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0000-САЙТЫ-XL\xl\empty\"/>
    </mc:Choice>
  </mc:AlternateContent>
  <bookViews>
    <workbookView xWindow="0" yWindow="0" windowWidth="23040" windowHeight="10452" tabRatio="902" activeTab="2"/>
  </bookViews>
  <sheets>
    <sheet name="БП" sheetId="19" r:id="rId1"/>
    <sheet name="методология" sheetId="21" r:id="rId2"/>
    <sheet name="Главная" sheetId="6" r:id="rId3"/>
    <sheet name="капитал" sheetId="18" r:id="rId4"/>
    <sheet name="ШР" sheetId="20" r:id="rId5"/>
    <sheet name="Отчеты" sheetId="5" r:id="rId6"/>
    <sheet name="Отчеты_М" sheetId="7" r:id="rId7"/>
    <sheet name="УсловияРасчеты" sheetId="1" r:id="rId8"/>
    <sheet name="справочники" sheetId="2" r:id="rId9"/>
  </sheets>
  <definedNames>
    <definedName name="_xlnm._FilterDatabase" localSheetId="7" hidden="1">УсловияРасчеты!$E$8:$U$1380</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21" l="1"/>
  <c r="D5" i="21"/>
  <c r="S103" i="19" l="1"/>
  <c r="S50" i="19"/>
  <c r="S4" i="19"/>
  <c r="H126" i="19" l="1"/>
  <c r="C126" i="19"/>
  <c r="H124" i="19"/>
  <c r="C124" i="19"/>
  <c r="G76" i="19"/>
  <c r="C76" i="19"/>
  <c r="H74" i="19"/>
  <c r="C73" i="19"/>
  <c r="H76" i="19" l="1"/>
  <c r="I74" i="19"/>
  <c r="P29" i="19"/>
  <c r="N29" i="19"/>
  <c r="N28" i="19"/>
  <c r="N27" i="19"/>
  <c r="K29" i="19"/>
  <c r="K28" i="19"/>
  <c r="K27" i="19"/>
  <c r="C17" i="19"/>
  <c r="C16" i="19"/>
  <c r="K17" i="19"/>
  <c r="K16" i="19"/>
  <c r="C15" i="19"/>
  <c r="K15" i="19"/>
  <c r="J142" i="6"/>
  <c r="N119" i="6"/>
  <c r="N120" i="6"/>
  <c r="N118" i="6"/>
  <c r="F110" i="6"/>
  <c r="F111" i="6"/>
  <c r="F112" i="6"/>
  <c r="N117" i="6"/>
  <c r="F131" i="6"/>
  <c r="F132" i="6"/>
  <c r="F133" i="6"/>
  <c r="F124" i="6"/>
  <c r="F125" i="6"/>
  <c r="F126" i="6"/>
  <c r="F127" i="6"/>
  <c r="F128" i="6"/>
  <c r="F129" i="6"/>
  <c r="F130" i="6"/>
  <c r="F123" i="6"/>
  <c r="J123" i="6"/>
  <c r="J124" i="6" s="1"/>
  <c r="J125" i="6" s="1"/>
  <c r="J126" i="6" s="1"/>
  <c r="J127" i="6" s="1"/>
  <c r="J128" i="6" s="1"/>
  <c r="J129" i="6" s="1"/>
  <c r="J130" i="6" s="1"/>
  <c r="J131" i="6" s="1"/>
  <c r="J132" i="6" s="1"/>
  <c r="J133" i="6" s="1"/>
  <c r="N50" i="6"/>
  <c r="N54" i="6" s="1"/>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Y50" i="18"/>
  <c r="CZ50" i="18"/>
  <c r="DA50" i="18"/>
  <c r="DB50" i="18"/>
  <c r="DC50" i="18"/>
  <c r="DD50" i="18"/>
  <c r="DE50" i="18"/>
  <c r="DF50" i="18"/>
  <c r="DG50" i="18"/>
  <c r="DH50" i="18"/>
  <c r="DI50" i="18"/>
  <c r="DJ50" i="18"/>
  <c r="DK50" i="18"/>
  <c r="DL50" i="18"/>
  <c r="DM50" i="18"/>
  <c r="DN50" i="18"/>
  <c r="DO50" i="18"/>
  <c r="DP50" i="18"/>
  <c r="DQ50" i="18"/>
  <c r="DR50" i="18"/>
  <c r="DS50" i="18"/>
  <c r="DT50" i="18"/>
  <c r="AA50"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Y46" i="18"/>
  <c r="CZ46" i="18"/>
  <c r="DA46" i="18"/>
  <c r="DB46" i="18"/>
  <c r="DC46" i="18"/>
  <c r="DD46" i="18"/>
  <c r="DE46" i="18"/>
  <c r="DF46" i="18"/>
  <c r="DG46" i="18"/>
  <c r="DH46" i="18"/>
  <c r="DI46" i="18"/>
  <c r="DJ46" i="18"/>
  <c r="DK46" i="18"/>
  <c r="DL46" i="18"/>
  <c r="DM46" i="18"/>
  <c r="DN46" i="18"/>
  <c r="DO46" i="18"/>
  <c r="DP46" i="18"/>
  <c r="DQ46" i="18"/>
  <c r="DR46" i="18"/>
  <c r="DS46" i="18"/>
  <c r="DT46" i="18"/>
  <c r="AA46"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Y42" i="18"/>
  <c r="CZ42" i="18"/>
  <c r="DA42" i="18"/>
  <c r="DB42" i="18"/>
  <c r="DC42" i="18"/>
  <c r="DD42" i="18"/>
  <c r="DE42" i="18"/>
  <c r="DF42" i="18"/>
  <c r="DG42" i="18"/>
  <c r="DH42" i="18"/>
  <c r="DI42" i="18"/>
  <c r="DJ42" i="18"/>
  <c r="DK42" i="18"/>
  <c r="DL42" i="18"/>
  <c r="DM42" i="18"/>
  <c r="DN42" i="18"/>
  <c r="DO42" i="18"/>
  <c r="DP42" i="18"/>
  <c r="DQ42" i="18"/>
  <c r="DR42" i="18"/>
  <c r="DS42" i="18"/>
  <c r="DT42" i="18"/>
  <c r="AA42" i="18"/>
  <c r="GZ1144" i="1"/>
  <c r="GY1144" i="1"/>
  <c r="GX1144" i="1"/>
  <c r="GW1144" i="1"/>
  <c r="GV1144" i="1"/>
  <c r="GU1144" i="1"/>
  <c r="GT1144" i="1"/>
  <c r="GS1144" i="1"/>
  <c r="GR1144" i="1"/>
  <c r="GQ1144" i="1"/>
  <c r="GP1144" i="1"/>
  <c r="GO1144" i="1"/>
  <c r="GN1144" i="1"/>
  <c r="GM1144" i="1"/>
  <c r="GL1144" i="1"/>
  <c r="GK1144" i="1"/>
  <c r="GJ1144" i="1"/>
  <c r="GI1144" i="1"/>
  <c r="GH1144" i="1"/>
  <c r="GG1144" i="1"/>
  <c r="GF1144" i="1"/>
  <c r="GE1144" i="1"/>
  <c r="GD1144" i="1"/>
  <c r="GC1144" i="1"/>
  <c r="GB1144" i="1"/>
  <c r="GA1144" i="1"/>
  <c r="FZ1144" i="1"/>
  <c r="FY1144" i="1"/>
  <c r="FX1144" i="1"/>
  <c r="FW1144" i="1"/>
  <c r="FV1144" i="1"/>
  <c r="FU1144" i="1"/>
  <c r="FT1144" i="1"/>
  <c r="FS1144" i="1"/>
  <c r="FR1144" i="1"/>
  <c r="FQ1144" i="1"/>
  <c r="FP1144" i="1"/>
  <c r="FO1144" i="1"/>
  <c r="FN1144" i="1"/>
  <c r="FM1144" i="1"/>
  <c r="FL1144" i="1"/>
  <c r="FK1144" i="1"/>
  <c r="FJ1144" i="1"/>
  <c r="FI1144" i="1"/>
  <c r="FH1144" i="1"/>
  <c r="FG1144" i="1"/>
  <c r="FF1144" i="1"/>
  <c r="FE1144" i="1"/>
  <c r="FD1144" i="1"/>
  <c r="FC1144" i="1"/>
  <c r="FB1144" i="1"/>
  <c r="FA1144" i="1"/>
  <c r="EZ1144" i="1"/>
  <c r="EY1144" i="1"/>
  <c r="EX1144" i="1"/>
  <c r="EW1144" i="1"/>
  <c r="EV1144" i="1"/>
  <c r="EU1144" i="1"/>
  <c r="ET1144" i="1"/>
  <c r="ES1144" i="1"/>
  <c r="ER1144" i="1"/>
  <c r="EQ1144" i="1"/>
  <c r="EP1144" i="1"/>
  <c r="EO1144" i="1"/>
  <c r="EN1144" i="1"/>
  <c r="EM1144" i="1"/>
  <c r="EL1144" i="1"/>
  <c r="EK1144" i="1"/>
  <c r="EJ1144" i="1"/>
  <c r="EI1144" i="1"/>
  <c r="EH1144" i="1"/>
  <c r="EG1144" i="1"/>
  <c r="EF1144" i="1"/>
  <c r="EE1144" i="1"/>
  <c r="ED1144" i="1"/>
  <c r="EC1144" i="1"/>
  <c r="EB1144" i="1"/>
  <c r="EA1144" i="1"/>
  <c r="DZ1144" i="1"/>
  <c r="DY1144" i="1"/>
  <c r="DX1144" i="1"/>
  <c r="DW1144" i="1"/>
  <c r="DV1144" i="1"/>
  <c r="DU1144" i="1"/>
  <c r="GZ1143" i="1"/>
  <c r="GY1143" i="1"/>
  <c r="GX1143" i="1"/>
  <c r="GW1143" i="1"/>
  <c r="GV1143" i="1"/>
  <c r="GU1143" i="1"/>
  <c r="GT1143" i="1"/>
  <c r="GS1143" i="1"/>
  <c r="GR1143" i="1"/>
  <c r="GQ1143" i="1"/>
  <c r="GP1143" i="1"/>
  <c r="GO1143" i="1"/>
  <c r="GN1143" i="1"/>
  <c r="GM1143" i="1"/>
  <c r="GL1143" i="1"/>
  <c r="GK1143" i="1"/>
  <c r="GJ1143" i="1"/>
  <c r="GI1143" i="1"/>
  <c r="GH1143" i="1"/>
  <c r="GG1143" i="1"/>
  <c r="GF1143" i="1"/>
  <c r="GE1143" i="1"/>
  <c r="GD1143" i="1"/>
  <c r="GC1143" i="1"/>
  <c r="GB1143" i="1"/>
  <c r="GA1143" i="1"/>
  <c r="FZ1143" i="1"/>
  <c r="FY1143" i="1"/>
  <c r="FX1143" i="1"/>
  <c r="FW1143" i="1"/>
  <c r="FV1143" i="1"/>
  <c r="FU1143" i="1"/>
  <c r="FT1143" i="1"/>
  <c r="FS1143" i="1"/>
  <c r="FR1143" i="1"/>
  <c r="FQ1143" i="1"/>
  <c r="FP1143" i="1"/>
  <c r="FO1143" i="1"/>
  <c r="FN1143" i="1"/>
  <c r="FM1143" i="1"/>
  <c r="FL1143" i="1"/>
  <c r="FK1143" i="1"/>
  <c r="FJ1143" i="1"/>
  <c r="FI1143" i="1"/>
  <c r="FH1143" i="1"/>
  <c r="FG1143" i="1"/>
  <c r="FF1143" i="1"/>
  <c r="FE1143" i="1"/>
  <c r="FD1143" i="1"/>
  <c r="FC1143" i="1"/>
  <c r="FB1143" i="1"/>
  <c r="FA1143" i="1"/>
  <c r="EZ1143" i="1"/>
  <c r="EY1143" i="1"/>
  <c r="EX1143" i="1"/>
  <c r="EW1143" i="1"/>
  <c r="EV1143" i="1"/>
  <c r="EU1143" i="1"/>
  <c r="ET1143" i="1"/>
  <c r="ES1143" i="1"/>
  <c r="ER1143" i="1"/>
  <c r="EQ1143" i="1"/>
  <c r="EP1143" i="1"/>
  <c r="EO1143" i="1"/>
  <c r="EN1143" i="1"/>
  <c r="EM1143" i="1"/>
  <c r="EL1143" i="1"/>
  <c r="EK1143" i="1"/>
  <c r="EJ1143" i="1"/>
  <c r="EI1143" i="1"/>
  <c r="EH1143" i="1"/>
  <c r="EG1143" i="1"/>
  <c r="EF1143" i="1"/>
  <c r="EE1143" i="1"/>
  <c r="ED1143" i="1"/>
  <c r="EC1143" i="1"/>
  <c r="EB1143" i="1"/>
  <c r="EA1143" i="1"/>
  <c r="DZ1143" i="1"/>
  <c r="DY1143" i="1"/>
  <c r="DX1143" i="1"/>
  <c r="DW1143" i="1"/>
  <c r="DV1143" i="1"/>
  <c r="DU1143" i="1"/>
  <c r="GZ1142" i="1"/>
  <c r="GY1142" i="1"/>
  <c r="GX1142" i="1"/>
  <c r="GW1142" i="1"/>
  <c r="GV1142" i="1"/>
  <c r="GU1142" i="1"/>
  <c r="GT1142" i="1"/>
  <c r="GS1142" i="1"/>
  <c r="GR1142" i="1"/>
  <c r="GQ1142" i="1"/>
  <c r="GP1142" i="1"/>
  <c r="GO1142" i="1"/>
  <c r="GN1142" i="1"/>
  <c r="GM1142" i="1"/>
  <c r="GL1142" i="1"/>
  <c r="GK1142" i="1"/>
  <c r="GJ1142" i="1"/>
  <c r="GI1142" i="1"/>
  <c r="GH1142" i="1"/>
  <c r="GG1142" i="1"/>
  <c r="GF1142" i="1"/>
  <c r="GE1142" i="1"/>
  <c r="GD1142" i="1"/>
  <c r="GC1142" i="1"/>
  <c r="GB1142" i="1"/>
  <c r="GA1142" i="1"/>
  <c r="FZ1142" i="1"/>
  <c r="FY1142" i="1"/>
  <c r="FX1142" i="1"/>
  <c r="FW1142" i="1"/>
  <c r="FV1142" i="1"/>
  <c r="FU1142" i="1"/>
  <c r="FT1142" i="1"/>
  <c r="FS1142" i="1"/>
  <c r="FR1142" i="1"/>
  <c r="FQ1142" i="1"/>
  <c r="FP1142" i="1"/>
  <c r="FO1142" i="1"/>
  <c r="FN1142" i="1"/>
  <c r="FM1142" i="1"/>
  <c r="FL1142" i="1"/>
  <c r="FK1142" i="1"/>
  <c r="FJ1142" i="1"/>
  <c r="FI1142" i="1"/>
  <c r="FH1142" i="1"/>
  <c r="FG1142" i="1"/>
  <c r="FF1142" i="1"/>
  <c r="FE1142" i="1"/>
  <c r="FD1142" i="1"/>
  <c r="FC1142" i="1"/>
  <c r="FB1142" i="1"/>
  <c r="FA1142" i="1"/>
  <c r="EZ1142" i="1"/>
  <c r="EY1142" i="1"/>
  <c r="EX1142" i="1"/>
  <c r="EW1142" i="1"/>
  <c r="EV1142" i="1"/>
  <c r="EU1142" i="1"/>
  <c r="ET1142" i="1"/>
  <c r="ES1142" i="1"/>
  <c r="ER1142" i="1"/>
  <c r="EQ1142" i="1"/>
  <c r="EP1142" i="1"/>
  <c r="EO1142" i="1"/>
  <c r="EN1142" i="1"/>
  <c r="EM1142" i="1"/>
  <c r="EL1142" i="1"/>
  <c r="EK1142" i="1"/>
  <c r="EJ1142" i="1"/>
  <c r="EI1142" i="1"/>
  <c r="EH1142" i="1"/>
  <c r="EG1142" i="1"/>
  <c r="EF1142" i="1"/>
  <c r="EE1142" i="1"/>
  <c r="ED1142" i="1"/>
  <c r="EC1142" i="1"/>
  <c r="EB1142" i="1"/>
  <c r="EA1142" i="1"/>
  <c r="DZ1142" i="1"/>
  <c r="DY1142" i="1"/>
  <c r="DX1142" i="1"/>
  <c r="DW1142" i="1"/>
  <c r="DV1142" i="1"/>
  <c r="DU1142" i="1"/>
  <c r="GZ1141" i="1"/>
  <c r="GY1141" i="1"/>
  <c r="GX1141" i="1"/>
  <c r="GW1141" i="1"/>
  <c r="GV1141" i="1"/>
  <c r="GU1141" i="1"/>
  <c r="GT1141" i="1"/>
  <c r="GS1141" i="1"/>
  <c r="GR1141" i="1"/>
  <c r="GQ1141" i="1"/>
  <c r="GP1141" i="1"/>
  <c r="GO1141" i="1"/>
  <c r="GN1141" i="1"/>
  <c r="GM1141" i="1"/>
  <c r="GL1141" i="1"/>
  <c r="GK1141" i="1"/>
  <c r="GJ1141" i="1"/>
  <c r="GI1141" i="1"/>
  <c r="GH1141" i="1"/>
  <c r="GG1141" i="1"/>
  <c r="GF1141" i="1"/>
  <c r="GE1141" i="1"/>
  <c r="GD1141" i="1"/>
  <c r="GC1141" i="1"/>
  <c r="GB1141" i="1"/>
  <c r="GA1141" i="1"/>
  <c r="FZ1141" i="1"/>
  <c r="FY1141" i="1"/>
  <c r="FX1141" i="1"/>
  <c r="FW1141" i="1"/>
  <c r="FV1141" i="1"/>
  <c r="FU1141" i="1"/>
  <c r="FT1141" i="1"/>
  <c r="FS1141" i="1"/>
  <c r="FR1141" i="1"/>
  <c r="FQ1141" i="1"/>
  <c r="FP1141" i="1"/>
  <c r="FO1141" i="1"/>
  <c r="FN1141" i="1"/>
  <c r="FM1141" i="1"/>
  <c r="FL1141" i="1"/>
  <c r="FK1141" i="1"/>
  <c r="FJ1141" i="1"/>
  <c r="FI1141" i="1"/>
  <c r="FH1141" i="1"/>
  <c r="FG1141" i="1"/>
  <c r="FF1141" i="1"/>
  <c r="FE1141" i="1"/>
  <c r="FD1141" i="1"/>
  <c r="FC1141" i="1"/>
  <c r="FB1141" i="1"/>
  <c r="FA1141" i="1"/>
  <c r="EZ1141" i="1"/>
  <c r="EY1141" i="1"/>
  <c r="EX1141" i="1"/>
  <c r="EW1141" i="1"/>
  <c r="EV1141" i="1"/>
  <c r="EU1141" i="1"/>
  <c r="ET1141" i="1"/>
  <c r="ES1141" i="1"/>
  <c r="ER1141" i="1"/>
  <c r="EQ1141" i="1"/>
  <c r="EP1141" i="1"/>
  <c r="EO1141" i="1"/>
  <c r="EN1141" i="1"/>
  <c r="EM1141" i="1"/>
  <c r="EL1141" i="1"/>
  <c r="EK1141" i="1"/>
  <c r="EJ1141" i="1"/>
  <c r="EI1141" i="1"/>
  <c r="EH1141" i="1"/>
  <c r="EG1141" i="1"/>
  <c r="EF1141" i="1"/>
  <c r="EE1141" i="1"/>
  <c r="ED1141" i="1"/>
  <c r="EC1141" i="1"/>
  <c r="EB1141" i="1"/>
  <c r="EA1141" i="1"/>
  <c r="DZ1141" i="1"/>
  <c r="DY1141" i="1"/>
  <c r="DX1141" i="1"/>
  <c r="DW1141" i="1"/>
  <c r="DV1141" i="1"/>
  <c r="DU1141" i="1"/>
  <c r="GZ1140" i="1"/>
  <c r="GY1140" i="1"/>
  <c r="GX1140" i="1"/>
  <c r="GW1140" i="1"/>
  <c r="GV1140" i="1"/>
  <c r="GU1140" i="1"/>
  <c r="GT1140" i="1"/>
  <c r="GS1140" i="1"/>
  <c r="GR1140" i="1"/>
  <c r="GQ1140" i="1"/>
  <c r="GP1140" i="1"/>
  <c r="GO1140" i="1"/>
  <c r="GN1140" i="1"/>
  <c r="GM1140" i="1"/>
  <c r="GL1140" i="1"/>
  <c r="GK1140" i="1"/>
  <c r="GJ1140" i="1"/>
  <c r="GI1140" i="1"/>
  <c r="GH1140" i="1"/>
  <c r="GG1140" i="1"/>
  <c r="GF1140" i="1"/>
  <c r="GE1140" i="1"/>
  <c r="GD1140" i="1"/>
  <c r="GC1140" i="1"/>
  <c r="GB1140" i="1"/>
  <c r="GA1140" i="1"/>
  <c r="FZ1140" i="1"/>
  <c r="FY1140" i="1"/>
  <c r="FX1140" i="1"/>
  <c r="FW1140" i="1"/>
  <c r="FV1140" i="1"/>
  <c r="FU1140" i="1"/>
  <c r="FT1140" i="1"/>
  <c r="FS1140" i="1"/>
  <c r="FR1140" i="1"/>
  <c r="FQ1140" i="1"/>
  <c r="FP1140" i="1"/>
  <c r="FO1140" i="1"/>
  <c r="FN1140" i="1"/>
  <c r="FM1140" i="1"/>
  <c r="FL1140" i="1"/>
  <c r="FK1140" i="1"/>
  <c r="FJ1140" i="1"/>
  <c r="FI1140" i="1"/>
  <c r="FH1140" i="1"/>
  <c r="FG1140" i="1"/>
  <c r="FF1140" i="1"/>
  <c r="FE1140" i="1"/>
  <c r="FD1140" i="1"/>
  <c r="FC1140" i="1"/>
  <c r="FB1140" i="1"/>
  <c r="FA1140" i="1"/>
  <c r="EZ1140" i="1"/>
  <c r="EY1140" i="1"/>
  <c r="EX1140" i="1"/>
  <c r="EW1140" i="1"/>
  <c r="EV1140" i="1"/>
  <c r="EU1140" i="1"/>
  <c r="ET1140" i="1"/>
  <c r="ES1140" i="1"/>
  <c r="ER1140" i="1"/>
  <c r="EQ1140" i="1"/>
  <c r="EP1140" i="1"/>
  <c r="EO1140" i="1"/>
  <c r="EN1140" i="1"/>
  <c r="EM1140" i="1"/>
  <c r="EL1140" i="1"/>
  <c r="EK1140" i="1"/>
  <c r="EJ1140" i="1"/>
  <c r="EI1140" i="1"/>
  <c r="EH1140" i="1"/>
  <c r="EG1140" i="1"/>
  <c r="EF1140" i="1"/>
  <c r="EE1140" i="1"/>
  <c r="ED1140" i="1"/>
  <c r="EC1140" i="1"/>
  <c r="EB1140" i="1"/>
  <c r="EA1140" i="1"/>
  <c r="DZ1140" i="1"/>
  <c r="DY1140" i="1"/>
  <c r="DX1140" i="1"/>
  <c r="DW1140" i="1"/>
  <c r="DV1140" i="1"/>
  <c r="DU1140" i="1"/>
  <c r="DL865" i="1"/>
  <c r="DM865" i="1" s="1"/>
  <c r="DN865" i="1" s="1"/>
  <c r="DO865" i="1" s="1"/>
  <c r="DP865" i="1" s="1"/>
  <c r="DQ865" i="1" s="1"/>
  <c r="DR865" i="1" s="1"/>
  <c r="DS865" i="1" s="1"/>
  <c r="DT865" i="1" s="1"/>
  <c r="DU865" i="1" s="1"/>
  <c r="DV865" i="1" s="1"/>
  <c r="DW865" i="1" s="1"/>
  <c r="DX865" i="1" s="1"/>
  <c r="DY865" i="1" s="1"/>
  <c r="DZ865" i="1" s="1"/>
  <c r="EA865" i="1" s="1"/>
  <c r="EB865" i="1" s="1"/>
  <c r="EC865" i="1" s="1"/>
  <c r="ED865" i="1" s="1"/>
  <c r="EE865" i="1" s="1"/>
  <c r="EF865" i="1" s="1"/>
  <c r="EG865" i="1" s="1"/>
  <c r="EH865" i="1" s="1"/>
  <c r="EI865" i="1" s="1"/>
  <c r="EJ865" i="1" s="1"/>
  <c r="EK865" i="1" s="1"/>
  <c r="EL865" i="1" s="1"/>
  <c r="EM865" i="1" s="1"/>
  <c r="EN865" i="1" s="1"/>
  <c r="EO865" i="1" s="1"/>
  <c r="EP865" i="1" s="1"/>
  <c r="EQ865" i="1" s="1"/>
  <c r="ER865" i="1" s="1"/>
  <c r="ES865" i="1" s="1"/>
  <c r="ET865" i="1" s="1"/>
  <c r="EU865" i="1" s="1"/>
  <c r="EV865" i="1" s="1"/>
  <c r="EW865" i="1" s="1"/>
  <c r="EX865" i="1" s="1"/>
  <c r="EY865" i="1" s="1"/>
  <c r="EZ865" i="1" s="1"/>
  <c r="FA865" i="1" s="1"/>
  <c r="FB865" i="1" s="1"/>
  <c r="FC865" i="1" s="1"/>
  <c r="FD865" i="1" s="1"/>
  <c r="FE865" i="1" s="1"/>
  <c r="FF865" i="1" s="1"/>
  <c r="FG865" i="1" s="1"/>
  <c r="FH865" i="1" s="1"/>
  <c r="FI865" i="1" s="1"/>
  <c r="FJ865" i="1" s="1"/>
  <c r="FK865" i="1" s="1"/>
  <c r="FL865" i="1" s="1"/>
  <c r="FM865" i="1" s="1"/>
  <c r="FN865" i="1" s="1"/>
  <c r="FO865" i="1" s="1"/>
  <c r="FP865" i="1" s="1"/>
  <c r="FQ865" i="1" s="1"/>
  <c r="FR865" i="1" s="1"/>
  <c r="FS865" i="1" s="1"/>
  <c r="FT865" i="1" s="1"/>
  <c r="FU865" i="1" s="1"/>
  <c r="FV865" i="1" s="1"/>
  <c r="FW865" i="1" s="1"/>
  <c r="FX865" i="1" s="1"/>
  <c r="FY865" i="1" s="1"/>
  <c r="FZ865" i="1" s="1"/>
  <c r="GA865" i="1" s="1"/>
  <c r="GB865" i="1" s="1"/>
  <c r="GC865" i="1" s="1"/>
  <c r="GD865" i="1" s="1"/>
  <c r="GE865" i="1" s="1"/>
  <c r="GF865" i="1" s="1"/>
  <c r="GG865" i="1" s="1"/>
  <c r="GH865" i="1" s="1"/>
  <c r="GI865" i="1" s="1"/>
  <c r="GJ865" i="1" s="1"/>
  <c r="GK865" i="1" s="1"/>
  <c r="GL865" i="1" s="1"/>
  <c r="GM865" i="1" s="1"/>
  <c r="GN865" i="1" s="1"/>
  <c r="GO865" i="1" s="1"/>
  <c r="GP865" i="1" s="1"/>
  <c r="GQ865" i="1" s="1"/>
  <c r="GR865" i="1" s="1"/>
  <c r="GS865" i="1" s="1"/>
  <c r="GT865" i="1" s="1"/>
  <c r="GU865" i="1" s="1"/>
  <c r="GV865" i="1" s="1"/>
  <c r="GW865" i="1" s="1"/>
  <c r="GX865" i="1" s="1"/>
  <c r="GY865" i="1" s="1"/>
  <c r="GZ865" i="1" s="1"/>
  <c r="DH865" i="1"/>
  <c r="DI865" i="1" s="1"/>
  <c r="DJ865" i="1" s="1"/>
  <c r="DK865" i="1" s="1"/>
  <c r="ED846" i="1"/>
  <c r="EE846" i="1" s="1"/>
  <c r="EF846" i="1" s="1"/>
  <c r="EG846" i="1" s="1"/>
  <c r="EH846" i="1" s="1"/>
  <c r="EI846" i="1" s="1"/>
  <c r="EJ846" i="1" s="1"/>
  <c r="EK846" i="1" s="1"/>
  <c r="EL846" i="1" s="1"/>
  <c r="EM846" i="1" s="1"/>
  <c r="EN846" i="1" s="1"/>
  <c r="EO846" i="1" s="1"/>
  <c r="EP846" i="1" s="1"/>
  <c r="EQ846" i="1" s="1"/>
  <c r="ER846" i="1" s="1"/>
  <c r="ES846" i="1" s="1"/>
  <c r="ET846" i="1" s="1"/>
  <c r="EU846" i="1" s="1"/>
  <c r="EV846" i="1" s="1"/>
  <c r="EW846" i="1" s="1"/>
  <c r="EX846" i="1" s="1"/>
  <c r="EY846" i="1" s="1"/>
  <c r="EZ846" i="1" s="1"/>
  <c r="FA846" i="1" s="1"/>
  <c r="FB846" i="1" s="1"/>
  <c r="FC846" i="1" s="1"/>
  <c r="FD846" i="1" s="1"/>
  <c r="FE846" i="1" s="1"/>
  <c r="FF846" i="1" s="1"/>
  <c r="FG846" i="1" s="1"/>
  <c r="FH846" i="1" s="1"/>
  <c r="FI846" i="1" s="1"/>
  <c r="FJ846" i="1" s="1"/>
  <c r="FK846" i="1" s="1"/>
  <c r="FL846" i="1" s="1"/>
  <c r="FM846" i="1" s="1"/>
  <c r="FN846" i="1" s="1"/>
  <c r="FO846" i="1" s="1"/>
  <c r="FP846" i="1" s="1"/>
  <c r="FQ846" i="1" s="1"/>
  <c r="FR846" i="1" s="1"/>
  <c r="FS846" i="1" s="1"/>
  <c r="FT846" i="1" s="1"/>
  <c r="FU846" i="1" s="1"/>
  <c r="FV846" i="1" s="1"/>
  <c r="FW846" i="1" s="1"/>
  <c r="FX846" i="1" s="1"/>
  <c r="FY846" i="1" s="1"/>
  <c r="FZ846" i="1" s="1"/>
  <c r="GA846" i="1" s="1"/>
  <c r="GB846" i="1" s="1"/>
  <c r="GC846" i="1" s="1"/>
  <c r="GD846" i="1" s="1"/>
  <c r="GE846" i="1" s="1"/>
  <c r="GF846" i="1" s="1"/>
  <c r="GG846" i="1" s="1"/>
  <c r="GH846" i="1" s="1"/>
  <c r="GI846" i="1" s="1"/>
  <c r="GJ846" i="1" s="1"/>
  <c r="GK846" i="1" s="1"/>
  <c r="GL846" i="1" s="1"/>
  <c r="GM846" i="1" s="1"/>
  <c r="GN846" i="1" s="1"/>
  <c r="GO846" i="1" s="1"/>
  <c r="GP846" i="1" s="1"/>
  <c r="GQ846" i="1" s="1"/>
  <c r="GR846" i="1" s="1"/>
  <c r="GS846" i="1" s="1"/>
  <c r="GT846" i="1" s="1"/>
  <c r="GU846" i="1" s="1"/>
  <c r="GV846" i="1" s="1"/>
  <c r="GW846" i="1" s="1"/>
  <c r="GX846" i="1" s="1"/>
  <c r="GY846" i="1" s="1"/>
  <c r="GZ846" i="1" s="1"/>
  <c r="DI846" i="1"/>
  <c r="DJ846" i="1" s="1"/>
  <c r="DK846" i="1" s="1"/>
  <c r="DL846" i="1" s="1"/>
  <c r="DM846" i="1" s="1"/>
  <c r="DN846" i="1" s="1"/>
  <c r="DO846" i="1" s="1"/>
  <c r="DP846" i="1" s="1"/>
  <c r="DQ846" i="1" s="1"/>
  <c r="DR846" i="1" s="1"/>
  <c r="DS846" i="1" s="1"/>
  <c r="DT846" i="1" s="1"/>
  <c r="DU846" i="1" s="1"/>
  <c r="DV846" i="1" s="1"/>
  <c r="DW846" i="1" s="1"/>
  <c r="DX846" i="1" s="1"/>
  <c r="DY846" i="1" s="1"/>
  <c r="DZ846" i="1" s="1"/>
  <c r="EA846" i="1" s="1"/>
  <c r="EB846" i="1" s="1"/>
  <c r="EC846" i="1" s="1"/>
  <c r="DH846" i="1"/>
  <c r="GZ521" i="1"/>
  <c r="GY521" i="1"/>
  <c r="GX521" i="1"/>
  <c r="GW521" i="1"/>
  <c r="GV521" i="1"/>
  <c r="GU521" i="1"/>
  <c r="GT521" i="1"/>
  <c r="GS521" i="1"/>
  <c r="GR521" i="1"/>
  <c r="GQ521" i="1"/>
  <c r="GP521" i="1"/>
  <c r="GO521" i="1"/>
  <c r="GN521" i="1"/>
  <c r="GM521" i="1"/>
  <c r="GL521" i="1"/>
  <c r="GK521" i="1"/>
  <c r="GJ521" i="1"/>
  <c r="GI521" i="1"/>
  <c r="GH521" i="1"/>
  <c r="GG521" i="1"/>
  <c r="GF521" i="1"/>
  <c r="GE521" i="1"/>
  <c r="GD521" i="1"/>
  <c r="GC521" i="1"/>
  <c r="GB521" i="1"/>
  <c r="GA521" i="1"/>
  <c r="FZ521" i="1"/>
  <c r="FY521" i="1"/>
  <c r="FX521" i="1"/>
  <c r="FW521" i="1"/>
  <c r="FV521" i="1"/>
  <c r="FU521" i="1"/>
  <c r="FT521" i="1"/>
  <c r="FS521" i="1"/>
  <c r="FR521" i="1"/>
  <c r="FQ521" i="1"/>
  <c r="FP521" i="1"/>
  <c r="FO521" i="1"/>
  <c r="FN521" i="1"/>
  <c r="FM521" i="1"/>
  <c r="FL521" i="1"/>
  <c r="FK521" i="1"/>
  <c r="FJ521" i="1"/>
  <c r="FI521" i="1"/>
  <c r="FH521" i="1"/>
  <c r="FG521" i="1"/>
  <c r="FF521" i="1"/>
  <c r="FE521" i="1"/>
  <c r="FD521" i="1"/>
  <c r="FC521" i="1"/>
  <c r="FB521" i="1"/>
  <c r="FA521" i="1"/>
  <c r="EZ521" i="1"/>
  <c r="EY521" i="1"/>
  <c r="EX521" i="1"/>
  <c r="EW521" i="1"/>
  <c r="EV521" i="1"/>
  <c r="EU521" i="1"/>
  <c r="ET521" i="1"/>
  <c r="ES521" i="1"/>
  <c r="ER521" i="1"/>
  <c r="EQ521" i="1"/>
  <c r="EP521" i="1"/>
  <c r="EO521" i="1"/>
  <c r="EN521" i="1"/>
  <c r="EM521" i="1"/>
  <c r="EL521" i="1"/>
  <c r="EK521" i="1"/>
  <c r="EJ521" i="1"/>
  <c r="EI521" i="1"/>
  <c r="EH521" i="1"/>
  <c r="EG521" i="1"/>
  <c r="EF521" i="1"/>
  <c r="EE521" i="1"/>
  <c r="ED521" i="1"/>
  <c r="EC521" i="1"/>
  <c r="EB521" i="1"/>
  <c r="EA521" i="1"/>
  <c r="DZ521" i="1"/>
  <c r="DY521" i="1"/>
  <c r="DX521" i="1"/>
  <c r="DW521" i="1"/>
  <c r="DV521" i="1"/>
  <c r="DU521" i="1"/>
  <c r="DT521" i="1"/>
  <c r="DS521" i="1"/>
  <c r="DR521" i="1"/>
  <c r="DQ521" i="1"/>
  <c r="DP521" i="1"/>
  <c r="DO521" i="1"/>
  <c r="DN521" i="1"/>
  <c r="DM521" i="1"/>
  <c r="DL521" i="1"/>
  <c r="DK521" i="1"/>
  <c r="DJ521" i="1"/>
  <c r="DI521" i="1"/>
  <c r="DH521" i="1"/>
  <c r="DN459" i="1"/>
  <c r="DO459" i="1" s="1"/>
  <c r="DP459" i="1" s="1"/>
  <c r="DQ459" i="1" s="1"/>
  <c r="DR459" i="1" s="1"/>
  <c r="DS459" i="1" s="1"/>
  <c r="DT459" i="1" s="1"/>
  <c r="DU459" i="1" s="1"/>
  <c r="DV459" i="1" s="1"/>
  <c r="DW459" i="1" s="1"/>
  <c r="DX459" i="1" s="1"/>
  <c r="DY459" i="1" s="1"/>
  <c r="DZ459" i="1" s="1"/>
  <c r="EA459" i="1" s="1"/>
  <c r="EB459" i="1" s="1"/>
  <c r="EC459" i="1" s="1"/>
  <c r="ED459" i="1" s="1"/>
  <c r="EE459" i="1" s="1"/>
  <c r="EF459" i="1" s="1"/>
  <c r="EG459" i="1" s="1"/>
  <c r="EH459" i="1" s="1"/>
  <c r="EI459" i="1" s="1"/>
  <c r="EJ459" i="1" s="1"/>
  <c r="EK459" i="1" s="1"/>
  <c r="EL459" i="1" s="1"/>
  <c r="EM459" i="1" s="1"/>
  <c r="EN459" i="1" s="1"/>
  <c r="EO459" i="1" s="1"/>
  <c r="EP459" i="1" s="1"/>
  <c r="EQ459" i="1" s="1"/>
  <c r="ER459" i="1" s="1"/>
  <c r="ES459" i="1" s="1"/>
  <c r="ET459" i="1" s="1"/>
  <c r="EU459" i="1" s="1"/>
  <c r="EV459" i="1" s="1"/>
  <c r="EW459" i="1" s="1"/>
  <c r="EX459" i="1" s="1"/>
  <c r="EY459" i="1" s="1"/>
  <c r="EZ459" i="1" s="1"/>
  <c r="FA459" i="1" s="1"/>
  <c r="FB459" i="1" s="1"/>
  <c r="FC459" i="1" s="1"/>
  <c r="FD459" i="1" s="1"/>
  <c r="FE459" i="1" s="1"/>
  <c r="FF459" i="1" s="1"/>
  <c r="FG459" i="1" s="1"/>
  <c r="FH459" i="1" s="1"/>
  <c r="FI459" i="1" s="1"/>
  <c r="FJ459" i="1" s="1"/>
  <c r="FK459" i="1" s="1"/>
  <c r="FL459" i="1" s="1"/>
  <c r="FM459" i="1" s="1"/>
  <c r="FN459" i="1" s="1"/>
  <c r="FO459" i="1" s="1"/>
  <c r="FP459" i="1" s="1"/>
  <c r="FQ459" i="1" s="1"/>
  <c r="FR459" i="1" s="1"/>
  <c r="FS459" i="1" s="1"/>
  <c r="FT459" i="1" s="1"/>
  <c r="FU459" i="1" s="1"/>
  <c r="FV459" i="1" s="1"/>
  <c r="FW459" i="1" s="1"/>
  <c r="FX459" i="1" s="1"/>
  <c r="FY459" i="1" s="1"/>
  <c r="FZ459" i="1" s="1"/>
  <c r="GA459" i="1" s="1"/>
  <c r="GB459" i="1" s="1"/>
  <c r="GC459" i="1" s="1"/>
  <c r="GD459" i="1" s="1"/>
  <c r="GE459" i="1" s="1"/>
  <c r="GF459" i="1" s="1"/>
  <c r="GG459" i="1" s="1"/>
  <c r="GH459" i="1" s="1"/>
  <c r="GI459" i="1" s="1"/>
  <c r="GJ459" i="1" s="1"/>
  <c r="GK459" i="1" s="1"/>
  <c r="GL459" i="1" s="1"/>
  <c r="GM459" i="1" s="1"/>
  <c r="GN459" i="1" s="1"/>
  <c r="GO459" i="1" s="1"/>
  <c r="GP459" i="1" s="1"/>
  <c r="GQ459" i="1" s="1"/>
  <c r="GR459" i="1" s="1"/>
  <c r="GS459" i="1" s="1"/>
  <c r="GT459" i="1" s="1"/>
  <c r="GU459" i="1" s="1"/>
  <c r="GV459" i="1" s="1"/>
  <c r="GW459" i="1" s="1"/>
  <c r="GX459" i="1" s="1"/>
  <c r="GY459" i="1" s="1"/>
  <c r="GZ459" i="1" s="1"/>
  <c r="DJ459" i="1"/>
  <c r="DK459" i="1" s="1"/>
  <c r="DL459" i="1" s="1"/>
  <c r="DM459" i="1" s="1"/>
  <c r="DI459" i="1"/>
  <c r="DH459" i="1"/>
  <c r="GZ451" i="1"/>
  <c r="GY451" i="1"/>
  <c r="GX451" i="1"/>
  <c r="GW451" i="1"/>
  <c r="GV451" i="1"/>
  <c r="GU451" i="1"/>
  <c r="GT451" i="1"/>
  <c r="GS451" i="1"/>
  <c r="GR451" i="1"/>
  <c r="GQ451" i="1"/>
  <c r="GP451" i="1"/>
  <c r="GO451" i="1"/>
  <c r="GN451" i="1"/>
  <c r="GM451" i="1"/>
  <c r="GL451" i="1"/>
  <c r="GK451" i="1"/>
  <c r="GJ451" i="1"/>
  <c r="GI451" i="1"/>
  <c r="GH451" i="1"/>
  <c r="GG451" i="1"/>
  <c r="GF451" i="1"/>
  <c r="GE451" i="1"/>
  <c r="GD451" i="1"/>
  <c r="GC451" i="1"/>
  <c r="GB451" i="1"/>
  <c r="GA451" i="1"/>
  <c r="FZ451" i="1"/>
  <c r="FY451" i="1"/>
  <c r="FX451" i="1"/>
  <c r="FW451" i="1"/>
  <c r="FV451" i="1"/>
  <c r="FU451" i="1"/>
  <c r="FT451" i="1"/>
  <c r="FS451" i="1"/>
  <c r="FR451" i="1"/>
  <c r="FQ451" i="1"/>
  <c r="FP451" i="1"/>
  <c r="FO451" i="1"/>
  <c r="FN451" i="1"/>
  <c r="FM451" i="1"/>
  <c r="FL451" i="1"/>
  <c r="FK451" i="1"/>
  <c r="FJ451" i="1"/>
  <c r="FI451" i="1"/>
  <c r="FH451" i="1"/>
  <c r="FG451" i="1"/>
  <c r="FF451" i="1"/>
  <c r="FE451" i="1"/>
  <c r="FD451" i="1"/>
  <c r="FC451" i="1"/>
  <c r="FB451" i="1"/>
  <c r="FA451" i="1"/>
  <c r="EZ451" i="1"/>
  <c r="EY451" i="1"/>
  <c r="EX451" i="1"/>
  <c r="EW451" i="1"/>
  <c r="EV451" i="1"/>
  <c r="EU451" i="1"/>
  <c r="ET451" i="1"/>
  <c r="ES451" i="1"/>
  <c r="ER451" i="1"/>
  <c r="EQ451" i="1"/>
  <c r="EP451" i="1"/>
  <c r="EO451" i="1"/>
  <c r="EN451" i="1"/>
  <c r="EM451" i="1"/>
  <c r="EL451" i="1"/>
  <c r="EK451" i="1"/>
  <c r="EJ451" i="1"/>
  <c r="EI451" i="1"/>
  <c r="EH451" i="1"/>
  <c r="EG451" i="1"/>
  <c r="EF451" i="1"/>
  <c r="EE451" i="1"/>
  <c r="ED451" i="1"/>
  <c r="EC451" i="1"/>
  <c r="EB451" i="1"/>
  <c r="EA451" i="1"/>
  <c r="DZ451" i="1"/>
  <c r="DY451" i="1"/>
  <c r="DX451" i="1"/>
  <c r="DW451" i="1"/>
  <c r="DV451" i="1"/>
  <c r="DU451" i="1"/>
  <c r="DT451" i="1"/>
  <c r="DS451" i="1"/>
  <c r="DR451" i="1"/>
  <c r="DQ451" i="1"/>
  <c r="DP451" i="1"/>
  <c r="DO451" i="1"/>
  <c r="DN451" i="1"/>
  <c r="DM451" i="1"/>
  <c r="DL451" i="1"/>
  <c r="DK451" i="1"/>
  <c r="DJ451" i="1"/>
  <c r="DI451" i="1"/>
  <c r="DH451" i="1"/>
  <c r="ET436" i="1"/>
  <c r="EU436" i="1" s="1"/>
  <c r="EV436" i="1" s="1"/>
  <c r="EW436" i="1" s="1"/>
  <c r="EX436" i="1" s="1"/>
  <c r="EY436" i="1" s="1"/>
  <c r="EZ436" i="1" s="1"/>
  <c r="FA436" i="1" s="1"/>
  <c r="FB436" i="1" s="1"/>
  <c r="FC436" i="1" s="1"/>
  <c r="FD436" i="1" s="1"/>
  <c r="FE436" i="1" s="1"/>
  <c r="FF436" i="1" s="1"/>
  <c r="FG436" i="1" s="1"/>
  <c r="FH436" i="1" s="1"/>
  <c r="FI436" i="1" s="1"/>
  <c r="FJ436" i="1" s="1"/>
  <c r="FK436" i="1" s="1"/>
  <c r="FL436" i="1" s="1"/>
  <c r="FM436" i="1" s="1"/>
  <c r="FN436" i="1" s="1"/>
  <c r="FO436" i="1" s="1"/>
  <c r="FP436" i="1" s="1"/>
  <c r="FQ436" i="1" s="1"/>
  <c r="FR436" i="1" s="1"/>
  <c r="FS436" i="1" s="1"/>
  <c r="FT436" i="1" s="1"/>
  <c r="FU436" i="1" s="1"/>
  <c r="FV436" i="1" s="1"/>
  <c r="FW436" i="1" s="1"/>
  <c r="FX436" i="1" s="1"/>
  <c r="FY436" i="1" s="1"/>
  <c r="FZ436" i="1" s="1"/>
  <c r="GA436" i="1" s="1"/>
  <c r="GB436" i="1" s="1"/>
  <c r="GC436" i="1" s="1"/>
  <c r="GD436" i="1" s="1"/>
  <c r="GE436" i="1" s="1"/>
  <c r="GF436" i="1" s="1"/>
  <c r="GG436" i="1" s="1"/>
  <c r="GH436" i="1" s="1"/>
  <c r="GI436" i="1" s="1"/>
  <c r="GJ436" i="1" s="1"/>
  <c r="GK436" i="1" s="1"/>
  <c r="GL436" i="1" s="1"/>
  <c r="GM436" i="1" s="1"/>
  <c r="GN436" i="1" s="1"/>
  <c r="GO436" i="1" s="1"/>
  <c r="GP436" i="1" s="1"/>
  <c r="GQ436" i="1" s="1"/>
  <c r="GR436" i="1" s="1"/>
  <c r="GS436" i="1" s="1"/>
  <c r="GT436" i="1" s="1"/>
  <c r="GU436" i="1" s="1"/>
  <c r="GV436" i="1" s="1"/>
  <c r="GW436" i="1" s="1"/>
  <c r="GX436" i="1" s="1"/>
  <c r="GY436" i="1" s="1"/>
  <c r="GZ436" i="1" s="1"/>
  <c r="DN436" i="1"/>
  <c r="DO436" i="1" s="1"/>
  <c r="DP436" i="1" s="1"/>
  <c r="DQ436" i="1" s="1"/>
  <c r="DR436" i="1" s="1"/>
  <c r="DS436" i="1" s="1"/>
  <c r="DT436" i="1" s="1"/>
  <c r="DU436" i="1" s="1"/>
  <c r="DV436" i="1" s="1"/>
  <c r="DW436" i="1" s="1"/>
  <c r="DX436" i="1" s="1"/>
  <c r="DY436" i="1" s="1"/>
  <c r="DZ436" i="1" s="1"/>
  <c r="EA436" i="1" s="1"/>
  <c r="EB436" i="1" s="1"/>
  <c r="EC436" i="1" s="1"/>
  <c r="ED436" i="1" s="1"/>
  <c r="EE436" i="1" s="1"/>
  <c r="EF436" i="1" s="1"/>
  <c r="EG436" i="1" s="1"/>
  <c r="EH436" i="1" s="1"/>
  <c r="EI436" i="1" s="1"/>
  <c r="EJ436" i="1" s="1"/>
  <c r="EK436" i="1" s="1"/>
  <c r="EL436" i="1" s="1"/>
  <c r="EM436" i="1" s="1"/>
  <c r="EN436" i="1" s="1"/>
  <c r="EO436" i="1" s="1"/>
  <c r="EP436" i="1" s="1"/>
  <c r="EQ436" i="1" s="1"/>
  <c r="ER436" i="1" s="1"/>
  <c r="ES436" i="1" s="1"/>
  <c r="DJ436" i="1"/>
  <c r="DK436" i="1" s="1"/>
  <c r="DL436" i="1" s="1"/>
  <c r="DM436" i="1" s="1"/>
  <c r="DI436" i="1"/>
  <c r="DH436"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H83" i="1"/>
  <c r="DI83" i="1" s="1"/>
  <c r="DJ83" i="1" s="1"/>
  <c r="DK83" i="1" s="1"/>
  <c r="DL83" i="1" s="1"/>
  <c r="DM83" i="1" s="1"/>
  <c r="DN83" i="1" s="1"/>
  <c r="DO83" i="1" s="1"/>
  <c r="DP83" i="1" s="1"/>
  <c r="DQ83" i="1" s="1"/>
  <c r="DR83" i="1" s="1"/>
  <c r="DS83" i="1" s="1"/>
  <c r="DT83" i="1" s="1"/>
  <c r="DU83" i="1" s="1"/>
  <c r="DV83" i="1" s="1"/>
  <c r="DW83" i="1" s="1"/>
  <c r="DX83" i="1" s="1"/>
  <c r="DY83" i="1" s="1"/>
  <c r="DZ83" i="1" s="1"/>
  <c r="EA83" i="1" s="1"/>
  <c r="EB83" i="1" s="1"/>
  <c r="EC83" i="1" s="1"/>
  <c r="ED83" i="1" s="1"/>
  <c r="EE83" i="1" s="1"/>
  <c r="EF83" i="1" s="1"/>
  <c r="EG83" i="1" s="1"/>
  <c r="EH83" i="1" s="1"/>
  <c r="EI83" i="1" s="1"/>
  <c r="EJ83" i="1" s="1"/>
  <c r="EK83" i="1" s="1"/>
  <c r="EL83" i="1" s="1"/>
  <c r="EM83" i="1" s="1"/>
  <c r="EN83" i="1" s="1"/>
  <c r="EO83" i="1" s="1"/>
  <c r="EP83" i="1" s="1"/>
  <c r="EQ83" i="1" s="1"/>
  <c r="ER83" i="1" s="1"/>
  <c r="ES83" i="1" s="1"/>
  <c r="ET83" i="1" s="1"/>
  <c r="EU83" i="1" s="1"/>
  <c r="EV83" i="1" s="1"/>
  <c r="EW83" i="1" s="1"/>
  <c r="EX83" i="1" s="1"/>
  <c r="EY83" i="1" s="1"/>
  <c r="EZ83" i="1" s="1"/>
  <c r="FA83" i="1" s="1"/>
  <c r="FB83" i="1" s="1"/>
  <c r="FC83" i="1" s="1"/>
  <c r="FD83" i="1" s="1"/>
  <c r="FE83" i="1" s="1"/>
  <c r="FF83" i="1" s="1"/>
  <c r="FG83" i="1" s="1"/>
  <c r="FH83" i="1" s="1"/>
  <c r="FI83" i="1" s="1"/>
  <c r="FJ83" i="1" s="1"/>
  <c r="FK83" i="1" s="1"/>
  <c r="FL83" i="1" s="1"/>
  <c r="FM83" i="1" s="1"/>
  <c r="FN83" i="1" s="1"/>
  <c r="FO83" i="1" s="1"/>
  <c r="FP83" i="1" s="1"/>
  <c r="FQ83" i="1" s="1"/>
  <c r="FR83" i="1" s="1"/>
  <c r="FS83" i="1" s="1"/>
  <c r="FT83" i="1" s="1"/>
  <c r="FU83" i="1" s="1"/>
  <c r="FV83" i="1" s="1"/>
  <c r="FW83" i="1" s="1"/>
  <c r="FX83" i="1" s="1"/>
  <c r="FY83" i="1" s="1"/>
  <c r="FZ83" i="1" s="1"/>
  <c r="GA83" i="1" s="1"/>
  <c r="GB83" i="1" s="1"/>
  <c r="GC83" i="1" s="1"/>
  <c r="GD83" i="1" s="1"/>
  <c r="GE83" i="1" s="1"/>
  <c r="GF83" i="1" s="1"/>
  <c r="GG83" i="1" s="1"/>
  <c r="GH83" i="1" s="1"/>
  <c r="GI83" i="1" s="1"/>
  <c r="GJ83" i="1" s="1"/>
  <c r="GK83" i="1" s="1"/>
  <c r="GL83" i="1" s="1"/>
  <c r="GM83" i="1" s="1"/>
  <c r="GN83" i="1" s="1"/>
  <c r="GO83" i="1" s="1"/>
  <c r="GP83" i="1" s="1"/>
  <c r="GQ83" i="1" s="1"/>
  <c r="GR83" i="1" s="1"/>
  <c r="GS83" i="1" s="1"/>
  <c r="GT83" i="1" s="1"/>
  <c r="GU83" i="1" s="1"/>
  <c r="GV83" i="1" s="1"/>
  <c r="GW83" i="1" s="1"/>
  <c r="GX83" i="1" s="1"/>
  <c r="GY83" i="1" s="1"/>
  <c r="GZ83" i="1" s="1"/>
  <c r="DH2" i="1"/>
  <c r="DI1" i="1"/>
  <c r="DH1" i="1"/>
  <c r="W42" i="18" l="1"/>
  <c r="P72" i="19"/>
  <c r="W46" i="18"/>
  <c r="W50" i="18"/>
  <c r="J74" i="19"/>
  <c r="I76" i="19"/>
  <c r="N116" i="6"/>
  <c r="DJ1" i="1"/>
  <c r="DI2" i="1"/>
  <c r="J143" i="6" l="1"/>
  <c r="K74" i="19"/>
  <c r="J76" i="19"/>
  <c r="DJ2" i="1"/>
  <c r="DK1" i="1"/>
  <c r="E103" i="1"/>
  <c r="AB2" i="1"/>
  <c r="AA2" i="1"/>
  <c r="L74" i="19" l="1"/>
  <c r="K76" i="19"/>
  <c r="DK2" i="1"/>
  <c r="DL1" i="1"/>
  <c r="AE11" i="2"/>
  <c r="C28" i="19"/>
  <c r="C27" i="19"/>
  <c r="C110" i="19" s="1"/>
  <c r="C14" i="19"/>
  <c r="K14" i="19"/>
  <c r="H68" i="19" s="1"/>
  <c r="K13" i="19"/>
  <c r="T26" i="6"/>
  <c r="F109" i="6"/>
  <c r="F108" i="6"/>
  <c r="S5" i="19"/>
  <c r="M74" i="19" l="1"/>
  <c r="L76" i="19"/>
  <c r="DL2" i="1"/>
  <c r="DM1" i="1"/>
  <c r="C13" i="19"/>
  <c r="N74" i="19" l="1"/>
  <c r="M76" i="19"/>
  <c r="DM2" i="1"/>
  <c r="DN1" i="1"/>
  <c r="O74" i="19" l="1"/>
  <c r="N76" i="19"/>
  <c r="DN2" i="1"/>
  <c r="DO1" i="1"/>
  <c r="K1141" i="1"/>
  <c r="K1142" i="1"/>
  <c r="K1143" i="1"/>
  <c r="K1144" i="1"/>
  <c r="K1140" i="1"/>
  <c r="T12" i="18"/>
  <c r="K11" i="19" s="1"/>
  <c r="H69" i="19" s="1"/>
  <c r="P74" i="19" l="1"/>
  <c r="O76" i="19"/>
  <c r="DO2" i="1"/>
  <c r="DP1" i="1"/>
  <c r="F117" i="6"/>
  <c r="F118" i="6"/>
  <c r="F119" i="6"/>
  <c r="F120" i="6"/>
  <c r="F116" i="6"/>
  <c r="Q74" i="19" l="1"/>
  <c r="P76" i="19"/>
  <c r="DQ1" i="1"/>
  <c r="DP2" i="1"/>
  <c r="R74" i="19" l="1"/>
  <c r="Q76" i="19"/>
  <c r="DR1" i="1"/>
  <c r="DQ2" i="1"/>
  <c r="Q602" i="1"/>
  <c r="S600" i="1"/>
  <c r="Q600" i="1"/>
  <c r="T590" i="1"/>
  <c r="Q584" i="1"/>
  <c r="S582" i="1"/>
  <c r="Q582" i="1"/>
  <c r="N576" i="1"/>
  <c r="N594" i="1" s="1"/>
  <c r="T572" i="1"/>
  <c r="N572" i="1"/>
  <c r="N590" i="1" s="1"/>
  <c r="N568" i="1"/>
  <c r="N586" i="1" s="1"/>
  <c r="Q566" i="1"/>
  <c r="S564" i="1"/>
  <c r="Q564" i="1"/>
  <c r="T12" i="20"/>
  <c r="R76" i="19" l="1"/>
  <c r="DR2" i="1"/>
  <c r="DS1" i="1"/>
  <c r="DS2" i="1" l="1"/>
  <c r="DT1" i="1"/>
  <c r="N807" i="1"/>
  <c r="N808" i="1"/>
  <c r="N809" i="1"/>
  <c r="N810" i="1"/>
  <c r="N811" i="1"/>
  <c r="N812" i="1"/>
  <c r="N813" i="1"/>
  <c r="N814" i="1"/>
  <c r="N815" i="1"/>
  <c r="N806" i="1"/>
  <c r="AF8" i="20"/>
  <c r="AG8" i="20" s="1"/>
  <c r="AH8" i="20" s="1"/>
  <c r="AI8" i="20" s="1"/>
  <c r="AJ8" i="20" s="1"/>
  <c r="AK8" i="20" s="1"/>
  <c r="AA8" i="20"/>
  <c r="AB8" i="20" s="1"/>
  <c r="AC8" i="20" s="1"/>
  <c r="AD8" i="20" s="1"/>
  <c r="AE8" i="20" s="1"/>
  <c r="AB1" i="20"/>
  <c r="AC1" i="20" s="1"/>
  <c r="AD1" i="20" s="1"/>
  <c r="AE1" i="20" s="1"/>
  <c r="AF1" i="20" s="1"/>
  <c r="AG1" i="20" s="1"/>
  <c r="AH1" i="20" s="1"/>
  <c r="AI1" i="20" s="1"/>
  <c r="AJ1" i="20" s="1"/>
  <c r="AK1" i="20" s="1"/>
  <c r="AA1" i="20"/>
  <c r="Q12" i="20"/>
  <c r="H8" i="20"/>
  <c r="D3" i="20"/>
  <c r="D2" i="20"/>
  <c r="DT2" i="1" l="1"/>
  <c r="DU1" i="1"/>
  <c r="H22" i="18"/>
  <c r="DT29" i="18"/>
  <c r="DT1144" i="1" s="1"/>
  <c r="DS29" i="18"/>
  <c r="DS1144" i="1" s="1"/>
  <c r="DR29" i="18"/>
  <c r="DR1144" i="1" s="1"/>
  <c r="DQ29" i="18"/>
  <c r="DQ1144" i="1" s="1"/>
  <c r="DP29" i="18"/>
  <c r="DP1144" i="1" s="1"/>
  <c r="DO29" i="18"/>
  <c r="DO1144" i="1" s="1"/>
  <c r="DN29" i="18"/>
  <c r="DN1144" i="1" s="1"/>
  <c r="DM29" i="18"/>
  <c r="DM1144" i="1" s="1"/>
  <c r="DL29" i="18"/>
  <c r="DL1144" i="1" s="1"/>
  <c r="DK29" i="18"/>
  <c r="DK1144" i="1" s="1"/>
  <c r="DJ29" i="18"/>
  <c r="DJ1144" i="1" s="1"/>
  <c r="DI29" i="18"/>
  <c r="DI1144" i="1" s="1"/>
  <c r="DH29" i="18"/>
  <c r="DH1144" i="1" s="1"/>
  <c r="DG29" i="18"/>
  <c r="DG1144" i="1" s="1"/>
  <c r="DF29" i="18"/>
  <c r="DF1144" i="1" s="1"/>
  <c r="DE29" i="18"/>
  <c r="DE1144" i="1" s="1"/>
  <c r="DD29" i="18"/>
  <c r="DD1144" i="1" s="1"/>
  <c r="DC29" i="18"/>
  <c r="DC1144" i="1" s="1"/>
  <c r="DB29" i="18"/>
  <c r="DB1144" i="1" s="1"/>
  <c r="DA29" i="18"/>
  <c r="DA1144" i="1" s="1"/>
  <c r="CZ29" i="18"/>
  <c r="CZ1144" i="1" s="1"/>
  <c r="CY29" i="18"/>
  <c r="CY1144" i="1" s="1"/>
  <c r="CX29" i="18"/>
  <c r="CX1144" i="1" s="1"/>
  <c r="CW29" i="18"/>
  <c r="CW1144" i="1" s="1"/>
  <c r="CV29" i="18"/>
  <c r="CV1144" i="1" s="1"/>
  <c r="CU29" i="18"/>
  <c r="CU1144" i="1" s="1"/>
  <c r="CT29" i="18"/>
  <c r="CT1144" i="1" s="1"/>
  <c r="CS29" i="18"/>
  <c r="CS1144" i="1" s="1"/>
  <c r="CR29" i="18"/>
  <c r="CR1144" i="1" s="1"/>
  <c r="CQ29" i="18"/>
  <c r="CQ1144" i="1" s="1"/>
  <c r="CP29" i="18"/>
  <c r="CP1144" i="1" s="1"/>
  <c r="CO29" i="18"/>
  <c r="CO1144" i="1" s="1"/>
  <c r="CN29" i="18"/>
  <c r="CN1144" i="1" s="1"/>
  <c r="CM29" i="18"/>
  <c r="CM1144" i="1" s="1"/>
  <c r="CL29" i="18"/>
  <c r="CL1144" i="1" s="1"/>
  <c r="CK29" i="18"/>
  <c r="CK1144" i="1" s="1"/>
  <c r="CJ29" i="18"/>
  <c r="CJ1144" i="1" s="1"/>
  <c r="CI29" i="18"/>
  <c r="CI1144" i="1" s="1"/>
  <c r="CH29" i="18"/>
  <c r="CH1144" i="1" s="1"/>
  <c r="CG29" i="18"/>
  <c r="CG1144" i="1" s="1"/>
  <c r="CF29" i="18"/>
  <c r="CF1144" i="1" s="1"/>
  <c r="CE29" i="18"/>
  <c r="CE1144" i="1" s="1"/>
  <c r="CD29" i="18"/>
  <c r="CD1144" i="1" s="1"/>
  <c r="CC29" i="18"/>
  <c r="CC1144" i="1" s="1"/>
  <c r="CB29" i="18"/>
  <c r="CB1144" i="1" s="1"/>
  <c r="CA29" i="18"/>
  <c r="CA1144" i="1" s="1"/>
  <c r="BZ29" i="18"/>
  <c r="BZ1144" i="1" s="1"/>
  <c r="BY29" i="18"/>
  <c r="BY1144" i="1" s="1"/>
  <c r="BX29" i="18"/>
  <c r="BX1144" i="1" s="1"/>
  <c r="BW29" i="18"/>
  <c r="BW1144" i="1" s="1"/>
  <c r="BV29" i="18"/>
  <c r="BV1144" i="1" s="1"/>
  <c r="BU29" i="18"/>
  <c r="BU1144" i="1" s="1"/>
  <c r="BT29" i="18"/>
  <c r="BT1144" i="1" s="1"/>
  <c r="BS29" i="18"/>
  <c r="BS1144" i="1" s="1"/>
  <c r="BR29" i="18"/>
  <c r="BR1144" i="1" s="1"/>
  <c r="BQ29" i="18"/>
  <c r="BQ1144" i="1" s="1"/>
  <c r="BP29" i="18"/>
  <c r="BP1144" i="1" s="1"/>
  <c r="BO29" i="18"/>
  <c r="BO1144" i="1" s="1"/>
  <c r="BN29" i="18"/>
  <c r="BN1144" i="1" s="1"/>
  <c r="BM29" i="18"/>
  <c r="BM1144" i="1" s="1"/>
  <c r="BL29" i="18"/>
  <c r="BL1144" i="1" s="1"/>
  <c r="BK29" i="18"/>
  <c r="BK1144" i="1" s="1"/>
  <c r="BJ29" i="18"/>
  <c r="BJ1144" i="1" s="1"/>
  <c r="BI29" i="18"/>
  <c r="BI1144" i="1" s="1"/>
  <c r="BH29" i="18"/>
  <c r="BH1144" i="1" s="1"/>
  <c r="BG29" i="18"/>
  <c r="BG1144" i="1" s="1"/>
  <c r="BF29" i="18"/>
  <c r="BF1144" i="1" s="1"/>
  <c r="BE29" i="18"/>
  <c r="BE1144" i="1" s="1"/>
  <c r="BD29" i="18"/>
  <c r="BD1144" i="1" s="1"/>
  <c r="BC29" i="18"/>
  <c r="BC1144" i="1" s="1"/>
  <c r="BB29" i="18"/>
  <c r="BB1144" i="1" s="1"/>
  <c r="BA29" i="18"/>
  <c r="BA1144" i="1" s="1"/>
  <c r="AZ29" i="18"/>
  <c r="AZ1144" i="1" s="1"/>
  <c r="AY29" i="18"/>
  <c r="AY1144" i="1" s="1"/>
  <c r="AX29" i="18"/>
  <c r="AX1144" i="1" s="1"/>
  <c r="AW29" i="18"/>
  <c r="AW1144" i="1" s="1"/>
  <c r="AV29" i="18"/>
  <c r="AV1144" i="1" s="1"/>
  <c r="AU29" i="18"/>
  <c r="AU1144" i="1" s="1"/>
  <c r="AT29" i="18"/>
  <c r="AT1144" i="1" s="1"/>
  <c r="AS29" i="18"/>
  <c r="AS1144" i="1" s="1"/>
  <c r="AR29" i="18"/>
  <c r="AR1144" i="1" s="1"/>
  <c r="AQ29" i="18"/>
  <c r="AQ1144" i="1" s="1"/>
  <c r="AP29" i="18"/>
  <c r="AP1144" i="1" s="1"/>
  <c r="AO29" i="18"/>
  <c r="AO1144" i="1" s="1"/>
  <c r="AN29" i="18"/>
  <c r="AN1144" i="1" s="1"/>
  <c r="AM29" i="18"/>
  <c r="AL29" i="18"/>
  <c r="AK29" i="18"/>
  <c r="AJ29" i="18"/>
  <c r="AI29" i="18"/>
  <c r="AH29" i="18"/>
  <c r="AG29" i="18"/>
  <c r="AF29" i="18"/>
  <c r="AE29" i="18"/>
  <c r="AD29" i="18"/>
  <c r="AC29" i="18"/>
  <c r="AB29" i="18"/>
  <c r="AA29" i="18"/>
  <c r="T29" i="18"/>
  <c r="K29" i="18"/>
  <c r="DT28" i="18"/>
  <c r="DT1143" i="1" s="1"/>
  <c r="DS28" i="18"/>
  <c r="DS1143" i="1" s="1"/>
  <c r="DR28" i="18"/>
  <c r="DR1143" i="1" s="1"/>
  <c r="DQ28" i="18"/>
  <c r="DQ1143" i="1" s="1"/>
  <c r="DP28" i="18"/>
  <c r="DP1143" i="1" s="1"/>
  <c r="DO28" i="18"/>
  <c r="DO1143" i="1" s="1"/>
  <c r="DN28" i="18"/>
  <c r="DN1143" i="1" s="1"/>
  <c r="DM28" i="18"/>
  <c r="DM1143" i="1" s="1"/>
  <c r="DL28" i="18"/>
  <c r="DL1143" i="1" s="1"/>
  <c r="DK28" i="18"/>
  <c r="DK1143" i="1" s="1"/>
  <c r="DJ28" i="18"/>
  <c r="DJ1143" i="1" s="1"/>
  <c r="DI28" i="18"/>
  <c r="DI1143" i="1" s="1"/>
  <c r="DH28" i="18"/>
  <c r="DH1143" i="1" s="1"/>
  <c r="DG28" i="18"/>
  <c r="DG1143" i="1" s="1"/>
  <c r="DF28" i="18"/>
  <c r="DF1143" i="1" s="1"/>
  <c r="DE28" i="18"/>
  <c r="DE1143" i="1" s="1"/>
  <c r="DD28" i="18"/>
  <c r="DD1143" i="1" s="1"/>
  <c r="DC28" i="18"/>
  <c r="DC1143" i="1" s="1"/>
  <c r="DB28" i="18"/>
  <c r="DB1143" i="1" s="1"/>
  <c r="DA28" i="18"/>
  <c r="DA1143" i="1" s="1"/>
  <c r="CZ28" i="18"/>
  <c r="CZ1143" i="1" s="1"/>
  <c r="CY28" i="18"/>
  <c r="CY1143" i="1" s="1"/>
  <c r="CX28" i="18"/>
  <c r="CX1143" i="1" s="1"/>
  <c r="CW28" i="18"/>
  <c r="CW1143" i="1" s="1"/>
  <c r="CV28" i="18"/>
  <c r="CV1143" i="1" s="1"/>
  <c r="CU28" i="18"/>
  <c r="CU1143" i="1" s="1"/>
  <c r="CT28" i="18"/>
  <c r="CT1143" i="1" s="1"/>
  <c r="CS28" i="18"/>
  <c r="CS1143" i="1" s="1"/>
  <c r="CR28" i="18"/>
  <c r="CR1143" i="1" s="1"/>
  <c r="CQ28" i="18"/>
  <c r="CQ1143" i="1" s="1"/>
  <c r="CP28" i="18"/>
  <c r="CP1143" i="1" s="1"/>
  <c r="CO28" i="18"/>
  <c r="CO1143" i="1" s="1"/>
  <c r="CN28" i="18"/>
  <c r="CN1143" i="1" s="1"/>
  <c r="CM28" i="18"/>
  <c r="CM1143" i="1" s="1"/>
  <c r="CL28" i="18"/>
  <c r="CL1143" i="1" s="1"/>
  <c r="CK28" i="18"/>
  <c r="CK1143" i="1" s="1"/>
  <c r="CJ28" i="18"/>
  <c r="CJ1143" i="1" s="1"/>
  <c r="CI28" i="18"/>
  <c r="CI1143" i="1" s="1"/>
  <c r="CH28" i="18"/>
  <c r="CH1143" i="1" s="1"/>
  <c r="CG28" i="18"/>
  <c r="CG1143" i="1" s="1"/>
  <c r="CF28" i="18"/>
  <c r="CF1143" i="1" s="1"/>
  <c r="CE28" i="18"/>
  <c r="CE1143" i="1" s="1"/>
  <c r="CD28" i="18"/>
  <c r="CD1143" i="1" s="1"/>
  <c r="CC28" i="18"/>
  <c r="CC1143" i="1" s="1"/>
  <c r="CB28" i="18"/>
  <c r="CB1143" i="1" s="1"/>
  <c r="CA28" i="18"/>
  <c r="CA1143" i="1" s="1"/>
  <c r="BZ28" i="18"/>
  <c r="BZ1143" i="1" s="1"/>
  <c r="BY28" i="18"/>
  <c r="BY1143" i="1" s="1"/>
  <c r="BX28" i="18"/>
  <c r="BX1143" i="1" s="1"/>
  <c r="BW28" i="18"/>
  <c r="BW1143" i="1" s="1"/>
  <c r="BV28" i="18"/>
  <c r="BV1143" i="1" s="1"/>
  <c r="BU28" i="18"/>
  <c r="BU1143" i="1" s="1"/>
  <c r="BT28" i="18"/>
  <c r="BT1143" i="1" s="1"/>
  <c r="BS28" i="18"/>
  <c r="BS1143" i="1" s="1"/>
  <c r="BR28" i="18"/>
  <c r="BR1143" i="1" s="1"/>
  <c r="BQ28" i="18"/>
  <c r="BQ1143" i="1" s="1"/>
  <c r="BP28" i="18"/>
  <c r="BP1143" i="1" s="1"/>
  <c r="BO28" i="18"/>
  <c r="BO1143" i="1" s="1"/>
  <c r="BN28" i="18"/>
  <c r="BN1143" i="1" s="1"/>
  <c r="BM28" i="18"/>
  <c r="BM1143" i="1" s="1"/>
  <c r="BL28" i="18"/>
  <c r="BL1143" i="1" s="1"/>
  <c r="BK28" i="18"/>
  <c r="BK1143" i="1" s="1"/>
  <c r="BJ28" i="18"/>
  <c r="BJ1143" i="1" s="1"/>
  <c r="BI28" i="18"/>
  <c r="BI1143" i="1" s="1"/>
  <c r="BH28" i="18"/>
  <c r="BH1143" i="1" s="1"/>
  <c r="BG28" i="18"/>
  <c r="BG1143" i="1" s="1"/>
  <c r="BF28" i="18"/>
  <c r="BF1143" i="1" s="1"/>
  <c r="BE28" i="18"/>
  <c r="BE1143" i="1" s="1"/>
  <c r="BD28" i="18"/>
  <c r="BD1143" i="1" s="1"/>
  <c r="BC28" i="18"/>
  <c r="BC1143" i="1" s="1"/>
  <c r="BB28" i="18"/>
  <c r="BB1143" i="1" s="1"/>
  <c r="BA28" i="18"/>
  <c r="BA1143" i="1" s="1"/>
  <c r="AZ28" i="18"/>
  <c r="AZ1143" i="1" s="1"/>
  <c r="AY28" i="18"/>
  <c r="AY1143" i="1" s="1"/>
  <c r="AX28" i="18"/>
  <c r="AX1143" i="1" s="1"/>
  <c r="AW28" i="18"/>
  <c r="AW1143" i="1" s="1"/>
  <c r="AV28" i="18"/>
  <c r="AV1143" i="1" s="1"/>
  <c r="AU28" i="18"/>
  <c r="AU1143" i="1" s="1"/>
  <c r="AT28" i="18"/>
  <c r="AT1143" i="1" s="1"/>
  <c r="AS28" i="18"/>
  <c r="AS1143" i="1" s="1"/>
  <c r="AR28" i="18"/>
  <c r="AR1143" i="1" s="1"/>
  <c r="AQ28" i="18"/>
  <c r="AQ1143" i="1" s="1"/>
  <c r="AP28" i="18"/>
  <c r="AP1143" i="1" s="1"/>
  <c r="AO28" i="18"/>
  <c r="AO1143" i="1" s="1"/>
  <c r="AN28" i="18"/>
  <c r="AN1143" i="1" s="1"/>
  <c r="AM28" i="18"/>
  <c r="AL28" i="18"/>
  <c r="AK28" i="18"/>
  <c r="AJ28" i="18"/>
  <c r="AI28" i="18"/>
  <c r="AH28" i="18"/>
  <c r="AG28" i="18"/>
  <c r="AF28" i="18"/>
  <c r="AE28" i="18"/>
  <c r="AD28" i="18"/>
  <c r="AC28" i="18"/>
  <c r="AB28" i="18"/>
  <c r="AA28" i="18"/>
  <c r="T28" i="18"/>
  <c r="K28" i="18"/>
  <c r="DT27" i="18"/>
  <c r="DT1142" i="1" s="1"/>
  <c r="DS27" i="18"/>
  <c r="DS1142" i="1" s="1"/>
  <c r="DR27" i="18"/>
  <c r="DR1142" i="1" s="1"/>
  <c r="DQ27" i="18"/>
  <c r="DQ1142" i="1" s="1"/>
  <c r="DP27" i="18"/>
  <c r="DP1142" i="1" s="1"/>
  <c r="DO27" i="18"/>
  <c r="DO1142" i="1" s="1"/>
  <c r="DN27" i="18"/>
  <c r="DN1142" i="1" s="1"/>
  <c r="DM27" i="18"/>
  <c r="DM1142" i="1" s="1"/>
  <c r="DL27" i="18"/>
  <c r="DL1142" i="1" s="1"/>
  <c r="DK27" i="18"/>
  <c r="DK1142" i="1" s="1"/>
  <c r="DJ27" i="18"/>
  <c r="DJ1142" i="1" s="1"/>
  <c r="DI27" i="18"/>
  <c r="DI1142" i="1" s="1"/>
  <c r="DH27" i="18"/>
  <c r="DH1142" i="1" s="1"/>
  <c r="DG27" i="18"/>
  <c r="DG1142" i="1" s="1"/>
  <c r="DF27" i="18"/>
  <c r="DF1142" i="1" s="1"/>
  <c r="DE27" i="18"/>
  <c r="DE1142" i="1" s="1"/>
  <c r="DD27" i="18"/>
  <c r="DD1142" i="1" s="1"/>
  <c r="DC27" i="18"/>
  <c r="DC1142" i="1" s="1"/>
  <c r="DB27" i="18"/>
  <c r="DB1142" i="1" s="1"/>
  <c r="DA27" i="18"/>
  <c r="DA1142" i="1" s="1"/>
  <c r="CZ27" i="18"/>
  <c r="CZ1142" i="1" s="1"/>
  <c r="CY27" i="18"/>
  <c r="CY1142" i="1" s="1"/>
  <c r="CX27" i="18"/>
  <c r="CX1142" i="1" s="1"/>
  <c r="CW27" i="18"/>
  <c r="CW1142" i="1" s="1"/>
  <c r="CV27" i="18"/>
  <c r="CV1142" i="1" s="1"/>
  <c r="CU27" i="18"/>
  <c r="CU1142" i="1" s="1"/>
  <c r="CT27" i="18"/>
  <c r="CT1142" i="1" s="1"/>
  <c r="CS27" i="18"/>
  <c r="CS1142" i="1" s="1"/>
  <c r="CR27" i="18"/>
  <c r="CR1142" i="1" s="1"/>
  <c r="CQ27" i="18"/>
  <c r="CQ1142" i="1" s="1"/>
  <c r="CP27" i="18"/>
  <c r="CP1142" i="1" s="1"/>
  <c r="CO27" i="18"/>
  <c r="CO1142" i="1" s="1"/>
  <c r="CN27" i="18"/>
  <c r="CN1142" i="1" s="1"/>
  <c r="CM27" i="18"/>
  <c r="CM1142" i="1" s="1"/>
  <c r="CL27" i="18"/>
  <c r="CL1142" i="1" s="1"/>
  <c r="CK27" i="18"/>
  <c r="CK1142" i="1" s="1"/>
  <c r="CJ27" i="18"/>
  <c r="CJ1142" i="1" s="1"/>
  <c r="CI27" i="18"/>
  <c r="CI1142" i="1" s="1"/>
  <c r="CH27" i="18"/>
  <c r="CH1142" i="1" s="1"/>
  <c r="CG27" i="18"/>
  <c r="CG1142" i="1" s="1"/>
  <c r="CF27" i="18"/>
  <c r="CF1142" i="1" s="1"/>
  <c r="CE27" i="18"/>
  <c r="CE1142" i="1" s="1"/>
  <c r="CD27" i="18"/>
  <c r="CD1142" i="1" s="1"/>
  <c r="CC27" i="18"/>
  <c r="CC1142" i="1" s="1"/>
  <c r="CB27" i="18"/>
  <c r="CB1142" i="1" s="1"/>
  <c r="CA27" i="18"/>
  <c r="CA1142" i="1" s="1"/>
  <c r="BZ27" i="18"/>
  <c r="BZ1142" i="1" s="1"/>
  <c r="BY27" i="18"/>
  <c r="BY1142" i="1" s="1"/>
  <c r="BX27" i="18"/>
  <c r="BX1142" i="1" s="1"/>
  <c r="BW27" i="18"/>
  <c r="BW1142" i="1" s="1"/>
  <c r="BV27" i="18"/>
  <c r="BV1142" i="1" s="1"/>
  <c r="BU27" i="18"/>
  <c r="BU1142" i="1" s="1"/>
  <c r="BT27" i="18"/>
  <c r="BT1142" i="1" s="1"/>
  <c r="BS27" i="18"/>
  <c r="BS1142" i="1" s="1"/>
  <c r="BR27" i="18"/>
  <c r="BR1142" i="1" s="1"/>
  <c r="BQ27" i="18"/>
  <c r="BQ1142" i="1" s="1"/>
  <c r="BP27" i="18"/>
  <c r="BP1142" i="1" s="1"/>
  <c r="BO27" i="18"/>
  <c r="BO1142" i="1" s="1"/>
  <c r="BN27" i="18"/>
  <c r="BN1142" i="1" s="1"/>
  <c r="BM27" i="18"/>
  <c r="BM1142" i="1" s="1"/>
  <c r="BL27" i="18"/>
  <c r="BL1142" i="1" s="1"/>
  <c r="BK27" i="18"/>
  <c r="BK1142" i="1" s="1"/>
  <c r="BJ27" i="18"/>
  <c r="BJ1142" i="1" s="1"/>
  <c r="BI27" i="18"/>
  <c r="BI1142" i="1" s="1"/>
  <c r="BH27" i="18"/>
  <c r="BH1142" i="1" s="1"/>
  <c r="BG27" i="18"/>
  <c r="BG1142" i="1" s="1"/>
  <c r="BF27" i="18"/>
  <c r="BF1142" i="1" s="1"/>
  <c r="BE27" i="18"/>
  <c r="BE1142" i="1" s="1"/>
  <c r="BD27" i="18"/>
  <c r="BD1142" i="1" s="1"/>
  <c r="BC27" i="18"/>
  <c r="BC1142" i="1" s="1"/>
  <c r="BB27" i="18"/>
  <c r="BB1142" i="1" s="1"/>
  <c r="BA27" i="18"/>
  <c r="BA1142" i="1" s="1"/>
  <c r="AZ27" i="18"/>
  <c r="AZ1142" i="1" s="1"/>
  <c r="AY27" i="18"/>
  <c r="AY1142" i="1" s="1"/>
  <c r="AX27" i="18"/>
  <c r="AX1142" i="1" s="1"/>
  <c r="AW27" i="18"/>
  <c r="AW1142" i="1" s="1"/>
  <c r="AV27" i="18"/>
  <c r="AV1142" i="1" s="1"/>
  <c r="AU27" i="18"/>
  <c r="AU1142" i="1" s="1"/>
  <c r="AT27" i="18"/>
  <c r="AT1142" i="1" s="1"/>
  <c r="AS27" i="18"/>
  <c r="AS1142" i="1" s="1"/>
  <c r="AR27" i="18"/>
  <c r="AR1142" i="1" s="1"/>
  <c r="AQ27" i="18"/>
  <c r="AQ1142" i="1" s="1"/>
  <c r="AP27" i="18"/>
  <c r="AP1142" i="1" s="1"/>
  <c r="AO27" i="18"/>
  <c r="AO1142" i="1" s="1"/>
  <c r="AN27" i="18"/>
  <c r="AN1142" i="1" s="1"/>
  <c r="AM27" i="18"/>
  <c r="AL27" i="18"/>
  <c r="AK27" i="18"/>
  <c r="AJ27" i="18"/>
  <c r="AI27" i="18"/>
  <c r="AH27" i="18"/>
  <c r="AG27" i="18"/>
  <c r="AF27" i="18"/>
  <c r="AE27" i="18"/>
  <c r="AD27" i="18"/>
  <c r="AC27" i="18"/>
  <c r="AB27" i="18"/>
  <c r="AA27" i="18"/>
  <c r="T27" i="18"/>
  <c r="K27" i="18"/>
  <c r="DT26" i="18"/>
  <c r="DT1141" i="1" s="1"/>
  <c r="DS26" i="18"/>
  <c r="DS1141" i="1" s="1"/>
  <c r="DR26" i="18"/>
  <c r="DR1141" i="1" s="1"/>
  <c r="DQ26" i="18"/>
  <c r="DQ1141" i="1" s="1"/>
  <c r="DP26" i="18"/>
  <c r="DP1141" i="1" s="1"/>
  <c r="DO26" i="18"/>
  <c r="DO1141" i="1" s="1"/>
  <c r="DN26" i="18"/>
  <c r="DN1141" i="1" s="1"/>
  <c r="DM26" i="18"/>
  <c r="DM1141" i="1" s="1"/>
  <c r="DL26" i="18"/>
  <c r="DL1141" i="1" s="1"/>
  <c r="DK26" i="18"/>
  <c r="DK1141" i="1" s="1"/>
  <c r="DJ26" i="18"/>
  <c r="DJ1141" i="1" s="1"/>
  <c r="DI26" i="18"/>
  <c r="DI1141" i="1" s="1"/>
  <c r="DH26" i="18"/>
  <c r="DH1141" i="1" s="1"/>
  <c r="DG26" i="18"/>
  <c r="DG1141" i="1" s="1"/>
  <c r="DF26" i="18"/>
  <c r="DF1141" i="1" s="1"/>
  <c r="DE26" i="18"/>
  <c r="DE1141" i="1" s="1"/>
  <c r="DD26" i="18"/>
  <c r="DD1141" i="1" s="1"/>
  <c r="DC26" i="18"/>
  <c r="DC1141" i="1" s="1"/>
  <c r="DB26" i="18"/>
  <c r="DB1141" i="1" s="1"/>
  <c r="DA26" i="18"/>
  <c r="DA1141" i="1" s="1"/>
  <c r="CZ26" i="18"/>
  <c r="CZ1141" i="1" s="1"/>
  <c r="CY26" i="18"/>
  <c r="CY1141" i="1" s="1"/>
  <c r="CX26" i="18"/>
  <c r="CX1141" i="1" s="1"/>
  <c r="CW26" i="18"/>
  <c r="CW1141" i="1" s="1"/>
  <c r="CV26" i="18"/>
  <c r="CV1141" i="1" s="1"/>
  <c r="CU26" i="18"/>
  <c r="CU1141" i="1" s="1"/>
  <c r="CT26" i="18"/>
  <c r="CT1141" i="1" s="1"/>
  <c r="CS26" i="18"/>
  <c r="CS1141" i="1" s="1"/>
  <c r="CR26" i="18"/>
  <c r="CR1141" i="1" s="1"/>
  <c r="CQ26" i="18"/>
  <c r="CQ1141" i="1" s="1"/>
  <c r="CP26" i="18"/>
  <c r="CP1141" i="1" s="1"/>
  <c r="CO26" i="18"/>
  <c r="CO1141" i="1" s="1"/>
  <c r="CN26" i="18"/>
  <c r="CN1141" i="1" s="1"/>
  <c r="CM26" i="18"/>
  <c r="CM1141" i="1" s="1"/>
  <c r="CL26" i="18"/>
  <c r="CL1141" i="1" s="1"/>
  <c r="CK26" i="18"/>
  <c r="CK1141" i="1" s="1"/>
  <c r="CJ26" i="18"/>
  <c r="CJ1141" i="1" s="1"/>
  <c r="CI26" i="18"/>
  <c r="CI1141" i="1" s="1"/>
  <c r="CH26" i="18"/>
  <c r="CH1141" i="1" s="1"/>
  <c r="CG26" i="18"/>
  <c r="CG1141" i="1" s="1"/>
  <c r="CF26" i="18"/>
  <c r="CF1141" i="1" s="1"/>
  <c r="CE26" i="18"/>
  <c r="CE1141" i="1" s="1"/>
  <c r="CD26" i="18"/>
  <c r="CD1141" i="1" s="1"/>
  <c r="CC26" i="18"/>
  <c r="CC1141" i="1" s="1"/>
  <c r="CB26" i="18"/>
  <c r="CB1141" i="1" s="1"/>
  <c r="CA26" i="18"/>
  <c r="CA1141" i="1" s="1"/>
  <c r="BZ26" i="18"/>
  <c r="BZ1141" i="1" s="1"/>
  <c r="BY26" i="18"/>
  <c r="BY1141" i="1" s="1"/>
  <c r="BX26" i="18"/>
  <c r="BX1141" i="1" s="1"/>
  <c r="BW26" i="18"/>
  <c r="BW1141" i="1" s="1"/>
  <c r="BV26" i="18"/>
  <c r="BV1141" i="1" s="1"/>
  <c r="BU26" i="18"/>
  <c r="BU1141" i="1" s="1"/>
  <c r="BT26" i="18"/>
  <c r="BT1141" i="1" s="1"/>
  <c r="BS26" i="18"/>
  <c r="BS1141" i="1" s="1"/>
  <c r="BR26" i="18"/>
  <c r="BR1141" i="1" s="1"/>
  <c r="BQ26" i="18"/>
  <c r="BQ1141" i="1" s="1"/>
  <c r="BP26" i="18"/>
  <c r="BP1141" i="1" s="1"/>
  <c r="BO26" i="18"/>
  <c r="BO1141" i="1" s="1"/>
  <c r="BN26" i="18"/>
  <c r="BN1141" i="1" s="1"/>
  <c r="BM26" i="18"/>
  <c r="BM1141" i="1" s="1"/>
  <c r="BL26" i="18"/>
  <c r="BL1141" i="1" s="1"/>
  <c r="BK26" i="18"/>
  <c r="BK1141" i="1" s="1"/>
  <c r="BJ26" i="18"/>
  <c r="BJ1141" i="1" s="1"/>
  <c r="BI26" i="18"/>
  <c r="BI1141" i="1" s="1"/>
  <c r="BH26" i="18"/>
  <c r="BH1141" i="1" s="1"/>
  <c r="BG26" i="18"/>
  <c r="BG1141" i="1" s="1"/>
  <c r="BF26" i="18"/>
  <c r="BF1141" i="1" s="1"/>
  <c r="BE26" i="18"/>
  <c r="BE1141" i="1" s="1"/>
  <c r="BD26" i="18"/>
  <c r="BD1141" i="1" s="1"/>
  <c r="BC26" i="18"/>
  <c r="BC1141" i="1" s="1"/>
  <c r="BB26" i="18"/>
  <c r="BB1141" i="1" s="1"/>
  <c r="BA26" i="18"/>
  <c r="BA1141" i="1" s="1"/>
  <c r="AZ26" i="18"/>
  <c r="AZ1141" i="1" s="1"/>
  <c r="AY26" i="18"/>
  <c r="AY1141" i="1" s="1"/>
  <c r="AX26" i="18"/>
  <c r="AX1141" i="1" s="1"/>
  <c r="AW26" i="18"/>
  <c r="AW1141" i="1" s="1"/>
  <c r="AV26" i="18"/>
  <c r="AV1141" i="1" s="1"/>
  <c r="AU26" i="18"/>
  <c r="AU1141" i="1" s="1"/>
  <c r="AT26" i="18"/>
  <c r="AT1141" i="1" s="1"/>
  <c r="AS26" i="18"/>
  <c r="AS1141" i="1" s="1"/>
  <c r="AR26" i="18"/>
  <c r="AR1141" i="1" s="1"/>
  <c r="AQ26" i="18"/>
  <c r="AQ1141" i="1" s="1"/>
  <c r="AP26" i="18"/>
  <c r="AP1141" i="1" s="1"/>
  <c r="AO26" i="18"/>
  <c r="AO1141" i="1" s="1"/>
  <c r="AN26" i="18"/>
  <c r="AN1141" i="1" s="1"/>
  <c r="AM26" i="18"/>
  <c r="AL26" i="18"/>
  <c r="AK26" i="18"/>
  <c r="AJ26" i="18"/>
  <c r="AI26" i="18"/>
  <c r="AH26" i="18"/>
  <c r="AG26" i="18"/>
  <c r="AF26" i="18"/>
  <c r="AE26" i="18"/>
  <c r="AD26" i="18"/>
  <c r="AC26" i="18"/>
  <c r="AB26" i="18"/>
  <c r="AA26" i="18"/>
  <c r="T26" i="18"/>
  <c r="K26" i="18"/>
  <c r="DT25" i="18"/>
  <c r="DT1140" i="1" s="1"/>
  <c r="DS25" i="18"/>
  <c r="DS1140" i="1" s="1"/>
  <c r="DR25" i="18"/>
  <c r="DR1140" i="1" s="1"/>
  <c r="DQ25" i="18"/>
  <c r="DQ1140" i="1" s="1"/>
  <c r="DP25" i="18"/>
  <c r="DP1140" i="1" s="1"/>
  <c r="DO25" i="18"/>
  <c r="DO1140" i="1" s="1"/>
  <c r="DN25" i="18"/>
  <c r="DN1140" i="1" s="1"/>
  <c r="DM25" i="18"/>
  <c r="DM1140" i="1" s="1"/>
  <c r="DL25" i="18"/>
  <c r="DL1140" i="1" s="1"/>
  <c r="DK25" i="18"/>
  <c r="DK1140" i="1" s="1"/>
  <c r="DJ25" i="18"/>
  <c r="DJ1140" i="1" s="1"/>
  <c r="DI25" i="18"/>
  <c r="DI1140" i="1" s="1"/>
  <c r="DH25" i="18"/>
  <c r="DH1140" i="1" s="1"/>
  <c r="DG25" i="18"/>
  <c r="DG1140" i="1" s="1"/>
  <c r="DF25" i="18"/>
  <c r="DF1140" i="1" s="1"/>
  <c r="DE25" i="18"/>
  <c r="DE1140" i="1" s="1"/>
  <c r="DD25" i="18"/>
  <c r="DD1140" i="1" s="1"/>
  <c r="DC25" i="18"/>
  <c r="DC1140" i="1" s="1"/>
  <c r="DB25" i="18"/>
  <c r="DB1140" i="1" s="1"/>
  <c r="DA25" i="18"/>
  <c r="DA1140" i="1" s="1"/>
  <c r="CZ25" i="18"/>
  <c r="CZ1140" i="1" s="1"/>
  <c r="CY25" i="18"/>
  <c r="CY1140" i="1" s="1"/>
  <c r="CX25" i="18"/>
  <c r="CX1140" i="1" s="1"/>
  <c r="CW25" i="18"/>
  <c r="CW1140" i="1" s="1"/>
  <c r="CV25" i="18"/>
  <c r="CV1140" i="1" s="1"/>
  <c r="CU25" i="18"/>
  <c r="CU1140" i="1" s="1"/>
  <c r="CT25" i="18"/>
  <c r="CT1140" i="1" s="1"/>
  <c r="CS25" i="18"/>
  <c r="CS1140" i="1" s="1"/>
  <c r="CR25" i="18"/>
  <c r="CR1140" i="1" s="1"/>
  <c r="CQ25" i="18"/>
  <c r="CQ1140" i="1" s="1"/>
  <c r="CP25" i="18"/>
  <c r="CP1140" i="1" s="1"/>
  <c r="CO25" i="18"/>
  <c r="CO1140" i="1" s="1"/>
  <c r="CN25" i="18"/>
  <c r="CN1140" i="1" s="1"/>
  <c r="CM25" i="18"/>
  <c r="CM1140" i="1" s="1"/>
  <c r="CL25" i="18"/>
  <c r="CL1140" i="1" s="1"/>
  <c r="CK25" i="18"/>
  <c r="CK1140" i="1" s="1"/>
  <c r="CJ25" i="18"/>
  <c r="CJ1140" i="1" s="1"/>
  <c r="CI25" i="18"/>
  <c r="CI1140" i="1" s="1"/>
  <c r="CH25" i="18"/>
  <c r="CH1140" i="1" s="1"/>
  <c r="CG25" i="18"/>
  <c r="CG1140" i="1" s="1"/>
  <c r="CF25" i="18"/>
  <c r="CF1140" i="1" s="1"/>
  <c r="CE25" i="18"/>
  <c r="CE1140" i="1" s="1"/>
  <c r="CD25" i="18"/>
  <c r="CD1140" i="1" s="1"/>
  <c r="CC25" i="18"/>
  <c r="CC1140" i="1" s="1"/>
  <c r="CB25" i="18"/>
  <c r="CB1140" i="1" s="1"/>
  <c r="CA25" i="18"/>
  <c r="CA1140" i="1" s="1"/>
  <c r="BZ25" i="18"/>
  <c r="BZ1140" i="1" s="1"/>
  <c r="BY25" i="18"/>
  <c r="BY1140" i="1" s="1"/>
  <c r="BX25" i="18"/>
  <c r="BX1140" i="1" s="1"/>
  <c r="BW25" i="18"/>
  <c r="BW1140" i="1" s="1"/>
  <c r="BV25" i="18"/>
  <c r="BV1140" i="1" s="1"/>
  <c r="BU25" i="18"/>
  <c r="BU1140" i="1" s="1"/>
  <c r="BT25" i="18"/>
  <c r="BT1140" i="1" s="1"/>
  <c r="BS25" i="18"/>
  <c r="BS1140" i="1" s="1"/>
  <c r="BR25" i="18"/>
  <c r="BR1140" i="1" s="1"/>
  <c r="BQ25" i="18"/>
  <c r="BQ1140" i="1" s="1"/>
  <c r="BP25" i="18"/>
  <c r="BP1140" i="1" s="1"/>
  <c r="BO25" i="18"/>
  <c r="BO1140" i="1" s="1"/>
  <c r="BN25" i="18"/>
  <c r="BN1140" i="1" s="1"/>
  <c r="BM25" i="18"/>
  <c r="BM1140" i="1" s="1"/>
  <c r="BL25" i="18"/>
  <c r="BL1140" i="1" s="1"/>
  <c r="BK25" i="18"/>
  <c r="BK1140" i="1" s="1"/>
  <c r="BJ25" i="18"/>
  <c r="BJ1140" i="1" s="1"/>
  <c r="BI25" i="18"/>
  <c r="BI1140" i="1" s="1"/>
  <c r="BH25" i="18"/>
  <c r="BH1140" i="1" s="1"/>
  <c r="BG25" i="18"/>
  <c r="BG1140" i="1" s="1"/>
  <c r="BF25" i="18"/>
  <c r="BF1140" i="1" s="1"/>
  <c r="BE25" i="18"/>
  <c r="BE1140" i="1" s="1"/>
  <c r="BD25" i="18"/>
  <c r="BD1140" i="1" s="1"/>
  <c r="BC25" i="18"/>
  <c r="BC1140" i="1" s="1"/>
  <c r="BB25" i="18"/>
  <c r="BB1140" i="1" s="1"/>
  <c r="BA25" i="18"/>
  <c r="BA1140" i="1" s="1"/>
  <c r="AZ25" i="18"/>
  <c r="AZ1140" i="1" s="1"/>
  <c r="AY25" i="18"/>
  <c r="AY1140" i="1" s="1"/>
  <c r="AX25" i="18"/>
  <c r="AX1140" i="1" s="1"/>
  <c r="AW25" i="18"/>
  <c r="AW1140" i="1" s="1"/>
  <c r="AV25" i="18"/>
  <c r="AV1140" i="1" s="1"/>
  <c r="AU25" i="18"/>
  <c r="AU1140" i="1" s="1"/>
  <c r="AT25" i="18"/>
  <c r="AT1140" i="1" s="1"/>
  <c r="AS25" i="18"/>
  <c r="AS1140" i="1" s="1"/>
  <c r="AR25" i="18"/>
  <c r="AR1140" i="1" s="1"/>
  <c r="AQ25" i="18"/>
  <c r="AQ1140" i="1" s="1"/>
  <c r="AP25" i="18"/>
  <c r="AP1140" i="1" s="1"/>
  <c r="AO25" i="18"/>
  <c r="AO1140" i="1" s="1"/>
  <c r="AN25" i="18"/>
  <c r="AN1140" i="1" s="1"/>
  <c r="AM25" i="18"/>
  <c r="AL25" i="18"/>
  <c r="AK25" i="18"/>
  <c r="AJ25" i="18"/>
  <c r="AI25" i="18"/>
  <c r="AH25" i="18"/>
  <c r="AG25" i="18"/>
  <c r="AF25" i="18"/>
  <c r="AE25" i="18"/>
  <c r="AD25" i="18"/>
  <c r="AC25" i="18"/>
  <c r="AB25" i="18"/>
  <c r="AA25" i="18"/>
  <c r="T25" i="18"/>
  <c r="K25" i="18"/>
  <c r="W19" i="18"/>
  <c r="W18" i="18"/>
  <c r="W17" i="18"/>
  <c r="W16" i="18"/>
  <c r="W15" i="18"/>
  <c r="N15" i="18"/>
  <c r="N16" i="18" s="1"/>
  <c r="N17" i="18" s="1"/>
  <c r="DU2" i="1" l="1"/>
  <c r="DV1" i="1"/>
  <c r="AG1140" i="1"/>
  <c r="AI1140" i="1"/>
  <c r="AJ1140" i="1"/>
  <c r="AF1140" i="1"/>
  <c r="AK1140" i="1"/>
  <c r="AH1140" i="1"/>
  <c r="AL1140" i="1"/>
  <c r="AM1140" i="1"/>
  <c r="AL1144" i="1"/>
  <c r="AM1144" i="1"/>
  <c r="AG1144" i="1"/>
  <c r="AI1144" i="1"/>
  <c r="AJ1144" i="1"/>
  <c r="AK1144" i="1"/>
  <c r="AF1144" i="1"/>
  <c r="AH1144" i="1"/>
  <c r="AF1143" i="1"/>
  <c r="AM1143" i="1"/>
  <c r="AG1143" i="1"/>
  <c r="AH1143" i="1"/>
  <c r="AI1143" i="1"/>
  <c r="AJ1143" i="1"/>
  <c r="AK1143" i="1"/>
  <c r="AL1143" i="1"/>
  <c r="AJ1142" i="1"/>
  <c r="AI1142" i="1"/>
  <c r="AK1142" i="1"/>
  <c r="AL1142" i="1"/>
  <c r="AM1142" i="1"/>
  <c r="AF1142" i="1"/>
  <c r="AG1142" i="1"/>
  <c r="AH1142" i="1"/>
  <c r="AG1141" i="1"/>
  <c r="AH1141" i="1"/>
  <c r="AF1141" i="1"/>
  <c r="AI1141" i="1"/>
  <c r="AM1141" i="1"/>
  <c r="AJ1141" i="1"/>
  <c r="AK1141" i="1"/>
  <c r="AL1141" i="1"/>
  <c r="AB1140" i="1"/>
  <c r="AB1142" i="1"/>
  <c r="AB1144" i="1"/>
  <c r="AC1144" i="1"/>
  <c r="AD1140" i="1"/>
  <c r="AD1142" i="1"/>
  <c r="AD1144" i="1"/>
  <c r="AE1140" i="1"/>
  <c r="AE1142" i="1"/>
  <c r="AA1143" i="1"/>
  <c r="AE1144" i="1"/>
  <c r="AB1143" i="1"/>
  <c r="AC1140" i="1"/>
  <c r="AC1143" i="1"/>
  <c r="AD1143" i="1"/>
  <c r="AC1142" i="1"/>
  <c r="AA1140" i="1"/>
  <c r="AE1141" i="1"/>
  <c r="AA1142" i="1"/>
  <c r="AE1143" i="1"/>
  <c r="AA1144" i="1"/>
  <c r="AD1141" i="1"/>
  <c r="AC1141" i="1"/>
  <c r="AA1141" i="1"/>
  <c r="AB1141" i="1"/>
  <c r="N18" i="18"/>
  <c r="W29" i="18"/>
  <c r="W25" i="18"/>
  <c r="W28" i="18"/>
  <c r="N25" i="18"/>
  <c r="N26" i="18"/>
  <c r="W27" i="18"/>
  <c r="W26" i="18"/>
  <c r="T22" i="18"/>
  <c r="DV2" i="1" l="1"/>
  <c r="DW1" i="1"/>
  <c r="N19" i="18"/>
  <c r="N28" i="18"/>
  <c r="DW2" i="1" l="1"/>
  <c r="DX1" i="1"/>
  <c r="N27" i="18"/>
  <c r="DY1" i="1" l="1"/>
  <c r="DX2" i="1"/>
  <c r="N29" i="18"/>
  <c r="DY2" i="1" l="1"/>
  <c r="DZ1" i="1"/>
  <c r="N12" i="18"/>
  <c r="DZ2" i="1" l="1"/>
  <c r="EA1" i="1"/>
  <c r="N22" i="18"/>
  <c r="EA2" i="1" l="1"/>
  <c r="EB1" i="1"/>
  <c r="N8" i="18"/>
  <c r="AA8" i="18"/>
  <c r="W8" i="18"/>
  <c r="T8" i="18"/>
  <c r="Q8" i="18"/>
  <c r="H8" i="18"/>
  <c r="D3" i="18"/>
  <c r="D2" i="18"/>
  <c r="AB1" i="18"/>
  <c r="AC1" i="18" s="1"/>
  <c r="AD1" i="18" s="1"/>
  <c r="AE1" i="18" s="1"/>
  <c r="AF1" i="18" s="1"/>
  <c r="AG1" i="18" s="1"/>
  <c r="AH1" i="18" s="1"/>
  <c r="AI1" i="18" s="1"/>
  <c r="AJ1" i="18" s="1"/>
  <c r="AK1" i="18" s="1"/>
  <c r="AL1" i="18" s="1"/>
  <c r="AM1" i="18" s="1"/>
  <c r="AN1" i="18" s="1"/>
  <c r="AO1" i="18" s="1"/>
  <c r="AP1" i="18" s="1"/>
  <c r="AQ1" i="18" s="1"/>
  <c r="AR1" i="18" s="1"/>
  <c r="AS1" i="18" s="1"/>
  <c r="AT1" i="18" s="1"/>
  <c r="AU1" i="18" s="1"/>
  <c r="AV1" i="18" s="1"/>
  <c r="AW1" i="18" s="1"/>
  <c r="AX1" i="18" s="1"/>
  <c r="AY1" i="18" s="1"/>
  <c r="AZ1" i="18" s="1"/>
  <c r="BA1" i="18" s="1"/>
  <c r="BB1" i="18" s="1"/>
  <c r="BC1" i="18" s="1"/>
  <c r="BD1" i="18" s="1"/>
  <c r="BE1" i="18" s="1"/>
  <c r="BF1" i="18" s="1"/>
  <c r="BG1" i="18" s="1"/>
  <c r="BH1" i="18" s="1"/>
  <c r="BI1" i="18" s="1"/>
  <c r="BJ1" i="18" s="1"/>
  <c r="BK1" i="18" s="1"/>
  <c r="BL1" i="18" s="1"/>
  <c r="BM1" i="18" s="1"/>
  <c r="BN1" i="18" s="1"/>
  <c r="BO1" i="18" s="1"/>
  <c r="BP1" i="18" s="1"/>
  <c r="BQ1" i="18" s="1"/>
  <c r="BR1" i="18" s="1"/>
  <c r="BS1" i="18" s="1"/>
  <c r="BT1" i="18" s="1"/>
  <c r="BU1" i="18" s="1"/>
  <c r="BV1" i="18" s="1"/>
  <c r="BW1" i="18" s="1"/>
  <c r="BX1" i="18" s="1"/>
  <c r="BY1" i="18" s="1"/>
  <c r="BZ1" i="18" s="1"/>
  <c r="CA1" i="18" s="1"/>
  <c r="CB1" i="18" s="1"/>
  <c r="CC1" i="18" s="1"/>
  <c r="CD1" i="18" s="1"/>
  <c r="CE1" i="18" s="1"/>
  <c r="CF1" i="18" s="1"/>
  <c r="CG1" i="18" s="1"/>
  <c r="CH1" i="18" s="1"/>
  <c r="CI1" i="18" s="1"/>
  <c r="CJ1" i="18" s="1"/>
  <c r="CK1" i="18" s="1"/>
  <c r="CL1" i="18" s="1"/>
  <c r="CM1" i="18" s="1"/>
  <c r="CN1" i="18" s="1"/>
  <c r="CO1" i="18" s="1"/>
  <c r="CP1" i="18" s="1"/>
  <c r="CQ1" i="18" s="1"/>
  <c r="CR1" i="18" s="1"/>
  <c r="CS1" i="18" s="1"/>
  <c r="CT1" i="18" s="1"/>
  <c r="CU1" i="18" s="1"/>
  <c r="CV1" i="18" s="1"/>
  <c r="CW1" i="18" s="1"/>
  <c r="CX1" i="18" s="1"/>
  <c r="CY1" i="18" s="1"/>
  <c r="CZ1" i="18" s="1"/>
  <c r="DA1" i="18" s="1"/>
  <c r="DB1" i="18" s="1"/>
  <c r="DC1" i="18" s="1"/>
  <c r="DD1" i="18" s="1"/>
  <c r="DE1" i="18" s="1"/>
  <c r="DF1" i="18" s="1"/>
  <c r="DG1" i="18" s="1"/>
  <c r="DH1" i="18" s="1"/>
  <c r="DI1" i="18" s="1"/>
  <c r="DJ1" i="18" s="1"/>
  <c r="DK1" i="18" s="1"/>
  <c r="DL1" i="18" s="1"/>
  <c r="DM1" i="18" s="1"/>
  <c r="DN1" i="18" s="1"/>
  <c r="DO1" i="18" s="1"/>
  <c r="DP1" i="18" s="1"/>
  <c r="DQ1" i="18" s="1"/>
  <c r="DR1" i="18" s="1"/>
  <c r="DS1" i="18" s="1"/>
  <c r="DT1" i="18" s="1"/>
  <c r="EB2" i="1" l="1"/>
  <c r="EC1" i="1"/>
  <c r="AB8" i="18"/>
  <c r="AA12" i="18"/>
  <c r="AA22" i="18"/>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c r="AA451" i="1"/>
  <c r="AB436" i="1"/>
  <c r="AC436" i="1" s="1"/>
  <c r="J68" i="6"/>
  <c r="EC2" i="1" l="1"/>
  <c r="ED1" i="1"/>
  <c r="AA32" i="18"/>
  <c r="J70" i="6"/>
  <c r="J72" i="6" s="1"/>
  <c r="J74" i="6" s="1"/>
  <c r="AC8" i="18"/>
  <c r="AB12" i="18"/>
  <c r="AB22" i="18"/>
  <c r="AD436" i="1"/>
  <c r="AE436" i="1" s="1"/>
  <c r="AF436" i="1" s="1"/>
  <c r="AG436" i="1" s="1"/>
  <c r="AH436" i="1" s="1"/>
  <c r="AI436" i="1" s="1"/>
  <c r="AJ436" i="1" s="1"/>
  <c r="AK436" i="1" s="1"/>
  <c r="AL436" i="1" s="1"/>
  <c r="AM436" i="1" s="1"/>
  <c r="AN436" i="1" s="1"/>
  <c r="AO436" i="1" s="1"/>
  <c r="AP436" i="1" s="1"/>
  <c r="AQ436" i="1" s="1"/>
  <c r="AR436" i="1" s="1"/>
  <c r="AS436" i="1" s="1"/>
  <c r="AT436" i="1" s="1"/>
  <c r="AU436" i="1" s="1"/>
  <c r="AV436" i="1" s="1"/>
  <c r="AW436" i="1" s="1"/>
  <c r="AX436" i="1" s="1"/>
  <c r="AY436" i="1" s="1"/>
  <c r="AZ436" i="1" s="1"/>
  <c r="BA436" i="1" s="1"/>
  <c r="BB436" i="1" s="1"/>
  <c r="BC436" i="1" s="1"/>
  <c r="BD436" i="1" s="1"/>
  <c r="BE436" i="1" s="1"/>
  <c r="BF436" i="1" s="1"/>
  <c r="BG436" i="1" s="1"/>
  <c r="BH436" i="1" s="1"/>
  <c r="BI436" i="1" s="1"/>
  <c r="BJ436" i="1" s="1"/>
  <c r="BK436" i="1" s="1"/>
  <c r="BL436" i="1" s="1"/>
  <c r="BM436" i="1" s="1"/>
  <c r="BN436" i="1" s="1"/>
  <c r="BO436" i="1" s="1"/>
  <c r="BP436" i="1" s="1"/>
  <c r="BQ436" i="1" s="1"/>
  <c r="BR436" i="1" s="1"/>
  <c r="BS436" i="1" s="1"/>
  <c r="BT436" i="1" s="1"/>
  <c r="BU436" i="1" s="1"/>
  <c r="BV436" i="1" s="1"/>
  <c r="BW436" i="1" s="1"/>
  <c r="BX436" i="1" s="1"/>
  <c r="BY436" i="1" s="1"/>
  <c r="BZ436" i="1" s="1"/>
  <c r="CA436" i="1" s="1"/>
  <c r="CB436" i="1" s="1"/>
  <c r="CC436" i="1" s="1"/>
  <c r="CD436" i="1" s="1"/>
  <c r="CE436" i="1" s="1"/>
  <c r="CF436" i="1" s="1"/>
  <c r="CG436" i="1" s="1"/>
  <c r="CH436" i="1" s="1"/>
  <c r="CI436" i="1" s="1"/>
  <c r="CJ436" i="1" s="1"/>
  <c r="CK436" i="1" s="1"/>
  <c r="CL436" i="1" s="1"/>
  <c r="CM436" i="1" s="1"/>
  <c r="CN436" i="1" s="1"/>
  <c r="CO436" i="1" s="1"/>
  <c r="CP436" i="1" s="1"/>
  <c r="CQ436" i="1" s="1"/>
  <c r="CR436" i="1" s="1"/>
  <c r="CS436" i="1" s="1"/>
  <c r="CT436" i="1" s="1"/>
  <c r="CU436" i="1" s="1"/>
  <c r="CV436" i="1" s="1"/>
  <c r="CW436" i="1" s="1"/>
  <c r="CX436" i="1" s="1"/>
  <c r="CY436" i="1" s="1"/>
  <c r="CZ436" i="1" s="1"/>
  <c r="DA436" i="1" s="1"/>
  <c r="DB436" i="1" s="1"/>
  <c r="DC436" i="1" s="1"/>
  <c r="DD436" i="1" s="1"/>
  <c r="DE436" i="1" s="1"/>
  <c r="DF436" i="1" s="1"/>
  <c r="DG436" i="1" s="1"/>
  <c r="ED2" i="1" l="1"/>
  <c r="EE1" i="1"/>
  <c r="AB32" i="18"/>
  <c r="AD8" i="18"/>
  <c r="AC22" i="18"/>
  <c r="AC12" i="18"/>
  <c r="EE2" i="1" l="1"/>
  <c r="EF1" i="1"/>
  <c r="W436" i="1"/>
  <c r="AC32" i="18"/>
  <c r="AE8" i="18"/>
  <c r="T42" i="18" s="1"/>
  <c r="R14" i="19" s="1"/>
  <c r="AD22" i="18"/>
  <c r="AD12" i="18"/>
  <c r="N1242" i="1"/>
  <c r="EF2" i="1" l="1"/>
  <c r="EG1" i="1"/>
  <c r="AD32" i="18"/>
  <c r="AF8" i="18"/>
  <c r="AE12" i="18"/>
  <c r="AE22" i="18"/>
  <c r="N1094" i="1"/>
  <c r="H1094" i="1"/>
  <c r="I1092" i="1"/>
  <c r="I1090" i="1"/>
  <c r="T1088" i="1"/>
  <c r="E1088" i="1" s="1"/>
  <c r="N1088" i="1"/>
  <c r="H1088" i="1"/>
  <c r="I1086" i="1"/>
  <c r="N1084" i="1"/>
  <c r="H1084" i="1"/>
  <c r="Q1080" i="1"/>
  <c r="C1080" i="1"/>
  <c r="C1078" i="1"/>
  <c r="I1076" i="1"/>
  <c r="N1050" i="1"/>
  <c r="H1050" i="1"/>
  <c r="I1046" i="1"/>
  <c r="T1044" i="1"/>
  <c r="E1044" i="1" s="1"/>
  <c r="N1044" i="1"/>
  <c r="H1044" i="1"/>
  <c r="I1042" i="1"/>
  <c r="N1040" i="1"/>
  <c r="H1040" i="1"/>
  <c r="Q1036" i="1"/>
  <c r="C1036" i="1"/>
  <c r="C1034" i="1"/>
  <c r="I1032" i="1"/>
  <c r="N1062" i="1"/>
  <c r="H1062" i="1"/>
  <c r="Q1058" i="1"/>
  <c r="C1058" i="1"/>
  <c r="C1056" i="1"/>
  <c r="I1054" i="1"/>
  <c r="N1018" i="1"/>
  <c r="H1018" i="1"/>
  <c r="Q1014" i="1"/>
  <c r="C1014" i="1"/>
  <c r="C1012" i="1"/>
  <c r="I1010" i="1"/>
  <c r="N1006" i="1"/>
  <c r="H1006" i="1"/>
  <c r="I1004" i="1"/>
  <c r="T1002" i="1"/>
  <c r="E1002" i="1" s="1"/>
  <c r="N1002" i="1"/>
  <c r="H1002" i="1"/>
  <c r="I1000" i="1"/>
  <c r="N998" i="1"/>
  <c r="H998" i="1"/>
  <c r="Q994" i="1"/>
  <c r="C994" i="1"/>
  <c r="C992" i="1"/>
  <c r="I990" i="1"/>
  <c r="N986" i="1"/>
  <c r="H986" i="1"/>
  <c r="I984" i="1"/>
  <c r="T982" i="1"/>
  <c r="E982" i="1" s="1"/>
  <c r="N982" i="1"/>
  <c r="H982" i="1"/>
  <c r="I980" i="1"/>
  <c r="N978" i="1"/>
  <c r="H978" i="1"/>
  <c r="Q974" i="1"/>
  <c r="C974" i="1"/>
  <c r="C972" i="1"/>
  <c r="I970" i="1"/>
  <c r="N966" i="1"/>
  <c r="N962" i="1"/>
  <c r="N958" i="1"/>
  <c r="N946" i="1"/>
  <c r="N942" i="1"/>
  <c r="N938" i="1"/>
  <c r="N926" i="1"/>
  <c r="N922" i="1"/>
  <c r="N918" i="1"/>
  <c r="I950" i="1"/>
  <c r="I930" i="1"/>
  <c r="H966" i="1"/>
  <c r="I964" i="1"/>
  <c r="T962" i="1"/>
  <c r="E962" i="1" s="1"/>
  <c r="H962" i="1"/>
  <c r="I960" i="1"/>
  <c r="H958" i="1"/>
  <c r="Q954" i="1"/>
  <c r="C954" i="1"/>
  <c r="C952" i="1"/>
  <c r="H946" i="1"/>
  <c r="I944" i="1"/>
  <c r="T942" i="1"/>
  <c r="E942" i="1" s="1"/>
  <c r="H942" i="1"/>
  <c r="I940" i="1"/>
  <c r="H938" i="1"/>
  <c r="Q934" i="1"/>
  <c r="C934" i="1"/>
  <c r="C932" i="1"/>
  <c r="H926" i="1"/>
  <c r="I924" i="1"/>
  <c r="T922" i="1"/>
  <c r="E922" i="1" s="1"/>
  <c r="H922" i="1"/>
  <c r="I920" i="1"/>
  <c r="H918" i="1"/>
  <c r="Q914" i="1"/>
  <c r="C914" i="1"/>
  <c r="C912" i="1"/>
  <c r="I749" i="1"/>
  <c r="I731" i="1"/>
  <c r="I616" i="1"/>
  <c r="C620" i="1"/>
  <c r="C618" i="1"/>
  <c r="I570" i="1"/>
  <c r="I562" i="1"/>
  <c r="H672" i="1"/>
  <c r="I670" i="1"/>
  <c r="T668" i="1"/>
  <c r="E668" i="1" s="1"/>
  <c r="H668" i="1"/>
  <c r="I666" i="1"/>
  <c r="H664" i="1"/>
  <c r="Q660" i="1"/>
  <c r="C660" i="1"/>
  <c r="C658" i="1"/>
  <c r="I656" i="1"/>
  <c r="H652" i="1"/>
  <c r="I650" i="1"/>
  <c r="T648" i="1"/>
  <c r="E648" i="1" s="1"/>
  <c r="H648" i="1"/>
  <c r="I646" i="1"/>
  <c r="H644" i="1"/>
  <c r="Q640" i="1"/>
  <c r="C640" i="1"/>
  <c r="C638" i="1"/>
  <c r="I636" i="1"/>
  <c r="N632" i="1"/>
  <c r="N652" i="1" s="1"/>
  <c r="N672" i="1" s="1"/>
  <c r="H632" i="1"/>
  <c r="I630" i="1"/>
  <c r="T628" i="1"/>
  <c r="E628" i="1" s="1"/>
  <c r="N628" i="1"/>
  <c r="N648" i="1" s="1"/>
  <c r="N668" i="1" s="1"/>
  <c r="H628" i="1"/>
  <c r="I626" i="1"/>
  <c r="N624" i="1"/>
  <c r="N644" i="1" s="1"/>
  <c r="N664" i="1" s="1"/>
  <c r="H624" i="1"/>
  <c r="Q620" i="1"/>
  <c r="H612" i="1"/>
  <c r="I610" i="1"/>
  <c r="T608" i="1"/>
  <c r="E608" i="1" s="1"/>
  <c r="H608" i="1"/>
  <c r="I606" i="1"/>
  <c r="H604" i="1"/>
  <c r="I602" i="1"/>
  <c r="U600" i="1"/>
  <c r="I600" i="1"/>
  <c r="I598" i="1"/>
  <c r="H594" i="1"/>
  <c r="I592" i="1"/>
  <c r="E590" i="1"/>
  <c r="H590" i="1"/>
  <c r="I588" i="1"/>
  <c r="H586" i="1"/>
  <c r="I584" i="1"/>
  <c r="U582" i="1"/>
  <c r="I582" i="1"/>
  <c r="I580" i="1"/>
  <c r="N612" i="1"/>
  <c r="H576" i="1"/>
  <c r="I574" i="1"/>
  <c r="E572" i="1"/>
  <c r="N608" i="1"/>
  <c r="H572" i="1"/>
  <c r="N604" i="1"/>
  <c r="H568" i="1"/>
  <c r="I566" i="1"/>
  <c r="U564" i="1"/>
  <c r="I564" i="1"/>
  <c r="T432" i="1"/>
  <c r="Q448" i="1"/>
  <c r="Q443" i="1"/>
  <c r="Q439" i="1"/>
  <c r="Q436" i="1"/>
  <c r="Q434" i="1"/>
  <c r="Q427" i="1"/>
  <c r="Q425" i="1"/>
  <c r="N425" i="1"/>
  <c r="H427" i="1"/>
  <c r="H425" i="1"/>
  <c r="N427" i="1"/>
  <c r="H391" i="1"/>
  <c r="I389" i="1"/>
  <c r="T387" i="1"/>
  <c r="E387" i="1" s="1"/>
  <c r="H387" i="1"/>
  <c r="I385" i="1"/>
  <c r="H383" i="1"/>
  <c r="Q379" i="1"/>
  <c r="C379" i="1"/>
  <c r="C377" i="1"/>
  <c r="I375" i="1"/>
  <c r="C359" i="1"/>
  <c r="C357" i="1"/>
  <c r="I355" i="1"/>
  <c r="H371" i="1"/>
  <c r="I369" i="1"/>
  <c r="T367" i="1"/>
  <c r="E367" i="1" s="1"/>
  <c r="H367" i="1"/>
  <c r="I365" i="1"/>
  <c r="H363" i="1"/>
  <c r="Q359" i="1"/>
  <c r="I317" i="1"/>
  <c r="I325" i="1"/>
  <c r="I307" i="1"/>
  <c r="I299" i="1"/>
  <c r="H331" i="1"/>
  <c r="I329" i="1"/>
  <c r="T327" i="1"/>
  <c r="E327" i="1" s="1"/>
  <c r="H327" i="1"/>
  <c r="H323" i="1"/>
  <c r="Q321" i="1"/>
  <c r="I321" i="1"/>
  <c r="U319" i="1"/>
  <c r="S319" i="1"/>
  <c r="Q319" i="1"/>
  <c r="I319" i="1"/>
  <c r="H313" i="1"/>
  <c r="I311" i="1"/>
  <c r="T309" i="1"/>
  <c r="E309" i="1" s="1"/>
  <c r="H309" i="1"/>
  <c r="H305" i="1"/>
  <c r="Q303" i="1"/>
  <c r="I303" i="1"/>
  <c r="U301" i="1"/>
  <c r="S301" i="1"/>
  <c r="Q301" i="1"/>
  <c r="I301" i="1"/>
  <c r="Q51" i="1"/>
  <c r="N51" i="1"/>
  <c r="N49" i="1"/>
  <c r="Q72" i="1"/>
  <c r="Q63" i="1"/>
  <c r="Q60" i="1"/>
  <c r="Q58" i="1"/>
  <c r="EG2" i="1" l="1"/>
  <c r="EH1" i="1"/>
  <c r="AE32" i="18"/>
  <c r="AF22" i="18"/>
  <c r="AG8" i="18"/>
  <c r="AF12" i="18"/>
  <c r="EH2" i="1" l="1"/>
  <c r="EI1" i="1"/>
  <c r="AF32" i="18"/>
  <c r="AG22" i="18"/>
  <c r="AH8" i="18"/>
  <c r="AG12" i="18"/>
  <c r="EI2" i="1" l="1"/>
  <c r="EJ1" i="1"/>
  <c r="AG32" i="18"/>
  <c r="AI8" i="18"/>
  <c r="AH22" i="18"/>
  <c r="AH12" i="18"/>
  <c r="EJ2" i="1" l="1"/>
  <c r="EK1" i="1"/>
  <c r="AH32" i="18"/>
  <c r="AJ8" i="18"/>
  <c r="AI22" i="18"/>
  <c r="AI12" i="18"/>
  <c r="EK2" i="1" l="1"/>
  <c r="EL1" i="1"/>
  <c r="AI32" i="18"/>
  <c r="AK8" i="18"/>
  <c r="AJ22" i="18"/>
  <c r="AJ12" i="18"/>
  <c r="D4" i="1"/>
  <c r="E1" i="7"/>
  <c r="T90" i="6"/>
  <c r="T28" i="6"/>
  <c r="N1235" i="1"/>
  <c r="N1246" i="1"/>
  <c r="N1351" i="1"/>
  <c r="C84" i="5"/>
  <c r="C83" i="5"/>
  <c r="C82" i="5"/>
  <c r="C81" i="5"/>
  <c r="C80" i="5"/>
  <c r="C79" i="5"/>
  <c r="C78" i="5"/>
  <c r="C77" i="5"/>
  <c r="C76" i="5"/>
  <c r="C75" i="5"/>
  <c r="C74" i="5"/>
  <c r="C73" i="5"/>
  <c r="C72" i="5"/>
  <c r="C73" i="7"/>
  <c r="C57" i="7"/>
  <c r="C53" i="5"/>
  <c r="C52" i="5"/>
  <c r="C53" i="7"/>
  <c r="C52" i="7"/>
  <c r="C54" i="5"/>
  <c r="C51" i="5"/>
  <c r="C50" i="5"/>
  <c r="C50" i="7"/>
  <c r="C51" i="7"/>
  <c r="C54" i="7"/>
  <c r="T86" i="6"/>
  <c r="T84" i="6"/>
  <c r="T82" i="6"/>
  <c r="T78" i="6"/>
  <c r="T72" i="6"/>
  <c r="T46" i="6"/>
  <c r="T43" i="6"/>
  <c r="T41" i="6"/>
  <c r="T39" i="6"/>
  <c r="T37" i="6"/>
  <c r="AA34" i="6"/>
  <c r="T34" i="6"/>
  <c r="AA32" i="6"/>
  <c r="T32" i="6"/>
  <c r="T30" i="6"/>
  <c r="N1347" i="1"/>
  <c r="N1331" i="1"/>
  <c r="EL2" i="1" l="1"/>
  <c r="EM1" i="1"/>
  <c r="AJ32" i="18"/>
  <c r="AK22" i="18"/>
  <c r="AL8" i="18"/>
  <c r="T46" i="18" s="1"/>
  <c r="AK12" i="18"/>
  <c r="N1276" i="1"/>
  <c r="N1273" i="1"/>
  <c r="N1270" i="1"/>
  <c r="N1268" i="1"/>
  <c r="N1264" i="1"/>
  <c r="N1261" i="1"/>
  <c r="R15" i="19" l="1"/>
  <c r="EM2" i="1"/>
  <c r="EN1" i="1"/>
  <c r="AM8" i="18"/>
  <c r="AL22" i="18"/>
  <c r="AL12" i="18"/>
  <c r="AK32" i="18"/>
  <c r="N1258" i="1"/>
  <c r="N1255" i="1"/>
  <c r="N1252" i="1"/>
  <c r="EO1" i="1" l="1"/>
  <c r="EN2" i="1"/>
  <c r="AN8" i="18"/>
  <c r="AN12" i="18" s="1"/>
  <c r="AM22" i="18"/>
  <c r="AM32" i="18" s="1"/>
  <c r="AM12" i="18"/>
  <c r="AL32" i="18"/>
  <c r="EO2" i="1" l="1"/>
  <c r="EP1" i="1"/>
  <c r="AO8" i="18"/>
  <c r="T50" i="18" s="1"/>
  <c r="AN22" i="18"/>
  <c r="AN32" i="18" s="1"/>
  <c r="R16" i="19" l="1"/>
  <c r="AO12" i="18"/>
  <c r="EP2" i="1"/>
  <c r="EQ1" i="1"/>
  <c r="AP8" i="18"/>
  <c r="AQ8" i="18" s="1"/>
  <c r="AO22" i="18"/>
  <c r="AO32" i="18" s="1"/>
  <c r="EQ2" i="1" l="1"/>
  <c r="ER1" i="1"/>
  <c r="AP22" i="18"/>
  <c r="AP32" i="18" s="1"/>
  <c r="AP12" i="18"/>
  <c r="AQ12" i="18"/>
  <c r="AQ22" i="18"/>
  <c r="AR8" i="18"/>
  <c r="ER2" i="1" l="1"/>
  <c r="ES1" i="1"/>
  <c r="AQ32" i="18"/>
  <c r="AR12" i="18"/>
  <c r="AR22" i="18"/>
  <c r="AS8" i="18"/>
  <c r="N179" i="1"/>
  <c r="ES2" i="1" l="1"/>
  <c r="ET1" i="1"/>
  <c r="AR32" i="18"/>
  <c r="AS12" i="18"/>
  <c r="AS22" i="18"/>
  <c r="AT8" i="18"/>
  <c r="ET2" i="1" l="1"/>
  <c r="EU1" i="1"/>
  <c r="AS32" i="18"/>
  <c r="AT12" i="18"/>
  <c r="AT22" i="18"/>
  <c r="AU8" i="18"/>
  <c r="C6" i="5"/>
  <c r="C5" i="5"/>
  <c r="EU2" i="1" l="1"/>
  <c r="EV1" i="1"/>
  <c r="AT32" i="18"/>
  <c r="AU12" i="18"/>
  <c r="AU22" i="18"/>
  <c r="AV8" i="18"/>
  <c r="AC145" i="1"/>
  <c r="EW1" i="1" l="1"/>
  <c r="EV2" i="1"/>
  <c r="AU32" i="18"/>
  <c r="AV12" i="18"/>
  <c r="AV22" i="18"/>
  <c r="AW8" i="18"/>
  <c r="EW2" i="1" l="1"/>
  <c r="EX1" i="1"/>
  <c r="AV32" i="18"/>
  <c r="AW12" i="18"/>
  <c r="AW22" i="18"/>
  <c r="AX8" i="18"/>
  <c r="EX2" i="1" l="1"/>
  <c r="EY1" i="1"/>
  <c r="AW32" i="18"/>
  <c r="AX12" i="18"/>
  <c r="AX22" i="18"/>
  <c r="AY8" i="18"/>
  <c r="EY2" i="1" l="1"/>
  <c r="EZ1" i="1"/>
  <c r="AX32" i="18"/>
  <c r="AY12" i="18"/>
  <c r="AY22" i="18"/>
  <c r="AZ8" i="18"/>
  <c r="DG521" i="1"/>
  <c r="DF521" i="1"/>
  <c r="DE521" i="1"/>
  <c r="DD521" i="1"/>
  <c r="DC521" i="1"/>
  <c r="DB521" i="1"/>
  <c r="DA521" i="1"/>
  <c r="CZ521" i="1"/>
  <c r="CY521" i="1"/>
  <c r="CX521" i="1"/>
  <c r="CW521" i="1"/>
  <c r="CV521" i="1"/>
  <c r="CU521" i="1"/>
  <c r="CT521" i="1"/>
  <c r="CS521" i="1"/>
  <c r="CR521" i="1"/>
  <c r="CQ521" i="1"/>
  <c r="CP521" i="1"/>
  <c r="CO521" i="1"/>
  <c r="CN521" i="1"/>
  <c r="CM521" i="1"/>
  <c r="CL521" i="1"/>
  <c r="CK521" i="1"/>
  <c r="CJ521" i="1"/>
  <c r="CI521" i="1"/>
  <c r="CH521" i="1"/>
  <c r="CG521" i="1"/>
  <c r="CF521" i="1"/>
  <c r="CE521" i="1"/>
  <c r="CD521" i="1"/>
  <c r="CC521" i="1"/>
  <c r="CB521" i="1"/>
  <c r="CA521" i="1"/>
  <c r="BZ521" i="1"/>
  <c r="BY521" i="1"/>
  <c r="BX521" i="1"/>
  <c r="BW521" i="1"/>
  <c r="BV521" i="1"/>
  <c r="BU521" i="1"/>
  <c r="BT521" i="1"/>
  <c r="BS521" i="1"/>
  <c r="BR521" i="1"/>
  <c r="BQ521" i="1"/>
  <c r="BP521" i="1"/>
  <c r="BO521" i="1"/>
  <c r="BN521" i="1"/>
  <c r="BM521" i="1"/>
  <c r="BL521" i="1"/>
  <c r="BK521" i="1"/>
  <c r="BJ521" i="1"/>
  <c r="BI521" i="1"/>
  <c r="BH521" i="1"/>
  <c r="BG521" i="1"/>
  <c r="BF521" i="1"/>
  <c r="BE521" i="1"/>
  <c r="BD521" i="1"/>
  <c r="BC521" i="1"/>
  <c r="BB521" i="1"/>
  <c r="BA521" i="1"/>
  <c r="AZ521" i="1"/>
  <c r="AY521" i="1"/>
  <c r="AX521" i="1"/>
  <c r="AW521" i="1"/>
  <c r="AV521" i="1"/>
  <c r="AU521" i="1"/>
  <c r="AT521" i="1"/>
  <c r="AS521" i="1"/>
  <c r="AR521" i="1"/>
  <c r="AQ521" i="1"/>
  <c r="AP521" i="1"/>
  <c r="AO521" i="1"/>
  <c r="AN521" i="1"/>
  <c r="AM521" i="1"/>
  <c r="AL521" i="1"/>
  <c r="AK521" i="1"/>
  <c r="AJ521" i="1"/>
  <c r="AI521" i="1"/>
  <c r="AH521" i="1"/>
  <c r="AG521" i="1"/>
  <c r="AF521" i="1"/>
  <c r="AG145" i="1"/>
  <c r="AF145" i="1"/>
  <c r="C68" i="5"/>
  <c r="C67" i="5"/>
  <c r="C66" i="5"/>
  <c r="C65" i="5"/>
  <c r="C64" i="5"/>
  <c r="C63" i="5"/>
  <c r="C57" i="5"/>
  <c r="C49" i="5"/>
  <c r="C48" i="5"/>
  <c r="C47" i="5"/>
  <c r="C46" i="5"/>
  <c r="C45" i="5"/>
  <c r="C44" i="5"/>
  <c r="C43" i="5"/>
  <c r="C42" i="5"/>
  <c r="C41" i="5"/>
  <c r="C40" i="5"/>
  <c r="C38" i="5"/>
  <c r="C37" i="5"/>
  <c r="C36" i="5"/>
  <c r="C35" i="5"/>
  <c r="C34" i="5"/>
  <c r="C31" i="5"/>
  <c r="C30" i="5"/>
  <c r="C28" i="5"/>
  <c r="C26" i="5"/>
  <c r="C25" i="5"/>
  <c r="C24" i="5"/>
  <c r="C23" i="5"/>
  <c r="C22" i="5"/>
  <c r="C21" i="5"/>
  <c r="C20" i="5"/>
  <c r="C18" i="5"/>
  <c r="C17" i="5"/>
  <c r="C16" i="5"/>
  <c r="C15" i="5"/>
  <c r="C14" i="5"/>
  <c r="C13" i="5"/>
  <c r="C12" i="5"/>
  <c r="C11" i="5"/>
  <c r="C10" i="5"/>
  <c r="C9" i="5"/>
  <c r="C3" i="5"/>
  <c r="C74" i="7"/>
  <c r="N1338" i="1"/>
  <c r="C64" i="7"/>
  <c r="N1343" i="1"/>
  <c r="N1341" i="1"/>
  <c r="T80" i="6"/>
  <c r="N1334" i="1"/>
  <c r="C84" i="7"/>
  <c r="C83" i="7"/>
  <c r="C79" i="7"/>
  <c r="C80" i="7"/>
  <c r="C81" i="7"/>
  <c r="C82" i="7"/>
  <c r="C77" i="7"/>
  <c r="C78" i="7"/>
  <c r="C76" i="7"/>
  <c r="C75" i="7"/>
  <c r="C72" i="7"/>
  <c r="C63" i="7"/>
  <c r="C68" i="7"/>
  <c r="C67" i="7"/>
  <c r="C66" i="7"/>
  <c r="C65" i="7"/>
  <c r="C49" i="7"/>
  <c r="N1311" i="1"/>
  <c r="C48" i="7"/>
  <c r="C47" i="7"/>
  <c r="C46" i="7"/>
  <c r="C45" i="7"/>
  <c r="C41" i="7"/>
  <c r="C44" i="7"/>
  <c r="C43" i="7"/>
  <c r="C42" i="7"/>
  <c r="C35" i="7"/>
  <c r="C38" i="7"/>
  <c r="C40" i="7"/>
  <c r="C37" i="7"/>
  <c r="C36" i="7"/>
  <c r="C34" i="7"/>
  <c r="C28" i="7"/>
  <c r="C31" i="7"/>
  <c r="C30" i="7"/>
  <c r="C23" i="7"/>
  <c r="C21" i="7"/>
  <c r="C20" i="7"/>
  <c r="C18" i="7"/>
  <c r="C17" i="7"/>
  <c r="C16" i="7"/>
  <c r="C15" i="7"/>
  <c r="C14" i="7"/>
  <c r="C13" i="7"/>
  <c r="C12" i="7"/>
  <c r="C11" i="7"/>
  <c r="C10" i="7"/>
  <c r="C9" i="7"/>
  <c r="C6" i="7"/>
  <c r="C5" i="7"/>
  <c r="C3" i="7"/>
  <c r="C26" i="7"/>
  <c r="C25" i="7"/>
  <c r="C24" i="7"/>
  <c r="C22" i="7"/>
  <c r="T74" i="6"/>
  <c r="N1184" i="1"/>
  <c r="T76" i="6"/>
  <c r="T70" i="6"/>
  <c r="T68" i="6"/>
  <c r="T52" i="6"/>
  <c r="N1320" i="1"/>
  <c r="N1318" i="1"/>
  <c r="T1290" i="1"/>
  <c r="I1290" i="1"/>
  <c r="N1285" i="1"/>
  <c r="N1327" i="1"/>
  <c r="N1325" i="1"/>
  <c r="T21" i="6"/>
  <c r="N1249" i="1"/>
  <c r="T19" i="6"/>
  <c r="AB6" i="6"/>
  <c r="T11" i="6"/>
  <c r="N1237" i="1"/>
  <c r="I1228" i="1"/>
  <c r="N1309" i="1"/>
  <c r="N1307" i="1"/>
  <c r="N1305" i="1"/>
  <c r="N1301" i="1"/>
  <c r="N1299" i="1"/>
  <c r="N1297" i="1"/>
  <c r="N1295" i="1"/>
  <c r="N1293" i="1"/>
  <c r="H1303" i="1"/>
  <c r="N1281" i="1"/>
  <c r="N1232" i="1"/>
  <c r="N1230" i="1"/>
  <c r="I1210" i="1"/>
  <c r="I1070" i="1"/>
  <c r="N1223" i="1"/>
  <c r="N1221" i="1"/>
  <c r="N1204" i="1"/>
  <c r="N1214" i="1"/>
  <c r="N1212" i="1"/>
  <c r="I1208" i="1"/>
  <c r="K1197" i="1"/>
  <c r="K1198" i="1"/>
  <c r="K1199" i="1"/>
  <c r="K1200" i="1"/>
  <c r="K1196" i="1"/>
  <c r="N1193" i="1"/>
  <c r="N1173" i="1"/>
  <c r="N1072" i="1"/>
  <c r="H1072" i="1"/>
  <c r="I1068" i="1"/>
  <c r="T1066" i="1"/>
  <c r="E1066" i="1" s="1"/>
  <c r="N1066" i="1"/>
  <c r="H1066" i="1"/>
  <c r="I1064" i="1"/>
  <c r="I1024" i="1"/>
  <c r="N1028" i="1"/>
  <c r="H1028" i="1"/>
  <c r="T1022" i="1"/>
  <c r="E1022" i="1" s="1"/>
  <c r="N1022" i="1"/>
  <c r="H1022" i="1"/>
  <c r="I1020" i="1"/>
  <c r="EZ2" i="1" l="1"/>
  <c r="FA1" i="1"/>
  <c r="AY32" i="18"/>
  <c r="AZ12" i="18"/>
  <c r="AZ22" i="18"/>
  <c r="BA8" i="18"/>
  <c r="T1163" i="1"/>
  <c r="T1162" i="1"/>
  <c r="T1161" i="1"/>
  <c r="T1160" i="1"/>
  <c r="T1159" i="1"/>
  <c r="N1160" i="1"/>
  <c r="N1161" i="1"/>
  <c r="N1162" i="1"/>
  <c r="N1163" i="1"/>
  <c r="N1164" i="1"/>
  <c r="N1159" i="1"/>
  <c r="K1160" i="1"/>
  <c r="K1161" i="1"/>
  <c r="K1162" i="1"/>
  <c r="K1163" i="1"/>
  <c r="K1159" i="1"/>
  <c r="N1156" i="1"/>
  <c r="N1279" i="1"/>
  <c r="N1188" i="1"/>
  <c r="N1181" i="1"/>
  <c r="N1177" i="1"/>
  <c r="N1168" i="1"/>
  <c r="N1165" i="1"/>
  <c r="N1153" i="1"/>
  <c r="N1137" i="1"/>
  <c r="E1144" i="1"/>
  <c r="E1143" i="1"/>
  <c r="E1142" i="1"/>
  <c r="E1141" i="1"/>
  <c r="E1140" i="1"/>
  <c r="K1148" i="1"/>
  <c r="K1149" i="1"/>
  <c r="K1150" i="1"/>
  <c r="K1151" i="1"/>
  <c r="K1147" i="1"/>
  <c r="N1110" i="1"/>
  <c r="N1107" i="1"/>
  <c r="I1105" i="1"/>
  <c r="N1103" i="1"/>
  <c r="N1129" i="1"/>
  <c r="N1124" i="1"/>
  <c r="N1123" i="1"/>
  <c r="N1119" i="1"/>
  <c r="N1118" i="1"/>
  <c r="N1115" i="1"/>
  <c r="N1114" i="1"/>
  <c r="N763" i="1"/>
  <c r="N759" i="1"/>
  <c r="N755" i="1"/>
  <c r="N745" i="1"/>
  <c r="N741" i="1"/>
  <c r="N737" i="1"/>
  <c r="N727" i="1"/>
  <c r="N723" i="1"/>
  <c r="N719" i="1"/>
  <c r="N906" i="1"/>
  <c r="N902" i="1"/>
  <c r="N898" i="1"/>
  <c r="N891" i="1"/>
  <c r="N887" i="1"/>
  <c r="N883" i="1"/>
  <c r="N880" i="1"/>
  <c r="H880" i="1"/>
  <c r="N858" i="1"/>
  <c r="H858" i="1"/>
  <c r="I874" i="1"/>
  <c r="Q872" i="1"/>
  <c r="I872" i="1"/>
  <c r="I870" i="1"/>
  <c r="I866" i="1"/>
  <c r="AB865" i="1"/>
  <c r="AC865" i="1" s="1"/>
  <c r="AD865" i="1" s="1"/>
  <c r="AE865" i="1" s="1"/>
  <c r="AF865" i="1" s="1"/>
  <c r="AG865" i="1" s="1"/>
  <c r="AH865" i="1" s="1"/>
  <c r="AI865" i="1" s="1"/>
  <c r="AJ865" i="1" s="1"/>
  <c r="AK865" i="1" s="1"/>
  <c r="AL865" i="1" s="1"/>
  <c r="AM865" i="1" s="1"/>
  <c r="AN865" i="1" s="1"/>
  <c r="AO865" i="1" s="1"/>
  <c r="AP865" i="1" s="1"/>
  <c r="AQ865" i="1" s="1"/>
  <c r="AR865" i="1" s="1"/>
  <c r="AS865" i="1" s="1"/>
  <c r="AT865" i="1" s="1"/>
  <c r="AU865" i="1" s="1"/>
  <c r="AV865" i="1" s="1"/>
  <c r="AW865" i="1" s="1"/>
  <c r="AX865" i="1" s="1"/>
  <c r="AY865" i="1" s="1"/>
  <c r="AZ865" i="1" s="1"/>
  <c r="BA865" i="1" s="1"/>
  <c r="BB865" i="1" s="1"/>
  <c r="BC865" i="1" s="1"/>
  <c r="BD865" i="1" s="1"/>
  <c r="BE865" i="1" s="1"/>
  <c r="BF865" i="1" s="1"/>
  <c r="BG865" i="1" s="1"/>
  <c r="BH865" i="1" s="1"/>
  <c r="BI865" i="1" s="1"/>
  <c r="BJ865" i="1" s="1"/>
  <c r="BK865" i="1" s="1"/>
  <c r="BL865" i="1" s="1"/>
  <c r="BM865" i="1" s="1"/>
  <c r="BN865" i="1" s="1"/>
  <c r="BO865" i="1" s="1"/>
  <c r="BP865" i="1" s="1"/>
  <c r="BQ865" i="1" s="1"/>
  <c r="BR865" i="1" s="1"/>
  <c r="BS865" i="1" s="1"/>
  <c r="BT865" i="1" s="1"/>
  <c r="BU865" i="1" s="1"/>
  <c r="BV865" i="1" s="1"/>
  <c r="BW865" i="1" s="1"/>
  <c r="BX865" i="1" s="1"/>
  <c r="BY865" i="1" s="1"/>
  <c r="BZ865" i="1" s="1"/>
  <c r="CA865" i="1" s="1"/>
  <c r="CB865" i="1" s="1"/>
  <c r="CC865" i="1" s="1"/>
  <c r="CD865" i="1" s="1"/>
  <c r="CE865" i="1" s="1"/>
  <c r="CF865" i="1" s="1"/>
  <c r="CG865" i="1" s="1"/>
  <c r="CH865" i="1" s="1"/>
  <c r="CI865" i="1" s="1"/>
  <c r="CJ865" i="1" s="1"/>
  <c r="CK865" i="1" s="1"/>
  <c r="CL865" i="1" s="1"/>
  <c r="CM865" i="1" s="1"/>
  <c r="CN865" i="1" s="1"/>
  <c r="CO865" i="1" s="1"/>
  <c r="CP865" i="1" s="1"/>
  <c r="CQ865" i="1" s="1"/>
  <c r="CR865" i="1" s="1"/>
  <c r="CS865" i="1" s="1"/>
  <c r="CT865" i="1" s="1"/>
  <c r="CU865" i="1" s="1"/>
  <c r="CV865" i="1" s="1"/>
  <c r="CW865" i="1" s="1"/>
  <c r="CX865" i="1" s="1"/>
  <c r="CY865" i="1" s="1"/>
  <c r="CZ865" i="1" s="1"/>
  <c r="DA865" i="1" s="1"/>
  <c r="DB865" i="1" s="1"/>
  <c r="DC865" i="1" s="1"/>
  <c r="DD865" i="1" s="1"/>
  <c r="DE865" i="1" s="1"/>
  <c r="DF865" i="1" s="1"/>
  <c r="DG865" i="1" s="1"/>
  <c r="I855" i="1"/>
  <c r="Q853" i="1"/>
  <c r="I853" i="1"/>
  <c r="I851" i="1"/>
  <c r="I847" i="1"/>
  <c r="AB846" i="1"/>
  <c r="N837" i="1"/>
  <c r="N833" i="1"/>
  <c r="N829" i="1"/>
  <c r="N818" i="1"/>
  <c r="N819" i="1"/>
  <c r="N820" i="1"/>
  <c r="N821" i="1"/>
  <c r="N822" i="1"/>
  <c r="N823" i="1"/>
  <c r="N824" i="1"/>
  <c r="N825" i="1"/>
  <c r="N826" i="1"/>
  <c r="N817" i="1"/>
  <c r="I819" i="1"/>
  <c r="I820" i="1"/>
  <c r="I821" i="1"/>
  <c r="I822" i="1"/>
  <c r="I823" i="1"/>
  <c r="I824" i="1"/>
  <c r="I825" i="1"/>
  <c r="I826" i="1"/>
  <c r="I818" i="1"/>
  <c r="N804" i="1"/>
  <c r="I808" i="1"/>
  <c r="I809" i="1"/>
  <c r="I810" i="1"/>
  <c r="I811" i="1"/>
  <c r="I812" i="1"/>
  <c r="I813" i="1"/>
  <c r="I814" i="1"/>
  <c r="I815" i="1"/>
  <c r="I807" i="1"/>
  <c r="H883" i="1"/>
  <c r="I796" i="1"/>
  <c r="N797" i="1"/>
  <c r="N796" i="1"/>
  <c r="N795" i="1"/>
  <c r="N794" i="1"/>
  <c r="H906" i="1"/>
  <c r="I904" i="1"/>
  <c r="T902" i="1"/>
  <c r="E902" i="1" s="1"/>
  <c r="H902" i="1"/>
  <c r="I900" i="1"/>
  <c r="H898" i="1"/>
  <c r="I889" i="1"/>
  <c r="T887" i="1"/>
  <c r="E887" i="1" s="1"/>
  <c r="I885" i="1"/>
  <c r="H837" i="1"/>
  <c r="I835" i="1"/>
  <c r="T833" i="1"/>
  <c r="E833" i="1" s="1"/>
  <c r="H833" i="1"/>
  <c r="I831" i="1"/>
  <c r="H829" i="1"/>
  <c r="FA2" i="1" l="1"/>
  <c r="FB1" i="1"/>
  <c r="AZ32" i="18"/>
  <c r="BA12" i="18"/>
  <c r="BA22" i="18"/>
  <c r="BB8" i="18"/>
  <c r="AI145" i="1"/>
  <c r="AH145" i="1"/>
  <c r="AC846" i="1"/>
  <c r="AD846" i="1" s="1"/>
  <c r="AE846" i="1" s="1"/>
  <c r="AF846" i="1" s="1"/>
  <c r="AG846" i="1" s="1"/>
  <c r="AH846" i="1" s="1"/>
  <c r="AI846" i="1" s="1"/>
  <c r="AJ846" i="1" s="1"/>
  <c r="AK846" i="1" s="1"/>
  <c r="AL846" i="1" s="1"/>
  <c r="AM846" i="1" s="1"/>
  <c r="AN846" i="1" s="1"/>
  <c r="AO846" i="1" s="1"/>
  <c r="AP846" i="1" s="1"/>
  <c r="AQ846" i="1" s="1"/>
  <c r="AR846" i="1" s="1"/>
  <c r="AS846" i="1" s="1"/>
  <c r="AT846" i="1" s="1"/>
  <c r="AU846" i="1" s="1"/>
  <c r="AV846" i="1" s="1"/>
  <c r="AW846" i="1" s="1"/>
  <c r="AX846" i="1" s="1"/>
  <c r="AY846" i="1" s="1"/>
  <c r="AZ846" i="1" s="1"/>
  <c r="BA846" i="1" s="1"/>
  <c r="BB846" i="1" s="1"/>
  <c r="BC846" i="1" s="1"/>
  <c r="BD846" i="1" s="1"/>
  <c r="BE846" i="1" s="1"/>
  <c r="BF846" i="1" s="1"/>
  <c r="BG846" i="1" s="1"/>
  <c r="BH846" i="1" s="1"/>
  <c r="BI846" i="1" s="1"/>
  <c r="BJ846" i="1" s="1"/>
  <c r="BK846" i="1" s="1"/>
  <c r="BL846" i="1" s="1"/>
  <c r="BM846" i="1" s="1"/>
  <c r="BN846" i="1" s="1"/>
  <c r="BO846" i="1" s="1"/>
  <c r="BP846" i="1" s="1"/>
  <c r="BQ846" i="1" s="1"/>
  <c r="BR846" i="1" s="1"/>
  <c r="BS846" i="1" s="1"/>
  <c r="BT846" i="1" s="1"/>
  <c r="BU846" i="1" s="1"/>
  <c r="BV846" i="1" s="1"/>
  <c r="BW846" i="1" s="1"/>
  <c r="BX846" i="1" s="1"/>
  <c r="BY846" i="1" s="1"/>
  <c r="BZ846" i="1" s="1"/>
  <c r="CA846" i="1" s="1"/>
  <c r="CB846" i="1" s="1"/>
  <c r="CC846" i="1" s="1"/>
  <c r="CD846" i="1" s="1"/>
  <c r="CE846" i="1" s="1"/>
  <c r="CF846" i="1" s="1"/>
  <c r="CG846" i="1" s="1"/>
  <c r="CH846" i="1" s="1"/>
  <c r="CI846" i="1" s="1"/>
  <c r="CJ846" i="1" s="1"/>
  <c r="CK846" i="1" s="1"/>
  <c r="CL846" i="1" s="1"/>
  <c r="CM846" i="1" s="1"/>
  <c r="CN846" i="1" s="1"/>
  <c r="CO846" i="1" s="1"/>
  <c r="CP846" i="1" s="1"/>
  <c r="CQ846" i="1" s="1"/>
  <c r="CR846" i="1" s="1"/>
  <c r="CS846" i="1" s="1"/>
  <c r="CT846" i="1" s="1"/>
  <c r="CU846" i="1" s="1"/>
  <c r="CV846" i="1" s="1"/>
  <c r="CW846" i="1" s="1"/>
  <c r="CX846" i="1" s="1"/>
  <c r="CY846" i="1" s="1"/>
  <c r="CZ846" i="1" s="1"/>
  <c r="DA846" i="1" s="1"/>
  <c r="DB846" i="1" s="1"/>
  <c r="DC846" i="1" s="1"/>
  <c r="DD846" i="1" s="1"/>
  <c r="DE846" i="1" s="1"/>
  <c r="DF846" i="1" s="1"/>
  <c r="DG846" i="1" s="1"/>
  <c r="H891" i="1"/>
  <c r="H887" i="1"/>
  <c r="N786" i="1"/>
  <c r="N781" i="1"/>
  <c r="N780" i="1"/>
  <c r="N776" i="1"/>
  <c r="N775" i="1"/>
  <c r="N772" i="1"/>
  <c r="N771" i="1"/>
  <c r="H763" i="1"/>
  <c r="I761" i="1"/>
  <c r="T759" i="1"/>
  <c r="E759" i="1" s="1"/>
  <c r="H759" i="1"/>
  <c r="I757" i="1"/>
  <c r="H755" i="1"/>
  <c r="H745" i="1"/>
  <c r="I743" i="1"/>
  <c r="T741" i="1"/>
  <c r="E741" i="1" s="1"/>
  <c r="H741" i="1"/>
  <c r="I739" i="1"/>
  <c r="H737" i="1"/>
  <c r="N710" i="1"/>
  <c r="N709" i="1"/>
  <c r="N708" i="1"/>
  <c r="N707" i="1"/>
  <c r="N42" i="1"/>
  <c r="N41" i="1"/>
  <c r="N40" i="1"/>
  <c r="N39" i="1"/>
  <c r="N38" i="1"/>
  <c r="N37" i="1"/>
  <c r="N36" i="1"/>
  <c r="N34" i="1"/>
  <c r="N33" i="1"/>
  <c r="N32" i="1"/>
  <c r="N31" i="1"/>
  <c r="N30" i="1"/>
  <c r="N28" i="1"/>
  <c r="N27" i="1"/>
  <c r="N25" i="1"/>
  <c r="N24" i="1"/>
  <c r="N23" i="1"/>
  <c r="N22" i="1"/>
  <c r="N21" i="1"/>
  <c r="N20" i="1"/>
  <c r="N19" i="1"/>
  <c r="N17" i="1"/>
  <c r="N16" i="1"/>
  <c r="N15" i="1"/>
  <c r="N14" i="1"/>
  <c r="N13" i="1"/>
  <c r="N12" i="1"/>
  <c r="N11" i="1"/>
  <c r="I709" i="1"/>
  <c r="H727" i="1"/>
  <c r="I725" i="1"/>
  <c r="T723" i="1"/>
  <c r="E723" i="1" s="1"/>
  <c r="H723" i="1"/>
  <c r="I721" i="1"/>
  <c r="H719" i="1"/>
  <c r="I521" i="1"/>
  <c r="I500" i="1"/>
  <c r="H498" i="1"/>
  <c r="I491" i="1"/>
  <c r="I486" i="1"/>
  <c r="I473" i="1"/>
  <c r="H471" i="1"/>
  <c r="N453" i="1"/>
  <c r="N452" i="1"/>
  <c r="N451" i="1"/>
  <c r="H448" i="1"/>
  <c r="I462" i="1"/>
  <c r="I459" i="1"/>
  <c r="I457" i="1"/>
  <c r="I453" i="1"/>
  <c r="I452" i="1"/>
  <c r="I451" i="1"/>
  <c r="I443" i="1"/>
  <c r="I441" i="1"/>
  <c r="I439" i="1"/>
  <c r="I437" i="1"/>
  <c r="I436" i="1"/>
  <c r="I434" i="1"/>
  <c r="I422" i="1"/>
  <c r="H429" i="1"/>
  <c r="N700" i="1"/>
  <c r="N695" i="1"/>
  <c r="H695" i="1"/>
  <c r="N690" i="1"/>
  <c r="H690" i="1"/>
  <c r="N689" i="1"/>
  <c r="H689" i="1"/>
  <c r="N685" i="1"/>
  <c r="H685" i="1"/>
  <c r="N684" i="1"/>
  <c r="H684" i="1"/>
  <c r="N681" i="1"/>
  <c r="H681" i="1"/>
  <c r="N680" i="1"/>
  <c r="H680" i="1"/>
  <c r="N559" i="1"/>
  <c r="H559" i="1"/>
  <c r="N558" i="1"/>
  <c r="I558" i="1"/>
  <c r="N557" i="1"/>
  <c r="H557" i="1"/>
  <c r="N556" i="1"/>
  <c r="H556" i="1"/>
  <c r="N550" i="1"/>
  <c r="H550" i="1"/>
  <c r="N546" i="1"/>
  <c r="H546" i="1"/>
  <c r="N545" i="1"/>
  <c r="H545" i="1"/>
  <c r="N542" i="1"/>
  <c r="H542" i="1"/>
  <c r="N541" i="1"/>
  <c r="H541" i="1"/>
  <c r="N539" i="1"/>
  <c r="N538" i="1"/>
  <c r="N537" i="1"/>
  <c r="N536" i="1"/>
  <c r="H536" i="1"/>
  <c r="N533" i="1"/>
  <c r="H533" i="1"/>
  <c r="T530" i="1"/>
  <c r="N530" i="1"/>
  <c r="I530" i="1"/>
  <c r="T529" i="1"/>
  <c r="N529" i="1"/>
  <c r="I529" i="1"/>
  <c r="T528" i="1"/>
  <c r="N528" i="1"/>
  <c r="I528" i="1"/>
  <c r="T527" i="1"/>
  <c r="N527" i="1"/>
  <c r="I527" i="1"/>
  <c r="T526" i="1"/>
  <c r="N526" i="1"/>
  <c r="I526" i="1"/>
  <c r="T525" i="1"/>
  <c r="N525" i="1"/>
  <c r="I525" i="1"/>
  <c r="T524" i="1"/>
  <c r="N524" i="1"/>
  <c r="I524" i="1"/>
  <c r="T523" i="1"/>
  <c r="N523" i="1"/>
  <c r="I523" i="1"/>
  <c r="T522" i="1"/>
  <c r="N522" i="1"/>
  <c r="I522" i="1"/>
  <c r="AE521" i="1"/>
  <c r="AD521" i="1"/>
  <c r="AC521" i="1"/>
  <c r="AB521" i="1"/>
  <c r="AA521" i="1"/>
  <c r="T521" i="1"/>
  <c r="N521" i="1"/>
  <c r="N519" i="1"/>
  <c r="H519" i="1"/>
  <c r="N518" i="1"/>
  <c r="H518" i="1"/>
  <c r="N515" i="1"/>
  <c r="I515" i="1"/>
  <c r="N514" i="1"/>
  <c r="I514" i="1"/>
  <c r="N513" i="1"/>
  <c r="I513" i="1"/>
  <c r="N511" i="1"/>
  <c r="H511" i="1"/>
  <c r="I509" i="1"/>
  <c r="I508" i="1"/>
  <c r="I507" i="1"/>
  <c r="I506" i="1"/>
  <c r="I505" i="1"/>
  <c r="I504" i="1"/>
  <c r="I503" i="1"/>
  <c r="I502" i="1"/>
  <c r="I501" i="1"/>
  <c r="N498" i="1"/>
  <c r="T493" i="1"/>
  <c r="N493" i="1"/>
  <c r="I493" i="1"/>
  <c r="T492" i="1"/>
  <c r="N492" i="1"/>
  <c r="I492" i="1"/>
  <c r="N491" i="1"/>
  <c r="N488" i="1"/>
  <c r="H488" i="1"/>
  <c r="N483" i="1"/>
  <c r="I483" i="1"/>
  <c r="N482" i="1"/>
  <c r="I482" i="1"/>
  <c r="N481" i="1"/>
  <c r="I481" i="1"/>
  <c r="N479" i="1"/>
  <c r="H479" i="1"/>
  <c r="E479" i="1"/>
  <c r="N476" i="1"/>
  <c r="I476" i="1"/>
  <c r="N475" i="1"/>
  <c r="I475" i="1"/>
  <c r="N474" i="1"/>
  <c r="I474" i="1"/>
  <c r="N473" i="1"/>
  <c r="N471" i="1"/>
  <c r="I468" i="1"/>
  <c r="Q466" i="1"/>
  <c r="I466" i="1"/>
  <c r="I464" i="1"/>
  <c r="N462" i="1"/>
  <c r="I460" i="1"/>
  <c r="AB459" i="1"/>
  <c r="AC459" i="1" s="1"/>
  <c r="AD459" i="1" s="1"/>
  <c r="AE459" i="1" s="1"/>
  <c r="AF459" i="1" s="1"/>
  <c r="AG459" i="1" s="1"/>
  <c r="AH459" i="1" s="1"/>
  <c r="AI459" i="1" s="1"/>
  <c r="AJ459" i="1" s="1"/>
  <c r="AK459" i="1" s="1"/>
  <c r="AL459" i="1" s="1"/>
  <c r="AM459" i="1" s="1"/>
  <c r="AN459" i="1" s="1"/>
  <c r="AO459" i="1" s="1"/>
  <c r="AP459" i="1" s="1"/>
  <c r="AQ459" i="1" s="1"/>
  <c r="AR459" i="1" s="1"/>
  <c r="AS459" i="1" s="1"/>
  <c r="AT459" i="1" s="1"/>
  <c r="AU459" i="1" s="1"/>
  <c r="AV459" i="1" s="1"/>
  <c r="AW459" i="1" s="1"/>
  <c r="AX459" i="1" s="1"/>
  <c r="AY459" i="1" s="1"/>
  <c r="AZ459" i="1" s="1"/>
  <c r="BA459" i="1" s="1"/>
  <c r="BB459" i="1" s="1"/>
  <c r="BC459" i="1" s="1"/>
  <c r="BD459" i="1" s="1"/>
  <c r="BE459" i="1" s="1"/>
  <c r="BF459" i="1" s="1"/>
  <c r="BG459" i="1" s="1"/>
  <c r="BH459" i="1" s="1"/>
  <c r="BI459" i="1" s="1"/>
  <c r="BJ459" i="1" s="1"/>
  <c r="BK459" i="1" s="1"/>
  <c r="BL459" i="1" s="1"/>
  <c r="BM459" i="1" s="1"/>
  <c r="BN459" i="1" s="1"/>
  <c r="BO459" i="1" s="1"/>
  <c r="BP459" i="1" s="1"/>
  <c r="BQ459" i="1" s="1"/>
  <c r="BR459" i="1" s="1"/>
  <c r="BS459" i="1" s="1"/>
  <c r="BT459" i="1" s="1"/>
  <c r="BU459" i="1" s="1"/>
  <c r="BV459" i="1" s="1"/>
  <c r="BW459" i="1" s="1"/>
  <c r="BX459" i="1" s="1"/>
  <c r="BY459" i="1" s="1"/>
  <c r="BZ459" i="1" s="1"/>
  <c r="CA459" i="1" s="1"/>
  <c r="CB459" i="1" s="1"/>
  <c r="CC459" i="1" s="1"/>
  <c r="CD459" i="1" s="1"/>
  <c r="CE459" i="1" s="1"/>
  <c r="CF459" i="1" s="1"/>
  <c r="CG459" i="1" s="1"/>
  <c r="CH459" i="1" s="1"/>
  <c r="CI459" i="1" s="1"/>
  <c r="CJ459" i="1" s="1"/>
  <c r="CK459" i="1" s="1"/>
  <c r="CL459" i="1" s="1"/>
  <c r="CM459" i="1" s="1"/>
  <c r="CN459" i="1" s="1"/>
  <c r="CO459" i="1" s="1"/>
  <c r="CP459" i="1" s="1"/>
  <c r="CQ459" i="1" s="1"/>
  <c r="CR459" i="1" s="1"/>
  <c r="CS459" i="1" s="1"/>
  <c r="CT459" i="1" s="1"/>
  <c r="CU459" i="1" s="1"/>
  <c r="CV459" i="1" s="1"/>
  <c r="CW459" i="1" s="1"/>
  <c r="CX459" i="1" s="1"/>
  <c r="CY459" i="1" s="1"/>
  <c r="CZ459" i="1" s="1"/>
  <c r="DA459" i="1" s="1"/>
  <c r="DB459" i="1" s="1"/>
  <c r="DC459" i="1" s="1"/>
  <c r="DD459" i="1" s="1"/>
  <c r="DE459" i="1" s="1"/>
  <c r="DF459" i="1" s="1"/>
  <c r="DG459" i="1" s="1"/>
  <c r="N448" i="1"/>
  <c r="I445" i="1"/>
  <c r="N429" i="1"/>
  <c r="H414" i="1"/>
  <c r="N277" i="1"/>
  <c r="I277" i="1"/>
  <c r="H409" i="1"/>
  <c r="H408" i="1"/>
  <c r="N404" i="1"/>
  <c r="H404" i="1"/>
  <c r="H403" i="1"/>
  <c r="N414" i="1"/>
  <c r="N409" i="1"/>
  <c r="N408" i="1"/>
  <c r="N403" i="1"/>
  <c r="N400" i="1"/>
  <c r="N399" i="1"/>
  <c r="N419" i="1"/>
  <c r="H143" i="1"/>
  <c r="H142" i="1"/>
  <c r="H400" i="1"/>
  <c r="H399" i="1"/>
  <c r="N351" i="1"/>
  <c r="N371" i="1" s="1"/>
  <c r="N391" i="1" s="1"/>
  <c r="N347" i="1"/>
  <c r="N367" i="1" s="1"/>
  <c r="N387" i="1" s="1"/>
  <c r="H351" i="1"/>
  <c r="H347" i="1"/>
  <c r="I349" i="1"/>
  <c r="T347" i="1"/>
  <c r="E347" i="1" s="1"/>
  <c r="I345" i="1"/>
  <c r="N343" i="1"/>
  <c r="N363" i="1" s="1"/>
  <c r="N383" i="1" s="1"/>
  <c r="H343" i="1"/>
  <c r="Q339" i="1"/>
  <c r="H278" i="1"/>
  <c r="H276" i="1"/>
  <c r="H275" i="1"/>
  <c r="N278" i="1"/>
  <c r="N276" i="1"/>
  <c r="T291" i="1"/>
  <c r="E291" i="1" s="1"/>
  <c r="H295" i="1"/>
  <c r="N295" i="1"/>
  <c r="N313" i="1" s="1"/>
  <c r="N331" i="1" s="1"/>
  <c r="H291" i="1"/>
  <c r="H287" i="1"/>
  <c r="I293" i="1"/>
  <c r="N291" i="1"/>
  <c r="N309" i="1" s="1"/>
  <c r="N327" i="1" s="1"/>
  <c r="Q283" i="1"/>
  <c r="S283" i="1"/>
  <c r="U283" i="1"/>
  <c r="N287" i="1"/>
  <c r="N305" i="1" s="1"/>
  <c r="N323" i="1" s="1"/>
  <c r="I285" i="1"/>
  <c r="I283" i="1"/>
  <c r="L11" i="2"/>
  <c r="L12" i="2"/>
  <c r="L13" i="2"/>
  <c r="L14" i="2"/>
  <c r="L15" i="2"/>
  <c r="L16" i="2"/>
  <c r="L17" i="2"/>
  <c r="L18" i="2"/>
  <c r="L19" i="2"/>
  <c r="L10" i="2"/>
  <c r="L9" i="2"/>
  <c r="H174" i="1"/>
  <c r="N275" i="1"/>
  <c r="Q285" i="1"/>
  <c r="H157" i="1"/>
  <c r="I138" i="1"/>
  <c r="I139" i="1"/>
  <c r="I137" i="1"/>
  <c r="H135" i="1"/>
  <c r="I106" i="1"/>
  <c r="I107" i="1"/>
  <c r="I105" i="1"/>
  <c r="H103" i="1"/>
  <c r="H270" i="1"/>
  <c r="H267" i="1"/>
  <c r="N270" i="1"/>
  <c r="N267" i="1"/>
  <c r="N263" i="1"/>
  <c r="H263" i="1"/>
  <c r="H262" i="1"/>
  <c r="H258" i="1"/>
  <c r="H255" i="1"/>
  <c r="N258" i="1"/>
  <c r="N262" i="1"/>
  <c r="N255" i="1"/>
  <c r="I244" i="1"/>
  <c r="I245" i="1"/>
  <c r="I246" i="1"/>
  <c r="I247" i="1"/>
  <c r="I248" i="1"/>
  <c r="I249" i="1"/>
  <c r="I250" i="1"/>
  <c r="I251" i="1"/>
  <c r="I252" i="1"/>
  <c r="I243" i="1"/>
  <c r="H240" i="1"/>
  <c r="I99" i="1"/>
  <c r="I204" i="1"/>
  <c r="I205" i="1"/>
  <c r="I206" i="1"/>
  <c r="I207" i="1"/>
  <c r="I208" i="1"/>
  <c r="I209" i="1"/>
  <c r="I210" i="1"/>
  <c r="I211" i="1"/>
  <c r="I212" i="1"/>
  <c r="I203" i="1"/>
  <c r="H200" i="1"/>
  <c r="I217" i="1"/>
  <c r="I218" i="1"/>
  <c r="I219" i="1"/>
  <c r="I220" i="1"/>
  <c r="I221" i="1"/>
  <c r="I222" i="1"/>
  <c r="I223" i="1"/>
  <c r="I224" i="1"/>
  <c r="I225" i="1"/>
  <c r="I226" i="1"/>
  <c r="N244" i="1"/>
  <c r="N245" i="1"/>
  <c r="N246" i="1"/>
  <c r="N247" i="1"/>
  <c r="N248" i="1"/>
  <c r="N249" i="1"/>
  <c r="N250" i="1"/>
  <c r="N251" i="1"/>
  <c r="N252" i="1"/>
  <c r="N243" i="1"/>
  <c r="N240" i="1"/>
  <c r="N229" i="1"/>
  <c r="N230" i="1"/>
  <c r="N231" i="1"/>
  <c r="N232" i="1"/>
  <c r="N233" i="1"/>
  <c r="N234" i="1"/>
  <c r="N235" i="1"/>
  <c r="N236" i="1"/>
  <c r="N237" i="1"/>
  <c r="N228" i="1"/>
  <c r="I230" i="1"/>
  <c r="I231" i="1"/>
  <c r="I232" i="1"/>
  <c r="I233" i="1"/>
  <c r="I234" i="1"/>
  <c r="I235" i="1"/>
  <c r="I236" i="1"/>
  <c r="I237" i="1"/>
  <c r="I229" i="1"/>
  <c r="N215" i="1"/>
  <c r="N200" i="1"/>
  <c r="T218" i="1"/>
  <c r="E218" i="1" s="1"/>
  <c r="T219" i="1"/>
  <c r="E219" i="1" s="1"/>
  <c r="T220" i="1"/>
  <c r="E220" i="1" s="1"/>
  <c r="T221" i="1"/>
  <c r="E221" i="1" s="1"/>
  <c r="T222" i="1"/>
  <c r="E222" i="1" s="1"/>
  <c r="T223" i="1"/>
  <c r="E223" i="1" s="1"/>
  <c r="T224" i="1"/>
  <c r="E224" i="1" s="1"/>
  <c r="T225" i="1"/>
  <c r="E225" i="1" s="1"/>
  <c r="T226" i="1"/>
  <c r="E226" i="1" s="1"/>
  <c r="T217" i="1"/>
  <c r="E217" i="1" s="1"/>
  <c r="N218" i="1"/>
  <c r="N219" i="1"/>
  <c r="N220" i="1"/>
  <c r="N221" i="1"/>
  <c r="N222" i="1"/>
  <c r="N223" i="1"/>
  <c r="N224" i="1"/>
  <c r="N225" i="1"/>
  <c r="N226" i="1"/>
  <c r="N217" i="1"/>
  <c r="N204" i="1"/>
  <c r="N205" i="1"/>
  <c r="N206" i="1"/>
  <c r="N207" i="1"/>
  <c r="N208" i="1"/>
  <c r="N209" i="1"/>
  <c r="N210" i="1"/>
  <c r="N211" i="1"/>
  <c r="N212" i="1"/>
  <c r="N203" i="1"/>
  <c r="N189" i="1"/>
  <c r="N190" i="1"/>
  <c r="N191" i="1"/>
  <c r="N192" i="1"/>
  <c r="N193" i="1"/>
  <c r="N194" i="1"/>
  <c r="N195" i="1"/>
  <c r="N196" i="1"/>
  <c r="N197" i="1"/>
  <c r="N188" i="1"/>
  <c r="I192" i="1"/>
  <c r="I191" i="1"/>
  <c r="I190" i="1"/>
  <c r="I189" i="1"/>
  <c r="I196" i="1"/>
  <c r="I195" i="1"/>
  <c r="I194" i="1"/>
  <c r="I197" i="1"/>
  <c r="I193" i="1"/>
  <c r="N178" i="1"/>
  <c r="N180" i="1"/>
  <c r="N181" i="1"/>
  <c r="N182" i="1"/>
  <c r="N183" i="1"/>
  <c r="N184" i="1"/>
  <c r="N185" i="1"/>
  <c r="N186" i="1"/>
  <c r="N177" i="1"/>
  <c r="I179" i="1"/>
  <c r="I180" i="1"/>
  <c r="I181" i="1"/>
  <c r="I182" i="1"/>
  <c r="I183" i="1"/>
  <c r="I184" i="1"/>
  <c r="I185" i="1"/>
  <c r="I186" i="1"/>
  <c r="I178" i="1"/>
  <c r="N173" i="1"/>
  <c r="FB2" i="1" l="1"/>
  <c r="FC1" i="1"/>
  <c r="BA32" i="18"/>
  <c r="BB12" i="18"/>
  <c r="BB22" i="18"/>
  <c r="BC8" i="18"/>
  <c r="AJ145" i="1"/>
  <c r="U751" i="1"/>
  <c r="U715" i="1"/>
  <c r="I715" i="1"/>
  <c r="S715" i="1"/>
  <c r="Q717" i="1"/>
  <c r="I717" i="1"/>
  <c r="Q751" i="1"/>
  <c r="S733" i="1"/>
  <c r="U733" i="1"/>
  <c r="I735" i="1"/>
  <c r="Q735" i="1"/>
  <c r="S751" i="1"/>
  <c r="I753" i="1"/>
  <c r="I733" i="1"/>
  <c r="Q753" i="1"/>
  <c r="Q733" i="1"/>
  <c r="I751" i="1"/>
  <c r="Q715" i="1"/>
  <c r="W459" i="1"/>
  <c r="N174" i="1"/>
  <c r="I170" i="1"/>
  <c r="I169" i="1"/>
  <c r="N170" i="1"/>
  <c r="N169" i="1"/>
  <c r="N168" i="1"/>
  <c r="N23" i="6"/>
  <c r="N163" i="1"/>
  <c r="N162" i="1"/>
  <c r="N161" i="1"/>
  <c r="AB145" i="1"/>
  <c r="AD145" i="1"/>
  <c r="AE145" i="1"/>
  <c r="AA145" i="1"/>
  <c r="T146" i="1"/>
  <c r="T147" i="1"/>
  <c r="T148" i="1"/>
  <c r="T149" i="1"/>
  <c r="T150" i="1"/>
  <c r="T151" i="1"/>
  <c r="T152" i="1"/>
  <c r="T153" i="1"/>
  <c r="T154" i="1"/>
  <c r="T145" i="1"/>
  <c r="I147" i="1"/>
  <c r="I148" i="1"/>
  <c r="I149" i="1"/>
  <c r="I150" i="1"/>
  <c r="I151" i="1"/>
  <c r="I152" i="1"/>
  <c r="I153" i="1"/>
  <c r="I154" i="1"/>
  <c r="I146" i="1"/>
  <c r="N146" i="1"/>
  <c r="N147" i="1"/>
  <c r="N148" i="1"/>
  <c r="N149" i="1"/>
  <c r="N150" i="1"/>
  <c r="N151" i="1"/>
  <c r="N152" i="1"/>
  <c r="N153" i="1"/>
  <c r="N154" i="1"/>
  <c r="N145" i="1"/>
  <c r="N137" i="1"/>
  <c r="N138" i="1"/>
  <c r="N139" i="1"/>
  <c r="N122" i="1"/>
  <c r="I131" i="1"/>
  <c r="I128" i="1"/>
  <c r="I127" i="1"/>
  <c r="I126" i="1"/>
  <c r="I125" i="1"/>
  <c r="I130" i="1"/>
  <c r="I129" i="1"/>
  <c r="I133" i="1"/>
  <c r="I132" i="1"/>
  <c r="T117" i="1"/>
  <c r="T116" i="1"/>
  <c r="N166" i="1"/>
  <c r="N165" i="1"/>
  <c r="N160" i="1"/>
  <c r="H166" i="1"/>
  <c r="H165" i="1"/>
  <c r="H160" i="1"/>
  <c r="N157" i="1"/>
  <c r="N142" i="1"/>
  <c r="N143" i="1"/>
  <c r="N135" i="1"/>
  <c r="FC2" i="1" l="1"/>
  <c r="FD1" i="1"/>
  <c r="BB32" i="18"/>
  <c r="BC12" i="18"/>
  <c r="BC22" i="18"/>
  <c r="BD8" i="18"/>
  <c r="AK145" i="1"/>
  <c r="I539" i="1"/>
  <c r="I538" i="1"/>
  <c r="I537" i="1"/>
  <c r="I162" i="1"/>
  <c r="I163" i="1"/>
  <c r="I161" i="1"/>
  <c r="N53" i="1"/>
  <c r="N117" i="1"/>
  <c r="N116" i="1"/>
  <c r="N115" i="1"/>
  <c r="I117" i="1"/>
  <c r="I116" i="1"/>
  <c r="N112" i="1"/>
  <c r="N86" i="1"/>
  <c r="N105" i="1"/>
  <c r="N107" i="1"/>
  <c r="N106" i="1"/>
  <c r="N103" i="1"/>
  <c r="I84" i="1"/>
  <c r="I90" i="1"/>
  <c r="I88" i="1"/>
  <c r="N95" i="1"/>
  <c r="N100" i="1"/>
  <c r="N99" i="1"/>
  <c r="N98" i="1"/>
  <c r="N97" i="1"/>
  <c r="I100" i="1"/>
  <c r="I98" i="1"/>
  <c r="I92" i="1"/>
  <c r="Q90" i="1"/>
  <c r="AB83" i="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BB83" i="1" s="1"/>
  <c r="BC83" i="1" s="1"/>
  <c r="BD83" i="1" s="1"/>
  <c r="BE83" i="1" s="1"/>
  <c r="BF83" i="1" s="1"/>
  <c r="BG83" i="1" s="1"/>
  <c r="BH83" i="1" s="1"/>
  <c r="BI83" i="1" s="1"/>
  <c r="BJ83" i="1" s="1"/>
  <c r="BK83" i="1" s="1"/>
  <c r="BL83" i="1" s="1"/>
  <c r="BM83" i="1" s="1"/>
  <c r="BN83" i="1" s="1"/>
  <c r="BO83" i="1" s="1"/>
  <c r="BP83" i="1" s="1"/>
  <c r="BQ83" i="1" s="1"/>
  <c r="BR83" i="1" s="1"/>
  <c r="BS83" i="1" s="1"/>
  <c r="BT83" i="1" s="1"/>
  <c r="BU83" i="1" s="1"/>
  <c r="BV83" i="1" s="1"/>
  <c r="BW83" i="1" s="1"/>
  <c r="BX83" i="1" s="1"/>
  <c r="BY83" i="1" s="1"/>
  <c r="BZ83" i="1" s="1"/>
  <c r="CA83" i="1" s="1"/>
  <c r="CB83" i="1" s="1"/>
  <c r="CC83" i="1" s="1"/>
  <c r="CD83" i="1" s="1"/>
  <c r="CE83" i="1" s="1"/>
  <c r="CF83" i="1" s="1"/>
  <c r="CG83" i="1" s="1"/>
  <c r="CH83" i="1" s="1"/>
  <c r="CI83" i="1" s="1"/>
  <c r="CJ83" i="1" s="1"/>
  <c r="CK83" i="1" s="1"/>
  <c r="CL83" i="1" s="1"/>
  <c r="CM83" i="1" s="1"/>
  <c r="CN83" i="1" s="1"/>
  <c r="CO83" i="1" s="1"/>
  <c r="CP83" i="1" s="1"/>
  <c r="CQ83" i="1" s="1"/>
  <c r="CR83" i="1" s="1"/>
  <c r="CS83" i="1" s="1"/>
  <c r="CT83" i="1" s="1"/>
  <c r="CU83" i="1" s="1"/>
  <c r="CV83" i="1" s="1"/>
  <c r="CW83" i="1" s="1"/>
  <c r="CX83" i="1" s="1"/>
  <c r="CY83" i="1" s="1"/>
  <c r="CZ83" i="1" s="1"/>
  <c r="DA83" i="1" s="1"/>
  <c r="DB83" i="1" s="1"/>
  <c r="DC83" i="1" s="1"/>
  <c r="DD83" i="1" s="1"/>
  <c r="DE83" i="1" s="1"/>
  <c r="DF83" i="1" s="1"/>
  <c r="DG83" i="1" s="1"/>
  <c r="W81" i="1"/>
  <c r="N72" i="1"/>
  <c r="Q67" i="1"/>
  <c r="I69" i="1"/>
  <c r="AB60" i="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BB60" i="1" s="1"/>
  <c r="BC60" i="1" s="1"/>
  <c r="BD60" i="1" s="1"/>
  <c r="BE60" i="1" s="1"/>
  <c r="BF60" i="1" s="1"/>
  <c r="BG60" i="1" s="1"/>
  <c r="BH60" i="1" s="1"/>
  <c r="BI60" i="1" s="1"/>
  <c r="BJ60" i="1" s="1"/>
  <c r="BK60" i="1" s="1"/>
  <c r="BL60" i="1" s="1"/>
  <c r="BM60" i="1" s="1"/>
  <c r="BN60" i="1" s="1"/>
  <c r="BO60" i="1" s="1"/>
  <c r="BP60" i="1" s="1"/>
  <c r="BQ60" i="1" s="1"/>
  <c r="BR60" i="1" s="1"/>
  <c r="BS60" i="1" s="1"/>
  <c r="BT60" i="1" s="1"/>
  <c r="BU60" i="1" s="1"/>
  <c r="BV60" i="1" s="1"/>
  <c r="BW60" i="1" s="1"/>
  <c r="BX60" i="1" s="1"/>
  <c r="BY60" i="1" s="1"/>
  <c r="BZ60" i="1" s="1"/>
  <c r="CA60" i="1" s="1"/>
  <c r="CB60" i="1" s="1"/>
  <c r="CC60" i="1" s="1"/>
  <c r="CD60" i="1" s="1"/>
  <c r="CE60" i="1" s="1"/>
  <c r="CF60" i="1" s="1"/>
  <c r="CG60" i="1" s="1"/>
  <c r="CH60" i="1" s="1"/>
  <c r="CI60" i="1" s="1"/>
  <c r="CJ60" i="1" s="1"/>
  <c r="CK60" i="1" s="1"/>
  <c r="CL60" i="1" s="1"/>
  <c r="CM60" i="1" s="1"/>
  <c r="CN60" i="1" s="1"/>
  <c r="CO60" i="1" s="1"/>
  <c r="CP60" i="1" s="1"/>
  <c r="CQ60" i="1" s="1"/>
  <c r="CR60" i="1" s="1"/>
  <c r="CS60" i="1" s="1"/>
  <c r="CT60" i="1" s="1"/>
  <c r="CU60" i="1" s="1"/>
  <c r="CV60" i="1" s="1"/>
  <c r="CW60" i="1" s="1"/>
  <c r="CX60" i="1" s="1"/>
  <c r="CY60" i="1" s="1"/>
  <c r="CZ60" i="1" s="1"/>
  <c r="DA60" i="1" s="1"/>
  <c r="DB60" i="1" s="1"/>
  <c r="DC60" i="1" s="1"/>
  <c r="DD60" i="1" s="1"/>
  <c r="DE60" i="1" s="1"/>
  <c r="DF60" i="1" s="1"/>
  <c r="DG60" i="1" s="1"/>
  <c r="DH60" i="1" s="1"/>
  <c r="DI60" i="1" s="1"/>
  <c r="DJ60" i="1" s="1"/>
  <c r="DK60" i="1" s="1"/>
  <c r="DL60" i="1" s="1"/>
  <c r="DM60" i="1" s="1"/>
  <c r="DN60" i="1" s="1"/>
  <c r="DO60" i="1" s="1"/>
  <c r="DP60" i="1" s="1"/>
  <c r="DQ60" i="1" s="1"/>
  <c r="DR60" i="1" s="1"/>
  <c r="DS60" i="1" s="1"/>
  <c r="DT60" i="1" s="1"/>
  <c r="DU60" i="1" s="1"/>
  <c r="DV60" i="1" s="1"/>
  <c r="DW60" i="1" s="1"/>
  <c r="DX60" i="1" s="1"/>
  <c r="DY60" i="1" s="1"/>
  <c r="DZ60" i="1" s="1"/>
  <c r="EA60" i="1" s="1"/>
  <c r="EB60" i="1" s="1"/>
  <c r="EC60" i="1" s="1"/>
  <c r="ED60" i="1" s="1"/>
  <c r="EE60" i="1" s="1"/>
  <c r="EF60" i="1" s="1"/>
  <c r="EG60" i="1" s="1"/>
  <c r="EH60" i="1" s="1"/>
  <c r="EI60" i="1" s="1"/>
  <c r="EJ60" i="1" s="1"/>
  <c r="EK60" i="1" s="1"/>
  <c r="EL60" i="1" s="1"/>
  <c r="EM60" i="1" s="1"/>
  <c r="EN60" i="1" s="1"/>
  <c r="EO60" i="1" s="1"/>
  <c r="EP60" i="1" s="1"/>
  <c r="EQ60" i="1" s="1"/>
  <c r="ER60" i="1" s="1"/>
  <c r="ES60" i="1" s="1"/>
  <c r="ET60" i="1" s="1"/>
  <c r="EU60" i="1" s="1"/>
  <c r="EV60" i="1" s="1"/>
  <c r="EW60" i="1" s="1"/>
  <c r="EX60" i="1" s="1"/>
  <c r="EY60" i="1" s="1"/>
  <c r="EZ60" i="1" s="1"/>
  <c r="FA60" i="1" s="1"/>
  <c r="FB60" i="1" s="1"/>
  <c r="FC60" i="1" s="1"/>
  <c r="FD60" i="1" s="1"/>
  <c r="FE60" i="1" s="1"/>
  <c r="FF60" i="1" s="1"/>
  <c r="FG60" i="1" s="1"/>
  <c r="FH60" i="1" s="1"/>
  <c r="FI60" i="1" s="1"/>
  <c r="FJ60" i="1" s="1"/>
  <c r="FK60" i="1" s="1"/>
  <c r="FL60" i="1" s="1"/>
  <c r="FM60" i="1" s="1"/>
  <c r="FN60" i="1" s="1"/>
  <c r="FO60" i="1" s="1"/>
  <c r="FP60" i="1" s="1"/>
  <c r="FQ60" i="1" s="1"/>
  <c r="FR60" i="1" s="1"/>
  <c r="FS60" i="1" s="1"/>
  <c r="FT60" i="1" s="1"/>
  <c r="FU60" i="1" s="1"/>
  <c r="FV60" i="1" s="1"/>
  <c r="FW60" i="1" s="1"/>
  <c r="FX60" i="1" s="1"/>
  <c r="FY60" i="1" s="1"/>
  <c r="FZ60" i="1" s="1"/>
  <c r="GA60" i="1" s="1"/>
  <c r="GB60" i="1" s="1"/>
  <c r="GC60" i="1" s="1"/>
  <c r="GD60" i="1" s="1"/>
  <c r="GE60" i="1" s="1"/>
  <c r="GF60" i="1" s="1"/>
  <c r="GG60" i="1" s="1"/>
  <c r="GH60" i="1" s="1"/>
  <c r="GI60" i="1" s="1"/>
  <c r="GJ60" i="1" s="1"/>
  <c r="GK60" i="1" s="1"/>
  <c r="GL60" i="1" s="1"/>
  <c r="GM60" i="1" s="1"/>
  <c r="GN60" i="1" s="1"/>
  <c r="GO60" i="1" s="1"/>
  <c r="GP60" i="1" s="1"/>
  <c r="GQ60" i="1" s="1"/>
  <c r="GR60" i="1" s="1"/>
  <c r="GS60" i="1" s="1"/>
  <c r="GT60" i="1" s="1"/>
  <c r="GU60" i="1" s="1"/>
  <c r="GV60" i="1" s="1"/>
  <c r="GW60" i="1" s="1"/>
  <c r="GX60" i="1" s="1"/>
  <c r="GY60" i="1" s="1"/>
  <c r="GZ60" i="1" s="1"/>
  <c r="W8" i="1"/>
  <c r="AA8" i="1"/>
  <c r="AB1" i="1"/>
  <c r="T8" i="1"/>
  <c r="Q8" i="1"/>
  <c r="H8" i="1"/>
  <c r="D3" i="1"/>
  <c r="D2" i="1"/>
  <c r="V8" i="6"/>
  <c r="T8" i="6"/>
  <c r="AB1" i="6"/>
  <c r="B3" i="2"/>
  <c r="B2" i="2"/>
  <c r="C10" i="2"/>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C242" i="2" s="1"/>
  <c r="C243" i="2" s="1"/>
  <c r="C244" i="2" s="1"/>
  <c r="C245" i="2" s="1"/>
  <c r="C246" i="2" s="1"/>
  <c r="C247" i="2" s="1"/>
  <c r="C248" i="2" s="1"/>
  <c r="C249" i="2" s="1"/>
  <c r="C250" i="2" s="1"/>
  <c r="C251" i="2" s="1"/>
  <c r="F19" i="6"/>
  <c r="AA812" i="1" l="1"/>
  <c r="AA808" i="1"/>
  <c r="AA1150" i="1"/>
  <c r="AA815" i="1"/>
  <c r="AA811" i="1"/>
  <c r="AA807" i="1"/>
  <c r="AA1151" i="1"/>
  <c r="AA814" i="1"/>
  <c r="AA806" i="1"/>
  <c r="AA1147" i="1"/>
  <c r="AA813" i="1"/>
  <c r="AA810" i="1"/>
  <c r="AA1148" i="1"/>
  <c r="AA809" i="1"/>
  <c r="AA1149" i="1"/>
  <c r="GD50" i="7"/>
  <c r="FZ50" i="7"/>
  <c r="FV50" i="7"/>
  <c r="FR50" i="7"/>
  <c r="FN50" i="7"/>
  <c r="FJ50" i="7"/>
  <c r="FF50" i="7"/>
  <c r="FB50" i="7"/>
  <c r="EX50" i="7"/>
  <c r="ET50" i="7"/>
  <c r="EP50" i="7"/>
  <c r="EL50" i="7"/>
  <c r="EH50" i="7"/>
  <c r="ED50" i="7"/>
  <c r="DZ50" i="7"/>
  <c r="DV50" i="7"/>
  <c r="DR50" i="7"/>
  <c r="DN50" i="7"/>
  <c r="DJ50" i="7"/>
  <c r="DF50" i="7"/>
  <c r="DB50" i="7"/>
  <c r="CX50" i="7"/>
  <c r="GC50" i="7"/>
  <c r="FY50" i="7"/>
  <c r="FU50" i="7"/>
  <c r="FQ50" i="7"/>
  <c r="FM50" i="7"/>
  <c r="FI50" i="7"/>
  <c r="FE50" i="7"/>
  <c r="FA50" i="7"/>
  <c r="EW50" i="7"/>
  <c r="ES50" i="7"/>
  <c r="EO50" i="7"/>
  <c r="EK50" i="7"/>
  <c r="EG50" i="7"/>
  <c r="EC50" i="7"/>
  <c r="DY50" i="7"/>
  <c r="DU50" i="7"/>
  <c r="DQ50" i="7"/>
  <c r="DM50" i="7"/>
  <c r="DI50" i="7"/>
  <c r="DE50" i="7"/>
  <c r="DA50" i="7"/>
  <c r="CW50" i="7"/>
  <c r="GF50" i="7"/>
  <c r="GB50" i="7"/>
  <c r="FX50" i="7"/>
  <c r="FT50" i="7"/>
  <c r="FP50" i="7"/>
  <c r="FL50" i="7"/>
  <c r="FH50" i="7"/>
  <c r="FD50" i="7"/>
  <c r="EZ50" i="7"/>
  <c r="EV50" i="7"/>
  <c r="GE50" i="7"/>
  <c r="FO50" i="7"/>
  <c r="EY50" i="7"/>
  <c r="EN50" i="7"/>
  <c r="EF50" i="7"/>
  <c r="DX50" i="7"/>
  <c r="DP50" i="7"/>
  <c r="DH50" i="7"/>
  <c r="CZ50" i="7"/>
  <c r="GA50" i="7"/>
  <c r="FK50" i="7"/>
  <c r="EU50" i="7"/>
  <c r="EM50" i="7"/>
  <c r="EE50" i="7"/>
  <c r="DW50" i="7"/>
  <c r="DO50" i="7"/>
  <c r="DG50" i="7"/>
  <c r="CY50" i="7"/>
  <c r="FW50" i="7"/>
  <c r="FG50" i="7"/>
  <c r="ER50" i="7"/>
  <c r="EJ50" i="7"/>
  <c r="EB50" i="7"/>
  <c r="DT50" i="7"/>
  <c r="DL50" i="7"/>
  <c r="DD50" i="7"/>
  <c r="EQ50" i="7"/>
  <c r="DK50" i="7"/>
  <c r="EI50" i="7"/>
  <c r="DC50" i="7"/>
  <c r="FS50" i="7"/>
  <c r="EA50" i="7"/>
  <c r="FC50" i="7"/>
  <c r="DS50" i="7"/>
  <c r="GD51" i="7"/>
  <c r="FN51" i="7"/>
  <c r="EX51" i="7"/>
  <c r="EH51" i="7"/>
  <c r="DR51" i="7"/>
  <c r="DB51" i="7"/>
  <c r="FU51" i="7"/>
  <c r="FE51" i="7"/>
  <c r="EO51" i="7"/>
  <c r="DY51" i="7"/>
  <c r="DI51" i="7"/>
  <c r="GF51" i="7"/>
  <c r="FP51" i="7"/>
  <c r="EZ51" i="7"/>
  <c r="EJ51" i="7"/>
  <c r="DT51" i="7"/>
  <c r="DD51" i="7"/>
  <c r="EQ51" i="7"/>
  <c r="FC51" i="7"/>
  <c r="GE51" i="7"/>
  <c r="DS51" i="7"/>
  <c r="FK51" i="7"/>
  <c r="FB51" i="7"/>
  <c r="FY51" i="7"/>
  <c r="DM51" i="7"/>
  <c r="EN51" i="7"/>
  <c r="FG51" i="7"/>
  <c r="EI51" i="7"/>
  <c r="FZ51" i="7"/>
  <c r="FJ51" i="7"/>
  <c r="ET51" i="7"/>
  <c r="ED51" i="7"/>
  <c r="DN51" i="7"/>
  <c r="CX51" i="7"/>
  <c r="FQ51" i="7"/>
  <c r="FA51" i="7"/>
  <c r="EK51" i="7"/>
  <c r="DU51" i="7"/>
  <c r="DE51" i="7"/>
  <c r="GB51" i="7"/>
  <c r="FL51" i="7"/>
  <c r="EV51" i="7"/>
  <c r="EF51" i="7"/>
  <c r="DP51" i="7"/>
  <c r="CZ51" i="7"/>
  <c r="EA51" i="7"/>
  <c r="EM51" i="7"/>
  <c r="FO51" i="7"/>
  <c r="DC51" i="7"/>
  <c r="CY51" i="7"/>
  <c r="FV51" i="7"/>
  <c r="FF51" i="7"/>
  <c r="EP51" i="7"/>
  <c r="DZ51" i="7"/>
  <c r="DJ51" i="7"/>
  <c r="GC51" i="7"/>
  <c r="FM51" i="7"/>
  <c r="EW51" i="7"/>
  <c r="EG51" i="7"/>
  <c r="DQ51" i="7"/>
  <c r="DA51" i="7"/>
  <c r="FX51" i="7"/>
  <c r="FH51" i="7"/>
  <c r="ER51" i="7"/>
  <c r="EB51" i="7"/>
  <c r="DL51" i="7"/>
  <c r="FW51" i="7"/>
  <c r="DK51" i="7"/>
  <c r="DW51" i="7"/>
  <c r="EY51" i="7"/>
  <c r="GA51" i="7"/>
  <c r="EU51" i="7"/>
  <c r="FR51" i="7"/>
  <c r="EL51" i="7"/>
  <c r="DV51" i="7"/>
  <c r="DF51" i="7"/>
  <c r="FI51" i="7"/>
  <c r="ES51" i="7"/>
  <c r="EC51" i="7"/>
  <c r="CW51" i="7"/>
  <c r="FT51" i="7"/>
  <c r="FD51" i="7"/>
  <c r="DX51" i="7"/>
  <c r="DH51" i="7"/>
  <c r="FS51" i="7"/>
  <c r="DG51" i="7"/>
  <c r="DO51" i="7"/>
  <c r="EE51" i="7"/>
  <c r="FE1" i="1"/>
  <c r="FD2" i="1"/>
  <c r="AA1255" i="1"/>
  <c r="BC32" i="18"/>
  <c r="AA818" i="1"/>
  <c r="AA823" i="1"/>
  <c r="AA824" i="1"/>
  <c r="AA825" i="1"/>
  <c r="AA826" i="1"/>
  <c r="AA822" i="1"/>
  <c r="AA821" i="1"/>
  <c r="BD12" i="18"/>
  <c r="BD22" i="18"/>
  <c r="BE8" i="18"/>
  <c r="AA660" i="1"/>
  <c r="AA640" i="1"/>
  <c r="AA638" i="1" s="1"/>
  <c r="AA620" i="1"/>
  <c r="AA379" i="1"/>
  <c r="AA359" i="1"/>
  <c r="AA1221" i="1"/>
  <c r="G2" i="7"/>
  <c r="AB59" i="6"/>
  <c r="AC1" i="6"/>
  <c r="AB7" i="6"/>
  <c r="AB8" i="6"/>
  <c r="AA858" i="1"/>
  <c r="AA877" i="1"/>
  <c r="AB8" i="1"/>
  <c r="W60" i="1"/>
  <c r="N1149" i="1"/>
  <c r="N1150" i="1"/>
  <c r="N1151" i="1"/>
  <c r="N1148" i="1"/>
  <c r="G129" i="19" l="1"/>
  <c r="G91" i="19"/>
  <c r="G83" i="19"/>
  <c r="G78" i="19"/>
  <c r="G87" i="19"/>
  <c r="G36" i="19"/>
  <c r="G43" i="19"/>
  <c r="G31" i="19"/>
  <c r="G19" i="19"/>
  <c r="AA75" i="1"/>
  <c r="AB1148" i="1"/>
  <c r="AB806" i="1"/>
  <c r="AB807" i="1"/>
  <c r="AB814" i="1"/>
  <c r="AB808" i="1"/>
  <c r="AB810" i="1"/>
  <c r="AB815" i="1"/>
  <c r="AB811" i="1"/>
  <c r="AB812" i="1"/>
  <c r="AB813" i="1"/>
  <c r="AB809" i="1"/>
  <c r="AB1150" i="1"/>
  <c r="AB1151" i="1"/>
  <c r="AB1147" i="1"/>
  <c r="AB1149" i="1"/>
  <c r="AB75" i="1"/>
  <c r="FE2" i="1"/>
  <c r="FF1" i="1"/>
  <c r="W83" i="1"/>
  <c r="AA95" i="1" s="1"/>
  <c r="AB1255" i="1"/>
  <c r="BD32" i="18"/>
  <c r="G2" i="5"/>
  <c r="AB826" i="1"/>
  <c r="AB825" i="1"/>
  <c r="AB824" i="1"/>
  <c r="AB818" i="1"/>
  <c r="AB823" i="1"/>
  <c r="AB821" i="1"/>
  <c r="AB822" i="1"/>
  <c r="BE12" i="18"/>
  <c r="BE22" i="18"/>
  <c r="BF8" i="18"/>
  <c r="AB660" i="1"/>
  <c r="AB640" i="1"/>
  <c r="AB638" i="1" s="1"/>
  <c r="AB620" i="1"/>
  <c r="AA618" i="1"/>
  <c r="AA616" i="1" s="1"/>
  <c r="AA644" i="1"/>
  <c r="AA636" i="1"/>
  <c r="AA658" i="1"/>
  <c r="AA656" i="1" s="1"/>
  <c r="AB379" i="1"/>
  <c r="AB359" i="1"/>
  <c r="AA357" i="1"/>
  <c r="AA355" i="1" s="1"/>
  <c r="AA377" i="1"/>
  <c r="AA375" i="1" s="1"/>
  <c r="AM145" i="1"/>
  <c r="AL145" i="1"/>
  <c r="AA883" i="1"/>
  <c r="AC8" i="6"/>
  <c r="H2" i="7"/>
  <c r="AC6" i="6"/>
  <c r="AD1" i="6"/>
  <c r="AC59" i="6"/>
  <c r="AB858" i="1"/>
  <c r="AB877" i="1"/>
  <c r="AC8" i="1"/>
  <c r="W1293" i="1"/>
  <c r="H112" i="1"/>
  <c r="H129" i="19" l="1"/>
  <c r="H91" i="19"/>
  <c r="H87" i="19"/>
  <c r="H83" i="19"/>
  <c r="H78" i="19"/>
  <c r="H43" i="19"/>
  <c r="H31" i="19"/>
  <c r="H36" i="19"/>
  <c r="H19" i="19"/>
  <c r="AC1149" i="1"/>
  <c r="AC806" i="1"/>
  <c r="AC808" i="1"/>
  <c r="AC813" i="1"/>
  <c r="AC810" i="1"/>
  <c r="AC814" i="1"/>
  <c r="AC815" i="1"/>
  <c r="AC807" i="1"/>
  <c r="AC811" i="1"/>
  <c r="AC812" i="1"/>
  <c r="AC809" i="1"/>
  <c r="AC1148" i="1"/>
  <c r="AC1151" i="1"/>
  <c r="AC1150" i="1"/>
  <c r="AC1147" i="1"/>
  <c r="AC75" i="1"/>
  <c r="AB95" i="1"/>
  <c r="AB99" i="1" s="1"/>
  <c r="FF2" i="1"/>
  <c r="FG1" i="1"/>
  <c r="BE32" i="18"/>
  <c r="H2" i="5"/>
  <c r="AC7" i="6"/>
  <c r="BF12" i="18"/>
  <c r="BF22" i="18"/>
  <c r="BG8" i="18"/>
  <c r="AA383" i="1"/>
  <c r="AA664" i="1"/>
  <c r="AB658" i="1"/>
  <c r="AB656" i="1" s="1"/>
  <c r="AC660" i="1"/>
  <c r="AC640" i="1"/>
  <c r="AC620" i="1"/>
  <c r="AA624" i="1"/>
  <c r="AB618" i="1"/>
  <c r="AB616" i="1" s="1"/>
  <c r="AB644" i="1"/>
  <c r="AB636" i="1"/>
  <c r="AB357" i="1"/>
  <c r="AB355" i="1" s="1"/>
  <c r="AB377" i="1"/>
  <c r="AB375" i="1" s="1"/>
  <c r="AC379" i="1"/>
  <c r="AC359" i="1"/>
  <c r="AA363" i="1"/>
  <c r="G52" i="7"/>
  <c r="AN145" i="1"/>
  <c r="AG50" i="7"/>
  <c r="CI50" i="7"/>
  <c r="CR50" i="7"/>
  <c r="AQ50" i="7"/>
  <c r="I50" i="7"/>
  <c r="CS50" i="7"/>
  <c r="AJ50" i="7"/>
  <c r="AO50" i="7"/>
  <c r="X50" i="7"/>
  <c r="AT50" i="7"/>
  <c r="AN50" i="7"/>
  <c r="BU50" i="7"/>
  <c r="L50" i="7"/>
  <c r="CF50" i="7"/>
  <c r="CP50" i="7"/>
  <c r="W51" i="7"/>
  <c r="M51" i="7"/>
  <c r="BV50" i="7"/>
  <c r="CM51" i="7"/>
  <c r="AV51" i="7"/>
  <c r="AT51" i="7"/>
  <c r="BB50" i="7"/>
  <c r="H51" i="7"/>
  <c r="BZ50" i="7"/>
  <c r="BG51" i="7"/>
  <c r="BV51" i="7"/>
  <c r="AC51" i="7"/>
  <c r="J50" i="7"/>
  <c r="AL51" i="7"/>
  <c r="BE51" i="7"/>
  <c r="CV50" i="7"/>
  <c r="CJ50" i="7"/>
  <c r="BS50" i="7"/>
  <c r="BX50" i="7"/>
  <c r="BD50" i="7"/>
  <c r="CK51" i="7"/>
  <c r="BR51" i="7"/>
  <c r="H50" i="7"/>
  <c r="AR50" i="7"/>
  <c r="R50" i="7"/>
  <c r="AI50" i="7"/>
  <c r="BC51" i="7"/>
  <c r="CD51" i="7"/>
  <c r="BT51" i="7"/>
  <c r="BJ51" i="7"/>
  <c r="CS51" i="7"/>
  <c r="BT50" i="7"/>
  <c r="S50" i="7"/>
  <c r="P50" i="7"/>
  <c r="BF50" i="7"/>
  <c r="BC50" i="7"/>
  <c r="BH50" i="7"/>
  <c r="BK50" i="7"/>
  <c r="AH50" i="7"/>
  <c r="AS50" i="7"/>
  <c r="CQ50" i="7"/>
  <c r="BY50" i="7"/>
  <c r="BI51" i="7"/>
  <c r="W50" i="7"/>
  <c r="BI50" i="7"/>
  <c r="BN50" i="7"/>
  <c r="AW50" i="7"/>
  <c r="AF50" i="7"/>
  <c r="AM50" i="7"/>
  <c r="BM50" i="7"/>
  <c r="CT50" i="7"/>
  <c r="AK50" i="7"/>
  <c r="AE50" i="7"/>
  <c r="Q50" i="7"/>
  <c r="Y50" i="7"/>
  <c r="CB51" i="7"/>
  <c r="AA51" i="7"/>
  <c r="AD51" i="7"/>
  <c r="BP51" i="7"/>
  <c r="CH50" i="7"/>
  <c r="O50" i="7"/>
  <c r="BE50" i="7"/>
  <c r="CG50" i="7"/>
  <c r="BH51" i="7"/>
  <c r="AY50" i="7"/>
  <c r="AN51" i="7"/>
  <c r="Y51" i="7"/>
  <c r="CU50" i="7"/>
  <c r="AJ51" i="7"/>
  <c r="CB50" i="7"/>
  <c r="CD50" i="7"/>
  <c r="Z50" i="7"/>
  <c r="CC50" i="7"/>
  <c r="T50" i="7"/>
  <c r="AX50" i="7"/>
  <c r="BB51" i="7"/>
  <c r="BU51" i="7"/>
  <c r="N50" i="7"/>
  <c r="L51" i="7"/>
  <c r="CG51" i="7"/>
  <c r="AX51" i="7"/>
  <c r="CO51" i="7"/>
  <c r="BS51" i="7"/>
  <c r="AW51" i="7"/>
  <c r="M50" i="7"/>
  <c r="V51" i="7"/>
  <c r="K51" i="7"/>
  <c r="AB50" i="7"/>
  <c r="N51" i="7"/>
  <c r="BX51" i="7"/>
  <c r="AQ51" i="7"/>
  <c r="AZ51" i="7"/>
  <c r="BP50" i="7"/>
  <c r="CI51" i="7"/>
  <c r="AR51" i="7"/>
  <c r="P51" i="7"/>
  <c r="AE51" i="7"/>
  <c r="K50" i="7"/>
  <c r="CV51" i="7"/>
  <c r="AP51" i="7"/>
  <c r="CE50" i="7"/>
  <c r="AV50" i="7"/>
  <c r="BG50" i="7"/>
  <c r="BW51" i="7"/>
  <c r="BQ51" i="7"/>
  <c r="BZ51" i="7"/>
  <c r="BO51" i="7"/>
  <c r="BK51" i="7"/>
  <c r="AH51" i="7"/>
  <c r="CJ51" i="7"/>
  <c r="BJ50" i="7"/>
  <c r="AM51" i="7"/>
  <c r="BN51" i="7"/>
  <c r="BA50" i="7"/>
  <c r="CH51" i="7"/>
  <c r="AP50" i="7"/>
  <c r="CO50" i="7"/>
  <c r="CL50" i="7"/>
  <c r="AL50" i="7"/>
  <c r="CA50" i="7"/>
  <c r="CN51" i="7"/>
  <c r="AA50" i="7"/>
  <c r="BD51" i="7"/>
  <c r="CL51" i="7"/>
  <c r="X51" i="7"/>
  <c r="CT51" i="7"/>
  <c r="AZ50" i="7"/>
  <c r="BL50" i="7"/>
  <c r="CP51" i="7"/>
  <c r="Q51" i="7"/>
  <c r="J51" i="7"/>
  <c r="BA51" i="7"/>
  <c r="I51" i="7"/>
  <c r="AS51" i="7"/>
  <c r="AU51" i="7"/>
  <c r="AY51" i="7"/>
  <c r="AU50" i="7"/>
  <c r="CM50" i="7"/>
  <c r="BO50" i="7"/>
  <c r="R51" i="7"/>
  <c r="S51" i="7"/>
  <c r="BW50" i="7"/>
  <c r="AB51" i="7"/>
  <c r="AD50" i="7"/>
  <c r="O51" i="7"/>
  <c r="AI51" i="7"/>
  <c r="T51" i="7"/>
  <c r="AC50" i="7"/>
  <c r="Z51" i="7"/>
  <c r="BM51" i="7"/>
  <c r="AK51" i="7"/>
  <c r="AF51" i="7"/>
  <c r="AO51" i="7"/>
  <c r="CQ51" i="7"/>
  <c r="V50" i="7"/>
  <c r="U50" i="7"/>
  <c r="BR50" i="7"/>
  <c r="CR51" i="7"/>
  <c r="CK50" i="7"/>
  <c r="CE51" i="7"/>
  <c r="CA51" i="7"/>
  <c r="CU51" i="7"/>
  <c r="CF51" i="7"/>
  <c r="CN50" i="7"/>
  <c r="CC51" i="7"/>
  <c r="BF51" i="7"/>
  <c r="U51" i="7"/>
  <c r="AG51" i="7"/>
  <c r="BL51" i="7"/>
  <c r="BQ50" i="7"/>
  <c r="BY51" i="7"/>
  <c r="AB883" i="1"/>
  <c r="H52" i="7"/>
  <c r="AD8" i="6"/>
  <c r="G48" i="7"/>
  <c r="G47" i="7"/>
  <c r="I2" i="7"/>
  <c r="AD59" i="6"/>
  <c r="AE1" i="6"/>
  <c r="AA99" i="1"/>
  <c r="AA100" i="1"/>
  <c r="I129" i="19" l="1"/>
  <c r="I91" i="19"/>
  <c r="I83" i="19"/>
  <c r="I78" i="19"/>
  <c r="I87" i="19"/>
  <c r="I43" i="19"/>
  <c r="I31" i="19"/>
  <c r="I36" i="19"/>
  <c r="I19" i="19"/>
  <c r="AB100" i="1"/>
  <c r="FG2" i="1"/>
  <c r="FH1" i="1"/>
  <c r="BF32" i="18"/>
  <c r="AD6" i="6"/>
  <c r="AD7" i="6" s="1"/>
  <c r="I2" i="5"/>
  <c r="BG12" i="18"/>
  <c r="BG22" i="18"/>
  <c r="BH8" i="18"/>
  <c r="AB383" i="1"/>
  <c r="AB624" i="1"/>
  <c r="AB664" i="1"/>
  <c r="AC638" i="1"/>
  <c r="AC636" i="1" s="1"/>
  <c r="AC658" i="1"/>
  <c r="AC656" i="1" s="1"/>
  <c r="AC357" i="1"/>
  <c r="AC363" i="1" s="1"/>
  <c r="AC618" i="1"/>
  <c r="AC616" i="1" s="1"/>
  <c r="AC377" i="1"/>
  <c r="AB363" i="1"/>
  <c r="AO145" i="1"/>
  <c r="AF1" i="6"/>
  <c r="AE8" i="6"/>
  <c r="AE59" i="6"/>
  <c r="J83" i="19" l="1"/>
  <c r="J78" i="19"/>
  <c r="J87" i="19"/>
  <c r="J129" i="19"/>
  <c r="J91" i="19"/>
  <c r="J43" i="19"/>
  <c r="J36" i="19"/>
  <c r="J19" i="19"/>
  <c r="J31" i="19"/>
  <c r="FH2" i="1"/>
  <c r="FI1" i="1"/>
  <c r="BG32" i="18"/>
  <c r="AE6" i="6"/>
  <c r="J2" i="5"/>
  <c r="BH12" i="18"/>
  <c r="BH22" i="18"/>
  <c r="BI8" i="18"/>
  <c r="AC644" i="1"/>
  <c r="AC355" i="1"/>
  <c r="AC624" i="1"/>
  <c r="AC664" i="1"/>
  <c r="AC383" i="1"/>
  <c r="AC375" i="1"/>
  <c r="AP145" i="1"/>
  <c r="AF59" i="6"/>
  <c r="AG1" i="6"/>
  <c r="AF8" i="6"/>
  <c r="K78" i="19" l="1"/>
  <c r="K87" i="19"/>
  <c r="K129" i="19"/>
  <c r="K91" i="19"/>
  <c r="K83" i="19"/>
  <c r="K31" i="19"/>
  <c r="K36" i="19"/>
  <c r="K19" i="19"/>
  <c r="K43" i="19"/>
  <c r="FI2" i="1"/>
  <c r="FJ1" i="1"/>
  <c r="AE7" i="6"/>
  <c r="BH32" i="18"/>
  <c r="K2" i="5"/>
  <c r="BI12" i="18"/>
  <c r="BI22" i="18"/>
  <c r="BJ8" i="18"/>
  <c r="AQ145" i="1"/>
  <c r="AH1" i="6"/>
  <c r="AI1" i="6" s="1"/>
  <c r="AG8" i="6"/>
  <c r="AG59" i="6"/>
  <c r="L87" i="19" l="1"/>
  <c r="L83" i="19"/>
  <c r="L78" i="19"/>
  <c r="L129" i="19"/>
  <c r="L91" i="19"/>
  <c r="L36" i="19"/>
  <c r="L19" i="19"/>
  <c r="L43" i="19"/>
  <c r="L31" i="19"/>
  <c r="AJ1" i="6"/>
  <c r="AI8" i="6"/>
  <c r="FJ2" i="1"/>
  <c r="FK1" i="1"/>
  <c r="AF6" i="6"/>
  <c r="AF7" i="6" s="1"/>
  <c r="AG6" i="6" s="1"/>
  <c r="AG7" i="6" s="1"/>
  <c r="BI32" i="18"/>
  <c r="L2" i="5"/>
  <c r="BJ12" i="18"/>
  <c r="BJ22" i="18"/>
  <c r="BK8" i="18"/>
  <c r="AR145" i="1"/>
  <c r="AH59" i="6"/>
  <c r="AI59" i="6" s="1"/>
  <c r="AH8" i="6"/>
  <c r="N2" i="5" l="1"/>
  <c r="N87" i="19"/>
  <c r="N78" i="19"/>
  <c r="N129" i="19"/>
  <c r="N91" i="19"/>
  <c r="N83" i="19"/>
  <c r="N36" i="19"/>
  <c r="N43" i="19"/>
  <c r="N31" i="19"/>
  <c r="N19" i="19"/>
  <c r="M87" i="19"/>
  <c r="M129" i="19"/>
  <c r="M91" i="19"/>
  <c r="M83" i="19"/>
  <c r="M78" i="19"/>
  <c r="M36" i="19"/>
  <c r="M19" i="19"/>
  <c r="M43" i="19"/>
  <c r="M31" i="19"/>
  <c r="AJ59" i="6"/>
  <c r="AK1" i="6"/>
  <c r="AJ8" i="6"/>
  <c r="FK2" i="1"/>
  <c r="FL1" i="1"/>
  <c r="BJ32" i="18"/>
  <c r="AH6" i="6"/>
  <c r="M2" i="5"/>
  <c r="BK12" i="18"/>
  <c r="BK22" i="18"/>
  <c r="BL8" i="18"/>
  <c r="AS145" i="1"/>
  <c r="O2" i="5" l="1"/>
  <c r="O129" i="19"/>
  <c r="O91" i="19"/>
  <c r="O83" i="19"/>
  <c r="O78" i="19"/>
  <c r="O87" i="19"/>
  <c r="O43" i="19"/>
  <c r="O31" i="19"/>
  <c r="O19" i="19"/>
  <c r="O36" i="19"/>
  <c r="AK8" i="6"/>
  <c r="AL1" i="6"/>
  <c r="AK59" i="6"/>
  <c r="FM1" i="1"/>
  <c r="FL2" i="1"/>
  <c r="AH7" i="6"/>
  <c r="AI6" i="6" s="1"/>
  <c r="BK32" i="18"/>
  <c r="BL12" i="18"/>
  <c r="BL22" i="18"/>
  <c r="BM8" i="18"/>
  <c r="AT145" i="1"/>
  <c r="P2" i="5" l="1"/>
  <c r="P129" i="19"/>
  <c r="P91" i="19"/>
  <c r="P83" i="19"/>
  <c r="P78" i="19"/>
  <c r="P87" i="19"/>
  <c r="P43" i="19"/>
  <c r="P31" i="19"/>
  <c r="P36" i="19"/>
  <c r="P19" i="19"/>
  <c r="AI7" i="6"/>
  <c r="AL59" i="6"/>
  <c r="AL8" i="6"/>
  <c r="AM1" i="6"/>
  <c r="FM2" i="1"/>
  <c r="FN1" i="1"/>
  <c r="BL32" i="18"/>
  <c r="BM12" i="18"/>
  <c r="BM22" i="18"/>
  <c r="BN8" i="18"/>
  <c r="AU145" i="1"/>
  <c r="AC1" i="1"/>
  <c r="Q2" i="5" l="1"/>
  <c r="Q129" i="19"/>
  <c r="Q91" i="19"/>
  <c r="Q83" i="19"/>
  <c r="Q78" i="19"/>
  <c r="Q87" i="19"/>
  <c r="Q43" i="19"/>
  <c r="Q31" i="19"/>
  <c r="Q36" i="19"/>
  <c r="Q19" i="19"/>
  <c r="AM59" i="6"/>
  <c r="AN1" i="6"/>
  <c r="AM8" i="6"/>
  <c r="AJ6" i="6"/>
  <c r="FN2" i="1"/>
  <c r="FO1" i="1"/>
  <c r="AC2" i="1"/>
  <c r="AC1255" i="1"/>
  <c r="BM32" i="18"/>
  <c r="AC822" i="1"/>
  <c r="AC826" i="1"/>
  <c r="AC821" i="1"/>
  <c r="AC825" i="1"/>
  <c r="AC824" i="1"/>
  <c r="AC823" i="1"/>
  <c r="AC818" i="1"/>
  <c r="BN12" i="18"/>
  <c r="BN22" i="18"/>
  <c r="BO8" i="18"/>
  <c r="I52" i="7"/>
  <c r="AC858" i="1"/>
  <c r="AC877" i="1"/>
  <c r="AC95" i="1"/>
  <c r="AD1" i="1"/>
  <c r="AD2" i="1" s="1"/>
  <c r="AD8" i="1"/>
  <c r="R2" i="5" l="1"/>
  <c r="R83" i="19"/>
  <c r="R78" i="19"/>
  <c r="R87" i="19"/>
  <c r="R129" i="19"/>
  <c r="R91" i="19"/>
  <c r="R31" i="19"/>
  <c r="R36" i="19"/>
  <c r="R19" i="19"/>
  <c r="R43" i="19"/>
  <c r="AD808" i="1"/>
  <c r="AD806" i="1"/>
  <c r="AD810" i="1"/>
  <c r="AD807" i="1"/>
  <c r="AD812" i="1"/>
  <c r="AD809" i="1"/>
  <c r="AD813" i="1"/>
  <c r="AD814" i="1"/>
  <c r="AD815" i="1"/>
  <c r="AD811" i="1"/>
  <c r="AD1151" i="1"/>
  <c r="AD1150" i="1"/>
  <c r="AD1149" i="1"/>
  <c r="AD1147" i="1"/>
  <c r="AD1148" i="1"/>
  <c r="AO1" i="6"/>
  <c r="AN59" i="6"/>
  <c r="AN8" i="6"/>
  <c r="S2" i="5" s="1"/>
  <c r="AJ7" i="6"/>
  <c r="FO2" i="1"/>
  <c r="FP1" i="1"/>
  <c r="AD1255" i="1"/>
  <c r="BN32" i="18"/>
  <c r="AD826" i="1"/>
  <c r="AD825" i="1"/>
  <c r="AD824" i="1"/>
  <c r="AD823" i="1"/>
  <c r="AD818" i="1"/>
  <c r="AD822" i="1"/>
  <c r="AD821" i="1"/>
  <c r="BO12" i="18"/>
  <c r="BO22" i="18"/>
  <c r="BP8" i="18"/>
  <c r="AE1" i="1"/>
  <c r="AE2" i="1" s="1"/>
  <c r="AB1212" i="1"/>
  <c r="H43" i="7" s="1"/>
  <c r="AD660" i="1"/>
  <c r="AD640" i="1"/>
  <c r="AD620" i="1"/>
  <c r="AD359" i="1"/>
  <c r="AD357" i="1" s="1"/>
  <c r="AD379" i="1"/>
  <c r="AV145" i="1"/>
  <c r="AC883" i="1"/>
  <c r="J2" i="7"/>
  <c r="AD858" i="1"/>
  <c r="AD877" i="1"/>
  <c r="AC99" i="1"/>
  <c r="AC100" i="1"/>
  <c r="AD95" i="1"/>
  <c r="AD100" i="1" s="1"/>
  <c r="AE8" i="1"/>
  <c r="AD75" i="1" l="1"/>
  <c r="AE807" i="1"/>
  <c r="AE808" i="1"/>
  <c r="AE809" i="1"/>
  <c r="AE806" i="1"/>
  <c r="AE811" i="1"/>
  <c r="AE815" i="1"/>
  <c r="AE810" i="1"/>
  <c r="AE812" i="1"/>
  <c r="AE813" i="1"/>
  <c r="AE814" i="1"/>
  <c r="AE75" i="1"/>
  <c r="AP1" i="6"/>
  <c r="AO59" i="6"/>
  <c r="AO8" i="6"/>
  <c r="T2" i="5" s="1"/>
  <c r="AK6" i="6"/>
  <c r="FP2" i="1"/>
  <c r="FQ1" i="1"/>
  <c r="AE1255" i="1"/>
  <c r="BO32" i="18"/>
  <c r="AE826" i="1"/>
  <c r="AE825" i="1"/>
  <c r="AE824" i="1"/>
  <c r="AE823" i="1"/>
  <c r="AE818" i="1"/>
  <c r="AE821" i="1"/>
  <c r="AE822" i="1"/>
  <c r="BP12" i="18"/>
  <c r="BP22" i="18"/>
  <c r="BQ8" i="18"/>
  <c r="AF1" i="1"/>
  <c r="AF2" i="1" s="1"/>
  <c r="AA1212" i="1"/>
  <c r="AE660" i="1"/>
  <c r="AE620" i="1"/>
  <c r="AE640" i="1"/>
  <c r="AD618" i="1"/>
  <c r="AD616" i="1" s="1"/>
  <c r="AD638" i="1"/>
  <c r="AD636" i="1" s="1"/>
  <c r="AD658" i="1"/>
  <c r="AD656" i="1" s="1"/>
  <c r="AD377" i="1"/>
  <c r="AD375" i="1" s="1"/>
  <c r="AD363" i="1"/>
  <c r="AD355" i="1"/>
  <c r="AE379" i="1"/>
  <c r="AE359" i="1"/>
  <c r="AD883" i="1"/>
  <c r="AX145" i="1"/>
  <c r="AW145" i="1"/>
  <c r="J52" i="7"/>
  <c r="AF8" i="1"/>
  <c r="K2" i="7"/>
  <c r="AE858" i="1"/>
  <c r="AE877" i="1"/>
  <c r="AE95" i="1"/>
  <c r="AE100" i="1" s="1"/>
  <c r="AD99" i="1"/>
  <c r="AF806" i="1" l="1"/>
  <c r="AF807" i="1"/>
  <c r="AF809" i="1"/>
  <c r="AF810" i="1"/>
  <c r="AF814" i="1"/>
  <c r="AF811" i="1"/>
  <c r="AF812" i="1"/>
  <c r="AF813" i="1"/>
  <c r="AF808" i="1"/>
  <c r="AF815" i="1"/>
  <c r="AF75" i="1"/>
  <c r="AK7" i="6"/>
  <c r="AP8" i="6"/>
  <c r="U2" i="5" s="1"/>
  <c r="AP59" i="6"/>
  <c r="FQ2" i="1"/>
  <c r="FR1" i="1"/>
  <c r="AF1255" i="1"/>
  <c r="BP32" i="18"/>
  <c r="AF825" i="1"/>
  <c r="AF824" i="1"/>
  <c r="AF826" i="1"/>
  <c r="AF823" i="1"/>
  <c r="AF818" i="1"/>
  <c r="AF821" i="1"/>
  <c r="AF822" i="1"/>
  <c r="BQ12" i="18"/>
  <c r="BQ22" i="18"/>
  <c r="BR8" i="18"/>
  <c r="AG1" i="1"/>
  <c r="AG2" i="1" s="1"/>
  <c r="G43" i="7"/>
  <c r="AD624" i="1"/>
  <c r="AD664" i="1"/>
  <c r="AF660" i="1"/>
  <c r="AF640" i="1"/>
  <c r="AF620" i="1"/>
  <c r="AD383" i="1"/>
  <c r="AE638" i="1"/>
  <c r="AE636" i="1" s="1"/>
  <c r="AD644" i="1"/>
  <c r="AE618" i="1"/>
  <c r="AE616" i="1" s="1"/>
  <c r="AE658" i="1"/>
  <c r="AE377" i="1"/>
  <c r="AE375" i="1" s="1"/>
  <c r="AF379" i="1"/>
  <c r="AF359" i="1"/>
  <c r="AE357" i="1"/>
  <c r="AE355" i="1" s="1"/>
  <c r="AY145" i="1"/>
  <c r="AE883" i="1"/>
  <c r="AF95" i="1"/>
  <c r="AF100" i="1" s="1"/>
  <c r="AG8" i="1"/>
  <c r="AF877" i="1"/>
  <c r="AF858" i="1"/>
  <c r="L2" i="7"/>
  <c r="AE99" i="1"/>
  <c r="AG806" i="1" l="1"/>
  <c r="AG807" i="1"/>
  <c r="AG813" i="1"/>
  <c r="AG814" i="1"/>
  <c r="AG815" i="1"/>
  <c r="AG809" i="1"/>
  <c r="AG811" i="1"/>
  <c r="AG812" i="1"/>
  <c r="AG808" i="1"/>
  <c r="AG810" i="1"/>
  <c r="AG75" i="1"/>
  <c r="AL6" i="6"/>
  <c r="FR2" i="1"/>
  <c r="FS1" i="1"/>
  <c r="AG1255" i="1"/>
  <c r="BQ32" i="18"/>
  <c r="AG826" i="1"/>
  <c r="AG824" i="1"/>
  <c r="AG825" i="1"/>
  <c r="AG823" i="1"/>
  <c r="AG818" i="1"/>
  <c r="AG821" i="1"/>
  <c r="AG822" i="1"/>
  <c r="BR12" i="18"/>
  <c r="BR22" i="18"/>
  <c r="BS8" i="18"/>
  <c r="AH1" i="1"/>
  <c r="AH2" i="1" s="1"/>
  <c r="AE624" i="1"/>
  <c r="AE363" i="1"/>
  <c r="AF638" i="1"/>
  <c r="AF636" i="1" s="1"/>
  <c r="AE644" i="1"/>
  <c r="AF658" i="1"/>
  <c r="AF656" i="1" s="1"/>
  <c r="AE664" i="1"/>
  <c r="AE656" i="1"/>
  <c r="AG660" i="1"/>
  <c r="AG640" i="1"/>
  <c r="AG620" i="1"/>
  <c r="AF618" i="1"/>
  <c r="AF616" i="1" s="1"/>
  <c r="AF357" i="1"/>
  <c r="AF355" i="1" s="1"/>
  <c r="AF377" i="1"/>
  <c r="AF375" i="1" s="1"/>
  <c r="AG379" i="1"/>
  <c r="AG359" i="1"/>
  <c r="AE383" i="1"/>
  <c r="AZ145" i="1"/>
  <c r="AF883" i="1"/>
  <c r="AF99" i="1"/>
  <c r="AG95" i="1"/>
  <c r="AG99" i="1" s="1"/>
  <c r="AG858" i="1"/>
  <c r="AH8" i="1"/>
  <c r="AG877" i="1"/>
  <c r="AD1212" i="1"/>
  <c r="M2" i="7"/>
  <c r="AH808" i="1" l="1"/>
  <c r="AH810" i="1"/>
  <c r="AH812" i="1"/>
  <c r="AH806" i="1"/>
  <c r="AH813" i="1"/>
  <c r="AH814" i="1"/>
  <c r="AH815" i="1"/>
  <c r="AH809" i="1"/>
  <c r="AH811" i="1"/>
  <c r="AH807" i="1"/>
  <c r="AH75" i="1"/>
  <c r="AL7" i="6"/>
  <c r="FS2" i="1"/>
  <c r="FT1" i="1"/>
  <c r="AH1255" i="1"/>
  <c r="BR32" i="18"/>
  <c r="AH826" i="1"/>
  <c r="AH823" i="1"/>
  <c r="AH818" i="1"/>
  <c r="AH825" i="1"/>
  <c r="AH824" i="1"/>
  <c r="AH821" i="1"/>
  <c r="AH822" i="1"/>
  <c r="BS12" i="18"/>
  <c r="BS22" i="18"/>
  <c r="BT8" i="18"/>
  <c r="AI1" i="1"/>
  <c r="AI2" i="1" s="1"/>
  <c r="AF624" i="1"/>
  <c r="AF363" i="1"/>
  <c r="AG618" i="1"/>
  <c r="AG616" i="1" s="1"/>
  <c r="AH660" i="1"/>
  <c r="AH640" i="1"/>
  <c r="AH620" i="1"/>
  <c r="AG638" i="1"/>
  <c r="AG636" i="1" s="1"/>
  <c r="AG658" i="1"/>
  <c r="AG656" i="1" s="1"/>
  <c r="AF644" i="1"/>
  <c r="AF664" i="1"/>
  <c r="AF383" i="1"/>
  <c r="AH379" i="1"/>
  <c r="AH359" i="1"/>
  <c r="AG357" i="1"/>
  <c r="AG355" i="1" s="1"/>
  <c r="AH858" i="1"/>
  <c r="AG377" i="1"/>
  <c r="AG375" i="1" s="1"/>
  <c r="AH877" i="1"/>
  <c r="AG100" i="1"/>
  <c r="AG883" i="1"/>
  <c r="AH95" i="1"/>
  <c r="AH99" i="1" s="1"/>
  <c r="AI8" i="1"/>
  <c r="J43" i="7"/>
  <c r="N2" i="7"/>
  <c r="AI807" i="1" l="1"/>
  <c r="AI809" i="1"/>
  <c r="AI811" i="1"/>
  <c r="AI815" i="1"/>
  <c r="AI810" i="1"/>
  <c r="AI806" i="1"/>
  <c r="AI808" i="1"/>
  <c r="AI812" i="1"/>
  <c r="AI813" i="1"/>
  <c r="AI814" i="1"/>
  <c r="AI75" i="1"/>
  <c r="AM6" i="6"/>
  <c r="FU1" i="1"/>
  <c r="FT2" i="1"/>
  <c r="AI1255" i="1"/>
  <c r="BS32" i="18"/>
  <c r="AI818" i="1"/>
  <c r="AI825" i="1"/>
  <c r="AI826" i="1"/>
  <c r="AI824" i="1"/>
  <c r="AI823" i="1"/>
  <c r="AI821" i="1"/>
  <c r="AI822" i="1"/>
  <c r="BT12" i="18"/>
  <c r="BT22" i="18"/>
  <c r="BU8" i="18"/>
  <c r="AH100" i="1"/>
  <c r="AJ1" i="1"/>
  <c r="AJ2" i="1" s="1"/>
  <c r="AH883" i="1"/>
  <c r="AI95" i="1"/>
  <c r="AI858" i="1"/>
  <c r="AJ8" i="1"/>
  <c r="AI877" i="1"/>
  <c r="AG644" i="1"/>
  <c r="AG363" i="1"/>
  <c r="AG624" i="1"/>
  <c r="AG664" i="1"/>
  <c r="AH618" i="1"/>
  <c r="AH616" i="1" s="1"/>
  <c r="AI660" i="1"/>
  <c r="AI640" i="1"/>
  <c r="AI620" i="1"/>
  <c r="AH638" i="1"/>
  <c r="AH636" i="1" s="1"/>
  <c r="AH658" i="1"/>
  <c r="AH656" i="1" s="1"/>
  <c r="AI379" i="1"/>
  <c r="AI359" i="1"/>
  <c r="AG383" i="1"/>
  <c r="AH357" i="1"/>
  <c r="AH355" i="1" s="1"/>
  <c r="AH377" i="1"/>
  <c r="AH375" i="1" s="1"/>
  <c r="BB145" i="1"/>
  <c r="BA145" i="1"/>
  <c r="O2" i="7"/>
  <c r="AJ806" i="1" l="1"/>
  <c r="AJ807" i="1"/>
  <c r="AJ808" i="1"/>
  <c r="AJ814" i="1"/>
  <c r="AJ810" i="1"/>
  <c r="AJ815" i="1"/>
  <c r="AJ809" i="1"/>
  <c r="AJ811" i="1"/>
  <c r="AJ812" i="1"/>
  <c r="AJ813" i="1"/>
  <c r="AJ75" i="1"/>
  <c r="AM7" i="6"/>
  <c r="FU2" i="1"/>
  <c r="FV1" i="1"/>
  <c r="AJ1255" i="1"/>
  <c r="BT32" i="18"/>
  <c r="AJ826" i="1"/>
  <c r="AJ825" i="1"/>
  <c r="AJ824" i="1"/>
  <c r="AJ823" i="1"/>
  <c r="AJ818" i="1"/>
  <c r="AJ822" i="1"/>
  <c r="AJ821" i="1"/>
  <c r="AJ379" i="1"/>
  <c r="BU12" i="18"/>
  <c r="BU22" i="18"/>
  <c r="BV8" i="18"/>
  <c r="AJ640" i="1"/>
  <c r="AJ620" i="1"/>
  <c r="AJ660" i="1"/>
  <c r="AK8" i="1"/>
  <c r="AJ95" i="1"/>
  <c r="AJ99" i="1" s="1"/>
  <c r="AJ858" i="1"/>
  <c r="AK1" i="1"/>
  <c r="AK2" i="1" s="1"/>
  <c r="AJ877" i="1"/>
  <c r="AI883" i="1"/>
  <c r="AI99" i="1"/>
  <c r="AI100" i="1"/>
  <c r="AJ359" i="1"/>
  <c r="AH664" i="1"/>
  <c r="AH644" i="1"/>
  <c r="AH624" i="1"/>
  <c r="AI658" i="1"/>
  <c r="AI656" i="1" s="1"/>
  <c r="AH383" i="1"/>
  <c r="AI618" i="1"/>
  <c r="AI616" i="1" s="1"/>
  <c r="AI638" i="1"/>
  <c r="AI636" i="1" s="1"/>
  <c r="AH363" i="1"/>
  <c r="AI357" i="1"/>
  <c r="AI355" i="1" s="1"/>
  <c r="AI377" i="1"/>
  <c r="AI375" i="1" s="1"/>
  <c r="P2" i="7"/>
  <c r="AK806" i="1" l="1"/>
  <c r="AK808" i="1"/>
  <c r="AK809" i="1"/>
  <c r="AK810" i="1"/>
  <c r="AK813" i="1"/>
  <c r="AK807" i="1"/>
  <c r="AK811" i="1"/>
  <c r="AK812" i="1"/>
  <c r="AK814" i="1"/>
  <c r="AK815" i="1"/>
  <c r="AK75" i="1"/>
  <c r="AN6" i="6"/>
  <c r="FV2" i="1"/>
  <c r="FW1" i="1"/>
  <c r="AL8" i="1"/>
  <c r="AL660" i="1" s="1"/>
  <c r="AK1255" i="1"/>
  <c r="AK95" i="1"/>
  <c r="AK99" i="1" s="1"/>
  <c r="AK877" i="1"/>
  <c r="AK620" i="1"/>
  <c r="AK640" i="1"/>
  <c r="BU32" i="18"/>
  <c r="AK858" i="1"/>
  <c r="AK826" i="1"/>
  <c r="AK825" i="1"/>
  <c r="AK824" i="1"/>
  <c r="AK823" i="1"/>
  <c r="AK818" i="1"/>
  <c r="AK822" i="1"/>
  <c r="AK821" i="1"/>
  <c r="AJ100" i="1"/>
  <c r="AK359" i="1"/>
  <c r="AK660" i="1"/>
  <c r="AK379" i="1"/>
  <c r="BV12" i="18"/>
  <c r="BV22" i="18"/>
  <c r="BW8" i="18"/>
  <c r="AJ883" i="1"/>
  <c r="AL1" i="1"/>
  <c r="AL2" i="1" s="1"/>
  <c r="AJ658" i="1"/>
  <c r="AJ656" i="1" s="1"/>
  <c r="AJ377" i="1"/>
  <c r="AJ375" i="1" s="1"/>
  <c r="AJ638" i="1"/>
  <c r="AJ636" i="1" s="1"/>
  <c r="AI624" i="1"/>
  <c r="AI644" i="1"/>
  <c r="AJ357" i="1"/>
  <c r="AJ355" i="1" s="1"/>
  <c r="AJ618" i="1"/>
  <c r="AI664" i="1"/>
  <c r="AI383" i="1"/>
  <c r="AI363" i="1"/>
  <c r="BC145" i="1"/>
  <c r="BD145" i="1"/>
  <c r="AH1212" i="1"/>
  <c r="N43" i="7" s="1"/>
  <c r="Q2" i="7"/>
  <c r="AL808" i="1" l="1"/>
  <c r="AL806" i="1"/>
  <c r="AL810" i="1"/>
  <c r="AL812" i="1"/>
  <c r="AL809" i="1"/>
  <c r="AL813" i="1"/>
  <c r="AL814" i="1"/>
  <c r="AL815" i="1"/>
  <c r="AL807" i="1"/>
  <c r="AL811" i="1"/>
  <c r="AN7" i="6"/>
  <c r="AO6" i="6" s="1"/>
  <c r="AL75" i="1"/>
  <c r="AL640" i="1"/>
  <c r="FW2" i="1"/>
  <c r="FX1" i="1"/>
  <c r="AL877" i="1"/>
  <c r="AL359" i="1"/>
  <c r="AL379" i="1"/>
  <c r="AL95" i="1"/>
  <c r="AL99" i="1" s="1"/>
  <c r="AL620" i="1"/>
  <c r="AM8" i="1"/>
  <c r="AM379" i="1" s="1"/>
  <c r="AL1255" i="1"/>
  <c r="AK100" i="1"/>
  <c r="AK883" i="1"/>
  <c r="AL858" i="1"/>
  <c r="BV32" i="18"/>
  <c r="AL818" i="1"/>
  <c r="AL823" i="1"/>
  <c r="AL824" i="1"/>
  <c r="AL825" i="1"/>
  <c r="AL821" i="1"/>
  <c r="AL826" i="1"/>
  <c r="AL822" i="1"/>
  <c r="BW12" i="18"/>
  <c r="BW22" i="18"/>
  <c r="BX8" i="18"/>
  <c r="AM1" i="1"/>
  <c r="AJ644" i="1"/>
  <c r="AK638" i="1"/>
  <c r="AK636" i="1" s="1"/>
  <c r="AJ664" i="1"/>
  <c r="AJ383" i="1"/>
  <c r="AK658" i="1"/>
  <c r="AK656" i="1" s="1"/>
  <c r="AK377" i="1"/>
  <c r="AK375" i="1" s="1"/>
  <c r="AK357" i="1"/>
  <c r="AK355" i="1" s="1"/>
  <c r="AJ363" i="1"/>
  <c r="AJ616" i="1"/>
  <c r="AJ624" i="1"/>
  <c r="AM660" i="1"/>
  <c r="AK618" i="1"/>
  <c r="BE145" i="1"/>
  <c r="R2" i="7"/>
  <c r="AL618" i="1" l="1"/>
  <c r="AM807" i="1"/>
  <c r="AM809" i="1"/>
  <c r="AM811" i="1"/>
  <c r="AM815" i="1"/>
  <c r="AM808" i="1"/>
  <c r="AM812" i="1"/>
  <c r="AM813" i="1"/>
  <c r="AM814" i="1"/>
  <c r="AM806" i="1"/>
  <c r="AM810" i="1"/>
  <c r="AO7" i="6"/>
  <c r="AP6" i="6" s="1"/>
  <c r="AM620" i="1"/>
  <c r="AM618" i="1" s="1"/>
  <c r="AM616" i="1" s="1"/>
  <c r="AM359" i="1"/>
  <c r="AM640" i="1"/>
  <c r="FX2" i="1"/>
  <c r="FY1" i="1"/>
  <c r="AN8" i="1"/>
  <c r="AM2" i="1"/>
  <c r="AM1255" i="1"/>
  <c r="AL100" i="1"/>
  <c r="AL883" i="1"/>
  <c r="AM877" i="1"/>
  <c r="AM858" i="1"/>
  <c r="AL658" i="1"/>
  <c r="AL656" i="1" s="1"/>
  <c r="AM95" i="1"/>
  <c r="AM100" i="1" s="1"/>
  <c r="BW32" i="18"/>
  <c r="AM826" i="1"/>
  <c r="AM818" i="1"/>
  <c r="AM823" i="1"/>
  <c r="AM822" i="1"/>
  <c r="AM824" i="1"/>
  <c r="AM825" i="1"/>
  <c r="AM821" i="1"/>
  <c r="AL638" i="1"/>
  <c r="AL636" i="1" s="1"/>
  <c r="AK644" i="1"/>
  <c r="AK383" i="1"/>
  <c r="BX12" i="18"/>
  <c r="BX22" i="18"/>
  <c r="BY8" i="18"/>
  <c r="AK664" i="1"/>
  <c r="AL377" i="1"/>
  <c r="AL375" i="1" s="1"/>
  <c r="AN1" i="1"/>
  <c r="AN2" i="1" s="1"/>
  <c r="AK363" i="1"/>
  <c r="AL357" i="1"/>
  <c r="AL355" i="1" s="1"/>
  <c r="AL616" i="1"/>
  <c r="AL624" i="1"/>
  <c r="AK616" i="1"/>
  <c r="AK624" i="1"/>
  <c r="BF145" i="1"/>
  <c r="S2" i="7"/>
  <c r="AM75" i="1" l="1"/>
  <c r="AN660" i="1"/>
  <c r="AN858" i="1"/>
  <c r="AN640" i="1"/>
  <c r="AN806" i="1"/>
  <c r="AN807" i="1"/>
  <c r="AN814" i="1"/>
  <c r="AN808" i="1"/>
  <c r="AN809" i="1"/>
  <c r="AN815" i="1"/>
  <c r="AN811" i="1"/>
  <c r="AN812" i="1"/>
  <c r="AN813" i="1"/>
  <c r="AN810" i="1"/>
  <c r="AP7" i="6"/>
  <c r="AN620" i="1"/>
  <c r="AN618" i="1" s="1"/>
  <c r="AN616" i="1" s="1"/>
  <c r="AN75" i="1"/>
  <c r="AO8" i="1"/>
  <c r="AN359" i="1"/>
  <c r="AN95" i="1"/>
  <c r="AN99" i="1" s="1"/>
  <c r="AN379" i="1"/>
  <c r="FY2" i="1"/>
  <c r="FZ1" i="1"/>
  <c r="AN1255" i="1"/>
  <c r="AM883" i="1"/>
  <c r="AL664" i="1"/>
  <c r="AM99" i="1"/>
  <c r="AM658" i="1"/>
  <c r="AM656" i="1" s="1"/>
  <c r="BX32" i="18"/>
  <c r="AM638" i="1"/>
  <c r="AM636" i="1" s="1"/>
  <c r="AL644" i="1"/>
  <c r="AN821" i="1"/>
  <c r="AN826" i="1"/>
  <c r="AN818" i="1"/>
  <c r="AN823" i="1"/>
  <c r="AN877" i="1"/>
  <c r="AN883" i="1" s="1"/>
  <c r="AN824" i="1"/>
  <c r="AN822" i="1"/>
  <c r="AN825" i="1"/>
  <c r="AL383" i="1"/>
  <c r="AM377" i="1"/>
  <c r="AM375" i="1" s="1"/>
  <c r="BY12" i="18"/>
  <c r="BY22" i="18"/>
  <c r="BZ8" i="18"/>
  <c r="AO1" i="1"/>
  <c r="AM357" i="1"/>
  <c r="AM355" i="1" s="1"/>
  <c r="AL363" i="1"/>
  <c r="AO620" i="1"/>
  <c r="AM624" i="1"/>
  <c r="BG145" i="1"/>
  <c r="AK1212" i="1"/>
  <c r="T2" i="7"/>
  <c r="AO359" i="1" l="1"/>
  <c r="AO806" i="1"/>
  <c r="AO807" i="1"/>
  <c r="AO808" i="1"/>
  <c r="AO813" i="1"/>
  <c r="AO810" i="1"/>
  <c r="AO809" i="1"/>
  <c r="AO811" i="1"/>
  <c r="AO814" i="1"/>
  <c r="AO815" i="1"/>
  <c r="AO812" i="1"/>
  <c r="AO379" i="1"/>
  <c r="AO640" i="1"/>
  <c r="AO660" i="1"/>
  <c r="AO75" i="1"/>
  <c r="AN100" i="1"/>
  <c r="FZ2" i="1"/>
  <c r="GA1" i="1"/>
  <c r="AP8" i="1"/>
  <c r="AO2" i="1"/>
  <c r="AO1255" i="1"/>
  <c r="AM664" i="1"/>
  <c r="AN658" i="1"/>
  <c r="AN656" i="1" s="1"/>
  <c r="AN638" i="1"/>
  <c r="AN636" i="1" s="1"/>
  <c r="AM644" i="1"/>
  <c r="AN377" i="1"/>
  <c r="AN375" i="1" s="1"/>
  <c r="AM383" i="1"/>
  <c r="BY32" i="18"/>
  <c r="AO818" i="1"/>
  <c r="AO823" i="1"/>
  <c r="AO822" i="1"/>
  <c r="AO824" i="1"/>
  <c r="AO95" i="1"/>
  <c r="AO100" i="1" s="1"/>
  <c r="AO821" i="1"/>
  <c r="AO858" i="1"/>
  <c r="AO877" i="1"/>
  <c r="AO826" i="1"/>
  <c r="AO825" i="1"/>
  <c r="BZ12" i="18"/>
  <c r="BZ22" i="18"/>
  <c r="CA8" i="18"/>
  <c r="AP1" i="1"/>
  <c r="AQ8" i="1" s="1"/>
  <c r="AM363" i="1"/>
  <c r="AN357" i="1"/>
  <c r="AN355" i="1" s="1"/>
  <c r="AN624" i="1"/>
  <c r="AO618" i="1"/>
  <c r="AO616" i="1" s="1"/>
  <c r="Q43" i="7"/>
  <c r="U2" i="7"/>
  <c r="AP858" i="1" l="1"/>
  <c r="AP620" i="1"/>
  <c r="AQ807" i="1"/>
  <c r="AQ809" i="1"/>
  <c r="AQ810" i="1"/>
  <c r="AQ811" i="1"/>
  <c r="AQ815" i="1"/>
  <c r="AQ812" i="1"/>
  <c r="AQ813" i="1"/>
  <c r="AQ814" i="1"/>
  <c r="AQ808" i="1"/>
  <c r="AQ806" i="1"/>
  <c r="AP808" i="1"/>
  <c r="AP810" i="1"/>
  <c r="AP806" i="1"/>
  <c r="AP807" i="1"/>
  <c r="AP809" i="1"/>
  <c r="AP812" i="1"/>
  <c r="AP811" i="1"/>
  <c r="AP813" i="1"/>
  <c r="AP814" i="1"/>
  <c r="AP815" i="1"/>
  <c r="AQ75" i="1"/>
  <c r="AP379" i="1"/>
  <c r="AP75" i="1"/>
  <c r="AP359" i="1"/>
  <c r="AP640" i="1"/>
  <c r="AN664" i="1"/>
  <c r="AP660" i="1"/>
  <c r="AP1255" i="1"/>
  <c r="GA2" i="1"/>
  <c r="GB1" i="1"/>
  <c r="AP95" i="1"/>
  <c r="AP100" i="1" s="1"/>
  <c r="AP2" i="1"/>
  <c r="AO658" i="1"/>
  <c r="AO656" i="1" s="1"/>
  <c r="AN644" i="1"/>
  <c r="AO99" i="1"/>
  <c r="AP877" i="1"/>
  <c r="AP883" i="1" s="1"/>
  <c r="AO377" i="1"/>
  <c r="AO375" i="1" s="1"/>
  <c r="AN383" i="1"/>
  <c r="AO638" i="1"/>
  <c r="AO636" i="1" s="1"/>
  <c r="AP822" i="1"/>
  <c r="AO883" i="1"/>
  <c r="BZ32" i="18"/>
  <c r="AP825" i="1"/>
  <c r="AP824" i="1"/>
  <c r="AP826" i="1"/>
  <c r="AP818" i="1"/>
  <c r="AP821" i="1"/>
  <c r="AP823" i="1"/>
  <c r="AO357" i="1"/>
  <c r="AO355" i="1" s="1"/>
  <c r="CA12" i="18"/>
  <c r="CA22" i="18"/>
  <c r="CB8" i="18"/>
  <c r="AN363" i="1"/>
  <c r="AQ1" i="1"/>
  <c r="AQ1255" i="1" s="1"/>
  <c r="AQ660" i="1"/>
  <c r="AQ640" i="1"/>
  <c r="AQ620" i="1"/>
  <c r="AP618" i="1"/>
  <c r="AP616" i="1" s="1"/>
  <c r="AO624" i="1"/>
  <c r="AQ379" i="1"/>
  <c r="AQ359" i="1"/>
  <c r="BI145" i="1"/>
  <c r="BH145" i="1"/>
  <c r="AQ95" i="1"/>
  <c r="V2" i="7"/>
  <c r="AP99" i="1" l="1"/>
  <c r="GC1" i="1"/>
  <c r="GB2" i="1"/>
  <c r="AQ877" i="1"/>
  <c r="AQ2" i="1"/>
  <c r="AP658" i="1"/>
  <c r="AP656" i="1" s="1"/>
  <c r="AO664" i="1"/>
  <c r="AO644" i="1"/>
  <c r="AP377" i="1"/>
  <c r="AP375" i="1" s="1"/>
  <c r="AP638" i="1"/>
  <c r="AP636" i="1" s="1"/>
  <c r="AO383" i="1"/>
  <c r="AQ858" i="1"/>
  <c r="AQ883" i="1" s="1"/>
  <c r="AO363" i="1"/>
  <c r="AP357" i="1"/>
  <c r="AP355" i="1" s="1"/>
  <c r="CA32" i="18"/>
  <c r="AQ825" i="1"/>
  <c r="AQ826" i="1"/>
  <c r="AQ821" i="1"/>
  <c r="AQ823" i="1"/>
  <c r="AQ822" i="1"/>
  <c r="AQ818" i="1"/>
  <c r="AR8" i="1"/>
  <c r="AQ824" i="1"/>
  <c r="CB12" i="18"/>
  <c r="CB22" i="18"/>
  <c r="CC8" i="18"/>
  <c r="AR1" i="1"/>
  <c r="AR2" i="1" s="1"/>
  <c r="AP624" i="1"/>
  <c r="AQ618" i="1"/>
  <c r="AQ616" i="1" s="1"/>
  <c r="BJ145" i="1"/>
  <c r="AN1212" i="1"/>
  <c r="AQ100" i="1"/>
  <c r="AQ99" i="1"/>
  <c r="W2" i="7"/>
  <c r="AR806" i="1" l="1"/>
  <c r="AR807" i="1"/>
  <c r="AR808" i="1"/>
  <c r="AR814" i="1"/>
  <c r="AR815" i="1"/>
  <c r="AR810" i="1"/>
  <c r="AR811" i="1"/>
  <c r="AR812" i="1"/>
  <c r="AR813" i="1"/>
  <c r="AR809" i="1"/>
  <c r="GC2" i="1"/>
  <c r="GD1" i="1"/>
  <c r="AR1255" i="1"/>
  <c r="AQ658" i="1"/>
  <c r="AQ656" i="1" s="1"/>
  <c r="AP664" i="1"/>
  <c r="AP383" i="1"/>
  <c r="AQ377" i="1"/>
  <c r="AQ375" i="1" s="1"/>
  <c r="AP644" i="1"/>
  <c r="AQ638" i="1"/>
  <c r="AQ636" i="1" s="1"/>
  <c r="AP363" i="1"/>
  <c r="AR660" i="1"/>
  <c r="AQ357" i="1"/>
  <c r="AQ355" i="1" s="1"/>
  <c r="AR640" i="1"/>
  <c r="AR379" i="1"/>
  <c r="AS8" i="1"/>
  <c r="AS359" i="1" s="1"/>
  <c r="AR877" i="1"/>
  <c r="CB32" i="18"/>
  <c r="AR95" i="1"/>
  <c r="AR100" i="1" s="1"/>
  <c r="AR359" i="1"/>
  <c r="AR620" i="1"/>
  <c r="AR618" i="1" s="1"/>
  <c r="AR616" i="1" s="1"/>
  <c r="AR858" i="1"/>
  <c r="AR825" i="1"/>
  <c r="AR818" i="1"/>
  <c r="AR821" i="1"/>
  <c r="AR826" i="1"/>
  <c r="AR822" i="1"/>
  <c r="AR823" i="1"/>
  <c r="AR824" i="1"/>
  <c r="CC12" i="18"/>
  <c r="CC22" i="18"/>
  <c r="CD8" i="18"/>
  <c r="AS1" i="1"/>
  <c r="AS2" i="1" s="1"/>
  <c r="AQ624" i="1"/>
  <c r="BK145" i="1"/>
  <c r="T43" i="7"/>
  <c r="X2" i="7"/>
  <c r="AR75" i="1" l="1"/>
  <c r="AQ664" i="1"/>
  <c r="AS806" i="1"/>
  <c r="AS813" i="1"/>
  <c r="AS809" i="1"/>
  <c r="AS814" i="1"/>
  <c r="AS815" i="1"/>
  <c r="AS807" i="1"/>
  <c r="AS810" i="1"/>
  <c r="AS811" i="1"/>
  <c r="AS812" i="1"/>
  <c r="AS808" i="1"/>
  <c r="AS75" i="1"/>
  <c r="GD2" i="1"/>
  <c r="GE1" i="1"/>
  <c r="AS1255" i="1"/>
  <c r="AR658" i="1"/>
  <c r="AR656" i="1" s="1"/>
  <c r="AQ644" i="1"/>
  <c r="AR357" i="1"/>
  <c r="AR355" i="1" s="1"/>
  <c r="AR638" i="1"/>
  <c r="AR636" i="1" s="1"/>
  <c r="AQ383" i="1"/>
  <c r="AS824" i="1"/>
  <c r="AR377" i="1"/>
  <c r="AR375" i="1" s="1"/>
  <c r="AS640" i="1"/>
  <c r="AR883" i="1"/>
  <c r="AS379" i="1"/>
  <c r="AS660" i="1"/>
  <c r="AS877" i="1"/>
  <c r="AS620" i="1"/>
  <c r="AS618" i="1" s="1"/>
  <c r="AS616" i="1" s="1"/>
  <c r="AS95" i="1"/>
  <c r="AS100" i="1" s="1"/>
  <c r="AQ363" i="1"/>
  <c r="AS858" i="1"/>
  <c r="AT8" i="1"/>
  <c r="AS822" i="1"/>
  <c r="AS826" i="1"/>
  <c r="AR99" i="1"/>
  <c r="CC32" i="18"/>
  <c r="AS821" i="1"/>
  <c r="AS825" i="1"/>
  <c r="AS818" i="1"/>
  <c r="AS823" i="1"/>
  <c r="CD12" i="18"/>
  <c r="CD22" i="18"/>
  <c r="CE8" i="18"/>
  <c r="AT1" i="1"/>
  <c r="AT2" i="1" s="1"/>
  <c r="AR624" i="1"/>
  <c r="BL145" i="1"/>
  <c r="AP1212" i="1"/>
  <c r="V43" i="7" s="1"/>
  <c r="Y2" i="7"/>
  <c r="AR644" i="1" l="1"/>
  <c r="AT808" i="1"/>
  <c r="AT806" i="1"/>
  <c r="AT810" i="1"/>
  <c r="AT812" i="1"/>
  <c r="AT809" i="1"/>
  <c r="AT807" i="1"/>
  <c r="AT811" i="1"/>
  <c r="AT813" i="1"/>
  <c r="AT814" i="1"/>
  <c r="AT815" i="1"/>
  <c r="AT359" i="1"/>
  <c r="AR664" i="1"/>
  <c r="AS658" i="1"/>
  <c r="AS656" i="1" s="1"/>
  <c r="AT379" i="1"/>
  <c r="AT75" i="1"/>
  <c r="GE2" i="1"/>
  <c r="GF1" i="1"/>
  <c r="AS638" i="1"/>
  <c r="AS636" i="1" s="1"/>
  <c r="AT858" i="1"/>
  <c r="AR363" i="1"/>
  <c r="AS377" i="1"/>
  <c r="AS375" i="1" s="1"/>
  <c r="AR383" i="1"/>
  <c r="AT1255" i="1"/>
  <c r="AS357" i="1"/>
  <c r="AS355" i="1" s="1"/>
  <c r="AT620" i="1"/>
  <c r="AT618" i="1" s="1"/>
  <c r="AT616" i="1" s="1"/>
  <c r="AS99" i="1"/>
  <c r="AT660" i="1"/>
  <c r="AT658" i="1" s="1"/>
  <c r="AT656" i="1" s="1"/>
  <c r="AS883" i="1"/>
  <c r="AT640" i="1"/>
  <c r="CD32" i="18"/>
  <c r="AT826" i="1"/>
  <c r="AT822" i="1"/>
  <c r="AU8" i="1"/>
  <c r="AT818" i="1"/>
  <c r="AT877" i="1"/>
  <c r="AT823" i="1"/>
  <c r="AT95" i="1"/>
  <c r="AT99" i="1" s="1"/>
  <c r="AT824" i="1"/>
  <c r="AT821" i="1"/>
  <c r="AT825" i="1"/>
  <c r="CE12" i="18"/>
  <c r="CE22" i="18"/>
  <c r="CF8" i="18"/>
  <c r="AU1" i="1"/>
  <c r="AU2" i="1" s="1"/>
  <c r="AS644" i="1"/>
  <c r="AS664" i="1"/>
  <c r="AS624" i="1"/>
  <c r="Z2" i="7"/>
  <c r="AT638" i="1" l="1"/>
  <c r="AT636" i="1" s="1"/>
  <c r="AT883" i="1"/>
  <c r="AU807" i="1"/>
  <c r="AU808" i="1"/>
  <c r="AU809" i="1"/>
  <c r="AU811" i="1"/>
  <c r="AU815" i="1"/>
  <c r="AU806" i="1"/>
  <c r="AU810" i="1"/>
  <c r="AU812" i="1"/>
  <c r="AU813" i="1"/>
  <c r="AU814" i="1"/>
  <c r="AT377" i="1"/>
  <c r="AT375" i="1" s="1"/>
  <c r="AU75" i="1"/>
  <c r="GG1" i="1"/>
  <c r="GF2" i="1"/>
  <c r="AT357" i="1"/>
  <c r="AT355" i="1" s="1"/>
  <c r="AS383" i="1"/>
  <c r="AS363" i="1"/>
  <c r="AU660" i="1"/>
  <c r="AU658" i="1" s="1"/>
  <c r="AU656" i="1" s="1"/>
  <c r="AU1255" i="1"/>
  <c r="AU379" i="1"/>
  <c r="AU377" i="1" s="1"/>
  <c r="AU375" i="1" s="1"/>
  <c r="AU620" i="1"/>
  <c r="AU618" i="1" s="1"/>
  <c r="AU616" i="1" s="1"/>
  <c r="AU359" i="1"/>
  <c r="AU640" i="1"/>
  <c r="AU638" i="1" s="1"/>
  <c r="AU636" i="1" s="1"/>
  <c r="AU95" i="1"/>
  <c r="AU100" i="1" s="1"/>
  <c r="AV8" i="1"/>
  <c r="AU877" i="1"/>
  <c r="AT100" i="1"/>
  <c r="CE32" i="18"/>
  <c r="AU822" i="1"/>
  <c r="AU825" i="1"/>
  <c r="AU826" i="1"/>
  <c r="AU858" i="1"/>
  <c r="AU818" i="1"/>
  <c r="AU823" i="1"/>
  <c r="AU821" i="1"/>
  <c r="AU824" i="1"/>
  <c r="CF12" i="18"/>
  <c r="CF22" i="18"/>
  <c r="CG8" i="18"/>
  <c r="AV1" i="1"/>
  <c r="AV2" i="1" s="1"/>
  <c r="AT644" i="1"/>
  <c r="AT624" i="1"/>
  <c r="AT383" i="1"/>
  <c r="AT664" i="1"/>
  <c r="BM145" i="1"/>
  <c r="AA2" i="7"/>
  <c r="AU357" i="1" l="1"/>
  <c r="AU355" i="1" s="1"/>
  <c r="AV806" i="1"/>
  <c r="AV807" i="1"/>
  <c r="AV809" i="1"/>
  <c r="AV810" i="1"/>
  <c r="AV814" i="1"/>
  <c r="AV808" i="1"/>
  <c r="AV811" i="1"/>
  <c r="AV812" i="1"/>
  <c r="AV813" i="1"/>
  <c r="AV815" i="1"/>
  <c r="AV75" i="1"/>
  <c r="GG2" i="1"/>
  <c r="GH1" i="1"/>
  <c r="AT363" i="1"/>
  <c r="AV640" i="1"/>
  <c r="AV638" i="1" s="1"/>
  <c r="AV636" i="1" s="1"/>
  <c r="AV1255" i="1"/>
  <c r="AV818" i="1"/>
  <c r="AV359" i="1"/>
  <c r="AV357" i="1" s="1"/>
  <c r="AV355" i="1" s="1"/>
  <c r="AU99" i="1"/>
  <c r="AV620" i="1"/>
  <c r="AV618" i="1" s="1"/>
  <c r="AV616" i="1" s="1"/>
  <c r="AV660" i="1"/>
  <c r="AV658" i="1" s="1"/>
  <c r="AV656" i="1" s="1"/>
  <c r="AV379" i="1"/>
  <c r="AV377" i="1" s="1"/>
  <c r="AV375" i="1" s="1"/>
  <c r="AU883" i="1"/>
  <c r="AW8" i="1"/>
  <c r="AV95" i="1"/>
  <c r="AV99" i="1" s="1"/>
  <c r="AV858" i="1"/>
  <c r="AV877" i="1"/>
  <c r="AV826" i="1"/>
  <c r="CF32" i="18"/>
  <c r="AV821" i="1"/>
  <c r="AV823" i="1"/>
  <c r="AV824" i="1"/>
  <c r="AV822" i="1"/>
  <c r="AV825" i="1"/>
  <c r="CG12" i="18"/>
  <c r="CG22" i="18"/>
  <c r="CH8" i="18"/>
  <c r="AW1" i="1"/>
  <c r="AW2" i="1" s="1"/>
  <c r="AU624" i="1"/>
  <c r="AU363" i="1"/>
  <c r="AU664" i="1"/>
  <c r="AU644" i="1"/>
  <c r="AU383" i="1"/>
  <c r="BO145" i="1"/>
  <c r="BN145" i="1"/>
  <c r="AB2" i="7"/>
  <c r="AW806" i="1" l="1"/>
  <c r="AW807" i="1"/>
  <c r="AW813" i="1"/>
  <c r="AW810" i="1"/>
  <c r="AW814" i="1"/>
  <c r="AW815" i="1"/>
  <c r="AW808" i="1"/>
  <c r="AW811" i="1"/>
  <c r="AW812" i="1"/>
  <c r="AW809" i="1"/>
  <c r="AW75" i="1"/>
  <c r="GH2" i="1"/>
  <c r="GI1" i="1"/>
  <c r="AW379" i="1"/>
  <c r="AW377" i="1" s="1"/>
  <c r="AW375" i="1" s="1"/>
  <c r="AW1255" i="1"/>
  <c r="AV100" i="1"/>
  <c r="AV883" i="1"/>
  <c r="AW620" i="1"/>
  <c r="AW618" i="1" s="1"/>
  <c r="AW616" i="1" s="1"/>
  <c r="AW822" i="1"/>
  <c r="AW640" i="1"/>
  <c r="AW638" i="1" s="1"/>
  <c r="AW636" i="1" s="1"/>
  <c r="AW359" i="1"/>
  <c r="AW357" i="1" s="1"/>
  <c r="AW355" i="1" s="1"/>
  <c r="AW660" i="1"/>
  <c r="AW658" i="1" s="1"/>
  <c r="AW656" i="1" s="1"/>
  <c r="AW821" i="1"/>
  <c r="CG32" i="18"/>
  <c r="AW825" i="1"/>
  <c r="AW826" i="1"/>
  <c r="AW818" i="1"/>
  <c r="AW823" i="1"/>
  <c r="AW824" i="1"/>
  <c r="CH12" i="18"/>
  <c r="CH22" i="18"/>
  <c r="CI8" i="18"/>
  <c r="AW858" i="1"/>
  <c r="AX1" i="1"/>
  <c r="AX2" i="1" s="1"/>
  <c r="AW95" i="1"/>
  <c r="AW99" i="1" s="1"/>
  <c r="AW877" i="1"/>
  <c r="AX8" i="1"/>
  <c r="AV624" i="1"/>
  <c r="AV664" i="1"/>
  <c r="AV644" i="1"/>
  <c r="AV383" i="1"/>
  <c r="AV363" i="1"/>
  <c r="BP145" i="1"/>
  <c r="AT1212" i="1"/>
  <c r="AC2" i="7"/>
  <c r="AX808" i="1" l="1"/>
  <c r="AX810" i="1"/>
  <c r="AX812" i="1"/>
  <c r="AX807" i="1"/>
  <c r="AX806" i="1"/>
  <c r="AX813" i="1"/>
  <c r="AX814" i="1"/>
  <c r="AX815" i="1"/>
  <c r="AX811" i="1"/>
  <c r="AX809" i="1"/>
  <c r="AX75" i="1"/>
  <c r="GI2" i="1"/>
  <c r="GJ1" i="1"/>
  <c r="AX1255" i="1"/>
  <c r="AX95" i="1"/>
  <c r="AX99" i="1" s="1"/>
  <c r="AY8" i="1"/>
  <c r="CH32" i="18"/>
  <c r="AX858" i="1"/>
  <c r="AX877" i="1"/>
  <c r="AW100" i="1"/>
  <c r="AW883" i="1"/>
  <c r="AX826" i="1"/>
  <c r="AX823" i="1"/>
  <c r="AX824" i="1"/>
  <c r="AX818" i="1"/>
  <c r="AX825" i="1"/>
  <c r="AX822" i="1"/>
  <c r="AX821" i="1"/>
  <c r="CI12" i="18"/>
  <c r="CI22" i="18"/>
  <c r="CJ8" i="18"/>
  <c r="AX359" i="1"/>
  <c r="AX357" i="1" s="1"/>
  <c r="AX355" i="1" s="1"/>
  <c r="AX620" i="1"/>
  <c r="AX618" i="1" s="1"/>
  <c r="AX616" i="1" s="1"/>
  <c r="AX379" i="1"/>
  <c r="AX377" i="1" s="1"/>
  <c r="AX375" i="1" s="1"/>
  <c r="AX640" i="1"/>
  <c r="AX638" i="1" s="1"/>
  <c r="AX636" i="1" s="1"/>
  <c r="AX660" i="1"/>
  <c r="AX658" i="1" s="1"/>
  <c r="AX656" i="1" s="1"/>
  <c r="AY1" i="1"/>
  <c r="AY2" i="1" s="1"/>
  <c r="AW624" i="1"/>
  <c r="AW664" i="1"/>
  <c r="AW644" i="1"/>
  <c r="AW363" i="1"/>
  <c r="AW383" i="1"/>
  <c r="BQ145" i="1"/>
  <c r="Z43" i="7"/>
  <c r="AD2" i="7"/>
  <c r="AY359" i="1" l="1"/>
  <c r="AY807" i="1"/>
  <c r="AY809" i="1"/>
  <c r="AY806" i="1"/>
  <c r="AY808" i="1"/>
  <c r="AY811" i="1"/>
  <c r="AY815" i="1"/>
  <c r="AY810" i="1"/>
  <c r="AY812" i="1"/>
  <c r="AY813" i="1"/>
  <c r="AY814" i="1"/>
  <c r="GK1" i="1"/>
  <c r="GJ2" i="1"/>
  <c r="AX100" i="1"/>
  <c r="AY95" i="1"/>
  <c r="AY99" i="1" s="1"/>
  <c r="AY379" i="1"/>
  <c r="AY377" i="1" s="1"/>
  <c r="AY375" i="1" s="1"/>
  <c r="AY620" i="1"/>
  <c r="AY618" i="1" s="1"/>
  <c r="AY616" i="1" s="1"/>
  <c r="AY640" i="1"/>
  <c r="AY638" i="1" s="1"/>
  <c r="AY636" i="1" s="1"/>
  <c r="AY660" i="1"/>
  <c r="AY658" i="1" s="1"/>
  <c r="AY656" i="1" s="1"/>
  <c r="AY877" i="1"/>
  <c r="AZ8" i="1"/>
  <c r="AX883" i="1"/>
  <c r="AY818" i="1"/>
  <c r="CI32" i="18"/>
  <c r="AY822" i="1"/>
  <c r="AY824" i="1"/>
  <c r="AY858" i="1"/>
  <c r="AY825" i="1"/>
  <c r="AY826" i="1"/>
  <c r="AY821" i="1"/>
  <c r="AY823" i="1"/>
  <c r="CJ12" i="18"/>
  <c r="CJ22" i="18"/>
  <c r="CK8" i="18"/>
  <c r="AZ1" i="1"/>
  <c r="AZ2" i="1" s="1"/>
  <c r="AX363" i="1"/>
  <c r="AX664" i="1"/>
  <c r="AX624" i="1"/>
  <c r="AX383" i="1"/>
  <c r="AX644" i="1"/>
  <c r="AY357" i="1"/>
  <c r="AY355" i="1" s="1"/>
  <c r="BR145" i="1"/>
  <c r="AE2" i="7"/>
  <c r="AY75" i="1" l="1"/>
  <c r="AZ806" i="1"/>
  <c r="AZ807" i="1"/>
  <c r="AZ808" i="1"/>
  <c r="AZ814" i="1"/>
  <c r="AZ809" i="1"/>
  <c r="AZ810" i="1"/>
  <c r="AZ815" i="1"/>
  <c r="AZ812" i="1"/>
  <c r="AZ813" i="1"/>
  <c r="AZ811" i="1"/>
  <c r="AZ75" i="1"/>
  <c r="GK2" i="1"/>
  <c r="GL1" i="1"/>
  <c r="AY883" i="1"/>
  <c r="AZ640" i="1"/>
  <c r="AZ638" i="1" s="1"/>
  <c r="AZ636" i="1" s="1"/>
  <c r="BA8" i="1"/>
  <c r="AY100" i="1"/>
  <c r="AZ359" i="1"/>
  <c r="AZ357" i="1" s="1"/>
  <c r="AZ355" i="1" s="1"/>
  <c r="AZ379" i="1"/>
  <c r="AZ377" i="1" s="1"/>
  <c r="AZ375" i="1" s="1"/>
  <c r="AZ620" i="1"/>
  <c r="AZ618" i="1" s="1"/>
  <c r="AZ616" i="1" s="1"/>
  <c r="AZ660" i="1"/>
  <c r="AZ658" i="1" s="1"/>
  <c r="AZ656" i="1" s="1"/>
  <c r="AZ823" i="1"/>
  <c r="AZ95" i="1"/>
  <c r="AZ100" i="1" s="1"/>
  <c r="AZ877" i="1"/>
  <c r="AZ858" i="1"/>
  <c r="CJ32" i="18"/>
  <c r="AZ824" i="1"/>
  <c r="AZ825" i="1"/>
  <c r="AZ818" i="1"/>
  <c r="AZ821" i="1"/>
  <c r="AZ822" i="1"/>
  <c r="AZ826" i="1"/>
  <c r="CK12" i="18"/>
  <c r="CK22" i="18"/>
  <c r="CL8" i="18"/>
  <c r="BA1" i="1"/>
  <c r="AY644" i="1"/>
  <c r="AY383" i="1"/>
  <c r="AY664" i="1"/>
  <c r="AY363" i="1"/>
  <c r="AY624" i="1"/>
  <c r="BS145" i="1"/>
  <c r="AW1212" i="1"/>
  <c r="AF2" i="7"/>
  <c r="BA806" i="1" l="1"/>
  <c r="BA807" i="1"/>
  <c r="BA809" i="1"/>
  <c r="BA810" i="1"/>
  <c r="BA813" i="1"/>
  <c r="BA811" i="1"/>
  <c r="BA812" i="1"/>
  <c r="BA808" i="1"/>
  <c r="BA814" i="1"/>
  <c r="BA815" i="1"/>
  <c r="BA620" i="1"/>
  <c r="BA75" i="1"/>
  <c r="GL2" i="1"/>
  <c r="GM1" i="1"/>
  <c r="BA95" i="1"/>
  <c r="BA99" i="1" s="1"/>
  <c r="BA2" i="1"/>
  <c r="AZ883" i="1"/>
  <c r="BA660" i="1"/>
  <c r="BA658" i="1" s="1"/>
  <c r="BA656" i="1" s="1"/>
  <c r="BA640" i="1"/>
  <c r="BA638" i="1" s="1"/>
  <c r="BA636" i="1" s="1"/>
  <c r="BA359" i="1"/>
  <c r="BA357" i="1" s="1"/>
  <c r="BA355" i="1" s="1"/>
  <c r="BA379" i="1"/>
  <c r="BA377" i="1" s="1"/>
  <c r="BA375" i="1" s="1"/>
  <c r="AZ99" i="1"/>
  <c r="BA821" i="1"/>
  <c r="BA826" i="1"/>
  <c r="CK32" i="18"/>
  <c r="BA858" i="1"/>
  <c r="BA818" i="1"/>
  <c r="BA877" i="1"/>
  <c r="BB8" i="1"/>
  <c r="BA823" i="1"/>
  <c r="BA824" i="1"/>
  <c r="BA825" i="1"/>
  <c r="BA822" i="1"/>
  <c r="CL12" i="18"/>
  <c r="CL22" i="18"/>
  <c r="CM8" i="18"/>
  <c r="BB1" i="1"/>
  <c r="BB2" i="1" s="1"/>
  <c r="AZ664" i="1"/>
  <c r="AZ363" i="1"/>
  <c r="AZ624" i="1"/>
  <c r="AZ644" i="1"/>
  <c r="BA618" i="1"/>
  <c r="BA616" i="1" s="1"/>
  <c r="AZ383" i="1"/>
  <c r="BT145" i="1"/>
  <c r="AC43" i="7"/>
  <c r="AG2" i="7"/>
  <c r="BB808" i="1" l="1"/>
  <c r="BB806" i="1"/>
  <c r="BB810" i="1"/>
  <c r="BB812" i="1"/>
  <c r="BB813" i="1"/>
  <c r="BB814" i="1"/>
  <c r="BB815" i="1"/>
  <c r="BB807" i="1"/>
  <c r="BB809" i="1"/>
  <c r="BB811" i="1"/>
  <c r="BB75" i="1"/>
  <c r="BA100" i="1"/>
  <c r="GM2" i="1"/>
  <c r="GN1" i="1"/>
  <c r="BA883" i="1"/>
  <c r="BB620" i="1"/>
  <c r="BB618" i="1" s="1"/>
  <c r="BB616" i="1" s="1"/>
  <c r="BC8" i="1"/>
  <c r="BB359" i="1"/>
  <c r="BB357" i="1" s="1"/>
  <c r="BB355" i="1" s="1"/>
  <c r="BB660" i="1"/>
  <c r="BB658" i="1" s="1"/>
  <c r="BB656" i="1" s="1"/>
  <c r="BB858" i="1"/>
  <c r="BB640" i="1"/>
  <c r="BB638" i="1" s="1"/>
  <c r="BB636" i="1" s="1"/>
  <c r="BB877" i="1"/>
  <c r="CL32" i="18"/>
  <c r="BB95" i="1"/>
  <c r="BB100" i="1" s="1"/>
  <c r="BB379" i="1"/>
  <c r="BB377" i="1" s="1"/>
  <c r="BB375" i="1" s="1"/>
  <c r="BB822" i="1"/>
  <c r="BB818" i="1"/>
  <c r="BB823" i="1"/>
  <c r="BB821" i="1"/>
  <c r="BB826" i="1"/>
  <c r="BB824" i="1"/>
  <c r="BB825" i="1"/>
  <c r="CM12" i="18"/>
  <c r="CM22" i="18"/>
  <c r="CN8" i="18"/>
  <c r="BC1" i="1"/>
  <c r="BC2" i="1" s="1"/>
  <c r="BA664" i="1"/>
  <c r="BA383" i="1"/>
  <c r="BA644" i="1"/>
  <c r="BA624" i="1"/>
  <c r="BA363" i="1"/>
  <c r="BU145" i="1"/>
  <c r="AH2" i="7"/>
  <c r="BC807" i="1" l="1"/>
  <c r="BC809" i="1"/>
  <c r="BC811" i="1"/>
  <c r="BC815" i="1"/>
  <c r="BC812" i="1"/>
  <c r="BC813" i="1"/>
  <c r="BC814" i="1"/>
  <c r="BC806" i="1"/>
  <c r="BC808" i="1"/>
  <c r="BC810" i="1"/>
  <c r="BC75" i="1"/>
  <c r="GO1" i="1"/>
  <c r="GN2" i="1"/>
  <c r="BC359" i="1"/>
  <c r="BC357" i="1" s="1"/>
  <c r="BC355" i="1" s="1"/>
  <c r="BC826" i="1"/>
  <c r="BC640" i="1"/>
  <c r="BC638" i="1" s="1"/>
  <c r="BC636" i="1" s="1"/>
  <c r="BC379" i="1"/>
  <c r="BC377" i="1" s="1"/>
  <c r="BC375" i="1" s="1"/>
  <c r="BC620" i="1"/>
  <c r="BC618" i="1" s="1"/>
  <c r="BC616" i="1" s="1"/>
  <c r="BC660" i="1"/>
  <c r="BC658" i="1" s="1"/>
  <c r="BC656" i="1" s="1"/>
  <c r="BB883" i="1"/>
  <c r="BB99" i="1"/>
  <c r="BC95" i="1"/>
  <c r="BC99" i="1" s="1"/>
  <c r="BD8" i="1"/>
  <c r="BC858" i="1"/>
  <c r="CM32" i="18"/>
  <c r="BC818" i="1"/>
  <c r="BC823" i="1"/>
  <c r="BC877" i="1"/>
  <c r="BC824" i="1"/>
  <c r="BC822" i="1"/>
  <c r="BC825" i="1"/>
  <c r="BC821" i="1"/>
  <c r="CN12" i="18"/>
  <c r="CN22" i="18"/>
  <c r="CO8" i="18"/>
  <c r="BD1" i="1"/>
  <c r="BD2" i="1" s="1"/>
  <c r="BB664" i="1"/>
  <c r="BB644" i="1"/>
  <c r="BB624" i="1"/>
  <c r="BB383" i="1"/>
  <c r="BB363" i="1"/>
  <c r="BV145" i="1"/>
  <c r="AZ1212" i="1"/>
  <c r="AI2" i="7"/>
  <c r="BD806" i="1" l="1"/>
  <c r="BD807" i="1"/>
  <c r="BD814" i="1"/>
  <c r="BD808" i="1"/>
  <c r="BD810" i="1"/>
  <c r="BD815" i="1"/>
  <c r="BD809" i="1"/>
  <c r="BD811" i="1"/>
  <c r="BD812" i="1"/>
  <c r="BD813" i="1"/>
  <c r="BD75" i="1"/>
  <c r="GO2" i="1"/>
  <c r="GP1" i="1"/>
  <c r="BD620" i="1"/>
  <c r="BD618" i="1" s="1"/>
  <c r="BD616" i="1" s="1"/>
  <c r="BD359" i="1"/>
  <c r="BD357" i="1" s="1"/>
  <c r="BD355" i="1" s="1"/>
  <c r="BC100" i="1"/>
  <c r="BD379" i="1"/>
  <c r="BD377" i="1" s="1"/>
  <c r="BD375" i="1" s="1"/>
  <c r="BE8" i="1"/>
  <c r="BC883" i="1"/>
  <c r="BD640" i="1"/>
  <c r="BD638" i="1" s="1"/>
  <c r="BD636" i="1" s="1"/>
  <c r="BD660" i="1"/>
  <c r="BD658" i="1" s="1"/>
  <c r="BD656" i="1" s="1"/>
  <c r="CN32" i="18"/>
  <c r="BD824" i="1"/>
  <c r="BD95" i="1"/>
  <c r="BD99" i="1" s="1"/>
  <c r="BD877" i="1"/>
  <c r="BD822" i="1"/>
  <c r="BD825" i="1"/>
  <c r="BD858" i="1"/>
  <c r="BD821" i="1"/>
  <c r="BD826" i="1"/>
  <c r="BD818" i="1"/>
  <c r="BD823" i="1"/>
  <c r="CO12" i="18"/>
  <c r="CO22" i="18"/>
  <c r="CP8" i="18"/>
  <c r="BE1" i="1"/>
  <c r="BE2" i="1" s="1"/>
  <c r="BC644" i="1"/>
  <c r="BC624" i="1"/>
  <c r="BC664" i="1"/>
  <c r="BC383" i="1"/>
  <c r="BC363" i="1"/>
  <c r="AF43" i="7"/>
  <c r="AJ2" i="7"/>
  <c r="BE806" i="1" l="1"/>
  <c r="BE807" i="1"/>
  <c r="BE808" i="1"/>
  <c r="BE813" i="1"/>
  <c r="BE810" i="1"/>
  <c r="BE809" i="1"/>
  <c r="BE814" i="1"/>
  <c r="BE815" i="1"/>
  <c r="BE811" i="1"/>
  <c r="BE812" i="1"/>
  <c r="BE75" i="1"/>
  <c r="GP2" i="1"/>
  <c r="GQ1" i="1"/>
  <c r="BE620" i="1"/>
  <c r="BE618" i="1" s="1"/>
  <c r="BE616" i="1" s="1"/>
  <c r="BE660" i="1"/>
  <c r="BE658" i="1" s="1"/>
  <c r="BE656" i="1" s="1"/>
  <c r="BE858" i="1"/>
  <c r="BE640" i="1"/>
  <c r="BE638" i="1" s="1"/>
  <c r="BE636" i="1" s="1"/>
  <c r="BE379" i="1"/>
  <c r="BE377" i="1" s="1"/>
  <c r="BE375" i="1" s="1"/>
  <c r="BE359" i="1"/>
  <c r="BE357" i="1" s="1"/>
  <c r="BE355" i="1" s="1"/>
  <c r="BF8" i="1"/>
  <c r="BE877" i="1"/>
  <c r="BD100" i="1"/>
  <c r="BE95" i="1"/>
  <c r="BE100" i="1" s="1"/>
  <c r="BD883" i="1"/>
  <c r="CO32" i="18"/>
  <c r="BE826" i="1"/>
  <c r="BE818" i="1"/>
  <c r="BE821" i="1"/>
  <c r="BE823" i="1"/>
  <c r="BE824" i="1"/>
  <c r="BE822" i="1"/>
  <c r="BE825" i="1"/>
  <c r="CP12" i="18"/>
  <c r="CP22" i="18"/>
  <c r="CQ8" i="18"/>
  <c r="BF1" i="1"/>
  <c r="BF2" i="1" s="1"/>
  <c r="BD664" i="1"/>
  <c r="BD624" i="1"/>
  <c r="BD644" i="1"/>
  <c r="BD363" i="1"/>
  <c r="BD383" i="1"/>
  <c r="BX145" i="1"/>
  <c r="BW145" i="1"/>
  <c r="AK2" i="7"/>
  <c r="BF808" i="1" l="1"/>
  <c r="BF810" i="1"/>
  <c r="BF809" i="1"/>
  <c r="BF812" i="1"/>
  <c r="BF811" i="1"/>
  <c r="BF807" i="1"/>
  <c r="BF806" i="1"/>
  <c r="BF813" i="1"/>
  <c r="BF814" i="1"/>
  <c r="BF815" i="1"/>
  <c r="BF75" i="1"/>
  <c r="GQ2" i="1"/>
  <c r="GR1" i="1"/>
  <c r="BF620" i="1"/>
  <c r="BE883" i="1"/>
  <c r="BF359" i="1"/>
  <c r="BF357" i="1" s="1"/>
  <c r="BF355" i="1" s="1"/>
  <c r="BF640" i="1"/>
  <c r="BF638" i="1" s="1"/>
  <c r="BF636" i="1" s="1"/>
  <c r="BF660" i="1"/>
  <c r="BF658" i="1" s="1"/>
  <c r="BF656" i="1" s="1"/>
  <c r="BF379" i="1"/>
  <c r="BF377" i="1" s="1"/>
  <c r="BF375" i="1" s="1"/>
  <c r="BG8" i="1"/>
  <c r="BE99" i="1"/>
  <c r="CP32" i="18"/>
  <c r="BF824" i="1"/>
  <c r="BF826" i="1"/>
  <c r="BF95" i="1"/>
  <c r="BF99" i="1" s="1"/>
  <c r="BF858" i="1"/>
  <c r="BF821" i="1"/>
  <c r="BF818" i="1"/>
  <c r="BF823" i="1"/>
  <c r="BF877" i="1"/>
  <c r="BF822" i="1"/>
  <c r="BF825" i="1"/>
  <c r="CQ12" i="18"/>
  <c r="CQ22" i="18"/>
  <c r="CR8" i="18"/>
  <c r="BG1" i="1"/>
  <c r="BG2" i="1" s="1"/>
  <c r="BE664" i="1"/>
  <c r="BE363" i="1"/>
  <c r="BF618" i="1"/>
  <c r="BF616" i="1" s="1"/>
  <c r="BE644" i="1"/>
  <c r="BE624" i="1"/>
  <c r="BE383" i="1"/>
  <c r="BY145" i="1"/>
  <c r="BC1212" i="1"/>
  <c r="AL2" i="7"/>
  <c r="BG807" i="1" l="1"/>
  <c r="BG809" i="1"/>
  <c r="BG808" i="1"/>
  <c r="BG810" i="1"/>
  <c r="BG811" i="1"/>
  <c r="BG815" i="1"/>
  <c r="BG806" i="1"/>
  <c r="BG812" i="1"/>
  <c r="BG813" i="1"/>
  <c r="BG814" i="1"/>
  <c r="BG75" i="1"/>
  <c r="GS1" i="1"/>
  <c r="GR2" i="1"/>
  <c r="BG877" i="1"/>
  <c r="BG858" i="1"/>
  <c r="BG660" i="1"/>
  <c r="BG658" i="1" s="1"/>
  <c r="BG656" i="1" s="1"/>
  <c r="BG379" i="1"/>
  <c r="BG377" i="1" s="1"/>
  <c r="BG375" i="1" s="1"/>
  <c r="BG95" i="1"/>
  <c r="BG99" i="1" s="1"/>
  <c r="BH8" i="1"/>
  <c r="BG620" i="1"/>
  <c r="BG618" i="1" s="1"/>
  <c r="BG616" i="1" s="1"/>
  <c r="BG359" i="1"/>
  <c r="BG357" i="1" s="1"/>
  <c r="BG355" i="1" s="1"/>
  <c r="BG640" i="1"/>
  <c r="BG638" i="1" s="1"/>
  <c r="BG636" i="1" s="1"/>
  <c r="BF883" i="1"/>
  <c r="CQ32" i="18"/>
  <c r="BF100" i="1"/>
  <c r="BG824" i="1"/>
  <c r="BG823" i="1"/>
  <c r="BG825" i="1"/>
  <c r="BG826" i="1"/>
  <c r="BG821" i="1"/>
  <c r="BG818" i="1"/>
  <c r="BG822" i="1"/>
  <c r="CR12" i="18"/>
  <c r="CR22" i="18"/>
  <c r="CS8" i="18"/>
  <c r="BH1" i="1"/>
  <c r="BH2" i="1" s="1"/>
  <c r="BF383" i="1"/>
  <c r="BF624" i="1"/>
  <c r="BF644" i="1"/>
  <c r="BF664" i="1"/>
  <c r="BF363" i="1"/>
  <c r="BZ145" i="1"/>
  <c r="AI43" i="7"/>
  <c r="AM2" i="7"/>
  <c r="BG883" i="1" l="1"/>
  <c r="BH806" i="1"/>
  <c r="BH807" i="1"/>
  <c r="BH814" i="1"/>
  <c r="BH809" i="1"/>
  <c r="BH815" i="1"/>
  <c r="BH808" i="1"/>
  <c r="BH811" i="1"/>
  <c r="BH812" i="1"/>
  <c r="BH813" i="1"/>
  <c r="BH810" i="1"/>
  <c r="BH75" i="1"/>
  <c r="GS2" i="1"/>
  <c r="GT1" i="1"/>
  <c r="BI8" i="1"/>
  <c r="BI660" i="1" s="1"/>
  <c r="BH95" i="1"/>
  <c r="BH100" i="1" s="1"/>
  <c r="BH379" i="1"/>
  <c r="BH377" i="1" s="1"/>
  <c r="BH375" i="1" s="1"/>
  <c r="BH620" i="1"/>
  <c r="BH618" i="1" s="1"/>
  <c r="BH616" i="1" s="1"/>
  <c r="BH359" i="1"/>
  <c r="BH357" i="1" s="1"/>
  <c r="BH355" i="1" s="1"/>
  <c r="BH640" i="1"/>
  <c r="BH638" i="1" s="1"/>
  <c r="BH636" i="1" s="1"/>
  <c r="BG100" i="1"/>
  <c r="BH660" i="1"/>
  <c r="BH658" i="1" s="1"/>
  <c r="BH656" i="1" s="1"/>
  <c r="CR32" i="18"/>
  <c r="BH822" i="1"/>
  <c r="BH823" i="1"/>
  <c r="BH818" i="1"/>
  <c r="BH824" i="1"/>
  <c r="BH877" i="1"/>
  <c r="BH825" i="1"/>
  <c r="BH821" i="1"/>
  <c r="BH826" i="1"/>
  <c r="CS12" i="18"/>
  <c r="CS22" i="18"/>
  <c r="CT8" i="18"/>
  <c r="BH858" i="1"/>
  <c r="BI1" i="1"/>
  <c r="BI2" i="1" s="1"/>
  <c r="BG664" i="1"/>
  <c r="BG363" i="1"/>
  <c r="BG624" i="1"/>
  <c r="BG644" i="1"/>
  <c r="BG383" i="1"/>
  <c r="BE1212" i="1"/>
  <c r="AN2" i="7"/>
  <c r="BI620" i="1" l="1"/>
  <c r="BI359" i="1"/>
  <c r="BI640" i="1"/>
  <c r="BI638" i="1" s="1"/>
  <c r="BI636" i="1" s="1"/>
  <c r="BI858" i="1"/>
  <c r="BI379" i="1"/>
  <c r="BI806" i="1"/>
  <c r="BI813" i="1"/>
  <c r="BI809" i="1"/>
  <c r="BI814" i="1"/>
  <c r="BI815" i="1"/>
  <c r="BI808" i="1"/>
  <c r="BI811" i="1"/>
  <c r="BI810" i="1"/>
  <c r="BI812" i="1"/>
  <c r="BI807" i="1"/>
  <c r="BI75" i="1"/>
  <c r="GT2" i="1"/>
  <c r="GU1" i="1"/>
  <c r="BH99" i="1"/>
  <c r="BJ8" i="1"/>
  <c r="BI95" i="1"/>
  <c r="BI100" i="1" s="1"/>
  <c r="BI877" i="1"/>
  <c r="CS32" i="18"/>
  <c r="BH883" i="1"/>
  <c r="BI818" i="1"/>
  <c r="BI823" i="1"/>
  <c r="BI824" i="1"/>
  <c r="BI821" i="1"/>
  <c r="BI825" i="1"/>
  <c r="BI822" i="1"/>
  <c r="BI826" i="1"/>
  <c r="CT12" i="18"/>
  <c r="CT22" i="18"/>
  <c r="CU8" i="18"/>
  <c r="BJ1" i="1"/>
  <c r="BJ2" i="1" s="1"/>
  <c r="BH624" i="1"/>
  <c r="BH644" i="1"/>
  <c r="BH363" i="1"/>
  <c r="BI618" i="1"/>
  <c r="BI616" i="1" s="1"/>
  <c r="BH664" i="1"/>
  <c r="BI658" i="1"/>
  <c r="BI656" i="1" s="1"/>
  <c r="BI357" i="1"/>
  <c r="BI355" i="1" s="1"/>
  <c r="BI377" i="1"/>
  <c r="BI375" i="1" s="1"/>
  <c r="BH383" i="1"/>
  <c r="CA145" i="1"/>
  <c r="CB145" i="1"/>
  <c r="AK43" i="7"/>
  <c r="BF1212" i="1"/>
  <c r="AO2" i="7"/>
  <c r="BI883" i="1" l="1"/>
  <c r="BJ808" i="1"/>
  <c r="BJ806" i="1"/>
  <c r="BJ810" i="1"/>
  <c r="BJ807" i="1"/>
  <c r="BJ812" i="1"/>
  <c r="BJ809" i="1"/>
  <c r="BJ811" i="1"/>
  <c r="BJ813" i="1"/>
  <c r="BJ814" i="1"/>
  <c r="BJ815" i="1"/>
  <c r="BJ359" i="1"/>
  <c r="BJ357" i="1" s="1"/>
  <c r="BJ355" i="1" s="1"/>
  <c r="BJ75" i="1"/>
  <c r="GU2" i="1"/>
  <c r="GV1" i="1"/>
  <c r="BJ660" i="1"/>
  <c r="BJ658" i="1" s="1"/>
  <c r="BJ656" i="1" s="1"/>
  <c r="BJ823" i="1"/>
  <c r="BJ620" i="1"/>
  <c r="BJ618" i="1" s="1"/>
  <c r="BJ616" i="1" s="1"/>
  <c r="BJ877" i="1"/>
  <c r="BJ379" i="1"/>
  <c r="BJ377" i="1" s="1"/>
  <c r="BJ375" i="1" s="1"/>
  <c r="BJ640" i="1"/>
  <c r="BJ638" i="1" s="1"/>
  <c r="BJ636" i="1" s="1"/>
  <c r="BI99" i="1"/>
  <c r="BK8" i="1"/>
  <c r="BJ858" i="1"/>
  <c r="BJ95" i="1"/>
  <c r="BJ99" i="1" s="1"/>
  <c r="BJ822" i="1"/>
  <c r="BJ818" i="1"/>
  <c r="CT32" i="18"/>
  <c r="BJ826" i="1"/>
  <c r="BJ824" i="1"/>
  <c r="BJ821" i="1"/>
  <c r="BJ825" i="1"/>
  <c r="CU12" i="18"/>
  <c r="CU22" i="18"/>
  <c r="CV8" i="18"/>
  <c r="BK1" i="1"/>
  <c r="BK2" i="1" s="1"/>
  <c r="BI664" i="1"/>
  <c r="BI383" i="1"/>
  <c r="BI644" i="1"/>
  <c r="BI624" i="1"/>
  <c r="BI363" i="1"/>
  <c r="CC145" i="1"/>
  <c r="AL43" i="7"/>
  <c r="AP2" i="7"/>
  <c r="BK807" i="1" l="1"/>
  <c r="BK808" i="1"/>
  <c r="BK809" i="1"/>
  <c r="BK806" i="1"/>
  <c r="BK811" i="1"/>
  <c r="BK815" i="1"/>
  <c r="BK810" i="1"/>
  <c r="BK812" i="1"/>
  <c r="BK813" i="1"/>
  <c r="BK814" i="1"/>
  <c r="GW1" i="1"/>
  <c r="GV2" i="1"/>
  <c r="BK359" i="1"/>
  <c r="BK357" i="1" s="1"/>
  <c r="BK355" i="1" s="1"/>
  <c r="BJ883" i="1"/>
  <c r="BJ100" i="1"/>
  <c r="BK620" i="1"/>
  <c r="BK618" i="1" s="1"/>
  <c r="BK616" i="1" s="1"/>
  <c r="BK660" i="1"/>
  <c r="BK658" i="1" s="1"/>
  <c r="BK656" i="1" s="1"/>
  <c r="BL8" i="1"/>
  <c r="AQ2" i="7"/>
  <c r="BK379" i="1"/>
  <c r="BK377" i="1" s="1"/>
  <c r="BK375" i="1" s="1"/>
  <c r="BK640" i="1"/>
  <c r="BK638" i="1" s="1"/>
  <c r="BK636" i="1" s="1"/>
  <c r="BK95" i="1"/>
  <c r="BK99" i="1" s="1"/>
  <c r="BK858" i="1"/>
  <c r="BK818" i="1"/>
  <c r="CU32" i="18"/>
  <c r="BK823" i="1"/>
  <c r="BK824" i="1"/>
  <c r="BK877" i="1"/>
  <c r="BK821" i="1"/>
  <c r="BK825" i="1"/>
  <c r="BK822" i="1"/>
  <c r="BK826" i="1"/>
  <c r="CV12" i="18"/>
  <c r="CV22" i="18"/>
  <c r="CW8" i="18"/>
  <c r="BL1" i="1"/>
  <c r="BL2" i="1" s="1"/>
  <c r="BJ664" i="1"/>
  <c r="BJ644" i="1"/>
  <c r="BJ624" i="1"/>
  <c r="BJ363" i="1"/>
  <c r="BJ383" i="1"/>
  <c r="CD145" i="1"/>
  <c r="BH1212" i="1"/>
  <c r="BK75" i="1" l="1"/>
  <c r="BL806" i="1"/>
  <c r="BL807" i="1"/>
  <c r="BL809" i="1"/>
  <c r="BL810" i="1"/>
  <c r="BL814" i="1"/>
  <c r="BL811" i="1"/>
  <c r="BL812" i="1"/>
  <c r="BL813" i="1"/>
  <c r="BL808" i="1"/>
  <c r="BL815" i="1"/>
  <c r="BL75" i="1"/>
  <c r="GW2" i="1"/>
  <c r="GX1" i="1"/>
  <c r="BK100" i="1"/>
  <c r="BL640" i="1"/>
  <c r="BL638" i="1" s="1"/>
  <c r="BL636" i="1" s="1"/>
  <c r="BL660" i="1"/>
  <c r="BL658" i="1" s="1"/>
  <c r="BL656" i="1" s="1"/>
  <c r="BL877" i="1"/>
  <c r="AR2" i="7"/>
  <c r="BL379" i="1"/>
  <c r="BL377" i="1" s="1"/>
  <c r="BL375" i="1" s="1"/>
  <c r="BL359" i="1"/>
  <c r="BL357" i="1" s="1"/>
  <c r="BL355" i="1" s="1"/>
  <c r="BK883" i="1"/>
  <c r="BL95" i="1"/>
  <c r="BL100" i="1" s="1"/>
  <c r="BL858" i="1"/>
  <c r="BL824" i="1"/>
  <c r="BM8" i="1"/>
  <c r="BL620" i="1"/>
  <c r="BL618" i="1" s="1"/>
  <c r="BL616" i="1" s="1"/>
  <c r="BL818" i="1"/>
  <c r="BL823" i="1"/>
  <c r="BL821" i="1"/>
  <c r="CV32" i="18"/>
  <c r="BL825" i="1"/>
  <c r="BL822" i="1"/>
  <c r="BL826" i="1"/>
  <c r="CW12" i="18"/>
  <c r="CW22" i="18"/>
  <c r="CX8" i="18"/>
  <c r="BM1" i="1"/>
  <c r="BM2" i="1" s="1"/>
  <c r="BK664" i="1"/>
  <c r="BK624" i="1"/>
  <c r="BK644" i="1"/>
  <c r="BK363" i="1"/>
  <c r="BK383" i="1"/>
  <c r="CE145" i="1"/>
  <c r="AN43" i="7"/>
  <c r="BI1212" i="1"/>
  <c r="BM806" i="1" l="1"/>
  <c r="BM807" i="1"/>
  <c r="BM808" i="1"/>
  <c r="BM813" i="1"/>
  <c r="BM814" i="1"/>
  <c r="BM815" i="1"/>
  <c r="BM810" i="1"/>
  <c r="BM811" i="1"/>
  <c r="BM812" i="1"/>
  <c r="BM809" i="1"/>
  <c r="BM75" i="1"/>
  <c r="GX2" i="1"/>
  <c r="GY1" i="1"/>
  <c r="BL883" i="1"/>
  <c r="AS2" i="7"/>
  <c r="BM379" i="1"/>
  <c r="BM377" i="1" s="1"/>
  <c r="BM375" i="1" s="1"/>
  <c r="BL99" i="1"/>
  <c r="BM359" i="1"/>
  <c r="BM357" i="1" s="1"/>
  <c r="BM355" i="1" s="1"/>
  <c r="BM640" i="1"/>
  <c r="BM638" i="1" s="1"/>
  <c r="BM636" i="1" s="1"/>
  <c r="BM660" i="1"/>
  <c r="BM658" i="1" s="1"/>
  <c r="BM656" i="1" s="1"/>
  <c r="BM821" i="1"/>
  <c r="BM620" i="1"/>
  <c r="BM618" i="1" s="1"/>
  <c r="BM616" i="1" s="1"/>
  <c r="BN8" i="1"/>
  <c r="BM95" i="1"/>
  <c r="BM99" i="1" s="1"/>
  <c r="BM824" i="1"/>
  <c r="CW32" i="18"/>
  <c r="BM822" i="1"/>
  <c r="BM818" i="1"/>
  <c r="BM826" i="1"/>
  <c r="BM877" i="1"/>
  <c r="BM858" i="1"/>
  <c r="BM825" i="1"/>
  <c r="BM823" i="1"/>
  <c r="CX12" i="18"/>
  <c r="CX22" i="18"/>
  <c r="CY8" i="18"/>
  <c r="BN1" i="1"/>
  <c r="BN2" i="1" s="1"/>
  <c r="BL624" i="1"/>
  <c r="BL363" i="1"/>
  <c r="BL644" i="1"/>
  <c r="BL664" i="1"/>
  <c r="BL383" i="1"/>
  <c r="CF145" i="1"/>
  <c r="AO43" i="7"/>
  <c r="BN808" i="1" l="1"/>
  <c r="BN810" i="1"/>
  <c r="BN812" i="1"/>
  <c r="BN807" i="1"/>
  <c r="BN809" i="1"/>
  <c r="BN806" i="1"/>
  <c r="BN813" i="1"/>
  <c r="BN814" i="1"/>
  <c r="BN815" i="1"/>
  <c r="BN811" i="1"/>
  <c r="BN75" i="1"/>
  <c r="GY2" i="1"/>
  <c r="GZ1" i="1"/>
  <c r="BN640" i="1"/>
  <c r="BN638" i="1" s="1"/>
  <c r="BN636" i="1" s="1"/>
  <c r="BN379" i="1"/>
  <c r="BN377" i="1" s="1"/>
  <c r="BN375" i="1" s="1"/>
  <c r="BN359" i="1"/>
  <c r="BN357" i="1" s="1"/>
  <c r="BN355" i="1" s="1"/>
  <c r="BN620" i="1"/>
  <c r="BN618" i="1" s="1"/>
  <c r="BN616" i="1" s="1"/>
  <c r="BN660" i="1"/>
  <c r="BN658" i="1" s="1"/>
  <c r="BN656" i="1" s="1"/>
  <c r="AT2" i="7"/>
  <c r="BN877" i="1"/>
  <c r="BM100" i="1"/>
  <c r="CX32" i="18"/>
  <c r="BM883" i="1"/>
  <c r="BN823" i="1"/>
  <c r="BN858" i="1"/>
  <c r="BN826" i="1"/>
  <c r="BN821" i="1"/>
  <c r="BN822" i="1"/>
  <c r="BN95" i="1"/>
  <c r="BN99" i="1" s="1"/>
  <c r="BN825" i="1"/>
  <c r="BN824" i="1"/>
  <c r="BN818" i="1"/>
  <c r="CY12" i="18"/>
  <c r="CY22" i="18"/>
  <c r="CZ8" i="18"/>
  <c r="BO8" i="1"/>
  <c r="BO1" i="1"/>
  <c r="BO2" i="1" s="1"/>
  <c r="BM363" i="1"/>
  <c r="BM644" i="1"/>
  <c r="BM624" i="1"/>
  <c r="BM664" i="1"/>
  <c r="BM383" i="1"/>
  <c r="CG145" i="1"/>
  <c r="BL1212" i="1"/>
  <c r="BO807" i="1" l="1"/>
  <c r="BO809" i="1"/>
  <c r="BO811" i="1"/>
  <c r="BO815" i="1"/>
  <c r="BO808" i="1"/>
  <c r="BO806" i="1"/>
  <c r="BO810" i="1"/>
  <c r="BO812" i="1"/>
  <c r="BO813" i="1"/>
  <c r="BO814" i="1"/>
  <c r="BO75" i="1"/>
  <c r="GZ2" i="1"/>
  <c r="BN883" i="1"/>
  <c r="BN100" i="1"/>
  <c r="CY32" i="18"/>
  <c r="AU2" i="7"/>
  <c r="BO379" i="1"/>
  <c r="BO377" i="1" s="1"/>
  <c r="BO375" i="1" s="1"/>
  <c r="BO620" i="1"/>
  <c r="BO618" i="1" s="1"/>
  <c r="BO616" i="1" s="1"/>
  <c r="BO640" i="1"/>
  <c r="BO638" i="1" s="1"/>
  <c r="BO636" i="1" s="1"/>
  <c r="BO877" i="1"/>
  <c r="BO858" i="1"/>
  <c r="BO359" i="1"/>
  <c r="BO357" i="1" s="1"/>
  <c r="BO355" i="1" s="1"/>
  <c r="BO660" i="1"/>
  <c r="BO658" i="1" s="1"/>
  <c r="BO656" i="1" s="1"/>
  <c r="BP8" i="1"/>
  <c r="BO95" i="1"/>
  <c r="BO99" i="1" s="1"/>
  <c r="BO818" i="1"/>
  <c r="BO826" i="1"/>
  <c r="BO823" i="1"/>
  <c r="BO825" i="1"/>
  <c r="BO824" i="1"/>
  <c r="BO822" i="1"/>
  <c r="BO821" i="1"/>
  <c r="CZ12" i="18"/>
  <c r="CZ22" i="18"/>
  <c r="DA8" i="18"/>
  <c r="BP1" i="1"/>
  <c r="BP2" i="1" s="1"/>
  <c r="BN664" i="1"/>
  <c r="BN363" i="1"/>
  <c r="BN624" i="1"/>
  <c r="BN644" i="1"/>
  <c r="BN383" i="1"/>
  <c r="CH145" i="1"/>
  <c r="AR43" i="7"/>
  <c r="BN1212" i="1"/>
  <c r="AT43" i="7" s="1"/>
  <c r="BP806" i="1" l="1"/>
  <c r="BP807" i="1"/>
  <c r="BP808" i="1"/>
  <c r="BP814" i="1"/>
  <c r="BP809" i="1"/>
  <c r="BP810" i="1"/>
  <c r="BP811" i="1"/>
  <c r="BP815" i="1"/>
  <c r="BP812" i="1"/>
  <c r="BP813" i="1"/>
  <c r="BP75" i="1"/>
  <c r="BP379" i="1"/>
  <c r="BP377" i="1" s="1"/>
  <c r="BP375" i="1" s="1"/>
  <c r="BP877" i="1"/>
  <c r="BP660" i="1"/>
  <c r="BP658" i="1" s="1"/>
  <c r="BP656" i="1" s="1"/>
  <c r="BP95" i="1"/>
  <c r="BP99" i="1" s="1"/>
  <c r="BO883" i="1"/>
  <c r="CZ32" i="18"/>
  <c r="BQ8" i="1"/>
  <c r="AV2" i="7"/>
  <c r="BP640" i="1"/>
  <c r="BP638" i="1" s="1"/>
  <c r="BP636" i="1" s="1"/>
  <c r="BP858" i="1"/>
  <c r="BP359" i="1"/>
  <c r="BP357" i="1" s="1"/>
  <c r="BP355" i="1" s="1"/>
  <c r="BP821" i="1"/>
  <c r="BP620" i="1"/>
  <c r="BP618" i="1" s="1"/>
  <c r="BP616" i="1" s="1"/>
  <c r="BP822" i="1"/>
  <c r="BP826" i="1"/>
  <c r="BO100" i="1"/>
  <c r="BP824" i="1"/>
  <c r="BP818" i="1"/>
  <c r="BP823" i="1"/>
  <c r="BP825" i="1"/>
  <c r="DA12" i="18"/>
  <c r="DA22" i="18"/>
  <c r="DB8" i="18"/>
  <c r="BQ1" i="1"/>
  <c r="BQ2" i="1" s="1"/>
  <c r="BO383" i="1"/>
  <c r="BO644" i="1"/>
  <c r="BO624" i="1"/>
  <c r="BO664" i="1"/>
  <c r="BO363" i="1"/>
  <c r="CI145" i="1"/>
  <c r="BO1212" i="1"/>
  <c r="AU43" i="7" s="1"/>
  <c r="BQ806" i="1" l="1"/>
  <c r="BQ809" i="1"/>
  <c r="BQ810" i="1"/>
  <c r="BQ813" i="1"/>
  <c r="BQ811" i="1"/>
  <c r="BQ812" i="1"/>
  <c r="BQ807" i="1"/>
  <c r="BQ808" i="1"/>
  <c r="BQ814" i="1"/>
  <c r="BQ815" i="1"/>
  <c r="BQ75" i="1"/>
  <c r="BP883" i="1"/>
  <c r="BP100" i="1"/>
  <c r="BQ822" i="1"/>
  <c r="BQ826" i="1"/>
  <c r="BQ95" i="1"/>
  <c r="BQ99" i="1" s="1"/>
  <c r="BQ359" i="1"/>
  <c r="BQ357" i="1" s="1"/>
  <c r="BQ355" i="1" s="1"/>
  <c r="BQ379" i="1"/>
  <c r="BQ377" i="1" s="1"/>
  <c r="BQ375" i="1" s="1"/>
  <c r="BQ823" i="1"/>
  <c r="BQ877" i="1"/>
  <c r="BQ620" i="1"/>
  <c r="BQ618" i="1" s="1"/>
  <c r="BQ616" i="1" s="1"/>
  <c r="BQ824" i="1"/>
  <c r="BQ821" i="1"/>
  <c r="BQ858" i="1"/>
  <c r="BR8" i="1"/>
  <c r="BQ640" i="1"/>
  <c r="BQ638" i="1" s="1"/>
  <c r="BQ636" i="1" s="1"/>
  <c r="BQ825" i="1"/>
  <c r="AW2" i="7"/>
  <c r="BQ660" i="1"/>
  <c r="BQ658" i="1" s="1"/>
  <c r="BQ656" i="1" s="1"/>
  <c r="DA32" i="18"/>
  <c r="BQ818" i="1"/>
  <c r="DB12" i="18"/>
  <c r="DB22" i="18"/>
  <c r="DC8" i="18"/>
  <c r="BR1" i="1"/>
  <c r="BR2" i="1" s="1"/>
  <c r="BP383" i="1"/>
  <c r="BP664" i="1"/>
  <c r="BP624" i="1"/>
  <c r="BP363" i="1"/>
  <c r="BP644" i="1"/>
  <c r="CJ145" i="1"/>
  <c r="BR808" i="1" l="1"/>
  <c r="BR806" i="1"/>
  <c r="BR810" i="1"/>
  <c r="BR812" i="1"/>
  <c r="BR813" i="1"/>
  <c r="BR814" i="1"/>
  <c r="BR815" i="1"/>
  <c r="BR811" i="1"/>
  <c r="BR807" i="1"/>
  <c r="BR809" i="1"/>
  <c r="BR75" i="1"/>
  <c r="BR640" i="1"/>
  <c r="BR638" i="1" s="1"/>
  <c r="BR636" i="1" s="1"/>
  <c r="BQ883" i="1"/>
  <c r="BQ100" i="1"/>
  <c r="BR359" i="1"/>
  <c r="BR357" i="1" s="1"/>
  <c r="BR355" i="1" s="1"/>
  <c r="BR660" i="1"/>
  <c r="BR658" i="1" s="1"/>
  <c r="BR656" i="1" s="1"/>
  <c r="BR379" i="1"/>
  <c r="BR377" i="1" s="1"/>
  <c r="BR375" i="1" s="1"/>
  <c r="BS8" i="1"/>
  <c r="AX2" i="7"/>
  <c r="BR858" i="1"/>
  <c r="BR620" i="1"/>
  <c r="BR618" i="1" s="1"/>
  <c r="BR616" i="1" s="1"/>
  <c r="BR95" i="1"/>
  <c r="BR100" i="1" s="1"/>
  <c r="BR877" i="1"/>
  <c r="BR818" i="1"/>
  <c r="BR821" i="1"/>
  <c r="BR825" i="1"/>
  <c r="DB32" i="18"/>
  <c r="BR822" i="1"/>
  <c r="BR826" i="1"/>
  <c r="BR823" i="1"/>
  <c r="BR824" i="1"/>
  <c r="DC12" i="18"/>
  <c r="DC22" i="18"/>
  <c r="DD8" i="18"/>
  <c r="BS1" i="1"/>
  <c r="BS2" i="1" s="1"/>
  <c r="BQ664" i="1"/>
  <c r="BQ644" i="1"/>
  <c r="BQ383" i="1"/>
  <c r="BQ624" i="1"/>
  <c r="BQ1212" i="1"/>
  <c r="AW43" i="7" s="1"/>
  <c r="BQ363" i="1"/>
  <c r="CK145" i="1"/>
  <c r="BS807" i="1" l="1"/>
  <c r="BS809" i="1"/>
  <c r="BS811" i="1"/>
  <c r="BS815" i="1"/>
  <c r="BS810" i="1"/>
  <c r="BS812" i="1"/>
  <c r="BS813" i="1"/>
  <c r="BS814" i="1"/>
  <c r="BS808" i="1"/>
  <c r="BS806" i="1"/>
  <c r="BS75" i="1"/>
  <c r="BR883" i="1"/>
  <c r="BS660" i="1"/>
  <c r="BS658" i="1" s="1"/>
  <c r="BS656" i="1" s="1"/>
  <c r="AY2" i="7"/>
  <c r="BS359" i="1"/>
  <c r="BS357" i="1" s="1"/>
  <c r="BS355" i="1" s="1"/>
  <c r="BS620" i="1"/>
  <c r="BS618" i="1" s="1"/>
  <c r="BS616" i="1" s="1"/>
  <c r="BR99" i="1"/>
  <c r="BS379" i="1"/>
  <c r="BS377" i="1" s="1"/>
  <c r="BS375" i="1" s="1"/>
  <c r="BS640" i="1"/>
  <c r="BS638" i="1" s="1"/>
  <c r="BS636" i="1" s="1"/>
  <c r="BT8" i="1"/>
  <c r="BS95" i="1"/>
  <c r="BS100" i="1" s="1"/>
  <c r="DC32" i="18"/>
  <c r="BS823" i="1"/>
  <c r="BS824" i="1"/>
  <c r="BS858" i="1"/>
  <c r="BS825" i="1"/>
  <c r="BS821" i="1"/>
  <c r="BS822" i="1"/>
  <c r="BS826" i="1"/>
  <c r="BS877" i="1"/>
  <c r="BS818" i="1"/>
  <c r="DD12" i="18"/>
  <c r="DD22" i="18"/>
  <c r="DE8" i="18"/>
  <c r="BT1" i="1"/>
  <c r="BT2" i="1" s="1"/>
  <c r="BR664" i="1"/>
  <c r="BR624" i="1"/>
  <c r="BR644" i="1"/>
  <c r="BR363" i="1"/>
  <c r="BR383" i="1"/>
  <c r="CL145" i="1"/>
  <c r="BR1212" i="1"/>
  <c r="AX43" i="7" s="1"/>
  <c r="BT806" i="1" l="1"/>
  <c r="BT807" i="1"/>
  <c r="BT808" i="1"/>
  <c r="BT814" i="1"/>
  <c r="BT810" i="1"/>
  <c r="BT815" i="1"/>
  <c r="BT811" i="1"/>
  <c r="BT809" i="1"/>
  <c r="BT812" i="1"/>
  <c r="BT813" i="1"/>
  <c r="BT75" i="1"/>
  <c r="BT818" i="1"/>
  <c r="BT95" i="1"/>
  <c r="BT99" i="1" s="1"/>
  <c r="BT359" i="1"/>
  <c r="BT357" i="1" s="1"/>
  <c r="BT355" i="1" s="1"/>
  <c r="BT858" i="1"/>
  <c r="BT620" i="1"/>
  <c r="BT618" i="1" s="1"/>
  <c r="BT616" i="1" s="1"/>
  <c r="BT660" i="1"/>
  <c r="BT658" i="1" s="1"/>
  <c r="BT656" i="1" s="1"/>
  <c r="AZ2" i="7"/>
  <c r="BT379" i="1"/>
  <c r="BT377" i="1" s="1"/>
  <c r="BT375" i="1" s="1"/>
  <c r="BT640" i="1"/>
  <c r="BT638" i="1" s="1"/>
  <c r="BT636" i="1" s="1"/>
  <c r="BS99" i="1"/>
  <c r="DD32" i="18"/>
  <c r="BS883" i="1"/>
  <c r="BT823" i="1"/>
  <c r="BT821" i="1"/>
  <c r="BT877" i="1"/>
  <c r="BT822" i="1"/>
  <c r="BT826" i="1"/>
  <c r="BT824" i="1"/>
  <c r="BU8" i="1"/>
  <c r="BT825" i="1"/>
  <c r="DE12" i="18"/>
  <c r="DE22" i="18"/>
  <c r="DF8" i="18"/>
  <c r="BU1" i="1"/>
  <c r="BU2" i="1" s="1"/>
  <c r="BS664" i="1"/>
  <c r="BS363" i="1"/>
  <c r="BS644" i="1"/>
  <c r="BS383" i="1"/>
  <c r="BS624" i="1"/>
  <c r="CM145" i="1"/>
  <c r="BU806" i="1" l="1"/>
  <c r="BU807" i="1"/>
  <c r="BU808" i="1"/>
  <c r="BU813" i="1"/>
  <c r="BU809" i="1"/>
  <c r="BU810" i="1"/>
  <c r="BU814" i="1"/>
  <c r="BU815" i="1"/>
  <c r="BU812" i="1"/>
  <c r="BU811" i="1"/>
  <c r="BU75" i="1"/>
  <c r="BU660" i="1"/>
  <c r="BU658" i="1" s="1"/>
  <c r="BU656" i="1" s="1"/>
  <c r="BV8" i="1"/>
  <c r="BU359" i="1"/>
  <c r="BU357" i="1" s="1"/>
  <c r="BU355" i="1" s="1"/>
  <c r="BU640" i="1"/>
  <c r="BU638" i="1" s="1"/>
  <c r="BU636" i="1" s="1"/>
  <c r="BU620" i="1"/>
  <c r="BU618" i="1" s="1"/>
  <c r="BU616" i="1" s="1"/>
  <c r="BT100" i="1"/>
  <c r="BT883" i="1"/>
  <c r="BU379" i="1"/>
  <c r="BU377" i="1" s="1"/>
  <c r="BU375" i="1" s="1"/>
  <c r="BA2" i="7"/>
  <c r="BU823" i="1"/>
  <c r="DE32" i="18"/>
  <c r="BU818" i="1"/>
  <c r="BU826" i="1"/>
  <c r="BU825" i="1"/>
  <c r="BU95" i="1"/>
  <c r="BU100" i="1" s="1"/>
  <c r="BU824" i="1"/>
  <c r="BU877" i="1"/>
  <c r="BU822" i="1"/>
  <c r="BU858" i="1"/>
  <c r="BU821" i="1"/>
  <c r="DF12" i="18"/>
  <c r="DF22" i="18"/>
  <c r="DG8" i="18"/>
  <c r="BV1" i="1"/>
  <c r="BV2" i="1" s="1"/>
  <c r="BT664" i="1"/>
  <c r="BT644" i="1"/>
  <c r="BT624" i="1"/>
  <c r="BT383" i="1"/>
  <c r="BT363" i="1"/>
  <c r="BV808" i="1" l="1"/>
  <c r="BV810" i="1"/>
  <c r="BV806" i="1"/>
  <c r="BV807" i="1"/>
  <c r="BV809" i="1"/>
  <c r="BV812" i="1"/>
  <c r="BV811" i="1"/>
  <c r="BV813" i="1"/>
  <c r="BV814" i="1"/>
  <c r="BV815" i="1"/>
  <c r="BV75" i="1"/>
  <c r="BW8" i="1"/>
  <c r="BW359" i="1" s="1"/>
  <c r="BV858" i="1"/>
  <c r="BB2" i="7"/>
  <c r="BV359" i="1"/>
  <c r="BV660" i="1"/>
  <c r="BV658" i="1" s="1"/>
  <c r="BV656" i="1" s="1"/>
  <c r="BV620" i="1"/>
  <c r="BV618" i="1" s="1"/>
  <c r="BV616" i="1" s="1"/>
  <c r="BV640" i="1"/>
  <c r="BV638" i="1" s="1"/>
  <c r="BV636" i="1" s="1"/>
  <c r="BV379" i="1"/>
  <c r="BV377" i="1" s="1"/>
  <c r="BV375" i="1" s="1"/>
  <c r="BU883" i="1"/>
  <c r="BV826" i="1"/>
  <c r="BV825" i="1"/>
  <c r="BU99" i="1"/>
  <c r="DF32" i="18"/>
  <c r="BV824" i="1"/>
  <c r="BV818" i="1"/>
  <c r="BV823" i="1"/>
  <c r="BV821" i="1"/>
  <c r="BV95" i="1"/>
  <c r="BV99" i="1" s="1"/>
  <c r="BV822" i="1"/>
  <c r="DG12" i="18"/>
  <c r="DG22" i="18"/>
  <c r="DH8" i="18"/>
  <c r="BV877" i="1"/>
  <c r="BW1" i="1"/>
  <c r="BU624" i="1"/>
  <c r="BU644" i="1"/>
  <c r="BU664" i="1"/>
  <c r="BW660" i="1"/>
  <c r="BW640" i="1"/>
  <c r="BW620" i="1"/>
  <c r="BU383" i="1"/>
  <c r="BU363" i="1"/>
  <c r="BV357" i="1"/>
  <c r="BV355" i="1" s="1"/>
  <c r="BW379" i="1"/>
  <c r="CN145" i="1"/>
  <c r="BT1212" i="1"/>
  <c r="AZ43" i="7" s="1"/>
  <c r="BC2" i="7"/>
  <c r="BW858" i="1" l="1"/>
  <c r="BV883" i="1"/>
  <c r="BW807" i="1"/>
  <c r="BW809" i="1"/>
  <c r="BW810" i="1"/>
  <c r="BW811" i="1"/>
  <c r="BW815" i="1"/>
  <c r="BW806" i="1"/>
  <c r="BW812" i="1"/>
  <c r="BW813" i="1"/>
  <c r="BW814" i="1"/>
  <c r="BW808" i="1"/>
  <c r="BW877" i="1"/>
  <c r="BW883" i="1" s="1"/>
  <c r="BW2" i="1"/>
  <c r="BX8" i="1"/>
  <c r="BW95" i="1"/>
  <c r="BW99" i="1" s="1"/>
  <c r="BV100" i="1"/>
  <c r="BW823" i="1"/>
  <c r="BW824" i="1"/>
  <c r="BW825" i="1"/>
  <c r="BW818" i="1"/>
  <c r="DG32" i="18"/>
  <c r="BW821" i="1"/>
  <c r="BW822" i="1"/>
  <c r="BW826" i="1"/>
  <c r="DH12" i="18"/>
  <c r="DH22" i="18"/>
  <c r="DI8" i="18"/>
  <c r="BX1" i="1"/>
  <c r="BV644" i="1"/>
  <c r="BV624" i="1"/>
  <c r="BV383" i="1"/>
  <c r="BV664" i="1"/>
  <c r="BV363" i="1"/>
  <c r="BW618" i="1"/>
  <c r="BW616" i="1" s="1"/>
  <c r="BW638" i="1"/>
  <c r="BW636" i="1" s="1"/>
  <c r="BW658" i="1"/>
  <c r="BW656" i="1" s="1"/>
  <c r="BW357" i="1"/>
  <c r="BW355" i="1" s="1"/>
  <c r="BW377" i="1"/>
  <c r="BW375" i="1" s="1"/>
  <c r="CP145" i="1"/>
  <c r="CO145" i="1"/>
  <c r="BD2" i="7"/>
  <c r="BW75" i="1" l="1"/>
  <c r="BX660" i="1"/>
  <c r="BX95" i="1"/>
  <c r="BX100" i="1" s="1"/>
  <c r="BX379" i="1"/>
  <c r="BX377" i="1" s="1"/>
  <c r="BX375" i="1" s="1"/>
  <c r="BX620" i="1"/>
  <c r="BX618" i="1" s="1"/>
  <c r="BX616" i="1" s="1"/>
  <c r="BX640" i="1"/>
  <c r="BX858" i="1"/>
  <c r="BX877" i="1"/>
  <c r="BY8" i="1"/>
  <c r="BY814" i="1" s="1"/>
  <c r="BX359" i="1"/>
  <c r="BX806" i="1"/>
  <c r="BX807" i="1"/>
  <c r="BX814" i="1"/>
  <c r="BX808" i="1"/>
  <c r="BX815" i="1"/>
  <c r="BX809" i="1"/>
  <c r="BX811" i="1"/>
  <c r="BX812" i="1"/>
  <c r="BX813" i="1"/>
  <c r="BX810" i="1"/>
  <c r="BY806" i="1"/>
  <c r="BX75" i="1"/>
  <c r="BX821" i="1"/>
  <c r="BX2" i="1"/>
  <c r="BW100" i="1"/>
  <c r="BX826" i="1"/>
  <c r="BX822" i="1"/>
  <c r="DH32" i="18"/>
  <c r="BX823" i="1"/>
  <c r="BX824" i="1"/>
  <c r="BX825" i="1"/>
  <c r="BX818" i="1"/>
  <c r="DI12" i="18"/>
  <c r="DI22" i="18"/>
  <c r="DJ8" i="18"/>
  <c r="BY1" i="1"/>
  <c r="BW664" i="1"/>
  <c r="BW363" i="1"/>
  <c r="BW624" i="1"/>
  <c r="BW383" i="1"/>
  <c r="BX638" i="1"/>
  <c r="BX636" i="1" s="1"/>
  <c r="BX658" i="1"/>
  <c r="BX656" i="1" s="1"/>
  <c r="BW644" i="1"/>
  <c r="BX357" i="1"/>
  <c r="BX355" i="1" s="1"/>
  <c r="CQ145" i="1"/>
  <c r="BX883" i="1" l="1"/>
  <c r="BZ8" i="1"/>
  <c r="BZ810" i="1" s="1"/>
  <c r="BY379" i="1"/>
  <c r="BY377" i="1" s="1"/>
  <c r="BY375" i="1" s="1"/>
  <c r="BY620" i="1"/>
  <c r="BE2" i="7"/>
  <c r="BY640" i="1"/>
  <c r="BY812" i="1"/>
  <c r="BX99" i="1"/>
  <c r="BY813" i="1"/>
  <c r="BY660" i="1"/>
  <c r="BY658" i="1" s="1"/>
  <c r="BY656" i="1" s="1"/>
  <c r="BY811" i="1"/>
  <c r="BY808" i="1"/>
  <c r="BY858" i="1"/>
  <c r="BY95" i="1"/>
  <c r="BY100" i="1" s="1"/>
  <c r="BY359" i="1"/>
  <c r="BY809" i="1"/>
  <c r="BY810" i="1"/>
  <c r="BY75" i="1"/>
  <c r="BY807" i="1"/>
  <c r="BY815" i="1"/>
  <c r="BZ807" i="1"/>
  <c r="BZ813" i="1"/>
  <c r="BZ814" i="1"/>
  <c r="BY823" i="1"/>
  <c r="BY2" i="1"/>
  <c r="BY877" i="1"/>
  <c r="BY883" i="1" s="1"/>
  <c r="BY822" i="1"/>
  <c r="BY821" i="1"/>
  <c r="BY824" i="1"/>
  <c r="BY825" i="1"/>
  <c r="BY826" i="1"/>
  <c r="DI32" i="18"/>
  <c r="BY818" i="1"/>
  <c r="DJ12" i="18"/>
  <c r="DJ22" i="18"/>
  <c r="DK8" i="18"/>
  <c r="BZ1" i="1"/>
  <c r="BX644" i="1"/>
  <c r="BX624" i="1"/>
  <c r="BX383" i="1"/>
  <c r="BX363" i="1"/>
  <c r="BX664" i="1"/>
  <c r="BY618" i="1"/>
  <c r="BY616" i="1" s="1"/>
  <c r="BZ660" i="1"/>
  <c r="BZ640" i="1"/>
  <c r="BY638" i="1"/>
  <c r="BY636" i="1" s="1"/>
  <c r="BZ379" i="1"/>
  <c r="BY357" i="1"/>
  <c r="BY355" i="1" s="1"/>
  <c r="CR145" i="1"/>
  <c r="BX1212" i="1"/>
  <c r="BD43" i="7" s="1"/>
  <c r="BY99" i="1"/>
  <c r="BZ811" i="1" l="1"/>
  <c r="BZ806" i="1"/>
  <c r="BF2" i="7"/>
  <c r="BZ620" i="1"/>
  <c r="BZ815" i="1"/>
  <c r="BZ808" i="1"/>
  <c r="BZ809" i="1"/>
  <c r="BZ359" i="1"/>
  <c r="BZ357" i="1" s="1"/>
  <c r="BZ355" i="1" s="1"/>
  <c r="BZ75" i="1"/>
  <c r="BZ812" i="1"/>
  <c r="BZ825" i="1"/>
  <c r="BZ2" i="1"/>
  <c r="CA8" i="1"/>
  <c r="BZ877" i="1"/>
  <c r="BZ95" i="1"/>
  <c r="BZ99" i="1" s="1"/>
  <c r="BZ858" i="1"/>
  <c r="BZ824" i="1"/>
  <c r="BZ821" i="1"/>
  <c r="BZ823" i="1"/>
  <c r="DJ32" i="18"/>
  <c r="BZ826" i="1"/>
  <c r="BZ822" i="1"/>
  <c r="BZ818" i="1"/>
  <c r="DK12" i="18"/>
  <c r="DK22" i="18"/>
  <c r="DL8" i="18"/>
  <c r="CA1" i="1"/>
  <c r="CA2" i="1" s="1"/>
  <c r="BY363" i="1"/>
  <c r="BY644" i="1"/>
  <c r="BY664" i="1"/>
  <c r="BY624" i="1"/>
  <c r="BZ618" i="1"/>
  <c r="BZ616" i="1" s="1"/>
  <c r="BZ638" i="1"/>
  <c r="BZ636" i="1" s="1"/>
  <c r="BZ658" i="1"/>
  <c r="BZ656" i="1" s="1"/>
  <c r="BZ377" i="1"/>
  <c r="BZ375" i="1" s="1"/>
  <c r="BY383" i="1"/>
  <c r="CS145" i="1"/>
  <c r="CA807" i="1" l="1"/>
  <c r="CA808" i="1"/>
  <c r="CA809" i="1"/>
  <c r="CA811" i="1"/>
  <c r="CA815" i="1"/>
  <c r="CA806" i="1"/>
  <c r="CA810" i="1"/>
  <c r="CA812" i="1"/>
  <c r="CA813" i="1"/>
  <c r="CA814" i="1"/>
  <c r="BG2" i="7"/>
  <c r="CA858" i="1"/>
  <c r="CA877" i="1"/>
  <c r="BZ883" i="1"/>
  <c r="CA620" i="1"/>
  <c r="CA618" i="1" s="1"/>
  <c r="CA616" i="1" s="1"/>
  <c r="CA640" i="1"/>
  <c r="CA638" i="1" s="1"/>
  <c r="CA636" i="1" s="1"/>
  <c r="CA825" i="1"/>
  <c r="BZ100" i="1"/>
  <c r="CA660" i="1"/>
  <c r="CA658" i="1" s="1"/>
  <c r="CA656" i="1" s="1"/>
  <c r="CB8" i="1"/>
  <c r="CA359" i="1"/>
  <c r="CA357" i="1" s="1"/>
  <c r="CA355" i="1" s="1"/>
  <c r="CA379" i="1"/>
  <c r="CA377" i="1" s="1"/>
  <c r="CA375" i="1" s="1"/>
  <c r="CA95" i="1"/>
  <c r="CA100" i="1" s="1"/>
  <c r="CA821" i="1"/>
  <c r="CA822" i="1"/>
  <c r="CA818" i="1"/>
  <c r="CA824" i="1"/>
  <c r="DK32" i="18"/>
  <c r="CA826" i="1"/>
  <c r="CA823" i="1"/>
  <c r="DL12" i="18"/>
  <c r="DL22" i="18"/>
  <c r="DM8" i="18"/>
  <c r="CB1" i="1"/>
  <c r="CB2" i="1" s="1"/>
  <c r="BZ644" i="1"/>
  <c r="BZ383" i="1"/>
  <c r="BZ624" i="1"/>
  <c r="BZ664" i="1"/>
  <c r="BZ363" i="1"/>
  <c r="CA883" i="1"/>
  <c r="CT145" i="1"/>
  <c r="CA75" i="1" l="1"/>
  <c r="CB806" i="1"/>
  <c r="CB807" i="1"/>
  <c r="CB808" i="1"/>
  <c r="CB809" i="1"/>
  <c r="CB810" i="1"/>
  <c r="CB814" i="1"/>
  <c r="CB811" i="1"/>
  <c r="CB812" i="1"/>
  <c r="CB813" i="1"/>
  <c r="CB815" i="1"/>
  <c r="CB75" i="1"/>
  <c r="CA99" i="1"/>
  <c r="CB379" i="1"/>
  <c r="CB377" i="1" s="1"/>
  <c r="CB375" i="1" s="1"/>
  <c r="CC8" i="1"/>
  <c r="BH2" i="7"/>
  <c r="CB640" i="1"/>
  <c r="CB638" i="1" s="1"/>
  <c r="CB636" i="1" s="1"/>
  <c r="CB359" i="1"/>
  <c r="CB357" i="1" s="1"/>
  <c r="CB355" i="1" s="1"/>
  <c r="CB660" i="1"/>
  <c r="CB658" i="1" s="1"/>
  <c r="CB656" i="1" s="1"/>
  <c r="CB822" i="1"/>
  <c r="CB620" i="1"/>
  <c r="CB618" i="1" s="1"/>
  <c r="CB616" i="1" s="1"/>
  <c r="CB824" i="1"/>
  <c r="CB823" i="1"/>
  <c r="DL32" i="18"/>
  <c r="CB825" i="1"/>
  <c r="CB95" i="1"/>
  <c r="CB100" i="1" s="1"/>
  <c r="CB858" i="1"/>
  <c r="CB826" i="1"/>
  <c r="CB821" i="1"/>
  <c r="CB877" i="1"/>
  <c r="CB818" i="1"/>
  <c r="DM12" i="18"/>
  <c r="DM22" i="18"/>
  <c r="DN8" i="18"/>
  <c r="CC1" i="1"/>
  <c r="CC2" i="1" s="1"/>
  <c r="CA363" i="1"/>
  <c r="CA644" i="1"/>
  <c r="CA624" i="1"/>
  <c r="CA664" i="1"/>
  <c r="CA383" i="1"/>
  <c r="CU145" i="1"/>
  <c r="BZ1212" i="1"/>
  <c r="CC806" i="1" l="1"/>
  <c r="CC807" i="1"/>
  <c r="CC813" i="1"/>
  <c r="CC809" i="1"/>
  <c r="CC814" i="1"/>
  <c r="CC815" i="1"/>
  <c r="CC811" i="1"/>
  <c r="CC812" i="1"/>
  <c r="CC808" i="1"/>
  <c r="CC810" i="1"/>
  <c r="BI2" i="7"/>
  <c r="CC75" i="1"/>
  <c r="CC359" i="1"/>
  <c r="CC357" i="1" s="1"/>
  <c r="CC355" i="1" s="1"/>
  <c r="CC640" i="1"/>
  <c r="CC638" i="1" s="1"/>
  <c r="CC636" i="1" s="1"/>
  <c r="CC379" i="1"/>
  <c r="CC620" i="1"/>
  <c r="CC618" i="1" s="1"/>
  <c r="CC616" i="1" s="1"/>
  <c r="CC660" i="1"/>
  <c r="CC658" i="1" s="1"/>
  <c r="CC656" i="1" s="1"/>
  <c r="CC858" i="1"/>
  <c r="CB883" i="1"/>
  <c r="DM32" i="18"/>
  <c r="CB99" i="1"/>
  <c r="CC826" i="1"/>
  <c r="CC818" i="1"/>
  <c r="CC95" i="1"/>
  <c r="CC99" i="1" s="1"/>
  <c r="CC823" i="1"/>
  <c r="CD8" i="1"/>
  <c r="CC822" i="1"/>
  <c r="CC824" i="1"/>
  <c r="CC877" i="1"/>
  <c r="CC821" i="1"/>
  <c r="CC825" i="1"/>
  <c r="DN12" i="18"/>
  <c r="DN22" i="18"/>
  <c r="DO8" i="18"/>
  <c r="CD1" i="1"/>
  <c r="CD2" i="1" s="1"/>
  <c r="CB624" i="1"/>
  <c r="CB664" i="1"/>
  <c r="CB363" i="1"/>
  <c r="CB644" i="1"/>
  <c r="CC377" i="1"/>
  <c r="CC375" i="1" s="1"/>
  <c r="CB383" i="1"/>
  <c r="CV145" i="1"/>
  <c r="BF43" i="7"/>
  <c r="CD808" i="1" l="1"/>
  <c r="CD810" i="1"/>
  <c r="CD812" i="1"/>
  <c r="CD807" i="1"/>
  <c r="CD809" i="1"/>
  <c r="CD813" i="1"/>
  <c r="CD814" i="1"/>
  <c r="CD815" i="1"/>
  <c r="CD806" i="1"/>
  <c r="CD811" i="1"/>
  <c r="CD75" i="1"/>
  <c r="CC883" i="1"/>
  <c r="CD640" i="1"/>
  <c r="CD638" i="1" s="1"/>
  <c r="CD636" i="1" s="1"/>
  <c r="BJ2" i="7"/>
  <c r="CD660" i="1"/>
  <c r="CD658" i="1" s="1"/>
  <c r="CD656" i="1" s="1"/>
  <c r="CD95" i="1"/>
  <c r="CD99" i="1" s="1"/>
  <c r="CD823" i="1"/>
  <c r="CD620" i="1"/>
  <c r="CD618" i="1" s="1"/>
  <c r="CD616" i="1" s="1"/>
  <c r="CD858" i="1"/>
  <c r="CD379" i="1"/>
  <c r="CD377" i="1" s="1"/>
  <c r="CD375" i="1" s="1"/>
  <c r="CD877" i="1"/>
  <c r="CE8" i="1"/>
  <c r="CD359" i="1"/>
  <c r="CD357" i="1" s="1"/>
  <c r="CD355" i="1" s="1"/>
  <c r="DN32" i="18"/>
  <c r="CD822" i="1"/>
  <c r="CD818" i="1"/>
  <c r="CC100" i="1"/>
  <c r="CD821" i="1"/>
  <c r="CD825" i="1"/>
  <c r="CD824" i="1"/>
  <c r="CD826" i="1"/>
  <c r="DO12" i="18"/>
  <c r="DO22" i="18"/>
  <c r="DP8" i="18"/>
  <c r="CE1" i="1"/>
  <c r="CE2" i="1" s="1"/>
  <c r="CC644" i="1"/>
  <c r="CC383" i="1"/>
  <c r="CC664" i="1"/>
  <c r="CC624" i="1"/>
  <c r="CC363" i="1"/>
  <c r="CW145" i="1"/>
  <c r="CE807" i="1" l="1"/>
  <c r="CE809" i="1"/>
  <c r="CE806" i="1"/>
  <c r="CE811" i="1"/>
  <c r="CE815" i="1"/>
  <c r="CE812" i="1"/>
  <c r="CE813" i="1"/>
  <c r="CE814" i="1"/>
  <c r="CE808" i="1"/>
  <c r="CE810" i="1"/>
  <c r="CE75" i="1"/>
  <c r="CD100" i="1"/>
  <c r="CE877" i="1"/>
  <c r="CE359" i="1"/>
  <c r="CE357" i="1" s="1"/>
  <c r="CE355" i="1" s="1"/>
  <c r="CE620" i="1"/>
  <c r="CE618" i="1" s="1"/>
  <c r="CE616" i="1" s="1"/>
  <c r="CE95" i="1"/>
  <c r="CE100" i="1" s="1"/>
  <c r="CE379" i="1"/>
  <c r="CE377" i="1" s="1"/>
  <c r="CE375" i="1" s="1"/>
  <c r="CE640" i="1"/>
  <c r="CE638" i="1" s="1"/>
  <c r="CE636" i="1" s="1"/>
  <c r="CE858" i="1"/>
  <c r="CE660" i="1"/>
  <c r="CE658" i="1" s="1"/>
  <c r="CE656" i="1" s="1"/>
  <c r="BK2" i="7"/>
  <c r="CF8" i="1"/>
  <c r="CE818" i="1"/>
  <c r="CE823" i="1"/>
  <c r="CD883" i="1"/>
  <c r="CE822" i="1"/>
  <c r="CE826" i="1"/>
  <c r="CE825" i="1"/>
  <c r="DO32" i="18"/>
  <c r="CE821" i="1"/>
  <c r="CE824" i="1"/>
  <c r="DP12" i="18"/>
  <c r="DP22" i="18"/>
  <c r="DQ8" i="18"/>
  <c r="CF1" i="1"/>
  <c r="CF2" i="1" s="1"/>
  <c r="CD644" i="1"/>
  <c r="CD664" i="1"/>
  <c r="CD624" i="1"/>
  <c r="CD363" i="1"/>
  <c r="CD383" i="1"/>
  <c r="CD1212" i="1"/>
  <c r="BJ43" i="7" s="1"/>
  <c r="CC1212" i="1"/>
  <c r="CF806" i="1" l="1"/>
  <c r="CF807" i="1"/>
  <c r="CF808" i="1"/>
  <c r="CF814" i="1"/>
  <c r="CF810" i="1"/>
  <c r="CF809" i="1"/>
  <c r="CF811" i="1"/>
  <c r="CF815" i="1"/>
  <c r="CF812" i="1"/>
  <c r="CF813" i="1"/>
  <c r="CF75" i="1"/>
  <c r="CF379" i="1"/>
  <c r="CF377" i="1" s="1"/>
  <c r="CF375" i="1" s="1"/>
  <c r="CG8" i="1"/>
  <c r="CE99" i="1"/>
  <c r="CE883" i="1"/>
  <c r="CF620" i="1"/>
  <c r="CF618" i="1" s="1"/>
  <c r="CF616" i="1" s="1"/>
  <c r="CF660" i="1"/>
  <c r="CF658" i="1" s="1"/>
  <c r="CF656" i="1" s="1"/>
  <c r="CF640" i="1"/>
  <c r="CF638" i="1" s="1"/>
  <c r="CF636" i="1" s="1"/>
  <c r="BL2" i="7"/>
  <c r="CF359" i="1"/>
  <c r="CF357" i="1" s="1"/>
  <c r="CF355" i="1" s="1"/>
  <c r="CF858" i="1"/>
  <c r="CF877" i="1"/>
  <c r="CF95" i="1"/>
  <c r="CF99" i="1" s="1"/>
  <c r="CF826" i="1"/>
  <c r="CF822" i="1"/>
  <c r="CF818" i="1"/>
  <c r="CF823" i="1"/>
  <c r="DP32" i="18"/>
  <c r="CF824" i="1"/>
  <c r="CF825" i="1"/>
  <c r="CF821" i="1"/>
  <c r="DQ12" i="18"/>
  <c r="DQ22" i="18"/>
  <c r="DR8" i="18"/>
  <c r="CG1" i="1"/>
  <c r="CE644" i="1"/>
  <c r="CE664" i="1"/>
  <c r="CE624" i="1"/>
  <c r="CE363" i="1"/>
  <c r="CG359" i="1"/>
  <c r="CE383" i="1"/>
  <c r="CX145" i="1"/>
  <c r="BI43" i="7"/>
  <c r="BM2" i="7"/>
  <c r="CG806" i="1" l="1"/>
  <c r="CG807" i="1"/>
  <c r="CG809" i="1"/>
  <c r="CG810" i="1"/>
  <c r="CG813" i="1"/>
  <c r="CG808" i="1"/>
  <c r="CG811" i="1"/>
  <c r="CG812" i="1"/>
  <c r="CG814" i="1"/>
  <c r="CG815" i="1"/>
  <c r="CG660" i="1"/>
  <c r="CG658" i="1" s="1"/>
  <c r="CG656" i="1" s="1"/>
  <c r="CG75" i="1"/>
  <c r="CG379" i="1"/>
  <c r="CG377" i="1" s="1"/>
  <c r="CG375" i="1" s="1"/>
  <c r="CG620" i="1"/>
  <c r="CG618" i="1" s="1"/>
  <c r="CG616" i="1" s="1"/>
  <c r="CG640" i="1"/>
  <c r="CG638" i="1" s="1"/>
  <c r="CG636" i="1" s="1"/>
  <c r="CH8" i="1"/>
  <c r="CG821" i="1"/>
  <c r="CG2" i="1"/>
  <c r="CG858" i="1"/>
  <c r="CF100" i="1"/>
  <c r="CF883" i="1"/>
  <c r="CG95" i="1"/>
  <c r="CG99" i="1" s="1"/>
  <c r="CG877" i="1"/>
  <c r="CG826" i="1"/>
  <c r="CG822" i="1"/>
  <c r="CG818" i="1"/>
  <c r="CG823" i="1"/>
  <c r="DQ32" i="18"/>
  <c r="CG824" i="1"/>
  <c r="CG825" i="1"/>
  <c r="DR12" i="18"/>
  <c r="DR22" i="18"/>
  <c r="DS8" i="18"/>
  <c r="CH1" i="1"/>
  <c r="CF664" i="1"/>
  <c r="CF644" i="1"/>
  <c r="CF363" i="1"/>
  <c r="CF624" i="1"/>
  <c r="CH660" i="1"/>
  <c r="CF383" i="1"/>
  <c r="CG357" i="1"/>
  <c r="CG355" i="1" s="1"/>
  <c r="CY145" i="1"/>
  <c r="CZ145" i="1"/>
  <c r="CF1212" i="1"/>
  <c r="BL43" i="7" s="1"/>
  <c r="CI8" i="1" l="1"/>
  <c r="CI807" i="1" s="1"/>
  <c r="CH808" i="1"/>
  <c r="CH806" i="1"/>
  <c r="CH810" i="1"/>
  <c r="CH812" i="1"/>
  <c r="CH813" i="1"/>
  <c r="CH814" i="1"/>
  <c r="CH815" i="1"/>
  <c r="CH811" i="1"/>
  <c r="CH807" i="1"/>
  <c r="CH809" i="1"/>
  <c r="CG883" i="1"/>
  <c r="CH75" i="1"/>
  <c r="BN2" i="7"/>
  <c r="CH359" i="1"/>
  <c r="CH357" i="1" s="1"/>
  <c r="CH355" i="1" s="1"/>
  <c r="CH379" i="1"/>
  <c r="CH620" i="1"/>
  <c r="CH618" i="1" s="1"/>
  <c r="CH616" i="1" s="1"/>
  <c r="CH640" i="1"/>
  <c r="CH638" i="1" s="1"/>
  <c r="CH636" i="1" s="1"/>
  <c r="CH877" i="1"/>
  <c r="CH2" i="1"/>
  <c r="CG100" i="1"/>
  <c r="CH858" i="1"/>
  <c r="CH822" i="1"/>
  <c r="CH826" i="1"/>
  <c r="CH95" i="1"/>
  <c r="CH100" i="1" s="1"/>
  <c r="DR32" i="18"/>
  <c r="CH821" i="1"/>
  <c r="CH818" i="1"/>
  <c r="CH823" i="1"/>
  <c r="CH824" i="1"/>
  <c r="CH825" i="1"/>
  <c r="DS22" i="18"/>
  <c r="DS12" i="18"/>
  <c r="DT8" i="18"/>
  <c r="CI1" i="1"/>
  <c r="CG363" i="1"/>
  <c r="CG624" i="1"/>
  <c r="CI660" i="1"/>
  <c r="CI640" i="1"/>
  <c r="CI620" i="1"/>
  <c r="CH658" i="1"/>
  <c r="CH656" i="1" s="1"/>
  <c r="CG644" i="1"/>
  <c r="CG664" i="1"/>
  <c r="CI379" i="1"/>
  <c r="CI359" i="1"/>
  <c r="CH377" i="1"/>
  <c r="CH375" i="1" s="1"/>
  <c r="CG383" i="1"/>
  <c r="DA145" i="1"/>
  <c r="CG1212" i="1"/>
  <c r="BM43" i="7" s="1"/>
  <c r="BO2" i="7"/>
  <c r="CI877" i="1"/>
  <c r="CI75" i="1" l="1"/>
  <c r="CI806" i="1"/>
  <c r="CI810" i="1"/>
  <c r="CI811" i="1"/>
  <c r="CI813" i="1"/>
  <c r="CI808" i="1"/>
  <c r="CI812" i="1"/>
  <c r="CI809" i="1"/>
  <c r="CI814" i="1"/>
  <c r="CI815" i="1"/>
  <c r="CH883" i="1"/>
  <c r="CI95" i="1"/>
  <c r="CI100" i="1" s="1"/>
  <c r="CI2" i="1"/>
  <c r="CH99" i="1"/>
  <c r="CI858" i="1"/>
  <c r="CI883" i="1" s="1"/>
  <c r="CI826" i="1"/>
  <c r="CJ8" i="1"/>
  <c r="CI821" i="1"/>
  <c r="CI818" i="1"/>
  <c r="DS32" i="18"/>
  <c r="CI822" i="1"/>
  <c r="CI825" i="1"/>
  <c r="CI823" i="1"/>
  <c r="CI824" i="1"/>
  <c r="DT22" i="18"/>
  <c r="DQ35" i="18" s="1"/>
  <c r="DT12" i="18"/>
  <c r="W12" i="18" s="1"/>
  <c r="CJ1" i="1"/>
  <c r="CJ2" i="1" s="1"/>
  <c r="CH644" i="1"/>
  <c r="CH664" i="1"/>
  <c r="CI618" i="1"/>
  <c r="CI616" i="1" s="1"/>
  <c r="CI638" i="1"/>
  <c r="CI636" i="1" s="1"/>
  <c r="CI658" i="1"/>
  <c r="CI656" i="1" s="1"/>
  <c r="CH383" i="1"/>
  <c r="CH624" i="1"/>
  <c r="CI357" i="1"/>
  <c r="CI355" i="1" s="1"/>
  <c r="CH363" i="1"/>
  <c r="CI377" i="1"/>
  <c r="CI375" i="1" s="1"/>
  <c r="CJ806" i="1" l="1"/>
  <c r="CJ807" i="1"/>
  <c r="CJ814" i="1"/>
  <c r="CJ809" i="1"/>
  <c r="CJ808" i="1"/>
  <c r="CJ815" i="1"/>
  <c r="CJ810" i="1"/>
  <c r="CJ811" i="1"/>
  <c r="CJ812" i="1"/>
  <c r="CJ813" i="1"/>
  <c r="CI99" i="1"/>
  <c r="CJ660" i="1"/>
  <c r="CJ658" i="1" s="1"/>
  <c r="CJ656" i="1" s="1"/>
  <c r="CJ379" i="1"/>
  <c r="CJ377" i="1" s="1"/>
  <c r="CJ383" i="1" s="1"/>
  <c r="CJ359" i="1"/>
  <c r="BP2" i="7"/>
  <c r="CJ620" i="1"/>
  <c r="CJ618" i="1" s="1"/>
  <c r="CJ616" i="1" s="1"/>
  <c r="CJ640" i="1"/>
  <c r="CK8" i="1"/>
  <c r="CJ877" i="1"/>
  <c r="CJ858" i="1"/>
  <c r="CJ95" i="1"/>
  <c r="CJ99" i="1" s="1"/>
  <c r="CJ821" i="1"/>
  <c r="CJ818" i="1"/>
  <c r="CJ826" i="1"/>
  <c r="DR35" i="18"/>
  <c r="W22" i="18"/>
  <c r="DT32" i="18"/>
  <c r="W32" i="18" s="1"/>
  <c r="T32" i="18" s="1"/>
  <c r="DT35" i="18"/>
  <c r="AA38" i="18"/>
  <c r="AF38" i="18"/>
  <c r="DT38" i="18"/>
  <c r="AG38" i="18"/>
  <c r="AB38" i="18"/>
  <c r="AA35" i="18"/>
  <c r="AB35" i="18"/>
  <c r="AD38" i="18"/>
  <c r="AE38" i="18"/>
  <c r="AC38" i="18"/>
  <c r="AE35" i="18"/>
  <c r="AC35" i="18"/>
  <c r="AD35" i="18"/>
  <c r="AH35" i="18"/>
  <c r="AI35" i="18"/>
  <c r="AG35" i="18"/>
  <c r="AF35" i="18"/>
  <c r="AH38" i="18"/>
  <c r="AI38" i="18"/>
  <c r="AK35" i="18"/>
  <c r="AJ35" i="18"/>
  <c r="AK38" i="18"/>
  <c r="AL38" i="18"/>
  <c r="AJ38" i="18"/>
  <c r="AL35" i="18"/>
  <c r="AO38" i="18"/>
  <c r="AM38" i="18"/>
  <c r="AO35" i="18"/>
  <c r="AN35" i="18"/>
  <c r="AM35" i="18"/>
  <c r="AP35" i="18"/>
  <c r="AN38" i="18"/>
  <c r="AQ38" i="18"/>
  <c r="AQ35" i="18"/>
  <c r="AR35" i="18"/>
  <c r="AP38" i="18"/>
  <c r="AR38" i="18"/>
  <c r="AS35" i="18"/>
  <c r="AU38" i="18"/>
  <c r="AT38" i="18"/>
  <c r="AU35" i="18"/>
  <c r="AV38" i="18"/>
  <c r="AT35" i="18"/>
  <c r="AS38" i="18"/>
  <c r="AV35" i="18"/>
  <c r="AW38" i="18"/>
  <c r="AX38" i="18"/>
  <c r="AW35" i="18"/>
  <c r="AY38" i="18"/>
  <c r="AY35" i="18"/>
  <c r="AX35" i="18"/>
  <c r="AZ35" i="18"/>
  <c r="BB35" i="18"/>
  <c r="BA35" i="18"/>
  <c r="BA38" i="18"/>
  <c r="AZ38" i="18"/>
  <c r="BD38" i="18"/>
  <c r="BC38" i="18"/>
  <c r="BB38" i="18"/>
  <c r="BE35" i="18"/>
  <c r="BD35" i="18"/>
  <c r="BE38" i="18"/>
  <c r="BF35" i="18"/>
  <c r="BC35" i="18"/>
  <c r="BG38" i="18"/>
  <c r="BF38" i="18"/>
  <c r="BG35" i="18"/>
  <c r="BH35" i="18"/>
  <c r="BH38" i="18"/>
  <c r="BI38" i="18"/>
  <c r="BJ38" i="18"/>
  <c r="BI35" i="18"/>
  <c r="BK38" i="18"/>
  <c r="BL38" i="18"/>
  <c r="BJ35" i="18"/>
  <c r="BL35" i="18"/>
  <c r="BK35" i="18"/>
  <c r="BM35" i="18"/>
  <c r="BM38" i="18"/>
  <c r="BN35" i="18"/>
  <c r="BN38" i="18"/>
  <c r="BO35" i="18"/>
  <c r="BP35" i="18"/>
  <c r="BO38" i="18"/>
  <c r="BR38" i="18"/>
  <c r="BP38" i="18"/>
  <c r="BQ38" i="18"/>
  <c r="BR35" i="18"/>
  <c r="BS35" i="18"/>
  <c r="BQ35" i="18"/>
  <c r="BT38" i="18"/>
  <c r="BU35" i="18"/>
  <c r="BV38" i="18"/>
  <c r="BU38" i="18"/>
  <c r="BS38" i="18"/>
  <c r="BT35" i="18"/>
  <c r="BW38" i="18"/>
  <c r="BW35" i="18"/>
  <c r="BV35" i="18"/>
  <c r="BX35" i="18"/>
  <c r="BX38" i="18"/>
  <c r="BY38" i="18"/>
  <c r="BY35" i="18"/>
  <c r="BZ35" i="18"/>
  <c r="CA38" i="18"/>
  <c r="BZ38" i="18"/>
  <c r="CA35" i="18"/>
  <c r="CB35" i="18"/>
  <c r="CC35" i="18"/>
  <c r="CB38" i="18"/>
  <c r="CD35" i="18"/>
  <c r="CC38" i="18"/>
  <c r="CE35" i="18"/>
  <c r="CD38" i="18"/>
  <c r="CF35" i="18"/>
  <c r="CE38" i="18"/>
  <c r="CG38" i="18"/>
  <c r="CG35" i="18"/>
  <c r="CH38" i="18"/>
  <c r="CF38" i="18"/>
  <c r="CI35" i="18"/>
  <c r="CJ38" i="18"/>
  <c r="CH35" i="18"/>
  <c r="CI38" i="18"/>
  <c r="CK35" i="18"/>
  <c r="CL35" i="18"/>
  <c r="CK38" i="18"/>
  <c r="CM38" i="18"/>
  <c r="CL38" i="18"/>
  <c r="CM35" i="18"/>
  <c r="CJ35" i="18"/>
  <c r="CN35" i="18"/>
  <c r="CP38" i="18"/>
  <c r="CO38" i="18"/>
  <c r="CO35" i="18"/>
  <c r="CN38" i="18"/>
  <c r="CQ35" i="18"/>
  <c r="CP35" i="18"/>
  <c r="CQ38" i="18"/>
  <c r="CS35" i="18"/>
  <c r="CS38" i="18"/>
  <c r="CT38" i="18"/>
  <c r="CR38" i="18"/>
  <c r="CR35" i="18"/>
  <c r="CT35" i="18"/>
  <c r="CU35" i="18"/>
  <c r="CU38" i="18"/>
  <c r="CV38" i="18"/>
  <c r="CV35" i="18"/>
  <c r="CW38" i="18"/>
  <c r="CW35" i="18"/>
  <c r="CY38" i="18"/>
  <c r="CX38" i="18"/>
  <c r="CZ35" i="18"/>
  <c r="CY35" i="18"/>
  <c r="CX35" i="18"/>
  <c r="DA35" i="18"/>
  <c r="CZ38" i="18"/>
  <c r="DA38" i="18"/>
  <c r="DB38" i="18"/>
  <c r="DB35" i="18"/>
  <c r="DC38" i="18"/>
  <c r="DC35" i="18"/>
  <c r="DE35" i="18"/>
  <c r="DF35" i="18"/>
  <c r="DD38" i="18"/>
  <c r="DD35" i="18"/>
  <c r="DE38" i="18"/>
  <c r="DG38" i="18"/>
  <c r="DG35" i="18"/>
  <c r="DF38" i="18"/>
  <c r="DH38" i="18"/>
  <c r="DJ35" i="18"/>
  <c r="DI38" i="18"/>
  <c r="DH35" i="18"/>
  <c r="DI35" i="18"/>
  <c r="DJ38" i="18"/>
  <c r="DK38" i="18"/>
  <c r="DL35" i="18"/>
  <c r="DL38" i="18"/>
  <c r="DK35" i="18"/>
  <c r="DM38" i="18"/>
  <c r="DM35" i="18"/>
  <c r="DP38" i="18"/>
  <c r="DP35" i="18"/>
  <c r="DN35" i="18"/>
  <c r="DQ38" i="18"/>
  <c r="DN38" i="18"/>
  <c r="DO35" i="18"/>
  <c r="DO38" i="18"/>
  <c r="DR38" i="18"/>
  <c r="DS38" i="18"/>
  <c r="DS35" i="18"/>
  <c r="CJ823" i="1"/>
  <c r="CJ824" i="1"/>
  <c r="CJ825" i="1"/>
  <c r="CJ822" i="1"/>
  <c r="CK1" i="1"/>
  <c r="CK2" i="1" s="1"/>
  <c r="CI624" i="1"/>
  <c r="CJ638" i="1"/>
  <c r="CJ636" i="1" s="1"/>
  <c r="CK640" i="1"/>
  <c r="CI644" i="1"/>
  <c r="CI664" i="1"/>
  <c r="CI383" i="1"/>
  <c r="CJ357" i="1"/>
  <c r="CJ363" i="1" s="1"/>
  <c r="CI363" i="1"/>
  <c r="DC145" i="1"/>
  <c r="DB145" i="1"/>
  <c r="CI1212" i="1"/>
  <c r="BO43" i="7" s="1"/>
  <c r="CJ75" i="1" l="1"/>
  <c r="CK806" i="1"/>
  <c r="CK807" i="1"/>
  <c r="CK808" i="1"/>
  <c r="CK813" i="1"/>
  <c r="CK809" i="1"/>
  <c r="CK810" i="1"/>
  <c r="CK811" i="1"/>
  <c r="CK814" i="1"/>
  <c r="CK815" i="1"/>
  <c r="CK812" i="1"/>
  <c r="CK620" i="1"/>
  <c r="CK618" i="1" s="1"/>
  <c r="CK616" i="1" s="1"/>
  <c r="CK75" i="1"/>
  <c r="CK379" i="1"/>
  <c r="CK377" i="1" s="1"/>
  <c r="CK375" i="1" s="1"/>
  <c r="CK858" i="1"/>
  <c r="CK877" i="1"/>
  <c r="CK95" i="1"/>
  <c r="CK100" i="1" s="1"/>
  <c r="BQ2" i="7"/>
  <c r="CL8" i="1"/>
  <c r="BR2" i="7" s="1"/>
  <c r="CK359" i="1"/>
  <c r="CK357" i="1" s="1"/>
  <c r="CK355" i="1" s="1"/>
  <c r="CJ100" i="1"/>
  <c r="CK660" i="1"/>
  <c r="CK658" i="1" s="1"/>
  <c r="CK656" i="1" s="1"/>
  <c r="CJ883" i="1"/>
  <c r="CK818" i="1"/>
  <c r="W38" i="18"/>
  <c r="N15" i="6" s="1"/>
  <c r="W35" i="18"/>
  <c r="T35" i="18" s="1"/>
  <c r="CK822" i="1"/>
  <c r="CK823" i="1"/>
  <c r="CK824" i="1"/>
  <c r="CK821" i="1"/>
  <c r="CK826" i="1"/>
  <c r="CK825" i="1"/>
  <c r="CL1" i="1"/>
  <c r="CJ664" i="1"/>
  <c r="CK638" i="1"/>
  <c r="CK636" i="1" s="1"/>
  <c r="CJ644" i="1"/>
  <c r="CJ624" i="1"/>
  <c r="CJ375" i="1"/>
  <c r="CJ355" i="1"/>
  <c r="DD145" i="1"/>
  <c r="CL620" i="1" l="1"/>
  <c r="CL1080" i="1"/>
  <c r="CL359" i="1"/>
  <c r="CL357" i="1" s="1"/>
  <c r="CL355" i="1" s="1"/>
  <c r="CL660" i="1"/>
  <c r="CL658" i="1" s="1"/>
  <c r="CL656" i="1" s="1"/>
  <c r="CL640" i="1"/>
  <c r="CL1014" i="1"/>
  <c r="CL379" i="1"/>
  <c r="CL377" i="1" s="1"/>
  <c r="CL375" i="1" s="1"/>
  <c r="CL994" i="1"/>
  <c r="CL974" i="1"/>
  <c r="CL808" i="1"/>
  <c r="CL810" i="1"/>
  <c r="CL809" i="1"/>
  <c r="CL812" i="1"/>
  <c r="CL806" i="1"/>
  <c r="CL811" i="1"/>
  <c r="CL807" i="1"/>
  <c r="CL813" i="1"/>
  <c r="CL814" i="1"/>
  <c r="CL815" i="1"/>
  <c r="CL75" i="1"/>
  <c r="CL877" i="1"/>
  <c r="CL2" i="1"/>
  <c r="CK883" i="1"/>
  <c r="CK99" i="1"/>
  <c r="CL954" i="1"/>
  <c r="AA974" i="1"/>
  <c r="AB974" i="1"/>
  <c r="AC974" i="1"/>
  <c r="AD974" i="1"/>
  <c r="AE974" i="1"/>
  <c r="AF974" i="1"/>
  <c r="AG974" i="1"/>
  <c r="AH974" i="1"/>
  <c r="AI974" i="1"/>
  <c r="AJ974" i="1"/>
  <c r="AK974" i="1"/>
  <c r="AL974" i="1"/>
  <c r="AM974" i="1"/>
  <c r="AN974" i="1"/>
  <c r="AO974" i="1"/>
  <c r="AP974" i="1"/>
  <c r="AQ974" i="1"/>
  <c r="AR974" i="1"/>
  <c r="AS974" i="1"/>
  <c r="AT974" i="1"/>
  <c r="AU974" i="1"/>
  <c r="AV974" i="1"/>
  <c r="AW974" i="1"/>
  <c r="AY974" i="1"/>
  <c r="AX974" i="1"/>
  <c r="AZ974" i="1"/>
  <c r="BA974" i="1"/>
  <c r="BC974" i="1"/>
  <c r="BB974" i="1"/>
  <c r="BD974" i="1"/>
  <c r="BE974" i="1"/>
  <c r="BG974" i="1"/>
  <c r="BF974" i="1"/>
  <c r="BH974" i="1"/>
  <c r="BI974" i="1"/>
  <c r="BJ974" i="1"/>
  <c r="BK974" i="1"/>
  <c r="BL974" i="1"/>
  <c r="BM974" i="1"/>
  <c r="BN974" i="1"/>
  <c r="BO974" i="1"/>
  <c r="BP974" i="1"/>
  <c r="BQ974" i="1"/>
  <c r="BR974" i="1"/>
  <c r="BS974" i="1"/>
  <c r="BT974" i="1"/>
  <c r="BV974" i="1"/>
  <c r="BU974" i="1"/>
  <c r="BW974" i="1"/>
  <c r="BX974" i="1"/>
  <c r="BY974" i="1"/>
  <c r="BZ974" i="1"/>
  <c r="CB974" i="1"/>
  <c r="CA974" i="1"/>
  <c r="CC974" i="1"/>
  <c r="CD974" i="1"/>
  <c r="CE974" i="1"/>
  <c r="CG974" i="1"/>
  <c r="CF974" i="1"/>
  <c r="CH974" i="1"/>
  <c r="CI974" i="1"/>
  <c r="CK974" i="1"/>
  <c r="CJ974" i="1"/>
  <c r="AA994" i="1"/>
  <c r="AB994" i="1"/>
  <c r="AC994" i="1"/>
  <c r="AD994" i="1"/>
  <c r="AE994" i="1"/>
  <c r="AF994" i="1"/>
  <c r="AG994" i="1"/>
  <c r="AH994" i="1"/>
  <c r="AI994" i="1"/>
  <c r="AJ994" i="1"/>
  <c r="AL994" i="1"/>
  <c r="AK994" i="1"/>
  <c r="AM994" i="1"/>
  <c r="AN994" i="1"/>
  <c r="AO994" i="1"/>
  <c r="AP994" i="1"/>
  <c r="AQ994" i="1"/>
  <c r="AS994" i="1"/>
  <c r="AR994" i="1"/>
  <c r="AT994" i="1"/>
  <c r="AU994" i="1"/>
  <c r="AV994" i="1"/>
  <c r="AW994" i="1"/>
  <c r="AX994" i="1"/>
  <c r="AY994" i="1"/>
  <c r="AZ994" i="1"/>
  <c r="BA994" i="1"/>
  <c r="BB994" i="1"/>
  <c r="BC994" i="1"/>
  <c r="BD994" i="1"/>
  <c r="BE994" i="1"/>
  <c r="BF994" i="1"/>
  <c r="BG994" i="1"/>
  <c r="BH994" i="1"/>
  <c r="BI994" i="1"/>
  <c r="BJ994" i="1"/>
  <c r="BK994" i="1"/>
  <c r="BL994" i="1"/>
  <c r="BM994" i="1"/>
  <c r="BN994" i="1"/>
  <c r="BO994" i="1"/>
  <c r="BP994" i="1"/>
  <c r="BQ994" i="1"/>
  <c r="BR994" i="1"/>
  <c r="BS994" i="1"/>
  <c r="BT994" i="1"/>
  <c r="BU994" i="1"/>
  <c r="BV994" i="1"/>
  <c r="BW994" i="1"/>
  <c r="BX994" i="1"/>
  <c r="BY994" i="1"/>
  <c r="BZ994" i="1"/>
  <c r="CA994" i="1"/>
  <c r="CB994" i="1"/>
  <c r="CC994" i="1"/>
  <c r="CD994" i="1"/>
  <c r="CE994" i="1"/>
  <c r="CG994" i="1"/>
  <c r="CF994" i="1"/>
  <c r="CH994" i="1"/>
  <c r="CI994" i="1"/>
  <c r="CJ994" i="1"/>
  <c r="CK994" i="1"/>
  <c r="AA1080" i="1"/>
  <c r="AB1080" i="1"/>
  <c r="AC1080" i="1"/>
  <c r="AD1080" i="1"/>
  <c r="AE1080" i="1"/>
  <c r="AF1080" i="1"/>
  <c r="AG1080" i="1"/>
  <c r="AH1080" i="1"/>
  <c r="AI1080" i="1"/>
  <c r="AJ1080" i="1"/>
  <c r="AK1080" i="1"/>
  <c r="AL1080" i="1"/>
  <c r="AM1080" i="1"/>
  <c r="AN1080" i="1"/>
  <c r="AO1080" i="1"/>
  <c r="AP1080" i="1"/>
  <c r="AQ1080" i="1"/>
  <c r="AR1080" i="1"/>
  <c r="AS1080" i="1"/>
  <c r="AT1080" i="1"/>
  <c r="AV1080" i="1"/>
  <c r="AU1080" i="1"/>
  <c r="AW1080" i="1"/>
  <c r="AX1080" i="1"/>
  <c r="AY1080" i="1"/>
  <c r="AZ1080" i="1"/>
  <c r="BA1080" i="1"/>
  <c r="BB1080" i="1"/>
  <c r="BC1080" i="1"/>
  <c r="BD1080" i="1"/>
  <c r="BE1080" i="1"/>
  <c r="BG1080" i="1"/>
  <c r="BF1080" i="1"/>
  <c r="BH1080" i="1"/>
  <c r="BI1080" i="1"/>
  <c r="BJ1080" i="1"/>
  <c r="BK1080" i="1"/>
  <c r="BL1080" i="1"/>
  <c r="BM1080" i="1"/>
  <c r="BN1080" i="1"/>
  <c r="BO1080" i="1"/>
  <c r="BP1080" i="1"/>
  <c r="BQ1080" i="1"/>
  <c r="BR1080" i="1"/>
  <c r="BS1080" i="1"/>
  <c r="BT1080" i="1"/>
  <c r="BU1080" i="1"/>
  <c r="BV1080" i="1"/>
  <c r="BW1080" i="1"/>
  <c r="BX1080" i="1"/>
  <c r="BY1080" i="1"/>
  <c r="BZ1080" i="1"/>
  <c r="CA1080" i="1"/>
  <c r="CC1080" i="1"/>
  <c r="CB1080" i="1"/>
  <c r="CD1080" i="1"/>
  <c r="CE1080" i="1"/>
  <c r="CG1080" i="1"/>
  <c r="CF1080" i="1"/>
  <c r="CH1080" i="1"/>
  <c r="CI1080" i="1"/>
  <c r="CJ1080" i="1"/>
  <c r="CK1080" i="1"/>
  <c r="AA1014" i="1"/>
  <c r="AB1014" i="1"/>
  <c r="AC1014" i="1"/>
  <c r="AD1014" i="1"/>
  <c r="AE1014" i="1"/>
  <c r="AF1014" i="1"/>
  <c r="AG1014" i="1"/>
  <c r="AH1014" i="1"/>
  <c r="AI1014" i="1"/>
  <c r="AJ1014" i="1"/>
  <c r="AK1014" i="1"/>
  <c r="AL1014" i="1"/>
  <c r="AM1014" i="1"/>
  <c r="AN1014" i="1"/>
  <c r="AO1014" i="1"/>
  <c r="AP1014" i="1"/>
  <c r="AQ1014" i="1"/>
  <c r="AR1014" i="1"/>
  <c r="AS1014" i="1"/>
  <c r="AT1014" i="1"/>
  <c r="AU1014" i="1"/>
  <c r="AV1014" i="1"/>
  <c r="AW1014" i="1"/>
  <c r="AX1014" i="1"/>
  <c r="AY1014" i="1"/>
  <c r="BA1014" i="1"/>
  <c r="AZ1014" i="1"/>
  <c r="BB1014" i="1"/>
  <c r="BC1014" i="1"/>
  <c r="BD1014" i="1"/>
  <c r="BE1014" i="1"/>
  <c r="BF1014" i="1"/>
  <c r="BG1014" i="1"/>
  <c r="BH1014" i="1"/>
  <c r="BI1014" i="1"/>
  <c r="BJ1014" i="1"/>
  <c r="BK1014" i="1"/>
  <c r="BM1014" i="1"/>
  <c r="BL1014" i="1"/>
  <c r="BN1014" i="1"/>
  <c r="BO1014" i="1"/>
  <c r="BP1014" i="1"/>
  <c r="BQ1014" i="1"/>
  <c r="BR1014" i="1"/>
  <c r="BS1014" i="1"/>
  <c r="BT1014" i="1"/>
  <c r="BU1014" i="1"/>
  <c r="BV1014" i="1"/>
  <c r="BW1014" i="1"/>
  <c r="BX1014" i="1"/>
  <c r="BY1014" i="1"/>
  <c r="BZ1014" i="1"/>
  <c r="CA1014" i="1"/>
  <c r="CB1014" i="1"/>
  <c r="CC1014" i="1"/>
  <c r="CD1014" i="1"/>
  <c r="CE1014" i="1"/>
  <c r="CF1014" i="1"/>
  <c r="CG1014" i="1"/>
  <c r="CH1014" i="1"/>
  <c r="CI1014" i="1"/>
  <c r="CK1014" i="1"/>
  <c r="CJ1014" i="1"/>
  <c r="AA954" i="1"/>
  <c r="AB954" i="1"/>
  <c r="AC954" i="1"/>
  <c r="AD954" i="1"/>
  <c r="AE954" i="1"/>
  <c r="AF954" i="1"/>
  <c r="AG954" i="1"/>
  <c r="AH954" i="1"/>
  <c r="AI954" i="1"/>
  <c r="AJ954" i="1"/>
  <c r="AL954" i="1"/>
  <c r="AK954" i="1"/>
  <c r="AM954" i="1"/>
  <c r="AN954" i="1"/>
  <c r="AO954" i="1"/>
  <c r="AP954" i="1"/>
  <c r="AQ954" i="1"/>
  <c r="AR954" i="1"/>
  <c r="AS954" i="1"/>
  <c r="AT954" i="1"/>
  <c r="AU954" i="1"/>
  <c r="AV954" i="1"/>
  <c r="AW954" i="1"/>
  <c r="AX954" i="1"/>
  <c r="AY954" i="1"/>
  <c r="BA954" i="1"/>
  <c r="AZ954" i="1"/>
  <c r="BB954" i="1"/>
  <c r="BC954" i="1"/>
  <c r="BD954" i="1"/>
  <c r="BE954" i="1"/>
  <c r="BF954" i="1"/>
  <c r="BG954" i="1"/>
  <c r="BH954" i="1"/>
  <c r="BI954" i="1"/>
  <c r="BJ954" i="1"/>
  <c r="BL954" i="1"/>
  <c r="BK954" i="1"/>
  <c r="BM954" i="1"/>
  <c r="BN954" i="1"/>
  <c r="BP954" i="1"/>
  <c r="BO954" i="1"/>
  <c r="BQ954" i="1"/>
  <c r="BR954" i="1"/>
  <c r="BS954" i="1"/>
  <c r="BT954" i="1"/>
  <c r="BU954" i="1"/>
  <c r="BV954" i="1"/>
  <c r="BW954" i="1"/>
  <c r="BX954" i="1"/>
  <c r="BY954" i="1"/>
  <c r="BZ954" i="1"/>
  <c r="CB954" i="1"/>
  <c r="CA954" i="1"/>
  <c r="CC954" i="1"/>
  <c r="CD954" i="1"/>
  <c r="CE954" i="1"/>
  <c r="CG954" i="1"/>
  <c r="CF954" i="1"/>
  <c r="CH954" i="1"/>
  <c r="CI954" i="1"/>
  <c r="CJ954" i="1"/>
  <c r="CK954" i="1"/>
  <c r="CM8" i="1"/>
  <c r="CL95" i="1"/>
  <c r="CL100" i="1" s="1"/>
  <c r="CL858" i="1"/>
  <c r="AA56" i="1"/>
  <c r="CL826" i="1"/>
  <c r="CL818" i="1"/>
  <c r="CL822" i="1"/>
  <c r="CL824" i="1"/>
  <c r="CL823" i="1"/>
  <c r="CL821" i="1"/>
  <c r="CL825" i="1"/>
  <c r="CM1" i="1"/>
  <c r="CM2" i="1" s="1"/>
  <c r="CK664" i="1"/>
  <c r="CK644" i="1"/>
  <c r="CL618" i="1"/>
  <c r="CL616" i="1" s="1"/>
  <c r="CK383" i="1"/>
  <c r="CL638" i="1"/>
  <c r="CL636" i="1" s="1"/>
  <c r="CK624" i="1"/>
  <c r="CK363" i="1"/>
  <c r="CJ1212" i="1"/>
  <c r="CL883" i="1" l="1"/>
  <c r="CM807" i="1"/>
  <c r="CM809" i="1"/>
  <c r="CM810" i="1"/>
  <c r="CM811" i="1"/>
  <c r="CM815" i="1"/>
  <c r="CM812" i="1"/>
  <c r="CM813" i="1"/>
  <c r="CM814" i="1"/>
  <c r="CM806" i="1"/>
  <c r="CM808" i="1"/>
  <c r="BS2" i="7"/>
  <c r="CM75" i="1"/>
  <c r="CM379" i="1"/>
  <c r="CM377" i="1" s="1"/>
  <c r="CM375" i="1" s="1"/>
  <c r="CM1080" i="1"/>
  <c r="CM1137" i="1"/>
  <c r="CM660" i="1"/>
  <c r="CM658" i="1" s="1"/>
  <c r="CM656" i="1" s="1"/>
  <c r="CM359" i="1"/>
  <c r="CM357" i="1" s="1"/>
  <c r="CM355" i="1" s="1"/>
  <c r="CL817" i="1"/>
  <c r="CL99" i="1"/>
  <c r="CM620" i="1"/>
  <c r="CM974" i="1"/>
  <c r="CM1188" i="1"/>
  <c r="CM1014" i="1"/>
  <c r="CM640" i="1"/>
  <c r="CM954" i="1"/>
  <c r="CM994" i="1"/>
  <c r="AA1012" i="1"/>
  <c r="AA1010" i="1" s="1"/>
  <c r="AA972" i="1"/>
  <c r="AA970" i="1" s="1"/>
  <c r="AA992" i="1"/>
  <c r="AA990" i="1" s="1"/>
  <c r="AA1078" i="1"/>
  <c r="AA1076" i="1" s="1"/>
  <c r="CM95" i="1"/>
  <c r="CM100" i="1" s="1"/>
  <c r="CM339" i="1"/>
  <c r="AA952" i="1"/>
  <c r="AA950" i="1" s="1"/>
  <c r="CM858" i="1"/>
  <c r="CN8" i="1"/>
  <c r="CM877" i="1"/>
  <c r="AA339" i="1"/>
  <c r="AB339" i="1"/>
  <c r="AC339" i="1"/>
  <c r="AD339" i="1"/>
  <c r="AE339" i="1"/>
  <c r="AF339" i="1"/>
  <c r="AG339" i="1"/>
  <c r="AH339" i="1"/>
  <c r="AI339" i="1"/>
  <c r="AJ339" i="1"/>
  <c r="AL339" i="1"/>
  <c r="AK339" i="1"/>
  <c r="AM339" i="1"/>
  <c r="AN339" i="1"/>
  <c r="AO339" i="1"/>
  <c r="AP339" i="1"/>
  <c r="AQ339" i="1"/>
  <c r="AR339" i="1"/>
  <c r="AS339" i="1"/>
  <c r="AT339" i="1"/>
  <c r="AU339" i="1"/>
  <c r="AV339" i="1"/>
  <c r="AW339" i="1"/>
  <c r="AX339" i="1"/>
  <c r="AY339" i="1"/>
  <c r="AZ339" i="1"/>
  <c r="BA339" i="1"/>
  <c r="BB339" i="1"/>
  <c r="BC339" i="1"/>
  <c r="BD339" i="1"/>
  <c r="BE339" i="1"/>
  <c r="BF339" i="1"/>
  <c r="BG339" i="1"/>
  <c r="BH339" i="1"/>
  <c r="BI339" i="1"/>
  <c r="BJ339" i="1"/>
  <c r="BK339" i="1"/>
  <c r="BL339" i="1"/>
  <c r="BM339" i="1"/>
  <c r="BN339" i="1"/>
  <c r="BO339" i="1"/>
  <c r="BP339" i="1"/>
  <c r="BR339" i="1"/>
  <c r="BQ339" i="1"/>
  <c r="BS339" i="1"/>
  <c r="BT339" i="1"/>
  <c r="BU339" i="1"/>
  <c r="BV339" i="1"/>
  <c r="BW339" i="1"/>
  <c r="BX339" i="1"/>
  <c r="BY339" i="1"/>
  <c r="BZ339" i="1"/>
  <c r="CA339" i="1"/>
  <c r="CB339" i="1"/>
  <c r="CC339" i="1"/>
  <c r="CD339" i="1"/>
  <c r="CE339" i="1"/>
  <c r="CF339" i="1"/>
  <c r="CG339" i="1"/>
  <c r="CH339" i="1"/>
  <c r="CI339" i="1"/>
  <c r="CJ339" i="1"/>
  <c r="CK339" i="1"/>
  <c r="CL339" i="1"/>
  <c r="AA817" i="1"/>
  <c r="AB817" i="1"/>
  <c r="AC817" i="1"/>
  <c r="AD817" i="1"/>
  <c r="AE817" i="1"/>
  <c r="AF817" i="1"/>
  <c r="AG817" i="1"/>
  <c r="AH817" i="1"/>
  <c r="AI817" i="1"/>
  <c r="AJ817" i="1"/>
  <c r="AK817" i="1"/>
  <c r="AL817" i="1"/>
  <c r="AM817" i="1"/>
  <c r="AN817" i="1"/>
  <c r="AO817" i="1"/>
  <c r="AP817" i="1"/>
  <c r="AQ817" i="1"/>
  <c r="AR817" i="1"/>
  <c r="AS817" i="1"/>
  <c r="AT817" i="1"/>
  <c r="AV817" i="1"/>
  <c r="AU817" i="1"/>
  <c r="AW817" i="1"/>
  <c r="AX817" i="1"/>
  <c r="AY817" i="1"/>
  <c r="AZ817" i="1"/>
  <c r="BA817" i="1"/>
  <c r="BB817" i="1"/>
  <c r="BC817" i="1"/>
  <c r="BD817" i="1"/>
  <c r="BE817" i="1"/>
  <c r="BF817" i="1"/>
  <c r="BG817" i="1"/>
  <c r="BH817" i="1"/>
  <c r="BI817" i="1"/>
  <c r="BJ817" i="1"/>
  <c r="BK817" i="1"/>
  <c r="BL817" i="1"/>
  <c r="BM817" i="1"/>
  <c r="BN817" i="1"/>
  <c r="BO817" i="1"/>
  <c r="BP817" i="1"/>
  <c r="BQ817" i="1"/>
  <c r="BR817" i="1"/>
  <c r="BS817" i="1"/>
  <c r="BT817" i="1"/>
  <c r="BU817" i="1"/>
  <c r="BV817" i="1"/>
  <c r="BW817" i="1"/>
  <c r="BX817" i="1"/>
  <c r="BY817" i="1"/>
  <c r="CA817" i="1"/>
  <c r="BZ817" i="1"/>
  <c r="CB817" i="1"/>
  <c r="CC817" i="1"/>
  <c r="CD817" i="1"/>
  <c r="CE817" i="1"/>
  <c r="CF817" i="1"/>
  <c r="CG817" i="1"/>
  <c r="CH817" i="1"/>
  <c r="CI817" i="1"/>
  <c r="CJ817" i="1"/>
  <c r="CK817" i="1"/>
  <c r="CM825" i="1"/>
  <c r="CM822" i="1"/>
  <c r="CM823" i="1"/>
  <c r="CM817" i="1"/>
  <c r="CM818" i="1"/>
  <c r="CM821" i="1"/>
  <c r="CM824" i="1"/>
  <c r="CM826" i="1"/>
  <c r="CL1188" i="1"/>
  <c r="CL1137" i="1"/>
  <c r="CE1188" i="1"/>
  <c r="CE1137" i="1"/>
  <c r="AA1188" i="1"/>
  <c r="AA1137" i="1"/>
  <c r="AZ1188" i="1"/>
  <c r="AZ1137" i="1"/>
  <c r="BH1188" i="1"/>
  <c r="BH1137" i="1"/>
  <c r="CK1188" i="1"/>
  <c r="CK1137" i="1"/>
  <c r="BQ1188" i="1"/>
  <c r="BQ1137" i="1"/>
  <c r="AD1137" i="1"/>
  <c r="AD1188" i="1"/>
  <c r="BD1188" i="1"/>
  <c r="BD1137" i="1"/>
  <c r="W1144" i="1"/>
  <c r="AF1188" i="1"/>
  <c r="AF1137" i="1"/>
  <c r="BT1137" i="1"/>
  <c r="BT1188" i="1"/>
  <c r="AE1188" i="1"/>
  <c r="AE1137" i="1"/>
  <c r="AV1137" i="1"/>
  <c r="AV1188" i="1"/>
  <c r="BG1137" i="1"/>
  <c r="BG1188" i="1"/>
  <c r="W1143" i="1"/>
  <c r="BE1188" i="1"/>
  <c r="BE1137" i="1"/>
  <c r="AU1137" i="1"/>
  <c r="AU1188" i="1"/>
  <c r="AB1188" i="1"/>
  <c r="AB1137" i="1"/>
  <c r="CI1188" i="1"/>
  <c r="CI1137" i="1"/>
  <c r="AL1137" i="1"/>
  <c r="AL1188" i="1"/>
  <c r="AY1188" i="1"/>
  <c r="AY1137" i="1"/>
  <c r="BW1137" i="1"/>
  <c r="BW1188" i="1"/>
  <c r="CG1188" i="1"/>
  <c r="CG1137" i="1"/>
  <c r="AK1188" i="1"/>
  <c r="AK1137" i="1"/>
  <c r="BK1137" i="1"/>
  <c r="BK1188" i="1"/>
  <c r="AR1188" i="1"/>
  <c r="AR1137" i="1"/>
  <c r="BM1137" i="1"/>
  <c r="BM1188" i="1"/>
  <c r="BB1188" i="1"/>
  <c r="BB1137" i="1"/>
  <c r="BI1188" i="1"/>
  <c r="BI1137" i="1"/>
  <c r="BF1188" i="1"/>
  <c r="BF1137" i="1"/>
  <c r="BS1188" i="1"/>
  <c r="BS1137" i="1"/>
  <c r="AS1137" i="1"/>
  <c r="AS1188" i="1"/>
  <c r="AQ1137" i="1"/>
  <c r="AQ1188" i="1"/>
  <c r="CB1137" i="1"/>
  <c r="CB1188" i="1"/>
  <c r="BA1188" i="1"/>
  <c r="BA1137" i="1"/>
  <c r="BZ1137" i="1"/>
  <c r="BZ1188" i="1"/>
  <c r="BC1188" i="1"/>
  <c r="BC1137" i="1"/>
  <c r="BJ1137" i="1"/>
  <c r="BJ1188" i="1"/>
  <c r="AH1188" i="1"/>
  <c r="AH1137" i="1"/>
  <c r="AP1137" i="1"/>
  <c r="AP1188" i="1"/>
  <c r="AJ1137" i="1"/>
  <c r="AJ1188" i="1"/>
  <c r="AX1137" i="1"/>
  <c r="AX1188" i="1"/>
  <c r="CJ1137" i="1"/>
  <c r="CJ1188" i="1"/>
  <c r="BR1188" i="1"/>
  <c r="BR1137" i="1"/>
  <c r="AM1188" i="1"/>
  <c r="AM1137" i="1"/>
  <c r="BY1137" i="1"/>
  <c r="BY1188" i="1"/>
  <c r="CF1188" i="1"/>
  <c r="CF1137" i="1"/>
  <c r="AG1137" i="1"/>
  <c r="AG1188" i="1"/>
  <c r="AN1137" i="1"/>
  <c r="AN1188" i="1"/>
  <c r="AO1188" i="1"/>
  <c r="AO1137" i="1"/>
  <c r="CD1188" i="1"/>
  <c r="CD1137" i="1"/>
  <c r="AC1188" i="1"/>
  <c r="AC1137" i="1"/>
  <c r="CA1137" i="1"/>
  <c r="CA1188" i="1"/>
  <c r="BO1188" i="1"/>
  <c r="BO1137" i="1"/>
  <c r="BX1188" i="1"/>
  <c r="BX1137" i="1"/>
  <c r="BU1188" i="1"/>
  <c r="BU1137" i="1"/>
  <c r="BV1137" i="1"/>
  <c r="BV1188" i="1"/>
  <c r="AT1188" i="1"/>
  <c r="AT1137" i="1"/>
  <c r="BL1188" i="1"/>
  <c r="BL1137" i="1"/>
  <c r="AW1188" i="1"/>
  <c r="AW1137" i="1"/>
  <c r="BP1188" i="1"/>
  <c r="BP1137" i="1"/>
  <c r="BN1137" i="1"/>
  <c r="BN1188" i="1"/>
  <c r="AI1188" i="1"/>
  <c r="AI1137" i="1"/>
  <c r="CH1188" i="1"/>
  <c r="CH1137" i="1"/>
  <c r="CC1137" i="1"/>
  <c r="CC1188" i="1"/>
  <c r="W1142" i="1"/>
  <c r="CN1" i="1"/>
  <c r="CN2" i="1" s="1"/>
  <c r="CL664" i="1"/>
  <c r="CL644" i="1"/>
  <c r="CM618" i="1"/>
  <c r="CM616" i="1" s="1"/>
  <c r="CM638" i="1"/>
  <c r="CM636" i="1" s="1"/>
  <c r="CL624" i="1"/>
  <c r="CL363" i="1"/>
  <c r="CL383" i="1"/>
  <c r="DF145" i="1"/>
  <c r="DE145" i="1"/>
  <c r="BP43" i="7"/>
  <c r="CN806" i="1" l="1"/>
  <c r="CN807" i="1"/>
  <c r="CN814" i="1"/>
  <c r="CN810" i="1"/>
  <c r="CN815" i="1"/>
  <c r="CN811" i="1"/>
  <c r="CN812" i="1"/>
  <c r="CN813" i="1"/>
  <c r="CN809" i="1"/>
  <c r="CN808" i="1"/>
  <c r="CN75" i="1"/>
  <c r="CM99" i="1"/>
  <c r="AB952" i="1"/>
  <c r="AB950" i="1" s="1"/>
  <c r="AA958" i="1"/>
  <c r="CN379" i="1"/>
  <c r="CN377" i="1" s="1"/>
  <c r="CN375" i="1" s="1"/>
  <c r="BT2" i="7"/>
  <c r="CN994" i="1"/>
  <c r="AA978" i="1"/>
  <c r="AB1012" i="1"/>
  <c r="AB1010" i="1" s="1"/>
  <c r="AA1018" i="1"/>
  <c r="CM883" i="1"/>
  <c r="AA998" i="1"/>
  <c r="CN620" i="1"/>
  <c r="CN618" i="1" s="1"/>
  <c r="CN616" i="1" s="1"/>
  <c r="CN1014" i="1"/>
  <c r="CN640" i="1"/>
  <c r="CN638" i="1" s="1"/>
  <c r="CN636" i="1" s="1"/>
  <c r="CN1080" i="1"/>
  <c r="CN660" i="1"/>
  <c r="CN658" i="1" s="1"/>
  <c r="CN656" i="1" s="1"/>
  <c r="CN95" i="1"/>
  <c r="CN100" i="1" s="1"/>
  <c r="CN339" i="1"/>
  <c r="CN1188" i="1"/>
  <c r="CN954" i="1"/>
  <c r="CN1137" i="1"/>
  <c r="CN359" i="1"/>
  <c r="CN357" i="1" s="1"/>
  <c r="CN355" i="1" s="1"/>
  <c r="CN974" i="1"/>
  <c r="AB992" i="1"/>
  <c r="AB972" i="1"/>
  <c r="AB1078" i="1"/>
  <c r="AA1084" i="1"/>
  <c r="CN858" i="1"/>
  <c r="CO8" i="1"/>
  <c r="CN877" i="1"/>
  <c r="CN817" i="1"/>
  <c r="CN822" i="1"/>
  <c r="CN826" i="1"/>
  <c r="CN821" i="1"/>
  <c r="CN823" i="1"/>
  <c r="CN824" i="1"/>
  <c r="CN825" i="1"/>
  <c r="CN818" i="1"/>
  <c r="CO1" i="1"/>
  <c r="CO2" i="1" s="1"/>
  <c r="CM644" i="1"/>
  <c r="CM664" i="1"/>
  <c r="CM624" i="1"/>
  <c r="CM363" i="1"/>
  <c r="CM383" i="1"/>
  <c r="CM1212" i="1"/>
  <c r="BS43" i="7" s="1"/>
  <c r="CO806" i="1" l="1"/>
  <c r="CO808" i="1"/>
  <c r="CO813" i="1"/>
  <c r="CO807" i="1"/>
  <c r="CO810" i="1"/>
  <c r="CO814" i="1"/>
  <c r="CO815" i="1"/>
  <c r="CO811" i="1"/>
  <c r="CO812" i="1"/>
  <c r="CO809" i="1"/>
  <c r="CO75" i="1"/>
  <c r="AC952" i="1"/>
  <c r="AC958" i="1" s="1"/>
  <c r="AB958" i="1"/>
  <c r="CO640" i="1"/>
  <c r="CO638" i="1" s="1"/>
  <c r="CO636" i="1" s="1"/>
  <c r="AB1018" i="1"/>
  <c r="AC1012" i="1"/>
  <c r="AC1010" i="1" s="1"/>
  <c r="CN99" i="1"/>
  <c r="CO379" i="1"/>
  <c r="CO377" i="1" s="1"/>
  <c r="CO375" i="1" s="1"/>
  <c r="CO974" i="1"/>
  <c r="CO359" i="1"/>
  <c r="CO357" i="1" s="1"/>
  <c r="CO355" i="1" s="1"/>
  <c r="CO1014" i="1"/>
  <c r="CP8" i="1"/>
  <c r="BU2" i="7"/>
  <c r="CO994" i="1"/>
  <c r="CN883" i="1"/>
  <c r="CO620" i="1"/>
  <c r="CO618" i="1" s="1"/>
  <c r="CO616" i="1" s="1"/>
  <c r="AB1076" i="1"/>
  <c r="AC1078" i="1"/>
  <c r="AB1084" i="1"/>
  <c r="AB970" i="1"/>
  <c r="AB978" i="1"/>
  <c r="AC972" i="1"/>
  <c r="AB990" i="1"/>
  <c r="AB998" i="1"/>
  <c r="AC992" i="1"/>
  <c r="CN122" i="1"/>
  <c r="AD952" i="1"/>
  <c r="CO858" i="1"/>
  <c r="CO339" i="1"/>
  <c r="CO660" i="1"/>
  <c r="CO658" i="1" s="1"/>
  <c r="CO656" i="1" s="1"/>
  <c r="CO954" i="1"/>
  <c r="CO1080" i="1"/>
  <c r="CO95" i="1"/>
  <c r="CO99" i="1" s="1"/>
  <c r="CO877" i="1"/>
  <c r="CO821" i="1"/>
  <c r="CO826" i="1"/>
  <c r="CO818" i="1"/>
  <c r="CO823" i="1"/>
  <c r="CO824" i="1"/>
  <c r="CO825" i="1"/>
  <c r="CO822" i="1"/>
  <c r="CO817" i="1"/>
  <c r="CO1188" i="1"/>
  <c r="CO1137" i="1"/>
  <c r="CP1" i="1"/>
  <c r="CP2" i="1" s="1"/>
  <c r="CN624" i="1"/>
  <c r="CN664" i="1"/>
  <c r="CN644" i="1"/>
  <c r="CN363" i="1"/>
  <c r="CN383" i="1"/>
  <c r="DG145" i="1"/>
  <c r="CP808" i="1" l="1"/>
  <c r="CP806" i="1"/>
  <c r="CP810" i="1"/>
  <c r="CP807" i="1"/>
  <c r="CP812" i="1"/>
  <c r="CP809" i="1"/>
  <c r="CP813" i="1"/>
  <c r="CP814" i="1"/>
  <c r="CP815" i="1"/>
  <c r="CP811" i="1"/>
  <c r="CP620" i="1"/>
  <c r="CP618" i="1" s="1"/>
  <c r="CP616" i="1" s="1"/>
  <c r="CP75" i="1"/>
  <c r="AC950" i="1"/>
  <c r="CP339" i="1"/>
  <c r="CP914" i="1"/>
  <c r="CP660" i="1"/>
  <c r="CP1058" i="1"/>
  <c r="AC1018" i="1"/>
  <c r="AD1012" i="1"/>
  <c r="AD1018" i="1" s="1"/>
  <c r="CP432" i="1"/>
  <c r="CP1137" i="1"/>
  <c r="CP359" i="1"/>
  <c r="CP357" i="1" s="1"/>
  <c r="CP355" i="1" s="1"/>
  <c r="CP954" i="1"/>
  <c r="CP1188" i="1"/>
  <c r="CP994" i="1"/>
  <c r="CP877" i="1"/>
  <c r="CO883" i="1"/>
  <c r="CP1014" i="1"/>
  <c r="CP1036" i="1"/>
  <c r="CP1080" i="1"/>
  <c r="CP934" i="1"/>
  <c r="BV2" i="7"/>
  <c r="CP379" i="1"/>
  <c r="CP377" i="1" s="1"/>
  <c r="CP375" i="1" s="1"/>
  <c r="CP640" i="1"/>
  <c r="CP638" i="1" s="1"/>
  <c r="CP636" i="1" s="1"/>
  <c r="CP974" i="1"/>
  <c r="CP56" i="1"/>
  <c r="CO100" i="1"/>
  <c r="AC1076" i="1"/>
  <c r="AD1078" i="1"/>
  <c r="AC1084" i="1"/>
  <c r="AC990" i="1"/>
  <c r="AC998" i="1"/>
  <c r="AD992" i="1"/>
  <c r="AC970" i="1"/>
  <c r="AD972" i="1"/>
  <c r="AC978" i="1"/>
  <c r="AD950" i="1"/>
  <c r="AE952" i="1"/>
  <c r="AD958" i="1"/>
  <c r="CQ8" i="1"/>
  <c r="BW2" i="7" s="1"/>
  <c r="CP858" i="1"/>
  <c r="CP95" i="1"/>
  <c r="CP100" i="1" s="1"/>
  <c r="CP817" i="1"/>
  <c r="CP818" i="1"/>
  <c r="CP823" i="1"/>
  <c r="CP824" i="1"/>
  <c r="CP822" i="1"/>
  <c r="CP825" i="1"/>
  <c r="CP821" i="1"/>
  <c r="CP826" i="1"/>
  <c r="CO122" i="1"/>
  <c r="AV122" i="1"/>
  <c r="AL122" i="1"/>
  <c r="AA1058" i="1"/>
  <c r="AA1056" i="1" s="1"/>
  <c r="AB1058" i="1"/>
  <c r="AC1058" i="1"/>
  <c r="AD1058" i="1"/>
  <c r="AE1058" i="1"/>
  <c r="AF1058" i="1"/>
  <c r="AG1058" i="1"/>
  <c r="AH1058" i="1"/>
  <c r="AI1058" i="1"/>
  <c r="AJ1058" i="1"/>
  <c r="AK1058" i="1"/>
  <c r="AL1058" i="1"/>
  <c r="AM1058" i="1"/>
  <c r="AN1058" i="1"/>
  <c r="AO1058" i="1"/>
  <c r="AP1058" i="1"/>
  <c r="AQ1058" i="1"/>
  <c r="AR1058" i="1"/>
  <c r="AS1058" i="1"/>
  <c r="AT1058" i="1"/>
  <c r="AU1058" i="1"/>
  <c r="AV1058" i="1"/>
  <c r="AW1058" i="1"/>
  <c r="AX1058" i="1"/>
  <c r="AY1058" i="1"/>
  <c r="AZ1058" i="1"/>
  <c r="BA1058" i="1"/>
  <c r="BB1058" i="1"/>
  <c r="BC1058" i="1"/>
  <c r="BD1058" i="1"/>
  <c r="BE1058" i="1"/>
  <c r="BF1058" i="1"/>
  <c r="BG1058" i="1"/>
  <c r="BH1058" i="1"/>
  <c r="BI1058" i="1"/>
  <c r="BJ1058" i="1"/>
  <c r="BK1058" i="1"/>
  <c r="BL1058" i="1"/>
  <c r="BM1058" i="1"/>
  <c r="BN1058" i="1"/>
  <c r="BO1058" i="1"/>
  <c r="BP1058" i="1"/>
  <c r="BQ1058" i="1"/>
  <c r="BR1058" i="1"/>
  <c r="BS1058" i="1"/>
  <c r="BT1058" i="1"/>
  <c r="BU1058" i="1"/>
  <c r="BV1058" i="1"/>
  <c r="BW1058" i="1"/>
  <c r="BX1058" i="1"/>
  <c r="BY1058" i="1"/>
  <c r="BZ1058" i="1"/>
  <c r="CA1058" i="1"/>
  <c r="CB1058" i="1"/>
  <c r="CC1058" i="1"/>
  <c r="CD1058" i="1"/>
  <c r="CE1058" i="1"/>
  <c r="CF1058" i="1"/>
  <c r="CG1058" i="1"/>
  <c r="CH1058" i="1"/>
  <c r="CI1058" i="1"/>
  <c r="CJ1058" i="1"/>
  <c r="CK1058" i="1"/>
  <c r="CL1058" i="1"/>
  <c r="CM1058" i="1"/>
  <c r="CN1058" i="1"/>
  <c r="CO1058" i="1"/>
  <c r="CB122" i="1"/>
  <c r="AR122" i="1"/>
  <c r="AP122" i="1"/>
  <c r="AJ122" i="1"/>
  <c r="AE122" i="1"/>
  <c r="AA432" i="1"/>
  <c r="AB432" i="1"/>
  <c r="AC432" i="1"/>
  <c r="AD432" i="1"/>
  <c r="AE432" i="1"/>
  <c r="AF432" i="1"/>
  <c r="AG432" i="1"/>
  <c r="AH432" i="1"/>
  <c r="AI432" i="1"/>
  <c r="AJ432" i="1"/>
  <c r="AK432" i="1"/>
  <c r="AL432" i="1"/>
  <c r="AM432" i="1"/>
  <c r="AN432" i="1"/>
  <c r="AO432" i="1"/>
  <c r="AP432" i="1"/>
  <c r="AQ432" i="1"/>
  <c r="AR432" i="1"/>
  <c r="AS432" i="1"/>
  <c r="AT432" i="1"/>
  <c r="AU432" i="1"/>
  <c r="AV432" i="1"/>
  <c r="AW432" i="1"/>
  <c r="AX432" i="1"/>
  <c r="AY432" i="1"/>
  <c r="AZ432" i="1"/>
  <c r="BA432" i="1"/>
  <c r="BB432" i="1"/>
  <c r="BC432" i="1"/>
  <c r="BD432" i="1"/>
  <c r="BE432" i="1"/>
  <c r="BF432" i="1"/>
  <c r="BG432" i="1"/>
  <c r="BH432" i="1"/>
  <c r="BI432" i="1"/>
  <c r="BJ432" i="1"/>
  <c r="BK432" i="1"/>
  <c r="BL432" i="1"/>
  <c r="BM432" i="1"/>
  <c r="BN432" i="1"/>
  <c r="BO432" i="1"/>
  <c r="BP432" i="1"/>
  <c r="BQ432" i="1"/>
  <c r="BR432" i="1"/>
  <c r="BS432" i="1"/>
  <c r="BT432" i="1"/>
  <c r="BU432" i="1"/>
  <c r="BV432" i="1"/>
  <c r="BW432" i="1"/>
  <c r="BX432" i="1"/>
  <c r="BY432" i="1"/>
  <c r="BZ432" i="1"/>
  <c r="CA432" i="1"/>
  <c r="CB432" i="1"/>
  <c r="CC432" i="1"/>
  <c r="CD432" i="1"/>
  <c r="CE432" i="1"/>
  <c r="CF432" i="1"/>
  <c r="CG432" i="1"/>
  <c r="CH432" i="1"/>
  <c r="CI432" i="1"/>
  <c r="CJ432" i="1"/>
  <c r="CK432" i="1"/>
  <c r="CL432" i="1"/>
  <c r="CM432" i="1"/>
  <c r="CN432" i="1"/>
  <c r="CO432" i="1"/>
  <c r="CA122" i="1"/>
  <c r="BS122" i="1"/>
  <c r="BK122" i="1"/>
  <c r="BC122" i="1"/>
  <c r="AU122" i="1"/>
  <c r="AO122" i="1"/>
  <c r="AM122" i="1"/>
  <c r="AA1036" i="1"/>
  <c r="AB1036" i="1"/>
  <c r="AC1036" i="1"/>
  <c r="AD1036" i="1"/>
  <c r="AE1036" i="1"/>
  <c r="AF1036" i="1"/>
  <c r="AG1036" i="1"/>
  <c r="AH1036" i="1"/>
  <c r="AI1036" i="1"/>
  <c r="AJ1036" i="1"/>
  <c r="AL1036" i="1"/>
  <c r="AK1036" i="1"/>
  <c r="AM1036" i="1"/>
  <c r="AN1036" i="1"/>
  <c r="AO1036" i="1"/>
  <c r="AP1036" i="1"/>
  <c r="AQ1036" i="1"/>
  <c r="AR1036" i="1"/>
  <c r="AS1036" i="1"/>
  <c r="AT1036" i="1"/>
  <c r="AU1036" i="1"/>
  <c r="AV1036" i="1"/>
  <c r="AW1036" i="1"/>
  <c r="AY1036" i="1"/>
  <c r="AX1036" i="1"/>
  <c r="AZ1036" i="1"/>
  <c r="BA1036" i="1"/>
  <c r="BB1036" i="1"/>
  <c r="BC1036" i="1"/>
  <c r="BD1036" i="1"/>
  <c r="BE1036" i="1"/>
  <c r="BF1036" i="1"/>
  <c r="BG1036" i="1"/>
  <c r="BH1036" i="1"/>
  <c r="BI1036" i="1"/>
  <c r="BJ1036" i="1"/>
  <c r="BK1036" i="1"/>
  <c r="BL1036" i="1"/>
  <c r="BM1036" i="1"/>
  <c r="BN1036" i="1"/>
  <c r="BO1036" i="1"/>
  <c r="BP1036" i="1"/>
  <c r="BQ1036" i="1"/>
  <c r="BR1036" i="1"/>
  <c r="BS1036" i="1"/>
  <c r="BT1036" i="1"/>
  <c r="BU1036" i="1"/>
  <c r="BV1036" i="1"/>
  <c r="BW1036" i="1"/>
  <c r="BX1036" i="1"/>
  <c r="BY1036" i="1"/>
  <c r="BZ1036" i="1"/>
  <c r="CA1036" i="1"/>
  <c r="CB1036" i="1"/>
  <c r="CC1036" i="1"/>
  <c r="CD1036" i="1"/>
  <c r="CE1036" i="1"/>
  <c r="CF1036" i="1"/>
  <c r="CG1036" i="1"/>
  <c r="CH1036" i="1"/>
  <c r="CI1036" i="1"/>
  <c r="CJ1036" i="1"/>
  <c r="CK1036" i="1"/>
  <c r="CL1036" i="1"/>
  <c r="CM1036" i="1"/>
  <c r="CN1036" i="1"/>
  <c r="CO1036" i="1"/>
  <c r="CK122" i="1"/>
  <c r="CH122" i="1"/>
  <c r="CF122" i="1"/>
  <c r="BX122" i="1"/>
  <c r="BP122" i="1"/>
  <c r="BH122" i="1"/>
  <c r="AZ122" i="1"/>
  <c r="AT122" i="1"/>
  <c r="AG122" i="1"/>
  <c r="AD122" i="1"/>
  <c r="AB122" i="1"/>
  <c r="AA934" i="1"/>
  <c r="AA932" i="1" s="1"/>
  <c r="AB934" i="1"/>
  <c r="AC934" i="1"/>
  <c r="AD934" i="1"/>
  <c r="AE934" i="1"/>
  <c r="AF934" i="1"/>
  <c r="AG934" i="1"/>
  <c r="AH934" i="1"/>
  <c r="AI934" i="1"/>
  <c r="AJ934" i="1"/>
  <c r="AK934" i="1"/>
  <c r="AL934" i="1"/>
  <c r="AM934" i="1"/>
  <c r="AN934" i="1"/>
  <c r="AO934" i="1"/>
  <c r="AP934" i="1"/>
  <c r="AQ934" i="1"/>
  <c r="AR934" i="1"/>
  <c r="AS934" i="1"/>
  <c r="AT934" i="1"/>
  <c r="AU934" i="1"/>
  <c r="AV934" i="1"/>
  <c r="AW934" i="1"/>
  <c r="AX934" i="1"/>
  <c r="AY934" i="1"/>
  <c r="AZ934" i="1"/>
  <c r="BA934" i="1"/>
  <c r="BB934" i="1"/>
  <c r="BC934" i="1"/>
  <c r="BD934" i="1"/>
  <c r="BE934" i="1"/>
  <c r="BF934" i="1"/>
  <c r="BG934" i="1"/>
  <c r="BH934" i="1"/>
  <c r="BI934" i="1"/>
  <c r="BJ934" i="1"/>
  <c r="BK934" i="1"/>
  <c r="BL934" i="1"/>
  <c r="BM934" i="1"/>
  <c r="BN934" i="1"/>
  <c r="BO934" i="1"/>
  <c r="BP934" i="1"/>
  <c r="BQ934" i="1"/>
  <c r="BR934" i="1"/>
  <c r="BS934" i="1"/>
  <c r="BT934" i="1"/>
  <c r="BU934" i="1"/>
  <c r="BV934" i="1"/>
  <c r="BW934" i="1"/>
  <c r="BX934" i="1"/>
  <c r="BY934" i="1"/>
  <c r="BZ934" i="1"/>
  <c r="CA934" i="1"/>
  <c r="CB934" i="1"/>
  <c r="CC934" i="1"/>
  <c r="CD934" i="1"/>
  <c r="CE934" i="1"/>
  <c r="CF934" i="1"/>
  <c r="CG934" i="1"/>
  <c r="CH934" i="1"/>
  <c r="CI934" i="1"/>
  <c r="CJ934" i="1"/>
  <c r="CK934" i="1"/>
  <c r="CL934" i="1"/>
  <c r="CM934" i="1"/>
  <c r="CN934" i="1"/>
  <c r="CO934" i="1"/>
  <c r="CE122" i="1"/>
  <c r="CC122" i="1"/>
  <c r="BZ122" i="1"/>
  <c r="BU122" i="1"/>
  <c r="BR122" i="1"/>
  <c r="BM122" i="1"/>
  <c r="BJ122" i="1"/>
  <c r="BE122" i="1"/>
  <c r="BB122" i="1"/>
  <c r="AY122" i="1"/>
  <c r="AW122" i="1"/>
  <c r="AQ122" i="1"/>
  <c r="AA122" i="1"/>
  <c r="CM122" i="1"/>
  <c r="CD122" i="1"/>
  <c r="BV122" i="1"/>
  <c r="BT122" i="1"/>
  <c r="BO122" i="1"/>
  <c r="BI122" i="1"/>
  <c r="BG122" i="1"/>
  <c r="BA122" i="1"/>
  <c r="AK122" i="1"/>
  <c r="AI122" i="1"/>
  <c r="AC122" i="1"/>
  <c r="CO820" i="1"/>
  <c r="CG820" i="1"/>
  <c r="BY820" i="1"/>
  <c r="BQ820" i="1"/>
  <c r="BI820" i="1"/>
  <c r="BA820" i="1"/>
  <c r="CN820" i="1"/>
  <c r="CF820" i="1"/>
  <c r="BX820" i="1"/>
  <c r="BP820" i="1"/>
  <c r="CM820" i="1"/>
  <c r="CE820" i="1"/>
  <c r="BW820" i="1"/>
  <c r="CL820" i="1"/>
  <c r="CD820" i="1"/>
  <c r="BV820" i="1"/>
  <c r="BN820" i="1"/>
  <c r="BF820" i="1"/>
  <c r="BG820" i="1"/>
  <c r="CH820" i="1"/>
  <c r="BR820" i="1"/>
  <c r="BE820" i="1"/>
  <c r="AV820" i="1"/>
  <c r="AN820" i="1"/>
  <c r="AF820" i="1"/>
  <c r="CB820" i="1"/>
  <c r="BC820" i="1"/>
  <c r="AL820" i="1"/>
  <c r="BL820" i="1"/>
  <c r="AS820" i="1"/>
  <c r="CC820" i="1"/>
  <c r="BO820" i="1"/>
  <c r="BD820" i="1"/>
  <c r="AU820" i="1"/>
  <c r="AM820" i="1"/>
  <c r="AE820" i="1"/>
  <c r="BM820" i="1"/>
  <c r="AT820" i="1"/>
  <c r="AD820" i="1"/>
  <c r="AA820" i="1"/>
  <c r="BB820" i="1"/>
  <c r="AK820" i="1"/>
  <c r="CA820" i="1"/>
  <c r="AC820" i="1"/>
  <c r="CP820" i="1"/>
  <c r="BZ820" i="1"/>
  <c r="BK820" i="1"/>
  <c r="AZ820" i="1"/>
  <c r="AR820" i="1"/>
  <c r="AJ820" i="1"/>
  <c r="AB820" i="1"/>
  <c r="CJ820" i="1"/>
  <c r="BT820" i="1"/>
  <c r="AX820" i="1"/>
  <c r="AH820" i="1"/>
  <c r="BS820" i="1"/>
  <c r="AO820" i="1"/>
  <c r="CK820" i="1"/>
  <c r="BU820" i="1"/>
  <c r="BJ820" i="1"/>
  <c r="AY820" i="1"/>
  <c r="AQ820" i="1"/>
  <c r="AI820" i="1"/>
  <c r="BH820" i="1"/>
  <c r="AP820" i="1"/>
  <c r="CI820" i="1"/>
  <c r="AW820" i="1"/>
  <c r="AG820" i="1"/>
  <c r="CL122" i="1"/>
  <c r="CJ122" i="1"/>
  <c r="CG122" i="1"/>
  <c r="BY122" i="1"/>
  <c r="BQ122" i="1"/>
  <c r="BL122" i="1"/>
  <c r="BD122" i="1"/>
  <c r="AS122" i="1"/>
  <c r="AN122" i="1"/>
  <c r="AF122" i="1"/>
  <c r="AA914" i="1"/>
  <c r="AB914" i="1"/>
  <c r="AC914" i="1"/>
  <c r="AD914" i="1"/>
  <c r="AE914" i="1"/>
  <c r="AF914" i="1"/>
  <c r="AG914" i="1"/>
  <c r="AH914" i="1"/>
  <c r="AI914" i="1"/>
  <c r="AJ914" i="1"/>
  <c r="AK914" i="1"/>
  <c r="AL914" i="1"/>
  <c r="AM914" i="1"/>
  <c r="AN914" i="1"/>
  <c r="AO914" i="1"/>
  <c r="AP914" i="1"/>
  <c r="AQ914" i="1"/>
  <c r="AR914" i="1"/>
  <c r="AS914" i="1"/>
  <c r="AT914" i="1"/>
  <c r="AU914" i="1"/>
  <c r="AV914" i="1"/>
  <c r="AW914" i="1"/>
  <c r="AX914" i="1"/>
  <c r="AY914" i="1"/>
  <c r="AZ914" i="1"/>
  <c r="BA914" i="1"/>
  <c r="BB914" i="1"/>
  <c r="BC914" i="1"/>
  <c r="BD914" i="1"/>
  <c r="BE914" i="1"/>
  <c r="BF914" i="1"/>
  <c r="BG914" i="1"/>
  <c r="BH914" i="1"/>
  <c r="BI914" i="1"/>
  <c r="BJ914" i="1"/>
  <c r="BK914" i="1"/>
  <c r="BL914" i="1"/>
  <c r="BM914" i="1"/>
  <c r="BN914" i="1"/>
  <c r="BO914" i="1"/>
  <c r="BP914" i="1"/>
  <c r="BQ914" i="1"/>
  <c r="BR914" i="1"/>
  <c r="BS914" i="1"/>
  <c r="BT914" i="1"/>
  <c r="BU914" i="1"/>
  <c r="BV914" i="1"/>
  <c r="BW914" i="1"/>
  <c r="BX914" i="1"/>
  <c r="BY914" i="1"/>
  <c r="BZ914" i="1"/>
  <c r="CA914" i="1"/>
  <c r="CB914" i="1"/>
  <c r="CC914" i="1"/>
  <c r="CD914" i="1"/>
  <c r="CE914" i="1"/>
  <c r="CF914" i="1"/>
  <c r="CG914" i="1"/>
  <c r="CH914" i="1"/>
  <c r="CI914" i="1"/>
  <c r="CJ914" i="1"/>
  <c r="CK914" i="1"/>
  <c r="CL914" i="1"/>
  <c r="CM914" i="1"/>
  <c r="CN914" i="1"/>
  <c r="CO914" i="1"/>
  <c r="BV819" i="1"/>
  <c r="AX819" i="1"/>
  <c r="CK819" i="1"/>
  <c r="CC819" i="1"/>
  <c r="BU819" i="1"/>
  <c r="BM819" i="1"/>
  <c r="BE819" i="1"/>
  <c r="AW819" i="1"/>
  <c r="AO819" i="1"/>
  <c r="AG819" i="1"/>
  <c r="CA819" i="1"/>
  <c r="BK819" i="1"/>
  <c r="AU819" i="1"/>
  <c r="AE819" i="1"/>
  <c r="CH819" i="1"/>
  <c r="BJ819" i="1"/>
  <c r="AL819" i="1"/>
  <c r="CJ819" i="1"/>
  <c r="CB819" i="1"/>
  <c r="BT819" i="1"/>
  <c r="BL819" i="1"/>
  <c r="BD819" i="1"/>
  <c r="AV819" i="1"/>
  <c r="AN819" i="1"/>
  <c r="AF819" i="1"/>
  <c r="AA819" i="1"/>
  <c r="CI819" i="1"/>
  <c r="BS819" i="1"/>
  <c r="BC819" i="1"/>
  <c r="AM819" i="1"/>
  <c r="CP819" i="1"/>
  <c r="BR819" i="1"/>
  <c r="AT819" i="1"/>
  <c r="AD819" i="1"/>
  <c r="BZ819" i="1"/>
  <c r="BB819" i="1"/>
  <c r="CO819" i="1"/>
  <c r="CG819" i="1"/>
  <c r="BY819" i="1"/>
  <c r="BQ819" i="1"/>
  <c r="BI819" i="1"/>
  <c r="BA819" i="1"/>
  <c r="AS819" i="1"/>
  <c r="AK819" i="1"/>
  <c r="AC819" i="1"/>
  <c r="CE819" i="1"/>
  <c r="BO819" i="1"/>
  <c r="AQ819" i="1"/>
  <c r="CL819" i="1"/>
  <c r="BN819" i="1"/>
  <c r="AP819" i="1"/>
  <c r="CN819" i="1"/>
  <c r="CF819" i="1"/>
  <c r="BX819" i="1"/>
  <c r="BP819" i="1"/>
  <c r="BH819" i="1"/>
  <c r="AZ819" i="1"/>
  <c r="AR819" i="1"/>
  <c r="AJ819" i="1"/>
  <c r="AB819" i="1"/>
  <c r="CM819" i="1"/>
  <c r="BW819" i="1"/>
  <c r="BG819" i="1"/>
  <c r="AY819" i="1"/>
  <c r="AI819" i="1"/>
  <c r="CD819" i="1"/>
  <c r="BF819" i="1"/>
  <c r="AH819" i="1"/>
  <c r="CI122" i="1"/>
  <c r="BW122" i="1"/>
  <c r="BN122" i="1"/>
  <c r="BF122" i="1"/>
  <c r="AX122" i="1"/>
  <c r="AH122" i="1"/>
  <c r="AB56" i="1"/>
  <c r="AC56" i="1"/>
  <c r="AD56" i="1"/>
  <c r="AE56" i="1"/>
  <c r="AF56" i="1"/>
  <c r="AG56" i="1"/>
  <c r="AH56" i="1"/>
  <c r="AI56" i="1"/>
  <c r="AK56" i="1"/>
  <c r="AJ56" i="1"/>
  <c r="AL56" i="1"/>
  <c r="AM56" i="1"/>
  <c r="AN56" i="1"/>
  <c r="AO56" i="1"/>
  <c r="AP56" i="1"/>
  <c r="AQ56" i="1"/>
  <c r="AR56" i="1"/>
  <c r="AS56" i="1"/>
  <c r="AT56" i="1"/>
  <c r="AU56" i="1"/>
  <c r="AV56" i="1"/>
  <c r="AW56" i="1"/>
  <c r="AY56" i="1"/>
  <c r="AX56" i="1"/>
  <c r="AZ56" i="1"/>
  <c r="BA56" i="1"/>
  <c r="BB56" i="1"/>
  <c r="BC56" i="1"/>
  <c r="BD56" i="1"/>
  <c r="BE56" i="1"/>
  <c r="BF56" i="1"/>
  <c r="BG56" i="1"/>
  <c r="BH56" i="1"/>
  <c r="BI56" i="1"/>
  <c r="BJ56" i="1"/>
  <c r="BK56" i="1"/>
  <c r="BL56" i="1"/>
  <c r="BM56" i="1"/>
  <c r="BN56" i="1"/>
  <c r="BO56" i="1"/>
  <c r="BP56" i="1"/>
  <c r="BQ56" i="1"/>
  <c r="BR56" i="1"/>
  <c r="BS56" i="1"/>
  <c r="BT56" i="1"/>
  <c r="BU56" i="1"/>
  <c r="BV56" i="1"/>
  <c r="BW56" i="1"/>
  <c r="BX56" i="1"/>
  <c r="BY56" i="1"/>
  <c r="BZ56" i="1"/>
  <c r="CA56" i="1"/>
  <c r="CB56" i="1"/>
  <c r="CC56" i="1"/>
  <c r="CD56" i="1"/>
  <c r="CE56" i="1"/>
  <c r="CF56" i="1"/>
  <c r="CG56" i="1"/>
  <c r="CH56" i="1"/>
  <c r="CI56" i="1"/>
  <c r="CJ56" i="1"/>
  <c r="CK56" i="1"/>
  <c r="CL56" i="1"/>
  <c r="CM56" i="1"/>
  <c r="CN56" i="1"/>
  <c r="CO56" i="1"/>
  <c r="CQ1" i="1"/>
  <c r="CQ2" i="1" s="1"/>
  <c r="CQ934" i="1"/>
  <c r="CO624" i="1"/>
  <c r="CO644" i="1"/>
  <c r="CO664" i="1"/>
  <c r="CQ432" i="1"/>
  <c r="CO363" i="1"/>
  <c r="CP658" i="1"/>
  <c r="CP656" i="1" s="1"/>
  <c r="CO383" i="1"/>
  <c r="CO1212" i="1"/>
  <c r="BU43" i="7" s="1"/>
  <c r="AD1010" i="1" l="1"/>
  <c r="AE1012" i="1"/>
  <c r="AE1010" i="1" s="1"/>
  <c r="CQ807" i="1"/>
  <c r="CQ808" i="1"/>
  <c r="CQ809" i="1"/>
  <c r="CQ806" i="1"/>
  <c r="CQ811" i="1"/>
  <c r="CQ815" i="1"/>
  <c r="CQ810" i="1"/>
  <c r="CQ812" i="1"/>
  <c r="CQ813" i="1"/>
  <c r="CQ814" i="1"/>
  <c r="CQ56" i="1"/>
  <c r="CQ75" i="1"/>
  <c r="CP122" i="1"/>
  <c r="CP883" i="1"/>
  <c r="AD990" i="1"/>
  <c r="AE992" i="1"/>
  <c r="AD998" i="1"/>
  <c r="AD970" i="1"/>
  <c r="AD978" i="1"/>
  <c r="AE972" i="1"/>
  <c r="AD1076" i="1"/>
  <c r="AD1084" i="1"/>
  <c r="AE1078" i="1"/>
  <c r="AF1012" i="1"/>
  <c r="AE1018" i="1"/>
  <c r="CQ359" i="1"/>
  <c r="CQ357" i="1" s="1"/>
  <c r="CQ355" i="1" s="1"/>
  <c r="CQ620" i="1"/>
  <c r="CQ618" i="1" s="1"/>
  <c r="CQ616" i="1" s="1"/>
  <c r="CQ954" i="1"/>
  <c r="CQ379" i="1"/>
  <c r="CQ377" i="1" s="1"/>
  <c r="CQ375" i="1" s="1"/>
  <c r="CQ640" i="1"/>
  <c r="CQ974" i="1"/>
  <c r="CQ95" i="1"/>
  <c r="CQ99" i="1" s="1"/>
  <c r="CQ660" i="1"/>
  <c r="CQ658" i="1" s="1"/>
  <c r="CQ656" i="1" s="1"/>
  <c r="CQ994" i="1"/>
  <c r="CQ1014" i="1"/>
  <c r="AE950" i="1"/>
  <c r="AF952" i="1"/>
  <c r="AE958" i="1"/>
  <c r="CQ1058" i="1"/>
  <c r="CQ1036" i="1"/>
  <c r="CQ1137" i="1"/>
  <c r="CQ1188" i="1"/>
  <c r="CQ339" i="1"/>
  <c r="CQ914" i="1"/>
  <c r="CQ1080" i="1"/>
  <c r="CP99" i="1"/>
  <c r="CR8" i="1"/>
  <c r="CR974" i="1" s="1"/>
  <c r="CQ858" i="1"/>
  <c r="CQ877" i="1"/>
  <c r="CQ820" i="1"/>
  <c r="CQ826" i="1"/>
  <c r="CQ817" i="1"/>
  <c r="CQ818" i="1"/>
  <c r="CQ819" i="1"/>
  <c r="CQ823" i="1"/>
  <c r="CQ822" i="1"/>
  <c r="CQ824" i="1"/>
  <c r="CQ821" i="1"/>
  <c r="CQ825" i="1"/>
  <c r="AA55" i="1"/>
  <c r="AQ829" i="1"/>
  <c r="AQ804" i="1"/>
  <c r="BY804" i="1"/>
  <c r="BY829" i="1"/>
  <c r="BX829" i="1"/>
  <c r="BX804" i="1"/>
  <c r="AL804" i="1"/>
  <c r="AL829" i="1"/>
  <c r="BS829" i="1"/>
  <c r="BS804" i="1"/>
  <c r="AF804" i="1"/>
  <c r="AF829" i="1"/>
  <c r="BM804" i="1"/>
  <c r="BM829" i="1"/>
  <c r="AH829" i="1"/>
  <c r="AH804" i="1"/>
  <c r="AC804" i="1"/>
  <c r="AC829" i="1"/>
  <c r="BW829" i="1"/>
  <c r="BW804" i="1"/>
  <c r="CF804" i="1"/>
  <c r="CF829" i="1"/>
  <c r="AT829" i="1"/>
  <c r="AT804" i="1"/>
  <c r="CA804" i="1"/>
  <c r="CA829" i="1"/>
  <c r="AN804" i="1"/>
  <c r="AN829" i="1"/>
  <c r="BU804" i="1"/>
  <c r="BU829" i="1"/>
  <c r="AP829" i="1"/>
  <c r="AP804" i="1"/>
  <c r="BA829" i="1"/>
  <c r="BA804" i="1"/>
  <c r="BI829" i="1"/>
  <c r="BI804" i="1"/>
  <c r="AB804" i="1"/>
  <c r="AB829" i="1"/>
  <c r="CN829" i="1"/>
  <c r="CN804" i="1"/>
  <c r="BB829" i="1"/>
  <c r="BB804" i="1"/>
  <c r="CI804" i="1"/>
  <c r="CI829" i="1"/>
  <c r="AV829" i="1"/>
  <c r="AV804" i="1"/>
  <c r="CC829" i="1"/>
  <c r="CC804" i="1"/>
  <c r="AX804" i="1"/>
  <c r="AX829" i="1"/>
  <c r="AZ804" i="1"/>
  <c r="AZ829" i="1"/>
  <c r="BZ829" i="1"/>
  <c r="BZ804" i="1"/>
  <c r="AU829" i="1"/>
  <c r="AU804" i="1"/>
  <c r="BT829" i="1"/>
  <c r="BT804" i="1"/>
  <c r="AO829" i="1"/>
  <c r="AO804" i="1"/>
  <c r="BV829" i="1"/>
  <c r="BV804" i="1"/>
  <c r="CE829" i="1"/>
  <c r="CE804" i="1"/>
  <c r="CG804" i="1"/>
  <c r="CG829" i="1"/>
  <c r="BG829" i="1"/>
  <c r="BG804" i="1"/>
  <c r="CO804" i="1"/>
  <c r="CO829" i="1"/>
  <c r="AI829" i="1"/>
  <c r="AI804" i="1"/>
  <c r="AJ829" i="1"/>
  <c r="AJ804" i="1"/>
  <c r="BJ804" i="1"/>
  <c r="BJ829" i="1"/>
  <c r="AE804" i="1"/>
  <c r="AE829" i="1"/>
  <c r="BD804" i="1"/>
  <c r="BD829" i="1"/>
  <c r="CK829" i="1"/>
  <c r="CK804" i="1"/>
  <c r="BF829" i="1"/>
  <c r="BF804" i="1"/>
  <c r="AA1062" i="1"/>
  <c r="AA1054" i="1"/>
  <c r="CM829" i="1"/>
  <c r="CM804" i="1"/>
  <c r="AR829" i="1"/>
  <c r="AR804" i="1"/>
  <c r="BR804" i="1"/>
  <c r="BR829" i="1"/>
  <c r="AM804" i="1"/>
  <c r="AM829" i="1"/>
  <c r="BL829" i="1"/>
  <c r="BL804" i="1"/>
  <c r="AG804" i="1"/>
  <c r="AG829" i="1"/>
  <c r="BN829" i="1"/>
  <c r="BN804" i="1"/>
  <c r="AB932" i="1"/>
  <c r="AB930" i="1" s="1"/>
  <c r="AA938" i="1"/>
  <c r="AA930" i="1"/>
  <c r="AY829" i="1"/>
  <c r="AY804" i="1"/>
  <c r="AK829" i="1"/>
  <c r="AK804" i="1"/>
  <c r="BH829" i="1"/>
  <c r="BH804" i="1"/>
  <c r="CH829" i="1"/>
  <c r="CH804" i="1"/>
  <c r="BC829" i="1"/>
  <c r="BC804" i="1"/>
  <c r="CB804" i="1"/>
  <c r="CB829" i="1"/>
  <c r="AW829" i="1"/>
  <c r="AW804" i="1"/>
  <c r="CD829" i="1"/>
  <c r="CD804" i="1"/>
  <c r="AA912" i="1"/>
  <c r="AA910" i="1" s="1"/>
  <c r="AA431" i="1"/>
  <c r="AA429" i="1" s="1"/>
  <c r="BO804" i="1"/>
  <c r="BO829" i="1"/>
  <c r="BQ804" i="1"/>
  <c r="BQ829" i="1"/>
  <c r="AS829" i="1"/>
  <c r="AS804" i="1"/>
  <c r="BP829" i="1"/>
  <c r="BP804" i="1"/>
  <c r="AD804" i="1"/>
  <c r="AD829" i="1"/>
  <c r="CP829" i="1"/>
  <c r="CP804" i="1"/>
  <c r="BK804" i="1"/>
  <c r="BK829" i="1"/>
  <c r="AA804" i="1"/>
  <c r="AA829" i="1"/>
  <c r="CJ804" i="1"/>
  <c r="CJ829" i="1"/>
  <c r="BE804" i="1"/>
  <c r="BE829" i="1"/>
  <c r="CL829" i="1"/>
  <c r="CL804" i="1"/>
  <c r="AA1034" i="1"/>
  <c r="AA1032" i="1" s="1"/>
  <c r="AB1056" i="1"/>
  <c r="AB1054" i="1" s="1"/>
  <c r="CR1" i="1"/>
  <c r="CR1058" i="1"/>
  <c r="CR994" i="1"/>
  <c r="CR934" i="1"/>
  <c r="CP644" i="1"/>
  <c r="CP363" i="1"/>
  <c r="CR620" i="1"/>
  <c r="CR432" i="1"/>
  <c r="CP624" i="1"/>
  <c r="CQ638" i="1"/>
  <c r="CQ636" i="1" s="1"/>
  <c r="CP664" i="1"/>
  <c r="CR359" i="1"/>
  <c r="CR339" i="1"/>
  <c r="CP383" i="1"/>
  <c r="CP1212" i="1"/>
  <c r="BV43" i="7" s="1"/>
  <c r="BX2" i="7"/>
  <c r="CR1137" i="1" l="1"/>
  <c r="CR56" i="1"/>
  <c r="CR660" i="1"/>
  <c r="CR658" i="1" s="1"/>
  <c r="CR656" i="1" s="1"/>
  <c r="CR806" i="1"/>
  <c r="CR807" i="1"/>
  <c r="CR809" i="1"/>
  <c r="CR810" i="1"/>
  <c r="CR814" i="1"/>
  <c r="CR808" i="1"/>
  <c r="CR811" i="1"/>
  <c r="CR812" i="1"/>
  <c r="CR813" i="1"/>
  <c r="CR815" i="1"/>
  <c r="CR75" i="1"/>
  <c r="AA53" i="1"/>
  <c r="CR95" i="1"/>
  <c r="CR99" i="1" s="1"/>
  <c r="CR2" i="1"/>
  <c r="CQ100" i="1"/>
  <c r="AE970" i="1"/>
  <c r="AE978" i="1"/>
  <c r="AF972" i="1"/>
  <c r="AF1010" i="1"/>
  <c r="AG1012" i="1"/>
  <c r="AF1018" i="1"/>
  <c r="AE990" i="1"/>
  <c r="AE998" i="1"/>
  <c r="AF992" i="1"/>
  <c r="AE1076" i="1"/>
  <c r="AF1078" i="1"/>
  <c r="AE1084" i="1"/>
  <c r="AF950" i="1"/>
  <c r="AG952" i="1"/>
  <c r="AF958" i="1"/>
  <c r="CQ883" i="1"/>
  <c r="CQ122" i="1"/>
  <c r="CQ804" i="1"/>
  <c r="CR379" i="1"/>
  <c r="CR377" i="1" s="1"/>
  <c r="CR375" i="1" s="1"/>
  <c r="CR640" i="1"/>
  <c r="CR638" i="1" s="1"/>
  <c r="CR636" i="1" s="1"/>
  <c r="CR914" i="1"/>
  <c r="CR1014" i="1"/>
  <c r="CR954" i="1"/>
  <c r="CR1036" i="1"/>
  <c r="CR1080" i="1"/>
  <c r="CR877" i="1"/>
  <c r="CS8" i="1"/>
  <c r="CR858" i="1"/>
  <c r="CQ829" i="1"/>
  <c r="CR819" i="1"/>
  <c r="CR817" i="1"/>
  <c r="CR826" i="1"/>
  <c r="CR820" i="1"/>
  <c r="CR818" i="1"/>
  <c r="CR823" i="1"/>
  <c r="CR824" i="1"/>
  <c r="CR822" i="1"/>
  <c r="CR821" i="1"/>
  <c r="CR825" i="1"/>
  <c r="AB55" i="1"/>
  <c r="AC55" i="1" s="1"/>
  <c r="AA1040" i="1"/>
  <c r="AB1034" i="1"/>
  <c r="AB1032" i="1" s="1"/>
  <c r="AA918" i="1"/>
  <c r="AB912" i="1"/>
  <c r="AB1062" i="1"/>
  <c r="AB431" i="1"/>
  <c r="AC932" i="1"/>
  <c r="AC1056" i="1"/>
  <c r="AB938" i="1"/>
  <c r="AS880" i="1"/>
  <c r="CK880" i="1"/>
  <c r="BT880" i="1"/>
  <c r="BD880" i="1"/>
  <c r="AM880" i="1"/>
  <c r="AE880" i="1"/>
  <c r="CI880" i="1"/>
  <c r="CA880" i="1"/>
  <c r="CF880" i="1"/>
  <c r="AO880" i="1"/>
  <c r="AN880" i="1"/>
  <c r="AF880" i="1"/>
  <c r="BQ880" i="1"/>
  <c r="BH880" i="1"/>
  <c r="CM880" i="1"/>
  <c r="AC880" i="1"/>
  <c r="BM880" i="1"/>
  <c r="AL880" i="1"/>
  <c r="BY880" i="1"/>
  <c r="AG880" i="1"/>
  <c r="CO880" i="1"/>
  <c r="BV880" i="1"/>
  <c r="AU880" i="1"/>
  <c r="AB880" i="1"/>
  <c r="BU880" i="1"/>
  <c r="CJ880" i="1"/>
  <c r="BK880" i="1"/>
  <c r="AD880" i="1"/>
  <c r="BO880" i="1"/>
  <c r="CD880" i="1"/>
  <c r="BC880" i="1"/>
  <c r="BL880" i="1"/>
  <c r="AJ880" i="1"/>
  <c r="AI880" i="1"/>
  <c r="BG880" i="1"/>
  <c r="AZ880" i="1"/>
  <c r="CN880" i="1"/>
  <c r="AP880" i="1"/>
  <c r="CG880" i="1"/>
  <c r="BZ880" i="1"/>
  <c r="AX880" i="1"/>
  <c r="AV880" i="1"/>
  <c r="AT880" i="1"/>
  <c r="BW880" i="1"/>
  <c r="CP880" i="1"/>
  <c r="BP880" i="1"/>
  <c r="CB880" i="1"/>
  <c r="BR880" i="1"/>
  <c r="BJ880" i="1"/>
  <c r="BE880" i="1"/>
  <c r="AA880" i="1"/>
  <c r="CH880" i="1"/>
  <c r="AY880" i="1"/>
  <c r="CC880" i="1"/>
  <c r="BB880" i="1"/>
  <c r="BI880" i="1"/>
  <c r="BS880" i="1"/>
  <c r="CL880" i="1"/>
  <c r="AW880" i="1"/>
  <c r="AK880" i="1"/>
  <c r="BN880" i="1"/>
  <c r="AR880" i="1"/>
  <c r="BF880" i="1"/>
  <c r="CE880" i="1"/>
  <c r="BA880" i="1"/>
  <c r="AH880" i="1"/>
  <c r="BX880" i="1"/>
  <c r="AQ880" i="1"/>
  <c r="CR1188" i="1"/>
  <c r="CS1" i="1"/>
  <c r="CS2" i="1" s="1"/>
  <c r="CQ383" i="1"/>
  <c r="CQ644" i="1"/>
  <c r="CQ664" i="1"/>
  <c r="CQ363" i="1"/>
  <c r="CR618" i="1"/>
  <c r="CR616" i="1" s="1"/>
  <c r="CQ624" i="1"/>
  <c r="CR357" i="1"/>
  <c r="CR355" i="1" s="1"/>
  <c r="CS806" i="1" l="1"/>
  <c r="CS807" i="1"/>
  <c r="CS813" i="1"/>
  <c r="CS814" i="1"/>
  <c r="CS815" i="1"/>
  <c r="CS808" i="1"/>
  <c r="CS809" i="1"/>
  <c r="CS811" i="1"/>
  <c r="CS812" i="1"/>
  <c r="CS810" i="1"/>
  <c r="CR100" i="1"/>
  <c r="CS934" i="1"/>
  <c r="CS75" i="1"/>
  <c r="CS954" i="1"/>
  <c r="AB53" i="1"/>
  <c r="CS620" i="1"/>
  <c r="CS618" i="1" s="1"/>
  <c r="CS616" i="1" s="1"/>
  <c r="CS660" i="1"/>
  <c r="CS658" i="1" s="1"/>
  <c r="CS656" i="1" s="1"/>
  <c r="CS1014" i="1"/>
  <c r="CS56" i="1"/>
  <c r="CS379" i="1"/>
  <c r="CS377" i="1" s="1"/>
  <c r="CS375" i="1" s="1"/>
  <c r="CS994" i="1"/>
  <c r="CS1058" i="1"/>
  <c r="CS1036" i="1"/>
  <c r="BY2" i="7"/>
  <c r="CS339" i="1"/>
  <c r="CS432" i="1"/>
  <c r="CS914" i="1"/>
  <c r="CS1080" i="1"/>
  <c r="CS359" i="1"/>
  <c r="CS357" i="1" s="1"/>
  <c r="CS355" i="1" s="1"/>
  <c r="CS640" i="1"/>
  <c r="CS638" i="1" s="1"/>
  <c r="CS636" i="1" s="1"/>
  <c r="CS974" i="1"/>
  <c r="CS858" i="1"/>
  <c r="CQ880" i="1"/>
  <c r="AG1010" i="1"/>
  <c r="AH1012" i="1"/>
  <c r="AG1018" i="1"/>
  <c r="AF1076" i="1"/>
  <c r="AF1084" i="1"/>
  <c r="AG1078" i="1"/>
  <c r="AF990" i="1"/>
  <c r="AF998" i="1"/>
  <c r="AG992" i="1"/>
  <c r="AF970" i="1"/>
  <c r="AG972" i="1"/>
  <c r="AF978" i="1"/>
  <c r="AG950" i="1"/>
  <c r="AH952" i="1"/>
  <c r="AG958" i="1"/>
  <c r="CR804" i="1"/>
  <c r="CR883" i="1"/>
  <c r="CT8" i="1"/>
  <c r="CT1036" i="1" s="1"/>
  <c r="CS877" i="1"/>
  <c r="CS95" i="1"/>
  <c r="CS99" i="1" s="1"/>
  <c r="CR829" i="1"/>
  <c r="CS817" i="1"/>
  <c r="CS820" i="1"/>
  <c r="CS818" i="1"/>
  <c r="CS822" i="1"/>
  <c r="CS823" i="1"/>
  <c r="CS824" i="1"/>
  <c r="CS821" i="1"/>
  <c r="CS825" i="1"/>
  <c r="CS819" i="1"/>
  <c r="CS826" i="1"/>
  <c r="AB1040" i="1"/>
  <c r="AC1034" i="1"/>
  <c r="AC1032" i="1" s="1"/>
  <c r="AB910" i="1"/>
  <c r="AC912" i="1"/>
  <c r="AB918" i="1"/>
  <c r="AC53" i="1"/>
  <c r="AD55" i="1"/>
  <c r="AC930" i="1"/>
  <c r="AD932" i="1"/>
  <c r="AC938" i="1"/>
  <c r="AB429" i="1"/>
  <c r="AC431" i="1"/>
  <c r="AC1054" i="1"/>
  <c r="AD1056" i="1"/>
  <c r="AC1062" i="1"/>
  <c r="CS1188" i="1"/>
  <c r="CR122" i="1"/>
  <c r="CS1137" i="1"/>
  <c r="CT1" i="1"/>
  <c r="CT2" i="1" s="1"/>
  <c r="CR363" i="1"/>
  <c r="CR664" i="1"/>
  <c r="CR383" i="1"/>
  <c r="CR644" i="1"/>
  <c r="CR624" i="1"/>
  <c r="CT359" i="1"/>
  <c r="CT808" i="1" l="1"/>
  <c r="CT810" i="1"/>
  <c r="CT812" i="1"/>
  <c r="CT807" i="1"/>
  <c r="CT813" i="1"/>
  <c r="CT814" i="1"/>
  <c r="CT815" i="1"/>
  <c r="CT806" i="1"/>
  <c r="CT809" i="1"/>
  <c r="CT811" i="1"/>
  <c r="CT934" i="1"/>
  <c r="CT75" i="1"/>
  <c r="CS883" i="1"/>
  <c r="CT1137" i="1"/>
  <c r="CR880" i="1"/>
  <c r="CT620" i="1"/>
  <c r="CU8" i="1"/>
  <c r="CT56" i="1"/>
  <c r="CT432" i="1"/>
  <c r="CT914" i="1"/>
  <c r="CT1188" i="1"/>
  <c r="CT379" i="1"/>
  <c r="CT377" i="1" s="1"/>
  <c r="CT375" i="1" s="1"/>
  <c r="CT640" i="1"/>
  <c r="CT638" i="1" s="1"/>
  <c r="CT636" i="1" s="1"/>
  <c r="CT974" i="1"/>
  <c r="CT660" i="1"/>
  <c r="CT658" i="1" s="1"/>
  <c r="CT656" i="1" s="1"/>
  <c r="CT954" i="1"/>
  <c r="BZ2" i="7"/>
  <c r="CT1014" i="1"/>
  <c r="CS100" i="1"/>
  <c r="CT994" i="1"/>
  <c r="CT1058" i="1"/>
  <c r="CS804" i="1"/>
  <c r="AG990" i="1"/>
  <c r="AH992" i="1"/>
  <c r="AG998" i="1"/>
  <c r="AG1076" i="1"/>
  <c r="AG1084" i="1"/>
  <c r="AH1078" i="1"/>
  <c r="AG970" i="1"/>
  <c r="AG978" i="1"/>
  <c r="AH972" i="1"/>
  <c r="AH1010" i="1"/>
  <c r="AH1018" i="1"/>
  <c r="AI1012" i="1"/>
  <c r="CT858" i="1"/>
  <c r="CT339" i="1"/>
  <c r="AH950" i="1"/>
  <c r="AI952" i="1"/>
  <c r="AH958" i="1"/>
  <c r="CT1080" i="1"/>
  <c r="CT877" i="1"/>
  <c r="CT95" i="1"/>
  <c r="CT99" i="1" s="1"/>
  <c r="CS122" i="1"/>
  <c r="CS829" i="1"/>
  <c r="CT819" i="1"/>
  <c r="CT817" i="1"/>
  <c r="CT826" i="1"/>
  <c r="CT818" i="1"/>
  <c r="CT822" i="1"/>
  <c r="CT823" i="1"/>
  <c r="CT821" i="1"/>
  <c r="CT825" i="1"/>
  <c r="CT820" i="1"/>
  <c r="CT824" i="1"/>
  <c r="AC1040" i="1"/>
  <c r="AD1034" i="1"/>
  <c r="AD1040" i="1" s="1"/>
  <c r="AD930" i="1"/>
  <c r="AE932" i="1"/>
  <c r="AD938" i="1"/>
  <c r="AC910" i="1"/>
  <c r="AC918" i="1"/>
  <c r="AD912" i="1"/>
  <c r="AD1054" i="1"/>
  <c r="AE1056" i="1"/>
  <c r="AD1062" i="1"/>
  <c r="AD53" i="1"/>
  <c r="AE55" i="1"/>
  <c r="AC429" i="1"/>
  <c r="AD431" i="1"/>
  <c r="CU1" i="1"/>
  <c r="CU2" i="1" s="1"/>
  <c r="CS624" i="1"/>
  <c r="CT618" i="1"/>
  <c r="CT616" i="1" s="1"/>
  <c r="CS664" i="1"/>
  <c r="CS644" i="1"/>
  <c r="CT357" i="1"/>
  <c r="CT355" i="1" s="1"/>
  <c r="CS363" i="1"/>
  <c r="CS383" i="1"/>
  <c r="CU1058" i="1" l="1"/>
  <c r="CU56" i="1"/>
  <c r="CU620" i="1"/>
  <c r="CU618" i="1" s="1"/>
  <c r="CU616" i="1" s="1"/>
  <c r="CU914" i="1"/>
  <c r="CU1137" i="1"/>
  <c r="CU1014" i="1"/>
  <c r="CV8" i="1"/>
  <c r="CV75" i="1" s="1"/>
  <c r="CU95" i="1"/>
  <c r="CU99" i="1" s="1"/>
  <c r="CU339" i="1"/>
  <c r="CU640" i="1"/>
  <c r="CU638" i="1" s="1"/>
  <c r="CU636" i="1" s="1"/>
  <c r="CU954" i="1"/>
  <c r="CU807" i="1"/>
  <c r="CU809" i="1"/>
  <c r="CU811" i="1"/>
  <c r="CU815" i="1"/>
  <c r="CU810" i="1"/>
  <c r="CU808" i="1"/>
  <c r="CU806" i="1"/>
  <c r="CU812" i="1"/>
  <c r="CU813" i="1"/>
  <c r="CU814" i="1"/>
  <c r="CU1188" i="1"/>
  <c r="CU660" i="1"/>
  <c r="CU1036" i="1"/>
  <c r="CA2" i="7"/>
  <c r="CU359" i="1"/>
  <c r="CU974" i="1"/>
  <c r="CU877" i="1"/>
  <c r="CU379" i="1"/>
  <c r="CU377" i="1" s="1"/>
  <c r="CU375" i="1" s="1"/>
  <c r="CU432" i="1"/>
  <c r="CU934" i="1"/>
  <c r="CU994" i="1"/>
  <c r="CU1080" i="1"/>
  <c r="CU858" i="1"/>
  <c r="CT100" i="1"/>
  <c r="CT883" i="1"/>
  <c r="CS880" i="1"/>
  <c r="AH1076" i="1"/>
  <c r="AI1078" i="1"/>
  <c r="AH1084" i="1"/>
  <c r="AI1010" i="1"/>
  <c r="AJ1012" i="1"/>
  <c r="AI1018" i="1"/>
  <c r="AH990" i="1"/>
  <c r="AH998" i="1"/>
  <c r="AI992" i="1"/>
  <c r="AH970" i="1"/>
  <c r="AI972" i="1"/>
  <c r="AH978" i="1"/>
  <c r="CT804" i="1"/>
  <c r="AI950" i="1"/>
  <c r="AI958" i="1"/>
  <c r="AJ952" i="1"/>
  <c r="CT122" i="1"/>
  <c r="CT829" i="1"/>
  <c r="CU821" i="1"/>
  <c r="CU824" i="1"/>
  <c r="CU826" i="1"/>
  <c r="CU819" i="1"/>
  <c r="CU825" i="1"/>
  <c r="CU820" i="1"/>
  <c r="CU822" i="1"/>
  <c r="CU817" i="1"/>
  <c r="CU823" i="1"/>
  <c r="CU818" i="1"/>
  <c r="AE1034" i="1"/>
  <c r="AE1032" i="1" s="1"/>
  <c r="AD1032" i="1"/>
  <c r="AE53" i="1"/>
  <c r="AF55" i="1"/>
  <c r="AE1054" i="1"/>
  <c r="AE1062" i="1"/>
  <c r="AF1056" i="1"/>
  <c r="AD429" i="1"/>
  <c r="AE431" i="1"/>
  <c r="AD910" i="1"/>
  <c r="AE912" i="1"/>
  <c r="AD918" i="1"/>
  <c r="AE930" i="1"/>
  <c r="AF932" i="1"/>
  <c r="AE938" i="1"/>
  <c r="CV1" i="1"/>
  <c r="CV2" i="1" s="1"/>
  <c r="CV974" i="1"/>
  <c r="CT664" i="1"/>
  <c r="CT644" i="1"/>
  <c r="CT363" i="1"/>
  <c r="CU658" i="1"/>
  <c r="CU656" i="1" s="1"/>
  <c r="CT624" i="1"/>
  <c r="CT383" i="1"/>
  <c r="CU357" i="1"/>
  <c r="CU355" i="1" s="1"/>
  <c r="CU75" i="1" l="1"/>
  <c r="CV1036" i="1"/>
  <c r="CV339" i="1"/>
  <c r="CV858" i="1"/>
  <c r="CV620" i="1"/>
  <c r="CV618" i="1" s="1"/>
  <c r="CV616" i="1" s="1"/>
  <c r="CU100" i="1"/>
  <c r="CU883" i="1"/>
  <c r="CV95" i="1"/>
  <c r="CV99" i="1" s="1"/>
  <c r="CV1188" i="1"/>
  <c r="CV379" i="1"/>
  <c r="CV377" i="1" s="1"/>
  <c r="CV375" i="1" s="1"/>
  <c r="CV660" i="1"/>
  <c r="CV658" i="1" s="1"/>
  <c r="CV656" i="1" s="1"/>
  <c r="CV934" i="1"/>
  <c r="CV1014" i="1"/>
  <c r="CW8" i="1"/>
  <c r="CW809" i="1" s="1"/>
  <c r="CV359" i="1"/>
  <c r="CV357" i="1" s="1"/>
  <c r="CV355" i="1" s="1"/>
  <c r="CV640" i="1"/>
  <c r="CV914" i="1"/>
  <c r="CV994" i="1"/>
  <c r="CV1080" i="1"/>
  <c r="CV877" i="1"/>
  <c r="CB2" i="7"/>
  <c r="CV56" i="1"/>
  <c r="CV432" i="1"/>
  <c r="CV954" i="1"/>
  <c r="CV1058" i="1"/>
  <c r="CV1137" i="1"/>
  <c r="CV806" i="1"/>
  <c r="CV807" i="1"/>
  <c r="CV808" i="1"/>
  <c r="CV814" i="1"/>
  <c r="CV810" i="1"/>
  <c r="CV809" i="1"/>
  <c r="CV815" i="1"/>
  <c r="CV811" i="1"/>
  <c r="CV812" i="1"/>
  <c r="CV813" i="1"/>
  <c r="CU122" i="1"/>
  <c r="CU804" i="1"/>
  <c r="AJ1010" i="1"/>
  <c r="AJ1018" i="1"/>
  <c r="AK1012" i="1"/>
  <c r="CT880" i="1"/>
  <c r="AI970" i="1"/>
  <c r="AJ972" i="1"/>
  <c r="AI978" i="1"/>
  <c r="AI990" i="1"/>
  <c r="AJ992" i="1"/>
  <c r="AI998" i="1"/>
  <c r="AI1076" i="1"/>
  <c r="AI1084" i="1"/>
  <c r="AJ1078" i="1"/>
  <c r="AJ950" i="1"/>
  <c r="AK952" i="1"/>
  <c r="AJ958" i="1"/>
  <c r="CU829" i="1"/>
  <c r="AF1034" i="1"/>
  <c r="AG1034" i="1" s="1"/>
  <c r="AE1040" i="1"/>
  <c r="CV820" i="1"/>
  <c r="CV823" i="1"/>
  <c r="CV824" i="1"/>
  <c r="CV818" i="1"/>
  <c r="CV819" i="1"/>
  <c r="CV825" i="1"/>
  <c r="CV822" i="1"/>
  <c r="CV817" i="1"/>
  <c r="CV821" i="1"/>
  <c r="CV826" i="1"/>
  <c r="AF930" i="1"/>
  <c r="AG932" i="1"/>
  <c r="AF938" i="1"/>
  <c r="AF53" i="1"/>
  <c r="AG55" i="1"/>
  <c r="AE429" i="1"/>
  <c r="AF431" i="1"/>
  <c r="AE910" i="1"/>
  <c r="AE918" i="1"/>
  <c r="AF912" i="1"/>
  <c r="AF1054" i="1"/>
  <c r="AG1056" i="1"/>
  <c r="AF1062" i="1"/>
  <c r="CW1" i="1"/>
  <c r="CW2" i="1" s="1"/>
  <c r="CW1036" i="1"/>
  <c r="CU644" i="1"/>
  <c r="CU624" i="1"/>
  <c r="CU664" i="1"/>
  <c r="CV638" i="1"/>
  <c r="CV636" i="1" s="1"/>
  <c r="CU383" i="1"/>
  <c r="CU363" i="1"/>
  <c r="CV883" i="1"/>
  <c r="CW1137" i="1"/>
  <c r="CV100" i="1" l="1"/>
  <c r="CW812" i="1"/>
  <c r="CC2" i="7"/>
  <c r="CW379" i="1"/>
  <c r="CW377" i="1" s="1"/>
  <c r="CW375" i="1" s="1"/>
  <c r="CW640" i="1"/>
  <c r="CW638" i="1" s="1"/>
  <c r="CW636" i="1" s="1"/>
  <c r="CW974" i="1"/>
  <c r="CW877" i="1"/>
  <c r="CW339" i="1"/>
  <c r="CW359" i="1"/>
  <c r="CW357" i="1" s="1"/>
  <c r="CW355" i="1" s="1"/>
  <c r="CW432" i="1"/>
  <c r="CW934" i="1"/>
  <c r="CW814" i="1"/>
  <c r="CW813" i="1"/>
  <c r="CW806" i="1"/>
  <c r="CW660" i="1"/>
  <c r="CW658" i="1" s="1"/>
  <c r="CW656" i="1" s="1"/>
  <c r="CW914" i="1"/>
  <c r="CW994" i="1"/>
  <c r="CW1080" i="1"/>
  <c r="CW815" i="1"/>
  <c r="CW811" i="1"/>
  <c r="CW808" i="1"/>
  <c r="CX8" i="1"/>
  <c r="CX808" i="1" s="1"/>
  <c r="CW1014" i="1"/>
  <c r="CW95" i="1"/>
  <c r="CW99" i="1" s="1"/>
  <c r="CW858" i="1"/>
  <c r="CW56" i="1"/>
  <c r="CW620" i="1"/>
  <c r="CW954" i="1"/>
  <c r="CW1058" i="1"/>
  <c r="CW807" i="1"/>
  <c r="CW810" i="1"/>
  <c r="CV804" i="1"/>
  <c r="CV122" i="1"/>
  <c r="CU880" i="1"/>
  <c r="CV829" i="1"/>
  <c r="AJ970" i="1"/>
  <c r="AK972" i="1"/>
  <c r="AJ978" i="1"/>
  <c r="AJ1076" i="1"/>
  <c r="AK1078" i="1"/>
  <c r="AJ1084" i="1"/>
  <c r="AK1018" i="1"/>
  <c r="AK1010" i="1"/>
  <c r="AL1012" i="1"/>
  <c r="AJ990" i="1"/>
  <c r="AK992" i="1"/>
  <c r="AJ998" i="1"/>
  <c r="AF1032" i="1"/>
  <c r="AK950" i="1"/>
  <c r="AK958" i="1"/>
  <c r="AL952" i="1"/>
  <c r="CW825" i="1"/>
  <c r="AF1040" i="1"/>
  <c r="CW821" i="1"/>
  <c r="CW822" i="1"/>
  <c r="CW826" i="1"/>
  <c r="CW819" i="1"/>
  <c r="CW818" i="1"/>
  <c r="CW823" i="1"/>
  <c r="CW824" i="1"/>
  <c r="CW820" i="1"/>
  <c r="CW817" i="1"/>
  <c r="AF910" i="1"/>
  <c r="AG912" i="1"/>
  <c r="AF918" i="1"/>
  <c r="AF429" i="1"/>
  <c r="AG431" i="1"/>
  <c r="AG930" i="1"/>
  <c r="AH932" i="1"/>
  <c r="AG938" i="1"/>
  <c r="AG1032" i="1"/>
  <c r="AG1040" i="1"/>
  <c r="AH1034" i="1"/>
  <c r="AG1054" i="1"/>
  <c r="AG1062" i="1"/>
  <c r="AH1056" i="1"/>
  <c r="AG53" i="1"/>
  <c r="AH55" i="1"/>
  <c r="CW1188" i="1"/>
  <c r="CX1" i="1"/>
  <c r="CX2" i="1" s="1"/>
  <c r="CV644" i="1"/>
  <c r="CV624" i="1"/>
  <c r="CW618" i="1"/>
  <c r="CW616" i="1" s="1"/>
  <c r="CV664" i="1"/>
  <c r="CV383" i="1"/>
  <c r="CV363" i="1"/>
  <c r="CW883" i="1"/>
  <c r="CW75" i="1" l="1"/>
  <c r="CX339" i="1"/>
  <c r="CX75" i="1"/>
  <c r="CX954" i="1"/>
  <c r="CX432" i="1"/>
  <c r="CX1036" i="1"/>
  <c r="CX877" i="1"/>
  <c r="CX807" i="1"/>
  <c r="CX359" i="1"/>
  <c r="CX640" i="1"/>
  <c r="CX638" i="1" s="1"/>
  <c r="CX636" i="1" s="1"/>
  <c r="CX914" i="1"/>
  <c r="CX994" i="1"/>
  <c r="CX1080" i="1"/>
  <c r="CX56" i="1"/>
  <c r="CX620" i="1"/>
  <c r="CX618" i="1" s="1"/>
  <c r="CX616" i="1" s="1"/>
  <c r="CX974" i="1"/>
  <c r="CX1058" i="1"/>
  <c r="CX1188" i="1"/>
  <c r="CD2" i="7"/>
  <c r="CX379" i="1"/>
  <c r="CX660" i="1"/>
  <c r="CX658" i="1" s="1"/>
  <c r="CX656" i="1" s="1"/>
  <c r="CX934" i="1"/>
  <c r="CX1014" i="1"/>
  <c r="CX814" i="1"/>
  <c r="CX809" i="1"/>
  <c r="CW100" i="1"/>
  <c r="CX810" i="1"/>
  <c r="CW804" i="1"/>
  <c r="CX811" i="1"/>
  <c r="CX806" i="1"/>
  <c r="CV880" i="1"/>
  <c r="CX813" i="1"/>
  <c r="CX815" i="1"/>
  <c r="CX812" i="1"/>
  <c r="CW122" i="1"/>
  <c r="AK1076" i="1"/>
  <c r="AL1078" i="1"/>
  <c r="AK1084" i="1"/>
  <c r="AK990" i="1"/>
  <c r="AL992" i="1"/>
  <c r="AK998" i="1"/>
  <c r="AK970" i="1"/>
  <c r="AL972" i="1"/>
  <c r="AK978" i="1"/>
  <c r="AL1010" i="1"/>
  <c r="AM1012" i="1"/>
  <c r="AL1018" i="1"/>
  <c r="AL950" i="1"/>
  <c r="AM952" i="1"/>
  <c r="AL958" i="1"/>
  <c r="CW829" i="1"/>
  <c r="CX826" i="1"/>
  <c r="CX821" i="1"/>
  <c r="CX819" i="1"/>
  <c r="CX817" i="1"/>
  <c r="CX818" i="1"/>
  <c r="CX820" i="1"/>
  <c r="CX823" i="1"/>
  <c r="CX824" i="1"/>
  <c r="CX822" i="1"/>
  <c r="CX825" i="1"/>
  <c r="AH53" i="1"/>
  <c r="AI55" i="1"/>
  <c r="AH930" i="1"/>
  <c r="AH938" i="1"/>
  <c r="AI932" i="1"/>
  <c r="AG910" i="1"/>
  <c r="AH912" i="1"/>
  <c r="AG918" i="1"/>
  <c r="AH1054" i="1"/>
  <c r="AI1056" i="1"/>
  <c r="AH1062" i="1"/>
  <c r="AH1032" i="1"/>
  <c r="AH1040" i="1"/>
  <c r="AI1034" i="1"/>
  <c r="AG429" i="1"/>
  <c r="AH431" i="1"/>
  <c r="CY8" i="1"/>
  <c r="CX858" i="1"/>
  <c r="CX883" i="1" s="1"/>
  <c r="CX95" i="1"/>
  <c r="CX99" i="1" s="1"/>
  <c r="CX1137" i="1"/>
  <c r="CY1" i="1"/>
  <c r="CY2" i="1" s="1"/>
  <c r="CW644" i="1"/>
  <c r="CW664" i="1"/>
  <c r="CW363" i="1"/>
  <c r="CW624" i="1"/>
  <c r="CW383" i="1"/>
  <c r="CX357" i="1"/>
  <c r="CX355" i="1" s="1"/>
  <c r="CX377" i="1"/>
  <c r="CX375" i="1" s="1"/>
  <c r="CW880" i="1" l="1"/>
  <c r="CX804" i="1"/>
  <c r="CY807" i="1"/>
  <c r="CY809" i="1"/>
  <c r="CY811" i="1"/>
  <c r="CY815" i="1"/>
  <c r="CY806" i="1"/>
  <c r="CY812" i="1"/>
  <c r="CY813" i="1"/>
  <c r="CY814" i="1"/>
  <c r="CY810" i="1"/>
  <c r="CY808" i="1"/>
  <c r="AL970" i="1"/>
  <c r="AM972" i="1"/>
  <c r="AL978" i="1"/>
  <c r="AM1010" i="1"/>
  <c r="AN1012" i="1"/>
  <c r="AM1018" i="1"/>
  <c r="AL1076" i="1"/>
  <c r="AM1078" i="1"/>
  <c r="AL1084" i="1"/>
  <c r="AL990" i="1"/>
  <c r="AM992" i="1"/>
  <c r="AL998" i="1"/>
  <c r="AM950" i="1"/>
  <c r="AM958" i="1"/>
  <c r="AN952" i="1"/>
  <c r="CY1080" i="1"/>
  <c r="CX829" i="1"/>
  <c r="CX880" i="1" s="1"/>
  <c r="CE2" i="7"/>
  <c r="CY56" i="1"/>
  <c r="CY660" i="1"/>
  <c r="CY658" i="1" s="1"/>
  <c r="CY656" i="1" s="1"/>
  <c r="CY934" i="1"/>
  <c r="CY954" i="1"/>
  <c r="CY858" i="1"/>
  <c r="CY974" i="1"/>
  <c r="CZ8" i="1"/>
  <c r="CY640" i="1"/>
  <c r="CY638" i="1" s="1"/>
  <c r="CY636" i="1" s="1"/>
  <c r="CY1058" i="1"/>
  <c r="AI1054" i="1"/>
  <c r="AJ1056" i="1"/>
  <c r="AI1062" i="1"/>
  <c r="AI930" i="1"/>
  <c r="AI938" i="1"/>
  <c r="AJ932" i="1"/>
  <c r="AH429" i="1"/>
  <c r="AI431" i="1"/>
  <c r="AH910" i="1"/>
  <c r="AI912" i="1"/>
  <c r="AH918" i="1"/>
  <c r="AI53" i="1"/>
  <c r="AJ55" i="1"/>
  <c r="AI1032" i="1"/>
  <c r="AJ1034" i="1"/>
  <c r="AI1040" i="1"/>
  <c r="CY994" i="1"/>
  <c r="CX100" i="1"/>
  <c r="CY339" i="1"/>
  <c r="CY432" i="1"/>
  <c r="CY1014" i="1"/>
  <c r="CY826" i="1"/>
  <c r="CY825" i="1"/>
  <c r="CY824" i="1"/>
  <c r="CY823" i="1"/>
  <c r="CY818" i="1"/>
  <c r="CY817" i="1"/>
  <c r="CY821" i="1"/>
  <c r="CY822" i="1"/>
  <c r="CY820" i="1"/>
  <c r="CY819" i="1"/>
  <c r="CY95" i="1"/>
  <c r="CY99" i="1" s="1"/>
  <c r="CY1036" i="1"/>
  <c r="CY359" i="1"/>
  <c r="CY357" i="1" s="1"/>
  <c r="CY355" i="1" s="1"/>
  <c r="CY379" i="1"/>
  <c r="CY377" i="1" s="1"/>
  <c r="CY375" i="1" s="1"/>
  <c r="CY620" i="1"/>
  <c r="CY618" i="1" s="1"/>
  <c r="CY616" i="1" s="1"/>
  <c r="CY914" i="1"/>
  <c r="CX122" i="1"/>
  <c r="CY877" i="1"/>
  <c r="CZ1" i="1"/>
  <c r="CZ2" i="1" s="1"/>
  <c r="CX624" i="1"/>
  <c r="CX363" i="1"/>
  <c r="CX664" i="1"/>
  <c r="CX383" i="1"/>
  <c r="CX644" i="1"/>
  <c r="CY75" i="1" l="1"/>
  <c r="CZ806" i="1"/>
  <c r="CZ807" i="1"/>
  <c r="CZ814" i="1"/>
  <c r="CZ808" i="1"/>
  <c r="CZ809" i="1"/>
  <c r="CZ815" i="1"/>
  <c r="CZ811" i="1"/>
  <c r="CZ812" i="1"/>
  <c r="CZ813" i="1"/>
  <c r="CZ810" i="1"/>
  <c r="CZ75" i="1"/>
  <c r="CY122" i="1"/>
  <c r="CY883" i="1"/>
  <c r="CY100" i="1"/>
  <c r="AN1010" i="1"/>
  <c r="AO1012" i="1"/>
  <c r="AN1018" i="1"/>
  <c r="AM990" i="1"/>
  <c r="AN992" i="1"/>
  <c r="AM998" i="1"/>
  <c r="AM1076" i="1"/>
  <c r="AN1078" i="1"/>
  <c r="AM1084" i="1"/>
  <c r="AM970" i="1"/>
  <c r="AN972" i="1"/>
  <c r="AM978" i="1"/>
  <c r="AN950" i="1"/>
  <c r="AN958" i="1"/>
  <c r="AO952" i="1"/>
  <c r="CZ432" i="1"/>
  <c r="CZ620" i="1"/>
  <c r="CZ618" i="1" s="1"/>
  <c r="CZ616" i="1" s="1"/>
  <c r="CZ1036" i="1"/>
  <c r="CZ56" i="1"/>
  <c r="CZ954" i="1"/>
  <c r="CZ974" i="1"/>
  <c r="CZ1080" i="1"/>
  <c r="CZ339" i="1"/>
  <c r="CZ826" i="1"/>
  <c r="CZ994" i="1"/>
  <c r="CZ640" i="1"/>
  <c r="CZ638" i="1" s="1"/>
  <c r="CZ636" i="1" s="1"/>
  <c r="CZ359" i="1"/>
  <c r="CZ357" i="1" s="1"/>
  <c r="CZ355" i="1" s="1"/>
  <c r="CZ95" i="1"/>
  <c r="CZ100" i="1" s="1"/>
  <c r="CZ379" i="1"/>
  <c r="CZ377" i="1" s="1"/>
  <c r="CZ375" i="1" s="1"/>
  <c r="CZ660" i="1"/>
  <c r="CZ658" i="1" s="1"/>
  <c r="CZ656" i="1" s="1"/>
  <c r="CZ817" i="1"/>
  <c r="CF2" i="7"/>
  <c r="CZ914" i="1"/>
  <c r="CZ1014" i="1"/>
  <c r="CZ934" i="1"/>
  <c r="CZ1058" i="1"/>
  <c r="CZ819" i="1"/>
  <c r="CZ818" i="1"/>
  <c r="CZ823" i="1"/>
  <c r="CZ820" i="1"/>
  <c r="CZ824" i="1"/>
  <c r="CZ821" i="1"/>
  <c r="CZ825" i="1"/>
  <c r="CZ822" i="1"/>
  <c r="AJ431" i="1"/>
  <c r="AI429" i="1"/>
  <c r="AJ1062" i="1"/>
  <c r="AK1056" i="1"/>
  <c r="AJ1054" i="1"/>
  <c r="AK1034" i="1"/>
  <c r="AJ1032" i="1"/>
  <c r="AJ1040" i="1"/>
  <c r="AI918" i="1"/>
  <c r="AI910" i="1"/>
  <c r="AJ912" i="1"/>
  <c r="AJ53" i="1"/>
  <c r="AK55" i="1"/>
  <c r="AK932" i="1"/>
  <c r="AJ930" i="1"/>
  <c r="AJ938" i="1"/>
  <c r="CY804" i="1"/>
  <c r="CY829" i="1"/>
  <c r="CY1188" i="1"/>
  <c r="CY1137" i="1"/>
  <c r="CZ877" i="1"/>
  <c r="DA8" i="1"/>
  <c r="CZ858" i="1"/>
  <c r="CZ1137" i="1"/>
  <c r="CZ1188" i="1"/>
  <c r="DA1" i="1"/>
  <c r="DA2" i="1" s="1"/>
  <c r="CY624" i="1"/>
  <c r="CY383" i="1"/>
  <c r="CY644" i="1"/>
  <c r="CY664" i="1"/>
  <c r="CY363" i="1"/>
  <c r="DA806" i="1" l="1"/>
  <c r="DA807" i="1"/>
  <c r="DA808" i="1"/>
  <c r="DA813" i="1"/>
  <c r="DA810" i="1"/>
  <c r="DA809" i="1"/>
  <c r="DA814" i="1"/>
  <c r="DA815" i="1"/>
  <c r="DA811" i="1"/>
  <c r="DA812" i="1"/>
  <c r="CZ883" i="1"/>
  <c r="CZ122" i="1"/>
  <c r="CZ99" i="1"/>
  <c r="AN990" i="1"/>
  <c r="AO992" i="1"/>
  <c r="AN998" i="1"/>
  <c r="AN1076" i="1"/>
  <c r="AO1078" i="1"/>
  <c r="AN1084" i="1"/>
  <c r="AN970" i="1"/>
  <c r="AN978" i="1"/>
  <c r="AO972" i="1"/>
  <c r="AO1010" i="1"/>
  <c r="AP1012" i="1"/>
  <c r="AO1018" i="1"/>
  <c r="AO950" i="1"/>
  <c r="AO958" i="1"/>
  <c r="AP952" i="1"/>
  <c r="DA974" i="1"/>
  <c r="DA339" i="1"/>
  <c r="DA1080" i="1"/>
  <c r="DA994" i="1"/>
  <c r="CZ804" i="1"/>
  <c r="CZ829" i="1"/>
  <c r="DA858" i="1"/>
  <c r="DA432" i="1"/>
  <c r="DA95" i="1"/>
  <c r="DA100" i="1" s="1"/>
  <c r="AK1032" i="1"/>
  <c r="AL1034" i="1"/>
  <c r="AK1040" i="1"/>
  <c r="AK930" i="1"/>
  <c r="AK938" i="1"/>
  <c r="AL932" i="1"/>
  <c r="AK53" i="1"/>
  <c r="AL55" i="1"/>
  <c r="AJ910" i="1"/>
  <c r="AJ918" i="1"/>
  <c r="AK912" i="1"/>
  <c r="AJ429" i="1"/>
  <c r="AK431" i="1"/>
  <c r="AK1054" i="1"/>
  <c r="AL1056" i="1"/>
  <c r="AK1062" i="1"/>
  <c r="CG2" i="7"/>
  <c r="DA359" i="1"/>
  <c r="DA357" i="1" s="1"/>
  <c r="DA355" i="1" s="1"/>
  <c r="DA620" i="1"/>
  <c r="DA618" i="1" s="1"/>
  <c r="DA616" i="1" s="1"/>
  <c r="DA379" i="1"/>
  <c r="DA377" i="1" s="1"/>
  <c r="DA375" i="1" s="1"/>
  <c r="DA640" i="1"/>
  <c r="DA638" i="1" s="1"/>
  <c r="DA636" i="1" s="1"/>
  <c r="DA660" i="1"/>
  <c r="DA658" i="1" s="1"/>
  <c r="DA656" i="1" s="1"/>
  <c r="DA914" i="1"/>
  <c r="DA1058" i="1"/>
  <c r="DA954" i="1"/>
  <c r="DA1036" i="1"/>
  <c r="DA877" i="1"/>
  <c r="DA826" i="1"/>
  <c r="DA824" i="1"/>
  <c r="DA825" i="1"/>
  <c r="DA823" i="1"/>
  <c r="DA818" i="1"/>
  <c r="DA817" i="1"/>
  <c r="DA822" i="1"/>
  <c r="DA821" i="1"/>
  <c r="DA820" i="1"/>
  <c r="DA819" i="1"/>
  <c r="DA56" i="1"/>
  <c r="DA934" i="1"/>
  <c r="DA1014" i="1"/>
  <c r="CY880" i="1"/>
  <c r="DB8" i="1"/>
  <c r="DB1" i="1"/>
  <c r="DB2" i="1" s="1"/>
  <c r="CZ363" i="1"/>
  <c r="CZ624" i="1"/>
  <c r="CZ383" i="1"/>
  <c r="CZ644" i="1"/>
  <c r="CZ664" i="1"/>
  <c r="DA75" i="1" l="1"/>
  <c r="DB808" i="1"/>
  <c r="DB810" i="1"/>
  <c r="DB806" i="1"/>
  <c r="DB807" i="1"/>
  <c r="DB809" i="1"/>
  <c r="DB812" i="1"/>
  <c r="DB811" i="1"/>
  <c r="DB813" i="1"/>
  <c r="DB814" i="1"/>
  <c r="DB815" i="1"/>
  <c r="DA883" i="1"/>
  <c r="DB75" i="1"/>
  <c r="DA122" i="1"/>
  <c r="DA99" i="1"/>
  <c r="AO1076" i="1"/>
  <c r="AP1078" i="1"/>
  <c r="AO1084" i="1"/>
  <c r="AP1010" i="1"/>
  <c r="AQ1012" i="1"/>
  <c r="AP1018" i="1"/>
  <c r="AO990" i="1"/>
  <c r="AO998" i="1"/>
  <c r="AP992" i="1"/>
  <c r="AO970" i="1"/>
  <c r="AO978" i="1"/>
  <c r="AP972" i="1"/>
  <c r="AP950" i="1"/>
  <c r="AQ952" i="1"/>
  <c r="AP958" i="1"/>
  <c r="DB954" i="1"/>
  <c r="DA804" i="1"/>
  <c r="CZ880" i="1"/>
  <c r="AL53" i="1"/>
  <c r="AM55" i="1"/>
  <c r="AK910" i="1"/>
  <c r="AL912" i="1"/>
  <c r="AK918" i="1"/>
  <c r="AL1062" i="1"/>
  <c r="AL1054" i="1"/>
  <c r="AM1056" i="1"/>
  <c r="AM932" i="1"/>
  <c r="AL938" i="1"/>
  <c r="AL930" i="1"/>
  <c r="AL1032" i="1"/>
  <c r="AM1034" i="1"/>
  <c r="AL1040" i="1"/>
  <c r="AK429" i="1"/>
  <c r="AL431" i="1"/>
  <c r="DB379" i="1"/>
  <c r="DB377" i="1" s="1"/>
  <c r="DB375" i="1" s="1"/>
  <c r="DB620" i="1"/>
  <c r="DB618" i="1" s="1"/>
  <c r="DB616" i="1" s="1"/>
  <c r="DB359" i="1"/>
  <c r="DB357" i="1" s="1"/>
  <c r="DB355" i="1" s="1"/>
  <c r="DB95" i="1"/>
  <c r="DB100" i="1" s="1"/>
  <c r="DB640" i="1"/>
  <c r="DB638" i="1" s="1"/>
  <c r="DB636" i="1" s="1"/>
  <c r="DB1036" i="1"/>
  <c r="CH2" i="7"/>
  <c r="DB660" i="1"/>
  <c r="DB658" i="1" s="1"/>
  <c r="DB656" i="1" s="1"/>
  <c r="DA829" i="1"/>
  <c r="DB914" i="1"/>
  <c r="DB826" i="1"/>
  <c r="DB823" i="1"/>
  <c r="DB818" i="1"/>
  <c r="DB817" i="1"/>
  <c r="DB825" i="1"/>
  <c r="DB824" i="1"/>
  <c r="DB821" i="1"/>
  <c r="DB822" i="1"/>
  <c r="DB819" i="1"/>
  <c r="DB820" i="1"/>
  <c r="DB974" i="1"/>
  <c r="DB339" i="1"/>
  <c r="DB994" i="1"/>
  <c r="DA1137" i="1"/>
  <c r="DC8" i="1"/>
  <c r="DB56" i="1"/>
  <c r="DB432" i="1"/>
  <c r="DB1014" i="1"/>
  <c r="DA1188" i="1"/>
  <c r="DB934" i="1"/>
  <c r="DB1058" i="1"/>
  <c r="DB1080" i="1"/>
  <c r="DB858" i="1"/>
  <c r="DB877" i="1"/>
  <c r="DC1" i="1"/>
  <c r="DC2" i="1" s="1"/>
  <c r="DA624" i="1"/>
  <c r="DA363" i="1"/>
  <c r="DA644" i="1"/>
  <c r="DA664" i="1"/>
  <c r="DA383" i="1"/>
  <c r="DC807" i="1" l="1"/>
  <c r="DC809" i="1"/>
  <c r="DC810" i="1"/>
  <c r="DC811" i="1"/>
  <c r="DC815" i="1"/>
  <c r="DC812" i="1"/>
  <c r="DC813" i="1"/>
  <c r="DC814" i="1"/>
  <c r="DC806" i="1"/>
  <c r="DC808" i="1"/>
  <c r="DC75" i="1"/>
  <c r="DB122" i="1"/>
  <c r="DB883" i="1"/>
  <c r="DB829" i="1"/>
  <c r="DB804" i="1"/>
  <c r="DA880" i="1"/>
  <c r="AQ1010" i="1"/>
  <c r="AQ1018" i="1"/>
  <c r="AR1012" i="1"/>
  <c r="AP970" i="1"/>
  <c r="AQ972" i="1"/>
  <c r="AP978" i="1"/>
  <c r="AP1076" i="1"/>
  <c r="AQ1078" i="1"/>
  <c r="AP1084" i="1"/>
  <c r="AP990" i="1"/>
  <c r="AP998" i="1"/>
  <c r="AQ992" i="1"/>
  <c r="AQ950" i="1"/>
  <c r="AQ958" i="1"/>
  <c r="AR952" i="1"/>
  <c r="DC1058" i="1"/>
  <c r="DB99" i="1"/>
  <c r="DC1036" i="1"/>
  <c r="DC56" i="1"/>
  <c r="DC994" i="1"/>
  <c r="DC1137" i="1"/>
  <c r="DD8" i="1"/>
  <c r="DC620" i="1"/>
  <c r="DC618" i="1" s="1"/>
  <c r="DC616" i="1" s="1"/>
  <c r="DC954" i="1"/>
  <c r="DC1080" i="1"/>
  <c r="DC379" i="1"/>
  <c r="DC377" i="1" s="1"/>
  <c r="DC375" i="1" s="1"/>
  <c r="DC640" i="1"/>
  <c r="DC638" i="1" s="1"/>
  <c r="DC636" i="1" s="1"/>
  <c r="DC974" i="1"/>
  <c r="AM912" i="1"/>
  <c r="AL910" i="1"/>
  <c r="AL918" i="1"/>
  <c r="AM53" i="1"/>
  <c r="AN55" i="1"/>
  <c r="AM930" i="1"/>
  <c r="AN932" i="1"/>
  <c r="AM938" i="1"/>
  <c r="AM1054" i="1"/>
  <c r="AN1056" i="1"/>
  <c r="AM1062" i="1"/>
  <c r="AM1032" i="1"/>
  <c r="AN1034" i="1"/>
  <c r="AM1040" i="1"/>
  <c r="AL429" i="1"/>
  <c r="AM431" i="1"/>
  <c r="DC339" i="1"/>
  <c r="DC432" i="1"/>
  <c r="DC914" i="1"/>
  <c r="DC1014" i="1"/>
  <c r="DC359" i="1"/>
  <c r="DC357" i="1" s="1"/>
  <c r="DC355" i="1" s="1"/>
  <c r="DC934" i="1"/>
  <c r="DC818" i="1"/>
  <c r="DC817" i="1"/>
  <c r="DC823" i="1"/>
  <c r="DC826" i="1"/>
  <c r="DC825" i="1"/>
  <c r="DC824" i="1"/>
  <c r="DC821" i="1"/>
  <c r="DC822" i="1"/>
  <c r="DC820" i="1"/>
  <c r="DC819" i="1"/>
  <c r="DC877" i="1"/>
  <c r="CI2" i="7"/>
  <c r="DC660" i="1"/>
  <c r="DC658" i="1" s="1"/>
  <c r="DC656" i="1" s="1"/>
  <c r="DB1188" i="1"/>
  <c r="DB1137" i="1"/>
  <c r="DC1188" i="1"/>
  <c r="DC95" i="1"/>
  <c r="DC99" i="1" s="1"/>
  <c r="DC858" i="1"/>
  <c r="DD1" i="1"/>
  <c r="DD2" i="1" s="1"/>
  <c r="DD1058" i="1"/>
  <c r="DB624" i="1"/>
  <c r="DB664" i="1"/>
  <c r="DB644" i="1"/>
  <c r="DB383" i="1"/>
  <c r="DB363" i="1"/>
  <c r="DD806" i="1" l="1"/>
  <c r="DD807" i="1"/>
  <c r="DD808" i="1"/>
  <c r="DD814" i="1"/>
  <c r="DD815" i="1"/>
  <c r="DD810" i="1"/>
  <c r="DD811" i="1"/>
  <c r="DD812" i="1"/>
  <c r="DD813" i="1"/>
  <c r="DD809" i="1"/>
  <c r="DB880" i="1"/>
  <c r="CJ2" i="7"/>
  <c r="DD75" i="1"/>
  <c r="DC100" i="1"/>
  <c r="DC883" i="1"/>
  <c r="DD914" i="1"/>
  <c r="DD1188" i="1"/>
  <c r="DD432" i="1"/>
  <c r="DD1014" i="1"/>
  <c r="DD1036" i="1"/>
  <c r="DD339" i="1"/>
  <c r="DD660" i="1"/>
  <c r="DD658" i="1" s="1"/>
  <c r="DD656" i="1" s="1"/>
  <c r="DD974" i="1"/>
  <c r="DD640" i="1"/>
  <c r="DD1080" i="1"/>
  <c r="DD994" i="1"/>
  <c r="DD620" i="1"/>
  <c r="DD618" i="1" s="1"/>
  <c r="DD616" i="1" s="1"/>
  <c r="DD954" i="1"/>
  <c r="DD56" i="1"/>
  <c r="DD934" i="1"/>
  <c r="DD379" i="1"/>
  <c r="DD377" i="1" s="1"/>
  <c r="DD375" i="1" s="1"/>
  <c r="DD95" i="1"/>
  <c r="DD99" i="1" s="1"/>
  <c r="DD359" i="1"/>
  <c r="DD357" i="1" s="1"/>
  <c r="DD355" i="1" s="1"/>
  <c r="DD817" i="1"/>
  <c r="AQ1076" i="1"/>
  <c r="AQ1084" i="1"/>
  <c r="AR1078" i="1"/>
  <c r="AQ970" i="1"/>
  <c r="AR972" i="1"/>
  <c r="AQ978" i="1"/>
  <c r="AQ990" i="1"/>
  <c r="AR992" i="1"/>
  <c r="AQ998" i="1"/>
  <c r="AR1010" i="1"/>
  <c r="AR1018" i="1"/>
  <c r="AS1012" i="1"/>
  <c r="AR950" i="1"/>
  <c r="AR958" i="1"/>
  <c r="AS952" i="1"/>
  <c r="DD818" i="1"/>
  <c r="DD821" i="1"/>
  <c r="DD820" i="1"/>
  <c r="DD823" i="1"/>
  <c r="DD824" i="1"/>
  <c r="DD825" i="1"/>
  <c r="DD822" i="1"/>
  <c r="DD826" i="1"/>
  <c r="DD819" i="1"/>
  <c r="AN1032" i="1"/>
  <c r="AN1040" i="1"/>
  <c r="AO1034" i="1"/>
  <c r="AN930" i="1"/>
  <c r="AO932" i="1"/>
  <c r="AN938" i="1"/>
  <c r="AM429" i="1"/>
  <c r="AN431" i="1"/>
  <c r="AM918" i="1"/>
  <c r="AN912" i="1"/>
  <c r="AM910" i="1"/>
  <c r="AN1062" i="1"/>
  <c r="AN1054" i="1"/>
  <c r="AO1056" i="1"/>
  <c r="AO55" i="1"/>
  <c r="AN53" i="1"/>
  <c r="DC804" i="1"/>
  <c r="DC829" i="1"/>
  <c r="DC122" i="1"/>
  <c r="DD1137" i="1"/>
  <c r="DE8" i="1"/>
  <c r="DD877" i="1"/>
  <c r="DD858" i="1"/>
  <c r="DE1" i="1"/>
  <c r="DE2" i="1" s="1"/>
  <c r="DC383" i="1"/>
  <c r="DC664" i="1"/>
  <c r="DC363" i="1"/>
  <c r="DC644" i="1"/>
  <c r="DD638" i="1"/>
  <c r="DD636" i="1" s="1"/>
  <c r="DC624" i="1"/>
  <c r="DE806" i="1" l="1"/>
  <c r="DE813" i="1"/>
  <c r="DE807" i="1"/>
  <c r="DE809" i="1"/>
  <c r="DE814" i="1"/>
  <c r="DE815" i="1"/>
  <c r="DE808" i="1"/>
  <c r="DE810" i="1"/>
  <c r="DE811" i="1"/>
  <c r="DE812" i="1"/>
  <c r="DE75" i="1"/>
  <c r="DD122" i="1"/>
  <c r="DD804" i="1"/>
  <c r="DD883" i="1"/>
  <c r="DD100" i="1"/>
  <c r="AR970" i="1"/>
  <c r="AS972" i="1"/>
  <c r="AR978" i="1"/>
  <c r="AS1010" i="1"/>
  <c r="AT1012" i="1"/>
  <c r="AS1018" i="1"/>
  <c r="AR990" i="1"/>
  <c r="AS992" i="1"/>
  <c r="AR998" i="1"/>
  <c r="AR1076" i="1"/>
  <c r="AS1078" i="1"/>
  <c r="AR1084" i="1"/>
  <c r="AS950" i="1"/>
  <c r="AT952" i="1"/>
  <c r="AS958" i="1"/>
  <c r="DE1058" i="1"/>
  <c r="DD829" i="1"/>
  <c r="DE339" i="1"/>
  <c r="DE660" i="1"/>
  <c r="DE658" i="1" s="1"/>
  <c r="DE656" i="1" s="1"/>
  <c r="DE954" i="1"/>
  <c r="DE1080" i="1"/>
  <c r="DE974" i="1"/>
  <c r="DE1036" i="1"/>
  <c r="DE432" i="1"/>
  <c r="DE640" i="1"/>
  <c r="DE638" i="1" s="1"/>
  <c r="DE636" i="1" s="1"/>
  <c r="AO1054" i="1"/>
  <c r="AP1056" i="1"/>
  <c r="AO1062" i="1"/>
  <c r="AP55" i="1"/>
  <c r="AO53" i="1"/>
  <c r="AP932" i="1"/>
  <c r="AO938" i="1"/>
  <c r="AO930" i="1"/>
  <c r="AN910" i="1"/>
  <c r="AO912" i="1"/>
  <c r="AN918" i="1"/>
  <c r="AO1032" i="1"/>
  <c r="AO1040" i="1"/>
  <c r="AP1034" i="1"/>
  <c r="AO431" i="1"/>
  <c r="AN429" i="1"/>
  <c r="DE994" i="1"/>
  <c r="DE56" i="1"/>
  <c r="DE877" i="1"/>
  <c r="DE359" i="1"/>
  <c r="DE357" i="1" s="1"/>
  <c r="DE355" i="1" s="1"/>
  <c r="DE914" i="1"/>
  <c r="DE1014" i="1"/>
  <c r="CK2" i="7"/>
  <c r="DE379" i="1"/>
  <c r="DE377" i="1" s="1"/>
  <c r="DE375" i="1" s="1"/>
  <c r="DE620" i="1"/>
  <c r="DE618" i="1" s="1"/>
  <c r="DE616" i="1" s="1"/>
  <c r="DE934" i="1"/>
  <c r="DE826" i="1"/>
  <c r="DE825" i="1"/>
  <c r="DE824" i="1"/>
  <c r="DE817" i="1"/>
  <c r="DE823" i="1"/>
  <c r="DE818" i="1"/>
  <c r="DE822" i="1"/>
  <c r="DE821" i="1"/>
  <c r="DE820" i="1"/>
  <c r="DE819" i="1"/>
  <c r="DC880" i="1"/>
  <c r="DE858" i="1"/>
  <c r="DF8" i="1"/>
  <c r="DE95" i="1"/>
  <c r="DE100" i="1" s="1"/>
  <c r="DF1" i="1"/>
  <c r="DF2" i="1" s="1"/>
  <c r="DD363" i="1"/>
  <c r="DD624" i="1"/>
  <c r="DD383" i="1"/>
  <c r="DD644" i="1"/>
  <c r="DD664" i="1"/>
  <c r="DF808" i="1" l="1"/>
  <c r="DF806" i="1"/>
  <c r="DF810" i="1"/>
  <c r="DF812" i="1"/>
  <c r="DF807" i="1"/>
  <c r="DF809" i="1"/>
  <c r="DF813" i="1"/>
  <c r="DF814" i="1"/>
  <c r="DF815" i="1"/>
  <c r="DF811" i="1"/>
  <c r="DF75" i="1"/>
  <c r="DE122" i="1"/>
  <c r="DD880" i="1"/>
  <c r="DE883" i="1"/>
  <c r="AS990" i="1"/>
  <c r="AT992" i="1"/>
  <c r="AS998" i="1"/>
  <c r="AT1010" i="1"/>
  <c r="AU1012" i="1"/>
  <c r="AT1018" i="1"/>
  <c r="AS1076" i="1"/>
  <c r="AT1078" i="1"/>
  <c r="AS1084" i="1"/>
  <c r="AS970" i="1"/>
  <c r="AT972" i="1"/>
  <c r="AS978" i="1"/>
  <c r="AT950" i="1"/>
  <c r="AT958" i="1"/>
  <c r="AU952" i="1"/>
  <c r="DF1080" i="1"/>
  <c r="DF1014" i="1"/>
  <c r="DF379" i="1"/>
  <c r="DF377" i="1" s="1"/>
  <c r="DF375" i="1" s="1"/>
  <c r="DF1058" i="1"/>
  <c r="DF954" i="1"/>
  <c r="DF640" i="1"/>
  <c r="DF638" i="1" s="1"/>
  <c r="DF636" i="1" s="1"/>
  <c r="DF934" i="1"/>
  <c r="DF974" i="1"/>
  <c r="DF1036" i="1"/>
  <c r="DF994" i="1"/>
  <c r="DG8" i="1"/>
  <c r="DF620" i="1"/>
  <c r="DF618" i="1" s="1"/>
  <c r="DF616" i="1" s="1"/>
  <c r="DF858" i="1"/>
  <c r="AP1032" i="1"/>
  <c r="AQ1034" i="1"/>
  <c r="AP1040" i="1"/>
  <c r="AP53" i="1"/>
  <c r="AQ55" i="1"/>
  <c r="AP930" i="1"/>
  <c r="AQ932" i="1"/>
  <c r="AP938" i="1"/>
  <c r="AO429" i="1"/>
  <c r="AP431" i="1"/>
  <c r="AP1054" i="1"/>
  <c r="AP1062" i="1"/>
  <c r="AQ1056" i="1"/>
  <c r="AP912" i="1"/>
  <c r="AO910" i="1"/>
  <c r="AO918" i="1"/>
  <c r="DF339" i="1"/>
  <c r="DF359" i="1"/>
  <c r="DF357" i="1" s="1"/>
  <c r="DF355" i="1" s="1"/>
  <c r="DF877" i="1"/>
  <c r="DF660" i="1"/>
  <c r="DF658" i="1" s="1"/>
  <c r="DF656" i="1" s="1"/>
  <c r="CL2" i="7"/>
  <c r="DF56" i="1"/>
  <c r="DF432" i="1"/>
  <c r="DF914" i="1"/>
  <c r="DF826" i="1"/>
  <c r="DF825" i="1"/>
  <c r="DF824" i="1"/>
  <c r="DF823" i="1"/>
  <c r="DF818" i="1"/>
  <c r="DF817" i="1"/>
  <c r="DF821" i="1"/>
  <c r="DF822" i="1"/>
  <c r="DF820" i="1"/>
  <c r="DF819" i="1"/>
  <c r="DE829" i="1"/>
  <c r="DE804" i="1"/>
  <c r="DE99" i="1"/>
  <c r="DE1188" i="1"/>
  <c r="DE1137" i="1"/>
  <c r="DF95" i="1"/>
  <c r="DF99" i="1" s="1"/>
  <c r="DG1" i="1"/>
  <c r="DG2" i="1" s="1"/>
  <c r="DE624" i="1"/>
  <c r="DE383" i="1"/>
  <c r="DE664" i="1"/>
  <c r="DE644" i="1"/>
  <c r="DE363" i="1"/>
  <c r="G44" i="7"/>
  <c r="DG807" i="1" l="1"/>
  <c r="DG808" i="1"/>
  <c r="DG809" i="1"/>
  <c r="DG811" i="1"/>
  <c r="DG815" i="1"/>
  <c r="DG806" i="1"/>
  <c r="DG810" i="1"/>
  <c r="DG812" i="1"/>
  <c r="DG813" i="1"/>
  <c r="DG814" i="1"/>
  <c r="DH8" i="1"/>
  <c r="DH122" i="1" s="1"/>
  <c r="DG1036" i="1"/>
  <c r="DF883" i="1"/>
  <c r="DG660" i="1"/>
  <c r="DG658" i="1" s="1"/>
  <c r="DG656" i="1" s="1"/>
  <c r="DG640" i="1"/>
  <c r="DG638" i="1" s="1"/>
  <c r="DG636" i="1" s="1"/>
  <c r="DG1255" i="1"/>
  <c r="CM52" i="7" s="1"/>
  <c r="DG1199" i="1"/>
  <c r="DG1198" i="1"/>
  <c r="DG1200" i="1"/>
  <c r="DG825" i="1"/>
  <c r="DG379" i="1"/>
  <c r="DG377" i="1" s="1"/>
  <c r="DG375" i="1" s="1"/>
  <c r="DG994" i="1"/>
  <c r="AT1076" i="1"/>
  <c r="AU1078" i="1"/>
  <c r="AT1084" i="1"/>
  <c r="AU1010" i="1"/>
  <c r="AV1012" i="1"/>
  <c r="AU1018" i="1"/>
  <c r="AT970" i="1"/>
  <c r="AU972" i="1"/>
  <c r="AT978" i="1"/>
  <c r="AT990" i="1"/>
  <c r="AU992" i="1"/>
  <c r="AT998" i="1"/>
  <c r="DG1230" i="1"/>
  <c r="CM41" i="7" s="1"/>
  <c r="DG1188" i="1"/>
  <c r="AU950" i="1"/>
  <c r="AU958" i="1"/>
  <c r="AV952" i="1"/>
  <c r="DG95" i="1"/>
  <c r="DG99" i="1" s="1"/>
  <c r="DG1212" i="1"/>
  <c r="CM43" i="7" s="1"/>
  <c r="DG1080" i="1"/>
  <c r="DG432" i="1"/>
  <c r="CM2" i="7"/>
  <c r="DG586" i="1"/>
  <c r="DG1137" i="1"/>
  <c r="DG56" i="1"/>
  <c r="DG934" i="1"/>
  <c r="DG1014" i="1"/>
  <c r="DG877" i="1"/>
  <c r="DG914" i="1"/>
  <c r="DG858" i="1"/>
  <c r="DG339" i="1"/>
  <c r="DG954" i="1"/>
  <c r="DG1197" i="1"/>
  <c r="DG604" i="1"/>
  <c r="DG1196" i="1"/>
  <c r="DG359" i="1"/>
  <c r="DG357" i="1" s="1"/>
  <c r="DG355" i="1" s="1"/>
  <c r="DG620" i="1"/>
  <c r="DG618" i="1" s="1"/>
  <c r="DG616" i="1" s="1"/>
  <c r="DG974" i="1"/>
  <c r="DG1058" i="1"/>
  <c r="DG821" i="1"/>
  <c r="DE880" i="1"/>
  <c r="DG823" i="1"/>
  <c r="DG820" i="1"/>
  <c r="DG824" i="1"/>
  <c r="DG822" i="1"/>
  <c r="DG826" i="1"/>
  <c r="DG819" i="1"/>
  <c r="DG817" i="1"/>
  <c r="DG818" i="1"/>
  <c r="AQ53" i="1"/>
  <c r="AR55" i="1"/>
  <c r="AR1034" i="1"/>
  <c r="AQ1032" i="1"/>
  <c r="AQ1040" i="1"/>
  <c r="AQ1054" i="1"/>
  <c r="AQ1062" i="1"/>
  <c r="AR1056" i="1"/>
  <c r="AP429" i="1"/>
  <c r="AQ431" i="1"/>
  <c r="AQ912" i="1"/>
  <c r="AP918" i="1"/>
  <c r="AP910" i="1"/>
  <c r="AQ938" i="1"/>
  <c r="AQ930" i="1"/>
  <c r="AR932" i="1"/>
  <c r="DF829" i="1"/>
  <c r="DF804" i="1"/>
  <c r="DF122" i="1"/>
  <c r="DF100" i="1"/>
  <c r="DF1137" i="1"/>
  <c r="DF1188" i="1"/>
  <c r="DF383" i="1"/>
  <c r="DF644" i="1"/>
  <c r="DF624" i="1"/>
  <c r="DF363" i="1"/>
  <c r="DF664" i="1"/>
  <c r="DG75" i="1" l="1"/>
  <c r="DH640" i="1"/>
  <c r="DH339" i="1"/>
  <c r="DH1188" i="1"/>
  <c r="DI8" i="1"/>
  <c r="DI808" i="1" s="1"/>
  <c r="DH818" i="1"/>
  <c r="DH604" i="1"/>
  <c r="DH95" i="1"/>
  <c r="DH99" i="1" s="1"/>
  <c r="DH822" i="1"/>
  <c r="DH620" i="1"/>
  <c r="DH994" i="1"/>
  <c r="DH1036" i="1"/>
  <c r="DH379" i="1"/>
  <c r="DH1058" i="1"/>
  <c r="DH1197" i="1"/>
  <c r="DH1196" i="1"/>
  <c r="DH1212" i="1"/>
  <c r="CN43" i="7" s="1"/>
  <c r="DH819" i="1"/>
  <c r="DH974" i="1"/>
  <c r="DH1200" i="1"/>
  <c r="DH821" i="1"/>
  <c r="DH56" i="1"/>
  <c r="DH359" i="1"/>
  <c r="DH586" i="1"/>
  <c r="DG590" i="1" s="1"/>
  <c r="DH432" i="1"/>
  <c r="DH820" i="1"/>
  <c r="DH825" i="1"/>
  <c r="DH660" i="1"/>
  <c r="DH658" i="1" s="1"/>
  <c r="DH934" i="1"/>
  <c r="DH1137" i="1"/>
  <c r="DH826" i="1"/>
  <c r="DH1255" i="1"/>
  <c r="DH824" i="1"/>
  <c r="DH954" i="1"/>
  <c r="DH877" i="1"/>
  <c r="DH817" i="1"/>
  <c r="DH1080" i="1"/>
  <c r="DH858" i="1"/>
  <c r="DH1014" i="1"/>
  <c r="DH1198" i="1"/>
  <c r="DH823" i="1"/>
  <c r="DH1230" i="1"/>
  <c r="CN41" i="7" s="1"/>
  <c r="DH1199" i="1"/>
  <c r="DH914" i="1"/>
  <c r="DI806" i="1"/>
  <c r="DI807" i="1"/>
  <c r="DI812" i="1"/>
  <c r="DH806" i="1"/>
  <c r="DH807" i="1"/>
  <c r="DH809" i="1"/>
  <c r="DH810" i="1"/>
  <c r="DH814" i="1"/>
  <c r="DH811" i="1"/>
  <c r="DH812" i="1"/>
  <c r="DH813" i="1"/>
  <c r="DH808" i="1"/>
  <c r="DH815" i="1"/>
  <c r="DH75" i="1"/>
  <c r="DG804" i="1"/>
  <c r="DG122" i="1"/>
  <c r="DG829" i="1"/>
  <c r="DG1193" i="1"/>
  <c r="DG883" i="1"/>
  <c r="DG100" i="1"/>
  <c r="DH377" i="1"/>
  <c r="DH375" i="1" s="1"/>
  <c r="DH638" i="1"/>
  <c r="DH636" i="1" s="1"/>
  <c r="DI1137" i="1"/>
  <c r="DI820" i="1"/>
  <c r="DI56" i="1"/>
  <c r="DI640" i="1"/>
  <c r="DI1196" i="1"/>
  <c r="DI1058" i="1"/>
  <c r="DJ8" i="1"/>
  <c r="DI824" i="1"/>
  <c r="DI954" i="1"/>
  <c r="DI1230" i="1"/>
  <c r="CO41" i="7" s="1"/>
  <c r="DH618" i="1"/>
  <c r="DH357" i="1"/>
  <c r="DH355" i="1" s="1"/>
  <c r="CN2" i="7"/>
  <c r="DG608" i="1"/>
  <c r="CN52" i="7"/>
  <c r="DF880" i="1"/>
  <c r="AV1010" i="1"/>
  <c r="AW1012" i="1"/>
  <c r="AV1018" i="1"/>
  <c r="AU970" i="1"/>
  <c r="AU978" i="1"/>
  <c r="AV972" i="1"/>
  <c r="AU990" i="1"/>
  <c r="AV992" i="1"/>
  <c r="AU998" i="1"/>
  <c r="AU1076" i="1"/>
  <c r="AV1078" i="1"/>
  <c r="AU1084" i="1"/>
  <c r="AV950" i="1"/>
  <c r="AW952" i="1"/>
  <c r="AV958" i="1"/>
  <c r="AQ918" i="1"/>
  <c r="AQ910" i="1"/>
  <c r="AR912" i="1"/>
  <c r="AR1062" i="1"/>
  <c r="AS1056" i="1"/>
  <c r="AR1054" i="1"/>
  <c r="AS55" i="1"/>
  <c r="AR53" i="1"/>
  <c r="AR930" i="1"/>
  <c r="AR938" i="1"/>
  <c r="AS932" i="1"/>
  <c r="AQ429" i="1"/>
  <c r="AR431" i="1"/>
  <c r="AR1032" i="1"/>
  <c r="AS1034" i="1"/>
  <c r="AR1040" i="1"/>
  <c r="DG383" i="1"/>
  <c r="DG363" i="1"/>
  <c r="DG644" i="1"/>
  <c r="DG624" i="1"/>
  <c r="CM42" i="7"/>
  <c r="DG664" i="1"/>
  <c r="DI809" i="1" l="1"/>
  <c r="DI122" i="1"/>
  <c r="DI339" i="1"/>
  <c r="DI604" i="1"/>
  <c r="DH608" i="1" s="1"/>
  <c r="DG612" i="1" s="1"/>
  <c r="DI1255" i="1"/>
  <c r="CO52" i="7" s="1"/>
  <c r="DI432" i="1"/>
  <c r="DI1080" i="1"/>
  <c r="DI814" i="1"/>
  <c r="DI1014" i="1"/>
  <c r="DI817" i="1"/>
  <c r="DI974" i="1"/>
  <c r="DI818" i="1"/>
  <c r="DI877" i="1"/>
  <c r="DI810" i="1"/>
  <c r="DI1199" i="1"/>
  <c r="DI359" i="1"/>
  <c r="DI357" i="1" s="1"/>
  <c r="DI355" i="1" s="1"/>
  <c r="DI1188" i="1"/>
  <c r="DI75" i="1"/>
  <c r="DI811" i="1"/>
  <c r="CO2" i="7"/>
  <c r="DI819" i="1"/>
  <c r="DI822" i="1"/>
  <c r="DI586" i="1"/>
  <c r="DH590" i="1" s="1"/>
  <c r="DG594" i="1" s="1"/>
  <c r="DI620" i="1"/>
  <c r="DI618" i="1" s="1"/>
  <c r="DI616" i="1" s="1"/>
  <c r="DI1036" i="1"/>
  <c r="DI660" i="1"/>
  <c r="DI658" i="1" s="1"/>
  <c r="DI656" i="1" s="1"/>
  <c r="DI825" i="1"/>
  <c r="DI934" i="1"/>
  <c r="DI823" i="1"/>
  <c r="DI914" i="1"/>
  <c r="DI858" i="1"/>
  <c r="DI95" i="1"/>
  <c r="DI99" i="1" s="1"/>
  <c r="DI821" i="1"/>
  <c r="DI1197" i="1"/>
  <c r="DI379" i="1"/>
  <c r="DI377" i="1" s="1"/>
  <c r="DI375" i="1" s="1"/>
  <c r="DI1198" i="1"/>
  <c r="DI826" i="1"/>
  <c r="DI994" i="1"/>
  <c r="DI1200" i="1"/>
  <c r="DI815" i="1"/>
  <c r="DI813" i="1"/>
  <c r="DH883" i="1"/>
  <c r="DG887" i="1" s="1"/>
  <c r="DH1193" i="1"/>
  <c r="CN42" i="7" s="1"/>
  <c r="DH100" i="1"/>
  <c r="DH829" i="1"/>
  <c r="DG833" i="1" s="1"/>
  <c r="DH804" i="1"/>
  <c r="DJ808" i="1"/>
  <c r="DJ810" i="1"/>
  <c r="DJ812" i="1"/>
  <c r="DJ813" i="1"/>
  <c r="DJ814" i="1"/>
  <c r="DJ815" i="1"/>
  <c r="DJ807" i="1"/>
  <c r="DJ811" i="1"/>
  <c r="DJ806" i="1"/>
  <c r="DJ809" i="1"/>
  <c r="DG880" i="1"/>
  <c r="DH363" i="1"/>
  <c r="DG367" i="1" s="1"/>
  <c r="DJ75" i="1"/>
  <c r="DH383" i="1"/>
  <c r="DG387" i="1" s="1"/>
  <c r="DH656" i="1"/>
  <c r="DH664" i="1"/>
  <c r="DG668" i="1" s="1"/>
  <c r="DH616" i="1"/>
  <c r="DH624" i="1"/>
  <c r="DG628" i="1" s="1"/>
  <c r="DH644" i="1"/>
  <c r="DG648" i="1" s="1"/>
  <c r="DI638" i="1"/>
  <c r="DI636" i="1" s="1"/>
  <c r="DJ1199" i="1"/>
  <c r="DJ1188" i="1"/>
  <c r="DJ1137" i="1"/>
  <c r="DJ1058" i="1"/>
  <c r="DJ954" i="1"/>
  <c r="DJ974" i="1"/>
  <c r="DJ858" i="1"/>
  <c r="DJ934" i="1"/>
  <c r="DJ877" i="1"/>
  <c r="DJ817" i="1"/>
  <c r="DJ640" i="1"/>
  <c r="DJ359" i="1"/>
  <c r="DJ1080" i="1"/>
  <c r="DJ620" i="1"/>
  <c r="DJ1230" i="1"/>
  <c r="CP41" i="7" s="1"/>
  <c r="DJ1200" i="1"/>
  <c r="DJ1196" i="1"/>
  <c r="DJ1036" i="1"/>
  <c r="DJ914" i="1"/>
  <c r="DJ825" i="1"/>
  <c r="DJ824" i="1"/>
  <c r="DJ660" i="1"/>
  <c r="DJ586" i="1"/>
  <c r="DI590" i="1" s="1"/>
  <c r="DJ604" i="1"/>
  <c r="DI608" i="1" s="1"/>
  <c r="DH612" i="1" s="1"/>
  <c r="DJ379" i="1"/>
  <c r="DJ818" i="1"/>
  <c r="DJ1255" i="1"/>
  <c r="CP52" i="7" s="1"/>
  <c r="DJ1212" i="1"/>
  <c r="CP43" i="7" s="1"/>
  <c r="DJ1014" i="1"/>
  <c r="DJ994" i="1"/>
  <c r="DJ823" i="1"/>
  <c r="DJ826" i="1"/>
  <c r="DJ820" i="1"/>
  <c r="DJ432" i="1"/>
  <c r="DJ822" i="1"/>
  <c r="DJ122" i="1"/>
  <c r="DJ56" i="1"/>
  <c r="DK8" i="1"/>
  <c r="DJ1198" i="1"/>
  <c r="DJ1197" i="1"/>
  <c r="DJ819" i="1"/>
  <c r="DJ821" i="1"/>
  <c r="DJ339" i="1"/>
  <c r="DJ95" i="1"/>
  <c r="DJ100" i="1" s="1"/>
  <c r="AV990" i="1"/>
  <c r="AW992" i="1"/>
  <c r="AV998" i="1"/>
  <c r="AV970" i="1"/>
  <c r="AV978" i="1"/>
  <c r="AW972" i="1"/>
  <c r="AV1076" i="1"/>
  <c r="AW1078" i="1"/>
  <c r="AV1084" i="1"/>
  <c r="AW1010" i="1"/>
  <c r="AX1012" i="1"/>
  <c r="AW1018" i="1"/>
  <c r="AW950" i="1"/>
  <c r="AW958" i="1"/>
  <c r="AX952" i="1"/>
  <c r="AS53" i="1"/>
  <c r="AT55" i="1"/>
  <c r="AS1032" i="1"/>
  <c r="AT1034" i="1"/>
  <c r="AS1040" i="1"/>
  <c r="AT1056" i="1"/>
  <c r="AS1054" i="1"/>
  <c r="AS1062" i="1"/>
  <c r="AR429" i="1"/>
  <c r="AS431" i="1"/>
  <c r="AS938" i="1"/>
  <c r="AT932" i="1"/>
  <c r="AS930" i="1"/>
  <c r="AR910" i="1"/>
  <c r="AS912" i="1"/>
  <c r="AR918" i="1"/>
  <c r="CP2" i="7"/>
  <c r="DI100" i="1" l="1"/>
  <c r="DI883" i="1"/>
  <c r="DH887" i="1"/>
  <c r="DI829" i="1"/>
  <c r="DH833" i="1" s="1"/>
  <c r="DG837" i="1" s="1"/>
  <c r="DI804" i="1"/>
  <c r="DH594" i="1"/>
  <c r="DG891" i="1"/>
  <c r="DI1193" i="1"/>
  <c r="DG898" i="1"/>
  <c r="DH880" i="1"/>
  <c r="DK807" i="1"/>
  <c r="DK809" i="1"/>
  <c r="DK806" i="1"/>
  <c r="DK808" i="1"/>
  <c r="DK811" i="1"/>
  <c r="DK815" i="1"/>
  <c r="DK810" i="1"/>
  <c r="DK812" i="1"/>
  <c r="DK813" i="1"/>
  <c r="DK814" i="1"/>
  <c r="DK75" i="1"/>
  <c r="DI363" i="1"/>
  <c r="DH367" i="1" s="1"/>
  <c r="DJ883" i="1"/>
  <c r="DI887" i="1" s="1"/>
  <c r="DH891" i="1" s="1"/>
  <c r="DI383" i="1"/>
  <c r="DH387" i="1" s="1"/>
  <c r="DG391" i="1" s="1"/>
  <c r="DJ99" i="1"/>
  <c r="DJ829" i="1"/>
  <c r="DI644" i="1"/>
  <c r="DH648" i="1" s="1"/>
  <c r="DG652" i="1" s="1"/>
  <c r="DJ1193" i="1"/>
  <c r="DI664" i="1"/>
  <c r="DH668" i="1" s="1"/>
  <c r="DG672" i="1" s="1"/>
  <c r="DJ804" i="1"/>
  <c r="DI624" i="1"/>
  <c r="DH628" i="1" s="1"/>
  <c r="DG632" i="1" s="1"/>
  <c r="DJ638" i="1"/>
  <c r="DJ636" i="1" s="1"/>
  <c r="DJ377" i="1"/>
  <c r="DJ375" i="1" s="1"/>
  <c r="DJ357" i="1"/>
  <c r="DJ355" i="1" s="1"/>
  <c r="DJ658" i="1"/>
  <c r="DJ656" i="1" s="1"/>
  <c r="DK1188" i="1"/>
  <c r="DK1200" i="1"/>
  <c r="DK1058" i="1"/>
  <c r="DK994" i="1"/>
  <c r="DK934" i="1"/>
  <c r="DK819" i="1"/>
  <c r="DK604" i="1"/>
  <c r="DJ608" i="1" s="1"/>
  <c r="DI612" i="1" s="1"/>
  <c r="DK359" i="1"/>
  <c r="DK817" i="1"/>
  <c r="DK432" i="1"/>
  <c r="DK1196" i="1"/>
  <c r="DK1199" i="1"/>
  <c r="DK974" i="1"/>
  <c r="DK826" i="1"/>
  <c r="DK858" i="1"/>
  <c r="DK823" i="1"/>
  <c r="DK640" i="1"/>
  <c r="DK620" i="1"/>
  <c r="DK56" i="1"/>
  <c r="DK379" i="1"/>
  <c r="DK95" i="1"/>
  <c r="DK100" i="1" s="1"/>
  <c r="DK1230" i="1"/>
  <c r="CQ41" i="7" s="1"/>
  <c r="DK1212" i="1"/>
  <c r="CQ43" i="7" s="1"/>
  <c r="DK1197" i="1"/>
  <c r="DK1137" i="1"/>
  <c r="DK954" i="1"/>
  <c r="DK822" i="1"/>
  <c r="DK825" i="1"/>
  <c r="DK821" i="1"/>
  <c r="DK660" i="1"/>
  <c r="DK586" i="1"/>
  <c r="DJ590" i="1" s="1"/>
  <c r="DI594" i="1" s="1"/>
  <c r="DK122" i="1"/>
  <c r="DK339" i="1"/>
  <c r="DK1198" i="1"/>
  <c r="DK1255" i="1"/>
  <c r="CQ52" i="7" s="1"/>
  <c r="DK1080" i="1"/>
  <c r="DK1036" i="1"/>
  <c r="DK1014" i="1"/>
  <c r="DK914" i="1"/>
  <c r="DK818" i="1"/>
  <c r="DK820" i="1"/>
  <c r="DK824" i="1"/>
  <c r="DK877" i="1"/>
  <c r="DK883" i="1" s="1"/>
  <c r="DJ887" i="1" s="1"/>
  <c r="DI891" i="1" s="1"/>
  <c r="DL8" i="1"/>
  <c r="DJ618" i="1"/>
  <c r="DJ616" i="1" s="1"/>
  <c r="AW970" i="1"/>
  <c r="AX972" i="1"/>
  <c r="AW978" i="1"/>
  <c r="AX1010" i="1"/>
  <c r="AY1012" i="1"/>
  <c r="AX1018" i="1"/>
  <c r="AW990" i="1"/>
  <c r="AW998" i="1"/>
  <c r="AX992" i="1"/>
  <c r="AW1076" i="1"/>
  <c r="AX1078" i="1"/>
  <c r="AW1084" i="1"/>
  <c r="AX950" i="1"/>
  <c r="AY952" i="1"/>
  <c r="AX958" i="1"/>
  <c r="AT1062" i="1"/>
  <c r="AT1054" i="1"/>
  <c r="AU1056" i="1"/>
  <c r="AS429" i="1"/>
  <c r="AT431" i="1"/>
  <c r="AT930" i="1"/>
  <c r="AU932" i="1"/>
  <c r="AT938" i="1"/>
  <c r="AT1032" i="1"/>
  <c r="AU1034" i="1"/>
  <c r="AT1040" i="1"/>
  <c r="AT53" i="1"/>
  <c r="AU55" i="1"/>
  <c r="AS918" i="1"/>
  <c r="AS910" i="1"/>
  <c r="AT912" i="1"/>
  <c r="CO42" i="7"/>
  <c r="DG371" i="1"/>
  <c r="CQ2" i="7"/>
  <c r="DI880" i="1" l="1"/>
  <c r="DI833" i="1"/>
  <c r="DH898" i="1"/>
  <c r="DL806" i="1"/>
  <c r="DL807" i="1"/>
  <c r="DL808" i="1"/>
  <c r="DL814" i="1"/>
  <c r="DL809" i="1"/>
  <c r="DL810" i="1"/>
  <c r="DL815" i="1"/>
  <c r="DL811" i="1"/>
  <c r="DL812" i="1"/>
  <c r="DL813" i="1"/>
  <c r="DJ880" i="1"/>
  <c r="DG902" i="1"/>
  <c r="DJ383" i="1"/>
  <c r="DI387" i="1" s="1"/>
  <c r="DH391" i="1" s="1"/>
  <c r="DJ664" i="1"/>
  <c r="DI668" i="1" s="1"/>
  <c r="DH672" i="1" s="1"/>
  <c r="DJ624" i="1"/>
  <c r="DI628" i="1" s="1"/>
  <c r="DH632" i="1" s="1"/>
  <c r="DK829" i="1"/>
  <c r="DJ833" i="1" s="1"/>
  <c r="DK1193" i="1"/>
  <c r="DJ363" i="1"/>
  <c r="DI367" i="1" s="1"/>
  <c r="DH371" i="1" s="1"/>
  <c r="DJ644" i="1"/>
  <c r="DI648" i="1" s="1"/>
  <c r="DH652" i="1" s="1"/>
  <c r="DK804" i="1"/>
  <c r="DK880" i="1" s="1"/>
  <c r="DK99" i="1"/>
  <c r="DH837" i="1"/>
  <c r="DI898" i="1"/>
  <c r="DK377" i="1"/>
  <c r="DK375" i="1" s="1"/>
  <c r="DK638" i="1"/>
  <c r="DK636" i="1" s="1"/>
  <c r="DK357" i="1"/>
  <c r="DK355" i="1" s="1"/>
  <c r="DK658" i="1"/>
  <c r="DK656" i="1" s="1"/>
  <c r="DK618" i="1"/>
  <c r="DK616" i="1" s="1"/>
  <c r="DL1255" i="1"/>
  <c r="DL1197" i="1"/>
  <c r="DL974" i="1"/>
  <c r="DL1058" i="1"/>
  <c r="DL825" i="1"/>
  <c r="DL824" i="1"/>
  <c r="DL914" i="1"/>
  <c r="DL640" i="1"/>
  <c r="DL826" i="1"/>
  <c r="DL359" i="1"/>
  <c r="DL660" i="1"/>
  <c r="DM8" i="1"/>
  <c r="DL823" i="1"/>
  <c r="DL95" i="1"/>
  <c r="DL100" i="1" s="1"/>
  <c r="DL1196" i="1"/>
  <c r="DL818" i="1"/>
  <c r="DL586" i="1"/>
  <c r="DK590" i="1" s="1"/>
  <c r="DJ594" i="1" s="1"/>
  <c r="DL1230" i="1"/>
  <c r="CR41" i="7" s="1"/>
  <c r="DL954" i="1"/>
  <c r="DL821" i="1"/>
  <c r="DL819" i="1"/>
  <c r="DL822" i="1"/>
  <c r="DL379" i="1"/>
  <c r="DL339" i="1"/>
  <c r="DL56" i="1"/>
  <c r="DL1014" i="1"/>
  <c r="DL994" i="1"/>
  <c r="DL858" i="1"/>
  <c r="DL620" i="1"/>
  <c r="DL122" i="1"/>
  <c r="DL1198" i="1"/>
  <c r="DL1036" i="1"/>
  <c r="DL934" i="1"/>
  <c r="DL820" i="1"/>
  <c r="DL604" i="1"/>
  <c r="DK608" i="1" s="1"/>
  <c r="DJ612" i="1" s="1"/>
  <c r="DL432" i="1"/>
  <c r="DL1200" i="1"/>
  <c r="DL1199" i="1"/>
  <c r="DL1188" i="1"/>
  <c r="DL1080" i="1"/>
  <c r="DL1137" i="1"/>
  <c r="DL877" i="1"/>
  <c r="DL817" i="1"/>
  <c r="AY1010" i="1"/>
  <c r="AZ1012" i="1"/>
  <c r="AY1018" i="1"/>
  <c r="AX1076" i="1"/>
  <c r="AX1084" i="1"/>
  <c r="AY1078" i="1"/>
  <c r="AX970" i="1"/>
  <c r="AX978" i="1"/>
  <c r="AY972" i="1"/>
  <c r="AX990" i="1"/>
  <c r="AY992" i="1"/>
  <c r="AX998" i="1"/>
  <c r="AY950" i="1"/>
  <c r="AZ952" i="1"/>
  <c r="AY958" i="1"/>
  <c r="AT910" i="1"/>
  <c r="AT918" i="1"/>
  <c r="AU912" i="1"/>
  <c r="AU53" i="1"/>
  <c r="AV55" i="1"/>
  <c r="AU1054" i="1"/>
  <c r="AU1062" i="1"/>
  <c r="AV1056" i="1"/>
  <c r="AU1032" i="1"/>
  <c r="AU1040" i="1"/>
  <c r="AV1034" i="1"/>
  <c r="AU938" i="1"/>
  <c r="AU930" i="1"/>
  <c r="AV932" i="1"/>
  <c r="AT429" i="1"/>
  <c r="AU431" i="1"/>
  <c r="CQ42" i="7"/>
  <c r="CP42" i="7"/>
  <c r="CR52" i="7"/>
  <c r="CR2" i="7"/>
  <c r="DL75" i="1" l="1"/>
  <c r="DM806" i="1"/>
  <c r="DM807" i="1"/>
  <c r="DM809" i="1"/>
  <c r="DM810" i="1"/>
  <c r="DM813" i="1"/>
  <c r="DM811" i="1"/>
  <c r="DM812" i="1"/>
  <c r="DM808" i="1"/>
  <c r="DM814" i="1"/>
  <c r="DM815" i="1"/>
  <c r="DM75" i="1"/>
  <c r="DI323" i="1"/>
  <c r="DL883" i="1"/>
  <c r="DK887" i="1" s="1"/>
  <c r="DJ891" i="1" s="1"/>
  <c r="DL804" i="1"/>
  <c r="DK383" i="1"/>
  <c r="DJ387" i="1" s="1"/>
  <c r="DI391" i="1" s="1"/>
  <c r="DK624" i="1"/>
  <c r="DJ628" i="1" s="1"/>
  <c r="DI632" i="1" s="1"/>
  <c r="DK664" i="1"/>
  <c r="DJ668" i="1" s="1"/>
  <c r="DI672" i="1" s="1"/>
  <c r="DL829" i="1"/>
  <c r="DK833" i="1" s="1"/>
  <c r="DL1193" i="1"/>
  <c r="DK644" i="1"/>
  <c r="DJ648" i="1" s="1"/>
  <c r="DI652" i="1" s="1"/>
  <c r="DH902" i="1"/>
  <c r="DL99" i="1"/>
  <c r="DK363" i="1"/>
  <c r="DJ367" i="1" s="1"/>
  <c r="DI371" i="1" s="1"/>
  <c r="DI837" i="1"/>
  <c r="DJ898" i="1"/>
  <c r="DL618" i="1"/>
  <c r="DL616" i="1" s="1"/>
  <c r="DL638" i="1"/>
  <c r="DL636" i="1" s="1"/>
  <c r="DL377" i="1"/>
  <c r="DL375" i="1" s="1"/>
  <c r="DM1198" i="1"/>
  <c r="DM1197" i="1"/>
  <c r="DM1230" i="1"/>
  <c r="CS41" i="7" s="1"/>
  <c r="DM1014" i="1"/>
  <c r="DM974" i="1"/>
  <c r="DM818" i="1"/>
  <c r="DM819" i="1"/>
  <c r="DM620" i="1"/>
  <c r="DM825" i="1"/>
  <c r="DM339" i="1"/>
  <c r="DM95" i="1"/>
  <c r="DM99" i="1" s="1"/>
  <c r="DM359" i="1"/>
  <c r="DM660" i="1"/>
  <c r="DM1212" i="1"/>
  <c r="CS43" i="7" s="1"/>
  <c r="DM954" i="1"/>
  <c r="DM820" i="1"/>
  <c r="DM823" i="1"/>
  <c r="DM877" i="1"/>
  <c r="DM432" i="1"/>
  <c r="DM122" i="1"/>
  <c r="DM1200" i="1"/>
  <c r="DM1199" i="1"/>
  <c r="DM1188" i="1"/>
  <c r="DM994" i="1"/>
  <c r="DM822" i="1"/>
  <c r="DM604" i="1"/>
  <c r="DL608" i="1" s="1"/>
  <c r="DK612" i="1" s="1"/>
  <c r="DM379" i="1"/>
  <c r="DM640" i="1"/>
  <c r="DM914" i="1"/>
  <c r="DN8" i="1"/>
  <c r="DM821" i="1"/>
  <c r="DM56" i="1"/>
  <c r="DM1196" i="1"/>
  <c r="DM1080" i="1"/>
  <c r="DM1137" i="1"/>
  <c r="DM1036" i="1"/>
  <c r="DM1058" i="1"/>
  <c r="DM824" i="1"/>
  <c r="DM817" i="1"/>
  <c r="DM858" i="1"/>
  <c r="DM586" i="1"/>
  <c r="DL590" i="1" s="1"/>
  <c r="DK594" i="1" s="1"/>
  <c r="DM1255" i="1"/>
  <c r="CS52" i="7" s="1"/>
  <c r="DM934" i="1"/>
  <c r="DM826" i="1"/>
  <c r="DL658" i="1"/>
  <c r="DL656" i="1" s="1"/>
  <c r="DL357" i="1"/>
  <c r="DL355" i="1" s="1"/>
  <c r="AY1076" i="1"/>
  <c r="AZ1078" i="1"/>
  <c r="AY1084" i="1"/>
  <c r="AY990" i="1"/>
  <c r="AZ992" i="1"/>
  <c r="AY998" i="1"/>
  <c r="AZ1010" i="1"/>
  <c r="AZ1018" i="1"/>
  <c r="BA1012" i="1"/>
  <c r="AY970" i="1"/>
  <c r="AZ972" i="1"/>
  <c r="AY978" i="1"/>
  <c r="AZ950" i="1"/>
  <c r="AZ958" i="1"/>
  <c r="BA952" i="1"/>
  <c r="AU429" i="1"/>
  <c r="AV431" i="1"/>
  <c r="AV53" i="1"/>
  <c r="AW55" i="1"/>
  <c r="AV930" i="1"/>
  <c r="AV938" i="1"/>
  <c r="AW932" i="1"/>
  <c r="AV1054" i="1"/>
  <c r="AW1056" i="1"/>
  <c r="AV1062" i="1"/>
  <c r="AU918" i="1"/>
  <c r="AU910" i="1"/>
  <c r="AV912" i="1"/>
  <c r="AV1032" i="1"/>
  <c r="AW1034" i="1"/>
  <c r="AV1040" i="1"/>
  <c r="CS2" i="7"/>
  <c r="DN808" i="1" l="1"/>
  <c r="DN806" i="1"/>
  <c r="DN810" i="1"/>
  <c r="DN812" i="1"/>
  <c r="DN813" i="1"/>
  <c r="DN814" i="1"/>
  <c r="DN815" i="1"/>
  <c r="DN809" i="1"/>
  <c r="DN811" i="1"/>
  <c r="DN807" i="1"/>
  <c r="DL880" i="1"/>
  <c r="DN75" i="1"/>
  <c r="DJ323" i="1"/>
  <c r="DI327" i="1" s="1"/>
  <c r="DM804" i="1"/>
  <c r="DL624" i="1"/>
  <c r="DK628" i="1" s="1"/>
  <c r="DJ632" i="1" s="1"/>
  <c r="DM883" i="1"/>
  <c r="DL887" i="1" s="1"/>
  <c r="DK891" i="1" s="1"/>
  <c r="DL664" i="1"/>
  <c r="DK668" i="1" s="1"/>
  <c r="DJ672" i="1" s="1"/>
  <c r="DM1193" i="1"/>
  <c r="DM829" i="1"/>
  <c r="DL833" i="1" s="1"/>
  <c r="DM100" i="1"/>
  <c r="DI902" i="1"/>
  <c r="DG906" i="1"/>
  <c r="DL383" i="1"/>
  <c r="DK387" i="1" s="1"/>
  <c r="DJ391" i="1" s="1"/>
  <c r="DL644" i="1"/>
  <c r="DK648" i="1" s="1"/>
  <c r="DJ652" i="1" s="1"/>
  <c r="DK323" i="1"/>
  <c r="DL363" i="1"/>
  <c r="DK367" i="1" s="1"/>
  <c r="DJ371" i="1" s="1"/>
  <c r="DJ837" i="1"/>
  <c r="DK898" i="1"/>
  <c r="DN1255" i="1"/>
  <c r="CT52" i="7" s="1"/>
  <c r="DN1014" i="1"/>
  <c r="DN1036" i="1"/>
  <c r="DN858" i="1"/>
  <c r="DN822" i="1"/>
  <c r="DN826" i="1"/>
  <c r="DN660" i="1"/>
  <c r="DN586" i="1"/>
  <c r="DM590" i="1" s="1"/>
  <c r="DL594" i="1" s="1"/>
  <c r="DN640" i="1"/>
  <c r="DN1199" i="1"/>
  <c r="DN1212" i="1"/>
  <c r="CT43" i="7" s="1"/>
  <c r="DN1197" i="1"/>
  <c r="DN1200" i="1"/>
  <c r="DN1196" i="1"/>
  <c r="DN994" i="1"/>
  <c r="DN914" i="1"/>
  <c r="DN817" i="1"/>
  <c r="DN974" i="1"/>
  <c r="DN821" i="1"/>
  <c r="DN432" i="1"/>
  <c r="DN818" i="1"/>
  <c r="DN604" i="1"/>
  <c r="DM608" i="1" s="1"/>
  <c r="DL612" i="1" s="1"/>
  <c r="DN379" i="1"/>
  <c r="DN934" i="1"/>
  <c r="DN339" i="1"/>
  <c r="DN359" i="1"/>
  <c r="DO8" i="1"/>
  <c r="DN56" i="1"/>
  <c r="DN1230" i="1"/>
  <c r="CT41" i="7" s="1"/>
  <c r="DN1188" i="1"/>
  <c r="DN1137" i="1"/>
  <c r="DN1080" i="1"/>
  <c r="DN824" i="1"/>
  <c r="DN1198" i="1"/>
  <c r="DN1058" i="1"/>
  <c r="DN823" i="1"/>
  <c r="DN877" i="1"/>
  <c r="DN883" i="1" s="1"/>
  <c r="DM887" i="1" s="1"/>
  <c r="DL891" i="1" s="1"/>
  <c r="DN820" i="1"/>
  <c r="DN620" i="1"/>
  <c r="DN95" i="1"/>
  <c r="DN100" i="1" s="1"/>
  <c r="DN954" i="1"/>
  <c r="DN819" i="1"/>
  <c r="DN825" i="1"/>
  <c r="DN122" i="1"/>
  <c r="DM357" i="1"/>
  <c r="DM355" i="1" s="1"/>
  <c r="DM618" i="1"/>
  <c r="DM616" i="1" s="1"/>
  <c r="DM377" i="1"/>
  <c r="DM375" i="1" s="1"/>
  <c r="DM638" i="1"/>
  <c r="DM636" i="1" s="1"/>
  <c r="DM658" i="1"/>
  <c r="DM656" i="1" s="1"/>
  <c r="AZ990" i="1"/>
  <c r="BA992" i="1"/>
  <c r="AZ998" i="1"/>
  <c r="AZ970" i="1"/>
  <c r="BA972" i="1"/>
  <c r="AZ978" i="1"/>
  <c r="AZ1076" i="1"/>
  <c r="BA1078" i="1"/>
  <c r="AZ1084" i="1"/>
  <c r="BA1010" i="1"/>
  <c r="BB1012" i="1"/>
  <c r="BA1018" i="1"/>
  <c r="BA950" i="1"/>
  <c r="BA958" i="1"/>
  <c r="BB952" i="1"/>
  <c r="AV918" i="1"/>
  <c r="AW912" i="1"/>
  <c r="AV910" i="1"/>
  <c r="AX932" i="1"/>
  <c r="AW930" i="1"/>
  <c r="AW938" i="1"/>
  <c r="AW53" i="1"/>
  <c r="AX55" i="1"/>
  <c r="AW1054" i="1"/>
  <c r="AX1056" i="1"/>
  <c r="AW1062" i="1"/>
  <c r="AV429" i="1"/>
  <c r="AW431" i="1"/>
  <c r="AX1034" i="1"/>
  <c r="AW1032" i="1"/>
  <c r="AW1040" i="1"/>
  <c r="CS42" i="7"/>
  <c r="CR42" i="7"/>
  <c r="CT2" i="7"/>
  <c r="DO807" i="1" l="1"/>
  <c r="DO809" i="1"/>
  <c r="DO811" i="1"/>
  <c r="DO815" i="1"/>
  <c r="DO806" i="1"/>
  <c r="DO812" i="1"/>
  <c r="DO813" i="1"/>
  <c r="DO814" i="1"/>
  <c r="DO808" i="1"/>
  <c r="DO810" i="1"/>
  <c r="DM880" i="1"/>
  <c r="DM383" i="1"/>
  <c r="DL387" i="1" s="1"/>
  <c r="DK391" i="1" s="1"/>
  <c r="DO75" i="1"/>
  <c r="DM624" i="1"/>
  <c r="DL628" i="1" s="1"/>
  <c r="DK632" i="1" s="1"/>
  <c r="DN1193" i="1"/>
  <c r="CT42" i="7" s="1"/>
  <c r="DN804" i="1"/>
  <c r="DM664" i="1"/>
  <c r="DL668" i="1" s="1"/>
  <c r="DK672" i="1" s="1"/>
  <c r="DN99" i="1"/>
  <c r="DH906" i="1"/>
  <c r="DK837" i="1"/>
  <c r="DL898" i="1"/>
  <c r="DN829" i="1"/>
  <c r="DJ902" i="1"/>
  <c r="DJ327" i="1"/>
  <c r="DM644" i="1"/>
  <c r="DL648" i="1" s="1"/>
  <c r="DK652" i="1" s="1"/>
  <c r="DM363" i="1"/>
  <c r="DL367" i="1" s="1"/>
  <c r="DK371" i="1" s="1"/>
  <c r="DN618" i="1"/>
  <c r="DN616" i="1" s="1"/>
  <c r="DO1188" i="1"/>
  <c r="DO914" i="1"/>
  <c r="DO822" i="1"/>
  <c r="DO858" i="1"/>
  <c r="DO817" i="1"/>
  <c r="DO640" i="1"/>
  <c r="DO620" i="1"/>
  <c r="DO877" i="1"/>
  <c r="DO379" i="1"/>
  <c r="DO824" i="1"/>
  <c r="DO1230" i="1"/>
  <c r="CU41" i="7" s="1"/>
  <c r="DO1197" i="1"/>
  <c r="DO1199" i="1"/>
  <c r="DO994" i="1"/>
  <c r="DO826" i="1"/>
  <c r="DO339" i="1"/>
  <c r="DO95" i="1"/>
  <c r="DO100" i="1" s="1"/>
  <c r="DO1255" i="1"/>
  <c r="CU52" i="7" s="1"/>
  <c r="DO1200" i="1"/>
  <c r="DO1137" i="1"/>
  <c r="DO1080" i="1"/>
  <c r="DO954" i="1"/>
  <c r="DO818" i="1"/>
  <c r="DO825" i="1"/>
  <c r="DO586" i="1"/>
  <c r="DN590" i="1" s="1"/>
  <c r="DM594" i="1" s="1"/>
  <c r="DO823" i="1"/>
  <c r="DO660" i="1"/>
  <c r="DO359" i="1"/>
  <c r="DO56" i="1"/>
  <c r="DP8" i="1"/>
  <c r="DO1198" i="1"/>
  <c r="DO1058" i="1"/>
  <c r="DO1036" i="1"/>
  <c r="DO432" i="1"/>
  <c r="DO122" i="1"/>
  <c r="DO1196" i="1"/>
  <c r="DO1014" i="1"/>
  <c r="DO974" i="1"/>
  <c r="DO821" i="1"/>
  <c r="DO820" i="1"/>
  <c r="DO819" i="1"/>
  <c r="DO604" i="1"/>
  <c r="DN608" i="1" s="1"/>
  <c r="DM612" i="1" s="1"/>
  <c r="DO934" i="1"/>
  <c r="DN357" i="1"/>
  <c r="DN355" i="1" s="1"/>
  <c r="DN377" i="1"/>
  <c r="DN375" i="1" s="1"/>
  <c r="DN658" i="1"/>
  <c r="DN656" i="1" s="1"/>
  <c r="DN638" i="1"/>
  <c r="DN636" i="1" s="1"/>
  <c r="BA1076" i="1"/>
  <c r="BB1078" i="1"/>
  <c r="BA1084" i="1"/>
  <c r="BB1010" i="1"/>
  <c r="BC1012" i="1"/>
  <c r="BB1018" i="1"/>
  <c r="BA970" i="1"/>
  <c r="BB972" i="1"/>
  <c r="BA978" i="1"/>
  <c r="BA990" i="1"/>
  <c r="BB992" i="1"/>
  <c r="BA998" i="1"/>
  <c r="BB950" i="1"/>
  <c r="BC952" i="1"/>
  <c r="BB958" i="1"/>
  <c r="AY1034" i="1"/>
  <c r="AX1040" i="1"/>
  <c r="AX1032" i="1"/>
  <c r="AX1054" i="1"/>
  <c r="AX1062" i="1"/>
  <c r="AY1056" i="1"/>
  <c r="AX930" i="1"/>
  <c r="AY932" i="1"/>
  <c r="AX938" i="1"/>
  <c r="AW429" i="1"/>
  <c r="AX431" i="1"/>
  <c r="AX912" i="1"/>
  <c r="AW910" i="1"/>
  <c r="AW918" i="1"/>
  <c r="AX53" i="1"/>
  <c r="AY55" i="1"/>
  <c r="CU2" i="7"/>
  <c r="DP806" i="1" l="1"/>
  <c r="DP807" i="1"/>
  <c r="DP814" i="1"/>
  <c r="DP810" i="1"/>
  <c r="DP815" i="1"/>
  <c r="DP809" i="1"/>
  <c r="DP811" i="1"/>
  <c r="DP812" i="1"/>
  <c r="DP813" i="1"/>
  <c r="DP808" i="1"/>
  <c r="DN880" i="1"/>
  <c r="DO883" i="1"/>
  <c r="DN887" i="1" s="1"/>
  <c r="DM891" i="1" s="1"/>
  <c r="DP75" i="1"/>
  <c r="DN383" i="1"/>
  <c r="DM387" i="1" s="1"/>
  <c r="DL391" i="1" s="1"/>
  <c r="DN644" i="1"/>
  <c r="DM648" i="1" s="1"/>
  <c r="DL652" i="1" s="1"/>
  <c r="DO99" i="1"/>
  <c r="DO804" i="1"/>
  <c r="DO1193" i="1"/>
  <c r="CU42" i="7" s="1"/>
  <c r="DN664" i="1"/>
  <c r="DM668" i="1" s="1"/>
  <c r="DL672" i="1" s="1"/>
  <c r="DN624" i="1"/>
  <c r="DM628" i="1" s="1"/>
  <c r="DL632" i="1" s="1"/>
  <c r="DN363" i="1"/>
  <c r="DM367" i="1" s="1"/>
  <c r="DL371" i="1" s="1"/>
  <c r="DO829" i="1"/>
  <c r="DI906" i="1"/>
  <c r="DL323" i="1"/>
  <c r="DK902" i="1"/>
  <c r="DM833" i="1"/>
  <c r="DO357" i="1"/>
  <c r="DO355" i="1" s="1"/>
  <c r="DO658" i="1"/>
  <c r="DO656" i="1" s="1"/>
  <c r="DO377" i="1"/>
  <c r="DO375" i="1" s="1"/>
  <c r="DO618" i="1"/>
  <c r="DO616" i="1" s="1"/>
  <c r="DO638" i="1"/>
  <c r="DO636" i="1" s="1"/>
  <c r="DP1058" i="1"/>
  <c r="DP934" i="1"/>
  <c r="DP914" i="1"/>
  <c r="DP1014" i="1"/>
  <c r="DP818" i="1"/>
  <c r="DP640" i="1"/>
  <c r="DP822" i="1"/>
  <c r="DP604" i="1"/>
  <c r="DO608" i="1" s="1"/>
  <c r="DN612" i="1" s="1"/>
  <c r="DP379" i="1"/>
  <c r="DP586" i="1"/>
  <c r="DO590" i="1" s="1"/>
  <c r="DN594" i="1" s="1"/>
  <c r="DP339" i="1"/>
  <c r="DP95" i="1"/>
  <c r="DP99" i="1" s="1"/>
  <c r="DP954" i="1"/>
  <c r="DP877" i="1"/>
  <c r="DP819" i="1"/>
  <c r="DP660" i="1"/>
  <c r="DP122" i="1"/>
  <c r="DP1255" i="1"/>
  <c r="CV52" i="7" s="1"/>
  <c r="DP1200" i="1"/>
  <c r="DP1199" i="1"/>
  <c r="DP1036" i="1"/>
  <c r="DP825" i="1"/>
  <c r="DP858" i="1"/>
  <c r="DP432" i="1"/>
  <c r="DP359" i="1"/>
  <c r="DP1230" i="1"/>
  <c r="CV41" i="7" s="1"/>
  <c r="DP1197" i="1"/>
  <c r="DP1196" i="1"/>
  <c r="DP1188" i="1"/>
  <c r="DP1080" i="1"/>
  <c r="DP974" i="1"/>
  <c r="DP821" i="1"/>
  <c r="DP826" i="1"/>
  <c r="DP824" i="1"/>
  <c r="DP620" i="1"/>
  <c r="DQ8" i="1"/>
  <c r="DP56" i="1"/>
  <c r="DP1212" i="1"/>
  <c r="CV43" i="7" s="1"/>
  <c r="DP1198" i="1"/>
  <c r="DP1137" i="1"/>
  <c r="DP994" i="1"/>
  <c r="DP817" i="1"/>
  <c r="DP820" i="1"/>
  <c r="DP823" i="1"/>
  <c r="BB970" i="1"/>
  <c r="BC972" i="1"/>
  <c r="BB978" i="1"/>
  <c r="BC1010" i="1"/>
  <c r="BD1012" i="1"/>
  <c r="BC1018" i="1"/>
  <c r="BB990" i="1"/>
  <c r="BC992" i="1"/>
  <c r="BB998" i="1"/>
  <c r="BB1076" i="1"/>
  <c r="BC1078" i="1"/>
  <c r="BB1084" i="1"/>
  <c r="BC950" i="1"/>
  <c r="BD952" i="1"/>
  <c r="BC958" i="1"/>
  <c r="AX918" i="1"/>
  <c r="AY912" i="1"/>
  <c r="AX910" i="1"/>
  <c r="AZ1034" i="1"/>
  <c r="AY1040" i="1"/>
  <c r="AY1032" i="1"/>
  <c r="AY930" i="1"/>
  <c r="AY938" i="1"/>
  <c r="AZ932" i="1"/>
  <c r="AY1054" i="1"/>
  <c r="AY1062" i="1"/>
  <c r="AZ1056" i="1"/>
  <c r="AY53" i="1"/>
  <c r="AZ55" i="1"/>
  <c r="AY431" i="1"/>
  <c r="AX429" i="1"/>
  <c r="CV2" i="7"/>
  <c r="DQ806" i="1" l="1"/>
  <c r="DQ807" i="1"/>
  <c r="DQ808" i="1"/>
  <c r="DQ813" i="1"/>
  <c r="DQ810" i="1"/>
  <c r="DQ814" i="1"/>
  <c r="DQ815" i="1"/>
  <c r="DQ809" i="1"/>
  <c r="DQ811" i="1"/>
  <c r="DQ812" i="1"/>
  <c r="DO880" i="1"/>
  <c r="DQ75" i="1"/>
  <c r="DO644" i="1"/>
  <c r="DN648" i="1" s="1"/>
  <c r="DM652" i="1" s="1"/>
  <c r="DP1193" i="1"/>
  <c r="DP100" i="1"/>
  <c r="DP883" i="1"/>
  <c r="DO887" i="1" s="1"/>
  <c r="DN891" i="1" s="1"/>
  <c r="DP804" i="1"/>
  <c r="DP829" i="1"/>
  <c r="DO383" i="1"/>
  <c r="DN387" i="1" s="1"/>
  <c r="DM391" i="1" s="1"/>
  <c r="DO664" i="1"/>
  <c r="DN668" i="1" s="1"/>
  <c r="DM672" i="1" s="1"/>
  <c r="DL837" i="1"/>
  <c r="DM898" i="1"/>
  <c r="DN833" i="1"/>
  <c r="DJ906" i="1"/>
  <c r="DK327" i="1"/>
  <c r="DJ331" i="1" s="1"/>
  <c r="DM323" i="1"/>
  <c r="DO624" i="1"/>
  <c r="DN628" i="1" s="1"/>
  <c r="DM632" i="1" s="1"/>
  <c r="DO363" i="1"/>
  <c r="DN367" i="1" s="1"/>
  <c r="DM371" i="1" s="1"/>
  <c r="CW2" i="7"/>
  <c r="DQ1199" i="1"/>
  <c r="DQ1198" i="1"/>
  <c r="DQ1036" i="1"/>
  <c r="DQ1014" i="1"/>
  <c r="DQ974" i="1"/>
  <c r="DQ954" i="1"/>
  <c r="DQ826" i="1"/>
  <c r="DQ660" i="1"/>
  <c r="DQ586" i="1"/>
  <c r="DP590" i="1" s="1"/>
  <c r="DO594" i="1" s="1"/>
  <c r="DQ858" i="1"/>
  <c r="DQ640" i="1"/>
  <c r="DR8" i="1"/>
  <c r="DQ95" i="1"/>
  <c r="DQ99" i="1" s="1"/>
  <c r="DQ56" i="1"/>
  <c r="DQ604" i="1"/>
  <c r="DP608" i="1" s="1"/>
  <c r="DO612" i="1" s="1"/>
  <c r="DQ339" i="1"/>
  <c r="DQ822" i="1"/>
  <c r="DQ1137" i="1"/>
  <c r="DQ934" i="1"/>
  <c r="DQ818" i="1"/>
  <c r="DQ877" i="1"/>
  <c r="DQ821" i="1"/>
  <c r="DQ1200" i="1"/>
  <c r="DQ1188" i="1"/>
  <c r="DQ824" i="1"/>
  <c r="DQ825" i="1"/>
  <c r="DQ432" i="1"/>
  <c r="DQ1255" i="1"/>
  <c r="CW52" i="7" s="1"/>
  <c r="DQ1196" i="1"/>
  <c r="DQ1230" i="1"/>
  <c r="CW41" i="7" s="1"/>
  <c r="DQ1058" i="1"/>
  <c r="DQ994" i="1"/>
  <c r="DQ820" i="1"/>
  <c r="DQ819" i="1"/>
  <c r="DQ823" i="1"/>
  <c r="DQ817" i="1"/>
  <c r="DQ620" i="1"/>
  <c r="DQ379" i="1"/>
  <c r="DQ359" i="1"/>
  <c r="DQ122" i="1"/>
  <c r="DQ1212" i="1"/>
  <c r="CW43" i="7" s="1"/>
  <c r="DQ1197" i="1"/>
  <c r="DQ1080" i="1"/>
  <c r="DQ914" i="1"/>
  <c r="DP618" i="1"/>
  <c r="DP616" i="1" s="1"/>
  <c r="DP658" i="1"/>
  <c r="DP656" i="1" s="1"/>
  <c r="DP377" i="1"/>
  <c r="DP375" i="1" s="1"/>
  <c r="DP357" i="1"/>
  <c r="DP355" i="1" s="1"/>
  <c r="DP638" i="1"/>
  <c r="DP636" i="1" s="1"/>
  <c r="BC970" i="1"/>
  <c r="BC978" i="1"/>
  <c r="BD972" i="1"/>
  <c r="BC990" i="1"/>
  <c r="BD992" i="1"/>
  <c r="BC998" i="1"/>
  <c r="BD1010" i="1"/>
  <c r="BE1012" i="1"/>
  <c r="BD1018" i="1"/>
  <c r="BC1076" i="1"/>
  <c r="BD1078" i="1"/>
  <c r="BC1084" i="1"/>
  <c r="BD950" i="1"/>
  <c r="BE952" i="1"/>
  <c r="BD958" i="1"/>
  <c r="AY429" i="1"/>
  <c r="AZ431" i="1"/>
  <c r="AZ1054" i="1"/>
  <c r="AZ1062" i="1"/>
  <c r="BA1056" i="1"/>
  <c r="AZ938" i="1"/>
  <c r="AZ930" i="1"/>
  <c r="BA932" i="1"/>
  <c r="BA1034" i="1"/>
  <c r="AZ1032" i="1"/>
  <c r="AZ1040" i="1"/>
  <c r="BA55" i="1"/>
  <c r="AZ53" i="1"/>
  <c r="AY910" i="1"/>
  <c r="AZ912" i="1"/>
  <c r="AY918" i="1"/>
  <c r="CV42" i="7"/>
  <c r="DR808" i="1" l="1"/>
  <c r="DR810" i="1"/>
  <c r="DR809" i="1"/>
  <c r="DR812" i="1"/>
  <c r="DR807" i="1"/>
  <c r="DR811" i="1"/>
  <c r="DR806" i="1"/>
  <c r="DR813" i="1"/>
  <c r="DR814" i="1"/>
  <c r="DR815" i="1"/>
  <c r="DP880" i="1"/>
  <c r="DP363" i="1"/>
  <c r="DO367" i="1" s="1"/>
  <c r="DN371" i="1" s="1"/>
  <c r="DR75" i="1"/>
  <c r="DQ804" i="1"/>
  <c r="DQ883" i="1"/>
  <c r="DP887" i="1" s="1"/>
  <c r="DO891" i="1" s="1"/>
  <c r="DP644" i="1"/>
  <c r="DO648" i="1" s="1"/>
  <c r="DN652" i="1" s="1"/>
  <c r="DP664" i="1"/>
  <c r="DO668" i="1" s="1"/>
  <c r="DN672" i="1" s="1"/>
  <c r="DP624" i="1"/>
  <c r="DO628" i="1" s="1"/>
  <c r="DN632" i="1" s="1"/>
  <c r="DQ1193" i="1"/>
  <c r="CW42" i="7" s="1"/>
  <c r="DQ829" i="1"/>
  <c r="DP833" i="1" s="1"/>
  <c r="DN323" i="1"/>
  <c r="DQ100" i="1"/>
  <c r="DL327" i="1"/>
  <c r="DK331" i="1" s="1"/>
  <c r="DL902" i="1"/>
  <c r="DO833" i="1"/>
  <c r="DP383" i="1"/>
  <c r="DO387" i="1" s="1"/>
  <c r="DN391" i="1" s="1"/>
  <c r="DM837" i="1"/>
  <c r="DN898" i="1"/>
  <c r="DQ618" i="1"/>
  <c r="DQ616" i="1" s="1"/>
  <c r="DQ638" i="1"/>
  <c r="DQ636" i="1" s="1"/>
  <c r="DQ357" i="1"/>
  <c r="DQ355" i="1" s="1"/>
  <c r="DQ377" i="1"/>
  <c r="DQ375" i="1" s="1"/>
  <c r="CX2" i="7"/>
  <c r="DR1199" i="1"/>
  <c r="DR1188" i="1"/>
  <c r="DR1200" i="1"/>
  <c r="DR1014" i="1"/>
  <c r="DR954" i="1"/>
  <c r="DR823" i="1"/>
  <c r="DR934" i="1"/>
  <c r="DR817" i="1"/>
  <c r="DR620" i="1"/>
  <c r="DR820" i="1"/>
  <c r="DS8" i="1"/>
  <c r="DR1197" i="1"/>
  <c r="DR822" i="1"/>
  <c r="DR432" i="1"/>
  <c r="DR379" i="1"/>
  <c r="DR359" i="1"/>
  <c r="DR56" i="1"/>
  <c r="DR1255" i="1"/>
  <c r="CX52" i="7" s="1"/>
  <c r="DR1230" i="1"/>
  <c r="CX41" i="7" s="1"/>
  <c r="DR1080" i="1"/>
  <c r="DR819" i="1"/>
  <c r="DR824" i="1"/>
  <c r="DR877" i="1"/>
  <c r="DR122" i="1"/>
  <c r="DR95" i="1"/>
  <c r="DR99" i="1" s="1"/>
  <c r="DR1137" i="1"/>
  <c r="DR1058" i="1"/>
  <c r="DR994" i="1"/>
  <c r="DR1036" i="1"/>
  <c r="DR858" i="1"/>
  <c r="DR974" i="1"/>
  <c r="DR818" i="1"/>
  <c r="DR826" i="1"/>
  <c r="DR660" i="1"/>
  <c r="DR586" i="1"/>
  <c r="DQ590" i="1" s="1"/>
  <c r="DP594" i="1" s="1"/>
  <c r="DR821" i="1"/>
  <c r="DR339" i="1"/>
  <c r="DR640" i="1"/>
  <c r="DR1198" i="1"/>
  <c r="DR1196" i="1"/>
  <c r="DR914" i="1"/>
  <c r="DR825" i="1"/>
  <c r="DR604" i="1"/>
  <c r="DQ608" i="1" s="1"/>
  <c r="DP612" i="1" s="1"/>
  <c r="DQ658" i="1"/>
  <c r="DQ656" i="1" s="1"/>
  <c r="BD990" i="1"/>
  <c r="BD998" i="1"/>
  <c r="BE992" i="1"/>
  <c r="BE1010" i="1"/>
  <c r="BF1012" i="1"/>
  <c r="BE1018" i="1"/>
  <c r="BD1076" i="1"/>
  <c r="BE1078" i="1"/>
  <c r="BD1084" i="1"/>
  <c r="BD970" i="1"/>
  <c r="BE972" i="1"/>
  <c r="BD978" i="1"/>
  <c r="BE950" i="1"/>
  <c r="BE958" i="1"/>
  <c r="BF952" i="1"/>
  <c r="BA1032" i="1"/>
  <c r="BB1034" i="1"/>
  <c r="BA1040" i="1"/>
  <c r="BA930" i="1"/>
  <c r="BA938" i="1"/>
  <c r="BB932" i="1"/>
  <c r="BA1054" i="1"/>
  <c r="BA1062" i="1"/>
  <c r="BB1056" i="1"/>
  <c r="AZ429" i="1"/>
  <c r="BA431" i="1"/>
  <c r="BA53" i="1"/>
  <c r="BB55" i="1"/>
  <c r="AZ910" i="1"/>
  <c r="BA912" i="1"/>
  <c r="AZ918" i="1"/>
  <c r="DS807" i="1" l="1"/>
  <c r="DS809" i="1"/>
  <c r="DS808" i="1"/>
  <c r="DS810" i="1"/>
  <c r="DS811" i="1"/>
  <c r="DS815" i="1"/>
  <c r="DS812" i="1"/>
  <c r="DS813" i="1"/>
  <c r="DS814" i="1"/>
  <c r="DS806" i="1"/>
  <c r="DQ880" i="1"/>
  <c r="DQ383" i="1"/>
  <c r="DP387" i="1" s="1"/>
  <c r="DO391" i="1" s="1"/>
  <c r="DO323" i="1"/>
  <c r="DN327" i="1" s="1"/>
  <c r="DR883" i="1"/>
  <c r="DQ887" i="1" s="1"/>
  <c r="DP891" i="1" s="1"/>
  <c r="DQ624" i="1"/>
  <c r="DP628" i="1" s="1"/>
  <c r="DO632" i="1" s="1"/>
  <c r="DQ664" i="1"/>
  <c r="DP668" i="1" s="1"/>
  <c r="DO672" i="1" s="1"/>
  <c r="DR100" i="1"/>
  <c r="DQ363" i="1"/>
  <c r="DP367" i="1" s="1"/>
  <c r="DO371" i="1" s="1"/>
  <c r="DR1193" i="1"/>
  <c r="CX42" i="7" s="1"/>
  <c r="DR829" i="1"/>
  <c r="DQ833" i="1" s="1"/>
  <c r="DR804" i="1"/>
  <c r="DM902" i="1"/>
  <c r="DQ644" i="1"/>
  <c r="DP648" i="1" s="1"/>
  <c r="DO652" i="1" s="1"/>
  <c r="DN837" i="1"/>
  <c r="DO898" i="1"/>
  <c r="DK906" i="1"/>
  <c r="DM327" i="1"/>
  <c r="DL331" i="1" s="1"/>
  <c r="DO837" i="1"/>
  <c r="DP898" i="1"/>
  <c r="DR638" i="1"/>
  <c r="DR636" i="1" s="1"/>
  <c r="DR658" i="1"/>
  <c r="DR656" i="1" s="1"/>
  <c r="DR377" i="1"/>
  <c r="DR375" i="1" s="1"/>
  <c r="CY2" i="7"/>
  <c r="DS1230" i="1"/>
  <c r="CY41" i="7" s="1"/>
  <c r="DS1255" i="1"/>
  <c r="CY52" i="7" s="1"/>
  <c r="DS1200" i="1"/>
  <c r="DS1058" i="1"/>
  <c r="DS818" i="1"/>
  <c r="DS823" i="1"/>
  <c r="DS820" i="1"/>
  <c r="DS122" i="1"/>
  <c r="DS56" i="1"/>
  <c r="DS339" i="1"/>
  <c r="DS1212" i="1"/>
  <c r="CY43" i="7" s="1"/>
  <c r="DS1196" i="1"/>
  <c r="DS994" i="1"/>
  <c r="DS1014" i="1"/>
  <c r="DS934" i="1"/>
  <c r="DS817" i="1"/>
  <c r="DS825" i="1"/>
  <c r="DS604" i="1"/>
  <c r="DR608" i="1" s="1"/>
  <c r="DQ612" i="1" s="1"/>
  <c r="DS620" i="1"/>
  <c r="DS858" i="1"/>
  <c r="DS432" i="1"/>
  <c r="DS1198" i="1"/>
  <c r="DS1197" i="1"/>
  <c r="DS1199" i="1"/>
  <c r="DS1036" i="1"/>
  <c r="DS914" i="1"/>
  <c r="DS826" i="1"/>
  <c r="DS877" i="1"/>
  <c r="DS824" i="1"/>
  <c r="DS640" i="1"/>
  <c r="DS660" i="1"/>
  <c r="DS586" i="1"/>
  <c r="DR590" i="1" s="1"/>
  <c r="DQ594" i="1" s="1"/>
  <c r="DS359" i="1"/>
  <c r="DT8" i="1"/>
  <c r="DS1188" i="1"/>
  <c r="DS1137" i="1"/>
  <c r="DS1080" i="1"/>
  <c r="DS954" i="1"/>
  <c r="DS974" i="1"/>
  <c r="DS822" i="1"/>
  <c r="DS821" i="1"/>
  <c r="DS819" i="1"/>
  <c r="DS95" i="1"/>
  <c r="DS99" i="1" s="1"/>
  <c r="DS379" i="1"/>
  <c r="DR618" i="1"/>
  <c r="DR616" i="1" s="1"/>
  <c r="DR357" i="1"/>
  <c r="DR355" i="1" s="1"/>
  <c r="BE1076" i="1"/>
  <c r="BE1084" i="1"/>
  <c r="BF1078" i="1"/>
  <c r="BF1010" i="1"/>
  <c r="BF1018" i="1"/>
  <c r="BG1012" i="1"/>
  <c r="BE970" i="1"/>
  <c r="BE978" i="1"/>
  <c r="BF972" i="1"/>
  <c r="BE990" i="1"/>
  <c r="BF992" i="1"/>
  <c r="BE998" i="1"/>
  <c r="BF950" i="1"/>
  <c r="BG952" i="1"/>
  <c r="BF958" i="1"/>
  <c r="BB53" i="1"/>
  <c r="BC55" i="1"/>
  <c r="BC1034" i="1"/>
  <c r="BB1040" i="1"/>
  <c r="BB1032" i="1"/>
  <c r="BB431" i="1"/>
  <c r="BA429" i="1"/>
  <c r="BC1056" i="1"/>
  <c r="BB1062" i="1"/>
  <c r="BB1054" i="1"/>
  <c r="BA910" i="1"/>
  <c r="BA918" i="1"/>
  <c r="BB912" i="1"/>
  <c r="BB938" i="1"/>
  <c r="BB930" i="1"/>
  <c r="BC932" i="1"/>
  <c r="DS75" i="1" l="1"/>
  <c r="DT806" i="1"/>
  <c r="DT807" i="1"/>
  <c r="DT814" i="1"/>
  <c r="DT808" i="1"/>
  <c r="DT809" i="1"/>
  <c r="DT815" i="1"/>
  <c r="DT811" i="1"/>
  <c r="DT812" i="1"/>
  <c r="DT813" i="1"/>
  <c r="DT810" i="1"/>
  <c r="DR880" i="1"/>
  <c r="DT75" i="1"/>
  <c r="DS1193" i="1"/>
  <c r="CY42" i="7" s="1"/>
  <c r="DR363" i="1"/>
  <c r="DQ367" i="1" s="1"/>
  <c r="DP371" i="1" s="1"/>
  <c r="DS829" i="1"/>
  <c r="DR833" i="1" s="1"/>
  <c r="DR644" i="1"/>
  <c r="DQ648" i="1" s="1"/>
  <c r="DP652" i="1" s="1"/>
  <c r="DR624" i="1"/>
  <c r="DQ628" i="1" s="1"/>
  <c r="DP632" i="1" s="1"/>
  <c r="DS883" i="1"/>
  <c r="DR887" i="1" s="1"/>
  <c r="DQ891" i="1" s="1"/>
  <c r="DS804" i="1"/>
  <c r="DS880" i="1" s="1"/>
  <c r="DR383" i="1"/>
  <c r="DQ387" i="1" s="1"/>
  <c r="DP391" i="1" s="1"/>
  <c r="DR664" i="1"/>
  <c r="DQ668" i="1" s="1"/>
  <c r="DP672" i="1" s="1"/>
  <c r="DM331" i="1"/>
  <c r="DP837" i="1"/>
  <c r="DQ898" i="1"/>
  <c r="DO902" i="1"/>
  <c r="DP323" i="1"/>
  <c r="DN902" i="1"/>
  <c r="DL906" i="1"/>
  <c r="DS100" i="1"/>
  <c r="DS618" i="1"/>
  <c r="DS616" i="1" s="1"/>
  <c r="DS377" i="1"/>
  <c r="DS375" i="1" s="1"/>
  <c r="DS658" i="1"/>
  <c r="DS656" i="1" s="1"/>
  <c r="DS357" i="1"/>
  <c r="DS355" i="1" s="1"/>
  <c r="DS638" i="1"/>
  <c r="DS636" i="1" s="1"/>
  <c r="CZ2" i="7"/>
  <c r="DT1199" i="1"/>
  <c r="DT1080" i="1"/>
  <c r="DT1212" i="1"/>
  <c r="CZ43" i="7" s="1"/>
  <c r="DT1014" i="1"/>
  <c r="DT994" i="1"/>
  <c r="DT877" i="1"/>
  <c r="DT817" i="1"/>
  <c r="DT954" i="1"/>
  <c r="DT820" i="1"/>
  <c r="DT823" i="1"/>
  <c r="DT819" i="1"/>
  <c r="DT914" i="1"/>
  <c r="DT660" i="1"/>
  <c r="DT379" i="1"/>
  <c r="DT95" i="1"/>
  <c r="DT99" i="1" s="1"/>
  <c r="DU8" i="1"/>
  <c r="DT1058" i="1"/>
  <c r="DT822" i="1"/>
  <c r="DT826" i="1"/>
  <c r="DT586" i="1"/>
  <c r="DS590" i="1" s="1"/>
  <c r="DR594" i="1" s="1"/>
  <c r="DT56" i="1"/>
  <c r="DT1200" i="1"/>
  <c r="DT934" i="1"/>
  <c r="DT818" i="1"/>
  <c r="DT359" i="1"/>
  <c r="DT620" i="1"/>
  <c r="DT339" i="1"/>
  <c r="DT1197" i="1"/>
  <c r="DT1198" i="1"/>
  <c r="DT1188" i="1"/>
  <c r="DT821" i="1"/>
  <c r="DT824" i="1"/>
  <c r="DT640" i="1"/>
  <c r="DT1230" i="1"/>
  <c r="CZ41" i="7" s="1"/>
  <c r="DT1255" i="1"/>
  <c r="CZ52" i="7" s="1"/>
  <c r="DT1196" i="1"/>
  <c r="DT1137" i="1"/>
  <c r="DT1036" i="1"/>
  <c r="DT974" i="1"/>
  <c r="DT825" i="1"/>
  <c r="DT858" i="1"/>
  <c r="DT604" i="1"/>
  <c r="DS608" i="1" s="1"/>
  <c r="DR612" i="1" s="1"/>
  <c r="DT432" i="1"/>
  <c r="DT122" i="1"/>
  <c r="BG1010" i="1"/>
  <c r="BH1012" i="1"/>
  <c r="BG1018" i="1"/>
  <c r="BF990" i="1"/>
  <c r="BF998" i="1"/>
  <c r="BG992" i="1"/>
  <c r="BF1076" i="1"/>
  <c r="BF1084" i="1"/>
  <c r="BG1078" i="1"/>
  <c r="BF970" i="1"/>
  <c r="BF978" i="1"/>
  <c r="BG972" i="1"/>
  <c r="BG950" i="1"/>
  <c r="BG958" i="1"/>
  <c r="BH952" i="1"/>
  <c r="BC938" i="1"/>
  <c r="BC930" i="1"/>
  <c r="BD932" i="1"/>
  <c r="BC1032" i="1"/>
  <c r="BD1034" i="1"/>
  <c r="BC1040" i="1"/>
  <c r="BB910" i="1"/>
  <c r="BC912" i="1"/>
  <c r="BB918" i="1"/>
  <c r="BD1056" i="1"/>
  <c r="BC1062" i="1"/>
  <c r="BC1054" i="1"/>
  <c r="BC53" i="1"/>
  <c r="BD55" i="1"/>
  <c r="BB429" i="1"/>
  <c r="BC431" i="1"/>
  <c r="DT883" i="1" l="1"/>
  <c r="DS887" i="1" s="1"/>
  <c r="DR891" i="1" s="1"/>
  <c r="DT100" i="1"/>
  <c r="DU806" i="1"/>
  <c r="DU813" i="1"/>
  <c r="DU807" i="1"/>
  <c r="DU808" i="1"/>
  <c r="DU809" i="1"/>
  <c r="DU814" i="1"/>
  <c r="DU815" i="1"/>
  <c r="DU811" i="1"/>
  <c r="DU812" i="1"/>
  <c r="DU810" i="1"/>
  <c r="DS664" i="1"/>
  <c r="DR668" i="1" s="1"/>
  <c r="DQ672" i="1" s="1"/>
  <c r="DT829" i="1"/>
  <c r="DS833" i="1" s="1"/>
  <c r="DT1193" i="1"/>
  <c r="DS383" i="1"/>
  <c r="DR387" i="1" s="1"/>
  <c r="DQ391" i="1" s="1"/>
  <c r="DT804" i="1"/>
  <c r="CZ42" i="7"/>
  <c r="DS644" i="1"/>
  <c r="DR648" i="1" s="1"/>
  <c r="DQ652" i="1" s="1"/>
  <c r="DS624" i="1"/>
  <c r="DR628" i="1" s="1"/>
  <c r="DQ632" i="1" s="1"/>
  <c r="DN906" i="1"/>
  <c r="DS363" i="1"/>
  <c r="DR367" i="1" s="1"/>
  <c r="DQ371" i="1" s="1"/>
  <c r="DQ323" i="1"/>
  <c r="DR323" i="1"/>
  <c r="DM906" i="1"/>
  <c r="DO327" i="1"/>
  <c r="DN331" i="1" s="1"/>
  <c r="DP902" i="1"/>
  <c r="DQ837" i="1"/>
  <c r="DR898" i="1"/>
  <c r="DT377" i="1"/>
  <c r="DT375" i="1" s="1"/>
  <c r="DT638" i="1"/>
  <c r="DT636" i="1" s="1"/>
  <c r="DT618" i="1"/>
  <c r="DT616" i="1" s="1"/>
  <c r="DT357" i="1"/>
  <c r="DT355" i="1" s="1"/>
  <c r="DT658" i="1"/>
  <c r="DT656" i="1" s="1"/>
  <c r="DA2" i="7"/>
  <c r="DU1200" i="1"/>
  <c r="DU1199" i="1"/>
  <c r="DU1188" i="1"/>
  <c r="DU1014" i="1"/>
  <c r="DU825" i="1"/>
  <c r="DU823" i="1"/>
  <c r="DU660" i="1"/>
  <c r="DU586" i="1"/>
  <c r="DT590" i="1" s="1"/>
  <c r="DS594" i="1" s="1"/>
  <c r="DU640" i="1"/>
  <c r="DU934" i="1"/>
  <c r="DU604" i="1"/>
  <c r="DT608" i="1" s="1"/>
  <c r="DS612" i="1" s="1"/>
  <c r="DU339" i="1"/>
  <c r="DU122" i="1"/>
  <c r="DU1255" i="1"/>
  <c r="DA52" i="7" s="1"/>
  <c r="DU1196" i="1"/>
  <c r="DU1197" i="1"/>
  <c r="DU1080" i="1"/>
  <c r="DU1137" i="1"/>
  <c r="DU1036" i="1"/>
  <c r="DU954" i="1"/>
  <c r="DU824" i="1"/>
  <c r="DU858" i="1"/>
  <c r="DU819" i="1"/>
  <c r="DU914" i="1"/>
  <c r="DU432" i="1"/>
  <c r="DU818" i="1"/>
  <c r="DU379" i="1"/>
  <c r="DV8" i="1"/>
  <c r="DU95" i="1"/>
  <c r="DU99" i="1" s="1"/>
  <c r="DU1198" i="1"/>
  <c r="DU994" i="1"/>
  <c r="DU821" i="1"/>
  <c r="DU877" i="1"/>
  <c r="DU359" i="1"/>
  <c r="DU1230" i="1"/>
  <c r="DA41" i="7" s="1"/>
  <c r="DU1058" i="1"/>
  <c r="DU974" i="1"/>
  <c r="DU820" i="1"/>
  <c r="DU826" i="1"/>
  <c r="DU822" i="1"/>
  <c r="DU620" i="1"/>
  <c r="DU817" i="1"/>
  <c r="DU56" i="1"/>
  <c r="BG990" i="1"/>
  <c r="BH992" i="1"/>
  <c r="BG998" i="1"/>
  <c r="BG970" i="1"/>
  <c r="BH972" i="1"/>
  <c r="BG978" i="1"/>
  <c r="BH1010" i="1"/>
  <c r="BH1018" i="1"/>
  <c r="BI1012" i="1"/>
  <c r="BG1076" i="1"/>
  <c r="BG1084" i="1"/>
  <c r="BH1078" i="1"/>
  <c r="BH950" i="1"/>
  <c r="BI952" i="1"/>
  <c r="BH958" i="1"/>
  <c r="BE55" i="1"/>
  <c r="BD53" i="1"/>
  <c r="BD1054" i="1"/>
  <c r="BE1056" i="1"/>
  <c r="BD1062" i="1"/>
  <c r="BC429" i="1"/>
  <c r="BD431" i="1"/>
  <c r="BE932" i="1"/>
  <c r="BD930" i="1"/>
  <c r="BD938" i="1"/>
  <c r="BD1040" i="1"/>
  <c r="BE1034" i="1"/>
  <c r="BD1032" i="1"/>
  <c r="BC918" i="1"/>
  <c r="BC910" i="1"/>
  <c r="BD912" i="1"/>
  <c r="W1140" i="1"/>
  <c r="W1141" i="1"/>
  <c r="DU75" i="1" l="1"/>
  <c r="DT363" i="1"/>
  <c r="DS367" i="1" s="1"/>
  <c r="DR371" i="1" s="1"/>
  <c r="DV808" i="1"/>
  <c r="DV806" i="1"/>
  <c r="DV810" i="1"/>
  <c r="DV807" i="1"/>
  <c r="DV812" i="1"/>
  <c r="DV809" i="1"/>
  <c r="DV813" i="1"/>
  <c r="DV814" i="1"/>
  <c r="DV815" i="1"/>
  <c r="DV811" i="1"/>
  <c r="DT644" i="1"/>
  <c r="DS648" i="1" s="1"/>
  <c r="DR652" i="1" s="1"/>
  <c r="DT880" i="1"/>
  <c r="DV75" i="1"/>
  <c r="DU883" i="1"/>
  <c r="DT887" i="1" s="1"/>
  <c r="DS891" i="1" s="1"/>
  <c r="DU829" i="1"/>
  <c r="DT833" i="1" s="1"/>
  <c r="DT664" i="1"/>
  <c r="DS668" i="1" s="1"/>
  <c r="DR672" i="1" s="1"/>
  <c r="DU1193" i="1"/>
  <c r="DA42" i="7" s="1"/>
  <c r="DU804" i="1"/>
  <c r="DU880" i="1" s="1"/>
  <c r="DQ327" i="1"/>
  <c r="DU100" i="1"/>
  <c r="DT624" i="1"/>
  <c r="DS628" i="1" s="1"/>
  <c r="DR632" i="1" s="1"/>
  <c r="DQ902" i="1"/>
  <c r="DO906" i="1"/>
  <c r="DR837" i="1"/>
  <c r="DS898" i="1"/>
  <c r="DT383" i="1"/>
  <c r="DS387" i="1" s="1"/>
  <c r="DR391" i="1" s="1"/>
  <c r="DP327" i="1"/>
  <c r="DO331" i="1" s="1"/>
  <c r="DU618" i="1"/>
  <c r="DU616" i="1" s="1"/>
  <c r="DB2" i="7"/>
  <c r="DV1212" i="1"/>
  <c r="DB43" i="7" s="1"/>
  <c r="DV1197" i="1"/>
  <c r="DV1200" i="1"/>
  <c r="DV954" i="1"/>
  <c r="DV819" i="1"/>
  <c r="DV825" i="1"/>
  <c r="DV934" i="1"/>
  <c r="DV432" i="1"/>
  <c r="DV821" i="1"/>
  <c r="DV604" i="1"/>
  <c r="DU608" i="1" s="1"/>
  <c r="DT612" i="1" s="1"/>
  <c r="DV379" i="1"/>
  <c r="DV359" i="1"/>
  <c r="DW8" i="1"/>
  <c r="DV823" i="1"/>
  <c r="DV660" i="1"/>
  <c r="DV122" i="1"/>
  <c r="DV95" i="1"/>
  <c r="DV99" i="1" s="1"/>
  <c r="DV1199" i="1"/>
  <c r="DV1198" i="1"/>
  <c r="DV1137" i="1"/>
  <c r="DV1014" i="1"/>
  <c r="DV1080" i="1"/>
  <c r="DV1036" i="1"/>
  <c r="DV974" i="1"/>
  <c r="DV858" i="1"/>
  <c r="DV820" i="1"/>
  <c r="DV822" i="1"/>
  <c r="DV620" i="1"/>
  <c r="DV877" i="1"/>
  <c r="DV640" i="1"/>
  <c r="DV1188" i="1"/>
  <c r="DV1196" i="1"/>
  <c r="DV994" i="1"/>
  <c r="DV914" i="1"/>
  <c r="DV824" i="1"/>
  <c r="DV826" i="1"/>
  <c r="DV339" i="1"/>
  <c r="DV56" i="1"/>
  <c r="DV1255" i="1"/>
  <c r="DB52" i="7" s="1"/>
  <c r="DV1230" i="1"/>
  <c r="DB41" i="7" s="1"/>
  <c r="DV1058" i="1"/>
  <c r="DV818" i="1"/>
  <c r="DV586" i="1"/>
  <c r="DU590" i="1" s="1"/>
  <c r="DT594" i="1" s="1"/>
  <c r="DV817" i="1"/>
  <c r="DU658" i="1"/>
  <c r="DU656" i="1" s="1"/>
  <c r="DU357" i="1"/>
  <c r="DU355" i="1" s="1"/>
  <c r="DU377" i="1"/>
  <c r="DU375" i="1" s="1"/>
  <c r="DU638" i="1"/>
  <c r="DU636" i="1" s="1"/>
  <c r="BH970" i="1"/>
  <c r="BI972" i="1"/>
  <c r="BH978" i="1"/>
  <c r="BH1076" i="1"/>
  <c r="BI1078" i="1"/>
  <c r="BH1084" i="1"/>
  <c r="BH990" i="1"/>
  <c r="BH998" i="1"/>
  <c r="BI992" i="1"/>
  <c r="BI1010" i="1"/>
  <c r="BI1018" i="1"/>
  <c r="BJ1012" i="1"/>
  <c r="BI950" i="1"/>
  <c r="BI958" i="1"/>
  <c r="BJ952" i="1"/>
  <c r="BD910" i="1"/>
  <c r="BD918" i="1"/>
  <c r="BE912" i="1"/>
  <c r="BE930" i="1"/>
  <c r="BF932" i="1"/>
  <c r="BE938" i="1"/>
  <c r="BE53" i="1"/>
  <c r="BF55" i="1"/>
  <c r="BE1054" i="1"/>
  <c r="BF1056" i="1"/>
  <c r="BE1062" i="1"/>
  <c r="BF1034" i="1"/>
  <c r="BE1032" i="1"/>
  <c r="BE1040" i="1"/>
  <c r="BD429" i="1"/>
  <c r="BE431" i="1"/>
  <c r="AA1153" i="1"/>
  <c r="DW807" i="1" l="1"/>
  <c r="DW808" i="1"/>
  <c r="DW809" i="1"/>
  <c r="DW806" i="1"/>
  <c r="DW811" i="1"/>
  <c r="DW815" i="1"/>
  <c r="DW810" i="1"/>
  <c r="DW812" i="1"/>
  <c r="DW813" i="1"/>
  <c r="DW814" i="1"/>
  <c r="DU383" i="1"/>
  <c r="DT387" i="1" s="1"/>
  <c r="DS391" i="1" s="1"/>
  <c r="G25" i="7"/>
  <c r="DV100" i="1"/>
  <c r="DU363" i="1"/>
  <c r="DT367" i="1" s="1"/>
  <c r="DS371" i="1" s="1"/>
  <c r="DU664" i="1"/>
  <c r="DT668" i="1" s="1"/>
  <c r="DS672" i="1" s="1"/>
  <c r="DV804" i="1"/>
  <c r="DV883" i="1"/>
  <c r="DU887" i="1" s="1"/>
  <c r="DT891" i="1" s="1"/>
  <c r="DV1193" i="1"/>
  <c r="DB42" i="7" s="1"/>
  <c r="DV829" i="1"/>
  <c r="DU833" i="1" s="1"/>
  <c r="DP906" i="1"/>
  <c r="DS323" i="1"/>
  <c r="DR902" i="1"/>
  <c r="DU644" i="1"/>
  <c r="DT648" i="1" s="1"/>
  <c r="DS652" i="1" s="1"/>
  <c r="DU624" i="1"/>
  <c r="DT628" i="1" s="1"/>
  <c r="DS632" i="1" s="1"/>
  <c r="DP331" i="1"/>
  <c r="DS837" i="1"/>
  <c r="DT898" i="1"/>
  <c r="DV658" i="1"/>
  <c r="DV656" i="1" s="1"/>
  <c r="DV638" i="1"/>
  <c r="DV636" i="1" s="1"/>
  <c r="DV357" i="1"/>
  <c r="DV355" i="1" s="1"/>
  <c r="DV377" i="1"/>
  <c r="DV375" i="1" s="1"/>
  <c r="DC2" i="7"/>
  <c r="DW1230" i="1"/>
  <c r="DC41" i="7" s="1"/>
  <c r="DW1212" i="1"/>
  <c r="DC43" i="7" s="1"/>
  <c r="DW954" i="1"/>
  <c r="DW826" i="1"/>
  <c r="DW823" i="1"/>
  <c r="DW586" i="1"/>
  <c r="DV590" i="1" s="1"/>
  <c r="DU594" i="1" s="1"/>
  <c r="DW660" i="1"/>
  <c r="DW379" i="1"/>
  <c r="DW359" i="1"/>
  <c r="DX8" i="1"/>
  <c r="DW819" i="1"/>
  <c r="DW620" i="1"/>
  <c r="DW56" i="1"/>
  <c r="DW339" i="1"/>
  <c r="DW1198" i="1"/>
  <c r="DW1197" i="1"/>
  <c r="DW1058" i="1"/>
  <c r="DW1080" i="1"/>
  <c r="DW1014" i="1"/>
  <c r="DW914" i="1"/>
  <c r="DW822" i="1"/>
  <c r="DW817" i="1"/>
  <c r="DW821" i="1"/>
  <c r="DW604" i="1"/>
  <c r="DV608" i="1" s="1"/>
  <c r="DU612" i="1" s="1"/>
  <c r="DW858" i="1"/>
  <c r="DW1188" i="1"/>
  <c r="DW1200" i="1"/>
  <c r="DW1137" i="1"/>
  <c r="DW1199" i="1"/>
  <c r="DW994" i="1"/>
  <c r="DW974" i="1"/>
  <c r="DW818" i="1"/>
  <c r="DW824" i="1"/>
  <c r="DW877" i="1"/>
  <c r="DW820" i="1"/>
  <c r="DW640" i="1"/>
  <c r="DW934" i="1"/>
  <c r="DW432" i="1"/>
  <c r="DW122" i="1"/>
  <c r="DW95" i="1"/>
  <c r="DW99" i="1" s="1"/>
  <c r="DW1196" i="1"/>
  <c r="DW1255" i="1"/>
  <c r="DC52" i="7" s="1"/>
  <c r="DW1036" i="1"/>
  <c r="DW825" i="1"/>
  <c r="DV618" i="1"/>
  <c r="DV616" i="1" s="1"/>
  <c r="BI990" i="1"/>
  <c r="BI998" i="1"/>
  <c r="BJ992" i="1"/>
  <c r="BI1076" i="1"/>
  <c r="BI1084" i="1"/>
  <c r="BJ1078" i="1"/>
  <c r="BJ1010" i="1"/>
  <c r="BJ1018" i="1"/>
  <c r="BK1012" i="1"/>
  <c r="BI970" i="1"/>
  <c r="BI978" i="1"/>
  <c r="BJ972" i="1"/>
  <c r="BJ950" i="1"/>
  <c r="BK952" i="1"/>
  <c r="BJ958" i="1"/>
  <c r="BG55" i="1"/>
  <c r="BF53" i="1"/>
  <c r="BE910" i="1"/>
  <c r="BE918" i="1"/>
  <c r="BF912" i="1"/>
  <c r="BF1032" i="1"/>
  <c r="BG1034" i="1"/>
  <c r="BF1040" i="1"/>
  <c r="BF1054" i="1"/>
  <c r="BG1056" i="1"/>
  <c r="BF1062" i="1"/>
  <c r="BE429" i="1"/>
  <c r="BF431" i="1"/>
  <c r="BF930" i="1"/>
  <c r="BG932" i="1"/>
  <c r="BF938" i="1"/>
  <c r="AB1153" i="1"/>
  <c r="DW75" i="1" l="1"/>
  <c r="DV363" i="1"/>
  <c r="DU367" i="1" s="1"/>
  <c r="DT371" i="1" s="1"/>
  <c r="DV383" i="1"/>
  <c r="DU387" i="1" s="1"/>
  <c r="DT391" i="1" s="1"/>
  <c r="DX806" i="1"/>
  <c r="DX807" i="1"/>
  <c r="DX809" i="1"/>
  <c r="DX810" i="1"/>
  <c r="DX814" i="1"/>
  <c r="DX811" i="1"/>
  <c r="DX812" i="1"/>
  <c r="DX813" i="1"/>
  <c r="DX808" i="1"/>
  <c r="DX815" i="1"/>
  <c r="DV880" i="1"/>
  <c r="H25" i="7"/>
  <c r="DX75" i="1"/>
  <c r="DW883" i="1"/>
  <c r="DV887" i="1" s="1"/>
  <c r="DU891" i="1" s="1"/>
  <c r="DW804" i="1"/>
  <c r="DW829" i="1"/>
  <c r="DV833" i="1" s="1"/>
  <c r="DV624" i="1"/>
  <c r="DU628" i="1" s="1"/>
  <c r="DT632" i="1" s="1"/>
  <c r="DW1193" i="1"/>
  <c r="DC42" i="7" s="1"/>
  <c r="DV644" i="1"/>
  <c r="DU648" i="1" s="1"/>
  <c r="DT652" i="1" s="1"/>
  <c r="DW100" i="1"/>
  <c r="DV664" i="1"/>
  <c r="DU668" i="1" s="1"/>
  <c r="DT672" i="1" s="1"/>
  <c r="DT837" i="1"/>
  <c r="DU898" i="1"/>
  <c r="DS902" i="1"/>
  <c r="DT323" i="1"/>
  <c r="DR327" i="1"/>
  <c r="DQ331" i="1" s="1"/>
  <c r="DQ906" i="1"/>
  <c r="DW618" i="1"/>
  <c r="DW616" i="1" s="1"/>
  <c r="DW377" i="1"/>
  <c r="DW375" i="1" s="1"/>
  <c r="DD2" i="7"/>
  <c r="DX1197" i="1"/>
  <c r="DX1188" i="1"/>
  <c r="DX1198" i="1"/>
  <c r="DX974" i="1"/>
  <c r="DX934" i="1"/>
  <c r="DX818" i="1"/>
  <c r="DX432" i="1"/>
  <c r="DX359" i="1"/>
  <c r="DX620" i="1"/>
  <c r="DX95" i="1"/>
  <c r="DX99" i="1" s="1"/>
  <c r="DX1255" i="1"/>
  <c r="DD52" i="7" s="1"/>
  <c r="DX817" i="1"/>
  <c r="DX823" i="1"/>
  <c r="DX339" i="1"/>
  <c r="DX56" i="1"/>
  <c r="DX1200" i="1"/>
  <c r="DX1199" i="1"/>
  <c r="DX1080" i="1"/>
  <c r="DX1036" i="1"/>
  <c r="DX825" i="1"/>
  <c r="DX822" i="1"/>
  <c r="DX819" i="1"/>
  <c r="DX1014" i="1"/>
  <c r="DX586" i="1"/>
  <c r="DW590" i="1" s="1"/>
  <c r="DV594" i="1" s="1"/>
  <c r="DX604" i="1"/>
  <c r="DW608" i="1" s="1"/>
  <c r="DV612" i="1" s="1"/>
  <c r="DX1196" i="1"/>
  <c r="DX1137" i="1"/>
  <c r="DX821" i="1"/>
  <c r="DX914" i="1"/>
  <c r="DX858" i="1"/>
  <c r="DX994" i="1"/>
  <c r="DX826" i="1"/>
  <c r="DX122" i="1"/>
  <c r="DY8" i="1"/>
  <c r="DX1230" i="1"/>
  <c r="DD41" i="7" s="1"/>
  <c r="DX1058" i="1"/>
  <c r="DX877" i="1"/>
  <c r="DX954" i="1"/>
  <c r="DX820" i="1"/>
  <c r="DX640" i="1"/>
  <c r="DX660" i="1"/>
  <c r="DX824" i="1"/>
  <c r="DX379" i="1"/>
  <c r="DW357" i="1"/>
  <c r="DW355" i="1" s="1"/>
  <c r="DW638" i="1"/>
  <c r="DW636" i="1" s="1"/>
  <c r="DW658" i="1"/>
  <c r="DW656" i="1" s="1"/>
  <c r="BK1010" i="1"/>
  <c r="BK1018" i="1"/>
  <c r="BL1012" i="1"/>
  <c r="BJ1076" i="1"/>
  <c r="BJ1084" i="1"/>
  <c r="BK1078" i="1"/>
  <c r="BJ970" i="1"/>
  <c r="BJ978" i="1"/>
  <c r="BK972" i="1"/>
  <c r="BJ990" i="1"/>
  <c r="BK992" i="1"/>
  <c r="BJ998" i="1"/>
  <c r="BK950" i="1"/>
  <c r="BK958" i="1"/>
  <c r="BL952" i="1"/>
  <c r="BH1056" i="1"/>
  <c r="BG1054" i="1"/>
  <c r="BG1062" i="1"/>
  <c r="BF910" i="1"/>
  <c r="BF918" i="1"/>
  <c r="BG912" i="1"/>
  <c r="BG1032" i="1"/>
  <c r="BG1040" i="1"/>
  <c r="BH1034" i="1"/>
  <c r="BH932" i="1"/>
  <c r="BG930" i="1"/>
  <c r="BG938" i="1"/>
  <c r="BG431" i="1"/>
  <c r="BF429" i="1"/>
  <c r="BG53" i="1"/>
  <c r="BH55" i="1"/>
  <c r="AC1153" i="1"/>
  <c r="DW880" i="1" l="1"/>
  <c r="DY806" i="1"/>
  <c r="DY807" i="1"/>
  <c r="DY808" i="1"/>
  <c r="DY813" i="1"/>
  <c r="DY814" i="1"/>
  <c r="DY815" i="1"/>
  <c r="DY810" i="1"/>
  <c r="DY811" i="1"/>
  <c r="DY812" i="1"/>
  <c r="DY809" i="1"/>
  <c r="I25" i="7"/>
  <c r="DY75" i="1"/>
  <c r="DX100" i="1"/>
  <c r="DX883" i="1"/>
  <c r="DW887" i="1" s="1"/>
  <c r="DV891" i="1" s="1"/>
  <c r="DW363" i="1"/>
  <c r="DV367" i="1" s="1"/>
  <c r="DU371" i="1" s="1"/>
  <c r="DW624" i="1"/>
  <c r="DV628" i="1" s="1"/>
  <c r="DU632" i="1" s="1"/>
  <c r="DX1193" i="1"/>
  <c r="DD42" i="7" s="1"/>
  <c r="DX829" i="1"/>
  <c r="DW833" i="1" s="1"/>
  <c r="DR906" i="1"/>
  <c r="DX804" i="1"/>
  <c r="DW383" i="1"/>
  <c r="DV387" i="1" s="1"/>
  <c r="DU391" i="1" s="1"/>
  <c r="DS327" i="1"/>
  <c r="DR331" i="1" s="1"/>
  <c r="DT902" i="1"/>
  <c r="DW664" i="1"/>
  <c r="DV668" i="1" s="1"/>
  <c r="DU672" i="1" s="1"/>
  <c r="DW644" i="1"/>
  <c r="DV648" i="1" s="1"/>
  <c r="DU652" i="1" s="1"/>
  <c r="DU323" i="1"/>
  <c r="DH323" i="1"/>
  <c r="DU837" i="1"/>
  <c r="DV898" i="1"/>
  <c r="AB323" i="1"/>
  <c r="DX618" i="1"/>
  <c r="DX616" i="1" s="1"/>
  <c r="DX658" i="1"/>
  <c r="DX656" i="1" s="1"/>
  <c r="DE2" i="7"/>
  <c r="DY1230" i="1"/>
  <c r="DE41" i="7" s="1"/>
  <c r="DY1199" i="1"/>
  <c r="DY1198" i="1"/>
  <c r="DY994" i="1"/>
  <c r="DY934" i="1"/>
  <c r="DY820" i="1"/>
  <c r="DY821" i="1"/>
  <c r="DY359" i="1"/>
  <c r="DY122" i="1"/>
  <c r="DY95" i="1"/>
  <c r="DY100" i="1" s="1"/>
  <c r="DY1200" i="1"/>
  <c r="DY1188" i="1"/>
  <c r="DY1080" i="1"/>
  <c r="DY1137" i="1"/>
  <c r="DY1014" i="1"/>
  <c r="DY914" i="1"/>
  <c r="DY822" i="1"/>
  <c r="DY660" i="1"/>
  <c r="DY586" i="1"/>
  <c r="DX590" i="1" s="1"/>
  <c r="DW594" i="1" s="1"/>
  <c r="DY823" i="1"/>
  <c r="DY640" i="1"/>
  <c r="DY974" i="1"/>
  <c r="DY824" i="1"/>
  <c r="DY877" i="1"/>
  <c r="DY819" i="1"/>
  <c r="DY825" i="1"/>
  <c r="DY1255" i="1"/>
  <c r="DE52" i="7" s="1"/>
  <c r="DY1196" i="1"/>
  <c r="DY1197" i="1"/>
  <c r="DY1036" i="1"/>
  <c r="DY954" i="1"/>
  <c r="DY883" i="1"/>
  <c r="DX887" i="1" s="1"/>
  <c r="DW891" i="1" s="1"/>
  <c r="DY817" i="1"/>
  <c r="DY858" i="1"/>
  <c r="DY818" i="1"/>
  <c r="DY432" i="1"/>
  <c r="DY339" i="1"/>
  <c r="DY99" i="1"/>
  <c r="DZ8" i="1"/>
  <c r="DY379" i="1"/>
  <c r="DY56" i="1"/>
  <c r="DY1212" i="1"/>
  <c r="DE43" i="7" s="1"/>
  <c r="DY1058" i="1"/>
  <c r="DY826" i="1"/>
  <c r="DY620" i="1"/>
  <c r="DY604" i="1"/>
  <c r="DX608" i="1" s="1"/>
  <c r="DW612" i="1" s="1"/>
  <c r="DX357" i="1"/>
  <c r="DX355" i="1" s="1"/>
  <c r="DX377" i="1"/>
  <c r="DX375" i="1" s="1"/>
  <c r="DX638" i="1"/>
  <c r="DX636" i="1" s="1"/>
  <c r="AU323" i="1"/>
  <c r="AP323" i="1"/>
  <c r="BC323" i="1"/>
  <c r="AZ323" i="1"/>
  <c r="AN323" i="1"/>
  <c r="AX323" i="1"/>
  <c r="AI323" i="1"/>
  <c r="AE323" i="1"/>
  <c r="AF323" i="1"/>
  <c r="AQ323" i="1"/>
  <c r="AC323" i="1"/>
  <c r="BA323" i="1"/>
  <c r="AG323" i="1"/>
  <c r="AK323" i="1"/>
  <c r="BD323" i="1"/>
  <c r="BB323" i="1"/>
  <c r="AT323" i="1"/>
  <c r="AR323" i="1"/>
  <c r="BE323" i="1"/>
  <c r="AM323" i="1"/>
  <c r="AJ323" i="1"/>
  <c r="AW323" i="1"/>
  <c r="BF323" i="1"/>
  <c r="AA323" i="1"/>
  <c r="AS323" i="1"/>
  <c r="AL323" i="1"/>
  <c r="AY323" i="1"/>
  <c r="AV323" i="1"/>
  <c r="AH323" i="1"/>
  <c r="AO323" i="1"/>
  <c r="AD323" i="1"/>
  <c r="BK990" i="1"/>
  <c r="BK998" i="1"/>
  <c r="BL992" i="1"/>
  <c r="BK970" i="1"/>
  <c r="BK978" i="1"/>
  <c r="BL972" i="1"/>
  <c r="BK1076" i="1"/>
  <c r="BL1078" i="1"/>
  <c r="BK1084" i="1"/>
  <c r="BL1010" i="1"/>
  <c r="BL1018" i="1"/>
  <c r="BM1012" i="1"/>
  <c r="BL950" i="1"/>
  <c r="BL958" i="1"/>
  <c r="BM952" i="1"/>
  <c r="BH53" i="1"/>
  <c r="BI55" i="1"/>
  <c r="BG429" i="1"/>
  <c r="BH431" i="1"/>
  <c r="BI1034" i="1"/>
  <c r="BH1032" i="1"/>
  <c r="BH1040" i="1"/>
  <c r="BG910" i="1"/>
  <c r="BH912" i="1"/>
  <c r="BG918" i="1"/>
  <c r="BH930" i="1"/>
  <c r="BI932" i="1"/>
  <c r="BH938" i="1"/>
  <c r="BH1054" i="1"/>
  <c r="BI1056" i="1"/>
  <c r="BH1062" i="1"/>
  <c r="AD1153" i="1"/>
  <c r="DX880" i="1" l="1"/>
  <c r="DZ808" i="1"/>
  <c r="DZ810" i="1"/>
  <c r="DZ812" i="1"/>
  <c r="DZ809" i="1"/>
  <c r="DZ813" i="1"/>
  <c r="DZ814" i="1"/>
  <c r="DZ815" i="1"/>
  <c r="DZ807" i="1"/>
  <c r="DZ806" i="1"/>
  <c r="DZ811" i="1"/>
  <c r="J25" i="7"/>
  <c r="DX383" i="1"/>
  <c r="DW387" i="1" s="1"/>
  <c r="DV391" i="1" s="1"/>
  <c r="DY829" i="1"/>
  <c r="DX833" i="1" s="1"/>
  <c r="DY1193" i="1"/>
  <c r="DE42" i="7"/>
  <c r="DX644" i="1"/>
  <c r="DW648" i="1" s="1"/>
  <c r="DV652" i="1" s="1"/>
  <c r="DY804" i="1"/>
  <c r="DX624" i="1"/>
  <c r="DW628" i="1" s="1"/>
  <c r="DV632" i="1" s="1"/>
  <c r="DU902" i="1"/>
  <c r="DH327" i="1"/>
  <c r="DT327" i="1"/>
  <c r="DS331" i="1" s="1"/>
  <c r="DS906" i="1"/>
  <c r="DX363" i="1"/>
  <c r="DW367" i="1" s="1"/>
  <c r="DV371" i="1" s="1"/>
  <c r="DV837" i="1"/>
  <c r="DW898" i="1"/>
  <c r="DX664" i="1"/>
  <c r="DW668" i="1" s="1"/>
  <c r="DV672" i="1" s="1"/>
  <c r="DV323" i="1"/>
  <c r="DY618" i="1"/>
  <c r="DY616" i="1" s="1"/>
  <c r="DY357" i="1"/>
  <c r="DY355" i="1" s="1"/>
  <c r="DY377" i="1"/>
  <c r="DY375" i="1" s="1"/>
  <c r="DF2" i="7"/>
  <c r="DZ1198" i="1"/>
  <c r="DZ1197" i="1"/>
  <c r="DZ1137" i="1"/>
  <c r="DZ1058" i="1"/>
  <c r="DZ1036" i="1"/>
  <c r="DZ858" i="1"/>
  <c r="DZ934" i="1"/>
  <c r="DZ660" i="1"/>
  <c r="DZ586" i="1"/>
  <c r="DY590" i="1" s="1"/>
  <c r="DX594" i="1" s="1"/>
  <c r="DZ817" i="1"/>
  <c r="DZ877" i="1"/>
  <c r="DZ824" i="1"/>
  <c r="DZ640" i="1"/>
  <c r="DZ122" i="1"/>
  <c r="DZ95" i="1"/>
  <c r="DZ99" i="1" s="1"/>
  <c r="EA8" i="1"/>
  <c r="DZ1080" i="1"/>
  <c r="DZ954" i="1"/>
  <c r="DZ819" i="1"/>
  <c r="DZ821" i="1"/>
  <c r="DZ56" i="1"/>
  <c r="DZ1199" i="1"/>
  <c r="DZ1188" i="1"/>
  <c r="DZ994" i="1"/>
  <c r="DZ974" i="1"/>
  <c r="DZ914" i="1"/>
  <c r="DZ825" i="1"/>
  <c r="DZ818" i="1"/>
  <c r="DZ432" i="1"/>
  <c r="DZ822" i="1"/>
  <c r="DZ379" i="1"/>
  <c r="DZ1230" i="1"/>
  <c r="DF41" i="7" s="1"/>
  <c r="DZ1200" i="1"/>
  <c r="DZ1014" i="1"/>
  <c r="DZ823" i="1"/>
  <c r="DZ826" i="1"/>
  <c r="DZ820" i="1"/>
  <c r="DZ620" i="1"/>
  <c r="DZ359" i="1"/>
  <c r="DZ100" i="1"/>
  <c r="DZ1255" i="1"/>
  <c r="DF52" i="7" s="1"/>
  <c r="DZ1212" i="1"/>
  <c r="DF43" i="7" s="1"/>
  <c r="DZ1196" i="1"/>
  <c r="DZ604" i="1"/>
  <c r="DY608" i="1" s="1"/>
  <c r="DX612" i="1" s="1"/>
  <c r="DZ339" i="1"/>
  <c r="DY638" i="1"/>
  <c r="DY636" i="1" s="1"/>
  <c r="DY658" i="1"/>
  <c r="DY656" i="1" s="1"/>
  <c r="BL1076" i="1"/>
  <c r="BL1084" i="1"/>
  <c r="BM1078" i="1"/>
  <c r="BL970" i="1"/>
  <c r="BM972" i="1"/>
  <c r="BL978" i="1"/>
  <c r="BL990" i="1"/>
  <c r="BL998" i="1"/>
  <c r="BM992" i="1"/>
  <c r="BM1010" i="1"/>
  <c r="BN1012" i="1"/>
  <c r="BM1018" i="1"/>
  <c r="BM950" i="1"/>
  <c r="BN952" i="1"/>
  <c r="BM958" i="1"/>
  <c r="BH429" i="1"/>
  <c r="BI431" i="1"/>
  <c r="BI1054" i="1"/>
  <c r="BI1062" i="1"/>
  <c r="BJ1056" i="1"/>
  <c r="BI53" i="1"/>
  <c r="BJ55" i="1"/>
  <c r="BH910" i="1"/>
  <c r="BH918" i="1"/>
  <c r="BI912" i="1"/>
  <c r="BI1032" i="1"/>
  <c r="BJ1034" i="1"/>
  <c r="BI1040" i="1"/>
  <c r="BI930" i="1"/>
  <c r="BI938" i="1"/>
  <c r="BJ932" i="1"/>
  <c r="DZ75" i="1" l="1"/>
  <c r="EA807" i="1"/>
  <c r="EA809" i="1"/>
  <c r="EA811" i="1"/>
  <c r="EA815" i="1"/>
  <c r="EA806" i="1"/>
  <c r="EA810" i="1"/>
  <c r="EA808" i="1"/>
  <c r="EA812" i="1"/>
  <c r="EA813" i="1"/>
  <c r="EA814" i="1"/>
  <c r="DY880" i="1"/>
  <c r="DZ883" i="1"/>
  <c r="DY887" i="1" s="1"/>
  <c r="DX891" i="1" s="1"/>
  <c r="BG323" i="1"/>
  <c r="EA75" i="1"/>
  <c r="DW323" i="1"/>
  <c r="DV327" i="1" s="1"/>
  <c r="DY644" i="1"/>
  <c r="DX648" i="1" s="1"/>
  <c r="DW652" i="1" s="1"/>
  <c r="DY383" i="1"/>
  <c r="DX387" i="1" s="1"/>
  <c r="DW391" i="1" s="1"/>
  <c r="DY664" i="1"/>
  <c r="DX668" i="1" s="1"/>
  <c r="DW672" i="1" s="1"/>
  <c r="DZ829" i="1"/>
  <c r="DY833" i="1" s="1"/>
  <c r="DZ804" i="1"/>
  <c r="DZ1193" i="1"/>
  <c r="DF42" i="7" s="1"/>
  <c r="DY624" i="1"/>
  <c r="DX628" i="1" s="1"/>
  <c r="DW632" i="1" s="1"/>
  <c r="DU327" i="1"/>
  <c r="DT331" i="1" s="1"/>
  <c r="DV902" i="1"/>
  <c r="DY363" i="1"/>
  <c r="DX367" i="1" s="1"/>
  <c r="DW371" i="1" s="1"/>
  <c r="DI331" i="1"/>
  <c r="DT906" i="1"/>
  <c r="DW837" i="1"/>
  <c r="DX898" i="1"/>
  <c r="BH323" i="1"/>
  <c r="DZ658" i="1"/>
  <c r="DZ656" i="1" s="1"/>
  <c r="DZ357" i="1"/>
  <c r="DZ355" i="1" s="1"/>
  <c r="DZ377" i="1"/>
  <c r="DZ375" i="1" s="1"/>
  <c r="DG2" i="7"/>
  <c r="EA1197" i="1"/>
  <c r="EA1199" i="1"/>
  <c r="EA1014" i="1"/>
  <c r="EA914" i="1"/>
  <c r="EA822" i="1"/>
  <c r="EA858" i="1"/>
  <c r="EA604" i="1"/>
  <c r="DZ608" i="1" s="1"/>
  <c r="DY612" i="1" s="1"/>
  <c r="EA359" i="1"/>
  <c r="EA379" i="1"/>
  <c r="EB8" i="1"/>
  <c r="EA339" i="1"/>
  <c r="EA95" i="1"/>
  <c r="EA100" i="1" s="1"/>
  <c r="EA1230" i="1"/>
  <c r="DG41" i="7" s="1"/>
  <c r="EA1196" i="1"/>
  <c r="EA954" i="1"/>
  <c r="EA826" i="1"/>
  <c r="EA934" i="1"/>
  <c r="EA821" i="1"/>
  <c r="EA823" i="1"/>
  <c r="EA1198" i="1"/>
  <c r="EA1255" i="1"/>
  <c r="DG52" i="7" s="1"/>
  <c r="EA1137" i="1"/>
  <c r="EA1080" i="1"/>
  <c r="EA994" i="1"/>
  <c r="EA818" i="1"/>
  <c r="EA825" i="1"/>
  <c r="EA824" i="1"/>
  <c r="EA817" i="1"/>
  <c r="EA877" i="1"/>
  <c r="EA620" i="1"/>
  <c r="EA432" i="1"/>
  <c r="EA1188" i="1"/>
  <c r="EA1200" i="1"/>
  <c r="EA1058" i="1"/>
  <c r="EA1036" i="1"/>
  <c r="EA974" i="1"/>
  <c r="EA820" i="1"/>
  <c r="EA819" i="1"/>
  <c r="EA640" i="1"/>
  <c r="EA586" i="1"/>
  <c r="DZ590" i="1" s="1"/>
  <c r="DY594" i="1" s="1"/>
  <c r="EA122" i="1"/>
  <c r="EA660" i="1"/>
  <c r="EA56" i="1"/>
  <c r="DZ638" i="1"/>
  <c r="DZ636" i="1" s="1"/>
  <c r="DZ618" i="1"/>
  <c r="DZ616" i="1" s="1"/>
  <c r="BM970" i="1"/>
  <c r="BM978" i="1"/>
  <c r="BN972" i="1"/>
  <c r="BN1010" i="1"/>
  <c r="BN1018" i="1"/>
  <c r="BO1012" i="1"/>
  <c r="BM1076" i="1"/>
  <c r="BM1084" i="1"/>
  <c r="BN1078" i="1"/>
  <c r="BM990" i="1"/>
  <c r="BN992" i="1"/>
  <c r="BM998" i="1"/>
  <c r="BN950" i="1"/>
  <c r="BN958" i="1"/>
  <c r="BO952" i="1"/>
  <c r="BJ53" i="1"/>
  <c r="BK55" i="1"/>
  <c r="BJ1032" i="1"/>
  <c r="BK1034" i="1"/>
  <c r="BJ1040" i="1"/>
  <c r="BJ1062" i="1"/>
  <c r="BJ1054" i="1"/>
  <c r="BK1056" i="1"/>
  <c r="BI429" i="1"/>
  <c r="BJ431" i="1"/>
  <c r="BJ930" i="1"/>
  <c r="BK932" i="1"/>
  <c r="BJ938" i="1"/>
  <c r="BJ912" i="1"/>
  <c r="BI910" i="1"/>
  <c r="BI918" i="1"/>
  <c r="AE1212" i="1"/>
  <c r="K43" i="7" s="1"/>
  <c r="AG1212" i="1"/>
  <c r="M43" i="7" s="1"/>
  <c r="EB806" i="1" l="1"/>
  <c r="EB807" i="1"/>
  <c r="EB808" i="1"/>
  <c r="EB814" i="1"/>
  <c r="EB809" i="1"/>
  <c r="EB810" i="1"/>
  <c r="EB815" i="1"/>
  <c r="EB811" i="1"/>
  <c r="EB812" i="1"/>
  <c r="EB813" i="1"/>
  <c r="DZ880" i="1"/>
  <c r="EA99" i="1"/>
  <c r="EB75" i="1"/>
  <c r="EA883" i="1"/>
  <c r="DZ887" i="1" s="1"/>
  <c r="DY891" i="1" s="1"/>
  <c r="DZ383" i="1"/>
  <c r="DY387" i="1" s="1"/>
  <c r="DX391" i="1" s="1"/>
  <c r="EA804" i="1"/>
  <c r="DZ624" i="1"/>
  <c r="DY628" i="1" s="1"/>
  <c r="DX632" i="1" s="1"/>
  <c r="DZ644" i="1"/>
  <c r="DY648" i="1" s="1"/>
  <c r="DX652" i="1" s="1"/>
  <c r="EA829" i="1"/>
  <c r="DZ833" i="1" s="1"/>
  <c r="EA1193" i="1"/>
  <c r="DG42" i="7" s="1"/>
  <c r="DX323" i="1"/>
  <c r="DU331" i="1"/>
  <c r="DZ363" i="1"/>
  <c r="DY367" i="1" s="1"/>
  <c r="DX371" i="1" s="1"/>
  <c r="DZ664" i="1"/>
  <c r="DY668" i="1" s="1"/>
  <c r="DX672" i="1" s="1"/>
  <c r="DX837" i="1"/>
  <c r="DY898" i="1"/>
  <c r="DW902" i="1"/>
  <c r="DU906" i="1"/>
  <c r="DH2" i="7"/>
  <c r="EB1255" i="1"/>
  <c r="DH52" i="7" s="1"/>
  <c r="EB1197" i="1"/>
  <c r="EB1212" i="1"/>
  <c r="DH43" i="7" s="1"/>
  <c r="EB1198" i="1"/>
  <c r="EB974" i="1"/>
  <c r="EB825" i="1"/>
  <c r="EB819" i="1"/>
  <c r="EB823" i="1"/>
  <c r="EB994" i="1"/>
  <c r="EB620" i="1"/>
  <c r="EB820" i="1"/>
  <c r="EB432" i="1"/>
  <c r="EB339" i="1"/>
  <c r="EB826" i="1"/>
  <c r="EB379" i="1"/>
  <c r="EB95" i="1"/>
  <c r="EB100" i="1" s="1"/>
  <c r="EB824" i="1"/>
  <c r="EB1230" i="1"/>
  <c r="DH41" i="7" s="1"/>
  <c r="EB1188" i="1"/>
  <c r="EB1137" i="1"/>
  <c r="EB954" i="1"/>
  <c r="EB821" i="1"/>
  <c r="EB818" i="1"/>
  <c r="EB604" i="1"/>
  <c r="EA608" i="1" s="1"/>
  <c r="DZ612" i="1" s="1"/>
  <c r="EB586" i="1"/>
  <c r="EA590" i="1" s="1"/>
  <c r="DZ594" i="1" s="1"/>
  <c r="EB122" i="1"/>
  <c r="EC8" i="1"/>
  <c r="EB56" i="1"/>
  <c r="EB1196" i="1"/>
  <c r="EB1036" i="1"/>
  <c r="EB934" i="1"/>
  <c r="EB640" i="1"/>
  <c r="EB822" i="1"/>
  <c r="EB858" i="1"/>
  <c r="EB359" i="1"/>
  <c r="EB660" i="1"/>
  <c r="EB1200" i="1"/>
  <c r="EB1199" i="1"/>
  <c r="EB1080" i="1"/>
  <c r="EB1014" i="1"/>
  <c r="EB1058" i="1"/>
  <c r="EB877" i="1"/>
  <c r="EB817" i="1"/>
  <c r="EB914" i="1"/>
  <c r="EA377" i="1"/>
  <c r="EA375" i="1" s="1"/>
  <c r="EA658" i="1"/>
  <c r="EA656" i="1" s="1"/>
  <c r="EA357" i="1"/>
  <c r="EA355" i="1" s="1"/>
  <c r="EA638" i="1"/>
  <c r="EA636" i="1" s="1"/>
  <c r="EA618" i="1"/>
  <c r="EA616" i="1" s="1"/>
  <c r="BI323" i="1"/>
  <c r="BN990" i="1"/>
  <c r="BN998" i="1"/>
  <c r="BO992" i="1"/>
  <c r="BO1010" i="1"/>
  <c r="BP1012" i="1"/>
  <c r="BO1018" i="1"/>
  <c r="BN970" i="1"/>
  <c r="BO972" i="1"/>
  <c r="BN978" i="1"/>
  <c r="BN1076" i="1"/>
  <c r="BO1078" i="1"/>
  <c r="BN1084" i="1"/>
  <c r="BO950" i="1"/>
  <c r="BP952" i="1"/>
  <c r="BO958" i="1"/>
  <c r="BK1054" i="1"/>
  <c r="BL1056" i="1"/>
  <c r="BK1062" i="1"/>
  <c r="BJ910" i="1"/>
  <c r="BJ918" i="1"/>
  <c r="BK912" i="1"/>
  <c r="BK53" i="1"/>
  <c r="BL55" i="1"/>
  <c r="BK938" i="1"/>
  <c r="BK930" i="1"/>
  <c r="BL932" i="1"/>
  <c r="BJ429" i="1"/>
  <c r="BK431" i="1"/>
  <c r="BK1032" i="1"/>
  <c r="BL1034" i="1"/>
  <c r="BK1040" i="1"/>
  <c r="EC806" i="1" l="1"/>
  <c r="EC809" i="1"/>
  <c r="EC810" i="1"/>
  <c r="EC813" i="1"/>
  <c r="EC808" i="1"/>
  <c r="EC811" i="1"/>
  <c r="EC812" i="1"/>
  <c r="EC807" i="1"/>
  <c r="EC814" i="1"/>
  <c r="EC815" i="1"/>
  <c r="EA880" i="1"/>
  <c r="EB99" i="1"/>
  <c r="EC75" i="1"/>
  <c r="EA363" i="1"/>
  <c r="DZ367" i="1" s="1"/>
  <c r="DY371" i="1" s="1"/>
  <c r="EB883" i="1"/>
  <c r="EA887" i="1" s="1"/>
  <c r="DZ891" i="1" s="1"/>
  <c r="EA644" i="1"/>
  <c r="DZ648" i="1" s="1"/>
  <c r="DY652" i="1" s="1"/>
  <c r="EB1193" i="1"/>
  <c r="DH42" i="7" s="1"/>
  <c r="EB829" i="1"/>
  <c r="EA833" i="1" s="1"/>
  <c r="DW327" i="1"/>
  <c r="DV331" i="1" s="1"/>
  <c r="DY837" i="1"/>
  <c r="DZ898" i="1"/>
  <c r="EA624" i="1"/>
  <c r="DZ628" i="1" s="1"/>
  <c r="DY632" i="1" s="1"/>
  <c r="EA664" i="1"/>
  <c r="DZ668" i="1" s="1"/>
  <c r="DY672" i="1" s="1"/>
  <c r="EA383" i="1"/>
  <c r="DZ387" i="1" s="1"/>
  <c r="DY391" i="1" s="1"/>
  <c r="DX902" i="1"/>
  <c r="BJ323" i="1"/>
  <c r="EB804" i="1"/>
  <c r="EB880" i="1" s="1"/>
  <c r="DV906" i="1"/>
  <c r="DY323" i="1"/>
  <c r="EB638" i="1"/>
  <c r="EB636" i="1" s="1"/>
  <c r="DI2" i="7"/>
  <c r="EC1255" i="1"/>
  <c r="DI52" i="7" s="1"/>
  <c r="EC1196" i="1"/>
  <c r="EC1212" i="1"/>
  <c r="DI43" i="7" s="1"/>
  <c r="EC1058" i="1"/>
  <c r="EC974" i="1"/>
  <c r="EC954" i="1"/>
  <c r="EC820" i="1"/>
  <c r="EC823" i="1"/>
  <c r="EC877" i="1"/>
  <c r="EC660" i="1"/>
  <c r="EC586" i="1"/>
  <c r="EB590" i="1" s="1"/>
  <c r="EA594" i="1" s="1"/>
  <c r="EC819" i="1"/>
  <c r="EC858" i="1"/>
  <c r="EC640" i="1"/>
  <c r="EC339" i="1"/>
  <c r="EC821" i="1"/>
  <c r="EC1080" i="1"/>
  <c r="EC1137" i="1"/>
  <c r="EC934" i="1"/>
  <c r="EC914" i="1"/>
  <c r="EC604" i="1"/>
  <c r="EB608" i="1" s="1"/>
  <c r="EA612" i="1" s="1"/>
  <c r="EC1198" i="1"/>
  <c r="EC1230" i="1"/>
  <c r="DI41" i="7" s="1"/>
  <c r="EC818" i="1"/>
  <c r="EC825" i="1"/>
  <c r="EC432" i="1"/>
  <c r="EC359" i="1"/>
  <c r="EC56" i="1"/>
  <c r="EC1199" i="1"/>
  <c r="EC1188" i="1"/>
  <c r="EC1197" i="1"/>
  <c r="EC1014" i="1"/>
  <c r="EC994" i="1"/>
  <c r="EC822" i="1"/>
  <c r="EC620" i="1"/>
  <c r="EC379" i="1"/>
  <c r="ED8" i="1"/>
  <c r="EC1200" i="1"/>
  <c r="EC1036" i="1"/>
  <c r="EC824" i="1"/>
  <c r="EC817" i="1"/>
  <c r="EC826" i="1"/>
  <c r="EC95" i="1"/>
  <c r="EC100" i="1" s="1"/>
  <c r="EC122" i="1"/>
  <c r="EB618" i="1"/>
  <c r="EB616" i="1" s="1"/>
  <c r="EB357" i="1"/>
  <c r="EB355" i="1" s="1"/>
  <c r="EB377" i="1"/>
  <c r="EB375" i="1" s="1"/>
  <c r="EB658" i="1"/>
  <c r="EB656" i="1" s="1"/>
  <c r="BO970" i="1"/>
  <c r="BP972" i="1"/>
  <c r="BO978" i="1"/>
  <c r="BP1010" i="1"/>
  <c r="BP1018" i="1"/>
  <c r="BQ1012" i="1"/>
  <c r="BO990" i="1"/>
  <c r="BP992" i="1"/>
  <c r="BO998" i="1"/>
  <c r="BO1076" i="1"/>
  <c r="BO1084" i="1"/>
  <c r="BP1078" i="1"/>
  <c r="BP950" i="1"/>
  <c r="BP958" i="1"/>
  <c r="BQ952" i="1"/>
  <c r="BL1054" i="1"/>
  <c r="BM1056" i="1"/>
  <c r="BL1062" i="1"/>
  <c r="BK429" i="1"/>
  <c r="BL431" i="1"/>
  <c r="BM55" i="1"/>
  <c r="BL53" i="1"/>
  <c r="BM932" i="1"/>
  <c r="BL930" i="1"/>
  <c r="BL938" i="1"/>
  <c r="BK910" i="1"/>
  <c r="BL912" i="1"/>
  <c r="BK918" i="1"/>
  <c r="BL1032" i="1"/>
  <c r="BL1040" i="1"/>
  <c r="BM1034" i="1"/>
  <c r="ED808" i="1" l="1"/>
  <c r="ED806" i="1"/>
  <c r="ED810" i="1"/>
  <c r="ED812" i="1"/>
  <c r="ED807" i="1"/>
  <c r="ED813" i="1"/>
  <c r="ED814" i="1"/>
  <c r="ED815" i="1"/>
  <c r="ED811" i="1"/>
  <c r="ED809" i="1"/>
  <c r="EC99" i="1"/>
  <c r="EC883" i="1"/>
  <c r="EB887" i="1" s="1"/>
  <c r="EA891" i="1" s="1"/>
  <c r="BK323" i="1"/>
  <c r="ED75" i="1"/>
  <c r="EB383" i="1"/>
  <c r="EA387" i="1" s="1"/>
  <c r="DZ391" i="1" s="1"/>
  <c r="EB624" i="1"/>
  <c r="EA628" i="1" s="1"/>
  <c r="DZ632" i="1" s="1"/>
  <c r="EC829" i="1"/>
  <c r="EB833" i="1" s="1"/>
  <c r="EC804" i="1"/>
  <c r="EC1193" i="1"/>
  <c r="DI42" i="7" s="1"/>
  <c r="EB664" i="1"/>
  <c r="EA668" i="1" s="1"/>
  <c r="DZ672" i="1" s="1"/>
  <c r="DW906" i="1"/>
  <c r="EB363" i="1"/>
  <c r="EA367" i="1" s="1"/>
  <c r="DZ371" i="1" s="1"/>
  <c r="EB644" i="1"/>
  <c r="EA648" i="1" s="1"/>
  <c r="DZ652" i="1" s="1"/>
  <c r="DZ837" i="1"/>
  <c r="EA898" i="1"/>
  <c r="DZ323" i="1"/>
  <c r="DX327" i="1"/>
  <c r="DW331" i="1" s="1"/>
  <c r="DY902" i="1"/>
  <c r="EC377" i="1"/>
  <c r="EC375" i="1" s="1"/>
  <c r="EC638" i="1"/>
  <c r="EC636" i="1" s="1"/>
  <c r="EC618" i="1"/>
  <c r="EC616" i="1" s="1"/>
  <c r="EC357" i="1"/>
  <c r="EC355" i="1" s="1"/>
  <c r="EC658" i="1"/>
  <c r="EC656" i="1" s="1"/>
  <c r="DJ2" i="7"/>
  <c r="ED1230" i="1"/>
  <c r="DJ41" i="7" s="1"/>
  <c r="ED1188" i="1"/>
  <c r="ED1137" i="1"/>
  <c r="ED1036" i="1"/>
  <c r="ED858" i="1"/>
  <c r="ED822" i="1"/>
  <c r="ED821" i="1"/>
  <c r="ED934" i="1"/>
  <c r="ED640" i="1"/>
  <c r="ED820" i="1"/>
  <c r="ED1080" i="1"/>
  <c r="ED1255" i="1"/>
  <c r="DJ52" i="7" s="1"/>
  <c r="ED1014" i="1"/>
  <c r="ED994" i="1"/>
  <c r="ED914" i="1"/>
  <c r="ED817" i="1"/>
  <c r="ED660" i="1"/>
  <c r="ED586" i="1"/>
  <c r="EC590" i="1" s="1"/>
  <c r="EB594" i="1" s="1"/>
  <c r="ED824" i="1"/>
  <c r="ED339" i="1"/>
  <c r="ED122" i="1"/>
  <c r="ED95" i="1"/>
  <c r="ED99" i="1" s="1"/>
  <c r="ED359" i="1"/>
  <c r="ED1199" i="1"/>
  <c r="ED1197" i="1"/>
  <c r="ED1200" i="1"/>
  <c r="ED1196" i="1"/>
  <c r="ED823" i="1"/>
  <c r="ED877" i="1"/>
  <c r="ED883" i="1" s="1"/>
  <c r="EC887" i="1" s="1"/>
  <c r="ED825" i="1"/>
  <c r="ED432" i="1"/>
  <c r="ED604" i="1"/>
  <c r="EC608" i="1" s="1"/>
  <c r="EB612" i="1" s="1"/>
  <c r="ED379" i="1"/>
  <c r="ED818" i="1"/>
  <c r="EE8" i="1"/>
  <c r="ED56" i="1"/>
  <c r="ED1198" i="1"/>
  <c r="ED1058" i="1"/>
  <c r="ED954" i="1"/>
  <c r="ED819" i="1"/>
  <c r="ED826" i="1"/>
  <c r="ED620" i="1"/>
  <c r="ED974" i="1"/>
  <c r="BP1076" i="1"/>
  <c r="BQ1078" i="1"/>
  <c r="BP1084" i="1"/>
  <c r="BQ1010" i="1"/>
  <c r="BR1012" i="1"/>
  <c r="BQ1018" i="1"/>
  <c r="BP990" i="1"/>
  <c r="BQ992" i="1"/>
  <c r="BP998" i="1"/>
  <c r="BP970" i="1"/>
  <c r="BQ972" i="1"/>
  <c r="BP978" i="1"/>
  <c r="BQ950" i="1"/>
  <c r="BR952" i="1"/>
  <c r="BQ958" i="1"/>
  <c r="BM930" i="1"/>
  <c r="BN932" i="1"/>
  <c r="BM938" i="1"/>
  <c r="BM1054" i="1"/>
  <c r="BN1056" i="1"/>
  <c r="BM1062" i="1"/>
  <c r="BN55" i="1"/>
  <c r="BM53" i="1"/>
  <c r="BM1032" i="1"/>
  <c r="BM1040" i="1"/>
  <c r="BN1034" i="1"/>
  <c r="BL918" i="1"/>
  <c r="BM912" i="1"/>
  <c r="BL910" i="1"/>
  <c r="BL429" i="1"/>
  <c r="BM431" i="1"/>
  <c r="EB891" i="1" l="1"/>
  <c r="EE807" i="1"/>
  <c r="EE809" i="1"/>
  <c r="EE811" i="1"/>
  <c r="EE815" i="1"/>
  <c r="EE810" i="1"/>
  <c r="EE806" i="1"/>
  <c r="EE808" i="1"/>
  <c r="EE812" i="1"/>
  <c r="EE813" i="1"/>
  <c r="EE814" i="1"/>
  <c r="EC880" i="1"/>
  <c r="EC383" i="1"/>
  <c r="EB387" i="1" s="1"/>
  <c r="EA391" i="1" s="1"/>
  <c r="BL323" i="1"/>
  <c r="EC624" i="1"/>
  <c r="EB628" i="1" s="1"/>
  <c r="EA632" i="1" s="1"/>
  <c r="ED100" i="1"/>
  <c r="ED829" i="1"/>
  <c r="EC833" i="1" s="1"/>
  <c r="ED804" i="1"/>
  <c r="ED1193" i="1"/>
  <c r="DJ42" i="7" s="1"/>
  <c r="EC363" i="1"/>
  <c r="EB367" i="1" s="1"/>
  <c r="EA371" i="1" s="1"/>
  <c r="DX906" i="1"/>
  <c r="DZ902" i="1"/>
  <c r="EA323" i="1"/>
  <c r="EC664" i="1"/>
  <c r="EB668" i="1" s="1"/>
  <c r="EA672" i="1" s="1"/>
  <c r="EC644" i="1"/>
  <c r="EB648" i="1" s="1"/>
  <c r="EA652" i="1" s="1"/>
  <c r="DY327" i="1"/>
  <c r="DX331" i="1" s="1"/>
  <c r="EA837" i="1"/>
  <c r="EB898" i="1"/>
  <c r="ED618" i="1"/>
  <c r="ED616" i="1" s="1"/>
  <c r="ED357" i="1"/>
  <c r="ED355" i="1" s="1"/>
  <c r="DK2" i="7"/>
  <c r="EE1188" i="1"/>
  <c r="EE1080" i="1"/>
  <c r="EE1014" i="1"/>
  <c r="EE818" i="1"/>
  <c r="EE821" i="1"/>
  <c r="EE820" i="1"/>
  <c r="EE604" i="1"/>
  <c r="ED608" i="1" s="1"/>
  <c r="EC612" i="1" s="1"/>
  <c r="EE934" i="1"/>
  <c r="EE586" i="1"/>
  <c r="ED590" i="1" s="1"/>
  <c r="EC594" i="1" s="1"/>
  <c r="EE660" i="1"/>
  <c r="EE819" i="1"/>
  <c r="EE122" i="1"/>
  <c r="EE620" i="1"/>
  <c r="EE95" i="1"/>
  <c r="EE100" i="1" s="1"/>
  <c r="EE1255" i="1"/>
  <c r="DK52" i="7" s="1"/>
  <c r="EE1137" i="1"/>
  <c r="EE994" i="1"/>
  <c r="EE974" i="1"/>
  <c r="EE823" i="1"/>
  <c r="EE640" i="1"/>
  <c r="EE379" i="1"/>
  <c r="EE339" i="1"/>
  <c r="EF8" i="1"/>
  <c r="EE1212" i="1"/>
  <c r="DK43" i="7" s="1"/>
  <c r="EE1200" i="1"/>
  <c r="EE1058" i="1"/>
  <c r="EE1036" i="1"/>
  <c r="EE826" i="1"/>
  <c r="EE858" i="1"/>
  <c r="EE877" i="1"/>
  <c r="EE432" i="1"/>
  <c r="EE359" i="1"/>
  <c r="EE1230" i="1"/>
  <c r="DK41" i="7" s="1"/>
  <c r="EE1198" i="1"/>
  <c r="EE1197" i="1"/>
  <c r="EE1196" i="1"/>
  <c r="EE1199" i="1"/>
  <c r="EE954" i="1"/>
  <c r="EE914" i="1"/>
  <c r="EE822" i="1"/>
  <c r="EE825" i="1"/>
  <c r="EE824" i="1"/>
  <c r="EE817" i="1"/>
  <c r="EE56" i="1"/>
  <c r="ED638" i="1"/>
  <c r="ED636" i="1" s="1"/>
  <c r="ED377" i="1"/>
  <c r="ED375" i="1" s="1"/>
  <c r="ED658" i="1"/>
  <c r="ED656" i="1" s="1"/>
  <c r="BR1010" i="1"/>
  <c r="BS1012" i="1"/>
  <c r="BR1018" i="1"/>
  <c r="BQ970" i="1"/>
  <c r="BR972" i="1"/>
  <c r="BQ978" i="1"/>
  <c r="BQ990" i="1"/>
  <c r="BR992" i="1"/>
  <c r="BQ998" i="1"/>
  <c r="BQ1076" i="1"/>
  <c r="BR1078" i="1"/>
  <c r="BQ1084" i="1"/>
  <c r="BR950" i="1"/>
  <c r="BS952" i="1"/>
  <c r="BR958" i="1"/>
  <c r="BO1056" i="1"/>
  <c r="BN1054" i="1"/>
  <c r="BN1062" i="1"/>
  <c r="BN53" i="1"/>
  <c r="BO55" i="1"/>
  <c r="BM429" i="1"/>
  <c r="BN431" i="1"/>
  <c r="BN1040" i="1"/>
  <c r="BO1034" i="1"/>
  <c r="BN1032" i="1"/>
  <c r="BN912" i="1"/>
  <c r="BM910" i="1"/>
  <c r="BM918" i="1"/>
  <c r="BN930" i="1"/>
  <c r="BO932" i="1"/>
  <c r="BN938" i="1"/>
  <c r="AJ1212" i="1"/>
  <c r="P43" i="7" s="1"/>
  <c r="EE75" i="1" l="1"/>
  <c r="ED363" i="1"/>
  <c r="EC367" i="1" s="1"/>
  <c r="EB371" i="1" s="1"/>
  <c r="EF806" i="1"/>
  <c r="EF807" i="1"/>
  <c r="EF808" i="1"/>
  <c r="EF814" i="1"/>
  <c r="EF810" i="1"/>
  <c r="EF815" i="1"/>
  <c r="EF811" i="1"/>
  <c r="EF812" i="1"/>
  <c r="EF813" i="1"/>
  <c r="EF809" i="1"/>
  <c r="ED880" i="1"/>
  <c r="EE99" i="1"/>
  <c r="ED624" i="1"/>
  <c r="EC628" i="1" s="1"/>
  <c r="EB632" i="1" s="1"/>
  <c r="EE883" i="1"/>
  <c r="ED887" i="1" s="1"/>
  <c r="EC891" i="1" s="1"/>
  <c r="BM323" i="1"/>
  <c r="EF75" i="1"/>
  <c r="ED383" i="1"/>
  <c r="EC387" i="1" s="1"/>
  <c r="EB391" i="1" s="1"/>
  <c r="ED664" i="1"/>
  <c r="EC668" i="1" s="1"/>
  <c r="EB672" i="1" s="1"/>
  <c r="EE804" i="1"/>
  <c r="EE829" i="1"/>
  <c r="ED833" i="1" s="1"/>
  <c r="EE1193" i="1"/>
  <c r="DK42" i="7" s="1"/>
  <c r="EA902" i="1"/>
  <c r="DY906" i="1"/>
  <c r="EB323" i="1"/>
  <c r="EB837" i="1"/>
  <c r="EC898" i="1"/>
  <c r="ED644" i="1"/>
  <c r="EC648" i="1" s="1"/>
  <c r="EB652" i="1" s="1"/>
  <c r="DZ327" i="1"/>
  <c r="DY331" i="1" s="1"/>
  <c r="EE357" i="1"/>
  <c r="EE355" i="1" s="1"/>
  <c r="DL2" i="7"/>
  <c r="EF1230" i="1"/>
  <c r="DL41" i="7" s="1"/>
  <c r="EF1200" i="1"/>
  <c r="EF1080" i="1"/>
  <c r="EF825" i="1"/>
  <c r="EF826" i="1"/>
  <c r="EF824" i="1"/>
  <c r="EF640" i="1"/>
  <c r="EF339" i="1"/>
  <c r="EF56" i="1"/>
  <c r="EF620" i="1"/>
  <c r="EF95" i="1"/>
  <c r="EF99" i="1" s="1"/>
  <c r="EF1036" i="1"/>
  <c r="EF974" i="1"/>
  <c r="EF432" i="1"/>
  <c r="EF660" i="1"/>
  <c r="EF379" i="1"/>
  <c r="EF1196" i="1"/>
  <c r="EF1212" i="1"/>
  <c r="DL43" i="7" s="1"/>
  <c r="EF1198" i="1"/>
  <c r="EF1188" i="1"/>
  <c r="EF1137" i="1"/>
  <c r="EF1014" i="1"/>
  <c r="EF821" i="1"/>
  <c r="EF820" i="1"/>
  <c r="EF819" i="1"/>
  <c r="EF359" i="1"/>
  <c r="EF586" i="1"/>
  <c r="EE590" i="1" s="1"/>
  <c r="ED594" i="1" s="1"/>
  <c r="EG8" i="1"/>
  <c r="EF1255" i="1"/>
  <c r="DL52" i="7" s="1"/>
  <c r="EF1199" i="1"/>
  <c r="EF934" i="1"/>
  <c r="EF858" i="1"/>
  <c r="EF818" i="1"/>
  <c r="EF1197" i="1"/>
  <c r="EF1058" i="1"/>
  <c r="EF954" i="1"/>
  <c r="EF994" i="1"/>
  <c r="EF877" i="1"/>
  <c r="EF817" i="1"/>
  <c r="EF914" i="1"/>
  <c r="EF822" i="1"/>
  <c r="EF823" i="1"/>
  <c r="EF604" i="1"/>
  <c r="EE608" i="1" s="1"/>
  <c r="ED612" i="1" s="1"/>
  <c r="EF122" i="1"/>
  <c r="EE377" i="1"/>
  <c r="EE375" i="1" s="1"/>
  <c r="EE638" i="1"/>
  <c r="EE636" i="1" s="1"/>
  <c r="EE618" i="1"/>
  <c r="EE616" i="1" s="1"/>
  <c r="EE658" i="1"/>
  <c r="EE656" i="1" s="1"/>
  <c r="BR1076" i="1"/>
  <c r="BS1078" i="1"/>
  <c r="BR1084" i="1"/>
  <c r="BR970" i="1"/>
  <c r="BS972" i="1"/>
  <c r="BR978" i="1"/>
  <c r="BR990" i="1"/>
  <c r="BS992" i="1"/>
  <c r="BR998" i="1"/>
  <c r="BS1010" i="1"/>
  <c r="BT1012" i="1"/>
  <c r="BS1018" i="1"/>
  <c r="BS950" i="1"/>
  <c r="BS958" i="1"/>
  <c r="BT952" i="1"/>
  <c r="BN910" i="1"/>
  <c r="BN918" i="1"/>
  <c r="BO912" i="1"/>
  <c r="BO1054" i="1"/>
  <c r="BO1062" i="1"/>
  <c r="BP1056" i="1"/>
  <c r="BO938" i="1"/>
  <c r="BP932" i="1"/>
  <c r="BO930" i="1"/>
  <c r="BO1032" i="1"/>
  <c r="BO1040" i="1"/>
  <c r="BP1034" i="1"/>
  <c r="BO53" i="1"/>
  <c r="BP55" i="1"/>
  <c r="BN429" i="1"/>
  <c r="BO431" i="1"/>
  <c r="EG806" i="1" l="1"/>
  <c r="EG807" i="1"/>
  <c r="EG808" i="1"/>
  <c r="EG813" i="1"/>
  <c r="EG809" i="1"/>
  <c r="EG810" i="1"/>
  <c r="EG814" i="1"/>
  <c r="EG815" i="1"/>
  <c r="EG811" i="1"/>
  <c r="EG812" i="1"/>
  <c r="EF100" i="1"/>
  <c r="EE880" i="1"/>
  <c r="EF804" i="1"/>
  <c r="BN323" i="1"/>
  <c r="EF883" i="1"/>
  <c r="EE887" i="1" s="1"/>
  <c r="ED891" i="1" s="1"/>
  <c r="EE624" i="1"/>
  <c r="ED628" i="1" s="1"/>
  <c r="EC632" i="1" s="1"/>
  <c r="EF1193" i="1"/>
  <c r="DL42" i="7" s="1"/>
  <c r="EF829" i="1"/>
  <c r="EE833" i="1" s="1"/>
  <c r="EE363" i="1"/>
  <c r="ED367" i="1" s="1"/>
  <c r="EC371" i="1" s="1"/>
  <c r="EA327" i="1"/>
  <c r="DZ331" i="1" s="1"/>
  <c r="EC323" i="1"/>
  <c r="DZ906" i="1"/>
  <c r="EE664" i="1"/>
  <c r="ED668" i="1" s="1"/>
  <c r="EC672" i="1" s="1"/>
  <c r="EE644" i="1"/>
  <c r="ED648" i="1" s="1"/>
  <c r="EC652" i="1" s="1"/>
  <c r="EE383" i="1"/>
  <c r="ED387" i="1" s="1"/>
  <c r="EC391" i="1" s="1"/>
  <c r="EB902" i="1"/>
  <c r="EC837" i="1"/>
  <c r="ED898" i="1"/>
  <c r="DM2" i="7"/>
  <c r="EG1255" i="1"/>
  <c r="DM52" i="7" s="1"/>
  <c r="EG1200" i="1"/>
  <c r="EG1188" i="1"/>
  <c r="EG1058" i="1"/>
  <c r="EG934" i="1"/>
  <c r="EG914" i="1"/>
  <c r="EG818" i="1"/>
  <c r="EG858" i="1"/>
  <c r="EG660" i="1"/>
  <c r="EG586" i="1"/>
  <c r="EF590" i="1" s="1"/>
  <c r="EE594" i="1" s="1"/>
  <c r="EG379" i="1"/>
  <c r="EG877" i="1"/>
  <c r="EG339" i="1"/>
  <c r="EG56" i="1"/>
  <c r="EG820" i="1"/>
  <c r="EG819" i="1"/>
  <c r="EG823" i="1"/>
  <c r="EH8" i="1"/>
  <c r="EG1196" i="1"/>
  <c r="EG1230" i="1"/>
  <c r="DM41" i="7" s="1"/>
  <c r="EG1197" i="1"/>
  <c r="EG1080" i="1"/>
  <c r="EG1137" i="1"/>
  <c r="EG954" i="1"/>
  <c r="EG821" i="1"/>
  <c r="EG432" i="1"/>
  <c r="EG826" i="1"/>
  <c r="EG604" i="1"/>
  <c r="EF608" i="1" s="1"/>
  <c r="EE612" i="1" s="1"/>
  <c r="EG817" i="1"/>
  <c r="EG359" i="1"/>
  <c r="EG1199" i="1"/>
  <c r="EG1036" i="1"/>
  <c r="EG1014" i="1"/>
  <c r="EG974" i="1"/>
  <c r="EG824" i="1"/>
  <c r="EG825" i="1"/>
  <c r="EG620" i="1"/>
  <c r="EG640" i="1"/>
  <c r="EG95" i="1"/>
  <c r="EG100" i="1" s="1"/>
  <c r="EG1198" i="1"/>
  <c r="EG994" i="1"/>
  <c r="EG822" i="1"/>
  <c r="EG122" i="1"/>
  <c r="EF357" i="1"/>
  <c r="EF355" i="1" s="1"/>
  <c r="EF377" i="1"/>
  <c r="EF375" i="1" s="1"/>
  <c r="EF658" i="1"/>
  <c r="EF656" i="1" s="1"/>
  <c r="EF618" i="1"/>
  <c r="EF616" i="1" s="1"/>
  <c r="EF638" i="1"/>
  <c r="EF636" i="1" s="1"/>
  <c r="BS970" i="1"/>
  <c r="BT972" i="1"/>
  <c r="BS978" i="1"/>
  <c r="BT1010" i="1"/>
  <c r="BU1012" i="1"/>
  <c r="BT1018" i="1"/>
  <c r="BS1076" i="1"/>
  <c r="BT1078" i="1"/>
  <c r="BS1084" i="1"/>
  <c r="BS990" i="1"/>
  <c r="BT992" i="1"/>
  <c r="BS998" i="1"/>
  <c r="BT950" i="1"/>
  <c r="BT958" i="1"/>
  <c r="BU952" i="1"/>
  <c r="BO918" i="1"/>
  <c r="BO910" i="1"/>
  <c r="BP912" i="1"/>
  <c r="BO429" i="1"/>
  <c r="BP431" i="1"/>
  <c r="BP930" i="1"/>
  <c r="BQ932" i="1"/>
  <c r="BP938" i="1"/>
  <c r="BP53" i="1"/>
  <c r="BQ55" i="1"/>
  <c r="BP1032" i="1"/>
  <c r="BQ1034" i="1"/>
  <c r="BP1040" i="1"/>
  <c r="BP1054" i="1"/>
  <c r="BP1062" i="1"/>
  <c r="BQ1056" i="1"/>
  <c r="EG75" i="1" l="1"/>
  <c r="EH808" i="1"/>
  <c r="EH810" i="1"/>
  <c r="EH806" i="1"/>
  <c r="EH807" i="1"/>
  <c r="EH809" i="1"/>
  <c r="EH812" i="1"/>
  <c r="EH811" i="1"/>
  <c r="EH813" i="1"/>
  <c r="EH814" i="1"/>
  <c r="EH815" i="1"/>
  <c r="EF880" i="1"/>
  <c r="EG883" i="1"/>
  <c r="EF887" i="1" s="1"/>
  <c r="EE891" i="1" s="1"/>
  <c r="EF664" i="1"/>
  <c r="EE668" i="1" s="1"/>
  <c r="ED672" i="1" s="1"/>
  <c r="BO323" i="1"/>
  <c r="EH75" i="1"/>
  <c r="EF363" i="1"/>
  <c r="EE367" i="1" s="1"/>
  <c r="ED371" i="1" s="1"/>
  <c r="EG829" i="1"/>
  <c r="EF833" i="1" s="1"/>
  <c r="EF644" i="1"/>
  <c r="EE648" i="1" s="1"/>
  <c r="ED652" i="1" s="1"/>
  <c r="EG1193" i="1"/>
  <c r="DM42" i="7" s="1"/>
  <c r="EG804" i="1"/>
  <c r="EG880" i="1" s="1"/>
  <c r="EF624" i="1"/>
  <c r="EE628" i="1" s="1"/>
  <c r="ED632" i="1" s="1"/>
  <c r="ED837" i="1"/>
  <c r="EE898" i="1"/>
  <c r="EG99" i="1"/>
  <c r="EA906" i="1"/>
  <c r="EB327" i="1"/>
  <c r="EA331" i="1" s="1"/>
  <c r="ED323" i="1"/>
  <c r="EF383" i="1"/>
  <c r="EE387" i="1" s="1"/>
  <c r="ED391" i="1" s="1"/>
  <c r="EC902" i="1"/>
  <c r="EE323" i="1"/>
  <c r="EG357" i="1"/>
  <c r="EG355" i="1" s="1"/>
  <c r="EG377" i="1"/>
  <c r="EG375" i="1" s="1"/>
  <c r="EG658" i="1"/>
  <c r="EG656" i="1" s="1"/>
  <c r="EG638" i="1"/>
  <c r="EG636" i="1" s="1"/>
  <c r="EG618" i="1"/>
  <c r="EG616" i="1" s="1"/>
  <c r="DN2" i="7"/>
  <c r="EH1200" i="1"/>
  <c r="EH1014" i="1"/>
  <c r="EH1036" i="1"/>
  <c r="EH914" i="1"/>
  <c r="EH877" i="1"/>
  <c r="EH821" i="1"/>
  <c r="EH432" i="1"/>
  <c r="EH95" i="1"/>
  <c r="EH100" i="1" s="1"/>
  <c r="EI8" i="1"/>
  <c r="EH1199" i="1"/>
  <c r="EH1188" i="1"/>
  <c r="EH1196" i="1"/>
  <c r="EH954" i="1"/>
  <c r="EH934" i="1"/>
  <c r="EH660" i="1"/>
  <c r="EH339" i="1"/>
  <c r="EH122" i="1"/>
  <c r="EH1255" i="1"/>
  <c r="DN52" i="7" s="1"/>
  <c r="EH1230" i="1"/>
  <c r="DN41" i="7" s="1"/>
  <c r="EH1212" i="1"/>
  <c r="DN43" i="7" s="1"/>
  <c r="EH1137" i="1"/>
  <c r="EH1080" i="1"/>
  <c r="EH994" i="1"/>
  <c r="EH823" i="1"/>
  <c r="EH824" i="1"/>
  <c r="EH620" i="1"/>
  <c r="EH604" i="1"/>
  <c r="EG608" i="1" s="1"/>
  <c r="EF612" i="1" s="1"/>
  <c r="EH379" i="1"/>
  <c r="EH825" i="1"/>
  <c r="EH826" i="1"/>
  <c r="EH359" i="1"/>
  <c r="EH974" i="1"/>
  <c r="EH1198" i="1"/>
  <c r="EH1197" i="1"/>
  <c r="EH1058" i="1"/>
  <c r="EH819" i="1"/>
  <c r="EH818" i="1"/>
  <c r="EH822" i="1"/>
  <c r="EH820" i="1"/>
  <c r="EH640" i="1"/>
  <c r="EH56" i="1"/>
  <c r="EH858" i="1"/>
  <c r="EH883" i="1" s="1"/>
  <c r="EG887" i="1" s="1"/>
  <c r="EF891" i="1" s="1"/>
  <c r="EH817" i="1"/>
  <c r="EH586" i="1"/>
  <c r="EG590" i="1" s="1"/>
  <c r="EF594" i="1" s="1"/>
  <c r="BT1076" i="1"/>
  <c r="BU1078" i="1"/>
  <c r="BT1084" i="1"/>
  <c r="BU1010" i="1"/>
  <c r="BV1012" i="1"/>
  <c r="BU1018" i="1"/>
  <c r="BT990" i="1"/>
  <c r="BU992" i="1"/>
  <c r="BT998" i="1"/>
  <c r="BT970" i="1"/>
  <c r="BT978" i="1"/>
  <c r="BU972" i="1"/>
  <c r="BU950" i="1"/>
  <c r="BU958" i="1"/>
  <c r="BV952" i="1"/>
  <c r="BQ53" i="1"/>
  <c r="BR55" i="1"/>
  <c r="BQ930" i="1"/>
  <c r="BQ938" i="1"/>
  <c r="BR932" i="1"/>
  <c r="BP910" i="1"/>
  <c r="BP918" i="1"/>
  <c r="BQ912" i="1"/>
  <c r="BQ1032" i="1"/>
  <c r="BR1034" i="1"/>
  <c r="BQ1040" i="1"/>
  <c r="BP429" i="1"/>
  <c r="BQ431" i="1"/>
  <c r="BQ1054" i="1"/>
  <c r="BR1056" i="1"/>
  <c r="BQ1062" i="1"/>
  <c r="AM1212" i="1"/>
  <c r="S43" i="7" s="1"/>
  <c r="EI807" i="1" l="1"/>
  <c r="EI809" i="1"/>
  <c r="EI810" i="1"/>
  <c r="EI811" i="1"/>
  <c r="EI815" i="1"/>
  <c r="EI812" i="1"/>
  <c r="EI813" i="1"/>
  <c r="EI814" i="1"/>
  <c r="EI806" i="1"/>
  <c r="EI808" i="1"/>
  <c r="BP323" i="1"/>
  <c r="EI75" i="1"/>
  <c r="EG383" i="1"/>
  <c r="EF387" i="1" s="1"/>
  <c r="EE391" i="1" s="1"/>
  <c r="EH99" i="1"/>
  <c r="EG624" i="1"/>
  <c r="EF628" i="1" s="1"/>
  <c r="EE632" i="1" s="1"/>
  <c r="EG664" i="1"/>
  <c r="EF668" i="1" s="1"/>
  <c r="EE672" i="1" s="1"/>
  <c r="EG363" i="1"/>
  <c r="EF367" i="1" s="1"/>
  <c r="EE371" i="1" s="1"/>
  <c r="EH804" i="1"/>
  <c r="EH1193" i="1"/>
  <c r="EH829" i="1"/>
  <c r="EG833" i="1" s="1"/>
  <c r="DN42" i="7"/>
  <c r="ED327" i="1"/>
  <c r="EG644" i="1"/>
  <c r="EF648" i="1" s="1"/>
  <c r="EE652" i="1" s="1"/>
  <c r="EC327" i="1"/>
  <c r="EB331" i="1" s="1"/>
  <c r="EE837" i="1"/>
  <c r="EF898" i="1"/>
  <c r="EB906" i="1"/>
  <c r="ED902" i="1"/>
  <c r="EH658" i="1"/>
  <c r="EH656" i="1" s="1"/>
  <c r="EH357" i="1"/>
  <c r="EH355" i="1" s="1"/>
  <c r="EH377" i="1"/>
  <c r="EH375" i="1" s="1"/>
  <c r="EH638" i="1"/>
  <c r="EH636" i="1" s="1"/>
  <c r="EH618" i="1"/>
  <c r="EH616" i="1" s="1"/>
  <c r="DO2" i="7"/>
  <c r="EI1198" i="1"/>
  <c r="EI1197" i="1"/>
  <c r="EI1199" i="1"/>
  <c r="EI1080" i="1"/>
  <c r="EI954" i="1"/>
  <c r="EI914" i="1"/>
  <c r="EI822" i="1"/>
  <c r="EI821" i="1"/>
  <c r="EI819" i="1"/>
  <c r="EI824" i="1"/>
  <c r="EI660" i="1"/>
  <c r="EI620" i="1"/>
  <c r="EI359" i="1"/>
  <c r="EI339" i="1"/>
  <c r="EI95" i="1"/>
  <c r="EI100" i="1" s="1"/>
  <c r="EI826" i="1"/>
  <c r="EI877" i="1"/>
  <c r="EI640" i="1"/>
  <c r="EI1188" i="1"/>
  <c r="EI1137" i="1"/>
  <c r="EI1058" i="1"/>
  <c r="EI974" i="1"/>
  <c r="EI818" i="1"/>
  <c r="EI823" i="1"/>
  <c r="EI825" i="1"/>
  <c r="EI586" i="1"/>
  <c r="EH590" i="1" s="1"/>
  <c r="EG594" i="1" s="1"/>
  <c r="EJ8" i="1"/>
  <c r="EI1230" i="1"/>
  <c r="DO41" i="7" s="1"/>
  <c r="EI1255" i="1"/>
  <c r="DO52" i="7" s="1"/>
  <c r="EI1200" i="1"/>
  <c r="EI994" i="1"/>
  <c r="EI934" i="1"/>
  <c r="EI817" i="1"/>
  <c r="EI858" i="1"/>
  <c r="EI604" i="1"/>
  <c r="EH608" i="1" s="1"/>
  <c r="EG612" i="1" s="1"/>
  <c r="EI122" i="1"/>
  <c r="EI379" i="1"/>
  <c r="EI432" i="1"/>
  <c r="EI56" i="1"/>
  <c r="EI1212" i="1"/>
  <c r="DO43" i="7" s="1"/>
  <c r="EI1196" i="1"/>
  <c r="EI1036" i="1"/>
  <c r="EI1014" i="1"/>
  <c r="EI820" i="1"/>
  <c r="BV1010" i="1"/>
  <c r="BW1012" i="1"/>
  <c r="BV1018" i="1"/>
  <c r="BU970" i="1"/>
  <c r="BV972" i="1"/>
  <c r="BU978" i="1"/>
  <c r="BU990" i="1"/>
  <c r="BU998" i="1"/>
  <c r="BV992" i="1"/>
  <c r="BU1076" i="1"/>
  <c r="BV1078" i="1"/>
  <c r="BU1084" i="1"/>
  <c r="BV950" i="1"/>
  <c r="BW952" i="1"/>
  <c r="BV958" i="1"/>
  <c r="BR1054" i="1"/>
  <c r="BS1056" i="1"/>
  <c r="BR1062" i="1"/>
  <c r="BR53" i="1"/>
  <c r="BS55" i="1"/>
  <c r="BR1032" i="1"/>
  <c r="BS1034" i="1"/>
  <c r="BR1040" i="1"/>
  <c r="BQ429" i="1"/>
  <c r="BR431" i="1"/>
  <c r="BR930" i="1"/>
  <c r="BS932" i="1"/>
  <c r="BR938" i="1"/>
  <c r="BQ910" i="1"/>
  <c r="BR912" i="1"/>
  <c r="BQ918" i="1"/>
  <c r="EJ806" i="1" l="1"/>
  <c r="EJ807" i="1"/>
  <c r="EJ814" i="1"/>
  <c r="EJ815" i="1"/>
  <c r="EJ809" i="1"/>
  <c r="EJ811" i="1"/>
  <c r="EJ812" i="1"/>
  <c r="EJ813" i="1"/>
  <c r="EJ808" i="1"/>
  <c r="EJ810" i="1"/>
  <c r="EH880" i="1"/>
  <c r="BQ323" i="1"/>
  <c r="EI804" i="1"/>
  <c r="EH363" i="1"/>
  <c r="EG367" i="1" s="1"/>
  <c r="EF371" i="1" s="1"/>
  <c r="EH383" i="1"/>
  <c r="EG387" i="1" s="1"/>
  <c r="EF391" i="1" s="1"/>
  <c r="EH664" i="1"/>
  <c r="EG668" i="1" s="1"/>
  <c r="EF672" i="1" s="1"/>
  <c r="EI99" i="1"/>
  <c r="EI883" i="1"/>
  <c r="EH887" i="1" s="1"/>
  <c r="EG891" i="1" s="1"/>
  <c r="EI1193" i="1"/>
  <c r="DO42" i="7" s="1"/>
  <c r="EI829" i="1"/>
  <c r="EH833" i="1" s="1"/>
  <c r="EC906" i="1"/>
  <c r="EF323" i="1"/>
  <c r="EH644" i="1"/>
  <c r="EG648" i="1" s="1"/>
  <c r="EF652" i="1" s="1"/>
  <c r="EE902" i="1"/>
  <c r="EH624" i="1"/>
  <c r="EG628" i="1" s="1"/>
  <c r="EF632" i="1" s="1"/>
  <c r="EC331" i="1"/>
  <c r="EF837" i="1"/>
  <c r="EG898" i="1"/>
  <c r="EI638" i="1"/>
  <c r="EI636" i="1" s="1"/>
  <c r="EI357" i="1"/>
  <c r="EI355" i="1" s="1"/>
  <c r="DP2" i="7"/>
  <c r="EJ1230" i="1"/>
  <c r="DP41" i="7" s="1"/>
  <c r="EJ1255" i="1"/>
  <c r="DP52" i="7" s="1"/>
  <c r="EJ1196" i="1"/>
  <c r="EJ1198" i="1"/>
  <c r="EJ1188" i="1"/>
  <c r="EJ1036" i="1"/>
  <c r="EJ974" i="1"/>
  <c r="EJ934" i="1"/>
  <c r="EJ826" i="1"/>
  <c r="EJ818" i="1"/>
  <c r="EJ954" i="1"/>
  <c r="EJ620" i="1"/>
  <c r="EJ432" i="1"/>
  <c r="EJ824" i="1"/>
  <c r="EK8" i="1"/>
  <c r="EJ817" i="1"/>
  <c r="EJ858" i="1"/>
  <c r="EJ122" i="1"/>
  <c r="EJ1197" i="1"/>
  <c r="EJ1137" i="1"/>
  <c r="EJ1058" i="1"/>
  <c r="EJ825" i="1"/>
  <c r="EJ822" i="1"/>
  <c r="EJ820" i="1"/>
  <c r="EJ914" i="1"/>
  <c r="EJ586" i="1"/>
  <c r="EI590" i="1" s="1"/>
  <c r="EH594" i="1" s="1"/>
  <c r="EJ359" i="1"/>
  <c r="EJ339" i="1"/>
  <c r="EJ56" i="1"/>
  <c r="EJ1199" i="1"/>
  <c r="EJ1080" i="1"/>
  <c r="EJ1014" i="1"/>
  <c r="EJ821" i="1"/>
  <c r="EJ640" i="1"/>
  <c r="EJ823" i="1"/>
  <c r="EJ660" i="1"/>
  <c r="EJ379" i="1"/>
  <c r="EJ95" i="1"/>
  <c r="EJ99" i="1" s="1"/>
  <c r="EJ1200" i="1"/>
  <c r="EJ994" i="1"/>
  <c r="EJ877" i="1"/>
  <c r="EJ819" i="1"/>
  <c r="EJ604" i="1"/>
  <c r="EI608" i="1" s="1"/>
  <c r="EH612" i="1" s="1"/>
  <c r="EI658" i="1"/>
  <c r="EI656" i="1" s="1"/>
  <c r="EI377" i="1"/>
  <c r="EI375" i="1" s="1"/>
  <c r="EI618" i="1"/>
  <c r="EI616" i="1" s="1"/>
  <c r="BV1076" i="1"/>
  <c r="BV1084" i="1"/>
  <c r="BW1078" i="1"/>
  <c r="BV970" i="1"/>
  <c r="BV978" i="1"/>
  <c r="BW972" i="1"/>
  <c r="BV990" i="1"/>
  <c r="BV998" i="1"/>
  <c r="BW992" i="1"/>
  <c r="BW1010" i="1"/>
  <c r="BX1012" i="1"/>
  <c r="BW1018" i="1"/>
  <c r="BW950" i="1"/>
  <c r="BW958" i="1"/>
  <c r="BX952" i="1"/>
  <c r="BR910" i="1"/>
  <c r="BR918" i="1"/>
  <c r="BS912" i="1"/>
  <c r="BS53" i="1"/>
  <c r="BT55" i="1"/>
  <c r="BS1032" i="1"/>
  <c r="BT1034" i="1"/>
  <c r="BS1040" i="1"/>
  <c r="BR429" i="1"/>
  <c r="BS431" i="1"/>
  <c r="BS1054" i="1"/>
  <c r="BT1056" i="1"/>
  <c r="BS1062" i="1"/>
  <c r="BS930" i="1"/>
  <c r="BS938" i="1"/>
  <c r="BT932" i="1"/>
  <c r="EJ75" i="1" l="1"/>
  <c r="EK806" i="1"/>
  <c r="EK813" i="1"/>
  <c r="EK808" i="1"/>
  <c r="EK810" i="1"/>
  <c r="EK807" i="1"/>
  <c r="EK814" i="1"/>
  <c r="EK815" i="1"/>
  <c r="EK809" i="1"/>
  <c r="EK811" i="1"/>
  <c r="EK812" i="1"/>
  <c r="EI880" i="1"/>
  <c r="EJ883" i="1"/>
  <c r="EI887" i="1" s="1"/>
  <c r="EH891" i="1" s="1"/>
  <c r="EI363" i="1"/>
  <c r="EH367" i="1" s="1"/>
  <c r="EG371" i="1" s="1"/>
  <c r="EI644" i="1"/>
  <c r="EH648" i="1" s="1"/>
  <c r="EG652" i="1" s="1"/>
  <c r="BR323" i="1"/>
  <c r="EK75" i="1"/>
  <c r="EJ1193" i="1"/>
  <c r="DP42" i="7" s="1"/>
  <c r="EI383" i="1"/>
  <c r="EH387" i="1" s="1"/>
  <c r="EG391" i="1" s="1"/>
  <c r="EI664" i="1"/>
  <c r="EH668" i="1" s="1"/>
  <c r="EG672" i="1" s="1"/>
  <c r="EJ829" i="1"/>
  <c r="EI833" i="1"/>
  <c r="EG323" i="1"/>
  <c r="EJ804" i="1"/>
  <c r="ED906" i="1"/>
  <c r="EE327" i="1"/>
  <c r="ED331" i="1" s="1"/>
  <c r="EG837" i="1"/>
  <c r="EH898" i="1"/>
  <c r="EI624" i="1"/>
  <c r="EH628" i="1" s="1"/>
  <c r="EG632" i="1" s="1"/>
  <c r="EJ100" i="1"/>
  <c r="EF902" i="1"/>
  <c r="EJ357" i="1"/>
  <c r="EJ355" i="1" s="1"/>
  <c r="EJ658" i="1"/>
  <c r="EJ656" i="1" s="1"/>
  <c r="DQ2" i="7"/>
  <c r="EK1199" i="1"/>
  <c r="EK1188" i="1"/>
  <c r="EK974" i="1"/>
  <c r="EK820" i="1"/>
  <c r="EK826" i="1"/>
  <c r="EK818" i="1"/>
  <c r="EK914" i="1"/>
  <c r="EK640" i="1"/>
  <c r="EL8" i="1"/>
  <c r="EK1198" i="1"/>
  <c r="EK1080" i="1"/>
  <c r="EK954" i="1"/>
  <c r="EK824" i="1"/>
  <c r="EK858" i="1"/>
  <c r="EK339" i="1"/>
  <c r="EK56" i="1"/>
  <c r="EK1255" i="1"/>
  <c r="DQ52" i="7" s="1"/>
  <c r="EK1200" i="1"/>
  <c r="EK1036" i="1"/>
  <c r="EK1014" i="1"/>
  <c r="EK994" i="1"/>
  <c r="EK934" i="1"/>
  <c r="EK821" i="1"/>
  <c r="EK825" i="1"/>
  <c r="EK660" i="1"/>
  <c r="EK586" i="1"/>
  <c r="EJ590" i="1" s="1"/>
  <c r="EI594" i="1" s="1"/>
  <c r="EK379" i="1"/>
  <c r="EK604" i="1"/>
  <c r="EJ608" i="1" s="1"/>
  <c r="EI612" i="1" s="1"/>
  <c r="EK359" i="1"/>
  <c r="EK122" i="1"/>
  <c r="EK1196" i="1"/>
  <c r="EK1212" i="1"/>
  <c r="DQ43" i="7" s="1"/>
  <c r="EK1197" i="1"/>
  <c r="EK1137" i="1"/>
  <c r="EK819" i="1"/>
  <c r="EK432" i="1"/>
  <c r="EK822" i="1"/>
  <c r="EK823" i="1"/>
  <c r="EK1230" i="1"/>
  <c r="DQ41" i="7" s="1"/>
  <c r="EK1058" i="1"/>
  <c r="EK817" i="1"/>
  <c r="EK620" i="1"/>
  <c r="EK877" i="1"/>
  <c r="EK95" i="1"/>
  <c r="EK99" i="1" s="1"/>
  <c r="EJ618" i="1"/>
  <c r="EJ616" i="1" s="1"/>
  <c r="EJ377" i="1"/>
  <c r="EJ375" i="1" s="1"/>
  <c r="EJ638" i="1"/>
  <c r="EJ636" i="1" s="1"/>
  <c r="BW970" i="1"/>
  <c r="BX972" i="1"/>
  <c r="BW978" i="1"/>
  <c r="BX1010" i="1"/>
  <c r="BX1018" i="1"/>
  <c r="BY1012" i="1"/>
  <c r="BW1076" i="1"/>
  <c r="BW1084" i="1"/>
  <c r="BX1078" i="1"/>
  <c r="BW990" i="1"/>
  <c r="BX992" i="1"/>
  <c r="BW998" i="1"/>
  <c r="BX950" i="1"/>
  <c r="BX958" i="1"/>
  <c r="BY952" i="1"/>
  <c r="BT1054" i="1"/>
  <c r="BU1056" i="1"/>
  <c r="BT1062" i="1"/>
  <c r="BS429" i="1"/>
  <c r="BT431" i="1"/>
  <c r="BT53" i="1"/>
  <c r="BU55" i="1"/>
  <c r="BT1040" i="1"/>
  <c r="BU1034" i="1"/>
  <c r="BT1032" i="1"/>
  <c r="BS910" i="1"/>
  <c r="BT912" i="1"/>
  <c r="BS918" i="1"/>
  <c r="BT930" i="1"/>
  <c r="BU932" i="1"/>
  <c r="BT938" i="1"/>
  <c r="EL808" i="1" l="1"/>
  <c r="EL806" i="1"/>
  <c r="EL810" i="1"/>
  <c r="EL812" i="1"/>
  <c r="EL807" i="1"/>
  <c r="EL809" i="1"/>
  <c r="EL813" i="1"/>
  <c r="EL814" i="1"/>
  <c r="EL815" i="1"/>
  <c r="EL811" i="1"/>
  <c r="EJ880" i="1"/>
  <c r="EK883" i="1"/>
  <c r="EJ887" i="1" s="1"/>
  <c r="EI891" i="1" s="1"/>
  <c r="BS323" i="1"/>
  <c r="EK804" i="1"/>
  <c r="EK1193" i="1"/>
  <c r="DQ42" i="7" s="1"/>
  <c r="EK829" i="1"/>
  <c r="EJ833" i="1" s="1"/>
  <c r="EJ644" i="1"/>
  <c r="EI648" i="1" s="1"/>
  <c r="EH652" i="1" s="1"/>
  <c r="EJ363" i="1"/>
  <c r="EI367" i="1" s="1"/>
  <c r="EH371" i="1" s="1"/>
  <c r="EH323" i="1"/>
  <c r="EJ383" i="1"/>
  <c r="EI387" i="1" s="1"/>
  <c r="EH391" i="1" s="1"/>
  <c r="EJ624" i="1"/>
  <c r="EI628" i="1" s="1"/>
  <c r="EH632" i="1" s="1"/>
  <c r="EK100" i="1"/>
  <c r="EJ664" i="1"/>
  <c r="EI668" i="1" s="1"/>
  <c r="EH672" i="1" s="1"/>
  <c r="EE906" i="1"/>
  <c r="EG902" i="1"/>
  <c r="EH837" i="1"/>
  <c r="EI898" i="1"/>
  <c r="EI323" i="1"/>
  <c r="EF327" i="1"/>
  <c r="EE331" i="1" s="1"/>
  <c r="EK357" i="1"/>
  <c r="EK355" i="1" s="1"/>
  <c r="EK618" i="1"/>
  <c r="EK616" i="1" s="1"/>
  <c r="EK377" i="1"/>
  <c r="EK375" i="1" s="1"/>
  <c r="DR2" i="7"/>
  <c r="EL1199" i="1"/>
  <c r="EL1198" i="1"/>
  <c r="EL1196" i="1"/>
  <c r="EL1014" i="1"/>
  <c r="EL994" i="1"/>
  <c r="EL1080" i="1"/>
  <c r="EL819" i="1"/>
  <c r="EL820" i="1"/>
  <c r="EL934" i="1"/>
  <c r="EL660" i="1"/>
  <c r="EL586" i="1"/>
  <c r="EK590" i="1" s="1"/>
  <c r="EJ594" i="1" s="1"/>
  <c r="EL339" i="1"/>
  <c r="EL122" i="1"/>
  <c r="EL95" i="1"/>
  <c r="EL100" i="1" s="1"/>
  <c r="EL1058" i="1"/>
  <c r="EL1036" i="1"/>
  <c r="EL914" i="1"/>
  <c r="EL817" i="1"/>
  <c r="EL620" i="1"/>
  <c r="EL640" i="1"/>
  <c r="EL359" i="1"/>
  <c r="EL56" i="1"/>
  <c r="EL1230" i="1"/>
  <c r="DR41" i="7" s="1"/>
  <c r="EL1212" i="1"/>
  <c r="DR43" i="7" s="1"/>
  <c r="EL823" i="1"/>
  <c r="EL825" i="1"/>
  <c r="EL818" i="1"/>
  <c r="EL604" i="1"/>
  <c r="EK608" i="1" s="1"/>
  <c r="EJ612" i="1" s="1"/>
  <c r="EL1188" i="1"/>
  <c r="EL1137" i="1"/>
  <c r="EL1200" i="1"/>
  <c r="EL974" i="1"/>
  <c r="EL858" i="1"/>
  <c r="EL432" i="1"/>
  <c r="EL877" i="1"/>
  <c r="EL1255" i="1"/>
  <c r="DR52" i="7" s="1"/>
  <c r="EL954" i="1"/>
  <c r="EL824" i="1"/>
  <c r="EL826" i="1"/>
  <c r="EL822" i="1"/>
  <c r="EM8" i="1"/>
  <c r="EL99" i="1"/>
  <c r="EL1197" i="1"/>
  <c r="EL379" i="1"/>
  <c r="EL821" i="1"/>
  <c r="EK658" i="1"/>
  <c r="EK656" i="1" s="1"/>
  <c r="EK638" i="1"/>
  <c r="EK636" i="1" s="1"/>
  <c r="BX990" i="1"/>
  <c r="BY992" i="1"/>
  <c r="BX998" i="1"/>
  <c r="BY1010" i="1"/>
  <c r="BZ1012" i="1"/>
  <c r="BY1018" i="1"/>
  <c r="BX970" i="1"/>
  <c r="BY972" i="1"/>
  <c r="BX978" i="1"/>
  <c r="BX1076" i="1"/>
  <c r="BY1078" i="1"/>
  <c r="BX1084" i="1"/>
  <c r="BY950" i="1"/>
  <c r="BZ952" i="1"/>
  <c r="BY958" i="1"/>
  <c r="BU1054" i="1"/>
  <c r="BV1056" i="1"/>
  <c r="BU1062" i="1"/>
  <c r="BU1032" i="1"/>
  <c r="BU1040" i="1"/>
  <c r="BV1034" i="1"/>
  <c r="BT910" i="1"/>
  <c r="BU912" i="1"/>
  <c r="BT918" i="1"/>
  <c r="BT429" i="1"/>
  <c r="BU431" i="1"/>
  <c r="BU930" i="1"/>
  <c r="BV932" i="1"/>
  <c r="BU938" i="1"/>
  <c r="BU53" i="1"/>
  <c r="BV55" i="1"/>
  <c r="AQ1212" i="1"/>
  <c r="W43" i="7" s="1"/>
  <c r="EL75" i="1" l="1"/>
  <c r="EM807" i="1"/>
  <c r="EM808" i="1"/>
  <c r="EM809" i="1"/>
  <c r="EM811" i="1"/>
  <c r="EM810" i="1"/>
  <c r="EM806" i="1"/>
  <c r="EM812" i="1"/>
  <c r="EM813" i="1"/>
  <c r="EM814" i="1"/>
  <c r="EM815" i="1"/>
  <c r="EK880" i="1"/>
  <c r="BT323" i="1"/>
  <c r="EM75" i="1"/>
  <c r="EL804" i="1"/>
  <c r="EL883" i="1"/>
  <c r="EK887" i="1" s="1"/>
  <c r="EJ891" i="1" s="1"/>
  <c r="EK624" i="1"/>
  <c r="EJ628" i="1" s="1"/>
  <c r="EI632" i="1" s="1"/>
  <c r="EL829" i="1"/>
  <c r="EK833" i="1" s="1"/>
  <c r="EL1193" i="1"/>
  <c r="DR42" i="7" s="1"/>
  <c r="EK644" i="1"/>
  <c r="EJ648" i="1" s="1"/>
  <c r="EI652" i="1" s="1"/>
  <c r="EK664" i="1"/>
  <c r="EJ668" i="1" s="1"/>
  <c r="EI672" i="1" s="1"/>
  <c r="EG327" i="1"/>
  <c r="EF331" i="1" s="1"/>
  <c r="EH902" i="1"/>
  <c r="EF906" i="1"/>
  <c r="EK383" i="1"/>
  <c r="EJ387" i="1" s="1"/>
  <c r="EI391" i="1" s="1"/>
  <c r="EK363" i="1"/>
  <c r="EJ367" i="1" s="1"/>
  <c r="EI371" i="1" s="1"/>
  <c r="EH327" i="1"/>
  <c r="EI837" i="1"/>
  <c r="EJ898" i="1"/>
  <c r="EL377" i="1"/>
  <c r="EL375" i="1" s="1"/>
  <c r="DS2" i="7"/>
  <c r="EM1196" i="1"/>
  <c r="EM1199" i="1"/>
  <c r="EM954" i="1"/>
  <c r="EM826" i="1"/>
  <c r="EM817" i="1"/>
  <c r="EM586" i="1"/>
  <c r="EL590" i="1" s="1"/>
  <c r="EK594" i="1" s="1"/>
  <c r="EM359" i="1"/>
  <c r="EM821" i="1"/>
  <c r="EM1188" i="1"/>
  <c r="EM1200" i="1"/>
  <c r="EM819" i="1"/>
  <c r="EM640" i="1"/>
  <c r="EM934" i="1"/>
  <c r="EM1230" i="1"/>
  <c r="DS41" i="7" s="1"/>
  <c r="EM1255" i="1"/>
  <c r="DS52" i="7" s="1"/>
  <c r="EM1058" i="1"/>
  <c r="EM1080" i="1"/>
  <c r="EM1014" i="1"/>
  <c r="EM822" i="1"/>
  <c r="EM877" i="1"/>
  <c r="EM858" i="1"/>
  <c r="EM660" i="1"/>
  <c r="EM379" i="1"/>
  <c r="EM56" i="1"/>
  <c r="EM339" i="1"/>
  <c r="EM1198" i="1"/>
  <c r="EM1197" i="1"/>
  <c r="EM1036" i="1"/>
  <c r="EM994" i="1"/>
  <c r="EM914" i="1"/>
  <c r="EM818" i="1"/>
  <c r="EM824" i="1"/>
  <c r="EM604" i="1"/>
  <c r="EL608" i="1" s="1"/>
  <c r="EK612" i="1" s="1"/>
  <c r="EM825" i="1"/>
  <c r="EM820" i="1"/>
  <c r="EM432" i="1"/>
  <c r="EM122" i="1"/>
  <c r="EN8" i="1"/>
  <c r="EM1137" i="1"/>
  <c r="EM974" i="1"/>
  <c r="EM823" i="1"/>
  <c r="EM620" i="1"/>
  <c r="EM95" i="1"/>
  <c r="EM99" i="1" s="1"/>
  <c r="EL618" i="1"/>
  <c r="EL616" i="1" s="1"/>
  <c r="EL357" i="1"/>
  <c r="EL355" i="1" s="1"/>
  <c r="EL638" i="1"/>
  <c r="EL636" i="1" s="1"/>
  <c r="EL658" i="1"/>
  <c r="EL656" i="1" s="1"/>
  <c r="BZ1010" i="1"/>
  <c r="CA1012" i="1"/>
  <c r="BZ1018" i="1"/>
  <c r="BY1076" i="1"/>
  <c r="BZ1078" i="1"/>
  <c r="BY1084" i="1"/>
  <c r="BY990" i="1"/>
  <c r="BZ992" i="1"/>
  <c r="BY998" i="1"/>
  <c r="BY970" i="1"/>
  <c r="BZ972" i="1"/>
  <c r="BY978" i="1"/>
  <c r="BZ950" i="1"/>
  <c r="BZ958" i="1"/>
  <c r="CA952" i="1"/>
  <c r="BU910" i="1"/>
  <c r="BU918" i="1"/>
  <c r="BV912" i="1"/>
  <c r="BU429" i="1"/>
  <c r="BV431" i="1"/>
  <c r="BV938" i="1"/>
  <c r="BV930" i="1"/>
  <c r="BW932" i="1"/>
  <c r="BV1062" i="1"/>
  <c r="BW1056" i="1"/>
  <c r="BV1054" i="1"/>
  <c r="BV53" i="1"/>
  <c r="BW55" i="1"/>
  <c r="BV1032" i="1"/>
  <c r="BW1034" i="1"/>
  <c r="BV1040" i="1"/>
  <c r="EN806" i="1" l="1"/>
  <c r="EN807" i="1"/>
  <c r="EN808" i="1"/>
  <c r="EN809" i="1"/>
  <c r="EN810" i="1"/>
  <c r="EN814" i="1"/>
  <c r="EN811" i="1"/>
  <c r="EN812" i="1"/>
  <c r="EN813" i="1"/>
  <c r="EN815" i="1"/>
  <c r="EL880" i="1"/>
  <c r="EM883" i="1"/>
  <c r="EL887" i="1" s="1"/>
  <c r="EK891" i="1" s="1"/>
  <c r="EN75" i="1"/>
  <c r="EL644" i="1"/>
  <c r="EK648" i="1" s="1"/>
  <c r="EJ652" i="1" s="1"/>
  <c r="EM804" i="1"/>
  <c r="EL383" i="1"/>
  <c r="EK387" i="1" s="1"/>
  <c r="EJ391" i="1" s="1"/>
  <c r="EL363" i="1"/>
  <c r="EK367" i="1" s="1"/>
  <c r="EJ371" i="1" s="1"/>
  <c r="EL624" i="1"/>
  <c r="EK628" i="1" s="1"/>
  <c r="EJ632" i="1" s="1"/>
  <c r="EM1193" i="1"/>
  <c r="DS42" i="7" s="1"/>
  <c r="EM829" i="1"/>
  <c r="EL833" i="1" s="1"/>
  <c r="EJ323" i="1"/>
  <c r="EK323" i="1"/>
  <c r="EG331" i="1"/>
  <c r="EM100" i="1"/>
  <c r="EL664" i="1"/>
  <c r="EK668" i="1" s="1"/>
  <c r="EJ672" i="1" s="1"/>
  <c r="EI902" i="1"/>
  <c r="EG906" i="1"/>
  <c r="EJ837" i="1"/>
  <c r="EK898" i="1"/>
  <c r="BU323" i="1"/>
  <c r="EM377" i="1"/>
  <c r="EM375" i="1" s="1"/>
  <c r="EM638" i="1"/>
  <c r="EM636" i="1" s="1"/>
  <c r="DT2" i="7"/>
  <c r="EN1230" i="1"/>
  <c r="DT41" i="7" s="1"/>
  <c r="EN1255" i="1"/>
  <c r="DT52" i="7" s="1"/>
  <c r="EN1196" i="1"/>
  <c r="EN1188" i="1"/>
  <c r="EN1198" i="1"/>
  <c r="EN877" i="1"/>
  <c r="EN883" i="1" s="1"/>
  <c r="EM887" i="1" s="1"/>
  <c r="EL891" i="1" s="1"/>
  <c r="EN817" i="1"/>
  <c r="EN823" i="1"/>
  <c r="EN914" i="1"/>
  <c r="EN826" i="1"/>
  <c r="EN824" i="1"/>
  <c r="EN858" i="1"/>
  <c r="EN339" i="1"/>
  <c r="EN122" i="1"/>
  <c r="EN379" i="1"/>
  <c r="EN1199" i="1"/>
  <c r="EN1080" i="1"/>
  <c r="EN825" i="1"/>
  <c r="EN994" i="1"/>
  <c r="EN954" i="1"/>
  <c r="EN432" i="1"/>
  <c r="EN604" i="1"/>
  <c r="EM608" i="1" s="1"/>
  <c r="EL612" i="1" s="1"/>
  <c r="EN820" i="1"/>
  <c r="EN95" i="1"/>
  <c r="EN100" i="1" s="1"/>
  <c r="EN1200" i="1"/>
  <c r="EN1212" i="1"/>
  <c r="DT43" i="7" s="1"/>
  <c r="EN1137" i="1"/>
  <c r="EN1058" i="1"/>
  <c r="EN821" i="1"/>
  <c r="EN822" i="1"/>
  <c r="EN660" i="1"/>
  <c r="EN359" i="1"/>
  <c r="EN620" i="1"/>
  <c r="EN586" i="1"/>
  <c r="EM590" i="1" s="1"/>
  <c r="EL594" i="1" s="1"/>
  <c r="EO8" i="1"/>
  <c r="EN56" i="1"/>
  <c r="EN1197" i="1"/>
  <c r="EN1036" i="1"/>
  <c r="EN974" i="1"/>
  <c r="EN1014" i="1"/>
  <c r="EN934" i="1"/>
  <c r="EN818" i="1"/>
  <c r="EN640" i="1"/>
  <c r="EN819" i="1"/>
  <c r="EM357" i="1"/>
  <c r="EM355" i="1" s="1"/>
  <c r="EM658" i="1"/>
  <c r="EM656" i="1" s="1"/>
  <c r="EM618" i="1"/>
  <c r="EM616" i="1" s="1"/>
  <c r="BZ990" i="1"/>
  <c r="CA992" i="1"/>
  <c r="BZ998" i="1"/>
  <c r="BZ1076" i="1"/>
  <c r="CA1078" i="1"/>
  <c r="BZ1084" i="1"/>
  <c r="BZ970" i="1"/>
  <c r="BZ978" i="1"/>
  <c r="CA972" i="1"/>
  <c r="CA1010" i="1"/>
  <c r="CB1012" i="1"/>
  <c r="CA1018" i="1"/>
  <c r="CA950" i="1"/>
  <c r="CB952" i="1"/>
  <c r="CA958" i="1"/>
  <c r="BW1054" i="1"/>
  <c r="BW1062" i="1"/>
  <c r="BX1056" i="1"/>
  <c r="BW930" i="1"/>
  <c r="BW938" i="1"/>
  <c r="BX932" i="1"/>
  <c r="BW1032" i="1"/>
  <c r="BX1034" i="1"/>
  <c r="BW1040" i="1"/>
  <c r="BV429" i="1"/>
  <c r="BW431" i="1"/>
  <c r="BX55" i="1"/>
  <c r="BW53" i="1"/>
  <c r="BV910" i="1"/>
  <c r="BV918" i="1"/>
  <c r="BW912" i="1"/>
  <c r="AS1212" i="1"/>
  <c r="Y43" i="7" s="1"/>
  <c r="EO806" i="1" l="1"/>
  <c r="EO807" i="1"/>
  <c r="EO813" i="1"/>
  <c r="EO809" i="1"/>
  <c r="EO814" i="1"/>
  <c r="EO808" i="1"/>
  <c r="EO811" i="1"/>
  <c r="EO812" i="1"/>
  <c r="EO815" i="1"/>
  <c r="EO810" i="1"/>
  <c r="EM880" i="1"/>
  <c r="BV323" i="1"/>
  <c r="EO75" i="1"/>
  <c r="EM363" i="1"/>
  <c r="EL367" i="1" s="1"/>
  <c r="EK371" i="1" s="1"/>
  <c r="EN829" i="1"/>
  <c r="EN1193" i="1"/>
  <c r="DT42" i="7"/>
  <c r="EM833" i="1"/>
  <c r="EM624" i="1"/>
  <c r="EL628" i="1" s="1"/>
  <c r="EK632" i="1" s="1"/>
  <c r="EM664" i="1"/>
  <c r="EL668" i="1" s="1"/>
  <c r="EK672" i="1" s="1"/>
  <c r="EN99" i="1"/>
  <c r="EN804" i="1"/>
  <c r="EN880" i="1" s="1"/>
  <c r="EM644" i="1"/>
  <c r="EL648" i="1" s="1"/>
  <c r="EK652" i="1" s="1"/>
  <c r="EM383" i="1"/>
  <c r="EL387" i="1" s="1"/>
  <c r="EK391" i="1" s="1"/>
  <c r="EK837" i="1"/>
  <c r="EL898" i="1"/>
  <c r="EJ902" i="1"/>
  <c r="EI327" i="1"/>
  <c r="EH331" i="1" s="1"/>
  <c r="EH906" i="1"/>
  <c r="EJ327" i="1"/>
  <c r="EN618" i="1"/>
  <c r="EN616" i="1" s="1"/>
  <c r="DU2" i="7"/>
  <c r="EO1199" i="1"/>
  <c r="EO1198" i="1"/>
  <c r="EO824" i="1"/>
  <c r="EO817" i="1"/>
  <c r="EO858" i="1"/>
  <c r="EO823" i="1"/>
  <c r="EO660" i="1"/>
  <c r="EO586" i="1"/>
  <c r="EN590" i="1" s="1"/>
  <c r="EM594" i="1" s="1"/>
  <c r="EO640" i="1"/>
  <c r="EP8" i="1"/>
  <c r="EO56" i="1"/>
  <c r="EO1212" i="1"/>
  <c r="DU43" i="7" s="1"/>
  <c r="EO954" i="1"/>
  <c r="EO818" i="1"/>
  <c r="EO1230" i="1"/>
  <c r="DU41" i="7" s="1"/>
  <c r="EO1188" i="1"/>
  <c r="EO1137" i="1"/>
  <c r="EO1036" i="1"/>
  <c r="EO1014" i="1"/>
  <c r="EO994" i="1"/>
  <c r="EO934" i="1"/>
  <c r="EO820" i="1"/>
  <c r="EO877" i="1"/>
  <c r="EO826" i="1"/>
  <c r="EO825" i="1"/>
  <c r="EO432" i="1"/>
  <c r="EO1255" i="1"/>
  <c r="DU52" i="7" s="1"/>
  <c r="EO1200" i="1"/>
  <c r="EO1080" i="1"/>
  <c r="EO821" i="1"/>
  <c r="EO620" i="1"/>
  <c r="EO819" i="1"/>
  <c r="EO604" i="1"/>
  <c r="EN608" i="1" s="1"/>
  <c r="EM612" i="1" s="1"/>
  <c r="EO339" i="1"/>
  <c r="EO359" i="1"/>
  <c r="EO122" i="1"/>
  <c r="EO95" i="1"/>
  <c r="EO99" i="1" s="1"/>
  <c r="EO1196" i="1"/>
  <c r="EO1197" i="1"/>
  <c r="EO1058" i="1"/>
  <c r="EO974" i="1"/>
  <c r="EO914" i="1"/>
  <c r="EO822" i="1"/>
  <c r="EO379" i="1"/>
  <c r="EN357" i="1"/>
  <c r="EN355" i="1" s="1"/>
  <c r="EN638" i="1"/>
  <c r="EN636" i="1" s="1"/>
  <c r="EN658" i="1"/>
  <c r="EN656" i="1" s="1"/>
  <c r="EN377" i="1"/>
  <c r="EN375" i="1" s="1"/>
  <c r="CA1076" i="1"/>
  <c r="CB1078" i="1"/>
  <c r="CA1084" i="1"/>
  <c r="CB1010" i="1"/>
  <c r="CC1012" i="1"/>
  <c r="CB1018" i="1"/>
  <c r="CA970" i="1"/>
  <c r="CB972" i="1"/>
  <c r="CA978" i="1"/>
  <c r="CA990" i="1"/>
  <c r="CB992" i="1"/>
  <c r="CA998" i="1"/>
  <c r="CB950" i="1"/>
  <c r="CB958" i="1"/>
  <c r="CC952" i="1"/>
  <c r="BX1032" i="1"/>
  <c r="BY1034" i="1"/>
  <c r="BX1040" i="1"/>
  <c r="BX1054" i="1"/>
  <c r="BX1062" i="1"/>
  <c r="BY1056" i="1"/>
  <c r="BX53" i="1"/>
  <c r="BY55" i="1"/>
  <c r="BW918" i="1"/>
  <c r="BW910" i="1"/>
  <c r="BX912" i="1"/>
  <c r="BW429" i="1"/>
  <c r="BX431" i="1"/>
  <c r="BX930" i="1"/>
  <c r="BY932" i="1"/>
  <c r="BX938" i="1"/>
  <c r="EP808" i="1" l="1"/>
  <c r="EP810" i="1"/>
  <c r="EP812" i="1"/>
  <c r="EP806" i="1"/>
  <c r="EP809" i="1"/>
  <c r="EP813" i="1"/>
  <c r="EP814" i="1"/>
  <c r="EP807" i="1"/>
  <c r="EP811" i="1"/>
  <c r="EP815" i="1"/>
  <c r="EN644" i="1"/>
  <c r="EM648" i="1" s="1"/>
  <c r="EL652" i="1" s="1"/>
  <c r="EP75" i="1"/>
  <c r="EN624" i="1"/>
  <c r="EM628" i="1" s="1"/>
  <c r="EL632" i="1" s="1"/>
  <c r="EN383" i="1"/>
  <c r="EM387" i="1" s="1"/>
  <c r="EL391" i="1" s="1"/>
  <c r="EO829" i="1"/>
  <c r="EN833" i="1" s="1"/>
  <c r="EN363" i="1"/>
  <c r="EM367" i="1" s="1"/>
  <c r="EL371" i="1" s="1"/>
  <c r="EO883" i="1"/>
  <c r="EN887" i="1" s="1"/>
  <c r="EM891" i="1" s="1"/>
  <c r="EO1193" i="1"/>
  <c r="DU42" i="7" s="1"/>
  <c r="EL323" i="1"/>
  <c r="EL837" i="1"/>
  <c r="EM898" i="1"/>
  <c r="EO100" i="1"/>
  <c r="EN664" i="1"/>
  <c r="EM668" i="1" s="1"/>
  <c r="EL672" i="1" s="1"/>
  <c r="EO804" i="1"/>
  <c r="EO880" i="1" s="1"/>
  <c r="EI906" i="1"/>
  <c r="EK902" i="1"/>
  <c r="EM323" i="1"/>
  <c r="EI331" i="1"/>
  <c r="EO618" i="1"/>
  <c r="EO616" i="1" s="1"/>
  <c r="EO658" i="1"/>
  <c r="EO656" i="1" s="1"/>
  <c r="DV2" i="7"/>
  <c r="EP1198" i="1"/>
  <c r="EP1197" i="1"/>
  <c r="EP1137" i="1"/>
  <c r="EP1196" i="1"/>
  <c r="EP819" i="1"/>
  <c r="EP821" i="1"/>
  <c r="EP620" i="1"/>
  <c r="EP817" i="1"/>
  <c r="EP818" i="1"/>
  <c r="EP1200" i="1"/>
  <c r="EP1036" i="1"/>
  <c r="EP974" i="1"/>
  <c r="EP914" i="1"/>
  <c r="EP825" i="1"/>
  <c r="EP824" i="1"/>
  <c r="EP660" i="1"/>
  <c r="EP586" i="1"/>
  <c r="EO590" i="1" s="1"/>
  <c r="EN594" i="1" s="1"/>
  <c r="EP604" i="1"/>
  <c r="EO608" i="1" s="1"/>
  <c r="EN612" i="1" s="1"/>
  <c r="EP379" i="1"/>
  <c r="EQ8" i="1"/>
  <c r="EP1230" i="1"/>
  <c r="DV41" i="7" s="1"/>
  <c r="EP1080" i="1"/>
  <c r="EP1014" i="1"/>
  <c r="EP994" i="1"/>
  <c r="EP826" i="1"/>
  <c r="EP432" i="1"/>
  <c r="EP95" i="1"/>
  <c r="EP100" i="1" s="1"/>
  <c r="EP1199" i="1"/>
  <c r="EP1188" i="1"/>
  <c r="EP1058" i="1"/>
  <c r="EP954" i="1"/>
  <c r="EP858" i="1"/>
  <c r="EP934" i="1"/>
  <c r="EP877" i="1"/>
  <c r="EP640" i="1"/>
  <c r="EP122" i="1"/>
  <c r="EP56" i="1"/>
  <c r="EP1255" i="1"/>
  <c r="DV52" i="7" s="1"/>
  <c r="EP823" i="1"/>
  <c r="EP820" i="1"/>
  <c r="EP822" i="1"/>
  <c r="EP339" i="1"/>
  <c r="EP359" i="1"/>
  <c r="EO357" i="1"/>
  <c r="EO355" i="1" s="1"/>
  <c r="EO638" i="1"/>
  <c r="EO636" i="1" s="1"/>
  <c r="EO377" i="1"/>
  <c r="EO375" i="1" s="1"/>
  <c r="BW323" i="1"/>
  <c r="CB990" i="1"/>
  <c r="CB998" i="1"/>
  <c r="CC992" i="1"/>
  <c r="CC1010" i="1"/>
  <c r="CD1012" i="1"/>
  <c r="CC1018" i="1"/>
  <c r="CB970" i="1"/>
  <c r="CB978" i="1"/>
  <c r="CC972" i="1"/>
  <c r="CB1076" i="1"/>
  <c r="CC1078" i="1"/>
  <c r="CB1084" i="1"/>
  <c r="CC950" i="1"/>
  <c r="CD952" i="1"/>
  <c r="CC958" i="1"/>
  <c r="BY912" i="1"/>
  <c r="BX918" i="1"/>
  <c r="BX910" i="1"/>
  <c r="BY431" i="1"/>
  <c r="BX429" i="1"/>
  <c r="BY53" i="1"/>
  <c r="BZ55" i="1"/>
  <c r="BZ1034" i="1"/>
  <c r="BY1040" i="1"/>
  <c r="BY1032" i="1"/>
  <c r="BZ932" i="1"/>
  <c r="BY930" i="1"/>
  <c r="BY938" i="1"/>
  <c r="BY1054" i="1"/>
  <c r="BY1062" i="1"/>
  <c r="BZ1056" i="1"/>
  <c r="EQ807" i="1" l="1"/>
  <c r="EQ809" i="1"/>
  <c r="EQ806" i="1"/>
  <c r="EQ811" i="1"/>
  <c r="EQ808" i="1"/>
  <c r="EQ810" i="1"/>
  <c r="EQ812" i="1"/>
  <c r="EQ813" i="1"/>
  <c r="EQ814" i="1"/>
  <c r="EQ815" i="1"/>
  <c r="EP99" i="1"/>
  <c r="BX323" i="1"/>
  <c r="EO363" i="1"/>
  <c r="EN367" i="1" s="1"/>
  <c r="EM371" i="1" s="1"/>
  <c r="EO624" i="1"/>
  <c r="EN628" i="1" s="1"/>
  <c r="EM632" i="1" s="1"/>
  <c r="EP883" i="1"/>
  <c r="EO887" i="1" s="1"/>
  <c r="EN891" i="1" s="1"/>
  <c r="EP829" i="1"/>
  <c r="EO833" i="1" s="1"/>
  <c r="EP1193" i="1"/>
  <c r="DV42" i="7" s="1"/>
  <c r="EO383" i="1"/>
  <c r="EN387" i="1" s="1"/>
  <c r="EM391" i="1" s="1"/>
  <c r="EO644" i="1"/>
  <c r="EN648" i="1" s="1"/>
  <c r="EM652" i="1" s="1"/>
  <c r="EO664" i="1"/>
  <c r="EN668" i="1" s="1"/>
  <c r="EM672" i="1" s="1"/>
  <c r="EK327" i="1"/>
  <c r="EJ331" i="1" s="1"/>
  <c r="EP804" i="1"/>
  <c r="EJ906" i="1"/>
  <c r="EL902" i="1"/>
  <c r="EM837" i="1"/>
  <c r="EN898" i="1"/>
  <c r="EL327" i="1"/>
  <c r="DW2" i="7"/>
  <c r="EQ1196" i="1"/>
  <c r="EQ1199" i="1"/>
  <c r="EQ954" i="1"/>
  <c r="EQ822" i="1"/>
  <c r="EQ825" i="1"/>
  <c r="EQ432" i="1"/>
  <c r="EQ1198" i="1"/>
  <c r="EQ1255" i="1"/>
  <c r="DW52" i="7" s="1"/>
  <c r="EQ1036" i="1"/>
  <c r="EQ994" i="1"/>
  <c r="EQ934" i="1"/>
  <c r="EQ604" i="1"/>
  <c r="EP608" i="1" s="1"/>
  <c r="EO612" i="1" s="1"/>
  <c r="EQ640" i="1"/>
  <c r="EQ660" i="1"/>
  <c r="EQ379" i="1"/>
  <c r="EQ56" i="1"/>
  <c r="EQ974" i="1"/>
  <c r="EQ826" i="1"/>
  <c r="EQ858" i="1"/>
  <c r="EQ877" i="1"/>
  <c r="EQ359" i="1"/>
  <c r="EQ339" i="1"/>
  <c r="ER8" i="1"/>
  <c r="EQ1230" i="1"/>
  <c r="DW41" i="7" s="1"/>
  <c r="EQ1212" i="1"/>
  <c r="DW43" i="7" s="1"/>
  <c r="EQ1197" i="1"/>
  <c r="EQ1080" i="1"/>
  <c r="EQ1014" i="1"/>
  <c r="EQ914" i="1"/>
  <c r="EQ818" i="1"/>
  <c r="EQ820" i="1"/>
  <c r="EQ824" i="1"/>
  <c r="EQ817" i="1"/>
  <c r="EQ620" i="1"/>
  <c r="EQ122" i="1"/>
  <c r="EQ95" i="1"/>
  <c r="EQ99" i="1" s="1"/>
  <c r="EQ1137" i="1"/>
  <c r="EQ819" i="1"/>
  <c r="EQ586" i="1"/>
  <c r="EP590" i="1" s="1"/>
  <c r="EO594" i="1" s="1"/>
  <c r="EQ1188" i="1"/>
  <c r="EQ1200" i="1"/>
  <c r="EQ1058" i="1"/>
  <c r="EQ823" i="1"/>
  <c r="EQ821" i="1"/>
  <c r="EP357" i="1"/>
  <c r="EP355" i="1" s="1"/>
  <c r="EP638" i="1"/>
  <c r="EP636" i="1" s="1"/>
  <c r="EP377" i="1"/>
  <c r="EP375" i="1" s="1"/>
  <c r="EP658" i="1"/>
  <c r="EP656" i="1" s="1"/>
  <c r="EP618" i="1"/>
  <c r="EP616" i="1" s="1"/>
  <c r="CD1010" i="1"/>
  <c r="CE1012" i="1"/>
  <c r="CD1018" i="1"/>
  <c r="CC1076" i="1"/>
  <c r="CD1078" i="1"/>
  <c r="CC1084" i="1"/>
  <c r="CC990" i="1"/>
  <c r="CC998" i="1"/>
  <c r="CD992" i="1"/>
  <c r="CC970" i="1"/>
  <c r="CD972" i="1"/>
  <c r="CC978" i="1"/>
  <c r="CD950" i="1"/>
  <c r="CE952" i="1"/>
  <c r="CD958" i="1"/>
  <c r="CA1056" i="1"/>
  <c r="BZ1062" i="1"/>
  <c r="BZ1054" i="1"/>
  <c r="BZ1032" i="1"/>
  <c r="CA1034" i="1"/>
  <c r="BZ1040" i="1"/>
  <c r="BZ938" i="1"/>
  <c r="BZ930" i="1"/>
  <c r="CA932" i="1"/>
  <c r="CA55" i="1"/>
  <c r="BZ53" i="1"/>
  <c r="BY429" i="1"/>
  <c r="BZ431" i="1"/>
  <c r="BZ912" i="1"/>
  <c r="BY918" i="1"/>
  <c r="BY910" i="1"/>
  <c r="AV1212" i="1"/>
  <c r="AB43" i="7" s="1"/>
  <c r="EQ75" i="1" l="1"/>
  <c r="ER806" i="1"/>
  <c r="ER807" i="1"/>
  <c r="ER808" i="1"/>
  <c r="ER814" i="1"/>
  <c r="ER810" i="1"/>
  <c r="ER815" i="1"/>
  <c r="ER809" i="1"/>
  <c r="ER811" i="1"/>
  <c r="ER812" i="1"/>
  <c r="ER813" i="1"/>
  <c r="EP880" i="1"/>
  <c r="BY323" i="1"/>
  <c r="ER75" i="1"/>
  <c r="EP624" i="1"/>
  <c r="EO628" i="1" s="1"/>
  <c r="EN632" i="1" s="1"/>
  <c r="EP664" i="1"/>
  <c r="EO668" i="1" s="1"/>
  <c r="EN672" i="1" s="1"/>
  <c r="EP644" i="1"/>
  <c r="EO648" i="1" s="1"/>
  <c r="EN652" i="1" s="1"/>
  <c r="EQ100" i="1"/>
  <c r="EQ883" i="1"/>
  <c r="EP887" i="1" s="1"/>
  <c r="EO891" i="1" s="1"/>
  <c r="EQ804" i="1"/>
  <c r="EQ1193" i="1"/>
  <c r="DW42" i="7" s="1"/>
  <c r="EP363" i="1"/>
  <c r="EO367" i="1" s="1"/>
  <c r="EN371" i="1" s="1"/>
  <c r="EN323" i="1"/>
  <c r="EN837" i="1"/>
  <c r="EO898" i="1"/>
  <c r="EK906" i="1"/>
  <c r="EP383" i="1"/>
  <c r="EO387" i="1" s="1"/>
  <c r="EN391" i="1" s="1"/>
  <c r="EQ829" i="1"/>
  <c r="EK331" i="1"/>
  <c r="EM902" i="1"/>
  <c r="DX2" i="7"/>
  <c r="ER1255" i="1"/>
  <c r="DX52" i="7" s="1"/>
  <c r="ER1080" i="1"/>
  <c r="ER877" i="1"/>
  <c r="ER817" i="1"/>
  <c r="ER994" i="1"/>
  <c r="ER1058" i="1"/>
  <c r="ER822" i="1"/>
  <c r="ER122" i="1"/>
  <c r="ER660" i="1"/>
  <c r="ER95" i="1"/>
  <c r="ER100" i="1" s="1"/>
  <c r="ER1200" i="1"/>
  <c r="ER1212" i="1"/>
  <c r="DX43" i="7" s="1"/>
  <c r="ER1036" i="1"/>
  <c r="ER825" i="1"/>
  <c r="ER824" i="1"/>
  <c r="ER818" i="1"/>
  <c r="ER586" i="1"/>
  <c r="EQ590" i="1" s="1"/>
  <c r="EP594" i="1" s="1"/>
  <c r="ER359" i="1"/>
  <c r="ER1196" i="1"/>
  <c r="ER1137" i="1"/>
  <c r="ER1014" i="1"/>
  <c r="ER954" i="1"/>
  <c r="ER821" i="1"/>
  <c r="ER914" i="1"/>
  <c r="ER640" i="1"/>
  <c r="ER604" i="1"/>
  <c r="EQ608" i="1" s="1"/>
  <c r="EP612" i="1" s="1"/>
  <c r="ER339" i="1"/>
  <c r="ER1230" i="1"/>
  <c r="DX41" i="7" s="1"/>
  <c r="ER1197" i="1"/>
  <c r="ER1199" i="1"/>
  <c r="ER974" i="1"/>
  <c r="ER934" i="1"/>
  <c r="ER823" i="1"/>
  <c r="ER858" i="1"/>
  <c r="ER620" i="1"/>
  <c r="ER432" i="1"/>
  <c r="ER1198" i="1"/>
  <c r="ER820" i="1"/>
  <c r="ER1188" i="1"/>
  <c r="ER819" i="1"/>
  <c r="ER826" i="1"/>
  <c r="ER379" i="1"/>
  <c r="ES8" i="1"/>
  <c r="ER56" i="1"/>
  <c r="EQ658" i="1"/>
  <c r="EQ656" i="1" s="1"/>
  <c r="EQ618" i="1"/>
  <c r="EQ616" i="1" s="1"/>
  <c r="EQ357" i="1"/>
  <c r="EQ355" i="1" s="1"/>
  <c r="EQ377" i="1"/>
  <c r="EQ375" i="1" s="1"/>
  <c r="EQ638" i="1"/>
  <c r="EQ636" i="1" s="1"/>
  <c r="CD1076" i="1"/>
  <c r="CD1084" i="1"/>
  <c r="CE1078" i="1"/>
  <c r="CD970" i="1"/>
  <c r="CE972" i="1"/>
  <c r="CD978" i="1"/>
  <c r="CE1010" i="1"/>
  <c r="CE1018" i="1"/>
  <c r="CF1012" i="1"/>
  <c r="CD990" i="1"/>
  <c r="CE992" i="1"/>
  <c r="CD998" i="1"/>
  <c r="CE950" i="1"/>
  <c r="CF952" i="1"/>
  <c r="CE958" i="1"/>
  <c r="CA930" i="1"/>
  <c r="CB932" i="1"/>
  <c r="CA938" i="1"/>
  <c r="CA53" i="1"/>
  <c r="CB55" i="1"/>
  <c r="CB1056" i="1"/>
  <c r="CA1054" i="1"/>
  <c r="CA1062" i="1"/>
  <c r="CA1032" i="1"/>
  <c r="CA1040" i="1"/>
  <c r="CB1034" i="1"/>
  <c r="CA912" i="1"/>
  <c r="BZ910" i="1"/>
  <c r="BZ918" i="1"/>
  <c r="BZ429" i="1"/>
  <c r="CA431" i="1"/>
  <c r="ES806" i="1" l="1"/>
  <c r="ES807" i="1"/>
  <c r="ES809" i="1"/>
  <c r="ES810" i="1"/>
  <c r="ES813" i="1"/>
  <c r="ES811" i="1"/>
  <c r="ES812" i="1"/>
  <c r="ES815" i="1"/>
  <c r="ES814" i="1"/>
  <c r="ES808" i="1"/>
  <c r="EQ880" i="1"/>
  <c r="ER883" i="1"/>
  <c r="EQ887" i="1" s="1"/>
  <c r="EP891" i="1" s="1"/>
  <c r="BZ323" i="1"/>
  <c r="EQ644" i="1"/>
  <c r="EP648" i="1" s="1"/>
  <c r="EO652" i="1" s="1"/>
  <c r="EQ363" i="1"/>
  <c r="EP367" i="1" s="1"/>
  <c r="EO371" i="1" s="1"/>
  <c r="ER1193" i="1"/>
  <c r="EQ624" i="1"/>
  <c r="EP628" i="1" s="1"/>
  <c r="EO632" i="1" s="1"/>
  <c r="ER99" i="1"/>
  <c r="EQ664" i="1"/>
  <c r="EP668" i="1" s="1"/>
  <c r="EO672" i="1" s="1"/>
  <c r="ER804" i="1"/>
  <c r="EO323" i="1"/>
  <c r="EN327" i="1" s="1"/>
  <c r="DX42" i="7"/>
  <c r="EL906" i="1"/>
  <c r="EM327" i="1"/>
  <c r="EL331" i="1" s="1"/>
  <c r="EQ383" i="1"/>
  <c r="EP387" i="1" s="1"/>
  <c r="EO391" i="1" s="1"/>
  <c r="ER829" i="1"/>
  <c r="EP833" i="1"/>
  <c r="EN902" i="1"/>
  <c r="DY2" i="7"/>
  <c r="ES1199" i="1"/>
  <c r="ES1188" i="1"/>
  <c r="ES1230" i="1"/>
  <c r="DY41" i="7" s="1"/>
  <c r="ES1197" i="1"/>
  <c r="ES1036" i="1"/>
  <c r="ES994" i="1"/>
  <c r="ES824" i="1"/>
  <c r="ES817" i="1"/>
  <c r="ES379" i="1"/>
  <c r="ES359" i="1"/>
  <c r="ES122" i="1"/>
  <c r="ES95" i="1"/>
  <c r="ES100" i="1" s="1"/>
  <c r="ES620" i="1"/>
  <c r="ES1200" i="1"/>
  <c r="ES1080" i="1"/>
  <c r="ES1137" i="1"/>
  <c r="ES1058" i="1"/>
  <c r="ES934" i="1"/>
  <c r="ES820" i="1"/>
  <c r="ES823" i="1"/>
  <c r="ES877" i="1"/>
  <c r="ES858" i="1"/>
  <c r="ES660" i="1"/>
  <c r="ES586" i="1"/>
  <c r="ER590" i="1" s="1"/>
  <c r="EQ594" i="1" s="1"/>
  <c r="ES914" i="1"/>
  <c r="ES1198" i="1"/>
  <c r="ES1196" i="1"/>
  <c r="ES974" i="1"/>
  <c r="ES954" i="1"/>
  <c r="ES818" i="1"/>
  <c r="ES821" i="1"/>
  <c r="ES432" i="1"/>
  <c r="ES825" i="1"/>
  <c r="ES339" i="1"/>
  <c r="ES56" i="1"/>
  <c r="ES1255" i="1"/>
  <c r="DY52" i="7" s="1"/>
  <c r="ES1014" i="1"/>
  <c r="ES822" i="1"/>
  <c r="ES819" i="1"/>
  <c r="ES826" i="1"/>
  <c r="ES640" i="1"/>
  <c r="ES604" i="1"/>
  <c r="ER608" i="1" s="1"/>
  <c r="EQ612" i="1" s="1"/>
  <c r="ET8" i="1"/>
  <c r="ER377" i="1"/>
  <c r="ER375" i="1" s="1"/>
  <c r="ER618" i="1"/>
  <c r="ER616" i="1" s="1"/>
  <c r="ER638" i="1"/>
  <c r="ER636" i="1" s="1"/>
  <c r="ER357" i="1"/>
  <c r="ER355" i="1" s="1"/>
  <c r="ER658" i="1"/>
  <c r="ER656" i="1" s="1"/>
  <c r="CE970" i="1"/>
  <c r="CF972" i="1"/>
  <c r="CE978" i="1"/>
  <c r="CE990" i="1"/>
  <c r="CF992" i="1"/>
  <c r="CE998" i="1"/>
  <c r="CE1076" i="1"/>
  <c r="CF1078" i="1"/>
  <c r="CE1084" i="1"/>
  <c r="CF1010" i="1"/>
  <c r="CG1012" i="1"/>
  <c r="CF1018" i="1"/>
  <c r="CF950" i="1"/>
  <c r="CF958" i="1"/>
  <c r="CG952" i="1"/>
  <c r="CA918" i="1"/>
  <c r="CA910" i="1"/>
  <c r="CB912" i="1"/>
  <c r="CB1062" i="1"/>
  <c r="CB1054" i="1"/>
  <c r="CC1056" i="1"/>
  <c r="CC55" i="1"/>
  <c r="CB53" i="1"/>
  <c r="CB930" i="1"/>
  <c r="CB938" i="1"/>
  <c r="CC932" i="1"/>
  <c r="CB431" i="1"/>
  <c r="CA429" i="1"/>
  <c r="CB1032" i="1"/>
  <c r="CC1034" i="1"/>
  <c r="CB1040" i="1"/>
  <c r="ES75" i="1" l="1"/>
  <c r="ET808" i="1"/>
  <c r="ET806" i="1"/>
  <c r="ET810" i="1"/>
  <c r="ET812" i="1"/>
  <c r="ET807" i="1"/>
  <c r="ET813" i="1"/>
  <c r="ET814" i="1"/>
  <c r="ET811" i="1"/>
  <c r="ET815" i="1"/>
  <c r="ET809" i="1"/>
  <c r="ER880" i="1"/>
  <c r="ET75" i="1"/>
  <c r="ES883" i="1"/>
  <c r="ER887" i="1" s="1"/>
  <c r="EQ891" i="1" s="1"/>
  <c r="ES99" i="1"/>
  <c r="ES1193" i="1"/>
  <c r="DY42" i="7" s="1"/>
  <c r="ES804" i="1"/>
  <c r="ER664" i="1"/>
  <c r="EQ668" i="1" s="1"/>
  <c r="EP672" i="1" s="1"/>
  <c r="ER624" i="1"/>
  <c r="EQ628" i="1" s="1"/>
  <c r="EP632" i="1" s="1"/>
  <c r="ER383" i="1"/>
  <c r="EQ387" i="1" s="1"/>
  <c r="EP391" i="1" s="1"/>
  <c r="ES829" i="1"/>
  <c r="ER833" i="1" s="1"/>
  <c r="ER363" i="1"/>
  <c r="EQ367" i="1" s="1"/>
  <c r="EP371" i="1" s="1"/>
  <c r="ER644" i="1"/>
  <c r="EQ648" i="1" s="1"/>
  <c r="EP652" i="1" s="1"/>
  <c r="EO837" i="1"/>
  <c r="EP898" i="1"/>
  <c r="EM331" i="1"/>
  <c r="EQ833" i="1"/>
  <c r="EP323" i="1"/>
  <c r="EM906" i="1"/>
  <c r="ES618" i="1"/>
  <c r="ES616" i="1" s="1"/>
  <c r="ES357" i="1"/>
  <c r="ES355" i="1" s="1"/>
  <c r="ES658" i="1"/>
  <c r="ES656" i="1" s="1"/>
  <c r="DZ2" i="7"/>
  <c r="ET1198" i="1"/>
  <c r="ET1058" i="1"/>
  <c r="ET1080" i="1"/>
  <c r="ET954" i="1"/>
  <c r="ET914" i="1"/>
  <c r="ET817" i="1"/>
  <c r="ET974" i="1"/>
  <c r="ET821" i="1"/>
  <c r="ET432" i="1"/>
  <c r="ET818" i="1"/>
  <c r="ET604" i="1"/>
  <c r="ES608" i="1" s="1"/>
  <c r="ER612" i="1" s="1"/>
  <c r="ET379" i="1"/>
  <c r="ET825" i="1"/>
  <c r="ET95" i="1"/>
  <c r="ET99" i="1" s="1"/>
  <c r="EU8" i="1"/>
  <c r="ET934" i="1"/>
  <c r="ET1188" i="1"/>
  <c r="ET1036" i="1"/>
  <c r="ET823" i="1"/>
  <c r="ET877" i="1"/>
  <c r="ET820" i="1"/>
  <c r="ET620" i="1"/>
  <c r="ET824" i="1"/>
  <c r="ET339" i="1"/>
  <c r="ET122" i="1"/>
  <c r="ET1230" i="1"/>
  <c r="DZ41" i="7" s="1"/>
  <c r="ET1137" i="1"/>
  <c r="ET1014" i="1"/>
  <c r="ET994" i="1"/>
  <c r="ET819" i="1"/>
  <c r="ET640" i="1"/>
  <c r="ET56" i="1"/>
  <c r="ET1255" i="1"/>
  <c r="DZ52" i="7" s="1"/>
  <c r="ET1199" i="1"/>
  <c r="ET1212" i="1"/>
  <c r="DZ43" i="7" s="1"/>
  <c r="ET1197" i="1"/>
  <c r="ET1200" i="1"/>
  <c r="ET1196" i="1"/>
  <c r="ET858" i="1"/>
  <c r="ET883" i="1" s="1"/>
  <c r="ES887" i="1" s="1"/>
  <c r="ER891" i="1" s="1"/>
  <c r="ET822" i="1"/>
  <c r="ET826" i="1"/>
  <c r="ET660" i="1"/>
  <c r="ET586" i="1"/>
  <c r="ES590" i="1" s="1"/>
  <c r="ER594" i="1" s="1"/>
  <c r="ET359" i="1"/>
  <c r="ES638" i="1"/>
  <c r="ES636" i="1" s="1"/>
  <c r="ES377" i="1"/>
  <c r="ES375" i="1" s="1"/>
  <c r="CA323" i="1"/>
  <c r="CF1076" i="1"/>
  <c r="CF1084" i="1"/>
  <c r="CG1078" i="1"/>
  <c r="CF990" i="1"/>
  <c r="CG992" i="1"/>
  <c r="CF998" i="1"/>
  <c r="CG1010" i="1"/>
  <c r="CH1012" i="1"/>
  <c r="CG1018" i="1"/>
  <c r="CF970" i="1"/>
  <c r="CG972" i="1"/>
  <c r="CF978" i="1"/>
  <c r="CG950" i="1"/>
  <c r="CG958" i="1"/>
  <c r="CH952" i="1"/>
  <c r="CB429" i="1"/>
  <c r="CC431" i="1"/>
  <c r="CC1032" i="1"/>
  <c r="CD1034" i="1"/>
  <c r="CC1040" i="1"/>
  <c r="CC912" i="1"/>
  <c r="CB910" i="1"/>
  <c r="CB918" i="1"/>
  <c r="CC53" i="1"/>
  <c r="CD55" i="1"/>
  <c r="CD1056" i="1"/>
  <c r="CC1062" i="1"/>
  <c r="CC1054" i="1"/>
  <c r="CC930" i="1"/>
  <c r="CC938" i="1"/>
  <c r="CD932" i="1"/>
  <c r="AY1212" i="1"/>
  <c r="AE43" i="7" s="1"/>
  <c r="ET100" i="1" l="1"/>
  <c r="EU807" i="1"/>
  <c r="EU809" i="1"/>
  <c r="EU808" i="1"/>
  <c r="EU811" i="1"/>
  <c r="EU806" i="1"/>
  <c r="EU810" i="1"/>
  <c r="EU812" i="1"/>
  <c r="EU813" i="1"/>
  <c r="EU814" i="1"/>
  <c r="EU815" i="1"/>
  <c r="ES880" i="1"/>
  <c r="CB323" i="1"/>
  <c r="ES644" i="1"/>
  <c r="ER648" i="1" s="1"/>
  <c r="EQ652" i="1" s="1"/>
  <c r="ET804" i="1"/>
  <c r="ES664" i="1"/>
  <c r="ER668" i="1" s="1"/>
  <c r="EQ672" i="1" s="1"/>
  <c r="ET1193" i="1"/>
  <c r="DZ42" i="7"/>
  <c r="EP837" i="1"/>
  <c r="EQ898" i="1"/>
  <c r="ET829" i="1"/>
  <c r="ER323" i="1"/>
  <c r="EO327" i="1"/>
  <c r="EN331" i="1" s="1"/>
  <c r="EQ837" i="1"/>
  <c r="ER898" i="1"/>
  <c r="ES624" i="1"/>
  <c r="ER628" i="1" s="1"/>
  <c r="EQ632" i="1" s="1"/>
  <c r="EO902" i="1"/>
  <c r="ES383" i="1"/>
  <c r="ER387" i="1" s="1"/>
  <c r="EQ391" i="1" s="1"/>
  <c r="ES363" i="1"/>
  <c r="ER367" i="1" s="1"/>
  <c r="EQ371" i="1" s="1"/>
  <c r="EQ323" i="1"/>
  <c r="ET357" i="1"/>
  <c r="ET355" i="1" s="1"/>
  <c r="ET658" i="1"/>
  <c r="ET656" i="1" s="1"/>
  <c r="EA2" i="7"/>
  <c r="EU1230" i="1"/>
  <c r="EA41" i="7" s="1"/>
  <c r="EU1198" i="1"/>
  <c r="EU1196" i="1"/>
  <c r="EU914" i="1"/>
  <c r="EU826" i="1"/>
  <c r="EU817" i="1"/>
  <c r="EU640" i="1"/>
  <c r="EU586" i="1"/>
  <c r="ET590" i="1" s="1"/>
  <c r="ES594" i="1" s="1"/>
  <c r="EU56" i="1"/>
  <c r="EV8" i="1"/>
  <c r="EU1188" i="1"/>
  <c r="EU1197" i="1"/>
  <c r="EU1199" i="1"/>
  <c r="EU954" i="1"/>
  <c r="EU822" i="1"/>
  <c r="EU858" i="1"/>
  <c r="EU877" i="1"/>
  <c r="EU359" i="1"/>
  <c r="EU95" i="1"/>
  <c r="EU99" i="1" s="1"/>
  <c r="EU1137" i="1"/>
  <c r="EU1080" i="1"/>
  <c r="EU1014" i="1"/>
  <c r="EU974" i="1"/>
  <c r="EU818" i="1"/>
  <c r="EU825" i="1"/>
  <c r="EU819" i="1"/>
  <c r="EU604" i="1"/>
  <c r="ET608" i="1" s="1"/>
  <c r="ES612" i="1" s="1"/>
  <c r="EU934" i="1"/>
  <c r="EU823" i="1"/>
  <c r="EU824" i="1"/>
  <c r="EU660" i="1"/>
  <c r="EU339" i="1"/>
  <c r="EU379" i="1"/>
  <c r="EU1212" i="1"/>
  <c r="EA43" i="7" s="1"/>
  <c r="EU1255" i="1"/>
  <c r="EA52" i="7" s="1"/>
  <c r="EU1200" i="1"/>
  <c r="EU1058" i="1"/>
  <c r="EU1036" i="1"/>
  <c r="EU994" i="1"/>
  <c r="EU821" i="1"/>
  <c r="EU820" i="1"/>
  <c r="EU620" i="1"/>
  <c r="EU432" i="1"/>
  <c r="EU122" i="1"/>
  <c r="ET377" i="1"/>
  <c r="ET375" i="1" s="1"/>
  <c r="ET638" i="1"/>
  <c r="ET636" i="1" s="1"/>
  <c r="ET618" i="1"/>
  <c r="ET616" i="1" s="1"/>
  <c r="CG990" i="1"/>
  <c r="CH992" i="1"/>
  <c r="CG998" i="1"/>
  <c r="CG970" i="1"/>
  <c r="CH972" i="1"/>
  <c r="CG978" i="1"/>
  <c r="CG1076" i="1"/>
  <c r="CH1078" i="1"/>
  <c r="CG1084" i="1"/>
  <c r="CH1010" i="1"/>
  <c r="CI1012" i="1"/>
  <c r="CH1018" i="1"/>
  <c r="CH950" i="1"/>
  <c r="CI952" i="1"/>
  <c r="CH958" i="1"/>
  <c r="CD1054" i="1"/>
  <c r="CD1062" i="1"/>
  <c r="CE1056" i="1"/>
  <c r="CE55" i="1"/>
  <c r="CD53" i="1"/>
  <c r="CD1032" i="1"/>
  <c r="CE1034" i="1"/>
  <c r="CD1040" i="1"/>
  <c r="CD938" i="1"/>
  <c r="CD930" i="1"/>
  <c r="CE932" i="1"/>
  <c r="CC910" i="1"/>
  <c r="CD912" i="1"/>
  <c r="CC918" i="1"/>
  <c r="CC429" i="1"/>
  <c r="CD431" i="1"/>
  <c r="EU75" i="1" l="1"/>
  <c r="EV806" i="1"/>
  <c r="EV807" i="1"/>
  <c r="EV814" i="1"/>
  <c r="EV808" i="1"/>
  <c r="EV809" i="1"/>
  <c r="EV815" i="1"/>
  <c r="EV810" i="1"/>
  <c r="EV811" i="1"/>
  <c r="EV812" i="1"/>
  <c r="EV813" i="1"/>
  <c r="ET880" i="1"/>
  <c r="EU883" i="1"/>
  <c r="ET887" i="1" s="1"/>
  <c r="ES891" i="1" s="1"/>
  <c r="CC323" i="1"/>
  <c r="EV75" i="1"/>
  <c r="ET624" i="1"/>
  <c r="ES628" i="1" s="1"/>
  <c r="ER632" i="1" s="1"/>
  <c r="ET664" i="1"/>
  <c r="ES668" i="1" s="1"/>
  <c r="ER672" i="1" s="1"/>
  <c r="ET644" i="1"/>
  <c r="ES648" i="1" s="1"/>
  <c r="ER652" i="1" s="1"/>
  <c r="EU1193" i="1"/>
  <c r="EA42" i="7" s="1"/>
  <c r="EU829" i="1"/>
  <c r="ET833" i="1" s="1"/>
  <c r="EU804" i="1"/>
  <c r="EN906" i="1"/>
  <c r="EP902" i="1"/>
  <c r="EP327" i="1"/>
  <c r="EO331" i="1" s="1"/>
  <c r="EQ902" i="1"/>
  <c r="ET383" i="1"/>
  <c r="ES387" i="1" s="1"/>
  <c r="ER391" i="1" s="1"/>
  <c r="EU100" i="1"/>
  <c r="ET363" i="1"/>
  <c r="ES367" i="1" s="1"/>
  <c r="ER371" i="1" s="1"/>
  <c r="EQ327" i="1"/>
  <c r="ES833" i="1"/>
  <c r="ES323" i="1"/>
  <c r="EB2" i="7"/>
  <c r="EV1199" i="1"/>
  <c r="EV1137" i="1"/>
  <c r="EV954" i="1"/>
  <c r="EV934" i="1"/>
  <c r="EV824" i="1"/>
  <c r="EV432" i="1"/>
  <c r="EV604" i="1"/>
  <c r="EU608" i="1" s="1"/>
  <c r="ET612" i="1" s="1"/>
  <c r="EV122" i="1"/>
  <c r="EV339" i="1"/>
  <c r="EV56" i="1"/>
  <c r="EV95" i="1"/>
  <c r="EV99" i="1" s="1"/>
  <c r="EV994" i="1"/>
  <c r="EV822" i="1"/>
  <c r="EV586" i="1"/>
  <c r="EU590" i="1" s="1"/>
  <c r="ET594" i="1" s="1"/>
  <c r="EV1200" i="1"/>
  <c r="EV1058" i="1"/>
  <c r="EV825" i="1"/>
  <c r="EV858" i="1"/>
  <c r="EV1014" i="1"/>
  <c r="EV819" i="1"/>
  <c r="EV818" i="1"/>
  <c r="EV640" i="1"/>
  <c r="EV660" i="1"/>
  <c r="EW8" i="1"/>
  <c r="EV877" i="1"/>
  <c r="EV1196" i="1"/>
  <c r="EV1198" i="1"/>
  <c r="EV1188" i="1"/>
  <c r="EV1036" i="1"/>
  <c r="EV821" i="1"/>
  <c r="EV826" i="1"/>
  <c r="EV914" i="1"/>
  <c r="EV359" i="1"/>
  <c r="EV823" i="1"/>
  <c r="EV379" i="1"/>
  <c r="EV1230" i="1"/>
  <c r="EB41" i="7" s="1"/>
  <c r="EV1255" i="1"/>
  <c r="EB52" i="7" s="1"/>
  <c r="EV1197" i="1"/>
  <c r="EV1080" i="1"/>
  <c r="EV974" i="1"/>
  <c r="EV817" i="1"/>
  <c r="EV820" i="1"/>
  <c r="EV620" i="1"/>
  <c r="EU377" i="1"/>
  <c r="EU375" i="1" s="1"/>
  <c r="EU658" i="1"/>
  <c r="EU656" i="1" s="1"/>
  <c r="EU638" i="1"/>
  <c r="EU636" i="1" s="1"/>
  <c r="EU618" i="1"/>
  <c r="EU616" i="1" s="1"/>
  <c r="EU357" i="1"/>
  <c r="EU355" i="1" s="1"/>
  <c r="CI1010" i="1"/>
  <c r="CJ1012" i="1"/>
  <c r="CI1018" i="1"/>
  <c r="CH970" i="1"/>
  <c r="CI972" i="1"/>
  <c r="CH978" i="1"/>
  <c r="CH1076" i="1"/>
  <c r="CI1078" i="1"/>
  <c r="CH1084" i="1"/>
  <c r="CH990" i="1"/>
  <c r="CI992" i="1"/>
  <c r="CH998" i="1"/>
  <c r="CI950" i="1"/>
  <c r="CJ952" i="1"/>
  <c r="CI958" i="1"/>
  <c r="CE1054" i="1"/>
  <c r="CE1062" i="1"/>
  <c r="CF1056" i="1"/>
  <c r="CE1032" i="1"/>
  <c r="CF1034" i="1"/>
  <c r="CE1040" i="1"/>
  <c r="CD910" i="1"/>
  <c r="CD918" i="1"/>
  <c r="CE912" i="1"/>
  <c r="CE930" i="1"/>
  <c r="CE938" i="1"/>
  <c r="CF932" i="1"/>
  <c r="CF55" i="1"/>
  <c r="CE53" i="1"/>
  <c r="CD429" i="1"/>
  <c r="CE431" i="1"/>
  <c r="EU880" i="1" l="1"/>
  <c r="EW806" i="1"/>
  <c r="EW807" i="1"/>
  <c r="EW808" i="1"/>
  <c r="EW813" i="1"/>
  <c r="EW809" i="1"/>
  <c r="EW815" i="1"/>
  <c r="EW810" i="1"/>
  <c r="EW814" i="1"/>
  <c r="EW811" i="1"/>
  <c r="EW812" i="1"/>
  <c r="EV883" i="1"/>
  <c r="EU887" i="1" s="1"/>
  <c r="ET891" i="1" s="1"/>
  <c r="EU363" i="1"/>
  <c r="ET367" i="1" s="1"/>
  <c r="ES371" i="1" s="1"/>
  <c r="EU664" i="1"/>
  <c r="ET668" i="1" s="1"/>
  <c r="ES672" i="1" s="1"/>
  <c r="EU383" i="1"/>
  <c r="ET387" i="1" s="1"/>
  <c r="ES391" i="1" s="1"/>
  <c r="EV100" i="1"/>
  <c r="EV804" i="1"/>
  <c r="EU644" i="1"/>
  <c r="ET648" i="1" s="1"/>
  <c r="ES652" i="1" s="1"/>
  <c r="EV829" i="1"/>
  <c r="EU833" i="1" s="1"/>
  <c r="EV1193" i="1"/>
  <c r="EB42" i="7" s="1"/>
  <c r="EP331" i="1"/>
  <c r="ES837" i="1"/>
  <c r="ET898" i="1"/>
  <c r="EP906" i="1"/>
  <c r="EO906" i="1"/>
  <c r="ER327" i="1"/>
  <c r="EQ331" i="1" s="1"/>
  <c r="EU624" i="1"/>
  <c r="ET628" i="1" s="1"/>
  <c r="ES632" i="1" s="1"/>
  <c r="ER837" i="1"/>
  <c r="ES898" i="1"/>
  <c r="EC2" i="7"/>
  <c r="EW1212" i="1"/>
  <c r="EC43" i="7" s="1"/>
  <c r="EW1036" i="1"/>
  <c r="EW1014" i="1"/>
  <c r="EW826" i="1"/>
  <c r="EW660" i="1"/>
  <c r="EW586" i="1"/>
  <c r="EV590" i="1" s="1"/>
  <c r="EU594" i="1" s="1"/>
  <c r="EW822" i="1"/>
  <c r="EW1199" i="1"/>
  <c r="EW1198" i="1"/>
  <c r="EW974" i="1"/>
  <c r="EW994" i="1"/>
  <c r="EW824" i="1"/>
  <c r="EW825" i="1"/>
  <c r="EW432" i="1"/>
  <c r="EW821" i="1"/>
  <c r="EW604" i="1"/>
  <c r="EV608" i="1" s="1"/>
  <c r="EU612" i="1" s="1"/>
  <c r="EW379" i="1"/>
  <c r="EW339" i="1"/>
  <c r="EW359" i="1"/>
  <c r="EW122" i="1"/>
  <c r="EW1230" i="1"/>
  <c r="EC41" i="7" s="1"/>
  <c r="EW1197" i="1"/>
  <c r="EW954" i="1"/>
  <c r="EW914" i="1"/>
  <c r="EW877" i="1"/>
  <c r="EW858" i="1"/>
  <c r="EX8" i="1"/>
  <c r="EW56" i="1"/>
  <c r="EW1200" i="1"/>
  <c r="EW1188" i="1"/>
  <c r="EW1058" i="1"/>
  <c r="EW934" i="1"/>
  <c r="EW820" i="1"/>
  <c r="EW819" i="1"/>
  <c r="EW823" i="1"/>
  <c r="EW817" i="1"/>
  <c r="EW620" i="1"/>
  <c r="EW640" i="1"/>
  <c r="EW95" i="1"/>
  <c r="EW99" i="1" s="1"/>
  <c r="EW1255" i="1"/>
  <c r="EC52" i="7" s="1"/>
  <c r="EW1196" i="1"/>
  <c r="EW1080" i="1"/>
  <c r="EW1137" i="1"/>
  <c r="EW818" i="1"/>
  <c r="EV658" i="1"/>
  <c r="EV656" i="1" s="1"/>
  <c r="EV638" i="1"/>
  <c r="EV636" i="1" s="1"/>
  <c r="EV357" i="1"/>
  <c r="EV355" i="1" s="1"/>
  <c r="EV618" i="1"/>
  <c r="EV616" i="1" s="1"/>
  <c r="EV377" i="1"/>
  <c r="EV375" i="1" s="1"/>
  <c r="CD323" i="1"/>
  <c r="CI970" i="1"/>
  <c r="CI978" i="1"/>
  <c r="CJ972" i="1"/>
  <c r="CI990" i="1"/>
  <c r="CJ992" i="1"/>
  <c r="CI998" i="1"/>
  <c r="CJ1010" i="1"/>
  <c r="CK1012" i="1"/>
  <c r="CJ1018" i="1"/>
  <c r="CI1076" i="1"/>
  <c r="CJ1078" i="1"/>
  <c r="CI1084" i="1"/>
  <c r="CJ950" i="1"/>
  <c r="CK952" i="1"/>
  <c r="CJ958" i="1"/>
  <c r="CF1032" i="1"/>
  <c r="CF1040" i="1"/>
  <c r="CG1034" i="1"/>
  <c r="CE429" i="1"/>
  <c r="CF431" i="1"/>
  <c r="CF930" i="1"/>
  <c r="CG932" i="1"/>
  <c r="CF938" i="1"/>
  <c r="CG1056" i="1"/>
  <c r="CF1062" i="1"/>
  <c r="CF1054" i="1"/>
  <c r="CE910" i="1"/>
  <c r="CF912" i="1"/>
  <c r="CE918" i="1"/>
  <c r="CF53" i="1"/>
  <c r="CG55" i="1"/>
  <c r="BB1212" i="1"/>
  <c r="AH43" i="7" s="1"/>
  <c r="EW75" i="1" l="1"/>
  <c r="EV880" i="1"/>
  <c r="EX808" i="1"/>
  <c r="EX810" i="1"/>
  <c r="EX809" i="1"/>
  <c r="EX812" i="1"/>
  <c r="EX811" i="1"/>
  <c r="EX807" i="1"/>
  <c r="EX806" i="1"/>
  <c r="EX815" i="1"/>
  <c r="EX813" i="1"/>
  <c r="EX814" i="1"/>
  <c r="EV624" i="1"/>
  <c r="EV363" i="1"/>
  <c r="EU367" i="1" s="1"/>
  <c r="ET371" i="1" s="1"/>
  <c r="EW883" i="1"/>
  <c r="EV887" i="1" s="1"/>
  <c r="EU891" i="1" s="1"/>
  <c r="EU628" i="1"/>
  <c r="ET632" i="1" s="1"/>
  <c r="EV644" i="1"/>
  <c r="EU648" i="1" s="1"/>
  <c r="ET652" i="1" s="1"/>
  <c r="CE323" i="1"/>
  <c r="EX75" i="1"/>
  <c r="EW100" i="1"/>
  <c r="EW804" i="1"/>
  <c r="EV664" i="1"/>
  <c r="EU668" i="1" s="1"/>
  <c r="ET672" i="1" s="1"/>
  <c r="EW829" i="1"/>
  <c r="EV833" i="1" s="1"/>
  <c r="EW1193" i="1"/>
  <c r="EC42" i="7" s="1"/>
  <c r="EV383" i="1"/>
  <c r="EU387" i="1" s="1"/>
  <c r="ET391" i="1" s="1"/>
  <c r="ER902" i="1"/>
  <c r="ES902" i="1"/>
  <c r="ET323" i="1"/>
  <c r="ET837" i="1"/>
  <c r="EU898" i="1"/>
  <c r="EW618" i="1"/>
  <c r="EW616" i="1" s="1"/>
  <c r="EW357" i="1"/>
  <c r="EW355" i="1" s="1"/>
  <c r="ED2" i="7"/>
  <c r="EX1199" i="1"/>
  <c r="EX1188" i="1"/>
  <c r="EX1200" i="1"/>
  <c r="EX1014" i="1"/>
  <c r="EX954" i="1"/>
  <c r="EX823" i="1"/>
  <c r="EX934" i="1"/>
  <c r="EX817" i="1"/>
  <c r="EX1036" i="1"/>
  <c r="EX620" i="1"/>
  <c r="EX122" i="1"/>
  <c r="EY8" i="1"/>
  <c r="EX56" i="1"/>
  <c r="EX1255" i="1"/>
  <c r="ED52" i="7" s="1"/>
  <c r="EX1137" i="1"/>
  <c r="EX1080" i="1"/>
  <c r="EX819" i="1"/>
  <c r="EX824" i="1"/>
  <c r="EX877" i="1"/>
  <c r="EX95" i="1"/>
  <c r="EX99" i="1" s="1"/>
  <c r="EX1198" i="1"/>
  <c r="EX1197" i="1"/>
  <c r="EX1196" i="1"/>
  <c r="EX914" i="1"/>
  <c r="EX822" i="1"/>
  <c r="EX432" i="1"/>
  <c r="EX825" i="1"/>
  <c r="EX604" i="1"/>
  <c r="EW608" i="1" s="1"/>
  <c r="EV612" i="1" s="1"/>
  <c r="EX339" i="1"/>
  <c r="EX1230" i="1"/>
  <c r="ED41" i="7" s="1"/>
  <c r="EX1212" i="1"/>
  <c r="ED43" i="7" s="1"/>
  <c r="EX1058" i="1"/>
  <c r="EX994" i="1"/>
  <c r="EX858" i="1"/>
  <c r="EX974" i="1"/>
  <c r="EX818" i="1"/>
  <c r="EX826" i="1"/>
  <c r="EX660" i="1"/>
  <c r="EX586" i="1"/>
  <c r="EW590" i="1" s="1"/>
  <c r="EV594" i="1" s="1"/>
  <c r="EX821" i="1"/>
  <c r="EX359" i="1"/>
  <c r="EX640" i="1"/>
  <c r="EX379" i="1"/>
  <c r="EX820" i="1"/>
  <c r="EW658" i="1"/>
  <c r="EW656" i="1" s="1"/>
  <c r="EW638" i="1"/>
  <c r="EW636" i="1" s="1"/>
  <c r="EW377" i="1"/>
  <c r="EW375" i="1" s="1"/>
  <c r="CK1010" i="1"/>
  <c r="CK1018" i="1"/>
  <c r="CL1012" i="1"/>
  <c r="CJ990" i="1"/>
  <c r="CJ998" i="1"/>
  <c r="CK992" i="1"/>
  <c r="CJ1076" i="1"/>
  <c r="CK1078" i="1"/>
  <c r="CJ1084" i="1"/>
  <c r="CJ970" i="1"/>
  <c r="CJ978" i="1"/>
  <c r="CK972" i="1"/>
  <c r="CK950" i="1"/>
  <c r="CL952" i="1"/>
  <c r="CK958" i="1"/>
  <c r="CF429" i="1"/>
  <c r="CG431" i="1"/>
  <c r="CG930" i="1"/>
  <c r="CG938" i="1"/>
  <c r="CH932" i="1"/>
  <c r="CI932" i="1" s="1"/>
  <c r="CG1032" i="1"/>
  <c r="CH1034" i="1"/>
  <c r="CI1034" i="1" s="1"/>
  <c r="CG1040" i="1"/>
  <c r="CH55" i="1"/>
  <c r="CG53" i="1"/>
  <c r="CF910" i="1"/>
  <c r="CG912" i="1"/>
  <c r="CF918" i="1"/>
  <c r="CG1054" i="1"/>
  <c r="CG1062" i="1"/>
  <c r="CH1056" i="1"/>
  <c r="CI1056" i="1" s="1"/>
  <c r="EY807" i="1" l="1"/>
  <c r="EY809" i="1"/>
  <c r="EY810" i="1"/>
  <c r="EY811" i="1"/>
  <c r="EY812" i="1"/>
  <c r="EY813" i="1"/>
  <c r="EY814" i="1"/>
  <c r="EY808" i="1"/>
  <c r="EY806" i="1"/>
  <c r="EY815" i="1"/>
  <c r="EW880" i="1"/>
  <c r="EY75" i="1"/>
  <c r="EX883" i="1"/>
  <c r="EW887" i="1" s="1"/>
  <c r="EV891" i="1" s="1"/>
  <c r="EW644" i="1"/>
  <c r="EV648" i="1" s="1"/>
  <c r="EU652" i="1" s="1"/>
  <c r="EX100" i="1"/>
  <c r="EW624" i="1"/>
  <c r="EV628" i="1" s="1"/>
  <c r="EU632" i="1" s="1"/>
  <c r="EX804" i="1"/>
  <c r="EX1193" i="1"/>
  <c r="ED42" i="7" s="1"/>
  <c r="CF323" i="1"/>
  <c r="EX829" i="1"/>
  <c r="ET902" i="1"/>
  <c r="EU323" i="1"/>
  <c r="ES327" i="1"/>
  <c r="ER331" i="1" s="1"/>
  <c r="ER906" i="1"/>
  <c r="EQ906" i="1"/>
  <c r="EW383" i="1"/>
  <c r="EV387" i="1" s="1"/>
  <c r="EU391" i="1" s="1"/>
  <c r="EW664" i="1"/>
  <c r="EV668" i="1" s="1"/>
  <c r="EU672" i="1" s="1"/>
  <c r="EW363" i="1"/>
  <c r="EV367" i="1" s="1"/>
  <c r="EU371" i="1" s="1"/>
  <c r="EU837" i="1"/>
  <c r="EV898" i="1"/>
  <c r="EX357" i="1"/>
  <c r="EX355" i="1" s="1"/>
  <c r="EE2" i="7"/>
  <c r="EY1198" i="1"/>
  <c r="EY1197" i="1"/>
  <c r="EY1199" i="1"/>
  <c r="EY1080" i="1"/>
  <c r="EY954" i="1"/>
  <c r="EY914" i="1"/>
  <c r="EY822" i="1"/>
  <c r="EY821" i="1"/>
  <c r="EY819" i="1"/>
  <c r="EY660" i="1"/>
  <c r="EY858" i="1"/>
  <c r="EY359" i="1"/>
  <c r="EY1255" i="1"/>
  <c r="EE52" i="7" s="1"/>
  <c r="EY994" i="1"/>
  <c r="EY817" i="1"/>
  <c r="EY432" i="1"/>
  <c r="EY95" i="1"/>
  <c r="EY100" i="1" s="1"/>
  <c r="EY1036" i="1"/>
  <c r="EY826" i="1"/>
  <c r="EY877" i="1"/>
  <c r="EY824" i="1"/>
  <c r="EY640" i="1"/>
  <c r="EY379" i="1"/>
  <c r="EY1188" i="1"/>
  <c r="EY1137" i="1"/>
  <c r="EY1058" i="1"/>
  <c r="EY1014" i="1"/>
  <c r="EY818" i="1"/>
  <c r="EY823" i="1"/>
  <c r="EY820" i="1"/>
  <c r="EY620" i="1"/>
  <c r="EY56" i="1"/>
  <c r="EY1230" i="1"/>
  <c r="EE41" i="7" s="1"/>
  <c r="EY1200" i="1"/>
  <c r="EY934" i="1"/>
  <c r="EY825" i="1"/>
  <c r="EY604" i="1"/>
  <c r="EX608" i="1" s="1"/>
  <c r="EW612" i="1" s="1"/>
  <c r="EY586" i="1"/>
  <c r="EX590" i="1" s="1"/>
  <c r="EW594" i="1" s="1"/>
  <c r="EY122" i="1"/>
  <c r="EZ8" i="1"/>
  <c r="EY1196" i="1"/>
  <c r="EY974" i="1"/>
  <c r="EY339" i="1"/>
  <c r="EX377" i="1"/>
  <c r="EX375" i="1" s="1"/>
  <c r="EX658" i="1"/>
  <c r="EX656" i="1" s="1"/>
  <c r="EX638" i="1"/>
  <c r="EX636" i="1" s="1"/>
  <c r="EX618" i="1"/>
  <c r="EX616" i="1" s="1"/>
  <c r="CI55" i="1"/>
  <c r="CJ55" i="1" s="1"/>
  <c r="CK990" i="1"/>
  <c r="CK998" i="1"/>
  <c r="CL992" i="1"/>
  <c r="CK970" i="1"/>
  <c r="CK978" i="1"/>
  <c r="CL972" i="1"/>
  <c r="CL1010" i="1"/>
  <c r="CM1012" i="1"/>
  <c r="CL1018" i="1"/>
  <c r="CK1076" i="1"/>
  <c r="CK1084" i="1"/>
  <c r="CL1078" i="1"/>
  <c r="CL950" i="1"/>
  <c r="CM952" i="1"/>
  <c r="CL958" i="1"/>
  <c r="CI1032" i="1"/>
  <c r="CJ1034" i="1"/>
  <c r="CI1040" i="1"/>
  <c r="CI930" i="1"/>
  <c r="CJ932" i="1"/>
  <c r="CI938" i="1"/>
  <c r="CI1054" i="1"/>
  <c r="CJ1056" i="1"/>
  <c r="CI1062" i="1"/>
  <c r="CH53" i="1"/>
  <c r="CG910" i="1"/>
  <c r="CG918" i="1"/>
  <c r="CH912" i="1"/>
  <c r="CI912" i="1" s="1"/>
  <c r="CH930" i="1"/>
  <c r="CH938" i="1"/>
  <c r="CG429" i="1"/>
  <c r="CH431" i="1"/>
  <c r="CH1062" i="1"/>
  <c r="CH1054" i="1"/>
  <c r="CH1040" i="1"/>
  <c r="CH1032" i="1"/>
  <c r="EZ806" i="1" l="1"/>
  <c r="EZ807" i="1"/>
  <c r="EZ814" i="1"/>
  <c r="EZ810" i="1"/>
  <c r="EZ815" i="1"/>
  <c r="EZ811" i="1"/>
  <c r="EZ812" i="1"/>
  <c r="EZ813" i="1"/>
  <c r="EZ808" i="1"/>
  <c r="EZ809" i="1"/>
  <c r="EX880" i="1"/>
  <c r="EY99" i="1"/>
  <c r="CG323" i="1"/>
  <c r="EZ75" i="1"/>
  <c r="EX383" i="1"/>
  <c r="EW387" i="1" s="1"/>
  <c r="EV391" i="1" s="1"/>
  <c r="EY829" i="1"/>
  <c r="EX833" i="1" s="1"/>
  <c r="EX664" i="1"/>
  <c r="EW668" i="1" s="1"/>
  <c r="EV672" i="1" s="1"/>
  <c r="EX624" i="1"/>
  <c r="EW628" i="1" s="1"/>
  <c r="EV632" i="1" s="1"/>
  <c r="EY883" i="1"/>
  <c r="EX887" i="1" s="1"/>
  <c r="EW891" i="1" s="1"/>
  <c r="EY1193" i="1"/>
  <c r="EE42" i="7" s="1"/>
  <c r="EY804" i="1"/>
  <c r="EX363" i="1"/>
  <c r="EW367" i="1" s="1"/>
  <c r="EV371" i="1" s="1"/>
  <c r="EU902" i="1"/>
  <c r="ET327" i="1"/>
  <c r="ES331" i="1" s="1"/>
  <c r="EX644" i="1"/>
  <c r="EW648" i="1" s="1"/>
  <c r="EV652" i="1" s="1"/>
  <c r="EV323" i="1"/>
  <c r="EW323" i="1"/>
  <c r="ES906" i="1"/>
  <c r="EW833" i="1"/>
  <c r="EY658" i="1"/>
  <c r="EY656" i="1" s="1"/>
  <c r="EY618" i="1"/>
  <c r="EY616" i="1" s="1"/>
  <c r="EY377" i="1"/>
  <c r="EY375" i="1" s="1"/>
  <c r="EY357" i="1"/>
  <c r="EY355" i="1" s="1"/>
  <c r="EF2" i="7"/>
  <c r="EZ1197" i="1"/>
  <c r="EZ1058" i="1"/>
  <c r="EZ994" i="1"/>
  <c r="EZ877" i="1"/>
  <c r="EZ817" i="1"/>
  <c r="EZ823" i="1"/>
  <c r="EZ586" i="1"/>
  <c r="EY590" i="1" s="1"/>
  <c r="EX594" i="1" s="1"/>
  <c r="EZ432" i="1"/>
  <c r="EZ379" i="1"/>
  <c r="EZ660" i="1"/>
  <c r="FA8" i="1"/>
  <c r="EZ56" i="1"/>
  <c r="EZ95" i="1"/>
  <c r="EZ99" i="1" s="1"/>
  <c r="EZ1200" i="1"/>
  <c r="EZ1036" i="1"/>
  <c r="EZ825" i="1"/>
  <c r="EZ822" i="1"/>
  <c r="EZ819" i="1"/>
  <c r="EZ1230" i="1"/>
  <c r="EF41" i="7" s="1"/>
  <c r="EZ1198" i="1"/>
  <c r="EZ821" i="1"/>
  <c r="EZ820" i="1"/>
  <c r="EZ1199" i="1"/>
  <c r="EZ1014" i="1"/>
  <c r="EZ934" i="1"/>
  <c r="EZ858" i="1"/>
  <c r="EZ604" i="1"/>
  <c r="EY608" i="1" s="1"/>
  <c r="EX612" i="1" s="1"/>
  <c r="EZ914" i="1"/>
  <c r="EZ359" i="1"/>
  <c r="EZ339" i="1"/>
  <c r="EZ1080" i="1"/>
  <c r="EZ826" i="1"/>
  <c r="EZ818" i="1"/>
  <c r="EZ1255" i="1"/>
  <c r="EF52" i="7" s="1"/>
  <c r="EZ1196" i="1"/>
  <c r="EZ1188" i="1"/>
  <c r="EZ1212" i="1"/>
  <c r="EF43" i="7" s="1"/>
  <c r="EZ1137" i="1"/>
  <c r="EZ974" i="1"/>
  <c r="EZ954" i="1"/>
  <c r="EZ824" i="1"/>
  <c r="EZ640" i="1"/>
  <c r="EZ620" i="1"/>
  <c r="EZ122" i="1"/>
  <c r="EY638" i="1"/>
  <c r="EY636" i="1" s="1"/>
  <c r="CI53" i="1"/>
  <c r="CL1076" i="1"/>
  <c r="CM1078" i="1"/>
  <c r="CL1084" i="1"/>
  <c r="CL970" i="1"/>
  <c r="CL978" i="1"/>
  <c r="CM972" i="1"/>
  <c r="CL990" i="1"/>
  <c r="CM992" i="1"/>
  <c r="CL998" i="1"/>
  <c r="CM1010" i="1"/>
  <c r="CM1018" i="1"/>
  <c r="CN1012" i="1"/>
  <c r="CM950" i="1"/>
  <c r="CN952" i="1"/>
  <c r="CM958" i="1"/>
  <c r="CJ1054" i="1"/>
  <c r="CK1056" i="1"/>
  <c r="CJ1062" i="1"/>
  <c r="CJ53" i="1"/>
  <c r="CK55" i="1"/>
  <c r="CH429" i="1"/>
  <c r="CI431" i="1"/>
  <c r="CJ930" i="1"/>
  <c r="CJ938" i="1"/>
  <c r="CK932" i="1"/>
  <c r="CJ1032" i="1"/>
  <c r="CJ1040" i="1"/>
  <c r="CK1034" i="1"/>
  <c r="CI910" i="1"/>
  <c r="CJ912" i="1"/>
  <c r="CI918" i="1"/>
  <c r="CH910" i="1"/>
  <c r="CH918" i="1"/>
  <c r="EX898" i="1" l="1"/>
  <c r="EW837" i="1"/>
  <c r="FA806" i="1"/>
  <c r="FA808" i="1"/>
  <c r="FA813" i="1"/>
  <c r="FA810" i="1"/>
  <c r="FA814" i="1"/>
  <c r="FA815" i="1"/>
  <c r="FA807" i="1"/>
  <c r="FA809" i="1"/>
  <c r="FA811" i="1"/>
  <c r="FA812" i="1"/>
  <c r="EY880" i="1"/>
  <c r="EZ100" i="1"/>
  <c r="EZ883" i="1"/>
  <c r="EY887" i="1" s="1"/>
  <c r="EX891" i="1" s="1"/>
  <c r="EY644" i="1"/>
  <c r="EX648" i="1" s="1"/>
  <c r="EW652" i="1" s="1"/>
  <c r="FA75" i="1"/>
  <c r="EZ829" i="1"/>
  <c r="EY833" i="1" s="1"/>
  <c r="EZ1193" i="1"/>
  <c r="EF42" i="7" s="1"/>
  <c r="EY383" i="1"/>
  <c r="EX387" i="1" s="1"/>
  <c r="EW391" i="1" s="1"/>
  <c r="EY624" i="1"/>
  <c r="EX628" i="1" s="1"/>
  <c r="EW632" i="1" s="1"/>
  <c r="EZ804" i="1"/>
  <c r="EZ880" i="1" s="1"/>
  <c r="EU327" i="1"/>
  <c r="ET331" i="1" s="1"/>
  <c r="EY363" i="1"/>
  <c r="EX367" i="1" s="1"/>
  <c r="EW371" i="1" s="1"/>
  <c r="EY664" i="1"/>
  <c r="EX668" i="1" s="1"/>
  <c r="EW672" i="1" s="1"/>
  <c r="EV327" i="1"/>
  <c r="ET906" i="1"/>
  <c r="EV837" i="1"/>
  <c r="EW898" i="1"/>
  <c r="EW902" i="1" s="1"/>
  <c r="EZ638" i="1"/>
  <c r="EZ636" i="1" s="1"/>
  <c r="EZ357" i="1"/>
  <c r="EZ355" i="1" s="1"/>
  <c r="EG2" i="7"/>
  <c r="FA1199" i="1"/>
  <c r="FA1188" i="1"/>
  <c r="FA1137" i="1"/>
  <c r="FA1036" i="1"/>
  <c r="FA954" i="1"/>
  <c r="FA821" i="1"/>
  <c r="FA825" i="1"/>
  <c r="FA914" i="1"/>
  <c r="FA432" i="1"/>
  <c r="FA604" i="1"/>
  <c r="EZ608" i="1" s="1"/>
  <c r="EY612" i="1" s="1"/>
  <c r="FA1196" i="1"/>
  <c r="FA1197" i="1"/>
  <c r="FA994" i="1"/>
  <c r="FA877" i="1"/>
  <c r="FA818" i="1"/>
  <c r="FA1230" i="1"/>
  <c r="EG41" i="7" s="1"/>
  <c r="FA1198" i="1"/>
  <c r="FA1014" i="1"/>
  <c r="FA823" i="1"/>
  <c r="FA660" i="1"/>
  <c r="FA122" i="1"/>
  <c r="FA1255" i="1"/>
  <c r="EG52" i="7" s="1"/>
  <c r="FA1200" i="1"/>
  <c r="FA1080" i="1"/>
  <c r="FA1058" i="1"/>
  <c r="FA974" i="1"/>
  <c r="FA824" i="1"/>
  <c r="FA819" i="1"/>
  <c r="FA822" i="1"/>
  <c r="FA620" i="1"/>
  <c r="FA817" i="1"/>
  <c r="FA640" i="1"/>
  <c r="FB8" i="1"/>
  <c r="FA95" i="1"/>
  <c r="FA100" i="1" s="1"/>
  <c r="FA1212" i="1"/>
  <c r="EG43" i="7" s="1"/>
  <c r="FA934" i="1"/>
  <c r="FA820" i="1"/>
  <c r="FA858" i="1"/>
  <c r="FA883" i="1" s="1"/>
  <c r="EZ887" i="1" s="1"/>
  <c r="EY891" i="1" s="1"/>
  <c r="FA379" i="1"/>
  <c r="FA56" i="1"/>
  <c r="FA826" i="1"/>
  <c r="FA586" i="1"/>
  <c r="EZ590" i="1" s="1"/>
  <c r="EY594" i="1" s="1"/>
  <c r="FA339" i="1"/>
  <c r="FA359" i="1"/>
  <c r="EZ377" i="1"/>
  <c r="EZ375" i="1" s="1"/>
  <c r="EZ618" i="1"/>
  <c r="EZ616" i="1" s="1"/>
  <c r="EZ658" i="1"/>
  <c r="EZ656" i="1" s="1"/>
  <c r="CM970" i="1"/>
  <c r="CN972" i="1"/>
  <c r="CM978" i="1"/>
  <c r="CN1010" i="1"/>
  <c r="CN1018" i="1"/>
  <c r="CO1012" i="1"/>
  <c r="CM1076" i="1"/>
  <c r="CN1078" i="1"/>
  <c r="CM1084" i="1"/>
  <c r="CM990" i="1"/>
  <c r="CN992" i="1"/>
  <c r="CM998" i="1"/>
  <c r="CN950" i="1"/>
  <c r="CN958" i="1"/>
  <c r="CO952" i="1"/>
  <c r="CJ431" i="1"/>
  <c r="CI429" i="1"/>
  <c r="CL55" i="1"/>
  <c r="CK53" i="1"/>
  <c r="CJ910" i="1"/>
  <c r="CJ918" i="1"/>
  <c r="CK912" i="1"/>
  <c r="CK1054" i="1"/>
  <c r="CL1056" i="1"/>
  <c r="CK1062" i="1"/>
  <c r="CK1040" i="1"/>
  <c r="CL1034" i="1"/>
  <c r="CK1032" i="1"/>
  <c r="CK930" i="1"/>
  <c r="CL932" i="1"/>
  <c r="CK938" i="1"/>
  <c r="FB808" i="1" l="1"/>
  <c r="FB806" i="1"/>
  <c r="FB810" i="1"/>
  <c r="FB807" i="1"/>
  <c r="FB812" i="1"/>
  <c r="FB809" i="1"/>
  <c r="FB813" i="1"/>
  <c r="FB814" i="1"/>
  <c r="FB811" i="1"/>
  <c r="FB815" i="1"/>
  <c r="FA99" i="1"/>
  <c r="FB75" i="1"/>
  <c r="EZ644" i="1"/>
  <c r="EY648" i="1" s="1"/>
  <c r="EX652" i="1" s="1"/>
  <c r="FA804" i="1"/>
  <c r="FA1193" i="1"/>
  <c r="EG42" i="7" s="1"/>
  <c r="EX323" i="1"/>
  <c r="EX837" i="1"/>
  <c r="EY898" i="1"/>
  <c r="EZ664" i="1"/>
  <c r="EY668" i="1" s="1"/>
  <c r="EX672" i="1" s="1"/>
  <c r="EZ624" i="1"/>
  <c r="EY628" i="1" s="1"/>
  <c r="EX632" i="1" s="1"/>
  <c r="EZ383" i="1"/>
  <c r="EY387" i="1" s="1"/>
  <c r="EX391" i="1" s="1"/>
  <c r="EZ363" i="1"/>
  <c r="EY367" i="1" s="1"/>
  <c r="EX371" i="1" s="1"/>
  <c r="FA829" i="1"/>
  <c r="EV902" i="1"/>
  <c r="EU331" i="1"/>
  <c r="FA357" i="1"/>
  <c r="FA355" i="1" s="1"/>
  <c r="EH2" i="7"/>
  <c r="FB1188" i="1"/>
  <c r="FB1080" i="1"/>
  <c r="FB994" i="1"/>
  <c r="FB823" i="1"/>
  <c r="FB824" i="1"/>
  <c r="FB822" i="1"/>
  <c r="FB620" i="1"/>
  <c r="FB826" i="1"/>
  <c r="FB339" i="1"/>
  <c r="FB359" i="1"/>
  <c r="FB1200" i="1"/>
  <c r="FB954" i="1"/>
  <c r="FB974" i="1"/>
  <c r="FB825" i="1"/>
  <c r="FB660" i="1"/>
  <c r="FB821" i="1"/>
  <c r="FB604" i="1"/>
  <c r="FA608" i="1" s="1"/>
  <c r="EZ612" i="1" s="1"/>
  <c r="FB122" i="1"/>
  <c r="FB1199" i="1"/>
  <c r="FB1198" i="1"/>
  <c r="FB1196" i="1"/>
  <c r="FB1014" i="1"/>
  <c r="FB1036" i="1"/>
  <c r="FB914" i="1"/>
  <c r="FB820" i="1"/>
  <c r="FB934" i="1"/>
  <c r="FB432" i="1"/>
  <c r="FC8" i="1"/>
  <c r="FB1255" i="1"/>
  <c r="EH52" i="7" s="1"/>
  <c r="FB1230" i="1"/>
  <c r="EH41" i="7" s="1"/>
  <c r="FB1137" i="1"/>
  <c r="FB1058" i="1"/>
  <c r="FB819" i="1"/>
  <c r="FB818" i="1"/>
  <c r="FB877" i="1"/>
  <c r="FB1197" i="1"/>
  <c r="FB858" i="1"/>
  <c r="FB586" i="1"/>
  <c r="FA590" i="1" s="1"/>
  <c r="EZ594" i="1" s="1"/>
  <c r="FB379" i="1"/>
  <c r="FB640" i="1"/>
  <c r="FB817" i="1"/>
  <c r="FB95" i="1"/>
  <c r="FB99" i="1" s="1"/>
  <c r="FB56" i="1"/>
  <c r="FA618" i="1"/>
  <c r="FA616" i="1" s="1"/>
  <c r="FA658" i="1"/>
  <c r="FA656" i="1" s="1"/>
  <c r="FA377" i="1"/>
  <c r="FA375" i="1" s="1"/>
  <c r="FA638" i="1"/>
  <c r="FA636" i="1" s="1"/>
  <c r="CI323" i="1"/>
  <c r="CH323" i="1"/>
  <c r="CO1010" i="1"/>
  <c r="CO1018" i="1"/>
  <c r="CP1012" i="1"/>
  <c r="CN990" i="1"/>
  <c r="CO992" i="1"/>
  <c r="CN998" i="1"/>
  <c r="CN970" i="1"/>
  <c r="CN978" i="1"/>
  <c r="CO972" i="1"/>
  <c r="CN1076" i="1"/>
  <c r="CN1084" i="1"/>
  <c r="CO1078" i="1"/>
  <c r="CO950" i="1"/>
  <c r="CO958" i="1"/>
  <c r="CP952" i="1"/>
  <c r="CL1040" i="1"/>
  <c r="CL1032" i="1"/>
  <c r="CM1034" i="1"/>
  <c r="CL1062" i="1"/>
  <c r="CL1054" i="1"/>
  <c r="CM1056" i="1"/>
  <c r="CJ429" i="1"/>
  <c r="CK431" i="1"/>
  <c r="CL53" i="1"/>
  <c r="CM55" i="1"/>
  <c r="CL930" i="1"/>
  <c r="CM932" i="1"/>
  <c r="CL938" i="1"/>
  <c r="CK910" i="1"/>
  <c r="CK918" i="1"/>
  <c r="CL912" i="1"/>
  <c r="FC807" i="1" l="1"/>
  <c r="FC808" i="1"/>
  <c r="FC809" i="1"/>
  <c r="FC806" i="1"/>
  <c r="FC811" i="1"/>
  <c r="FC810" i="1"/>
  <c r="FC812" i="1"/>
  <c r="FC813" i="1"/>
  <c r="FC814" i="1"/>
  <c r="FC815" i="1"/>
  <c r="FA880" i="1"/>
  <c r="FB804" i="1"/>
  <c r="FA363" i="1"/>
  <c r="EZ367" i="1" s="1"/>
  <c r="EY371" i="1" s="1"/>
  <c r="CJ323" i="1"/>
  <c r="FA664" i="1"/>
  <c r="EZ668" i="1" s="1"/>
  <c r="EY672" i="1" s="1"/>
  <c r="FB883" i="1"/>
  <c r="FA887" i="1" s="1"/>
  <c r="EZ891" i="1" s="1"/>
  <c r="FB829" i="1"/>
  <c r="FA833" i="1" s="1"/>
  <c r="FB1193" i="1"/>
  <c r="EH42" i="7"/>
  <c r="FA383" i="1"/>
  <c r="EZ387" i="1" s="1"/>
  <c r="EY391" i="1" s="1"/>
  <c r="FA624" i="1"/>
  <c r="EZ628" i="1" s="1"/>
  <c r="EY632" i="1" s="1"/>
  <c r="FB100" i="1"/>
  <c r="FA644" i="1"/>
  <c r="EZ648" i="1" s="1"/>
  <c r="EY652" i="1" s="1"/>
  <c r="EY323" i="1"/>
  <c r="EX902" i="1"/>
  <c r="EZ323" i="1"/>
  <c r="EU906" i="1"/>
  <c r="EW327" i="1"/>
  <c r="EV331" i="1" s="1"/>
  <c r="EZ833" i="1"/>
  <c r="EV906" i="1"/>
  <c r="FB638" i="1"/>
  <c r="FB636" i="1" s="1"/>
  <c r="FB658" i="1"/>
  <c r="FB656" i="1" s="1"/>
  <c r="FB377" i="1"/>
  <c r="FB375" i="1" s="1"/>
  <c r="EI2" i="7"/>
  <c r="FC1198" i="1"/>
  <c r="FC1197" i="1"/>
  <c r="FC1137" i="1"/>
  <c r="FC1199" i="1"/>
  <c r="FC1036" i="1"/>
  <c r="FC974" i="1"/>
  <c r="FC914" i="1"/>
  <c r="FC818" i="1"/>
  <c r="FC824" i="1"/>
  <c r="FC877" i="1"/>
  <c r="FC820" i="1"/>
  <c r="FC640" i="1"/>
  <c r="FC432" i="1"/>
  <c r="FC122" i="1"/>
  <c r="FC56" i="1"/>
  <c r="FC1188" i="1"/>
  <c r="FC1200" i="1"/>
  <c r="FC954" i="1"/>
  <c r="FC819" i="1"/>
  <c r="FC934" i="1"/>
  <c r="FC660" i="1"/>
  <c r="FC379" i="1"/>
  <c r="FC95" i="1"/>
  <c r="FC100" i="1" s="1"/>
  <c r="FC1196" i="1"/>
  <c r="FC1014" i="1"/>
  <c r="FC826" i="1"/>
  <c r="FC823" i="1"/>
  <c r="FC620" i="1"/>
  <c r="FC825" i="1"/>
  <c r="FC359" i="1"/>
  <c r="FD8" i="1"/>
  <c r="FC1230" i="1"/>
  <c r="EI41" i="7" s="1"/>
  <c r="FC1212" i="1"/>
  <c r="EI43" i="7" s="1"/>
  <c r="FC1255" i="1"/>
  <c r="EI52" i="7" s="1"/>
  <c r="FC1058" i="1"/>
  <c r="FC1080" i="1"/>
  <c r="FC994" i="1"/>
  <c r="FC822" i="1"/>
  <c r="FC817" i="1"/>
  <c r="FC821" i="1"/>
  <c r="FC604" i="1"/>
  <c r="FB608" i="1" s="1"/>
  <c r="FA612" i="1" s="1"/>
  <c r="FC858" i="1"/>
  <c r="FC883" i="1" s="1"/>
  <c r="FB887" i="1" s="1"/>
  <c r="FA891" i="1" s="1"/>
  <c r="FC586" i="1"/>
  <c r="FB590" i="1" s="1"/>
  <c r="FA594" i="1" s="1"/>
  <c r="FC339" i="1"/>
  <c r="FB357" i="1"/>
  <c r="FB355" i="1" s="1"/>
  <c r="FB618" i="1"/>
  <c r="FB616" i="1" s="1"/>
  <c r="CO1076" i="1"/>
  <c r="CO1084" i="1"/>
  <c r="CP1078" i="1"/>
  <c r="CP1010" i="1"/>
  <c r="CP1018" i="1"/>
  <c r="CQ1012" i="1"/>
  <c r="CO970" i="1"/>
  <c r="CP972" i="1"/>
  <c r="CO978" i="1"/>
  <c r="CO990" i="1"/>
  <c r="CO998" i="1"/>
  <c r="CP992" i="1"/>
  <c r="CP950" i="1"/>
  <c r="CP958" i="1"/>
  <c r="CQ952" i="1"/>
  <c r="CM912" i="1"/>
  <c r="CL910" i="1"/>
  <c r="CL918" i="1"/>
  <c r="CM930" i="1"/>
  <c r="CM938" i="1"/>
  <c r="CN932" i="1"/>
  <c r="CM1054" i="1"/>
  <c r="CM1062" i="1"/>
  <c r="CN1056" i="1"/>
  <c r="CN1034" i="1"/>
  <c r="CM1032" i="1"/>
  <c r="CM1040" i="1"/>
  <c r="CN55" i="1"/>
  <c r="CM53" i="1"/>
  <c r="CK429" i="1"/>
  <c r="CL431" i="1"/>
  <c r="FC75" i="1" l="1"/>
  <c r="FD806" i="1"/>
  <c r="FD807" i="1"/>
  <c r="FD809" i="1"/>
  <c r="FD810" i="1"/>
  <c r="FD814" i="1"/>
  <c r="FD811" i="1"/>
  <c r="FD812" i="1"/>
  <c r="FD813" i="1"/>
  <c r="FD815" i="1"/>
  <c r="FD808" i="1"/>
  <c r="FB880" i="1"/>
  <c r="FB363" i="1"/>
  <c r="FA367" i="1" s="1"/>
  <c r="EZ371" i="1" s="1"/>
  <c r="CK323" i="1"/>
  <c r="FD75" i="1"/>
  <c r="FC804" i="1"/>
  <c r="FB664" i="1"/>
  <c r="FA668" i="1" s="1"/>
  <c r="EZ672" i="1" s="1"/>
  <c r="FB624" i="1"/>
  <c r="FA628" i="1" s="1"/>
  <c r="EZ632" i="1" s="1"/>
  <c r="FC99" i="1"/>
  <c r="FB644" i="1"/>
  <c r="FA648" i="1" s="1"/>
  <c r="EZ652" i="1" s="1"/>
  <c r="FC1193" i="1"/>
  <c r="EI42" i="7" s="1"/>
  <c r="FC829" i="1"/>
  <c r="FB833" i="1" s="1"/>
  <c r="FB383" i="1"/>
  <c r="FA387" i="1" s="1"/>
  <c r="EZ391" i="1" s="1"/>
  <c r="EY837" i="1"/>
  <c r="EZ898" i="1"/>
  <c r="EY327" i="1"/>
  <c r="EW906" i="1"/>
  <c r="EX327" i="1"/>
  <c r="EW331" i="1" s="1"/>
  <c r="EZ837" i="1"/>
  <c r="FA898" i="1"/>
  <c r="FC357" i="1"/>
  <c r="FC355" i="1" s="1"/>
  <c r="FC377" i="1"/>
  <c r="FC375" i="1" s="1"/>
  <c r="FC638" i="1"/>
  <c r="FC636" i="1" s="1"/>
  <c r="EJ2" i="7"/>
  <c r="FD1230" i="1"/>
  <c r="EJ41" i="7" s="1"/>
  <c r="FD1200" i="1"/>
  <c r="FD1188" i="1"/>
  <c r="FD1212" i="1"/>
  <c r="EJ43" i="7" s="1"/>
  <c r="FD1058" i="1"/>
  <c r="FD934" i="1"/>
  <c r="FD954" i="1"/>
  <c r="FD823" i="1"/>
  <c r="FD914" i="1"/>
  <c r="FD994" i="1"/>
  <c r="FD819" i="1"/>
  <c r="FD586" i="1"/>
  <c r="FC590" i="1" s="1"/>
  <c r="FB594" i="1" s="1"/>
  <c r="FD122" i="1"/>
  <c r="FD1255" i="1"/>
  <c r="EJ52" i="7" s="1"/>
  <c r="FD1196" i="1"/>
  <c r="FD1198" i="1"/>
  <c r="FD1036" i="1"/>
  <c r="FD974" i="1"/>
  <c r="FD825" i="1"/>
  <c r="FD818" i="1"/>
  <c r="FD858" i="1"/>
  <c r="FD824" i="1"/>
  <c r="FD432" i="1"/>
  <c r="FD660" i="1"/>
  <c r="FD604" i="1"/>
  <c r="FC608" i="1" s="1"/>
  <c r="FB612" i="1" s="1"/>
  <c r="FD620" i="1"/>
  <c r="FD826" i="1"/>
  <c r="FD1197" i="1"/>
  <c r="FD1199" i="1"/>
  <c r="FD821" i="1"/>
  <c r="FD820" i="1"/>
  <c r="FD640" i="1"/>
  <c r="FD359" i="1"/>
  <c r="FD339" i="1"/>
  <c r="FD95" i="1"/>
  <c r="FD100" i="1" s="1"/>
  <c r="FD1080" i="1"/>
  <c r="FD1137" i="1"/>
  <c r="FD877" i="1"/>
  <c r="FD817" i="1"/>
  <c r="FD1014" i="1"/>
  <c r="FD822" i="1"/>
  <c r="FD379" i="1"/>
  <c r="FE8" i="1"/>
  <c r="FD56" i="1"/>
  <c r="FC618" i="1"/>
  <c r="FC616" i="1" s="1"/>
  <c r="FC658" i="1"/>
  <c r="FC656" i="1" s="1"/>
  <c r="CP970" i="1"/>
  <c r="CP978" i="1"/>
  <c r="CQ972" i="1"/>
  <c r="CP990" i="1"/>
  <c r="CP998" i="1"/>
  <c r="CQ992" i="1"/>
  <c r="CQ1010" i="1"/>
  <c r="CQ1018" i="1"/>
  <c r="CR1012" i="1"/>
  <c r="CP1076" i="1"/>
  <c r="CP1084" i="1"/>
  <c r="CQ1078" i="1"/>
  <c r="CQ950" i="1"/>
  <c r="CR952" i="1"/>
  <c r="CQ958" i="1"/>
  <c r="CN1032" i="1"/>
  <c r="CN1040" i="1"/>
  <c r="CO1034" i="1"/>
  <c r="CM910" i="1"/>
  <c r="CN912" i="1"/>
  <c r="CM918" i="1"/>
  <c r="CN1054" i="1"/>
  <c r="CO1056" i="1"/>
  <c r="CN1062" i="1"/>
  <c r="CN53" i="1"/>
  <c r="CO55" i="1"/>
  <c r="CN930" i="1"/>
  <c r="CN938" i="1"/>
  <c r="CO932" i="1"/>
  <c r="CL429" i="1"/>
  <c r="CM431" i="1"/>
  <c r="FC644" i="1" l="1"/>
  <c r="FB648" i="1" s="1"/>
  <c r="FA652" i="1" s="1"/>
  <c r="FC624" i="1"/>
  <c r="FB628" i="1" s="1"/>
  <c r="FA632" i="1" s="1"/>
  <c r="FE806" i="1"/>
  <c r="FE807" i="1"/>
  <c r="FE813" i="1"/>
  <c r="FE808" i="1"/>
  <c r="FE814" i="1"/>
  <c r="FE809" i="1"/>
  <c r="FE811" i="1"/>
  <c r="FE812" i="1"/>
  <c r="FE815" i="1"/>
  <c r="FE810" i="1"/>
  <c r="FC880" i="1"/>
  <c r="FD883" i="1"/>
  <c r="FC887" i="1" s="1"/>
  <c r="FB891" i="1" s="1"/>
  <c r="FD804" i="1"/>
  <c r="FD1193" i="1"/>
  <c r="EJ42" i="7" s="1"/>
  <c r="FD829" i="1"/>
  <c r="FC833" i="1" s="1"/>
  <c r="FC664" i="1"/>
  <c r="FB668" i="1" s="1"/>
  <c r="FA672" i="1" s="1"/>
  <c r="FD99" i="1"/>
  <c r="FC363" i="1"/>
  <c r="FB367" i="1" s="1"/>
  <c r="FA371" i="1" s="1"/>
  <c r="EZ902" i="1"/>
  <c r="EX331" i="1"/>
  <c r="FA837" i="1"/>
  <c r="FB898" i="1"/>
  <c r="FC383" i="1"/>
  <c r="FB387" i="1" s="1"/>
  <c r="FA391" i="1" s="1"/>
  <c r="FA323" i="1"/>
  <c r="EY902" i="1"/>
  <c r="FD658" i="1"/>
  <c r="FD656" i="1" s="1"/>
  <c r="FD377" i="1"/>
  <c r="FD375" i="1" s="1"/>
  <c r="FD357" i="1"/>
  <c r="FD355" i="1" s="1"/>
  <c r="FD638" i="1"/>
  <c r="FD636" i="1" s="1"/>
  <c r="EK2" i="7"/>
  <c r="FE1230" i="1"/>
  <c r="EK41" i="7" s="1"/>
  <c r="FE1188" i="1"/>
  <c r="FE1080" i="1"/>
  <c r="FE1036" i="1"/>
  <c r="FE1014" i="1"/>
  <c r="FE914" i="1"/>
  <c r="FE822" i="1"/>
  <c r="FE660" i="1"/>
  <c r="FE586" i="1"/>
  <c r="FD590" i="1" s="1"/>
  <c r="FC594" i="1" s="1"/>
  <c r="FE379" i="1"/>
  <c r="FE1200" i="1"/>
  <c r="FE954" i="1"/>
  <c r="FE817" i="1"/>
  <c r="FE858" i="1"/>
  <c r="FE819" i="1"/>
  <c r="FE818" i="1"/>
  <c r="FE432" i="1"/>
  <c r="FE825" i="1"/>
  <c r="FE359" i="1"/>
  <c r="FE122" i="1"/>
  <c r="FE56" i="1"/>
  <c r="FE1255" i="1"/>
  <c r="EK52" i="7" s="1"/>
  <c r="FE1196" i="1"/>
  <c r="FE1197" i="1"/>
  <c r="FE1058" i="1"/>
  <c r="FE974" i="1"/>
  <c r="FE824" i="1"/>
  <c r="FE877" i="1"/>
  <c r="FE826" i="1"/>
  <c r="FE620" i="1"/>
  <c r="FE823" i="1"/>
  <c r="FE339" i="1"/>
  <c r="FE95" i="1"/>
  <c r="FE100" i="1" s="1"/>
  <c r="FE1199" i="1"/>
  <c r="FE1198" i="1"/>
  <c r="FE1137" i="1"/>
  <c r="FE994" i="1"/>
  <c r="FE934" i="1"/>
  <c r="FE820" i="1"/>
  <c r="FE821" i="1"/>
  <c r="FE640" i="1"/>
  <c r="FE604" i="1"/>
  <c r="FD608" i="1" s="1"/>
  <c r="FC612" i="1" s="1"/>
  <c r="FF8" i="1"/>
  <c r="FD618" i="1"/>
  <c r="FD616" i="1" s="1"/>
  <c r="CL323" i="1"/>
  <c r="CQ1076" i="1"/>
  <c r="CQ1084" i="1"/>
  <c r="CR1078" i="1"/>
  <c r="CQ990" i="1"/>
  <c r="CR992" i="1"/>
  <c r="CQ998" i="1"/>
  <c r="CQ970" i="1"/>
  <c r="CR972" i="1"/>
  <c r="CQ978" i="1"/>
  <c r="CR1010" i="1"/>
  <c r="CR1018" i="1"/>
  <c r="CS1012" i="1"/>
  <c r="CR950" i="1"/>
  <c r="CS952" i="1"/>
  <c r="CR958" i="1"/>
  <c r="CN910" i="1"/>
  <c r="CO912" i="1"/>
  <c r="CN918" i="1"/>
  <c r="CO930" i="1"/>
  <c r="CP932" i="1"/>
  <c r="CO938" i="1"/>
  <c r="CO1032" i="1"/>
  <c r="CO1040" i="1"/>
  <c r="CP1034" i="1"/>
  <c r="CM429" i="1"/>
  <c r="CN431" i="1"/>
  <c r="CP55" i="1"/>
  <c r="CO53" i="1"/>
  <c r="CO1054" i="1"/>
  <c r="CP1056" i="1"/>
  <c r="CO1062" i="1"/>
  <c r="FE75" i="1" l="1"/>
  <c r="FF808" i="1"/>
  <c r="FF810" i="1"/>
  <c r="FF812" i="1"/>
  <c r="FF806" i="1"/>
  <c r="FF813" i="1"/>
  <c r="FF814" i="1"/>
  <c r="FF809" i="1"/>
  <c r="FF815" i="1"/>
  <c r="FF807" i="1"/>
  <c r="FF811" i="1"/>
  <c r="FE99" i="1"/>
  <c r="FD880" i="1"/>
  <c r="CM323" i="1"/>
  <c r="FF75" i="1"/>
  <c r="FE804" i="1"/>
  <c r="FE883" i="1"/>
  <c r="FD887" i="1" s="1"/>
  <c r="FC891" i="1" s="1"/>
  <c r="FD644" i="1"/>
  <c r="FC648" i="1" s="1"/>
  <c r="FB652" i="1" s="1"/>
  <c r="FD383" i="1"/>
  <c r="FC387" i="1" s="1"/>
  <c r="FB391" i="1" s="1"/>
  <c r="FE829" i="1"/>
  <c r="FD833" i="1" s="1"/>
  <c r="FE1193" i="1"/>
  <c r="EK42" i="7"/>
  <c r="FD363" i="1"/>
  <c r="FC367" i="1" s="1"/>
  <c r="FB371" i="1" s="1"/>
  <c r="EZ327" i="1"/>
  <c r="EY331" i="1" s="1"/>
  <c r="FD624" i="1"/>
  <c r="FC628" i="1" s="1"/>
  <c r="FB632" i="1" s="1"/>
  <c r="EY906" i="1"/>
  <c r="EX906" i="1"/>
  <c r="FB837" i="1"/>
  <c r="FC898" i="1"/>
  <c r="FD664" i="1"/>
  <c r="FC668" i="1" s="1"/>
  <c r="FB672" i="1" s="1"/>
  <c r="FB323" i="1"/>
  <c r="FA902" i="1"/>
  <c r="FE618" i="1"/>
  <c r="FE616" i="1" s="1"/>
  <c r="FE357" i="1"/>
  <c r="FE355" i="1" s="1"/>
  <c r="FE377" i="1"/>
  <c r="FE375" i="1" s="1"/>
  <c r="FE638" i="1"/>
  <c r="FE636" i="1" s="1"/>
  <c r="EL2" i="7"/>
  <c r="FF1199" i="1"/>
  <c r="FF1188" i="1"/>
  <c r="FF1137" i="1"/>
  <c r="FF1058" i="1"/>
  <c r="FF954" i="1"/>
  <c r="FF974" i="1"/>
  <c r="FF858" i="1"/>
  <c r="FF825" i="1"/>
  <c r="FF818" i="1"/>
  <c r="FF432" i="1"/>
  <c r="FF877" i="1"/>
  <c r="FF640" i="1"/>
  <c r="FF122" i="1"/>
  <c r="FF1200" i="1"/>
  <c r="FF1036" i="1"/>
  <c r="FF914" i="1"/>
  <c r="FF826" i="1"/>
  <c r="FF820" i="1"/>
  <c r="FF620" i="1"/>
  <c r="FF604" i="1"/>
  <c r="FE608" i="1" s="1"/>
  <c r="FD612" i="1" s="1"/>
  <c r="FF379" i="1"/>
  <c r="FF95" i="1"/>
  <c r="FF100" i="1" s="1"/>
  <c r="FG8" i="1"/>
  <c r="FF1255" i="1"/>
  <c r="EL52" i="7" s="1"/>
  <c r="FF1230" i="1"/>
  <c r="EL41" i="7" s="1"/>
  <c r="FF1212" i="1"/>
  <c r="EL43" i="7" s="1"/>
  <c r="FF1196" i="1"/>
  <c r="FF1080" i="1"/>
  <c r="FF1014" i="1"/>
  <c r="FF994" i="1"/>
  <c r="FF823" i="1"/>
  <c r="FF821" i="1"/>
  <c r="FF817" i="1"/>
  <c r="FF822" i="1"/>
  <c r="FF339" i="1"/>
  <c r="FF359" i="1"/>
  <c r="FF1198" i="1"/>
  <c r="FF1197" i="1"/>
  <c r="FF819" i="1"/>
  <c r="FF934" i="1"/>
  <c r="FF660" i="1"/>
  <c r="FF586" i="1"/>
  <c r="FE590" i="1" s="1"/>
  <c r="FD594" i="1" s="1"/>
  <c r="FF824" i="1"/>
  <c r="FF56" i="1"/>
  <c r="FE658" i="1"/>
  <c r="FE656" i="1" s="1"/>
  <c r="CS1010" i="1"/>
  <c r="CS1018" i="1"/>
  <c r="CT1012" i="1"/>
  <c r="CU1012" i="1" s="1"/>
  <c r="CR990" i="1"/>
  <c r="CR998" i="1"/>
  <c r="CS992" i="1"/>
  <c r="CR1076" i="1"/>
  <c r="CR1084" i="1"/>
  <c r="CS1078" i="1"/>
  <c r="CR970" i="1"/>
  <c r="CR978" i="1"/>
  <c r="CS972" i="1"/>
  <c r="CS950" i="1"/>
  <c r="CS958" i="1"/>
  <c r="CT952" i="1"/>
  <c r="CU952" i="1" s="1"/>
  <c r="CN429" i="1"/>
  <c r="CO431" i="1"/>
  <c r="CP930" i="1"/>
  <c r="CP938" i="1"/>
  <c r="CQ932" i="1"/>
  <c r="CQ1034" i="1"/>
  <c r="CP1040" i="1"/>
  <c r="CP1032" i="1"/>
  <c r="CP53" i="1"/>
  <c r="CQ55" i="1"/>
  <c r="CP912" i="1"/>
  <c r="CO918" i="1"/>
  <c r="CO910" i="1"/>
  <c r="CP1062" i="1"/>
  <c r="CP1054" i="1"/>
  <c r="CQ1056" i="1"/>
  <c r="BK1212" i="1"/>
  <c r="AQ43" i="7" s="1"/>
  <c r="FG807" i="1" l="1"/>
  <c r="FG809" i="1"/>
  <c r="FG811" i="1"/>
  <c r="FG810" i="1"/>
  <c r="FG806" i="1"/>
  <c r="FG808" i="1"/>
  <c r="FG815" i="1"/>
  <c r="FG812" i="1"/>
  <c r="FG813" i="1"/>
  <c r="FG814" i="1"/>
  <c r="FE880" i="1"/>
  <c r="FF883" i="1"/>
  <c r="FE887" i="1" s="1"/>
  <c r="FD891" i="1" s="1"/>
  <c r="CN323" i="1"/>
  <c r="FF829" i="1"/>
  <c r="FE833" i="1" s="1"/>
  <c r="FF1193" i="1"/>
  <c r="FF804" i="1"/>
  <c r="EL42" i="7"/>
  <c r="EZ906" i="1"/>
  <c r="FA327" i="1"/>
  <c r="EZ331" i="1" s="1"/>
  <c r="FB902" i="1"/>
  <c r="FF99" i="1"/>
  <c r="FE383" i="1"/>
  <c r="FD387" i="1" s="1"/>
  <c r="FC391" i="1" s="1"/>
  <c r="FE624" i="1"/>
  <c r="FD628" i="1" s="1"/>
  <c r="FC632" i="1" s="1"/>
  <c r="FE644" i="1"/>
  <c r="FD648" i="1" s="1"/>
  <c r="FC652" i="1" s="1"/>
  <c r="FE363" i="1"/>
  <c r="FD367" i="1" s="1"/>
  <c r="FC371" i="1" s="1"/>
  <c r="FC323" i="1"/>
  <c r="FE664" i="1"/>
  <c r="FD668" i="1" s="1"/>
  <c r="FC672" i="1" s="1"/>
  <c r="FC837" i="1"/>
  <c r="FD898" i="1"/>
  <c r="FF377" i="1"/>
  <c r="FF375" i="1" s="1"/>
  <c r="FF638" i="1"/>
  <c r="FF636" i="1" s="1"/>
  <c r="FF357" i="1"/>
  <c r="FF355" i="1" s="1"/>
  <c r="FF618" i="1"/>
  <c r="FF616" i="1" s="1"/>
  <c r="EM2" i="7"/>
  <c r="FG1198" i="1"/>
  <c r="FG1255" i="1"/>
  <c r="EM52" i="7" s="1"/>
  <c r="FG1080" i="1"/>
  <c r="FG1036" i="1"/>
  <c r="FG974" i="1"/>
  <c r="FG820" i="1"/>
  <c r="FG819" i="1"/>
  <c r="FG1188" i="1"/>
  <c r="FG1200" i="1"/>
  <c r="FG954" i="1"/>
  <c r="FG826" i="1"/>
  <c r="FG934" i="1"/>
  <c r="FG604" i="1"/>
  <c r="FF608" i="1" s="1"/>
  <c r="FE612" i="1" s="1"/>
  <c r="FG660" i="1"/>
  <c r="FG821" i="1"/>
  <c r="FG620" i="1"/>
  <c r="FG379" i="1"/>
  <c r="FG359" i="1"/>
  <c r="FG339" i="1"/>
  <c r="FG1196" i="1"/>
  <c r="FG1199" i="1"/>
  <c r="FG1058" i="1"/>
  <c r="FG1014" i="1"/>
  <c r="FG822" i="1"/>
  <c r="FG858" i="1"/>
  <c r="FG817" i="1"/>
  <c r="FG877" i="1"/>
  <c r="FG823" i="1"/>
  <c r="FG586" i="1"/>
  <c r="FF590" i="1" s="1"/>
  <c r="FE594" i="1" s="1"/>
  <c r="FG1230" i="1"/>
  <c r="EM41" i="7" s="1"/>
  <c r="FG1212" i="1"/>
  <c r="EM43" i="7" s="1"/>
  <c r="FG1197" i="1"/>
  <c r="FG1137" i="1"/>
  <c r="FG994" i="1"/>
  <c r="FG914" i="1"/>
  <c r="FG818" i="1"/>
  <c r="FG825" i="1"/>
  <c r="FG824" i="1"/>
  <c r="FG640" i="1"/>
  <c r="FG432" i="1"/>
  <c r="FG122" i="1"/>
  <c r="FG56" i="1"/>
  <c r="FG95" i="1"/>
  <c r="FG99" i="1" s="1"/>
  <c r="FH8" i="1"/>
  <c r="FF658" i="1"/>
  <c r="FF656" i="1" s="1"/>
  <c r="CU1010" i="1"/>
  <c r="CV1012" i="1"/>
  <c r="CU1018" i="1"/>
  <c r="CU950" i="1"/>
  <c r="CV952" i="1"/>
  <c r="CU958" i="1"/>
  <c r="CS990" i="1"/>
  <c r="CS998" i="1"/>
  <c r="CT992" i="1"/>
  <c r="CU992" i="1" s="1"/>
  <c r="CS970" i="1"/>
  <c r="CS978" i="1"/>
  <c r="CT972" i="1"/>
  <c r="CU972" i="1" s="1"/>
  <c r="CT1010" i="1"/>
  <c r="CT1018" i="1"/>
  <c r="CS1076" i="1"/>
  <c r="CS1084" i="1"/>
  <c r="CT1078" i="1"/>
  <c r="CU1078" i="1" s="1"/>
  <c r="CT950" i="1"/>
  <c r="CT958" i="1"/>
  <c r="CQ1032" i="1"/>
  <c r="CQ1040" i="1"/>
  <c r="CR1034" i="1"/>
  <c r="CQ912" i="1"/>
  <c r="CP918" i="1"/>
  <c r="CP910" i="1"/>
  <c r="CO429" i="1"/>
  <c r="CP431" i="1"/>
  <c r="CQ1054" i="1"/>
  <c r="CR1056" i="1"/>
  <c r="CQ1062" i="1"/>
  <c r="CR55" i="1"/>
  <c r="CQ53" i="1"/>
  <c r="CQ930" i="1"/>
  <c r="CR932" i="1"/>
  <c r="CQ938" i="1"/>
  <c r="FG75" i="1" l="1"/>
  <c r="FH806" i="1"/>
  <c r="FH807" i="1"/>
  <c r="FH808" i="1"/>
  <c r="FH814" i="1"/>
  <c r="FH815" i="1"/>
  <c r="FH810" i="1"/>
  <c r="FH809" i="1"/>
  <c r="FH811" i="1"/>
  <c r="FH812" i="1"/>
  <c r="FH813" i="1"/>
  <c r="FF880" i="1"/>
  <c r="FF664" i="1"/>
  <c r="FE668" i="1" s="1"/>
  <c r="FD672" i="1" s="1"/>
  <c r="CO323" i="1"/>
  <c r="FH75" i="1"/>
  <c r="FG829" i="1"/>
  <c r="FF833" i="1" s="1"/>
  <c r="FF624" i="1"/>
  <c r="FE628" i="1" s="1"/>
  <c r="FD632" i="1" s="1"/>
  <c r="FG883" i="1"/>
  <c r="FF887" i="1" s="1"/>
  <c r="FE891" i="1" s="1"/>
  <c r="FG804" i="1"/>
  <c r="FG1193" i="1"/>
  <c r="EM42" i="7"/>
  <c r="FG100" i="1"/>
  <c r="FD323" i="1"/>
  <c r="FB327" i="1"/>
  <c r="FA331" i="1" s="1"/>
  <c r="FE323" i="1"/>
  <c r="FF363" i="1"/>
  <c r="FE367" i="1" s="1"/>
  <c r="FD371" i="1" s="1"/>
  <c r="FF644" i="1"/>
  <c r="FE648" i="1" s="1"/>
  <c r="FD652" i="1" s="1"/>
  <c r="FF383" i="1"/>
  <c r="FE387" i="1" s="1"/>
  <c r="FD391" i="1" s="1"/>
  <c r="FC902" i="1"/>
  <c r="FA906" i="1"/>
  <c r="FD837" i="1"/>
  <c r="FE898" i="1"/>
  <c r="FG638" i="1"/>
  <c r="FG636" i="1" s="1"/>
  <c r="FG357" i="1"/>
  <c r="FG355" i="1" s="1"/>
  <c r="FG618" i="1"/>
  <c r="FG616" i="1" s="1"/>
  <c r="FG377" i="1"/>
  <c r="FG375" i="1" s="1"/>
  <c r="EN2" i="7"/>
  <c r="FH1200" i="1"/>
  <c r="FH1080" i="1"/>
  <c r="FH1036" i="1"/>
  <c r="FH877" i="1"/>
  <c r="FH817" i="1"/>
  <c r="FH1058" i="1"/>
  <c r="FH818" i="1"/>
  <c r="FH858" i="1"/>
  <c r="FH994" i="1"/>
  <c r="FH620" i="1"/>
  <c r="FH1255" i="1"/>
  <c r="EN52" i="7" s="1"/>
  <c r="FH1196" i="1"/>
  <c r="FH1198" i="1"/>
  <c r="FH1188" i="1"/>
  <c r="FH1014" i="1"/>
  <c r="FH934" i="1"/>
  <c r="FH826" i="1"/>
  <c r="FH820" i="1"/>
  <c r="FH586" i="1"/>
  <c r="FG590" i="1" s="1"/>
  <c r="FF594" i="1" s="1"/>
  <c r="FH379" i="1"/>
  <c r="FH122" i="1"/>
  <c r="FH56" i="1"/>
  <c r="FH1230" i="1"/>
  <c r="EN41" i="7" s="1"/>
  <c r="FH825" i="1"/>
  <c r="FH824" i="1"/>
  <c r="FH914" i="1"/>
  <c r="FH1137" i="1"/>
  <c r="FH604" i="1"/>
  <c r="FG608" i="1" s="1"/>
  <c r="FF612" i="1" s="1"/>
  <c r="FH822" i="1"/>
  <c r="FH339" i="1"/>
  <c r="FI8" i="1"/>
  <c r="FH1197" i="1"/>
  <c r="FH1199" i="1"/>
  <c r="FH974" i="1"/>
  <c r="FH954" i="1"/>
  <c r="FH821" i="1"/>
  <c r="FH819" i="1"/>
  <c r="FH823" i="1"/>
  <c r="FH640" i="1"/>
  <c r="FH432" i="1"/>
  <c r="FH359" i="1"/>
  <c r="FH660" i="1"/>
  <c r="FH95" i="1"/>
  <c r="FH99" i="1" s="1"/>
  <c r="FG658" i="1"/>
  <c r="FG656" i="1" s="1"/>
  <c r="CV950" i="1"/>
  <c r="CV958" i="1"/>
  <c r="CW952" i="1"/>
  <c r="CU970" i="1"/>
  <c r="CU978" i="1"/>
  <c r="CV972" i="1"/>
  <c r="CV1010" i="1"/>
  <c r="CW1012" i="1"/>
  <c r="CV1018" i="1"/>
  <c r="CU1076" i="1"/>
  <c r="CV1078" i="1"/>
  <c r="CU1084" i="1"/>
  <c r="CU990" i="1"/>
  <c r="CU998" i="1"/>
  <c r="CV992" i="1"/>
  <c r="CT970" i="1"/>
  <c r="CT978" i="1"/>
  <c r="CT1076" i="1"/>
  <c r="CT1084" i="1"/>
  <c r="CT990" i="1"/>
  <c r="CT998" i="1"/>
  <c r="CR53" i="1"/>
  <c r="CS55" i="1"/>
  <c r="CQ910" i="1"/>
  <c r="CQ918" i="1"/>
  <c r="CR912" i="1"/>
  <c r="CR1040" i="1"/>
  <c r="CS1034" i="1"/>
  <c r="CR1032" i="1"/>
  <c r="CR938" i="1"/>
  <c r="CS932" i="1"/>
  <c r="CR930" i="1"/>
  <c r="CQ431" i="1"/>
  <c r="CP429" i="1"/>
  <c r="CR1062" i="1"/>
  <c r="CR1054" i="1"/>
  <c r="CS1056" i="1"/>
  <c r="FI806" i="1" l="1"/>
  <c r="FI808" i="1"/>
  <c r="FI809" i="1"/>
  <c r="FI810" i="1"/>
  <c r="FI813" i="1"/>
  <c r="FI807" i="1"/>
  <c r="FI811" i="1"/>
  <c r="FI812" i="1"/>
  <c r="FI815" i="1"/>
  <c r="FI814" i="1"/>
  <c r="FG880" i="1"/>
  <c r="FG383" i="1"/>
  <c r="FF387" i="1" s="1"/>
  <c r="FE391" i="1" s="1"/>
  <c r="FG624" i="1"/>
  <c r="FF628" i="1" s="1"/>
  <c r="FE632" i="1" s="1"/>
  <c r="FH883" i="1"/>
  <c r="FG887" i="1" s="1"/>
  <c r="FF891" i="1" s="1"/>
  <c r="FG644" i="1"/>
  <c r="FF648" i="1" s="1"/>
  <c r="FE652" i="1" s="1"/>
  <c r="FH100" i="1"/>
  <c r="FH804" i="1"/>
  <c r="FG664" i="1"/>
  <c r="FF668" i="1" s="1"/>
  <c r="FE672" i="1" s="1"/>
  <c r="FH829" i="1"/>
  <c r="FG833" i="1" s="1"/>
  <c r="FG898" i="1" s="1"/>
  <c r="FH1193" i="1"/>
  <c r="EN42" i="7"/>
  <c r="FG363" i="1"/>
  <c r="FF367" i="1" s="1"/>
  <c r="FE371" i="1" s="1"/>
  <c r="FD902" i="1"/>
  <c r="FD327" i="1"/>
  <c r="FF323" i="1"/>
  <c r="CP323" i="1"/>
  <c r="FB906" i="1"/>
  <c r="FC327" i="1"/>
  <c r="FB331" i="1" s="1"/>
  <c r="FE837" i="1"/>
  <c r="FF898" i="1"/>
  <c r="FH377" i="1"/>
  <c r="FH375" i="1" s="1"/>
  <c r="EO2" i="7"/>
  <c r="FI1255" i="1"/>
  <c r="EO52" i="7" s="1"/>
  <c r="FI1198" i="1"/>
  <c r="FI1014" i="1"/>
  <c r="FI954" i="1"/>
  <c r="FI818" i="1"/>
  <c r="FI825" i="1"/>
  <c r="FI432" i="1"/>
  <c r="FI821" i="1"/>
  <c r="FI379" i="1"/>
  <c r="FI122" i="1"/>
  <c r="FI604" i="1"/>
  <c r="FH608" i="1" s="1"/>
  <c r="FG612" i="1" s="1"/>
  <c r="FI1199" i="1"/>
  <c r="FI1188" i="1"/>
  <c r="FI1197" i="1"/>
  <c r="FI822" i="1"/>
  <c r="FI620" i="1"/>
  <c r="FI819" i="1"/>
  <c r="FI640" i="1"/>
  <c r="FI95" i="1"/>
  <c r="FI99" i="1" s="1"/>
  <c r="FI359" i="1"/>
  <c r="FI1200" i="1"/>
  <c r="FI1230" i="1"/>
  <c r="EO41" i="7" s="1"/>
  <c r="FI1080" i="1"/>
  <c r="FI1137" i="1"/>
  <c r="FI1036" i="1"/>
  <c r="FI1058" i="1"/>
  <c r="FI994" i="1"/>
  <c r="FI824" i="1"/>
  <c r="FI817" i="1"/>
  <c r="FI826" i="1"/>
  <c r="FI339" i="1"/>
  <c r="FJ8" i="1"/>
  <c r="FI858" i="1"/>
  <c r="FI100" i="1"/>
  <c r="FI1196" i="1"/>
  <c r="FI1212" i="1"/>
  <c r="EO43" i="7" s="1"/>
  <c r="FI974" i="1"/>
  <c r="FI934" i="1"/>
  <c r="FI820" i="1"/>
  <c r="FI823" i="1"/>
  <c r="FI877" i="1"/>
  <c r="FI660" i="1"/>
  <c r="FI586" i="1"/>
  <c r="FH590" i="1" s="1"/>
  <c r="FG594" i="1" s="1"/>
  <c r="FI914" i="1"/>
  <c r="FI56" i="1"/>
  <c r="FH618" i="1"/>
  <c r="FH616" i="1" s="1"/>
  <c r="FH658" i="1"/>
  <c r="FH656" i="1" s="1"/>
  <c r="FH638" i="1"/>
  <c r="FH636" i="1" s="1"/>
  <c r="FH357" i="1"/>
  <c r="FH355" i="1" s="1"/>
  <c r="CW1010" i="1"/>
  <c r="CW1018" i="1"/>
  <c r="CX1012" i="1"/>
  <c r="CV990" i="1"/>
  <c r="CW992" i="1"/>
  <c r="CV998" i="1"/>
  <c r="CV970" i="1"/>
  <c r="CV978" i="1"/>
  <c r="CW972" i="1"/>
  <c r="CV1076" i="1"/>
  <c r="CW1078" i="1"/>
  <c r="CV1084" i="1"/>
  <c r="CW950" i="1"/>
  <c r="CX952" i="1"/>
  <c r="CW958" i="1"/>
  <c r="CT1034" i="1"/>
  <c r="CU1034" i="1" s="1"/>
  <c r="CS1032" i="1"/>
  <c r="CS1040" i="1"/>
  <c r="CS930" i="1"/>
  <c r="CS938" i="1"/>
  <c r="CT932" i="1"/>
  <c r="CU932" i="1" s="1"/>
  <c r="CR431" i="1"/>
  <c r="CQ429" i="1"/>
  <c r="CR910" i="1"/>
  <c r="CS912" i="1"/>
  <c r="CR918" i="1"/>
  <c r="CS53" i="1"/>
  <c r="CT55" i="1"/>
  <c r="CS1054" i="1"/>
  <c r="CS1062" i="1"/>
  <c r="CT1056" i="1"/>
  <c r="CU1056" i="1" s="1"/>
  <c r="FI75" i="1" l="1"/>
  <c r="FJ806" i="1"/>
  <c r="FJ810" i="1"/>
  <c r="FJ812" i="1"/>
  <c r="FJ809" i="1"/>
  <c r="FJ813" i="1"/>
  <c r="FJ814" i="1"/>
  <c r="FJ807" i="1"/>
  <c r="FJ811" i="1"/>
  <c r="FJ808" i="1"/>
  <c r="FJ815" i="1"/>
  <c r="FH383" i="1"/>
  <c r="FG387" i="1" s="1"/>
  <c r="FF391" i="1" s="1"/>
  <c r="FH880" i="1"/>
  <c r="FF837" i="1"/>
  <c r="FH644" i="1"/>
  <c r="FG648" i="1" s="1"/>
  <c r="FF652" i="1" s="1"/>
  <c r="FI883" i="1"/>
  <c r="FH887" i="1" s="1"/>
  <c r="FG891" i="1" s="1"/>
  <c r="FH363" i="1"/>
  <c r="FG367" i="1" s="1"/>
  <c r="FF371" i="1" s="1"/>
  <c r="CQ323" i="1"/>
  <c r="FJ75" i="1"/>
  <c r="FI1193" i="1"/>
  <c r="EO42" i="7" s="1"/>
  <c r="FH664" i="1"/>
  <c r="FG668" i="1" s="1"/>
  <c r="FF672" i="1" s="1"/>
  <c r="FH624" i="1"/>
  <c r="FG628" i="1" s="1"/>
  <c r="FF632" i="1" s="1"/>
  <c r="FI804" i="1"/>
  <c r="FI829" i="1"/>
  <c r="FE902" i="1"/>
  <c r="FF902" i="1"/>
  <c r="FC331" i="1"/>
  <c r="FE327" i="1"/>
  <c r="FD331" i="1" s="1"/>
  <c r="FC906" i="1"/>
  <c r="FI658" i="1"/>
  <c r="FI656" i="1" s="1"/>
  <c r="FI638" i="1"/>
  <c r="FI636" i="1" s="1"/>
  <c r="FI377" i="1"/>
  <c r="FI375" i="1" s="1"/>
  <c r="EP2" i="7"/>
  <c r="FJ1230" i="1"/>
  <c r="EP41" i="7" s="1"/>
  <c r="FJ1212" i="1"/>
  <c r="EP43" i="7" s="1"/>
  <c r="FJ1014" i="1"/>
  <c r="FJ858" i="1"/>
  <c r="FJ826" i="1"/>
  <c r="FJ825" i="1"/>
  <c r="FJ432" i="1"/>
  <c r="FJ604" i="1"/>
  <c r="FI608" i="1" s="1"/>
  <c r="FH612" i="1" s="1"/>
  <c r="FJ379" i="1"/>
  <c r="FJ640" i="1"/>
  <c r="FJ820" i="1"/>
  <c r="FJ95" i="1"/>
  <c r="FJ99" i="1" s="1"/>
  <c r="FJ56" i="1"/>
  <c r="FJ1255" i="1"/>
  <c r="EP52" i="7" s="1"/>
  <c r="FJ1199" i="1"/>
  <c r="FJ1198" i="1"/>
  <c r="FJ1197" i="1"/>
  <c r="FJ1200" i="1"/>
  <c r="FJ1137" i="1"/>
  <c r="FJ1036" i="1"/>
  <c r="FJ994" i="1"/>
  <c r="FJ914" i="1"/>
  <c r="FJ822" i="1"/>
  <c r="FJ821" i="1"/>
  <c r="FJ620" i="1"/>
  <c r="FJ934" i="1"/>
  <c r="FJ122" i="1"/>
  <c r="FJ100" i="1"/>
  <c r="FJ1188" i="1"/>
  <c r="FJ1058" i="1"/>
  <c r="FJ823" i="1"/>
  <c r="FJ817" i="1"/>
  <c r="FJ974" i="1"/>
  <c r="FJ339" i="1"/>
  <c r="FK8" i="1"/>
  <c r="FJ1196" i="1"/>
  <c r="FJ954" i="1"/>
  <c r="FJ1080" i="1"/>
  <c r="FJ819" i="1"/>
  <c r="FJ877" i="1"/>
  <c r="FJ883" i="1" s="1"/>
  <c r="FJ660" i="1"/>
  <c r="FJ586" i="1"/>
  <c r="FI590" i="1" s="1"/>
  <c r="FH594" i="1" s="1"/>
  <c r="FJ824" i="1"/>
  <c r="FJ818" i="1"/>
  <c r="FJ359" i="1"/>
  <c r="FI357" i="1"/>
  <c r="FI355" i="1" s="1"/>
  <c r="FI618" i="1"/>
  <c r="FI616" i="1" s="1"/>
  <c r="CU55" i="1"/>
  <c r="CV55" i="1" s="1"/>
  <c r="CX950" i="1"/>
  <c r="CX958" i="1"/>
  <c r="CY952" i="1"/>
  <c r="CW990" i="1"/>
  <c r="CX992" i="1"/>
  <c r="CW998" i="1"/>
  <c r="CW1076" i="1"/>
  <c r="CW1084" i="1"/>
  <c r="CX1078" i="1"/>
  <c r="CX1010" i="1"/>
  <c r="CX1018" i="1"/>
  <c r="CY1012" i="1"/>
  <c r="CW970" i="1"/>
  <c r="CW978" i="1"/>
  <c r="CX972" i="1"/>
  <c r="CU1062" i="1"/>
  <c r="CV1056" i="1"/>
  <c r="CU1054" i="1"/>
  <c r="CU938" i="1"/>
  <c r="CU930" i="1"/>
  <c r="CV932" i="1"/>
  <c r="CU1032" i="1"/>
  <c r="CU1040" i="1"/>
  <c r="CV1034" i="1"/>
  <c r="CT1054" i="1"/>
  <c r="CT1062" i="1"/>
  <c r="CT930" i="1"/>
  <c r="CT938" i="1"/>
  <c r="CS910" i="1"/>
  <c r="CT912" i="1"/>
  <c r="CU912" i="1" s="1"/>
  <c r="CS918" i="1"/>
  <c r="CT1032" i="1"/>
  <c r="CT1040" i="1"/>
  <c r="CT53" i="1"/>
  <c r="CR429" i="1"/>
  <c r="CS431" i="1"/>
  <c r="FI887" i="1" l="1"/>
  <c r="FH891" i="1" s="1"/>
  <c r="FK807" i="1"/>
  <c r="FK809" i="1"/>
  <c r="FK811" i="1"/>
  <c r="FK812" i="1"/>
  <c r="FK813" i="1"/>
  <c r="FK814" i="1"/>
  <c r="FK806" i="1"/>
  <c r="FK810" i="1"/>
  <c r="FK808" i="1"/>
  <c r="FK815" i="1"/>
  <c r="FI880" i="1"/>
  <c r="CR323" i="1"/>
  <c r="FI624" i="1"/>
  <c r="FH628" i="1" s="1"/>
  <c r="FG632" i="1" s="1"/>
  <c r="FI644" i="1"/>
  <c r="FH648" i="1" s="1"/>
  <c r="FG652" i="1" s="1"/>
  <c r="FI383" i="1"/>
  <c r="FH387" i="1" s="1"/>
  <c r="FG391" i="1" s="1"/>
  <c r="FI664" i="1"/>
  <c r="FH668" i="1" s="1"/>
  <c r="FG672" i="1" s="1"/>
  <c r="FJ829" i="1"/>
  <c r="FI833" i="1" s="1"/>
  <c r="FJ804" i="1"/>
  <c r="FJ1193" i="1"/>
  <c r="EP42" i="7" s="1"/>
  <c r="FI363" i="1"/>
  <c r="FH367" i="1" s="1"/>
  <c r="FG371" i="1" s="1"/>
  <c r="FG323" i="1"/>
  <c r="FD906" i="1"/>
  <c r="FH833" i="1"/>
  <c r="FH323" i="1"/>
  <c r="FE906" i="1"/>
  <c r="FJ658" i="1"/>
  <c r="FJ656" i="1" s="1"/>
  <c r="EQ2" i="7"/>
  <c r="FK1230" i="1"/>
  <c r="EQ41" i="7" s="1"/>
  <c r="FK1196" i="1"/>
  <c r="FK954" i="1"/>
  <c r="FK826" i="1"/>
  <c r="FK858" i="1"/>
  <c r="FK877" i="1"/>
  <c r="FK823" i="1"/>
  <c r="FK640" i="1"/>
  <c r="FK819" i="1"/>
  <c r="FK379" i="1"/>
  <c r="FK1198" i="1"/>
  <c r="FK1197" i="1"/>
  <c r="FK1199" i="1"/>
  <c r="FK1014" i="1"/>
  <c r="FK914" i="1"/>
  <c r="FK822" i="1"/>
  <c r="FK825" i="1"/>
  <c r="FK824" i="1"/>
  <c r="FK620" i="1"/>
  <c r="FK432" i="1"/>
  <c r="FK359" i="1"/>
  <c r="FK56" i="1"/>
  <c r="FL8" i="1"/>
  <c r="FK95" i="1"/>
  <c r="FK100" i="1" s="1"/>
  <c r="FK1188" i="1"/>
  <c r="FK1137" i="1"/>
  <c r="FK1080" i="1"/>
  <c r="FK994" i="1"/>
  <c r="FK974" i="1"/>
  <c r="FK818" i="1"/>
  <c r="FK821" i="1"/>
  <c r="FK820" i="1"/>
  <c r="FK604" i="1"/>
  <c r="FJ608" i="1" s="1"/>
  <c r="FI612" i="1" s="1"/>
  <c r="FK586" i="1"/>
  <c r="FJ590" i="1" s="1"/>
  <c r="FI594" i="1" s="1"/>
  <c r="FK660" i="1"/>
  <c r="FK1255" i="1"/>
  <c r="EQ52" i="7" s="1"/>
  <c r="FK1200" i="1"/>
  <c r="FK1058" i="1"/>
  <c r="FK1036" i="1"/>
  <c r="FK934" i="1"/>
  <c r="FK817" i="1"/>
  <c r="FK122" i="1"/>
  <c r="FK339" i="1"/>
  <c r="FJ357" i="1"/>
  <c r="FJ355" i="1" s="1"/>
  <c r="FJ618" i="1"/>
  <c r="FJ616" i="1" s="1"/>
  <c r="FJ638" i="1"/>
  <c r="FJ636" i="1" s="1"/>
  <c r="FJ377" i="1"/>
  <c r="FJ375" i="1" s="1"/>
  <c r="CU53" i="1"/>
  <c r="CX990" i="1"/>
  <c r="CX998" i="1"/>
  <c r="CY992" i="1"/>
  <c r="CY1010" i="1"/>
  <c r="CY1018" i="1"/>
  <c r="CZ1012" i="1"/>
  <c r="CY950" i="1"/>
  <c r="CY958" i="1"/>
  <c r="CZ952" i="1"/>
  <c r="CX1076" i="1"/>
  <c r="CX1084" i="1"/>
  <c r="CY1078" i="1"/>
  <c r="CX970" i="1"/>
  <c r="CX978" i="1"/>
  <c r="CY972" i="1"/>
  <c r="CW1056" i="1"/>
  <c r="CV1062" i="1"/>
  <c r="CV1054" i="1"/>
  <c r="CU918" i="1"/>
  <c r="CV912" i="1"/>
  <c r="CU910" i="1"/>
  <c r="CV1032" i="1"/>
  <c r="CV1040" i="1"/>
  <c r="CW1034" i="1"/>
  <c r="CV53" i="1"/>
  <c r="CW55" i="1"/>
  <c r="CV930" i="1"/>
  <c r="CV938" i="1"/>
  <c r="CW932" i="1"/>
  <c r="CT910" i="1"/>
  <c r="CT918" i="1"/>
  <c r="CS429" i="1"/>
  <c r="CT431" i="1"/>
  <c r="FK75" i="1" l="1"/>
  <c r="FL806" i="1"/>
  <c r="FL807" i="1"/>
  <c r="FL808" i="1"/>
  <c r="FL814" i="1"/>
  <c r="FL815" i="1"/>
  <c r="FL809" i="1"/>
  <c r="FL811" i="1"/>
  <c r="FL812" i="1"/>
  <c r="FL813" i="1"/>
  <c r="FL810" i="1"/>
  <c r="FK883" i="1"/>
  <c r="FJ887" i="1" s="1"/>
  <c r="FI891" i="1" s="1"/>
  <c r="FJ880" i="1"/>
  <c r="FK99" i="1"/>
  <c r="CS323" i="1"/>
  <c r="FL75" i="1"/>
  <c r="FJ383" i="1"/>
  <c r="FI387" i="1" s="1"/>
  <c r="FH391" i="1" s="1"/>
  <c r="FJ644" i="1"/>
  <c r="FI648" i="1" s="1"/>
  <c r="FH652" i="1" s="1"/>
  <c r="FJ363" i="1"/>
  <c r="FI367" i="1" s="1"/>
  <c r="FH371" i="1" s="1"/>
  <c r="FK804" i="1"/>
  <c r="FK1193" i="1"/>
  <c r="EQ42" i="7"/>
  <c r="FJ664" i="1"/>
  <c r="FI668" i="1" s="1"/>
  <c r="FH672" i="1" s="1"/>
  <c r="FG327" i="1"/>
  <c r="FG837" i="1"/>
  <c r="FH898" i="1"/>
  <c r="FF327" i="1"/>
  <c r="FE331" i="1" s="1"/>
  <c r="FK829" i="1"/>
  <c r="FI323" i="1"/>
  <c r="FH837" i="1"/>
  <c r="FI898" i="1"/>
  <c r="FJ624" i="1"/>
  <c r="FI628" i="1" s="1"/>
  <c r="FH632" i="1" s="1"/>
  <c r="FK377" i="1"/>
  <c r="FK375" i="1" s="1"/>
  <c r="FK618" i="1"/>
  <c r="FK616" i="1" s="1"/>
  <c r="FK658" i="1"/>
  <c r="FK656" i="1" s="1"/>
  <c r="ER2" i="7"/>
  <c r="FL1188" i="1"/>
  <c r="FL1137" i="1"/>
  <c r="FL954" i="1"/>
  <c r="FL994" i="1"/>
  <c r="FL877" i="1"/>
  <c r="FL817" i="1"/>
  <c r="FL820" i="1"/>
  <c r="FL819" i="1"/>
  <c r="FL822" i="1"/>
  <c r="FL122" i="1"/>
  <c r="FL379" i="1"/>
  <c r="FL620" i="1"/>
  <c r="FL586" i="1"/>
  <c r="FK590" i="1" s="1"/>
  <c r="FJ594" i="1" s="1"/>
  <c r="FL1200" i="1"/>
  <c r="FL1199" i="1"/>
  <c r="FL1058" i="1"/>
  <c r="FL934" i="1"/>
  <c r="FL914" i="1"/>
  <c r="FL660" i="1"/>
  <c r="FL95" i="1"/>
  <c r="FL100" i="1" s="1"/>
  <c r="FL1196" i="1"/>
  <c r="FL1036" i="1"/>
  <c r="FL974" i="1"/>
  <c r="FL825" i="1"/>
  <c r="FL858" i="1"/>
  <c r="FL883" i="1" s="1"/>
  <c r="FK887" i="1" s="1"/>
  <c r="FJ891" i="1" s="1"/>
  <c r="FL823" i="1"/>
  <c r="FL359" i="1"/>
  <c r="FL339" i="1"/>
  <c r="FL1230" i="1"/>
  <c r="ER41" i="7" s="1"/>
  <c r="FL1255" i="1"/>
  <c r="ER52" i="7" s="1"/>
  <c r="FL1197" i="1"/>
  <c r="FL1212" i="1"/>
  <c r="ER43" i="7" s="1"/>
  <c r="FL1198" i="1"/>
  <c r="FL1080" i="1"/>
  <c r="FL1014" i="1"/>
  <c r="FL821" i="1"/>
  <c r="FL826" i="1"/>
  <c r="FL824" i="1"/>
  <c r="FL640" i="1"/>
  <c r="FL432" i="1"/>
  <c r="FL604" i="1"/>
  <c r="FK608" i="1" s="1"/>
  <c r="FJ612" i="1" s="1"/>
  <c r="FM8" i="1"/>
  <c r="FL56" i="1"/>
  <c r="FL818" i="1"/>
  <c r="FK357" i="1"/>
  <c r="FK355" i="1" s="1"/>
  <c r="FK638" i="1"/>
  <c r="FK636" i="1" s="1"/>
  <c r="CY970" i="1"/>
  <c r="CY978" i="1"/>
  <c r="CZ972" i="1"/>
  <c r="CZ1010" i="1"/>
  <c r="CZ1018" i="1"/>
  <c r="DA1012" i="1"/>
  <c r="CY1076" i="1"/>
  <c r="CY1084" i="1"/>
  <c r="CZ1078" i="1"/>
  <c r="CY990" i="1"/>
  <c r="CY998" i="1"/>
  <c r="CZ992" i="1"/>
  <c r="CZ950" i="1"/>
  <c r="CZ958" i="1"/>
  <c r="DA952" i="1"/>
  <c r="CW1032" i="1"/>
  <c r="CW1040" i="1"/>
  <c r="CX1034" i="1"/>
  <c r="CW930" i="1"/>
  <c r="CW938" i="1"/>
  <c r="CX932" i="1"/>
  <c r="CW53" i="1"/>
  <c r="CX55" i="1"/>
  <c r="CW1054" i="1"/>
  <c r="CW1062" i="1"/>
  <c r="CX1056" i="1"/>
  <c r="CT429" i="1"/>
  <c r="CU431" i="1"/>
  <c r="CV910" i="1"/>
  <c r="CV918" i="1"/>
  <c r="CW912" i="1"/>
  <c r="FM806" i="1" l="1"/>
  <c r="FM807" i="1"/>
  <c r="FM813" i="1"/>
  <c r="FM808" i="1"/>
  <c r="FM810" i="1"/>
  <c r="FM815" i="1"/>
  <c r="FM809" i="1"/>
  <c r="FM814" i="1"/>
  <c r="FM811" i="1"/>
  <c r="FM812" i="1"/>
  <c r="FK880" i="1"/>
  <c r="FL99" i="1"/>
  <c r="CT323" i="1"/>
  <c r="FM75" i="1"/>
  <c r="FK644" i="1"/>
  <c r="FJ648" i="1" s="1"/>
  <c r="FI652" i="1" s="1"/>
  <c r="FL804" i="1"/>
  <c r="FK664" i="1"/>
  <c r="FJ668" i="1" s="1"/>
  <c r="FI672" i="1" s="1"/>
  <c r="FK624" i="1"/>
  <c r="FJ628" i="1" s="1"/>
  <c r="FI632" i="1" s="1"/>
  <c r="FL829" i="1"/>
  <c r="FL1193" i="1"/>
  <c r="ER42" i="7"/>
  <c r="FK833" i="1"/>
  <c r="FJ833" i="1"/>
  <c r="FG902" i="1"/>
  <c r="FK383" i="1"/>
  <c r="FJ387" i="1" s="1"/>
  <c r="FI391" i="1" s="1"/>
  <c r="FH902" i="1"/>
  <c r="FH327" i="1"/>
  <c r="FG331" i="1" s="1"/>
  <c r="FF331" i="1"/>
  <c r="FK363" i="1"/>
  <c r="FJ367" i="1" s="1"/>
  <c r="FI371" i="1" s="1"/>
  <c r="FL658" i="1"/>
  <c r="FL656" i="1" s="1"/>
  <c r="ES2" i="7"/>
  <c r="FM1188" i="1"/>
  <c r="FM994" i="1"/>
  <c r="FM820" i="1"/>
  <c r="FM819" i="1"/>
  <c r="FM818" i="1"/>
  <c r="FM821" i="1"/>
  <c r="FM432" i="1"/>
  <c r="FM826" i="1"/>
  <c r="FM1255" i="1"/>
  <c r="ES52" i="7" s="1"/>
  <c r="FM1200" i="1"/>
  <c r="FM1230" i="1"/>
  <c r="ES41" i="7" s="1"/>
  <c r="FM1197" i="1"/>
  <c r="FM1080" i="1"/>
  <c r="FM1058" i="1"/>
  <c r="FM934" i="1"/>
  <c r="FM914" i="1"/>
  <c r="FM620" i="1"/>
  <c r="FM877" i="1"/>
  <c r="FM339" i="1"/>
  <c r="FN8" i="1"/>
  <c r="FM56" i="1"/>
  <c r="FM1196" i="1"/>
  <c r="FM1212" i="1"/>
  <c r="ES43" i="7" s="1"/>
  <c r="FM1137" i="1"/>
  <c r="FM974" i="1"/>
  <c r="FM954" i="1"/>
  <c r="FM822" i="1"/>
  <c r="FM640" i="1"/>
  <c r="FM817" i="1"/>
  <c r="FM95" i="1"/>
  <c r="FM99" i="1" s="1"/>
  <c r="FM1199" i="1"/>
  <c r="FM1198" i="1"/>
  <c r="FM1036" i="1"/>
  <c r="FM1014" i="1"/>
  <c r="FM824" i="1"/>
  <c r="FM825" i="1"/>
  <c r="FM823" i="1"/>
  <c r="FM858" i="1"/>
  <c r="FM660" i="1"/>
  <c r="FM586" i="1"/>
  <c r="FL590" i="1" s="1"/>
  <c r="FK594" i="1" s="1"/>
  <c r="FM604" i="1"/>
  <c r="FL608" i="1" s="1"/>
  <c r="FK612" i="1" s="1"/>
  <c r="FM379" i="1"/>
  <c r="FM359" i="1"/>
  <c r="FM122" i="1"/>
  <c r="FL638" i="1"/>
  <c r="FL636" i="1" s="1"/>
  <c r="FL357" i="1"/>
  <c r="FL355" i="1" s="1"/>
  <c r="FL618" i="1"/>
  <c r="FL616" i="1" s="1"/>
  <c r="FL377" i="1"/>
  <c r="FL375" i="1" s="1"/>
  <c r="CU323" i="1"/>
  <c r="DA950" i="1"/>
  <c r="DA958" i="1"/>
  <c r="DB952" i="1"/>
  <c r="DA1010" i="1"/>
  <c r="DA1018" i="1"/>
  <c r="DB1012" i="1"/>
  <c r="CZ990" i="1"/>
  <c r="CZ998" i="1"/>
  <c r="DA992" i="1"/>
  <c r="CZ970" i="1"/>
  <c r="CZ978" i="1"/>
  <c r="DA972" i="1"/>
  <c r="CZ1076" i="1"/>
  <c r="CZ1084" i="1"/>
  <c r="DA1078" i="1"/>
  <c r="CX1062" i="1"/>
  <c r="CY1056" i="1"/>
  <c r="CX1054" i="1"/>
  <c r="CX1040" i="1"/>
  <c r="CY1034" i="1"/>
  <c r="CX1032" i="1"/>
  <c r="CW918" i="1"/>
  <c r="CW910" i="1"/>
  <c r="CX912" i="1"/>
  <c r="CX53" i="1"/>
  <c r="CY55" i="1"/>
  <c r="CX938" i="1"/>
  <c r="CX930" i="1"/>
  <c r="CY932" i="1"/>
  <c r="CU429" i="1"/>
  <c r="CV431" i="1"/>
  <c r="FN810" i="1" l="1"/>
  <c r="FN806" i="1"/>
  <c r="FN807" i="1"/>
  <c r="FN808" i="1"/>
  <c r="FN809" i="1"/>
  <c r="FN812" i="1"/>
  <c r="FN811" i="1"/>
  <c r="FN815" i="1"/>
  <c r="FN813" i="1"/>
  <c r="FN814" i="1"/>
  <c r="FL880" i="1"/>
  <c r="FM883" i="1"/>
  <c r="FL887" i="1" s="1"/>
  <c r="FK891" i="1" s="1"/>
  <c r="FN75" i="1"/>
  <c r="FL664" i="1"/>
  <c r="FK668" i="1" s="1"/>
  <c r="FJ672" i="1" s="1"/>
  <c r="FM804" i="1"/>
  <c r="FM1193" i="1"/>
  <c r="ES42" i="7" s="1"/>
  <c r="FI837" i="1"/>
  <c r="FJ898" i="1"/>
  <c r="FG906" i="1"/>
  <c r="FF906" i="1"/>
  <c r="FL624" i="1"/>
  <c r="FK628" i="1" s="1"/>
  <c r="FJ632" i="1" s="1"/>
  <c r="FL363" i="1"/>
  <c r="FK367" i="1" s="1"/>
  <c r="FJ371" i="1" s="1"/>
  <c r="FL383" i="1"/>
  <c r="FK387" i="1" s="1"/>
  <c r="FJ391" i="1" s="1"/>
  <c r="FL644" i="1"/>
  <c r="FK648" i="1" s="1"/>
  <c r="FJ652" i="1" s="1"/>
  <c r="FJ323" i="1"/>
  <c r="FM829" i="1"/>
  <c r="FM100" i="1"/>
  <c r="FJ837" i="1"/>
  <c r="FK898" i="1"/>
  <c r="ET2" i="7"/>
  <c r="FN1199" i="1"/>
  <c r="FN1188" i="1"/>
  <c r="FN1200" i="1"/>
  <c r="FN1196" i="1"/>
  <c r="FN1014" i="1"/>
  <c r="FN819" i="1"/>
  <c r="FN818" i="1"/>
  <c r="FN822" i="1"/>
  <c r="FN620" i="1"/>
  <c r="FN820" i="1"/>
  <c r="FN359" i="1"/>
  <c r="FN95" i="1"/>
  <c r="FN100" i="1" s="1"/>
  <c r="FN56" i="1"/>
  <c r="FN1255" i="1"/>
  <c r="ET52" i="7" s="1"/>
  <c r="FN1080" i="1"/>
  <c r="FN994" i="1"/>
  <c r="FN858" i="1"/>
  <c r="FN934" i="1"/>
  <c r="FN817" i="1"/>
  <c r="FN826" i="1"/>
  <c r="FN339" i="1"/>
  <c r="FO8" i="1"/>
  <c r="FN1230" i="1"/>
  <c r="ET41" i="7" s="1"/>
  <c r="FN1137" i="1"/>
  <c r="FN1058" i="1"/>
  <c r="FN914" i="1"/>
  <c r="FN877" i="1"/>
  <c r="FN660" i="1"/>
  <c r="FN586" i="1"/>
  <c r="FM590" i="1" s="1"/>
  <c r="FL594" i="1" s="1"/>
  <c r="FN825" i="1"/>
  <c r="FN1036" i="1"/>
  <c r="FN122" i="1"/>
  <c r="FN1198" i="1"/>
  <c r="FN1197" i="1"/>
  <c r="FN954" i="1"/>
  <c r="FN823" i="1"/>
  <c r="FN824" i="1"/>
  <c r="FN821" i="1"/>
  <c r="FN432" i="1"/>
  <c r="FN604" i="1"/>
  <c r="FM608" i="1" s="1"/>
  <c r="FL612" i="1" s="1"/>
  <c r="FN379" i="1"/>
  <c r="FN974" i="1"/>
  <c r="FN640" i="1"/>
  <c r="FM618" i="1"/>
  <c r="FM616" i="1" s="1"/>
  <c r="FM377" i="1"/>
  <c r="FM375" i="1" s="1"/>
  <c r="FM638" i="1"/>
  <c r="FM636" i="1" s="1"/>
  <c r="FM357" i="1"/>
  <c r="FM355" i="1" s="1"/>
  <c r="FM658" i="1"/>
  <c r="FM656" i="1" s="1"/>
  <c r="CV323" i="1"/>
  <c r="DA1076" i="1"/>
  <c r="DA1084" i="1"/>
  <c r="DB1078" i="1"/>
  <c r="DB1010" i="1"/>
  <c r="DB1018" i="1"/>
  <c r="DC1012" i="1"/>
  <c r="DA970" i="1"/>
  <c r="DA978" i="1"/>
  <c r="DB972" i="1"/>
  <c r="DB950" i="1"/>
  <c r="DB958" i="1"/>
  <c r="DC952" i="1"/>
  <c r="DA990" i="1"/>
  <c r="DA998" i="1"/>
  <c r="DB992" i="1"/>
  <c r="CY930" i="1"/>
  <c r="CY938" i="1"/>
  <c r="CZ932" i="1"/>
  <c r="CZ55" i="1"/>
  <c r="CY53" i="1"/>
  <c r="CV429" i="1"/>
  <c r="CW431" i="1"/>
  <c r="CX918" i="1"/>
  <c r="CX910" i="1"/>
  <c r="CY912" i="1"/>
  <c r="CY1032" i="1"/>
  <c r="CZ1034" i="1"/>
  <c r="CY1040" i="1"/>
  <c r="CY1054" i="1"/>
  <c r="CY1062" i="1"/>
  <c r="CZ1056" i="1"/>
  <c r="FO807" i="1" l="1"/>
  <c r="FO809" i="1"/>
  <c r="FO810" i="1"/>
  <c r="FO811" i="1"/>
  <c r="FO812" i="1"/>
  <c r="FO813" i="1"/>
  <c r="FO814" i="1"/>
  <c r="FO808" i="1"/>
  <c r="FO806" i="1"/>
  <c r="FO815" i="1"/>
  <c r="FM880" i="1"/>
  <c r="FM363" i="1"/>
  <c r="FL367" i="1" s="1"/>
  <c r="FK371" i="1" s="1"/>
  <c r="CW323" i="1"/>
  <c r="FO75" i="1"/>
  <c r="FK323" i="1"/>
  <c r="FJ327" i="1" s="1"/>
  <c r="FN804" i="1"/>
  <c r="FN829" i="1"/>
  <c r="FM833" i="1" s="1"/>
  <c r="FN99" i="1"/>
  <c r="FM644" i="1"/>
  <c r="FL648" i="1" s="1"/>
  <c r="FK652" i="1" s="1"/>
  <c r="FM624" i="1"/>
  <c r="FL628" i="1" s="1"/>
  <c r="FK632" i="1" s="1"/>
  <c r="FN883" i="1"/>
  <c r="FM887" i="1" s="1"/>
  <c r="FL891" i="1" s="1"/>
  <c r="FN1193" i="1"/>
  <c r="ET42" i="7" s="1"/>
  <c r="FJ902" i="1"/>
  <c r="FI327" i="1"/>
  <c r="FH331" i="1" s="1"/>
  <c r="FL833" i="1"/>
  <c r="FM664" i="1"/>
  <c r="FL668" i="1" s="1"/>
  <c r="FK672" i="1" s="1"/>
  <c r="FM383" i="1"/>
  <c r="FL387" i="1" s="1"/>
  <c r="FK391" i="1" s="1"/>
  <c r="FI902" i="1"/>
  <c r="FN658" i="1"/>
  <c r="FN656" i="1" s="1"/>
  <c r="FN377" i="1"/>
  <c r="FN375" i="1" s="1"/>
  <c r="FN357" i="1"/>
  <c r="FN355" i="1" s="1"/>
  <c r="FN638" i="1"/>
  <c r="FN636" i="1" s="1"/>
  <c r="EU2" i="7"/>
  <c r="FO1198" i="1"/>
  <c r="FO1197" i="1"/>
  <c r="FO1199" i="1"/>
  <c r="FO1080" i="1"/>
  <c r="FO914" i="1"/>
  <c r="FO822" i="1"/>
  <c r="FO821" i="1"/>
  <c r="FO819" i="1"/>
  <c r="FO323" i="1"/>
  <c r="FO122" i="1"/>
  <c r="FO339" i="1"/>
  <c r="FO1188" i="1"/>
  <c r="FO1058" i="1"/>
  <c r="FO994" i="1"/>
  <c r="FO974" i="1"/>
  <c r="FO818" i="1"/>
  <c r="FO823" i="1"/>
  <c r="FO620" i="1"/>
  <c r="FO56" i="1"/>
  <c r="FO432" i="1"/>
  <c r="FO95" i="1"/>
  <c r="FO100" i="1" s="1"/>
  <c r="FO1230" i="1"/>
  <c r="EU41" i="7" s="1"/>
  <c r="FO1255" i="1"/>
  <c r="EU52" i="7" s="1"/>
  <c r="FO1200" i="1"/>
  <c r="FO1137" i="1"/>
  <c r="FO934" i="1"/>
  <c r="FO817" i="1"/>
  <c r="FO858" i="1"/>
  <c r="FO604" i="1"/>
  <c r="FN608" i="1" s="1"/>
  <c r="FM612" i="1" s="1"/>
  <c r="FO586" i="1"/>
  <c r="FN590" i="1" s="1"/>
  <c r="FM594" i="1" s="1"/>
  <c r="FO379" i="1"/>
  <c r="FO359" i="1"/>
  <c r="FP8" i="1"/>
  <c r="FO1212" i="1"/>
  <c r="EU43" i="7" s="1"/>
  <c r="FO1196" i="1"/>
  <c r="FO1036" i="1"/>
  <c r="FO954" i="1"/>
  <c r="FO1014" i="1"/>
  <c r="FO826" i="1"/>
  <c r="FO877" i="1"/>
  <c r="FO820" i="1"/>
  <c r="FO640" i="1"/>
  <c r="FO660" i="1"/>
  <c r="FO824" i="1"/>
  <c r="FO825" i="1"/>
  <c r="FN618" i="1"/>
  <c r="FN616" i="1" s="1"/>
  <c r="DB990" i="1"/>
  <c r="DB998" i="1"/>
  <c r="DC992" i="1"/>
  <c r="DC1010" i="1"/>
  <c r="DC1018" i="1"/>
  <c r="DD1012" i="1"/>
  <c r="DC950" i="1"/>
  <c r="DC958" i="1"/>
  <c r="DD952" i="1"/>
  <c r="DB1076" i="1"/>
  <c r="DB1084" i="1"/>
  <c r="DC1078" i="1"/>
  <c r="DB970" i="1"/>
  <c r="DB978" i="1"/>
  <c r="DC972" i="1"/>
  <c r="CZ53" i="1"/>
  <c r="DA55" i="1"/>
  <c r="CX431" i="1"/>
  <c r="CW429" i="1"/>
  <c r="CZ930" i="1"/>
  <c r="DA932" i="1"/>
  <c r="CZ938" i="1"/>
  <c r="CZ912" i="1"/>
  <c r="CY918" i="1"/>
  <c r="CY910" i="1"/>
  <c r="CZ1054" i="1"/>
  <c r="CZ1062" i="1"/>
  <c r="DA1056" i="1"/>
  <c r="CZ1032" i="1"/>
  <c r="DA1034" i="1"/>
  <c r="CZ1040" i="1"/>
  <c r="FP806" i="1" l="1"/>
  <c r="FP807" i="1"/>
  <c r="FP808" i="1"/>
  <c r="FP814" i="1"/>
  <c r="FP815" i="1"/>
  <c r="FP810" i="1"/>
  <c r="FP811" i="1"/>
  <c r="FP812" i="1"/>
  <c r="FP813" i="1"/>
  <c r="FP809" i="1"/>
  <c r="FO883" i="1"/>
  <c r="FN887" i="1" s="1"/>
  <c r="FM891" i="1" s="1"/>
  <c r="FN880" i="1"/>
  <c r="FO829" i="1"/>
  <c r="FO804" i="1"/>
  <c r="FO1193" i="1"/>
  <c r="EU42" i="7" s="1"/>
  <c r="FN833" i="1"/>
  <c r="FM837" i="1" s="1"/>
  <c r="FO99" i="1"/>
  <c r="FN363" i="1"/>
  <c r="FM367" i="1" s="1"/>
  <c r="FL371" i="1" s="1"/>
  <c r="FN383" i="1"/>
  <c r="FM387" i="1" s="1"/>
  <c r="FL391" i="1" s="1"/>
  <c r="FP75" i="1"/>
  <c r="FN644" i="1"/>
  <c r="FM648" i="1" s="1"/>
  <c r="FL652" i="1" s="1"/>
  <c r="FL323" i="1"/>
  <c r="FI331" i="1"/>
  <c r="FN624" i="1"/>
  <c r="FM628" i="1" s="1"/>
  <c r="FL632" i="1" s="1"/>
  <c r="FI906" i="1"/>
  <c r="FL837" i="1"/>
  <c r="FM898" i="1"/>
  <c r="FN664" i="1"/>
  <c r="FM668" i="1" s="1"/>
  <c r="FL672" i="1" s="1"/>
  <c r="FH906" i="1"/>
  <c r="FK837" i="1"/>
  <c r="FL898" i="1"/>
  <c r="FO658" i="1"/>
  <c r="FO656" i="1" s="1"/>
  <c r="FO638" i="1"/>
  <c r="FO636" i="1" s="1"/>
  <c r="FO357" i="1"/>
  <c r="FO355" i="1" s="1"/>
  <c r="EV2" i="7"/>
  <c r="FP1197" i="1"/>
  <c r="FP1137" i="1"/>
  <c r="FP1058" i="1"/>
  <c r="FP821" i="1"/>
  <c r="FP954" i="1"/>
  <c r="FP823" i="1"/>
  <c r="FP824" i="1"/>
  <c r="FP122" i="1"/>
  <c r="FP339" i="1"/>
  <c r="FP379" i="1"/>
  <c r="FP95" i="1"/>
  <c r="FP100" i="1" s="1"/>
  <c r="FP1199" i="1"/>
  <c r="FP1014" i="1"/>
  <c r="FP994" i="1"/>
  <c r="FP877" i="1"/>
  <c r="FP817" i="1"/>
  <c r="FP858" i="1"/>
  <c r="FP883" i="1" s="1"/>
  <c r="FO887" i="1" s="1"/>
  <c r="FN891" i="1" s="1"/>
  <c r="FP640" i="1"/>
  <c r="FP604" i="1"/>
  <c r="FO608" i="1" s="1"/>
  <c r="FN612" i="1" s="1"/>
  <c r="FP620" i="1"/>
  <c r="FP432" i="1"/>
  <c r="FQ8" i="1"/>
  <c r="FP1200" i="1"/>
  <c r="FP1212" i="1"/>
  <c r="EV43" i="7" s="1"/>
  <c r="FP1080" i="1"/>
  <c r="FP934" i="1"/>
  <c r="FP826" i="1"/>
  <c r="FP819" i="1"/>
  <c r="FP586" i="1"/>
  <c r="FO590" i="1" s="1"/>
  <c r="FN594" i="1" s="1"/>
  <c r="FP359" i="1"/>
  <c r="FP323" i="1"/>
  <c r="FO327" i="1" s="1"/>
  <c r="FP1230" i="1"/>
  <c r="EV41" i="7" s="1"/>
  <c r="FP1255" i="1"/>
  <c r="EV52" i="7" s="1"/>
  <c r="FP1196" i="1"/>
  <c r="FP1198" i="1"/>
  <c r="FP1188" i="1"/>
  <c r="FP1036" i="1"/>
  <c r="FP974" i="1"/>
  <c r="FP825" i="1"/>
  <c r="FP822" i="1"/>
  <c r="FP820" i="1"/>
  <c r="FP818" i="1"/>
  <c r="FP914" i="1"/>
  <c r="FP660" i="1"/>
  <c r="FP56" i="1"/>
  <c r="FO377" i="1"/>
  <c r="FO375" i="1" s="1"/>
  <c r="FO618" i="1"/>
  <c r="FO616" i="1" s="1"/>
  <c r="CX323" i="1"/>
  <c r="DC970" i="1"/>
  <c r="DC978" i="1"/>
  <c r="DD972" i="1"/>
  <c r="DD1010" i="1"/>
  <c r="DD1018" i="1"/>
  <c r="DE1012" i="1"/>
  <c r="DC1076" i="1"/>
  <c r="DC1084" i="1"/>
  <c r="DD1078" i="1"/>
  <c r="DC990" i="1"/>
  <c r="DD992" i="1"/>
  <c r="DC998" i="1"/>
  <c r="DD950" i="1"/>
  <c r="DD958" i="1"/>
  <c r="DE952" i="1"/>
  <c r="DA1032" i="1"/>
  <c r="DA1040" i="1"/>
  <c r="DB1034" i="1"/>
  <c r="DB932" i="1"/>
  <c r="DA938" i="1"/>
  <c r="DA930" i="1"/>
  <c r="DA53" i="1"/>
  <c r="DB55" i="1"/>
  <c r="DA1054" i="1"/>
  <c r="DB1056" i="1"/>
  <c r="DA1062" i="1"/>
  <c r="CX429" i="1"/>
  <c r="CY431" i="1"/>
  <c r="CZ918" i="1"/>
  <c r="DA912" i="1"/>
  <c r="CZ910" i="1"/>
  <c r="BU1212" i="1"/>
  <c r="BA43" i="7" s="1"/>
  <c r="FO383" i="1" l="1"/>
  <c r="FN387" i="1"/>
  <c r="FM391" i="1" s="1"/>
  <c r="FN898" i="1"/>
  <c r="FQ806" i="1"/>
  <c r="FQ813" i="1"/>
  <c r="FQ809" i="1"/>
  <c r="FQ814" i="1"/>
  <c r="FQ815" i="1"/>
  <c r="FQ807" i="1"/>
  <c r="FQ808" i="1"/>
  <c r="FQ810" i="1"/>
  <c r="FQ811" i="1"/>
  <c r="FQ812" i="1"/>
  <c r="FO664" i="1"/>
  <c r="FN668" i="1" s="1"/>
  <c r="FM672" i="1" s="1"/>
  <c r="FO644" i="1"/>
  <c r="FN648" i="1" s="1"/>
  <c r="FM652" i="1" s="1"/>
  <c r="FO880" i="1"/>
  <c r="FP829" i="1"/>
  <c r="FO833" i="1" s="1"/>
  <c r="FP1193" i="1"/>
  <c r="EV42" i="7"/>
  <c r="FP804" i="1"/>
  <c r="FP99" i="1"/>
  <c r="FO624" i="1"/>
  <c r="FN628" i="1" s="1"/>
  <c r="FM632" i="1" s="1"/>
  <c r="FO363" i="1"/>
  <c r="FN367" i="1" s="1"/>
  <c r="FM371" i="1" s="1"/>
  <c r="FQ75" i="1"/>
  <c r="FK902" i="1"/>
  <c r="FL902" i="1"/>
  <c r="FM902" i="1"/>
  <c r="FM323" i="1"/>
  <c r="FK327" i="1"/>
  <c r="FJ331" i="1" s="1"/>
  <c r="FP357" i="1"/>
  <c r="FP355" i="1" s="1"/>
  <c r="FP638" i="1"/>
  <c r="FP636" i="1" s="1"/>
  <c r="FP658" i="1"/>
  <c r="FP656" i="1" s="1"/>
  <c r="EW2" i="7"/>
  <c r="FQ1199" i="1"/>
  <c r="FQ1188" i="1"/>
  <c r="FQ1080" i="1"/>
  <c r="FQ1137" i="1"/>
  <c r="FQ1036" i="1"/>
  <c r="FQ1058" i="1"/>
  <c r="FQ974" i="1"/>
  <c r="FQ994" i="1"/>
  <c r="FQ820" i="1"/>
  <c r="FQ821" i="1"/>
  <c r="FQ825" i="1"/>
  <c r="FQ914" i="1"/>
  <c r="FQ359" i="1"/>
  <c r="FQ122" i="1"/>
  <c r="FQ1200" i="1"/>
  <c r="FQ1197" i="1"/>
  <c r="FQ934" i="1"/>
  <c r="FQ819" i="1"/>
  <c r="FQ660" i="1"/>
  <c r="FQ586" i="1"/>
  <c r="FP590" i="1" s="1"/>
  <c r="FO594" i="1" s="1"/>
  <c r="FQ640" i="1"/>
  <c r="FQ604" i="1"/>
  <c r="FP608" i="1" s="1"/>
  <c r="FO612" i="1" s="1"/>
  <c r="FQ323" i="1"/>
  <c r="FP327" i="1" s="1"/>
  <c r="FO331" i="1" s="1"/>
  <c r="FR8" i="1"/>
  <c r="FQ1255" i="1"/>
  <c r="EW52" i="7" s="1"/>
  <c r="FQ1196" i="1"/>
  <c r="FQ1014" i="1"/>
  <c r="FQ954" i="1"/>
  <c r="FQ858" i="1"/>
  <c r="FQ432" i="1"/>
  <c r="FQ877" i="1"/>
  <c r="FQ95" i="1"/>
  <c r="FQ99" i="1" s="1"/>
  <c r="FQ56" i="1"/>
  <c r="FQ1230" i="1"/>
  <c r="EW41" i="7" s="1"/>
  <c r="FQ1198" i="1"/>
  <c r="FQ824" i="1"/>
  <c r="FQ826" i="1"/>
  <c r="FQ818" i="1"/>
  <c r="FQ817" i="1"/>
  <c r="FQ620" i="1"/>
  <c r="FQ822" i="1"/>
  <c r="FQ823" i="1"/>
  <c r="FQ339" i="1"/>
  <c r="FQ379" i="1"/>
  <c r="FP618" i="1"/>
  <c r="FP616" i="1" s="1"/>
  <c r="FP377" i="1"/>
  <c r="FP375" i="1" s="1"/>
  <c r="CY323" i="1"/>
  <c r="DE950" i="1"/>
  <c r="DE958" i="1"/>
  <c r="DF952" i="1"/>
  <c r="DG952" i="1" s="1"/>
  <c r="DE1010" i="1"/>
  <c r="DE1018" i="1"/>
  <c r="DF1012" i="1"/>
  <c r="DG1012" i="1" s="1"/>
  <c r="DD990" i="1"/>
  <c r="DD998" i="1"/>
  <c r="DE992" i="1"/>
  <c r="DD970" i="1"/>
  <c r="DD978" i="1"/>
  <c r="DE972" i="1"/>
  <c r="DD1076" i="1"/>
  <c r="DD1084" i="1"/>
  <c r="DE1078" i="1"/>
  <c r="DB930" i="1"/>
  <c r="DC932" i="1"/>
  <c r="DB938" i="1"/>
  <c r="CY429" i="1"/>
  <c r="CZ431" i="1"/>
  <c r="DB1040" i="1"/>
  <c r="DB1032" i="1"/>
  <c r="DC1034" i="1"/>
  <c r="DA918" i="1"/>
  <c r="DA910" i="1"/>
  <c r="DB912" i="1"/>
  <c r="DB53" i="1"/>
  <c r="DC55" i="1"/>
  <c r="DB1054" i="1"/>
  <c r="DB1062" i="1"/>
  <c r="DC1056" i="1"/>
  <c r="FP644" i="1" l="1"/>
  <c r="FO648" i="1"/>
  <c r="FN652" i="1" s="1"/>
  <c r="FP363" i="1"/>
  <c r="FO367" i="1" s="1"/>
  <c r="FN371" i="1" s="1"/>
  <c r="FP880" i="1"/>
  <c r="FP624" i="1"/>
  <c r="FO628" i="1" s="1"/>
  <c r="FN632" i="1" s="1"/>
  <c r="FP664" i="1"/>
  <c r="FO668" i="1" s="1"/>
  <c r="FN672" i="1" s="1"/>
  <c r="FQ883" i="1"/>
  <c r="FP887" i="1" s="1"/>
  <c r="FO891" i="1" s="1"/>
  <c r="FR806" i="1"/>
  <c r="FR810" i="1"/>
  <c r="FR812" i="1"/>
  <c r="FR809" i="1"/>
  <c r="FR808" i="1"/>
  <c r="FR807" i="1"/>
  <c r="FR813" i="1"/>
  <c r="FR814" i="1"/>
  <c r="FR815" i="1"/>
  <c r="FR811" i="1"/>
  <c r="FQ829" i="1"/>
  <c r="FP833" i="1" s="1"/>
  <c r="FQ1193" i="1"/>
  <c r="EW42" i="7" s="1"/>
  <c r="FQ804" i="1"/>
  <c r="FP383" i="1"/>
  <c r="FO387" i="1" s="1"/>
  <c r="FN391" i="1" s="1"/>
  <c r="FQ100" i="1"/>
  <c r="FO898" i="1"/>
  <c r="FN837" i="1"/>
  <c r="FR75" i="1"/>
  <c r="DG1010" i="1"/>
  <c r="DH1012" i="1"/>
  <c r="DG1018" i="1"/>
  <c r="DG950" i="1"/>
  <c r="DH952" i="1"/>
  <c r="DG958" i="1"/>
  <c r="FJ906" i="1"/>
  <c r="FN323" i="1"/>
  <c r="FL327" i="1"/>
  <c r="FK331" i="1" s="1"/>
  <c r="FK906" i="1"/>
  <c r="FL906" i="1"/>
  <c r="FQ377" i="1"/>
  <c r="FQ375" i="1" s="1"/>
  <c r="EX2" i="7"/>
  <c r="FR1199" i="1"/>
  <c r="FR1198" i="1"/>
  <c r="FR1197" i="1"/>
  <c r="FR1200" i="1"/>
  <c r="FR1137" i="1"/>
  <c r="FR1058" i="1"/>
  <c r="FR819" i="1"/>
  <c r="FR820" i="1"/>
  <c r="FR934" i="1"/>
  <c r="FR660" i="1"/>
  <c r="FR586" i="1"/>
  <c r="FQ590" i="1" s="1"/>
  <c r="FP594" i="1" s="1"/>
  <c r="FR822" i="1"/>
  <c r="FR122" i="1"/>
  <c r="FR56" i="1"/>
  <c r="FS8" i="1"/>
  <c r="FR1188" i="1"/>
  <c r="FR1196" i="1"/>
  <c r="FR954" i="1"/>
  <c r="FR974" i="1"/>
  <c r="FR858" i="1"/>
  <c r="FR432" i="1"/>
  <c r="FR877" i="1"/>
  <c r="FR821" i="1"/>
  <c r="FR640" i="1"/>
  <c r="FR339" i="1"/>
  <c r="FR323" i="1"/>
  <c r="FQ327" i="1" s="1"/>
  <c r="FP331" i="1" s="1"/>
  <c r="FR95" i="1"/>
  <c r="FR99" i="1" s="1"/>
  <c r="FR1014" i="1"/>
  <c r="FR1080" i="1"/>
  <c r="FR914" i="1"/>
  <c r="FR824" i="1"/>
  <c r="FR817" i="1"/>
  <c r="FR620" i="1"/>
  <c r="FR826" i="1"/>
  <c r="FR359" i="1"/>
  <c r="FR1255" i="1"/>
  <c r="EX52" i="7" s="1"/>
  <c r="FR1230" i="1"/>
  <c r="EX41" i="7" s="1"/>
  <c r="FR1212" i="1"/>
  <c r="EX43" i="7" s="1"/>
  <c r="FR994" i="1"/>
  <c r="FR1036" i="1"/>
  <c r="FR823" i="1"/>
  <c r="FR825" i="1"/>
  <c r="FR818" i="1"/>
  <c r="FR604" i="1"/>
  <c r="FQ608" i="1" s="1"/>
  <c r="FP612" i="1" s="1"/>
  <c r="FR379" i="1"/>
  <c r="FQ658" i="1"/>
  <c r="FQ656" i="1" s="1"/>
  <c r="FQ357" i="1"/>
  <c r="FQ355" i="1" s="1"/>
  <c r="FQ618" i="1"/>
  <c r="FQ616" i="1" s="1"/>
  <c r="FQ638" i="1"/>
  <c r="FQ636" i="1" s="1"/>
  <c r="CZ323" i="1"/>
  <c r="DE1076" i="1"/>
  <c r="DE1084" i="1"/>
  <c r="DF1078" i="1"/>
  <c r="DG1078" i="1" s="1"/>
  <c r="DF1010" i="1"/>
  <c r="DF1018" i="1"/>
  <c r="DE970" i="1"/>
  <c r="DE978" i="1"/>
  <c r="DF972" i="1"/>
  <c r="DG972" i="1" s="1"/>
  <c r="DF950" i="1"/>
  <c r="DF958" i="1"/>
  <c r="DE990" i="1"/>
  <c r="DE998" i="1"/>
  <c r="DF992" i="1"/>
  <c r="DG992" i="1" s="1"/>
  <c r="DC1054" i="1"/>
  <c r="DD1056" i="1"/>
  <c r="DC1062" i="1"/>
  <c r="CZ429" i="1"/>
  <c r="DA431" i="1"/>
  <c r="DB910" i="1"/>
  <c r="DB918" i="1"/>
  <c r="DC912" i="1"/>
  <c r="DC1032" i="1"/>
  <c r="DC1040" i="1"/>
  <c r="DD1034" i="1"/>
  <c r="DC930" i="1"/>
  <c r="DC938" i="1"/>
  <c r="DD932" i="1"/>
  <c r="DD55" i="1"/>
  <c r="DC53" i="1"/>
  <c r="BW1212" i="1"/>
  <c r="BC43" i="7" s="1"/>
  <c r="FQ363" i="1" l="1"/>
  <c r="FP367" i="1" s="1"/>
  <c r="FO371" i="1" s="1"/>
  <c r="FQ880" i="1"/>
  <c r="FS807" i="1"/>
  <c r="FS809" i="1"/>
  <c r="FS808" i="1"/>
  <c r="FS811" i="1"/>
  <c r="FS806" i="1"/>
  <c r="FS810" i="1"/>
  <c r="FS812" i="1"/>
  <c r="FS813" i="1"/>
  <c r="FS814" i="1"/>
  <c r="FS815" i="1"/>
  <c r="FQ624" i="1"/>
  <c r="FP628" i="1" s="1"/>
  <c r="FO632" i="1" s="1"/>
  <c r="FQ664" i="1"/>
  <c r="FP668" i="1" s="1"/>
  <c r="FO672" i="1" s="1"/>
  <c r="FQ644" i="1"/>
  <c r="FP648" i="1" s="1"/>
  <c r="FO652" i="1" s="1"/>
  <c r="FR100" i="1"/>
  <c r="FR883" i="1"/>
  <c r="FQ887" i="1" s="1"/>
  <c r="FP891" i="1" s="1"/>
  <c r="FR829" i="1"/>
  <c r="FQ833" i="1" s="1"/>
  <c r="FR804" i="1"/>
  <c r="FR1193" i="1"/>
  <c r="EX42" i="7" s="1"/>
  <c r="FQ383" i="1"/>
  <c r="FP387" i="1" s="1"/>
  <c r="FO391" i="1" s="1"/>
  <c r="FN902" i="1"/>
  <c r="FM906" i="1" s="1"/>
  <c r="FO837" i="1"/>
  <c r="FP898" i="1"/>
  <c r="FS75" i="1"/>
  <c r="DG1076" i="1"/>
  <c r="DH1078" i="1"/>
  <c r="DG1084" i="1"/>
  <c r="DH1010" i="1"/>
  <c r="DH1018" i="1"/>
  <c r="DG1022" i="1" s="1"/>
  <c r="DI1012" i="1"/>
  <c r="DG990" i="1"/>
  <c r="DH992" i="1"/>
  <c r="DG998" i="1"/>
  <c r="DG970" i="1"/>
  <c r="DH972" i="1"/>
  <c r="DG978" i="1"/>
  <c r="DH950" i="1"/>
  <c r="DH958" i="1"/>
  <c r="DG962" i="1" s="1"/>
  <c r="DI952" i="1"/>
  <c r="FM327" i="1"/>
  <c r="FL331" i="1" s="1"/>
  <c r="FN327" i="1"/>
  <c r="FR377" i="1"/>
  <c r="FR375" i="1" s="1"/>
  <c r="EY2" i="7"/>
  <c r="FS1230" i="1"/>
  <c r="EY41" i="7" s="1"/>
  <c r="FS1212" i="1"/>
  <c r="EY43" i="7" s="1"/>
  <c r="FS1137" i="1"/>
  <c r="FS1058" i="1"/>
  <c r="FS1036" i="1"/>
  <c r="FS822" i="1"/>
  <c r="FS877" i="1"/>
  <c r="FS604" i="1"/>
  <c r="FR608" i="1" s="1"/>
  <c r="FQ612" i="1" s="1"/>
  <c r="FS825" i="1"/>
  <c r="FS586" i="1"/>
  <c r="FR590" i="1" s="1"/>
  <c r="FQ594" i="1" s="1"/>
  <c r="FS820" i="1"/>
  <c r="FS660" i="1"/>
  <c r="FS379" i="1"/>
  <c r="FS323" i="1"/>
  <c r="FR327" i="1" s="1"/>
  <c r="FQ331" i="1" s="1"/>
  <c r="FT8" i="1"/>
  <c r="FS1198" i="1"/>
  <c r="FS1197" i="1"/>
  <c r="FS1255" i="1"/>
  <c r="EY52" i="7" s="1"/>
  <c r="FS954" i="1"/>
  <c r="FS914" i="1"/>
  <c r="FS818" i="1"/>
  <c r="FS824" i="1"/>
  <c r="FS640" i="1"/>
  <c r="FS934" i="1"/>
  <c r="FS359" i="1"/>
  <c r="FS1188" i="1"/>
  <c r="FS1200" i="1"/>
  <c r="FS1199" i="1"/>
  <c r="FS1014" i="1"/>
  <c r="FS974" i="1"/>
  <c r="FS819" i="1"/>
  <c r="FS823" i="1"/>
  <c r="FS432" i="1"/>
  <c r="FS821" i="1"/>
  <c r="FS1196" i="1"/>
  <c r="FS1080" i="1"/>
  <c r="FS994" i="1"/>
  <c r="FS826" i="1"/>
  <c r="FS817" i="1"/>
  <c r="FS620" i="1"/>
  <c r="FS858" i="1"/>
  <c r="FS883" i="1" s="1"/>
  <c r="FR887" i="1" s="1"/>
  <c r="FQ891" i="1" s="1"/>
  <c r="FS122" i="1"/>
  <c r="FS56" i="1"/>
  <c r="FS95" i="1"/>
  <c r="FS100" i="1" s="1"/>
  <c r="FS339" i="1"/>
  <c r="FR357" i="1"/>
  <c r="FR355" i="1" s="1"/>
  <c r="FR618" i="1"/>
  <c r="FR616" i="1" s="1"/>
  <c r="FR638" i="1"/>
  <c r="FR636" i="1" s="1"/>
  <c r="FR658" i="1"/>
  <c r="FR656" i="1" s="1"/>
  <c r="DA323" i="1"/>
  <c r="DF970" i="1"/>
  <c r="DF978" i="1"/>
  <c r="DF990" i="1"/>
  <c r="DF998" i="1"/>
  <c r="DF1076" i="1"/>
  <c r="DF1084" i="1"/>
  <c r="DB431" i="1"/>
  <c r="DA429" i="1"/>
  <c r="DD1062" i="1"/>
  <c r="DD1054" i="1"/>
  <c r="DE1056" i="1"/>
  <c r="DD53" i="1"/>
  <c r="DE55" i="1"/>
  <c r="DD930" i="1"/>
  <c r="DE932" i="1"/>
  <c r="DD938" i="1"/>
  <c r="DD1032" i="1"/>
  <c r="DE1034" i="1"/>
  <c r="DD1040" i="1"/>
  <c r="DC910" i="1"/>
  <c r="DD912" i="1"/>
  <c r="DC918" i="1"/>
  <c r="FR383" i="1" l="1"/>
  <c r="FQ387" i="1" s="1"/>
  <c r="FP391" i="1" s="1"/>
  <c r="FR644" i="1"/>
  <c r="FQ648" i="1" s="1"/>
  <c r="FP652" i="1" s="1"/>
  <c r="FT806" i="1"/>
  <c r="FT807" i="1"/>
  <c r="FT808" i="1"/>
  <c r="FT809" i="1"/>
  <c r="FT810" i="1"/>
  <c r="FT814" i="1"/>
  <c r="FT811" i="1"/>
  <c r="FT812" i="1"/>
  <c r="FT813" i="1"/>
  <c r="FT815" i="1"/>
  <c r="FR624" i="1"/>
  <c r="FQ628" i="1" s="1"/>
  <c r="FP632" i="1" s="1"/>
  <c r="FR880" i="1"/>
  <c r="FS804" i="1"/>
  <c r="FS829" i="1"/>
  <c r="FR833" i="1" s="1"/>
  <c r="FQ837" i="1" s="1"/>
  <c r="FS1193" i="1"/>
  <c r="EY42" i="7" s="1"/>
  <c r="FP837" i="1"/>
  <c r="FQ898" i="1"/>
  <c r="FO902" i="1"/>
  <c r="FS99" i="1"/>
  <c r="FR363" i="1"/>
  <c r="FQ367" i="1" s="1"/>
  <c r="FP371" i="1" s="1"/>
  <c r="FR664" i="1"/>
  <c r="FQ668" i="1" s="1"/>
  <c r="FP672" i="1" s="1"/>
  <c r="FT75" i="1"/>
  <c r="DH1076" i="1"/>
  <c r="DH1084" i="1"/>
  <c r="DG1088" i="1" s="1"/>
  <c r="DI1078" i="1"/>
  <c r="DI1010" i="1"/>
  <c r="DI1018" i="1"/>
  <c r="DH1022" i="1" s="1"/>
  <c r="DJ1012" i="1"/>
  <c r="DH990" i="1"/>
  <c r="DH998" i="1"/>
  <c r="DG1002" i="1" s="1"/>
  <c r="DI992" i="1"/>
  <c r="DH970" i="1"/>
  <c r="DH978" i="1"/>
  <c r="DG982" i="1" s="1"/>
  <c r="DI972" i="1"/>
  <c r="DI950" i="1"/>
  <c r="DI958" i="1"/>
  <c r="DH962" i="1" s="1"/>
  <c r="DH966" i="1" s="1"/>
  <c r="DJ952" i="1"/>
  <c r="FM331" i="1"/>
  <c r="FN331" i="1"/>
  <c r="FS618" i="1"/>
  <c r="FS616" i="1" s="1"/>
  <c r="FS357" i="1"/>
  <c r="FS355" i="1" s="1"/>
  <c r="FS377" i="1"/>
  <c r="FS375" i="1" s="1"/>
  <c r="EZ2" i="7"/>
  <c r="FT1230" i="1"/>
  <c r="EZ41" i="7" s="1"/>
  <c r="FT1200" i="1"/>
  <c r="FT1188" i="1"/>
  <c r="FT1198" i="1"/>
  <c r="FT1137" i="1"/>
  <c r="FT1058" i="1"/>
  <c r="FT821" i="1"/>
  <c r="FT823" i="1"/>
  <c r="FT914" i="1"/>
  <c r="FT122" i="1"/>
  <c r="FT379" i="1"/>
  <c r="FT339" i="1"/>
  <c r="FT1255" i="1"/>
  <c r="EZ52" i="7" s="1"/>
  <c r="FT1196" i="1"/>
  <c r="FT877" i="1"/>
  <c r="FT817" i="1"/>
  <c r="FT818" i="1"/>
  <c r="FT826" i="1"/>
  <c r="FT640" i="1"/>
  <c r="FT858" i="1"/>
  <c r="FT660" i="1"/>
  <c r="FT954" i="1"/>
  <c r="FT1197" i="1"/>
  <c r="FT1199" i="1"/>
  <c r="FT1036" i="1"/>
  <c r="FT974" i="1"/>
  <c r="FT1014" i="1"/>
  <c r="FT934" i="1"/>
  <c r="FT994" i="1"/>
  <c r="FT819" i="1"/>
  <c r="FT820" i="1"/>
  <c r="FT604" i="1"/>
  <c r="FS608" i="1" s="1"/>
  <c r="FR612" i="1" s="1"/>
  <c r="FT359" i="1"/>
  <c r="FT620" i="1"/>
  <c r="FT323" i="1"/>
  <c r="FS327" i="1" s="1"/>
  <c r="FR331" i="1" s="1"/>
  <c r="FT95" i="1"/>
  <c r="FT99" i="1" s="1"/>
  <c r="FT1080" i="1"/>
  <c r="FT825" i="1"/>
  <c r="FT822" i="1"/>
  <c r="FT824" i="1"/>
  <c r="FT432" i="1"/>
  <c r="FT586" i="1"/>
  <c r="FS590" i="1" s="1"/>
  <c r="FR594" i="1" s="1"/>
  <c r="FU8" i="1"/>
  <c r="FT56" i="1"/>
  <c r="FS638" i="1"/>
  <c r="FS636" i="1" s="1"/>
  <c r="FS658" i="1"/>
  <c r="FS656" i="1" s="1"/>
  <c r="DB323" i="1"/>
  <c r="DF55" i="1"/>
  <c r="DG55" i="1" s="1"/>
  <c r="DE53" i="1"/>
  <c r="DD910" i="1"/>
  <c r="DD918" i="1"/>
  <c r="DE912" i="1"/>
  <c r="DE1062" i="1"/>
  <c r="DF1056" i="1"/>
  <c r="DG1056" i="1" s="1"/>
  <c r="DE1054" i="1"/>
  <c r="DF1034" i="1"/>
  <c r="DG1034" i="1" s="1"/>
  <c r="DE1040" i="1"/>
  <c r="DE1032" i="1"/>
  <c r="DB429" i="1"/>
  <c r="DC431" i="1"/>
  <c r="DF932" i="1"/>
  <c r="DG932" i="1" s="1"/>
  <c r="DE938" i="1"/>
  <c r="DE930" i="1"/>
  <c r="FS644" i="1" l="1"/>
  <c r="FR648" i="1" s="1"/>
  <c r="FQ652" i="1" s="1"/>
  <c r="FT883" i="1"/>
  <c r="FS887" i="1" s="1"/>
  <c r="FR891" i="1" s="1"/>
  <c r="FU806" i="1"/>
  <c r="FU807" i="1"/>
  <c r="FU813" i="1"/>
  <c r="FU808" i="1"/>
  <c r="FU810" i="1"/>
  <c r="FU814" i="1"/>
  <c r="FU811" i="1"/>
  <c r="FU812" i="1"/>
  <c r="FU815" i="1"/>
  <c r="FU809" i="1"/>
  <c r="FT100" i="1"/>
  <c r="FT1193" i="1"/>
  <c r="EZ42" i="7" s="1"/>
  <c r="FS383" i="1"/>
  <c r="FR387" i="1" s="1"/>
  <c r="FQ391" i="1" s="1"/>
  <c r="FS624" i="1"/>
  <c r="FR628" i="1" s="1"/>
  <c r="FQ632" i="1" s="1"/>
  <c r="FS880" i="1"/>
  <c r="FR898" i="1"/>
  <c r="FT804" i="1"/>
  <c r="FT829" i="1"/>
  <c r="FS833" i="1" s="1"/>
  <c r="DH55" i="1"/>
  <c r="DG53" i="1"/>
  <c r="FS363" i="1"/>
  <c r="FR367" i="1" s="1"/>
  <c r="FQ371" i="1" s="1"/>
  <c r="FN906" i="1"/>
  <c r="FQ902" i="1"/>
  <c r="FP902" i="1"/>
  <c r="FS664" i="1"/>
  <c r="FR668" i="1" s="1"/>
  <c r="FQ672" i="1" s="1"/>
  <c r="FU75" i="1"/>
  <c r="DI1076" i="1"/>
  <c r="DI1084" i="1"/>
  <c r="DH1088" i="1" s="1"/>
  <c r="DJ1078" i="1"/>
  <c r="DH1056" i="1"/>
  <c r="DG1054" i="1"/>
  <c r="DG1062" i="1"/>
  <c r="DH1034" i="1"/>
  <c r="DG1040" i="1"/>
  <c r="DG1032" i="1"/>
  <c r="DJ1010" i="1"/>
  <c r="DJ1018" i="1"/>
  <c r="DI1022" i="1" s="1"/>
  <c r="DK1012" i="1"/>
  <c r="DI990" i="1"/>
  <c r="DI998" i="1"/>
  <c r="DH1002" i="1" s="1"/>
  <c r="DH1006" i="1" s="1"/>
  <c r="DJ992" i="1"/>
  <c r="DI970" i="1"/>
  <c r="DI978" i="1"/>
  <c r="DH982" i="1" s="1"/>
  <c r="DH986" i="1" s="1"/>
  <c r="DJ972" i="1"/>
  <c r="DJ950" i="1"/>
  <c r="DJ958" i="1"/>
  <c r="DI962" i="1" s="1"/>
  <c r="DI966" i="1" s="1"/>
  <c r="DK952" i="1"/>
  <c r="DH932" i="1"/>
  <c r="DG930" i="1"/>
  <c r="DG938" i="1"/>
  <c r="FT658" i="1"/>
  <c r="FT656" i="1" s="1"/>
  <c r="FT377" i="1"/>
  <c r="FT375" i="1" s="1"/>
  <c r="FA2" i="7"/>
  <c r="FU1255" i="1"/>
  <c r="FA52" i="7" s="1"/>
  <c r="FU1196" i="1"/>
  <c r="FU1197" i="1"/>
  <c r="FU974" i="1"/>
  <c r="FU954" i="1"/>
  <c r="FU914" i="1"/>
  <c r="FU822" i="1"/>
  <c r="FU620" i="1"/>
  <c r="FU604" i="1"/>
  <c r="FT608" i="1" s="1"/>
  <c r="FS612" i="1" s="1"/>
  <c r="FU339" i="1"/>
  <c r="FU95" i="1"/>
  <c r="FU100" i="1" s="1"/>
  <c r="FU1212" i="1"/>
  <c r="FA43" i="7" s="1"/>
  <c r="FU1014" i="1"/>
  <c r="FU824" i="1"/>
  <c r="FU817" i="1"/>
  <c r="FU858" i="1"/>
  <c r="FU883" i="1" s="1"/>
  <c r="FT887" i="1" s="1"/>
  <c r="FS891" i="1" s="1"/>
  <c r="FU359" i="1"/>
  <c r="FU122" i="1"/>
  <c r="FU1230" i="1"/>
  <c r="FA41" i="7" s="1"/>
  <c r="FU1199" i="1"/>
  <c r="FU1198" i="1"/>
  <c r="FU1080" i="1"/>
  <c r="FU994" i="1"/>
  <c r="FU934" i="1"/>
  <c r="FU820" i="1"/>
  <c r="FU877" i="1"/>
  <c r="FU826" i="1"/>
  <c r="FU825" i="1"/>
  <c r="FU823" i="1"/>
  <c r="FU660" i="1"/>
  <c r="FU586" i="1"/>
  <c r="FT590" i="1" s="1"/>
  <c r="FS594" i="1" s="1"/>
  <c r="FU640" i="1"/>
  <c r="FU818" i="1"/>
  <c r="FU379" i="1"/>
  <c r="FU819" i="1"/>
  <c r="FU1200" i="1"/>
  <c r="FU1188" i="1"/>
  <c r="FU1137" i="1"/>
  <c r="FU1036" i="1"/>
  <c r="FU1058" i="1"/>
  <c r="FU821" i="1"/>
  <c r="FU432" i="1"/>
  <c r="FU323" i="1"/>
  <c r="FT327" i="1" s="1"/>
  <c r="FS331" i="1" s="1"/>
  <c r="FU99" i="1"/>
  <c r="FV8" i="1"/>
  <c r="FU56" i="1"/>
  <c r="FT618" i="1"/>
  <c r="FT616" i="1" s="1"/>
  <c r="FT624" i="1"/>
  <c r="FS628" i="1" s="1"/>
  <c r="FR632" i="1" s="1"/>
  <c r="FT638" i="1"/>
  <c r="FT636" i="1" s="1"/>
  <c r="FT357" i="1"/>
  <c r="FT355" i="1" s="1"/>
  <c r="FT363" i="1"/>
  <c r="FS367" i="1" s="1"/>
  <c r="DC323" i="1"/>
  <c r="DF930" i="1"/>
  <c r="DF938" i="1"/>
  <c r="DC429" i="1"/>
  <c r="DD431" i="1"/>
  <c r="DF53" i="1"/>
  <c r="DF1032" i="1"/>
  <c r="DF1040" i="1"/>
  <c r="DF1054" i="1"/>
  <c r="DF1062" i="1"/>
  <c r="DE910" i="1"/>
  <c r="DF912" i="1"/>
  <c r="DG912" i="1" s="1"/>
  <c r="DE918" i="1"/>
  <c r="FV810" i="1" l="1"/>
  <c r="FV812" i="1"/>
  <c r="FV807" i="1"/>
  <c r="FV806" i="1"/>
  <c r="FV808" i="1"/>
  <c r="FV813" i="1"/>
  <c r="FV814" i="1"/>
  <c r="FV811" i="1"/>
  <c r="FV815" i="1"/>
  <c r="FV809" i="1"/>
  <c r="FT664" i="1"/>
  <c r="FS668" i="1" s="1"/>
  <c r="FR672" i="1" s="1"/>
  <c r="FT880" i="1"/>
  <c r="FR371" i="1"/>
  <c r="FU829" i="1"/>
  <c r="FT833" i="1" s="1"/>
  <c r="FU1193" i="1"/>
  <c r="FA42" i="7" s="1"/>
  <c r="DH53" i="1"/>
  <c r="DI55" i="1"/>
  <c r="FP906" i="1"/>
  <c r="FT644" i="1"/>
  <c r="FS648" i="1" s="1"/>
  <c r="FR652" i="1" s="1"/>
  <c r="FU804" i="1"/>
  <c r="FT383" i="1"/>
  <c r="FS387" i="1" s="1"/>
  <c r="FR391" i="1" s="1"/>
  <c r="FO906" i="1"/>
  <c r="FR837" i="1"/>
  <c r="FS898" i="1"/>
  <c r="FV75" i="1"/>
  <c r="DJ1076" i="1"/>
  <c r="DJ1084" i="1"/>
  <c r="DI1088" i="1" s="1"/>
  <c r="DK1078" i="1"/>
  <c r="DH1054" i="1"/>
  <c r="DH1062" i="1"/>
  <c r="DG1066" i="1" s="1"/>
  <c r="DG1072" i="1" s="1"/>
  <c r="DI1056" i="1"/>
  <c r="DH1032" i="1"/>
  <c r="DH1040" i="1"/>
  <c r="DG1044" i="1" s="1"/>
  <c r="DG1050" i="1" s="1"/>
  <c r="DI1034" i="1"/>
  <c r="DK1010" i="1"/>
  <c r="DK1018" i="1"/>
  <c r="DJ1022" i="1" s="1"/>
  <c r="DL1012" i="1"/>
  <c r="DJ990" i="1"/>
  <c r="DJ998" i="1"/>
  <c r="DI1002" i="1" s="1"/>
  <c r="DI1006" i="1" s="1"/>
  <c r="DK992" i="1"/>
  <c r="DJ970" i="1"/>
  <c r="DJ978" i="1"/>
  <c r="DI982" i="1" s="1"/>
  <c r="DI986" i="1" s="1"/>
  <c r="DK972" i="1"/>
  <c r="DK950" i="1"/>
  <c r="DK958" i="1"/>
  <c r="DJ962" i="1" s="1"/>
  <c r="DJ966" i="1" s="1"/>
  <c r="DL952" i="1"/>
  <c r="DH930" i="1"/>
  <c r="DH938" i="1"/>
  <c r="DG942" i="1" s="1"/>
  <c r="DI932" i="1"/>
  <c r="DH912" i="1"/>
  <c r="DG910" i="1"/>
  <c r="DG918" i="1"/>
  <c r="DG794" i="1" s="1"/>
  <c r="FU638" i="1"/>
  <c r="FU636" i="1" s="1"/>
  <c r="FU618" i="1"/>
  <c r="FU616" i="1" s="1"/>
  <c r="FB2" i="7"/>
  <c r="FV1199" i="1"/>
  <c r="FV1188" i="1"/>
  <c r="FV858" i="1"/>
  <c r="FV934" i="1"/>
  <c r="FV877" i="1"/>
  <c r="FV817" i="1"/>
  <c r="FV339" i="1"/>
  <c r="FV122" i="1"/>
  <c r="FW8" i="1"/>
  <c r="FV1200" i="1"/>
  <c r="FV1137" i="1"/>
  <c r="FV1058" i="1"/>
  <c r="FV954" i="1"/>
  <c r="FV974" i="1"/>
  <c r="FV914" i="1"/>
  <c r="FV825" i="1"/>
  <c r="FV824" i="1"/>
  <c r="FV660" i="1"/>
  <c r="FV586" i="1"/>
  <c r="FU590" i="1" s="1"/>
  <c r="FT594" i="1" s="1"/>
  <c r="FV604" i="1"/>
  <c r="FU608" i="1" s="1"/>
  <c r="FT612" i="1" s="1"/>
  <c r="FV379" i="1"/>
  <c r="FV323" i="1"/>
  <c r="FU327" i="1" s="1"/>
  <c r="FT331" i="1" s="1"/>
  <c r="FV1255" i="1"/>
  <c r="FB52" i="7" s="1"/>
  <c r="FV1230" i="1"/>
  <c r="FB41" i="7" s="1"/>
  <c r="FV1212" i="1"/>
  <c r="FB43" i="7" s="1"/>
  <c r="FV1196" i="1"/>
  <c r="FV1036" i="1"/>
  <c r="FV823" i="1"/>
  <c r="FV826" i="1"/>
  <c r="FV820" i="1"/>
  <c r="FV432" i="1"/>
  <c r="FV822" i="1"/>
  <c r="FV818" i="1"/>
  <c r="FV640" i="1"/>
  <c r="FV359" i="1"/>
  <c r="FV1198" i="1"/>
  <c r="FV1197" i="1"/>
  <c r="FV1080" i="1"/>
  <c r="FV1014" i="1"/>
  <c r="FV994" i="1"/>
  <c r="FV819" i="1"/>
  <c r="FV821" i="1"/>
  <c r="FV620" i="1"/>
  <c r="FV95" i="1"/>
  <c r="FV100" i="1" s="1"/>
  <c r="FV56" i="1"/>
  <c r="FU377" i="1"/>
  <c r="FU658" i="1"/>
  <c r="FU656" i="1" s="1"/>
  <c r="FU357" i="1"/>
  <c r="DD323" i="1"/>
  <c r="DE431" i="1"/>
  <c r="DD429" i="1"/>
  <c r="DF910" i="1"/>
  <c r="DF918" i="1"/>
  <c r="CA1212" i="1"/>
  <c r="BG43" i="7" s="1"/>
  <c r="FV883" i="1" l="1"/>
  <c r="FU887" i="1" s="1"/>
  <c r="FT891" i="1" s="1"/>
  <c r="FU664" i="1"/>
  <c r="FT668" i="1" s="1"/>
  <c r="FS672" i="1" s="1"/>
  <c r="FV99" i="1"/>
  <c r="FU880" i="1"/>
  <c r="FW807" i="1"/>
  <c r="FW809" i="1"/>
  <c r="FW806" i="1"/>
  <c r="FW811" i="1"/>
  <c r="FW810" i="1"/>
  <c r="FW808" i="1"/>
  <c r="FW812" i="1"/>
  <c r="FW813" i="1"/>
  <c r="FW814" i="1"/>
  <c r="FW815" i="1"/>
  <c r="FU624" i="1"/>
  <c r="FT628" i="1" s="1"/>
  <c r="FS632" i="1" s="1"/>
  <c r="DI53" i="1"/>
  <c r="DJ55" i="1"/>
  <c r="FV829" i="1"/>
  <c r="FU375" i="1"/>
  <c r="FU383" i="1"/>
  <c r="FT387" i="1" s="1"/>
  <c r="FS391" i="1" s="1"/>
  <c r="FU355" i="1"/>
  <c r="FU363" i="1"/>
  <c r="FT367" i="1" s="1"/>
  <c r="FS371" i="1" s="1"/>
  <c r="FV1193" i="1"/>
  <c r="FV804" i="1"/>
  <c r="FU644" i="1"/>
  <c r="FT648" i="1" s="1"/>
  <c r="FS652" i="1" s="1"/>
  <c r="FR902" i="1"/>
  <c r="FS837" i="1"/>
  <c r="FT898" i="1"/>
  <c r="FW75" i="1"/>
  <c r="DK1076" i="1"/>
  <c r="DK1084" i="1"/>
  <c r="DJ1088" i="1" s="1"/>
  <c r="DL1078" i="1"/>
  <c r="DI1054" i="1"/>
  <c r="DI1062" i="1"/>
  <c r="DH1066" i="1" s="1"/>
  <c r="DH1072" i="1" s="1"/>
  <c r="DJ1056" i="1"/>
  <c r="DI1032" i="1"/>
  <c r="DI1040" i="1"/>
  <c r="DH1044" i="1" s="1"/>
  <c r="DH1050" i="1" s="1"/>
  <c r="DJ1034" i="1"/>
  <c r="DL1010" i="1"/>
  <c r="DL1018" i="1"/>
  <c r="DK1022" i="1" s="1"/>
  <c r="DM1012" i="1"/>
  <c r="DK990" i="1"/>
  <c r="DK998" i="1"/>
  <c r="DJ1002" i="1" s="1"/>
  <c r="DJ1006" i="1" s="1"/>
  <c r="DL992" i="1"/>
  <c r="DK970" i="1"/>
  <c r="DK978" i="1"/>
  <c r="DJ982" i="1" s="1"/>
  <c r="DJ986" i="1" s="1"/>
  <c r="DL972" i="1"/>
  <c r="DL950" i="1"/>
  <c r="DL958" i="1"/>
  <c r="DK962" i="1" s="1"/>
  <c r="DK966" i="1" s="1"/>
  <c r="DM952" i="1"/>
  <c r="DI930" i="1"/>
  <c r="DI938" i="1"/>
  <c r="DH942" i="1" s="1"/>
  <c r="DG946" i="1" s="1"/>
  <c r="DJ932" i="1"/>
  <c r="DH910" i="1"/>
  <c r="DH918" i="1"/>
  <c r="DI912" i="1"/>
  <c r="FV638" i="1"/>
  <c r="FV636" i="1" s="1"/>
  <c r="FV658" i="1"/>
  <c r="FV656" i="1" s="1"/>
  <c r="FV618" i="1"/>
  <c r="FV616" i="1" s="1"/>
  <c r="FC2" i="7"/>
  <c r="FW1196" i="1"/>
  <c r="FW1058" i="1"/>
  <c r="FW1014" i="1"/>
  <c r="FW914" i="1"/>
  <c r="FW818" i="1"/>
  <c r="FW820" i="1"/>
  <c r="FW821" i="1"/>
  <c r="FW95" i="1"/>
  <c r="FW1230" i="1"/>
  <c r="FC41" i="7" s="1"/>
  <c r="FW1197" i="1"/>
  <c r="FW994" i="1"/>
  <c r="FW934" i="1"/>
  <c r="FW824" i="1"/>
  <c r="FW323" i="1"/>
  <c r="FV327" i="1" s="1"/>
  <c r="FU331" i="1" s="1"/>
  <c r="FW122" i="1"/>
  <c r="FW56" i="1"/>
  <c r="FX8" i="1"/>
  <c r="FW1198" i="1"/>
  <c r="FW1255" i="1"/>
  <c r="FC52" i="7" s="1"/>
  <c r="FW1137" i="1"/>
  <c r="FW1080" i="1"/>
  <c r="FW1036" i="1"/>
  <c r="FW974" i="1"/>
  <c r="FW826" i="1"/>
  <c r="FW858" i="1"/>
  <c r="FW819" i="1"/>
  <c r="FW604" i="1"/>
  <c r="FV608" i="1" s="1"/>
  <c r="FU612" i="1" s="1"/>
  <c r="FW640" i="1"/>
  <c r="FW620" i="1"/>
  <c r="FW432" i="1"/>
  <c r="FW877" i="1"/>
  <c r="FW100" i="1"/>
  <c r="FW1188" i="1"/>
  <c r="FW1200" i="1"/>
  <c r="FW1199" i="1"/>
  <c r="FW954" i="1"/>
  <c r="FW822" i="1"/>
  <c r="FW825" i="1"/>
  <c r="FW823" i="1"/>
  <c r="FW660" i="1"/>
  <c r="FW586" i="1"/>
  <c r="FV590" i="1" s="1"/>
  <c r="FU594" i="1" s="1"/>
  <c r="FW359" i="1"/>
  <c r="FW339" i="1"/>
  <c r="FW817" i="1"/>
  <c r="FW379" i="1"/>
  <c r="FW99" i="1"/>
  <c r="FV357" i="1"/>
  <c r="FV355" i="1" s="1"/>
  <c r="FV377" i="1"/>
  <c r="FV375" i="1" s="1"/>
  <c r="DE323" i="1"/>
  <c r="DE429" i="1"/>
  <c r="DF431" i="1"/>
  <c r="FV363" i="1" l="1"/>
  <c r="FU367" i="1" s="1"/>
  <c r="FT371" i="1" s="1"/>
  <c r="FV880" i="1"/>
  <c r="FW883" i="1"/>
  <c r="FV887" i="1" s="1"/>
  <c r="FU891" i="1" s="1"/>
  <c r="FX806" i="1"/>
  <c r="FX807" i="1"/>
  <c r="FX808" i="1"/>
  <c r="FX814" i="1"/>
  <c r="FX809" i="1"/>
  <c r="FX815" i="1"/>
  <c r="FX810" i="1"/>
  <c r="FX811" i="1"/>
  <c r="FX812" i="1"/>
  <c r="FX813" i="1"/>
  <c r="FV664" i="1"/>
  <c r="FU668" i="1" s="1"/>
  <c r="FT672" i="1" s="1"/>
  <c r="FV383" i="1"/>
  <c r="FU387" i="1" s="1"/>
  <c r="FT391" i="1" s="1"/>
  <c r="FW829" i="1"/>
  <c r="FW1193" i="1"/>
  <c r="FC42" i="7" s="1"/>
  <c r="DJ53" i="1"/>
  <c r="DK55" i="1"/>
  <c r="FV833" i="1"/>
  <c r="FV644" i="1"/>
  <c r="FU648" i="1" s="1"/>
  <c r="FT652" i="1" s="1"/>
  <c r="FV624" i="1"/>
  <c r="FU628" i="1" s="1"/>
  <c r="FT632" i="1" s="1"/>
  <c r="FS902" i="1"/>
  <c r="FQ906" i="1"/>
  <c r="FW804" i="1"/>
  <c r="FB42" i="7"/>
  <c r="FU833" i="1"/>
  <c r="DF429" i="1"/>
  <c r="DG431" i="1"/>
  <c r="FX75" i="1"/>
  <c r="DL1076" i="1"/>
  <c r="DL1084" i="1"/>
  <c r="DK1088" i="1" s="1"/>
  <c r="DM1078" i="1"/>
  <c r="DJ1054" i="1"/>
  <c r="DJ1062" i="1"/>
  <c r="DI1066" i="1" s="1"/>
  <c r="DI1072" i="1" s="1"/>
  <c r="DK1056" i="1"/>
  <c r="DJ1032" i="1"/>
  <c r="DJ1040" i="1"/>
  <c r="DI1044" i="1" s="1"/>
  <c r="DI1050" i="1" s="1"/>
  <c r="DK1034" i="1"/>
  <c r="DM1010" i="1"/>
  <c r="DM1018" i="1"/>
  <c r="DL1022" i="1" s="1"/>
  <c r="DN1012" i="1"/>
  <c r="DL990" i="1"/>
  <c r="DL998" i="1"/>
  <c r="DK1002" i="1" s="1"/>
  <c r="DK1006" i="1" s="1"/>
  <c r="DM992" i="1"/>
  <c r="DL970" i="1"/>
  <c r="DL978" i="1"/>
  <c r="DK982" i="1" s="1"/>
  <c r="DK986" i="1" s="1"/>
  <c r="DM972" i="1"/>
  <c r="DM950" i="1"/>
  <c r="DM958" i="1"/>
  <c r="DL962" i="1" s="1"/>
  <c r="DL966" i="1" s="1"/>
  <c r="DN952" i="1"/>
  <c r="DJ930" i="1"/>
  <c r="DJ938" i="1"/>
  <c r="DI942" i="1" s="1"/>
  <c r="DH946" i="1" s="1"/>
  <c r="DK932" i="1"/>
  <c r="DI910" i="1"/>
  <c r="DI918" i="1"/>
  <c r="DJ912" i="1"/>
  <c r="DH794" i="1"/>
  <c r="DG922" i="1"/>
  <c r="DG323" i="1"/>
  <c r="DG327" i="1" s="1"/>
  <c r="FW377" i="1"/>
  <c r="FW375" i="1" s="1"/>
  <c r="FW658" i="1"/>
  <c r="FW656" i="1" s="1"/>
  <c r="FW638" i="1"/>
  <c r="FW636" i="1" s="1"/>
  <c r="FW357" i="1"/>
  <c r="FW355" i="1" s="1"/>
  <c r="FW618" i="1"/>
  <c r="FW616" i="1" s="1"/>
  <c r="FD2" i="7"/>
  <c r="FX1230" i="1"/>
  <c r="FD41" i="7" s="1"/>
  <c r="FX1197" i="1"/>
  <c r="FX1199" i="1"/>
  <c r="FX1014" i="1"/>
  <c r="FX1137" i="1"/>
  <c r="FX877" i="1"/>
  <c r="FX817" i="1"/>
  <c r="FX994" i="1"/>
  <c r="FX823" i="1"/>
  <c r="FX822" i="1"/>
  <c r="FX858" i="1"/>
  <c r="FX883" i="1" s="1"/>
  <c r="FW887" i="1" s="1"/>
  <c r="FV891" i="1" s="1"/>
  <c r="FX620" i="1"/>
  <c r="FX95" i="1"/>
  <c r="FX1200" i="1"/>
  <c r="FX1080" i="1"/>
  <c r="FX934" i="1"/>
  <c r="FX818" i="1"/>
  <c r="FX820" i="1"/>
  <c r="FX604" i="1"/>
  <c r="FW608" i="1" s="1"/>
  <c r="FV612" i="1" s="1"/>
  <c r="FX586" i="1"/>
  <c r="FW590" i="1" s="1"/>
  <c r="FV594" i="1" s="1"/>
  <c r="FX432" i="1"/>
  <c r="FX359" i="1"/>
  <c r="FX100" i="1"/>
  <c r="FX660" i="1"/>
  <c r="FX1196" i="1"/>
  <c r="FX1212" i="1"/>
  <c r="FD43" i="7" s="1"/>
  <c r="FX974" i="1"/>
  <c r="FX1058" i="1"/>
  <c r="FX825" i="1"/>
  <c r="FX824" i="1"/>
  <c r="FX640" i="1"/>
  <c r="FX826" i="1"/>
  <c r="FX339" i="1"/>
  <c r="FX99" i="1"/>
  <c r="FY8" i="1"/>
  <c r="FX56" i="1"/>
  <c r="FX323" i="1"/>
  <c r="FW327" i="1" s="1"/>
  <c r="FV331" i="1" s="1"/>
  <c r="FX1255" i="1"/>
  <c r="FD52" i="7" s="1"/>
  <c r="FX1198" i="1"/>
  <c r="FX1188" i="1"/>
  <c r="FX1036" i="1"/>
  <c r="FX954" i="1"/>
  <c r="FX821" i="1"/>
  <c r="FX819" i="1"/>
  <c r="FX914" i="1"/>
  <c r="FX379" i="1"/>
  <c r="FX122" i="1"/>
  <c r="DF323" i="1"/>
  <c r="FW880" i="1" l="1"/>
  <c r="FW664" i="1"/>
  <c r="FV668" i="1" s="1"/>
  <c r="FU672" i="1" s="1"/>
  <c r="FW383" i="1"/>
  <c r="FV387" i="1" s="1"/>
  <c r="FU391" i="1" s="1"/>
  <c r="FY806" i="1"/>
  <c r="FY807" i="1"/>
  <c r="FY808" i="1"/>
  <c r="FY809" i="1"/>
  <c r="FY810" i="1"/>
  <c r="FY813" i="1"/>
  <c r="FY811" i="1"/>
  <c r="FY812" i="1"/>
  <c r="FY815" i="1"/>
  <c r="FY814" i="1"/>
  <c r="FX804" i="1"/>
  <c r="FX829" i="1"/>
  <c r="FW833" i="1" s="1"/>
  <c r="FX1193" i="1"/>
  <c r="FD42" i="7" s="1"/>
  <c r="DK53" i="1"/>
  <c r="DL55" i="1"/>
  <c r="FR906" i="1"/>
  <c r="FT837" i="1"/>
  <c r="FU898" i="1"/>
  <c r="FW624" i="1"/>
  <c r="FV628" i="1" s="1"/>
  <c r="FU632" i="1" s="1"/>
  <c r="FW363" i="1"/>
  <c r="FV367" i="1" s="1"/>
  <c r="FU371" i="1" s="1"/>
  <c r="FW644" i="1"/>
  <c r="FV648" i="1" s="1"/>
  <c r="FU652" i="1" s="1"/>
  <c r="FU837" i="1"/>
  <c r="FV898" i="1"/>
  <c r="DH431" i="1"/>
  <c r="DG429" i="1"/>
  <c r="FY75" i="1"/>
  <c r="DM1076" i="1"/>
  <c r="DM1084" i="1"/>
  <c r="DL1088" i="1" s="1"/>
  <c r="DN1078" i="1"/>
  <c r="DK1054" i="1"/>
  <c r="DK1062" i="1"/>
  <c r="DJ1066" i="1" s="1"/>
  <c r="DJ1072" i="1" s="1"/>
  <c r="DL1056" i="1"/>
  <c r="DK1032" i="1"/>
  <c r="DK1040" i="1"/>
  <c r="DJ1044" i="1" s="1"/>
  <c r="DJ1050" i="1" s="1"/>
  <c r="DL1034" i="1"/>
  <c r="DN1010" i="1"/>
  <c r="DN1018" i="1"/>
  <c r="DM1022" i="1" s="1"/>
  <c r="DO1012" i="1"/>
  <c r="DM990" i="1"/>
  <c r="DM998" i="1"/>
  <c r="DL1002" i="1" s="1"/>
  <c r="DL1006" i="1" s="1"/>
  <c r="DN992" i="1"/>
  <c r="DM970" i="1"/>
  <c r="DM978" i="1"/>
  <c r="DL982" i="1" s="1"/>
  <c r="DL986" i="1" s="1"/>
  <c r="DN972" i="1"/>
  <c r="DN950" i="1"/>
  <c r="DN958" i="1"/>
  <c r="DM962" i="1" s="1"/>
  <c r="DM966" i="1" s="1"/>
  <c r="DO952" i="1"/>
  <c r="DK930" i="1"/>
  <c r="DK938" i="1"/>
  <c r="DJ942" i="1" s="1"/>
  <c r="DI946" i="1" s="1"/>
  <c r="DL932" i="1"/>
  <c r="DJ910" i="1"/>
  <c r="DJ918" i="1"/>
  <c r="DK912" i="1"/>
  <c r="DH922" i="1"/>
  <c r="DI794" i="1"/>
  <c r="DG796" i="1"/>
  <c r="DG795" i="1"/>
  <c r="CM18" i="7" s="1"/>
  <c r="DH331" i="1"/>
  <c r="FX638" i="1"/>
  <c r="FX636" i="1" s="1"/>
  <c r="FX357" i="1"/>
  <c r="FX355" i="1" s="1"/>
  <c r="FX377" i="1"/>
  <c r="FX375" i="1" s="1"/>
  <c r="FX658" i="1"/>
  <c r="FX656" i="1" s="1"/>
  <c r="FX618" i="1"/>
  <c r="FX616" i="1" s="1"/>
  <c r="FE2" i="7"/>
  <c r="FY1255" i="1"/>
  <c r="FE52" i="7" s="1"/>
  <c r="FY1212" i="1"/>
  <c r="FE43" i="7" s="1"/>
  <c r="FY1058" i="1"/>
  <c r="FY954" i="1"/>
  <c r="FY818" i="1"/>
  <c r="FY819" i="1"/>
  <c r="FY432" i="1"/>
  <c r="FY604" i="1"/>
  <c r="FX608" i="1" s="1"/>
  <c r="FW612" i="1" s="1"/>
  <c r="FY1198" i="1"/>
  <c r="FY1197" i="1"/>
  <c r="FY1080" i="1"/>
  <c r="FY1137" i="1"/>
  <c r="FY822" i="1"/>
  <c r="FY620" i="1"/>
  <c r="FY826" i="1"/>
  <c r="FY379" i="1"/>
  <c r="FY1200" i="1"/>
  <c r="FY1199" i="1"/>
  <c r="FY1188" i="1"/>
  <c r="FY1014" i="1"/>
  <c r="FY994" i="1"/>
  <c r="FY824" i="1"/>
  <c r="FY817" i="1"/>
  <c r="FY858" i="1"/>
  <c r="FY883" i="1" s="1"/>
  <c r="FX887" i="1" s="1"/>
  <c r="FW891" i="1" s="1"/>
  <c r="FY825" i="1"/>
  <c r="FZ8" i="1"/>
  <c r="FY95" i="1"/>
  <c r="FY100" i="1" s="1"/>
  <c r="FY1196" i="1"/>
  <c r="FY1036" i="1"/>
  <c r="FY1230" i="1"/>
  <c r="FE41" i="7" s="1"/>
  <c r="FY974" i="1"/>
  <c r="FY934" i="1"/>
  <c r="FY820" i="1"/>
  <c r="FY823" i="1"/>
  <c r="FY877" i="1"/>
  <c r="FY821" i="1"/>
  <c r="FY660" i="1"/>
  <c r="FY586" i="1"/>
  <c r="FX590" i="1" s="1"/>
  <c r="FW594" i="1" s="1"/>
  <c r="FY640" i="1"/>
  <c r="FY339" i="1"/>
  <c r="FY323" i="1"/>
  <c r="FX327" i="1" s="1"/>
  <c r="FW331" i="1" s="1"/>
  <c r="FY359" i="1"/>
  <c r="FY914" i="1"/>
  <c r="FY122" i="1"/>
  <c r="FY56" i="1"/>
  <c r="FY1193" i="1" l="1"/>
  <c r="FE42" i="7" s="1"/>
  <c r="FZ806" i="1"/>
  <c r="FZ810" i="1"/>
  <c r="FZ812" i="1"/>
  <c r="FZ813" i="1"/>
  <c r="FZ814" i="1"/>
  <c r="FZ807" i="1"/>
  <c r="FZ809" i="1"/>
  <c r="FZ811" i="1"/>
  <c r="FZ808" i="1"/>
  <c r="FZ815" i="1"/>
  <c r="FX624" i="1"/>
  <c r="FW628" i="1" s="1"/>
  <c r="FV632" i="1" s="1"/>
  <c r="FX664" i="1"/>
  <c r="FW668" i="1" s="1"/>
  <c r="FV672" i="1" s="1"/>
  <c r="FX880" i="1"/>
  <c r="FY804" i="1"/>
  <c r="FY829" i="1"/>
  <c r="FX833" i="1" s="1"/>
  <c r="DL53" i="1"/>
  <c r="DM55" i="1"/>
  <c r="FX383" i="1"/>
  <c r="FW387" i="1" s="1"/>
  <c r="FV391" i="1" s="1"/>
  <c r="FV837" i="1"/>
  <c r="FW898" i="1"/>
  <c r="FY99" i="1"/>
  <c r="FX363" i="1"/>
  <c r="FW367" i="1" s="1"/>
  <c r="FV371" i="1" s="1"/>
  <c r="FX644" i="1"/>
  <c r="FW648" i="1" s="1"/>
  <c r="FV652" i="1" s="1"/>
  <c r="FU902" i="1"/>
  <c r="FT902" i="1"/>
  <c r="DH429" i="1"/>
  <c r="DI431" i="1"/>
  <c r="FZ75" i="1"/>
  <c r="DN1076" i="1"/>
  <c r="DN1084" i="1"/>
  <c r="DM1088" i="1" s="1"/>
  <c r="DO1078" i="1"/>
  <c r="DL1054" i="1"/>
  <c r="DL1062" i="1"/>
  <c r="DK1066" i="1" s="1"/>
  <c r="DK1072" i="1" s="1"/>
  <c r="DM1056" i="1"/>
  <c r="DL1032" i="1"/>
  <c r="DL1040" i="1"/>
  <c r="DK1044" i="1" s="1"/>
  <c r="DK1050" i="1" s="1"/>
  <c r="DM1034" i="1"/>
  <c r="DO1010" i="1"/>
  <c r="DO1018" i="1"/>
  <c r="DN1022" i="1" s="1"/>
  <c r="DP1012" i="1"/>
  <c r="DN990" i="1"/>
  <c r="DN998" i="1"/>
  <c r="DM1002" i="1" s="1"/>
  <c r="DM1006" i="1" s="1"/>
  <c r="DO992" i="1"/>
  <c r="DN970" i="1"/>
  <c r="DN978" i="1"/>
  <c r="DM982" i="1" s="1"/>
  <c r="DM986" i="1" s="1"/>
  <c r="DO972" i="1"/>
  <c r="DO950" i="1"/>
  <c r="DO958" i="1"/>
  <c r="DN962" i="1" s="1"/>
  <c r="DN966" i="1" s="1"/>
  <c r="DP952" i="1"/>
  <c r="DL930" i="1"/>
  <c r="DL938" i="1"/>
  <c r="DK942" i="1" s="1"/>
  <c r="DJ946" i="1" s="1"/>
  <c r="DM932" i="1"/>
  <c r="DH796" i="1"/>
  <c r="DH795" i="1"/>
  <c r="CN18" i="7" s="1"/>
  <c r="DH926" i="1"/>
  <c r="DK910" i="1"/>
  <c r="DK918" i="1"/>
  <c r="DL912" i="1"/>
  <c r="DI922" i="1"/>
  <c r="DJ794" i="1"/>
  <c r="FY357" i="1"/>
  <c r="FY355" i="1" s="1"/>
  <c r="FY638" i="1"/>
  <c r="FY636" i="1" s="1"/>
  <c r="FF2" i="7"/>
  <c r="FZ1255" i="1"/>
  <c r="FF52" i="7" s="1"/>
  <c r="FZ1199" i="1"/>
  <c r="FZ1197" i="1"/>
  <c r="FZ1036" i="1"/>
  <c r="FZ914" i="1"/>
  <c r="FZ817" i="1"/>
  <c r="FZ974" i="1"/>
  <c r="FZ821" i="1"/>
  <c r="FZ660" i="1"/>
  <c r="FZ586" i="1"/>
  <c r="FY590" i="1" s="1"/>
  <c r="FX594" i="1" s="1"/>
  <c r="FZ934" i="1"/>
  <c r="FZ339" i="1"/>
  <c r="FZ122" i="1"/>
  <c r="FZ56" i="1"/>
  <c r="GA8" i="1"/>
  <c r="FZ1198" i="1"/>
  <c r="FZ1196" i="1"/>
  <c r="FZ1058" i="1"/>
  <c r="FZ994" i="1"/>
  <c r="FZ823" i="1"/>
  <c r="FZ877" i="1"/>
  <c r="FZ820" i="1"/>
  <c r="FZ432" i="1"/>
  <c r="FZ818" i="1"/>
  <c r="FZ604" i="1"/>
  <c r="FY608" i="1" s="1"/>
  <c r="FX612" i="1" s="1"/>
  <c r="FZ379" i="1"/>
  <c r="FZ1188" i="1"/>
  <c r="FZ1200" i="1"/>
  <c r="FZ819" i="1"/>
  <c r="FZ620" i="1"/>
  <c r="FZ323" i="1"/>
  <c r="FY327" i="1" s="1"/>
  <c r="FX331" i="1" s="1"/>
  <c r="FZ359" i="1"/>
  <c r="FZ1230" i="1"/>
  <c r="FF41" i="7" s="1"/>
  <c r="FZ1137" i="1"/>
  <c r="FZ1014" i="1"/>
  <c r="FZ1080" i="1"/>
  <c r="FZ954" i="1"/>
  <c r="FZ858" i="1"/>
  <c r="FZ822" i="1"/>
  <c r="FZ826" i="1"/>
  <c r="FZ824" i="1"/>
  <c r="FZ825" i="1"/>
  <c r="FZ640" i="1"/>
  <c r="FZ95" i="1"/>
  <c r="FZ99" i="1" s="1"/>
  <c r="FY618" i="1"/>
  <c r="FY616" i="1" s="1"/>
  <c r="FY658" i="1"/>
  <c r="FY656" i="1" s="1"/>
  <c r="FY377" i="1"/>
  <c r="FY375" i="1" s="1"/>
  <c r="FZ883" i="1" l="1"/>
  <c r="FY887" i="1" s="1"/>
  <c r="FX891" i="1" s="1"/>
  <c r="FY363" i="1"/>
  <c r="FX367" i="1" s="1"/>
  <c r="FW371" i="1" s="1"/>
  <c r="FZ100" i="1"/>
  <c r="GA807" i="1"/>
  <c r="GA809" i="1"/>
  <c r="GA811" i="1"/>
  <c r="GA808" i="1"/>
  <c r="GA812" i="1"/>
  <c r="GA813" i="1"/>
  <c r="GA814" i="1"/>
  <c r="GA806" i="1"/>
  <c r="GA810" i="1"/>
  <c r="GA815" i="1"/>
  <c r="FY880" i="1"/>
  <c r="FZ804" i="1"/>
  <c r="FZ829" i="1"/>
  <c r="FY833" i="1" s="1"/>
  <c r="FZ1193" i="1"/>
  <c r="FF42" i="7" s="1"/>
  <c r="DN55" i="1"/>
  <c r="DM53" i="1"/>
  <c r="FY383" i="1"/>
  <c r="FX387" i="1" s="1"/>
  <c r="FW391" i="1" s="1"/>
  <c r="FY664" i="1"/>
  <c r="FX668" i="1" s="1"/>
  <c r="FW672" i="1" s="1"/>
  <c r="FS906" i="1"/>
  <c r="FV902" i="1"/>
  <c r="FY644" i="1"/>
  <c r="FX648" i="1" s="1"/>
  <c r="FW652" i="1" s="1"/>
  <c r="FY624" i="1"/>
  <c r="FX628" i="1" s="1"/>
  <c r="FW632" i="1" s="1"/>
  <c r="FT906" i="1"/>
  <c r="FW837" i="1"/>
  <c r="FX898" i="1"/>
  <c r="DI429" i="1"/>
  <c r="DJ431" i="1"/>
  <c r="GA75" i="1"/>
  <c r="DO1076" i="1"/>
  <c r="DO1084" i="1"/>
  <c r="DN1088" i="1" s="1"/>
  <c r="DP1078" i="1"/>
  <c r="DM1054" i="1"/>
  <c r="DM1062" i="1"/>
  <c r="DL1066" i="1" s="1"/>
  <c r="DL1072" i="1" s="1"/>
  <c r="DN1056" i="1"/>
  <c r="DM1032" i="1"/>
  <c r="DM1040" i="1"/>
  <c r="DL1044" i="1" s="1"/>
  <c r="DL1050" i="1" s="1"/>
  <c r="DN1034" i="1"/>
  <c r="DP1010" i="1"/>
  <c r="DP1018" i="1"/>
  <c r="DO1022" i="1" s="1"/>
  <c r="DQ1012" i="1"/>
  <c r="DO990" i="1"/>
  <c r="DO998" i="1"/>
  <c r="DN1002" i="1" s="1"/>
  <c r="DN1006" i="1" s="1"/>
  <c r="DP992" i="1"/>
  <c r="DO970" i="1"/>
  <c r="DO978" i="1"/>
  <c r="DN982" i="1" s="1"/>
  <c r="DN986" i="1" s="1"/>
  <c r="DP972" i="1"/>
  <c r="DP950" i="1"/>
  <c r="DP958" i="1"/>
  <c r="DO962" i="1" s="1"/>
  <c r="DO966" i="1" s="1"/>
  <c r="DQ952" i="1"/>
  <c r="DM930" i="1"/>
  <c r="DM938" i="1"/>
  <c r="DL942" i="1" s="1"/>
  <c r="DK946" i="1" s="1"/>
  <c r="DN932" i="1"/>
  <c r="DI926" i="1"/>
  <c r="DI795" i="1"/>
  <c r="CO18" i="7" s="1"/>
  <c r="DI796" i="1"/>
  <c r="DL910" i="1"/>
  <c r="DL918" i="1"/>
  <c r="DM912" i="1"/>
  <c r="DJ922" i="1"/>
  <c r="DK794" i="1"/>
  <c r="FZ618" i="1"/>
  <c r="FZ616" i="1" s="1"/>
  <c r="FZ658" i="1"/>
  <c r="FZ656" i="1" s="1"/>
  <c r="FZ377" i="1"/>
  <c r="FZ375" i="1" s="1"/>
  <c r="FZ638" i="1"/>
  <c r="FZ636" i="1" s="1"/>
  <c r="FZ357" i="1"/>
  <c r="FZ355" i="1" s="1"/>
  <c r="FG2" i="7"/>
  <c r="GA1230" i="1"/>
  <c r="FG41" i="7" s="1"/>
  <c r="GA1198" i="1"/>
  <c r="GA1197" i="1"/>
  <c r="GA1199" i="1"/>
  <c r="GA914" i="1"/>
  <c r="GA822" i="1"/>
  <c r="GA817" i="1"/>
  <c r="GA586" i="1"/>
  <c r="FZ590" i="1" s="1"/>
  <c r="FY594" i="1" s="1"/>
  <c r="GA823" i="1"/>
  <c r="GA323" i="1"/>
  <c r="FZ327" i="1" s="1"/>
  <c r="FY331" i="1" s="1"/>
  <c r="GA379" i="1"/>
  <c r="GA122" i="1"/>
  <c r="GB8" i="1"/>
  <c r="GA1188" i="1"/>
  <c r="GA1137" i="1"/>
  <c r="GA1080" i="1"/>
  <c r="GA954" i="1"/>
  <c r="GA818" i="1"/>
  <c r="GA858" i="1"/>
  <c r="GA660" i="1"/>
  <c r="GA56" i="1"/>
  <c r="GA824" i="1"/>
  <c r="GA1255" i="1"/>
  <c r="FG52" i="7" s="1"/>
  <c r="GA1200" i="1"/>
  <c r="GA1036" i="1"/>
  <c r="GA1014" i="1"/>
  <c r="GA974" i="1"/>
  <c r="GA821" i="1"/>
  <c r="GA825" i="1"/>
  <c r="GA819" i="1"/>
  <c r="GA604" i="1"/>
  <c r="FZ608" i="1" s="1"/>
  <c r="FY612" i="1" s="1"/>
  <c r="GA934" i="1"/>
  <c r="GA432" i="1"/>
  <c r="GA359" i="1"/>
  <c r="GA95" i="1"/>
  <c r="GA100" i="1" s="1"/>
  <c r="GA99" i="1"/>
  <c r="GA1212" i="1"/>
  <c r="FG43" i="7" s="1"/>
  <c r="GA1196" i="1"/>
  <c r="GA1058" i="1"/>
  <c r="GA994" i="1"/>
  <c r="GA826" i="1"/>
  <c r="GA820" i="1"/>
  <c r="GA640" i="1"/>
  <c r="GA620" i="1"/>
  <c r="GA877" i="1"/>
  <c r="GA339" i="1"/>
  <c r="DE586" i="1"/>
  <c r="DE604" i="1"/>
  <c r="DB604" i="1"/>
  <c r="DB586" i="1"/>
  <c r="FZ624" i="1" l="1"/>
  <c r="FY628" i="1" s="1"/>
  <c r="FX632" i="1" s="1"/>
  <c r="GA883" i="1"/>
  <c r="FZ887" i="1" s="1"/>
  <c r="FY891" i="1" s="1"/>
  <c r="GB806" i="1"/>
  <c r="GB807" i="1"/>
  <c r="GB808" i="1"/>
  <c r="GB814" i="1"/>
  <c r="GB810" i="1"/>
  <c r="GB815" i="1"/>
  <c r="GB809" i="1"/>
  <c r="GB811" i="1"/>
  <c r="GB812" i="1"/>
  <c r="GB813" i="1"/>
  <c r="FZ363" i="1"/>
  <c r="FY367" i="1" s="1"/>
  <c r="FX371" i="1" s="1"/>
  <c r="FZ880" i="1"/>
  <c r="GA829" i="1"/>
  <c r="GA1193" i="1"/>
  <c r="DN53" i="1"/>
  <c r="DO55" i="1"/>
  <c r="FZ833" i="1"/>
  <c r="FG42" i="7"/>
  <c r="GA804" i="1"/>
  <c r="FW902" i="1"/>
  <c r="FX837" i="1"/>
  <c r="FY898" i="1"/>
  <c r="FU906" i="1"/>
  <c r="FZ644" i="1"/>
  <c r="FY648" i="1" s="1"/>
  <c r="FX652" i="1" s="1"/>
  <c r="FZ383" i="1"/>
  <c r="FY387" i="1" s="1"/>
  <c r="FX391" i="1" s="1"/>
  <c r="FZ664" i="1"/>
  <c r="FY668" i="1" s="1"/>
  <c r="FX672" i="1" s="1"/>
  <c r="DJ429" i="1"/>
  <c r="DK431" i="1"/>
  <c r="GB75" i="1"/>
  <c r="DP1076" i="1"/>
  <c r="DP1084" i="1"/>
  <c r="DO1088" i="1" s="1"/>
  <c r="DQ1078" i="1"/>
  <c r="DN1054" i="1"/>
  <c r="DN1062" i="1"/>
  <c r="DM1066" i="1" s="1"/>
  <c r="DM1072" i="1" s="1"/>
  <c r="DO1056" i="1"/>
  <c r="DN1032" i="1"/>
  <c r="DN1040" i="1"/>
  <c r="DM1044" i="1" s="1"/>
  <c r="DM1050" i="1" s="1"/>
  <c r="DO1034" i="1"/>
  <c r="DQ1010" i="1"/>
  <c r="DQ1018" i="1"/>
  <c r="DP1022" i="1" s="1"/>
  <c r="DR1012" i="1"/>
  <c r="DP990" i="1"/>
  <c r="DP998" i="1"/>
  <c r="DO1002" i="1" s="1"/>
  <c r="DO1006" i="1" s="1"/>
  <c r="DQ992" i="1"/>
  <c r="DP970" i="1"/>
  <c r="DP978" i="1"/>
  <c r="DO982" i="1" s="1"/>
  <c r="DO986" i="1" s="1"/>
  <c r="DQ972" i="1"/>
  <c r="DQ950" i="1"/>
  <c r="DQ958" i="1"/>
  <c r="DP962" i="1" s="1"/>
  <c r="DP966" i="1" s="1"/>
  <c r="DR952" i="1"/>
  <c r="DN930" i="1"/>
  <c r="DN938" i="1"/>
  <c r="DM942" i="1" s="1"/>
  <c r="DL946" i="1" s="1"/>
  <c r="DO932" i="1"/>
  <c r="DJ926" i="1"/>
  <c r="DJ795" i="1"/>
  <c r="CP18" i="7" s="1"/>
  <c r="DJ796" i="1"/>
  <c r="DM910" i="1"/>
  <c r="DM918" i="1"/>
  <c r="DN912" i="1"/>
  <c r="DK922" i="1"/>
  <c r="DL794" i="1"/>
  <c r="GA377" i="1"/>
  <c r="GA375" i="1" s="1"/>
  <c r="GA383" i="1"/>
  <c r="GA357" i="1"/>
  <c r="GA355" i="1" s="1"/>
  <c r="GA618" i="1"/>
  <c r="GA616" i="1" s="1"/>
  <c r="GA638" i="1"/>
  <c r="GA636" i="1" s="1"/>
  <c r="FH2" i="7"/>
  <c r="GB1255" i="1"/>
  <c r="FH52" i="7" s="1"/>
  <c r="GB1197" i="1"/>
  <c r="GB1196" i="1"/>
  <c r="GB1212" i="1"/>
  <c r="FH43" i="7" s="1"/>
  <c r="GB1080" i="1"/>
  <c r="GB974" i="1"/>
  <c r="GB821" i="1"/>
  <c r="GB826" i="1"/>
  <c r="GB824" i="1"/>
  <c r="GB586" i="1"/>
  <c r="GA590" i="1" s="1"/>
  <c r="FZ594" i="1" s="1"/>
  <c r="GC8" i="1"/>
  <c r="GB1230" i="1"/>
  <c r="FH41" i="7" s="1"/>
  <c r="GB1198" i="1"/>
  <c r="GB1188" i="1"/>
  <c r="GB1137" i="1"/>
  <c r="GB954" i="1"/>
  <c r="GB994" i="1"/>
  <c r="GB877" i="1"/>
  <c r="GB817" i="1"/>
  <c r="GB820" i="1"/>
  <c r="GB819" i="1"/>
  <c r="GB640" i="1"/>
  <c r="GB1014" i="1"/>
  <c r="GB823" i="1"/>
  <c r="GB660" i="1"/>
  <c r="GB620" i="1"/>
  <c r="GB359" i="1"/>
  <c r="GB339" i="1"/>
  <c r="GB1199" i="1"/>
  <c r="GB1058" i="1"/>
  <c r="GB934" i="1"/>
  <c r="GB914" i="1"/>
  <c r="GB818" i="1"/>
  <c r="GB822" i="1"/>
  <c r="GB604" i="1"/>
  <c r="GA608" i="1" s="1"/>
  <c r="FZ612" i="1" s="1"/>
  <c r="GB323" i="1"/>
  <c r="GA327" i="1" s="1"/>
  <c r="FZ331" i="1" s="1"/>
  <c r="GB95" i="1"/>
  <c r="GB99" i="1" s="1"/>
  <c r="GB1200" i="1"/>
  <c r="GB1036" i="1"/>
  <c r="GB825" i="1"/>
  <c r="GB858" i="1"/>
  <c r="GB432" i="1"/>
  <c r="GB379" i="1"/>
  <c r="GB122" i="1"/>
  <c r="GB56" i="1"/>
  <c r="GA658" i="1"/>
  <c r="GA656" i="1" s="1"/>
  <c r="CV604" i="1"/>
  <c r="CV586" i="1"/>
  <c r="DC604" i="1"/>
  <c r="DC586" i="1"/>
  <c r="CX586" i="1"/>
  <c r="CX604" i="1"/>
  <c r="CY604" i="1"/>
  <c r="CY586" i="1"/>
  <c r="DA604" i="1"/>
  <c r="DA586" i="1"/>
  <c r="DD604" i="1"/>
  <c r="DD586" i="1"/>
  <c r="DF604" i="1"/>
  <c r="DF586" i="1"/>
  <c r="CW586" i="1"/>
  <c r="CW604" i="1"/>
  <c r="CU604" i="1"/>
  <c r="CU586" i="1"/>
  <c r="CZ586" i="1"/>
  <c r="CZ604" i="1"/>
  <c r="FZ387" i="1" l="1"/>
  <c r="FY391" i="1" s="1"/>
  <c r="GA880" i="1"/>
  <c r="GB883" i="1"/>
  <c r="GA887" i="1" s="1"/>
  <c r="FZ891" i="1" s="1"/>
  <c r="GB829" i="1"/>
  <c r="GB100" i="1"/>
  <c r="GC806" i="1"/>
  <c r="GC807" i="1"/>
  <c r="GC813" i="1"/>
  <c r="GC808" i="1"/>
  <c r="GC810" i="1"/>
  <c r="GC815" i="1"/>
  <c r="GC809" i="1"/>
  <c r="GC814" i="1"/>
  <c r="GC811" i="1"/>
  <c r="GC812" i="1"/>
  <c r="GA624" i="1"/>
  <c r="FZ628" i="1" s="1"/>
  <c r="FY632" i="1" s="1"/>
  <c r="GB1193" i="1"/>
  <c r="FH42" i="7" s="1"/>
  <c r="DO53" i="1"/>
  <c r="DP55" i="1"/>
  <c r="GA833" i="1"/>
  <c r="GB804" i="1"/>
  <c r="GB880" i="1" s="1"/>
  <c r="GA363" i="1"/>
  <c r="FZ367" i="1" s="1"/>
  <c r="FY371" i="1" s="1"/>
  <c r="GA664" i="1"/>
  <c r="FZ668" i="1" s="1"/>
  <c r="FY672" i="1" s="1"/>
  <c r="GA644" i="1"/>
  <c r="FZ648" i="1" s="1"/>
  <c r="FY652" i="1" s="1"/>
  <c r="FV906" i="1"/>
  <c r="FX902" i="1"/>
  <c r="FY837" i="1"/>
  <c r="FZ898" i="1"/>
  <c r="DK429" i="1"/>
  <c r="DL431" i="1"/>
  <c r="GC75" i="1"/>
  <c r="DQ1076" i="1"/>
  <c r="DQ1084" i="1"/>
  <c r="DP1088" i="1" s="1"/>
  <c r="DR1078" i="1"/>
  <c r="DO1054" i="1"/>
  <c r="DO1062" i="1"/>
  <c r="DN1066" i="1" s="1"/>
  <c r="DN1072" i="1" s="1"/>
  <c r="DP1056" i="1"/>
  <c r="DO1032" i="1"/>
  <c r="DO1040" i="1"/>
  <c r="DN1044" i="1" s="1"/>
  <c r="DN1050" i="1" s="1"/>
  <c r="DP1034" i="1"/>
  <c r="DR1010" i="1"/>
  <c r="DR1018" i="1"/>
  <c r="DQ1022" i="1" s="1"/>
  <c r="DS1012" i="1"/>
  <c r="DQ990" i="1"/>
  <c r="DQ998" i="1"/>
  <c r="DP1002" i="1" s="1"/>
  <c r="DP1006" i="1" s="1"/>
  <c r="DR992" i="1"/>
  <c r="DQ970" i="1"/>
  <c r="DQ978" i="1"/>
  <c r="DP982" i="1" s="1"/>
  <c r="DP986" i="1" s="1"/>
  <c r="DR972" i="1"/>
  <c r="DR950" i="1"/>
  <c r="DR958" i="1"/>
  <c r="DQ962" i="1" s="1"/>
  <c r="DQ966" i="1" s="1"/>
  <c r="DS952" i="1"/>
  <c r="DO930" i="1"/>
  <c r="DO938" i="1"/>
  <c r="DN942" i="1" s="1"/>
  <c r="DM946" i="1" s="1"/>
  <c r="DP932" i="1"/>
  <c r="DK926" i="1"/>
  <c r="DK796" i="1"/>
  <c r="DK795" i="1"/>
  <c r="CQ18" i="7" s="1"/>
  <c r="DN910" i="1"/>
  <c r="DN918" i="1"/>
  <c r="DO912" i="1"/>
  <c r="DL922" i="1"/>
  <c r="DM794" i="1"/>
  <c r="GB357" i="1"/>
  <c r="GB355" i="1" s="1"/>
  <c r="GB618" i="1"/>
  <c r="GB616" i="1" s="1"/>
  <c r="GB658" i="1"/>
  <c r="GB656" i="1" s="1"/>
  <c r="FI2" i="7"/>
  <c r="GC1200" i="1"/>
  <c r="GC1188" i="1"/>
  <c r="GC994" i="1"/>
  <c r="GC820" i="1"/>
  <c r="GC819" i="1"/>
  <c r="GC823" i="1"/>
  <c r="GC817" i="1"/>
  <c r="GC620" i="1"/>
  <c r="GC604" i="1"/>
  <c r="GB608" i="1" s="1"/>
  <c r="GA612" i="1" s="1"/>
  <c r="GC359" i="1"/>
  <c r="GC122" i="1"/>
  <c r="GC1255" i="1"/>
  <c r="FI52" i="7" s="1"/>
  <c r="GC1196" i="1"/>
  <c r="GC1230" i="1"/>
  <c r="FI41" i="7" s="1"/>
  <c r="GC1080" i="1"/>
  <c r="GC1058" i="1"/>
  <c r="GC934" i="1"/>
  <c r="GC914" i="1"/>
  <c r="GC818" i="1"/>
  <c r="GC877" i="1"/>
  <c r="GC379" i="1"/>
  <c r="GC1197" i="1"/>
  <c r="GC1137" i="1"/>
  <c r="GC954" i="1"/>
  <c r="GC826" i="1"/>
  <c r="GC660" i="1"/>
  <c r="GC586" i="1"/>
  <c r="GB590" i="1" s="1"/>
  <c r="GA594" i="1" s="1"/>
  <c r="GC640" i="1"/>
  <c r="GC821" i="1"/>
  <c r="GC822" i="1"/>
  <c r="GC339" i="1"/>
  <c r="GC323" i="1"/>
  <c r="GB327" i="1" s="1"/>
  <c r="GA331" i="1" s="1"/>
  <c r="GC56" i="1"/>
  <c r="GC1199" i="1"/>
  <c r="GC1198" i="1"/>
  <c r="GC1036" i="1"/>
  <c r="GC1014" i="1"/>
  <c r="GC974" i="1"/>
  <c r="GC824" i="1"/>
  <c r="GC825" i="1"/>
  <c r="GC432" i="1"/>
  <c r="GC858" i="1"/>
  <c r="GC883" i="1" s="1"/>
  <c r="GB887" i="1" s="1"/>
  <c r="GA891" i="1" s="1"/>
  <c r="GD8" i="1"/>
  <c r="GC95" i="1"/>
  <c r="GB377" i="1"/>
  <c r="GB375" i="1" s="1"/>
  <c r="GB638" i="1"/>
  <c r="GB636" i="1" s="1"/>
  <c r="GD810" i="1" l="1"/>
  <c r="GD808" i="1"/>
  <c r="GD809" i="1"/>
  <c r="GD812" i="1"/>
  <c r="GD811" i="1"/>
  <c r="GD807" i="1"/>
  <c r="GD815" i="1"/>
  <c r="GD806" i="1"/>
  <c r="GD813" i="1"/>
  <c r="GD814" i="1"/>
  <c r="GC99" i="1"/>
  <c r="GB624" i="1"/>
  <c r="GA628" i="1" s="1"/>
  <c r="FZ632" i="1" s="1"/>
  <c r="GC804" i="1"/>
  <c r="GC1193" i="1"/>
  <c r="DQ55" i="1"/>
  <c r="DP53" i="1"/>
  <c r="FI42" i="7"/>
  <c r="GB383" i="1"/>
  <c r="GA387" i="1" s="1"/>
  <c r="FZ391" i="1" s="1"/>
  <c r="GC829" i="1"/>
  <c r="GC100" i="1"/>
  <c r="GB664" i="1"/>
  <c r="GA668" i="1" s="1"/>
  <c r="FZ672" i="1" s="1"/>
  <c r="FZ837" i="1"/>
  <c r="GA898" i="1"/>
  <c r="GB644" i="1"/>
  <c r="GA648" i="1" s="1"/>
  <c r="FZ652" i="1" s="1"/>
  <c r="GB363" i="1"/>
  <c r="GA367" i="1" s="1"/>
  <c r="FZ371" i="1" s="1"/>
  <c r="FY902" i="1"/>
  <c r="FW906" i="1"/>
  <c r="DL429" i="1"/>
  <c r="DM431" i="1"/>
  <c r="GD75" i="1"/>
  <c r="DR1076" i="1"/>
  <c r="DR1084" i="1"/>
  <c r="DQ1088" i="1" s="1"/>
  <c r="DS1078" i="1"/>
  <c r="DP1054" i="1"/>
  <c r="DP1062" i="1"/>
  <c r="DO1066" i="1" s="1"/>
  <c r="DO1072" i="1" s="1"/>
  <c r="DQ1056" i="1"/>
  <c r="DP1032" i="1"/>
  <c r="DP1040" i="1"/>
  <c r="DO1044" i="1" s="1"/>
  <c r="DO1050" i="1" s="1"/>
  <c r="DQ1034" i="1"/>
  <c r="DS1010" i="1"/>
  <c r="DS1018" i="1"/>
  <c r="DR1022" i="1" s="1"/>
  <c r="DT1012" i="1"/>
  <c r="DR990" i="1"/>
  <c r="DR998" i="1"/>
  <c r="DQ1002" i="1" s="1"/>
  <c r="DQ1006" i="1" s="1"/>
  <c r="DS992" i="1"/>
  <c r="DR970" i="1"/>
  <c r="DR978" i="1"/>
  <c r="DQ982" i="1" s="1"/>
  <c r="DQ986" i="1" s="1"/>
  <c r="DS972" i="1"/>
  <c r="DS950" i="1"/>
  <c r="DS958" i="1"/>
  <c r="DR962" i="1" s="1"/>
  <c r="DR966" i="1" s="1"/>
  <c r="DT952" i="1"/>
  <c r="DP930" i="1"/>
  <c r="DP938" i="1"/>
  <c r="DO942" i="1" s="1"/>
  <c r="DN946" i="1" s="1"/>
  <c r="DQ932" i="1"/>
  <c r="DL926" i="1"/>
  <c r="DL795" i="1"/>
  <c r="CR18" i="7" s="1"/>
  <c r="DL796" i="1"/>
  <c r="DO910" i="1"/>
  <c r="DO918" i="1"/>
  <c r="DP912" i="1"/>
  <c r="DM922" i="1"/>
  <c r="DN794" i="1"/>
  <c r="GC377" i="1"/>
  <c r="GC375" i="1" s="1"/>
  <c r="FJ2" i="7"/>
  <c r="GD1199" i="1"/>
  <c r="GD1198" i="1"/>
  <c r="GD1197" i="1"/>
  <c r="GD914" i="1"/>
  <c r="GD822" i="1"/>
  <c r="GD432" i="1"/>
  <c r="GD825" i="1"/>
  <c r="GD821" i="1"/>
  <c r="GD359" i="1"/>
  <c r="GD95" i="1"/>
  <c r="GD99" i="1" s="1"/>
  <c r="GD1188" i="1"/>
  <c r="GD1200" i="1"/>
  <c r="GD1196" i="1"/>
  <c r="GD1014" i="1"/>
  <c r="GD954" i="1"/>
  <c r="GD823" i="1"/>
  <c r="GD934" i="1"/>
  <c r="GD817" i="1"/>
  <c r="GD620" i="1"/>
  <c r="GD604" i="1"/>
  <c r="GC608" i="1" s="1"/>
  <c r="GB612" i="1" s="1"/>
  <c r="GD379" i="1"/>
  <c r="GD339" i="1"/>
  <c r="GE8" i="1"/>
  <c r="GD1255" i="1"/>
  <c r="FJ52" i="7" s="1"/>
  <c r="GD1230" i="1"/>
  <c r="FJ41" i="7" s="1"/>
  <c r="GD1080" i="1"/>
  <c r="GD819" i="1"/>
  <c r="GD824" i="1"/>
  <c r="GD877" i="1"/>
  <c r="GD820" i="1"/>
  <c r="GD323" i="1"/>
  <c r="GC327" i="1" s="1"/>
  <c r="GB331" i="1" s="1"/>
  <c r="GD122" i="1"/>
  <c r="GD1212" i="1"/>
  <c r="FJ43" i="7" s="1"/>
  <c r="GD1137" i="1"/>
  <c r="GD1058" i="1"/>
  <c r="GD994" i="1"/>
  <c r="GD1036" i="1"/>
  <c r="GD858" i="1"/>
  <c r="GD883" i="1" s="1"/>
  <c r="GC887" i="1" s="1"/>
  <c r="GB891" i="1" s="1"/>
  <c r="GD974" i="1"/>
  <c r="GD818" i="1"/>
  <c r="GD826" i="1"/>
  <c r="GD660" i="1"/>
  <c r="GD586" i="1"/>
  <c r="GC590" i="1" s="1"/>
  <c r="GB594" i="1" s="1"/>
  <c r="GD640" i="1"/>
  <c r="GD56" i="1"/>
  <c r="GC618" i="1"/>
  <c r="GC616" i="1" s="1"/>
  <c r="GC638" i="1"/>
  <c r="GC636" i="1" s="1"/>
  <c r="GC357" i="1"/>
  <c r="GC355" i="1" s="1"/>
  <c r="GC658" i="1"/>
  <c r="GC656" i="1" s="1"/>
  <c r="GD100" i="1" l="1"/>
  <c r="GC363" i="1"/>
  <c r="GB367" i="1" s="1"/>
  <c r="GA371" i="1" s="1"/>
  <c r="GC664" i="1"/>
  <c r="GB668" i="1" s="1"/>
  <c r="GA672" i="1" s="1"/>
  <c r="GC624" i="1"/>
  <c r="GB628" i="1" s="1"/>
  <c r="GA632" i="1" s="1"/>
  <c r="GD829" i="1"/>
  <c r="GE807" i="1"/>
  <c r="GE809" i="1"/>
  <c r="GE810" i="1"/>
  <c r="GE811" i="1"/>
  <c r="GE806" i="1"/>
  <c r="GE812" i="1"/>
  <c r="GE813" i="1"/>
  <c r="GE814" i="1"/>
  <c r="GE808" i="1"/>
  <c r="GE815" i="1"/>
  <c r="GC880" i="1"/>
  <c r="GD1193" i="1"/>
  <c r="FJ42" i="7" s="1"/>
  <c r="DR55" i="1"/>
  <c r="DQ53" i="1"/>
  <c r="GC833" i="1"/>
  <c r="GC644" i="1"/>
  <c r="GB648" i="1" s="1"/>
  <c r="GA652" i="1" s="1"/>
  <c r="GD804" i="1"/>
  <c r="GD880" i="1" s="1"/>
  <c r="GC383" i="1"/>
  <c r="GB387" i="1" s="1"/>
  <c r="GA391" i="1" s="1"/>
  <c r="FZ902" i="1"/>
  <c r="GB833" i="1"/>
  <c r="FX906" i="1"/>
  <c r="DM429" i="1"/>
  <c r="DN431" i="1"/>
  <c r="GE75" i="1"/>
  <c r="DS1076" i="1"/>
  <c r="DS1084" i="1"/>
  <c r="DR1088" i="1" s="1"/>
  <c r="DT1078" i="1"/>
  <c r="DQ1054" i="1"/>
  <c r="DQ1062" i="1"/>
  <c r="DP1066" i="1" s="1"/>
  <c r="DP1072" i="1" s="1"/>
  <c r="DR1056" i="1"/>
  <c r="DQ1032" i="1"/>
  <c r="DQ1040" i="1"/>
  <c r="DP1044" i="1" s="1"/>
  <c r="DP1050" i="1" s="1"/>
  <c r="DR1034" i="1"/>
  <c r="DT1010" i="1"/>
  <c r="DT1018" i="1"/>
  <c r="DS1022" i="1" s="1"/>
  <c r="DU1012" i="1"/>
  <c r="DS990" i="1"/>
  <c r="DS998" i="1"/>
  <c r="DR1002" i="1" s="1"/>
  <c r="DR1006" i="1" s="1"/>
  <c r="DT992" i="1"/>
  <c r="DS970" i="1"/>
  <c r="DS978" i="1"/>
  <c r="DR982" i="1" s="1"/>
  <c r="DR986" i="1" s="1"/>
  <c r="DT972" i="1"/>
  <c r="DT950" i="1"/>
  <c r="DT958" i="1"/>
  <c r="DS962" i="1" s="1"/>
  <c r="DS966" i="1" s="1"/>
  <c r="DU952" i="1"/>
  <c r="DQ930" i="1"/>
  <c r="DQ938" i="1"/>
  <c r="DP942" i="1" s="1"/>
  <c r="DO946" i="1" s="1"/>
  <c r="DR932" i="1"/>
  <c r="DM926" i="1"/>
  <c r="DM796" i="1"/>
  <c r="DM795" i="1"/>
  <c r="CS18" i="7" s="1"/>
  <c r="DP910" i="1"/>
  <c r="DP918" i="1"/>
  <c r="DQ912" i="1"/>
  <c r="DN922" i="1"/>
  <c r="DO794" i="1"/>
  <c r="GD658" i="1"/>
  <c r="GD656" i="1" s="1"/>
  <c r="GD377" i="1"/>
  <c r="GD375" i="1" s="1"/>
  <c r="GD638" i="1"/>
  <c r="GD636" i="1" s="1"/>
  <c r="GD618" i="1"/>
  <c r="GD616" i="1" s="1"/>
  <c r="FK2" i="7"/>
  <c r="GE1230" i="1"/>
  <c r="FK41" i="7" s="1"/>
  <c r="GE1255" i="1"/>
  <c r="FK52" i="7" s="1"/>
  <c r="GE1200" i="1"/>
  <c r="GE1137" i="1"/>
  <c r="GE934" i="1"/>
  <c r="GE817" i="1"/>
  <c r="GE825" i="1"/>
  <c r="GE620" i="1"/>
  <c r="GE820" i="1"/>
  <c r="GE432" i="1"/>
  <c r="GE858" i="1"/>
  <c r="GE56" i="1"/>
  <c r="GE1212" i="1"/>
  <c r="FK43" i="7" s="1"/>
  <c r="GE1196" i="1"/>
  <c r="GE994" i="1"/>
  <c r="GE1014" i="1"/>
  <c r="GE826" i="1"/>
  <c r="GE877" i="1"/>
  <c r="GE604" i="1"/>
  <c r="GD608" i="1" s="1"/>
  <c r="GC612" i="1" s="1"/>
  <c r="GE640" i="1"/>
  <c r="GE660" i="1"/>
  <c r="GE586" i="1"/>
  <c r="GD590" i="1" s="1"/>
  <c r="GC594" i="1" s="1"/>
  <c r="GE359" i="1"/>
  <c r="GE379" i="1"/>
  <c r="GF8" i="1"/>
  <c r="GE1198" i="1"/>
  <c r="GE1197" i="1"/>
  <c r="GE1080" i="1"/>
  <c r="GE1036" i="1"/>
  <c r="GE914" i="1"/>
  <c r="GE822" i="1"/>
  <c r="GE821" i="1"/>
  <c r="GE824" i="1"/>
  <c r="GE819" i="1"/>
  <c r="GE323" i="1"/>
  <c r="GD327" i="1" s="1"/>
  <c r="GC331" i="1" s="1"/>
  <c r="GE1188" i="1"/>
  <c r="GE1199" i="1"/>
  <c r="GE1058" i="1"/>
  <c r="GE954" i="1"/>
  <c r="GE974" i="1"/>
  <c r="GE818" i="1"/>
  <c r="GE823" i="1"/>
  <c r="GE122" i="1"/>
  <c r="GE339" i="1"/>
  <c r="GE95" i="1"/>
  <c r="GE99" i="1" s="1"/>
  <c r="GD357" i="1"/>
  <c r="GD355" i="1" s="1"/>
  <c r="GE883" i="1" l="1"/>
  <c r="GD887" i="1" s="1"/>
  <c r="GC891" i="1" s="1"/>
  <c r="GD363" i="1"/>
  <c r="GC367" i="1" s="1"/>
  <c r="GB371" i="1" s="1"/>
  <c r="GE100" i="1"/>
  <c r="GF806" i="1"/>
  <c r="GF808" i="1"/>
  <c r="GF814" i="1"/>
  <c r="GF809" i="1"/>
  <c r="GF815" i="1"/>
  <c r="GF811" i="1"/>
  <c r="GF812" i="1"/>
  <c r="GF813" i="1"/>
  <c r="GF810" i="1"/>
  <c r="GF807" i="1"/>
  <c r="GD664" i="1"/>
  <c r="GC668" i="1" s="1"/>
  <c r="GB672" i="1" s="1"/>
  <c r="GE804" i="1"/>
  <c r="GE1193" i="1"/>
  <c r="DS55" i="1"/>
  <c r="DR53" i="1"/>
  <c r="FK42" i="7"/>
  <c r="GD383" i="1"/>
  <c r="GC387" i="1" s="1"/>
  <c r="GB391" i="1" s="1"/>
  <c r="GB837" i="1"/>
  <c r="GC898" i="1"/>
  <c r="GE829" i="1"/>
  <c r="FY906" i="1"/>
  <c r="GD624" i="1"/>
  <c r="GC628" i="1" s="1"/>
  <c r="GB632" i="1" s="1"/>
  <c r="GD644" i="1"/>
  <c r="GC648" i="1" s="1"/>
  <c r="GB652" i="1" s="1"/>
  <c r="GA837" i="1"/>
  <c r="GB898" i="1"/>
  <c r="DN429" i="1"/>
  <c r="DO431" i="1"/>
  <c r="GF75" i="1"/>
  <c r="DT1076" i="1"/>
  <c r="DT1084" i="1"/>
  <c r="DS1088" i="1" s="1"/>
  <c r="DU1078" i="1"/>
  <c r="DR1054" i="1"/>
  <c r="DR1062" i="1"/>
  <c r="DQ1066" i="1" s="1"/>
  <c r="DQ1072" i="1" s="1"/>
  <c r="DS1056" i="1"/>
  <c r="DR1032" i="1"/>
  <c r="DR1040" i="1"/>
  <c r="DQ1044" i="1" s="1"/>
  <c r="DQ1050" i="1" s="1"/>
  <c r="DS1034" i="1"/>
  <c r="DU1010" i="1"/>
  <c r="DU1018" i="1"/>
  <c r="DT1022" i="1" s="1"/>
  <c r="DV1012" i="1"/>
  <c r="DT990" i="1"/>
  <c r="DT998" i="1"/>
  <c r="DS1002" i="1" s="1"/>
  <c r="DS1006" i="1" s="1"/>
  <c r="DU992" i="1"/>
  <c r="DT970" i="1"/>
  <c r="DT978" i="1"/>
  <c r="DS982" i="1" s="1"/>
  <c r="DS986" i="1" s="1"/>
  <c r="DU972" i="1"/>
  <c r="DU950" i="1"/>
  <c r="DU958" i="1"/>
  <c r="DT962" i="1" s="1"/>
  <c r="DT966" i="1" s="1"/>
  <c r="DV952" i="1"/>
  <c r="DR930" i="1"/>
  <c r="DR938" i="1"/>
  <c r="DQ942" i="1" s="1"/>
  <c r="DP946" i="1" s="1"/>
  <c r="DS932" i="1"/>
  <c r="DN926" i="1"/>
  <c r="DN795" i="1"/>
  <c r="CT18" i="7" s="1"/>
  <c r="DN796" i="1"/>
  <c r="DQ910" i="1"/>
  <c r="DQ918" i="1"/>
  <c r="DR912" i="1"/>
  <c r="DO922" i="1"/>
  <c r="DP794" i="1"/>
  <c r="GE658" i="1"/>
  <c r="GE656" i="1" s="1"/>
  <c r="GE638" i="1"/>
  <c r="GE636" i="1" s="1"/>
  <c r="GE618" i="1"/>
  <c r="GE616" i="1" s="1"/>
  <c r="FL2" i="7"/>
  <c r="GF1199" i="1"/>
  <c r="GF1137" i="1"/>
  <c r="GF877" i="1"/>
  <c r="GF817" i="1"/>
  <c r="GF604" i="1"/>
  <c r="GE608" i="1" s="1"/>
  <c r="GD612" i="1" s="1"/>
  <c r="GF1200" i="1"/>
  <c r="GF1080" i="1"/>
  <c r="GF974" i="1"/>
  <c r="GF934" i="1"/>
  <c r="GF858" i="1"/>
  <c r="GF640" i="1"/>
  <c r="GF620" i="1"/>
  <c r="GF432" i="1"/>
  <c r="GF359" i="1"/>
  <c r="GF339" i="1"/>
  <c r="GF1230" i="1"/>
  <c r="FL41" i="7" s="1"/>
  <c r="GF1255" i="1"/>
  <c r="FL52" i="7" s="1"/>
  <c r="GF1196" i="1"/>
  <c r="GF1198" i="1"/>
  <c r="GF1188" i="1"/>
  <c r="GF1058" i="1"/>
  <c r="GF994" i="1"/>
  <c r="GF825" i="1"/>
  <c r="GF822" i="1"/>
  <c r="GF826" i="1"/>
  <c r="GF824" i="1"/>
  <c r="GF823" i="1"/>
  <c r="GF586" i="1"/>
  <c r="GE590" i="1" s="1"/>
  <c r="GD594" i="1" s="1"/>
  <c r="GF56" i="1"/>
  <c r="GF1197" i="1"/>
  <c r="GF1036" i="1"/>
  <c r="GF1014" i="1"/>
  <c r="GF821" i="1"/>
  <c r="GF954" i="1"/>
  <c r="GF820" i="1"/>
  <c r="GF818" i="1"/>
  <c r="GF819" i="1"/>
  <c r="GF914" i="1"/>
  <c r="GF122" i="1"/>
  <c r="GF660" i="1"/>
  <c r="GF379" i="1"/>
  <c r="GF323" i="1"/>
  <c r="GE327" i="1" s="1"/>
  <c r="GD331" i="1" s="1"/>
  <c r="GG8" i="1"/>
  <c r="GF95" i="1"/>
  <c r="GF100" i="1" s="1"/>
  <c r="GE383" i="1"/>
  <c r="GD387" i="1" s="1"/>
  <c r="GC391" i="1" s="1"/>
  <c r="GE377" i="1"/>
  <c r="GE375" i="1" s="1"/>
  <c r="GE357" i="1"/>
  <c r="GE355" i="1" s="1"/>
  <c r="GG806" i="1" l="1"/>
  <c r="GG807" i="1"/>
  <c r="GG813" i="1"/>
  <c r="GG809" i="1"/>
  <c r="GG814" i="1"/>
  <c r="GG815" i="1"/>
  <c r="GG811" i="1"/>
  <c r="GG812" i="1"/>
  <c r="GG810" i="1"/>
  <c r="GG808" i="1"/>
  <c r="GF883" i="1"/>
  <c r="GE887" i="1" s="1"/>
  <c r="GD891" i="1" s="1"/>
  <c r="GE880" i="1"/>
  <c r="GF829" i="1"/>
  <c r="GE833" i="1" s="1"/>
  <c r="GF804" i="1"/>
  <c r="GF1193" i="1"/>
  <c r="DS53" i="1"/>
  <c r="DT55" i="1"/>
  <c r="FL42" i="7"/>
  <c r="GF99" i="1"/>
  <c r="GE644" i="1"/>
  <c r="GD648" i="1" s="1"/>
  <c r="GC652" i="1" s="1"/>
  <c r="GA902" i="1"/>
  <c r="GD833" i="1"/>
  <c r="GE363" i="1"/>
  <c r="GD367" i="1" s="1"/>
  <c r="GC371" i="1" s="1"/>
  <c r="GE624" i="1"/>
  <c r="GD628" i="1" s="1"/>
  <c r="GC632" i="1" s="1"/>
  <c r="GE664" i="1"/>
  <c r="GD668" i="1" s="1"/>
  <c r="GC672" i="1" s="1"/>
  <c r="GB902" i="1"/>
  <c r="DO429" i="1"/>
  <c r="DP431" i="1"/>
  <c r="GG75" i="1"/>
  <c r="DU1076" i="1"/>
  <c r="DU1084" i="1"/>
  <c r="DT1088" i="1" s="1"/>
  <c r="DV1078" i="1"/>
  <c r="DS1054" i="1"/>
  <c r="DS1062" i="1"/>
  <c r="DR1066" i="1" s="1"/>
  <c r="DR1072" i="1" s="1"/>
  <c r="DT1056" i="1"/>
  <c r="DS1032" i="1"/>
  <c r="DS1040" i="1"/>
  <c r="DR1044" i="1" s="1"/>
  <c r="DR1050" i="1" s="1"/>
  <c r="DT1034" i="1"/>
  <c r="DV1010" i="1"/>
  <c r="DV1018" i="1"/>
  <c r="DU1022" i="1" s="1"/>
  <c r="DW1012" i="1"/>
  <c r="DU990" i="1"/>
  <c r="DU998" i="1"/>
  <c r="DT1002" i="1" s="1"/>
  <c r="DT1006" i="1" s="1"/>
  <c r="DV992" i="1"/>
  <c r="DU970" i="1"/>
  <c r="DU978" i="1"/>
  <c r="DT982" i="1" s="1"/>
  <c r="DT986" i="1" s="1"/>
  <c r="DV972" i="1"/>
  <c r="DV950" i="1"/>
  <c r="DV958" i="1"/>
  <c r="DU962" i="1" s="1"/>
  <c r="DU966" i="1" s="1"/>
  <c r="DW952" i="1"/>
  <c r="DS930" i="1"/>
  <c r="DS938" i="1"/>
  <c r="DR942" i="1" s="1"/>
  <c r="DQ946" i="1" s="1"/>
  <c r="DT932" i="1"/>
  <c r="DO926" i="1"/>
  <c r="DO795" i="1"/>
  <c r="CU18" i="7" s="1"/>
  <c r="DO796" i="1"/>
  <c r="DR910" i="1"/>
  <c r="DR918" i="1"/>
  <c r="DS912" i="1"/>
  <c r="DP922" i="1"/>
  <c r="DQ794" i="1"/>
  <c r="GF658" i="1"/>
  <c r="GF656" i="1" s="1"/>
  <c r="GF638" i="1"/>
  <c r="GF636" i="1" s="1"/>
  <c r="FM2" i="7"/>
  <c r="GG1212" i="1"/>
  <c r="FM43" i="7" s="1"/>
  <c r="GG994" i="1"/>
  <c r="GG934" i="1"/>
  <c r="GG820" i="1"/>
  <c r="GG826" i="1"/>
  <c r="GG825" i="1"/>
  <c r="GG822" i="1"/>
  <c r="GG620" i="1"/>
  <c r="GG604" i="1"/>
  <c r="GF608" i="1" s="1"/>
  <c r="GE612" i="1" s="1"/>
  <c r="GG339" i="1"/>
  <c r="GG323" i="1"/>
  <c r="GF327" i="1" s="1"/>
  <c r="GE331" i="1" s="1"/>
  <c r="GH8" i="1"/>
  <c r="GG1058" i="1"/>
  <c r="GG858" i="1"/>
  <c r="GG432" i="1"/>
  <c r="GG1230" i="1"/>
  <c r="FM41" i="7" s="1"/>
  <c r="GG1198" i="1"/>
  <c r="GG1036" i="1"/>
  <c r="GG1014" i="1"/>
  <c r="GG821" i="1"/>
  <c r="GG819" i="1"/>
  <c r="GG877" i="1"/>
  <c r="GG359" i="1"/>
  <c r="GG122" i="1"/>
  <c r="GG1255" i="1"/>
  <c r="FM52" i="7" s="1"/>
  <c r="GG1197" i="1"/>
  <c r="GG914" i="1"/>
  <c r="GG818" i="1"/>
  <c r="GG1200" i="1"/>
  <c r="GG1199" i="1"/>
  <c r="GG1188" i="1"/>
  <c r="GG1080" i="1"/>
  <c r="GG1137" i="1"/>
  <c r="GG954" i="1"/>
  <c r="GG823" i="1"/>
  <c r="GG660" i="1"/>
  <c r="GG586" i="1"/>
  <c r="GF590" i="1" s="1"/>
  <c r="GE594" i="1" s="1"/>
  <c r="GG817" i="1"/>
  <c r="GG379" i="1"/>
  <c r="GG1196" i="1"/>
  <c r="GG974" i="1"/>
  <c r="GG824" i="1"/>
  <c r="GG640" i="1"/>
  <c r="GG95" i="1"/>
  <c r="GG99" i="1" s="1"/>
  <c r="GG100" i="1"/>
  <c r="GG56" i="1"/>
  <c r="GF357" i="1"/>
  <c r="GF355" i="1" s="1"/>
  <c r="GF377" i="1"/>
  <c r="GF375" i="1" s="1"/>
  <c r="GF618" i="1"/>
  <c r="GF616" i="1" s="1"/>
  <c r="CL1212" i="1"/>
  <c r="BR43" i="7" s="1"/>
  <c r="GG883" i="1" l="1"/>
  <c r="GF887" i="1" s="1"/>
  <c r="GE891" i="1" s="1"/>
  <c r="GF644" i="1"/>
  <c r="GE648" i="1" s="1"/>
  <c r="GD652" i="1" s="1"/>
  <c r="GH806" i="1"/>
  <c r="GH807" i="1"/>
  <c r="GH810" i="1"/>
  <c r="GH812" i="1"/>
  <c r="GH808" i="1"/>
  <c r="GH809" i="1"/>
  <c r="GH813" i="1"/>
  <c r="GH814" i="1"/>
  <c r="GH811" i="1"/>
  <c r="GH815" i="1"/>
  <c r="GF664" i="1"/>
  <c r="GE668" i="1" s="1"/>
  <c r="GD672" i="1" s="1"/>
  <c r="GF880" i="1"/>
  <c r="GG804" i="1"/>
  <c r="GG829" i="1"/>
  <c r="GG1193" i="1"/>
  <c r="DT53" i="1"/>
  <c r="DU55" i="1"/>
  <c r="GF833" i="1"/>
  <c r="FM42" i="7"/>
  <c r="GD837" i="1"/>
  <c r="GE898" i="1"/>
  <c r="GF624" i="1"/>
  <c r="GE628" i="1" s="1"/>
  <c r="GD632" i="1" s="1"/>
  <c r="GF383" i="1"/>
  <c r="GE387" i="1" s="1"/>
  <c r="GD391" i="1" s="1"/>
  <c r="GA906" i="1"/>
  <c r="GF363" i="1"/>
  <c r="GE367" i="1" s="1"/>
  <c r="GD371" i="1" s="1"/>
  <c r="GC837" i="1"/>
  <c r="GD898" i="1"/>
  <c r="FZ906" i="1"/>
  <c r="DP429" i="1"/>
  <c r="DQ431" i="1"/>
  <c r="GH75" i="1"/>
  <c r="DV1076" i="1"/>
  <c r="DV1084" i="1"/>
  <c r="DU1088" i="1" s="1"/>
  <c r="DW1078" i="1"/>
  <c r="DT1054" i="1"/>
  <c r="DT1062" i="1"/>
  <c r="DS1066" i="1" s="1"/>
  <c r="DS1072" i="1" s="1"/>
  <c r="DU1056" i="1"/>
  <c r="DT1032" i="1"/>
  <c r="DT1040" i="1"/>
  <c r="DS1044" i="1" s="1"/>
  <c r="DS1050" i="1" s="1"/>
  <c r="DU1034" i="1"/>
  <c r="DW1010" i="1"/>
  <c r="DW1018" i="1"/>
  <c r="DV1022" i="1" s="1"/>
  <c r="DX1012" i="1"/>
  <c r="DV990" i="1"/>
  <c r="DV998" i="1"/>
  <c r="DU1002" i="1" s="1"/>
  <c r="DU1006" i="1" s="1"/>
  <c r="DW992" i="1"/>
  <c r="DV970" i="1"/>
  <c r="DV978" i="1"/>
  <c r="DU982" i="1" s="1"/>
  <c r="DU986" i="1" s="1"/>
  <c r="DW972" i="1"/>
  <c r="DW950" i="1"/>
  <c r="DW958" i="1"/>
  <c r="DV962" i="1" s="1"/>
  <c r="DV966" i="1" s="1"/>
  <c r="DX952" i="1"/>
  <c r="DT930" i="1"/>
  <c r="DT938" i="1"/>
  <c r="DS942" i="1" s="1"/>
  <c r="DR946" i="1" s="1"/>
  <c r="DU932" i="1"/>
  <c r="DP926" i="1"/>
  <c r="DP795" i="1"/>
  <c r="CV18" i="7" s="1"/>
  <c r="DP796" i="1"/>
  <c r="DS910" i="1"/>
  <c r="DS918" i="1"/>
  <c r="DT912" i="1"/>
  <c r="DQ922" i="1"/>
  <c r="DR794" i="1"/>
  <c r="GG658" i="1"/>
  <c r="GG656" i="1" s="1"/>
  <c r="GG357" i="1"/>
  <c r="GG355" i="1" s="1"/>
  <c r="GG638" i="1"/>
  <c r="GG636" i="1" s="1"/>
  <c r="FN2" i="7"/>
  <c r="GH1230" i="1"/>
  <c r="FN41" i="7" s="1"/>
  <c r="GH1212" i="1"/>
  <c r="FN43" i="7" s="1"/>
  <c r="GH1197" i="1"/>
  <c r="GH1058" i="1"/>
  <c r="GH954" i="1"/>
  <c r="GH823" i="1"/>
  <c r="GH934" i="1"/>
  <c r="GH432" i="1"/>
  <c r="GH877" i="1"/>
  <c r="GH826" i="1"/>
  <c r="GH95" i="1"/>
  <c r="GH100" i="1" s="1"/>
  <c r="GH1255" i="1"/>
  <c r="FN52" i="7" s="1"/>
  <c r="GH1137" i="1"/>
  <c r="GH660" i="1"/>
  <c r="GH379" i="1"/>
  <c r="GH640" i="1"/>
  <c r="GH359" i="1"/>
  <c r="GH1199" i="1"/>
  <c r="GH1198" i="1"/>
  <c r="GH1200" i="1"/>
  <c r="GH1036" i="1"/>
  <c r="GH819" i="1"/>
  <c r="GH825" i="1"/>
  <c r="GH822" i="1"/>
  <c r="GH620" i="1"/>
  <c r="GH339" i="1"/>
  <c r="GH122" i="1"/>
  <c r="GH56" i="1"/>
  <c r="GI8" i="1"/>
  <c r="GH914" i="1"/>
  <c r="GH818" i="1"/>
  <c r="GH586" i="1"/>
  <c r="GG590" i="1" s="1"/>
  <c r="GF594" i="1" s="1"/>
  <c r="GH821" i="1"/>
  <c r="GH604" i="1"/>
  <c r="GG608" i="1" s="1"/>
  <c r="GF612" i="1" s="1"/>
  <c r="GH1188" i="1"/>
  <c r="GH1196" i="1"/>
  <c r="GH1014" i="1"/>
  <c r="GH1080" i="1"/>
  <c r="GH994" i="1"/>
  <c r="GH974" i="1"/>
  <c r="GH858" i="1"/>
  <c r="GH820" i="1"/>
  <c r="GH824" i="1"/>
  <c r="GH817" i="1"/>
  <c r="GH323" i="1"/>
  <c r="GG327" i="1" s="1"/>
  <c r="GF331" i="1" s="1"/>
  <c r="GG618" i="1"/>
  <c r="GG616" i="1" s="1"/>
  <c r="GG377" i="1"/>
  <c r="GG375" i="1" s="1"/>
  <c r="GH99" i="1" l="1"/>
  <c r="GH1193" i="1"/>
  <c r="FN42" i="7" s="1"/>
  <c r="GG363" i="1"/>
  <c r="GF367" i="1" s="1"/>
  <c r="GE371" i="1" s="1"/>
  <c r="GI807" i="1"/>
  <c r="GI809" i="1"/>
  <c r="GI806" i="1"/>
  <c r="GI808" i="1"/>
  <c r="GI811" i="1"/>
  <c r="GI810" i="1"/>
  <c r="GI812" i="1"/>
  <c r="GI813" i="1"/>
  <c r="GI814" i="1"/>
  <c r="GI815" i="1"/>
  <c r="GH883" i="1"/>
  <c r="GG887" i="1" s="1"/>
  <c r="GF891" i="1" s="1"/>
  <c r="GG880" i="1"/>
  <c r="GH829" i="1"/>
  <c r="GH804" i="1"/>
  <c r="DU53" i="1"/>
  <c r="DV55" i="1"/>
  <c r="GG833" i="1"/>
  <c r="GG664" i="1"/>
  <c r="GF668" i="1" s="1"/>
  <c r="GE672" i="1" s="1"/>
  <c r="GG624" i="1"/>
  <c r="GF628" i="1" s="1"/>
  <c r="GE632" i="1" s="1"/>
  <c r="GG383" i="1"/>
  <c r="GF387" i="1" s="1"/>
  <c r="GE391" i="1" s="1"/>
  <c r="GG644" i="1"/>
  <c r="GF648" i="1" s="1"/>
  <c r="GE652" i="1" s="1"/>
  <c r="GC902" i="1"/>
  <c r="GD902" i="1"/>
  <c r="GE837" i="1"/>
  <c r="GF898" i="1"/>
  <c r="DQ429" i="1"/>
  <c r="DR431" i="1"/>
  <c r="GI75" i="1"/>
  <c r="DW1076" i="1"/>
  <c r="DW1084" i="1"/>
  <c r="DV1088" i="1" s="1"/>
  <c r="DX1078" i="1"/>
  <c r="DU1054" i="1"/>
  <c r="DU1062" i="1"/>
  <c r="DT1066" i="1" s="1"/>
  <c r="DT1072" i="1" s="1"/>
  <c r="DV1056" i="1"/>
  <c r="DU1032" i="1"/>
  <c r="DU1040" i="1"/>
  <c r="DT1044" i="1" s="1"/>
  <c r="DT1050" i="1" s="1"/>
  <c r="DV1034" i="1"/>
  <c r="DX1010" i="1"/>
  <c r="DX1018" i="1"/>
  <c r="DW1022" i="1" s="1"/>
  <c r="DY1012" i="1"/>
  <c r="DW990" i="1"/>
  <c r="DW998" i="1"/>
  <c r="DV1002" i="1" s="1"/>
  <c r="DV1006" i="1" s="1"/>
  <c r="DX992" i="1"/>
  <c r="DW970" i="1"/>
  <c r="DW978" i="1"/>
  <c r="DV982" i="1" s="1"/>
  <c r="DV986" i="1" s="1"/>
  <c r="DX972" i="1"/>
  <c r="DX950" i="1"/>
  <c r="DX958" i="1"/>
  <c r="DW962" i="1" s="1"/>
  <c r="DW966" i="1" s="1"/>
  <c r="DY952" i="1"/>
  <c r="DU930" i="1"/>
  <c r="DU938" i="1"/>
  <c r="DT942" i="1" s="1"/>
  <c r="DS946" i="1" s="1"/>
  <c r="DV932" i="1"/>
  <c r="DQ926" i="1"/>
  <c r="DQ796" i="1"/>
  <c r="DQ795" i="1"/>
  <c r="CW18" i="7" s="1"/>
  <c r="DT910" i="1"/>
  <c r="DT918" i="1"/>
  <c r="DU912" i="1"/>
  <c r="DR922" i="1"/>
  <c r="DS794" i="1"/>
  <c r="GH618" i="1"/>
  <c r="GH616" i="1" s="1"/>
  <c r="GH377" i="1"/>
  <c r="GH375" i="1" s="1"/>
  <c r="GH658" i="1"/>
  <c r="GH656" i="1" s="1"/>
  <c r="GH638" i="1"/>
  <c r="GH636" i="1" s="1"/>
  <c r="GH357" i="1"/>
  <c r="GH355" i="1" s="1"/>
  <c r="FO2" i="7"/>
  <c r="GI1196" i="1"/>
  <c r="GI1255" i="1"/>
  <c r="FO52" i="7" s="1"/>
  <c r="GI1014" i="1"/>
  <c r="GI914" i="1"/>
  <c r="GI822" i="1"/>
  <c r="GI817" i="1"/>
  <c r="GI821" i="1"/>
  <c r="GI604" i="1"/>
  <c r="GH608" i="1" s="1"/>
  <c r="GG612" i="1" s="1"/>
  <c r="GI858" i="1"/>
  <c r="GI586" i="1"/>
  <c r="GH590" i="1" s="1"/>
  <c r="GG594" i="1" s="1"/>
  <c r="GI660" i="1"/>
  <c r="GI379" i="1"/>
  <c r="GI359" i="1"/>
  <c r="GI56" i="1"/>
  <c r="GJ8" i="1"/>
  <c r="GI1230" i="1"/>
  <c r="FO41" i="7" s="1"/>
  <c r="GI1058" i="1"/>
  <c r="GI1080" i="1"/>
  <c r="GI994" i="1"/>
  <c r="GI974" i="1"/>
  <c r="GI818" i="1"/>
  <c r="GI824" i="1"/>
  <c r="GI877" i="1"/>
  <c r="GI820" i="1"/>
  <c r="GI640" i="1"/>
  <c r="GI323" i="1"/>
  <c r="GH327" i="1" s="1"/>
  <c r="GG331" i="1" s="1"/>
  <c r="GI339" i="1"/>
  <c r="GI1198" i="1"/>
  <c r="GI1197" i="1"/>
  <c r="GI1137" i="1"/>
  <c r="GI1199" i="1"/>
  <c r="GI1036" i="1"/>
  <c r="GI819" i="1"/>
  <c r="GI934" i="1"/>
  <c r="GI432" i="1"/>
  <c r="GI122" i="1"/>
  <c r="GI1188" i="1"/>
  <c r="GI1200" i="1"/>
  <c r="GI954" i="1"/>
  <c r="GI826" i="1"/>
  <c r="GI823" i="1"/>
  <c r="GI825" i="1"/>
  <c r="GI620" i="1"/>
  <c r="GI95" i="1"/>
  <c r="GI99" i="1" s="1"/>
  <c r="GH383" i="1" l="1"/>
  <c r="GG387" i="1" s="1"/>
  <c r="GF391" i="1" s="1"/>
  <c r="GH644" i="1"/>
  <c r="GG648" i="1" s="1"/>
  <c r="GF652" i="1" s="1"/>
  <c r="GI883" i="1"/>
  <c r="GH887" i="1" s="1"/>
  <c r="GG891" i="1" s="1"/>
  <c r="GJ806" i="1"/>
  <c r="GJ808" i="1"/>
  <c r="GJ809" i="1"/>
  <c r="GJ810" i="1"/>
  <c r="GJ814" i="1"/>
  <c r="GJ807" i="1"/>
  <c r="GJ811" i="1"/>
  <c r="GJ812" i="1"/>
  <c r="GJ813" i="1"/>
  <c r="GJ815" i="1"/>
  <c r="GH363" i="1"/>
  <c r="GG367" i="1" s="1"/>
  <c r="GF371" i="1" s="1"/>
  <c r="GH880" i="1"/>
  <c r="GI804" i="1"/>
  <c r="GI829" i="1"/>
  <c r="GI1193" i="1"/>
  <c r="DV53" i="1"/>
  <c r="DW55" i="1"/>
  <c r="GH833" i="1"/>
  <c r="FO42" i="7"/>
  <c r="GE902" i="1"/>
  <c r="GB906" i="1"/>
  <c r="GI100" i="1"/>
  <c r="GH664" i="1"/>
  <c r="GG668" i="1" s="1"/>
  <c r="GF672" i="1" s="1"/>
  <c r="GH624" i="1"/>
  <c r="GG628" i="1" s="1"/>
  <c r="GF632" i="1" s="1"/>
  <c r="GC906" i="1"/>
  <c r="GF837" i="1"/>
  <c r="GG898" i="1"/>
  <c r="DR429" i="1"/>
  <c r="DS431" i="1"/>
  <c r="GJ75" i="1"/>
  <c r="DX1076" i="1"/>
  <c r="DX1084" i="1"/>
  <c r="DW1088" i="1" s="1"/>
  <c r="DY1078" i="1"/>
  <c r="DV1054" i="1"/>
  <c r="DV1062" i="1"/>
  <c r="DU1066" i="1" s="1"/>
  <c r="DU1072" i="1" s="1"/>
  <c r="DW1056" i="1"/>
  <c r="DV1032" i="1"/>
  <c r="DV1040" i="1"/>
  <c r="DU1044" i="1" s="1"/>
  <c r="DU1050" i="1" s="1"/>
  <c r="DW1034" i="1"/>
  <c r="DY1010" i="1"/>
  <c r="DY1018" i="1"/>
  <c r="DX1022" i="1" s="1"/>
  <c r="DZ1012" i="1"/>
  <c r="DX990" i="1"/>
  <c r="DX998" i="1"/>
  <c r="DW1002" i="1" s="1"/>
  <c r="DW1006" i="1" s="1"/>
  <c r="DY992" i="1"/>
  <c r="DX970" i="1"/>
  <c r="DX978" i="1"/>
  <c r="DW982" i="1" s="1"/>
  <c r="DW986" i="1" s="1"/>
  <c r="DY972" i="1"/>
  <c r="DY950" i="1"/>
  <c r="DY958" i="1"/>
  <c r="DX962" i="1" s="1"/>
  <c r="DX966" i="1" s="1"/>
  <c r="DZ952" i="1"/>
  <c r="DV930" i="1"/>
  <c r="DV938" i="1"/>
  <c r="DU942" i="1" s="1"/>
  <c r="DT946" i="1" s="1"/>
  <c r="DW932" i="1"/>
  <c r="DR926" i="1"/>
  <c r="DR795" i="1"/>
  <c r="CX18" i="7" s="1"/>
  <c r="DR796" i="1"/>
  <c r="DU910" i="1"/>
  <c r="DU918" i="1"/>
  <c r="DV912" i="1"/>
  <c r="DS922" i="1"/>
  <c r="DT794" i="1"/>
  <c r="GI618" i="1"/>
  <c r="GI616" i="1" s="1"/>
  <c r="GI377" i="1"/>
  <c r="GI375" i="1" s="1"/>
  <c r="GI357" i="1"/>
  <c r="GI355" i="1" s="1"/>
  <c r="GI638" i="1"/>
  <c r="GI636" i="1" s="1"/>
  <c r="GI658" i="1"/>
  <c r="GI656" i="1" s="1"/>
  <c r="FP2" i="7"/>
  <c r="GJ1200" i="1"/>
  <c r="GJ1212" i="1"/>
  <c r="FP43" i="7" s="1"/>
  <c r="GJ1137" i="1"/>
  <c r="GJ974" i="1"/>
  <c r="GJ877" i="1"/>
  <c r="GJ817" i="1"/>
  <c r="GJ823" i="1"/>
  <c r="GJ858" i="1"/>
  <c r="GJ640" i="1"/>
  <c r="GJ994" i="1"/>
  <c r="GJ826" i="1"/>
  <c r="GJ824" i="1"/>
  <c r="GJ604" i="1"/>
  <c r="GI608" i="1" s="1"/>
  <c r="GH612" i="1" s="1"/>
  <c r="GJ379" i="1"/>
  <c r="GJ339" i="1"/>
  <c r="GJ1230" i="1"/>
  <c r="FP41" i="7" s="1"/>
  <c r="GJ1255" i="1"/>
  <c r="FP52" i="7" s="1"/>
  <c r="GJ1196" i="1"/>
  <c r="GJ1188" i="1"/>
  <c r="GJ1036" i="1"/>
  <c r="GJ934" i="1"/>
  <c r="GJ954" i="1"/>
  <c r="GJ818" i="1"/>
  <c r="GJ820" i="1"/>
  <c r="GJ1014" i="1"/>
  <c r="GJ660" i="1"/>
  <c r="GJ359" i="1"/>
  <c r="GJ1197" i="1"/>
  <c r="GJ1199" i="1"/>
  <c r="GJ1198" i="1"/>
  <c r="GJ825" i="1"/>
  <c r="GJ822" i="1"/>
  <c r="GJ432" i="1"/>
  <c r="GJ586" i="1"/>
  <c r="GI590" i="1" s="1"/>
  <c r="GH594" i="1" s="1"/>
  <c r="GJ323" i="1"/>
  <c r="GI327" i="1" s="1"/>
  <c r="GH331" i="1" s="1"/>
  <c r="GJ95" i="1"/>
  <c r="GJ99" i="1" s="1"/>
  <c r="GJ1080" i="1"/>
  <c r="GJ1058" i="1"/>
  <c r="GJ821" i="1"/>
  <c r="GJ914" i="1"/>
  <c r="GJ819" i="1"/>
  <c r="GJ122" i="1"/>
  <c r="GK8" i="1"/>
  <c r="GJ56" i="1"/>
  <c r="GJ620" i="1"/>
  <c r="GI624" i="1" l="1"/>
  <c r="GH628" i="1" s="1"/>
  <c r="GG632" i="1" s="1"/>
  <c r="GI644" i="1"/>
  <c r="GH648" i="1" s="1"/>
  <c r="GG652" i="1" s="1"/>
  <c r="GK806" i="1"/>
  <c r="GK813" i="1"/>
  <c r="GK814" i="1"/>
  <c r="GK807" i="1"/>
  <c r="GK808" i="1"/>
  <c r="GK810" i="1"/>
  <c r="GK811" i="1"/>
  <c r="GK812" i="1"/>
  <c r="GK815" i="1"/>
  <c r="GK809" i="1"/>
  <c r="GJ883" i="1"/>
  <c r="GI887" i="1" s="1"/>
  <c r="GH891" i="1" s="1"/>
  <c r="GI363" i="1"/>
  <c r="GH367" i="1" s="1"/>
  <c r="GG371" i="1" s="1"/>
  <c r="GI880" i="1"/>
  <c r="GJ829" i="1"/>
  <c r="GJ1193" i="1"/>
  <c r="FP42" i="7" s="1"/>
  <c r="DX55" i="1"/>
  <c r="DW53" i="1"/>
  <c r="GI833" i="1"/>
  <c r="GJ100" i="1"/>
  <c r="GI383" i="1"/>
  <c r="GH387" i="1" s="1"/>
  <c r="GG391" i="1" s="1"/>
  <c r="GF902" i="1"/>
  <c r="GJ804" i="1"/>
  <c r="GD906" i="1"/>
  <c r="GG837" i="1"/>
  <c r="GH898" i="1"/>
  <c r="GI664" i="1"/>
  <c r="GH668" i="1" s="1"/>
  <c r="GG672" i="1" s="1"/>
  <c r="DS429" i="1"/>
  <c r="DT431" i="1"/>
  <c r="GK75" i="1"/>
  <c r="DY1076" i="1"/>
  <c r="DY1084" i="1"/>
  <c r="DX1088" i="1" s="1"/>
  <c r="DZ1078" i="1"/>
  <c r="DW1054" i="1"/>
  <c r="DW1062" i="1"/>
  <c r="DV1066" i="1" s="1"/>
  <c r="DV1072" i="1" s="1"/>
  <c r="DX1056" i="1"/>
  <c r="DW1032" i="1"/>
  <c r="DW1040" i="1"/>
  <c r="DV1044" i="1" s="1"/>
  <c r="DV1050" i="1" s="1"/>
  <c r="DX1034" i="1"/>
  <c r="DZ1010" i="1"/>
  <c r="DZ1018" i="1"/>
  <c r="DY1022" i="1" s="1"/>
  <c r="EA1012" i="1"/>
  <c r="DY990" i="1"/>
  <c r="DY998" i="1"/>
  <c r="DX1002" i="1" s="1"/>
  <c r="DX1006" i="1" s="1"/>
  <c r="DZ992" i="1"/>
  <c r="DY970" i="1"/>
  <c r="DY978" i="1"/>
  <c r="DX982" i="1" s="1"/>
  <c r="DX986" i="1" s="1"/>
  <c r="DZ972" i="1"/>
  <c r="DZ950" i="1"/>
  <c r="DZ958" i="1"/>
  <c r="DY962" i="1" s="1"/>
  <c r="DY966" i="1" s="1"/>
  <c r="EA952" i="1"/>
  <c r="DW930" i="1"/>
  <c r="DW938" i="1"/>
  <c r="DV942" i="1" s="1"/>
  <c r="DU946" i="1" s="1"/>
  <c r="DX932" i="1"/>
  <c r="DS926" i="1"/>
  <c r="DS796" i="1"/>
  <c r="DS795" i="1"/>
  <c r="CY18" i="7" s="1"/>
  <c r="DV910" i="1"/>
  <c r="DV918" i="1"/>
  <c r="DW912" i="1"/>
  <c r="DT922" i="1"/>
  <c r="DU794" i="1"/>
  <c r="GJ618" i="1"/>
  <c r="GJ616" i="1" s="1"/>
  <c r="GJ357" i="1"/>
  <c r="GJ355" i="1" s="1"/>
  <c r="GJ638" i="1"/>
  <c r="GJ636" i="1" s="1"/>
  <c r="GJ644" i="1"/>
  <c r="GI648" i="1" s="1"/>
  <c r="GH652" i="1" s="1"/>
  <c r="GJ664" i="1"/>
  <c r="GI668" i="1" s="1"/>
  <c r="GH672" i="1" s="1"/>
  <c r="GJ658" i="1"/>
  <c r="GJ656" i="1" s="1"/>
  <c r="FQ2" i="7"/>
  <c r="GK1200" i="1"/>
  <c r="GK1188" i="1"/>
  <c r="GK1197" i="1"/>
  <c r="GK1137" i="1"/>
  <c r="GK1036" i="1"/>
  <c r="GK954" i="1"/>
  <c r="GK914" i="1"/>
  <c r="GK822" i="1"/>
  <c r="GK821" i="1"/>
  <c r="GK379" i="1"/>
  <c r="GK56" i="1"/>
  <c r="GK1255" i="1"/>
  <c r="FQ52" i="7" s="1"/>
  <c r="GK1196" i="1"/>
  <c r="GK1058" i="1"/>
  <c r="GK974" i="1"/>
  <c r="GK817" i="1"/>
  <c r="GK660" i="1"/>
  <c r="GK586" i="1"/>
  <c r="GJ590" i="1" s="1"/>
  <c r="GI594" i="1" s="1"/>
  <c r="GK359" i="1"/>
  <c r="GK122" i="1"/>
  <c r="GK1212" i="1"/>
  <c r="FQ43" i="7" s="1"/>
  <c r="GK994" i="1"/>
  <c r="GK934" i="1"/>
  <c r="GK824" i="1"/>
  <c r="GK877" i="1"/>
  <c r="GK858" i="1"/>
  <c r="GK819" i="1"/>
  <c r="GK818" i="1"/>
  <c r="GK432" i="1"/>
  <c r="GK640" i="1"/>
  <c r="GK825" i="1"/>
  <c r="GK1230" i="1"/>
  <c r="FQ41" i="7" s="1"/>
  <c r="GK1199" i="1"/>
  <c r="GK1198" i="1"/>
  <c r="GK1080" i="1"/>
  <c r="GK1014" i="1"/>
  <c r="GK820" i="1"/>
  <c r="GK826" i="1"/>
  <c r="GK620" i="1"/>
  <c r="GK823" i="1"/>
  <c r="GK604" i="1"/>
  <c r="GJ608" i="1" s="1"/>
  <c r="GI612" i="1" s="1"/>
  <c r="GK339" i="1"/>
  <c r="GK323" i="1"/>
  <c r="GJ327" i="1" s="1"/>
  <c r="GI331" i="1" s="1"/>
  <c r="GL8" i="1"/>
  <c r="GK95" i="1"/>
  <c r="GJ377" i="1"/>
  <c r="GJ375" i="1" s="1"/>
  <c r="GK883" i="1" l="1"/>
  <c r="GJ887" i="1" s="1"/>
  <c r="GI891" i="1" s="1"/>
  <c r="GJ624" i="1"/>
  <c r="GI628" i="1" s="1"/>
  <c r="GH632" i="1" s="1"/>
  <c r="GL812" i="1"/>
  <c r="GL809" i="1"/>
  <c r="GL806" i="1"/>
  <c r="GL813" i="1"/>
  <c r="GL814" i="1"/>
  <c r="GL807" i="1"/>
  <c r="GL808" i="1"/>
  <c r="GL810" i="1"/>
  <c r="GL815" i="1"/>
  <c r="GL811" i="1"/>
  <c r="GJ363" i="1"/>
  <c r="GI367" i="1" s="1"/>
  <c r="GH371" i="1" s="1"/>
  <c r="GJ880" i="1"/>
  <c r="GK829" i="1"/>
  <c r="GJ833" i="1" s="1"/>
  <c r="GK804" i="1"/>
  <c r="GK1193" i="1"/>
  <c r="FQ42" i="7" s="1"/>
  <c r="DX53" i="1"/>
  <c r="DY55" i="1"/>
  <c r="GJ383" i="1"/>
  <c r="GI387" i="1" s="1"/>
  <c r="GH391" i="1" s="1"/>
  <c r="GK99" i="1"/>
  <c r="GK100" i="1"/>
  <c r="GE906" i="1"/>
  <c r="GG902" i="1"/>
  <c r="GH837" i="1"/>
  <c r="GI898" i="1"/>
  <c r="DT429" i="1"/>
  <c r="DU431" i="1"/>
  <c r="GL75" i="1"/>
  <c r="DZ1076" i="1"/>
  <c r="DZ1084" i="1"/>
  <c r="DY1088" i="1" s="1"/>
  <c r="EA1078" i="1"/>
  <c r="DX1054" i="1"/>
  <c r="DX1062" i="1"/>
  <c r="DW1066" i="1" s="1"/>
  <c r="DW1072" i="1" s="1"/>
  <c r="DY1056" i="1"/>
  <c r="DX1032" i="1"/>
  <c r="DX1040" i="1"/>
  <c r="DW1044" i="1" s="1"/>
  <c r="DW1050" i="1" s="1"/>
  <c r="DY1034" i="1"/>
  <c r="EA1010" i="1"/>
  <c r="EA1018" i="1"/>
  <c r="DZ1022" i="1" s="1"/>
  <c r="EB1012" i="1"/>
  <c r="DZ990" i="1"/>
  <c r="DZ998" i="1"/>
  <c r="DY1002" i="1" s="1"/>
  <c r="DY1006" i="1" s="1"/>
  <c r="EA992" i="1"/>
  <c r="DZ970" i="1"/>
  <c r="DZ978" i="1"/>
  <c r="DY982" i="1" s="1"/>
  <c r="DY986" i="1" s="1"/>
  <c r="EA972" i="1"/>
  <c r="EA950" i="1"/>
  <c r="EA958" i="1"/>
  <c r="DZ962" i="1" s="1"/>
  <c r="DZ966" i="1" s="1"/>
  <c r="EB952" i="1"/>
  <c r="DX930" i="1"/>
  <c r="DX938" i="1"/>
  <c r="DW942" i="1" s="1"/>
  <c r="DV946" i="1" s="1"/>
  <c r="DY932" i="1"/>
  <c r="DT926" i="1"/>
  <c r="DT795" i="1"/>
  <c r="CZ18" i="7" s="1"/>
  <c r="DT796" i="1"/>
  <c r="DW910" i="1"/>
  <c r="DW918" i="1"/>
  <c r="DX912" i="1"/>
  <c r="DU922" i="1"/>
  <c r="DV794" i="1"/>
  <c r="FR2" i="7"/>
  <c r="GL1255" i="1"/>
  <c r="FR52" i="7" s="1"/>
  <c r="GL1230" i="1"/>
  <c r="FR41" i="7" s="1"/>
  <c r="GL1080" i="1"/>
  <c r="GL1014" i="1"/>
  <c r="GL994" i="1"/>
  <c r="GL974" i="1"/>
  <c r="GL914" i="1"/>
  <c r="GL826" i="1"/>
  <c r="GL820" i="1"/>
  <c r="GL620" i="1"/>
  <c r="GL604" i="1"/>
  <c r="GK608" i="1" s="1"/>
  <c r="GJ612" i="1" s="1"/>
  <c r="GL379" i="1"/>
  <c r="GL339" i="1"/>
  <c r="GL1198" i="1"/>
  <c r="GL1197" i="1"/>
  <c r="GL1196" i="1"/>
  <c r="GL823" i="1"/>
  <c r="GL821" i="1"/>
  <c r="GL817" i="1"/>
  <c r="GL877" i="1"/>
  <c r="GL824" i="1"/>
  <c r="GL323" i="1"/>
  <c r="GK327" i="1" s="1"/>
  <c r="GJ331" i="1" s="1"/>
  <c r="GL359" i="1"/>
  <c r="GL95" i="1"/>
  <c r="GL99" i="1" s="1"/>
  <c r="GM8" i="1"/>
  <c r="GL1199" i="1"/>
  <c r="GL1188" i="1"/>
  <c r="GL1137" i="1"/>
  <c r="GL1058" i="1"/>
  <c r="GL954" i="1"/>
  <c r="GL819" i="1"/>
  <c r="GL934" i="1"/>
  <c r="GL660" i="1"/>
  <c r="GL586" i="1"/>
  <c r="GK590" i="1" s="1"/>
  <c r="GJ594" i="1" s="1"/>
  <c r="GL822" i="1"/>
  <c r="GL100" i="1"/>
  <c r="GL1200" i="1"/>
  <c r="GL1036" i="1"/>
  <c r="GL858" i="1"/>
  <c r="GL883" i="1" s="1"/>
  <c r="GK887" i="1" s="1"/>
  <c r="GJ891" i="1" s="1"/>
  <c r="GL825" i="1"/>
  <c r="GL818" i="1"/>
  <c r="GL432" i="1"/>
  <c r="GL640" i="1"/>
  <c r="GL122" i="1"/>
  <c r="GL56" i="1"/>
  <c r="GK357" i="1"/>
  <c r="GK355" i="1" s="1"/>
  <c r="GK618" i="1"/>
  <c r="GK616" i="1" s="1"/>
  <c r="GK658" i="1"/>
  <c r="GK656" i="1" s="1"/>
  <c r="GK377" i="1"/>
  <c r="GK375" i="1" s="1"/>
  <c r="GK638" i="1"/>
  <c r="GK636" i="1" s="1"/>
  <c r="GK383" i="1" l="1"/>
  <c r="GJ387" i="1" s="1"/>
  <c r="GI391" i="1" s="1"/>
  <c r="GM807" i="1"/>
  <c r="GM809" i="1"/>
  <c r="GM811" i="1"/>
  <c r="GM806" i="1"/>
  <c r="GM808" i="1"/>
  <c r="GM815" i="1"/>
  <c r="GM812" i="1"/>
  <c r="GM813" i="1"/>
  <c r="GM814" i="1"/>
  <c r="GM810" i="1"/>
  <c r="GK644" i="1"/>
  <c r="GJ648" i="1" s="1"/>
  <c r="GI652" i="1" s="1"/>
  <c r="GK363" i="1"/>
  <c r="GJ367" i="1" s="1"/>
  <c r="GI371" i="1" s="1"/>
  <c r="GK880" i="1"/>
  <c r="GL804" i="1"/>
  <c r="GL1193" i="1"/>
  <c r="FR42" i="7" s="1"/>
  <c r="DZ55" i="1"/>
  <c r="DY53" i="1"/>
  <c r="GK624" i="1"/>
  <c r="GJ628" i="1" s="1"/>
  <c r="GI632" i="1" s="1"/>
  <c r="GL829" i="1"/>
  <c r="GH902" i="1"/>
  <c r="GK664" i="1"/>
  <c r="GJ668" i="1" s="1"/>
  <c r="GI672" i="1" s="1"/>
  <c r="GI837" i="1"/>
  <c r="GJ898" i="1"/>
  <c r="GF906" i="1"/>
  <c r="DU429" i="1"/>
  <c r="DV431" i="1"/>
  <c r="GM75" i="1"/>
  <c r="EA1076" i="1"/>
  <c r="EA1084" i="1"/>
  <c r="DZ1088" i="1" s="1"/>
  <c r="EB1078" i="1"/>
  <c r="DY1054" i="1"/>
  <c r="DY1062" i="1"/>
  <c r="DX1066" i="1" s="1"/>
  <c r="DX1072" i="1" s="1"/>
  <c r="DZ1056" i="1"/>
  <c r="DY1032" i="1"/>
  <c r="DY1040" i="1"/>
  <c r="DX1044" i="1" s="1"/>
  <c r="DX1050" i="1" s="1"/>
  <c r="DZ1034" i="1"/>
  <c r="EB1010" i="1"/>
  <c r="EB1018" i="1"/>
  <c r="EA1022" i="1" s="1"/>
  <c r="EC1012" i="1"/>
  <c r="EA990" i="1"/>
  <c r="EA998" i="1"/>
  <c r="DZ1002" i="1" s="1"/>
  <c r="DZ1006" i="1" s="1"/>
  <c r="EB992" i="1"/>
  <c r="EA970" i="1"/>
  <c r="EA978" i="1"/>
  <c r="DZ982" i="1" s="1"/>
  <c r="DZ986" i="1" s="1"/>
  <c r="EB972" i="1"/>
  <c r="EB950" i="1"/>
  <c r="EB958" i="1"/>
  <c r="EA962" i="1" s="1"/>
  <c r="EA966" i="1" s="1"/>
  <c r="EC952" i="1"/>
  <c r="DY930" i="1"/>
  <c r="DY938" i="1"/>
  <c r="DX942" i="1" s="1"/>
  <c r="DW946" i="1" s="1"/>
  <c r="DZ932" i="1"/>
  <c r="DU926" i="1"/>
  <c r="DU795" i="1"/>
  <c r="DA18" i="7" s="1"/>
  <c r="DU796" i="1"/>
  <c r="DX910" i="1"/>
  <c r="DX918" i="1"/>
  <c r="DY912" i="1"/>
  <c r="DV922" i="1"/>
  <c r="DW794" i="1"/>
  <c r="GL357" i="1"/>
  <c r="GL355" i="1" s="1"/>
  <c r="GL618" i="1"/>
  <c r="GL616" i="1" s="1"/>
  <c r="GL658" i="1"/>
  <c r="GL656" i="1" s="1"/>
  <c r="GL638" i="1"/>
  <c r="GL636" i="1" s="1"/>
  <c r="FS2" i="7"/>
  <c r="GM1230" i="1"/>
  <c r="FS41" i="7" s="1"/>
  <c r="GM1212" i="1"/>
  <c r="FS43" i="7" s="1"/>
  <c r="GM1197" i="1"/>
  <c r="GM820" i="1"/>
  <c r="GM824" i="1"/>
  <c r="GM817" i="1"/>
  <c r="GM877" i="1"/>
  <c r="GM640" i="1"/>
  <c r="GM620" i="1"/>
  <c r="GM359" i="1"/>
  <c r="GM1198" i="1"/>
  <c r="GM1255" i="1"/>
  <c r="FS52" i="7" s="1"/>
  <c r="GM1137" i="1"/>
  <c r="GM1080" i="1"/>
  <c r="GM994" i="1"/>
  <c r="GM974" i="1"/>
  <c r="GM826" i="1"/>
  <c r="GM934" i="1"/>
  <c r="GM819" i="1"/>
  <c r="GM821" i="1"/>
  <c r="GM660" i="1"/>
  <c r="GM586" i="1"/>
  <c r="GL590" i="1" s="1"/>
  <c r="GK594" i="1" s="1"/>
  <c r="GM1188" i="1"/>
  <c r="GM1200" i="1"/>
  <c r="GM1036" i="1"/>
  <c r="GM822" i="1"/>
  <c r="GM858" i="1"/>
  <c r="GM122" i="1"/>
  <c r="GM823" i="1"/>
  <c r="GM339" i="1"/>
  <c r="GM1196" i="1"/>
  <c r="GM1199" i="1"/>
  <c r="GM1058" i="1"/>
  <c r="GM954" i="1"/>
  <c r="GM1014" i="1"/>
  <c r="GM914" i="1"/>
  <c r="GM818" i="1"/>
  <c r="GM825" i="1"/>
  <c r="GM604" i="1"/>
  <c r="GL608" i="1" s="1"/>
  <c r="GK612" i="1" s="1"/>
  <c r="GM432" i="1"/>
  <c r="GM323" i="1"/>
  <c r="GL327" i="1" s="1"/>
  <c r="GK331" i="1" s="1"/>
  <c r="GM379" i="1"/>
  <c r="GM56" i="1"/>
  <c r="GN8" i="1"/>
  <c r="GM95" i="1"/>
  <c r="GM99" i="1" s="1"/>
  <c r="GL377" i="1"/>
  <c r="GL375" i="1" s="1"/>
  <c r="CR1212" i="1"/>
  <c r="BX43" i="7" s="1"/>
  <c r="GM100" i="1" l="1"/>
  <c r="GM883" i="1"/>
  <c r="GL887" i="1" s="1"/>
  <c r="GK891" i="1" s="1"/>
  <c r="GM829" i="1"/>
  <c r="GN806" i="1"/>
  <c r="GN807" i="1"/>
  <c r="GN808" i="1"/>
  <c r="GN810" i="1"/>
  <c r="GN814" i="1"/>
  <c r="GN815" i="1"/>
  <c r="GN809" i="1"/>
  <c r="GN811" i="1"/>
  <c r="GN812" i="1"/>
  <c r="GN813" i="1"/>
  <c r="GL664" i="1"/>
  <c r="GK668" i="1" s="1"/>
  <c r="GJ672" i="1" s="1"/>
  <c r="GL880" i="1"/>
  <c r="GM804" i="1"/>
  <c r="GM880" i="1" s="1"/>
  <c r="GM1193" i="1"/>
  <c r="DZ53" i="1"/>
  <c r="EA55" i="1"/>
  <c r="FS42" i="7"/>
  <c r="GL833" i="1"/>
  <c r="GL644" i="1"/>
  <c r="GK648" i="1" s="1"/>
  <c r="GJ652" i="1" s="1"/>
  <c r="GL363" i="1"/>
  <c r="GK367" i="1" s="1"/>
  <c r="GJ371" i="1" s="1"/>
  <c r="GI902" i="1"/>
  <c r="GK833" i="1"/>
  <c r="GL383" i="1"/>
  <c r="GK387" i="1" s="1"/>
  <c r="GJ391" i="1" s="1"/>
  <c r="GL624" i="1"/>
  <c r="GK628" i="1" s="1"/>
  <c r="GJ632" i="1" s="1"/>
  <c r="GG906" i="1"/>
  <c r="DV429" i="1"/>
  <c r="DW431" i="1"/>
  <c r="GN75" i="1"/>
  <c r="EB1076" i="1"/>
  <c r="EB1084" i="1"/>
  <c r="EA1088" i="1" s="1"/>
  <c r="EC1078" i="1"/>
  <c r="DZ1054" i="1"/>
  <c r="DZ1062" i="1"/>
  <c r="DY1066" i="1" s="1"/>
  <c r="DY1072" i="1" s="1"/>
  <c r="EA1056" i="1"/>
  <c r="DZ1032" i="1"/>
  <c r="DZ1040" i="1"/>
  <c r="DY1044" i="1" s="1"/>
  <c r="DY1050" i="1" s="1"/>
  <c r="EA1034" i="1"/>
  <c r="EC1010" i="1"/>
  <c r="EC1018" i="1"/>
  <c r="EB1022" i="1" s="1"/>
  <c r="ED1012" i="1"/>
  <c r="EB990" i="1"/>
  <c r="EB998" i="1"/>
  <c r="EA1002" i="1" s="1"/>
  <c r="EA1006" i="1" s="1"/>
  <c r="EC992" i="1"/>
  <c r="EB970" i="1"/>
  <c r="EB978" i="1"/>
  <c r="EA982" i="1" s="1"/>
  <c r="EA986" i="1" s="1"/>
  <c r="EC972" i="1"/>
  <c r="EC950" i="1"/>
  <c r="EC958" i="1"/>
  <c r="EB962" i="1" s="1"/>
  <c r="EB966" i="1" s="1"/>
  <c r="ED952" i="1"/>
  <c r="DZ930" i="1"/>
  <c r="DZ938" i="1"/>
  <c r="DY942" i="1" s="1"/>
  <c r="DX946" i="1" s="1"/>
  <c r="EA932" i="1"/>
  <c r="DV926" i="1"/>
  <c r="DV795" i="1"/>
  <c r="DB18" i="7" s="1"/>
  <c r="DV796" i="1"/>
  <c r="DY910" i="1"/>
  <c r="DY918" i="1"/>
  <c r="DZ912" i="1"/>
  <c r="DW922" i="1"/>
  <c r="DX794" i="1"/>
  <c r="GM658" i="1"/>
  <c r="GM656" i="1" s="1"/>
  <c r="GM618" i="1"/>
  <c r="GM616" i="1" s="1"/>
  <c r="FT2" i="7"/>
  <c r="GN1255" i="1"/>
  <c r="FT52" i="7" s="1"/>
  <c r="GN1198" i="1"/>
  <c r="GN1036" i="1"/>
  <c r="GN1137" i="1"/>
  <c r="GN1058" i="1"/>
  <c r="GN954" i="1"/>
  <c r="GN877" i="1"/>
  <c r="GN817" i="1"/>
  <c r="GN819" i="1"/>
  <c r="GN818" i="1"/>
  <c r="GN604" i="1"/>
  <c r="GM608" i="1" s="1"/>
  <c r="GL612" i="1" s="1"/>
  <c r="GN586" i="1"/>
  <c r="GM590" i="1" s="1"/>
  <c r="GL594" i="1" s="1"/>
  <c r="GN122" i="1"/>
  <c r="GN1230" i="1"/>
  <c r="FT41" i="7" s="1"/>
  <c r="GN1197" i="1"/>
  <c r="GN1199" i="1"/>
  <c r="GN1080" i="1"/>
  <c r="GN1188" i="1"/>
  <c r="GN1014" i="1"/>
  <c r="GN934" i="1"/>
  <c r="GN914" i="1"/>
  <c r="GN640" i="1"/>
  <c r="GN826" i="1"/>
  <c r="GN379" i="1"/>
  <c r="GN95" i="1"/>
  <c r="GN100" i="1" s="1"/>
  <c r="GN1200" i="1"/>
  <c r="GN825" i="1"/>
  <c r="GN822" i="1"/>
  <c r="GN858" i="1"/>
  <c r="GN359" i="1"/>
  <c r="GN660" i="1"/>
  <c r="GN339" i="1"/>
  <c r="GO8" i="1"/>
  <c r="GN56" i="1"/>
  <c r="GN1196" i="1"/>
  <c r="GN1212" i="1"/>
  <c r="FT43" i="7" s="1"/>
  <c r="GN974" i="1"/>
  <c r="GN821" i="1"/>
  <c r="GN824" i="1"/>
  <c r="GN823" i="1"/>
  <c r="GN994" i="1"/>
  <c r="GN620" i="1"/>
  <c r="GN820" i="1"/>
  <c r="GN432" i="1"/>
  <c r="GN323" i="1"/>
  <c r="GM327" i="1" s="1"/>
  <c r="GL331" i="1" s="1"/>
  <c r="GM638" i="1"/>
  <c r="GM636" i="1" s="1"/>
  <c r="GM377" i="1"/>
  <c r="GM375" i="1" s="1"/>
  <c r="GM357" i="1"/>
  <c r="GM355" i="1" s="1"/>
  <c r="CS1212" i="1"/>
  <c r="BY43" i="7" s="1"/>
  <c r="GN99" i="1" l="1"/>
  <c r="GM363" i="1"/>
  <c r="GL367" i="1" s="1"/>
  <c r="GK371" i="1" s="1"/>
  <c r="GN883" i="1"/>
  <c r="GM887" i="1" s="1"/>
  <c r="GL891" i="1" s="1"/>
  <c r="GM664" i="1"/>
  <c r="GL668" i="1" s="1"/>
  <c r="GK672" i="1" s="1"/>
  <c r="GO806" i="1"/>
  <c r="GO807" i="1"/>
  <c r="GO808" i="1"/>
  <c r="GO809" i="1"/>
  <c r="GO813" i="1"/>
  <c r="GO810" i="1"/>
  <c r="GO811" i="1"/>
  <c r="GO812" i="1"/>
  <c r="GO815" i="1"/>
  <c r="GO814" i="1"/>
  <c r="GN829" i="1"/>
  <c r="GN1193" i="1"/>
  <c r="FT42" i="7" s="1"/>
  <c r="EA53" i="1"/>
  <c r="EB55" i="1"/>
  <c r="GM833" i="1"/>
  <c r="GN804" i="1"/>
  <c r="GK837" i="1"/>
  <c r="GL898" i="1"/>
  <c r="GM383" i="1"/>
  <c r="GL387" i="1" s="1"/>
  <c r="GK391" i="1" s="1"/>
  <c r="GJ837" i="1"/>
  <c r="GK898" i="1"/>
  <c r="GM644" i="1"/>
  <c r="GL648" i="1" s="1"/>
  <c r="GK652" i="1" s="1"/>
  <c r="GM624" i="1"/>
  <c r="GL628" i="1" s="1"/>
  <c r="GK632" i="1" s="1"/>
  <c r="GH906" i="1"/>
  <c r="DW429" i="1"/>
  <c r="DX431" i="1"/>
  <c r="GO75" i="1"/>
  <c r="EC1076" i="1"/>
  <c r="EC1084" i="1"/>
  <c r="EB1088" i="1" s="1"/>
  <c r="ED1078" i="1"/>
  <c r="EA1054" i="1"/>
  <c r="EA1062" i="1"/>
  <c r="DZ1066" i="1" s="1"/>
  <c r="DZ1072" i="1" s="1"/>
  <c r="EB1056" i="1"/>
  <c r="EA1032" i="1"/>
  <c r="EA1040" i="1"/>
  <c r="DZ1044" i="1" s="1"/>
  <c r="DZ1050" i="1" s="1"/>
  <c r="EB1034" i="1"/>
  <c r="ED1010" i="1"/>
  <c r="ED1018" i="1"/>
  <c r="EC1022" i="1" s="1"/>
  <c r="EE1012" i="1"/>
  <c r="EC990" i="1"/>
  <c r="EC998" i="1"/>
  <c r="EB1002" i="1" s="1"/>
  <c r="EB1006" i="1" s="1"/>
  <c r="ED992" i="1"/>
  <c r="EC970" i="1"/>
  <c r="EC978" i="1"/>
  <c r="EB982" i="1" s="1"/>
  <c r="EB986" i="1" s="1"/>
  <c r="ED972" i="1"/>
  <c r="ED950" i="1"/>
  <c r="ED958" i="1"/>
  <c r="EC962" i="1" s="1"/>
  <c r="EC966" i="1" s="1"/>
  <c r="EE952" i="1"/>
  <c r="EA930" i="1"/>
  <c r="EA938" i="1"/>
  <c r="DZ942" i="1" s="1"/>
  <c r="DY946" i="1" s="1"/>
  <c r="EB932" i="1"/>
  <c r="DW926" i="1"/>
  <c r="DW796" i="1"/>
  <c r="DW795" i="1"/>
  <c r="DC18" i="7" s="1"/>
  <c r="DZ910" i="1"/>
  <c r="DZ918" i="1"/>
  <c r="EA912" i="1"/>
  <c r="DX922" i="1"/>
  <c r="DY794" i="1"/>
  <c r="FU2" i="7"/>
  <c r="GO1255" i="1"/>
  <c r="FU52" i="7" s="1"/>
  <c r="GO1014" i="1"/>
  <c r="GO817" i="1"/>
  <c r="GO432" i="1"/>
  <c r="GO819" i="1"/>
  <c r="GO858" i="1"/>
  <c r="GO640" i="1"/>
  <c r="GP8" i="1"/>
  <c r="GO1198" i="1"/>
  <c r="GO1230" i="1"/>
  <c r="FU41" i="7" s="1"/>
  <c r="GO1036" i="1"/>
  <c r="GO994" i="1"/>
  <c r="GO877" i="1"/>
  <c r="GO883" i="1" s="1"/>
  <c r="GN887" i="1" s="1"/>
  <c r="GM891" i="1" s="1"/>
  <c r="GO826" i="1"/>
  <c r="GO620" i="1"/>
  <c r="GO379" i="1"/>
  <c r="GO323" i="1"/>
  <c r="GN327" i="1" s="1"/>
  <c r="GM331" i="1" s="1"/>
  <c r="GO122" i="1"/>
  <c r="GO1200" i="1"/>
  <c r="GO1199" i="1"/>
  <c r="GO1188" i="1"/>
  <c r="GO1197" i="1"/>
  <c r="GO1080" i="1"/>
  <c r="GO1137" i="1"/>
  <c r="GO1058" i="1"/>
  <c r="GO974" i="1"/>
  <c r="GO824" i="1"/>
  <c r="GO823" i="1"/>
  <c r="GO821" i="1"/>
  <c r="GO95" i="1"/>
  <c r="GO99" i="1" s="1"/>
  <c r="GO359" i="1"/>
  <c r="GO1196" i="1"/>
  <c r="GO954" i="1"/>
  <c r="GO934" i="1"/>
  <c r="GO820" i="1"/>
  <c r="GO818" i="1"/>
  <c r="GO822" i="1"/>
  <c r="GO825" i="1"/>
  <c r="GO660" i="1"/>
  <c r="GO586" i="1"/>
  <c r="GN590" i="1" s="1"/>
  <c r="GM594" i="1" s="1"/>
  <c r="GO914" i="1"/>
  <c r="GO339" i="1"/>
  <c r="GO604" i="1"/>
  <c r="GN608" i="1" s="1"/>
  <c r="GM612" i="1" s="1"/>
  <c r="GO56" i="1"/>
  <c r="GN377" i="1"/>
  <c r="GN375" i="1" s="1"/>
  <c r="GN658" i="1"/>
  <c r="GN656" i="1" s="1"/>
  <c r="GN618" i="1"/>
  <c r="GN616" i="1" s="1"/>
  <c r="GN357" i="1"/>
  <c r="GN355" i="1" s="1"/>
  <c r="GN638" i="1"/>
  <c r="GN636" i="1" s="1"/>
  <c r="GN880" i="1" l="1"/>
  <c r="GN644" i="1"/>
  <c r="GM648" i="1" s="1"/>
  <c r="GL652" i="1" s="1"/>
  <c r="GN383" i="1"/>
  <c r="GM387" i="1" s="1"/>
  <c r="GL391" i="1" s="1"/>
  <c r="GN664" i="1"/>
  <c r="GM668" i="1" s="1"/>
  <c r="GL672" i="1" s="1"/>
  <c r="GP806" i="1"/>
  <c r="GP812" i="1"/>
  <c r="GP808" i="1"/>
  <c r="GP813" i="1"/>
  <c r="GP814" i="1"/>
  <c r="GP810" i="1"/>
  <c r="GP811" i="1"/>
  <c r="GP809" i="1"/>
  <c r="GP807" i="1"/>
  <c r="GP815" i="1"/>
  <c r="GO804" i="1"/>
  <c r="GO1193" i="1"/>
  <c r="FU42" i="7" s="1"/>
  <c r="EC55" i="1"/>
  <c r="EB53" i="1"/>
  <c r="GO100" i="1"/>
  <c r="GO829" i="1"/>
  <c r="GN363" i="1"/>
  <c r="GM367" i="1" s="1"/>
  <c r="GL371" i="1" s="1"/>
  <c r="GN624" i="1"/>
  <c r="GM628" i="1" s="1"/>
  <c r="GL632" i="1" s="1"/>
  <c r="GJ902" i="1"/>
  <c r="GL837" i="1"/>
  <c r="GM898" i="1"/>
  <c r="GK902" i="1"/>
  <c r="DX429" i="1"/>
  <c r="DY431" i="1"/>
  <c r="GP75" i="1"/>
  <c r="ED1076" i="1"/>
  <c r="ED1084" i="1"/>
  <c r="EC1088" i="1" s="1"/>
  <c r="EE1078" i="1"/>
  <c r="EB1054" i="1"/>
  <c r="EB1062" i="1"/>
  <c r="EA1066" i="1" s="1"/>
  <c r="EA1072" i="1" s="1"/>
  <c r="EC1056" i="1"/>
  <c r="EB1032" i="1"/>
  <c r="EB1040" i="1"/>
  <c r="EA1044" i="1" s="1"/>
  <c r="EA1050" i="1" s="1"/>
  <c r="EC1034" i="1"/>
  <c r="EE1010" i="1"/>
  <c r="EE1018" i="1"/>
  <c r="ED1022" i="1" s="1"/>
  <c r="EF1012" i="1"/>
  <c r="ED990" i="1"/>
  <c r="ED998" i="1"/>
  <c r="EC1002" i="1" s="1"/>
  <c r="EC1006" i="1" s="1"/>
  <c r="EE992" i="1"/>
  <c r="ED970" i="1"/>
  <c r="ED978" i="1"/>
  <c r="EC982" i="1" s="1"/>
  <c r="EC986" i="1" s="1"/>
  <c r="EE972" i="1"/>
  <c r="EE950" i="1"/>
  <c r="EE958" i="1"/>
  <c r="ED962" i="1" s="1"/>
  <c r="ED966" i="1" s="1"/>
  <c r="EF952" i="1"/>
  <c r="EB930" i="1"/>
  <c r="EB938" i="1"/>
  <c r="EA942" i="1" s="1"/>
  <c r="DZ946" i="1" s="1"/>
  <c r="EC932" i="1"/>
  <c r="DX926" i="1"/>
  <c r="DX796" i="1"/>
  <c r="DX795" i="1"/>
  <c r="DD18" i="7" s="1"/>
  <c r="EA910" i="1"/>
  <c r="EA918" i="1"/>
  <c r="EB912" i="1"/>
  <c r="DY922" i="1"/>
  <c r="DZ794" i="1"/>
  <c r="GO357" i="1"/>
  <c r="GO355" i="1" s="1"/>
  <c r="FV2" i="7"/>
  <c r="GP1199" i="1"/>
  <c r="GP1198" i="1"/>
  <c r="GP1196" i="1"/>
  <c r="GP1058" i="1"/>
  <c r="GP823" i="1"/>
  <c r="GP877" i="1"/>
  <c r="GP825" i="1"/>
  <c r="GP660" i="1"/>
  <c r="GP586" i="1"/>
  <c r="GO590" i="1" s="1"/>
  <c r="GN594" i="1" s="1"/>
  <c r="GP804" i="1"/>
  <c r="GP818" i="1"/>
  <c r="GP122" i="1"/>
  <c r="GP56" i="1"/>
  <c r="GQ8" i="1"/>
  <c r="GP1188" i="1"/>
  <c r="GP1200" i="1"/>
  <c r="GP954" i="1"/>
  <c r="GP819" i="1"/>
  <c r="GP432" i="1"/>
  <c r="GP824" i="1"/>
  <c r="GP604" i="1"/>
  <c r="GO608" i="1" s="1"/>
  <c r="GN612" i="1" s="1"/>
  <c r="GP379" i="1"/>
  <c r="GP1230" i="1"/>
  <c r="FV41" i="7" s="1"/>
  <c r="GP1137" i="1"/>
  <c r="GP1014" i="1"/>
  <c r="GP1036" i="1"/>
  <c r="GP1080" i="1"/>
  <c r="GP858" i="1"/>
  <c r="GP822" i="1"/>
  <c r="GP826" i="1"/>
  <c r="GP620" i="1"/>
  <c r="GP974" i="1"/>
  <c r="GP820" i="1"/>
  <c r="GP640" i="1"/>
  <c r="GP323" i="1"/>
  <c r="GO327" i="1" s="1"/>
  <c r="GN331" i="1" s="1"/>
  <c r="GP359" i="1"/>
  <c r="GP1255" i="1"/>
  <c r="FV52" i="7" s="1"/>
  <c r="GP1212" i="1"/>
  <c r="FV43" i="7" s="1"/>
  <c r="GP1197" i="1"/>
  <c r="GP994" i="1"/>
  <c r="GP914" i="1"/>
  <c r="GP817" i="1"/>
  <c r="GP821" i="1"/>
  <c r="GP934" i="1"/>
  <c r="GP339" i="1"/>
  <c r="GP95" i="1"/>
  <c r="GP99" i="1" s="1"/>
  <c r="GO377" i="1"/>
  <c r="GO375" i="1" s="1"/>
  <c r="GO618" i="1"/>
  <c r="GO616" i="1" s="1"/>
  <c r="GO638" i="1"/>
  <c r="GO636" i="1" s="1"/>
  <c r="GO658" i="1"/>
  <c r="GO656" i="1" s="1"/>
  <c r="CU1212" i="1"/>
  <c r="CA43" i="7" s="1"/>
  <c r="GP883" i="1" l="1"/>
  <c r="GO887" i="1" s="1"/>
  <c r="GN891" i="1" s="1"/>
  <c r="GP829" i="1"/>
  <c r="GO833" i="1" s="1"/>
  <c r="GO624" i="1"/>
  <c r="GN628" i="1" s="1"/>
  <c r="GM632" i="1" s="1"/>
  <c r="GP100" i="1"/>
  <c r="GQ807" i="1"/>
  <c r="GQ809" i="1"/>
  <c r="GQ811" i="1"/>
  <c r="GQ808" i="1"/>
  <c r="GQ812" i="1"/>
  <c r="GQ813" i="1"/>
  <c r="GQ814" i="1"/>
  <c r="GQ810" i="1"/>
  <c r="GQ806" i="1"/>
  <c r="GQ815" i="1"/>
  <c r="GP880" i="1"/>
  <c r="GO880" i="1"/>
  <c r="GP1193" i="1"/>
  <c r="FV42" i="7" s="1"/>
  <c r="EC53" i="1"/>
  <c r="ED55" i="1"/>
  <c r="GJ906" i="1"/>
  <c r="GI906" i="1"/>
  <c r="GO898" i="1"/>
  <c r="GO664" i="1"/>
  <c r="GN668" i="1" s="1"/>
  <c r="GM672" i="1" s="1"/>
  <c r="GO383" i="1"/>
  <c r="GN387" i="1" s="1"/>
  <c r="GM391" i="1" s="1"/>
  <c r="GO363" i="1"/>
  <c r="GN367" i="1" s="1"/>
  <c r="GM371" i="1" s="1"/>
  <c r="GO644" i="1"/>
  <c r="GN648" i="1" s="1"/>
  <c r="GM652" i="1" s="1"/>
  <c r="GL902" i="1"/>
  <c r="GN833" i="1"/>
  <c r="GN837" i="1" s="1"/>
  <c r="DY429" i="1"/>
  <c r="DZ431" i="1"/>
  <c r="GQ75" i="1"/>
  <c r="EE1076" i="1"/>
  <c r="EE1084" i="1"/>
  <c r="ED1088" i="1" s="1"/>
  <c r="EF1078" i="1"/>
  <c r="EC1054" i="1"/>
  <c r="EC1062" i="1"/>
  <c r="EB1066" i="1" s="1"/>
  <c r="EB1072" i="1" s="1"/>
  <c r="ED1056" i="1"/>
  <c r="EC1032" i="1"/>
  <c r="EC1040" i="1"/>
  <c r="EB1044" i="1" s="1"/>
  <c r="EB1050" i="1" s="1"/>
  <c r="ED1034" i="1"/>
  <c r="EF1010" i="1"/>
  <c r="EF1018" i="1"/>
  <c r="EE1022" i="1" s="1"/>
  <c r="EG1012" i="1"/>
  <c r="EE990" i="1"/>
  <c r="EE998" i="1"/>
  <c r="ED1002" i="1" s="1"/>
  <c r="ED1006" i="1" s="1"/>
  <c r="EF992" i="1"/>
  <c r="EE970" i="1"/>
  <c r="EE978" i="1"/>
  <c r="ED982" i="1" s="1"/>
  <c r="ED986" i="1" s="1"/>
  <c r="EF972" i="1"/>
  <c r="EF950" i="1"/>
  <c r="EF958" i="1"/>
  <c r="EE962" i="1" s="1"/>
  <c r="EE966" i="1" s="1"/>
  <c r="EG952" i="1"/>
  <c r="EC930" i="1"/>
  <c r="EC938" i="1"/>
  <c r="EB942" i="1" s="1"/>
  <c r="EA946" i="1" s="1"/>
  <c r="ED932" i="1"/>
  <c r="DY926" i="1"/>
  <c r="DY796" i="1"/>
  <c r="DY795" i="1"/>
  <c r="DE18" i="7" s="1"/>
  <c r="EB910" i="1"/>
  <c r="EB918" i="1"/>
  <c r="EC912" i="1"/>
  <c r="DZ922" i="1"/>
  <c r="EA794" i="1"/>
  <c r="GP377" i="1"/>
  <c r="GP375" i="1" s="1"/>
  <c r="GP618" i="1"/>
  <c r="GP616" i="1" s="1"/>
  <c r="FW2" i="7"/>
  <c r="GQ1212" i="1"/>
  <c r="FW43" i="7" s="1"/>
  <c r="GQ1255" i="1"/>
  <c r="FW52" i="7" s="1"/>
  <c r="GQ1137" i="1"/>
  <c r="GQ1036" i="1"/>
  <c r="GQ826" i="1"/>
  <c r="GQ820" i="1"/>
  <c r="GQ823" i="1"/>
  <c r="GQ640" i="1"/>
  <c r="GQ586" i="1"/>
  <c r="GP590" i="1" s="1"/>
  <c r="GO594" i="1" s="1"/>
  <c r="GQ122" i="1"/>
  <c r="GQ95" i="1"/>
  <c r="GQ99" i="1" s="1"/>
  <c r="GQ1230" i="1"/>
  <c r="FW41" i="7" s="1"/>
  <c r="GQ1198" i="1"/>
  <c r="GQ1200" i="1"/>
  <c r="GQ1058" i="1"/>
  <c r="GQ954" i="1"/>
  <c r="GQ914" i="1"/>
  <c r="GQ822" i="1"/>
  <c r="GQ323" i="1"/>
  <c r="GP327" i="1" s="1"/>
  <c r="GO331" i="1" s="1"/>
  <c r="GQ1188" i="1"/>
  <c r="GQ1197" i="1"/>
  <c r="GQ1196" i="1"/>
  <c r="GQ1199" i="1"/>
  <c r="GQ1014" i="1"/>
  <c r="GQ818" i="1"/>
  <c r="GQ858" i="1"/>
  <c r="GQ877" i="1"/>
  <c r="GQ883" i="1" s="1"/>
  <c r="GP887" i="1" s="1"/>
  <c r="GO891" i="1" s="1"/>
  <c r="GQ817" i="1"/>
  <c r="GQ819" i="1"/>
  <c r="GQ359" i="1"/>
  <c r="GQ56" i="1"/>
  <c r="GQ1080" i="1"/>
  <c r="GQ994" i="1"/>
  <c r="GQ974" i="1"/>
  <c r="GQ821" i="1"/>
  <c r="GQ825" i="1"/>
  <c r="GQ824" i="1"/>
  <c r="GQ604" i="1"/>
  <c r="GP608" i="1" s="1"/>
  <c r="GO612" i="1" s="1"/>
  <c r="GQ934" i="1"/>
  <c r="GQ620" i="1"/>
  <c r="GQ432" i="1"/>
  <c r="GQ660" i="1"/>
  <c r="GQ379" i="1"/>
  <c r="GQ339" i="1"/>
  <c r="GR8" i="1"/>
  <c r="GP357" i="1"/>
  <c r="GP355" i="1" s="1"/>
  <c r="GP638" i="1"/>
  <c r="GP636" i="1" s="1"/>
  <c r="GP658" i="1"/>
  <c r="GP656" i="1" s="1"/>
  <c r="CV1212" i="1"/>
  <c r="CB43" i="7" s="1"/>
  <c r="GP664" i="1" l="1"/>
  <c r="GO668" i="1" s="1"/>
  <c r="GN672" i="1" s="1"/>
  <c r="GQ100" i="1"/>
  <c r="GR806" i="1"/>
  <c r="GR808" i="1"/>
  <c r="GR810" i="1"/>
  <c r="GR814" i="1"/>
  <c r="GR807" i="1"/>
  <c r="GR815" i="1"/>
  <c r="GR811" i="1"/>
  <c r="GR812" i="1"/>
  <c r="GR813" i="1"/>
  <c r="GR809" i="1"/>
  <c r="GP363" i="1"/>
  <c r="GO367" i="1" s="1"/>
  <c r="GN371" i="1" s="1"/>
  <c r="GQ804" i="1"/>
  <c r="GQ1193" i="1"/>
  <c r="ED53" i="1"/>
  <c r="EE55" i="1"/>
  <c r="FW42" i="7"/>
  <c r="GQ829" i="1"/>
  <c r="GP624" i="1"/>
  <c r="GO628" i="1" s="1"/>
  <c r="GN632" i="1" s="1"/>
  <c r="GM837" i="1"/>
  <c r="GN898" i="1"/>
  <c r="GN902" i="1" s="1"/>
  <c r="GK906" i="1"/>
  <c r="GP644" i="1"/>
  <c r="GO648" i="1" s="1"/>
  <c r="GN652" i="1" s="1"/>
  <c r="GP383" i="1"/>
  <c r="GO387" i="1" s="1"/>
  <c r="GN391" i="1" s="1"/>
  <c r="DZ429" i="1"/>
  <c r="EA431" i="1"/>
  <c r="GR75" i="1"/>
  <c r="EF1076" i="1"/>
  <c r="EF1084" i="1"/>
  <c r="EE1088" i="1" s="1"/>
  <c r="EG1078" i="1"/>
  <c r="ED1054" i="1"/>
  <c r="ED1062" i="1"/>
  <c r="EC1066" i="1" s="1"/>
  <c r="EC1072" i="1" s="1"/>
  <c r="EE1056" i="1"/>
  <c r="ED1032" i="1"/>
  <c r="ED1040" i="1"/>
  <c r="EC1044" i="1" s="1"/>
  <c r="EC1050" i="1" s="1"/>
  <c r="EE1034" i="1"/>
  <c r="EG1010" i="1"/>
  <c r="EG1018" i="1"/>
  <c r="EF1022" i="1" s="1"/>
  <c r="EH1012" i="1"/>
  <c r="EF990" i="1"/>
  <c r="EF998" i="1"/>
  <c r="EE1002" i="1" s="1"/>
  <c r="EE1006" i="1" s="1"/>
  <c r="EG992" i="1"/>
  <c r="EF970" i="1"/>
  <c r="EF978" i="1"/>
  <c r="EE982" i="1" s="1"/>
  <c r="EE986" i="1" s="1"/>
  <c r="EG972" i="1"/>
  <c r="EG950" i="1"/>
  <c r="EG958" i="1"/>
  <c r="EF962" i="1" s="1"/>
  <c r="EF966" i="1" s="1"/>
  <c r="EH952" i="1"/>
  <c r="ED930" i="1"/>
  <c r="ED938" i="1"/>
  <c r="EC942" i="1" s="1"/>
  <c r="EB946" i="1" s="1"/>
  <c r="EE932" i="1"/>
  <c r="DZ926" i="1"/>
  <c r="DZ795" i="1"/>
  <c r="DF18" i="7" s="1"/>
  <c r="DZ796" i="1"/>
  <c r="EC910" i="1"/>
  <c r="EC918" i="1"/>
  <c r="ED912" i="1"/>
  <c r="EA922" i="1"/>
  <c r="EB794" i="1"/>
  <c r="GQ638" i="1"/>
  <c r="GQ636" i="1" s="1"/>
  <c r="FX2" i="7"/>
  <c r="GR1200" i="1"/>
  <c r="GR1080" i="1"/>
  <c r="GR1036" i="1"/>
  <c r="GR974" i="1"/>
  <c r="GR994" i="1"/>
  <c r="GR821" i="1"/>
  <c r="GR826" i="1"/>
  <c r="GR824" i="1"/>
  <c r="GR604" i="1"/>
  <c r="GQ608" i="1" s="1"/>
  <c r="GP612" i="1" s="1"/>
  <c r="GR359" i="1"/>
  <c r="GR620" i="1"/>
  <c r="GR323" i="1"/>
  <c r="GQ327" i="1" s="1"/>
  <c r="GP331" i="1" s="1"/>
  <c r="GR1255" i="1"/>
  <c r="FX52" i="7" s="1"/>
  <c r="GR1196" i="1"/>
  <c r="GR877" i="1"/>
  <c r="GR817" i="1"/>
  <c r="GR820" i="1"/>
  <c r="GR819" i="1"/>
  <c r="GR822" i="1"/>
  <c r="GR818" i="1"/>
  <c r="GR660" i="1"/>
  <c r="GR56" i="1"/>
  <c r="GR586" i="1"/>
  <c r="GQ590" i="1" s="1"/>
  <c r="GP594" i="1" s="1"/>
  <c r="GR1230" i="1"/>
  <c r="FX41" i="7" s="1"/>
  <c r="GR1197" i="1"/>
  <c r="GR1198" i="1"/>
  <c r="GR1188" i="1"/>
  <c r="GR1137" i="1"/>
  <c r="GR934" i="1"/>
  <c r="GR914" i="1"/>
  <c r="GR432" i="1"/>
  <c r="GR122" i="1"/>
  <c r="GR339" i="1"/>
  <c r="GS8" i="1"/>
  <c r="GR1199" i="1"/>
  <c r="GR1058" i="1"/>
  <c r="GR954" i="1"/>
  <c r="GR1014" i="1"/>
  <c r="GR825" i="1"/>
  <c r="GR858" i="1"/>
  <c r="GR823" i="1"/>
  <c r="GR640" i="1"/>
  <c r="GR379" i="1"/>
  <c r="GR95" i="1"/>
  <c r="GR100" i="1" s="1"/>
  <c r="GQ658" i="1"/>
  <c r="GQ656" i="1" s="1"/>
  <c r="GQ377" i="1"/>
  <c r="GQ375" i="1" s="1"/>
  <c r="GQ383" i="1"/>
  <c r="GP387" i="1" s="1"/>
  <c r="GO391" i="1" s="1"/>
  <c r="GQ618" i="1"/>
  <c r="GQ616" i="1" s="1"/>
  <c r="GQ357" i="1"/>
  <c r="GQ355" i="1" s="1"/>
  <c r="GR883" i="1" l="1"/>
  <c r="GQ887" i="1" s="1"/>
  <c r="GP891" i="1" s="1"/>
  <c r="GQ644" i="1"/>
  <c r="GP648" i="1" s="1"/>
  <c r="GO652" i="1" s="1"/>
  <c r="GS806" i="1"/>
  <c r="GS807" i="1"/>
  <c r="GS813" i="1"/>
  <c r="GS809" i="1"/>
  <c r="GS815" i="1"/>
  <c r="GS808" i="1"/>
  <c r="GS810" i="1"/>
  <c r="GS814" i="1"/>
  <c r="GS811" i="1"/>
  <c r="GS812" i="1"/>
  <c r="GQ880" i="1"/>
  <c r="GR804" i="1"/>
  <c r="GR1193" i="1"/>
  <c r="EE53" i="1"/>
  <c r="EF55" i="1"/>
  <c r="FX42" i="7"/>
  <c r="GQ363" i="1"/>
  <c r="GP367" i="1" s="1"/>
  <c r="GO371" i="1" s="1"/>
  <c r="GR829" i="1"/>
  <c r="GR99" i="1"/>
  <c r="GQ624" i="1"/>
  <c r="GP628" i="1" s="1"/>
  <c r="GO632" i="1" s="1"/>
  <c r="GQ664" i="1"/>
  <c r="GP668" i="1" s="1"/>
  <c r="GO672" i="1" s="1"/>
  <c r="GM902" i="1"/>
  <c r="GP833" i="1"/>
  <c r="EA429" i="1"/>
  <c r="EB431" i="1"/>
  <c r="GS75" i="1"/>
  <c r="EG1076" i="1"/>
  <c r="EG1084" i="1"/>
  <c r="EF1088" i="1" s="1"/>
  <c r="EH1078" i="1"/>
  <c r="EE1054" i="1"/>
  <c r="EE1062" i="1"/>
  <c r="ED1066" i="1" s="1"/>
  <c r="ED1072" i="1" s="1"/>
  <c r="EF1056" i="1"/>
  <c r="EE1032" i="1"/>
  <c r="EE1040" i="1"/>
  <c r="ED1044" i="1" s="1"/>
  <c r="ED1050" i="1" s="1"/>
  <c r="EF1034" i="1"/>
  <c r="EH1010" i="1"/>
  <c r="EH1018" i="1"/>
  <c r="EG1022" i="1" s="1"/>
  <c r="EI1012" i="1"/>
  <c r="EG990" i="1"/>
  <c r="EG998" i="1"/>
  <c r="EF1002" i="1" s="1"/>
  <c r="EF1006" i="1" s="1"/>
  <c r="EH992" i="1"/>
  <c r="EG970" i="1"/>
  <c r="EG978" i="1"/>
  <c r="EF982" i="1" s="1"/>
  <c r="EF986" i="1" s="1"/>
  <c r="EH972" i="1"/>
  <c r="EH950" i="1"/>
  <c r="EH958" i="1"/>
  <c r="EG962" i="1" s="1"/>
  <c r="EG966" i="1" s="1"/>
  <c r="EI952" i="1"/>
  <c r="EE930" i="1"/>
  <c r="EE938" i="1"/>
  <c r="ED942" i="1" s="1"/>
  <c r="EC946" i="1" s="1"/>
  <c r="EF932" i="1"/>
  <c r="EA926" i="1"/>
  <c r="EA795" i="1"/>
  <c r="DG18" i="7" s="1"/>
  <c r="EA796" i="1"/>
  <c r="ED910" i="1"/>
  <c r="ED918" i="1"/>
  <c r="EE912" i="1"/>
  <c r="EB922" i="1"/>
  <c r="EC794" i="1"/>
  <c r="GR658" i="1"/>
  <c r="GR656" i="1" s="1"/>
  <c r="GR357" i="1"/>
  <c r="GR355" i="1" s="1"/>
  <c r="GR638" i="1"/>
  <c r="GR636" i="1" s="1"/>
  <c r="FY2" i="7"/>
  <c r="GS1199" i="1"/>
  <c r="GS1212" i="1"/>
  <c r="FY43" i="7" s="1"/>
  <c r="GS1036" i="1"/>
  <c r="GS1014" i="1"/>
  <c r="GS994" i="1"/>
  <c r="GS824" i="1"/>
  <c r="GS825" i="1"/>
  <c r="GS818" i="1"/>
  <c r="GS339" i="1"/>
  <c r="GS817" i="1"/>
  <c r="GS95" i="1"/>
  <c r="GS100" i="1" s="1"/>
  <c r="GS359" i="1"/>
  <c r="GS122" i="1"/>
  <c r="GS1200" i="1"/>
  <c r="GS1198" i="1"/>
  <c r="GS820" i="1"/>
  <c r="GS819" i="1"/>
  <c r="GS858" i="1"/>
  <c r="GS660" i="1"/>
  <c r="GS586" i="1"/>
  <c r="GR590" i="1" s="1"/>
  <c r="GQ594" i="1" s="1"/>
  <c r="GS379" i="1"/>
  <c r="GT8" i="1"/>
  <c r="GS1255" i="1"/>
  <c r="FY52" i="7" s="1"/>
  <c r="GS1196" i="1"/>
  <c r="GS1188" i="1"/>
  <c r="GS1080" i="1"/>
  <c r="GS1058" i="1"/>
  <c r="GS954" i="1"/>
  <c r="GS934" i="1"/>
  <c r="GS914" i="1"/>
  <c r="GS821" i="1"/>
  <c r="GS432" i="1"/>
  <c r="GS604" i="1"/>
  <c r="GR608" i="1" s="1"/>
  <c r="GQ612" i="1" s="1"/>
  <c r="GS323" i="1"/>
  <c r="GR327" i="1" s="1"/>
  <c r="GQ331" i="1" s="1"/>
  <c r="GS56" i="1"/>
  <c r="GS1230" i="1"/>
  <c r="FY41" i="7" s="1"/>
  <c r="GS1197" i="1"/>
  <c r="GS1137" i="1"/>
  <c r="GS974" i="1"/>
  <c r="GS823" i="1"/>
  <c r="GS822" i="1"/>
  <c r="GS620" i="1"/>
  <c r="GS826" i="1"/>
  <c r="GS640" i="1"/>
  <c r="GS877" i="1"/>
  <c r="GR377" i="1"/>
  <c r="GR375" i="1" s="1"/>
  <c r="GR618" i="1"/>
  <c r="GR616" i="1" s="1"/>
  <c r="CX1212" i="1"/>
  <c r="CD43" i="7" s="1"/>
  <c r="GR644" i="1" l="1"/>
  <c r="GQ648" i="1" s="1"/>
  <c r="GP652" i="1" s="1"/>
  <c r="GS883" i="1"/>
  <c r="GR887" i="1" s="1"/>
  <c r="GQ891" i="1" s="1"/>
  <c r="GR363" i="1"/>
  <c r="GQ367" i="1" s="1"/>
  <c r="GP371" i="1" s="1"/>
  <c r="GR664" i="1"/>
  <c r="GQ668" i="1" s="1"/>
  <c r="GP672" i="1" s="1"/>
  <c r="GT806" i="1"/>
  <c r="GT808" i="1"/>
  <c r="GT809" i="1"/>
  <c r="GT812" i="1"/>
  <c r="GT810" i="1"/>
  <c r="GT811" i="1"/>
  <c r="GT807" i="1"/>
  <c r="GT815" i="1"/>
  <c r="GT813" i="1"/>
  <c r="GT814" i="1"/>
  <c r="GR624" i="1"/>
  <c r="GQ628" i="1" s="1"/>
  <c r="GP632" i="1" s="1"/>
  <c r="GS99" i="1"/>
  <c r="GR880" i="1"/>
  <c r="GS829" i="1"/>
  <c r="GR833" i="1" s="1"/>
  <c r="GS1193" i="1"/>
  <c r="EF53" i="1"/>
  <c r="EG55" i="1"/>
  <c r="FY42" i="7"/>
  <c r="GS804" i="1"/>
  <c r="GO837" i="1"/>
  <c r="GP898" i="1"/>
  <c r="GL906" i="1"/>
  <c r="GM906" i="1"/>
  <c r="GQ833" i="1"/>
  <c r="GR383" i="1"/>
  <c r="GQ387" i="1" s="1"/>
  <c r="GP391" i="1" s="1"/>
  <c r="EB429" i="1"/>
  <c r="EC431" i="1"/>
  <c r="GT75" i="1"/>
  <c r="EH1076" i="1"/>
  <c r="EH1084" i="1"/>
  <c r="EG1088" i="1" s="1"/>
  <c r="EI1078" i="1"/>
  <c r="EF1054" i="1"/>
  <c r="EF1062" i="1"/>
  <c r="EE1066" i="1" s="1"/>
  <c r="EE1072" i="1" s="1"/>
  <c r="EG1056" i="1"/>
  <c r="EF1032" i="1"/>
  <c r="EF1040" i="1"/>
  <c r="EE1044" i="1" s="1"/>
  <c r="EE1050" i="1" s="1"/>
  <c r="EG1034" i="1"/>
  <c r="EI1010" i="1"/>
  <c r="EI1018" i="1"/>
  <c r="EH1022" i="1" s="1"/>
  <c r="EJ1012" i="1"/>
  <c r="EH990" i="1"/>
  <c r="EH998" i="1"/>
  <c r="EG1002" i="1" s="1"/>
  <c r="EG1006" i="1" s="1"/>
  <c r="EI992" i="1"/>
  <c r="EH970" i="1"/>
  <c r="EH978" i="1"/>
  <c r="EG982" i="1" s="1"/>
  <c r="EG986" i="1" s="1"/>
  <c r="EI972" i="1"/>
  <c r="EI950" i="1"/>
  <c r="EI958" i="1"/>
  <c r="EH962" i="1" s="1"/>
  <c r="EH966" i="1" s="1"/>
  <c r="EJ952" i="1"/>
  <c r="EF930" i="1"/>
  <c r="EF938" i="1"/>
  <c r="EE942" i="1" s="1"/>
  <c r="ED946" i="1" s="1"/>
  <c r="EG932" i="1"/>
  <c r="EB926" i="1"/>
  <c r="EB796" i="1"/>
  <c r="EB795" i="1"/>
  <c r="DH18" i="7" s="1"/>
  <c r="EE910" i="1"/>
  <c r="EE918" i="1"/>
  <c r="EF912" i="1"/>
  <c r="EC922" i="1"/>
  <c r="ED794" i="1"/>
  <c r="GS638" i="1"/>
  <c r="GS636" i="1" s="1"/>
  <c r="GS618" i="1"/>
  <c r="GS616" i="1" s="1"/>
  <c r="GS357" i="1"/>
  <c r="GS355" i="1" s="1"/>
  <c r="FZ2" i="7"/>
  <c r="GT1199" i="1"/>
  <c r="GT1188" i="1"/>
  <c r="GT1200" i="1"/>
  <c r="GT1196" i="1"/>
  <c r="GT1014" i="1"/>
  <c r="GT858" i="1"/>
  <c r="GT934" i="1"/>
  <c r="GT817" i="1"/>
  <c r="GT640" i="1"/>
  <c r="GT1255" i="1"/>
  <c r="FZ52" i="7" s="1"/>
  <c r="GT1230" i="1"/>
  <c r="FZ41" i="7" s="1"/>
  <c r="GT1080" i="1"/>
  <c r="GT994" i="1"/>
  <c r="GT1036" i="1"/>
  <c r="GT914" i="1"/>
  <c r="GT877" i="1"/>
  <c r="GT660" i="1"/>
  <c r="GT586" i="1"/>
  <c r="GS590" i="1" s="1"/>
  <c r="GR594" i="1" s="1"/>
  <c r="GT974" i="1"/>
  <c r="GT122" i="1"/>
  <c r="GT1212" i="1"/>
  <c r="FZ43" i="7" s="1"/>
  <c r="GT1137" i="1"/>
  <c r="GT1058" i="1"/>
  <c r="GT823" i="1"/>
  <c r="GT824" i="1"/>
  <c r="GT821" i="1"/>
  <c r="GT432" i="1"/>
  <c r="GT826" i="1"/>
  <c r="GT323" i="1"/>
  <c r="GS327" i="1" s="1"/>
  <c r="GR331" i="1" s="1"/>
  <c r="GT95" i="1"/>
  <c r="GT100" i="1" s="1"/>
  <c r="GU8" i="1"/>
  <c r="GT56" i="1"/>
  <c r="GT1198" i="1"/>
  <c r="GT1197" i="1"/>
  <c r="GT954" i="1"/>
  <c r="GT819" i="1"/>
  <c r="GT818" i="1"/>
  <c r="GT822" i="1"/>
  <c r="GT804" i="1"/>
  <c r="GT620" i="1"/>
  <c r="GT820" i="1"/>
  <c r="GT604" i="1"/>
  <c r="GS608" i="1" s="1"/>
  <c r="GR612" i="1" s="1"/>
  <c r="GT379" i="1"/>
  <c r="GT825" i="1"/>
  <c r="GT339" i="1"/>
  <c r="GT359" i="1"/>
  <c r="GS377" i="1"/>
  <c r="GS375" i="1" s="1"/>
  <c r="GS658" i="1"/>
  <c r="GS656" i="1" s="1"/>
  <c r="CY1212" i="1"/>
  <c r="CE43" i="7" s="1"/>
  <c r="GT883" i="1" l="1"/>
  <c r="GS887" i="1" s="1"/>
  <c r="GR891" i="1" s="1"/>
  <c r="GS363" i="1"/>
  <c r="GR367" i="1" s="1"/>
  <c r="GQ371" i="1" s="1"/>
  <c r="GT99" i="1"/>
  <c r="GU807" i="1"/>
  <c r="GU809" i="1"/>
  <c r="GU811" i="1"/>
  <c r="GU806" i="1"/>
  <c r="GU812" i="1"/>
  <c r="GU813" i="1"/>
  <c r="GU814" i="1"/>
  <c r="GU810" i="1"/>
  <c r="GU808" i="1"/>
  <c r="GU815" i="1"/>
  <c r="GS644" i="1"/>
  <c r="GR648" i="1" s="1"/>
  <c r="GQ652" i="1" s="1"/>
  <c r="GS880" i="1"/>
  <c r="GT829" i="1"/>
  <c r="GT880" i="1" s="1"/>
  <c r="GT1193" i="1"/>
  <c r="FZ42" i="7" s="1"/>
  <c r="EG53" i="1"/>
  <c r="EH55" i="1"/>
  <c r="GS664" i="1"/>
  <c r="GR668" i="1" s="1"/>
  <c r="GQ672" i="1" s="1"/>
  <c r="GS624" i="1"/>
  <c r="GR628" i="1" s="1"/>
  <c r="GQ632" i="1" s="1"/>
  <c r="GP837" i="1"/>
  <c r="GQ898" i="1"/>
  <c r="GS383" i="1"/>
  <c r="GR387" i="1" s="1"/>
  <c r="GQ391" i="1" s="1"/>
  <c r="GO902" i="1"/>
  <c r="GQ837" i="1"/>
  <c r="GR898" i="1"/>
  <c r="EC429" i="1"/>
  <c r="ED431" i="1"/>
  <c r="GU75" i="1"/>
  <c r="EI1076" i="1"/>
  <c r="EI1084" i="1"/>
  <c r="EH1088" i="1" s="1"/>
  <c r="EJ1078" i="1"/>
  <c r="EG1054" i="1"/>
  <c r="EG1062" i="1"/>
  <c r="EF1066" i="1" s="1"/>
  <c r="EF1072" i="1" s="1"/>
  <c r="EH1056" i="1"/>
  <c r="EG1032" i="1"/>
  <c r="EG1040" i="1"/>
  <c r="EF1044" i="1" s="1"/>
  <c r="EF1050" i="1" s="1"/>
  <c r="EH1034" i="1"/>
  <c r="EJ1010" i="1"/>
  <c r="EJ1018" i="1"/>
  <c r="EI1022" i="1" s="1"/>
  <c r="EK1012" i="1"/>
  <c r="EI990" i="1"/>
  <c r="EI998" i="1"/>
  <c r="EH1002" i="1" s="1"/>
  <c r="EH1006" i="1" s="1"/>
  <c r="EJ992" i="1"/>
  <c r="EI970" i="1"/>
  <c r="EI978" i="1"/>
  <c r="EH982" i="1" s="1"/>
  <c r="EH986" i="1" s="1"/>
  <c r="EJ972" i="1"/>
  <c r="EJ950" i="1"/>
  <c r="EJ958" i="1"/>
  <c r="EI962" i="1" s="1"/>
  <c r="EI966" i="1" s="1"/>
  <c r="EK952" i="1"/>
  <c r="EG930" i="1"/>
  <c r="EG938" i="1"/>
  <c r="EF942" i="1" s="1"/>
  <c r="EE946" i="1" s="1"/>
  <c r="EH932" i="1"/>
  <c r="EC926" i="1"/>
  <c r="EC796" i="1"/>
  <c r="EC795" i="1"/>
  <c r="DI18" i="7" s="1"/>
  <c r="EF910" i="1"/>
  <c r="EF918" i="1"/>
  <c r="EG912" i="1"/>
  <c r="ED922" i="1"/>
  <c r="EE794" i="1"/>
  <c r="GA2" i="7"/>
  <c r="GU1230" i="1"/>
  <c r="GA41" i="7" s="1"/>
  <c r="GU1255" i="1"/>
  <c r="GA52" i="7" s="1"/>
  <c r="GU1200" i="1"/>
  <c r="GU1137" i="1"/>
  <c r="GU934" i="1"/>
  <c r="GU817" i="1"/>
  <c r="GU819" i="1"/>
  <c r="GU825" i="1"/>
  <c r="GU323" i="1"/>
  <c r="GT327" i="1" s="1"/>
  <c r="GS331" i="1" s="1"/>
  <c r="GU122" i="1"/>
  <c r="GU432" i="1"/>
  <c r="GU1196" i="1"/>
  <c r="GU994" i="1"/>
  <c r="GU1014" i="1"/>
  <c r="GU826" i="1"/>
  <c r="GU877" i="1"/>
  <c r="GU858" i="1"/>
  <c r="GU883" i="1" s="1"/>
  <c r="GT887" i="1" s="1"/>
  <c r="GS891" i="1" s="1"/>
  <c r="GU95" i="1"/>
  <c r="GU99" i="1" s="1"/>
  <c r="GU1198" i="1"/>
  <c r="GU1197" i="1"/>
  <c r="GU1080" i="1"/>
  <c r="GU1036" i="1"/>
  <c r="GU914" i="1"/>
  <c r="GU822" i="1"/>
  <c r="GU820" i="1"/>
  <c r="GU604" i="1"/>
  <c r="GT608" i="1" s="1"/>
  <c r="GS612" i="1" s="1"/>
  <c r="GU640" i="1"/>
  <c r="GU620" i="1"/>
  <c r="GU359" i="1"/>
  <c r="GU56" i="1"/>
  <c r="GV8" i="1"/>
  <c r="GU1188" i="1"/>
  <c r="GU1199" i="1"/>
  <c r="GU1058" i="1"/>
  <c r="GU954" i="1"/>
  <c r="GU974" i="1"/>
  <c r="GU818" i="1"/>
  <c r="GU823" i="1"/>
  <c r="GU821" i="1"/>
  <c r="GU824" i="1"/>
  <c r="GU660" i="1"/>
  <c r="GU586" i="1"/>
  <c r="GT590" i="1" s="1"/>
  <c r="GS594" i="1" s="1"/>
  <c r="GU379" i="1"/>
  <c r="GU339" i="1"/>
  <c r="GT658" i="1"/>
  <c r="GT656" i="1" s="1"/>
  <c r="GT638" i="1"/>
  <c r="GT636" i="1" s="1"/>
  <c r="GT357" i="1"/>
  <c r="GT355" i="1" s="1"/>
  <c r="GT377" i="1"/>
  <c r="GT375" i="1" s="1"/>
  <c r="GT618" i="1"/>
  <c r="GT616" i="1" s="1"/>
  <c r="GU100" i="1" l="1"/>
  <c r="GU1193" i="1"/>
  <c r="GS833" i="1"/>
  <c r="GT363" i="1"/>
  <c r="GS367" i="1" s="1"/>
  <c r="GR371" i="1" s="1"/>
  <c r="GV806" i="1"/>
  <c r="GV808" i="1"/>
  <c r="GV807" i="1"/>
  <c r="GV810" i="1"/>
  <c r="GV814" i="1"/>
  <c r="GV815" i="1"/>
  <c r="GV809" i="1"/>
  <c r="GV811" i="1"/>
  <c r="GV812" i="1"/>
  <c r="GV813" i="1"/>
  <c r="GU804" i="1"/>
  <c r="EH53" i="1"/>
  <c r="EI55" i="1"/>
  <c r="GA42" i="7"/>
  <c r="GT383" i="1"/>
  <c r="GS387" i="1" s="1"/>
  <c r="GR391" i="1" s="1"/>
  <c r="GT644" i="1"/>
  <c r="GS648" i="1" s="1"/>
  <c r="GR652" i="1" s="1"/>
  <c r="GT664" i="1"/>
  <c r="GS668" i="1" s="1"/>
  <c r="GR672" i="1" s="1"/>
  <c r="GU829" i="1"/>
  <c r="GQ902" i="1"/>
  <c r="GT624" i="1"/>
  <c r="GS628" i="1" s="1"/>
  <c r="GR632" i="1" s="1"/>
  <c r="GN906" i="1"/>
  <c r="GP902" i="1"/>
  <c r="GR837" i="1"/>
  <c r="GS898" i="1"/>
  <c r="ED429" i="1"/>
  <c r="EE431" i="1"/>
  <c r="GV75" i="1"/>
  <c r="EJ1076" i="1"/>
  <c r="EJ1084" i="1"/>
  <c r="EI1088" i="1" s="1"/>
  <c r="EK1078" i="1"/>
  <c r="EH1054" i="1"/>
  <c r="EH1062" i="1"/>
  <c r="EG1066" i="1" s="1"/>
  <c r="EG1072" i="1" s="1"/>
  <c r="EI1056" i="1"/>
  <c r="EH1032" i="1"/>
  <c r="EH1040" i="1"/>
  <c r="EG1044" i="1" s="1"/>
  <c r="EG1050" i="1" s="1"/>
  <c r="EI1034" i="1"/>
  <c r="EK1010" i="1"/>
  <c r="EK1018" i="1"/>
  <c r="EJ1022" i="1" s="1"/>
  <c r="EL1012" i="1"/>
  <c r="EJ990" i="1"/>
  <c r="EJ998" i="1"/>
  <c r="EI1002" i="1" s="1"/>
  <c r="EI1006" i="1" s="1"/>
  <c r="EK992" i="1"/>
  <c r="EJ970" i="1"/>
  <c r="EJ978" i="1"/>
  <c r="EI982" i="1" s="1"/>
  <c r="EI986" i="1" s="1"/>
  <c r="EK972" i="1"/>
  <c r="EK950" i="1"/>
  <c r="EK958" i="1"/>
  <c r="EJ962" i="1" s="1"/>
  <c r="EJ966" i="1" s="1"/>
  <c r="EL952" i="1"/>
  <c r="EH930" i="1"/>
  <c r="EH938" i="1"/>
  <c r="EG942" i="1" s="1"/>
  <c r="EF946" i="1" s="1"/>
  <c r="EI932" i="1"/>
  <c r="ED926" i="1"/>
  <c r="ED795" i="1"/>
  <c r="DJ18" i="7" s="1"/>
  <c r="ED796" i="1"/>
  <c r="EG910" i="1"/>
  <c r="EG918" i="1"/>
  <c r="EH912" i="1"/>
  <c r="EE922" i="1"/>
  <c r="EF794" i="1"/>
  <c r="GU618" i="1"/>
  <c r="GU616" i="1" s="1"/>
  <c r="GU658" i="1"/>
  <c r="GU656" i="1" s="1"/>
  <c r="GU357" i="1"/>
  <c r="GU355" i="1" s="1"/>
  <c r="GU638" i="1"/>
  <c r="GU636" i="1" s="1"/>
  <c r="GU377" i="1"/>
  <c r="GU375" i="1" s="1"/>
  <c r="GB2" i="7"/>
  <c r="GV1137" i="1"/>
  <c r="GV994" i="1"/>
  <c r="GV821" i="1"/>
  <c r="GV822" i="1"/>
  <c r="GV820" i="1"/>
  <c r="GV640" i="1"/>
  <c r="GV604" i="1"/>
  <c r="GU608" i="1" s="1"/>
  <c r="GT612" i="1" s="1"/>
  <c r="GV122" i="1"/>
  <c r="GV1200" i="1"/>
  <c r="GV1199" i="1"/>
  <c r="GV1080" i="1"/>
  <c r="GV974" i="1"/>
  <c r="GV877" i="1"/>
  <c r="GV817" i="1"/>
  <c r="GV620" i="1"/>
  <c r="GV432" i="1"/>
  <c r="GV323" i="1"/>
  <c r="GU327" i="1" s="1"/>
  <c r="GT331" i="1" s="1"/>
  <c r="GV1230" i="1"/>
  <c r="GB41" i="7" s="1"/>
  <c r="GV1255" i="1"/>
  <c r="GB52" i="7" s="1"/>
  <c r="GV1196" i="1"/>
  <c r="GV1058" i="1"/>
  <c r="GV934" i="1"/>
  <c r="GV858" i="1"/>
  <c r="GV819" i="1"/>
  <c r="GV818" i="1"/>
  <c r="GV954" i="1"/>
  <c r="GV586" i="1"/>
  <c r="GU590" i="1" s="1"/>
  <c r="GT594" i="1" s="1"/>
  <c r="GV359" i="1"/>
  <c r="GV379" i="1"/>
  <c r="GV824" i="1"/>
  <c r="GV339" i="1"/>
  <c r="GV56" i="1"/>
  <c r="GV1197" i="1"/>
  <c r="GV1198" i="1"/>
  <c r="GV1188" i="1"/>
  <c r="GV1212" i="1"/>
  <c r="GB43" i="7" s="1"/>
  <c r="GV1036" i="1"/>
  <c r="GV1014" i="1"/>
  <c r="GV825" i="1"/>
  <c r="GV826" i="1"/>
  <c r="GV914" i="1"/>
  <c r="GV823" i="1"/>
  <c r="GV660" i="1"/>
  <c r="GW8" i="1"/>
  <c r="GV95" i="1"/>
  <c r="GV99" i="1" s="1"/>
  <c r="DA1212" i="1"/>
  <c r="CG43" i="7" s="1"/>
  <c r="GU644" i="1" l="1"/>
  <c r="GT648" i="1" s="1"/>
  <c r="GS652" i="1" s="1"/>
  <c r="GU624" i="1"/>
  <c r="GT628" i="1" s="1"/>
  <c r="GS632" i="1" s="1"/>
  <c r="GW806" i="1"/>
  <c r="GW813" i="1"/>
  <c r="GW808" i="1"/>
  <c r="GW814" i="1"/>
  <c r="GW815" i="1"/>
  <c r="GW807" i="1"/>
  <c r="GW809" i="1"/>
  <c r="GW810" i="1"/>
  <c r="GW811" i="1"/>
  <c r="GW812" i="1"/>
  <c r="GV883" i="1"/>
  <c r="GU887" i="1" s="1"/>
  <c r="GT891" i="1" s="1"/>
  <c r="GU880" i="1"/>
  <c r="GV804" i="1"/>
  <c r="GV829" i="1"/>
  <c r="GV1193" i="1"/>
  <c r="EI53" i="1"/>
  <c r="EJ55" i="1"/>
  <c r="GU833" i="1"/>
  <c r="GB42" i="7"/>
  <c r="GU363" i="1"/>
  <c r="GT367" i="1" s="1"/>
  <c r="GS371" i="1" s="1"/>
  <c r="GU664" i="1"/>
  <c r="GT668" i="1" s="1"/>
  <c r="GS672" i="1" s="1"/>
  <c r="GV100" i="1"/>
  <c r="GO906" i="1"/>
  <c r="GP906" i="1"/>
  <c r="GT833" i="1"/>
  <c r="GU383" i="1"/>
  <c r="GT387" i="1" s="1"/>
  <c r="GS391" i="1" s="1"/>
  <c r="GR902" i="1"/>
  <c r="EE429" i="1"/>
  <c r="EF431" i="1"/>
  <c r="GW75" i="1"/>
  <c r="EK1076" i="1"/>
  <c r="EK1084" i="1"/>
  <c r="EJ1088" i="1" s="1"/>
  <c r="EL1078" i="1"/>
  <c r="EI1054" i="1"/>
  <c r="EI1062" i="1"/>
  <c r="EH1066" i="1" s="1"/>
  <c r="EH1072" i="1" s="1"/>
  <c r="EJ1056" i="1"/>
  <c r="EI1032" i="1"/>
  <c r="EI1040" i="1"/>
  <c r="EH1044" i="1" s="1"/>
  <c r="EH1050" i="1" s="1"/>
  <c r="EJ1034" i="1"/>
  <c r="EL1010" i="1"/>
  <c r="EL1018" i="1"/>
  <c r="EK1022" i="1" s="1"/>
  <c r="EM1012" i="1"/>
  <c r="EK990" i="1"/>
  <c r="EK998" i="1"/>
  <c r="EJ1002" i="1" s="1"/>
  <c r="EJ1006" i="1" s="1"/>
  <c r="EL992" i="1"/>
  <c r="EK970" i="1"/>
  <c r="EK978" i="1"/>
  <c r="EJ982" i="1" s="1"/>
  <c r="EJ986" i="1" s="1"/>
  <c r="EL972" i="1"/>
  <c r="EL950" i="1"/>
  <c r="EL958" i="1"/>
  <c r="EK962" i="1" s="1"/>
  <c r="EK966" i="1" s="1"/>
  <c r="EM952" i="1"/>
  <c r="EI930" i="1"/>
  <c r="EI938" i="1"/>
  <c r="EH942" i="1" s="1"/>
  <c r="EG946" i="1" s="1"/>
  <c r="EJ932" i="1"/>
  <c r="EE926" i="1"/>
  <c r="EE796" i="1"/>
  <c r="EE795" i="1"/>
  <c r="DK18" i="7" s="1"/>
  <c r="EH910" i="1"/>
  <c r="EH918" i="1"/>
  <c r="EI912" i="1"/>
  <c r="EF922" i="1"/>
  <c r="EG794" i="1"/>
  <c r="GV638" i="1"/>
  <c r="GV636" i="1" s="1"/>
  <c r="GV377" i="1"/>
  <c r="GV375" i="1" s="1"/>
  <c r="GV618" i="1"/>
  <c r="GV616" i="1" s="1"/>
  <c r="GC2" i="7"/>
  <c r="GW1230" i="1"/>
  <c r="GC41" i="7" s="1"/>
  <c r="GW1212" i="1"/>
  <c r="GC43" i="7" s="1"/>
  <c r="GW1014" i="1"/>
  <c r="GW974" i="1"/>
  <c r="GW954" i="1"/>
  <c r="GW824" i="1"/>
  <c r="GW826" i="1"/>
  <c r="GW825" i="1"/>
  <c r="GW818" i="1"/>
  <c r="GW914" i="1"/>
  <c r="GW660" i="1"/>
  <c r="GW586" i="1"/>
  <c r="GV590" i="1" s="1"/>
  <c r="GU594" i="1" s="1"/>
  <c r="GW877" i="1"/>
  <c r="GW1200" i="1"/>
  <c r="GW1199" i="1"/>
  <c r="GW1198" i="1"/>
  <c r="GW1036" i="1"/>
  <c r="GW820" i="1"/>
  <c r="GW821" i="1"/>
  <c r="GW819" i="1"/>
  <c r="GW432" i="1"/>
  <c r="GW640" i="1"/>
  <c r="GW359" i="1"/>
  <c r="GW122" i="1"/>
  <c r="GW1255" i="1"/>
  <c r="GC52" i="7" s="1"/>
  <c r="GW1196" i="1"/>
  <c r="GW1188" i="1"/>
  <c r="GW1137" i="1"/>
  <c r="GW1058" i="1"/>
  <c r="GW994" i="1"/>
  <c r="GW934" i="1"/>
  <c r="GW817" i="1"/>
  <c r="GW620" i="1"/>
  <c r="GW822" i="1"/>
  <c r="GW823" i="1"/>
  <c r="GW379" i="1"/>
  <c r="GW323" i="1"/>
  <c r="GV327" i="1" s="1"/>
  <c r="GU331" i="1" s="1"/>
  <c r="GW1197" i="1"/>
  <c r="GW1080" i="1"/>
  <c r="GW858" i="1"/>
  <c r="GW883" i="1" s="1"/>
  <c r="GV887" i="1" s="1"/>
  <c r="GU891" i="1" s="1"/>
  <c r="GW339" i="1"/>
  <c r="GW604" i="1"/>
  <c r="GV608" i="1" s="1"/>
  <c r="GU612" i="1" s="1"/>
  <c r="GX8" i="1"/>
  <c r="GW95" i="1"/>
  <c r="GW99" i="1" s="1"/>
  <c r="GW56" i="1"/>
  <c r="GV658" i="1"/>
  <c r="GV656" i="1" s="1"/>
  <c r="GV357" i="1"/>
  <c r="GV355" i="1" s="1"/>
  <c r="DB1212" i="1"/>
  <c r="CH43" i="7" s="1"/>
  <c r="GW100" i="1" l="1"/>
  <c r="GV363" i="1"/>
  <c r="GU367" i="1" s="1"/>
  <c r="GV644" i="1"/>
  <c r="GU648" i="1" s="1"/>
  <c r="GT652" i="1" s="1"/>
  <c r="GX806" i="1"/>
  <c r="GX807" i="1"/>
  <c r="GX812" i="1"/>
  <c r="GX808" i="1"/>
  <c r="GX810" i="1"/>
  <c r="GX813" i="1"/>
  <c r="GX814" i="1"/>
  <c r="GX815" i="1"/>
  <c r="GX809" i="1"/>
  <c r="GX811" i="1"/>
  <c r="GV664" i="1"/>
  <c r="GU668" i="1" s="1"/>
  <c r="GT672" i="1" s="1"/>
  <c r="GV624" i="1"/>
  <c r="GU628" i="1" s="1"/>
  <c r="GT632" i="1" s="1"/>
  <c r="GV880" i="1"/>
  <c r="GW804" i="1"/>
  <c r="GT371" i="1"/>
  <c r="GW829" i="1"/>
  <c r="GW1193" i="1"/>
  <c r="EJ53" i="1"/>
  <c r="EK55" i="1"/>
  <c r="GV833" i="1"/>
  <c r="GC42" i="7"/>
  <c r="GQ906" i="1"/>
  <c r="GS837" i="1"/>
  <c r="GT898" i="1"/>
  <c r="GT837" i="1"/>
  <c r="GU898" i="1"/>
  <c r="GV383" i="1"/>
  <c r="GU387" i="1" s="1"/>
  <c r="GT391" i="1" s="1"/>
  <c r="EF429" i="1"/>
  <c r="EG431" i="1"/>
  <c r="GX75" i="1"/>
  <c r="EL1076" i="1"/>
  <c r="EL1084" i="1"/>
  <c r="EK1088" i="1" s="1"/>
  <c r="EM1078" i="1"/>
  <c r="EJ1054" i="1"/>
  <c r="EJ1062" i="1"/>
  <c r="EI1066" i="1" s="1"/>
  <c r="EI1072" i="1" s="1"/>
  <c r="EK1056" i="1"/>
  <c r="EJ1032" i="1"/>
  <c r="EJ1040" i="1"/>
  <c r="EI1044" i="1" s="1"/>
  <c r="EI1050" i="1" s="1"/>
  <c r="EK1034" i="1"/>
  <c r="EM1010" i="1"/>
  <c r="EM1018" i="1"/>
  <c r="EL1022" i="1" s="1"/>
  <c r="EN1012" i="1"/>
  <c r="EL990" i="1"/>
  <c r="EL998" i="1"/>
  <c r="EK1002" i="1" s="1"/>
  <c r="EK1006" i="1" s="1"/>
  <c r="EM992" i="1"/>
  <c r="EL970" i="1"/>
  <c r="EL978" i="1"/>
  <c r="EK982" i="1" s="1"/>
  <c r="EK986" i="1" s="1"/>
  <c r="EM972" i="1"/>
  <c r="EM950" i="1"/>
  <c r="EM958" i="1"/>
  <c r="EL962" i="1" s="1"/>
  <c r="EL966" i="1" s="1"/>
  <c r="EN952" i="1"/>
  <c r="EJ930" i="1"/>
  <c r="EJ938" i="1"/>
  <c r="EI942" i="1" s="1"/>
  <c r="EH946" i="1" s="1"/>
  <c r="EK932" i="1"/>
  <c r="EF926" i="1"/>
  <c r="EF795" i="1"/>
  <c r="DL18" i="7" s="1"/>
  <c r="EF796" i="1"/>
  <c r="EI910" i="1"/>
  <c r="EI918" i="1"/>
  <c r="EJ912" i="1"/>
  <c r="EG922" i="1"/>
  <c r="EH794" i="1"/>
  <c r="GW618" i="1"/>
  <c r="GW616" i="1" s="1"/>
  <c r="GW658" i="1"/>
  <c r="GW656" i="1" s="1"/>
  <c r="GD2" i="7"/>
  <c r="GX1230" i="1"/>
  <c r="GD41" i="7" s="1"/>
  <c r="GX1197" i="1"/>
  <c r="GX994" i="1"/>
  <c r="GX819" i="1"/>
  <c r="GX820" i="1"/>
  <c r="GX934" i="1"/>
  <c r="GX660" i="1"/>
  <c r="GX586" i="1"/>
  <c r="GW590" i="1" s="1"/>
  <c r="GV594" i="1" s="1"/>
  <c r="GX95" i="1"/>
  <c r="GX99" i="1" s="1"/>
  <c r="GX56" i="1"/>
  <c r="GX1199" i="1"/>
  <c r="GX1198" i="1"/>
  <c r="GX1196" i="1"/>
  <c r="GX1014" i="1"/>
  <c r="GX1080" i="1"/>
  <c r="GX974" i="1"/>
  <c r="GX858" i="1"/>
  <c r="GX432" i="1"/>
  <c r="GX877" i="1"/>
  <c r="GX339" i="1"/>
  <c r="GX122" i="1"/>
  <c r="GX822" i="1"/>
  <c r="GY8" i="1"/>
  <c r="GX1188" i="1"/>
  <c r="GX954" i="1"/>
  <c r="GX914" i="1"/>
  <c r="GX824" i="1"/>
  <c r="GX817" i="1"/>
  <c r="GX620" i="1"/>
  <c r="GX826" i="1"/>
  <c r="GX604" i="1"/>
  <c r="GW608" i="1" s="1"/>
  <c r="GV612" i="1" s="1"/>
  <c r="GX379" i="1"/>
  <c r="GX640" i="1"/>
  <c r="GX1255" i="1"/>
  <c r="GD52" i="7" s="1"/>
  <c r="GX1137" i="1"/>
  <c r="GX1200" i="1"/>
  <c r="GX1058" i="1"/>
  <c r="GX1036" i="1"/>
  <c r="GX823" i="1"/>
  <c r="GX825" i="1"/>
  <c r="GX818" i="1"/>
  <c r="GX821" i="1"/>
  <c r="GX323" i="1"/>
  <c r="GW327" i="1" s="1"/>
  <c r="GV331" i="1" s="1"/>
  <c r="GX359" i="1"/>
  <c r="GW357" i="1"/>
  <c r="GW355" i="1" s="1"/>
  <c r="GW377" i="1"/>
  <c r="GW375" i="1" s="1"/>
  <c r="GW638" i="1"/>
  <c r="GW636" i="1" s="1"/>
  <c r="GY488" i="1" l="1"/>
  <c r="GX883" i="1"/>
  <c r="GW887" i="1" s="1"/>
  <c r="GV891" i="1" s="1"/>
  <c r="GX100" i="1"/>
  <c r="GY807" i="1"/>
  <c r="GY809" i="1"/>
  <c r="GY808" i="1"/>
  <c r="GY811" i="1"/>
  <c r="GY810" i="1"/>
  <c r="GY1147" i="1"/>
  <c r="GY1149" i="1"/>
  <c r="GY1151" i="1"/>
  <c r="GY806" i="1"/>
  <c r="GY1160" i="1"/>
  <c r="GY1162" i="1"/>
  <c r="GY1150" i="1"/>
  <c r="GY1159" i="1"/>
  <c r="GY1163" i="1"/>
  <c r="GY1148" i="1"/>
  <c r="GY812" i="1"/>
  <c r="GY813" i="1"/>
  <c r="GY814" i="1"/>
  <c r="GY815" i="1"/>
  <c r="GY1161" i="1"/>
  <c r="GW363" i="1"/>
  <c r="GV367" i="1" s="1"/>
  <c r="GU371" i="1" s="1"/>
  <c r="GW880" i="1"/>
  <c r="GX829" i="1"/>
  <c r="GW833" i="1" s="1"/>
  <c r="GX804" i="1"/>
  <c r="GX1193" i="1"/>
  <c r="GD42" i="7" s="1"/>
  <c r="EK53" i="1"/>
  <c r="EL55" i="1"/>
  <c r="GW664" i="1"/>
  <c r="GV668" i="1" s="1"/>
  <c r="GU672" i="1" s="1"/>
  <c r="GT902" i="1"/>
  <c r="GW383" i="1"/>
  <c r="GV387" i="1" s="1"/>
  <c r="GU391" i="1" s="1"/>
  <c r="GU837" i="1"/>
  <c r="GV898" i="1"/>
  <c r="GW644" i="1"/>
  <c r="GV648" i="1" s="1"/>
  <c r="GU652" i="1" s="1"/>
  <c r="GW624" i="1"/>
  <c r="GV628" i="1" s="1"/>
  <c r="GU632" i="1" s="1"/>
  <c r="GS902" i="1"/>
  <c r="EG429" i="1"/>
  <c r="EH431" i="1"/>
  <c r="GY112" i="1"/>
  <c r="GY75" i="1"/>
  <c r="EM1076" i="1"/>
  <c r="EM1084" i="1"/>
  <c r="EL1088" i="1" s="1"/>
  <c r="EN1078" i="1"/>
  <c r="EK1054" i="1"/>
  <c r="EK1062" i="1"/>
  <c r="EJ1066" i="1" s="1"/>
  <c r="EJ1072" i="1" s="1"/>
  <c r="EL1056" i="1"/>
  <c r="EK1032" i="1"/>
  <c r="EK1040" i="1"/>
  <c r="EJ1044" i="1" s="1"/>
  <c r="EJ1050" i="1" s="1"/>
  <c r="EL1034" i="1"/>
  <c r="EN1010" i="1"/>
  <c r="EN1018" i="1"/>
  <c r="EM1022" i="1" s="1"/>
  <c r="EO1012" i="1"/>
  <c r="EM990" i="1"/>
  <c r="EM998" i="1"/>
  <c r="EL1002" i="1" s="1"/>
  <c r="EL1006" i="1" s="1"/>
  <c r="EN992" i="1"/>
  <c r="EM970" i="1"/>
  <c r="EM978" i="1"/>
  <c r="EL982" i="1" s="1"/>
  <c r="EL986" i="1" s="1"/>
  <c r="EN972" i="1"/>
  <c r="EN950" i="1"/>
  <c r="EN958" i="1"/>
  <c r="EM962" i="1" s="1"/>
  <c r="EM966" i="1" s="1"/>
  <c r="EO952" i="1"/>
  <c r="EK930" i="1"/>
  <c r="EK938" i="1"/>
  <c r="EJ942" i="1" s="1"/>
  <c r="EI946" i="1" s="1"/>
  <c r="EL932" i="1"/>
  <c r="EG926" i="1"/>
  <c r="EG796" i="1"/>
  <c r="EG795" i="1"/>
  <c r="DM18" i="7" s="1"/>
  <c r="EJ910" i="1"/>
  <c r="EJ918" i="1"/>
  <c r="EK912" i="1"/>
  <c r="EH922" i="1"/>
  <c r="EI794" i="1"/>
  <c r="GE2" i="7"/>
  <c r="GY1341" i="1"/>
  <c r="GE57" i="7" s="1"/>
  <c r="GY1334" i="1"/>
  <c r="GE54" i="7" s="1"/>
  <c r="GY1311" i="1"/>
  <c r="GE49" i="7" s="1"/>
  <c r="GY1270" i="1"/>
  <c r="GY1246" i="1"/>
  <c r="GY1261" i="1"/>
  <c r="GY1235" i="1"/>
  <c r="GE45" i="7" s="1"/>
  <c r="GY1221" i="1"/>
  <c r="GE44" i="7" s="1"/>
  <c r="GY1196" i="1"/>
  <c r="GY1199" i="1"/>
  <c r="GY1119" i="1"/>
  <c r="GE21" i="7" s="1"/>
  <c r="GY1129" i="1"/>
  <c r="GE79" i="7" s="1"/>
  <c r="GY1153" i="1"/>
  <c r="GE25" i="7" s="1"/>
  <c r="GY1103" i="1"/>
  <c r="GY1123" i="1"/>
  <c r="GE40" i="7" s="1"/>
  <c r="GY1115" i="1"/>
  <c r="GY1066" i="1"/>
  <c r="GY954" i="1"/>
  <c r="GY966" i="1"/>
  <c r="GY962" i="1"/>
  <c r="GY883" i="1"/>
  <c r="GX887" i="1" s="1"/>
  <c r="GW891" i="1" s="1"/>
  <c r="GY826" i="1"/>
  <c r="GY891" i="1"/>
  <c r="GY771" i="1"/>
  <c r="GY887" i="1"/>
  <c r="GX891" i="1" s="1"/>
  <c r="GY817" i="1"/>
  <c r="GY776" i="1"/>
  <c r="GE17" i="7" s="1"/>
  <c r="GY707" i="1"/>
  <c r="GY797" i="1"/>
  <c r="GE37" i="7" s="1"/>
  <c r="GY672" i="1"/>
  <c r="GY558" i="1"/>
  <c r="GY515" i="1"/>
  <c r="GY408" i="1"/>
  <c r="GY796" i="1"/>
  <c r="GY684" i="1"/>
  <c r="GY594" i="1"/>
  <c r="GY538" i="1"/>
  <c r="GY471" i="1"/>
  <c r="GY858" i="1"/>
  <c r="GY680" i="1"/>
  <c r="GY550" i="1"/>
  <c r="GY403" i="1"/>
  <c r="GY690" i="1"/>
  <c r="GY511" i="1"/>
  <c r="GY689" i="1"/>
  <c r="GY541" i="1"/>
  <c r="GY387" i="1"/>
  <c r="GY537" i="1"/>
  <c r="GY277" i="1"/>
  <c r="GY245" i="1"/>
  <c r="GY211" i="1"/>
  <c r="GY163" i="1"/>
  <c r="GY409" i="1"/>
  <c r="GY291" i="1"/>
  <c r="GY248" i="1"/>
  <c r="GY217" i="1"/>
  <c r="GY173" i="1"/>
  <c r="GY590" i="1"/>
  <c r="GY309" i="1"/>
  <c r="GY251" i="1"/>
  <c r="GY220" i="1"/>
  <c r="GY166" i="1"/>
  <c r="GE30" i="7"/>
  <c r="GY250" i="1"/>
  <c r="GY103" i="1"/>
  <c r="GY32" i="1"/>
  <c r="GY13" i="1"/>
  <c r="GY14" i="1"/>
  <c r="GY212" i="1"/>
  <c r="GY31" i="1"/>
  <c r="GE34" i="7" s="1"/>
  <c r="GY12" i="1"/>
  <c r="GY327" i="1"/>
  <c r="GY135" i="1"/>
  <c r="GY38" i="1"/>
  <c r="GE65" i="7" s="1"/>
  <c r="GY681" i="1"/>
  <c r="GY208" i="1"/>
  <c r="GY39" i="1"/>
  <c r="GE66" i="7" s="1"/>
  <c r="GY20" i="1"/>
  <c r="GE9" i="7" s="1"/>
  <c r="GY1347" i="1"/>
  <c r="GY1331" i="1"/>
  <c r="GY1320" i="1"/>
  <c r="GY1268" i="1"/>
  <c r="GY1232" i="1"/>
  <c r="GE68" i="7" s="1"/>
  <c r="GY1230" i="1"/>
  <c r="GE41" i="7" s="1"/>
  <c r="GY1212" i="1"/>
  <c r="GE43" i="7" s="1"/>
  <c r="GY1204" i="1"/>
  <c r="GE80" i="7" s="1"/>
  <c r="GY1181" i="1"/>
  <c r="GE26" i="7" s="1"/>
  <c r="GY1255" i="1"/>
  <c r="GE52" i="7" s="1"/>
  <c r="GY1173" i="1"/>
  <c r="GY1110" i="1"/>
  <c r="GE78" i="7" s="1"/>
  <c r="GY1118" i="1"/>
  <c r="GE20" i="7" s="1"/>
  <c r="GY1058" i="1"/>
  <c r="GY1094" i="1"/>
  <c r="GY1080" i="1"/>
  <c r="GY1014" i="1"/>
  <c r="GY942" i="1"/>
  <c r="GY1006" i="1"/>
  <c r="GY986" i="1"/>
  <c r="GY926" i="1"/>
  <c r="GY822" i="1"/>
  <c r="GY804" i="1"/>
  <c r="GY837" i="1"/>
  <c r="GY745" i="1"/>
  <c r="GY877" i="1"/>
  <c r="GY763" i="1"/>
  <c r="GY946" i="1"/>
  <c r="GY759" i="1"/>
  <c r="GY632" i="1"/>
  <c r="GY546" i="1"/>
  <c r="GY399" i="1"/>
  <c r="GY781" i="1"/>
  <c r="GY668" i="1"/>
  <c r="GY572" i="1"/>
  <c r="GY514" i="1"/>
  <c r="GY404" i="1"/>
  <c r="GY820" i="1"/>
  <c r="GY648" i="1"/>
  <c r="GY536" i="1"/>
  <c r="GY821" i="1"/>
  <c r="GY612" i="1"/>
  <c r="GY476" i="1"/>
  <c r="GY660" i="1"/>
  <c r="GY519" i="1"/>
  <c r="GY379" i="1"/>
  <c r="GY351" i="1"/>
  <c r="GY267" i="1"/>
  <c r="GY226" i="1"/>
  <c r="GY207" i="1"/>
  <c r="GY157" i="1"/>
  <c r="GE5" i="7" s="1"/>
  <c r="GY359" i="1"/>
  <c r="GY276" i="1"/>
  <c r="GY244" i="1"/>
  <c r="GY210" i="1"/>
  <c r="GY162" i="1"/>
  <c r="GY518" i="1"/>
  <c r="GY287" i="1"/>
  <c r="GY247" i="1"/>
  <c r="GY215" i="1"/>
  <c r="GY161" i="1"/>
  <c r="GY371" i="1"/>
  <c r="GY219" i="1"/>
  <c r="GY56" i="1"/>
  <c r="GY72" i="1" s="1"/>
  <c r="GY27" i="1"/>
  <c r="GY556" i="1"/>
  <c r="GY483" i="1"/>
  <c r="GY100" i="1"/>
  <c r="GY25" i="1"/>
  <c r="GE14" i="7" s="1"/>
  <c r="GY11" i="1"/>
  <c r="GY258" i="1"/>
  <c r="GY105" i="1"/>
  <c r="GY33" i="1"/>
  <c r="GE35" i="7" s="1"/>
  <c r="GY339" i="1"/>
  <c r="GY142" i="1"/>
  <c r="GY34" i="1"/>
  <c r="GY15" i="1"/>
  <c r="GY1343" i="1"/>
  <c r="GE64" i="7" s="1"/>
  <c r="GY1325" i="1"/>
  <c r="GY1307" i="1"/>
  <c r="GY1281" i="1"/>
  <c r="GY1214" i="1"/>
  <c r="GE81" i="7" s="1"/>
  <c r="GY1258" i="1"/>
  <c r="GE73" i="7" s="1"/>
  <c r="GY1198" i="1"/>
  <c r="GY1197" i="1"/>
  <c r="GY1193" i="1"/>
  <c r="GE42" i="7" s="1"/>
  <c r="GY1177" i="1"/>
  <c r="GE24" i="7" s="1"/>
  <c r="GY1088" i="1"/>
  <c r="GY1107" i="1"/>
  <c r="GE38" i="7" s="1"/>
  <c r="GY1044" i="1"/>
  <c r="GY1028" i="1"/>
  <c r="GY1036" i="1"/>
  <c r="GY994" i="1"/>
  <c r="GY1114" i="1"/>
  <c r="GY1002" i="1"/>
  <c r="GY914" i="1"/>
  <c r="GY898" i="1"/>
  <c r="GY818" i="1"/>
  <c r="GY794" i="1"/>
  <c r="GY824" i="1"/>
  <c r="GY795" i="1"/>
  <c r="GE18" i="7" s="1"/>
  <c r="GY723" i="1"/>
  <c r="GY833" i="1"/>
  <c r="GY741" i="1"/>
  <c r="GY829" i="1"/>
  <c r="GX833" i="1" s="1"/>
  <c r="GY710" i="1"/>
  <c r="GE36" i="7" s="1"/>
  <c r="GY604" i="1"/>
  <c r="GX608" i="1" s="1"/>
  <c r="GW612" i="1" s="1"/>
  <c r="GY539" i="1"/>
  <c r="GY482" i="1"/>
  <c r="GY825" i="1"/>
  <c r="GY755" i="1"/>
  <c r="GY640" i="1"/>
  <c r="GY557" i="1"/>
  <c r="GY498" i="1"/>
  <c r="GY391" i="1"/>
  <c r="GY620" i="1"/>
  <c r="GY513" i="1"/>
  <c r="GY775" i="1"/>
  <c r="GE16" i="7" s="1"/>
  <c r="GY568" i="1"/>
  <c r="GY432" i="1"/>
  <c r="GY608" i="1"/>
  <c r="GE31" i="7"/>
  <c r="GY934" i="1"/>
  <c r="GY323" i="1"/>
  <c r="GX327" i="1" s="1"/>
  <c r="GW331" i="1" s="1"/>
  <c r="GY255" i="1"/>
  <c r="GY222" i="1"/>
  <c r="GY203" i="1"/>
  <c r="GY139" i="1"/>
  <c r="GY347" i="1"/>
  <c r="GY263" i="1"/>
  <c r="GY225" i="1"/>
  <c r="GY206" i="1"/>
  <c r="GY138" i="1"/>
  <c r="GY400" i="1"/>
  <c r="GY275" i="1"/>
  <c r="GY243" i="1"/>
  <c r="GY209" i="1"/>
  <c r="GY143" i="1"/>
  <c r="GY367" i="1"/>
  <c r="GY160" i="1"/>
  <c r="GY41" i="1"/>
  <c r="GE75" i="7" s="1"/>
  <c r="GY22" i="1"/>
  <c r="GE11" i="7" s="1"/>
  <c r="GY204" i="1"/>
  <c r="GY278" i="1"/>
  <c r="GY40" i="1"/>
  <c r="GE67" i="7" s="1"/>
  <c r="GY21" i="1"/>
  <c r="GE10" i="7" s="1"/>
  <c r="GZ8" i="1"/>
  <c r="GY223" i="1"/>
  <c r="GY95" i="1"/>
  <c r="GY23" i="1"/>
  <c r="GE12" i="7" s="1"/>
  <c r="GY270" i="1"/>
  <c r="GY106" i="1"/>
  <c r="GY30" i="1"/>
  <c r="GE28" i="7" s="1"/>
  <c r="GY1338" i="1"/>
  <c r="GE74" i="7" s="1"/>
  <c r="GY1318" i="1"/>
  <c r="GY1303" i="1"/>
  <c r="GY1264" i="1"/>
  <c r="GE53" i="7" s="1"/>
  <c r="GY1279" i="1"/>
  <c r="GY1223" i="1"/>
  <c r="GE82" i="7" s="1"/>
  <c r="GY1188" i="1"/>
  <c r="GY1200" i="1"/>
  <c r="GY1165" i="1"/>
  <c r="GE23" i="7" s="1"/>
  <c r="GY1156" i="1"/>
  <c r="GE63" i="7" s="1"/>
  <c r="GY1137" i="1"/>
  <c r="GY1072" i="1"/>
  <c r="GY1124" i="1"/>
  <c r="GY1168" i="1"/>
  <c r="GE22" i="7" s="1"/>
  <c r="GY1022" i="1"/>
  <c r="GY982" i="1"/>
  <c r="GY1050" i="1"/>
  <c r="GY974" i="1"/>
  <c r="GY902" i="1"/>
  <c r="GY880" i="1"/>
  <c r="GY922" i="1"/>
  <c r="GY819" i="1"/>
  <c r="GY780" i="1"/>
  <c r="GY708" i="1"/>
  <c r="GE15" i="7" s="1"/>
  <c r="GY823" i="1"/>
  <c r="GY786" i="1"/>
  <c r="GE77" i="7" s="1"/>
  <c r="GY719" i="1"/>
  <c r="GY685" i="1"/>
  <c r="GY576" i="1"/>
  <c r="GY533" i="1"/>
  <c r="GE6" i="7" s="1"/>
  <c r="GY475" i="1"/>
  <c r="GY709" i="1"/>
  <c r="GY628" i="1"/>
  <c r="GY545" i="1"/>
  <c r="GY481" i="1"/>
  <c r="GY906" i="1"/>
  <c r="GY727" i="1"/>
  <c r="GY586" i="1"/>
  <c r="GX590" i="1" s="1"/>
  <c r="GW594" i="1" s="1"/>
  <c r="GY479" i="1"/>
  <c r="GY695" i="1"/>
  <c r="GY542" i="1"/>
  <c r="GY772" i="1"/>
  <c r="GY559" i="1"/>
  <c r="GY414" i="1"/>
  <c r="GY652" i="1"/>
  <c r="GY295" i="1"/>
  <c r="GY249" i="1"/>
  <c r="GY218" i="1"/>
  <c r="GY174" i="1"/>
  <c r="GY313" i="1"/>
  <c r="GY252" i="1"/>
  <c r="GY221" i="1"/>
  <c r="GY200" i="1"/>
  <c r="GY122" i="1"/>
  <c r="GY331" i="1"/>
  <c r="GY262" i="1"/>
  <c r="GY224" i="1"/>
  <c r="GY205" i="1"/>
  <c r="GY137" i="1"/>
  <c r="GY305" i="1"/>
  <c r="GY107" i="1"/>
  <c r="GY37" i="1"/>
  <c r="GY17" i="1"/>
  <c r="GY28" i="1"/>
  <c r="GY246" i="1"/>
  <c r="GY36" i="1"/>
  <c r="GY16" i="1"/>
  <c r="GY737" i="1"/>
  <c r="GY165" i="1"/>
  <c r="GY42" i="1"/>
  <c r="GE76" i="7" s="1"/>
  <c r="GY19" i="1"/>
  <c r="GE3" i="7" s="1"/>
  <c r="GY240" i="1"/>
  <c r="GY99" i="1"/>
  <c r="GY24" i="1"/>
  <c r="GE13" i="7" s="1"/>
  <c r="GX357" i="1"/>
  <c r="GX355" i="1" s="1"/>
  <c r="GX638" i="1"/>
  <c r="GX636" i="1" s="1"/>
  <c r="GX377" i="1"/>
  <c r="GX375" i="1" s="1"/>
  <c r="GX618" i="1"/>
  <c r="GX616" i="1" s="1"/>
  <c r="GX658" i="1"/>
  <c r="GX656" i="1" s="1"/>
  <c r="BH1002" i="1"/>
  <c r="BC1066" i="1"/>
  <c r="BC1072" i="1" s="1"/>
  <c r="BC1044" i="1"/>
  <c r="BF942" i="1"/>
  <c r="BB922" i="1"/>
  <c r="AB1066" i="1"/>
  <c r="AB1072" i="1" s="1"/>
  <c r="BG1022" i="1"/>
  <c r="BK1022" i="1"/>
  <c r="BD1066" i="1"/>
  <c r="BD1072" i="1" s="1"/>
  <c r="BE942" i="1"/>
  <c r="BG982" i="1"/>
  <c r="BC942" i="1"/>
  <c r="CG1230" i="1"/>
  <c r="BM41" i="7" s="1"/>
  <c r="CD387" i="1"/>
  <c r="CI1200" i="1"/>
  <c r="CH1199" i="1"/>
  <c r="CC1200" i="1"/>
  <c r="AJ982" i="1"/>
  <c r="AL982" i="1"/>
  <c r="AL833" i="1"/>
  <c r="AM1197" i="1"/>
  <c r="AF648" i="1"/>
  <c r="AI887" i="1"/>
  <c r="AO1200" i="1"/>
  <c r="AL648" i="1"/>
  <c r="AN1088" i="1"/>
  <c r="AK922" i="1"/>
  <c r="AG962" i="1"/>
  <c r="AK648" i="1"/>
  <c r="AI962" i="1"/>
  <c r="AC387" i="1"/>
  <c r="AC1022" i="1"/>
  <c r="DC387" i="1"/>
  <c r="AI387" i="1"/>
  <c r="AL387" i="1"/>
  <c r="AK1196" i="1"/>
  <c r="AK962" i="1"/>
  <c r="AJ367" i="1"/>
  <c r="AU962" i="1"/>
  <c r="AZ1002" i="1"/>
  <c r="AY833" i="1"/>
  <c r="AY982" i="1"/>
  <c r="AX1200" i="1"/>
  <c r="AW922" i="1"/>
  <c r="BS668" i="1"/>
  <c r="BR387" i="1"/>
  <c r="BX1197" i="1"/>
  <c r="BO887" i="1"/>
  <c r="BL1197" i="1"/>
  <c r="CG668" i="1"/>
  <c r="CE833" i="1"/>
  <c r="BV628" i="1"/>
  <c r="BZ1198" i="1"/>
  <c r="BO628" i="1"/>
  <c r="CP1196" i="1"/>
  <c r="CN387" i="1"/>
  <c r="CV833" i="1"/>
  <c r="CP367" i="1"/>
  <c r="CK668" i="1"/>
  <c r="AC1044" i="1"/>
  <c r="AC1050" i="1" s="1"/>
  <c r="AG1198" i="1"/>
  <c r="AI1200" i="1"/>
  <c r="AH1198" i="1"/>
  <c r="AB1198" i="1"/>
  <c r="AE1200" i="1"/>
  <c r="AT1198" i="1"/>
  <c r="AW1200" i="1"/>
  <c r="AV367" i="1"/>
  <c r="AP833" i="1"/>
  <c r="AN367" i="1"/>
  <c r="BA922" i="1"/>
  <c r="BB982" i="1"/>
  <c r="AT1002" i="1"/>
  <c r="AT833" i="1"/>
  <c r="AD1200" i="1"/>
  <c r="BY668" i="1"/>
  <c r="CI887" i="1"/>
  <c r="CJ887" i="1"/>
  <c r="CJ1200" i="1"/>
  <c r="BZ668" i="1"/>
  <c r="CB628" i="1"/>
  <c r="AM387" i="1"/>
  <c r="AJ1022" i="1"/>
  <c r="AL1197" i="1"/>
  <c r="AK1044" i="1"/>
  <c r="AK1050" i="1" s="1"/>
  <c r="AI833" i="1"/>
  <c r="AV648" i="1"/>
  <c r="AV1044" i="1"/>
  <c r="AZ1066" i="1"/>
  <c r="AZ1072" i="1" s="1"/>
  <c r="AW962" i="1"/>
  <c r="AS942" i="1"/>
  <c r="AT648" i="1"/>
  <c r="BJ833" i="1"/>
  <c r="BE367" i="1"/>
  <c r="BH648" i="1"/>
  <c r="BC887" i="1"/>
  <c r="AY1198" i="1"/>
  <c r="BA1198" i="1"/>
  <c r="BC1230" i="1"/>
  <c r="AI41" i="7" s="1"/>
  <c r="BE1197" i="1"/>
  <c r="BB833" i="1"/>
  <c r="AW628" i="1"/>
  <c r="AW387" i="1"/>
  <c r="CO668" i="1"/>
  <c r="CN668" i="1"/>
  <c r="CQ668" i="1"/>
  <c r="CR833" i="1"/>
  <c r="CM668" i="1"/>
  <c r="CV668" i="1"/>
  <c r="CW628" i="1"/>
  <c r="CP887" i="1"/>
  <c r="CO833" i="1"/>
  <c r="CN1196" i="1"/>
  <c r="CM1196" i="1"/>
  <c r="CQ1199" i="1"/>
  <c r="CO1230" i="1"/>
  <c r="BU41" i="7" s="1"/>
  <c r="CG833" i="1"/>
  <c r="BU1196" i="1"/>
  <c r="BY387" i="1"/>
  <c r="AA1200" i="1"/>
  <c r="AG982" i="1"/>
  <c r="AL1230" i="1"/>
  <c r="R41" i="7" s="1"/>
  <c r="AH1197" i="1"/>
  <c r="AD833" i="1"/>
  <c r="AG1197" i="1"/>
  <c r="AT628" i="1"/>
  <c r="AU387" i="1"/>
  <c r="AY887" i="1"/>
  <c r="AS1044" i="1"/>
  <c r="AS1050" i="1" s="1"/>
  <c r="AP1022" i="1"/>
  <c r="BO1198" i="1"/>
  <c r="BQ1198" i="1"/>
  <c r="BH1230" i="1"/>
  <c r="AN41" i="7" s="1"/>
  <c r="BI1198" i="1"/>
  <c r="BE628" i="1"/>
  <c r="CA1230" i="1"/>
  <c r="BG41" i="7" s="1"/>
  <c r="CC833" i="1"/>
  <c r="BZ1196" i="1"/>
  <c r="BT1200" i="1"/>
  <c r="BE887" i="1"/>
  <c r="BH833" i="1"/>
  <c r="CG628" i="1"/>
  <c r="CM1200" i="1"/>
  <c r="CE648" i="1"/>
  <c r="CJ1199" i="1"/>
  <c r="CH1230" i="1"/>
  <c r="BN41" i="7" s="1"/>
  <c r="AB1200" i="1"/>
  <c r="DD1197" i="1"/>
  <c r="AE887" i="1"/>
  <c r="AA1198" i="1"/>
  <c r="DA1230" i="1"/>
  <c r="CG41" i="7" s="1"/>
  <c r="DC628" i="1"/>
  <c r="AO982" i="1"/>
  <c r="AQ668" i="1"/>
  <c r="AK1066" i="1"/>
  <c r="AK1072" i="1" s="1"/>
  <c r="AM1088" i="1"/>
  <c r="AJ833" i="1"/>
  <c r="AT942" i="1"/>
  <c r="AZ922" i="1"/>
  <c r="AW668" i="1"/>
  <c r="AT1196" i="1"/>
  <c r="AK1088" i="1"/>
  <c r="AN1199" i="1"/>
  <c r="BZ628" i="1"/>
  <c r="BZ887" i="1"/>
  <c r="CC648" i="1"/>
  <c r="CC1230" i="1"/>
  <c r="BI41" i="7" s="1"/>
  <c r="BV387" i="1"/>
  <c r="AE1066" i="1"/>
  <c r="AE1072" i="1" s="1"/>
  <c r="AJ1230" i="1"/>
  <c r="P41" i="7" s="1"/>
  <c r="AI982" i="1"/>
  <c r="AK1230" i="1"/>
  <c r="Q41" i="7" s="1"/>
  <c r="AE367" i="1"/>
  <c r="AE942" i="1"/>
  <c r="AV1197" i="1"/>
  <c r="AW1198" i="1"/>
  <c r="AY648" i="1"/>
  <c r="AU1230" i="1"/>
  <c r="AA41" i="7" s="1"/>
  <c r="AP982" i="1"/>
  <c r="BH1198" i="1"/>
  <c r="BB1002" i="1"/>
  <c r="AZ887" i="1"/>
  <c r="AY922" i="1"/>
  <c r="AR942" i="1"/>
  <c r="BN668" i="1"/>
  <c r="BU1230" i="1"/>
  <c r="BA41" i="7" s="1"/>
  <c r="BV1199" i="1"/>
  <c r="BU1200" i="1"/>
  <c r="BL648" i="1"/>
  <c r="BO367" i="1"/>
  <c r="AC1198" i="1"/>
  <c r="AA1230" i="1"/>
  <c r="AE1198" i="1"/>
  <c r="AC1200" i="1"/>
  <c r="AA887" i="1"/>
  <c r="AD1066" i="1"/>
  <c r="AD648" i="1"/>
  <c r="AJ1199" i="1"/>
  <c r="AC922" i="1"/>
  <c r="BC922" i="1"/>
  <c r="AB668" i="1"/>
  <c r="AA962" i="1"/>
  <c r="AA966" i="1" s="1"/>
  <c r="BD1044" i="1"/>
  <c r="AE1199" i="1"/>
  <c r="DC1230" i="1"/>
  <c r="CI41" i="7" s="1"/>
  <c r="CN833" i="1"/>
  <c r="CT1199" i="1"/>
  <c r="AR628" i="1"/>
  <c r="AR1088" i="1"/>
  <c r="AT962" i="1"/>
  <c r="AS387" i="1"/>
  <c r="AQ1199" i="1"/>
  <c r="AR887" i="1"/>
  <c r="BG833" i="1"/>
  <c r="BF668" i="1"/>
  <c r="BK628" i="1"/>
  <c r="BI628" i="1"/>
  <c r="BB1044" i="1"/>
  <c r="CG367" i="1"/>
  <c r="CK1198" i="1"/>
  <c r="BD387" i="1"/>
  <c r="AV922" i="1"/>
  <c r="BB1197" i="1"/>
  <c r="BV1197" i="1"/>
  <c r="BN628" i="1"/>
  <c r="BR887" i="1"/>
  <c r="BK833" i="1"/>
  <c r="BD1198" i="1"/>
  <c r="BX668" i="1"/>
  <c r="CB887" i="1"/>
  <c r="CD833" i="1"/>
  <c r="CE1199" i="1"/>
  <c r="BU833" i="1"/>
  <c r="BW628" i="1"/>
  <c r="DA1198" i="1"/>
  <c r="DA833" i="1"/>
  <c r="DE833" i="1"/>
  <c r="DD1230" i="1"/>
  <c r="CJ41" i="7" s="1"/>
  <c r="CW387" i="1"/>
  <c r="AI1066" i="1"/>
  <c r="AI1072" i="1" s="1"/>
  <c r="AN1196" i="1"/>
  <c r="AL962" i="1"/>
  <c r="AK1200" i="1"/>
  <c r="AA1002" i="1"/>
  <c r="AA1006" i="1" s="1"/>
  <c r="AF668" i="1"/>
  <c r="AS982" i="1"/>
  <c r="AP1044" i="1"/>
  <c r="AQ1044" i="1"/>
  <c r="AQ1050" i="1" s="1"/>
  <c r="AL1044" i="1"/>
  <c r="AI1088" i="1"/>
  <c r="BV648" i="1"/>
  <c r="BU628" i="1"/>
  <c r="BT1198" i="1"/>
  <c r="BS628" i="1"/>
  <c r="BR648" i="1"/>
  <c r="AD982" i="1"/>
  <c r="AA942" i="1"/>
  <c r="AE387" i="1"/>
  <c r="AD387" i="1"/>
  <c r="AD887" i="1"/>
  <c r="DD387" i="1"/>
  <c r="AR367" i="1"/>
  <c r="AX922" i="1"/>
  <c r="AP887" i="1"/>
  <c r="AO922" i="1"/>
  <c r="AN1198" i="1"/>
  <c r="AW1044" i="1"/>
  <c r="BA668" i="1"/>
  <c r="AZ962" i="1"/>
  <c r="AU982" i="1"/>
  <c r="AM1066" i="1"/>
  <c r="AM1072" i="1" s="1"/>
  <c r="AN833" i="1"/>
  <c r="AC367" i="1"/>
  <c r="AA1088" i="1"/>
  <c r="AA1094" i="1" s="1"/>
  <c r="AG1230" i="1"/>
  <c r="M41" i="7" s="1"/>
  <c r="AJ1197" i="1"/>
  <c r="BG1002" i="1"/>
  <c r="AA387" i="1"/>
  <c r="BF1230" i="1"/>
  <c r="AL41" i="7" s="1"/>
  <c r="BC1002" i="1"/>
  <c r="BG1199" i="1"/>
  <c r="BH668" i="1"/>
  <c r="BA387" i="1"/>
  <c r="BJ1198" i="1"/>
  <c r="BK387" i="1"/>
  <c r="BD887" i="1"/>
  <c r="BC891" i="1" s="1"/>
  <c r="BD1200" i="1"/>
  <c r="BB367" i="1"/>
  <c r="BA887" i="1"/>
  <c r="BD367" i="1"/>
  <c r="BC648" i="1"/>
  <c r="AV942" i="1"/>
  <c r="AR1196" i="1"/>
  <c r="AT1230" i="1"/>
  <c r="Z41" i="7" s="1"/>
  <c r="AZ668" i="1"/>
  <c r="BD833" i="1"/>
  <c r="BF387" i="1"/>
  <c r="BE962" i="1"/>
  <c r="BA1088" i="1"/>
  <c r="BB387" i="1"/>
  <c r="CE887" i="1"/>
  <c r="CB1199" i="1"/>
  <c r="CC367" i="1"/>
  <c r="CF668" i="1"/>
  <c r="BZ1199" i="1"/>
  <c r="CZ648" i="1"/>
  <c r="DE1196" i="1"/>
  <c r="CR367" i="1"/>
  <c r="CS833" i="1"/>
  <c r="CT1198" i="1"/>
  <c r="AE668" i="1"/>
  <c r="AD628" i="1"/>
  <c r="AC833" i="1"/>
  <c r="DF668" i="1"/>
  <c r="CU367" i="1"/>
  <c r="CW1197" i="1"/>
  <c r="BC1198" i="1"/>
  <c r="BA982" i="1"/>
  <c r="BA1230" i="1"/>
  <c r="AG41" i="7" s="1"/>
  <c r="AV982" i="1"/>
  <c r="AX982" i="1"/>
  <c r="BQ1197" i="1"/>
  <c r="BT387" i="1"/>
  <c r="BV833" i="1"/>
  <c r="BT668" i="1"/>
  <c r="BS672" i="1" s="1"/>
  <c r="BL628" i="1"/>
  <c r="BP648" i="1"/>
  <c r="CQ387" i="1"/>
  <c r="CP628" i="1"/>
  <c r="CV1199" i="1"/>
  <c r="CO1196" i="1"/>
  <c r="CH833" i="1"/>
  <c r="AC942" i="1"/>
  <c r="DE668" i="1"/>
  <c r="CU1200" i="1"/>
  <c r="CW1230" i="1"/>
  <c r="CC41" i="7" s="1"/>
  <c r="CO628" i="1"/>
  <c r="BK1198" i="1"/>
  <c r="BN367" i="1"/>
  <c r="BP367" i="1"/>
  <c r="BP1199" i="1"/>
  <c r="BF962" i="1"/>
  <c r="BF966" i="1" s="1"/>
  <c r="BK1196" i="1"/>
  <c r="DD668" i="1"/>
  <c r="AC1199" i="1"/>
  <c r="DB387" i="1"/>
  <c r="DF887" i="1"/>
  <c r="DC833" i="1"/>
  <c r="AK1002" i="1"/>
  <c r="AN962" i="1"/>
  <c r="AP1198" i="1"/>
  <c r="AN1230" i="1"/>
  <c r="T41" i="7" s="1"/>
  <c r="AF982" i="1"/>
  <c r="AH668" i="1"/>
  <c r="AW1022" i="1"/>
  <c r="AS628" i="1"/>
  <c r="AR632" i="1" s="1"/>
  <c r="AT367" i="1"/>
  <c r="AS1002" i="1"/>
  <c r="AM1198" i="1"/>
  <c r="BF887" i="1"/>
  <c r="BE891" i="1" s="1"/>
  <c r="BJ1200" i="1"/>
  <c r="BD668" i="1"/>
  <c r="BG1200" i="1"/>
  <c r="BA1022" i="1"/>
  <c r="CS1199" i="1"/>
  <c r="CY1200" i="1"/>
  <c r="CZ1198" i="1"/>
  <c r="CY833" i="1"/>
  <c r="CR1197" i="1"/>
  <c r="CS387" i="1"/>
  <c r="DB1198" i="1"/>
  <c r="DB1200" i="1"/>
  <c r="DE1200" i="1"/>
  <c r="CY1198" i="1"/>
  <c r="CR628" i="1"/>
  <c r="CU887" i="1"/>
  <c r="CS668" i="1"/>
  <c r="CJ668" i="1"/>
  <c r="CJ648" i="1"/>
  <c r="CB668" i="1"/>
  <c r="CY1197" i="1"/>
  <c r="DA387" i="1"/>
  <c r="CZ833" i="1"/>
  <c r="CW1199" i="1"/>
  <c r="CT668" i="1"/>
  <c r="CS672" i="1" s="1"/>
  <c r="AF1088" i="1"/>
  <c r="AH1044" i="1"/>
  <c r="AM1199" i="1"/>
  <c r="AI922" i="1"/>
  <c r="AE1044" i="1"/>
  <c r="AX367" i="1"/>
  <c r="AX1002" i="1"/>
  <c r="AU942" i="1"/>
  <c r="AV628" i="1"/>
  <c r="AR922" i="1"/>
  <c r="BD982" i="1"/>
  <c r="BH367" i="1"/>
  <c r="BE648" i="1"/>
  <c r="BA962" i="1"/>
  <c r="AR387" i="1"/>
  <c r="AU1088" i="1"/>
  <c r="BQ1196" i="1"/>
  <c r="BS1198" i="1"/>
  <c r="BM668" i="1"/>
  <c r="BN387" i="1"/>
  <c r="BM1200" i="1"/>
  <c r="CH887" i="1"/>
  <c r="CM887" i="1"/>
  <c r="CQ1198" i="1"/>
  <c r="CP1200" i="1"/>
  <c r="CH1200" i="1"/>
  <c r="CL1230" i="1"/>
  <c r="BR41" i="7" s="1"/>
  <c r="AE1022" i="1"/>
  <c r="AF1197" i="1"/>
  <c r="AB887" i="1"/>
  <c r="DC887" i="1"/>
  <c r="AI367" i="1"/>
  <c r="AK1022" i="1"/>
  <c r="AJ668" i="1"/>
  <c r="AE1002" i="1"/>
  <c r="CE1196" i="1"/>
  <c r="CG887" i="1"/>
  <c r="BF833" i="1"/>
  <c r="BE668" i="1"/>
  <c r="BI367" i="1"/>
  <c r="BH371" i="1" s="1"/>
  <c r="BH628" i="1"/>
  <c r="BE1196" i="1"/>
  <c r="DA1199" i="1"/>
  <c r="DA367" i="1"/>
  <c r="CX1230" i="1"/>
  <c r="CD41" i="7" s="1"/>
  <c r="CY387" i="1"/>
  <c r="CX833" i="1"/>
  <c r="AK387" i="1"/>
  <c r="AH962" i="1"/>
  <c r="AK628" i="1"/>
  <c r="AG387" i="1"/>
  <c r="AE962" i="1"/>
  <c r="AS1088" i="1"/>
  <c r="AO1022" i="1"/>
  <c r="AL1066" i="1"/>
  <c r="AL1072" i="1" s="1"/>
  <c r="AN1066" i="1"/>
  <c r="AN1072" i="1" s="1"/>
  <c r="AG942" i="1"/>
  <c r="AK982" i="1"/>
  <c r="AK986" i="1" s="1"/>
  <c r="AK668" i="1"/>
  <c r="AK367" i="1"/>
  <c r="AO1230" i="1"/>
  <c r="U41" i="7" s="1"/>
  <c r="AJ887" i="1"/>
  <c r="AI891" i="1" s="1"/>
  <c r="BR833" i="1"/>
  <c r="BU1198" i="1"/>
  <c r="BP1196" i="1"/>
  <c r="BP887" i="1"/>
  <c r="BO891" i="1" s="1"/>
  <c r="BM648" i="1"/>
  <c r="BR1197" i="1"/>
  <c r="BW1199" i="1"/>
  <c r="BW387" i="1"/>
  <c r="BQ387" i="1"/>
  <c r="BJ367" i="1"/>
  <c r="BI371" i="1" s="1"/>
  <c r="BN1197" i="1"/>
  <c r="BQ1199" i="1"/>
  <c r="BK1230" i="1"/>
  <c r="AQ41" i="7" s="1"/>
  <c r="BM387" i="1"/>
  <c r="BH1196" i="1"/>
  <c r="BB1230" i="1"/>
  <c r="AH41" i="7" s="1"/>
  <c r="CN1230" i="1"/>
  <c r="BT41" i="7" s="1"/>
  <c r="CR1198" i="1"/>
  <c r="CT1230" i="1"/>
  <c r="BZ41" i="7" s="1"/>
  <c r="CT1197" i="1"/>
  <c r="CH648" i="1"/>
  <c r="CO367" i="1"/>
  <c r="AD1044" i="1"/>
  <c r="AG1044" i="1"/>
  <c r="AE1088" i="1"/>
  <c r="AE982" i="1"/>
  <c r="AA982" i="1"/>
  <c r="AA986" i="1" s="1"/>
  <c r="AP1088" i="1"/>
  <c r="AT387" i="1"/>
  <c r="AW833" i="1"/>
  <c r="AR1022" i="1"/>
  <c r="AM1002" i="1"/>
  <c r="AP1199" i="1"/>
  <c r="BB668" i="1"/>
  <c r="AW367" i="1"/>
  <c r="AX1044" i="1"/>
  <c r="AU1044" i="1"/>
  <c r="AS1230" i="1"/>
  <c r="Y41" i="7" s="1"/>
  <c r="BF1197" i="1"/>
  <c r="BH887" i="1"/>
  <c r="BM1199" i="1"/>
  <c r="BI387" i="1"/>
  <c r="AZ1044" i="1"/>
  <c r="BG1198" i="1"/>
  <c r="CI1230" i="1"/>
  <c r="BO41" i="7" s="1"/>
  <c r="CG1197" i="1"/>
  <c r="CK1199" i="1"/>
  <c r="CI1197" i="1"/>
  <c r="CB387" i="1"/>
  <c r="DF628" i="1"/>
  <c r="AA668" i="1"/>
  <c r="CZ1230" i="1"/>
  <c r="CF41" i="7" s="1"/>
  <c r="CZ668" i="1"/>
  <c r="CU628" i="1"/>
  <c r="AJ962" i="1"/>
  <c r="AJ966" i="1" s="1"/>
  <c r="AC648" i="1"/>
  <c r="AJ1200" i="1"/>
  <c r="AF833" i="1"/>
  <c r="CX1197" i="1"/>
  <c r="DD887" i="1"/>
  <c r="BD1197" i="1"/>
  <c r="BF1196" i="1"/>
  <c r="AZ1088" i="1"/>
  <c r="AZ833" i="1"/>
  <c r="BB1199" i="1"/>
  <c r="CO1198" i="1"/>
  <c r="CQ887" i="1"/>
  <c r="CP891" i="1" s="1"/>
  <c r="CU1198" i="1"/>
  <c r="CS628" i="1"/>
  <c r="CL628" i="1"/>
  <c r="CP1197" i="1"/>
  <c r="AJ1198" i="1"/>
  <c r="AL1198" i="1"/>
  <c r="AC962" i="1"/>
  <c r="AB922" i="1"/>
  <c r="AB1199" i="1"/>
  <c r="AI1022" i="1"/>
  <c r="AQ1197" i="1"/>
  <c r="AN1002" i="1"/>
  <c r="AF1044" i="1"/>
  <c r="AB1088" i="1"/>
  <c r="AA1022" i="1"/>
  <c r="AX1088" i="1"/>
  <c r="AW648" i="1"/>
  <c r="AV652" i="1" s="1"/>
  <c r="AV962" i="1"/>
  <c r="AV966" i="1" s="1"/>
  <c r="AY1196" i="1"/>
  <c r="AT1022" i="1"/>
  <c r="CI367" i="1"/>
  <c r="CO1197" i="1"/>
  <c r="CJ387" i="1"/>
  <c r="CK1197" i="1"/>
  <c r="CH1197" i="1"/>
  <c r="CL1196" i="1"/>
  <c r="CN628" i="1"/>
  <c r="CP833" i="1"/>
  <c r="CL1198" i="1"/>
  <c r="CA628" i="1"/>
  <c r="BZ632" i="1" s="1"/>
  <c r="CF628" i="1"/>
  <c r="CH367" i="1"/>
  <c r="CG371" i="1" s="1"/>
  <c r="CF833" i="1"/>
  <c r="CD668" i="1"/>
  <c r="CA1198" i="1"/>
  <c r="BQ1230" i="1"/>
  <c r="AW41" i="7" s="1"/>
  <c r="AC1196" i="1"/>
  <c r="AB942" i="1"/>
  <c r="AA367" i="1"/>
  <c r="AB1044" i="1"/>
  <c r="AC628" i="1"/>
  <c r="DA668" i="1"/>
  <c r="CZ672" i="1" s="1"/>
  <c r="AS367" i="1"/>
  <c r="AU1197" i="1"/>
  <c r="AQ1022" i="1"/>
  <c r="AR1198" i="1"/>
  <c r="AO628" i="1"/>
  <c r="BB962" i="1"/>
  <c r="BF982" i="1"/>
  <c r="BF1022" i="1"/>
  <c r="AN1200" i="1"/>
  <c r="AH1022" i="1"/>
  <c r="AY668" i="1"/>
  <c r="AZ1230" i="1"/>
  <c r="AF41" i="7" s="1"/>
  <c r="AQ922" i="1"/>
  <c r="AR962" i="1"/>
  <c r="AO1197" i="1"/>
  <c r="BC1088" i="1"/>
  <c r="BC628" i="1"/>
  <c r="BE833" i="1"/>
  <c r="BG887" i="1"/>
  <c r="BB1200" i="1"/>
  <c r="CD1196" i="1"/>
  <c r="CB367" i="1"/>
  <c r="BX833" i="1"/>
  <c r="CB1200" i="1"/>
  <c r="BV367" i="1"/>
  <c r="CT833" i="1"/>
  <c r="CZ887" i="1"/>
  <c r="DB1199" i="1"/>
  <c r="CU1197" i="1"/>
  <c r="CN1197" i="1"/>
  <c r="CR1230" i="1"/>
  <c r="BX41" i="7" s="1"/>
  <c r="AA648" i="1"/>
  <c r="AF1199" i="1"/>
  <c r="BD942" i="1"/>
  <c r="DD1196" i="1"/>
  <c r="CS648" i="1"/>
  <c r="AT1044" i="1"/>
  <c r="AW982" i="1"/>
  <c r="BC1197" i="1"/>
  <c r="AX668" i="1"/>
  <c r="AW672" i="1" s="1"/>
  <c r="AV1198" i="1"/>
  <c r="AU922" i="1"/>
  <c r="CK887" i="1"/>
  <c r="CJ891" i="1" s="1"/>
  <c r="CL1199" i="1"/>
  <c r="CO1199" i="1"/>
  <c r="CM833" i="1"/>
  <c r="CI1198" i="1"/>
  <c r="AE922" i="1"/>
  <c r="AB1196" i="1"/>
  <c r="AE1230" i="1"/>
  <c r="K41" i="7" s="1"/>
  <c r="DE887" i="1"/>
  <c r="DD891" i="1" s="1"/>
  <c r="DC1197" i="1"/>
  <c r="AL1088" i="1"/>
  <c r="AI1199" i="1"/>
  <c r="AK1198" i="1"/>
  <c r="AG1199" i="1"/>
  <c r="DD628" i="1"/>
  <c r="CY367" i="1"/>
  <c r="CG387" i="1"/>
  <c r="CL648" i="1"/>
  <c r="CR668" i="1"/>
  <c r="CQ672" i="1" s="1"/>
  <c r="CO887" i="1"/>
  <c r="CE367" i="1"/>
  <c r="CJ1197" i="1"/>
  <c r="AN628" i="1"/>
  <c r="AP628" i="1"/>
  <c r="AM962" i="1"/>
  <c r="AM966" i="1" s="1"/>
  <c r="AO1044" i="1"/>
  <c r="AO1050" i="1" s="1"/>
  <c r="AM833" i="1"/>
  <c r="AR1230" i="1"/>
  <c r="X41" i="7" s="1"/>
  <c r="AP922" i="1"/>
  <c r="AR833" i="1"/>
  <c r="AN942" i="1"/>
  <c r="AH1088" i="1"/>
  <c r="AQ962" i="1"/>
  <c r="AO887" i="1"/>
  <c r="AJ1002" i="1"/>
  <c r="AJ1088" i="1"/>
  <c r="AJ1196" i="1"/>
  <c r="AB1002" i="1"/>
  <c r="AB1006" i="1" s="1"/>
  <c r="BG1088" i="1"/>
  <c r="AO1002" i="1"/>
  <c r="AO1006" i="1" s="1"/>
  <c r="AM648" i="1"/>
  <c r="AL652" i="1" s="1"/>
  <c r="AS1198" i="1"/>
  <c r="AM1022" i="1"/>
  <c r="AO1196" i="1"/>
  <c r="BC367" i="1"/>
  <c r="BG962" i="1"/>
  <c r="AY1044" i="1"/>
  <c r="BB648" i="1"/>
  <c r="BB1088" i="1"/>
  <c r="BU668" i="1"/>
  <c r="CA887" i="1"/>
  <c r="BZ891" i="1" s="1"/>
  <c r="CC1199" i="1"/>
  <c r="BU367" i="1"/>
  <c r="BM833" i="1"/>
  <c r="BS1199" i="1"/>
  <c r="CO1200" i="1"/>
  <c r="CJ1230" i="1"/>
  <c r="BP41" i="7" s="1"/>
  <c r="CK387" i="1"/>
  <c r="CF1197" i="1"/>
  <c r="BW1198" i="1"/>
  <c r="AF367" i="1"/>
  <c r="AM1230" i="1"/>
  <c r="S41" i="7" s="1"/>
  <c r="AL1022" i="1"/>
  <c r="AJ628" i="1"/>
  <c r="AF887" i="1"/>
  <c r="AG1066" i="1"/>
  <c r="AG1072" i="1" s="1"/>
  <c r="AW1088" i="1"/>
  <c r="AV1002" i="1"/>
  <c r="AX628" i="1"/>
  <c r="AW632" i="1" s="1"/>
  <c r="AX942" i="1"/>
  <c r="AT982" i="1"/>
  <c r="BR628" i="1"/>
  <c r="BT648" i="1"/>
  <c r="BK887" i="1"/>
  <c r="BN1198" i="1"/>
  <c r="BK1199" i="1"/>
  <c r="CD1230" i="1"/>
  <c r="BJ41" i="7" s="1"/>
  <c r="CD628" i="1"/>
  <c r="CD887" i="1"/>
  <c r="BX887" i="1"/>
  <c r="BL1196" i="1"/>
  <c r="BM628" i="1"/>
  <c r="BL632" i="1" s="1"/>
  <c r="AS1022" i="1"/>
  <c r="AT887" i="1"/>
  <c r="AY1200" i="1"/>
  <c r="AU628" i="1"/>
  <c r="AT632" i="1" s="1"/>
  <c r="AU1200" i="1"/>
  <c r="CG1196" i="1"/>
  <c r="CI1199" i="1"/>
  <c r="CA648" i="1"/>
  <c r="CF1200" i="1"/>
  <c r="CA668" i="1"/>
  <c r="BZ672" i="1" s="1"/>
  <c r="DB833" i="1"/>
  <c r="DE1230" i="1"/>
  <c r="CK41" i="7" s="1"/>
  <c r="DF387" i="1"/>
  <c r="CZ1196" i="1"/>
  <c r="CT1196" i="1"/>
  <c r="CV1197" i="1"/>
  <c r="AG1088" i="1"/>
  <c r="AC1002" i="1"/>
  <c r="AC887" i="1"/>
  <c r="AB891" i="1" s="1"/>
  <c r="AA1199" i="1"/>
  <c r="CY1230" i="1"/>
  <c r="CE41" i="7" s="1"/>
  <c r="AO1198" i="1"/>
  <c r="AS1197" i="1"/>
  <c r="AO942" i="1"/>
  <c r="AP962" i="1"/>
  <c r="AM1196" i="1"/>
  <c r="AM628" i="1"/>
  <c r="BU648" i="1"/>
  <c r="BX1196" i="1"/>
  <c r="BZ833" i="1"/>
  <c r="BW367" i="1"/>
  <c r="BT1199" i="1"/>
  <c r="CA833" i="1"/>
  <c r="CD648" i="1"/>
  <c r="CC652" i="1" s="1"/>
  <c r="BU887" i="1"/>
  <c r="BV668" i="1"/>
  <c r="BU672" i="1" s="1"/>
  <c r="BS887" i="1"/>
  <c r="BR891" i="1" s="1"/>
  <c r="BQ367" i="1"/>
  <c r="BU387" i="1"/>
  <c r="BT391" i="1" s="1"/>
  <c r="BU1197" i="1"/>
  <c r="BO1197" i="1"/>
  <c r="BC668" i="1"/>
  <c r="BD648" i="1"/>
  <c r="BC652" i="1" s="1"/>
  <c r="BT887" i="1"/>
  <c r="BY367" i="1"/>
  <c r="BY628" i="1"/>
  <c r="BX367" i="1"/>
  <c r="BW371" i="1" s="1"/>
  <c r="BO648" i="1"/>
  <c r="BS833" i="1"/>
  <c r="CV1230" i="1"/>
  <c r="CB41" i="7" s="1"/>
  <c r="CT628" i="1"/>
  <c r="CX387" i="1"/>
  <c r="CW391" i="1" s="1"/>
  <c r="CV887" i="1"/>
  <c r="CU833" i="1"/>
  <c r="AE628" i="1"/>
  <c r="AD632" i="1" s="1"/>
  <c r="AI648" i="1"/>
  <c r="AH387" i="1"/>
  <c r="AI1197" i="1"/>
  <c r="AE1196" i="1"/>
  <c r="AA1066" i="1"/>
  <c r="AA1072" i="1" s="1"/>
  <c r="AR1199" i="1"/>
  <c r="AJ942" i="1"/>
  <c r="AO962" i="1"/>
  <c r="AO966" i="1" s="1"/>
  <c r="AJ1044" i="1"/>
  <c r="AH1196" i="1"/>
  <c r="AR982" i="1"/>
  <c r="AW1197" i="1"/>
  <c r="AY942" i="1"/>
  <c r="AX946" i="1" s="1"/>
  <c r="AY1230" i="1"/>
  <c r="AE41" i="7" s="1"/>
  <c r="AN1044" i="1"/>
  <c r="AQ887" i="1"/>
  <c r="AP891" i="1" s="1"/>
  <c r="BL887" i="1"/>
  <c r="BK891" i="1" s="1"/>
  <c r="BK367" i="1"/>
  <c r="BJ371" i="1" s="1"/>
  <c r="BO387" i="1"/>
  <c r="BO1199" i="1"/>
  <c r="BK1200" i="1"/>
  <c r="CK648" i="1"/>
  <c r="CJ652" i="1" s="1"/>
  <c r="CO648" i="1"/>
  <c r="CD367" i="1"/>
  <c r="CC371" i="1" s="1"/>
  <c r="CF387" i="1"/>
  <c r="CE1200" i="1"/>
  <c r="CV1196" i="1"/>
  <c r="CZ367" i="1"/>
  <c r="CX1199" i="1"/>
  <c r="CR1196" i="1"/>
  <c r="BF367" i="1"/>
  <c r="BE371" i="1" s="1"/>
  <c r="AQ387" i="1"/>
  <c r="AU1198" i="1"/>
  <c r="AO367" i="1"/>
  <c r="AQ1066" i="1"/>
  <c r="AQ1072" i="1" s="1"/>
  <c r="AP1196" i="1"/>
  <c r="BT367" i="1"/>
  <c r="BZ1200" i="1"/>
  <c r="CC1197" i="1"/>
  <c r="BY648" i="1"/>
  <c r="BS1200" i="1"/>
  <c r="BW1196" i="1"/>
  <c r="CX1196" i="1"/>
  <c r="CX668" i="1"/>
  <c r="CY668" i="1"/>
  <c r="CQ628" i="1"/>
  <c r="CP632" i="1" s="1"/>
  <c r="CM387" i="1"/>
  <c r="AC1230" i="1"/>
  <c r="I41" i="7" s="1"/>
  <c r="AD1002" i="1"/>
  <c r="AE833" i="1"/>
  <c r="DA1200" i="1"/>
  <c r="DC1199" i="1"/>
  <c r="CT387" i="1"/>
  <c r="CZ1200" i="1"/>
  <c r="CX1200" i="1"/>
  <c r="DB1197" i="1"/>
  <c r="CZ1199" i="1"/>
  <c r="CW668" i="1"/>
  <c r="CV672" i="1" s="1"/>
  <c r="AR668" i="1"/>
  <c r="AQ672" i="1" s="1"/>
  <c r="AV1088" i="1"/>
  <c r="AX1199" i="1"/>
  <c r="AX833" i="1"/>
  <c r="AR648" i="1"/>
  <c r="AS668" i="1"/>
  <c r="AZ1022" i="1"/>
  <c r="AZ942" i="1"/>
  <c r="AZ1197" i="1"/>
  <c r="AU668" i="1"/>
  <c r="AR1002" i="1"/>
  <c r="AY1197" i="1"/>
  <c r="AU1066" i="1"/>
  <c r="AU1072" i="1" s="1"/>
  <c r="AL367" i="1"/>
  <c r="AO833" i="1"/>
  <c r="AK833" i="1"/>
  <c r="BP668" i="1"/>
  <c r="BQ1200" i="1"/>
  <c r="BT1196" i="1"/>
  <c r="BQ668" i="1"/>
  <c r="BL387" i="1"/>
  <c r="BK391" i="1" s="1"/>
  <c r="CP387" i="1"/>
  <c r="CS1198" i="1"/>
  <c r="CM628" i="1"/>
  <c r="CP1199" i="1"/>
  <c r="CI628" i="1"/>
  <c r="AF1198" i="1"/>
  <c r="AD942" i="1"/>
  <c r="AC946" i="1" s="1"/>
  <c r="AG833" i="1"/>
  <c r="AB833" i="1"/>
  <c r="DD1199" i="1"/>
  <c r="DF1197" i="1"/>
  <c r="AL942" i="1"/>
  <c r="AN982" i="1"/>
  <c r="AC1088" i="1"/>
  <c r="AG887" i="1"/>
  <c r="AC1066" i="1"/>
  <c r="AC1072" i="1" s="1"/>
  <c r="AR1200" i="1"/>
  <c r="AQ1088" i="1"/>
  <c r="AT1197" i="1"/>
  <c r="AU1199" i="1"/>
  <c r="AO648" i="1"/>
  <c r="BI1196" i="1"/>
  <c r="BK1197" i="1"/>
  <c r="BG1196" i="1"/>
  <c r="BG1197" i="1"/>
  <c r="BD1022" i="1"/>
  <c r="CB1198" i="1"/>
  <c r="CG1198" i="1"/>
  <c r="CH668" i="1"/>
  <c r="CG672" i="1" s="1"/>
  <c r="CD1200" i="1"/>
  <c r="BS367" i="1"/>
  <c r="BX1200" i="1"/>
  <c r="CS887" i="1"/>
  <c r="CL833" i="1"/>
  <c r="CQ1196" i="1"/>
  <c r="CJ367" i="1"/>
  <c r="CI371" i="1" s="1"/>
  <c r="CB1197" i="1"/>
  <c r="AJ922" i="1"/>
  <c r="AN1197" i="1"/>
  <c r="AQ1198" i="1"/>
  <c r="AN887" i="1"/>
  <c r="AI628" i="1"/>
  <c r="AG1002" i="1"/>
  <c r="BS1230" i="1"/>
  <c r="AY41" i="7" s="1"/>
  <c r="BR1198" i="1"/>
  <c r="BV1196" i="1"/>
  <c r="BT1197" i="1"/>
  <c r="BO1200" i="1"/>
  <c r="CT1200" i="1"/>
  <c r="CQ367" i="1"/>
  <c r="CP371" i="1" s="1"/>
  <c r="CK1196" i="1"/>
  <c r="CK833" i="1"/>
  <c r="CI648" i="1"/>
  <c r="DB1196" i="1"/>
  <c r="DF1200" i="1"/>
  <c r="DC1196" i="1"/>
  <c r="CW887" i="1"/>
  <c r="CJ1198" i="1"/>
  <c r="CL387" i="1"/>
  <c r="AJ387" i="1"/>
  <c r="AI391" i="1" s="1"/>
  <c r="AH367" i="1"/>
  <c r="AH833" i="1"/>
  <c r="AD1022" i="1"/>
  <c r="AD668" i="1"/>
  <c r="BF628" i="1"/>
  <c r="BE632" i="1" s="1"/>
  <c r="BL1200" i="1"/>
  <c r="BL833" i="1"/>
  <c r="BJ668" i="1"/>
  <c r="BE1200" i="1"/>
  <c r="BH1197" i="1"/>
  <c r="BP1198" i="1"/>
  <c r="BO1230" i="1"/>
  <c r="AU41" i="7" s="1"/>
  <c r="BR1230" i="1"/>
  <c r="AX41" i="7" s="1"/>
  <c r="BJ648" i="1"/>
  <c r="BE982" i="1"/>
  <c r="BI648" i="1"/>
  <c r="BH652" i="1" s="1"/>
  <c r="BI1197" i="1"/>
  <c r="BD1230" i="1"/>
  <c r="AJ41" i="7" s="1"/>
  <c r="BA942" i="1"/>
  <c r="AZ946" i="1" s="1"/>
  <c r="AX648" i="1"/>
  <c r="AW652" i="1" s="1"/>
  <c r="CJ628" i="1"/>
  <c r="CI668" i="1"/>
  <c r="CL367" i="1"/>
  <c r="CK367" i="1"/>
  <c r="CJ371" i="1" s="1"/>
  <c r="CF648" i="1"/>
  <c r="CE652" i="1" s="1"/>
  <c r="AE1197" i="1"/>
  <c r="AB367" i="1"/>
  <c r="AA833" i="1"/>
  <c r="DD648" i="1"/>
  <c r="DF1230" i="1"/>
  <c r="CL41" i="7" s="1"/>
  <c r="AQ982" i="1"/>
  <c r="AP1197" i="1"/>
  <c r="AQ628" i="1"/>
  <c r="AP632" i="1" s="1"/>
  <c r="DB367" i="1"/>
  <c r="CX887" i="1"/>
  <c r="AG668" i="1"/>
  <c r="AF672" i="1" s="1"/>
  <c r="AL1200" i="1"/>
  <c r="AG648" i="1"/>
  <c r="AF652" i="1" s="1"/>
  <c r="AF1200" i="1"/>
  <c r="BH962" i="1"/>
  <c r="DE1198" i="1"/>
  <c r="AO1088" i="1"/>
  <c r="AQ1200" i="1"/>
  <c r="AM887" i="1"/>
  <c r="AM982" i="1"/>
  <c r="AM986" i="1" s="1"/>
  <c r="AM922" i="1"/>
  <c r="BA1197" i="1"/>
  <c r="BC962" i="1"/>
  <c r="BC966" i="1" s="1"/>
  <c r="BI1230" i="1"/>
  <c r="AO41" i="7" s="1"/>
  <c r="BB942" i="1"/>
  <c r="AW887" i="1"/>
  <c r="BA367" i="1"/>
  <c r="BW648" i="1"/>
  <c r="BV652" i="1" s="1"/>
  <c r="BW1200" i="1"/>
  <c r="BW668" i="1"/>
  <c r="BV1230" i="1"/>
  <c r="BB41" i="7" s="1"/>
  <c r="BO668" i="1"/>
  <c r="BN672" i="1" s="1"/>
  <c r="CM648" i="1"/>
  <c r="CL652" i="1" s="1"/>
  <c r="CL1197" i="1"/>
  <c r="CA367" i="1"/>
  <c r="CB833" i="1"/>
  <c r="BV1200" i="1"/>
  <c r="AJ648" i="1"/>
  <c r="AI1044" i="1"/>
  <c r="AL1199" i="1"/>
  <c r="AH648" i="1"/>
  <c r="AG652" i="1" s="1"/>
  <c r="AF962" i="1"/>
  <c r="AF966" i="1" s="1"/>
  <c r="BN1230" i="1"/>
  <c r="AT41" i="7" s="1"/>
  <c r="BP1200" i="1"/>
  <c r="BI887" i="1"/>
  <c r="BH891" i="1" s="1"/>
  <c r="BL1230" i="1"/>
  <c r="AR41" i="7" s="1"/>
  <c r="BH387" i="1"/>
  <c r="CG1199" i="1"/>
  <c r="CL1200" i="1"/>
  <c r="CN1200" i="1"/>
  <c r="CJ833" i="1"/>
  <c r="BY833" i="1"/>
  <c r="CC1198" i="1"/>
  <c r="CX648" i="1"/>
  <c r="CS1196" i="1"/>
  <c r="CV1198" i="1"/>
  <c r="CQ1230" i="1"/>
  <c r="BW41" i="7" s="1"/>
  <c r="CF1196" i="1"/>
  <c r="BM1197" i="1"/>
  <c r="BL1199" i="1"/>
  <c r="BP1197" i="1"/>
  <c r="BN1196" i="1"/>
  <c r="BG387" i="1"/>
  <c r="BF391" i="1" s="1"/>
  <c r="DF833" i="1"/>
  <c r="AB1022" i="1"/>
  <c r="DE387" i="1"/>
  <c r="DD391" i="1" s="1"/>
  <c r="DE1197" i="1"/>
  <c r="DA1197" i="1"/>
  <c r="AA1197" i="1"/>
  <c r="DE628" i="1"/>
  <c r="DD632" i="1" s="1"/>
  <c r="AC668" i="1"/>
  <c r="AB672" i="1" s="1"/>
  <c r="DF1199" i="1"/>
  <c r="CV648" i="1"/>
  <c r="DB1230" i="1"/>
  <c r="CH41" i="7" s="1"/>
  <c r="DD1198" i="1"/>
  <c r="CX1198" i="1"/>
  <c r="CY628" i="1"/>
  <c r="CR887" i="1"/>
  <c r="CQ891" i="1" s="1"/>
  <c r="CM1230" i="1"/>
  <c r="BS41" i="7" s="1"/>
  <c r="DE648" i="1"/>
  <c r="DD652" i="1" s="1"/>
  <c r="AC1197" i="1"/>
  <c r="DB648" i="1"/>
  <c r="DD367" i="1"/>
  <c r="CY648" i="1"/>
  <c r="AI668" i="1"/>
  <c r="AH672" i="1" s="1"/>
  <c r="AL887" i="1"/>
  <c r="AP942" i="1"/>
  <c r="AO668" i="1"/>
  <c r="AH922" i="1"/>
  <c r="AK942" i="1"/>
  <c r="BB1198" i="1"/>
  <c r="BA1066" i="1"/>
  <c r="BA1072" i="1" s="1"/>
  <c r="BD1196" i="1"/>
  <c r="AV1022" i="1"/>
  <c r="AW942" i="1"/>
  <c r="AV946" i="1" s="1"/>
  <c r="BN833" i="1"/>
  <c r="BM887" i="1"/>
  <c r="BL891" i="1" s="1"/>
  <c r="BE1230" i="1"/>
  <c r="AK41" i="7" s="1"/>
  <c r="BF1200" i="1"/>
  <c r="BA1199" i="1"/>
  <c r="CS1197" i="1"/>
  <c r="CW1196" i="1"/>
  <c r="CZ387" i="1"/>
  <c r="CY391" i="1" s="1"/>
  <c r="CY887" i="1"/>
  <c r="CO387" i="1"/>
  <c r="CN391" i="1" s="1"/>
  <c r="CR648" i="1"/>
  <c r="AI942" i="1"/>
  <c r="AG1022" i="1"/>
  <c r="AG628" i="1"/>
  <c r="AI1002" i="1"/>
  <c r="AH1200" i="1"/>
  <c r="AS648" i="1"/>
  <c r="AR652" i="1" s="1"/>
  <c r="AZ1196" i="1"/>
  <c r="AX1198" i="1"/>
  <c r="AU367" i="1"/>
  <c r="AT371" i="1" s="1"/>
  <c r="AQ1230" i="1"/>
  <c r="W41" i="7" s="1"/>
  <c r="AS962" i="1"/>
  <c r="BE387" i="1"/>
  <c r="BD391" i="1" s="1"/>
  <c r="BB628" i="1"/>
  <c r="BD1002" i="1"/>
  <c r="BD1006" i="1" s="1"/>
  <c r="BB887" i="1"/>
  <c r="BA891" i="1" s="1"/>
  <c r="AV1200" i="1"/>
  <c r="AD367" i="1"/>
  <c r="AC371" i="1" s="1"/>
  <c r="AG922" i="1"/>
  <c r="AD1199" i="1"/>
  <c r="AA1044" i="1"/>
  <c r="AA1050" i="1" s="1"/>
  <c r="AB628" i="1"/>
  <c r="BC1022" i="1"/>
  <c r="BG1230" i="1"/>
  <c r="AM41" i="7" s="1"/>
  <c r="BE1022" i="1"/>
  <c r="BF648" i="1"/>
  <c r="BE652" i="1" s="1"/>
  <c r="AZ387" i="1"/>
  <c r="BC387" i="1"/>
  <c r="BB391" i="1" s="1"/>
  <c r="CD1199" i="1"/>
  <c r="CC1196" i="1"/>
  <c r="CC387" i="1"/>
  <c r="BZ1197" i="1"/>
  <c r="BV1198" i="1"/>
  <c r="CT648" i="1"/>
  <c r="CQ833" i="1"/>
  <c r="CE387" i="1"/>
  <c r="CH387" i="1"/>
  <c r="CA1200" i="1"/>
  <c r="DD1200" i="1"/>
  <c r="DA1196" i="1"/>
  <c r="AF1230" i="1"/>
  <c r="L41" i="7" s="1"/>
  <c r="AA628" i="1"/>
  <c r="CY1196" i="1"/>
  <c r="DA628" i="1"/>
  <c r="BA1200" i="1"/>
  <c r="AZ367" i="1"/>
  <c r="AY367" i="1"/>
  <c r="AX371" i="1" s="1"/>
  <c r="AX1022" i="1"/>
  <c r="AV833" i="1"/>
  <c r="BA628" i="1"/>
  <c r="BE1199" i="1"/>
  <c r="BF1199" i="1"/>
  <c r="AY1088" i="1"/>
  <c r="AV1230" i="1"/>
  <c r="AB41" i="7" s="1"/>
  <c r="AW1066" i="1"/>
  <c r="AW1072" i="1" s="1"/>
  <c r="AY387" i="1"/>
  <c r="AX1230" i="1"/>
  <c r="AD41" i="7" s="1"/>
  <c r="AZ1199" i="1"/>
  <c r="AU887" i="1"/>
  <c r="AT891" i="1" s="1"/>
  <c r="AN1022" i="1"/>
  <c r="BI962" i="1"/>
  <c r="BA648" i="1"/>
  <c r="AY1022" i="1"/>
  <c r="AZ628" i="1"/>
  <c r="BA833" i="1"/>
  <c r="AZ982" i="1"/>
  <c r="AZ986" i="1" s="1"/>
  <c r="BW887" i="1"/>
  <c r="BX628" i="1"/>
  <c r="BW632" i="1" s="1"/>
  <c r="BS648" i="1"/>
  <c r="BR652" i="1" s="1"/>
  <c r="BT628" i="1"/>
  <c r="BS632" i="1" s="1"/>
  <c r="BQ648" i="1"/>
  <c r="BP652" i="1" s="1"/>
  <c r="CN648" i="1"/>
  <c r="CM652" i="1" s="1"/>
  <c r="CU1230" i="1"/>
  <c r="CA41" i="7" s="1"/>
  <c r="CV628" i="1"/>
  <c r="CU632" i="1" s="1"/>
  <c r="CP668" i="1"/>
  <c r="CO672" i="1" s="1"/>
  <c r="CI1196" i="1"/>
  <c r="CM1197" i="1"/>
  <c r="AB1197" i="1"/>
  <c r="DC367" i="1"/>
  <c r="DE367" i="1"/>
  <c r="CW367" i="1"/>
  <c r="CN367" i="1"/>
  <c r="AH1230" i="1"/>
  <c r="N41" i="7" s="1"/>
  <c r="AI1230" i="1"/>
  <c r="O41" i="7" s="1"/>
  <c r="AF1066" i="1"/>
  <c r="AF1072" i="1" s="1"/>
  <c r="AI1198" i="1"/>
  <c r="AD922" i="1"/>
  <c r="AD926" i="1" s="1"/>
  <c r="BD922" i="1"/>
  <c r="BD926" i="1" s="1"/>
  <c r="AV887" i="1"/>
  <c r="AW1230" i="1"/>
  <c r="AC41" i="7" s="1"/>
  <c r="AQ1002" i="1"/>
  <c r="AT922" i="1"/>
  <c r="AS922" i="1"/>
  <c r="AS926" i="1" s="1"/>
  <c r="BH1200" i="1"/>
  <c r="BM1196" i="1"/>
  <c r="BM367" i="1"/>
  <c r="BG648" i="1"/>
  <c r="BC1200" i="1"/>
  <c r="BD628" i="1"/>
  <c r="BC632" i="1" s="1"/>
  <c r="CA1197" i="1"/>
  <c r="BS387" i="1"/>
  <c r="BR391" i="1" s="1"/>
  <c r="BX1199" i="1"/>
  <c r="BP628" i="1"/>
  <c r="BO632" i="1" s="1"/>
  <c r="AR1197" i="1"/>
  <c r="AA922" i="1"/>
  <c r="AA926" i="1" s="1"/>
  <c r="AF1196" i="1"/>
  <c r="AB962" i="1"/>
  <c r="AB966" i="1" s="1"/>
  <c r="DA648" i="1"/>
  <c r="CZ652" i="1" s="1"/>
  <c r="DC668" i="1"/>
  <c r="AZ648" i="1"/>
  <c r="AY652" i="1" s="1"/>
  <c r="AY962" i="1"/>
  <c r="BD1199" i="1"/>
  <c r="BB1066" i="1"/>
  <c r="BB1072" i="1" s="1"/>
  <c r="AV1066" i="1"/>
  <c r="AV1072" i="1" s="1"/>
  <c r="BY1230" i="1"/>
  <c r="BE41" i="7" s="1"/>
  <c r="CB1196" i="1"/>
  <c r="BQ887" i="1"/>
  <c r="BP891" i="1" s="1"/>
  <c r="BP833" i="1"/>
  <c r="BP1230" i="1"/>
  <c r="AV41" i="7" s="1"/>
  <c r="CF367" i="1"/>
  <c r="CM1198" i="1"/>
  <c r="CH628" i="1"/>
  <c r="CG632" i="1" s="1"/>
  <c r="CD1197" i="1"/>
  <c r="BP387" i="1"/>
  <c r="BT1230" i="1"/>
  <c r="AZ41" i="7" s="1"/>
  <c r="CA1196" i="1"/>
  <c r="CB648" i="1"/>
  <c r="CA652" i="1" s="1"/>
  <c r="BY1197" i="1"/>
  <c r="BY1199" i="1"/>
  <c r="BX1198" i="1"/>
  <c r="AG367" i="1"/>
  <c r="AF371" i="1" s="1"/>
  <c r="AF1022" i="1"/>
  <c r="AL1196" i="1"/>
  <c r="AF922" i="1"/>
  <c r="AD1197" i="1"/>
  <c r="BH982" i="1"/>
  <c r="BH986" i="1" s="1"/>
  <c r="AH942" i="1"/>
  <c r="AM1200" i="1"/>
  <c r="AH887" i="1"/>
  <c r="AD1230" i="1"/>
  <c r="J41" i="7" s="1"/>
  <c r="AB982" i="1"/>
  <c r="AD1088" i="1"/>
  <c r="AF387" i="1"/>
  <c r="AE391" i="1" s="1"/>
  <c r="AK887" i="1"/>
  <c r="AJ891" i="1" s="1"/>
  <c r="AB648" i="1"/>
  <c r="AA652" i="1" s="1"/>
  <c r="DF648" i="1"/>
  <c r="CZ628" i="1"/>
  <c r="AZ1200" i="1"/>
  <c r="AY1002" i="1"/>
  <c r="AX1196" i="1"/>
  <c r="AX962" i="1"/>
  <c r="AX966" i="1" s="1"/>
  <c r="AU1002" i="1"/>
  <c r="AU1006" i="1" s="1"/>
  <c r="BJ387" i="1"/>
  <c r="BI391" i="1" s="1"/>
  <c r="BQ833" i="1"/>
  <c r="BS1196" i="1"/>
  <c r="BO833" i="1"/>
  <c r="BG668" i="1"/>
  <c r="BF672" i="1" s="1"/>
  <c r="BK668" i="1"/>
  <c r="BJ672" i="1" s="1"/>
  <c r="CL668" i="1"/>
  <c r="CK672" i="1" s="1"/>
  <c r="CM1199" i="1"/>
  <c r="CN887" i="1"/>
  <c r="CM891" i="1" s="1"/>
  <c r="CK1230" i="1"/>
  <c r="BQ41" i="7" s="1"/>
  <c r="CE1198" i="1"/>
  <c r="DB628" i="1"/>
  <c r="DA632" i="1" s="1"/>
  <c r="CZ1197" i="1"/>
  <c r="CQ1200" i="1"/>
  <c r="CS367" i="1"/>
  <c r="CR371" i="1" s="1"/>
  <c r="CK1200" i="1"/>
  <c r="AB387" i="1"/>
  <c r="AA391" i="1" s="1"/>
  <c r="AD962" i="1"/>
  <c r="AD966" i="1" s="1"/>
  <c r="AB1230" i="1"/>
  <c r="H41" i="7" s="1"/>
  <c r="AD1196" i="1"/>
  <c r="DF1198" i="1"/>
  <c r="AL628" i="1"/>
  <c r="AK632" i="1" s="1"/>
  <c r="AP387" i="1"/>
  <c r="AT1066" i="1"/>
  <c r="AT1072" i="1" s="1"/>
  <c r="AP367" i="1"/>
  <c r="AO371" i="1" s="1"/>
  <c r="AO1199" i="1"/>
  <c r="AO1066" i="1"/>
  <c r="AO1072" i="1" s="1"/>
  <c r="BF1088" i="1"/>
  <c r="BD962" i="1"/>
  <c r="BF1002" i="1"/>
  <c r="BE1198" i="1"/>
  <c r="AY1066" i="1"/>
  <c r="AY1072" i="1" s="1"/>
  <c r="BU1199" i="1"/>
  <c r="BR1196" i="1"/>
  <c r="BG628" i="1"/>
  <c r="BF632" i="1" s="1"/>
  <c r="BJ1230" i="1"/>
  <c r="AP41" i="7" s="1"/>
  <c r="BA1002" i="1"/>
  <c r="BA1006" i="1" s="1"/>
  <c r="CU387" i="1"/>
  <c r="DA887" i="1"/>
  <c r="CZ891" i="1" s="1"/>
  <c r="DC648" i="1"/>
  <c r="DB668" i="1"/>
  <c r="CU648" i="1"/>
  <c r="CT652" i="1" s="1"/>
  <c r="CV387" i="1"/>
  <c r="AV668" i="1"/>
  <c r="BA1196" i="1"/>
  <c r="AX387" i="1"/>
  <c r="AW391" i="1" s="1"/>
  <c r="AW1002" i="1"/>
  <c r="AW1006" i="1" s="1"/>
  <c r="AU833" i="1"/>
  <c r="BM1198" i="1"/>
  <c r="BR1200" i="1"/>
  <c r="BR668" i="1"/>
  <c r="BN1199" i="1"/>
  <c r="BD1088" i="1"/>
  <c r="BI1200" i="1"/>
  <c r="CE1197" i="1"/>
  <c r="BY1200" i="1"/>
  <c r="CD1198" i="1"/>
  <c r="BX1230" i="1"/>
  <c r="BD41" i="7" s="1"/>
  <c r="BM1230" i="1"/>
  <c r="AS41" i="7" s="1"/>
  <c r="CT367" i="1"/>
  <c r="CV367" i="1"/>
  <c r="CU371" i="1" s="1"/>
  <c r="CR1199" i="1"/>
  <c r="CQ648" i="1"/>
  <c r="CP1198" i="1"/>
  <c r="AS833" i="1"/>
  <c r="AQ367" i="1"/>
  <c r="AT1088" i="1"/>
  <c r="AT1199" i="1"/>
  <c r="AQ648" i="1"/>
  <c r="AW1199" i="1"/>
  <c r="AZ1198" i="1"/>
  <c r="AP668" i="1"/>
  <c r="AQ833" i="1"/>
  <c r="AS1199" i="1"/>
  <c r="AN668" i="1"/>
  <c r="AR1044" i="1"/>
  <c r="AQ942" i="1"/>
  <c r="AJ1066" i="1"/>
  <c r="AJ1072" i="1" s="1"/>
  <c r="AE648" i="1"/>
  <c r="AD652" i="1" s="1"/>
  <c r="AI1196" i="1"/>
  <c r="BL1198" i="1"/>
  <c r="BL367" i="1"/>
  <c r="BK371" i="1" s="1"/>
  <c r="BJ1197" i="1"/>
  <c r="BI833" i="1"/>
  <c r="BH1199" i="1"/>
  <c r="CC668" i="1"/>
  <c r="CB672" i="1" s="1"/>
  <c r="CJ1196" i="1"/>
  <c r="CK628" i="1"/>
  <c r="CI833" i="1"/>
  <c r="BZ387" i="1"/>
  <c r="BY391" i="1" s="1"/>
  <c r="CF1199" i="1"/>
  <c r="AC982" i="1"/>
  <c r="AD1198" i="1"/>
  <c r="BX387" i="1"/>
  <c r="BW391" i="1" s="1"/>
  <c r="CF887" i="1"/>
  <c r="CE891" i="1" s="1"/>
  <c r="BY887" i="1"/>
  <c r="BX891" i="1" s="1"/>
  <c r="CP648" i="1"/>
  <c r="CO652" i="1" s="1"/>
  <c r="CV1200" i="1"/>
  <c r="CS1230" i="1"/>
  <c r="BY41" i="7" s="1"/>
  <c r="CN1198" i="1"/>
  <c r="BX648" i="1"/>
  <c r="CC887" i="1"/>
  <c r="CB891" i="1" s="1"/>
  <c r="DD833" i="1"/>
  <c r="DF367" i="1"/>
  <c r="DE371" i="1" s="1"/>
  <c r="DC1198" i="1"/>
  <c r="DC1200" i="1"/>
  <c r="CX628" i="1"/>
  <c r="CW632" i="1" s="1"/>
  <c r="AL668" i="1"/>
  <c r="AK672" i="1" s="1"/>
  <c r="AM367" i="1"/>
  <c r="AM668" i="1"/>
  <c r="AM1044" i="1"/>
  <c r="AM1050" i="1" s="1"/>
  <c r="AH628" i="1"/>
  <c r="AG632" i="1" s="1"/>
  <c r="BC1199" i="1"/>
  <c r="BC982" i="1"/>
  <c r="BC986" i="1" s="1"/>
  <c r="AY1199" i="1"/>
  <c r="AX887" i="1"/>
  <c r="AT668" i="1"/>
  <c r="BI1199" i="1"/>
  <c r="BN1200" i="1"/>
  <c r="BJ628" i="1"/>
  <c r="BI632" i="1" s="1"/>
  <c r="BB1022" i="1"/>
  <c r="AU648" i="1"/>
  <c r="AT652" i="1" s="1"/>
  <c r="AX1066" i="1"/>
  <c r="AX1072" i="1" s="1"/>
  <c r="CU1196" i="1"/>
  <c r="CU668" i="1"/>
  <c r="CT672" i="1" s="1"/>
  <c r="CW1198" i="1"/>
  <c r="CX367" i="1"/>
  <c r="CQ1197" i="1"/>
  <c r="AS1200" i="1"/>
  <c r="AU1196" i="1"/>
  <c r="AU1193" i="1" s="1"/>
  <c r="AA42" i="7" s="1"/>
  <c r="AW1196" i="1"/>
  <c r="AV1196" i="1"/>
  <c r="AO387" i="1"/>
  <c r="AP1002" i="1"/>
  <c r="AP1006" i="1" s="1"/>
  <c r="BI668" i="1"/>
  <c r="BH672" i="1" s="1"/>
  <c r="BJ1199" i="1"/>
  <c r="BK648" i="1"/>
  <c r="BG367" i="1"/>
  <c r="BF371" i="1" s="1"/>
  <c r="BC833" i="1"/>
  <c r="BY1196" i="1"/>
  <c r="BV887" i="1"/>
  <c r="BL668" i="1"/>
  <c r="BK672" i="1" s="1"/>
  <c r="BO1196" i="1"/>
  <c r="BO1193" i="1" s="1"/>
  <c r="AU42" i="7" s="1"/>
  <c r="BE1088" i="1"/>
  <c r="AV1199" i="1"/>
  <c r="AV387" i="1"/>
  <c r="AU391" i="1" s="1"/>
  <c r="AS1066" i="1"/>
  <c r="AS1072" i="1" s="1"/>
  <c r="AT1200" i="1"/>
  <c r="AS1196" i="1"/>
  <c r="CA1199" i="1"/>
  <c r="CE668" i="1"/>
  <c r="CD672" i="1" s="1"/>
  <c r="CG1200" i="1"/>
  <c r="CF1198" i="1"/>
  <c r="BW1197" i="1"/>
  <c r="BZ648" i="1"/>
  <c r="BY652" i="1" s="1"/>
  <c r="CG648" i="1"/>
  <c r="CH1196" i="1"/>
  <c r="CI387" i="1"/>
  <c r="CC628" i="1"/>
  <c r="CB632" i="1" s="1"/>
  <c r="BZ1230" i="1"/>
  <c r="BF41" i="7" s="1"/>
  <c r="CE1230" i="1"/>
  <c r="BK41" i="7" s="1"/>
  <c r="BZ367" i="1"/>
  <c r="BY371" i="1" s="1"/>
  <c r="BR1199" i="1"/>
  <c r="BR367" i="1"/>
  <c r="BJ887" i="1"/>
  <c r="CE628" i="1"/>
  <c r="CD632" i="1" s="1"/>
  <c r="CH1198" i="1"/>
  <c r="CA387" i="1"/>
  <c r="CF1230" i="1"/>
  <c r="BL41" i="7" s="1"/>
  <c r="CB1230" i="1"/>
  <c r="BH41" i="7" s="1"/>
  <c r="CY1199" i="1"/>
  <c r="DE1199" i="1"/>
  <c r="DF1196" i="1"/>
  <c r="DB887" i="1"/>
  <c r="CW833" i="1"/>
  <c r="CW648" i="1"/>
  <c r="CV652" i="1" s="1"/>
  <c r="AM942" i="1"/>
  <c r="AP1230" i="1"/>
  <c r="V41" i="7" s="1"/>
  <c r="AL1002" i="1"/>
  <c r="AL1006" i="1" s="1"/>
  <c r="AH982" i="1"/>
  <c r="AH986" i="1" s="1"/>
  <c r="AF942" i="1"/>
  <c r="AE946" i="1" s="1"/>
  <c r="AR1066" i="1"/>
  <c r="AR1072" i="1" s="1"/>
  <c r="AU1022" i="1"/>
  <c r="AS887" i="1"/>
  <c r="AR891" i="1" s="1"/>
  <c r="AL922" i="1"/>
  <c r="AL926" i="1" s="1"/>
  <c r="AF628" i="1"/>
  <c r="AE632" i="1" s="1"/>
  <c r="AK1197" i="1"/>
  <c r="BW833" i="1"/>
  <c r="BT833" i="1"/>
  <c r="BY1198" i="1"/>
  <c r="BW1230" i="1"/>
  <c r="BC41" i="7" s="1"/>
  <c r="BQ628" i="1"/>
  <c r="CU1199" i="1"/>
  <c r="CW1200" i="1"/>
  <c r="CS1200" i="1"/>
  <c r="CT887" i="1"/>
  <c r="CR1200" i="1"/>
  <c r="AH1199" i="1"/>
  <c r="AF1002" i="1"/>
  <c r="AF1006" i="1" s="1"/>
  <c r="AH1002" i="1"/>
  <c r="AH1006" i="1" s="1"/>
  <c r="AG1196" i="1"/>
  <c r="AA1196" i="1"/>
  <c r="BH1022" i="1"/>
  <c r="AP648" i="1"/>
  <c r="AN922" i="1"/>
  <c r="AK1199" i="1"/>
  <c r="AH1066" i="1"/>
  <c r="AH1072" i="1" s="1"/>
  <c r="AG1200" i="1"/>
  <c r="CP1230" i="1"/>
  <c r="BV41" i="7" s="1"/>
  <c r="CR387" i="1"/>
  <c r="CQ391" i="1" s="1"/>
  <c r="CN1199" i="1"/>
  <c r="CM367" i="1"/>
  <c r="CL371" i="1" s="1"/>
  <c r="CL887" i="1"/>
  <c r="CK891" i="1" s="1"/>
  <c r="AN648" i="1"/>
  <c r="AM652" i="1" s="1"/>
  <c r="AP1200" i="1"/>
  <c r="AP1066" i="1"/>
  <c r="AP1072" i="1" s="1"/>
  <c r="AQ1196" i="1"/>
  <c r="AN387" i="1"/>
  <c r="AM391" i="1" s="1"/>
  <c r="BF1198" i="1"/>
  <c r="BE1002" i="1"/>
  <c r="AY628" i="1"/>
  <c r="BC1196" i="1"/>
  <c r="AX1197" i="1"/>
  <c r="BN887" i="1"/>
  <c r="BM891" i="1" s="1"/>
  <c r="BS1197" i="1"/>
  <c r="BN648" i="1"/>
  <c r="BM652" i="1" s="1"/>
  <c r="BJ1196" i="1"/>
  <c r="BA1044" i="1"/>
  <c r="BB1196" i="1"/>
  <c r="BE1044" i="1"/>
  <c r="BE1050" i="1" s="1"/>
  <c r="AA946" i="1"/>
  <c r="AA371" i="1"/>
  <c r="BI1002" i="1"/>
  <c r="BI1006" i="1" s="1"/>
  <c r="DF391" i="1"/>
  <c r="DF672" i="1"/>
  <c r="BI982" i="1"/>
  <c r="BI1088" i="1"/>
  <c r="BH1088" i="1"/>
  <c r="AA891" i="1"/>
  <c r="BF1044" i="1"/>
  <c r="BI1022" i="1"/>
  <c r="BF1066" i="1"/>
  <c r="BF1072" i="1" s="1"/>
  <c r="BE1066" i="1"/>
  <c r="BE1072" i="1" s="1"/>
  <c r="AA672" i="1"/>
  <c r="DF632" i="1"/>
  <c r="BM1088" i="1"/>
  <c r="BG942" i="1"/>
  <c r="BF946" i="1" s="1"/>
  <c r="BJ962" i="1"/>
  <c r="BJ966" i="1" s="1"/>
  <c r="BJ1022" i="1"/>
  <c r="BG1044" i="1"/>
  <c r="BG1050" i="1" s="1"/>
  <c r="BG1066" i="1"/>
  <c r="BG1072" i="1" s="1"/>
  <c r="BH1066" i="1"/>
  <c r="BH1072" i="1" s="1"/>
  <c r="BJ1088" i="1"/>
  <c r="BN1002" i="1"/>
  <c r="BK962" i="1"/>
  <c r="BJ982" i="1"/>
  <c r="BJ1002" i="1"/>
  <c r="BH1044" i="1"/>
  <c r="BE922" i="1"/>
  <c r="BL1002" i="1"/>
  <c r="BL962" i="1"/>
  <c r="BI942" i="1"/>
  <c r="BO1088" i="1"/>
  <c r="BK1002" i="1"/>
  <c r="BL1022" i="1"/>
  <c r="BK982" i="1"/>
  <c r="BH942" i="1"/>
  <c r="BK1088" i="1"/>
  <c r="BA327" i="1"/>
  <c r="AJ327" i="1"/>
  <c r="AX327" i="1"/>
  <c r="AR327" i="1"/>
  <c r="BO1022" i="1"/>
  <c r="AH327" i="1"/>
  <c r="BJ1066" i="1"/>
  <c r="BJ1072" i="1" s="1"/>
  <c r="BD327" i="1"/>
  <c r="AL327" i="1"/>
  <c r="AQ327" i="1"/>
  <c r="AU327" i="1"/>
  <c r="AZ327" i="1"/>
  <c r="AW327" i="1"/>
  <c r="BF922" i="1"/>
  <c r="AK327" i="1"/>
  <c r="BI1066" i="1"/>
  <c r="BI1072" i="1" s="1"/>
  <c r="BE327" i="1"/>
  <c r="BM1044" i="1"/>
  <c r="BM1050" i="1" s="1"/>
  <c r="AY327" i="1"/>
  <c r="AI327" i="1"/>
  <c r="BF327" i="1"/>
  <c r="BM1022" i="1"/>
  <c r="BI1044" i="1"/>
  <c r="BI1050" i="1" s="1"/>
  <c r="AO327" i="1"/>
  <c r="AG327" i="1"/>
  <c r="AV327" i="1"/>
  <c r="AM327" i="1"/>
  <c r="AF327" i="1"/>
  <c r="BN962" i="1"/>
  <c r="BB327" i="1"/>
  <c r="BM962" i="1"/>
  <c r="AC327" i="1"/>
  <c r="BL1088" i="1"/>
  <c r="BL982" i="1"/>
  <c r="AA327" i="1"/>
  <c r="AN327" i="1"/>
  <c r="AT327" i="1"/>
  <c r="AE327" i="1"/>
  <c r="AB327" i="1"/>
  <c r="BK1066" i="1"/>
  <c r="BK1072" i="1" s="1"/>
  <c r="BM982" i="1"/>
  <c r="BM1002" i="1"/>
  <c r="BN1022" i="1"/>
  <c r="BC327" i="1"/>
  <c r="AP327" i="1"/>
  <c r="BG327" i="1"/>
  <c r="AD327" i="1"/>
  <c r="BJ942" i="1"/>
  <c r="BG922" i="1"/>
  <c r="BJ1044" i="1"/>
  <c r="AS327" i="1"/>
  <c r="BN982" i="1"/>
  <c r="BN1088" i="1"/>
  <c r="BK1044" i="1"/>
  <c r="BK1050" i="1" s="1"/>
  <c r="BH922" i="1"/>
  <c r="BH327" i="1"/>
  <c r="BO962" i="1"/>
  <c r="BL942" i="1"/>
  <c r="BP1022" i="1"/>
  <c r="BK942" i="1"/>
  <c r="BP962" i="1"/>
  <c r="BI922" i="1"/>
  <c r="BL1066" i="1"/>
  <c r="BL1072" i="1" s="1"/>
  <c r="BO1002" i="1"/>
  <c r="BP1066" i="1"/>
  <c r="BP1072" i="1" s="1"/>
  <c r="BL1044" i="1"/>
  <c r="BO982" i="1"/>
  <c r="BI327" i="1"/>
  <c r="BQ1088" i="1"/>
  <c r="BQ962" i="1"/>
  <c r="BN1044" i="1"/>
  <c r="BM1066" i="1"/>
  <c r="BM1072" i="1" s="1"/>
  <c r="BQ1022" i="1"/>
  <c r="BN942" i="1"/>
  <c r="BP982" i="1"/>
  <c r="BP1002" i="1"/>
  <c r="BR962" i="1"/>
  <c r="BM942" i="1"/>
  <c r="BJ922" i="1"/>
  <c r="BJ327" i="1"/>
  <c r="BN1066" i="1"/>
  <c r="BN1072" i="1" s="1"/>
  <c r="BR1022" i="1"/>
  <c r="BP1088" i="1"/>
  <c r="BQ982" i="1"/>
  <c r="BT1022" i="1"/>
  <c r="BQ1002" i="1"/>
  <c r="BK922" i="1"/>
  <c r="BP942" i="1"/>
  <c r="BK327" i="1"/>
  <c r="BT962" i="1"/>
  <c r="BV1002" i="1"/>
  <c r="BL327" i="1"/>
  <c r="BV1088" i="1"/>
  <c r="BR1088" i="1"/>
  <c r="BS962" i="1"/>
  <c r="BR982" i="1"/>
  <c r="BO1044" i="1"/>
  <c r="BO1050" i="1" s="1"/>
  <c r="BS1022" i="1"/>
  <c r="BO1066" i="1"/>
  <c r="BO1072" i="1" s="1"/>
  <c r="BR1002" i="1"/>
  <c r="BO942" i="1"/>
  <c r="BL922" i="1"/>
  <c r="BT1088" i="1"/>
  <c r="BU1022" i="1"/>
  <c r="BP1044" i="1"/>
  <c r="BS982" i="1"/>
  <c r="BU962" i="1"/>
  <c r="BM327" i="1"/>
  <c r="BM922" i="1"/>
  <c r="BS1002" i="1"/>
  <c r="BQ942" i="1"/>
  <c r="BW1002" i="1"/>
  <c r="BT982" i="1"/>
  <c r="BT1002" i="1"/>
  <c r="BS1088" i="1"/>
  <c r="BQ1044" i="1"/>
  <c r="BQ1050" i="1" s="1"/>
  <c r="BQ1066" i="1"/>
  <c r="BQ1072" i="1" s="1"/>
  <c r="BN327" i="1"/>
  <c r="BR1044" i="1"/>
  <c r="BN922" i="1"/>
  <c r="BY1022" i="1"/>
  <c r="BR942" i="1"/>
  <c r="BO922" i="1"/>
  <c r="BU1088" i="1"/>
  <c r="BV1022" i="1"/>
  <c r="BU1002" i="1"/>
  <c r="BR1066" i="1"/>
  <c r="BR1072" i="1" s="1"/>
  <c r="BS1066" i="1"/>
  <c r="BS1072" i="1" s="1"/>
  <c r="BO327" i="1"/>
  <c r="BV962" i="1"/>
  <c r="BU982" i="1"/>
  <c r="BW982" i="1"/>
  <c r="BX962" i="1"/>
  <c r="BX1022" i="1"/>
  <c r="BW1088" i="1"/>
  <c r="BS1044" i="1"/>
  <c r="BS1050" i="1" s="1"/>
  <c r="BV982" i="1"/>
  <c r="BQ327" i="1"/>
  <c r="BX1088" i="1"/>
  <c r="BW1022" i="1"/>
  <c r="BT942" i="1"/>
  <c r="BW962" i="1"/>
  <c r="BP327" i="1"/>
  <c r="BS942" i="1"/>
  <c r="BP922" i="1"/>
  <c r="BT1044" i="1"/>
  <c r="BQ922" i="1"/>
  <c r="BU942" i="1"/>
  <c r="BT1066" i="1"/>
  <c r="BT1072" i="1" s="1"/>
  <c r="BV942" i="1"/>
  <c r="BS922" i="1"/>
  <c r="BR327" i="1"/>
  <c r="BY1002" i="1"/>
  <c r="BR922" i="1"/>
  <c r="BY982" i="1"/>
  <c r="CB1088" i="1"/>
  <c r="BU1066" i="1"/>
  <c r="BU1072" i="1" s="1"/>
  <c r="BZ962" i="1"/>
  <c r="BZ1022" i="1"/>
  <c r="BY962" i="1"/>
  <c r="BX982" i="1"/>
  <c r="BU1044" i="1"/>
  <c r="BU1050" i="1" s="1"/>
  <c r="BV1044" i="1"/>
  <c r="BV1066" i="1"/>
  <c r="BV1072" i="1" s="1"/>
  <c r="BY1088" i="1"/>
  <c r="BX1002" i="1"/>
  <c r="BS327" i="1"/>
  <c r="CC982" i="1"/>
  <c r="CA962" i="1"/>
  <c r="BZ1088" i="1"/>
  <c r="CA1022" i="1"/>
  <c r="BX942" i="1"/>
  <c r="CA982" i="1"/>
  <c r="BW1066" i="1"/>
  <c r="BW1072" i="1" s="1"/>
  <c r="BW1044" i="1"/>
  <c r="BW1050" i="1" s="1"/>
  <c r="CA1002" i="1"/>
  <c r="BX1066" i="1"/>
  <c r="BX1072" i="1" s="1"/>
  <c r="CB1022" i="1"/>
  <c r="BT327" i="1"/>
  <c r="CA1088" i="1"/>
  <c r="BW942" i="1"/>
  <c r="CB962" i="1"/>
  <c r="BX1044" i="1"/>
  <c r="BZ982" i="1"/>
  <c r="BZ1002" i="1"/>
  <c r="BT922" i="1"/>
  <c r="CC1002" i="1"/>
  <c r="CD962" i="1"/>
  <c r="CC962" i="1"/>
  <c r="BU922" i="1"/>
  <c r="BU327" i="1"/>
  <c r="CF962" i="1"/>
  <c r="CC1088" i="1"/>
  <c r="BY1044" i="1"/>
  <c r="BY1050" i="1" s="1"/>
  <c r="BV922" i="1"/>
  <c r="CC1022" i="1"/>
  <c r="CB982" i="1"/>
  <c r="BZ1066" i="1"/>
  <c r="BZ1072" i="1" s="1"/>
  <c r="BY1066" i="1"/>
  <c r="BY1072" i="1" s="1"/>
  <c r="BZ942" i="1"/>
  <c r="BY942" i="1"/>
  <c r="CB1002" i="1"/>
  <c r="BV327" i="1"/>
  <c r="CE982" i="1"/>
  <c r="BW327" i="1"/>
  <c r="CA1044" i="1"/>
  <c r="CA1050" i="1" s="1"/>
  <c r="BZ1044" i="1"/>
  <c r="CD1022" i="1"/>
  <c r="CE962" i="1"/>
  <c r="CD1088" i="1"/>
  <c r="CD982" i="1"/>
  <c r="BW922" i="1"/>
  <c r="CE1022" i="1"/>
  <c r="CA942" i="1"/>
  <c r="CA1066" i="1"/>
  <c r="CA1072" i="1" s="1"/>
  <c r="CF1088" i="1"/>
  <c r="CD1002" i="1"/>
  <c r="CB1066" i="1"/>
  <c r="CB1072" i="1" s="1"/>
  <c r="BX922" i="1"/>
  <c r="BY327" i="1"/>
  <c r="CG1022" i="1"/>
  <c r="BX327" i="1"/>
  <c r="CB1044" i="1"/>
  <c r="CE1002" i="1"/>
  <c r="CF982" i="1"/>
  <c r="CB942" i="1"/>
  <c r="CC1044" i="1"/>
  <c r="CC1050" i="1" s="1"/>
  <c r="CE1088" i="1"/>
  <c r="CF1002" i="1"/>
  <c r="CF1022" i="1"/>
  <c r="BY922" i="1"/>
  <c r="CF1044" i="1"/>
  <c r="CC1066" i="1"/>
  <c r="CC1072" i="1" s="1"/>
  <c r="CJ982" i="1"/>
  <c r="CI982" i="1"/>
  <c r="CH1022" i="1"/>
  <c r="BZ922" i="1"/>
  <c r="CG982" i="1"/>
  <c r="CG1002" i="1"/>
  <c r="CC942" i="1"/>
  <c r="CH962" i="1"/>
  <c r="CG962" i="1"/>
  <c r="CD942" i="1"/>
  <c r="CD1044" i="1"/>
  <c r="CF942" i="1"/>
  <c r="BZ327" i="1"/>
  <c r="CD1066" i="1"/>
  <c r="CD1072" i="1" s="1"/>
  <c r="CE942" i="1"/>
  <c r="CA922" i="1"/>
  <c r="CI962" i="1"/>
  <c r="CG1088" i="1"/>
  <c r="CA327" i="1"/>
  <c r="CI942" i="1"/>
  <c r="CI1022" i="1"/>
  <c r="CF1066" i="1"/>
  <c r="CF1072" i="1" s="1"/>
  <c r="CK962" i="1"/>
  <c r="CE1044" i="1"/>
  <c r="CB327" i="1"/>
  <c r="CL1088" i="1"/>
  <c r="CE1066" i="1"/>
  <c r="CE1072" i="1" s="1"/>
  <c r="CH1088" i="1"/>
  <c r="CJ962" i="1"/>
  <c r="CB922" i="1"/>
  <c r="CH982" i="1"/>
  <c r="CH1002" i="1"/>
  <c r="CK1022" i="1"/>
  <c r="CC327" i="1"/>
  <c r="CI1088" i="1"/>
  <c r="CL962" i="1"/>
  <c r="CJ1002" i="1"/>
  <c r="CJ1088" i="1"/>
  <c r="CI1002" i="1"/>
  <c r="CC922" i="1"/>
  <c r="CJ1022" i="1"/>
  <c r="CM962" i="1"/>
  <c r="CK1088" i="1"/>
  <c r="CD327" i="1"/>
  <c r="CL1022" i="1"/>
  <c r="CI1066" i="1"/>
  <c r="CI1072" i="1" s="1"/>
  <c r="CD922" i="1"/>
  <c r="CI1044" i="1"/>
  <c r="CI1050" i="1" s="1"/>
  <c r="CK982" i="1"/>
  <c r="CL1002" i="1"/>
  <c r="CK1002" i="1"/>
  <c r="CE327" i="1"/>
  <c r="CM1022" i="1"/>
  <c r="CE922" i="1"/>
  <c r="CJ1066" i="1"/>
  <c r="CJ1072" i="1" s="1"/>
  <c r="CJ942" i="1"/>
  <c r="CK942" i="1"/>
  <c r="CG1066" i="1"/>
  <c r="CG1072" i="1" s="1"/>
  <c r="CF922" i="1"/>
  <c r="CL982" i="1"/>
  <c r="CH1066" i="1"/>
  <c r="CH1072" i="1" s="1"/>
  <c r="CM1002" i="1"/>
  <c r="CH942" i="1"/>
  <c r="CH1044" i="1"/>
  <c r="CK1044" i="1"/>
  <c r="CK1050" i="1" s="1"/>
  <c r="CJ1044" i="1"/>
  <c r="CF327" i="1"/>
  <c r="CN1022" i="1"/>
  <c r="CG942" i="1"/>
  <c r="CG1044" i="1"/>
  <c r="CG1050" i="1" s="1"/>
  <c r="CP1022" i="1"/>
  <c r="CN962" i="1"/>
  <c r="CM1088" i="1"/>
  <c r="CH922" i="1"/>
  <c r="CM982" i="1"/>
  <c r="CL1066" i="1"/>
  <c r="CL1072" i="1" s="1"/>
  <c r="CL1044" i="1"/>
  <c r="CG922" i="1"/>
  <c r="CK1066" i="1"/>
  <c r="CK1072" i="1" s="1"/>
  <c r="CO962" i="1"/>
  <c r="CI922" i="1"/>
  <c r="CN982" i="1"/>
  <c r="CN1002" i="1"/>
  <c r="CO1088" i="1"/>
  <c r="CO1002" i="1"/>
  <c r="CM1066" i="1"/>
  <c r="CM1072" i="1" s="1"/>
  <c r="CM942" i="1"/>
  <c r="CO1022" i="1"/>
  <c r="CL942" i="1"/>
  <c r="CN1088" i="1"/>
  <c r="CM1044" i="1"/>
  <c r="CM1050" i="1" s="1"/>
  <c r="CH327" i="1"/>
  <c r="CO982" i="1"/>
  <c r="CJ922" i="1"/>
  <c r="CP962" i="1"/>
  <c r="CQ1044" i="1"/>
  <c r="CQ1050" i="1" s="1"/>
  <c r="CG327" i="1"/>
  <c r="CP1002" i="1"/>
  <c r="CN942" i="1"/>
  <c r="CP982" i="1"/>
  <c r="CI327" i="1"/>
  <c r="CN1066" i="1"/>
  <c r="CN1072" i="1" s="1"/>
  <c r="CP1088" i="1"/>
  <c r="CK922" i="1"/>
  <c r="CQ962" i="1"/>
  <c r="CN1044" i="1"/>
  <c r="CJ327" i="1"/>
  <c r="CR1066" i="1"/>
  <c r="CR1072" i="1" s="1"/>
  <c r="CO1044" i="1"/>
  <c r="CO1050" i="1" s="1"/>
  <c r="CQ1002" i="1"/>
  <c r="CQ1022" i="1"/>
  <c r="CL922" i="1"/>
  <c r="CO1066" i="1"/>
  <c r="CO1072" i="1" s="1"/>
  <c r="CU962" i="1"/>
  <c r="CQ1088" i="1"/>
  <c r="CK327" i="1"/>
  <c r="CR1022" i="1"/>
  <c r="CQ982" i="1"/>
  <c r="CR962" i="1"/>
  <c r="CP942" i="1"/>
  <c r="CO942" i="1"/>
  <c r="CY962" i="1"/>
  <c r="CM922" i="1"/>
  <c r="CR1088" i="1"/>
  <c r="CP1044" i="1"/>
  <c r="CQ942" i="1"/>
  <c r="CQ1066" i="1"/>
  <c r="CQ1072" i="1" s="1"/>
  <c r="CU1088" i="1"/>
  <c r="CR982" i="1"/>
  <c r="CR1044" i="1"/>
  <c r="CP1066" i="1"/>
  <c r="CP1072" i="1" s="1"/>
  <c r="CL327" i="1"/>
  <c r="CR1002" i="1"/>
  <c r="CV1022" i="1"/>
  <c r="CT1022" i="1"/>
  <c r="CU1002" i="1"/>
  <c r="CN922" i="1"/>
  <c r="CR942" i="1"/>
  <c r="CU1022" i="1"/>
  <c r="CV1044" i="1"/>
  <c r="CU982" i="1"/>
  <c r="CM327" i="1"/>
  <c r="CV962" i="1"/>
  <c r="CV1088" i="1"/>
  <c r="CO922" i="1"/>
  <c r="CT962" i="1"/>
  <c r="CP922" i="1"/>
  <c r="CW1066" i="1"/>
  <c r="CW1072" i="1" s="1"/>
  <c r="CN327" i="1"/>
  <c r="CS962" i="1"/>
  <c r="CZ1022" i="1"/>
  <c r="CV982" i="1"/>
  <c r="CS1022" i="1"/>
  <c r="CV1002" i="1"/>
  <c r="CW962" i="1"/>
  <c r="CS1044" i="1"/>
  <c r="CS1050" i="1" s="1"/>
  <c r="CS982" i="1"/>
  <c r="CT1088" i="1"/>
  <c r="DA962" i="1"/>
  <c r="CS1088" i="1"/>
  <c r="CT982" i="1"/>
  <c r="CT986" i="1" s="1"/>
  <c r="CO327" i="1"/>
  <c r="CZ982" i="1"/>
  <c r="CT1044" i="1"/>
  <c r="CW1022" i="1"/>
  <c r="CS1002" i="1"/>
  <c r="CT1002" i="1"/>
  <c r="DB1022" i="1"/>
  <c r="CY1002" i="1"/>
  <c r="CX962" i="1"/>
  <c r="CX1088" i="1"/>
  <c r="CW1002" i="1"/>
  <c r="CX1002" i="1"/>
  <c r="CZ1088" i="1"/>
  <c r="CW982" i="1"/>
  <c r="CQ922" i="1"/>
  <c r="CX1066" i="1"/>
  <c r="CX1072" i="1" s="1"/>
  <c r="CV1066" i="1"/>
  <c r="CV1072" i="1" s="1"/>
  <c r="CX982" i="1"/>
  <c r="CX986" i="1" s="1"/>
  <c r="CP327" i="1"/>
  <c r="CY1066" i="1"/>
  <c r="CY1072" i="1" s="1"/>
  <c r="CU1044" i="1"/>
  <c r="CU1050" i="1" s="1"/>
  <c r="DA1022" i="1"/>
  <c r="CX1022" i="1"/>
  <c r="CU942" i="1"/>
  <c r="CW1088" i="1"/>
  <c r="DA1002" i="1"/>
  <c r="DA1088" i="1"/>
  <c r="CU1066" i="1"/>
  <c r="CU1072" i="1" s="1"/>
  <c r="CR922" i="1"/>
  <c r="CS942" i="1"/>
  <c r="CY1022" i="1"/>
  <c r="CS1066" i="1"/>
  <c r="CS1072" i="1" s="1"/>
  <c r="CZ1002" i="1"/>
  <c r="CX942" i="1"/>
  <c r="CT942" i="1"/>
  <c r="CV942" i="1"/>
  <c r="CZ942" i="1"/>
  <c r="CZ1044" i="1"/>
  <c r="CY1088" i="1"/>
  <c r="CT1066" i="1"/>
  <c r="CT1072" i="1" s="1"/>
  <c r="CQ327" i="1"/>
  <c r="CR327" i="1"/>
  <c r="CT922" i="1"/>
  <c r="CZ962" i="1"/>
  <c r="CW1044" i="1"/>
  <c r="CW1050" i="1" s="1"/>
  <c r="DB1088" i="1"/>
  <c r="CW942" i="1"/>
  <c r="CX1044" i="1"/>
  <c r="DB1002" i="1"/>
  <c r="DC1002" i="1"/>
  <c r="CY982" i="1"/>
  <c r="CY942" i="1"/>
  <c r="CS922" i="1"/>
  <c r="CX922" i="1"/>
  <c r="DC1022" i="1"/>
  <c r="DA1044" i="1"/>
  <c r="DA1050" i="1" s="1"/>
  <c r="DD962" i="1"/>
  <c r="DB1066" i="1"/>
  <c r="DB1072" i="1" s="1"/>
  <c r="CU922" i="1"/>
  <c r="DC962" i="1"/>
  <c r="DB962" i="1"/>
  <c r="CY1044" i="1"/>
  <c r="CY1050" i="1" s="1"/>
  <c r="DA982" i="1"/>
  <c r="CZ1066" i="1"/>
  <c r="CZ1072" i="1" s="1"/>
  <c r="CV922" i="1"/>
  <c r="CU327" i="1"/>
  <c r="DC1088" i="1"/>
  <c r="CT327" i="1"/>
  <c r="CS327" i="1"/>
  <c r="DA942" i="1"/>
  <c r="DB982" i="1"/>
  <c r="DD1088" i="1"/>
  <c r="DD1002" i="1"/>
  <c r="DD982" i="1"/>
  <c r="DA1066" i="1"/>
  <c r="DA1072" i="1" s="1"/>
  <c r="DC982" i="1"/>
  <c r="CV327" i="1"/>
  <c r="CW922" i="1"/>
  <c r="DB1044" i="1"/>
  <c r="DD1022" i="1"/>
  <c r="DB942" i="1"/>
  <c r="CW327" i="1"/>
  <c r="DC1066" i="1"/>
  <c r="DC1072" i="1" s="1"/>
  <c r="DC1044" i="1"/>
  <c r="DC1050" i="1" s="1"/>
  <c r="CY922" i="1"/>
  <c r="CX327" i="1"/>
  <c r="DC942" i="1"/>
  <c r="CY327" i="1"/>
  <c r="CZ922" i="1"/>
  <c r="CZ327" i="1"/>
  <c r="DE1022" i="1"/>
  <c r="DE962" i="1"/>
  <c r="DA922" i="1"/>
  <c r="DF1022" i="1"/>
  <c r="DD1066" i="1"/>
  <c r="DD1072" i="1" s="1"/>
  <c r="DD1044" i="1"/>
  <c r="DF962" i="1"/>
  <c r="DG966" i="1" s="1"/>
  <c r="DD942" i="1"/>
  <c r="DE982" i="1"/>
  <c r="DF982" i="1"/>
  <c r="DG986" i="1" s="1"/>
  <c r="DF1002" i="1"/>
  <c r="DG1006" i="1" s="1"/>
  <c r="DB922" i="1"/>
  <c r="DE1088" i="1"/>
  <c r="DF1088" i="1"/>
  <c r="DA327" i="1"/>
  <c r="DE1002" i="1"/>
  <c r="DB327" i="1"/>
  <c r="DC922" i="1"/>
  <c r="DE942" i="1"/>
  <c r="DF942" i="1"/>
  <c r="DF1044" i="1"/>
  <c r="DE1044" i="1"/>
  <c r="DE1050" i="1" s="1"/>
  <c r="DD922" i="1"/>
  <c r="DC327" i="1"/>
  <c r="DE1066" i="1"/>
  <c r="DE1072" i="1" s="1"/>
  <c r="DF1066" i="1"/>
  <c r="DF1072" i="1" s="1"/>
  <c r="DD327" i="1"/>
  <c r="DE922" i="1"/>
  <c r="DF922" i="1"/>
  <c r="DG926" i="1" s="1"/>
  <c r="DE327" i="1"/>
  <c r="DF327" i="1"/>
  <c r="DG331" i="1" s="1"/>
  <c r="DA590" i="1"/>
  <c r="DA608" i="1"/>
  <c r="DC608" i="1"/>
  <c r="DB608" i="1"/>
  <c r="CX590" i="1"/>
  <c r="DB590" i="1"/>
  <c r="CW608" i="1"/>
  <c r="DC590" i="1"/>
  <c r="DD608" i="1"/>
  <c r="CX608" i="1"/>
  <c r="CZ608" i="1"/>
  <c r="CU590" i="1"/>
  <c r="CZ590" i="1"/>
  <c r="CY590" i="1"/>
  <c r="DF608" i="1"/>
  <c r="DF612" i="1" s="1"/>
  <c r="DE608" i="1"/>
  <c r="CU608" i="1"/>
  <c r="CY608" i="1"/>
  <c r="CW590" i="1"/>
  <c r="CV590" i="1"/>
  <c r="CU594" i="1" s="1"/>
  <c r="DD590" i="1"/>
  <c r="DF590" i="1"/>
  <c r="DF594" i="1" s="1"/>
  <c r="CV608" i="1"/>
  <c r="DE590" i="1"/>
  <c r="DD1212" i="1"/>
  <c r="CJ43" i="7" s="1"/>
  <c r="AX632" i="1" l="1"/>
  <c r="CL632" i="1"/>
  <c r="BY672" i="1"/>
  <c r="CI632" i="1"/>
  <c r="AA632" i="1"/>
  <c r="AC391" i="1"/>
  <c r="CD391" i="1"/>
  <c r="DC391" i="1"/>
  <c r="BQ672" i="1"/>
  <c r="AE891" i="1"/>
  <c r="AE371" i="1"/>
  <c r="CH391" i="1"/>
  <c r="BN391" i="1"/>
  <c r="AW891" i="1"/>
  <c r="DB652" i="1"/>
  <c r="AJ926" i="1"/>
  <c r="BT672" i="1"/>
  <c r="BL652" i="1"/>
  <c r="BC926" i="1"/>
  <c r="CW371" i="1"/>
  <c r="AG891" i="1"/>
  <c r="CX891" i="1"/>
  <c r="CV891" i="1"/>
  <c r="AK371" i="1"/>
  <c r="BV371" i="1"/>
  <c r="AP926" i="1"/>
  <c r="BB672" i="1"/>
  <c r="AO632" i="1"/>
  <c r="CX652" i="1"/>
  <c r="BI891" i="1"/>
  <c r="CU891" i="1"/>
  <c r="BR966" i="1"/>
  <c r="BF891" i="1"/>
  <c r="AE30" i="6"/>
  <c r="GZ488" i="1"/>
  <c r="GF31" i="7" s="1"/>
  <c r="CZ946" i="1"/>
  <c r="CD946" i="1"/>
  <c r="AT926" i="1"/>
  <c r="BA946" i="1"/>
  <c r="BS891" i="1"/>
  <c r="AN946" i="1"/>
  <c r="BV986" i="1"/>
  <c r="CP652" i="1"/>
  <c r="CW672" i="1"/>
  <c r="DE652" i="1"/>
  <c r="BU891" i="1"/>
  <c r="AS672" i="1"/>
  <c r="BW652" i="1"/>
  <c r="GX363" i="1"/>
  <c r="GW367" i="1" s="1"/>
  <c r="GV371" i="1" s="1"/>
  <c r="CN986" i="1"/>
  <c r="CS926" i="1"/>
  <c r="CZ1006" i="1"/>
  <c r="CQ966" i="1"/>
  <c r="AO652" i="1"/>
  <c r="CS891" i="1"/>
  <c r="BP632" i="1"/>
  <c r="CF652" i="1"/>
  <c r="CJ632" i="1"/>
  <c r="AO672" i="1"/>
  <c r="AU672" i="1"/>
  <c r="CR632" i="1"/>
  <c r="BC1006" i="1"/>
  <c r="GX383" i="1"/>
  <c r="GW387" i="1" s="1"/>
  <c r="GV391" i="1" s="1"/>
  <c r="GX624" i="1"/>
  <c r="GW628" i="1" s="1"/>
  <c r="GV632" i="1" s="1"/>
  <c r="GZ806" i="1"/>
  <c r="GZ808" i="1"/>
  <c r="GZ809" i="1"/>
  <c r="GZ810" i="1"/>
  <c r="GZ814" i="1"/>
  <c r="GZ811" i="1"/>
  <c r="GZ812" i="1"/>
  <c r="GZ813" i="1"/>
  <c r="GZ815" i="1"/>
  <c r="GZ1159" i="1"/>
  <c r="GZ1161" i="1"/>
  <c r="GZ1163" i="1"/>
  <c r="GZ1147" i="1"/>
  <c r="GZ1149" i="1"/>
  <c r="GZ1151" i="1"/>
  <c r="GZ1162" i="1"/>
  <c r="GZ807" i="1"/>
  <c r="GZ1150" i="1"/>
  <c r="GZ1160" i="1"/>
  <c r="GZ1148" i="1"/>
  <c r="CE371" i="1"/>
  <c r="DA371" i="1"/>
  <c r="BS371" i="1"/>
  <c r="CJ391" i="1"/>
  <c r="GX880" i="1"/>
  <c r="GX837" i="1"/>
  <c r="BC1193" i="1"/>
  <c r="AI42" i="7" s="1"/>
  <c r="EL53" i="1"/>
  <c r="EM55" i="1"/>
  <c r="GX612" i="1"/>
  <c r="W434" i="1"/>
  <c r="AN30" i="6"/>
  <c r="AN19" i="6"/>
  <c r="AN41" i="6"/>
  <c r="AO30" i="6"/>
  <c r="AO32" i="6"/>
  <c r="AN32" i="6"/>
  <c r="AO41" i="6"/>
  <c r="AO19" i="6"/>
  <c r="AP19" i="6"/>
  <c r="AP32" i="6"/>
  <c r="AP30" i="6"/>
  <c r="AP41" i="6"/>
  <c r="GR906" i="1"/>
  <c r="CS946" i="1"/>
  <c r="BS1006" i="1"/>
  <c r="FO1232" i="1"/>
  <c r="EU68" i="7" s="1"/>
  <c r="FQ1232" i="1"/>
  <c r="EW68" i="7" s="1"/>
  <c r="FP1232" i="1"/>
  <c r="EV68" i="7" s="1"/>
  <c r="FR1232" i="1"/>
  <c r="EX68" i="7" s="1"/>
  <c r="FS1232" i="1"/>
  <c r="EY68" i="7" s="1"/>
  <c r="FT1232" i="1"/>
  <c r="EZ68" i="7" s="1"/>
  <c r="FU1232" i="1"/>
  <c r="FA68" i="7" s="1"/>
  <c r="FV1232" i="1"/>
  <c r="FB68" i="7" s="1"/>
  <c r="FW1232" i="1"/>
  <c r="FC68" i="7" s="1"/>
  <c r="FX1232" i="1"/>
  <c r="FD68" i="7" s="1"/>
  <c r="FY1232" i="1"/>
  <c r="FE68" i="7" s="1"/>
  <c r="GA1232" i="1"/>
  <c r="FG68" i="7" s="1"/>
  <c r="FZ1232" i="1"/>
  <c r="FF68" i="7" s="1"/>
  <c r="GB1232" i="1"/>
  <c r="FH68" i="7" s="1"/>
  <c r="GC1232" i="1"/>
  <c r="FI68" i="7" s="1"/>
  <c r="GD1232" i="1"/>
  <c r="FJ68" i="7" s="1"/>
  <c r="GE1232" i="1"/>
  <c r="FK68" i="7" s="1"/>
  <c r="GF1232" i="1"/>
  <c r="FL68" i="7" s="1"/>
  <c r="GH1232" i="1"/>
  <c r="FN68" i="7" s="1"/>
  <c r="GG1232" i="1"/>
  <c r="FM68" i="7" s="1"/>
  <c r="GI1232" i="1"/>
  <c r="FO68" i="7" s="1"/>
  <c r="GK1232" i="1"/>
  <c r="FQ68" i="7" s="1"/>
  <c r="GJ1232" i="1"/>
  <c r="FP68" i="7" s="1"/>
  <c r="GL1232" i="1"/>
  <c r="FR68" i="7" s="1"/>
  <c r="GM1232" i="1"/>
  <c r="FS68" i="7" s="1"/>
  <c r="GN1232" i="1"/>
  <c r="FT68" i="7" s="1"/>
  <c r="GO1232" i="1"/>
  <c r="FU68" i="7" s="1"/>
  <c r="GP1232" i="1"/>
  <c r="FV68" i="7" s="1"/>
  <c r="GQ1232" i="1"/>
  <c r="FW68" i="7" s="1"/>
  <c r="GR1232" i="1"/>
  <c r="FX68" i="7" s="1"/>
  <c r="GS1232" i="1"/>
  <c r="FY68" i="7" s="1"/>
  <c r="GT1232" i="1"/>
  <c r="FZ68" i="7" s="1"/>
  <c r="GU1232" i="1"/>
  <c r="GA68" i="7" s="1"/>
  <c r="GV1232" i="1"/>
  <c r="GB68" i="7" s="1"/>
  <c r="GW1232" i="1"/>
  <c r="GC68" i="7" s="1"/>
  <c r="GX664" i="1"/>
  <c r="GW668" i="1" s="1"/>
  <c r="GV672" i="1" s="1"/>
  <c r="GX594" i="1"/>
  <c r="GV837" i="1"/>
  <c r="GW898" i="1"/>
  <c r="CC946" i="1"/>
  <c r="AP371" i="1"/>
  <c r="GX644" i="1"/>
  <c r="GW648" i="1" s="1"/>
  <c r="GV652" i="1" s="1"/>
  <c r="GW837" i="1"/>
  <c r="GX898" i="1"/>
  <c r="GX331" i="1"/>
  <c r="GU902" i="1"/>
  <c r="GS906" i="1"/>
  <c r="GX1232" i="1"/>
  <c r="GD68" i="7" s="1"/>
  <c r="EH429" i="1"/>
  <c r="EH448" i="1"/>
  <c r="EI431" i="1"/>
  <c r="DC891" i="1"/>
  <c r="DA891" i="1"/>
  <c r="AF1193" i="1"/>
  <c r="L42" i="7" s="1"/>
  <c r="AY891" i="1"/>
  <c r="CF1050" i="1"/>
  <c r="CE1050" i="1"/>
  <c r="BB1050" i="1"/>
  <c r="BA1050" i="1"/>
  <c r="AH1050" i="1"/>
  <c r="AG1050" i="1"/>
  <c r="GZ112" i="1"/>
  <c r="CY632" i="1"/>
  <c r="CH652" i="1"/>
  <c r="CS632" i="1"/>
  <c r="CS652" i="1"/>
  <c r="BK632" i="1"/>
  <c r="BV632" i="1"/>
  <c r="BJ652" i="1"/>
  <c r="DA672" i="1"/>
  <c r="DC632" i="1"/>
  <c r="BA672" i="1"/>
  <c r="EN1076" i="1"/>
  <c r="EN1084" i="1"/>
  <c r="EM1088" i="1" s="1"/>
  <c r="EO1078" i="1"/>
  <c r="EL1054" i="1"/>
  <c r="EL1062" i="1"/>
  <c r="EK1066" i="1" s="1"/>
  <c r="EK1072" i="1" s="1"/>
  <c r="EM1056" i="1"/>
  <c r="AN1050" i="1"/>
  <c r="EL1032" i="1"/>
  <c r="EL1040" i="1"/>
  <c r="EK1044" i="1" s="1"/>
  <c r="EK1050" i="1" s="1"/>
  <c r="EM1034" i="1"/>
  <c r="EO1010" i="1"/>
  <c r="EO1018" i="1"/>
  <c r="EN1022" i="1" s="1"/>
  <c r="EP1012" i="1"/>
  <c r="CQ1006" i="1"/>
  <c r="CH1006" i="1"/>
  <c r="EN990" i="1"/>
  <c r="EN998" i="1"/>
  <c r="EM1002" i="1" s="1"/>
  <c r="EM1006" i="1" s="1"/>
  <c r="EO992" i="1"/>
  <c r="BP1006" i="1"/>
  <c r="BK1006" i="1"/>
  <c r="AC986" i="1"/>
  <c r="EN970" i="1"/>
  <c r="EN978" i="1"/>
  <c r="EM982" i="1" s="1"/>
  <c r="EM986" i="1" s="1"/>
  <c r="EO972" i="1"/>
  <c r="AP1050" i="1"/>
  <c r="BO1006" i="1"/>
  <c r="DE1006" i="1"/>
  <c r="CV1006" i="1"/>
  <c r="DB1006" i="1"/>
  <c r="BX1006" i="1"/>
  <c r="CS986" i="1"/>
  <c r="BR986" i="1"/>
  <c r="BO986" i="1"/>
  <c r="AQ986" i="1"/>
  <c r="DB986" i="1"/>
  <c r="CQ986" i="1"/>
  <c r="BS966" i="1"/>
  <c r="BA966" i="1"/>
  <c r="AL966" i="1"/>
  <c r="EO950" i="1"/>
  <c r="EO958" i="1"/>
  <c r="EN962" i="1" s="1"/>
  <c r="EN966" i="1" s="1"/>
  <c r="EP952" i="1"/>
  <c r="CE966" i="1"/>
  <c r="CG966" i="1"/>
  <c r="CV966" i="1"/>
  <c r="BR946" i="1"/>
  <c r="EL930" i="1"/>
  <c r="EL938" i="1"/>
  <c r="EK942" i="1" s="1"/>
  <c r="EJ946" i="1" s="1"/>
  <c r="EM932" i="1"/>
  <c r="CR946" i="1"/>
  <c r="BZ946" i="1"/>
  <c r="DC946" i="1"/>
  <c r="CA946" i="1"/>
  <c r="DA946" i="1"/>
  <c r="BX946" i="1"/>
  <c r="EH926" i="1"/>
  <c r="EH796" i="1"/>
  <c r="EH795" i="1"/>
  <c r="DN18" i="7" s="1"/>
  <c r="EK910" i="1"/>
  <c r="EK918" i="1"/>
  <c r="EL912" i="1"/>
  <c r="EI922" i="1"/>
  <c r="EJ794" i="1"/>
  <c r="BB331" i="1"/>
  <c r="AA331" i="1"/>
  <c r="CX331" i="1"/>
  <c r="CC1193" i="1"/>
  <c r="BI42" i="7" s="1"/>
  <c r="BN331" i="1"/>
  <c r="BS331" i="1"/>
  <c r="BM331" i="1"/>
  <c r="BV331" i="1"/>
  <c r="CW331" i="1"/>
  <c r="CS331" i="1"/>
  <c r="BK331" i="1"/>
  <c r="GE8" i="7"/>
  <c r="CX612" i="1"/>
  <c r="DF652" i="1"/>
  <c r="AI652" i="1"/>
  <c r="BV672" i="1"/>
  <c r="AV1193" i="1"/>
  <c r="AB42" i="7" s="1"/>
  <c r="AN371" i="1"/>
  <c r="AJ371" i="1"/>
  <c r="AS391" i="1"/>
  <c r="AF891" i="1"/>
  <c r="AZ891" i="1"/>
  <c r="CM672" i="1"/>
  <c r="CH672" i="1"/>
  <c r="CX672" i="1"/>
  <c r="BT652" i="1"/>
  <c r="AJ672" i="1"/>
  <c r="BD672" i="1"/>
  <c r="DH1232" i="1"/>
  <c r="CN68" i="7" s="1"/>
  <c r="DI1232" i="1"/>
  <c r="CO68" i="7" s="1"/>
  <c r="DJ1232" i="1"/>
  <c r="CP68" i="7" s="1"/>
  <c r="DK1232" i="1"/>
  <c r="CQ68" i="7" s="1"/>
  <c r="DL1232" i="1"/>
  <c r="CR68" i="7" s="1"/>
  <c r="DM1232" i="1"/>
  <c r="CS68" i="7" s="1"/>
  <c r="DO1232" i="1"/>
  <c r="CU68" i="7" s="1"/>
  <c r="DN1232" i="1"/>
  <c r="CT68" i="7" s="1"/>
  <c r="DP1232" i="1"/>
  <c r="CV68" i="7" s="1"/>
  <c r="DQ1232" i="1"/>
  <c r="CW68" i="7" s="1"/>
  <c r="DR1232" i="1"/>
  <c r="CX68" i="7" s="1"/>
  <c r="DS1232" i="1"/>
  <c r="CY68" i="7" s="1"/>
  <c r="DU1232" i="1"/>
  <c r="DA68" i="7" s="1"/>
  <c r="DT1232" i="1"/>
  <c r="CZ68" i="7" s="1"/>
  <c r="DG1232" i="1"/>
  <c r="CM68" i="7" s="1"/>
  <c r="DV1232" i="1"/>
  <c r="DB68" i="7" s="1"/>
  <c r="DW1232" i="1"/>
  <c r="DC68" i="7" s="1"/>
  <c r="DX1232" i="1"/>
  <c r="DD68" i="7" s="1"/>
  <c r="DY1232" i="1"/>
  <c r="DE68" i="7" s="1"/>
  <c r="DZ1232" i="1"/>
  <c r="DF68" i="7" s="1"/>
  <c r="EA1232" i="1"/>
  <c r="DG68" i="7" s="1"/>
  <c r="EB1232" i="1"/>
  <c r="DH68" i="7" s="1"/>
  <c r="ED1232" i="1"/>
  <c r="DJ68" i="7" s="1"/>
  <c r="EC1232" i="1"/>
  <c r="DI68" i="7" s="1"/>
  <c r="EE1232" i="1"/>
  <c r="DK68" i="7" s="1"/>
  <c r="EF1232" i="1"/>
  <c r="DL68" i="7" s="1"/>
  <c r="EG1232" i="1"/>
  <c r="DM68" i="7" s="1"/>
  <c r="EI1232" i="1"/>
  <c r="DO68" i="7" s="1"/>
  <c r="EH1232" i="1"/>
  <c r="DN68" i="7" s="1"/>
  <c r="EJ1232" i="1"/>
  <c r="DP68" i="7" s="1"/>
  <c r="EK1232" i="1"/>
  <c r="DQ68" i="7" s="1"/>
  <c r="EL1232" i="1"/>
  <c r="DR68" i="7" s="1"/>
  <c r="EM1232" i="1"/>
  <c r="DS68" i="7" s="1"/>
  <c r="EN1232" i="1"/>
  <c r="DT68" i="7" s="1"/>
  <c r="EO1232" i="1"/>
  <c r="DU68" i="7" s="1"/>
  <c r="EP1232" i="1"/>
  <c r="DV68" i="7" s="1"/>
  <c r="EQ1232" i="1"/>
  <c r="DW68" i="7" s="1"/>
  <c r="ER1232" i="1"/>
  <c r="DX68" i="7" s="1"/>
  <c r="ES1232" i="1"/>
  <c r="DY68" i="7" s="1"/>
  <c r="ET1232" i="1"/>
  <c r="DZ68" i="7" s="1"/>
  <c r="EU1232" i="1"/>
  <c r="EA68" i="7" s="1"/>
  <c r="EV1232" i="1"/>
  <c r="EB68" i="7" s="1"/>
  <c r="EW1232" i="1"/>
  <c r="EC68" i="7" s="1"/>
  <c r="EX1232" i="1"/>
  <c r="ED68" i="7" s="1"/>
  <c r="EY1232" i="1"/>
  <c r="EE68" i="7" s="1"/>
  <c r="EZ1232" i="1"/>
  <c r="EF68" i="7" s="1"/>
  <c r="FB1232" i="1"/>
  <c r="EH68" i="7" s="1"/>
  <c r="FA1232" i="1"/>
  <c r="EG68" i="7" s="1"/>
  <c r="FC1232" i="1"/>
  <c r="EI68" i="7" s="1"/>
  <c r="FE1232" i="1"/>
  <c r="EK68" i="7" s="1"/>
  <c r="FD1232" i="1"/>
  <c r="EJ68" i="7" s="1"/>
  <c r="FF1232" i="1"/>
  <c r="EL68" i="7" s="1"/>
  <c r="FG1232" i="1"/>
  <c r="EM68" i="7" s="1"/>
  <c r="FH1232" i="1"/>
  <c r="EN68" i="7" s="1"/>
  <c r="FI1232" i="1"/>
  <c r="EO68" i="7" s="1"/>
  <c r="FJ1232" i="1"/>
  <c r="EP68" i="7" s="1"/>
  <c r="FK1232" i="1"/>
  <c r="EQ68" i="7" s="1"/>
  <c r="FL1232" i="1"/>
  <c r="ER68" i="7" s="1"/>
  <c r="FN1232" i="1"/>
  <c r="ET68" i="7" s="1"/>
  <c r="FM1232" i="1"/>
  <c r="ES68" i="7" s="1"/>
  <c r="AI30" i="6"/>
  <c r="AI32" i="6"/>
  <c r="N130" i="19" s="1"/>
  <c r="AI41" i="6"/>
  <c r="AI19" i="6"/>
  <c r="AJ30" i="6"/>
  <c r="AJ41" i="6"/>
  <c r="AJ32" i="6"/>
  <c r="O130" i="19" s="1"/>
  <c r="AJ19" i="6"/>
  <c r="AK41" i="6"/>
  <c r="AK19" i="6"/>
  <c r="AK30" i="6"/>
  <c r="AK32" i="6"/>
  <c r="P130" i="19" s="1"/>
  <c r="AL19" i="6"/>
  <c r="AL32" i="6"/>
  <c r="Q130" i="19" s="1"/>
  <c r="AL30" i="6"/>
  <c r="AL41" i="6"/>
  <c r="AM41" i="6"/>
  <c r="AM32" i="6"/>
  <c r="R130" i="19" s="1"/>
  <c r="AM30" i="6"/>
  <c r="AM19" i="6"/>
  <c r="BI946" i="1"/>
  <c r="BK986" i="1"/>
  <c r="BB966" i="1"/>
  <c r="BZ986" i="1"/>
  <c r="BG331" i="1"/>
  <c r="AV331" i="1"/>
  <c r="AO331" i="1"/>
  <c r="DF371" i="1"/>
  <c r="AA1193" i="1"/>
  <c r="CT391" i="1"/>
  <c r="AF926" i="1"/>
  <c r="AO946" i="1"/>
  <c r="BH966" i="1"/>
  <c r="AD1072" i="1"/>
  <c r="BP371" i="1"/>
  <c r="AC1006" i="1"/>
  <c r="AW986" i="1"/>
  <c r="BC946" i="1"/>
  <c r="AV371" i="1"/>
  <c r="AH966" i="1"/>
  <c r="AN926" i="1"/>
  <c r="AY1006" i="1"/>
  <c r="BE986" i="1"/>
  <c r="BG946" i="1"/>
  <c r="BL966" i="1"/>
  <c r="BH1050" i="1"/>
  <c r="BI986" i="1"/>
  <c r="CJ1193" i="1"/>
  <c r="BP42" i="7" s="1"/>
  <c r="DB371" i="1"/>
  <c r="CB391" i="1"/>
  <c r="BB371" i="1"/>
  <c r="AJ1193" i="1"/>
  <c r="P42" i="7" s="1"/>
  <c r="BV391" i="1"/>
  <c r="AX926" i="1"/>
  <c r="BQ371" i="1"/>
  <c r="CY371" i="1"/>
  <c r="AA837" i="1"/>
  <c r="AN1006" i="1"/>
  <c r="CG391" i="1"/>
  <c r="AG391" i="1"/>
  <c r="AD391" i="1"/>
  <c r="AS946" i="1"/>
  <c r="AE986" i="1"/>
  <c r="AL391" i="1"/>
  <c r="DF331" i="1"/>
  <c r="DE926" i="1"/>
  <c r="DF1050" i="1"/>
  <c r="DD946" i="1"/>
  <c r="DC986" i="1"/>
  <c r="DD1006" i="1"/>
  <c r="CT331" i="1"/>
  <c r="CU926" i="1"/>
  <c r="DB1050" i="1"/>
  <c r="CY986" i="1"/>
  <c r="CV946" i="1"/>
  <c r="CZ966" i="1"/>
  <c r="CY946" i="1"/>
  <c r="CW1006" i="1"/>
  <c r="CS1006" i="1"/>
  <c r="CT1050" i="1"/>
  <c r="CV986" i="1"/>
  <c r="CQ946" i="1"/>
  <c r="CN946" i="1"/>
  <c r="CG331" i="1"/>
  <c r="CP966" i="1"/>
  <c r="CO1006" i="1"/>
  <c r="CF946" i="1"/>
  <c r="CM966" i="1"/>
  <c r="CJ966" i="1"/>
  <c r="CG1006" i="1"/>
  <c r="CJ986" i="1"/>
  <c r="CE986" i="1"/>
  <c r="CC966" i="1"/>
  <c r="BV946" i="1"/>
  <c r="CA1006" i="1"/>
  <c r="BT946" i="1"/>
  <c r="BV966" i="1"/>
  <c r="BQ946" i="1"/>
  <c r="BT1006" i="1"/>
  <c r="BW1006" i="1"/>
  <c r="BO946" i="1"/>
  <c r="BN966" i="1"/>
  <c r="AK331" i="1"/>
  <c r="CV1050" i="1"/>
  <c r="BM1006" i="1"/>
  <c r="AQ1193" i="1"/>
  <c r="W42" i="7" s="1"/>
  <c r="AL946" i="1"/>
  <c r="AL371" i="1"/>
  <c r="AP946" i="1"/>
  <c r="BD966" i="1"/>
  <c r="AB986" i="1"/>
  <c r="AG946" i="1"/>
  <c r="BI966" i="1"/>
  <c r="AB1050" i="1"/>
  <c r="AJ946" i="1"/>
  <c r="CK391" i="1"/>
  <c r="AT986" i="1"/>
  <c r="AR371" i="1"/>
  <c r="AA1028" i="1"/>
  <c r="AB1028" i="1" s="1"/>
  <c r="AC1028" i="1" s="1"/>
  <c r="AT946" i="1"/>
  <c r="CL986" i="1"/>
  <c r="CI946" i="1"/>
  <c r="CK1006" i="1"/>
  <c r="BL946" i="1"/>
  <c r="BL986" i="1"/>
  <c r="BJ1006" i="1"/>
  <c r="BE1006" i="1"/>
  <c r="BZ391" i="1"/>
  <c r="CS371" i="1"/>
  <c r="BO391" i="1"/>
  <c r="CB1193" i="1"/>
  <c r="BH42" i="7" s="1"/>
  <c r="DD371" i="1"/>
  <c r="AS966" i="1"/>
  <c r="CS391" i="1"/>
  <c r="AD1006" i="1"/>
  <c r="BG966" i="1"/>
  <c r="BO371" i="1"/>
  <c r="AV986" i="1"/>
  <c r="DA1193" i="1"/>
  <c r="CG42" i="7" s="1"/>
  <c r="CI1193" i="1"/>
  <c r="BO42" i="7" s="1"/>
  <c r="DF1193" i="1"/>
  <c r="CL42" i="7" s="1"/>
  <c r="BA1193" i="1"/>
  <c r="AG42" i="7" s="1"/>
  <c r="AL1193" i="1"/>
  <c r="R42" i="7" s="1"/>
  <c r="BB1193" i="1"/>
  <c r="AH42" i="7" s="1"/>
  <c r="GE33" i="7"/>
  <c r="CP331" i="1"/>
  <c r="CD331" i="1"/>
  <c r="BZ331" i="1"/>
  <c r="BR331" i="1"/>
  <c r="AW1193" i="1"/>
  <c r="AC42" i="7" s="1"/>
  <c r="CL331" i="1"/>
  <c r="AE331" i="1"/>
  <c r="AI331" i="1"/>
  <c r="BE331" i="1"/>
  <c r="AR331" i="1"/>
  <c r="CU1193" i="1"/>
  <c r="CA42" i="7" s="1"/>
  <c r="AI1193" i="1"/>
  <c r="O42" i="7" s="1"/>
  <c r="AD1193" i="1"/>
  <c r="J42" i="7" s="1"/>
  <c r="DB1193" i="1"/>
  <c r="CH42" i="7" s="1"/>
  <c r="BT1193" i="1"/>
  <c r="AZ42" i="7" s="1"/>
  <c r="CX594" i="1"/>
  <c r="CD986" i="1"/>
  <c r="CA966" i="1"/>
  <c r="AB331" i="1"/>
  <c r="AM331" i="1"/>
  <c r="AG331" i="1"/>
  <c r="AZ331" i="1"/>
  <c r="AY371" i="1"/>
  <c r="AL891" i="1"/>
  <c r="BG1193" i="1"/>
  <c r="AM42" i="7" s="1"/>
  <c r="CL391" i="1"/>
  <c r="DD672" i="1"/>
  <c r="GF2" i="7"/>
  <c r="GZ1347" i="1"/>
  <c r="GZ1325" i="1"/>
  <c r="GZ1320" i="1"/>
  <c r="GZ1268" i="1"/>
  <c r="GZ1261" i="1"/>
  <c r="GZ1223" i="1"/>
  <c r="GF82" i="7" s="1"/>
  <c r="GZ1232" i="1"/>
  <c r="GF68" i="7" s="1"/>
  <c r="GZ1200" i="1"/>
  <c r="GZ1193" i="1"/>
  <c r="GZ1212" i="1"/>
  <c r="GF43" i="7" s="1"/>
  <c r="GZ1107" i="1"/>
  <c r="GF38" i="7" s="1"/>
  <c r="GZ1115" i="1"/>
  <c r="GZ1198" i="1"/>
  <c r="GZ1094" i="1"/>
  <c r="GZ1088" i="1"/>
  <c r="GZ1114" i="1"/>
  <c r="GZ1058" i="1"/>
  <c r="GZ1002" i="1"/>
  <c r="GZ986" i="1"/>
  <c r="GZ926" i="1"/>
  <c r="GZ922" i="1"/>
  <c r="GZ825" i="1"/>
  <c r="GZ833" i="1"/>
  <c r="GZ741" i="1"/>
  <c r="GZ914" i="1"/>
  <c r="GZ759" i="1"/>
  <c r="GZ826" i="1"/>
  <c r="GZ755" i="1"/>
  <c r="GZ640" i="1"/>
  <c r="GZ557" i="1"/>
  <c r="GZ498" i="1"/>
  <c r="GZ391" i="1"/>
  <c r="GZ708" i="1"/>
  <c r="GF15" i="7" s="1"/>
  <c r="GZ612" i="1"/>
  <c r="GZ542" i="1"/>
  <c r="GZ387" i="1"/>
  <c r="GZ576" i="1"/>
  <c r="GZ476" i="1"/>
  <c r="GZ772" i="1"/>
  <c r="GZ559" i="1"/>
  <c r="GZ942" i="1"/>
  <c r="GZ685" i="1"/>
  <c r="GZ539" i="1"/>
  <c r="GZ820" i="1"/>
  <c r="GZ347" i="1"/>
  <c r="GZ263" i="1"/>
  <c r="GZ225" i="1"/>
  <c r="GZ206" i="1"/>
  <c r="GZ138" i="1"/>
  <c r="GZ620" i="1"/>
  <c r="GZ287" i="1"/>
  <c r="GZ247" i="1"/>
  <c r="GZ215" i="1"/>
  <c r="GZ161" i="1"/>
  <c r="GZ586" i="1"/>
  <c r="GZ367" i="1"/>
  <c r="GZ278" i="1"/>
  <c r="GZ246" i="1"/>
  <c r="GZ212" i="1"/>
  <c r="GZ160" i="1"/>
  <c r="GZ295" i="1"/>
  <c r="GZ100" i="1"/>
  <c r="GZ25" i="1"/>
  <c r="GF14" i="7" s="1"/>
  <c r="GZ27" i="1"/>
  <c r="GZ351" i="1"/>
  <c r="GZ106" i="1"/>
  <c r="GZ30" i="1"/>
  <c r="GF28" i="7" s="1"/>
  <c r="GZ11" i="1"/>
  <c r="GZ203" i="1"/>
  <c r="GZ56" i="1"/>
  <c r="GZ72" i="1" s="1"/>
  <c r="GZ17" i="1"/>
  <c r="GZ226" i="1"/>
  <c r="GZ105" i="1"/>
  <c r="GZ33" i="1"/>
  <c r="GF35" i="7" s="1"/>
  <c r="GZ14" i="1"/>
  <c r="GZ1343" i="1"/>
  <c r="GF64" i="7" s="1"/>
  <c r="GZ1338" i="1"/>
  <c r="GF74" i="7" s="1"/>
  <c r="GZ1307" i="1"/>
  <c r="GZ1281" i="1"/>
  <c r="GZ1230" i="1"/>
  <c r="GF41" i="7" s="1"/>
  <c r="GZ1255" i="1"/>
  <c r="GF52" i="7" s="1"/>
  <c r="GZ1204" i="1"/>
  <c r="GF80" i="7" s="1"/>
  <c r="GZ1196" i="1"/>
  <c r="GZ1188" i="1"/>
  <c r="GZ1173" i="1"/>
  <c r="GZ1168" i="1"/>
  <c r="GF22" i="7" s="1"/>
  <c r="GZ1103" i="1"/>
  <c r="GZ1028" i="1"/>
  <c r="GZ1036" i="1"/>
  <c r="GZ1072" i="1"/>
  <c r="GZ966" i="1"/>
  <c r="GZ974" i="1"/>
  <c r="GZ946" i="1"/>
  <c r="GZ898" i="1"/>
  <c r="GZ891" i="1"/>
  <c r="GZ821" i="1"/>
  <c r="GZ797" i="1"/>
  <c r="GF37" i="7" s="1"/>
  <c r="GZ823" i="1"/>
  <c r="GZ794" i="1"/>
  <c r="GZ719" i="1"/>
  <c r="GZ883" i="1"/>
  <c r="GZ737" i="1"/>
  <c r="GZ709" i="1"/>
  <c r="GZ628" i="1"/>
  <c r="GZ545" i="1"/>
  <c r="GZ481" i="1"/>
  <c r="GZ954" i="1"/>
  <c r="GZ795" i="1"/>
  <c r="GF18" i="7" s="1"/>
  <c r="GZ690" i="1"/>
  <c r="GZ590" i="1"/>
  <c r="GZ537" i="1"/>
  <c r="GZ479" i="1"/>
  <c r="GZ902" i="1"/>
  <c r="GZ546" i="1"/>
  <c r="GZ432" i="1"/>
  <c r="GZ689" i="1"/>
  <c r="GZ541" i="1"/>
  <c r="GZ819" i="1"/>
  <c r="GZ632" i="1"/>
  <c r="GZ518" i="1"/>
  <c r="GZ648" i="1"/>
  <c r="GZ313" i="1"/>
  <c r="GZ252" i="1"/>
  <c r="GZ221" i="1"/>
  <c r="GZ200" i="1"/>
  <c r="GZ122" i="1"/>
  <c r="GZ408" i="1"/>
  <c r="GZ275" i="1"/>
  <c r="GZ243" i="1"/>
  <c r="GZ209" i="1"/>
  <c r="GZ143" i="1"/>
  <c r="GZ515" i="1"/>
  <c r="GZ339" i="1"/>
  <c r="GZ270" i="1"/>
  <c r="GZ240" i="1"/>
  <c r="GZ208" i="1"/>
  <c r="GZ142" i="1"/>
  <c r="GZ249" i="1"/>
  <c r="GZ40" i="1"/>
  <c r="GF67" i="7" s="1"/>
  <c r="GZ21" i="1"/>
  <c r="GF10" i="7" s="1"/>
  <c r="GZ22" i="1"/>
  <c r="GF11" i="7" s="1"/>
  <c r="GZ277" i="1"/>
  <c r="GZ99" i="1"/>
  <c r="GZ24" i="1"/>
  <c r="GF13" i="7" s="1"/>
  <c r="GZ323" i="1"/>
  <c r="GZ163" i="1"/>
  <c r="GZ41" i="1"/>
  <c r="GF75" i="7" s="1"/>
  <c r="GZ550" i="1"/>
  <c r="GZ207" i="1"/>
  <c r="GZ95" i="1"/>
  <c r="GZ28" i="1"/>
  <c r="GZ1341" i="1"/>
  <c r="GF57" i="7" s="1"/>
  <c r="GZ1311" i="1"/>
  <c r="GF49" i="7" s="1"/>
  <c r="GZ1318" i="1"/>
  <c r="GZ1264" i="1"/>
  <c r="GF53" i="7" s="1"/>
  <c r="GZ1270" i="1"/>
  <c r="GZ1235" i="1"/>
  <c r="GF45" i="7" s="1"/>
  <c r="GZ1197" i="1"/>
  <c r="GZ1181" i="1"/>
  <c r="GF26" i="7" s="1"/>
  <c r="GZ1177" i="1"/>
  <c r="GF24" i="7" s="1"/>
  <c r="GZ1129" i="1"/>
  <c r="GF79" i="7" s="1"/>
  <c r="GZ1080" i="1"/>
  <c r="GZ1123" i="1"/>
  <c r="GF40" i="7" s="1"/>
  <c r="GZ1246" i="1"/>
  <c r="GZ1022" i="1"/>
  <c r="GZ1050" i="1"/>
  <c r="GZ1110" i="1"/>
  <c r="GF78" i="7" s="1"/>
  <c r="GZ962" i="1"/>
  <c r="GZ1014" i="1"/>
  <c r="GZ880" i="1"/>
  <c r="GZ877" i="1"/>
  <c r="GZ817" i="1"/>
  <c r="GZ786" i="1"/>
  <c r="GF77" i="7" s="1"/>
  <c r="GZ818" i="1"/>
  <c r="GZ776" i="1"/>
  <c r="GF17" i="7" s="1"/>
  <c r="GZ707" i="1"/>
  <c r="GZ829" i="1"/>
  <c r="GZ804" i="1"/>
  <c r="GZ710" i="1"/>
  <c r="GF36" i="7" s="1"/>
  <c r="GZ796" i="1"/>
  <c r="GZ684" i="1"/>
  <c r="GZ594" i="1"/>
  <c r="GZ538" i="1"/>
  <c r="GZ471" i="1"/>
  <c r="GZ906" i="1"/>
  <c r="GZ780" i="1"/>
  <c r="GZ681" i="1"/>
  <c r="GZ568" i="1"/>
  <c r="GZ519" i="1"/>
  <c r="GZ414" i="1"/>
  <c r="GZ723" i="1"/>
  <c r="GZ533" i="1"/>
  <c r="GF6" i="7" s="1"/>
  <c r="GZ400" i="1"/>
  <c r="GZ660" i="1"/>
  <c r="GZ604" i="1"/>
  <c r="GZ483" i="1"/>
  <c r="GZ536" i="1"/>
  <c r="GZ291" i="1"/>
  <c r="GZ248" i="1"/>
  <c r="GZ217" i="1"/>
  <c r="GZ173" i="1"/>
  <c r="GZ858" i="1"/>
  <c r="GZ331" i="1"/>
  <c r="GZ262" i="1"/>
  <c r="GZ224" i="1"/>
  <c r="GZ205" i="1"/>
  <c r="GZ137" i="1"/>
  <c r="GZ399" i="1"/>
  <c r="GZ327" i="1"/>
  <c r="GZ258" i="1"/>
  <c r="GZ223" i="1"/>
  <c r="GZ204" i="1"/>
  <c r="GZ135" i="1"/>
  <c r="GZ218" i="1"/>
  <c r="GZ36" i="1"/>
  <c r="GZ16" i="1"/>
  <c r="GZ13" i="1"/>
  <c r="GZ245" i="1"/>
  <c r="GZ39" i="1"/>
  <c r="GF66" i="7" s="1"/>
  <c r="GZ20" i="1"/>
  <c r="GF9" i="7" s="1"/>
  <c r="GZ255" i="1"/>
  <c r="GZ107" i="1"/>
  <c r="GZ37" i="1"/>
  <c r="GZ379" i="1"/>
  <c r="GZ174" i="1"/>
  <c r="GZ42" i="1"/>
  <c r="GF76" i="7" s="1"/>
  <c r="GZ23" i="1"/>
  <c r="GF12" i="7" s="1"/>
  <c r="GZ1334" i="1"/>
  <c r="GF54" i="7" s="1"/>
  <c r="GZ1331" i="1"/>
  <c r="GZ1303" i="1"/>
  <c r="GZ1279" i="1"/>
  <c r="GZ1295" i="1" s="1"/>
  <c r="GF46" i="7" s="1"/>
  <c r="GZ1258" i="1"/>
  <c r="GF73" i="7" s="1"/>
  <c r="GZ1221" i="1"/>
  <c r="GF44" i="7" s="1"/>
  <c r="GZ1214" i="1"/>
  <c r="GF81" i="7" s="1"/>
  <c r="GZ1199" i="1"/>
  <c r="GZ1156" i="1"/>
  <c r="GF63" i="7" s="1"/>
  <c r="GZ1153" i="1"/>
  <c r="GF25" i="7" s="1"/>
  <c r="GZ1118" i="1"/>
  <c r="GF20" i="7" s="1"/>
  <c r="GZ1124" i="1"/>
  <c r="GZ1066" i="1"/>
  <c r="GZ1137" i="1"/>
  <c r="GZ1119" i="1"/>
  <c r="GF21" i="7" s="1"/>
  <c r="GZ1006" i="1"/>
  <c r="GZ1044" i="1"/>
  <c r="GZ1165" i="1"/>
  <c r="GF23" i="7" s="1"/>
  <c r="GZ982" i="1"/>
  <c r="GZ934" i="1"/>
  <c r="GZ837" i="1"/>
  <c r="GZ887" i="1"/>
  <c r="GZ763" i="1"/>
  <c r="GZ994" i="1"/>
  <c r="GZ822" i="1"/>
  <c r="GZ775" i="1"/>
  <c r="GF16" i="7" s="1"/>
  <c r="GZ695" i="1"/>
  <c r="GZ781" i="1"/>
  <c r="GZ668" i="1"/>
  <c r="GZ572" i="1"/>
  <c r="GZ514" i="1"/>
  <c r="GZ404" i="1"/>
  <c r="GZ824" i="1"/>
  <c r="GZ745" i="1"/>
  <c r="GZ652" i="1"/>
  <c r="GZ556" i="1"/>
  <c r="GZ513" i="1"/>
  <c r="GZ403" i="1"/>
  <c r="GZ672" i="1"/>
  <c r="GZ511" i="1"/>
  <c r="GZ608" i="1"/>
  <c r="GZ475" i="1"/>
  <c r="GZ771" i="1"/>
  <c r="GZ558" i="1"/>
  <c r="GZ409" i="1"/>
  <c r="GZ359" i="1"/>
  <c r="GZ276" i="1"/>
  <c r="GZ244" i="1"/>
  <c r="GZ210" i="1"/>
  <c r="GZ162" i="1"/>
  <c r="GZ727" i="1"/>
  <c r="GZ309" i="1"/>
  <c r="GZ251" i="1"/>
  <c r="GZ220" i="1"/>
  <c r="GZ166" i="1"/>
  <c r="GF30" i="7"/>
  <c r="GZ371" i="1"/>
  <c r="GZ305" i="1"/>
  <c r="GZ250" i="1"/>
  <c r="GZ219" i="1"/>
  <c r="GZ165" i="1"/>
  <c r="GZ482" i="1"/>
  <c r="GZ157" i="1"/>
  <c r="GF5" i="7" s="1"/>
  <c r="GZ31" i="1"/>
  <c r="GF34" i="7" s="1"/>
  <c r="GZ12" i="1"/>
  <c r="GZ680" i="1"/>
  <c r="GZ211" i="1"/>
  <c r="GZ34" i="1"/>
  <c r="GZ15" i="1"/>
  <c r="GZ222" i="1"/>
  <c r="GZ103" i="1"/>
  <c r="GZ32" i="1"/>
  <c r="GZ267" i="1"/>
  <c r="GZ139" i="1"/>
  <c r="GZ38" i="1"/>
  <c r="GF65" i="7" s="1"/>
  <c r="GZ19" i="1"/>
  <c r="GF3" i="7" s="1"/>
  <c r="GY938" i="1"/>
  <c r="GY932" i="1"/>
  <c r="GY930" i="1" s="1"/>
  <c r="GY638" i="1"/>
  <c r="GY636" i="1" s="1"/>
  <c r="GY644" i="1"/>
  <c r="GX648" i="1" s="1"/>
  <c r="GW652" i="1" s="1"/>
  <c r="GY998" i="1"/>
  <c r="GY992" i="1"/>
  <c r="GY990" i="1" s="1"/>
  <c r="GY55" i="1"/>
  <c r="GY53" i="1" s="1"/>
  <c r="GY363" i="1"/>
  <c r="GX367" i="1" s="1"/>
  <c r="GW371" i="1" s="1"/>
  <c r="GY357" i="1"/>
  <c r="GY355" i="1" s="1"/>
  <c r="GY658" i="1"/>
  <c r="GY656" i="1" s="1"/>
  <c r="GY664" i="1"/>
  <c r="DB966" i="1"/>
  <c r="GY978" i="1"/>
  <c r="GY972" i="1"/>
  <c r="GY970" i="1" s="1"/>
  <c r="GY912" i="1"/>
  <c r="GY910" i="1" s="1"/>
  <c r="GY918" i="1"/>
  <c r="GY1040" i="1"/>
  <c r="GY1034" i="1"/>
  <c r="GY1032" i="1" s="1"/>
  <c r="GY1056" i="1"/>
  <c r="GY1054" i="1" s="1"/>
  <c r="GY1062" i="1"/>
  <c r="DD612" i="1"/>
  <c r="DA612" i="1"/>
  <c r="BJ946" i="1"/>
  <c r="BH331" i="1"/>
  <c r="AW331" i="1"/>
  <c r="GY337" i="1"/>
  <c r="GY335" i="1" s="1"/>
  <c r="GY343" i="1"/>
  <c r="GY377" i="1"/>
  <c r="GY375" i="1" s="1"/>
  <c r="GY383" i="1"/>
  <c r="GY1012" i="1"/>
  <c r="GY1010" i="1" s="1"/>
  <c r="GY1018" i="1"/>
  <c r="GY184" i="1"/>
  <c r="GY186" i="1"/>
  <c r="GY181" i="1"/>
  <c r="GY180" i="1"/>
  <c r="GY182" i="1"/>
  <c r="GY177" i="1"/>
  <c r="GY183" i="1"/>
  <c r="GY178" i="1"/>
  <c r="GY179" i="1"/>
  <c r="GY185" i="1"/>
  <c r="AP986" i="1"/>
  <c r="GE61" i="7"/>
  <c r="GY448" i="1"/>
  <c r="GY431" i="1"/>
  <c r="GY429" i="1" s="1"/>
  <c r="GY618" i="1"/>
  <c r="GY616" i="1" s="1"/>
  <c r="GY624" i="1"/>
  <c r="GX628" i="1" s="1"/>
  <c r="GW632" i="1" s="1"/>
  <c r="GY1084" i="1"/>
  <c r="GY1078" i="1"/>
  <c r="GY1076" i="1" s="1"/>
  <c r="GE55" i="7"/>
  <c r="GY952" i="1"/>
  <c r="GY950" i="1" s="1"/>
  <c r="GY958" i="1"/>
  <c r="GE72" i="7"/>
  <c r="GE58" i="7"/>
  <c r="BN1050" i="1"/>
  <c r="BY1193" i="1"/>
  <c r="BE42" i="7" s="1"/>
  <c r="AH926" i="1"/>
  <c r="BI652" i="1"/>
  <c r="BA391" i="1"/>
  <c r="CI331" i="1"/>
  <c r="CN1050" i="1"/>
  <c r="CM986" i="1"/>
  <c r="CL1006" i="1"/>
  <c r="CF966" i="1"/>
  <c r="CC1006" i="1"/>
  <c r="BX966" i="1"/>
  <c r="BL331" i="1"/>
  <c r="BQ966" i="1"/>
  <c r="BI331" i="1"/>
  <c r="CW612" i="1"/>
  <c r="DA594" i="1"/>
  <c r="DB612" i="1"/>
  <c r="DF986" i="1"/>
  <c r="CY331" i="1"/>
  <c r="CZ1050" i="1"/>
  <c r="CW966" i="1"/>
  <c r="CM331" i="1"/>
  <c r="CK331" i="1"/>
  <c r="CM946" i="1"/>
  <c r="CJ1006" i="1"/>
  <c r="BU331" i="1"/>
  <c r="BW986" i="1"/>
  <c r="BN986" i="1"/>
  <c r="BJ1050" i="1"/>
  <c r="AR966" i="1"/>
  <c r="DC331" i="1"/>
  <c r="DA331" i="1"/>
  <c r="DF966" i="1"/>
  <c r="DD1050" i="1"/>
  <c r="DD966" i="1"/>
  <c r="DA1006" i="1"/>
  <c r="CX966" i="1"/>
  <c r="CN331" i="1"/>
  <c r="CR1006" i="1"/>
  <c r="CR986" i="1"/>
  <c r="CN1006" i="1"/>
  <c r="CO966" i="1"/>
  <c r="CJ946" i="1"/>
  <c r="CH986" i="1"/>
  <c r="CB331" i="1"/>
  <c r="CI966" i="1"/>
  <c r="CB946" i="1"/>
  <c r="CF1006" i="1"/>
  <c r="BX331" i="1"/>
  <c r="CB1050" i="1"/>
  <c r="CB986" i="1"/>
  <c r="BZ1050" i="1"/>
  <c r="BZ1006" i="1"/>
  <c r="CB966" i="1"/>
  <c r="BX986" i="1"/>
  <c r="BZ966" i="1"/>
  <c r="BP331" i="1"/>
  <c r="BS986" i="1"/>
  <c r="BN946" i="1"/>
  <c r="BR1006" i="1"/>
  <c r="BP1050" i="1"/>
  <c r="BV1006" i="1"/>
  <c r="BP986" i="1"/>
  <c r="BO966" i="1"/>
  <c r="BK966" i="1"/>
  <c r="DA926" i="1"/>
  <c r="CU612" i="1"/>
  <c r="CW594" i="1"/>
  <c r="CV594" i="1"/>
  <c r="DE612" i="1"/>
  <c r="CZ612" i="1"/>
  <c r="CY612" i="1"/>
  <c r="CV612" i="1"/>
  <c r="DE331" i="1"/>
  <c r="DD926" i="1"/>
  <c r="DF946" i="1"/>
  <c r="DE946" i="1"/>
  <c r="DB331" i="1"/>
  <c r="DB926" i="1"/>
  <c r="DE986" i="1"/>
  <c r="DE966" i="1"/>
  <c r="CZ331" i="1"/>
  <c r="CV331" i="1"/>
  <c r="CV926" i="1"/>
  <c r="DA986" i="1"/>
  <c r="DC966" i="1"/>
  <c r="CX926" i="1"/>
  <c r="CX946" i="1"/>
  <c r="CX1050" i="1"/>
  <c r="CR331" i="1"/>
  <c r="CU946" i="1"/>
  <c r="CX1006" i="1"/>
  <c r="CY1006" i="1"/>
  <c r="CS966" i="1"/>
  <c r="CT966" i="1"/>
  <c r="CU986" i="1"/>
  <c r="CP946" i="1"/>
  <c r="CY966" i="1"/>
  <c r="CU966" i="1"/>
  <c r="CJ331" i="1"/>
  <c r="CP986" i="1"/>
  <c r="CP1006" i="1"/>
  <c r="CR1050" i="1"/>
  <c r="CH331" i="1"/>
  <c r="CK946" i="1"/>
  <c r="CL946" i="1"/>
  <c r="CH1050" i="1"/>
  <c r="CF331" i="1"/>
  <c r="CD926" i="1"/>
  <c r="CI1006" i="1"/>
  <c r="CB926" i="1"/>
  <c r="CA331" i="1"/>
  <c r="CE946" i="1"/>
  <c r="CE1006" i="1"/>
  <c r="BX926" i="1"/>
  <c r="BW331" i="1"/>
  <c r="CB1006" i="1"/>
  <c r="BU926" i="1"/>
  <c r="CD966" i="1"/>
  <c r="BT331" i="1"/>
  <c r="CA986" i="1"/>
  <c r="CC986" i="1"/>
  <c r="BY966" i="1"/>
  <c r="BY1006" i="1"/>
  <c r="BW966" i="1"/>
  <c r="BU986" i="1"/>
  <c r="BU1006" i="1"/>
  <c r="BO926" i="1"/>
  <c r="BM926" i="1"/>
  <c r="BQ1006" i="1"/>
  <c r="BQ986" i="1"/>
  <c r="BJ331" i="1"/>
  <c r="BM946" i="1"/>
  <c r="BP966" i="1"/>
  <c r="BL1050" i="1"/>
  <c r="AD331" i="1"/>
  <c r="AN331" i="1"/>
  <c r="BM966" i="1"/>
  <c r="BF331" i="1"/>
  <c r="AY331" i="1"/>
  <c r="BF926" i="1"/>
  <c r="AU331" i="1"/>
  <c r="AJ331" i="1"/>
  <c r="BJ986" i="1"/>
  <c r="BF1050" i="1"/>
  <c r="AG1193" i="1"/>
  <c r="M42" i="7" s="1"/>
  <c r="BT898" i="1"/>
  <c r="BS837" i="1"/>
  <c r="CH1193" i="1"/>
  <c r="BN42" i="7" s="1"/>
  <c r="AS1193" i="1"/>
  <c r="Y42" i="7" s="1"/>
  <c r="AN391" i="1"/>
  <c r="CH837" i="1"/>
  <c r="CI898" i="1"/>
  <c r="AP837" i="1"/>
  <c r="AQ898" i="1"/>
  <c r="AP652" i="1"/>
  <c r="AS898" i="1"/>
  <c r="AR837" i="1"/>
  <c r="DB672" i="1"/>
  <c r="BF652" i="1"/>
  <c r="AU891" i="1"/>
  <c r="CV371" i="1"/>
  <c r="BA898" i="1"/>
  <c r="AZ837" i="1"/>
  <c r="AU837" i="1"/>
  <c r="AV898" i="1"/>
  <c r="AI1006" i="1"/>
  <c r="CQ652" i="1"/>
  <c r="CW1193" i="1"/>
  <c r="CC42" i="7" s="1"/>
  <c r="AK891" i="1"/>
  <c r="DA652" i="1"/>
  <c r="BN1193" i="1"/>
  <c r="AT42" i="7" s="1"/>
  <c r="CF1193" i="1"/>
  <c r="BL42" i="7" s="1"/>
  <c r="CW652" i="1"/>
  <c r="AV891" i="1"/>
  <c r="CW891" i="1"/>
  <c r="CK371" i="1"/>
  <c r="BL898" i="1"/>
  <c r="BK837" i="1"/>
  <c r="CK1193" i="1"/>
  <c r="BQ42" i="7" s="1"/>
  <c r="AG1006" i="1"/>
  <c r="CQ1193" i="1"/>
  <c r="BW42" i="7" s="1"/>
  <c r="BR371" i="1"/>
  <c r="BP672" i="1"/>
  <c r="AK898" i="1"/>
  <c r="AJ837" i="1"/>
  <c r="AY946" i="1"/>
  <c r="AW837" i="1"/>
  <c r="AX898" i="1"/>
  <c r="AE898" i="1"/>
  <c r="AD837" i="1"/>
  <c r="BW1193" i="1"/>
  <c r="BC42" i="7" s="1"/>
  <c r="CR1193" i="1"/>
  <c r="BX42" i="7" s="1"/>
  <c r="AH1193" i="1"/>
  <c r="N42" i="7" s="1"/>
  <c r="BS898" i="1"/>
  <c r="BR837" i="1"/>
  <c r="BX371" i="1"/>
  <c r="CA898" i="1"/>
  <c r="BZ837" i="1"/>
  <c r="BX1193" i="1"/>
  <c r="BD42" i="7" s="1"/>
  <c r="AP966" i="1"/>
  <c r="DE391" i="1"/>
  <c r="CC891" i="1"/>
  <c r="AY1050" i="1"/>
  <c r="AZ1050" i="1"/>
  <c r="AJ1006" i="1"/>
  <c r="AM946" i="1"/>
  <c r="AL837" i="1"/>
  <c r="AM898" i="1"/>
  <c r="AM632" i="1"/>
  <c r="AB1193" i="1"/>
  <c r="AB1204" i="1" s="1"/>
  <c r="H80" i="7" s="1"/>
  <c r="BU371" i="1"/>
  <c r="CD1193" i="1"/>
  <c r="BJ42" i="7" s="1"/>
  <c r="BB632" i="1"/>
  <c r="AQ926" i="1"/>
  <c r="AN632" i="1"/>
  <c r="CE632" i="1"/>
  <c r="CM632" i="1"/>
  <c r="CI391" i="1"/>
  <c r="AY1193" i="1"/>
  <c r="AE42" i="7" s="1"/>
  <c r="AC966" i="1"/>
  <c r="CK632" i="1"/>
  <c r="BF1193" i="1"/>
  <c r="AL42" i="7" s="1"/>
  <c r="AE837" i="1"/>
  <c r="AF898" i="1"/>
  <c r="CT632" i="1"/>
  <c r="DE632" i="1"/>
  <c r="BH391" i="1"/>
  <c r="AV837" i="1"/>
  <c r="AW898" i="1"/>
  <c r="CN371" i="1"/>
  <c r="BL391" i="1"/>
  <c r="AE966" i="1"/>
  <c r="AJ391" i="1"/>
  <c r="CZ371" i="1"/>
  <c r="CE1193" i="1"/>
  <c r="BK42" i="7" s="1"/>
  <c r="AH371" i="1"/>
  <c r="BM391" i="1"/>
  <c r="BG371" i="1"/>
  <c r="AI926" i="1"/>
  <c r="CR672" i="1"/>
  <c r="AS371" i="1"/>
  <c r="AF986" i="1"/>
  <c r="AK1006" i="1"/>
  <c r="CN632" i="1"/>
  <c r="AB946" i="1"/>
  <c r="CO632" i="1"/>
  <c r="AX986" i="1"/>
  <c r="AC898" i="1"/>
  <c r="AB837" i="1"/>
  <c r="CR837" i="1"/>
  <c r="CS898" i="1"/>
  <c r="CD891" i="1"/>
  <c r="BE391" i="1"/>
  <c r="AR1193" i="1"/>
  <c r="X42" i="7" s="1"/>
  <c r="BJ391" i="1"/>
  <c r="BG1006" i="1"/>
  <c r="AB371" i="1"/>
  <c r="AZ966" i="1"/>
  <c r="AO926" i="1"/>
  <c r="AE672" i="1"/>
  <c r="AN1193" i="1"/>
  <c r="T42" i="7" s="1"/>
  <c r="DD837" i="1"/>
  <c r="DE898" i="1"/>
  <c r="BU898" i="1"/>
  <c r="BT837" i="1"/>
  <c r="BW672" i="1"/>
  <c r="BM632" i="1"/>
  <c r="BC391" i="1"/>
  <c r="BH632" i="1"/>
  <c r="AQ891" i="1"/>
  <c r="AC652" i="1"/>
  <c r="BK652" i="1"/>
  <c r="BM672" i="1"/>
  <c r="BB1006" i="1"/>
  <c r="AX652" i="1"/>
  <c r="AD371" i="1"/>
  <c r="BY891" i="1"/>
  <c r="AT1193" i="1"/>
  <c r="Z42" i="7" s="1"/>
  <c r="AJ898" i="1"/>
  <c r="AI837" i="1"/>
  <c r="AO986" i="1"/>
  <c r="AD891" i="1"/>
  <c r="BG837" i="1"/>
  <c r="BH898" i="1"/>
  <c r="CB837" i="1"/>
  <c r="CC898" i="1"/>
  <c r="AT1050" i="1"/>
  <c r="AG986" i="1"/>
  <c r="CF837" i="1"/>
  <c r="CG898" i="1"/>
  <c r="CN1193" i="1"/>
  <c r="BT42" i="7" s="1"/>
  <c r="CU672" i="1"/>
  <c r="BB898" i="1"/>
  <c r="BA837" i="1"/>
  <c r="BJ898" i="1"/>
  <c r="BI837" i="1"/>
  <c r="AL1050" i="1"/>
  <c r="CA632" i="1"/>
  <c r="CH891" i="1"/>
  <c r="AT1006" i="1"/>
  <c r="AO837" i="1"/>
  <c r="AP898" i="1"/>
  <c r="CV898" i="1"/>
  <c r="CU837" i="1"/>
  <c r="BR672" i="1"/>
  <c r="AY898" i="1"/>
  <c r="AX837" i="1"/>
  <c r="AK966" i="1"/>
  <c r="DB391" i="1"/>
  <c r="AJ652" i="1"/>
  <c r="AK652" i="1"/>
  <c r="BB926" i="1"/>
  <c r="BH1006" i="1"/>
  <c r="DF1006" i="1"/>
  <c r="CQ926" i="1"/>
  <c r="CZ986" i="1"/>
  <c r="DA966" i="1"/>
  <c r="CO926" i="1"/>
  <c r="CP1050" i="1"/>
  <c r="CG946" i="1"/>
  <c r="CF926" i="1"/>
  <c r="CK966" i="1"/>
  <c r="BY926" i="1"/>
  <c r="CD1050" i="1"/>
  <c r="BW946" i="1"/>
  <c r="BT1050" i="1"/>
  <c r="BN926" i="1"/>
  <c r="BT966" i="1"/>
  <c r="BJ926" i="1"/>
  <c r="BI926" i="1"/>
  <c r="BH926" i="1"/>
  <c r="BG926" i="1"/>
  <c r="AQ331" i="1"/>
  <c r="AP331" i="1"/>
  <c r="BH946" i="1"/>
  <c r="BN1006" i="1"/>
  <c r="BW898" i="1"/>
  <c r="BV837" i="1"/>
  <c r="BH837" i="1"/>
  <c r="BI898" i="1"/>
  <c r="AT837" i="1"/>
  <c r="AU898" i="1"/>
  <c r="BN837" i="1"/>
  <c r="BO898" i="1"/>
  <c r="BL371" i="1"/>
  <c r="AY632" i="1"/>
  <c r="AX391" i="1"/>
  <c r="CZ632" i="1"/>
  <c r="AZ1193" i="1"/>
  <c r="AF42" i="7" s="1"/>
  <c r="AF632" i="1"/>
  <c r="BD1193" i="1"/>
  <c r="AJ42" i="7" s="1"/>
  <c r="CX632" i="1"/>
  <c r="CU652" i="1"/>
  <c r="AM926" i="1"/>
  <c r="AH898" i="1"/>
  <c r="AG837" i="1"/>
  <c r="BV1193" i="1"/>
  <c r="BB42" i="7" s="1"/>
  <c r="AH632" i="1"/>
  <c r="CL898" i="1"/>
  <c r="CK837" i="1"/>
  <c r="BI1193" i="1"/>
  <c r="AO42" i="7" s="1"/>
  <c r="AO898" i="1"/>
  <c r="AN837" i="1"/>
  <c r="AR1006" i="1"/>
  <c r="CE391" i="1"/>
  <c r="AH652" i="1"/>
  <c r="BN652" i="1"/>
  <c r="BZ652" i="1"/>
  <c r="CC632" i="1"/>
  <c r="BJ891" i="1"/>
  <c r="AW946" i="1"/>
  <c r="BL837" i="1"/>
  <c r="BM898" i="1"/>
  <c r="AN891" i="1"/>
  <c r="AQ837" i="1"/>
  <c r="AR898" i="1"/>
  <c r="CK652" i="1"/>
  <c r="AE926" i="1"/>
  <c r="CR652" i="1"/>
  <c r="CC672" i="1"/>
  <c r="CL1193" i="1"/>
  <c r="BR42" i="7" s="1"/>
  <c r="CY672" i="1"/>
  <c r="CA391" i="1"/>
  <c r="AU1050" i="1"/>
  <c r="AV1050" i="1"/>
  <c r="CG652" i="1"/>
  <c r="BP391" i="1"/>
  <c r="BR898" i="1"/>
  <c r="BQ837" i="1"/>
  <c r="AF391" i="1"/>
  <c r="CX898" i="1"/>
  <c r="CW837" i="1"/>
  <c r="AE1006" i="1"/>
  <c r="DB891" i="1"/>
  <c r="CL891" i="1"/>
  <c r="BL672" i="1"/>
  <c r="AQ391" i="1"/>
  <c r="BD986" i="1"/>
  <c r="AX1006" i="1"/>
  <c r="CA672" i="1"/>
  <c r="CT891" i="1"/>
  <c r="CX837" i="1"/>
  <c r="CY898" i="1"/>
  <c r="DB837" i="1"/>
  <c r="DC898" i="1"/>
  <c r="DC672" i="1"/>
  <c r="CG837" i="1"/>
  <c r="CH898" i="1"/>
  <c r="CP391" i="1"/>
  <c r="BV898" i="1"/>
  <c r="BU837" i="1"/>
  <c r="AC632" i="1"/>
  <c r="CQ371" i="1"/>
  <c r="CE672" i="1"/>
  <c r="BC837" i="1"/>
  <c r="BD898" i="1"/>
  <c r="AU946" i="1"/>
  <c r="BA371" i="1"/>
  <c r="AN898" i="1"/>
  <c r="AM837" i="1"/>
  <c r="AZ672" i="1"/>
  <c r="AO891" i="1"/>
  <c r="AC891" i="1"/>
  <c r="AD986" i="1"/>
  <c r="BT632" i="1"/>
  <c r="AR1050" i="1"/>
  <c r="DA898" i="1"/>
  <c r="CZ837" i="1"/>
  <c r="BJ632" i="1"/>
  <c r="AQ632" i="1"/>
  <c r="AY1232" i="1"/>
  <c r="AU1232" i="1"/>
  <c r="AK1232" i="1"/>
  <c r="Q68" i="7" s="1"/>
  <c r="AI1232" i="1"/>
  <c r="O68" i="7" s="1"/>
  <c r="G41" i="7"/>
  <c r="AE1232" i="1"/>
  <c r="K68" i="7" s="1"/>
  <c r="AX1232" i="1"/>
  <c r="BM1232" i="1"/>
  <c r="AS68" i="7" s="1"/>
  <c r="BQ1232" i="1"/>
  <c r="AW68" i="7" s="1"/>
  <c r="BU1232" i="1"/>
  <c r="BA68" i="7" s="1"/>
  <c r="BY1232" i="1"/>
  <c r="BE68" i="7" s="1"/>
  <c r="CC1232" i="1"/>
  <c r="BI68" i="7" s="1"/>
  <c r="CG1232" i="1"/>
  <c r="BM68" i="7" s="1"/>
  <c r="CK1232" i="1"/>
  <c r="BQ68" i="7" s="1"/>
  <c r="CO1232" i="1"/>
  <c r="BU68" i="7" s="1"/>
  <c r="CS1232" i="1"/>
  <c r="BY68" i="7" s="1"/>
  <c r="CW1232" i="1"/>
  <c r="CC68" i="7" s="1"/>
  <c r="DA1232" i="1"/>
  <c r="CG68" i="7" s="1"/>
  <c r="DE1232" i="1"/>
  <c r="CK68" i="7" s="1"/>
  <c r="BA1232" i="1"/>
  <c r="AS1232" i="1"/>
  <c r="BD1232" i="1"/>
  <c r="AQ1232" i="1"/>
  <c r="W68" i="7" s="1"/>
  <c r="AR1232" i="1"/>
  <c r="X68" i="7" s="1"/>
  <c r="BF1232" i="1"/>
  <c r="AN1232" i="1"/>
  <c r="T68" i="7" s="1"/>
  <c r="AZ1232" i="1"/>
  <c r="AB1232" i="1"/>
  <c r="H68" i="7" s="1"/>
  <c r="AD1232" i="1"/>
  <c r="J68" i="7" s="1"/>
  <c r="BI1232" i="1"/>
  <c r="BN1232" i="1"/>
  <c r="AT68" i="7" s="1"/>
  <c r="BR1232" i="1"/>
  <c r="AX68" i="7" s="1"/>
  <c r="BV1232" i="1"/>
  <c r="BB68" i="7" s="1"/>
  <c r="BZ1232" i="1"/>
  <c r="BF68" i="7" s="1"/>
  <c r="CD1232" i="1"/>
  <c r="BJ68" i="7" s="1"/>
  <c r="CH1232" i="1"/>
  <c r="BN68" i="7" s="1"/>
  <c r="CL1232" i="1"/>
  <c r="BR68" i="7" s="1"/>
  <c r="CP1232" i="1"/>
  <c r="BV68" i="7" s="1"/>
  <c r="CT1232" i="1"/>
  <c r="BZ68" i="7" s="1"/>
  <c r="CX1232" i="1"/>
  <c r="CD68" i="7" s="1"/>
  <c r="DB1232" i="1"/>
  <c r="CH68" i="7" s="1"/>
  <c r="DF1232" i="1"/>
  <c r="CL68" i="7" s="1"/>
  <c r="BB1232" i="1"/>
  <c r="BC1232" i="1"/>
  <c r="AF1232" i="1"/>
  <c r="L68" i="7" s="1"/>
  <c r="AW1232" i="1"/>
  <c r="BG1232" i="1"/>
  <c r="BE1232" i="1"/>
  <c r="AG1232" i="1"/>
  <c r="M68" i="7" s="1"/>
  <c r="AJ1232" i="1"/>
  <c r="P68" i="7" s="1"/>
  <c r="BJ1232" i="1"/>
  <c r="AC1232" i="1"/>
  <c r="I68" i="7" s="1"/>
  <c r="AM1232" i="1"/>
  <c r="S68" i="7" s="1"/>
  <c r="BK1232" i="1"/>
  <c r="AQ68" i="7" s="1"/>
  <c r="BO1232" i="1"/>
  <c r="AU68" i="7" s="1"/>
  <c r="BS1232" i="1"/>
  <c r="AY68" i="7" s="1"/>
  <c r="BW1232" i="1"/>
  <c r="BC68" i="7" s="1"/>
  <c r="CA1232" i="1"/>
  <c r="BG68" i="7" s="1"/>
  <c r="CE1232" i="1"/>
  <c r="BK68" i="7" s="1"/>
  <c r="CI1232" i="1"/>
  <c r="BO68" i="7" s="1"/>
  <c r="CM1232" i="1"/>
  <c r="BS68" i="7" s="1"/>
  <c r="CQ1232" i="1"/>
  <c r="BW68" i="7" s="1"/>
  <c r="CU1232" i="1"/>
  <c r="CA68" i="7" s="1"/>
  <c r="CY1232" i="1"/>
  <c r="CE68" i="7" s="1"/>
  <c r="DC1232" i="1"/>
  <c r="CI68" i="7" s="1"/>
  <c r="AP1232" i="1"/>
  <c r="V68" i="7" s="1"/>
  <c r="AL1232" i="1"/>
  <c r="R68" i="7" s="1"/>
  <c r="AA1232" i="1"/>
  <c r="G68" i="7" s="1"/>
  <c r="AT1232" i="1"/>
  <c r="BL1232" i="1"/>
  <c r="AR68" i="7" s="1"/>
  <c r="BP1232" i="1"/>
  <c r="AV68" i="7" s="1"/>
  <c r="BT1232" i="1"/>
  <c r="AZ68" i="7" s="1"/>
  <c r="BX1232" i="1"/>
  <c r="BD68" i="7" s="1"/>
  <c r="CB1232" i="1"/>
  <c r="BH68" i="7" s="1"/>
  <c r="CF1232" i="1"/>
  <c r="BL68" i="7" s="1"/>
  <c r="CJ1232" i="1"/>
  <c r="BP68" i="7" s="1"/>
  <c r="CN1232" i="1"/>
  <c r="BT68" i="7" s="1"/>
  <c r="CR1232" i="1"/>
  <c r="BX68" i="7" s="1"/>
  <c r="CV1232" i="1"/>
  <c r="CB68" i="7" s="1"/>
  <c r="CZ1232" i="1"/>
  <c r="CF68" i="7" s="1"/>
  <c r="DD1232" i="1"/>
  <c r="CJ68" i="7" s="1"/>
  <c r="AV1232" i="1"/>
  <c r="AH1232" i="1"/>
  <c r="N68" i="7" s="1"/>
  <c r="BH1232" i="1"/>
  <c r="AO1232" i="1"/>
  <c r="U68" i="7" s="1"/>
  <c r="AQ946" i="1"/>
  <c r="BU391" i="1"/>
  <c r="BY632" i="1"/>
  <c r="AV672" i="1"/>
  <c r="DB632" i="1"/>
  <c r="CD652" i="1"/>
  <c r="BD891" i="1"/>
  <c r="AX891" i="1"/>
  <c r="AD898" i="1"/>
  <c r="AC837" i="1"/>
  <c r="CO898" i="1"/>
  <c r="CN837" i="1"/>
  <c r="CL672" i="1"/>
  <c r="CN672" i="1"/>
  <c r="BB891" i="1"/>
  <c r="AS652" i="1"/>
  <c r="BX672" i="1"/>
  <c r="BB986" i="1"/>
  <c r="AU371" i="1"/>
  <c r="AD1050" i="1"/>
  <c r="CM391" i="1"/>
  <c r="BU632" i="1"/>
  <c r="BN891" i="1"/>
  <c r="AW926" i="1"/>
  <c r="AZ1006" i="1"/>
  <c r="AK1193" i="1"/>
  <c r="Q42" i="7" s="1"/>
  <c r="AG966" i="1"/>
  <c r="AL898" i="1"/>
  <c r="AK837" i="1"/>
  <c r="BB946" i="1"/>
  <c r="BE946" i="1"/>
  <c r="CZ926" i="1"/>
  <c r="DC594" i="1"/>
  <c r="CZ594" i="1"/>
  <c r="CY594" i="1"/>
  <c r="DC612" i="1"/>
  <c r="DF926" i="1"/>
  <c r="DD331" i="1"/>
  <c r="DC926" i="1"/>
  <c r="DB946" i="1"/>
  <c r="CY926" i="1"/>
  <c r="CU331" i="1"/>
  <c r="DC1006" i="1"/>
  <c r="CT926" i="1"/>
  <c r="CR926" i="1"/>
  <c r="CW986" i="1"/>
  <c r="CO331" i="1"/>
  <c r="CP926" i="1"/>
  <c r="CN926" i="1"/>
  <c r="CO946" i="1"/>
  <c r="CL926" i="1"/>
  <c r="CK926" i="1"/>
  <c r="CJ926" i="1"/>
  <c r="CI926" i="1"/>
  <c r="CG926" i="1"/>
  <c r="CH926" i="1"/>
  <c r="CN966" i="1"/>
  <c r="CL1050" i="1"/>
  <c r="CM1006" i="1"/>
  <c r="CK986" i="1"/>
  <c r="CC331" i="1"/>
  <c r="CH946" i="1"/>
  <c r="CA926" i="1"/>
  <c r="CH966" i="1"/>
  <c r="CG986" i="1"/>
  <c r="BY331" i="1"/>
  <c r="BY946" i="1"/>
  <c r="BV926" i="1"/>
  <c r="BT926" i="1"/>
  <c r="BX1050" i="1"/>
  <c r="BV1050" i="1"/>
  <c r="BS926" i="1"/>
  <c r="BQ926" i="1"/>
  <c r="BQ331" i="1"/>
  <c r="BO331" i="1"/>
  <c r="BT986" i="1"/>
  <c r="BP946" i="1"/>
  <c r="BU966" i="1"/>
  <c r="BL926" i="1"/>
  <c r="BK946" i="1"/>
  <c r="AF331" i="1"/>
  <c r="AL331" i="1"/>
  <c r="AX331" i="1"/>
  <c r="BA331" i="1"/>
  <c r="BJ1193" i="1"/>
  <c r="AP42" i="7" s="1"/>
  <c r="CV837" i="1"/>
  <c r="CW898" i="1"/>
  <c r="BB837" i="1"/>
  <c r="BC898" i="1"/>
  <c r="DC837" i="1"/>
  <c r="DD898" i="1"/>
  <c r="AM672" i="1"/>
  <c r="CU391" i="1"/>
  <c r="AO391" i="1"/>
  <c r="BS1193" i="1"/>
  <c r="AY42" i="7" s="1"/>
  <c r="AY966" i="1"/>
  <c r="BM1193" i="1"/>
  <c r="AS42" i="7" s="1"/>
  <c r="AQ1006" i="1"/>
  <c r="BV891" i="1"/>
  <c r="CY1193" i="1"/>
  <c r="CE42" i="7" s="1"/>
  <c r="CQ898" i="1"/>
  <c r="CP837" i="1"/>
  <c r="AY391" i="1"/>
  <c r="AG926" i="1"/>
  <c r="BN898" i="1"/>
  <c r="BM837" i="1"/>
  <c r="AN672" i="1"/>
  <c r="DF837" i="1"/>
  <c r="DF898" i="1"/>
  <c r="DE837" i="1"/>
  <c r="BY898" i="1"/>
  <c r="BX837" i="1"/>
  <c r="CA837" i="1"/>
  <c r="CB898" i="1"/>
  <c r="DC652" i="1"/>
  <c r="AG371" i="1"/>
  <c r="AM891" i="1"/>
  <c r="CR891" i="1"/>
  <c r="AN652" i="1"/>
  <c r="AN986" i="1"/>
  <c r="AB898" i="1"/>
  <c r="AB794" i="1" s="1"/>
  <c r="CH632" i="1"/>
  <c r="CO391" i="1"/>
  <c r="AT672" i="1"/>
  <c r="AR672" i="1"/>
  <c r="BX652" i="1"/>
  <c r="AP1193" i="1"/>
  <c r="V42" i="7" s="1"/>
  <c r="AP391" i="1"/>
  <c r="AE1193" i="1"/>
  <c r="K42" i="7" s="1"/>
  <c r="BT891" i="1"/>
  <c r="AL632" i="1"/>
  <c r="CT1193" i="1"/>
  <c r="BZ42" i="7" s="1"/>
  <c r="DA837" i="1"/>
  <c r="DB898" i="1"/>
  <c r="BL1193" i="1"/>
  <c r="AR42" i="7" s="1"/>
  <c r="BS652" i="1"/>
  <c r="BT371" i="1"/>
  <c r="AQ966" i="1"/>
  <c r="CD371" i="1"/>
  <c r="CF391" i="1"/>
  <c r="DD1193" i="1"/>
  <c r="CJ42" i="7" s="1"/>
  <c r="CY891" i="1"/>
  <c r="BX898" i="1"/>
  <c r="BW837" i="1"/>
  <c r="AX672" i="1"/>
  <c r="BF986" i="1"/>
  <c r="AB632" i="1"/>
  <c r="AC1193" i="1"/>
  <c r="I42" i="7" s="1"/>
  <c r="CF898" i="1"/>
  <c r="CE837" i="1"/>
  <c r="CH371" i="1"/>
  <c r="AY837" i="1"/>
  <c r="AZ898" i="1"/>
  <c r="AB652" i="1"/>
  <c r="BG891" i="1"/>
  <c r="AM1006" i="1"/>
  <c r="AJ632" i="1"/>
  <c r="CX391" i="1"/>
  <c r="BE1193" i="1"/>
  <c r="AK42" i="7" s="1"/>
  <c r="BF898" i="1"/>
  <c r="BE837" i="1"/>
  <c r="AI672" i="1"/>
  <c r="CG891" i="1"/>
  <c r="AR926" i="1"/>
  <c r="AW371" i="1"/>
  <c r="CZ898" i="1"/>
  <c r="CY837" i="1"/>
  <c r="CI652" i="1"/>
  <c r="CQ632" i="1"/>
  <c r="DF891" i="1"/>
  <c r="DE891" i="1"/>
  <c r="BK1193" i="1"/>
  <c r="AQ42" i="7" s="1"/>
  <c r="BM371" i="1"/>
  <c r="CO1193" i="1"/>
  <c r="BU42" i="7" s="1"/>
  <c r="BO652" i="1"/>
  <c r="BS391" i="1"/>
  <c r="CT371" i="1"/>
  <c r="AD672" i="1"/>
  <c r="DE1193" i="1"/>
  <c r="CK42" i="7" s="1"/>
  <c r="CB371" i="1"/>
  <c r="AY672" i="1"/>
  <c r="BB652" i="1"/>
  <c r="AZ391" i="1"/>
  <c r="AW1050" i="1"/>
  <c r="AX1050" i="1"/>
  <c r="BQ652" i="1"/>
  <c r="BU652" i="1"/>
  <c r="CV391" i="1"/>
  <c r="CC837" i="1"/>
  <c r="CD898" i="1"/>
  <c r="BK898" i="1"/>
  <c r="BJ837" i="1"/>
  <c r="CF371" i="1"/>
  <c r="BE672" i="1"/>
  <c r="AR391" i="1"/>
  <c r="AC926" i="1"/>
  <c r="AY926" i="1"/>
  <c r="AI986" i="1"/>
  <c r="AZ926" i="1"/>
  <c r="BD632" i="1"/>
  <c r="AT391" i="1"/>
  <c r="BX391" i="1"/>
  <c r="CO891" i="1"/>
  <c r="CQ837" i="1"/>
  <c r="CR898" i="1"/>
  <c r="AV391" i="1"/>
  <c r="BG652" i="1"/>
  <c r="AR946" i="1"/>
  <c r="AU652" i="1"/>
  <c r="BA926" i="1"/>
  <c r="CJ672" i="1"/>
  <c r="CP1193" i="1"/>
  <c r="BV42" i="7" s="1"/>
  <c r="CE898" i="1"/>
  <c r="CD837" i="1"/>
  <c r="AU966" i="1"/>
  <c r="AK391" i="1"/>
  <c r="AB391" i="1"/>
  <c r="AK926" i="1"/>
  <c r="AH891" i="1"/>
  <c r="AL986" i="1"/>
  <c r="BG986" i="1"/>
  <c r="BC1050" i="1"/>
  <c r="BD1050" i="1"/>
  <c r="DE594" i="1"/>
  <c r="DD594" i="1"/>
  <c r="DB594" i="1"/>
  <c r="CW926" i="1"/>
  <c r="DD986" i="1"/>
  <c r="CQ331" i="1"/>
  <c r="CW946" i="1"/>
  <c r="CT946" i="1"/>
  <c r="CT1006" i="1"/>
  <c r="CU1006" i="1"/>
  <c r="CM926" i="1"/>
  <c r="CR966" i="1"/>
  <c r="CO986" i="1"/>
  <c r="CE926" i="1"/>
  <c r="CE331" i="1"/>
  <c r="CJ1050" i="1"/>
  <c r="CC926" i="1"/>
  <c r="CL966" i="1"/>
  <c r="BZ926" i="1"/>
  <c r="CI986" i="1"/>
  <c r="CF986" i="1"/>
  <c r="CD1006" i="1"/>
  <c r="BW926" i="1"/>
  <c r="BY986" i="1"/>
  <c r="BR926" i="1"/>
  <c r="BU946" i="1"/>
  <c r="BP926" i="1"/>
  <c r="BS946" i="1"/>
  <c r="BR1050" i="1"/>
  <c r="BK926" i="1"/>
  <c r="AT331" i="1"/>
  <c r="AS331" i="1"/>
  <c r="BD331" i="1"/>
  <c r="BC331" i="1"/>
  <c r="BM986" i="1"/>
  <c r="AC331" i="1"/>
  <c r="AH331" i="1"/>
  <c r="BL1006" i="1"/>
  <c r="BE926" i="1"/>
  <c r="G42" i="7"/>
  <c r="AA1204" i="1"/>
  <c r="G80" i="7" s="1"/>
  <c r="AL672" i="1"/>
  <c r="BR1193" i="1"/>
  <c r="AX42" i="7" s="1"/>
  <c r="BF1006" i="1"/>
  <c r="BP837" i="1"/>
  <c r="BQ898" i="1"/>
  <c r="AX1193" i="1"/>
  <c r="AD42" i="7" s="1"/>
  <c r="CA1193" i="1"/>
  <c r="BG42" i="7" s="1"/>
  <c r="BP898" i="1"/>
  <c r="BO837" i="1"/>
  <c r="CM371" i="1"/>
  <c r="AZ652" i="1"/>
  <c r="AZ632" i="1"/>
  <c r="BA632" i="1"/>
  <c r="AH946" i="1"/>
  <c r="DC371" i="1"/>
  <c r="CS1193" i="1"/>
  <c r="BY42" i="7" s="1"/>
  <c r="CJ898" i="1"/>
  <c r="CI837" i="1"/>
  <c r="BG391" i="1"/>
  <c r="AI1050" i="1"/>
  <c r="AJ1050" i="1"/>
  <c r="BZ371" i="1"/>
  <c r="AZ371" i="1"/>
  <c r="AA898" i="1"/>
  <c r="BI672" i="1"/>
  <c r="AC672" i="1"/>
  <c r="DC1193" i="1"/>
  <c r="CI42" i="7" s="1"/>
  <c r="CJ837" i="1"/>
  <c r="CK898" i="1"/>
  <c r="AK946" i="1"/>
  <c r="AF837" i="1"/>
  <c r="AG898" i="1"/>
  <c r="BO672" i="1"/>
  <c r="AQ652" i="1"/>
  <c r="CX1193" i="1"/>
  <c r="CD42" i="7" s="1"/>
  <c r="CV1193" i="1"/>
  <c r="CB42" i="7" s="1"/>
  <c r="CN652" i="1"/>
  <c r="AR986" i="1"/>
  <c r="AI946" i="1"/>
  <c r="CU898" i="1"/>
  <c r="CT837" i="1"/>
  <c r="BX632" i="1"/>
  <c r="BY837" i="1"/>
  <c r="BZ898" i="1"/>
  <c r="AM1193" i="1"/>
  <c r="S42" i="7" s="1"/>
  <c r="CZ1193" i="1"/>
  <c r="CF42" i="7" s="1"/>
  <c r="CG1193" i="1"/>
  <c r="BM42" i="7" s="1"/>
  <c r="AS891" i="1"/>
  <c r="BW891" i="1"/>
  <c r="BQ632" i="1"/>
  <c r="AV1006" i="1"/>
  <c r="AI632" i="1"/>
  <c r="BA652" i="1"/>
  <c r="AO1193" i="1"/>
  <c r="U42" i="7" s="1"/>
  <c r="CN891" i="1"/>
  <c r="CX371" i="1"/>
  <c r="CL837" i="1"/>
  <c r="CM898" i="1"/>
  <c r="AU926" i="1"/>
  <c r="CS837" i="1"/>
  <c r="CT898" i="1"/>
  <c r="CA371" i="1"/>
  <c r="BE898" i="1"/>
  <c r="BD837" i="1"/>
  <c r="CP898" i="1"/>
  <c r="CO837" i="1"/>
  <c r="AB926" i="1"/>
  <c r="BH1193" i="1"/>
  <c r="AN42" i="7" s="1"/>
  <c r="BP1193" i="1"/>
  <c r="AV42" i="7" s="1"/>
  <c r="AF946" i="1"/>
  <c r="BG632" i="1"/>
  <c r="CF891" i="1"/>
  <c r="BQ1193" i="1"/>
  <c r="AW42" i="7" s="1"/>
  <c r="BD652" i="1"/>
  <c r="AU632" i="1"/>
  <c r="AE1050" i="1"/>
  <c r="AF1050" i="1"/>
  <c r="CZ391" i="1"/>
  <c r="CI672" i="1"/>
  <c r="CR391" i="1"/>
  <c r="BC672" i="1"/>
  <c r="AS1006" i="1"/>
  <c r="AG672" i="1"/>
  <c r="AN966" i="1"/>
  <c r="DA391" i="1"/>
  <c r="BA986" i="1"/>
  <c r="DE672" i="1"/>
  <c r="CY652" i="1"/>
  <c r="BE966" i="1"/>
  <c r="BC371" i="1"/>
  <c r="BG672" i="1"/>
  <c r="AB1094" i="1"/>
  <c r="AC1094" i="1" s="1"/>
  <c r="AD1094" i="1" s="1"/>
  <c r="AU986" i="1"/>
  <c r="AQ371" i="1"/>
  <c r="BR632" i="1"/>
  <c r="AS986" i="1"/>
  <c r="CA891" i="1"/>
  <c r="BQ891" i="1"/>
  <c r="AV926" i="1"/>
  <c r="BG898" i="1"/>
  <c r="BF837" i="1"/>
  <c r="AT966" i="1"/>
  <c r="CN898" i="1"/>
  <c r="CM837" i="1"/>
  <c r="BN371" i="1"/>
  <c r="AD946" i="1"/>
  <c r="CB652" i="1"/>
  <c r="AP672" i="1"/>
  <c r="CF632" i="1"/>
  <c r="BZ1193" i="1"/>
  <c r="BF42" i="7" s="1"/>
  <c r="AS632" i="1"/>
  <c r="BU1193" i="1"/>
  <c r="BA42" i="7" s="1"/>
  <c r="CM1193" i="1"/>
  <c r="BS42" i="7" s="1"/>
  <c r="CV632" i="1"/>
  <c r="CP672" i="1"/>
  <c r="AV632" i="1"/>
  <c r="BD371" i="1"/>
  <c r="AW966" i="1"/>
  <c r="AH837" i="1"/>
  <c r="AI898" i="1"/>
  <c r="CI891" i="1"/>
  <c r="AS837" i="1"/>
  <c r="AT898" i="1"/>
  <c r="AM371" i="1"/>
  <c r="CO371" i="1"/>
  <c r="BN632" i="1"/>
  <c r="CF672" i="1"/>
  <c r="BQ391" i="1"/>
  <c r="AY986" i="1"/>
  <c r="AI371" i="1"/>
  <c r="AH391" i="1"/>
  <c r="AI966" i="1"/>
  <c r="AE652" i="1"/>
  <c r="AJ986" i="1"/>
  <c r="CC391" i="1"/>
  <c r="BD946" i="1"/>
  <c r="DE1212" i="1"/>
  <c r="CK43" i="7" s="1"/>
  <c r="GZ75" i="1" l="1"/>
  <c r="G79" i="19"/>
  <c r="H79" i="19"/>
  <c r="I79" i="19"/>
  <c r="J79" i="19"/>
  <c r="K79" i="19"/>
  <c r="L79" i="19"/>
  <c r="M79" i="19"/>
  <c r="N79" i="19"/>
  <c r="O79" i="19"/>
  <c r="P79" i="19"/>
  <c r="Q79" i="19"/>
  <c r="R79" i="19"/>
  <c r="GX387" i="1"/>
  <c r="GW391" i="1" s="1"/>
  <c r="GX668" i="1"/>
  <c r="GW672" i="1" s="1"/>
  <c r="AD1204" i="1"/>
  <c r="J80" i="7" s="1"/>
  <c r="AL1204" i="1"/>
  <c r="R80" i="7" s="1"/>
  <c r="AG1204" i="1"/>
  <c r="M80" i="7" s="1"/>
  <c r="AC1204" i="1"/>
  <c r="I80" i="7" s="1"/>
  <c r="AF1204" i="1"/>
  <c r="L80" i="7" s="1"/>
  <c r="AB19" i="6"/>
  <c r="AI1204" i="1"/>
  <c r="O80" i="7" s="1"/>
  <c r="AH1204" i="1"/>
  <c r="N80" i="7" s="1"/>
  <c r="AJ1204" i="1"/>
  <c r="P80" i="7" s="1"/>
  <c r="AE1204" i="1"/>
  <c r="K80" i="7" s="1"/>
  <c r="AK1204" i="1"/>
  <c r="Q80" i="7" s="1"/>
  <c r="EM53" i="1"/>
  <c r="EN55" i="1"/>
  <c r="GW902" i="1"/>
  <c r="GX902" i="1"/>
  <c r="FO1204" i="1"/>
  <c r="EU80" i="7" s="1"/>
  <c r="FP1204" i="1"/>
  <c r="EV80" i="7" s="1"/>
  <c r="FQ1204" i="1"/>
  <c r="EW80" i="7" s="1"/>
  <c r="FR1204" i="1"/>
  <c r="EX80" i="7" s="1"/>
  <c r="FS1204" i="1"/>
  <c r="EY80" i="7" s="1"/>
  <c r="FT1204" i="1"/>
  <c r="EZ80" i="7" s="1"/>
  <c r="FU1204" i="1"/>
  <c r="FA80" i="7" s="1"/>
  <c r="FV1204" i="1"/>
  <c r="FB80" i="7" s="1"/>
  <c r="FW1204" i="1"/>
  <c r="FC80" i="7" s="1"/>
  <c r="FY1204" i="1"/>
  <c r="FE80" i="7" s="1"/>
  <c r="FX1204" i="1"/>
  <c r="FD80" i="7" s="1"/>
  <c r="FZ1204" i="1"/>
  <c r="FF80" i="7" s="1"/>
  <c r="S80" i="5" s="1"/>
  <c r="GA1204" i="1"/>
  <c r="FG80" i="7" s="1"/>
  <c r="GB1204" i="1"/>
  <c r="FH80" i="7" s="1"/>
  <c r="GC1204" i="1"/>
  <c r="FI80" i="7" s="1"/>
  <c r="GD1204" i="1"/>
  <c r="FJ80" i="7" s="1"/>
  <c r="GE1204" i="1"/>
  <c r="FK80" i="7" s="1"/>
  <c r="GF1204" i="1"/>
  <c r="FL80" i="7" s="1"/>
  <c r="GG1204" i="1"/>
  <c r="FM80" i="7" s="1"/>
  <c r="GH1204" i="1"/>
  <c r="FN80" i="7" s="1"/>
  <c r="GI1204" i="1"/>
  <c r="FO80" i="7" s="1"/>
  <c r="GK1204" i="1"/>
  <c r="FQ80" i="7" s="1"/>
  <c r="GJ1204" i="1"/>
  <c r="FP80" i="7" s="1"/>
  <c r="GL1204" i="1"/>
  <c r="FR80" i="7" s="1"/>
  <c r="T80" i="5" s="1"/>
  <c r="GM1204" i="1"/>
  <c r="FS80" i="7" s="1"/>
  <c r="GN1204" i="1"/>
  <c r="FT80" i="7" s="1"/>
  <c r="GO1204" i="1"/>
  <c r="FU80" i="7" s="1"/>
  <c r="GP1204" i="1"/>
  <c r="FV80" i="7" s="1"/>
  <c r="GQ1204" i="1"/>
  <c r="FW80" i="7" s="1"/>
  <c r="GR1204" i="1"/>
  <c r="FX80" i="7" s="1"/>
  <c r="GS1204" i="1"/>
  <c r="FY80" i="7" s="1"/>
  <c r="GT1204" i="1"/>
  <c r="FZ80" i="7" s="1"/>
  <c r="GU1204" i="1"/>
  <c r="GA80" i="7" s="1"/>
  <c r="GV1204" i="1"/>
  <c r="GB80" i="7" s="1"/>
  <c r="GW1204" i="1"/>
  <c r="GC80" i="7" s="1"/>
  <c r="GX1204" i="1"/>
  <c r="GD80" i="7" s="1"/>
  <c r="U80" i="5" s="1"/>
  <c r="GT906" i="1"/>
  <c r="GX632" i="1"/>
  <c r="GV902" i="1"/>
  <c r="GX672" i="1"/>
  <c r="CY448" i="1"/>
  <c r="CU448" i="1"/>
  <c r="CW448" i="1"/>
  <c r="CI448" i="1"/>
  <c r="AM448" i="1"/>
  <c r="AP448" i="1"/>
  <c r="AN448" i="1"/>
  <c r="AH448" i="1"/>
  <c r="AW448" i="1"/>
  <c r="CC448" i="1"/>
  <c r="CR448" i="1"/>
  <c r="BV448" i="1"/>
  <c r="CM448" i="1"/>
  <c r="BO448" i="1"/>
  <c r="BQ448" i="1"/>
  <c r="BH448" i="1"/>
  <c r="BI448" i="1"/>
  <c r="AZ448" i="1"/>
  <c r="BA448" i="1"/>
  <c r="CT448" i="1"/>
  <c r="AT448" i="1"/>
  <c r="DA448" i="1"/>
  <c r="CV448" i="1"/>
  <c r="CX448" i="1"/>
  <c r="CH448" i="1"/>
  <c r="BC448" i="1"/>
  <c r="BZ448" i="1"/>
  <c r="BD448" i="1"/>
  <c r="CJ448" i="1"/>
  <c r="BM448" i="1"/>
  <c r="AR448" i="1"/>
  <c r="BF448" i="1"/>
  <c r="AF448" i="1"/>
  <c r="AX448" i="1"/>
  <c r="CE448" i="1"/>
  <c r="CS448" i="1"/>
  <c r="BX448" i="1"/>
  <c r="CO448" i="1"/>
  <c r="AJ448" i="1"/>
  <c r="BS448" i="1"/>
  <c r="AC448" i="1"/>
  <c r="BK448" i="1"/>
  <c r="DB448" i="1"/>
  <c r="DD448" i="1"/>
  <c r="DF448" i="1"/>
  <c r="AD448" i="1"/>
  <c r="BT448" i="1"/>
  <c r="AG448" i="1"/>
  <c r="BL448" i="1"/>
  <c r="CA448" i="1"/>
  <c r="BU448" i="1"/>
  <c r="AA448" i="1"/>
  <c r="BN448" i="1"/>
  <c r="AK448" i="1"/>
  <c r="BG448" i="1"/>
  <c r="AE448" i="1"/>
  <c r="AY448" i="1"/>
  <c r="CF448" i="1"/>
  <c r="CL448" i="1"/>
  <c r="AS448" i="1"/>
  <c r="CP448" i="1"/>
  <c r="AL448" i="1"/>
  <c r="CB448" i="1"/>
  <c r="CZ448" i="1"/>
  <c r="DC448" i="1"/>
  <c r="DE448" i="1"/>
  <c r="BY448" i="1"/>
  <c r="AU448" i="1"/>
  <c r="CQ448" i="1"/>
  <c r="AV448" i="1"/>
  <c r="AQ448" i="1"/>
  <c r="BE448" i="1"/>
  <c r="AI448" i="1"/>
  <c r="AO448" i="1"/>
  <c r="CD448" i="1"/>
  <c r="CK448" i="1"/>
  <c r="BW448" i="1"/>
  <c r="CN448" i="1"/>
  <c r="BP448" i="1"/>
  <c r="BR448" i="1"/>
  <c r="AB448" i="1"/>
  <c r="BJ448" i="1"/>
  <c r="CG448" i="1"/>
  <c r="BB448" i="1"/>
  <c r="DG448" i="1"/>
  <c r="DH448" i="1"/>
  <c r="DI448" i="1"/>
  <c r="DJ448" i="1"/>
  <c r="DK448" i="1"/>
  <c r="DL448" i="1"/>
  <c r="DM448" i="1"/>
  <c r="DN448" i="1"/>
  <c r="DO448" i="1"/>
  <c r="DP448" i="1"/>
  <c r="DQ448" i="1"/>
  <c r="DR448" i="1"/>
  <c r="DS448" i="1"/>
  <c r="DT448" i="1"/>
  <c r="DU448" i="1"/>
  <c r="DV448" i="1"/>
  <c r="DW448" i="1"/>
  <c r="DX448" i="1"/>
  <c r="DY448" i="1"/>
  <c r="DZ448" i="1"/>
  <c r="EA448" i="1"/>
  <c r="EB448" i="1"/>
  <c r="EC448" i="1"/>
  <c r="ED448" i="1"/>
  <c r="EE448" i="1"/>
  <c r="EF448" i="1"/>
  <c r="EG448" i="1"/>
  <c r="S42" i="5"/>
  <c r="S51" i="5"/>
  <c r="S50" i="5"/>
  <c r="S41" i="5"/>
  <c r="S52" i="5"/>
  <c r="T52" i="5"/>
  <c r="T51" i="5"/>
  <c r="T41" i="5"/>
  <c r="S68" i="5"/>
  <c r="T50" i="5"/>
  <c r="T42" i="5"/>
  <c r="U50" i="5"/>
  <c r="U41" i="5"/>
  <c r="U42" i="5"/>
  <c r="U52" i="5"/>
  <c r="T68" i="5"/>
  <c r="U51" i="5"/>
  <c r="U68" i="5"/>
  <c r="GX652" i="1"/>
  <c r="GX391" i="1"/>
  <c r="GX371" i="1"/>
  <c r="EI429" i="1"/>
  <c r="EI448" i="1"/>
  <c r="EJ431" i="1"/>
  <c r="EO1076" i="1"/>
  <c r="EO1084" i="1"/>
  <c r="EN1088" i="1" s="1"/>
  <c r="EP1078" i="1"/>
  <c r="EM1054" i="1"/>
  <c r="EM1062" i="1"/>
  <c r="EL1066" i="1" s="1"/>
  <c r="EL1072" i="1" s="1"/>
  <c r="EN1056" i="1"/>
  <c r="EM1032" i="1"/>
  <c r="EM1040" i="1"/>
  <c r="EL1044" i="1" s="1"/>
  <c r="EL1050" i="1" s="1"/>
  <c r="EN1034" i="1"/>
  <c r="EP1010" i="1"/>
  <c r="EP1018" i="1"/>
  <c r="EO1022" i="1" s="1"/>
  <c r="EQ1012" i="1"/>
  <c r="EO990" i="1"/>
  <c r="EO998" i="1"/>
  <c r="EN1002" i="1" s="1"/>
  <c r="EN1006" i="1" s="1"/>
  <c r="EP992" i="1"/>
  <c r="EO970" i="1"/>
  <c r="EO978" i="1"/>
  <c r="EN982" i="1" s="1"/>
  <c r="EN986" i="1" s="1"/>
  <c r="EP972" i="1"/>
  <c r="EP950" i="1"/>
  <c r="EP958" i="1"/>
  <c r="EO962" i="1" s="1"/>
  <c r="EO966" i="1" s="1"/>
  <c r="EQ952" i="1"/>
  <c r="EM930" i="1"/>
  <c r="EM938" i="1"/>
  <c r="EL942" i="1" s="1"/>
  <c r="EK946" i="1" s="1"/>
  <c r="EN932" i="1"/>
  <c r="EI926" i="1"/>
  <c r="EI796" i="1"/>
  <c r="EI795" i="1"/>
  <c r="DO18" i="7" s="1"/>
  <c r="EL910" i="1"/>
  <c r="EL918" i="1"/>
  <c r="EM912" i="1"/>
  <c r="EJ922" i="1"/>
  <c r="EK794" i="1"/>
  <c r="N42" i="5"/>
  <c r="N41" i="5"/>
  <c r="O52" i="5"/>
  <c r="N51" i="5"/>
  <c r="O18" i="5"/>
  <c r="N50" i="5"/>
  <c r="N68" i="5"/>
  <c r="N52" i="5"/>
  <c r="O41" i="5"/>
  <c r="N18" i="5"/>
  <c r="O51" i="5"/>
  <c r="O42" i="5"/>
  <c r="O50" i="5"/>
  <c r="O68" i="5"/>
  <c r="P52" i="5"/>
  <c r="P42" i="5"/>
  <c r="P41" i="5"/>
  <c r="P51" i="5"/>
  <c r="P50" i="5"/>
  <c r="P68" i="5"/>
  <c r="Q51" i="5"/>
  <c r="Q41" i="5"/>
  <c r="Q52" i="5"/>
  <c r="Q50" i="5"/>
  <c r="Q42" i="5"/>
  <c r="R52" i="5"/>
  <c r="R50" i="5"/>
  <c r="Q68" i="5"/>
  <c r="R42" i="5"/>
  <c r="R51" i="5"/>
  <c r="R41" i="5"/>
  <c r="R68" i="5"/>
  <c r="H42" i="7"/>
  <c r="DI1204" i="1"/>
  <c r="CO80" i="7" s="1"/>
  <c r="DH1204" i="1"/>
  <c r="CN80" i="7" s="1"/>
  <c r="DJ1204" i="1"/>
  <c r="CP80" i="7" s="1"/>
  <c r="DK1204" i="1"/>
  <c r="CQ80" i="7" s="1"/>
  <c r="DM1204" i="1"/>
  <c r="CS80" i="7" s="1"/>
  <c r="DL1204" i="1"/>
  <c r="CR80" i="7" s="1"/>
  <c r="DN1204" i="1"/>
  <c r="CT80" i="7" s="1"/>
  <c r="DO1204" i="1"/>
  <c r="CU80" i="7" s="1"/>
  <c r="DP1204" i="1"/>
  <c r="CV80" i="7" s="1"/>
  <c r="DQ1204" i="1"/>
  <c r="CW80" i="7" s="1"/>
  <c r="DR1204" i="1"/>
  <c r="CX80" i="7" s="1"/>
  <c r="N80" i="5" s="1"/>
  <c r="DT1204" i="1"/>
  <c r="CZ80" i="7" s="1"/>
  <c r="DS1204" i="1"/>
  <c r="CY80" i="7" s="1"/>
  <c r="DU1204" i="1"/>
  <c r="DA80" i="7" s="1"/>
  <c r="DV1204" i="1"/>
  <c r="DB80" i="7" s="1"/>
  <c r="DG1204" i="1"/>
  <c r="CM80" i="7" s="1"/>
  <c r="DX1204" i="1"/>
  <c r="DD80" i="7" s="1"/>
  <c r="DW1204" i="1"/>
  <c r="DC80" i="7" s="1"/>
  <c r="DY1204" i="1"/>
  <c r="DE80" i="7" s="1"/>
  <c r="DZ1204" i="1"/>
  <c r="DF80" i="7" s="1"/>
  <c r="EA1204" i="1"/>
  <c r="DG80" i="7" s="1"/>
  <c r="EC1204" i="1"/>
  <c r="DI80" i="7" s="1"/>
  <c r="EB1204" i="1"/>
  <c r="DH80" i="7" s="1"/>
  <c r="ED1204" i="1"/>
  <c r="DJ80" i="7" s="1"/>
  <c r="O80" i="5" s="1"/>
  <c r="EE1204" i="1"/>
  <c r="DK80" i="7" s="1"/>
  <c r="EG1204" i="1"/>
  <c r="DM80" i="7" s="1"/>
  <c r="EF1204" i="1"/>
  <c r="DL80" i="7" s="1"/>
  <c r="EI1204" i="1"/>
  <c r="DO80" i="7" s="1"/>
  <c r="EH1204" i="1"/>
  <c r="DN80" i="7" s="1"/>
  <c r="EJ1204" i="1"/>
  <c r="DP80" i="7" s="1"/>
  <c r="EK1204" i="1"/>
  <c r="DQ80" i="7" s="1"/>
  <c r="EL1204" i="1"/>
  <c r="DR80" i="7" s="1"/>
  <c r="EM1204" i="1"/>
  <c r="DS80" i="7" s="1"/>
  <c r="EN1204" i="1"/>
  <c r="DT80" i="7" s="1"/>
  <c r="EO1204" i="1"/>
  <c r="DU80" i="7" s="1"/>
  <c r="EP1204" i="1"/>
  <c r="DV80" i="7" s="1"/>
  <c r="P80" i="5" s="1"/>
  <c r="EQ1204" i="1"/>
  <c r="DW80" i="7" s="1"/>
  <c r="ER1204" i="1"/>
  <c r="DX80" i="7" s="1"/>
  <c r="ES1204" i="1"/>
  <c r="DY80" i="7" s="1"/>
  <c r="ET1204" i="1"/>
  <c r="DZ80" i="7" s="1"/>
  <c r="EU1204" i="1"/>
  <c r="EA80" i="7" s="1"/>
  <c r="EV1204" i="1"/>
  <c r="EB80" i="7" s="1"/>
  <c r="EX1204" i="1"/>
  <c r="ED80" i="7" s="1"/>
  <c r="EW1204" i="1"/>
  <c r="EC80" i="7" s="1"/>
  <c r="EY1204" i="1"/>
  <c r="EE80" i="7" s="1"/>
  <c r="EZ1204" i="1"/>
  <c r="EF80" i="7" s="1"/>
  <c r="FA1204" i="1"/>
  <c r="EG80" i="7" s="1"/>
  <c r="FB1204" i="1"/>
  <c r="EH80" i="7" s="1"/>
  <c r="Q80" i="5" s="1"/>
  <c r="FC1204" i="1"/>
  <c r="EI80" i="7" s="1"/>
  <c r="FD1204" i="1"/>
  <c r="EJ80" i="7" s="1"/>
  <c r="FF1204" i="1"/>
  <c r="EL80" i="7" s="1"/>
  <c r="FE1204" i="1"/>
  <c r="EK80" i="7" s="1"/>
  <c r="FG1204" i="1"/>
  <c r="EM80" i="7" s="1"/>
  <c r="FH1204" i="1"/>
  <c r="EN80" i="7" s="1"/>
  <c r="FI1204" i="1"/>
  <c r="EO80" i="7" s="1"/>
  <c r="FJ1204" i="1"/>
  <c r="EP80" i="7" s="1"/>
  <c r="FK1204" i="1"/>
  <c r="EQ80" i="7" s="1"/>
  <c r="FL1204" i="1"/>
  <c r="ER80" i="7" s="1"/>
  <c r="FN1204" i="1"/>
  <c r="ET80" i="7" s="1"/>
  <c r="R80" i="5" s="1"/>
  <c r="FM1204" i="1"/>
  <c r="ES80" i="7" s="1"/>
  <c r="GF42" i="7"/>
  <c r="GF61" i="7"/>
  <c r="GF33" i="7"/>
  <c r="GZ938" i="1"/>
  <c r="GZ932" i="1"/>
  <c r="GZ930" i="1" s="1"/>
  <c r="GZ183" i="1"/>
  <c r="GZ178" i="1"/>
  <c r="GZ184" i="1"/>
  <c r="GZ179" i="1"/>
  <c r="GZ185" i="1"/>
  <c r="GZ180" i="1"/>
  <c r="GZ186" i="1"/>
  <c r="GZ181" i="1"/>
  <c r="GZ182" i="1"/>
  <c r="GZ177" i="1"/>
  <c r="GZ978" i="1"/>
  <c r="GZ972" i="1"/>
  <c r="GZ970" i="1" s="1"/>
  <c r="GZ638" i="1"/>
  <c r="GZ636" i="1" s="1"/>
  <c r="GZ644" i="1"/>
  <c r="GF72" i="7"/>
  <c r="GF58" i="7"/>
  <c r="GF8" i="7"/>
  <c r="GZ383" i="1"/>
  <c r="GZ377" i="1"/>
  <c r="GZ375" i="1" s="1"/>
  <c r="GZ664" i="1"/>
  <c r="GZ658" i="1"/>
  <c r="GZ656" i="1" s="1"/>
  <c r="GZ1084" i="1"/>
  <c r="GZ1078" i="1"/>
  <c r="GZ1076" i="1" s="1"/>
  <c r="GZ343" i="1"/>
  <c r="GZ337" i="1"/>
  <c r="GZ335" i="1" s="1"/>
  <c r="GZ55" i="1"/>
  <c r="GZ53" i="1" s="1"/>
  <c r="GZ624" i="1"/>
  <c r="GZ618" i="1"/>
  <c r="GZ616" i="1" s="1"/>
  <c r="GZ912" i="1"/>
  <c r="GZ910" i="1" s="1"/>
  <c r="GZ918" i="1"/>
  <c r="GZ992" i="1"/>
  <c r="GZ990" i="1" s="1"/>
  <c r="GZ998" i="1"/>
  <c r="GZ1018" i="1"/>
  <c r="GZ1012" i="1"/>
  <c r="GZ1010" i="1" s="1"/>
  <c r="GF55" i="7"/>
  <c r="GZ357" i="1"/>
  <c r="GZ355" i="1" s="1"/>
  <c r="GZ363" i="1"/>
  <c r="GZ448" i="1"/>
  <c r="GZ431" i="1"/>
  <c r="GZ429" i="1" s="1"/>
  <c r="GZ952" i="1"/>
  <c r="GZ950" i="1" s="1"/>
  <c r="GZ958" i="1"/>
  <c r="GZ1040" i="1"/>
  <c r="GZ1034" i="1"/>
  <c r="GZ1032" i="1" s="1"/>
  <c r="GZ1056" i="1"/>
  <c r="GZ1054" i="1" s="1"/>
  <c r="GZ1062" i="1"/>
  <c r="AZ1204" i="1"/>
  <c r="AF80" i="7" s="1"/>
  <c r="AV1204" i="1"/>
  <c r="AB80" i="7" s="1"/>
  <c r="BC1204" i="1"/>
  <c r="AI80" i="7" s="1"/>
  <c r="AS1204" i="1"/>
  <c r="Y80" i="7" s="1"/>
  <c r="AM1204" i="1"/>
  <c r="S80" i="7" s="1"/>
  <c r="AT1204" i="1"/>
  <c r="Z80" i="7" s="1"/>
  <c r="AO1204" i="1"/>
  <c r="U80" i="7" s="1"/>
  <c r="AP1204" i="1"/>
  <c r="V80" i="7" s="1"/>
  <c r="CO902" i="1"/>
  <c r="CP794" i="1"/>
  <c r="CV1204" i="1"/>
  <c r="CB80" i="7" s="1"/>
  <c r="CF1204" i="1"/>
  <c r="BL80" i="7" s="1"/>
  <c r="BP1204" i="1"/>
  <c r="AV80" i="7" s="1"/>
  <c r="CY1204" i="1"/>
  <c r="CE80" i="7" s="1"/>
  <c r="CI1204" i="1"/>
  <c r="BO80" i="7" s="1"/>
  <c r="BS1204" i="1"/>
  <c r="AY80" i="7" s="1"/>
  <c r="DF1204" i="1"/>
  <c r="CL80" i="7" s="1"/>
  <c r="CP1204" i="1"/>
  <c r="BV80" i="7" s="1"/>
  <c r="BZ1204" i="1"/>
  <c r="BF80" i="7" s="1"/>
  <c r="BJ1204" i="1"/>
  <c r="AP80" i="7" s="1"/>
  <c r="CY902" i="1"/>
  <c r="CZ794" i="1"/>
  <c r="CE902" i="1"/>
  <c r="CF794" i="1"/>
  <c r="BM902" i="1"/>
  <c r="BN794" i="1"/>
  <c r="DC902" i="1"/>
  <c r="DD794" i="1"/>
  <c r="AC902" i="1"/>
  <c r="AD794" i="1"/>
  <c r="AH794" i="1"/>
  <c r="AG902" i="1"/>
  <c r="BN902" i="1"/>
  <c r="BO794" i="1"/>
  <c r="CB902" i="1"/>
  <c r="CC794" i="1"/>
  <c r="DD902" i="1"/>
  <c r="DE794" i="1"/>
  <c r="AF794" i="1"/>
  <c r="AE902" i="1"/>
  <c r="CH902" i="1"/>
  <c r="CI794" i="1"/>
  <c r="DA1204" i="1"/>
  <c r="CG80" i="7" s="1"/>
  <c r="CK1204" i="1"/>
  <c r="BQ80" i="7" s="1"/>
  <c r="BU1204" i="1"/>
  <c r="BA80" i="7" s="1"/>
  <c r="BE1204" i="1"/>
  <c r="AK80" i="7" s="1"/>
  <c r="CU1204" i="1"/>
  <c r="CA80" i="7" s="1"/>
  <c r="CE1204" i="1"/>
  <c r="BK80" i="7" s="1"/>
  <c r="BO1204" i="1"/>
  <c r="AU80" i="7" s="1"/>
  <c r="AY1204" i="1"/>
  <c r="AE80" i="7" s="1"/>
  <c r="DB1204" i="1"/>
  <c r="CH80" i="7" s="1"/>
  <c r="CL1204" i="1"/>
  <c r="BR80" i="7" s="1"/>
  <c r="BV1204" i="1"/>
  <c r="BB80" i="7" s="1"/>
  <c r="BF1204" i="1"/>
  <c r="AL80" i="7" s="1"/>
  <c r="CD902" i="1"/>
  <c r="CE794" i="1"/>
  <c r="BJ902" i="1"/>
  <c r="BK794" i="1"/>
  <c r="DA902" i="1"/>
  <c r="DB794" i="1"/>
  <c r="CP902" i="1"/>
  <c r="CQ794" i="1"/>
  <c r="CN902" i="1"/>
  <c r="CO794" i="1"/>
  <c r="CX902" i="1"/>
  <c r="CY794" i="1"/>
  <c r="AX902" i="1"/>
  <c r="AY794" i="1"/>
  <c r="CU902" i="1"/>
  <c r="CV794" i="1"/>
  <c r="AI902" i="1"/>
  <c r="AJ794" i="1"/>
  <c r="BT902" i="1"/>
  <c r="BU794" i="1"/>
  <c r="AM794" i="1"/>
  <c r="AL902" i="1"/>
  <c r="BZ902" i="1"/>
  <c r="CA794" i="1"/>
  <c r="BR902" i="1"/>
  <c r="BS794" i="1"/>
  <c r="AX794" i="1"/>
  <c r="AW902" i="1"/>
  <c r="AQ794" i="1"/>
  <c r="AP902" i="1"/>
  <c r="AT794" i="1"/>
  <c r="AS902" i="1"/>
  <c r="AH902" i="1"/>
  <c r="AI794" i="1"/>
  <c r="DE1204" i="1"/>
  <c r="CK80" i="7" s="1"/>
  <c r="CO1204" i="1"/>
  <c r="BU80" i="7" s="1"/>
  <c r="BY1204" i="1"/>
  <c r="BE80" i="7" s="1"/>
  <c r="BI1204" i="1"/>
  <c r="AO80" i="7" s="1"/>
  <c r="AA794" i="1"/>
  <c r="AA902" i="1"/>
  <c r="CI902" i="1"/>
  <c r="CJ794" i="1"/>
  <c r="CR1204" i="1"/>
  <c r="BX80" i="7" s="1"/>
  <c r="CB1204" i="1"/>
  <c r="BH80" i="7" s="1"/>
  <c r="BL1204" i="1"/>
  <c r="AR80" i="7" s="1"/>
  <c r="AE1094" i="1"/>
  <c r="CW1204" i="1"/>
  <c r="CC80" i="7" s="1"/>
  <c r="CG1204" i="1"/>
  <c r="BM80" i="7" s="1"/>
  <c r="BQ1204" i="1"/>
  <c r="AW80" i="7" s="1"/>
  <c r="BA1204" i="1"/>
  <c r="AG80" i="7" s="1"/>
  <c r="DD1204" i="1"/>
  <c r="CJ80" i="7" s="1"/>
  <c r="CN1204" i="1"/>
  <c r="BT80" i="7" s="1"/>
  <c r="BX1204" i="1"/>
  <c r="BD80" i="7" s="1"/>
  <c r="BH1204" i="1"/>
  <c r="AN80" i="7" s="1"/>
  <c r="AR1204" i="1"/>
  <c r="X80" i="7" s="1"/>
  <c r="CQ1204" i="1"/>
  <c r="BW80" i="7" s="1"/>
  <c r="CA1204" i="1"/>
  <c r="BG80" i="7" s="1"/>
  <c r="BK1204" i="1"/>
  <c r="AQ80" i="7" s="1"/>
  <c r="AU1204" i="1"/>
  <c r="AA80" i="7" s="1"/>
  <c r="CX1204" i="1"/>
  <c r="CD80" i="7" s="1"/>
  <c r="CH1204" i="1"/>
  <c r="BN80" i="7" s="1"/>
  <c r="BR1204" i="1"/>
  <c r="AX80" i="7" s="1"/>
  <c r="BB1204" i="1"/>
  <c r="AH80" i="7" s="1"/>
  <c r="CQ902" i="1"/>
  <c r="CR794" i="1"/>
  <c r="CV902" i="1"/>
  <c r="CW794" i="1"/>
  <c r="CZ902" i="1"/>
  <c r="DA794" i="1"/>
  <c r="BU902" i="1"/>
  <c r="BV794" i="1"/>
  <c r="CG902" i="1"/>
  <c r="CH794" i="1"/>
  <c r="DB902" i="1"/>
  <c r="DC794" i="1"/>
  <c r="CW902" i="1"/>
  <c r="CX794" i="1"/>
  <c r="BQ902" i="1"/>
  <c r="BR794" i="1"/>
  <c r="BH902" i="1"/>
  <c r="BI794" i="1"/>
  <c r="BV902" i="1"/>
  <c r="BW794" i="1"/>
  <c r="BB794" i="1"/>
  <c r="BA902" i="1"/>
  <c r="CR902" i="1"/>
  <c r="CS794" i="1"/>
  <c r="AB902" i="1"/>
  <c r="AC794" i="1"/>
  <c r="AV902" i="1"/>
  <c r="AW794" i="1"/>
  <c r="AJ902" i="1"/>
  <c r="AK794" i="1"/>
  <c r="BK902" i="1"/>
  <c r="BL794" i="1"/>
  <c r="AS794" i="1"/>
  <c r="AR902" i="1"/>
  <c r="BY902" i="1"/>
  <c r="BZ794" i="1"/>
  <c r="CM902" i="1"/>
  <c r="CN794" i="1"/>
  <c r="BF902" i="1"/>
  <c r="BG794" i="1"/>
  <c r="CS902" i="1"/>
  <c r="CT794" i="1"/>
  <c r="CL902" i="1"/>
  <c r="CM794" i="1"/>
  <c r="CT902" i="1"/>
  <c r="CU794" i="1"/>
  <c r="BD902" i="1"/>
  <c r="BE794" i="1"/>
  <c r="AF902" i="1"/>
  <c r="AG794" i="1"/>
  <c r="CJ902" i="1"/>
  <c r="CK794" i="1"/>
  <c r="BO902" i="1"/>
  <c r="BP794" i="1"/>
  <c r="BP902" i="1"/>
  <c r="BQ794" i="1"/>
  <c r="CS1204" i="1"/>
  <c r="BY80" i="7" s="1"/>
  <c r="CC1204" i="1"/>
  <c r="BI80" i="7" s="1"/>
  <c r="BM1204" i="1"/>
  <c r="AS80" i="7" s="1"/>
  <c r="AW1204" i="1"/>
  <c r="AC80" i="7" s="1"/>
  <c r="CZ1204" i="1"/>
  <c r="CF80" i="7" s="1"/>
  <c r="CJ1204" i="1"/>
  <c r="BP80" i="7" s="1"/>
  <c r="BT1204" i="1"/>
  <c r="AZ80" i="7" s="1"/>
  <c r="BD1204" i="1"/>
  <c r="AJ80" i="7" s="1"/>
  <c r="AN1204" i="1"/>
  <c r="T80" i="7" s="1"/>
  <c r="DC1204" i="1"/>
  <c r="CI80" i="7" s="1"/>
  <c r="CM1204" i="1"/>
  <c r="BS80" i="7" s="1"/>
  <c r="BW1204" i="1"/>
  <c r="BC80" i="7" s="1"/>
  <c r="BG1204" i="1"/>
  <c r="AM80" i="7" s="1"/>
  <c r="AQ1204" i="1"/>
  <c r="W80" i="7" s="1"/>
  <c r="CT1204" i="1"/>
  <c r="BZ80" i="7" s="1"/>
  <c r="CD1204" i="1"/>
  <c r="BJ80" i="7" s="1"/>
  <c r="BN1204" i="1"/>
  <c r="AT80" i="7" s="1"/>
  <c r="AX1204" i="1"/>
  <c r="AD80" i="7" s="1"/>
  <c r="CC902" i="1"/>
  <c r="CD794" i="1"/>
  <c r="BE902" i="1"/>
  <c r="BF794" i="1"/>
  <c r="AY902" i="1"/>
  <c r="AZ794" i="1"/>
  <c r="BW902" i="1"/>
  <c r="BX794" i="1"/>
  <c r="CA902" i="1"/>
  <c r="CB794" i="1"/>
  <c r="BX902" i="1"/>
  <c r="BY794" i="1"/>
  <c r="DE902" i="1"/>
  <c r="DF794" i="1"/>
  <c r="DF902" i="1"/>
  <c r="BC794" i="1"/>
  <c r="BB902" i="1"/>
  <c r="AK902" i="1"/>
  <c r="AL794" i="1"/>
  <c r="AN794" i="1"/>
  <c r="AM902" i="1"/>
  <c r="BC902" i="1"/>
  <c r="BD794" i="1"/>
  <c r="AR794" i="1"/>
  <c r="AQ902" i="1"/>
  <c r="BL902" i="1"/>
  <c r="BM794" i="1"/>
  <c r="AN902" i="1"/>
  <c r="AO794" i="1"/>
  <c r="CK902" i="1"/>
  <c r="CL794" i="1"/>
  <c r="AT902" i="1"/>
  <c r="AU794" i="1"/>
  <c r="AP794" i="1"/>
  <c r="AO902" i="1"/>
  <c r="BI902" i="1"/>
  <c r="BJ794" i="1"/>
  <c r="CF902" i="1"/>
  <c r="CG794" i="1"/>
  <c r="BG902" i="1"/>
  <c r="BH794" i="1"/>
  <c r="AD1028" i="1"/>
  <c r="AD902" i="1"/>
  <c r="AE794" i="1"/>
  <c r="AV794" i="1"/>
  <c r="AU902" i="1"/>
  <c r="AZ902" i="1"/>
  <c r="BA794" i="1"/>
  <c r="BS902" i="1"/>
  <c r="BT794" i="1"/>
  <c r="G85" i="19" l="1"/>
  <c r="G96" i="19" s="1"/>
  <c r="G97" i="19" s="1"/>
  <c r="O85" i="19"/>
  <c r="O96" i="19" s="1"/>
  <c r="O97" i="19" s="1"/>
  <c r="I85" i="19"/>
  <c r="N85" i="19"/>
  <c r="N96" i="19" s="1"/>
  <c r="N97" i="19" s="1"/>
  <c r="K85" i="19"/>
  <c r="H85" i="19"/>
  <c r="L85" i="19"/>
  <c r="L96" i="19" s="1"/>
  <c r="L97" i="19" s="1"/>
  <c r="J85" i="19"/>
  <c r="M85" i="19"/>
  <c r="M96" i="19" s="1"/>
  <c r="M97" i="19" s="1"/>
  <c r="AE1149" i="1"/>
  <c r="AE1147" i="1"/>
  <c r="AE1148" i="1"/>
  <c r="AE1150" i="1"/>
  <c r="AE1151" i="1"/>
  <c r="EN53" i="1"/>
  <c r="EO55" i="1"/>
  <c r="GW906" i="1"/>
  <c r="GX906" i="1"/>
  <c r="GV906" i="1"/>
  <c r="GU906" i="1"/>
  <c r="EJ429" i="1"/>
  <c r="EJ448" i="1"/>
  <c r="EK431" i="1"/>
  <c r="EP1076" i="1"/>
  <c r="EP1084" i="1"/>
  <c r="EO1088" i="1" s="1"/>
  <c r="EQ1078" i="1"/>
  <c r="EN1054" i="1"/>
  <c r="EN1062" i="1"/>
  <c r="EM1066" i="1" s="1"/>
  <c r="EM1072" i="1" s="1"/>
  <c r="EO1056" i="1"/>
  <c r="EN1032" i="1"/>
  <c r="EN1040" i="1"/>
  <c r="EM1044" i="1" s="1"/>
  <c r="EM1050" i="1" s="1"/>
  <c r="EO1034" i="1"/>
  <c r="EQ1010" i="1"/>
  <c r="EQ1018" i="1"/>
  <c r="EP1022" i="1" s="1"/>
  <c r="ER1012" i="1"/>
  <c r="EP990" i="1"/>
  <c r="EP998" i="1"/>
  <c r="EO1002" i="1" s="1"/>
  <c r="EO1006" i="1" s="1"/>
  <c r="EQ992" i="1"/>
  <c r="EP970" i="1"/>
  <c r="EP978" i="1"/>
  <c r="EO982" i="1" s="1"/>
  <c r="EO986" i="1" s="1"/>
  <c r="EQ972" i="1"/>
  <c r="EQ950" i="1"/>
  <c r="EQ958" i="1"/>
  <c r="EP962" i="1" s="1"/>
  <c r="EP966" i="1" s="1"/>
  <c r="ER952" i="1"/>
  <c r="EN930" i="1"/>
  <c r="EN938" i="1"/>
  <c r="EM942" i="1" s="1"/>
  <c r="EL946" i="1" s="1"/>
  <c r="EO932" i="1"/>
  <c r="EJ926" i="1"/>
  <c r="EJ796" i="1"/>
  <c r="EJ795" i="1"/>
  <c r="DP18" i="7" s="1"/>
  <c r="EM910" i="1"/>
  <c r="EM918" i="1"/>
  <c r="EN912" i="1"/>
  <c r="EK922" i="1"/>
  <c r="EL794" i="1"/>
  <c r="AZ795" i="1"/>
  <c r="AF18" i="7" s="1"/>
  <c r="AY906" i="1"/>
  <c r="AZ796" i="1"/>
  <c r="AD795" i="1"/>
  <c r="J18" i="7" s="1"/>
  <c r="AC906" i="1"/>
  <c r="AC797" i="1" s="1"/>
  <c r="I37" i="7" s="1"/>
  <c r="AD796" i="1"/>
  <c r="AO795" i="1"/>
  <c r="U18" i="7" s="1"/>
  <c r="AN906" i="1"/>
  <c r="AO796" i="1"/>
  <c r="AT795" i="1"/>
  <c r="Z18" i="7" s="1"/>
  <c r="AS906" i="1"/>
  <c r="AT796" i="1"/>
  <c r="AN795" i="1"/>
  <c r="T18" i="7" s="1"/>
  <c r="AM906" i="1"/>
  <c r="AN796" i="1"/>
  <c r="DE906" i="1"/>
  <c r="DF906" i="1"/>
  <c r="DF795" i="1"/>
  <c r="CL18" i="7" s="1"/>
  <c r="DF796" i="1"/>
  <c r="BW906" i="1"/>
  <c r="BX795" i="1"/>
  <c r="BD18" i="7" s="1"/>
  <c r="BX796" i="1"/>
  <c r="BV906" i="1"/>
  <c r="BW795" i="1"/>
  <c r="BC18" i="7" s="1"/>
  <c r="BW796" i="1"/>
  <c r="BD906" i="1"/>
  <c r="BE796" i="1"/>
  <c r="BE795" i="1"/>
  <c r="AK18" i="7" s="1"/>
  <c r="AR795" i="1"/>
  <c r="X18" i="7" s="1"/>
  <c r="AQ906" i="1"/>
  <c r="AR796" i="1"/>
  <c r="AV795" i="1"/>
  <c r="AB18" i="7" s="1"/>
  <c r="AU906" i="1"/>
  <c r="AV796" i="1"/>
  <c r="CQ906" i="1"/>
  <c r="CR795" i="1"/>
  <c r="BX18" i="7" s="1"/>
  <c r="CR796" i="1"/>
  <c r="BG906" i="1"/>
  <c r="BH796" i="1"/>
  <c r="BH795" i="1"/>
  <c r="AN18" i="7" s="1"/>
  <c r="CV906" i="1"/>
  <c r="CW796" i="1"/>
  <c r="CW795" i="1"/>
  <c r="CC18" i="7" s="1"/>
  <c r="CF906" i="1"/>
  <c r="CG795" i="1"/>
  <c r="BM18" i="7" s="1"/>
  <c r="CG796" i="1"/>
  <c r="CY906" i="1"/>
  <c r="CZ796" i="1"/>
  <c r="CZ795" i="1"/>
  <c r="CF18" i="7" s="1"/>
  <c r="CP906" i="1"/>
  <c r="CQ796" i="1"/>
  <c r="CQ795" i="1"/>
  <c r="BW18" i="7" s="1"/>
  <c r="AA795" i="1"/>
  <c r="G18" i="7" s="1"/>
  <c r="AA906" i="1"/>
  <c r="AA797" i="1" s="1"/>
  <c r="G37" i="7" s="1"/>
  <c r="AA796" i="1"/>
  <c r="AS795" i="1"/>
  <c r="Y18" i="7" s="1"/>
  <c r="AR906" i="1"/>
  <c r="AS796" i="1"/>
  <c r="AW795" i="1"/>
  <c r="AC18" i="7" s="1"/>
  <c r="AV906" i="1"/>
  <c r="AW796" i="1"/>
  <c r="DB906" i="1"/>
  <c r="DC795" i="1"/>
  <c r="CI18" i="7" s="1"/>
  <c r="DC796" i="1"/>
  <c r="CD906" i="1"/>
  <c r="CE796" i="1"/>
  <c r="CE795" i="1"/>
  <c r="BK18" i="7" s="1"/>
  <c r="AU795" i="1"/>
  <c r="AA18" i="7" s="1"/>
  <c r="AT906" i="1"/>
  <c r="AU796" i="1"/>
  <c r="CE906" i="1"/>
  <c r="CF795" i="1"/>
  <c r="BL18" i="7" s="1"/>
  <c r="CF796" i="1"/>
  <c r="BN906" i="1"/>
  <c r="BO795" i="1"/>
  <c r="AU18" i="7" s="1"/>
  <c r="BO796" i="1"/>
  <c r="AF795" i="1"/>
  <c r="L18" i="7" s="1"/>
  <c r="AE906" i="1"/>
  <c r="AF796" i="1"/>
  <c r="CS906" i="1"/>
  <c r="CT796" i="1"/>
  <c r="CR906" i="1"/>
  <c r="CS796" i="1"/>
  <c r="CS795" i="1"/>
  <c r="BY18" i="7" s="1"/>
  <c r="CL906" i="1"/>
  <c r="CM796" i="1"/>
  <c r="CM795" i="1"/>
  <c r="BS18" i="7" s="1"/>
  <c r="AJ795" i="1"/>
  <c r="P18" i="7" s="1"/>
  <c r="AI906" i="1"/>
  <c r="AJ796" i="1"/>
  <c r="BA795" i="1"/>
  <c r="AG18" i="7" s="1"/>
  <c r="AZ906" i="1"/>
  <c r="BA796" i="1"/>
  <c r="BY906" i="1"/>
  <c r="BZ795" i="1"/>
  <c r="BF18" i="7" s="1"/>
  <c r="BZ796" i="1"/>
  <c r="AI795" i="1"/>
  <c r="O18" i="7" s="1"/>
  <c r="AH906" i="1"/>
  <c r="AI796" i="1"/>
  <c r="AX795" i="1"/>
  <c r="AD18" i="7" s="1"/>
  <c r="AW906" i="1"/>
  <c r="AX796" i="1"/>
  <c r="CW906" i="1"/>
  <c r="CX795" i="1"/>
  <c r="CD18" i="7" s="1"/>
  <c r="CX796" i="1"/>
  <c r="CZ906" i="1"/>
  <c r="DA795" i="1"/>
  <c r="CG18" i="7" s="1"/>
  <c r="DA796" i="1"/>
  <c r="CC906" i="1"/>
  <c r="CD795" i="1"/>
  <c r="BJ18" i="7" s="1"/>
  <c r="CD796" i="1"/>
  <c r="CG906" i="1"/>
  <c r="CH795" i="1"/>
  <c r="BN18" i="7" s="1"/>
  <c r="CH796" i="1"/>
  <c r="DC906" i="1"/>
  <c r="DD796" i="1"/>
  <c r="DD795" i="1"/>
  <c r="CJ18" i="7" s="1"/>
  <c r="BM906" i="1"/>
  <c r="BN795" i="1"/>
  <c r="AT18" i="7" s="1"/>
  <c r="BN796" i="1"/>
  <c r="AC795" i="1"/>
  <c r="I18" i="7" s="1"/>
  <c r="AB906" i="1"/>
  <c r="AB797" i="1" s="1"/>
  <c r="H37" i="7" s="1"/>
  <c r="AC796" i="1"/>
  <c r="BR906" i="1"/>
  <c r="BS796" i="1"/>
  <c r="BS795" i="1"/>
  <c r="AY18" i="7" s="1"/>
  <c r="CJ906" i="1"/>
  <c r="CK796" i="1"/>
  <c r="CK795" i="1"/>
  <c r="BQ18" i="7" s="1"/>
  <c r="BK906" i="1"/>
  <c r="BL795" i="1"/>
  <c r="AR18" i="7" s="1"/>
  <c r="BL796" i="1"/>
  <c r="BC795" i="1"/>
  <c r="AI18" i="7" s="1"/>
  <c r="BB906" i="1"/>
  <c r="BC796" i="1"/>
  <c r="AK795" i="1"/>
  <c r="Q18" i="7" s="1"/>
  <c r="AJ906" i="1"/>
  <c r="AK796" i="1"/>
  <c r="BB795" i="1"/>
  <c r="AH18" i="7" s="1"/>
  <c r="BA906" i="1"/>
  <c r="BB796" i="1"/>
  <c r="DD906" i="1"/>
  <c r="DE795" i="1"/>
  <c r="CK18" i="7" s="1"/>
  <c r="DE796" i="1"/>
  <c r="BZ906" i="1"/>
  <c r="CA796" i="1"/>
  <c r="CA795" i="1"/>
  <c r="BG18" i="7" s="1"/>
  <c r="AY795" i="1"/>
  <c r="AE18" i="7" s="1"/>
  <c r="AX906" i="1"/>
  <c r="AY796" i="1"/>
  <c r="CB906" i="1"/>
  <c r="CC796" i="1"/>
  <c r="CC795" i="1"/>
  <c r="BI18" i="7" s="1"/>
  <c r="AE1028" i="1"/>
  <c r="AB795" i="1"/>
  <c r="H18" i="7" s="1"/>
  <c r="AB796" i="1"/>
  <c r="BU906" i="1"/>
  <c r="BV795" i="1"/>
  <c r="BB18" i="7" s="1"/>
  <c r="BV796" i="1"/>
  <c r="BP906" i="1"/>
  <c r="BQ796" i="1"/>
  <c r="BQ795" i="1"/>
  <c r="AW18" i="7" s="1"/>
  <c r="DA906" i="1"/>
  <c r="DB795" i="1"/>
  <c r="CH18" i="7" s="1"/>
  <c r="DB796" i="1"/>
  <c r="BT906" i="1"/>
  <c r="BU796" i="1"/>
  <c r="BU795" i="1"/>
  <c r="BA18" i="7" s="1"/>
  <c r="CU906" i="1"/>
  <c r="CV796" i="1"/>
  <c r="CV795" i="1"/>
  <c r="CB18" i="7" s="1"/>
  <c r="AP795" i="1"/>
  <c r="V18" i="7" s="1"/>
  <c r="AO906" i="1"/>
  <c r="AP796" i="1"/>
  <c r="AL795" i="1"/>
  <c r="R18" i="7" s="1"/>
  <c r="AK906" i="1"/>
  <c r="AL796" i="1"/>
  <c r="AE795" i="1"/>
  <c r="K18" i="7" s="1"/>
  <c r="AD906" i="1"/>
  <c r="AD797" i="1" s="1"/>
  <c r="J37" i="7" s="1"/>
  <c r="AE796" i="1"/>
  <c r="AG795" i="1"/>
  <c r="M18" i="7" s="1"/>
  <c r="AF906" i="1"/>
  <c r="AG796" i="1"/>
  <c r="BL906" i="1"/>
  <c r="BM795" i="1"/>
  <c r="AS18" i="7" s="1"/>
  <c r="BM796" i="1"/>
  <c r="CX906" i="1"/>
  <c r="CY795" i="1"/>
  <c r="CE18" i="7" s="1"/>
  <c r="CY796" i="1"/>
  <c r="BF906" i="1"/>
  <c r="BG795" i="1"/>
  <c r="AM18" i="7" s="1"/>
  <c r="BG796" i="1"/>
  <c r="BH906" i="1"/>
  <c r="BI795" i="1"/>
  <c r="AO18" i="7" s="1"/>
  <c r="BI796" i="1"/>
  <c r="AQ795" i="1"/>
  <c r="W18" i="7" s="1"/>
  <c r="AP906" i="1"/>
  <c r="AQ796" i="1"/>
  <c r="AM795" i="1"/>
  <c r="S18" i="7" s="1"/>
  <c r="AL906" i="1"/>
  <c r="AM796" i="1"/>
  <c r="BO906" i="1"/>
  <c r="BP796" i="1"/>
  <c r="BP795" i="1"/>
  <c r="AV18" i="7" s="1"/>
  <c r="CI906" i="1"/>
  <c r="CJ795" i="1"/>
  <c r="BP18" i="7" s="1"/>
  <c r="CJ796" i="1"/>
  <c r="BD795" i="1"/>
  <c r="AJ18" i="7" s="1"/>
  <c r="BC906" i="1"/>
  <c r="BD796" i="1"/>
  <c r="CK906" i="1"/>
  <c r="CL795" i="1"/>
  <c r="BR18" i="7" s="1"/>
  <c r="CL796" i="1"/>
  <c r="BE906" i="1"/>
  <c r="BF795" i="1"/>
  <c r="AL18" i="7" s="1"/>
  <c r="BF796" i="1"/>
  <c r="BX906" i="1"/>
  <c r="BY795" i="1"/>
  <c r="BE18" i="7" s="1"/>
  <c r="BY796" i="1"/>
  <c r="BJ906" i="1"/>
  <c r="BK796" i="1"/>
  <c r="BK795" i="1"/>
  <c r="AQ18" i="7" s="1"/>
  <c r="CH906" i="1"/>
  <c r="CI796" i="1"/>
  <c r="CI795" i="1"/>
  <c r="BO18" i="7" s="1"/>
  <c r="AH795" i="1"/>
  <c r="N18" i="7" s="1"/>
  <c r="AG906" i="1"/>
  <c r="AH796" i="1"/>
  <c r="BQ906" i="1"/>
  <c r="BR795" i="1"/>
  <c r="AX18" i="7" s="1"/>
  <c r="BR796" i="1"/>
  <c r="BS906" i="1"/>
  <c r="BT796" i="1"/>
  <c r="BT795" i="1"/>
  <c r="AZ18" i="7" s="1"/>
  <c r="CT906" i="1"/>
  <c r="CU796" i="1"/>
  <c r="CM906" i="1"/>
  <c r="CN796" i="1"/>
  <c r="CN795" i="1"/>
  <c r="BT18" i="7" s="1"/>
  <c r="CO906" i="1"/>
  <c r="CP795" i="1"/>
  <c r="BV18" i="7" s="1"/>
  <c r="CP796" i="1"/>
  <c r="BI906" i="1"/>
  <c r="BJ796" i="1"/>
  <c r="BJ795" i="1"/>
  <c r="AP18" i="7" s="1"/>
  <c r="CA906" i="1"/>
  <c r="CB795" i="1"/>
  <c r="BH18" i="7" s="1"/>
  <c r="CB796" i="1"/>
  <c r="CN906" i="1"/>
  <c r="CO795" i="1"/>
  <c r="BU18" i="7" s="1"/>
  <c r="CO796" i="1"/>
  <c r="AF1150" i="1" l="1"/>
  <c r="AF1148" i="1"/>
  <c r="AG1148" i="1" s="1"/>
  <c r="AH1148" i="1" s="1"/>
  <c r="AF1147" i="1"/>
  <c r="AE1153" i="1"/>
  <c r="K25" i="7" s="1"/>
  <c r="AF1151" i="1"/>
  <c r="AF1149" i="1"/>
  <c r="EO53" i="1"/>
  <c r="EP55" i="1"/>
  <c r="EK429" i="1"/>
  <c r="EK448" i="1"/>
  <c r="EL431" i="1"/>
  <c r="EQ1076" i="1"/>
  <c r="EQ1084" i="1"/>
  <c r="EP1088" i="1" s="1"/>
  <c r="ER1078" i="1"/>
  <c r="EO1054" i="1"/>
  <c r="EO1062" i="1"/>
  <c r="EN1066" i="1" s="1"/>
  <c r="EN1072" i="1" s="1"/>
  <c r="EP1056" i="1"/>
  <c r="EO1032" i="1"/>
  <c r="EO1040" i="1"/>
  <c r="EN1044" i="1" s="1"/>
  <c r="EN1050" i="1" s="1"/>
  <c r="EP1034" i="1"/>
  <c r="ER1010" i="1"/>
  <c r="ER1018" i="1"/>
  <c r="EQ1022" i="1" s="1"/>
  <c r="ES1012" i="1"/>
  <c r="EQ990" i="1"/>
  <c r="EQ998" i="1"/>
  <c r="EP1002" i="1" s="1"/>
  <c r="EP1006" i="1" s="1"/>
  <c r="ER992" i="1"/>
  <c r="EQ970" i="1"/>
  <c r="EQ978" i="1"/>
  <c r="EP982" i="1" s="1"/>
  <c r="EP986" i="1" s="1"/>
  <c r="ER972" i="1"/>
  <c r="ER950" i="1"/>
  <c r="ER958" i="1"/>
  <c r="EQ962" i="1" s="1"/>
  <c r="EQ966" i="1" s="1"/>
  <c r="ES952" i="1"/>
  <c r="EO930" i="1"/>
  <c r="EO938" i="1"/>
  <c r="EN942" i="1" s="1"/>
  <c r="EM946" i="1" s="1"/>
  <c r="EP932" i="1"/>
  <c r="EK926" i="1"/>
  <c r="EK796" i="1"/>
  <c r="EK795" i="1"/>
  <c r="DQ18" i="7" s="1"/>
  <c r="EN910" i="1"/>
  <c r="EN918" i="1"/>
  <c r="EO912" i="1"/>
  <c r="EL922" i="1"/>
  <c r="EM794" i="1"/>
  <c r="AF1028" i="1"/>
  <c r="AD1129" i="1"/>
  <c r="J79" i="7" s="1"/>
  <c r="AC1129" i="1"/>
  <c r="I79" i="7" s="1"/>
  <c r="AA1129" i="1"/>
  <c r="G79" i="7" s="1"/>
  <c r="AB1129" i="1"/>
  <c r="H79" i="7" s="1"/>
  <c r="AE797" i="1"/>
  <c r="K37" i="7" s="1"/>
  <c r="Y68" i="7"/>
  <c r="AA1163" i="1" l="1"/>
  <c r="AB1162" i="1"/>
  <c r="AB1163" i="1"/>
  <c r="AC1159" i="1"/>
  <c r="AD1160" i="1"/>
  <c r="AA1161" i="1"/>
  <c r="AB1161" i="1"/>
  <c r="AC1161" i="1"/>
  <c r="AC1160" i="1"/>
  <c r="AD1163" i="1"/>
  <c r="AA1160" i="1"/>
  <c r="AB1159" i="1"/>
  <c r="AC1162" i="1"/>
  <c r="AD1161" i="1"/>
  <c r="AD1159" i="1"/>
  <c r="AA1162" i="1"/>
  <c r="AA1159" i="1"/>
  <c r="AB1160" i="1"/>
  <c r="AC1163" i="1"/>
  <c r="AD1162" i="1"/>
  <c r="AG1149" i="1"/>
  <c r="AG1147" i="1"/>
  <c r="AI1148" i="1"/>
  <c r="AG1151" i="1"/>
  <c r="AF1153" i="1"/>
  <c r="L25" i="7" s="1"/>
  <c r="AG1150" i="1"/>
  <c r="EP53" i="1"/>
  <c r="EQ55" i="1"/>
  <c r="EL429" i="1"/>
  <c r="EL448" i="1"/>
  <c r="EM431" i="1"/>
  <c r="ER1076" i="1"/>
  <c r="ER1084" i="1"/>
  <c r="EQ1088" i="1" s="1"/>
  <c r="ES1078" i="1"/>
  <c r="EP1054" i="1"/>
  <c r="EP1062" i="1"/>
  <c r="EO1066" i="1" s="1"/>
  <c r="EO1072" i="1" s="1"/>
  <c r="EQ1056" i="1"/>
  <c r="EP1032" i="1"/>
  <c r="EP1040" i="1"/>
  <c r="EO1044" i="1" s="1"/>
  <c r="EO1050" i="1" s="1"/>
  <c r="EQ1034" i="1"/>
  <c r="ES1010" i="1"/>
  <c r="ES1018" i="1"/>
  <c r="ER1022" i="1" s="1"/>
  <c r="ET1012" i="1"/>
  <c r="ER990" i="1"/>
  <c r="ER998" i="1"/>
  <c r="EQ1002" i="1" s="1"/>
  <c r="EQ1006" i="1" s="1"/>
  <c r="ES992" i="1"/>
  <c r="ER970" i="1"/>
  <c r="ER978" i="1"/>
  <c r="EQ982" i="1" s="1"/>
  <c r="EQ986" i="1" s="1"/>
  <c r="ES972" i="1"/>
  <c r="ES950" i="1"/>
  <c r="ES958" i="1"/>
  <c r="ER962" i="1" s="1"/>
  <c r="ER966" i="1" s="1"/>
  <c r="ET952" i="1"/>
  <c r="EP930" i="1"/>
  <c r="EP938" i="1"/>
  <c r="EO942" i="1" s="1"/>
  <c r="EN946" i="1" s="1"/>
  <c r="EQ932" i="1"/>
  <c r="EL926" i="1"/>
  <c r="EL795" i="1"/>
  <c r="DR18" i="7" s="1"/>
  <c r="EL796" i="1"/>
  <c r="EO910" i="1"/>
  <c r="EO918" i="1"/>
  <c r="EP912" i="1"/>
  <c r="EM922" i="1"/>
  <c r="EN794" i="1"/>
  <c r="AG1028" i="1"/>
  <c r="AE1129" i="1"/>
  <c r="K79" i="7" s="1"/>
  <c r="AB1165" i="1" l="1"/>
  <c r="H23" i="7" s="1"/>
  <c r="AB1156" i="1"/>
  <c r="H63" i="7" s="1"/>
  <c r="AC1165" i="1"/>
  <c r="I23" i="7" s="1"/>
  <c r="AC1156" i="1"/>
  <c r="I63" i="7" s="1"/>
  <c r="AA1165" i="1"/>
  <c r="AA1156" i="1"/>
  <c r="G63" i="7" s="1"/>
  <c r="AD1156" i="1"/>
  <c r="AD1165" i="1"/>
  <c r="J23" i="7" s="1"/>
  <c r="AH1149" i="1"/>
  <c r="AH1151" i="1"/>
  <c r="AH1150" i="1"/>
  <c r="AJ1148" i="1"/>
  <c r="AH1147" i="1"/>
  <c r="AI1147" i="1" s="1"/>
  <c r="AG1153" i="1"/>
  <c r="AI1150" i="1"/>
  <c r="AJ1150" i="1" s="1"/>
  <c r="AK1150" i="1" s="1"/>
  <c r="AL1150" i="1" s="1"/>
  <c r="EQ53" i="1"/>
  <c r="ER55" i="1"/>
  <c r="EM429" i="1"/>
  <c r="EM448" i="1"/>
  <c r="EN431" i="1"/>
  <c r="ES1076" i="1"/>
  <c r="ES1084" i="1"/>
  <c r="ER1088" i="1" s="1"/>
  <c r="ET1078" i="1"/>
  <c r="EQ1054" i="1"/>
  <c r="EQ1062" i="1"/>
  <c r="EP1066" i="1" s="1"/>
  <c r="EP1072" i="1" s="1"/>
  <c r="ER1056" i="1"/>
  <c r="EQ1032" i="1"/>
  <c r="EQ1040" i="1"/>
  <c r="EP1044" i="1" s="1"/>
  <c r="EP1050" i="1" s="1"/>
  <c r="ER1034" i="1"/>
  <c r="ET1010" i="1"/>
  <c r="ET1018" i="1"/>
  <c r="ES1022" i="1" s="1"/>
  <c r="EU1012" i="1"/>
  <c r="ES990" i="1"/>
  <c r="ES998" i="1"/>
  <c r="ER1002" i="1" s="1"/>
  <c r="ER1006" i="1" s="1"/>
  <c r="ET992" i="1"/>
  <c r="ES970" i="1"/>
  <c r="ES978" i="1"/>
  <c r="ER982" i="1" s="1"/>
  <c r="ER986" i="1" s="1"/>
  <c r="ET972" i="1"/>
  <c r="ET950" i="1"/>
  <c r="ET958" i="1"/>
  <c r="ES962" i="1" s="1"/>
  <c r="ES966" i="1" s="1"/>
  <c r="EU952" i="1"/>
  <c r="EQ930" i="1"/>
  <c r="EQ938" i="1"/>
  <c r="EP942" i="1" s="1"/>
  <c r="EO946" i="1" s="1"/>
  <c r="ER932" i="1"/>
  <c r="EM926" i="1"/>
  <c r="EM796" i="1"/>
  <c r="EM795" i="1"/>
  <c r="DS18" i="7" s="1"/>
  <c r="EP910" i="1"/>
  <c r="EP918" i="1"/>
  <c r="EQ912" i="1"/>
  <c r="EN922" i="1"/>
  <c r="EO794" i="1"/>
  <c r="AH1028" i="1"/>
  <c r="AB1214" i="1" l="1"/>
  <c r="H81" i="7" s="1"/>
  <c r="AA1214" i="1"/>
  <c r="G81" i="7" s="1"/>
  <c r="G23" i="7"/>
  <c r="AC1212" i="1"/>
  <c r="J63" i="7"/>
  <c r="AJ1147" i="1"/>
  <c r="AK1147" i="1" s="1"/>
  <c r="AK1148" i="1"/>
  <c r="AM1150" i="1"/>
  <c r="M25" i="7"/>
  <c r="AH1153" i="1"/>
  <c r="AI1149" i="1"/>
  <c r="AI1151" i="1"/>
  <c r="ER53" i="1"/>
  <c r="ES55" i="1"/>
  <c r="EN429" i="1"/>
  <c r="EN448" i="1"/>
  <c r="EO431" i="1"/>
  <c r="ET1076" i="1"/>
  <c r="ET1084" i="1"/>
  <c r="ES1088" i="1" s="1"/>
  <c r="EU1078" i="1"/>
  <c r="ER1054" i="1"/>
  <c r="ER1062" i="1"/>
  <c r="EQ1066" i="1" s="1"/>
  <c r="EQ1072" i="1" s="1"/>
  <c r="ES1056" i="1"/>
  <c r="ER1032" i="1"/>
  <c r="ER1040" i="1"/>
  <c r="EQ1044" i="1" s="1"/>
  <c r="EQ1050" i="1" s="1"/>
  <c r="ES1034" i="1"/>
  <c r="EU1010" i="1"/>
  <c r="EU1018" i="1"/>
  <c r="ET1022" i="1" s="1"/>
  <c r="EV1012" i="1"/>
  <c r="ET990" i="1"/>
  <c r="ET998" i="1"/>
  <c r="ES1002" i="1" s="1"/>
  <c r="ES1006" i="1" s="1"/>
  <c r="EU992" i="1"/>
  <c r="ET970" i="1"/>
  <c r="ET978" i="1"/>
  <c r="ES982" i="1" s="1"/>
  <c r="ES986" i="1" s="1"/>
  <c r="EU972" i="1"/>
  <c r="EU950" i="1"/>
  <c r="EU958" i="1"/>
  <c r="ET962" i="1" s="1"/>
  <c r="ET966" i="1" s="1"/>
  <c r="EV952" i="1"/>
  <c r="ER930" i="1"/>
  <c r="ER938" i="1"/>
  <c r="EQ942" i="1" s="1"/>
  <c r="EP946" i="1" s="1"/>
  <c r="ES932" i="1"/>
  <c r="EQ910" i="1"/>
  <c r="EQ918" i="1"/>
  <c r="ER912" i="1"/>
  <c r="EN926" i="1"/>
  <c r="EN795" i="1"/>
  <c r="DT18" i="7" s="1"/>
  <c r="EN796" i="1"/>
  <c r="EO922" i="1"/>
  <c r="EP794" i="1"/>
  <c r="AI1028" i="1"/>
  <c r="I43" i="7" l="1"/>
  <c r="AD1214" i="1"/>
  <c r="J81" i="7" s="1"/>
  <c r="AC1214" i="1"/>
  <c r="I81" i="7" s="1"/>
  <c r="AE1162" i="1"/>
  <c r="AE1159" i="1"/>
  <c r="AE1160" i="1"/>
  <c r="AE1163" i="1"/>
  <c r="AE1161" i="1"/>
  <c r="AJ1149" i="1"/>
  <c r="AK1149" i="1" s="1"/>
  <c r="AL1147" i="1"/>
  <c r="AN1150" i="1"/>
  <c r="AI1153" i="1"/>
  <c r="N25" i="7"/>
  <c r="AJ1151" i="1"/>
  <c r="AK1151" i="1" s="1"/>
  <c r="AL1151" i="1" s="1"/>
  <c r="AM1151" i="1" s="1"/>
  <c r="AN1151" i="1" s="1"/>
  <c r="AO1151" i="1" s="1"/>
  <c r="AP1151" i="1" s="1"/>
  <c r="AQ1151" i="1" s="1"/>
  <c r="AR1151" i="1" s="1"/>
  <c r="AS1151" i="1" s="1"/>
  <c r="AT1151" i="1" s="1"/>
  <c r="AL1148" i="1"/>
  <c r="ES53" i="1"/>
  <c r="ET55" i="1"/>
  <c r="EO429" i="1"/>
  <c r="EO448" i="1"/>
  <c r="EP431" i="1"/>
  <c r="EU1076" i="1"/>
  <c r="EU1084" i="1"/>
  <c r="ET1088" i="1" s="1"/>
  <c r="EV1078" i="1"/>
  <c r="ES1054" i="1"/>
  <c r="ES1062" i="1"/>
  <c r="ER1066" i="1" s="1"/>
  <c r="ER1072" i="1" s="1"/>
  <c r="ET1056" i="1"/>
  <c r="ES1032" i="1"/>
  <c r="ES1040" i="1"/>
  <c r="ER1044" i="1" s="1"/>
  <c r="ER1050" i="1" s="1"/>
  <c r="ET1034" i="1"/>
  <c r="EV1010" i="1"/>
  <c r="EV1018" i="1"/>
  <c r="EU1022" i="1" s="1"/>
  <c r="EW1012" i="1"/>
  <c r="EU990" i="1"/>
  <c r="EU998" i="1"/>
  <c r="ET1002" i="1" s="1"/>
  <c r="ET1006" i="1" s="1"/>
  <c r="EV992" i="1"/>
  <c r="EU970" i="1"/>
  <c r="EU978" i="1"/>
  <c r="ET982" i="1" s="1"/>
  <c r="ET986" i="1" s="1"/>
  <c r="EV972" i="1"/>
  <c r="EV950" i="1"/>
  <c r="EV958" i="1"/>
  <c r="EU962" i="1" s="1"/>
  <c r="EU966" i="1" s="1"/>
  <c r="EW952" i="1"/>
  <c r="ES930" i="1"/>
  <c r="ES938" i="1"/>
  <c r="ER942" i="1" s="1"/>
  <c r="EQ946" i="1" s="1"/>
  <c r="ET932" i="1"/>
  <c r="EO926" i="1"/>
  <c r="EO796" i="1"/>
  <c r="EO795" i="1"/>
  <c r="DU18" i="7" s="1"/>
  <c r="ER910" i="1"/>
  <c r="ER918" i="1"/>
  <c r="ES912" i="1"/>
  <c r="EP922" i="1"/>
  <c r="EQ794" i="1"/>
  <c r="AJ1028" i="1"/>
  <c r="AK1028" i="1" s="1"/>
  <c r="AL1028" i="1" s="1"/>
  <c r="AM1028" i="1" s="1"/>
  <c r="AN1028" i="1" s="1"/>
  <c r="AO1028" i="1" s="1"/>
  <c r="AP1028" i="1" s="1"/>
  <c r="AQ1028" i="1" s="1"/>
  <c r="AR1028" i="1" s="1"/>
  <c r="AS1028" i="1" s="1"/>
  <c r="AT1028" i="1" s="1"/>
  <c r="AU1028" i="1" s="1"/>
  <c r="AV1028" i="1" s="1"/>
  <c r="AW1028" i="1" s="1"/>
  <c r="AX1028" i="1" s="1"/>
  <c r="AY1028" i="1" s="1"/>
  <c r="AZ1028" i="1" s="1"/>
  <c r="BA1028" i="1" s="1"/>
  <c r="BB1028" i="1" s="1"/>
  <c r="BC1028" i="1" s="1"/>
  <c r="BD1028" i="1" s="1"/>
  <c r="BE1028" i="1" s="1"/>
  <c r="BF1028" i="1" s="1"/>
  <c r="BG1028" i="1" s="1"/>
  <c r="BH1028" i="1" s="1"/>
  <c r="BI1028" i="1" s="1"/>
  <c r="BJ1028" i="1" s="1"/>
  <c r="BK1028" i="1" s="1"/>
  <c r="BL1028" i="1" s="1"/>
  <c r="BM1028" i="1" s="1"/>
  <c r="BN1028" i="1" s="1"/>
  <c r="BO1028" i="1" s="1"/>
  <c r="BP1028" i="1" s="1"/>
  <c r="BQ1028" i="1" s="1"/>
  <c r="BR1028" i="1" s="1"/>
  <c r="BS1028" i="1" s="1"/>
  <c r="BT1028" i="1" s="1"/>
  <c r="BU1028" i="1" s="1"/>
  <c r="BV1028" i="1" s="1"/>
  <c r="BW1028" i="1" s="1"/>
  <c r="BX1028" i="1" s="1"/>
  <c r="BY1028" i="1" s="1"/>
  <c r="BZ1028" i="1" s="1"/>
  <c r="CA1028" i="1" s="1"/>
  <c r="CB1028" i="1" s="1"/>
  <c r="CC1028" i="1" s="1"/>
  <c r="CD1028" i="1" s="1"/>
  <c r="CE1028" i="1" s="1"/>
  <c r="CF1028" i="1" s="1"/>
  <c r="CG1028" i="1" s="1"/>
  <c r="CH1028" i="1" s="1"/>
  <c r="CI1028" i="1" s="1"/>
  <c r="CJ1028" i="1" s="1"/>
  <c r="CK1028" i="1" s="1"/>
  <c r="CL1028" i="1" s="1"/>
  <c r="CM1028" i="1" s="1"/>
  <c r="CN1028" i="1" s="1"/>
  <c r="CO1028" i="1" s="1"/>
  <c r="CP1028" i="1" s="1"/>
  <c r="CQ1028" i="1" s="1"/>
  <c r="CR1028" i="1" s="1"/>
  <c r="CS1028" i="1" s="1"/>
  <c r="CT1028" i="1" s="1"/>
  <c r="CU1028" i="1" s="1"/>
  <c r="AE1165" i="1" l="1"/>
  <c r="AE1156" i="1"/>
  <c r="AJ1153" i="1"/>
  <c r="AL1149" i="1"/>
  <c r="AM1149" i="1" s="1"/>
  <c r="AN1149" i="1" s="1"/>
  <c r="AO1149" i="1" s="1"/>
  <c r="AP1149" i="1" s="1"/>
  <c r="P25" i="7"/>
  <c r="AM1148" i="1"/>
  <c r="O25" i="7"/>
  <c r="AU1151" i="1"/>
  <c r="AO1150" i="1"/>
  <c r="AK1153" i="1"/>
  <c r="AM1147" i="1"/>
  <c r="ET53" i="1"/>
  <c r="EU55" i="1"/>
  <c r="EP429" i="1"/>
  <c r="EP448" i="1"/>
  <c r="EQ431" i="1"/>
  <c r="EV1076" i="1"/>
  <c r="EV1084" i="1"/>
  <c r="EU1088" i="1" s="1"/>
  <c r="EW1078" i="1"/>
  <c r="ET1054" i="1"/>
  <c r="ET1062" i="1"/>
  <c r="ES1066" i="1" s="1"/>
  <c r="ES1072" i="1" s="1"/>
  <c r="EU1056" i="1"/>
  <c r="ET1032" i="1"/>
  <c r="ET1040" i="1"/>
  <c r="ES1044" i="1" s="1"/>
  <c r="ES1050" i="1" s="1"/>
  <c r="EU1034" i="1"/>
  <c r="EW1010" i="1"/>
  <c r="EW1018" i="1"/>
  <c r="EV1022" i="1" s="1"/>
  <c r="EX1012" i="1"/>
  <c r="EV990" i="1"/>
  <c r="EV998" i="1"/>
  <c r="EU1002" i="1" s="1"/>
  <c r="EU1006" i="1" s="1"/>
  <c r="EW992" i="1"/>
  <c r="EV970" i="1"/>
  <c r="EV978" i="1"/>
  <c r="EU982" i="1" s="1"/>
  <c r="EU986" i="1" s="1"/>
  <c r="EW972" i="1"/>
  <c r="EW950" i="1"/>
  <c r="EW958" i="1"/>
  <c r="EV962" i="1" s="1"/>
  <c r="EV966" i="1" s="1"/>
  <c r="EX952" i="1"/>
  <c r="ET930" i="1"/>
  <c r="ET938" i="1"/>
  <c r="ES942" i="1" s="1"/>
  <c r="ER946" i="1" s="1"/>
  <c r="EU932" i="1"/>
  <c r="EP926" i="1"/>
  <c r="EP796" i="1"/>
  <c r="EP795" i="1"/>
  <c r="DV18" i="7" s="1"/>
  <c r="ES910" i="1"/>
  <c r="ES918" i="1"/>
  <c r="ET912" i="1"/>
  <c r="EQ922" i="1"/>
  <c r="ER794" i="1"/>
  <c r="CU795" i="1"/>
  <c r="CA18" i="7" s="1"/>
  <c r="CV1028" i="1"/>
  <c r="CW1028" i="1" s="1"/>
  <c r="CX1028" i="1" s="1"/>
  <c r="CY1028" i="1" s="1"/>
  <c r="CZ1028" i="1" s="1"/>
  <c r="DA1028" i="1" s="1"/>
  <c r="DB1028" i="1" s="1"/>
  <c r="DC1028" i="1" s="1"/>
  <c r="DD1028" i="1" s="1"/>
  <c r="DE1028" i="1" s="1"/>
  <c r="DF1028" i="1" s="1"/>
  <c r="DG1028" i="1" s="1"/>
  <c r="Z68" i="7"/>
  <c r="K63" i="7" l="1"/>
  <c r="AE1214" i="1"/>
  <c r="K81" i="7" s="1"/>
  <c r="K23" i="7"/>
  <c r="AL1153" i="1"/>
  <c r="AQ1149" i="1"/>
  <c r="AR1149" i="1" s="1"/>
  <c r="AS1149" i="1" s="1"/>
  <c r="AN1147" i="1"/>
  <c r="AM1153" i="1"/>
  <c r="AN1148" i="1"/>
  <c r="R25" i="7"/>
  <c r="Q25" i="7"/>
  <c r="AP1150" i="1"/>
  <c r="AV1151" i="1"/>
  <c r="EU53" i="1"/>
  <c r="EV55" i="1"/>
  <c r="EQ429" i="1"/>
  <c r="EQ448" i="1"/>
  <c r="ER431" i="1"/>
  <c r="EW1076" i="1"/>
  <c r="EW1084" i="1"/>
  <c r="EV1088" i="1" s="1"/>
  <c r="EX1078" i="1"/>
  <c r="EU1054" i="1"/>
  <c r="EU1062" i="1"/>
  <c r="ET1066" i="1" s="1"/>
  <c r="ET1072" i="1" s="1"/>
  <c r="EV1056" i="1"/>
  <c r="EU1032" i="1"/>
  <c r="EU1040" i="1"/>
  <c r="ET1044" i="1" s="1"/>
  <c r="ET1050" i="1" s="1"/>
  <c r="EV1034" i="1"/>
  <c r="EX1010" i="1"/>
  <c r="EX1018" i="1"/>
  <c r="EW1022" i="1" s="1"/>
  <c r="EY1012" i="1"/>
  <c r="EW990" i="1"/>
  <c r="EW998" i="1"/>
  <c r="EV1002" i="1" s="1"/>
  <c r="EV1006" i="1" s="1"/>
  <c r="EX992" i="1"/>
  <c r="EW970" i="1"/>
  <c r="EW978" i="1"/>
  <c r="EV982" i="1" s="1"/>
  <c r="EV986" i="1" s="1"/>
  <c r="EX972" i="1"/>
  <c r="EX950" i="1"/>
  <c r="EX958" i="1"/>
  <c r="EW962" i="1" s="1"/>
  <c r="EW966" i="1" s="1"/>
  <c r="EY952" i="1"/>
  <c r="EU930" i="1"/>
  <c r="EU938" i="1"/>
  <c r="ET942" i="1" s="1"/>
  <c r="ES946" i="1" s="1"/>
  <c r="EV932" i="1"/>
  <c r="EQ926" i="1"/>
  <c r="EQ796" i="1"/>
  <c r="EQ795" i="1"/>
  <c r="DW18" i="7" s="1"/>
  <c r="ET910" i="1"/>
  <c r="ET918" i="1"/>
  <c r="EU912" i="1"/>
  <c r="ER922" i="1"/>
  <c r="ES794" i="1"/>
  <c r="DH1028" i="1"/>
  <c r="DI1028" i="1" s="1"/>
  <c r="AF1162" i="1" l="1"/>
  <c r="AF1159" i="1"/>
  <c r="AF1163" i="1"/>
  <c r="AF1161" i="1"/>
  <c r="AF1160" i="1"/>
  <c r="AW1151" i="1"/>
  <c r="AT1149" i="1"/>
  <c r="AO1147" i="1"/>
  <c r="AN1153" i="1"/>
  <c r="S25" i="7"/>
  <c r="AQ1150" i="1"/>
  <c r="AO1148" i="1"/>
  <c r="EV53" i="1"/>
  <c r="EW55" i="1"/>
  <c r="ER429" i="1"/>
  <c r="ER448" i="1"/>
  <c r="ES431" i="1"/>
  <c r="EX1076" i="1"/>
  <c r="EX1084" i="1"/>
  <c r="EW1088" i="1" s="1"/>
  <c r="EY1078" i="1"/>
  <c r="EV1054" i="1"/>
  <c r="EV1062" i="1"/>
  <c r="EU1066" i="1" s="1"/>
  <c r="EU1072" i="1" s="1"/>
  <c r="EW1056" i="1"/>
  <c r="EV1032" i="1"/>
  <c r="EV1040" i="1"/>
  <c r="EU1044" i="1" s="1"/>
  <c r="EU1050" i="1" s="1"/>
  <c r="EW1034" i="1"/>
  <c r="EY1010" i="1"/>
  <c r="EY1018" i="1"/>
  <c r="EX1022" i="1" s="1"/>
  <c r="EZ1012" i="1"/>
  <c r="EX990" i="1"/>
  <c r="EX998" i="1"/>
  <c r="EW1002" i="1" s="1"/>
  <c r="EW1006" i="1" s="1"/>
  <c r="EY992" i="1"/>
  <c r="EX970" i="1"/>
  <c r="EX978" i="1"/>
  <c r="EW982" i="1" s="1"/>
  <c r="EW986" i="1" s="1"/>
  <c r="EY972" i="1"/>
  <c r="EY950" i="1"/>
  <c r="EY958" i="1"/>
  <c r="EX962" i="1" s="1"/>
  <c r="EX966" i="1" s="1"/>
  <c r="EZ952" i="1"/>
  <c r="EV930" i="1"/>
  <c r="EV938" i="1"/>
  <c r="EU942" i="1" s="1"/>
  <c r="ET946" i="1" s="1"/>
  <c r="EW932" i="1"/>
  <c r="EU910" i="1"/>
  <c r="EU918" i="1"/>
  <c r="EV912" i="1"/>
  <c r="ER926" i="1"/>
  <c r="ER795" i="1"/>
  <c r="DX18" i="7" s="1"/>
  <c r="ER796" i="1"/>
  <c r="ES922" i="1"/>
  <c r="ET794" i="1"/>
  <c r="DJ1028" i="1"/>
  <c r="AF1156" i="1" l="1"/>
  <c r="AF1165" i="1"/>
  <c r="T25" i="7"/>
  <c r="AU1149" i="1"/>
  <c r="AP1147" i="1"/>
  <c r="AO1153" i="1"/>
  <c r="AP1148" i="1"/>
  <c r="AR1150" i="1"/>
  <c r="AS1150" i="1" s="1"/>
  <c r="AX1151" i="1"/>
  <c r="EW53" i="1"/>
  <c r="EX55" i="1"/>
  <c r="ES429" i="1"/>
  <c r="ES448" i="1"/>
  <c r="ET431" i="1"/>
  <c r="EY1076" i="1"/>
  <c r="EY1084" i="1"/>
  <c r="EX1088" i="1" s="1"/>
  <c r="EZ1078" i="1"/>
  <c r="EW1054" i="1"/>
  <c r="EW1062" i="1"/>
  <c r="EV1066" i="1" s="1"/>
  <c r="EV1072" i="1" s="1"/>
  <c r="EX1056" i="1"/>
  <c r="EW1032" i="1"/>
  <c r="EW1040" i="1"/>
  <c r="EV1044" i="1" s="1"/>
  <c r="EV1050" i="1" s="1"/>
  <c r="EX1034" i="1"/>
  <c r="EZ1010" i="1"/>
  <c r="EZ1018" i="1"/>
  <c r="EY1022" i="1" s="1"/>
  <c r="FA1012" i="1"/>
  <c r="EY990" i="1"/>
  <c r="EY998" i="1"/>
  <c r="EX1002" i="1" s="1"/>
  <c r="EX1006" i="1" s="1"/>
  <c r="EZ992" i="1"/>
  <c r="EY970" i="1"/>
  <c r="EY978" i="1"/>
  <c r="EX982" i="1" s="1"/>
  <c r="EX986" i="1" s="1"/>
  <c r="EZ972" i="1"/>
  <c r="EZ950" i="1"/>
  <c r="EZ958" i="1"/>
  <c r="EY962" i="1" s="1"/>
  <c r="EY966" i="1" s="1"/>
  <c r="FA952" i="1"/>
  <c r="EW930" i="1"/>
  <c r="EW938" i="1"/>
  <c r="EV942" i="1" s="1"/>
  <c r="EU946" i="1" s="1"/>
  <c r="EX932" i="1"/>
  <c r="ES926" i="1"/>
  <c r="ES795" i="1"/>
  <c r="DY18" i="7" s="1"/>
  <c r="ES796" i="1"/>
  <c r="EV910" i="1"/>
  <c r="EV918" i="1"/>
  <c r="EW912" i="1"/>
  <c r="ET922" i="1"/>
  <c r="EU794" i="1"/>
  <c r="DK1028" i="1"/>
  <c r="AA68" i="7"/>
  <c r="L23" i="7" l="1"/>
  <c r="AF1212" i="1"/>
  <c r="L43" i="7" s="1"/>
  <c r="L63" i="7"/>
  <c r="AT1150" i="1"/>
  <c r="AY1151" i="1"/>
  <c r="U25" i="7"/>
  <c r="AQ1148" i="1"/>
  <c r="AV1149" i="1"/>
  <c r="AP1153" i="1"/>
  <c r="AQ1147" i="1"/>
  <c r="EX53" i="1"/>
  <c r="EY55" i="1"/>
  <c r="ET429" i="1"/>
  <c r="ET448" i="1"/>
  <c r="EU431" i="1"/>
  <c r="EZ1076" i="1"/>
  <c r="EZ1084" i="1"/>
  <c r="EY1088" i="1" s="1"/>
  <c r="FA1078" i="1"/>
  <c r="EX1054" i="1"/>
  <c r="EX1062" i="1"/>
  <c r="EW1066" i="1" s="1"/>
  <c r="EW1072" i="1" s="1"/>
  <c r="EY1056" i="1"/>
  <c r="EX1032" i="1"/>
  <c r="EX1040" i="1"/>
  <c r="EW1044" i="1" s="1"/>
  <c r="EW1050" i="1" s="1"/>
  <c r="EY1034" i="1"/>
  <c r="FA1010" i="1"/>
  <c r="FA1018" i="1"/>
  <c r="EZ1022" i="1" s="1"/>
  <c r="FB1012" i="1"/>
  <c r="EZ990" i="1"/>
  <c r="EZ998" i="1"/>
  <c r="EY1002" i="1" s="1"/>
  <c r="EY1006" i="1" s="1"/>
  <c r="FA992" i="1"/>
  <c r="EZ970" i="1"/>
  <c r="EZ978" i="1"/>
  <c r="EY982" i="1" s="1"/>
  <c r="EY986" i="1" s="1"/>
  <c r="FA972" i="1"/>
  <c r="FA950" i="1"/>
  <c r="FA958" i="1"/>
  <c r="EZ962" i="1" s="1"/>
  <c r="EZ966" i="1" s="1"/>
  <c r="FB952" i="1"/>
  <c r="EX930" i="1"/>
  <c r="EX938" i="1"/>
  <c r="EW942" i="1" s="1"/>
  <c r="EV946" i="1" s="1"/>
  <c r="EY932" i="1"/>
  <c r="EW910" i="1"/>
  <c r="EW918" i="1"/>
  <c r="EX912" i="1"/>
  <c r="EU922" i="1"/>
  <c r="EV794" i="1"/>
  <c r="ET926" i="1"/>
  <c r="ET795" i="1"/>
  <c r="DZ18" i="7" s="1"/>
  <c r="ET796" i="1"/>
  <c r="DL1028" i="1"/>
  <c r="AB68" i="7"/>
  <c r="AG1159" i="1" l="1"/>
  <c r="AG1162" i="1"/>
  <c r="AG1160" i="1"/>
  <c r="AG1161" i="1"/>
  <c r="AG1163" i="1"/>
  <c r="AF1214" i="1"/>
  <c r="L81" i="7" s="1"/>
  <c r="AW1149" i="1"/>
  <c r="AZ1151" i="1"/>
  <c r="AR1147" i="1"/>
  <c r="AQ1153" i="1"/>
  <c r="AR1148" i="1"/>
  <c r="V25" i="7"/>
  <c r="AU1150" i="1"/>
  <c r="EY53" i="1"/>
  <c r="EZ55" i="1"/>
  <c r="EU429" i="1"/>
  <c r="EU448" i="1"/>
  <c r="EV431" i="1"/>
  <c r="FA1076" i="1"/>
  <c r="FA1084" i="1"/>
  <c r="EZ1088" i="1" s="1"/>
  <c r="FB1078" i="1"/>
  <c r="EY1054" i="1"/>
  <c r="EY1062" i="1"/>
  <c r="EX1066" i="1" s="1"/>
  <c r="EX1072" i="1" s="1"/>
  <c r="EZ1056" i="1"/>
  <c r="EY1032" i="1"/>
  <c r="EY1040" i="1"/>
  <c r="EX1044" i="1" s="1"/>
  <c r="EX1050" i="1" s="1"/>
  <c r="EZ1034" i="1"/>
  <c r="FB1010" i="1"/>
  <c r="FB1018" i="1"/>
  <c r="FA1022" i="1" s="1"/>
  <c r="FC1012" i="1"/>
  <c r="FA990" i="1"/>
  <c r="FA998" i="1"/>
  <c r="EZ1002" i="1" s="1"/>
  <c r="EZ1006" i="1" s="1"/>
  <c r="FB992" i="1"/>
  <c r="FA970" i="1"/>
  <c r="FA978" i="1"/>
  <c r="EZ982" i="1" s="1"/>
  <c r="EZ986" i="1" s="1"/>
  <c r="FB972" i="1"/>
  <c r="FB950" i="1"/>
  <c r="FB958" i="1"/>
  <c r="FA962" i="1" s="1"/>
  <c r="FA966" i="1" s="1"/>
  <c r="FC952" i="1"/>
  <c r="EY930" i="1"/>
  <c r="EY938" i="1"/>
  <c r="EX942" i="1" s="1"/>
  <c r="EW946" i="1" s="1"/>
  <c r="EZ932" i="1"/>
  <c r="EX910" i="1"/>
  <c r="EX918" i="1"/>
  <c r="EY912" i="1"/>
  <c r="EV922" i="1"/>
  <c r="EW794" i="1"/>
  <c r="EU926" i="1"/>
  <c r="EU795" i="1"/>
  <c r="EA18" i="7" s="1"/>
  <c r="EU796" i="1"/>
  <c r="DM1028" i="1"/>
  <c r="AC68" i="7"/>
  <c r="AG1156" i="1" l="1"/>
  <c r="AG1165" i="1"/>
  <c r="AX1149" i="1"/>
  <c r="BA1151" i="1"/>
  <c r="AV1150" i="1"/>
  <c r="AS1148" i="1"/>
  <c r="W25" i="7"/>
  <c r="AR1153" i="1"/>
  <c r="AS1147" i="1"/>
  <c r="EZ53" i="1"/>
  <c r="FA55" i="1"/>
  <c r="EV429" i="1"/>
  <c r="EV448" i="1"/>
  <c r="EW431" i="1"/>
  <c r="FB1076" i="1"/>
  <c r="FB1084" i="1"/>
  <c r="FA1088" i="1" s="1"/>
  <c r="FC1078" i="1"/>
  <c r="EZ1054" i="1"/>
  <c r="EZ1062" i="1"/>
  <c r="EY1066" i="1" s="1"/>
  <c r="EY1072" i="1" s="1"/>
  <c r="FA1056" i="1"/>
  <c r="EZ1032" i="1"/>
  <c r="EZ1040" i="1"/>
  <c r="EY1044" i="1" s="1"/>
  <c r="EY1050" i="1" s="1"/>
  <c r="FA1034" i="1"/>
  <c r="FC1010" i="1"/>
  <c r="FC1018" i="1"/>
  <c r="FB1022" i="1" s="1"/>
  <c r="FD1012" i="1"/>
  <c r="FB990" i="1"/>
  <c r="FB998" i="1"/>
  <c r="FA1002" i="1" s="1"/>
  <c r="FA1006" i="1" s="1"/>
  <c r="FC992" i="1"/>
  <c r="FB970" i="1"/>
  <c r="FB978" i="1"/>
  <c r="FA982" i="1" s="1"/>
  <c r="FA986" i="1" s="1"/>
  <c r="FC972" i="1"/>
  <c r="FC950" i="1"/>
  <c r="FC958" i="1"/>
  <c r="FB962" i="1" s="1"/>
  <c r="FB966" i="1" s="1"/>
  <c r="FD952" i="1"/>
  <c r="EZ930" i="1"/>
  <c r="EZ938" i="1"/>
  <c r="EY942" i="1" s="1"/>
  <c r="EX946" i="1" s="1"/>
  <c r="FA932" i="1"/>
  <c r="EV926" i="1"/>
  <c r="EV796" i="1"/>
  <c r="EV795" i="1"/>
  <c r="EB18" i="7" s="1"/>
  <c r="EY910" i="1"/>
  <c r="EY918" i="1"/>
  <c r="EZ912" i="1"/>
  <c r="EW922" i="1"/>
  <c r="EX794" i="1"/>
  <c r="DN1028" i="1"/>
  <c r="AD68" i="7"/>
  <c r="M23" i="7" l="1"/>
  <c r="AG1214" i="1"/>
  <c r="M81" i="7" s="1"/>
  <c r="M63" i="7"/>
  <c r="AS1153" i="1"/>
  <c r="AT1147" i="1"/>
  <c r="BB1151" i="1"/>
  <c r="AT1148" i="1"/>
  <c r="X25" i="7"/>
  <c r="AW1150" i="1"/>
  <c r="AY1149" i="1"/>
  <c r="FA53" i="1"/>
  <c r="FB55" i="1"/>
  <c r="EW429" i="1"/>
  <c r="EW448" i="1"/>
  <c r="EX431" i="1"/>
  <c r="FC1076" i="1"/>
  <c r="FC1084" i="1"/>
  <c r="FB1088" i="1" s="1"/>
  <c r="FD1078" i="1"/>
  <c r="FA1054" i="1"/>
  <c r="FA1062" i="1"/>
  <c r="EZ1066" i="1" s="1"/>
  <c r="EZ1072" i="1" s="1"/>
  <c r="FB1056" i="1"/>
  <c r="FA1032" i="1"/>
  <c r="FA1040" i="1"/>
  <c r="EZ1044" i="1" s="1"/>
  <c r="EZ1050" i="1" s="1"/>
  <c r="FB1034" i="1"/>
  <c r="FD1010" i="1"/>
  <c r="FD1018" i="1"/>
  <c r="FC1022" i="1" s="1"/>
  <c r="FE1012" i="1"/>
  <c r="FC990" i="1"/>
  <c r="FC998" i="1"/>
  <c r="FB1002" i="1" s="1"/>
  <c r="FB1006" i="1" s="1"/>
  <c r="FD992" i="1"/>
  <c r="FC970" i="1"/>
  <c r="FC978" i="1"/>
  <c r="FB982" i="1" s="1"/>
  <c r="FB986" i="1" s="1"/>
  <c r="FD972" i="1"/>
  <c r="FD950" i="1"/>
  <c r="FD958" i="1"/>
  <c r="FC962" i="1" s="1"/>
  <c r="FC966" i="1" s="1"/>
  <c r="FE952" i="1"/>
  <c r="FA930" i="1"/>
  <c r="FA938" i="1"/>
  <c r="EZ942" i="1" s="1"/>
  <c r="EY946" i="1" s="1"/>
  <c r="FB932" i="1"/>
  <c r="EZ910" i="1"/>
  <c r="EZ918" i="1"/>
  <c r="FA912" i="1"/>
  <c r="EW926" i="1"/>
  <c r="EW796" i="1"/>
  <c r="EW795" i="1"/>
  <c r="EC18" i="7" s="1"/>
  <c r="EX922" i="1"/>
  <c r="EY794" i="1"/>
  <c r="DO1028" i="1"/>
  <c r="AE68" i="7"/>
  <c r="AH1161" i="1" l="1"/>
  <c r="AH1160" i="1"/>
  <c r="AH1162" i="1"/>
  <c r="AH1163" i="1"/>
  <c r="AH1159" i="1"/>
  <c r="AZ1149" i="1"/>
  <c r="AT1153" i="1"/>
  <c r="AU1147" i="1"/>
  <c r="AX1150" i="1"/>
  <c r="BC1151" i="1"/>
  <c r="Y25" i="7"/>
  <c r="AU1148" i="1"/>
  <c r="FB53" i="1"/>
  <c r="FC55" i="1"/>
  <c r="EX429" i="1"/>
  <c r="EX448" i="1"/>
  <c r="EY431" i="1"/>
  <c r="FD1076" i="1"/>
  <c r="FD1084" i="1"/>
  <c r="FC1088" i="1" s="1"/>
  <c r="FE1078" i="1"/>
  <c r="FB1054" i="1"/>
  <c r="FB1062" i="1"/>
  <c r="FA1066" i="1" s="1"/>
  <c r="FA1072" i="1" s="1"/>
  <c r="FC1056" i="1"/>
  <c r="FB1032" i="1"/>
  <c r="FB1040" i="1"/>
  <c r="FA1044" i="1" s="1"/>
  <c r="FA1050" i="1" s="1"/>
  <c r="FC1034" i="1"/>
  <c r="FE1010" i="1"/>
  <c r="FE1018" i="1"/>
  <c r="FD1022" i="1" s="1"/>
  <c r="FF1012" i="1"/>
  <c r="FD990" i="1"/>
  <c r="FD998" i="1"/>
  <c r="FC1002" i="1" s="1"/>
  <c r="FC1006" i="1" s="1"/>
  <c r="FE992" i="1"/>
  <c r="FD970" i="1"/>
  <c r="FD978" i="1"/>
  <c r="FC982" i="1" s="1"/>
  <c r="FC986" i="1" s="1"/>
  <c r="FE972" i="1"/>
  <c r="FE950" i="1"/>
  <c r="FE958" i="1"/>
  <c r="FD962" i="1" s="1"/>
  <c r="FD966" i="1" s="1"/>
  <c r="FF952" i="1"/>
  <c r="FB930" i="1"/>
  <c r="FB938" i="1"/>
  <c r="FA942" i="1" s="1"/>
  <c r="EZ946" i="1" s="1"/>
  <c r="FC932" i="1"/>
  <c r="EX926" i="1"/>
  <c r="EX796" i="1"/>
  <c r="EX795" i="1"/>
  <c r="ED18" i="7" s="1"/>
  <c r="FA910" i="1"/>
  <c r="FA918" i="1"/>
  <c r="FB912" i="1"/>
  <c r="EY922" i="1"/>
  <c r="EZ794" i="1"/>
  <c r="DP1028" i="1"/>
  <c r="AF68" i="7"/>
  <c r="AH1156" i="1" l="1"/>
  <c r="AH1165" i="1"/>
  <c r="AU1153" i="1"/>
  <c r="AV1147" i="1"/>
  <c r="BD1151" i="1"/>
  <c r="AV1148" i="1"/>
  <c r="AY1150" i="1"/>
  <c r="Z25" i="7"/>
  <c r="BA1149" i="1"/>
  <c r="FC53" i="1"/>
  <c r="FD55" i="1"/>
  <c r="EY429" i="1"/>
  <c r="EY448" i="1"/>
  <c r="EZ431" i="1"/>
  <c r="FE1076" i="1"/>
  <c r="FE1084" i="1"/>
  <c r="FD1088" i="1" s="1"/>
  <c r="FF1078" i="1"/>
  <c r="FC1054" i="1"/>
  <c r="FC1062" i="1"/>
  <c r="FB1066" i="1" s="1"/>
  <c r="FB1072" i="1" s="1"/>
  <c r="FD1056" i="1"/>
  <c r="FC1032" i="1"/>
  <c r="FC1040" i="1"/>
  <c r="FB1044" i="1" s="1"/>
  <c r="FB1050" i="1" s="1"/>
  <c r="FD1034" i="1"/>
  <c r="FF1010" i="1"/>
  <c r="FF1018" i="1"/>
  <c r="FE1022" i="1" s="1"/>
  <c r="FG1012" i="1"/>
  <c r="FE990" i="1"/>
  <c r="FE998" i="1"/>
  <c r="FD1002" i="1" s="1"/>
  <c r="FD1006" i="1" s="1"/>
  <c r="FF992" i="1"/>
  <c r="FE970" i="1"/>
  <c r="FE978" i="1"/>
  <c r="FD982" i="1" s="1"/>
  <c r="FD986" i="1" s="1"/>
  <c r="FF972" i="1"/>
  <c r="FF950" i="1"/>
  <c r="FF958" i="1"/>
  <c r="FE962" i="1" s="1"/>
  <c r="FE966" i="1" s="1"/>
  <c r="FG952" i="1"/>
  <c r="FC930" i="1"/>
  <c r="FC938" i="1"/>
  <c r="FB942" i="1" s="1"/>
  <c r="FA946" i="1" s="1"/>
  <c r="FD932" i="1"/>
  <c r="EY926" i="1"/>
  <c r="EY796" i="1"/>
  <c r="EY795" i="1"/>
  <c r="EE18" i="7" s="1"/>
  <c r="EZ922" i="1"/>
  <c r="FA794" i="1"/>
  <c r="FB910" i="1"/>
  <c r="FB918" i="1"/>
  <c r="FC912" i="1"/>
  <c r="DQ1028" i="1"/>
  <c r="AG68" i="7"/>
  <c r="N23" i="7" l="1"/>
  <c r="AH1214" i="1"/>
  <c r="N81" i="7" s="1"/>
  <c r="N63" i="7"/>
  <c r="BE1151" i="1"/>
  <c r="BB1149" i="1"/>
  <c r="AW1148" i="1"/>
  <c r="AZ1150" i="1"/>
  <c r="AV1153" i="1"/>
  <c r="AW1147" i="1"/>
  <c r="AA25" i="7"/>
  <c r="FD53" i="1"/>
  <c r="FE55" i="1"/>
  <c r="EZ429" i="1"/>
  <c r="EZ448" i="1"/>
  <c r="FA431" i="1"/>
  <c r="FF1076" i="1"/>
  <c r="FF1084" i="1"/>
  <c r="FE1088" i="1" s="1"/>
  <c r="FG1078" i="1"/>
  <c r="FD1054" i="1"/>
  <c r="FD1062" i="1"/>
  <c r="FC1066" i="1" s="1"/>
  <c r="FC1072" i="1" s="1"/>
  <c r="FE1056" i="1"/>
  <c r="FD1032" i="1"/>
  <c r="FD1040" i="1"/>
  <c r="FC1044" i="1" s="1"/>
  <c r="FC1050" i="1" s="1"/>
  <c r="FE1034" i="1"/>
  <c r="FG1010" i="1"/>
  <c r="FG1018" i="1"/>
  <c r="FF1022" i="1" s="1"/>
  <c r="FH1012" i="1"/>
  <c r="FF990" i="1"/>
  <c r="FF998" i="1"/>
  <c r="FE1002" i="1" s="1"/>
  <c r="FE1006" i="1" s="1"/>
  <c r="FG992" i="1"/>
  <c r="FF970" i="1"/>
  <c r="FF978" i="1"/>
  <c r="FE982" i="1" s="1"/>
  <c r="FE986" i="1" s="1"/>
  <c r="FG972" i="1"/>
  <c r="FG950" i="1"/>
  <c r="FG958" i="1"/>
  <c r="FF962" i="1" s="1"/>
  <c r="FF966" i="1" s="1"/>
  <c r="FH952" i="1"/>
  <c r="FD930" i="1"/>
  <c r="FD938" i="1"/>
  <c r="FC942" i="1" s="1"/>
  <c r="FB946" i="1" s="1"/>
  <c r="FE932" i="1"/>
  <c r="FA922" i="1"/>
  <c r="FB794" i="1"/>
  <c r="FC910" i="1"/>
  <c r="FC918" i="1"/>
  <c r="FD912" i="1"/>
  <c r="EZ926" i="1"/>
  <c r="EZ796" i="1"/>
  <c r="EZ795" i="1"/>
  <c r="EF18" i="7" s="1"/>
  <c r="DR1028" i="1"/>
  <c r="AH68" i="7"/>
  <c r="AI1159" i="1" l="1"/>
  <c r="AI1163" i="1"/>
  <c r="AI1160" i="1"/>
  <c r="AI1161" i="1"/>
  <c r="AI1162" i="1"/>
  <c r="AB25" i="7"/>
  <c r="AW1153" i="1"/>
  <c r="AX1147" i="1"/>
  <c r="BF1151" i="1"/>
  <c r="BA1150" i="1"/>
  <c r="AX1148" i="1"/>
  <c r="BC1149" i="1"/>
  <c r="FE53" i="1"/>
  <c r="FF55" i="1"/>
  <c r="FA429" i="1"/>
  <c r="FA448" i="1"/>
  <c r="FB431" i="1"/>
  <c r="FG1076" i="1"/>
  <c r="FG1084" i="1"/>
  <c r="FF1088" i="1" s="1"/>
  <c r="FH1078" i="1"/>
  <c r="FE1054" i="1"/>
  <c r="FE1062" i="1"/>
  <c r="FD1066" i="1" s="1"/>
  <c r="FD1072" i="1" s="1"/>
  <c r="FF1056" i="1"/>
  <c r="FE1032" i="1"/>
  <c r="FE1040" i="1"/>
  <c r="FD1044" i="1" s="1"/>
  <c r="FD1050" i="1" s="1"/>
  <c r="FF1034" i="1"/>
  <c r="FH1010" i="1"/>
  <c r="FH1018" i="1"/>
  <c r="FG1022" i="1" s="1"/>
  <c r="FI1012" i="1"/>
  <c r="FG990" i="1"/>
  <c r="FG998" i="1"/>
  <c r="FF1002" i="1" s="1"/>
  <c r="FF1006" i="1" s="1"/>
  <c r="FH992" i="1"/>
  <c r="FG970" i="1"/>
  <c r="FG978" i="1"/>
  <c r="FF982" i="1" s="1"/>
  <c r="FF986" i="1" s="1"/>
  <c r="FH972" i="1"/>
  <c r="FH950" i="1"/>
  <c r="FH958" i="1"/>
  <c r="FG962" i="1" s="1"/>
  <c r="FG966" i="1" s="1"/>
  <c r="FI952" i="1"/>
  <c r="FE930" i="1"/>
  <c r="FE938" i="1"/>
  <c r="FD942" i="1" s="1"/>
  <c r="FC946" i="1" s="1"/>
  <c r="FF932" i="1"/>
  <c r="FB922" i="1"/>
  <c r="FC794" i="1"/>
  <c r="FD910" i="1"/>
  <c r="FD918" i="1"/>
  <c r="FE912" i="1"/>
  <c r="FA926" i="1"/>
  <c r="FA795" i="1"/>
  <c r="EG18" i="7" s="1"/>
  <c r="FA796" i="1"/>
  <c r="DS1028" i="1"/>
  <c r="AI68" i="7"/>
  <c r="AI1156" i="1" l="1"/>
  <c r="AI1165" i="1"/>
  <c r="BD1149" i="1"/>
  <c r="AX1153" i="1"/>
  <c r="AY1147" i="1"/>
  <c r="AC25" i="7"/>
  <c r="BG1151" i="1"/>
  <c r="BB1150" i="1"/>
  <c r="AY1148" i="1"/>
  <c r="FF53" i="1"/>
  <c r="FG55" i="1"/>
  <c r="FB429" i="1"/>
  <c r="FB448" i="1"/>
  <c r="FC431" i="1"/>
  <c r="FH1076" i="1"/>
  <c r="FH1084" i="1"/>
  <c r="FG1088" i="1" s="1"/>
  <c r="FI1078" i="1"/>
  <c r="FF1054" i="1"/>
  <c r="FF1062" i="1"/>
  <c r="FE1066" i="1" s="1"/>
  <c r="FE1072" i="1" s="1"/>
  <c r="FG1056" i="1"/>
  <c r="FF1032" i="1"/>
  <c r="FF1040" i="1"/>
  <c r="FE1044" i="1" s="1"/>
  <c r="FE1050" i="1" s="1"/>
  <c r="FG1034" i="1"/>
  <c r="FI1010" i="1"/>
  <c r="FI1018" i="1"/>
  <c r="FH1022" i="1" s="1"/>
  <c r="FJ1012" i="1"/>
  <c r="FH990" i="1"/>
  <c r="FH998" i="1"/>
  <c r="FG1002" i="1" s="1"/>
  <c r="FG1006" i="1" s="1"/>
  <c r="FI992" i="1"/>
  <c r="FH970" i="1"/>
  <c r="FH978" i="1"/>
  <c r="FG982" i="1" s="1"/>
  <c r="FG986" i="1" s="1"/>
  <c r="FI972" i="1"/>
  <c r="FI950" i="1"/>
  <c r="FI958" i="1"/>
  <c r="FH962" i="1" s="1"/>
  <c r="FH966" i="1" s="1"/>
  <c r="FJ952" i="1"/>
  <c r="FF930" i="1"/>
  <c r="FF938" i="1"/>
  <c r="FE942" i="1" s="1"/>
  <c r="FD946" i="1" s="1"/>
  <c r="FG932" i="1"/>
  <c r="FC922" i="1"/>
  <c r="FD794" i="1"/>
  <c r="FE910" i="1"/>
  <c r="FE918" i="1"/>
  <c r="FF912" i="1"/>
  <c r="FB926" i="1"/>
  <c r="FB796" i="1"/>
  <c r="FB795" i="1"/>
  <c r="EH18" i="7" s="1"/>
  <c r="DT1028" i="1"/>
  <c r="AJ68" i="7"/>
  <c r="O23" i="7" l="1"/>
  <c r="AI1212" i="1"/>
  <c r="O63" i="7"/>
  <c r="BC1150" i="1"/>
  <c r="BE1149" i="1"/>
  <c r="AD25" i="7"/>
  <c r="BH1151" i="1"/>
  <c r="AZ1148" i="1"/>
  <c r="AY1153" i="1"/>
  <c r="AZ1147" i="1"/>
  <c r="FG53" i="1"/>
  <c r="FH55" i="1"/>
  <c r="FC429" i="1"/>
  <c r="FC448" i="1"/>
  <c r="FD431" i="1"/>
  <c r="FI1076" i="1"/>
  <c r="FI1084" i="1"/>
  <c r="FH1088" i="1" s="1"/>
  <c r="FJ1078" i="1"/>
  <c r="FG1054" i="1"/>
  <c r="FG1062" i="1"/>
  <c r="FF1066" i="1" s="1"/>
  <c r="FF1072" i="1" s="1"/>
  <c r="FH1056" i="1"/>
  <c r="FG1032" i="1"/>
  <c r="FG1040" i="1"/>
  <c r="FF1044" i="1" s="1"/>
  <c r="FF1050" i="1" s="1"/>
  <c r="FH1034" i="1"/>
  <c r="FJ1010" i="1"/>
  <c r="FJ1018" i="1"/>
  <c r="FI1022" i="1" s="1"/>
  <c r="FK1012" i="1"/>
  <c r="FI990" i="1"/>
  <c r="FI998" i="1"/>
  <c r="FH1002" i="1" s="1"/>
  <c r="FH1006" i="1" s="1"/>
  <c r="FJ992" i="1"/>
  <c r="FI970" i="1"/>
  <c r="FI978" i="1"/>
  <c r="FH982" i="1" s="1"/>
  <c r="FH986" i="1" s="1"/>
  <c r="FJ972" i="1"/>
  <c r="FJ950" i="1"/>
  <c r="FJ958" i="1"/>
  <c r="FI962" i="1" s="1"/>
  <c r="FI966" i="1" s="1"/>
  <c r="FK952" i="1"/>
  <c r="FG930" i="1"/>
  <c r="FG938" i="1"/>
  <c r="FF942" i="1" s="1"/>
  <c r="FE946" i="1" s="1"/>
  <c r="FH932" i="1"/>
  <c r="FD922" i="1"/>
  <c r="FE794" i="1"/>
  <c r="FF910" i="1"/>
  <c r="FF918" i="1"/>
  <c r="FG912" i="1"/>
  <c r="FC926" i="1"/>
  <c r="FC796" i="1"/>
  <c r="FC795" i="1"/>
  <c r="EI18" i="7" s="1"/>
  <c r="DU1028" i="1"/>
  <c r="AK68" i="7"/>
  <c r="AJ1161" i="1" l="1"/>
  <c r="AJ1162" i="1"/>
  <c r="AJ1163" i="1"/>
  <c r="AJ1160" i="1"/>
  <c r="AJ1159" i="1"/>
  <c r="O43" i="7"/>
  <c r="AI1214" i="1"/>
  <c r="O81" i="7" s="1"/>
  <c r="AZ1153" i="1"/>
  <c r="BA1147" i="1"/>
  <c r="BA1148" i="1"/>
  <c r="BI1151" i="1"/>
  <c r="BD1150" i="1"/>
  <c r="BF1149" i="1"/>
  <c r="AE25" i="7"/>
  <c r="FH53" i="1"/>
  <c r="FI55" i="1"/>
  <c r="FD429" i="1"/>
  <c r="FD448" i="1"/>
  <c r="FE431" i="1"/>
  <c r="FJ1076" i="1"/>
  <c r="FJ1084" i="1"/>
  <c r="FI1088" i="1" s="1"/>
  <c r="FK1078" i="1"/>
  <c r="FH1054" i="1"/>
  <c r="FH1062" i="1"/>
  <c r="FG1066" i="1" s="1"/>
  <c r="FG1072" i="1" s="1"/>
  <c r="FI1056" i="1"/>
  <c r="FH1032" i="1"/>
  <c r="FH1040" i="1"/>
  <c r="FG1044" i="1" s="1"/>
  <c r="FG1050" i="1" s="1"/>
  <c r="FI1034" i="1"/>
  <c r="FK1010" i="1"/>
  <c r="FK1018" i="1"/>
  <c r="FJ1022" i="1" s="1"/>
  <c r="FL1012" i="1"/>
  <c r="FJ990" i="1"/>
  <c r="FJ998" i="1"/>
  <c r="FI1002" i="1" s="1"/>
  <c r="FI1006" i="1" s="1"/>
  <c r="FK992" i="1"/>
  <c r="FJ970" i="1"/>
  <c r="FJ978" i="1"/>
  <c r="FI982" i="1" s="1"/>
  <c r="FI986" i="1" s="1"/>
  <c r="FK972" i="1"/>
  <c r="FK950" i="1"/>
  <c r="FK958" i="1"/>
  <c r="FJ962" i="1" s="1"/>
  <c r="FJ966" i="1" s="1"/>
  <c r="FL952" i="1"/>
  <c r="FH930" i="1"/>
  <c r="FH938" i="1"/>
  <c r="FG942" i="1" s="1"/>
  <c r="FF946" i="1" s="1"/>
  <c r="FI932" i="1"/>
  <c r="FE922" i="1"/>
  <c r="FF794" i="1"/>
  <c r="FG910" i="1"/>
  <c r="FG918" i="1"/>
  <c r="FH912" i="1"/>
  <c r="FD926" i="1"/>
  <c r="FD795" i="1"/>
  <c r="EJ18" i="7" s="1"/>
  <c r="FD796" i="1"/>
  <c r="DV1028" i="1"/>
  <c r="AL68" i="7"/>
  <c r="AJ1156" i="1" l="1"/>
  <c r="AJ1165" i="1"/>
  <c r="BJ1151" i="1"/>
  <c r="BK1151" i="1" s="1"/>
  <c r="BL1151" i="1" s="1"/>
  <c r="BM1151" i="1" s="1"/>
  <c r="BN1151" i="1" s="1"/>
  <c r="BO1151" i="1" s="1"/>
  <c r="BP1151" i="1" s="1"/>
  <c r="BQ1151" i="1" s="1"/>
  <c r="BR1151" i="1" s="1"/>
  <c r="BS1151" i="1" s="1"/>
  <c r="BT1151" i="1" s="1"/>
  <c r="BU1151" i="1" s="1"/>
  <c r="BV1151" i="1" s="1"/>
  <c r="BW1151" i="1" s="1"/>
  <c r="BX1151" i="1" s="1"/>
  <c r="BY1151" i="1" s="1"/>
  <c r="BZ1151" i="1" s="1"/>
  <c r="CA1151" i="1" s="1"/>
  <c r="CB1151" i="1" s="1"/>
  <c r="CC1151" i="1" s="1"/>
  <c r="CD1151" i="1" s="1"/>
  <c r="CE1151" i="1" s="1"/>
  <c r="CF1151" i="1" s="1"/>
  <c r="CG1151" i="1" s="1"/>
  <c r="CH1151" i="1" s="1"/>
  <c r="CI1151" i="1" s="1"/>
  <c r="CJ1151" i="1" s="1"/>
  <c r="CK1151" i="1" s="1"/>
  <c r="CL1151" i="1" s="1"/>
  <c r="CM1151" i="1" s="1"/>
  <c r="CN1151" i="1" s="1"/>
  <c r="CO1151" i="1" s="1"/>
  <c r="CP1151" i="1" s="1"/>
  <c r="CQ1151" i="1" s="1"/>
  <c r="CR1151" i="1" s="1"/>
  <c r="CS1151" i="1" s="1"/>
  <c r="CT1151" i="1" s="1"/>
  <c r="CU1151" i="1" s="1"/>
  <c r="CV1151" i="1" s="1"/>
  <c r="CW1151" i="1" s="1"/>
  <c r="CX1151" i="1" s="1"/>
  <c r="CY1151" i="1" s="1"/>
  <c r="CZ1151" i="1" s="1"/>
  <c r="DA1151" i="1" s="1"/>
  <c r="DB1151" i="1" s="1"/>
  <c r="DC1151" i="1" s="1"/>
  <c r="DD1151" i="1" s="1"/>
  <c r="DE1151" i="1" s="1"/>
  <c r="DF1151" i="1" s="1"/>
  <c r="DG1151" i="1" s="1"/>
  <c r="DH1151" i="1" s="1"/>
  <c r="DI1151" i="1" s="1"/>
  <c r="DJ1151" i="1" s="1"/>
  <c r="DK1151" i="1" s="1"/>
  <c r="DL1151" i="1" s="1"/>
  <c r="DM1151" i="1" s="1"/>
  <c r="DN1151" i="1" s="1"/>
  <c r="DO1151" i="1" s="1"/>
  <c r="DP1151" i="1" s="1"/>
  <c r="DQ1151" i="1" s="1"/>
  <c r="DR1151" i="1" s="1"/>
  <c r="DS1151" i="1" s="1"/>
  <c r="DT1151" i="1" s="1"/>
  <c r="DU1151" i="1" s="1"/>
  <c r="DV1151" i="1" s="1"/>
  <c r="DW1151" i="1" s="1"/>
  <c r="DX1151" i="1" s="1"/>
  <c r="DY1151" i="1" s="1"/>
  <c r="DZ1151" i="1" s="1"/>
  <c r="EA1151" i="1" s="1"/>
  <c r="EB1151" i="1" s="1"/>
  <c r="EC1151" i="1" s="1"/>
  <c r="ED1151" i="1" s="1"/>
  <c r="EE1151" i="1" s="1"/>
  <c r="EF1151" i="1" s="1"/>
  <c r="EG1151" i="1" s="1"/>
  <c r="EH1151" i="1" s="1"/>
  <c r="EI1151" i="1" s="1"/>
  <c r="EJ1151" i="1" s="1"/>
  <c r="EK1151" i="1" s="1"/>
  <c r="EL1151" i="1" s="1"/>
  <c r="EM1151" i="1" s="1"/>
  <c r="EN1151" i="1" s="1"/>
  <c r="EO1151" i="1" s="1"/>
  <c r="EP1151" i="1" s="1"/>
  <c r="EQ1151" i="1" s="1"/>
  <c r="ER1151" i="1" s="1"/>
  <c r="ES1151" i="1" s="1"/>
  <c r="ET1151" i="1" s="1"/>
  <c r="EU1151" i="1" s="1"/>
  <c r="EV1151" i="1" s="1"/>
  <c r="EW1151" i="1" s="1"/>
  <c r="EX1151" i="1" s="1"/>
  <c r="EY1151" i="1" s="1"/>
  <c r="EZ1151" i="1" s="1"/>
  <c r="FA1151" i="1" s="1"/>
  <c r="FB1151" i="1" s="1"/>
  <c r="FC1151" i="1" s="1"/>
  <c r="FD1151" i="1" s="1"/>
  <c r="FE1151" i="1" s="1"/>
  <c r="AF25" i="7"/>
  <c r="BG1149" i="1"/>
  <c r="BE1150" i="1"/>
  <c r="BB1148" i="1"/>
  <c r="BB1147" i="1"/>
  <c r="BA1153" i="1"/>
  <c r="FI53" i="1"/>
  <c r="FJ55" i="1"/>
  <c r="FE429" i="1"/>
  <c r="FE448" i="1"/>
  <c r="FF431" i="1"/>
  <c r="FK1076" i="1"/>
  <c r="FK1084" i="1"/>
  <c r="FJ1088" i="1" s="1"/>
  <c r="FL1078" i="1"/>
  <c r="FI1054" i="1"/>
  <c r="FI1062" i="1"/>
  <c r="FH1066" i="1" s="1"/>
  <c r="FH1072" i="1" s="1"/>
  <c r="FJ1056" i="1"/>
  <c r="FI1032" i="1"/>
  <c r="FI1040" i="1"/>
  <c r="FH1044" i="1" s="1"/>
  <c r="FH1050" i="1" s="1"/>
  <c r="FJ1034" i="1"/>
  <c r="FL1010" i="1"/>
  <c r="FL1018" i="1"/>
  <c r="FK1022" i="1" s="1"/>
  <c r="FM1012" i="1"/>
  <c r="FK990" i="1"/>
  <c r="FK998" i="1"/>
  <c r="FJ1002" i="1" s="1"/>
  <c r="FJ1006" i="1" s="1"/>
  <c r="FL992" i="1"/>
  <c r="FK970" i="1"/>
  <c r="FK978" i="1"/>
  <c r="FJ982" i="1" s="1"/>
  <c r="FJ986" i="1" s="1"/>
  <c r="FL972" i="1"/>
  <c r="FL950" i="1"/>
  <c r="FL958" i="1"/>
  <c r="FK962" i="1" s="1"/>
  <c r="FK966" i="1" s="1"/>
  <c r="FM952" i="1"/>
  <c r="FI930" i="1"/>
  <c r="FI938" i="1"/>
  <c r="FH942" i="1" s="1"/>
  <c r="FG946" i="1" s="1"/>
  <c r="FJ932" i="1"/>
  <c r="FH910" i="1"/>
  <c r="FH918" i="1"/>
  <c r="FI912" i="1"/>
  <c r="FE926" i="1"/>
  <c r="FE796" i="1"/>
  <c r="FE795" i="1"/>
  <c r="EK18" i="7" s="1"/>
  <c r="FF922" i="1"/>
  <c r="FG794" i="1"/>
  <c r="DW1028" i="1"/>
  <c r="AM68" i="7"/>
  <c r="P23" i="7" l="1"/>
  <c r="AJ1214" i="1"/>
  <c r="P81" i="7" s="1"/>
  <c r="P63" i="7"/>
  <c r="BC1148" i="1"/>
  <c r="BF1150" i="1"/>
  <c r="AG25" i="7"/>
  <c r="BH1149" i="1"/>
  <c r="BC1147" i="1"/>
  <c r="BB1153" i="1"/>
  <c r="FJ53" i="1"/>
  <c r="FK55" i="1"/>
  <c r="FF429" i="1"/>
  <c r="FF448" i="1"/>
  <c r="FG431" i="1"/>
  <c r="FL1076" i="1"/>
  <c r="FL1084" i="1"/>
  <c r="FK1088" i="1" s="1"/>
  <c r="FM1078" i="1"/>
  <c r="FJ1054" i="1"/>
  <c r="FJ1062" i="1"/>
  <c r="FI1066" i="1" s="1"/>
  <c r="FI1072" i="1" s="1"/>
  <c r="FK1056" i="1"/>
  <c r="FJ1032" i="1"/>
  <c r="FJ1040" i="1"/>
  <c r="FI1044" i="1" s="1"/>
  <c r="FI1050" i="1" s="1"/>
  <c r="FK1034" i="1"/>
  <c r="FM1010" i="1"/>
  <c r="FM1018" i="1"/>
  <c r="FL1022" i="1" s="1"/>
  <c r="FN1012" i="1"/>
  <c r="FO1012" i="1" s="1"/>
  <c r="FL990" i="1"/>
  <c r="FL998" i="1"/>
  <c r="FK1002" i="1" s="1"/>
  <c r="FK1006" i="1" s="1"/>
  <c r="FM992" i="1"/>
  <c r="FL970" i="1"/>
  <c r="FL978" i="1"/>
  <c r="FK982" i="1" s="1"/>
  <c r="FK986" i="1" s="1"/>
  <c r="FM972" i="1"/>
  <c r="FM950" i="1"/>
  <c r="FM958" i="1"/>
  <c r="FL962" i="1" s="1"/>
  <c r="FL966" i="1" s="1"/>
  <c r="FN952" i="1"/>
  <c r="FO952" i="1" s="1"/>
  <c r="FJ930" i="1"/>
  <c r="FJ938" i="1"/>
  <c r="FI942" i="1" s="1"/>
  <c r="FH946" i="1" s="1"/>
  <c r="FK932" i="1"/>
  <c r="FF926" i="1"/>
  <c r="FF795" i="1"/>
  <c r="EL18" i="7" s="1"/>
  <c r="FF796" i="1"/>
  <c r="FI910" i="1"/>
  <c r="FI918" i="1"/>
  <c r="FJ912" i="1"/>
  <c r="FG922" i="1"/>
  <c r="FH794" i="1"/>
  <c r="DX1028" i="1"/>
  <c r="AN68" i="7"/>
  <c r="FF1151" i="1" l="1"/>
  <c r="AK1161" i="1"/>
  <c r="AK1162" i="1"/>
  <c r="AK1163" i="1"/>
  <c r="AK1159" i="1"/>
  <c r="AK1160" i="1"/>
  <c r="AH25" i="7"/>
  <c r="BI1149" i="1"/>
  <c r="BD1147" i="1"/>
  <c r="BC1153" i="1"/>
  <c r="BG1150" i="1"/>
  <c r="BD1148" i="1"/>
  <c r="FK53" i="1"/>
  <c r="FL55" i="1"/>
  <c r="FO1010" i="1"/>
  <c r="FO1018" i="1"/>
  <c r="FP1012" i="1"/>
  <c r="FO950" i="1"/>
  <c r="FO958" i="1"/>
  <c r="FP952" i="1"/>
  <c r="FG429" i="1"/>
  <c r="FG448" i="1"/>
  <c r="FH431" i="1"/>
  <c r="FM1076" i="1"/>
  <c r="FM1084" i="1"/>
  <c r="FL1088" i="1" s="1"/>
  <c r="FN1078" i="1"/>
  <c r="FO1078" i="1" s="1"/>
  <c r="FK1054" i="1"/>
  <c r="FK1062" i="1"/>
  <c r="FJ1066" i="1" s="1"/>
  <c r="FJ1072" i="1" s="1"/>
  <c r="FL1056" i="1"/>
  <c r="FK1032" i="1"/>
  <c r="FK1040" i="1"/>
  <c r="FJ1044" i="1" s="1"/>
  <c r="FJ1050" i="1" s="1"/>
  <c r="FL1034" i="1"/>
  <c r="FN1010" i="1"/>
  <c r="FN1018" i="1"/>
  <c r="FM990" i="1"/>
  <c r="FM998" i="1"/>
  <c r="FL1002" i="1" s="1"/>
  <c r="FL1006" i="1" s="1"/>
  <c r="FN992" i="1"/>
  <c r="FO992" i="1" s="1"/>
  <c r="FM970" i="1"/>
  <c r="FM978" i="1"/>
  <c r="FL982" i="1" s="1"/>
  <c r="FL986" i="1" s="1"/>
  <c r="FN972" i="1"/>
  <c r="FO972" i="1" s="1"/>
  <c r="FN950" i="1"/>
  <c r="FN958" i="1"/>
  <c r="FK930" i="1"/>
  <c r="FK938" i="1"/>
  <c r="FJ942" i="1" s="1"/>
  <c r="FI946" i="1" s="1"/>
  <c r="FL932" i="1"/>
  <c r="FG926" i="1"/>
  <c r="FG795" i="1"/>
  <c r="EM18" i="7" s="1"/>
  <c r="FG796" i="1"/>
  <c r="FJ910" i="1"/>
  <c r="FJ918" i="1"/>
  <c r="FK912" i="1"/>
  <c r="FH922" i="1"/>
  <c r="FI794" i="1"/>
  <c r="DY1028" i="1"/>
  <c r="AO68" i="7"/>
  <c r="FG1151" i="1" l="1"/>
  <c r="AK1156" i="1"/>
  <c r="AK1165" i="1"/>
  <c r="BE1148" i="1"/>
  <c r="AI25" i="7"/>
  <c r="BJ1149" i="1"/>
  <c r="BH1150" i="1"/>
  <c r="BE1147" i="1"/>
  <c r="BD1153" i="1"/>
  <c r="FL53" i="1"/>
  <c r="FM55" i="1"/>
  <c r="FO990" i="1"/>
  <c r="FO998" i="1"/>
  <c r="FP992" i="1"/>
  <c r="FO970" i="1"/>
  <c r="FO978" i="1"/>
  <c r="FP972" i="1"/>
  <c r="FP1010" i="1"/>
  <c r="FP1018" i="1"/>
  <c r="FO1022" i="1" s="1"/>
  <c r="FQ1012" i="1"/>
  <c r="FP950" i="1"/>
  <c r="FP958" i="1"/>
  <c r="FO962" i="1" s="1"/>
  <c r="FQ952" i="1"/>
  <c r="FO1076" i="1"/>
  <c r="FO1084" i="1"/>
  <c r="FP1078" i="1"/>
  <c r="FH429" i="1"/>
  <c r="FH448" i="1"/>
  <c r="FI431" i="1"/>
  <c r="FN1076" i="1"/>
  <c r="FN1084" i="1"/>
  <c r="FL1054" i="1"/>
  <c r="FL1062" i="1"/>
  <c r="FK1066" i="1" s="1"/>
  <c r="FK1072" i="1" s="1"/>
  <c r="FM1056" i="1"/>
  <c r="FL1032" i="1"/>
  <c r="FL1040" i="1"/>
  <c r="FK1044" i="1" s="1"/>
  <c r="FK1050" i="1" s="1"/>
  <c r="FM1034" i="1"/>
  <c r="FM1022" i="1"/>
  <c r="FN1022" i="1"/>
  <c r="FN990" i="1"/>
  <c r="FN998" i="1"/>
  <c r="FN970" i="1"/>
  <c r="FN978" i="1"/>
  <c r="FM962" i="1"/>
  <c r="FM966" i="1" s="1"/>
  <c r="FN962" i="1"/>
  <c r="FN966" i="1" s="1"/>
  <c r="FL930" i="1"/>
  <c r="FL938" i="1"/>
  <c r="FK942" i="1" s="1"/>
  <c r="FJ946" i="1" s="1"/>
  <c r="FM932" i="1"/>
  <c r="FI922" i="1"/>
  <c r="FJ794" i="1"/>
  <c r="FH926" i="1"/>
  <c r="FH795" i="1"/>
  <c r="EN18" i="7" s="1"/>
  <c r="FH796" i="1"/>
  <c r="FK910" i="1"/>
  <c r="FK918" i="1"/>
  <c r="FL912" i="1"/>
  <c r="DZ1028" i="1"/>
  <c r="AP68" i="7"/>
  <c r="Q23" i="7" l="1"/>
  <c r="AK1214" i="1"/>
  <c r="Q81" i="7" s="1"/>
  <c r="Q63" i="7"/>
  <c r="FH1151" i="1"/>
  <c r="BI1150" i="1"/>
  <c r="BF1148" i="1"/>
  <c r="BF1147" i="1"/>
  <c r="BE1153" i="1"/>
  <c r="BK1149" i="1"/>
  <c r="AJ25" i="7"/>
  <c r="FM53" i="1"/>
  <c r="FN55" i="1"/>
  <c r="FQ950" i="1"/>
  <c r="FQ958" i="1"/>
  <c r="FP962" i="1" s="1"/>
  <c r="FP966" i="1" s="1"/>
  <c r="FR952" i="1"/>
  <c r="FP1076" i="1"/>
  <c r="FP1084" i="1"/>
  <c r="FO1088" i="1" s="1"/>
  <c r="FQ1078" i="1"/>
  <c r="FO966" i="1"/>
  <c r="FP990" i="1"/>
  <c r="FP998" i="1"/>
  <c r="FO1002" i="1" s="1"/>
  <c r="FQ992" i="1"/>
  <c r="FP970" i="1"/>
  <c r="FP978" i="1"/>
  <c r="FO982" i="1" s="1"/>
  <c r="FQ972" i="1"/>
  <c r="FQ1010" i="1"/>
  <c r="FQ1018" i="1"/>
  <c r="FP1022" i="1" s="1"/>
  <c r="FR1012" i="1"/>
  <c r="FI429" i="1"/>
  <c r="FI448" i="1"/>
  <c r="FJ431" i="1"/>
  <c r="FM1088" i="1"/>
  <c r="FN1088" i="1"/>
  <c r="FM1054" i="1"/>
  <c r="FM1062" i="1"/>
  <c r="FL1066" i="1" s="1"/>
  <c r="FL1072" i="1" s="1"/>
  <c r="FN1056" i="1"/>
  <c r="FO1056" i="1" s="1"/>
  <c r="FM1032" i="1"/>
  <c r="FM1040" i="1"/>
  <c r="FL1044" i="1" s="1"/>
  <c r="FL1050" i="1" s="1"/>
  <c r="FN1034" i="1"/>
  <c r="FO1034" i="1" s="1"/>
  <c r="FM1002" i="1"/>
  <c r="FM1006" i="1" s="1"/>
  <c r="FN1002" i="1"/>
  <c r="FM982" i="1"/>
  <c r="FM986" i="1" s="1"/>
  <c r="FN982" i="1"/>
  <c r="FM930" i="1"/>
  <c r="FM938" i="1"/>
  <c r="FL942" i="1" s="1"/>
  <c r="FK946" i="1" s="1"/>
  <c r="FN932" i="1"/>
  <c r="FO932" i="1" s="1"/>
  <c r="FL910" i="1"/>
  <c r="FL918" i="1"/>
  <c r="FM912" i="1"/>
  <c r="FJ922" i="1"/>
  <c r="FK794" i="1"/>
  <c r="FI926" i="1"/>
  <c r="FI796" i="1"/>
  <c r="FI795" i="1"/>
  <c r="EO18" i="7" s="1"/>
  <c r="EA1028" i="1"/>
  <c r="AL1159" i="1" l="1"/>
  <c r="AL1160" i="1"/>
  <c r="AL1161" i="1"/>
  <c r="AL1163" i="1"/>
  <c r="AL1162" i="1"/>
  <c r="FI1151" i="1"/>
  <c r="FN986" i="1"/>
  <c r="AK25" i="7"/>
  <c r="BL1149" i="1"/>
  <c r="BM1149" i="1" s="1"/>
  <c r="BN1149" i="1" s="1"/>
  <c r="BO1149" i="1" s="1"/>
  <c r="BP1149" i="1" s="1"/>
  <c r="BQ1149" i="1" s="1"/>
  <c r="BR1149" i="1" s="1"/>
  <c r="BS1149" i="1" s="1"/>
  <c r="BT1149" i="1" s="1"/>
  <c r="BU1149" i="1" s="1"/>
  <c r="BV1149" i="1" s="1"/>
  <c r="BW1149" i="1" s="1"/>
  <c r="BX1149" i="1" s="1"/>
  <c r="BY1149" i="1" s="1"/>
  <c r="BZ1149" i="1" s="1"/>
  <c r="CA1149" i="1" s="1"/>
  <c r="CB1149" i="1" s="1"/>
  <c r="CC1149" i="1" s="1"/>
  <c r="CD1149" i="1" s="1"/>
  <c r="CE1149" i="1" s="1"/>
  <c r="CF1149" i="1" s="1"/>
  <c r="CG1149" i="1" s="1"/>
  <c r="CH1149" i="1" s="1"/>
  <c r="CI1149" i="1" s="1"/>
  <c r="CJ1149" i="1" s="1"/>
  <c r="CK1149" i="1" s="1"/>
  <c r="CL1149" i="1" s="1"/>
  <c r="CM1149" i="1" s="1"/>
  <c r="CN1149" i="1" s="1"/>
  <c r="CO1149" i="1" s="1"/>
  <c r="CP1149" i="1" s="1"/>
  <c r="CQ1149" i="1" s="1"/>
  <c r="CR1149" i="1" s="1"/>
  <c r="CS1149" i="1" s="1"/>
  <c r="CT1149" i="1" s="1"/>
  <c r="CU1149" i="1" s="1"/>
  <c r="CV1149" i="1" s="1"/>
  <c r="CW1149" i="1" s="1"/>
  <c r="CX1149" i="1" s="1"/>
  <c r="CY1149" i="1" s="1"/>
  <c r="CZ1149" i="1" s="1"/>
  <c r="DA1149" i="1" s="1"/>
  <c r="DB1149" i="1" s="1"/>
  <c r="DC1149" i="1" s="1"/>
  <c r="DD1149" i="1" s="1"/>
  <c r="DE1149" i="1" s="1"/>
  <c r="DF1149" i="1" s="1"/>
  <c r="DG1149" i="1" s="1"/>
  <c r="DH1149" i="1" s="1"/>
  <c r="DI1149" i="1" s="1"/>
  <c r="DJ1149" i="1" s="1"/>
  <c r="DK1149" i="1" s="1"/>
  <c r="DL1149" i="1" s="1"/>
  <c r="DM1149" i="1" s="1"/>
  <c r="DN1149" i="1" s="1"/>
  <c r="DO1149" i="1" s="1"/>
  <c r="DP1149" i="1" s="1"/>
  <c r="DQ1149" i="1" s="1"/>
  <c r="DR1149" i="1" s="1"/>
  <c r="DS1149" i="1" s="1"/>
  <c r="DT1149" i="1" s="1"/>
  <c r="DU1149" i="1" s="1"/>
  <c r="DV1149" i="1" s="1"/>
  <c r="DW1149" i="1" s="1"/>
  <c r="DX1149" i="1" s="1"/>
  <c r="DY1149" i="1" s="1"/>
  <c r="DZ1149" i="1" s="1"/>
  <c r="EA1149" i="1" s="1"/>
  <c r="EB1149" i="1" s="1"/>
  <c r="EC1149" i="1" s="1"/>
  <c r="ED1149" i="1" s="1"/>
  <c r="EE1149" i="1" s="1"/>
  <c r="EF1149" i="1" s="1"/>
  <c r="EG1149" i="1" s="1"/>
  <c r="EH1149" i="1" s="1"/>
  <c r="EI1149" i="1" s="1"/>
  <c r="EJ1149" i="1" s="1"/>
  <c r="EK1149" i="1" s="1"/>
  <c r="EL1149" i="1" s="1"/>
  <c r="EM1149" i="1" s="1"/>
  <c r="EN1149" i="1" s="1"/>
  <c r="EO1149" i="1" s="1"/>
  <c r="EP1149" i="1" s="1"/>
  <c r="EQ1149" i="1" s="1"/>
  <c r="ER1149" i="1" s="1"/>
  <c r="ES1149" i="1" s="1"/>
  <c r="ET1149" i="1" s="1"/>
  <c r="EU1149" i="1" s="1"/>
  <c r="EV1149" i="1" s="1"/>
  <c r="EW1149" i="1" s="1"/>
  <c r="EX1149" i="1" s="1"/>
  <c r="EY1149" i="1" s="1"/>
  <c r="EZ1149" i="1" s="1"/>
  <c r="FA1149" i="1" s="1"/>
  <c r="FB1149" i="1" s="1"/>
  <c r="FC1149" i="1" s="1"/>
  <c r="FD1149" i="1" s="1"/>
  <c r="FE1149" i="1" s="1"/>
  <c r="FF1149" i="1" s="1"/>
  <c r="FG1149" i="1" s="1"/>
  <c r="FH1149" i="1" s="1"/>
  <c r="FI1149" i="1" s="1"/>
  <c r="FJ1149" i="1" s="1"/>
  <c r="BG1147" i="1"/>
  <c r="BF1153" i="1"/>
  <c r="BJ1150" i="1"/>
  <c r="BG1148" i="1"/>
  <c r="FN53" i="1"/>
  <c r="FO55" i="1"/>
  <c r="FR1010" i="1"/>
  <c r="FR1018" i="1"/>
  <c r="FQ1022" i="1" s="1"/>
  <c r="FS1012" i="1"/>
  <c r="FO986" i="1"/>
  <c r="FO930" i="1"/>
  <c r="FO938" i="1"/>
  <c r="FP932" i="1"/>
  <c r="FR950" i="1"/>
  <c r="FR958" i="1"/>
  <c r="FQ962" i="1" s="1"/>
  <c r="FQ966" i="1" s="1"/>
  <c r="FS952" i="1"/>
  <c r="FN1006" i="1"/>
  <c r="FQ990" i="1"/>
  <c r="FQ998" i="1"/>
  <c r="FP1002" i="1" s="1"/>
  <c r="FP1006" i="1" s="1"/>
  <c r="FR992" i="1"/>
  <c r="FQ1076" i="1"/>
  <c r="FQ1084" i="1"/>
  <c r="FP1088" i="1" s="1"/>
  <c r="FR1078" i="1"/>
  <c r="FO1032" i="1"/>
  <c r="FO1040" i="1"/>
  <c r="FP1034" i="1"/>
  <c r="FO1054" i="1"/>
  <c r="FO1062" i="1"/>
  <c r="FP1056" i="1"/>
  <c r="FQ970" i="1"/>
  <c r="FQ978" i="1"/>
  <c r="FP982" i="1" s="1"/>
  <c r="FP986" i="1" s="1"/>
  <c r="FR972" i="1"/>
  <c r="FO1006" i="1"/>
  <c r="FJ429" i="1"/>
  <c r="FJ448" i="1"/>
  <c r="FK431" i="1"/>
  <c r="FN1054" i="1"/>
  <c r="FN1062" i="1"/>
  <c r="FN1032" i="1"/>
  <c r="FN1040" i="1"/>
  <c r="FN930" i="1"/>
  <c r="FN938" i="1"/>
  <c r="FJ926" i="1"/>
  <c r="FJ795" i="1"/>
  <c r="EP18" i="7" s="1"/>
  <c r="FJ796" i="1"/>
  <c r="FM910" i="1"/>
  <c r="FM918" i="1"/>
  <c r="FN912" i="1"/>
  <c r="FO912" i="1" s="1"/>
  <c r="FK922" i="1"/>
  <c r="FL794" i="1"/>
  <c r="EB1028" i="1"/>
  <c r="FJ1151" i="1" l="1"/>
  <c r="AL1165" i="1"/>
  <c r="AL1156" i="1"/>
  <c r="BH1148" i="1"/>
  <c r="AL25" i="7"/>
  <c r="BK1150" i="1"/>
  <c r="BH1147" i="1"/>
  <c r="BG1153" i="1"/>
  <c r="FO53" i="1"/>
  <c r="FP55" i="1"/>
  <c r="FP1032" i="1"/>
  <c r="FP1040" i="1"/>
  <c r="FO1044" i="1" s="1"/>
  <c r="FO1050" i="1" s="1"/>
  <c r="FQ1034" i="1"/>
  <c r="FP1054" i="1"/>
  <c r="FP1062" i="1"/>
  <c r="FO1066" i="1" s="1"/>
  <c r="FO1072" i="1" s="1"/>
  <c r="FQ1056" i="1"/>
  <c r="FP930" i="1"/>
  <c r="FP938" i="1"/>
  <c r="FO942" i="1" s="1"/>
  <c r="FQ932" i="1"/>
  <c r="FS1010" i="1"/>
  <c r="FS1018" i="1"/>
  <c r="FR1022" i="1" s="1"/>
  <c r="FT1012" i="1"/>
  <c r="FO910" i="1"/>
  <c r="FO918" i="1"/>
  <c r="FO794" i="1" s="1"/>
  <c r="FP912" i="1"/>
  <c r="FR970" i="1"/>
  <c r="FR978" i="1"/>
  <c r="FQ982" i="1" s="1"/>
  <c r="FQ986" i="1" s="1"/>
  <c r="FS972" i="1"/>
  <c r="FR990" i="1"/>
  <c r="FR998" i="1"/>
  <c r="FQ1002" i="1" s="1"/>
  <c r="FQ1006" i="1" s="1"/>
  <c r="FS992" i="1"/>
  <c r="FS950" i="1"/>
  <c r="FS958" i="1"/>
  <c r="FR962" i="1" s="1"/>
  <c r="FR966" i="1" s="1"/>
  <c r="FT952" i="1"/>
  <c r="FR1076" i="1"/>
  <c r="FR1084" i="1"/>
  <c r="FQ1088" i="1" s="1"/>
  <c r="FS1078" i="1"/>
  <c r="FK429" i="1"/>
  <c r="FK448" i="1"/>
  <c r="FL431" i="1"/>
  <c r="FM1066" i="1"/>
  <c r="FM1072" i="1" s="1"/>
  <c r="FN1066" i="1"/>
  <c r="FN1072" i="1" s="1"/>
  <c r="FM1044" i="1"/>
  <c r="FM1050" i="1" s="1"/>
  <c r="FN1044" i="1"/>
  <c r="FN1050" i="1" s="1"/>
  <c r="FM942" i="1"/>
  <c r="FL946" i="1" s="1"/>
  <c r="FN942" i="1"/>
  <c r="FL922" i="1"/>
  <c r="FM794" i="1"/>
  <c r="FK926" i="1"/>
  <c r="FK796" i="1"/>
  <c r="FK795" i="1"/>
  <c r="EQ18" i="7" s="1"/>
  <c r="FN910" i="1"/>
  <c r="FN918" i="1"/>
  <c r="EC1028" i="1"/>
  <c r="R63" i="7" l="1"/>
  <c r="FK1149" i="1"/>
  <c r="AL1212" i="1"/>
  <c r="R43" i="7" s="1"/>
  <c r="R23" i="7"/>
  <c r="BL1150" i="1"/>
  <c r="BM1150" i="1" s="1"/>
  <c r="BN1150" i="1" s="1"/>
  <c r="BO1150" i="1" s="1"/>
  <c r="BP1150" i="1" s="1"/>
  <c r="BQ1150" i="1" s="1"/>
  <c r="BR1150" i="1" s="1"/>
  <c r="BS1150" i="1" s="1"/>
  <c r="BT1150" i="1" s="1"/>
  <c r="BU1150" i="1" s="1"/>
  <c r="BV1150" i="1" s="1"/>
  <c r="BW1150" i="1" s="1"/>
  <c r="BX1150" i="1" s="1"/>
  <c r="BY1150" i="1" s="1"/>
  <c r="BZ1150" i="1" s="1"/>
  <c r="CA1150" i="1" s="1"/>
  <c r="CB1150" i="1" s="1"/>
  <c r="CC1150" i="1" s="1"/>
  <c r="CD1150" i="1" s="1"/>
  <c r="CE1150" i="1" s="1"/>
  <c r="CF1150" i="1" s="1"/>
  <c r="CG1150" i="1" s="1"/>
  <c r="CH1150" i="1" s="1"/>
  <c r="CI1150" i="1" s="1"/>
  <c r="CJ1150" i="1" s="1"/>
  <c r="CK1150" i="1" s="1"/>
  <c r="CL1150" i="1" s="1"/>
  <c r="CM1150" i="1" s="1"/>
  <c r="CN1150" i="1" s="1"/>
  <c r="CO1150" i="1" s="1"/>
  <c r="CP1150" i="1" s="1"/>
  <c r="CQ1150" i="1" s="1"/>
  <c r="CR1150" i="1" s="1"/>
  <c r="CS1150" i="1" s="1"/>
  <c r="CT1150" i="1" s="1"/>
  <c r="CU1150" i="1" s="1"/>
  <c r="CV1150" i="1" s="1"/>
  <c r="CW1150" i="1" s="1"/>
  <c r="CX1150" i="1" s="1"/>
  <c r="CY1150" i="1" s="1"/>
  <c r="CZ1150" i="1" s="1"/>
  <c r="DA1150" i="1" s="1"/>
  <c r="DB1150" i="1" s="1"/>
  <c r="DC1150" i="1" s="1"/>
  <c r="DD1150" i="1" s="1"/>
  <c r="DE1150" i="1" s="1"/>
  <c r="DF1150" i="1" s="1"/>
  <c r="DG1150" i="1" s="1"/>
  <c r="DH1150" i="1" s="1"/>
  <c r="DI1150" i="1" s="1"/>
  <c r="DJ1150" i="1" s="1"/>
  <c r="DK1150" i="1" s="1"/>
  <c r="DL1150" i="1" s="1"/>
  <c r="DM1150" i="1" s="1"/>
  <c r="DN1150" i="1" s="1"/>
  <c r="DO1150" i="1" s="1"/>
  <c r="DP1150" i="1" s="1"/>
  <c r="DQ1150" i="1" s="1"/>
  <c r="DR1150" i="1" s="1"/>
  <c r="DS1150" i="1" s="1"/>
  <c r="DT1150" i="1" s="1"/>
  <c r="DU1150" i="1" s="1"/>
  <c r="DV1150" i="1" s="1"/>
  <c r="DW1150" i="1" s="1"/>
  <c r="DX1150" i="1" s="1"/>
  <c r="DY1150" i="1" s="1"/>
  <c r="DZ1150" i="1" s="1"/>
  <c r="EA1150" i="1" s="1"/>
  <c r="EB1150" i="1" s="1"/>
  <c r="EC1150" i="1" s="1"/>
  <c r="ED1150" i="1" s="1"/>
  <c r="EE1150" i="1" s="1"/>
  <c r="EF1150" i="1" s="1"/>
  <c r="EG1150" i="1" s="1"/>
  <c r="EH1150" i="1" s="1"/>
  <c r="EI1150" i="1" s="1"/>
  <c r="EJ1150" i="1" s="1"/>
  <c r="EK1150" i="1" s="1"/>
  <c r="EL1150" i="1" s="1"/>
  <c r="EM1150" i="1" s="1"/>
  <c r="EN1150" i="1" s="1"/>
  <c r="EO1150" i="1" s="1"/>
  <c r="EP1150" i="1" s="1"/>
  <c r="EQ1150" i="1" s="1"/>
  <c r="ER1150" i="1" s="1"/>
  <c r="ES1150" i="1" s="1"/>
  <c r="ET1150" i="1" s="1"/>
  <c r="EU1150" i="1" s="1"/>
  <c r="EV1150" i="1" s="1"/>
  <c r="EW1150" i="1" s="1"/>
  <c r="EX1150" i="1" s="1"/>
  <c r="EY1150" i="1" s="1"/>
  <c r="EZ1150" i="1" s="1"/>
  <c r="FA1150" i="1" s="1"/>
  <c r="FB1150" i="1" s="1"/>
  <c r="FC1150" i="1" s="1"/>
  <c r="FD1150" i="1" s="1"/>
  <c r="FE1150" i="1" s="1"/>
  <c r="FF1150" i="1" s="1"/>
  <c r="FG1150" i="1" s="1"/>
  <c r="FH1150" i="1" s="1"/>
  <c r="FI1150" i="1" s="1"/>
  <c r="FJ1150" i="1" s="1"/>
  <c r="FK1150" i="1" s="1"/>
  <c r="FL1150" i="1" s="1"/>
  <c r="AM25" i="7"/>
  <c r="BI1148" i="1"/>
  <c r="FK1151" i="1"/>
  <c r="BI1147" i="1"/>
  <c r="BH1153" i="1"/>
  <c r="FP53" i="1"/>
  <c r="FQ55" i="1"/>
  <c r="FT950" i="1"/>
  <c r="FT958" i="1"/>
  <c r="FS962" i="1" s="1"/>
  <c r="FS966" i="1" s="1"/>
  <c r="FU952" i="1"/>
  <c r="FT1010" i="1"/>
  <c r="FT1018" i="1"/>
  <c r="FS1022" i="1" s="1"/>
  <c r="FU1012" i="1"/>
  <c r="FS1076" i="1"/>
  <c r="FS1084" i="1"/>
  <c r="FR1088" i="1" s="1"/>
  <c r="FT1078" i="1"/>
  <c r="FP910" i="1"/>
  <c r="FP918" i="1"/>
  <c r="FQ912" i="1"/>
  <c r="FQ1032" i="1"/>
  <c r="FQ1040" i="1"/>
  <c r="FP1044" i="1" s="1"/>
  <c r="FP1050" i="1" s="1"/>
  <c r="FR1034" i="1"/>
  <c r="FS970" i="1"/>
  <c r="FS978" i="1"/>
  <c r="FR982" i="1" s="1"/>
  <c r="FR986" i="1" s="1"/>
  <c r="FT972" i="1"/>
  <c r="FQ1054" i="1"/>
  <c r="FQ1062" i="1"/>
  <c r="FP1066" i="1" s="1"/>
  <c r="FP1072" i="1" s="1"/>
  <c r="FR1056" i="1"/>
  <c r="FS990" i="1"/>
  <c r="FS998" i="1"/>
  <c r="FR1002" i="1" s="1"/>
  <c r="FR1006" i="1" s="1"/>
  <c r="FT992" i="1"/>
  <c r="FQ930" i="1"/>
  <c r="FQ938" i="1"/>
  <c r="FP942" i="1" s="1"/>
  <c r="FO946" i="1" s="1"/>
  <c r="FR932" i="1"/>
  <c r="FL429" i="1"/>
  <c r="FL448" i="1"/>
  <c r="FM431" i="1"/>
  <c r="FM946" i="1"/>
  <c r="FN946" i="1"/>
  <c r="FM922" i="1"/>
  <c r="FN922" i="1"/>
  <c r="FN794" i="1"/>
  <c r="FL926" i="1"/>
  <c r="FL796" i="1"/>
  <c r="FL795" i="1"/>
  <c r="ER18" i="7" s="1"/>
  <c r="ED1028" i="1"/>
  <c r="AM1159" i="1" l="1"/>
  <c r="AM1163" i="1"/>
  <c r="AM1161" i="1"/>
  <c r="AM1160" i="1"/>
  <c r="AM1162" i="1"/>
  <c r="FL1149" i="1"/>
  <c r="AL1214" i="1"/>
  <c r="R81" i="7" s="1"/>
  <c r="FL1151" i="1"/>
  <c r="BJ1148" i="1"/>
  <c r="AN25" i="7"/>
  <c r="BJ1147" i="1"/>
  <c r="BI1153" i="1"/>
  <c r="FQ53" i="1"/>
  <c r="FR55" i="1"/>
  <c r="FT990" i="1"/>
  <c r="FT998" i="1"/>
  <c r="FS1002" i="1" s="1"/>
  <c r="FS1006" i="1" s="1"/>
  <c r="FU992" i="1"/>
  <c r="FQ910" i="1"/>
  <c r="FQ918" i="1"/>
  <c r="FR912" i="1"/>
  <c r="FR930" i="1"/>
  <c r="FR938" i="1"/>
  <c r="FQ942" i="1" s="1"/>
  <c r="FP946" i="1" s="1"/>
  <c r="FS932" i="1"/>
  <c r="FR1032" i="1"/>
  <c r="FR1040" i="1"/>
  <c r="FQ1044" i="1" s="1"/>
  <c r="FQ1050" i="1" s="1"/>
  <c r="FS1034" i="1"/>
  <c r="FO922" i="1"/>
  <c r="FP794" i="1"/>
  <c r="FU950" i="1"/>
  <c r="FU958" i="1"/>
  <c r="FT962" i="1" s="1"/>
  <c r="FT966" i="1" s="1"/>
  <c r="FV952" i="1"/>
  <c r="FT970" i="1"/>
  <c r="FT978" i="1"/>
  <c r="FS982" i="1" s="1"/>
  <c r="FS986" i="1" s="1"/>
  <c r="FU972" i="1"/>
  <c r="FU1010" i="1"/>
  <c r="FU1018" i="1"/>
  <c r="FT1022" i="1" s="1"/>
  <c r="FV1012" i="1"/>
  <c r="FR1054" i="1"/>
  <c r="FR1062" i="1"/>
  <c r="FQ1066" i="1" s="1"/>
  <c r="FQ1072" i="1" s="1"/>
  <c r="FS1056" i="1"/>
  <c r="FT1076" i="1"/>
  <c r="FT1084" i="1"/>
  <c r="FS1088" i="1" s="1"/>
  <c r="FU1078" i="1"/>
  <c r="FM429" i="1"/>
  <c r="FM448" i="1"/>
  <c r="FN431" i="1"/>
  <c r="FO431" i="1" s="1"/>
  <c r="FO448" i="1" s="1"/>
  <c r="FN926" i="1"/>
  <c r="FN796" i="1"/>
  <c r="FN795" i="1"/>
  <c r="ET18" i="7" s="1"/>
  <c r="FM926" i="1"/>
  <c r="FM796" i="1"/>
  <c r="FM795" i="1"/>
  <c r="ES18" i="7" s="1"/>
  <c r="EE1028" i="1"/>
  <c r="FM1149" i="1" l="1"/>
  <c r="AM1165" i="1"/>
  <c r="AM1156" i="1"/>
  <c r="BK1148" i="1"/>
  <c r="AO25" i="7"/>
  <c r="FM1150" i="1"/>
  <c r="FM1151" i="1"/>
  <c r="BK1147" i="1"/>
  <c r="BJ1153" i="1"/>
  <c r="FR53" i="1"/>
  <c r="FS55" i="1"/>
  <c r="FS1054" i="1"/>
  <c r="FS1062" i="1"/>
  <c r="FR1066" i="1" s="1"/>
  <c r="FR1072" i="1" s="1"/>
  <c r="FT1056" i="1"/>
  <c r="FV1010" i="1"/>
  <c r="FV1018" i="1"/>
  <c r="FU1022" i="1" s="1"/>
  <c r="FW1012" i="1"/>
  <c r="FU990" i="1"/>
  <c r="FU998" i="1"/>
  <c r="FT1002" i="1" s="1"/>
  <c r="FT1006" i="1" s="1"/>
  <c r="FV992" i="1"/>
  <c r="FU1076" i="1"/>
  <c r="FU1084" i="1"/>
  <c r="FT1088" i="1" s="1"/>
  <c r="FV1078" i="1"/>
  <c r="FV950" i="1"/>
  <c r="FV958" i="1"/>
  <c r="FU962" i="1" s="1"/>
  <c r="FU966" i="1" s="1"/>
  <c r="FW952" i="1"/>
  <c r="FO926" i="1"/>
  <c r="FO795" i="1"/>
  <c r="EU18" i="7" s="1"/>
  <c r="FO796" i="1"/>
  <c r="FS930" i="1"/>
  <c r="FS938" i="1"/>
  <c r="FR942" i="1" s="1"/>
  <c r="FQ946" i="1" s="1"/>
  <c r="FT932" i="1"/>
  <c r="FR910" i="1"/>
  <c r="FR918" i="1"/>
  <c r="FS912" i="1"/>
  <c r="FS1032" i="1"/>
  <c r="FS1040" i="1"/>
  <c r="FR1044" i="1" s="1"/>
  <c r="FR1050" i="1" s="1"/>
  <c r="FT1034" i="1"/>
  <c r="FP922" i="1"/>
  <c r="FQ794" i="1"/>
  <c r="FO429" i="1"/>
  <c r="FP431" i="1"/>
  <c r="FP448" i="1" s="1"/>
  <c r="FU970" i="1"/>
  <c r="FU978" i="1"/>
  <c r="FT982" i="1" s="1"/>
  <c r="FT986" i="1" s="1"/>
  <c r="FV972" i="1"/>
  <c r="FN429" i="1"/>
  <c r="FN448" i="1"/>
  <c r="P18" i="5"/>
  <c r="Q18" i="5"/>
  <c r="R18" i="5"/>
  <c r="EF1028" i="1"/>
  <c r="FN1149" i="1" l="1"/>
  <c r="FO1149" i="1" s="1"/>
  <c r="AM1214" i="1"/>
  <c r="S81" i="7" s="1"/>
  <c r="S23" i="7"/>
  <c r="S63" i="7"/>
  <c r="FP1149" i="1"/>
  <c r="FN1151" i="1"/>
  <c r="FO1151" i="1" s="1"/>
  <c r="FP1151" i="1" s="1"/>
  <c r="AP25" i="7"/>
  <c r="BL1147" i="1"/>
  <c r="BK1153" i="1"/>
  <c r="FN1150" i="1"/>
  <c r="FO1150" i="1" s="1"/>
  <c r="FP1150" i="1" s="1"/>
  <c r="BL1148" i="1"/>
  <c r="FS53" i="1"/>
  <c r="FT55" i="1"/>
  <c r="FT930" i="1"/>
  <c r="FT938" i="1"/>
  <c r="FS942" i="1" s="1"/>
  <c r="FR946" i="1" s="1"/>
  <c r="FU932" i="1"/>
  <c r="FV1076" i="1"/>
  <c r="FV1084" i="1"/>
  <c r="FU1088" i="1" s="1"/>
  <c r="FW1078" i="1"/>
  <c r="FP926" i="1"/>
  <c r="FP796" i="1"/>
  <c r="FP795" i="1"/>
  <c r="EV18" i="7" s="1"/>
  <c r="FS910" i="1"/>
  <c r="FS918" i="1"/>
  <c r="FT912" i="1"/>
  <c r="FP429" i="1"/>
  <c r="FQ431" i="1"/>
  <c r="FQ448" i="1" s="1"/>
  <c r="FT1032" i="1"/>
  <c r="FT1040" i="1"/>
  <c r="FS1044" i="1" s="1"/>
  <c r="FS1050" i="1" s="1"/>
  <c r="FU1034" i="1"/>
  <c r="FQ922" i="1"/>
  <c r="FR794" i="1"/>
  <c r="FW950" i="1"/>
  <c r="FW958" i="1"/>
  <c r="FV962" i="1" s="1"/>
  <c r="FV966" i="1" s="1"/>
  <c r="FX952" i="1"/>
  <c r="FT1054" i="1"/>
  <c r="FT1062" i="1"/>
  <c r="FS1066" i="1" s="1"/>
  <c r="FS1072" i="1" s="1"/>
  <c r="FU1056" i="1"/>
  <c r="FV970" i="1"/>
  <c r="FV978" i="1"/>
  <c r="FU982" i="1" s="1"/>
  <c r="FU986" i="1" s="1"/>
  <c r="FW972" i="1"/>
  <c r="FW1010" i="1"/>
  <c r="FW1018" i="1"/>
  <c r="FV1022" i="1" s="1"/>
  <c r="FX1012" i="1"/>
  <c r="FV990" i="1"/>
  <c r="FV998" i="1"/>
  <c r="FU1002" i="1" s="1"/>
  <c r="FU1006" i="1" s="1"/>
  <c r="FW992" i="1"/>
  <c r="EG1028" i="1"/>
  <c r="FQ1150" i="1" l="1"/>
  <c r="AN1162" i="1"/>
  <c r="AN1160" i="1"/>
  <c r="AN1159" i="1"/>
  <c r="AN1161" i="1"/>
  <c r="AN1163" i="1"/>
  <c r="FQ1149" i="1"/>
  <c r="FQ1151" i="1"/>
  <c r="AQ25" i="7"/>
  <c r="BM1147" i="1"/>
  <c r="BL1153" i="1"/>
  <c r="BM1148" i="1"/>
  <c r="FT53" i="1"/>
  <c r="FU55" i="1"/>
  <c r="FR922" i="1"/>
  <c r="FS794" i="1"/>
  <c r="FX950" i="1"/>
  <c r="FX958" i="1"/>
  <c r="FW962" i="1" s="1"/>
  <c r="FW966" i="1" s="1"/>
  <c r="FY952" i="1"/>
  <c r="FQ926" i="1"/>
  <c r="FQ795" i="1"/>
  <c r="EW18" i="7" s="1"/>
  <c r="FQ796" i="1"/>
  <c r="FQ429" i="1"/>
  <c r="FR431" i="1"/>
  <c r="FR448" i="1" s="1"/>
  <c r="FW1076" i="1"/>
  <c r="FW1084" i="1"/>
  <c r="FV1088" i="1" s="1"/>
  <c r="FX1078" i="1"/>
  <c r="FU930" i="1"/>
  <c r="FU938" i="1"/>
  <c r="FT942" i="1" s="1"/>
  <c r="FS946" i="1" s="1"/>
  <c r="FV932" i="1"/>
  <c r="FU1054" i="1"/>
  <c r="FU1062" i="1"/>
  <c r="FT1066" i="1" s="1"/>
  <c r="FT1072" i="1" s="1"/>
  <c r="FV1056" i="1"/>
  <c r="FU1032" i="1"/>
  <c r="FU1040" i="1"/>
  <c r="FT1044" i="1" s="1"/>
  <c r="FT1050" i="1" s="1"/>
  <c r="FV1034" i="1"/>
  <c r="FW990" i="1"/>
  <c r="FW998" i="1"/>
  <c r="FV1002" i="1" s="1"/>
  <c r="FV1006" i="1" s="1"/>
  <c r="FX992" i="1"/>
  <c r="FX1010" i="1"/>
  <c r="FX1018" i="1"/>
  <c r="FW1022" i="1" s="1"/>
  <c r="FY1012" i="1"/>
  <c r="FW970" i="1"/>
  <c r="FW978" i="1"/>
  <c r="FV982" i="1" s="1"/>
  <c r="FV986" i="1" s="1"/>
  <c r="FX972" i="1"/>
  <c r="FT910" i="1"/>
  <c r="FT918" i="1"/>
  <c r="FU912" i="1"/>
  <c r="EH1028" i="1"/>
  <c r="AN1165" i="1" l="1"/>
  <c r="AN1156" i="1"/>
  <c r="FR1151" i="1"/>
  <c r="FR1150" i="1"/>
  <c r="FR1149" i="1"/>
  <c r="BN1148" i="1"/>
  <c r="BO1148" i="1" s="1"/>
  <c r="BP1148" i="1" s="1"/>
  <c r="BQ1148" i="1" s="1"/>
  <c r="BR1148" i="1" s="1"/>
  <c r="BS1148" i="1" s="1"/>
  <c r="BT1148" i="1" s="1"/>
  <c r="BU1148" i="1" s="1"/>
  <c r="BV1148" i="1" s="1"/>
  <c r="BW1148" i="1" s="1"/>
  <c r="BX1148" i="1" s="1"/>
  <c r="BY1148" i="1" s="1"/>
  <c r="BZ1148" i="1" s="1"/>
  <c r="CA1148" i="1" s="1"/>
  <c r="CB1148" i="1" s="1"/>
  <c r="CC1148" i="1" s="1"/>
  <c r="CD1148" i="1" s="1"/>
  <c r="CE1148" i="1" s="1"/>
  <c r="CF1148" i="1" s="1"/>
  <c r="CG1148" i="1" s="1"/>
  <c r="CH1148" i="1" s="1"/>
  <c r="CI1148" i="1" s="1"/>
  <c r="CJ1148" i="1" s="1"/>
  <c r="CK1148" i="1" s="1"/>
  <c r="CL1148" i="1" s="1"/>
  <c r="CM1148" i="1" s="1"/>
  <c r="CN1148" i="1" s="1"/>
  <c r="CO1148" i="1" s="1"/>
  <c r="CP1148" i="1" s="1"/>
  <c r="CQ1148" i="1" s="1"/>
  <c r="CR1148" i="1" s="1"/>
  <c r="CS1148" i="1" s="1"/>
  <c r="CT1148" i="1" s="1"/>
  <c r="CU1148" i="1" s="1"/>
  <c r="CV1148" i="1" s="1"/>
  <c r="CW1148" i="1" s="1"/>
  <c r="CX1148" i="1" s="1"/>
  <c r="CY1148" i="1" s="1"/>
  <c r="CZ1148" i="1" s="1"/>
  <c r="DA1148" i="1" s="1"/>
  <c r="DB1148" i="1" s="1"/>
  <c r="DC1148" i="1" s="1"/>
  <c r="DD1148" i="1" s="1"/>
  <c r="DE1148" i="1" s="1"/>
  <c r="DF1148" i="1" s="1"/>
  <c r="DG1148" i="1" s="1"/>
  <c r="DH1148" i="1" s="1"/>
  <c r="DI1148" i="1" s="1"/>
  <c r="DJ1148" i="1" s="1"/>
  <c r="DK1148" i="1" s="1"/>
  <c r="DL1148" i="1" s="1"/>
  <c r="DM1148" i="1" s="1"/>
  <c r="DN1148" i="1" s="1"/>
  <c r="DO1148" i="1" s="1"/>
  <c r="DP1148" i="1" s="1"/>
  <c r="DQ1148" i="1" s="1"/>
  <c r="DR1148" i="1" s="1"/>
  <c r="DS1148" i="1" s="1"/>
  <c r="DT1148" i="1" s="1"/>
  <c r="DU1148" i="1" s="1"/>
  <c r="DV1148" i="1" s="1"/>
  <c r="DW1148" i="1" s="1"/>
  <c r="DX1148" i="1" s="1"/>
  <c r="DY1148" i="1" s="1"/>
  <c r="DZ1148" i="1" s="1"/>
  <c r="EA1148" i="1" s="1"/>
  <c r="EB1148" i="1" s="1"/>
  <c r="EC1148" i="1" s="1"/>
  <c r="ED1148" i="1" s="1"/>
  <c r="EE1148" i="1" s="1"/>
  <c r="EF1148" i="1" s="1"/>
  <c r="EG1148" i="1" s="1"/>
  <c r="EH1148" i="1" s="1"/>
  <c r="EI1148" i="1" s="1"/>
  <c r="EJ1148" i="1" s="1"/>
  <c r="EK1148" i="1" s="1"/>
  <c r="EL1148" i="1" s="1"/>
  <c r="EM1148" i="1" s="1"/>
  <c r="EN1148" i="1" s="1"/>
  <c r="EO1148" i="1" s="1"/>
  <c r="EP1148" i="1" s="1"/>
  <c r="EQ1148" i="1" s="1"/>
  <c r="ER1148" i="1" s="1"/>
  <c r="ES1148" i="1" s="1"/>
  <c r="ET1148" i="1" s="1"/>
  <c r="EU1148" i="1" s="1"/>
  <c r="EV1148" i="1" s="1"/>
  <c r="EW1148" i="1" s="1"/>
  <c r="EX1148" i="1" s="1"/>
  <c r="EY1148" i="1" s="1"/>
  <c r="EZ1148" i="1" s="1"/>
  <c r="FA1148" i="1" s="1"/>
  <c r="FB1148" i="1" s="1"/>
  <c r="FC1148" i="1" s="1"/>
  <c r="FD1148" i="1" s="1"/>
  <c r="FE1148" i="1" s="1"/>
  <c r="FF1148" i="1" s="1"/>
  <c r="FG1148" i="1" s="1"/>
  <c r="FH1148" i="1" s="1"/>
  <c r="FI1148" i="1" s="1"/>
  <c r="FJ1148" i="1" s="1"/>
  <c r="FK1148" i="1" s="1"/>
  <c r="FL1148" i="1" s="1"/>
  <c r="FM1148" i="1" s="1"/>
  <c r="FN1148" i="1" s="1"/>
  <c r="FO1148" i="1" s="1"/>
  <c r="FP1148" i="1" s="1"/>
  <c r="FQ1148" i="1" s="1"/>
  <c r="FR1148" i="1" s="1"/>
  <c r="FS1148" i="1" s="1"/>
  <c r="AR25" i="7"/>
  <c r="BN1147" i="1"/>
  <c r="BM1153" i="1"/>
  <c r="FU53" i="1"/>
  <c r="FV55" i="1"/>
  <c r="FX970" i="1"/>
  <c r="FX978" i="1"/>
  <c r="FW982" i="1" s="1"/>
  <c r="FW986" i="1" s="1"/>
  <c r="FY972" i="1"/>
  <c r="FU910" i="1"/>
  <c r="FU918" i="1"/>
  <c r="FV912" i="1"/>
  <c r="FR429" i="1"/>
  <c r="FS431" i="1"/>
  <c r="FS448" i="1" s="1"/>
  <c r="FV1054" i="1"/>
  <c r="FV1062" i="1"/>
  <c r="FU1066" i="1" s="1"/>
  <c r="FU1072" i="1" s="1"/>
  <c r="FW1056" i="1"/>
  <c r="FV1032" i="1"/>
  <c r="FV1040" i="1"/>
  <c r="FU1044" i="1" s="1"/>
  <c r="FU1050" i="1" s="1"/>
  <c r="FW1034" i="1"/>
  <c r="FS922" i="1"/>
  <c r="FT794" i="1"/>
  <c r="FX990" i="1"/>
  <c r="FX998" i="1"/>
  <c r="FW1002" i="1" s="1"/>
  <c r="FW1006" i="1" s="1"/>
  <c r="FY992" i="1"/>
  <c r="FX1076" i="1"/>
  <c r="FX1084" i="1"/>
  <c r="FW1088" i="1" s="1"/>
  <c r="FY1078" i="1"/>
  <c r="FY950" i="1"/>
  <c r="FY958" i="1"/>
  <c r="FX962" i="1" s="1"/>
  <c r="FX966" i="1" s="1"/>
  <c r="FZ952" i="1"/>
  <c r="FY1010" i="1"/>
  <c r="FY1018" i="1"/>
  <c r="FX1022" i="1" s="1"/>
  <c r="FZ1012" i="1"/>
  <c r="FV930" i="1"/>
  <c r="FV938" i="1"/>
  <c r="FU942" i="1" s="1"/>
  <c r="FT946" i="1" s="1"/>
  <c r="FW932" i="1"/>
  <c r="FR926" i="1"/>
  <c r="FR795" i="1"/>
  <c r="EX18" i="7" s="1"/>
  <c r="FR796" i="1"/>
  <c r="EI1028" i="1"/>
  <c r="T63" i="7" l="1"/>
  <c r="AN1214" i="1"/>
  <c r="T81" i="7" s="1"/>
  <c r="T23" i="7"/>
  <c r="FS1149" i="1"/>
  <c r="FS1150" i="1"/>
  <c r="FS1151" i="1"/>
  <c r="AS25" i="7"/>
  <c r="BO1147" i="1"/>
  <c r="BN1153" i="1"/>
  <c r="FV53" i="1"/>
  <c r="FW55" i="1"/>
  <c r="FZ1010" i="1"/>
  <c r="FZ1018" i="1"/>
  <c r="FY1022" i="1" s="1"/>
  <c r="GA1012" i="1"/>
  <c r="FW930" i="1"/>
  <c r="FW938" i="1"/>
  <c r="FV942" i="1" s="1"/>
  <c r="FU946" i="1" s="1"/>
  <c r="FX932" i="1"/>
  <c r="FY990" i="1"/>
  <c r="FY998" i="1"/>
  <c r="FX1002" i="1" s="1"/>
  <c r="FX1006" i="1" s="1"/>
  <c r="FZ992" i="1"/>
  <c r="FS926" i="1"/>
  <c r="FS796" i="1"/>
  <c r="FS795" i="1"/>
  <c r="EY18" i="7" s="1"/>
  <c r="FW1054" i="1"/>
  <c r="FW1062" i="1"/>
  <c r="FV1066" i="1" s="1"/>
  <c r="FV1072" i="1" s="1"/>
  <c r="FX1056" i="1"/>
  <c r="FS429" i="1"/>
  <c r="FT431" i="1"/>
  <c r="FT448" i="1" s="1"/>
  <c r="FY1076" i="1"/>
  <c r="FY1084" i="1"/>
  <c r="FX1088" i="1" s="1"/>
  <c r="FZ1078" i="1"/>
  <c r="FW1032" i="1"/>
  <c r="FW1040" i="1"/>
  <c r="FV1044" i="1" s="1"/>
  <c r="FV1050" i="1" s="1"/>
  <c r="FX1034" i="1"/>
  <c r="FY970" i="1"/>
  <c r="FY978" i="1"/>
  <c r="FX982" i="1" s="1"/>
  <c r="FX986" i="1" s="1"/>
  <c r="FZ972" i="1"/>
  <c r="FZ950" i="1"/>
  <c r="FZ958" i="1"/>
  <c r="FY962" i="1" s="1"/>
  <c r="FY966" i="1" s="1"/>
  <c r="GA952" i="1"/>
  <c r="FV910" i="1"/>
  <c r="FV918" i="1"/>
  <c r="FW912" i="1"/>
  <c r="FT922" i="1"/>
  <c r="FU794" i="1"/>
  <c r="EJ1028" i="1"/>
  <c r="AO1163" i="1" l="1"/>
  <c r="AO1160" i="1"/>
  <c r="AO1161" i="1"/>
  <c r="AO1159" i="1"/>
  <c r="AO1162" i="1"/>
  <c r="FT1151" i="1"/>
  <c r="FT1149" i="1"/>
  <c r="FT1150" i="1"/>
  <c r="FT1148" i="1"/>
  <c r="BP1147" i="1"/>
  <c r="BO1153" i="1"/>
  <c r="AT25" i="7"/>
  <c r="FW53" i="1"/>
  <c r="FX55" i="1"/>
  <c r="FU922" i="1"/>
  <c r="FV794" i="1"/>
  <c r="FZ1076" i="1"/>
  <c r="FZ1084" i="1"/>
  <c r="FY1088" i="1" s="1"/>
  <c r="GA1078" i="1"/>
  <c r="FX1032" i="1"/>
  <c r="FX1040" i="1"/>
  <c r="FW1044" i="1" s="1"/>
  <c r="FW1050" i="1" s="1"/>
  <c r="FY1034" i="1"/>
  <c r="FX1054" i="1"/>
  <c r="FX1062" i="1"/>
  <c r="FW1066" i="1" s="1"/>
  <c r="FW1072" i="1" s="1"/>
  <c r="FY1056" i="1"/>
  <c r="FX930" i="1"/>
  <c r="FX938" i="1"/>
  <c r="FW942" i="1" s="1"/>
  <c r="FV946" i="1" s="1"/>
  <c r="FY932" i="1"/>
  <c r="GA1010" i="1"/>
  <c r="GA1018" i="1"/>
  <c r="FZ1022" i="1" s="1"/>
  <c r="GB1012" i="1"/>
  <c r="FT926" i="1"/>
  <c r="FT795" i="1"/>
  <c r="EZ18" i="7" s="1"/>
  <c r="FT796" i="1"/>
  <c r="GA950" i="1"/>
  <c r="GA958" i="1"/>
  <c r="FZ962" i="1" s="1"/>
  <c r="FZ966" i="1" s="1"/>
  <c r="GB952" i="1"/>
  <c r="FZ970" i="1"/>
  <c r="FZ978" i="1"/>
  <c r="FY982" i="1" s="1"/>
  <c r="FY986" i="1" s="1"/>
  <c r="GA972" i="1"/>
  <c r="FW910" i="1"/>
  <c r="FW918" i="1"/>
  <c r="FX912" i="1"/>
  <c r="FT429" i="1"/>
  <c r="FU431" i="1"/>
  <c r="FU448" i="1" s="1"/>
  <c r="FZ990" i="1"/>
  <c r="FZ998" i="1"/>
  <c r="FY1002" i="1" s="1"/>
  <c r="FY1006" i="1" s="1"/>
  <c r="GA992" i="1"/>
  <c r="EK1028" i="1"/>
  <c r="AO1165" i="1" l="1"/>
  <c r="AO1156" i="1"/>
  <c r="FU1150" i="1"/>
  <c r="FU1149" i="1"/>
  <c r="FU1151" i="1"/>
  <c r="FU1148" i="1"/>
  <c r="AU25" i="7"/>
  <c r="BQ1147" i="1"/>
  <c r="BP1153" i="1"/>
  <c r="FX53" i="1"/>
  <c r="FY55" i="1"/>
  <c r="FU429" i="1"/>
  <c r="FV431" i="1"/>
  <c r="FV448" i="1" s="1"/>
  <c r="GB950" i="1"/>
  <c r="GB958" i="1"/>
  <c r="GA962" i="1" s="1"/>
  <c r="GA966" i="1" s="1"/>
  <c r="GC952" i="1"/>
  <c r="GA990" i="1"/>
  <c r="GA998" i="1"/>
  <c r="FZ1002" i="1" s="1"/>
  <c r="FZ1006" i="1" s="1"/>
  <c r="GB992" i="1"/>
  <c r="GA970" i="1"/>
  <c r="GA978" i="1"/>
  <c r="FZ982" i="1" s="1"/>
  <c r="FZ986" i="1" s="1"/>
  <c r="GB972" i="1"/>
  <c r="FY930" i="1"/>
  <c r="FY938" i="1"/>
  <c r="FX942" i="1" s="1"/>
  <c r="FW946" i="1" s="1"/>
  <c r="FZ932" i="1"/>
  <c r="FY1032" i="1"/>
  <c r="FY1040" i="1"/>
  <c r="FX1044" i="1" s="1"/>
  <c r="FX1050" i="1" s="1"/>
  <c r="FZ1034" i="1"/>
  <c r="GB1010" i="1"/>
  <c r="GB1018" i="1"/>
  <c r="GA1022" i="1" s="1"/>
  <c r="GC1012" i="1"/>
  <c r="FY1054" i="1"/>
  <c r="FY1062" i="1"/>
  <c r="FX1066" i="1" s="1"/>
  <c r="FX1072" i="1" s="1"/>
  <c r="FZ1056" i="1"/>
  <c r="FX910" i="1"/>
  <c r="FX918" i="1"/>
  <c r="FY912" i="1"/>
  <c r="FV922" i="1"/>
  <c r="FW794" i="1"/>
  <c r="GA1076" i="1"/>
  <c r="GA1084" i="1"/>
  <c r="FZ1088" i="1" s="1"/>
  <c r="GB1078" i="1"/>
  <c r="FU926" i="1"/>
  <c r="FU795" i="1"/>
  <c r="FA18" i="7" s="1"/>
  <c r="FU796" i="1"/>
  <c r="EL1028" i="1"/>
  <c r="U63" i="7" l="1"/>
  <c r="AO1212" i="1"/>
  <c r="U23" i="7"/>
  <c r="FV1148" i="1"/>
  <c r="FV1151" i="1"/>
  <c r="FV1149" i="1"/>
  <c r="FV1150" i="1"/>
  <c r="AV25" i="7"/>
  <c r="BR1147" i="1"/>
  <c r="BQ1153" i="1"/>
  <c r="FY53" i="1"/>
  <c r="FZ55" i="1"/>
  <c r="FV926" i="1"/>
  <c r="FV796" i="1"/>
  <c r="FV795" i="1"/>
  <c r="FB18" i="7" s="1"/>
  <c r="FZ1054" i="1"/>
  <c r="FZ1062" i="1"/>
  <c r="FY1066" i="1" s="1"/>
  <c r="FY1072" i="1" s="1"/>
  <c r="GA1056" i="1"/>
  <c r="GB990" i="1"/>
  <c r="GB998" i="1"/>
  <c r="GA1002" i="1" s="1"/>
  <c r="GA1006" i="1" s="1"/>
  <c r="GC992" i="1"/>
  <c r="FZ930" i="1"/>
  <c r="FZ938" i="1"/>
  <c r="FY942" i="1" s="1"/>
  <c r="FX946" i="1" s="1"/>
  <c r="GA932" i="1"/>
  <c r="GB970" i="1"/>
  <c r="GB978" i="1"/>
  <c r="GA982" i="1" s="1"/>
  <c r="GA986" i="1" s="1"/>
  <c r="GC972" i="1"/>
  <c r="FY910" i="1"/>
  <c r="FY918" i="1"/>
  <c r="FZ912" i="1"/>
  <c r="FV429" i="1"/>
  <c r="FW431" i="1"/>
  <c r="FW448" i="1" s="1"/>
  <c r="FW922" i="1"/>
  <c r="FX794" i="1"/>
  <c r="FZ1032" i="1"/>
  <c r="FZ1040" i="1"/>
  <c r="FY1044" i="1" s="1"/>
  <c r="FY1050" i="1" s="1"/>
  <c r="GA1034" i="1"/>
  <c r="GB1076" i="1"/>
  <c r="GB1084" i="1"/>
  <c r="GA1088" i="1" s="1"/>
  <c r="GC1078" i="1"/>
  <c r="GC1010" i="1"/>
  <c r="GC1018" i="1"/>
  <c r="GB1022" i="1" s="1"/>
  <c r="GD1012" i="1"/>
  <c r="GC950" i="1"/>
  <c r="GC958" i="1"/>
  <c r="GB962" i="1" s="1"/>
  <c r="GB966" i="1" s="1"/>
  <c r="GD952" i="1"/>
  <c r="EM1028" i="1"/>
  <c r="FW1148" i="1" l="1"/>
  <c r="U43" i="7"/>
  <c r="AO1214" i="1"/>
  <c r="U81" i="7" s="1"/>
  <c r="AP1159" i="1"/>
  <c r="AP1161" i="1"/>
  <c r="AP1163" i="1"/>
  <c r="AP1162" i="1"/>
  <c r="AP1160" i="1"/>
  <c r="FW1150" i="1"/>
  <c r="FW1149" i="1"/>
  <c r="FW1151" i="1"/>
  <c r="AW25" i="7"/>
  <c r="BS1147" i="1"/>
  <c r="BR1153" i="1"/>
  <c r="AX25" i="7" s="1"/>
  <c r="FZ53" i="1"/>
  <c r="GA55" i="1"/>
  <c r="GA1032" i="1"/>
  <c r="GA1040" i="1"/>
  <c r="FZ1044" i="1" s="1"/>
  <c r="FZ1050" i="1" s="1"/>
  <c r="GB1034" i="1"/>
  <c r="FW926" i="1"/>
  <c r="FW796" i="1"/>
  <c r="FW795" i="1"/>
  <c r="FC18" i="7" s="1"/>
  <c r="FZ910" i="1"/>
  <c r="FZ918" i="1"/>
  <c r="GA912" i="1"/>
  <c r="GA1054" i="1"/>
  <c r="GA1062" i="1"/>
  <c r="FZ1066" i="1" s="1"/>
  <c r="FZ1072" i="1" s="1"/>
  <c r="GB1056" i="1"/>
  <c r="GD950" i="1"/>
  <c r="GD958" i="1"/>
  <c r="GC962" i="1" s="1"/>
  <c r="GC966" i="1" s="1"/>
  <c r="GE952" i="1"/>
  <c r="GC970" i="1"/>
  <c r="GC978" i="1"/>
  <c r="GB982" i="1" s="1"/>
  <c r="GB986" i="1" s="1"/>
  <c r="GD972" i="1"/>
  <c r="GC1076" i="1"/>
  <c r="GC1084" i="1"/>
  <c r="GB1088" i="1" s="1"/>
  <c r="GD1078" i="1"/>
  <c r="FX922" i="1"/>
  <c r="FY794" i="1"/>
  <c r="GC990" i="1"/>
  <c r="GC998" i="1"/>
  <c r="GB1002" i="1" s="1"/>
  <c r="GB1006" i="1" s="1"/>
  <c r="GD992" i="1"/>
  <c r="GD1010" i="1"/>
  <c r="GD1018" i="1"/>
  <c r="GC1022" i="1" s="1"/>
  <c r="GE1012" i="1"/>
  <c r="FW429" i="1"/>
  <c r="FX431" i="1"/>
  <c r="FX448" i="1" s="1"/>
  <c r="GA930" i="1"/>
  <c r="GA938" i="1"/>
  <c r="FZ942" i="1" s="1"/>
  <c r="FY946" i="1" s="1"/>
  <c r="GB932" i="1"/>
  <c r="EN1028" i="1"/>
  <c r="FX1148" i="1" l="1"/>
  <c r="AP1156" i="1"/>
  <c r="AP1165" i="1"/>
  <c r="FX1151" i="1"/>
  <c r="FX1149" i="1"/>
  <c r="FX1150" i="1"/>
  <c r="BT1147" i="1"/>
  <c r="BS1153" i="1"/>
  <c r="AY25" i="7" s="1"/>
  <c r="GA53" i="1"/>
  <c r="GB55" i="1"/>
  <c r="GB930" i="1"/>
  <c r="GB938" i="1"/>
  <c r="GA942" i="1" s="1"/>
  <c r="FZ946" i="1" s="1"/>
  <c r="GC932" i="1"/>
  <c r="GD990" i="1"/>
  <c r="GD998" i="1"/>
  <c r="GC1002" i="1" s="1"/>
  <c r="GC1006" i="1" s="1"/>
  <c r="GE992" i="1"/>
  <c r="FX926" i="1"/>
  <c r="FX796" i="1"/>
  <c r="FX795" i="1"/>
  <c r="FD18" i="7" s="1"/>
  <c r="GE950" i="1"/>
  <c r="GE958" i="1"/>
  <c r="GD962" i="1" s="1"/>
  <c r="GD966" i="1" s="1"/>
  <c r="GF952" i="1"/>
  <c r="GB1054" i="1"/>
  <c r="GB1062" i="1"/>
  <c r="GA1066" i="1" s="1"/>
  <c r="GA1072" i="1" s="1"/>
  <c r="GC1056" i="1"/>
  <c r="FY922" i="1"/>
  <c r="FZ794" i="1"/>
  <c r="GD1076" i="1"/>
  <c r="GD1084" i="1"/>
  <c r="GC1088" i="1" s="1"/>
  <c r="GE1078" i="1"/>
  <c r="GD970" i="1"/>
  <c r="GD978" i="1"/>
  <c r="GC982" i="1" s="1"/>
  <c r="GC986" i="1" s="1"/>
  <c r="GE972" i="1"/>
  <c r="GB1032" i="1"/>
  <c r="GB1040" i="1"/>
  <c r="GA1044" i="1" s="1"/>
  <c r="GA1050" i="1" s="1"/>
  <c r="GC1034" i="1"/>
  <c r="GE1010" i="1"/>
  <c r="GE1018" i="1"/>
  <c r="GD1022" i="1" s="1"/>
  <c r="GF1012" i="1"/>
  <c r="FX429" i="1"/>
  <c r="FY431" i="1"/>
  <c r="FY448" i="1" s="1"/>
  <c r="GA910" i="1"/>
  <c r="GA918" i="1"/>
  <c r="GB912" i="1"/>
  <c r="EO1028" i="1"/>
  <c r="AP1214" i="1" l="1"/>
  <c r="V81" i="7" s="1"/>
  <c r="V23" i="7"/>
  <c r="FY1148" i="1"/>
  <c r="V63" i="7"/>
  <c r="FY1150" i="1"/>
  <c r="FY1149" i="1"/>
  <c r="FY1151" i="1"/>
  <c r="BU1147" i="1"/>
  <c r="BT1153" i="1"/>
  <c r="AZ25" i="7" s="1"/>
  <c r="GB53" i="1"/>
  <c r="GC55" i="1"/>
  <c r="GB910" i="1"/>
  <c r="GB918" i="1"/>
  <c r="GC912" i="1"/>
  <c r="GC1032" i="1"/>
  <c r="GC1040" i="1"/>
  <c r="GB1044" i="1" s="1"/>
  <c r="GB1050" i="1" s="1"/>
  <c r="GD1034" i="1"/>
  <c r="FZ922" i="1"/>
  <c r="GA794" i="1"/>
  <c r="GF1010" i="1"/>
  <c r="GF1018" i="1"/>
  <c r="GE1022" i="1" s="1"/>
  <c r="GG1012" i="1"/>
  <c r="GE1076" i="1"/>
  <c r="GE1084" i="1"/>
  <c r="GD1088" i="1" s="1"/>
  <c r="GF1078" i="1"/>
  <c r="FY429" i="1"/>
  <c r="FZ431" i="1"/>
  <c r="FZ448" i="1" s="1"/>
  <c r="GE970" i="1"/>
  <c r="GE978" i="1"/>
  <c r="GD982" i="1" s="1"/>
  <c r="GD986" i="1" s="1"/>
  <c r="GF972" i="1"/>
  <c r="FY926" i="1"/>
  <c r="FY796" i="1"/>
  <c r="FY795" i="1"/>
  <c r="FE18" i="7" s="1"/>
  <c r="GF950" i="1"/>
  <c r="GF958" i="1"/>
  <c r="GE962" i="1" s="1"/>
  <c r="GE966" i="1" s="1"/>
  <c r="GG952" i="1"/>
  <c r="GC1054" i="1"/>
  <c r="GC1062" i="1"/>
  <c r="GB1066" i="1" s="1"/>
  <c r="GB1072" i="1" s="1"/>
  <c r="GD1056" i="1"/>
  <c r="GC930" i="1"/>
  <c r="GC938" i="1"/>
  <c r="GB942" i="1" s="1"/>
  <c r="GA946" i="1" s="1"/>
  <c r="GD932" i="1"/>
  <c r="GE990" i="1"/>
  <c r="GE998" i="1"/>
  <c r="GD1002" i="1" s="1"/>
  <c r="GD1006" i="1" s="1"/>
  <c r="GF992" i="1"/>
  <c r="EP1028" i="1"/>
  <c r="AQ1161" i="1" l="1"/>
  <c r="AQ1163" i="1"/>
  <c r="AQ1162" i="1"/>
  <c r="AQ1160" i="1"/>
  <c r="AQ1159" i="1"/>
  <c r="FZ1148" i="1"/>
  <c r="FZ1151" i="1"/>
  <c r="FZ1149" i="1"/>
  <c r="FZ1150" i="1"/>
  <c r="BV1147" i="1"/>
  <c r="BU1153" i="1"/>
  <c r="BA25" i="7" s="1"/>
  <c r="GC53" i="1"/>
  <c r="GD55" i="1"/>
  <c r="FZ429" i="1"/>
  <c r="GA431" i="1"/>
  <c r="GA448" i="1" s="1"/>
  <c r="GF970" i="1"/>
  <c r="GF978" i="1"/>
  <c r="GE982" i="1" s="1"/>
  <c r="GE986" i="1" s="1"/>
  <c r="GG972" i="1"/>
  <c r="GG1010" i="1"/>
  <c r="GG1018" i="1"/>
  <c r="GF1022" i="1" s="1"/>
  <c r="GH1012" i="1"/>
  <c r="FZ926" i="1"/>
  <c r="FZ796" i="1"/>
  <c r="FZ795" i="1"/>
  <c r="FF18" i="7" s="1"/>
  <c r="GC910" i="1"/>
  <c r="GC918" i="1"/>
  <c r="GD912" i="1"/>
  <c r="GF1076" i="1"/>
  <c r="GF1084" i="1"/>
  <c r="GE1088" i="1" s="1"/>
  <c r="GG1078" i="1"/>
  <c r="GD1032" i="1"/>
  <c r="GD1040" i="1"/>
  <c r="GC1044" i="1" s="1"/>
  <c r="GC1050" i="1" s="1"/>
  <c r="GE1034" i="1"/>
  <c r="GA922" i="1"/>
  <c r="GB794" i="1"/>
  <c r="GF990" i="1"/>
  <c r="GF998" i="1"/>
  <c r="GE1002" i="1" s="1"/>
  <c r="GE1006" i="1" s="1"/>
  <c r="GG992" i="1"/>
  <c r="GD930" i="1"/>
  <c r="GD938" i="1"/>
  <c r="GC942" i="1" s="1"/>
  <c r="GB946" i="1" s="1"/>
  <c r="GE932" i="1"/>
  <c r="GD1054" i="1"/>
  <c r="GD1062" i="1"/>
  <c r="GC1066" i="1" s="1"/>
  <c r="GC1072" i="1" s="1"/>
  <c r="GE1056" i="1"/>
  <c r="GG950" i="1"/>
  <c r="GG958" i="1"/>
  <c r="GF962" i="1" s="1"/>
  <c r="GF966" i="1" s="1"/>
  <c r="GH952" i="1"/>
  <c r="EQ1028" i="1"/>
  <c r="GA1148" i="1" l="1"/>
  <c r="AQ1156" i="1"/>
  <c r="AQ1165" i="1"/>
  <c r="GA1150" i="1"/>
  <c r="GA1149" i="1"/>
  <c r="GA1151" i="1"/>
  <c r="BW1147" i="1"/>
  <c r="BV1153" i="1"/>
  <c r="BB25" i="7" s="1"/>
  <c r="GD53" i="1"/>
  <c r="GE55" i="1"/>
  <c r="GE1054" i="1"/>
  <c r="GE1062" i="1"/>
  <c r="GD1066" i="1" s="1"/>
  <c r="GD1072" i="1" s="1"/>
  <c r="GF1056" i="1"/>
  <c r="GH950" i="1"/>
  <c r="GH958" i="1"/>
  <c r="GG962" i="1" s="1"/>
  <c r="GG966" i="1" s="1"/>
  <c r="GI952" i="1"/>
  <c r="GD910" i="1"/>
  <c r="GD918" i="1"/>
  <c r="GE912" i="1"/>
  <c r="GA429" i="1"/>
  <c r="GB431" i="1"/>
  <c r="GB448" i="1" s="1"/>
  <c r="GG990" i="1"/>
  <c r="GG998" i="1"/>
  <c r="GF1002" i="1" s="1"/>
  <c r="GF1006" i="1" s="1"/>
  <c r="GH992" i="1"/>
  <c r="GA926" i="1"/>
  <c r="GA795" i="1"/>
  <c r="FG18" i="7" s="1"/>
  <c r="GA796" i="1"/>
  <c r="GG1076" i="1"/>
  <c r="GG1084" i="1"/>
  <c r="GF1088" i="1" s="1"/>
  <c r="GH1078" i="1"/>
  <c r="GB922" i="1"/>
  <c r="GC794" i="1"/>
  <c r="GG970" i="1"/>
  <c r="GG978" i="1"/>
  <c r="GF982" i="1" s="1"/>
  <c r="GF986" i="1" s="1"/>
  <c r="GH972" i="1"/>
  <c r="GE930" i="1"/>
  <c r="GE938" i="1"/>
  <c r="GD942" i="1" s="1"/>
  <c r="GC946" i="1" s="1"/>
  <c r="GF932" i="1"/>
  <c r="GE1032" i="1"/>
  <c r="GE1040" i="1"/>
  <c r="GD1044" i="1" s="1"/>
  <c r="GD1050" i="1" s="1"/>
  <c r="GF1034" i="1"/>
  <c r="GH1010" i="1"/>
  <c r="GH1018" i="1"/>
  <c r="GG1022" i="1" s="1"/>
  <c r="GI1012" i="1"/>
  <c r="ER1028" i="1"/>
  <c r="AF1094" i="1"/>
  <c r="W23" i="7" l="1"/>
  <c r="AQ1214" i="1"/>
  <c r="W81" i="7" s="1"/>
  <c r="GB1148" i="1"/>
  <c r="W63" i="7"/>
  <c r="GB1151" i="1"/>
  <c r="GB1149" i="1"/>
  <c r="GB1150" i="1"/>
  <c r="BX1147" i="1"/>
  <c r="BW1153" i="1"/>
  <c r="BC25" i="7" s="1"/>
  <c r="GE53" i="1"/>
  <c r="GF55" i="1"/>
  <c r="GI1010" i="1"/>
  <c r="GI1018" i="1"/>
  <c r="GH1022" i="1" s="1"/>
  <c r="GJ1012" i="1"/>
  <c r="GB429" i="1"/>
  <c r="GC431" i="1"/>
  <c r="GC448" i="1" s="1"/>
  <c r="GC922" i="1"/>
  <c r="GD794" i="1"/>
  <c r="GH970" i="1"/>
  <c r="GH978" i="1"/>
  <c r="GG982" i="1" s="1"/>
  <c r="GG986" i="1" s="1"/>
  <c r="GI972" i="1"/>
  <c r="GH990" i="1"/>
  <c r="GH998" i="1"/>
  <c r="GG1002" i="1" s="1"/>
  <c r="GG1006" i="1" s="1"/>
  <c r="GI992" i="1"/>
  <c r="GF1054" i="1"/>
  <c r="GF1062" i="1"/>
  <c r="GE1066" i="1" s="1"/>
  <c r="GE1072" i="1" s="1"/>
  <c r="GG1056" i="1"/>
  <c r="GF930" i="1"/>
  <c r="GF938" i="1"/>
  <c r="GE942" i="1" s="1"/>
  <c r="GD946" i="1" s="1"/>
  <c r="GG932" i="1"/>
  <c r="GB926" i="1"/>
  <c r="GB796" i="1"/>
  <c r="GB795" i="1"/>
  <c r="FH18" i="7" s="1"/>
  <c r="GI950" i="1"/>
  <c r="GI958" i="1"/>
  <c r="GH962" i="1" s="1"/>
  <c r="GH966" i="1" s="1"/>
  <c r="GJ952" i="1"/>
  <c r="GF1032" i="1"/>
  <c r="GF1040" i="1"/>
  <c r="GE1044" i="1" s="1"/>
  <c r="GE1050" i="1" s="1"/>
  <c r="GG1034" i="1"/>
  <c r="GH1076" i="1"/>
  <c r="GH1084" i="1"/>
  <c r="GG1088" i="1" s="1"/>
  <c r="GI1078" i="1"/>
  <c r="GE910" i="1"/>
  <c r="GE918" i="1"/>
  <c r="GF912" i="1"/>
  <c r="ES1028" i="1"/>
  <c r="AF797" i="1"/>
  <c r="AG1094" i="1"/>
  <c r="AG797" i="1" s="1"/>
  <c r="M37" i="7" s="1"/>
  <c r="CT795" i="1"/>
  <c r="BZ18" i="7" s="1"/>
  <c r="W906" i="1"/>
  <c r="W833" i="1"/>
  <c r="W1137" i="1"/>
  <c r="W1198" i="1"/>
  <c r="W902" i="1"/>
  <c r="W1188" i="1"/>
  <c r="W1200" i="1"/>
  <c r="W891" i="1"/>
  <c r="W1199" i="1"/>
  <c r="W837" i="1"/>
  <c r="W1197" i="1"/>
  <c r="W898" i="1"/>
  <c r="W652" i="1"/>
  <c r="W1196" i="1"/>
  <c r="W883" i="1"/>
  <c r="W829" i="1"/>
  <c r="W887" i="1"/>
  <c r="W327" i="1"/>
  <c r="W387" i="1"/>
  <c r="W668" i="1"/>
  <c r="W628" i="1"/>
  <c r="W391" i="1"/>
  <c r="W331" i="1"/>
  <c r="W672" i="1"/>
  <c r="W632" i="1"/>
  <c r="W323" i="1"/>
  <c r="W371" i="1"/>
  <c r="W367" i="1"/>
  <c r="W648" i="1"/>
  <c r="AH41" i="6"/>
  <c r="AF41" i="6"/>
  <c r="AF19" i="6"/>
  <c r="AH30" i="6"/>
  <c r="AC41" i="6"/>
  <c r="AG41" i="6"/>
  <c r="AH19" i="6"/>
  <c r="AD41" i="6"/>
  <c r="AD30" i="6"/>
  <c r="AE41" i="6"/>
  <c r="AF30" i="6"/>
  <c r="AG30" i="6"/>
  <c r="AG19" i="6"/>
  <c r="AC19" i="6"/>
  <c r="AB41" i="6"/>
  <c r="AB30" i="6"/>
  <c r="AC30" i="6"/>
  <c r="AD19" i="6"/>
  <c r="AE19" i="6"/>
  <c r="GC1148" i="1" l="1"/>
  <c r="AR1163" i="1"/>
  <c r="AR1161" i="1"/>
  <c r="AR1160" i="1"/>
  <c r="AR1162" i="1"/>
  <c r="AR1159" i="1"/>
  <c r="GC1150" i="1"/>
  <c r="GC1149" i="1"/>
  <c r="GC1151" i="1"/>
  <c r="BY1147" i="1"/>
  <c r="BX1153" i="1"/>
  <c r="BD25" i="7" s="1"/>
  <c r="GF53" i="1"/>
  <c r="GG55" i="1"/>
  <c r="GD922" i="1"/>
  <c r="GE794" i="1"/>
  <c r="GG930" i="1"/>
  <c r="GG938" i="1"/>
  <c r="GF942" i="1" s="1"/>
  <c r="GH932" i="1"/>
  <c r="GJ950" i="1"/>
  <c r="GJ958" i="1"/>
  <c r="GI962" i="1" s="1"/>
  <c r="GK952" i="1"/>
  <c r="GI970" i="1"/>
  <c r="GI978" i="1"/>
  <c r="GH982" i="1" s="1"/>
  <c r="GJ972" i="1"/>
  <c r="GC926" i="1"/>
  <c r="GC795" i="1"/>
  <c r="FI18" i="7" s="1"/>
  <c r="GC796" i="1"/>
  <c r="GJ1010" i="1"/>
  <c r="GJ1018" i="1"/>
  <c r="GI1022" i="1" s="1"/>
  <c r="GK1012" i="1"/>
  <c r="AF1129" i="1"/>
  <c r="L79" i="7" s="1"/>
  <c r="GG1032" i="1"/>
  <c r="GG1040" i="1"/>
  <c r="GF1044" i="1" s="1"/>
  <c r="GH1034" i="1"/>
  <c r="GI990" i="1"/>
  <c r="GI998" i="1"/>
  <c r="GH1002" i="1" s="1"/>
  <c r="GJ992" i="1"/>
  <c r="GC429" i="1"/>
  <c r="GD431" i="1"/>
  <c r="GD448" i="1" s="1"/>
  <c r="GF910" i="1"/>
  <c r="GF918" i="1"/>
  <c r="GG912" i="1"/>
  <c r="GI1076" i="1"/>
  <c r="GI1084" i="1"/>
  <c r="GH1088" i="1" s="1"/>
  <c r="GJ1078" i="1"/>
  <c r="GG1054" i="1"/>
  <c r="GG1062" i="1"/>
  <c r="GF1066" i="1" s="1"/>
  <c r="GH1056" i="1"/>
  <c r="L37" i="7"/>
  <c r="AG1129" i="1"/>
  <c r="M79" i="7" s="1"/>
  <c r="ET1028" i="1"/>
  <c r="AH1094" i="1"/>
  <c r="Y19" i="6"/>
  <c r="W363" i="1"/>
  <c r="W624" i="1"/>
  <c r="W1193" i="1"/>
  <c r="E42" i="7"/>
  <c r="W664" i="1"/>
  <c r="J68" i="5"/>
  <c r="M68" i="5"/>
  <c r="G42" i="5"/>
  <c r="G68" i="5"/>
  <c r="J18" i="5"/>
  <c r="L80" i="5"/>
  <c r="J80" i="5"/>
  <c r="H25" i="5"/>
  <c r="G63" i="5"/>
  <c r="M50" i="5"/>
  <c r="K51" i="5"/>
  <c r="K42" i="5"/>
  <c r="H51" i="5"/>
  <c r="I18" i="5"/>
  <c r="J51" i="5"/>
  <c r="L68" i="5"/>
  <c r="M51" i="5"/>
  <c r="M41" i="5"/>
  <c r="H80" i="5"/>
  <c r="H68" i="5"/>
  <c r="J42" i="5"/>
  <c r="G43" i="5"/>
  <c r="I25" i="5"/>
  <c r="H50" i="5"/>
  <c r="G41" i="5"/>
  <c r="I80" i="5"/>
  <c r="G25" i="5"/>
  <c r="I50" i="5"/>
  <c r="J25" i="5"/>
  <c r="K18" i="5"/>
  <c r="M80" i="5"/>
  <c r="I51" i="5"/>
  <c r="E68" i="7"/>
  <c r="E68" i="5" s="1"/>
  <c r="K41" i="5"/>
  <c r="K80" i="5"/>
  <c r="G23" i="5"/>
  <c r="K50" i="5"/>
  <c r="M42" i="5"/>
  <c r="L51" i="5"/>
  <c r="H18" i="5"/>
  <c r="I42" i="5"/>
  <c r="L50" i="5"/>
  <c r="K68" i="5"/>
  <c r="L42" i="5"/>
  <c r="L41" i="5"/>
  <c r="G81" i="5"/>
  <c r="H42" i="5"/>
  <c r="I41" i="5"/>
  <c r="E80" i="7"/>
  <c r="E80" i="5" s="1"/>
  <c r="J41" i="5"/>
  <c r="H41" i="5"/>
  <c r="I68" i="5"/>
  <c r="L18" i="5"/>
  <c r="J50" i="5"/>
  <c r="G18" i="5"/>
  <c r="M18" i="5"/>
  <c r="G80" i="5"/>
  <c r="W1230" i="1"/>
  <c r="E41" i="7"/>
  <c r="W383" i="1"/>
  <c r="W644" i="1"/>
  <c r="GD1148" i="1" l="1"/>
  <c r="AR1156" i="1"/>
  <c r="AR1165" i="1"/>
  <c r="GD1149" i="1"/>
  <c r="GD1150" i="1"/>
  <c r="GD1151" i="1"/>
  <c r="BZ1147" i="1"/>
  <c r="BY1153" i="1"/>
  <c r="GG53" i="1"/>
  <c r="GH55" i="1"/>
  <c r="GH1006" i="1"/>
  <c r="GF1050" i="1"/>
  <c r="GD429" i="1"/>
  <c r="GE431" i="1"/>
  <c r="GE448" i="1" s="1"/>
  <c r="GJ970" i="1"/>
  <c r="GJ978" i="1"/>
  <c r="GK972" i="1"/>
  <c r="GK950" i="1"/>
  <c r="GK958" i="1"/>
  <c r="GL952" i="1"/>
  <c r="GH930" i="1"/>
  <c r="GH938" i="1"/>
  <c r="GI932" i="1"/>
  <c r="GD926" i="1"/>
  <c r="GD795" i="1"/>
  <c r="GD796" i="1"/>
  <c r="GH1054" i="1"/>
  <c r="GH1062" i="1"/>
  <c r="GI1056" i="1"/>
  <c r="GG910" i="1"/>
  <c r="GG918" i="1"/>
  <c r="GH912" i="1"/>
  <c r="GH986" i="1"/>
  <c r="GI966" i="1"/>
  <c r="GE946" i="1"/>
  <c r="GF1072" i="1"/>
  <c r="GJ1076" i="1"/>
  <c r="GJ1084" i="1"/>
  <c r="GK1078" i="1"/>
  <c r="GE922" i="1"/>
  <c r="GF794" i="1"/>
  <c r="GJ990" i="1"/>
  <c r="GJ998" i="1"/>
  <c r="GK992" i="1"/>
  <c r="GH1032" i="1"/>
  <c r="GH1040" i="1"/>
  <c r="GI1034" i="1"/>
  <c r="GK1010" i="1"/>
  <c r="GK1018" i="1"/>
  <c r="GL1012" i="1"/>
  <c r="EU1028" i="1"/>
  <c r="AH797" i="1"/>
  <c r="AI1094" i="1"/>
  <c r="AJ1094" i="1" s="1"/>
  <c r="E41" i="5"/>
  <c r="E42" i="5"/>
  <c r="X23" i="7" l="1"/>
  <c r="AR1212" i="1"/>
  <c r="X63" i="7"/>
  <c r="GE1148" i="1"/>
  <c r="GE1151" i="1"/>
  <c r="GE1150" i="1"/>
  <c r="GE1149" i="1"/>
  <c r="BE25" i="7"/>
  <c r="CA1147" i="1"/>
  <c r="BZ1153" i="1"/>
  <c r="BF25" i="7" s="1"/>
  <c r="GH53" i="1"/>
  <c r="GI55" i="1"/>
  <c r="AH1129" i="1"/>
  <c r="N79" i="7" s="1"/>
  <c r="GK990" i="1"/>
  <c r="GK998" i="1"/>
  <c r="GJ1002" i="1" s="1"/>
  <c r="GL992" i="1"/>
  <c r="GE926" i="1"/>
  <c r="GE796" i="1"/>
  <c r="GE795" i="1"/>
  <c r="FK18" i="7" s="1"/>
  <c r="GI930" i="1"/>
  <c r="GI938" i="1"/>
  <c r="GH942" i="1" s="1"/>
  <c r="GJ932" i="1"/>
  <c r="GJ962" i="1"/>
  <c r="GI1032" i="1"/>
  <c r="GI1040" i="1"/>
  <c r="GH1044" i="1" s="1"/>
  <c r="GH1050" i="1" s="1"/>
  <c r="GJ1034" i="1"/>
  <c r="GI1002" i="1"/>
  <c r="GK1076" i="1"/>
  <c r="GK1084" i="1"/>
  <c r="GJ1088" i="1" s="1"/>
  <c r="GL1078" i="1"/>
  <c r="GI1054" i="1"/>
  <c r="GI1062" i="1"/>
  <c r="GH1066" i="1" s="1"/>
  <c r="GH1072" i="1" s="1"/>
  <c r="GJ1056" i="1"/>
  <c r="GG942" i="1"/>
  <c r="GE429" i="1"/>
  <c r="GF431" i="1"/>
  <c r="GF448" i="1" s="1"/>
  <c r="GL1010" i="1"/>
  <c r="GL1018" i="1"/>
  <c r="GK1022" i="1" s="1"/>
  <c r="GM1012" i="1"/>
  <c r="GG1044" i="1"/>
  <c r="GI1088" i="1"/>
  <c r="GH910" i="1"/>
  <c r="GH918" i="1"/>
  <c r="GI912" i="1"/>
  <c r="GG1066" i="1"/>
  <c r="FJ18" i="7"/>
  <c r="GK970" i="1"/>
  <c r="GK978" i="1"/>
  <c r="GJ982" i="1" s="1"/>
  <c r="GL972" i="1"/>
  <c r="GJ1022" i="1"/>
  <c r="GF922" i="1"/>
  <c r="GG794" i="1"/>
  <c r="GL950" i="1"/>
  <c r="GL958" i="1"/>
  <c r="GK962" i="1" s="1"/>
  <c r="GK966" i="1" s="1"/>
  <c r="GM952" i="1"/>
  <c r="GI982" i="1"/>
  <c r="N37" i="7"/>
  <c r="EV1028" i="1"/>
  <c r="AI797" i="1"/>
  <c r="AI1129" i="1" s="1"/>
  <c r="O79" i="7" s="1"/>
  <c r="AJ797" i="1"/>
  <c r="P37" i="7" s="1"/>
  <c r="AK1094" i="1"/>
  <c r="GF1150" i="1" l="1"/>
  <c r="AS1162" i="1"/>
  <c r="AS1161" i="1"/>
  <c r="AS1160" i="1"/>
  <c r="AS1163" i="1"/>
  <c r="AS1159" i="1"/>
  <c r="X43" i="7"/>
  <c r="AR1214" i="1"/>
  <c r="X81" i="7" s="1"/>
  <c r="GJ1006" i="1"/>
  <c r="GF1149" i="1"/>
  <c r="GF1148" i="1"/>
  <c r="GF1151" i="1"/>
  <c r="CB1147" i="1"/>
  <c r="CA1153" i="1"/>
  <c r="BG25" i="7" s="1"/>
  <c r="GI53" i="1"/>
  <c r="GJ55" i="1"/>
  <c r="GJ986" i="1"/>
  <c r="GG1050" i="1"/>
  <c r="GF429" i="1"/>
  <c r="GG431" i="1"/>
  <c r="GG448" i="1" s="1"/>
  <c r="GJ1032" i="1"/>
  <c r="GJ1040" i="1"/>
  <c r="GK1034" i="1"/>
  <c r="GF926" i="1"/>
  <c r="GF795" i="1"/>
  <c r="GF796" i="1"/>
  <c r="GG1072" i="1"/>
  <c r="GM1010" i="1"/>
  <c r="GM1018" i="1"/>
  <c r="GL1022" i="1" s="1"/>
  <c r="GN1012" i="1"/>
  <c r="GJ1054" i="1"/>
  <c r="GJ1062" i="1"/>
  <c r="GK1056" i="1"/>
  <c r="GJ966" i="1"/>
  <c r="GL990" i="1"/>
  <c r="GL998" i="1"/>
  <c r="GM992" i="1"/>
  <c r="GI986" i="1"/>
  <c r="GI910" i="1"/>
  <c r="GI918" i="1"/>
  <c r="GJ912" i="1"/>
  <c r="GJ930" i="1"/>
  <c r="GJ938" i="1"/>
  <c r="GK932" i="1"/>
  <c r="GM950" i="1"/>
  <c r="GM958" i="1"/>
  <c r="GL962" i="1" s="1"/>
  <c r="GL966" i="1" s="1"/>
  <c r="GN952" i="1"/>
  <c r="GL970" i="1"/>
  <c r="GL978" i="1"/>
  <c r="GM972" i="1"/>
  <c r="GG922" i="1"/>
  <c r="GH794" i="1"/>
  <c r="GF946" i="1"/>
  <c r="GL1076" i="1"/>
  <c r="GL1084" i="1"/>
  <c r="GM1078" i="1"/>
  <c r="GI1006" i="1"/>
  <c r="GG946" i="1"/>
  <c r="O37" i="7"/>
  <c r="EW1028" i="1"/>
  <c r="AJ1129" i="1"/>
  <c r="P79" i="7" s="1"/>
  <c r="AK797" i="1"/>
  <c r="AL1094" i="1"/>
  <c r="AS1156" i="1" l="1"/>
  <c r="AS1165" i="1"/>
  <c r="GG1150" i="1"/>
  <c r="GG1149" i="1"/>
  <c r="GG1151" i="1"/>
  <c r="GG1148" i="1"/>
  <c r="CC1147" i="1"/>
  <c r="CB1153" i="1"/>
  <c r="BH25" i="7" s="1"/>
  <c r="GJ53" i="1"/>
  <c r="GK55" i="1"/>
  <c r="GG926" i="1"/>
  <c r="GG796" i="1"/>
  <c r="GG795" i="1"/>
  <c r="FM18" i="7" s="1"/>
  <c r="GI942" i="1"/>
  <c r="GH922" i="1"/>
  <c r="GI794" i="1"/>
  <c r="GK1002" i="1"/>
  <c r="GN1010" i="1"/>
  <c r="GN1018" i="1"/>
  <c r="GM1022" i="1" s="1"/>
  <c r="GO1012" i="1"/>
  <c r="GK1032" i="1"/>
  <c r="GK1040" i="1"/>
  <c r="GJ1044" i="1" s="1"/>
  <c r="GJ1050" i="1" s="1"/>
  <c r="GL1034" i="1"/>
  <c r="GN950" i="1"/>
  <c r="GN958" i="1"/>
  <c r="GM962" i="1" s="1"/>
  <c r="GM966" i="1" s="1"/>
  <c r="GO952" i="1"/>
  <c r="GK1054" i="1"/>
  <c r="GK1062" i="1"/>
  <c r="GJ1066" i="1" s="1"/>
  <c r="GJ1072" i="1" s="1"/>
  <c r="GL1056" i="1"/>
  <c r="GI1044" i="1"/>
  <c r="GG429" i="1"/>
  <c r="GH431" i="1"/>
  <c r="GH448" i="1" s="1"/>
  <c r="GM1076" i="1"/>
  <c r="GM1084" i="1"/>
  <c r="GL1088" i="1" s="1"/>
  <c r="GN1078" i="1"/>
  <c r="GM970" i="1"/>
  <c r="GM978" i="1"/>
  <c r="GL982" i="1" s="1"/>
  <c r="GN972" i="1"/>
  <c r="GI1066" i="1"/>
  <c r="GK1088" i="1"/>
  <c r="GK982" i="1"/>
  <c r="GK930" i="1"/>
  <c r="GK938" i="1"/>
  <c r="GJ942" i="1" s="1"/>
  <c r="GI946" i="1" s="1"/>
  <c r="GL932" i="1"/>
  <c r="GJ910" i="1"/>
  <c r="GJ918" i="1"/>
  <c r="GK912" i="1"/>
  <c r="GM990" i="1"/>
  <c r="GM998" i="1"/>
  <c r="GL1002" i="1" s="1"/>
  <c r="GN992" i="1"/>
  <c r="FL18" i="7"/>
  <c r="EX1028" i="1"/>
  <c r="AL797" i="1"/>
  <c r="AM1094" i="1"/>
  <c r="Q37" i="7"/>
  <c r="AK1129" i="1"/>
  <c r="Q79" i="7" s="1"/>
  <c r="Y23" i="7" l="1"/>
  <c r="AS1214" i="1"/>
  <c r="Y81" i="7" s="1"/>
  <c r="GH1150" i="1"/>
  <c r="Y63" i="7"/>
  <c r="GL1006" i="1"/>
  <c r="GH1148" i="1"/>
  <c r="GH1149" i="1"/>
  <c r="GH1151" i="1"/>
  <c r="CD1147" i="1"/>
  <c r="CC1153" i="1"/>
  <c r="BI25" i="7" s="1"/>
  <c r="GK53" i="1"/>
  <c r="GL55" i="1"/>
  <c r="GI1072" i="1"/>
  <c r="GL1054" i="1"/>
  <c r="GL1062" i="1"/>
  <c r="GM1056" i="1"/>
  <c r="GO950" i="1"/>
  <c r="GO958" i="1"/>
  <c r="GP952" i="1"/>
  <c r="GO1010" i="1"/>
  <c r="GO1018" i="1"/>
  <c r="GP1012" i="1"/>
  <c r="GH926" i="1"/>
  <c r="GH795" i="1"/>
  <c r="GH796" i="1"/>
  <c r="GL930" i="1"/>
  <c r="GL938" i="1"/>
  <c r="GK942" i="1" s="1"/>
  <c r="GJ946" i="1" s="1"/>
  <c r="GM932" i="1"/>
  <c r="GK986" i="1"/>
  <c r="GI1050" i="1"/>
  <c r="GK1006" i="1"/>
  <c r="GN990" i="1"/>
  <c r="GN998" i="1"/>
  <c r="GM1002" i="1" s="1"/>
  <c r="GM1006" i="1" s="1"/>
  <c r="GO992" i="1"/>
  <c r="GK910" i="1"/>
  <c r="GK918" i="1"/>
  <c r="GL912" i="1"/>
  <c r="GN970" i="1"/>
  <c r="GN978" i="1"/>
  <c r="GM982" i="1" s="1"/>
  <c r="GM986" i="1" s="1"/>
  <c r="GO972" i="1"/>
  <c r="GN1076" i="1"/>
  <c r="GN1084" i="1"/>
  <c r="GM1088" i="1" s="1"/>
  <c r="GO1078" i="1"/>
  <c r="GH429" i="1"/>
  <c r="GI431" i="1"/>
  <c r="GI448" i="1" s="1"/>
  <c r="GL1032" i="1"/>
  <c r="GL1040" i="1"/>
  <c r="GM1034" i="1"/>
  <c r="GH946" i="1"/>
  <c r="GI922" i="1"/>
  <c r="GJ794" i="1"/>
  <c r="GL986" i="1"/>
  <c r="EY1028" i="1"/>
  <c r="AL1129" i="1"/>
  <c r="R79" i="7" s="1"/>
  <c r="G79" i="5" s="1"/>
  <c r="R37" i="7"/>
  <c r="G37" i="5" s="1"/>
  <c r="AM797" i="1"/>
  <c r="S37" i="7" s="1"/>
  <c r="AN1094" i="1"/>
  <c r="GI1150" i="1" l="1"/>
  <c r="AT1162" i="1"/>
  <c r="AT1160" i="1"/>
  <c r="AT1163" i="1"/>
  <c r="AT1161" i="1"/>
  <c r="AT1159" i="1"/>
  <c r="GI1148" i="1"/>
  <c r="GI1151" i="1"/>
  <c r="GI1149" i="1"/>
  <c r="CE1147" i="1"/>
  <c r="CD1153" i="1"/>
  <c r="GL53" i="1"/>
  <c r="GM55" i="1"/>
  <c r="GI926" i="1"/>
  <c r="GI795" i="1"/>
  <c r="FO18" i="7" s="1"/>
  <c r="GI796" i="1"/>
  <c r="GK1044" i="1"/>
  <c r="GO1076" i="1"/>
  <c r="GO1084" i="1"/>
  <c r="GP1078" i="1"/>
  <c r="GJ922" i="1"/>
  <c r="GK794" i="1"/>
  <c r="GP1010" i="1"/>
  <c r="GP1018" i="1"/>
  <c r="GO1022" i="1" s="1"/>
  <c r="GQ1012" i="1"/>
  <c r="GN962" i="1"/>
  <c r="FN18" i="7"/>
  <c r="GN1022" i="1"/>
  <c r="GI429" i="1"/>
  <c r="GJ431" i="1"/>
  <c r="GJ448" i="1" s="1"/>
  <c r="GO990" i="1"/>
  <c r="GO998" i="1"/>
  <c r="GN1002" i="1" s="1"/>
  <c r="GN1006" i="1" s="1"/>
  <c r="GP992" i="1"/>
  <c r="GM1054" i="1"/>
  <c r="GM1062" i="1"/>
  <c r="GL1066" i="1" s="1"/>
  <c r="GL1072" i="1" s="1"/>
  <c r="GN1056" i="1"/>
  <c r="GM1032" i="1"/>
  <c r="GM1040" i="1"/>
  <c r="GL1044" i="1" s="1"/>
  <c r="GL1050" i="1" s="1"/>
  <c r="GN1034" i="1"/>
  <c r="GO970" i="1"/>
  <c r="GO978" i="1"/>
  <c r="GN982" i="1" s="1"/>
  <c r="GN986" i="1" s="1"/>
  <c r="GP972" i="1"/>
  <c r="GL910" i="1"/>
  <c r="GL918" i="1"/>
  <c r="GM912" i="1"/>
  <c r="GM930" i="1"/>
  <c r="GM938" i="1"/>
  <c r="GN932" i="1"/>
  <c r="GP950" i="1"/>
  <c r="GP958" i="1"/>
  <c r="GO962" i="1" s="1"/>
  <c r="GO966" i="1" s="1"/>
  <c r="GQ952" i="1"/>
  <c r="GK1066" i="1"/>
  <c r="EZ1028" i="1"/>
  <c r="AM1129" i="1"/>
  <c r="S79" i="7" s="1"/>
  <c r="AN797" i="1"/>
  <c r="AO1094" i="1"/>
  <c r="GJ1150" i="1" l="1"/>
  <c r="AT1165" i="1"/>
  <c r="AT1156" i="1"/>
  <c r="GJ1151" i="1"/>
  <c r="GJ1148" i="1"/>
  <c r="GJ1149" i="1"/>
  <c r="BJ25" i="7"/>
  <c r="CF1147" i="1"/>
  <c r="CE1153" i="1"/>
  <c r="BK25" i="7" s="1"/>
  <c r="GM53" i="1"/>
  <c r="GN55" i="1"/>
  <c r="GN1054" i="1"/>
  <c r="GN1062" i="1"/>
  <c r="GO1056" i="1"/>
  <c r="GL942" i="1"/>
  <c r="GM910" i="1"/>
  <c r="GM918" i="1"/>
  <c r="GN912" i="1"/>
  <c r="GJ429" i="1"/>
  <c r="GK431" i="1"/>
  <c r="GK448" i="1" s="1"/>
  <c r="GN1088" i="1"/>
  <c r="GK1072" i="1"/>
  <c r="GK922" i="1"/>
  <c r="GL794" i="1"/>
  <c r="GP990" i="1"/>
  <c r="GP998" i="1"/>
  <c r="GO1002" i="1" s="1"/>
  <c r="GO1006" i="1" s="1"/>
  <c r="GQ992" i="1"/>
  <c r="GN966" i="1"/>
  <c r="GJ926" i="1"/>
  <c r="GJ796" i="1"/>
  <c r="GJ795" i="1"/>
  <c r="GQ950" i="1"/>
  <c r="GQ958" i="1"/>
  <c r="GP962" i="1" s="1"/>
  <c r="GP966" i="1" s="1"/>
  <c r="GR952" i="1"/>
  <c r="GN1032" i="1"/>
  <c r="GN1040" i="1"/>
  <c r="GM1044" i="1" s="1"/>
  <c r="GM1050" i="1" s="1"/>
  <c r="GO1034" i="1"/>
  <c r="GN930" i="1"/>
  <c r="GN938" i="1"/>
  <c r="GM942" i="1" s="1"/>
  <c r="GL946" i="1" s="1"/>
  <c r="GO932" i="1"/>
  <c r="GP970" i="1"/>
  <c r="GP978" i="1"/>
  <c r="GQ972" i="1"/>
  <c r="GQ1010" i="1"/>
  <c r="GQ1018" i="1"/>
  <c r="GR1012" i="1"/>
  <c r="GP1076" i="1"/>
  <c r="GP1084" i="1"/>
  <c r="GO1088" i="1" s="1"/>
  <c r="GQ1078" i="1"/>
  <c r="GK1050" i="1"/>
  <c r="FA1028" i="1"/>
  <c r="AO797" i="1"/>
  <c r="AP1094" i="1"/>
  <c r="T37" i="7"/>
  <c r="AN1129" i="1"/>
  <c r="T79" i="7" s="1"/>
  <c r="GK1150" i="1" l="1"/>
  <c r="Z63" i="7"/>
  <c r="Z23" i="7"/>
  <c r="AT1214" i="1"/>
  <c r="Z81" i="7" s="1"/>
  <c r="GK1148" i="1"/>
  <c r="GK1151" i="1"/>
  <c r="GK1149" i="1"/>
  <c r="CG1147" i="1"/>
  <c r="CF1153" i="1"/>
  <c r="BL25" i="7" s="1"/>
  <c r="GN53" i="1"/>
  <c r="GO55" i="1"/>
  <c r="GL922" i="1"/>
  <c r="GM794" i="1"/>
  <c r="GO1054" i="1"/>
  <c r="GO1062" i="1"/>
  <c r="GN1066" i="1" s="1"/>
  <c r="GN1072" i="1" s="1"/>
  <c r="GP1056" i="1"/>
  <c r="GR1010" i="1"/>
  <c r="GR1018" i="1"/>
  <c r="GQ1022" i="1" s="1"/>
  <c r="GS1012" i="1"/>
  <c r="GQ970" i="1"/>
  <c r="GQ978" i="1"/>
  <c r="GP982" i="1" s="1"/>
  <c r="GR972" i="1"/>
  <c r="GO930" i="1"/>
  <c r="GO938" i="1"/>
  <c r="GN942" i="1" s="1"/>
  <c r="GM946" i="1" s="1"/>
  <c r="GP932" i="1"/>
  <c r="GO1032" i="1"/>
  <c r="GO1040" i="1"/>
  <c r="GN1044" i="1" s="1"/>
  <c r="GN1050" i="1" s="1"/>
  <c r="GP1034" i="1"/>
  <c r="GR950" i="1"/>
  <c r="GR958" i="1"/>
  <c r="GQ962" i="1" s="1"/>
  <c r="GQ966" i="1" s="1"/>
  <c r="GS952" i="1"/>
  <c r="FP18" i="7"/>
  <c r="GK429" i="1"/>
  <c r="GL431" i="1"/>
  <c r="GL448" i="1" s="1"/>
  <c r="GM1066" i="1"/>
  <c r="GQ990" i="1"/>
  <c r="GQ998" i="1"/>
  <c r="GP1002" i="1" s="1"/>
  <c r="GP1006" i="1" s="1"/>
  <c r="GR992" i="1"/>
  <c r="GK926" i="1"/>
  <c r="GK795" i="1"/>
  <c r="FQ18" i="7" s="1"/>
  <c r="GK796" i="1"/>
  <c r="GQ1076" i="1"/>
  <c r="GQ1084" i="1"/>
  <c r="GP1088" i="1" s="1"/>
  <c r="GR1078" i="1"/>
  <c r="GP1022" i="1"/>
  <c r="GO982" i="1"/>
  <c r="GO986" i="1" s="1"/>
  <c r="GN910" i="1"/>
  <c r="GN918" i="1"/>
  <c r="GO912" i="1"/>
  <c r="GK946" i="1"/>
  <c r="FB1028" i="1"/>
  <c r="AP797" i="1"/>
  <c r="AQ1094" i="1"/>
  <c r="U37" i="7"/>
  <c r="AO1129" i="1"/>
  <c r="U79" i="7" s="1"/>
  <c r="AU1162" i="1" l="1"/>
  <c r="AU1163" i="1"/>
  <c r="AU1160" i="1"/>
  <c r="AU1159" i="1"/>
  <c r="AU1161" i="1"/>
  <c r="GL1150" i="1"/>
  <c r="GL1149" i="1"/>
  <c r="GL1151" i="1"/>
  <c r="GL1148" i="1"/>
  <c r="CH1147" i="1"/>
  <c r="CG1153" i="1"/>
  <c r="BM25" i="7" s="1"/>
  <c r="GO53" i="1"/>
  <c r="GP55" i="1"/>
  <c r="GM922" i="1"/>
  <c r="GN794" i="1"/>
  <c r="GR1076" i="1"/>
  <c r="GR1084" i="1"/>
  <c r="GQ1088" i="1" s="1"/>
  <c r="GS1078" i="1"/>
  <c r="GR990" i="1"/>
  <c r="GR998" i="1"/>
  <c r="GQ1002" i="1" s="1"/>
  <c r="GQ1006" i="1" s="1"/>
  <c r="GS992" i="1"/>
  <c r="GS1010" i="1"/>
  <c r="GS1018" i="1"/>
  <c r="GR1022" i="1" s="1"/>
  <c r="GT1012" i="1"/>
  <c r="GM1072" i="1"/>
  <c r="GR970" i="1"/>
  <c r="GR978" i="1"/>
  <c r="GQ982" i="1" s="1"/>
  <c r="GQ986" i="1" s="1"/>
  <c r="GS972" i="1"/>
  <c r="GL429" i="1"/>
  <c r="GM431" i="1"/>
  <c r="GM448" i="1" s="1"/>
  <c r="GP1032" i="1"/>
  <c r="GP1040" i="1"/>
  <c r="GO1044" i="1" s="1"/>
  <c r="GO1050" i="1" s="1"/>
  <c r="GQ1034" i="1"/>
  <c r="GP930" i="1"/>
  <c r="GP938" i="1"/>
  <c r="GO942" i="1" s="1"/>
  <c r="GQ932" i="1"/>
  <c r="GP986" i="1"/>
  <c r="GO910" i="1"/>
  <c r="GO918" i="1"/>
  <c r="GP912" i="1"/>
  <c r="GS950" i="1"/>
  <c r="GS958" i="1"/>
  <c r="GR962" i="1" s="1"/>
  <c r="GR966" i="1" s="1"/>
  <c r="GT952" i="1"/>
  <c r="GP1054" i="1"/>
  <c r="GP1062" i="1"/>
  <c r="GQ1056" i="1"/>
  <c r="GL926" i="1"/>
  <c r="GL795" i="1"/>
  <c r="FR18" i="7" s="1"/>
  <c r="GL796" i="1"/>
  <c r="FC1028" i="1"/>
  <c r="V37" i="7"/>
  <c r="AP1129" i="1"/>
  <c r="V79" i="7" s="1"/>
  <c r="AQ797" i="1"/>
  <c r="AR1094" i="1"/>
  <c r="AU1165" i="1" l="1"/>
  <c r="AU1156" i="1"/>
  <c r="GM1150" i="1"/>
  <c r="GM1148" i="1"/>
  <c r="GM1151" i="1"/>
  <c r="GM1149" i="1"/>
  <c r="CI1147" i="1"/>
  <c r="CH1153" i="1"/>
  <c r="BN25" i="7" s="1"/>
  <c r="GP53" i="1"/>
  <c r="GQ55" i="1"/>
  <c r="GT1010" i="1"/>
  <c r="GT1018" i="1"/>
  <c r="GS1022" i="1" s="1"/>
  <c r="GU1012" i="1"/>
  <c r="GT950" i="1"/>
  <c r="GT958" i="1"/>
  <c r="GS962" i="1" s="1"/>
  <c r="GS966" i="1" s="1"/>
  <c r="GU952" i="1"/>
  <c r="GM429" i="1"/>
  <c r="GN431" i="1"/>
  <c r="GN448" i="1" s="1"/>
  <c r="GN946" i="1"/>
  <c r="GQ1054" i="1"/>
  <c r="GQ1062" i="1"/>
  <c r="GP1066" i="1" s="1"/>
  <c r="GP1072" i="1" s="1"/>
  <c r="GR1056" i="1"/>
  <c r="GP910" i="1"/>
  <c r="GP918" i="1"/>
  <c r="GQ912" i="1"/>
  <c r="GQ1032" i="1"/>
  <c r="GQ1040" i="1"/>
  <c r="GP1044" i="1" s="1"/>
  <c r="GP1050" i="1" s="1"/>
  <c r="GR1034" i="1"/>
  <c r="GS1076" i="1"/>
  <c r="GS1084" i="1"/>
  <c r="GR1088" i="1" s="1"/>
  <c r="GT1078" i="1"/>
  <c r="GM926" i="1"/>
  <c r="GM796" i="1"/>
  <c r="GM795" i="1"/>
  <c r="FS18" i="7" s="1"/>
  <c r="GO1066" i="1"/>
  <c r="GO1072" i="1" s="1"/>
  <c r="GN922" i="1"/>
  <c r="GO794" i="1"/>
  <c r="GQ930" i="1"/>
  <c r="GQ938" i="1"/>
  <c r="GP942" i="1" s="1"/>
  <c r="GO946" i="1" s="1"/>
  <c r="GR932" i="1"/>
  <c r="GS970" i="1"/>
  <c r="GS978" i="1"/>
  <c r="GR982" i="1" s="1"/>
  <c r="GR986" i="1" s="1"/>
  <c r="GT972" i="1"/>
  <c r="GS990" i="1"/>
  <c r="GS998" i="1"/>
  <c r="GR1002" i="1" s="1"/>
  <c r="GR1006" i="1" s="1"/>
  <c r="GT992" i="1"/>
  <c r="FD1028" i="1"/>
  <c r="AR797" i="1"/>
  <c r="AS1094" i="1"/>
  <c r="W37" i="7"/>
  <c r="AQ1129" i="1"/>
  <c r="W79" i="7" s="1"/>
  <c r="AA63" i="7" l="1"/>
  <c r="GN1150" i="1"/>
  <c r="AA23" i="7"/>
  <c r="AU1212" i="1"/>
  <c r="GN1149" i="1"/>
  <c r="GN1148" i="1"/>
  <c r="GN1151" i="1"/>
  <c r="CJ1147" i="1"/>
  <c r="CI1153" i="1"/>
  <c r="BO25" i="7" s="1"/>
  <c r="GQ53" i="1"/>
  <c r="GR55" i="1"/>
  <c r="GT990" i="1"/>
  <c r="GT998" i="1"/>
  <c r="GS1002" i="1" s="1"/>
  <c r="GS1006" i="1" s="1"/>
  <c r="GU992" i="1"/>
  <c r="GT1076" i="1"/>
  <c r="GT1084" i="1"/>
  <c r="GS1088" i="1" s="1"/>
  <c r="GU1078" i="1"/>
  <c r="GU950" i="1"/>
  <c r="GU958" i="1"/>
  <c r="GT962" i="1" s="1"/>
  <c r="GT966" i="1" s="1"/>
  <c r="GV952" i="1"/>
  <c r="GU1010" i="1"/>
  <c r="GU1018" i="1"/>
  <c r="GT1022" i="1" s="1"/>
  <c r="GV1012" i="1"/>
  <c r="GR1054" i="1"/>
  <c r="GR1062" i="1"/>
  <c r="GQ1066" i="1" s="1"/>
  <c r="GQ1072" i="1" s="1"/>
  <c r="GS1056" i="1"/>
  <c r="GT970" i="1"/>
  <c r="GT978" i="1"/>
  <c r="GS982" i="1" s="1"/>
  <c r="GS986" i="1" s="1"/>
  <c r="GU972" i="1"/>
  <c r="GQ910" i="1"/>
  <c r="GQ918" i="1"/>
  <c r="GR912" i="1"/>
  <c r="GN429" i="1"/>
  <c r="GO431" i="1"/>
  <c r="GO448" i="1" s="1"/>
  <c r="GR930" i="1"/>
  <c r="GR938" i="1"/>
  <c r="GQ942" i="1" s="1"/>
  <c r="GP946" i="1" s="1"/>
  <c r="GS932" i="1"/>
  <c r="GN926" i="1"/>
  <c r="GN795" i="1"/>
  <c r="FT18" i="7" s="1"/>
  <c r="GN796" i="1"/>
  <c r="GR1032" i="1"/>
  <c r="GR1040" i="1"/>
  <c r="GQ1044" i="1" s="1"/>
  <c r="GQ1050" i="1" s="1"/>
  <c r="GS1034" i="1"/>
  <c r="GO922" i="1"/>
  <c r="GP794" i="1"/>
  <c r="FE1028" i="1"/>
  <c r="X37" i="7"/>
  <c r="AR1129" i="1"/>
  <c r="X79" i="7" s="1"/>
  <c r="AS797" i="1"/>
  <c r="AT1094" i="1"/>
  <c r="GO1150" i="1" l="1"/>
  <c r="AA43" i="7"/>
  <c r="AU1214" i="1"/>
  <c r="AA81" i="7" s="1"/>
  <c r="AV1162" i="1"/>
  <c r="AV1159" i="1"/>
  <c r="AV1163" i="1"/>
  <c r="AV1161" i="1"/>
  <c r="AV1160" i="1"/>
  <c r="GO1151" i="1"/>
  <c r="GO1148" i="1"/>
  <c r="GO1149" i="1"/>
  <c r="CK1147" i="1"/>
  <c r="CJ1153" i="1"/>
  <c r="BP25" i="7" s="1"/>
  <c r="GR53" i="1"/>
  <c r="GS55" i="1"/>
  <c r="GR910" i="1"/>
  <c r="GR918" i="1"/>
  <c r="GS912" i="1"/>
  <c r="GU970" i="1"/>
  <c r="GU978" i="1"/>
  <c r="GT982" i="1" s="1"/>
  <c r="GT986" i="1" s="1"/>
  <c r="GV972" i="1"/>
  <c r="GU990" i="1"/>
  <c r="GU998" i="1"/>
  <c r="GT1002" i="1" s="1"/>
  <c r="GT1006" i="1" s="1"/>
  <c r="GV992" i="1"/>
  <c r="GP922" i="1"/>
  <c r="GQ794" i="1"/>
  <c r="GU1076" i="1"/>
  <c r="GU1084" i="1"/>
  <c r="GT1088" i="1" s="1"/>
  <c r="GV1078" i="1"/>
  <c r="GO926" i="1"/>
  <c r="GO796" i="1"/>
  <c r="GO795" i="1"/>
  <c r="FU18" i="7" s="1"/>
  <c r="GS930" i="1"/>
  <c r="GS938" i="1"/>
  <c r="GR942" i="1" s="1"/>
  <c r="GQ946" i="1" s="1"/>
  <c r="GT932" i="1"/>
  <c r="GO429" i="1"/>
  <c r="GP431" i="1"/>
  <c r="GP448" i="1" s="1"/>
  <c r="GV950" i="1"/>
  <c r="GV958" i="1"/>
  <c r="GU962" i="1" s="1"/>
  <c r="GU966" i="1" s="1"/>
  <c r="GW952" i="1"/>
  <c r="GS1032" i="1"/>
  <c r="GS1040" i="1"/>
  <c r="GR1044" i="1" s="1"/>
  <c r="GR1050" i="1" s="1"/>
  <c r="GT1034" i="1"/>
  <c r="GS1054" i="1"/>
  <c r="GS1062" i="1"/>
  <c r="GR1066" i="1" s="1"/>
  <c r="GR1072" i="1" s="1"/>
  <c r="GT1056" i="1"/>
  <c r="GV1010" i="1"/>
  <c r="GV1018" i="1"/>
  <c r="GU1022" i="1" s="1"/>
  <c r="GW1012" i="1"/>
  <c r="FF1028" i="1"/>
  <c r="AT797" i="1"/>
  <c r="AU1094" i="1"/>
  <c r="Y37" i="7"/>
  <c r="AS1129" i="1"/>
  <c r="Y79" i="7" s="1"/>
  <c r="GP1150" i="1" l="1"/>
  <c r="AV1165" i="1"/>
  <c r="AV1156" i="1"/>
  <c r="GP1149" i="1"/>
  <c r="GP1148" i="1"/>
  <c r="GP1151" i="1"/>
  <c r="CL1147" i="1"/>
  <c r="CK1153" i="1"/>
  <c r="BQ25" i="7" s="1"/>
  <c r="GS53" i="1"/>
  <c r="GT55" i="1"/>
  <c r="GT1032" i="1"/>
  <c r="GT1040" i="1"/>
  <c r="GS1044" i="1" s="1"/>
  <c r="GS1050" i="1" s="1"/>
  <c r="GU1034" i="1"/>
  <c r="GV990" i="1"/>
  <c r="GV998" i="1"/>
  <c r="GU1002" i="1" s="1"/>
  <c r="GU1006" i="1" s="1"/>
  <c r="GW992" i="1"/>
  <c r="GW1010" i="1"/>
  <c r="GW1018" i="1"/>
  <c r="GV1022" i="1" s="1"/>
  <c r="GX1012" i="1"/>
  <c r="GT930" i="1"/>
  <c r="GT938" i="1"/>
  <c r="GS942" i="1" s="1"/>
  <c r="GR946" i="1" s="1"/>
  <c r="GU932" i="1"/>
  <c r="GV970" i="1"/>
  <c r="GV978" i="1"/>
  <c r="GU982" i="1" s="1"/>
  <c r="GU986" i="1" s="1"/>
  <c r="GW972" i="1"/>
  <c r="GQ922" i="1"/>
  <c r="GR794" i="1"/>
  <c r="GP429" i="1"/>
  <c r="GQ431" i="1"/>
  <c r="GQ448" i="1" s="1"/>
  <c r="GT1054" i="1"/>
  <c r="GT1062" i="1"/>
  <c r="GS1066" i="1" s="1"/>
  <c r="GS1072" i="1" s="1"/>
  <c r="GU1056" i="1"/>
  <c r="GW950" i="1"/>
  <c r="GW958" i="1"/>
  <c r="GV962" i="1" s="1"/>
  <c r="GV966" i="1" s="1"/>
  <c r="GX952" i="1"/>
  <c r="GV1076" i="1"/>
  <c r="GV1084" i="1"/>
  <c r="GU1088" i="1" s="1"/>
  <c r="GW1078" i="1"/>
  <c r="GP926" i="1"/>
  <c r="GP795" i="1"/>
  <c r="FV18" i="7" s="1"/>
  <c r="GP796" i="1"/>
  <c r="GS910" i="1"/>
  <c r="GS918" i="1"/>
  <c r="GT912" i="1"/>
  <c r="FG1028" i="1"/>
  <c r="AU797" i="1"/>
  <c r="AV1094" i="1"/>
  <c r="Z37" i="7"/>
  <c r="AT1129" i="1"/>
  <c r="Z79" i="7" s="1"/>
  <c r="GQ1150" i="1" l="1"/>
  <c r="AB23" i="7"/>
  <c r="AV1214" i="1"/>
  <c r="AB81" i="7" s="1"/>
  <c r="AB63" i="7"/>
  <c r="GQ1151" i="1"/>
  <c r="GQ1148" i="1"/>
  <c r="GQ1149" i="1"/>
  <c r="CM1147" i="1"/>
  <c r="CL1153" i="1"/>
  <c r="BR25" i="7" s="1"/>
  <c r="GT53" i="1"/>
  <c r="GU55" i="1"/>
  <c r="GU1054" i="1"/>
  <c r="GU1062" i="1"/>
  <c r="GT1066" i="1" s="1"/>
  <c r="GT1072" i="1" s="1"/>
  <c r="GV1056" i="1"/>
  <c r="GR922" i="1"/>
  <c r="GS794" i="1"/>
  <c r="GX950" i="1"/>
  <c r="GX958" i="1"/>
  <c r="GW990" i="1"/>
  <c r="GW998" i="1"/>
  <c r="GV1002" i="1" s="1"/>
  <c r="GV1006" i="1" s="1"/>
  <c r="GX992" i="1"/>
  <c r="GU1032" i="1"/>
  <c r="GU1040" i="1"/>
  <c r="GT1044" i="1" s="1"/>
  <c r="GT1050" i="1" s="1"/>
  <c r="GV1034" i="1"/>
  <c r="GW1076" i="1"/>
  <c r="GW1084" i="1"/>
  <c r="GV1088" i="1" s="1"/>
  <c r="GX1078" i="1"/>
  <c r="GQ926" i="1"/>
  <c r="GQ796" i="1"/>
  <c r="GQ795" i="1"/>
  <c r="FW18" i="7" s="1"/>
  <c r="GX1010" i="1"/>
  <c r="GX1018" i="1"/>
  <c r="GQ429" i="1"/>
  <c r="GR431" i="1"/>
  <c r="GR448" i="1" s="1"/>
  <c r="GW970" i="1"/>
  <c r="GW978" i="1"/>
  <c r="GV982" i="1" s="1"/>
  <c r="GV986" i="1" s="1"/>
  <c r="GX972" i="1"/>
  <c r="GU930" i="1"/>
  <c r="GU938" i="1"/>
  <c r="GT942" i="1" s="1"/>
  <c r="GS946" i="1" s="1"/>
  <c r="GV932" i="1"/>
  <c r="GT910" i="1"/>
  <c r="GT918" i="1"/>
  <c r="GU912" i="1"/>
  <c r="FH1028" i="1"/>
  <c r="AV797" i="1"/>
  <c r="AW1094" i="1"/>
  <c r="AA37" i="7"/>
  <c r="AU1129" i="1"/>
  <c r="AA79" i="7" s="1"/>
  <c r="AW1161" i="1" l="1"/>
  <c r="AW1163" i="1"/>
  <c r="AW1160" i="1"/>
  <c r="AW1162" i="1"/>
  <c r="AW1159" i="1"/>
  <c r="GR1150" i="1"/>
  <c r="GR1149" i="1"/>
  <c r="GR1148" i="1"/>
  <c r="GR1151" i="1"/>
  <c r="CN1147" i="1"/>
  <c r="CM1153" i="1"/>
  <c r="BS25" i="7" s="1"/>
  <c r="GU53" i="1"/>
  <c r="GV55" i="1"/>
  <c r="GU910" i="1"/>
  <c r="GU918" i="1"/>
  <c r="GV912" i="1"/>
  <c r="GW962" i="1"/>
  <c r="GW966" i="1" s="1"/>
  <c r="GX962" i="1"/>
  <c r="W958" i="1"/>
  <c r="GW1022" i="1"/>
  <c r="GX1022" i="1"/>
  <c r="W1018" i="1"/>
  <c r="GR926" i="1"/>
  <c r="GR796" i="1"/>
  <c r="GR795" i="1"/>
  <c r="FX18" i="7" s="1"/>
  <c r="GS922" i="1"/>
  <c r="GT794" i="1"/>
  <c r="GR429" i="1"/>
  <c r="GS431" i="1"/>
  <c r="GS448" i="1" s="1"/>
  <c r="GX990" i="1"/>
  <c r="GX998" i="1"/>
  <c r="GV1054" i="1"/>
  <c r="GV1062" i="1"/>
  <c r="GU1066" i="1" s="1"/>
  <c r="GU1072" i="1" s="1"/>
  <c r="GW1056" i="1"/>
  <c r="GV930" i="1"/>
  <c r="GV938" i="1"/>
  <c r="GU942" i="1" s="1"/>
  <c r="GT946" i="1" s="1"/>
  <c r="GW932" i="1"/>
  <c r="GX970" i="1"/>
  <c r="GX978" i="1"/>
  <c r="GX1076" i="1"/>
  <c r="GX1084" i="1"/>
  <c r="GV1032" i="1"/>
  <c r="GV1040" i="1"/>
  <c r="GU1044" i="1" s="1"/>
  <c r="GU1050" i="1" s="1"/>
  <c r="GW1034" i="1"/>
  <c r="FI1028" i="1"/>
  <c r="AW797" i="1"/>
  <c r="AX1094" i="1"/>
  <c r="AB37" i="7"/>
  <c r="AV1129" i="1"/>
  <c r="AB79" i="7" s="1"/>
  <c r="GS1150" i="1" l="1"/>
  <c r="AW1156" i="1"/>
  <c r="AW1165" i="1"/>
  <c r="GS1151" i="1"/>
  <c r="GS1148" i="1"/>
  <c r="GS1149" i="1"/>
  <c r="CO1147" i="1"/>
  <c r="CN1153" i="1"/>
  <c r="BT25" i="7" s="1"/>
  <c r="GV53" i="1"/>
  <c r="GW55" i="1"/>
  <c r="GW1032" i="1"/>
  <c r="GW1040" i="1"/>
  <c r="GV1044" i="1" s="1"/>
  <c r="GV1050" i="1" s="1"/>
  <c r="GX1034" i="1"/>
  <c r="GS926" i="1"/>
  <c r="GS795" i="1"/>
  <c r="FY18" i="7" s="1"/>
  <c r="GS796" i="1"/>
  <c r="GV910" i="1"/>
  <c r="GV918" i="1"/>
  <c r="GW912" i="1"/>
  <c r="W1022" i="1"/>
  <c r="GX966" i="1"/>
  <c r="W966" i="1" s="1"/>
  <c r="W962" i="1"/>
  <c r="GT922" i="1"/>
  <c r="GU794" i="1"/>
  <c r="GW982" i="1"/>
  <c r="GW986" i="1" s="1"/>
  <c r="GX982" i="1"/>
  <c r="W978" i="1"/>
  <c r="GW1002" i="1"/>
  <c r="GW1006" i="1" s="1"/>
  <c r="GX1002" i="1"/>
  <c r="W998" i="1"/>
  <c r="GS429" i="1"/>
  <c r="GT431" i="1"/>
  <c r="GT448" i="1" s="1"/>
  <c r="GW1054" i="1"/>
  <c r="GW1062" i="1"/>
  <c r="GV1066" i="1" s="1"/>
  <c r="GV1072" i="1" s="1"/>
  <c r="GX1056" i="1"/>
  <c r="GW1088" i="1"/>
  <c r="GX1088" i="1"/>
  <c r="W1084" i="1"/>
  <c r="GW930" i="1"/>
  <c r="GW938" i="1"/>
  <c r="GV942" i="1" s="1"/>
  <c r="GU946" i="1" s="1"/>
  <c r="GX932" i="1"/>
  <c r="FJ1028" i="1"/>
  <c r="AX797" i="1"/>
  <c r="AY1094" i="1"/>
  <c r="AC37" i="7"/>
  <c r="AW1129" i="1"/>
  <c r="AC79" i="7" s="1"/>
  <c r="AC23" i="7" l="1"/>
  <c r="AW1214" i="1"/>
  <c r="AC81" i="7" s="1"/>
  <c r="AC63" i="7"/>
  <c r="GT1150" i="1"/>
  <c r="W1088" i="1"/>
  <c r="GT1149" i="1"/>
  <c r="GT1148" i="1"/>
  <c r="GT1151" i="1"/>
  <c r="CP1147" i="1"/>
  <c r="CO1153" i="1"/>
  <c r="BU25" i="7" s="1"/>
  <c r="GW53" i="1"/>
  <c r="GX55" i="1"/>
  <c r="GX53" i="1" s="1"/>
  <c r="GX1006" i="1"/>
  <c r="W1006" i="1" s="1"/>
  <c r="W1002" i="1"/>
  <c r="GX1032" i="1"/>
  <c r="GX1040" i="1"/>
  <c r="GT429" i="1"/>
  <c r="GU431" i="1"/>
  <c r="GU448" i="1" s="1"/>
  <c r="GT926" i="1"/>
  <c r="GT795" i="1"/>
  <c r="FZ18" i="7" s="1"/>
  <c r="GT796" i="1"/>
  <c r="GW910" i="1"/>
  <c r="GW918" i="1"/>
  <c r="GX912" i="1"/>
  <c r="GX1054" i="1"/>
  <c r="GX1062" i="1"/>
  <c r="GX930" i="1"/>
  <c r="GX938" i="1"/>
  <c r="GX986" i="1"/>
  <c r="W986" i="1" s="1"/>
  <c r="W982" i="1"/>
  <c r="GU922" i="1"/>
  <c r="GV794" i="1"/>
  <c r="FK1028" i="1"/>
  <c r="AY797" i="1"/>
  <c r="AZ1094" i="1"/>
  <c r="AD37" i="7"/>
  <c r="AX1129" i="1"/>
  <c r="AD79" i="7" s="1"/>
  <c r="H79" i="5" s="1"/>
  <c r="GU1150" i="1" l="1"/>
  <c r="AX1159" i="1"/>
  <c r="AX1160" i="1"/>
  <c r="AX1162" i="1"/>
  <c r="AX1163" i="1"/>
  <c r="AX1161" i="1"/>
  <c r="GU1148" i="1"/>
  <c r="GU1149" i="1"/>
  <c r="GU1151" i="1"/>
  <c r="CQ1147" i="1"/>
  <c r="CP1153" i="1"/>
  <c r="BV25" i="7" s="1"/>
  <c r="GW942" i="1"/>
  <c r="GV946" i="1" s="1"/>
  <c r="GX942" i="1"/>
  <c r="W938" i="1"/>
  <c r="GX910" i="1"/>
  <c r="GX918" i="1"/>
  <c r="GU926" i="1"/>
  <c r="GU795" i="1"/>
  <c r="GA18" i="7" s="1"/>
  <c r="GU796" i="1"/>
  <c r="GV922" i="1"/>
  <c r="GW794" i="1"/>
  <c r="GW1066" i="1"/>
  <c r="GW1072" i="1" s="1"/>
  <c r="GX1066" i="1"/>
  <c r="W1062" i="1"/>
  <c r="GU429" i="1"/>
  <c r="GV431" i="1"/>
  <c r="GV448" i="1" s="1"/>
  <c r="GW1044" i="1"/>
  <c r="GW1050" i="1" s="1"/>
  <c r="GX1044" i="1"/>
  <c r="W1040" i="1"/>
  <c r="FL1028" i="1"/>
  <c r="AZ797" i="1"/>
  <c r="BA1094" i="1"/>
  <c r="AE37" i="7"/>
  <c r="AY1129" i="1"/>
  <c r="AE79" i="7" s="1"/>
  <c r="GV1150" i="1" l="1"/>
  <c r="AX1165" i="1"/>
  <c r="AX1156" i="1"/>
  <c r="GV1151" i="1"/>
  <c r="GV1149" i="1"/>
  <c r="GV1148" i="1"/>
  <c r="CR1147" i="1"/>
  <c r="CQ1153" i="1"/>
  <c r="BW25" i="7" s="1"/>
  <c r="GV429" i="1"/>
  <c r="GW431" i="1"/>
  <c r="GW448" i="1" s="1"/>
  <c r="GX1072" i="1"/>
  <c r="W1072" i="1" s="1"/>
  <c r="W1066" i="1"/>
  <c r="GW946" i="1"/>
  <c r="GX946" i="1"/>
  <c r="W942" i="1"/>
  <c r="GV926" i="1"/>
  <c r="GV796" i="1"/>
  <c r="GV795" i="1"/>
  <c r="GB18" i="7" s="1"/>
  <c r="GW922" i="1"/>
  <c r="GX794" i="1"/>
  <c r="W794" i="1" s="1"/>
  <c r="GX922" i="1"/>
  <c r="W918" i="1"/>
  <c r="GX1050" i="1"/>
  <c r="W1050" i="1" s="1"/>
  <c r="W1044" i="1"/>
  <c r="FM1028" i="1"/>
  <c r="BA797" i="1"/>
  <c r="BB1094" i="1"/>
  <c r="AF37" i="7"/>
  <c r="AZ1129" i="1"/>
  <c r="AF79" i="7" s="1"/>
  <c r="AD63" i="7" l="1"/>
  <c r="H63" i="5" s="1"/>
  <c r="AD23" i="7"/>
  <c r="AX1212" i="1"/>
  <c r="GW1150" i="1"/>
  <c r="W946" i="1"/>
  <c r="GW1148" i="1"/>
  <c r="GW1149" i="1"/>
  <c r="GW1151" i="1"/>
  <c r="CS1147" i="1"/>
  <c r="CR1153" i="1"/>
  <c r="BX25" i="7" s="1"/>
  <c r="GX926" i="1"/>
  <c r="GX796" i="1"/>
  <c r="GX795" i="1"/>
  <c r="W922" i="1"/>
  <c r="GW429" i="1"/>
  <c r="GX431" i="1"/>
  <c r="GW926" i="1"/>
  <c r="GW795" i="1"/>
  <c r="GC18" i="7" s="1"/>
  <c r="GW796" i="1"/>
  <c r="FN1028" i="1"/>
  <c r="FO1028" i="1" s="1"/>
  <c r="FP1028" i="1" s="1"/>
  <c r="FQ1028" i="1" s="1"/>
  <c r="FR1028" i="1" s="1"/>
  <c r="FS1028" i="1" s="1"/>
  <c r="FT1028" i="1" s="1"/>
  <c r="FU1028" i="1" s="1"/>
  <c r="FV1028" i="1" s="1"/>
  <c r="FW1028" i="1" s="1"/>
  <c r="FX1028" i="1" s="1"/>
  <c r="FY1028" i="1" s="1"/>
  <c r="FZ1028" i="1" s="1"/>
  <c r="GA1028" i="1" s="1"/>
  <c r="GB1028" i="1" s="1"/>
  <c r="GC1028" i="1" s="1"/>
  <c r="GD1028" i="1" s="1"/>
  <c r="GE1028" i="1" s="1"/>
  <c r="GF1028" i="1" s="1"/>
  <c r="GG1028" i="1" s="1"/>
  <c r="GH1028" i="1" s="1"/>
  <c r="GI1028" i="1" s="1"/>
  <c r="GJ1028" i="1" s="1"/>
  <c r="GK1028" i="1" s="1"/>
  <c r="GL1028" i="1" s="1"/>
  <c r="GM1028" i="1" s="1"/>
  <c r="GN1028" i="1" s="1"/>
  <c r="GO1028" i="1" s="1"/>
  <c r="GP1028" i="1" s="1"/>
  <c r="GQ1028" i="1" s="1"/>
  <c r="GR1028" i="1" s="1"/>
  <c r="GS1028" i="1" s="1"/>
  <c r="GT1028" i="1" s="1"/>
  <c r="GU1028" i="1" s="1"/>
  <c r="GV1028" i="1" s="1"/>
  <c r="GW1028" i="1" s="1"/>
  <c r="GX1028" i="1" s="1"/>
  <c r="BB797" i="1"/>
  <c r="BC1094" i="1"/>
  <c r="AG37" i="7"/>
  <c r="BA1129" i="1"/>
  <c r="AG79" i="7" s="1"/>
  <c r="AD43" i="7" l="1"/>
  <c r="H43" i="5" s="1"/>
  <c r="AX1214" i="1"/>
  <c r="AD81" i="7" s="1"/>
  <c r="H81" i="5" s="1"/>
  <c r="AY1163" i="1"/>
  <c r="AY1159" i="1"/>
  <c r="AY1161" i="1"/>
  <c r="AY1160" i="1"/>
  <c r="AY1162" i="1"/>
  <c r="GX429" i="1"/>
  <c r="GX448" i="1"/>
  <c r="CT1147" i="1"/>
  <c r="CS1153" i="1"/>
  <c r="BY25" i="7" s="1"/>
  <c r="W796" i="1"/>
  <c r="W926" i="1"/>
  <c r="GD18" i="7"/>
  <c r="W795" i="1"/>
  <c r="W1028" i="1"/>
  <c r="BC797" i="1"/>
  <c r="BD1094" i="1"/>
  <c r="AH37" i="7"/>
  <c r="BB1129" i="1"/>
  <c r="AH79" i="7" s="1"/>
  <c r="P85" i="19" l="1"/>
  <c r="Q85" i="19"/>
  <c r="Q96" i="19" s="1"/>
  <c r="Q97" i="19" s="1"/>
  <c r="R85" i="19"/>
  <c r="R96" i="19" s="1"/>
  <c r="R97" i="19" s="1"/>
  <c r="AY1156" i="1"/>
  <c r="AY1165" i="1"/>
  <c r="GX1149" i="1"/>
  <c r="W1149" i="1" s="1"/>
  <c r="W58" i="1"/>
  <c r="GX1148" i="1"/>
  <c r="W1148" i="1" s="1"/>
  <c r="W448" i="1"/>
  <c r="GX1150" i="1"/>
  <c r="W1150" i="1" s="1"/>
  <c r="GX1151" i="1"/>
  <c r="W1151" i="1" s="1"/>
  <c r="CU1147" i="1"/>
  <c r="CT1153" i="1"/>
  <c r="BZ25" i="7" s="1"/>
  <c r="S18" i="5"/>
  <c r="T18" i="5"/>
  <c r="E18" i="7"/>
  <c r="U18" i="5"/>
  <c r="BD797" i="1"/>
  <c r="BE1094" i="1"/>
  <c r="AI37" i="7"/>
  <c r="BC1129" i="1"/>
  <c r="AI79" i="7" s="1"/>
  <c r="P96" i="19" l="1"/>
  <c r="P97" i="19" s="1"/>
  <c r="F85" i="19"/>
  <c r="AC72" i="1"/>
  <c r="CT72" i="1"/>
  <c r="CX72" i="1"/>
  <c r="DB72" i="1"/>
  <c r="DF72" i="1"/>
  <c r="DJ72" i="1"/>
  <c r="DN72" i="1"/>
  <c r="DR72" i="1"/>
  <c r="DV72" i="1"/>
  <c r="DZ72" i="1"/>
  <c r="ED72" i="1"/>
  <c r="EH72" i="1"/>
  <c r="EL72" i="1"/>
  <c r="EP72" i="1"/>
  <c r="ET72" i="1"/>
  <c r="EX72" i="1"/>
  <c r="FB72" i="1"/>
  <c r="FF72" i="1"/>
  <c r="FJ72" i="1"/>
  <c r="FN72" i="1"/>
  <c r="FR72" i="1"/>
  <c r="FV72" i="1"/>
  <c r="FZ72" i="1"/>
  <c r="GD72" i="1"/>
  <c r="GH72" i="1"/>
  <c r="GL72" i="1"/>
  <c r="GP72" i="1"/>
  <c r="GT72" i="1"/>
  <c r="GX72" i="1"/>
  <c r="BT72" i="1"/>
  <c r="BP72" i="1"/>
  <c r="BL72" i="1"/>
  <c r="BH72" i="1"/>
  <c r="AJ72" i="1"/>
  <c r="AG72" i="1"/>
  <c r="CK72" i="1"/>
  <c r="CC72" i="1"/>
  <c r="BU72" i="1"/>
  <c r="BM72" i="1"/>
  <c r="BE72" i="1"/>
  <c r="CN72" i="1"/>
  <c r="CG72" i="1"/>
  <c r="BY72" i="1"/>
  <c r="BQ72" i="1"/>
  <c r="BI72" i="1"/>
  <c r="AB72" i="1"/>
  <c r="CU72" i="1"/>
  <c r="CY72" i="1"/>
  <c r="DC72" i="1"/>
  <c r="DG72" i="1"/>
  <c r="DK72" i="1"/>
  <c r="DO72" i="1"/>
  <c r="DS72" i="1"/>
  <c r="DW72" i="1"/>
  <c r="EA72" i="1"/>
  <c r="EE72" i="1"/>
  <c r="EI72" i="1"/>
  <c r="EM72" i="1"/>
  <c r="EQ72" i="1"/>
  <c r="EU72" i="1"/>
  <c r="EY72" i="1"/>
  <c r="FC72" i="1"/>
  <c r="FG72" i="1"/>
  <c r="FK72" i="1"/>
  <c r="FO72" i="1"/>
  <c r="FS72" i="1"/>
  <c r="FW72" i="1"/>
  <c r="GA72" i="1"/>
  <c r="GE72" i="1"/>
  <c r="GI72" i="1"/>
  <c r="GM72" i="1"/>
  <c r="GQ72" i="1"/>
  <c r="GU72" i="1"/>
  <c r="BS72" i="1"/>
  <c r="BO72" i="1"/>
  <c r="BK72" i="1"/>
  <c r="BG72" i="1"/>
  <c r="CS72" i="1"/>
  <c r="BD72" i="1"/>
  <c r="AZ72" i="1"/>
  <c r="AV72" i="1"/>
  <c r="AR72" i="1"/>
  <c r="AN72" i="1"/>
  <c r="AK72" i="1"/>
  <c r="AF72" i="1"/>
  <c r="CR72" i="1"/>
  <c r="CJ72" i="1"/>
  <c r="CF72" i="1"/>
  <c r="CB72" i="1"/>
  <c r="BX72" i="1"/>
  <c r="AD72" i="1"/>
  <c r="CV72" i="1"/>
  <c r="CZ72" i="1"/>
  <c r="DD72" i="1"/>
  <c r="DH72" i="1"/>
  <c r="DL72" i="1"/>
  <c r="DP72" i="1"/>
  <c r="DT72" i="1"/>
  <c r="DX72" i="1"/>
  <c r="EB72" i="1"/>
  <c r="EF72" i="1"/>
  <c r="EJ72" i="1"/>
  <c r="EN72" i="1"/>
  <c r="ER72" i="1"/>
  <c r="EV72" i="1"/>
  <c r="EZ72" i="1"/>
  <c r="FD72" i="1"/>
  <c r="FH72" i="1"/>
  <c r="FL72" i="1"/>
  <c r="FP72" i="1"/>
  <c r="FT72" i="1"/>
  <c r="FX72" i="1"/>
  <c r="GB72" i="1"/>
  <c r="GF72" i="1"/>
  <c r="GJ72" i="1"/>
  <c r="GN72" i="1"/>
  <c r="GR72" i="1"/>
  <c r="GV72" i="1"/>
  <c r="BV72" i="1"/>
  <c r="BR72" i="1"/>
  <c r="BN72" i="1"/>
  <c r="BJ72" i="1"/>
  <c r="BC72" i="1"/>
  <c r="AX72" i="1"/>
  <c r="AU72" i="1"/>
  <c r="AQ72" i="1"/>
  <c r="AM72" i="1"/>
  <c r="AI72" i="1"/>
  <c r="CP72" i="1"/>
  <c r="CI72" i="1"/>
  <c r="CM72" i="1"/>
  <c r="CE72" i="1"/>
  <c r="CA72" i="1"/>
  <c r="BW72" i="1"/>
  <c r="CQ72" i="1"/>
  <c r="AA72" i="1"/>
  <c r="G84" i="19" s="1"/>
  <c r="AE72" i="1"/>
  <c r="CW72" i="1"/>
  <c r="DA72" i="1"/>
  <c r="DE72" i="1"/>
  <c r="DI72" i="1"/>
  <c r="DM72" i="1"/>
  <c r="DQ72" i="1"/>
  <c r="DU72" i="1"/>
  <c r="DY72" i="1"/>
  <c r="EC72" i="1"/>
  <c r="EG72" i="1"/>
  <c r="EK72" i="1"/>
  <c r="EO72" i="1"/>
  <c r="ES72" i="1"/>
  <c r="EW72" i="1"/>
  <c r="FA72" i="1"/>
  <c r="FE72" i="1"/>
  <c r="FI72" i="1"/>
  <c r="FM72" i="1"/>
  <c r="FQ72" i="1"/>
  <c r="FU72" i="1"/>
  <c r="FY72" i="1"/>
  <c r="GC72" i="1"/>
  <c r="GG72" i="1"/>
  <c r="GK72" i="1"/>
  <c r="GO72" i="1"/>
  <c r="GS72" i="1"/>
  <c r="GW72" i="1"/>
  <c r="BA72" i="1"/>
  <c r="AW72" i="1"/>
  <c r="AS72" i="1"/>
  <c r="AO72" i="1"/>
  <c r="BF72" i="1"/>
  <c r="BB72" i="1"/>
  <c r="AY72" i="1"/>
  <c r="AT72" i="1"/>
  <c r="AP72" i="1"/>
  <c r="AL72" i="1"/>
  <c r="AH72" i="1"/>
  <c r="CO72" i="1"/>
  <c r="CL72" i="1"/>
  <c r="CH72" i="1"/>
  <c r="CD72" i="1"/>
  <c r="BZ72" i="1"/>
  <c r="AE23" i="7"/>
  <c r="AY1214" i="1"/>
  <c r="AE81" i="7" s="1"/>
  <c r="AE63" i="7"/>
  <c r="CV1147" i="1"/>
  <c r="CU1153" i="1"/>
  <c r="CA25" i="7" s="1"/>
  <c r="E18" i="5"/>
  <c r="BE797" i="1"/>
  <c r="BF1094" i="1"/>
  <c r="AJ37" i="7"/>
  <c r="BD1129" i="1"/>
  <c r="AJ79" i="7" s="1"/>
  <c r="P84" i="19" l="1"/>
  <c r="K84" i="19"/>
  <c r="R84" i="19"/>
  <c r="O84" i="19"/>
  <c r="J84" i="19"/>
  <c r="Q84" i="19"/>
  <c r="L84" i="19"/>
  <c r="N84" i="19"/>
  <c r="I84" i="19"/>
  <c r="H84" i="19"/>
  <c r="M84" i="19"/>
  <c r="BZ107" i="1"/>
  <c r="BZ139" i="1" s="1"/>
  <c r="BZ105" i="1"/>
  <c r="BZ106" i="1"/>
  <c r="BZ138" i="1" s="1"/>
  <c r="BZ137" i="1"/>
  <c r="BZ160" i="1"/>
  <c r="CO106" i="1"/>
  <c r="CO137" i="1"/>
  <c r="CO138" i="1"/>
  <c r="CO105" i="1"/>
  <c r="CO160" i="1"/>
  <c r="CO107" i="1"/>
  <c r="CO139" i="1" s="1"/>
  <c r="AT105" i="1"/>
  <c r="AT106" i="1"/>
  <c r="AT160" i="1"/>
  <c r="AT137" i="1"/>
  <c r="AT138" i="1"/>
  <c r="AT107" i="1"/>
  <c r="AT139" i="1" s="1"/>
  <c r="AO160" i="1"/>
  <c r="AO105" i="1"/>
  <c r="AO107" i="1"/>
  <c r="AO139" i="1" s="1"/>
  <c r="AO138" i="1"/>
  <c r="AO106" i="1"/>
  <c r="AO137" i="1"/>
  <c r="GW137" i="1"/>
  <c r="GW106" i="1"/>
  <c r="GW138" i="1"/>
  <c r="GW160" i="1"/>
  <c r="GW107" i="1"/>
  <c r="GW105" i="1"/>
  <c r="GW139" i="1"/>
  <c r="GG106" i="1"/>
  <c r="GG107" i="1"/>
  <c r="GG160" i="1"/>
  <c r="GG137" i="1"/>
  <c r="GG138" i="1"/>
  <c r="GG139" i="1"/>
  <c r="GG105" i="1"/>
  <c r="FQ139" i="1"/>
  <c r="FQ137" i="1"/>
  <c r="FQ106" i="1"/>
  <c r="FQ107" i="1"/>
  <c r="FQ105" i="1"/>
  <c r="FQ138" i="1"/>
  <c r="FQ160" i="1"/>
  <c r="FA107" i="1"/>
  <c r="FA105" i="1"/>
  <c r="FA103" i="1" s="1"/>
  <c r="FA139" i="1"/>
  <c r="FA160" i="1"/>
  <c r="FA106" i="1"/>
  <c r="FA138" i="1"/>
  <c r="FA137" i="1"/>
  <c r="EK160" i="1"/>
  <c r="EK106" i="1"/>
  <c r="EK105" i="1"/>
  <c r="EK137" i="1"/>
  <c r="EK107" i="1"/>
  <c r="EK139" i="1"/>
  <c r="EK138" i="1"/>
  <c r="DU160" i="1"/>
  <c r="DU106" i="1"/>
  <c r="DU138" i="1"/>
  <c r="DU105" i="1"/>
  <c r="DU107" i="1"/>
  <c r="DU137" i="1"/>
  <c r="DU139" i="1"/>
  <c r="DE137" i="1"/>
  <c r="DE106" i="1"/>
  <c r="DE138" i="1" s="1"/>
  <c r="DE160" i="1"/>
  <c r="DE105" i="1"/>
  <c r="DE107" i="1"/>
  <c r="DE139" i="1" s="1"/>
  <c r="AA106" i="1"/>
  <c r="AA105" i="1"/>
  <c r="AA139" i="1"/>
  <c r="AA107" i="1"/>
  <c r="AA160" i="1"/>
  <c r="AA137" i="1"/>
  <c r="W72" i="1"/>
  <c r="CE137" i="1"/>
  <c r="CE105" i="1"/>
  <c r="CE160" i="1"/>
  <c r="CE107" i="1"/>
  <c r="CE139" i="1" s="1"/>
  <c r="CE106" i="1"/>
  <c r="CE138" i="1" s="1"/>
  <c r="AI105" i="1"/>
  <c r="AI106" i="1"/>
  <c r="AI160" i="1"/>
  <c r="AI137" i="1"/>
  <c r="AI138" i="1"/>
  <c r="AI107" i="1"/>
  <c r="AI139" i="1" s="1"/>
  <c r="AX107" i="1"/>
  <c r="AX139" i="1"/>
  <c r="AX160" i="1"/>
  <c r="AX106" i="1"/>
  <c r="AX138" i="1"/>
  <c r="AX137" i="1"/>
  <c r="AX105" i="1"/>
  <c r="BR160" i="1"/>
  <c r="BR106" i="1"/>
  <c r="BR138" i="1" s="1"/>
  <c r="BR137" i="1"/>
  <c r="BR105" i="1"/>
  <c r="BR107" i="1"/>
  <c r="BR139" i="1" s="1"/>
  <c r="GN139" i="1"/>
  <c r="GN137" i="1"/>
  <c r="GN138" i="1"/>
  <c r="GN160" i="1"/>
  <c r="GN105" i="1"/>
  <c r="GN106" i="1"/>
  <c r="GN107" i="1"/>
  <c r="FX137" i="1"/>
  <c r="FX106" i="1"/>
  <c r="FX107" i="1"/>
  <c r="FX139" i="1"/>
  <c r="FX138" i="1"/>
  <c r="FX160" i="1"/>
  <c r="FX105" i="1"/>
  <c r="FH137" i="1"/>
  <c r="FH106" i="1"/>
  <c r="FH138" i="1"/>
  <c r="FH160" i="1"/>
  <c r="FH107" i="1"/>
  <c r="FH105" i="1"/>
  <c r="FH103" i="1" s="1"/>
  <c r="FH139" i="1"/>
  <c r="ER107" i="1"/>
  <c r="ER138" i="1"/>
  <c r="ER106" i="1"/>
  <c r="ER139" i="1"/>
  <c r="ER137" i="1"/>
  <c r="ER160" i="1"/>
  <c r="ER105" i="1"/>
  <c r="EB139" i="1"/>
  <c r="EB106" i="1"/>
  <c r="EB107" i="1"/>
  <c r="EB160" i="1"/>
  <c r="EB138" i="1"/>
  <c r="EB137" i="1"/>
  <c r="EB105" i="1"/>
  <c r="DL106" i="1"/>
  <c r="DL138" i="1"/>
  <c r="DL160" i="1"/>
  <c r="DL139" i="1"/>
  <c r="DL105" i="1"/>
  <c r="DL137" i="1"/>
  <c r="DL107" i="1"/>
  <c r="CV107" i="1"/>
  <c r="CV139" i="1" s="1"/>
  <c r="CV105" i="1"/>
  <c r="CV103" i="1" s="1"/>
  <c r="CV106" i="1"/>
  <c r="CV138" i="1" s="1"/>
  <c r="CV160" i="1"/>
  <c r="CV137" i="1"/>
  <c r="CF105" i="1"/>
  <c r="CF107" i="1"/>
  <c r="CF139" i="1" s="1"/>
  <c r="CF160" i="1"/>
  <c r="CF137" i="1"/>
  <c r="CF106" i="1"/>
  <c r="CF138" i="1" s="1"/>
  <c r="AK107" i="1"/>
  <c r="AK139" i="1" s="1"/>
  <c r="AK106" i="1"/>
  <c r="AK138" i="1" s="1"/>
  <c r="AK105" i="1"/>
  <c r="AK137" i="1"/>
  <c r="AK160" i="1"/>
  <c r="AZ160" i="1"/>
  <c r="AZ107" i="1"/>
  <c r="AZ139" i="1" s="1"/>
  <c r="AZ105" i="1"/>
  <c r="AZ137" i="1"/>
  <c r="AZ106" i="1"/>
  <c r="AZ138" i="1" s="1"/>
  <c r="BK105" i="1"/>
  <c r="BK137" i="1"/>
  <c r="BK160" i="1"/>
  <c r="BK107" i="1"/>
  <c r="BK139" i="1" s="1"/>
  <c r="BK106" i="1"/>
  <c r="BK138" i="1" s="1"/>
  <c r="GQ139" i="1"/>
  <c r="GQ106" i="1"/>
  <c r="GQ138" i="1"/>
  <c r="GQ137" i="1"/>
  <c r="GQ160" i="1"/>
  <c r="GQ107" i="1"/>
  <c r="GQ105" i="1"/>
  <c r="GQ103" i="1" s="1"/>
  <c r="GA106" i="1"/>
  <c r="GA105" i="1"/>
  <c r="GA107" i="1"/>
  <c r="GA137" i="1"/>
  <c r="GA139" i="1"/>
  <c r="GA138" i="1"/>
  <c r="GA160" i="1"/>
  <c r="FK138" i="1"/>
  <c r="FK105" i="1"/>
  <c r="FK139" i="1"/>
  <c r="FK107" i="1"/>
  <c r="FK160" i="1"/>
  <c r="FK137" i="1"/>
  <c r="FK106" i="1"/>
  <c r="EU106" i="1"/>
  <c r="EU160" i="1"/>
  <c r="EU139" i="1"/>
  <c r="EU138" i="1"/>
  <c r="EU107" i="1"/>
  <c r="EU105" i="1"/>
  <c r="EU103" i="1" s="1"/>
  <c r="EU137" i="1"/>
  <c r="EE139" i="1"/>
  <c r="EE105" i="1"/>
  <c r="EE138" i="1"/>
  <c r="EE137" i="1"/>
  <c r="EE107" i="1"/>
  <c r="EE106" i="1"/>
  <c r="EE160" i="1"/>
  <c r="DO160" i="1"/>
  <c r="DO138" i="1"/>
  <c r="DO137" i="1"/>
  <c r="DO139" i="1"/>
  <c r="DO107" i="1"/>
  <c r="DO105" i="1"/>
  <c r="DO106" i="1"/>
  <c r="CY107" i="1"/>
  <c r="CY139" i="1" s="1"/>
  <c r="CY160" i="1"/>
  <c r="CY137" i="1"/>
  <c r="CY105" i="1"/>
  <c r="CY106" i="1"/>
  <c r="CY138" i="1" s="1"/>
  <c r="BQ160" i="1"/>
  <c r="BQ107" i="1"/>
  <c r="BQ139" i="1" s="1"/>
  <c r="BQ105" i="1"/>
  <c r="BQ137" i="1"/>
  <c r="BQ106" i="1"/>
  <c r="BQ138" i="1" s="1"/>
  <c r="BE107" i="1"/>
  <c r="BE139" i="1" s="1"/>
  <c r="BE106" i="1"/>
  <c r="BE160" i="1"/>
  <c r="BE138" i="1"/>
  <c r="BE105" i="1"/>
  <c r="BE137" i="1"/>
  <c r="CK137" i="1"/>
  <c r="CK105" i="1"/>
  <c r="CK160" i="1"/>
  <c r="CK107" i="1"/>
  <c r="CK139" i="1" s="1"/>
  <c r="CK106" i="1"/>
  <c r="CK138" i="1" s="1"/>
  <c r="BL160" i="1"/>
  <c r="BL106" i="1"/>
  <c r="BL138" i="1" s="1"/>
  <c r="BL105" i="1"/>
  <c r="BL137" i="1"/>
  <c r="BL107" i="1"/>
  <c r="BL139" i="1" s="1"/>
  <c r="GT160" i="1"/>
  <c r="GT106" i="1"/>
  <c r="GT107" i="1"/>
  <c r="GT139" i="1"/>
  <c r="GT105" i="1"/>
  <c r="GT138" i="1"/>
  <c r="GT137" i="1"/>
  <c r="GD106" i="1"/>
  <c r="GD139" i="1"/>
  <c r="GD105" i="1"/>
  <c r="GD160" i="1"/>
  <c r="GD137" i="1"/>
  <c r="GD107" i="1"/>
  <c r="GD138" i="1"/>
  <c r="FN139" i="1"/>
  <c r="FN138" i="1"/>
  <c r="FN160" i="1"/>
  <c r="FN105" i="1"/>
  <c r="FN106" i="1"/>
  <c r="FN137" i="1"/>
  <c r="FN107" i="1"/>
  <c r="EX107" i="1"/>
  <c r="EX105" i="1"/>
  <c r="EX160" i="1"/>
  <c r="EX138" i="1"/>
  <c r="EX137" i="1"/>
  <c r="EX106" i="1"/>
  <c r="EX139" i="1"/>
  <c r="EH139" i="1"/>
  <c r="EH137" i="1"/>
  <c r="EH105" i="1"/>
  <c r="EH138" i="1"/>
  <c r="EH160" i="1"/>
  <c r="EH106" i="1"/>
  <c r="EH107" i="1"/>
  <c r="DR139" i="1"/>
  <c r="DR138" i="1"/>
  <c r="DR107" i="1"/>
  <c r="DR106" i="1"/>
  <c r="DR105" i="1"/>
  <c r="DR137" i="1"/>
  <c r="DR160" i="1"/>
  <c r="DB105" i="1"/>
  <c r="DB160" i="1"/>
  <c r="DB107" i="1"/>
  <c r="DB139" i="1" s="1"/>
  <c r="DB106" i="1"/>
  <c r="DB137" i="1"/>
  <c r="DB138" i="1"/>
  <c r="AZ1159" i="1"/>
  <c r="AZ1160" i="1"/>
  <c r="AZ1161" i="1"/>
  <c r="AZ1163" i="1"/>
  <c r="AZ1162" i="1"/>
  <c r="CD160" i="1"/>
  <c r="CD107" i="1"/>
  <c r="CD139" i="1" s="1"/>
  <c r="CD105" i="1"/>
  <c r="CD137" i="1"/>
  <c r="CD106" i="1"/>
  <c r="CD138" i="1" s="1"/>
  <c r="AH106" i="1"/>
  <c r="AH138" i="1" s="1"/>
  <c r="AH107" i="1"/>
  <c r="AH139" i="1" s="1"/>
  <c r="AH105" i="1"/>
  <c r="AH160" i="1"/>
  <c r="AH137" i="1"/>
  <c r="AY137" i="1"/>
  <c r="AY106" i="1"/>
  <c r="AY138" i="1" s="1"/>
  <c r="AY160" i="1"/>
  <c r="AY107" i="1"/>
  <c r="AY139" i="1"/>
  <c r="AY105" i="1"/>
  <c r="AS105" i="1"/>
  <c r="AS138" i="1"/>
  <c r="AS160" i="1"/>
  <c r="AS137" i="1"/>
  <c r="AS106" i="1"/>
  <c r="AS107" i="1"/>
  <c r="AS139" i="1" s="1"/>
  <c r="GS138" i="1"/>
  <c r="GS137" i="1"/>
  <c r="GS105" i="1"/>
  <c r="GS160" i="1"/>
  <c r="GS139" i="1"/>
  <c r="GS107" i="1"/>
  <c r="GS106" i="1"/>
  <c r="GC138" i="1"/>
  <c r="GC107" i="1"/>
  <c r="GC137" i="1"/>
  <c r="GC160" i="1"/>
  <c r="GC139" i="1"/>
  <c r="GC105" i="1"/>
  <c r="GC106" i="1"/>
  <c r="FM106" i="1"/>
  <c r="FM139" i="1"/>
  <c r="FM105" i="1"/>
  <c r="FM160" i="1"/>
  <c r="FM107" i="1"/>
  <c r="FM138" i="1"/>
  <c r="FM137" i="1"/>
  <c r="EW106" i="1"/>
  <c r="EW160" i="1"/>
  <c r="EW137" i="1"/>
  <c r="EW138" i="1"/>
  <c r="EW107" i="1"/>
  <c r="EW139" i="1"/>
  <c r="EW105" i="1"/>
  <c r="EG160" i="1"/>
  <c r="EG138" i="1"/>
  <c r="EG137" i="1"/>
  <c r="EG139" i="1"/>
  <c r="EG105" i="1"/>
  <c r="EG107" i="1"/>
  <c r="EG106" i="1"/>
  <c r="DQ106" i="1"/>
  <c r="DQ137" i="1"/>
  <c r="DQ138" i="1"/>
  <c r="DQ107" i="1"/>
  <c r="DQ105" i="1"/>
  <c r="DQ103" i="1" s="1"/>
  <c r="DQ160" i="1"/>
  <c r="DQ139" i="1"/>
  <c r="DA107" i="1"/>
  <c r="DA139" i="1" s="1"/>
  <c r="DA106" i="1"/>
  <c r="DA138" i="1" s="1"/>
  <c r="DA137" i="1"/>
  <c r="DA160" i="1"/>
  <c r="DA105" i="1"/>
  <c r="CQ107" i="1"/>
  <c r="CQ139" i="1" s="1"/>
  <c r="CQ160" i="1"/>
  <c r="CQ106" i="1"/>
  <c r="CQ138" i="1" s="1"/>
  <c r="CQ105" i="1"/>
  <c r="CQ137" i="1"/>
  <c r="CM105" i="1"/>
  <c r="CM160" i="1"/>
  <c r="CM107" i="1"/>
  <c r="CM139" i="1" s="1"/>
  <c r="CM137" i="1"/>
  <c r="CM106" i="1"/>
  <c r="CM138" i="1" s="1"/>
  <c r="AM106" i="1"/>
  <c r="AM137" i="1"/>
  <c r="AM138" i="1"/>
  <c r="AM107" i="1"/>
  <c r="AM139" i="1" s="1"/>
  <c r="AM105" i="1"/>
  <c r="AM160" i="1"/>
  <c r="BC160" i="1"/>
  <c r="BC105" i="1"/>
  <c r="BC107" i="1"/>
  <c r="BC139" i="1" s="1"/>
  <c r="BC106" i="1"/>
  <c r="BC138" i="1"/>
  <c r="BC137" i="1"/>
  <c r="BV137" i="1"/>
  <c r="BV105" i="1"/>
  <c r="BV160" i="1"/>
  <c r="BV107" i="1"/>
  <c r="BV139" i="1" s="1"/>
  <c r="BV106" i="1"/>
  <c r="BV138" i="1" s="1"/>
  <c r="GJ107" i="1"/>
  <c r="GJ139" i="1"/>
  <c r="GJ138" i="1"/>
  <c r="GJ105" i="1"/>
  <c r="GJ160" i="1"/>
  <c r="GJ106" i="1"/>
  <c r="GJ137" i="1"/>
  <c r="FT107" i="1"/>
  <c r="FT138" i="1"/>
  <c r="FT160" i="1"/>
  <c r="FT105" i="1"/>
  <c r="FT139" i="1"/>
  <c r="FT106" i="1"/>
  <c r="FT137" i="1"/>
  <c r="FD106" i="1"/>
  <c r="FD139" i="1"/>
  <c r="FD160" i="1"/>
  <c r="FD105" i="1"/>
  <c r="FD137" i="1"/>
  <c r="FD138" i="1"/>
  <c r="FD107" i="1"/>
  <c r="EN137" i="1"/>
  <c r="EN105" i="1"/>
  <c r="EN160" i="1"/>
  <c r="EN107" i="1"/>
  <c r="EN138" i="1"/>
  <c r="EN139" i="1"/>
  <c r="EN106" i="1"/>
  <c r="DX137" i="1"/>
  <c r="DX160" i="1"/>
  <c r="DX138" i="1"/>
  <c r="DX107" i="1"/>
  <c r="DX139" i="1"/>
  <c r="DX105" i="1"/>
  <c r="DX106" i="1"/>
  <c r="DH138" i="1"/>
  <c r="DH107" i="1"/>
  <c r="DH105" i="1"/>
  <c r="DH103" i="1" s="1"/>
  <c r="DH137" i="1"/>
  <c r="DH139" i="1"/>
  <c r="DH106" i="1"/>
  <c r="DH160" i="1"/>
  <c r="AD160" i="1"/>
  <c r="AD106" i="1"/>
  <c r="AD138" i="1" s="1"/>
  <c r="AD105" i="1"/>
  <c r="AD137" i="1"/>
  <c r="AD107" i="1"/>
  <c r="AD139" i="1"/>
  <c r="CJ106" i="1"/>
  <c r="CJ138" i="1" s="1"/>
  <c r="CJ105" i="1"/>
  <c r="CJ103" i="1" s="1"/>
  <c r="CJ137" i="1"/>
  <c r="CJ160" i="1"/>
  <c r="CJ107" i="1"/>
  <c r="CJ139" i="1" s="1"/>
  <c r="AN107" i="1"/>
  <c r="AN139" i="1" s="1"/>
  <c r="AN106" i="1"/>
  <c r="AN138" i="1" s="1"/>
  <c r="AN105" i="1"/>
  <c r="AN160" i="1"/>
  <c r="AN137" i="1"/>
  <c r="BD160" i="1"/>
  <c r="BD105" i="1"/>
  <c r="BD107" i="1"/>
  <c r="BD139" i="1" s="1"/>
  <c r="BD106" i="1"/>
  <c r="BD138" i="1" s="1"/>
  <c r="BD137" i="1"/>
  <c r="BO137" i="1"/>
  <c r="BO106" i="1"/>
  <c r="BO138" i="1" s="1"/>
  <c r="BO105" i="1"/>
  <c r="BO107" i="1"/>
  <c r="BO139" i="1" s="1"/>
  <c r="BO160" i="1"/>
  <c r="GM107" i="1"/>
  <c r="GM137" i="1"/>
  <c r="GM160" i="1"/>
  <c r="GM138" i="1"/>
  <c r="GM139" i="1"/>
  <c r="GM106" i="1"/>
  <c r="GM105" i="1"/>
  <c r="FW160" i="1"/>
  <c r="FW105" i="1"/>
  <c r="FW138" i="1"/>
  <c r="FW137" i="1"/>
  <c r="FW139" i="1"/>
  <c r="FW107" i="1"/>
  <c r="FW106" i="1"/>
  <c r="FG106" i="1"/>
  <c r="FG137" i="1"/>
  <c r="FG138" i="1"/>
  <c r="FG160" i="1"/>
  <c r="FG105" i="1"/>
  <c r="FG107" i="1"/>
  <c r="FG139" i="1"/>
  <c r="EQ160" i="1"/>
  <c r="EQ138" i="1"/>
  <c r="EQ139" i="1"/>
  <c r="EQ137" i="1"/>
  <c r="EQ107" i="1"/>
  <c r="EQ105" i="1"/>
  <c r="EQ106" i="1"/>
  <c r="EA137" i="1"/>
  <c r="EA160" i="1"/>
  <c r="EA138" i="1"/>
  <c r="EA139" i="1"/>
  <c r="EA105" i="1"/>
  <c r="EA106" i="1"/>
  <c r="EA107" i="1"/>
  <c r="DK137" i="1"/>
  <c r="DK105" i="1"/>
  <c r="DK107" i="1"/>
  <c r="DK138" i="1"/>
  <c r="DK160" i="1"/>
  <c r="DK106" i="1"/>
  <c r="DK139" i="1"/>
  <c r="CU106" i="1"/>
  <c r="CU138" i="1"/>
  <c r="CU160" i="1"/>
  <c r="CU105" i="1"/>
  <c r="CU107" i="1"/>
  <c r="CU139" i="1" s="1"/>
  <c r="CU137" i="1"/>
  <c r="BY160" i="1"/>
  <c r="BY137" i="1"/>
  <c r="BY107" i="1"/>
  <c r="BY139" i="1" s="1"/>
  <c r="BY105" i="1"/>
  <c r="BY106" i="1"/>
  <c r="BY138" i="1" s="1"/>
  <c r="BM106" i="1"/>
  <c r="BM138" i="1" s="1"/>
  <c r="BM160" i="1"/>
  <c r="BM107" i="1"/>
  <c r="BM139" i="1" s="1"/>
  <c r="BM105" i="1"/>
  <c r="BM137" i="1"/>
  <c r="AG106" i="1"/>
  <c r="AG138" i="1" s="1"/>
  <c r="AG107" i="1"/>
  <c r="AG139" i="1" s="1"/>
  <c r="AG160" i="1"/>
  <c r="AG105" i="1"/>
  <c r="AG137" i="1"/>
  <c r="BP107" i="1"/>
  <c r="BP139" i="1" s="1"/>
  <c r="BP160" i="1"/>
  <c r="BP105" i="1"/>
  <c r="BP137" i="1"/>
  <c r="BP106" i="1"/>
  <c r="BP138" i="1" s="1"/>
  <c r="GP138" i="1"/>
  <c r="GP107" i="1"/>
  <c r="GP106" i="1"/>
  <c r="GP160" i="1"/>
  <c r="GP105" i="1"/>
  <c r="GP137" i="1"/>
  <c r="GP139" i="1"/>
  <c r="FZ160" i="1"/>
  <c r="FZ107" i="1"/>
  <c r="FZ138" i="1"/>
  <c r="FZ105" i="1"/>
  <c r="FZ137" i="1"/>
  <c r="FZ139" i="1"/>
  <c r="FZ106" i="1"/>
  <c r="FJ160" i="1"/>
  <c r="FJ106" i="1"/>
  <c r="FJ138" i="1"/>
  <c r="FJ107" i="1"/>
  <c r="FJ105" i="1"/>
  <c r="FJ139" i="1"/>
  <c r="FJ137" i="1"/>
  <c r="ET137" i="1"/>
  <c r="ET105" i="1"/>
  <c r="ET160" i="1"/>
  <c r="ET139" i="1"/>
  <c r="ET106" i="1"/>
  <c r="ET107" i="1"/>
  <c r="ET138" i="1"/>
  <c r="ED139" i="1"/>
  <c r="ED138" i="1"/>
  <c r="ED160" i="1"/>
  <c r="ED105" i="1"/>
  <c r="ED137" i="1"/>
  <c r="ED107" i="1"/>
  <c r="ED106" i="1"/>
  <c r="DN160" i="1"/>
  <c r="DN106" i="1"/>
  <c r="DN139" i="1"/>
  <c r="DN137" i="1"/>
  <c r="DN105" i="1"/>
  <c r="DN107" i="1"/>
  <c r="DN138" i="1"/>
  <c r="CX106" i="1"/>
  <c r="CX138" i="1" s="1"/>
  <c r="CX137" i="1"/>
  <c r="CX160" i="1"/>
  <c r="CX107" i="1"/>
  <c r="CX139" i="1" s="1"/>
  <c r="CX105" i="1"/>
  <c r="CH105" i="1"/>
  <c r="CH160" i="1"/>
  <c r="CH106" i="1"/>
  <c r="CH138" i="1" s="1"/>
  <c r="CH137" i="1"/>
  <c r="CH107" i="1"/>
  <c r="CH139" i="1" s="1"/>
  <c r="AL106" i="1"/>
  <c r="AL138" i="1" s="1"/>
  <c r="AL105" i="1"/>
  <c r="AL107" i="1"/>
  <c r="AL139" i="1" s="1"/>
  <c r="AL137" i="1"/>
  <c r="AL160" i="1"/>
  <c r="BB107" i="1"/>
  <c r="BB139" i="1" s="1"/>
  <c r="BB105" i="1"/>
  <c r="BB137" i="1"/>
  <c r="BB106" i="1"/>
  <c r="BB138" i="1" s="1"/>
  <c r="BB160" i="1"/>
  <c r="AW107" i="1"/>
  <c r="AW139" i="1" s="1"/>
  <c r="AW106" i="1"/>
  <c r="AW138" i="1" s="1"/>
  <c r="AW105" i="1"/>
  <c r="AW160" i="1"/>
  <c r="AW137" i="1"/>
  <c r="GO160" i="1"/>
  <c r="GO138" i="1"/>
  <c r="GO137" i="1"/>
  <c r="GO107" i="1"/>
  <c r="GO139" i="1"/>
  <c r="GO105" i="1"/>
  <c r="GO106" i="1"/>
  <c r="FY160" i="1"/>
  <c r="FY138" i="1"/>
  <c r="FY107" i="1"/>
  <c r="FY106" i="1"/>
  <c r="FY139" i="1"/>
  <c r="FY137" i="1"/>
  <c r="FY105" i="1"/>
  <c r="FI106" i="1"/>
  <c r="FI105" i="1"/>
  <c r="FI107" i="1"/>
  <c r="FI137" i="1"/>
  <c r="FI139" i="1"/>
  <c r="FI138" i="1"/>
  <c r="FI160" i="1"/>
  <c r="ES160" i="1"/>
  <c r="ES138" i="1"/>
  <c r="ES105" i="1"/>
  <c r="ES107" i="1"/>
  <c r="ES106" i="1"/>
  <c r="ES139" i="1"/>
  <c r="ES137" i="1"/>
  <c r="EC105" i="1"/>
  <c r="EC139" i="1"/>
  <c r="EC137" i="1"/>
  <c r="EC107" i="1"/>
  <c r="EC138" i="1"/>
  <c r="EC106" i="1"/>
  <c r="EC160" i="1"/>
  <c r="DM160" i="1"/>
  <c r="DM105" i="1"/>
  <c r="DM138" i="1"/>
  <c r="DM137" i="1"/>
  <c r="DM107" i="1"/>
  <c r="DM106" i="1"/>
  <c r="DM139" i="1"/>
  <c r="CW160" i="1"/>
  <c r="CW137" i="1"/>
  <c r="CW107" i="1"/>
  <c r="CW139" i="1" s="1"/>
  <c r="CW106" i="1"/>
  <c r="CW138" i="1" s="1"/>
  <c r="CW105" i="1"/>
  <c r="BW137" i="1"/>
  <c r="BW105" i="1"/>
  <c r="BW160" i="1"/>
  <c r="BW107" i="1"/>
  <c r="BW139" i="1" s="1"/>
  <c r="BW106" i="1"/>
  <c r="BW138" i="1" s="1"/>
  <c r="CI138" i="1"/>
  <c r="CI106" i="1"/>
  <c r="CI105" i="1"/>
  <c r="CI137" i="1"/>
  <c r="CI160" i="1"/>
  <c r="CI107" i="1"/>
  <c r="CI139" i="1" s="1"/>
  <c r="AQ137" i="1"/>
  <c r="AQ105" i="1"/>
  <c r="AQ107" i="1"/>
  <c r="AQ139" i="1" s="1"/>
  <c r="AQ160" i="1"/>
  <c r="AQ106" i="1"/>
  <c r="AQ138" i="1"/>
  <c r="BJ138" i="1"/>
  <c r="BJ160" i="1"/>
  <c r="BJ107" i="1"/>
  <c r="BJ139" i="1" s="1"/>
  <c r="BJ106" i="1"/>
  <c r="BJ105" i="1"/>
  <c r="BJ137" i="1"/>
  <c r="GV107" i="1"/>
  <c r="GV137" i="1"/>
  <c r="GV138" i="1"/>
  <c r="GV139" i="1"/>
  <c r="GV160" i="1"/>
  <c r="GV105" i="1"/>
  <c r="GV106" i="1"/>
  <c r="GF160" i="1"/>
  <c r="GF137" i="1"/>
  <c r="GF106" i="1"/>
  <c r="GF107" i="1"/>
  <c r="GF105" i="1"/>
  <c r="GF139" i="1"/>
  <c r="GF138" i="1"/>
  <c r="FP107" i="1"/>
  <c r="FP138" i="1"/>
  <c r="FP139" i="1"/>
  <c r="FP137" i="1"/>
  <c r="FP105" i="1"/>
  <c r="FP160" i="1"/>
  <c r="FP106" i="1"/>
  <c r="EZ139" i="1"/>
  <c r="EZ160" i="1"/>
  <c r="EZ105" i="1"/>
  <c r="EZ106" i="1"/>
  <c r="EZ107" i="1"/>
  <c r="EZ137" i="1"/>
  <c r="EZ138" i="1"/>
  <c r="EJ138" i="1"/>
  <c r="EJ106" i="1"/>
  <c r="EJ160" i="1"/>
  <c r="EJ105" i="1"/>
  <c r="EJ137" i="1"/>
  <c r="EJ107" i="1"/>
  <c r="EJ139" i="1"/>
  <c r="DT160" i="1"/>
  <c r="DT139" i="1"/>
  <c r="DT106" i="1"/>
  <c r="DT137" i="1"/>
  <c r="DT138" i="1"/>
  <c r="DT107" i="1"/>
  <c r="DT105" i="1"/>
  <c r="DD105" i="1"/>
  <c r="DD160" i="1"/>
  <c r="DD106" i="1"/>
  <c r="DD138" i="1" s="1"/>
  <c r="DD107" i="1"/>
  <c r="DD139" i="1" s="1"/>
  <c r="DD137" i="1"/>
  <c r="BX160" i="1"/>
  <c r="BX105" i="1"/>
  <c r="BX137" i="1"/>
  <c r="BX106" i="1"/>
  <c r="BX138" i="1" s="1"/>
  <c r="BX107" i="1"/>
  <c r="BX139" i="1" s="1"/>
  <c r="CR160" i="1"/>
  <c r="CR105" i="1"/>
  <c r="CR106" i="1"/>
  <c r="CR138" i="1" s="1"/>
  <c r="CR137" i="1"/>
  <c r="CR107" i="1"/>
  <c r="CR139" i="1" s="1"/>
  <c r="AR160" i="1"/>
  <c r="AR107" i="1"/>
  <c r="AR139" i="1" s="1"/>
  <c r="AR106" i="1"/>
  <c r="AR138" i="1" s="1"/>
  <c r="AR105" i="1"/>
  <c r="AR137" i="1"/>
  <c r="CS160" i="1"/>
  <c r="CS106" i="1"/>
  <c r="CS138" i="1" s="1"/>
  <c r="CS105" i="1"/>
  <c r="CS107" i="1"/>
  <c r="CS139" i="1" s="1"/>
  <c r="CS137" i="1"/>
  <c r="BS106" i="1"/>
  <c r="BS138" i="1" s="1"/>
  <c r="BS160" i="1"/>
  <c r="BS107" i="1"/>
  <c r="BS139" i="1" s="1"/>
  <c r="BS105" i="1"/>
  <c r="BS137" i="1"/>
  <c r="GI160" i="1"/>
  <c r="GI107" i="1"/>
  <c r="GI106" i="1"/>
  <c r="GI139" i="1"/>
  <c r="GI137" i="1"/>
  <c r="GI138" i="1"/>
  <c r="GI105" i="1"/>
  <c r="GI103" i="1" s="1"/>
  <c r="FS139" i="1"/>
  <c r="FS106" i="1"/>
  <c r="FS107" i="1"/>
  <c r="FS160" i="1"/>
  <c r="FS105" i="1"/>
  <c r="FS138" i="1"/>
  <c r="FS137" i="1"/>
  <c r="FC105" i="1"/>
  <c r="FC138" i="1"/>
  <c r="FC106" i="1"/>
  <c r="FC107" i="1"/>
  <c r="FC139" i="1"/>
  <c r="FC160" i="1"/>
  <c r="FC137" i="1"/>
  <c r="EM137" i="1"/>
  <c r="EM160" i="1"/>
  <c r="EM139" i="1"/>
  <c r="EM106" i="1"/>
  <c r="EM138" i="1"/>
  <c r="EM107" i="1"/>
  <c r="EM105" i="1"/>
  <c r="DW107" i="1"/>
  <c r="DW160" i="1"/>
  <c r="DW106" i="1"/>
  <c r="DW139" i="1"/>
  <c r="DW105" i="1"/>
  <c r="DW138" i="1"/>
  <c r="DW137" i="1"/>
  <c r="DG105" i="1"/>
  <c r="DG107" i="1"/>
  <c r="DG139" i="1" s="1"/>
  <c r="DG160" i="1"/>
  <c r="DG106" i="1"/>
  <c r="DG138" i="1"/>
  <c r="DG137" i="1"/>
  <c r="AB160" i="1"/>
  <c r="AB139" i="1"/>
  <c r="AB106" i="1"/>
  <c r="AB138" i="1" s="1"/>
  <c r="AB137" i="1"/>
  <c r="AB107" i="1"/>
  <c r="AB105" i="1"/>
  <c r="CG160" i="1"/>
  <c r="CG105" i="1"/>
  <c r="CG106" i="1"/>
  <c r="CG138" i="1" s="1"/>
  <c r="CG107" i="1"/>
  <c r="CG139" i="1" s="1"/>
  <c r="CG137" i="1"/>
  <c r="BU106" i="1"/>
  <c r="BU138" i="1" s="1"/>
  <c r="BU137" i="1"/>
  <c r="BU107" i="1"/>
  <c r="BU139" i="1" s="1"/>
  <c r="BU105" i="1"/>
  <c r="BU160" i="1"/>
  <c r="AJ105" i="1"/>
  <c r="AJ106" i="1"/>
  <c r="AJ138" i="1" s="1"/>
  <c r="AJ107" i="1"/>
  <c r="AJ139" i="1" s="1"/>
  <c r="AJ160" i="1"/>
  <c r="AJ137" i="1"/>
  <c r="BT138" i="1"/>
  <c r="BT160" i="1"/>
  <c r="BT105" i="1"/>
  <c r="BT106" i="1"/>
  <c r="BT107" i="1"/>
  <c r="BT139" i="1" s="1"/>
  <c r="BT137" i="1"/>
  <c r="GL105" i="1"/>
  <c r="GL139" i="1"/>
  <c r="GL106" i="1"/>
  <c r="GL137" i="1"/>
  <c r="GL138" i="1"/>
  <c r="GL160" i="1"/>
  <c r="GL107" i="1"/>
  <c r="FV160" i="1"/>
  <c r="FV139" i="1"/>
  <c r="FV106" i="1"/>
  <c r="FV138" i="1"/>
  <c r="FV107" i="1"/>
  <c r="FV137" i="1"/>
  <c r="FV105" i="1"/>
  <c r="FF106" i="1"/>
  <c r="FF138" i="1"/>
  <c r="FF105" i="1"/>
  <c r="FF139" i="1"/>
  <c r="FF137" i="1"/>
  <c r="FF107" i="1"/>
  <c r="FF160" i="1"/>
  <c r="EP137" i="1"/>
  <c r="EP138" i="1"/>
  <c r="EP105" i="1"/>
  <c r="EP139" i="1"/>
  <c r="EP107" i="1"/>
  <c r="EP160" i="1"/>
  <c r="EP106" i="1"/>
  <c r="DZ138" i="1"/>
  <c r="DZ106" i="1"/>
  <c r="DZ137" i="1"/>
  <c r="DZ107" i="1"/>
  <c r="DZ105" i="1"/>
  <c r="DZ160" i="1"/>
  <c r="DZ139" i="1"/>
  <c r="DJ138" i="1"/>
  <c r="DJ106" i="1"/>
  <c r="DJ160" i="1"/>
  <c r="DJ137" i="1"/>
  <c r="DJ105" i="1"/>
  <c r="DJ107" i="1"/>
  <c r="DJ139" i="1"/>
  <c r="CT160" i="1"/>
  <c r="CT107" i="1"/>
  <c r="CT139" i="1" s="1"/>
  <c r="CT137" i="1"/>
  <c r="CT106" i="1"/>
  <c r="CT138" i="1" s="1"/>
  <c r="CT105" i="1"/>
  <c r="CL106" i="1"/>
  <c r="CL138" i="1" s="1"/>
  <c r="CL107" i="1"/>
  <c r="CL139" i="1" s="1"/>
  <c r="CL160" i="1"/>
  <c r="CL105" i="1"/>
  <c r="CL137" i="1"/>
  <c r="AP138" i="1"/>
  <c r="AP106" i="1"/>
  <c r="AP107" i="1"/>
  <c r="AP139" i="1" s="1"/>
  <c r="AP137" i="1"/>
  <c r="AP160" i="1"/>
  <c r="AP105" i="1"/>
  <c r="BF106" i="1"/>
  <c r="BF138" i="1" s="1"/>
  <c r="BF137" i="1"/>
  <c r="BF107" i="1"/>
  <c r="BF139" i="1" s="1"/>
  <c r="BF105" i="1"/>
  <c r="BF160" i="1"/>
  <c r="BA107" i="1"/>
  <c r="BA139" i="1" s="1"/>
  <c r="BA137" i="1"/>
  <c r="BA106" i="1"/>
  <c r="BA138" i="1" s="1"/>
  <c r="BA105" i="1"/>
  <c r="BA160" i="1"/>
  <c r="GK137" i="1"/>
  <c r="GK105" i="1"/>
  <c r="GK139" i="1"/>
  <c r="GK107" i="1"/>
  <c r="GK138" i="1"/>
  <c r="GK106" i="1"/>
  <c r="GK160" i="1"/>
  <c r="FU105" i="1"/>
  <c r="FU107" i="1"/>
  <c r="FU137" i="1"/>
  <c r="FU139" i="1"/>
  <c r="FU138" i="1"/>
  <c r="FU106" i="1"/>
  <c r="FU160" i="1"/>
  <c r="FE137" i="1"/>
  <c r="FE160" i="1"/>
  <c r="FE106" i="1"/>
  <c r="FE107" i="1"/>
  <c r="FE139" i="1"/>
  <c r="FE105" i="1"/>
  <c r="FE138" i="1"/>
  <c r="EO139" i="1"/>
  <c r="EO137" i="1"/>
  <c r="EO107" i="1"/>
  <c r="EO105" i="1"/>
  <c r="EO106" i="1"/>
  <c r="EO160" i="1"/>
  <c r="EO138" i="1"/>
  <c r="DY107" i="1"/>
  <c r="DY160" i="1"/>
  <c r="DY105" i="1"/>
  <c r="DY139" i="1"/>
  <c r="DY138" i="1"/>
  <c r="DY137" i="1"/>
  <c r="DY106" i="1"/>
  <c r="DI106" i="1"/>
  <c r="DI105" i="1"/>
  <c r="DI160" i="1"/>
  <c r="DI139" i="1"/>
  <c r="DI137" i="1"/>
  <c r="DI107" i="1"/>
  <c r="DI138" i="1"/>
  <c r="AE105" i="1"/>
  <c r="AE160" i="1"/>
  <c r="AE107" i="1"/>
  <c r="AE139" i="1"/>
  <c r="AE137" i="1"/>
  <c r="AE106" i="1"/>
  <c r="AE138" i="1" s="1"/>
  <c r="CA106" i="1"/>
  <c r="CA138" i="1" s="1"/>
  <c r="CA105" i="1"/>
  <c r="CA160" i="1"/>
  <c r="CA137" i="1"/>
  <c r="CA107" i="1"/>
  <c r="CA139" i="1" s="1"/>
  <c r="CP160" i="1"/>
  <c r="CP107" i="1"/>
  <c r="CP139" i="1" s="1"/>
  <c r="CP105" i="1"/>
  <c r="CP137" i="1"/>
  <c r="CP106" i="1"/>
  <c r="CP138" i="1" s="1"/>
  <c r="AU137" i="1"/>
  <c r="AU107" i="1"/>
  <c r="AU139" i="1" s="1"/>
  <c r="AU106" i="1"/>
  <c r="AU138" i="1" s="1"/>
  <c r="AU160" i="1"/>
  <c r="AU105" i="1"/>
  <c r="BN107" i="1"/>
  <c r="BN139" i="1" s="1"/>
  <c r="BN106" i="1"/>
  <c r="BN138" i="1" s="1"/>
  <c r="BN137" i="1"/>
  <c r="BN105" i="1"/>
  <c r="BN160" i="1"/>
  <c r="GR160" i="1"/>
  <c r="GR105" i="1"/>
  <c r="GR137" i="1"/>
  <c r="GR139" i="1"/>
  <c r="GR138" i="1"/>
  <c r="GR106" i="1"/>
  <c r="GR107" i="1"/>
  <c r="GB105" i="1"/>
  <c r="GB138" i="1"/>
  <c r="GB139" i="1"/>
  <c r="GB106" i="1"/>
  <c r="GB107" i="1"/>
  <c r="GB137" i="1"/>
  <c r="GB160" i="1"/>
  <c r="FL105" i="1"/>
  <c r="FL106" i="1"/>
  <c r="FL139" i="1"/>
  <c r="FL107" i="1"/>
  <c r="FL160" i="1"/>
  <c r="FL138" i="1"/>
  <c r="FL137" i="1"/>
  <c r="EV107" i="1"/>
  <c r="EV137" i="1"/>
  <c r="EV160" i="1"/>
  <c r="EV139" i="1"/>
  <c r="EV106" i="1"/>
  <c r="EV105" i="1"/>
  <c r="EV138" i="1"/>
  <c r="EF138" i="1"/>
  <c r="EF106" i="1"/>
  <c r="EF139" i="1"/>
  <c r="EF137" i="1"/>
  <c r="EF107" i="1"/>
  <c r="EF160" i="1"/>
  <c r="EF105" i="1"/>
  <c r="DP138" i="1"/>
  <c r="DP106" i="1"/>
  <c r="DP160" i="1"/>
  <c r="DP105" i="1"/>
  <c r="DP107" i="1"/>
  <c r="DP139" i="1"/>
  <c r="DP137" i="1"/>
  <c r="CZ106" i="1"/>
  <c r="CZ138" i="1" s="1"/>
  <c r="CZ105" i="1"/>
  <c r="CZ137" i="1"/>
  <c r="CZ160" i="1"/>
  <c r="CZ107" i="1"/>
  <c r="CZ139" i="1" s="1"/>
  <c r="CB105" i="1"/>
  <c r="CB160" i="1"/>
  <c r="CB106" i="1"/>
  <c r="CB138" i="1" s="1"/>
  <c r="CB137" i="1"/>
  <c r="CB107" i="1"/>
  <c r="CB139" i="1" s="1"/>
  <c r="AF160" i="1"/>
  <c r="AF105" i="1"/>
  <c r="AF106" i="1"/>
  <c r="AF138" i="1" s="1"/>
  <c r="AF107" i="1"/>
  <c r="AF139" i="1" s="1"/>
  <c r="AF137" i="1"/>
  <c r="AV106" i="1"/>
  <c r="AV138" i="1" s="1"/>
  <c r="AV160" i="1"/>
  <c r="AV137" i="1"/>
  <c r="AV107" i="1"/>
  <c r="AV139" i="1" s="1"/>
  <c r="AV105" i="1"/>
  <c r="BG139" i="1"/>
  <c r="BG160" i="1"/>
  <c r="BG105" i="1"/>
  <c r="BG107" i="1"/>
  <c r="BG106" i="1"/>
  <c r="BG138" i="1" s="1"/>
  <c r="BG137" i="1"/>
  <c r="GU137" i="1"/>
  <c r="GU106" i="1"/>
  <c r="GU107" i="1"/>
  <c r="GU139" i="1"/>
  <c r="GU138" i="1"/>
  <c r="GU160" i="1"/>
  <c r="GU105" i="1"/>
  <c r="GE106" i="1"/>
  <c r="GE107" i="1"/>
  <c r="GE160" i="1"/>
  <c r="GE105" i="1"/>
  <c r="GE138" i="1"/>
  <c r="GE137" i="1"/>
  <c r="GE139" i="1"/>
  <c r="FO160" i="1"/>
  <c r="FO107" i="1"/>
  <c r="FO137" i="1"/>
  <c r="FO139" i="1"/>
  <c r="FO105" i="1"/>
  <c r="FO138" i="1"/>
  <c r="FO106" i="1"/>
  <c r="EY138" i="1"/>
  <c r="EY137" i="1"/>
  <c r="EY107" i="1"/>
  <c r="EY139" i="1"/>
  <c r="EY105" i="1"/>
  <c r="EY160" i="1"/>
  <c r="EY106" i="1"/>
  <c r="EI139" i="1"/>
  <c r="EI107" i="1"/>
  <c r="EI137" i="1"/>
  <c r="EI106" i="1"/>
  <c r="EI138" i="1"/>
  <c r="EI160" i="1"/>
  <c r="EI105" i="1"/>
  <c r="DS137" i="1"/>
  <c r="DS106" i="1"/>
  <c r="DS105" i="1"/>
  <c r="DS138" i="1"/>
  <c r="DS139" i="1"/>
  <c r="DS160" i="1"/>
  <c r="DS107" i="1"/>
  <c r="DC160" i="1"/>
  <c r="DC105" i="1"/>
  <c r="DC137" i="1"/>
  <c r="DC107" i="1"/>
  <c r="DC139" i="1" s="1"/>
  <c r="DC106" i="1"/>
  <c r="DC138" i="1" s="1"/>
  <c r="BI105" i="1"/>
  <c r="BI106" i="1"/>
  <c r="BI160" i="1"/>
  <c r="BI107" i="1"/>
  <c r="BI139" i="1" s="1"/>
  <c r="BI138" i="1"/>
  <c r="BI137" i="1"/>
  <c r="CN107" i="1"/>
  <c r="CN139" i="1" s="1"/>
  <c r="CN105" i="1"/>
  <c r="CN137" i="1"/>
  <c r="CN160" i="1"/>
  <c r="CN106" i="1"/>
  <c r="CN138" i="1" s="1"/>
  <c r="CC105" i="1"/>
  <c r="CC107" i="1"/>
  <c r="CC139" i="1" s="1"/>
  <c r="CC137" i="1"/>
  <c r="CC106" i="1"/>
  <c r="CC138" i="1" s="1"/>
  <c r="CC160" i="1"/>
  <c r="BH160" i="1"/>
  <c r="BH107" i="1"/>
  <c r="BH139" i="1" s="1"/>
  <c r="BH105" i="1"/>
  <c r="BH106" i="1"/>
  <c r="BH138" i="1" s="1"/>
  <c r="BH137" i="1"/>
  <c r="GX138" i="1"/>
  <c r="GX160" i="1"/>
  <c r="GX105" i="1"/>
  <c r="GX106" i="1"/>
  <c r="GX139" i="1"/>
  <c r="GX137" i="1"/>
  <c r="GX107" i="1"/>
  <c r="GH137" i="1"/>
  <c r="GH138" i="1"/>
  <c r="GH139" i="1"/>
  <c r="GH106" i="1"/>
  <c r="GH105" i="1"/>
  <c r="GH160" i="1"/>
  <c r="GH107" i="1"/>
  <c r="FR105" i="1"/>
  <c r="FR137" i="1"/>
  <c r="FR138" i="1"/>
  <c r="FR160" i="1"/>
  <c r="FR106" i="1"/>
  <c r="FR107" i="1"/>
  <c r="FR139" i="1"/>
  <c r="FB106" i="1"/>
  <c r="FB138" i="1"/>
  <c r="FB105" i="1"/>
  <c r="FB160" i="1"/>
  <c r="FB137" i="1"/>
  <c r="FB139" i="1"/>
  <c r="FB107" i="1"/>
  <c r="EL105" i="1"/>
  <c r="EL106" i="1"/>
  <c r="EL138" i="1"/>
  <c r="EL160" i="1"/>
  <c r="EL137" i="1"/>
  <c r="EL139" i="1"/>
  <c r="EL107" i="1"/>
  <c r="DV105" i="1"/>
  <c r="DV107" i="1"/>
  <c r="DV137" i="1"/>
  <c r="DV139" i="1"/>
  <c r="DV160" i="1"/>
  <c r="DV138" i="1"/>
  <c r="DV106" i="1"/>
  <c r="DF160" i="1"/>
  <c r="DF105" i="1"/>
  <c r="DF106" i="1"/>
  <c r="DF138" i="1" s="1"/>
  <c r="DF107" i="1"/>
  <c r="DF139" i="1" s="1"/>
  <c r="DF137" i="1"/>
  <c r="AC137" i="1"/>
  <c r="AC160" i="1"/>
  <c r="AC107" i="1"/>
  <c r="AC105" i="1"/>
  <c r="AC106" i="1"/>
  <c r="AC138" i="1" s="1"/>
  <c r="AC139" i="1"/>
  <c r="CW1147" i="1"/>
  <c r="CV1153" i="1"/>
  <c r="CB25" i="7" s="1"/>
  <c r="BF797" i="1"/>
  <c r="BG1094" i="1"/>
  <c r="AK37" i="7"/>
  <c r="BE1129" i="1"/>
  <c r="AK79" i="7" s="1"/>
  <c r="F84" i="19" l="1"/>
  <c r="AM103" i="1"/>
  <c r="CU103" i="1"/>
  <c r="BO103" i="1"/>
  <c r="FD103" i="1"/>
  <c r="BZ103" i="1"/>
  <c r="EJ103" i="1"/>
  <c r="BP103" i="1"/>
  <c r="AG103" i="1"/>
  <c r="DX103" i="1"/>
  <c r="DB103" i="1"/>
  <c r="DU103" i="1"/>
  <c r="FQ103" i="1"/>
  <c r="CP103" i="1"/>
  <c r="GF103" i="1"/>
  <c r="GG103" i="1"/>
  <c r="GW103" i="1"/>
  <c r="CC103" i="1"/>
  <c r="CN103" i="1"/>
  <c r="EI103" i="1"/>
  <c r="EI287" i="1" s="1"/>
  <c r="FO103" i="1"/>
  <c r="GE103" i="1"/>
  <c r="GU103" i="1"/>
  <c r="DP103" i="1"/>
  <c r="DP287" i="1" s="1"/>
  <c r="EF103" i="1"/>
  <c r="EV103" i="1"/>
  <c r="FL103" i="1"/>
  <c r="GQ173" i="1"/>
  <c r="GQ179" i="1" s="1"/>
  <c r="FC103" i="1"/>
  <c r="DD103" i="1"/>
  <c r="FP103" i="1"/>
  <c r="BJ103" i="1"/>
  <c r="BW103" i="1"/>
  <c r="EC103" i="1"/>
  <c r="DN103" i="1"/>
  <c r="ED103" i="1"/>
  <c r="BY103" i="1"/>
  <c r="GJ103" i="1"/>
  <c r="AY103" i="1"/>
  <c r="AH103" i="1"/>
  <c r="BE103" i="1"/>
  <c r="DO103" i="1"/>
  <c r="GA103" i="1"/>
  <c r="DL103" i="1"/>
  <c r="ER103" i="1"/>
  <c r="DS103" i="1"/>
  <c r="AV103" i="1"/>
  <c r="CA103" i="1"/>
  <c r="FM103" i="1"/>
  <c r="EB103" i="1"/>
  <c r="CE103" i="1"/>
  <c r="DF103" i="1"/>
  <c r="DV103" i="1"/>
  <c r="GG173" i="1"/>
  <c r="FE103" i="1"/>
  <c r="FU103" i="1"/>
  <c r="DJ103" i="1"/>
  <c r="BU103" i="1"/>
  <c r="DG103" i="1"/>
  <c r="EM103" i="1"/>
  <c r="FS103" i="1"/>
  <c r="EZ103" i="1"/>
  <c r="FY103" i="1"/>
  <c r="GO103" i="1"/>
  <c r="CO103" i="1"/>
  <c r="DF163" i="1"/>
  <c r="DF162" i="1"/>
  <c r="DF161" i="1"/>
  <c r="FR103" i="1"/>
  <c r="GX103" i="1"/>
  <c r="CC161" i="1"/>
  <c r="CC163" i="1"/>
  <c r="CC162" i="1"/>
  <c r="CC287" i="1"/>
  <c r="CC305" i="1"/>
  <c r="CC157" i="1"/>
  <c r="CN112" i="1"/>
  <c r="BT30" i="7" s="1"/>
  <c r="CN287" i="1"/>
  <c r="CN305" i="1"/>
  <c r="CN157" i="1"/>
  <c r="DC163" i="1"/>
  <c r="DC161" i="1"/>
  <c r="DC162" i="1"/>
  <c r="EI305" i="1"/>
  <c r="EI157" i="1"/>
  <c r="EI135" i="1"/>
  <c r="EH173" i="1"/>
  <c r="EY162" i="1"/>
  <c r="EY161" i="1"/>
  <c r="EY163" i="1"/>
  <c r="EY135" i="1"/>
  <c r="EX173" i="1"/>
  <c r="FO287" i="1"/>
  <c r="FO305" i="1"/>
  <c r="FO157" i="1"/>
  <c r="FO161" i="1"/>
  <c r="FO163" i="1"/>
  <c r="FO162" i="1"/>
  <c r="GE112" i="1"/>
  <c r="GE305" i="1"/>
  <c r="GE157" i="1"/>
  <c r="GE287" i="1"/>
  <c r="GU157" i="1"/>
  <c r="GU305" i="1"/>
  <c r="GU287" i="1"/>
  <c r="AV161" i="1"/>
  <c r="AV162" i="1"/>
  <c r="AV163" i="1"/>
  <c r="CB135" i="1"/>
  <c r="CA173" i="1"/>
  <c r="DP157" i="1"/>
  <c r="DO112" i="1"/>
  <c r="DP305" i="1"/>
  <c r="EF305" i="1"/>
  <c r="EF157" i="1"/>
  <c r="EF287" i="1"/>
  <c r="EU112" i="1"/>
  <c r="EV305" i="1"/>
  <c r="EV287" i="1"/>
  <c r="EV157" i="1"/>
  <c r="EV135" i="1"/>
  <c r="EV142" i="1" s="1"/>
  <c r="EV143" i="1" s="1"/>
  <c r="EU173" i="1"/>
  <c r="FL163" i="1"/>
  <c r="FL161" i="1"/>
  <c r="FL162" i="1"/>
  <c r="FL305" i="1"/>
  <c r="FL287" i="1"/>
  <c r="FL157" i="1"/>
  <c r="GQ182" i="1"/>
  <c r="GQ181" i="1"/>
  <c r="GQ183" i="1"/>
  <c r="GQ178" i="1"/>
  <c r="GQ184" i="1"/>
  <c r="GQ180" i="1"/>
  <c r="GQ177" i="1"/>
  <c r="GQ186" i="1"/>
  <c r="BN103" i="1"/>
  <c r="AU103" i="1"/>
  <c r="AT173" i="1"/>
  <c r="AU135" i="1"/>
  <c r="CA162" i="1"/>
  <c r="CA161" i="1"/>
  <c r="CA163" i="1"/>
  <c r="AD173" i="1"/>
  <c r="AE135" i="1"/>
  <c r="AE103" i="1"/>
  <c r="DY103" i="1"/>
  <c r="EO163" i="1"/>
  <c r="EO161" i="1"/>
  <c r="EO162" i="1"/>
  <c r="EN173" i="1"/>
  <c r="EO135" i="1"/>
  <c r="FD173" i="1"/>
  <c r="FE135" i="1"/>
  <c r="FE142" i="1" s="1"/>
  <c r="FE143" i="1" s="1"/>
  <c r="GK162" i="1"/>
  <c r="GK163" i="1"/>
  <c r="GK161" i="1"/>
  <c r="BA103" i="1"/>
  <c r="BF162" i="1"/>
  <c r="BF161" i="1"/>
  <c r="BF163" i="1"/>
  <c r="CL103" i="1"/>
  <c r="CT103" i="1"/>
  <c r="CT161" i="1"/>
  <c r="CT162" i="1"/>
  <c r="CT163" i="1"/>
  <c r="DI173" i="1"/>
  <c r="DJ135" i="1"/>
  <c r="DY173" i="1"/>
  <c r="DZ135" i="1"/>
  <c r="EP161" i="1"/>
  <c r="EP163" i="1"/>
  <c r="EP162" i="1"/>
  <c r="FE173" i="1"/>
  <c r="FF135" i="1"/>
  <c r="AB103" i="1"/>
  <c r="DV173" i="1"/>
  <c r="DW135" i="1"/>
  <c r="EM163" i="1"/>
  <c r="EM162" i="1"/>
  <c r="EM161" i="1"/>
  <c r="FC157" i="1"/>
  <c r="FC287" i="1"/>
  <c r="FC305" i="1"/>
  <c r="FS161" i="1"/>
  <c r="FS163" i="1"/>
  <c r="FS162" i="1"/>
  <c r="GI287" i="1"/>
  <c r="GI305" i="1"/>
  <c r="GI157" i="1"/>
  <c r="BS103" i="1"/>
  <c r="CS135" i="1"/>
  <c r="CR173" i="1"/>
  <c r="CS162" i="1"/>
  <c r="CS161" i="1"/>
  <c r="CS163" i="1"/>
  <c r="DD135" i="1"/>
  <c r="DD142" i="1" s="1"/>
  <c r="DD143" i="1" s="1"/>
  <c r="DC173" i="1"/>
  <c r="DD157" i="1"/>
  <c r="DD305" i="1"/>
  <c r="DD287" i="1"/>
  <c r="DT135" i="1"/>
  <c r="DS173" i="1"/>
  <c r="EJ161" i="1"/>
  <c r="EJ163" i="1"/>
  <c r="EJ162" i="1"/>
  <c r="EZ135" i="1"/>
  <c r="EY173" i="1"/>
  <c r="EZ162" i="1"/>
  <c r="EZ163" i="1"/>
  <c r="EZ161" i="1"/>
  <c r="FP305" i="1"/>
  <c r="FO309" i="1" s="1"/>
  <c r="FP287" i="1"/>
  <c r="FO291" i="1" s="1"/>
  <c r="FP157" i="1"/>
  <c r="FO112" i="1"/>
  <c r="BJ157" i="1"/>
  <c r="BJ287" i="1"/>
  <c r="BJ305" i="1"/>
  <c r="CI162" i="1"/>
  <c r="CI161" i="1"/>
  <c r="CI163" i="1"/>
  <c r="BW157" i="1"/>
  <c r="BW287" i="1"/>
  <c r="BW305" i="1"/>
  <c r="DM103" i="1"/>
  <c r="DM112" i="1" s="1"/>
  <c r="EC287" i="1"/>
  <c r="EC305" i="1"/>
  <c r="EC157" i="1"/>
  <c r="FI163" i="1"/>
  <c r="FI161" i="1"/>
  <c r="FI162" i="1"/>
  <c r="FX173" i="1"/>
  <c r="FY135" i="1"/>
  <c r="GO163" i="1"/>
  <c r="GO161" i="1"/>
  <c r="GO162" i="1"/>
  <c r="BB135" i="1"/>
  <c r="BA173" i="1"/>
  <c r="AK173" i="1"/>
  <c r="AL135" i="1"/>
  <c r="CH103" i="1"/>
  <c r="CW173" i="1"/>
  <c r="CX135" i="1"/>
  <c r="DN305" i="1"/>
  <c r="DN157" i="1"/>
  <c r="DN287" i="1"/>
  <c r="DN161" i="1"/>
  <c r="DN163" i="1"/>
  <c r="DN162" i="1"/>
  <c r="ED287" i="1"/>
  <c r="EC112" i="1"/>
  <c r="ED157" i="1"/>
  <c r="ED305" i="1"/>
  <c r="ET161" i="1"/>
  <c r="ET163" i="1"/>
  <c r="ET162" i="1"/>
  <c r="FY173" i="1"/>
  <c r="FZ135" i="1"/>
  <c r="FZ162" i="1"/>
  <c r="FZ163" i="1"/>
  <c r="FZ161" i="1"/>
  <c r="GP161" i="1"/>
  <c r="GP163" i="1"/>
  <c r="GP162" i="1"/>
  <c r="BY157" i="1"/>
  <c r="BY287" i="1"/>
  <c r="BY305" i="1"/>
  <c r="CU135" i="1"/>
  <c r="CT173" i="1"/>
  <c r="DK162" i="1"/>
  <c r="DK163" i="1"/>
  <c r="DK161" i="1"/>
  <c r="DK135" i="1"/>
  <c r="DJ173" i="1"/>
  <c r="FF173" i="1"/>
  <c r="FG135" i="1"/>
  <c r="FW161" i="1"/>
  <c r="FW163" i="1"/>
  <c r="FW162" i="1"/>
  <c r="BO161" i="1"/>
  <c r="BO163" i="1"/>
  <c r="BO162" i="1"/>
  <c r="BO135" i="1"/>
  <c r="BN173" i="1"/>
  <c r="BD103" i="1"/>
  <c r="BD112" i="1" s="1"/>
  <c r="AN103" i="1"/>
  <c r="CJ161" i="1"/>
  <c r="CJ162" i="1"/>
  <c r="CJ163" i="1"/>
  <c r="EN161" i="1"/>
  <c r="EN162" i="1"/>
  <c r="EN163" i="1"/>
  <c r="GI112" i="1"/>
  <c r="GJ157" i="1"/>
  <c r="GJ305" i="1"/>
  <c r="GI309" i="1" s="1"/>
  <c r="GJ287" i="1"/>
  <c r="GI291" i="1" s="1"/>
  <c r="BV135" i="1"/>
  <c r="BU173" i="1"/>
  <c r="AM157" i="1"/>
  <c r="AM305" i="1"/>
  <c r="AM287" i="1"/>
  <c r="CM161" i="1"/>
  <c r="CM162" i="1"/>
  <c r="CM163" i="1"/>
  <c r="DA162" i="1"/>
  <c r="DA163" i="1"/>
  <c r="DA161" i="1"/>
  <c r="FM162" i="1"/>
  <c r="FM161" i="1"/>
  <c r="FM163" i="1"/>
  <c r="GC135" i="1"/>
  <c r="GB173" i="1"/>
  <c r="GS135" i="1"/>
  <c r="GR173" i="1"/>
  <c r="AS135" i="1"/>
  <c r="AR173" i="1"/>
  <c r="AY305" i="1"/>
  <c r="AY157" i="1"/>
  <c r="AY287" i="1"/>
  <c r="AH157" i="1"/>
  <c r="AH287" i="1"/>
  <c r="AH305" i="1"/>
  <c r="AG112" i="1"/>
  <c r="M30" i="7" s="1"/>
  <c r="CC173" i="1"/>
  <c r="CD135" i="1"/>
  <c r="AZ1156" i="1"/>
  <c r="AZ1165" i="1"/>
  <c r="DQ173" i="1"/>
  <c r="DR135" i="1"/>
  <c r="EH161" i="1"/>
  <c r="EH163" i="1"/>
  <c r="EH162" i="1"/>
  <c r="FN163" i="1"/>
  <c r="FN162" i="1"/>
  <c r="FN161" i="1"/>
  <c r="GT103" i="1"/>
  <c r="GT162" i="1"/>
  <c r="GT161" i="1"/>
  <c r="GT163" i="1"/>
  <c r="CK161" i="1"/>
  <c r="CK162" i="1"/>
  <c r="CK163" i="1"/>
  <c r="BE305" i="1"/>
  <c r="BE287" i="1"/>
  <c r="BE157" i="1"/>
  <c r="CX173" i="1"/>
  <c r="CY135" i="1"/>
  <c r="DO157" i="1"/>
  <c r="DO305" i="1"/>
  <c r="DN309" i="1" s="1"/>
  <c r="DN112" i="1"/>
  <c r="DO287" i="1"/>
  <c r="GA157" i="1"/>
  <c r="GA305" i="1"/>
  <c r="GA287" i="1"/>
  <c r="GQ163" i="1"/>
  <c r="GQ162" i="1"/>
  <c r="GQ161" i="1"/>
  <c r="BK135" i="1"/>
  <c r="BJ173" i="1"/>
  <c r="AZ103" i="1"/>
  <c r="AJ173" i="1"/>
  <c r="AK135" i="1"/>
  <c r="CF103" i="1"/>
  <c r="CV287" i="1"/>
  <c r="CV305" i="1"/>
  <c r="CU112" i="1"/>
  <c r="CA30" i="7" s="1"/>
  <c r="CV157" i="1"/>
  <c r="DL112" i="1"/>
  <c r="DL305" i="1"/>
  <c r="DL287" i="1"/>
  <c r="DL157" i="1"/>
  <c r="EB162" i="1"/>
  <c r="EB161" i="1"/>
  <c r="EB163" i="1"/>
  <c r="ER305" i="1"/>
  <c r="ER287" i="1"/>
  <c r="ER157" i="1"/>
  <c r="FH157" i="1"/>
  <c r="FH305" i="1"/>
  <c r="FH287" i="1"/>
  <c r="FX135" i="1"/>
  <c r="FW173" i="1"/>
  <c r="GN162" i="1"/>
  <c r="GN161" i="1"/>
  <c r="GN163" i="1"/>
  <c r="BR162" i="1"/>
  <c r="BR163" i="1"/>
  <c r="BR161" i="1"/>
  <c r="CE161" i="1"/>
  <c r="CE162" i="1"/>
  <c r="CE163" i="1"/>
  <c r="W137" i="1"/>
  <c r="AA103" i="1"/>
  <c r="W105" i="1"/>
  <c r="DE162" i="1"/>
  <c r="DE163" i="1"/>
  <c r="DE161" i="1"/>
  <c r="DT173" i="1"/>
  <c r="DU135" i="1"/>
  <c r="EK162" i="1"/>
  <c r="EK161" i="1"/>
  <c r="EK163" i="1"/>
  <c r="FA162" i="1"/>
  <c r="FA161" i="1"/>
  <c r="FA163" i="1"/>
  <c r="FQ163" i="1"/>
  <c r="FQ161" i="1"/>
  <c r="FQ162" i="1"/>
  <c r="GW135" i="1"/>
  <c r="GV173" i="1"/>
  <c r="AT103" i="1"/>
  <c r="BZ135" i="1"/>
  <c r="BY173" i="1"/>
  <c r="DU173" i="1"/>
  <c r="DV135" i="1"/>
  <c r="FA173" i="1"/>
  <c r="FB135" i="1"/>
  <c r="GX162" i="1"/>
  <c r="GX161" i="1"/>
  <c r="GX163" i="1"/>
  <c r="BH103" i="1"/>
  <c r="EI161" i="1"/>
  <c r="EI163" i="1"/>
  <c r="EI162" i="1"/>
  <c r="EY103" i="1"/>
  <c r="GE161" i="1"/>
  <c r="GE162" i="1"/>
  <c r="GE163" i="1"/>
  <c r="GU163" i="1"/>
  <c r="GU162" i="1"/>
  <c r="GU161" i="1"/>
  <c r="AV157" i="1"/>
  <c r="AU112" i="1"/>
  <c r="AA30" i="7" s="1"/>
  <c r="AV305" i="1"/>
  <c r="AV287" i="1"/>
  <c r="AF103" i="1"/>
  <c r="CZ162" i="1"/>
  <c r="CZ161" i="1"/>
  <c r="CZ163" i="1"/>
  <c r="DO173" i="1"/>
  <c r="DP135" i="1"/>
  <c r="DP142" i="1" s="1"/>
  <c r="DP143" i="1" s="1"/>
  <c r="DP161" i="1"/>
  <c r="DP163" i="1"/>
  <c r="DP162" i="1"/>
  <c r="EF161" i="1"/>
  <c r="EF162" i="1"/>
  <c r="EF163" i="1"/>
  <c r="GB162" i="1"/>
  <c r="GB163" i="1"/>
  <c r="GB161" i="1"/>
  <c r="GR103" i="1"/>
  <c r="BM173" i="1"/>
  <c r="BN135" i="1"/>
  <c r="AU161" i="1"/>
  <c r="AU162" i="1"/>
  <c r="AU163" i="1"/>
  <c r="CP161" i="1"/>
  <c r="CP162" i="1"/>
  <c r="CP163" i="1"/>
  <c r="CA305" i="1"/>
  <c r="CA157" i="1"/>
  <c r="CA287" i="1"/>
  <c r="BZ112" i="1"/>
  <c r="BF30" i="7" s="1"/>
  <c r="DI162" i="1"/>
  <c r="DI161" i="1"/>
  <c r="DI163" i="1"/>
  <c r="DX173" i="1"/>
  <c r="DY135" i="1"/>
  <c r="DY161" i="1"/>
  <c r="DY162" i="1"/>
  <c r="DY163" i="1"/>
  <c r="FU161" i="1"/>
  <c r="FU163" i="1"/>
  <c r="FU162" i="1"/>
  <c r="FT173" i="1"/>
  <c r="FU135" i="1"/>
  <c r="FU142" i="1" s="1"/>
  <c r="FU143" i="1" s="1"/>
  <c r="GK103" i="1"/>
  <c r="BF103" i="1"/>
  <c r="AP103" i="1"/>
  <c r="CL161" i="1"/>
  <c r="CL162" i="1"/>
  <c r="CL163" i="1"/>
  <c r="DJ161" i="1"/>
  <c r="DJ163" i="1"/>
  <c r="DJ162" i="1"/>
  <c r="DZ162" i="1"/>
  <c r="DZ161" i="1"/>
  <c r="DZ163" i="1"/>
  <c r="EO173" i="1"/>
  <c r="EP135" i="1"/>
  <c r="FV103" i="1"/>
  <c r="GL161" i="1"/>
  <c r="GL163" i="1"/>
  <c r="GL162" i="1"/>
  <c r="AI173" i="1"/>
  <c r="AJ135" i="1"/>
  <c r="AJ103" i="1"/>
  <c r="BT173" i="1"/>
  <c r="BU135" i="1"/>
  <c r="AB162" i="1"/>
  <c r="AB161" i="1"/>
  <c r="AB163" i="1"/>
  <c r="DG161" i="1"/>
  <c r="DG163" i="1"/>
  <c r="DG162" i="1"/>
  <c r="DW163" i="1"/>
  <c r="DW161" i="1"/>
  <c r="DW162" i="1"/>
  <c r="EL173" i="1"/>
  <c r="EM135" i="1"/>
  <c r="FR173" i="1"/>
  <c r="FS135" i="1"/>
  <c r="FS142" i="1" s="1"/>
  <c r="FS143" i="1" s="1"/>
  <c r="AR135" i="1"/>
  <c r="AQ173" i="1"/>
  <c r="AR162" i="1"/>
  <c r="AR161" i="1"/>
  <c r="AR163" i="1"/>
  <c r="CR103" i="1"/>
  <c r="BX135" i="1"/>
  <c r="BW173" i="1"/>
  <c r="DT103" i="1"/>
  <c r="FO173" i="1"/>
  <c r="FP135" i="1"/>
  <c r="FP142" i="1" s="1"/>
  <c r="FP143" i="1" s="1"/>
  <c r="GV103" i="1"/>
  <c r="GV135" i="1"/>
  <c r="GU173" i="1"/>
  <c r="AQ103" i="1"/>
  <c r="CH173" i="1"/>
  <c r="CI135" i="1"/>
  <c r="BW135" i="1"/>
  <c r="BW142" i="1" s="1"/>
  <c r="BW143" i="1" s="1"/>
  <c r="BV173" i="1"/>
  <c r="CV173" i="1"/>
  <c r="CW135" i="1"/>
  <c r="DM161" i="1"/>
  <c r="DM162" i="1"/>
  <c r="DM163" i="1"/>
  <c r="ER173" i="1"/>
  <c r="ES135" i="1"/>
  <c r="ES103" i="1"/>
  <c r="FI103" i="1"/>
  <c r="FY161" i="1"/>
  <c r="FY162" i="1"/>
  <c r="FY163" i="1"/>
  <c r="AV173" i="1"/>
  <c r="AW135" i="1"/>
  <c r="BB103" i="1"/>
  <c r="CH135" i="1"/>
  <c r="CG173" i="1"/>
  <c r="CX103" i="1"/>
  <c r="DN135" i="1"/>
  <c r="DN142" i="1" s="1"/>
  <c r="DN143" i="1" s="1"/>
  <c r="DM173" i="1"/>
  <c r="ED162" i="1"/>
  <c r="ED163" i="1"/>
  <c r="ED161" i="1"/>
  <c r="ET103" i="1"/>
  <c r="FJ103" i="1"/>
  <c r="FJ163" i="1"/>
  <c r="FJ162" i="1"/>
  <c r="FJ161" i="1"/>
  <c r="FZ103" i="1"/>
  <c r="BP135" i="1"/>
  <c r="BO173" i="1"/>
  <c r="AG135" i="1"/>
  <c r="AF173" i="1"/>
  <c r="BM163" i="1"/>
  <c r="BM161" i="1"/>
  <c r="BM162" i="1"/>
  <c r="EQ103" i="1"/>
  <c r="FG103" i="1"/>
  <c r="FV173" i="1"/>
  <c r="FW135" i="1"/>
  <c r="GM103" i="1"/>
  <c r="GM162" i="1"/>
  <c r="GM161" i="1"/>
  <c r="GM163" i="1"/>
  <c r="BC173" i="1"/>
  <c r="BD135" i="1"/>
  <c r="BD161" i="1"/>
  <c r="BD163" i="1"/>
  <c r="BD162" i="1"/>
  <c r="CI173" i="1"/>
  <c r="CJ135" i="1"/>
  <c r="AD162" i="1"/>
  <c r="AD161" i="1"/>
  <c r="AD163" i="1"/>
  <c r="DH135" i="1"/>
  <c r="DG173" i="1"/>
  <c r="EN103" i="1"/>
  <c r="FD135" i="1"/>
  <c r="FC173" i="1"/>
  <c r="FT103" i="1"/>
  <c r="GJ135" i="1"/>
  <c r="GJ142" i="1" s="1"/>
  <c r="GJ143" i="1" s="1"/>
  <c r="GI173" i="1"/>
  <c r="BC135" i="1"/>
  <c r="BB173" i="1"/>
  <c r="BC103" i="1"/>
  <c r="CM103" i="1"/>
  <c r="CQ161" i="1"/>
  <c r="CQ163" i="1"/>
  <c r="CQ162" i="1"/>
  <c r="DA135" i="1"/>
  <c r="CZ173" i="1"/>
  <c r="DQ161" i="1"/>
  <c r="DQ162" i="1"/>
  <c r="DQ163" i="1"/>
  <c r="DP173" i="1"/>
  <c r="DQ135" i="1"/>
  <c r="EG103" i="1"/>
  <c r="EG162" i="1"/>
  <c r="EG163" i="1"/>
  <c r="EG161" i="1"/>
  <c r="FM135" i="1"/>
  <c r="FM142" i="1" s="1"/>
  <c r="FM143" i="1" s="1"/>
  <c r="FL173" i="1"/>
  <c r="FM305" i="1"/>
  <c r="FL309" i="1" s="1"/>
  <c r="FL112" i="1"/>
  <c r="FM157" i="1"/>
  <c r="FM287" i="1"/>
  <c r="FL291" i="1" s="1"/>
  <c r="GC103" i="1"/>
  <c r="AS163" i="1"/>
  <c r="AS162" i="1"/>
  <c r="AS161" i="1"/>
  <c r="AX173" i="1"/>
  <c r="AY135" i="1"/>
  <c r="AY142" i="1" s="1"/>
  <c r="AY143" i="1" s="1"/>
  <c r="CD103" i="1"/>
  <c r="DB161" i="1"/>
  <c r="DB163" i="1"/>
  <c r="DB162" i="1"/>
  <c r="DR103" i="1"/>
  <c r="EX163" i="1"/>
  <c r="EX162" i="1"/>
  <c r="EX161" i="1"/>
  <c r="FM173" i="1"/>
  <c r="FN135" i="1"/>
  <c r="GC173" i="1"/>
  <c r="GD135" i="1"/>
  <c r="BL163" i="1"/>
  <c r="BL162" i="1"/>
  <c r="BL161" i="1"/>
  <c r="CK103" i="1"/>
  <c r="BQ161" i="1"/>
  <c r="BQ163" i="1"/>
  <c r="BQ162" i="1"/>
  <c r="CY162" i="1"/>
  <c r="CY161" i="1"/>
  <c r="CY163" i="1"/>
  <c r="DO161" i="1"/>
  <c r="DO163" i="1"/>
  <c r="DO162" i="1"/>
  <c r="ED173" i="1"/>
  <c r="EE135" i="1"/>
  <c r="EU135" i="1"/>
  <c r="ET173" i="1"/>
  <c r="FJ173" i="1"/>
  <c r="FK135" i="1"/>
  <c r="FK103" i="1"/>
  <c r="FK112" i="1" s="1"/>
  <c r="GP173" i="1"/>
  <c r="GQ135" i="1"/>
  <c r="BK103" i="1"/>
  <c r="AK103" i="1"/>
  <c r="CF135" i="1"/>
  <c r="CE173" i="1"/>
  <c r="CV135" i="1"/>
  <c r="CV142" i="1" s="1"/>
  <c r="CV143" i="1" s="1"/>
  <c r="CU173" i="1"/>
  <c r="EB112" i="1"/>
  <c r="EB157" i="1"/>
  <c r="EB305" i="1"/>
  <c r="EB287" i="1"/>
  <c r="ER162" i="1"/>
  <c r="ER163" i="1"/>
  <c r="ER161" i="1"/>
  <c r="FG173" i="1"/>
  <c r="FH135" i="1"/>
  <c r="FH142" i="1" s="1"/>
  <c r="FH143" i="1" s="1"/>
  <c r="BR103" i="1"/>
  <c r="AX103" i="1"/>
  <c r="AX161" i="1"/>
  <c r="AX162" i="1"/>
  <c r="AX163" i="1"/>
  <c r="AI103" i="1"/>
  <c r="CE305" i="1"/>
  <c r="CD112" i="1"/>
  <c r="BJ30" i="7" s="1"/>
  <c r="CE287" i="1"/>
  <c r="CE157" i="1"/>
  <c r="AA161" i="1"/>
  <c r="AA162" i="1"/>
  <c r="AA163" i="1"/>
  <c r="W160" i="1"/>
  <c r="AA138" i="1"/>
  <c r="W138" i="1" s="1"/>
  <c r="W106" i="1"/>
  <c r="DU161" i="1"/>
  <c r="DU162" i="1"/>
  <c r="DU163" i="1"/>
  <c r="EK135" i="1"/>
  <c r="EJ173" i="1"/>
  <c r="FA135" i="1"/>
  <c r="FA142" i="1" s="1"/>
  <c r="FA143" i="1" s="1"/>
  <c r="EZ173" i="1"/>
  <c r="FQ135" i="1"/>
  <c r="FP173" i="1"/>
  <c r="GW161" i="1"/>
  <c r="GW163" i="1"/>
  <c r="GW162" i="1"/>
  <c r="AO135" i="1"/>
  <c r="AN173" i="1"/>
  <c r="AO103" i="1"/>
  <c r="AS173" i="1"/>
  <c r="AT135" i="1"/>
  <c r="CO135" i="1"/>
  <c r="CO142" i="1" s="1"/>
  <c r="CO143" i="1" s="1"/>
  <c r="CN173" i="1"/>
  <c r="AC103" i="1"/>
  <c r="DF135" i="1"/>
  <c r="DE173" i="1"/>
  <c r="FR162" i="1"/>
  <c r="FR161" i="1"/>
  <c r="FR163" i="1"/>
  <c r="GX135" i="1"/>
  <c r="GX173" i="1"/>
  <c r="GW173" i="1"/>
  <c r="BI162" i="1"/>
  <c r="BI161" i="1"/>
  <c r="BI163" i="1"/>
  <c r="DR112" i="1"/>
  <c r="DS305" i="1"/>
  <c r="DS287" i="1"/>
  <c r="DS157" i="1"/>
  <c r="AC162" i="1"/>
  <c r="AC161" i="1"/>
  <c r="AC163" i="1"/>
  <c r="EK173" i="1"/>
  <c r="EL135" i="1"/>
  <c r="EL103" i="1"/>
  <c r="FB163" i="1"/>
  <c r="FB161" i="1"/>
  <c r="FB162" i="1"/>
  <c r="GH163" i="1"/>
  <c r="GH162" i="1"/>
  <c r="GH161" i="1"/>
  <c r="GH135" i="1"/>
  <c r="CC135" i="1"/>
  <c r="CC142" i="1" s="1"/>
  <c r="CC143" i="1" s="1"/>
  <c r="CB173" i="1"/>
  <c r="CN163" i="1"/>
  <c r="CN161" i="1"/>
  <c r="CN162" i="1"/>
  <c r="BI135" i="1"/>
  <c r="BH173" i="1"/>
  <c r="DC135" i="1"/>
  <c r="DB173" i="1"/>
  <c r="DS163" i="1"/>
  <c r="DS162" i="1"/>
  <c r="DS161" i="1"/>
  <c r="FO135" i="1"/>
  <c r="FO142" i="1" s="1"/>
  <c r="FO143" i="1" s="1"/>
  <c r="FN173" i="1"/>
  <c r="GD173" i="1"/>
  <c r="GE135" i="1"/>
  <c r="GE142" i="1" s="1"/>
  <c r="GE143" i="1" s="1"/>
  <c r="GU135" i="1"/>
  <c r="GU142" i="1" s="1"/>
  <c r="GU143" i="1" s="1"/>
  <c r="GT173" i="1"/>
  <c r="BG103" i="1"/>
  <c r="AE173" i="1"/>
  <c r="AF135" i="1"/>
  <c r="AF162" i="1"/>
  <c r="AF163" i="1"/>
  <c r="AF161" i="1"/>
  <c r="CB162" i="1"/>
  <c r="CB161" i="1"/>
  <c r="CB163" i="1"/>
  <c r="CY173" i="1"/>
  <c r="CZ135" i="1"/>
  <c r="FL135" i="1"/>
  <c r="FL142" i="1" s="1"/>
  <c r="FL143" i="1" s="1"/>
  <c r="FK173" i="1"/>
  <c r="GB135" i="1"/>
  <c r="GA173" i="1"/>
  <c r="GR135" i="1"/>
  <c r="GR162" i="1"/>
  <c r="GR163" i="1"/>
  <c r="GR161" i="1"/>
  <c r="CO173" i="1"/>
  <c r="CP135" i="1"/>
  <c r="DI103" i="1"/>
  <c r="EO103" i="1"/>
  <c r="GJ173" i="1"/>
  <c r="GK135" i="1"/>
  <c r="GK142" i="1" s="1"/>
  <c r="GK143" i="1" s="1"/>
  <c r="BA135" i="1"/>
  <c r="AZ173" i="1"/>
  <c r="AP161" i="1"/>
  <c r="AP163" i="1"/>
  <c r="AP162" i="1"/>
  <c r="CT135" i="1"/>
  <c r="CS173" i="1"/>
  <c r="DZ103" i="1"/>
  <c r="FF161" i="1"/>
  <c r="FF162" i="1"/>
  <c r="FF163" i="1"/>
  <c r="FF103" i="1"/>
  <c r="FU173" i="1"/>
  <c r="FV135" i="1"/>
  <c r="FV142" i="1" s="1"/>
  <c r="FV143" i="1" s="1"/>
  <c r="GL103" i="1"/>
  <c r="BT103" i="1"/>
  <c r="AJ163" i="1"/>
  <c r="AJ162" i="1"/>
  <c r="AJ161" i="1"/>
  <c r="BU162" i="1"/>
  <c r="BU163" i="1"/>
  <c r="BU161" i="1"/>
  <c r="CG103" i="1"/>
  <c r="AB135" i="1"/>
  <c r="DG135" i="1"/>
  <c r="DG142" i="1" s="1"/>
  <c r="DG143" i="1" s="1"/>
  <c r="DF173" i="1"/>
  <c r="DW103" i="1"/>
  <c r="DW112" i="1" s="1"/>
  <c r="FB173" i="1"/>
  <c r="FC135" i="1"/>
  <c r="FC142" i="1" s="1"/>
  <c r="FC143" i="1" s="1"/>
  <c r="GH173" i="1"/>
  <c r="GI135" i="1"/>
  <c r="GI142" i="1" s="1"/>
  <c r="GI143" i="1" s="1"/>
  <c r="GI161" i="1"/>
  <c r="GI162" i="1"/>
  <c r="GI163" i="1"/>
  <c r="BS162" i="1"/>
  <c r="BS161" i="1"/>
  <c r="BS163" i="1"/>
  <c r="CS103" i="1"/>
  <c r="AR103" i="1"/>
  <c r="CR162" i="1"/>
  <c r="CR163" i="1"/>
  <c r="CR161" i="1"/>
  <c r="BX103" i="1"/>
  <c r="EJ135" i="1"/>
  <c r="EI173" i="1"/>
  <c r="GF135" i="1"/>
  <c r="GF142" i="1" s="1"/>
  <c r="GF143" i="1" s="1"/>
  <c r="GE173" i="1"/>
  <c r="GV161" i="1"/>
  <c r="GV162" i="1"/>
  <c r="GV163" i="1"/>
  <c r="AP173" i="1"/>
  <c r="AQ135" i="1"/>
  <c r="CI103" i="1"/>
  <c r="CW103" i="1"/>
  <c r="CW162" i="1"/>
  <c r="CW161" i="1"/>
  <c r="CW163" i="1"/>
  <c r="DL173" i="1"/>
  <c r="DM135" i="1"/>
  <c r="EC163" i="1"/>
  <c r="EC162" i="1"/>
  <c r="EC161" i="1"/>
  <c r="EC135" i="1"/>
  <c r="EC142" i="1" s="1"/>
  <c r="EC143" i="1" s="1"/>
  <c r="EB173" i="1"/>
  <c r="GN173" i="1"/>
  <c r="GO135" i="1"/>
  <c r="GO142" i="1" s="1"/>
  <c r="GO143" i="1" s="1"/>
  <c r="AW163" i="1"/>
  <c r="AW161" i="1"/>
  <c r="AW162" i="1"/>
  <c r="BB161" i="1"/>
  <c r="BB162" i="1"/>
  <c r="BB163" i="1"/>
  <c r="AL103" i="1"/>
  <c r="ES173" i="1"/>
  <c r="ET135" i="1"/>
  <c r="ET142" i="1" s="1"/>
  <c r="ET143" i="1" s="1"/>
  <c r="GO173" i="1"/>
  <c r="GP135" i="1"/>
  <c r="BP287" i="1"/>
  <c r="BP142" i="1"/>
  <c r="BP143" i="1" s="1"/>
  <c r="BP305" i="1"/>
  <c r="BP157" i="1"/>
  <c r="BO112" i="1"/>
  <c r="AU30" i="7" s="1"/>
  <c r="AG287" i="1"/>
  <c r="AG157" i="1"/>
  <c r="AG142" i="1"/>
  <c r="AG143" i="1" s="1"/>
  <c r="AF112" i="1"/>
  <c r="L30" i="7" s="1"/>
  <c r="AG305" i="1"/>
  <c r="BM135" i="1"/>
  <c r="BL173" i="1"/>
  <c r="BY135" i="1"/>
  <c r="BY142" i="1" s="1"/>
  <c r="BY143" i="1" s="1"/>
  <c r="BX173" i="1"/>
  <c r="CU305" i="1"/>
  <c r="CU142" i="1"/>
  <c r="CU143" i="1" s="1"/>
  <c r="CU287" i="1"/>
  <c r="CT112" i="1"/>
  <c r="BZ30" i="7" s="1"/>
  <c r="CU157" i="1"/>
  <c r="EA163" i="1"/>
  <c r="EA161" i="1"/>
  <c r="EA162" i="1"/>
  <c r="EQ161" i="1"/>
  <c r="EQ162" i="1"/>
  <c r="EQ163" i="1"/>
  <c r="FG162" i="1"/>
  <c r="FG163" i="1"/>
  <c r="FG161" i="1"/>
  <c r="GL173" i="1"/>
  <c r="GM135" i="1"/>
  <c r="BO142" i="1"/>
  <c r="BO143" i="1" s="1"/>
  <c r="BO157" i="1"/>
  <c r="BO287" i="1"/>
  <c r="BO305" i="1"/>
  <c r="BN112" i="1"/>
  <c r="AT30" i="7" s="1"/>
  <c r="AM173" i="1"/>
  <c r="AN135" i="1"/>
  <c r="CI112" i="1"/>
  <c r="BO30" i="7" s="1"/>
  <c r="CJ157" i="1"/>
  <c r="CJ142" i="1"/>
  <c r="CJ143" i="1" s="1"/>
  <c r="CJ305" i="1"/>
  <c r="CJ287" i="1"/>
  <c r="AD135" i="1"/>
  <c r="AC173" i="1"/>
  <c r="DH163" i="1"/>
  <c r="DH161" i="1"/>
  <c r="DH162" i="1"/>
  <c r="DH157" i="1"/>
  <c r="DH287" i="1"/>
  <c r="DH142" i="1"/>
  <c r="DH143" i="1" s="1"/>
  <c r="DH305" i="1"/>
  <c r="DG112" i="1"/>
  <c r="CM30" i="7" s="1"/>
  <c r="DX305" i="1"/>
  <c r="DX287" i="1"/>
  <c r="DX157" i="1"/>
  <c r="DX161" i="1"/>
  <c r="DX162" i="1"/>
  <c r="DX163" i="1"/>
  <c r="EM173" i="1"/>
  <c r="EN135" i="1"/>
  <c r="EN142" i="1" s="1"/>
  <c r="EN143" i="1" s="1"/>
  <c r="FD287" i="1"/>
  <c r="FC291" i="1" s="1"/>
  <c r="FD157" i="1"/>
  <c r="FD142" i="1"/>
  <c r="FD143" i="1" s="1"/>
  <c r="FD305" i="1"/>
  <c r="FC309" i="1" s="1"/>
  <c r="FC112" i="1"/>
  <c r="FT135" i="1"/>
  <c r="FT142" i="1" s="1"/>
  <c r="FT143" i="1" s="1"/>
  <c r="FS173" i="1"/>
  <c r="FT162" i="1"/>
  <c r="FT161" i="1"/>
  <c r="FT163" i="1"/>
  <c r="BV163" i="1"/>
  <c r="BV161" i="1"/>
  <c r="BV162" i="1"/>
  <c r="BC161" i="1"/>
  <c r="BC163" i="1"/>
  <c r="BC162" i="1"/>
  <c r="CL173" i="1"/>
  <c r="CM135" i="1"/>
  <c r="CQ135" i="1"/>
  <c r="CP173" i="1"/>
  <c r="DQ287" i="1"/>
  <c r="DQ157" i="1"/>
  <c r="DP112" i="1"/>
  <c r="DQ305" i="1"/>
  <c r="DP309" i="1" s="1"/>
  <c r="DQ142" i="1"/>
  <c r="DQ143" i="1" s="1"/>
  <c r="EW103" i="1"/>
  <c r="EV173" i="1"/>
  <c r="EW135" i="1"/>
  <c r="GS162" i="1"/>
  <c r="GS163" i="1"/>
  <c r="GS161" i="1"/>
  <c r="AH135" i="1"/>
  <c r="AH142" i="1" s="1"/>
  <c r="AH143" i="1" s="1"/>
  <c r="AG173" i="1"/>
  <c r="DB135" i="1"/>
  <c r="DB142" i="1" s="1"/>
  <c r="DB143" i="1" s="1"/>
  <c r="DA173" i="1"/>
  <c r="DB305" i="1"/>
  <c r="DB287" i="1"/>
  <c r="DB157" i="1"/>
  <c r="EH103" i="1"/>
  <c r="EH112" i="1" s="1"/>
  <c r="EX103" i="1"/>
  <c r="GD162" i="1"/>
  <c r="GD161" i="1"/>
  <c r="GD163" i="1"/>
  <c r="GS173" i="1"/>
  <c r="GT135" i="1"/>
  <c r="BK173" i="1"/>
  <c r="BL135" i="1"/>
  <c r="CJ173" i="1"/>
  <c r="CK135" i="1"/>
  <c r="BE162" i="1"/>
  <c r="BE163" i="1"/>
  <c r="BE161" i="1"/>
  <c r="BQ135" i="1"/>
  <c r="BP173" i="1"/>
  <c r="EE162" i="1"/>
  <c r="EE161" i="1"/>
  <c r="EE163" i="1"/>
  <c r="EU305" i="1"/>
  <c r="ET112" i="1"/>
  <c r="EU157" i="1"/>
  <c r="EU287" i="1"/>
  <c r="EU142" i="1"/>
  <c r="EU143" i="1" s="1"/>
  <c r="EU161" i="1"/>
  <c r="EU162" i="1"/>
  <c r="EU163" i="1"/>
  <c r="FK162" i="1"/>
  <c r="FK163" i="1"/>
  <c r="FK161" i="1"/>
  <c r="FZ173" i="1"/>
  <c r="GA135" i="1"/>
  <c r="GA142" i="1" s="1"/>
  <c r="GA143" i="1" s="1"/>
  <c r="GQ305" i="1"/>
  <c r="GQ142" i="1"/>
  <c r="GQ143" i="1" s="1"/>
  <c r="GQ157" i="1"/>
  <c r="GQ287" i="1"/>
  <c r="AZ163" i="1"/>
  <c r="AZ161" i="1"/>
  <c r="AZ162" i="1"/>
  <c r="CF162" i="1"/>
  <c r="CF163" i="1"/>
  <c r="CF161" i="1"/>
  <c r="CV163" i="1"/>
  <c r="CV162" i="1"/>
  <c r="CV161" i="1"/>
  <c r="DL162" i="1"/>
  <c r="DL163" i="1"/>
  <c r="DL161" i="1"/>
  <c r="EB135" i="1"/>
  <c r="EB142" i="1" s="1"/>
  <c r="EB143" i="1" s="1"/>
  <c r="EA173" i="1"/>
  <c r="ER135" i="1"/>
  <c r="ER142" i="1" s="1"/>
  <c r="ER143" i="1" s="1"/>
  <c r="EQ173" i="1"/>
  <c r="FH161" i="1"/>
  <c r="FH162" i="1"/>
  <c r="FH163" i="1"/>
  <c r="FX103" i="1"/>
  <c r="FX112" i="1" s="1"/>
  <c r="GM173" i="1"/>
  <c r="GN135" i="1"/>
  <c r="BQ173" i="1"/>
  <c r="BR135" i="1"/>
  <c r="AX135" i="1"/>
  <c r="AW173" i="1"/>
  <c r="AH173" i="1"/>
  <c r="AI135" i="1"/>
  <c r="CE135" i="1"/>
  <c r="CE142" i="1" s="1"/>
  <c r="CE143" i="1" s="1"/>
  <c r="CD173" i="1"/>
  <c r="W107" i="1"/>
  <c r="DE135" i="1"/>
  <c r="DD173" i="1"/>
  <c r="DU142" i="1"/>
  <c r="DU143" i="1" s="1"/>
  <c r="DT112" i="1"/>
  <c r="DU287" i="1"/>
  <c r="DU305" i="1"/>
  <c r="DU157" i="1"/>
  <c r="EK103" i="1"/>
  <c r="FA305" i="1"/>
  <c r="FA287" i="1"/>
  <c r="FA157" i="1"/>
  <c r="FQ287" i="1"/>
  <c r="FP291" i="1" s="1"/>
  <c r="FP295" i="1" s="1"/>
  <c r="FQ157" i="1"/>
  <c r="FQ142" i="1"/>
  <c r="FQ143" i="1" s="1"/>
  <c r="FQ305" i="1"/>
  <c r="FP309" i="1" s="1"/>
  <c r="FP313" i="1" s="1"/>
  <c r="FP112" i="1"/>
  <c r="GF173" i="1"/>
  <c r="GG135" i="1"/>
  <c r="AO163" i="1"/>
  <c r="AO161" i="1"/>
  <c r="AO162" i="1"/>
  <c r="AT163" i="1"/>
  <c r="AT161" i="1"/>
  <c r="AT162" i="1"/>
  <c r="CO163" i="1"/>
  <c r="CO162" i="1"/>
  <c r="CO161" i="1"/>
  <c r="BZ142" i="1"/>
  <c r="BZ143" i="1" s="1"/>
  <c r="BZ157" i="1"/>
  <c r="BZ305" i="1"/>
  <c r="BY112" i="1"/>
  <c r="BZ287" i="1"/>
  <c r="AC135" i="1"/>
  <c r="AB173" i="1"/>
  <c r="DF142" i="1"/>
  <c r="DF143" i="1" s="1"/>
  <c r="DF305" i="1"/>
  <c r="DF157" i="1"/>
  <c r="DF287" i="1"/>
  <c r="DV161" i="1"/>
  <c r="DV162" i="1"/>
  <c r="DV163" i="1"/>
  <c r="DV142" i="1"/>
  <c r="DV143" i="1" s="1"/>
  <c r="DV305" i="1"/>
  <c r="DV157" i="1"/>
  <c r="DV287" i="1"/>
  <c r="DU112" i="1"/>
  <c r="EL162" i="1"/>
  <c r="EL161" i="1"/>
  <c r="EL163" i="1"/>
  <c r="FB103" i="1"/>
  <c r="FQ173" i="1"/>
  <c r="FR135" i="1"/>
  <c r="GH103" i="1"/>
  <c r="GH112" i="1" s="1"/>
  <c r="GG177" i="1"/>
  <c r="GG180" i="1"/>
  <c r="GG179" i="1"/>
  <c r="GG178" i="1"/>
  <c r="GG186" i="1"/>
  <c r="GG184" i="1"/>
  <c r="GG183" i="1"/>
  <c r="GG181" i="1"/>
  <c r="GG185" i="1"/>
  <c r="GG182" i="1"/>
  <c r="BG173" i="1"/>
  <c r="BH135" i="1"/>
  <c r="BH162" i="1"/>
  <c r="BH163" i="1"/>
  <c r="BH161" i="1"/>
  <c r="CM173" i="1"/>
  <c r="CN135" i="1"/>
  <c r="CN142" i="1" s="1"/>
  <c r="CN143" i="1" s="1"/>
  <c r="BI103" i="1"/>
  <c r="DC103" i="1"/>
  <c r="DS135" i="1"/>
  <c r="DS142" i="1" s="1"/>
  <c r="DS143" i="1" s="1"/>
  <c r="DR173" i="1"/>
  <c r="BF173" i="1"/>
  <c r="BG135" i="1"/>
  <c r="BG161" i="1"/>
  <c r="BG163" i="1"/>
  <c r="BG162" i="1"/>
  <c r="AU173" i="1"/>
  <c r="AV135" i="1"/>
  <c r="AV142" i="1" s="1"/>
  <c r="AV143" i="1" s="1"/>
  <c r="CB103" i="1"/>
  <c r="CZ103" i="1"/>
  <c r="EE173" i="1"/>
  <c r="EF135" i="1"/>
  <c r="EF142" i="1" s="1"/>
  <c r="EF143" i="1" s="1"/>
  <c r="EV163" i="1"/>
  <c r="EV162" i="1"/>
  <c r="EV161" i="1"/>
  <c r="GB103" i="1"/>
  <c r="BN163" i="1"/>
  <c r="BN161" i="1"/>
  <c r="BN162" i="1"/>
  <c r="CP157" i="1"/>
  <c r="CP287" i="1"/>
  <c r="CP305" i="1"/>
  <c r="CP142" i="1"/>
  <c r="CP143" i="1" s="1"/>
  <c r="CO112" i="1"/>
  <c r="BU30" i="7" s="1"/>
  <c r="CA135" i="1"/>
  <c r="CA142" i="1" s="1"/>
  <c r="CA143" i="1" s="1"/>
  <c r="BZ173" i="1"/>
  <c r="AE162" i="1"/>
  <c r="AE163" i="1"/>
  <c r="AE161" i="1"/>
  <c r="DH173" i="1"/>
  <c r="DI135" i="1"/>
  <c r="FD112" i="1"/>
  <c r="FE305" i="1"/>
  <c r="FE287" i="1"/>
  <c r="FD291" i="1" s="1"/>
  <c r="FD295" i="1" s="1"/>
  <c r="FE157" i="1"/>
  <c r="FE163" i="1"/>
  <c r="FE162" i="1"/>
  <c r="FE161" i="1"/>
  <c r="FU112" i="1"/>
  <c r="FU157" i="1"/>
  <c r="FU287" i="1"/>
  <c r="FT112" i="1"/>
  <c r="FU305" i="1"/>
  <c r="BA161" i="1"/>
  <c r="BA163" i="1"/>
  <c r="BA162" i="1"/>
  <c r="BE173" i="1"/>
  <c r="BF135" i="1"/>
  <c r="BF142" i="1" s="1"/>
  <c r="BF143" i="1" s="1"/>
  <c r="AP135" i="1"/>
  <c r="AO173" i="1"/>
  <c r="CK173" i="1"/>
  <c r="CL135" i="1"/>
  <c r="CL142" i="1" s="1"/>
  <c r="CL143" i="1" s="1"/>
  <c r="DJ305" i="1"/>
  <c r="DI112" i="1"/>
  <c r="DJ157" i="1"/>
  <c r="DJ287" i="1"/>
  <c r="DJ142" i="1"/>
  <c r="DJ143" i="1" s="1"/>
  <c r="EP103" i="1"/>
  <c r="FV163" i="1"/>
  <c r="FV162" i="1"/>
  <c r="FV161" i="1"/>
  <c r="GL135" i="1"/>
  <c r="GK173" i="1"/>
  <c r="BT135" i="1"/>
  <c r="BT142" i="1" s="1"/>
  <c r="BT143" i="1" s="1"/>
  <c r="BS173" i="1"/>
  <c r="BT161" i="1"/>
  <c r="BT162" i="1"/>
  <c r="BT163" i="1"/>
  <c r="BU157" i="1"/>
  <c r="BT112" i="1"/>
  <c r="AZ30" i="7" s="1"/>
  <c r="BU287" i="1"/>
  <c r="BU142" i="1"/>
  <c r="BU143" i="1" s="1"/>
  <c r="BU305" i="1"/>
  <c r="CG135" i="1"/>
  <c r="CF173" i="1"/>
  <c r="CG161" i="1"/>
  <c r="CG163" i="1"/>
  <c r="CG162" i="1"/>
  <c r="DG305" i="1"/>
  <c r="DF112" i="1"/>
  <c r="CL30" i="7" s="1"/>
  <c r="DG287" i="1"/>
  <c r="DG157" i="1"/>
  <c r="EM287" i="1"/>
  <c r="EM142" i="1"/>
  <c r="EM143" i="1" s="1"/>
  <c r="EM157" i="1"/>
  <c r="EM305" i="1"/>
  <c r="EL112" i="1"/>
  <c r="FC161" i="1"/>
  <c r="FC162" i="1"/>
  <c r="FC163" i="1"/>
  <c r="FS287" i="1"/>
  <c r="FS305" i="1"/>
  <c r="FS157" i="1"/>
  <c r="BS135" i="1"/>
  <c r="BR173" i="1"/>
  <c r="CR135" i="1"/>
  <c r="CQ173" i="1"/>
  <c r="BX163" i="1"/>
  <c r="BX161" i="1"/>
  <c r="BX162" i="1"/>
  <c r="DD162" i="1"/>
  <c r="DD163" i="1"/>
  <c r="DD161" i="1"/>
  <c r="DT162" i="1"/>
  <c r="DT161" i="1"/>
  <c r="DT163" i="1"/>
  <c r="EJ305" i="1"/>
  <c r="EI309" i="1" s="1"/>
  <c r="EJ157" i="1"/>
  <c r="EJ142" i="1"/>
  <c r="EJ143" i="1" s="1"/>
  <c r="EI112" i="1"/>
  <c r="EJ287" i="1"/>
  <c r="EZ112" i="1"/>
  <c r="EZ157" i="1"/>
  <c r="EZ142" i="1"/>
  <c r="EZ143" i="1" s="1"/>
  <c r="EY112" i="1"/>
  <c r="EZ287" i="1"/>
  <c r="EZ305" i="1"/>
  <c r="FP162" i="1"/>
  <c r="FP163" i="1"/>
  <c r="FP161" i="1"/>
  <c r="GF157" i="1"/>
  <c r="GF287" i="1"/>
  <c r="GF305" i="1"/>
  <c r="GE309" i="1" s="1"/>
  <c r="GF161" i="1"/>
  <c r="GF163" i="1"/>
  <c r="GF162" i="1"/>
  <c r="BJ135" i="1"/>
  <c r="BJ142" i="1" s="1"/>
  <c r="BJ143" i="1" s="1"/>
  <c r="BI173" i="1"/>
  <c r="BJ163" i="1"/>
  <c r="BJ162" i="1"/>
  <c r="BJ161" i="1"/>
  <c r="AQ161" i="1"/>
  <c r="AQ163" i="1"/>
  <c r="AQ162" i="1"/>
  <c r="BW163" i="1"/>
  <c r="BW162" i="1"/>
  <c r="BW161" i="1"/>
  <c r="ES161" i="1"/>
  <c r="ES163" i="1"/>
  <c r="ES162" i="1"/>
  <c r="FI135" i="1"/>
  <c r="FH173" i="1"/>
  <c r="FY305" i="1"/>
  <c r="FY142" i="1"/>
  <c r="FY143" i="1" s="1"/>
  <c r="FY157" i="1"/>
  <c r="FY287" i="1"/>
  <c r="GO157" i="1"/>
  <c r="GO305" i="1"/>
  <c r="GO287" i="1"/>
  <c r="AW103" i="1"/>
  <c r="AL162" i="1"/>
  <c r="AL163" i="1"/>
  <c r="AL161" i="1"/>
  <c r="CH162" i="1"/>
  <c r="CH163" i="1"/>
  <c r="CH161" i="1"/>
  <c r="CX163" i="1"/>
  <c r="CX162" i="1"/>
  <c r="CX161" i="1"/>
  <c r="EC173" i="1"/>
  <c r="ED135" i="1"/>
  <c r="ED142" i="1" s="1"/>
  <c r="ED143" i="1" s="1"/>
  <c r="FI173" i="1"/>
  <c r="FJ135" i="1"/>
  <c r="GP103" i="1"/>
  <c r="BP163" i="1"/>
  <c r="BP162" i="1"/>
  <c r="BP161" i="1"/>
  <c r="AG162" i="1"/>
  <c r="AG161" i="1"/>
  <c r="AG163" i="1"/>
  <c r="BM103" i="1"/>
  <c r="BY162" i="1"/>
  <c r="BY163" i="1"/>
  <c r="BY161" i="1"/>
  <c r="CU163" i="1"/>
  <c r="CU162" i="1"/>
  <c r="CU161" i="1"/>
  <c r="DK103" i="1"/>
  <c r="DK112" i="1" s="1"/>
  <c r="EA103" i="1"/>
  <c r="DZ173" i="1"/>
  <c r="EA135" i="1"/>
  <c r="EP173" i="1"/>
  <c r="EQ135" i="1"/>
  <c r="FW103" i="1"/>
  <c r="AN162" i="1"/>
  <c r="AN161" i="1"/>
  <c r="AN163" i="1"/>
  <c r="AD103" i="1"/>
  <c r="DX135" i="1"/>
  <c r="DX142" i="1" s="1"/>
  <c r="DX143" i="1" s="1"/>
  <c r="DW173" i="1"/>
  <c r="FD162" i="1"/>
  <c r="FD163" i="1"/>
  <c r="FD161" i="1"/>
  <c r="GJ163" i="1"/>
  <c r="GJ162" i="1"/>
  <c r="GJ161" i="1"/>
  <c r="BV103" i="1"/>
  <c r="AM162" i="1"/>
  <c r="AM163" i="1"/>
  <c r="AM161" i="1"/>
  <c r="AM135" i="1"/>
  <c r="AM142" i="1" s="1"/>
  <c r="AM143" i="1" s="1"/>
  <c r="AL173" i="1"/>
  <c r="CQ103" i="1"/>
  <c r="DA103" i="1"/>
  <c r="EF173" i="1"/>
  <c r="EG135" i="1"/>
  <c r="EW162" i="1"/>
  <c r="EW161" i="1"/>
  <c r="EW163" i="1"/>
  <c r="GC162" i="1"/>
  <c r="GC161" i="1"/>
  <c r="GC163" i="1"/>
  <c r="GS103" i="1"/>
  <c r="AS103" i="1"/>
  <c r="AY163" i="1"/>
  <c r="AY161" i="1"/>
  <c r="AY162" i="1"/>
  <c r="AH163" i="1"/>
  <c r="AH161" i="1"/>
  <c r="AH162" i="1"/>
  <c r="CD161" i="1"/>
  <c r="CD163" i="1"/>
  <c r="CD162" i="1"/>
  <c r="DR162" i="1"/>
  <c r="DR163" i="1"/>
  <c r="DR161" i="1"/>
  <c r="EG173" i="1"/>
  <c r="EH135" i="1"/>
  <c r="EW173" i="1"/>
  <c r="EX135" i="1"/>
  <c r="EX142" i="1" s="1"/>
  <c r="EX143" i="1" s="1"/>
  <c r="FN103" i="1"/>
  <c r="GD103" i="1"/>
  <c r="BL103" i="1"/>
  <c r="BE135" i="1"/>
  <c r="BE142" i="1" s="1"/>
  <c r="BE143" i="1" s="1"/>
  <c r="BD173" i="1"/>
  <c r="BQ103" i="1"/>
  <c r="CY103" i="1"/>
  <c r="DO135" i="1"/>
  <c r="DO142" i="1" s="1"/>
  <c r="DO143" i="1" s="1"/>
  <c r="DN173" i="1"/>
  <c r="EE103" i="1"/>
  <c r="P88" i="19" s="1"/>
  <c r="GA162" i="1"/>
  <c r="GA161" i="1"/>
  <c r="GA163" i="1"/>
  <c r="BK163" i="1"/>
  <c r="BK161" i="1"/>
  <c r="BK162" i="1"/>
  <c r="AZ135" i="1"/>
  <c r="AY173" i="1"/>
  <c r="AK162" i="1"/>
  <c r="AK161" i="1"/>
  <c r="AK163" i="1"/>
  <c r="DK173" i="1"/>
  <c r="DL135" i="1"/>
  <c r="DL142" i="1" s="1"/>
  <c r="DL143" i="1" s="1"/>
  <c r="FX163" i="1"/>
  <c r="FX162" i="1"/>
  <c r="FX161" i="1"/>
  <c r="GN103" i="1"/>
  <c r="AI163" i="1"/>
  <c r="AI162" i="1"/>
  <c r="AI161" i="1"/>
  <c r="W139" i="1"/>
  <c r="DE103" i="1"/>
  <c r="DE112" i="1" s="1"/>
  <c r="CK30" i="7" s="1"/>
  <c r="GF112" i="1"/>
  <c r="GG305" i="1"/>
  <c r="GF309" i="1" s="1"/>
  <c r="GF313" i="1" s="1"/>
  <c r="GG157" i="1"/>
  <c r="GG287" i="1"/>
  <c r="GG142" i="1"/>
  <c r="GG143" i="1" s="1"/>
  <c r="GG161" i="1"/>
  <c r="GG163" i="1"/>
  <c r="GG162" i="1"/>
  <c r="GV112" i="1"/>
  <c r="GW157" i="1"/>
  <c r="GW287" i="1"/>
  <c r="GW305" i="1"/>
  <c r="GW142" i="1"/>
  <c r="GW143" i="1" s="1"/>
  <c r="CO305" i="1"/>
  <c r="CN309" i="1" s="1"/>
  <c r="CO287" i="1"/>
  <c r="CN291" i="1" s="1"/>
  <c r="CO157" i="1"/>
  <c r="BZ162" i="1"/>
  <c r="BZ163" i="1"/>
  <c r="BZ161" i="1"/>
  <c r="CX1147" i="1"/>
  <c r="CW1153" i="1"/>
  <c r="CC25" i="7" s="1"/>
  <c r="BG797" i="1"/>
  <c r="BH1094" i="1"/>
  <c r="AL37" i="7"/>
  <c r="BF1129" i="1"/>
  <c r="AL79" i="7" s="1"/>
  <c r="G88" i="19" l="1"/>
  <c r="K88" i="19"/>
  <c r="L88" i="19"/>
  <c r="EQ112" i="1"/>
  <c r="Q88" i="19"/>
  <c r="I88" i="19"/>
  <c r="O88" i="19"/>
  <c r="R88" i="19"/>
  <c r="N88" i="19"/>
  <c r="M88" i="19"/>
  <c r="BJ112" i="1"/>
  <c r="J88" i="19"/>
  <c r="H88" i="19"/>
  <c r="DF291" i="1"/>
  <c r="EI291" i="1"/>
  <c r="DP291" i="1"/>
  <c r="EI142" i="1"/>
  <c r="EI143" i="1" s="1"/>
  <c r="GQ185" i="1"/>
  <c r="FK142" i="1"/>
  <c r="FK143" i="1" s="1"/>
  <c r="CA174" i="1"/>
  <c r="DN174" i="1"/>
  <c r="DN28" i="1" s="1"/>
  <c r="EH174" i="1"/>
  <c r="EH28" i="1" s="1"/>
  <c r="DG174" i="1"/>
  <c r="DG28" i="1" s="1"/>
  <c r="GO174" i="1"/>
  <c r="GO28" i="1" s="1"/>
  <c r="EC291" i="1"/>
  <c r="EY174" i="1"/>
  <c r="EY28" i="1" s="1"/>
  <c r="EO174" i="1"/>
  <c r="EO28" i="1" s="1"/>
  <c r="ER174" i="1"/>
  <c r="ER28" i="1" s="1"/>
  <c r="BS174" i="1"/>
  <c r="FC174" i="1"/>
  <c r="FC28" i="1" s="1"/>
  <c r="CT174" i="1"/>
  <c r="FU174" i="1"/>
  <c r="FU28" i="1" s="1"/>
  <c r="CC174" i="1"/>
  <c r="GF174" i="1"/>
  <c r="GF28" i="1" s="1"/>
  <c r="AZ174" i="1"/>
  <c r="BF174" i="1"/>
  <c r="ET174" i="1"/>
  <c r="ET28" i="1" s="1"/>
  <c r="BU174" i="1"/>
  <c r="DW174" i="1"/>
  <c r="DW28" i="1" s="1"/>
  <c r="CM174" i="1"/>
  <c r="GK174" i="1"/>
  <c r="GK28" i="1" s="1"/>
  <c r="CK174" i="1"/>
  <c r="FL174" i="1"/>
  <c r="FL28" i="1" s="1"/>
  <c r="EC309" i="1"/>
  <c r="BJ174" i="1"/>
  <c r="AF174" i="1"/>
  <c r="DF309" i="1"/>
  <c r="EU174" i="1"/>
  <c r="EU28" i="1" s="1"/>
  <c r="BG174" i="1"/>
  <c r="EK174" i="1"/>
  <c r="EK28" i="1" s="1"/>
  <c r="EZ309" i="1"/>
  <c r="DK174" i="1"/>
  <c r="DK28" i="1" s="1"/>
  <c r="EP174" i="1"/>
  <c r="EP28" i="1" s="1"/>
  <c r="EF174" i="1"/>
  <c r="EF28" i="1" s="1"/>
  <c r="DP174" i="1"/>
  <c r="DP28" i="1" s="1"/>
  <c r="FI174" i="1"/>
  <c r="FI28" i="1" s="1"/>
  <c r="CJ174" i="1"/>
  <c r="FM174" i="1"/>
  <c r="FM28" i="1" s="1"/>
  <c r="CI174" i="1"/>
  <c r="FN30" i="7"/>
  <c r="DC30" i="7"/>
  <c r="DN30" i="7"/>
  <c r="DW30" i="7"/>
  <c r="FD30" i="7"/>
  <c r="EQ30" i="7"/>
  <c r="CQ30" i="7"/>
  <c r="AP30" i="7"/>
  <c r="GC5" i="7"/>
  <c r="GW165" i="1"/>
  <c r="GW166" i="1" s="1"/>
  <c r="EW177" i="1"/>
  <c r="EW178" i="1"/>
  <c r="EW181" i="1"/>
  <c r="EW186" i="1"/>
  <c r="EW179" i="1"/>
  <c r="EW183" i="1"/>
  <c r="EW185" i="1"/>
  <c r="EW184" i="1"/>
  <c r="EW180" i="1"/>
  <c r="EW182" i="1"/>
  <c r="AK174" i="1"/>
  <c r="CO30" i="7"/>
  <c r="EE182" i="1"/>
  <c r="EE183" i="1"/>
  <c r="EE184" i="1"/>
  <c r="EE179" i="1"/>
  <c r="EE185" i="1"/>
  <c r="EE180" i="1"/>
  <c r="EE177" i="1"/>
  <c r="EE186" i="1"/>
  <c r="EE178" i="1"/>
  <c r="EE181" i="1"/>
  <c r="BG183" i="1"/>
  <c r="BG180" i="1"/>
  <c r="BG186" i="1"/>
  <c r="BG185" i="1"/>
  <c r="BG182" i="1"/>
  <c r="BG178" i="1"/>
  <c r="BG184" i="1"/>
  <c r="BG179" i="1"/>
  <c r="BG177" i="1"/>
  <c r="BG181" i="1"/>
  <c r="GF180" i="1"/>
  <c r="GF181" i="1"/>
  <c r="GF182" i="1"/>
  <c r="GF177" i="1"/>
  <c r="GF186" i="1"/>
  <c r="GF183" i="1"/>
  <c r="GF179" i="1"/>
  <c r="GF178" i="1"/>
  <c r="GF185" i="1"/>
  <c r="GF184" i="1"/>
  <c r="FQ165" i="1"/>
  <c r="FQ166" i="1" s="1"/>
  <c r="EW5" i="7"/>
  <c r="AP179" i="1"/>
  <c r="AP178" i="1"/>
  <c r="AP183" i="1"/>
  <c r="AP184" i="1"/>
  <c r="AP177" i="1"/>
  <c r="AP186" i="1"/>
  <c r="AP180" i="1"/>
  <c r="AP182" i="1"/>
  <c r="AP181" i="1"/>
  <c r="AP185" i="1"/>
  <c r="GB30" i="7"/>
  <c r="FL30" i="7"/>
  <c r="FW174" i="1"/>
  <c r="FW28" i="1" s="1"/>
  <c r="DK184" i="1"/>
  <c r="DK179" i="1"/>
  <c r="DK182" i="1"/>
  <c r="DK178" i="1"/>
  <c r="DK177" i="1"/>
  <c r="DK185" i="1"/>
  <c r="DK186" i="1"/>
  <c r="DK180" i="1"/>
  <c r="DK183" i="1"/>
  <c r="DK181" i="1"/>
  <c r="AY180" i="1"/>
  <c r="AY186" i="1"/>
  <c r="AY185" i="1"/>
  <c r="AY181" i="1"/>
  <c r="AY179" i="1"/>
  <c r="AY178" i="1"/>
  <c r="AY184" i="1"/>
  <c r="AY183" i="1"/>
  <c r="AY182" i="1"/>
  <c r="AY177" i="1"/>
  <c r="EE287" i="1"/>
  <c r="ED291" i="1" s="1"/>
  <c r="ED295" i="1" s="1"/>
  <c r="EE157" i="1"/>
  <c r="EE305" i="1"/>
  <c r="ED309" i="1" s="1"/>
  <c r="EE142" i="1"/>
  <c r="EE143" i="1" s="1"/>
  <c r="ED112" i="1"/>
  <c r="BP112" i="1"/>
  <c r="AV30" i="7" s="1"/>
  <c r="BQ287" i="1"/>
  <c r="BP291" i="1" s="1"/>
  <c r="BQ305" i="1"/>
  <c r="BP309" i="1" s="1"/>
  <c r="BQ157" i="1"/>
  <c r="BQ142" i="1"/>
  <c r="BQ143" i="1" s="1"/>
  <c r="GD305" i="1"/>
  <c r="GD157" i="1"/>
  <c r="GD287" i="1"/>
  <c r="GC112" i="1"/>
  <c r="GD142" i="1"/>
  <c r="GD143" i="1" s="1"/>
  <c r="EH142" i="1"/>
  <c r="EH143" i="1" s="1"/>
  <c r="AX174" i="1"/>
  <c r="EV174" i="1"/>
  <c r="EV28" i="1" s="1"/>
  <c r="DA112" i="1"/>
  <c r="CZ112" i="1"/>
  <c r="DA305" i="1"/>
  <c r="DA309" i="1" s="1"/>
  <c r="DA157" i="1"/>
  <c r="DA287" i="1"/>
  <c r="DA142" i="1"/>
  <c r="DA143" i="1" s="1"/>
  <c r="AL174" i="1"/>
  <c r="GI174" i="1"/>
  <c r="GI28" i="1" s="1"/>
  <c r="AD112" i="1"/>
  <c r="J30" i="7" s="1"/>
  <c r="AC112" i="1"/>
  <c r="I30" i="7" s="1"/>
  <c r="AD143" i="1"/>
  <c r="AD157" i="1"/>
  <c r="AD305" i="1"/>
  <c r="AD287" i="1"/>
  <c r="AD142" i="1"/>
  <c r="FW305" i="1"/>
  <c r="FW157" i="1"/>
  <c r="FV112" i="1"/>
  <c r="FW287" i="1"/>
  <c r="FW142" i="1"/>
  <c r="FW143" i="1" s="1"/>
  <c r="DZ178" i="1"/>
  <c r="DZ186" i="1"/>
  <c r="DZ185" i="1"/>
  <c r="DZ183" i="1"/>
  <c r="DZ184" i="1"/>
  <c r="DZ180" i="1"/>
  <c r="DZ177" i="1"/>
  <c r="DZ179" i="1"/>
  <c r="DZ181" i="1"/>
  <c r="DZ182" i="1"/>
  <c r="GP142" i="1"/>
  <c r="GP143" i="1" s="1"/>
  <c r="GP287" i="1"/>
  <c r="GO291" i="1" s="1"/>
  <c r="GO112" i="1"/>
  <c r="GP157" i="1"/>
  <c r="GP305" i="1"/>
  <c r="GO309" i="1" s="1"/>
  <c r="EC177" i="1"/>
  <c r="EC181" i="1"/>
  <c r="EC183" i="1"/>
  <c r="EC179" i="1"/>
  <c r="EC186" i="1"/>
  <c r="EC182" i="1"/>
  <c r="EC185" i="1"/>
  <c r="EC184" i="1"/>
  <c r="EC178" i="1"/>
  <c r="EC180" i="1"/>
  <c r="CG174" i="1"/>
  <c r="BV174" i="1"/>
  <c r="GF165" i="1"/>
  <c r="GF166" i="1" s="1"/>
  <c r="FL5" i="7"/>
  <c r="EF5" i="7"/>
  <c r="EZ165" i="1"/>
  <c r="EZ166" i="1" s="1"/>
  <c r="DS174" i="1"/>
  <c r="DS28" i="1" s="1"/>
  <c r="CQ180" i="1"/>
  <c r="CQ182" i="1"/>
  <c r="CQ184" i="1"/>
  <c r="CQ185" i="1"/>
  <c r="CQ178" i="1"/>
  <c r="CQ186" i="1"/>
  <c r="CQ183" i="1"/>
  <c r="CQ181" i="1"/>
  <c r="CQ177" i="1"/>
  <c r="CQ179" i="1"/>
  <c r="FS165" i="1"/>
  <c r="FS166" i="1" s="1"/>
  <c r="EY5" i="7"/>
  <c r="EM165" i="1"/>
  <c r="EM166" i="1" s="1"/>
  <c r="DS5" i="7"/>
  <c r="BU165" i="1"/>
  <c r="BU166" i="1" s="1"/>
  <c r="BA5" i="7"/>
  <c r="BS185" i="1"/>
  <c r="BS183" i="1"/>
  <c r="BS180" i="1"/>
  <c r="BS186" i="1"/>
  <c r="BS178" i="1"/>
  <c r="BS182" i="1"/>
  <c r="BS179" i="1"/>
  <c r="BS177" i="1"/>
  <c r="BS184" i="1"/>
  <c r="BS181" i="1"/>
  <c r="AO183" i="1"/>
  <c r="AO181" i="1"/>
  <c r="AO178" i="1"/>
  <c r="AO186" i="1"/>
  <c r="AO179" i="1"/>
  <c r="AO182" i="1"/>
  <c r="AO184" i="1"/>
  <c r="AO180" i="1"/>
  <c r="AO177" i="1"/>
  <c r="AO185" i="1"/>
  <c r="EZ30" i="7"/>
  <c r="FD174" i="1"/>
  <c r="FD28" i="1" s="1"/>
  <c r="DH186" i="1"/>
  <c r="DH181" i="1"/>
  <c r="DH180" i="1"/>
  <c r="DH184" i="1"/>
  <c r="DH183" i="1"/>
  <c r="DH178" i="1"/>
  <c r="DH185" i="1"/>
  <c r="DH177" i="1"/>
  <c r="DH182" i="1"/>
  <c r="DH179" i="1"/>
  <c r="BZ184" i="1"/>
  <c r="BZ186" i="1"/>
  <c r="BZ185" i="1"/>
  <c r="BZ183" i="1"/>
  <c r="BZ180" i="1"/>
  <c r="BZ182" i="1"/>
  <c r="BZ177" i="1"/>
  <c r="BZ181" i="1"/>
  <c r="BZ179" i="1"/>
  <c r="BZ178" i="1"/>
  <c r="CO309" i="1"/>
  <c r="CO313" i="1" s="1"/>
  <c r="BM174" i="1"/>
  <c r="CZ142" i="1"/>
  <c r="CZ143" i="1" s="1"/>
  <c r="CZ157" i="1"/>
  <c r="CZ305" i="1"/>
  <c r="CZ287" i="1"/>
  <c r="CY112" i="1"/>
  <c r="BF177" i="1"/>
  <c r="BF179" i="1"/>
  <c r="BF178" i="1"/>
  <c r="BF182" i="1"/>
  <c r="BF186" i="1"/>
  <c r="BF185" i="1"/>
  <c r="BF183" i="1"/>
  <c r="BF180" i="1"/>
  <c r="BF184" i="1"/>
  <c r="BF181" i="1"/>
  <c r="BI157" i="1"/>
  <c r="BI287" i="1"/>
  <c r="BH112" i="1"/>
  <c r="BI305" i="1"/>
  <c r="BI142" i="1"/>
  <c r="BI143" i="1" s="1"/>
  <c r="GF208" i="1"/>
  <c r="GF222" i="1" s="1"/>
  <c r="GF210" i="1"/>
  <c r="GF224" i="1" s="1"/>
  <c r="GF206" i="1"/>
  <c r="GF220" i="1" s="1"/>
  <c r="FQ177" i="1"/>
  <c r="FQ183" i="1"/>
  <c r="FQ186" i="1"/>
  <c r="FQ182" i="1"/>
  <c r="FQ179" i="1"/>
  <c r="FQ180" i="1"/>
  <c r="FQ178" i="1"/>
  <c r="FQ185" i="1"/>
  <c r="FQ181" i="1"/>
  <c r="FQ184" i="1"/>
  <c r="DU309" i="1"/>
  <c r="DU174" i="1"/>
  <c r="DU28" i="1" s="1"/>
  <c r="BZ291" i="1"/>
  <c r="BY291" i="1"/>
  <c r="AN174" i="1"/>
  <c r="EV30" i="7"/>
  <c r="EJ112" i="1"/>
  <c r="EK142" i="1"/>
  <c r="EK143" i="1" s="1"/>
  <c r="EK157" i="1"/>
  <c r="EK287" i="1"/>
  <c r="EJ291" i="1" s="1"/>
  <c r="EJ295" i="1" s="1"/>
  <c r="EK305" i="1"/>
  <c r="EJ309" i="1" s="1"/>
  <c r="CZ30" i="7"/>
  <c r="AH185" i="1"/>
  <c r="AH180" i="1"/>
  <c r="AH177" i="1"/>
  <c r="AH183" i="1"/>
  <c r="AH182" i="1"/>
  <c r="AH179" i="1"/>
  <c r="AH186" i="1"/>
  <c r="AH178" i="1"/>
  <c r="AH181" i="1"/>
  <c r="AH184" i="1"/>
  <c r="BQ181" i="1"/>
  <c r="BQ186" i="1"/>
  <c r="BQ182" i="1"/>
  <c r="BQ179" i="1"/>
  <c r="BQ185" i="1"/>
  <c r="BQ177" i="1"/>
  <c r="BQ184" i="1"/>
  <c r="BQ183" i="1"/>
  <c r="BQ180" i="1"/>
  <c r="BQ178" i="1"/>
  <c r="GP112" i="1"/>
  <c r="BP177" i="1"/>
  <c r="BP179" i="1"/>
  <c r="BP182" i="1"/>
  <c r="BP178" i="1"/>
  <c r="BP183" i="1"/>
  <c r="BP186" i="1"/>
  <c r="BP180" i="1"/>
  <c r="BP185" i="1"/>
  <c r="BP181" i="1"/>
  <c r="BP184" i="1"/>
  <c r="BK185" i="1"/>
  <c r="BK179" i="1"/>
  <c r="BK184" i="1"/>
  <c r="BK186" i="1"/>
  <c r="BK177" i="1"/>
  <c r="BK181" i="1"/>
  <c r="BK180" i="1"/>
  <c r="BK183" i="1"/>
  <c r="BK182" i="1"/>
  <c r="BK178" i="1"/>
  <c r="GC174" i="1"/>
  <c r="GC28" i="1" s="1"/>
  <c r="DB165" i="1"/>
  <c r="DB166" i="1" s="1"/>
  <c r="CH5" i="7"/>
  <c r="DA185" i="1"/>
  <c r="DA177" i="1"/>
  <c r="DA178" i="1"/>
  <c r="DA182" i="1"/>
  <c r="DA186" i="1"/>
  <c r="DA183" i="1"/>
  <c r="DA180" i="1"/>
  <c r="DA181" i="1"/>
  <c r="DA184" i="1"/>
  <c r="DA179" i="1"/>
  <c r="GR174" i="1"/>
  <c r="GR28" i="1" s="1"/>
  <c r="EV178" i="1"/>
  <c r="EV182" i="1"/>
  <c r="EV179" i="1"/>
  <c r="EV180" i="1"/>
  <c r="EV185" i="1"/>
  <c r="EV177" i="1"/>
  <c r="EV181" i="1"/>
  <c r="EV183" i="1"/>
  <c r="EV186" i="1"/>
  <c r="EV184" i="1"/>
  <c r="CV30" i="7"/>
  <c r="FS180" i="1"/>
  <c r="FS186" i="1"/>
  <c r="FS185" i="1"/>
  <c r="FS178" i="1"/>
  <c r="FS184" i="1"/>
  <c r="FS182" i="1"/>
  <c r="FS181" i="1"/>
  <c r="FS177" i="1"/>
  <c r="FS179" i="1"/>
  <c r="FS183" i="1"/>
  <c r="EM180" i="1"/>
  <c r="EM182" i="1"/>
  <c r="EM181" i="1"/>
  <c r="EM186" i="1"/>
  <c r="EM179" i="1"/>
  <c r="EM177" i="1"/>
  <c r="EM183" i="1"/>
  <c r="EM178" i="1"/>
  <c r="EM185" i="1"/>
  <c r="EM184" i="1"/>
  <c r="DD5" i="7"/>
  <c r="DX165" i="1"/>
  <c r="DX166" i="1" s="1"/>
  <c r="DG291" i="1"/>
  <c r="GL177" i="1"/>
  <c r="GL183" i="1"/>
  <c r="GL180" i="1"/>
  <c r="GL182" i="1"/>
  <c r="GL179" i="1"/>
  <c r="GL186" i="1"/>
  <c r="GL181" i="1"/>
  <c r="GL178" i="1"/>
  <c r="GL185" i="1"/>
  <c r="GL184" i="1"/>
  <c r="DZ174" i="1"/>
  <c r="DZ28" i="1" s="1"/>
  <c r="BO291" i="1"/>
  <c r="ES177" i="1"/>
  <c r="ES178" i="1"/>
  <c r="ES181" i="1"/>
  <c r="ES186" i="1"/>
  <c r="ES179" i="1"/>
  <c r="ES185" i="1"/>
  <c r="ES182" i="1"/>
  <c r="ES183" i="1"/>
  <c r="ES184" i="1"/>
  <c r="ES180" i="1"/>
  <c r="BA174" i="1"/>
  <c r="EB174" i="1"/>
  <c r="EB28" i="1" s="1"/>
  <c r="DL183" i="1"/>
  <c r="DK209" i="1" s="1"/>
  <c r="DK223" i="1" s="1"/>
  <c r="DL181" i="1"/>
  <c r="DK207" i="1" s="1"/>
  <c r="DK221" i="1" s="1"/>
  <c r="DL178" i="1"/>
  <c r="DK204" i="1" s="1"/>
  <c r="DK218" i="1" s="1"/>
  <c r="DL184" i="1"/>
  <c r="DK210" i="1" s="1"/>
  <c r="DK224" i="1" s="1"/>
  <c r="DL180" i="1"/>
  <c r="DK206" i="1" s="1"/>
  <c r="DK220" i="1" s="1"/>
  <c r="DL177" i="1"/>
  <c r="DK203" i="1" s="1"/>
  <c r="DL186" i="1"/>
  <c r="DK212" i="1" s="1"/>
  <c r="DK226" i="1" s="1"/>
  <c r="DL179" i="1"/>
  <c r="DK205" i="1" s="1"/>
  <c r="DK219" i="1" s="1"/>
  <c r="DL185" i="1"/>
  <c r="DK211" i="1" s="1"/>
  <c r="DK225" i="1" s="1"/>
  <c r="DL182" i="1"/>
  <c r="DK208" i="1" s="1"/>
  <c r="DK222" i="1" s="1"/>
  <c r="CW157" i="1"/>
  <c r="CW142" i="1"/>
  <c r="CW143" i="1" s="1"/>
  <c r="CW305" i="1"/>
  <c r="CV112" i="1"/>
  <c r="CB30" i="7" s="1"/>
  <c r="CW287" i="1"/>
  <c r="CV291" i="1" s="1"/>
  <c r="CQ174" i="1"/>
  <c r="CS142" i="1"/>
  <c r="CS143" i="1" s="1"/>
  <c r="CS287" i="1"/>
  <c r="CS157" i="1"/>
  <c r="CR112" i="1"/>
  <c r="BX30" i="7" s="1"/>
  <c r="CS305" i="1"/>
  <c r="GH186" i="1"/>
  <c r="GG212" i="1" s="1"/>
  <c r="GG226" i="1" s="1"/>
  <c r="GH185" i="1"/>
  <c r="GG211" i="1" s="1"/>
  <c r="GG225" i="1" s="1"/>
  <c r="GH181" i="1"/>
  <c r="GG207" i="1" s="1"/>
  <c r="GG221" i="1" s="1"/>
  <c r="GH183" i="1"/>
  <c r="GG209" i="1" s="1"/>
  <c r="GG223" i="1" s="1"/>
  <c r="GH182" i="1"/>
  <c r="GG208" i="1" s="1"/>
  <c r="GG222" i="1" s="1"/>
  <c r="GF248" i="1" s="1"/>
  <c r="GH184" i="1"/>
  <c r="GG210" i="1" s="1"/>
  <c r="GG224" i="1" s="1"/>
  <c r="GH177" i="1"/>
  <c r="GG203" i="1" s="1"/>
  <c r="GH180" i="1"/>
  <c r="GG206" i="1" s="1"/>
  <c r="GG220" i="1" s="1"/>
  <c r="GF246" i="1" s="1"/>
  <c r="GH178" i="1"/>
  <c r="GG204" i="1" s="1"/>
  <c r="GG218" i="1" s="1"/>
  <c r="GH179" i="1"/>
  <c r="GG205" i="1" s="1"/>
  <c r="GG219" i="1" s="1"/>
  <c r="DF183" i="1"/>
  <c r="DF177" i="1"/>
  <c r="DF184" i="1"/>
  <c r="DF181" i="1"/>
  <c r="DF178" i="1"/>
  <c r="DF179" i="1"/>
  <c r="DF185" i="1"/>
  <c r="DF186" i="1"/>
  <c r="DF180" i="1"/>
  <c r="DF182" i="1"/>
  <c r="BT174" i="1"/>
  <c r="AZ185" i="1"/>
  <c r="AY211" i="1" s="1"/>
  <c r="AY225" i="1" s="1"/>
  <c r="AZ184" i="1"/>
  <c r="AY210" i="1" s="1"/>
  <c r="AY224" i="1" s="1"/>
  <c r="AZ183" i="1"/>
  <c r="AY209" i="1" s="1"/>
  <c r="AY223" i="1" s="1"/>
  <c r="AZ180" i="1"/>
  <c r="AY206" i="1" s="1"/>
  <c r="AY220" i="1" s="1"/>
  <c r="AZ177" i="1"/>
  <c r="AY203" i="1" s="1"/>
  <c r="AZ178" i="1"/>
  <c r="AY204" i="1" s="1"/>
  <c r="AY218" i="1" s="1"/>
  <c r="AZ179" i="1"/>
  <c r="AY205" i="1" s="1"/>
  <c r="AY219" i="1" s="1"/>
  <c r="AZ181" i="1"/>
  <c r="AY207" i="1" s="1"/>
  <c r="AY221" i="1" s="1"/>
  <c r="AZ186" i="1"/>
  <c r="AY212" i="1" s="1"/>
  <c r="AY226" i="1" s="1"/>
  <c r="AZ182" i="1"/>
  <c r="AY208" i="1" s="1"/>
  <c r="AY222" i="1" s="1"/>
  <c r="EN112" i="1"/>
  <c r="EO305" i="1"/>
  <c r="EO157" i="1"/>
  <c r="EO142" i="1"/>
  <c r="EO143" i="1" s="1"/>
  <c r="EO287" i="1"/>
  <c r="GQ174" i="1"/>
  <c r="GQ28" i="1" s="1"/>
  <c r="GA178" i="1"/>
  <c r="GA183" i="1"/>
  <c r="GA179" i="1"/>
  <c r="GA185" i="1"/>
  <c r="GA182" i="1"/>
  <c r="GA180" i="1"/>
  <c r="GA186" i="1"/>
  <c r="GA177" i="1"/>
  <c r="GA181" i="1"/>
  <c r="GA184" i="1"/>
  <c r="DB183" i="1"/>
  <c r="DB182" i="1"/>
  <c r="DB180" i="1"/>
  <c r="DA206" i="1" s="1"/>
  <c r="DA220" i="1" s="1"/>
  <c r="DB177" i="1"/>
  <c r="DB186" i="1"/>
  <c r="DB179" i="1"/>
  <c r="DB184" i="1"/>
  <c r="DB178" i="1"/>
  <c r="DA204" i="1" s="1"/>
  <c r="DA218" i="1" s="1"/>
  <c r="DB185" i="1"/>
  <c r="DB181" i="1"/>
  <c r="EK112" i="1"/>
  <c r="EL287" i="1"/>
  <c r="EL157" i="1"/>
  <c r="EL305" i="1"/>
  <c r="EK309" i="1" s="1"/>
  <c r="EK313" i="1" s="1"/>
  <c r="EL142" i="1"/>
  <c r="EL143" i="1" s="1"/>
  <c r="AB174" i="1"/>
  <c r="BH174" i="1"/>
  <c r="DE179" i="1"/>
  <c r="DE184" i="1"/>
  <c r="DE183" i="1"/>
  <c r="DE185" i="1"/>
  <c r="DE181" i="1"/>
  <c r="DE178" i="1"/>
  <c r="DE182" i="1"/>
  <c r="DE180" i="1"/>
  <c r="DE177" i="1"/>
  <c r="DE186" i="1"/>
  <c r="AN184" i="1"/>
  <c r="AN185" i="1"/>
  <c r="AN180" i="1"/>
  <c r="AN183" i="1"/>
  <c r="AN181" i="1"/>
  <c r="AN177" i="1"/>
  <c r="AN179" i="1"/>
  <c r="AN178" i="1"/>
  <c r="AN182" i="1"/>
  <c r="AN186" i="1"/>
  <c r="GV174" i="1"/>
  <c r="GV28" i="1" s="1"/>
  <c r="CE165" i="1"/>
  <c r="CE166" i="1" s="1"/>
  <c r="BK5" i="7"/>
  <c r="AW174" i="1"/>
  <c r="FG186" i="1"/>
  <c r="FG181" i="1"/>
  <c r="FG177" i="1"/>
  <c r="FG183" i="1"/>
  <c r="FG182" i="1"/>
  <c r="FG178" i="1"/>
  <c r="FG184" i="1"/>
  <c r="FG179" i="1"/>
  <c r="FG185" i="1"/>
  <c r="FG180" i="1"/>
  <c r="CE181" i="1"/>
  <c r="CE180" i="1"/>
  <c r="CE185" i="1"/>
  <c r="CE179" i="1"/>
  <c r="CE183" i="1"/>
  <c r="CE186" i="1"/>
  <c r="CE178" i="1"/>
  <c r="CE182" i="1"/>
  <c r="CE184" i="1"/>
  <c r="CE177" i="1"/>
  <c r="FJ186" i="1"/>
  <c r="FJ181" i="1"/>
  <c r="FJ177" i="1"/>
  <c r="FJ183" i="1"/>
  <c r="FJ180" i="1"/>
  <c r="FJ184" i="1"/>
  <c r="FJ185" i="1"/>
  <c r="FJ179" i="1"/>
  <c r="FJ178" i="1"/>
  <c r="FJ182" i="1"/>
  <c r="ED181" i="1"/>
  <c r="EC207" i="1" s="1"/>
  <c r="EC221" i="1" s="1"/>
  <c r="ED183" i="1"/>
  <c r="EC209" i="1" s="1"/>
  <c r="EC223" i="1" s="1"/>
  <c r="ED179" i="1"/>
  <c r="EC205" i="1" s="1"/>
  <c r="EC219" i="1" s="1"/>
  <c r="ED185" i="1"/>
  <c r="EC211" i="1" s="1"/>
  <c r="EC225" i="1" s="1"/>
  <c r="ED180" i="1"/>
  <c r="EC206" i="1" s="1"/>
  <c r="EC220" i="1" s="1"/>
  <c r="ED186" i="1"/>
  <c r="EC212" i="1" s="1"/>
  <c r="EC226" i="1" s="1"/>
  <c r="ED177" i="1"/>
  <c r="EC203" i="1" s="1"/>
  <c r="ED178" i="1"/>
  <c r="EC204" i="1" s="1"/>
  <c r="EC218" i="1" s="1"/>
  <c r="ED182" i="1"/>
  <c r="EC208" i="1" s="1"/>
  <c r="EC222" i="1" s="1"/>
  <c r="ED184" i="1"/>
  <c r="EC210" i="1" s="1"/>
  <c r="EC224" i="1" s="1"/>
  <c r="DA174" i="1"/>
  <c r="DA28" i="1" s="1"/>
  <c r="AR174" i="1"/>
  <c r="DP186" i="1"/>
  <c r="DP179" i="1"/>
  <c r="DP185" i="1"/>
  <c r="DP180" i="1"/>
  <c r="DP184" i="1"/>
  <c r="DP181" i="1"/>
  <c r="DP182" i="1"/>
  <c r="DP183" i="1"/>
  <c r="DP177" i="1"/>
  <c r="DP178" i="1"/>
  <c r="CZ182" i="1"/>
  <c r="CZ183" i="1"/>
  <c r="CZ186" i="1"/>
  <c r="CZ180" i="1"/>
  <c r="CZ184" i="1"/>
  <c r="CZ181" i="1"/>
  <c r="CZ177" i="1"/>
  <c r="CZ178" i="1"/>
  <c r="CZ179" i="1"/>
  <c r="CZ185" i="1"/>
  <c r="CP174" i="1"/>
  <c r="BC142" i="1"/>
  <c r="FC180" i="1"/>
  <c r="FC177" i="1"/>
  <c r="FC178" i="1"/>
  <c r="FC179" i="1"/>
  <c r="FC183" i="1"/>
  <c r="FC184" i="1"/>
  <c r="FC185" i="1"/>
  <c r="FC186" i="1"/>
  <c r="FC182" i="1"/>
  <c r="FC181" i="1"/>
  <c r="BC174" i="1"/>
  <c r="GL174" i="1"/>
  <c r="GL28" i="1" s="1"/>
  <c r="FV177" i="1"/>
  <c r="FV182" i="1"/>
  <c r="FV181" i="1"/>
  <c r="FV180" i="1"/>
  <c r="FV183" i="1"/>
  <c r="FV179" i="1"/>
  <c r="FV184" i="1"/>
  <c r="FV186" i="1"/>
  <c r="FV185" i="1"/>
  <c r="FV178" i="1"/>
  <c r="BL174" i="1"/>
  <c r="BO185" i="1"/>
  <c r="BO177" i="1"/>
  <c r="BO182" i="1"/>
  <c r="BO180" i="1"/>
  <c r="BO184" i="1"/>
  <c r="BO181" i="1"/>
  <c r="BO179" i="1"/>
  <c r="BO186" i="1"/>
  <c r="BO178" i="1"/>
  <c r="BO183" i="1"/>
  <c r="EC174" i="1"/>
  <c r="EC28" i="1" s="1"/>
  <c r="BB157" i="1"/>
  <c r="BA112" i="1"/>
  <c r="BB287" i="1"/>
  <c r="BB305" i="1"/>
  <c r="BB142" i="1"/>
  <c r="BB143" i="1" s="1"/>
  <c r="DL174" i="1"/>
  <c r="DL28" i="1" s="1"/>
  <c r="GU180" i="1"/>
  <c r="GU181" i="1"/>
  <c r="GU182" i="1"/>
  <c r="GU186" i="1"/>
  <c r="GU184" i="1"/>
  <c r="GU177" i="1"/>
  <c r="GU183" i="1"/>
  <c r="GU179" i="1"/>
  <c r="GU178" i="1"/>
  <c r="GU185" i="1"/>
  <c r="FO180" i="1"/>
  <c r="FO177" i="1"/>
  <c r="FO182" i="1"/>
  <c r="FO183" i="1"/>
  <c r="FO184" i="1"/>
  <c r="FO179" i="1"/>
  <c r="FO186" i="1"/>
  <c r="FO181" i="1"/>
  <c r="FO178" i="1"/>
  <c r="FO185" i="1"/>
  <c r="CR287" i="1"/>
  <c r="CR305" i="1"/>
  <c r="CQ112" i="1"/>
  <c r="BW30" i="7" s="1"/>
  <c r="CR142" i="1"/>
  <c r="CR143" i="1" s="1"/>
  <c r="CR157" i="1"/>
  <c r="AQ180" i="1"/>
  <c r="AP206" i="1" s="1"/>
  <c r="AP220" i="1" s="1"/>
  <c r="AQ178" i="1"/>
  <c r="AP204" i="1" s="1"/>
  <c r="AP218" i="1" s="1"/>
  <c r="AQ185" i="1"/>
  <c r="AP211" i="1" s="1"/>
  <c r="AP225" i="1" s="1"/>
  <c r="AQ186" i="1"/>
  <c r="AP212" i="1" s="1"/>
  <c r="AP226" i="1" s="1"/>
  <c r="AQ184" i="1"/>
  <c r="AP210" i="1" s="1"/>
  <c r="AP224" i="1" s="1"/>
  <c r="AQ182" i="1"/>
  <c r="AP208" i="1" s="1"/>
  <c r="AP222" i="1" s="1"/>
  <c r="AQ177" i="1"/>
  <c r="AP203" i="1" s="1"/>
  <c r="AQ183" i="1"/>
  <c r="AP209" i="1" s="1"/>
  <c r="AP223" i="1" s="1"/>
  <c r="AQ181" i="1"/>
  <c r="AP207" i="1" s="1"/>
  <c r="AP221" i="1" s="1"/>
  <c r="AQ179" i="1"/>
  <c r="AP205" i="1" s="1"/>
  <c r="AP219" i="1" s="1"/>
  <c r="BT181" i="1"/>
  <c r="BS207" i="1" s="1"/>
  <c r="BS221" i="1" s="1"/>
  <c r="BT186" i="1"/>
  <c r="BS212" i="1" s="1"/>
  <c r="BS226" i="1" s="1"/>
  <c r="BT179" i="1"/>
  <c r="BS205" i="1" s="1"/>
  <c r="BS219" i="1" s="1"/>
  <c r="BT178" i="1"/>
  <c r="BS204" i="1" s="1"/>
  <c r="BS218" i="1" s="1"/>
  <c r="BT185" i="1"/>
  <c r="BS211" i="1" s="1"/>
  <c r="BS225" i="1" s="1"/>
  <c r="BT184" i="1"/>
  <c r="BS210" i="1" s="1"/>
  <c r="BS224" i="1" s="1"/>
  <c r="BT180" i="1"/>
  <c r="BS206" i="1" s="1"/>
  <c r="BS220" i="1" s="1"/>
  <c r="BT182" i="1"/>
  <c r="BS208" i="1" s="1"/>
  <c r="BS222" i="1" s="1"/>
  <c r="BT183" i="1"/>
  <c r="BS209" i="1" s="1"/>
  <c r="BS223" i="1" s="1"/>
  <c r="BT177" i="1"/>
  <c r="BS203" i="1" s="1"/>
  <c r="EP142" i="1"/>
  <c r="EP143" i="1" s="1"/>
  <c r="BF287" i="1"/>
  <c r="BE291" i="1" s="1"/>
  <c r="BF305" i="1"/>
  <c r="BE309" i="1" s="1"/>
  <c r="BF157" i="1"/>
  <c r="BE112" i="1"/>
  <c r="AK30" i="7" s="1"/>
  <c r="GQ112" i="1"/>
  <c r="GR287" i="1"/>
  <c r="GQ291" i="1" s="1"/>
  <c r="GR142" i="1"/>
  <c r="GR143" i="1" s="1"/>
  <c r="GR157" i="1"/>
  <c r="GR305" i="1"/>
  <c r="GQ309" i="1" s="1"/>
  <c r="AB5" i="7"/>
  <c r="AV165" i="1"/>
  <c r="AV166" i="1" s="1"/>
  <c r="FA178" i="1"/>
  <c r="FA181" i="1"/>
  <c r="FA180" i="1"/>
  <c r="FA179" i="1"/>
  <c r="FA182" i="1"/>
  <c r="FA184" i="1"/>
  <c r="FA183" i="1"/>
  <c r="FA186" i="1"/>
  <c r="FA185" i="1"/>
  <c r="FA177" i="1"/>
  <c r="EZ174" i="1"/>
  <c r="EZ28" i="1" s="1"/>
  <c r="FW184" i="1"/>
  <c r="FW178" i="1"/>
  <c r="FV204" i="1" s="1"/>
  <c r="FV218" i="1" s="1"/>
  <c r="FW181" i="1"/>
  <c r="FW183" i="1"/>
  <c r="FW186" i="1"/>
  <c r="FW177" i="1"/>
  <c r="FW179" i="1"/>
  <c r="FV205" i="1" s="1"/>
  <c r="FV219" i="1" s="1"/>
  <c r="FW180" i="1"/>
  <c r="FV206" i="1" s="1"/>
  <c r="FV220" i="1" s="1"/>
  <c r="FW182" i="1"/>
  <c r="FV208" i="1" s="1"/>
  <c r="FV222" i="1" s="1"/>
  <c r="FW185" i="1"/>
  <c r="EN5" i="7"/>
  <c r="FH165" i="1"/>
  <c r="FH166" i="1" s="1"/>
  <c r="ER165" i="1"/>
  <c r="ER166" i="1" s="1"/>
  <c r="DX5" i="7"/>
  <c r="CR30" i="7"/>
  <c r="CV309" i="1"/>
  <c r="CU309" i="1"/>
  <c r="AJ185" i="1"/>
  <c r="AJ180" i="1"/>
  <c r="AJ183" i="1"/>
  <c r="AJ184" i="1"/>
  <c r="AJ179" i="1"/>
  <c r="AJ177" i="1"/>
  <c r="AJ181" i="1"/>
  <c r="AJ186" i="1"/>
  <c r="AJ182" i="1"/>
  <c r="AJ178" i="1"/>
  <c r="GP174" i="1"/>
  <c r="GP28" i="1" s="1"/>
  <c r="CT30" i="7"/>
  <c r="AG291" i="1"/>
  <c r="CZ174" i="1"/>
  <c r="CZ28" i="1" s="1"/>
  <c r="FO30" i="7"/>
  <c r="BD142" i="1"/>
  <c r="BD143" i="1" s="1"/>
  <c r="BD305" i="1"/>
  <c r="BC112" i="1"/>
  <c r="AI30" i="7" s="1"/>
  <c r="BD287" i="1"/>
  <c r="BD157" i="1"/>
  <c r="FV174" i="1"/>
  <c r="FV28" i="1" s="1"/>
  <c r="DK142" i="1"/>
  <c r="DK143" i="1" s="1"/>
  <c r="CT179" i="1"/>
  <c r="CT186" i="1"/>
  <c r="CT177" i="1"/>
  <c r="CT183" i="1"/>
  <c r="CT180" i="1"/>
  <c r="CT178" i="1"/>
  <c r="CT184" i="1"/>
  <c r="CT182" i="1"/>
  <c r="CT185" i="1"/>
  <c r="CT181" i="1"/>
  <c r="DI30" i="7"/>
  <c r="DN165" i="1"/>
  <c r="DN166" i="1" s="1"/>
  <c r="CT5" i="7"/>
  <c r="CW177" i="1"/>
  <c r="CW184" i="1"/>
  <c r="CW185" i="1"/>
  <c r="CW179" i="1"/>
  <c r="CW181" i="1"/>
  <c r="CW178" i="1"/>
  <c r="CW186" i="1"/>
  <c r="CW180" i="1"/>
  <c r="CW182" i="1"/>
  <c r="CW183" i="1"/>
  <c r="BA180" i="1"/>
  <c r="AZ206" i="1" s="1"/>
  <c r="AZ220" i="1" s="1"/>
  <c r="AY246" i="1" s="1"/>
  <c r="BA182" i="1"/>
  <c r="BA181" i="1"/>
  <c r="AZ207" i="1" s="1"/>
  <c r="AZ221" i="1" s="1"/>
  <c r="AY247" i="1" s="1"/>
  <c r="BA186" i="1"/>
  <c r="AZ212" i="1" s="1"/>
  <c r="AZ226" i="1" s="1"/>
  <c r="AY252" i="1" s="1"/>
  <c r="BA179" i="1"/>
  <c r="AZ205" i="1" s="1"/>
  <c r="AZ219" i="1" s="1"/>
  <c r="AY245" i="1" s="1"/>
  <c r="BA183" i="1"/>
  <c r="AZ209" i="1" s="1"/>
  <c r="AZ223" i="1" s="1"/>
  <c r="AY249" i="1" s="1"/>
  <c r="BA185" i="1"/>
  <c r="AZ211" i="1" s="1"/>
  <c r="AZ225" i="1" s="1"/>
  <c r="AY251" i="1" s="1"/>
  <c r="BA177" i="1"/>
  <c r="AZ203" i="1" s="1"/>
  <c r="BA184" i="1"/>
  <c r="AZ210" i="1" s="1"/>
  <c r="AZ224" i="1" s="1"/>
  <c r="AY250" i="1" s="1"/>
  <c r="BA178" i="1"/>
  <c r="FH174" i="1"/>
  <c r="FH28" i="1" s="1"/>
  <c r="DD165" i="1"/>
  <c r="DD166" i="1" s="1"/>
  <c r="CJ5" i="7"/>
  <c r="CR174" i="1"/>
  <c r="BR112" i="1"/>
  <c r="BS157" i="1"/>
  <c r="BS142" i="1"/>
  <c r="BS143" i="1" s="1"/>
  <c r="BS287" i="1"/>
  <c r="BS305" i="1"/>
  <c r="FR174" i="1"/>
  <c r="FR28" i="1" s="1"/>
  <c r="EL174" i="1"/>
  <c r="EL28" i="1" s="1"/>
  <c r="DV184" i="1"/>
  <c r="DV179" i="1"/>
  <c r="DV178" i="1"/>
  <c r="DV183" i="1"/>
  <c r="DV182" i="1"/>
  <c r="DV186" i="1"/>
  <c r="DV177" i="1"/>
  <c r="DV185" i="1"/>
  <c r="DV181" i="1"/>
  <c r="DV180" i="1"/>
  <c r="DY183" i="1"/>
  <c r="DY177" i="1"/>
  <c r="DY178" i="1"/>
  <c r="DY179" i="1"/>
  <c r="DY184" i="1"/>
  <c r="DY181" i="1"/>
  <c r="DY182" i="1"/>
  <c r="DY180" i="1"/>
  <c r="DY185" i="1"/>
  <c r="DY186" i="1"/>
  <c r="GJ174" i="1"/>
  <c r="GJ28" i="1" s="1"/>
  <c r="FD185" i="1"/>
  <c r="FD180" i="1"/>
  <c r="FD186" i="1"/>
  <c r="FC212" i="1" s="1"/>
  <c r="FC226" i="1" s="1"/>
  <c r="FD179" i="1"/>
  <c r="FC205" i="1" s="1"/>
  <c r="FC219" i="1" s="1"/>
  <c r="FD184" i="1"/>
  <c r="FC210" i="1" s="1"/>
  <c r="FC224" i="1" s="1"/>
  <c r="FD177" i="1"/>
  <c r="FC203" i="1" s="1"/>
  <c r="FD182" i="1"/>
  <c r="FD178" i="1"/>
  <c r="FD181" i="1"/>
  <c r="FC207" i="1" s="1"/>
  <c r="FC221" i="1" s="1"/>
  <c r="FD183" i="1"/>
  <c r="EN174" i="1"/>
  <c r="EN28" i="1" s="1"/>
  <c r="BN157" i="1"/>
  <c r="BM112" i="1"/>
  <c r="AS30" i="7" s="1"/>
  <c r="BN142" i="1"/>
  <c r="BN143" i="1" s="1"/>
  <c r="BN305" i="1"/>
  <c r="BN309" i="1" s="1"/>
  <c r="BN287" i="1"/>
  <c r="BN291" i="1" s="1"/>
  <c r="ER5" i="7"/>
  <c r="FL165" i="1"/>
  <c r="FL166" i="1" s="1"/>
  <c r="EU309" i="1"/>
  <c r="DL5" i="7"/>
  <c r="EF165" i="1"/>
  <c r="EF166" i="1" s="1"/>
  <c r="DO291" i="1"/>
  <c r="CA184" i="1"/>
  <c r="BZ210" i="1" s="1"/>
  <c r="BZ224" i="1" s="1"/>
  <c r="CA186" i="1"/>
  <c r="BZ212" i="1" s="1"/>
  <c r="BZ226" i="1" s="1"/>
  <c r="CA182" i="1"/>
  <c r="BZ208" i="1" s="1"/>
  <c r="BZ222" i="1" s="1"/>
  <c r="CA180" i="1"/>
  <c r="BZ206" i="1" s="1"/>
  <c r="BZ220" i="1" s="1"/>
  <c r="CA179" i="1"/>
  <c r="BZ205" i="1" s="1"/>
  <c r="BZ219" i="1" s="1"/>
  <c r="CA178" i="1"/>
  <c r="BZ204" i="1" s="1"/>
  <c r="BZ218" i="1" s="1"/>
  <c r="CA183" i="1"/>
  <c r="BZ209" i="1" s="1"/>
  <c r="BZ223" i="1" s="1"/>
  <c r="CA177" i="1"/>
  <c r="BZ203" i="1" s="1"/>
  <c r="CA181" i="1"/>
  <c r="BZ207" i="1" s="1"/>
  <c r="BZ221" i="1" s="1"/>
  <c r="CA185" i="1"/>
  <c r="BZ211" i="1" s="1"/>
  <c r="BZ225" i="1" s="1"/>
  <c r="AU174" i="1"/>
  <c r="GE291" i="1"/>
  <c r="GD291" i="1"/>
  <c r="GD309" i="1"/>
  <c r="FN174" i="1"/>
  <c r="FN28" i="1" s="1"/>
  <c r="BI5" i="7"/>
  <c r="CC165" i="1"/>
  <c r="CC166" i="1" s="1"/>
  <c r="FR112" i="1"/>
  <c r="FR157" i="1"/>
  <c r="FR287" i="1"/>
  <c r="FQ291" i="1" s="1"/>
  <c r="FQ295" i="1" s="1"/>
  <c r="FQ112" i="1"/>
  <c r="FR305" i="1"/>
  <c r="FQ309" i="1" s="1"/>
  <c r="FQ313" i="1" s="1"/>
  <c r="FR142" i="1"/>
  <c r="FR143" i="1" s="1"/>
  <c r="FY165" i="1"/>
  <c r="FY166" i="1" s="1"/>
  <c r="FE5" i="7"/>
  <c r="EL309" i="1"/>
  <c r="EL313" i="1" s="1"/>
  <c r="CM5" i="7"/>
  <c r="DG165" i="1"/>
  <c r="DG166" i="1" s="1"/>
  <c r="GF209" i="1"/>
  <c r="GF223" i="1" s="1"/>
  <c r="GF205" i="1"/>
  <c r="GF219" i="1" s="1"/>
  <c r="BX180" i="1"/>
  <c r="BX185" i="1"/>
  <c r="BX183" i="1"/>
  <c r="BX178" i="1"/>
  <c r="BX186" i="1"/>
  <c r="BX177" i="1"/>
  <c r="BX184" i="1"/>
  <c r="BX181" i="1"/>
  <c r="BX179" i="1"/>
  <c r="BX182" i="1"/>
  <c r="GE178" i="1"/>
  <c r="GE179" i="1"/>
  <c r="GE180" i="1"/>
  <c r="GE182" i="1"/>
  <c r="GE177" i="1"/>
  <c r="GE183" i="1"/>
  <c r="GE181" i="1"/>
  <c r="GE184" i="1"/>
  <c r="GE185" i="1"/>
  <c r="GE186" i="1"/>
  <c r="BX157" i="1"/>
  <c r="BX142" i="1"/>
  <c r="BX143" i="1" s="1"/>
  <c r="BX287" i="1"/>
  <c r="BW291" i="1" s="1"/>
  <c r="BW112" i="1"/>
  <c r="BX305" i="1"/>
  <c r="BW309" i="1" s="1"/>
  <c r="AR287" i="1"/>
  <c r="AR157" i="1"/>
  <c r="AQ112" i="1"/>
  <c r="W30" i="7" s="1"/>
  <c r="AR305" i="1"/>
  <c r="AR142" i="1"/>
  <c r="AR143" i="1" s="1"/>
  <c r="DV112" i="1"/>
  <c r="DW157" i="1"/>
  <c r="DW142" i="1"/>
  <c r="DW143" i="1" s="1"/>
  <c r="DW287" i="1"/>
  <c r="DV291" i="1" s="1"/>
  <c r="DW305" i="1"/>
  <c r="DV309" i="1" s="1"/>
  <c r="DV313" i="1" s="1"/>
  <c r="CG157" i="1"/>
  <c r="CG305" i="1"/>
  <c r="CG287" i="1"/>
  <c r="CG142" i="1"/>
  <c r="CG143" i="1" s="1"/>
  <c r="CF112" i="1"/>
  <c r="BL30" i="7" s="1"/>
  <c r="AI174" i="1"/>
  <c r="GL305" i="1"/>
  <c r="GK112" i="1"/>
  <c r="GL157" i="1"/>
  <c r="GL287" i="1"/>
  <c r="GL142" i="1"/>
  <c r="GL143" i="1" s="1"/>
  <c r="AH174" i="1"/>
  <c r="BU5" i="7"/>
  <c r="CO165" i="1"/>
  <c r="CO166" i="1" s="1"/>
  <c r="GF291" i="1"/>
  <c r="GF295" i="1" s="1"/>
  <c r="DE287" i="1"/>
  <c r="DD291" i="1" s="1"/>
  <c r="DE157" i="1"/>
  <c r="DE142" i="1"/>
  <c r="DE143" i="1" s="1"/>
  <c r="DD112" i="1"/>
  <c r="CJ30" i="7" s="1"/>
  <c r="DE305" i="1"/>
  <c r="DD309" i="1" s="1"/>
  <c r="DN178" i="1"/>
  <c r="DN182" i="1"/>
  <c r="DN177" i="1"/>
  <c r="DN184" i="1"/>
  <c r="DN181" i="1"/>
  <c r="DN180" i="1"/>
  <c r="DN179" i="1"/>
  <c r="DN185" i="1"/>
  <c r="DN186" i="1"/>
  <c r="DN183" i="1"/>
  <c r="BD184" i="1"/>
  <c r="BD179" i="1"/>
  <c r="BD180" i="1"/>
  <c r="BD186" i="1"/>
  <c r="BD182" i="1"/>
  <c r="BD183" i="1"/>
  <c r="BD185" i="1"/>
  <c r="BD181" i="1"/>
  <c r="BD177" i="1"/>
  <c r="BD178" i="1"/>
  <c r="FN287" i="1"/>
  <c r="FM291" i="1" s="1"/>
  <c r="FM295" i="1" s="1"/>
  <c r="FM112" i="1"/>
  <c r="FN142" i="1"/>
  <c r="FN143" i="1" s="1"/>
  <c r="FN305" i="1"/>
  <c r="FM309" i="1" s="1"/>
  <c r="FM313" i="1" s="1"/>
  <c r="FN157" i="1"/>
  <c r="EG178" i="1"/>
  <c r="EG186" i="1"/>
  <c r="EG184" i="1"/>
  <c r="EG181" i="1"/>
  <c r="EG182" i="1"/>
  <c r="EG183" i="1"/>
  <c r="EG185" i="1"/>
  <c r="EG177" i="1"/>
  <c r="EG179" i="1"/>
  <c r="EG180" i="1"/>
  <c r="AG174" i="1"/>
  <c r="GB174" i="1"/>
  <c r="GB28" i="1" s="1"/>
  <c r="CQ142" i="1"/>
  <c r="CQ143" i="1" s="1"/>
  <c r="CP112" i="1"/>
  <c r="BV30" i="7" s="1"/>
  <c r="CQ287" i="1"/>
  <c r="CP291" i="1" s="1"/>
  <c r="CQ157" i="1"/>
  <c r="CQ305" i="1"/>
  <c r="CP309" i="1" s="1"/>
  <c r="CP313" i="1" s="1"/>
  <c r="DZ112" i="1"/>
  <c r="EA305" i="1"/>
  <c r="EA157" i="1"/>
  <c r="EA287" i="1"/>
  <c r="EA291" i="1" s="1"/>
  <c r="EA142" i="1"/>
  <c r="EA143" i="1" s="1"/>
  <c r="BM305" i="1"/>
  <c r="BM157" i="1"/>
  <c r="BM142" i="1"/>
  <c r="BM143" i="1" s="1"/>
  <c r="BL112" i="1"/>
  <c r="AR30" i="7" s="1"/>
  <c r="BM287" i="1"/>
  <c r="BO174" i="1"/>
  <c r="CW174" i="1"/>
  <c r="CW28" i="1" s="1"/>
  <c r="FU5" i="7"/>
  <c r="GO165" i="1"/>
  <c r="GO166" i="1" s="1"/>
  <c r="AP174" i="1"/>
  <c r="BI180" i="1"/>
  <c r="BI186" i="1"/>
  <c r="BI177" i="1"/>
  <c r="BI183" i="1"/>
  <c r="BI182" i="1"/>
  <c r="BI179" i="1"/>
  <c r="BI184" i="1"/>
  <c r="BI185" i="1"/>
  <c r="BI181" i="1"/>
  <c r="BI178" i="1"/>
  <c r="GE174" i="1"/>
  <c r="GE28" i="1" s="1"/>
  <c r="FO174" i="1"/>
  <c r="FO28" i="1" s="1"/>
  <c r="EF30" i="7"/>
  <c r="EJ165" i="1"/>
  <c r="EJ166" i="1" s="1"/>
  <c r="DP5" i="7"/>
  <c r="FB174" i="1"/>
  <c r="FB28" i="1" s="1"/>
  <c r="CF174" i="1"/>
  <c r="DJ112" i="1"/>
  <c r="FD309" i="1"/>
  <c r="FD313" i="1" s="1"/>
  <c r="AD174" i="1"/>
  <c r="CO291" i="1"/>
  <c r="CO295" i="1" s="1"/>
  <c r="CB305" i="1"/>
  <c r="CA309" i="1" s="1"/>
  <c r="CB287" i="1"/>
  <c r="CA291" i="1" s="1"/>
  <c r="CA295" i="1" s="1"/>
  <c r="CA112" i="1"/>
  <c r="BG30" i="7" s="1"/>
  <c r="CB142" i="1"/>
  <c r="CB143" i="1" s="1"/>
  <c r="CB157" i="1"/>
  <c r="DR177" i="1"/>
  <c r="DR183" i="1"/>
  <c r="DR181" i="1"/>
  <c r="DR182" i="1"/>
  <c r="DR179" i="1"/>
  <c r="DR185" i="1"/>
  <c r="DR178" i="1"/>
  <c r="DR186" i="1"/>
  <c r="DR184" i="1"/>
  <c r="DR180" i="1"/>
  <c r="GF211" i="1"/>
  <c r="GF225" i="1" s="1"/>
  <c r="GF212" i="1"/>
  <c r="GF226" i="1" s="1"/>
  <c r="GF203" i="1"/>
  <c r="FB112" i="1"/>
  <c r="FB305" i="1"/>
  <c r="FA309" i="1" s="1"/>
  <c r="FB287" i="1"/>
  <c r="FA291" i="1" s="1"/>
  <c r="FB157" i="1"/>
  <c r="FA112" i="1"/>
  <c r="FB142" i="1"/>
  <c r="FB143" i="1" s="1"/>
  <c r="DA30" i="7"/>
  <c r="BE30" i="7"/>
  <c r="CN174" i="1"/>
  <c r="AS174" i="1"/>
  <c r="FA165" i="1"/>
  <c r="FA166" i="1" s="1"/>
  <c r="EG5" i="7"/>
  <c r="DU165" i="1"/>
  <c r="DU166" i="1" s="1"/>
  <c r="DA5" i="7"/>
  <c r="CD184" i="1"/>
  <c r="CD185" i="1"/>
  <c r="CD179" i="1"/>
  <c r="CD180" i="1"/>
  <c r="CD186" i="1"/>
  <c r="CD182" i="1"/>
  <c r="CD177" i="1"/>
  <c r="CD183" i="1"/>
  <c r="CD181" i="1"/>
  <c r="CD178" i="1"/>
  <c r="AW182" i="1"/>
  <c r="AW177" i="1"/>
  <c r="AW181" i="1"/>
  <c r="AW186" i="1"/>
  <c r="AW180" i="1"/>
  <c r="AW179" i="1"/>
  <c r="AW184" i="1"/>
  <c r="AW178" i="1"/>
  <c r="AW185" i="1"/>
  <c r="AW183" i="1"/>
  <c r="EA184" i="1"/>
  <c r="DZ210" i="1" s="1"/>
  <c r="DZ224" i="1" s="1"/>
  <c r="EA178" i="1"/>
  <c r="DZ204" i="1" s="1"/>
  <c r="DZ218" i="1" s="1"/>
  <c r="EA183" i="1"/>
  <c r="DZ209" i="1" s="1"/>
  <c r="DZ223" i="1" s="1"/>
  <c r="EA180" i="1"/>
  <c r="DZ206" i="1" s="1"/>
  <c r="DZ220" i="1" s="1"/>
  <c r="EA177" i="1"/>
  <c r="DZ203" i="1" s="1"/>
  <c r="EA181" i="1"/>
  <c r="DZ207" i="1" s="1"/>
  <c r="DZ221" i="1" s="1"/>
  <c r="EA186" i="1"/>
  <c r="DZ212" i="1" s="1"/>
  <c r="DZ226" i="1" s="1"/>
  <c r="EA182" i="1"/>
  <c r="DZ208" i="1" s="1"/>
  <c r="DZ222" i="1" s="1"/>
  <c r="EA185" i="1"/>
  <c r="DZ211" i="1" s="1"/>
  <c r="DZ225" i="1" s="1"/>
  <c r="EA179" i="1"/>
  <c r="DZ205" i="1" s="1"/>
  <c r="DZ219" i="1" s="1"/>
  <c r="CE174" i="1"/>
  <c r="AY174" i="1"/>
  <c r="GQ165" i="1"/>
  <c r="GQ166" i="1" s="1"/>
  <c r="FW5" i="7"/>
  <c r="FZ181" i="1"/>
  <c r="FZ182" i="1"/>
  <c r="FZ183" i="1"/>
  <c r="FZ184" i="1"/>
  <c r="FZ185" i="1"/>
  <c r="FZ178" i="1"/>
  <c r="FZ179" i="1"/>
  <c r="FZ186" i="1"/>
  <c r="FZ177" i="1"/>
  <c r="FZ180" i="1"/>
  <c r="DA291" i="1"/>
  <c r="EV112" i="1"/>
  <c r="EW142" i="1"/>
  <c r="EW143" i="1" s="1"/>
  <c r="EW305" i="1"/>
  <c r="EV309" i="1" s="1"/>
  <c r="EW157" i="1"/>
  <c r="EW287" i="1"/>
  <c r="EV291" i="1" s="1"/>
  <c r="DQ165" i="1"/>
  <c r="DQ166" i="1" s="1"/>
  <c r="CW5" i="7"/>
  <c r="BB174" i="1"/>
  <c r="FD165" i="1"/>
  <c r="FD166" i="1" s="1"/>
  <c r="EJ5" i="7"/>
  <c r="DW291" i="1"/>
  <c r="DW295" i="1" s="1"/>
  <c r="CN5" i="7"/>
  <c r="DH165" i="1"/>
  <c r="DH166" i="1" s="1"/>
  <c r="AC180" i="1"/>
  <c r="AC185" i="1"/>
  <c r="AC183" i="1"/>
  <c r="AC181" i="1"/>
  <c r="AC186" i="1"/>
  <c r="AC179" i="1"/>
  <c r="AC182" i="1"/>
  <c r="AC178" i="1"/>
  <c r="AC184" i="1"/>
  <c r="AC177" i="1"/>
  <c r="AM184" i="1"/>
  <c r="AM186" i="1"/>
  <c r="AM185" i="1"/>
  <c r="AM180" i="1"/>
  <c r="AM178" i="1"/>
  <c r="AM179" i="1"/>
  <c r="AM181" i="1"/>
  <c r="AM183" i="1"/>
  <c r="AM177" i="1"/>
  <c r="AM182" i="1"/>
  <c r="AU5" i="7"/>
  <c r="BO165" i="1"/>
  <c r="BO166" i="1" s="1"/>
  <c r="FF174" i="1"/>
  <c r="FF28" i="1" s="1"/>
  <c r="BL180" i="1"/>
  <c r="BK206" i="1" s="1"/>
  <c r="BK220" i="1" s="1"/>
  <c r="BL182" i="1"/>
  <c r="BK208" i="1" s="1"/>
  <c r="BK222" i="1" s="1"/>
  <c r="BL185" i="1"/>
  <c r="BK211" i="1" s="1"/>
  <c r="BK225" i="1" s="1"/>
  <c r="BL179" i="1"/>
  <c r="BK205" i="1" s="1"/>
  <c r="BK219" i="1" s="1"/>
  <c r="BL184" i="1"/>
  <c r="BK210" i="1" s="1"/>
  <c r="BK224" i="1" s="1"/>
  <c r="BL177" i="1"/>
  <c r="BK203" i="1" s="1"/>
  <c r="BL178" i="1"/>
  <c r="BK204" i="1" s="1"/>
  <c r="BK218" i="1" s="1"/>
  <c r="BL183" i="1"/>
  <c r="BK209" i="1" s="1"/>
  <c r="BK223" i="1" s="1"/>
  <c r="BL181" i="1"/>
  <c r="BK207" i="1" s="1"/>
  <c r="BK221" i="1" s="1"/>
  <c r="BL186" i="1"/>
  <c r="BK212" i="1" s="1"/>
  <c r="BK226" i="1" s="1"/>
  <c r="AV5" i="7"/>
  <c r="BP165" i="1"/>
  <c r="BP166" i="1" s="1"/>
  <c r="AL157" i="1"/>
  <c r="AL305" i="1"/>
  <c r="AL309" i="1" s="1"/>
  <c r="AL142" i="1"/>
  <c r="AL143" i="1" s="1"/>
  <c r="AK112" i="1"/>
  <c r="AL287" i="1"/>
  <c r="GN182" i="1"/>
  <c r="GN177" i="1"/>
  <c r="GN178" i="1"/>
  <c r="GN180" i="1"/>
  <c r="GN181" i="1"/>
  <c r="GN185" i="1"/>
  <c r="GN184" i="1"/>
  <c r="GN186" i="1"/>
  <c r="GN183" i="1"/>
  <c r="GN179" i="1"/>
  <c r="CI142" i="1"/>
  <c r="CI143" i="1" s="1"/>
  <c r="CI157" i="1"/>
  <c r="CH112" i="1"/>
  <c r="BN30" i="7" s="1"/>
  <c r="CI305" i="1"/>
  <c r="CI287" i="1"/>
  <c r="EI177" i="1"/>
  <c r="EI183" i="1"/>
  <c r="EI179" i="1"/>
  <c r="EI180" i="1"/>
  <c r="EI185" i="1"/>
  <c r="EI182" i="1"/>
  <c r="EI178" i="1"/>
  <c r="EI181" i="1"/>
  <c r="EI186" i="1"/>
  <c r="EI184" i="1"/>
  <c r="FU179" i="1"/>
  <c r="FU177" i="1"/>
  <c r="FU181" i="1"/>
  <c r="FU186" i="1"/>
  <c r="FU185" i="1"/>
  <c r="FU183" i="1"/>
  <c r="FU182" i="1"/>
  <c r="FU178" i="1"/>
  <c r="FU180" i="1"/>
  <c r="FU184" i="1"/>
  <c r="FE174" i="1"/>
  <c r="FE28" i="1" s="1"/>
  <c r="DI142" i="1"/>
  <c r="DI143" i="1" s="1"/>
  <c r="DI305" i="1"/>
  <c r="DI309" i="1" s="1"/>
  <c r="DI287" i="1"/>
  <c r="DH291" i="1" s="1"/>
  <c r="DI157" i="1"/>
  <c r="DH112" i="1"/>
  <c r="CY177" i="1"/>
  <c r="CY182" i="1"/>
  <c r="CY184" i="1"/>
  <c r="CY181" i="1"/>
  <c r="CY183" i="1"/>
  <c r="CY178" i="1"/>
  <c r="CY179" i="1"/>
  <c r="CY180" i="1"/>
  <c r="CY186" i="1"/>
  <c r="CY185" i="1"/>
  <c r="AE174" i="1"/>
  <c r="AE185" i="1"/>
  <c r="AE180" i="1"/>
  <c r="AE181" i="1"/>
  <c r="AE183" i="1"/>
  <c r="AE184" i="1"/>
  <c r="AE186" i="1"/>
  <c r="AE178" i="1"/>
  <c r="AE177" i="1"/>
  <c r="AE179" i="1"/>
  <c r="AE182" i="1"/>
  <c r="DR174" i="1"/>
  <c r="DR28" i="1" s="1"/>
  <c r="FP186" i="1"/>
  <c r="FO212" i="1" s="1"/>
  <c r="FO226" i="1" s="1"/>
  <c r="FP177" i="1"/>
  <c r="FO203" i="1" s="1"/>
  <c r="FP181" i="1"/>
  <c r="FO207" i="1" s="1"/>
  <c r="FO221" i="1" s="1"/>
  <c r="FP183" i="1"/>
  <c r="FO209" i="1" s="1"/>
  <c r="FO223" i="1" s="1"/>
  <c r="FP182" i="1"/>
  <c r="FO208" i="1" s="1"/>
  <c r="FO222" i="1" s="1"/>
  <c r="FP180" i="1"/>
  <c r="FO206" i="1" s="1"/>
  <c r="FO220" i="1" s="1"/>
  <c r="FP179" i="1"/>
  <c r="FO205" i="1" s="1"/>
  <c r="FO219" i="1" s="1"/>
  <c r="FP185" i="1"/>
  <c r="FO211" i="1" s="1"/>
  <c r="FO225" i="1" s="1"/>
  <c r="FP184" i="1"/>
  <c r="FO210" i="1" s="1"/>
  <c r="FO224" i="1" s="1"/>
  <c r="FP178" i="1"/>
  <c r="FO204" i="1" s="1"/>
  <c r="FO218" i="1" s="1"/>
  <c r="EJ183" i="1"/>
  <c r="EJ184" i="1"/>
  <c r="EJ177" i="1"/>
  <c r="EI203" i="1" s="1"/>
  <c r="EJ185" i="1"/>
  <c r="EJ178" i="1"/>
  <c r="EI204" i="1" s="1"/>
  <c r="EI218" i="1" s="1"/>
  <c r="EJ182" i="1"/>
  <c r="EJ179" i="1"/>
  <c r="EJ186" i="1"/>
  <c r="EJ181" i="1"/>
  <c r="EJ180" i="1"/>
  <c r="EI206" i="1" s="1"/>
  <c r="EI220" i="1" s="1"/>
  <c r="DT174" i="1"/>
  <c r="DT28" i="1" s="1"/>
  <c r="W163" i="1"/>
  <c r="AH112" i="1"/>
  <c r="AI305" i="1"/>
  <c r="AH309" i="1" s="1"/>
  <c r="AI157" i="1"/>
  <c r="AI142" i="1"/>
  <c r="AI143" i="1" s="1"/>
  <c r="AI287" i="1"/>
  <c r="AH291" i="1" s="1"/>
  <c r="AH295" i="1" s="1"/>
  <c r="AX142" i="1"/>
  <c r="AX143" i="1" s="1"/>
  <c r="AX157" i="1"/>
  <c r="AX305" i="1"/>
  <c r="AW112" i="1"/>
  <c r="AX287" i="1"/>
  <c r="EQ174" i="1"/>
  <c r="EQ28" i="1" s="1"/>
  <c r="EA112" i="1"/>
  <c r="DH30" i="7"/>
  <c r="GP179" i="1"/>
  <c r="GP182" i="1"/>
  <c r="GP178" i="1"/>
  <c r="GP184" i="1"/>
  <c r="GP185" i="1"/>
  <c r="GP183" i="1"/>
  <c r="GP177" i="1"/>
  <c r="GP186" i="1"/>
  <c r="GP181" i="1"/>
  <c r="GP180" i="1"/>
  <c r="ET181" i="1"/>
  <c r="ES207" i="1" s="1"/>
  <c r="ES221" i="1" s="1"/>
  <c r="ET186" i="1"/>
  <c r="ES212" i="1" s="1"/>
  <c r="ES226" i="1" s="1"/>
  <c r="ET178" i="1"/>
  <c r="ES204" i="1" s="1"/>
  <c r="ES218" i="1" s="1"/>
  <c r="ET179" i="1"/>
  <c r="ES205" i="1" s="1"/>
  <c r="ES219" i="1" s="1"/>
  <c r="ET177" i="1"/>
  <c r="ES203" i="1" s="1"/>
  <c r="ET183" i="1"/>
  <c r="ES209" i="1" s="1"/>
  <c r="ES223" i="1" s="1"/>
  <c r="ET182" i="1"/>
  <c r="ES208" i="1" s="1"/>
  <c r="ES222" i="1" s="1"/>
  <c r="ET180" i="1"/>
  <c r="ES206" i="1" s="1"/>
  <c r="ES220" i="1" s="1"/>
  <c r="ET184" i="1"/>
  <c r="ES210" i="1" s="1"/>
  <c r="ES224" i="1" s="1"/>
  <c r="ET185" i="1"/>
  <c r="ES211" i="1" s="1"/>
  <c r="ES225" i="1" s="1"/>
  <c r="CX174" i="1"/>
  <c r="CX28" i="1" s="1"/>
  <c r="BP174" i="1"/>
  <c r="FM183" i="1"/>
  <c r="FM177" i="1"/>
  <c r="FM178" i="1"/>
  <c r="FM182" i="1"/>
  <c r="FM180" i="1"/>
  <c r="FM181" i="1"/>
  <c r="FM184" i="1"/>
  <c r="FM179" i="1"/>
  <c r="FM185" i="1"/>
  <c r="FM186" i="1"/>
  <c r="DQ112" i="1"/>
  <c r="DR157" i="1"/>
  <c r="DR142" i="1"/>
  <c r="DR143" i="1" s="1"/>
  <c r="DR305" i="1"/>
  <c r="DQ309" i="1" s="1"/>
  <c r="DQ313" i="1" s="1"/>
  <c r="DR287" i="1"/>
  <c r="DQ291" i="1" s="1"/>
  <c r="DQ295" i="1" s="1"/>
  <c r="CD157" i="1"/>
  <c r="CD287" i="1"/>
  <c r="CC291" i="1" s="1"/>
  <c r="CD305" i="1"/>
  <c r="CD309" i="1" s="1"/>
  <c r="CC112" i="1"/>
  <c r="BI30" i="7" s="1"/>
  <c r="CD142" i="1"/>
  <c r="CD143" i="1" s="1"/>
  <c r="FL178" i="1"/>
  <c r="FL179" i="1"/>
  <c r="FL180" i="1"/>
  <c r="FL186" i="1"/>
  <c r="FL182" i="1"/>
  <c r="FL183" i="1"/>
  <c r="FL185" i="1"/>
  <c r="FL184" i="1"/>
  <c r="FL177" i="1"/>
  <c r="FL181" i="1"/>
  <c r="CM305" i="1"/>
  <c r="CM157" i="1"/>
  <c r="CL112" i="1"/>
  <c r="BR30" i="7" s="1"/>
  <c r="CM287" i="1"/>
  <c r="CM142" i="1"/>
  <c r="CM143" i="1" s="1"/>
  <c r="GI180" i="1"/>
  <c r="GH206" i="1" s="1"/>
  <c r="GH220" i="1" s="1"/>
  <c r="GG246" i="1" s="1"/>
  <c r="GI181" i="1"/>
  <c r="GH207" i="1" s="1"/>
  <c r="GH221" i="1" s="1"/>
  <c r="GG247" i="1" s="1"/>
  <c r="GI182" i="1"/>
  <c r="GH208" i="1" s="1"/>
  <c r="GH222" i="1" s="1"/>
  <c r="GG248" i="1" s="1"/>
  <c r="GI179" i="1"/>
  <c r="GH205" i="1" s="1"/>
  <c r="GH219" i="1" s="1"/>
  <c r="GG245" i="1" s="1"/>
  <c r="GI184" i="1"/>
  <c r="GH210" i="1" s="1"/>
  <c r="GH224" i="1" s="1"/>
  <c r="GG250" i="1" s="1"/>
  <c r="GI185" i="1"/>
  <c r="GH211" i="1" s="1"/>
  <c r="GH225" i="1" s="1"/>
  <c r="GG251" i="1" s="1"/>
  <c r="GI186" i="1"/>
  <c r="GH212" i="1" s="1"/>
  <c r="GH226" i="1" s="1"/>
  <c r="GG252" i="1" s="1"/>
  <c r="GI183" i="1"/>
  <c r="GH209" i="1" s="1"/>
  <c r="GH223" i="1" s="1"/>
  <c r="GG249" i="1" s="1"/>
  <c r="GI177" i="1"/>
  <c r="GH203" i="1" s="1"/>
  <c r="GI178" i="1"/>
  <c r="GH204" i="1" s="1"/>
  <c r="GH218" i="1" s="1"/>
  <c r="GG244" i="1" s="1"/>
  <c r="CI185" i="1"/>
  <c r="CI184" i="1"/>
  <c r="CI178" i="1"/>
  <c r="CI183" i="1"/>
  <c r="CI180" i="1"/>
  <c r="CI182" i="1"/>
  <c r="CI179" i="1"/>
  <c r="CI177" i="1"/>
  <c r="CI186" i="1"/>
  <c r="CI181" i="1"/>
  <c r="FG142" i="1"/>
  <c r="FG143" i="1" s="1"/>
  <c r="FG305" i="1"/>
  <c r="FF112" i="1"/>
  <c r="FG287" i="1"/>
  <c r="FG157" i="1"/>
  <c r="CX142" i="1"/>
  <c r="CX143" i="1" s="1"/>
  <c r="CX157" i="1"/>
  <c r="CW112" i="1"/>
  <c r="CC30" i="7" s="1"/>
  <c r="CX287" i="1"/>
  <c r="CW291" i="1" s="1"/>
  <c r="CW295" i="1" s="1"/>
  <c r="CX305" i="1"/>
  <c r="CW309" i="1" s="1"/>
  <c r="CW313" i="1" s="1"/>
  <c r="FX174" i="1"/>
  <c r="FX28" i="1" s="1"/>
  <c r="ER183" i="1"/>
  <c r="ER180" i="1"/>
  <c r="ER181" i="1"/>
  <c r="ER185" i="1"/>
  <c r="ER184" i="1"/>
  <c r="ER179" i="1"/>
  <c r="ER182" i="1"/>
  <c r="ER178" i="1"/>
  <c r="ER177" i="1"/>
  <c r="ER186" i="1"/>
  <c r="DT142" i="1"/>
  <c r="DT143" i="1" s="1"/>
  <c r="DT157" i="1"/>
  <c r="DT305" i="1"/>
  <c r="DS309" i="1" s="1"/>
  <c r="DS112" i="1"/>
  <c r="DT287" i="1"/>
  <c r="DS291" i="1" s="1"/>
  <c r="EL185" i="1"/>
  <c r="EL180" i="1"/>
  <c r="EL177" i="1"/>
  <c r="EL186" i="1"/>
  <c r="EL179" i="1"/>
  <c r="EL181" i="1"/>
  <c r="EL178" i="1"/>
  <c r="EL184" i="1"/>
  <c r="EL182" i="1"/>
  <c r="EL183" i="1"/>
  <c r="AJ287" i="1"/>
  <c r="AI112" i="1"/>
  <c r="O30" i="7" s="1"/>
  <c r="AJ157" i="1"/>
  <c r="AJ305" i="1"/>
  <c r="AJ142" i="1"/>
  <c r="AJ143" i="1" s="1"/>
  <c r="EO185" i="1"/>
  <c r="EO177" i="1"/>
  <c r="EO184" i="1"/>
  <c r="EO180" i="1"/>
  <c r="EO183" i="1"/>
  <c r="EO178" i="1"/>
  <c r="EO179" i="1"/>
  <c r="EO186" i="1"/>
  <c r="EO181" i="1"/>
  <c r="EO182" i="1"/>
  <c r="GK305" i="1"/>
  <c r="GJ309" i="1" s="1"/>
  <c r="GJ313" i="1" s="1"/>
  <c r="GK287" i="1"/>
  <c r="GJ291" i="1" s="1"/>
  <c r="GJ295" i="1" s="1"/>
  <c r="GK157" i="1"/>
  <c r="GJ112" i="1"/>
  <c r="DX174" i="1"/>
  <c r="DX28" i="1" s="1"/>
  <c r="DH174" i="1"/>
  <c r="DH28" i="1" s="1"/>
  <c r="AT174" i="1"/>
  <c r="GA174" i="1"/>
  <c r="GA28" i="1" s="1"/>
  <c r="DO174" i="1"/>
  <c r="DO28" i="1" s="1"/>
  <c r="CY174" i="1"/>
  <c r="CY28" i="1" s="1"/>
  <c r="GT174" i="1"/>
  <c r="GT28" i="1" s="1"/>
  <c r="GW174" i="1"/>
  <c r="GW28" i="1" s="1"/>
  <c r="GX174" i="1"/>
  <c r="GX28" i="1" s="1"/>
  <c r="AT157" i="1"/>
  <c r="AT142" i="1"/>
  <c r="AT143" i="1" s="1"/>
  <c r="AS112" i="1"/>
  <c r="Y30" i="7" s="1"/>
  <c r="AT287" i="1"/>
  <c r="AT305" i="1"/>
  <c r="FP174" i="1"/>
  <c r="FP28" i="1" s="1"/>
  <c r="AA135" i="1"/>
  <c r="CD174" i="1"/>
  <c r="FX142" i="1"/>
  <c r="FX143" i="1" s="1"/>
  <c r="EA174" i="1"/>
  <c r="EA28" i="1" s="1"/>
  <c r="CU291" i="1"/>
  <c r="AZ305" i="1"/>
  <c r="AY309" i="1" s="1"/>
  <c r="AZ287" i="1"/>
  <c r="AY291" i="1" s="1"/>
  <c r="AY112" i="1"/>
  <c r="AZ157" i="1"/>
  <c r="AZ142" i="1"/>
  <c r="AZ143" i="1" s="1"/>
  <c r="CX185" i="1"/>
  <c r="CW211" i="1" s="1"/>
  <c r="CW225" i="1" s="1"/>
  <c r="CX177" i="1"/>
  <c r="CW203" i="1" s="1"/>
  <c r="CX183" i="1"/>
  <c r="CW209" i="1" s="1"/>
  <c r="CW223" i="1" s="1"/>
  <c r="CX182" i="1"/>
  <c r="CW208" i="1" s="1"/>
  <c r="CW222" i="1" s="1"/>
  <c r="CX181" i="1"/>
  <c r="CW207" i="1" s="1"/>
  <c r="CW221" i="1" s="1"/>
  <c r="CX180" i="1"/>
  <c r="CW206" i="1" s="1"/>
  <c r="CW220" i="1" s="1"/>
  <c r="CX178" i="1"/>
  <c r="CW204" i="1" s="1"/>
  <c r="CW218" i="1" s="1"/>
  <c r="CX186" i="1"/>
  <c r="CW212" i="1" s="1"/>
  <c r="CW226" i="1" s="1"/>
  <c r="CX179" i="1"/>
  <c r="CW205" i="1" s="1"/>
  <c r="CW219" i="1" s="1"/>
  <c r="CX184" i="1"/>
  <c r="CW210" i="1" s="1"/>
  <c r="CW224" i="1" s="1"/>
  <c r="BD291" i="1"/>
  <c r="GT112" i="1"/>
  <c r="GT142" i="1"/>
  <c r="GT143" i="1" s="1"/>
  <c r="GT287" i="1"/>
  <c r="GT291" i="1" s="1"/>
  <c r="GT157" i="1"/>
  <c r="GT305" i="1"/>
  <c r="GS112" i="1"/>
  <c r="DQ182" i="1"/>
  <c r="DP208" i="1" s="1"/>
  <c r="DP222" i="1" s="1"/>
  <c r="DQ179" i="1"/>
  <c r="DP205" i="1" s="1"/>
  <c r="DP219" i="1" s="1"/>
  <c r="DQ183" i="1"/>
  <c r="DP209" i="1" s="1"/>
  <c r="DP223" i="1" s="1"/>
  <c r="DQ184" i="1"/>
  <c r="DP210" i="1" s="1"/>
  <c r="DP224" i="1" s="1"/>
  <c r="DQ186" i="1"/>
  <c r="DP212" i="1" s="1"/>
  <c r="DP226" i="1" s="1"/>
  <c r="DQ180" i="1"/>
  <c r="DP206" i="1" s="1"/>
  <c r="DP220" i="1" s="1"/>
  <c r="DQ178" i="1"/>
  <c r="DP204" i="1" s="1"/>
  <c r="DP218" i="1" s="1"/>
  <c r="DQ181" i="1"/>
  <c r="DP207" i="1" s="1"/>
  <c r="DP221" i="1" s="1"/>
  <c r="DQ185" i="1"/>
  <c r="DP211" i="1" s="1"/>
  <c r="DP225" i="1" s="1"/>
  <c r="DQ177" i="1"/>
  <c r="DP203" i="1" s="1"/>
  <c r="CC182" i="1"/>
  <c r="CC186" i="1"/>
  <c r="CC185" i="1"/>
  <c r="CC181" i="1"/>
  <c r="CC180" i="1"/>
  <c r="CC179" i="1"/>
  <c r="CC178" i="1"/>
  <c r="CC177" i="1"/>
  <c r="CC183" i="1"/>
  <c r="CC184" i="1"/>
  <c r="N5" i="7"/>
  <c r="AH165" i="1"/>
  <c r="AH166" i="1" s="1"/>
  <c r="AX112" i="1"/>
  <c r="AD30" i="7" s="1"/>
  <c r="GR183" i="1"/>
  <c r="GQ209" i="1" s="1"/>
  <c r="GQ223" i="1" s="1"/>
  <c r="GR186" i="1"/>
  <c r="GQ212" i="1" s="1"/>
  <c r="GQ226" i="1" s="1"/>
  <c r="GR178" i="1"/>
  <c r="GQ204" i="1" s="1"/>
  <c r="GQ218" i="1" s="1"/>
  <c r="GR179" i="1"/>
  <c r="GQ205" i="1" s="1"/>
  <c r="GQ219" i="1" s="1"/>
  <c r="GR177" i="1"/>
  <c r="GQ203" i="1" s="1"/>
  <c r="GR182" i="1"/>
  <c r="GQ208" i="1" s="1"/>
  <c r="GQ222" i="1" s="1"/>
  <c r="GR181" i="1"/>
  <c r="GQ207" i="1" s="1"/>
  <c r="GQ221" i="1" s="1"/>
  <c r="GR185" i="1"/>
  <c r="GQ211" i="1" s="1"/>
  <c r="GQ225" i="1" s="1"/>
  <c r="GR180" i="1"/>
  <c r="GQ206" i="1" s="1"/>
  <c r="GQ220" i="1" s="1"/>
  <c r="GR184" i="1"/>
  <c r="GQ210" i="1" s="1"/>
  <c r="GQ224" i="1" s="1"/>
  <c r="CL174" i="1"/>
  <c r="AM165" i="1"/>
  <c r="AM166" i="1" s="1"/>
  <c r="S5" i="7"/>
  <c r="BN178" i="1"/>
  <c r="BN186" i="1"/>
  <c r="BN177" i="1"/>
  <c r="BN185" i="1"/>
  <c r="BN184" i="1"/>
  <c r="BN181" i="1"/>
  <c r="BN183" i="1"/>
  <c r="BN180" i="1"/>
  <c r="BN182" i="1"/>
  <c r="BN179" i="1"/>
  <c r="BN174" i="1"/>
  <c r="DJ174" i="1"/>
  <c r="DJ28" i="1" s="1"/>
  <c r="BX291" i="1"/>
  <c r="BX295" i="1" s="1"/>
  <c r="ES174" i="1"/>
  <c r="ES28" i="1" s="1"/>
  <c r="DM174" i="1"/>
  <c r="DM28" i="1" s="1"/>
  <c r="CG112" i="1"/>
  <c r="BM30" i="7" s="1"/>
  <c r="CH305" i="1"/>
  <c r="CG309" i="1" s="1"/>
  <c r="CH287" i="1"/>
  <c r="CG291" i="1" s="1"/>
  <c r="CH157" i="1"/>
  <c r="CH142" i="1"/>
  <c r="CH143" i="1" s="1"/>
  <c r="EB291" i="1"/>
  <c r="CH174" i="1"/>
  <c r="BI291" i="1"/>
  <c r="EU30" i="7"/>
  <c r="EY179" i="1"/>
  <c r="EY185" i="1"/>
  <c r="EY181" i="1"/>
  <c r="EY177" i="1"/>
  <c r="EY184" i="1"/>
  <c r="EY180" i="1"/>
  <c r="EY183" i="1"/>
  <c r="EY186" i="1"/>
  <c r="EY178" i="1"/>
  <c r="EY182" i="1"/>
  <c r="EI174" i="1"/>
  <c r="EI28" i="1" s="1"/>
  <c r="DC182" i="1"/>
  <c r="DB208" i="1" s="1"/>
  <c r="DB222" i="1" s="1"/>
  <c r="DC184" i="1"/>
  <c r="DB210" i="1" s="1"/>
  <c r="DB224" i="1" s="1"/>
  <c r="DC183" i="1"/>
  <c r="DB209" i="1" s="1"/>
  <c r="DB223" i="1" s="1"/>
  <c r="DC178" i="1"/>
  <c r="DB204" i="1" s="1"/>
  <c r="DB218" i="1" s="1"/>
  <c r="DA244" i="1" s="1"/>
  <c r="DC186" i="1"/>
  <c r="DB212" i="1" s="1"/>
  <c r="DB226" i="1" s="1"/>
  <c r="DC179" i="1"/>
  <c r="DB205" i="1" s="1"/>
  <c r="DB219" i="1" s="1"/>
  <c r="DC181" i="1"/>
  <c r="DB207" i="1" s="1"/>
  <c r="DB221" i="1" s="1"/>
  <c r="DC180" i="1"/>
  <c r="DB206" i="1" s="1"/>
  <c r="DB220" i="1" s="1"/>
  <c r="DA246" i="1" s="1"/>
  <c r="DC177" i="1"/>
  <c r="DB203" i="1" s="1"/>
  <c r="DC185" i="1"/>
  <c r="DB211" i="1" s="1"/>
  <c r="DB225" i="1" s="1"/>
  <c r="FB309" i="1"/>
  <c r="FB313" i="1" s="1"/>
  <c r="AB305" i="1"/>
  <c r="AB157" i="1"/>
  <c r="AB143" i="1"/>
  <c r="AB287" i="1"/>
  <c r="AB142" i="1"/>
  <c r="CS174" i="1"/>
  <c r="BE174" i="1"/>
  <c r="AD181" i="1"/>
  <c r="AD184" i="1"/>
  <c r="AD179" i="1"/>
  <c r="AC205" i="1" s="1"/>
  <c r="AC219" i="1" s="1"/>
  <c r="AD178" i="1"/>
  <c r="AD186" i="1"/>
  <c r="AD180" i="1"/>
  <c r="AD185" i="1"/>
  <c r="AC211" i="1" s="1"/>
  <c r="AC225" i="1" s="1"/>
  <c r="AD182" i="1"/>
  <c r="AC208" i="1" s="1"/>
  <c r="AC222" i="1" s="1"/>
  <c r="AD183" i="1"/>
  <c r="AC209" i="1" s="1"/>
  <c r="AC223" i="1" s="1"/>
  <c r="AD177" i="1"/>
  <c r="AC203" i="1" s="1"/>
  <c r="GP212" i="1"/>
  <c r="GP226" i="1" s="1"/>
  <c r="GP210" i="1"/>
  <c r="GP224" i="1" s="1"/>
  <c r="GP207" i="1"/>
  <c r="GP221" i="1" s="1"/>
  <c r="FK174" i="1"/>
  <c r="FK28" i="1" s="1"/>
  <c r="EA30" i="7"/>
  <c r="EE309" i="1"/>
  <c r="EE313" i="1" s="1"/>
  <c r="CU30" i="7"/>
  <c r="FK30" i="7"/>
  <c r="FN291" i="1"/>
  <c r="FN295" i="1" s="1"/>
  <c r="EX174" i="1"/>
  <c r="EX28" i="1" s="1"/>
  <c r="CM291" i="1"/>
  <c r="CN295" i="1" s="1"/>
  <c r="CB112" i="1"/>
  <c r="BH30" i="7" s="1"/>
  <c r="DE174" i="1"/>
  <c r="DE28" i="1" s="1"/>
  <c r="CY142" i="1"/>
  <c r="CY143" i="1" s="1"/>
  <c r="CY157" i="1"/>
  <c r="CY305" i="1"/>
  <c r="CX112" i="1"/>
  <c r="CD30" i="7" s="1"/>
  <c r="CY287" i="1"/>
  <c r="BL157" i="1"/>
  <c r="BL142" i="1"/>
  <c r="BL143" i="1" s="1"/>
  <c r="BL305" i="1"/>
  <c r="BL287" i="1"/>
  <c r="BK112" i="1"/>
  <c r="EF180" i="1"/>
  <c r="EE206" i="1" s="1"/>
  <c r="EE220" i="1" s="1"/>
  <c r="EF185" i="1"/>
  <c r="EE211" i="1" s="1"/>
  <c r="EE225" i="1" s="1"/>
  <c r="EF177" i="1"/>
  <c r="EE203" i="1" s="1"/>
  <c r="EF183" i="1"/>
  <c r="EE209" i="1" s="1"/>
  <c r="EE223" i="1" s="1"/>
  <c r="EF184" i="1"/>
  <c r="EE210" i="1" s="1"/>
  <c r="EE224" i="1" s="1"/>
  <c r="EF181" i="1"/>
  <c r="EE207" i="1" s="1"/>
  <c r="EE221" i="1" s="1"/>
  <c r="EF178" i="1"/>
  <c r="EE204" i="1" s="1"/>
  <c r="EE218" i="1" s="1"/>
  <c r="EF179" i="1"/>
  <c r="EE205" i="1" s="1"/>
  <c r="EE219" i="1" s="1"/>
  <c r="EF186" i="1"/>
  <c r="EE212" i="1" s="1"/>
  <c r="EE226" i="1" s="1"/>
  <c r="EF182" i="1"/>
  <c r="EE208" i="1" s="1"/>
  <c r="EE222" i="1" s="1"/>
  <c r="BV287" i="1"/>
  <c r="BU291" i="1" s="1"/>
  <c r="BV142" i="1"/>
  <c r="BV143" i="1" s="1"/>
  <c r="BV305" i="1"/>
  <c r="BU309" i="1" s="1"/>
  <c r="BV157" i="1"/>
  <c r="BU112" i="1"/>
  <c r="FH182" i="1"/>
  <c r="FG208" i="1" s="1"/>
  <c r="FG222" i="1" s="1"/>
  <c r="FH181" i="1"/>
  <c r="FG207" i="1" s="1"/>
  <c r="FG221" i="1" s="1"/>
  <c r="FH177" i="1"/>
  <c r="FG203" i="1" s="1"/>
  <c r="FH179" i="1"/>
  <c r="FG205" i="1" s="1"/>
  <c r="FG219" i="1" s="1"/>
  <c r="FH184" i="1"/>
  <c r="FG210" i="1" s="1"/>
  <c r="FG224" i="1" s="1"/>
  <c r="FH185" i="1"/>
  <c r="FG211" i="1" s="1"/>
  <c r="FG225" i="1" s="1"/>
  <c r="FH178" i="1"/>
  <c r="FG204" i="1" s="1"/>
  <c r="FG218" i="1" s="1"/>
  <c r="FH186" i="1"/>
  <c r="FG212" i="1" s="1"/>
  <c r="FG226" i="1" s="1"/>
  <c r="FH180" i="1"/>
  <c r="FG206" i="1" s="1"/>
  <c r="FG220" i="1" s="1"/>
  <c r="FH183" i="1"/>
  <c r="FG209" i="1" s="1"/>
  <c r="FG223" i="1" s="1"/>
  <c r="EP287" i="1"/>
  <c r="EO291" i="1" s="1"/>
  <c r="EP305" i="1"/>
  <c r="EO309" i="1" s="1"/>
  <c r="EP157" i="1"/>
  <c r="EO112" i="1"/>
  <c r="BE177" i="1"/>
  <c r="BD203" i="1" s="1"/>
  <c r="BE179" i="1"/>
  <c r="BD205" i="1" s="1"/>
  <c r="BD219" i="1" s="1"/>
  <c r="BE186" i="1"/>
  <c r="BD212" i="1" s="1"/>
  <c r="BD226" i="1" s="1"/>
  <c r="BE182" i="1"/>
  <c r="BD208" i="1" s="1"/>
  <c r="BD222" i="1" s="1"/>
  <c r="BE180" i="1"/>
  <c r="BD206" i="1" s="1"/>
  <c r="BD220" i="1" s="1"/>
  <c r="BE183" i="1"/>
  <c r="BD209" i="1" s="1"/>
  <c r="BD223" i="1" s="1"/>
  <c r="BE184" i="1"/>
  <c r="BD210" i="1" s="1"/>
  <c r="BD224" i="1" s="1"/>
  <c r="BE178" i="1"/>
  <c r="BD204" i="1" s="1"/>
  <c r="BD218" i="1" s="1"/>
  <c r="BE185" i="1"/>
  <c r="BD211" i="1" s="1"/>
  <c r="BD225" i="1" s="1"/>
  <c r="BE181" i="1"/>
  <c r="BD207" i="1" s="1"/>
  <c r="BD221" i="1" s="1"/>
  <c r="FA30" i="7"/>
  <c r="FE165" i="1"/>
  <c r="FE166" i="1" s="1"/>
  <c r="EK5" i="7"/>
  <c r="BZ165" i="1"/>
  <c r="BZ166" i="1" s="1"/>
  <c r="BF5" i="7"/>
  <c r="EQ184" i="1"/>
  <c r="EQ179" i="1"/>
  <c r="EQ185" i="1"/>
  <c r="EQ181" i="1"/>
  <c r="EQ182" i="1"/>
  <c r="EQ180" i="1"/>
  <c r="EQ178" i="1"/>
  <c r="EQ186" i="1"/>
  <c r="EQ183" i="1"/>
  <c r="EQ177" i="1"/>
  <c r="GP309" i="1"/>
  <c r="GP313" i="1" s="1"/>
  <c r="DZ30" i="7"/>
  <c r="EH287" i="1"/>
  <c r="EH305" i="1"/>
  <c r="EG112" i="1"/>
  <c r="EH157" i="1"/>
  <c r="CI291" i="1"/>
  <c r="BY174" i="1"/>
  <c r="GG165" i="1"/>
  <c r="GG166" i="1" s="1"/>
  <c r="FM5" i="7"/>
  <c r="AJ174" i="1"/>
  <c r="FZ174" i="1"/>
  <c r="FZ28" i="1" s="1"/>
  <c r="DQ174" i="1"/>
  <c r="DQ28" i="1" s="1"/>
  <c r="AS157" i="1"/>
  <c r="AS287" i="1"/>
  <c r="AR291" i="1" s="1"/>
  <c r="AS305" i="1"/>
  <c r="AR309" i="1" s="1"/>
  <c r="AS142" i="1"/>
  <c r="AS143" i="1" s="1"/>
  <c r="AR112" i="1"/>
  <c r="X30" i="7" s="1"/>
  <c r="AL185" i="1"/>
  <c r="AL181" i="1"/>
  <c r="AL182" i="1"/>
  <c r="AL178" i="1"/>
  <c r="AL179" i="1"/>
  <c r="AL180" i="1"/>
  <c r="AL186" i="1"/>
  <c r="AL183" i="1"/>
  <c r="AL184" i="1"/>
  <c r="AL177" i="1"/>
  <c r="DW182" i="1"/>
  <c r="DV208" i="1" s="1"/>
  <c r="DV222" i="1" s="1"/>
  <c r="DW181" i="1"/>
  <c r="DV207" i="1" s="1"/>
  <c r="DV221" i="1" s="1"/>
  <c r="DW185" i="1"/>
  <c r="DV211" i="1" s="1"/>
  <c r="DV225" i="1" s="1"/>
  <c r="DW180" i="1"/>
  <c r="DV206" i="1" s="1"/>
  <c r="DV220" i="1" s="1"/>
  <c r="DW186" i="1"/>
  <c r="DV212" i="1" s="1"/>
  <c r="DV226" i="1" s="1"/>
  <c r="DW184" i="1"/>
  <c r="DV210" i="1" s="1"/>
  <c r="DV224" i="1" s="1"/>
  <c r="DW178" i="1"/>
  <c r="DV204" i="1" s="1"/>
  <c r="DV218" i="1" s="1"/>
  <c r="DW177" i="1"/>
  <c r="DV203" i="1" s="1"/>
  <c r="DW179" i="1"/>
  <c r="DV205" i="1" s="1"/>
  <c r="DV219" i="1" s="1"/>
  <c r="DW183" i="1"/>
  <c r="DV209" i="1" s="1"/>
  <c r="DV223" i="1" s="1"/>
  <c r="AM174" i="1"/>
  <c r="EP180" i="1"/>
  <c r="EO206" i="1" s="1"/>
  <c r="EO220" i="1" s="1"/>
  <c r="EP183" i="1"/>
  <c r="EO209" i="1" s="1"/>
  <c r="EO223" i="1" s="1"/>
  <c r="EP179" i="1"/>
  <c r="EO205" i="1" s="1"/>
  <c r="EO219" i="1" s="1"/>
  <c r="EP178" i="1"/>
  <c r="EP182" i="1"/>
  <c r="EO208" i="1" s="1"/>
  <c r="EO222" i="1" s="1"/>
  <c r="EP185" i="1"/>
  <c r="EO211" i="1" s="1"/>
  <c r="EO225" i="1" s="1"/>
  <c r="EP184" i="1"/>
  <c r="EO210" i="1" s="1"/>
  <c r="EO224" i="1" s="1"/>
  <c r="EP186" i="1"/>
  <c r="EP181" i="1"/>
  <c r="EO207" i="1" s="1"/>
  <c r="EO221" i="1" s="1"/>
  <c r="EP177" i="1"/>
  <c r="EO203" i="1" s="1"/>
  <c r="DK305" i="1"/>
  <c r="DJ309" i="1" s="1"/>
  <c r="DK157" i="1"/>
  <c r="DK287" i="1"/>
  <c r="DJ291" i="1" s="1"/>
  <c r="BX174" i="1"/>
  <c r="FI181" i="1"/>
  <c r="FI182" i="1"/>
  <c r="FI178" i="1"/>
  <c r="FH204" i="1" s="1"/>
  <c r="FH218" i="1" s="1"/>
  <c r="FG244" i="1" s="1"/>
  <c r="FI177" i="1"/>
  <c r="FI185" i="1"/>
  <c r="FI186" i="1"/>
  <c r="FI180" i="1"/>
  <c r="FI179" i="1"/>
  <c r="FH205" i="1" s="1"/>
  <c r="FH219" i="1" s="1"/>
  <c r="FG245" i="1" s="1"/>
  <c r="FI183" i="1"/>
  <c r="FI184" i="1"/>
  <c r="AW287" i="1"/>
  <c r="AV291" i="1" s="1"/>
  <c r="AW157" i="1"/>
  <c r="AW142" i="1"/>
  <c r="AW143" i="1" s="1"/>
  <c r="AV112" i="1"/>
  <c r="AW305" i="1"/>
  <c r="AV309" i="1" s="1"/>
  <c r="BI174" i="1"/>
  <c r="EE30" i="7"/>
  <c r="DC174" i="1"/>
  <c r="DC28" i="1" s="1"/>
  <c r="BW174" i="1"/>
  <c r="BR186" i="1"/>
  <c r="BQ212" i="1" s="1"/>
  <c r="BQ226" i="1" s="1"/>
  <c r="BR183" i="1"/>
  <c r="BQ209" i="1" s="1"/>
  <c r="BQ223" i="1" s="1"/>
  <c r="BR181" i="1"/>
  <c r="BQ207" i="1" s="1"/>
  <c r="BQ221" i="1" s="1"/>
  <c r="BR184" i="1"/>
  <c r="BQ210" i="1" s="1"/>
  <c r="BQ224" i="1" s="1"/>
  <c r="BR179" i="1"/>
  <c r="BQ205" i="1" s="1"/>
  <c r="BQ219" i="1" s="1"/>
  <c r="BR177" i="1"/>
  <c r="BQ203" i="1" s="1"/>
  <c r="BR182" i="1"/>
  <c r="BQ208" i="1" s="1"/>
  <c r="BQ222" i="1" s="1"/>
  <c r="BR178" i="1"/>
  <c r="BQ204" i="1" s="1"/>
  <c r="BQ218" i="1" s="1"/>
  <c r="BR180" i="1"/>
  <c r="BQ206" i="1" s="1"/>
  <c r="BQ220" i="1" s="1"/>
  <c r="BR185" i="1"/>
  <c r="BQ211" i="1" s="1"/>
  <c r="BQ225" i="1" s="1"/>
  <c r="FR291" i="1"/>
  <c r="FR295" i="1" s="1"/>
  <c r="DR30" i="7"/>
  <c r="EL291" i="1"/>
  <c r="CF178" i="1"/>
  <c r="CE204" i="1" s="1"/>
  <c r="CE218" i="1" s="1"/>
  <c r="CF182" i="1"/>
  <c r="CE208" i="1" s="1"/>
  <c r="CE222" i="1" s="1"/>
  <c r="CF177" i="1"/>
  <c r="CE203" i="1" s="1"/>
  <c r="CF183" i="1"/>
  <c r="CE209" i="1" s="1"/>
  <c r="CE223" i="1" s="1"/>
  <c r="CF186" i="1"/>
  <c r="CE212" i="1" s="1"/>
  <c r="CE226" i="1" s="1"/>
  <c r="CF185" i="1"/>
  <c r="CE211" i="1" s="1"/>
  <c r="CE225" i="1" s="1"/>
  <c r="CF184" i="1"/>
  <c r="CE210" i="1" s="1"/>
  <c r="CE224" i="1" s="1"/>
  <c r="CF181" i="1"/>
  <c r="CE207" i="1" s="1"/>
  <c r="CE221" i="1" s="1"/>
  <c r="CF180" i="1"/>
  <c r="CE206" i="1" s="1"/>
  <c r="CE220" i="1" s="1"/>
  <c r="CF179" i="1"/>
  <c r="CE205" i="1" s="1"/>
  <c r="CE219" i="1" s="1"/>
  <c r="GK178" i="1"/>
  <c r="GK179" i="1"/>
  <c r="GK185" i="1"/>
  <c r="GK181" i="1"/>
  <c r="GK177" i="1"/>
  <c r="GK182" i="1"/>
  <c r="GK184" i="1"/>
  <c r="GK180" i="1"/>
  <c r="GK186" i="1"/>
  <c r="GK183" i="1"/>
  <c r="CP5" i="7"/>
  <c r="DJ165" i="1"/>
  <c r="DJ166" i="1" s="1"/>
  <c r="FA5" i="7"/>
  <c r="FU165" i="1"/>
  <c r="FU166" i="1" s="1"/>
  <c r="EJ30" i="7"/>
  <c r="CP165" i="1"/>
  <c r="CP166" i="1" s="1"/>
  <c r="BV5" i="7"/>
  <c r="GB305" i="1"/>
  <c r="GA309" i="1" s="1"/>
  <c r="GB287" i="1"/>
  <c r="GA291" i="1" s="1"/>
  <c r="GB142" i="1"/>
  <c r="GB143" i="1" s="1"/>
  <c r="GA112" i="1"/>
  <c r="GB157" i="1"/>
  <c r="CM177" i="1"/>
  <c r="CM185" i="1"/>
  <c r="CM182" i="1"/>
  <c r="CM178" i="1"/>
  <c r="CM181" i="1"/>
  <c r="CM183" i="1"/>
  <c r="CM186" i="1"/>
  <c r="CM179" i="1"/>
  <c r="CM184" i="1"/>
  <c r="CM180" i="1"/>
  <c r="GF207" i="1"/>
  <c r="GF221" i="1" s="1"/>
  <c r="GF204" i="1"/>
  <c r="GF218" i="1" s="1"/>
  <c r="GH287" i="1"/>
  <c r="GG291" i="1" s="1"/>
  <c r="GG295" i="1" s="1"/>
  <c r="GG112" i="1"/>
  <c r="GH142" i="1"/>
  <c r="GH143" i="1" s="1"/>
  <c r="GH157" i="1"/>
  <c r="GH305" i="1"/>
  <c r="GG309" i="1" s="1"/>
  <c r="GG313" i="1" s="1"/>
  <c r="DU291" i="1"/>
  <c r="DF165" i="1"/>
  <c r="DF166" i="1" s="1"/>
  <c r="CL5" i="7"/>
  <c r="AB184" i="1"/>
  <c r="AB183" i="1"/>
  <c r="AB179" i="1"/>
  <c r="AB182" i="1"/>
  <c r="AB178" i="1"/>
  <c r="AB177" i="1"/>
  <c r="AB180" i="1"/>
  <c r="AB186" i="1"/>
  <c r="AB185" i="1"/>
  <c r="AB181" i="1"/>
  <c r="BZ309" i="1"/>
  <c r="BY309" i="1"/>
  <c r="EZ291" i="1"/>
  <c r="DT309" i="1"/>
  <c r="DD181" i="1"/>
  <c r="DC207" i="1" s="1"/>
  <c r="DC221" i="1" s="1"/>
  <c r="DB247" i="1" s="1"/>
  <c r="DD180" i="1"/>
  <c r="DD186" i="1"/>
  <c r="DD185" i="1"/>
  <c r="DD177" i="1"/>
  <c r="DC203" i="1" s="1"/>
  <c r="DD183" i="1"/>
  <c r="DC209" i="1" s="1"/>
  <c r="DC223" i="1" s="1"/>
  <c r="DB249" i="1" s="1"/>
  <c r="DD179" i="1"/>
  <c r="DC205" i="1" s="1"/>
  <c r="DC219" i="1" s="1"/>
  <c r="DD184" i="1"/>
  <c r="DD178" i="1"/>
  <c r="DD182" i="1"/>
  <c r="GM182" i="1"/>
  <c r="GL208" i="1" s="1"/>
  <c r="GL222" i="1" s="1"/>
  <c r="GM177" i="1"/>
  <c r="GL203" i="1" s="1"/>
  <c r="GM184" i="1"/>
  <c r="GL210" i="1" s="1"/>
  <c r="GL224" i="1" s="1"/>
  <c r="GM179" i="1"/>
  <c r="GL205" i="1" s="1"/>
  <c r="GL219" i="1" s="1"/>
  <c r="GM178" i="1"/>
  <c r="GL204" i="1" s="1"/>
  <c r="GL218" i="1" s="1"/>
  <c r="GM180" i="1"/>
  <c r="GL206" i="1" s="1"/>
  <c r="GL220" i="1" s="1"/>
  <c r="GM185" i="1"/>
  <c r="GL211" i="1" s="1"/>
  <c r="GL225" i="1" s="1"/>
  <c r="GM181" i="1"/>
  <c r="GL207" i="1" s="1"/>
  <c r="GL221" i="1" s="1"/>
  <c r="GM186" i="1"/>
  <c r="GL212" i="1" s="1"/>
  <c r="GL226" i="1" s="1"/>
  <c r="GM183" i="1"/>
  <c r="GL209" i="1" s="1"/>
  <c r="GL223" i="1" s="1"/>
  <c r="FG174" i="1"/>
  <c r="FG28" i="1" s="1"/>
  <c r="CU174" i="1"/>
  <c r="CU28" i="1" s="1"/>
  <c r="FJ174" i="1"/>
  <c r="FJ28" i="1" s="1"/>
  <c r="EU165" i="1"/>
  <c r="EU166" i="1" s="1"/>
  <c r="EA5" i="7"/>
  <c r="ED174" i="1"/>
  <c r="ED28" i="1" s="1"/>
  <c r="BD174" i="1"/>
  <c r="CJ178" i="1"/>
  <c r="CJ180" i="1"/>
  <c r="CI206" i="1" s="1"/>
  <c r="CI220" i="1" s="1"/>
  <c r="CJ182" i="1"/>
  <c r="CI208" i="1" s="1"/>
  <c r="CI222" i="1" s="1"/>
  <c r="CJ186" i="1"/>
  <c r="CI212" i="1" s="1"/>
  <c r="CI226" i="1" s="1"/>
  <c r="CJ185" i="1"/>
  <c r="CI211" i="1" s="1"/>
  <c r="CI225" i="1" s="1"/>
  <c r="CJ179" i="1"/>
  <c r="CI205" i="1" s="1"/>
  <c r="CI219" i="1" s="1"/>
  <c r="CJ183" i="1"/>
  <c r="CI209" i="1" s="1"/>
  <c r="CI223" i="1" s="1"/>
  <c r="CJ184" i="1"/>
  <c r="CI210" i="1" s="1"/>
  <c r="CI224" i="1" s="1"/>
  <c r="CJ181" i="1"/>
  <c r="CI207" i="1" s="1"/>
  <c r="CI221" i="1" s="1"/>
  <c r="CJ177" i="1"/>
  <c r="CI203" i="1" s="1"/>
  <c r="GS178" i="1"/>
  <c r="GR204" i="1" s="1"/>
  <c r="GR218" i="1" s="1"/>
  <c r="GQ244" i="1" s="1"/>
  <c r="GS185" i="1"/>
  <c r="GR211" i="1" s="1"/>
  <c r="GR225" i="1" s="1"/>
  <c r="GQ251" i="1" s="1"/>
  <c r="GS179" i="1"/>
  <c r="GR205" i="1" s="1"/>
  <c r="GR219" i="1" s="1"/>
  <c r="GQ245" i="1" s="1"/>
  <c r="GS177" i="1"/>
  <c r="GR203" i="1" s="1"/>
  <c r="GS180" i="1"/>
  <c r="GR206" i="1" s="1"/>
  <c r="GR220" i="1" s="1"/>
  <c r="GQ246" i="1" s="1"/>
  <c r="GS186" i="1"/>
  <c r="GR212" i="1" s="1"/>
  <c r="GR226" i="1" s="1"/>
  <c r="GS183" i="1"/>
  <c r="GS184" i="1"/>
  <c r="GR210" i="1" s="1"/>
  <c r="GR224" i="1" s="1"/>
  <c r="GQ250" i="1" s="1"/>
  <c r="GS181" i="1"/>
  <c r="GR207" i="1" s="1"/>
  <c r="GR221" i="1" s="1"/>
  <c r="GQ247" i="1" s="1"/>
  <c r="GS182" i="1"/>
  <c r="GR208" i="1" s="1"/>
  <c r="GR222" i="1" s="1"/>
  <c r="GQ248" i="1" s="1"/>
  <c r="EX305" i="1"/>
  <c r="EW309" i="1" s="1"/>
  <c r="EW313" i="1" s="1"/>
  <c r="EX287" i="1"/>
  <c r="EW291" i="1" s="1"/>
  <c r="EW295" i="1" s="1"/>
  <c r="EX157" i="1"/>
  <c r="EW112" i="1"/>
  <c r="AG181" i="1"/>
  <c r="AG180" i="1"/>
  <c r="AG179" i="1"/>
  <c r="AG182" i="1"/>
  <c r="AG186" i="1"/>
  <c r="AG184" i="1"/>
  <c r="AG183" i="1"/>
  <c r="AG177" i="1"/>
  <c r="AG185" i="1"/>
  <c r="AG178" i="1"/>
  <c r="DP295" i="1"/>
  <c r="CL181" i="1"/>
  <c r="CL183" i="1"/>
  <c r="CL180" i="1"/>
  <c r="CL177" i="1"/>
  <c r="CL185" i="1"/>
  <c r="CL178" i="1"/>
  <c r="CL186" i="1"/>
  <c r="CL179" i="1"/>
  <c r="CL182" i="1"/>
  <c r="CL184" i="1"/>
  <c r="FS174" i="1"/>
  <c r="FS28" i="1" s="1"/>
  <c r="EI30" i="7"/>
  <c r="DW309" i="1"/>
  <c r="DW313" i="1" s="1"/>
  <c r="DH309" i="1"/>
  <c r="DG309" i="1"/>
  <c r="BP5" i="7"/>
  <c r="CJ165" i="1"/>
  <c r="CJ166" i="1" s="1"/>
  <c r="CA5" i="7"/>
  <c r="CU165" i="1"/>
  <c r="CU166" i="1" s="1"/>
  <c r="AG165" i="1"/>
  <c r="AG166" i="1" s="1"/>
  <c r="M5" i="7"/>
  <c r="BO309" i="1"/>
  <c r="GO181" i="1"/>
  <c r="GN207" i="1" s="1"/>
  <c r="GN221" i="1" s="1"/>
  <c r="GO180" i="1"/>
  <c r="GN206" i="1" s="1"/>
  <c r="GN220" i="1" s="1"/>
  <c r="GO179" i="1"/>
  <c r="GN205" i="1" s="1"/>
  <c r="GN219" i="1" s="1"/>
  <c r="GO177" i="1"/>
  <c r="GN203" i="1" s="1"/>
  <c r="GO185" i="1"/>
  <c r="GN211" i="1" s="1"/>
  <c r="GN225" i="1" s="1"/>
  <c r="GO182" i="1"/>
  <c r="GN208" i="1" s="1"/>
  <c r="GN222" i="1" s="1"/>
  <c r="GO178" i="1"/>
  <c r="GN204" i="1" s="1"/>
  <c r="GN218" i="1" s="1"/>
  <c r="GO184" i="1"/>
  <c r="GN210" i="1" s="1"/>
  <c r="GN224" i="1" s="1"/>
  <c r="GO186" i="1"/>
  <c r="GN212" i="1" s="1"/>
  <c r="GN226" i="1" s="1"/>
  <c r="GO183" i="1"/>
  <c r="GN209" i="1" s="1"/>
  <c r="GN223" i="1" s="1"/>
  <c r="AV174" i="1"/>
  <c r="EB186" i="1"/>
  <c r="EA212" i="1" s="1"/>
  <c r="EA226" i="1" s="1"/>
  <c r="DZ252" i="1" s="1"/>
  <c r="EB182" i="1"/>
  <c r="EA208" i="1" s="1"/>
  <c r="EA222" i="1" s="1"/>
  <c r="DZ248" i="1" s="1"/>
  <c r="EB181" i="1"/>
  <c r="EA207" i="1" s="1"/>
  <c r="EA221" i="1" s="1"/>
  <c r="DZ247" i="1" s="1"/>
  <c r="EB185" i="1"/>
  <c r="EA211" i="1" s="1"/>
  <c r="EA225" i="1" s="1"/>
  <c r="DZ251" i="1" s="1"/>
  <c r="EB177" i="1"/>
  <c r="EA203" i="1" s="1"/>
  <c r="EB183" i="1"/>
  <c r="EA209" i="1" s="1"/>
  <c r="EA223" i="1" s="1"/>
  <c r="DZ249" i="1" s="1"/>
  <c r="EB184" i="1"/>
  <c r="EA210" i="1" s="1"/>
  <c r="EA224" i="1" s="1"/>
  <c r="DZ250" i="1" s="1"/>
  <c r="EB180" i="1"/>
  <c r="EA206" i="1" s="1"/>
  <c r="EA220" i="1" s="1"/>
  <c r="DZ246" i="1" s="1"/>
  <c r="EB178" i="1"/>
  <c r="EA204" i="1" s="1"/>
  <c r="EA218" i="1" s="1"/>
  <c r="DZ244" i="1" s="1"/>
  <c r="EB179" i="1"/>
  <c r="EA205" i="1" s="1"/>
  <c r="EA219" i="1" s="1"/>
  <c r="DZ245" i="1" s="1"/>
  <c r="CV174" i="1"/>
  <c r="CV28" i="1" s="1"/>
  <c r="GU174" i="1"/>
  <c r="GU28" i="1" s="1"/>
  <c r="BR174" i="1"/>
  <c r="GH174" i="1"/>
  <c r="GH28" i="1" s="1"/>
  <c r="FB179" i="1"/>
  <c r="FA205" i="1" s="1"/>
  <c r="FA219" i="1" s="1"/>
  <c r="FB186" i="1"/>
  <c r="FA212" i="1" s="1"/>
  <c r="FA226" i="1" s="1"/>
  <c r="FB184" i="1"/>
  <c r="FA210" i="1" s="1"/>
  <c r="FA224" i="1" s="1"/>
  <c r="FB185" i="1"/>
  <c r="FA211" i="1" s="1"/>
  <c r="FA225" i="1" s="1"/>
  <c r="FB183" i="1"/>
  <c r="FA209" i="1" s="1"/>
  <c r="FA223" i="1" s="1"/>
  <c r="FB178" i="1"/>
  <c r="FA204" i="1" s="1"/>
  <c r="FA218" i="1" s="1"/>
  <c r="FB177" i="1"/>
  <c r="FA203" i="1" s="1"/>
  <c r="FB180" i="1"/>
  <c r="FA206" i="1" s="1"/>
  <c r="FA220" i="1" s="1"/>
  <c r="FB182" i="1"/>
  <c r="FA208" i="1" s="1"/>
  <c r="FA222" i="1" s="1"/>
  <c r="FB181" i="1"/>
  <c r="FA207" i="1" s="1"/>
  <c r="FA221" i="1" s="1"/>
  <c r="BT287" i="1"/>
  <c r="BT291" i="1" s="1"/>
  <c r="BT157" i="1"/>
  <c r="BT305" i="1"/>
  <c r="BS112" i="1"/>
  <c r="FF157" i="1"/>
  <c r="FF287" i="1"/>
  <c r="FE291" i="1" s="1"/>
  <c r="FE295" i="1" s="1"/>
  <c r="FF305" i="1"/>
  <c r="FE309" i="1" s="1"/>
  <c r="FE313" i="1" s="1"/>
  <c r="FE112" i="1"/>
  <c r="FF142" i="1"/>
  <c r="FF143" i="1" s="1"/>
  <c r="DZ287" i="1"/>
  <c r="DZ305" i="1"/>
  <c r="DZ142" i="1"/>
  <c r="DZ143" i="1" s="1"/>
  <c r="DY112" i="1"/>
  <c r="DZ157" i="1"/>
  <c r="FK179" i="1"/>
  <c r="FJ205" i="1" s="1"/>
  <c r="FJ219" i="1" s="1"/>
  <c r="FK184" i="1"/>
  <c r="FJ210" i="1" s="1"/>
  <c r="FJ224" i="1" s="1"/>
  <c r="FK177" i="1"/>
  <c r="FJ203" i="1" s="1"/>
  <c r="FK186" i="1"/>
  <c r="FJ212" i="1" s="1"/>
  <c r="FJ226" i="1" s="1"/>
  <c r="FK180" i="1"/>
  <c r="FJ206" i="1" s="1"/>
  <c r="FJ220" i="1" s="1"/>
  <c r="FK181" i="1"/>
  <c r="FJ207" i="1" s="1"/>
  <c r="FJ221" i="1" s="1"/>
  <c r="FK185" i="1"/>
  <c r="FJ211" i="1" s="1"/>
  <c r="FJ225" i="1" s="1"/>
  <c r="FK182" i="1"/>
  <c r="FJ208" i="1" s="1"/>
  <c r="FJ222" i="1" s="1"/>
  <c r="FK183" i="1"/>
  <c r="FJ209" i="1" s="1"/>
  <c r="FJ223" i="1" s="1"/>
  <c r="FK178" i="1"/>
  <c r="FJ204" i="1" s="1"/>
  <c r="FJ218" i="1" s="1"/>
  <c r="BG157" i="1"/>
  <c r="BG287" i="1"/>
  <c r="BG305" i="1"/>
  <c r="BF112" i="1"/>
  <c r="AL30" i="7" s="1"/>
  <c r="BG142" i="1"/>
  <c r="BG143" i="1" s="1"/>
  <c r="GD183" i="1"/>
  <c r="GD177" i="1"/>
  <c r="GD184" i="1"/>
  <c r="GD186" i="1"/>
  <c r="GD179" i="1"/>
  <c r="GD181" i="1"/>
  <c r="GD182" i="1"/>
  <c r="GD185" i="1"/>
  <c r="GD178" i="1"/>
  <c r="GD180" i="1"/>
  <c r="BH179" i="1"/>
  <c r="BG205" i="1" s="1"/>
  <c r="BG219" i="1" s="1"/>
  <c r="BH186" i="1"/>
  <c r="BG212" i="1" s="1"/>
  <c r="BG226" i="1" s="1"/>
  <c r="BH178" i="1"/>
  <c r="BG204" i="1" s="1"/>
  <c r="BG218" i="1" s="1"/>
  <c r="BH177" i="1"/>
  <c r="BG203" i="1" s="1"/>
  <c r="BH183" i="1"/>
  <c r="BG209" i="1" s="1"/>
  <c r="BG223" i="1" s="1"/>
  <c r="BH180" i="1"/>
  <c r="BG206" i="1" s="1"/>
  <c r="BG220" i="1" s="1"/>
  <c r="BH181" i="1"/>
  <c r="BG207" i="1" s="1"/>
  <c r="BG221" i="1" s="1"/>
  <c r="BH185" i="1"/>
  <c r="BG211" i="1" s="1"/>
  <c r="BG225" i="1" s="1"/>
  <c r="BH184" i="1"/>
  <c r="BG210" i="1" s="1"/>
  <c r="BG224" i="1" s="1"/>
  <c r="BH182" i="1"/>
  <c r="BG208" i="1" s="1"/>
  <c r="BG222" i="1" s="1"/>
  <c r="GG174" i="1"/>
  <c r="GG28" i="1" s="1"/>
  <c r="FA174" i="1"/>
  <c r="FA28" i="1" s="1"/>
  <c r="EK181" i="1"/>
  <c r="EJ207" i="1" s="1"/>
  <c r="EJ221" i="1" s="1"/>
  <c r="EK183" i="1"/>
  <c r="EJ209" i="1" s="1"/>
  <c r="EJ223" i="1" s="1"/>
  <c r="EK180" i="1"/>
  <c r="EJ206" i="1" s="1"/>
  <c r="EJ220" i="1" s="1"/>
  <c r="EI246" i="1" s="1"/>
  <c r="EK184" i="1"/>
  <c r="EJ210" i="1" s="1"/>
  <c r="EJ224" i="1" s="1"/>
  <c r="EK186" i="1"/>
  <c r="EJ212" i="1" s="1"/>
  <c r="EJ226" i="1" s="1"/>
  <c r="EK177" i="1"/>
  <c r="EJ203" i="1" s="1"/>
  <c r="EK179" i="1"/>
  <c r="EJ205" i="1" s="1"/>
  <c r="EJ219" i="1" s="1"/>
  <c r="EK185" i="1"/>
  <c r="EJ211" i="1" s="1"/>
  <c r="EJ225" i="1" s="1"/>
  <c r="EK178" i="1"/>
  <c r="EJ204" i="1" s="1"/>
  <c r="EJ218" i="1" s="1"/>
  <c r="EI244" i="1" s="1"/>
  <c r="EK182" i="1"/>
  <c r="EJ208" i="1" s="1"/>
  <c r="EJ222" i="1" s="1"/>
  <c r="CY5" i="7"/>
  <c r="DS165" i="1"/>
  <c r="DS166" i="1" s="1"/>
  <c r="CX30" i="7"/>
  <c r="GW180" i="1"/>
  <c r="GW181" i="1"/>
  <c r="GW177" i="1"/>
  <c r="GW178" i="1"/>
  <c r="GW186" i="1"/>
  <c r="GW183" i="1"/>
  <c r="GW184" i="1"/>
  <c r="GW185" i="1"/>
  <c r="GW182" i="1"/>
  <c r="GW179" i="1"/>
  <c r="FQ174" i="1"/>
  <c r="FQ28" i="1" s="1"/>
  <c r="AB112" i="1"/>
  <c r="AC157" i="1"/>
  <c r="AC142" i="1"/>
  <c r="AC305" i="1"/>
  <c r="AB309" i="1" s="1"/>
  <c r="AC287" i="1"/>
  <c r="AB291" i="1" s="1"/>
  <c r="AC143" i="1"/>
  <c r="AS177" i="1"/>
  <c r="AS186" i="1"/>
  <c r="AS183" i="1"/>
  <c r="AS181" i="1"/>
  <c r="AS180" i="1"/>
  <c r="AS184" i="1"/>
  <c r="AS182" i="1"/>
  <c r="AS179" i="1"/>
  <c r="AS178" i="1"/>
  <c r="AS185" i="1"/>
  <c r="W162" i="1"/>
  <c r="CD291" i="1"/>
  <c r="CD295" i="1" s="1"/>
  <c r="BR305" i="1"/>
  <c r="BQ309" i="1" s="1"/>
  <c r="BQ313" i="1" s="1"/>
  <c r="BR142" i="1"/>
  <c r="BR143" i="1" s="1"/>
  <c r="BR287" i="1"/>
  <c r="BQ291" i="1" s="1"/>
  <c r="BQ295" i="1" s="1"/>
  <c r="BR157" i="1"/>
  <c r="BQ112" i="1"/>
  <c r="EB309" i="1"/>
  <c r="EA309" i="1"/>
  <c r="CU184" i="1"/>
  <c r="CT210" i="1" s="1"/>
  <c r="CT224" i="1" s="1"/>
  <c r="CU182" i="1"/>
  <c r="CT208" i="1" s="1"/>
  <c r="CT222" i="1" s="1"/>
  <c r="CU178" i="1"/>
  <c r="CT204" i="1" s="1"/>
  <c r="CT218" i="1" s="1"/>
  <c r="CU181" i="1"/>
  <c r="CT207" i="1" s="1"/>
  <c r="CT221" i="1" s="1"/>
  <c r="CU185" i="1"/>
  <c r="CT211" i="1" s="1"/>
  <c r="CT225" i="1" s="1"/>
  <c r="CU179" i="1"/>
  <c r="CT205" i="1" s="1"/>
  <c r="CT219" i="1" s="1"/>
  <c r="CU177" i="1"/>
  <c r="CT203" i="1" s="1"/>
  <c r="CU186" i="1"/>
  <c r="CT212" i="1" s="1"/>
  <c r="CT226" i="1" s="1"/>
  <c r="CU180" i="1"/>
  <c r="CT206" i="1" s="1"/>
  <c r="CT220" i="1" s="1"/>
  <c r="CU183" i="1"/>
  <c r="CT209" i="1" s="1"/>
  <c r="CT223" i="1" s="1"/>
  <c r="AK142" i="1"/>
  <c r="AK143" i="1" s="1"/>
  <c r="AK157" i="1"/>
  <c r="AK305" i="1"/>
  <c r="AJ309" i="1" s="1"/>
  <c r="AJ112" i="1"/>
  <c r="AK287" i="1"/>
  <c r="AJ291" i="1" s="1"/>
  <c r="FK305" i="1"/>
  <c r="FK157" i="1"/>
  <c r="FK287" i="1"/>
  <c r="CK112" i="1"/>
  <c r="BQ30" i="7" s="1"/>
  <c r="CK287" i="1"/>
  <c r="CJ291" i="1" s="1"/>
  <c r="CK157" i="1"/>
  <c r="CK305" i="1"/>
  <c r="CK142" i="1"/>
  <c r="CK143" i="1" s="1"/>
  <c r="CJ112" i="1"/>
  <c r="BP30" i="7" s="1"/>
  <c r="EW174" i="1"/>
  <c r="EW28" i="1" s="1"/>
  <c r="ES5" i="7"/>
  <c r="FM165" i="1"/>
  <c r="FM166" i="1" s="1"/>
  <c r="EF112" i="1"/>
  <c r="EG157" i="1"/>
  <c r="EG142" i="1"/>
  <c r="EG143" i="1" s="1"/>
  <c r="EG287" i="1"/>
  <c r="EF291" i="1" s="1"/>
  <c r="EG305" i="1"/>
  <c r="EF309" i="1" s="1"/>
  <c r="BB112" i="1"/>
  <c r="BC305" i="1"/>
  <c r="BB309" i="1" s="1"/>
  <c r="BC287" i="1"/>
  <c r="BB291" i="1" s="1"/>
  <c r="BC157" i="1"/>
  <c r="BC143" i="1"/>
  <c r="EN287" i="1"/>
  <c r="EM291" i="1" s="1"/>
  <c r="EM295" i="1" s="1"/>
  <c r="EN157" i="1"/>
  <c r="EM112" i="1"/>
  <c r="EN305" i="1"/>
  <c r="EM309" i="1" s="1"/>
  <c r="EM313" i="1" s="1"/>
  <c r="AC174" i="1"/>
  <c r="BC177" i="1"/>
  <c r="BC183" i="1"/>
  <c r="BC178" i="1"/>
  <c r="BC185" i="1"/>
  <c r="BC180" i="1"/>
  <c r="BC179" i="1"/>
  <c r="BC182" i="1"/>
  <c r="BC181" i="1"/>
  <c r="BC184" i="1"/>
  <c r="BC186" i="1"/>
  <c r="GL112" i="1"/>
  <c r="GM142" i="1"/>
  <c r="GM143" i="1" s="1"/>
  <c r="GM157" i="1"/>
  <c r="GM287" i="1"/>
  <c r="GL291" i="1" s="1"/>
  <c r="GM305" i="1"/>
  <c r="GL309" i="1" s="1"/>
  <c r="EQ287" i="1"/>
  <c r="EQ142" i="1"/>
  <c r="EQ143" i="1" s="1"/>
  <c r="EQ157" i="1"/>
  <c r="EQ305" i="1"/>
  <c r="EP112" i="1"/>
  <c r="AF177" i="1"/>
  <c r="AE203" i="1" s="1"/>
  <c r="AF181" i="1"/>
  <c r="AE207" i="1" s="1"/>
  <c r="AE221" i="1" s="1"/>
  <c r="AF186" i="1"/>
  <c r="AE212" i="1" s="1"/>
  <c r="AE226" i="1" s="1"/>
  <c r="AF178" i="1"/>
  <c r="AE204" i="1" s="1"/>
  <c r="AE218" i="1" s="1"/>
  <c r="AF185" i="1"/>
  <c r="AE211" i="1" s="1"/>
  <c r="AE225" i="1" s="1"/>
  <c r="AF180" i="1"/>
  <c r="AE206" i="1" s="1"/>
  <c r="AE220" i="1" s="1"/>
  <c r="AF184" i="1"/>
  <c r="AE210" i="1" s="1"/>
  <c r="AE224" i="1" s="1"/>
  <c r="AF183" i="1"/>
  <c r="AE209" i="1" s="1"/>
  <c r="AE223" i="1" s="1"/>
  <c r="AF182" i="1"/>
  <c r="AE208" i="1" s="1"/>
  <c r="AE222" i="1" s="1"/>
  <c r="AF179" i="1"/>
  <c r="AE205" i="1" s="1"/>
  <c r="AE219" i="1" s="1"/>
  <c r="FZ112" i="1"/>
  <c r="FZ287" i="1"/>
  <c r="FZ157" i="1"/>
  <c r="FZ305" i="1"/>
  <c r="FY309" i="1" s="1"/>
  <c r="FY112" i="1"/>
  <c r="FZ142" i="1"/>
  <c r="FZ143" i="1" s="1"/>
  <c r="FJ112" i="1"/>
  <c r="FJ305" i="1"/>
  <c r="FJ142" i="1"/>
  <c r="FJ143" i="1" s="1"/>
  <c r="FJ157" i="1"/>
  <c r="FI112" i="1"/>
  <c r="FJ287" i="1"/>
  <c r="CG186" i="1"/>
  <c r="CG184" i="1"/>
  <c r="CF210" i="1" s="1"/>
  <c r="CF224" i="1" s="1"/>
  <c r="CE250" i="1" s="1"/>
  <c r="CG179" i="1"/>
  <c r="CG181" i="1"/>
  <c r="CG183" i="1"/>
  <c r="CG178" i="1"/>
  <c r="CF204" i="1" s="1"/>
  <c r="CF218" i="1" s="1"/>
  <c r="CG182" i="1"/>
  <c r="CG180" i="1"/>
  <c r="CG185" i="1"/>
  <c r="CF211" i="1" s="1"/>
  <c r="CF225" i="1" s="1"/>
  <c r="CG177" i="1"/>
  <c r="CF203" i="1" s="1"/>
  <c r="AV181" i="1"/>
  <c r="AV180" i="1"/>
  <c r="AV179" i="1"/>
  <c r="AV184" i="1"/>
  <c r="AV178" i="1"/>
  <c r="AV177" i="1"/>
  <c r="AV182" i="1"/>
  <c r="AV186" i="1"/>
  <c r="AV183" i="1"/>
  <c r="AV185" i="1"/>
  <c r="FI157" i="1"/>
  <c r="FI287" i="1"/>
  <c r="FH291" i="1" s="1"/>
  <c r="FH112" i="1"/>
  <c r="FI142" i="1"/>
  <c r="FI143" i="1" s="1"/>
  <c r="FI305" i="1"/>
  <c r="FH309" i="1" s="1"/>
  <c r="CV184" i="1"/>
  <c r="CU210" i="1" s="1"/>
  <c r="CU224" i="1" s="1"/>
  <c r="CV180" i="1"/>
  <c r="CV182" i="1"/>
  <c r="CV178" i="1"/>
  <c r="CV186" i="1"/>
  <c r="CV185" i="1"/>
  <c r="CV177" i="1"/>
  <c r="CV183" i="1"/>
  <c r="CV179" i="1"/>
  <c r="CU205" i="1" s="1"/>
  <c r="CU219" i="1" s="1"/>
  <c r="CV181" i="1"/>
  <c r="CH181" i="1"/>
  <c r="CG207" i="1" s="1"/>
  <c r="CG221" i="1" s="1"/>
  <c r="CH179" i="1"/>
  <c r="CH184" i="1"/>
  <c r="CG210" i="1" s="1"/>
  <c r="CG224" i="1" s="1"/>
  <c r="CF250" i="1" s="1"/>
  <c r="CH182" i="1"/>
  <c r="CG208" i="1" s="1"/>
  <c r="CG222" i="1" s="1"/>
  <c r="CH183" i="1"/>
  <c r="CH185" i="1"/>
  <c r="CG211" i="1" s="1"/>
  <c r="CG225" i="1" s="1"/>
  <c r="CH180" i="1"/>
  <c r="CH177" i="1"/>
  <c r="CH186" i="1"/>
  <c r="CH178" i="1"/>
  <c r="GV157" i="1"/>
  <c r="GV142" i="1"/>
  <c r="GV143" i="1" s="1"/>
  <c r="GU112" i="1"/>
  <c r="GV305" i="1"/>
  <c r="GV287" i="1"/>
  <c r="BW186" i="1"/>
  <c r="BW182" i="1"/>
  <c r="BW181" i="1"/>
  <c r="BW180" i="1"/>
  <c r="BW185" i="1"/>
  <c r="BW184" i="1"/>
  <c r="BW177" i="1"/>
  <c r="BW183" i="1"/>
  <c r="BW179" i="1"/>
  <c r="BW178" i="1"/>
  <c r="AQ174" i="1"/>
  <c r="FT174" i="1"/>
  <c r="FT28" i="1" s="1"/>
  <c r="CA165" i="1"/>
  <c r="CA166" i="1" s="1"/>
  <c r="BG5" i="7"/>
  <c r="CO174" i="1"/>
  <c r="EE174" i="1"/>
  <c r="EE28" i="1" s="1"/>
  <c r="GD174" i="1"/>
  <c r="GD28" i="1" s="1"/>
  <c r="DU184" i="1"/>
  <c r="DU179" i="1"/>
  <c r="DU185" i="1"/>
  <c r="DU181" i="1"/>
  <c r="DU177" i="1"/>
  <c r="DU183" i="1"/>
  <c r="DU178" i="1"/>
  <c r="DU180" i="1"/>
  <c r="DU186" i="1"/>
  <c r="DU182" i="1"/>
  <c r="GV182" i="1"/>
  <c r="GU208" i="1" s="1"/>
  <c r="GU222" i="1" s="1"/>
  <c r="GV183" i="1"/>
  <c r="GU209" i="1" s="1"/>
  <c r="GU223" i="1" s="1"/>
  <c r="GV177" i="1"/>
  <c r="GU203" i="1" s="1"/>
  <c r="GV184" i="1"/>
  <c r="GU210" i="1" s="1"/>
  <c r="GU224" i="1" s="1"/>
  <c r="GV180" i="1"/>
  <c r="GU206" i="1" s="1"/>
  <c r="GU220" i="1" s="1"/>
  <c r="GV181" i="1"/>
  <c r="GU207" i="1" s="1"/>
  <c r="GU221" i="1" s="1"/>
  <c r="GV178" i="1"/>
  <c r="GU204" i="1" s="1"/>
  <c r="GU218" i="1" s="1"/>
  <c r="GV179" i="1"/>
  <c r="GU205" i="1" s="1"/>
  <c r="GU219" i="1" s="1"/>
  <c r="GV186" i="1"/>
  <c r="GU212" i="1" s="1"/>
  <c r="GU226" i="1" s="1"/>
  <c r="GV185" i="1"/>
  <c r="GU211" i="1" s="1"/>
  <c r="GU225" i="1" s="1"/>
  <c r="DT186" i="1"/>
  <c r="DT177" i="1"/>
  <c r="DT179" i="1"/>
  <c r="DT181" i="1"/>
  <c r="DT185" i="1"/>
  <c r="DT178" i="1"/>
  <c r="DT180" i="1"/>
  <c r="DT184" i="1"/>
  <c r="DT182" i="1"/>
  <c r="DT183" i="1"/>
  <c r="AA173" i="1"/>
  <c r="BQ174" i="1"/>
  <c r="GM174" i="1"/>
  <c r="GM28" i="1" s="1"/>
  <c r="FG291" i="1"/>
  <c r="FG112" i="1"/>
  <c r="DK291" i="1"/>
  <c r="DK295" i="1" s="1"/>
  <c r="CV165" i="1"/>
  <c r="CV166" i="1" s="1"/>
  <c r="CB5" i="7"/>
  <c r="CF287" i="1"/>
  <c r="CE291" i="1" s="1"/>
  <c r="CE295" i="1" s="1"/>
  <c r="CF142" i="1"/>
  <c r="CF143" i="1" s="1"/>
  <c r="CE112" i="1"/>
  <c r="BK30" i="7" s="1"/>
  <c r="CF305" i="1"/>
  <c r="CE309" i="1" s="1"/>
  <c r="CE313" i="1" s="1"/>
  <c r="CF157" i="1"/>
  <c r="BJ186" i="1"/>
  <c r="BI212" i="1" s="1"/>
  <c r="BI226" i="1" s="1"/>
  <c r="BJ181" i="1"/>
  <c r="BI207" i="1" s="1"/>
  <c r="BI221" i="1" s="1"/>
  <c r="BJ182" i="1"/>
  <c r="BI208" i="1" s="1"/>
  <c r="BI222" i="1" s="1"/>
  <c r="BJ180" i="1"/>
  <c r="BI206" i="1" s="1"/>
  <c r="BI220" i="1" s="1"/>
  <c r="BJ178" i="1"/>
  <c r="BI204" i="1" s="1"/>
  <c r="BI218" i="1" s="1"/>
  <c r="BJ179" i="1"/>
  <c r="BI205" i="1" s="1"/>
  <c r="BI219" i="1" s="1"/>
  <c r="BJ185" i="1"/>
  <c r="BI211" i="1" s="1"/>
  <c r="BI225" i="1" s="1"/>
  <c r="BJ177" i="1"/>
  <c r="BI203" i="1" s="1"/>
  <c r="BJ184" i="1"/>
  <c r="BI210" i="1" s="1"/>
  <c r="BI224" i="1" s="1"/>
  <c r="BJ183" i="1"/>
  <c r="BI209" i="1" s="1"/>
  <c r="BI223" i="1" s="1"/>
  <c r="GA165" i="1"/>
  <c r="GA166" i="1" s="1"/>
  <c r="FG5" i="7"/>
  <c r="DO165" i="1"/>
  <c r="DO166" i="1" s="1"/>
  <c r="CU5" i="7"/>
  <c r="AJ30" i="7"/>
  <c r="BD309" i="1"/>
  <c r="AF23" i="7"/>
  <c r="AZ1214" i="1"/>
  <c r="AF81" i="7" s="1"/>
  <c r="AX291" i="1"/>
  <c r="GS142" i="1"/>
  <c r="GS143" i="1" s="1"/>
  <c r="AL112" i="1"/>
  <c r="R30" i="7" s="1"/>
  <c r="BU185" i="1"/>
  <c r="BT211" i="1" s="1"/>
  <c r="BT225" i="1" s="1"/>
  <c r="BU182" i="1"/>
  <c r="BT208" i="1" s="1"/>
  <c r="BT222" i="1" s="1"/>
  <c r="BU177" i="1"/>
  <c r="BT203" i="1" s="1"/>
  <c r="BU181" i="1"/>
  <c r="BT207" i="1" s="1"/>
  <c r="BT221" i="1" s="1"/>
  <c r="BU183" i="1"/>
  <c r="BT209" i="1" s="1"/>
  <c r="BT223" i="1" s="1"/>
  <c r="BU179" i="1"/>
  <c r="BT205" i="1" s="1"/>
  <c r="BT219" i="1" s="1"/>
  <c r="BS245" i="1" s="1"/>
  <c r="BU186" i="1"/>
  <c r="BT212" i="1" s="1"/>
  <c r="BT226" i="1" s="1"/>
  <c r="BU180" i="1"/>
  <c r="BT206" i="1" s="1"/>
  <c r="BT220" i="1" s="1"/>
  <c r="BS246" i="1" s="1"/>
  <c r="BU178" i="1"/>
  <c r="BT204" i="1" s="1"/>
  <c r="BT218" i="1" s="1"/>
  <c r="BS244" i="1" s="1"/>
  <c r="BU184" i="1"/>
  <c r="BT210" i="1" s="1"/>
  <c r="BT224" i="1" s="1"/>
  <c r="BS250" i="1" s="1"/>
  <c r="FF178" i="1"/>
  <c r="FF183" i="1"/>
  <c r="FF181" i="1"/>
  <c r="FF185" i="1"/>
  <c r="FF182" i="1"/>
  <c r="FF184" i="1"/>
  <c r="FF180" i="1"/>
  <c r="FF177" i="1"/>
  <c r="FF179" i="1"/>
  <c r="FF186" i="1"/>
  <c r="BX112" i="1"/>
  <c r="BY165" i="1"/>
  <c r="BY166" i="1" s="1"/>
  <c r="BE5" i="7"/>
  <c r="FY174" i="1"/>
  <c r="FY28" i="1" s="1"/>
  <c r="FY179" i="1"/>
  <c r="FY177" i="1"/>
  <c r="FY182" i="1"/>
  <c r="FY181" i="1"/>
  <c r="FY186" i="1"/>
  <c r="FY184" i="1"/>
  <c r="FY180" i="1"/>
  <c r="FY183" i="1"/>
  <c r="FY185" i="1"/>
  <c r="FY178" i="1"/>
  <c r="CS30" i="7"/>
  <c r="FX180" i="1"/>
  <c r="FW206" i="1" s="1"/>
  <c r="FW220" i="1" s="1"/>
  <c r="FV246" i="1" s="1"/>
  <c r="FX185" i="1"/>
  <c r="FW211" i="1" s="1"/>
  <c r="FW225" i="1" s="1"/>
  <c r="FX179" i="1"/>
  <c r="FW205" i="1" s="1"/>
  <c r="FW219" i="1" s="1"/>
  <c r="FV245" i="1" s="1"/>
  <c r="FX183" i="1"/>
  <c r="FW209" i="1" s="1"/>
  <c r="FW223" i="1" s="1"/>
  <c r="FX177" i="1"/>
  <c r="FW203" i="1" s="1"/>
  <c r="FX182" i="1"/>
  <c r="FW208" i="1" s="1"/>
  <c r="FW222" i="1" s="1"/>
  <c r="FV248" i="1" s="1"/>
  <c r="FX178" i="1"/>
  <c r="FW204" i="1" s="1"/>
  <c r="FW218" i="1" s="1"/>
  <c r="FV244" i="1" s="1"/>
  <c r="FX181" i="1"/>
  <c r="FW207" i="1" s="1"/>
  <c r="FW221" i="1" s="1"/>
  <c r="FX186" i="1"/>
  <c r="FW212" i="1" s="1"/>
  <c r="FW226" i="1" s="1"/>
  <c r="FX184" i="1"/>
  <c r="FW210" i="1" s="1"/>
  <c r="FW224" i="1" s="1"/>
  <c r="EC165" i="1"/>
  <c r="EC166" i="1" s="1"/>
  <c r="DI5" i="7"/>
  <c r="DM305" i="1"/>
  <c r="DM142" i="1"/>
  <c r="DM143" i="1" s="1"/>
  <c r="DM287" i="1"/>
  <c r="DL291" i="1" s="1"/>
  <c r="DM157" i="1"/>
  <c r="BV291" i="1"/>
  <c r="BV295" i="1" s="1"/>
  <c r="BJ165" i="1"/>
  <c r="BJ166" i="1" s="1"/>
  <c r="AP5" i="7"/>
  <c r="EV5" i="7"/>
  <c r="FP165" i="1"/>
  <c r="FP166" i="1" s="1"/>
  <c r="DS181" i="1"/>
  <c r="DR207" i="1" s="1"/>
  <c r="DR221" i="1" s="1"/>
  <c r="DS180" i="1"/>
  <c r="DR206" i="1" s="1"/>
  <c r="DR220" i="1" s="1"/>
  <c r="DS183" i="1"/>
  <c r="DR209" i="1" s="1"/>
  <c r="DR223" i="1" s="1"/>
  <c r="DS182" i="1"/>
  <c r="DR208" i="1" s="1"/>
  <c r="DR222" i="1" s="1"/>
  <c r="DS178" i="1"/>
  <c r="DR204" i="1" s="1"/>
  <c r="DR218" i="1" s="1"/>
  <c r="DS186" i="1"/>
  <c r="DR212" i="1" s="1"/>
  <c r="DR226" i="1" s="1"/>
  <c r="DS184" i="1"/>
  <c r="DR210" i="1" s="1"/>
  <c r="DR224" i="1" s="1"/>
  <c r="DS179" i="1"/>
  <c r="DR205" i="1" s="1"/>
  <c r="DR219" i="1" s="1"/>
  <c r="DS177" i="1"/>
  <c r="DR203" i="1" s="1"/>
  <c r="DS185" i="1"/>
  <c r="DR211" i="1" s="1"/>
  <c r="DR225" i="1" s="1"/>
  <c r="CR179" i="1"/>
  <c r="CQ205" i="1" s="1"/>
  <c r="CQ219" i="1" s="1"/>
  <c r="CR186" i="1"/>
  <c r="CQ212" i="1" s="1"/>
  <c r="CQ226" i="1" s="1"/>
  <c r="CR182" i="1"/>
  <c r="CQ208" i="1" s="1"/>
  <c r="CQ222" i="1" s="1"/>
  <c r="CR185" i="1"/>
  <c r="CQ211" i="1" s="1"/>
  <c r="CQ225" i="1" s="1"/>
  <c r="CR180" i="1"/>
  <c r="CQ206" i="1" s="1"/>
  <c r="CQ220" i="1" s="1"/>
  <c r="CR178" i="1"/>
  <c r="CQ204" i="1" s="1"/>
  <c r="CQ218" i="1" s="1"/>
  <c r="CR181" i="1"/>
  <c r="CQ207" i="1" s="1"/>
  <c r="CQ221" i="1" s="1"/>
  <c r="CR183" i="1"/>
  <c r="CQ209" i="1" s="1"/>
  <c r="CQ223" i="1" s="1"/>
  <c r="CR184" i="1"/>
  <c r="CQ210" i="1" s="1"/>
  <c r="CQ224" i="1" s="1"/>
  <c r="CR177" i="1"/>
  <c r="CQ203" i="1" s="1"/>
  <c r="GI165" i="1"/>
  <c r="GI166" i="1" s="1"/>
  <c r="FO5" i="7"/>
  <c r="FB291" i="1"/>
  <c r="DI184" i="1"/>
  <c r="DH210" i="1" s="1"/>
  <c r="DH224" i="1" s="1"/>
  <c r="DI181" i="1"/>
  <c r="DH207" i="1" s="1"/>
  <c r="DH221" i="1" s="1"/>
  <c r="DI179" i="1"/>
  <c r="DH205" i="1" s="1"/>
  <c r="DH219" i="1" s="1"/>
  <c r="DI182" i="1"/>
  <c r="DH208" i="1" s="1"/>
  <c r="DH222" i="1" s="1"/>
  <c r="DI183" i="1"/>
  <c r="DH209" i="1" s="1"/>
  <c r="DH223" i="1" s="1"/>
  <c r="DI178" i="1"/>
  <c r="DH204" i="1" s="1"/>
  <c r="DH218" i="1" s="1"/>
  <c r="DI185" i="1"/>
  <c r="DH211" i="1" s="1"/>
  <c r="DH225" i="1" s="1"/>
  <c r="DI177" i="1"/>
  <c r="DH203" i="1" s="1"/>
  <c r="DI186" i="1"/>
  <c r="DH212" i="1" s="1"/>
  <c r="DH226" i="1" s="1"/>
  <c r="DI180" i="1"/>
  <c r="DH206" i="1" s="1"/>
  <c r="DH220" i="1" s="1"/>
  <c r="CT305" i="1"/>
  <c r="CT287" i="1"/>
  <c r="CT142" i="1"/>
  <c r="CT143" i="1" s="1"/>
  <c r="CT157" i="1"/>
  <c r="CS112" i="1"/>
  <c r="BY30" i="7" s="1"/>
  <c r="EN186" i="1"/>
  <c r="EM212" i="1" s="1"/>
  <c r="EM226" i="1" s="1"/>
  <c r="EN180" i="1"/>
  <c r="EM206" i="1" s="1"/>
  <c r="EM220" i="1" s="1"/>
  <c r="EN181" i="1"/>
  <c r="EM207" i="1" s="1"/>
  <c r="EM221" i="1" s="1"/>
  <c r="EN178" i="1"/>
  <c r="EM204" i="1" s="1"/>
  <c r="EM218" i="1" s="1"/>
  <c r="EN179" i="1"/>
  <c r="EM205" i="1" s="1"/>
  <c r="EM219" i="1" s="1"/>
  <c r="EN183" i="1"/>
  <c r="EM209" i="1" s="1"/>
  <c r="EM223" i="1" s="1"/>
  <c r="EN182" i="1"/>
  <c r="EM208" i="1" s="1"/>
  <c r="EM222" i="1" s="1"/>
  <c r="EN185" i="1"/>
  <c r="EM211" i="1" s="1"/>
  <c r="EM225" i="1" s="1"/>
  <c r="EN184" i="1"/>
  <c r="EM210" i="1" s="1"/>
  <c r="EM224" i="1" s="1"/>
  <c r="EN177" i="1"/>
  <c r="EM203" i="1" s="1"/>
  <c r="DY287" i="1"/>
  <c r="DX291" i="1" s="1"/>
  <c r="DX295" i="1" s="1"/>
  <c r="DY142" i="1"/>
  <c r="DY143" i="1" s="1"/>
  <c r="DY157" i="1"/>
  <c r="DY305" i="1"/>
  <c r="DX309" i="1" s="1"/>
  <c r="DX313" i="1" s="1"/>
  <c r="DX112" i="1"/>
  <c r="AT184" i="1"/>
  <c r="AT179" i="1"/>
  <c r="AS205" i="1" s="1"/>
  <c r="AS219" i="1" s="1"/>
  <c r="AT185" i="1"/>
  <c r="AT180" i="1"/>
  <c r="AT186" i="1"/>
  <c r="AT177" i="1"/>
  <c r="AS203" i="1" s="1"/>
  <c r="AT182" i="1"/>
  <c r="AT183" i="1"/>
  <c r="AS209" i="1" s="1"/>
  <c r="AS223" i="1" s="1"/>
  <c r="AT178" i="1"/>
  <c r="AT181" i="1"/>
  <c r="AS207" i="1" s="1"/>
  <c r="AS221" i="1" s="1"/>
  <c r="GP203" i="1"/>
  <c r="GP204" i="1"/>
  <c r="GP218" i="1" s="1"/>
  <c r="GP208" i="1"/>
  <c r="GP222" i="1" s="1"/>
  <c r="FK291" i="1"/>
  <c r="EV165" i="1"/>
  <c r="EV166" i="1" s="1"/>
  <c r="EB5" i="7"/>
  <c r="EE112" i="1"/>
  <c r="GT309" i="1"/>
  <c r="GD112" i="1"/>
  <c r="FN112" i="1"/>
  <c r="EX181" i="1"/>
  <c r="EW207" i="1" s="1"/>
  <c r="EW221" i="1" s="1"/>
  <c r="EX182" i="1"/>
  <c r="EW208" i="1" s="1"/>
  <c r="EW222" i="1" s="1"/>
  <c r="EX183" i="1"/>
  <c r="EW209" i="1" s="1"/>
  <c r="EW223" i="1" s="1"/>
  <c r="EX186" i="1"/>
  <c r="EW212" i="1" s="1"/>
  <c r="EW226" i="1" s="1"/>
  <c r="EX178" i="1"/>
  <c r="EW204" i="1" s="1"/>
  <c r="EW218" i="1" s="1"/>
  <c r="EX185" i="1"/>
  <c r="EW211" i="1" s="1"/>
  <c r="EW225" i="1" s="1"/>
  <c r="EX177" i="1"/>
  <c r="EW203" i="1" s="1"/>
  <c r="EX184" i="1"/>
  <c r="EW210" i="1" s="1"/>
  <c r="EW224" i="1" s="1"/>
  <c r="EX180" i="1"/>
  <c r="EW206" i="1" s="1"/>
  <c r="EW220" i="1" s="1"/>
  <c r="EX179" i="1"/>
  <c r="EW205" i="1" s="1"/>
  <c r="EW219" i="1" s="1"/>
  <c r="EH291" i="1"/>
  <c r="CM112" i="1"/>
  <c r="BS30" i="7" s="1"/>
  <c r="CC309" i="1"/>
  <c r="CB309" i="1"/>
  <c r="CB313" i="1" s="1"/>
  <c r="CB174" i="1"/>
  <c r="GN112" i="1"/>
  <c r="GN157" i="1"/>
  <c r="GN287" i="1"/>
  <c r="GN305" i="1"/>
  <c r="GN142" i="1"/>
  <c r="GN143" i="1" s="1"/>
  <c r="GM112" i="1"/>
  <c r="GR112" i="1"/>
  <c r="GS287" i="1"/>
  <c r="GR291" i="1" s="1"/>
  <c r="GR295" i="1" s="1"/>
  <c r="GS305" i="1"/>
  <c r="GR309" i="1" s="1"/>
  <c r="GR313" i="1" s="1"/>
  <c r="GS157" i="1"/>
  <c r="DO30" i="7"/>
  <c r="CK178" i="1"/>
  <c r="CJ204" i="1" s="1"/>
  <c r="CJ218" i="1" s="1"/>
  <c r="CK186" i="1"/>
  <c r="CJ212" i="1" s="1"/>
  <c r="CJ226" i="1" s="1"/>
  <c r="CK177" i="1"/>
  <c r="CK184" i="1"/>
  <c r="CJ210" i="1" s="1"/>
  <c r="CJ224" i="1" s="1"/>
  <c r="CK183" i="1"/>
  <c r="CJ209" i="1" s="1"/>
  <c r="CJ223" i="1" s="1"/>
  <c r="CI249" i="1" s="1"/>
  <c r="CK182" i="1"/>
  <c r="CJ208" i="1" s="1"/>
  <c r="CJ222" i="1" s="1"/>
  <c r="CK180" i="1"/>
  <c r="CK181" i="1"/>
  <c r="CJ207" i="1" s="1"/>
  <c r="CJ221" i="1" s="1"/>
  <c r="CK185" i="1"/>
  <c r="CJ211" i="1" s="1"/>
  <c r="CJ225" i="1" s="1"/>
  <c r="CI251" i="1" s="1"/>
  <c r="CK179" i="1"/>
  <c r="AU178" i="1"/>
  <c r="AU183" i="1"/>
  <c r="AU181" i="1"/>
  <c r="AU177" i="1"/>
  <c r="AU180" i="1"/>
  <c r="AU186" i="1"/>
  <c r="AU182" i="1"/>
  <c r="AT208" i="1" s="1"/>
  <c r="AT222" i="1" s="1"/>
  <c r="AU185" i="1"/>
  <c r="AU184" i="1"/>
  <c r="AU179" i="1"/>
  <c r="DC142" i="1"/>
  <c r="DC143" i="1" s="1"/>
  <c r="DC305" i="1"/>
  <c r="DB309" i="1" s="1"/>
  <c r="DB112" i="1"/>
  <c r="DC157" i="1"/>
  <c r="DC287" i="1"/>
  <c r="DB5" i="7"/>
  <c r="DV165" i="1"/>
  <c r="DV166" i="1" s="1"/>
  <c r="DT291" i="1"/>
  <c r="DT295" i="1" s="1"/>
  <c r="FX287" i="1"/>
  <c r="FW112" i="1"/>
  <c r="FX157" i="1"/>
  <c r="FX305" i="1"/>
  <c r="GP291" i="1"/>
  <c r="GP295" i="1" s="1"/>
  <c r="CP181" i="1"/>
  <c r="CP186" i="1"/>
  <c r="CP184" i="1"/>
  <c r="CP178" i="1"/>
  <c r="CP180" i="1"/>
  <c r="CP182" i="1"/>
  <c r="CP183" i="1"/>
  <c r="CP185" i="1"/>
  <c r="CP179" i="1"/>
  <c r="CP177" i="1"/>
  <c r="FC313" i="1"/>
  <c r="CS180" i="1"/>
  <c r="CS182" i="1"/>
  <c r="CR208" i="1" s="1"/>
  <c r="CR222" i="1" s="1"/>
  <c r="CQ248" i="1" s="1"/>
  <c r="CS177" i="1"/>
  <c r="CS183" i="1"/>
  <c r="CR209" i="1" s="1"/>
  <c r="CR223" i="1" s="1"/>
  <c r="CQ249" i="1" s="1"/>
  <c r="CS185" i="1"/>
  <c r="CS181" i="1"/>
  <c r="CR207" i="1" s="1"/>
  <c r="CR221" i="1" s="1"/>
  <c r="CQ247" i="1" s="1"/>
  <c r="CS179" i="1"/>
  <c r="CS178" i="1"/>
  <c r="CR204" i="1" s="1"/>
  <c r="CR218" i="1" s="1"/>
  <c r="CQ244" i="1" s="1"/>
  <c r="CS184" i="1"/>
  <c r="CS186" i="1"/>
  <c r="AO174" i="1"/>
  <c r="GJ180" i="1"/>
  <c r="GI206" i="1" s="1"/>
  <c r="GI220" i="1" s="1"/>
  <c r="GH246" i="1" s="1"/>
  <c r="GJ179" i="1"/>
  <c r="GI205" i="1" s="1"/>
  <c r="GI219" i="1" s="1"/>
  <c r="GH245" i="1" s="1"/>
  <c r="GJ183" i="1"/>
  <c r="GI209" i="1" s="1"/>
  <c r="GI223" i="1" s="1"/>
  <c r="GH249" i="1" s="1"/>
  <c r="GJ181" i="1"/>
  <c r="GI207" i="1" s="1"/>
  <c r="GI221" i="1" s="1"/>
  <c r="GH247" i="1" s="1"/>
  <c r="GJ182" i="1"/>
  <c r="GI208" i="1" s="1"/>
  <c r="GI222" i="1" s="1"/>
  <c r="GH248" i="1" s="1"/>
  <c r="GJ177" i="1"/>
  <c r="GI203" i="1" s="1"/>
  <c r="GJ184" i="1"/>
  <c r="GI210" i="1" s="1"/>
  <c r="GI224" i="1" s="1"/>
  <c r="GH250" i="1" s="1"/>
  <c r="GJ185" i="1"/>
  <c r="GI211" i="1" s="1"/>
  <c r="GI225" i="1" s="1"/>
  <c r="GH251" i="1" s="1"/>
  <c r="GJ186" i="1"/>
  <c r="GI212" i="1" s="1"/>
  <c r="GI226" i="1" s="1"/>
  <c r="GH252" i="1" s="1"/>
  <c r="GJ178" i="1"/>
  <c r="GI204" i="1" s="1"/>
  <c r="GI218" i="1" s="1"/>
  <c r="GH244" i="1" s="1"/>
  <c r="CO178" i="1"/>
  <c r="CO177" i="1"/>
  <c r="CO181" i="1"/>
  <c r="CO186" i="1"/>
  <c r="CO182" i="1"/>
  <c r="CO185" i="1"/>
  <c r="CO183" i="1"/>
  <c r="CO179" i="1"/>
  <c r="CO184" i="1"/>
  <c r="CO180" i="1"/>
  <c r="GT181" i="1"/>
  <c r="GS207" i="1" s="1"/>
  <c r="GS221" i="1" s="1"/>
  <c r="GR247" i="1" s="1"/>
  <c r="GT180" i="1"/>
  <c r="GS206" i="1" s="1"/>
  <c r="GS220" i="1" s="1"/>
  <c r="GR246" i="1" s="1"/>
  <c r="GT179" i="1"/>
  <c r="GS205" i="1" s="1"/>
  <c r="GS219" i="1" s="1"/>
  <c r="GR245" i="1" s="1"/>
  <c r="GT178" i="1"/>
  <c r="GS204" i="1" s="1"/>
  <c r="GS218" i="1" s="1"/>
  <c r="GR244" i="1" s="1"/>
  <c r="GT186" i="1"/>
  <c r="GS212" i="1" s="1"/>
  <c r="GS226" i="1" s="1"/>
  <c r="GR252" i="1" s="1"/>
  <c r="GT184" i="1"/>
  <c r="GS210" i="1" s="1"/>
  <c r="GS224" i="1" s="1"/>
  <c r="GR250" i="1" s="1"/>
  <c r="GT185" i="1"/>
  <c r="GS211" i="1" s="1"/>
  <c r="GS225" i="1" s="1"/>
  <c r="GR251" i="1" s="1"/>
  <c r="GT183" i="1"/>
  <c r="GS209" i="1" s="1"/>
  <c r="GS223" i="1" s="1"/>
  <c r="GT177" i="1"/>
  <c r="GS203" i="1" s="1"/>
  <c r="GT182" i="1"/>
  <c r="GS208" i="1" s="1"/>
  <c r="GS222" i="1" s="1"/>
  <c r="GR248" i="1" s="1"/>
  <c r="FN177" i="1"/>
  <c r="FM203" i="1" s="1"/>
  <c r="FN182" i="1"/>
  <c r="FM208" i="1" s="1"/>
  <c r="FM222" i="1" s="1"/>
  <c r="FN181" i="1"/>
  <c r="FM207" i="1" s="1"/>
  <c r="FM221" i="1" s="1"/>
  <c r="FN180" i="1"/>
  <c r="FM206" i="1" s="1"/>
  <c r="FM220" i="1" s="1"/>
  <c r="FN186" i="1"/>
  <c r="FM212" i="1" s="1"/>
  <c r="FM226" i="1" s="1"/>
  <c r="FN179" i="1"/>
  <c r="FM205" i="1" s="1"/>
  <c r="FM219" i="1" s="1"/>
  <c r="FN178" i="1"/>
  <c r="FM204" i="1" s="1"/>
  <c r="FM218" i="1" s="1"/>
  <c r="FN183" i="1"/>
  <c r="FM209" i="1" s="1"/>
  <c r="FM223" i="1" s="1"/>
  <c r="FN184" i="1"/>
  <c r="FM210" i="1" s="1"/>
  <c r="FM224" i="1" s="1"/>
  <c r="FN185" i="1"/>
  <c r="FM211" i="1" s="1"/>
  <c r="FM225" i="1" s="1"/>
  <c r="CB178" i="1"/>
  <c r="CA204" i="1" s="1"/>
  <c r="CA218" i="1" s="1"/>
  <c r="CB177" i="1"/>
  <c r="CA203" i="1" s="1"/>
  <c r="CB186" i="1"/>
  <c r="CA212" i="1" s="1"/>
  <c r="CA226" i="1" s="1"/>
  <c r="CB182" i="1"/>
  <c r="CA208" i="1" s="1"/>
  <c r="CA222" i="1" s="1"/>
  <c r="CB179" i="1"/>
  <c r="CA205" i="1" s="1"/>
  <c r="CA219" i="1" s="1"/>
  <c r="CB184" i="1"/>
  <c r="CA210" i="1" s="1"/>
  <c r="CA224" i="1" s="1"/>
  <c r="CB180" i="1"/>
  <c r="CA206" i="1" s="1"/>
  <c r="CA220" i="1" s="1"/>
  <c r="CB183" i="1"/>
  <c r="CA209" i="1" s="1"/>
  <c r="CA223" i="1" s="1"/>
  <c r="CB181" i="1"/>
  <c r="CA207" i="1" s="1"/>
  <c r="CA221" i="1" s="1"/>
  <c r="CB185" i="1"/>
  <c r="CA211" i="1" s="1"/>
  <c r="CA225" i="1" s="1"/>
  <c r="DR291" i="1"/>
  <c r="DR295" i="1" s="1"/>
  <c r="GX185" i="1"/>
  <c r="GX181" i="1"/>
  <c r="GX180" i="1"/>
  <c r="GX186" i="1"/>
  <c r="GX184" i="1"/>
  <c r="GX182" i="1"/>
  <c r="GX183" i="1"/>
  <c r="GX177" i="1"/>
  <c r="GX179" i="1"/>
  <c r="GX178" i="1"/>
  <c r="CN184" i="1"/>
  <c r="CM210" i="1" s="1"/>
  <c r="CM224" i="1" s="1"/>
  <c r="CN183" i="1"/>
  <c r="CM209" i="1" s="1"/>
  <c r="CM223" i="1" s="1"/>
  <c r="CN180" i="1"/>
  <c r="CM206" i="1" s="1"/>
  <c r="CM220" i="1" s="1"/>
  <c r="CN177" i="1"/>
  <c r="CM203" i="1" s="1"/>
  <c r="CN179" i="1"/>
  <c r="CM205" i="1" s="1"/>
  <c r="CM219" i="1" s="1"/>
  <c r="CN182" i="1"/>
  <c r="CM208" i="1" s="1"/>
  <c r="CM222" i="1" s="1"/>
  <c r="CN186" i="1"/>
  <c r="CN185" i="1"/>
  <c r="CM211" i="1" s="1"/>
  <c r="CM225" i="1" s="1"/>
  <c r="CN181" i="1"/>
  <c r="CM207" i="1" s="1"/>
  <c r="CM221" i="1" s="1"/>
  <c r="CN178" i="1"/>
  <c r="CM204" i="1" s="1"/>
  <c r="CM218" i="1" s="1"/>
  <c r="AO287" i="1"/>
  <c r="AO157" i="1"/>
  <c r="AN112" i="1"/>
  <c r="AO305" i="1"/>
  <c r="AO142" i="1"/>
  <c r="AO143" i="1" s="1"/>
  <c r="EZ177" i="1"/>
  <c r="EY203" i="1" s="1"/>
  <c r="EZ183" i="1"/>
  <c r="EY209" i="1" s="1"/>
  <c r="EY223" i="1" s="1"/>
  <c r="EZ184" i="1"/>
  <c r="EY210" i="1" s="1"/>
  <c r="EY224" i="1" s="1"/>
  <c r="EZ182" i="1"/>
  <c r="EY208" i="1" s="1"/>
  <c r="EY222" i="1" s="1"/>
  <c r="EZ185" i="1"/>
  <c r="EY211" i="1" s="1"/>
  <c r="EY225" i="1" s="1"/>
  <c r="EZ178" i="1"/>
  <c r="EY204" i="1" s="1"/>
  <c r="EY218" i="1" s="1"/>
  <c r="EZ180" i="1"/>
  <c r="EY206" i="1" s="1"/>
  <c r="EY220" i="1" s="1"/>
  <c r="EZ181" i="1"/>
  <c r="EY207" i="1" s="1"/>
  <c r="EY221" i="1" s="1"/>
  <c r="EZ179" i="1"/>
  <c r="EY205" i="1" s="1"/>
  <c r="EY219" i="1" s="1"/>
  <c r="EZ186" i="1"/>
  <c r="EY212" i="1" s="1"/>
  <c r="EY226" i="1" s="1"/>
  <c r="AA174" i="1"/>
  <c r="W161" i="1"/>
  <c r="DH5" i="7"/>
  <c r="EB165" i="1"/>
  <c r="EB166" i="1" s="1"/>
  <c r="BK157" i="1"/>
  <c r="BK287" i="1"/>
  <c r="BJ291" i="1" s="1"/>
  <c r="BJ295" i="1" s="1"/>
  <c r="BK305" i="1"/>
  <c r="BJ309" i="1" s="1"/>
  <c r="BK174" i="1"/>
  <c r="GC181" i="1"/>
  <c r="GC180" i="1"/>
  <c r="GC179" i="1"/>
  <c r="GC178" i="1"/>
  <c r="GC177" i="1"/>
  <c r="GC184" i="1"/>
  <c r="GC186" i="1"/>
  <c r="GC185" i="1"/>
  <c r="GC182" i="1"/>
  <c r="GC183" i="1"/>
  <c r="AX182" i="1"/>
  <c r="AW208" i="1" s="1"/>
  <c r="AW222" i="1" s="1"/>
  <c r="AX185" i="1"/>
  <c r="AW211" i="1" s="1"/>
  <c r="AW225" i="1" s="1"/>
  <c r="AX186" i="1"/>
  <c r="AW212" i="1" s="1"/>
  <c r="AW226" i="1" s="1"/>
  <c r="AX180" i="1"/>
  <c r="AW206" i="1" s="1"/>
  <c r="AW220" i="1" s="1"/>
  <c r="AX181" i="1"/>
  <c r="AW207" i="1" s="1"/>
  <c r="AW221" i="1" s="1"/>
  <c r="AX178" i="1"/>
  <c r="AW204" i="1" s="1"/>
  <c r="AW218" i="1" s="1"/>
  <c r="AX183" i="1"/>
  <c r="AW209" i="1" s="1"/>
  <c r="AW223" i="1" s="1"/>
  <c r="AX177" i="1"/>
  <c r="AW203" i="1" s="1"/>
  <c r="AX184" i="1"/>
  <c r="AW210" i="1" s="1"/>
  <c r="AW224" i="1" s="1"/>
  <c r="AX179" i="1"/>
  <c r="AW205" i="1" s="1"/>
  <c r="AW219" i="1" s="1"/>
  <c r="GC287" i="1"/>
  <c r="GB291" i="1" s="1"/>
  <c r="GB295" i="1" s="1"/>
  <c r="GB112" i="1"/>
  <c r="GC157" i="1"/>
  <c r="GC305" i="1"/>
  <c r="GB309" i="1" s="1"/>
  <c r="GB313" i="1" s="1"/>
  <c r="GC142" i="1"/>
  <c r="GC143" i="1" s="1"/>
  <c r="ER30" i="7"/>
  <c r="BB186" i="1"/>
  <c r="BA212" i="1" s="1"/>
  <c r="BA226" i="1" s="1"/>
  <c r="AZ252" i="1" s="1"/>
  <c r="BB183" i="1"/>
  <c r="BA209" i="1" s="1"/>
  <c r="BA223" i="1" s="1"/>
  <c r="AZ249" i="1" s="1"/>
  <c r="BB178" i="1"/>
  <c r="BA204" i="1" s="1"/>
  <c r="BA218" i="1" s="1"/>
  <c r="BB184" i="1"/>
  <c r="BA210" i="1" s="1"/>
  <c r="BA224" i="1" s="1"/>
  <c r="AZ250" i="1" s="1"/>
  <c r="BB185" i="1"/>
  <c r="BA211" i="1" s="1"/>
  <c r="BA225" i="1" s="1"/>
  <c r="AZ251" i="1" s="1"/>
  <c r="BB182" i="1"/>
  <c r="BA208" i="1" s="1"/>
  <c r="BA222" i="1" s="1"/>
  <c r="BB181" i="1"/>
  <c r="BA207" i="1" s="1"/>
  <c r="BA221" i="1" s="1"/>
  <c r="AZ247" i="1" s="1"/>
  <c r="BB179" i="1"/>
  <c r="BA205" i="1" s="1"/>
  <c r="BA219" i="1" s="1"/>
  <c r="AZ245" i="1" s="1"/>
  <c r="BB180" i="1"/>
  <c r="BA206" i="1" s="1"/>
  <c r="BA220" i="1" s="1"/>
  <c r="AZ246" i="1" s="1"/>
  <c r="BB177" i="1"/>
  <c r="BA203" i="1" s="1"/>
  <c r="FT287" i="1"/>
  <c r="FT305" i="1"/>
  <c r="FS309" i="1" s="1"/>
  <c r="FT157" i="1"/>
  <c r="FS112" i="1"/>
  <c r="DG182" i="1"/>
  <c r="DF208" i="1" s="1"/>
  <c r="DF222" i="1" s="1"/>
  <c r="DG184" i="1"/>
  <c r="DF210" i="1" s="1"/>
  <c r="DF224" i="1" s="1"/>
  <c r="DG186" i="1"/>
  <c r="DF212" i="1" s="1"/>
  <c r="DF226" i="1" s="1"/>
  <c r="DG180" i="1"/>
  <c r="DF206" i="1" s="1"/>
  <c r="DF220" i="1" s="1"/>
  <c r="DG179" i="1"/>
  <c r="DF205" i="1" s="1"/>
  <c r="DF219" i="1" s="1"/>
  <c r="DG178" i="1"/>
  <c r="DF204" i="1" s="1"/>
  <c r="DF218" i="1" s="1"/>
  <c r="DG177" i="1"/>
  <c r="DF203" i="1" s="1"/>
  <c r="DG185" i="1"/>
  <c r="DF211" i="1" s="1"/>
  <c r="DF225" i="1" s="1"/>
  <c r="DG181" i="1"/>
  <c r="DF207" i="1" s="1"/>
  <c r="DF221" i="1" s="1"/>
  <c r="DG183" i="1"/>
  <c r="DF209" i="1" s="1"/>
  <c r="DF223" i="1" s="1"/>
  <c r="ET287" i="1"/>
  <c r="ET157" i="1"/>
  <c r="ET305" i="1"/>
  <c r="DM181" i="1"/>
  <c r="DL207" i="1" s="1"/>
  <c r="DL221" i="1" s="1"/>
  <c r="DK247" i="1" s="1"/>
  <c r="DM185" i="1"/>
  <c r="DL211" i="1" s="1"/>
  <c r="DL225" i="1" s="1"/>
  <c r="DK251" i="1" s="1"/>
  <c r="DM182" i="1"/>
  <c r="DL208" i="1" s="1"/>
  <c r="DL222" i="1" s="1"/>
  <c r="DK248" i="1" s="1"/>
  <c r="DM184" i="1"/>
  <c r="DL210" i="1" s="1"/>
  <c r="DL224" i="1" s="1"/>
  <c r="DK250" i="1" s="1"/>
  <c r="DM180" i="1"/>
  <c r="DL206" i="1" s="1"/>
  <c r="DL220" i="1" s="1"/>
  <c r="DK246" i="1" s="1"/>
  <c r="DM186" i="1"/>
  <c r="DL212" i="1" s="1"/>
  <c r="DL226" i="1" s="1"/>
  <c r="DK252" i="1" s="1"/>
  <c r="DM179" i="1"/>
  <c r="DL205" i="1" s="1"/>
  <c r="DL219" i="1" s="1"/>
  <c r="DK245" i="1" s="1"/>
  <c r="DM183" i="1"/>
  <c r="DL209" i="1" s="1"/>
  <c r="DL223" i="1" s="1"/>
  <c r="DK249" i="1" s="1"/>
  <c r="DM177" i="1"/>
  <c r="DL203" i="1" s="1"/>
  <c r="DM178" i="1"/>
  <c r="DL204" i="1" s="1"/>
  <c r="DL218" i="1" s="1"/>
  <c r="DK244" i="1" s="1"/>
  <c r="ES112" i="1"/>
  <c r="ES157" i="1"/>
  <c r="ES305" i="1"/>
  <c r="ER309" i="1" s="1"/>
  <c r="ES142" i="1"/>
  <c r="ES143" i="1" s="1"/>
  <c r="ES287" i="1"/>
  <c r="ER291" i="1" s="1"/>
  <c r="ER112" i="1"/>
  <c r="BV183" i="1"/>
  <c r="BV177" i="1"/>
  <c r="BU203" i="1" s="1"/>
  <c r="BV182" i="1"/>
  <c r="BV179" i="1"/>
  <c r="BU205" i="1" s="1"/>
  <c r="BU219" i="1" s="1"/>
  <c r="BT245" i="1" s="1"/>
  <c r="BV186" i="1"/>
  <c r="BV181" i="1"/>
  <c r="BU207" i="1" s="1"/>
  <c r="BU221" i="1" s="1"/>
  <c r="BT247" i="1" s="1"/>
  <c r="BV185" i="1"/>
  <c r="BU211" i="1" s="1"/>
  <c r="BU225" i="1" s="1"/>
  <c r="BT251" i="1" s="1"/>
  <c r="BV184" i="1"/>
  <c r="BU210" i="1" s="1"/>
  <c r="BU224" i="1" s="1"/>
  <c r="BT250" i="1" s="1"/>
  <c r="BV180" i="1"/>
  <c r="BV178" i="1"/>
  <c r="BU204" i="1" s="1"/>
  <c r="BU218" i="1" s="1"/>
  <c r="BT244" i="1" s="1"/>
  <c r="AP112" i="1"/>
  <c r="V30" i="7" s="1"/>
  <c r="AQ157" i="1"/>
  <c r="AQ142" i="1"/>
  <c r="AQ143" i="1" s="1"/>
  <c r="AQ305" i="1"/>
  <c r="AQ287" i="1"/>
  <c r="FR185" i="1"/>
  <c r="FQ211" i="1" s="1"/>
  <c r="FQ225" i="1" s="1"/>
  <c r="FR181" i="1"/>
  <c r="FQ207" i="1" s="1"/>
  <c r="FQ221" i="1" s="1"/>
  <c r="FR180" i="1"/>
  <c r="FQ206" i="1" s="1"/>
  <c r="FQ220" i="1" s="1"/>
  <c r="FR183" i="1"/>
  <c r="FQ209" i="1" s="1"/>
  <c r="FQ223" i="1" s="1"/>
  <c r="FR182" i="1"/>
  <c r="FQ208" i="1" s="1"/>
  <c r="FQ222" i="1" s="1"/>
  <c r="FR186" i="1"/>
  <c r="FQ212" i="1" s="1"/>
  <c r="FQ226" i="1" s="1"/>
  <c r="FR179" i="1"/>
  <c r="FQ205" i="1" s="1"/>
  <c r="FQ219" i="1" s="1"/>
  <c r="FR184" i="1"/>
  <c r="FQ210" i="1" s="1"/>
  <c r="FQ224" i="1" s="1"/>
  <c r="FR177" i="1"/>
  <c r="FQ203" i="1" s="1"/>
  <c r="FR178" i="1"/>
  <c r="FQ204" i="1" s="1"/>
  <c r="FQ218" i="1" s="1"/>
  <c r="DV174" i="1"/>
  <c r="DV28" i="1" s="1"/>
  <c r="DF174" i="1"/>
  <c r="DF28" i="1" s="1"/>
  <c r="AI183" i="1"/>
  <c r="AH209" i="1" s="1"/>
  <c r="AH223" i="1" s="1"/>
  <c r="AI177" i="1"/>
  <c r="AH203" i="1" s="1"/>
  <c r="AI180" i="1"/>
  <c r="AH206" i="1" s="1"/>
  <c r="AH220" i="1" s="1"/>
  <c r="AI186" i="1"/>
  <c r="AH212" i="1" s="1"/>
  <c r="AH226" i="1" s="1"/>
  <c r="AI181" i="1"/>
  <c r="AH207" i="1" s="1"/>
  <c r="AH221" i="1" s="1"/>
  <c r="AI179" i="1"/>
  <c r="AH205" i="1" s="1"/>
  <c r="AH219" i="1" s="1"/>
  <c r="AI184" i="1"/>
  <c r="AH210" i="1" s="1"/>
  <c r="AH224" i="1" s="1"/>
  <c r="AI185" i="1"/>
  <c r="AH211" i="1" s="1"/>
  <c r="AH225" i="1" s="1"/>
  <c r="AI178" i="1"/>
  <c r="AH204" i="1" s="1"/>
  <c r="AH218" i="1" s="1"/>
  <c r="AI182" i="1"/>
  <c r="AH208" i="1" s="1"/>
  <c r="AH222" i="1" s="1"/>
  <c r="FV157" i="1"/>
  <c r="FV305" i="1"/>
  <c r="FU309" i="1" s="1"/>
  <c r="FV287" i="1"/>
  <c r="FU291" i="1" s="1"/>
  <c r="DY174" i="1"/>
  <c r="DY28" i="1" s="1"/>
  <c r="DI174" i="1"/>
  <c r="DI28" i="1" s="1"/>
  <c r="AP142" i="1"/>
  <c r="AP143" i="1" s="1"/>
  <c r="AP287" i="1"/>
  <c r="AO112" i="1"/>
  <c r="U30" i="7" s="1"/>
  <c r="AP157" i="1"/>
  <c r="AP305" i="1"/>
  <c r="FT177" i="1"/>
  <c r="FS203" i="1" s="1"/>
  <c r="FT184" i="1"/>
  <c r="FS210" i="1" s="1"/>
  <c r="FS224" i="1" s="1"/>
  <c r="FT179" i="1"/>
  <c r="FS205" i="1" s="1"/>
  <c r="FS219" i="1" s="1"/>
  <c r="FT186" i="1"/>
  <c r="FS212" i="1" s="1"/>
  <c r="FS226" i="1" s="1"/>
  <c r="FT183" i="1"/>
  <c r="FS209" i="1" s="1"/>
  <c r="FS223" i="1" s="1"/>
  <c r="FT182" i="1"/>
  <c r="FS208" i="1" s="1"/>
  <c r="FS222" i="1" s="1"/>
  <c r="FT178" i="1"/>
  <c r="FS204" i="1" s="1"/>
  <c r="FS218" i="1" s="1"/>
  <c r="FT180" i="1"/>
  <c r="FS206" i="1" s="1"/>
  <c r="FS220" i="1" s="1"/>
  <c r="FT185" i="1"/>
  <c r="FS211" i="1" s="1"/>
  <c r="FS225" i="1" s="1"/>
  <c r="FT181" i="1"/>
  <c r="FS207" i="1" s="1"/>
  <c r="FS221" i="1" s="1"/>
  <c r="DX182" i="1"/>
  <c r="DW208" i="1" s="1"/>
  <c r="DW222" i="1" s="1"/>
  <c r="DV248" i="1" s="1"/>
  <c r="DX181" i="1"/>
  <c r="DW207" i="1" s="1"/>
  <c r="DW221" i="1" s="1"/>
  <c r="DV247" i="1" s="1"/>
  <c r="DX183" i="1"/>
  <c r="DW209" i="1" s="1"/>
  <c r="DW223" i="1" s="1"/>
  <c r="DV249" i="1" s="1"/>
  <c r="DX177" i="1"/>
  <c r="DW203" i="1" s="1"/>
  <c r="DX180" i="1"/>
  <c r="DW206" i="1" s="1"/>
  <c r="DW220" i="1" s="1"/>
  <c r="DV246" i="1" s="1"/>
  <c r="DX179" i="1"/>
  <c r="DW205" i="1" s="1"/>
  <c r="DW219" i="1" s="1"/>
  <c r="DX184" i="1"/>
  <c r="DW210" i="1" s="1"/>
  <c r="DW224" i="1" s="1"/>
  <c r="DV250" i="1" s="1"/>
  <c r="DX178" i="1"/>
  <c r="DW204" i="1" s="1"/>
  <c r="DW218" i="1" s="1"/>
  <c r="DV244" i="1" s="1"/>
  <c r="DX185" i="1"/>
  <c r="DW211" i="1" s="1"/>
  <c r="DW225" i="1" s="1"/>
  <c r="DV251" i="1" s="1"/>
  <c r="DX186" i="1"/>
  <c r="DW212" i="1" s="1"/>
  <c r="DW226" i="1" s="1"/>
  <c r="DV252" i="1" s="1"/>
  <c r="BM181" i="1"/>
  <c r="BL207" i="1" s="1"/>
  <c r="BL221" i="1" s="1"/>
  <c r="BK247" i="1" s="1"/>
  <c r="BM179" i="1"/>
  <c r="BL205" i="1" s="1"/>
  <c r="BL219" i="1" s="1"/>
  <c r="BM183" i="1"/>
  <c r="BL209" i="1" s="1"/>
  <c r="BL223" i="1" s="1"/>
  <c r="BK249" i="1" s="1"/>
  <c r="BM184" i="1"/>
  <c r="BL210" i="1" s="1"/>
  <c r="BL224" i="1" s="1"/>
  <c r="BM182" i="1"/>
  <c r="BL208" i="1" s="1"/>
  <c r="BL222" i="1" s="1"/>
  <c r="BK248" i="1" s="1"/>
  <c r="BM186" i="1"/>
  <c r="BL212" i="1" s="1"/>
  <c r="BL226" i="1" s="1"/>
  <c r="BK252" i="1" s="1"/>
  <c r="BM185" i="1"/>
  <c r="BL211" i="1" s="1"/>
  <c r="BL225" i="1" s="1"/>
  <c r="BK251" i="1" s="1"/>
  <c r="BM177" i="1"/>
  <c r="BL203" i="1" s="1"/>
  <c r="BM178" i="1"/>
  <c r="BL204" i="1" s="1"/>
  <c r="BL218" i="1" s="1"/>
  <c r="BK244" i="1" s="1"/>
  <c r="BM180" i="1"/>
  <c r="BL206" i="1" s="1"/>
  <c r="BL220" i="1" s="1"/>
  <c r="DO178" i="1"/>
  <c r="DN204" i="1" s="1"/>
  <c r="DN218" i="1" s="1"/>
  <c r="DO186" i="1"/>
  <c r="DN212" i="1" s="1"/>
  <c r="DN226" i="1" s="1"/>
  <c r="DO181" i="1"/>
  <c r="DN207" i="1" s="1"/>
  <c r="DN221" i="1" s="1"/>
  <c r="DO185" i="1"/>
  <c r="DN211" i="1" s="1"/>
  <c r="DN225" i="1" s="1"/>
  <c r="DO184" i="1"/>
  <c r="DN210" i="1" s="1"/>
  <c r="DN224" i="1" s="1"/>
  <c r="DO182" i="1"/>
  <c r="DN208" i="1" s="1"/>
  <c r="DN222" i="1" s="1"/>
  <c r="DO180" i="1"/>
  <c r="DN206" i="1" s="1"/>
  <c r="DN220" i="1" s="1"/>
  <c r="DO177" i="1"/>
  <c r="DN203" i="1" s="1"/>
  <c r="DO183" i="1"/>
  <c r="DN209" i="1" s="1"/>
  <c r="DN223" i="1" s="1"/>
  <c r="DO179" i="1"/>
  <c r="DN205" i="1" s="1"/>
  <c r="DN219" i="1" s="1"/>
  <c r="AF142" i="1"/>
  <c r="AF143" i="1" s="1"/>
  <c r="AF305" i="1"/>
  <c r="AF287" i="1"/>
  <c r="AF157" i="1"/>
  <c r="AE112" i="1"/>
  <c r="K30" i="7" s="1"/>
  <c r="EY287" i="1"/>
  <c r="EY142" i="1"/>
  <c r="EY143" i="1" s="1"/>
  <c r="EY157" i="1"/>
  <c r="EY305" i="1"/>
  <c r="EX112" i="1"/>
  <c r="BH305" i="1"/>
  <c r="BH142" i="1"/>
  <c r="BH143" i="1" s="1"/>
  <c r="BH287" i="1"/>
  <c r="BH157" i="1"/>
  <c r="BG112" i="1"/>
  <c r="AM30" i="7" s="1"/>
  <c r="BY182" i="1"/>
  <c r="BX208" i="1" s="1"/>
  <c r="BX222" i="1" s="1"/>
  <c r="BY180" i="1"/>
  <c r="BX206" i="1" s="1"/>
  <c r="BX220" i="1" s="1"/>
  <c r="BY181" i="1"/>
  <c r="BX207" i="1" s="1"/>
  <c r="BX221" i="1" s="1"/>
  <c r="BY184" i="1"/>
  <c r="BX210" i="1" s="1"/>
  <c r="BX224" i="1" s="1"/>
  <c r="BY179" i="1"/>
  <c r="BX205" i="1" s="1"/>
  <c r="BX219" i="1" s="1"/>
  <c r="BY177" i="1"/>
  <c r="BX203" i="1" s="1"/>
  <c r="BY183" i="1"/>
  <c r="BX209" i="1" s="1"/>
  <c r="BX223" i="1" s="1"/>
  <c r="BY178" i="1"/>
  <c r="BX204" i="1" s="1"/>
  <c r="BX218" i="1" s="1"/>
  <c r="BY185" i="1"/>
  <c r="BX211" i="1" s="1"/>
  <c r="BX225" i="1" s="1"/>
  <c r="BY186" i="1"/>
  <c r="BX212" i="1" s="1"/>
  <c r="BX226" i="1" s="1"/>
  <c r="EJ174" i="1"/>
  <c r="EJ28" i="1" s="1"/>
  <c r="DD174" i="1"/>
  <c r="DD28" i="1" s="1"/>
  <c r="AA287" i="1"/>
  <c r="AA112" i="1"/>
  <c r="AC267" i="1" s="1"/>
  <c r="AA305" i="1"/>
  <c r="AA157" i="1"/>
  <c r="W103" i="1"/>
  <c r="FG309" i="1"/>
  <c r="EQ309" i="1"/>
  <c r="DL165" i="1"/>
  <c r="DL166" i="1" s="1"/>
  <c r="CR5" i="7"/>
  <c r="DK309" i="1"/>
  <c r="DK313" i="1" s="1"/>
  <c r="BK142" i="1"/>
  <c r="BK143" i="1" s="1"/>
  <c r="DN291" i="1"/>
  <c r="AK5" i="7"/>
  <c r="BE165" i="1"/>
  <c r="BE166" i="1" s="1"/>
  <c r="GS174" i="1"/>
  <c r="GS28" i="1" s="1"/>
  <c r="EG174" i="1"/>
  <c r="EG28" i="1" s="1"/>
  <c r="AF63" i="7"/>
  <c r="AG309" i="1"/>
  <c r="AE5" i="7"/>
  <c r="AY165" i="1"/>
  <c r="AY166" i="1" s="1"/>
  <c r="AR184" i="1"/>
  <c r="AQ210" i="1" s="1"/>
  <c r="AQ224" i="1" s="1"/>
  <c r="AP250" i="1" s="1"/>
  <c r="AR186" i="1"/>
  <c r="AQ212" i="1" s="1"/>
  <c r="AQ226" i="1" s="1"/>
  <c r="AP252" i="1" s="1"/>
  <c r="AR182" i="1"/>
  <c r="AQ208" i="1" s="1"/>
  <c r="AQ222" i="1" s="1"/>
  <c r="AP248" i="1" s="1"/>
  <c r="AR178" i="1"/>
  <c r="AQ204" i="1" s="1"/>
  <c r="AQ218" i="1" s="1"/>
  <c r="AP244" i="1" s="1"/>
  <c r="AR180" i="1"/>
  <c r="AQ206" i="1" s="1"/>
  <c r="AQ220" i="1" s="1"/>
  <c r="AP246" i="1" s="1"/>
  <c r="AR179" i="1"/>
  <c r="AQ205" i="1" s="1"/>
  <c r="AQ219" i="1" s="1"/>
  <c r="AP245" i="1" s="1"/>
  <c r="AR181" i="1"/>
  <c r="AQ207" i="1" s="1"/>
  <c r="AQ221" i="1" s="1"/>
  <c r="AP247" i="1" s="1"/>
  <c r="AR177" i="1"/>
  <c r="AQ203" i="1" s="1"/>
  <c r="AR185" i="1"/>
  <c r="AQ211" i="1" s="1"/>
  <c r="AQ225" i="1" s="1"/>
  <c r="AR183" i="1"/>
  <c r="AQ209" i="1" s="1"/>
  <c r="AQ223" i="1" s="1"/>
  <c r="AP249" i="1" s="1"/>
  <c r="GB180" i="1"/>
  <c r="GA206" i="1" s="1"/>
  <c r="GA220" i="1" s="1"/>
  <c r="GB183" i="1"/>
  <c r="GA209" i="1" s="1"/>
  <c r="GA223" i="1" s="1"/>
  <c r="GB179" i="1"/>
  <c r="GA205" i="1" s="1"/>
  <c r="GA219" i="1" s="1"/>
  <c r="GB181" i="1"/>
  <c r="GA207" i="1" s="1"/>
  <c r="GA221" i="1" s="1"/>
  <c r="GB185" i="1"/>
  <c r="GA211" i="1" s="1"/>
  <c r="GA225" i="1" s="1"/>
  <c r="GB184" i="1"/>
  <c r="GA210" i="1" s="1"/>
  <c r="GA224" i="1" s="1"/>
  <c r="GB182" i="1"/>
  <c r="GA208" i="1" s="1"/>
  <c r="GA222" i="1" s="1"/>
  <c r="GB186" i="1"/>
  <c r="GA212" i="1" s="1"/>
  <c r="GA226" i="1" s="1"/>
  <c r="GB178" i="1"/>
  <c r="GA204" i="1" s="1"/>
  <c r="GA218" i="1" s="1"/>
  <c r="GB177" i="1"/>
  <c r="GA203" i="1" s="1"/>
  <c r="AL291" i="1"/>
  <c r="GJ165" i="1"/>
  <c r="GJ166" i="1" s="1"/>
  <c r="FP5" i="7"/>
  <c r="EM174" i="1"/>
  <c r="EM28" i="1" s="1"/>
  <c r="AM112" i="1"/>
  <c r="S30" i="7" s="1"/>
  <c r="AN142" i="1"/>
  <c r="AN143" i="1" s="1"/>
  <c r="AN157" i="1"/>
  <c r="AN287" i="1"/>
  <c r="AM291" i="1" s="1"/>
  <c r="AN305" i="1"/>
  <c r="AM309" i="1" s="1"/>
  <c r="AM313" i="1" s="1"/>
  <c r="DJ180" i="1"/>
  <c r="DJ186" i="1"/>
  <c r="DI212" i="1" s="1"/>
  <c r="DI226" i="1" s="1"/>
  <c r="DH252" i="1" s="1"/>
  <c r="DJ184" i="1"/>
  <c r="DI210" i="1" s="1"/>
  <c r="DI224" i="1" s="1"/>
  <c r="DJ185" i="1"/>
  <c r="DI211" i="1" s="1"/>
  <c r="DI225" i="1" s="1"/>
  <c r="DH251" i="1" s="1"/>
  <c r="DJ179" i="1"/>
  <c r="DI205" i="1" s="1"/>
  <c r="DI219" i="1" s="1"/>
  <c r="DH245" i="1" s="1"/>
  <c r="DJ178" i="1"/>
  <c r="DI204" i="1" s="1"/>
  <c r="DI218" i="1" s="1"/>
  <c r="DH244" i="1" s="1"/>
  <c r="DJ177" i="1"/>
  <c r="DJ181" i="1"/>
  <c r="DI207" i="1" s="1"/>
  <c r="DI221" i="1" s="1"/>
  <c r="DH247" i="1" s="1"/>
  <c r="DJ183" i="1"/>
  <c r="DJ182" i="1"/>
  <c r="DI208" i="1" s="1"/>
  <c r="DI222" i="1" s="1"/>
  <c r="DH248" i="1" s="1"/>
  <c r="BX309" i="1"/>
  <c r="BX313" i="1" s="1"/>
  <c r="DJ5" i="7"/>
  <c r="ED165" i="1"/>
  <c r="ED166" i="1" s="1"/>
  <c r="AK178" i="1"/>
  <c r="AJ204" i="1" s="1"/>
  <c r="AJ218" i="1" s="1"/>
  <c r="AK177" i="1"/>
  <c r="AJ203" i="1" s="1"/>
  <c r="AK186" i="1"/>
  <c r="AJ212" i="1" s="1"/>
  <c r="AJ226" i="1" s="1"/>
  <c r="AK184" i="1"/>
  <c r="AJ210" i="1" s="1"/>
  <c r="AJ224" i="1" s="1"/>
  <c r="AK185" i="1"/>
  <c r="AJ211" i="1" s="1"/>
  <c r="AJ225" i="1" s="1"/>
  <c r="AK183" i="1"/>
  <c r="AJ209" i="1" s="1"/>
  <c r="AJ223" i="1" s="1"/>
  <c r="AK181" i="1"/>
  <c r="AJ207" i="1" s="1"/>
  <c r="AJ221" i="1" s="1"/>
  <c r="AK179" i="1"/>
  <c r="AJ205" i="1" s="1"/>
  <c r="AJ219" i="1" s="1"/>
  <c r="AK180" i="1"/>
  <c r="AJ206" i="1" s="1"/>
  <c r="AJ220" i="1" s="1"/>
  <c r="AK182" i="1"/>
  <c r="AJ208" i="1" s="1"/>
  <c r="AJ222" i="1" s="1"/>
  <c r="GN174" i="1"/>
  <c r="GN28" i="1" s="1"/>
  <c r="BV112" i="1"/>
  <c r="BW165" i="1"/>
  <c r="BW166" i="1" s="1"/>
  <c r="BC5" i="7"/>
  <c r="BI309" i="1"/>
  <c r="BI112" i="1"/>
  <c r="DC112" i="1"/>
  <c r="CI30" i="7" s="1"/>
  <c r="GH309" i="1"/>
  <c r="GH313" i="1" s="1"/>
  <c r="FC165" i="1"/>
  <c r="FC166" i="1" s="1"/>
  <c r="EI5" i="7"/>
  <c r="FE186" i="1"/>
  <c r="FD212" i="1" s="1"/>
  <c r="FD226" i="1" s="1"/>
  <c r="FE180" i="1"/>
  <c r="FD206" i="1" s="1"/>
  <c r="FD220" i="1" s="1"/>
  <c r="FE181" i="1"/>
  <c r="FD207" i="1" s="1"/>
  <c r="FD221" i="1" s="1"/>
  <c r="FE182" i="1"/>
  <c r="FD208" i="1" s="1"/>
  <c r="FD222" i="1" s="1"/>
  <c r="FE185" i="1"/>
  <c r="FD211" i="1" s="1"/>
  <c r="FD225" i="1" s="1"/>
  <c r="FE177" i="1"/>
  <c r="FD203" i="1" s="1"/>
  <c r="FE183" i="1"/>
  <c r="FD209" i="1" s="1"/>
  <c r="FD223" i="1" s="1"/>
  <c r="FE179" i="1"/>
  <c r="FD205" i="1" s="1"/>
  <c r="FD219" i="1" s="1"/>
  <c r="FE184" i="1"/>
  <c r="FD210" i="1" s="1"/>
  <c r="FD224" i="1" s="1"/>
  <c r="FE178" i="1"/>
  <c r="FD204" i="1" s="1"/>
  <c r="FD218" i="1" s="1"/>
  <c r="CL157" i="1"/>
  <c r="CL305" i="1"/>
  <c r="CL287" i="1"/>
  <c r="CK291" i="1" s="1"/>
  <c r="CK295" i="1" s="1"/>
  <c r="BA142" i="1"/>
  <c r="BA143" i="1" s="1"/>
  <c r="AZ112" i="1"/>
  <c r="BA157" i="1"/>
  <c r="BA305" i="1"/>
  <c r="AZ309" i="1" s="1"/>
  <c r="AZ313" i="1" s="1"/>
  <c r="BA287" i="1"/>
  <c r="AZ291" i="1" s="1"/>
  <c r="AE157" i="1"/>
  <c r="AE287" i="1"/>
  <c r="AD291" i="1" s="1"/>
  <c r="AE305" i="1"/>
  <c r="AE142" i="1"/>
  <c r="AE143" i="1" s="1"/>
  <c r="BZ174" i="1"/>
  <c r="AU287" i="1"/>
  <c r="AU157" i="1"/>
  <c r="AU142" i="1"/>
  <c r="AU143" i="1" s="1"/>
  <c r="AU305" i="1"/>
  <c r="AT309" i="1" s="1"/>
  <c r="AT112" i="1"/>
  <c r="Z30" i="7" s="1"/>
  <c r="GP211" i="1"/>
  <c r="GP225" i="1" s="1"/>
  <c r="GP205" i="1"/>
  <c r="GP219" i="1" s="1"/>
  <c r="FK309" i="1"/>
  <c r="FL313" i="1" s="1"/>
  <c r="EU179" i="1"/>
  <c r="ET205" i="1" s="1"/>
  <c r="ET219" i="1" s="1"/>
  <c r="ES245" i="1" s="1"/>
  <c r="EU178" i="1"/>
  <c r="ET204" i="1" s="1"/>
  <c r="ET218" i="1" s="1"/>
  <c r="ES244" i="1" s="1"/>
  <c r="EU180" i="1"/>
  <c r="ET206" i="1" s="1"/>
  <c r="ET220" i="1" s="1"/>
  <c r="ES246" i="1" s="1"/>
  <c r="EU182" i="1"/>
  <c r="ET208" i="1" s="1"/>
  <c r="ET222" i="1" s="1"/>
  <c r="ES248" i="1" s="1"/>
  <c r="EU181" i="1"/>
  <c r="ET207" i="1" s="1"/>
  <c r="ET221" i="1" s="1"/>
  <c r="ES247" i="1" s="1"/>
  <c r="EU183" i="1"/>
  <c r="ET209" i="1" s="1"/>
  <c r="ET223" i="1" s="1"/>
  <c r="ES249" i="1" s="1"/>
  <c r="EU177" i="1"/>
  <c r="ET203" i="1" s="1"/>
  <c r="EU186" i="1"/>
  <c r="ET212" i="1" s="1"/>
  <c r="ET226" i="1" s="1"/>
  <c r="ES252" i="1" s="1"/>
  <c r="EU184" i="1"/>
  <c r="ET210" i="1" s="1"/>
  <c r="ET224" i="1" s="1"/>
  <c r="ES250" i="1" s="1"/>
  <c r="EU185" i="1"/>
  <c r="ET211" i="1" s="1"/>
  <c r="ET225" i="1" s="1"/>
  <c r="ES251" i="1" s="1"/>
  <c r="EU291" i="1"/>
  <c r="EE291" i="1"/>
  <c r="EE295" i="1" s="1"/>
  <c r="DO309" i="1"/>
  <c r="DP165" i="1"/>
  <c r="DP166" i="1" s="1"/>
  <c r="CV5" i="7"/>
  <c r="GU165" i="1"/>
  <c r="GU166" i="1" s="1"/>
  <c r="GA5" i="7"/>
  <c r="GE165" i="1"/>
  <c r="GE166" i="1" s="1"/>
  <c r="FK5" i="7"/>
  <c r="FO165" i="1"/>
  <c r="FO166" i="1" s="1"/>
  <c r="EU5" i="7"/>
  <c r="EH177" i="1"/>
  <c r="EG203" i="1" s="1"/>
  <c r="EH180" i="1"/>
  <c r="EG206" i="1" s="1"/>
  <c r="EG220" i="1" s="1"/>
  <c r="EH181" i="1"/>
  <c r="EG207" i="1" s="1"/>
  <c r="EG221" i="1" s="1"/>
  <c r="EH184" i="1"/>
  <c r="EG210" i="1" s="1"/>
  <c r="EG224" i="1" s="1"/>
  <c r="EH178" i="1"/>
  <c r="EG204" i="1" s="1"/>
  <c r="EG218" i="1" s="1"/>
  <c r="EH182" i="1"/>
  <c r="EG208" i="1" s="1"/>
  <c r="EG222" i="1" s="1"/>
  <c r="EH186" i="1"/>
  <c r="EG212" i="1" s="1"/>
  <c r="EG226" i="1" s="1"/>
  <c r="EH183" i="1"/>
  <c r="EG209" i="1" s="1"/>
  <c r="EG223" i="1" s="1"/>
  <c r="EH185" i="1"/>
  <c r="EG211" i="1" s="1"/>
  <c r="EG225" i="1" s="1"/>
  <c r="EH179" i="1"/>
  <c r="EG205" i="1" s="1"/>
  <c r="EG219" i="1" s="1"/>
  <c r="DO5" i="7"/>
  <c r="EI165" i="1"/>
  <c r="EI166" i="1" s="1"/>
  <c r="DB174" i="1"/>
  <c r="DB28" i="1" s="1"/>
  <c r="CN165" i="1"/>
  <c r="CN166" i="1" s="1"/>
  <c r="BT5" i="7"/>
  <c r="CB291" i="1"/>
  <c r="CB295" i="1" s="1"/>
  <c r="GW112" i="1"/>
  <c r="GX287" i="1"/>
  <c r="GX157" i="1"/>
  <c r="GX112" i="1"/>
  <c r="GX305" i="1"/>
  <c r="GX142" i="1"/>
  <c r="GX143" i="1" s="1"/>
  <c r="CY1147" i="1"/>
  <c r="CX1153" i="1"/>
  <c r="CD25" i="7" s="1"/>
  <c r="BH797" i="1"/>
  <c r="BI1094" i="1"/>
  <c r="AM37" i="7"/>
  <c r="BG1129" i="1"/>
  <c r="AM79" i="7" s="1"/>
  <c r="F88" i="19" l="1"/>
  <c r="CJ295" i="1"/>
  <c r="AO291" i="1"/>
  <c r="FH209" i="1"/>
  <c r="FH223" i="1" s="1"/>
  <c r="FG249" i="1" s="1"/>
  <c r="FH211" i="1"/>
  <c r="FH225" i="1" s="1"/>
  <c r="FG251" i="1" s="1"/>
  <c r="FH207" i="1"/>
  <c r="FH221" i="1" s="1"/>
  <c r="FG247" i="1" s="1"/>
  <c r="DA207" i="1"/>
  <c r="DA221" i="1" s="1"/>
  <c r="DA247" i="1" s="1"/>
  <c r="DA208" i="1"/>
  <c r="DA222" i="1" s="1"/>
  <c r="DA248" i="1" s="1"/>
  <c r="BU208" i="1"/>
  <c r="BU222" i="1" s="1"/>
  <c r="BT248" i="1" s="1"/>
  <c r="CR211" i="1"/>
  <c r="CR225" i="1" s="1"/>
  <c r="CQ251" i="1" s="1"/>
  <c r="CU211" i="1"/>
  <c r="CU225" i="1" s="1"/>
  <c r="CU206" i="1"/>
  <c r="CU220" i="1" s="1"/>
  <c r="CF208" i="1"/>
  <c r="CF222" i="1" s="1"/>
  <c r="CE248" i="1" s="1"/>
  <c r="CF205" i="1"/>
  <c r="CF219" i="1" s="1"/>
  <c r="CE245" i="1" s="1"/>
  <c r="DC206" i="1"/>
  <c r="DC220" i="1" s="1"/>
  <c r="DB246" i="1" s="1"/>
  <c r="DC208" i="1"/>
  <c r="DC222" i="1" s="1"/>
  <c r="DB248" i="1" s="1"/>
  <c r="CX291" i="1"/>
  <c r="CX295" i="1" s="1"/>
  <c r="AC204" i="1"/>
  <c r="AC218" i="1" s="1"/>
  <c r="CM212" i="1"/>
  <c r="CM226" i="1" s="1"/>
  <c r="CI204" i="1"/>
  <c r="CI218" i="1" s="1"/>
  <c r="CI244" i="1" s="1"/>
  <c r="CR212" i="1"/>
  <c r="CR226" i="1" s="1"/>
  <c r="CQ252" i="1" s="1"/>
  <c r="AT211" i="1"/>
  <c r="AT225" i="1" s="1"/>
  <c r="CJ205" i="1"/>
  <c r="CJ219" i="1" s="1"/>
  <c r="CI245" i="1" s="1"/>
  <c r="AS206" i="1"/>
  <c r="AS220" i="1" s="1"/>
  <c r="AC207" i="1"/>
  <c r="AC221" i="1" s="1"/>
  <c r="FC204" i="1"/>
  <c r="FC218" i="1" s="1"/>
  <c r="AZ204" i="1"/>
  <c r="AZ218" i="1" s="1"/>
  <c r="AY244" i="1" s="1"/>
  <c r="AZ208" i="1"/>
  <c r="AZ222" i="1" s="1"/>
  <c r="AY248" i="1" s="1"/>
  <c r="DA211" i="1"/>
  <c r="DA225" i="1" s="1"/>
  <c r="DA251" i="1" s="1"/>
  <c r="DA212" i="1"/>
  <c r="DA226" i="1" s="1"/>
  <c r="DA252" i="1"/>
  <c r="AP309" i="1"/>
  <c r="DI209" i="1"/>
  <c r="DI223" i="1" s="1"/>
  <c r="DI206" i="1"/>
  <c r="DI220" i="1" s="1"/>
  <c r="DH246" i="1" s="1"/>
  <c r="BU206" i="1"/>
  <c r="BU220" i="1" s="1"/>
  <c r="BT246" i="1" s="1"/>
  <c r="BU209" i="1"/>
  <c r="BU223" i="1" s="1"/>
  <c r="BT249" i="1" s="1"/>
  <c r="CR203" i="1"/>
  <c r="CJ206" i="1"/>
  <c r="CJ220" i="1" s="1"/>
  <c r="CI246" i="1" s="1"/>
  <c r="CJ203" i="1"/>
  <c r="AS212" i="1"/>
  <c r="AS226" i="1" s="1"/>
  <c r="AS210" i="1"/>
  <c r="AS224" i="1" s="1"/>
  <c r="DL295" i="1"/>
  <c r="CF209" i="1"/>
  <c r="CF223" i="1" s="1"/>
  <c r="CE249" i="1" s="1"/>
  <c r="CF212" i="1"/>
  <c r="CF226" i="1" s="1"/>
  <c r="CE252" i="1" s="1"/>
  <c r="EP309" i="1"/>
  <c r="EP313" i="1" s="1"/>
  <c r="GR209" i="1"/>
  <c r="GR223" i="1" s="1"/>
  <c r="GQ249" i="1" s="1"/>
  <c r="DC210" i="1"/>
  <c r="DC224" i="1" s="1"/>
  <c r="DB250" i="1" s="1"/>
  <c r="DC211" i="1"/>
  <c r="DC225" i="1" s="1"/>
  <c r="DB251" i="1" s="1"/>
  <c r="EO212" i="1"/>
  <c r="EO226" i="1" s="1"/>
  <c r="EO204" i="1"/>
  <c r="EO218" i="1" s="1"/>
  <c r="DA210" i="1"/>
  <c r="DA224" i="1" s="1"/>
  <c r="DA250" i="1" s="1"/>
  <c r="GF250" i="1"/>
  <c r="AZ244" i="1"/>
  <c r="FC211" i="1"/>
  <c r="FC225" i="1" s="1"/>
  <c r="CG205" i="1"/>
  <c r="CG219" i="1" s="1"/>
  <c r="CF245" i="1" s="1"/>
  <c r="FC209" i="1"/>
  <c r="FC223" i="1" s="1"/>
  <c r="FC206" i="1"/>
  <c r="FC220" i="1" s="1"/>
  <c r="CN209" i="1"/>
  <c r="CN223" i="1" s="1"/>
  <c r="CM249" i="1" s="1"/>
  <c r="CO210" i="1"/>
  <c r="CO224" i="1" s="1"/>
  <c r="AT209" i="1"/>
  <c r="AT223" i="1" s="1"/>
  <c r="AS249" i="1" s="1"/>
  <c r="CG206" i="1"/>
  <c r="CG220" i="1" s="1"/>
  <c r="CU212" i="1"/>
  <c r="CU226" i="1" s="1"/>
  <c r="FJ291" i="1"/>
  <c r="FV211" i="1"/>
  <c r="FV225" i="1" s="1"/>
  <c r="FV203" i="1"/>
  <c r="FV251" i="1"/>
  <c r="AE267" i="1"/>
  <c r="AS208" i="1"/>
  <c r="AS222" i="1" s="1"/>
  <c r="AS248" i="1" s="1"/>
  <c r="FV209" i="1"/>
  <c r="FV223" i="1" s="1"/>
  <c r="FV249" i="1" s="1"/>
  <c r="BP205" i="1"/>
  <c r="BP219" i="1" s="1"/>
  <c r="BP245" i="1" s="1"/>
  <c r="DI203" i="1"/>
  <c r="BU212" i="1"/>
  <c r="BU226" i="1" s="1"/>
  <c r="BT252" i="1" s="1"/>
  <c r="AT206" i="1"/>
  <c r="AT220" i="1" s="1"/>
  <c r="AS246" i="1" s="1"/>
  <c r="AS204" i="1"/>
  <c r="AS218" i="1" s="1"/>
  <c r="CU209" i="1"/>
  <c r="CU223" i="1" s="1"/>
  <c r="BO313" i="1"/>
  <c r="AI291" i="1"/>
  <c r="AI295" i="1" s="1"/>
  <c r="EI207" i="1"/>
  <c r="EI221" i="1" s="1"/>
  <c r="EI247" i="1" s="1"/>
  <c r="DI291" i="1"/>
  <c r="DJ295" i="1" s="1"/>
  <c r="AI309" i="1"/>
  <c r="AI313" i="1" s="1"/>
  <c r="FL210" i="1"/>
  <c r="FL224" i="1" s="1"/>
  <c r="FL250" i="1" s="1"/>
  <c r="EI212" i="1"/>
  <c r="EI226" i="1" s="1"/>
  <c r="EI252" i="1" s="1"/>
  <c r="EI211" i="1"/>
  <c r="EI225" i="1" s="1"/>
  <c r="EI251" i="1" s="1"/>
  <c r="CX206" i="1"/>
  <c r="CX220" i="1" s="1"/>
  <c r="CW246" i="1" s="1"/>
  <c r="CX207" i="1"/>
  <c r="CX221" i="1" s="1"/>
  <c r="CW247" i="1" s="1"/>
  <c r="AO309" i="1"/>
  <c r="CU207" i="1"/>
  <c r="CU221" i="1" s="1"/>
  <c r="CL204" i="1"/>
  <c r="CL218" i="1" s="1"/>
  <c r="CL244" i="1" s="1"/>
  <c r="FL212" i="1"/>
  <c r="FL226" i="1" s="1"/>
  <c r="FL252" i="1" s="1"/>
  <c r="BP211" i="1"/>
  <c r="BP225" i="1" s="1"/>
  <c r="BP251" i="1" s="1"/>
  <c r="CC313" i="1"/>
  <c r="FX204" i="1"/>
  <c r="FX218" i="1" s="1"/>
  <c r="FW244" i="1" s="1"/>
  <c r="DS209" i="1"/>
  <c r="DS223" i="1" s="1"/>
  <c r="DR249" i="1" s="1"/>
  <c r="DS204" i="1"/>
  <c r="DS218" i="1" s="1"/>
  <c r="DR244" i="1" s="1"/>
  <c r="DS203" i="1"/>
  <c r="DT205" i="1"/>
  <c r="DT219" i="1" s="1"/>
  <c r="CG204" i="1"/>
  <c r="CG218" i="1" s="1"/>
  <c r="CU204" i="1"/>
  <c r="CU218" i="1" s="1"/>
  <c r="GV209" i="1"/>
  <c r="GV223" i="1" s="1"/>
  <c r="GU249" i="1" s="1"/>
  <c r="GV207" i="1"/>
  <c r="GV221" i="1" s="1"/>
  <c r="GU247" i="1" s="1"/>
  <c r="AF206" i="1"/>
  <c r="AF220" i="1" s="1"/>
  <c r="AE246" i="1" s="1"/>
  <c r="DC204" i="1"/>
  <c r="DC218" i="1" s="1"/>
  <c r="CL208" i="1"/>
  <c r="CL222" i="1" s="1"/>
  <c r="CL248" i="1" s="1"/>
  <c r="FH206" i="1"/>
  <c r="FH220" i="1" s="1"/>
  <c r="FG246" i="1" s="1"/>
  <c r="GP247" i="1"/>
  <c r="FL207" i="1"/>
  <c r="FL221" i="1" s="1"/>
  <c r="EK291" i="1"/>
  <c r="DA203" i="1"/>
  <c r="DE209" i="1"/>
  <c r="DE223" i="1" s="1"/>
  <c r="DE249" i="1" s="1"/>
  <c r="BP210" i="1"/>
  <c r="BP224" i="1" s="1"/>
  <c r="BP250" i="1" s="1"/>
  <c r="DB313" i="1"/>
  <c r="AT203" i="1"/>
  <c r="DS211" i="1"/>
  <c r="DS225" i="1" s="1"/>
  <c r="DR251" i="1" s="1"/>
  <c r="DS212" i="1"/>
  <c r="DS226" i="1" s="1"/>
  <c r="DR252" i="1" s="1"/>
  <c r="DT203" i="1"/>
  <c r="DT210" i="1"/>
  <c r="DT224" i="1" s="1"/>
  <c r="CF207" i="1"/>
  <c r="CF221" i="1" s="1"/>
  <c r="CE247" i="1" s="1"/>
  <c r="FH210" i="1"/>
  <c r="FH224" i="1" s="1"/>
  <c r="FG250" i="1" s="1"/>
  <c r="FH208" i="1"/>
  <c r="FH222" i="1" s="1"/>
  <c r="FG248" i="1" s="1"/>
  <c r="EP205" i="1"/>
  <c r="EP219" i="1" s="1"/>
  <c r="EO245" i="1" s="1"/>
  <c r="EQ207" i="1"/>
  <c r="EQ221" i="1" s="1"/>
  <c r="FL211" i="1"/>
  <c r="FL225" i="1" s="1"/>
  <c r="FL251" i="1" s="1"/>
  <c r="FL206" i="1"/>
  <c r="FL220" i="1" s="1"/>
  <c r="CC212" i="1"/>
  <c r="CC226" i="1" s="1"/>
  <c r="CC210" i="1"/>
  <c r="CC224" i="1" s="1"/>
  <c r="DE291" i="1"/>
  <c r="DE295" i="1" s="1"/>
  <c r="FL246" i="1"/>
  <c r="CN212" i="1"/>
  <c r="CN226" i="1" s="1"/>
  <c r="CM252" i="1" s="1"/>
  <c r="CR210" i="1"/>
  <c r="CR224" i="1" s="1"/>
  <c r="CQ250" i="1" s="1"/>
  <c r="CR206" i="1"/>
  <c r="CR220" i="1" s="1"/>
  <c r="CQ246" i="1" s="1"/>
  <c r="CO211" i="1"/>
  <c r="CO225" i="1" s="1"/>
  <c r="CO204" i="1"/>
  <c r="CO218" i="1" s="1"/>
  <c r="AT207" i="1"/>
  <c r="AT221" i="1" s="1"/>
  <c r="AS247" i="1" s="1"/>
  <c r="AS211" i="1"/>
  <c r="AS225" i="1" s="1"/>
  <c r="FX209" i="1"/>
  <c r="FX223" i="1" s="1"/>
  <c r="FW249" i="1" s="1"/>
  <c r="FX207" i="1"/>
  <c r="FX221" i="1" s="1"/>
  <c r="FW247" i="1" s="1"/>
  <c r="GV211" i="1"/>
  <c r="GV225" i="1" s="1"/>
  <c r="GU251" i="1" s="1"/>
  <c r="EP209" i="1"/>
  <c r="EP223" i="1" s="1"/>
  <c r="EO249" i="1" s="1"/>
  <c r="EP210" i="1"/>
  <c r="EP224" i="1" s="1"/>
  <c r="EO250" i="1" s="1"/>
  <c r="DI313" i="1"/>
  <c r="FR309" i="1"/>
  <c r="FR313" i="1" s="1"/>
  <c r="FV212" i="1"/>
  <c r="FV226" i="1" s="1"/>
  <c r="FV252" i="1" s="1"/>
  <c r="DA205" i="1"/>
  <c r="DA219" i="1" s="1"/>
  <c r="DA245" i="1" s="1"/>
  <c r="AD210" i="1"/>
  <c r="AD224" i="1" s="1"/>
  <c r="AD250" i="1" s="1"/>
  <c r="GW291" i="1"/>
  <c r="GX291" i="1"/>
  <c r="ET217" i="1"/>
  <c r="ET200" i="1"/>
  <c r="ET27" i="1" s="1"/>
  <c r="FC244" i="1"/>
  <c r="DI217" i="1"/>
  <c r="DI200" i="1"/>
  <c r="DI27" i="1" s="1"/>
  <c r="DH250" i="1"/>
  <c r="GA217" i="1"/>
  <c r="GA215" i="1" s="1"/>
  <c r="GA200" i="1"/>
  <c r="GA27" i="1" s="1"/>
  <c r="BW267" i="1"/>
  <c r="AM267" i="1"/>
  <c r="BZ267" i="1"/>
  <c r="FT267" i="1"/>
  <c r="ET267" i="1"/>
  <c r="CQ267" i="1"/>
  <c r="CW267" i="1"/>
  <c r="CC267" i="1"/>
  <c r="BO267" i="1"/>
  <c r="BG267" i="1"/>
  <c r="FZ267" i="1"/>
  <c r="EB267" i="1"/>
  <c r="EQ267" i="1"/>
  <c r="AT267" i="1"/>
  <c r="DF267" i="1"/>
  <c r="GE267" i="1"/>
  <c r="GT267" i="1"/>
  <c r="FD267" i="1"/>
  <c r="CZ267" i="1"/>
  <c r="DS267" i="1"/>
  <c r="AX267" i="1"/>
  <c r="DG267" i="1"/>
  <c r="BM267" i="1"/>
  <c r="GI267" i="1"/>
  <c r="FU267" i="1"/>
  <c r="GX267" i="1"/>
  <c r="G30" i="7"/>
  <c r="W112" i="1"/>
  <c r="BX217" i="1"/>
  <c r="BX200" i="1"/>
  <c r="EX309" i="1"/>
  <c r="EX313" i="1" s="1"/>
  <c r="EY309" i="1"/>
  <c r="GW309" i="1"/>
  <c r="GX309" i="1"/>
  <c r="GC30" i="7"/>
  <c r="EG217" i="1"/>
  <c r="EG200" i="1"/>
  <c r="EG27" i="1" s="1"/>
  <c r="AU165" i="1"/>
  <c r="AU166" i="1" s="1"/>
  <c r="AA5" i="7"/>
  <c r="FC252" i="1"/>
  <c r="AN165" i="1"/>
  <c r="AN166" i="1" s="1"/>
  <c r="T5" i="7"/>
  <c r="W95" i="1"/>
  <c r="CP267" i="1"/>
  <c r="FE267" i="1"/>
  <c r="BY267" i="1"/>
  <c r="DK267" i="1"/>
  <c r="CH267" i="1"/>
  <c r="FL267" i="1"/>
  <c r="BI267" i="1"/>
  <c r="CO267" i="1"/>
  <c r="GJ267" i="1"/>
  <c r="GL267" i="1"/>
  <c r="EX267" i="1"/>
  <c r="AN267" i="1"/>
  <c r="FI267" i="1"/>
  <c r="AZ267" i="1"/>
  <c r="DQ267" i="1"/>
  <c r="CK267" i="1"/>
  <c r="DL267" i="1"/>
  <c r="CG267" i="1"/>
  <c r="CM267" i="1"/>
  <c r="GN267" i="1"/>
  <c r="GP267" i="1"/>
  <c r="EK267" i="1"/>
  <c r="EU267" i="1"/>
  <c r="BC267" i="1"/>
  <c r="FK267" i="1"/>
  <c r="CA267" i="1"/>
  <c r="DR267" i="1"/>
  <c r="AI267" i="1"/>
  <c r="EE267" i="1"/>
  <c r="AO267" i="1"/>
  <c r="GU267" i="1"/>
  <c r="GG267" i="1"/>
  <c r="DM267" i="1"/>
  <c r="AS267" i="1"/>
  <c r="DC267" i="1"/>
  <c r="DN267" i="1"/>
  <c r="BA267" i="1"/>
  <c r="EA267" i="1"/>
  <c r="CS267" i="1"/>
  <c r="ES267" i="1"/>
  <c r="CI267" i="1"/>
  <c r="FP267" i="1"/>
  <c r="GK267" i="1"/>
  <c r="AB267" i="1"/>
  <c r="AA267" i="1"/>
  <c r="AA291" i="1"/>
  <c r="W287" i="1"/>
  <c r="EY165" i="1"/>
  <c r="EY166" i="1" s="1"/>
  <c r="EE5" i="7"/>
  <c r="AF165" i="1"/>
  <c r="AF166" i="1" s="1"/>
  <c r="L5" i="7"/>
  <c r="BL217" i="1"/>
  <c r="BL200" i="1"/>
  <c r="AP291" i="1"/>
  <c r="W5" i="7"/>
  <c r="AQ165" i="1"/>
  <c r="AQ166" i="1" s="1"/>
  <c r="DX30" i="7"/>
  <c r="DY5" i="7"/>
  <c r="ES165" i="1"/>
  <c r="ES166" i="1" s="1"/>
  <c r="ES309" i="1"/>
  <c r="ET309" i="1"/>
  <c r="FS291" i="1"/>
  <c r="FS295" i="1" s="1"/>
  <c r="FT291" i="1"/>
  <c r="FT295" i="1" s="1"/>
  <c r="FH30" i="7"/>
  <c r="AW217" i="1"/>
  <c r="AW200" i="1"/>
  <c r="GB209" i="1"/>
  <c r="GB223" i="1" s="1"/>
  <c r="GA249" i="1" s="1"/>
  <c r="GB210" i="1"/>
  <c r="GB224" i="1" s="1"/>
  <c r="GA250" i="1" s="1"/>
  <c r="GB206" i="1"/>
  <c r="GB220" i="1" s="1"/>
  <c r="GA246" i="1" s="1"/>
  <c r="AN291" i="1"/>
  <c r="AN295" i="1" s="1"/>
  <c r="GX205" i="1"/>
  <c r="GX219" i="1" s="1"/>
  <c r="GW205" i="1"/>
  <c r="GW219" i="1" s="1"/>
  <c r="GX210" i="1"/>
  <c r="GX224" i="1" s="1"/>
  <c r="GW210" i="1"/>
  <c r="GW224" i="1" s="1"/>
  <c r="GX211" i="1"/>
  <c r="GX225" i="1" s="1"/>
  <c r="GW211" i="1"/>
  <c r="GW225" i="1" s="1"/>
  <c r="GV251" i="1" s="1"/>
  <c r="BZ248" i="1"/>
  <c r="CN206" i="1"/>
  <c r="CN220" i="1" s="1"/>
  <c r="CM246" i="1" s="1"/>
  <c r="CN211" i="1"/>
  <c r="CN225" i="1" s="1"/>
  <c r="CN203" i="1"/>
  <c r="CR205" i="1"/>
  <c r="CR219" i="1" s="1"/>
  <c r="CQ245" i="1" s="1"/>
  <c r="CR217" i="1"/>
  <c r="CO203" i="1"/>
  <c r="CO208" i="1"/>
  <c r="CO222" i="1" s="1"/>
  <c r="CO212" i="1"/>
  <c r="CO226" i="1" s="1"/>
  <c r="CN252" i="1" s="1"/>
  <c r="FX165" i="1"/>
  <c r="FX166" i="1" s="1"/>
  <c r="FD5" i="7"/>
  <c r="CI5" i="7"/>
  <c r="DC165" i="1"/>
  <c r="DC166" i="1" s="1"/>
  <c r="AT205" i="1"/>
  <c r="AT219" i="1" s="1"/>
  <c r="AS245" i="1" s="1"/>
  <c r="AT212" i="1"/>
  <c r="AT226" i="1" s="1"/>
  <c r="AS252" i="1" s="1"/>
  <c r="FT30" i="7"/>
  <c r="ET30" i="7"/>
  <c r="DD30" i="7"/>
  <c r="CT165" i="1"/>
  <c r="CT166" i="1" s="1"/>
  <c r="BZ5" i="7"/>
  <c r="DM291" i="1"/>
  <c r="DM295" i="1" s="1"/>
  <c r="FX206" i="1"/>
  <c r="FX220" i="1" s="1"/>
  <c r="FW246" i="1" s="1"/>
  <c r="FX208" i="1"/>
  <c r="FX222" i="1" s="1"/>
  <c r="FW248" i="1" s="1"/>
  <c r="FE205" i="1"/>
  <c r="FE219" i="1" s="1"/>
  <c r="FE208" i="1"/>
  <c r="FE222" i="1" s="1"/>
  <c r="FD248" i="1" s="1"/>
  <c r="FE204" i="1"/>
  <c r="FE218" i="1" s="1"/>
  <c r="FD244" i="1" s="1"/>
  <c r="L30" i="5"/>
  <c r="BU295" i="1"/>
  <c r="GD30" i="7"/>
  <c r="DO313" i="1"/>
  <c r="DP313" i="1"/>
  <c r="AT291" i="1"/>
  <c r="AU291" i="1"/>
  <c r="BA165" i="1"/>
  <c r="BA166" i="1" s="1"/>
  <c r="AG5" i="7"/>
  <c r="FD245" i="1"/>
  <c r="FC245" i="1"/>
  <c r="AO30" i="7"/>
  <c r="BB30" i="7"/>
  <c r="DH249" i="1"/>
  <c r="EO267" i="1"/>
  <c r="DB267" i="1"/>
  <c r="DO267" i="1"/>
  <c r="CR267" i="1"/>
  <c r="EG267" i="1"/>
  <c r="AH267" i="1"/>
  <c r="DZ267" i="1"/>
  <c r="CF267" i="1"/>
  <c r="FW267" i="1"/>
  <c r="FY267" i="1"/>
  <c r="FO267" i="1"/>
  <c r="DU267" i="1"/>
  <c r="BN267" i="1"/>
  <c r="FM267" i="1"/>
  <c r="BT267" i="1"/>
  <c r="DJ267" i="1"/>
  <c r="BD267" i="1"/>
  <c r="ED267" i="1"/>
  <c r="DD267" i="1"/>
  <c r="GA267" i="1"/>
  <c r="GC267" i="1"/>
  <c r="AG267" i="1"/>
  <c r="FJ267" i="1"/>
  <c r="EY267" i="1"/>
  <c r="BL267" i="1"/>
  <c r="DX267" i="1"/>
  <c r="DE267" i="1"/>
  <c r="DP267" i="1"/>
  <c r="CD267" i="1"/>
  <c r="EJ267" i="1"/>
  <c r="BF267" i="1"/>
  <c r="GB267" i="1"/>
  <c r="GW267" i="1"/>
  <c r="EI267" i="1"/>
  <c r="BH267" i="1"/>
  <c r="EF267" i="1"/>
  <c r="AK267" i="1"/>
  <c r="BV267" i="1"/>
  <c r="AW267" i="1"/>
  <c r="BK267" i="1"/>
  <c r="BE267" i="1"/>
  <c r="BX267" i="1"/>
  <c r="GF267" i="1"/>
  <c r="FR267" i="1"/>
  <c r="AD267" i="1"/>
  <c r="AA165" i="1"/>
  <c r="G5" i="7"/>
  <c r="W157" i="1"/>
  <c r="AE291" i="1"/>
  <c r="AE295" i="1" s="1"/>
  <c r="AF291" i="1"/>
  <c r="AP165" i="1"/>
  <c r="AP166" i="1" s="1"/>
  <c r="V5" i="7"/>
  <c r="FV165" i="1"/>
  <c r="FV166" i="1" s="1"/>
  <c r="FB5" i="7"/>
  <c r="AP313" i="1"/>
  <c r="DY30" i="7"/>
  <c r="DZ5" i="7"/>
  <c r="ET165" i="1"/>
  <c r="ET166" i="1" s="1"/>
  <c r="EY30" i="7"/>
  <c r="BA217" i="1"/>
  <c r="BA200" i="1"/>
  <c r="GB208" i="1"/>
  <c r="GB222" i="1" s="1"/>
  <c r="GA248" i="1" s="1"/>
  <c r="GB203" i="1"/>
  <c r="GB207" i="1"/>
  <c r="GB221" i="1" s="1"/>
  <c r="GA247" i="1" s="1"/>
  <c r="BK165" i="1"/>
  <c r="BK166" i="1" s="1"/>
  <c r="AQ5" i="7"/>
  <c r="AA258" i="1"/>
  <c r="AC258" i="1"/>
  <c r="AG258" i="1"/>
  <c r="AF258" i="1"/>
  <c r="AE258" i="1"/>
  <c r="AH258" i="1"/>
  <c r="AK258" i="1"/>
  <c r="AI258" i="1"/>
  <c r="AJ258" i="1"/>
  <c r="AL258" i="1"/>
  <c r="AV258" i="1"/>
  <c r="AP258" i="1"/>
  <c r="AQ258" i="1"/>
  <c r="AS258" i="1"/>
  <c r="AW258" i="1"/>
  <c r="AR258" i="1"/>
  <c r="AM258" i="1"/>
  <c r="AU258" i="1"/>
  <c r="AX258" i="1"/>
  <c r="AO258" i="1"/>
  <c r="AT258" i="1"/>
  <c r="AN258" i="1"/>
  <c r="FT258" i="1"/>
  <c r="FT39" i="1" s="1"/>
  <c r="EZ66" i="7" s="1"/>
  <c r="FO258" i="1"/>
  <c r="FO39" i="1" s="1"/>
  <c r="EU66" i="7" s="1"/>
  <c r="GT258" i="1"/>
  <c r="GT39" i="1" s="1"/>
  <c r="FZ66" i="7" s="1"/>
  <c r="GK258" i="1"/>
  <c r="GK39" i="1" s="1"/>
  <c r="FQ66" i="7" s="1"/>
  <c r="GV258" i="1"/>
  <c r="GV39" i="1" s="1"/>
  <c r="GB66" i="7" s="1"/>
  <c r="FX258" i="1"/>
  <c r="FX39" i="1" s="1"/>
  <c r="FD66" i="7" s="1"/>
  <c r="GI258" i="1"/>
  <c r="GI39" i="1" s="1"/>
  <c r="FO66" i="7" s="1"/>
  <c r="GX258" i="1"/>
  <c r="GX39" i="1" s="1"/>
  <c r="GD66" i="7" s="1"/>
  <c r="U66" i="5" s="1"/>
  <c r="FZ258" i="1"/>
  <c r="FZ39" i="1" s="1"/>
  <c r="FF66" i="7" s="1"/>
  <c r="S66" i="5" s="1"/>
  <c r="BF258" i="1"/>
  <c r="DF258" i="1"/>
  <c r="DF39" i="1" s="1"/>
  <c r="CL66" i="7" s="1"/>
  <c r="M66" i="5" s="1"/>
  <c r="GW258" i="1"/>
  <c r="GW39" i="1" s="1"/>
  <c r="GC66" i="7" s="1"/>
  <c r="GR258" i="1"/>
  <c r="GR39" i="1" s="1"/>
  <c r="FX66" i="7" s="1"/>
  <c r="GJ258" i="1"/>
  <c r="GJ39" i="1" s="1"/>
  <c r="FP66" i="7" s="1"/>
  <c r="GE258" i="1"/>
  <c r="GE39" i="1" s="1"/>
  <c r="FK66" i="7" s="1"/>
  <c r="FW258" i="1"/>
  <c r="FW39" i="1" s="1"/>
  <c r="FC66" i="7" s="1"/>
  <c r="FV258" i="1"/>
  <c r="FV39" i="1" s="1"/>
  <c r="FB66" i="7" s="1"/>
  <c r="GC258" i="1"/>
  <c r="GC39" i="1" s="1"/>
  <c r="FI66" i="7" s="1"/>
  <c r="GN258" i="1"/>
  <c r="GN39" i="1" s="1"/>
  <c r="FT66" i="7" s="1"/>
  <c r="FP258" i="1"/>
  <c r="FP39" i="1" s="1"/>
  <c r="EV66" i="7" s="1"/>
  <c r="DK258" i="1"/>
  <c r="DK39" i="1" s="1"/>
  <c r="CQ66" i="7" s="1"/>
  <c r="DP258" i="1"/>
  <c r="DP39" i="1" s="1"/>
  <c r="CV66" i="7" s="1"/>
  <c r="DU258" i="1"/>
  <c r="DU39" i="1" s="1"/>
  <c r="DA66" i="7" s="1"/>
  <c r="DZ258" i="1"/>
  <c r="DZ39" i="1" s="1"/>
  <c r="DF66" i="7" s="1"/>
  <c r="EE258" i="1"/>
  <c r="EE39" i="1" s="1"/>
  <c r="DK66" i="7" s="1"/>
  <c r="EJ258" i="1"/>
  <c r="EJ39" i="1" s="1"/>
  <c r="DP66" i="7" s="1"/>
  <c r="EO258" i="1"/>
  <c r="EO39" i="1" s="1"/>
  <c r="DU66" i="7" s="1"/>
  <c r="ET258" i="1"/>
  <c r="ET39" i="1" s="1"/>
  <c r="DZ66" i="7" s="1"/>
  <c r="EY258" i="1"/>
  <c r="EY39" i="1" s="1"/>
  <c r="EE66" i="7" s="1"/>
  <c r="FD258" i="1"/>
  <c r="FD39" i="1" s="1"/>
  <c r="EJ66" i="7" s="1"/>
  <c r="FI258" i="1"/>
  <c r="FI39" i="1" s="1"/>
  <c r="EO66" i="7" s="1"/>
  <c r="FN258" i="1"/>
  <c r="FN39" i="1" s="1"/>
  <c r="ET66" i="7" s="1"/>
  <c r="R66" i="5" s="1"/>
  <c r="DL258" i="1"/>
  <c r="DL39" i="1" s="1"/>
  <c r="CR66" i="7" s="1"/>
  <c r="DQ258" i="1"/>
  <c r="DQ39" i="1" s="1"/>
  <c r="CW66" i="7" s="1"/>
  <c r="DV258" i="1"/>
  <c r="DV39" i="1" s="1"/>
  <c r="DB66" i="7" s="1"/>
  <c r="CI258" i="1"/>
  <c r="BM258" i="1"/>
  <c r="CR258" i="1"/>
  <c r="BL258" i="1"/>
  <c r="CS258" i="1"/>
  <c r="BV258" i="1"/>
  <c r="DB258" i="1"/>
  <c r="DB39" i="1" s="1"/>
  <c r="CH66" i="7" s="1"/>
  <c r="BO258" i="1"/>
  <c r="CU258" i="1"/>
  <c r="CU39" i="1" s="1"/>
  <c r="CA66" i="7" s="1"/>
  <c r="CF258" i="1"/>
  <c r="CG258" i="1"/>
  <c r="BZ258" i="1"/>
  <c r="GA258" i="1"/>
  <c r="GA39" i="1" s="1"/>
  <c r="FG66" i="7" s="1"/>
  <c r="GP258" i="1"/>
  <c r="GP39" i="1" s="1"/>
  <c r="FV66" i="7" s="1"/>
  <c r="FR258" i="1"/>
  <c r="FR39" i="1" s="1"/>
  <c r="EX66" i="7" s="1"/>
  <c r="FY258" i="1"/>
  <c r="FY39" i="1" s="1"/>
  <c r="FE66" i="7" s="1"/>
  <c r="FQ258" i="1"/>
  <c r="FQ39" i="1" s="1"/>
  <c r="EW66" i="7" s="1"/>
  <c r="GU258" i="1"/>
  <c r="GU39" i="1" s="1"/>
  <c r="GA66" i="7" s="1"/>
  <c r="GM258" i="1"/>
  <c r="GM39" i="1" s="1"/>
  <c r="FS66" i="7" s="1"/>
  <c r="GL258" i="1"/>
  <c r="GL39" i="1" s="1"/>
  <c r="FR66" i="7" s="1"/>
  <c r="T66" i="5" s="1"/>
  <c r="GS258" i="1"/>
  <c r="GS39" i="1" s="1"/>
  <c r="FY66" i="7" s="1"/>
  <c r="EA258" i="1"/>
  <c r="EA39" i="1" s="1"/>
  <c r="DG66" i="7" s="1"/>
  <c r="EF258" i="1"/>
  <c r="EF39" i="1" s="1"/>
  <c r="DL66" i="7" s="1"/>
  <c r="EK258" i="1"/>
  <c r="EK39" i="1" s="1"/>
  <c r="DQ66" i="7" s="1"/>
  <c r="EP258" i="1"/>
  <c r="EP39" i="1" s="1"/>
  <c r="DV66" i="7" s="1"/>
  <c r="P66" i="5" s="1"/>
  <c r="EU258" i="1"/>
  <c r="EU39" i="1" s="1"/>
  <c r="EA66" i="7" s="1"/>
  <c r="EZ258" i="1"/>
  <c r="EZ39" i="1" s="1"/>
  <c r="EF66" i="7" s="1"/>
  <c r="FE258" i="1"/>
  <c r="FE39" i="1" s="1"/>
  <c r="EK66" i="7" s="1"/>
  <c r="FJ258" i="1"/>
  <c r="FJ39" i="1" s="1"/>
  <c r="EP66" i="7" s="1"/>
  <c r="DH258" i="1"/>
  <c r="DH39" i="1" s="1"/>
  <c r="CN66" i="7" s="1"/>
  <c r="DM258" i="1"/>
  <c r="DM39" i="1" s="1"/>
  <c r="CS66" i="7" s="1"/>
  <c r="DR258" i="1"/>
  <c r="DR39" i="1" s="1"/>
  <c r="CX66" i="7" s="1"/>
  <c r="N66" i="5" s="1"/>
  <c r="DW258" i="1"/>
  <c r="DW39" i="1" s="1"/>
  <c r="DC66" i="7" s="1"/>
  <c r="EB258" i="1"/>
  <c r="EB39" i="1" s="1"/>
  <c r="DH66" i="7" s="1"/>
  <c r="EG258" i="1"/>
  <c r="EG39" i="1" s="1"/>
  <c r="DM66" i="7" s="1"/>
  <c r="EL258" i="1"/>
  <c r="EL39" i="1" s="1"/>
  <c r="DR66" i="7" s="1"/>
  <c r="DG258" i="1"/>
  <c r="DG39" i="1" s="1"/>
  <c r="CM66" i="7" s="1"/>
  <c r="BK258" i="1"/>
  <c r="CQ258" i="1"/>
  <c r="BT258" i="1"/>
  <c r="CZ258" i="1"/>
  <c r="CZ39" i="1" s="1"/>
  <c r="CF66" i="7" s="1"/>
  <c r="BU258" i="1"/>
  <c r="DA258" i="1"/>
  <c r="DA39" i="1" s="1"/>
  <c r="CG66" i="7" s="1"/>
  <c r="CD258" i="1"/>
  <c r="AY258" i="1"/>
  <c r="BW258" i="1"/>
  <c r="DC258" i="1"/>
  <c r="DC39" i="1" s="1"/>
  <c r="CI66" i="7" s="1"/>
  <c r="CN258" i="1"/>
  <c r="AZ258" i="1"/>
  <c r="CO258" i="1"/>
  <c r="BG258" i="1"/>
  <c r="CH258" i="1"/>
  <c r="W174" i="1"/>
  <c r="GD258" i="1"/>
  <c r="GD39" i="1" s="1"/>
  <c r="FJ66" i="7" s="1"/>
  <c r="FU258" i="1"/>
  <c r="FU39" i="1" s="1"/>
  <c r="FA66" i="7" s="1"/>
  <c r="GF258" i="1"/>
  <c r="GF39" i="1" s="1"/>
  <c r="FL66" i="7" s="1"/>
  <c r="GQ258" i="1"/>
  <c r="GQ39" i="1" s="1"/>
  <c r="FW66" i="7" s="1"/>
  <c r="FS258" i="1"/>
  <c r="FS39" i="1" s="1"/>
  <c r="EY66" i="7" s="1"/>
  <c r="GH258" i="1"/>
  <c r="GH39" i="1" s="1"/>
  <c r="FN66" i="7" s="1"/>
  <c r="GO258" i="1"/>
  <c r="GO39" i="1" s="1"/>
  <c r="FU66" i="7" s="1"/>
  <c r="GG258" i="1"/>
  <c r="GG39" i="1" s="1"/>
  <c r="FM66" i="7" s="1"/>
  <c r="GB258" i="1"/>
  <c r="GB39" i="1" s="1"/>
  <c r="FH66" i="7" s="1"/>
  <c r="EQ258" i="1"/>
  <c r="EQ39" i="1" s="1"/>
  <c r="DW66" i="7" s="1"/>
  <c r="EV258" i="1"/>
  <c r="EV39" i="1" s="1"/>
  <c r="EB66" i="7" s="1"/>
  <c r="FA258" i="1"/>
  <c r="FA39" i="1" s="1"/>
  <c r="EG66" i="7" s="1"/>
  <c r="FF258" i="1"/>
  <c r="FF39" i="1" s="1"/>
  <c r="EL66" i="7" s="1"/>
  <c r="FK258" i="1"/>
  <c r="FK39" i="1" s="1"/>
  <c r="EQ66" i="7" s="1"/>
  <c r="DI258" i="1"/>
  <c r="DI39" i="1" s="1"/>
  <c r="CO66" i="7" s="1"/>
  <c r="DN258" i="1"/>
  <c r="DN39" i="1" s="1"/>
  <c r="CT66" i="7" s="1"/>
  <c r="DS258" i="1"/>
  <c r="DS39" i="1" s="1"/>
  <c r="CY66" i="7" s="1"/>
  <c r="DX258" i="1"/>
  <c r="DX39" i="1" s="1"/>
  <c r="DD66" i="7" s="1"/>
  <c r="EC258" i="1"/>
  <c r="EC39" i="1" s="1"/>
  <c r="DI66" i="7" s="1"/>
  <c r="EH258" i="1"/>
  <c r="EH39" i="1" s="1"/>
  <c r="DN66" i="7" s="1"/>
  <c r="EM258" i="1"/>
  <c r="EM39" i="1" s="1"/>
  <c r="DS66" i="7" s="1"/>
  <c r="ER258" i="1"/>
  <c r="ER39" i="1" s="1"/>
  <c r="DX66" i="7" s="1"/>
  <c r="EW258" i="1"/>
  <c r="EW39" i="1" s="1"/>
  <c r="EC66" i="7" s="1"/>
  <c r="FB258" i="1"/>
  <c r="FB39" i="1" s="1"/>
  <c r="EH66" i="7" s="1"/>
  <c r="Q66" i="5" s="1"/>
  <c r="BS258" i="1"/>
  <c r="CY258" i="1"/>
  <c r="CY39" i="1" s="1"/>
  <c r="CE66" i="7" s="1"/>
  <c r="CB258" i="1"/>
  <c r="BE258" i="1"/>
  <c r="CC258" i="1"/>
  <c r="BB258" i="1"/>
  <c r="CL258" i="1"/>
  <c r="BD258" i="1"/>
  <c r="CE258" i="1"/>
  <c r="BP258" i="1"/>
  <c r="CV258" i="1"/>
  <c r="CV39" i="1" s="1"/>
  <c r="CB66" i="7" s="1"/>
  <c r="BQ258" i="1"/>
  <c r="CW258" i="1"/>
  <c r="CW39" i="1" s="1"/>
  <c r="CC66" i="7" s="1"/>
  <c r="BC258" i="1"/>
  <c r="CP258" i="1"/>
  <c r="FG258" i="1"/>
  <c r="FG39" i="1" s="1"/>
  <c r="EM66" i="7" s="1"/>
  <c r="FL258" i="1"/>
  <c r="FL39" i="1" s="1"/>
  <c r="ER66" i="7" s="1"/>
  <c r="DJ258" i="1"/>
  <c r="DJ39" i="1" s="1"/>
  <c r="CP66" i="7" s="1"/>
  <c r="DO258" i="1"/>
  <c r="DO39" i="1" s="1"/>
  <c r="CU66" i="7" s="1"/>
  <c r="DT258" i="1"/>
  <c r="DT39" i="1" s="1"/>
  <c r="CZ66" i="7" s="1"/>
  <c r="DY258" i="1"/>
  <c r="DY39" i="1" s="1"/>
  <c r="DE66" i="7" s="1"/>
  <c r="ED258" i="1"/>
  <c r="ED39" i="1" s="1"/>
  <c r="DJ66" i="7" s="1"/>
  <c r="O66" i="5" s="1"/>
  <c r="EI258" i="1"/>
  <c r="EI39" i="1" s="1"/>
  <c r="DO66" i="7" s="1"/>
  <c r="EN258" i="1"/>
  <c r="EN39" i="1" s="1"/>
  <c r="DT66" i="7" s="1"/>
  <c r="ES258" i="1"/>
  <c r="ES39" i="1" s="1"/>
  <c r="DY66" i="7" s="1"/>
  <c r="EX258" i="1"/>
  <c r="EX39" i="1" s="1"/>
  <c r="ED66" i="7" s="1"/>
  <c r="FC258" i="1"/>
  <c r="FC39" i="1" s="1"/>
  <c r="EI66" i="7" s="1"/>
  <c r="FH258" i="1"/>
  <c r="FH39" i="1" s="1"/>
  <c r="EN66" i="7" s="1"/>
  <c r="FM258" i="1"/>
  <c r="FM39" i="1" s="1"/>
  <c r="ES66" i="7" s="1"/>
  <c r="CA258" i="1"/>
  <c r="BA258" i="1"/>
  <c r="CJ258" i="1"/>
  <c r="BJ258" i="1"/>
  <c r="CK258" i="1"/>
  <c r="BN258" i="1"/>
  <c r="CT258" i="1"/>
  <c r="BH258" i="1"/>
  <c r="CM258" i="1"/>
  <c r="BX258" i="1"/>
  <c r="DD258" i="1"/>
  <c r="DD39" i="1" s="1"/>
  <c r="CJ66" i="7" s="1"/>
  <c r="BY258" i="1"/>
  <c r="DE258" i="1"/>
  <c r="DE39" i="1" s="1"/>
  <c r="CK66" i="7" s="1"/>
  <c r="BR258" i="1"/>
  <c r="CX258" i="1"/>
  <c r="CX39" i="1" s="1"/>
  <c r="CD66" i="7" s="1"/>
  <c r="BI258" i="1"/>
  <c r="AN309" i="1"/>
  <c r="AN313" i="1" s="1"/>
  <c r="GX203" i="1"/>
  <c r="GW203" i="1"/>
  <c r="GX212" i="1"/>
  <c r="GX226" i="1" s="1"/>
  <c r="GW212" i="1"/>
  <c r="GW226" i="1" s="1"/>
  <c r="BZ246" i="1"/>
  <c r="BZ252" i="1"/>
  <c r="FM217" i="1"/>
  <c r="FM200" i="1"/>
  <c r="FM27" i="1" s="1"/>
  <c r="CN210" i="1"/>
  <c r="CN224" i="1" s="1"/>
  <c r="CM250" i="1" s="1"/>
  <c r="CN208" i="1"/>
  <c r="CN222" i="1" s="1"/>
  <c r="CM248" i="1" s="1"/>
  <c r="CN204" i="1"/>
  <c r="CN218" i="1" s="1"/>
  <c r="CM244" i="1" s="1"/>
  <c r="CO205" i="1"/>
  <c r="CO219" i="1" s="1"/>
  <c r="CO206" i="1"/>
  <c r="CO220" i="1" s="1"/>
  <c r="CN246" i="1" s="1"/>
  <c r="CO207" i="1"/>
  <c r="CO221" i="1" s="1"/>
  <c r="FC30" i="7"/>
  <c r="CH30" i="7"/>
  <c r="AT210" i="1"/>
  <c r="AT224" i="1" s="1"/>
  <c r="AS250" i="1" s="1"/>
  <c r="AT204" i="1"/>
  <c r="AT218" i="1" s="1"/>
  <c r="AS244" i="1" s="1"/>
  <c r="CI247" i="1"/>
  <c r="CI250" i="1"/>
  <c r="GM309" i="1"/>
  <c r="GM313" i="1" s="1"/>
  <c r="GN309" i="1"/>
  <c r="EI295" i="1"/>
  <c r="EW200" i="1"/>
  <c r="EW27" i="1" s="1"/>
  <c r="EW217" i="1"/>
  <c r="EW215" i="1" s="1"/>
  <c r="FJ30" i="7"/>
  <c r="GP217" i="1"/>
  <c r="EM200" i="1"/>
  <c r="EM27" i="1" s="1"/>
  <c r="EM217" i="1"/>
  <c r="CQ200" i="1"/>
  <c r="CQ217" i="1"/>
  <c r="DR217" i="1"/>
  <c r="DR200" i="1"/>
  <c r="DR27" i="1" s="1"/>
  <c r="FX210" i="1"/>
  <c r="FX224" i="1" s="1"/>
  <c r="FW250" i="1" s="1"/>
  <c r="FX203" i="1"/>
  <c r="FE203" i="1"/>
  <c r="FE211" i="1"/>
  <c r="FE225" i="1" s="1"/>
  <c r="FD251" i="1" s="1"/>
  <c r="GI313" i="1"/>
  <c r="BT217" i="1"/>
  <c r="BT200" i="1"/>
  <c r="EM30" i="7"/>
  <c r="AA186" i="1"/>
  <c r="AA179" i="1"/>
  <c r="AA177" i="1"/>
  <c r="AA182" i="1"/>
  <c r="AA184" i="1"/>
  <c r="AA178" i="1"/>
  <c r="AA185" i="1"/>
  <c r="AA180" i="1"/>
  <c r="AA183" i="1"/>
  <c r="AA181" i="1"/>
  <c r="W173" i="1"/>
  <c r="DS206" i="1"/>
  <c r="DS220" i="1" s="1"/>
  <c r="DR246" i="1" s="1"/>
  <c r="DS205" i="1"/>
  <c r="DS219" i="1" s="1"/>
  <c r="DR245" i="1" s="1"/>
  <c r="DT204" i="1"/>
  <c r="DT218" i="1" s="1"/>
  <c r="DS244" i="1" s="1"/>
  <c r="DT211" i="1"/>
  <c r="DT225" i="1" s="1"/>
  <c r="DS251" i="1" s="1"/>
  <c r="AU309" i="1"/>
  <c r="AU313" i="1" s="1"/>
  <c r="BV205" i="1"/>
  <c r="BV219" i="1" s="1"/>
  <c r="BU245" i="1" s="1"/>
  <c r="BV211" i="1"/>
  <c r="BV225" i="1" s="1"/>
  <c r="BU251" i="1" s="1"/>
  <c r="BV212" i="1"/>
  <c r="BV226" i="1" s="1"/>
  <c r="BU252" i="1" s="1"/>
  <c r="CG203" i="1"/>
  <c r="CF248" i="1"/>
  <c r="EN30" i="7"/>
  <c r="AU209" i="1"/>
  <c r="AU223" i="1" s="1"/>
  <c r="AT249" i="1" s="1"/>
  <c r="AU204" i="1"/>
  <c r="AU218" i="1" s="1"/>
  <c r="AU207" i="1"/>
  <c r="AU221" i="1" s="1"/>
  <c r="AT247" i="1" s="1"/>
  <c r="EO30" i="7"/>
  <c r="EP30" i="7"/>
  <c r="FF5" i="7"/>
  <c r="FZ165" i="1"/>
  <c r="FZ166" i="1" s="1"/>
  <c r="AE200" i="1"/>
  <c r="AE217" i="1"/>
  <c r="GM165" i="1"/>
  <c r="GM166" i="1" s="1"/>
  <c r="FS5" i="7"/>
  <c r="BB210" i="1"/>
  <c r="BB224" i="1" s="1"/>
  <c r="BA250" i="1" s="1"/>
  <c r="BB206" i="1"/>
  <c r="BB220" i="1" s="1"/>
  <c r="BA246" i="1" s="1"/>
  <c r="BB203" i="1"/>
  <c r="EN165" i="1"/>
  <c r="EN166" i="1" s="1"/>
  <c r="DT5" i="7"/>
  <c r="EF295" i="1"/>
  <c r="CT252" i="1"/>
  <c r="CT247" i="1"/>
  <c r="AR208" i="1"/>
  <c r="AR222" i="1" s="1"/>
  <c r="AQ248" i="1" s="1"/>
  <c r="GD5" i="7"/>
  <c r="GX165" i="1"/>
  <c r="GX166" i="1" s="1"/>
  <c r="K5" i="7"/>
  <c r="AE165" i="1"/>
  <c r="AE166" i="1" s="1"/>
  <c r="AF30" i="7"/>
  <c r="CL165" i="1"/>
  <c r="CL166" i="1" s="1"/>
  <c r="BR5" i="7"/>
  <c r="FC249" i="1"/>
  <c r="FC247" i="1"/>
  <c r="AM295" i="1"/>
  <c r="BA1160" i="1"/>
  <c r="BA1162" i="1"/>
  <c r="BA1163" i="1"/>
  <c r="BA1159" i="1"/>
  <c r="BA1161" i="1"/>
  <c r="ER267" i="1"/>
  <c r="AP267" i="1"/>
  <c r="BU267" i="1"/>
  <c r="EV267" i="1"/>
  <c r="AL267" i="1"/>
  <c r="BJ267" i="1"/>
  <c r="EC267" i="1"/>
  <c r="CT267" i="1"/>
  <c r="GM267" i="1"/>
  <c r="GO267" i="1"/>
  <c r="DY267" i="1"/>
  <c r="CL267" i="1"/>
  <c r="CB267" i="1"/>
  <c r="DV267" i="1"/>
  <c r="CV267" i="1"/>
  <c r="EN267" i="1"/>
  <c r="CE267" i="1"/>
  <c r="EH267" i="1"/>
  <c r="AJ267" i="1"/>
  <c r="GQ267" i="1"/>
  <c r="GS267" i="1"/>
  <c r="DI267" i="1"/>
  <c r="DA267" i="1"/>
  <c r="CU267" i="1"/>
  <c r="CY267" i="1"/>
  <c r="AY267" i="1"/>
  <c r="CN267" i="1"/>
  <c r="EL267" i="1"/>
  <c r="BR267" i="1"/>
  <c r="FC267" i="1"/>
  <c r="CJ267" i="1"/>
  <c r="GR267" i="1"/>
  <c r="GD267" i="1"/>
  <c r="EM267" i="1"/>
  <c r="BS267" i="1"/>
  <c r="FA267" i="1"/>
  <c r="BQ267" i="1"/>
  <c r="FH267" i="1"/>
  <c r="AV267" i="1"/>
  <c r="DT267" i="1"/>
  <c r="BB267" i="1"/>
  <c r="FS267" i="1"/>
  <c r="GV267" i="1"/>
  <c r="GH267" i="1"/>
  <c r="AF267" i="1"/>
  <c r="AA309" i="1"/>
  <c r="W305" i="1"/>
  <c r="AN5" i="7"/>
  <c r="BH165" i="1"/>
  <c r="BH166" i="1" s="1"/>
  <c r="ED30" i="7"/>
  <c r="EX291" i="1"/>
  <c r="EX295" i="1" s="1"/>
  <c r="EY291" i="1"/>
  <c r="EZ295" i="1" s="1"/>
  <c r="AE309" i="1"/>
  <c r="AF309" i="1"/>
  <c r="DN200" i="1"/>
  <c r="DN27" i="1" s="1"/>
  <c r="DN217" i="1"/>
  <c r="DW200" i="1"/>
  <c r="DW27" i="1" s="1"/>
  <c r="DW217" i="1"/>
  <c r="AH217" i="1"/>
  <c r="AH200" i="1"/>
  <c r="BU217" i="1"/>
  <c r="BU200" i="1"/>
  <c r="ES291" i="1"/>
  <c r="ET291" i="1"/>
  <c r="EU295" i="1" s="1"/>
  <c r="DF217" i="1"/>
  <c r="DF200" i="1"/>
  <c r="DF27" i="1" s="1"/>
  <c r="EZ5" i="7"/>
  <c r="FT165" i="1"/>
  <c r="FT166" i="1" s="1"/>
  <c r="GB211" i="1"/>
  <c r="GB225" i="1" s="1"/>
  <c r="GA251" i="1" s="1"/>
  <c r="GB204" i="1"/>
  <c r="GB218" i="1" s="1"/>
  <c r="GA244" i="1" s="1"/>
  <c r="T30" i="7"/>
  <c r="GX209" i="1"/>
  <c r="GX223" i="1" s="1"/>
  <c r="GW209" i="1"/>
  <c r="GW223" i="1" s="1"/>
  <c r="GV249" i="1" s="1"/>
  <c r="GX206" i="1"/>
  <c r="GX220" i="1" s="1"/>
  <c r="GW206" i="1"/>
  <c r="GW220" i="1" s="1"/>
  <c r="BZ251" i="1"/>
  <c r="BZ250" i="1"/>
  <c r="CA217" i="1"/>
  <c r="CA200" i="1"/>
  <c r="CN205" i="1"/>
  <c r="CN219" i="1" s="1"/>
  <c r="CM245" i="1" s="1"/>
  <c r="GI217" i="1"/>
  <c r="GI200" i="1"/>
  <c r="GI27" i="1" s="1"/>
  <c r="CN251" i="1"/>
  <c r="CN244" i="1"/>
  <c r="FW291" i="1"/>
  <c r="FX291" i="1"/>
  <c r="AS251" i="1"/>
  <c r="AT217" i="1"/>
  <c r="FT309" i="1"/>
  <c r="FT313" i="1" s="1"/>
  <c r="CJ217" i="1"/>
  <c r="CJ200" i="1"/>
  <c r="FX30" i="7"/>
  <c r="GM291" i="1"/>
  <c r="GM295" i="1" s="1"/>
  <c r="GN291" i="1"/>
  <c r="FK295" i="1"/>
  <c r="FL295" i="1"/>
  <c r="AS200" i="1"/>
  <c r="AS217" i="1"/>
  <c r="DY165" i="1"/>
  <c r="DY166" i="1" s="1"/>
  <c r="DE5" i="7"/>
  <c r="CS291" i="1"/>
  <c r="CT291" i="1"/>
  <c r="DH217" i="1"/>
  <c r="DH200" i="1"/>
  <c r="DH27" i="1" s="1"/>
  <c r="FB295" i="1"/>
  <c r="FC295" i="1"/>
  <c r="DL309" i="1"/>
  <c r="DL313" i="1" s="1"/>
  <c r="DM309" i="1"/>
  <c r="FW200" i="1"/>
  <c r="FW27" i="1" s="1"/>
  <c r="FW217" i="1"/>
  <c r="DS217" i="1"/>
  <c r="DT208" i="1"/>
  <c r="DT222" i="1" s="1"/>
  <c r="DT209" i="1"/>
  <c r="DT223" i="1" s="1"/>
  <c r="DS249" i="1" s="1"/>
  <c r="BV209" i="1"/>
  <c r="BV223" i="1" s="1"/>
  <c r="BU249" i="1" s="1"/>
  <c r="BV206" i="1"/>
  <c r="BV220" i="1" s="1"/>
  <c r="BU246" i="1" s="1"/>
  <c r="GU291" i="1"/>
  <c r="GU295" i="1" s="1"/>
  <c r="GV291" i="1"/>
  <c r="GB5" i="7"/>
  <c r="GV165" i="1"/>
  <c r="GV166" i="1" s="1"/>
  <c r="FH295" i="1"/>
  <c r="AU212" i="1"/>
  <c r="AU226" i="1" s="1"/>
  <c r="AT252" i="1" s="1"/>
  <c r="AU210" i="1"/>
  <c r="AU224" i="1" s="1"/>
  <c r="AT250" i="1" s="1"/>
  <c r="CF217" i="1"/>
  <c r="CF244" i="1"/>
  <c r="CE244" i="1"/>
  <c r="FJ165" i="1"/>
  <c r="FJ166" i="1" s="1"/>
  <c r="EP5" i="7"/>
  <c r="FY291" i="1"/>
  <c r="FZ291" i="1"/>
  <c r="DV30" i="7"/>
  <c r="EP291" i="1"/>
  <c r="EP295" i="1" s="1"/>
  <c r="EQ291" i="1"/>
  <c r="BB207" i="1"/>
  <c r="BB221" i="1" s="1"/>
  <c r="BA247" i="1" s="1"/>
  <c r="BB211" i="1"/>
  <c r="BB225" i="1" s="1"/>
  <c r="BA251" i="1" s="1"/>
  <c r="BG217" i="1"/>
  <c r="BG200" i="1"/>
  <c r="GC206" i="1"/>
  <c r="GC220" i="1" s="1"/>
  <c r="GB246" i="1" s="1"/>
  <c r="GC207" i="1"/>
  <c r="GC221" i="1" s="1"/>
  <c r="GB247" i="1" s="1"/>
  <c r="GC203" i="1"/>
  <c r="BG309" i="1"/>
  <c r="BF309" i="1"/>
  <c r="BF313" i="1" s="1"/>
  <c r="DY309" i="1"/>
  <c r="DY313" i="1" s="1"/>
  <c r="BS309" i="1"/>
  <c r="BT309" i="1"/>
  <c r="FD217" i="1"/>
  <c r="FD200" i="1"/>
  <c r="FD27" i="1" s="1"/>
  <c r="FC246" i="1"/>
  <c r="AJ217" i="1"/>
  <c r="AJ200" i="1"/>
  <c r="AQ217" i="1"/>
  <c r="AQ200" i="1"/>
  <c r="BP267" i="1"/>
  <c r="DH267" i="1"/>
  <c r="EW267" i="1"/>
  <c r="AR267" i="1"/>
  <c r="FV267" i="1"/>
  <c r="EP267" i="1"/>
  <c r="EZ267" i="1"/>
  <c r="FB267" i="1"/>
  <c r="FX267" i="1"/>
  <c r="FN267" i="1"/>
  <c r="AQ267" i="1"/>
  <c r="FF267" i="1"/>
  <c r="DW267" i="1"/>
  <c r="AU267" i="1"/>
  <c r="FQ267" i="1"/>
  <c r="FG267" i="1"/>
  <c r="CX267" i="1"/>
  <c r="FS217" i="1"/>
  <c r="FS200" i="1"/>
  <c r="FS27" i="1" s="1"/>
  <c r="AP295" i="1"/>
  <c r="AO295" i="1"/>
  <c r="FU295" i="1"/>
  <c r="FQ217" i="1"/>
  <c r="FQ200" i="1"/>
  <c r="FQ27" i="1" s="1"/>
  <c r="ER313" i="1"/>
  <c r="DL200" i="1"/>
  <c r="DL27" i="1" s="1"/>
  <c r="DL217" i="1"/>
  <c r="GC165" i="1"/>
  <c r="GC166" i="1" s="1"/>
  <c r="FI5" i="7"/>
  <c r="GB212" i="1"/>
  <c r="GB226" i="1" s="1"/>
  <c r="GA252" i="1" s="1"/>
  <c r="GB205" i="1"/>
  <c r="GB219" i="1" s="1"/>
  <c r="GA245" i="1" s="1"/>
  <c r="BJ313" i="1"/>
  <c r="EY200" i="1"/>
  <c r="EY27" i="1" s="1"/>
  <c r="EY217" i="1"/>
  <c r="AO165" i="1"/>
  <c r="AO166" i="1" s="1"/>
  <c r="U5" i="7"/>
  <c r="CM251" i="1"/>
  <c r="CM200" i="1"/>
  <c r="CM217" i="1"/>
  <c r="GX204" i="1"/>
  <c r="GX218" i="1" s="1"/>
  <c r="GW204" i="1"/>
  <c r="GW218" i="1" s="1"/>
  <c r="GW208" i="1"/>
  <c r="GW222" i="1" s="1"/>
  <c r="GX208" i="1"/>
  <c r="GX222" i="1" s="1"/>
  <c r="GX207" i="1"/>
  <c r="GX221" i="1" s="1"/>
  <c r="GW207" i="1"/>
  <c r="GW221" i="1" s="1"/>
  <c r="GV247" i="1" s="1"/>
  <c r="BZ247" i="1"/>
  <c r="GS217" i="1"/>
  <c r="GS200" i="1"/>
  <c r="GS27" i="1" s="1"/>
  <c r="CN207" i="1"/>
  <c r="CN221" i="1" s="1"/>
  <c r="CM247" i="1" s="1"/>
  <c r="CO209" i="1"/>
  <c r="CO223" i="1" s="1"/>
  <c r="CN249" i="1" s="1"/>
  <c r="CN250" i="1"/>
  <c r="FW309" i="1"/>
  <c r="FX309" i="1"/>
  <c r="DB291" i="1"/>
  <c r="DB295" i="1" s="1"/>
  <c r="DC291" i="1"/>
  <c r="CI248" i="1"/>
  <c r="CI252" i="1"/>
  <c r="GS165" i="1"/>
  <c r="GS166" i="1" s="1"/>
  <c r="FY5" i="7"/>
  <c r="FS30" i="7"/>
  <c r="GN165" i="1"/>
  <c r="GN166" i="1" s="1"/>
  <c r="FT5" i="7"/>
  <c r="DK30" i="7"/>
  <c r="CS309" i="1"/>
  <c r="CT309" i="1"/>
  <c r="DC309" i="1"/>
  <c r="DC313" i="1" s="1"/>
  <c r="FE212" i="1"/>
  <c r="FE226" i="1" s="1"/>
  <c r="FD252" i="1" s="1"/>
  <c r="FE210" i="1"/>
  <c r="FE224" i="1" s="1"/>
  <c r="FD250" i="1" s="1"/>
  <c r="FE209" i="1"/>
  <c r="FE223" i="1" s="1"/>
  <c r="FD249" i="1" s="1"/>
  <c r="DS208" i="1"/>
  <c r="DS222" i="1" s="1"/>
  <c r="DR248" i="1" s="1"/>
  <c r="GU217" i="1"/>
  <c r="GU200" i="1"/>
  <c r="GU27" i="1" s="1"/>
  <c r="DT212" i="1"/>
  <c r="DT226" i="1" s="1"/>
  <c r="DS252" i="1" s="1"/>
  <c r="DT217" i="1"/>
  <c r="BV203" i="1"/>
  <c r="BV207" i="1"/>
  <c r="BV221" i="1" s="1"/>
  <c r="BU247" i="1" s="1"/>
  <c r="GU309" i="1"/>
  <c r="GU313" i="1" s="1"/>
  <c r="GV309" i="1"/>
  <c r="FH313" i="1"/>
  <c r="EO5" i="7"/>
  <c r="FI165" i="1"/>
  <c r="FI166" i="1" s="1"/>
  <c r="AU208" i="1"/>
  <c r="AU222" i="1" s="1"/>
  <c r="AT248" i="1" s="1"/>
  <c r="AU205" i="1"/>
  <c r="AU219" i="1" s="1"/>
  <c r="AT245" i="1" s="1"/>
  <c r="CF251" i="1"/>
  <c r="CE251" i="1"/>
  <c r="FE30" i="7"/>
  <c r="FF30" i="7"/>
  <c r="FR30" i="7"/>
  <c r="BB208" i="1"/>
  <c r="BB222" i="1" s="1"/>
  <c r="BA248" i="1" s="1"/>
  <c r="BB204" i="1"/>
  <c r="BB218" i="1" s="1"/>
  <c r="BA244" i="1" s="1"/>
  <c r="AH30" i="7"/>
  <c r="DM5" i="7"/>
  <c r="EG165" i="1"/>
  <c r="EG166" i="1" s="1"/>
  <c r="CK165" i="1"/>
  <c r="CK166" i="1" s="1"/>
  <c r="BQ5" i="7"/>
  <c r="EQ5" i="7"/>
  <c r="FK165" i="1"/>
  <c r="FK166" i="1" s="1"/>
  <c r="CT249" i="1"/>
  <c r="CT245" i="1"/>
  <c r="AW30" i="7"/>
  <c r="AR204" i="1"/>
  <c r="AR218" i="1" s="1"/>
  <c r="AQ244" i="1" s="1"/>
  <c r="AR206" i="1"/>
  <c r="AR220" i="1" s="1"/>
  <c r="AQ246" i="1" s="1"/>
  <c r="AR203" i="1"/>
  <c r="GV205" i="1"/>
  <c r="GV219" i="1" s="1"/>
  <c r="GU245" i="1" s="1"/>
  <c r="CK212" i="1"/>
  <c r="CK226" i="1" s="1"/>
  <c r="CJ252" i="1" s="1"/>
  <c r="CK206" i="1"/>
  <c r="CK220" i="1" s="1"/>
  <c r="CJ246" i="1" s="1"/>
  <c r="AF204" i="1"/>
  <c r="AF218" i="1" s="1"/>
  <c r="AE244" i="1" s="1"/>
  <c r="AF210" i="1"/>
  <c r="AF224" i="1" s="1"/>
  <c r="AE250" i="1" s="1"/>
  <c r="GR200" i="1"/>
  <c r="GR27" i="1" s="1"/>
  <c r="GR217" i="1"/>
  <c r="GR215" i="1" s="1"/>
  <c r="CI217" i="1"/>
  <c r="CI200" i="1"/>
  <c r="DB244" i="1"/>
  <c r="DC217" i="1"/>
  <c r="CL212" i="1"/>
  <c r="CL226" i="1" s="1"/>
  <c r="CD313" i="1"/>
  <c r="AR209" i="1"/>
  <c r="AR223" i="1" s="1"/>
  <c r="AQ249" i="1" s="1"/>
  <c r="AB295" i="1"/>
  <c r="H30" i="7"/>
  <c r="GV204" i="1"/>
  <c r="GV218" i="1" s="1"/>
  <c r="GU244" i="1" s="1"/>
  <c r="EJ200" i="1"/>
  <c r="EJ27" i="1" s="1"/>
  <c r="EJ217" i="1"/>
  <c r="EJ215" i="1" s="1"/>
  <c r="GC211" i="1"/>
  <c r="GC225" i="1" s="1"/>
  <c r="GB251" i="1" s="1"/>
  <c r="GC212" i="1"/>
  <c r="GC226" i="1" s="1"/>
  <c r="AM5" i="7"/>
  <c r="BG165" i="1"/>
  <c r="BG166" i="1" s="1"/>
  <c r="FJ217" i="1"/>
  <c r="FJ200" i="1"/>
  <c r="FJ27" i="1" s="1"/>
  <c r="DE30" i="7"/>
  <c r="EL5" i="7"/>
  <c r="FF165" i="1"/>
  <c r="FF166" i="1" s="1"/>
  <c r="FA217" i="1"/>
  <c r="FA200" i="1"/>
  <c r="FA27" i="1" s="1"/>
  <c r="EA200" i="1"/>
  <c r="EA27" i="1" s="1"/>
  <c r="EA217" i="1"/>
  <c r="GN200" i="1"/>
  <c r="GN27" i="1" s="1"/>
  <c r="GN217" i="1"/>
  <c r="DH313" i="1"/>
  <c r="DG313" i="1"/>
  <c r="CK208" i="1"/>
  <c r="CK222" i="1" s="1"/>
  <c r="CK248" i="1" s="1"/>
  <c r="CK211" i="1"/>
  <c r="CK225" i="1" s="1"/>
  <c r="CJ251" i="1" s="1"/>
  <c r="CK207" i="1"/>
  <c r="CK221" i="1" s="1"/>
  <c r="CJ247" i="1" s="1"/>
  <c r="AF203" i="1"/>
  <c r="AF208" i="1"/>
  <c r="AF222" i="1" s="1"/>
  <c r="AE248" i="1" s="1"/>
  <c r="EC30" i="7"/>
  <c r="DB245" i="1"/>
  <c r="DC212" i="1"/>
  <c r="DC226" i="1" s="1"/>
  <c r="DB252" i="1" s="1"/>
  <c r="CL210" i="1"/>
  <c r="CL224" i="1" s="1"/>
  <c r="CL250" i="1" s="1"/>
  <c r="CL207" i="1"/>
  <c r="CL221" i="1" s="1"/>
  <c r="CK247" i="1" s="1"/>
  <c r="CL203" i="1"/>
  <c r="GA295" i="1"/>
  <c r="GJ206" i="1"/>
  <c r="GJ220" i="1" s="1"/>
  <c r="GI246" i="1" s="1"/>
  <c r="GJ207" i="1"/>
  <c r="GJ221" i="1" s="1"/>
  <c r="GI247" i="1" s="1"/>
  <c r="CE217" i="1"/>
  <c r="CE200" i="1"/>
  <c r="BQ217" i="1"/>
  <c r="BQ200" i="1"/>
  <c r="DJ313" i="1"/>
  <c r="AK209" i="1"/>
  <c r="AK223" i="1" s="1"/>
  <c r="AJ249" i="1" s="1"/>
  <c r="AK204" i="1"/>
  <c r="AK218" i="1" s="1"/>
  <c r="AJ244" i="1" s="1"/>
  <c r="AS165" i="1"/>
  <c r="AS166" i="1" s="1"/>
  <c r="Y5" i="7"/>
  <c r="EG309" i="1"/>
  <c r="EP204" i="1"/>
  <c r="EP218" i="1" s="1"/>
  <c r="EO244" i="1" s="1"/>
  <c r="EP211" i="1"/>
  <c r="EP225" i="1" s="1"/>
  <c r="EO251" i="1" s="1"/>
  <c r="EP165" i="1"/>
  <c r="EP166" i="1" s="1"/>
  <c r="DV5" i="7"/>
  <c r="AQ30" i="7"/>
  <c r="AR5" i="7"/>
  <c r="BL165" i="1"/>
  <c r="BL166" i="1" s="1"/>
  <c r="CE5" i="7"/>
  <c r="CY165" i="1"/>
  <c r="CY166" i="1" s="1"/>
  <c r="AC212" i="1"/>
  <c r="AC226" i="1" s="1"/>
  <c r="EX209" i="1"/>
  <c r="EX223" i="1" s="1"/>
  <c r="EW249" i="1" s="1"/>
  <c r="EX207" i="1"/>
  <c r="EX221" i="1" s="1"/>
  <c r="EW247" i="1" s="1"/>
  <c r="EB295" i="1"/>
  <c r="EC295" i="1"/>
  <c r="BM209" i="1"/>
  <c r="BM223" i="1" s="1"/>
  <c r="BL249" i="1" s="1"/>
  <c r="BM203" i="1"/>
  <c r="GQ217" i="1"/>
  <c r="GQ200" i="1"/>
  <c r="GQ27" i="1" s="1"/>
  <c r="CB210" i="1"/>
  <c r="CB224" i="1" s="1"/>
  <c r="CA250" i="1" s="1"/>
  <c r="CB205" i="1"/>
  <c r="CB219" i="1" s="1"/>
  <c r="CA245" i="1" s="1"/>
  <c r="CB212" i="1"/>
  <c r="CB226" i="1" s="1"/>
  <c r="CA252" i="1" s="1"/>
  <c r="FY30" i="7"/>
  <c r="AS291" i="1"/>
  <c r="AS295" i="1" s="1"/>
  <c r="EN205" i="1"/>
  <c r="EN219" i="1" s="1"/>
  <c r="EM245" i="1" s="1"/>
  <c r="EN210" i="1"/>
  <c r="EN224" i="1" s="1"/>
  <c r="EM250" i="1" s="1"/>
  <c r="EK209" i="1"/>
  <c r="EK223" i="1" s="1"/>
  <c r="EJ249" i="1" s="1"/>
  <c r="EK207" i="1"/>
  <c r="EK221" i="1" s="1"/>
  <c r="EJ247" i="1" s="1"/>
  <c r="EK206" i="1"/>
  <c r="EK220" i="1" s="1"/>
  <c r="EJ246" i="1" s="1"/>
  <c r="EQ203" i="1"/>
  <c r="EQ210" i="1"/>
  <c r="EQ224" i="1" s="1"/>
  <c r="EP250" i="1" s="1"/>
  <c r="EQ209" i="1"/>
  <c r="EQ223" i="1" s="1"/>
  <c r="EP249" i="1" s="1"/>
  <c r="FF291" i="1"/>
  <c r="FF295" i="1" s="1"/>
  <c r="CH207" i="1"/>
  <c r="CH221" i="1" s="1"/>
  <c r="CG247" i="1" s="1"/>
  <c r="CH208" i="1"/>
  <c r="CH222" i="1" s="1"/>
  <c r="CG248" i="1" s="1"/>
  <c r="CH210" i="1"/>
  <c r="CH224" i="1" s="1"/>
  <c r="CG250" i="1" s="1"/>
  <c r="CL309" i="1"/>
  <c r="FK211" i="1"/>
  <c r="FK225" i="1" s="1"/>
  <c r="FJ251" i="1" s="1"/>
  <c r="FK206" i="1"/>
  <c r="FK220" i="1" s="1"/>
  <c r="FJ246" i="1" s="1"/>
  <c r="CD165" i="1"/>
  <c r="CD166" i="1" s="1"/>
  <c r="BJ5" i="7"/>
  <c r="CX5" i="7"/>
  <c r="DR165" i="1"/>
  <c r="DR166" i="1" s="1"/>
  <c r="FL205" i="1"/>
  <c r="FL219" i="1" s="1"/>
  <c r="FL208" i="1"/>
  <c r="FL222" i="1" s="1"/>
  <c r="GO206" i="1"/>
  <c r="GO220" i="1" s="1"/>
  <c r="GN246" i="1" s="1"/>
  <c r="GO209" i="1"/>
  <c r="GO223" i="1" s="1"/>
  <c r="GN249" i="1" s="1"/>
  <c r="GO208" i="1"/>
  <c r="GO222" i="1" s="1"/>
  <c r="GN248" i="1" s="1"/>
  <c r="DG30" i="7"/>
  <c r="AW309" i="1"/>
  <c r="AH313" i="1"/>
  <c r="EI208" i="1"/>
  <c r="EI222" i="1" s="1"/>
  <c r="EI248" i="1" s="1"/>
  <c r="EI210" i="1"/>
  <c r="EI224" i="1" s="1"/>
  <c r="EI250" i="1" s="1"/>
  <c r="AD204" i="1"/>
  <c r="AD218" i="1" s="1"/>
  <c r="AC244" i="1" s="1"/>
  <c r="AD207" i="1"/>
  <c r="AD221" i="1" s="1"/>
  <c r="AC247" i="1" s="1"/>
  <c r="CX211" i="1"/>
  <c r="CX225" i="1" s="1"/>
  <c r="CW251" i="1" s="1"/>
  <c r="CX204" i="1"/>
  <c r="CX218" i="1" s="1"/>
  <c r="CW244" i="1" s="1"/>
  <c r="CX208" i="1"/>
  <c r="CX222" i="1" s="1"/>
  <c r="CW248" i="1" s="1"/>
  <c r="FT210" i="1"/>
  <c r="FT224" i="1" s="1"/>
  <c r="FS250" i="1" s="1"/>
  <c r="FT209" i="1"/>
  <c r="FT223" i="1" s="1"/>
  <c r="FS249" i="1" s="1"/>
  <c r="FT203" i="1"/>
  <c r="EH207" i="1"/>
  <c r="EH221" i="1" s="1"/>
  <c r="EG247" i="1" s="1"/>
  <c r="EH206" i="1"/>
  <c r="EH220" i="1" s="1"/>
  <c r="EG246" i="1" s="1"/>
  <c r="CH291" i="1"/>
  <c r="CH295" i="1" s="1"/>
  <c r="GM210" i="1"/>
  <c r="GM224" i="1" s="1"/>
  <c r="GL250" i="1" s="1"/>
  <c r="GM204" i="1"/>
  <c r="GM218" i="1" s="1"/>
  <c r="GL244" i="1" s="1"/>
  <c r="Q30" i="7"/>
  <c r="BK245" i="1"/>
  <c r="AL203" i="1"/>
  <c r="AL204" i="1"/>
  <c r="AL218" i="1" s="1"/>
  <c r="AK244" i="1" s="1"/>
  <c r="AL210" i="1"/>
  <c r="AL224" i="1" s="1"/>
  <c r="AB208" i="1"/>
  <c r="AB222" i="1" s="1"/>
  <c r="AB248" i="1" s="1"/>
  <c r="AB209" i="1"/>
  <c r="AB223" i="1" s="1"/>
  <c r="AB249" i="1" s="1"/>
  <c r="EV295" i="1"/>
  <c r="EB30" i="7"/>
  <c r="FY203" i="1"/>
  <c r="FY211" i="1"/>
  <c r="FY225" i="1" s="1"/>
  <c r="FY207" i="1"/>
  <c r="FY221" i="1" s="1"/>
  <c r="FX247" i="1" s="1"/>
  <c r="AV211" i="1"/>
  <c r="AV225" i="1" s="1"/>
  <c r="AV206" i="1"/>
  <c r="AV220" i="1" s="1"/>
  <c r="AV208" i="1"/>
  <c r="AV222" i="1" s="1"/>
  <c r="AU248" i="1" s="1"/>
  <c r="CC203" i="1"/>
  <c r="CC205" i="1"/>
  <c r="CC219" i="1" s="1"/>
  <c r="FB165" i="1"/>
  <c r="FB166" i="1" s="1"/>
  <c r="EH5" i="7"/>
  <c r="GF200" i="1"/>
  <c r="GF27" i="1" s="1"/>
  <c r="GF217" i="1"/>
  <c r="DQ210" i="1"/>
  <c r="DQ224" i="1" s="1"/>
  <c r="DP250" i="1" s="1"/>
  <c r="DQ205" i="1"/>
  <c r="DQ219" i="1" s="1"/>
  <c r="DP245" i="1" s="1"/>
  <c r="DQ203" i="1"/>
  <c r="BH211" i="1"/>
  <c r="BH225" i="1" s="1"/>
  <c r="BG251" i="1" s="1"/>
  <c r="BH209" i="1"/>
  <c r="BH223" i="1" s="1"/>
  <c r="BG249" i="1" s="1"/>
  <c r="BM165" i="1"/>
  <c r="BM166" i="1" s="1"/>
  <c r="AS5" i="7"/>
  <c r="EA165" i="1"/>
  <c r="EA166" i="1" s="1"/>
  <c r="DG5" i="7"/>
  <c r="CQ165" i="1"/>
  <c r="CQ166" i="1" s="1"/>
  <c r="BW5" i="7"/>
  <c r="EF203" i="1"/>
  <c r="EF207" i="1"/>
  <c r="EF221" i="1" s="1"/>
  <c r="EE247" i="1" s="1"/>
  <c r="ET5" i="7"/>
  <c r="FN165" i="1"/>
  <c r="FN166" i="1" s="1"/>
  <c r="BC211" i="1"/>
  <c r="BC225" i="1" s="1"/>
  <c r="BB251" i="1" s="1"/>
  <c r="BC206" i="1"/>
  <c r="BC220" i="1" s="1"/>
  <c r="BB246" i="1" s="1"/>
  <c r="DM212" i="1"/>
  <c r="DM226" i="1" s="1"/>
  <c r="DL252" i="1" s="1"/>
  <c r="DM207" i="1"/>
  <c r="DM221" i="1" s="1"/>
  <c r="DL247" i="1" s="1"/>
  <c r="DM204" i="1"/>
  <c r="DM218" i="1" s="1"/>
  <c r="DL244" i="1" s="1"/>
  <c r="CK5" i="7"/>
  <c r="DE165" i="1"/>
  <c r="DE166" i="1" s="1"/>
  <c r="GK291" i="1"/>
  <c r="GK295" i="1" s="1"/>
  <c r="CF309" i="1"/>
  <c r="AQ309" i="1"/>
  <c r="AQ313" i="1" s="1"/>
  <c r="BX165" i="1"/>
  <c r="BX166" i="1" s="1"/>
  <c r="BD5" i="7"/>
  <c r="GD207" i="1"/>
  <c r="GD221" i="1" s="1"/>
  <c r="GD206" i="1"/>
  <c r="GD220" i="1" s="1"/>
  <c r="BW208" i="1"/>
  <c r="BW222" i="1" s="1"/>
  <c r="BW248" i="1" s="1"/>
  <c r="BW203" i="1"/>
  <c r="BW211" i="1"/>
  <c r="BW225" i="1" s="1"/>
  <c r="BV251" i="1" s="1"/>
  <c r="BZ249" i="1"/>
  <c r="BM309" i="1"/>
  <c r="FC208" i="1"/>
  <c r="FC222" i="1" s="1"/>
  <c r="DX212" i="1"/>
  <c r="DX226" i="1" s="1"/>
  <c r="DW252" i="1" s="1"/>
  <c r="DX207" i="1"/>
  <c r="DX221" i="1" s="1"/>
  <c r="DW247" i="1" s="1"/>
  <c r="DX203" i="1"/>
  <c r="DU211" i="1"/>
  <c r="DU225" i="1" s="1"/>
  <c r="DU209" i="1"/>
  <c r="DU223" i="1" s="1"/>
  <c r="DT249" i="1" s="1"/>
  <c r="BS291" i="1"/>
  <c r="BT295" i="1" s="1"/>
  <c r="BR291" i="1"/>
  <c r="BV309" i="1"/>
  <c r="BV313" i="1" s="1"/>
  <c r="AZ217" i="1"/>
  <c r="AZ200" i="1"/>
  <c r="CV209" i="1"/>
  <c r="CV223" i="1" s="1"/>
  <c r="CU249" i="1" s="1"/>
  <c r="CV204" i="1"/>
  <c r="CV218" i="1" s="1"/>
  <c r="CU244" i="1" s="1"/>
  <c r="CV210" i="1"/>
  <c r="CV224" i="1" s="1"/>
  <c r="CU250" i="1" s="1"/>
  <c r="CS208" i="1"/>
  <c r="CS222" i="1" s="1"/>
  <c r="CR248" i="1" s="1"/>
  <c r="CS209" i="1"/>
  <c r="CS223" i="1" s="1"/>
  <c r="CR249" i="1" s="1"/>
  <c r="AG295" i="1"/>
  <c r="AI207" i="1"/>
  <c r="AI221" i="1" s="1"/>
  <c r="AH247" i="1" s="1"/>
  <c r="AI209" i="1"/>
  <c r="AI223" i="1" s="1"/>
  <c r="AH249" i="1" s="1"/>
  <c r="CV313" i="1"/>
  <c r="FV210" i="1"/>
  <c r="FV224" i="1" s="1"/>
  <c r="FV250" i="1" s="1"/>
  <c r="EZ212" i="1"/>
  <c r="EZ226" i="1" s="1"/>
  <c r="EY252" i="1" s="1"/>
  <c r="EZ205" i="1"/>
  <c r="EZ219" i="1" s="1"/>
  <c r="EY245" i="1" s="1"/>
  <c r="GR165" i="1"/>
  <c r="GR166" i="1" s="1"/>
  <c r="FX5" i="7"/>
  <c r="CQ309" i="1"/>
  <c r="CQ313" i="1" s="1"/>
  <c r="FN207" i="1"/>
  <c r="FN221" i="1" s="1"/>
  <c r="FM247" i="1" s="1"/>
  <c r="FN209" i="1"/>
  <c r="FN223" i="1" s="1"/>
  <c r="FM249" i="1" s="1"/>
  <c r="GT211" i="1"/>
  <c r="GT225" i="1" s="1"/>
  <c r="GS251" i="1" s="1"/>
  <c r="GT203" i="1"/>
  <c r="GT207" i="1"/>
  <c r="GT221" i="1" s="1"/>
  <c r="GS247" i="1" s="1"/>
  <c r="BA309" i="1"/>
  <c r="BA313" i="1" s="1"/>
  <c r="BN205" i="1"/>
  <c r="BN219" i="1" s="1"/>
  <c r="BN208" i="1"/>
  <c r="BN222" i="1" s="1"/>
  <c r="FU204" i="1"/>
  <c r="FU218" i="1" s="1"/>
  <c r="FU205" i="1"/>
  <c r="FU219" i="1" s="1"/>
  <c r="FU208" i="1"/>
  <c r="FU222" i="1" s="1"/>
  <c r="FU248" i="1" s="1"/>
  <c r="FB207" i="1"/>
  <c r="FB221" i="1" s="1"/>
  <c r="FA247" i="1" s="1"/>
  <c r="FB210" i="1"/>
  <c r="FB224" i="1" s="1"/>
  <c r="FA250" i="1" s="1"/>
  <c r="FB203" i="1"/>
  <c r="CY211" i="1"/>
  <c r="CY225" i="1" s="1"/>
  <c r="CY207" i="1"/>
  <c r="CY221" i="1" s="1"/>
  <c r="CX247" i="1" s="1"/>
  <c r="CY209" i="1"/>
  <c r="CY223" i="1" s="1"/>
  <c r="DO209" i="1"/>
  <c r="DO223" i="1" s="1"/>
  <c r="DN249" i="1" s="1"/>
  <c r="DO206" i="1"/>
  <c r="DO220" i="1" s="1"/>
  <c r="DN246" i="1" s="1"/>
  <c r="FI211" i="1"/>
  <c r="FI225" i="1" s="1"/>
  <c r="FH251" i="1" s="1"/>
  <c r="FI203" i="1"/>
  <c r="CD210" i="1"/>
  <c r="CD224" i="1" s="1"/>
  <c r="CC250" i="1" s="1"/>
  <c r="CD209" i="1"/>
  <c r="CD223" i="1" s="1"/>
  <c r="CD207" i="1"/>
  <c r="CD221" i="1" s="1"/>
  <c r="FF205" i="1"/>
  <c r="FF219" i="1" s="1"/>
  <c r="FE245" i="1" s="1"/>
  <c r="FF209" i="1"/>
  <c r="FF223" i="1" s="1"/>
  <c r="AM205" i="1"/>
  <c r="AM219" i="1" s="1"/>
  <c r="AM206" i="1"/>
  <c r="AM220" i="1" s="1"/>
  <c r="DD203" i="1"/>
  <c r="DD207" i="1"/>
  <c r="DD221" i="1" s="1"/>
  <c r="DC247" i="1" s="1"/>
  <c r="DD205" i="1"/>
  <c r="DD219" i="1" s="1"/>
  <c r="DC245" i="1" s="1"/>
  <c r="DQ30" i="7"/>
  <c r="FZ207" i="1"/>
  <c r="FZ221" i="1" s="1"/>
  <c r="FZ208" i="1"/>
  <c r="FZ222" i="1" s="1"/>
  <c r="FZ204" i="1"/>
  <c r="FZ218" i="1" s="1"/>
  <c r="FZ244" i="1" s="1"/>
  <c r="DU5" i="7"/>
  <c r="EO165" i="1"/>
  <c r="EO166" i="1" s="1"/>
  <c r="AY217" i="1"/>
  <c r="AY200" i="1"/>
  <c r="DE212" i="1"/>
  <c r="DE226" i="1" s="1"/>
  <c r="DE207" i="1"/>
  <c r="DE221" i="1" s="1"/>
  <c r="GF245" i="1"/>
  <c r="GF251" i="1"/>
  <c r="BY5" i="7"/>
  <c r="CS165" i="1"/>
  <c r="CS166" i="1" s="1"/>
  <c r="CV295" i="1"/>
  <c r="CW165" i="1"/>
  <c r="CW166" i="1" s="1"/>
  <c r="CC5" i="7"/>
  <c r="ER208" i="1"/>
  <c r="ER222" i="1" s="1"/>
  <c r="ER207" i="1"/>
  <c r="ER221" i="1" s="1"/>
  <c r="EQ247" i="1" s="1"/>
  <c r="GK204" i="1"/>
  <c r="GK218" i="1" s="1"/>
  <c r="GK208" i="1"/>
  <c r="GK222" i="1" s="1"/>
  <c r="GK248" i="1" s="1"/>
  <c r="EL204" i="1"/>
  <c r="EL218" i="1" s="1"/>
  <c r="EL244" i="1" s="1"/>
  <c r="EL212" i="1"/>
  <c r="EL226" i="1" s="1"/>
  <c r="FR209" i="1"/>
  <c r="FR223" i="1" s="1"/>
  <c r="FQ249" i="1" s="1"/>
  <c r="FR208" i="1"/>
  <c r="FR222" i="1" s="1"/>
  <c r="FQ248" i="1" s="1"/>
  <c r="FR212" i="1"/>
  <c r="FR226" i="1" s="1"/>
  <c r="FQ252" i="1" s="1"/>
  <c r="EU210" i="1"/>
  <c r="EU224" i="1" s="1"/>
  <c r="ET250" i="1" s="1"/>
  <c r="EU203" i="1"/>
  <c r="EU208" i="1"/>
  <c r="EU222" i="1" s="1"/>
  <c r="ET248" i="1" s="1"/>
  <c r="CZ210" i="1"/>
  <c r="CZ224" i="1" s="1"/>
  <c r="CZ212" i="1"/>
  <c r="CZ226" i="1" s="1"/>
  <c r="CZ211" i="1"/>
  <c r="CZ225" i="1" s="1"/>
  <c r="CY251" i="1" s="1"/>
  <c r="BJ204" i="1"/>
  <c r="BJ218" i="1" s="1"/>
  <c r="BI244" i="1" s="1"/>
  <c r="BJ207" i="1"/>
  <c r="BJ221" i="1" s="1"/>
  <c r="BJ205" i="1"/>
  <c r="BJ219" i="1" s="1"/>
  <c r="BI245" i="1" s="1"/>
  <c r="BO211" i="1"/>
  <c r="BO225" i="1" s="1"/>
  <c r="BO204" i="1"/>
  <c r="BO218" i="1" s="1"/>
  <c r="BP209" i="1"/>
  <c r="BP223" i="1" s="1"/>
  <c r="BP249" i="1" s="1"/>
  <c r="AG210" i="1"/>
  <c r="AG224" i="1" s="1"/>
  <c r="AG205" i="1"/>
  <c r="AG219" i="1" s="1"/>
  <c r="AG206" i="1"/>
  <c r="AG220" i="1" s="1"/>
  <c r="AF246" i="1" s="1"/>
  <c r="EJ313" i="1"/>
  <c r="DP30" i="7"/>
  <c r="BZ295" i="1"/>
  <c r="BY295" i="1"/>
  <c r="DT313" i="1"/>
  <c r="DU313" i="1"/>
  <c r="FP204" i="1"/>
  <c r="FP218" i="1" s="1"/>
  <c r="FO244" i="1" s="1"/>
  <c r="FP212" i="1"/>
  <c r="FP226" i="1" s="1"/>
  <c r="FO252" i="1" s="1"/>
  <c r="AN30" i="7"/>
  <c r="BE210" i="1"/>
  <c r="BE224" i="1" s="1"/>
  <c r="BD250" i="1" s="1"/>
  <c r="BE212" i="1"/>
  <c r="BE226" i="1" s="1"/>
  <c r="BD252" i="1" s="1"/>
  <c r="BE203" i="1"/>
  <c r="CF5" i="7"/>
  <c r="CZ165" i="1"/>
  <c r="CZ166" i="1" s="1"/>
  <c r="BY203" i="1"/>
  <c r="BY211" i="1"/>
  <c r="BY225" i="1" s="1"/>
  <c r="BX251" i="1" s="1"/>
  <c r="DG208" i="1"/>
  <c r="DG222" i="1" s="1"/>
  <c r="DF248" i="1" s="1"/>
  <c r="DG209" i="1"/>
  <c r="DG223" i="1" s="1"/>
  <c r="DF249" i="1" s="1"/>
  <c r="DG212" i="1"/>
  <c r="DG226" i="1" s="1"/>
  <c r="DF252" i="1" s="1"/>
  <c r="AN211" i="1"/>
  <c r="AN225" i="1" s="1"/>
  <c r="AN208" i="1"/>
  <c r="AN222" i="1" s="1"/>
  <c r="AN207" i="1"/>
  <c r="AN221" i="1" s="1"/>
  <c r="BR210" i="1"/>
  <c r="BR224" i="1" s="1"/>
  <c r="BQ250" i="1" s="1"/>
  <c r="BR204" i="1"/>
  <c r="BR218" i="1" s="1"/>
  <c r="BQ244" i="1" s="1"/>
  <c r="BR211" i="1"/>
  <c r="BR225" i="1" s="1"/>
  <c r="BQ251" i="1" s="1"/>
  <c r="DF295" i="1"/>
  <c r="CP209" i="1"/>
  <c r="CP223" i="1" s="1"/>
  <c r="CO249" i="1" s="1"/>
  <c r="CP210" i="1"/>
  <c r="CP224" i="1" s="1"/>
  <c r="CO250" i="1" s="1"/>
  <c r="EB206" i="1"/>
  <c r="EB220" i="1" s="1"/>
  <c r="EB208" i="1"/>
  <c r="EB222" i="1" s="1"/>
  <c r="EB207" i="1"/>
  <c r="EB221" i="1" s="1"/>
  <c r="EA247" i="1" s="1"/>
  <c r="FU30" i="7"/>
  <c r="DY207" i="1"/>
  <c r="DY221" i="1" s="1"/>
  <c r="DY247" i="1" s="1"/>
  <c r="DY210" i="1"/>
  <c r="DY224" i="1" s="1"/>
  <c r="DY204" i="1"/>
  <c r="DY218" i="1" s="1"/>
  <c r="DY244" i="1" s="1"/>
  <c r="FW165" i="1"/>
  <c r="FW166" i="1" s="1"/>
  <c r="FC5" i="7"/>
  <c r="AD309" i="1"/>
  <c r="AC309" i="1"/>
  <c r="AC313" i="1" s="1"/>
  <c r="CZ291" i="1"/>
  <c r="DA295" i="1" s="1"/>
  <c r="CG30" i="7"/>
  <c r="GC309" i="1"/>
  <c r="GC313" i="1" s="1"/>
  <c r="EC313" i="1"/>
  <c r="ED313" i="1"/>
  <c r="AX208" i="1"/>
  <c r="AX222" i="1" s="1"/>
  <c r="AX205" i="1"/>
  <c r="AX219" i="1" s="1"/>
  <c r="AW245" i="1" s="1"/>
  <c r="AX206" i="1"/>
  <c r="AX220" i="1" s="1"/>
  <c r="AW246" i="1" s="1"/>
  <c r="DJ212" i="1"/>
  <c r="DJ226" i="1" s="1"/>
  <c r="DI252" i="1" s="1"/>
  <c r="DJ208" i="1"/>
  <c r="DJ222" i="1" s="1"/>
  <c r="DI248" i="1" s="1"/>
  <c r="AO211" i="1"/>
  <c r="AO225" i="1" s="1"/>
  <c r="AO212" i="1"/>
  <c r="AO226" i="1" s="1"/>
  <c r="AO252" i="1" s="1"/>
  <c r="AO204" i="1"/>
  <c r="AO218" i="1" s="1"/>
  <c r="GE204" i="1"/>
  <c r="GE218" i="1" s="1"/>
  <c r="GE244" i="1" s="1"/>
  <c r="GE203" i="1"/>
  <c r="BF207" i="1"/>
  <c r="BF221" i="1" s="1"/>
  <c r="BF204" i="1"/>
  <c r="BF218" i="1" s="1"/>
  <c r="BF206" i="1"/>
  <c r="BF220" i="1" s="1"/>
  <c r="ED212" i="1"/>
  <c r="ED226" i="1" s="1"/>
  <c r="EC252" i="1" s="1"/>
  <c r="ED205" i="1"/>
  <c r="ED219" i="1" s="1"/>
  <c r="EC245" i="1" s="1"/>
  <c r="EV206" i="1"/>
  <c r="EV220" i="1" s="1"/>
  <c r="EV205" i="1"/>
  <c r="EV219" i="1" s="1"/>
  <c r="EV245" i="1" s="1"/>
  <c r="EV203" i="1"/>
  <c r="CK309" i="1"/>
  <c r="CJ309" i="1"/>
  <c r="P30" i="7"/>
  <c r="CT200" i="1"/>
  <c r="CT217" i="1"/>
  <c r="CT244" i="1"/>
  <c r="EB313" i="1"/>
  <c r="AR211" i="1"/>
  <c r="AR225" i="1" s="1"/>
  <c r="AQ251" i="1" s="1"/>
  <c r="AR210" i="1"/>
  <c r="AR224" i="1" s="1"/>
  <c r="AQ250" i="1" s="1"/>
  <c r="AR212" i="1"/>
  <c r="AR226" i="1" s="1"/>
  <c r="AQ252" i="1" s="1"/>
  <c r="AB313" i="1"/>
  <c r="GV210" i="1"/>
  <c r="GV224" i="1" s="1"/>
  <c r="GU250" i="1" s="1"/>
  <c r="GV203" i="1"/>
  <c r="GC208" i="1"/>
  <c r="GC222" i="1" s="1"/>
  <c r="GB248" i="1" s="1"/>
  <c r="GC210" i="1"/>
  <c r="GC224" i="1" s="1"/>
  <c r="GB250" i="1" s="1"/>
  <c r="EK30" i="7"/>
  <c r="AY30" i="7"/>
  <c r="EZ252" i="1"/>
  <c r="CK205" i="1"/>
  <c r="CK219" i="1" s="1"/>
  <c r="CJ245" i="1" s="1"/>
  <c r="CK203" i="1"/>
  <c r="AF209" i="1"/>
  <c r="AF223" i="1" s="1"/>
  <c r="AE249" i="1" s="1"/>
  <c r="AF205" i="1"/>
  <c r="AF219" i="1" s="1"/>
  <c r="AE245" i="1" s="1"/>
  <c r="ED5" i="7"/>
  <c r="EX165" i="1"/>
  <c r="EX166" i="1" s="1"/>
  <c r="BZ313" i="1"/>
  <c r="BY313" i="1"/>
  <c r="FN5" i="7"/>
  <c r="GH165" i="1"/>
  <c r="GH166" i="1" s="1"/>
  <c r="CL205" i="1"/>
  <c r="CL219" i="1" s="1"/>
  <c r="GB165" i="1"/>
  <c r="GB166" i="1" s="1"/>
  <c r="FH5" i="7"/>
  <c r="GJ210" i="1"/>
  <c r="GJ224" i="1" s="1"/>
  <c r="GI250" i="1" s="1"/>
  <c r="GJ211" i="1"/>
  <c r="GJ225" i="1" s="1"/>
  <c r="GI251" i="1" s="1"/>
  <c r="AW165" i="1"/>
  <c r="AW166" i="1" s="1"/>
  <c r="AC5" i="7"/>
  <c r="FH203" i="1"/>
  <c r="EO217" i="1"/>
  <c r="EO200" i="1"/>
  <c r="EO27" i="1" s="1"/>
  <c r="DV245" i="1"/>
  <c r="AK212" i="1"/>
  <c r="AK226" i="1" s="1"/>
  <c r="AJ252" i="1" s="1"/>
  <c r="AK208" i="1"/>
  <c r="AK222" i="1" s="1"/>
  <c r="AJ248" i="1" s="1"/>
  <c r="CI295" i="1"/>
  <c r="EG291" i="1"/>
  <c r="EG295" i="1" s="1"/>
  <c r="EP203" i="1"/>
  <c r="EP206" i="1"/>
  <c r="EP220" i="1" s="1"/>
  <c r="EO246" i="1" s="1"/>
  <c r="BA30" i="7"/>
  <c r="EE217" i="1"/>
  <c r="EE200" i="1"/>
  <c r="EE27" i="1" s="1"/>
  <c r="BK291" i="1"/>
  <c r="BK295" i="1" s="1"/>
  <c r="EX208" i="1"/>
  <c r="EX222" i="1" s="1"/>
  <c r="EW248" i="1" s="1"/>
  <c r="EX206" i="1"/>
  <c r="EX220" i="1" s="1"/>
  <c r="EW246" i="1" s="1"/>
  <c r="EX211" i="1"/>
  <c r="EX225" i="1" s="1"/>
  <c r="EW251" i="1" s="1"/>
  <c r="BM205" i="1"/>
  <c r="BM219" i="1" s="1"/>
  <c r="BL245" i="1" s="1"/>
  <c r="BM207" i="1"/>
  <c r="BM221" i="1" s="1"/>
  <c r="BL247" i="1" s="1"/>
  <c r="BM212" i="1"/>
  <c r="BM226" i="1" s="1"/>
  <c r="BL252" i="1" s="1"/>
  <c r="GP251" i="1"/>
  <c r="GP245" i="1"/>
  <c r="CB209" i="1"/>
  <c r="CB223" i="1" s="1"/>
  <c r="CA249" i="1" s="1"/>
  <c r="CB206" i="1"/>
  <c r="CB220" i="1" s="1"/>
  <c r="CB208" i="1"/>
  <c r="CB222" i="1" s="1"/>
  <c r="CA248" i="1" s="1"/>
  <c r="DO249" i="1"/>
  <c r="GS309" i="1"/>
  <c r="GS313" i="1" s="1"/>
  <c r="FZ30" i="7"/>
  <c r="AF5" i="7"/>
  <c r="AZ165" i="1"/>
  <c r="AZ166" i="1" s="1"/>
  <c r="CU295" i="1"/>
  <c r="AA142" i="1"/>
  <c r="W135" i="1"/>
  <c r="FP30" i="7"/>
  <c r="EN208" i="1"/>
  <c r="EN222" i="1" s="1"/>
  <c r="EM248" i="1" s="1"/>
  <c r="EN204" i="1"/>
  <c r="EN218" i="1" s="1"/>
  <c r="EM244" i="1" s="1"/>
  <c r="EN203" i="1"/>
  <c r="P5" i="7"/>
  <c r="AJ165" i="1"/>
  <c r="AJ166" i="1" s="1"/>
  <c r="EK208" i="1"/>
  <c r="EK222" i="1" s="1"/>
  <c r="EJ248" i="1" s="1"/>
  <c r="EK205" i="1"/>
  <c r="EK219" i="1" s="1"/>
  <c r="EJ245" i="1" s="1"/>
  <c r="EK211" i="1"/>
  <c r="EK225" i="1" s="1"/>
  <c r="EJ251" i="1" s="1"/>
  <c r="CZ5" i="7"/>
  <c r="DT165" i="1"/>
  <c r="DT166" i="1" s="1"/>
  <c r="EQ204" i="1"/>
  <c r="EQ218" i="1" s="1"/>
  <c r="EP244" i="1" s="1"/>
  <c r="EQ211" i="1"/>
  <c r="EQ225" i="1" s="1"/>
  <c r="EP251" i="1" s="1"/>
  <c r="CD5" i="7"/>
  <c r="CX165" i="1"/>
  <c r="CX166" i="1" s="1"/>
  <c r="EL30" i="7"/>
  <c r="CH212" i="1"/>
  <c r="CH226" i="1" s="1"/>
  <c r="CH252" i="1" s="1"/>
  <c r="CH206" i="1"/>
  <c r="CH220" i="1" s="1"/>
  <c r="CG246" i="1" s="1"/>
  <c r="CH211" i="1"/>
  <c r="CH225" i="1" s="1"/>
  <c r="CG251" i="1" s="1"/>
  <c r="CL291" i="1"/>
  <c r="CL295" i="1" s="1"/>
  <c r="FK207" i="1"/>
  <c r="FK221" i="1" s="1"/>
  <c r="FJ247" i="1" s="1"/>
  <c r="FK209" i="1"/>
  <c r="FK223" i="1" s="1"/>
  <c r="FJ249" i="1" s="1"/>
  <c r="FK205" i="1"/>
  <c r="FK219" i="1" s="1"/>
  <c r="FJ245" i="1" s="1"/>
  <c r="CW30" i="7"/>
  <c r="FL204" i="1"/>
  <c r="FL218" i="1" s="1"/>
  <c r="ER248" i="1"/>
  <c r="GO207" i="1"/>
  <c r="GO221" i="1" s="1"/>
  <c r="GO247" i="1" s="1"/>
  <c r="GO211" i="1"/>
  <c r="GO225" i="1" s="1"/>
  <c r="GO251" i="1" s="1"/>
  <c r="GO205" i="1"/>
  <c r="GO219" i="1" s="1"/>
  <c r="GN245" i="1" s="1"/>
  <c r="AD5" i="7"/>
  <c r="AX165" i="1"/>
  <c r="AX166" i="1" s="1"/>
  <c r="N30" i="7"/>
  <c r="EI209" i="1"/>
  <c r="EI223" i="1" s="1"/>
  <c r="FN247" i="1"/>
  <c r="AD208" i="1"/>
  <c r="AD222" i="1" s="1"/>
  <c r="AC248" i="1" s="1"/>
  <c r="AD212" i="1"/>
  <c r="AD226" i="1" s="1"/>
  <c r="AD252" i="1" s="1"/>
  <c r="AD206" i="1"/>
  <c r="AD220" i="1" s="1"/>
  <c r="AD246" i="1" s="1"/>
  <c r="CX212" i="1"/>
  <c r="CX226" i="1" s="1"/>
  <c r="CW252" i="1" s="1"/>
  <c r="CX209" i="1"/>
  <c r="CX223" i="1" s="1"/>
  <c r="CW249" i="1" s="1"/>
  <c r="CX203" i="1"/>
  <c r="FT206" i="1"/>
  <c r="FT220" i="1" s="1"/>
  <c r="FS246" i="1" s="1"/>
  <c r="FT211" i="1"/>
  <c r="FT225" i="1" s="1"/>
  <c r="FS251" i="1" s="1"/>
  <c r="FT205" i="1"/>
  <c r="FT219" i="1" s="1"/>
  <c r="FS245" i="1" s="1"/>
  <c r="EH204" i="1"/>
  <c r="EH218" i="1" s="1"/>
  <c r="EG244" i="1" s="1"/>
  <c r="EH205" i="1"/>
  <c r="EH219" i="1" s="1"/>
  <c r="EG245" i="1" s="1"/>
  <c r="CH309" i="1"/>
  <c r="CH313" i="1" s="1"/>
  <c r="GM205" i="1"/>
  <c r="GM219" i="1" s="1"/>
  <c r="GL245" i="1" s="1"/>
  <c r="GM211" i="1"/>
  <c r="GM225" i="1" s="1"/>
  <c r="GL251" i="1" s="1"/>
  <c r="GM203" i="1"/>
  <c r="AL209" i="1"/>
  <c r="AL223" i="1" s="1"/>
  <c r="AK249" i="1" s="1"/>
  <c r="AL206" i="1"/>
  <c r="AL220" i="1" s="1"/>
  <c r="AB203" i="1"/>
  <c r="AB205" i="1"/>
  <c r="AB219" i="1" s="1"/>
  <c r="AB245" i="1" s="1"/>
  <c r="AB211" i="1"/>
  <c r="AB225" i="1" s="1"/>
  <c r="AB251" i="1" s="1"/>
  <c r="EC5" i="7"/>
  <c r="EW165" i="1"/>
  <c r="EW166" i="1" s="1"/>
  <c r="FY212" i="1"/>
  <c r="FY226" i="1" s="1"/>
  <c r="FY210" i="1"/>
  <c r="FY224" i="1" s="1"/>
  <c r="FX250" i="1" s="1"/>
  <c r="AV204" i="1"/>
  <c r="AV218" i="1" s="1"/>
  <c r="AU244" i="1" s="1"/>
  <c r="AV212" i="1"/>
  <c r="AV226" i="1" s="1"/>
  <c r="AU252" i="1" s="1"/>
  <c r="CC204" i="1"/>
  <c r="CC218" i="1" s="1"/>
  <c r="CC208" i="1"/>
  <c r="CC222" i="1" s="1"/>
  <c r="CC211" i="1"/>
  <c r="CC225" i="1" s="1"/>
  <c r="FA295" i="1"/>
  <c r="DQ212" i="1"/>
  <c r="DQ226" i="1" s="1"/>
  <c r="DP252" i="1" s="1"/>
  <c r="DQ208" i="1"/>
  <c r="DQ222" i="1" s="1"/>
  <c r="DP248" i="1" s="1"/>
  <c r="CB165" i="1"/>
  <c r="CB166" i="1" s="1"/>
  <c r="BH5" i="7"/>
  <c r="CA313" i="1"/>
  <c r="BH210" i="1"/>
  <c r="BH224" i="1" s="1"/>
  <c r="BG250" i="1" s="1"/>
  <c r="BH203" i="1"/>
  <c r="BL291" i="1"/>
  <c r="BL309" i="1"/>
  <c r="DZ309" i="1"/>
  <c r="DZ313" i="1" s="1"/>
  <c r="CP295" i="1"/>
  <c r="EF211" i="1"/>
  <c r="EF225" i="1" s="1"/>
  <c r="EE251" i="1" s="1"/>
  <c r="EF210" i="1"/>
  <c r="EF224" i="1" s="1"/>
  <c r="EE250" i="1" s="1"/>
  <c r="BC204" i="1"/>
  <c r="BC218" i="1" s="1"/>
  <c r="BB244" i="1" s="1"/>
  <c r="BC209" i="1"/>
  <c r="BC223" i="1" s="1"/>
  <c r="BC249" i="1" s="1"/>
  <c r="BC205" i="1"/>
  <c r="BC219" i="1" s="1"/>
  <c r="DM211" i="1"/>
  <c r="DM225" i="1" s="1"/>
  <c r="DL251" i="1" s="1"/>
  <c r="DM210" i="1"/>
  <c r="DM224" i="1" s="1"/>
  <c r="DL250" i="1" s="1"/>
  <c r="DD313" i="1"/>
  <c r="DD295" i="1"/>
  <c r="GL165" i="1"/>
  <c r="GL166" i="1" s="1"/>
  <c r="FR5" i="7"/>
  <c r="BM5" i="7"/>
  <c r="CG165" i="1"/>
  <c r="CG166" i="1" s="1"/>
  <c r="DW165" i="1"/>
  <c r="DW166" i="1" s="1"/>
  <c r="DC5" i="7"/>
  <c r="BC30" i="7"/>
  <c r="GD212" i="1"/>
  <c r="GD226" i="1" s="1"/>
  <c r="GC252" i="1" s="1"/>
  <c r="GD209" i="1"/>
  <c r="GD223" i="1" s="1"/>
  <c r="GD205" i="1"/>
  <c r="GD219" i="1" s="1"/>
  <c r="BW205" i="1"/>
  <c r="BW219" i="1" s="1"/>
  <c r="BV245" i="1" s="1"/>
  <c r="BW212" i="1"/>
  <c r="BW226" i="1" s="1"/>
  <c r="BV252" i="1" s="1"/>
  <c r="BW206" i="1"/>
  <c r="BW220" i="1" s="1"/>
  <c r="BV246" i="1" s="1"/>
  <c r="FR165" i="1"/>
  <c r="FR166" i="1" s="1"/>
  <c r="EX5" i="7"/>
  <c r="CM309" i="1"/>
  <c r="GE313" i="1"/>
  <c r="GD313" i="1"/>
  <c r="BZ244" i="1"/>
  <c r="GP209" i="1"/>
  <c r="GP223" i="1" s="1"/>
  <c r="GO249" i="1" s="1"/>
  <c r="FC200" i="1"/>
  <c r="FC27" i="1" s="1"/>
  <c r="FC217" i="1"/>
  <c r="DX211" i="1"/>
  <c r="DX225" i="1" s="1"/>
  <c r="DW251" i="1" s="1"/>
  <c r="DX210" i="1"/>
  <c r="DX224" i="1" s="1"/>
  <c r="DW250" i="1" s="1"/>
  <c r="DX209" i="1"/>
  <c r="DX223" i="1" s="1"/>
  <c r="DW249" i="1" s="1"/>
  <c r="DU203" i="1"/>
  <c r="DU204" i="1"/>
  <c r="DU218" i="1" s="1"/>
  <c r="DT244" i="1" s="1"/>
  <c r="CV208" i="1"/>
  <c r="CV222" i="1" s="1"/>
  <c r="CV207" i="1"/>
  <c r="CV221" i="1" s="1"/>
  <c r="CU247" i="1" s="1"/>
  <c r="CV203" i="1"/>
  <c r="CS210" i="1"/>
  <c r="CS224" i="1" s="1"/>
  <c r="CR250" i="1" s="1"/>
  <c r="CS203" i="1"/>
  <c r="BC309" i="1"/>
  <c r="BC313" i="1" s="1"/>
  <c r="AI204" i="1"/>
  <c r="AI218" i="1" s="1"/>
  <c r="AH244" i="1" s="1"/>
  <c r="AI203" i="1"/>
  <c r="AI206" i="1"/>
  <c r="AI220" i="1" s="1"/>
  <c r="AH246" i="1" s="1"/>
  <c r="EZ209" i="1"/>
  <c r="EZ223" i="1" s="1"/>
  <c r="EY249" i="1" s="1"/>
  <c r="EZ206" i="1"/>
  <c r="EZ220" i="1" s="1"/>
  <c r="EY246" i="1" s="1"/>
  <c r="BF165" i="1"/>
  <c r="BF166" i="1" s="1"/>
  <c r="AL5" i="7"/>
  <c r="BS200" i="1"/>
  <c r="BS217" i="1"/>
  <c r="BS252" i="1"/>
  <c r="BX5" i="7"/>
  <c r="CR165" i="1"/>
  <c r="CR166" i="1" s="1"/>
  <c r="CQ291" i="1"/>
  <c r="CQ295" i="1" s="1"/>
  <c r="FN212" i="1"/>
  <c r="FN226" i="1" s="1"/>
  <c r="FM252" i="1" s="1"/>
  <c r="FN208" i="1"/>
  <c r="FN222" i="1" s="1"/>
  <c r="FM248" i="1" s="1"/>
  <c r="GT204" i="1"/>
  <c r="GT218" i="1" s="1"/>
  <c r="GS244" i="1" s="1"/>
  <c r="GT210" i="1"/>
  <c r="GT224" i="1" s="1"/>
  <c r="GS250" i="1" s="1"/>
  <c r="GT206" i="1"/>
  <c r="GT220" i="1" s="1"/>
  <c r="GS246" i="1" s="1"/>
  <c r="BA291" i="1"/>
  <c r="BA295" i="1" s="1"/>
  <c r="BN209" i="1"/>
  <c r="BN223" i="1" s="1"/>
  <c r="BM249" i="1" s="1"/>
  <c r="BN207" i="1"/>
  <c r="BN221" i="1" s="1"/>
  <c r="BN203" i="1"/>
  <c r="FU211" i="1"/>
  <c r="FU225" i="1" s="1"/>
  <c r="FU209" i="1"/>
  <c r="FU223" i="1" s="1"/>
  <c r="FT249" i="1" s="1"/>
  <c r="FU203" i="1"/>
  <c r="FB208" i="1"/>
  <c r="FB222" i="1" s="1"/>
  <c r="FA248" i="1" s="1"/>
  <c r="FB209" i="1"/>
  <c r="FB223" i="1" s="1"/>
  <c r="FA249" i="1" s="1"/>
  <c r="FB206" i="1"/>
  <c r="FB220" i="1" s="1"/>
  <c r="FA246" i="1" s="1"/>
  <c r="CY205" i="1"/>
  <c r="CY219" i="1" s="1"/>
  <c r="CY210" i="1"/>
  <c r="CY224" i="1" s="1"/>
  <c r="CY208" i="1"/>
  <c r="CY222" i="1" s="1"/>
  <c r="CX248" i="1" s="1"/>
  <c r="DO208" i="1"/>
  <c r="DO222" i="1" s="1"/>
  <c r="DN248" i="1" s="1"/>
  <c r="DO211" i="1"/>
  <c r="DO225" i="1" s="1"/>
  <c r="FI208" i="1"/>
  <c r="FI222" i="1" s="1"/>
  <c r="FH248" i="1" s="1"/>
  <c r="FI210" i="1"/>
  <c r="FI224" i="1" s="1"/>
  <c r="FH250" i="1" s="1"/>
  <c r="FI207" i="1"/>
  <c r="FI221" i="1" s="1"/>
  <c r="FH247" i="1" s="1"/>
  <c r="CD208" i="1"/>
  <c r="CD222" i="1" s="1"/>
  <c r="CC248" i="1" s="1"/>
  <c r="CD205" i="1"/>
  <c r="CD219" i="1" s="1"/>
  <c r="CC245" i="1" s="1"/>
  <c r="FF210" i="1"/>
  <c r="FF224" i="1" s="1"/>
  <c r="FE250" i="1" s="1"/>
  <c r="FF203" i="1"/>
  <c r="AM212" i="1"/>
  <c r="AM226" i="1" s="1"/>
  <c r="AM203" i="1"/>
  <c r="AM211" i="1"/>
  <c r="AM225" i="1" s="1"/>
  <c r="DD206" i="1"/>
  <c r="DD220" i="1" s="1"/>
  <c r="DC246" i="1" s="1"/>
  <c r="DD211" i="1"/>
  <c r="DD225" i="1" s="1"/>
  <c r="DC251" i="1" s="1"/>
  <c r="FZ203" i="1"/>
  <c r="FZ211" i="1"/>
  <c r="FZ225" i="1" s="1"/>
  <c r="FY251" i="1" s="1"/>
  <c r="EN309" i="1"/>
  <c r="EO313" i="1" s="1"/>
  <c r="DE211" i="1"/>
  <c r="DE225" i="1" s="1"/>
  <c r="DD251" i="1" s="1"/>
  <c r="DE210" i="1"/>
  <c r="DE224" i="1" s="1"/>
  <c r="DE250" i="1" s="1"/>
  <c r="GF244" i="1"/>
  <c r="GF252" i="1"/>
  <c r="CR291" i="1"/>
  <c r="CR295" i="1" s="1"/>
  <c r="DK200" i="1"/>
  <c r="DK27" i="1" s="1"/>
  <c r="DK217" i="1"/>
  <c r="ER206" i="1"/>
  <c r="ER220" i="1" s="1"/>
  <c r="ER246" i="1" s="1"/>
  <c r="ER211" i="1"/>
  <c r="ER225" i="1" s="1"/>
  <c r="ER251" i="1" s="1"/>
  <c r="ER204" i="1"/>
  <c r="ER218" i="1" s="1"/>
  <c r="GK207" i="1"/>
  <c r="GK221" i="1" s="1"/>
  <c r="GJ247" i="1" s="1"/>
  <c r="GK206" i="1"/>
  <c r="GK220" i="1" s="1"/>
  <c r="GJ246" i="1" s="1"/>
  <c r="CI309" i="1"/>
  <c r="EL209" i="1"/>
  <c r="EL223" i="1" s="1"/>
  <c r="EK249" i="1" s="1"/>
  <c r="EL207" i="1"/>
  <c r="EL221" i="1" s="1"/>
  <c r="FR205" i="1"/>
  <c r="FR219" i="1" s="1"/>
  <c r="FQ245" i="1" s="1"/>
  <c r="FR210" i="1"/>
  <c r="FR224" i="1" s="1"/>
  <c r="FQ250" i="1" s="1"/>
  <c r="FR206" i="1"/>
  <c r="FR220" i="1" s="1"/>
  <c r="FQ246" i="1" s="1"/>
  <c r="EU212" i="1"/>
  <c r="EU226" i="1" s="1"/>
  <c r="ET252" i="1" s="1"/>
  <c r="EU211" i="1"/>
  <c r="EU225" i="1" s="1"/>
  <c r="ET251" i="1" s="1"/>
  <c r="EU204" i="1"/>
  <c r="EU218" i="1" s="1"/>
  <c r="ET244" i="1" s="1"/>
  <c r="CZ207" i="1"/>
  <c r="CZ221" i="1" s="1"/>
  <c r="CY247" i="1" s="1"/>
  <c r="CZ208" i="1"/>
  <c r="CZ222" i="1" s="1"/>
  <c r="CY248" i="1" s="1"/>
  <c r="BJ208" i="1"/>
  <c r="BJ222" i="1" s="1"/>
  <c r="BJ203" i="1"/>
  <c r="BJ211" i="1"/>
  <c r="BJ225" i="1" s="1"/>
  <c r="BI251" i="1" s="1"/>
  <c r="BO206" i="1"/>
  <c r="BO220" i="1" s="1"/>
  <c r="BO208" i="1"/>
  <c r="BO222" i="1" s="1"/>
  <c r="FV30" i="7"/>
  <c r="BP208" i="1"/>
  <c r="BP222" i="1" s="1"/>
  <c r="AG207" i="1"/>
  <c r="AG221" i="1" s="1"/>
  <c r="AG208" i="1"/>
  <c r="AG222" i="1" s="1"/>
  <c r="AG211" i="1"/>
  <c r="AG225" i="1" s="1"/>
  <c r="FP210" i="1"/>
  <c r="FP224" i="1" s="1"/>
  <c r="FO250" i="1" s="1"/>
  <c r="FP206" i="1"/>
  <c r="FP220" i="1" s="1"/>
  <c r="FO246" i="1" s="1"/>
  <c r="FP209" i="1"/>
  <c r="FP223" i="1" s="1"/>
  <c r="FO249" i="1" s="1"/>
  <c r="BH291" i="1"/>
  <c r="BI295" i="1" s="1"/>
  <c r="BE206" i="1"/>
  <c r="BE220" i="1" s="1"/>
  <c r="BD246" i="1" s="1"/>
  <c r="BE208" i="1"/>
  <c r="BE222" i="1" s="1"/>
  <c r="CE30" i="7"/>
  <c r="BY204" i="1"/>
  <c r="BY218" i="1" s="1"/>
  <c r="BX244" i="1" s="1"/>
  <c r="BY208" i="1"/>
  <c r="BY222" i="1" s="1"/>
  <c r="BX248" i="1" s="1"/>
  <c r="BY212" i="1"/>
  <c r="BY226" i="1" s="1"/>
  <c r="BX252" i="1" s="1"/>
  <c r="DG203" i="1"/>
  <c r="DG210" i="1"/>
  <c r="DG224" i="1" s="1"/>
  <c r="DF250" i="1" s="1"/>
  <c r="AN203" i="1"/>
  <c r="AN205" i="1"/>
  <c r="AN219" i="1" s="1"/>
  <c r="AN209" i="1"/>
  <c r="AN223" i="1" s="1"/>
  <c r="BR203" i="1"/>
  <c r="BR212" i="1"/>
  <c r="BR226" i="1" s="1"/>
  <c r="BQ252" i="1" s="1"/>
  <c r="CP205" i="1"/>
  <c r="CP219" i="1" s="1"/>
  <c r="CO245" i="1" s="1"/>
  <c r="CP212" i="1"/>
  <c r="CP226" i="1" s="1"/>
  <c r="CO252" i="1" s="1"/>
  <c r="CP208" i="1"/>
  <c r="CP222" i="1" s="1"/>
  <c r="CO248" i="1" s="1"/>
  <c r="EB204" i="1"/>
  <c r="EB218" i="1" s="1"/>
  <c r="EA244" i="1" s="1"/>
  <c r="EB212" i="1"/>
  <c r="EB226" i="1" s="1"/>
  <c r="EA252" i="1" s="1"/>
  <c r="EB203" i="1"/>
  <c r="GO295" i="1"/>
  <c r="DY205" i="1"/>
  <c r="DY219" i="1" s="1"/>
  <c r="DY209" i="1"/>
  <c r="DY223" i="1" s="1"/>
  <c r="FV309" i="1"/>
  <c r="FV313" i="1" s="1"/>
  <c r="J5" i="7"/>
  <c r="AD165" i="1"/>
  <c r="AD166" i="1" s="1"/>
  <c r="DA165" i="1"/>
  <c r="DA166" i="1" s="1"/>
  <c r="CG5" i="7"/>
  <c r="FI30" i="7"/>
  <c r="EE165" i="1"/>
  <c r="EE166" i="1" s="1"/>
  <c r="DK5" i="7"/>
  <c r="AX209" i="1"/>
  <c r="AX223" i="1" s="1"/>
  <c r="AX207" i="1"/>
  <c r="AX221" i="1" s="1"/>
  <c r="DJ207" i="1"/>
  <c r="DJ221" i="1" s="1"/>
  <c r="DI247" i="1" s="1"/>
  <c r="DJ211" i="1"/>
  <c r="DJ225" i="1" s="1"/>
  <c r="DI251" i="1" s="1"/>
  <c r="DJ205" i="1"/>
  <c r="DJ219" i="1" s="1"/>
  <c r="DI245" i="1" s="1"/>
  <c r="AO207" i="1"/>
  <c r="AO221" i="1" s="1"/>
  <c r="AO247" i="1" s="1"/>
  <c r="AO203" i="1"/>
  <c r="AO205" i="1"/>
  <c r="AO219" i="1" s="1"/>
  <c r="GE205" i="1"/>
  <c r="GE219" i="1" s="1"/>
  <c r="GE208" i="1"/>
  <c r="GE222" i="1" s="1"/>
  <c r="GE248" i="1" s="1"/>
  <c r="BF203" i="1"/>
  <c r="BF208" i="1"/>
  <c r="BF222" i="1" s="1"/>
  <c r="BF248" i="1" s="1"/>
  <c r="BF209" i="1"/>
  <c r="BF223" i="1" s="1"/>
  <c r="BF249" i="1" s="1"/>
  <c r="ED203" i="1"/>
  <c r="ED210" i="1"/>
  <c r="ED224" i="1" s="1"/>
  <c r="EC250" i="1" s="1"/>
  <c r="EV210" i="1"/>
  <c r="EV224" i="1" s="1"/>
  <c r="EU250" i="1" s="1"/>
  <c r="EV212" i="1"/>
  <c r="EV226" i="1" s="1"/>
  <c r="FG30" i="7"/>
  <c r="GJ209" i="1"/>
  <c r="GJ223" i="1" s="1"/>
  <c r="GI249" i="1" s="1"/>
  <c r="GJ208" i="1"/>
  <c r="GJ222" i="1" s="1"/>
  <c r="GI248" i="1" s="1"/>
  <c r="GJ205" i="1"/>
  <c r="GJ219" i="1" s="1"/>
  <c r="GI245" i="1" s="1"/>
  <c r="AV295" i="1"/>
  <c r="DV217" i="1"/>
  <c r="DV200" i="1"/>
  <c r="DV27" i="1" s="1"/>
  <c r="AK203" i="1"/>
  <c r="AK206" i="1"/>
  <c r="AK220" i="1" s="1"/>
  <c r="AJ246" i="1" s="1"/>
  <c r="AK207" i="1"/>
  <c r="AK221" i="1" s="1"/>
  <c r="AJ247" i="1" s="1"/>
  <c r="DN5" i="7"/>
  <c r="EH165" i="1"/>
  <c r="EH166" i="1" s="1"/>
  <c r="EP208" i="1"/>
  <c r="EP222" i="1" s="1"/>
  <c r="EO248" i="1" s="1"/>
  <c r="BC251" i="1"/>
  <c r="BC246" i="1"/>
  <c r="BD217" i="1"/>
  <c r="BD200" i="1"/>
  <c r="FG217" i="1"/>
  <c r="FG200" i="1"/>
  <c r="FG27" i="1" s="1"/>
  <c r="BV165" i="1"/>
  <c r="BV166" i="1" s="1"/>
  <c r="BB5" i="7"/>
  <c r="BK309" i="1"/>
  <c r="BK313" i="1" s="1"/>
  <c r="AB165" i="1"/>
  <c r="AB166" i="1"/>
  <c r="H5" i="7"/>
  <c r="DB217" i="1"/>
  <c r="DB200" i="1"/>
  <c r="DB27" i="1" s="1"/>
  <c r="EX204" i="1"/>
  <c r="EX218" i="1" s="1"/>
  <c r="EX244" i="1" s="1"/>
  <c r="EX210" i="1"/>
  <c r="EX224" i="1" s="1"/>
  <c r="EW250" i="1" s="1"/>
  <c r="EX205" i="1"/>
  <c r="EX219" i="1" s="1"/>
  <c r="EW245" i="1" s="1"/>
  <c r="BN5" i="7"/>
  <c r="CH165" i="1"/>
  <c r="CH166" i="1" s="1"/>
  <c r="BM208" i="1"/>
  <c r="BM222" i="1" s="1"/>
  <c r="BL248" i="1" s="1"/>
  <c r="BM210" i="1"/>
  <c r="BM224" i="1" s="1"/>
  <c r="BL250" i="1" s="1"/>
  <c r="BM204" i="1"/>
  <c r="BM218" i="1" s="1"/>
  <c r="BL244" i="1" s="1"/>
  <c r="GP244" i="1"/>
  <c r="CB203" i="1"/>
  <c r="CB207" i="1"/>
  <c r="CB221" i="1" s="1"/>
  <c r="CA247" i="1" s="1"/>
  <c r="DP217" i="1"/>
  <c r="DP200" i="1"/>
  <c r="DP27" i="1" s="1"/>
  <c r="DO246" i="1"/>
  <c r="GT165" i="1"/>
  <c r="GT166" i="1" s="1"/>
  <c r="FZ5" i="7"/>
  <c r="CV244" i="1"/>
  <c r="AE30" i="7"/>
  <c r="FQ5" i="7"/>
  <c r="GK165" i="1"/>
  <c r="GK166" i="1" s="1"/>
  <c r="EN207" i="1"/>
  <c r="EN221" i="1" s="1"/>
  <c r="EM247" i="1" s="1"/>
  <c r="EN209" i="1"/>
  <c r="EN223" i="1" s="1"/>
  <c r="EM249" i="1" s="1"/>
  <c r="EN211" i="1"/>
  <c r="EN225" i="1" s="1"/>
  <c r="EM251" i="1" s="1"/>
  <c r="EK210" i="1"/>
  <c r="EK224" i="1" s="1"/>
  <c r="EJ250" i="1" s="1"/>
  <c r="EK212" i="1"/>
  <c r="EK226" i="1" s="1"/>
  <c r="EJ252" i="1" s="1"/>
  <c r="DS295" i="1"/>
  <c r="EQ208" i="1"/>
  <c r="EQ222" i="1" s="1"/>
  <c r="FF309" i="1"/>
  <c r="FF313" i="1" s="1"/>
  <c r="CH203" i="1"/>
  <c r="CH209" i="1"/>
  <c r="CH223" i="1" s="1"/>
  <c r="CH249" i="1" s="1"/>
  <c r="FK203" i="1"/>
  <c r="FK208" i="1"/>
  <c r="FK222" i="1" s="1"/>
  <c r="FJ248" i="1" s="1"/>
  <c r="FK204" i="1"/>
  <c r="FK218" i="1" s="1"/>
  <c r="FJ244" i="1" s="1"/>
  <c r="FL247" i="1"/>
  <c r="FL203" i="1"/>
  <c r="GO212" i="1"/>
  <c r="GO226" i="1" s="1"/>
  <c r="GN252" i="1" s="1"/>
  <c r="GO210" i="1"/>
  <c r="GO224" i="1" s="1"/>
  <c r="GN250" i="1" s="1"/>
  <c r="AW291" i="1"/>
  <c r="AW295" i="1" s="1"/>
  <c r="FO217" i="1"/>
  <c r="FO200" i="1"/>
  <c r="FO27" i="1" s="1"/>
  <c r="AD205" i="1"/>
  <c r="AD219" i="1" s="1"/>
  <c r="AC245" i="1" s="1"/>
  <c r="AD211" i="1"/>
  <c r="AD225" i="1" s="1"/>
  <c r="AC251" i="1" s="1"/>
  <c r="CN30" i="7"/>
  <c r="FT204" i="1"/>
  <c r="FT218" i="1" s="1"/>
  <c r="FS244" i="1" s="1"/>
  <c r="FT212" i="1"/>
  <c r="FT226" i="1" s="1"/>
  <c r="FS252" i="1" s="1"/>
  <c r="EH210" i="1"/>
  <c r="EH224" i="1" s="1"/>
  <c r="EG250" i="1" s="1"/>
  <c r="EH208" i="1"/>
  <c r="EH222" i="1" s="1"/>
  <c r="EG248" i="1" s="1"/>
  <c r="EH209" i="1"/>
  <c r="EH223" i="1" s="1"/>
  <c r="EG249" i="1" s="1"/>
  <c r="GM209" i="1"/>
  <c r="GM223" i="1" s="1"/>
  <c r="GL249" i="1" s="1"/>
  <c r="GM207" i="1"/>
  <c r="GM221" i="1" s="1"/>
  <c r="GL247" i="1" s="1"/>
  <c r="GM208" i="1"/>
  <c r="GM222" i="1" s="1"/>
  <c r="GL248" i="1" s="1"/>
  <c r="AK309" i="1"/>
  <c r="AK313" i="1" s="1"/>
  <c r="BK217" i="1"/>
  <c r="BK200" i="1"/>
  <c r="AL207" i="1"/>
  <c r="AL221" i="1" s="1"/>
  <c r="AL211" i="1"/>
  <c r="AL225" i="1" s="1"/>
  <c r="AB210" i="1"/>
  <c r="AB224" i="1" s="1"/>
  <c r="AB212" i="1"/>
  <c r="AB226" i="1" s="1"/>
  <c r="AB206" i="1"/>
  <c r="AB220" i="1" s="1"/>
  <c r="EU313" i="1"/>
  <c r="EV313" i="1"/>
  <c r="FY205" i="1"/>
  <c r="FY219" i="1" s="1"/>
  <c r="FY209" i="1"/>
  <c r="FY223" i="1" s="1"/>
  <c r="FX249" i="1" s="1"/>
  <c r="DZ217" i="1"/>
  <c r="DZ200" i="1"/>
  <c r="DZ27" i="1" s="1"/>
  <c r="DY250" i="1"/>
  <c r="AV210" i="1"/>
  <c r="AV224" i="1" s="1"/>
  <c r="AU250" i="1" s="1"/>
  <c r="AV207" i="1"/>
  <c r="AV221" i="1" s="1"/>
  <c r="AU247" i="1" s="1"/>
  <c r="CC207" i="1"/>
  <c r="CC221" i="1" s="1"/>
  <c r="CB252" i="1"/>
  <c r="CB250" i="1"/>
  <c r="EZ313" i="1"/>
  <c r="FA313" i="1"/>
  <c r="DQ204" i="1"/>
  <c r="DQ218" i="1" s="1"/>
  <c r="DP244" i="1" s="1"/>
  <c r="DQ207" i="1"/>
  <c r="DQ221" i="1" s="1"/>
  <c r="DP247" i="1" s="1"/>
  <c r="CP30" i="7"/>
  <c r="BH204" i="1"/>
  <c r="BH218" i="1" s="1"/>
  <c r="BG244" i="1" s="1"/>
  <c r="BH205" i="1"/>
  <c r="BH219" i="1" s="1"/>
  <c r="BG245" i="1" s="1"/>
  <c r="BH212" i="1"/>
  <c r="BH226" i="1" s="1"/>
  <c r="BG252" i="1" s="1"/>
  <c r="DF30" i="7"/>
  <c r="EF206" i="1"/>
  <c r="EF220" i="1" s="1"/>
  <c r="EE246" i="1" s="1"/>
  <c r="EF209" i="1"/>
  <c r="EF223" i="1" s="1"/>
  <c r="EE249" i="1" s="1"/>
  <c r="EF212" i="1"/>
  <c r="EF226" i="1" s="1"/>
  <c r="EE252" i="1" s="1"/>
  <c r="BC203" i="1"/>
  <c r="BC208" i="1"/>
  <c r="BC222" i="1" s="1"/>
  <c r="BB248" i="1" s="1"/>
  <c r="BC210" i="1"/>
  <c r="BC224" i="1" s="1"/>
  <c r="BB250" i="1" s="1"/>
  <c r="DM205" i="1"/>
  <c r="DM219" i="1" s="1"/>
  <c r="DL245" i="1" s="1"/>
  <c r="DM203" i="1"/>
  <c r="FQ30" i="7"/>
  <c r="DB30" i="7"/>
  <c r="AR165" i="1"/>
  <c r="AR166" i="1" s="1"/>
  <c r="X5" i="7"/>
  <c r="BW295" i="1"/>
  <c r="GD211" i="1"/>
  <c r="GD225" i="1" s="1"/>
  <c r="GC251" i="1" s="1"/>
  <c r="GD203" i="1"/>
  <c r="GD204" i="1"/>
  <c r="GD218" i="1" s="1"/>
  <c r="BW207" i="1"/>
  <c r="BW221" i="1" s="1"/>
  <c r="BV247" i="1" s="1"/>
  <c r="BW204" i="1"/>
  <c r="BW218" i="1" s="1"/>
  <c r="BN313" i="1"/>
  <c r="EX30" i="7"/>
  <c r="EH309" i="1"/>
  <c r="EH313" i="1" s="1"/>
  <c r="BZ245" i="1"/>
  <c r="GP206" i="1"/>
  <c r="GP220" i="1" s="1"/>
  <c r="GO246" i="1" s="1"/>
  <c r="FB247" i="1"/>
  <c r="FC250" i="1"/>
  <c r="FB250" i="1"/>
  <c r="FC251" i="1"/>
  <c r="DX206" i="1"/>
  <c r="DX220" i="1" s="1"/>
  <c r="DW246" i="1" s="1"/>
  <c r="DX205" i="1"/>
  <c r="DX219" i="1" s="1"/>
  <c r="DW245" i="1" s="1"/>
  <c r="DU206" i="1"/>
  <c r="DU220" i="1" s="1"/>
  <c r="DU246" i="1" s="1"/>
  <c r="DU212" i="1"/>
  <c r="DU226" i="1" s="1"/>
  <c r="DT252" i="1" s="1"/>
  <c r="DU205" i="1"/>
  <c r="DU219" i="1" s="1"/>
  <c r="DT245" i="1" s="1"/>
  <c r="GH291" i="1"/>
  <c r="BS165" i="1"/>
  <c r="BS166" i="1" s="1"/>
  <c r="AY5" i="7"/>
  <c r="CV206" i="1"/>
  <c r="CV220" i="1" s="1"/>
  <c r="CU246" i="1" s="1"/>
  <c r="CV205" i="1"/>
  <c r="CV219" i="1" s="1"/>
  <c r="CU245" i="1" s="1"/>
  <c r="CS207" i="1"/>
  <c r="CS221" i="1" s="1"/>
  <c r="CR247" i="1" s="1"/>
  <c r="CS204" i="1"/>
  <c r="CS218" i="1" s="1"/>
  <c r="CR244" i="1" s="1"/>
  <c r="CS212" i="1"/>
  <c r="CS226" i="1" s="1"/>
  <c r="CR252" i="1" s="1"/>
  <c r="AJ5" i="7"/>
  <c r="BD165" i="1"/>
  <c r="BD166" i="1" s="1"/>
  <c r="AI208" i="1"/>
  <c r="AI222" i="1" s="1"/>
  <c r="AH248" i="1" s="1"/>
  <c r="AI205" i="1"/>
  <c r="AI219" i="1" s="1"/>
  <c r="AH245" i="1" s="1"/>
  <c r="AI211" i="1"/>
  <c r="AI225" i="1" s="1"/>
  <c r="AH251" i="1" s="1"/>
  <c r="FU245" i="1"/>
  <c r="FV207" i="1"/>
  <c r="FV221" i="1" s="1"/>
  <c r="FV247" i="1" s="1"/>
  <c r="EZ203" i="1"/>
  <c r="EZ210" i="1"/>
  <c r="EZ224" i="1" s="1"/>
  <c r="EY250" i="1" s="1"/>
  <c r="EZ207" i="1"/>
  <c r="EZ221" i="1" s="1"/>
  <c r="EY247" i="1" s="1"/>
  <c r="GQ295" i="1"/>
  <c r="BE313" i="1"/>
  <c r="BS249" i="1"/>
  <c r="BS251" i="1"/>
  <c r="BS247" i="1"/>
  <c r="AP200" i="1"/>
  <c r="AP217" i="1"/>
  <c r="AP251" i="1"/>
  <c r="AO251" i="1"/>
  <c r="FN211" i="1"/>
  <c r="FN225" i="1" s="1"/>
  <c r="FM251" i="1" s="1"/>
  <c r="FN205" i="1"/>
  <c r="FN219" i="1" s="1"/>
  <c r="FM245" i="1" s="1"/>
  <c r="FN203" i="1"/>
  <c r="GT205" i="1"/>
  <c r="GT219" i="1" s="1"/>
  <c r="GS245" i="1" s="1"/>
  <c r="GT212" i="1"/>
  <c r="GT226" i="1" s="1"/>
  <c r="GS252" i="1" s="1"/>
  <c r="AG30" i="7"/>
  <c r="BN204" i="1"/>
  <c r="BN218" i="1" s="1"/>
  <c r="BN210" i="1"/>
  <c r="BN224" i="1" s="1"/>
  <c r="BM250" i="1" s="1"/>
  <c r="BN211" i="1"/>
  <c r="BN225" i="1" s="1"/>
  <c r="FU212" i="1"/>
  <c r="FU226" i="1" s="1"/>
  <c r="FT252" i="1" s="1"/>
  <c r="FU206" i="1"/>
  <c r="FU220" i="1" s="1"/>
  <c r="FT246" i="1" s="1"/>
  <c r="FB212" i="1"/>
  <c r="FB226" i="1" s="1"/>
  <c r="FA252" i="1" s="1"/>
  <c r="FB205" i="1"/>
  <c r="FB219" i="1" s="1"/>
  <c r="FA245" i="1" s="1"/>
  <c r="CY204" i="1"/>
  <c r="CY218" i="1" s="1"/>
  <c r="CX244" i="1" s="1"/>
  <c r="CY206" i="1"/>
  <c r="CY220" i="1" s="1"/>
  <c r="CX246" i="1" s="1"/>
  <c r="DO204" i="1"/>
  <c r="DO218" i="1" s="1"/>
  <c r="DO207" i="1"/>
  <c r="DO221" i="1" s="1"/>
  <c r="DN247" i="1" s="1"/>
  <c r="DO205" i="1"/>
  <c r="DO219" i="1" s="1"/>
  <c r="DN245" i="1" s="1"/>
  <c r="EC217" i="1"/>
  <c r="EC215" i="1" s="1"/>
  <c r="EC200" i="1"/>
  <c r="EC27" i="1" s="1"/>
  <c r="FI204" i="1"/>
  <c r="FI218" i="1" s="1"/>
  <c r="FH244" i="1" s="1"/>
  <c r="FI206" i="1"/>
  <c r="FI220" i="1" s="1"/>
  <c r="FH246" i="1" s="1"/>
  <c r="FI212" i="1"/>
  <c r="FI226" i="1" s="1"/>
  <c r="FI252" i="1" s="1"/>
  <c r="CD204" i="1"/>
  <c r="CD218" i="1" s="1"/>
  <c r="CC244" i="1" s="1"/>
  <c r="CD211" i="1"/>
  <c r="CD225" i="1" s="1"/>
  <c r="FF206" i="1"/>
  <c r="FF220" i="1" s="1"/>
  <c r="FF204" i="1"/>
  <c r="FF218" i="1" s="1"/>
  <c r="FE244" i="1" s="1"/>
  <c r="FF207" i="1"/>
  <c r="FF221" i="1" s="1"/>
  <c r="FF247" i="1" s="1"/>
  <c r="AM208" i="1"/>
  <c r="AM222" i="1" s="1"/>
  <c r="AM207" i="1"/>
  <c r="AM221" i="1" s="1"/>
  <c r="AM210" i="1"/>
  <c r="AM224" i="1" s="1"/>
  <c r="AL250" i="1" s="1"/>
  <c r="DD208" i="1"/>
  <c r="DD222" i="1" s="1"/>
  <c r="DC248" i="1" s="1"/>
  <c r="DD209" i="1"/>
  <c r="DD223" i="1" s="1"/>
  <c r="DC249" i="1" s="1"/>
  <c r="DR309" i="1"/>
  <c r="DR313" i="1" s="1"/>
  <c r="DR5" i="7"/>
  <c r="EL165" i="1"/>
  <c r="EL166" i="1" s="1"/>
  <c r="CZ251" i="1"/>
  <c r="CZ252" i="1"/>
  <c r="DA209" i="1"/>
  <c r="DA223" i="1" s="1"/>
  <c r="FZ212" i="1"/>
  <c r="FZ226" i="1" s="1"/>
  <c r="FY252" i="1" s="1"/>
  <c r="FZ205" i="1"/>
  <c r="FZ219" i="1" s="1"/>
  <c r="EN291" i="1"/>
  <c r="EN295" i="1" s="1"/>
  <c r="DT30" i="7"/>
  <c r="AX245" i="1"/>
  <c r="DE208" i="1"/>
  <c r="DE222" i="1" s="1"/>
  <c r="DE205" i="1"/>
  <c r="DE219" i="1" s="1"/>
  <c r="DD245" i="1" s="1"/>
  <c r="DE203" i="1"/>
  <c r="GF249" i="1"/>
  <c r="CR309" i="1"/>
  <c r="CR313" i="1" s="1"/>
  <c r="DJ251" i="1"/>
  <c r="ER210" i="1"/>
  <c r="ER224" i="1" s="1"/>
  <c r="EQ250" i="1" s="1"/>
  <c r="ER205" i="1"/>
  <c r="ER219" i="1" s="1"/>
  <c r="ER245" i="1" s="1"/>
  <c r="ER203" i="1"/>
  <c r="GK210" i="1"/>
  <c r="GK224" i="1" s="1"/>
  <c r="GJ250" i="1" s="1"/>
  <c r="GK212" i="1"/>
  <c r="GK226" i="1" s="1"/>
  <c r="GK209" i="1"/>
  <c r="GK223" i="1" s="1"/>
  <c r="GJ249" i="1" s="1"/>
  <c r="DH295" i="1"/>
  <c r="DG295" i="1"/>
  <c r="EL210" i="1"/>
  <c r="EL224" i="1" s="1"/>
  <c r="EL203" i="1"/>
  <c r="EL208" i="1"/>
  <c r="EL222" i="1" s="1"/>
  <c r="EK248" i="1" s="1"/>
  <c r="FR203" i="1"/>
  <c r="FR204" i="1"/>
  <c r="FR218" i="1" s="1"/>
  <c r="FQ244" i="1" s="1"/>
  <c r="EU209" i="1"/>
  <c r="EU223" i="1" s="1"/>
  <c r="ET249" i="1" s="1"/>
  <c r="EU206" i="1"/>
  <c r="EU220" i="1" s="1"/>
  <c r="ET246" i="1" s="1"/>
  <c r="CZ206" i="1"/>
  <c r="CZ220" i="1" s="1"/>
  <c r="CZ204" i="1"/>
  <c r="CZ218" i="1" s="1"/>
  <c r="CZ244" i="1" s="1"/>
  <c r="BJ209" i="1"/>
  <c r="BJ223" i="1" s="1"/>
  <c r="BJ212" i="1"/>
  <c r="BJ226" i="1" s="1"/>
  <c r="BO210" i="1"/>
  <c r="BO224" i="1" s="1"/>
  <c r="BO250" i="1" s="1"/>
  <c r="BO212" i="1"/>
  <c r="BO226" i="1" s="1"/>
  <c r="BO205" i="1"/>
  <c r="BO219" i="1" s="1"/>
  <c r="BN245" i="1" s="1"/>
  <c r="BP204" i="1"/>
  <c r="BP218" i="1" s="1"/>
  <c r="BO244" i="1" s="1"/>
  <c r="BP203" i="1"/>
  <c r="BP212" i="1"/>
  <c r="BP226" i="1" s="1"/>
  <c r="BO252" i="1" s="1"/>
  <c r="AG204" i="1"/>
  <c r="AG218" i="1" s="1"/>
  <c r="AG209" i="1"/>
  <c r="AG223" i="1" s="1"/>
  <c r="DQ5" i="7"/>
  <c r="EK165" i="1"/>
  <c r="EK166" i="1" s="1"/>
  <c r="DE309" i="1"/>
  <c r="FP207" i="1"/>
  <c r="FP221" i="1" s="1"/>
  <c r="FO247" i="1" s="1"/>
  <c r="FP205" i="1"/>
  <c r="FP219" i="1" s="1"/>
  <c r="FO245" i="1" s="1"/>
  <c r="FP203" i="1"/>
  <c r="BI165" i="1"/>
  <c r="BI166" i="1" s="1"/>
  <c r="AO5" i="7"/>
  <c r="BE209" i="1"/>
  <c r="BE223" i="1" s="1"/>
  <c r="BE204" i="1"/>
  <c r="BE218" i="1" s="1"/>
  <c r="BD244" i="1" s="1"/>
  <c r="CY291" i="1"/>
  <c r="CY295" i="1" s="1"/>
  <c r="BY205" i="1"/>
  <c r="BY219" i="1" s="1"/>
  <c r="BX245" i="1" s="1"/>
  <c r="BY206" i="1"/>
  <c r="BY220" i="1" s="1"/>
  <c r="BX246" i="1" s="1"/>
  <c r="BY210" i="1"/>
  <c r="BY224" i="1" s="1"/>
  <c r="BX250" i="1" s="1"/>
  <c r="DG211" i="1"/>
  <c r="DG225" i="1" s="1"/>
  <c r="DF251" i="1" s="1"/>
  <c r="DG206" i="1"/>
  <c r="DG220" i="1" s="1"/>
  <c r="DF246" i="1" s="1"/>
  <c r="AN206" i="1"/>
  <c r="AN220" i="1" s="1"/>
  <c r="AN212" i="1"/>
  <c r="AN226" i="1" s="1"/>
  <c r="BR205" i="1"/>
  <c r="BR219" i="1" s="1"/>
  <c r="BQ245" i="1" s="1"/>
  <c r="BR206" i="1"/>
  <c r="BR220" i="1" s="1"/>
  <c r="BQ246" i="1" s="1"/>
  <c r="CP203" i="1"/>
  <c r="CP204" i="1"/>
  <c r="CP218" i="1" s="1"/>
  <c r="CO244" i="1" s="1"/>
  <c r="CP206" i="1"/>
  <c r="CP220" i="1" s="1"/>
  <c r="CO246" i="1" s="1"/>
  <c r="EB210" i="1"/>
  <c r="EB224" i="1" s="1"/>
  <c r="EA250" i="1" s="1"/>
  <c r="EB205" i="1"/>
  <c r="EB219" i="1" s="1"/>
  <c r="EA245" i="1" s="1"/>
  <c r="DY203" i="1"/>
  <c r="DY211" i="1"/>
  <c r="DY225" i="1" s="1"/>
  <c r="FV291" i="1"/>
  <c r="FV295" i="1" s="1"/>
  <c r="CZ309" i="1"/>
  <c r="GC291" i="1"/>
  <c r="GC295" i="1" s="1"/>
  <c r="BQ165" i="1"/>
  <c r="BQ166" i="1" s="1"/>
  <c r="AW5" i="7"/>
  <c r="DJ30" i="7"/>
  <c r="AX210" i="1"/>
  <c r="AX224" i="1" s="1"/>
  <c r="AX211" i="1"/>
  <c r="AX225" i="1" s="1"/>
  <c r="DJ209" i="1"/>
  <c r="DJ223" i="1" s="1"/>
  <c r="DI249" i="1" s="1"/>
  <c r="DJ203" i="1"/>
  <c r="DJ210" i="1"/>
  <c r="DJ224" i="1" s="1"/>
  <c r="DI250" i="1" s="1"/>
  <c r="AO208" i="1"/>
  <c r="AO222" i="1" s="1"/>
  <c r="AO248" i="1" s="1"/>
  <c r="AO210" i="1"/>
  <c r="AO224" i="1" s="1"/>
  <c r="AO250" i="1" s="1"/>
  <c r="GE210" i="1"/>
  <c r="GE224" i="1" s="1"/>
  <c r="GE209" i="1"/>
  <c r="GE223" i="1" s="1"/>
  <c r="GE207" i="1"/>
  <c r="GE221" i="1" s="1"/>
  <c r="GD247" i="1" s="1"/>
  <c r="BF205" i="1"/>
  <c r="BF219" i="1" s="1"/>
  <c r="BF211" i="1"/>
  <c r="BF225" i="1" s="1"/>
  <c r="BF251" i="1" s="1"/>
  <c r="ED207" i="1"/>
  <c r="ED221" i="1" s="1"/>
  <c r="EC247" i="1" s="1"/>
  <c r="ED206" i="1"/>
  <c r="ED220" i="1" s="1"/>
  <c r="EC246" i="1" s="1"/>
  <c r="ED209" i="1"/>
  <c r="ED223" i="1" s="1"/>
  <c r="EC249" i="1" s="1"/>
  <c r="EV211" i="1"/>
  <c r="EV225" i="1" s="1"/>
  <c r="EV207" i="1"/>
  <c r="EV221" i="1" s="1"/>
  <c r="DQ250" i="1"/>
  <c r="CS5" i="7"/>
  <c r="DM165" i="1"/>
  <c r="DM166" i="1" s="1"/>
  <c r="FX211" i="1"/>
  <c r="FX225" i="1" s="1"/>
  <c r="FW251" i="1" s="1"/>
  <c r="FX212" i="1"/>
  <c r="FX226" i="1" s="1"/>
  <c r="FW252" i="1" s="1"/>
  <c r="FX205" i="1"/>
  <c r="FX219" i="1" s="1"/>
  <c r="FW245" i="1" s="1"/>
  <c r="BD30" i="7"/>
  <c r="FE206" i="1"/>
  <c r="FE220" i="1" s="1"/>
  <c r="FD246" i="1" s="1"/>
  <c r="FE207" i="1"/>
  <c r="FE221" i="1" s="1"/>
  <c r="FD247" i="1" s="1"/>
  <c r="BI217" i="1"/>
  <c r="BI200" i="1"/>
  <c r="BL5" i="7"/>
  <c r="CF165" i="1"/>
  <c r="CF166" i="1" s="1"/>
  <c r="DS210" i="1"/>
  <c r="DS224" i="1" s="1"/>
  <c r="DR250" i="1" s="1"/>
  <c r="DS207" i="1"/>
  <c r="DS221" i="1" s="1"/>
  <c r="DR247" i="1" s="1"/>
  <c r="GT251" i="1"/>
  <c r="GT247" i="1"/>
  <c r="DT206" i="1"/>
  <c r="DT220" i="1" s="1"/>
  <c r="DS246" i="1" s="1"/>
  <c r="DT207" i="1"/>
  <c r="DT221" i="1" s="1"/>
  <c r="BV204" i="1"/>
  <c r="BV218" i="1" s="1"/>
  <c r="BU244" i="1" s="1"/>
  <c r="BV210" i="1"/>
  <c r="BV224" i="1" s="1"/>
  <c r="BU250" i="1" s="1"/>
  <c r="BV208" i="1"/>
  <c r="BV222" i="1" s="1"/>
  <c r="BU248" i="1" s="1"/>
  <c r="GA30" i="7"/>
  <c r="CG212" i="1"/>
  <c r="CG226" i="1" s="1"/>
  <c r="CG209" i="1"/>
  <c r="CG223" i="1" s="1"/>
  <c r="CU203" i="1"/>
  <c r="CU208" i="1"/>
  <c r="CU222" i="1" s="1"/>
  <c r="CT248" i="1" s="1"/>
  <c r="AU211" i="1"/>
  <c r="AU225" i="1" s="1"/>
  <c r="AT251" i="1" s="1"/>
  <c r="AU203" i="1"/>
  <c r="AU206" i="1"/>
  <c r="AU220" i="1" s="1"/>
  <c r="AT246" i="1" s="1"/>
  <c r="CF206" i="1"/>
  <c r="CF220" i="1" s="1"/>
  <c r="FI291" i="1"/>
  <c r="FI295" i="1" s="1"/>
  <c r="FI309" i="1"/>
  <c r="FI313" i="1" s="1"/>
  <c r="FY313" i="1"/>
  <c r="AD245" i="1"/>
  <c r="AD247" i="1"/>
  <c r="EQ165" i="1"/>
  <c r="EQ166" i="1" s="1"/>
  <c r="DW5" i="7"/>
  <c r="GL295" i="1"/>
  <c r="BB212" i="1"/>
  <c r="BB226" i="1" s="1"/>
  <c r="BA252" i="1" s="1"/>
  <c r="BB205" i="1"/>
  <c r="BB219" i="1" s="1"/>
  <c r="BA245" i="1" s="1"/>
  <c r="BB209" i="1"/>
  <c r="BB223" i="1" s="1"/>
  <c r="BA249" i="1" s="1"/>
  <c r="DS30" i="7"/>
  <c r="BC165" i="1"/>
  <c r="BC166" i="1" s="1"/>
  <c r="AI5" i="7"/>
  <c r="DL30" i="7"/>
  <c r="FJ309" i="1"/>
  <c r="Q5" i="7"/>
  <c r="AK165" i="1"/>
  <c r="AK166" i="1" s="1"/>
  <c r="CT246" i="1"/>
  <c r="CT251" i="1"/>
  <c r="CT250" i="1"/>
  <c r="BR165" i="1"/>
  <c r="BR166" i="1" s="1"/>
  <c r="AX5" i="7"/>
  <c r="AR205" i="1"/>
  <c r="AR219" i="1" s="1"/>
  <c r="AQ245" i="1" s="1"/>
  <c r="AR207" i="1"/>
  <c r="AR221" i="1" s="1"/>
  <c r="AQ247" i="1" s="1"/>
  <c r="AC165" i="1"/>
  <c r="I5" i="7"/>
  <c r="AC166" i="1"/>
  <c r="GV208" i="1"/>
  <c r="GV222" i="1" s="1"/>
  <c r="GU248" i="1" s="1"/>
  <c r="GV212" i="1"/>
  <c r="GV226" i="1" s="1"/>
  <c r="GU252" i="1" s="1"/>
  <c r="GV206" i="1"/>
  <c r="GV220" i="1" s="1"/>
  <c r="GU246" i="1" s="1"/>
  <c r="BF247" i="1"/>
  <c r="BF244" i="1"/>
  <c r="GC204" i="1"/>
  <c r="GC218" i="1" s="1"/>
  <c r="GB244" i="1" s="1"/>
  <c r="GC205" i="1"/>
  <c r="GC219" i="1" s="1"/>
  <c r="GB245" i="1" s="1"/>
  <c r="GC209" i="1"/>
  <c r="GC223" i="1" s="1"/>
  <c r="GB249" i="1" s="1"/>
  <c r="BG291" i="1"/>
  <c r="BF291" i="1"/>
  <c r="BF295" i="1" s="1"/>
  <c r="DF5" i="7"/>
  <c r="DZ165" i="1"/>
  <c r="DZ166" i="1" s="1"/>
  <c r="DY291" i="1"/>
  <c r="DY295" i="1" s="1"/>
  <c r="BT165" i="1"/>
  <c r="BT166" i="1" s="1"/>
  <c r="AZ5" i="7"/>
  <c r="GN251" i="1"/>
  <c r="GM251" i="1"/>
  <c r="GN247" i="1"/>
  <c r="CK210" i="1"/>
  <c r="CK224" i="1" s="1"/>
  <c r="CJ250" i="1" s="1"/>
  <c r="CK204" i="1"/>
  <c r="CK218" i="1" s="1"/>
  <c r="CJ244" i="1" s="1"/>
  <c r="CK209" i="1"/>
  <c r="CK223" i="1" s="1"/>
  <c r="CJ249" i="1" s="1"/>
  <c r="AF211" i="1"/>
  <c r="AF225" i="1" s="1"/>
  <c r="AE251" i="1" s="1"/>
  <c r="AF212" i="1"/>
  <c r="AF226" i="1" s="1"/>
  <c r="AE252" i="1" s="1"/>
  <c r="AF207" i="1"/>
  <c r="AF221" i="1" s="1"/>
  <c r="AE247" i="1" s="1"/>
  <c r="CH247" i="1"/>
  <c r="CH251" i="1"/>
  <c r="GK246" i="1"/>
  <c r="GL217" i="1"/>
  <c r="GL200" i="1"/>
  <c r="GL27" i="1" s="1"/>
  <c r="DU295" i="1"/>
  <c r="FM30" i="7"/>
  <c r="CL206" i="1"/>
  <c r="CL220" i="1" s="1"/>
  <c r="CK246" i="1" s="1"/>
  <c r="CL209" i="1"/>
  <c r="CL223" i="1" s="1"/>
  <c r="CL249" i="1" s="1"/>
  <c r="CL211" i="1"/>
  <c r="CL225" i="1" s="1"/>
  <c r="CK251" i="1" s="1"/>
  <c r="GJ212" i="1"/>
  <c r="GJ226" i="1" s="1"/>
  <c r="GI252" i="1" s="1"/>
  <c r="GJ203" i="1"/>
  <c r="GJ204" i="1"/>
  <c r="GJ218" i="1" s="1"/>
  <c r="GI244" i="1" s="1"/>
  <c r="CD247" i="1"/>
  <c r="CD249" i="1"/>
  <c r="AB30" i="7"/>
  <c r="FH212" i="1"/>
  <c r="FH226" i="1" s="1"/>
  <c r="FG252" i="1" s="1"/>
  <c r="DK165" i="1"/>
  <c r="DK166" i="1" s="1"/>
  <c r="CQ5" i="7"/>
  <c r="EN244" i="1"/>
  <c r="DU244" i="1"/>
  <c r="DU251" i="1"/>
  <c r="AK210" i="1"/>
  <c r="AK224" i="1" s="1"/>
  <c r="AJ250" i="1" s="1"/>
  <c r="AK205" i="1"/>
  <c r="AK219" i="1" s="1"/>
  <c r="AJ245" i="1" s="1"/>
  <c r="AK211" i="1"/>
  <c r="AK225" i="1" s="1"/>
  <c r="AJ251" i="1" s="1"/>
  <c r="DM30" i="7"/>
  <c r="EP212" i="1"/>
  <c r="EP226" i="1" s="1"/>
  <c r="EO252" i="1" s="1"/>
  <c r="EP207" i="1"/>
  <c r="EP221" i="1" s="1"/>
  <c r="EO247" i="1" s="1"/>
  <c r="BC244" i="1"/>
  <c r="BC248" i="1"/>
  <c r="DU30" i="7"/>
  <c r="FF249" i="1"/>
  <c r="ED252" i="1"/>
  <c r="CX309" i="1"/>
  <c r="CX313" i="1" s="1"/>
  <c r="AC217" i="1"/>
  <c r="AC206" i="1"/>
  <c r="AC220" i="1" s="1"/>
  <c r="AB246" i="1" s="1"/>
  <c r="AC210" i="1"/>
  <c r="AC224" i="1" s="1"/>
  <c r="EX212" i="1"/>
  <c r="EX226" i="1" s="1"/>
  <c r="EW252" i="1" s="1"/>
  <c r="EX203" i="1"/>
  <c r="BM206" i="1"/>
  <c r="BM220" i="1" s="1"/>
  <c r="BL246" i="1" s="1"/>
  <c r="BM211" i="1"/>
  <c r="BM225" i="1" s="1"/>
  <c r="BL251" i="1" s="1"/>
  <c r="GP250" i="1"/>
  <c r="GP248" i="1"/>
  <c r="GQ252" i="1"/>
  <c r="GP252" i="1"/>
  <c r="CB204" i="1"/>
  <c r="CB218" i="1" s="1"/>
  <c r="CA244" i="1" s="1"/>
  <c r="CB211" i="1"/>
  <c r="CB225" i="1" s="1"/>
  <c r="CA251" i="1" s="1"/>
  <c r="DO248" i="1"/>
  <c r="GS291" i="1"/>
  <c r="GS295" i="1" s="1"/>
  <c r="CV250" i="1"/>
  <c r="CW200" i="1"/>
  <c r="CW27" i="1" s="1"/>
  <c r="CW217" i="1"/>
  <c r="FZ309" i="1"/>
  <c r="FZ313" i="1" s="1"/>
  <c r="AZ295" i="1"/>
  <c r="AY295" i="1"/>
  <c r="AS309" i="1"/>
  <c r="AS313" i="1" s="1"/>
  <c r="Z5" i="7"/>
  <c r="AT165" i="1"/>
  <c r="AT166" i="1" s="1"/>
  <c r="EN212" i="1"/>
  <c r="EN226" i="1" s="1"/>
  <c r="EM252" i="1" s="1"/>
  <c r="EN206" i="1"/>
  <c r="EN220" i="1" s="1"/>
  <c r="EM246" i="1" s="1"/>
  <c r="EK204" i="1"/>
  <c r="EK218" i="1" s="1"/>
  <c r="EJ244" i="1" s="1"/>
  <c r="EK203" i="1"/>
  <c r="CY30" i="7"/>
  <c r="EQ212" i="1"/>
  <c r="EQ226" i="1" s="1"/>
  <c r="EQ205" i="1"/>
  <c r="EQ219" i="1" s="1"/>
  <c r="EP245" i="1" s="1"/>
  <c r="EQ206" i="1"/>
  <c r="EQ220" i="1" s="1"/>
  <c r="EP246" i="1" s="1"/>
  <c r="EM5" i="7"/>
  <c r="FG165" i="1"/>
  <c r="FG166" i="1" s="1"/>
  <c r="CH205" i="1"/>
  <c r="CH219" i="1" s="1"/>
  <c r="CG245" i="1" s="1"/>
  <c r="CH204" i="1"/>
  <c r="CH218" i="1" s="1"/>
  <c r="CG244" i="1" s="1"/>
  <c r="GH217" i="1"/>
  <c r="GH200" i="1"/>
  <c r="GH27" i="1" s="1"/>
  <c r="CM165" i="1"/>
  <c r="CM166" i="1" s="1"/>
  <c r="BS5" i="7"/>
  <c r="FK210" i="1"/>
  <c r="FK224" i="1" s="1"/>
  <c r="FJ250" i="1" s="1"/>
  <c r="FK212" i="1"/>
  <c r="FK226" i="1" s="1"/>
  <c r="FJ252" i="1" s="1"/>
  <c r="CC295" i="1"/>
  <c r="FK251" i="1"/>
  <c r="FK246" i="1"/>
  <c r="FL209" i="1"/>
  <c r="FL223" i="1" s="1"/>
  <c r="FK249" i="1" s="1"/>
  <c r="ER250" i="1"/>
  <c r="ES217" i="1"/>
  <c r="ES200" i="1"/>
  <c r="ES27" i="1" s="1"/>
  <c r="ER247" i="1"/>
  <c r="GO203" i="1"/>
  <c r="GO204" i="1"/>
  <c r="GO218" i="1" s="1"/>
  <c r="GN244" i="1" s="1"/>
  <c r="AC30" i="7"/>
  <c r="O5" i="7"/>
  <c r="AI165" i="1"/>
  <c r="AI166" i="1" s="1"/>
  <c r="EI205" i="1"/>
  <c r="EI219" i="1" s="1"/>
  <c r="EH245" i="1" s="1"/>
  <c r="EI217" i="1"/>
  <c r="FN248" i="1"/>
  <c r="AD203" i="1"/>
  <c r="AD209" i="1"/>
  <c r="AD223" i="1" s="1"/>
  <c r="AC249" i="1" s="1"/>
  <c r="CX205" i="1"/>
  <c r="CX219" i="1" s="1"/>
  <c r="CW245" i="1" s="1"/>
  <c r="CX210" i="1"/>
  <c r="CX224" i="1" s="1"/>
  <c r="CW250" i="1" s="1"/>
  <c r="DI165" i="1"/>
  <c r="DI166" i="1" s="1"/>
  <c r="CO5" i="7"/>
  <c r="FT208" i="1"/>
  <c r="FT222" i="1" s="1"/>
  <c r="FS248" i="1" s="1"/>
  <c r="FT207" i="1"/>
  <c r="FT221" i="1" s="1"/>
  <c r="FS247" i="1" s="1"/>
  <c r="EH212" i="1"/>
  <c r="EH226" i="1" s="1"/>
  <c r="EH252" i="1" s="1"/>
  <c r="EH211" i="1"/>
  <c r="EH225" i="1" s="1"/>
  <c r="EG251" i="1" s="1"/>
  <c r="EH203" i="1"/>
  <c r="CI165" i="1"/>
  <c r="CI166" i="1" s="1"/>
  <c r="BO5" i="7"/>
  <c r="GM212" i="1"/>
  <c r="GM226" i="1" s="1"/>
  <c r="GL252" i="1" s="1"/>
  <c r="GM206" i="1"/>
  <c r="GM220" i="1" s="1"/>
  <c r="GL246" i="1" s="1"/>
  <c r="AK291" i="1"/>
  <c r="AK295" i="1" s="1"/>
  <c r="R5" i="7"/>
  <c r="AL165" i="1"/>
  <c r="AL166" i="1" s="1"/>
  <c r="BK250" i="1"/>
  <c r="BK246" i="1"/>
  <c r="AL208" i="1"/>
  <c r="AL222" i="1" s="1"/>
  <c r="AK248" i="1" s="1"/>
  <c r="AL205" i="1"/>
  <c r="AL219" i="1" s="1"/>
  <c r="AL212" i="1"/>
  <c r="AL226" i="1" s="1"/>
  <c r="AK252" i="1" s="1"/>
  <c r="AB204" i="1"/>
  <c r="AB218" i="1" s="1"/>
  <c r="AB244" i="1" s="1"/>
  <c r="AB207" i="1"/>
  <c r="AB221" i="1" s="1"/>
  <c r="AB247" i="1" s="1"/>
  <c r="FY206" i="1"/>
  <c r="FY220" i="1" s="1"/>
  <c r="FX246" i="1" s="1"/>
  <c r="FY204" i="1"/>
  <c r="FY218" i="1" s="1"/>
  <c r="FX244" i="1" s="1"/>
  <c r="FY208" i="1"/>
  <c r="FY222" i="1" s="1"/>
  <c r="FX248" i="1" s="1"/>
  <c r="AV209" i="1"/>
  <c r="AV223" i="1" s="1"/>
  <c r="AU249" i="1" s="1"/>
  <c r="AV205" i="1"/>
  <c r="AV219" i="1" s="1"/>
  <c r="AU245" i="1" s="1"/>
  <c r="AV203" i="1"/>
  <c r="CC209" i="1"/>
  <c r="CC223" i="1" s="1"/>
  <c r="CB249" i="1" s="1"/>
  <c r="CC206" i="1"/>
  <c r="CC220" i="1" s="1"/>
  <c r="EG30" i="7"/>
  <c r="EH30" i="7"/>
  <c r="DQ206" i="1"/>
  <c r="DQ220" i="1" s="1"/>
  <c r="DP246" i="1" s="1"/>
  <c r="DQ211" i="1"/>
  <c r="DQ225" i="1" s="1"/>
  <c r="DP251" i="1" s="1"/>
  <c r="DQ209" i="1"/>
  <c r="DQ223" i="1" s="1"/>
  <c r="DP249" i="1" s="1"/>
  <c r="AD258" i="1"/>
  <c r="DI295" i="1"/>
  <c r="BH207" i="1"/>
  <c r="BH221" i="1" s="1"/>
  <c r="BG247" i="1" s="1"/>
  <c r="BH208" i="1"/>
  <c r="BH222" i="1" s="1"/>
  <c r="BG248" i="1" s="1"/>
  <c r="BH206" i="1"/>
  <c r="BH220" i="1" s="1"/>
  <c r="BG246" i="1" s="1"/>
  <c r="DZ291" i="1"/>
  <c r="EF205" i="1"/>
  <c r="EF219" i="1" s="1"/>
  <c r="EE245" i="1" s="1"/>
  <c r="EF208" i="1"/>
  <c r="EF222" i="1" s="1"/>
  <c r="EE248" i="1" s="1"/>
  <c r="EF204" i="1"/>
  <c r="EF218" i="1" s="1"/>
  <c r="EE244" i="1" s="1"/>
  <c r="ES30" i="7"/>
  <c r="BC207" i="1"/>
  <c r="BC221" i="1" s="1"/>
  <c r="BB247" i="1" s="1"/>
  <c r="BC212" i="1"/>
  <c r="BC226" i="1" s="1"/>
  <c r="DM209" i="1"/>
  <c r="DM223" i="1" s="1"/>
  <c r="DL249" i="1" s="1"/>
  <c r="DM206" i="1"/>
  <c r="DM220" i="1" s="1"/>
  <c r="DL246" i="1" s="1"/>
  <c r="DM208" i="1"/>
  <c r="DM222" i="1" s="1"/>
  <c r="DL248" i="1" s="1"/>
  <c r="GK309" i="1"/>
  <c r="GK313" i="1" s="1"/>
  <c r="CF291" i="1"/>
  <c r="DV295" i="1"/>
  <c r="AQ291" i="1"/>
  <c r="AR295" i="1" s="1"/>
  <c r="GD210" i="1"/>
  <c r="GD224" i="1" s="1"/>
  <c r="GC250" i="1" s="1"/>
  <c r="GD208" i="1"/>
  <c r="GD222" i="1" s="1"/>
  <c r="GC248" i="1" s="1"/>
  <c r="BW210" i="1"/>
  <c r="BW224" i="1" s="1"/>
  <c r="BW209" i="1"/>
  <c r="BW223" i="1" s="1"/>
  <c r="BV249" i="1" s="1"/>
  <c r="EW30" i="7"/>
  <c r="FN309" i="1"/>
  <c r="GE295" i="1"/>
  <c r="BZ217" i="1"/>
  <c r="BZ200" i="1"/>
  <c r="BY246" i="1"/>
  <c r="DO295" i="1"/>
  <c r="BM291" i="1"/>
  <c r="BM295" i="1" s="1"/>
  <c r="BN165" i="1"/>
  <c r="BN166" i="1" s="1"/>
  <c r="AT5" i="7"/>
  <c r="DX208" i="1"/>
  <c r="DX222" i="1" s="1"/>
  <c r="DW248" i="1" s="1"/>
  <c r="DX204" i="1"/>
  <c r="DX218" i="1" s="1"/>
  <c r="DW244" i="1" s="1"/>
  <c r="DU207" i="1"/>
  <c r="DU221" i="1" s="1"/>
  <c r="DU208" i="1"/>
  <c r="DU222" i="1" s="1"/>
  <c r="DT248" i="1" s="1"/>
  <c r="DU210" i="1"/>
  <c r="DU224" i="1" s="1"/>
  <c r="DT250" i="1" s="1"/>
  <c r="BR309" i="1"/>
  <c r="BR313" i="1" s="1"/>
  <c r="AX30" i="7"/>
  <c r="FO295" i="1"/>
  <c r="CV212" i="1"/>
  <c r="CV226" i="1" s="1"/>
  <c r="CU252" i="1" s="1"/>
  <c r="CV211" i="1"/>
  <c r="CV225" i="1" s="1"/>
  <c r="CU251" i="1" s="1"/>
  <c r="CS211" i="1"/>
  <c r="CS225" i="1" s="1"/>
  <c r="CR251" i="1" s="1"/>
  <c r="CS206" i="1"/>
  <c r="CS220" i="1" s="1"/>
  <c r="CR246" i="1" s="1"/>
  <c r="CS205" i="1"/>
  <c r="CS219" i="1" s="1"/>
  <c r="CR245" i="1" s="1"/>
  <c r="BC291" i="1"/>
  <c r="BC295" i="1" s="1"/>
  <c r="AX309" i="1"/>
  <c r="AX313" i="1" s="1"/>
  <c r="AI212" i="1"/>
  <c r="AI226" i="1" s="1"/>
  <c r="AH252" i="1" s="1"/>
  <c r="AI210" i="1"/>
  <c r="AI224" i="1" s="1"/>
  <c r="AH250" i="1" s="1"/>
  <c r="CU313" i="1"/>
  <c r="FU251" i="1"/>
  <c r="FV217" i="1"/>
  <c r="FU244" i="1"/>
  <c r="EZ211" i="1"/>
  <c r="EZ225" i="1" s="1"/>
  <c r="EY251" i="1" s="1"/>
  <c r="EZ208" i="1"/>
  <c r="EZ222" i="1" s="1"/>
  <c r="EY248" i="1" s="1"/>
  <c r="EZ204" i="1"/>
  <c r="EZ218" i="1" s="1"/>
  <c r="EY244" i="1" s="1"/>
  <c r="GQ313" i="1"/>
  <c r="FW30" i="7"/>
  <c r="BE295" i="1"/>
  <c r="BS248" i="1"/>
  <c r="BR244" i="1"/>
  <c r="AO245" i="1"/>
  <c r="AO244" i="1"/>
  <c r="FN204" i="1"/>
  <c r="FN218" i="1" s="1"/>
  <c r="FM244" i="1" s="1"/>
  <c r="FN210" i="1"/>
  <c r="FN224" i="1" s="1"/>
  <c r="FM250" i="1" s="1"/>
  <c r="FN206" i="1"/>
  <c r="FN220" i="1" s="1"/>
  <c r="FM246" i="1" s="1"/>
  <c r="GT209" i="1"/>
  <c r="GT223" i="1" s="1"/>
  <c r="GS249" i="1" s="1"/>
  <c r="GT208" i="1"/>
  <c r="GT222" i="1" s="1"/>
  <c r="GS248" i="1" s="1"/>
  <c r="BB165" i="1"/>
  <c r="BB166" i="1" s="1"/>
  <c r="AH5" i="7"/>
  <c r="BN212" i="1"/>
  <c r="BN226" i="1" s="1"/>
  <c r="BM252" i="1" s="1"/>
  <c r="BN206" i="1"/>
  <c r="BN220" i="1" s="1"/>
  <c r="FU210" i="1"/>
  <c r="FU224" i="1" s="1"/>
  <c r="FT250" i="1" s="1"/>
  <c r="FU207" i="1"/>
  <c r="FU221" i="1" s="1"/>
  <c r="FB211" i="1"/>
  <c r="FB225" i="1" s="1"/>
  <c r="FA251" i="1" s="1"/>
  <c r="FB204" i="1"/>
  <c r="FB218" i="1" s="1"/>
  <c r="FA244" i="1" s="1"/>
  <c r="CY203" i="1"/>
  <c r="CY212" i="1"/>
  <c r="CY226" i="1" s="1"/>
  <c r="CX252" i="1" s="1"/>
  <c r="DO203" i="1"/>
  <c r="DO210" i="1"/>
  <c r="DO224" i="1" s="1"/>
  <c r="DN250" i="1" s="1"/>
  <c r="DO212" i="1"/>
  <c r="DO226" i="1" s="1"/>
  <c r="DN252" i="1" s="1"/>
  <c r="EB252" i="1"/>
  <c r="FI205" i="1"/>
  <c r="FI219" i="1" s="1"/>
  <c r="FH245" i="1" s="1"/>
  <c r="FI209" i="1"/>
  <c r="FI223" i="1" s="1"/>
  <c r="FH249" i="1" s="1"/>
  <c r="CD203" i="1"/>
  <c r="CD212" i="1"/>
  <c r="CD226" i="1" s="1"/>
  <c r="CC252" i="1" s="1"/>
  <c r="CD206" i="1"/>
  <c r="CD220" i="1" s="1"/>
  <c r="FF211" i="1"/>
  <c r="FF225" i="1" s="1"/>
  <c r="FE251" i="1" s="1"/>
  <c r="FF208" i="1"/>
  <c r="FF222" i="1" s="1"/>
  <c r="FE248" i="1" s="1"/>
  <c r="FF212" i="1"/>
  <c r="FF226" i="1" s="1"/>
  <c r="FE252" i="1" s="1"/>
  <c r="AM204" i="1"/>
  <c r="AM218" i="1" s="1"/>
  <c r="AL244" i="1" s="1"/>
  <c r="AM209" i="1"/>
  <c r="AM223" i="1" s="1"/>
  <c r="AL249" i="1" s="1"/>
  <c r="DD212" i="1"/>
  <c r="DD226" i="1" s="1"/>
  <c r="DC252" i="1" s="1"/>
  <c r="DD204" i="1"/>
  <c r="DD218" i="1" s="1"/>
  <c r="DC244" i="1" s="1"/>
  <c r="DD210" i="1"/>
  <c r="DD224" i="1" s="1"/>
  <c r="DC250" i="1" s="1"/>
  <c r="AB258" i="1"/>
  <c r="EL295" i="1"/>
  <c r="EK295" i="1"/>
  <c r="DA217" i="1"/>
  <c r="FZ210" i="1"/>
  <c r="FZ224" i="1" s="1"/>
  <c r="FY250" i="1" s="1"/>
  <c r="FZ206" i="1"/>
  <c r="FZ220" i="1" s="1"/>
  <c r="FZ209" i="1"/>
  <c r="FZ223" i="1" s="1"/>
  <c r="FY249" i="1" s="1"/>
  <c r="DE206" i="1"/>
  <c r="DE220" i="1" s="1"/>
  <c r="DD246" i="1" s="1"/>
  <c r="DE204" i="1"/>
  <c r="DE218" i="1" s="1"/>
  <c r="DD244" i="1" s="1"/>
  <c r="DD249" i="1"/>
  <c r="GG217" i="1"/>
  <c r="GG200" i="1"/>
  <c r="GG27" i="1" s="1"/>
  <c r="GF247" i="1"/>
  <c r="DJ245" i="1"/>
  <c r="ER209" i="1"/>
  <c r="ER223" i="1" s="1"/>
  <c r="EQ249" i="1" s="1"/>
  <c r="ER212" i="1"/>
  <c r="ER226" i="1" s="1"/>
  <c r="BP295" i="1"/>
  <c r="BO295" i="1"/>
  <c r="GK211" i="1"/>
  <c r="GK225" i="1" s="1"/>
  <c r="GJ251" i="1" s="1"/>
  <c r="GK205" i="1"/>
  <c r="GK219" i="1" s="1"/>
  <c r="GJ245" i="1" s="1"/>
  <c r="GK203" i="1"/>
  <c r="EL211" i="1"/>
  <c r="EL225" i="1" s="1"/>
  <c r="EK251" i="1" s="1"/>
  <c r="EL205" i="1"/>
  <c r="EL219" i="1" s="1"/>
  <c r="EK245" i="1" s="1"/>
  <c r="EL206" i="1"/>
  <c r="EL220" i="1" s="1"/>
  <c r="EK246" i="1" s="1"/>
  <c r="FR207" i="1"/>
  <c r="FR221" i="1" s="1"/>
  <c r="FQ247" i="1" s="1"/>
  <c r="FR211" i="1"/>
  <c r="FR225" i="1" s="1"/>
  <c r="FQ251" i="1" s="1"/>
  <c r="EU207" i="1"/>
  <c r="EU221" i="1" s="1"/>
  <c r="ET247" i="1" s="1"/>
  <c r="EU205" i="1"/>
  <c r="EU219" i="1" s="1"/>
  <c r="ET245" i="1" s="1"/>
  <c r="CZ205" i="1"/>
  <c r="CZ219" i="1" s="1"/>
  <c r="CY245" i="1" s="1"/>
  <c r="CZ209" i="1"/>
  <c r="CZ223" i="1" s="1"/>
  <c r="CY249" i="1" s="1"/>
  <c r="CZ203" i="1"/>
  <c r="BJ206" i="1"/>
  <c r="BJ220" i="1" s="1"/>
  <c r="BI246" i="1" s="1"/>
  <c r="BJ210" i="1"/>
  <c r="BJ224" i="1" s="1"/>
  <c r="BO207" i="1"/>
  <c r="BO221" i="1" s="1"/>
  <c r="BN247" i="1" s="1"/>
  <c r="BO209" i="1"/>
  <c r="BO223" i="1" s="1"/>
  <c r="BN249" i="1" s="1"/>
  <c r="BO203" i="1"/>
  <c r="BP206" i="1"/>
  <c r="BP220" i="1" s="1"/>
  <c r="BO246" i="1" s="1"/>
  <c r="BO251" i="1"/>
  <c r="BP207" i="1"/>
  <c r="BP221" i="1" s="1"/>
  <c r="AG212" i="1"/>
  <c r="AG226" i="1" s="1"/>
  <c r="AG203" i="1"/>
  <c r="FP211" i="1"/>
  <c r="FP225" i="1" s="1"/>
  <c r="FO251" i="1" s="1"/>
  <c r="FP208" i="1"/>
  <c r="FP222" i="1" s="1"/>
  <c r="FO248" i="1" s="1"/>
  <c r="BH309" i="1"/>
  <c r="BH313" i="1" s="1"/>
  <c r="BE207" i="1"/>
  <c r="BE221" i="1" s="1"/>
  <c r="BE211" i="1"/>
  <c r="BE225" i="1" s="1"/>
  <c r="BE205" i="1"/>
  <c r="BE219" i="1" s="1"/>
  <c r="BD245" i="1" s="1"/>
  <c r="CY309" i="1"/>
  <c r="BY207" i="1"/>
  <c r="BY221" i="1" s="1"/>
  <c r="BX247" i="1" s="1"/>
  <c r="BY209" i="1"/>
  <c r="BY223" i="1" s="1"/>
  <c r="BX249" i="1" s="1"/>
  <c r="DG205" i="1"/>
  <c r="DG219" i="1" s="1"/>
  <c r="DF245" i="1" s="1"/>
  <c r="DG204" i="1"/>
  <c r="DG218" i="1" s="1"/>
  <c r="DF244" i="1" s="1"/>
  <c r="DG207" i="1"/>
  <c r="DG221" i="1" s="1"/>
  <c r="DF247" i="1" s="1"/>
  <c r="AN210" i="1"/>
  <c r="AN224" i="1" s="1"/>
  <c r="AN204" i="1"/>
  <c r="AN218" i="1" s="1"/>
  <c r="BR207" i="1"/>
  <c r="BR221" i="1" s="1"/>
  <c r="BQ247" i="1" s="1"/>
  <c r="BR208" i="1"/>
  <c r="BR222" i="1" s="1"/>
  <c r="BQ248" i="1" s="1"/>
  <c r="BR209" i="1"/>
  <c r="BR223" i="1" s="1"/>
  <c r="BQ249" i="1" s="1"/>
  <c r="CP207" i="1"/>
  <c r="CP221" i="1" s="1"/>
  <c r="CO247" i="1" s="1"/>
  <c r="CP211" i="1"/>
  <c r="CP225" i="1" s="1"/>
  <c r="CO251" i="1" s="1"/>
  <c r="EB211" i="1"/>
  <c r="EB225" i="1" s="1"/>
  <c r="EA251" i="1" s="1"/>
  <c r="EB209" i="1"/>
  <c r="EB223" i="1" s="1"/>
  <c r="FV5" i="7"/>
  <c r="GP165" i="1"/>
  <c r="GP166" i="1" s="1"/>
  <c r="DY208" i="1"/>
  <c r="DY222" i="1" s="1"/>
  <c r="DY206" i="1"/>
  <c r="DY220" i="1" s="1"/>
  <c r="DX246" i="1" s="1"/>
  <c r="DY212" i="1"/>
  <c r="DY226" i="1" s="1"/>
  <c r="DX252" i="1" s="1"/>
  <c r="FB30" i="7"/>
  <c r="AC291" i="1"/>
  <c r="AC295" i="1" s="1"/>
  <c r="CF30" i="7"/>
  <c r="GD165" i="1"/>
  <c r="GD166" i="1" s="1"/>
  <c r="FJ5" i="7"/>
  <c r="BP313" i="1"/>
  <c r="AX203" i="1"/>
  <c r="AX204" i="1"/>
  <c r="AX218" i="1" s="1"/>
  <c r="AW244" i="1" s="1"/>
  <c r="AX212" i="1"/>
  <c r="AX226" i="1" s="1"/>
  <c r="DJ206" i="1"/>
  <c r="DJ220" i="1" s="1"/>
  <c r="DI246" i="1" s="1"/>
  <c r="DJ204" i="1"/>
  <c r="DJ218" i="1" s="1"/>
  <c r="DI244" i="1" s="1"/>
  <c r="AO206" i="1"/>
  <c r="AO220" i="1" s="1"/>
  <c r="AO246" i="1" s="1"/>
  <c r="AO209" i="1"/>
  <c r="AO223" i="1" s="1"/>
  <c r="AN249" i="1" s="1"/>
  <c r="DA313" i="1"/>
  <c r="GE211" i="1"/>
  <c r="GE225" i="1" s="1"/>
  <c r="GD251" i="1" s="1"/>
  <c r="GE212" i="1"/>
  <c r="GE226" i="1" s="1"/>
  <c r="GD252" i="1" s="1"/>
  <c r="GE206" i="1"/>
  <c r="GE220" i="1" s="1"/>
  <c r="GD246" i="1" s="1"/>
  <c r="BF210" i="1"/>
  <c r="BF224" i="1" s="1"/>
  <c r="BE250" i="1" s="1"/>
  <c r="BF212" i="1"/>
  <c r="BF226" i="1" s="1"/>
  <c r="BE252" i="1" s="1"/>
  <c r="ED204" i="1"/>
  <c r="ED218" i="1" s="1"/>
  <c r="EC244" i="1" s="1"/>
  <c r="ED211" i="1"/>
  <c r="ED225" i="1" s="1"/>
  <c r="EC251" i="1" s="1"/>
  <c r="ED208" i="1"/>
  <c r="ED222" i="1" s="1"/>
  <c r="EC248" i="1" s="1"/>
  <c r="EV208" i="1"/>
  <c r="EV222" i="1" s="1"/>
  <c r="EU248" i="1" s="1"/>
  <c r="EV209" i="1"/>
  <c r="EV223" i="1" s="1"/>
  <c r="EV204" i="1"/>
  <c r="EV218" i="1" s="1"/>
  <c r="EU244" i="1" s="1"/>
  <c r="CZ1147" i="1"/>
  <c r="CY1153" i="1"/>
  <c r="CE25" i="7" s="1"/>
  <c r="BI797" i="1"/>
  <c r="BJ1094" i="1"/>
  <c r="AN37" i="7"/>
  <c r="BH1129" i="1"/>
  <c r="AN79" i="7" s="1"/>
  <c r="AJ295" i="1" l="1"/>
  <c r="DJ250" i="1"/>
  <c r="DA200" i="1"/>
  <c r="DA27" i="1" s="1"/>
  <c r="EQ252" i="1"/>
  <c r="CT313" i="1"/>
  <c r="EB250" i="1"/>
  <c r="AB250" i="1"/>
  <c r="BN248" i="1"/>
  <c r="DT247" i="1"/>
  <c r="FK247" i="1"/>
  <c r="BY251" i="1"/>
  <c r="CH248" i="1"/>
  <c r="GR249" i="1"/>
  <c r="BM246" i="1"/>
  <c r="FY295" i="1"/>
  <c r="EQ313" i="1"/>
  <c r="AZ248" i="1"/>
  <c r="R30" i="5"/>
  <c r="Q5" i="5"/>
  <c r="T5" i="5"/>
  <c r="DD247" i="1"/>
  <c r="FY247" i="1"/>
  <c r="DS245" i="1"/>
  <c r="AL247" i="1"/>
  <c r="BO248" i="1"/>
  <c r="CK313" i="1"/>
  <c r="AT200" i="1"/>
  <c r="EY313" i="1"/>
  <c r="GX295" i="1"/>
  <c r="FV200" i="1"/>
  <c r="FV27" i="1" s="1"/>
  <c r="BV250" i="1"/>
  <c r="FN252" i="1"/>
  <c r="ED246" i="1"/>
  <c r="FI248" i="1"/>
  <c r="AK247" i="1"/>
  <c r="CF247" i="1"/>
  <c r="GD295" i="1"/>
  <c r="EU249" i="1"/>
  <c r="BB252" i="1"/>
  <c r="CS250" i="1"/>
  <c r="AR313" i="1"/>
  <c r="S5" i="5"/>
  <c r="DX248" i="1"/>
  <c r="N5" i="5"/>
  <c r="EI200" i="1"/>
  <c r="EI27" i="1" s="1"/>
  <c r="GM247" i="1"/>
  <c r="O5" i="5"/>
  <c r="DX251" i="1"/>
  <c r="EU252" i="1"/>
  <c r="GD245" i="1"/>
  <c r="BY252" i="1"/>
  <c r="AN251" i="1"/>
  <c r="GV295" i="1"/>
  <c r="CT295" i="1"/>
  <c r="BY250" i="1"/>
  <c r="BJ245" i="1"/>
  <c r="AJ313" i="1"/>
  <c r="AM244" i="1"/>
  <c r="GE246" i="1"/>
  <c r="FB245" i="1"/>
  <c r="CV246" i="1"/>
  <c r="CY246" i="1"/>
  <c r="EQ244" i="1"/>
  <c r="FB249" i="1"/>
  <c r="CK245" i="1"/>
  <c r="CB245" i="1"/>
  <c r="FK245" i="1"/>
  <c r="EN250" i="1"/>
  <c r="FT247" i="1"/>
  <c r="DZ295" i="1"/>
  <c r="DY246" i="1"/>
  <c r="L5" i="5"/>
  <c r="O30" i="5"/>
  <c r="ED250" i="1"/>
  <c r="BP248" i="1"/>
  <c r="EZ246" i="1"/>
  <c r="BG295" i="1"/>
  <c r="DS247" i="1"/>
  <c r="EU247" i="1"/>
  <c r="GD249" i="1"/>
  <c r="BR251" i="1"/>
  <c r="CB247" i="1"/>
  <c r="EP248" i="1"/>
  <c r="EN248" i="1"/>
  <c r="EK247" i="1"/>
  <c r="AX246" i="1"/>
  <c r="CZ248" i="1"/>
  <c r="FT251" i="1"/>
  <c r="BR250" i="1"/>
  <c r="CB248" i="1"/>
  <c r="FN245" i="1"/>
  <c r="FI250" i="1"/>
  <c r="AD313" i="1"/>
  <c r="DX250" i="1"/>
  <c r="DT251" i="1"/>
  <c r="K5" i="5"/>
  <c r="R5" i="5"/>
  <c r="BG313" i="1"/>
  <c r="FX295" i="1"/>
  <c r="H30" i="5"/>
  <c r="AT244" i="1"/>
  <c r="EO295" i="1"/>
  <c r="CZ247" i="1"/>
  <c r="BE246" i="1"/>
  <c r="BM313" i="1"/>
  <c r="EH246" i="1"/>
  <c r="CJ248" i="1"/>
  <c r="H5" i="5"/>
  <c r="CR200" i="1"/>
  <c r="FY246" i="1"/>
  <c r="CC246" i="1"/>
  <c r="S30" i="5"/>
  <c r="Q30" i="5"/>
  <c r="CH244" i="1"/>
  <c r="CS251" i="1"/>
  <c r="GT249" i="1"/>
  <c r="DD248" i="1"/>
  <c r="FY245" i="1"/>
  <c r="CC251" i="1"/>
  <c r="CV249" i="1"/>
  <c r="CD244" i="1"/>
  <c r="CI313" i="1"/>
  <c r="DJ248" i="1"/>
  <c r="BM247" i="1"/>
  <c r="BR252" i="1"/>
  <c r="BL295" i="1"/>
  <c r="EH244" i="1"/>
  <c r="M5" i="5"/>
  <c r="GC246" i="1"/>
  <c r="BW313" i="1"/>
  <c r="GM250" i="1"/>
  <c r="DC200" i="1"/>
  <c r="DC27" i="1" s="1"/>
  <c r="FS313" i="1"/>
  <c r="EZ251" i="1"/>
  <c r="BV244" i="1"/>
  <c r="GO252" i="1"/>
  <c r="I5" i="5"/>
  <c r="EN313" i="1"/>
  <c r="CG295" i="1"/>
  <c r="CF295" i="1"/>
  <c r="BJ246" i="1"/>
  <c r="EK200" i="1"/>
  <c r="EK27" i="1" s="1"/>
  <c r="EK217" i="1"/>
  <c r="DO252" i="1"/>
  <c r="FF251" i="1"/>
  <c r="AX250" i="1"/>
  <c r="AW250" i="1"/>
  <c r="AX252" i="1"/>
  <c r="AW252" i="1"/>
  <c r="EB249" i="1"/>
  <c r="EA249" i="1"/>
  <c r="AN250" i="1"/>
  <c r="AM250" i="1"/>
  <c r="BE251" i="1"/>
  <c r="BD251" i="1"/>
  <c r="BO247" i="1"/>
  <c r="CZ217" i="1"/>
  <c r="CZ200" i="1"/>
  <c r="CZ27" i="1" s="1"/>
  <c r="DO217" i="1"/>
  <c r="DO215" i="1" s="1"/>
  <c r="DO200" i="1"/>
  <c r="DO27" i="1" s="1"/>
  <c r="BR248" i="1"/>
  <c r="BZ215" i="1"/>
  <c r="EJ243" i="1"/>
  <c r="EJ240" i="1" s="1"/>
  <c r="EI215" i="1"/>
  <c r="EP252" i="1"/>
  <c r="EX217" i="1"/>
  <c r="EX200" i="1"/>
  <c r="EX27" i="1" s="1"/>
  <c r="AC200" i="1"/>
  <c r="EN252" i="1"/>
  <c r="GL215" i="1"/>
  <c r="GM252" i="1"/>
  <c r="CF246" i="1"/>
  <c r="CE246" i="1"/>
  <c r="BI215" i="1"/>
  <c r="EU251" i="1"/>
  <c r="GD250" i="1"/>
  <c r="DJ217" i="1"/>
  <c r="DJ200" i="1"/>
  <c r="DJ27" i="1" s="1"/>
  <c r="DY217" i="1"/>
  <c r="DY215" i="1" s="1"/>
  <c r="DY200" i="1"/>
  <c r="DY27" i="1" s="1"/>
  <c r="AN252" i="1"/>
  <c r="AM252" i="1"/>
  <c r="FP217" i="1"/>
  <c r="FP200" i="1"/>
  <c r="FP27" i="1" s="1"/>
  <c r="BN252" i="1"/>
  <c r="CY244" i="1"/>
  <c r="EK250" i="1"/>
  <c r="GJ252" i="1"/>
  <c r="FE246" i="1"/>
  <c r="BM244" i="1"/>
  <c r="BR247" i="1"/>
  <c r="BR249" i="1"/>
  <c r="DT246" i="1"/>
  <c r="BY247" i="1"/>
  <c r="GE251" i="1"/>
  <c r="FN244" i="1"/>
  <c r="FK252" i="1"/>
  <c r="DO245" i="1"/>
  <c r="FF244" i="1"/>
  <c r="AK217" i="1"/>
  <c r="AK200" i="1"/>
  <c r="EN246" i="1"/>
  <c r="BP244" i="1"/>
  <c r="T30" i="5"/>
  <c r="BF200" i="1"/>
  <c r="BF217" i="1"/>
  <c r="AO217" i="1"/>
  <c r="AO200" i="1"/>
  <c r="DX249" i="1"/>
  <c r="AN245" i="1"/>
  <c r="AM245" i="1"/>
  <c r="M30" i="5"/>
  <c r="AF251" i="1"/>
  <c r="BN246" i="1"/>
  <c r="DJ247" i="1"/>
  <c r="FZ217" i="1"/>
  <c r="FZ200" i="1"/>
  <c r="FZ27" i="1" s="1"/>
  <c r="AL252" i="1"/>
  <c r="EB251" i="1"/>
  <c r="FU249" i="1"/>
  <c r="CV217" i="1"/>
  <c r="CW243" i="1" s="1"/>
  <c r="CW240" i="1" s="1"/>
  <c r="CV200" i="1"/>
  <c r="CV27" i="1" s="1"/>
  <c r="DU217" i="1"/>
  <c r="DU200" i="1"/>
  <c r="DU27" i="1" s="1"/>
  <c r="FB246" i="1"/>
  <c r="BL313" i="1"/>
  <c r="FX252" i="1"/>
  <c r="CX217" i="1"/>
  <c r="CX200" i="1"/>
  <c r="CX27" i="1" s="1"/>
  <c r="EH249" i="1"/>
  <c r="FK244" i="1"/>
  <c r="EN217" i="1"/>
  <c r="EN200" i="1"/>
  <c r="EN27" i="1" s="1"/>
  <c r="BC247" i="1"/>
  <c r="DU252" i="1"/>
  <c r="EN251" i="1"/>
  <c r="CD248" i="1"/>
  <c r="CK244" i="1"/>
  <c r="GK247" i="1"/>
  <c r="GM244" i="1"/>
  <c r="EZ247" i="1"/>
  <c r="CJ313" i="1"/>
  <c r="EU246" i="1"/>
  <c r="BE244" i="1"/>
  <c r="AN244" i="1"/>
  <c r="DX247" i="1"/>
  <c r="EB248" i="1"/>
  <c r="EA248" i="1"/>
  <c r="AN247" i="1"/>
  <c r="AM247" i="1"/>
  <c r="AG250" i="1"/>
  <c r="AF250" i="1"/>
  <c r="BN251" i="1"/>
  <c r="EU217" i="1"/>
  <c r="EU200" i="1"/>
  <c r="EU27" i="1" s="1"/>
  <c r="GJ244" i="1"/>
  <c r="DJ252" i="1"/>
  <c r="AL246" i="1"/>
  <c r="CC247" i="1"/>
  <c r="CX249" i="1"/>
  <c r="FT244" i="1"/>
  <c r="FU252" i="1"/>
  <c r="AZ243" i="1"/>
  <c r="AZ240" i="1" s="1"/>
  <c r="AZ262" i="1" s="1"/>
  <c r="AZ215" i="1"/>
  <c r="BY248" i="1"/>
  <c r="GC247" i="1"/>
  <c r="AU246" i="1"/>
  <c r="AK250" i="1"/>
  <c r="FT217" i="1"/>
  <c r="FT200" i="1"/>
  <c r="FT27" i="1" s="1"/>
  <c r="FN249" i="1"/>
  <c r="CV245" i="1"/>
  <c r="DO247" i="1"/>
  <c r="GP249" i="1"/>
  <c r="CM295" i="1"/>
  <c r="ED245" i="1"/>
  <c r="DU250" i="1"/>
  <c r="CK250" i="1"/>
  <c r="EZ250" i="1"/>
  <c r="FJ215" i="1"/>
  <c r="GB252" i="1"/>
  <c r="CK252" i="1"/>
  <c r="CH246" i="1"/>
  <c r="CS248" i="1"/>
  <c r="CS249" i="1"/>
  <c r="GV313" i="1"/>
  <c r="DS250" i="1"/>
  <c r="BH247" i="1"/>
  <c r="CP249" i="1"/>
  <c r="CS313" i="1"/>
  <c r="AR252" i="1"/>
  <c r="P30" i="5"/>
  <c r="EW244" i="1"/>
  <c r="DC295" i="1"/>
  <c r="GS243" i="1"/>
  <c r="GS240" i="1" s="1"/>
  <c r="GS215" i="1"/>
  <c r="GV248" i="1"/>
  <c r="EX245" i="1"/>
  <c r="AV248" i="1"/>
  <c r="DL215" i="1"/>
  <c r="DL243" i="1"/>
  <c r="DL240" i="1" s="1"/>
  <c r="FP248" i="1"/>
  <c r="FS215" i="1"/>
  <c r="DM247" i="1"/>
  <c r="AQ215" i="1"/>
  <c r="AQ243" i="1"/>
  <c r="AQ240" i="1" s="1"/>
  <c r="AQ262" i="1" s="1"/>
  <c r="AI249" i="1"/>
  <c r="AT313" i="1"/>
  <c r="GM248" i="1"/>
  <c r="EZ248" i="1"/>
  <c r="FI245" i="1"/>
  <c r="EQ295" i="1"/>
  <c r="AD244" i="1"/>
  <c r="CF215" i="1"/>
  <c r="CF243" i="1"/>
  <c r="DS243" i="1"/>
  <c r="DS215" i="1"/>
  <c r="BH251" i="1"/>
  <c r="CP246" i="1"/>
  <c r="DG248" i="1"/>
  <c r="CS295" i="1"/>
  <c r="GT313" i="1"/>
  <c r="FL249" i="1"/>
  <c r="GW246" i="1"/>
  <c r="GX246" i="1"/>
  <c r="CL245" i="1"/>
  <c r="EX249" i="1"/>
  <c r="FP244" i="1"/>
  <c r="FR250" i="1"/>
  <c r="AF313" i="1"/>
  <c r="BW247" i="1"/>
  <c r="AL295" i="1"/>
  <c r="AI247" i="1"/>
  <c r="EF252" i="1"/>
  <c r="CS252" i="1"/>
  <c r="CG217" i="1"/>
  <c r="CG200" i="1"/>
  <c r="GT246" i="1"/>
  <c r="AA211" i="1"/>
  <c r="W185" i="1"/>
  <c r="AA203" i="1"/>
  <c r="W177" i="1"/>
  <c r="CQ215" i="1"/>
  <c r="DG252" i="1"/>
  <c r="GP200" i="1"/>
  <c r="GP27" i="1" s="1"/>
  <c r="GO313" i="1"/>
  <c r="GN313" i="1"/>
  <c r="CN247" i="1"/>
  <c r="GV252" i="1"/>
  <c r="AV252" i="1"/>
  <c r="DE246" i="1"/>
  <c r="FR245" i="1"/>
  <c r="DM249" i="1"/>
  <c r="BW244" i="1"/>
  <c r="EF249" i="1"/>
  <c r="BH244" i="1"/>
  <c r="DQ246" i="1"/>
  <c r="CP247" i="1"/>
  <c r="GO244" i="1"/>
  <c r="EV250" i="1"/>
  <c r="GW251" i="1"/>
  <c r="GX251" i="1"/>
  <c r="GX245" i="1"/>
  <c r="GW245" i="1"/>
  <c r="EX248" i="1"/>
  <c r="DE248" i="1"/>
  <c r="ET313" i="1"/>
  <c r="ES313" i="1"/>
  <c r="FP249" i="1"/>
  <c r="AO313" i="1"/>
  <c r="BL215" i="1"/>
  <c r="BL243" i="1"/>
  <c r="BL240" i="1" s="1"/>
  <c r="BL262" i="1" s="1"/>
  <c r="AA295" i="1"/>
  <c r="W291" i="1"/>
  <c r="DN295" i="1"/>
  <c r="AI251" i="1"/>
  <c r="EF251" i="1"/>
  <c r="GX313" i="1"/>
  <c r="FG313" i="1"/>
  <c r="DI243" i="1"/>
  <c r="DI240" i="1" s="1"/>
  <c r="DI215" i="1"/>
  <c r="GO245" i="1"/>
  <c r="EF248" i="1"/>
  <c r="BE247" i="1"/>
  <c r="BD247" i="1"/>
  <c r="GG243" i="1"/>
  <c r="GG240" i="1" s="1"/>
  <c r="GG215" i="1"/>
  <c r="AX244" i="1"/>
  <c r="DA215" i="1"/>
  <c r="DA243" i="1"/>
  <c r="CD217" i="1"/>
  <c r="CD200" i="1"/>
  <c r="FB244" i="1"/>
  <c r="AK245" i="1"/>
  <c r="EH217" i="1"/>
  <c r="EI243" i="1" s="1"/>
  <c r="EH200" i="1"/>
  <c r="EH27" i="1" s="1"/>
  <c r="GH243" i="1"/>
  <c r="GH240" i="1" s="1"/>
  <c r="GH215" i="1"/>
  <c r="CW215" i="1"/>
  <c r="AC215" i="1"/>
  <c r="EI245" i="1"/>
  <c r="CS246" i="1"/>
  <c r="FK313" i="1"/>
  <c r="FJ313" i="1"/>
  <c r="CU200" i="1"/>
  <c r="CU27" i="1" s="1"/>
  <c r="CU217" i="1"/>
  <c r="DQ249" i="1"/>
  <c r="BE245" i="1"/>
  <c r="CP217" i="1"/>
  <c r="CP200" i="1"/>
  <c r="AN246" i="1"/>
  <c r="AM246" i="1"/>
  <c r="BE249" i="1"/>
  <c r="BD249" i="1"/>
  <c r="BP217" i="1"/>
  <c r="BP200" i="1"/>
  <c r="BN250" i="1"/>
  <c r="FR200" i="1"/>
  <c r="FR27" i="1" s="1"/>
  <c r="FR217" i="1"/>
  <c r="FR215" i="1" s="1"/>
  <c r="DJ249" i="1"/>
  <c r="AL248" i="1"/>
  <c r="FN217" i="1"/>
  <c r="FN200" i="1"/>
  <c r="FN27" i="1" s="1"/>
  <c r="GH295" i="1"/>
  <c r="GI295" i="1"/>
  <c r="GE249" i="1"/>
  <c r="GC244" i="1"/>
  <c r="FX245" i="1"/>
  <c r="N30" i="5"/>
  <c r="EH251" i="1"/>
  <c r="FL200" i="1"/>
  <c r="FL27" i="1" s="1"/>
  <c r="FL217" i="1"/>
  <c r="CH200" i="1"/>
  <c r="CH217" i="1"/>
  <c r="BD295" i="1"/>
  <c r="CB217" i="1"/>
  <c r="CB200" i="1"/>
  <c r="DB215" i="1"/>
  <c r="DB243" i="1"/>
  <c r="DB240" i="1" s="1"/>
  <c r="ED251" i="1"/>
  <c r="ED200" i="1"/>
  <c r="ED27" i="1" s="1"/>
  <c r="ED217" i="1"/>
  <c r="GD248" i="1"/>
  <c r="AX247" i="1"/>
  <c r="AW247" i="1"/>
  <c r="DX245" i="1"/>
  <c r="AN200" i="1"/>
  <c r="AN217" i="1"/>
  <c r="BE248" i="1"/>
  <c r="BD248" i="1"/>
  <c r="AG248" i="1"/>
  <c r="AF248" i="1"/>
  <c r="DK243" i="1"/>
  <c r="DK240" i="1" s="1"/>
  <c r="DK215" i="1"/>
  <c r="FF200" i="1"/>
  <c r="FF27" i="1" s="1"/>
  <c r="FF217" i="1"/>
  <c r="FG243" i="1" s="1"/>
  <c r="FG240" i="1" s="1"/>
  <c r="EB244" i="1"/>
  <c r="CX250" i="1"/>
  <c r="BN217" i="1"/>
  <c r="BN200" i="1"/>
  <c r="FU246" i="1"/>
  <c r="FC215" i="1"/>
  <c r="BB245" i="1"/>
  <c r="GE252" i="1"/>
  <c r="CB244" i="1"/>
  <c r="BJ251" i="1"/>
  <c r="FK250" i="1"/>
  <c r="CB246" i="1"/>
  <c r="DU245" i="1"/>
  <c r="CD251" i="1"/>
  <c r="GA313" i="1"/>
  <c r="BF250" i="1"/>
  <c r="CS244" i="1"/>
  <c r="CZ295" i="1"/>
  <c r="EB246" i="1"/>
  <c r="EA246" i="1"/>
  <c r="AN248" i="1"/>
  <c r="AM248" i="1"/>
  <c r="EI313" i="1"/>
  <c r="BO245" i="1"/>
  <c r="CY252" i="1"/>
  <c r="EK252" i="1"/>
  <c r="DD252" i="1"/>
  <c r="CZ246" i="1"/>
  <c r="AL245" i="1"/>
  <c r="CC249" i="1"/>
  <c r="EB247" i="1"/>
  <c r="BM248" i="1"/>
  <c r="GT200" i="1"/>
  <c r="GT27" i="1" s="1"/>
  <c r="GT217" i="1"/>
  <c r="GU243" i="1" s="1"/>
  <c r="GU240" i="1" s="1"/>
  <c r="BR245" i="1"/>
  <c r="FB252" i="1"/>
  <c r="BY249" i="1"/>
  <c r="BW217" i="1"/>
  <c r="BW200" i="1"/>
  <c r="CG313" i="1"/>
  <c r="CF313" i="1"/>
  <c r="EF217" i="1"/>
  <c r="EF200" i="1"/>
  <c r="EF27" i="1" s="1"/>
  <c r="GF215" i="1"/>
  <c r="AU251" i="1"/>
  <c r="FX251" i="1"/>
  <c r="FN251" i="1"/>
  <c r="EQ200" i="1"/>
  <c r="EQ27" i="1" s="1"/>
  <c r="EQ217" i="1"/>
  <c r="AY313" i="1"/>
  <c r="BM217" i="1"/>
  <c r="BM200" i="1"/>
  <c r="AC252" i="1"/>
  <c r="AB252" i="1"/>
  <c r="FF248" i="1"/>
  <c r="DU249" i="1"/>
  <c r="CE215" i="1"/>
  <c r="CE243" i="1"/>
  <c r="CE240" i="1" s="1"/>
  <c r="CE262" i="1" s="1"/>
  <c r="CH250" i="1"/>
  <c r="AF200" i="1"/>
  <c r="AF217" i="1"/>
  <c r="FI251" i="1"/>
  <c r="EI249" i="1"/>
  <c r="GE247" i="1"/>
  <c r="CH245" i="1"/>
  <c r="DT200" i="1"/>
  <c r="DT27" i="1" s="1"/>
  <c r="GU215" i="1"/>
  <c r="BH245" i="1"/>
  <c r="DG245" i="1"/>
  <c r="AR244" i="1"/>
  <c r="EV247" i="1"/>
  <c r="EV246" i="1"/>
  <c r="U30" i="5"/>
  <c r="FL244" i="1"/>
  <c r="GV244" i="1"/>
  <c r="CL251" i="1"/>
  <c r="EY243" i="1"/>
  <c r="EY240" i="1" s="1"/>
  <c r="EY215" i="1"/>
  <c r="AV247" i="1"/>
  <c r="FR249" i="1"/>
  <c r="BW252" i="1"/>
  <c r="FZ250" i="1"/>
  <c r="AI248" i="1"/>
  <c r="FD243" i="1"/>
  <c r="FD240" i="1" s="1"/>
  <c r="FD215" i="1"/>
  <c r="BN295" i="1"/>
  <c r="GM249" i="1"/>
  <c r="BU313" i="1"/>
  <c r="BT313" i="1"/>
  <c r="BB313" i="1"/>
  <c r="AD249" i="1"/>
  <c r="CF200" i="1"/>
  <c r="DS248" i="1"/>
  <c r="DS200" i="1"/>
  <c r="DS27" i="1" s="1"/>
  <c r="FW215" i="1"/>
  <c r="FW243" i="1"/>
  <c r="FW240" i="1" s="1"/>
  <c r="DQ248" i="1"/>
  <c r="CP250" i="1"/>
  <c r="EL252" i="1"/>
  <c r="AR247" i="1"/>
  <c r="EV248" i="1"/>
  <c r="CL247" i="1"/>
  <c r="AV251" i="1"/>
  <c r="DF215" i="1"/>
  <c r="BU215" i="1"/>
  <c r="BU243" i="1"/>
  <c r="BU240" i="1" s="1"/>
  <c r="BU262" i="1" s="1"/>
  <c r="FR248" i="1"/>
  <c r="DM251" i="1"/>
  <c r="AE313" i="1"/>
  <c r="BW249" i="1"/>
  <c r="BI313" i="1"/>
  <c r="EG252" i="1"/>
  <c r="EA313" i="1"/>
  <c r="U5" i="5"/>
  <c r="AD251" i="1"/>
  <c r="GT252" i="1"/>
  <c r="AA207" i="1"/>
  <c r="W181" i="1"/>
  <c r="AA204" i="1"/>
  <c r="W178" i="1"/>
  <c r="AA205" i="1"/>
  <c r="W179" i="1"/>
  <c r="BD313" i="1"/>
  <c r="DR215" i="1"/>
  <c r="EL246" i="1"/>
  <c r="AR251" i="1"/>
  <c r="GW252" i="1"/>
  <c r="GX252" i="1"/>
  <c r="AV249" i="1"/>
  <c r="BA215" i="1"/>
  <c r="BA243" i="1"/>
  <c r="BA240" i="1" s="1"/>
  <c r="BA262" i="1" s="1"/>
  <c r="DE251" i="1"/>
  <c r="FP246" i="1"/>
  <c r="FR244" i="1"/>
  <c r="AF295" i="1"/>
  <c r="AG313" i="1"/>
  <c r="AD295" i="1"/>
  <c r="BH250" i="1"/>
  <c r="DQ252" i="1"/>
  <c r="DG247" i="1"/>
  <c r="CR215" i="1"/>
  <c r="CR243" i="1"/>
  <c r="CR240" i="1" s="1"/>
  <c r="CR262" i="1" s="1"/>
  <c r="GV250" i="1"/>
  <c r="CL246" i="1"/>
  <c r="EX247" i="1"/>
  <c r="AV246" i="1"/>
  <c r="DE245" i="1"/>
  <c r="FP250" i="1"/>
  <c r="FR252" i="1"/>
  <c r="DM252" i="1"/>
  <c r="BW245" i="1"/>
  <c r="AI246" i="1"/>
  <c r="EG243" i="1"/>
  <c r="EG215" i="1"/>
  <c r="GW313" i="1"/>
  <c r="BW246" i="1"/>
  <c r="G30" i="5"/>
  <c r="E30" i="7"/>
  <c r="AX200" i="1"/>
  <c r="AX217" i="1"/>
  <c r="AY243" i="1" s="1"/>
  <c r="AY240" i="1" s="1"/>
  <c r="AY262" i="1" s="1"/>
  <c r="CZ313" i="1"/>
  <c r="CY313" i="1"/>
  <c r="AG217" i="1"/>
  <c r="AH243" i="1" s="1"/>
  <c r="AH240" i="1" s="1"/>
  <c r="AG200" i="1"/>
  <c r="BJ250" i="1"/>
  <c r="BI250" i="1"/>
  <c r="GK200" i="1"/>
  <c r="GK27" i="1" s="1"/>
  <c r="GK217" i="1"/>
  <c r="CY217" i="1"/>
  <c r="CY200" i="1"/>
  <c r="CY27" i="1" s="1"/>
  <c r="FN313" i="1"/>
  <c r="FO313" i="1"/>
  <c r="AV217" i="1"/>
  <c r="AV200" i="1"/>
  <c r="DY248" i="1"/>
  <c r="FN250" i="1"/>
  <c r="ES215" i="1"/>
  <c r="BP247" i="1"/>
  <c r="CK249" i="1"/>
  <c r="GK249" i="1"/>
  <c r="AU217" i="1"/>
  <c r="AU200" i="1"/>
  <c r="CG249" i="1"/>
  <c r="CF249" i="1"/>
  <c r="BH246" i="1"/>
  <c r="AX295" i="1"/>
  <c r="AX251" i="1"/>
  <c r="AW251" i="1"/>
  <c r="AG249" i="1"/>
  <c r="AF249" i="1"/>
  <c r="BJ252" i="1"/>
  <c r="BI252" i="1"/>
  <c r="ER217" i="1"/>
  <c r="ER200" i="1"/>
  <c r="ER27" i="1" s="1"/>
  <c r="DJ246" i="1"/>
  <c r="DE217" i="1"/>
  <c r="DE200" i="1"/>
  <c r="DE27" i="1" s="1"/>
  <c r="FE247" i="1"/>
  <c r="EB245" i="1"/>
  <c r="BM251" i="1"/>
  <c r="AP215" i="1"/>
  <c r="AP243" i="1"/>
  <c r="AP240" i="1" s="1"/>
  <c r="AP262" i="1" s="1"/>
  <c r="EZ217" i="1"/>
  <c r="EZ215" i="1" s="1"/>
  <c r="EZ200" i="1"/>
  <c r="EZ27" i="1" s="1"/>
  <c r="BY245" i="1"/>
  <c r="GD217" i="1"/>
  <c r="GD200" i="1"/>
  <c r="GD27" i="1" s="1"/>
  <c r="DZ243" i="1"/>
  <c r="DZ240" i="1" s="1"/>
  <c r="DZ215" i="1"/>
  <c r="BK215" i="1"/>
  <c r="FO215" i="1"/>
  <c r="FO243" i="1"/>
  <c r="FO240" i="1" s="1"/>
  <c r="ER252" i="1"/>
  <c r="I30" i="5"/>
  <c r="ED247" i="1"/>
  <c r="EN247" i="1"/>
  <c r="CD252" i="1"/>
  <c r="AX249" i="1"/>
  <c r="AW249" i="1"/>
  <c r="BR217" i="1"/>
  <c r="BS243" i="1" s="1"/>
  <c r="BS240" i="1" s="1"/>
  <c r="BS262" i="1" s="1"/>
  <c r="BR200" i="1"/>
  <c r="AF247" i="1"/>
  <c r="BJ217" i="1"/>
  <c r="BK243" i="1" s="1"/>
  <c r="BK240" i="1" s="1"/>
  <c r="BK262" i="1" s="1"/>
  <c r="BJ200" i="1"/>
  <c r="EQ251" i="1"/>
  <c r="CZ245" i="1"/>
  <c r="AL251" i="1"/>
  <c r="DO251" i="1"/>
  <c r="DN251" i="1"/>
  <c r="CX245" i="1"/>
  <c r="FU200" i="1"/>
  <c r="FU27" i="1" s="1"/>
  <c r="FU217" i="1"/>
  <c r="FV243" i="1" s="1"/>
  <c r="FV240" i="1" s="1"/>
  <c r="AO249" i="1"/>
  <c r="BS215" i="1"/>
  <c r="CS217" i="1"/>
  <c r="CS200" i="1"/>
  <c r="CU248" i="1"/>
  <c r="BY244" i="1"/>
  <c r="GE245" i="1"/>
  <c r="GC245" i="1"/>
  <c r="K30" i="5"/>
  <c r="BB249" i="1"/>
  <c r="BH217" i="1"/>
  <c r="BH200" i="1"/>
  <c r="DY245" i="1"/>
  <c r="AB217" i="1"/>
  <c r="AB200" i="1"/>
  <c r="BJ244" i="1"/>
  <c r="EH247" i="1"/>
  <c r="ER244" i="1"/>
  <c r="AA143" i="1"/>
  <c r="W142" i="1"/>
  <c r="W143" i="1" s="1"/>
  <c r="CV248" i="1"/>
  <c r="GO250" i="1"/>
  <c r="EE243" i="1"/>
  <c r="EE240" i="1" s="1"/>
  <c r="EE215" i="1"/>
  <c r="FF245" i="1"/>
  <c r="BC245" i="1"/>
  <c r="EP217" i="1"/>
  <c r="EP200" i="1"/>
  <c r="EP27" i="1" s="1"/>
  <c r="EO215" i="1"/>
  <c r="EO243" i="1"/>
  <c r="EO240" i="1" s="1"/>
  <c r="BP252" i="1"/>
  <c r="CD245" i="1"/>
  <c r="FI247" i="1"/>
  <c r="GV217" i="1"/>
  <c r="GV200" i="1"/>
  <c r="GV27" i="1" s="1"/>
  <c r="EV217" i="1"/>
  <c r="EV200" i="1"/>
  <c r="EV27" i="1" s="1"/>
  <c r="GE200" i="1"/>
  <c r="GE27" i="1" s="1"/>
  <c r="GE217" i="1"/>
  <c r="DX244" i="1"/>
  <c r="AM251" i="1"/>
  <c r="BE217" i="1"/>
  <c r="BE200" i="1"/>
  <c r="BO249" i="1"/>
  <c r="BJ247" i="1"/>
  <c r="BI247" i="1"/>
  <c r="CY250" i="1"/>
  <c r="EK244" i="1"/>
  <c r="EQ248" i="1"/>
  <c r="FY244" i="1"/>
  <c r="CZ250" i="1"/>
  <c r="FE249" i="1"/>
  <c r="CX251" i="1"/>
  <c r="FT248" i="1"/>
  <c r="BM245" i="1"/>
  <c r="BR246" i="1"/>
  <c r="BS295" i="1"/>
  <c r="BR295" i="1"/>
  <c r="DX217" i="1"/>
  <c r="DX200" i="1"/>
  <c r="DX27" i="1" s="1"/>
  <c r="FC248" i="1"/>
  <c r="FB248" i="1"/>
  <c r="BV248" i="1"/>
  <c r="DQ217" i="1"/>
  <c r="DQ200" i="1"/>
  <c r="DQ27" i="1" s="1"/>
  <c r="CC217" i="1"/>
  <c r="CC200" i="1"/>
  <c r="DY249" i="1"/>
  <c r="FY217" i="1"/>
  <c r="FY200" i="1"/>
  <c r="FY27" i="1" s="1"/>
  <c r="AL217" i="1"/>
  <c r="AL200" i="1"/>
  <c r="EH250" i="1"/>
  <c r="AV313" i="1"/>
  <c r="AW313" i="1"/>
  <c r="FK248" i="1"/>
  <c r="CL313" i="1"/>
  <c r="DS313" i="1"/>
  <c r="CV251" i="1"/>
  <c r="GR243" i="1"/>
  <c r="GR240" i="1" s="1"/>
  <c r="GQ243" i="1"/>
  <c r="GQ240" i="1" s="1"/>
  <c r="GQ215" i="1"/>
  <c r="J30" i="5"/>
  <c r="FF250" i="1"/>
  <c r="BC252" i="1"/>
  <c r="EF313" i="1"/>
  <c r="EG313" i="1"/>
  <c r="EN245" i="1"/>
  <c r="CD250" i="1"/>
  <c r="CL217" i="1"/>
  <c r="CL200" i="1"/>
  <c r="GK244" i="1"/>
  <c r="EA215" i="1"/>
  <c r="EA243" i="1"/>
  <c r="FA243" i="1"/>
  <c r="FA240" i="1" s="1"/>
  <c r="FA215" i="1"/>
  <c r="BF252" i="1"/>
  <c r="DC215" i="1"/>
  <c r="DC243" i="1"/>
  <c r="DC240" i="1" s="1"/>
  <c r="GK250" i="1"/>
  <c r="CS245" i="1"/>
  <c r="GL313" i="1"/>
  <c r="DT215" i="1"/>
  <c r="DT243" i="1"/>
  <c r="DT240" i="1" s="1"/>
  <c r="GT244" i="1"/>
  <c r="BH249" i="1"/>
  <c r="DG251" i="1"/>
  <c r="EL251" i="1"/>
  <c r="GO248" i="1"/>
  <c r="FX313" i="1"/>
  <c r="GX247" i="1"/>
  <c r="GW247" i="1"/>
  <c r="GX244" i="1"/>
  <c r="GW244" i="1"/>
  <c r="AV250" i="1"/>
  <c r="FR243" i="1"/>
  <c r="FQ243" i="1"/>
  <c r="FQ240" i="1" s="1"/>
  <c r="FQ215" i="1"/>
  <c r="FR251" i="1"/>
  <c r="EF246" i="1"/>
  <c r="AL313" i="1"/>
  <c r="EZ245" i="1"/>
  <c r="BS313" i="1"/>
  <c r="FI246" i="1"/>
  <c r="GC217" i="1"/>
  <c r="GC200" i="1"/>
  <c r="GC27" i="1" s="1"/>
  <c r="BG243" i="1"/>
  <c r="BG240" i="1" s="1"/>
  <c r="BG262" i="1" s="1"/>
  <c r="BG215" i="1"/>
  <c r="FZ295" i="1"/>
  <c r="GT250" i="1"/>
  <c r="FG295" i="1"/>
  <c r="DQ245" i="1"/>
  <c r="DH215" i="1"/>
  <c r="EL245" i="1"/>
  <c r="AR245" i="1"/>
  <c r="GN295" i="1"/>
  <c r="AT215" i="1"/>
  <c r="AT243" i="1"/>
  <c r="AT240" i="1" s="1"/>
  <c r="AT262" i="1" s="1"/>
  <c r="FW295" i="1"/>
  <c r="GI215" i="1"/>
  <c r="GI243" i="1"/>
  <c r="GI240" i="1" s="1"/>
  <c r="CA215" i="1"/>
  <c r="CA243" i="1"/>
  <c r="GX249" i="1"/>
  <c r="GW249" i="1"/>
  <c r="EX252" i="1"/>
  <c r="AV244" i="1"/>
  <c r="FP247" i="1"/>
  <c r="AH215" i="1"/>
  <c r="FR247" i="1"/>
  <c r="DO243" i="1"/>
  <c r="DN215" i="1"/>
  <c r="EY295" i="1"/>
  <c r="BA1156" i="1"/>
  <c r="BA1165" i="1"/>
  <c r="FZ245" i="1"/>
  <c r="CS247" i="1"/>
  <c r="BB217" i="1"/>
  <c r="BB200" i="1"/>
  <c r="AD248" i="1"/>
  <c r="AA209" i="1"/>
  <c r="W183" i="1"/>
  <c r="AA210" i="1"/>
  <c r="W184" i="1"/>
  <c r="AA212" i="1"/>
  <c r="W186" i="1"/>
  <c r="FE217" i="1"/>
  <c r="FE200" i="1"/>
  <c r="FE27" i="1" s="1"/>
  <c r="DQ247" i="1"/>
  <c r="CP252" i="1"/>
  <c r="DG250" i="1"/>
  <c r="EL249" i="1"/>
  <c r="AR248" i="1"/>
  <c r="CN245" i="1"/>
  <c r="GW217" i="1"/>
  <c r="GW200" i="1"/>
  <c r="GW27" i="1" s="1"/>
  <c r="EX250" i="1"/>
  <c r="GB200" i="1"/>
  <c r="GB27" i="1" s="1"/>
  <c r="GB217" i="1"/>
  <c r="ER295" i="1"/>
  <c r="FP245" i="1"/>
  <c r="DM244" i="1"/>
  <c r="G5" i="5"/>
  <c r="E5" i="7"/>
  <c r="FZ247" i="1"/>
  <c r="AI250" i="1"/>
  <c r="AU295" i="1"/>
  <c r="DQ251" i="1"/>
  <c r="DG244" i="1"/>
  <c r="EL247" i="1"/>
  <c r="AR246" i="1"/>
  <c r="CN248" i="1"/>
  <c r="FL248" i="1"/>
  <c r="GW250" i="1"/>
  <c r="GX250" i="1"/>
  <c r="CL252" i="1"/>
  <c r="DE247" i="1"/>
  <c r="AG251" i="1"/>
  <c r="FR246" i="1"/>
  <c r="DM248" i="1"/>
  <c r="BW251" i="1"/>
  <c r="FZ246" i="1"/>
  <c r="EF244" i="1"/>
  <c r="DM246" i="1"/>
  <c r="FZ249" i="1"/>
  <c r="ET243" i="1"/>
  <c r="ET240" i="1" s="1"/>
  <c r="ET215" i="1"/>
  <c r="GW295" i="1"/>
  <c r="AG252" i="1"/>
  <c r="AF252" i="1"/>
  <c r="BO200" i="1"/>
  <c r="BO217" i="1"/>
  <c r="FV215" i="1"/>
  <c r="AD217" i="1"/>
  <c r="AD200" i="1"/>
  <c r="GO217" i="1"/>
  <c r="GO200" i="1"/>
  <c r="GO27" i="1" s="1"/>
  <c r="GJ217" i="1"/>
  <c r="GJ200" i="1"/>
  <c r="GJ27" i="1" s="1"/>
  <c r="CG252" i="1"/>
  <c r="CF252" i="1"/>
  <c r="DE313" i="1"/>
  <c r="DF313" i="1"/>
  <c r="AG244" i="1"/>
  <c r="AF244" i="1"/>
  <c r="BJ249" i="1"/>
  <c r="BI249" i="1"/>
  <c r="EL200" i="1"/>
  <c r="EL27" i="1" s="1"/>
  <c r="EL217" i="1"/>
  <c r="EQ245" i="1"/>
  <c r="CZ249" i="1"/>
  <c r="FH252" i="1"/>
  <c r="DO244" i="1"/>
  <c r="DN244" i="1"/>
  <c r="FU247" i="1"/>
  <c r="FB251" i="1"/>
  <c r="DM200" i="1"/>
  <c r="DM27" i="1" s="1"/>
  <c r="DM217" i="1"/>
  <c r="DN243" i="1" s="1"/>
  <c r="DN240" i="1" s="1"/>
  <c r="BC200" i="1"/>
  <c r="BC217" i="1"/>
  <c r="BD243" i="1" s="1"/>
  <c r="BD240" i="1" s="1"/>
  <c r="BD262" i="1" s="1"/>
  <c r="DY251" i="1"/>
  <c r="AK251" i="1"/>
  <c r="AC250" i="1"/>
  <c r="FN246" i="1"/>
  <c r="ER249" i="1"/>
  <c r="FK217" i="1"/>
  <c r="FK215" i="1" s="1"/>
  <c r="FK200" i="1"/>
  <c r="FK27" i="1" s="1"/>
  <c r="EP247" i="1"/>
  <c r="DP243" i="1"/>
  <c r="DP240" i="1" s="1"/>
  <c r="DP215" i="1"/>
  <c r="ED248" i="1"/>
  <c r="FG215" i="1"/>
  <c r="BD215" i="1"/>
  <c r="DV215" i="1"/>
  <c r="DV243" i="1"/>
  <c r="DV240" i="1" s="1"/>
  <c r="CD246" i="1"/>
  <c r="P5" i="5"/>
  <c r="EB200" i="1"/>
  <c r="EB27" i="1" s="1"/>
  <c r="EB217" i="1"/>
  <c r="AM249" i="1"/>
  <c r="DG217" i="1"/>
  <c r="DH243" i="1" s="1"/>
  <c r="DH240" i="1" s="1"/>
  <c r="DG200" i="1"/>
  <c r="DG27" i="1" s="1"/>
  <c r="BH295" i="1"/>
  <c r="BJ248" i="1"/>
  <c r="BI248" i="1"/>
  <c r="EQ246" i="1"/>
  <c r="DD250" i="1"/>
  <c r="AM200" i="1"/>
  <c r="AM217" i="1"/>
  <c r="AI200" i="1"/>
  <c r="AI217" i="1"/>
  <c r="AJ243" i="1" s="1"/>
  <c r="AJ240" i="1" s="1"/>
  <c r="AJ262" i="1" s="1"/>
  <c r="CM313" i="1"/>
  <c r="CN313" i="1"/>
  <c r="GC249" i="1"/>
  <c r="CB251" i="1"/>
  <c r="AK246" i="1"/>
  <c r="GM200" i="1"/>
  <c r="GM27" i="1" s="1"/>
  <c r="GM217" i="1"/>
  <c r="AC246" i="1"/>
  <c r="CV252" i="1"/>
  <c r="GT295" i="1"/>
  <c r="ED244" i="1"/>
  <c r="FF252" i="1"/>
  <c r="DU248" i="1"/>
  <c r="EN249" i="1"/>
  <c r="FH217" i="1"/>
  <c r="FH200" i="1"/>
  <c r="FH27" i="1" s="1"/>
  <c r="BP246" i="1"/>
  <c r="GK245" i="1"/>
  <c r="CK217" i="1"/>
  <c r="CK200" i="1"/>
  <c r="GM245" i="1"/>
  <c r="EZ244" i="1"/>
  <c r="FI244" i="1"/>
  <c r="BF245" i="1"/>
  <c r="CT243" i="1"/>
  <c r="CT240" i="1" s="1"/>
  <c r="CT262" i="1" s="1"/>
  <c r="CT215" i="1"/>
  <c r="FJ295" i="1"/>
  <c r="EU245" i="1"/>
  <c r="GD244" i="1"/>
  <c r="AX248" i="1"/>
  <c r="AW248" i="1"/>
  <c r="BY217" i="1"/>
  <c r="BY200" i="1"/>
  <c r="GE250" i="1"/>
  <c r="AF245" i="1"/>
  <c r="BN244" i="1"/>
  <c r="GJ248" i="1"/>
  <c r="DJ244" i="1"/>
  <c r="AY215" i="1"/>
  <c r="FY248" i="1"/>
  <c r="DD217" i="1"/>
  <c r="DD200" i="1"/>
  <c r="DD27" i="1" s="1"/>
  <c r="FI217" i="1"/>
  <c r="FJ243" i="1" s="1"/>
  <c r="FJ240" i="1" s="1"/>
  <c r="FI200" i="1"/>
  <c r="FI27" i="1" s="1"/>
  <c r="FB217" i="1"/>
  <c r="FB200" i="1"/>
  <c r="FB27" i="1" s="1"/>
  <c r="FT245" i="1"/>
  <c r="FU250" i="1"/>
  <c r="DY252" i="1"/>
  <c r="EH248" i="1"/>
  <c r="CV247" i="1"/>
  <c r="DO250" i="1"/>
  <c r="GP246" i="1"/>
  <c r="DA249" i="1"/>
  <c r="ED249" i="1"/>
  <c r="FF246" i="1"/>
  <c r="BC250" i="1"/>
  <c r="DU247" i="1"/>
  <c r="BQ215" i="1"/>
  <c r="BQ243" i="1"/>
  <c r="BQ240" i="1" s="1"/>
  <c r="BQ262" i="1" s="1"/>
  <c r="GK252" i="1"/>
  <c r="GN243" i="1"/>
  <c r="GN240" i="1" s="1"/>
  <c r="GN215" i="1"/>
  <c r="BF246" i="1"/>
  <c r="GK251" i="1"/>
  <c r="CI243" i="1"/>
  <c r="CI240" i="1" s="1"/>
  <c r="CI262" i="1" s="1"/>
  <c r="CI215" i="1"/>
  <c r="AR200" i="1"/>
  <c r="AR217" i="1"/>
  <c r="AS243" i="1" s="1"/>
  <c r="AS240" i="1" s="1"/>
  <c r="AS262" i="1" s="1"/>
  <c r="BV217" i="1"/>
  <c r="BV200" i="1"/>
  <c r="CP251" i="1"/>
  <c r="AR250" i="1"/>
  <c r="EV244" i="1"/>
  <c r="FW313" i="1"/>
  <c r="GX248" i="1"/>
  <c r="GW248" i="1"/>
  <c r="CM215" i="1"/>
  <c r="CM243" i="1"/>
  <c r="CM240" i="1" s="1"/>
  <c r="CM262" i="1" s="1"/>
  <c r="EX251" i="1"/>
  <c r="DE244" i="1"/>
  <c r="FP251" i="1"/>
  <c r="AG247" i="1"/>
  <c r="AJ215" i="1"/>
  <c r="EF245" i="1"/>
  <c r="GM246" i="1"/>
  <c r="EZ249" i="1"/>
  <c r="FI249" i="1"/>
  <c r="GT245" i="1"/>
  <c r="BH248" i="1"/>
  <c r="DM313" i="1"/>
  <c r="DN313" i="1"/>
  <c r="CP245" i="1"/>
  <c r="EL250" i="1"/>
  <c r="AS215" i="1"/>
  <c r="EV251" i="1"/>
  <c r="CJ215" i="1"/>
  <c r="CJ243" i="1"/>
  <c r="CJ240" i="1" s="1"/>
  <c r="CJ262" i="1" s="1"/>
  <c r="GV246" i="1"/>
  <c r="AV245" i="1"/>
  <c r="DE252" i="1"/>
  <c r="ET295" i="1"/>
  <c r="ES295" i="1"/>
  <c r="FP252" i="1"/>
  <c r="AG245" i="1"/>
  <c r="DW215" i="1"/>
  <c r="DW243" i="1"/>
  <c r="DW240" i="1" s="1"/>
  <c r="AA313" i="1"/>
  <c r="W309" i="1"/>
  <c r="FZ248" i="1"/>
  <c r="AI252" i="1"/>
  <c r="BB295" i="1"/>
  <c r="AE243" i="1"/>
  <c r="AE240" i="1" s="1"/>
  <c r="AE262" i="1" s="1"/>
  <c r="AE215" i="1"/>
  <c r="GT248" i="1"/>
  <c r="AA206" i="1"/>
  <c r="W180" i="1"/>
  <c r="AA208" i="1"/>
  <c r="W182" i="1"/>
  <c r="BT215" i="1"/>
  <c r="BT243" i="1"/>
  <c r="BT240" i="1" s="1"/>
  <c r="BT262" i="1" s="1"/>
  <c r="FX200" i="1"/>
  <c r="FX27" i="1" s="1"/>
  <c r="FX217" i="1"/>
  <c r="DQ244" i="1"/>
  <c r="CP244" i="1"/>
  <c r="DG249" i="1"/>
  <c r="EM215" i="1"/>
  <c r="GP215" i="1"/>
  <c r="GP243" i="1"/>
  <c r="GP240" i="1" s="1"/>
  <c r="EV249" i="1"/>
  <c r="EH295" i="1"/>
  <c r="FM215" i="1"/>
  <c r="FM243" i="1"/>
  <c r="FM240" i="1" s="1"/>
  <c r="CA246" i="1"/>
  <c r="GX200" i="1"/>
  <c r="GX27" i="1" s="1"/>
  <c r="GX217" i="1"/>
  <c r="EX246" i="1"/>
  <c r="J5" i="5"/>
  <c r="AG246" i="1"/>
  <c r="DM250" i="1"/>
  <c r="BW250" i="1"/>
  <c r="AA166" i="1"/>
  <c r="W165" i="1"/>
  <c r="W166" i="1" s="1"/>
  <c r="FZ252" i="1"/>
  <c r="AI245" i="1"/>
  <c r="AT295" i="1"/>
  <c r="EF250" i="1"/>
  <c r="EA295" i="1"/>
  <c r="BH252" i="1"/>
  <c r="CP248" i="1"/>
  <c r="DG246" i="1"/>
  <c r="EL248" i="1"/>
  <c r="AR249" i="1"/>
  <c r="EV252" i="1"/>
  <c r="CO217" i="1"/>
  <c r="CO200" i="1"/>
  <c r="CN217" i="1"/>
  <c r="CN200" i="1"/>
  <c r="FL245" i="1"/>
  <c r="GV245" i="1"/>
  <c r="AW215" i="1"/>
  <c r="AW243" i="1"/>
  <c r="AW240" i="1" s="1"/>
  <c r="AW262" i="1" s="1"/>
  <c r="AQ295" i="1"/>
  <c r="FU313" i="1"/>
  <c r="DM245" i="1"/>
  <c r="FZ251" i="1"/>
  <c r="AI244" i="1"/>
  <c r="BX215" i="1"/>
  <c r="BX243" i="1"/>
  <c r="BX240" i="1" s="1"/>
  <c r="BX262" i="1" s="1"/>
  <c r="EF247" i="1"/>
  <c r="DA1147" i="1"/>
  <c r="CZ1153" i="1"/>
  <c r="CF25" i="7" s="1"/>
  <c r="BJ797" i="1"/>
  <c r="BK1094" i="1"/>
  <c r="AO37" i="7"/>
  <c r="BI1129" i="1"/>
  <c r="AO79" i="7" s="1"/>
  <c r="EA240" i="1" l="1"/>
  <c r="EI240" i="1"/>
  <c r="AH262" i="1"/>
  <c r="DB31" i="1"/>
  <c r="CH34" i="7" s="1"/>
  <c r="DB262" i="1"/>
  <c r="CW262" i="1"/>
  <c r="CW31" i="1"/>
  <c r="CC34" i="7" s="1"/>
  <c r="FJ31" i="1"/>
  <c r="EP34" i="7" s="1"/>
  <c r="FJ262" i="1"/>
  <c r="EI31" i="1"/>
  <c r="DO34" i="7" s="1"/>
  <c r="EI262" i="1"/>
  <c r="BY243" i="1"/>
  <c r="BY215" i="1"/>
  <c r="EC243" i="1"/>
  <c r="EC240" i="1" s="1"/>
  <c r="EB243" i="1"/>
  <c r="EB240" i="1" s="1"/>
  <c r="EB215" i="1"/>
  <c r="EL243" i="1"/>
  <c r="EL240" i="1" s="1"/>
  <c r="EL215" i="1"/>
  <c r="ET31" i="1"/>
  <c r="DZ34" i="7" s="1"/>
  <c r="ET262" i="1"/>
  <c r="DN31" i="1"/>
  <c r="CT34" i="7" s="1"/>
  <c r="DN262" i="1"/>
  <c r="DH31" i="1"/>
  <c r="CN34" i="7" s="1"/>
  <c r="DH262" i="1"/>
  <c r="EM243" i="1"/>
  <c r="EM240" i="1" s="1"/>
  <c r="FX215" i="1"/>
  <c r="FX243" i="1"/>
  <c r="FX240" i="1" s="1"/>
  <c r="DW31" i="1"/>
  <c r="DC34" i="7" s="1"/>
  <c r="DW262" i="1"/>
  <c r="AR215" i="1"/>
  <c r="AR243" i="1"/>
  <c r="AR240" i="1" s="1"/>
  <c r="AR262" i="1" s="1"/>
  <c r="FB243" i="1"/>
  <c r="FB240" i="1" s="1"/>
  <c r="FB215" i="1"/>
  <c r="DD215" i="1"/>
  <c r="DD243" i="1"/>
  <c r="DD240" i="1" s="1"/>
  <c r="AM215" i="1"/>
  <c r="AM243" i="1"/>
  <c r="AM240" i="1" s="1"/>
  <c r="AM262" i="1" s="1"/>
  <c r="DG215" i="1"/>
  <c r="DG243" i="1"/>
  <c r="DG240" i="1" s="1"/>
  <c r="BO215" i="1"/>
  <c r="BO243" i="1"/>
  <c r="BO240" i="1" s="1"/>
  <c r="BO262" i="1" s="1"/>
  <c r="AA226" i="1"/>
  <c r="W212" i="1"/>
  <c r="AA223" i="1"/>
  <c r="W209" i="1"/>
  <c r="CA240" i="1"/>
  <c r="CA262" i="1" s="1"/>
  <c r="FR240" i="1"/>
  <c r="DT31" i="1"/>
  <c r="CZ34" i="7" s="1"/>
  <c r="DT262" i="1"/>
  <c r="GR31" i="1"/>
  <c r="FX34" i="7" s="1"/>
  <c r="GR262" i="1"/>
  <c r="DQ243" i="1"/>
  <c r="DQ240" i="1" s="1"/>
  <c r="DQ215" i="1"/>
  <c r="EW243" i="1"/>
  <c r="EW240" i="1" s="1"/>
  <c r="EV243" i="1"/>
  <c r="EV240" i="1" s="1"/>
  <c r="EV215" i="1"/>
  <c r="GD215" i="1"/>
  <c r="GD243" i="1"/>
  <c r="GD240" i="1" s="1"/>
  <c r="GK215" i="1"/>
  <c r="GK243" i="1"/>
  <c r="GK240" i="1" s="1"/>
  <c r="AX215" i="1"/>
  <c r="AX243" i="1"/>
  <c r="AF215" i="1"/>
  <c r="AF243" i="1"/>
  <c r="AF240" i="1" s="1"/>
  <c r="AF262" i="1" s="1"/>
  <c r="EQ243" i="1"/>
  <c r="EQ240" i="1" s="1"/>
  <c r="EQ215" i="1"/>
  <c r="EF215" i="1"/>
  <c r="EF243" i="1"/>
  <c r="EF240" i="1" s="1"/>
  <c r="BW243" i="1"/>
  <c r="BW240" i="1" s="1"/>
  <c r="BW262" i="1" s="1"/>
  <c r="BW215" i="1"/>
  <c r="GT243" i="1"/>
  <c r="GT240" i="1" s="1"/>
  <c r="GT215" i="1"/>
  <c r="BN215" i="1"/>
  <c r="BN243" i="1"/>
  <c r="BN240" i="1" s="1"/>
  <c r="BN262" i="1" s="1"/>
  <c r="BP243" i="1"/>
  <c r="BP240" i="1" s="1"/>
  <c r="BP262" i="1" s="1"/>
  <c r="BP215" i="1"/>
  <c r="GH31" i="1"/>
  <c r="FN34" i="7" s="1"/>
  <c r="GH262" i="1"/>
  <c r="W295" i="1"/>
  <c r="GS31" i="1"/>
  <c r="FY34" i="7" s="1"/>
  <c r="GS262" i="1"/>
  <c r="DU243" i="1"/>
  <c r="DU240" i="1" s="1"/>
  <c r="DU215" i="1"/>
  <c r="GA243" i="1"/>
  <c r="GA240" i="1" s="1"/>
  <c r="FZ215" i="1"/>
  <c r="FZ243" i="1"/>
  <c r="FZ240" i="1" s="1"/>
  <c r="AK215" i="1"/>
  <c r="AK243" i="1"/>
  <c r="AK240" i="1" s="1"/>
  <c r="AK262" i="1" s="1"/>
  <c r="AI215" i="1"/>
  <c r="AI243" i="1"/>
  <c r="AI240" i="1" s="1"/>
  <c r="AI262" i="1" s="1"/>
  <c r="DP31" i="1"/>
  <c r="CV34" i="7" s="1"/>
  <c r="DP262" i="1"/>
  <c r="CN215" i="1"/>
  <c r="CN243" i="1"/>
  <c r="CN240" i="1" s="1"/>
  <c r="CN262" i="1" s="1"/>
  <c r="FM31" i="1"/>
  <c r="ES34" i="7" s="1"/>
  <c r="FM262" i="1"/>
  <c r="GP31" i="1"/>
  <c r="FV34" i="7" s="1"/>
  <c r="GP262" i="1"/>
  <c r="AA222" i="1"/>
  <c r="W208" i="1"/>
  <c r="DM215" i="1"/>
  <c r="DM243" i="1"/>
  <c r="DM240" i="1" s="1"/>
  <c r="GJ243" i="1"/>
  <c r="GJ240" i="1" s="1"/>
  <c r="GJ215" i="1"/>
  <c r="AD243" i="1"/>
  <c r="AD240" i="1" s="1"/>
  <c r="AD262" i="1" s="1"/>
  <c r="AD215" i="1"/>
  <c r="E5" i="5"/>
  <c r="GB243" i="1"/>
  <c r="GB240" i="1" s="1"/>
  <c r="GB215" i="1"/>
  <c r="GW215" i="1"/>
  <c r="GW243" i="1"/>
  <c r="GW240" i="1" s="1"/>
  <c r="DC262" i="1"/>
  <c r="DC31" i="1"/>
  <c r="CI34" i="7" s="1"/>
  <c r="FA31" i="1"/>
  <c r="EG34" i="7" s="1"/>
  <c r="FA262" i="1"/>
  <c r="AL243" i="1"/>
  <c r="AL240" i="1" s="1"/>
  <c r="AL262" i="1" s="1"/>
  <c r="AL215" i="1"/>
  <c r="DY243" i="1"/>
  <c r="DY240" i="1" s="1"/>
  <c r="DX243" i="1"/>
  <c r="DX240" i="1" s="1"/>
  <c r="DX215" i="1"/>
  <c r="GE215" i="1"/>
  <c r="GE243" i="1"/>
  <c r="GE240" i="1" s="1"/>
  <c r="EP215" i="1"/>
  <c r="EP243" i="1"/>
  <c r="EP240" i="1" s="1"/>
  <c r="EE31" i="1"/>
  <c r="DK34" i="7" s="1"/>
  <c r="EE262" i="1"/>
  <c r="BH215" i="1"/>
  <c r="BH243" i="1"/>
  <c r="BH240" i="1" s="1"/>
  <c r="BH262" i="1" s="1"/>
  <c r="CS215" i="1"/>
  <c r="CS243" i="1"/>
  <c r="CS240" i="1" s="1"/>
  <c r="CS262" i="1" s="1"/>
  <c r="FU215" i="1"/>
  <c r="FU243" i="1"/>
  <c r="FU240" i="1" s="1"/>
  <c r="BR215" i="1"/>
  <c r="BR243" i="1"/>
  <c r="BR240" i="1" s="1"/>
  <c r="BR262" i="1" s="1"/>
  <c r="FO31" i="1"/>
  <c r="EU34" i="7" s="1"/>
  <c r="FO262" i="1"/>
  <c r="ER215" i="1"/>
  <c r="ER243" i="1"/>
  <c r="ER240" i="1" s="1"/>
  <c r="AU215" i="1"/>
  <c r="AU243" i="1"/>
  <c r="AU240" i="1" s="1"/>
  <c r="AU262" i="1" s="1"/>
  <c r="ES243" i="1"/>
  <c r="ES240" i="1" s="1"/>
  <c r="AG243" i="1"/>
  <c r="AG240" i="1" s="1"/>
  <c r="AG262" i="1" s="1"/>
  <c r="AG215" i="1"/>
  <c r="DR243" i="1"/>
  <c r="DR240" i="1" s="1"/>
  <c r="AA219" i="1"/>
  <c r="W205" i="1"/>
  <c r="AA221" i="1"/>
  <c r="W207" i="1"/>
  <c r="GU31" i="1"/>
  <c r="GA34" i="7" s="1"/>
  <c r="GU262" i="1"/>
  <c r="GF243" i="1"/>
  <c r="GF240" i="1" s="1"/>
  <c r="FC243" i="1"/>
  <c r="FC240" i="1" s="1"/>
  <c r="ED243" i="1"/>
  <c r="ED240" i="1" s="1"/>
  <c r="ED215" i="1"/>
  <c r="CH243" i="1"/>
  <c r="CH240" i="1" s="1"/>
  <c r="CH262" i="1" s="1"/>
  <c r="CH215" i="1"/>
  <c r="FN215" i="1"/>
  <c r="FN243" i="1"/>
  <c r="FN240" i="1" s="1"/>
  <c r="CU215" i="1"/>
  <c r="CU243" i="1"/>
  <c r="CU240" i="1" s="1"/>
  <c r="AX240" i="1"/>
  <c r="AX262" i="1" s="1"/>
  <c r="DI31" i="1"/>
  <c r="CO34" i="7" s="1"/>
  <c r="DI262" i="1"/>
  <c r="AA217" i="1"/>
  <c r="AB243" i="1" s="1"/>
  <c r="AB240" i="1" s="1"/>
  <c r="AB262" i="1" s="1"/>
  <c r="AA200" i="1"/>
  <c r="W203" i="1"/>
  <c r="EU243" i="1"/>
  <c r="EU240" i="1" s="1"/>
  <c r="EU215" i="1"/>
  <c r="AO215" i="1"/>
  <c r="AO243" i="1"/>
  <c r="AO240" i="1" s="1"/>
  <c r="AO262" i="1" s="1"/>
  <c r="DJ215" i="1"/>
  <c r="DJ243" i="1"/>
  <c r="DJ240" i="1" s="1"/>
  <c r="BI243" i="1"/>
  <c r="BI240" i="1" s="1"/>
  <c r="BI262" i="1" s="1"/>
  <c r="CZ243" i="1"/>
  <c r="CZ240" i="1" s="1"/>
  <c r="CZ215" i="1"/>
  <c r="FI243" i="1"/>
  <c r="FI240" i="1" s="1"/>
  <c r="FI215" i="1"/>
  <c r="DV31" i="1"/>
  <c r="DB34" i="7" s="1"/>
  <c r="DV262" i="1"/>
  <c r="FE243" i="1"/>
  <c r="FE240" i="1" s="1"/>
  <c r="FE215" i="1"/>
  <c r="BA1212" i="1"/>
  <c r="AG23" i="7"/>
  <c r="GI31" i="1"/>
  <c r="FO34" i="7" s="1"/>
  <c r="GI262" i="1"/>
  <c r="EO31" i="1"/>
  <c r="DU34" i="7" s="1"/>
  <c r="EO262" i="1"/>
  <c r="AB215" i="1"/>
  <c r="BY240" i="1"/>
  <c r="BY262" i="1" s="1"/>
  <c r="BJ215" i="1"/>
  <c r="BJ243" i="1"/>
  <c r="BJ240" i="1" s="1"/>
  <c r="BJ262" i="1" s="1"/>
  <c r="DZ31" i="1"/>
  <c r="DF34" i="7" s="1"/>
  <c r="DZ262" i="1"/>
  <c r="DE243" i="1"/>
  <c r="DE240" i="1" s="1"/>
  <c r="DE215" i="1"/>
  <c r="EY31" i="1"/>
  <c r="EE34" i="7" s="1"/>
  <c r="EY262" i="1"/>
  <c r="BM215" i="1"/>
  <c r="BM243" i="1"/>
  <c r="BM240" i="1" s="1"/>
  <c r="BM262" i="1" s="1"/>
  <c r="DK31" i="1"/>
  <c r="CQ34" i="7" s="1"/>
  <c r="DK262" i="1"/>
  <c r="CP215" i="1"/>
  <c r="CP243" i="1"/>
  <c r="CP240" i="1" s="1"/>
  <c r="CP262" i="1" s="1"/>
  <c r="EH215" i="1"/>
  <c r="EH243" i="1"/>
  <c r="EH240" i="1" s="1"/>
  <c r="CD243" i="1"/>
  <c r="CD240" i="1" s="1"/>
  <c r="CD262" i="1" s="1"/>
  <c r="CD215" i="1"/>
  <c r="CQ243" i="1"/>
  <c r="CQ240" i="1" s="1"/>
  <c r="CQ262" i="1" s="1"/>
  <c r="CG215" i="1"/>
  <c r="CG243" i="1"/>
  <c r="CG240" i="1" s="1"/>
  <c r="CG262" i="1" s="1"/>
  <c r="DS240" i="1"/>
  <c r="DL31" i="1"/>
  <c r="CR34" i="7" s="1"/>
  <c r="DL262" i="1"/>
  <c r="FK243" i="1"/>
  <c r="FK240" i="1" s="1"/>
  <c r="FT243" i="1"/>
  <c r="FT240" i="1" s="1"/>
  <c r="FT215" i="1"/>
  <c r="CV243" i="1"/>
  <c r="CV240" i="1" s="1"/>
  <c r="CV215" i="1"/>
  <c r="BF215" i="1"/>
  <c r="BF243" i="1"/>
  <c r="BF240" i="1" s="1"/>
  <c r="BF262" i="1" s="1"/>
  <c r="FP215" i="1"/>
  <c r="FP243" i="1"/>
  <c r="FP240" i="1" s="1"/>
  <c r="GL243" i="1"/>
  <c r="GL240" i="1" s="1"/>
  <c r="EX215" i="1"/>
  <c r="EX243" i="1"/>
  <c r="EX240" i="1" s="1"/>
  <c r="EJ31" i="1"/>
  <c r="DP34" i="7" s="1"/>
  <c r="EJ262" i="1"/>
  <c r="GX215" i="1"/>
  <c r="GX243" i="1"/>
  <c r="GX240" i="1" s="1"/>
  <c r="AA224" i="1"/>
  <c r="W210" i="1"/>
  <c r="EA31" i="1"/>
  <c r="DG34" i="7" s="1"/>
  <c r="EA262" i="1"/>
  <c r="CL215" i="1"/>
  <c r="CL243" i="1"/>
  <c r="CL240" i="1" s="1"/>
  <c r="CL262" i="1" s="1"/>
  <c r="CC243" i="1"/>
  <c r="CC240" i="1" s="1"/>
  <c r="CC262" i="1" s="1"/>
  <c r="CC215" i="1"/>
  <c r="BE215" i="1"/>
  <c r="BE243" i="1"/>
  <c r="BE240" i="1" s="1"/>
  <c r="BE262" i="1" s="1"/>
  <c r="GV243" i="1"/>
  <c r="GV240" i="1" s="1"/>
  <c r="GV215" i="1"/>
  <c r="CO243" i="1"/>
  <c r="CO240" i="1" s="1"/>
  <c r="CO262" i="1" s="1"/>
  <c r="CO215" i="1"/>
  <c r="AA220" i="1"/>
  <c r="W206" i="1"/>
  <c r="W313" i="1"/>
  <c r="BV215" i="1"/>
  <c r="BV243" i="1"/>
  <c r="BV240" i="1" s="1"/>
  <c r="BV262" i="1" s="1"/>
  <c r="GN31" i="1"/>
  <c r="FT34" i="7" s="1"/>
  <c r="GN262" i="1"/>
  <c r="CK215" i="1"/>
  <c r="CK243" i="1"/>
  <c r="CK240" i="1" s="1"/>
  <c r="CK262" i="1" s="1"/>
  <c r="FH215" i="1"/>
  <c r="FH243" i="1"/>
  <c r="FH240" i="1" s="1"/>
  <c r="GM215" i="1"/>
  <c r="GM243" i="1"/>
  <c r="GM240" i="1" s="1"/>
  <c r="FG31" i="1"/>
  <c r="EM34" i="7" s="1"/>
  <c r="FG262" i="1"/>
  <c r="BC215" i="1"/>
  <c r="BC243" i="1"/>
  <c r="BC240" i="1" s="1"/>
  <c r="BC262" i="1" s="1"/>
  <c r="GO215" i="1"/>
  <c r="GO243" i="1"/>
  <c r="GO240" i="1" s="1"/>
  <c r="FV31" i="1"/>
  <c r="FB34" i="7" s="1"/>
  <c r="FV262" i="1"/>
  <c r="BB243" i="1"/>
  <c r="BB240" i="1" s="1"/>
  <c r="BB262" i="1" s="1"/>
  <c r="BB215" i="1"/>
  <c r="AG63" i="7"/>
  <c r="DO240" i="1"/>
  <c r="GC215" i="1"/>
  <c r="GC243" i="1"/>
  <c r="GC240" i="1" s="1"/>
  <c r="FQ31" i="1"/>
  <c r="EW34" i="7" s="1"/>
  <c r="FQ262" i="1"/>
  <c r="GQ31" i="1"/>
  <c r="FW34" i="7" s="1"/>
  <c r="GQ262" i="1"/>
  <c r="FY215" i="1"/>
  <c r="FY243" i="1"/>
  <c r="FY240" i="1" s="1"/>
  <c r="AV215" i="1"/>
  <c r="AV243" i="1"/>
  <c r="AV240" i="1" s="1"/>
  <c r="AV262" i="1" s="1"/>
  <c r="CY243" i="1"/>
  <c r="CY240" i="1" s="1"/>
  <c r="CY215" i="1"/>
  <c r="E30" i="5"/>
  <c r="EG240" i="1"/>
  <c r="AA218" i="1"/>
  <c r="W204" i="1"/>
  <c r="DF243" i="1"/>
  <c r="DF240" i="1" s="1"/>
  <c r="FW31" i="1"/>
  <c r="FC34" i="7" s="1"/>
  <c r="FW262" i="1"/>
  <c r="FD31" i="1"/>
  <c r="EJ34" i="7" s="1"/>
  <c r="FD262" i="1"/>
  <c r="EZ243" i="1"/>
  <c r="EZ240" i="1" s="1"/>
  <c r="FF215" i="1"/>
  <c r="FF243" i="1"/>
  <c r="FF240" i="1" s="1"/>
  <c r="AN243" i="1"/>
  <c r="AN240" i="1" s="1"/>
  <c r="AN262" i="1" s="1"/>
  <c r="AN215" i="1"/>
  <c r="CB215" i="1"/>
  <c r="CB243" i="1"/>
  <c r="CB240" i="1" s="1"/>
  <c r="CB262" i="1" s="1"/>
  <c r="FL243" i="1"/>
  <c r="FL240" i="1" s="1"/>
  <c r="FL215" i="1"/>
  <c r="AC243" i="1"/>
  <c r="AC240" i="1" s="1"/>
  <c r="AC262" i="1" s="1"/>
  <c r="DA240" i="1"/>
  <c r="GG31" i="1"/>
  <c r="FM34" i="7" s="1"/>
  <c r="GG262" i="1"/>
  <c r="AA225" i="1"/>
  <c r="W211" i="1"/>
  <c r="CF240" i="1"/>
  <c r="CF262" i="1" s="1"/>
  <c r="FS243" i="1"/>
  <c r="FS240" i="1" s="1"/>
  <c r="EN243" i="1"/>
  <c r="EN240" i="1" s="1"/>
  <c r="EN215" i="1"/>
  <c r="CX243" i="1"/>
  <c r="CX240" i="1" s="1"/>
  <c r="CX215" i="1"/>
  <c r="BZ243" i="1"/>
  <c r="BZ240" i="1" s="1"/>
  <c r="BZ262" i="1" s="1"/>
  <c r="EK243" i="1"/>
  <c r="EK240" i="1" s="1"/>
  <c r="EK215" i="1"/>
  <c r="DB1147" i="1"/>
  <c r="DA1153" i="1"/>
  <c r="CG25" i="7" s="1"/>
  <c r="BK797" i="1"/>
  <c r="BL1094" i="1"/>
  <c r="AP37" i="7"/>
  <c r="BJ1129" i="1"/>
  <c r="AP79" i="7" s="1"/>
  <c r="I79" i="5" s="1"/>
  <c r="GV31" i="1" l="1"/>
  <c r="GB34" i="7" s="1"/>
  <c r="GV262" i="1"/>
  <c r="EH31" i="1"/>
  <c r="DN34" i="7" s="1"/>
  <c r="EH262" i="1"/>
  <c r="AG43" i="7"/>
  <c r="BA1214" i="1"/>
  <c r="AG81" i="7" s="1"/>
  <c r="CZ31" i="1"/>
  <c r="CF34" i="7" s="1"/>
  <c r="CZ262" i="1"/>
  <c r="FN31" i="1"/>
  <c r="ET34" i="7" s="1"/>
  <c r="FN262" i="1"/>
  <c r="ER31" i="1"/>
  <c r="DX34" i="7" s="1"/>
  <c r="ER262" i="1"/>
  <c r="GE31" i="1"/>
  <c r="FK34" i="7" s="1"/>
  <c r="GE262" i="1"/>
  <c r="DY31" i="1"/>
  <c r="DE34" i="7" s="1"/>
  <c r="DY262" i="1"/>
  <c r="GJ31" i="1"/>
  <c r="FP34" i="7" s="1"/>
  <c r="GJ262" i="1"/>
  <c r="AA248" i="1"/>
  <c r="W248" i="1" s="1"/>
  <c r="W222" i="1"/>
  <c r="GA31" i="1"/>
  <c r="FG34" i="7" s="1"/>
  <c r="GA262" i="1"/>
  <c r="EF31" i="1"/>
  <c r="DL34" i="7" s="1"/>
  <c r="EF262" i="1"/>
  <c r="GK31" i="1"/>
  <c r="FQ34" i="7" s="1"/>
  <c r="GK262" i="1"/>
  <c r="DQ31" i="1"/>
  <c r="CW34" i="7" s="1"/>
  <c r="DQ262" i="1"/>
  <c r="AA249" i="1"/>
  <c r="W249" i="1" s="1"/>
  <c r="W223" i="1"/>
  <c r="FB31" i="1"/>
  <c r="EH34" i="7" s="1"/>
  <c r="FB262" i="1"/>
  <c r="FS31" i="1"/>
  <c r="EY34" i="7" s="1"/>
  <c r="FS262" i="1"/>
  <c r="EZ31" i="1"/>
  <c r="EF34" i="7" s="1"/>
  <c r="EZ262" i="1"/>
  <c r="FL31" i="1"/>
  <c r="ER34" i="7" s="1"/>
  <c r="FL262" i="1"/>
  <c r="DF262" i="1"/>
  <c r="DF31" i="1"/>
  <c r="CL34" i="7" s="1"/>
  <c r="GC31" i="1"/>
  <c r="FI34" i="7" s="1"/>
  <c r="GC262" i="1"/>
  <c r="AB255" i="1"/>
  <c r="AA255" i="1"/>
  <c r="AG255" i="1"/>
  <c r="AH255" i="1"/>
  <c r="AI255" i="1"/>
  <c r="AD255" i="1"/>
  <c r="AF255" i="1"/>
  <c r="AE255" i="1"/>
  <c r="AJ255" i="1"/>
  <c r="AQ255" i="1"/>
  <c r="AL255" i="1"/>
  <c r="AN255" i="1"/>
  <c r="AX255" i="1"/>
  <c r="AS255" i="1"/>
  <c r="AU255" i="1"/>
  <c r="AW255" i="1"/>
  <c r="AR255" i="1"/>
  <c r="AT255" i="1"/>
  <c r="AV255" i="1"/>
  <c r="AP255" i="1"/>
  <c r="AK255" i="1"/>
  <c r="AM255" i="1"/>
  <c r="AO255" i="1"/>
  <c r="AY255" i="1"/>
  <c r="AZ255" i="1"/>
  <c r="CO255" i="1"/>
  <c r="CT255" i="1"/>
  <c r="FF255" i="1"/>
  <c r="FF40" i="1" s="1"/>
  <c r="EL67" i="7" s="1"/>
  <c r="DT255" i="1"/>
  <c r="DT40" i="1" s="1"/>
  <c r="CZ67" i="7" s="1"/>
  <c r="DS255" i="1"/>
  <c r="DS40" i="1" s="1"/>
  <c r="CY67" i="7" s="1"/>
  <c r="EI255" i="1"/>
  <c r="EI40" i="1" s="1"/>
  <c r="DO67" i="7" s="1"/>
  <c r="FD255" i="1"/>
  <c r="FD40" i="1" s="1"/>
  <c r="EJ67" i="7" s="1"/>
  <c r="EX255" i="1"/>
  <c r="EX40" i="1" s="1"/>
  <c r="ED67" i="7" s="1"/>
  <c r="DQ255" i="1"/>
  <c r="DQ40" i="1" s="1"/>
  <c r="CW67" i="7" s="1"/>
  <c r="EB255" i="1"/>
  <c r="EB40" i="1" s="1"/>
  <c r="DH67" i="7" s="1"/>
  <c r="EW255" i="1"/>
  <c r="EW40" i="1" s="1"/>
  <c r="EC67" i="7" s="1"/>
  <c r="DP255" i="1"/>
  <c r="DP40" i="1" s="1"/>
  <c r="CV67" i="7" s="1"/>
  <c r="GW255" i="1"/>
  <c r="GW40" i="1" s="1"/>
  <c r="GC67" i="7" s="1"/>
  <c r="GG255" i="1"/>
  <c r="GG40" i="1" s="1"/>
  <c r="FM67" i="7" s="1"/>
  <c r="FR255" i="1"/>
  <c r="FR40" i="1" s="1"/>
  <c r="EX67" i="7" s="1"/>
  <c r="GR255" i="1"/>
  <c r="GR40" i="1" s="1"/>
  <c r="FX67" i="7" s="1"/>
  <c r="GV255" i="1"/>
  <c r="GV40" i="1" s="1"/>
  <c r="GB67" i="7" s="1"/>
  <c r="FQ255" i="1"/>
  <c r="FQ40" i="1" s="1"/>
  <c r="EW67" i="7" s="1"/>
  <c r="GN255" i="1"/>
  <c r="GN40" i="1" s="1"/>
  <c r="FT67" i="7" s="1"/>
  <c r="GU255" i="1"/>
  <c r="GU40" i="1" s="1"/>
  <c r="GA67" i="7" s="1"/>
  <c r="FT255" i="1"/>
  <c r="FT40" i="1" s="1"/>
  <c r="EZ67" i="7" s="1"/>
  <c r="GJ255" i="1"/>
  <c r="GJ40" i="1" s="1"/>
  <c r="FP67" i="7" s="1"/>
  <c r="GF255" i="1"/>
  <c r="GF40" i="1" s="1"/>
  <c r="FL67" i="7" s="1"/>
  <c r="FU255" i="1"/>
  <c r="FU40" i="1" s="1"/>
  <c r="FA67" i="7" s="1"/>
  <c r="GO255" i="1"/>
  <c r="GO40" i="1" s="1"/>
  <c r="FU67" i="7" s="1"/>
  <c r="FP255" i="1"/>
  <c r="FP40" i="1" s="1"/>
  <c r="EV67" i="7" s="1"/>
  <c r="GI255" i="1"/>
  <c r="GI40" i="1" s="1"/>
  <c r="FO67" i="7" s="1"/>
  <c r="FV255" i="1"/>
  <c r="FV40" i="1" s="1"/>
  <c r="FB67" i="7" s="1"/>
  <c r="FY255" i="1"/>
  <c r="FY40" i="1" s="1"/>
  <c r="FE67" i="7" s="1"/>
  <c r="FZ255" i="1"/>
  <c r="FZ40" i="1" s="1"/>
  <c r="FF67" i="7" s="1"/>
  <c r="S67" i="5" s="1"/>
  <c r="DY255" i="1"/>
  <c r="DY40" i="1" s="1"/>
  <c r="DE67" i="7" s="1"/>
  <c r="ET255" i="1"/>
  <c r="ET40" i="1" s="1"/>
  <c r="DZ67" i="7" s="1"/>
  <c r="DH255" i="1"/>
  <c r="DH40" i="1" s="1"/>
  <c r="CN67" i="7" s="1"/>
  <c r="FN255" i="1"/>
  <c r="FN40" i="1" s="1"/>
  <c r="ET67" i="7" s="1"/>
  <c r="R67" i="5" s="1"/>
  <c r="ED255" i="1"/>
  <c r="ED40" i="1" s="1"/>
  <c r="DJ67" i="7" s="1"/>
  <c r="O67" i="5" s="1"/>
  <c r="EY255" i="1"/>
  <c r="EY40" i="1" s="1"/>
  <c r="EE67" i="7" s="1"/>
  <c r="ES255" i="1"/>
  <c r="ES40" i="1" s="1"/>
  <c r="DY67" i="7" s="1"/>
  <c r="DL255" i="1"/>
  <c r="DL40" i="1" s="1"/>
  <c r="CR67" i="7" s="1"/>
  <c r="DW255" i="1"/>
  <c r="DW40" i="1" s="1"/>
  <c r="DC67" i="7" s="1"/>
  <c r="ER255" i="1"/>
  <c r="ER40" i="1" s="1"/>
  <c r="DX67" i="7" s="1"/>
  <c r="DK255" i="1"/>
  <c r="DK40" i="1" s="1"/>
  <c r="CQ67" i="7" s="1"/>
  <c r="EK255" i="1"/>
  <c r="EK40" i="1" s="1"/>
  <c r="DQ67" i="7" s="1"/>
  <c r="EV255" i="1"/>
  <c r="EV40" i="1" s="1"/>
  <c r="EB67" i="7" s="1"/>
  <c r="DJ255" i="1"/>
  <c r="DJ40" i="1" s="1"/>
  <c r="CP67" i="7" s="1"/>
  <c r="EJ255" i="1"/>
  <c r="EJ40" i="1" s="1"/>
  <c r="DP67" i="7" s="1"/>
  <c r="BW255" i="1"/>
  <c r="DC255" i="1"/>
  <c r="DC40" i="1" s="1"/>
  <c r="CI67" i="7" s="1"/>
  <c r="BP255" i="1"/>
  <c r="CV255" i="1"/>
  <c r="CV40" i="1" s="1"/>
  <c r="CB67" i="7" s="1"/>
  <c r="BY255" i="1"/>
  <c r="DE255" i="1"/>
  <c r="DE40" i="1" s="1"/>
  <c r="CK67" i="7" s="1"/>
  <c r="BZ255" i="1"/>
  <c r="DF255" i="1"/>
  <c r="DF40" i="1" s="1"/>
  <c r="CL67" i="7" s="1"/>
  <c r="M67" i="5" s="1"/>
  <c r="CI255" i="1"/>
  <c r="BB255" i="1"/>
  <c r="CJ255" i="1"/>
  <c r="BM255" i="1"/>
  <c r="CS255" i="1"/>
  <c r="CD255" i="1"/>
  <c r="BH255" i="1"/>
  <c r="DG255" i="1"/>
  <c r="DG40" i="1" s="1"/>
  <c r="CM67" i="7" s="1"/>
  <c r="BO255" i="1"/>
  <c r="CU255" i="1"/>
  <c r="CU40" i="1" s="1"/>
  <c r="CA67" i="7" s="1"/>
  <c r="W200" i="1"/>
  <c r="CN255" i="1"/>
  <c r="BQ255" i="1"/>
  <c r="CW255" i="1"/>
  <c r="CW40" i="1" s="1"/>
  <c r="CC67" i="7" s="1"/>
  <c r="BR255" i="1"/>
  <c r="CX255" i="1"/>
  <c r="CX40" i="1" s="1"/>
  <c r="CD67" i="7" s="1"/>
  <c r="CA255" i="1"/>
  <c r="BG255" i="1"/>
  <c r="CB255" i="1"/>
  <c r="BD255" i="1"/>
  <c r="CK255" i="1"/>
  <c r="BV255" i="1"/>
  <c r="DB255" i="1"/>
  <c r="DB40" i="1" s="1"/>
  <c r="CH67" i="7" s="1"/>
  <c r="FS255" i="1"/>
  <c r="FS40" i="1" s="1"/>
  <c r="EY67" i="7" s="1"/>
  <c r="FO255" i="1"/>
  <c r="FO40" i="1" s="1"/>
  <c r="EU67" i="7" s="1"/>
  <c r="GQ255" i="1"/>
  <c r="GQ40" i="1" s="1"/>
  <c r="FW67" i="7" s="1"/>
  <c r="FX255" i="1"/>
  <c r="FX40" i="1" s="1"/>
  <c r="FD67" i="7" s="1"/>
  <c r="GP255" i="1"/>
  <c r="GP40" i="1" s="1"/>
  <c r="FV67" i="7" s="1"/>
  <c r="GL255" i="1"/>
  <c r="GL40" i="1" s="1"/>
  <c r="FR67" i="7" s="1"/>
  <c r="T67" i="5" s="1"/>
  <c r="GH255" i="1"/>
  <c r="GH40" i="1" s="1"/>
  <c r="FN67" i="7" s="1"/>
  <c r="GK255" i="1"/>
  <c r="GK40" i="1" s="1"/>
  <c r="FQ67" i="7" s="1"/>
  <c r="GC255" i="1"/>
  <c r="GC40" i="1" s="1"/>
  <c r="FI67" i="7" s="1"/>
  <c r="DM255" i="1"/>
  <c r="DM40" i="1" s="1"/>
  <c r="CS67" i="7" s="1"/>
  <c r="EH255" i="1"/>
  <c r="EH40" i="1" s="1"/>
  <c r="DN67" i="7" s="1"/>
  <c r="FH255" i="1"/>
  <c r="FH40" i="1" s="1"/>
  <c r="EN67" i="7" s="1"/>
  <c r="EA255" i="1"/>
  <c r="EA40" i="1" s="1"/>
  <c r="DG67" i="7" s="1"/>
  <c r="DR255" i="1"/>
  <c r="DR40" i="1" s="1"/>
  <c r="CX67" i="7" s="1"/>
  <c r="N67" i="5" s="1"/>
  <c r="EM255" i="1"/>
  <c r="EM40" i="1" s="1"/>
  <c r="DS67" i="7" s="1"/>
  <c r="FM255" i="1"/>
  <c r="FM40" i="1" s="1"/>
  <c r="ES67" i="7" s="1"/>
  <c r="EF255" i="1"/>
  <c r="EF40" i="1" s="1"/>
  <c r="DL67" i="7" s="1"/>
  <c r="EQ255" i="1"/>
  <c r="EQ40" i="1" s="1"/>
  <c r="DW67" i="7" s="1"/>
  <c r="FL255" i="1"/>
  <c r="FL40" i="1" s="1"/>
  <c r="ER67" i="7" s="1"/>
  <c r="EE255" i="1"/>
  <c r="EE40" i="1" s="1"/>
  <c r="DK67" i="7" s="1"/>
  <c r="EO255" i="1"/>
  <c r="EO40" i="1" s="1"/>
  <c r="DU67" i="7" s="1"/>
  <c r="FJ255" i="1"/>
  <c r="FJ40" i="1" s="1"/>
  <c r="EP67" i="7" s="1"/>
  <c r="FI255" i="1"/>
  <c r="FI40" i="1" s="1"/>
  <c r="EO67" i="7" s="1"/>
  <c r="CE255" i="1"/>
  <c r="BE255" i="1"/>
  <c r="BX255" i="1"/>
  <c r="DD255" i="1"/>
  <c r="DD40" i="1" s="1"/>
  <c r="CJ67" i="7" s="1"/>
  <c r="CG255" i="1"/>
  <c r="BA255" i="1"/>
  <c r="CH255" i="1"/>
  <c r="BK255" i="1"/>
  <c r="CQ255" i="1"/>
  <c r="BL255" i="1"/>
  <c r="CR255" i="1"/>
  <c r="BU255" i="1"/>
  <c r="DA255" i="1"/>
  <c r="DA40" i="1" s="1"/>
  <c r="CG67" i="7" s="1"/>
  <c r="CL255" i="1"/>
  <c r="BJ255" i="1"/>
  <c r="GB255" i="1"/>
  <c r="GB40" i="1" s="1"/>
  <c r="FH67" i="7" s="1"/>
  <c r="GD255" i="1"/>
  <c r="GD40" i="1" s="1"/>
  <c r="FJ67" i="7" s="1"/>
  <c r="GA255" i="1"/>
  <c r="GA40" i="1" s="1"/>
  <c r="FG67" i="7" s="1"/>
  <c r="GX255" i="1"/>
  <c r="GX40" i="1" s="1"/>
  <c r="GD67" i="7" s="1"/>
  <c r="U67" i="5" s="1"/>
  <c r="FW255" i="1"/>
  <c r="FW40" i="1" s="1"/>
  <c r="FC67" i="7" s="1"/>
  <c r="GS255" i="1"/>
  <c r="GS40" i="1" s="1"/>
  <c r="FY67" i="7" s="1"/>
  <c r="GE255" i="1"/>
  <c r="GE40" i="1" s="1"/>
  <c r="FK67" i="7" s="1"/>
  <c r="GM255" i="1"/>
  <c r="GM40" i="1" s="1"/>
  <c r="FS67" i="7" s="1"/>
  <c r="GT255" i="1"/>
  <c r="GT40" i="1" s="1"/>
  <c r="FZ67" i="7" s="1"/>
  <c r="DI255" i="1"/>
  <c r="DI40" i="1" s="1"/>
  <c r="CO67" i="7" s="1"/>
  <c r="EG255" i="1"/>
  <c r="EG40" i="1" s="1"/>
  <c r="DM67" i="7" s="1"/>
  <c r="FB255" i="1"/>
  <c r="FB40" i="1" s="1"/>
  <c r="EH67" i="7" s="1"/>
  <c r="Q67" i="5" s="1"/>
  <c r="DU255" i="1"/>
  <c r="DU40" i="1" s="1"/>
  <c r="DA67" i="7" s="1"/>
  <c r="EU255" i="1"/>
  <c r="EU40" i="1" s="1"/>
  <c r="EA67" i="7" s="1"/>
  <c r="EL255" i="1"/>
  <c r="EL40" i="1" s="1"/>
  <c r="DR67" i="7" s="1"/>
  <c r="FG255" i="1"/>
  <c r="FG40" i="1" s="1"/>
  <c r="EM67" i="7" s="1"/>
  <c r="DZ255" i="1"/>
  <c r="DZ40" i="1" s="1"/>
  <c r="DF67" i="7" s="1"/>
  <c r="EZ255" i="1"/>
  <c r="EZ40" i="1" s="1"/>
  <c r="EF67" i="7" s="1"/>
  <c r="FK255" i="1"/>
  <c r="FK40" i="1" s="1"/>
  <c r="EQ67" i="7" s="1"/>
  <c r="FE255" i="1"/>
  <c r="FE40" i="1" s="1"/>
  <c r="EK67" i="7" s="1"/>
  <c r="DX255" i="1"/>
  <c r="DX40" i="1" s="1"/>
  <c r="DD67" i="7" s="1"/>
  <c r="EN255" i="1"/>
  <c r="EN40" i="1" s="1"/>
  <c r="DT67" i="7" s="1"/>
  <c r="EC255" i="1"/>
  <c r="EC40" i="1" s="1"/>
  <c r="DI67" i="7" s="1"/>
  <c r="FC255" i="1"/>
  <c r="FC40" i="1" s="1"/>
  <c r="EI67" i="7" s="1"/>
  <c r="DV255" i="1"/>
  <c r="DV40" i="1" s="1"/>
  <c r="DB67" i="7" s="1"/>
  <c r="CM255" i="1"/>
  <c r="BF255" i="1"/>
  <c r="CF255" i="1"/>
  <c r="BI255" i="1"/>
  <c r="BC255" i="1"/>
  <c r="CP255" i="1"/>
  <c r="BS255" i="1"/>
  <c r="CY255" i="1"/>
  <c r="CY40" i="1" s="1"/>
  <c r="CE67" i="7" s="1"/>
  <c r="BT255" i="1"/>
  <c r="CZ255" i="1"/>
  <c r="CZ40" i="1" s="1"/>
  <c r="CF67" i="7" s="1"/>
  <c r="CC255" i="1"/>
  <c r="BN255" i="1"/>
  <c r="EP255" i="1"/>
  <c r="EP40" i="1" s="1"/>
  <c r="DV67" i="7" s="1"/>
  <c r="P67" i="5" s="1"/>
  <c r="FA255" i="1"/>
  <c r="FA40" i="1" s="1"/>
  <c r="EG67" i="7" s="1"/>
  <c r="DO255" i="1"/>
  <c r="DO40" i="1" s="1"/>
  <c r="CU67" i="7" s="1"/>
  <c r="DN255" i="1"/>
  <c r="DN40" i="1" s="1"/>
  <c r="CT67" i="7" s="1"/>
  <c r="ED31" i="1"/>
  <c r="DJ34" i="7" s="1"/>
  <c r="ED262" i="1"/>
  <c r="AA245" i="1"/>
  <c r="W245" i="1" s="1"/>
  <c r="W219" i="1"/>
  <c r="ES31" i="1"/>
  <c r="DY34" i="7" s="1"/>
  <c r="ES262" i="1"/>
  <c r="DM31" i="1"/>
  <c r="CS34" i="7" s="1"/>
  <c r="DM262" i="1"/>
  <c r="GT31" i="1"/>
  <c r="FZ34" i="7" s="1"/>
  <c r="GT262" i="1"/>
  <c r="EV31" i="1"/>
  <c r="EB34" i="7" s="1"/>
  <c r="EV262" i="1"/>
  <c r="FR31" i="1"/>
  <c r="EX34" i="7" s="1"/>
  <c r="FR262" i="1"/>
  <c r="DG262" i="1"/>
  <c r="DG31" i="1"/>
  <c r="CM34" i="7" s="1"/>
  <c r="DD262" i="1"/>
  <c r="DD31" i="1"/>
  <c r="CJ34" i="7" s="1"/>
  <c r="FX31" i="1"/>
  <c r="FD34" i="7" s="1"/>
  <c r="FX262" i="1"/>
  <c r="EB31" i="1"/>
  <c r="DH34" i="7" s="1"/>
  <c r="EB262" i="1"/>
  <c r="CX262" i="1"/>
  <c r="CX31" i="1"/>
  <c r="CD34" i="7" s="1"/>
  <c r="EN31" i="1"/>
  <c r="DT34" i="7" s="1"/>
  <c r="EN262" i="1"/>
  <c r="DA31" i="1"/>
  <c r="CG34" i="7" s="1"/>
  <c r="DA262" i="1"/>
  <c r="FF31" i="1"/>
  <c r="EL34" i="7" s="1"/>
  <c r="FF262" i="1"/>
  <c r="GO31" i="1"/>
  <c r="FU34" i="7" s="1"/>
  <c r="GO262" i="1"/>
  <c r="FH31" i="1"/>
  <c r="EN34" i="7" s="1"/>
  <c r="FH262" i="1"/>
  <c r="AA250" i="1"/>
  <c r="W250" i="1" s="1"/>
  <c r="W224" i="1"/>
  <c r="FP31" i="1"/>
  <c r="EV34" i="7" s="1"/>
  <c r="FP262" i="1"/>
  <c r="FT31" i="1"/>
  <c r="EZ34" i="7" s="1"/>
  <c r="FT262" i="1"/>
  <c r="DS31" i="1"/>
  <c r="CY34" i="7" s="1"/>
  <c r="DS262" i="1"/>
  <c r="FE31" i="1"/>
  <c r="EK34" i="7" s="1"/>
  <c r="FE262" i="1"/>
  <c r="FI31" i="1"/>
  <c r="EO34" i="7" s="1"/>
  <c r="FI262" i="1"/>
  <c r="DJ31" i="1"/>
  <c r="CP34" i="7" s="1"/>
  <c r="DJ262" i="1"/>
  <c r="AA243" i="1"/>
  <c r="AA215" i="1"/>
  <c r="W217" i="1"/>
  <c r="CU262" i="1"/>
  <c r="CU31" i="1"/>
  <c r="CA34" i="7" s="1"/>
  <c r="FC31" i="1"/>
  <c r="EI34" i="7" s="1"/>
  <c r="FC262" i="1"/>
  <c r="DR31" i="1"/>
  <c r="CX34" i="7" s="1"/>
  <c r="DR262" i="1"/>
  <c r="FU31" i="1"/>
  <c r="FA34" i="7" s="1"/>
  <c r="FU262" i="1"/>
  <c r="EP31" i="1"/>
  <c r="DV34" i="7" s="1"/>
  <c r="EP262" i="1"/>
  <c r="GB31" i="1"/>
  <c r="FH34" i="7" s="1"/>
  <c r="GB262" i="1"/>
  <c r="FZ31" i="1"/>
  <c r="FF34" i="7" s="1"/>
  <c r="FZ262" i="1"/>
  <c r="DU31" i="1"/>
  <c r="DA34" i="7" s="1"/>
  <c r="DU262" i="1"/>
  <c r="GD31" i="1"/>
  <c r="FJ34" i="7" s="1"/>
  <c r="GD262" i="1"/>
  <c r="EW31" i="1"/>
  <c r="EC34" i="7" s="1"/>
  <c r="EW262" i="1"/>
  <c r="AA252" i="1"/>
  <c r="W252" i="1" s="1"/>
  <c r="W226" i="1"/>
  <c r="EC31" i="1"/>
  <c r="DI34" i="7" s="1"/>
  <c r="EC262" i="1"/>
  <c r="EG31" i="1"/>
  <c r="DM34" i="7" s="1"/>
  <c r="EG262" i="1"/>
  <c r="CY31" i="1"/>
  <c r="CE34" i="7" s="1"/>
  <c r="CY262" i="1"/>
  <c r="BB1160" i="1"/>
  <c r="BB1163" i="1"/>
  <c r="BB1161" i="1"/>
  <c r="BB1162" i="1"/>
  <c r="BB1159" i="1"/>
  <c r="GM31" i="1"/>
  <c r="FS34" i="7" s="1"/>
  <c r="GM262" i="1"/>
  <c r="W220" i="1"/>
  <c r="AA246" i="1"/>
  <c r="W246" i="1" s="1"/>
  <c r="EK31" i="1"/>
  <c r="DQ34" i="7" s="1"/>
  <c r="EK262" i="1"/>
  <c r="GL31" i="1"/>
  <c r="FR34" i="7" s="1"/>
  <c r="GL262" i="1"/>
  <c r="AA251" i="1"/>
  <c r="W251" i="1" s="1"/>
  <c r="W225" i="1"/>
  <c r="AA244" i="1"/>
  <c r="W244" i="1" s="1"/>
  <c r="W218" i="1"/>
  <c r="FY31" i="1"/>
  <c r="FE34" i="7" s="1"/>
  <c r="FY262" i="1"/>
  <c r="DO31" i="1"/>
  <c r="CU34" i="7" s="1"/>
  <c r="DO262" i="1"/>
  <c r="GX31" i="1"/>
  <c r="GD34" i="7" s="1"/>
  <c r="GX262" i="1"/>
  <c r="EX31" i="1"/>
  <c r="ED34" i="7" s="1"/>
  <c r="EX262" i="1"/>
  <c r="CV262" i="1"/>
  <c r="CV31" i="1"/>
  <c r="CB34" i="7" s="1"/>
  <c r="FK31" i="1"/>
  <c r="EQ34" i="7" s="1"/>
  <c r="FK262" i="1"/>
  <c r="DE262" i="1"/>
  <c r="DE31" i="1"/>
  <c r="CK34" i="7" s="1"/>
  <c r="EU31" i="1"/>
  <c r="EA34" i="7" s="1"/>
  <c r="EU262" i="1"/>
  <c r="GF31" i="1"/>
  <c r="FL34" i="7" s="1"/>
  <c r="GF262" i="1"/>
  <c r="W221" i="1"/>
  <c r="AA247" i="1"/>
  <c r="W247" i="1" s="1"/>
  <c r="DX31" i="1"/>
  <c r="DD34" i="7" s="1"/>
  <c r="DX262" i="1"/>
  <c r="GW31" i="1"/>
  <c r="GC34" i="7" s="1"/>
  <c r="GW262" i="1"/>
  <c r="AC255" i="1"/>
  <c r="EQ31" i="1"/>
  <c r="DW34" i="7" s="1"/>
  <c r="EQ262" i="1"/>
  <c r="EM31" i="1"/>
  <c r="DS34" i="7" s="1"/>
  <c r="EM262" i="1"/>
  <c r="EL31" i="1"/>
  <c r="DR34" i="7" s="1"/>
  <c r="EL262" i="1"/>
  <c r="DC1147" i="1"/>
  <c r="DB1153" i="1"/>
  <c r="CH25" i="7" s="1"/>
  <c r="BL797" i="1"/>
  <c r="BM1094" i="1"/>
  <c r="AQ37" i="7"/>
  <c r="BK1129" i="1"/>
  <c r="AQ79" i="7" s="1"/>
  <c r="Q34" i="5" l="1"/>
  <c r="S34" i="5"/>
  <c r="T34" i="5"/>
  <c r="P34" i="5"/>
  <c r="N34" i="5"/>
  <c r="U34" i="5"/>
  <c r="W215" i="1"/>
  <c r="R34" i="5"/>
  <c r="BB1165" i="1"/>
  <c r="BB1156" i="1"/>
  <c r="M34" i="5"/>
  <c r="AA240" i="1"/>
  <c r="AA270" i="1" s="1"/>
  <c r="W243" i="1"/>
  <c r="O34" i="5"/>
  <c r="DD1147" i="1"/>
  <c r="DC1153" i="1"/>
  <c r="CI25" i="7" s="1"/>
  <c r="BM797" i="1"/>
  <c r="BN1094" i="1"/>
  <c r="AR37" i="7"/>
  <c r="BL1129" i="1"/>
  <c r="AR79" i="7" s="1"/>
  <c r="CM270" i="1" l="1"/>
  <c r="BQ270" i="1"/>
  <c r="CS270" i="1"/>
  <c r="CR270" i="1"/>
  <c r="CV270" i="1"/>
  <c r="CV41" i="1" s="1"/>
  <c r="CB75" i="7" s="1"/>
  <c r="BA270" i="1"/>
  <c r="BR270" i="1"/>
  <c r="BN270" i="1"/>
  <c r="EN270" i="1"/>
  <c r="EN41" i="1" s="1"/>
  <c r="DT75" i="7" s="1"/>
  <c r="EW270" i="1"/>
  <c r="EW41" i="1" s="1"/>
  <c r="EC75" i="7" s="1"/>
  <c r="DK270" i="1"/>
  <c r="DK41" i="1" s="1"/>
  <c r="CQ75" i="7" s="1"/>
  <c r="DU270" i="1"/>
  <c r="DU41" i="1" s="1"/>
  <c r="DA75" i="7" s="1"/>
  <c r="GS270" i="1"/>
  <c r="GS41" i="1" s="1"/>
  <c r="FY75" i="7" s="1"/>
  <c r="FR270" i="1"/>
  <c r="FR41" i="1" s="1"/>
  <c r="EX75" i="7" s="1"/>
  <c r="BM270" i="1"/>
  <c r="BL270" i="1"/>
  <c r="BZ270" i="1"/>
  <c r="DG270" i="1"/>
  <c r="DG41" i="1" s="1"/>
  <c r="CM75" i="7" s="1"/>
  <c r="FI270" i="1"/>
  <c r="FI41" i="1" s="1"/>
  <c r="EO75" i="7" s="1"/>
  <c r="EV270" i="1"/>
  <c r="EV41" i="1" s="1"/>
  <c r="EB75" i="7" s="1"/>
  <c r="EP270" i="1"/>
  <c r="EP41" i="1" s="1"/>
  <c r="DV75" i="7" s="1"/>
  <c r="P75" i="5" s="1"/>
  <c r="GU270" i="1"/>
  <c r="GU41" i="1" s="1"/>
  <c r="GA75" i="7" s="1"/>
  <c r="GW270" i="1"/>
  <c r="GW41" i="1" s="1"/>
  <c r="GC75" i="7" s="1"/>
  <c r="DF270" i="1"/>
  <c r="DF41" i="1" s="1"/>
  <c r="CL75" i="7" s="1"/>
  <c r="M75" i="5" s="1"/>
  <c r="BT270" i="1"/>
  <c r="CA270" i="1"/>
  <c r="EH270" i="1"/>
  <c r="EH41" i="1" s="1"/>
  <c r="DN75" i="7" s="1"/>
  <c r="EX270" i="1"/>
  <c r="EX41" i="1" s="1"/>
  <c r="ED75" i="7" s="1"/>
  <c r="DX270" i="1"/>
  <c r="DX41" i="1" s="1"/>
  <c r="DD75" i="7" s="1"/>
  <c r="DR270" i="1"/>
  <c r="DR41" i="1" s="1"/>
  <c r="CX75" i="7" s="1"/>
  <c r="N75" i="5" s="1"/>
  <c r="GR270" i="1"/>
  <c r="GR41" i="1" s="1"/>
  <c r="FX75" i="7" s="1"/>
  <c r="GH270" i="1"/>
  <c r="GH41" i="1" s="1"/>
  <c r="FN75" i="7" s="1"/>
  <c r="EK270" i="1"/>
  <c r="EK41" i="1" s="1"/>
  <c r="DQ75" i="7" s="1"/>
  <c r="DV270" i="1"/>
  <c r="DV41" i="1" s="1"/>
  <c r="DB75" i="7" s="1"/>
  <c r="EF270" i="1"/>
  <c r="EF41" i="1" s="1"/>
  <c r="DL75" i="7" s="1"/>
  <c r="ES270" i="1"/>
  <c r="ES41" i="1" s="1"/>
  <c r="DY75" i="7" s="1"/>
  <c r="GF270" i="1"/>
  <c r="GF41" i="1" s="1"/>
  <c r="FL75" i="7" s="1"/>
  <c r="FO270" i="1"/>
  <c r="FO41" i="1" s="1"/>
  <c r="EU75" i="7" s="1"/>
  <c r="FP270" i="1"/>
  <c r="FP41" i="1" s="1"/>
  <c r="EV75" i="7" s="1"/>
  <c r="AN270" i="1"/>
  <c r="AU270" i="1"/>
  <c r="AS270" i="1"/>
  <c r="AP270" i="1"/>
  <c r="AC270" i="1"/>
  <c r="AA262" i="1"/>
  <c r="W240" i="1"/>
  <c r="AH270" i="1"/>
  <c r="CX270" i="1"/>
  <c r="CX41" i="1" s="1"/>
  <c r="CD75" i="7" s="1"/>
  <c r="BY270" i="1"/>
  <c r="BJ270" i="1"/>
  <c r="DE270" i="1"/>
  <c r="DE41" i="1" s="1"/>
  <c r="CK75" i="7" s="1"/>
  <c r="CY270" i="1"/>
  <c r="CY41" i="1" s="1"/>
  <c r="CE75" i="7" s="1"/>
  <c r="BK270" i="1"/>
  <c r="BO270" i="1"/>
  <c r="BD270" i="1"/>
  <c r="DZ270" i="1"/>
  <c r="DZ41" i="1" s="1"/>
  <c r="DF75" i="7" s="1"/>
  <c r="EL270" i="1"/>
  <c r="EL41" i="1" s="1"/>
  <c r="DR75" i="7" s="1"/>
  <c r="ET270" i="1"/>
  <c r="ET41" i="1" s="1"/>
  <c r="DZ75" i="7" s="1"/>
  <c r="GD270" i="1"/>
  <c r="GD41" i="1" s="1"/>
  <c r="FJ75" i="7" s="1"/>
  <c r="GC270" i="1"/>
  <c r="GC41" i="1" s="1"/>
  <c r="FI75" i="7" s="1"/>
  <c r="FW270" i="1"/>
  <c r="FW41" i="1" s="1"/>
  <c r="FC75" i="7" s="1"/>
  <c r="BH270" i="1"/>
  <c r="BP270" i="1"/>
  <c r="BW270" i="1"/>
  <c r="EY270" i="1"/>
  <c r="EY41" i="1" s="1"/>
  <c r="EE75" i="7" s="1"/>
  <c r="FE270" i="1"/>
  <c r="FE41" i="1" s="1"/>
  <c r="EK75" i="7" s="1"/>
  <c r="DN270" i="1"/>
  <c r="DN41" i="1" s="1"/>
  <c r="CT75" i="7" s="1"/>
  <c r="FG270" i="1"/>
  <c r="FG41" i="1" s="1"/>
  <c r="EM75" i="7" s="1"/>
  <c r="GE270" i="1"/>
  <c r="GE41" i="1" s="1"/>
  <c r="FK75" i="7" s="1"/>
  <c r="GX270" i="1"/>
  <c r="GX41" i="1" s="1"/>
  <c r="GD75" i="7" s="1"/>
  <c r="U75" i="5" s="1"/>
  <c r="DC270" i="1"/>
  <c r="DC41" i="1" s="1"/>
  <c r="CI75" i="7" s="1"/>
  <c r="CG270" i="1"/>
  <c r="CF270" i="1"/>
  <c r="EC270" i="1"/>
  <c r="EC41" i="1" s="1"/>
  <c r="DI75" i="7" s="1"/>
  <c r="DT270" i="1"/>
  <c r="DT41" i="1" s="1"/>
  <c r="CZ75" i="7" s="1"/>
  <c r="DQ270" i="1"/>
  <c r="DQ41" i="1" s="1"/>
  <c r="CW75" i="7" s="1"/>
  <c r="FJ270" i="1"/>
  <c r="FJ41" i="1" s="1"/>
  <c r="EP75" i="7" s="1"/>
  <c r="GA270" i="1"/>
  <c r="GA41" i="1" s="1"/>
  <c r="FG75" i="7" s="1"/>
  <c r="GM270" i="1"/>
  <c r="GM41" i="1" s="1"/>
  <c r="FS75" i="7" s="1"/>
  <c r="FD270" i="1"/>
  <c r="FD41" i="1" s="1"/>
  <c r="EJ75" i="7" s="1"/>
  <c r="EQ270" i="1"/>
  <c r="EQ41" i="1" s="1"/>
  <c r="DW75" i="7" s="1"/>
  <c r="EE270" i="1"/>
  <c r="EE41" i="1" s="1"/>
  <c r="DK75" i="7" s="1"/>
  <c r="DJ270" i="1"/>
  <c r="DJ41" i="1" s="1"/>
  <c r="CP75" i="7" s="1"/>
  <c r="FZ270" i="1"/>
  <c r="FZ41" i="1" s="1"/>
  <c r="FF75" i="7" s="1"/>
  <c r="S75" i="5" s="1"/>
  <c r="FS270" i="1"/>
  <c r="FS41" i="1" s="1"/>
  <c r="EY75" i="7" s="1"/>
  <c r="AY270" i="1"/>
  <c r="AQ270" i="1"/>
  <c r="AL270" i="1"/>
  <c r="AT270" i="1"/>
  <c r="AV270" i="1"/>
  <c r="AE270" i="1"/>
  <c r="AB270" i="1"/>
  <c r="AH63" i="7"/>
  <c r="BV270" i="1"/>
  <c r="CU270" i="1"/>
  <c r="CU41" i="1" s="1"/>
  <c r="CA75" i="7" s="1"/>
  <c r="CK270" i="1"/>
  <c r="CJ270" i="1"/>
  <c r="BC270" i="1"/>
  <c r="DD270" i="1"/>
  <c r="DD41" i="1" s="1"/>
  <c r="CJ75" i="7" s="1"/>
  <c r="BF270" i="1"/>
  <c r="DA270" i="1"/>
  <c r="DA41" i="1" s="1"/>
  <c r="CG75" i="7" s="1"/>
  <c r="EB270" i="1"/>
  <c r="EB41" i="1" s="1"/>
  <c r="DH75" i="7" s="1"/>
  <c r="FM270" i="1"/>
  <c r="FM41" i="1" s="1"/>
  <c r="ES75" i="7" s="1"/>
  <c r="DS270" i="1"/>
  <c r="DS41" i="1" s="1"/>
  <c r="CY75" i="7" s="1"/>
  <c r="ER270" i="1"/>
  <c r="ER41" i="1" s="1"/>
  <c r="DX75" i="7" s="1"/>
  <c r="GK270" i="1"/>
  <c r="GK41" i="1" s="1"/>
  <c r="FQ75" i="7" s="1"/>
  <c r="GN270" i="1"/>
  <c r="GN41" i="1" s="1"/>
  <c r="FT75" i="7" s="1"/>
  <c r="CZ270" i="1"/>
  <c r="CZ41" i="1" s="1"/>
  <c r="CF75" i="7" s="1"/>
  <c r="CL270" i="1"/>
  <c r="BS270" i="1"/>
  <c r="CH270" i="1"/>
  <c r="FN270" i="1"/>
  <c r="FN41" i="1" s="1"/>
  <c r="ET75" i="7" s="1"/>
  <c r="R75" i="5" s="1"/>
  <c r="DL270" i="1"/>
  <c r="DL41" i="1" s="1"/>
  <c r="CR75" i="7" s="1"/>
  <c r="EI270" i="1"/>
  <c r="EI41" i="1" s="1"/>
  <c r="DO75" i="7" s="1"/>
  <c r="FC270" i="1"/>
  <c r="FC41" i="1" s="1"/>
  <c r="EI75" i="7" s="1"/>
  <c r="GI270" i="1"/>
  <c r="GI41" i="1" s="1"/>
  <c r="FO75" i="7" s="1"/>
  <c r="GJ270" i="1"/>
  <c r="GJ41" i="1" s="1"/>
  <c r="FP75" i="7" s="1"/>
  <c r="AZ270" i="1"/>
  <c r="CB270" i="1"/>
  <c r="CI270" i="1"/>
  <c r="DP270" i="1"/>
  <c r="DP41" i="1" s="1"/>
  <c r="CV75" i="7" s="1"/>
  <c r="FL270" i="1"/>
  <c r="FL41" i="1" s="1"/>
  <c r="ER75" i="7" s="1"/>
  <c r="FF270" i="1"/>
  <c r="FF41" i="1" s="1"/>
  <c r="EL75" i="7" s="1"/>
  <c r="ED270" i="1"/>
  <c r="ED41" i="1" s="1"/>
  <c r="DJ75" i="7" s="1"/>
  <c r="O75" i="5" s="1"/>
  <c r="FU270" i="1"/>
  <c r="FU41" i="1" s="1"/>
  <c r="FA75" i="7" s="1"/>
  <c r="GQ270" i="1"/>
  <c r="GQ41" i="1" s="1"/>
  <c r="FW75" i="7" s="1"/>
  <c r="FA270" i="1"/>
  <c r="FA41" i="1" s="1"/>
  <c r="EG75" i="7" s="1"/>
  <c r="EA270" i="1"/>
  <c r="EA41" i="1" s="1"/>
  <c r="DG75" i="7" s="1"/>
  <c r="DH270" i="1"/>
  <c r="DH41" i="1" s="1"/>
  <c r="CN75" i="7" s="1"/>
  <c r="EG270" i="1"/>
  <c r="EG41" i="1" s="1"/>
  <c r="DM75" i="7" s="1"/>
  <c r="FQ270" i="1"/>
  <c r="FQ41" i="1" s="1"/>
  <c r="EW75" i="7" s="1"/>
  <c r="FY270" i="1"/>
  <c r="FY41" i="1" s="1"/>
  <c r="FE75" i="7" s="1"/>
  <c r="AO270" i="1"/>
  <c r="AJ270" i="1"/>
  <c r="AW270" i="1"/>
  <c r="AI270" i="1"/>
  <c r="AF270" i="1"/>
  <c r="AH23" i="7"/>
  <c r="BB1214" i="1"/>
  <c r="AH81" i="7" s="1"/>
  <c r="CP270" i="1"/>
  <c r="BE270" i="1"/>
  <c r="BG270" i="1"/>
  <c r="CW270" i="1"/>
  <c r="CW41" i="1" s="1"/>
  <c r="CC75" i="7" s="1"/>
  <c r="CQ270" i="1"/>
  <c r="BU270" i="1"/>
  <c r="DB270" i="1"/>
  <c r="DB41" i="1" s="1"/>
  <c r="CH75" i="7" s="1"/>
  <c r="BI270" i="1"/>
  <c r="FK270" i="1"/>
  <c r="FK41" i="1" s="1"/>
  <c r="EQ75" i="7" s="1"/>
  <c r="DY270" i="1"/>
  <c r="DY41" i="1" s="1"/>
  <c r="DE75" i="7" s="1"/>
  <c r="DI270" i="1"/>
  <c r="DI41" i="1" s="1"/>
  <c r="CO75" i="7" s="1"/>
  <c r="EZ270" i="1"/>
  <c r="EZ41" i="1" s="1"/>
  <c r="EF75" i="7" s="1"/>
  <c r="GO270" i="1"/>
  <c r="GO41" i="1" s="1"/>
  <c r="FU75" i="7" s="1"/>
  <c r="GL270" i="1"/>
  <c r="GL41" i="1" s="1"/>
  <c r="FR75" i="7" s="1"/>
  <c r="T75" i="5" s="1"/>
  <c r="BB270" i="1"/>
  <c r="CC270" i="1"/>
  <c r="BX270" i="1"/>
  <c r="CE270" i="1"/>
  <c r="DW270" i="1"/>
  <c r="DW41" i="1" s="1"/>
  <c r="DC75" i="7" s="1"/>
  <c r="EO270" i="1"/>
  <c r="EO41" i="1" s="1"/>
  <c r="DU75" i="7" s="1"/>
  <c r="EU270" i="1"/>
  <c r="EU41" i="1" s="1"/>
  <c r="EA75" i="7" s="1"/>
  <c r="GP270" i="1"/>
  <c r="GP41" i="1" s="1"/>
  <c r="FV75" i="7" s="1"/>
  <c r="GV270" i="1"/>
  <c r="GV41" i="1" s="1"/>
  <c r="GB75" i="7" s="1"/>
  <c r="CD270" i="1"/>
  <c r="CT270" i="1"/>
  <c r="CO270" i="1"/>
  <c r="CN270" i="1"/>
  <c r="DO270" i="1"/>
  <c r="DO41" i="1" s="1"/>
  <c r="CU75" i="7" s="1"/>
  <c r="FH270" i="1"/>
  <c r="FH41" i="1" s="1"/>
  <c r="EN75" i="7" s="1"/>
  <c r="FB270" i="1"/>
  <c r="FB41" i="1" s="1"/>
  <c r="EH75" i="7" s="1"/>
  <c r="Q75" i="5" s="1"/>
  <c r="FT270" i="1"/>
  <c r="FT41" i="1" s="1"/>
  <c r="EZ75" i="7" s="1"/>
  <c r="GG270" i="1"/>
  <c r="GG41" i="1" s="1"/>
  <c r="FM75" i="7" s="1"/>
  <c r="FX270" i="1"/>
  <c r="FX41" i="1" s="1"/>
  <c r="FD75" i="7" s="1"/>
  <c r="EM270" i="1"/>
  <c r="EM41" i="1" s="1"/>
  <c r="DS75" i="7" s="1"/>
  <c r="EJ270" i="1"/>
  <c r="EJ41" i="1" s="1"/>
  <c r="DP75" i="7" s="1"/>
  <c r="DM270" i="1"/>
  <c r="DM41" i="1" s="1"/>
  <c r="CS75" i="7" s="1"/>
  <c r="GB270" i="1"/>
  <c r="GB41" i="1" s="1"/>
  <c r="FH75" i="7" s="1"/>
  <c r="FV270" i="1"/>
  <c r="FV41" i="1" s="1"/>
  <c r="FB75" i="7" s="1"/>
  <c r="GT270" i="1"/>
  <c r="GT41" i="1" s="1"/>
  <c r="FZ75" i="7" s="1"/>
  <c r="AX270" i="1"/>
  <c r="AM270" i="1"/>
  <c r="AR270" i="1"/>
  <c r="AK270" i="1"/>
  <c r="AD270" i="1"/>
  <c r="AG270" i="1"/>
  <c r="DE1147" i="1"/>
  <c r="DD1153" i="1"/>
  <c r="CJ25" i="7" s="1"/>
  <c r="BN797" i="1"/>
  <c r="BO1094" i="1"/>
  <c r="AS37" i="7"/>
  <c r="BM1129" i="1"/>
  <c r="AS79" i="7" s="1"/>
  <c r="BC1161" i="1" l="1"/>
  <c r="BC1162" i="1"/>
  <c r="BC1163" i="1"/>
  <c r="BC1160" i="1"/>
  <c r="BC1159" i="1"/>
  <c r="AA263" i="1"/>
  <c r="AB263" i="1" s="1"/>
  <c r="AC263" i="1" s="1"/>
  <c r="AD263" i="1" s="1"/>
  <c r="AE263" i="1" s="1"/>
  <c r="AF263" i="1" s="1"/>
  <c r="AG263" i="1" s="1"/>
  <c r="AH263" i="1" s="1"/>
  <c r="AI263" i="1" s="1"/>
  <c r="AJ263" i="1" s="1"/>
  <c r="AK263" i="1" s="1"/>
  <c r="AL263" i="1" s="1"/>
  <c r="AM263" i="1" s="1"/>
  <c r="AN263" i="1" s="1"/>
  <c r="AO263" i="1" s="1"/>
  <c r="AP263" i="1" s="1"/>
  <c r="AQ263" i="1" s="1"/>
  <c r="AR263" i="1" s="1"/>
  <c r="AS263" i="1" s="1"/>
  <c r="AT263" i="1" s="1"/>
  <c r="AU263" i="1" s="1"/>
  <c r="AV263" i="1" s="1"/>
  <c r="AW263" i="1" s="1"/>
  <c r="AX263" i="1" s="1"/>
  <c r="AY263" i="1" s="1"/>
  <c r="AZ263" i="1" s="1"/>
  <c r="BA263" i="1" s="1"/>
  <c r="BB263" i="1" s="1"/>
  <c r="BC263" i="1" s="1"/>
  <c r="BD263" i="1" s="1"/>
  <c r="BE263" i="1" s="1"/>
  <c r="BF263" i="1" s="1"/>
  <c r="BG263" i="1" s="1"/>
  <c r="BH263" i="1" s="1"/>
  <c r="BI263" i="1" s="1"/>
  <c r="BJ263" i="1" s="1"/>
  <c r="BK263" i="1" s="1"/>
  <c r="BL263" i="1" s="1"/>
  <c r="BM263" i="1" s="1"/>
  <c r="BN263" i="1" s="1"/>
  <c r="BO263" i="1" s="1"/>
  <c r="BP263" i="1" s="1"/>
  <c r="BQ263" i="1" s="1"/>
  <c r="BR263" i="1" s="1"/>
  <c r="BS263" i="1" s="1"/>
  <c r="BT263" i="1" s="1"/>
  <c r="BU263" i="1" s="1"/>
  <c r="BV263" i="1" s="1"/>
  <c r="BW263" i="1" s="1"/>
  <c r="BX263" i="1" s="1"/>
  <c r="BY263" i="1" s="1"/>
  <c r="BZ263" i="1" s="1"/>
  <c r="CA263" i="1" s="1"/>
  <c r="CB263" i="1" s="1"/>
  <c r="CC263" i="1" s="1"/>
  <c r="W262" i="1"/>
  <c r="DF1147" i="1"/>
  <c r="DE1153" i="1"/>
  <c r="CK25" i="7" s="1"/>
  <c r="BO797" i="1"/>
  <c r="BP1094" i="1"/>
  <c r="AT37" i="7"/>
  <c r="BN1129" i="1"/>
  <c r="AT79" i="7" s="1"/>
  <c r="BC1156" i="1" l="1"/>
  <c r="BC1165" i="1"/>
  <c r="DG1147" i="1"/>
  <c r="DF1153" i="1"/>
  <c r="CL25" i="7" s="1"/>
  <c r="BP797" i="1"/>
  <c r="BQ1094" i="1"/>
  <c r="AU37" i="7"/>
  <c r="BO1129" i="1"/>
  <c r="AU79" i="7" s="1"/>
  <c r="CD263" i="1"/>
  <c r="AI63" i="7" l="1"/>
  <c r="AI23" i="7"/>
  <c r="BC1214" i="1"/>
  <c r="AI81" i="7" s="1"/>
  <c r="DH1147" i="1"/>
  <c r="DG1153" i="1"/>
  <c r="CM25" i="7" s="1"/>
  <c r="BQ797" i="1"/>
  <c r="BR1094" i="1"/>
  <c r="AV37" i="7"/>
  <c r="BP1129" i="1"/>
  <c r="AV79" i="7" s="1"/>
  <c r="CE263" i="1"/>
  <c r="BD1160" i="1" l="1"/>
  <c r="BD1161" i="1"/>
  <c r="BD1162" i="1"/>
  <c r="BD1159" i="1"/>
  <c r="BD1163" i="1"/>
  <c r="DI1147" i="1"/>
  <c r="DH1153" i="1"/>
  <c r="CN25" i="7" s="1"/>
  <c r="BR797" i="1"/>
  <c r="BS1094" i="1"/>
  <c r="AW37" i="7"/>
  <c r="BQ1129" i="1"/>
  <c r="AW79" i="7" s="1"/>
  <c r="CF263" i="1"/>
  <c r="BD1156" i="1" l="1"/>
  <c r="BD1165" i="1"/>
  <c r="DJ1147" i="1"/>
  <c r="DI1153" i="1"/>
  <c r="CO25" i="7" s="1"/>
  <c r="BS797" i="1"/>
  <c r="BT1094" i="1"/>
  <c r="AX37" i="7"/>
  <c r="BR1129" i="1"/>
  <c r="AX79" i="7" s="1"/>
  <c r="CG263" i="1"/>
  <c r="AJ23" i="7" l="1"/>
  <c r="BD1212" i="1"/>
  <c r="AJ43" i="7" s="1"/>
  <c r="AJ63" i="7"/>
  <c r="DK1147" i="1"/>
  <c r="DJ1153" i="1"/>
  <c r="CP25" i="7" s="1"/>
  <c r="BT797" i="1"/>
  <c r="BU1094" i="1"/>
  <c r="AY37" i="7"/>
  <c r="BS1129" i="1"/>
  <c r="AY79" i="7" s="1"/>
  <c r="CH263" i="1"/>
  <c r="BE1162" i="1" l="1"/>
  <c r="BE1160" i="1"/>
  <c r="BE1163" i="1"/>
  <c r="BE1159" i="1"/>
  <c r="BE1161" i="1"/>
  <c r="BD1214" i="1"/>
  <c r="AJ81" i="7" s="1"/>
  <c r="DL1147" i="1"/>
  <c r="DK1153" i="1"/>
  <c r="CQ25" i="7" s="1"/>
  <c r="BU797" i="1"/>
  <c r="BV1094" i="1"/>
  <c r="AZ37" i="7"/>
  <c r="BT1129" i="1"/>
  <c r="AZ79" i="7" s="1"/>
  <c r="CI263" i="1"/>
  <c r="BE1156" i="1" l="1"/>
  <c r="BE1165" i="1"/>
  <c r="DM1147" i="1"/>
  <c r="DL1153" i="1"/>
  <c r="CR25" i="7" s="1"/>
  <c r="BV797" i="1"/>
  <c r="BW1094" i="1"/>
  <c r="BA37" i="7"/>
  <c r="BU1129" i="1"/>
  <c r="BA79" i="7" s="1"/>
  <c r="CJ263" i="1"/>
  <c r="AK23" i="7" l="1"/>
  <c r="BE1214" i="1"/>
  <c r="AK81" i="7" s="1"/>
  <c r="AK63" i="7"/>
  <c r="DN1147" i="1"/>
  <c r="DM1153" i="1"/>
  <c r="CS25" i="7" s="1"/>
  <c r="BW797" i="1"/>
  <c r="BX1094" i="1"/>
  <c r="BB37" i="7"/>
  <c r="BV1129" i="1"/>
  <c r="BB79" i="7" s="1"/>
  <c r="J79" i="5" s="1"/>
  <c r="CK263" i="1"/>
  <c r="BF1159" i="1" l="1"/>
  <c r="BF1162" i="1"/>
  <c r="BF1160" i="1"/>
  <c r="BF1161" i="1"/>
  <c r="BF1163" i="1"/>
  <c r="DO1147" i="1"/>
  <c r="DN1153" i="1"/>
  <c r="CT25" i="7" s="1"/>
  <c r="BX797" i="1"/>
  <c r="BY1094" i="1"/>
  <c r="BC37" i="7"/>
  <c r="BW1129" i="1"/>
  <c r="BC79" i="7" s="1"/>
  <c r="CL263" i="1"/>
  <c r="BF1165" i="1" l="1"/>
  <c r="BF1156" i="1"/>
  <c r="DP1147" i="1"/>
  <c r="DO1153" i="1"/>
  <c r="CU25" i="7" s="1"/>
  <c r="BY797" i="1"/>
  <c r="BZ1094" i="1"/>
  <c r="BD37" i="7"/>
  <c r="BX1129" i="1"/>
  <c r="BD79" i="7" s="1"/>
  <c r="CM263" i="1"/>
  <c r="AL63" i="7" l="1"/>
  <c r="AL23" i="7"/>
  <c r="BF1214" i="1"/>
  <c r="AL81" i="7" s="1"/>
  <c r="DQ1147" i="1"/>
  <c r="DP1153" i="1"/>
  <c r="CV25" i="7" s="1"/>
  <c r="BZ797" i="1"/>
  <c r="CA1094" i="1"/>
  <c r="BE37" i="7"/>
  <c r="BY1129" i="1"/>
  <c r="BE79" i="7" s="1"/>
  <c r="CN263" i="1"/>
  <c r="BG1161" i="1" l="1"/>
  <c r="BG1163" i="1"/>
  <c r="BG1159" i="1"/>
  <c r="BG1160" i="1"/>
  <c r="BG1162" i="1"/>
  <c r="DR1147" i="1"/>
  <c r="DQ1153" i="1"/>
  <c r="CW25" i="7" s="1"/>
  <c r="CA797" i="1"/>
  <c r="CB1094" i="1"/>
  <c r="BF37" i="7"/>
  <c r="BZ1129" i="1"/>
  <c r="BF79" i="7" s="1"/>
  <c r="CO263" i="1"/>
  <c r="BG1156" i="1" l="1"/>
  <c r="BG1165" i="1"/>
  <c r="DS1147" i="1"/>
  <c r="DR1153" i="1"/>
  <c r="CX25" i="7" s="1"/>
  <c r="N25" i="5" s="1"/>
  <c r="CB797" i="1"/>
  <c r="CC1094" i="1"/>
  <c r="BG37" i="7"/>
  <c r="CA1129" i="1"/>
  <c r="BG79" i="7" s="1"/>
  <c r="CP263" i="1"/>
  <c r="AM23" i="7" l="1"/>
  <c r="BG1212" i="1"/>
  <c r="AM63" i="7"/>
  <c r="DT1147" i="1"/>
  <c r="DS1153" i="1"/>
  <c r="CY25" i="7" s="1"/>
  <c r="CC797" i="1"/>
  <c r="CD1094" i="1"/>
  <c r="BH37" i="7"/>
  <c r="CB1129" i="1"/>
  <c r="BH79" i="7" s="1"/>
  <c r="CQ263" i="1"/>
  <c r="BH1162" i="1" l="1"/>
  <c r="BH1161" i="1"/>
  <c r="BH1159" i="1"/>
  <c r="BH1160" i="1"/>
  <c r="BH1163" i="1"/>
  <c r="AM43" i="7"/>
  <c r="BG1214" i="1"/>
  <c r="AM81" i="7" s="1"/>
  <c r="DU1147" i="1"/>
  <c r="DT1153" i="1"/>
  <c r="CZ25" i="7" s="1"/>
  <c r="CD797" i="1"/>
  <c r="CE1094" i="1"/>
  <c r="BI37" i="7"/>
  <c r="CC1129" i="1"/>
  <c r="BI79" i="7" s="1"/>
  <c r="CR263" i="1"/>
  <c r="BH1156" i="1" l="1"/>
  <c r="BH1165" i="1"/>
  <c r="DV1147" i="1"/>
  <c r="DU1153" i="1"/>
  <c r="DA25" i="7" s="1"/>
  <c r="CE797" i="1"/>
  <c r="CF1094" i="1"/>
  <c r="BJ37" i="7"/>
  <c r="CD1129" i="1"/>
  <c r="BJ79" i="7" s="1"/>
  <c r="CS263" i="1"/>
  <c r="BH1214" i="1" l="1"/>
  <c r="AN81" i="7" s="1"/>
  <c r="AN23" i="7"/>
  <c r="AN63" i="7"/>
  <c r="DW1147" i="1"/>
  <c r="DV1153" i="1"/>
  <c r="DB25" i="7" s="1"/>
  <c r="CF797" i="1"/>
  <c r="CG1094" i="1"/>
  <c r="BK37" i="7"/>
  <c r="CE1129" i="1"/>
  <c r="BK79" i="7" s="1"/>
  <c r="CT263" i="1"/>
  <c r="BI1160" i="1" l="1"/>
  <c r="BI1163" i="1"/>
  <c r="BI1162" i="1"/>
  <c r="BI1159" i="1"/>
  <c r="BI1161" i="1"/>
  <c r="DX1147" i="1"/>
  <c r="DW1153" i="1"/>
  <c r="DC25" i="7" s="1"/>
  <c r="CG797" i="1"/>
  <c r="CH1094" i="1"/>
  <c r="BL37" i="7"/>
  <c r="CF1129" i="1"/>
  <c r="BL79" i="7" s="1"/>
  <c r="CU263" i="1"/>
  <c r="BI1165" i="1" l="1"/>
  <c r="BI1156" i="1"/>
  <c r="DY1147" i="1"/>
  <c r="DX1153" i="1"/>
  <c r="DD25" i="7" s="1"/>
  <c r="CH797" i="1"/>
  <c r="CI1094" i="1"/>
  <c r="BM37" i="7"/>
  <c r="CG1129" i="1"/>
  <c r="BM79" i="7" s="1"/>
  <c r="CV263" i="1"/>
  <c r="AO63" i="7" l="1"/>
  <c r="AO23" i="7"/>
  <c r="BI1214" i="1"/>
  <c r="AO81" i="7" s="1"/>
  <c r="DZ1147" i="1"/>
  <c r="DY1153" i="1"/>
  <c r="DE25" i="7" s="1"/>
  <c r="CI797" i="1"/>
  <c r="CJ1094" i="1"/>
  <c r="BN37" i="7"/>
  <c r="CH1129" i="1"/>
  <c r="BN79" i="7" s="1"/>
  <c r="K79" i="5" s="1"/>
  <c r="CW263" i="1"/>
  <c r="BJ1163" i="1" l="1"/>
  <c r="BJ1160" i="1"/>
  <c r="BJ1159" i="1"/>
  <c r="BJ1161" i="1"/>
  <c r="BJ1162" i="1"/>
  <c r="EA1147" i="1"/>
  <c r="DZ1153" i="1"/>
  <c r="DF25" i="7" s="1"/>
  <c r="CJ797" i="1"/>
  <c r="CK1094" i="1"/>
  <c r="BO37" i="7"/>
  <c r="CI1129" i="1"/>
  <c r="BO79" i="7" s="1"/>
  <c r="CX263" i="1"/>
  <c r="BJ1156" i="1" l="1"/>
  <c r="BJ1165" i="1"/>
  <c r="EB1147" i="1"/>
  <c r="EA1153" i="1"/>
  <c r="DG25" i="7" s="1"/>
  <c r="CK797" i="1"/>
  <c r="CL1094" i="1"/>
  <c r="BP37" i="7"/>
  <c r="CJ1129" i="1"/>
  <c r="BP79" i="7" s="1"/>
  <c r="CY263" i="1"/>
  <c r="BJ1212" i="1" l="1"/>
  <c r="AP43" i="7" s="1"/>
  <c r="AP23" i="7"/>
  <c r="AP63" i="7"/>
  <c r="I63" i="5" s="1"/>
  <c r="EC1147" i="1"/>
  <c r="EB1153" i="1"/>
  <c r="DH25" i="7" s="1"/>
  <c r="CL797" i="1"/>
  <c r="CM1094" i="1"/>
  <c r="BQ37" i="7"/>
  <c r="CK1129" i="1"/>
  <c r="BQ79" i="7" s="1"/>
  <c r="CZ263" i="1"/>
  <c r="BK1159" i="1" l="1"/>
  <c r="BK1162" i="1"/>
  <c r="BK1160" i="1"/>
  <c r="BK1161" i="1"/>
  <c r="BK1163" i="1"/>
  <c r="BJ1214" i="1"/>
  <c r="AP81" i="7" s="1"/>
  <c r="I81" i="5" s="1"/>
  <c r="ED1147" i="1"/>
  <c r="EC1153" i="1"/>
  <c r="DI25" i="7" s="1"/>
  <c r="CM797" i="1"/>
  <c r="CN1094" i="1"/>
  <c r="BR37" i="7"/>
  <c r="CL1129" i="1"/>
  <c r="BR79" i="7" s="1"/>
  <c r="DA263" i="1"/>
  <c r="BK1156" i="1" l="1"/>
  <c r="BK1165" i="1"/>
  <c r="EE1147" i="1"/>
  <c r="ED1153" i="1"/>
  <c r="DJ25" i="7" s="1"/>
  <c r="CN797" i="1"/>
  <c r="CO1094" i="1"/>
  <c r="BS37" i="7"/>
  <c r="CM1129" i="1"/>
  <c r="BS79" i="7" s="1"/>
  <c r="DB263" i="1"/>
  <c r="AQ23" i="7" l="1"/>
  <c r="BK1214" i="1"/>
  <c r="AQ81" i="7" s="1"/>
  <c r="AQ63" i="7"/>
  <c r="EF1147" i="1"/>
  <c r="EE1153" i="1"/>
  <c r="DK25" i="7" s="1"/>
  <c r="CO797" i="1"/>
  <c r="CP1094" i="1"/>
  <c r="BT37" i="7"/>
  <c r="CN1129" i="1"/>
  <c r="BT79" i="7" s="1"/>
  <c r="DC263" i="1"/>
  <c r="BL1159" i="1" l="1"/>
  <c r="BL1162" i="1"/>
  <c r="BL1161" i="1"/>
  <c r="BL1163" i="1"/>
  <c r="BL1160" i="1"/>
  <c r="EG1147" i="1"/>
  <c r="EF1153" i="1"/>
  <c r="DL25" i="7" s="1"/>
  <c r="CP797" i="1"/>
  <c r="CQ1094" i="1"/>
  <c r="BU37" i="7"/>
  <c r="CO1129" i="1"/>
  <c r="BU79" i="7" s="1"/>
  <c r="DD263" i="1"/>
  <c r="BL1156" i="1" l="1"/>
  <c r="BL1165" i="1"/>
  <c r="EH1147" i="1"/>
  <c r="EG1153" i="1"/>
  <c r="DM25" i="7" s="1"/>
  <c r="CQ797" i="1"/>
  <c r="CR1094" i="1"/>
  <c r="BV37" i="7"/>
  <c r="CP1129" i="1"/>
  <c r="BV79" i="7" s="1"/>
  <c r="DE263" i="1"/>
  <c r="BL1214" i="1" l="1"/>
  <c r="AR81" i="7" s="1"/>
  <c r="AR23" i="7"/>
  <c r="AR63" i="7"/>
  <c r="EI1147" i="1"/>
  <c r="EH1153" i="1"/>
  <c r="DN25" i="7" s="1"/>
  <c r="CR797" i="1"/>
  <c r="CS1094" i="1"/>
  <c r="BW37" i="7"/>
  <c r="CQ1129" i="1"/>
  <c r="BW79" i="7" s="1"/>
  <c r="DF263" i="1"/>
  <c r="DG263" i="1" s="1"/>
  <c r="DH263" i="1" s="1"/>
  <c r="BM1161" i="1" l="1"/>
  <c r="BM1159" i="1"/>
  <c r="BM1162" i="1"/>
  <c r="BM1163" i="1"/>
  <c r="BM1160" i="1"/>
  <c r="EJ1147" i="1"/>
  <c r="EI1153" i="1"/>
  <c r="DO25" i="7" s="1"/>
  <c r="DI263" i="1"/>
  <c r="CS797" i="1"/>
  <c r="CT1094" i="1"/>
  <c r="BX37" i="7"/>
  <c r="CR1129" i="1"/>
  <c r="BX79" i="7" s="1"/>
  <c r="BM1156" i="1" l="1"/>
  <c r="BM1165" i="1"/>
  <c r="EK1147" i="1"/>
  <c r="EJ1153" i="1"/>
  <c r="DP25" i="7" s="1"/>
  <c r="DJ263" i="1"/>
  <c r="CT797" i="1"/>
  <c r="CU1094" i="1"/>
  <c r="BY37" i="7"/>
  <c r="CS1129" i="1"/>
  <c r="BY79" i="7" s="1"/>
  <c r="AS23" i="7" l="1"/>
  <c r="BM1212" i="1"/>
  <c r="AS43" i="7" s="1"/>
  <c r="AS63" i="7"/>
  <c r="EL1147" i="1"/>
  <c r="EK1153" i="1"/>
  <c r="DQ25" i="7" s="1"/>
  <c r="DK263" i="1"/>
  <c r="CU797" i="1"/>
  <c r="CV1094" i="1"/>
  <c r="BZ37" i="7"/>
  <c r="CT1129" i="1"/>
  <c r="BZ79" i="7" s="1"/>
  <c r="L79" i="5" s="1"/>
  <c r="BN1163" i="1" l="1"/>
  <c r="BN1160" i="1"/>
  <c r="BN1161" i="1"/>
  <c r="BN1159" i="1"/>
  <c r="BN1162" i="1"/>
  <c r="BM1214" i="1"/>
  <c r="AS81" i="7" s="1"/>
  <c r="EM1147" i="1"/>
  <c r="EL1153" i="1"/>
  <c r="DR25" i="7" s="1"/>
  <c r="DL263" i="1"/>
  <c r="CV797" i="1"/>
  <c r="CW1094" i="1"/>
  <c r="CA37" i="7"/>
  <c r="CU1129" i="1"/>
  <c r="CA79" i="7" s="1"/>
  <c r="BN1156" i="1" l="1"/>
  <c r="BN1165" i="1"/>
  <c r="EN1147" i="1"/>
  <c r="EM1153" i="1"/>
  <c r="DS25" i="7" s="1"/>
  <c r="DM263" i="1"/>
  <c r="CW797" i="1"/>
  <c r="CX1094" i="1"/>
  <c r="CB37" i="7"/>
  <c r="CV1129" i="1"/>
  <c r="CB79" i="7" s="1"/>
  <c r="AT23" i="7" l="1"/>
  <c r="BN1214" i="1"/>
  <c r="AT81" i="7" s="1"/>
  <c r="AT63" i="7"/>
  <c r="EO1147" i="1"/>
  <c r="EN1153" i="1"/>
  <c r="DT25" i="7" s="1"/>
  <c r="DN263" i="1"/>
  <c r="CX797" i="1"/>
  <c r="CY1094" i="1"/>
  <c r="CC37" i="7"/>
  <c r="CW1129" i="1"/>
  <c r="CC79" i="7" s="1"/>
  <c r="BO1162" i="1" l="1"/>
  <c r="BO1161" i="1"/>
  <c r="BO1160" i="1"/>
  <c r="BO1163" i="1"/>
  <c r="BO1159" i="1"/>
  <c r="EP1147" i="1"/>
  <c r="EO1153" i="1"/>
  <c r="DU25" i="7" s="1"/>
  <c r="DO263" i="1"/>
  <c r="CY797" i="1"/>
  <c r="CZ1094" i="1"/>
  <c r="CD37" i="7"/>
  <c r="CX1129" i="1"/>
  <c r="CD79" i="7" s="1"/>
  <c r="BO1156" i="1" l="1"/>
  <c r="BO1165" i="1"/>
  <c r="EQ1147" i="1"/>
  <c r="EP1153" i="1"/>
  <c r="DV25" i="7" s="1"/>
  <c r="DP263" i="1"/>
  <c r="CZ797" i="1"/>
  <c r="DA1094" i="1"/>
  <c r="CE37" i="7"/>
  <c r="CY1129" i="1"/>
  <c r="CE79" i="7" s="1"/>
  <c r="AU23" i="7" l="1"/>
  <c r="BO1214" i="1"/>
  <c r="AU81" i="7" s="1"/>
  <c r="AU63" i="7"/>
  <c r="ER1147" i="1"/>
  <c r="EQ1153" i="1"/>
  <c r="DW25" i="7" s="1"/>
  <c r="DQ263" i="1"/>
  <c r="DA797" i="1"/>
  <c r="DB1094" i="1"/>
  <c r="CF37" i="7"/>
  <c r="CZ1129" i="1"/>
  <c r="CF79" i="7" s="1"/>
  <c r="BP1163" i="1" l="1"/>
  <c r="BP1162" i="1"/>
  <c r="BP1159" i="1"/>
  <c r="BP1160" i="1"/>
  <c r="BP1161" i="1"/>
  <c r="ES1147" i="1"/>
  <c r="ER1153" i="1"/>
  <c r="DX25" i="7" s="1"/>
  <c r="DR263" i="1"/>
  <c r="DB797" i="1"/>
  <c r="DC1094" i="1"/>
  <c r="CG37" i="7"/>
  <c r="DA1129" i="1"/>
  <c r="CG79" i="7" s="1"/>
  <c r="BP1156" i="1" l="1"/>
  <c r="BP1165" i="1"/>
  <c r="ET1147" i="1"/>
  <c r="ES1153" i="1"/>
  <c r="DY25" i="7" s="1"/>
  <c r="DS263" i="1"/>
  <c r="DC797" i="1"/>
  <c r="DD1094" i="1"/>
  <c r="CH37" i="7"/>
  <c r="DB1129" i="1"/>
  <c r="CH79" i="7" s="1"/>
  <c r="AV23" i="7" l="1"/>
  <c r="BP1212" i="1"/>
  <c r="AV63" i="7"/>
  <c r="EU1147" i="1"/>
  <c r="ET1153" i="1"/>
  <c r="DZ25" i="7" s="1"/>
  <c r="DT263" i="1"/>
  <c r="DD797" i="1"/>
  <c r="DE1094" i="1"/>
  <c r="CI37" i="7"/>
  <c r="DC1129" i="1"/>
  <c r="CI79" i="7" s="1"/>
  <c r="BQ1161" i="1" l="1"/>
  <c r="BQ1162" i="1"/>
  <c r="BQ1160" i="1"/>
  <c r="BQ1163" i="1"/>
  <c r="BQ1159" i="1"/>
  <c r="AV43" i="7"/>
  <c r="BP1214" i="1"/>
  <c r="AV81" i="7" s="1"/>
  <c r="EV1147" i="1"/>
  <c r="EU1153" i="1"/>
  <c r="EA25" i="7" s="1"/>
  <c r="DU263" i="1"/>
  <c r="DE797" i="1"/>
  <c r="DF1094" i="1"/>
  <c r="DG1094" i="1" s="1"/>
  <c r="CJ37" i="7"/>
  <c r="DD1129" i="1"/>
  <c r="CJ79" i="7" s="1"/>
  <c r="BQ1156" i="1" l="1"/>
  <c r="BQ1165" i="1"/>
  <c r="EW1147" i="1"/>
  <c r="EV1153" i="1"/>
  <c r="EB25" i="7" s="1"/>
  <c r="DG797" i="1"/>
  <c r="DH1094" i="1"/>
  <c r="DV263" i="1"/>
  <c r="DF797" i="1"/>
  <c r="CK37" i="7"/>
  <c r="DE1129" i="1"/>
  <c r="CK79" i="7" s="1"/>
  <c r="AW23" i="7" l="1"/>
  <c r="BQ1214" i="1"/>
  <c r="AW81" i="7" s="1"/>
  <c r="AW63" i="7"/>
  <c r="EX1147" i="1"/>
  <c r="EW1153" i="1"/>
  <c r="EC25" i="7" s="1"/>
  <c r="DW263" i="1"/>
  <c r="DH797" i="1"/>
  <c r="DI1094" i="1"/>
  <c r="CM37" i="7"/>
  <c r="DG1129" i="1"/>
  <c r="CM79" i="7" s="1"/>
  <c r="CL37" i="7"/>
  <c r="DF1129" i="1"/>
  <c r="CL79" i="7" s="1"/>
  <c r="BR1163" i="1" l="1"/>
  <c r="BR1162" i="1"/>
  <c r="BR1161" i="1"/>
  <c r="BR1159" i="1"/>
  <c r="BR1160" i="1"/>
  <c r="EY1147" i="1"/>
  <c r="EX1153" i="1"/>
  <c r="ED25" i="7" s="1"/>
  <c r="DI797" i="1"/>
  <c r="DJ1094" i="1"/>
  <c r="CN37" i="7"/>
  <c r="DH1129" i="1"/>
  <c r="CN79" i="7" s="1"/>
  <c r="DX263" i="1"/>
  <c r="M79" i="5"/>
  <c r="H37" i="5"/>
  <c r="I37" i="5"/>
  <c r="J37" i="5"/>
  <c r="K37" i="5"/>
  <c r="L37" i="5"/>
  <c r="M37" i="5"/>
  <c r="BR1156" i="1" l="1"/>
  <c r="BR1165" i="1"/>
  <c r="EZ1147" i="1"/>
  <c r="EY1153" i="1"/>
  <c r="EE25" i="7" s="1"/>
  <c r="DJ797" i="1"/>
  <c r="DK1094" i="1"/>
  <c r="CO37" i="7"/>
  <c r="DI1129" i="1"/>
  <c r="CO79" i="7" s="1"/>
  <c r="DY263" i="1"/>
  <c r="AX23" i="7" l="1"/>
  <c r="BR1214" i="1"/>
  <c r="AX81" i="7" s="1"/>
  <c r="AX63" i="7"/>
  <c r="FA1147" i="1"/>
  <c r="EZ1153" i="1"/>
  <c r="EF25" i="7" s="1"/>
  <c r="DZ263" i="1"/>
  <c r="DK797" i="1"/>
  <c r="DL1094" i="1"/>
  <c r="CP37" i="7"/>
  <c r="DJ1129" i="1"/>
  <c r="CP79" i="7" s="1"/>
  <c r="BS1163" i="1" l="1"/>
  <c r="BS1159" i="1"/>
  <c r="BS1162" i="1"/>
  <c r="BS1161" i="1"/>
  <c r="BS1160" i="1"/>
  <c r="FB1147" i="1"/>
  <c r="FA1153" i="1"/>
  <c r="EG25" i="7" s="1"/>
  <c r="CQ37" i="7"/>
  <c r="DK1129" i="1"/>
  <c r="CQ79" i="7" s="1"/>
  <c r="EA263" i="1"/>
  <c r="DL797" i="1"/>
  <c r="DM1094" i="1"/>
  <c r="AA337" i="1"/>
  <c r="BS1165" i="1" l="1"/>
  <c r="BS1156" i="1"/>
  <c r="FC1147" i="1"/>
  <c r="FB1153" i="1"/>
  <c r="EH25" i="7" s="1"/>
  <c r="DM797" i="1"/>
  <c r="DN1094" i="1"/>
  <c r="CR37" i="7"/>
  <c r="DL1129" i="1"/>
  <c r="CR79" i="7" s="1"/>
  <c r="EB263" i="1"/>
  <c r="AA343" i="1"/>
  <c r="AB337" i="1"/>
  <c r="AA335" i="1"/>
  <c r="AY63" i="7" l="1"/>
  <c r="AY23" i="7"/>
  <c r="BS1212" i="1"/>
  <c r="FD1147" i="1"/>
  <c r="FC1153" i="1"/>
  <c r="EI25" i="7" s="1"/>
  <c r="DN797" i="1"/>
  <c r="DO1094" i="1"/>
  <c r="EC263" i="1"/>
  <c r="CS37" i="7"/>
  <c r="DM1129" i="1"/>
  <c r="CS79" i="7" s="1"/>
  <c r="AB335" i="1"/>
  <c r="AB343" i="1"/>
  <c r="AB275" i="1" s="1"/>
  <c r="AC337" i="1"/>
  <c r="AA275" i="1"/>
  <c r="AY43" i="7" l="1"/>
  <c r="BS1214" i="1"/>
  <c r="AY81" i="7" s="1"/>
  <c r="BT1160" i="1"/>
  <c r="BT1163" i="1"/>
  <c r="BT1161" i="1"/>
  <c r="BT1162" i="1"/>
  <c r="BT1159" i="1"/>
  <c r="FE1147" i="1"/>
  <c r="FD1153" i="1"/>
  <c r="EJ25" i="7" s="1"/>
  <c r="DO797" i="1"/>
  <c r="DP1094" i="1"/>
  <c r="ED263" i="1"/>
  <c r="CT37" i="7"/>
  <c r="DN1129" i="1"/>
  <c r="CT79" i="7" s="1"/>
  <c r="AA347" i="1"/>
  <c r="AD337" i="1"/>
  <c r="AC335" i="1"/>
  <c r="AC343" i="1"/>
  <c r="AB399" i="1"/>
  <c r="AA399" i="1"/>
  <c r="AA400" i="1" s="1"/>
  <c r="BT1156" i="1" l="1"/>
  <c r="BT1165" i="1"/>
  <c r="FF1147" i="1"/>
  <c r="FE1153" i="1"/>
  <c r="EK25" i="7" s="1"/>
  <c r="DP797" i="1"/>
  <c r="DQ1094" i="1"/>
  <c r="CU37" i="7"/>
  <c r="DO1129" i="1"/>
  <c r="CU79" i="7" s="1"/>
  <c r="EE263" i="1"/>
  <c r="AA277" i="1"/>
  <c r="AA276" i="1"/>
  <c r="AA403" i="1" s="1"/>
  <c r="AB400" i="1"/>
  <c r="AB347" i="1"/>
  <c r="AB276" i="1" s="1"/>
  <c r="AC275" i="1"/>
  <c r="AD335" i="1"/>
  <c r="AE337" i="1"/>
  <c r="AD343" i="1"/>
  <c r="AA404" i="1" l="1"/>
  <c r="AZ23" i="7"/>
  <c r="BT1214" i="1"/>
  <c r="AZ81" i="7" s="1"/>
  <c r="AZ63" i="7"/>
  <c r="FG1147" i="1"/>
  <c r="FF1153" i="1"/>
  <c r="EL25" i="7" s="1"/>
  <c r="EF263" i="1"/>
  <c r="DQ797" i="1"/>
  <c r="DR1094" i="1"/>
  <c r="CV37" i="7"/>
  <c r="DP1129" i="1"/>
  <c r="CV79" i="7" s="1"/>
  <c r="AA351" i="1"/>
  <c r="AC399" i="1"/>
  <c r="AD275" i="1"/>
  <c r="AC347" i="1"/>
  <c r="AC276" i="1" s="1"/>
  <c r="AE335" i="1"/>
  <c r="AF337" i="1"/>
  <c r="AE343" i="1"/>
  <c r="AB277" i="1"/>
  <c r="BU1160" i="1" l="1"/>
  <c r="BU1162" i="1"/>
  <c r="BU1161" i="1"/>
  <c r="BU1159" i="1"/>
  <c r="BU1163" i="1"/>
  <c r="FH1147" i="1"/>
  <c r="FG1153" i="1"/>
  <c r="EM25" i="7" s="1"/>
  <c r="DR797" i="1"/>
  <c r="DS1094" i="1"/>
  <c r="CW37" i="7"/>
  <c r="DQ1129" i="1"/>
  <c r="CW79" i="7" s="1"/>
  <c r="EG263" i="1"/>
  <c r="AA278" i="1"/>
  <c r="AB351" i="1"/>
  <c r="AB278" i="1" s="1"/>
  <c r="AB403" i="1"/>
  <c r="AC400" i="1"/>
  <c r="AD347" i="1"/>
  <c r="AD276" i="1" s="1"/>
  <c r="AE275" i="1"/>
  <c r="AF335" i="1"/>
  <c r="AG337" i="1"/>
  <c r="AF343" i="1"/>
  <c r="AC277" i="1"/>
  <c r="AD399" i="1"/>
  <c r="AB404" i="1" l="1"/>
  <c r="BU1156" i="1"/>
  <c r="BU1165" i="1"/>
  <c r="FI1147" i="1"/>
  <c r="FH1153" i="1"/>
  <c r="EN25" i="7" s="1"/>
  <c r="CX37" i="7"/>
  <c r="DR1129" i="1"/>
  <c r="CX79" i="7" s="1"/>
  <c r="N79" i="5" s="1"/>
  <c r="EH263" i="1"/>
  <c r="DS797" i="1"/>
  <c r="DT1094" i="1"/>
  <c r="AB408" i="1"/>
  <c r="AA414" i="1"/>
  <c r="AA408" i="1"/>
  <c r="AB414" i="1"/>
  <c r="AC403" i="1"/>
  <c r="AE399" i="1"/>
  <c r="AD400" i="1"/>
  <c r="AF275" i="1"/>
  <c r="AE347" i="1"/>
  <c r="AE276" i="1" s="1"/>
  <c r="AG335" i="1"/>
  <c r="AH337" i="1"/>
  <c r="AG343" i="1"/>
  <c r="AC351" i="1"/>
  <c r="AC278" i="1" s="1"/>
  <c r="AC414" i="1" s="1"/>
  <c r="AD277" i="1"/>
  <c r="BA23" i="7" l="1"/>
  <c r="BU1214" i="1"/>
  <c r="BA81" i="7" s="1"/>
  <c r="BA63" i="7"/>
  <c r="FJ1147" i="1"/>
  <c r="FI1153" i="1"/>
  <c r="EO25" i="7" s="1"/>
  <c r="CY37" i="7"/>
  <c r="DS1129" i="1"/>
  <c r="CY79" i="7" s="1"/>
  <c r="EI263" i="1"/>
  <c r="DT797" i="1"/>
  <c r="DU1094" i="1"/>
  <c r="AA409" i="1"/>
  <c r="AD403" i="1"/>
  <c r="AC408" i="1"/>
  <c r="AF399" i="1"/>
  <c r="AE400" i="1"/>
  <c r="AC404" i="1"/>
  <c r="AF347" i="1"/>
  <c r="AF276" i="1" s="1"/>
  <c r="AG275" i="1"/>
  <c r="AH335" i="1"/>
  <c r="AI337" i="1"/>
  <c r="AH343" i="1"/>
  <c r="AE277" i="1"/>
  <c r="AD351" i="1"/>
  <c r="AD278" i="1" s="1"/>
  <c r="AD414" i="1" s="1"/>
  <c r="BV1162" i="1" l="1"/>
  <c r="BV1160" i="1"/>
  <c r="BV1159" i="1"/>
  <c r="BV1161" i="1"/>
  <c r="BV1163" i="1"/>
  <c r="FK1147" i="1"/>
  <c r="FJ1153" i="1"/>
  <c r="EP25" i="7" s="1"/>
  <c r="EJ263" i="1"/>
  <c r="DU797" i="1"/>
  <c r="DV1094" i="1"/>
  <c r="CZ37" i="7"/>
  <c r="DT1129" i="1"/>
  <c r="CZ79" i="7" s="1"/>
  <c r="AB409" i="1"/>
  <c r="AD408" i="1"/>
  <c r="AE403" i="1"/>
  <c r="AF400" i="1"/>
  <c r="AD404" i="1"/>
  <c r="AG347" i="1"/>
  <c r="AG276" i="1" s="1"/>
  <c r="AH275" i="1"/>
  <c r="AI335" i="1"/>
  <c r="AJ337" i="1"/>
  <c r="AI343" i="1"/>
  <c r="AG399" i="1"/>
  <c r="AF277" i="1"/>
  <c r="AE351" i="1"/>
  <c r="AE278" i="1" s="1"/>
  <c r="BV1165" i="1" l="1"/>
  <c r="BV1156" i="1"/>
  <c r="FL1147" i="1"/>
  <c r="FK1153" i="1"/>
  <c r="EQ25" i="7" s="1"/>
  <c r="DV797" i="1"/>
  <c r="DW1094" i="1"/>
  <c r="DA37" i="7"/>
  <c r="DU1129" i="1"/>
  <c r="DA79" i="7" s="1"/>
  <c r="EK263" i="1"/>
  <c r="AC409" i="1"/>
  <c r="AE414" i="1"/>
  <c r="AE408" i="1"/>
  <c r="AF403" i="1"/>
  <c r="AH399" i="1"/>
  <c r="AE404" i="1"/>
  <c r="AG400" i="1"/>
  <c r="AI275" i="1"/>
  <c r="AH347" i="1"/>
  <c r="AH276" i="1" s="1"/>
  <c r="AJ335" i="1"/>
  <c r="AK337" i="1"/>
  <c r="AJ343" i="1"/>
  <c r="AF351" i="1"/>
  <c r="AF278" i="1" s="1"/>
  <c r="AF414" i="1" s="1"/>
  <c r="AG277" i="1"/>
  <c r="BB63" i="7" l="1"/>
  <c r="J63" i="5" s="1"/>
  <c r="BB23" i="7"/>
  <c r="BV1212" i="1"/>
  <c r="BB43" i="7" s="1"/>
  <c r="FM1147" i="1"/>
  <c r="FL1153" i="1"/>
  <c r="ER25" i="7" s="1"/>
  <c r="DW797" i="1"/>
  <c r="DX1094" i="1"/>
  <c r="DB37" i="7"/>
  <c r="DV1129" i="1"/>
  <c r="DB79" i="7" s="1"/>
  <c r="EL263" i="1"/>
  <c r="AD409" i="1"/>
  <c r="AG403" i="1"/>
  <c r="AF408" i="1"/>
  <c r="AI399" i="1"/>
  <c r="AH400" i="1"/>
  <c r="AF404" i="1"/>
  <c r="AI347" i="1"/>
  <c r="AI276" i="1" s="1"/>
  <c r="AJ275" i="1"/>
  <c r="AK335" i="1"/>
  <c r="AL337" i="1"/>
  <c r="AK343" i="1"/>
  <c r="AG351" i="1"/>
  <c r="AG278" i="1" s="1"/>
  <c r="AG414" i="1" s="1"/>
  <c r="AH277" i="1"/>
  <c r="BW1161" i="1" l="1"/>
  <c r="BW1159" i="1"/>
  <c r="BW1162" i="1"/>
  <c r="BW1160" i="1"/>
  <c r="BW1163" i="1"/>
  <c r="BV1214" i="1"/>
  <c r="BB81" i="7" s="1"/>
  <c r="J81" i="5" s="1"/>
  <c r="FN1147" i="1"/>
  <c r="FM1153" i="1"/>
  <c r="ES25" i="7" s="1"/>
  <c r="EM263" i="1"/>
  <c r="DX797" i="1"/>
  <c r="DY1094" i="1"/>
  <c r="DC37" i="7"/>
  <c r="DW1129" i="1"/>
  <c r="DC79" i="7" s="1"/>
  <c r="AE409" i="1"/>
  <c r="AH403" i="1"/>
  <c r="AG408" i="1"/>
  <c r="AJ399" i="1"/>
  <c r="AI400" i="1"/>
  <c r="AG404" i="1"/>
  <c r="AK275" i="1"/>
  <c r="AJ347" i="1"/>
  <c r="AJ276" i="1" s="1"/>
  <c r="AM337" i="1"/>
  <c r="AL335" i="1"/>
  <c r="AL343" i="1"/>
  <c r="AH351" i="1"/>
  <c r="AH278" i="1" s="1"/>
  <c r="AH414" i="1" s="1"/>
  <c r="AI277" i="1"/>
  <c r="BW1165" i="1" l="1"/>
  <c r="BW1156" i="1"/>
  <c r="FO1147" i="1"/>
  <c r="FN1153" i="1"/>
  <c r="ET25" i="7" s="1"/>
  <c r="DY797" i="1"/>
  <c r="DZ1094" i="1"/>
  <c r="DD37" i="7"/>
  <c r="DX1129" i="1"/>
  <c r="DD79" i="7" s="1"/>
  <c r="EN263" i="1"/>
  <c r="AF409" i="1"/>
  <c r="AI403" i="1"/>
  <c r="AH408" i="1"/>
  <c r="AK399" i="1"/>
  <c r="AJ400" i="1"/>
  <c r="AH404" i="1"/>
  <c r="AK347" i="1"/>
  <c r="AK276" i="1" s="1"/>
  <c r="AL275" i="1"/>
  <c r="AN337" i="1"/>
  <c r="AM335" i="1"/>
  <c r="AM343" i="1"/>
  <c r="AI351" i="1"/>
  <c r="AI278" i="1" s="1"/>
  <c r="AI414" i="1" s="1"/>
  <c r="AJ277" i="1"/>
  <c r="BC63" i="7" l="1"/>
  <c r="BC23" i="7"/>
  <c r="BW1214" i="1"/>
  <c r="BC81" i="7" s="1"/>
  <c r="FP1147" i="1"/>
  <c r="FO1153" i="1"/>
  <c r="EU25" i="7" s="1"/>
  <c r="EO263" i="1"/>
  <c r="DZ797" i="1"/>
  <c r="EA1094" i="1"/>
  <c r="DE37" i="7"/>
  <c r="DY1129" i="1"/>
  <c r="DE79" i="7" s="1"/>
  <c r="AG409" i="1"/>
  <c r="AJ403" i="1"/>
  <c r="AI408" i="1"/>
  <c r="AL399" i="1"/>
  <c r="AK400" i="1"/>
  <c r="AI404" i="1"/>
  <c r="AM275" i="1"/>
  <c r="AL347" i="1"/>
  <c r="AL276" i="1" s="1"/>
  <c r="AN335" i="1"/>
  <c r="AO337" i="1"/>
  <c r="AN343" i="1"/>
  <c r="AJ351" i="1"/>
  <c r="AJ278" i="1" s="1"/>
  <c r="AJ414" i="1" s="1"/>
  <c r="AK277" i="1"/>
  <c r="BX1159" i="1" l="1"/>
  <c r="BX1163" i="1"/>
  <c r="BX1162" i="1"/>
  <c r="BX1160" i="1"/>
  <c r="BX1161" i="1"/>
  <c r="FQ1147" i="1"/>
  <c r="FP1153" i="1"/>
  <c r="EV25" i="7" s="1"/>
  <c r="EA797" i="1"/>
  <c r="EB1094" i="1"/>
  <c r="DF37" i="7"/>
  <c r="DZ1129" i="1"/>
  <c r="DF79" i="7" s="1"/>
  <c r="EP263" i="1"/>
  <c r="AH409" i="1"/>
  <c r="AK403" i="1"/>
  <c r="AJ408" i="1"/>
  <c r="AM399" i="1"/>
  <c r="AL400" i="1"/>
  <c r="AJ404" i="1"/>
  <c r="AN275" i="1"/>
  <c r="AM347" i="1"/>
  <c r="AM276" i="1" s="1"/>
  <c r="AO335" i="1"/>
  <c r="AP337" i="1"/>
  <c r="AO343" i="1"/>
  <c r="AK351" i="1"/>
  <c r="AK278" i="1" s="1"/>
  <c r="AK414" i="1" s="1"/>
  <c r="AL277" i="1"/>
  <c r="BX1165" i="1" l="1"/>
  <c r="BX1156" i="1"/>
  <c r="FR1147" i="1"/>
  <c r="FQ1153" i="1"/>
  <c r="EW25" i="7" s="1"/>
  <c r="EQ263" i="1"/>
  <c r="EB797" i="1"/>
  <c r="EC1094" i="1"/>
  <c r="DG37" i="7"/>
  <c r="EA1129" i="1"/>
  <c r="DG79" i="7" s="1"/>
  <c r="AI409" i="1"/>
  <c r="AL403" i="1"/>
  <c r="AK408" i="1"/>
  <c r="AN399" i="1"/>
  <c r="AM400" i="1"/>
  <c r="AK404" i="1"/>
  <c r="AN347" i="1"/>
  <c r="AN276" i="1" s="1"/>
  <c r="AO275" i="1"/>
  <c r="AP335" i="1"/>
  <c r="AQ337" i="1"/>
  <c r="AP343" i="1"/>
  <c r="AL351" i="1"/>
  <c r="AL278" i="1" s="1"/>
  <c r="AL414" i="1" s="1"/>
  <c r="AM277" i="1"/>
  <c r="BD63" i="7" l="1"/>
  <c r="BX1214" i="1"/>
  <c r="BD81" i="7" s="1"/>
  <c r="BD23" i="7"/>
  <c r="FS1147" i="1"/>
  <c r="FR1153" i="1"/>
  <c r="EX25" i="7" s="1"/>
  <c r="EC797" i="1"/>
  <c r="ED1094" i="1"/>
  <c r="DH37" i="7"/>
  <c r="EB1129" i="1"/>
  <c r="DH79" i="7" s="1"/>
  <c r="ER263" i="1"/>
  <c r="AJ409" i="1"/>
  <c r="AM403" i="1"/>
  <c r="AL408" i="1"/>
  <c r="AO399" i="1"/>
  <c r="AN400" i="1"/>
  <c r="AL404" i="1"/>
  <c r="AO347" i="1"/>
  <c r="AO276" i="1" s="1"/>
  <c r="AP275" i="1"/>
  <c r="AQ335" i="1"/>
  <c r="AR337" i="1"/>
  <c r="AQ343" i="1"/>
  <c r="AM351" i="1"/>
  <c r="AM278" i="1" s="1"/>
  <c r="AM414" i="1" s="1"/>
  <c r="AN277" i="1"/>
  <c r="BY1159" i="1" l="1"/>
  <c r="BY1163" i="1"/>
  <c r="BY1160" i="1"/>
  <c r="BY1162" i="1"/>
  <c r="BY1161" i="1"/>
  <c r="FT1147" i="1"/>
  <c r="FS1153" i="1"/>
  <c r="EY25" i="7" s="1"/>
  <c r="ES263" i="1"/>
  <c r="ED797" i="1"/>
  <c r="EE1094" i="1"/>
  <c r="DI37" i="7"/>
  <c r="EC1129" i="1"/>
  <c r="DI79" i="7" s="1"/>
  <c r="AK409" i="1"/>
  <c r="AN403" i="1"/>
  <c r="AM408" i="1"/>
  <c r="AP399" i="1"/>
  <c r="AO400" i="1"/>
  <c r="AM404" i="1"/>
  <c r="AP347" i="1"/>
  <c r="AP276" i="1" s="1"/>
  <c r="AQ275" i="1"/>
  <c r="AR335" i="1"/>
  <c r="AS337" i="1"/>
  <c r="AR343" i="1"/>
  <c r="AN351" i="1"/>
  <c r="AN278" i="1" s="1"/>
  <c r="AN414" i="1" s="1"/>
  <c r="AO277" i="1"/>
  <c r="BY1165" i="1" l="1"/>
  <c r="BY1156" i="1"/>
  <c r="FU1147" i="1"/>
  <c r="FT1153" i="1"/>
  <c r="EZ25" i="7" s="1"/>
  <c r="EE797" i="1"/>
  <c r="EF1094" i="1"/>
  <c r="DJ37" i="7"/>
  <c r="ED1129" i="1"/>
  <c r="DJ79" i="7" s="1"/>
  <c r="O79" i="5" s="1"/>
  <c r="ET263" i="1"/>
  <c r="AL409" i="1"/>
  <c r="AO403" i="1"/>
  <c r="AN408" i="1"/>
  <c r="AQ399" i="1"/>
  <c r="AP400" i="1"/>
  <c r="AN404" i="1"/>
  <c r="AQ347" i="1"/>
  <c r="AQ276" i="1" s="1"/>
  <c r="AR275" i="1"/>
  <c r="AS335" i="1"/>
  <c r="AT337" i="1"/>
  <c r="AS343" i="1"/>
  <c r="AO351" i="1"/>
  <c r="AO278" i="1" s="1"/>
  <c r="AO414" i="1" s="1"/>
  <c r="AP277" i="1"/>
  <c r="BE63" i="7" l="1"/>
  <c r="BE23" i="7"/>
  <c r="BY1212" i="1"/>
  <c r="FV1147" i="1"/>
  <c r="FU1153" i="1"/>
  <c r="FA25" i="7" s="1"/>
  <c r="EU263" i="1"/>
  <c r="EF797" i="1"/>
  <c r="EG1094" i="1"/>
  <c r="DK37" i="7"/>
  <c r="EE1129" i="1"/>
  <c r="DK79" i="7" s="1"/>
  <c r="AM409" i="1"/>
  <c r="AP403" i="1"/>
  <c r="AO408" i="1"/>
  <c r="AQ400" i="1"/>
  <c r="AO404" i="1"/>
  <c r="AR347" i="1"/>
  <c r="AR276" i="1" s="1"/>
  <c r="AS275" i="1"/>
  <c r="AT335" i="1"/>
  <c r="AU337" i="1"/>
  <c r="AT343" i="1"/>
  <c r="AR399" i="1"/>
  <c r="AP351" i="1"/>
  <c r="AP278" i="1" s="1"/>
  <c r="AP414" i="1" s="1"/>
  <c r="AQ277" i="1"/>
  <c r="BE43" i="7" l="1"/>
  <c r="BY1214" i="1"/>
  <c r="BE81" i="7" s="1"/>
  <c r="BZ1162" i="1"/>
  <c r="BZ1160" i="1"/>
  <c r="BZ1161" i="1"/>
  <c r="BZ1163" i="1"/>
  <c r="BZ1159" i="1"/>
  <c r="FW1147" i="1"/>
  <c r="FV1153" i="1"/>
  <c r="FB25" i="7" s="1"/>
  <c r="EG797" i="1"/>
  <c r="EH1094" i="1"/>
  <c r="DL37" i="7"/>
  <c r="EF1129" i="1"/>
  <c r="DL79" i="7" s="1"/>
  <c r="EV263" i="1"/>
  <c r="AN409" i="1"/>
  <c r="AQ403" i="1"/>
  <c r="AP408" i="1"/>
  <c r="AS399" i="1"/>
  <c r="AP404" i="1"/>
  <c r="AR400" i="1"/>
  <c r="AS347" i="1"/>
  <c r="AS276" i="1" s="1"/>
  <c r="AT275" i="1"/>
  <c r="AU335" i="1"/>
  <c r="AV337" i="1"/>
  <c r="AU343" i="1"/>
  <c r="AQ351" i="1"/>
  <c r="AQ278" i="1" s="1"/>
  <c r="AQ414" i="1" s="1"/>
  <c r="AR277" i="1"/>
  <c r="BZ1156" i="1" l="1"/>
  <c r="BZ1165" i="1"/>
  <c r="FX1147" i="1"/>
  <c r="FW1153" i="1"/>
  <c r="FC25" i="7" s="1"/>
  <c r="EW263" i="1"/>
  <c r="EH797" i="1"/>
  <c r="EI1094" i="1"/>
  <c r="DM37" i="7"/>
  <c r="EG1129" i="1"/>
  <c r="DM79" i="7" s="1"/>
  <c r="AO409" i="1"/>
  <c r="AR403" i="1"/>
  <c r="AQ408" i="1"/>
  <c r="AT399" i="1"/>
  <c r="AS400" i="1"/>
  <c r="AQ404" i="1"/>
  <c r="AT347" i="1"/>
  <c r="AT276" i="1" s="1"/>
  <c r="AU275" i="1"/>
  <c r="AV335" i="1"/>
  <c r="AW337" i="1"/>
  <c r="AV343" i="1"/>
  <c r="AR351" i="1"/>
  <c r="AR278" i="1" s="1"/>
  <c r="AR414" i="1" s="1"/>
  <c r="AS277" i="1"/>
  <c r="BF23" i="7" l="1"/>
  <c r="BZ1214" i="1"/>
  <c r="BF81" i="7" s="1"/>
  <c r="BF63" i="7"/>
  <c r="FY1147" i="1"/>
  <c r="FX1153" i="1"/>
  <c r="FD25" i="7" s="1"/>
  <c r="DN37" i="7"/>
  <c r="EH1129" i="1"/>
  <c r="DN79" i="7" s="1"/>
  <c r="EX263" i="1"/>
  <c r="EI797" i="1"/>
  <c r="EJ1094" i="1"/>
  <c r="AP409" i="1"/>
  <c r="AS403" i="1"/>
  <c r="AR408" i="1"/>
  <c r="AU399" i="1"/>
  <c r="AT400" i="1"/>
  <c r="AR404" i="1"/>
  <c r="AU347" i="1"/>
  <c r="AU276" i="1" s="1"/>
  <c r="AV275" i="1"/>
  <c r="AW335" i="1"/>
  <c r="AX337" i="1"/>
  <c r="AW343" i="1"/>
  <c r="AS351" i="1"/>
  <c r="AS278" i="1" s="1"/>
  <c r="AS414" i="1" s="1"/>
  <c r="AT277" i="1"/>
  <c r="CA1160" i="1" l="1"/>
  <c r="CA1162" i="1"/>
  <c r="CA1163" i="1"/>
  <c r="CA1159" i="1"/>
  <c r="CA1161" i="1"/>
  <c r="FZ1147" i="1"/>
  <c r="FY1153" i="1"/>
  <c r="FE25" i="7" s="1"/>
  <c r="EJ797" i="1"/>
  <c r="EK1094" i="1"/>
  <c r="DO37" i="7"/>
  <c r="EI1129" i="1"/>
  <c r="DO79" i="7" s="1"/>
  <c r="EY263" i="1"/>
  <c r="AQ409" i="1"/>
  <c r="AT403" i="1"/>
  <c r="AS408" i="1"/>
  <c r="AV399" i="1"/>
  <c r="AU400" i="1"/>
  <c r="AS404" i="1"/>
  <c r="AV347" i="1"/>
  <c r="AV276" i="1" s="1"/>
  <c r="AW275" i="1"/>
  <c r="AX335" i="1"/>
  <c r="AY337" i="1"/>
  <c r="AX343" i="1"/>
  <c r="AT351" i="1"/>
  <c r="AT278" i="1" s="1"/>
  <c r="AT414" i="1" s="1"/>
  <c r="AU277" i="1"/>
  <c r="CA1156" i="1" l="1"/>
  <c r="CA1165" i="1"/>
  <c r="GA1147" i="1"/>
  <c r="FZ1153" i="1"/>
  <c r="FF25" i="7" s="1"/>
  <c r="EZ263" i="1"/>
  <c r="EK797" i="1"/>
  <c r="EL1094" i="1"/>
  <c r="DP37" i="7"/>
  <c r="EJ1129" i="1"/>
  <c r="DP79" i="7" s="1"/>
  <c r="AR409" i="1"/>
  <c r="AU403" i="1"/>
  <c r="AT408" i="1"/>
  <c r="AW399" i="1"/>
  <c r="AV400" i="1"/>
  <c r="AT404" i="1"/>
  <c r="AW347" i="1"/>
  <c r="AW276" i="1" s="1"/>
  <c r="AX275" i="1"/>
  <c r="AY335" i="1"/>
  <c r="AZ337" i="1"/>
  <c r="AY343" i="1"/>
  <c r="AU351" i="1"/>
  <c r="AU278" i="1" s="1"/>
  <c r="AU414" i="1" s="1"/>
  <c r="AV277" i="1"/>
  <c r="CA1214" i="1" l="1"/>
  <c r="BG81" i="7" s="1"/>
  <c r="BG23" i="7"/>
  <c r="BG63" i="7"/>
  <c r="GB1147" i="1"/>
  <c r="GA1153" i="1"/>
  <c r="FG25" i="7" s="1"/>
  <c r="EL797" i="1"/>
  <c r="EM1094" i="1"/>
  <c r="DQ37" i="7"/>
  <c r="EK1129" i="1"/>
  <c r="DQ79" i="7" s="1"/>
  <c r="FA263" i="1"/>
  <c r="AS409" i="1"/>
  <c r="AV403" i="1"/>
  <c r="AU408" i="1"/>
  <c r="AX399" i="1"/>
  <c r="AW400" i="1"/>
  <c r="AU404" i="1"/>
  <c r="AX347" i="1"/>
  <c r="AX276" i="1" s="1"/>
  <c r="AY275" i="1"/>
  <c r="AZ335" i="1"/>
  <c r="BA337" i="1"/>
  <c r="AZ343" i="1"/>
  <c r="AV351" i="1"/>
  <c r="AV278" i="1" s="1"/>
  <c r="AV414" i="1" s="1"/>
  <c r="AW277" i="1"/>
  <c r="CB1159" i="1" l="1"/>
  <c r="CB1160" i="1"/>
  <c r="CB1161" i="1"/>
  <c r="CB1162" i="1"/>
  <c r="CB1163" i="1"/>
  <c r="GC1147" i="1"/>
  <c r="GB1153" i="1"/>
  <c r="FH25" i="7" s="1"/>
  <c r="FB263" i="1"/>
  <c r="EM797" i="1"/>
  <c r="EN1094" i="1"/>
  <c r="DR37" i="7"/>
  <c r="EL1129" i="1"/>
  <c r="DR79" i="7" s="1"/>
  <c r="AT409" i="1"/>
  <c r="AW403" i="1"/>
  <c r="AV408" i="1"/>
  <c r="AY399" i="1"/>
  <c r="AX400" i="1"/>
  <c r="AV404" i="1"/>
  <c r="AY347" i="1"/>
  <c r="AY276" i="1" s="1"/>
  <c r="AZ275" i="1"/>
  <c r="BA335" i="1"/>
  <c r="BB337" i="1"/>
  <c r="BA343" i="1"/>
  <c r="AW351" i="1"/>
  <c r="AW278" i="1" s="1"/>
  <c r="AW414" i="1" s="1"/>
  <c r="AX277" i="1"/>
  <c r="CB1156" i="1" l="1"/>
  <c r="CB1165" i="1"/>
  <c r="GD1147" i="1"/>
  <c r="GC1153" i="1"/>
  <c r="FI25" i="7" s="1"/>
  <c r="EN797" i="1"/>
  <c r="EO1094" i="1"/>
  <c r="DS37" i="7"/>
  <c r="EM1129" i="1"/>
  <c r="DS79" i="7" s="1"/>
  <c r="FC263" i="1"/>
  <c r="AU409" i="1"/>
  <c r="AX403" i="1"/>
  <c r="AW408" i="1"/>
  <c r="AZ399" i="1"/>
  <c r="AY400" i="1"/>
  <c r="AW404" i="1"/>
  <c r="AZ347" i="1"/>
  <c r="AZ276" i="1" s="1"/>
  <c r="BA275" i="1"/>
  <c r="BC337" i="1"/>
  <c r="BB335" i="1"/>
  <c r="BB343" i="1"/>
  <c r="AX351" i="1"/>
  <c r="AX278" i="1" s="1"/>
  <c r="AX414" i="1" s="1"/>
  <c r="AY277" i="1"/>
  <c r="CB1212" i="1" l="1"/>
  <c r="BH23" i="7"/>
  <c r="BH63" i="7"/>
  <c r="GE1147" i="1"/>
  <c r="GD1153" i="1"/>
  <c r="FJ25" i="7" s="1"/>
  <c r="FD263" i="1"/>
  <c r="EO797" i="1"/>
  <c r="EP1094" i="1"/>
  <c r="DT37" i="7"/>
  <c r="EN1129" i="1"/>
  <c r="DT79" i="7" s="1"/>
  <c r="AV409" i="1"/>
  <c r="AY403" i="1"/>
  <c r="AX408" i="1"/>
  <c r="BA399" i="1"/>
  <c r="AZ400" i="1"/>
  <c r="AX404" i="1"/>
  <c r="BA347" i="1"/>
  <c r="BA276" i="1" s="1"/>
  <c r="BB275" i="1"/>
  <c r="BC335" i="1"/>
  <c r="BD337" i="1"/>
  <c r="BC343" i="1"/>
  <c r="AY351" i="1"/>
  <c r="AY278" i="1" s="1"/>
  <c r="AY414" i="1" s="1"/>
  <c r="AZ277" i="1"/>
  <c r="CC1160" i="1" l="1"/>
  <c r="CC1162" i="1"/>
  <c r="CC1159" i="1"/>
  <c r="CC1163" i="1"/>
  <c r="CC1161" i="1"/>
  <c r="BH43" i="7"/>
  <c r="CB1214" i="1"/>
  <c r="BH81" i="7" s="1"/>
  <c r="GF1147" i="1"/>
  <c r="GE1153" i="1"/>
  <c r="FK25" i="7" s="1"/>
  <c r="EP797" i="1"/>
  <c r="EQ1094" i="1"/>
  <c r="DU37" i="7"/>
  <c r="EO1129" i="1"/>
  <c r="DU79" i="7" s="1"/>
  <c r="FE263" i="1"/>
  <c r="AW409" i="1"/>
  <c r="AZ403" i="1"/>
  <c r="AY408" i="1"/>
  <c r="BB399" i="1"/>
  <c r="BA400" i="1"/>
  <c r="AY404" i="1"/>
  <c r="BC275" i="1"/>
  <c r="BB347" i="1"/>
  <c r="BB276" i="1" s="1"/>
  <c r="BD335" i="1"/>
  <c r="BE337" i="1"/>
  <c r="BD343" i="1"/>
  <c r="AZ351" i="1"/>
  <c r="AZ278" i="1" s="1"/>
  <c r="AZ414" i="1" s="1"/>
  <c r="BA277" i="1"/>
  <c r="CC1165" i="1" l="1"/>
  <c r="CC1156" i="1"/>
  <c r="GG1147" i="1"/>
  <c r="GF1153" i="1"/>
  <c r="FL25" i="7" s="1"/>
  <c r="FF263" i="1"/>
  <c r="EQ797" i="1"/>
  <c r="ER1094" i="1"/>
  <c r="DV37" i="7"/>
  <c r="EP1129" i="1"/>
  <c r="DV79" i="7" s="1"/>
  <c r="P79" i="5" s="1"/>
  <c r="AX409" i="1"/>
  <c r="BA403" i="1"/>
  <c r="AZ408" i="1"/>
  <c r="BC399" i="1"/>
  <c r="BB400" i="1"/>
  <c r="AZ404" i="1"/>
  <c r="BC347" i="1"/>
  <c r="BC276" i="1" s="1"/>
  <c r="BD275" i="1"/>
  <c r="BE335" i="1"/>
  <c r="BF337" i="1"/>
  <c r="BE343" i="1"/>
  <c r="BA351" i="1"/>
  <c r="BA278" i="1" s="1"/>
  <c r="BA414" i="1" s="1"/>
  <c r="BB277" i="1"/>
  <c r="BI63" i="7" l="1"/>
  <c r="CC1214" i="1"/>
  <c r="BI81" i="7" s="1"/>
  <c r="BI23" i="7"/>
  <c r="GH1147" i="1"/>
  <c r="GG1153" i="1"/>
  <c r="FM25" i="7" s="1"/>
  <c r="ER797" i="1"/>
  <c r="ES1094" i="1"/>
  <c r="DW37" i="7"/>
  <c r="EQ1129" i="1"/>
  <c r="DW79" i="7" s="1"/>
  <c r="FG263" i="1"/>
  <c r="AY409" i="1"/>
  <c r="BB403" i="1"/>
  <c r="BA408" i="1"/>
  <c r="BD399" i="1"/>
  <c r="BC400" i="1"/>
  <c r="BA404" i="1"/>
  <c r="BD347" i="1"/>
  <c r="BD276" i="1" s="1"/>
  <c r="BE275" i="1"/>
  <c r="BF335" i="1"/>
  <c r="BG337" i="1"/>
  <c r="BF343" i="1"/>
  <c r="BB351" i="1"/>
  <c r="BB278" i="1" s="1"/>
  <c r="BB414" i="1" s="1"/>
  <c r="BC277" i="1"/>
  <c r="CD1163" i="1" l="1"/>
  <c r="CD1160" i="1"/>
  <c r="CD1161" i="1"/>
  <c r="CD1162" i="1"/>
  <c r="CD1159" i="1"/>
  <c r="GI1147" i="1"/>
  <c r="GH1153" i="1"/>
  <c r="FN25" i="7" s="1"/>
  <c r="FH263" i="1"/>
  <c r="ES797" i="1"/>
  <c r="ET1094" i="1"/>
  <c r="DX37" i="7"/>
  <c r="ER1129" i="1"/>
  <c r="DX79" i="7" s="1"/>
  <c r="AZ409" i="1"/>
  <c r="BC403" i="1"/>
  <c r="BB408" i="1"/>
  <c r="BE399" i="1"/>
  <c r="BD400" i="1"/>
  <c r="BB404" i="1"/>
  <c r="BE347" i="1"/>
  <c r="BE276" i="1" s="1"/>
  <c r="BF275" i="1"/>
  <c r="BG335" i="1"/>
  <c r="BH337" i="1"/>
  <c r="BG343" i="1"/>
  <c r="BC351" i="1"/>
  <c r="BC278" i="1" s="1"/>
  <c r="BC414" i="1" s="1"/>
  <c r="BD277" i="1"/>
  <c r="CD1156" i="1" l="1"/>
  <c r="CD1165" i="1"/>
  <c r="GJ1147" i="1"/>
  <c r="GI1153" i="1"/>
  <c r="FO25" i="7" s="1"/>
  <c r="DY37" i="7"/>
  <c r="ES1129" i="1"/>
  <c r="DY79" i="7" s="1"/>
  <c r="FI263" i="1"/>
  <c r="ET797" i="1"/>
  <c r="EU1094" i="1"/>
  <c r="BA409" i="1"/>
  <c r="BD403" i="1"/>
  <c r="BC408" i="1"/>
  <c r="BF399" i="1"/>
  <c r="BE400" i="1"/>
  <c r="BC404" i="1"/>
  <c r="BF347" i="1"/>
  <c r="BF276" i="1" s="1"/>
  <c r="BG275" i="1"/>
  <c r="BI337" i="1"/>
  <c r="BH335" i="1"/>
  <c r="BH343" i="1"/>
  <c r="BD351" i="1"/>
  <c r="BD278" i="1" s="1"/>
  <c r="BD414" i="1" s="1"/>
  <c r="BE277" i="1"/>
  <c r="BJ23" i="7" l="1"/>
  <c r="CD1214" i="1"/>
  <c r="BJ81" i="7" s="1"/>
  <c r="BJ63" i="7"/>
  <c r="GK1147" i="1"/>
  <c r="GJ1153" i="1"/>
  <c r="FP25" i="7" s="1"/>
  <c r="EV1094" i="1"/>
  <c r="EU797" i="1"/>
  <c r="DZ37" i="7"/>
  <c r="ET1129" i="1"/>
  <c r="DZ79" i="7" s="1"/>
  <c r="FJ263" i="1"/>
  <c r="BB409" i="1"/>
  <c r="BE403" i="1"/>
  <c r="BD408" i="1"/>
  <c r="BG399" i="1"/>
  <c r="BF400" i="1"/>
  <c r="BD404" i="1"/>
  <c r="BG347" i="1"/>
  <c r="BG276" i="1" s="1"/>
  <c r="BH275" i="1"/>
  <c r="BJ337" i="1"/>
  <c r="BI335" i="1"/>
  <c r="BI343" i="1"/>
  <c r="BE351" i="1"/>
  <c r="BE278" i="1" s="1"/>
  <c r="BE414" i="1" s="1"/>
  <c r="BF277" i="1"/>
  <c r="CE1160" i="1" l="1"/>
  <c r="CE1163" i="1"/>
  <c r="CE1161" i="1"/>
  <c r="CE1159" i="1"/>
  <c r="CE1162" i="1"/>
  <c r="GL1147" i="1"/>
  <c r="GK1153" i="1"/>
  <c r="FQ25" i="7" s="1"/>
  <c r="FK263" i="1"/>
  <c r="EA37" i="7"/>
  <c r="EU1129" i="1"/>
  <c r="EA79" i="7" s="1"/>
  <c r="EW1094" i="1"/>
  <c r="EV797" i="1"/>
  <c r="BC409" i="1"/>
  <c r="BF403" i="1"/>
  <c r="BE408" i="1"/>
  <c r="BH399" i="1"/>
  <c r="BG400" i="1"/>
  <c r="BE404" i="1"/>
  <c r="BI275" i="1"/>
  <c r="BH347" i="1"/>
  <c r="BH276" i="1" s="1"/>
  <c r="BK337" i="1"/>
  <c r="BJ335" i="1"/>
  <c r="BJ343" i="1"/>
  <c r="BF351" i="1"/>
  <c r="BF278" i="1" s="1"/>
  <c r="BF414" i="1" s="1"/>
  <c r="BG277" i="1"/>
  <c r="CE1165" i="1" l="1"/>
  <c r="CE1156" i="1"/>
  <c r="GM1147" i="1"/>
  <c r="GL1153" i="1"/>
  <c r="FR25" i="7" s="1"/>
  <c r="EB37" i="7"/>
  <c r="EV1129" i="1"/>
  <c r="EB79" i="7" s="1"/>
  <c r="FL263" i="1"/>
  <c r="EX1094" i="1"/>
  <c r="EW797" i="1"/>
  <c r="BD409" i="1"/>
  <c r="BG403" i="1"/>
  <c r="BF408" i="1"/>
  <c r="BI399" i="1"/>
  <c r="BH400" i="1"/>
  <c r="BF404" i="1"/>
  <c r="BI347" i="1"/>
  <c r="BI276" i="1" s="1"/>
  <c r="BJ275" i="1"/>
  <c r="BL337" i="1"/>
  <c r="BK335" i="1"/>
  <c r="BK343" i="1"/>
  <c r="BG351" i="1"/>
  <c r="BG278" i="1" s="1"/>
  <c r="BG414" i="1" s="1"/>
  <c r="BH277" i="1"/>
  <c r="BK63" i="7" l="1"/>
  <c r="BK23" i="7"/>
  <c r="CE1212" i="1"/>
  <c r="GN1147" i="1"/>
  <c r="GM1153" i="1"/>
  <c r="FS25" i="7" s="1"/>
  <c r="EY1094" i="1"/>
  <c r="EX797" i="1"/>
  <c r="FM263" i="1"/>
  <c r="EC37" i="7"/>
  <c r="EW1129" i="1"/>
  <c r="EC79" i="7" s="1"/>
  <c r="BE409" i="1"/>
  <c r="BH403" i="1"/>
  <c r="BG408" i="1"/>
  <c r="BJ399" i="1"/>
  <c r="BI400" i="1"/>
  <c r="BG404" i="1"/>
  <c r="BJ347" i="1"/>
  <c r="BJ276" i="1" s="1"/>
  <c r="BK275" i="1"/>
  <c r="BM337" i="1"/>
  <c r="BL335" i="1"/>
  <c r="BL343" i="1"/>
  <c r="BH351" i="1"/>
  <c r="BH278" i="1" s="1"/>
  <c r="BH414" i="1" s="1"/>
  <c r="BI277" i="1"/>
  <c r="BK43" i="7" l="1"/>
  <c r="CE1214" i="1"/>
  <c r="BK81" i="7" s="1"/>
  <c r="CF1162" i="1"/>
  <c r="CF1161" i="1"/>
  <c r="CF1163" i="1"/>
  <c r="CF1160" i="1"/>
  <c r="CF1159" i="1"/>
  <c r="GO1147" i="1"/>
  <c r="GN1153" i="1"/>
  <c r="FT25" i="7" s="1"/>
  <c r="FN263" i="1"/>
  <c r="FO263" i="1" s="1"/>
  <c r="ED37" i="7"/>
  <c r="EX1129" i="1"/>
  <c r="ED79" i="7" s="1"/>
  <c r="EZ1094" i="1"/>
  <c r="EY797" i="1"/>
  <c r="BF409" i="1"/>
  <c r="BI403" i="1"/>
  <c r="BH408" i="1"/>
  <c r="BK399" i="1"/>
  <c r="BJ400" i="1"/>
  <c r="BH404" i="1"/>
  <c r="BK347" i="1"/>
  <c r="BK276" i="1" s="1"/>
  <c r="BL275" i="1"/>
  <c r="BM335" i="1"/>
  <c r="BN337" i="1"/>
  <c r="BM343" i="1"/>
  <c r="BI351" i="1"/>
  <c r="BI278" i="1" s="1"/>
  <c r="BI414" i="1" s="1"/>
  <c r="BJ277" i="1"/>
  <c r="CF1165" i="1" l="1"/>
  <c r="CF1156" i="1"/>
  <c r="GP1147" i="1"/>
  <c r="GO1153" i="1"/>
  <c r="FU25" i="7" s="1"/>
  <c r="FP263" i="1"/>
  <c r="EE37" i="7"/>
  <c r="EY1129" i="1"/>
  <c r="EE79" i="7" s="1"/>
  <c r="FA1094" i="1"/>
  <c r="EZ797" i="1"/>
  <c r="BG409" i="1"/>
  <c r="BJ403" i="1"/>
  <c r="BI408" i="1"/>
  <c r="BL399" i="1"/>
  <c r="BK400" i="1"/>
  <c r="BI404" i="1"/>
  <c r="BL347" i="1"/>
  <c r="BL276" i="1" s="1"/>
  <c r="BM275" i="1"/>
  <c r="BN335" i="1"/>
  <c r="BO337" i="1"/>
  <c r="BN343" i="1"/>
  <c r="BJ351" i="1"/>
  <c r="BJ278" i="1" s="1"/>
  <c r="BJ414" i="1" s="1"/>
  <c r="BK277" i="1"/>
  <c r="BL63" i="7" l="1"/>
  <c r="CF1214" i="1"/>
  <c r="BL81" i="7" s="1"/>
  <c r="BL23" i="7"/>
  <c r="GQ1147" i="1"/>
  <c r="GP1153" i="1"/>
  <c r="FV25" i="7" s="1"/>
  <c r="FQ263" i="1"/>
  <c r="FB1094" i="1"/>
  <c r="FA797" i="1"/>
  <c r="EF37" i="7"/>
  <c r="EZ1129" i="1"/>
  <c r="EF79" i="7" s="1"/>
  <c r="BH409" i="1"/>
  <c r="BK403" i="1"/>
  <c r="BJ408" i="1"/>
  <c r="BM399" i="1"/>
  <c r="BL400" i="1"/>
  <c r="BJ404" i="1"/>
  <c r="BM347" i="1"/>
  <c r="BM276" i="1" s="1"/>
  <c r="BN275" i="1"/>
  <c r="BO335" i="1"/>
  <c r="BP337" i="1"/>
  <c r="BO343" i="1"/>
  <c r="BK351" i="1"/>
  <c r="BK278" i="1" s="1"/>
  <c r="BK414" i="1" s="1"/>
  <c r="BL277" i="1"/>
  <c r="CG1161" i="1" l="1"/>
  <c r="CG1160" i="1"/>
  <c r="CG1163" i="1"/>
  <c r="CG1159" i="1"/>
  <c r="CG1162" i="1"/>
  <c r="GR1147" i="1"/>
  <c r="GQ1153" i="1"/>
  <c r="FW25" i="7" s="1"/>
  <c r="FR263" i="1"/>
  <c r="EG37" i="7"/>
  <c r="FA1129" i="1"/>
  <c r="EG79" i="7" s="1"/>
  <c r="FC1094" i="1"/>
  <c r="FB797" i="1"/>
  <c r="BI409" i="1"/>
  <c r="BL403" i="1"/>
  <c r="BK408" i="1"/>
  <c r="BN399" i="1"/>
  <c r="BM400" i="1"/>
  <c r="BK404" i="1"/>
  <c r="BN347" i="1"/>
  <c r="BN276" i="1" s="1"/>
  <c r="BO275" i="1"/>
  <c r="BP335" i="1"/>
  <c r="BQ337" i="1"/>
  <c r="BP343" i="1"/>
  <c r="BL351" i="1"/>
  <c r="BL278" i="1" s="1"/>
  <c r="BL414" i="1" s="1"/>
  <c r="BM277" i="1"/>
  <c r="CG1156" i="1" l="1"/>
  <c r="CG1165" i="1"/>
  <c r="GS1147" i="1"/>
  <c r="GR1153" i="1"/>
  <c r="FX25" i="7" s="1"/>
  <c r="FS263" i="1"/>
  <c r="EH37" i="7"/>
  <c r="FB1129" i="1"/>
  <c r="EH79" i="7" s="1"/>
  <c r="Q79" i="5" s="1"/>
  <c r="FD1094" i="1"/>
  <c r="FC797" i="1"/>
  <c r="BJ409" i="1"/>
  <c r="BM403" i="1"/>
  <c r="BL408" i="1"/>
  <c r="BO399" i="1"/>
  <c r="BN400" i="1"/>
  <c r="BL404" i="1"/>
  <c r="BO347" i="1"/>
  <c r="BO276" i="1" s="1"/>
  <c r="BP275" i="1"/>
  <c r="BQ335" i="1"/>
  <c r="BR337" i="1"/>
  <c r="BQ343" i="1"/>
  <c r="BM351" i="1"/>
  <c r="BM278" i="1" s="1"/>
  <c r="BM414" i="1" s="1"/>
  <c r="BN277" i="1"/>
  <c r="CG1214" i="1" l="1"/>
  <c r="BM81" i="7" s="1"/>
  <c r="BM23" i="7"/>
  <c r="BM63" i="7"/>
  <c r="GT1147" i="1"/>
  <c r="GS1153" i="1"/>
  <c r="FY25" i="7" s="1"/>
  <c r="FT263" i="1"/>
  <c r="EI37" i="7"/>
  <c r="FC1129" i="1"/>
  <c r="EI79" i="7" s="1"/>
  <c r="FE1094" i="1"/>
  <c r="FD797" i="1"/>
  <c r="BK409" i="1"/>
  <c r="BN403" i="1"/>
  <c r="BM408" i="1"/>
  <c r="BP399" i="1"/>
  <c r="BO400" i="1"/>
  <c r="BM404" i="1"/>
  <c r="BQ275" i="1"/>
  <c r="BP347" i="1"/>
  <c r="BP276" i="1" s="1"/>
  <c r="BR335" i="1"/>
  <c r="BS337" i="1"/>
  <c r="BR343" i="1"/>
  <c r="BN351" i="1"/>
  <c r="BN278" i="1" s="1"/>
  <c r="BN414" i="1" s="1"/>
  <c r="BO277" i="1"/>
  <c r="CH1161" i="1" l="1"/>
  <c r="CH1162" i="1"/>
  <c r="CH1163" i="1"/>
  <c r="CH1159" i="1"/>
  <c r="CH1160" i="1"/>
  <c r="GU1147" i="1"/>
  <c r="GT1153" i="1"/>
  <c r="FZ25" i="7" s="1"/>
  <c r="FU263" i="1"/>
  <c r="EJ37" i="7"/>
  <c r="FD1129" i="1"/>
  <c r="EJ79" i="7" s="1"/>
  <c r="FF1094" i="1"/>
  <c r="FE797" i="1"/>
  <c r="BL409" i="1"/>
  <c r="BO403" i="1"/>
  <c r="BN408" i="1"/>
  <c r="BQ399" i="1"/>
  <c r="BP400" i="1"/>
  <c r="BN404" i="1"/>
  <c r="BQ347" i="1"/>
  <c r="BQ276" i="1" s="1"/>
  <c r="BR275" i="1"/>
  <c r="BS335" i="1"/>
  <c r="BT337" i="1"/>
  <c r="BS343" i="1"/>
  <c r="BO351" i="1"/>
  <c r="BO278" i="1" s="1"/>
  <c r="BO414" i="1" s="1"/>
  <c r="BP277" i="1"/>
  <c r="CH1165" i="1" l="1"/>
  <c r="CH1156" i="1"/>
  <c r="GV1147" i="1"/>
  <c r="GU1153" i="1"/>
  <c r="GA25" i="7" s="1"/>
  <c r="FV263" i="1"/>
  <c r="EK37" i="7"/>
  <c r="FE1129" i="1"/>
  <c r="EK79" i="7" s="1"/>
  <c r="FG1094" i="1"/>
  <c r="FF797" i="1"/>
  <c r="BM409" i="1"/>
  <c r="BP403" i="1"/>
  <c r="BO408" i="1"/>
  <c r="BR399" i="1"/>
  <c r="BQ400" i="1"/>
  <c r="BO404" i="1"/>
  <c r="BR347" i="1"/>
  <c r="BR276" i="1" s="1"/>
  <c r="BS275" i="1"/>
  <c r="BT335" i="1"/>
  <c r="BU337" i="1"/>
  <c r="BT343" i="1"/>
  <c r="BP351" i="1"/>
  <c r="BP278" i="1" s="1"/>
  <c r="BP414" i="1" s="1"/>
  <c r="BQ277" i="1"/>
  <c r="BN63" i="7" l="1"/>
  <c r="K63" i="5" s="1"/>
  <c r="CH1212" i="1"/>
  <c r="BN43" i="7" s="1"/>
  <c r="BN23" i="7"/>
  <c r="GW1147" i="1"/>
  <c r="GV1153" i="1"/>
  <c r="GB25" i="7" s="1"/>
  <c r="FW263" i="1"/>
  <c r="FH1094" i="1"/>
  <c r="FG797" i="1"/>
  <c r="EL37" i="7"/>
  <c r="FF1129" i="1"/>
  <c r="EL79" i="7" s="1"/>
  <c r="BN409" i="1"/>
  <c r="BQ403" i="1"/>
  <c r="BP408" i="1"/>
  <c r="BS399" i="1"/>
  <c r="BR400" i="1"/>
  <c r="BP404" i="1"/>
  <c r="BS347" i="1"/>
  <c r="BS276" i="1" s="1"/>
  <c r="BT275" i="1"/>
  <c r="BV337" i="1"/>
  <c r="BU335" i="1"/>
  <c r="BU343" i="1"/>
  <c r="BQ351" i="1"/>
  <c r="BQ278" i="1" s="1"/>
  <c r="BQ414" i="1" s="1"/>
  <c r="BR277" i="1"/>
  <c r="CI1162" i="1" l="1"/>
  <c r="CI1159" i="1"/>
  <c r="CI1163" i="1"/>
  <c r="CI1161" i="1"/>
  <c r="CI1160" i="1"/>
  <c r="CH1214" i="1"/>
  <c r="BN81" i="7" s="1"/>
  <c r="K81" i="5" s="1"/>
  <c r="GX1147" i="1"/>
  <c r="GW1153" i="1"/>
  <c r="GC25" i="7" s="1"/>
  <c r="FX263" i="1"/>
  <c r="EM37" i="7"/>
  <c r="FG1129" i="1"/>
  <c r="EM79" i="7" s="1"/>
  <c r="FI1094" i="1"/>
  <c r="FH797" i="1"/>
  <c r="BO409" i="1"/>
  <c r="BR403" i="1"/>
  <c r="BQ408" i="1"/>
  <c r="BT399" i="1"/>
  <c r="BS400" i="1"/>
  <c r="BQ404" i="1"/>
  <c r="BT347" i="1"/>
  <c r="BT276" i="1" s="1"/>
  <c r="BU275" i="1"/>
  <c r="BV335" i="1"/>
  <c r="BW337" i="1"/>
  <c r="BV343" i="1"/>
  <c r="BR351" i="1"/>
  <c r="BR278" i="1" s="1"/>
  <c r="BR414" i="1" s="1"/>
  <c r="BS277" i="1"/>
  <c r="CI1165" i="1" l="1"/>
  <c r="CI1156" i="1"/>
  <c r="GX1153" i="1"/>
  <c r="W1147" i="1"/>
  <c r="FY263" i="1"/>
  <c r="EN37" i="7"/>
  <c r="FH1129" i="1"/>
  <c r="EN79" i="7" s="1"/>
  <c r="FJ1094" i="1"/>
  <c r="FI797" i="1"/>
  <c r="BP409" i="1"/>
  <c r="BS403" i="1"/>
  <c r="BR408" i="1"/>
  <c r="BU399" i="1"/>
  <c r="BT400" i="1"/>
  <c r="BR404" i="1"/>
  <c r="BV275" i="1"/>
  <c r="BU347" i="1"/>
  <c r="BU276" i="1" s="1"/>
  <c r="BW335" i="1"/>
  <c r="BX337" i="1"/>
  <c r="BW343" i="1"/>
  <c r="BS351" i="1"/>
  <c r="BS278" i="1" s="1"/>
  <c r="BS414" i="1" s="1"/>
  <c r="BT277" i="1"/>
  <c r="BO63" i="7" l="1"/>
  <c r="BO23" i="7"/>
  <c r="CI1214" i="1"/>
  <c r="BO81" i="7" s="1"/>
  <c r="GD25" i="7"/>
  <c r="W1153" i="1"/>
  <c r="FZ263" i="1"/>
  <c r="EO37" i="7"/>
  <c r="FI1129" i="1"/>
  <c r="EO79" i="7" s="1"/>
  <c r="FK1094" i="1"/>
  <c r="FJ797" i="1"/>
  <c r="BQ409" i="1"/>
  <c r="BT403" i="1"/>
  <c r="BS408" i="1"/>
  <c r="BV399" i="1"/>
  <c r="BU400" i="1"/>
  <c r="BS404" i="1"/>
  <c r="BV347" i="1"/>
  <c r="BV276" i="1" s="1"/>
  <c r="BW275" i="1"/>
  <c r="BX335" i="1"/>
  <c r="BY337" i="1"/>
  <c r="BX343" i="1"/>
  <c r="BT351" i="1"/>
  <c r="BT278" i="1" s="1"/>
  <c r="BT414" i="1" s="1"/>
  <c r="BU277" i="1"/>
  <c r="CJ1159" i="1" l="1"/>
  <c r="CJ1163" i="1"/>
  <c r="CJ1160" i="1"/>
  <c r="CJ1162" i="1"/>
  <c r="CJ1161" i="1"/>
  <c r="E25" i="7"/>
  <c r="K25" i="5"/>
  <c r="L25" i="5"/>
  <c r="M25" i="5"/>
  <c r="O25" i="5"/>
  <c r="P25" i="5"/>
  <c r="Q25" i="5"/>
  <c r="R25" i="5"/>
  <c r="S25" i="5"/>
  <c r="T25" i="5"/>
  <c r="U25" i="5"/>
  <c r="GA263" i="1"/>
  <c r="EP37" i="7"/>
  <c r="FJ1129" i="1"/>
  <c r="EP79" i="7" s="1"/>
  <c r="FL1094" i="1"/>
  <c r="FK797" i="1"/>
  <c r="BR409" i="1"/>
  <c r="BU403" i="1"/>
  <c r="BT408" i="1"/>
  <c r="BW399" i="1"/>
  <c r="BV400" i="1"/>
  <c r="BT404" i="1"/>
  <c r="BW347" i="1"/>
  <c r="BW276" i="1" s="1"/>
  <c r="BX275" i="1"/>
  <c r="BY335" i="1"/>
  <c r="BZ337" i="1"/>
  <c r="BY343" i="1"/>
  <c r="BU351" i="1"/>
  <c r="BU278" i="1" s="1"/>
  <c r="BU414" i="1" s="1"/>
  <c r="BV277" i="1"/>
  <c r="CJ1156" i="1" l="1"/>
  <c r="CJ1165" i="1"/>
  <c r="E25" i="5"/>
  <c r="GB263" i="1"/>
  <c r="EQ37" i="7"/>
  <c r="FK1129" i="1"/>
  <c r="EQ79" i="7" s="1"/>
  <c r="FM1094" i="1"/>
  <c r="FL797" i="1"/>
  <c r="BS409" i="1"/>
  <c r="BV403" i="1"/>
  <c r="BU408" i="1"/>
  <c r="BX399" i="1"/>
  <c r="BW400" i="1"/>
  <c r="BU404" i="1"/>
  <c r="BX347" i="1"/>
  <c r="BX276" i="1" s="1"/>
  <c r="BY275" i="1"/>
  <c r="BZ335" i="1"/>
  <c r="CA337" i="1"/>
  <c r="BZ343" i="1"/>
  <c r="BV351" i="1"/>
  <c r="BV278" i="1" s="1"/>
  <c r="BV414" i="1" s="1"/>
  <c r="BW277" i="1"/>
  <c r="BP23" i="7" l="1"/>
  <c r="CJ1214" i="1"/>
  <c r="BP81" i="7" s="1"/>
  <c r="BP63" i="7"/>
  <c r="GC263" i="1"/>
  <c r="ER37" i="7"/>
  <c r="FL1129" i="1"/>
  <c r="ER79" i="7" s="1"/>
  <c r="FN1094" i="1"/>
  <c r="FO1094" i="1" s="1"/>
  <c r="FM797" i="1"/>
  <c r="BT409" i="1"/>
  <c r="BW403" i="1"/>
  <c r="BV408" i="1"/>
  <c r="BY399" i="1"/>
  <c r="BX400" i="1"/>
  <c r="BV404" i="1"/>
  <c r="BY347" i="1"/>
  <c r="BY276" i="1" s="1"/>
  <c r="BZ275" i="1"/>
  <c r="CA335" i="1"/>
  <c r="CB337" i="1"/>
  <c r="CA343" i="1"/>
  <c r="BW351" i="1"/>
  <c r="BW278" i="1" s="1"/>
  <c r="BW414" i="1" s="1"/>
  <c r="BX277" i="1"/>
  <c r="CK1162" i="1" l="1"/>
  <c r="CK1160" i="1"/>
  <c r="CK1163" i="1"/>
  <c r="CK1159" i="1"/>
  <c r="CK1161" i="1"/>
  <c r="GD263" i="1"/>
  <c r="FO797" i="1"/>
  <c r="FP1094" i="1"/>
  <c r="ES37" i="7"/>
  <c r="FM1129" i="1"/>
  <c r="ES79" i="7" s="1"/>
  <c r="FN797" i="1"/>
  <c r="BU409" i="1"/>
  <c r="BX403" i="1"/>
  <c r="BW408" i="1"/>
  <c r="BZ399" i="1"/>
  <c r="BY400" i="1"/>
  <c r="BW404" i="1"/>
  <c r="BZ347" i="1"/>
  <c r="BZ276" i="1" s="1"/>
  <c r="CA275" i="1"/>
  <c r="CB335" i="1"/>
  <c r="CC337" i="1"/>
  <c r="CB343" i="1"/>
  <c r="BX351" i="1"/>
  <c r="BX278" i="1" s="1"/>
  <c r="BX414" i="1" s="1"/>
  <c r="BY277" i="1"/>
  <c r="CK1156" i="1" l="1"/>
  <c r="CK1165" i="1"/>
  <c r="FP797" i="1"/>
  <c r="FQ1094" i="1"/>
  <c r="GE263" i="1"/>
  <c r="EU37" i="7"/>
  <c r="FO1129" i="1"/>
  <c r="EU79" i="7" s="1"/>
  <c r="ET37" i="7"/>
  <c r="FN1129" i="1"/>
  <c r="ET79" i="7" s="1"/>
  <c r="BV409" i="1"/>
  <c r="BY403" i="1"/>
  <c r="BX408" i="1"/>
  <c r="CA399" i="1"/>
  <c r="BZ400" i="1"/>
  <c r="BX404" i="1"/>
  <c r="CA347" i="1"/>
  <c r="CA276" i="1" s="1"/>
  <c r="CB275" i="1"/>
  <c r="CC335" i="1"/>
  <c r="CD337" i="1"/>
  <c r="CC343" i="1"/>
  <c r="BY351" i="1"/>
  <c r="BY278" i="1" s="1"/>
  <c r="BY414" i="1" s="1"/>
  <c r="BZ277" i="1"/>
  <c r="BQ23" i="7" l="1"/>
  <c r="CK1212" i="1"/>
  <c r="BQ43" i="7" s="1"/>
  <c r="BQ63" i="7"/>
  <c r="GF263" i="1"/>
  <c r="FQ797" i="1"/>
  <c r="FR1094" i="1"/>
  <c r="EV37" i="7"/>
  <c r="FP1129" i="1"/>
  <c r="EV79" i="7" s="1"/>
  <c r="R79" i="5"/>
  <c r="N37" i="5"/>
  <c r="O37" i="5"/>
  <c r="P37" i="5"/>
  <c r="Q37" i="5"/>
  <c r="R37" i="5"/>
  <c r="BW409" i="1"/>
  <c r="BZ403" i="1"/>
  <c r="BY408" i="1"/>
  <c r="CB399" i="1"/>
  <c r="CA400" i="1"/>
  <c r="BY404" i="1"/>
  <c r="CB347" i="1"/>
  <c r="CB276" i="1" s="1"/>
  <c r="CC275" i="1"/>
  <c r="CD335" i="1"/>
  <c r="CE337" i="1"/>
  <c r="CD343" i="1"/>
  <c r="BZ351" i="1"/>
  <c r="BZ278" i="1" s="1"/>
  <c r="BZ414" i="1" s="1"/>
  <c r="CA277" i="1"/>
  <c r="CL1163" i="1" l="1"/>
  <c r="CL1162" i="1"/>
  <c r="CL1159" i="1"/>
  <c r="CL1160" i="1"/>
  <c r="CL1161" i="1"/>
  <c r="CK1214" i="1"/>
  <c r="BQ81" i="7" s="1"/>
  <c r="FR797" i="1"/>
  <c r="FS1094" i="1"/>
  <c r="EW37" i="7"/>
  <c r="FQ1129" i="1"/>
  <c r="EW79" i="7" s="1"/>
  <c r="GG263" i="1"/>
  <c r="BX409" i="1"/>
  <c r="CA403" i="1"/>
  <c r="BZ408" i="1"/>
  <c r="CC399" i="1"/>
  <c r="CB400" i="1"/>
  <c r="BZ404" i="1"/>
  <c r="CC347" i="1"/>
  <c r="CC276" i="1" s="1"/>
  <c r="CD275" i="1"/>
  <c r="CE335" i="1"/>
  <c r="CF337" i="1"/>
  <c r="CE343" i="1"/>
  <c r="CA351" i="1"/>
  <c r="CA278" i="1" s="1"/>
  <c r="CA414" i="1" s="1"/>
  <c r="CB277" i="1"/>
  <c r="CL1156" i="1" l="1"/>
  <c r="CL1165" i="1"/>
  <c r="GH263" i="1"/>
  <c r="FS797" i="1"/>
  <c r="FT1094" i="1"/>
  <c r="EX37" i="7"/>
  <c r="FR1129" i="1"/>
  <c r="EX79" i="7" s="1"/>
  <c r="BY409" i="1"/>
  <c r="CB403" i="1"/>
  <c r="CA408" i="1"/>
  <c r="CD399" i="1"/>
  <c r="CC400" i="1"/>
  <c r="CA404" i="1"/>
  <c r="CD347" i="1"/>
  <c r="CD276" i="1" s="1"/>
  <c r="CE275" i="1"/>
  <c r="CF335" i="1"/>
  <c r="CG337" i="1"/>
  <c r="CF343" i="1"/>
  <c r="CB351" i="1"/>
  <c r="CB278" i="1" s="1"/>
  <c r="CB414" i="1" s="1"/>
  <c r="CC277" i="1"/>
  <c r="BR23" i="7" l="1"/>
  <c r="CL1214" i="1"/>
  <c r="BR81" i="7" s="1"/>
  <c r="BR63" i="7"/>
  <c r="EY37" i="7"/>
  <c r="FS1129" i="1"/>
  <c r="EY79" i="7" s="1"/>
  <c r="GI263" i="1"/>
  <c r="FT797" i="1"/>
  <c r="FU1094" i="1"/>
  <c r="BZ409" i="1"/>
  <c r="CC403" i="1"/>
  <c r="CB408" i="1"/>
  <c r="CE399" i="1"/>
  <c r="CD400" i="1"/>
  <c r="CB404" i="1"/>
  <c r="CE347" i="1"/>
  <c r="CE276" i="1" s="1"/>
  <c r="CF275" i="1"/>
  <c r="CG335" i="1"/>
  <c r="CH337" i="1"/>
  <c r="CG343" i="1"/>
  <c r="CC351" i="1"/>
  <c r="CC278" i="1" s="1"/>
  <c r="CC414" i="1" s="1"/>
  <c r="CD277" i="1"/>
  <c r="CM1161" i="1" l="1"/>
  <c r="CM1160" i="1"/>
  <c r="CM1159" i="1"/>
  <c r="CM1162" i="1"/>
  <c r="CM1163" i="1"/>
  <c r="FU797" i="1"/>
  <c r="FV1094" i="1"/>
  <c r="EZ37" i="7"/>
  <c r="FT1129" i="1"/>
  <c r="EZ79" i="7" s="1"/>
  <c r="GJ263" i="1"/>
  <c r="CA409" i="1"/>
  <c r="CD403" i="1"/>
  <c r="CC408" i="1"/>
  <c r="CF399" i="1"/>
  <c r="CE400" i="1"/>
  <c r="CC404" i="1"/>
  <c r="CF347" i="1"/>
  <c r="CF276" i="1" s="1"/>
  <c r="CG275" i="1"/>
  <c r="CH335" i="1"/>
  <c r="CI337" i="1"/>
  <c r="CH343" i="1"/>
  <c r="CD351" i="1"/>
  <c r="CD278" i="1" s="1"/>
  <c r="CD414" i="1" s="1"/>
  <c r="CE277" i="1"/>
  <c r="CM1156" i="1" l="1"/>
  <c r="CM1165" i="1"/>
  <c r="GK263" i="1"/>
  <c r="FV797" i="1"/>
  <c r="FW1094" i="1"/>
  <c r="FA37" i="7"/>
  <c r="FU1129" i="1"/>
  <c r="FA79" i="7" s="1"/>
  <c r="CB409" i="1"/>
  <c r="CE403" i="1"/>
  <c r="CD408" i="1"/>
  <c r="CG399" i="1"/>
  <c r="CF400" i="1"/>
  <c r="CD404" i="1"/>
  <c r="CG347" i="1"/>
  <c r="CG276" i="1" s="1"/>
  <c r="CH275" i="1"/>
  <c r="CI335" i="1"/>
  <c r="CJ337" i="1"/>
  <c r="CI343" i="1"/>
  <c r="CE351" i="1"/>
  <c r="CE278" i="1" s="1"/>
  <c r="CE414" i="1" s="1"/>
  <c r="CF277" i="1"/>
  <c r="BS23" i="7" l="1"/>
  <c r="CM1214" i="1"/>
  <c r="BS81" i="7" s="1"/>
  <c r="BS63" i="7"/>
  <c r="FB37" i="7"/>
  <c r="FV1129" i="1"/>
  <c r="FB79" i="7" s="1"/>
  <c r="GL263" i="1"/>
  <c r="FW797" i="1"/>
  <c r="FX1094" i="1"/>
  <c r="CC409" i="1"/>
  <c r="CF403" i="1"/>
  <c r="CE408" i="1"/>
  <c r="CH399" i="1"/>
  <c r="CG400" i="1"/>
  <c r="CE404" i="1"/>
  <c r="CH347" i="1"/>
  <c r="CH276" i="1" s="1"/>
  <c r="CI275" i="1"/>
  <c r="CJ335" i="1"/>
  <c r="CK337" i="1"/>
  <c r="CJ343" i="1"/>
  <c r="CF351" i="1"/>
  <c r="CF278" i="1" s="1"/>
  <c r="CF414" i="1" s="1"/>
  <c r="CG277" i="1"/>
  <c r="CN1160" i="1" l="1"/>
  <c r="CN1163" i="1"/>
  <c r="CN1162" i="1"/>
  <c r="CN1159" i="1"/>
  <c r="CN1161" i="1"/>
  <c r="FC37" i="7"/>
  <c r="FW1129" i="1"/>
  <c r="FC79" i="7" s="1"/>
  <c r="GM263" i="1"/>
  <c r="FX797" i="1"/>
  <c r="FY1094" i="1"/>
  <c r="CD409" i="1"/>
  <c r="CG403" i="1"/>
  <c r="CF408" i="1"/>
  <c r="CI399" i="1"/>
  <c r="CH400" i="1"/>
  <c r="CF404" i="1"/>
  <c r="CI347" i="1"/>
  <c r="CI276" i="1" s="1"/>
  <c r="CJ275" i="1"/>
  <c r="CK335" i="1"/>
  <c r="CL337" i="1"/>
  <c r="CK343" i="1"/>
  <c r="CG351" i="1"/>
  <c r="CG278" i="1" s="1"/>
  <c r="CG414" i="1" s="1"/>
  <c r="CH277" i="1"/>
  <c r="CN1165" i="1" l="1"/>
  <c r="CN1156" i="1"/>
  <c r="FD37" i="7"/>
  <c r="FX1129" i="1"/>
  <c r="FD79" i="7" s="1"/>
  <c r="GN263" i="1"/>
  <c r="FY797" i="1"/>
  <c r="FZ1094" i="1"/>
  <c r="CE409" i="1"/>
  <c r="CH403" i="1"/>
  <c r="CG408" i="1"/>
  <c r="CJ399" i="1"/>
  <c r="CI400" i="1"/>
  <c r="CG404" i="1"/>
  <c r="CK275" i="1"/>
  <c r="CJ347" i="1"/>
  <c r="CJ276" i="1" s="1"/>
  <c r="CL335" i="1"/>
  <c r="CL343" i="1"/>
  <c r="CM337" i="1"/>
  <c r="CH351" i="1"/>
  <c r="CH278" i="1" s="1"/>
  <c r="CH414" i="1" s="1"/>
  <c r="CI277" i="1"/>
  <c r="BT63" i="7" l="1"/>
  <c r="BT23" i="7"/>
  <c r="CN1212" i="1"/>
  <c r="BT43" i="7" s="1"/>
  <c r="FZ797" i="1"/>
  <c r="GA1094" i="1"/>
  <c r="FE37" i="7"/>
  <c r="FY1129" i="1"/>
  <c r="FE79" i="7" s="1"/>
  <c r="GO263" i="1"/>
  <c r="CF409" i="1"/>
  <c r="CI403" i="1"/>
  <c r="CH408" i="1"/>
  <c r="CK399" i="1"/>
  <c r="CJ400" i="1"/>
  <c r="CH404" i="1"/>
  <c r="CM335" i="1"/>
  <c r="CM343" i="1"/>
  <c r="CN337" i="1"/>
  <c r="CK347" i="1"/>
  <c r="CK276" i="1" s="1"/>
  <c r="CL275" i="1"/>
  <c r="CJ277" i="1"/>
  <c r="CI351" i="1"/>
  <c r="CI278" i="1" s="1"/>
  <c r="CI414" i="1" s="1"/>
  <c r="CO1162" i="1" l="1"/>
  <c r="CO1161" i="1"/>
  <c r="CO1159" i="1"/>
  <c r="CO1163" i="1"/>
  <c r="CO1160" i="1"/>
  <c r="CN1214" i="1"/>
  <c r="BT81" i="7" s="1"/>
  <c r="GP263" i="1"/>
  <c r="GA797" i="1"/>
  <c r="GB1094" i="1"/>
  <c r="FF37" i="7"/>
  <c r="FZ1129" i="1"/>
  <c r="FF79" i="7" s="1"/>
  <c r="S79" i="5" s="1"/>
  <c r="CG409" i="1"/>
  <c r="CI408" i="1"/>
  <c r="CJ403" i="1"/>
  <c r="CL399" i="1"/>
  <c r="CK400" i="1"/>
  <c r="CI404" i="1"/>
  <c r="CK277" i="1"/>
  <c r="CJ351" i="1"/>
  <c r="CJ278" i="1" s="1"/>
  <c r="CJ414" i="1" s="1"/>
  <c r="CN335" i="1"/>
  <c r="CN343" i="1"/>
  <c r="CO337" i="1"/>
  <c r="CL347" i="1"/>
  <c r="CL276" i="1" s="1"/>
  <c r="CM275" i="1"/>
  <c r="CO1156" i="1" l="1"/>
  <c r="CO1165" i="1"/>
  <c r="GC1094" i="1"/>
  <c r="GB797" i="1"/>
  <c r="FG37" i="7"/>
  <c r="GA1129" i="1"/>
  <c r="FG79" i="7" s="1"/>
  <c r="GQ263" i="1"/>
  <c r="CH409" i="1"/>
  <c r="CM399" i="1"/>
  <c r="CJ408" i="1"/>
  <c r="CK403" i="1"/>
  <c r="CL400" i="1"/>
  <c r="CJ404" i="1"/>
  <c r="CL277" i="1"/>
  <c r="CK351" i="1"/>
  <c r="CK278" i="1" s="1"/>
  <c r="CK414" i="1" s="1"/>
  <c r="CO335" i="1"/>
  <c r="CP337" i="1"/>
  <c r="CO343" i="1"/>
  <c r="CM347" i="1"/>
  <c r="CM276" i="1" s="1"/>
  <c r="CN275" i="1"/>
  <c r="BU23" i="7" l="1"/>
  <c r="CO1214" i="1"/>
  <c r="BU81" i="7" s="1"/>
  <c r="BU63" i="7"/>
  <c r="GR263" i="1"/>
  <c r="FH37" i="7"/>
  <c r="GB1129" i="1"/>
  <c r="FH79" i="7" s="1"/>
  <c r="GD1094" i="1"/>
  <c r="GC797" i="1"/>
  <c r="CI409" i="1"/>
  <c r="CN399" i="1"/>
  <c r="CK408" i="1"/>
  <c r="CL403" i="1"/>
  <c r="CK404" i="1"/>
  <c r="CM400" i="1"/>
  <c r="CL351" i="1"/>
  <c r="CL278" i="1" s="1"/>
  <c r="CL414" i="1" s="1"/>
  <c r="CM277" i="1"/>
  <c r="CN347" i="1"/>
  <c r="CN276" i="1" s="1"/>
  <c r="CO275" i="1"/>
  <c r="CP335" i="1"/>
  <c r="CP343" i="1"/>
  <c r="CQ337" i="1"/>
  <c r="CP1159" i="1" l="1"/>
  <c r="CP1163" i="1"/>
  <c r="CP1160" i="1"/>
  <c r="CP1162" i="1"/>
  <c r="CP1161" i="1"/>
  <c r="FI37" i="7"/>
  <c r="GC1129" i="1"/>
  <c r="FI79" i="7" s="1"/>
  <c r="GS263" i="1"/>
  <c r="GE1094" i="1"/>
  <c r="GD797" i="1"/>
  <c r="CJ409" i="1"/>
  <c r="CO399" i="1"/>
  <c r="CM403" i="1"/>
  <c r="CL408" i="1"/>
  <c r="CL404" i="1"/>
  <c r="CN400" i="1"/>
  <c r="CQ335" i="1"/>
  <c r="CQ343" i="1"/>
  <c r="CR337" i="1"/>
  <c r="CO347" i="1"/>
  <c r="CO276" i="1" s="1"/>
  <c r="CP275" i="1"/>
  <c r="CM351" i="1"/>
  <c r="CM278" i="1" s="1"/>
  <c r="CM414" i="1" s="1"/>
  <c r="CN277" i="1"/>
  <c r="CP1156" i="1" l="1"/>
  <c r="CP1165" i="1"/>
  <c r="FJ37" i="7"/>
  <c r="GD1129" i="1"/>
  <c r="FJ79" i="7" s="1"/>
  <c r="GF1094" i="1"/>
  <c r="GE797" i="1"/>
  <c r="GT263" i="1"/>
  <c r="CK409" i="1"/>
  <c r="CN403" i="1"/>
  <c r="CM408" i="1"/>
  <c r="CP399" i="1"/>
  <c r="CM404" i="1"/>
  <c r="CO400" i="1"/>
  <c r="CN351" i="1"/>
  <c r="CN278" i="1" s="1"/>
  <c r="CN414" i="1" s="1"/>
  <c r="CO277" i="1"/>
  <c r="CR335" i="1"/>
  <c r="CS337" i="1"/>
  <c r="CR343" i="1"/>
  <c r="CP347" i="1"/>
  <c r="CP276" i="1" s="1"/>
  <c r="CQ275" i="1"/>
  <c r="BV23" i="7" l="1"/>
  <c r="CP1214" i="1"/>
  <c r="BV81" i="7" s="1"/>
  <c r="BV63" i="7"/>
  <c r="GU263" i="1"/>
  <c r="FK37" i="7"/>
  <c r="GE1129" i="1"/>
  <c r="FK79" i="7" s="1"/>
  <c r="GG1094" i="1"/>
  <c r="GF797" i="1"/>
  <c r="CL409" i="1"/>
  <c r="CQ399" i="1"/>
  <c r="CO403" i="1"/>
  <c r="CN408" i="1"/>
  <c r="CP400" i="1"/>
  <c r="CN404" i="1"/>
  <c r="CO351" i="1"/>
  <c r="CO278" i="1" s="1"/>
  <c r="CO414" i="1" s="1"/>
  <c r="CP277" i="1"/>
  <c r="CQ347" i="1"/>
  <c r="CQ276" i="1" s="1"/>
  <c r="CR275" i="1"/>
  <c r="CS335" i="1"/>
  <c r="CT337" i="1"/>
  <c r="CS343" i="1"/>
  <c r="CQ1161" i="1" l="1"/>
  <c r="CQ1160" i="1"/>
  <c r="CQ1162" i="1"/>
  <c r="CQ1159" i="1"/>
  <c r="CQ1163" i="1"/>
  <c r="FL37" i="7"/>
  <c r="GF1129" i="1"/>
  <c r="FL79" i="7" s="1"/>
  <c r="GV263" i="1"/>
  <c r="GH1094" i="1"/>
  <c r="GG797" i="1"/>
  <c r="CM409" i="1"/>
  <c r="CR399" i="1"/>
  <c r="CP403" i="1"/>
  <c r="CO408" i="1"/>
  <c r="CO404" i="1"/>
  <c r="CQ400" i="1"/>
  <c r="CR347" i="1"/>
  <c r="CR276" i="1" s="1"/>
  <c r="CS275" i="1"/>
  <c r="CT335" i="1"/>
  <c r="CT343" i="1"/>
  <c r="CU337" i="1"/>
  <c r="CP351" i="1"/>
  <c r="CP278" i="1" s="1"/>
  <c r="CP414" i="1" s="1"/>
  <c r="CQ277" i="1"/>
  <c r="CQ1156" i="1" l="1"/>
  <c r="CQ1165" i="1"/>
  <c r="GI1094" i="1"/>
  <c r="GH797" i="1"/>
  <c r="GW263" i="1"/>
  <c r="FM37" i="7"/>
  <c r="GG1129" i="1"/>
  <c r="FM79" i="7" s="1"/>
  <c r="CN409" i="1"/>
  <c r="CQ403" i="1"/>
  <c r="CP408" i="1"/>
  <c r="CS399" i="1"/>
  <c r="CP404" i="1"/>
  <c r="CR400" i="1"/>
  <c r="CU335" i="1"/>
  <c r="CU343" i="1"/>
  <c r="CV337" i="1"/>
  <c r="CS347" i="1"/>
  <c r="CS276" i="1" s="1"/>
  <c r="CT275" i="1"/>
  <c r="CQ351" i="1"/>
  <c r="CQ278" i="1" s="1"/>
  <c r="CQ414" i="1" s="1"/>
  <c r="CR277" i="1"/>
  <c r="BW23" i="7" l="1"/>
  <c r="CQ1212" i="1"/>
  <c r="BW43" i="7" s="1"/>
  <c r="BW63" i="7"/>
  <c r="GX263" i="1"/>
  <c r="FN37" i="7"/>
  <c r="GH1129" i="1"/>
  <c r="FN79" i="7" s="1"/>
  <c r="GJ1094" i="1"/>
  <c r="GI797" i="1"/>
  <c r="CO409" i="1"/>
  <c r="CR403" i="1"/>
  <c r="CQ408" i="1"/>
  <c r="CT399" i="1"/>
  <c r="CS400" i="1"/>
  <c r="CQ404" i="1"/>
  <c r="CR351" i="1"/>
  <c r="CR278" i="1" s="1"/>
  <c r="CR414" i="1" s="1"/>
  <c r="CS277" i="1"/>
  <c r="CV335" i="1"/>
  <c r="CV343" i="1"/>
  <c r="CW337" i="1"/>
  <c r="CT347" i="1"/>
  <c r="CT276" i="1" s="1"/>
  <c r="CU275" i="1"/>
  <c r="CR1159" i="1" l="1"/>
  <c r="CR1162" i="1"/>
  <c r="CR1163" i="1"/>
  <c r="CR1160" i="1"/>
  <c r="CR1161" i="1"/>
  <c r="CQ1214" i="1"/>
  <c r="BW81" i="7" s="1"/>
  <c r="FO37" i="7"/>
  <c r="GI1129" i="1"/>
  <c r="FO79" i="7" s="1"/>
  <c r="GK1094" i="1"/>
  <c r="GJ797" i="1"/>
  <c r="CP409" i="1"/>
  <c r="CU399" i="1"/>
  <c r="CS403" i="1"/>
  <c r="CR408" i="1"/>
  <c r="CT400" i="1"/>
  <c r="CR404" i="1"/>
  <c r="CS351" i="1"/>
  <c r="CS278" i="1" s="1"/>
  <c r="CS414" i="1" s="1"/>
  <c r="CT277" i="1"/>
  <c r="CW335" i="1"/>
  <c r="CX337" i="1"/>
  <c r="CW343" i="1"/>
  <c r="CU347" i="1"/>
  <c r="CU276" i="1" s="1"/>
  <c r="CV275" i="1"/>
  <c r="CR1156" i="1" l="1"/>
  <c r="CR1165" i="1"/>
  <c r="GL1094" i="1"/>
  <c r="GK797" i="1"/>
  <c r="FP37" i="7"/>
  <c r="GJ1129" i="1"/>
  <c r="FP79" i="7" s="1"/>
  <c r="CQ409" i="1"/>
  <c r="CV399" i="1"/>
  <c r="CT403" i="1"/>
  <c r="CS408" i="1"/>
  <c r="CS404" i="1"/>
  <c r="CU400" i="1"/>
  <c r="CT351" i="1"/>
  <c r="CT278" i="1" s="1"/>
  <c r="CT414" i="1" s="1"/>
  <c r="CU277" i="1"/>
  <c r="CV347" i="1"/>
  <c r="CV276" i="1" s="1"/>
  <c r="CW275" i="1"/>
  <c r="CX335" i="1"/>
  <c r="CY337" i="1"/>
  <c r="CX343" i="1"/>
  <c r="BX23" i="7" l="1"/>
  <c r="CR1214" i="1"/>
  <c r="BX81" i="7" s="1"/>
  <c r="BX63" i="7"/>
  <c r="FQ37" i="7"/>
  <c r="GK1129" i="1"/>
  <c r="FQ79" i="7" s="1"/>
  <c r="GM1094" i="1"/>
  <c r="GL797" i="1"/>
  <c r="CR409" i="1"/>
  <c r="CW399" i="1"/>
  <c r="CU403" i="1"/>
  <c r="CT408" i="1"/>
  <c r="CT404" i="1"/>
  <c r="CV400" i="1"/>
  <c r="CW347" i="1"/>
  <c r="CW276" i="1" s="1"/>
  <c r="CX275" i="1"/>
  <c r="CY335" i="1"/>
  <c r="CY343" i="1"/>
  <c r="CZ337" i="1"/>
  <c r="CU351" i="1"/>
  <c r="CU278" i="1" s="1"/>
  <c r="CU414" i="1" s="1"/>
  <c r="CV277" i="1"/>
  <c r="CS1162" i="1" l="1"/>
  <c r="CS1163" i="1"/>
  <c r="CS1159" i="1"/>
  <c r="CS1161" i="1"/>
  <c r="CS1160" i="1"/>
  <c r="FR37" i="7"/>
  <c r="GL1129" i="1"/>
  <c r="FR79" i="7" s="1"/>
  <c r="T79" i="5" s="1"/>
  <c r="GN1094" i="1"/>
  <c r="GM797" i="1"/>
  <c r="CS409" i="1"/>
  <c r="CV403" i="1"/>
  <c r="CU408" i="1"/>
  <c r="CX399" i="1"/>
  <c r="CU404" i="1"/>
  <c r="CW400" i="1"/>
  <c r="CZ335" i="1"/>
  <c r="DA337" i="1"/>
  <c r="CZ343" i="1"/>
  <c r="CX347" i="1"/>
  <c r="CX276" i="1" s="1"/>
  <c r="CY275" i="1"/>
  <c r="CV351" i="1"/>
  <c r="CV278" i="1" s="1"/>
  <c r="CV414" i="1" s="1"/>
  <c r="CW277" i="1"/>
  <c r="CS1156" i="1" l="1"/>
  <c r="CS1165" i="1"/>
  <c r="FS37" i="7"/>
  <c r="GM1129" i="1"/>
  <c r="FS79" i="7" s="1"/>
  <c r="GO1094" i="1"/>
  <c r="GN797" i="1"/>
  <c r="CT409" i="1"/>
  <c r="CW403" i="1"/>
  <c r="CV408" i="1"/>
  <c r="CY399" i="1"/>
  <c r="CX400" i="1"/>
  <c r="CV404" i="1"/>
  <c r="CW351" i="1"/>
  <c r="CW278" i="1" s="1"/>
  <c r="CW414" i="1" s="1"/>
  <c r="CX277" i="1"/>
  <c r="CY347" i="1"/>
  <c r="CY276" i="1" s="1"/>
  <c r="CZ275" i="1"/>
  <c r="DA335" i="1"/>
  <c r="DB337" i="1"/>
  <c r="DA343" i="1"/>
  <c r="BY23" i="7" l="1"/>
  <c r="CS1214" i="1"/>
  <c r="BY81" i="7" s="1"/>
  <c r="BY63" i="7"/>
  <c r="FT37" i="7"/>
  <c r="GN1129" i="1"/>
  <c r="FT79" i="7" s="1"/>
  <c r="GP1094" i="1"/>
  <c r="GO797" i="1"/>
  <c r="CU409" i="1"/>
  <c r="CZ399" i="1"/>
  <c r="CX403" i="1"/>
  <c r="CW408" i="1"/>
  <c r="CY400" i="1"/>
  <c r="CW404" i="1"/>
  <c r="CZ347" i="1"/>
  <c r="CZ276" i="1" s="1"/>
  <c r="DA275" i="1"/>
  <c r="DB335" i="1"/>
  <c r="DB343" i="1"/>
  <c r="DC337" i="1"/>
  <c r="CX351" i="1"/>
  <c r="CX278" i="1" s="1"/>
  <c r="CX414" i="1" s="1"/>
  <c r="CY277" i="1"/>
  <c r="CT1162" i="1" l="1"/>
  <c r="CT1161" i="1"/>
  <c r="CT1159" i="1"/>
  <c r="CT1163" i="1"/>
  <c r="CT1160" i="1"/>
  <c r="FU37" i="7"/>
  <c r="GO1129" i="1"/>
  <c r="FU79" i="7" s="1"/>
  <c r="GQ1094" i="1"/>
  <c r="GP797" i="1"/>
  <c r="CV409" i="1"/>
  <c r="CY403" i="1"/>
  <c r="CX408" i="1"/>
  <c r="CX404" i="1"/>
  <c r="CZ400" i="1"/>
  <c r="DC335" i="1"/>
  <c r="DC343" i="1"/>
  <c r="DD337" i="1"/>
  <c r="DA347" i="1"/>
  <c r="DA276" i="1" s="1"/>
  <c r="DB275" i="1"/>
  <c r="DA399" i="1"/>
  <c r="CY351" i="1"/>
  <c r="CY278" i="1" s="1"/>
  <c r="CY414" i="1" s="1"/>
  <c r="CZ277" i="1"/>
  <c r="CT1156" i="1" l="1"/>
  <c r="CT1165" i="1"/>
  <c r="FV37" i="7"/>
  <c r="GP1129" i="1"/>
  <c r="FV79" i="7" s="1"/>
  <c r="GR1094" i="1"/>
  <c r="GQ797" i="1"/>
  <c r="CW409" i="1"/>
  <c r="CZ403" i="1"/>
  <c r="CY408" i="1"/>
  <c r="CY404" i="1"/>
  <c r="DA400" i="1"/>
  <c r="DB399" i="1"/>
  <c r="CZ351" i="1"/>
  <c r="CZ278" i="1" s="1"/>
  <c r="CZ414" i="1" s="1"/>
  <c r="DA277" i="1"/>
  <c r="DD335" i="1"/>
  <c r="DD343" i="1"/>
  <c r="DE337" i="1"/>
  <c r="DB347" i="1"/>
  <c r="DB276" i="1" s="1"/>
  <c r="DC275" i="1"/>
  <c r="BZ23" i="7" l="1"/>
  <c r="CT1212" i="1"/>
  <c r="BZ43" i="7" s="1"/>
  <c r="CU536" i="1"/>
  <c r="CU1160" i="1"/>
  <c r="CU498" i="1"/>
  <c r="CU1162" i="1"/>
  <c r="CU1159" i="1"/>
  <c r="CU1163" i="1"/>
  <c r="CU513" i="1"/>
  <c r="CU1161" i="1"/>
  <c r="FW37" i="7"/>
  <c r="GQ1129" i="1"/>
  <c r="FW79" i="7" s="1"/>
  <c r="GS1094" i="1"/>
  <c r="GR797" i="1"/>
  <c r="CX409" i="1"/>
  <c r="CZ408" i="1"/>
  <c r="CZ404" i="1"/>
  <c r="DC399" i="1"/>
  <c r="DA351" i="1"/>
  <c r="DA278" i="1" s="1"/>
  <c r="DA414" i="1" s="1"/>
  <c r="DB277" i="1"/>
  <c r="DE335" i="1"/>
  <c r="DF337" i="1"/>
  <c r="DG337" i="1" s="1"/>
  <c r="DH337" i="1" s="1"/>
  <c r="DE343" i="1"/>
  <c r="DC347" i="1"/>
  <c r="DC276" i="1" s="1"/>
  <c r="DD275" i="1"/>
  <c r="DA403" i="1"/>
  <c r="DB400" i="1"/>
  <c r="CU1165" i="1" l="1"/>
  <c r="CU1156" i="1"/>
  <c r="CU20" i="1"/>
  <c r="CA9" i="7" s="1"/>
  <c r="CU537" i="1"/>
  <c r="CU539" i="1"/>
  <c r="CU538" i="1"/>
  <c r="CT1214" i="1"/>
  <c r="BZ81" i="7" s="1"/>
  <c r="L81" i="5" s="1"/>
  <c r="DH335" i="1"/>
  <c r="DH343" i="1"/>
  <c r="DH275" i="1" s="1"/>
  <c r="DH399" i="1" s="1"/>
  <c r="DH400" i="1" s="1"/>
  <c r="DI337" i="1"/>
  <c r="FX37" i="7"/>
  <c r="GR1129" i="1"/>
  <c r="FX79" i="7" s="1"/>
  <c r="GT1094" i="1"/>
  <c r="GS797" i="1"/>
  <c r="DG335" i="1"/>
  <c r="DG343" i="1"/>
  <c r="DG275" i="1" s="1"/>
  <c r="CY409" i="1"/>
  <c r="DA408" i="1"/>
  <c r="DA404" i="1"/>
  <c r="DD399" i="1"/>
  <c r="DB351" i="1"/>
  <c r="DB278" i="1" s="1"/>
  <c r="DB414" i="1" s="1"/>
  <c r="DC277" i="1"/>
  <c r="DD347" i="1"/>
  <c r="DD276" i="1" s="1"/>
  <c r="DE275" i="1"/>
  <c r="DF335" i="1"/>
  <c r="DF343" i="1"/>
  <c r="DB403" i="1"/>
  <c r="DC400" i="1"/>
  <c r="CA63" i="7" l="1"/>
  <c r="CU1214" i="1"/>
  <c r="CA81" i="7" s="1"/>
  <c r="CA23" i="7"/>
  <c r="DI335" i="1"/>
  <c r="DI343" i="1"/>
  <c r="DJ337" i="1"/>
  <c r="FY37" i="7"/>
  <c r="GS1129" i="1"/>
  <c r="FY79" i="7" s="1"/>
  <c r="GU1094" i="1"/>
  <c r="GT797" i="1"/>
  <c r="DG399" i="1"/>
  <c r="DD400" i="1"/>
  <c r="CZ409" i="1"/>
  <c r="DB408" i="1"/>
  <c r="DB404" i="1"/>
  <c r="DE347" i="1"/>
  <c r="DE276" i="1" s="1"/>
  <c r="DF347" i="1"/>
  <c r="DF276" i="1" s="1"/>
  <c r="DF275" i="1"/>
  <c r="DE399" i="1"/>
  <c r="DC351" i="1"/>
  <c r="DC278" i="1" s="1"/>
  <c r="DC414" i="1" s="1"/>
  <c r="DD277" i="1"/>
  <c r="DC403" i="1"/>
  <c r="CV536" i="1" l="1"/>
  <c r="CV1160" i="1"/>
  <c r="CV498" i="1"/>
  <c r="CV1161" i="1"/>
  <c r="CV1159" i="1"/>
  <c r="CV1163" i="1"/>
  <c r="CV513" i="1"/>
  <c r="CV1162" i="1"/>
  <c r="DJ335" i="1"/>
  <c r="DJ343" i="1"/>
  <c r="DK337" i="1"/>
  <c r="DH347" i="1"/>
  <c r="DI275" i="1"/>
  <c r="DI399" i="1" s="1"/>
  <c r="DI400" i="1" s="1"/>
  <c r="FZ37" i="7"/>
  <c r="GT1129" i="1"/>
  <c r="FZ79" i="7" s="1"/>
  <c r="GV1094" i="1"/>
  <c r="GU797" i="1"/>
  <c r="DG400" i="1"/>
  <c r="DG347" i="1"/>
  <c r="DG276" i="1" s="1"/>
  <c r="DE400" i="1"/>
  <c r="DA409" i="1"/>
  <c r="DC404" i="1"/>
  <c r="DD403" i="1"/>
  <c r="DC408" i="1"/>
  <c r="DF399" i="1"/>
  <c r="DF400" i="1" s="1"/>
  <c r="DE351" i="1"/>
  <c r="DE278" i="1" s="1"/>
  <c r="DF277" i="1"/>
  <c r="DD351" i="1"/>
  <c r="DD278" i="1" s="1"/>
  <c r="DD414" i="1" s="1"/>
  <c r="DE277" i="1"/>
  <c r="CV1165" i="1" l="1"/>
  <c r="CV1156" i="1"/>
  <c r="CV20" i="1"/>
  <c r="CB9" i="7" s="1"/>
  <c r="CV538" i="1"/>
  <c r="CV539" i="1"/>
  <c r="CV537" i="1"/>
  <c r="DH277" i="1"/>
  <c r="DH276" i="1"/>
  <c r="DH403" i="1" s="1"/>
  <c r="DH404" i="1" s="1"/>
  <c r="DK335" i="1"/>
  <c r="DK343" i="1"/>
  <c r="DL337" i="1"/>
  <c r="DI347" i="1"/>
  <c r="DJ275" i="1"/>
  <c r="DJ399" i="1" s="1"/>
  <c r="DJ400" i="1" s="1"/>
  <c r="GA37" i="7"/>
  <c r="GU1129" i="1"/>
  <c r="GA79" i="7" s="1"/>
  <c r="GW1094" i="1"/>
  <c r="GV797" i="1"/>
  <c r="DF351" i="1"/>
  <c r="DF278" i="1" s="1"/>
  <c r="DF408" i="1" s="1"/>
  <c r="DG277" i="1"/>
  <c r="DD404" i="1"/>
  <c r="DB409" i="1"/>
  <c r="DE414" i="1"/>
  <c r="DE403" i="1"/>
  <c r="DD408" i="1"/>
  <c r="DF403" i="1"/>
  <c r="DF404" i="1" s="1"/>
  <c r="DE408" i="1"/>
  <c r="CB63" i="7" l="1"/>
  <c r="CB23" i="7"/>
  <c r="CV1214" i="1"/>
  <c r="CB81" i="7" s="1"/>
  <c r="DJ347" i="1"/>
  <c r="DK275" i="1"/>
  <c r="DK399" i="1" s="1"/>
  <c r="DK400" i="1" s="1"/>
  <c r="DH351" i="1"/>
  <c r="DH278" i="1" s="1"/>
  <c r="DH408" i="1" s="1"/>
  <c r="DI277" i="1"/>
  <c r="DI276" i="1"/>
  <c r="DI403" i="1" s="1"/>
  <c r="DI404" i="1" s="1"/>
  <c r="DL335" i="1"/>
  <c r="DL343" i="1"/>
  <c r="DM337" i="1"/>
  <c r="GB37" i="7"/>
  <c r="GV1129" i="1"/>
  <c r="GB79" i="7" s="1"/>
  <c r="GX1094" i="1"/>
  <c r="GW797" i="1"/>
  <c r="DG351" i="1"/>
  <c r="DG403" i="1"/>
  <c r="DE404" i="1"/>
  <c r="DC409" i="1"/>
  <c r="DF414" i="1"/>
  <c r="CW1159" i="1" l="1"/>
  <c r="CW1162" i="1"/>
  <c r="CW513" i="1"/>
  <c r="CW1161" i="1"/>
  <c r="CW498" i="1"/>
  <c r="CW1163" i="1"/>
  <c r="CW536" i="1"/>
  <c r="CW1160" i="1"/>
  <c r="DK347" i="1"/>
  <c r="DL275" i="1"/>
  <c r="DL399" i="1" s="1"/>
  <c r="DL400" i="1" s="1"/>
  <c r="DM335" i="1"/>
  <c r="DM343" i="1"/>
  <c r="DN337" i="1"/>
  <c r="DI351" i="1"/>
  <c r="DI278" i="1" s="1"/>
  <c r="DI408" i="1" s="1"/>
  <c r="DJ276" i="1"/>
  <c r="DJ403" i="1" s="1"/>
  <c r="DJ404" i="1" s="1"/>
  <c r="DJ277" i="1"/>
  <c r="GX797" i="1"/>
  <c r="W1094" i="1"/>
  <c r="GC37" i="7"/>
  <c r="GW1129" i="1"/>
  <c r="GC79" i="7" s="1"/>
  <c r="DG278" i="1"/>
  <c r="DG404" i="1"/>
  <c r="DD409" i="1"/>
  <c r="CW20" i="1" l="1"/>
  <c r="CC9" i="7" s="1"/>
  <c r="CW537" i="1"/>
  <c r="CW539" i="1"/>
  <c r="CW538" i="1"/>
  <c r="CW1165" i="1"/>
  <c r="CW1156" i="1"/>
  <c r="DL347" i="1"/>
  <c r="DM275" i="1"/>
  <c r="DM399" i="1" s="1"/>
  <c r="DM400" i="1" s="1"/>
  <c r="DN335" i="1"/>
  <c r="DN343" i="1"/>
  <c r="DO337" i="1"/>
  <c r="DJ351" i="1"/>
  <c r="DJ278" i="1" s="1"/>
  <c r="DJ408" i="1" s="1"/>
  <c r="DK276" i="1"/>
  <c r="DK403" i="1" s="1"/>
  <c r="DK404" i="1" s="1"/>
  <c r="DK277" i="1"/>
  <c r="GD37" i="7"/>
  <c r="GX1129" i="1"/>
  <c r="GD79" i="7" s="1"/>
  <c r="W797" i="1"/>
  <c r="DH414" i="1"/>
  <c r="DI414" i="1"/>
  <c r="DG408" i="1"/>
  <c r="DG414" i="1"/>
  <c r="DE409" i="1"/>
  <c r="DJ414" i="1" l="1"/>
  <c r="CW1212" i="1"/>
  <c r="CC43" i="7" s="1"/>
  <c r="CC23" i="7"/>
  <c r="CC63" i="7"/>
  <c r="DM347" i="1"/>
  <c r="DN275" i="1"/>
  <c r="DN399" i="1" s="1"/>
  <c r="DN400" i="1" s="1"/>
  <c r="DO335" i="1"/>
  <c r="DO343" i="1"/>
  <c r="DP337" i="1"/>
  <c r="DK351" i="1"/>
  <c r="DK278" i="1" s="1"/>
  <c r="DL276" i="1"/>
  <c r="DL403" i="1" s="1"/>
  <c r="DL404" i="1" s="1"/>
  <c r="DL277" i="1"/>
  <c r="U79" i="5"/>
  <c r="E79" i="7"/>
  <c r="E79" i="5" s="1"/>
  <c r="S37" i="5"/>
  <c r="E37" i="7"/>
  <c r="T37" i="5"/>
  <c r="U37" i="5"/>
  <c r="DF409" i="1"/>
  <c r="CX513" i="1" l="1"/>
  <c r="CX1159" i="1"/>
  <c r="CX1161" i="1"/>
  <c r="CX498" i="1"/>
  <c r="CX536" i="1"/>
  <c r="CX1162" i="1"/>
  <c r="CX1163" i="1"/>
  <c r="CX1160" i="1"/>
  <c r="CW1214" i="1"/>
  <c r="CC81" i="7" s="1"/>
  <c r="DK408" i="1"/>
  <c r="DK414" i="1"/>
  <c r="DP335" i="1"/>
  <c r="DP343" i="1"/>
  <c r="DQ337" i="1"/>
  <c r="DL351" i="1"/>
  <c r="DL278" i="1" s="1"/>
  <c r="DL408" i="1" s="1"/>
  <c r="DM277" i="1"/>
  <c r="DM276" i="1"/>
  <c r="DM403" i="1" s="1"/>
  <c r="DM404" i="1" s="1"/>
  <c r="DN347" i="1"/>
  <c r="DO275" i="1"/>
  <c r="DO399" i="1" s="1"/>
  <c r="DO400" i="1" s="1"/>
  <c r="E37" i="5"/>
  <c r="DG409" i="1"/>
  <c r="DH409" i="1" s="1"/>
  <c r="CX1156" i="1" l="1"/>
  <c r="CX1165" i="1"/>
  <c r="CX20" i="1"/>
  <c r="CD9" i="7" s="1"/>
  <c r="CX538" i="1"/>
  <c r="CX539" i="1"/>
  <c r="CX537" i="1"/>
  <c r="DL414" i="1"/>
  <c r="DM351" i="1"/>
  <c r="DM278" i="1" s="1"/>
  <c r="DM408" i="1" s="1"/>
  <c r="DN277" i="1"/>
  <c r="DN276" i="1"/>
  <c r="DN403" i="1" s="1"/>
  <c r="DN404" i="1" s="1"/>
  <c r="DO347" i="1"/>
  <c r="DP275" i="1"/>
  <c r="DP399" i="1" s="1"/>
  <c r="DP400" i="1" s="1"/>
  <c r="DQ335" i="1"/>
  <c r="DQ343" i="1"/>
  <c r="DR337" i="1"/>
  <c r="DI409" i="1"/>
  <c r="CX1214" i="1" l="1"/>
  <c r="CD81" i="7" s="1"/>
  <c r="CD23" i="7"/>
  <c r="CD63" i="7"/>
  <c r="DN351" i="1"/>
  <c r="DN278" i="1" s="1"/>
  <c r="DN408" i="1" s="1"/>
  <c r="DO277" i="1"/>
  <c r="DO276" i="1"/>
  <c r="DO403" i="1" s="1"/>
  <c r="DO404" i="1" s="1"/>
  <c r="DM414" i="1"/>
  <c r="DR335" i="1"/>
  <c r="DR343" i="1"/>
  <c r="DS337" i="1"/>
  <c r="DP347" i="1"/>
  <c r="DQ275" i="1"/>
  <c r="DQ399" i="1" s="1"/>
  <c r="DQ400" i="1" s="1"/>
  <c r="DJ409" i="1"/>
  <c r="CY498" i="1" l="1"/>
  <c r="CY1163" i="1"/>
  <c r="CY513" i="1"/>
  <c r="CY1160" i="1"/>
  <c r="CY536" i="1"/>
  <c r="CY1162" i="1"/>
  <c r="CY1159" i="1"/>
  <c r="CY1161" i="1"/>
  <c r="DO351" i="1"/>
  <c r="DO278" i="1" s="1"/>
  <c r="DO408" i="1" s="1"/>
  <c r="DP276" i="1"/>
  <c r="DP403" i="1" s="1"/>
  <c r="DP404" i="1" s="1"/>
  <c r="DP277" i="1"/>
  <c r="DS335" i="1"/>
  <c r="DS343" i="1"/>
  <c r="DT337" i="1"/>
  <c r="DN414" i="1"/>
  <c r="DQ347" i="1"/>
  <c r="DR275" i="1"/>
  <c r="DR399" i="1" s="1"/>
  <c r="DR400" i="1" s="1"/>
  <c r="DK409" i="1"/>
  <c r="CY1156" i="1" l="1"/>
  <c r="CY1165" i="1"/>
  <c r="CY537" i="1"/>
  <c r="CY538" i="1"/>
  <c r="CY20" i="1"/>
  <c r="CE9" i="7" s="1"/>
  <c r="CY539" i="1"/>
  <c r="DT335" i="1"/>
  <c r="DT343" i="1"/>
  <c r="DU337" i="1"/>
  <c r="DP351" i="1"/>
  <c r="DP278" i="1" s="1"/>
  <c r="DP408" i="1" s="1"/>
  <c r="DQ277" i="1"/>
  <c r="DQ276" i="1"/>
  <c r="DQ403" i="1" s="1"/>
  <c r="DQ404" i="1" s="1"/>
  <c r="DO414" i="1"/>
  <c r="DR347" i="1"/>
  <c r="DS275" i="1"/>
  <c r="DS399" i="1" s="1"/>
  <c r="DS400" i="1" s="1"/>
  <c r="DL409" i="1"/>
  <c r="CY1214" i="1" l="1"/>
  <c r="CE81" i="7" s="1"/>
  <c r="CE23" i="7"/>
  <c r="CE63" i="7"/>
  <c r="DQ351" i="1"/>
  <c r="DQ278" i="1" s="1"/>
  <c r="DQ408" i="1" s="1"/>
  <c r="DR277" i="1"/>
  <c r="DR276" i="1"/>
  <c r="DR403" i="1" s="1"/>
  <c r="DR404" i="1" s="1"/>
  <c r="DP414" i="1"/>
  <c r="DS347" i="1"/>
  <c r="DT275" i="1"/>
  <c r="DT399" i="1" s="1"/>
  <c r="DT400" i="1" s="1"/>
  <c r="DU335" i="1"/>
  <c r="DU343" i="1"/>
  <c r="DV337" i="1"/>
  <c r="DM409" i="1"/>
  <c r="CZ513" i="1" l="1"/>
  <c r="CZ1159" i="1"/>
  <c r="CZ1160" i="1"/>
  <c r="CZ1161" i="1"/>
  <c r="CZ1163" i="1"/>
  <c r="CZ536" i="1"/>
  <c r="CZ498" i="1"/>
  <c r="CZ1162" i="1"/>
  <c r="DQ414" i="1"/>
  <c r="DV335" i="1"/>
  <c r="DV343" i="1"/>
  <c r="DW337" i="1"/>
  <c r="DT347" i="1"/>
  <c r="DU275" i="1"/>
  <c r="DR351" i="1"/>
  <c r="DR278" i="1" s="1"/>
  <c r="DS276" i="1"/>
  <c r="DS403" i="1" s="1"/>
  <c r="DS277" i="1"/>
  <c r="DN409" i="1"/>
  <c r="DS404" i="1" l="1"/>
  <c r="CZ538" i="1"/>
  <c r="CZ539" i="1"/>
  <c r="CZ20" i="1"/>
  <c r="CF9" i="7" s="1"/>
  <c r="CZ537" i="1"/>
  <c r="CZ1165" i="1"/>
  <c r="CZ1156" i="1"/>
  <c r="DS351" i="1"/>
  <c r="DT277" i="1"/>
  <c r="DT276" i="1"/>
  <c r="DW335" i="1"/>
  <c r="DW343" i="1"/>
  <c r="DX337" i="1"/>
  <c r="DU399" i="1"/>
  <c r="DR408" i="1"/>
  <c r="DR414" i="1"/>
  <c r="DU347" i="1"/>
  <c r="DV275" i="1"/>
  <c r="DV399" i="1" s="1"/>
  <c r="DV400" i="1" s="1"/>
  <c r="DO409" i="1"/>
  <c r="AH15" i="6"/>
  <c r="CF63" i="7" l="1"/>
  <c r="CZ1212" i="1"/>
  <c r="CF23" i="7"/>
  <c r="DT351" i="1"/>
  <c r="DT278" i="1" s="1"/>
  <c r="DT408" i="1" s="1"/>
  <c r="DU276" i="1"/>
  <c r="DU403" i="1" s="1"/>
  <c r="DU404" i="1" s="1"/>
  <c r="DU277" i="1"/>
  <c r="DU400" i="1"/>
  <c r="DV347" i="1"/>
  <c r="DW275" i="1"/>
  <c r="DW399" i="1" s="1"/>
  <c r="DW400" i="1" s="1"/>
  <c r="DT403" i="1"/>
  <c r="DS278" i="1"/>
  <c r="DX335" i="1"/>
  <c r="DX343" i="1"/>
  <c r="DY337" i="1"/>
  <c r="DP409" i="1"/>
  <c r="AB15" i="6"/>
  <c r="AC15" i="6"/>
  <c r="AD15" i="6"/>
  <c r="AE15" i="6"/>
  <c r="AF15" i="6"/>
  <c r="AG15" i="6"/>
  <c r="CF43" i="7" l="1"/>
  <c r="CZ1214" i="1"/>
  <c r="CF81" i="7" s="1"/>
  <c r="DA1159" i="1"/>
  <c r="DA1161" i="1"/>
  <c r="DA513" i="1"/>
  <c r="DA1162" i="1"/>
  <c r="DA498" i="1"/>
  <c r="DA1160" i="1"/>
  <c r="DA536" i="1"/>
  <c r="DA1163" i="1"/>
  <c r="DT414" i="1"/>
  <c r="DW347" i="1"/>
  <c r="DX275" i="1"/>
  <c r="DT404" i="1"/>
  <c r="DU351" i="1"/>
  <c r="DV276" i="1"/>
  <c r="DV277" i="1"/>
  <c r="DY335" i="1"/>
  <c r="DY343" i="1"/>
  <c r="DZ337" i="1"/>
  <c r="DS408" i="1"/>
  <c r="DS414" i="1"/>
  <c r="DQ409" i="1"/>
  <c r="DA1165" i="1" l="1"/>
  <c r="DA1156" i="1"/>
  <c r="DA20" i="1"/>
  <c r="CG9" i="7" s="1"/>
  <c r="DA537" i="1"/>
  <c r="DA538" i="1"/>
  <c r="DA539" i="1"/>
  <c r="DU278" i="1"/>
  <c r="DX347" i="1"/>
  <c r="DY275" i="1"/>
  <c r="DY399" i="1" s="1"/>
  <c r="DY400" i="1" s="1"/>
  <c r="DX399" i="1"/>
  <c r="DV351" i="1"/>
  <c r="DV278" i="1" s="1"/>
  <c r="DV408" i="1" s="1"/>
  <c r="DW276" i="1"/>
  <c r="DW403" i="1" s="1"/>
  <c r="DW404" i="1" s="1"/>
  <c r="DW277" i="1"/>
  <c r="DZ335" i="1"/>
  <c r="DZ343" i="1"/>
  <c r="EA337" i="1"/>
  <c r="DV403" i="1"/>
  <c r="DR409" i="1"/>
  <c r="CL498" i="1"/>
  <c r="CD498" i="1"/>
  <c r="BV498" i="1"/>
  <c r="BN498" i="1"/>
  <c r="BE498" i="1"/>
  <c r="AY498" i="1"/>
  <c r="AO498" i="1"/>
  <c r="AH498" i="1"/>
  <c r="CS498" i="1"/>
  <c r="CK498" i="1"/>
  <c r="CC498" i="1"/>
  <c r="BU498" i="1"/>
  <c r="BM498" i="1"/>
  <c r="BF498" i="1"/>
  <c r="AW498" i="1"/>
  <c r="AP498" i="1"/>
  <c r="AG498" i="1"/>
  <c r="CR498" i="1"/>
  <c r="CJ498" i="1"/>
  <c r="CB498" i="1"/>
  <c r="BT498" i="1"/>
  <c r="BL498" i="1"/>
  <c r="BD498" i="1"/>
  <c r="AV498" i="1"/>
  <c r="AN498" i="1"/>
  <c r="AF498" i="1"/>
  <c r="CQ498" i="1"/>
  <c r="CH498" i="1"/>
  <c r="CA498" i="1"/>
  <c r="BS498" i="1"/>
  <c r="BK498" i="1"/>
  <c r="BC498" i="1"/>
  <c r="AU498" i="1"/>
  <c r="AM498" i="1"/>
  <c r="AE498" i="1"/>
  <c r="CP498" i="1"/>
  <c r="CI498" i="1"/>
  <c r="BZ498" i="1"/>
  <c r="BQ498" i="1"/>
  <c r="BJ498" i="1"/>
  <c r="BB498" i="1"/>
  <c r="AT498" i="1"/>
  <c r="AL498" i="1"/>
  <c r="AD498" i="1"/>
  <c r="CO498" i="1"/>
  <c r="CG498" i="1"/>
  <c r="BY498" i="1"/>
  <c r="BR498" i="1"/>
  <c r="BH498" i="1"/>
  <c r="BA498" i="1"/>
  <c r="AS498" i="1"/>
  <c r="AJ498" i="1"/>
  <c r="AC498" i="1"/>
  <c r="CN498" i="1"/>
  <c r="CF498" i="1"/>
  <c r="BX498" i="1"/>
  <c r="BP498" i="1"/>
  <c r="BI498" i="1"/>
  <c r="AZ498" i="1"/>
  <c r="AR498" i="1"/>
  <c r="AK498" i="1"/>
  <c r="AB498" i="1"/>
  <c r="CM498" i="1"/>
  <c r="CE498" i="1"/>
  <c r="BW498" i="1"/>
  <c r="BO498" i="1"/>
  <c r="BG498" i="1"/>
  <c r="AX498" i="1"/>
  <c r="AQ498" i="1"/>
  <c r="AI498" i="1"/>
  <c r="AA498" i="1"/>
  <c r="CG63" i="7" l="1"/>
  <c r="DA1214" i="1"/>
  <c r="CG81" i="7" s="1"/>
  <c r="CG23" i="7"/>
  <c r="DY347" i="1"/>
  <c r="DZ275" i="1"/>
  <c r="DZ399" i="1" s="1"/>
  <c r="DZ400" i="1" s="1"/>
  <c r="DV414" i="1"/>
  <c r="DW351" i="1"/>
  <c r="DW278" i="1" s="1"/>
  <c r="DW408" i="1" s="1"/>
  <c r="DX276" i="1"/>
  <c r="DX277" i="1"/>
  <c r="DV404" i="1"/>
  <c r="EA335" i="1"/>
  <c r="EA343" i="1"/>
  <c r="EB337" i="1"/>
  <c r="DX400" i="1"/>
  <c r="DU408" i="1"/>
  <c r="DU414" i="1"/>
  <c r="DS409" i="1"/>
  <c r="AA514" i="1"/>
  <c r="AA513" i="1"/>
  <c r="AQ513" i="1"/>
  <c r="BG513" i="1"/>
  <c r="BW513" i="1"/>
  <c r="CM513" i="1"/>
  <c r="AK513" i="1"/>
  <c r="AZ513" i="1"/>
  <c r="BP513" i="1"/>
  <c r="CF513" i="1"/>
  <c r="AC513" i="1"/>
  <c r="AS513" i="1"/>
  <c r="BH513" i="1"/>
  <c r="BY513" i="1"/>
  <c r="CO513" i="1"/>
  <c r="AL513" i="1"/>
  <c r="BB513" i="1"/>
  <c r="BQ513" i="1"/>
  <c r="CI513" i="1"/>
  <c r="AE513" i="1"/>
  <c r="AU513" i="1"/>
  <c r="BK513" i="1"/>
  <c r="CA513" i="1"/>
  <c r="CQ513" i="1"/>
  <c r="AN513" i="1"/>
  <c r="BD513" i="1"/>
  <c r="BT513" i="1"/>
  <c r="CJ513" i="1"/>
  <c r="AG513" i="1"/>
  <c r="AW513" i="1"/>
  <c r="BM513" i="1"/>
  <c r="CC513" i="1"/>
  <c r="CS513" i="1"/>
  <c r="AO513" i="1"/>
  <c r="BE513" i="1"/>
  <c r="BV513" i="1"/>
  <c r="CL513" i="1"/>
  <c r="AA515" i="1"/>
  <c r="AI513" i="1"/>
  <c r="AX513" i="1"/>
  <c r="BO513" i="1"/>
  <c r="CE513" i="1"/>
  <c r="AB513" i="1"/>
  <c r="AR513" i="1"/>
  <c r="BI513" i="1"/>
  <c r="BX513" i="1"/>
  <c r="CN513" i="1"/>
  <c r="AJ513" i="1"/>
  <c r="BA513" i="1"/>
  <c r="BR513" i="1"/>
  <c r="CG513" i="1"/>
  <c r="AD513" i="1"/>
  <c r="AT513" i="1"/>
  <c r="BJ513" i="1"/>
  <c r="BZ513" i="1"/>
  <c r="CP513" i="1"/>
  <c r="AM513" i="1"/>
  <c r="BC513" i="1"/>
  <c r="BS513" i="1"/>
  <c r="CH513" i="1"/>
  <c r="AF513" i="1"/>
  <c r="AV513" i="1"/>
  <c r="BL513" i="1"/>
  <c r="CB513" i="1"/>
  <c r="CR513" i="1"/>
  <c r="AP513" i="1"/>
  <c r="BF513" i="1"/>
  <c r="BU513" i="1"/>
  <c r="CK513" i="1"/>
  <c r="AH513" i="1"/>
  <c r="AY513" i="1"/>
  <c r="BN513" i="1"/>
  <c r="CD513" i="1"/>
  <c r="DB498" i="1" l="1"/>
  <c r="DB1159" i="1"/>
  <c r="DB1162" i="1"/>
  <c r="DB1160" i="1"/>
  <c r="DB513" i="1"/>
  <c r="DB1161" i="1"/>
  <c r="DB536" i="1"/>
  <c r="DB1163" i="1"/>
  <c r="EB335" i="1"/>
  <c r="EB343" i="1"/>
  <c r="EC337" i="1"/>
  <c r="DZ347" i="1"/>
  <c r="EA275" i="1"/>
  <c r="DX403" i="1"/>
  <c r="DW414" i="1"/>
  <c r="DX351" i="1"/>
  <c r="DX278" i="1" s="1"/>
  <c r="DX414" i="1" s="1"/>
  <c r="DY277" i="1"/>
  <c r="DY276" i="1"/>
  <c r="DY403" i="1" s="1"/>
  <c r="DY404" i="1" s="1"/>
  <c r="DT409" i="1"/>
  <c r="AA511" i="1"/>
  <c r="AB604" i="1"/>
  <c r="AB536" i="1"/>
  <c r="AB586" i="1"/>
  <c r="DB538" i="1" l="1"/>
  <c r="DB539" i="1"/>
  <c r="DB20" i="1"/>
  <c r="CH9" i="7" s="1"/>
  <c r="DB537" i="1"/>
  <c r="DB1156" i="1"/>
  <c r="DB1165" i="1"/>
  <c r="EA399" i="1"/>
  <c r="DY351" i="1"/>
  <c r="DY278" i="1" s="1"/>
  <c r="DY408" i="1" s="1"/>
  <c r="DZ276" i="1"/>
  <c r="DZ403" i="1" s="1"/>
  <c r="DZ404" i="1" s="1"/>
  <c r="DZ277" i="1"/>
  <c r="EC335" i="1"/>
  <c r="EC343" i="1"/>
  <c r="ED337" i="1"/>
  <c r="EA347" i="1"/>
  <c r="EB275" i="1"/>
  <c r="EB399" i="1" s="1"/>
  <c r="EB400" i="1" s="1"/>
  <c r="DX408" i="1"/>
  <c r="DX404" i="1"/>
  <c r="DU409" i="1"/>
  <c r="AV536" i="1"/>
  <c r="AV586" i="1"/>
  <c r="AV604" i="1"/>
  <c r="CT604" i="1"/>
  <c r="CT586" i="1"/>
  <c r="AZ536" i="1"/>
  <c r="AZ586" i="1"/>
  <c r="AZ604" i="1"/>
  <c r="AR536" i="1"/>
  <c r="AR604" i="1"/>
  <c r="AR586" i="1"/>
  <c r="BF536" i="1"/>
  <c r="BF604" i="1"/>
  <c r="BF586" i="1"/>
  <c r="BP536" i="1"/>
  <c r="BP604" i="1"/>
  <c r="BP586" i="1"/>
  <c r="BZ586" i="1"/>
  <c r="BZ536" i="1"/>
  <c r="BZ604" i="1"/>
  <c r="CQ536" i="1"/>
  <c r="CQ604" i="1"/>
  <c r="CQ586" i="1"/>
  <c r="BN536" i="1"/>
  <c r="BN586" i="1"/>
  <c r="BN604" i="1"/>
  <c r="BH536" i="1"/>
  <c r="BH604" i="1"/>
  <c r="BH586" i="1"/>
  <c r="CS586" i="1"/>
  <c r="CS604" i="1"/>
  <c r="CS536" i="1"/>
  <c r="AT586" i="1"/>
  <c r="AT604" i="1"/>
  <c r="AT536" i="1"/>
  <c r="CD604" i="1"/>
  <c r="CD586" i="1"/>
  <c r="CD536" i="1"/>
  <c r="CM604" i="1"/>
  <c r="CM536" i="1"/>
  <c r="CM586" i="1"/>
  <c r="BK586" i="1"/>
  <c r="BK536" i="1"/>
  <c r="BK604" i="1"/>
  <c r="CO604" i="1"/>
  <c r="CO536" i="1"/>
  <c r="CO586" i="1"/>
  <c r="AJ604" i="1"/>
  <c r="AJ586" i="1"/>
  <c r="AJ536" i="1"/>
  <c r="CH586" i="1"/>
  <c r="CH604" i="1"/>
  <c r="CH536" i="1"/>
  <c r="AX604" i="1"/>
  <c r="AX586" i="1"/>
  <c r="AX536" i="1"/>
  <c r="AD604" i="1"/>
  <c r="AD586" i="1"/>
  <c r="AD536" i="1"/>
  <c r="AN604" i="1"/>
  <c r="AN586" i="1"/>
  <c r="AN536" i="1"/>
  <c r="BO586" i="1"/>
  <c r="BO536" i="1"/>
  <c r="BO604" i="1"/>
  <c r="AP586" i="1"/>
  <c r="AP536" i="1"/>
  <c r="AP604" i="1"/>
  <c r="BR536" i="1"/>
  <c r="BR604" i="1"/>
  <c r="BR586" i="1"/>
  <c r="AY586" i="1"/>
  <c r="AY536" i="1"/>
  <c r="AY604" i="1"/>
  <c r="AC536" i="1"/>
  <c r="AC586" i="1"/>
  <c r="AB590" i="1" s="1"/>
  <c r="AC604" i="1"/>
  <c r="AB608" i="1" s="1"/>
  <c r="CJ586" i="1"/>
  <c r="CJ536" i="1"/>
  <c r="CJ604" i="1"/>
  <c r="CP536" i="1"/>
  <c r="CP604" i="1"/>
  <c r="CP586" i="1"/>
  <c r="AB539" i="1"/>
  <c r="AB538" i="1"/>
  <c r="AB20" i="1"/>
  <c r="H9" i="7" s="1"/>
  <c r="AB537" i="1"/>
  <c r="CN604" i="1"/>
  <c r="CN536" i="1"/>
  <c r="CN586" i="1"/>
  <c r="AW536" i="1"/>
  <c r="AW604" i="1"/>
  <c r="AW586" i="1"/>
  <c r="BD586" i="1"/>
  <c r="BD604" i="1"/>
  <c r="BD536" i="1"/>
  <c r="CI586" i="1"/>
  <c r="CI604" i="1"/>
  <c r="CI536" i="1"/>
  <c r="BM586" i="1"/>
  <c r="BM536" i="1"/>
  <c r="BM604" i="1"/>
  <c r="AI586" i="1"/>
  <c r="AI604" i="1"/>
  <c r="AI536" i="1"/>
  <c r="BS604" i="1"/>
  <c r="BS586" i="1"/>
  <c r="BS536" i="1"/>
  <c r="BI536" i="1"/>
  <c r="BI604" i="1"/>
  <c r="BI586" i="1"/>
  <c r="CC604" i="1"/>
  <c r="CC586" i="1"/>
  <c r="CC536" i="1"/>
  <c r="BG604" i="1"/>
  <c r="BG586" i="1"/>
  <c r="BG536" i="1"/>
  <c r="AS604" i="1"/>
  <c r="AS586" i="1"/>
  <c r="AS536" i="1"/>
  <c r="CB604" i="1"/>
  <c r="CB536" i="1"/>
  <c r="CB586" i="1"/>
  <c r="BB586" i="1"/>
  <c r="BB604" i="1"/>
  <c r="BB536" i="1"/>
  <c r="AF586" i="1"/>
  <c r="AF536" i="1"/>
  <c r="AF604" i="1"/>
  <c r="AM586" i="1"/>
  <c r="AM604" i="1"/>
  <c r="AM536" i="1"/>
  <c r="BJ536" i="1"/>
  <c r="BJ586" i="1"/>
  <c r="BJ604" i="1"/>
  <c r="BY586" i="1"/>
  <c r="BY604" i="1"/>
  <c r="BY536" i="1"/>
  <c r="AQ604" i="1"/>
  <c r="AQ586" i="1"/>
  <c r="AQ536" i="1"/>
  <c r="CA604" i="1"/>
  <c r="CA586" i="1"/>
  <c r="CA536" i="1"/>
  <c r="AL604" i="1"/>
  <c r="AL586" i="1"/>
  <c r="AL536" i="1"/>
  <c r="BU604" i="1"/>
  <c r="BU536" i="1"/>
  <c r="BU586" i="1"/>
  <c r="BW604" i="1"/>
  <c r="BW536" i="1"/>
  <c r="BW586" i="1"/>
  <c r="AO536" i="1"/>
  <c r="AO604" i="1"/>
  <c r="AO586" i="1"/>
  <c r="AH586" i="1"/>
  <c r="AH536" i="1"/>
  <c r="AH604" i="1"/>
  <c r="BT604" i="1"/>
  <c r="BT536" i="1"/>
  <c r="BT586" i="1"/>
  <c r="AU586" i="1"/>
  <c r="AU604" i="1"/>
  <c r="AU536" i="1"/>
  <c r="BA536" i="1"/>
  <c r="BA586" i="1"/>
  <c r="BA604" i="1"/>
  <c r="CK604" i="1"/>
  <c r="CJ608" i="1" s="1"/>
  <c r="CK586" i="1"/>
  <c r="CK536" i="1"/>
  <c r="CE536" i="1"/>
  <c r="CE604" i="1"/>
  <c r="CE586" i="1"/>
  <c r="BL586" i="1"/>
  <c r="BL536" i="1"/>
  <c r="BL604" i="1"/>
  <c r="BK608" i="1" s="1"/>
  <c r="CF586" i="1"/>
  <c r="CF604" i="1"/>
  <c r="CF536" i="1"/>
  <c r="AE536" i="1"/>
  <c r="AE604" i="1"/>
  <c r="AE586" i="1"/>
  <c r="BV604" i="1"/>
  <c r="BV586" i="1"/>
  <c r="BV536" i="1"/>
  <c r="BX536" i="1"/>
  <c r="BX586" i="1"/>
  <c r="BX604" i="1"/>
  <c r="CR536" i="1"/>
  <c r="CR604" i="1"/>
  <c r="CR586" i="1"/>
  <c r="AK586" i="1"/>
  <c r="AJ590" i="1" s="1"/>
  <c r="AK604" i="1"/>
  <c r="AJ608" i="1" s="1"/>
  <c r="AK536" i="1"/>
  <c r="AG586" i="1"/>
  <c r="AG536" i="1"/>
  <c r="AG604" i="1"/>
  <c r="CL604" i="1"/>
  <c r="CL586" i="1"/>
  <c r="CL536" i="1"/>
  <c r="AA536" i="1"/>
  <c r="AA586" i="1"/>
  <c r="AA604" i="1"/>
  <c r="AA12" i="1"/>
  <c r="BC586" i="1"/>
  <c r="BC604" i="1"/>
  <c r="BC536" i="1"/>
  <c r="BQ536" i="1"/>
  <c r="BQ586" i="1"/>
  <c r="BQ604" i="1"/>
  <c r="BP608" i="1" s="1"/>
  <c r="BE604" i="1"/>
  <c r="BE586" i="1"/>
  <c r="BE536" i="1"/>
  <c r="CG536" i="1"/>
  <c r="CG586" i="1"/>
  <c r="CG604" i="1"/>
  <c r="DB1214" i="1" l="1"/>
  <c r="CH81" i="7" s="1"/>
  <c r="CH23" i="7"/>
  <c r="CH63" i="7"/>
  <c r="CQ608" i="1"/>
  <c r="AR608" i="1"/>
  <c r="DY414" i="1"/>
  <c r="EA400" i="1"/>
  <c r="ED335" i="1"/>
  <c r="ED343" i="1"/>
  <c r="EE337" i="1"/>
  <c r="DZ351" i="1"/>
  <c r="DZ278" i="1" s="1"/>
  <c r="DZ414" i="1" s="1"/>
  <c r="EA277" i="1"/>
  <c r="EA276" i="1"/>
  <c r="EB347" i="1"/>
  <c r="EC275" i="1"/>
  <c r="EC399" i="1" s="1"/>
  <c r="EC400" i="1" s="1"/>
  <c r="AN590" i="1"/>
  <c r="AP590" i="1"/>
  <c r="AZ590" i="1"/>
  <c r="BH608" i="1"/>
  <c r="AR590" i="1"/>
  <c r="BN590" i="1"/>
  <c r="DV409" i="1"/>
  <c r="CD608" i="1"/>
  <c r="AZ608" i="1"/>
  <c r="BD608" i="1"/>
  <c r="CD590" i="1"/>
  <c r="AT608" i="1"/>
  <c r="BB590" i="1"/>
  <c r="BZ608" i="1"/>
  <c r="CH608" i="1"/>
  <c r="BF590" i="1"/>
  <c r="BW608" i="1"/>
  <c r="AD608" i="1"/>
  <c r="BB608" i="1"/>
  <c r="BS590" i="1"/>
  <c r="CH590" i="1"/>
  <c r="BR608" i="1"/>
  <c r="AV608" i="1"/>
  <c r="AT590" i="1"/>
  <c r="CM590" i="1"/>
  <c r="AP608" i="1"/>
  <c r="BF608" i="1"/>
  <c r="AF608" i="1"/>
  <c r="BZ590" i="1"/>
  <c r="BI608" i="1"/>
  <c r="BR590" i="1"/>
  <c r="AV590" i="1"/>
  <c r="BH590" i="1"/>
  <c r="CM608" i="1"/>
  <c r="CE608" i="1"/>
  <c r="CO608" i="1"/>
  <c r="CK590" i="1"/>
  <c r="CF608" i="1"/>
  <c r="BU608" i="1"/>
  <c r="BI590" i="1"/>
  <c r="CB608" i="1"/>
  <c r="AX608" i="1"/>
  <c r="CK608" i="1"/>
  <c r="BS608" i="1"/>
  <c r="BK590" i="1"/>
  <c r="BN608" i="1"/>
  <c r="CE590" i="1"/>
  <c r="AX590" i="1"/>
  <c r="BT608" i="1"/>
  <c r="CR27" i="1"/>
  <c r="AY27" i="1"/>
  <c r="BR27" i="1"/>
  <c r="BD590" i="1"/>
  <c r="BD27" i="1"/>
  <c r="BV27" i="1"/>
  <c r="CD27" i="1"/>
  <c r="CF590" i="1"/>
  <c r="BN27" i="1"/>
  <c r="BC20" i="1"/>
  <c r="AI9" i="7" s="1"/>
  <c r="BC538" i="1"/>
  <c r="BC537" i="1"/>
  <c r="BC539" i="1"/>
  <c r="AG539" i="1"/>
  <c r="AG537" i="1"/>
  <c r="AG20" i="1"/>
  <c r="M9" i="7" s="1"/>
  <c r="AG538" i="1"/>
  <c r="BL27" i="1"/>
  <c r="AD590" i="1"/>
  <c r="CG538" i="1"/>
  <c r="CG537" i="1"/>
  <c r="CG539" i="1"/>
  <c r="CG20" i="1"/>
  <c r="BM9" i="7" s="1"/>
  <c r="AA608" i="1"/>
  <c r="W604" i="1"/>
  <c r="BW590" i="1"/>
  <c r="BL538" i="1"/>
  <c r="BL20" i="1"/>
  <c r="AR9" i="7" s="1"/>
  <c r="BL539" i="1"/>
  <c r="BL537" i="1"/>
  <c r="BP590" i="1"/>
  <c r="AA590" i="1"/>
  <c r="W586" i="1"/>
  <c r="AF590" i="1"/>
  <c r="CQ590" i="1"/>
  <c r="AV27" i="1"/>
  <c r="AH537" i="1"/>
  <c r="AH538" i="1"/>
  <c r="AH20" i="1"/>
  <c r="N9" i="7" s="1"/>
  <c r="AH539" i="1"/>
  <c r="AA538" i="1"/>
  <c r="AA537" i="1"/>
  <c r="AA539" i="1"/>
  <c r="AA20" i="1"/>
  <c r="AK537" i="1"/>
  <c r="AK539" i="1"/>
  <c r="AK538" i="1"/>
  <c r="AK20" i="1"/>
  <c r="Q9" i="7" s="1"/>
  <c r="BX538" i="1"/>
  <c r="BX537" i="1"/>
  <c r="BX539" i="1"/>
  <c r="BX20" i="1"/>
  <c r="BD9" i="7" s="1"/>
  <c r="AE20" i="1"/>
  <c r="K9" i="7" s="1"/>
  <c r="AE539" i="1"/>
  <c r="AE538" i="1"/>
  <c r="AE537" i="1"/>
  <c r="CJ590" i="1"/>
  <c r="AE27" i="1"/>
  <c r="AI27" i="1"/>
  <c r="AU537" i="1"/>
  <c r="AU539" i="1"/>
  <c r="AU20" i="1"/>
  <c r="AA9" i="7" s="1"/>
  <c r="AU538" i="1"/>
  <c r="BQ538" i="1"/>
  <c r="BQ537" i="1"/>
  <c r="BQ539" i="1"/>
  <c r="BQ20" i="1"/>
  <c r="AW9" i="7" s="1"/>
  <c r="CL537" i="1"/>
  <c r="CL539" i="1"/>
  <c r="CL538" i="1"/>
  <c r="CL20" i="1"/>
  <c r="BR9" i="7" s="1"/>
  <c r="BV539" i="1"/>
  <c r="BV538" i="1"/>
  <c r="BV537" i="1"/>
  <c r="BV20" i="1"/>
  <c r="BB9" i="7" s="1"/>
  <c r="BE539" i="1"/>
  <c r="BE20" i="1"/>
  <c r="AK9" i="7" s="1"/>
  <c r="BE537" i="1"/>
  <c r="BE538" i="1"/>
  <c r="AP27" i="1"/>
  <c r="CR539" i="1"/>
  <c r="CR538" i="1"/>
  <c r="CR537" i="1"/>
  <c r="CR20" i="1"/>
  <c r="BX9" i="7" s="1"/>
  <c r="CF20" i="1"/>
  <c r="BL9" i="7" s="1"/>
  <c r="CF539" i="1"/>
  <c r="CF538" i="1"/>
  <c r="CF537" i="1"/>
  <c r="BA27" i="1"/>
  <c r="BU590" i="1"/>
  <c r="CE20" i="1"/>
  <c r="BK9" i="7" s="1"/>
  <c r="CE539" i="1"/>
  <c r="CE538" i="1"/>
  <c r="CE537" i="1"/>
  <c r="CA27" i="1"/>
  <c r="AM538" i="1"/>
  <c r="AM20" i="1"/>
  <c r="S9" i="7" s="1"/>
  <c r="AM537" i="1"/>
  <c r="AM539" i="1"/>
  <c r="CA590" i="1"/>
  <c r="CC539" i="1"/>
  <c r="CC538" i="1"/>
  <c r="CC537" i="1"/>
  <c r="CC20" i="1"/>
  <c r="BI9" i="7" s="1"/>
  <c r="CI590" i="1"/>
  <c r="AC20" i="1"/>
  <c r="I9" i="7" s="1"/>
  <c r="AC539" i="1"/>
  <c r="AC538" i="1"/>
  <c r="AC537" i="1"/>
  <c r="CG27" i="1"/>
  <c r="AX538" i="1"/>
  <c r="AX537" i="1"/>
  <c r="AX539" i="1"/>
  <c r="AX20" i="1"/>
  <c r="AD9" i="7" s="1"/>
  <c r="AI590" i="1"/>
  <c r="CL590" i="1"/>
  <c r="CP608" i="1"/>
  <c r="CP612" i="1" s="1"/>
  <c r="BZ537" i="1"/>
  <c r="BZ20" i="1"/>
  <c r="BF9" i="7" s="1"/>
  <c r="BZ539" i="1"/>
  <c r="BZ538" i="1"/>
  <c r="BO590" i="1"/>
  <c r="BN594" i="1" s="1"/>
  <c r="AZ539" i="1"/>
  <c r="AZ538" i="1"/>
  <c r="AZ537" i="1"/>
  <c r="AZ20" i="1"/>
  <c r="AF9" i="7" s="1"/>
  <c r="AV20" i="1"/>
  <c r="AB9" i="7" s="1"/>
  <c r="AV538" i="1"/>
  <c r="AV537" i="1"/>
  <c r="AV539" i="1"/>
  <c r="BT539" i="1"/>
  <c r="BT537" i="1"/>
  <c r="BT538" i="1"/>
  <c r="BT20" i="1"/>
  <c r="AZ9" i="7" s="1"/>
  <c r="BV590" i="1"/>
  <c r="AQ539" i="1"/>
  <c r="AQ537" i="1"/>
  <c r="AQ20" i="1"/>
  <c r="W9" i="7" s="1"/>
  <c r="AQ538" i="1"/>
  <c r="BJ539" i="1"/>
  <c r="BJ537" i="1"/>
  <c r="BJ20" i="1"/>
  <c r="AP9" i="7" s="1"/>
  <c r="BJ538" i="1"/>
  <c r="AL608" i="1"/>
  <c r="BA590" i="1"/>
  <c r="CB539" i="1"/>
  <c r="CB537" i="1"/>
  <c r="CB538" i="1"/>
  <c r="CB20" i="1"/>
  <c r="BH9" i="7" s="1"/>
  <c r="AS539" i="1"/>
  <c r="AS537" i="1"/>
  <c r="AS538" i="1"/>
  <c r="AS20" i="1"/>
  <c r="Y9" i="7" s="1"/>
  <c r="CB590" i="1"/>
  <c r="BL590" i="1"/>
  <c r="AN20" i="1"/>
  <c r="T9" i="7" s="1"/>
  <c r="AN539" i="1"/>
  <c r="AN538" i="1"/>
  <c r="AN537" i="1"/>
  <c r="AD538" i="1"/>
  <c r="AD539" i="1"/>
  <c r="AD537" i="1"/>
  <c r="AD20" i="1"/>
  <c r="J9" i="7" s="1"/>
  <c r="AW590" i="1"/>
  <c r="AI608" i="1"/>
  <c r="CM537" i="1"/>
  <c r="CM538" i="1"/>
  <c r="CM539" i="1"/>
  <c r="CM20" i="1"/>
  <c r="BS9" i="7" s="1"/>
  <c r="AS590" i="1"/>
  <c r="CS538" i="1"/>
  <c r="CS537" i="1"/>
  <c r="CS20" i="1"/>
  <c r="BY9" i="7" s="1"/>
  <c r="CS539" i="1"/>
  <c r="CQ539" i="1"/>
  <c r="CQ537" i="1"/>
  <c r="CQ20" i="1"/>
  <c r="BW9" i="7" s="1"/>
  <c r="CQ538" i="1"/>
  <c r="BO608" i="1"/>
  <c r="BO612" i="1" s="1"/>
  <c r="AQ590" i="1"/>
  <c r="AQ594" i="1" s="1"/>
  <c r="CS590" i="1"/>
  <c r="CT590" i="1"/>
  <c r="AG590" i="1"/>
  <c r="AK27" i="1"/>
  <c r="AL590" i="1"/>
  <c r="AI538" i="1"/>
  <c r="AI539" i="1"/>
  <c r="AI20" i="1"/>
  <c r="O9" i="7" s="1"/>
  <c r="AI537" i="1"/>
  <c r="CP590" i="1"/>
  <c r="CO590" i="1"/>
  <c r="AU27" i="1"/>
  <c r="AM590" i="1"/>
  <c r="AC590" i="1"/>
  <c r="AB594" i="1" s="1"/>
  <c r="AW608" i="1"/>
  <c r="CH537" i="1"/>
  <c r="CH539" i="1"/>
  <c r="CH20" i="1"/>
  <c r="BN9" i="7" s="1"/>
  <c r="CH538" i="1"/>
  <c r="BJ608" i="1"/>
  <c r="BJ612" i="1" s="1"/>
  <c r="CR608" i="1"/>
  <c r="BY590" i="1"/>
  <c r="BP20" i="1"/>
  <c r="AV9" i="7" s="1"/>
  <c r="BP537" i="1"/>
  <c r="BP539" i="1"/>
  <c r="BP538" i="1"/>
  <c r="AQ608" i="1"/>
  <c r="AQ612" i="1" s="1"/>
  <c r="CT608" i="1"/>
  <c r="CS608" i="1"/>
  <c r="CK538" i="1"/>
  <c r="CK539" i="1"/>
  <c r="CK537" i="1"/>
  <c r="CK20" i="1"/>
  <c r="BQ9" i="7" s="1"/>
  <c r="BA537" i="1"/>
  <c r="BA538" i="1"/>
  <c r="BA539" i="1"/>
  <c r="BA20" i="1"/>
  <c r="AG9" i="7" s="1"/>
  <c r="CC27" i="1"/>
  <c r="AO538" i="1"/>
  <c r="AO20" i="1"/>
  <c r="U9" i="7" s="1"/>
  <c r="AO537" i="1"/>
  <c r="AO539" i="1"/>
  <c r="BW538" i="1"/>
  <c r="BW537" i="1"/>
  <c r="BW539" i="1"/>
  <c r="BW20" i="1"/>
  <c r="BC9" i="7" s="1"/>
  <c r="BQ27" i="1"/>
  <c r="AE608" i="1"/>
  <c r="CA608" i="1"/>
  <c r="AH608" i="1"/>
  <c r="AY537" i="1"/>
  <c r="AY538" i="1"/>
  <c r="AY20" i="1"/>
  <c r="AE9" i="7" s="1"/>
  <c r="AY539" i="1"/>
  <c r="AO608" i="1"/>
  <c r="AN608" i="1"/>
  <c r="AM608" i="1"/>
  <c r="AC608" i="1"/>
  <c r="AC612" i="1" s="1"/>
  <c r="CG608" i="1"/>
  <c r="BK539" i="1"/>
  <c r="BK537" i="1"/>
  <c r="BK20" i="1"/>
  <c r="AQ9" i="7" s="1"/>
  <c r="BK538" i="1"/>
  <c r="CL608" i="1"/>
  <c r="BE590" i="1"/>
  <c r="BE594" i="1" s="1"/>
  <c r="BV608" i="1"/>
  <c r="BV612" i="1" s="1"/>
  <c r="AL537" i="1"/>
  <c r="AL539" i="1"/>
  <c r="AL538" i="1"/>
  <c r="AL20" i="1"/>
  <c r="R9" i="7" s="1"/>
  <c r="BS538" i="1"/>
  <c r="BS539" i="1"/>
  <c r="BS20" i="1"/>
  <c r="AY9" i="7" s="1"/>
  <c r="BS537" i="1"/>
  <c r="AH590" i="1"/>
  <c r="CP537" i="1"/>
  <c r="CP539" i="1"/>
  <c r="CP538" i="1"/>
  <c r="CP20" i="1"/>
  <c r="BV9" i="7" s="1"/>
  <c r="BQ590" i="1"/>
  <c r="AP537" i="1"/>
  <c r="AP539" i="1"/>
  <c r="AP20" i="1"/>
  <c r="V9" i="7" s="1"/>
  <c r="AP538" i="1"/>
  <c r="CG590" i="1"/>
  <c r="CG594" i="1" s="1"/>
  <c r="CN590" i="1"/>
  <c r="BJ590" i="1"/>
  <c r="CR590" i="1"/>
  <c r="AR538" i="1"/>
  <c r="AR537" i="1"/>
  <c r="AR539" i="1"/>
  <c r="AR20" i="1"/>
  <c r="X9" i="7" s="1"/>
  <c r="AK590" i="1"/>
  <c r="BY537" i="1"/>
  <c r="BY538" i="1"/>
  <c r="BY20" i="1"/>
  <c r="BE9" i="7" s="1"/>
  <c r="BY539" i="1"/>
  <c r="AF20" i="1"/>
  <c r="L9" i="7" s="1"/>
  <c r="AF538" i="1"/>
  <c r="AF539" i="1"/>
  <c r="AF537" i="1"/>
  <c r="BI538" i="1"/>
  <c r="BI20" i="1"/>
  <c r="AO9" i="7" s="1"/>
  <c r="BI537" i="1"/>
  <c r="BI539" i="1"/>
  <c r="BD20" i="1"/>
  <c r="AJ9" i="7" s="1"/>
  <c r="BD537" i="1"/>
  <c r="BD539" i="1"/>
  <c r="BD538" i="1"/>
  <c r="BG27" i="1"/>
  <c r="BQ608" i="1"/>
  <c r="BQ612" i="1" s="1"/>
  <c r="CO537" i="1"/>
  <c r="CO20" i="1"/>
  <c r="BU9" i="7" s="1"/>
  <c r="CO538" i="1"/>
  <c r="CO539" i="1"/>
  <c r="CD539" i="1"/>
  <c r="CD537" i="1"/>
  <c r="CD538" i="1"/>
  <c r="CD20" i="1"/>
  <c r="BJ9" i="7" s="1"/>
  <c r="BG590" i="1"/>
  <c r="BM608" i="1"/>
  <c r="BE608" i="1"/>
  <c r="AY608" i="1"/>
  <c r="AU608" i="1"/>
  <c r="AC27" i="1"/>
  <c r="AS27" i="1"/>
  <c r="BT590" i="1"/>
  <c r="BS594" i="1" s="1"/>
  <c r="AK608" i="1"/>
  <c r="CA537" i="1"/>
  <c r="CA538" i="1"/>
  <c r="CA539" i="1"/>
  <c r="CA20" i="1"/>
  <c r="BG9" i="7" s="1"/>
  <c r="BX608" i="1"/>
  <c r="AE590" i="1"/>
  <c r="BB539" i="1"/>
  <c r="BB20" i="1"/>
  <c r="AH9" i="7" s="1"/>
  <c r="BB537" i="1"/>
  <c r="BB538" i="1"/>
  <c r="AR27" i="1"/>
  <c r="BL608" i="1"/>
  <c r="BC608" i="1"/>
  <c r="AW538" i="1"/>
  <c r="AW20" i="1"/>
  <c r="AC9" i="7" s="1"/>
  <c r="AW537" i="1"/>
  <c r="AW539" i="1"/>
  <c r="CN537" i="1"/>
  <c r="CN539" i="1"/>
  <c r="CN538" i="1"/>
  <c r="CN20" i="1"/>
  <c r="BT9" i="7" s="1"/>
  <c r="CI608" i="1"/>
  <c r="BR539" i="1"/>
  <c r="BR20" i="1"/>
  <c r="AX9" i="7" s="1"/>
  <c r="BR537" i="1"/>
  <c r="BR538" i="1"/>
  <c r="AO590" i="1"/>
  <c r="BO538" i="1"/>
  <c r="BO539" i="1"/>
  <c r="BO537" i="1"/>
  <c r="BO20" i="1"/>
  <c r="AU9" i="7" s="1"/>
  <c r="AJ20" i="1"/>
  <c r="P9" i="7" s="1"/>
  <c r="AJ537" i="1"/>
  <c r="AJ539" i="1"/>
  <c r="AJ538" i="1"/>
  <c r="CN608" i="1"/>
  <c r="CC590" i="1"/>
  <c r="AT20" i="1"/>
  <c r="Z9" i="7" s="1"/>
  <c r="AT538" i="1"/>
  <c r="AT539" i="1"/>
  <c r="AT537" i="1"/>
  <c r="BG608" i="1"/>
  <c r="BM590" i="1"/>
  <c r="BF537" i="1"/>
  <c r="BF539" i="1"/>
  <c r="BF538" i="1"/>
  <c r="BF20" i="1"/>
  <c r="AL9" i="7" s="1"/>
  <c r="AY590" i="1"/>
  <c r="AU590" i="1"/>
  <c r="BJ27" i="1"/>
  <c r="AG608" i="1"/>
  <c r="BU20" i="1"/>
  <c r="BA9" i="7" s="1"/>
  <c r="BU537" i="1"/>
  <c r="BU538" i="1"/>
  <c r="BU539" i="1"/>
  <c r="BX590" i="1"/>
  <c r="BA608" i="1"/>
  <c r="BG20" i="1"/>
  <c r="AM9" i="7" s="1"/>
  <c r="BG539" i="1"/>
  <c r="BG538" i="1"/>
  <c r="BG537" i="1"/>
  <c r="BY27" i="1"/>
  <c r="BM20" i="1"/>
  <c r="AS9" i="7" s="1"/>
  <c r="BM539" i="1"/>
  <c r="BM538" i="1"/>
  <c r="BM537" i="1"/>
  <c r="CI537" i="1"/>
  <c r="CI538" i="1"/>
  <c r="CI539" i="1"/>
  <c r="CI20" i="1"/>
  <c r="BO9" i="7" s="1"/>
  <c r="BC590" i="1"/>
  <c r="CJ537" i="1"/>
  <c r="CJ538" i="1"/>
  <c r="CJ539" i="1"/>
  <c r="CJ20" i="1"/>
  <c r="BP9" i="7" s="1"/>
  <c r="CL27" i="1"/>
  <c r="CC608" i="1"/>
  <c r="AS608" i="1"/>
  <c r="AS612" i="1" s="1"/>
  <c r="BH539" i="1"/>
  <c r="BH538" i="1"/>
  <c r="BH20" i="1"/>
  <c r="AN9" i="7" s="1"/>
  <c r="BH537" i="1"/>
  <c r="BN538" i="1"/>
  <c r="BN539" i="1"/>
  <c r="BN537" i="1"/>
  <c r="BN20" i="1"/>
  <c r="AT9" i="7" s="1"/>
  <c r="BY608" i="1"/>
  <c r="DC1163" i="1" l="1"/>
  <c r="DC1162" i="1"/>
  <c r="DC498" i="1"/>
  <c r="DC1161" i="1"/>
  <c r="DC514" i="1"/>
  <c r="DC513" i="1"/>
  <c r="DC1159" i="1"/>
  <c r="DC515" i="1"/>
  <c r="DC536" i="1"/>
  <c r="DC1160" i="1"/>
  <c r="EA351" i="1"/>
  <c r="EA278" i="1" s="1"/>
  <c r="EA408" i="1" s="1"/>
  <c r="EB276" i="1"/>
  <c r="EB403" i="1" s="1"/>
  <c r="EB404" i="1" s="1"/>
  <c r="EB277" i="1"/>
  <c r="EC347" i="1"/>
  <c r="ED275" i="1"/>
  <c r="EA403" i="1"/>
  <c r="DZ408" i="1"/>
  <c r="EE335" i="1"/>
  <c r="EE343" i="1"/>
  <c r="EF337" i="1"/>
  <c r="BR594" i="1"/>
  <c r="BA594" i="1"/>
  <c r="AW612" i="1"/>
  <c r="CA612" i="1"/>
  <c r="BZ594" i="1"/>
  <c r="DW409" i="1"/>
  <c r="CL594" i="1"/>
  <c r="CM594" i="1"/>
  <c r="CG612" i="1"/>
  <c r="BT612" i="1"/>
  <c r="CL612" i="1"/>
  <c r="CM612" i="1"/>
  <c r="AT594" i="1"/>
  <c r="AS594" i="1"/>
  <c r="BI594" i="1"/>
  <c r="BV594" i="1"/>
  <c r="AU612" i="1"/>
  <c r="AK612" i="1"/>
  <c r="CI594" i="1"/>
  <c r="AG612" i="1"/>
  <c r="AE594" i="1"/>
  <c r="AX594" i="1"/>
  <c r="AW594" i="1"/>
  <c r="AC594" i="1"/>
  <c r="CE612" i="1"/>
  <c r="BO594" i="1"/>
  <c r="CR594" i="1"/>
  <c r="AB612" i="1"/>
  <c r="AK594" i="1"/>
  <c r="BS612" i="1"/>
  <c r="BL612" i="1"/>
  <c r="CS612" i="1"/>
  <c r="CR612" i="1"/>
  <c r="BX612" i="1"/>
  <c r="BU612" i="1"/>
  <c r="AM612" i="1"/>
  <c r="CK612" i="1"/>
  <c r="BI612" i="1"/>
  <c r="CF612" i="1"/>
  <c r="BL594" i="1"/>
  <c r="CE594" i="1"/>
  <c r="AN594" i="1"/>
  <c r="CF594" i="1"/>
  <c r="CA594" i="1"/>
  <c r="AO612" i="1"/>
  <c r="AC28" i="1"/>
  <c r="BR612" i="1"/>
  <c r="AX28" i="1"/>
  <c r="AB28" i="1"/>
  <c r="AS28" i="1"/>
  <c r="AO28" i="1"/>
  <c r="AR612" i="1"/>
  <c r="AP612" i="1"/>
  <c r="BF28" i="1"/>
  <c r="CP594" i="1"/>
  <c r="CR28" i="1"/>
  <c r="CB594" i="1"/>
  <c r="BQ28" i="1"/>
  <c r="BX28" i="1"/>
  <c r="CG28" i="1"/>
  <c r="CL28" i="1"/>
  <c r="BT28" i="1"/>
  <c r="CC594" i="1"/>
  <c r="CD594" i="1"/>
  <c r="AQ27" i="1"/>
  <c r="BT27" i="1"/>
  <c r="AW27" i="1"/>
  <c r="BH28" i="1"/>
  <c r="AH27" i="1"/>
  <c r="BJ594" i="1"/>
  <c r="BK594" i="1"/>
  <c r="CB27" i="1"/>
  <c r="BG28" i="1"/>
  <c r="CH28" i="1"/>
  <c r="CP27" i="1"/>
  <c r="AZ594" i="1"/>
  <c r="AY594" i="1"/>
  <c r="CI612" i="1"/>
  <c r="CJ612" i="1"/>
  <c r="BM612" i="1"/>
  <c r="AE28" i="1"/>
  <c r="AD27" i="1"/>
  <c r="CI27" i="1"/>
  <c r="CN594" i="1"/>
  <c r="AH594" i="1"/>
  <c r="AL27" i="1"/>
  <c r="BC27" i="1"/>
  <c r="BY612" i="1"/>
  <c r="BZ612" i="1"/>
  <c r="CI28" i="1"/>
  <c r="BL28" i="1"/>
  <c r="BE28" i="1"/>
  <c r="AO594" i="1"/>
  <c r="AP594" i="1"/>
  <c r="BC612" i="1"/>
  <c r="BD612" i="1"/>
  <c r="BA28" i="1"/>
  <c r="BZ28" i="1"/>
  <c r="BN612" i="1"/>
  <c r="AF27" i="1"/>
  <c r="CH27" i="1"/>
  <c r="BR28" i="1"/>
  <c r="CK27" i="1"/>
  <c r="BM594" i="1"/>
  <c r="BG612" i="1"/>
  <c r="BH612" i="1"/>
  <c r="BN28" i="1"/>
  <c r="BK27" i="1"/>
  <c r="BF27" i="1"/>
  <c r="AZ27" i="1"/>
  <c r="BX594" i="1"/>
  <c r="AV28" i="1"/>
  <c r="BT594" i="1"/>
  <c r="BE612" i="1"/>
  <c r="BF612" i="1"/>
  <c r="BM28" i="1"/>
  <c r="BC594" i="1"/>
  <c r="AU594" i="1"/>
  <c r="AV594" i="1"/>
  <c r="CJ27" i="1"/>
  <c r="CC28" i="1"/>
  <c r="CN28" i="1"/>
  <c r="AV612" i="1"/>
  <c r="CT28" i="1"/>
  <c r="CS28" i="1"/>
  <c r="BG594" i="1"/>
  <c r="BH594" i="1"/>
  <c r="AJ27" i="1"/>
  <c r="CC612" i="1"/>
  <c r="CD612" i="1"/>
  <c r="BA612" i="1"/>
  <c r="BB612" i="1"/>
  <c r="CN612" i="1"/>
  <c r="CO612" i="1"/>
  <c r="AI28" i="1"/>
  <c r="AN27" i="1"/>
  <c r="BU27" i="1"/>
  <c r="AT612" i="1"/>
  <c r="AZ612" i="1"/>
  <c r="AY612" i="1"/>
  <c r="AQ28" i="1"/>
  <c r="BB27" i="1"/>
  <c r="AK28" i="1"/>
  <c r="AN612" i="1"/>
  <c r="AO27" i="1"/>
  <c r="CM27" i="1"/>
  <c r="BU594" i="1"/>
  <c r="BK28" i="1"/>
  <c r="AM27" i="1"/>
  <c r="CQ27" i="1"/>
  <c r="BX27" i="1"/>
  <c r="AF612" i="1"/>
  <c r="AE612" i="1"/>
  <c r="BS27" i="1"/>
  <c r="AH28" i="1"/>
  <c r="AR594" i="1"/>
  <c r="AI612" i="1"/>
  <c r="CH594" i="1"/>
  <c r="BI28" i="1"/>
  <c r="AI594" i="1"/>
  <c r="CH612" i="1"/>
  <c r="AL28" i="1"/>
  <c r="CQ28" i="1"/>
  <c r="AJ612" i="1"/>
  <c r="AD594" i="1"/>
  <c r="J9" i="5"/>
  <c r="I9" i="5"/>
  <c r="K9" i="5"/>
  <c r="BO28" i="1"/>
  <c r="CB612" i="1"/>
  <c r="BI27" i="1"/>
  <c r="CP28" i="1"/>
  <c r="AM28" i="1"/>
  <c r="CA28" i="1"/>
  <c r="AL612" i="1"/>
  <c r="AB27" i="1"/>
  <c r="H9" i="5"/>
  <c r="BP28" i="1"/>
  <c r="AT28" i="1"/>
  <c r="BB594" i="1"/>
  <c r="AA594" i="1"/>
  <c r="W590" i="1"/>
  <c r="BW612" i="1"/>
  <c r="BJ28" i="1"/>
  <c r="BW27" i="1"/>
  <c r="CT612" i="1"/>
  <c r="BH27" i="1"/>
  <c r="BD28" i="1"/>
  <c r="BW28" i="1"/>
  <c r="BB28" i="1"/>
  <c r="BK612" i="1"/>
  <c r="AG27" i="1"/>
  <c r="BV28" i="1"/>
  <c r="AX612" i="1"/>
  <c r="CB28" i="1"/>
  <c r="BU28" i="1"/>
  <c r="CT27" i="1"/>
  <c r="AD28" i="1"/>
  <c r="AG28" i="1"/>
  <c r="AD612" i="1"/>
  <c r="CF28" i="1"/>
  <c r="BD594" i="1"/>
  <c r="BP27" i="1"/>
  <c r="AN28" i="1"/>
  <c r="CJ28" i="1"/>
  <c r="BY594" i="1"/>
  <c r="AR28" i="1"/>
  <c r="AY28" i="1"/>
  <c r="BY28" i="1"/>
  <c r="AT27" i="1"/>
  <c r="AJ594" i="1"/>
  <c r="CS27" i="1"/>
  <c r="AJ28" i="1"/>
  <c r="CQ594" i="1"/>
  <c r="BO27" i="1"/>
  <c r="BP612" i="1"/>
  <c r="CO28" i="1"/>
  <c r="AZ28" i="1"/>
  <c r="BM27" i="1"/>
  <c r="CO594" i="1"/>
  <c r="AL594" i="1"/>
  <c r="CT594" i="1"/>
  <c r="CF27" i="1"/>
  <c r="AP28" i="1"/>
  <c r="AU28" i="1"/>
  <c r="CK28" i="1"/>
  <c r="CK594" i="1"/>
  <c r="CJ594" i="1"/>
  <c r="G9" i="7"/>
  <c r="CO27" i="1"/>
  <c r="BQ594" i="1"/>
  <c r="BP594" i="1"/>
  <c r="AA612" i="1"/>
  <c r="W608" i="1"/>
  <c r="BZ27" i="1"/>
  <c r="AH612" i="1"/>
  <c r="AM594" i="1"/>
  <c r="CS594" i="1"/>
  <c r="BS28" i="1"/>
  <c r="AX27" i="1"/>
  <c r="BF594" i="1"/>
  <c r="CE28" i="1"/>
  <c r="BE27" i="1"/>
  <c r="CQ612" i="1"/>
  <c r="CN27" i="1"/>
  <c r="AG594" i="1"/>
  <c r="AF594" i="1"/>
  <c r="BW594" i="1"/>
  <c r="AF28" i="1"/>
  <c r="DC511" i="1" l="1"/>
  <c r="DC12" i="1" s="1"/>
  <c r="DC1156" i="1"/>
  <c r="DC1165" i="1"/>
  <c r="DC539" i="1"/>
  <c r="DC538" i="1"/>
  <c r="DC537" i="1"/>
  <c r="DC20" i="1"/>
  <c r="CI9" i="7" s="1"/>
  <c r="EB351" i="1"/>
  <c r="EB278" i="1" s="1"/>
  <c r="EB414" i="1" s="1"/>
  <c r="EC277" i="1"/>
  <c r="EC276" i="1"/>
  <c r="EC403" i="1" s="1"/>
  <c r="EC404" i="1" s="1"/>
  <c r="EF335" i="1"/>
  <c r="EF343" i="1"/>
  <c r="EG337" i="1"/>
  <c r="EA414" i="1"/>
  <c r="EA404" i="1"/>
  <c r="ED347" i="1"/>
  <c r="EE275" i="1"/>
  <c r="EE399" i="1" s="1"/>
  <c r="EE400" i="1" s="1"/>
  <c r="ED399" i="1"/>
  <c r="DX409" i="1"/>
  <c r="BL31" i="1"/>
  <c r="AR34" i="7" s="1"/>
  <c r="AY31" i="1"/>
  <c r="AE34" i="7" s="1"/>
  <c r="BT31" i="1"/>
  <c r="AZ34" i="7" s="1"/>
  <c r="BN31" i="1"/>
  <c r="AT34" i="7" s="1"/>
  <c r="BJ31" i="1"/>
  <c r="AP34" i="7" s="1"/>
  <c r="CG31" i="1"/>
  <c r="BM34" i="7" s="1"/>
  <c r="CD31" i="1"/>
  <c r="BJ34" i="7" s="1"/>
  <c r="AV31" i="1"/>
  <c r="AB34" i="7" s="1"/>
  <c r="AE31" i="1"/>
  <c r="K34" i="7" s="1"/>
  <c r="AS31" i="1"/>
  <c r="Y34" i="7" s="1"/>
  <c r="AC40" i="1"/>
  <c r="I67" i="7" s="1"/>
  <c r="AB40" i="1"/>
  <c r="H67" i="7" s="1"/>
  <c r="AE40" i="1"/>
  <c r="K67" i="7" s="1"/>
  <c r="AA40" i="1"/>
  <c r="G67" i="7" s="1"/>
  <c r="AD40" i="1"/>
  <c r="J67" i="7" s="1"/>
  <c r="AG40" i="1"/>
  <c r="M67" i="7" s="1"/>
  <c r="AJ40" i="1"/>
  <c r="P67" i="7" s="1"/>
  <c r="AI40" i="1"/>
  <c r="O67" i="7" s="1"/>
  <c r="AF40" i="1"/>
  <c r="L67" i="7" s="1"/>
  <c r="AH40" i="1"/>
  <c r="N67" i="7" s="1"/>
  <c r="BC40" i="1"/>
  <c r="AI67" i="7" s="1"/>
  <c r="AX40" i="1"/>
  <c r="AD67" i="7" s="1"/>
  <c r="H67" i="5" s="1"/>
  <c r="BJ40" i="1"/>
  <c r="AP67" i="7" s="1"/>
  <c r="I67" i="5" s="1"/>
  <c r="AR40" i="1"/>
  <c r="X67" i="7" s="1"/>
  <c r="BN40" i="1"/>
  <c r="AT67" i="7" s="1"/>
  <c r="BL40" i="1"/>
  <c r="AR67" i="7" s="1"/>
  <c r="BY40" i="1"/>
  <c r="BE67" i="7" s="1"/>
  <c r="BI40" i="1"/>
  <c r="AO67" i="7" s="1"/>
  <c r="BT40" i="1"/>
  <c r="AZ67" i="7" s="1"/>
  <c r="BM40" i="1"/>
  <c r="AS67" i="7" s="1"/>
  <c r="CD40" i="1"/>
  <c r="BJ67" i="7" s="1"/>
  <c r="BS40" i="1"/>
  <c r="AY67" i="7" s="1"/>
  <c r="BW40" i="1"/>
  <c r="BC67" i="7" s="1"/>
  <c r="BQ40" i="1"/>
  <c r="AW67" i="7" s="1"/>
  <c r="BE40" i="1"/>
  <c r="AK67" i="7" s="1"/>
  <c r="BA40" i="1"/>
  <c r="AG67" i="7" s="1"/>
  <c r="BV40" i="1"/>
  <c r="BB67" i="7" s="1"/>
  <c r="J67" i="5" s="1"/>
  <c r="AV40" i="1"/>
  <c r="AB67" i="7" s="1"/>
  <c r="AU40" i="1"/>
  <c r="AA67" i="7" s="1"/>
  <c r="CC40" i="1"/>
  <c r="BI67" i="7" s="1"/>
  <c r="AY40" i="1"/>
  <c r="AE67" i="7" s="1"/>
  <c r="BK40" i="1"/>
  <c r="AQ67" i="7" s="1"/>
  <c r="CB40" i="1"/>
  <c r="BH67" i="7" s="1"/>
  <c r="BU40" i="1"/>
  <c r="BA67" i="7" s="1"/>
  <c r="BO40" i="1"/>
  <c r="AU67" i="7" s="1"/>
  <c r="BP40" i="1"/>
  <c r="AV67" i="7" s="1"/>
  <c r="AK40" i="1"/>
  <c r="Q67" i="7" s="1"/>
  <c r="BH40" i="1"/>
  <c r="AN67" i="7" s="1"/>
  <c r="AT40" i="1"/>
  <c r="Z67" i="7" s="1"/>
  <c r="AS40" i="1"/>
  <c r="Y67" i="7" s="1"/>
  <c r="BR40" i="1"/>
  <c r="AX67" i="7" s="1"/>
  <c r="AN40" i="1"/>
  <c r="T67" i="7" s="1"/>
  <c r="AW40" i="1"/>
  <c r="AC67" i="7" s="1"/>
  <c r="AO40" i="1"/>
  <c r="U67" i="7" s="1"/>
  <c r="BF40" i="1"/>
  <c r="AL67" i="7" s="1"/>
  <c r="BX40" i="1"/>
  <c r="BD67" i="7" s="1"/>
  <c r="CA40" i="1"/>
  <c r="BG67" i="7" s="1"/>
  <c r="BG40" i="1"/>
  <c r="AM67" i="7" s="1"/>
  <c r="AL40" i="1"/>
  <c r="R67" i="7" s="1"/>
  <c r="G67" i="5" s="1"/>
  <c r="BB40" i="1"/>
  <c r="AH67" i="7" s="1"/>
  <c r="BD40" i="1"/>
  <c r="AJ67" i="7" s="1"/>
  <c r="AQ40" i="1"/>
  <c r="W67" i="7" s="1"/>
  <c r="AP40" i="1"/>
  <c r="V67" i="7" s="1"/>
  <c r="AM40" i="1"/>
  <c r="S67" i="7" s="1"/>
  <c r="BZ40" i="1"/>
  <c r="BF67" i="7" s="1"/>
  <c r="AZ40" i="1"/>
  <c r="AF67" i="7" s="1"/>
  <c r="AA27" i="1"/>
  <c r="CK40" i="1"/>
  <c r="BQ67" i="7" s="1"/>
  <c r="CG40" i="1"/>
  <c r="BM67" i="7" s="1"/>
  <c r="CI40" i="1"/>
  <c r="BO67" i="7" s="1"/>
  <c r="CS40" i="1"/>
  <c r="BY67" i="7" s="1"/>
  <c r="CO40" i="1"/>
  <c r="BU67" i="7" s="1"/>
  <c r="CQ40" i="1"/>
  <c r="BW67" i="7" s="1"/>
  <c r="CJ40" i="1"/>
  <c r="BP67" i="7" s="1"/>
  <c r="CT40" i="1"/>
  <c r="CN40" i="1"/>
  <c r="BT67" i="7" s="1"/>
  <c r="CP40" i="1"/>
  <c r="BV67" i="7" s="1"/>
  <c r="CM40" i="1"/>
  <c r="BS67" i="7" s="1"/>
  <c r="CL40" i="1"/>
  <c r="BR67" i="7" s="1"/>
  <c r="CF40" i="1"/>
  <c r="BL67" i="7" s="1"/>
  <c r="CR40" i="1"/>
  <c r="BX67" i="7" s="1"/>
  <c r="CH40" i="1"/>
  <c r="BN67" i="7" s="1"/>
  <c r="K67" i="5" s="1"/>
  <c r="W612" i="1"/>
  <c r="G9" i="5"/>
  <c r="AW28" i="1"/>
  <c r="BQ31" i="1"/>
  <c r="AW34" i="7" s="1"/>
  <c r="CM28" i="1"/>
  <c r="BV31" i="1"/>
  <c r="BB34" i="7" s="1"/>
  <c r="AA39" i="1"/>
  <c r="G66" i="7" s="1"/>
  <c r="AA28" i="1"/>
  <c r="AC39" i="1"/>
  <c r="I66" i="7" s="1"/>
  <c r="AD39" i="1"/>
  <c r="J66" i="7" s="1"/>
  <c r="AB39" i="1"/>
  <c r="H66" i="7" s="1"/>
  <c r="AE39" i="1"/>
  <c r="K66" i="7" s="1"/>
  <c r="AH39" i="1"/>
  <c r="N66" i="7" s="1"/>
  <c r="AG39" i="1"/>
  <c r="M66" i="7" s="1"/>
  <c r="AJ39" i="1"/>
  <c r="P66" i="7" s="1"/>
  <c r="AF39" i="1"/>
  <c r="L66" i="7" s="1"/>
  <c r="AI39" i="1"/>
  <c r="O66" i="7" s="1"/>
  <c r="BX39" i="1"/>
  <c r="BD66" i="7" s="1"/>
  <c r="BI39" i="1"/>
  <c r="AO66" i="7" s="1"/>
  <c r="AM39" i="1"/>
  <c r="S66" i="7" s="1"/>
  <c r="CH39" i="1"/>
  <c r="BN66" i="7" s="1"/>
  <c r="K66" i="5" s="1"/>
  <c r="BS39" i="1"/>
  <c r="AY66" i="7" s="1"/>
  <c r="BT39" i="1"/>
  <c r="AZ66" i="7" s="1"/>
  <c r="CC39" i="1"/>
  <c r="BI66" i="7" s="1"/>
  <c r="BB39" i="1"/>
  <c r="AH66" i="7" s="1"/>
  <c r="AR39" i="1"/>
  <c r="X66" i="7" s="1"/>
  <c r="CN39" i="1"/>
  <c r="BT66" i="7" s="1"/>
  <c r="BQ39" i="1"/>
  <c r="AW66" i="7" s="1"/>
  <c r="AS39" i="1"/>
  <c r="Y66" i="7" s="1"/>
  <c r="CI39" i="1"/>
  <c r="BO66" i="7" s="1"/>
  <c r="CJ39" i="1"/>
  <c r="BP66" i="7" s="1"/>
  <c r="CS39" i="1"/>
  <c r="BY66" i="7" s="1"/>
  <c r="BV39" i="1"/>
  <c r="BB66" i="7" s="1"/>
  <c r="J66" i="5" s="1"/>
  <c r="AZ39" i="1"/>
  <c r="AF66" i="7" s="1"/>
  <c r="BC39" i="1"/>
  <c r="AI66" i="7" s="1"/>
  <c r="CF39" i="1"/>
  <c r="BL66" i="7" s="1"/>
  <c r="AP39" i="1"/>
  <c r="V66" i="7" s="1"/>
  <c r="BA39" i="1"/>
  <c r="AG66" i="7" s="1"/>
  <c r="CP39" i="1"/>
  <c r="BV66" i="7" s="1"/>
  <c r="CA39" i="1"/>
  <c r="BG66" i="7" s="1"/>
  <c r="CB39" i="1"/>
  <c r="BH66" i="7" s="1"/>
  <c r="CK39" i="1"/>
  <c r="BQ66" i="7" s="1"/>
  <c r="BN39" i="1"/>
  <c r="AT66" i="7" s="1"/>
  <c r="AO39" i="1"/>
  <c r="U66" i="7" s="1"/>
  <c r="BG39" i="1"/>
  <c r="AM66" i="7" s="1"/>
  <c r="CG39" i="1"/>
  <c r="BM66" i="7" s="1"/>
  <c r="AW39" i="1"/>
  <c r="AC66" i="7" s="1"/>
  <c r="AU39" i="1"/>
  <c r="AA66" i="7" s="1"/>
  <c r="CL39" i="1"/>
  <c r="BR66" i="7" s="1"/>
  <c r="BW39" i="1"/>
  <c r="BC66" i="7" s="1"/>
  <c r="BY39" i="1"/>
  <c r="BE66" i="7" s="1"/>
  <c r="AX39" i="1"/>
  <c r="AD66" i="7" s="1"/>
  <c r="H66" i="5" s="1"/>
  <c r="CQ39" i="1"/>
  <c r="BW66" i="7" s="1"/>
  <c r="CR39" i="1"/>
  <c r="BX66" i="7" s="1"/>
  <c r="CD39" i="1"/>
  <c r="BJ66" i="7" s="1"/>
  <c r="BO39" i="1"/>
  <c r="AU66" i="7" s="1"/>
  <c r="BF39" i="1"/>
  <c r="AL66" i="7" s="1"/>
  <c r="CO39" i="1"/>
  <c r="BU66" i="7" s="1"/>
  <c r="BH39" i="1"/>
  <c r="AN66" i="7" s="1"/>
  <c r="AQ39" i="1"/>
  <c r="W66" i="7" s="1"/>
  <c r="CE39" i="1"/>
  <c r="BK66" i="7" s="1"/>
  <c r="AY39" i="1"/>
  <c r="AE66" i="7" s="1"/>
  <c r="BR39" i="1"/>
  <c r="AX66" i="7" s="1"/>
  <c r="BE39" i="1"/>
  <c r="AK66" i="7" s="1"/>
  <c r="AL39" i="1"/>
  <c r="R66" i="7" s="1"/>
  <c r="G66" i="5" s="1"/>
  <c r="CM39" i="1"/>
  <c r="BS66" i="7" s="1"/>
  <c r="BK39" i="1"/>
  <c r="AQ66" i="7" s="1"/>
  <c r="AK39" i="1"/>
  <c r="Q66" i="7" s="1"/>
  <c r="BJ39" i="1"/>
  <c r="AP66" i="7" s="1"/>
  <c r="I66" i="5" s="1"/>
  <c r="AV39" i="1"/>
  <c r="AB66" i="7" s="1"/>
  <c r="AT39" i="1"/>
  <c r="Z66" i="7" s="1"/>
  <c r="CT39" i="1"/>
  <c r="BM39" i="1"/>
  <c r="AS66" i="7" s="1"/>
  <c r="BP39" i="1"/>
  <c r="AV66" i="7" s="1"/>
  <c r="BD39" i="1"/>
  <c r="AJ66" i="7" s="1"/>
  <c r="BZ39" i="1"/>
  <c r="BF66" i="7" s="1"/>
  <c r="BL39" i="1"/>
  <c r="AR66" i="7" s="1"/>
  <c r="AN39" i="1"/>
  <c r="T66" i="7" s="1"/>
  <c r="BU39" i="1"/>
  <c r="BA66" i="7" s="1"/>
  <c r="W594" i="1"/>
  <c r="BC28" i="1"/>
  <c r="CL31" i="1"/>
  <c r="BR34" i="7" s="1"/>
  <c r="CR31" i="1"/>
  <c r="BX34" i="7" s="1"/>
  <c r="BA31" i="1"/>
  <c r="AG34" i="7" s="1"/>
  <c r="AP31" i="1"/>
  <c r="V34" i="7" s="1"/>
  <c r="AI31" i="1"/>
  <c r="O34" i="7" s="1"/>
  <c r="CE40" i="1"/>
  <c r="BK67" i="7" s="1"/>
  <c r="CE27" i="1"/>
  <c r="BR31" i="1"/>
  <c r="AX34" i="7" s="1"/>
  <c r="CD28" i="1"/>
  <c r="AK31" i="1"/>
  <c r="Q34" i="7" s="1"/>
  <c r="CC31" i="1"/>
  <c r="BI34" i="7" s="1"/>
  <c r="AR31" i="1"/>
  <c r="X34" i="7" s="1"/>
  <c r="DC1212" i="1" l="1"/>
  <c r="CI23" i="7"/>
  <c r="CI63" i="7"/>
  <c r="EB408" i="1"/>
  <c r="ED400" i="1"/>
  <c r="EC351" i="1"/>
  <c r="EC278" i="1" s="1"/>
  <c r="EC414" i="1" s="1"/>
  <c r="ED276" i="1"/>
  <c r="ED277" i="1"/>
  <c r="EG335" i="1"/>
  <c r="EG343" i="1"/>
  <c r="EH337" i="1"/>
  <c r="EE347" i="1"/>
  <c r="EF275" i="1"/>
  <c r="EF399" i="1" s="1"/>
  <c r="EF400" i="1" s="1"/>
  <c r="DY409" i="1"/>
  <c r="CK31" i="1"/>
  <c r="BQ34" i="7" s="1"/>
  <c r="CA31" i="1"/>
  <c r="BG34" i="7" s="1"/>
  <c r="BE31" i="1"/>
  <c r="AK34" i="7" s="1"/>
  <c r="W28" i="1"/>
  <c r="BS31" i="1"/>
  <c r="AY34" i="7" s="1"/>
  <c r="AQ31" i="1"/>
  <c r="W34" i="7" s="1"/>
  <c r="AZ31" i="1"/>
  <c r="AF34" i="7" s="1"/>
  <c r="BU31" i="1"/>
  <c r="BA34" i="7" s="1"/>
  <c r="AM31" i="1"/>
  <c r="S34" i="7" s="1"/>
  <c r="AX31" i="1"/>
  <c r="AD34" i="7" s="1"/>
  <c r="AD31" i="1"/>
  <c r="J34" i="7" s="1"/>
  <c r="BZ31" i="1"/>
  <c r="BF34" i="7" s="1"/>
  <c r="CH31" i="1"/>
  <c r="BN34" i="7" s="1"/>
  <c r="CI31" i="1"/>
  <c r="BO34" i="7" s="1"/>
  <c r="BZ67" i="7"/>
  <c r="W40" i="1"/>
  <c r="W27" i="1"/>
  <c r="BB31" i="1"/>
  <c r="AH34" i="7" s="1"/>
  <c r="BW31" i="1"/>
  <c r="BC34" i="7" s="1"/>
  <c r="AB31" i="1"/>
  <c r="H34" i="7" s="1"/>
  <c r="AL31" i="1"/>
  <c r="R34" i="7" s="1"/>
  <c r="BY31" i="1"/>
  <c r="BE34" i="7" s="1"/>
  <c r="CS31" i="1"/>
  <c r="BY34" i="7" s="1"/>
  <c r="BX31" i="1"/>
  <c r="BD34" i="7" s="1"/>
  <c r="CO31" i="1"/>
  <c r="BU34" i="7" s="1"/>
  <c r="BC31" i="1"/>
  <c r="AI34" i="7" s="1"/>
  <c r="BK31" i="1"/>
  <c r="AQ34" i="7" s="1"/>
  <c r="CB31" i="1"/>
  <c r="BH34" i="7" s="1"/>
  <c r="CP31" i="1"/>
  <c r="BV34" i="7" s="1"/>
  <c r="BI31" i="1"/>
  <c r="AO34" i="7" s="1"/>
  <c r="AG31" i="1"/>
  <c r="M34" i="7" s="1"/>
  <c r="CT31" i="1"/>
  <c r="BZ34" i="7" s="1"/>
  <c r="CQ31" i="1"/>
  <c r="BW34" i="7" s="1"/>
  <c r="CN31" i="1"/>
  <c r="BT34" i="7" s="1"/>
  <c r="BM31" i="1"/>
  <c r="AS34" i="7" s="1"/>
  <c r="BD31" i="1"/>
  <c r="AJ34" i="7" s="1"/>
  <c r="CF31" i="1"/>
  <c r="BL34" i="7" s="1"/>
  <c r="AO31" i="1"/>
  <c r="U34" i="7" s="1"/>
  <c r="BH31" i="1"/>
  <c r="AN34" i="7" s="1"/>
  <c r="AN31" i="1"/>
  <c r="T34" i="7" s="1"/>
  <c r="BG31" i="1"/>
  <c r="AM34" i="7" s="1"/>
  <c r="BO31" i="1"/>
  <c r="AU34" i="7" s="1"/>
  <c r="CE31" i="1"/>
  <c r="BK34" i="7" s="1"/>
  <c r="CM31" i="1"/>
  <c r="BS34" i="7" s="1"/>
  <c r="BF31" i="1"/>
  <c r="AL34" i="7" s="1"/>
  <c r="AH31" i="1"/>
  <c r="N34" i="7" s="1"/>
  <c r="AC31" i="1"/>
  <c r="I34" i="7" s="1"/>
  <c r="AU31" i="1"/>
  <c r="AA34" i="7" s="1"/>
  <c r="AF31" i="1"/>
  <c r="L34" i="7" s="1"/>
  <c r="AW31" i="1"/>
  <c r="AC34" i="7" s="1"/>
  <c r="AJ31" i="1"/>
  <c r="P34" i="7" s="1"/>
  <c r="BP31" i="1"/>
  <c r="AV34" i="7" s="1"/>
  <c r="BZ66" i="7"/>
  <c r="W39" i="1"/>
  <c r="AT31" i="1"/>
  <c r="Z34" i="7" s="1"/>
  <c r="AB41" i="1"/>
  <c r="H75" i="7" s="1"/>
  <c r="DD536" i="1" l="1"/>
  <c r="DD1162" i="1"/>
  <c r="DD515" i="1"/>
  <c r="DD513" i="1"/>
  <c r="DD1163" i="1"/>
  <c r="DD1160" i="1"/>
  <c r="DD1161" i="1"/>
  <c r="DD498" i="1"/>
  <c r="DD1159" i="1"/>
  <c r="DD514" i="1"/>
  <c r="CI43" i="7"/>
  <c r="DC1214" i="1"/>
  <c r="CI81" i="7" s="1"/>
  <c r="EH335" i="1"/>
  <c r="EH343" i="1"/>
  <c r="EI337" i="1"/>
  <c r="ED403" i="1"/>
  <c r="EF347" i="1"/>
  <c r="EG275" i="1"/>
  <c r="EG399" i="1" s="1"/>
  <c r="EG400" i="1" s="1"/>
  <c r="EC408" i="1"/>
  <c r="ED351" i="1"/>
  <c r="ED278" i="1" s="1"/>
  <c r="ED408" i="1" s="1"/>
  <c r="EE276" i="1"/>
  <c r="EE403" i="1" s="1"/>
  <c r="EE277" i="1"/>
  <c r="DZ409" i="1"/>
  <c r="I34" i="5"/>
  <c r="CT41" i="1"/>
  <c r="CR41" i="1"/>
  <c r="BX75" i="7" s="1"/>
  <c r="BM41" i="1"/>
  <c r="AS75" i="7" s="1"/>
  <c r="AN41" i="1"/>
  <c r="T75" i="7" s="1"/>
  <c r="BP41" i="1"/>
  <c r="AV75" i="7" s="1"/>
  <c r="AS41" i="1"/>
  <c r="Y75" i="7" s="1"/>
  <c r="BV41" i="1"/>
  <c r="BB75" i="7" s="1"/>
  <c r="J75" i="5" s="1"/>
  <c r="BF41" i="1"/>
  <c r="AL75" i="7" s="1"/>
  <c r="AF41" i="1"/>
  <c r="L75" i="7" s="1"/>
  <c r="L67" i="5"/>
  <c r="E67" i="7"/>
  <c r="E67" i="5" s="1"/>
  <c r="CJ31" i="1"/>
  <c r="BP34" i="7" s="1"/>
  <c r="L34" i="5" s="1"/>
  <c r="CN41" i="1"/>
  <c r="BT75" i="7" s="1"/>
  <c r="CL41" i="1"/>
  <c r="BR75" i="7" s="1"/>
  <c r="AX41" i="1"/>
  <c r="AD75" i="7" s="1"/>
  <c r="H75" i="5" s="1"/>
  <c r="AY41" i="1"/>
  <c r="AE75" i="7" s="1"/>
  <c r="CA41" i="1"/>
  <c r="BG75" i="7" s="1"/>
  <c r="AQ41" i="1"/>
  <c r="W75" i="7" s="1"/>
  <c r="AU41" i="1"/>
  <c r="AA75" i="7" s="1"/>
  <c r="AG41" i="1"/>
  <c r="M75" i="7" s="1"/>
  <c r="AA31" i="1"/>
  <c r="CK41" i="1"/>
  <c r="BQ75" i="7" s="1"/>
  <c r="CG41" i="1"/>
  <c r="BM75" i="7" s="1"/>
  <c r="AV41" i="1"/>
  <c r="AB75" i="7" s="1"/>
  <c r="AZ41" i="1"/>
  <c r="AF75" i="7" s="1"/>
  <c r="BN41" i="1"/>
  <c r="AT75" i="7" s="1"/>
  <c r="AO41" i="1"/>
  <c r="U75" i="7" s="1"/>
  <c r="BI41" i="1"/>
  <c r="AO75" i="7" s="1"/>
  <c r="AE41" i="1"/>
  <c r="K75" i="7" s="1"/>
  <c r="AC41" i="1"/>
  <c r="I75" i="7" s="1"/>
  <c r="CI41" i="1"/>
  <c r="BO75" i="7" s="1"/>
  <c r="CQ41" i="1"/>
  <c r="BW75" i="7" s="1"/>
  <c r="BZ41" i="1"/>
  <c r="BF75" i="7" s="1"/>
  <c r="BH41" i="1"/>
  <c r="AN75" i="7" s="1"/>
  <c r="BA41" i="1"/>
  <c r="AG75" i="7" s="1"/>
  <c r="BJ41" i="1"/>
  <c r="AP75" i="7" s="1"/>
  <c r="I75" i="5" s="1"/>
  <c r="BQ41" i="1"/>
  <c r="AW75" i="7" s="1"/>
  <c r="AD41" i="1"/>
  <c r="J75" i="7" s="1"/>
  <c r="AI41" i="1"/>
  <c r="O75" i="7" s="1"/>
  <c r="J34" i="5"/>
  <c r="CM41" i="1"/>
  <c r="BS75" i="7" s="1"/>
  <c r="CP41" i="1"/>
  <c r="BV75" i="7" s="1"/>
  <c r="BG41" i="1"/>
  <c r="AM75" i="7" s="1"/>
  <c r="BU41" i="1"/>
  <c r="BA75" i="7" s="1"/>
  <c r="AW41" i="1"/>
  <c r="AC75" i="7" s="1"/>
  <c r="AR41" i="1"/>
  <c r="X75" i="7" s="1"/>
  <c r="AM41" i="1"/>
  <c r="S75" i="7" s="1"/>
  <c r="BT41" i="1"/>
  <c r="AZ75" i="7" s="1"/>
  <c r="AJ41" i="1"/>
  <c r="P75" i="7" s="1"/>
  <c r="K34" i="5"/>
  <c r="H34" i="5"/>
  <c r="CJ41" i="1"/>
  <c r="BP75" i="7" s="1"/>
  <c r="CH41" i="1"/>
  <c r="BN75" i="7" s="1"/>
  <c r="K75" i="5" s="1"/>
  <c r="BC41" i="1"/>
  <c r="AI75" i="7" s="1"/>
  <c r="BO41" i="1"/>
  <c r="AU75" i="7" s="1"/>
  <c r="BB41" i="1"/>
  <c r="AH75" i="7" s="1"/>
  <c r="BW41" i="1"/>
  <c r="BC75" i="7" s="1"/>
  <c r="AL41" i="1"/>
  <c r="R75" i="7" s="1"/>
  <c r="G75" i="5" s="1"/>
  <c r="CD41" i="1"/>
  <c r="BJ75" i="7" s="1"/>
  <c r="AH41" i="1"/>
  <c r="N75" i="7" s="1"/>
  <c r="CS41" i="1"/>
  <c r="BY75" i="7" s="1"/>
  <c r="CE41" i="1"/>
  <c r="BK75" i="7" s="1"/>
  <c r="AT41" i="1"/>
  <c r="Z75" i="7" s="1"/>
  <c r="BK41" i="1"/>
  <c r="AQ75" i="7" s="1"/>
  <c r="BD41" i="1"/>
  <c r="AJ75" i="7" s="1"/>
  <c r="BS41" i="1"/>
  <c r="AY75" i="7" s="1"/>
  <c r="BX41" i="1"/>
  <c r="BD75" i="7" s="1"/>
  <c r="BY41" i="1"/>
  <c r="BE75" i="7" s="1"/>
  <c r="AA41" i="1"/>
  <c r="G75" i="7" s="1"/>
  <c r="L66" i="5"/>
  <c r="E66" i="7"/>
  <c r="E66" i="5" s="1"/>
  <c r="CO41" i="1"/>
  <c r="BU75" i="7" s="1"/>
  <c r="CF41" i="1"/>
  <c r="BL75" i="7" s="1"/>
  <c r="BR41" i="1"/>
  <c r="AX75" i="7" s="1"/>
  <c r="CC41" i="1"/>
  <c r="BI75" i="7" s="1"/>
  <c r="BE41" i="1"/>
  <c r="AK75" i="7" s="1"/>
  <c r="AP41" i="1"/>
  <c r="V75" i="7" s="1"/>
  <c r="BL41" i="1"/>
  <c r="AR75" i="7" s="1"/>
  <c r="CB41" i="1"/>
  <c r="BH75" i="7" s="1"/>
  <c r="AK41" i="1"/>
  <c r="Q75" i="7" s="1"/>
  <c r="EE404" i="1" l="1"/>
  <c r="DD511" i="1"/>
  <c r="DD12" i="1" s="1"/>
  <c r="DD1156" i="1"/>
  <c r="DD1165" i="1"/>
  <c r="DD538" i="1"/>
  <c r="DD539" i="1"/>
  <c r="DD537" i="1"/>
  <c r="DD20" i="1"/>
  <c r="CJ9" i="7" s="1"/>
  <c r="ED414" i="1"/>
  <c r="ED404" i="1"/>
  <c r="EI335" i="1"/>
  <c r="EI343" i="1"/>
  <c r="EJ337" i="1"/>
  <c r="AJ17" i="6"/>
  <c r="EE351" i="1"/>
  <c r="EE278" i="1" s="1"/>
  <c r="EE408" i="1" s="1"/>
  <c r="EF276" i="1"/>
  <c r="EF403" i="1" s="1"/>
  <c r="EF404" i="1" s="1"/>
  <c r="EF277" i="1"/>
  <c r="EG347" i="1"/>
  <c r="EH275" i="1"/>
  <c r="EH399" i="1" s="1"/>
  <c r="EH400" i="1" s="1"/>
  <c r="EA409" i="1"/>
  <c r="BZ75" i="7"/>
  <c r="W41" i="1"/>
  <c r="G34" i="7"/>
  <c r="W31" i="1"/>
  <c r="DD1214" i="1" l="1"/>
  <c r="CJ81" i="7" s="1"/>
  <c r="CJ23" i="7"/>
  <c r="CJ63" i="7"/>
  <c r="EF351" i="1"/>
  <c r="EF278" i="1" s="1"/>
  <c r="EF408" i="1" s="1"/>
  <c r="EG277" i="1"/>
  <c r="EG276" i="1"/>
  <c r="EG403" i="1" s="1"/>
  <c r="EG404" i="1" s="1"/>
  <c r="EJ335" i="1"/>
  <c r="EJ343" i="1"/>
  <c r="EK337" i="1"/>
  <c r="EH347" i="1"/>
  <c r="EI275" i="1"/>
  <c r="EI399" i="1" s="1"/>
  <c r="EI400" i="1" s="1"/>
  <c r="EE414" i="1"/>
  <c r="EB409" i="1"/>
  <c r="G34" i="5"/>
  <c r="E34" i="7"/>
  <c r="L75" i="5"/>
  <c r="E75" i="7"/>
  <c r="E75" i="5" s="1"/>
  <c r="DE536" i="1" l="1"/>
  <c r="DE1162" i="1"/>
  <c r="DE1163" i="1"/>
  <c r="DE1161" i="1"/>
  <c r="DE513" i="1"/>
  <c r="DE1160" i="1"/>
  <c r="DE514" i="1"/>
  <c r="DE498" i="1"/>
  <c r="DE1159" i="1"/>
  <c r="DE515" i="1"/>
  <c r="EF414" i="1"/>
  <c r="EK335" i="1"/>
  <c r="EK343" i="1"/>
  <c r="EL337" i="1"/>
  <c r="EG351" i="1"/>
  <c r="EG278" i="1" s="1"/>
  <c r="EG408" i="1" s="1"/>
  <c r="EH277" i="1"/>
  <c r="EH276" i="1"/>
  <c r="EH403" i="1" s="1"/>
  <c r="EH404" i="1" s="1"/>
  <c r="EI347" i="1"/>
  <c r="EJ275" i="1"/>
  <c r="EJ399" i="1" s="1"/>
  <c r="EJ400" i="1" s="1"/>
  <c r="EC409" i="1"/>
  <c r="E34" i="5"/>
  <c r="DE1165" i="1" l="1"/>
  <c r="DE1156" i="1"/>
  <c r="DE511" i="1"/>
  <c r="DE12" i="1" s="1"/>
  <c r="DE537" i="1"/>
  <c r="DE20" i="1"/>
  <c r="CK9" i="7" s="1"/>
  <c r="DE538" i="1"/>
  <c r="DE539" i="1"/>
  <c r="EH351" i="1"/>
  <c r="EH278" i="1" s="1"/>
  <c r="EH408" i="1" s="1"/>
  <c r="EI276" i="1"/>
  <c r="EI403" i="1" s="1"/>
  <c r="EI404" i="1" s="1"/>
  <c r="EI277" i="1"/>
  <c r="EL335" i="1"/>
  <c r="EL343" i="1"/>
  <c r="EM337" i="1"/>
  <c r="EJ347" i="1"/>
  <c r="EK275" i="1"/>
  <c r="EK399" i="1" s="1"/>
  <c r="EK400" i="1" s="1"/>
  <c r="EG414" i="1"/>
  <c r="ED409" i="1"/>
  <c r="CK63" i="7" l="1"/>
  <c r="DE1214" i="1"/>
  <c r="CK81" i="7" s="1"/>
  <c r="CK23" i="7"/>
  <c r="EK347" i="1"/>
  <c r="EL275" i="1"/>
  <c r="EL399" i="1" s="1"/>
  <c r="EL400" i="1" s="1"/>
  <c r="EI351" i="1"/>
  <c r="EI278" i="1" s="1"/>
  <c r="EI408" i="1" s="1"/>
  <c r="EJ277" i="1"/>
  <c r="EJ276" i="1"/>
  <c r="EH414" i="1"/>
  <c r="EM335" i="1"/>
  <c r="EM343" i="1"/>
  <c r="EN337" i="1"/>
  <c r="EE409" i="1"/>
  <c r="DF498" i="1" l="1"/>
  <c r="DF1161" i="1"/>
  <c r="DF515" i="1"/>
  <c r="DF513" i="1"/>
  <c r="DF1163" i="1"/>
  <c r="DF514" i="1"/>
  <c r="DF1160" i="1"/>
  <c r="DF1162" i="1"/>
  <c r="DF536" i="1"/>
  <c r="DF1159" i="1"/>
  <c r="EN335" i="1"/>
  <c r="EN343" i="1"/>
  <c r="EO337" i="1"/>
  <c r="EI414" i="1"/>
  <c r="EL347" i="1"/>
  <c r="EM275" i="1"/>
  <c r="EM399" i="1" s="1"/>
  <c r="EM400" i="1" s="1"/>
  <c r="EJ403" i="1"/>
  <c r="EJ404" i="1" s="1"/>
  <c r="EJ351" i="1"/>
  <c r="EJ278" i="1" s="1"/>
  <c r="EJ408" i="1" s="1"/>
  <c r="EK277" i="1"/>
  <c r="EK276" i="1"/>
  <c r="EK403" i="1" s="1"/>
  <c r="EK404" i="1" s="1"/>
  <c r="EF409" i="1"/>
  <c r="DF511" i="1" l="1"/>
  <c r="DF12" i="1" s="1"/>
  <c r="DF1165" i="1"/>
  <c r="DF1156" i="1"/>
  <c r="DF539" i="1"/>
  <c r="DF537" i="1"/>
  <c r="DF538" i="1"/>
  <c r="DF20" i="1"/>
  <c r="CL9" i="7" s="1"/>
  <c r="EO335" i="1"/>
  <c r="EO343" i="1"/>
  <c r="EP337" i="1"/>
  <c r="EJ414" i="1"/>
  <c r="EM347" i="1"/>
  <c r="EN275" i="1"/>
  <c r="EN399" i="1" s="1"/>
  <c r="EN400" i="1" s="1"/>
  <c r="EK351" i="1"/>
  <c r="EK278" i="1" s="1"/>
  <c r="EK408" i="1" s="1"/>
  <c r="EL277" i="1"/>
  <c r="EL276" i="1"/>
  <c r="EL403" i="1" s="1"/>
  <c r="EL404" i="1" s="1"/>
  <c r="EG409" i="1"/>
  <c r="CL63" i="7" l="1"/>
  <c r="M63" i="5" s="1"/>
  <c r="DF1212" i="1"/>
  <c r="CL43" i="7" s="1"/>
  <c r="CL23" i="7"/>
  <c r="EN347" i="1"/>
  <c r="EO275" i="1"/>
  <c r="EO399" i="1" s="1"/>
  <c r="EO400" i="1" s="1"/>
  <c r="EK414" i="1"/>
  <c r="EP335" i="1"/>
  <c r="EP343" i="1"/>
  <c r="EQ337" i="1"/>
  <c r="EL351" i="1"/>
  <c r="EL278" i="1" s="1"/>
  <c r="EL408" i="1" s="1"/>
  <c r="EM276" i="1"/>
  <c r="EM403" i="1" s="1"/>
  <c r="EM404" i="1" s="1"/>
  <c r="EM277" i="1"/>
  <c r="EH409" i="1"/>
  <c r="DG1161" i="1" l="1"/>
  <c r="DG514" i="1"/>
  <c r="DG498" i="1"/>
  <c r="DG1160" i="1"/>
  <c r="DG515" i="1"/>
  <c r="DG513" i="1"/>
  <c r="DG1163" i="1"/>
  <c r="DG536" i="1"/>
  <c r="DG1162" i="1"/>
  <c r="DG1159" i="1"/>
  <c r="DF1214" i="1"/>
  <c r="CL81" i="7" s="1"/>
  <c r="M81" i="5" s="1"/>
  <c r="EL414" i="1"/>
  <c r="EQ335" i="1"/>
  <c r="EQ343" i="1"/>
  <c r="ER337" i="1"/>
  <c r="EO347" i="1"/>
  <c r="EP275" i="1"/>
  <c r="EP399" i="1" s="1"/>
  <c r="EP400" i="1" s="1"/>
  <c r="EM351" i="1"/>
  <c r="EM278" i="1" s="1"/>
  <c r="EM408" i="1" s="1"/>
  <c r="EN276" i="1"/>
  <c r="EN403" i="1" s="1"/>
  <c r="EN404" i="1" s="1"/>
  <c r="EN277" i="1"/>
  <c r="EI409" i="1"/>
  <c r="DG20" i="1" l="1"/>
  <c r="CM9" i="7" s="1"/>
  <c r="DG538" i="1"/>
  <c r="DG539" i="1"/>
  <c r="DG537" i="1"/>
  <c r="DG1156" i="1"/>
  <c r="DG1165" i="1"/>
  <c r="DG511" i="1"/>
  <c r="DG12" i="1" s="1"/>
  <c r="EP347" i="1"/>
  <c r="EQ275" i="1"/>
  <c r="EQ399" i="1" s="1"/>
  <c r="EQ400" i="1" s="1"/>
  <c r="EN351" i="1"/>
  <c r="EN278" i="1" s="1"/>
  <c r="EN408" i="1" s="1"/>
  <c r="EO277" i="1"/>
  <c r="EO276" i="1"/>
  <c r="EM414" i="1"/>
  <c r="ER335" i="1"/>
  <c r="ER343" i="1"/>
  <c r="ES337" i="1"/>
  <c r="EJ409" i="1"/>
  <c r="CM63" i="7" l="1"/>
  <c r="DG1214" i="1"/>
  <c r="CM81" i="7" s="1"/>
  <c r="CM23" i="7"/>
  <c r="EN414" i="1"/>
  <c r="ES335" i="1"/>
  <c r="ES343" i="1"/>
  <c r="ET337" i="1"/>
  <c r="EO403" i="1"/>
  <c r="EO404" i="1" s="1"/>
  <c r="EQ347" i="1"/>
  <c r="ER275" i="1"/>
  <c r="ER399" i="1" s="1"/>
  <c r="ER400" i="1" s="1"/>
  <c r="EO351" i="1"/>
  <c r="EO278" i="1" s="1"/>
  <c r="EO408" i="1" s="1"/>
  <c r="EP277" i="1"/>
  <c r="EP276" i="1"/>
  <c r="EP403" i="1" s="1"/>
  <c r="EP404" i="1" s="1"/>
  <c r="EK409" i="1"/>
  <c r="DH513" i="1" l="1"/>
  <c r="DH1162" i="1"/>
  <c r="DH1159" i="1"/>
  <c r="DH498" i="1"/>
  <c r="DH536" i="1"/>
  <c r="DH515" i="1"/>
  <c r="DH1160" i="1"/>
  <c r="DH514" i="1"/>
  <c r="DH1161" i="1"/>
  <c r="DH1163" i="1"/>
  <c r="ET335" i="1"/>
  <c r="ET343" i="1"/>
  <c r="EU337" i="1"/>
  <c r="EP351" i="1"/>
  <c r="EP278" i="1" s="1"/>
  <c r="EP408" i="1" s="1"/>
  <c r="EQ277" i="1"/>
  <c r="EQ276" i="1"/>
  <c r="EQ403" i="1" s="1"/>
  <c r="ER347" i="1"/>
  <c r="ES275" i="1"/>
  <c r="ES399" i="1" s="1"/>
  <c r="ES400" i="1" s="1"/>
  <c r="EO414" i="1"/>
  <c r="EL409" i="1"/>
  <c r="EQ404" i="1" l="1"/>
  <c r="DH1156" i="1"/>
  <c r="DH1165" i="1"/>
  <c r="DH539" i="1"/>
  <c r="DH538" i="1"/>
  <c r="DH537" i="1"/>
  <c r="DH20" i="1"/>
  <c r="CN9" i="7" s="1"/>
  <c r="DH511" i="1"/>
  <c r="DH12" i="1" s="1"/>
  <c r="EQ351" i="1"/>
  <c r="EQ278" i="1" s="1"/>
  <c r="EQ408" i="1" s="1"/>
  <c r="ER277" i="1"/>
  <c r="ER276" i="1"/>
  <c r="EP414" i="1"/>
  <c r="EU335" i="1"/>
  <c r="EU343" i="1"/>
  <c r="EV337" i="1"/>
  <c r="ES347" i="1"/>
  <c r="ET275" i="1"/>
  <c r="ET399" i="1" s="1"/>
  <c r="ET400" i="1" s="1"/>
  <c r="EM409" i="1"/>
  <c r="DH1214" i="1" l="1"/>
  <c r="CN81" i="7" s="1"/>
  <c r="CN23" i="7"/>
  <c r="CN63" i="7"/>
  <c r="EQ414" i="1"/>
  <c r="EV335" i="1"/>
  <c r="EV343" i="1"/>
  <c r="EW337" i="1"/>
  <c r="ER403" i="1"/>
  <c r="ET347" i="1"/>
  <c r="EU275" i="1"/>
  <c r="EU399" i="1" s="1"/>
  <c r="EU400" i="1" s="1"/>
  <c r="ER351" i="1"/>
  <c r="ER278" i="1" s="1"/>
  <c r="ER408" i="1" s="1"/>
  <c r="ES276" i="1"/>
  <c r="ES403" i="1" s="1"/>
  <c r="ES404" i="1" s="1"/>
  <c r="ES277" i="1"/>
  <c r="EN409" i="1"/>
  <c r="ER404" i="1" l="1"/>
  <c r="DI536" i="1"/>
  <c r="DI513" i="1"/>
  <c r="DI1159" i="1"/>
  <c r="DI498" i="1"/>
  <c r="DI1161" i="1"/>
  <c r="DI1162" i="1"/>
  <c r="DI515" i="1"/>
  <c r="DI1163" i="1"/>
  <c r="DI514" i="1"/>
  <c r="DI1160" i="1"/>
  <c r="ER414" i="1"/>
  <c r="EW335" i="1"/>
  <c r="EW343" i="1"/>
  <c r="EX337" i="1"/>
  <c r="ES351" i="1"/>
  <c r="ES278" i="1" s="1"/>
  <c r="ET276" i="1"/>
  <c r="ET277" i="1"/>
  <c r="EU347" i="1"/>
  <c r="EV275" i="1"/>
  <c r="EV399" i="1" s="1"/>
  <c r="EV400" i="1" s="1"/>
  <c r="EO409" i="1"/>
  <c r="DI1165" i="1" l="1"/>
  <c r="DI1156" i="1"/>
  <c r="DI511" i="1"/>
  <c r="DI12" i="1" s="1"/>
  <c r="DI537" i="1"/>
  <c r="DI539" i="1"/>
  <c r="DI20" i="1"/>
  <c r="CO9" i="7" s="1"/>
  <c r="DI538" i="1"/>
  <c r="ET403" i="1"/>
  <c r="ES408" i="1"/>
  <c r="ES414" i="1"/>
  <c r="ET351" i="1"/>
  <c r="ET278" i="1" s="1"/>
  <c r="ET408" i="1" s="1"/>
  <c r="EU276" i="1"/>
  <c r="EU403" i="1" s="1"/>
  <c r="EU404" i="1" s="1"/>
  <c r="EU277" i="1"/>
  <c r="EX335" i="1"/>
  <c r="EX343" i="1"/>
  <c r="EY337" i="1"/>
  <c r="EV347" i="1"/>
  <c r="EW275" i="1"/>
  <c r="EW399" i="1" s="1"/>
  <c r="EW400" i="1" s="1"/>
  <c r="EP409" i="1"/>
  <c r="ET404" i="1" l="1"/>
  <c r="CO63" i="7"/>
  <c r="DI1212" i="1"/>
  <c r="CO43" i="7" s="1"/>
  <c r="CO23" i="7"/>
  <c r="ET414" i="1"/>
  <c r="EY335" i="1"/>
  <c r="EY343" i="1"/>
  <c r="EZ337" i="1"/>
  <c r="EW347" i="1"/>
  <c r="EX275" i="1"/>
  <c r="EX399" i="1" s="1"/>
  <c r="EX400" i="1" s="1"/>
  <c r="EU351" i="1"/>
  <c r="EU278" i="1" s="1"/>
  <c r="EU408" i="1" s="1"/>
  <c r="EV277" i="1"/>
  <c r="EV276" i="1"/>
  <c r="EV403" i="1" s="1"/>
  <c r="EV404" i="1" s="1"/>
  <c r="EQ409" i="1"/>
  <c r="DJ1159" i="1" l="1"/>
  <c r="DJ515" i="1"/>
  <c r="DJ1161" i="1"/>
  <c r="DJ536" i="1"/>
  <c r="DJ513" i="1"/>
  <c r="DJ514" i="1"/>
  <c r="DJ1162" i="1"/>
  <c r="DJ498" i="1"/>
  <c r="DJ1163" i="1"/>
  <c r="DJ1160" i="1"/>
  <c r="DI1214" i="1"/>
  <c r="CO81" i="7" s="1"/>
  <c r="EV351" i="1"/>
  <c r="EV278" i="1" s="1"/>
  <c r="EV408" i="1" s="1"/>
  <c r="EW277" i="1"/>
  <c r="EW276" i="1"/>
  <c r="EW403" i="1" s="1"/>
  <c r="EW404" i="1" s="1"/>
  <c r="EZ335" i="1"/>
  <c r="EZ343" i="1"/>
  <c r="FA337" i="1"/>
  <c r="EU414" i="1"/>
  <c r="EX347" i="1"/>
  <c r="EY275" i="1"/>
  <c r="ER409" i="1"/>
  <c r="DJ511" i="1" l="1"/>
  <c r="DJ12" i="1" s="1"/>
  <c r="DJ538" i="1"/>
  <c r="DJ20" i="1"/>
  <c r="CP9" i="7" s="1"/>
  <c r="DJ537" i="1"/>
  <c r="DJ539" i="1"/>
  <c r="DJ1156" i="1"/>
  <c r="DJ1165" i="1"/>
  <c r="EV414" i="1"/>
  <c r="EY399" i="1"/>
  <c r="EY400" i="1" s="1"/>
  <c r="EW351" i="1"/>
  <c r="EW278" i="1" s="1"/>
  <c r="EW408" i="1" s="1"/>
  <c r="EX276" i="1"/>
  <c r="EX403" i="1" s="1"/>
  <c r="EX404" i="1" s="1"/>
  <c r="EX277" i="1"/>
  <c r="FA335" i="1"/>
  <c r="FA343" i="1"/>
  <c r="FB337" i="1"/>
  <c r="EY347" i="1"/>
  <c r="EZ275" i="1"/>
  <c r="EZ399" i="1" s="1"/>
  <c r="EZ400" i="1" s="1"/>
  <c r="ES409" i="1"/>
  <c r="CP23" i="7" l="1"/>
  <c r="DJ1214" i="1"/>
  <c r="CP81" i="7" s="1"/>
  <c r="CP63" i="7"/>
  <c r="EZ347" i="1"/>
  <c r="FA275" i="1"/>
  <c r="FA399" i="1" s="1"/>
  <c r="FA400" i="1" s="1"/>
  <c r="EX351" i="1"/>
  <c r="EX278" i="1" s="1"/>
  <c r="EX408" i="1" s="1"/>
  <c r="EY277" i="1"/>
  <c r="EY276" i="1"/>
  <c r="EY403" i="1" s="1"/>
  <c r="EY404" i="1" s="1"/>
  <c r="FB335" i="1"/>
  <c r="FB343" i="1"/>
  <c r="FC337" i="1"/>
  <c r="EW414" i="1"/>
  <c r="ET409" i="1"/>
  <c r="DK498" i="1" l="1"/>
  <c r="DK515" i="1"/>
  <c r="DK1163" i="1"/>
  <c r="DK1160" i="1"/>
  <c r="DK536" i="1"/>
  <c r="DK1161" i="1"/>
  <c r="DK513" i="1"/>
  <c r="DK1162" i="1"/>
  <c r="DK514" i="1"/>
  <c r="DK1159" i="1"/>
  <c r="EX414" i="1"/>
  <c r="FC335" i="1"/>
  <c r="FC343" i="1"/>
  <c r="FD337" i="1"/>
  <c r="FA347" i="1"/>
  <c r="FB275" i="1"/>
  <c r="FB399" i="1" s="1"/>
  <c r="FB400" i="1" s="1"/>
  <c r="EY351" i="1"/>
  <c r="EY278" i="1" s="1"/>
  <c r="EY408" i="1" s="1"/>
  <c r="EZ277" i="1"/>
  <c r="EZ276" i="1"/>
  <c r="EU409" i="1"/>
  <c r="DK511" i="1" l="1"/>
  <c r="DK12" i="1" s="1"/>
  <c r="DK1156" i="1"/>
  <c r="DK1165" i="1"/>
  <c r="DK20" i="1"/>
  <c r="CQ9" i="7" s="1"/>
  <c r="DK539" i="1"/>
  <c r="DK537" i="1"/>
  <c r="DK538" i="1"/>
  <c r="FD335" i="1"/>
  <c r="FD343" i="1"/>
  <c r="FE337" i="1"/>
  <c r="FB347" i="1"/>
  <c r="FC275" i="1"/>
  <c r="FC399" i="1" s="1"/>
  <c r="FC400" i="1" s="1"/>
  <c r="EZ403" i="1"/>
  <c r="EZ404" i="1" s="1"/>
  <c r="EZ351" i="1"/>
  <c r="EZ278" i="1" s="1"/>
  <c r="EZ408" i="1" s="1"/>
  <c r="FA277" i="1"/>
  <c r="FA276" i="1"/>
  <c r="FA403" i="1" s="1"/>
  <c r="FA404" i="1" s="1"/>
  <c r="EY414" i="1"/>
  <c r="EV409" i="1"/>
  <c r="CQ23" i="7" l="1"/>
  <c r="DK1214" i="1"/>
  <c r="CQ81" i="7" s="1"/>
  <c r="CQ63" i="7"/>
  <c r="FA351" i="1"/>
  <c r="FA278" i="1" s="1"/>
  <c r="FA408" i="1" s="1"/>
  <c r="FB276" i="1"/>
  <c r="FB403" i="1" s="1"/>
  <c r="FB404" i="1" s="1"/>
  <c r="FB277" i="1"/>
  <c r="FE335" i="1"/>
  <c r="FE343" i="1"/>
  <c r="FF337" i="1"/>
  <c r="FC347" i="1"/>
  <c r="FD275" i="1"/>
  <c r="FD399" i="1" s="1"/>
  <c r="FD400" i="1" s="1"/>
  <c r="EZ414" i="1"/>
  <c r="EW409" i="1"/>
  <c r="DL515" i="1" l="1"/>
  <c r="DL513" i="1"/>
  <c r="DL536" i="1"/>
  <c r="DL1163" i="1"/>
  <c r="DL498" i="1"/>
  <c r="DL1162" i="1"/>
  <c r="DL1160" i="1"/>
  <c r="DL514" i="1"/>
  <c r="DL1161" i="1"/>
  <c r="DL1159" i="1"/>
  <c r="FB351" i="1"/>
  <c r="FB278" i="1" s="1"/>
  <c r="FB408" i="1" s="1"/>
  <c r="FC276" i="1"/>
  <c r="FC403" i="1" s="1"/>
  <c r="FC277" i="1"/>
  <c r="FA414" i="1"/>
  <c r="FF335" i="1"/>
  <c r="FF343" i="1"/>
  <c r="FG337" i="1"/>
  <c r="FD347" i="1"/>
  <c r="FE275" i="1"/>
  <c r="FE399" i="1" s="1"/>
  <c r="FE400" i="1" s="1"/>
  <c r="EX409" i="1"/>
  <c r="FC404" i="1" l="1"/>
  <c r="DL538" i="1"/>
  <c r="DL539" i="1"/>
  <c r="DL20" i="1"/>
  <c r="CR9" i="7" s="1"/>
  <c r="DL537" i="1"/>
  <c r="DL1165" i="1"/>
  <c r="DL1156" i="1"/>
  <c r="DL511" i="1"/>
  <c r="DL12" i="1" s="1"/>
  <c r="FG335" i="1"/>
  <c r="FG343" i="1"/>
  <c r="FH337" i="1"/>
  <c r="FB414" i="1"/>
  <c r="FE347" i="1"/>
  <c r="FF275" i="1"/>
  <c r="FF399" i="1" s="1"/>
  <c r="FF400" i="1" s="1"/>
  <c r="FC351" i="1"/>
  <c r="FC278" i="1" s="1"/>
  <c r="FC408" i="1" s="1"/>
  <c r="FD276" i="1"/>
  <c r="FD403" i="1" s="1"/>
  <c r="FD404" i="1" s="1"/>
  <c r="FD277" i="1"/>
  <c r="EY409" i="1"/>
  <c r="CR63" i="7" l="1"/>
  <c r="CR23" i="7"/>
  <c r="DL1212" i="1"/>
  <c r="CR43" i="7" s="1"/>
  <c r="FC414" i="1"/>
  <c r="FH335" i="1"/>
  <c r="FH343" i="1"/>
  <c r="FI337" i="1"/>
  <c r="FF347" i="1"/>
  <c r="FG275" i="1"/>
  <c r="FG399" i="1" s="1"/>
  <c r="FG400" i="1" s="1"/>
  <c r="FD351" i="1"/>
  <c r="FD278" i="1" s="1"/>
  <c r="FD414" i="1" s="1"/>
  <c r="FE276" i="1"/>
  <c r="FE277" i="1"/>
  <c r="EZ409" i="1"/>
  <c r="DM515" i="1" l="1"/>
  <c r="DM1161" i="1"/>
  <c r="DM536" i="1"/>
  <c r="DM1162" i="1"/>
  <c r="DM514" i="1"/>
  <c r="DM513" i="1"/>
  <c r="DM511" i="1" s="1"/>
  <c r="DM1163" i="1"/>
  <c r="DM498" i="1"/>
  <c r="DM1160" i="1"/>
  <c r="DM1159" i="1"/>
  <c r="DL1214" i="1"/>
  <c r="CR81" i="7" s="1"/>
  <c r="FE351" i="1"/>
  <c r="FE278" i="1" s="1"/>
  <c r="FE408" i="1" s="1"/>
  <c r="FF277" i="1"/>
  <c r="FF276" i="1"/>
  <c r="FF403" i="1" s="1"/>
  <c r="FF404" i="1" s="1"/>
  <c r="FE403" i="1"/>
  <c r="FD408" i="1"/>
  <c r="FI335" i="1"/>
  <c r="FI343" i="1"/>
  <c r="FJ337" i="1"/>
  <c r="FG347" i="1"/>
  <c r="FH275" i="1"/>
  <c r="FH399" i="1" s="1"/>
  <c r="FH400" i="1" s="1"/>
  <c r="DM12" i="1"/>
  <c r="FA409" i="1"/>
  <c r="FE404" i="1" l="1"/>
  <c r="DM20" i="1"/>
  <c r="CS9" i="7" s="1"/>
  <c r="DM539" i="1"/>
  <c r="DM538" i="1"/>
  <c r="DM537" i="1"/>
  <c r="DM1156" i="1"/>
  <c r="DM1165" i="1"/>
  <c r="FF351" i="1"/>
  <c r="FF278" i="1" s="1"/>
  <c r="FF414" i="1" s="1"/>
  <c r="FG276" i="1"/>
  <c r="FG403" i="1" s="1"/>
  <c r="FG404" i="1" s="1"/>
  <c r="FG277" i="1"/>
  <c r="FJ335" i="1"/>
  <c r="FJ343" i="1"/>
  <c r="FK337" i="1"/>
  <c r="FH347" i="1"/>
  <c r="FI275" i="1"/>
  <c r="FI399" i="1" s="1"/>
  <c r="FI400" i="1" s="1"/>
  <c r="FE414" i="1"/>
  <c r="FB409" i="1"/>
  <c r="CS63" i="7" l="1"/>
  <c r="CS23" i="7"/>
  <c r="DM1214" i="1"/>
  <c r="CS81" i="7" s="1"/>
  <c r="FG351" i="1"/>
  <c r="FG278" i="1" s="1"/>
  <c r="FH277" i="1"/>
  <c r="FH276" i="1"/>
  <c r="FK335" i="1"/>
  <c r="FK343" i="1"/>
  <c r="FL337" i="1"/>
  <c r="FI347" i="1"/>
  <c r="FJ275" i="1"/>
  <c r="FJ399" i="1" s="1"/>
  <c r="FJ400" i="1" s="1"/>
  <c r="FF408" i="1"/>
  <c r="FC409" i="1"/>
  <c r="DN513" i="1" l="1"/>
  <c r="DN1162" i="1"/>
  <c r="DN1161" i="1"/>
  <c r="DN498" i="1"/>
  <c r="DN1163" i="1"/>
  <c r="DN1159" i="1"/>
  <c r="DN1160" i="1"/>
  <c r="DN515" i="1"/>
  <c r="DN514" i="1"/>
  <c r="DN536" i="1"/>
  <c r="FL335" i="1"/>
  <c r="FL343" i="1"/>
  <c r="FM337" i="1"/>
  <c r="FJ347" i="1"/>
  <c r="FK275" i="1"/>
  <c r="FK399" i="1" s="1"/>
  <c r="FK400" i="1" s="1"/>
  <c r="FG408" i="1"/>
  <c r="FG414" i="1"/>
  <c r="FH351" i="1"/>
  <c r="FH278" i="1" s="1"/>
  <c r="FH408" i="1" s="1"/>
  <c r="FI277" i="1"/>
  <c r="FI276" i="1"/>
  <c r="FI403" i="1" s="1"/>
  <c r="FI404" i="1" s="1"/>
  <c r="FH403" i="1"/>
  <c r="FD409" i="1"/>
  <c r="FH404" i="1" l="1"/>
  <c r="DN539" i="1"/>
  <c r="DN538" i="1"/>
  <c r="DN537" i="1"/>
  <c r="DN20" i="1"/>
  <c r="CT9" i="7" s="1"/>
  <c r="DN1165" i="1"/>
  <c r="DN1156" i="1"/>
  <c r="DN511" i="1"/>
  <c r="DN12" i="1" s="1"/>
  <c r="FH414" i="1"/>
  <c r="FI351" i="1"/>
  <c r="FI278" i="1" s="1"/>
  <c r="FI414" i="1" s="1"/>
  <c r="FJ276" i="1"/>
  <c r="FJ277" i="1"/>
  <c r="FM335" i="1"/>
  <c r="FM343" i="1"/>
  <c r="FN337" i="1"/>
  <c r="FK347" i="1"/>
  <c r="FL275" i="1"/>
  <c r="FL399" i="1" s="1"/>
  <c r="FL400" i="1" s="1"/>
  <c r="FE409" i="1"/>
  <c r="CT63" i="7" l="1"/>
  <c r="DN1214" i="1"/>
  <c r="CT81" i="7" s="1"/>
  <c r="CT23" i="7"/>
  <c r="FN335" i="1"/>
  <c r="FN343" i="1"/>
  <c r="FO337" i="1"/>
  <c r="FJ403" i="1"/>
  <c r="FJ404" i="1" s="1"/>
  <c r="FL347" i="1"/>
  <c r="FM275" i="1"/>
  <c r="FM399" i="1" s="1"/>
  <c r="FM400" i="1" s="1"/>
  <c r="FI408" i="1"/>
  <c r="FJ351" i="1"/>
  <c r="FJ278" i="1" s="1"/>
  <c r="FJ408" i="1" s="1"/>
  <c r="FK277" i="1"/>
  <c r="FK276" i="1"/>
  <c r="FK403" i="1" s="1"/>
  <c r="FK404" i="1" s="1"/>
  <c r="FF409" i="1"/>
  <c r="DO498" i="1" l="1"/>
  <c r="DO513" i="1"/>
  <c r="DO1163" i="1"/>
  <c r="DO1162" i="1"/>
  <c r="DO514" i="1"/>
  <c r="DO1159" i="1"/>
  <c r="DO515" i="1"/>
  <c r="DO1160" i="1"/>
  <c r="DO536" i="1"/>
  <c r="DO1161" i="1"/>
  <c r="FO335" i="1"/>
  <c r="FO343" i="1"/>
  <c r="FP337" i="1"/>
  <c r="FK351" i="1"/>
  <c r="FK278" i="1" s="1"/>
  <c r="FK408" i="1" s="1"/>
  <c r="FL277" i="1"/>
  <c r="FL276" i="1"/>
  <c r="FL403" i="1" s="1"/>
  <c r="FL404" i="1" s="1"/>
  <c r="FM347" i="1"/>
  <c r="FN275" i="1"/>
  <c r="FN399" i="1" s="1"/>
  <c r="FN400" i="1" s="1"/>
  <c r="FJ414" i="1"/>
  <c r="FG409" i="1"/>
  <c r="DO1165" i="1" l="1"/>
  <c r="DO1156" i="1"/>
  <c r="DO511" i="1"/>
  <c r="DO12" i="1" s="1"/>
  <c r="DO537" i="1"/>
  <c r="DO20" i="1"/>
  <c r="CU9" i="7" s="1"/>
  <c r="DO539" i="1"/>
  <c r="DO538" i="1"/>
  <c r="FN347" i="1"/>
  <c r="FO275" i="1"/>
  <c r="FO399" i="1" s="1"/>
  <c r="FO400" i="1" s="1"/>
  <c r="FL351" i="1"/>
  <c r="FL278" i="1" s="1"/>
  <c r="FL408" i="1" s="1"/>
  <c r="FM276" i="1"/>
  <c r="FM403" i="1" s="1"/>
  <c r="FM404" i="1" s="1"/>
  <c r="FM277" i="1"/>
  <c r="FP335" i="1"/>
  <c r="FP343" i="1"/>
  <c r="FQ337" i="1"/>
  <c r="FK414" i="1"/>
  <c r="FH409" i="1"/>
  <c r="CU63" i="7" l="1"/>
  <c r="CU23" i="7"/>
  <c r="DO1212" i="1"/>
  <c r="FL414" i="1"/>
  <c r="FQ335" i="1"/>
  <c r="FQ343" i="1"/>
  <c r="FR337" i="1"/>
  <c r="FO347" i="1"/>
  <c r="FP275" i="1"/>
  <c r="FP399" i="1" s="1"/>
  <c r="FP400" i="1" s="1"/>
  <c r="FM351" i="1"/>
  <c r="FM278" i="1" s="1"/>
  <c r="FM408" i="1" s="1"/>
  <c r="FN277" i="1"/>
  <c r="FN276" i="1"/>
  <c r="FN403" i="1" s="1"/>
  <c r="FN404" i="1" s="1"/>
  <c r="FI409" i="1"/>
  <c r="CU43" i="7" l="1"/>
  <c r="DO1214" i="1"/>
  <c r="CU81" i="7" s="1"/>
  <c r="DP536" i="1"/>
  <c r="DP513" i="1"/>
  <c r="DP1159" i="1"/>
  <c r="DP1160" i="1"/>
  <c r="DP514" i="1"/>
  <c r="DP1163" i="1"/>
  <c r="DP515" i="1"/>
  <c r="DP1162" i="1"/>
  <c r="DP498" i="1"/>
  <c r="DP1161" i="1"/>
  <c r="FR335" i="1"/>
  <c r="FR343" i="1"/>
  <c r="FS337" i="1"/>
  <c r="FM414" i="1"/>
  <c r="FP347" i="1"/>
  <c r="FQ275" i="1"/>
  <c r="FQ399" i="1" s="1"/>
  <c r="FQ400" i="1" s="1"/>
  <c r="FN351" i="1"/>
  <c r="FN278" i="1" s="1"/>
  <c r="FN408" i="1" s="1"/>
  <c r="FO276" i="1"/>
  <c r="FO277" i="1"/>
  <c r="FJ409" i="1"/>
  <c r="DP20" i="1" l="1"/>
  <c r="CV9" i="7" s="1"/>
  <c r="DP539" i="1"/>
  <c r="DP538" i="1"/>
  <c r="DP537" i="1"/>
  <c r="DP511" i="1"/>
  <c r="DP12" i="1" s="1"/>
  <c r="DP1156" i="1"/>
  <c r="DP1165" i="1"/>
  <c r="FN414" i="1"/>
  <c r="FS335" i="1"/>
  <c r="FS343" i="1"/>
  <c r="FT337" i="1"/>
  <c r="FQ347" i="1"/>
  <c r="FR275" i="1"/>
  <c r="FR399" i="1" s="1"/>
  <c r="FR400" i="1" s="1"/>
  <c r="FO403" i="1"/>
  <c r="FO404" i="1" s="1"/>
  <c r="FO351" i="1"/>
  <c r="FO278" i="1" s="1"/>
  <c r="FO408" i="1" s="1"/>
  <c r="FP276" i="1"/>
  <c r="FP403" i="1" s="1"/>
  <c r="FP404" i="1" s="1"/>
  <c r="FP277" i="1"/>
  <c r="FK409" i="1"/>
  <c r="DP1214" i="1" l="1"/>
  <c r="CV81" i="7" s="1"/>
  <c r="CV23" i="7"/>
  <c r="CV63" i="7"/>
  <c r="FT335" i="1"/>
  <c r="FT343" i="1"/>
  <c r="FU337" i="1"/>
  <c r="FR347" i="1"/>
  <c r="FS275" i="1"/>
  <c r="FS399" i="1" s="1"/>
  <c r="FS400" i="1" s="1"/>
  <c r="FP351" i="1"/>
  <c r="FP278" i="1" s="1"/>
  <c r="FQ276" i="1"/>
  <c r="FQ277" i="1"/>
  <c r="FO414" i="1"/>
  <c r="FL409" i="1"/>
  <c r="DQ513" i="1" l="1"/>
  <c r="DQ498" i="1"/>
  <c r="DQ1163" i="1"/>
  <c r="DQ536" i="1"/>
  <c r="DQ1159" i="1"/>
  <c r="DQ515" i="1"/>
  <c r="DQ1162" i="1"/>
  <c r="DQ1160" i="1"/>
  <c r="DQ514" i="1"/>
  <c r="DQ1161" i="1"/>
  <c r="FU335" i="1"/>
  <c r="FU343" i="1"/>
  <c r="FV337" i="1"/>
  <c r="FS347" i="1"/>
  <c r="FT275" i="1"/>
  <c r="FT399" i="1" s="1"/>
  <c r="FT400" i="1" s="1"/>
  <c r="FQ403" i="1"/>
  <c r="FQ404" i="1" s="1"/>
  <c r="FP408" i="1"/>
  <c r="FQ351" i="1"/>
  <c r="FQ278" i="1" s="1"/>
  <c r="FQ408" i="1" s="1"/>
  <c r="FR277" i="1"/>
  <c r="FR276" i="1"/>
  <c r="FR403" i="1" s="1"/>
  <c r="FR404" i="1" s="1"/>
  <c r="FP414" i="1"/>
  <c r="FM409" i="1"/>
  <c r="DQ20" i="1" l="1"/>
  <c r="CW9" i="7" s="1"/>
  <c r="DQ539" i="1"/>
  <c r="DQ537" i="1"/>
  <c r="DQ538" i="1"/>
  <c r="DQ1165" i="1"/>
  <c r="DQ1156" i="1"/>
  <c r="DQ511" i="1"/>
  <c r="DQ12" i="1" s="1"/>
  <c r="FQ414" i="1"/>
  <c r="FV335" i="1"/>
  <c r="FV343" i="1"/>
  <c r="FW337" i="1"/>
  <c r="FR351" i="1"/>
  <c r="FR278" i="1" s="1"/>
  <c r="FR408" i="1" s="1"/>
  <c r="FS276" i="1"/>
  <c r="FS403" i="1" s="1"/>
  <c r="FS404" i="1" s="1"/>
  <c r="FS277" i="1"/>
  <c r="FT347" i="1"/>
  <c r="FU275" i="1"/>
  <c r="FU399" i="1" s="1"/>
  <c r="FU400" i="1" s="1"/>
  <c r="FN409" i="1"/>
  <c r="FO409" i="1" s="1"/>
  <c r="CW23" i="7" l="1"/>
  <c r="DQ1214" i="1"/>
  <c r="CW81" i="7" s="1"/>
  <c r="CW63" i="7"/>
  <c r="FR414" i="1"/>
  <c r="FW335" i="1"/>
  <c r="FW343" i="1"/>
  <c r="FX337" i="1"/>
  <c r="FU347" i="1"/>
  <c r="FV275" i="1"/>
  <c r="FV399" i="1" s="1"/>
  <c r="FV400" i="1" s="1"/>
  <c r="FS351" i="1"/>
  <c r="FS278" i="1" s="1"/>
  <c r="FS414" i="1" s="1"/>
  <c r="FT277" i="1"/>
  <c r="FT276" i="1"/>
  <c r="FP409" i="1"/>
  <c r="DR536" i="1" l="1"/>
  <c r="DR515" i="1"/>
  <c r="DR1162" i="1"/>
  <c r="DR1159" i="1"/>
  <c r="DR498" i="1"/>
  <c r="DR1163" i="1"/>
  <c r="DR514" i="1"/>
  <c r="DR1160" i="1"/>
  <c r="DR513" i="1"/>
  <c r="DR1161" i="1"/>
  <c r="FX335" i="1"/>
  <c r="FX343" i="1"/>
  <c r="FY337" i="1"/>
  <c r="FS408" i="1"/>
  <c r="FV347" i="1"/>
  <c r="FW275" i="1"/>
  <c r="FW399" i="1" s="1"/>
  <c r="FW400" i="1" s="1"/>
  <c r="FT403" i="1"/>
  <c r="FT404" i="1" s="1"/>
  <c r="FT351" i="1"/>
  <c r="FT278" i="1" s="1"/>
  <c r="FT408" i="1" s="1"/>
  <c r="FU276" i="1"/>
  <c r="FU403" i="1" s="1"/>
  <c r="FU404" i="1" s="1"/>
  <c r="FU277" i="1"/>
  <c r="FQ409" i="1"/>
  <c r="DR511" i="1" l="1"/>
  <c r="DR12" i="1" s="1"/>
  <c r="DR1165" i="1"/>
  <c r="DR1156" i="1"/>
  <c r="DR539" i="1"/>
  <c r="DR538" i="1"/>
  <c r="DR537" i="1"/>
  <c r="DR20" i="1"/>
  <c r="CX9" i="7" s="1"/>
  <c r="FY335" i="1"/>
  <c r="FY343" i="1"/>
  <c r="FZ337" i="1"/>
  <c r="FU351" i="1"/>
  <c r="FU278" i="1" s="1"/>
  <c r="FV276" i="1"/>
  <c r="FV403" i="1" s="1"/>
  <c r="FV404" i="1" s="1"/>
  <c r="FV277" i="1"/>
  <c r="FW347" i="1"/>
  <c r="FX275" i="1"/>
  <c r="FX399" i="1" s="1"/>
  <c r="FX400" i="1" s="1"/>
  <c r="FT414" i="1"/>
  <c r="FR409" i="1"/>
  <c r="CX63" i="7" l="1"/>
  <c r="N63" i="5" s="1"/>
  <c r="DR1212" i="1"/>
  <c r="CX43" i="7" s="1"/>
  <c r="N43" i="5" s="1"/>
  <c r="CX23" i="7"/>
  <c r="N23" i="5" s="1"/>
  <c r="FU408" i="1"/>
  <c r="FV351" i="1"/>
  <c r="FV278" i="1" s="1"/>
  <c r="FV408" i="1" s="1"/>
  <c r="FW277" i="1"/>
  <c r="FW276" i="1"/>
  <c r="FZ335" i="1"/>
  <c r="FZ343" i="1"/>
  <c r="GA337" i="1"/>
  <c r="FX347" i="1"/>
  <c r="FY275" i="1"/>
  <c r="FY399" i="1" s="1"/>
  <c r="FY400" i="1" s="1"/>
  <c r="FU414" i="1"/>
  <c r="FS409" i="1"/>
  <c r="DS513" i="1" l="1"/>
  <c r="DS1161" i="1"/>
  <c r="DS514" i="1"/>
  <c r="DS536" i="1"/>
  <c r="DS1159" i="1"/>
  <c r="DS515" i="1"/>
  <c r="DS1163" i="1"/>
  <c r="DS1160" i="1"/>
  <c r="DS498" i="1"/>
  <c r="DS1162" i="1"/>
  <c r="DR1214" i="1"/>
  <c r="CX81" i="7" s="1"/>
  <c r="N81" i="5" s="1"/>
  <c r="FV414" i="1"/>
  <c r="GA335" i="1"/>
  <c r="GA343" i="1"/>
  <c r="GB337" i="1"/>
  <c r="FW351" i="1"/>
  <c r="FW278" i="1" s="1"/>
  <c r="FW408" i="1" s="1"/>
  <c r="FX276" i="1"/>
  <c r="FX403" i="1" s="1"/>
  <c r="FX404" i="1" s="1"/>
  <c r="FX277" i="1"/>
  <c r="FY347" i="1"/>
  <c r="FZ275" i="1"/>
  <c r="FZ399" i="1" s="1"/>
  <c r="FZ400" i="1" s="1"/>
  <c r="FW403" i="1"/>
  <c r="FW404" i="1" s="1"/>
  <c r="FT409" i="1"/>
  <c r="DS20" i="1" l="1"/>
  <c r="CY9" i="7" s="1"/>
  <c r="DS538" i="1"/>
  <c r="DS537" i="1"/>
  <c r="DS539" i="1"/>
  <c r="DS1156" i="1"/>
  <c r="DS1165" i="1"/>
  <c r="DS511" i="1"/>
  <c r="DS12" i="1" s="1"/>
  <c r="FX351" i="1"/>
  <c r="FX278" i="1" s="1"/>
  <c r="FX408" i="1" s="1"/>
  <c r="FY276" i="1"/>
  <c r="FY277" i="1"/>
  <c r="FW414" i="1"/>
  <c r="GB335" i="1"/>
  <c r="GB343" i="1"/>
  <c r="GC337" i="1"/>
  <c r="FZ347" i="1"/>
  <c r="GA275" i="1"/>
  <c r="GA399" i="1" s="1"/>
  <c r="GA400" i="1" s="1"/>
  <c r="FU409" i="1"/>
  <c r="CY63" i="7" l="1"/>
  <c r="DS1214" i="1"/>
  <c r="CY81" i="7" s="1"/>
  <c r="CY23" i="7"/>
  <c r="FX414" i="1"/>
  <c r="GC335" i="1"/>
  <c r="GC343" i="1"/>
  <c r="GD337" i="1"/>
  <c r="GA347" i="1"/>
  <c r="GB275" i="1"/>
  <c r="GB399" i="1" s="1"/>
  <c r="GB400" i="1" s="1"/>
  <c r="FY403" i="1"/>
  <c r="FY404" i="1" s="1"/>
  <c r="FY351" i="1"/>
  <c r="FY278" i="1" s="1"/>
  <c r="FY408" i="1" s="1"/>
  <c r="FZ277" i="1"/>
  <c r="FZ276" i="1"/>
  <c r="FZ403" i="1" s="1"/>
  <c r="FZ404" i="1" s="1"/>
  <c r="FV409" i="1"/>
  <c r="DT513" i="1" l="1"/>
  <c r="DT1162" i="1"/>
  <c r="DT1159" i="1"/>
  <c r="DT536" i="1"/>
  <c r="DT1161" i="1"/>
  <c r="DT498" i="1"/>
  <c r="DT1163" i="1"/>
  <c r="DT515" i="1"/>
  <c r="DT514" i="1"/>
  <c r="DT1160" i="1"/>
  <c r="FZ351" i="1"/>
  <c r="FZ278" i="1" s="1"/>
  <c r="FZ408" i="1" s="1"/>
  <c r="GA276" i="1"/>
  <c r="GA403" i="1" s="1"/>
  <c r="GA404" i="1" s="1"/>
  <c r="GA277" i="1"/>
  <c r="GD335" i="1"/>
  <c r="GD343" i="1"/>
  <c r="GE337" i="1"/>
  <c r="FY414" i="1"/>
  <c r="GB347" i="1"/>
  <c r="GC275" i="1"/>
  <c r="GC399" i="1" s="1"/>
  <c r="GC400" i="1" s="1"/>
  <c r="FW409" i="1"/>
  <c r="DT539" i="1" l="1"/>
  <c r="DT20" i="1"/>
  <c r="CZ9" i="7" s="1"/>
  <c r="DT538" i="1"/>
  <c r="DT537" i="1"/>
  <c r="DT1156" i="1"/>
  <c r="DT1165" i="1"/>
  <c r="DT511" i="1"/>
  <c r="DT12" i="1" s="1"/>
  <c r="FZ414" i="1"/>
  <c r="GE335" i="1"/>
  <c r="GE343" i="1"/>
  <c r="GF337" i="1"/>
  <c r="GA351" i="1"/>
  <c r="GA278" i="1" s="1"/>
  <c r="GA408" i="1" s="1"/>
  <c r="GB276" i="1"/>
  <c r="GB277" i="1"/>
  <c r="GC347" i="1"/>
  <c r="GD275" i="1"/>
  <c r="GD399" i="1" s="1"/>
  <c r="GD400" i="1" s="1"/>
  <c r="FX409" i="1"/>
  <c r="CZ23" i="7" l="1"/>
  <c r="DT1214" i="1"/>
  <c r="CZ81" i="7" s="1"/>
  <c r="CZ63" i="7"/>
  <c r="GD347" i="1"/>
  <c r="GE275" i="1"/>
  <c r="GE399" i="1" s="1"/>
  <c r="GE400" i="1" s="1"/>
  <c r="GB403" i="1"/>
  <c r="GB404" i="1" s="1"/>
  <c r="GA414" i="1"/>
  <c r="GB351" i="1"/>
  <c r="GB278" i="1" s="1"/>
  <c r="GB408" i="1" s="1"/>
  <c r="GC277" i="1"/>
  <c r="GC276" i="1"/>
  <c r="GC403" i="1" s="1"/>
  <c r="GC404" i="1" s="1"/>
  <c r="GF335" i="1"/>
  <c r="GF343" i="1"/>
  <c r="GG337" i="1"/>
  <c r="FY409" i="1"/>
  <c r="DU515" i="1" l="1"/>
  <c r="DU514" i="1"/>
  <c r="DU1159" i="1"/>
  <c r="DU513" i="1"/>
  <c r="DU1163" i="1"/>
  <c r="DU498" i="1"/>
  <c r="DU1162" i="1"/>
  <c r="DU536" i="1"/>
  <c r="DU1160" i="1"/>
  <c r="DU1161" i="1"/>
  <c r="GE347" i="1"/>
  <c r="GF275" i="1"/>
  <c r="GF399" i="1" s="1"/>
  <c r="GF400" i="1" s="1"/>
  <c r="GG335" i="1"/>
  <c r="GG343" i="1"/>
  <c r="GH337" i="1"/>
  <c r="GC351" i="1"/>
  <c r="GC278" i="1" s="1"/>
  <c r="GC408" i="1" s="1"/>
  <c r="GD276" i="1"/>
  <c r="GD403" i="1" s="1"/>
  <c r="GD404" i="1" s="1"/>
  <c r="GD277" i="1"/>
  <c r="GB414" i="1"/>
  <c r="FZ409" i="1"/>
  <c r="DU539" i="1" l="1"/>
  <c r="DU537" i="1"/>
  <c r="DU20" i="1"/>
  <c r="DA9" i="7" s="1"/>
  <c r="DU538" i="1"/>
  <c r="DU511" i="1"/>
  <c r="DU12" i="1" s="1"/>
  <c r="DU1156" i="1"/>
  <c r="DU1165" i="1"/>
  <c r="GC414" i="1"/>
  <c r="GH335" i="1"/>
  <c r="GH343" i="1"/>
  <c r="GI337" i="1"/>
  <c r="GF347" i="1"/>
  <c r="GG275" i="1"/>
  <c r="GG399" i="1" s="1"/>
  <c r="GG400" i="1" s="1"/>
  <c r="GD351" i="1"/>
  <c r="GD278" i="1" s="1"/>
  <c r="GD408" i="1" s="1"/>
  <c r="GE276" i="1"/>
  <c r="GE277" i="1"/>
  <c r="GA409" i="1"/>
  <c r="DU1212" i="1" l="1"/>
  <c r="DA43" i="7" s="1"/>
  <c r="DA23" i="7"/>
  <c r="DA63" i="7"/>
  <c r="GE351" i="1"/>
  <c r="GE278" i="1" s="1"/>
  <c r="GE408" i="1" s="1"/>
  <c r="GF277" i="1"/>
  <c r="GF276" i="1"/>
  <c r="GF403" i="1" s="1"/>
  <c r="GF404" i="1" s="1"/>
  <c r="GE403" i="1"/>
  <c r="GE404" i="1" s="1"/>
  <c r="GI335" i="1"/>
  <c r="GI343" i="1"/>
  <c r="GJ337" i="1"/>
  <c r="GG347" i="1"/>
  <c r="GH275" i="1"/>
  <c r="GH399" i="1" s="1"/>
  <c r="GH400" i="1" s="1"/>
  <c r="GD414" i="1"/>
  <c r="GB409" i="1"/>
  <c r="DV514" i="1" l="1"/>
  <c r="DV1159" i="1"/>
  <c r="DV513" i="1"/>
  <c r="DV498" i="1"/>
  <c r="DV1162" i="1"/>
  <c r="DV536" i="1"/>
  <c r="DV1160" i="1"/>
  <c r="DV515" i="1"/>
  <c r="DV1163" i="1"/>
  <c r="DV1161" i="1"/>
  <c r="DU1214" i="1"/>
  <c r="DA81" i="7" s="1"/>
  <c r="GH347" i="1"/>
  <c r="GI275" i="1"/>
  <c r="GI399" i="1" s="1"/>
  <c r="GI400" i="1" s="1"/>
  <c r="GF351" i="1"/>
  <c r="GF278" i="1" s="1"/>
  <c r="GF408" i="1" s="1"/>
  <c r="GG276" i="1"/>
  <c r="GG277" i="1"/>
  <c r="GE414" i="1"/>
  <c r="GJ335" i="1"/>
  <c r="GJ343" i="1"/>
  <c r="GK337" i="1"/>
  <c r="GC409" i="1"/>
  <c r="DV511" i="1" l="1"/>
  <c r="DV12" i="1" s="1"/>
  <c r="DV539" i="1"/>
  <c r="DV538" i="1"/>
  <c r="DV20" i="1"/>
  <c r="DB9" i="7" s="1"/>
  <c r="DV537" i="1"/>
  <c r="DV1165" i="1"/>
  <c r="DV1156" i="1"/>
  <c r="GF414" i="1"/>
  <c r="GK335" i="1"/>
  <c r="GK343" i="1"/>
  <c r="GL337" i="1"/>
  <c r="GI347" i="1"/>
  <c r="GJ275" i="1"/>
  <c r="GJ399" i="1" s="1"/>
  <c r="GJ400" i="1" s="1"/>
  <c r="GG403" i="1"/>
  <c r="GG404" i="1" s="1"/>
  <c r="GG351" i="1"/>
  <c r="GG278" i="1" s="1"/>
  <c r="GG408" i="1" s="1"/>
  <c r="GH277" i="1"/>
  <c r="GH276" i="1"/>
  <c r="GH403" i="1" s="1"/>
  <c r="GH404" i="1" s="1"/>
  <c r="GD409" i="1"/>
  <c r="DB63" i="7" l="1"/>
  <c r="DV1214" i="1"/>
  <c r="DB81" i="7" s="1"/>
  <c r="DB23" i="7"/>
  <c r="GG414" i="1"/>
  <c r="GL335" i="1"/>
  <c r="GL343" i="1"/>
  <c r="GM337" i="1"/>
  <c r="GJ347" i="1"/>
  <c r="GK275" i="1"/>
  <c r="GK399" i="1" s="1"/>
  <c r="GK400" i="1" s="1"/>
  <c r="GH351" i="1"/>
  <c r="GH278" i="1" s="1"/>
  <c r="GH408" i="1" s="1"/>
  <c r="GI277" i="1"/>
  <c r="GI276" i="1"/>
  <c r="GI403" i="1" s="1"/>
  <c r="GI404" i="1" s="1"/>
  <c r="GE409" i="1"/>
  <c r="DW515" i="1" l="1"/>
  <c r="DW536" i="1"/>
  <c r="DW1159" i="1"/>
  <c r="DW1163" i="1"/>
  <c r="DW513" i="1"/>
  <c r="DW1162" i="1"/>
  <c r="DW498" i="1"/>
  <c r="DW1160" i="1"/>
  <c r="DW514" i="1"/>
  <c r="DW1161" i="1"/>
  <c r="GK347" i="1"/>
  <c r="GL275" i="1"/>
  <c r="GL399" i="1" s="1"/>
  <c r="GL400" i="1" s="1"/>
  <c r="GI351" i="1"/>
  <c r="GI278" i="1" s="1"/>
  <c r="GI408" i="1" s="1"/>
  <c r="GJ276" i="1"/>
  <c r="GJ277" i="1"/>
  <c r="GH414" i="1"/>
  <c r="GM335" i="1"/>
  <c r="GM343" i="1"/>
  <c r="GN337" i="1"/>
  <c r="GF409" i="1"/>
  <c r="DW1165" i="1" l="1"/>
  <c r="DW1156" i="1"/>
  <c r="DW538" i="1"/>
  <c r="DW20" i="1"/>
  <c r="DC9" i="7" s="1"/>
  <c r="DW539" i="1"/>
  <c r="DW537" i="1"/>
  <c r="DW511" i="1"/>
  <c r="DW12" i="1" s="1"/>
  <c r="GJ403" i="1"/>
  <c r="GJ404" i="1" s="1"/>
  <c r="GI414" i="1"/>
  <c r="GN335" i="1"/>
  <c r="GN343" i="1"/>
  <c r="GO337" i="1"/>
  <c r="GL347" i="1"/>
  <c r="GM275" i="1"/>
  <c r="GM399" i="1" s="1"/>
  <c r="GM400" i="1" s="1"/>
  <c r="GJ351" i="1"/>
  <c r="GJ278" i="1" s="1"/>
  <c r="GJ408" i="1" s="1"/>
  <c r="GK277" i="1"/>
  <c r="GK276" i="1"/>
  <c r="GK403" i="1" s="1"/>
  <c r="GK404" i="1" s="1"/>
  <c r="GG409" i="1"/>
  <c r="DC63" i="7" l="1"/>
  <c r="DW1214" i="1"/>
  <c r="DC81" i="7" s="1"/>
  <c r="DC23" i="7"/>
  <c r="GK351" i="1"/>
  <c r="GK278" i="1" s="1"/>
  <c r="GK408" i="1" s="1"/>
  <c r="GL277" i="1"/>
  <c r="GL276" i="1"/>
  <c r="GL403" i="1" s="1"/>
  <c r="GL404" i="1" s="1"/>
  <c r="GO335" i="1"/>
  <c r="GO343" i="1"/>
  <c r="GP337" i="1"/>
  <c r="GJ414" i="1"/>
  <c r="GM347" i="1"/>
  <c r="GN275" i="1"/>
  <c r="GN399" i="1" s="1"/>
  <c r="GN400" i="1" s="1"/>
  <c r="GH409" i="1"/>
  <c r="DX515" i="1" l="1"/>
  <c r="DX1161" i="1"/>
  <c r="DX514" i="1"/>
  <c r="DX513" i="1"/>
  <c r="DX1160" i="1"/>
  <c r="DX536" i="1"/>
  <c r="DX1159" i="1"/>
  <c r="DX1162" i="1"/>
  <c r="DX498" i="1"/>
  <c r="DX1163" i="1"/>
  <c r="GP335" i="1"/>
  <c r="GP343" i="1"/>
  <c r="GQ337" i="1"/>
  <c r="GN347" i="1"/>
  <c r="GO275" i="1"/>
  <c r="GO399" i="1" s="1"/>
  <c r="GO400" i="1" s="1"/>
  <c r="GL351" i="1"/>
  <c r="GL278" i="1" s="1"/>
  <c r="GL408" i="1" s="1"/>
  <c r="GM276" i="1"/>
  <c r="GM277" i="1"/>
  <c r="GK414" i="1"/>
  <c r="GI409" i="1"/>
  <c r="DX511" i="1" l="1"/>
  <c r="DX12" i="1" s="1"/>
  <c r="DX1165" i="1"/>
  <c r="DX1156" i="1"/>
  <c r="DX538" i="1"/>
  <c r="DX537" i="1"/>
  <c r="DX539" i="1"/>
  <c r="DX20" i="1"/>
  <c r="DD9" i="7" s="1"/>
  <c r="GM403" i="1"/>
  <c r="GM404" i="1" s="1"/>
  <c r="GL414" i="1"/>
  <c r="GQ335" i="1"/>
  <c r="GQ343" i="1"/>
  <c r="GR337" i="1"/>
  <c r="GO347" i="1"/>
  <c r="GP275" i="1"/>
  <c r="GP399" i="1" s="1"/>
  <c r="GP400" i="1" s="1"/>
  <c r="GM351" i="1"/>
  <c r="GM278" i="1" s="1"/>
  <c r="GM408" i="1" s="1"/>
  <c r="GN276" i="1"/>
  <c r="GN403" i="1" s="1"/>
  <c r="GN404" i="1" s="1"/>
  <c r="GN277" i="1"/>
  <c r="GJ409" i="1"/>
  <c r="DD63" i="7" l="1"/>
  <c r="DD23" i="7"/>
  <c r="DX1212" i="1"/>
  <c r="DD43" i="7" s="1"/>
  <c r="GN351" i="1"/>
  <c r="GN278" i="1" s="1"/>
  <c r="GN408" i="1" s="1"/>
  <c r="GO277" i="1"/>
  <c r="GO276" i="1"/>
  <c r="GR335" i="1"/>
  <c r="GR343" i="1"/>
  <c r="GS337" i="1"/>
  <c r="GM414" i="1"/>
  <c r="GP347" i="1"/>
  <c r="GQ275" i="1"/>
  <c r="GQ399" i="1" s="1"/>
  <c r="GQ400" i="1" s="1"/>
  <c r="GK409" i="1"/>
  <c r="DX1214" i="1" l="1"/>
  <c r="DD81" i="7" s="1"/>
  <c r="DY536" i="1"/>
  <c r="DY1159" i="1"/>
  <c r="DY514" i="1"/>
  <c r="DY515" i="1"/>
  <c r="DY1161" i="1"/>
  <c r="DY498" i="1"/>
  <c r="DY1162" i="1"/>
  <c r="DY1160" i="1"/>
  <c r="DY513" i="1"/>
  <c r="DY1163" i="1"/>
  <c r="GQ347" i="1"/>
  <c r="GR275" i="1"/>
  <c r="GR399" i="1" s="1"/>
  <c r="GR400" i="1" s="1"/>
  <c r="GO403" i="1"/>
  <c r="GO404" i="1" s="1"/>
  <c r="GO351" i="1"/>
  <c r="GO278" i="1" s="1"/>
  <c r="GO408" i="1" s="1"/>
  <c r="GP277" i="1"/>
  <c r="GP276" i="1"/>
  <c r="GP403" i="1" s="1"/>
  <c r="GP404" i="1" s="1"/>
  <c r="GS335" i="1"/>
  <c r="GS343" i="1"/>
  <c r="GT337" i="1"/>
  <c r="GN414" i="1"/>
  <c r="GL409" i="1"/>
  <c r="DY511" i="1" l="1"/>
  <c r="DY12" i="1" s="1"/>
  <c r="DY1165" i="1"/>
  <c r="DY1156" i="1"/>
  <c r="DY538" i="1"/>
  <c r="DY537" i="1"/>
  <c r="DY539" i="1"/>
  <c r="DY20" i="1"/>
  <c r="DE9" i="7" s="1"/>
  <c r="GO414" i="1"/>
  <c r="GT335" i="1"/>
  <c r="GT343" i="1"/>
  <c r="GU337" i="1"/>
  <c r="GR347" i="1"/>
  <c r="GS275" i="1"/>
  <c r="GS399" i="1" s="1"/>
  <c r="GS400" i="1" s="1"/>
  <c r="GP351" i="1"/>
  <c r="GP278" i="1" s="1"/>
  <c r="GP408" i="1" s="1"/>
  <c r="GQ276" i="1"/>
  <c r="GQ403" i="1" s="1"/>
  <c r="GQ404" i="1" s="1"/>
  <c r="GQ277" i="1"/>
  <c r="GM409" i="1"/>
  <c r="DE63" i="7" l="1"/>
  <c r="DY1214" i="1"/>
  <c r="DE81" i="7" s="1"/>
  <c r="DE23" i="7"/>
  <c r="GU335" i="1"/>
  <c r="GU343" i="1"/>
  <c r="GV337" i="1"/>
  <c r="GP414" i="1"/>
  <c r="GS347" i="1"/>
  <c r="GT275" i="1"/>
  <c r="GT399" i="1" s="1"/>
  <c r="GT400" i="1" s="1"/>
  <c r="GQ351" i="1"/>
  <c r="GQ278" i="1" s="1"/>
  <c r="GQ408" i="1" s="1"/>
  <c r="GR277" i="1"/>
  <c r="GR276" i="1"/>
  <c r="GN409" i="1"/>
  <c r="DZ498" i="1" l="1"/>
  <c r="DZ514" i="1"/>
  <c r="DZ1159" i="1"/>
  <c r="DZ1160" i="1"/>
  <c r="DZ515" i="1"/>
  <c r="DZ1163" i="1"/>
  <c r="DZ536" i="1"/>
  <c r="DZ1162" i="1"/>
  <c r="DZ513" i="1"/>
  <c r="DZ1161" i="1"/>
  <c r="GR403" i="1"/>
  <c r="GR404" i="1" s="1"/>
  <c r="GT347" i="1"/>
  <c r="GU275" i="1"/>
  <c r="GU399" i="1" s="1"/>
  <c r="GU400" i="1" s="1"/>
  <c r="GR351" i="1"/>
  <c r="GR278" i="1" s="1"/>
  <c r="GR408" i="1" s="1"/>
  <c r="GS277" i="1"/>
  <c r="GS276" i="1"/>
  <c r="GS403" i="1" s="1"/>
  <c r="GS404" i="1" s="1"/>
  <c r="GV335" i="1"/>
  <c r="GV343" i="1"/>
  <c r="GW337" i="1"/>
  <c r="GQ414" i="1"/>
  <c r="GO409" i="1"/>
  <c r="DZ511" i="1" l="1"/>
  <c r="DZ12" i="1" s="1"/>
  <c r="DZ20" i="1"/>
  <c r="DF9" i="7" s="1"/>
  <c r="DZ538" i="1"/>
  <c r="DZ539" i="1"/>
  <c r="DZ537" i="1"/>
  <c r="DZ1156" i="1"/>
  <c r="DZ1165" i="1"/>
  <c r="GU347" i="1"/>
  <c r="GV275" i="1"/>
  <c r="GV399" i="1" s="1"/>
  <c r="GV400" i="1" s="1"/>
  <c r="GS351" i="1"/>
  <c r="GS278" i="1" s="1"/>
  <c r="GS408" i="1" s="1"/>
  <c r="GT277" i="1"/>
  <c r="GT276" i="1"/>
  <c r="GT403" i="1" s="1"/>
  <c r="GT404" i="1" s="1"/>
  <c r="GR414" i="1"/>
  <c r="GW335" i="1"/>
  <c r="GW343" i="1"/>
  <c r="GX337" i="1"/>
  <c r="GP409" i="1"/>
  <c r="DF63" i="7" l="1"/>
  <c r="DZ1214" i="1"/>
  <c r="DF81" i="7" s="1"/>
  <c r="DF23" i="7"/>
  <c r="GX335" i="1"/>
  <c r="GX343" i="1"/>
  <c r="GS414" i="1"/>
  <c r="GV347" i="1"/>
  <c r="GW275" i="1"/>
  <c r="GW399" i="1" s="1"/>
  <c r="GW400" i="1" s="1"/>
  <c r="GT351" i="1"/>
  <c r="GT278" i="1" s="1"/>
  <c r="GT408" i="1" s="1"/>
  <c r="GU276" i="1"/>
  <c r="GU277" i="1"/>
  <c r="GQ409" i="1"/>
  <c r="EA514" i="1" l="1"/>
  <c r="EA1161" i="1"/>
  <c r="EA498" i="1"/>
  <c r="EA536" i="1"/>
  <c r="EA1160" i="1"/>
  <c r="EA1159" i="1"/>
  <c r="EA1163" i="1"/>
  <c r="EA515" i="1"/>
  <c r="EA513" i="1"/>
  <c r="EA1162" i="1"/>
  <c r="GU403" i="1"/>
  <c r="GU404" i="1" s="1"/>
  <c r="GU351" i="1"/>
  <c r="GU278" i="1" s="1"/>
  <c r="GU408" i="1" s="1"/>
  <c r="GV276" i="1"/>
  <c r="GV403" i="1" s="1"/>
  <c r="GV404" i="1" s="1"/>
  <c r="GV277" i="1"/>
  <c r="GT414" i="1"/>
  <c r="GW347" i="1"/>
  <c r="GX347" i="1"/>
  <c r="GX275" i="1"/>
  <c r="W343" i="1"/>
  <c r="GR409" i="1"/>
  <c r="GU414" i="1" l="1"/>
  <c r="EA538" i="1"/>
  <c r="EA539" i="1"/>
  <c r="EA537" i="1"/>
  <c r="EA20" i="1"/>
  <c r="DG9" i="7" s="1"/>
  <c r="EA1156" i="1"/>
  <c r="EA1165" i="1"/>
  <c r="EA511" i="1"/>
  <c r="EA12" i="1" s="1"/>
  <c r="GW351" i="1"/>
  <c r="GW278" i="1" s="1"/>
  <c r="GW408" i="1" s="1"/>
  <c r="GX351" i="1"/>
  <c r="GX276" i="1"/>
  <c r="GX277" i="1"/>
  <c r="W347" i="1"/>
  <c r="GV351" i="1"/>
  <c r="GV278" i="1" s="1"/>
  <c r="GV408" i="1" s="1"/>
  <c r="GW277" i="1"/>
  <c r="GW276" i="1"/>
  <c r="GW403" i="1" s="1"/>
  <c r="GW404" i="1" s="1"/>
  <c r="GX399" i="1"/>
  <c r="W275" i="1"/>
  <c r="GS409" i="1"/>
  <c r="EA1212" i="1" l="1"/>
  <c r="DG23" i="7"/>
  <c r="DG63" i="7"/>
  <c r="W277" i="1"/>
  <c r="GV414" i="1"/>
  <c r="GW414" i="1"/>
  <c r="GX403" i="1"/>
  <c r="W276" i="1"/>
  <c r="GX278" i="1"/>
  <c r="W351" i="1"/>
  <c r="GX400" i="1"/>
  <c r="W399" i="1"/>
  <c r="W400" i="1" s="1"/>
  <c r="GT409" i="1"/>
  <c r="G92" i="19" l="1"/>
  <c r="G95" i="19" s="1"/>
  <c r="H92" i="19"/>
  <c r="H95" i="19" s="1"/>
  <c r="I92" i="19"/>
  <c r="I95" i="19" s="1"/>
  <c r="J92" i="19"/>
  <c r="J95" i="19" s="1"/>
  <c r="K92" i="19"/>
  <c r="K95" i="19" s="1"/>
  <c r="L92" i="19"/>
  <c r="L95" i="19" s="1"/>
  <c r="M92" i="19"/>
  <c r="M95" i="19" s="1"/>
  <c r="N92" i="19"/>
  <c r="N95" i="19" s="1"/>
  <c r="O92" i="19"/>
  <c r="O95" i="19" s="1"/>
  <c r="P92" i="19"/>
  <c r="P95" i="19" s="1"/>
  <c r="Q92" i="19"/>
  <c r="Q95" i="19" s="1"/>
  <c r="R92" i="19"/>
  <c r="EB498" i="1"/>
  <c r="EB1161" i="1"/>
  <c r="EB536" i="1"/>
  <c r="EB1160" i="1"/>
  <c r="EB515" i="1"/>
  <c r="EB514" i="1"/>
  <c r="EB1159" i="1"/>
  <c r="EB513" i="1"/>
  <c r="EB1162" i="1"/>
  <c r="EB1163" i="1"/>
  <c r="DG43" i="7"/>
  <c r="EA1214" i="1"/>
  <c r="DG81" i="7" s="1"/>
  <c r="GX408" i="1"/>
  <c r="W278" i="1"/>
  <c r="GX404" i="1"/>
  <c r="W403" i="1"/>
  <c r="W404" i="1" s="1"/>
  <c r="GX414" i="1"/>
  <c r="GU409" i="1"/>
  <c r="F92" i="19" l="1"/>
  <c r="F95" i="19" s="1"/>
  <c r="R95" i="19"/>
  <c r="EB511" i="1"/>
  <c r="EB12" i="1" s="1"/>
  <c r="EB1156" i="1"/>
  <c r="EB1165" i="1"/>
  <c r="EB539" i="1"/>
  <c r="EB20" i="1"/>
  <c r="DH9" i="7" s="1"/>
  <c r="EB537" i="1"/>
  <c r="EB538" i="1"/>
  <c r="AI15" i="6"/>
  <c r="AJ15" i="6"/>
  <c r="W408" i="1"/>
  <c r="AK15" i="6"/>
  <c r="AL15" i="6"/>
  <c r="AM15" i="6"/>
  <c r="AN15" i="6"/>
  <c r="AO15" i="6"/>
  <c r="AP15" i="6"/>
  <c r="GV409" i="1"/>
  <c r="EB1214" i="1" l="1"/>
  <c r="DH81" i="7" s="1"/>
  <c r="DH23" i="7"/>
  <c r="DH63" i="7"/>
  <c r="Y15" i="6"/>
  <c r="AB17" i="6"/>
  <c r="AC17" i="6"/>
  <c r="AD17" i="6"/>
  <c r="AE17" i="6"/>
  <c r="AF17" i="6"/>
  <c r="AG17" i="6"/>
  <c r="AH17" i="6"/>
  <c r="AI17" i="6"/>
  <c r="W457" i="1"/>
  <c r="AK17" i="6"/>
  <c r="AL17" i="6"/>
  <c r="AM17" i="6"/>
  <c r="AN17" i="6"/>
  <c r="AO17" i="6"/>
  <c r="AP17" i="6"/>
  <c r="GW409" i="1"/>
  <c r="EC513" i="1" l="1"/>
  <c r="EC515" i="1"/>
  <c r="EC1163" i="1"/>
  <c r="EC536" i="1"/>
  <c r="EC1160" i="1"/>
  <c r="EC514" i="1"/>
  <c r="EC1162" i="1"/>
  <c r="EC1159" i="1"/>
  <c r="EC498" i="1"/>
  <c r="EC1161" i="1"/>
  <c r="FQ471" i="1"/>
  <c r="FU471" i="1"/>
  <c r="FY471" i="1"/>
  <c r="GC471" i="1"/>
  <c r="GG471" i="1"/>
  <c r="GK471" i="1"/>
  <c r="GO471" i="1"/>
  <c r="GS471" i="1"/>
  <c r="GW471" i="1"/>
  <c r="DH471" i="1"/>
  <c r="DL471" i="1"/>
  <c r="DP471" i="1"/>
  <c r="DT471" i="1"/>
  <c r="DX471" i="1"/>
  <c r="EB471" i="1"/>
  <c r="EF471" i="1"/>
  <c r="EJ471" i="1"/>
  <c r="EN471" i="1"/>
  <c r="ER471" i="1"/>
  <c r="EV471" i="1"/>
  <c r="EZ471" i="1"/>
  <c r="FD471" i="1"/>
  <c r="FH471" i="1"/>
  <c r="FL471" i="1"/>
  <c r="CU471" i="1"/>
  <c r="CY471" i="1"/>
  <c r="DC471" i="1"/>
  <c r="AA471" i="1"/>
  <c r="AE471" i="1"/>
  <c r="AI471" i="1"/>
  <c r="AM471" i="1"/>
  <c r="AQ471" i="1"/>
  <c r="AU471" i="1"/>
  <c r="AX471" i="1"/>
  <c r="BC471" i="1"/>
  <c r="BG471" i="1"/>
  <c r="BK471" i="1"/>
  <c r="BO471" i="1"/>
  <c r="BS471" i="1"/>
  <c r="BW471" i="1"/>
  <c r="CA471" i="1"/>
  <c r="CE471" i="1"/>
  <c r="CH471" i="1"/>
  <c r="CM471" i="1"/>
  <c r="CQ471" i="1"/>
  <c r="FR471" i="1"/>
  <c r="FV471" i="1"/>
  <c r="FZ471" i="1"/>
  <c r="GD471" i="1"/>
  <c r="GH471" i="1"/>
  <c r="GL471" i="1"/>
  <c r="GP471" i="1"/>
  <c r="GT471" i="1"/>
  <c r="GX471" i="1"/>
  <c r="DI471" i="1"/>
  <c r="DM471" i="1"/>
  <c r="DQ471" i="1"/>
  <c r="DU471" i="1"/>
  <c r="DY471" i="1"/>
  <c r="EC471" i="1"/>
  <c r="EG471" i="1"/>
  <c r="EK471" i="1"/>
  <c r="EO471" i="1"/>
  <c r="ES471" i="1"/>
  <c r="EW471" i="1"/>
  <c r="FA471" i="1"/>
  <c r="FE471" i="1"/>
  <c r="FI471" i="1"/>
  <c r="FM471" i="1"/>
  <c r="CW471" i="1"/>
  <c r="CZ471" i="1"/>
  <c r="DD471" i="1"/>
  <c r="AB471" i="1"/>
  <c r="AF471" i="1"/>
  <c r="AK471" i="1"/>
  <c r="AN471" i="1"/>
  <c r="AR471" i="1"/>
  <c r="AV471" i="1"/>
  <c r="AZ471" i="1"/>
  <c r="BD471" i="1"/>
  <c r="BI471" i="1"/>
  <c r="BL471" i="1"/>
  <c r="BP471" i="1"/>
  <c r="BT471" i="1"/>
  <c r="BX471" i="1"/>
  <c r="CB471" i="1"/>
  <c r="CF471" i="1"/>
  <c r="CJ471" i="1"/>
  <c r="CN471" i="1"/>
  <c r="CR471" i="1"/>
  <c r="FO471" i="1"/>
  <c r="FS471" i="1"/>
  <c r="FW471" i="1"/>
  <c r="GA471" i="1"/>
  <c r="GE471" i="1"/>
  <c r="GI471" i="1"/>
  <c r="GM471" i="1"/>
  <c r="GQ471" i="1"/>
  <c r="GU471" i="1"/>
  <c r="DJ471" i="1"/>
  <c r="DN471" i="1"/>
  <c r="DR471" i="1"/>
  <c r="DV471" i="1"/>
  <c r="DZ471" i="1"/>
  <c r="ED471" i="1"/>
  <c r="EH471" i="1"/>
  <c r="EL471" i="1"/>
  <c r="EP471" i="1"/>
  <c r="ET471" i="1"/>
  <c r="EX471" i="1"/>
  <c r="FB471" i="1"/>
  <c r="FF471" i="1"/>
  <c r="FJ471" i="1"/>
  <c r="FN471" i="1"/>
  <c r="CV471" i="1"/>
  <c r="DA471" i="1"/>
  <c r="DE471" i="1"/>
  <c r="AC471" i="1"/>
  <c r="AG471" i="1"/>
  <c r="AJ471" i="1"/>
  <c r="AP471" i="1"/>
  <c r="AS471" i="1"/>
  <c r="AW471" i="1"/>
  <c r="BA471" i="1"/>
  <c r="BF471" i="1"/>
  <c r="BH471" i="1"/>
  <c r="BM471" i="1"/>
  <c r="BR471" i="1"/>
  <c r="BU471" i="1"/>
  <c r="FT471" i="1"/>
  <c r="GJ471" i="1"/>
  <c r="DS471" i="1"/>
  <c r="EI471" i="1"/>
  <c r="EY471" i="1"/>
  <c r="AD471" i="1"/>
  <c r="AT471" i="1"/>
  <c r="BJ471" i="1"/>
  <c r="BY471" i="1"/>
  <c r="CG471" i="1"/>
  <c r="CO471" i="1"/>
  <c r="BN471" i="1"/>
  <c r="CI471" i="1"/>
  <c r="GV471" i="1"/>
  <c r="FK471" i="1"/>
  <c r="BV471" i="1"/>
  <c r="FX471" i="1"/>
  <c r="GN471" i="1"/>
  <c r="DG471" i="1"/>
  <c r="DW471" i="1"/>
  <c r="EM471" i="1"/>
  <c r="FC471" i="1"/>
  <c r="CX471" i="1"/>
  <c r="AH471" i="1"/>
  <c r="AY471" i="1"/>
  <c r="BZ471" i="1"/>
  <c r="CP471" i="1"/>
  <c r="EU471" i="1"/>
  <c r="BE471" i="1"/>
  <c r="CT471" i="1"/>
  <c r="GB471" i="1"/>
  <c r="GR471" i="1"/>
  <c r="DK471" i="1"/>
  <c r="EA471" i="1"/>
  <c r="EQ471" i="1"/>
  <c r="FG471" i="1"/>
  <c r="DB471" i="1"/>
  <c r="AL471" i="1"/>
  <c r="BB471" i="1"/>
  <c r="BQ471" i="1"/>
  <c r="CC471" i="1"/>
  <c r="CK471" i="1"/>
  <c r="CS471" i="1"/>
  <c r="DO471" i="1"/>
  <c r="DF471" i="1"/>
  <c r="CD471" i="1"/>
  <c r="FP471" i="1"/>
  <c r="GF471" i="1"/>
  <c r="EE471" i="1"/>
  <c r="AO471" i="1"/>
  <c r="CL471" i="1"/>
  <c r="Y17" i="6"/>
  <c r="GX409" i="1"/>
  <c r="EC1165" i="1" l="1"/>
  <c r="EC1156" i="1"/>
  <c r="EC537" i="1"/>
  <c r="EC20" i="1"/>
  <c r="DI9" i="7" s="1"/>
  <c r="EC539" i="1"/>
  <c r="EC538" i="1"/>
  <c r="EC511" i="1"/>
  <c r="EC12" i="1" s="1"/>
  <c r="CL481" i="1"/>
  <c r="CL475" i="1"/>
  <c r="CL482" i="1" s="1"/>
  <c r="CL514" i="1" s="1"/>
  <c r="CL476" i="1"/>
  <c r="CL483" i="1" s="1"/>
  <c r="CL515" i="1" s="1"/>
  <c r="FP481" i="1"/>
  <c r="FP476" i="1"/>
  <c r="FP483" i="1" s="1"/>
  <c r="FP475" i="1"/>
  <c r="FP482" i="1" s="1"/>
  <c r="CS481" i="1"/>
  <c r="CS476" i="1"/>
  <c r="CS483" i="1" s="1"/>
  <c r="CS515" i="1" s="1"/>
  <c r="CS475" i="1"/>
  <c r="CS482" i="1" s="1"/>
  <c r="CS514" i="1" s="1"/>
  <c r="BB475" i="1"/>
  <c r="BB482" i="1" s="1"/>
  <c r="BB514" i="1" s="1"/>
  <c r="BB481" i="1"/>
  <c r="BB476" i="1"/>
  <c r="BB483" i="1" s="1"/>
  <c r="BB515" i="1" s="1"/>
  <c r="EQ475" i="1"/>
  <c r="EQ482" i="1" s="1"/>
  <c r="EQ476" i="1"/>
  <c r="EQ483" i="1" s="1"/>
  <c r="EQ481" i="1"/>
  <c r="GB475" i="1"/>
  <c r="GB482" i="1" s="1"/>
  <c r="GB476" i="1"/>
  <c r="GB483" i="1" s="1"/>
  <c r="GB481" i="1"/>
  <c r="CP481" i="1"/>
  <c r="CP476" i="1"/>
  <c r="CP483" i="1" s="1"/>
  <c r="CP515" i="1" s="1"/>
  <c r="CP475" i="1"/>
  <c r="CP482" i="1" s="1"/>
  <c r="CP514" i="1" s="1"/>
  <c r="CX476" i="1"/>
  <c r="CX483" i="1" s="1"/>
  <c r="CX515" i="1" s="1"/>
  <c r="CX481" i="1"/>
  <c r="CX475" i="1"/>
  <c r="CX482" i="1" s="1"/>
  <c r="CX514" i="1" s="1"/>
  <c r="CX511" i="1" s="1"/>
  <c r="CX12" i="1" s="1"/>
  <c r="DG476" i="1"/>
  <c r="DG483" i="1" s="1"/>
  <c r="DG475" i="1"/>
  <c r="DG482" i="1" s="1"/>
  <c r="DG481" i="1"/>
  <c r="FK481" i="1"/>
  <c r="FK476" i="1"/>
  <c r="FK483" i="1" s="1"/>
  <c r="FK475" i="1"/>
  <c r="FK482" i="1" s="1"/>
  <c r="CO476" i="1"/>
  <c r="CO483" i="1" s="1"/>
  <c r="CO515" i="1" s="1"/>
  <c r="CO481" i="1"/>
  <c r="CO475" i="1"/>
  <c r="CO482" i="1" s="1"/>
  <c r="CO514" i="1" s="1"/>
  <c r="AT481" i="1"/>
  <c r="AT475" i="1"/>
  <c r="AT482" i="1" s="1"/>
  <c r="AT514" i="1" s="1"/>
  <c r="AT476" i="1"/>
  <c r="AT483" i="1" s="1"/>
  <c r="AT515" i="1" s="1"/>
  <c r="DS475" i="1"/>
  <c r="DS482" i="1" s="1"/>
  <c r="DS481" i="1"/>
  <c r="DS476" i="1"/>
  <c r="DS483" i="1" s="1"/>
  <c r="BR481" i="1"/>
  <c r="BR476" i="1"/>
  <c r="BR483" i="1" s="1"/>
  <c r="BR515" i="1" s="1"/>
  <c r="BR475" i="1"/>
  <c r="BR482" i="1" s="1"/>
  <c r="BR514" i="1" s="1"/>
  <c r="BA481" i="1"/>
  <c r="BA475" i="1"/>
  <c r="BA482" i="1" s="1"/>
  <c r="BA514" i="1" s="1"/>
  <c r="BA476" i="1"/>
  <c r="BA483" i="1" s="1"/>
  <c r="BA515" i="1" s="1"/>
  <c r="AJ481" i="1"/>
  <c r="AJ476" i="1"/>
  <c r="AJ483" i="1" s="1"/>
  <c r="AJ515" i="1" s="1"/>
  <c r="AJ475" i="1"/>
  <c r="AJ482" i="1" s="1"/>
  <c r="AJ514" i="1" s="1"/>
  <c r="DA476" i="1"/>
  <c r="DA483" i="1" s="1"/>
  <c r="DA515" i="1" s="1"/>
  <c r="DA475" i="1"/>
  <c r="DA482" i="1" s="1"/>
  <c r="DA514" i="1" s="1"/>
  <c r="DA481" i="1"/>
  <c r="FF475" i="1"/>
  <c r="FF482" i="1" s="1"/>
  <c r="FF476" i="1"/>
  <c r="FF483" i="1" s="1"/>
  <c r="FF481" i="1"/>
  <c r="EP476" i="1"/>
  <c r="EP483" i="1" s="1"/>
  <c r="EP481" i="1"/>
  <c r="EP475" i="1"/>
  <c r="EP482" i="1" s="1"/>
  <c r="DZ475" i="1"/>
  <c r="DZ482" i="1" s="1"/>
  <c r="DZ476" i="1"/>
  <c r="DZ483" i="1" s="1"/>
  <c r="DZ481" i="1"/>
  <c r="DJ476" i="1"/>
  <c r="DJ483" i="1" s="1"/>
  <c r="DJ475" i="1"/>
  <c r="DJ482" i="1" s="1"/>
  <c r="DJ481" i="1"/>
  <c r="GI481" i="1"/>
  <c r="GI476" i="1"/>
  <c r="GI483" i="1" s="1"/>
  <c r="GI475" i="1"/>
  <c r="GI482" i="1" s="1"/>
  <c r="FS481" i="1"/>
  <c r="FS476" i="1"/>
  <c r="FS483" i="1" s="1"/>
  <c r="FS475" i="1"/>
  <c r="FS482" i="1" s="1"/>
  <c r="CJ481" i="1"/>
  <c r="CJ476" i="1"/>
  <c r="CJ483" i="1" s="1"/>
  <c r="CJ515" i="1" s="1"/>
  <c r="CJ475" i="1"/>
  <c r="CJ482" i="1" s="1"/>
  <c r="CJ514" i="1" s="1"/>
  <c r="BT481" i="1"/>
  <c r="BT475" i="1"/>
  <c r="BT482" i="1" s="1"/>
  <c r="BT514" i="1" s="1"/>
  <c r="BT476" i="1"/>
  <c r="BT483" i="1" s="1"/>
  <c r="BT515" i="1" s="1"/>
  <c r="BD481" i="1"/>
  <c r="BD475" i="1"/>
  <c r="BD482" i="1" s="1"/>
  <c r="BD514" i="1" s="1"/>
  <c r="BD476" i="1"/>
  <c r="BD483" i="1" s="1"/>
  <c r="BD515" i="1" s="1"/>
  <c r="AN481" i="1"/>
  <c r="AN476" i="1"/>
  <c r="AN483" i="1" s="1"/>
  <c r="AN515" i="1" s="1"/>
  <c r="AN475" i="1"/>
  <c r="AN482" i="1" s="1"/>
  <c r="AN514" i="1" s="1"/>
  <c r="DD476" i="1"/>
  <c r="DD483" i="1" s="1"/>
  <c r="DD475" i="1"/>
  <c r="DD482" i="1" s="1"/>
  <c r="DD481" i="1"/>
  <c r="FI476" i="1"/>
  <c r="FI483" i="1" s="1"/>
  <c r="FI475" i="1"/>
  <c r="FI482" i="1" s="1"/>
  <c r="FI481" i="1"/>
  <c r="ES476" i="1"/>
  <c r="ES483" i="1" s="1"/>
  <c r="ES475" i="1"/>
  <c r="ES482" i="1" s="1"/>
  <c r="ES481" i="1"/>
  <c r="EC476" i="1"/>
  <c r="EC483" i="1" s="1"/>
  <c r="EC475" i="1"/>
  <c r="EC482" i="1" s="1"/>
  <c r="EC481" i="1"/>
  <c r="DM476" i="1"/>
  <c r="DM483" i="1" s="1"/>
  <c r="DM475" i="1"/>
  <c r="DM482" i="1" s="1"/>
  <c r="DM481" i="1"/>
  <c r="GP481" i="1"/>
  <c r="GP476" i="1"/>
  <c r="GP483" i="1" s="1"/>
  <c r="GP475" i="1"/>
  <c r="GP482" i="1" s="1"/>
  <c r="FZ481" i="1"/>
  <c r="FZ476" i="1"/>
  <c r="FZ483" i="1" s="1"/>
  <c r="FZ475" i="1"/>
  <c r="FZ482" i="1" s="1"/>
  <c r="CM476" i="1"/>
  <c r="CM483" i="1" s="1"/>
  <c r="CM515" i="1" s="1"/>
  <c r="CM475" i="1"/>
  <c r="CM482" i="1" s="1"/>
  <c r="CM514" i="1" s="1"/>
  <c r="CM481" i="1"/>
  <c r="BW481" i="1"/>
  <c r="BW475" i="1"/>
  <c r="BW482" i="1" s="1"/>
  <c r="BW514" i="1" s="1"/>
  <c r="BW476" i="1"/>
  <c r="BW483" i="1" s="1"/>
  <c r="BW515" i="1" s="1"/>
  <c r="BG476" i="1"/>
  <c r="BG483" i="1" s="1"/>
  <c r="BG515" i="1" s="1"/>
  <c r="BG475" i="1"/>
  <c r="BG482" i="1" s="1"/>
  <c r="BG514" i="1" s="1"/>
  <c r="BG481" i="1"/>
  <c r="AQ476" i="1"/>
  <c r="AQ483" i="1" s="1"/>
  <c r="AQ515" i="1" s="1"/>
  <c r="AQ481" i="1"/>
  <c r="AQ475" i="1"/>
  <c r="AQ482" i="1" s="1"/>
  <c r="AQ514" i="1" s="1"/>
  <c r="AA476" i="1"/>
  <c r="AA483" i="1" s="1"/>
  <c r="AA475" i="1"/>
  <c r="AA482" i="1" s="1"/>
  <c r="AA481" i="1"/>
  <c r="FL476" i="1"/>
  <c r="FL483" i="1" s="1"/>
  <c r="FL475" i="1"/>
  <c r="FL482" i="1" s="1"/>
  <c r="FL481" i="1"/>
  <c r="EV475" i="1"/>
  <c r="EV482" i="1" s="1"/>
  <c r="EV476" i="1"/>
  <c r="EV483" i="1" s="1"/>
  <c r="EV481" i="1"/>
  <c r="EF475" i="1"/>
  <c r="EF482" i="1" s="1"/>
  <c r="EF476" i="1"/>
  <c r="EF483" i="1" s="1"/>
  <c r="EF481" i="1"/>
  <c r="DP475" i="1"/>
  <c r="DP482" i="1" s="1"/>
  <c r="DP476" i="1"/>
  <c r="DP483" i="1" s="1"/>
  <c r="DP481" i="1"/>
  <c r="GS481" i="1"/>
  <c r="GS476" i="1"/>
  <c r="GS483" i="1" s="1"/>
  <c r="GS475" i="1"/>
  <c r="GS482" i="1" s="1"/>
  <c r="GC481" i="1"/>
  <c r="GC476" i="1"/>
  <c r="GC483" i="1" s="1"/>
  <c r="GC475" i="1"/>
  <c r="GC482" i="1" s="1"/>
  <c r="AO481" i="1"/>
  <c r="AO475" i="1"/>
  <c r="AO482" i="1" s="1"/>
  <c r="AO514" i="1" s="1"/>
  <c r="AO476" i="1"/>
  <c r="AO483" i="1" s="1"/>
  <c r="AO515" i="1" s="1"/>
  <c r="CD481" i="1"/>
  <c r="CD476" i="1"/>
  <c r="CD483" i="1" s="1"/>
  <c r="CD515" i="1" s="1"/>
  <c r="CD475" i="1"/>
  <c r="CD482" i="1" s="1"/>
  <c r="CD514" i="1" s="1"/>
  <c r="CK481" i="1"/>
  <c r="CK476" i="1"/>
  <c r="CK483" i="1" s="1"/>
  <c r="CK515" i="1" s="1"/>
  <c r="CK475" i="1"/>
  <c r="CK482" i="1" s="1"/>
  <c r="CK514" i="1" s="1"/>
  <c r="AL476" i="1"/>
  <c r="AL483" i="1" s="1"/>
  <c r="AL515" i="1" s="1"/>
  <c r="AL475" i="1"/>
  <c r="AL482" i="1" s="1"/>
  <c r="AL514" i="1" s="1"/>
  <c r="AL481" i="1"/>
  <c r="EA476" i="1"/>
  <c r="EA483" i="1" s="1"/>
  <c r="EA475" i="1"/>
  <c r="EA482" i="1" s="1"/>
  <c r="EA481" i="1"/>
  <c r="CT476" i="1"/>
  <c r="CT483" i="1" s="1"/>
  <c r="CT481" i="1"/>
  <c r="CT475" i="1"/>
  <c r="CT482" i="1" s="1"/>
  <c r="BZ476" i="1"/>
  <c r="BZ483" i="1" s="1"/>
  <c r="BZ515" i="1" s="1"/>
  <c r="BZ481" i="1"/>
  <c r="BZ475" i="1"/>
  <c r="BZ482" i="1" s="1"/>
  <c r="BZ514" i="1" s="1"/>
  <c r="BZ511" i="1" s="1"/>
  <c r="BZ12" i="1" s="1"/>
  <c r="FC475" i="1"/>
  <c r="FC482" i="1" s="1"/>
  <c r="FC476" i="1"/>
  <c r="FC483" i="1" s="1"/>
  <c r="FC481" i="1"/>
  <c r="GN475" i="1"/>
  <c r="GN482" i="1" s="1"/>
  <c r="GN476" i="1"/>
  <c r="GN483" i="1" s="1"/>
  <c r="GN481" i="1"/>
  <c r="GV481" i="1"/>
  <c r="GV475" i="1"/>
  <c r="GV482" i="1" s="1"/>
  <c r="GV476" i="1"/>
  <c r="GV483" i="1" s="1"/>
  <c r="CG476" i="1"/>
  <c r="CG483" i="1" s="1"/>
  <c r="CG515" i="1" s="1"/>
  <c r="CG481" i="1"/>
  <c r="CG475" i="1"/>
  <c r="CG482" i="1" s="1"/>
  <c r="CG514" i="1" s="1"/>
  <c r="CG511" i="1" s="1"/>
  <c r="AD481" i="1"/>
  <c r="AD475" i="1"/>
  <c r="AD482" i="1" s="1"/>
  <c r="AD514" i="1" s="1"/>
  <c r="AD476" i="1"/>
  <c r="AD483" i="1" s="1"/>
  <c r="AD515" i="1" s="1"/>
  <c r="GJ475" i="1"/>
  <c r="GJ482" i="1" s="1"/>
  <c r="GJ481" i="1"/>
  <c r="GJ476" i="1"/>
  <c r="GJ483" i="1" s="1"/>
  <c r="BM481" i="1"/>
  <c r="BM476" i="1"/>
  <c r="BM483" i="1" s="1"/>
  <c r="BM515" i="1" s="1"/>
  <c r="BM475" i="1"/>
  <c r="BM482" i="1" s="1"/>
  <c r="BM514" i="1" s="1"/>
  <c r="AW481" i="1"/>
  <c r="AW476" i="1"/>
  <c r="AW483" i="1" s="1"/>
  <c r="AW515" i="1" s="1"/>
  <c r="AW475" i="1"/>
  <c r="AW482" i="1" s="1"/>
  <c r="AW514" i="1" s="1"/>
  <c r="AW511" i="1" s="1"/>
  <c r="AW12" i="1" s="1"/>
  <c r="AG481" i="1"/>
  <c r="AG475" i="1"/>
  <c r="AG482" i="1" s="1"/>
  <c r="AG514" i="1" s="1"/>
  <c r="AG476" i="1"/>
  <c r="AG483" i="1" s="1"/>
  <c r="AG515" i="1" s="1"/>
  <c r="CV475" i="1"/>
  <c r="CV482" i="1" s="1"/>
  <c r="CV514" i="1" s="1"/>
  <c r="CV511" i="1" s="1"/>
  <c r="CV12" i="1" s="1"/>
  <c r="CV481" i="1"/>
  <c r="CV476" i="1"/>
  <c r="CV483" i="1" s="1"/>
  <c r="CV515" i="1" s="1"/>
  <c r="FB476" i="1"/>
  <c r="FB483" i="1" s="1"/>
  <c r="FB475" i="1"/>
  <c r="FB482" i="1" s="1"/>
  <c r="FB481" i="1"/>
  <c r="EL475" i="1"/>
  <c r="EL482" i="1" s="1"/>
  <c r="EL476" i="1"/>
  <c r="EL483" i="1" s="1"/>
  <c r="EL481" i="1"/>
  <c r="EL479" i="1" s="1"/>
  <c r="DV475" i="1"/>
  <c r="DV482" i="1" s="1"/>
  <c r="DV476" i="1"/>
  <c r="DV483" i="1" s="1"/>
  <c r="DV481" i="1"/>
  <c r="GU476" i="1"/>
  <c r="GU483" i="1" s="1"/>
  <c r="GU475" i="1"/>
  <c r="GU482" i="1" s="1"/>
  <c r="GU481" i="1"/>
  <c r="GE476" i="1"/>
  <c r="GE483" i="1" s="1"/>
  <c r="GE475" i="1"/>
  <c r="GE482" i="1" s="1"/>
  <c r="GE481" i="1"/>
  <c r="FO475" i="1"/>
  <c r="FO482" i="1" s="1"/>
  <c r="FO476" i="1"/>
  <c r="FO483" i="1" s="1"/>
  <c r="FO481" i="1"/>
  <c r="FO479" i="1" s="1"/>
  <c r="CF475" i="1"/>
  <c r="CF482" i="1" s="1"/>
  <c r="CF514" i="1" s="1"/>
  <c r="CF476" i="1"/>
  <c r="CF483" i="1" s="1"/>
  <c r="CF515" i="1" s="1"/>
  <c r="CF481" i="1"/>
  <c r="BP481" i="1"/>
  <c r="BP476" i="1"/>
  <c r="BP483" i="1" s="1"/>
  <c r="BP515" i="1" s="1"/>
  <c r="BP475" i="1"/>
  <c r="BP482" i="1" s="1"/>
  <c r="BP514" i="1" s="1"/>
  <c r="AZ476" i="1"/>
  <c r="AZ483" i="1" s="1"/>
  <c r="AZ515" i="1" s="1"/>
  <c r="AZ475" i="1"/>
  <c r="AZ482" i="1" s="1"/>
  <c r="AZ514" i="1" s="1"/>
  <c r="AZ511" i="1" s="1"/>
  <c r="AZ481" i="1"/>
  <c r="AK481" i="1"/>
  <c r="AK475" i="1"/>
  <c r="AK482" i="1" s="1"/>
  <c r="AK514" i="1" s="1"/>
  <c r="AK476" i="1"/>
  <c r="AK483" i="1" s="1"/>
  <c r="AK515" i="1" s="1"/>
  <c r="CZ481" i="1"/>
  <c r="CZ476" i="1"/>
  <c r="CZ483" i="1" s="1"/>
  <c r="CZ515" i="1" s="1"/>
  <c r="CZ475" i="1"/>
  <c r="CZ482" i="1" s="1"/>
  <c r="CZ514" i="1" s="1"/>
  <c r="FE475" i="1"/>
  <c r="FE482" i="1" s="1"/>
  <c r="FE481" i="1"/>
  <c r="FE476" i="1"/>
  <c r="FE483" i="1" s="1"/>
  <c r="EO475" i="1"/>
  <c r="EO482" i="1" s="1"/>
  <c r="EO481" i="1"/>
  <c r="EO476" i="1"/>
  <c r="EO483" i="1" s="1"/>
  <c r="DY475" i="1"/>
  <c r="DY482" i="1" s="1"/>
  <c r="DY481" i="1"/>
  <c r="DY476" i="1"/>
  <c r="DY483" i="1" s="1"/>
  <c r="DI476" i="1"/>
  <c r="DI483" i="1" s="1"/>
  <c r="DI481" i="1"/>
  <c r="DI475" i="1"/>
  <c r="DI482" i="1" s="1"/>
  <c r="GL475" i="1"/>
  <c r="GL482" i="1" s="1"/>
  <c r="GL476" i="1"/>
  <c r="GL483" i="1" s="1"/>
  <c r="GL481" i="1"/>
  <c r="FV476" i="1"/>
  <c r="FV483" i="1" s="1"/>
  <c r="FV475" i="1"/>
  <c r="FV482" i="1" s="1"/>
  <c r="FV481" i="1"/>
  <c r="CH481" i="1"/>
  <c r="CH475" i="1"/>
  <c r="CH482" i="1" s="1"/>
  <c r="CH514" i="1" s="1"/>
  <c r="CH476" i="1"/>
  <c r="CH483" i="1" s="1"/>
  <c r="CH515" i="1" s="1"/>
  <c r="BS481" i="1"/>
  <c r="BS476" i="1"/>
  <c r="BS483" i="1" s="1"/>
  <c r="BS515" i="1" s="1"/>
  <c r="BS475" i="1"/>
  <c r="BS482" i="1" s="1"/>
  <c r="BS514" i="1" s="1"/>
  <c r="BC481" i="1"/>
  <c r="BC475" i="1"/>
  <c r="BC482" i="1" s="1"/>
  <c r="BC514" i="1" s="1"/>
  <c r="BC476" i="1"/>
  <c r="BC483" i="1" s="1"/>
  <c r="BC515" i="1" s="1"/>
  <c r="AM475" i="1"/>
  <c r="AM482" i="1" s="1"/>
  <c r="AM514" i="1" s="1"/>
  <c r="AM481" i="1"/>
  <c r="AM476" i="1"/>
  <c r="AM483" i="1" s="1"/>
  <c r="AM515" i="1" s="1"/>
  <c r="DC481" i="1"/>
  <c r="DC476" i="1"/>
  <c r="DC483" i="1" s="1"/>
  <c r="DC475" i="1"/>
  <c r="DC482" i="1" s="1"/>
  <c r="FH475" i="1"/>
  <c r="FH482" i="1" s="1"/>
  <c r="FH481" i="1"/>
  <c r="FH476" i="1"/>
  <c r="FH483" i="1" s="1"/>
  <c r="ER475" i="1"/>
  <c r="ER482" i="1" s="1"/>
  <c r="ER481" i="1"/>
  <c r="ER476" i="1"/>
  <c r="ER483" i="1" s="1"/>
  <c r="EB475" i="1"/>
  <c r="EB482" i="1" s="1"/>
  <c r="EB481" i="1"/>
  <c r="EB476" i="1"/>
  <c r="EB483" i="1" s="1"/>
  <c r="DL476" i="1"/>
  <c r="DL483" i="1" s="1"/>
  <c r="DL481" i="1"/>
  <c r="DL475" i="1"/>
  <c r="DL482" i="1" s="1"/>
  <c r="GO475" i="1"/>
  <c r="GO482" i="1" s="1"/>
  <c r="GO476" i="1"/>
  <c r="GO483" i="1" s="1"/>
  <c r="GO481" i="1"/>
  <c r="FY476" i="1"/>
  <c r="FY483" i="1" s="1"/>
  <c r="FY475" i="1"/>
  <c r="FY482" i="1" s="1"/>
  <c r="FY481" i="1"/>
  <c r="EE481" i="1"/>
  <c r="EE476" i="1"/>
  <c r="EE483" i="1" s="1"/>
  <c r="EE475" i="1"/>
  <c r="EE482" i="1" s="1"/>
  <c r="DF475" i="1"/>
  <c r="DF482" i="1" s="1"/>
  <c r="DF476" i="1"/>
  <c r="DF483" i="1" s="1"/>
  <c r="DF481" i="1"/>
  <c r="DF479" i="1" s="1"/>
  <c r="CC481" i="1"/>
  <c r="CC476" i="1"/>
  <c r="CC483" i="1" s="1"/>
  <c r="CC515" i="1" s="1"/>
  <c r="CC475" i="1"/>
  <c r="CC482" i="1" s="1"/>
  <c r="CC514" i="1" s="1"/>
  <c r="DB476" i="1"/>
  <c r="DB483" i="1" s="1"/>
  <c r="DB515" i="1" s="1"/>
  <c r="DB475" i="1"/>
  <c r="DB482" i="1" s="1"/>
  <c r="DB514" i="1" s="1"/>
  <c r="DB481" i="1"/>
  <c r="DK475" i="1"/>
  <c r="DK482" i="1" s="1"/>
  <c r="DK476" i="1"/>
  <c r="DK483" i="1" s="1"/>
  <c r="DK481" i="1"/>
  <c r="BE481" i="1"/>
  <c r="BE475" i="1"/>
  <c r="BE482" i="1" s="1"/>
  <c r="BE514" i="1" s="1"/>
  <c r="BE476" i="1"/>
  <c r="BE483" i="1" s="1"/>
  <c r="BE515" i="1" s="1"/>
  <c r="AY481" i="1"/>
  <c r="AY476" i="1"/>
  <c r="AY483" i="1" s="1"/>
  <c r="AY515" i="1" s="1"/>
  <c r="AY475" i="1"/>
  <c r="AY482" i="1" s="1"/>
  <c r="AY514" i="1" s="1"/>
  <c r="EM476" i="1"/>
  <c r="EM483" i="1" s="1"/>
  <c r="EM475" i="1"/>
  <c r="EM482" i="1" s="1"/>
  <c r="EM481" i="1"/>
  <c r="FX476" i="1"/>
  <c r="FX483" i="1" s="1"/>
  <c r="FX475" i="1"/>
  <c r="FX482" i="1" s="1"/>
  <c r="FX481" i="1"/>
  <c r="CI481" i="1"/>
  <c r="CI475" i="1"/>
  <c r="CI482" i="1" s="1"/>
  <c r="CI514" i="1" s="1"/>
  <c r="CI476" i="1"/>
  <c r="CI483" i="1" s="1"/>
  <c r="CI515" i="1" s="1"/>
  <c r="BY476" i="1"/>
  <c r="BY483" i="1" s="1"/>
  <c r="BY515" i="1" s="1"/>
  <c r="BY475" i="1"/>
  <c r="BY482" i="1" s="1"/>
  <c r="BY514" i="1" s="1"/>
  <c r="BY481" i="1"/>
  <c r="EY475" i="1"/>
  <c r="EY482" i="1" s="1"/>
  <c r="EY481" i="1"/>
  <c r="EY476" i="1"/>
  <c r="EY483" i="1" s="1"/>
  <c r="FT476" i="1"/>
  <c r="FT483" i="1" s="1"/>
  <c r="FT481" i="1"/>
  <c r="FT475" i="1"/>
  <c r="FT482" i="1" s="1"/>
  <c r="BH475" i="1"/>
  <c r="BH482" i="1" s="1"/>
  <c r="BH514" i="1" s="1"/>
  <c r="BH481" i="1"/>
  <c r="BH476" i="1"/>
  <c r="BH483" i="1" s="1"/>
  <c r="BH515" i="1" s="1"/>
  <c r="AS476" i="1"/>
  <c r="AS483" i="1" s="1"/>
  <c r="AS515" i="1" s="1"/>
  <c r="AS475" i="1"/>
  <c r="AS482" i="1" s="1"/>
  <c r="AS514" i="1" s="1"/>
  <c r="AS481" i="1"/>
  <c r="AC481" i="1"/>
  <c r="AC475" i="1"/>
  <c r="AC482" i="1" s="1"/>
  <c r="AC514" i="1" s="1"/>
  <c r="AC476" i="1"/>
  <c r="AC483" i="1" s="1"/>
  <c r="AC515" i="1" s="1"/>
  <c r="FN476" i="1"/>
  <c r="FN483" i="1" s="1"/>
  <c r="FN481" i="1"/>
  <c r="FN475" i="1"/>
  <c r="FN482" i="1" s="1"/>
  <c r="EX481" i="1"/>
  <c r="EX475" i="1"/>
  <c r="EX482" i="1" s="1"/>
  <c r="EX476" i="1"/>
  <c r="EX483" i="1" s="1"/>
  <c r="EH481" i="1"/>
  <c r="EH475" i="1"/>
  <c r="EH482" i="1" s="1"/>
  <c r="EH476" i="1"/>
  <c r="EH483" i="1" s="1"/>
  <c r="DR481" i="1"/>
  <c r="DR476" i="1"/>
  <c r="DR483" i="1" s="1"/>
  <c r="DR475" i="1"/>
  <c r="DR482" i="1" s="1"/>
  <c r="GQ476" i="1"/>
  <c r="GQ483" i="1" s="1"/>
  <c r="GQ475" i="1"/>
  <c r="GQ482" i="1" s="1"/>
  <c r="GQ481" i="1"/>
  <c r="GA476" i="1"/>
  <c r="GA483" i="1" s="1"/>
  <c r="GA475" i="1"/>
  <c r="GA482" i="1" s="1"/>
  <c r="GA481" i="1"/>
  <c r="GA479" i="1" s="1"/>
  <c r="CR481" i="1"/>
  <c r="CR475" i="1"/>
  <c r="CR482" i="1" s="1"/>
  <c r="CR514" i="1" s="1"/>
  <c r="CR476" i="1"/>
  <c r="CR483" i="1" s="1"/>
  <c r="CR515" i="1" s="1"/>
  <c r="CB481" i="1"/>
  <c r="CB476" i="1"/>
  <c r="CB483" i="1" s="1"/>
  <c r="CB515" i="1" s="1"/>
  <c r="CB475" i="1"/>
  <c r="CB482" i="1" s="1"/>
  <c r="CB514" i="1" s="1"/>
  <c r="BL481" i="1"/>
  <c r="BL475" i="1"/>
  <c r="BL482" i="1" s="1"/>
  <c r="BL514" i="1" s="1"/>
  <c r="BL476" i="1"/>
  <c r="BL483" i="1" s="1"/>
  <c r="BL515" i="1" s="1"/>
  <c r="AV476" i="1"/>
  <c r="AV483" i="1" s="1"/>
  <c r="AV515" i="1" s="1"/>
  <c r="AV475" i="1"/>
  <c r="AV482" i="1" s="1"/>
  <c r="AV514" i="1" s="1"/>
  <c r="AV481" i="1"/>
  <c r="AV479" i="1" s="1"/>
  <c r="AF475" i="1"/>
  <c r="AF482" i="1" s="1"/>
  <c r="AF514" i="1" s="1"/>
  <c r="AF481" i="1"/>
  <c r="AF476" i="1"/>
  <c r="AF483" i="1" s="1"/>
  <c r="AF515" i="1" s="1"/>
  <c r="CW476" i="1"/>
  <c r="CW483" i="1" s="1"/>
  <c r="CW515" i="1" s="1"/>
  <c r="CW475" i="1"/>
  <c r="CW482" i="1" s="1"/>
  <c r="CW514" i="1" s="1"/>
  <c r="CW481" i="1"/>
  <c r="FA481" i="1"/>
  <c r="FA476" i="1"/>
  <c r="FA483" i="1" s="1"/>
  <c r="FA475" i="1"/>
  <c r="FA482" i="1" s="1"/>
  <c r="EK481" i="1"/>
  <c r="EK476" i="1"/>
  <c r="EK483" i="1" s="1"/>
  <c r="EK475" i="1"/>
  <c r="EK482" i="1" s="1"/>
  <c r="DU481" i="1"/>
  <c r="DU476" i="1"/>
  <c r="DU483" i="1" s="1"/>
  <c r="DU475" i="1"/>
  <c r="DU482" i="1" s="1"/>
  <c r="GX475" i="1"/>
  <c r="GX482" i="1" s="1"/>
  <c r="GX476" i="1"/>
  <c r="GX483" i="1" s="1"/>
  <c r="GX481" i="1"/>
  <c r="GH476" i="1"/>
  <c r="GH483" i="1" s="1"/>
  <c r="GH475" i="1"/>
  <c r="GH482" i="1" s="1"/>
  <c r="GH481" i="1"/>
  <c r="FR476" i="1"/>
  <c r="FR483" i="1" s="1"/>
  <c r="FR475" i="1"/>
  <c r="FR482" i="1" s="1"/>
  <c r="FR481" i="1"/>
  <c r="FR479" i="1" s="1"/>
  <c r="CE481" i="1"/>
  <c r="CE476" i="1"/>
  <c r="CE483" i="1" s="1"/>
  <c r="CE515" i="1" s="1"/>
  <c r="CE475" i="1"/>
  <c r="CE482" i="1" s="1"/>
  <c r="CE514" i="1" s="1"/>
  <c r="BO476" i="1"/>
  <c r="BO483" i="1" s="1"/>
  <c r="BO515" i="1" s="1"/>
  <c r="BO481" i="1"/>
  <c r="BO475" i="1"/>
  <c r="BO482" i="1" s="1"/>
  <c r="BO514" i="1" s="1"/>
  <c r="AX481" i="1"/>
  <c r="AX475" i="1"/>
  <c r="AX482" i="1" s="1"/>
  <c r="AX514" i="1" s="1"/>
  <c r="AX476" i="1"/>
  <c r="AX483" i="1" s="1"/>
  <c r="AX515" i="1" s="1"/>
  <c r="AI481" i="1"/>
  <c r="AI476" i="1"/>
  <c r="AI483" i="1" s="1"/>
  <c r="AI515" i="1" s="1"/>
  <c r="AI475" i="1"/>
  <c r="AI482" i="1" s="1"/>
  <c r="AI514" i="1" s="1"/>
  <c r="AI511" i="1" s="1"/>
  <c r="CY481" i="1"/>
  <c r="CY475" i="1"/>
  <c r="CY482" i="1" s="1"/>
  <c r="CY514" i="1" s="1"/>
  <c r="CY476" i="1"/>
  <c r="CY483" i="1" s="1"/>
  <c r="CY515" i="1" s="1"/>
  <c r="FD481" i="1"/>
  <c r="FD475" i="1"/>
  <c r="FD482" i="1" s="1"/>
  <c r="FD476" i="1"/>
  <c r="FD483" i="1" s="1"/>
  <c r="EN481" i="1"/>
  <c r="EN475" i="1"/>
  <c r="EN482" i="1" s="1"/>
  <c r="EN476" i="1"/>
  <c r="EN483" i="1" s="1"/>
  <c r="DX481" i="1"/>
  <c r="DX475" i="1"/>
  <c r="DX482" i="1" s="1"/>
  <c r="DX476" i="1"/>
  <c r="DX483" i="1" s="1"/>
  <c r="DH481" i="1"/>
  <c r="DH475" i="1"/>
  <c r="DH482" i="1" s="1"/>
  <c r="DH476" i="1"/>
  <c r="DH483" i="1" s="1"/>
  <c r="GK476" i="1"/>
  <c r="GK483" i="1" s="1"/>
  <c r="GK475" i="1"/>
  <c r="GK482" i="1" s="1"/>
  <c r="GK481" i="1"/>
  <c r="FU475" i="1"/>
  <c r="FU482" i="1" s="1"/>
  <c r="FU476" i="1"/>
  <c r="FU483" i="1" s="1"/>
  <c r="FU481" i="1"/>
  <c r="GF481" i="1"/>
  <c r="GF475" i="1"/>
  <c r="GF482" i="1" s="1"/>
  <c r="GF476" i="1"/>
  <c r="GF483" i="1" s="1"/>
  <c r="DO481" i="1"/>
  <c r="DO475" i="1"/>
  <c r="DO482" i="1" s="1"/>
  <c r="DO476" i="1"/>
  <c r="DO483" i="1" s="1"/>
  <c r="BQ475" i="1"/>
  <c r="BQ482" i="1" s="1"/>
  <c r="BQ514" i="1" s="1"/>
  <c r="BQ476" i="1"/>
  <c r="BQ483" i="1" s="1"/>
  <c r="BQ515" i="1" s="1"/>
  <c r="BQ481" i="1"/>
  <c r="FG475" i="1"/>
  <c r="FG482" i="1" s="1"/>
  <c r="FG476" i="1"/>
  <c r="FG483" i="1" s="1"/>
  <c r="FG481" i="1"/>
  <c r="GR476" i="1"/>
  <c r="GR483" i="1" s="1"/>
  <c r="GR475" i="1"/>
  <c r="GR482" i="1" s="1"/>
  <c r="GR481" i="1"/>
  <c r="GR479" i="1" s="1"/>
  <c r="EU481" i="1"/>
  <c r="EU475" i="1"/>
  <c r="EU482" i="1" s="1"/>
  <c r="EU476" i="1"/>
  <c r="EU483" i="1" s="1"/>
  <c r="AH481" i="1"/>
  <c r="AH475" i="1"/>
  <c r="AH482" i="1" s="1"/>
  <c r="AH514" i="1" s="1"/>
  <c r="AH476" i="1"/>
  <c r="AH483" i="1" s="1"/>
  <c r="AH515" i="1" s="1"/>
  <c r="DW476" i="1"/>
  <c r="DW483" i="1" s="1"/>
  <c r="DW475" i="1"/>
  <c r="DW482" i="1" s="1"/>
  <c r="DW481" i="1"/>
  <c r="BV481" i="1"/>
  <c r="BV475" i="1"/>
  <c r="BV482" i="1" s="1"/>
  <c r="BV514" i="1" s="1"/>
  <c r="BV476" i="1"/>
  <c r="BV483" i="1" s="1"/>
  <c r="BV515" i="1" s="1"/>
  <c r="BN481" i="1"/>
  <c r="BN475" i="1"/>
  <c r="BN482" i="1" s="1"/>
  <c r="BN514" i="1" s="1"/>
  <c r="BN476" i="1"/>
  <c r="BN483" i="1" s="1"/>
  <c r="BN515" i="1" s="1"/>
  <c r="BJ481" i="1"/>
  <c r="BJ475" i="1"/>
  <c r="BJ482" i="1" s="1"/>
  <c r="BJ514" i="1" s="1"/>
  <c r="BJ476" i="1"/>
  <c r="BJ483" i="1" s="1"/>
  <c r="BJ515" i="1" s="1"/>
  <c r="EI476" i="1"/>
  <c r="EI483" i="1" s="1"/>
  <c r="EI481" i="1"/>
  <c r="EI475" i="1"/>
  <c r="EI482" i="1" s="1"/>
  <c r="BU481" i="1"/>
  <c r="BU475" i="1"/>
  <c r="BU482" i="1" s="1"/>
  <c r="BU514" i="1" s="1"/>
  <c r="BU476" i="1"/>
  <c r="BU483" i="1" s="1"/>
  <c r="BU515" i="1" s="1"/>
  <c r="BF481" i="1"/>
  <c r="BF476" i="1"/>
  <c r="BF483" i="1" s="1"/>
  <c r="BF515" i="1" s="1"/>
  <c r="BF475" i="1"/>
  <c r="BF482" i="1" s="1"/>
  <c r="BF514" i="1" s="1"/>
  <c r="AP481" i="1"/>
  <c r="AP476" i="1"/>
  <c r="AP483" i="1" s="1"/>
  <c r="AP515" i="1" s="1"/>
  <c r="AP475" i="1"/>
  <c r="AP482" i="1" s="1"/>
  <c r="AP514" i="1" s="1"/>
  <c r="DE481" i="1"/>
  <c r="DE476" i="1"/>
  <c r="DE483" i="1" s="1"/>
  <c r="DE475" i="1"/>
  <c r="DE482" i="1" s="1"/>
  <c r="FJ481" i="1"/>
  <c r="FJ476" i="1"/>
  <c r="FJ483" i="1" s="1"/>
  <c r="FJ475" i="1"/>
  <c r="FJ482" i="1" s="1"/>
  <c r="ET475" i="1"/>
  <c r="ET482" i="1" s="1"/>
  <c r="ET476" i="1"/>
  <c r="ET483" i="1" s="1"/>
  <c r="ET481" i="1"/>
  <c r="ED476" i="1"/>
  <c r="ED483" i="1" s="1"/>
  <c r="ED475" i="1"/>
  <c r="ED482" i="1" s="1"/>
  <c r="ED481" i="1"/>
  <c r="DN481" i="1"/>
  <c r="DN476" i="1"/>
  <c r="DN483" i="1" s="1"/>
  <c r="DN475" i="1"/>
  <c r="DN482" i="1" s="1"/>
  <c r="GM476" i="1"/>
  <c r="GM483" i="1" s="1"/>
  <c r="GM481" i="1"/>
  <c r="GM475" i="1"/>
  <c r="GM482" i="1" s="1"/>
  <c r="FW475" i="1"/>
  <c r="FW482" i="1" s="1"/>
  <c r="FW481" i="1"/>
  <c r="FW476" i="1"/>
  <c r="FW483" i="1" s="1"/>
  <c r="CN476" i="1"/>
  <c r="CN483" i="1" s="1"/>
  <c r="CN515" i="1" s="1"/>
  <c r="CN481" i="1"/>
  <c r="CN475" i="1"/>
  <c r="CN482" i="1" s="1"/>
  <c r="CN514" i="1" s="1"/>
  <c r="BX481" i="1"/>
  <c r="BX476" i="1"/>
  <c r="BX483" i="1" s="1"/>
  <c r="BX515" i="1" s="1"/>
  <c r="BX475" i="1"/>
  <c r="BX482" i="1" s="1"/>
  <c r="BX514" i="1" s="1"/>
  <c r="BI476" i="1"/>
  <c r="BI483" i="1" s="1"/>
  <c r="BI515" i="1" s="1"/>
  <c r="BI481" i="1"/>
  <c r="BI475" i="1"/>
  <c r="BI482" i="1" s="1"/>
  <c r="BI514" i="1" s="1"/>
  <c r="BI511" i="1" s="1"/>
  <c r="AR481" i="1"/>
  <c r="AR476" i="1"/>
  <c r="AR483" i="1" s="1"/>
  <c r="AR515" i="1" s="1"/>
  <c r="AR475" i="1"/>
  <c r="AR482" i="1" s="1"/>
  <c r="AR514" i="1" s="1"/>
  <c r="AB475" i="1"/>
  <c r="AB482" i="1" s="1"/>
  <c r="AB514" i="1" s="1"/>
  <c r="AB511" i="1" s="1"/>
  <c r="AB12" i="1" s="1"/>
  <c r="AB481" i="1"/>
  <c r="AB476" i="1"/>
  <c r="AB483" i="1" s="1"/>
  <c r="AB515" i="1" s="1"/>
  <c r="FM475" i="1"/>
  <c r="FM482" i="1" s="1"/>
  <c r="FM476" i="1"/>
  <c r="FM483" i="1" s="1"/>
  <c r="FM481" i="1"/>
  <c r="EW476" i="1"/>
  <c r="EW483" i="1" s="1"/>
  <c r="EW475" i="1"/>
  <c r="EW482" i="1" s="1"/>
  <c r="EW481" i="1"/>
  <c r="EW479" i="1" s="1"/>
  <c r="EG475" i="1"/>
  <c r="EG482" i="1" s="1"/>
  <c r="EG476" i="1"/>
  <c r="EG483" i="1" s="1"/>
  <c r="EG481" i="1"/>
  <c r="DQ475" i="1"/>
  <c r="DQ482" i="1" s="1"/>
  <c r="DQ476" i="1"/>
  <c r="DQ483" i="1" s="1"/>
  <c r="DQ481" i="1"/>
  <c r="GT475" i="1"/>
  <c r="GT482" i="1" s="1"/>
  <c r="GT481" i="1"/>
  <c r="GT476" i="1"/>
  <c r="GT483" i="1" s="1"/>
  <c r="GD475" i="1"/>
  <c r="GD482" i="1" s="1"/>
  <c r="GD481" i="1"/>
  <c r="GD476" i="1"/>
  <c r="GD483" i="1" s="1"/>
  <c r="CQ481" i="1"/>
  <c r="CQ475" i="1"/>
  <c r="CQ482" i="1" s="1"/>
  <c r="CQ514" i="1" s="1"/>
  <c r="CQ476" i="1"/>
  <c r="CQ483" i="1" s="1"/>
  <c r="CQ515" i="1" s="1"/>
  <c r="CA476" i="1"/>
  <c r="CA483" i="1" s="1"/>
  <c r="CA515" i="1" s="1"/>
  <c r="CA475" i="1"/>
  <c r="CA482" i="1" s="1"/>
  <c r="CA514" i="1" s="1"/>
  <c r="CA481" i="1"/>
  <c r="BK476" i="1"/>
  <c r="BK483" i="1" s="1"/>
  <c r="BK515" i="1" s="1"/>
  <c r="BK475" i="1"/>
  <c r="BK482" i="1" s="1"/>
  <c r="BK514" i="1" s="1"/>
  <c r="BK511" i="1" s="1"/>
  <c r="BK12" i="1" s="1"/>
  <c r="BK481" i="1"/>
  <c r="AU481" i="1"/>
  <c r="AU476" i="1"/>
  <c r="AU483" i="1" s="1"/>
  <c r="AU515" i="1" s="1"/>
  <c r="AU475" i="1"/>
  <c r="AU482" i="1" s="1"/>
  <c r="AU514" i="1" s="1"/>
  <c r="AU511" i="1" s="1"/>
  <c r="AE476" i="1"/>
  <c r="AE483" i="1" s="1"/>
  <c r="AE515" i="1" s="1"/>
  <c r="AE475" i="1"/>
  <c r="AE482" i="1" s="1"/>
  <c r="AE514" i="1" s="1"/>
  <c r="AE481" i="1"/>
  <c r="CU476" i="1"/>
  <c r="CU483" i="1" s="1"/>
  <c r="CU515" i="1" s="1"/>
  <c r="CU475" i="1"/>
  <c r="CU482" i="1" s="1"/>
  <c r="CU514" i="1" s="1"/>
  <c r="CU481" i="1"/>
  <c r="EZ475" i="1"/>
  <c r="EZ482" i="1" s="1"/>
  <c r="EZ476" i="1"/>
  <c r="EZ483" i="1" s="1"/>
  <c r="EZ481" i="1"/>
  <c r="EJ475" i="1"/>
  <c r="EJ482" i="1" s="1"/>
  <c r="EJ476" i="1"/>
  <c r="EJ483" i="1" s="1"/>
  <c r="EJ481" i="1"/>
  <c r="EJ479" i="1" s="1"/>
  <c r="DT475" i="1"/>
  <c r="DT482" i="1" s="1"/>
  <c r="DT476" i="1"/>
  <c r="DT483" i="1" s="1"/>
  <c r="DT481" i="1"/>
  <c r="GW476" i="1"/>
  <c r="GW483" i="1" s="1"/>
  <c r="GW481" i="1"/>
  <c r="GW475" i="1"/>
  <c r="GW482" i="1" s="1"/>
  <c r="GG476" i="1"/>
  <c r="GG483" i="1" s="1"/>
  <c r="GG481" i="1"/>
  <c r="GG475" i="1"/>
  <c r="GG482" i="1" s="1"/>
  <c r="FQ475" i="1"/>
  <c r="FQ482" i="1" s="1"/>
  <c r="FQ481" i="1"/>
  <c r="FQ476" i="1"/>
  <c r="FQ483" i="1" s="1"/>
  <c r="AC479" i="1" l="1"/>
  <c r="AM479" i="1"/>
  <c r="BC479" i="1"/>
  <c r="FZ479" i="1"/>
  <c r="GI479" i="1"/>
  <c r="BA511" i="1"/>
  <c r="BA12" i="1" s="1"/>
  <c r="BR479" i="1"/>
  <c r="FK479" i="1"/>
  <c r="EB479" i="1"/>
  <c r="EO479" i="1"/>
  <c r="BP479" i="1"/>
  <c r="AO479" i="1"/>
  <c r="BD479" i="1"/>
  <c r="DI63" i="7"/>
  <c r="FT479" i="1"/>
  <c r="DI23" i="7"/>
  <c r="EC1214" i="1"/>
  <c r="DI81" i="7" s="1"/>
  <c r="AC511" i="1"/>
  <c r="AC12" i="1" s="1"/>
  <c r="BC511" i="1"/>
  <c r="CF511" i="1"/>
  <c r="AO511" i="1"/>
  <c r="AO12" i="1" s="1"/>
  <c r="BD511" i="1"/>
  <c r="CT479" i="1"/>
  <c r="CK511" i="1"/>
  <c r="FL479" i="1"/>
  <c r="CM511" i="1"/>
  <c r="CM12" i="1" s="1"/>
  <c r="DM479" i="1"/>
  <c r="DD479" i="1"/>
  <c r="CJ511" i="1"/>
  <c r="DZ479" i="1"/>
  <c r="EP479" i="1"/>
  <c r="AJ511" i="1"/>
  <c r="AJ12" i="1" s="1"/>
  <c r="CO479" i="1"/>
  <c r="CO519" i="1" s="1"/>
  <c r="AG511" i="1"/>
  <c r="EU479" i="1"/>
  <c r="DO479" i="1"/>
  <c r="DH479" i="1"/>
  <c r="CY479" i="1"/>
  <c r="CE479" i="1"/>
  <c r="DU479" i="1"/>
  <c r="AF511" i="1"/>
  <c r="CR479" i="1"/>
  <c r="EH479" i="1"/>
  <c r="AY479" i="1"/>
  <c r="CC479" i="1"/>
  <c r="BS479" i="1"/>
  <c r="CZ479" i="1"/>
  <c r="AG479" i="1"/>
  <c r="AD479" i="1"/>
  <c r="GC479" i="1"/>
  <c r="GP479" i="1"/>
  <c r="BT479" i="1"/>
  <c r="CO511" i="1"/>
  <c r="CO12" i="1" s="1"/>
  <c r="AD511" i="1"/>
  <c r="AD12" i="1" s="1"/>
  <c r="BT511" i="1"/>
  <c r="AH479" i="1"/>
  <c r="AH518" i="1" s="1"/>
  <c r="DR479" i="1"/>
  <c r="DR11" i="1" s="1"/>
  <c r="FN479" i="1"/>
  <c r="FO488" i="1" s="1"/>
  <c r="BQ511" i="1"/>
  <c r="BQ12" i="1" s="1"/>
  <c r="FD479" i="1"/>
  <c r="FD533" i="1" s="1"/>
  <c r="AX511" i="1"/>
  <c r="AX12" i="1" s="1"/>
  <c r="BL511" i="1"/>
  <c r="CB479" i="1"/>
  <c r="BD488" i="1"/>
  <c r="CQ511" i="1"/>
  <c r="BN511" i="1"/>
  <c r="BN12" i="1" s="1"/>
  <c r="CY511" i="1"/>
  <c r="CY12" i="1" s="1"/>
  <c r="CR511" i="1"/>
  <c r="CQ479" i="1"/>
  <c r="AR479" i="1"/>
  <c r="BF479" i="1"/>
  <c r="BJ511" i="1"/>
  <c r="BN479" i="1"/>
  <c r="AH511" i="1"/>
  <c r="AH12" i="1" s="1"/>
  <c r="GB479" i="1"/>
  <c r="CL511" i="1"/>
  <c r="GG479" i="1"/>
  <c r="GT479" i="1"/>
  <c r="GT519" i="1" s="1"/>
  <c r="AP479" i="1"/>
  <c r="BJ479" i="1"/>
  <c r="EI479" i="1"/>
  <c r="EI11" i="1" s="1"/>
  <c r="FD568" i="1"/>
  <c r="AV568" i="1"/>
  <c r="AV11" i="1"/>
  <c r="AV533" i="1"/>
  <c r="AV681" i="1"/>
  <c r="CB11" i="1"/>
  <c r="CB681" i="1"/>
  <c r="DF533" i="1"/>
  <c r="DF11" i="1"/>
  <c r="DF568" i="1"/>
  <c r="DF519" i="1"/>
  <c r="DF681" i="1"/>
  <c r="DF518" i="1"/>
  <c r="EB681" i="1"/>
  <c r="EB519" i="1"/>
  <c r="EB533" i="1"/>
  <c r="EB568" i="1"/>
  <c r="EB11" i="1"/>
  <c r="EB518" i="1"/>
  <c r="AM533" i="1"/>
  <c r="AM11" i="1"/>
  <c r="AM568" i="1"/>
  <c r="AM681" i="1"/>
  <c r="BC533" i="1"/>
  <c r="BC519" i="1"/>
  <c r="BC568" i="1"/>
  <c r="BC11" i="1"/>
  <c r="BC681" i="1"/>
  <c r="EO568" i="1"/>
  <c r="EO556" i="1" s="1"/>
  <c r="EO15" i="1" s="1"/>
  <c r="EO519" i="1"/>
  <c r="EO533" i="1"/>
  <c r="EO681" i="1"/>
  <c r="EO11" i="1"/>
  <c r="AZ12" i="1"/>
  <c r="BP533" i="1"/>
  <c r="BP568" i="1"/>
  <c r="BP11" i="1"/>
  <c r="BP519" i="1"/>
  <c r="BP681" i="1"/>
  <c r="FO568" i="1"/>
  <c r="FO533" i="1"/>
  <c r="FO519" i="1"/>
  <c r="FO681" i="1"/>
  <c r="FO11" i="1"/>
  <c r="EL568" i="1"/>
  <c r="EL519" i="1"/>
  <c r="EL681" i="1"/>
  <c r="EL533" i="1"/>
  <c r="EL11" i="1"/>
  <c r="CG12" i="1"/>
  <c r="DM681" i="1"/>
  <c r="DM519" i="1"/>
  <c r="DM568" i="1"/>
  <c r="DM11" i="1"/>
  <c r="DM533" i="1"/>
  <c r="DM518" i="1"/>
  <c r="DD519" i="1"/>
  <c r="DD11" i="1"/>
  <c r="DD568" i="1"/>
  <c r="DD533" i="1"/>
  <c r="DD681" i="1"/>
  <c r="DD518" i="1"/>
  <c r="BD11" i="1"/>
  <c r="BD519" i="1"/>
  <c r="BD568" i="1"/>
  <c r="BD533" i="1"/>
  <c r="BD681" i="1"/>
  <c r="BR533" i="1"/>
  <c r="BR11" i="1"/>
  <c r="BR568" i="1"/>
  <c r="BR519" i="1"/>
  <c r="BR681" i="1"/>
  <c r="CO11" i="1"/>
  <c r="CO568" i="1"/>
  <c r="CO681" i="1"/>
  <c r="FK519" i="1"/>
  <c r="FK11" i="1"/>
  <c r="FK681" i="1"/>
  <c r="FK533" i="1"/>
  <c r="FK568" i="1"/>
  <c r="FP479" i="1"/>
  <c r="GT568" i="1"/>
  <c r="GT11" i="1"/>
  <c r="EW568" i="1"/>
  <c r="EW556" i="1" s="1"/>
  <c r="EW15" i="1" s="1"/>
  <c r="EW681" i="1"/>
  <c r="EW11" i="1"/>
  <c r="EW533" i="1"/>
  <c r="EW519" i="1"/>
  <c r="BI12" i="1"/>
  <c r="AH568" i="1"/>
  <c r="GR681" i="1"/>
  <c r="GR568" i="1"/>
  <c r="GR533" i="1"/>
  <c r="GR519" i="1"/>
  <c r="GR11" i="1"/>
  <c r="AI12" i="1"/>
  <c r="FR681" i="1"/>
  <c r="FR11" i="1"/>
  <c r="FR533" i="1"/>
  <c r="FR519" i="1"/>
  <c r="FR568" i="1"/>
  <c r="BL12" i="1"/>
  <c r="GA533" i="1"/>
  <c r="GA568" i="1"/>
  <c r="GA11" i="1"/>
  <c r="GA519" i="1"/>
  <c r="GA681" i="1"/>
  <c r="DR533" i="1"/>
  <c r="DR568" i="1"/>
  <c r="DR519" i="1"/>
  <c r="DR681" i="1"/>
  <c r="FN519" i="1"/>
  <c r="FN568" i="1"/>
  <c r="FN533" i="1"/>
  <c r="FN11" i="1"/>
  <c r="FN681" i="1"/>
  <c r="AC533" i="1"/>
  <c r="AC519" i="1"/>
  <c r="AC568" i="1"/>
  <c r="AC11" i="1"/>
  <c r="AC518" i="1"/>
  <c r="AC13" i="1" s="1"/>
  <c r="AC681" i="1"/>
  <c r="FT533" i="1"/>
  <c r="FT519" i="1"/>
  <c r="FT681" i="1"/>
  <c r="FT11" i="1"/>
  <c r="FT568" i="1"/>
  <c r="FT556" i="1" s="1"/>
  <c r="FT15" i="1" s="1"/>
  <c r="CT11" i="1"/>
  <c r="CT533" i="1"/>
  <c r="CT568" i="1"/>
  <c r="CK12" i="1"/>
  <c r="AO11" i="1"/>
  <c r="AO533" i="1"/>
  <c r="AO568" i="1"/>
  <c r="AO518" i="1"/>
  <c r="AO681" i="1"/>
  <c r="FL568" i="1"/>
  <c r="FL519" i="1"/>
  <c r="FL11" i="1"/>
  <c r="FL533" i="1"/>
  <c r="FL681" i="1"/>
  <c r="W482" i="1"/>
  <c r="FZ519" i="1"/>
  <c r="FZ568" i="1"/>
  <c r="FZ533" i="1"/>
  <c r="FZ681" i="1"/>
  <c r="FZ11" i="1"/>
  <c r="CJ12" i="1"/>
  <c r="GI681" i="1"/>
  <c r="GI11" i="1"/>
  <c r="GI533" i="1"/>
  <c r="GI568" i="1"/>
  <c r="GI519" i="1"/>
  <c r="DZ519" i="1"/>
  <c r="DZ533" i="1"/>
  <c r="DZ11" i="1"/>
  <c r="DZ568" i="1"/>
  <c r="DZ681" i="1"/>
  <c r="DZ518" i="1"/>
  <c r="EP533" i="1"/>
  <c r="EP568" i="1"/>
  <c r="EP519" i="1"/>
  <c r="EP11" i="1"/>
  <c r="EP681" i="1"/>
  <c r="FQ479" i="1"/>
  <c r="DT479" i="1"/>
  <c r="AE479" i="1"/>
  <c r="GD479" i="1"/>
  <c r="EG479" i="1"/>
  <c r="EH488" i="1" s="1"/>
  <c r="AR511" i="1"/>
  <c r="BI479" i="1"/>
  <c r="BX479" i="1"/>
  <c r="GM479" i="1"/>
  <c r="DN479" i="1"/>
  <c r="DN488" i="1" s="1"/>
  <c r="ET479" i="1"/>
  <c r="DE479" i="1"/>
  <c r="DE488" i="1" s="1"/>
  <c r="BF511" i="1"/>
  <c r="BF12" i="1" s="1"/>
  <c r="BU511" i="1"/>
  <c r="BV511" i="1"/>
  <c r="EN479" i="1"/>
  <c r="AX479" i="1"/>
  <c r="CE511" i="1"/>
  <c r="CE12" i="1" s="1"/>
  <c r="FA479" i="1"/>
  <c r="AV511" i="1"/>
  <c r="AV12" i="1" s="1"/>
  <c r="BL479" i="1"/>
  <c r="AS479" i="1"/>
  <c r="BH479" i="1"/>
  <c r="BY479" i="1"/>
  <c r="CI511" i="1"/>
  <c r="CI12" i="1" s="1"/>
  <c r="AY511" i="1"/>
  <c r="AY12" i="1" s="1"/>
  <c r="BE511" i="1"/>
  <c r="BE12" i="1" s="1"/>
  <c r="CC511" i="1"/>
  <c r="CC12" i="1" s="1"/>
  <c r="EE479" i="1"/>
  <c r="GO479" i="1"/>
  <c r="DL479" i="1"/>
  <c r="AM511" i="1"/>
  <c r="AM12" i="1" s="1"/>
  <c r="BS511" i="1"/>
  <c r="BS12" i="1" s="1"/>
  <c r="CH511" i="1"/>
  <c r="DY479" i="1"/>
  <c r="CZ511" i="1"/>
  <c r="CZ12" i="1" s="1"/>
  <c r="AK511" i="1"/>
  <c r="CF479" i="1"/>
  <c r="DV479" i="1"/>
  <c r="DV488" i="1" s="1"/>
  <c r="BM479" i="1"/>
  <c r="CG479" i="1"/>
  <c r="GV479" i="1"/>
  <c r="FC479" i="1"/>
  <c r="BZ479" i="1"/>
  <c r="AL479" i="1"/>
  <c r="CD479" i="1"/>
  <c r="EV479" i="1"/>
  <c r="EV488" i="1" s="1"/>
  <c r="W483" i="1"/>
  <c r="BG479" i="1"/>
  <c r="BW511" i="1"/>
  <c r="FI479" i="1"/>
  <c r="AN479" i="1"/>
  <c r="FS479" i="1"/>
  <c r="DJ479" i="1"/>
  <c r="DA479" i="1"/>
  <c r="DA488" i="1" s="1"/>
  <c r="BA479" i="1"/>
  <c r="AT511" i="1"/>
  <c r="AT12" i="1" s="1"/>
  <c r="DG479" i="1"/>
  <c r="CX479" i="1"/>
  <c r="CP479" i="1"/>
  <c r="EQ479" i="1"/>
  <c r="BB479" i="1"/>
  <c r="CS479" i="1"/>
  <c r="CS488" i="1" s="1"/>
  <c r="GG568" i="1"/>
  <c r="GG533" i="1"/>
  <c r="GG519" i="1"/>
  <c r="GG11" i="1"/>
  <c r="GG681" i="1"/>
  <c r="EJ519" i="1"/>
  <c r="EJ681" i="1"/>
  <c r="EJ568" i="1"/>
  <c r="EJ533" i="1"/>
  <c r="EJ11" i="1"/>
  <c r="AU12" i="1"/>
  <c r="CU479" i="1"/>
  <c r="AE511" i="1"/>
  <c r="AU479" i="1"/>
  <c r="CA479" i="1"/>
  <c r="CQ518" i="1"/>
  <c r="CQ12" i="1"/>
  <c r="DQ479" i="1"/>
  <c r="CN511" i="1"/>
  <c r="FW479" i="1"/>
  <c r="ED479" i="1"/>
  <c r="FJ479" i="1"/>
  <c r="AP511" i="1"/>
  <c r="AP12" i="1" s="1"/>
  <c r="BU479" i="1"/>
  <c r="BV479" i="1"/>
  <c r="BQ479" i="1"/>
  <c r="GF479" i="1"/>
  <c r="GK479" i="1"/>
  <c r="DX479" i="1"/>
  <c r="AI479" i="1"/>
  <c r="BO511" i="1"/>
  <c r="GX479" i="1"/>
  <c r="EK479" i="1"/>
  <c r="EK488" i="1" s="1"/>
  <c r="CW479" i="1"/>
  <c r="AF479" i="1"/>
  <c r="CB511" i="1"/>
  <c r="CB12" i="1" s="1"/>
  <c r="CR518" i="1"/>
  <c r="CR12" i="1"/>
  <c r="EX479" i="1"/>
  <c r="EX488" i="1" s="1"/>
  <c r="AS511" i="1"/>
  <c r="AS12" i="1" s="1"/>
  <c r="BH511" i="1"/>
  <c r="BY511" i="1"/>
  <c r="CI479" i="1"/>
  <c r="EM479" i="1"/>
  <c r="EM488" i="1" s="1"/>
  <c r="BE479" i="1"/>
  <c r="DB479" i="1"/>
  <c r="FY479" i="1"/>
  <c r="FH479" i="1"/>
  <c r="DC479" i="1"/>
  <c r="CH479" i="1"/>
  <c r="GL479" i="1"/>
  <c r="DI479" i="1"/>
  <c r="DI488" i="1" s="1"/>
  <c r="AK479" i="1"/>
  <c r="BP511" i="1"/>
  <c r="GU479" i="1"/>
  <c r="AG518" i="1"/>
  <c r="AG12" i="1"/>
  <c r="AW479" i="1"/>
  <c r="GN479" i="1"/>
  <c r="EA479" i="1"/>
  <c r="EA488" i="1" s="1"/>
  <c r="AL511" i="1"/>
  <c r="CK479" i="1"/>
  <c r="GS479" i="1"/>
  <c r="EF479" i="1"/>
  <c r="AQ511" i="1"/>
  <c r="BG511" i="1"/>
  <c r="BW479" i="1"/>
  <c r="ES479" i="1"/>
  <c r="BT518" i="1"/>
  <c r="BT13" i="1" s="1"/>
  <c r="BT12" i="1"/>
  <c r="CJ479" i="1"/>
  <c r="FF479" i="1"/>
  <c r="DA511" i="1"/>
  <c r="DA12" i="1" s="1"/>
  <c r="AJ479" i="1"/>
  <c r="BR511" i="1"/>
  <c r="BR12" i="1" s="1"/>
  <c r="DS479" i="1"/>
  <c r="AT479" i="1"/>
  <c r="GB533" i="1"/>
  <c r="GB568" i="1"/>
  <c r="GB519" i="1"/>
  <c r="GB681" i="1"/>
  <c r="GB11" i="1"/>
  <c r="BB511" i="1"/>
  <c r="CL12" i="1"/>
  <c r="GW479" i="1"/>
  <c r="EZ479" i="1"/>
  <c r="CU511" i="1"/>
  <c r="CU12" i="1" s="1"/>
  <c r="BK479" i="1"/>
  <c r="CA511" i="1"/>
  <c r="CQ11" i="1"/>
  <c r="CQ533" i="1"/>
  <c r="CQ568" i="1"/>
  <c r="CQ519" i="1"/>
  <c r="CQ681" i="1"/>
  <c r="FM479" i="1"/>
  <c r="FM488" i="1" s="1"/>
  <c r="AB479" i="1"/>
  <c r="AR533" i="1"/>
  <c r="AR568" i="1"/>
  <c r="AR11" i="1"/>
  <c r="AR519" i="1"/>
  <c r="AR681" i="1"/>
  <c r="BX511" i="1"/>
  <c r="CN479" i="1"/>
  <c r="BF11" i="1"/>
  <c r="BF568" i="1"/>
  <c r="BF533" i="1"/>
  <c r="BF519" i="1"/>
  <c r="BF681" i="1"/>
  <c r="BJ518" i="1"/>
  <c r="BJ12" i="1"/>
  <c r="BN533" i="1"/>
  <c r="BN11" i="1"/>
  <c r="BN568" i="1"/>
  <c r="BN518" i="1"/>
  <c r="BN13" i="1" s="1"/>
  <c r="DW479" i="1"/>
  <c r="EU519" i="1"/>
  <c r="EU568" i="1"/>
  <c r="EU533" i="1"/>
  <c r="EU681" i="1"/>
  <c r="EU11" i="1"/>
  <c r="FG479" i="1"/>
  <c r="DO681" i="1"/>
  <c r="DO533" i="1"/>
  <c r="DO11" i="1"/>
  <c r="DO568" i="1"/>
  <c r="DO519" i="1"/>
  <c r="DO518" i="1"/>
  <c r="FU479" i="1"/>
  <c r="DH519" i="1"/>
  <c r="DH681" i="1"/>
  <c r="DH11" i="1"/>
  <c r="DH568" i="1"/>
  <c r="DH533" i="1"/>
  <c r="DH518" i="1"/>
  <c r="CY11" i="1"/>
  <c r="CY568" i="1"/>
  <c r="CY518" i="1"/>
  <c r="CY533" i="1"/>
  <c r="CY519" i="1"/>
  <c r="CY681" i="1"/>
  <c r="BO479" i="1"/>
  <c r="CE568" i="1"/>
  <c r="CE11" i="1"/>
  <c r="CE533" i="1"/>
  <c r="CE518" i="1"/>
  <c r="CE519" i="1"/>
  <c r="CE681" i="1"/>
  <c r="GH479" i="1"/>
  <c r="DU533" i="1"/>
  <c r="DU519" i="1"/>
  <c r="DU681" i="1"/>
  <c r="DU568" i="1"/>
  <c r="DU11" i="1"/>
  <c r="DU518" i="1"/>
  <c r="CW511" i="1"/>
  <c r="CW12" i="1" s="1"/>
  <c r="AF12" i="1"/>
  <c r="CR533" i="1"/>
  <c r="CR11" i="1"/>
  <c r="CR568" i="1"/>
  <c r="CR519" i="1"/>
  <c r="CR681" i="1"/>
  <c r="GQ479" i="1"/>
  <c r="EH568" i="1"/>
  <c r="EH519" i="1"/>
  <c r="EH533" i="1"/>
  <c r="EH11" i="1"/>
  <c r="EH681" i="1"/>
  <c r="EY479" i="1"/>
  <c r="FX479" i="1"/>
  <c r="AY568" i="1"/>
  <c r="AY11" i="1"/>
  <c r="AY533" i="1"/>
  <c r="AY518" i="1"/>
  <c r="AY519" i="1"/>
  <c r="AY681" i="1"/>
  <c r="DK479" i="1"/>
  <c r="DK488" i="1" s="1"/>
  <c r="DB511" i="1"/>
  <c r="DB12" i="1" s="1"/>
  <c r="CC533" i="1"/>
  <c r="CC568" i="1"/>
  <c r="CC11" i="1"/>
  <c r="CC519" i="1"/>
  <c r="CC681" i="1"/>
  <c r="ER479" i="1"/>
  <c r="BC518" i="1"/>
  <c r="BC12" i="1"/>
  <c r="BS533" i="1"/>
  <c r="BS11" i="1"/>
  <c r="BS568" i="1"/>
  <c r="BS518" i="1"/>
  <c r="BS13" i="1" s="1"/>
  <c r="FV479" i="1"/>
  <c r="FE479" i="1"/>
  <c r="FE488" i="1" s="1"/>
  <c r="CZ533" i="1"/>
  <c r="CZ518" i="1"/>
  <c r="CZ11" i="1"/>
  <c r="CZ519" i="1"/>
  <c r="CZ568" i="1"/>
  <c r="CZ681" i="1"/>
  <c r="AZ479" i="1"/>
  <c r="CF518" i="1"/>
  <c r="CF12" i="1"/>
  <c r="GE479" i="1"/>
  <c r="FB479" i="1"/>
  <c r="FB488" i="1" s="1"/>
  <c r="CV479" i="1"/>
  <c r="AG568" i="1"/>
  <c r="AG11" i="1"/>
  <c r="AG533" i="1"/>
  <c r="AG519" i="1"/>
  <c r="AG681" i="1"/>
  <c r="BM511" i="1"/>
  <c r="GJ479" i="1"/>
  <c r="AD11" i="1"/>
  <c r="AD719" i="1" s="1"/>
  <c r="AD568" i="1"/>
  <c r="AD533" i="1"/>
  <c r="AD518" i="1"/>
  <c r="AD13" i="1" s="1"/>
  <c r="AD519" i="1"/>
  <c r="AD681" i="1"/>
  <c r="CD511" i="1"/>
  <c r="CD12" i="1" s="1"/>
  <c r="GC681" i="1"/>
  <c r="GC568" i="1"/>
  <c r="GC519" i="1"/>
  <c r="GC11" i="1"/>
  <c r="GC533" i="1"/>
  <c r="DP479" i="1"/>
  <c r="DP488" i="1" s="1"/>
  <c r="AA479" i="1"/>
  <c r="W481" i="1"/>
  <c r="AQ479" i="1"/>
  <c r="CM479" i="1"/>
  <c r="GP681" i="1"/>
  <c r="GP533" i="1"/>
  <c r="GP11" i="1"/>
  <c r="GP519" i="1"/>
  <c r="GP568" i="1"/>
  <c r="EC479" i="1"/>
  <c r="AN511" i="1"/>
  <c r="BD518" i="1"/>
  <c r="BD12" i="1"/>
  <c r="BT11" i="1"/>
  <c r="BT568" i="1"/>
  <c r="BT533" i="1"/>
  <c r="BT519" i="1"/>
  <c r="BT681" i="1"/>
  <c r="CP511" i="1"/>
  <c r="CP12" i="1" s="1"/>
  <c r="CS511" i="1"/>
  <c r="CL479" i="1"/>
  <c r="K89" i="19" l="1"/>
  <c r="K96" i="19" s="1"/>
  <c r="K97" i="19" s="1"/>
  <c r="G89" i="19"/>
  <c r="DG488" i="1"/>
  <c r="N89" i="19"/>
  <c r="J89" i="19"/>
  <c r="J96" i="19" s="1"/>
  <c r="J97" i="19" s="1"/>
  <c r="ER488" i="1"/>
  <c r="I89" i="19"/>
  <c r="I96" i="19" s="1"/>
  <c r="I97" i="19" s="1"/>
  <c r="EQ488" i="1"/>
  <c r="Q89" i="19"/>
  <c r="P89" i="19"/>
  <c r="DS488" i="1"/>
  <c r="O89" i="19"/>
  <c r="M89" i="19"/>
  <c r="R89" i="19"/>
  <c r="H89" i="19"/>
  <c r="H96" i="19" s="1"/>
  <c r="H97" i="19" s="1"/>
  <c r="L89" i="19"/>
  <c r="DR518" i="1"/>
  <c r="EP488" i="1"/>
  <c r="GH488" i="1"/>
  <c r="BK488" i="1"/>
  <c r="CV488" i="1"/>
  <c r="CJ488" i="1"/>
  <c r="GS488" i="1"/>
  <c r="GU488" i="1"/>
  <c r="CD488" i="1"/>
  <c r="CF488" i="1"/>
  <c r="AS488" i="1"/>
  <c r="GT533" i="1"/>
  <c r="AD488" i="1"/>
  <c r="CO533" i="1"/>
  <c r="CL488" i="1"/>
  <c r="AQ488" i="1"/>
  <c r="GJ488" i="1"/>
  <c r="AZ488" i="1"/>
  <c r="GQ488" i="1"/>
  <c r="AJ488" i="1"/>
  <c r="AW488" i="1"/>
  <c r="FS488" i="1"/>
  <c r="BG488" i="1"/>
  <c r="AM488" i="1"/>
  <c r="AY488" i="1"/>
  <c r="BJ533" i="1"/>
  <c r="AH488" i="1"/>
  <c r="AA488" i="1"/>
  <c r="EC488" i="1"/>
  <c r="GE488" i="1"/>
  <c r="BO488" i="1"/>
  <c r="GW488" i="1"/>
  <c r="AT488" i="1"/>
  <c r="BE488" i="1"/>
  <c r="CP488" i="1"/>
  <c r="AN488" i="1"/>
  <c r="BZ488" i="1"/>
  <c r="BY488" i="1"/>
  <c r="EO488" i="1"/>
  <c r="GD488" i="1"/>
  <c r="FP488" i="1"/>
  <c r="GB488" i="1"/>
  <c r="CB533" i="1"/>
  <c r="GA488" i="1"/>
  <c r="FU488" i="1"/>
  <c r="AC488" i="1"/>
  <c r="BU488" i="1"/>
  <c r="CU488" i="1"/>
  <c r="AE488" i="1"/>
  <c r="GT681" i="1"/>
  <c r="BS488" i="1"/>
  <c r="CB519" i="1"/>
  <c r="CZ488" i="1"/>
  <c r="FL488" i="1"/>
  <c r="BS519" i="1"/>
  <c r="AP488" i="1"/>
  <c r="EF488" i="1"/>
  <c r="CO518" i="1"/>
  <c r="CO13" i="1" s="1"/>
  <c r="CC518" i="1"/>
  <c r="CC13" i="1" s="1"/>
  <c r="BN519" i="1"/>
  <c r="ED515" i="1"/>
  <c r="ED1159" i="1"/>
  <c r="ED1160" i="1"/>
  <c r="ED498" i="1"/>
  <c r="ED1163" i="1"/>
  <c r="ED1162" i="1"/>
  <c r="ED514" i="1"/>
  <c r="ED1161" i="1"/>
  <c r="ED513" i="1"/>
  <c r="ED536" i="1"/>
  <c r="EY488" i="1"/>
  <c r="FQ488" i="1"/>
  <c r="BT488" i="1"/>
  <c r="CC488" i="1"/>
  <c r="AP533" i="1"/>
  <c r="FD11" i="1"/>
  <c r="FD681" i="1"/>
  <c r="AP11" i="1"/>
  <c r="DW488" i="1"/>
  <c r="AK488" i="1"/>
  <c r="DC488" i="1"/>
  <c r="CI31" i="7" s="1"/>
  <c r="AH11" i="1"/>
  <c r="CB568" i="1"/>
  <c r="FD519" i="1"/>
  <c r="AH681" i="1"/>
  <c r="AH533" i="1"/>
  <c r="BJ681" i="1"/>
  <c r="FV488" i="1"/>
  <c r="FX488" i="1"/>
  <c r="FG488" i="1"/>
  <c r="BW488" i="1"/>
  <c r="GN488" i="1"/>
  <c r="CA488" i="1"/>
  <c r="BV488" i="1"/>
  <c r="CG488" i="1"/>
  <c r="CH488" i="1"/>
  <c r="BJ568" i="1"/>
  <c r="BJ11" i="1"/>
  <c r="AP519" i="1"/>
  <c r="GL488" i="1"/>
  <c r="CI488" i="1"/>
  <c r="CX488" i="1"/>
  <c r="FI488" i="1"/>
  <c r="BB488" i="1"/>
  <c r="AP681" i="1"/>
  <c r="CN488" i="1"/>
  <c r="FY488" i="1"/>
  <c r="AF518" i="1"/>
  <c r="AF488" i="1"/>
  <c r="GF488" i="1"/>
  <c r="FC488" i="1"/>
  <c r="DY488" i="1"/>
  <c r="DL488" i="1"/>
  <c r="BH488" i="1"/>
  <c r="FA488" i="1"/>
  <c r="ET488" i="1"/>
  <c r="BI488" i="1"/>
  <c r="BI545" i="1" s="1"/>
  <c r="EI681" i="1"/>
  <c r="EI488" i="1"/>
  <c r="GG488" i="1"/>
  <c r="BN488" i="1"/>
  <c r="CQ488" i="1"/>
  <c r="CE488" i="1"/>
  <c r="DZ488" i="1"/>
  <c r="DH488" i="1"/>
  <c r="GI488" i="1"/>
  <c r="FZ488" i="1"/>
  <c r="DF488" i="1"/>
  <c r="EZ488" i="1"/>
  <c r="CK518" i="1"/>
  <c r="CK488" i="1"/>
  <c r="DB488" i="1"/>
  <c r="CW488" i="1"/>
  <c r="AI518" i="1"/>
  <c r="AI488" i="1"/>
  <c r="BQ518" i="1"/>
  <c r="BQ488" i="1"/>
  <c r="FJ488" i="1"/>
  <c r="DQ488" i="1"/>
  <c r="AU488" i="1"/>
  <c r="DJ488" i="1"/>
  <c r="GV488" i="1"/>
  <c r="GO488" i="1"/>
  <c r="DT488" i="1"/>
  <c r="EI533" i="1"/>
  <c r="AP568" i="1"/>
  <c r="BJ488" i="1"/>
  <c r="AG488" i="1"/>
  <c r="CY488" i="1"/>
  <c r="FT488" i="1"/>
  <c r="FK488" i="1"/>
  <c r="DM488" i="1"/>
  <c r="EB488" i="1"/>
  <c r="AV488" i="1"/>
  <c r="GR488" i="1"/>
  <c r="AO488" i="1"/>
  <c r="FN488" i="1"/>
  <c r="DX488" i="1"/>
  <c r="ED488" i="1"/>
  <c r="AL488" i="1"/>
  <c r="EE488" i="1"/>
  <c r="BL518" i="1"/>
  <c r="BL488" i="1"/>
  <c r="AX518" i="1"/>
  <c r="AX13" i="1" s="1"/>
  <c r="AX488" i="1"/>
  <c r="GM488" i="1"/>
  <c r="EG488" i="1"/>
  <c r="EI568" i="1"/>
  <c r="BF488" i="1"/>
  <c r="GP488" i="1"/>
  <c r="CR488" i="1"/>
  <c r="EU488" i="1"/>
  <c r="DD488" i="1"/>
  <c r="FR488" i="1"/>
  <c r="CO488" i="1"/>
  <c r="CT488" i="1"/>
  <c r="EW488" i="1"/>
  <c r="DR488" i="1"/>
  <c r="CM488" i="1"/>
  <c r="AB488" i="1"/>
  <c r="FF488" i="1"/>
  <c r="ES488" i="1"/>
  <c r="FH488" i="1"/>
  <c r="GX488" i="1"/>
  <c r="GK488" i="1"/>
  <c r="FW488" i="1"/>
  <c r="BA488" i="1"/>
  <c r="BM488" i="1"/>
  <c r="EN488" i="1"/>
  <c r="BX488" i="1"/>
  <c r="GT488" i="1"/>
  <c r="AR488" i="1"/>
  <c r="GC488" i="1"/>
  <c r="DU488" i="1"/>
  <c r="BR488" i="1"/>
  <c r="EL488" i="1"/>
  <c r="EJ488" i="1"/>
  <c r="BP488" i="1"/>
  <c r="CB488" i="1"/>
  <c r="FD488" i="1"/>
  <c r="DO488" i="1"/>
  <c r="BC488" i="1"/>
  <c r="AD14" i="1"/>
  <c r="BF518" i="1"/>
  <c r="BF13" i="1" s="1"/>
  <c r="BF14" i="1" s="1"/>
  <c r="CO14" i="1"/>
  <c r="EI519" i="1"/>
  <c r="DC30" i="1"/>
  <c r="CI28" i="7" s="1"/>
  <c r="BN14" i="1"/>
  <c r="BS14" i="1"/>
  <c r="DC545" i="1"/>
  <c r="BI30" i="1"/>
  <c r="AO28" i="7" s="1"/>
  <c r="CN545" i="1"/>
  <c r="CN30" i="1"/>
  <c r="BT28" i="7" s="1"/>
  <c r="BT31" i="7"/>
  <c r="DQ31" i="7"/>
  <c r="EK545" i="1"/>
  <c r="EK30" i="1"/>
  <c r="DQ28" i="7" s="1"/>
  <c r="BL519" i="1"/>
  <c r="BL13" i="1"/>
  <c r="AI519" i="1"/>
  <c r="AI13" i="1"/>
  <c r="BQ13" i="1"/>
  <c r="DE545" i="1"/>
  <c r="CK31" i="7"/>
  <c r="DE30" i="1"/>
  <c r="CK28" i="7" s="1"/>
  <c r="GB572" i="1"/>
  <c r="GC556" i="1"/>
  <c r="GC15" i="1" s="1"/>
  <c r="AG755" i="1"/>
  <c r="AG719" i="1"/>
  <c r="AG737" i="1"/>
  <c r="FB681" i="1"/>
  <c r="FB533" i="1"/>
  <c r="FB519" i="1"/>
  <c r="FB568" i="1"/>
  <c r="FB11" i="1"/>
  <c r="AZ568" i="1"/>
  <c r="AZ533" i="1"/>
  <c r="AZ11" i="1"/>
  <c r="AZ681" i="1"/>
  <c r="FE533" i="1"/>
  <c r="FE519" i="1"/>
  <c r="FE568" i="1"/>
  <c r="FE556" i="1" s="1"/>
  <c r="FE15" i="1" s="1"/>
  <c r="FE681" i="1"/>
  <c r="FE11" i="1"/>
  <c r="CB572" i="1"/>
  <c r="CC556" i="1"/>
  <c r="DK568" i="1"/>
  <c r="DK533" i="1"/>
  <c r="DK11" i="1"/>
  <c r="DK519" i="1"/>
  <c r="DK681" i="1"/>
  <c r="DK518" i="1"/>
  <c r="AY542" i="1"/>
  <c r="AY19" i="1"/>
  <c r="AE6" i="7"/>
  <c r="AY541" i="1"/>
  <c r="AY685" i="1"/>
  <c r="FX681" i="1"/>
  <c r="FX568" i="1"/>
  <c r="FX519" i="1"/>
  <c r="FX11" i="1"/>
  <c r="FX533" i="1"/>
  <c r="CQ572" i="1"/>
  <c r="CR556" i="1"/>
  <c r="CR15" i="1" s="1"/>
  <c r="AF519" i="1"/>
  <c r="AF13" i="1"/>
  <c r="CE556" i="1"/>
  <c r="CE15" i="1" s="1"/>
  <c r="CY19" i="1"/>
  <c r="CE6" i="7"/>
  <c r="CY541" i="1"/>
  <c r="CY542" i="1"/>
  <c r="CY685" i="1"/>
  <c r="DH556" i="1"/>
  <c r="DH15" i="1" s="1"/>
  <c r="FU533" i="1"/>
  <c r="FU681" i="1"/>
  <c r="FU568" i="1"/>
  <c r="FU519" i="1"/>
  <c r="FU11" i="1"/>
  <c r="BN556" i="1"/>
  <c r="BJ519" i="1"/>
  <c r="BJ13" i="1"/>
  <c r="BJ14" i="1" s="1"/>
  <c r="AR755" i="1"/>
  <c r="AR737" i="1"/>
  <c r="AR719" i="1"/>
  <c r="AB568" i="1"/>
  <c r="AB556" i="1" s="1"/>
  <c r="AB15" i="1" s="1"/>
  <c r="AB533" i="1"/>
  <c r="AB11" i="1"/>
  <c r="AB519" i="1"/>
  <c r="AB518" i="1"/>
  <c r="AB681" i="1"/>
  <c r="GA30" i="1"/>
  <c r="FG28" i="7" s="1"/>
  <c r="FG31" i="7"/>
  <c r="GA545" i="1"/>
  <c r="CJ568" i="1"/>
  <c r="CJ11" i="1"/>
  <c r="CJ533" i="1"/>
  <c r="CJ519" i="1"/>
  <c r="CJ681" i="1"/>
  <c r="BW11" i="1"/>
  <c r="BW568" i="1"/>
  <c r="BW519" i="1"/>
  <c r="BW533" i="1"/>
  <c r="BW681" i="1"/>
  <c r="GS681" i="1"/>
  <c r="GS533" i="1"/>
  <c r="GS11" i="1"/>
  <c r="GS568" i="1"/>
  <c r="GS519" i="1"/>
  <c r="GN519" i="1"/>
  <c r="GN533" i="1"/>
  <c r="GN11" i="1"/>
  <c r="GN681" i="1"/>
  <c r="GN568" i="1"/>
  <c r="AG13" i="1"/>
  <c r="AG14" i="1" s="1"/>
  <c r="DI568" i="1"/>
  <c r="DI556" i="1" s="1"/>
  <c r="DI15" i="1" s="1"/>
  <c r="DI681" i="1"/>
  <c r="DI11" i="1"/>
  <c r="DI533" i="1"/>
  <c r="DI519" i="1"/>
  <c r="DI518" i="1"/>
  <c r="FH568" i="1"/>
  <c r="FH533" i="1"/>
  <c r="FH681" i="1"/>
  <c r="FH519" i="1"/>
  <c r="FH11" i="1"/>
  <c r="EM519" i="1"/>
  <c r="EM681" i="1"/>
  <c r="EM11" i="1"/>
  <c r="EM533" i="1"/>
  <c r="EM568" i="1"/>
  <c r="GX681" i="1"/>
  <c r="GX11" i="1"/>
  <c r="GX568" i="1"/>
  <c r="GX519" i="1"/>
  <c r="GX533" i="1"/>
  <c r="GK519" i="1"/>
  <c r="GK681" i="1"/>
  <c r="GK533" i="1"/>
  <c r="GK11" i="1"/>
  <c r="GK568" i="1"/>
  <c r="BU533" i="1"/>
  <c r="BU568" i="1"/>
  <c r="BU11" i="1"/>
  <c r="BU681" i="1"/>
  <c r="FW568" i="1"/>
  <c r="FW533" i="1"/>
  <c r="FW519" i="1"/>
  <c r="FW11" i="1"/>
  <c r="FW681" i="1"/>
  <c r="CQ13" i="1"/>
  <c r="CQ14" i="1" s="1"/>
  <c r="CU11" i="1"/>
  <c r="CU519" i="1"/>
  <c r="CU568" i="1"/>
  <c r="CU533" i="1"/>
  <c r="CU518" i="1"/>
  <c r="CU681" i="1"/>
  <c r="GG755" i="1"/>
  <c r="GG737" i="1"/>
  <c r="GG719" i="1"/>
  <c r="CS568" i="1"/>
  <c r="CS533" i="1"/>
  <c r="CS11" i="1"/>
  <c r="CS519" i="1"/>
  <c r="CS681" i="1"/>
  <c r="CX568" i="1"/>
  <c r="CX533" i="1"/>
  <c r="CX11" i="1"/>
  <c r="CX518" i="1"/>
  <c r="CX681" i="1"/>
  <c r="DA11" i="1"/>
  <c r="DA533" i="1"/>
  <c r="DA518" i="1"/>
  <c r="DA519" i="1"/>
  <c r="DA568" i="1"/>
  <c r="DA681" i="1"/>
  <c r="FI519" i="1"/>
  <c r="FI533" i="1"/>
  <c r="FI681" i="1"/>
  <c r="FI568" i="1"/>
  <c r="FI11" i="1"/>
  <c r="EV568" i="1"/>
  <c r="EV519" i="1"/>
  <c r="EV11" i="1"/>
  <c r="EV533" i="1"/>
  <c r="EV681" i="1"/>
  <c r="FC681" i="1"/>
  <c r="FC533" i="1"/>
  <c r="FC11" i="1"/>
  <c r="FC568" i="1"/>
  <c r="FC519" i="1"/>
  <c r="DV681" i="1"/>
  <c r="DV11" i="1"/>
  <c r="DV568" i="1"/>
  <c r="DV519" i="1"/>
  <c r="DV533" i="1"/>
  <c r="DV518" i="1"/>
  <c r="DY681" i="1"/>
  <c r="DY533" i="1"/>
  <c r="DY568" i="1"/>
  <c r="DY11" i="1"/>
  <c r="DY519" i="1"/>
  <c r="DY518" i="1"/>
  <c r="DL519" i="1"/>
  <c r="DL533" i="1"/>
  <c r="DL568" i="1"/>
  <c r="DL11" i="1"/>
  <c r="DL681" i="1"/>
  <c r="DL518" i="1"/>
  <c r="EP737" i="1"/>
  <c r="EP755" i="1"/>
  <c r="EP719" i="1"/>
  <c r="EP19" i="1"/>
  <c r="DV3" i="7" s="1"/>
  <c r="DV6" i="7"/>
  <c r="EP685" i="1"/>
  <c r="EP542" i="1"/>
  <c r="GI755" i="1"/>
  <c r="GI719" i="1"/>
  <c r="GI737" i="1"/>
  <c r="FZ737" i="1"/>
  <c r="FZ719" i="1"/>
  <c r="FZ755" i="1"/>
  <c r="FZ556" i="1"/>
  <c r="FZ15" i="1" s="1"/>
  <c r="FL19" i="1"/>
  <c r="ER3" i="7" s="1"/>
  <c r="FL685" i="1"/>
  <c r="ER6" i="7"/>
  <c r="FL542" i="1"/>
  <c r="FK545" i="1"/>
  <c r="FK30" i="1"/>
  <c r="EQ28" i="7" s="1"/>
  <c r="EQ31" i="7"/>
  <c r="AO556" i="1"/>
  <c r="AO15" i="1" s="1"/>
  <c r="CK13" i="1"/>
  <c r="CT755" i="1"/>
  <c r="CT737" i="1"/>
  <c r="AC755" i="1"/>
  <c r="AC737" i="1"/>
  <c r="AC719" i="1"/>
  <c r="AC772" i="1"/>
  <c r="AC542" i="1"/>
  <c r="AC19" i="1"/>
  <c r="I6" i="7"/>
  <c r="AC541" i="1"/>
  <c r="AC685" i="1"/>
  <c r="FN556" i="1"/>
  <c r="FN15" i="1" s="1"/>
  <c r="CW31" i="7"/>
  <c r="DQ545" i="1"/>
  <c r="DQ30" i="1"/>
  <c r="CW28" i="7" s="1"/>
  <c r="GA755" i="1"/>
  <c r="GA737" i="1"/>
  <c r="GA719" i="1"/>
  <c r="AG545" i="1"/>
  <c r="M31" i="7"/>
  <c r="AG30" i="1"/>
  <c r="M28" i="7" s="1"/>
  <c r="GT685" i="1"/>
  <c r="GT542" i="1"/>
  <c r="GT19" i="1"/>
  <c r="FZ3" i="7" s="1"/>
  <c r="FZ6" i="7"/>
  <c r="FP568" i="1"/>
  <c r="FP519" i="1"/>
  <c r="FP533" i="1"/>
  <c r="FP681" i="1"/>
  <c r="FP11" i="1"/>
  <c r="BR518" i="1"/>
  <c r="BR13" i="1" s="1"/>
  <c r="BR14" i="1" s="1"/>
  <c r="AX6" i="7"/>
  <c r="BR19" i="1"/>
  <c r="BR541" i="1"/>
  <c r="BR685" i="1"/>
  <c r="DD737" i="1"/>
  <c r="DD719" i="1"/>
  <c r="DD755" i="1"/>
  <c r="DM755" i="1"/>
  <c r="DM737" i="1"/>
  <c r="DM719" i="1"/>
  <c r="EL542" i="1"/>
  <c r="EL19" i="1"/>
  <c r="DR3" i="7" s="1"/>
  <c r="DR6" i="7"/>
  <c r="EL685" i="1"/>
  <c r="EL556" i="1"/>
  <c r="EL15" i="1" s="1"/>
  <c r="FO19" i="1"/>
  <c r="EU6" i="7"/>
  <c r="FO542" i="1"/>
  <c r="FO685" i="1"/>
  <c r="BP542" i="1"/>
  <c r="BP541" i="1"/>
  <c r="BP21" i="1" s="1"/>
  <c r="AV10" i="7" s="1"/>
  <c r="BP19" i="1"/>
  <c r="AV6" i="7"/>
  <c r="BP685" i="1"/>
  <c r="EO755" i="1"/>
  <c r="EO719" i="1"/>
  <c r="EO737" i="1"/>
  <c r="AM518" i="1"/>
  <c r="S6" i="7"/>
  <c r="AM19" i="1"/>
  <c r="AM541" i="1"/>
  <c r="AM685" i="1"/>
  <c r="EB556" i="1"/>
  <c r="EB15" i="1" s="1"/>
  <c r="DF13" i="1"/>
  <c r="DF14" i="1" s="1"/>
  <c r="DF737" i="1"/>
  <c r="DF719" i="1"/>
  <c r="DF755" i="1"/>
  <c r="CB755" i="1"/>
  <c r="CB737" i="1"/>
  <c r="CB719" i="1"/>
  <c r="AB6" i="7"/>
  <c r="AV19" i="1"/>
  <c r="AV541" i="1"/>
  <c r="AV685" i="1"/>
  <c r="FD19" i="1"/>
  <c r="EJ3" i="7" s="1"/>
  <c r="EJ6" i="7"/>
  <c r="FD542" i="1"/>
  <c r="FD685" i="1"/>
  <c r="EI719" i="1"/>
  <c r="EI737" i="1"/>
  <c r="EI755" i="1"/>
  <c r="AO572" i="1"/>
  <c r="AP556" i="1"/>
  <c r="BS572" i="1"/>
  <c r="BT556" i="1"/>
  <c r="AN518" i="1"/>
  <c r="AN12" i="1"/>
  <c r="AC572" i="1"/>
  <c r="AD556" i="1"/>
  <c r="BM518" i="1"/>
  <c r="BM12" i="1"/>
  <c r="AY6" i="7"/>
  <c r="BS19" i="1"/>
  <c r="BS541" i="1"/>
  <c r="BS21" i="1" s="1"/>
  <c r="AY10" i="7" s="1"/>
  <c r="EH737" i="1"/>
  <c r="EH719" i="1"/>
  <c r="EH755" i="1"/>
  <c r="GQ533" i="1"/>
  <c r="GQ11" i="1"/>
  <c r="GQ568" i="1"/>
  <c r="GQ681" i="1"/>
  <c r="GQ519" i="1"/>
  <c r="DU556" i="1"/>
  <c r="DU15" i="1" s="1"/>
  <c r="DU542" i="1"/>
  <c r="DU685" i="1"/>
  <c r="DU19" i="1"/>
  <c r="DA6" i="7"/>
  <c r="DU541" i="1"/>
  <c r="CE13" i="1"/>
  <c r="CE14" i="1" s="1"/>
  <c r="CE680" i="1"/>
  <c r="CE16" i="1" s="1"/>
  <c r="CY737" i="1"/>
  <c r="CY719" i="1"/>
  <c r="CY755" i="1"/>
  <c r="DO719" i="1"/>
  <c r="DO737" i="1"/>
  <c r="DO755" i="1"/>
  <c r="FG568" i="1"/>
  <c r="FG533" i="1"/>
  <c r="FG519" i="1"/>
  <c r="FG681" i="1"/>
  <c r="FG11" i="1"/>
  <c r="ET545" i="1"/>
  <c r="DZ31" i="7"/>
  <c r="ET30" i="1"/>
  <c r="DZ28" i="7" s="1"/>
  <c r="BE545" i="1"/>
  <c r="BE30" i="1"/>
  <c r="AK28" i="7" s="1"/>
  <c r="AK31" i="7"/>
  <c r="CN533" i="1"/>
  <c r="CN568" i="1"/>
  <c r="CN572" i="1" s="1"/>
  <c r="CN11" i="1"/>
  <c r="CN681" i="1"/>
  <c r="CQ556" i="1"/>
  <c r="CQ15" i="1" s="1"/>
  <c r="CA518" i="1"/>
  <c r="CA12" i="1"/>
  <c r="GW519" i="1"/>
  <c r="GW681" i="1"/>
  <c r="GW533" i="1"/>
  <c r="GW11" i="1"/>
  <c r="GW568" i="1"/>
  <c r="GA572" i="1"/>
  <c r="GB556" i="1"/>
  <c r="GB15" i="1" s="1"/>
  <c r="EJ755" i="1"/>
  <c r="EJ737" i="1"/>
  <c r="EJ719" i="1"/>
  <c r="BH568" i="1"/>
  <c r="BH533" i="1"/>
  <c r="BH11" i="1"/>
  <c r="BH519" i="1"/>
  <c r="BH681" i="1"/>
  <c r="FA519" i="1"/>
  <c r="FA533" i="1"/>
  <c r="FA11" i="1"/>
  <c r="FA681" i="1"/>
  <c r="FA568" i="1"/>
  <c r="BV518" i="1"/>
  <c r="BV12" i="1"/>
  <c r="ET681" i="1"/>
  <c r="ET519" i="1"/>
  <c r="ET11" i="1"/>
  <c r="ET533" i="1"/>
  <c r="ET568" i="1"/>
  <c r="ET556" i="1" s="1"/>
  <c r="ET15" i="1" s="1"/>
  <c r="BI11" i="1"/>
  <c r="BI568" i="1"/>
  <c r="BI519" i="1"/>
  <c r="BI533" i="1"/>
  <c r="BI681" i="1"/>
  <c r="AE533" i="1"/>
  <c r="AE568" i="1"/>
  <c r="AE11" i="1"/>
  <c r="AE519" i="1"/>
  <c r="AE681" i="1"/>
  <c r="DZ719" i="1"/>
  <c r="DZ737" i="1"/>
  <c r="DZ755" i="1"/>
  <c r="CL11" i="1"/>
  <c r="CL533" i="1"/>
  <c r="CL568" i="1"/>
  <c r="CL681" i="1"/>
  <c r="BT755" i="1"/>
  <c r="BT14" i="1"/>
  <c r="BT719" i="1"/>
  <c r="BT737" i="1"/>
  <c r="EC568" i="1"/>
  <c r="EC11" i="1"/>
  <c r="EC519" i="1"/>
  <c r="EC533" i="1"/>
  <c r="EC681" i="1"/>
  <c r="EC518" i="1"/>
  <c r="GP19" i="1"/>
  <c r="FV3" i="7" s="1"/>
  <c r="FV6" i="7"/>
  <c r="GP542" i="1"/>
  <c r="GP685" i="1"/>
  <c r="AQ11" i="1"/>
  <c r="AQ519" i="1"/>
  <c r="AQ533" i="1"/>
  <c r="AQ568" i="1"/>
  <c r="AQ572" i="1" s="1"/>
  <c r="AQ681" i="1"/>
  <c r="FI6" i="7"/>
  <c r="GC685" i="1"/>
  <c r="GC542" i="1"/>
  <c r="GC19" i="1"/>
  <c r="FI3" i="7" s="1"/>
  <c r="GB30" i="1"/>
  <c r="FH28" i="7" s="1"/>
  <c r="FH31" i="7"/>
  <c r="GB545" i="1"/>
  <c r="AC545" i="1"/>
  <c r="I31" i="7"/>
  <c r="AC30" i="1"/>
  <c r="I28" i="7" s="1"/>
  <c r="AF545" i="1"/>
  <c r="L31" i="7"/>
  <c r="AF30" i="1"/>
  <c r="L28" i="7" s="1"/>
  <c r="GE519" i="1"/>
  <c r="GE11" i="1"/>
  <c r="GE681" i="1"/>
  <c r="GE533" i="1"/>
  <c r="GE568" i="1"/>
  <c r="CZ737" i="1"/>
  <c r="CZ719" i="1"/>
  <c r="CZ755" i="1"/>
  <c r="FV519" i="1"/>
  <c r="FV533" i="1"/>
  <c r="FV568" i="1"/>
  <c r="FV556" i="1" s="1"/>
  <c r="FV15" i="1" s="1"/>
  <c r="FV11" i="1"/>
  <c r="FV681" i="1"/>
  <c r="BR572" i="1"/>
  <c r="BS556" i="1"/>
  <c r="CC19" i="1"/>
  <c r="BI6" i="7"/>
  <c r="CC541" i="1"/>
  <c r="CC542" i="1"/>
  <c r="CC685" i="1"/>
  <c r="AX545" i="1"/>
  <c r="AX30" i="1"/>
  <c r="AD28" i="7" s="1"/>
  <c r="AD31" i="7"/>
  <c r="EY681" i="1"/>
  <c r="EY533" i="1"/>
  <c r="EY11" i="1"/>
  <c r="EY568" i="1"/>
  <c r="EY519" i="1"/>
  <c r="DN6" i="7"/>
  <c r="EH685" i="1"/>
  <c r="EH542" i="1"/>
  <c r="EH19" i="1"/>
  <c r="DN3" i="7" s="1"/>
  <c r="CR755" i="1"/>
  <c r="CR737" i="1"/>
  <c r="CR719" i="1"/>
  <c r="GH568" i="1"/>
  <c r="GH519" i="1"/>
  <c r="GH681" i="1"/>
  <c r="GH533" i="1"/>
  <c r="GH11" i="1"/>
  <c r="CE19" i="1"/>
  <c r="BK6" i="7"/>
  <c r="CE541" i="1"/>
  <c r="CE21" i="1" s="1"/>
  <c r="BK10" i="7" s="1"/>
  <c r="CE542" i="1"/>
  <c r="CE685" i="1"/>
  <c r="BO568" i="1"/>
  <c r="BO11" i="1"/>
  <c r="BO519" i="1"/>
  <c r="BO533" i="1"/>
  <c r="BO681" i="1"/>
  <c r="CY13" i="1"/>
  <c r="CY14" i="1" s="1"/>
  <c r="DH680" i="1"/>
  <c r="DH16" i="1" s="1"/>
  <c r="DH17" i="1" s="1"/>
  <c r="DH13" i="1"/>
  <c r="DH14" i="1" s="1"/>
  <c r="DH737" i="1"/>
  <c r="DH719" i="1"/>
  <c r="DH755" i="1"/>
  <c r="DO13" i="1"/>
  <c r="DO14" i="1" s="1"/>
  <c r="CU6" i="7"/>
  <c r="DO542" i="1"/>
  <c r="DO685" i="1"/>
  <c r="DO19" i="1"/>
  <c r="DO541" i="1"/>
  <c r="EU755" i="1"/>
  <c r="EU719" i="1"/>
  <c r="EU737" i="1"/>
  <c r="EU556" i="1"/>
  <c r="EU15" i="1" s="1"/>
  <c r="BN755" i="1"/>
  <c r="BN737" i="1"/>
  <c r="BN719" i="1"/>
  <c r="AL6" i="7"/>
  <c r="BF542" i="1"/>
  <c r="BF19" i="1"/>
  <c r="BF541" i="1"/>
  <c r="BF685" i="1"/>
  <c r="BX518" i="1"/>
  <c r="BX12" i="1"/>
  <c r="AR556" i="1"/>
  <c r="AR15" i="1" s="1"/>
  <c r="FM533" i="1"/>
  <c r="FM519" i="1"/>
  <c r="FM11" i="1"/>
  <c r="FM681" i="1"/>
  <c r="FM568" i="1"/>
  <c r="CQ19" i="1"/>
  <c r="CQ542" i="1"/>
  <c r="BW6" i="7"/>
  <c r="CQ541" i="1"/>
  <c r="CQ685" i="1"/>
  <c r="BK533" i="1"/>
  <c r="BK568" i="1"/>
  <c r="BK11" i="1"/>
  <c r="BK518" i="1"/>
  <c r="BK519" i="1"/>
  <c r="BK681" i="1"/>
  <c r="GB719" i="1"/>
  <c r="GB737" i="1"/>
  <c r="GB755" i="1"/>
  <c r="FH6" i="7"/>
  <c r="GB542" i="1"/>
  <c r="GB685" i="1"/>
  <c r="GB19" i="1"/>
  <c r="FH3" i="7" s="1"/>
  <c r="AJ11" i="1"/>
  <c r="AJ568" i="1"/>
  <c r="AJ533" i="1"/>
  <c r="AJ518" i="1"/>
  <c r="AJ519" i="1"/>
  <c r="AJ681" i="1"/>
  <c r="BG518" i="1"/>
  <c r="BG519" i="1" s="1"/>
  <c r="BG12" i="1"/>
  <c r="CK568" i="1"/>
  <c r="CK519" i="1"/>
  <c r="CK533" i="1"/>
  <c r="CK11" i="1"/>
  <c r="CK681" i="1"/>
  <c r="GU568" i="1"/>
  <c r="GU11" i="1"/>
  <c r="GU533" i="1"/>
  <c r="GU681" i="1"/>
  <c r="GU519" i="1"/>
  <c r="GL681" i="1"/>
  <c r="GL519" i="1"/>
  <c r="GL533" i="1"/>
  <c r="GL568" i="1"/>
  <c r="GL11" i="1"/>
  <c r="FY681" i="1"/>
  <c r="FY11" i="1"/>
  <c r="FY568" i="1"/>
  <c r="FY556" i="1" s="1"/>
  <c r="FY15" i="1" s="1"/>
  <c r="FY519" i="1"/>
  <c r="FY533" i="1"/>
  <c r="CI533" i="1"/>
  <c r="CI11" i="1"/>
  <c r="CI568" i="1"/>
  <c r="CI518" i="1"/>
  <c r="CI519" i="1"/>
  <c r="CI681" i="1"/>
  <c r="EX568" i="1"/>
  <c r="EX519" i="1"/>
  <c r="EX11" i="1"/>
  <c r="EX681" i="1"/>
  <c r="EX533" i="1"/>
  <c r="AF568" i="1"/>
  <c r="AF572" i="1" s="1"/>
  <c r="AF533" i="1"/>
  <c r="AF11" i="1"/>
  <c r="AF681" i="1"/>
  <c r="BO518" i="1"/>
  <c r="BO12" i="1"/>
  <c r="GF568" i="1"/>
  <c r="GF572" i="1" s="1"/>
  <c r="GF519" i="1"/>
  <c r="GF11" i="1"/>
  <c r="GF533" i="1"/>
  <c r="GF681" i="1"/>
  <c r="CN518" i="1"/>
  <c r="CN12" i="1"/>
  <c r="CA533" i="1"/>
  <c r="CA568" i="1"/>
  <c r="CA11" i="1"/>
  <c r="CA681" i="1"/>
  <c r="DP6" i="7"/>
  <c r="EJ542" i="1"/>
  <c r="EJ685" i="1"/>
  <c r="EJ19" i="1"/>
  <c r="DP3" i="7" s="1"/>
  <c r="BB533" i="1"/>
  <c r="BB568" i="1"/>
  <c r="BB11" i="1"/>
  <c r="DG11" i="1"/>
  <c r="DG533" i="1"/>
  <c r="DG519" i="1"/>
  <c r="DG568" i="1"/>
  <c r="DG572" i="1" s="1"/>
  <c r="DG681" i="1"/>
  <c r="DG518" i="1"/>
  <c r="DJ519" i="1"/>
  <c r="DJ11" i="1"/>
  <c r="DJ681" i="1"/>
  <c r="DJ533" i="1"/>
  <c r="DJ568" i="1"/>
  <c r="DJ518" i="1"/>
  <c r="BW518" i="1"/>
  <c r="BW12" i="1"/>
  <c r="CD533" i="1"/>
  <c r="CD11" i="1"/>
  <c r="CD568" i="1"/>
  <c r="CD518" i="1"/>
  <c r="CD519" i="1"/>
  <c r="CD681" i="1"/>
  <c r="GV681" i="1"/>
  <c r="GV568" i="1"/>
  <c r="GV519" i="1"/>
  <c r="GV533" i="1"/>
  <c r="GV11" i="1"/>
  <c r="CF568" i="1"/>
  <c r="CF11" i="1"/>
  <c r="CF519" i="1"/>
  <c r="CF533" i="1"/>
  <c r="CF681" i="1"/>
  <c r="CH518" i="1"/>
  <c r="CH13" i="1" s="1"/>
  <c r="CH12" i="1"/>
  <c r="GO681" i="1"/>
  <c r="GO11" i="1"/>
  <c r="GO533" i="1"/>
  <c r="GO568" i="1"/>
  <c r="GO556" i="1" s="1"/>
  <c r="GO15" i="1" s="1"/>
  <c r="GO519" i="1"/>
  <c r="AS568" i="1"/>
  <c r="AS533" i="1"/>
  <c r="AS11" i="1"/>
  <c r="AS518" i="1"/>
  <c r="AS13" i="1" s="1"/>
  <c r="AS519" i="1"/>
  <c r="AS681" i="1"/>
  <c r="BU518" i="1"/>
  <c r="BU12" i="1"/>
  <c r="DN533" i="1"/>
  <c r="DN519" i="1"/>
  <c r="DN568" i="1"/>
  <c r="DN556" i="1" s="1"/>
  <c r="DN15" i="1" s="1"/>
  <c r="DN11" i="1"/>
  <c r="DN681" i="1"/>
  <c r="DN518" i="1"/>
  <c r="AR518" i="1"/>
  <c r="AR12" i="1"/>
  <c r="DT519" i="1"/>
  <c r="DT568" i="1"/>
  <c r="DT533" i="1"/>
  <c r="DT681" i="1"/>
  <c r="DT11" i="1"/>
  <c r="DT518" i="1"/>
  <c r="DZ13" i="1"/>
  <c r="DZ14" i="1" s="1"/>
  <c r="DZ19" i="1"/>
  <c r="DF6" i="7"/>
  <c r="DZ542" i="1"/>
  <c r="DZ685" i="1"/>
  <c r="DZ541" i="1"/>
  <c r="FL719" i="1"/>
  <c r="FL755" i="1"/>
  <c r="FL737" i="1"/>
  <c r="AO19" i="1"/>
  <c r="U6" i="7"/>
  <c r="AO541" i="1"/>
  <c r="AO685" i="1"/>
  <c r="CS572" i="1"/>
  <c r="CT556" i="1"/>
  <c r="CT15" i="1" s="1"/>
  <c r="FT542" i="1"/>
  <c r="FT685" i="1"/>
  <c r="FT19" i="1"/>
  <c r="EZ3" i="7" s="1"/>
  <c r="EZ6" i="7"/>
  <c r="CX6" i="7"/>
  <c r="DR685" i="1"/>
  <c r="DR542" i="1"/>
  <c r="DR19" i="1"/>
  <c r="DR541" i="1"/>
  <c r="GA556" i="1"/>
  <c r="GA15" i="1" s="1"/>
  <c r="FZ572" i="1"/>
  <c r="FR542" i="1"/>
  <c r="FR685" i="1"/>
  <c r="FR19" i="1"/>
  <c r="EX3" i="7" s="1"/>
  <c r="EX6" i="7"/>
  <c r="GR19" i="1"/>
  <c r="FX3" i="7" s="1"/>
  <c r="FX6" i="7"/>
  <c r="GR542" i="1"/>
  <c r="GR685" i="1"/>
  <c r="AH519" i="1"/>
  <c r="AH13" i="1"/>
  <c r="AH14" i="1" s="1"/>
  <c r="AH19" i="1"/>
  <c r="N6" i="7"/>
  <c r="AH541" i="1"/>
  <c r="AH685" i="1"/>
  <c r="FK556" i="1"/>
  <c r="FK15" i="1" s="1"/>
  <c r="FK737" i="1"/>
  <c r="FK755" i="1"/>
  <c r="FK719" i="1"/>
  <c r="CO755" i="1"/>
  <c r="CO719" i="1"/>
  <c r="CO737" i="1"/>
  <c r="BR556" i="1"/>
  <c r="BD755" i="1"/>
  <c r="BD737" i="1"/>
  <c r="BD719" i="1"/>
  <c r="DL572" i="1"/>
  <c r="DM556" i="1"/>
  <c r="DM15" i="1" s="1"/>
  <c r="FO755" i="1"/>
  <c r="FO737" i="1"/>
  <c r="FO719" i="1"/>
  <c r="ET31" i="7"/>
  <c r="FN30" i="1"/>
  <c r="ET28" i="7" s="1"/>
  <c r="FN545" i="1"/>
  <c r="BP755" i="1"/>
  <c r="BP737" i="1"/>
  <c r="BP719" i="1"/>
  <c r="BC19" i="1"/>
  <c r="AI6" i="7"/>
  <c r="BC541" i="1"/>
  <c r="BC685" i="1"/>
  <c r="AM556" i="1"/>
  <c r="AM15" i="1" s="1"/>
  <c r="EB13" i="1"/>
  <c r="EB14" i="1" s="1"/>
  <c r="EB19" i="1"/>
  <c r="DH6" i="7"/>
  <c r="EB542" i="1"/>
  <c r="EB685" i="1"/>
  <c r="EB541" i="1"/>
  <c r="DF19" i="1"/>
  <c r="DF542" i="1"/>
  <c r="CL6" i="7"/>
  <c r="DF685" i="1"/>
  <c r="DF541" i="1"/>
  <c r="CB518" i="1"/>
  <c r="CB13" i="1" s="1"/>
  <c r="CB14" i="1" s="1"/>
  <c r="CB19" i="1"/>
  <c r="BH6" i="7"/>
  <c r="CB541" i="1"/>
  <c r="CB542" i="1"/>
  <c r="CB685" i="1"/>
  <c r="AV755" i="1"/>
  <c r="AV737" i="1"/>
  <c r="AV719" i="1"/>
  <c r="BJ755" i="1"/>
  <c r="BJ737" i="1"/>
  <c r="BJ719" i="1"/>
  <c r="EH30" i="1"/>
  <c r="DN28" i="7" s="1"/>
  <c r="DN31" i="7"/>
  <c r="EH545" i="1"/>
  <c r="AO545" i="1"/>
  <c r="AO30" i="1"/>
  <c r="U28" i="7" s="1"/>
  <c r="U31" i="7"/>
  <c r="CS518" i="1"/>
  <c r="CS13" i="1" s="1"/>
  <c r="CS12" i="1"/>
  <c r="BT19" i="1"/>
  <c r="AZ6" i="7"/>
  <c r="BT541" i="1"/>
  <c r="BT685" i="1"/>
  <c r="GP556" i="1"/>
  <c r="GP15" i="1" s="1"/>
  <c r="GC755" i="1"/>
  <c r="GC737" i="1"/>
  <c r="GC719" i="1"/>
  <c r="AD755" i="1"/>
  <c r="AC759" i="1" s="1"/>
  <c r="AD17" i="1"/>
  <c r="AD737" i="1"/>
  <c r="AD772" i="1"/>
  <c r="AG556" i="1"/>
  <c r="AG15" i="1" s="1"/>
  <c r="CY572" i="1"/>
  <c r="CZ556" i="1"/>
  <c r="CZ15" i="1" s="1"/>
  <c r="CZ13" i="1"/>
  <c r="CZ14" i="1" s="1"/>
  <c r="BR545" i="1"/>
  <c r="BR30" i="1"/>
  <c r="AX28" i="7" s="1"/>
  <c r="AX31" i="7"/>
  <c r="BC13" i="1"/>
  <c r="BC14" i="1" s="1"/>
  <c r="CC14" i="1"/>
  <c r="CB545" i="1"/>
  <c r="BH31" i="7"/>
  <c r="CB30" i="1"/>
  <c r="BH28" i="7" s="1"/>
  <c r="AY755" i="1"/>
  <c r="AY737" i="1"/>
  <c r="AY719" i="1"/>
  <c r="CQ545" i="1"/>
  <c r="BW31" i="7"/>
  <c r="CQ30" i="1"/>
  <c r="BW28" i="7" s="1"/>
  <c r="CR19" i="1"/>
  <c r="BX6" i="7"/>
  <c r="CR541" i="1"/>
  <c r="CR685" i="1"/>
  <c r="DU13" i="1"/>
  <c r="DU14" i="1" s="1"/>
  <c r="DU680" i="1"/>
  <c r="DU16" i="1" s="1"/>
  <c r="CZ31" i="7"/>
  <c r="DT545" i="1"/>
  <c r="DT30" i="1"/>
  <c r="CZ28" i="7" s="1"/>
  <c r="CD545" i="1"/>
  <c r="CD30" i="1"/>
  <c r="BJ28" i="7" s="1"/>
  <c r="BJ31" i="7"/>
  <c r="DH685" i="1"/>
  <c r="DH19" i="1"/>
  <c r="CN6" i="7"/>
  <c r="DH542" i="1"/>
  <c r="DH541" i="1"/>
  <c r="BN19" i="1"/>
  <c r="AT6" i="7"/>
  <c r="BN541" i="1"/>
  <c r="BF556" i="1"/>
  <c r="CQ755" i="1"/>
  <c r="CQ737" i="1"/>
  <c r="CQ719" i="1"/>
  <c r="CL518" i="1"/>
  <c r="AT533" i="1"/>
  <c r="AT568" i="1"/>
  <c r="AT11" i="1"/>
  <c r="AT518" i="1"/>
  <c r="AT681" i="1"/>
  <c r="AQ518" i="1"/>
  <c r="AQ12" i="1"/>
  <c r="AL518" i="1"/>
  <c r="AL12" i="1"/>
  <c r="AW568" i="1"/>
  <c r="AW11" i="1"/>
  <c r="AW533" i="1"/>
  <c r="AW518" i="1"/>
  <c r="AW519" i="1"/>
  <c r="AW681" i="1"/>
  <c r="BP518" i="1"/>
  <c r="BP13" i="1" s="1"/>
  <c r="BP14" i="1" s="1"/>
  <c r="BP12" i="1"/>
  <c r="CH533" i="1"/>
  <c r="CH568" i="1"/>
  <c r="CH519" i="1"/>
  <c r="CH11" i="1"/>
  <c r="CH681" i="1"/>
  <c r="DB11" i="1"/>
  <c r="DB533" i="1"/>
  <c r="DB568" i="1"/>
  <c r="DB556" i="1" s="1"/>
  <c r="DB15" i="1" s="1"/>
  <c r="DB518" i="1"/>
  <c r="DB519" i="1"/>
  <c r="DB681" i="1"/>
  <c r="BY518" i="1"/>
  <c r="BY13" i="1" s="1"/>
  <c r="BY12" i="1"/>
  <c r="CW533" i="1"/>
  <c r="CW519" i="1"/>
  <c r="CW11" i="1"/>
  <c r="CW681" i="1"/>
  <c r="CW568" i="1"/>
  <c r="CW518" i="1"/>
  <c r="AI11" i="1"/>
  <c r="AI533" i="1"/>
  <c r="AI568" i="1"/>
  <c r="AI681" i="1"/>
  <c r="BQ533" i="1"/>
  <c r="BQ11" i="1"/>
  <c r="BQ519" i="1"/>
  <c r="BQ568" i="1"/>
  <c r="BQ681" i="1"/>
  <c r="FJ568" i="1"/>
  <c r="FJ572" i="1" s="1"/>
  <c r="FJ519" i="1"/>
  <c r="FJ681" i="1"/>
  <c r="FJ11" i="1"/>
  <c r="FJ533" i="1"/>
  <c r="DQ681" i="1"/>
  <c r="DQ568" i="1"/>
  <c r="DQ11" i="1"/>
  <c r="DQ533" i="1"/>
  <c r="DQ519" i="1"/>
  <c r="DQ518" i="1"/>
  <c r="AU533" i="1"/>
  <c r="AU568" i="1"/>
  <c r="AU572" i="1" s="1"/>
  <c r="AU11" i="1"/>
  <c r="DO31" i="7"/>
  <c r="EI545" i="1"/>
  <c r="EI30" i="1"/>
  <c r="DO28" i="7" s="1"/>
  <c r="GF545" i="1"/>
  <c r="GF30" i="1"/>
  <c r="FL28" i="7" s="1"/>
  <c r="FL31" i="7"/>
  <c r="FM6" i="7"/>
  <c r="GG542" i="1"/>
  <c r="GG685" i="1"/>
  <c r="GG19" i="1"/>
  <c r="FM3" i="7" s="1"/>
  <c r="EQ519" i="1"/>
  <c r="EQ568" i="1"/>
  <c r="EQ533" i="1"/>
  <c r="EQ11" i="1"/>
  <c r="EQ681" i="1"/>
  <c r="FS681" i="1"/>
  <c r="FS533" i="1"/>
  <c r="FS11" i="1"/>
  <c r="FS568" i="1"/>
  <c r="FS519" i="1"/>
  <c r="BG533" i="1"/>
  <c r="BG11" i="1"/>
  <c r="BG568" i="1"/>
  <c r="AL11" i="1"/>
  <c r="AL533" i="1"/>
  <c r="AL568" i="1"/>
  <c r="AL572" i="1" s="1"/>
  <c r="AL519" i="1"/>
  <c r="AL681" i="1"/>
  <c r="CG533" i="1"/>
  <c r="CG11" i="1"/>
  <c r="CG568" i="1"/>
  <c r="CG681" i="1"/>
  <c r="AK518" i="1"/>
  <c r="AK12" i="1"/>
  <c r="EE533" i="1"/>
  <c r="EE11" i="1"/>
  <c r="EE681" i="1"/>
  <c r="EE568" i="1"/>
  <c r="EE519" i="1"/>
  <c r="BL568" i="1"/>
  <c r="BL533" i="1"/>
  <c r="BL11" i="1"/>
  <c r="BL681" i="1"/>
  <c r="AX568" i="1"/>
  <c r="AX572" i="1" s="1"/>
  <c r="AX11" i="1"/>
  <c r="AX533" i="1"/>
  <c r="AX519" i="1"/>
  <c r="AX681" i="1"/>
  <c r="GM533" i="1"/>
  <c r="GM568" i="1"/>
  <c r="GM11" i="1"/>
  <c r="GM519" i="1"/>
  <c r="GM681" i="1"/>
  <c r="EG681" i="1"/>
  <c r="EG533" i="1"/>
  <c r="EG519" i="1"/>
  <c r="EG568" i="1"/>
  <c r="EG556" i="1" s="1"/>
  <c r="EG15" i="1" s="1"/>
  <c r="EG11" i="1"/>
  <c r="FQ519" i="1"/>
  <c r="FQ681" i="1"/>
  <c r="FQ568" i="1"/>
  <c r="FQ533" i="1"/>
  <c r="FQ11" i="1"/>
  <c r="EP556" i="1"/>
  <c r="EP15" i="1" s="1"/>
  <c r="EO572" i="1"/>
  <c r="GI556" i="1"/>
  <c r="GI15" i="1" s="1"/>
  <c r="FZ542" i="1"/>
  <c r="FZ19" i="1"/>
  <c r="FF3" i="7" s="1"/>
  <c r="FF6" i="7"/>
  <c r="FZ685" i="1"/>
  <c r="AO519" i="1"/>
  <c r="AO13" i="1"/>
  <c r="AO14" i="1" s="1"/>
  <c r="AO680" i="1"/>
  <c r="AO16" i="1" s="1"/>
  <c r="AO17" i="1" s="1"/>
  <c r="AO755" i="1"/>
  <c r="AO737" i="1"/>
  <c r="AO719" i="1"/>
  <c r="FT737" i="1"/>
  <c r="FT719" i="1"/>
  <c r="FT755" i="1"/>
  <c r="AB572" i="1"/>
  <c r="AC556" i="1"/>
  <c r="FN737" i="1"/>
  <c r="FN719" i="1"/>
  <c r="FN755" i="1"/>
  <c r="DR556" i="1"/>
  <c r="DR15" i="1" s="1"/>
  <c r="FG6" i="7"/>
  <c r="GA685" i="1"/>
  <c r="GA542" i="1"/>
  <c r="GA19" i="1"/>
  <c r="FR556" i="1"/>
  <c r="FR15" i="1" s="1"/>
  <c r="FR737" i="1"/>
  <c r="FR719" i="1"/>
  <c r="FR755" i="1"/>
  <c r="GR556" i="1"/>
  <c r="GR15" i="1" s="1"/>
  <c r="GQ572" i="1"/>
  <c r="AG572" i="1"/>
  <c r="AH556" i="1"/>
  <c r="AH15" i="1" s="1"/>
  <c r="EW542" i="1"/>
  <c r="EW19" i="1"/>
  <c r="EC3" i="7" s="1"/>
  <c r="EC6" i="7"/>
  <c r="EW685" i="1"/>
  <c r="GT755" i="1"/>
  <c r="GT737" i="1"/>
  <c r="GT719" i="1"/>
  <c r="CO19" i="1"/>
  <c r="BU6" i="7"/>
  <c r="CO541" i="1"/>
  <c r="CO685" i="1"/>
  <c r="BR755" i="1"/>
  <c r="BR737" i="1"/>
  <c r="BR719" i="1"/>
  <c r="BD19" i="1"/>
  <c r="AJ6" i="7"/>
  <c r="BD542" i="1"/>
  <c r="BD541" i="1"/>
  <c r="BD685" i="1"/>
  <c r="BC545" i="1"/>
  <c r="BC30" i="1"/>
  <c r="AI28" i="7" s="1"/>
  <c r="AI31" i="7"/>
  <c r="DD19" i="1"/>
  <c r="CJ6" i="7"/>
  <c r="DD542" i="1"/>
  <c r="DD685" i="1"/>
  <c r="DD541" i="1"/>
  <c r="DM13" i="1"/>
  <c r="DM14" i="1" s="1"/>
  <c r="CG518" i="1"/>
  <c r="FO556" i="1"/>
  <c r="FO15" i="1" s="1"/>
  <c r="FN572" i="1"/>
  <c r="BO572" i="1"/>
  <c r="BP556" i="1"/>
  <c r="AZ518" i="1"/>
  <c r="EO685" i="1"/>
  <c r="EO19" i="1"/>
  <c r="DU3" i="7" s="1"/>
  <c r="DU6" i="7"/>
  <c r="EO542" i="1"/>
  <c r="BC755" i="1"/>
  <c r="BC737" i="1"/>
  <c r="BC719" i="1"/>
  <c r="AM755" i="1"/>
  <c r="AM737" i="1"/>
  <c r="AM719" i="1"/>
  <c r="EB719" i="1"/>
  <c r="EB737" i="1"/>
  <c r="EB755" i="1"/>
  <c r="FD719" i="1"/>
  <c r="FD737" i="1"/>
  <c r="FD755" i="1"/>
  <c r="FD572" i="1"/>
  <c r="FC572" i="1"/>
  <c r="FD556" i="1"/>
  <c r="FD15" i="1" s="1"/>
  <c r="AP6" i="7"/>
  <c r="BJ19" i="1"/>
  <c r="BJ541" i="1"/>
  <c r="BJ685" i="1"/>
  <c r="EI542" i="1"/>
  <c r="EI19" i="1"/>
  <c r="DO3" i="7" s="1"/>
  <c r="DO6" i="7"/>
  <c r="EI685" i="1"/>
  <c r="AP19" i="1"/>
  <c r="AP541" i="1"/>
  <c r="AP542" i="1"/>
  <c r="V6" i="7"/>
  <c r="AP685" i="1"/>
  <c r="GP737" i="1"/>
  <c r="GP719" i="1"/>
  <c r="GP755" i="1"/>
  <c r="CM568" i="1"/>
  <c r="CM533" i="1"/>
  <c r="CM11" i="1"/>
  <c r="CM518" i="1"/>
  <c r="CM519" i="1"/>
  <c r="CM681" i="1"/>
  <c r="DP568" i="1"/>
  <c r="DP11" i="1"/>
  <c r="DP519" i="1"/>
  <c r="DP533" i="1"/>
  <c r="DP681" i="1"/>
  <c r="DP518" i="1"/>
  <c r="BS545" i="1"/>
  <c r="AY31" i="7"/>
  <c r="BS30" i="1"/>
  <c r="AY28" i="7" s="1"/>
  <c r="BD13" i="1"/>
  <c r="BD14" i="1" s="1"/>
  <c r="GO30" i="1"/>
  <c r="FU28" i="7" s="1"/>
  <c r="FU31" i="7"/>
  <c r="GO545" i="1"/>
  <c r="AA568" i="1"/>
  <c r="AA11" i="1"/>
  <c r="W479" i="1"/>
  <c r="W471" i="1" s="1"/>
  <c r="AF550" i="1"/>
  <c r="AF38" i="1" s="1"/>
  <c r="L65" i="7" s="1"/>
  <c r="AA533" i="1"/>
  <c r="AA519" i="1"/>
  <c r="AA518" i="1"/>
  <c r="AA681" i="1"/>
  <c r="J6" i="7"/>
  <c r="AD19" i="1"/>
  <c r="AD542" i="1"/>
  <c r="AD541" i="1"/>
  <c r="AD685" i="1"/>
  <c r="GJ681" i="1"/>
  <c r="GJ519" i="1"/>
  <c r="GJ533" i="1"/>
  <c r="GJ11" i="1"/>
  <c r="GJ568" i="1"/>
  <c r="GJ556" i="1" s="1"/>
  <c r="GJ15" i="1" s="1"/>
  <c r="AG19" i="1"/>
  <c r="M6" i="7"/>
  <c r="AG541" i="1"/>
  <c r="AG685" i="1"/>
  <c r="CV11" i="1"/>
  <c r="CV533" i="1"/>
  <c r="CV519" i="1"/>
  <c r="CV568" i="1"/>
  <c r="CV518" i="1"/>
  <c r="CV681" i="1"/>
  <c r="CF13" i="1"/>
  <c r="CY545" i="1"/>
  <c r="CE31" i="7"/>
  <c r="CY30" i="1"/>
  <c r="CE28" i="7" s="1"/>
  <c r="CZ19" i="1"/>
  <c r="CZ541" i="1"/>
  <c r="CZ542" i="1"/>
  <c r="CF6" i="7"/>
  <c r="CZ685" i="1"/>
  <c r="BS755" i="1"/>
  <c r="BS719" i="1"/>
  <c r="BS737" i="1"/>
  <c r="ER568" i="1"/>
  <c r="ER681" i="1"/>
  <c r="ER519" i="1"/>
  <c r="ER533" i="1"/>
  <c r="ER11" i="1"/>
  <c r="CC755" i="1"/>
  <c r="CB759" i="1" s="1"/>
  <c r="CC737" i="1"/>
  <c r="CB741" i="1" s="1"/>
  <c r="CC719" i="1"/>
  <c r="AY13" i="1"/>
  <c r="AY14" i="1" s="1"/>
  <c r="AY556" i="1"/>
  <c r="AY15" i="1" s="1"/>
  <c r="EG545" i="1"/>
  <c r="DM31" i="7"/>
  <c r="EG30" i="1"/>
  <c r="DM28" i="7" s="1"/>
  <c r="EH556" i="1"/>
  <c r="EH15" i="1" s="1"/>
  <c r="DU719" i="1"/>
  <c r="DU755" i="1"/>
  <c r="DU737" i="1"/>
  <c r="CE755" i="1"/>
  <c r="CE719" i="1"/>
  <c r="CE17" i="1"/>
  <c r="CE737" i="1"/>
  <c r="CY556" i="1"/>
  <c r="CY15" i="1" s="1"/>
  <c r="CX572" i="1"/>
  <c r="DG545" i="1"/>
  <c r="DG30" i="1"/>
  <c r="CM28" i="7" s="1"/>
  <c r="CM31" i="7"/>
  <c r="DO556" i="1"/>
  <c r="DO15" i="1" s="1"/>
  <c r="DN545" i="1"/>
  <c r="DN30" i="1"/>
  <c r="CT28" i="7" s="1"/>
  <c r="CT31" i="7"/>
  <c r="EU542" i="1"/>
  <c r="EU19" i="1"/>
  <c r="EA3" i="7" s="1"/>
  <c r="EA6" i="7"/>
  <c r="EU685" i="1"/>
  <c r="DW533" i="1"/>
  <c r="DW568" i="1"/>
  <c r="DW681" i="1"/>
  <c r="DW519" i="1"/>
  <c r="DW11" i="1"/>
  <c r="DW518" i="1"/>
  <c r="BM545" i="1"/>
  <c r="BM30" i="1"/>
  <c r="AS28" i="7" s="1"/>
  <c r="AS31" i="7"/>
  <c r="BF755" i="1"/>
  <c r="BF719" i="1"/>
  <c r="BF737" i="1"/>
  <c r="AR19" i="1"/>
  <c r="X6" i="7"/>
  <c r="AR542" i="1"/>
  <c r="AR541" i="1"/>
  <c r="AR685" i="1"/>
  <c r="CP545" i="1"/>
  <c r="BV31" i="7"/>
  <c r="CP30" i="1"/>
  <c r="BV28" i="7" s="1"/>
  <c r="EZ11" i="1"/>
  <c r="EZ533" i="1"/>
  <c r="EZ568" i="1"/>
  <c r="EZ519" i="1"/>
  <c r="EZ681" i="1"/>
  <c r="BB518" i="1"/>
  <c r="BB12" i="1"/>
  <c r="DS568" i="1"/>
  <c r="DS519" i="1"/>
  <c r="DS11" i="1"/>
  <c r="DS681" i="1"/>
  <c r="DS533" i="1"/>
  <c r="DS518" i="1"/>
  <c r="FF519" i="1"/>
  <c r="FF568" i="1"/>
  <c r="FF681" i="1"/>
  <c r="FF533" i="1"/>
  <c r="FF11" i="1"/>
  <c r="ES568" i="1"/>
  <c r="ES519" i="1"/>
  <c r="ES533" i="1"/>
  <c r="ES681" i="1"/>
  <c r="ES11" i="1"/>
  <c r="EF568" i="1"/>
  <c r="EF11" i="1"/>
  <c r="EF519" i="1"/>
  <c r="EF533" i="1"/>
  <c r="EF681" i="1"/>
  <c r="EA568" i="1"/>
  <c r="EA681" i="1"/>
  <c r="EA11" i="1"/>
  <c r="EA533" i="1"/>
  <c r="EA519" i="1"/>
  <c r="EA518" i="1"/>
  <c r="AK533" i="1"/>
  <c r="AK568" i="1"/>
  <c r="AK11" i="1"/>
  <c r="AK681" i="1"/>
  <c r="DC11" i="1"/>
  <c r="DC568" i="1"/>
  <c r="DC572" i="1" s="1"/>
  <c r="DC533" i="1"/>
  <c r="DC519" i="1"/>
  <c r="DC518" i="1"/>
  <c r="DC681" i="1"/>
  <c r="BE568" i="1"/>
  <c r="BE572" i="1" s="1"/>
  <c r="BE11" i="1"/>
  <c r="BE533" i="1"/>
  <c r="BE518" i="1"/>
  <c r="BE519" i="1"/>
  <c r="BE681" i="1"/>
  <c r="BH518" i="1"/>
  <c r="BH13" i="1" s="1"/>
  <c r="BH12" i="1"/>
  <c r="CR13" i="1"/>
  <c r="CR14" i="1" s="1"/>
  <c r="CR680" i="1"/>
  <c r="CR16" i="1" s="1"/>
  <c r="CR17" i="1" s="1"/>
  <c r="EK568" i="1"/>
  <c r="EK519" i="1"/>
  <c r="EK533" i="1"/>
  <c r="EK11" i="1"/>
  <c r="EK681" i="1"/>
  <c r="DX568" i="1"/>
  <c r="DX533" i="1"/>
  <c r="DX11" i="1"/>
  <c r="DX681" i="1"/>
  <c r="DX519" i="1"/>
  <c r="DX518" i="1"/>
  <c r="BV533" i="1"/>
  <c r="BV519" i="1"/>
  <c r="BV11" i="1"/>
  <c r="BV568" i="1"/>
  <c r="BV681" i="1"/>
  <c r="ED681" i="1"/>
  <c r="ED568" i="1"/>
  <c r="ED519" i="1"/>
  <c r="ED533" i="1"/>
  <c r="ED11" i="1"/>
  <c r="AE518" i="1"/>
  <c r="AE12" i="1"/>
  <c r="AU518" i="1"/>
  <c r="EI572" i="1"/>
  <c r="EJ556" i="1"/>
  <c r="EJ15" i="1" s="1"/>
  <c r="GG556" i="1"/>
  <c r="GG15" i="1" s="1"/>
  <c r="CP533" i="1"/>
  <c r="CP11" i="1"/>
  <c r="CP568" i="1"/>
  <c r="CP572" i="1" s="1"/>
  <c r="CP518" i="1"/>
  <c r="CP681" i="1"/>
  <c r="BA533" i="1"/>
  <c r="BA11" i="1"/>
  <c r="BA568" i="1"/>
  <c r="BA518" i="1"/>
  <c r="BA681" i="1"/>
  <c r="AN11" i="1"/>
  <c r="AN568" i="1"/>
  <c r="AN572" i="1" s="1"/>
  <c r="AN533" i="1"/>
  <c r="AN519" i="1"/>
  <c r="AN681" i="1"/>
  <c r="BZ568" i="1"/>
  <c r="BZ533" i="1"/>
  <c r="BZ11" i="1"/>
  <c r="BZ518" i="1"/>
  <c r="BZ13" i="1" s="1"/>
  <c r="BM568" i="1"/>
  <c r="BM533" i="1"/>
  <c r="BM11" i="1"/>
  <c r="BM681" i="1"/>
  <c r="BY568" i="1"/>
  <c r="BY533" i="1"/>
  <c r="BY11" i="1"/>
  <c r="BY519" i="1"/>
  <c r="BY681" i="1"/>
  <c r="EN681" i="1"/>
  <c r="EN11" i="1"/>
  <c r="EN568" i="1"/>
  <c r="EN533" i="1"/>
  <c r="EN519" i="1"/>
  <c r="DE519" i="1"/>
  <c r="DE11" i="1"/>
  <c r="DE568" i="1"/>
  <c r="DE533" i="1"/>
  <c r="DE681" i="1"/>
  <c r="DE518" i="1"/>
  <c r="BX11" i="1"/>
  <c r="BX519" i="1"/>
  <c r="BX533" i="1"/>
  <c r="BX568" i="1"/>
  <c r="BX681" i="1"/>
  <c r="GD568" i="1"/>
  <c r="GD519" i="1"/>
  <c r="GD11" i="1"/>
  <c r="GD533" i="1"/>
  <c r="GD681" i="1"/>
  <c r="DU31" i="7"/>
  <c r="EO545" i="1"/>
  <c r="EO30" i="1"/>
  <c r="DU28" i="7" s="1"/>
  <c r="DY572" i="1"/>
  <c r="DZ556" i="1"/>
  <c r="DZ15" i="1" s="1"/>
  <c r="GI685" i="1"/>
  <c r="GI19" i="1"/>
  <c r="FO3" i="7" s="1"/>
  <c r="FO6" i="7"/>
  <c r="GI542" i="1"/>
  <c r="CJ518" i="1"/>
  <c r="FL556" i="1"/>
  <c r="FL15" i="1" s="1"/>
  <c r="FK572" i="1"/>
  <c r="BZ6" i="7"/>
  <c r="CT19" i="1"/>
  <c r="BZ3" i="7" s="1"/>
  <c r="AC14" i="1"/>
  <c r="FN19" i="1"/>
  <c r="ET3" i="7" s="1"/>
  <c r="ET6" i="7"/>
  <c r="FN542" i="1"/>
  <c r="FN685" i="1"/>
  <c r="DR13" i="1"/>
  <c r="DR14" i="1" s="1"/>
  <c r="DR737" i="1"/>
  <c r="DR755" i="1"/>
  <c r="DR719" i="1"/>
  <c r="FF31" i="7"/>
  <c r="FZ545" i="1"/>
  <c r="FZ30" i="1"/>
  <c r="FF28" i="7" s="1"/>
  <c r="GR755" i="1"/>
  <c r="GR737" i="1"/>
  <c r="GR719" i="1"/>
  <c r="AH755" i="1"/>
  <c r="AG759" i="1" s="1"/>
  <c r="AH719" i="1"/>
  <c r="AH737" i="1"/>
  <c r="BI518" i="1"/>
  <c r="EW755" i="1"/>
  <c r="EW737" i="1"/>
  <c r="EW719" i="1"/>
  <c r="GS572" i="1"/>
  <c r="GT556" i="1"/>
  <c r="GT15" i="1" s="1"/>
  <c r="EQ6" i="7"/>
  <c r="FK542" i="1"/>
  <c r="FK685" i="1"/>
  <c r="FK19" i="1"/>
  <c r="EQ3" i="7" s="1"/>
  <c r="CO556" i="1"/>
  <c r="BC572" i="1"/>
  <c r="BD556" i="1"/>
  <c r="BD15" i="1" s="1"/>
  <c r="DD13" i="1"/>
  <c r="DD14" i="1" s="1"/>
  <c r="DD556" i="1"/>
  <c r="DD15" i="1" s="1"/>
  <c r="DM542" i="1"/>
  <c r="DM685" i="1"/>
  <c r="DM19" i="1"/>
  <c r="CS6" i="7"/>
  <c r="DM541" i="1"/>
  <c r="EL755" i="1"/>
  <c r="EL719" i="1"/>
  <c r="EL737" i="1"/>
  <c r="BB572" i="1"/>
  <c r="BC556" i="1"/>
  <c r="BC15" i="1" s="1"/>
  <c r="DF556" i="1"/>
  <c r="DF15" i="1" s="1"/>
  <c r="CA572" i="1"/>
  <c r="CB556" i="1"/>
  <c r="AV518" i="1"/>
  <c r="AV556" i="1"/>
  <c r="AV15" i="1" s="1"/>
  <c r="BI572" i="1"/>
  <c r="BJ556" i="1"/>
  <c r="BJ15" i="1" s="1"/>
  <c r="EH572" i="1"/>
  <c r="EI556" i="1"/>
  <c r="EI15" i="1" s="1"/>
  <c r="AP518" i="1"/>
  <c r="AP13" i="1" s="1"/>
  <c r="AP14" i="1" s="1"/>
  <c r="AP755" i="1"/>
  <c r="AP737" i="1"/>
  <c r="AP719" i="1"/>
  <c r="F89" i="19" l="1"/>
  <c r="F96" i="19" s="1"/>
  <c r="F97" i="19" s="1"/>
  <c r="BS542" i="1"/>
  <c r="BZ519" i="1"/>
  <c r="ED511" i="1"/>
  <c r="ED518" i="1" s="1"/>
  <c r="ED13" i="1" s="1"/>
  <c r="ED14" i="1" s="1"/>
  <c r="ED539" i="1"/>
  <c r="ED537" i="1"/>
  <c r="ED538" i="1"/>
  <c r="ED20" i="1"/>
  <c r="DJ9" i="7" s="1"/>
  <c r="ED1165" i="1"/>
  <c r="ED1156" i="1"/>
  <c r="ED12" i="1"/>
  <c r="EB680" i="1"/>
  <c r="EB16" i="1" s="1"/>
  <c r="EB17" i="1" s="1"/>
  <c r="GA759" i="1"/>
  <c r="GB741" i="1"/>
  <c r="DN572" i="1"/>
  <c r="DM572" i="1"/>
  <c r="GO572" i="1"/>
  <c r="CY741" i="1"/>
  <c r="EJ8" i="7"/>
  <c r="AO31" i="7"/>
  <c r="AO33" i="7" s="1"/>
  <c r="EI759" i="1"/>
  <c r="ET572" i="1"/>
  <c r="BR741" i="1"/>
  <c r="FF33" i="7"/>
  <c r="DM33" i="7"/>
  <c r="DP8" i="7"/>
  <c r="DM680" i="1"/>
  <c r="DM16" i="1" s="1"/>
  <c r="AO759" i="1"/>
  <c r="AD707" i="1"/>
  <c r="EI741" i="1"/>
  <c r="DR680" i="1"/>
  <c r="DR16" i="1" s="1"/>
  <c r="DR17" i="1" s="1"/>
  <c r="CI33" i="7"/>
  <c r="FI8" i="7"/>
  <c r="CT33" i="7"/>
  <c r="EA8" i="7"/>
  <c r="DO8" i="7"/>
  <c r="DU8" i="7"/>
  <c r="AI33" i="7"/>
  <c r="FM8" i="7"/>
  <c r="DN8" i="7"/>
  <c r="DR8" i="7"/>
  <c r="AY33" i="7"/>
  <c r="FL33" i="7"/>
  <c r="BJ33" i="7"/>
  <c r="CK33" i="7"/>
  <c r="BZ14" i="1"/>
  <c r="CE33" i="7"/>
  <c r="AG550" i="1"/>
  <c r="AG38" i="1" s="1"/>
  <c r="M65" i="7" s="1"/>
  <c r="ET33" i="7"/>
  <c r="AC550" i="1"/>
  <c r="AC38" i="1" s="1"/>
  <c r="I65" i="7" s="1"/>
  <c r="GX550" i="1"/>
  <c r="GX38" i="1" s="1"/>
  <c r="FO8" i="7"/>
  <c r="CZ680" i="1"/>
  <c r="CZ16" i="1" s="1"/>
  <c r="FX8" i="7"/>
  <c r="FK741" i="1"/>
  <c r="FH8" i="7"/>
  <c r="EQ33" i="7"/>
  <c r="EQ8" i="7"/>
  <c r="ET8" i="7"/>
  <c r="DU33" i="7"/>
  <c r="AK550" i="1"/>
  <c r="AK38" i="1" s="1"/>
  <c r="Q65" i="7" s="1"/>
  <c r="FH33" i="7"/>
  <c r="FZ759" i="1"/>
  <c r="GA763" i="1" s="1"/>
  <c r="ER8" i="7"/>
  <c r="CP557" i="1"/>
  <c r="CP23" i="1" s="1"/>
  <c r="BV12" i="7" s="1"/>
  <c r="CP558" i="1"/>
  <c r="DG557" i="1"/>
  <c r="DG23" i="1" s="1"/>
  <c r="CM12" i="7" s="1"/>
  <c r="DG558" i="1"/>
  <c r="AN557" i="1"/>
  <c r="AN23" i="1" s="1"/>
  <c r="T12" i="7" s="1"/>
  <c r="AN558" i="1"/>
  <c r="BE557" i="1"/>
  <c r="BE23" i="1" s="1"/>
  <c r="AK12" i="7" s="1"/>
  <c r="BE558" i="1"/>
  <c r="GD65" i="7"/>
  <c r="AV519" i="1"/>
  <c r="AV13" i="1"/>
  <c r="AV14" i="1" s="1"/>
  <c r="AV680" i="1"/>
  <c r="AV16" i="1" s="1"/>
  <c r="AV17" i="1" s="1"/>
  <c r="CN558" i="1"/>
  <c r="CN557" i="1"/>
  <c r="CN23" i="1" s="1"/>
  <c r="BT12" i="7" s="1"/>
  <c r="AG741" i="1"/>
  <c r="GR707" i="1"/>
  <c r="FE31" i="7"/>
  <c r="FY545" i="1"/>
  <c r="FY30" i="1"/>
  <c r="FE28" i="7" s="1"/>
  <c r="DY557" i="1"/>
  <c r="DY23" i="1" s="1"/>
  <c r="DE12" i="7" s="1"/>
  <c r="DY558" i="1"/>
  <c r="GC572" i="1"/>
  <c r="GD556" i="1"/>
  <c r="GD15" i="1" s="1"/>
  <c r="BX19" i="1"/>
  <c r="BD6" i="7"/>
  <c r="BX541" i="1"/>
  <c r="BX685" i="1"/>
  <c r="DE13" i="1"/>
  <c r="DE14" i="1" s="1"/>
  <c r="DD572" i="1"/>
  <c r="DE556" i="1"/>
  <c r="DE15" i="1" s="1"/>
  <c r="EM30" i="1"/>
  <c r="DS28" i="7" s="1"/>
  <c r="DS31" i="7"/>
  <c r="EM545" i="1"/>
  <c r="BX545" i="1"/>
  <c r="BD31" i="7"/>
  <c r="BX30" i="1"/>
  <c r="BD28" i="7" s="1"/>
  <c r="BM755" i="1"/>
  <c r="BM719" i="1"/>
  <c r="BM737" i="1"/>
  <c r="BY545" i="1"/>
  <c r="BE31" i="7"/>
  <c r="BY30" i="1"/>
  <c r="BE28" i="7" s="1"/>
  <c r="AN755" i="1"/>
  <c r="AM759" i="1" s="1"/>
  <c r="AN719" i="1"/>
  <c r="AN737" i="1"/>
  <c r="AM741" i="1" s="1"/>
  <c r="BA755" i="1"/>
  <c r="BA737" i="1"/>
  <c r="BA719" i="1"/>
  <c r="CP519" i="1"/>
  <c r="CP13" i="1"/>
  <c r="CP14" i="1" s="1"/>
  <c r="CP19" i="1"/>
  <c r="CP542" i="1"/>
  <c r="BV6" i="7"/>
  <c r="CP541" i="1"/>
  <c r="CP685" i="1"/>
  <c r="EI558" i="1"/>
  <c r="EI557" i="1"/>
  <c r="EI23" i="1" s="1"/>
  <c r="DO12" i="7" s="1"/>
  <c r="EI576" i="1"/>
  <c r="EI559" i="1" s="1"/>
  <c r="EI33" i="1" s="1"/>
  <c r="DO35" i="7" s="1"/>
  <c r="ED737" i="1"/>
  <c r="ED755" i="1"/>
  <c r="ED719" i="1"/>
  <c r="ED556" i="1"/>
  <c r="EC572" i="1"/>
  <c r="BV755" i="1"/>
  <c r="BV737" i="1"/>
  <c r="BV719" i="1"/>
  <c r="DX13" i="1"/>
  <c r="DX14" i="1" s="1"/>
  <c r="DX542" i="1"/>
  <c r="DX685" i="1"/>
  <c r="DX19" i="1"/>
  <c r="DD6" i="7"/>
  <c r="DX541" i="1"/>
  <c r="EK737" i="1"/>
  <c r="EJ741" i="1" s="1"/>
  <c r="EJ745" i="1" s="1"/>
  <c r="EK755" i="1"/>
  <c r="EJ759" i="1" s="1"/>
  <c r="EJ763" i="1" s="1"/>
  <c r="EK719" i="1"/>
  <c r="EJ572" i="1"/>
  <c r="EK556" i="1"/>
  <c r="EK15" i="1" s="1"/>
  <c r="BD545" i="1"/>
  <c r="AJ31" i="7"/>
  <c r="BD30" i="1"/>
  <c r="AJ28" i="7" s="1"/>
  <c r="DC19" i="1"/>
  <c r="CI6" i="7"/>
  <c r="DC541" i="1"/>
  <c r="DC542" i="1"/>
  <c r="DC685" i="1"/>
  <c r="AK755" i="1"/>
  <c r="AK737" i="1"/>
  <c r="AK719" i="1"/>
  <c r="EA13" i="1"/>
  <c r="EA14" i="1" s="1"/>
  <c r="EA755" i="1"/>
  <c r="DZ759" i="1" s="1"/>
  <c r="EA719" i="1"/>
  <c r="EA737" i="1"/>
  <c r="DZ741" i="1" s="1"/>
  <c r="EF685" i="1"/>
  <c r="EF19" i="1"/>
  <c r="DL3" i="7" s="1"/>
  <c r="DL6" i="7"/>
  <c r="EF542" i="1"/>
  <c r="EF572" i="1"/>
  <c r="EE572" i="1"/>
  <c r="EF556" i="1"/>
  <c r="EF15" i="1" s="1"/>
  <c r="DX31" i="7"/>
  <c r="ER545" i="1"/>
  <c r="ER30" i="1"/>
  <c r="DX28" i="7" s="1"/>
  <c r="FF542" i="1"/>
  <c r="FF685" i="1"/>
  <c r="FF19" i="1"/>
  <c r="EL3" i="7" s="1"/>
  <c r="EL6" i="7"/>
  <c r="DS755" i="1"/>
  <c r="DR759" i="1" s="1"/>
  <c r="DS737" i="1"/>
  <c r="DR741" i="1" s="1"/>
  <c r="DS719" i="1"/>
  <c r="BV33" i="7"/>
  <c r="AR21" i="1"/>
  <c r="X10" i="7" s="1"/>
  <c r="DW13" i="1"/>
  <c r="DW14" i="1" s="1"/>
  <c r="CE707" i="1"/>
  <c r="DW31" i="7"/>
  <c r="EQ545" i="1"/>
  <c r="EQ30" i="1"/>
  <c r="DW28" i="7" s="1"/>
  <c r="CF3" i="7"/>
  <c r="CF8" i="7" s="1"/>
  <c r="CV556" i="1"/>
  <c r="CV15" i="1" s="1"/>
  <c r="CU572" i="1"/>
  <c r="CV737" i="1"/>
  <c r="CV719" i="1"/>
  <c r="CV755" i="1"/>
  <c r="M3" i="7"/>
  <c r="M8" i="7" s="1"/>
  <c r="GJ542" i="1"/>
  <c r="GJ19" i="1"/>
  <c r="FP3" i="7" s="1"/>
  <c r="FP6" i="7"/>
  <c r="GJ685" i="1"/>
  <c r="AD21" i="1"/>
  <c r="J10" i="7" s="1"/>
  <c r="BO550" i="1"/>
  <c r="BO38" i="1" s="1"/>
  <c r="AU65" i="7" s="1"/>
  <c r="BL550" i="1"/>
  <c r="BL38" i="1" s="1"/>
  <c r="AR65" i="7" s="1"/>
  <c r="BN550" i="1"/>
  <c r="BN38" i="1" s="1"/>
  <c r="AT65" i="7" s="1"/>
  <c r="CM550" i="1"/>
  <c r="CM38" i="1" s="1"/>
  <c r="BS65" i="7" s="1"/>
  <c r="FJ550" i="1"/>
  <c r="FJ38" i="1" s="1"/>
  <c r="EP65" i="7" s="1"/>
  <c r="BW550" i="1"/>
  <c r="BW38" i="1" s="1"/>
  <c r="BC65" i="7" s="1"/>
  <c r="AI550" i="1"/>
  <c r="AI38" i="1" s="1"/>
  <c r="O65" i="7" s="1"/>
  <c r="AP550" i="1"/>
  <c r="AP38" i="1" s="1"/>
  <c r="V65" i="7" s="1"/>
  <c r="BZ550" i="1"/>
  <c r="BZ38" i="1" s="1"/>
  <c r="BF65" i="7" s="1"/>
  <c r="AM550" i="1"/>
  <c r="AM38" i="1" s="1"/>
  <c r="S65" i="7" s="1"/>
  <c r="CB550" i="1"/>
  <c r="CB38" i="1" s="1"/>
  <c r="BH65" i="7" s="1"/>
  <c r="BS550" i="1"/>
  <c r="BS38" i="1" s="1"/>
  <c r="AY65" i="7" s="1"/>
  <c r="AO550" i="1"/>
  <c r="AO38" i="1" s="1"/>
  <c r="U65" i="7" s="1"/>
  <c r="CJ550" i="1"/>
  <c r="CJ38" i="1" s="1"/>
  <c r="BP65" i="7" s="1"/>
  <c r="AJ550" i="1"/>
  <c r="AJ38" i="1" s="1"/>
  <c r="P65" i="7" s="1"/>
  <c r="AV550" i="1"/>
  <c r="AV38" i="1" s="1"/>
  <c r="AB65" i="7" s="1"/>
  <c r="FC550" i="1"/>
  <c r="FC38" i="1" s="1"/>
  <c r="EI65" i="7" s="1"/>
  <c r="DR550" i="1"/>
  <c r="DR38" i="1" s="1"/>
  <c r="CX65" i="7" s="1"/>
  <c r="N65" i="5" s="1"/>
  <c r="AY550" i="1"/>
  <c r="AY38" i="1" s="1"/>
  <c r="AE65" i="7" s="1"/>
  <c r="EH550" i="1"/>
  <c r="EH38" i="1" s="1"/>
  <c r="DN65" i="7" s="1"/>
  <c r="EA550" i="1"/>
  <c r="EA38" i="1" s="1"/>
  <c r="DG65" i="7" s="1"/>
  <c r="DY550" i="1"/>
  <c r="DY38" i="1" s="1"/>
  <c r="DE65" i="7" s="1"/>
  <c r="ES550" i="1"/>
  <c r="ES38" i="1" s="1"/>
  <c r="DY65" i="7" s="1"/>
  <c r="CU550" i="1"/>
  <c r="CU38" i="1" s="1"/>
  <c r="CA65" i="7" s="1"/>
  <c r="EL550" i="1"/>
  <c r="EL38" i="1" s="1"/>
  <c r="DR65" i="7" s="1"/>
  <c r="EU550" i="1"/>
  <c r="EU38" i="1" s="1"/>
  <c r="EA65" i="7" s="1"/>
  <c r="ER550" i="1"/>
  <c r="ER38" i="1" s="1"/>
  <c r="DX65" i="7" s="1"/>
  <c r="EW550" i="1"/>
  <c r="EW38" i="1" s="1"/>
  <c r="EC65" i="7" s="1"/>
  <c r="CW550" i="1"/>
  <c r="CW38" i="1" s="1"/>
  <c r="CC65" i="7" s="1"/>
  <c r="DG550" i="1"/>
  <c r="DG38" i="1" s="1"/>
  <c r="CM65" i="7" s="1"/>
  <c r="EI550" i="1"/>
  <c r="EI38" i="1" s="1"/>
  <c r="DO65" i="7" s="1"/>
  <c r="EV550" i="1"/>
  <c r="EV38" i="1" s="1"/>
  <c r="EB65" i="7" s="1"/>
  <c r="FE550" i="1"/>
  <c r="FE38" i="1" s="1"/>
  <c r="EK65" i="7" s="1"/>
  <c r="GJ550" i="1"/>
  <c r="GJ38" i="1" s="1"/>
  <c r="FP65" i="7" s="1"/>
  <c r="GL550" i="1"/>
  <c r="GL38" i="1" s="1"/>
  <c r="FR65" i="7" s="1"/>
  <c r="T65" i="5" s="1"/>
  <c r="GA550" i="1"/>
  <c r="GA38" i="1" s="1"/>
  <c r="FG65" i="7" s="1"/>
  <c r="FQ550" i="1"/>
  <c r="FQ38" i="1" s="1"/>
  <c r="EW65" i="7" s="1"/>
  <c r="GP550" i="1"/>
  <c r="GP38" i="1" s="1"/>
  <c r="FV65" i="7" s="1"/>
  <c r="GR550" i="1"/>
  <c r="GR38" i="1" s="1"/>
  <c r="FX65" i="7" s="1"/>
  <c r="GT550" i="1"/>
  <c r="GT38" i="1" s="1"/>
  <c r="FZ65" i="7" s="1"/>
  <c r="GI550" i="1"/>
  <c r="GI38" i="1" s="1"/>
  <c r="FO65" i="7" s="1"/>
  <c r="FY550" i="1"/>
  <c r="FY38" i="1" s="1"/>
  <c r="FE65" i="7" s="1"/>
  <c r="AA30" i="1"/>
  <c r="AA545" i="1"/>
  <c r="G31" i="7"/>
  <c r="W488" i="1"/>
  <c r="GO32" i="1"/>
  <c r="DP13" i="1"/>
  <c r="DP14" i="1" s="1"/>
  <c r="BS6" i="7"/>
  <c r="CM19" i="1"/>
  <c r="CM541" i="1"/>
  <c r="CM542" i="1"/>
  <c r="CM685" i="1"/>
  <c r="AP21" i="1"/>
  <c r="V10" i="7" s="1"/>
  <c r="AP3" i="7"/>
  <c r="AP8" i="7" s="1"/>
  <c r="FD558" i="1"/>
  <c r="FD557" i="1"/>
  <c r="FD23" i="1" s="1"/>
  <c r="EJ12" i="7" s="1"/>
  <c r="FD576" i="1"/>
  <c r="FD559" i="1" s="1"/>
  <c r="FD33" i="1" s="1"/>
  <c r="EJ35" i="7" s="1"/>
  <c r="AU545" i="1"/>
  <c r="AA31" i="7"/>
  <c r="AU30" i="1"/>
  <c r="AA28" i="7" s="1"/>
  <c r="EA759" i="1"/>
  <c r="EA763" i="1" s="1"/>
  <c r="AM707" i="1"/>
  <c r="BB545" i="1"/>
  <c r="AH31" i="7"/>
  <c r="BB30" i="1"/>
  <c r="AH28" i="7" s="1"/>
  <c r="BC741" i="1"/>
  <c r="BP680" i="1"/>
  <c r="BP16" i="1" s="1"/>
  <c r="BP17" i="1" s="1"/>
  <c r="BP15" i="1"/>
  <c r="CG519" i="1"/>
  <c r="CG13" i="1"/>
  <c r="CG14" i="1" s="1"/>
  <c r="BD21" i="1"/>
  <c r="AJ10" i="7" s="1"/>
  <c r="BU3" i="7"/>
  <c r="BU8" i="7" s="1"/>
  <c r="AC680" i="1"/>
  <c r="AC16" i="1" s="1"/>
  <c r="AC17" i="1" s="1"/>
  <c r="AC15" i="1"/>
  <c r="AO741" i="1"/>
  <c r="AN741" i="1"/>
  <c r="EO558" i="1"/>
  <c r="EO557" i="1"/>
  <c r="EO23" i="1" s="1"/>
  <c r="DU12" i="7" s="1"/>
  <c r="FP572" i="1"/>
  <c r="FQ556" i="1"/>
  <c r="FQ15" i="1" s="1"/>
  <c r="DL31" i="7"/>
  <c r="EF30" i="1"/>
  <c r="DL28" i="7" s="1"/>
  <c r="EF545" i="1"/>
  <c r="GM556" i="1"/>
  <c r="GM15" i="1" s="1"/>
  <c r="GL572" i="1"/>
  <c r="AW572" i="1"/>
  <c r="AX556" i="1"/>
  <c r="BK545" i="1"/>
  <c r="AQ31" i="7"/>
  <c r="BK30" i="1"/>
  <c r="AQ28" i="7" s="1"/>
  <c r="ED572" i="1"/>
  <c r="EE556" i="1"/>
  <c r="EE15" i="1" s="1"/>
  <c r="CF572" i="1"/>
  <c r="CG556" i="1"/>
  <c r="CG15" i="1" s="1"/>
  <c r="AL755" i="1"/>
  <c r="AL719" i="1"/>
  <c r="AL723" i="1" s="1"/>
  <c r="AL737" i="1"/>
  <c r="AK741" i="1" s="1"/>
  <c r="BF572" i="1"/>
  <c r="BG556" i="1"/>
  <c r="BG15" i="1" s="1"/>
  <c r="FS572" i="1"/>
  <c r="FR572" i="1"/>
  <c r="FS556" i="1"/>
  <c r="FS15" i="1" s="1"/>
  <c r="EX31" i="7"/>
  <c r="FR545" i="1"/>
  <c r="FR30" i="1"/>
  <c r="EX28" i="7" s="1"/>
  <c r="EQ719" i="1"/>
  <c r="EQ737" i="1"/>
  <c r="EP741" i="1" s="1"/>
  <c r="EQ755" i="1"/>
  <c r="EP759" i="1" s="1"/>
  <c r="EI689" i="1"/>
  <c r="EI34" i="1" s="1"/>
  <c r="EI32" i="1"/>
  <c r="AT572" i="1"/>
  <c r="AU556" i="1"/>
  <c r="CV31" i="7"/>
  <c r="DP545" i="1"/>
  <c r="DP30" i="1"/>
  <c r="CV28" i="7" s="1"/>
  <c r="DQ556" i="1"/>
  <c r="DQ15" i="1" s="1"/>
  <c r="DP572" i="1"/>
  <c r="FJ755" i="1"/>
  <c r="FJ719" i="1"/>
  <c r="FJ737" i="1"/>
  <c r="AW6" i="7"/>
  <c r="BQ19" i="1"/>
  <c r="BQ541" i="1"/>
  <c r="BQ685" i="1"/>
  <c r="O6" i="7"/>
  <c r="AI19" i="1"/>
  <c r="AI542" i="1"/>
  <c r="AI541" i="1"/>
  <c r="AI685" i="1"/>
  <c r="CW13" i="1"/>
  <c r="CH755" i="1"/>
  <c r="CH14" i="1"/>
  <c r="CH719" i="1"/>
  <c r="CH737" i="1"/>
  <c r="CG545" i="1"/>
  <c r="BM31" i="7"/>
  <c r="CG30" i="1"/>
  <c r="BM28" i="7" s="1"/>
  <c r="AW755" i="1"/>
  <c r="AV759" i="1" s="1"/>
  <c r="AW737" i="1"/>
  <c r="AV741" i="1" s="1"/>
  <c r="AW719" i="1"/>
  <c r="AT755" i="1"/>
  <c r="AT719" i="1"/>
  <c r="AT737" i="1"/>
  <c r="CL519" i="1"/>
  <c r="CL13" i="1"/>
  <c r="CL14" i="1" s="1"/>
  <c r="CQ741" i="1"/>
  <c r="AT3" i="7"/>
  <c r="AT8" i="7" s="1"/>
  <c r="CN3" i="7"/>
  <c r="CN8" i="7" s="1"/>
  <c r="CR542" i="1"/>
  <c r="CR21" i="1"/>
  <c r="BX10" i="7" s="1"/>
  <c r="AY707" i="1"/>
  <c r="GB759" i="1"/>
  <c r="GB763" i="1" s="1"/>
  <c r="BT542" i="1"/>
  <c r="BT21" i="1"/>
  <c r="AZ10" i="7" s="1"/>
  <c r="EH32" i="1"/>
  <c r="FC30" i="1"/>
  <c r="EI28" i="7" s="1"/>
  <c r="EI31" i="7"/>
  <c r="FC545" i="1"/>
  <c r="CB21" i="1"/>
  <c r="BH10" i="7" s="1"/>
  <c r="DF21" i="1"/>
  <c r="CL10" i="7" s="1"/>
  <c r="CL3" i="7"/>
  <c r="CL8" i="7" s="1"/>
  <c r="FN32" i="1"/>
  <c r="FN741" i="1"/>
  <c r="DM558" i="1"/>
  <c r="DM557" i="1"/>
  <c r="DM23" i="1" s="1"/>
  <c r="CS12" i="7" s="1"/>
  <c r="DM576" i="1"/>
  <c r="DM559" i="1" s="1"/>
  <c r="DM33" i="1" s="1"/>
  <c r="CS35" i="7" s="1"/>
  <c r="BC759" i="1"/>
  <c r="FK707" i="1"/>
  <c r="FJ558" i="1"/>
  <c r="FJ557" i="1"/>
  <c r="FJ23" i="1" s="1"/>
  <c r="EP12" i="7" s="1"/>
  <c r="CX3" i="7"/>
  <c r="CX8" i="7" s="1"/>
  <c r="FM30" i="1"/>
  <c r="ES28" i="7" s="1"/>
  <c r="ES31" i="7"/>
  <c r="FM545" i="1"/>
  <c r="DZ21" i="1"/>
  <c r="DF10" i="7" s="1"/>
  <c r="DF3" i="7"/>
  <c r="DF8" i="7" s="1"/>
  <c r="DT719" i="1"/>
  <c r="DT755" i="1"/>
  <c r="DS759" i="1" s="1"/>
  <c r="DS763" i="1" s="1"/>
  <c r="DT737" i="1"/>
  <c r="DS741" i="1" s="1"/>
  <c r="DS745" i="1" s="1"/>
  <c r="DS572" i="1"/>
  <c r="DT556" i="1"/>
  <c r="DT15" i="1" s="1"/>
  <c r="DN680" i="1"/>
  <c r="DN16" i="1" s="1"/>
  <c r="DN13" i="1"/>
  <c r="DN14" i="1" s="1"/>
  <c r="BU519" i="1"/>
  <c r="BU13" i="1"/>
  <c r="BU14" i="1" s="1"/>
  <c r="AR545" i="1"/>
  <c r="X31" i="7"/>
  <c r="AR30" i="1"/>
  <c r="X28" i="7" s="1"/>
  <c r="FT31" i="7"/>
  <c r="GN545" i="1"/>
  <c r="GN30" i="1"/>
  <c r="FT28" i="7" s="1"/>
  <c r="GO719" i="1"/>
  <c r="GO737" i="1"/>
  <c r="GO741" i="1" s="1"/>
  <c r="GO755" i="1"/>
  <c r="CE572" i="1"/>
  <c r="CF556" i="1"/>
  <c r="CC572" i="1"/>
  <c r="CD556" i="1"/>
  <c r="CD15" i="1" s="1"/>
  <c r="BW13" i="1"/>
  <c r="BW14" i="1" s="1"/>
  <c r="DJ19" i="1"/>
  <c r="DJ542" i="1"/>
  <c r="CP6" i="7"/>
  <c r="DJ685" i="1"/>
  <c r="DJ541" i="1"/>
  <c r="DG13" i="1"/>
  <c r="DG14" i="1" s="1"/>
  <c r="BB755" i="1"/>
  <c r="BA759" i="1" s="1"/>
  <c r="BB719" i="1"/>
  <c r="BB737" i="1"/>
  <c r="BA741" i="1" s="1"/>
  <c r="BG6" i="7"/>
  <c r="CA19" i="1"/>
  <c r="CA541" i="1"/>
  <c r="CA685" i="1"/>
  <c r="GF542" i="1"/>
  <c r="GF19" i="1"/>
  <c r="FL3" i="7" s="1"/>
  <c r="FL6" i="7"/>
  <c r="GF685" i="1"/>
  <c r="FK31" i="7"/>
  <c r="GE545" i="1"/>
  <c r="GE30" i="1"/>
  <c r="FK28" i="7" s="1"/>
  <c r="AE545" i="1"/>
  <c r="K31" i="7"/>
  <c r="AE30" i="1"/>
  <c r="K28" i="7" s="1"/>
  <c r="EX685" i="1"/>
  <c r="EX19" i="1"/>
  <c r="ED3" i="7" s="1"/>
  <c r="EX542" i="1"/>
  <c r="ED6" i="7"/>
  <c r="EC31" i="7"/>
  <c r="EW545" i="1"/>
  <c r="EW30" i="1"/>
  <c r="EC28" i="7" s="1"/>
  <c r="CI13" i="1"/>
  <c r="CI14" i="1" s="1"/>
  <c r="BO6" i="7"/>
  <c r="CI19" i="1"/>
  <c r="CI542" i="1"/>
  <c r="CI541" i="1"/>
  <c r="CI21" i="1" s="1"/>
  <c r="BO10" i="7" s="1"/>
  <c r="CI685" i="1"/>
  <c r="FY737" i="1"/>
  <c r="FY755" i="1"/>
  <c r="FY719" i="1"/>
  <c r="GL556" i="1"/>
  <c r="GL15" i="1" s="1"/>
  <c r="GK572" i="1"/>
  <c r="FZ31" i="7"/>
  <c r="GT545" i="1"/>
  <c r="GT30" i="1"/>
  <c r="FZ28" i="7" s="1"/>
  <c r="GU719" i="1"/>
  <c r="GU755" i="1"/>
  <c r="GT759" i="1" s="1"/>
  <c r="GU737" i="1"/>
  <c r="CJ545" i="1"/>
  <c r="CJ30" i="1"/>
  <c r="BP28" i="7" s="1"/>
  <c r="BP31" i="7"/>
  <c r="AJ13" i="1"/>
  <c r="AJ14" i="1" s="1"/>
  <c r="AI545" i="1"/>
  <c r="AI30" i="1"/>
  <c r="O28" i="7" s="1"/>
  <c r="O31" i="7"/>
  <c r="BJ572" i="1"/>
  <c r="BK556" i="1"/>
  <c r="BK15" i="1" s="1"/>
  <c r="CQ21" i="1"/>
  <c r="BW10" i="7" s="1"/>
  <c r="ER31" i="7"/>
  <c r="FL545" i="1"/>
  <c r="FL30" i="1"/>
  <c r="ER28" i="7" s="1"/>
  <c r="AL3" i="7"/>
  <c r="AL8" i="7" s="1"/>
  <c r="BO755" i="1"/>
  <c r="BN759" i="1" s="1"/>
  <c r="BO737" i="1"/>
  <c r="BN741" i="1" s="1"/>
  <c r="BO719" i="1"/>
  <c r="GH755" i="1"/>
  <c r="GG759" i="1" s="1"/>
  <c r="GH719" i="1"/>
  <c r="GH723" i="1" s="1"/>
  <c r="GH737" i="1"/>
  <c r="GG741" i="1" s="1"/>
  <c r="CR707" i="1"/>
  <c r="CQ723" i="1"/>
  <c r="EY19" i="1"/>
  <c r="EE3" i="7" s="1"/>
  <c r="EY542" i="1"/>
  <c r="EE6" i="7"/>
  <c r="EY685" i="1"/>
  <c r="AX32" i="1"/>
  <c r="CY723" i="1"/>
  <c r="CZ707" i="1"/>
  <c r="FK6" i="7"/>
  <c r="GE685" i="1"/>
  <c r="GE542" i="1"/>
  <c r="GE19" i="1"/>
  <c r="FK3" i="7" s="1"/>
  <c r="L33" i="7"/>
  <c r="W6" i="7"/>
  <c r="AQ19" i="1"/>
  <c r="AQ541" i="1"/>
  <c r="AQ685" i="1"/>
  <c r="DH31" i="7"/>
  <c r="EB545" i="1"/>
  <c r="EB30" i="1"/>
  <c r="DH28" i="7" s="1"/>
  <c r="EC755" i="1"/>
  <c r="EB759" i="1" s="1"/>
  <c r="EC737" i="1"/>
  <c r="EB741" i="1" s="1"/>
  <c r="EC719" i="1"/>
  <c r="BS741" i="1"/>
  <c r="CL755" i="1"/>
  <c r="CL737" i="1"/>
  <c r="CL719" i="1"/>
  <c r="AE755" i="1"/>
  <c r="AD759" i="1" s="1"/>
  <c r="AD763" i="1" s="1"/>
  <c r="AE737" i="1"/>
  <c r="AE719" i="1"/>
  <c r="BH545" i="1"/>
  <c r="BH30" i="1"/>
  <c r="AN28" i="7" s="1"/>
  <c r="AN31" i="7"/>
  <c r="DZ6" i="7"/>
  <c r="ET542" i="1"/>
  <c r="ET685" i="1"/>
  <c r="ET19" i="1"/>
  <c r="DZ3" i="7" s="1"/>
  <c r="FA737" i="1"/>
  <c r="FA755" i="1"/>
  <c r="FA719" i="1"/>
  <c r="AN6" i="7"/>
  <c r="BH19" i="1"/>
  <c r="BH541" i="1"/>
  <c r="BH685" i="1"/>
  <c r="GW719" i="1"/>
  <c r="GW755" i="1"/>
  <c r="GW737" i="1"/>
  <c r="BT6" i="7"/>
  <c r="CN19" i="1"/>
  <c r="CN541" i="1"/>
  <c r="CN685" i="1"/>
  <c r="BE32" i="1"/>
  <c r="FG755" i="1"/>
  <c r="FG719" i="1"/>
  <c r="FG737" i="1"/>
  <c r="FG19" i="1"/>
  <c r="EM3" i="7" s="1"/>
  <c r="EM6" i="7"/>
  <c r="FG685" i="1"/>
  <c r="FG542" i="1"/>
  <c r="DT572" i="1"/>
  <c r="AP680" i="1"/>
  <c r="AP16" i="1" s="1"/>
  <c r="AP17" i="1" s="1"/>
  <c r="AP15" i="1"/>
  <c r="EH723" i="1"/>
  <c r="EI707" i="1"/>
  <c r="AM542" i="1"/>
  <c r="AM21" i="1"/>
  <c r="S10" i="7" s="1"/>
  <c r="DM707" i="1"/>
  <c r="EU31" i="7"/>
  <c r="FO545" i="1"/>
  <c r="FO30" i="1"/>
  <c r="EU28" i="7" s="1"/>
  <c r="EV545" i="1"/>
  <c r="EV30" i="1"/>
  <c r="EB28" i="7" s="1"/>
  <c r="EB31" i="7"/>
  <c r="FZ723" i="1"/>
  <c r="FZ1103" i="1" s="1"/>
  <c r="FZ1107" i="1" s="1"/>
  <c r="FF38" i="7" s="1"/>
  <c r="GA707" i="1"/>
  <c r="DQ32" i="1"/>
  <c r="CK14" i="1"/>
  <c r="FY759" i="1"/>
  <c r="GI707" i="1"/>
  <c r="EO741" i="1"/>
  <c r="DL737" i="1"/>
  <c r="DL741" i="1" s="1"/>
  <c r="DL719" i="1"/>
  <c r="DL755" i="1"/>
  <c r="DY13" i="1"/>
  <c r="DY14" i="1" s="1"/>
  <c r="DX572" i="1"/>
  <c r="DY556" i="1"/>
  <c r="DY15" i="1" s="1"/>
  <c r="DB6" i="7"/>
  <c r="DV685" i="1"/>
  <c r="DV542" i="1"/>
  <c r="DV19" i="1"/>
  <c r="DV541" i="1"/>
  <c r="DV719" i="1"/>
  <c r="DV737" i="1"/>
  <c r="DU741" i="1" s="1"/>
  <c r="DV755" i="1"/>
  <c r="DU759" i="1" s="1"/>
  <c r="FC737" i="1"/>
  <c r="FC719" i="1"/>
  <c r="FC755" i="1"/>
  <c r="EV572" i="1"/>
  <c r="EV556" i="1"/>
  <c r="EV15" i="1" s="1"/>
  <c r="EU572" i="1"/>
  <c r="CG6" i="7"/>
  <c r="DA541" i="1"/>
  <c r="DA19" i="1"/>
  <c r="DA542" i="1"/>
  <c r="DA685" i="1"/>
  <c r="CW545" i="1"/>
  <c r="CC31" i="7"/>
  <c r="CW30" i="1"/>
  <c r="CC28" i="7" s="1"/>
  <c r="CX556" i="1"/>
  <c r="CX15" i="1" s="1"/>
  <c r="CW572" i="1"/>
  <c r="CR545" i="1"/>
  <c r="CR30" i="1"/>
  <c r="BX28" i="7" s="1"/>
  <c r="BX31" i="7"/>
  <c r="CT545" i="1"/>
  <c r="BZ31" i="7"/>
  <c r="CT30" i="1"/>
  <c r="BZ28" i="7" s="1"/>
  <c r="CU737" i="1"/>
  <c r="CU755" i="1"/>
  <c r="CT759" i="1" s="1"/>
  <c r="CU719" i="1"/>
  <c r="FW755" i="1"/>
  <c r="FW719" i="1"/>
  <c r="FW737" i="1"/>
  <c r="FV572" i="1"/>
  <c r="FW556" i="1"/>
  <c r="FW15" i="1" s="1"/>
  <c r="BT572" i="1"/>
  <c r="BU556" i="1"/>
  <c r="BU15" i="1" s="1"/>
  <c r="GK19" i="1"/>
  <c r="FQ3" i="7" s="1"/>
  <c r="FQ6" i="7"/>
  <c r="GK685" i="1"/>
  <c r="GK542" i="1"/>
  <c r="GX685" i="1"/>
  <c r="GX542" i="1"/>
  <c r="GX19" i="1"/>
  <c r="GD3" i="7" s="1"/>
  <c r="GD6" i="7"/>
  <c r="GX572" i="1"/>
  <c r="GW572" i="1"/>
  <c r="GX556" i="1"/>
  <c r="GX15" i="1" s="1"/>
  <c r="EM542" i="1"/>
  <c r="EM19" i="1"/>
  <c r="DS3" i="7" s="1"/>
  <c r="DS6" i="7"/>
  <c r="EM685" i="1"/>
  <c r="EL30" i="1"/>
  <c r="DR28" i="7" s="1"/>
  <c r="DR31" i="7"/>
  <c r="EL545" i="1"/>
  <c r="CN31" i="7"/>
  <c r="DH30" i="1"/>
  <c r="CN28" i="7" s="1"/>
  <c r="DH545" i="1"/>
  <c r="DH32" i="1" s="1"/>
  <c r="GN572" i="1"/>
  <c r="GM572" i="1"/>
  <c r="GN556" i="1"/>
  <c r="GN15" i="1" s="1"/>
  <c r="GS755" i="1"/>
  <c r="GR759" i="1" s="1"/>
  <c r="GS737" i="1"/>
  <c r="GR741" i="1" s="1"/>
  <c r="GS719" i="1"/>
  <c r="BV572" i="1"/>
  <c r="BW556" i="1"/>
  <c r="BW15" i="1" s="1"/>
  <c r="BP6" i="7"/>
  <c r="CJ542" i="1"/>
  <c r="CJ19" i="1"/>
  <c r="CJ541" i="1"/>
  <c r="CJ685" i="1"/>
  <c r="GA32" i="1"/>
  <c r="AB13" i="1"/>
  <c r="AB680" i="1"/>
  <c r="AB16" i="1" s="1"/>
  <c r="AB17" i="1" s="1"/>
  <c r="FU719" i="1"/>
  <c r="FU755" i="1"/>
  <c r="FT759" i="1" s="1"/>
  <c r="FU737" i="1"/>
  <c r="FT741" i="1" s="1"/>
  <c r="CY21" i="1"/>
  <c r="CE10" i="7" s="1"/>
  <c r="CD572" i="1"/>
  <c r="FX545" i="1"/>
  <c r="FX30" i="1"/>
  <c r="FD28" i="7" s="1"/>
  <c r="FD31" i="7"/>
  <c r="AE3" i="7"/>
  <c r="DK556" i="1"/>
  <c r="DK15" i="1" s="1"/>
  <c r="DJ572" i="1"/>
  <c r="FD545" i="1"/>
  <c r="EJ31" i="7"/>
  <c r="FD30" i="1"/>
  <c r="EJ28" i="7" s="1"/>
  <c r="FE685" i="1"/>
  <c r="FE19" i="1"/>
  <c r="EK3" i="7" s="1"/>
  <c r="EK6" i="7"/>
  <c r="FE542" i="1"/>
  <c r="AF6" i="7"/>
  <c r="AZ541" i="1"/>
  <c r="AZ542" i="1"/>
  <c r="AZ19" i="1"/>
  <c r="AZ685" i="1"/>
  <c r="DQ33" i="7"/>
  <c r="BT33" i="7"/>
  <c r="BI32" i="1"/>
  <c r="DR707" i="1"/>
  <c r="ES737" i="1"/>
  <c r="ES719" i="1"/>
  <c r="ES755" i="1"/>
  <c r="DS13" i="1"/>
  <c r="DS14" i="1" s="1"/>
  <c r="DW556" i="1"/>
  <c r="DW15" i="1" s="1"/>
  <c r="DV572" i="1"/>
  <c r="GI30" i="1"/>
  <c r="FO28" i="7" s="1"/>
  <c r="FO31" i="7"/>
  <c r="GI545" i="1"/>
  <c r="DP719" i="1"/>
  <c r="DP755" i="1"/>
  <c r="DO759" i="1" s="1"/>
  <c r="DP737" i="1"/>
  <c r="CM13" i="1"/>
  <c r="CM14" i="1" s="1"/>
  <c r="EP31" i="7"/>
  <c r="FJ545" i="1"/>
  <c r="FJ30" i="1"/>
  <c r="EP28" i="7" s="1"/>
  <c r="FW31" i="7"/>
  <c r="GQ545" i="1"/>
  <c r="GQ30" i="1"/>
  <c r="FW28" i="7" s="1"/>
  <c r="CS545" i="1"/>
  <c r="BY31" i="7"/>
  <c r="CS30" i="1"/>
  <c r="BY28" i="7" s="1"/>
  <c r="AK545" i="1"/>
  <c r="Q31" i="7"/>
  <c r="AK30" i="1"/>
  <c r="Q28" i="7" s="1"/>
  <c r="CW556" i="1"/>
  <c r="CW15" i="1" s="1"/>
  <c r="CV572" i="1"/>
  <c r="CW542" i="1"/>
  <c r="CW19" i="1"/>
  <c r="CC6" i="7"/>
  <c r="CW685" i="1"/>
  <c r="CW541" i="1"/>
  <c r="DA30" i="1"/>
  <c r="CG28" i="7" s="1"/>
  <c r="DA545" i="1"/>
  <c r="CG31" i="7"/>
  <c r="CH6" i="7"/>
  <c r="DB541" i="1"/>
  <c r="DB542" i="1"/>
  <c r="DB19" i="1"/>
  <c r="DB685" i="1"/>
  <c r="AW13" i="1"/>
  <c r="AW14" i="1" s="1"/>
  <c r="AS572" i="1"/>
  <c r="AT556" i="1"/>
  <c r="AT15" i="1" s="1"/>
  <c r="DH21" i="1"/>
  <c r="CN10" i="7" s="1"/>
  <c r="CD32" i="1"/>
  <c r="CQ32" i="1"/>
  <c r="CB32" i="1"/>
  <c r="AF558" i="1"/>
  <c r="AF557" i="1"/>
  <c r="AF23" i="1" s="1"/>
  <c r="L12" i="7" s="1"/>
  <c r="GO557" i="1"/>
  <c r="GO23" i="1" s="1"/>
  <c r="FU12" i="7" s="1"/>
  <c r="GO558" i="1"/>
  <c r="BJ707" i="1"/>
  <c r="EB21" i="1"/>
  <c r="DH10" i="7" s="1"/>
  <c r="DH3" i="7"/>
  <c r="DH8" i="7" s="1"/>
  <c r="AL558" i="1"/>
  <c r="AL557" i="1"/>
  <c r="AL23" i="1" s="1"/>
  <c r="R12" i="7" s="1"/>
  <c r="AI3" i="7"/>
  <c r="AI8" i="7" s="1"/>
  <c r="BO741" i="1"/>
  <c r="BO745" i="1" s="1"/>
  <c r="FN759" i="1"/>
  <c r="BR680" i="1"/>
  <c r="BR16" i="1" s="1"/>
  <c r="BR17" i="1" s="1"/>
  <c r="BR15" i="1"/>
  <c r="CO707" i="1"/>
  <c r="FJ759" i="1"/>
  <c r="GS545" i="1"/>
  <c r="GS30" i="1"/>
  <c r="FY28" i="7" s="1"/>
  <c r="FY31" i="7"/>
  <c r="N3" i="7"/>
  <c r="N8" i="7" s="1"/>
  <c r="FZ558" i="1"/>
  <c r="FZ557" i="1"/>
  <c r="FZ23" i="1" s="1"/>
  <c r="FF12" i="7" s="1"/>
  <c r="AB545" i="1"/>
  <c r="AB30" i="1"/>
  <c r="H28" i="7" s="1"/>
  <c r="H31" i="7"/>
  <c r="AO542" i="1"/>
  <c r="AO21" i="1"/>
  <c r="U10" i="7" s="1"/>
  <c r="FK759" i="1"/>
  <c r="CY31" i="7"/>
  <c r="DS545" i="1"/>
  <c r="DS30" i="1"/>
  <c r="CY28" i="7" s="1"/>
  <c r="DM545" i="1"/>
  <c r="DM30" i="1"/>
  <c r="CS28" i="7" s="1"/>
  <c r="CS31" i="7"/>
  <c r="AS755" i="1"/>
  <c r="AR759" i="1" s="1"/>
  <c r="AS737" i="1"/>
  <c r="AR741" i="1" s="1"/>
  <c r="AS719" i="1"/>
  <c r="BL6" i="7"/>
  <c r="CF19" i="1"/>
  <c r="CF541" i="1"/>
  <c r="CF685" i="1"/>
  <c r="CE545" i="1"/>
  <c r="CE30" i="1"/>
  <c r="BK28" i="7" s="1"/>
  <c r="BK31" i="7"/>
  <c r="GA31" i="7"/>
  <c r="GU545" i="1"/>
  <c r="GU30" i="1"/>
  <c r="GA28" i="7" s="1"/>
  <c r="CD755" i="1"/>
  <c r="CC759" i="1" s="1"/>
  <c r="CC763" i="1" s="1"/>
  <c r="CD737" i="1"/>
  <c r="CC741" i="1" s="1"/>
  <c r="CC745" i="1" s="1"/>
  <c r="CD719" i="1"/>
  <c r="DJ13" i="1"/>
  <c r="DJ14" i="1" s="1"/>
  <c r="DG542" i="1"/>
  <c r="DG19" i="1"/>
  <c r="CM6" i="7"/>
  <c r="DG685" i="1"/>
  <c r="DG541" i="1"/>
  <c r="BA572" i="1"/>
  <c r="BB556" i="1"/>
  <c r="BB15" i="1" s="1"/>
  <c r="CA755" i="1"/>
  <c r="CA759" i="1" s="1"/>
  <c r="CA737" i="1"/>
  <c r="CA719" i="1"/>
  <c r="GF755" i="1"/>
  <c r="GF759" i="1" s="1"/>
  <c r="GF737" i="1"/>
  <c r="GF719" i="1"/>
  <c r="AF755" i="1"/>
  <c r="AF759" i="1" s="1"/>
  <c r="AG763" i="1" s="1"/>
  <c r="AF737" i="1"/>
  <c r="AF719" i="1"/>
  <c r="EX556" i="1"/>
  <c r="EX15" i="1" s="1"/>
  <c r="EW572" i="1"/>
  <c r="CH545" i="1"/>
  <c r="BN31" i="7"/>
  <c r="CH30" i="1"/>
  <c r="BN28" i="7" s="1"/>
  <c r="FY19" i="1"/>
  <c r="FE3" i="7" s="1"/>
  <c r="FE6" i="7"/>
  <c r="FY685" i="1"/>
  <c r="FY542" i="1"/>
  <c r="GL542" i="1"/>
  <c r="GL685" i="1"/>
  <c r="GL19" i="1"/>
  <c r="FR3" i="7" s="1"/>
  <c r="FR6" i="7"/>
  <c r="GT572" i="1"/>
  <c r="GU556" i="1"/>
  <c r="GU15" i="1" s="1"/>
  <c r="BQ6" i="7"/>
  <c r="CK19" i="1"/>
  <c r="CK542" i="1"/>
  <c r="CK541" i="1"/>
  <c r="CK685" i="1"/>
  <c r="BG13" i="1"/>
  <c r="BG680" i="1"/>
  <c r="AJ19" i="1"/>
  <c r="P6" i="7"/>
  <c r="AJ542" i="1"/>
  <c r="AJ541" i="1"/>
  <c r="AJ685" i="1"/>
  <c r="BJ545" i="1"/>
  <c r="AP31" i="7"/>
  <c r="BJ30" i="1"/>
  <c r="AP28" i="7" s="1"/>
  <c r="FL572" i="1"/>
  <c r="FL576" i="1" s="1"/>
  <c r="FL559" i="1" s="1"/>
  <c r="FL33" i="1" s="1"/>
  <c r="ER35" i="7" s="1"/>
  <c r="FM556" i="1"/>
  <c r="FM15" i="1" s="1"/>
  <c r="FM542" i="1"/>
  <c r="FM19" i="1"/>
  <c r="ES3" i="7" s="1"/>
  <c r="ES6" i="7"/>
  <c r="FM685" i="1"/>
  <c r="BX13" i="1"/>
  <c r="BX14" i="1" s="1"/>
  <c r="BM723" i="1"/>
  <c r="BN707" i="1"/>
  <c r="ET557" i="1"/>
  <c r="ET23" i="1" s="1"/>
  <c r="DZ12" i="7" s="1"/>
  <c r="ET558" i="1"/>
  <c r="DO21" i="1"/>
  <c r="CU10" i="7" s="1"/>
  <c r="BN545" i="1"/>
  <c r="BN30" i="1"/>
  <c r="AT28" i="7" s="1"/>
  <c r="AT31" i="7"/>
  <c r="GH685" i="1"/>
  <c r="GH19" i="1"/>
  <c r="FN3" i="7" s="1"/>
  <c r="FN6" i="7"/>
  <c r="GH542" i="1"/>
  <c r="GG572" i="1"/>
  <c r="GH556" i="1"/>
  <c r="GH15" i="1" s="1"/>
  <c r="EX545" i="1"/>
  <c r="EX30" i="1"/>
  <c r="ED28" i="7" s="1"/>
  <c r="ED31" i="7"/>
  <c r="BI3" i="7"/>
  <c r="BI8" i="7" s="1"/>
  <c r="FV719" i="1"/>
  <c r="FV755" i="1"/>
  <c r="FV737" i="1"/>
  <c r="FU741" i="1" s="1"/>
  <c r="FU745" i="1" s="1"/>
  <c r="AC32" i="1"/>
  <c r="EB572" i="1"/>
  <c r="EC556" i="1"/>
  <c r="EC15" i="1" s="1"/>
  <c r="BT707" i="1"/>
  <c r="BS723" i="1"/>
  <c r="CK572" i="1"/>
  <c r="CL556" i="1"/>
  <c r="CL15" i="1" s="1"/>
  <c r="DZ707" i="1"/>
  <c r="AD572" i="1"/>
  <c r="AE556" i="1"/>
  <c r="AE15" i="1" s="1"/>
  <c r="BI19" i="1"/>
  <c r="AO6" i="7"/>
  <c r="BI541" i="1"/>
  <c r="BI685" i="1"/>
  <c r="BI755" i="1"/>
  <c r="BI737" i="1"/>
  <c r="BI719" i="1"/>
  <c r="BI723" i="1" s="1"/>
  <c r="ET755" i="1"/>
  <c r="ET719" i="1"/>
  <c r="ET737" i="1"/>
  <c r="ES741" i="1" s="1"/>
  <c r="BV13" i="1"/>
  <c r="BV14" i="1" s="1"/>
  <c r="EG6" i="7"/>
  <c r="FA685" i="1"/>
  <c r="FA542" i="1"/>
  <c r="FA19" i="1"/>
  <c r="EG3" i="7" s="1"/>
  <c r="BG572" i="1"/>
  <c r="BH556" i="1"/>
  <c r="GW19" i="1"/>
  <c r="GC3" i="7" s="1"/>
  <c r="GC6" i="7"/>
  <c r="GW685" i="1"/>
  <c r="GW542" i="1"/>
  <c r="CM545" i="1"/>
  <c r="CM30" i="1"/>
  <c r="BS28" i="7" s="1"/>
  <c r="BS31" i="7"/>
  <c r="DZ33" i="7"/>
  <c r="FG556" i="1"/>
  <c r="FG15" i="1" s="1"/>
  <c r="FF572" i="1"/>
  <c r="DA3" i="7"/>
  <c r="DA8" i="7" s="1"/>
  <c r="GQ556" i="1"/>
  <c r="GQ15" i="1" s="1"/>
  <c r="GP572" i="1"/>
  <c r="EH707" i="1"/>
  <c r="BM519" i="1"/>
  <c r="BM13" i="1"/>
  <c r="BM14" i="1" s="1"/>
  <c r="AN13" i="1"/>
  <c r="AN14" i="1" s="1"/>
  <c r="AO576" i="1"/>
  <c r="AO559" i="1" s="1"/>
  <c r="AO33" i="1" s="1"/>
  <c r="U35" i="7" s="1"/>
  <c r="AO557" i="1"/>
  <c r="AO23" i="1" s="1"/>
  <c r="U12" i="7" s="1"/>
  <c r="AO558" i="1"/>
  <c r="DF707" i="1"/>
  <c r="S3" i="7"/>
  <c r="EO707" i="1"/>
  <c r="BP22" i="1"/>
  <c r="AV11" i="7" s="1"/>
  <c r="AV3" i="7"/>
  <c r="AV8" i="7" s="1"/>
  <c r="EK572" i="1"/>
  <c r="BR542" i="1"/>
  <c r="BR21" i="1"/>
  <c r="AX10" i="7" s="1"/>
  <c r="FP719" i="1"/>
  <c r="FP755" i="1"/>
  <c r="FO759" i="1" s="1"/>
  <c r="FP737" i="1"/>
  <c r="FO741" i="1" s="1"/>
  <c r="FO745" i="1" s="1"/>
  <c r="FZ8" i="7"/>
  <c r="M33" i="7"/>
  <c r="GA741" i="1"/>
  <c r="FZ741" i="1"/>
  <c r="AC21" i="1"/>
  <c r="I10" i="7" s="1"/>
  <c r="FK32" i="1"/>
  <c r="FZ707" i="1"/>
  <c r="FY723" i="1"/>
  <c r="GH759" i="1"/>
  <c r="GH763" i="1" s="1"/>
  <c r="DV8" i="7"/>
  <c r="DL13" i="1"/>
  <c r="DL14" i="1" s="1"/>
  <c r="DK572" i="1"/>
  <c r="DL556" i="1"/>
  <c r="DL15" i="1" s="1"/>
  <c r="DD31" i="7"/>
  <c r="DX545" i="1"/>
  <c r="DX30" i="1"/>
  <c r="DD28" i="7" s="1"/>
  <c r="DY542" i="1"/>
  <c r="DY685" i="1"/>
  <c r="DY19" i="1"/>
  <c r="DE6" i="7"/>
  <c r="DY541" i="1"/>
  <c r="FC542" i="1"/>
  <c r="FC685" i="1"/>
  <c r="FC19" i="1"/>
  <c r="EI6" i="7"/>
  <c r="EB6" i="7"/>
  <c r="EV542" i="1"/>
  <c r="EV685" i="1"/>
  <c r="EV19" i="1"/>
  <c r="EB3" i="7" s="1"/>
  <c r="EU30" i="1"/>
  <c r="EA28" i="7" s="1"/>
  <c r="EA31" i="7"/>
  <c r="EU545" i="1"/>
  <c r="FH545" i="1"/>
  <c r="FH30" i="1"/>
  <c r="EN28" i="7" s="1"/>
  <c r="EN31" i="7"/>
  <c r="DA572" i="1"/>
  <c r="DA556" i="1"/>
  <c r="DA15" i="1" s="1"/>
  <c r="CZ572" i="1"/>
  <c r="CZ545" i="1"/>
  <c r="CZ30" i="1"/>
  <c r="CF28" i="7" s="1"/>
  <c r="CF31" i="7"/>
  <c r="CX519" i="1"/>
  <c r="CX13" i="1"/>
  <c r="CX14" i="1" s="1"/>
  <c r="CS19" i="1"/>
  <c r="CS542" i="1"/>
  <c r="BY6" i="7"/>
  <c r="CS541" i="1"/>
  <c r="CS685" i="1"/>
  <c r="CU19" i="1"/>
  <c r="CA6" i="7"/>
  <c r="CU541" i="1"/>
  <c r="CU542" i="1"/>
  <c r="CU685" i="1"/>
  <c r="CQ680" i="1"/>
  <c r="CQ16" i="1" s="1"/>
  <c r="CQ17" i="1" s="1"/>
  <c r="BA6" i="7"/>
  <c r="BU19" i="1"/>
  <c r="BU542" i="1"/>
  <c r="BU541" i="1"/>
  <c r="BU685" i="1"/>
  <c r="GC31" i="7"/>
  <c r="GW545" i="1"/>
  <c r="GW30" i="1"/>
  <c r="GC28" i="7" s="1"/>
  <c r="GX755" i="1"/>
  <c r="GX737" i="1"/>
  <c r="GX719" i="1"/>
  <c r="EM755" i="1"/>
  <c r="EL759" i="1" s="1"/>
  <c r="EM719" i="1"/>
  <c r="EM737" i="1"/>
  <c r="EL741" i="1" s="1"/>
  <c r="FH755" i="1"/>
  <c r="FH737" i="1"/>
  <c r="FG741" i="1" s="1"/>
  <c r="FH719" i="1"/>
  <c r="EN6" i="7"/>
  <c r="FH542" i="1"/>
  <c r="FH685" i="1"/>
  <c r="FH19" i="1"/>
  <c r="EN3" i="7" s="1"/>
  <c r="GM545" i="1"/>
  <c r="GM30" i="1"/>
  <c r="FS28" i="7" s="1"/>
  <c r="FS31" i="7"/>
  <c r="GS19" i="1"/>
  <c r="FY3" i="7" s="1"/>
  <c r="FY6" i="7"/>
  <c r="GS542" i="1"/>
  <c r="GS685" i="1"/>
  <c r="BV545" i="1"/>
  <c r="BB31" i="7"/>
  <c r="BV30" i="1"/>
  <c r="BB28" i="7" s="1"/>
  <c r="BW755" i="1"/>
  <c r="BV759" i="1" s="1"/>
  <c r="BW719" i="1"/>
  <c r="BW737" i="1"/>
  <c r="BV741" i="1" s="1"/>
  <c r="CJ755" i="1"/>
  <c r="CJ719" i="1"/>
  <c r="CJ737" i="1"/>
  <c r="FU542" i="1"/>
  <c r="FU685" i="1"/>
  <c r="FU19" i="1"/>
  <c r="FA3" i="7" s="1"/>
  <c r="FA6" i="7"/>
  <c r="DH572" i="1"/>
  <c r="CQ576" i="1"/>
  <c r="CQ559" i="1" s="1"/>
  <c r="CQ33" i="1" s="1"/>
  <c r="BW35" i="7" s="1"/>
  <c r="CQ558" i="1"/>
  <c r="CQ557" i="1"/>
  <c r="CQ23" i="1" s="1"/>
  <c r="BW12" i="7" s="1"/>
  <c r="FX572" i="1"/>
  <c r="FW572" i="1"/>
  <c r="FX556" i="1"/>
  <c r="FX15" i="1" s="1"/>
  <c r="DK719" i="1"/>
  <c r="DK737" i="1"/>
  <c r="DK755" i="1"/>
  <c r="CC680" i="1"/>
  <c r="CC16" i="1" s="1"/>
  <c r="CC17" i="1" s="1"/>
  <c r="CC15" i="1"/>
  <c r="AY572" i="1"/>
  <c r="AZ556" i="1"/>
  <c r="AZ15" i="1" s="1"/>
  <c r="EG31" i="7"/>
  <c r="FA545" i="1"/>
  <c r="FA30" i="1"/>
  <c r="EG28" i="7" s="1"/>
  <c r="EK32" i="1"/>
  <c r="CN32" i="1"/>
  <c r="EA30" i="1"/>
  <c r="DG28" i="7" s="1"/>
  <c r="DG31" i="7"/>
  <c r="EA545" i="1"/>
  <c r="EK759" i="1"/>
  <c r="EK763" i="1" s="1"/>
  <c r="DC557" i="1"/>
  <c r="DC23" i="1" s="1"/>
  <c r="CI12" i="7" s="1"/>
  <c r="DC558" i="1"/>
  <c r="FZ32" i="1"/>
  <c r="FJ6" i="7"/>
  <c r="GD542" i="1"/>
  <c r="GD685" i="1"/>
  <c r="GD19" i="1"/>
  <c r="FJ3" i="7" s="1"/>
  <c r="DE737" i="1"/>
  <c r="DD741" i="1" s="1"/>
  <c r="DE755" i="1"/>
  <c r="DD759" i="1" s="1"/>
  <c r="DE719" i="1"/>
  <c r="EN542" i="1"/>
  <c r="EN19" i="1"/>
  <c r="DT3" i="7" s="1"/>
  <c r="DT6" i="7"/>
  <c r="EN685" i="1"/>
  <c r="BY19" i="1"/>
  <c r="BE6" i="7"/>
  <c r="BY541" i="1"/>
  <c r="BY542" i="1"/>
  <c r="BY685" i="1"/>
  <c r="BM19" i="1"/>
  <c r="AS6" i="7"/>
  <c r="BM541" i="1"/>
  <c r="BM685" i="1"/>
  <c r="BF6" i="7"/>
  <c r="BZ19" i="1"/>
  <c r="BZ541" i="1"/>
  <c r="AM545" i="1"/>
  <c r="AM30" i="1"/>
  <c r="S28" i="7" s="1"/>
  <c r="S31" i="7"/>
  <c r="BA19" i="1"/>
  <c r="AG6" i="7"/>
  <c r="BA541" i="1"/>
  <c r="BA685" i="1"/>
  <c r="CO572" i="1"/>
  <c r="CP556" i="1"/>
  <c r="CP15" i="1" s="1"/>
  <c r="DW572" i="1"/>
  <c r="DX556" i="1"/>
  <c r="DX15" i="1" s="1"/>
  <c r="EK542" i="1"/>
  <c r="EK19" i="1"/>
  <c r="DQ3" i="7" s="1"/>
  <c r="DQ6" i="7"/>
  <c r="EK685" i="1"/>
  <c r="EE545" i="1"/>
  <c r="EE30" i="1"/>
  <c r="DK28" i="7" s="1"/>
  <c r="DK31" i="7"/>
  <c r="DR545" i="1"/>
  <c r="CX31" i="7"/>
  <c r="DR30" i="1"/>
  <c r="CX28" i="7" s="1"/>
  <c r="BB519" i="1"/>
  <c r="BB13" i="1"/>
  <c r="BB14" i="1" s="1"/>
  <c r="EY572" i="1"/>
  <c r="EZ556" i="1"/>
  <c r="EZ15" i="1" s="1"/>
  <c r="DN32" i="1"/>
  <c r="CD759" i="1"/>
  <c r="CD763" i="1" s="1"/>
  <c r="CA31" i="7"/>
  <c r="CU30" i="1"/>
  <c r="CA28" i="7" s="1"/>
  <c r="CU545" i="1"/>
  <c r="CL572" i="1"/>
  <c r="CM556" i="1"/>
  <c r="CM15" i="1" s="1"/>
  <c r="V3" i="7"/>
  <c r="V8" i="7" s="1"/>
  <c r="AP22" i="1"/>
  <c r="V11" i="7" s="1"/>
  <c r="GM542" i="1"/>
  <c r="GM19" i="1"/>
  <c r="FS6" i="7"/>
  <c r="GM685" i="1"/>
  <c r="AW545" i="1"/>
  <c r="AC31" i="7"/>
  <c r="AW30" i="1"/>
  <c r="AC28" i="7" s="1"/>
  <c r="CG755" i="1"/>
  <c r="CG737" i="1"/>
  <c r="CG719" i="1"/>
  <c r="BG755" i="1"/>
  <c r="BF759" i="1" s="1"/>
  <c r="BG14" i="1"/>
  <c r="BG737" i="1"/>
  <c r="BF741" i="1" s="1"/>
  <c r="BG719" i="1"/>
  <c r="FS719" i="1"/>
  <c r="FS737" i="1"/>
  <c r="FS755" i="1"/>
  <c r="FR759" i="1" s="1"/>
  <c r="EY31" i="7"/>
  <c r="FS545" i="1"/>
  <c r="FS30" i="1"/>
  <c r="EY28" i="7" s="1"/>
  <c r="DW6" i="7"/>
  <c r="EQ542" i="1"/>
  <c r="EQ685" i="1"/>
  <c r="EQ19" i="1"/>
  <c r="BP572" i="1"/>
  <c r="BQ556" i="1"/>
  <c r="AH545" i="1"/>
  <c r="AH30" i="1"/>
  <c r="N28" i="7" s="1"/>
  <c r="N31" i="7"/>
  <c r="AV572" i="1"/>
  <c r="AW556" i="1"/>
  <c r="AW15" i="1" s="1"/>
  <c r="AO723" i="1"/>
  <c r="AO1103" i="1" s="1"/>
  <c r="AP707" i="1"/>
  <c r="AL545" i="1"/>
  <c r="AL30" i="1"/>
  <c r="R28" i="7" s="1"/>
  <c r="R31" i="7"/>
  <c r="CR31" i="7"/>
  <c r="DL545" i="1"/>
  <c r="DL30" i="1"/>
  <c r="CR28" i="7" s="1"/>
  <c r="DD680" i="1"/>
  <c r="DD16" i="1" s="1"/>
  <c r="FK576" i="1"/>
  <c r="FK559" i="1" s="1"/>
  <c r="FK33" i="1" s="1"/>
  <c r="EQ35" i="7" s="1"/>
  <c r="FK557" i="1"/>
  <c r="FK23" i="1" s="1"/>
  <c r="EQ12" i="7" s="1"/>
  <c r="FK558" i="1"/>
  <c r="GD755" i="1"/>
  <c r="GD737" i="1"/>
  <c r="GC741" i="1" s="1"/>
  <c r="GC745" i="1" s="1"/>
  <c r="GD719" i="1"/>
  <c r="EN572" i="1"/>
  <c r="EM572" i="1"/>
  <c r="EN556" i="1"/>
  <c r="EN15" i="1" s="1"/>
  <c r="BL545" i="1"/>
  <c r="BL30" i="1"/>
  <c r="AR28" i="7" s="1"/>
  <c r="AR31" i="7"/>
  <c r="BY572" i="1"/>
  <c r="BZ556" i="1"/>
  <c r="AN542" i="1"/>
  <c r="AN19" i="1"/>
  <c r="T6" i="7"/>
  <c r="AN541" i="1"/>
  <c r="AN685" i="1"/>
  <c r="BA519" i="1"/>
  <c r="BA13" i="1"/>
  <c r="BA14" i="1" s="1"/>
  <c r="AZ545" i="1"/>
  <c r="AZ30" i="1"/>
  <c r="AF28" i="7" s="1"/>
  <c r="AF31" i="7"/>
  <c r="CP755" i="1"/>
  <c r="CO759" i="1" s="1"/>
  <c r="CP719" i="1"/>
  <c r="CP723" i="1" s="1"/>
  <c r="CP737" i="1"/>
  <c r="CO741" i="1" s="1"/>
  <c r="GF557" i="1"/>
  <c r="GF23" i="1" s="1"/>
  <c r="FL12" i="7" s="1"/>
  <c r="GF558" i="1"/>
  <c r="BB6" i="7"/>
  <c r="BV19" i="1"/>
  <c r="BV541" i="1"/>
  <c r="BV685" i="1"/>
  <c r="DW545" i="1"/>
  <c r="DW30" i="1"/>
  <c r="DC28" i="7" s="1"/>
  <c r="DC31" i="7"/>
  <c r="BE755" i="1"/>
  <c r="BD759" i="1" s="1"/>
  <c r="BD763" i="1" s="1"/>
  <c r="BE737" i="1"/>
  <c r="BD741" i="1" s="1"/>
  <c r="BD745" i="1" s="1"/>
  <c r="BE719" i="1"/>
  <c r="DC737" i="1"/>
  <c r="DC755" i="1"/>
  <c r="DC719" i="1"/>
  <c r="DC723" i="1" s="1"/>
  <c r="AJ572" i="1"/>
  <c r="AK556" i="1"/>
  <c r="AK15" i="1" s="1"/>
  <c r="EA556" i="1"/>
  <c r="EA15" i="1" s="1"/>
  <c r="DZ572" i="1"/>
  <c r="ES572" i="1"/>
  <c r="ER572" i="1"/>
  <c r="ES556" i="1"/>
  <c r="ES15" i="1" s="1"/>
  <c r="EK31" i="7"/>
  <c r="FE545" i="1"/>
  <c r="FE30" i="1"/>
  <c r="EK28" i="7" s="1"/>
  <c r="DS19" i="1"/>
  <c r="DS685" i="1"/>
  <c r="CY6" i="7"/>
  <c r="DS542" i="1"/>
  <c r="DS541" i="1"/>
  <c r="EY30" i="1"/>
  <c r="EE28" i="7" s="1"/>
  <c r="EE31" i="7"/>
  <c r="EY545" i="1"/>
  <c r="EF6" i="7"/>
  <c r="EZ542" i="1"/>
  <c r="EZ685" i="1"/>
  <c r="EZ19" i="1"/>
  <c r="EF3" i="7" s="1"/>
  <c r="CP32" i="1"/>
  <c r="AS33" i="7"/>
  <c r="DB31" i="7"/>
  <c r="DV545" i="1"/>
  <c r="DV30" i="1"/>
  <c r="DB28" i="7" s="1"/>
  <c r="DC6" i="7"/>
  <c r="DW685" i="1"/>
  <c r="DW542" i="1"/>
  <c r="DW19" i="1"/>
  <c r="DW541" i="1"/>
  <c r="DG32" i="1"/>
  <c r="DT723" i="1"/>
  <c r="DU707" i="1"/>
  <c r="AY680" i="1"/>
  <c r="AY16" i="1" s="1"/>
  <c r="AY17" i="1" s="1"/>
  <c r="ER685" i="1"/>
  <c r="ER19" i="1"/>
  <c r="DX3" i="7" s="1"/>
  <c r="DX6" i="7"/>
  <c r="ER542" i="1"/>
  <c r="ER556" i="1"/>
  <c r="ER15" i="1" s="1"/>
  <c r="EQ572" i="1"/>
  <c r="BR723" i="1"/>
  <c r="BS707" i="1"/>
  <c r="AG542" i="1"/>
  <c r="AG21" i="1"/>
  <c r="M10" i="7" s="1"/>
  <c r="J3" i="7"/>
  <c r="J8" i="7" s="1"/>
  <c r="AD22" i="1"/>
  <c r="J11" i="7" s="1"/>
  <c r="AD25" i="1"/>
  <c r="J14" i="7" s="1"/>
  <c r="AD776" i="1"/>
  <c r="J17" i="7" s="1"/>
  <c r="AD1119" i="1"/>
  <c r="J21" i="7" s="1"/>
  <c r="CS550" i="1"/>
  <c r="CS38" i="1" s="1"/>
  <c r="BY65" i="7" s="1"/>
  <c r="AA550" i="1"/>
  <c r="AA38" i="1" s="1"/>
  <c r="G65" i="7" s="1"/>
  <c r="CR550" i="1"/>
  <c r="CR38" i="1" s="1"/>
  <c r="BX65" i="7" s="1"/>
  <c r="BH550" i="1"/>
  <c r="BH38" i="1" s="1"/>
  <c r="AN65" i="7" s="1"/>
  <c r="AS550" i="1"/>
  <c r="AS38" i="1" s="1"/>
  <c r="Y65" i="7" s="1"/>
  <c r="CF550" i="1"/>
  <c r="CF38" i="1" s="1"/>
  <c r="BL65" i="7" s="1"/>
  <c r="CL550" i="1"/>
  <c r="CL38" i="1" s="1"/>
  <c r="BR65" i="7" s="1"/>
  <c r="CG550" i="1"/>
  <c r="CG38" i="1" s="1"/>
  <c r="BM65" i="7" s="1"/>
  <c r="BY550" i="1"/>
  <c r="BY38" i="1" s="1"/>
  <c r="BE65" i="7" s="1"/>
  <c r="AH550" i="1"/>
  <c r="AH38" i="1" s="1"/>
  <c r="N65" i="7" s="1"/>
  <c r="DX550" i="1"/>
  <c r="DX38" i="1" s="1"/>
  <c r="DD65" i="7" s="1"/>
  <c r="AW550" i="1"/>
  <c r="AW38" i="1" s="1"/>
  <c r="AC65" i="7" s="1"/>
  <c r="CK550" i="1"/>
  <c r="CK38" i="1" s="1"/>
  <c r="BQ65" i="7" s="1"/>
  <c r="BK550" i="1"/>
  <c r="BK38" i="1" s="1"/>
  <c r="AQ65" i="7" s="1"/>
  <c r="EM550" i="1"/>
  <c r="EM38" i="1" s="1"/>
  <c r="DS65" i="7" s="1"/>
  <c r="AB550" i="1"/>
  <c r="AB38" i="1" s="1"/>
  <c r="H65" i="7" s="1"/>
  <c r="BU550" i="1"/>
  <c r="BU38" i="1" s="1"/>
  <c r="BA65" i="7" s="1"/>
  <c r="BP550" i="1"/>
  <c r="BP38" i="1" s="1"/>
  <c r="AV65" i="7" s="1"/>
  <c r="DB550" i="1"/>
  <c r="DB38" i="1" s="1"/>
  <c r="CH65" i="7" s="1"/>
  <c r="EJ550" i="1"/>
  <c r="EJ38" i="1" s="1"/>
  <c r="DP65" i="7" s="1"/>
  <c r="FI550" i="1"/>
  <c r="FI38" i="1" s="1"/>
  <c r="EO65" i="7" s="1"/>
  <c r="CX550" i="1"/>
  <c r="CX38" i="1" s="1"/>
  <c r="CD65" i="7" s="1"/>
  <c r="FN550" i="1"/>
  <c r="FN38" i="1" s="1"/>
  <c r="ET65" i="7" s="1"/>
  <c r="R65" i="5" s="1"/>
  <c r="FG550" i="1"/>
  <c r="FG38" i="1" s="1"/>
  <c r="EM65" i="7" s="1"/>
  <c r="FD550" i="1"/>
  <c r="FD38" i="1" s="1"/>
  <c r="EJ65" i="7" s="1"/>
  <c r="AR550" i="1"/>
  <c r="AR38" i="1" s="1"/>
  <c r="X65" i="7" s="1"/>
  <c r="DA550" i="1"/>
  <c r="DA38" i="1" s="1"/>
  <c r="CG65" i="7" s="1"/>
  <c r="DP550" i="1"/>
  <c r="DP38" i="1" s="1"/>
  <c r="CV65" i="7" s="1"/>
  <c r="DM550" i="1"/>
  <c r="DM38" i="1" s="1"/>
  <c r="CS65" i="7" s="1"/>
  <c r="DJ550" i="1"/>
  <c r="DJ38" i="1" s="1"/>
  <c r="CP65" i="7" s="1"/>
  <c r="BD550" i="1"/>
  <c r="BD38" i="1" s="1"/>
  <c r="AJ65" i="7" s="1"/>
  <c r="DD550" i="1"/>
  <c r="DD38" i="1" s="1"/>
  <c r="CJ65" i="7" s="1"/>
  <c r="FF550" i="1"/>
  <c r="FF38" i="1" s="1"/>
  <c r="EL65" i="7" s="1"/>
  <c r="DQ550" i="1"/>
  <c r="DQ38" i="1" s="1"/>
  <c r="CW65" i="7" s="1"/>
  <c r="DN550" i="1"/>
  <c r="DN38" i="1" s="1"/>
  <c r="CT65" i="7" s="1"/>
  <c r="GM550" i="1"/>
  <c r="GM38" i="1" s="1"/>
  <c r="FS65" i="7" s="1"/>
  <c r="GS550" i="1"/>
  <c r="GS38" i="1" s="1"/>
  <c r="FY65" i="7" s="1"/>
  <c r="EK550" i="1"/>
  <c r="EK38" i="1" s="1"/>
  <c r="DQ65" i="7" s="1"/>
  <c r="FX550" i="1"/>
  <c r="FX38" i="1" s="1"/>
  <c r="FD65" i="7" s="1"/>
  <c r="GW550" i="1"/>
  <c r="GW38" i="1" s="1"/>
  <c r="GC65" i="7" s="1"/>
  <c r="GU550" i="1"/>
  <c r="GU38" i="1" s="1"/>
  <c r="GA65" i="7" s="1"/>
  <c r="GK550" i="1"/>
  <c r="GK38" i="1" s="1"/>
  <c r="FQ65" i="7" s="1"/>
  <c r="DK550" i="1"/>
  <c r="DK38" i="1" s="1"/>
  <c r="CQ65" i="7" s="1"/>
  <c r="GF550" i="1"/>
  <c r="GF38" i="1" s="1"/>
  <c r="FL65" i="7" s="1"/>
  <c r="FR550" i="1"/>
  <c r="FR38" i="1" s="1"/>
  <c r="EX65" i="7" s="1"/>
  <c r="W11" i="1"/>
  <c r="AA755" i="1"/>
  <c r="AA737" i="1"/>
  <c r="AA719" i="1"/>
  <c r="AA17" i="1"/>
  <c r="AA772" i="1"/>
  <c r="AA1115" i="1"/>
  <c r="FU33" i="7"/>
  <c r="DO545" i="1"/>
  <c r="DO30" i="1"/>
  <c r="CU28" i="7" s="1"/>
  <c r="CU31" i="7"/>
  <c r="DO572" i="1"/>
  <c r="DP556" i="1"/>
  <c r="DP15" i="1" s="1"/>
  <c r="CL545" i="1"/>
  <c r="BR31" i="7"/>
  <c r="CL30" i="1"/>
  <c r="BR28" i="7" s="1"/>
  <c r="GO759" i="1"/>
  <c r="FC741" i="1"/>
  <c r="EA723" i="1"/>
  <c r="EB707" i="1"/>
  <c r="AL741" i="1"/>
  <c r="AL745" i="1" s="1"/>
  <c r="FN558" i="1"/>
  <c r="FN557" i="1"/>
  <c r="FN23" i="1" s="1"/>
  <c r="ET12" i="7" s="1"/>
  <c r="BC32" i="1"/>
  <c r="BR707" i="1"/>
  <c r="CO542" i="1"/>
  <c r="CO21" i="1"/>
  <c r="BU10" i="7" s="1"/>
  <c r="GT707" i="1"/>
  <c r="GS723" i="1"/>
  <c r="AG576" i="1"/>
  <c r="AG559" i="1" s="1"/>
  <c r="AG33" i="1" s="1"/>
  <c r="M35" i="7" s="1"/>
  <c r="AG557" i="1"/>
  <c r="AG23" i="1" s="1"/>
  <c r="M12" i="7" s="1"/>
  <c r="AG558" i="1"/>
  <c r="FQ572" i="1"/>
  <c r="FN707" i="1"/>
  <c r="GH572" i="1"/>
  <c r="FQ737" i="1"/>
  <c r="FP741" i="1" s="1"/>
  <c r="FP745" i="1" s="1"/>
  <c r="FQ719" i="1"/>
  <c r="FQ755" i="1"/>
  <c r="FP759" i="1" s="1"/>
  <c r="FP763" i="1" s="1"/>
  <c r="FR31" i="7"/>
  <c r="GL545" i="1"/>
  <c r="GL30" i="1"/>
  <c r="FR28" i="7" s="1"/>
  <c r="AD6" i="7"/>
  <c r="AX542" i="1"/>
  <c r="AX19" i="1"/>
  <c r="AX541" i="1"/>
  <c r="AX21" i="1" s="1"/>
  <c r="AD10" i="7" s="1"/>
  <c r="AX685" i="1"/>
  <c r="BL755" i="1"/>
  <c r="BL737" i="1"/>
  <c r="BL719" i="1"/>
  <c r="EE719" i="1"/>
  <c r="EE755" i="1"/>
  <c r="ED759" i="1" s="1"/>
  <c r="EE737" i="1"/>
  <c r="ED741" i="1" s="1"/>
  <c r="BM6" i="7"/>
  <c r="CG19" i="1"/>
  <c r="CG541" i="1"/>
  <c r="CG685" i="1"/>
  <c r="AK572" i="1"/>
  <c r="AL556" i="1"/>
  <c r="AL15" i="1" s="1"/>
  <c r="AM6" i="7"/>
  <c r="BG19" i="1"/>
  <c r="BG541" i="1"/>
  <c r="BG542" i="1" s="1"/>
  <c r="EY6" i="7"/>
  <c r="FS685" i="1"/>
  <c r="FS542" i="1"/>
  <c r="FS19" i="1"/>
  <c r="EY3" i="7" s="1"/>
  <c r="EP572" i="1"/>
  <c r="EQ556" i="1"/>
  <c r="EQ15" i="1" s="1"/>
  <c r="GF32" i="1"/>
  <c r="AA6" i="7"/>
  <c r="AU19" i="1"/>
  <c r="AU541" i="1"/>
  <c r="DQ685" i="1"/>
  <c r="DQ19" i="1"/>
  <c r="CW6" i="7"/>
  <c r="DQ542" i="1"/>
  <c r="DQ541" i="1"/>
  <c r="EO31" i="7"/>
  <c r="FI545" i="1"/>
  <c r="FI30" i="1"/>
  <c r="EO28" i="7" s="1"/>
  <c r="AI755" i="1"/>
  <c r="AH759" i="1" s="1"/>
  <c r="AH763" i="1" s="1"/>
  <c r="AI737" i="1"/>
  <c r="AH741" i="1" s="1"/>
  <c r="AH745" i="1" s="1"/>
  <c r="AI719" i="1"/>
  <c r="DB737" i="1"/>
  <c r="DB719" i="1"/>
  <c r="DB755" i="1"/>
  <c r="CG572" i="1"/>
  <c r="CH556" i="1"/>
  <c r="AW19" i="1"/>
  <c r="AC6" i="7"/>
  <c r="AW541" i="1"/>
  <c r="AW21" i="1" s="1"/>
  <c r="AC10" i="7" s="1"/>
  <c r="AW542" i="1"/>
  <c r="AW685" i="1"/>
  <c r="AS545" i="1"/>
  <c r="Y31" i="7"/>
  <c r="AS30" i="1"/>
  <c r="Y28" i="7" s="1"/>
  <c r="CQ707" i="1"/>
  <c r="AQ545" i="1"/>
  <c r="AQ30" i="1"/>
  <c r="W28" i="7" s="1"/>
  <c r="W31" i="7"/>
  <c r="BN542" i="1"/>
  <c r="BN21" i="1"/>
  <c r="AT10" i="7" s="1"/>
  <c r="CX545" i="1"/>
  <c r="CD31" i="7"/>
  <c r="CX30" i="1"/>
  <c r="CD28" i="7" s="1"/>
  <c r="CZ33" i="7"/>
  <c r="BX3" i="7"/>
  <c r="BX8" i="7" s="1"/>
  <c r="CR22" i="1"/>
  <c r="BX11" i="7" s="1"/>
  <c r="AX33" i="7"/>
  <c r="GB723" i="1"/>
  <c r="GB1103" i="1" s="1"/>
  <c r="GC707" i="1"/>
  <c r="AZ3" i="7"/>
  <c r="AZ8" i="7" s="1"/>
  <c r="BT22" i="1"/>
  <c r="AZ11" i="7" s="1"/>
  <c r="U33" i="7"/>
  <c r="DN33" i="7"/>
  <c r="AV707" i="1"/>
  <c r="BH3" i="7"/>
  <c r="BH8" i="7" s="1"/>
  <c r="CB22" i="1"/>
  <c r="BH11" i="7" s="1"/>
  <c r="BD707" i="1"/>
  <c r="BC723" i="1"/>
  <c r="BC1103" i="1" s="1"/>
  <c r="BQ572" i="1"/>
  <c r="FJ741" i="1"/>
  <c r="FK745" i="1" s="1"/>
  <c r="AH680" i="1"/>
  <c r="AH16" i="1" s="1"/>
  <c r="AH17" i="1" s="1"/>
  <c r="EX8" i="7"/>
  <c r="FL707" i="1"/>
  <c r="FK723" i="1"/>
  <c r="FK1103" i="1" s="1"/>
  <c r="DZ680" i="1"/>
  <c r="DZ16" i="1" s="1"/>
  <c r="DN737" i="1"/>
  <c r="DM741" i="1" s="1"/>
  <c r="DN719" i="1"/>
  <c r="DN755" i="1"/>
  <c r="DM759" i="1" s="1"/>
  <c r="DN17" i="1"/>
  <c r="DN685" i="1"/>
  <c r="DN19" i="1"/>
  <c r="CT6" i="7"/>
  <c r="DN542" i="1"/>
  <c r="DN541" i="1"/>
  <c r="AS19" i="1"/>
  <c r="AS542" i="1"/>
  <c r="Y6" i="7"/>
  <c r="AS541" i="1"/>
  <c r="AS685" i="1"/>
  <c r="GV737" i="1"/>
  <c r="GU741" i="1" s="1"/>
  <c r="GV719" i="1"/>
  <c r="GV755" i="1"/>
  <c r="GU759" i="1" s="1"/>
  <c r="GU763" i="1" s="1"/>
  <c r="GU572" i="1"/>
  <c r="GV556" i="1"/>
  <c r="GV15" i="1" s="1"/>
  <c r="CD13" i="1"/>
  <c r="CD14" i="1" s="1"/>
  <c r="CD680" i="1"/>
  <c r="CD16" i="1" s="1"/>
  <c r="CD19" i="1"/>
  <c r="BJ6" i="7"/>
  <c r="CD541" i="1"/>
  <c r="CD542" i="1"/>
  <c r="CD685" i="1"/>
  <c r="DI572" i="1"/>
  <c r="DJ556" i="1"/>
  <c r="DJ15" i="1" s="1"/>
  <c r="DJ755" i="1"/>
  <c r="DJ719" i="1"/>
  <c r="DJ737" i="1"/>
  <c r="CL31" i="7"/>
  <c r="DF30" i="1"/>
  <c r="CL28" i="7" s="1"/>
  <c r="DF545" i="1"/>
  <c r="DG755" i="1"/>
  <c r="DF759" i="1" s="1"/>
  <c r="DG737" i="1"/>
  <c r="DF741" i="1" s="1"/>
  <c r="DG719" i="1"/>
  <c r="AH6" i="7"/>
  <c r="BB19" i="1"/>
  <c r="BB541" i="1"/>
  <c r="BZ572" i="1"/>
  <c r="CA556" i="1"/>
  <c r="CA15" i="1" s="1"/>
  <c r="CN519" i="1"/>
  <c r="CN13" i="1"/>
  <c r="CN14" i="1" s="1"/>
  <c r="BO13" i="1"/>
  <c r="BO14" i="1" s="1"/>
  <c r="L6" i="7"/>
  <c r="AF19" i="1"/>
  <c r="AF541" i="1"/>
  <c r="AF685" i="1"/>
  <c r="EX719" i="1"/>
  <c r="EX737" i="1"/>
  <c r="EW741" i="1" s="1"/>
  <c r="EX755" i="1"/>
  <c r="CH572" i="1"/>
  <c r="CI556" i="1"/>
  <c r="CI15" i="1" s="1"/>
  <c r="FQ31" i="7"/>
  <c r="GK545" i="1"/>
  <c r="GK30" i="1"/>
  <c r="FQ28" i="7" s="1"/>
  <c r="AI572" i="1"/>
  <c r="AJ556" i="1"/>
  <c r="AJ15" i="1" s="1"/>
  <c r="BK13" i="1"/>
  <c r="BK14" i="1" s="1"/>
  <c r="BK680" i="1"/>
  <c r="BK16" i="1" s="1"/>
  <c r="BK19" i="1"/>
  <c r="BK542" i="1"/>
  <c r="AQ6" i="7"/>
  <c r="BK541" i="1"/>
  <c r="BK685" i="1"/>
  <c r="BM741" i="1"/>
  <c r="CU3" i="7"/>
  <c r="CU8" i="7" s="1"/>
  <c r="DO22" i="1"/>
  <c r="CU11" i="7" s="1"/>
  <c r="AU6" i="7"/>
  <c r="BO19" i="1"/>
  <c r="BO541" i="1"/>
  <c r="BO685" i="1"/>
  <c r="BN572" i="1"/>
  <c r="BO556" i="1"/>
  <c r="BO15" i="1" s="1"/>
  <c r="EX572" i="1"/>
  <c r="EY556" i="1"/>
  <c r="EY15" i="1" s="1"/>
  <c r="BS680" i="1"/>
  <c r="BS15" i="1"/>
  <c r="CZ17" i="1"/>
  <c r="GD545" i="1"/>
  <c r="GD30" i="1"/>
  <c r="FJ28" i="7" s="1"/>
  <c r="FJ31" i="7"/>
  <c r="GE737" i="1"/>
  <c r="GE719" i="1"/>
  <c r="GE755" i="1"/>
  <c r="AF32" i="1"/>
  <c r="GB32" i="1"/>
  <c r="AP572" i="1"/>
  <c r="AQ556" i="1"/>
  <c r="AQ15" i="1" s="1"/>
  <c r="AQ755" i="1"/>
  <c r="AP759" i="1" s="1"/>
  <c r="AP763" i="1" s="1"/>
  <c r="AQ719" i="1"/>
  <c r="AQ737" i="1"/>
  <c r="AP741" i="1" s="1"/>
  <c r="AP745" i="1" s="1"/>
  <c r="FV8" i="7"/>
  <c r="EC542" i="1"/>
  <c r="EC685" i="1"/>
  <c r="EC19" i="1"/>
  <c r="DI6" i="7"/>
  <c r="EC541" i="1"/>
  <c r="BR6" i="7"/>
  <c r="CL19" i="1"/>
  <c r="CL541" i="1"/>
  <c r="CL685" i="1"/>
  <c r="K6" i="7"/>
  <c r="AE19" i="1"/>
  <c r="AE541" i="1"/>
  <c r="AE685" i="1"/>
  <c r="DY31" i="7"/>
  <c r="ES545" i="1"/>
  <c r="ES32" i="1" s="1"/>
  <c r="ES30" i="1"/>
  <c r="DY28" i="7" s="1"/>
  <c r="EZ572" i="1"/>
  <c r="FA556" i="1"/>
  <c r="FA15" i="1" s="1"/>
  <c r="BH14" i="1"/>
  <c r="BH755" i="1"/>
  <c r="BG759" i="1" s="1"/>
  <c r="BG763" i="1" s="1"/>
  <c r="BH719" i="1"/>
  <c r="BH737" i="1"/>
  <c r="BG741" i="1" s="1"/>
  <c r="BG745" i="1" s="1"/>
  <c r="EI723" i="1"/>
  <c r="EJ707" i="1"/>
  <c r="GA558" i="1"/>
  <c r="GA557" i="1"/>
  <c r="GA23" i="1" s="1"/>
  <c r="FG12" i="7" s="1"/>
  <c r="GA576" i="1"/>
  <c r="GA559" i="1" s="1"/>
  <c r="GA33" i="1" s="1"/>
  <c r="FG35" i="7" s="1"/>
  <c r="CA519" i="1"/>
  <c r="CA13" i="1"/>
  <c r="CA14" i="1" s="1"/>
  <c r="CN755" i="1"/>
  <c r="CN737" i="1"/>
  <c r="CN719" i="1"/>
  <c r="DO707" i="1"/>
  <c r="CY707" i="1"/>
  <c r="GQ755" i="1"/>
  <c r="GP759" i="1" s="1"/>
  <c r="GQ737" i="1"/>
  <c r="GP741" i="1" s="1"/>
  <c r="GQ719" i="1"/>
  <c r="AY3" i="7"/>
  <c r="AY8" i="7" s="1"/>
  <c r="BS22" i="1"/>
  <c r="AY11" i="7" s="1"/>
  <c r="AD680" i="1"/>
  <c r="AD16" i="1" s="1"/>
  <c r="AD15" i="1"/>
  <c r="BT680" i="1"/>
  <c r="BT16" i="1" s="1"/>
  <c r="BT17" i="1" s="1"/>
  <c r="BT15" i="1"/>
  <c r="EH759" i="1"/>
  <c r="AV542" i="1"/>
  <c r="AV21" i="1"/>
  <c r="AB10" i="7" s="1"/>
  <c r="CB707" i="1"/>
  <c r="CA723" i="1"/>
  <c r="DE741" i="1"/>
  <c r="DE745" i="1" s="1"/>
  <c r="EA572" i="1"/>
  <c r="DL759" i="1"/>
  <c r="DD707" i="1"/>
  <c r="AX3" i="7"/>
  <c r="AX8" i="7" s="1"/>
  <c r="BR22" i="1"/>
  <c r="AX11" i="7" s="1"/>
  <c r="FP556" i="1"/>
  <c r="FP15" i="1" s="1"/>
  <c r="FO572" i="1"/>
  <c r="FZ763" i="1"/>
  <c r="FM572" i="1"/>
  <c r="AC723" i="1"/>
  <c r="AC707" i="1"/>
  <c r="FY572" i="1"/>
  <c r="FY1103" i="1" s="1"/>
  <c r="FY741" i="1"/>
  <c r="EP723" i="1"/>
  <c r="EO723" i="1"/>
  <c r="EP707" i="1"/>
  <c r="DK545" i="1"/>
  <c r="DK30" i="1"/>
  <c r="CQ28" i="7" s="1"/>
  <c r="CQ31" i="7"/>
  <c r="DL19" i="1"/>
  <c r="CR6" i="7"/>
  <c r="DL542" i="1"/>
  <c r="DL685" i="1"/>
  <c r="DL541" i="1"/>
  <c r="DU572" i="1"/>
  <c r="DV556" i="1"/>
  <c r="DV15" i="1" s="1"/>
  <c r="EV755" i="1"/>
  <c r="EU759" i="1" s="1"/>
  <c r="EV737" i="1"/>
  <c r="EV719" i="1"/>
  <c r="FI719" i="1"/>
  <c r="FI737" i="1"/>
  <c r="FI755" i="1"/>
  <c r="EO6" i="7"/>
  <c r="FI542" i="1"/>
  <c r="FI685" i="1"/>
  <c r="FI19" i="1"/>
  <c r="EO3" i="7" s="1"/>
  <c r="DA737" i="1"/>
  <c r="CZ741" i="1" s="1"/>
  <c r="CZ745" i="1" s="1"/>
  <c r="DA719" i="1"/>
  <c r="DA755" i="1"/>
  <c r="CX737" i="1"/>
  <c r="CX719" i="1"/>
  <c r="CX723" i="1" s="1"/>
  <c r="CX755" i="1"/>
  <c r="CX759" i="1" s="1"/>
  <c r="CR572" i="1"/>
  <c r="CS556" i="1"/>
  <c r="CU556" i="1"/>
  <c r="CU15" i="1" s="1"/>
  <c r="CT572" i="1"/>
  <c r="FW542" i="1"/>
  <c r="FW19" i="1"/>
  <c r="FC3" i="7" s="1"/>
  <c r="FC6" i="7"/>
  <c r="FW685" i="1"/>
  <c r="BU755" i="1"/>
  <c r="BT759" i="1" s="1"/>
  <c r="BU719" i="1"/>
  <c r="BU737" i="1"/>
  <c r="BT741" i="1" s="1"/>
  <c r="GK556" i="1"/>
  <c r="GK15" i="1" s="1"/>
  <c r="GJ572" i="1"/>
  <c r="FP31" i="7"/>
  <c r="GJ545" i="1"/>
  <c r="GJ30" i="1"/>
  <c r="FP28" i="7" s="1"/>
  <c r="FG545" i="1"/>
  <c r="EM31" i="7"/>
  <c r="FG30" i="1"/>
  <c r="EM28" i="7" s="1"/>
  <c r="FG572" i="1"/>
  <c r="FH556" i="1"/>
  <c r="FH15" i="1" s="1"/>
  <c r="DI542" i="1"/>
  <c r="DI19" i="1"/>
  <c r="DI685" i="1"/>
  <c r="CO6" i="7"/>
  <c r="DI541" i="1"/>
  <c r="AG680" i="1"/>
  <c r="AG16" i="1" s="1"/>
  <c r="AG17" i="1" s="1"/>
  <c r="GN719" i="1"/>
  <c r="GN737" i="1"/>
  <c r="GN755" i="1"/>
  <c r="BC6" i="7"/>
  <c r="BW19" i="1"/>
  <c r="BW541" i="1"/>
  <c r="BW685" i="1"/>
  <c r="CI572" i="1"/>
  <c r="CJ556" i="1"/>
  <c r="CJ15" i="1" s="1"/>
  <c r="FG33" i="7"/>
  <c r="AB14" i="1"/>
  <c r="AB755" i="1"/>
  <c r="AB759" i="1" s="1"/>
  <c r="AB719" i="1"/>
  <c r="AB723" i="1" s="1"/>
  <c r="AB737" i="1"/>
  <c r="AB741" i="1" s="1"/>
  <c r="AB772" i="1"/>
  <c r="BN680" i="1"/>
  <c r="BN15" i="1"/>
  <c r="FU572" i="1"/>
  <c r="FT572" i="1"/>
  <c r="FU556" i="1"/>
  <c r="FU15" i="1" s="1"/>
  <c r="FA31" i="7"/>
  <c r="FU545" i="1"/>
  <c r="FU30" i="1"/>
  <c r="FA28" i="7" s="1"/>
  <c r="CE3" i="7"/>
  <c r="CE8" i="7" s="1"/>
  <c r="CY22" i="1"/>
  <c r="CE11" i="7" s="1"/>
  <c r="AF14" i="1"/>
  <c r="FX19" i="1"/>
  <c r="FD3" i="7" s="1"/>
  <c r="FD6" i="7"/>
  <c r="FX685" i="1"/>
  <c r="FX542" i="1"/>
  <c r="FW545" i="1"/>
  <c r="FW30" i="1"/>
  <c r="FC28" i="7" s="1"/>
  <c r="FC31" i="7"/>
  <c r="AY21" i="1"/>
  <c r="AE10" i="7" s="1"/>
  <c r="DK680" i="1"/>
  <c r="DK16" i="1" s="1"/>
  <c r="DK13" i="1"/>
  <c r="DK14" i="1" s="1"/>
  <c r="DJ545" i="1"/>
  <c r="DJ30" i="1"/>
  <c r="CP28" i="7" s="1"/>
  <c r="CP31" i="7"/>
  <c r="CB576" i="1"/>
  <c r="CB559" i="1" s="1"/>
  <c r="CB33" i="1" s="1"/>
  <c r="BH35" i="7" s="1"/>
  <c r="CB557" i="1"/>
  <c r="CB23" i="1" s="1"/>
  <c r="BH12" i="7" s="1"/>
  <c r="CB558" i="1"/>
  <c r="AZ755" i="1"/>
  <c r="AY759" i="1" s="1"/>
  <c r="AZ737" i="1"/>
  <c r="AY741" i="1" s="1"/>
  <c r="AZ719" i="1"/>
  <c r="FB737" i="1"/>
  <c r="FA741" i="1" s="1"/>
  <c r="FB719" i="1"/>
  <c r="FB755" i="1"/>
  <c r="FA759" i="1" s="1"/>
  <c r="FB19" i="1"/>
  <c r="EH3" i="7" s="1"/>
  <c r="EH6" i="7"/>
  <c r="FB685" i="1"/>
  <c r="FB542" i="1"/>
  <c r="AF741" i="1"/>
  <c r="DE32" i="1"/>
  <c r="AI14" i="1"/>
  <c r="BL14" i="1"/>
  <c r="BB576" i="1"/>
  <c r="BB559" i="1" s="1"/>
  <c r="BB33" i="1" s="1"/>
  <c r="AH35" i="7" s="1"/>
  <c r="BB558" i="1"/>
  <c r="BB557" i="1"/>
  <c r="BB23" i="1" s="1"/>
  <c r="AH12" i="7" s="1"/>
  <c r="EL707" i="1"/>
  <c r="EK723" i="1"/>
  <c r="BI557" i="1"/>
  <c r="BI23" i="1" s="1"/>
  <c r="AO12" i="7" s="1"/>
  <c r="BI558" i="1"/>
  <c r="CB680" i="1"/>
  <c r="CB16" i="1" s="1"/>
  <c r="CB17" i="1" s="1"/>
  <c r="CB15" i="1"/>
  <c r="DT31" i="7"/>
  <c r="EN545" i="1"/>
  <c r="EN30" i="1"/>
  <c r="DT28" i="7" s="1"/>
  <c r="CS3" i="7"/>
  <c r="CS8" i="7" s="1"/>
  <c r="BC576" i="1"/>
  <c r="BC559" i="1" s="1"/>
  <c r="BC33" i="1" s="1"/>
  <c r="AI35" i="7" s="1"/>
  <c r="BC558" i="1"/>
  <c r="BC557" i="1"/>
  <c r="BC23" i="1" s="1"/>
  <c r="AI12" i="7" s="1"/>
  <c r="AN545" i="1"/>
  <c r="T31" i="7"/>
  <c r="AN30" i="1"/>
  <c r="T28" i="7" s="1"/>
  <c r="CJ13" i="1"/>
  <c r="CJ14" i="1" s="1"/>
  <c r="GC545" i="1"/>
  <c r="GC30" i="1"/>
  <c r="FI28" i="7" s="1"/>
  <c r="FI31" i="7"/>
  <c r="AU519" i="1"/>
  <c r="AU13" i="1"/>
  <c r="AU14" i="1" s="1"/>
  <c r="ED685" i="1"/>
  <c r="ED19" i="1"/>
  <c r="DJ3" i="7" s="1"/>
  <c r="DJ6" i="7"/>
  <c r="ED542" i="1"/>
  <c r="ED541" i="1"/>
  <c r="BE19" i="1"/>
  <c r="AK6" i="7"/>
  <c r="BE541" i="1"/>
  <c r="BE542" i="1"/>
  <c r="BE685" i="1"/>
  <c r="DC13" i="1"/>
  <c r="DC14" i="1" s="1"/>
  <c r="DC556" i="1"/>
  <c r="DC15" i="1" s="1"/>
  <c r="DB572" i="1"/>
  <c r="AJ545" i="1"/>
  <c r="P31" i="7"/>
  <c r="AJ30" i="1"/>
  <c r="P28" i="7" s="1"/>
  <c r="DF31" i="7"/>
  <c r="DZ30" i="1"/>
  <c r="DF28" i="7" s="1"/>
  <c r="DZ545" i="1"/>
  <c r="DW755" i="1"/>
  <c r="DV759" i="1" s="1"/>
  <c r="DV763" i="1" s="1"/>
  <c r="DW737" i="1"/>
  <c r="DV741" i="1" s="1"/>
  <c r="DV745" i="1" s="1"/>
  <c r="DW719" i="1"/>
  <c r="CM33" i="7"/>
  <c r="DT759" i="1"/>
  <c r="DT763" i="1" s="1"/>
  <c r="AX576" i="1"/>
  <c r="AX559" i="1" s="1"/>
  <c r="AX33" i="1" s="1"/>
  <c r="AD35" i="7" s="1"/>
  <c r="AX557" i="1"/>
  <c r="AX558" i="1"/>
  <c r="CC707" i="1"/>
  <c r="CB723" i="1"/>
  <c r="CB1103" i="1" s="1"/>
  <c r="ER737" i="1"/>
  <c r="EQ741" i="1" s="1"/>
  <c r="EQ745" i="1" s="1"/>
  <c r="ER719" i="1"/>
  <c r="ER755" i="1"/>
  <c r="EQ759" i="1" s="1"/>
  <c r="EQ763" i="1" s="1"/>
  <c r="CN550" i="1"/>
  <c r="CN38" i="1" s="1"/>
  <c r="BT65" i="7" s="1"/>
  <c r="CD550" i="1"/>
  <c r="CD38" i="1" s="1"/>
  <c r="BJ65" i="7" s="1"/>
  <c r="CP550" i="1"/>
  <c r="CP38" i="1" s="1"/>
  <c r="BV65" i="7" s="1"/>
  <c r="CT550" i="1"/>
  <c r="CT38" i="1" s="1"/>
  <c r="BZ65" i="7" s="1"/>
  <c r="L65" i="5" s="1"/>
  <c r="DH550" i="1"/>
  <c r="DH38" i="1" s="1"/>
  <c r="CN65" i="7" s="1"/>
  <c r="CA550" i="1"/>
  <c r="CA38" i="1" s="1"/>
  <c r="BG65" i="7" s="1"/>
  <c r="BC550" i="1"/>
  <c r="BC38" i="1" s="1"/>
  <c r="AI65" i="7" s="1"/>
  <c r="BI550" i="1"/>
  <c r="BI38" i="1" s="1"/>
  <c r="AO65" i="7" s="1"/>
  <c r="DO550" i="1"/>
  <c r="DO38" i="1" s="1"/>
  <c r="CU65" i="7" s="1"/>
  <c r="BX550" i="1"/>
  <c r="BX38" i="1" s="1"/>
  <c r="BD65" i="7" s="1"/>
  <c r="BT550" i="1"/>
  <c r="BT38" i="1" s="1"/>
  <c r="AZ65" i="7" s="1"/>
  <c r="CQ550" i="1"/>
  <c r="CQ38" i="1" s="1"/>
  <c r="BW65" i="7" s="1"/>
  <c r="ED550" i="1"/>
  <c r="ED38" i="1" s="1"/>
  <c r="DJ65" i="7" s="1"/>
  <c r="O65" i="5" s="1"/>
  <c r="AX550" i="1"/>
  <c r="AX38" i="1" s="1"/>
  <c r="AD65" i="7" s="1"/>
  <c r="H65" i="5" s="1"/>
  <c r="DE550" i="1"/>
  <c r="DE38" i="1" s="1"/>
  <c r="CK65" i="7" s="1"/>
  <c r="BQ550" i="1"/>
  <c r="BQ38" i="1" s="1"/>
  <c r="AW65" i="7" s="1"/>
  <c r="AQ550" i="1"/>
  <c r="AQ38" i="1" s="1"/>
  <c r="W65" i="7" s="1"/>
  <c r="DU550" i="1"/>
  <c r="DU38" i="1" s="1"/>
  <c r="DA65" i="7" s="1"/>
  <c r="EO550" i="1"/>
  <c r="EO38" i="1" s="1"/>
  <c r="DU65" i="7" s="1"/>
  <c r="CV550" i="1"/>
  <c r="CV38" i="1" s="1"/>
  <c r="CB65" i="7" s="1"/>
  <c r="EX550" i="1"/>
  <c r="EX38" i="1" s="1"/>
  <c r="ED65" i="7" s="1"/>
  <c r="EQ550" i="1"/>
  <c r="EQ38" i="1" s="1"/>
  <c r="DW65" i="7" s="1"/>
  <c r="EN550" i="1"/>
  <c r="EN38" i="1" s="1"/>
  <c r="DT65" i="7" s="1"/>
  <c r="FM550" i="1"/>
  <c r="FM38" i="1" s="1"/>
  <c r="ES65" i="7" s="1"/>
  <c r="CZ550" i="1"/>
  <c r="CZ38" i="1" s="1"/>
  <c r="CF65" i="7" s="1"/>
  <c r="FB550" i="1"/>
  <c r="FB38" i="1" s="1"/>
  <c r="EH65" i="7" s="1"/>
  <c r="Q65" i="5" s="1"/>
  <c r="FK550" i="1"/>
  <c r="FK38" i="1" s="1"/>
  <c r="EQ65" i="7" s="1"/>
  <c r="FH550" i="1"/>
  <c r="FH38" i="1" s="1"/>
  <c r="EN65" i="7" s="1"/>
  <c r="BR550" i="1"/>
  <c r="BR38" i="1" s="1"/>
  <c r="AX65" i="7" s="1"/>
  <c r="CY550" i="1"/>
  <c r="CY38" i="1" s="1"/>
  <c r="CE65" i="7" s="1"/>
  <c r="EP550" i="1"/>
  <c r="EP38" i="1" s="1"/>
  <c r="DV65" i="7" s="1"/>
  <c r="P65" i="5" s="1"/>
  <c r="EY550" i="1"/>
  <c r="EY38" i="1" s="1"/>
  <c r="EE65" i="7" s="1"/>
  <c r="FL550" i="1"/>
  <c r="FL38" i="1" s="1"/>
  <c r="ER65" i="7" s="1"/>
  <c r="FW550" i="1"/>
  <c r="FW38" i="1" s="1"/>
  <c r="FC65" i="7" s="1"/>
  <c r="GC550" i="1"/>
  <c r="GC38" i="1" s="1"/>
  <c r="FI65" i="7" s="1"/>
  <c r="DV550" i="1"/>
  <c r="DV38" i="1" s="1"/>
  <c r="DB65" i="7" s="1"/>
  <c r="GQ550" i="1"/>
  <c r="GQ38" i="1" s="1"/>
  <c r="FW65" i="7" s="1"/>
  <c r="GG550" i="1"/>
  <c r="GG38" i="1" s="1"/>
  <c r="FM65" i="7" s="1"/>
  <c r="GE550" i="1"/>
  <c r="GE38" i="1" s="1"/>
  <c r="FK65" i="7" s="1"/>
  <c r="FU550" i="1"/>
  <c r="FU38" i="1" s="1"/>
  <c r="FA65" i="7" s="1"/>
  <c r="FO550" i="1"/>
  <c r="FO38" i="1" s="1"/>
  <c r="EU65" i="7" s="1"/>
  <c r="FP550" i="1"/>
  <c r="FP38" i="1" s="1"/>
  <c r="EV65" i="7" s="1"/>
  <c r="GO550" i="1"/>
  <c r="GO38" i="1" s="1"/>
  <c r="FU65" i="7" s="1"/>
  <c r="AA13" i="1"/>
  <c r="AA14" i="1" s="1"/>
  <c r="FC759" i="1"/>
  <c r="CA545" i="1"/>
  <c r="CA30" i="1"/>
  <c r="BG28" i="7" s="1"/>
  <c r="BG31" i="7"/>
  <c r="EA741" i="1"/>
  <c r="EA745" i="1" s="1"/>
  <c r="BB759" i="1"/>
  <c r="BO558" i="1"/>
  <c r="BO557" i="1"/>
  <c r="BO23" i="1" s="1"/>
  <c r="AU12" i="7" s="1"/>
  <c r="AB557" i="1"/>
  <c r="AB23" i="1" s="1"/>
  <c r="H12" i="7" s="1"/>
  <c r="AB558" i="1"/>
  <c r="AN759" i="1"/>
  <c r="AN763" i="1" s="1"/>
  <c r="BK572" i="1"/>
  <c r="BL556" i="1"/>
  <c r="AK519" i="1"/>
  <c r="AK13" i="1"/>
  <c r="AK14" i="1" s="1"/>
  <c r="AK680" i="1"/>
  <c r="AK16" i="1" s="1"/>
  <c r="AK17" i="1" s="1"/>
  <c r="AT545" i="1"/>
  <c r="Z31" i="7"/>
  <c r="AT30" i="1"/>
  <c r="Z28" i="7" s="1"/>
  <c r="BP545" i="1"/>
  <c r="AV31" i="7"/>
  <c r="BP30" i="1"/>
  <c r="AV28" i="7" s="1"/>
  <c r="AQ13" i="1"/>
  <c r="AQ14" i="1" s="1"/>
  <c r="CA557" i="1"/>
  <c r="CA558" i="1"/>
  <c r="BO545" i="1"/>
  <c r="AU31" i="7"/>
  <c r="BO30" i="1"/>
  <c r="AU28" i="7" s="1"/>
  <c r="BQ545" i="1"/>
  <c r="AW31" i="7"/>
  <c r="BQ30" i="1"/>
  <c r="AW28" i="7" s="1"/>
  <c r="GS557" i="1"/>
  <c r="GS23" i="1" s="1"/>
  <c r="FY12" i="7" s="1"/>
  <c r="GS558" i="1"/>
  <c r="BI13" i="1"/>
  <c r="BI14" i="1" s="1"/>
  <c r="AG723" i="1"/>
  <c r="AG1103" i="1" s="1"/>
  <c r="AH707" i="1"/>
  <c r="DE31" i="7"/>
  <c r="DY545" i="1"/>
  <c r="DY30" i="1"/>
  <c r="DE28" i="7" s="1"/>
  <c r="EO32" i="1"/>
  <c r="BX755" i="1"/>
  <c r="BW759" i="1" s="1"/>
  <c r="BW763" i="1" s="1"/>
  <c r="BX737" i="1"/>
  <c r="BW741" i="1" s="1"/>
  <c r="BW745" i="1" s="1"/>
  <c r="BX719" i="1"/>
  <c r="DE19" i="1"/>
  <c r="CK6" i="7"/>
  <c r="DE542" i="1"/>
  <c r="DE685" i="1"/>
  <c r="DE541" i="1"/>
  <c r="BX572" i="1"/>
  <c r="BY556" i="1"/>
  <c r="EH558" i="1"/>
  <c r="EH557" i="1"/>
  <c r="EH23" i="1" s="1"/>
  <c r="DN12" i="7" s="1"/>
  <c r="AU576" i="1"/>
  <c r="AU559" i="1" s="1"/>
  <c r="AU33" i="1" s="1"/>
  <c r="AA35" i="7" s="1"/>
  <c r="AU557" i="1"/>
  <c r="AU23" i="1" s="1"/>
  <c r="AA12" i="7" s="1"/>
  <c r="AU558" i="1"/>
  <c r="DE572" i="1"/>
  <c r="EK741" i="1"/>
  <c r="EK745" i="1" s="1"/>
  <c r="DM684" i="1"/>
  <c r="DM24" i="1" s="1"/>
  <c r="DM21" i="1"/>
  <c r="CS10" i="7" s="1"/>
  <c r="CO680" i="1"/>
  <c r="CO16" i="1" s="1"/>
  <c r="CO17" i="1" s="1"/>
  <c r="CO15" i="1"/>
  <c r="EW707" i="1"/>
  <c r="EW31" i="7"/>
  <c r="FQ545" i="1"/>
  <c r="FQ30" i="1"/>
  <c r="EW28" i="7" s="1"/>
  <c r="BZ8" i="7"/>
  <c r="BW572" i="1"/>
  <c r="BX556" i="1"/>
  <c r="BX15" i="1" s="1"/>
  <c r="BW545" i="1"/>
  <c r="BC31" i="7"/>
  <c r="BW30" i="1"/>
  <c r="BC28" i="7" s="1"/>
  <c r="DD30" i="1"/>
  <c r="CJ28" i="7" s="1"/>
  <c r="DD545" i="1"/>
  <c r="CJ31" i="7"/>
  <c r="EN719" i="1"/>
  <c r="EN737" i="1"/>
  <c r="EM741" i="1" s="1"/>
  <c r="EM745" i="1" s="1"/>
  <c r="EN755" i="1"/>
  <c r="EM759" i="1" s="1"/>
  <c r="EM763" i="1" s="1"/>
  <c r="BY755" i="1"/>
  <c r="BY14" i="1"/>
  <c r="BY737" i="1"/>
  <c r="BY719" i="1"/>
  <c r="BL572" i="1"/>
  <c r="BM556" i="1"/>
  <c r="BM15" i="1" s="1"/>
  <c r="BZ755" i="1"/>
  <c r="BZ737" i="1"/>
  <c r="BZ719" i="1"/>
  <c r="AM572" i="1"/>
  <c r="AN556" i="1"/>
  <c r="AN15" i="1" s="1"/>
  <c r="AZ572" i="1"/>
  <c r="BA556" i="1"/>
  <c r="BA15" i="1" s="1"/>
  <c r="CO545" i="1"/>
  <c r="BU31" i="7"/>
  <c r="CO30" i="1"/>
  <c r="BU28" i="7" s="1"/>
  <c r="AE13" i="1"/>
  <c r="AE14" i="1" s="1"/>
  <c r="AE680" i="1"/>
  <c r="AE16" i="1" s="1"/>
  <c r="AE17" i="1" s="1"/>
  <c r="DI31" i="7"/>
  <c r="EC545" i="1"/>
  <c r="EC30" i="1"/>
  <c r="DI28" i="7" s="1"/>
  <c r="BU572" i="1"/>
  <c r="BV556" i="1"/>
  <c r="BV15" i="1" s="1"/>
  <c r="BU545" i="1"/>
  <c r="BU30" i="1"/>
  <c r="BA28" i="7" s="1"/>
  <c r="BA31" i="7"/>
  <c r="DX755" i="1"/>
  <c r="DX719" i="1"/>
  <c r="DX737" i="1"/>
  <c r="EJ545" i="1"/>
  <c r="EJ30" i="1"/>
  <c r="DP28" i="7" s="1"/>
  <c r="DP31" i="7"/>
  <c r="BE13" i="1"/>
  <c r="BE14" i="1" s="1"/>
  <c r="BD572" i="1"/>
  <c r="BE556" i="1"/>
  <c r="BE15" i="1" s="1"/>
  <c r="DB545" i="1"/>
  <c r="CH31" i="7"/>
  <c r="DB30" i="1"/>
  <c r="CH28" i="7" s="1"/>
  <c r="AK19" i="1"/>
  <c r="Q6" i="7"/>
  <c r="AK541" i="1"/>
  <c r="AK685" i="1"/>
  <c r="EA685" i="1"/>
  <c r="EA542" i="1"/>
  <c r="EA19" i="1"/>
  <c r="DG6" i="7"/>
  <c r="EA541" i="1"/>
  <c r="EF755" i="1"/>
  <c r="EF737" i="1"/>
  <c r="EE741" i="1" s="1"/>
  <c r="EE745" i="1" s="1"/>
  <c r="EF719" i="1"/>
  <c r="DY6" i="7"/>
  <c r="ES685" i="1"/>
  <c r="ES542" i="1"/>
  <c r="ES19" i="1"/>
  <c r="DY3" i="7" s="1"/>
  <c r="FF755" i="1"/>
  <c r="FF737" i="1"/>
  <c r="FF719" i="1"/>
  <c r="FF556" i="1"/>
  <c r="FF15" i="1" s="1"/>
  <c r="FE572" i="1"/>
  <c r="DR572" i="1"/>
  <c r="DS556" i="1"/>
  <c r="DS15" i="1" s="1"/>
  <c r="EZ719" i="1"/>
  <c r="EZ755" i="1"/>
  <c r="EZ737" i="1"/>
  <c r="X3" i="7"/>
  <c r="X8" i="7" s="1"/>
  <c r="AR22" i="1"/>
  <c r="X11" i="7" s="1"/>
  <c r="BF707" i="1"/>
  <c r="BE723" i="1"/>
  <c r="BM32" i="1"/>
  <c r="DN558" i="1"/>
  <c r="DN557" i="1"/>
  <c r="DN23" i="1" s="1"/>
  <c r="CT12" i="7" s="1"/>
  <c r="DN576" i="1"/>
  <c r="DN559" i="1" s="1"/>
  <c r="DN33" i="1" s="1"/>
  <c r="CT35" i="7" s="1"/>
  <c r="CX557" i="1"/>
  <c r="CX23" i="1" s="1"/>
  <c r="CD12" i="7" s="1"/>
  <c r="CX576" i="1"/>
  <c r="CX559" i="1" s="1"/>
  <c r="CX33" i="1" s="1"/>
  <c r="CD35" i="7" s="1"/>
  <c r="CX558" i="1"/>
  <c r="DU17" i="1"/>
  <c r="EG572" i="1"/>
  <c r="EG32" i="1"/>
  <c r="BR759" i="1"/>
  <c r="CZ21" i="1"/>
  <c r="CF10" i="7" s="1"/>
  <c r="CY32" i="1"/>
  <c r="CV680" i="1"/>
  <c r="CV16" i="1" s="1"/>
  <c r="CV17" i="1" s="1"/>
  <c r="CV13" i="1"/>
  <c r="CV14" i="1" s="1"/>
  <c r="CV542" i="1"/>
  <c r="CV541" i="1"/>
  <c r="CV685" i="1"/>
  <c r="CB6" i="7"/>
  <c r="CV19" i="1"/>
  <c r="GJ719" i="1"/>
  <c r="GJ755" i="1"/>
  <c r="GI759" i="1" s="1"/>
  <c r="GI763" i="1" s="1"/>
  <c r="GJ737" i="1"/>
  <c r="GI741" i="1" s="1"/>
  <c r="AN550" i="1"/>
  <c r="AN38" i="1" s="1"/>
  <c r="T65" i="7" s="1"/>
  <c r="AT550" i="1"/>
  <c r="AT38" i="1" s="1"/>
  <c r="Z65" i="7" s="1"/>
  <c r="BM550" i="1"/>
  <c r="BM38" i="1" s="1"/>
  <c r="AS65" i="7" s="1"/>
  <c r="CI550" i="1"/>
  <c r="CI38" i="1" s="1"/>
  <c r="BO65" i="7" s="1"/>
  <c r="BJ550" i="1"/>
  <c r="BJ38" i="1" s="1"/>
  <c r="AP65" i="7" s="1"/>
  <c r="I65" i="5" s="1"/>
  <c r="DC550" i="1"/>
  <c r="DC38" i="1" s="1"/>
  <c r="CI65" i="7" s="1"/>
  <c r="CC550" i="1"/>
  <c r="CC38" i="1" s="1"/>
  <c r="BI65" i="7" s="1"/>
  <c r="BA550" i="1"/>
  <c r="BA38" i="1" s="1"/>
  <c r="AG65" i="7" s="1"/>
  <c r="CO550" i="1"/>
  <c r="CO38" i="1" s="1"/>
  <c r="BU65" i="7" s="1"/>
  <c r="BV550" i="1"/>
  <c r="BV38" i="1" s="1"/>
  <c r="BB65" i="7" s="1"/>
  <c r="J65" i="5" s="1"/>
  <c r="BG550" i="1"/>
  <c r="BG38" i="1" s="1"/>
  <c r="AM65" i="7" s="1"/>
  <c r="AU550" i="1"/>
  <c r="AU38" i="1" s="1"/>
  <c r="AA65" i="7" s="1"/>
  <c r="BE550" i="1"/>
  <c r="BE38" i="1" s="1"/>
  <c r="AK65" i="7" s="1"/>
  <c r="AE550" i="1"/>
  <c r="AE38" i="1" s="1"/>
  <c r="K65" i="7" s="1"/>
  <c r="AL550" i="1"/>
  <c r="AL38" i="1" s="1"/>
  <c r="R65" i="7" s="1"/>
  <c r="G65" i="5" s="1"/>
  <c r="BB550" i="1"/>
  <c r="BB38" i="1" s="1"/>
  <c r="AH65" i="7" s="1"/>
  <c r="BF550" i="1"/>
  <c r="BF38" i="1" s="1"/>
  <c r="AL65" i="7" s="1"/>
  <c r="CE550" i="1"/>
  <c r="CE38" i="1" s="1"/>
  <c r="BK65" i="7" s="1"/>
  <c r="ET550" i="1"/>
  <c r="ET38" i="1" s="1"/>
  <c r="DZ65" i="7" s="1"/>
  <c r="EZ550" i="1"/>
  <c r="EZ38" i="1" s="1"/>
  <c r="EF65" i="7" s="1"/>
  <c r="AZ550" i="1"/>
  <c r="AZ38" i="1" s="1"/>
  <c r="AF65" i="7" s="1"/>
  <c r="DS550" i="1"/>
  <c r="DS38" i="1" s="1"/>
  <c r="CY65" i="7" s="1"/>
  <c r="DL550" i="1"/>
  <c r="DL38" i="1" s="1"/>
  <c r="CR65" i="7" s="1"/>
  <c r="DI550" i="1"/>
  <c r="DI38" i="1" s="1"/>
  <c r="CO65" i="7" s="1"/>
  <c r="DZ550" i="1"/>
  <c r="DZ38" i="1" s="1"/>
  <c r="DF65" i="7" s="1"/>
  <c r="CH550" i="1"/>
  <c r="CH38" i="1" s="1"/>
  <c r="BN65" i="7" s="1"/>
  <c r="K65" i="5" s="1"/>
  <c r="DW550" i="1"/>
  <c r="DW38" i="1" s="1"/>
  <c r="DC65" i="7" s="1"/>
  <c r="EE550" i="1"/>
  <c r="EE38" i="1" s="1"/>
  <c r="DK65" i="7" s="1"/>
  <c r="EB550" i="1"/>
  <c r="EB38" i="1" s="1"/>
  <c r="DH65" i="7" s="1"/>
  <c r="EC550" i="1"/>
  <c r="EC38" i="1" s="1"/>
  <c r="DI65" i="7" s="1"/>
  <c r="AD550" i="1"/>
  <c r="AD38" i="1" s="1"/>
  <c r="J65" i="7" s="1"/>
  <c r="DF550" i="1"/>
  <c r="DF38" i="1" s="1"/>
  <c r="CL65" i="7" s="1"/>
  <c r="M65" i="5" s="1"/>
  <c r="DT550" i="1"/>
  <c r="DT38" i="1" s="1"/>
  <c r="CZ65" i="7" s="1"/>
  <c r="EF550" i="1"/>
  <c r="EF38" i="1" s="1"/>
  <c r="DL65" i="7" s="1"/>
  <c r="EG550" i="1"/>
  <c r="EG38" i="1" s="1"/>
  <c r="DM65" i="7" s="1"/>
  <c r="FT550" i="1"/>
  <c r="FT38" i="1" s="1"/>
  <c r="EZ65" i="7" s="1"/>
  <c r="FV550" i="1"/>
  <c r="FV38" i="1" s="1"/>
  <c r="FB65" i="7" s="1"/>
  <c r="FA550" i="1"/>
  <c r="FA38" i="1" s="1"/>
  <c r="EG65" i="7" s="1"/>
  <c r="GN550" i="1"/>
  <c r="GN38" i="1" s="1"/>
  <c r="FT65" i="7" s="1"/>
  <c r="FZ550" i="1"/>
  <c r="FZ38" i="1" s="1"/>
  <c r="FF65" i="7" s="1"/>
  <c r="S65" i="5" s="1"/>
  <c r="GB550" i="1"/>
  <c r="GB38" i="1" s="1"/>
  <c r="FH65" i="7" s="1"/>
  <c r="GD550" i="1"/>
  <c r="GD38" i="1" s="1"/>
  <c r="FJ65" i="7" s="1"/>
  <c r="FS550" i="1"/>
  <c r="FS38" i="1" s="1"/>
  <c r="EY65" i="7" s="1"/>
  <c r="GV550" i="1"/>
  <c r="GV38" i="1" s="1"/>
  <c r="GB65" i="7" s="1"/>
  <c r="GH550" i="1"/>
  <c r="GH38" i="1" s="1"/>
  <c r="FN65" i="7" s="1"/>
  <c r="G6" i="7"/>
  <c r="AA19" i="1"/>
  <c r="W533" i="1"/>
  <c r="AA542" i="1"/>
  <c r="AA541" i="1"/>
  <c r="AA685" i="1"/>
  <c r="AA572" i="1"/>
  <c r="W568" i="1"/>
  <c r="AA556" i="1"/>
  <c r="AA680" i="1" s="1"/>
  <c r="AA16" i="1" s="1"/>
  <c r="BD680" i="1"/>
  <c r="BD16" i="1" s="1"/>
  <c r="BD17" i="1" s="1"/>
  <c r="BS32" i="1"/>
  <c r="CV6" i="7"/>
  <c r="DP542" i="1"/>
  <c r="DP685" i="1"/>
  <c r="DP19" i="1"/>
  <c r="DP541" i="1"/>
  <c r="CM755" i="1"/>
  <c r="CL759" i="1" s="1"/>
  <c r="CM737" i="1"/>
  <c r="CL741" i="1" s="1"/>
  <c r="CM719" i="1"/>
  <c r="GO723" i="1"/>
  <c r="GP707" i="1"/>
  <c r="BJ542" i="1"/>
  <c r="BJ21" i="1"/>
  <c r="AP10" i="7" s="1"/>
  <c r="FC558" i="1"/>
  <c r="FC557" i="1"/>
  <c r="FC23" i="1" s="1"/>
  <c r="EI12" i="7" s="1"/>
  <c r="FC723" i="1"/>
  <c r="FD707" i="1"/>
  <c r="AL759" i="1"/>
  <c r="BC707" i="1"/>
  <c r="BB723" i="1"/>
  <c r="AZ519" i="1"/>
  <c r="AZ13" i="1"/>
  <c r="AZ14" i="1" s="1"/>
  <c r="AZ680" i="1"/>
  <c r="AZ16" i="1" s="1"/>
  <c r="AZ17" i="1" s="1"/>
  <c r="DD21" i="1"/>
  <c r="CJ10" i="7" s="1"/>
  <c r="CJ3" i="7"/>
  <c r="CJ8" i="7" s="1"/>
  <c r="AJ3" i="7"/>
  <c r="AJ8" i="7" s="1"/>
  <c r="BD22" i="1"/>
  <c r="AJ11" i="7" s="1"/>
  <c r="GT741" i="1"/>
  <c r="GS741" i="1"/>
  <c r="GS745" i="1" s="1"/>
  <c r="EC8" i="7"/>
  <c r="GQ576" i="1"/>
  <c r="GQ559" i="1" s="1"/>
  <c r="GQ33" i="1" s="1"/>
  <c r="FW35" i="7" s="1"/>
  <c r="GQ558" i="1"/>
  <c r="GQ557" i="1"/>
  <c r="GQ23" i="1" s="1"/>
  <c r="FW12" i="7" s="1"/>
  <c r="FQ723" i="1"/>
  <c r="FR707" i="1"/>
  <c r="FG3" i="7"/>
  <c r="AO68" i="6"/>
  <c r="DQ572" i="1"/>
  <c r="FT707" i="1"/>
  <c r="AO707" i="1"/>
  <c r="AN723" i="1"/>
  <c r="FF8" i="7"/>
  <c r="GI572" i="1"/>
  <c r="FQ685" i="1"/>
  <c r="FQ19" i="1"/>
  <c r="EW3" i="7" s="1"/>
  <c r="EW6" i="7"/>
  <c r="FQ542" i="1"/>
  <c r="EG755" i="1"/>
  <c r="EG759" i="1" s="1"/>
  <c r="EG719" i="1"/>
  <c r="EG737" i="1"/>
  <c r="EG685" i="1"/>
  <c r="EG19" i="1"/>
  <c r="DM3" i="7" s="1"/>
  <c r="DM6" i="7"/>
  <c r="EG542" i="1"/>
  <c r="GM737" i="1"/>
  <c r="GM755" i="1"/>
  <c r="GM719" i="1"/>
  <c r="AX14" i="1"/>
  <c r="AX755" i="1"/>
  <c r="AW759" i="1" s="1"/>
  <c r="AW763" i="1" s="1"/>
  <c r="AX737" i="1"/>
  <c r="AW741" i="1" s="1"/>
  <c r="AW745" i="1" s="1"/>
  <c r="AX719" i="1"/>
  <c r="BL19" i="1"/>
  <c r="AR6" i="7"/>
  <c r="BL541" i="1"/>
  <c r="BL685" i="1"/>
  <c r="ED545" i="1"/>
  <c r="ED30" i="1"/>
  <c r="DJ28" i="7" s="1"/>
  <c r="DJ31" i="7"/>
  <c r="EE685" i="1"/>
  <c r="EE542" i="1"/>
  <c r="EE19" i="1"/>
  <c r="DK6" i="7"/>
  <c r="CF545" i="1"/>
  <c r="CF30" i="1"/>
  <c r="BL28" i="7" s="1"/>
  <c r="BL31" i="7"/>
  <c r="R6" i="7"/>
  <c r="AL19" i="1"/>
  <c r="AL541" i="1"/>
  <c r="AL685" i="1"/>
  <c r="BF545" i="1"/>
  <c r="AL31" i="7"/>
  <c r="BF30" i="1"/>
  <c r="AL28" i="7" s="1"/>
  <c r="EP30" i="1"/>
  <c r="DV28" i="7" s="1"/>
  <c r="DV31" i="7"/>
  <c r="EP545" i="1"/>
  <c r="DO33" i="7"/>
  <c r="AU755" i="1"/>
  <c r="AT759" i="1" s="1"/>
  <c r="AU737" i="1"/>
  <c r="AT741" i="1" s="1"/>
  <c r="AU719" i="1"/>
  <c r="AU723" i="1" s="1"/>
  <c r="DQ680" i="1"/>
  <c r="DQ16" i="1" s="1"/>
  <c r="DQ13" i="1"/>
  <c r="DQ14" i="1" s="1"/>
  <c r="DQ737" i="1"/>
  <c r="DQ741" i="1" s="1"/>
  <c r="DQ719" i="1"/>
  <c r="DQ755" i="1"/>
  <c r="DP759" i="1" s="1"/>
  <c r="FJ542" i="1"/>
  <c r="FJ19" i="1"/>
  <c r="EP3" i="7" s="1"/>
  <c r="EP6" i="7"/>
  <c r="FJ685" i="1"/>
  <c r="FJ556" i="1"/>
  <c r="FJ15" i="1" s="1"/>
  <c r="FI572" i="1"/>
  <c r="FJ576" i="1" s="1"/>
  <c r="FJ559" i="1" s="1"/>
  <c r="FJ33" i="1" s="1"/>
  <c r="EP35" i="7" s="1"/>
  <c r="BQ14" i="1"/>
  <c r="BQ755" i="1"/>
  <c r="BP759" i="1" s="1"/>
  <c r="BQ737" i="1"/>
  <c r="BP741" i="1" s="1"/>
  <c r="BP745" i="1" s="1"/>
  <c r="BQ719" i="1"/>
  <c r="AH572" i="1"/>
  <c r="AI556" i="1"/>
  <c r="CB31" i="7"/>
  <c r="CV30" i="1"/>
  <c r="CB28" i="7" s="1"/>
  <c r="CV545" i="1"/>
  <c r="CW737" i="1"/>
  <c r="CV741" i="1" s="1"/>
  <c r="CW14" i="1"/>
  <c r="CW719" i="1"/>
  <c r="CW755" i="1"/>
  <c r="DB13" i="1"/>
  <c r="DB14" i="1" s="1"/>
  <c r="DB680" i="1"/>
  <c r="DB16" i="1" s="1"/>
  <c r="DB17" i="1" s="1"/>
  <c r="CH542" i="1"/>
  <c r="CH19" i="1"/>
  <c r="BN6" i="7"/>
  <c r="CH541" i="1"/>
  <c r="CH21" i="1" s="1"/>
  <c r="BN10" i="7" s="1"/>
  <c r="CH685" i="1"/>
  <c r="AV545" i="1"/>
  <c r="AB31" i="7"/>
  <c r="AV30" i="1"/>
  <c r="AB28" i="7" s="1"/>
  <c r="AL13" i="1"/>
  <c r="AL14" i="1" s="1"/>
  <c r="AL680" i="1"/>
  <c r="AL16" i="1" s="1"/>
  <c r="AL17" i="1" s="1"/>
  <c r="AT519" i="1"/>
  <c r="AT13" i="1"/>
  <c r="AT14" i="1" s="1"/>
  <c r="AT680" i="1"/>
  <c r="AT16" i="1" s="1"/>
  <c r="AT17" i="1" s="1"/>
  <c r="AT542" i="1"/>
  <c r="AT19" i="1"/>
  <c r="Z6" i="7"/>
  <c r="H6" i="5" s="1"/>
  <c r="AT541" i="1"/>
  <c r="AT685" i="1"/>
  <c r="BF680" i="1"/>
  <c r="BF16" i="1" s="1"/>
  <c r="BF17" i="1" s="1"/>
  <c r="BF15" i="1"/>
  <c r="DT32" i="1"/>
  <c r="BW33" i="7"/>
  <c r="BH33" i="7"/>
  <c r="BC680" i="1"/>
  <c r="BC16" i="1" s="1"/>
  <c r="BR32" i="1"/>
  <c r="CY558" i="1"/>
  <c r="CY557" i="1"/>
  <c r="CY23" i="1" s="1"/>
  <c r="CE12" i="7" s="1"/>
  <c r="CY576" i="1"/>
  <c r="CY559" i="1" s="1"/>
  <c r="CY33" i="1" s="1"/>
  <c r="CE35" i="7" s="1"/>
  <c r="AD741" i="1"/>
  <c r="AC741" i="1"/>
  <c r="GB745" i="1"/>
  <c r="AO32" i="1"/>
  <c r="AO689" i="1"/>
  <c r="AO34" i="1" s="1"/>
  <c r="BI759" i="1"/>
  <c r="BC542" i="1"/>
  <c r="BC21" i="1"/>
  <c r="AI10" i="7" s="1"/>
  <c r="BO723" i="1"/>
  <c r="BP707" i="1"/>
  <c r="BO759" i="1"/>
  <c r="FO707" i="1"/>
  <c r="FN723" i="1"/>
  <c r="DL576" i="1"/>
  <c r="DL559" i="1" s="1"/>
  <c r="DL33" i="1" s="1"/>
  <c r="CR35" i="7" s="1"/>
  <c r="DL558" i="1"/>
  <c r="DL557" i="1"/>
  <c r="DL23" i="1" s="1"/>
  <c r="CR12" i="7" s="1"/>
  <c r="CN759" i="1"/>
  <c r="AH542" i="1"/>
  <c r="AH21" i="1"/>
  <c r="N10" i="7" s="1"/>
  <c r="DR21" i="1"/>
  <c r="CX10" i="7" s="1"/>
  <c r="EZ8" i="7"/>
  <c r="CS576" i="1"/>
  <c r="CS559" i="1" s="1"/>
  <c r="CS33" i="1" s="1"/>
  <c r="BY35" i="7" s="1"/>
  <c r="CS558" i="1"/>
  <c r="CS557" i="1"/>
  <c r="CS23" i="1" s="1"/>
  <c r="BY12" i="7" s="1"/>
  <c r="U3" i="7"/>
  <c r="U8" i="7" s="1"/>
  <c r="AO22" i="1"/>
  <c r="U11" i="7" s="1"/>
  <c r="FN31" i="7"/>
  <c r="GH545" i="1"/>
  <c r="GH30" i="1"/>
  <c r="FN28" i="7" s="1"/>
  <c r="DT680" i="1"/>
  <c r="DT16" i="1" s="1"/>
  <c r="DT13" i="1"/>
  <c r="DT14" i="1" s="1"/>
  <c r="DT542" i="1"/>
  <c r="DT19" i="1"/>
  <c r="CZ6" i="7"/>
  <c r="DT685" i="1"/>
  <c r="DT541" i="1"/>
  <c r="AR13" i="1"/>
  <c r="AR14" i="1" s="1"/>
  <c r="AR680" i="1"/>
  <c r="AR16" i="1" s="1"/>
  <c r="AR17" i="1" s="1"/>
  <c r="AS14" i="1"/>
  <c r="AR572" i="1"/>
  <c r="AS556" i="1"/>
  <c r="GO19" i="1"/>
  <c r="FU3" i="7" s="1"/>
  <c r="FU6" i="7"/>
  <c r="GO685" i="1"/>
  <c r="GO542" i="1"/>
  <c r="CF755" i="1"/>
  <c r="CE759" i="1" s="1"/>
  <c r="CE763" i="1" s="1"/>
  <c r="CF14" i="1"/>
  <c r="CF737" i="1"/>
  <c r="CF719" i="1"/>
  <c r="GV685" i="1"/>
  <c r="GV19" i="1"/>
  <c r="GB3" i="7" s="1"/>
  <c r="GB6" i="7"/>
  <c r="GV542" i="1"/>
  <c r="CC545" i="1"/>
  <c r="CC30" i="1"/>
  <c r="BI28" i="7" s="1"/>
  <c r="BI31" i="7"/>
  <c r="CO31" i="7"/>
  <c r="DI545" i="1"/>
  <c r="DI30" i="1"/>
  <c r="CO28" i="7" s="1"/>
  <c r="DG556" i="1"/>
  <c r="DG15" i="1" s="1"/>
  <c r="DF572" i="1"/>
  <c r="BA545" i="1"/>
  <c r="BA30" i="1"/>
  <c r="AG28" i="7" s="1"/>
  <c r="AG31" i="7"/>
  <c r="BZ545" i="1"/>
  <c r="BF31" i="7"/>
  <c r="BZ30" i="1"/>
  <c r="BF28" i="7" s="1"/>
  <c r="GF556" i="1"/>
  <c r="GF15" i="1" s="1"/>
  <c r="GE572" i="1"/>
  <c r="AE572" i="1"/>
  <c r="AF556" i="1"/>
  <c r="CI755" i="1"/>
  <c r="CH759" i="1" s="1"/>
  <c r="CI719" i="1"/>
  <c r="CI737" i="1"/>
  <c r="CH741" i="1" s="1"/>
  <c r="GL737" i="1"/>
  <c r="GL719" i="1"/>
  <c r="GL755" i="1"/>
  <c r="GA6" i="7"/>
  <c r="GU685" i="1"/>
  <c r="GU542" i="1"/>
  <c r="GU19" i="1"/>
  <c r="GA3" i="7" s="1"/>
  <c r="CK755" i="1"/>
  <c r="CJ759" i="1" s="1"/>
  <c r="CK737" i="1"/>
  <c r="CJ741" i="1" s="1"/>
  <c r="CK719" i="1"/>
  <c r="CJ572" i="1"/>
  <c r="CK556" i="1"/>
  <c r="AJ755" i="1"/>
  <c r="AI759" i="1" s="1"/>
  <c r="AI763" i="1" s="1"/>
  <c r="AJ737" i="1"/>
  <c r="AI741" i="1" s="1"/>
  <c r="AJ719" i="1"/>
  <c r="GA723" i="1"/>
  <c r="GA1103" i="1" s="1"/>
  <c r="GA1107" i="1" s="1"/>
  <c r="FG38" i="7" s="1"/>
  <c r="GB707" i="1"/>
  <c r="BK755" i="1"/>
  <c r="BJ759" i="1" s="1"/>
  <c r="BK719" i="1"/>
  <c r="BK737" i="1"/>
  <c r="BJ741" i="1" s="1"/>
  <c r="BK17" i="1"/>
  <c r="BW3" i="7"/>
  <c r="BW8" i="7" s="1"/>
  <c r="CQ22" i="1"/>
  <c r="BW11" i="7" s="1"/>
  <c r="FM737" i="1"/>
  <c r="FL741" i="1" s="1"/>
  <c r="FL745" i="1" s="1"/>
  <c r="FM755" i="1"/>
  <c r="FL759" i="1" s="1"/>
  <c r="FL763" i="1" s="1"/>
  <c r="FM719" i="1"/>
  <c r="AQ576" i="1"/>
  <c r="AQ559" i="1" s="1"/>
  <c r="AQ33" i="1" s="1"/>
  <c r="W35" i="7" s="1"/>
  <c r="AQ557" i="1"/>
  <c r="AQ23" i="1" s="1"/>
  <c r="W12" i="7" s="1"/>
  <c r="AQ558" i="1"/>
  <c r="BF21" i="1"/>
  <c r="AL10" i="7" s="1"/>
  <c r="BM759" i="1"/>
  <c r="ET723" i="1"/>
  <c r="EU707" i="1"/>
  <c r="DO680" i="1"/>
  <c r="DO16" i="1" s="1"/>
  <c r="DH707" i="1"/>
  <c r="DG723" i="1"/>
  <c r="CY680" i="1"/>
  <c r="CY16" i="1" s="1"/>
  <c r="BK3" i="7"/>
  <c r="BK8" i="7" s="1"/>
  <c r="CE22" i="1"/>
  <c r="BK11" i="7" s="1"/>
  <c r="FM31" i="7"/>
  <c r="GG545" i="1"/>
  <c r="GG30" i="1"/>
  <c r="FM28" i="7" s="1"/>
  <c r="CQ759" i="1"/>
  <c r="EY755" i="1"/>
  <c r="EY719" i="1"/>
  <c r="EY737" i="1"/>
  <c r="EX741" i="1" s="1"/>
  <c r="AD33" i="7"/>
  <c r="CC21" i="1"/>
  <c r="BI10" i="7" s="1"/>
  <c r="BR576" i="1"/>
  <c r="BR559" i="1" s="1"/>
  <c r="BR33" i="1" s="1"/>
  <c r="AX35" i="7" s="1"/>
  <c r="BR557" i="1"/>
  <c r="BR23" i="1" s="1"/>
  <c r="AX12" i="7" s="1"/>
  <c r="BR558" i="1"/>
  <c r="FV19" i="1"/>
  <c r="FB3" i="7" s="1"/>
  <c r="FB6" i="7"/>
  <c r="FV542" i="1"/>
  <c r="FV685" i="1"/>
  <c r="CZ759" i="1"/>
  <c r="CY759" i="1"/>
  <c r="GE556" i="1"/>
  <c r="GE15" i="1" s="1"/>
  <c r="GD572" i="1"/>
  <c r="I33" i="7"/>
  <c r="AP545" i="1"/>
  <c r="V31" i="7"/>
  <c r="AP30" i="1"/>
  <c r="V28" i="7" s="1"/>
  <c r="EC680" i="1"/>
  <c r="EC16" i="1" s="1"/>
  <c r="EC17" i="1" s="1"/>
  <c r="EC13" i="1"/>
  <c r="EC14" i="1" s="1"/>
  <c r="BS759" i="1"/>
  <c r="CK545" i="1"/>
  <c r="BQ31" i="7"/>
  <c r="CK30" i="1"/>
  <c r="BQ28" i="7" s="1"/>
  <c r="AD545" i="1"/>
  <c r="J31" i="7"/>
  <c r="AD30" i="1"/>
  <c r="J28" i="7" s="1"/>
  <c r="BH572" i="1"/>
  <c r="BI556" i="1"/>
  <c r="BI15" i="1" s="1"/>
  <c r="EZ30" i="1"/>
  <c r="EF28" i="7" s="1"/>
  <c r="EF31" i="7"/>
  <c r="EZ545" i="1"/>
  <c r="BG545" i="1"/>
  <c r="BG30" i="1"/>
  <c r="AM28" i="7" s="1"/>
  <c r="AM31" i="7"/>
  <c r="GV572" i="1"/>
  <c r="GW556" i="1"/>
  <c r="GW15" i="1" s="1"/>
  <c r="GV30" i="1"/>
  <c r="GB28" i="7" s="1"/>
  <c r="GB31" i="7"/>
  <c r="GV545" i="1"/>
  <c r="CM572" i="1"/>
  <c r="CN556" i="1"/>
  <c r="CN15" i="1" s="1"/>
  <c r="AK33" i="7"/>
  <c r="ET32" i="1"/>
  <c r="EL31" i="7"/>
  <c r="FF545" i="1"/>
  <c r="FF30" i="1"/>
  <c r="EL28" i="7" s="1"/>
  <c r="DU21" i="1"/>
  <c r="DA10" i="7" s="1"/>
  <c r="FV31" i="7"/>
  <c r="GP545" i="1"/>
  <c r="GP30" i="1"/>
  <c r="FV28" i="7" s="1"/>
  <c r="FW6" i="7"/>
  <c r="GQ685" i="1"/>
  <c r="GQ542" i="1"/>
  <c r="GQ19" i="1"/>
  <c r="FW3" i="7" s="1"/>
  <c r="AC576" i="1"/>
  <c r="AC559" i="1" s="1"/>
  <c r="AC33" i="1" s="1"/>
  <c r="I35" i="7" s="1"/>
  <c r="AC557" i="1"/>
  <c r="AC23" i="1" s="1"/>
  <c r="I12" i="7" s="1"/>
  <c r="AC558" i="1"/>
  <c r="BS576" i="1"/>
  <c r="BS559" i="1" s="1"/>
  <c r="BS33" i="1" s="1"/>
  <c r="AY35" i="7" s="1"/>
  <c r="BS557" i="1"/>
  <c r="BS558" i="1"/>
  <c r="EH741" i="1"/>
  <c r="AB3" i="7"/>
  <c r="AB8" i="7" s="1"/>
  <c r="AV22" i="1"/>
  <c r="AB11" i="7" s="1"/>
  <c r="CA741" i="1"/>
  <c r="CB745" i="1" s="1"/>
  <c r="DF680" i="1"/>
  <c r="DF16" i="1" s="1"/>
  <c r="AM519" i="1"/>
  <c r="AM13" i="1"/>
  <c r="AM14" i="1" s="1"/>
  <c r="AM680" i="1"/>
  <c r="AM16" i="1" s="1"/>
  <c r="AM17" i="1" s="1"/>
  <c r="EU3" i="7"/>
  <c r="DM17" i="1"/>
  <c r="DC741" i="1"/>
  <c r="FP19" i="1"/>
  <c r="EV3" i="7" s="1"/>
  <c r="EV6" i="7"/>
  <c r="FP542" i="1"/>
  <c r="FP685" i="1"/>
  <c r="EV31" i="7"/>
  <c r="FP545" i="1"/>
  <c r="FP30" i="1"/>
  <c r="EV28" i="7" s="1"/>
  <c r="AG689" i="1"/>
  <c r="AG34" i="1" s="1"/>
  <c r="AG32" i="1"/>
  <c r="CW33" i="7"/>
  <c r="I3" i="7"/>
  <c r="I8" i="7" s="1"/>
  <c r="AC22" i="1"/>
  <c r="I11" i="7" s="1"/>
  <c r="AC1119" i="1"/>
  <c r="I21" i="7" s="1"/>
  <c r="GH741" i="1"/>
  <c r="GH745" i="1" s="1"/>
  <c r="EO759" i="1"/>
  <c r="DY755" i="1"/>
  <c r="DY719" i="1"/>
  <c r="DY737" i="1"/>
  <c r="DV13" i="1"/>
  <c r="DV14" i="1" s="1"/>
  <c r="DV680" i="1"/>
  <c r="DV16" i="1" s="1"/>
  <c r="DV17" i="1" s="1"/>
  <c r="DU545" i="1"/>
  <c r="DU30" i="1"/>
  <c r="DA28" i="7" s="1"/>
  <c r="DA31" i="7"/>
  <c r="FC556" i="1"/>
  <c r="FC15" i="1" s="1"/>
  <c r="FB572" i="1"/>
  <c r="FC576" i="1" s="1"/>
  <c r="FC559" i="1" s="1"/>
  <c r="FC33" i="1" s="1"/>
  <c r="EI35" i="7" s="1"/>
  <c r="EH31" i="7"/>
  <c r="FB545" i="1"/>
  <c r="FB30" i="1"/>
  <c r="EH28" i="7" s="1"/>
  <c r="FH572" i="1"/>
  <c r="FI556" i="1"/>
  <c r="FI15" i="1" s="1"/>
  <c r="DA13" i="1"/>
  <c r="DA14" i="1" s="1"/>
  <c r="DA680" i="1"/>
  <c r="DA16" i="1" s="1"/>
  <c r="CD6" i="7"/>
  <c r="CX541" i="1"/>
  <c r="CX19" i="1"/>
  <c r="CX685" i="1"/>
  <c r="CS14" i="1"/>
  <c r="CS755" i="1"/>
  <c r="CR759" i="1" s="1"/>
  <c r="CS719" i="1"/>
  <c r="CS737" i="1"/>
  <c r="CR741" i="1" s="1"/>
  <c r="CR745" i="1" s="1"/>
  <c r="GG707" i="1"/>
  <c r="CU680" i="1"/>
  <c r="CU16" i="1" s="1"/>
  <c r="CU17" i="1" s="1"/>
  <c r="CU13" i="1"/>
  <c r="CU14" i="1" s="1"/>
  <c r="FV30" i="1"/>
  <c r="FB28" i="7" s="1"/>
  <c r="FB31" i="7"/>
  <c r="FV545" i="1"/>
  <c r="BT545" i="1"/>
  <c r="BT30" i="1"/>
  <c r="AZ28" i="7" s="1"/>
  <c r="AZ31" i="7"/>
  <c r="GK719" i="1"/>
  <c r="GK737" i="1"/>
  <c r="GK755" i="1"/>
  <c r="GJ759" i="1" s="1"/>
  <c r="GJ763" i="1" s="1"/>
  <c r="GX545" i="1"/>
  <c r="GX30" i="1"/>
  <c r="GD28" i="7" s="1"/>
  <c r="GD31" i="7"/>
  <c r="EL572" i="1"/>
  <c r="EM556" i="1"/>
  <c r="EM15" i="1" s="1"/>
  <c r="DI680" i="1"/>
  <c r="DI16" i="1" s="1"/>
  <c r="DI17" i="1" s="1"/>
  <c r="DI13" i="1"/>
  <c r="DI14" i="1" s="1"/>
  <c r="DI719" i="1"/>
  <c r="DI737" i="1"/>
  <c r="DH741" i="1" s="1"/>
  <c r="DI755" i="1"/>
  <c r="DH759" i="1" s="1"/>
  <c r="GN19" i="1"/>
  <c r="FT3" i="7" s="1"/>
  <c r="FT6" i="7"/>
  <c r="GN542" i="1"/>
  <c r="GN685" i="1"/>
  <c r="GR572" i="1"/>
  <c r="GS556" i="1"/>
  <c r="GS15" i="1" s="1"/>
  <c r="FX31" i="7"/>
  <c r="GR545" i="1"/>
  <c r="GR30" i="1"/>
  <c r="FX28" i="7" s="1"/>
  <c r="CI545" i="1"/>
  <c r="BO31" i="7"/>
  <c r="CI30" i="1"/>
  <c r="BO28" i="7" s="1"/>
  <c r="AB542" i="1"/>
  <c r="AB19" i="1"/>
  <c r="AB541" i="1"/>
  <c r="H6" i="7"/>
  <c r="AB685" i="1"/>
  <c r="AR707" i="1"/>
  <c r="AQ723" i="1"/>
  <c r="BJ680" i="1"/>
  <c r="BJ16" i="1" s="1"/>
  <c r="BJ17" i="1" s="1"/>
  <c r="BM572" i="1"/>
  <c r="EZ31" i="7"/>
  <c r="FT545" i="1"/>
  <c r="FT30" i="1"/>
  <c r="EZ28" i="7" s="1"/>
  <c r="FX719" i="1"/>
  <c r="FX737" i="1"/>
  <c r="FW741" i="1" s="1"/>
  <c r="FX755" i="1"/>
  <c r="FW759" i="1" s="1"/>
  <c r="I6" i="5"/>
  <c r="DK19" i="1"/>
  <c r="CQ6" i="7"/>
  <c r="DK685" i="1"/>
  <c r="DK542" i="1"/>
  <c r="DK541" i="1"/>
  <c r="FE719" i="1"/>
  <c r="FE755" i="1"/>
  <c r="FD759" i="1" s="1"/>
  <c r="FD763" i="1" s="1"/>
  <c r="FE737" i="1"/>
  <c r="FD741" i="1" s="1"/>
  <c r="FD745" i="1" s="1"/>
  <c r="AY545" i="1"/>
  <c r="AE31" i="7"/>
  <c r="AY30" i="1"/>
  <c r="AE28" i="7" s="1"/>
  <c r="FA572" i="1"/>
  <c r="FB556" i="1"/>
  <c r="FB15" i="1" s="1"/>
  <c r="AF723" i="1"/>
  <c r="AF1103" i="1" s="1"/>
  <c r="AG707" i="1"/>
  <c r="GB558" i="1"/>
  <c r="GB576" i="1"/>
  <c r="GB559" i="1" s="1"/>
  <c r="GB33" i="1" s="1"/>
  <c r="FH35" i="7" s="1"/>
  <c r="GB557" i="1"/>
  <c r="GB23" i="1" s="1"/>
  <c r="FH12" i="7" s="1"/>
  <c r="DC32" i="1"/>
  <c r="AN1103" i="1" l="1"/>
  <c r="BM1103" i="1"/>
  <c r="CQ1103" i="1"/>
  <c r="AL1103" i="1"/>
  <c r="CA1103" i="1"/>
  <c r="AB1103" i="1"/>
  <c r="AC1103" i="1"/>
  <c r="BR1103" i="1"/>
  <c r="BS1103" i="1"/>
  <c r="CY1103" i="1"/>
  <c r="W38" i="1"/>
  <c r="BO1103" i="1"/>
  <c r="AG1107" i="1"/>
  <c r="M38" i="7" s="1"/>
  <c r="GB1107" i="1"/>
  <c r="FH38" i="7" s="1"/>
  <c r="AO1107" i="1"/>
  <c r="U38" i="7" s="1"/>
  <c r="AB576" i="1"/>
  <c r="AB559" i="1" s="1"/>
  <c r="AB33" i="1" s="1"/>
  <c r="H35" i="7" s="1"/>
  <c r="CA576" i="1"/>
  <c r="CA559" i="1" s="1"/>
  <c r="CA33" i="1" s="1"/>
  <c r="BG35" i="7" s="1"/>
  <c r="GH1103" i="1"/>
  <c r="GD741" i="1"/>
  <c r="GD745" i="1" s="1"/>
  <c r="GO1103" i="1"/>
  <c r="CN576" i="1"/>
  <c r="CN559" i="1" s="1"/>
  <c r="BO576" i="1"/>
  <c r="BO559" i="1" s="1"/>
  <c r="BO33" i="1" s="1"/>
  <c r="AU35" i="7" s="1"/>
  <c r="GO576" i="1"/>
  <c r="GO559" i="1" s="1"/>
  <c r="GO33" i="1" s="1"/>
  <c r="FU35" i="7" s="1"/>
  <c r="BX741" i="1"/>
  <c r="ES759" i="1"/>
  <c r="FO763" i="1"/>
  <c r="BS16" i="1"/>
  <c r="BS17" i="1" s="1"/>
  <c r="BS681" i="1"/>
  <c r="BG16" i="1"/>
  <c r="BG17" i="1" s="1"/>
  <c r="BG681" i="1"/>
  <c r="EB763" i="1"/>
  <c r="CD741" i="1"/>
  <c r="CD745" i="1" s="1"/>
  <c r="AK759" i="1"/>
  <c r="BN16" i="1"/>
  <c r="BN17" i="1" s="1"/>
  <c r="BN681" i="1"/>
  <c r="DX759" i="1"/>
  <c r="DJ63" i="7"/>
  <c r="O63" i="5" s="1"/>
  <c r="DJ23" i="7"/>
  <c r="ED1212" i="1"/>
  <c r="FH741" i="1"/>
  <c r="FH745" i="1" s="1"/>
  <c r="ET741" i="1"/>
  <c r="ET745" i="1" s="1"/>
  <c r="DW759" i="1"/>
  <c r="DW763" i="1" s="1"/>
  <c r="CA680" i="1"/>
  <c r="CA16" i="1" s="1"/>
  <c r="CA17" i="1" s="1"/>
  <c r="BS763" i="1"/>
  <c r="AM22" i="1"/>
  <c r="S11" i="7" s="1"/>
  <c r="L31" i="5"/>
  <c r="DX741" i="1"/>
  <c r="FH759" i="1"/>
  <c r="GQ759" i="1"/>
  <c r="GQ763" i="1" s="1"/>
  <c r="BZ33" i="7"/>
  <c r="AJ33" i="7"/>
  <c r="BD33" i="7"/>
  <c r="DY33" i="7"/>
  <c r="H33" i="7"/>
  <c r="EN33" i="7"/>
  <c r="BR33" i="7"/>
  <c r="BB680" i="1"/>
  <c r="DG759" i="1"/>
  <c r="DG763" i="1" s="1"/>
  <c r="DG33" i="7"/>
  <c r="AE759" i="1"/>
  <c r="AE763" i="1" s="1"/>
  <c r="FE33" i="7"/>
  <c r="DH763" i="1"/>
  <c r="T6" i="5"/>
  <c r="DM745" i="1"/>
  <c r="FS759" i="1"/>
  <c r="FS763" i="1" s="1"/>
  <c r="CX680" i="1"/>
  <c r="CX16" i="1" s="1"/>
  <c r="CX17" i="1" s="1"/>
  <c r="AE741" i="1"/>
  <c r="AF745" i="1" s="1"/>
  <c r="GJ741" i="1"/>
  <c r="GJ745" i="1" s="1"/>
  <c r="BE680" i="1"/>
  <c r="BE16" i="1" s="1"/>
  <c r="BE17" i="1" s="1"/>
  <c r="FG759" i="1"/>
  <c r="DD22" i="1"/>
  <c r="CJ11" i="7" s="1"/>
  <c r="GP763" i="1"/>
  <c r="DN707" i="1"/>
  <c r="FU759" i="1"/>
  <c r="EV33" i="7"/>
  <c r="DY759" i="1"/>
  <c r="BJ763" i="1"/>
  <c r="EA33" i="7"/>
  <c r="ET707" i="1"/>
  <c r="DR33" i="7"/>
  <c r="S6" i="5"/>
  <c r="AN68" i="6"/>
  <c r="FV33" i="7"/>
  <c r="EL33" i="7"/>
  <c r="CO33" i="7"/>
  <c r="DZ22" i="1"/>
  <c r="DF11" i="7" s="1"/>
  <c r="BY33" i="7"/>
  <c r="DH33" i="7"/>
  <c r="FZ33" i="7"/>
  <c r="FT33" i="7"/>
  <c r="BX759" i="1"/>
  <c r="BX763" i="1" s="1"/>
  <c r="DV33" i="7"/>
  <c r="DJ33" i="7"/>
  <c r="DY8" i="7"/>
  <c r="DP33" i="7"/>
  <c r="FD8" i="7"/>
  <c r="FC8" i="7"/>
  <c r="EO8" i="7"/>
  <c r="DA33" i="7"/>
  <c r="AG33" i="7"/>
  <c r="GB8" i="7"/>
  <c r="EO33" i="7"/>
  <c r="FY33" i="7"/>
  <c r="FW8" i="7"/>
  <c r="BI33" i="7"/>
  <c r="FJ8" i="7"/>
  <c r="FN8" i="7"/>
  <c r="AN33" i="7"/>
  <c r="FK8" i="7"/>
  <c r="CD33" i="7"/>
  <c r="CN33" i="7"/>
  <c r="DL33" i="7"/>
  <c r="DX33" i="7"/>
  <c r="DL8" i="7"/>
  <c r="BE33" i="7"/>
  <c r="BL33" i="7"/>
  <c r="CP33" i="7"/>
  <c r="W33" i="7"/>
  <c r="DC33" i="7"/>
  <c r="AF33" i="7"/>
  <c r="ES33" i="7"/>
  <c r="GA8" i="7"/>
  <c r="EP8" i="7"/>
  <c r="EW8" i="7"/>
  <c r="BA33" i="7"/>
  <c r="CV33" i="7"/>
  <c r="FT8" i="7"/>
  <c r="AZ33" i="7"/>
  <c r="FB33" i="7"/>
  <c r="EH33" i="7"/>
  <c r="GB33" i="7"/>
  <c r="AM33" i="7"/>
  <c r="EF33" i="7"/>
  <c r="CZ763" i="1"/>
  <c r="FB8" i="7"/>
  <c r="FU8" i="7"/>
  <c r="AU741" i="1"/>
  <c r="AU745" i="1" s="1"/>
  <c r="DM8" i="7"/>
  <c r="GT745" i="1"/>
  <c r="BY741" i="1"/>
  <c r="EW33" i="7"/>
  <c r="DE33" i="7"/>
  <c r="DC680" i="1"/>
  <c r="DC16" i="1" s="1"/>
  <c r="DC17" i="1" s="1"/>
  <c r="FP33" i="7"/>
  <c r="CQ33" i="7"/>
  <c r="EE33" i="7"/>
  <c r="GA745" i="1"/>
  <c r="GC8" i="7"/>
  <c r="ES8" i="7"/>
  <c r="FE8" i="7"/>
  <c r="CS33" i="7"/>
  <c r="O33" i="7"/>
  <c r="BP33" i="7"/>
  <c r="ED8" i="7"/>
  <c r="EZ33" i="7"/>
  <c r="FN33" i="7"/>
  <c r="GL741" i="1"/>
  <c r="BY759" i="1"/>
  <c r="CJ33" i="7"/>
  <c r="AW33" i="7"/>
  <c r="DT33" i="7"/>
  <c r="CN707" i="1"/>
  <c r="DB33" i="7"/>
  <c r="DJ8" i="7"/>
  <c r="T31" i="5"/>
  <c r="FJ33" i="7"/>
  <c r="EY8" i="7"/>
  <c r="CX33" i="7"/>
  <c r="DQ8" i="7"/>
  <c r="DT8" i="7"/>
  <c r="FY8" i="7"/>
  <c r="EN8" i="7"/>
  <c r="EB8" i="7"/>
  <c r="AT33" i="7"/>
  <c r="FR8" i="7"/>
  <c r="GA33" i="7"/>
  <c r="BK33" i="7"/>
  <c r="CG33" i="7"/>
  <c r="FW33" i="7"/>
  <c r="N31" i="5"/>
  <c r="FL8" i="7"/>
  <c r="FP8" i="7"/>
  <c r="EL8" i="7"/>
  <c r="BR689" i="1"/>
  <c r="BR34" i="1" s="1"/>
  <c r="EY741" i="1"/>
  <c r="DY680" i="1"/>
  <c r="DY16" i="1" s="1"/>
  <c r="DY17" i="1" s="1"/>
  <c r="EE8" i="7"/>
  <c r="EC33" i="7"/>
  <c r="AB708" i="1"/>
  <c r="H15" i="7" s="1"/>
  <c r="AB709" i="1"/>
  <c r="AB771" i="1" s="1"/>
  <c r="AB1114" i="1" s="1"/>
  <c r="AB1115" i="1" s="1"/>
  <c r="CN33" i="1"/>
  <c r="BT35" i="7" s="1"/>
  <c r="CN689" i="1"/>
  <c r="CN34" i="1" s="1"/>
  <c r="AC763" i="1"/>
  <c r="BO33" i="7"/>
  <c r="L28" i="5"/>
  <c r="GR32" i="1"/>
  <c r="DI707" i="1"/>
  <c r="DH723" i="1"/>
  <c r="BT32" i="1"/>
  <c r="FP32" i="1"/>
  <c r="EI745" i="1"/>
  <c r="GP32" i="1"/>
  <c r="GV32" i="1"/>
  <c r="DO17" i="1"/>
  <c r="AI723" i="1"/>
  <c r="AI1103" i="1" s="1"/>
  <c r="AJ707" i="1"/>
  <c r="CK15" i="1"/>
  <c r="CK680" i="1"/>
  <c r="CK16" i="1" s="1"/>
  <c r="CK17" i="1" s="1"/>
  <c r="GL707" i="1"/>
  <c r="GK723" i="1"/>
  <c r="GK1103" i="1" s="1"/>
  <c r="AE576" i="1"/>
  <c r="AE559" i="1" s="1"/>
  <c r="AE33" i="1" s="1"/>
  <c r="K35" i="7" s="1"/>
  <c r="AE558" i="1"/>
  <c r="AE557" i="1"/>
  <c r="AE23" i="1" s="1"/>
  <c r="K12" i="7" s="1"/>
  <c r="BA32" i="1"/>
  <c r="DI32" i="1"/>
  <c r="CC32" i="1"/>
  <c r="CF741" i="1"/>
  <c r="CE741" i="1"/>
  <c r="AR557" i="1"/>
  <c r="AR576" i="1"/>
  <c r="AR559" i="1" s="1"/>
  <c r="AR33" i="1" s="1"/>
  <c r="X35" i="7" s="1"/>
  <c r="AR558" i="1"/>
  <c r="DT21" i="1"/>
  <c r="CZ10" i="7" s="1"/>
  <c r="GH32" i="1"/>
  <c r="FN1103" i="1"/>
  <c r="FN708" i="1"/>
  <c r="ET15" i="7" s="1"/>
  <c r="FN709" i="1"/>
  <c r="BO708" i="1"/>
  <c r="AU15" i="7" s="1"/>
  <c r="BO709" i="1"/>
  <c r="BC17" i="1"/>
  <c r="DP763" i="1"/>
  <c r="EP32" i="1"/>
  <c r="R3" i="7"/>
  <c r="R8" i="7" s="1"/>
  <c r="CF32" i="1"/>
  <c r="GI558" i="1"/>
  <c r="GI557" i="1"/>
  <c r="GI23" i="1" s="1"/>
  <c r="FO12" i="7" s="1"/>
  <c r="CM723" i="1"/>
  <c r="CL723" i="1"/>
  <c r="CL1103" i="1" s="1"/>
  <c r="CM707" i="1"/>
  <c r="CV3" i="7"/>
  <c r="CV8" i="7" s="1"/>
  <c r="BS689" i="1"/>
  <c r="BS34" i="1" s="1"/>
  <c r="DR557" i="1"/>
  <c r="DR576" i="1"/>
  <c r="DR559" i="1" s="1"/>
  <c r="DR33" i="1" s="1"/>
  <c r="CX35" i="7" s="1"/>
  <c r="DR558" i="1"/>
  <c r="FE741" i="1"/>
  <c r="FE745" i="1" s="1"/>
  <c r="EF759" i="1"/>
  <c r="EE759" i="1"/>
  <c r="EE763" i="1" s="1"/>
  <c r="DB32" i="1"/>
  <c r="BL576" i="1"/>
  <c r="BL559" i="1" s="1"/>
  <c r="BL33" i="1" s="1"/>
  <c r="AR35" i="7" s="1"/>
  <c r="BL558" i="1"/>
  <c r="BL557" i="1"/>
  <c r="BL23" i="1" s="1"/>
  <c r="AR12" i="7" s="1"/>
  <c r="BY745" i="1"/>
  <c r="BX745" i="1"/>
  <c r="CS13" i="7"/>
  <c r="DE21" i="1"/>
  <c r="CK10" i="7" s="1"/>
  <c r="CK3" i="7"/>
  <c r="CK8" i="7" s="1"/>
  <c r="AT32" i="1"/>
  <c r="BL15" i="1"/>
  <c r="BL680" i="1"/>
  <c r="BL16" i="1" s="1"/>
  <c r="BL17" i="1" s="1"/>
  <c r="AX684" i="1"/>
  <c r="AX24" i="1" s="1"/>
  <c r="AX23" i="1"/>
  <c r="AD12" i="7" s="1"/>
  <c r="N28" i="5"/>
  <c r="DB558" i="1"/>
  <c r="DB557" i="1"/>
  <c r="DB23" i="1" s="1"/>
  <c r="CH12" i="7" s="1"/>
  <c r="DB576" i="1"/>
  <c r="DB559" i="1" s="1"/>
  <c r="DB33" i="1" s="1"/>
  <c r="CH35" i="7" s="1"/>
  <c r="AK3" i="7"/>
  <c r="AK8" i="7" s="1"/>
  <c r="EK1103" i="1"/>
  <c r="EK708" i="1"/>
  <c r="DQ15" i="7" s="1"/>
  <c r="EK709" i="1"/>
  <c r="BC3" i="7"/>
  <c r="AF68" i="6"/>
  <c r="GN707" i="1"/>
  <c r="GM723" i="1"/>
  <c r="GM1103" i="1" s="1"/>
  <c r="FG557" i="1"/>
  <c r="FG23" i="1" s="1"/>
  <c r="EM12" i="7" s="1"/>
  <c r="FG558" i="1"/>
  <c r="BT763" i="1"/>
  <c r="CR576" i="1"/>
  <c r="CR559" i="1" s="1"/>
  <c r="CR33" i="1" s="1"/>
  <c r="BX35" i="7" s="1"/>
  <c r="CR557" i="1"/>
  <c r="CR558" i="1"/>
  <c r="CW741" i="1"/>
  <c r="CW745" i="1" s="1"/>
  <c r="DA707" i="1"/>
  <c r="CZ723" i="1"/>
  <c r="CZ1103" i="1" s="1"/>
  <c r="CZ1107" i="1" s="1"/>
  <c r="CF38" i="7" s="1"/>
  <c r="FH723" i="1"/>
  <c r="FI707" i="1"/>
  <c r="EP709" i="1"/>
  <c r="EP708" i="1"/>
  <c r="DV15" i="7" s="1"/>
  <c r="EP727" i="1"/>
  <c r="EN759" i="1"/>
  <c r="EN763" i="1" s="1"/>
  <c r="CA708" i="1"/>
  <c r="BG15" i="7" s="1"/>
  <c r="CA709" i="1"/>
  <c r="GP723" i="1"/>
  <c r="GP1103" i="1" s="1"/>
  <c r="GP1107" i="1" s="1"/>
  <c r="FV38" i="7" s="1"/>
  <c r="GQ707" i="1"/>
  <c r="K3" i="7"/>
  <c r="K8" i="7" s="1"/>
  <c r="BR3" i="7"/>
  <c r="BR8" i="7" s="1"/>
  <c r="DI3" i="7"/>
  <c r="DI8" i="7" s="1"/>
  <c r="EX558" i="1"/>
  <c r="EX557" i="1"/>
  <c r="EX23" i="1" s="1"/>
  <c r="ED12" i="7" s="1"/>
  <c r="EX576" i="1"/>
  <c r="EX559" i="1" s="1"/>
  <c r="EX33" i="1" s="1"/>
  <c r="ED35" i="7" s="1"/>
  <c r="BO542" i="1"/>
  <c r="BO21" i="1"/>
  <c r="AU10" i="7" s="1"/>
  <c r="BO684" i="1"/>
  <c r="BO24" i="1" s="1"/>
  <c r="AQ3" i="7"/>
  <c r="AE68" i="6"/>
  <c r="AI576" i="1"/>
  <c r="AI559" i="1" s="1"/>
  <c r="AI33" i="1" s="1"/>
  <c r="O35" i="7" s="1"/>
  <c r="AI557" i="1"/>
  <c r="AI23" i="1" s="1"/>
  <c r="O12" i="7" s="1"/>
  <c r="AI558" i="1"/>
  <c r="EW723" i="1"/>
  <c r="EX707" i="1"/>
  <c r="DI759" i="1"/>
  <c r="DI763" i="1" s="1"/>
  <c r="AS21" i="1"/>
  <c r="Y10" i="7" s="1"/>
  <c r="DN21" i="1"/>
  <c r="CT10" i="7" s="1"/>
  <c r="DN684" i="1"/>
  <c r="DN24" i="1" s="1"/>
  <c r="BQ576" i="1"/>
  <c r="BQ559" i="1" s="1"/>
  <c r="BQ33" i="1" s="1"/>
  <c r="AW35" i="7" s="1"/>
  <c r="BQ558" i="1"/>
  <c r="BQ557" i="1"/>
  <c r="BQ23" i="1" s="1"/>
  <c r="AW12" i="7" s="1"/>
  <c r="AQ32" i="1"/>
  <c r="AQ689" i="1"/>
  <c r="AQ34" i="1" s="1"/>
  <c r="CG576" i="1"/>
  <c r="CG559" i="1" s="1"/>
  <c r="CG33" i="1" s="1"/>
  <c r="BM35" i="7" s="1"/>
  <c r="CG558" i="1"/>
  <c r="CG557" i="1"/>
  <c r="CG23" i="1" s="1"/>
  <c r="BM12" i="7" s="1"/>
  <c r="DA723" i="1"/>
  <c r="DB707" i="1"/>
  <c r="AI707" i="1"/>
  <c r="AH723" i="1"/>
  <c r="AH1103" i="1" s="1"/>
  <c r="AH1107" i="1" s="1"/>
  <c r="N38" i="7" s="1"/>
  <c r="FI32" i="1"/>
  <c r="AU542" i="1"/>
  <c r="AU21" i="1"/>
  <c r="AA10" i="7" s="1"/>
  <c r="AU684" i="1"/>
  <c r="BM3" i="7"/>
  <c r="BM8" i="7" s="1"/>
  <c r="EE707" i="1"/>
  <c r="ED723" i="1"/>
  <c r="BK759" i="1"/>
  <c r="BK763" i="1" s="1"/>
  <c r="GI576" i="1"/>
  <c r="GI559" i="1" s="1"/>
  <c r="GI33" i="1" s="1"/>
  <c r="FO35" i="7" s="1"/>
  <c r="GH557" i="1"/>
  <c r="GH23" i="1" s="1"/>
  <c r="FN12" i="7" s="1"/>
  <c r="GH576" i="1"/>
  <c r="GH559" i="1" s="1"/>
  <c r="GH33" i="1" s="1"/>
  <c r="FN35" i="7" s="1"/>
  <c r="GH558" i="1"/>
  <c r="EA1103" i="1"/>
  <c r="EA708" i="1"/>
  <c r="DG15" i="7" s="1"/>
  <c r="EA709" i="1"/>
  <c r="W737" i="1"/>
  <c r="AA741" i="1"/>
  <c r="DV32" i="1"/>
  <c r="DS21" i="1"/>
  <c r="CY10" i="7" s="1"/>
  <c r="CY3" i="7"/>
  <c r="AJ68" i="6"/>
  <c r="T3" i="7"/>
  <c r="T8" i="7" s="1"/>
  <c r="EM558" i="1"/>
  <c r="EM576" i="1"/>
  <c r="EM559" i="1" s="1"/>
  <c r="EM33" i="1" s="1"/>
  <c r="DS35" i="7" s="1"/>
  <c r="EM557" i="1"/>
  <c r="EM23" i="1" s="1"/>
  <c r="DS12" i="7" s="1"/>
  <c r="GD759" i="1"/>
  <c r="GC759" i="1"/>
  <c r="GC763" i="1" s="1"/>
  <c r="BP576" i="1"/>
  <c r="BP559" i="1" s="1"/>
  <c r="BP33" i="1" s="1"/>
  <c r="AV35" i="7" s="1"/>
  <c r="BP557" i="1"/>
  <c r="BP558" i="1"/>
  <c r="Q6" i="5"/>
  <c r="AW32" i="1"/>
  <c r="CU32" i="1"/>
  <c r="DN689" i="1"/>
  <c r="DN34" i="1" s="1"/>
  <c r="EY576" i="1"/>
  <c r="EY559" i="1" s="1"/>
  <c r="EY33" i="1" s="1"/>
  <c r="EE35" i="7" s="1"/>
  <c r="EY557" i="1"/>
  <c r="EY23" i="1" s="1"/>
  <c r="EE12" i="7" s="1"/>
  <c r="EY558" i="1"/>
  <c r="DK33" i="7"/>
  <c r="P28" i="5"/>
  <c r="AM32" i="1"/>
  <c r="AS3" i="7"/>
  <c r="AS8" i="7" s="1"/>
  <c r="DD723" i="1"/>
  <c r="DD1103" i="1" s="1"/>
  <c r="DE707" i="1"/>
  <c r="DC576" i="1"/>
  <c r="DC559" i="1" s="1"/>
  <c r="DJ741" i="1"/>
  <c r="FX558" i="1"/>
  <c r="FX576" i="1"/>
  <c r="FX559" i="1" s="1"/>
  <c r="FX33" i="1" s="1"/>
  <c r="FD35" i="7" s="1"/>
  <c r="FX557" i="1"/>
  <c r="FX23" i="1" s="1"/>
  <c r="FD12" i="7" s="1"/>
  <c r="DH557" i="1"/>
  <c r="DH558" i="1"/>
  <c r="DH576" i="1"/>
  <c r="DH559" i="1" s="1"/>
  <c r="CI759" i="1"/>
  <c r="CI763" i="1" s="1"/>
  <c r="BV32" i="1"/>
  <c r="FG723" i="1"/>
  <c r="FH707" i="1"/>
  <c r="EM707" i="1"/>
  <c r="EL723" i="1"/>
  <c r="GW759" i="1"/>
  <c r="GX759" i="1"/>
  <c r="CU21" i="1"/>
  <c r="CA10" i="7" s="1"/>
  <c r="BY3" i="7"/>
  <c r="BY8" i="7" s="1"/>
  <c r="FH32" i="1"/>
  <c r="R6" i="5"/>
  <c r="DY684" i="1"/>
  <c r="DY24" i="1" s="1"/>
  <c r="DY21" i="1"/>
  <c r="DE10" i="7" s="1"/>
  <c r="FK689" i="1"/>
  <c r="FK34" i="1" s="1"/>
  <c r="BR684" i="1"/>
  <c r="BR24" i="1" s="1"/>
  <c r="GP576" i="1"/>
  <c r="GP559" i="1" s="1"/>
  <c r="GP33" i="1" s="1"/>
  <c r="FV35" i="7" s="1"/>
  <c r="GP558" i="1"/>
  <c r="GP557" i="1"/>
  <c r="GP23" i="1" s="1"/>
  <c r="FV12" i="7" s="1"/>
  <c r="DU22" i="1"/>
  <c r="DA11" i="7" s="1"/>
  <c r="DN741" i="1"/>
  <c r="DN745" i="1" s="1"/>
  <c r="BG576" i="1"/>
  <c r="BG559" i="1" s="1"/>
  <c r="BG33" i="1" s="1"/>
  <c r="AM35" i="7" s="1"/>
  <c r="BG557" i="1"/>
  <c r="BG23" i="1" s="1"/>
  <c r="AM12" i="7" s="1"/>
  <c r="BG558" i="1"/>
  <c r="BI741" i="1"/>
  <c r="BI709" i="1" s="1"/>
  <c r="BH741" i="1"/>
  <c r="BH745" i="1" s="1"/>
  <c r="BI542" i="1"/>
  <c r="BI21" i="1"/>
  <c r="AO10" i="7" s="1"/>
  <c r="BI684" i="1"/>
  <c r="BI24" i="1" s="1"/>
  <c r="AD576" i="1"/>
  <c r="AD559" i="1" s="1"/>
  <c r="AD33" i="1" s="1"/>
  <c r="J35" i="7" s="1"/>
  <c r="AD557" i="1"/>
  <c r="AD558" i="1"/>
  <c r="CK576" i="1"/>
  <c r="CK559" i="1" s="1"/>
  <c r="CK33" i="1" s="1"/>
  <c r="BQ35" i="7" s="1"/>
  <c r="CK558" i="1"/>
  <c r="CK557" i="1"/>
  <c r="CK23" i="1" s="1"/>
  <c r="BQ12" i="7" s="1"/>
  <c r="EB576" i="1"/>
  <c r="EB559" i="1" s="1"/>
  <c r="EB33" i="1" s="1"/>
  <c r="DH35" i="7" s="1"/>
  <c r="EB558" i="1"/>
  <c r="EB557" i="1"/>
  <c r="GG558" i="1"/>
  <c r="GG557" i="1"/>
  <c r="GG23" i="1" s="1"/>
  <c r="FM12" i="7" s="1"/>
  <c r="GG576" i="1"/>
  <c r="GG559" i="1" s="1"/>
  <c r="GG33" i="1" s="1"/>
  <c r="FM35" i="7" s="1"/>
  <c r="AJ21" i="1"/>
  <c r="P10" i="7" s="1"/>
  <c r="GT558" i="1"/>
  <c r="GT557" i="1"/>
  <c r="GT23" i="1" s="1"/>
  <c r="FZ12" i="7" s="1"/>
  <c r="GT576" i="1"/>
  <c r="GT559" i="1" s="1"/>
  <c r="GT33" i="1" s="1"/>
  <c r="FZ35" i="7" s="1"/>
  <c r="EW557" i="1"/>
  <c r="EW23" i="1" s="1"/>
  <c r="EC12" i="7" s="1"/>
  <c r="EW576" i="1"/>
  <c r="EW559" i="1" s="1"/>
  <c r="EW33" i="1" s="1"/>
  <c r="EC35" i="7" s="1"/>
  <c r="EW558" i="1"/>
  <c r="GE759" i="1"/>
  <c r="BZ741" i="1"/>
  <c r="BZ745" i="1" s="1"/>
  <c r="DG21" i="1"/>
  <c r="CM10" i="7" s="1"/>
  <c r="DG684" i="1"/>
  <c r="CD17" i="1"/>
  <c r="BL3" i="7"/>
  <c r="BL8" i="7" s="1"/>
  <c r="AS707" i="1"/>
  <c r="AR723" i="1"/>
  <c r="AR1103" i="1" s="1"/>
  <c r="O31" i="5"/>
  <c r="AB32" i="1"/>
  <c r="AB689" i="1"/>
  <c r="AB34" i="1" s="1"/>
  <c r="CB689" i="1"/>
  <c r="CB34" i="1" s="1"/>
  <c r="AW680" i="1"/>
  <c r="AW16" i="1" s="1"/>
  <c r="DA32" i="1"/>
  <c r="GQ689" i="1"/>
  <c r="GQ34" i="1" s="1"/>
  <c r="GQ32" i="1"/>
  <c r="DP723" i="1"/>
  <c r="DP707" i="1"/>
  <c r="DO723" i="1"/>
  <c r="DV557" i="1"/>
  <c r="DV23" i="1" s="1"/>
  <c r="DB12" i="7" s="1"/>
  <c r="DV558" i="1"/>
  <c r="DV576" i="1"/>
  <c r="DV559" i="1" s="1"/>
  <c r="DV33" i="1" s="1"/>
  <c r="DB35" i="7" s="1"/>
  <c r="ER759" i="1"/>
  <c r="ER763" i="1" s="1"/>
  <c r="DJ558" i="1"/>
  <c r="DJ557" i="1"/>
  <c r="DJ23" i="1" s="1"/>
  <c r="CP12" i="7" s="1"/>
  <c r="DJ576" i="1"/>
  <c r="DJ559" i="1" s="1"/>
  <c r="DJ33" i="1" s="1"/>
  <c r="CP35" i="7" s="1"/>
  <c r="CY684" i="1"/>
  <c r="CY24" i="1" s="1"/>
  <c r="FU723" i="1"/>
  <c r="FU708" i="1" s="1"/>
  <c r="FA15" i="7" s="1"/>
  <c r="FT723" i="1"/>
  <c r="FT1103" i="1" s="1"/>
  <c r="FU707" i="1"/>
  <c r="GA689" i="1"/>
  <c r="GA34" i="1" s="1"/>
  <c r="BP3" i="7"/>
  <c r="BP8" i="7" s="1"/>
  <c r="BV576" i="1"/>
  <c r="BV559" i="1" s="1"/>
  <c r="BV33" i="1" s="1"/>
  <c r="BB35" i="7" s="1"/>
  <c r="BV557" i="1"/>
  <c r="BV23" i="1" s="1"/>
  <c r="BB12" i="7" s="1"/>
  <c r="BV558" i="1"/>
  <c r="FV741" i="1"/>
  <c r="FV745" i="1" s="1"/>
  <c r="FB759" i="1"/>
  <c r="FB763" i="1" s="1"/>
  <c r="DV21" i="1"/>
  <c r="DB10" i="7" s="1"/>
  <c r="DK723" i="1"/>
  <c r="DL707" i="1"/>
  <c r="GH709" i="1"/>
  <c r="GH708" i="1"/>
  <c r="FN15" i="7" s="1"/>
  <c r="FO32" i="1"/>
  <c r="DM723" i="1"/>
  <c r="CX741" i="1"/>
  <c r="CX708" i="1" s="1"/>
  <c r="CD15" i="7" s="1"/>
  <c r="FF759" i="1"/>
  <c r="CN542" i="1"/>
  <c r="CN21" i="1"/>
  <c r="BT10" i="7" s="1"/>
  <c r="CN684" i="1"/>
  <c r="CN24" i="1" s="1"/>
  <c r="GV759" i="1"/>
  <c r="GV763" i="1" s="1"/>
  <c r="AN3" i="7"/>
  <c r="AN8" i="7" s="1"/>
  <c r="EZ741" i="1"/>
  <c r="EZ745" i="1" s="1"/>
  <c r="CL707" i="1"/>
  <c r="CK723" i="1"/>
  <c r="AQ542" i="1"/>
  <c r="AQ21" i="1"/>
  <c r="W10" i="7" s="1"/>
  <c r="AQ684" i="1"/>
  <c r="AQ24" i="1" s="1"/>
  <c r="AQ25" i="1" s="1"/>
  <c r="W14" i="7" s="1"/>
  <c r="CQ709" i="1"/>
  <c r="CQ771" i="1" s="1"/>
  <c r="CQ708" i="1"/>
  <c r="BW15" i="7" s="1"/>
  <c r="CQ727" i="1"/>
  <c r="GG763" i="1"/>
  <c r="BN745" i="1"/>
  <c r="ET759" i="1"/>
  <c r="ET763" i="1" s="1"/>
  <c r="BJ576" i="1"/>
  <c r="BJ559" i="1" s="1"/>
  <c r="BJ33" i="1" s="1"/>
  <c r="AP35" i="7" s="1"/>
  <c r="BJ557" i="1"/>
  <c r="BJ558" i="1"/>
  <c r="CJ32" i="1"/>
  <c r="L6" i="5"/>
  <c r="EW32" i="1"/>
  <c r="AE689" i="1"/>
  <c r="AE34" i="1" s="1"/>
  <c r="AE32" i="1"/>
  <c r="DG680" i="1"/>
  <c r="DG16" i="1" s="1"/>
  <c r="CE576" i="1"/>
  <c r="CE559" i="1" s="1"/>
  <c r="CE33" i="1" s="1"/>
  <c r="BK35" i="7" s="1"/>
  <c r="CE557" i="1"/>
  <c r="CE558" i="1"/>
  <c r="DS557" i="1"/>
  <c r="DS23" i="1" s="1"/>
  <c r="CY12" i="7" s="1"/>
  <c r="DS558" i="1"/>
  <c r="DS576" i="1"/>
  <c r="DS559" i="1" s="1"/>
  <c r="DS33" i="1" s="1"/>
  <c r="CY35" i="7" s="1"/>
  <c r="DR22" i="1"/>
  <c r="CX11" i="7" s="1"/>
  <c r="BC763" i="1"/>
  <c r="FC32" i="1"/>
  <c r="FC689" i="1"/>
  <c r="FC34" i="1" s="1"/>
  <c r="AS723" i="1"/>
  <c r="AT707" i="1"/>
  <c r="AV723" i="1"/>
  <c r="AV1103" i="1" s="1"/>
  <c r="AW707" i="1"/>
  <c r="CW680" i="1"/>
  <c r="CW16" i="1" s="1"/>
  <c r="BQ542" i="1"/>
  <c r="BQ21" i="1"/>
  <c r="AW10" i="7" s="1"/>
  <c r="FJ707" i="1"/>
  <c r="FI723" i="1"/>
  <c r="AT576" i="1"/>
  <c r="AT559" i="1" s="1"/>
  <c r="AT33" i="1" s="1"/>
  <c r="Z35" i="7" s="1"/>
  <c r="AT557" i="1"/>
  <c r="AT23" i="1" s="1"/>
  <c r="Z12" i="7" s="1"/>
  <c r="AT558" i="1"/>
  <c r="EP745" i="1"/>
  <c r="AQ33" i="7"/>
  <c r="J28" i="5"/>
  <c r="AW576" i="1"/>
  <c r="AW559" i="1" s="1"/>
  <c r="AW33" i="1" s="1"/>
  <c r="AC35" i="7" s="1"/>
  <c r="AW557" i="1"/>
  <c r="AW558" i="1"/>
  <c r="AO745" i="1"/>
  <c r="AN745" i="1"/>
  <c r="FQ741" i="1"/>
  <c r="FQ745" i="1" s="1"/>
  <c r="AL709" i="1"/>
  <c r="AL771" i="1" s="1"/>
  <c r="AL708" i="1"/>
  <c r="R15" i="7" s="1"/>
  <c r="BJ22" i="1"/>
  <c r="AP11" i="7" s="1"/>
  <c r="BS3" i="7"/>
  <c r="BS8" i="7" s="1"/>
  <c r="GO689" i="1"/>
  <c r="GO34" i="1" s="1"/>
  <c r="W545" i="1"/>
  <c r="AA546" i="1"/>
  <c r="AA32" i="1"/>
  <c r="CU557" i="1"/>
  <c r="CU23" i="1" s="1"/>
  <c r="CA12" i="7" s="1"/>
  <c r="CU576" i="1"/>
  <c r="CU559" i="1" s="1"/>
  <c r="CU33" i="1" s="1"/>
  <c r="CA35" i="7" s="1"/>
  <c r="CU558" i="1"/>
  <c r="DW33" i="7"/>
  <c r="Q28" i="5"/>
  <c r="DT741" i="1"/>
  <c r="DT745" i="1" s="1"/>
  <c r="DR723" i="1"/>
  <c r="DS707" i="1"/>
  <c r="ER32" i="1"/>
  <c r="EF558" i="1"/>
  <c r="EF557" i="1"/>
  <c r="EF23" i="1" s="1"/>
  <c r="DL12" i="7" s="1"/>
  <c r="EF576" i="1"/>
  <c r="EF559" i="1" s="1"/>
  <c r="EF33" i="1" s="1"/>
  <c r="DL35" i="7" s="1"/>
  <c r="DZ723" i="1"/>
  <c r="DZ1103" i="1" s="1"/>
  <c r="EA707" i="1"/>
  <c r="AJ759" i="1"/>
  <c r="AJ763" i="1" s="1"/>
  <c r="BD32" i="1"/>
  <c r="DD3" i="7"/>
  <c r="DD8" i="7" s="1"/>
  <c r="BU741" i="1"/>
  <c r="BU745" i="1" s="1"/>
  <c r="ED15" i="1"/>
  <c r="ED680" i="1"/>
  <c r="ED16" i="1" s="1"/>
  <c r="CP21" i="1"/>
  <c r="BV10" i="7" s="1"/>
  <c r="CP684" i="1"/>
  <c r="CP24" i="1" s="1"/>
  <c r="CP680" i="1"/>
  <c r="CP16" i="1" s="1"/>
  <c r="CP17" i="1" s="1"/>
  <c r="AZ723" i="1"/>
  <c r="BA707" i="1"/>
  <c r="BY32" i="1"/>
  <c r="BX32" i="1"/>
  <c r="GQ723" i="1"/>
  <c r="FA557" i="1"/>
  <c r="FA23" i="1" s="1"/>
  <c r="EG12" i="7" s="1"/>
  <c r="FA558" i="1"/>
  <c r="FA576" i="1"/>
  <c r="FA559" i="1" s="1"/>
  <c r="FA33" i="1" s="1"/>
  <c r="EG35" i="7" s="1"/>
  <c r="EL557" i="1"/>
  <c r="EL23" i="1" s="1"/>
  <c r="DR12" i="7" s="1"/>
  <c r="EL558" i="1"/>
  <c r="EL576" i="1"/>
  <c r="EL559" i="1" s="1"/>
  <c r="EL33" i="1" s="1"/>
  <c r="DR35" i="7" s="1"/>
  <c r="AE33" i="7"/>
  <c r="I28" i="5"/>
  <c r="GV558" i="1"/>
  <c r="GV557" i="1"/>
  <c r="GV23" i="1" s="1"/>
  <c r="GB12" i="7" s="1"/>
  <c r="GV576" i="1"/>
  <c r="GV559" i="1" s="1"/>
  <c r="GV33" i="1" s="1"/>
  <c r="GB35" i="7" s="1"/>
  <c r="EZ32" i="1"/>
  <c r="BH576" i="1"/>
  <c r="BH559" i="1" s="1"/>
  <c r="BH33" i="1" s="1"/>
  <c r="AN35" i="7" s="1"/>
  <c r="BH558" i="1"/>
  <c r="BH557" i="1"/>
  <c r="BH23" i="1" s="1"/>
  <c r="AN12" i="7" s="1"/>
  <c r="AT21" i="1"/>
  <c r="Z10" i="7" s="1"/>
  <c r="AI15" i="1"/>
  <c r="AI680" i="1"/>
  <c r="AI16" i="1" s="1"/>
  <c r="AI17" i="1" s="1"/>
  <c r="BQ707" i="1"/>
  <c r="BP723" i="1"/>
  <c r="BP1103" i="1" s="1"/>
  <c r="BP1107" i="1" s="1"/>
  <c r="AV38" i="7" s="1"/>
  <c r="FI558" i="1"/>
  <c r="FI557" i="1"/>
  <c r="FI23" i="1" s="1"/>
  <c r="EO12" i="7" s="1"/>
  <c r="FI576" i="1"/>
  <c r="FI559" i="1" s="1"/>
  <c r="FI33" i="1" s="1"/>
  <c r="EO35" i="7" s="1"/>
  <c r="FG8" i="7"/>
  <c r="T3" i="5"/>
  <c r="T8" i="5" s="1"/>
  <c r="CB3" i="7"/>
  <c r="CB8" i="7" s="1"/>
  <c r="AF708" i="1"/>
  <c r="L15" i="7" s="1"/>
  <c r="AF709" i="1"/>
  <c r="I31" i="5"/>
  <c r="FE707" i="1"/>
  <c r="FD723" i="1"/>
  <c r="AB22" i="1"/>
  <c r="H11" i="7" s="1"/>
  <c r="H3" i="7"/>
  <c r="H8" i="7" s="1"/>
  <c r="AB776" i="1"/>
  <c r="H17" i="7" s="1"/>
  <c r="AB1119" i="1"/>
  <c r="H21" i="7" s="1"/>
  <c r="CI32" i="1"/>
  <c r="GD33" i="7"/>
  <c r="GJ723" i="1"/>
  <c r="GJ1103" i="1" s="1"/>
  <c r="GK707" i="1"/>
  <c r="FV32" i="1"/>
  <c r="CD3" i="7"/>
  <c r="CD8" i="7" s="1"/>
  <c r="FB32" i="1"/>
  <c r="DY707" i="1"/>
  <c r="DX723" i="1"/>
  <c r="DX1103" i="1" s="1"/>
  <c r="EV8" i="7"/>
  <c r="EU8" i="7"/>
  <c r="S3" i="5"/>
  <c r="S8" i="5" s="1"/>
  <c r="DF17" i="1"/>
  <c r="FF32" i="1"/>
  <c r="J33" i="7"/>
  <c r="BQ33" i="7"/>
  <c r="AP32" i="1"/>
  <c r="CY763" i="1"/>
  <c r="EY745" i="1"/>
  <c r="EX745" i="1"/>
  <c r="FM33" i="7"/>
  <c r="CY17" i="1"/>
  <c r="FL723" i="1"/>
  <c r="FM707" i="1"/>
  <c r="AI745" i="1"/>
  <c r="CJ576" i="1"/>
  <c r="CJ559" i="1" s="1"/>
  <c r="CJ33" i="1" s="1"/>
  <c r="BP35" i="7" s="1"/>
  <c r="CJ557" i="1"/>
  <c r="CJ23" i="1" s="1"/>
  <c r="BP12" i="7" s="1"/>
  <c r="CJ558" i="1"/>
  <c r="GK741" i="1"/>
  <c r="GK745" i="1" s="1"/>
  <c r="CI707" i="1"/>
  <c r="CH723" i="1"/>
  <c r="CH1103" i="1" s="1"/>
  <c r="GE576" i="1"/>
  <c r="GE559" i="1" s="1"/>
  <c r="GE33" i="1" s="1"/>
  <c r="FK35" i="7" s="1"/>
  <c r="GE558" i="1"/>
  <c r="GE557" i="1"/>
  <c r="GE23" i="1" s="1"/>
  <c r="FK12" i="7" s="1"/>
  <c r="BZ32" i="1"/>
  <c r="DF557" i="1"/>
  <c r="DF576" i="1"/>
  <c r="DF559" i="1" s="1"/>
  <c r="DF33" i="1" s="1"/>
  <c r="CL35" i="7" s="1"/>
  <c r="DF558" i="1"/>
  <c r="BC684" i="1"/>
  <c r="BC24" i="1" s="1"/>
  <c r="AD745" i="1"/>
  <c r="AC745" i="1"/>
  <c r="AB33" i="7"/>
  <c r="CW759" i="1"/>
  <c r="CV759" i="1"/>
  <c r="CV32" i="1"/>
  <c r="AH576" i="1"/>
  <c r="AH559" i="1" s="1"/>
  <c r="AH33" i="1" s="1"/>
  <c r="N35" i="7" s="1"/>
  <c r="AH558" i="1"/>
  <c r="AH557" i="1"/>
  <c r="DQ707" i="1"/>
  <c r="BF32" i="1"/>
  <c r="P6" i="5"/>
  <c r="BL542" i="1"/>
  <c r="BL21" i="1"/>
  <c r="AR10" i="7" s="1"/>
  <c r="BL684" i="1"/>
  <c r="BL24" i="1" s="1"/>
  <c r="AX707" i="1"/>
  <c r="AW723" i="1"/>
  <c r="AW1103" i="1" s="1"/>
  <c r="EF741" i="1"/>
  <c r="EF745" i="1" s="1"/>
  <c r="FM741" i="1"/>
  <c r="FM745" i="1" s="1"/>
  <c r="BQ741" i="1"/>
  <c r="FC1103" i="1"/>
  <c r="FC708" i="1"/>
  <c r="EI15" i="7" s="1"/>
  <c r="FC709" i="1"/>
  <c r="GO709" i="1"/>
  <c r="GO708" i="1"/>
  <c r="FU15" i="7" s="1"/>
  <c r="W572" i="1"/>
  <c r="AA576" i="1"/>
  <c r="AA557" i="1"/>
  <c r="AA558" i="1"/>
  <c r="GI745" i="1"/>
  <c r="EY759" i="1"/>
  <c r="FE557" i="1"/>
  <c r="FE23" i="1" s="1"/>
  <c r="EK12" i="7" s="1"/>
  <c r="FE558" i="1"/>
  <c r="FE576" i="1"/>
  <c r="FE559" i="1" s="1"/>
  <c r="FE33" i="1" s="1"/>
  <c r="EK35" i="7" s="1"/>
  <c r="FE759" i="1"/>
  <c r="FE763" i="1" s="1"/>
  <c r="EA21" i="1"/>
  <c r="DG10" i="7" s="1"/>
  <c r="Q3" i="7"/>
  <c r="Q8" i="7" s="1"/>
  <c r="BU576" i="1"/>
  <c r="BU559" i="1" s="1"/>
  <c r="BU33" i="1" s="1"/>
  <c r="BA35" i="7" s="1"/>
  <c r="BU557" i="1"/>
  <c r="BU23" i="1" s="1"/>
  <c r="BA12" i="7" s="1"/>
  <c r="BU558" i="1"/>
  <c r="CO32" i="1"/>
  <c r="AM576" i="1"/>
  <c r="AM559" i="1" s="1"/>
  <c r="AM33" i="1" s="1"/>
  <c r="S35" i="7" s="1"/>
  <c r="AM557" i="1"/>
  <c r="AM558" i="1"/>
  <c r="EM723" i="1"/>
  <c r="EN707" i="1"/>
  <c r="BC33" i="7"/>
  <c r="K28" i="5"/>
  <c r="BW576" i="1"/>
  <c r="BW559" i="1" s="1"/>
  <c r="BW33" i="1" s="1"/>
  <c r="BC35" i="7" s="1"/>
  <c r="BW557" i="1"/>
  <c r="BW23" i="1" s="1"/>
  <c r="BC12" i="7" s="1"/>
  <c r="BW558" i="1"/>
  <c r="FQ32" i="1"/>
  <c r="DY32" i="1"/>
  <c r="BO32" i="1"/>
  <c r="BO689" i="1"/>
  <c r="BO34" i="1" s="1"/>
  <c r="AQ680" i="1"/>
  <c r="AQ16" i="1" s="1"/>
  <c r="AQ17" i="1" s="1"/>
  <c r="BP689" i="1"/>
  <c r="BP34" i="1" s="1"/>
  <c r="BP32" i="1"/>
  <c r="BK576" i="1"/>
  <c r="BK559" i="1" s="1"/>
  <c r="BK33" i="1" s="1"/>
  <c r="AQ35" i="7" s="1"/>
  <c r="BK557" i="1"/>
  <c r="BK23" i="1" s="1"/>
  <c r="AQ12" i="7" s="1"/>
  <c r="BK558" i="1"/>
  <c r="BG33" i="7"/>
  <c r="CB708" i="1"/>
  <c r="BH15" i="7" s="1"/>
  <c r="CB727" i="1"/>
  <c r="CB709" i="1"/>
  <c r="CB771" i="1" s="1"/>
  <c r="P33" i="7"/>
  <c r="ED21" i="1"/>
  <c r="FI33" i="7"/>
  <c r="T33" i="7"/>
  <c r="DM22" i="1"/>
  <c r="CS11" i="7" s="1"/>
  <c r="EN32" i="1"/>
  <c r="EH8" i="7"/>
  <c r="FC33" i="7"/>
  <c r="FA33" i="7"/>
  <c r="FU576" i="1"/>
  <c r="FU559" i="1" s="1"/>
  <c r="FU33" i="1" s="1"/>
  <c r="FA35" i="7" s="1"/>
  <c r="FT576" i="1"/>
  <c r="FT559" i="1" s="1"/>
  <c r="FT33" i="1" s="1"/>
  <c r="EZ35" i="7" s="1"/>
  <c r="FT557" i="1"/>
  <c r="FT23" i="1" s="1"/>
  <c r="EZ12" i="7" s="1"/>
  <c r="FT558" i="1"/>
  <c r="CI576" i="1"/>
  <c r="CI559" i="1" s="1"/>
  <c r="CI33" i="1" s="1"/>
  <c r="BO35" i="7" s="1"/>
  <c r="CI557" i="1"/>
  <c r="CI558" i="1"/>
  <c r="K6" i="5"/>
  <c r="CO3" i="7"/>
  <c r="CO8" i="7" s="1"/>
  <c r="EM33" i="7"/>
  <c r="GJ32" i="1"/>
  <c r="CT576" i="1"/>
  <c r="CT559" i="1" s="1"/>
  <c r="CT33" i="1" s="1"/>
  <c r="BZ35" i="7" s="1"/>
  <c r="CT557" i="1"/>
  <c r="CT23" i="1" s="1"/>
  <c r="BZ12" i="7" s="1"/>
  <c r="CT558" i="1"/>
  <c r="EV723" i="1"/>
  <c r="EU723" i="1"/>
  <c r="EV707" i="1"/>
  <c r="DU576" i="1"/>
  <c r="DU559" i="1" s="1"/>
  <c r="DU33" i="1" s="1"/>
  <c r="DA35" i="7" s="1"/>
  <c r="DU558" i="1"/>
  <c r="DU557" i="1"/>
  <c r="DK32" i="1"/>
  <c r="FO558" i="1"/>
  <c r="FO576" i="1"/>
  <c r="FO559" i="1" s="1"/>
  <c r="FO33" i="1" s="1"/>
  <c r="EU35" i="7" s="1"/>
  <c r="FO557" i="1"/>
  <c r="FO23" i="1" s="1"/>
  <c r="EU12" i="7" s="1"/>
  <c r="EI763" i="1"/>
  <c r="EH763" i="1"/>
  <c r="GP745" i="1"/>
  <c r="CM741" i="1"/>
  <c r="CM745" i="1" s="1"/>
  <c r="AP576" i="1"/>
  <c r="AP559" i="1" s="1"/>
  <c r="AP33" i="1" s="1"/>
  <c r="V35" i="7" s="1"/>
  <c r="AP558" i="1"/>
  <c r="AP557" i="1"/>
  <c r="AU3" i="7"/>
  <c r="AU8" i="7" s="1"/>
  <c r="BO22" i="1"/>
  <c r="AU11" i="7" s="1"/>
  <c r="BO25" i="1"/>
  <c r="AU14" i="7" s="1"/>
  <c r="BK21" i="1"/>
  <c r="AQ10" i="7" s="1"/>
  <c r="FQ33" i="7"/>
  <c r="CH576" i="1"/>
  <c r="CH559" i="1" s="1"/>
  <c r="CH33" i="1" s="1"/>
  <c r="BN35" i="7" s="1"/>
  <c r="CH557" i="1"/>
  <c r="CH558" i="1"/>
  <c r="BO680" i="1"/>
  <c r="BO16" i="1" s="1"/>
  <c r="BO17" i="1" s="1"/>
  <c r="BB542" i="1"/>
  <c r="BB21" i="1"/>
  <c r="AH10" i="7" s="1"/>
  <c r="BB684" i="1"/>
  <c r="DF32" i="1"/>
  <c r="CD21" i="1"/>
  <c r="BJ10" i="7" s="1"/>
  <c r="GU723" i="1"/>
  <c r="GU1103" i="1" s="1"/>
  <c r="GV707" i="1"/>
  <c r="BC727" i="1"/>
  <c r="BC709" i="1"/>
  <c r="BC771" i="1" s="1"/>
  <c r="BC708" i="1"/>
  <c r="AI15" i="7" s="1"/>
  <c r="AX759" i="1"/>
  <c r="AX763" i="1" s="1"/>
  <c r="AS32" i="1"/>
  <c r="DA741" i="1"/>
  <c r="DA745" i="1" s="1"/>
  <c r="CW3" i="7"/>
  <c r="CW8" i="7" s="1"/>
  <c r="AA3" i="7"/>
  <c r="AA8" i="7" s="1"/>
  <c r="AU22" i="1"/>
  <c r="AA11" i="7" s="1"/>
  <c r="BG21" i="1"/>
  <c r="AM10" i="7" s="1"/>
  <c r="AK576" i="1"/>
  <c r="AK559" i="1" s="1"/>
  <c r="AK33" i="1" s="1"/>
  <c r="Q35" i="7" s="1"/>
  <c r="AK557" i="1"/>
  <c r="AK23" i="1" s="1"/>
  <c r="Q12" i="7" s="1"/>
  <c r="AK558" i="1"/>
  <c r="FQ558" i="1"/>
  <c r="FQ576" i="1"/>
  <c r="FQ559" i="1" s="1"/>
  <c r="FQ33" i="1" s="1"/>
  <c r="EW35" i="7" s="1"/>
  <c r="FQ557" i="1"/>
  <c r="FQ23" i="1" s="1"/>
  <c r="EW12" i="7" s="1"/>
  <c r="CL32" i="1"/>
  <c r="CU33" i="7"/>
  <c r="AA759" i="1"/>
  <c r="W755" i="1"/>
  <c r="AG684" i="1"/>
  <c r="AG24" i="1" s="1"/>
  <c r="BR708" i="1"/>
  <c r="AX15" i="7" s="1"/>
  <c r="BR709" i="1"/>
  <c r="BR771" i="1" s="1"/>
  <c r="EF8" i="7"/>
  <c r="EY32" i="1"/>
  <c r="EY689" i="1"/>
  <c r="EY34" i="1" s="1"/>
  <c r="EK33" i="7"/>
  <c r="ER576" i="1"/>
  <c r="ER559" i="1" s="1"/>
  <c r="ER33" i="1" s="1"/>
  <c r="DX35" i="7" s="1"/>
  <c r="ER557" i="1"/>
  <c r="ER23" i="1" s="1"/>
  <c r="DX12" i="7" s="1"/>
  <c r="ER558" i="1"/>
  <c r="DB723" i="1"/>
  <c r="DC727" i="1" s="1"/>
  <c r="DC707" i="1"/>
  <c r="BV542" i="1"/>
  <c r="BV21" i="1"/>
  <c r="BB10" i="7" s="1"/>
  <c r="GF576" i="1"/>
  <c r="GF559" i="1" s="1"/>
  <c r="CO723" i="1"/>
  <c r="CP727" i="1" s="1"/>
  <c r="CP707" i="1"/>
  <c r="AZ32" i="1"/>
  <c r="AR33" i="7"/>
  <c r="EN558" i="1"/>
  <c r="EN557" i="1"/>
  <c r="EN23" i="1" s="1"/>
  <c r="DT12" i="7" s="1"/>
  <c r="EN576" i="1"/>
  <c r="EN559" i="1" s="1"/>
  <c r="EN33" i="1" s="1"/>
  <c r="DT35" i="7" s="1"/>
  <c r="DD17" i="1"/>
  <c r="AO708" i="1"/>
  <c r="U15" i="7" s="1"/>
  <c r="AO709" i="1"/>
  <c r="AO771" i="1" s="1"/>
  <c r="AO727" i="1"/>
  <c r="N33" i="7"/>
  <c r="DW3" i="7"/>
  <c r="AL68" i="6"/>
  <c r="EY33" i="7"/>
  <c r="FS741" i="1"/>
  <c r="FT745" i="1" s="1"/>
  <c r="FR741" i="1"/>
  <c r="BG707" i="1"/>
  <c r="BF723" i="1"/>
  <c r="BF1103" i="1" s="1"/>
  <c r="CF759" i="1"/>
  <c r="CF763" i="1" s="1"/>
  <c r="CA33" i="7"/>
  <c r="M28" i="5"/>
  <c r="EE32" i="1"/>
  <c r="CO576" i="1"/>
  <c r="CO559" i="1" s="1"/>
  <c r="CO33" i="1" s="1"/>
  <c r="BU35" i="7" s="1"/>
  <c r="CO558" i="1"/>
  <c r="CO557" i="1"/>
  <c r="AG3" i="7"/>
  <c r="AG8" i="7" s="1"/>
  <c r="BE3" i="7"/>
  <c r="BE8" i="7" s="1"/>
  <c r="GQ741" i="1"/>
  <c r="GQ745" i="1" s="1"/>
  <c r="DK707" i="1"/>
  <c r="AQ759" i="1"/>
  <c r="CI741" i="1"/>
  <c r="CI745" i="1" s="1"/>
  <c r="U31" i="5"/>
  <c r="EL763" i="1"/>
  <c r="GC33" i="7"/>
  <c r="BU21" i="1"/>
  <c r="BA10" i="7" s="1"/>
  <c r="M6" i="5"/>
  <c r="CS21" i="1"/>
  <c r="BY10" i="7" s="1"/>
  <c r="CS684" i="1"/>
  <c r="CS24" i="1" s="1"/>
  <c r="BY13" i="7" s="1"/>
  <c r="CF33" i="7"/>
  <c r="DA558" i="1"/>
  <c r="DA557" i="1"/>
  <c r="DA23" i="1" s="1"/>
  <c r="CG12" i="7" s="1"/>
  <c r="DA576" i="1"/>
  <c r="DA559" i="1" s="1"/>
  <c r="DA33" i="1" s="1"/>
  <c r="CG35" i="7" s="1"/>
  <c r="EU32" i="1"/>
  <c r="EI3" i="7"/>
  <c r="AM68" i="6"/>
  <c r="DD33" i="7"/>
  <c r="DK557" i="1"/>
  <c r="DK23" i="1" s="1"/>
  <c r="CQ12" i="7" s="1"/>
  <c r="DK576" i="1"/>
  <c r="DK559" i="1" s="1"/>
  <c r="DK33" i="1" s="1"/>
  <c r="CQ35" i="7" s="1"/>
  <c r="DK558" i="1"/>
  <c r="FZ745" i="1"/>
  <c r="EK557" i="1"/>
  <c r="EK23" i="1" s="1"/>
  <c r="DQ12" i="7" s="1"/>
  <c r="EK558" i="1"/>
  <c r="EK576" i="1"/>
  <c r="EK559" i="1" s="1"/>
  <c r="S8" i="7"/>
  <c r="AN680" i="1"/>
  <c r="AN16" i="1" s="1"/>
  <c r="FG576" i="1"/>
  <c r="FG559" i="1" s="1"/>
  <c r="FG33" i="1" s="1"/>
  <c r="EM35" i="7" s="1"/>
  <c r="FF557" i="1"/>
  <c r="FF23" i="1" s="1"/>
  <c r="EL12" i="7" s="1"/>
  <c r="FF558" i="1"/>
  <c r="FF576" i="1"/>
  <c r="FF559" i="1" s="1"/>
  <c r="FF33" i="1" s="1"/>
  <c r="EL35" i="7" s="1"/>
  <c r="BS33" i="7"/>
  <c r="EG8" i="7"/>
  <c r="BV680" i="1"/>
  <c r="BV16" i="1" s="1"/>
  <c r="BV17" i="1" s="1"/>
  <c r="BS708" i="1"/>
  <c r="AY15" i="7" s="1"/>
  <c r="BS727" i="1"/>
  <c r="BS709" i="1"/>
  <c r="BS771" i="1" s="1"/>
  <c r="FU709" i="1"/>
  <c r="FU763" i="1"/>
  <c r="ED33" i="7"/>
  <c r="BJ32" i="1"/>
  <c r="BQ3" i="7"/>
  <c r="BQ8" i="7" s="1"/>
  <c r="BN33" i="7"/>
  <c r="BZ759" i="1"/>
  <c r="BZ763" i="1" s="1"/>
  <c r="DJ680" i="1"/>
  <c r="DJ16" i="1" s="1"/>
  <c r="CC723" i="1"/>
  <c r="CC1103" i="1" s="1"/>
  <c r="CD707" i="1"/>
  <c r="GU32" i="1"/>
  <c r="CE32" i="1"/>
  <c r="DM32" i="1"/>
  <c r="DM689" i="1"/>
  <c r="DM34" i="1" s="1"/>
  <c r="FK763" i="1"/>
  <c r="AX741" i="1"/>
  <c r="AX745" i="1" s="1"/>
  <c r="CP759" i="1"/>
  <c r="CP763" i="1" s="1"/>
  <c r="DB21" i="1"/>
  <c r="CH10" i="7" s="1"/>
  <c r="DB684" i="1"/>
  <c r="DB24" i="1" s="1"/>
  <c r="CC3" i="7"/>
  <c r="CC8" i="7" s="1"/>
  <c r="Q33" i="7"/>
  <c r="GI689" i="1"/>
  <c r="GI34" i="1" s="1"/>
  <c r="GI32" i="1"/>
  <c r="ES723" i="1"/>
  <c r="ET727" i="1" s="1"/>
  <c r="ET710" i="1" s="1"/>
  <c r="DZ36" i="7" s="1"/>
  <c r="ES707" i="1"/>
  <c r="ER723" i="1"/>
  <c r="DQ723" i="1"/>
  <c r="AF3" i="7"/>
  <c r="AF8" i="7" s="1"/>
  <c r="EJ33" i="7"/>
  <c r="AY22" i="1"/>
  <c r="AE11" i="7" s="1"/>
  <c r="FD33" i="7"/>
  <c r="AQ741" i="1"/>
  <c r="AQ745" i="1" s="1"/>
  <c r="GS707" i="1"/>
  <c r="GR723" i="1"/>
  <c r="GS727" i="1" s="1"/>
  <c r="GM557" i="1"/>
  <c r="GM23" i="1" s="1"/>
  <c r="FS12" i="7" s="1"/>
  <c r="GM558" i="1"/>
  <c r="GM576" i="1"/>
  <c r="GM559" i="1" s="1"/>
  <c r="GM33" i="1" s="1"/>
  <c r="FS35" i="7" s="1"/>
  <c r="GD8" i="7"/>
  <c r="BT576" i="1"/>
  <c r="BT559" i="1" s="1"/>
  <c r="BT33" i="1" s="1"/>
  <c r="AZ35" i="7" s="1"/>
  <c r="BT557" i="1"/>
  <c r="BT558" i="1"/>
  <c r="FV723" i="1"/>
  <c r="FV1103" i="1" s="1"/>
  <c r="FW707" i="1"/>
  <c r="CU723" i="1"/>
  <c r="CU707" i="1"/>
  <c r="BX33" i="7"/>
  <c r="CC33" i="7"/>
  <c r="EU576" i="1"/>
  <c r="EU559" i="1" s="1"/>
  <c r="EU33" i="1" s="1"/>
  <c r="EA35" i="7" s="1"/>
  <c r="EU557" i="1"/>
  <c r="EU23" i="1" s="1"/>
  <c r="EA12" i="7" s="1"/>
  <c r="EU558" i="1"/>
  <c r="FB723" i="1"/>
  <c r="FC707" i="1"/>
  <c r="DU763" i="1"/>
  <c r="DB3" i="7"/>
  <c r="DB8" i="7" s="1"/>
  <c r="DV22" i="1"/>
  <c r="DB11" i="7" s="1"/>
  <c r="DK741" i="1"/>
  <c r="DK745" i="1" s="1"/>
  <c r="EB33" i="7"/>
  <c r="S31" i="5"/>
  <c r="EN741" i="1"/>
  <c r="EN745" i="1" s="1"/>
  <c r="DE759" i="1"/>
  <c r="DN759" i="1"/>
  <c r="DN763" i="1" s="1"/>
  <c r="EM8" i="7"/>
  <c r="BT3" i="7"/>
  <c r="BT8" i="7" s="1"/>
  <c r="CN22" i="1"/>
  <c r="BT11" i="7" s="1"/>
  <c r="CN25" i="1"/>
  <c r="BT14" i="7" s="1"/>
  <c r="GW707" i="1"/>
  <c r="GV723" i="1"/>
  <c r="GV1103" i="1" s="1"/>
  <c r="DZ8" i="7"/>
  <c r="DY741" i="1"/>
  <c r="DY745" i="1" s="1"/>
  <c r="CK741" i="1"/>
  <c r="CK745" i="1" s="1"/>
  <c r="EC723" i="1"/>
  <c r="EB723" i="1"/>
  <c r="EB1103" i="1" s="1"/>
  <c r="EC707" i="1"/>
  <c r="EB32" i="1"/>
  <c r="EB689" i="1"/>
  <c r="EB34" i="1" s="1"/>
  <c r="W3" i="7"/>
  <c r="W8" i="7" s="1"/>
  <c r="AQ22" i="1"/>
  <c r="W11" i="7" s="1"/>
  <c r="CY727" i="1"/>
  <c r="CY709" i="1"/>
  <c r="CY771" i="1" s="1"/>
  <c r="CY708" i="1"/>
  <c r="CE15" i="7" s="1"/>
  <c r="BN763" i="1"/>
  <c r="BF22" i="1"/>
  <c r="AL11" i="7" s="1"/>
  <c r="CQ684" i="1"/>
  <c r="CQ24" i="1" s="1"/>
  <c r="AJ680" i="1"/>
  <c r="AJ16" i="1" s="1"/>
  <c r="AJ17" i="1" s="1"/>
  <c r="GT689" i="1"/>
  <c r="GT34" i="1" s="1"/>
  <c r="GT32" i="1"/>
  <c r="FY707" i="1"/>
  <c r="FX723" i="1"/>
  <c r="FY727" i="1" s="1"/>
  <c r="CI680" i="1"/>
  <c r="CI16" i="1" s="1"/>
  <c r="CI17" i="1" s="1"/>
  <c r="FK33" i="7"/>
  <c r="CA542" i="1"/>
  <c r="CA21" i="1"/>
  <c r="BG10" i="7" s="1"/>
  <c r="GN759" i="1"/>
  <c r="GO763" i="1" s="1"/>
  <c r="GN32" i="1"/>
  <c r="AR32" i="1"/>
  <c r="AR689" i="1"/>
  <c r="AR34" i="1" s="1"/>
  <c r="DS723" i="1"/>
  <c r="DT727" i="1" s="1"/>
  <c r="DT710" i="1" s="1"/>
  <c r="CZ36" i="7" s="1"/>
  <c r="DT707" i="1"/>
  <c r="R31" i="5"/>
  <c r="DH22" i="1"/>
  <c r="CN11" i="7" s="1"/>
  <c r="CP741" i="1"/>
  <c r="AS759" i="1"/>
  <c r="AS763" i="1" s="1"/>
  <c r="AV745" i="1"/>
  <c r="CG689" i="1"/>
  <c r="CG34" i="1" s="1"/>
  <c r="CG32" i="1"/>
  <c r="CG723" i="1"/>
  <c r="CH707" i="1"/>
  <c r="O3" i="7"/>
  <c r="O8" i="7" s="1"/>
  <c r="AW3" i="7"/>
  <c r="AW8" i="7" s="1"/>
  <c r="BQ22" i="1"/>
  <c r="AW11" i="7" s="1"/>
  <c r="FI759" i="1"/>
  <c r="FI763" i="1" s="1"/>
  <c r="DP32" i="1"/>
  <c r="EQ707" i="1"/>
  <c r="BF576" i="1"/>
  <c r="BF559" i="1" s="1"/>
  <c r="BF33" i="1" s="1"/>
  <c r="AL35" i="7" s="1"/>
  <c r="BF558" i="1"/>
  <c r="BF557" i="1"/>
  <c r="AL707" i="1"/>
  <c r="AK723" i="1"/>
  <c r="AK1103" i="1" s="1"/>
  <c r="CF576" i="1"/>
  <c r="CF559" i="1" s="1"/>
  <c r="CF33" i="1" s="1"/>
  <c r="BL35" i="7" s="1"/>
  <c r="CF558" i="1"/>
  <c r="CF557" i="1"/>
  <c r="CF23" i="1" s="1"/>
  <c r="BL12" i="7" s="1"/>
  <c r="J31" i="5"/>
  <c r="GL557" i="1"/>
  <c r="GL23" i="1" s="1"/>
  <c r="FR12" i="7" s="1"/>
  <c r="GL558" i="1"/>
  <c r="GL576" i="1"/>
  <c r="GL559" i="1" s="1"/>
  <c r="GL33" i="1" s="1"/>
  <c r="FR35" i="7" s="1"/>
  <c r="EO576" i="1"/>
  <c r="EO559" i="1" s="1"/>
  <c r="GS759" i="1"/>
  <c r="GS763" i="1" s="1"/>
  <c r="CO22" i="1"/>
  <c r="BU11" i="7" s="1"/>
  <c r="AH33" i="7"/>
  <c r="AU689" i="1"/>
  <c r="AU34" i="1" s="1"/>
  <c r="AU32" i="1"/>
  <c r="W30" i="1"/>
  <c r="G28" i="7"/>
  <c r="AG22" i="1"/>
  <c r="M11" i="7" s="1"/>
  <c r="CU759" i="1"/>
  <c r="CU763" i="1" s="1"/>
  <c r="CZ22" i="1"/>
  <c r="CF11" i="7" s="1"/>
  <c r="EQ32" i="1"/>
  <c r="CD723" i="1"/>
  <c r="CD1103" i="1" s="1"/>
  <c r="DW680" i="1"/>
  <c r="DW16" i="1" s="1"/>
  <c r="DR745" i="1"/>
  <c r="DZ763" i="1"/>
  <c r="AJ723" i="1"/>
  <c r="AK707" i="1"/>
  <c r="CI3" i="7"/>
  <c r="CI8" i="7" s="1"/>
  <c r="ED707" i="1"/>
  <c r="BL759" i="1"/>
  <c r="BL763" i="1" s="1"/>
  <c r="EM32" i="1"/>
  <c r="EM689" i="1"/>
  <c r="EM34" i="1" s="1"/>
  <c r="DD558" i="1"/>
  <c r="DD576" i="1"/>
  <c r="DD559" i="1" s="1"/>
  <c r="DD33" i="1" s="1"/>
  <c r="CJ35" i="7" s="1"/>
  <c r="DD557" i="1"/>
  <c r="BX542" i="1"/>
  <c r="BX21" i="1"/>
  <c r="BD10" i="7" s="1"/>
  <c r="GC558" i="1"/>
  <c r="GC557" i="1"/>
  <c r="GC23" i="1" s="1"/>
  <c r="FI12" i="7" s="1"/>
  <c r="GC576" i="1"/>
  <c r="GC559" i="1" s="1"/>
  <c r="GC33" i="1" s="1"/>
  <c r="FI35" i="7" s="1"/>
  <c r="AN576" i="1"/>
  <c r="AN559" i="1" s="1"/>
  <c r="AN33" i="1" s="1"/>
  <c r="T35" i="7" s="1"/>
  <c r="FT32" i="1"/>
  <c r="AB21" i="1"/>
  <c r="H10" i="7" s="1"/>
  <c r="AB684" i="1"/>
  <c r="AB24" i="1" s="1"/>
  <c r="CS707" i="1"/>
  <c r="CR723" i="1"/>
  <c r="CR1103" i="1" s="1"/>
  <c r="CR1107" i="1" s="1"/>
  <c r="BX38" i="7" s="1"/>
  <c r="AY32" i="1"/>
  <c r="DK21" i="1"/>
  <c r="CQ10" i="7" s="1"/>
  <c r="CQ3" i="7"/>
  <c r="CQ8" i="7" s="1"/>
  <c r="FX707" i="1"/>
  <c r="FW723" i="1"/>
  <c r="FW1103" i="1" s="1"/>
  <c r="BM576" i="1"/>
  <c r="BM559" i="1" s="1"/>
  <c r="BM558" i="1"/>
  <c r="BM557" i="1"/>
  <c r="BM23" i="1" s="1"/>
  <c r="AS12" i="7" s="1"/>
  <c r="FX33" i="7"/>
  <c r="GR576" i="1"/>
  <c r="GR559" i="1" s="1"/>
  <c r="GR33" i="1" s="1"/>
  <c r="FX35" i="7" s="1"/>
  <c r="GR558" i="1"/>
  <c r="GR557" i="1"/>
  <c r="GR23" i="1" s="1"/>
  <c r="FX12" i="7" s="1"/>
  <c r="GX32" i="1"/>
  <c r="CR763" i="1"/>
  <c r="CX542" i="1"/>
  <c r="CX21" i="1"/>
  <c r="CD10" i="7" s="1"/>
  <c r="CX684" i="1"/>
  <c r="CX24" i="1" s="1"/>
  <c r="CX25" i="1" s="1"/>
  <c r="CD14" i="7" s="1"/>
  <c r="CA745" i="1"/>
  <c r="BS684" i="1"/>
  <c r="BS23" i="1"/>
  <c r="AY12" i="7" s="1"/>
  <c r="EX723" i="1"/>
  <c r="EY707" i="1"/>
  <c r="GG32" i="1"/>
  <c r="GG689" i="1"/>
  <c r="GG34" i="1" s="1"/>
  <c r="ET1103" i="1"/>
  <c r="ET708" i="1"/>
  <c r="DZ15" i="7" s="1"/>
  <c r="ET709" i="1"/>
  <c r="BJ745" i="1"/>
  <c r="GA708" i="1"/>
  <c r="FG15" i="7" s="1"/>
  <c r="GA709" i="1"/>
  <c r="CJ763" i="1"/>
  <c r="BP763" i="1"/>
  <c r="BO763" i="1"/>
  <c r="Z3" i="7"/>
  <c r="Z8" i="7" s="1"/>
  <c r="CW707" i="1"/>
  <c r="CV723" i="1"/>
  <c r="CV1103" i="1" s="1"/>
  <c r="CB33" i="7"/>
  <c r="AT723" i="1"/>
  <c r="AT1103" i="1" s="1"/>
  <c r="AU707" i="1"/>
  <c r="AK68" i="6"/>
  <c r="DK3" i="7"/>
  <c r="GL723" i="1"/>
  <c r="GL1103" i="1" s="1"/>
  <c r="GL1107" i="1" s="1"/>
  <c r="FR38" i="7" s="1"/>
  <c r="GM707" i="1"/>
  <c r="EG707" i="1"/>
  <c r="AN708" i="1"/>
  <c r="T15" i="7" s="1"/>
  <c r="AN709" i="1"/>
  <c r="DQ557" i="1"/>
  <c r="DQ23" i="1" s="1"/>
  <c r="CW12" i="7" s="1"/>
  <c r="DQ558" i="1"/>
  <c r="DQ576" i="1"/>
  <c r="DQ559" i="1" s="1"/>
  <c r="AB68" i="6"/>
  <c r="W19" i="1"/>
  <c r="G3" i="7"/>
  <c r="AA25" i="1"/>
  <c r="G14" i="7" s="1"/>
  <c r="AA776" i="1"/>
  <c r="G17" i="7" s="1"/>
  <c r="AA1119" i="1"/>
  <c r="G21" i="7" s="1"/>
  <c r="EZ707" i="1"/>
  <c r="EY723" i="1"/>
  <c r="EF723" i="1"/>
  <c r="EE723" i="1"/>
  <c r="EF707" i="1"/>
  <c r="CH33" i="7"/>
  <c r="BD576" i="1"/>
  <c r="BD559" i="1" s="1"/>
  <c r="BD33" i="1" s="1"/>
  <c r="AJ35" i="7" s="1"/>
  <c r="BD558" i="1"/>
  <c r="BD557" i="1"/>
  <c r="DW741" i="1"/>
  <c r="DW745" i="1" s="1"/>
  <c r="DI33" i="7"/>
  <c r="BX723" i="1"/>
  <c r="BX1103" i="1" s="1"/>
  <c r="BY707" i="1"/>
  <c r="K31" i="5"/>
  <c r="DE576" i="1"/>
  <c r="DE559" i="1" s="1"/>
  <c r="DE558" i="1"/>
  <c r="DE557" i="1"/>
  <c r="DE23" i="1" s="1"/>
  <c r="CK12" i="7" s="1"/>
  <c r="BY680" i="1"/>
  <c r="BY16" i="1" s="1"/>
  <c r="BY17" i="1" s="1"/>
  <c r="BY15" i="1"/>
  <c r="AG727" i="1"/>
  <c r="AG709" i="1"/>
  <c r="AG771" i="1" s="1"/>
  <c r="AG708" i="1"/>
  <c r="M15" i="7" s="1"/>
  <c r="GS576" i="1"/>
  <c r="GS559" i="1" s="1"/>
  <c r="GS33" i="1" s="1"/>
  <c r="FY35" i="7" s="1"/>
  <c r="BQ32" i="1"/>
  <c r="BQ689" i="1"/>
  <c r="BQ34" i="1" s="1"/>
  <c r="Z33" i="7"/>
  <c r="FM759" i="1"/>
  <c r="FM763" i="1" s="1"/>
  <c r="CA689" i="1"/>
  <c r="CA34" i="1" s="1"/>
  <c r="CA32" i="1"/>
  <c r="DZ32" i="1"/>
  <c r="BE21" i="1"/>
  <c r="AK10" i="7" s="1"/>
  <c r="BE684" i="1"/>
  <c r="BE24" i="1" s="1"/>
  <c r="GC32" i="1"/>
  <c r="DM25" i="1"/>
  <c r="CS14" i="7" s="1"/>
  <c r="AZ707" i="1"/>
  <c r="AY723" i="1"/>
  <c r="AY1103" i="1" s="1"/>
  <c r="FW32" i="1"/>
  <c r="FU32" i="1"/>
  <c r="FU558" i="1"/>
  <c r="FU557" i="1"/>
  <c r="FU23" i="1" s="1"/>
  <c r="FA12" i="7" s="1"/>
  <c r="AB745" i="1"/>
  <c r="GM759" i="1"/>
  <c r="DI21" i="1"/>
  <c r="CO10" i="7" s="1"/>
  <c r="DA17" i="1"/>
  <c r="EV741" i="1"/>
  <c r="EW745" i="1" s="1"/>
  <c r="EU741" i="1"/>
  <c r="EU745" i="1" s="1"/>
  <c r="DL21" i="1"/>
  <c r="CR10" i="7" s="1"/>
  <c r="DL684" i="1"/>
  <c r="DL24" i="1" s="1"/>
  <c r="DL25" i="1" s="1"/>
  <c r="CR14" i="7" s="1"/>
  <c r="CR3" i="7"/>
  <c r="CR8" i="7" s="1"/>
  <c r="FY557" i="1"/>
  <c r="FY23" i="1" s="1"/>
  <c r="FE12" i="7" s="1"/>
  <c r="FY558" i="1"/>
  <c r="FY576" i="1"/>
  <c r="FY559" i="1" s="1"/>
  <c r="FY33" i="1" s="1"/>
  <c r="FE35" i="7" s="1"/>
  <c r="AC727" i="1"/>
  <c r="AC708" i="1"/>
  <c r="I15" i="7" s="1"/>
  <c r="AC709" i="1"/>
  <c r="AC771" i="1" s="1"/>
  <c r="AC1114" i="1" s="1"/>
  <c r="AC1115" i="1" s="1"/>
  <c r="EA576" i="1"/>
  <c r="EA559" i="1" s="1"/>
  <c r="EA33" i="1" s="1"/>
  <c r="DG35" i="7" s="1"/>
  <c r="EA557" i="1"/>
  <c r="EA23" i="1" s="1"/>
  <c r="DG12" i="7" s="1"/>
  <c r="EA558" i="1"/>
  <c r="DN723" i="1"/>
  <c r="CM759" i="1"/>
  <c r="CM763" i="1" s="1"/>
  <c r="EI1103" i="1"/>
  <c r="EI727" i="1"/>
  <c r="EI708" i="1"/>
  <c r="DO15" i="7" s="1"/>
  <c r="EI709" i="1"/>
  <c r="BG723" i="1"/>
  <c r="BG1103" i="1" s="1"/>
  <c r="BH707" i="1"/>
  <c r="EZ558" i="1"/>
  <c r="EZ576" i="1"/>
  <c r="EZ559" i="1" s="1"/>
  <c r="EZ33" i="1" s="1"/>
  <c r="EF35" i="7" s="1"/>
  <c r="EZ557" i="1"/>
  <c r="EZ23" i="1" s="1"/>
  <c r="EF12" i="7" s="1"/>
  <c r="EC21" i="1"/>
  <c r="DI10" i="7" s="1"/>
  <c r="AP723" i="1"/>
  <c r="AP1103" i="1" s="1"/>
  <c r="AP1107" i="1" s="1"/>
  <c r="V38" i="7" s="1"/>
  <c r="AQ707" i="1"/>
  <c r="GB689" i="1"/>
  <c r="GB34" i="1" s="1"/>
  <c r="BN576" i="1"/>
  <c r="BN559" i="1" s="1"/>
  <c r="BN33" i="1" s="1"/>
  <c r="AT35" i="7" s="1"/>
  <c r="BN558" i="1"/>
  <c r="BN557" i="1"/>
  <c r="J6" i="5"/>
  <c r="GK32" i="1"/>
  <c r="EX759" i="1"/>
  <c r="EW759" i="1"/>
  <c r="AF542" i="1"/>
  <c r="AF21" i="1"/>
  <c r="L10" i="7" s="1"/>
  <c r="AF684" i="1"/>
  <c r="AF24" i="1" s="1"/>
  <c r="AF25" i="1" s="1"/>
  <c r="L14" i="7" s="1"/>
  <c r="AH3" i="7"/>
  <c r="AH8" i="7" s="1"/>
  <c r="DF723" i="1"/>
  <c r="DF1103" i="1" s="1"/>
  <c r="DG707" i="1"/>
  <c r="CL33" i="7"/>
  <c r="DI741" i="1"/>
  <c r="DI745" i="1" s="1"/>
  <c r="DI576" i="1"/>
  <c r="DI559" i="1" s="1"/>
  <c r="DI33" i="1" s="1"/>
  <c r="CO35" i="7" s="1"/>
  <c r="DI558" i="1"/>
  <c r="DI557" i="1"/>
  <c r="DI23" i="1" s="1"/>
  <c r="CO12" i="7" s="1"/>
  <c r="GU745" i="1"/>
  <c r="DZ17" i="1"/>
  <c r="CX32" i="1"/>
  <c r="CX689" i="1"/>
  <c r="CX34" i="1" s="1"/>
  <c r="AC3" i="7"/>
  <c r="AC8" i="7" s="1"/>
  <c r="AW22" i="1"/>
  <c r="AC11" i="7" s="1"/>
  <c r="DQ21" i="1"/>
  <c r="CW10" i="7" s="1"/>
  <c r="EP558" i="1"/>
  <c r="EP557" i="1"/>
  <c r="EP23" i="1" s="1"/>
  <c r="DV12" i="7" s="1"/>
  <c r="AM3" i="7"/>
  <c r="AM8" i="7" s="1"/>
  <c r="BK723" i="1"/>
  <c r="BL707" i="1"/>
  <c r="FR33" i="7"/>
  <c r="FQ707" i="1"/>
  <c r="FP723" i="1"/>
  <c r="FP1103" i="1" s="1"/>
  <c r="FM723" i="1"/>
  <c r="FN727" i="1" s="1"/>
  <c r="FQ759" i="1"/>
  <c r="FQ763" i="1" s="1"/>
  <c r="BC689" i="1"/>
  <c r="BC34" i="1" s="1"/>
  <c r="DO32" i="1"/>
  <c r="EQ558" i="1"/>
  <c r="EQ576" i="1"/>
  <c r="EQ559" i="1" s="1"/>
  <c r="EQ33" i="1" s="1"/>
  <c r="DW35" i="7" s="1"/>
  <c r="EQ557" i="1"/>
  <c r="EQ23" i="1" s="1"/>
  <c r="DW12" i="7" s="1"/>
  <c r="DX8" i="7"/>
  <c r="DT1103" i="1"/>
  <c r="DT709" i="1"/>
  <c r="DT771" i="1" s="1"/>
  <c r="DT708" i="1"/>
  <c r="CZ15" i="7" s="1"/>
  <c r="DW21" i="1"/>
  <c r="DC10" i="7" s="1"/>
  <c r="O6" i="5"/>
  <c r="FE32" i="1"/>
  <c r="ES557" i="1"/>
  <c r="ES23" i="1" s="1"/>
  <c r="DY12" i="7" s="1"/>
  <c r="ES558" i="1"/>
  <c r="ES576" i="1"/>
  <c r="ES559" i="1" s="1"/>
  <c r="AJ576" i="1"/>
  <c r="AJ559" i="1" s="1"/>
  <c r="AJ33" i="1" s="1"/>
  <c r="P35" i="7" s="1"/>
  <c r="AJ558" i="1"/>
  <c r="AJ557" i="1"/>
  <c r="AJ23" i="1" s="1"/>
  <c r="P12" i="7" s="1"/>
  <c r="DB759" i="1"/>
  <c r="BE707" i="1"/>
  <c r="BD723" i="1"/>
  <c r="BD1103" i="1" s="1"/>
  <c r="BD1107" i="1" s="1"/>
  <c r="AJ38" i="7" s="1"/>
  <c r="BB3" i="7"/>
  <c r="BB8" i="7" s="1"/>
  <c r="CO763" i="1"/>
  <c r="BA680" i="1"/>
  <c r="BA16" i="1" s="1"/>
  <c r="BA17" i="1" s="1"/>
  <c r="AN21" i="1"/>
  <c r="T10" i="7" s="1"/>
  <c r="H10" i="5" s="1"/>
  <c r="AN684" i="1"/>
  <c r="AN24" i="1" s="1"/>
  <c r="BZ680" i="1"/>
  <c r="BZ15" i="1"/>
  <c r="BL689" i="1"/>
  <c r="BL34" i="1" s="1"/>
  <c r="BL32" i="1"/>
  <c r="GD723" i="1"/>
  <c r="GD1103" i="1" s="1"/>
  <c r="GD707" i="1"/>
  <c r="GC723" i="1"/>
  <c r="GC1103" i="1" s="1"/>
  <c r="GC1107" i="1" s="1"/>
  <c r="FI38" i="7" s="1"/>
  <c r="CR33" i="7"/>
  <c r="R33" i="7"/>
  <c r="AH32" i="1"/>
  <c r="FS32" i="1"/>
  <c r="FS723" i="1"/>
  <c r="FS1103" i="1" s="1"/>
  <c r="FS1107" i="1" s="1"/>
  <c r="EY38" i="7" s="1"/>
  <c r="FR723" i="1"/>
  <c r="FR1103" i="1" s="1"/>
  <c r="FS707" i="1"/>
  <c r="AC33" i="7"/>
  <c r="U6" i="5"/>
  <c r="M31" i="5"/>
  <c r="BE741" i="1"/>
  <c r="BE745" i="1" s="1"/>
  <c r="DR32" i="1"/>
  <c r="DR689" i="1"/>
  <c r="DR34" i="1" s="1"/>
  <c r="H31" i="5"/>
  <c r="BZ542" i="1"/>
  <c r="BZ21" i="1"/>
  <c r="BF10" i="7" s="1"/>
  <c r="BM542" i="1"/>
  <c r="BM21" i="1"/>
  <c r="AS10" i="7" s="1"/>
  <c r="DD745" i="1"/>
  <c r="EA32" i="1"/>
  <c r="EG33" i="7"/>
  <c r="AY576" i="1"/>
  <c r="AY559" i="1" s="1"/>
  <c r="AY33" i="1" s="1"/>
  <c r="AE35" i="7" s="1"/>
  <c r="AY558" i="1"/>
  <c r="AY557" i="1"/>
  <c r="DK17" i="1"/>
  <c r="FA8" i="7"/>
  <c r="CI723" i="1"/>
  <c r="CI1103" i="1" s="1"/>
  <c r="CI1107" i="1" s="1"/>
  <c r="BO38" i="7" s="1"/>
  <c r="CJ707" i="1"/>
  <c r="BV745" i="1"/>
  <c r="BB33" i="7"/>
  <c r="FS33" i="7"/>
  <c r="U28" i="5"/>
  <c r="FG763" i="1"/>
  <c r="GX723" i="1"/>
  <c r="GX1103" i="1" s="1"/>
  <c r="GW723" i="1"/>
  <c r="GW1103" i="1" s="1"/>
  <c r="GW1107" i="1" s="1"/>
  <c r="GC38" i="7" s="1"/>
  <c r="GX707" i="1"/>
  <c r="GW32" i="1"/>
  <c r="CA3" i="7"/>
  <c r="AH68" i="6"/>
  <c r="CU22" i="1"/>
  <c r="CA11" i="7" s="1"/>
  <c r="CZ32" i="1"/>
  <c r="DE3" i="7"/>
  <c r="DE8" i="7" s="1"/>
  <c r="DY25" i="1"/>
  <c r="DE14" i="7" s="1"/>
  <c r="DY22" i="1"/>
  <c r="DE11" i="7" s="1"/>
  <c r="DX32" i="1"/>
  <c r="DL680" i="1"/>
  <c r="DL16" i="1" s="1"/>
  <c r="FY708" i="1"/>
  <c r="FE15" i="7" s="1"/>
  <c r="FY709" i="1"/>
  <c r="CS741" i="1"/>
  <c r="CS745" i="1" s="1"/>
  <c r="AC68" i="6"/>
  <c r="CM32" i="1"/>
  <c r="BH759" i="1"/>
  <c r="BH763" i="1" s="1"/>
  <c r="AO3" i="7"/>
  <c r="AO8" i="7" s="1"/>
  <c r="BI25" i="1"/>
  <c r="AO14" i="7" s="1"/>
  <c r="BI22" i="1"/>
  <c r="AO11" i="7" s="1"/>
  <c r="DY723" i="1"/>
  <c r="AC689" i="1"/>
  <c r="AC34" i="1" s="1"/>
  <c r="FV707" i="1"/>
  <c r="CC22" i="1"/>
  <c r="BI11" i="7" s="1"/>
  <c r="EX32" i="1"/>
  <c r="EX689" i="1"/>
  <c r="EX34" i="1" s="1"/>
  <c r="BM708" i="1"/>
  <c r="AS15" i="7" s="1"/>
  <c r="BM709" i="1"/>
  <c r="FL557" i="1"/>
  <c r="FL23" i="1" s="1"/>
  <c r="ER12" i="7" s="1"/>
  <c r="FL558" i="1"/>
  <c r="GF723" i="1"/>
  <c r="GE723" i="1"/>
  <c r="GE1103" i="1" s="1"/>
  <c r="GE1107" i="1" s="1"/>
  <c r="FK38" i="7" s="1"/>
  <c r="GF707" i="1"/>
  <c r="BZ723" i="1"/>
  <c r="BZ1103" i="1" s="1"/>
  <c r="CA707" i="1"/>
  <c r="N6" i="5"/>
  <c r="CY33" i="7"/>
  <c r="O28" i="5"/>
  <c r="O33" i="5" s="1"/>
  <c r="CN723" i="1"/>
  <c r="BC22" i="1"/>
  <c r="AI11" i="7" s="1"/>
  <c r="AL576" i="1"/>
  <c r="AL559" i="1" s="1"/>
  <c r="AL33" i="1" s="1"/>
  <c r="R35" i="7" s="1"/>
  <c r="EB22" i="1"/>
  <c r="DH11" i="7" s="1"/>
  <c r="AU759" i="1"/>
  <c r="AU763" i="1" s="1"/>
  <c r="AF576" i="1"/>
  <c r="AF559" i="1" s="1"/>
  <c r="CQ689" i="1"/>
  <c r="CQ34" i="1" s="1"/>
  <c r="CW21" i="1"/>
  <c r="CC10" i="7" s="1"/>
  <c r="CS689" i="1"/>
  <c r="CS34" i="1" s="1"/>
  <c r="CS32" i="1"/>
  <c r="EP33" i="7"/>
  <c r="CM680" i="1"/>
  <c r="CM16" i="1" s="1"/>
  <c r="DP741" i="1"/>
  <c r="DO741" i="1"/>
  <c r="DO745" i="1" s="1"/>
  <c r="DS680" i="1"/>
  <c r="DS16" i="1" s="1"/>
  <c r="ER741" i="1"/>
  <c r="ER745" i="1" s="1"/>
  <c r="EV759" i="1"/>
  <c r="EV763" i="1" s="1"/>
  <c r="AE8" i="7"/>
  <c r="FX32" i="1"/>
  <c r="FX689" i="1"/>
  <c r="FX34" i="1" s="1"/>
  <c r="GN558" i="1"/>
  <c r="GN557" i="1"/>
  <c r="GN23" i="1" s="1"/>
  <c r="FT12" i="7" s="1"/>
  <c r="GN576" i="1"/>
  <c r="GN559" i="1" s="1"/>
  <c r="GN33" i="1" s="1"/>
  <c r="FT35" i="7" s="1"/>
  <c r="EL32" i="1"/>
  <c r="EL689" i="1"/>
  <c r="EL34" i="1" s="1"/>
  <c r="GW576" i="1"/>
  <c r="GW559" i="1" s="1"/>
  <c r="GW33" i="1" s="1"/>
  <c r="GC35" i="7" s="1"/>
  <c r="GW557" i="1"/>
  <c r="GW23" i="1" s="1"/>
  <c r="GC12" i="7" s="1"/>
  <c r="GW558" i="1"/>
  <c r="FV759" i="1"/>
  <c r="FV763" i="1" s="1"/>
  <c r="CT32" i="1"/>
  <c r="CR689" i="1"/>
  <c r="CR34" i="1" s="1"/>
  <c r="CR32" i="1"/>
  <c r="CG3" i="7"/>
  <c r="CG8" i="7" s="1"/>
  <c r="FB741" i="1"/>
  <c r="FB745" i="1" s="1"/>
  <c r="DU745" i="1"/>
  <c r="DX558" i="1"/>
  <c r="DX557" i="1"/>
  <c r="DX23" i="1" s="1"/>
  <c r="DD12" i="7" s="1"/>
  <c r="DX576" i="1"/>
  <c r="DX559" i="1" s="1"/>
  <c r="DX33" i="1" s="1"/>
  <c r="DD35" i="7" s="1"/>
  <c r="EV32" i="1"/>
  <c r="FF741" i="1"/>
  <c r="FF745" i="1" s="1"/>
  <c r="EZ723" i="1"/>
  <c r="FA707" i="1"/>
  <c r="AD723" i="1"/>
  <c r="AD1103" i="1" s="1"/>
  <c r="AD1107" i="1" s="1"/>
  <c r="J38" i="7" s="1"/>
  <c r="AE707" i="1"/>
  <c r="CK759" i="1"/>
  <c r="CK763" i="1" s="1"/>
  <c r="EB745" i="1"/>
  <c r="AX689" i="1"/>
  <c r="AX34" i="1" s="1"/>
  <c r="BO707" i="1"/>
  <c r="BN723" i="1"/>
  <c r="BN1103" i="1" s="1"/>
  <c r="DG741" i="1"/>
  <c r="DG745" i="1" s="1"/>
  <c r="ER33" i="7"/>
  <c r="FX759" i="1"/>
  <c r="FX763" i="1" s="1"/>
  <c r="K33" i="7"/>
  <c r="GE32" i="1"/>
  <c r="GE689" i="1"/>
  <c r="GE34" i="1" s="1"/>
  <c r="BG3" i="7"/>
  <c r="BG8" i="7" s="1"/>
  <c r="BA723" i="1"/>
  <c r="BA1103" i="1" s="1"/>
  <c r="BB707" i="1"/>
  <c r="DJ21" i="1"/>
  <c r="CP10" i="7" s="1"/>
  <c r="DJ684" i="1"/>
  <c r="DJ24" i="1" s="1"/>
  <c r="CP3" i="7"/>
  <c r="CP8" i="7" s="1"/>
  <c r="CC576" i="1"/>
  <c r="CC559" i="1" s="1"/>
  <c r="CC33" i="1" s="1"/>
  <c r="BI35" i="7" s="1"/>
  <c r="CC558" i="1"/>
  <c r="CC557" i="1"/>
  <c r="GN741" i="1"/>
  <c r="BU680" i="1"/>
  <c r="BU16" i="1" s="1"/>
  <c r="BU17" i="1" s="1"/>
  <c r="DT17" i="1"/>
  <c r="FM32" i="1"/>
  <c r="FJ723" i="1"/>
  <c r="FK727" i="1" s="1"/>
  <c r="FK710" i="1" s="1"/>
  <c r="EQ36" i="7" s="1"/>
  <c r="DF22" i="1"/>
  <c r="CL11" i="7" s="1"/>
  <c r="CB684" i="1"/>
  <c r="CB24" i="1" s="1"/>
  <c r="R28" i="5"/>
  <c r="EI33" i="7"/>
  <c r="DP558" i="1"/>
  <c r="DP557" i="1"/>
  <c r="DP23" i="1" s="1"/>
  <c r="CV12" i="7" s="1"/>
  <c r="DP576" i="1"/>
  <c r="DP559" i="1" s="1"/>
  <c r="DP33" i="1" s="1"/>
  <c r="CV35" i="7" s="1"/>
  <c r="EX33" i="7"/>
  <c r="FR558" i="1"/>
  <c r="FR576" i="1"/>
  <c r="FR559" i="1" s="1"/>
  <c r="FR33" i="1" s="1"/>
  <c r="EX35" i="7" s="1"/>
  <c r="FR557" i="1"/>
  <c r="FR23" i="1" s="1"/>
  <c r="EX12" i="7" s="1"/>
  <c r="BK689" i="1"/>
  <c r="BK34" i="1" s="1"/>
  <c r="BK32" i="1"/>
  <c r="CG680" i="1"/>
  <c r="CG16" i="1" s="1"/>
  <c r="CG17" i="1" s="1"/>
  <c r="DP680" i="1"/>
  <c r="DP16" i="1" s="1"/>
  <c r="CV707" i="1"/>
  <c r="Q31" i="5"/>
  <c r="BE759" i="1"/>
  <c r="BE763" i="1" s="1"/>
  <c r="EJ557" i="1"/>
  <c r="EJ23" i="1" s="1"/>
  <c r="DP12" i="7" s="1"/>
  <c r="EJ558" i="1"/>
  <c r="EJ576" i="1"/>
  <c r="EJ559" i="1" s="1"/>
  <c r="EJ33" i="1" s="1"/>
  <c r="DP35" i="7" s="1"/>
  <c r="DX21" i="1"/>
  <c r="DD10" i="7" s="1"/>
  <c r="BU759" i="1"/>
  <c r="BU763" i="1" s="1"/>
  <c r="EC759" i="1"/>
  <c r="EC763" i="1" s="1"/>
  <c r="AZ741" i="1"/>
  <c r="AZ745" i="1" s="1"/>
  <c r="AM745" i="1"/>
  <c r="BL741" i="1"/>
  <c r="BM745" i="1" s="1"/>
  <c r="FY32" i="1"/>
  <c r="AG745" i="1"/>
  <c r="BE576" i="1"/>
  <c r="BE559" i="1" s="1"/>
  <c r="DG576" i="1"/>
  <c r="DG559" i="1" s="1"/>
  <c r="FH558" i="1"/>
  <c r="FH557" i="1"/>
  <c r="FH23" i="1" s="1"/>
  <c r="EN12" i="7" s="1"/>
  <c r="FH576" i="1"/>
  <c r="FH559" i="1" s="1"/>
  <c r="FH33" i="1" s="1"/>
  <c r="EN35" i="7" s="1"/>
  <c r="FB576" i="1"/>
  <c r="FB559" i="1" s="1"/>
  <c r="FB33" i="1" s="1"/>
  <c r="EH35" i="7" s="1"/>
  <c r="FB557" i="1"/>
  <c r="FB23" i="1" s="1"/>
  <c r="EH12" i="7" s="1"/>
  <c r="FB558" i="1"/>
  <c r="DU32" i="1"/>
  <c r="EO763" i="1"/>
  <c r="CM576" i="1"/>
  <c r="CM559" i="1" s="1"/>
  <c r="CM33" i="1" s="1"/>
  <c r="BS35" i="7" s="1"/>
  <c r="CM558" i="1"/>
  <c r="CM557" i="1"/>
  <c r="CM23" i="1" s="1"/>
  <c r="BS12" i="7" s="1"/>
  <c r="BG32" i="1"/>
  <c r="BG689" i="1"/>
  <c r="BG34" i="1" s="1"/>
  <c r="AD689" i="1"/>
  <c r="AD34" i="1" s="1"/>
  <c r="AD32" i="1"/>
  <c r="CK32" i="1"/>
  <c r="CK689" i="1"/>
  <c r="CK34" i="1" s="1"/>
  <c r="V33" i="7"/>
  <c r="GD558" i="1"/>
  <c r="GD557" i="1"/>
  <c r="GD23" i="1" s="1"/>
  <c r="FJ12" i="7" s="1"/>
  <c r="GD576" i="1"/>
  <c r="GD559" i="1" s="1"/>
  <c r="GD33" i="1" s="1"/>
  <c r="FJ35" i="7" s="1"/>
  <c r="BJ723" i="1"/>
  <c r="BJ1103" i="1" s="1"/>
  <c r="BK707" i="1"/>
  <c r="CJ723" i="1"/>
  <c r="CJ1103" i="1" s="1"/>
  <c r="CJ1107" i="1" s="1"/>
  <c r="BP38" i="7" s="1"/>
  <c r="CK707" i="1"/>
  <c r="GK759" i="1"/>
  <c r="GK763" i="1" s="1"/>
  <c r="AF15" i="1"/>
  <c r="AF680" i="1"/>
  <c r="AF16" i="1" s="1"/>
  <c r="AF17" i="1" s="1"/>
  <c r="BF33" i="7"/>
  <c r="CE723" i="1"/>
  <c r="CE1103" i="1" s="1"/>
  <c r="CF707" i="1"/>
  <c r="AS680" i="1"/>
  <c r="AS16" i="1" s="1"/>
  <c r="AS17" i="1" s="1"/>
  <c r="AS15" i="1"/>
  <c r="CZ3" i="7"/>
  <c r="CZ8" i="7" s="1"/>
  <c r="DT22" i="1"/>
  <c r="CZ11" i="7" s="1"/>
  <c r="AV32" i="1"/>
  <c r="BN3" i="7"/>
  <c r="BN8" i="7" s="1"/>
  <c r="CH22" i="1"/>
  <c r="BN11" i="7" s="1"/>
  <c r="DQ17" i="1"/>
  <c r="AL33" i="7"/>
  <c r="AL542" i="1"/>
  <c r="AL21" i="1"/>
  <c r="R10" i="7" s="1"/>
  <c r="AL684" i="1"/>
  <c r="AL24" i="1" s="1"/>
  <c r="ED32" i="1"/>
  <c r="AR3" i="7"/>
  <c r="AR8" i="7" s="1"/>
  <c r="BL22" i="1"/>
  <c r="AR11" i="7" s="1"/>
  <c r="BL25" i="1"/>
  <c r="AR14" i="7" s="1"/>
  <c r="GL759" i="1"/>
  <c r="AM763" i="1"/>
  <c r="AL763" i="1"/>
  <c r="DP21" i="1"/>
  <c r="CV10" i="7" s="1"/>
  <c r="AA15" i="1"/>
  <c r="W556" i="1"/>
  <c r="AA21" i="1"/>
  <c r="AA684" i="1"/>
  <c r="E6" i="7"/>
  <c r="G6" i="5"/>
  <c r="GJ707" i="1"/>
  <c r="GI723" i="1"/>
  <c r="GI727" i="1" s="1"/>
  <c r="CV21" i="1"/>
  <c r="CB10" i="7" s="1"/>
  <c r="CY689" i="1"/>
  <c r="CY34" i="1" s="1"/>
  <c r="EG576" i="1"/>
  <c r="EG559" i="1" s="1"/>
  <c r="EG558" i="1"/>
  <c r="EG557" i="1"/>
  <c r="EG23" i="1" s="1"/>
  <c r="DM12" i="7" s="1"/>
  <c r="FE723" i="1"/>
  <c r="FF707" i="1"/>
  <c r="DG3" i="7"/>
  <c r="DG8" i="7" s="1"/>
  <c r="EA22" i="1"/>
  <c r="DG11" i="7" s="1"/>
  <c r="AK542" i="1"/>
  <c r="AK21" i="1"/>
  <c r="Q10" i="7" s="1"/>
  <c r="AK684" i="1"/>
  <c r="AK24" i="1" s="1"/>
  <c r="EJ32" i="1"/>
  <c r="DW723" i="1"/>
  <c r="DX707" i="1"/>
  <c r="BU689" i="1"/>
  <c r="BU34" i="1" s="1"/>
  <c r="BU32" i="1"/>
  <c r="EC32" i="1"/>
  <c r="BU33" i="7"/>
  <c r="AZ576" i="1"/>
  <c r="AZ559" i="1" s="1"/>
  <c r="AZ33" i="1" s="1"/>
  <c r="AF35" i="7" s="1"/>
  <c r="AZ558" i="1"/>
  <c r="AZ557" i="1"/>
  <c r="AZ23" i="1" s="1"/>
  <c r="AF12" i="7" s="1"/>
  <c r="BZ707" i="1"/>
  <c r="BY723" i="1"/>
  <c r="BY1103" i="1" s="1"/>
  <c r="DD32" i="1"/>
  <c r="BW689" i="1"/>
  <c r="BW34" i="1" s="1"/>
  <c r="BW32" i="1"/>
  <c r="EH576" i="1"/>
  <c r="EH559" i="1" s="1"/>
  <c r="BX576" i="1"/>
  <c r="BX559" i="1" s="1"/>
  <c r="BX33" i="1" s="1"/>
  <c r="BD35" i="7" s="1"/>
  <c r="BX557" i="1"/>
  <c r="BX23" i="1" s="1"/>
  <c r="BD12" i="7" s="1"/>
  <c r="BX558" i="1"/>
  <c r="BW723" i="1"/>
  <c r="BW1103" i="1" s="1"/>
  <c r="BX707" i="1"/>
  <c r="DQ759" i="1"/>
  <c r="DQ763" i="1" s="1"/>
  <c r="BI680" i="1"/>
  <c r="BI16" i="1" s="1"/>
  <c r="BI17" i="1" s="1"/>
  <c r="AU33" i="7"/>
  <c r="CA684" i="1"/>
  <c r="CA24" i="1" s="1"/>
  <c r="CA23" i="1"/>
  <c r="BG12" i="7" s="1"/>
  <c r="AV33" i="7"/>
  <c r="FC763" i="1"/>
  <c r="EQ723" i="1"/>
  <c r="ER707" i="1"/>
  <c r="DW707" i="1"/>
  <c r="DV723" i="1"/>
  <c r="DF33" i="7"/>
  <c r="AJ32" i="1"/>
  <c r="CJ680" i="1"/>
  <c r="CJ16" i="1" s="1"/>
  <c r="CJ17" i="1" s="1"/>
  <c r="AN32" i="1"/>
  <c r="BI576" i="1"/>
  <c r="BI559" i="1" s="1"/>
  <c r="FB707" i="1"/>
  <c r="FA723" i="1"/>
  <c r="AY745" i="1"/>
  <c r="DJ32" i="1"/>
  <c r="DJ689" i="1"/>
  <c r="DJ34" i="1" s="1"/>
  <c r="AB707" i="1"/>
  <c r="T28" i="5"/>
  <c r="T33" i="5" s="1"/>
  <c r="BW542" i="1"/>
  <c r="BW21" i="1"/>
  <c r="BC10" i="7" s="1"/>
  <c r="BW684" i="1"/>
  <c r="GM741" i="1"/>
  <c r="GM745" i="1" s="1"/>
  <c r="FG32" i="1"/>
  <c r="FG689" i="1"/>
  <c r="FG34" i="1" s="1"/>
  <c r="GK576" i="1"/>
  <c r="GK559" i="1" s="1"/>
  <c r="GK33" i="1" s="1"/>
  <c r="FQ35" i="7" s="1"/>
  <c r="GJ557" i="1"/>
  <c r="GJ23" i="1" s="1"/>
  <c r="FP12" i="7" s="1"/>
  <c r="GJ558" i="1"/>
  <c r="GJ576" i="1"/>
  <c r="GJ559" i="1" s="1"/>
  <c r="GJ33" i="1" s="1"/>
  <c r="FP35" i="7" s="1"/>
  <c r="BT723" i="1"/>
  <c r="BT1103" i="1" s="1"/>
  <c r="BT1107" i="1" s="1"/>
  <c r="AZ38" i="7" s="1"/>
  <c r="BU707" i="1"/>
  <c r="CS680" i="1"/>
  <c r="CS16" i="1" s="1"/>
  <c r="CS17" i="1" s="1"/>
  <c r="CS15" i="1"/>
  <c r="CX707" i="1"/>
  <c r="CW723" i="1"/>
  <c r="CW1103" i="1" s="1"/>
  <c r="EU763" i="1"/>
  <c r="EO1103" i="1"/>
  <c r="EO708" i="1"/>
  <c r="DU15" i="7" s="1"/>
  <c r="EO709" i="1"/>
  <c r="CS759" i="1"/>
  <c r="CS763" i="1" s="1"/>
  <c r="FM558" i="1"/>
  <c r="FM557" i="1"/>
  <c r="FM23" i="1" s="1"/>
  <c r="ES12" i="7" s="1"/>
  <c r="FM576" i="1"/>
  <c r="FM559" i="1" s="1"/>
  <c r="FM33" i="1" s="1"/>
  <c r="ES35" i="7" s="1"/>
  <c r="EG741" i="1"/>
  <c r="EG745" i="1" s="1"/>
  <c r="AE542" i="1"/>
  <c r="AE21" i="1"/>
  <c r="K10" i="7" s="1"/>
  <c r="AE684" i="1"/>
  <c r="AE24" i="1" s="1"/>
  <c r="AE25" i="1" s="1"/>
  <c r="K14" i="7" s="1"/>
  <c r="CL542" i="1"/>
  <c r="CL21" i="1"/>
  <c r="BR10" i="7" s="1"/>
  <c r="GE707" i="1"/>
  <c r="GD32" i="1"/>
  <c r="L3" i="7"/>
  <c r="L8" i="7" s="1"/>
  <c r="CN680" i="1"/>
  <c r="CN16" i="1" s="1"/>
  <c r="CN17" i="1" s="1"/>
  <c r="BZ576" i="1"/>
  <c r="BZ559" i="1" s="1"/>
  <c r="BZ33" i="1" s="1"/>
  <c r="BF35" i="7" s="1"/>
  <c r="BZ557" i="1"/>
  <c r="BZ23" i="1" s="1"/>
  <c r="BF12" i="7" s="1"/>
  <c r="BZ558" i="1"/>
  <c r="DF745" i="1"/>
  <c r="DJ723" i="1"/>
  <c r="DI723" i="1"/>
  <c r="DJ707" i="1"/>
  <c r="BJ3" i="7"/>
  <c r="BJ8" i="7" s="1"/>
  <c r="CD22" i="1"/>
  <c r="BJ11" i="7" s="1"/>
  <c r="GU558" i="1"/>
  <c r="GU576" i="1"/>
  <c r="GU559" i="1" s="1"/>
  <c r="GU33" i="1" s="1"/>
  <c r="GA35" i="7" s="1"/>
  <c r="GU557" i="1"/>
  <c r="GU23" i="1" s="1"/>
  <c r="GA12" i="7" s="1"/>
  <c r="Y3" i="7"/>
  <c r="Y8" i="7" s="1"/>
  <c r="AS22" i="1"/>
  <c r="Y11" i="7" s="1"/>
  <c r="CT3" i="7"/>
  <c r="CT8" i="7" s="1"/>
  <c r="DN22" i="1"/>
  <c r="CT11" i="7" s="1"/>
  <c r="DN25" i="1"/>
  <c r="CT14" i="7" s="1"/>
  <c r="DM763" i="1"/>
  <c r="FL727" i="1"/>
  <c r="FL710" i="1" s="1"/>
  <c r="ER36" i="7" s="1"/>
  <c r="FK709" i="1"/>
  <c r="FK708" i="1"/>
  <c r="EQ15" i="7" s="1"/>
  <c r="GB727" i="1"/>
  <c r="GB710" i="1" s="1"/>
  <c r="FH36" i="7" s="1"/>
  <c r="GB709" i="1"/>
  <c r="GB708" i="1"/>
  <c r="FH15" i="7" s="1"/>
  <c r="Y33" i="7"/>
  <c r="CH680" i="1"/>
  <c r="CH16" i="1" s="1"/>
  <c r="CH17" i="1" s="1"/>
  <c r="CH15" i="1"/>
  <c r="DA759" i="1"/>
  <c r="CG542" i="1"/>
  <c r="CG21" i="1"/>
  <c r="BM10" i="7" s="1"/>
  <c r="CG684" i="1"/>
  <c r="CG24" i="1" s="1"/>
  <c r="BK741" i="1"/>
  <c r="BK745" i="1" s="1"/>
  <c r="AD3" i="7"/>
  <c r="AD8" i="7" s="1"/>
  <c r="AX22" i="1"/>
  <c r="AD11" i="7" s="1"/>
  <c r="AX25" i="1"/>
  <c r="AD14" i="7" s="1"/>
  <c r="GL32" i="1"/>
  <c r="BQ723" i="1"/>
  <c r="FN576" i="1"/>
  <c r="FN559" i="1" s="1"/>
  <c r="DO576" i="1"/>
  <c r="DO559" i="1" s="1"/>
  <c r="DO33" i="1" s="1"/>
  <c r="CU35" i="7" s="1"/>
  <c r="DO558" i="1"/>
  <c r="DO557" i="1"/>
  <c r="AA707" i="1"/>
  <c r="AA723" i="1"/>
  <c r="AA1103" i="1" s="1"/>
  <c r="DC3" i="7"/>
  <c r="DC8" i="7" s="1"/>
  <c r="DZ557" i="1"/>
  <c r="DZ576" i="1"/>
  <c r="DZ559" i="1" s="1"/>
  <c r="DZ33" i="1" s="1"/>
  <c r="DF35" i="7" s="1"/>
  <c r="DZ558" i="1"/>
  <c r="DB741" i="1"/>
  <c r="DB745" i="1" s="1"/>
  <c r="DW32" i="1"/>
  <c r="BY576" i="1"/>
  <c r="BY559" i="1" s="1"/>
  <c r="BY33" i="1" s="1"/>
  <c r="BE35" i="7" s="1"/>
  <c r="BY558" i="1"/>
  <c r="BY557" i="1"/>
  <c r="BY23" i="1" s="1"/>
  <c r="BE12" i="7" s="1"/>
  <c r="DL32" i="1"/>
  <c r="DL689" i="1"/>
  <c r="DL34" i="1" s="1"/>
  <c r="AL32" i="1"/>
  <c r="AV576" i="1"/>
  <c r="AV559" i="1" s="1"/>
  <c r="AV33" i="1" s="1"/>
  <c r="AB35" i="7" s="1"/>
  <c r="AV557" i="1"/>
  <c r="AV558" i="1"/>
  <c r="BQ15" i="1"/>
  <c r="BQ680" i="1"/>
  <c r="BQ16" i="1" s="1"/>
  <c r="BQ17" i="1" s="1"/>
  <c r="CG707" i="1"/>
  <c r="CF723" i="1"/>
  <c r="CF1103" i="1" s="1"/>
  <c r="FS3" i="7"/>
  <c r="AP68" i="6"/>
  <c r="CL576" i="1"/>
  <c r="CL559" i="1" s="1"/>
  <c r="CL33" i="1" s="1"/>
  <c r="BR35" i="7" s="1"/>
  <c r="CL558" i="1"/>
  <c r="CL557" i="1"/>
  <c r="P31" i="5"/>
  <c r="DW557" i="1"/>
  <c r="DW23" i="1" s="1"/>
  <c r="DC12" i="7" s="1"/>
  <c r="DW576" i="1"/>
  <c r="DW559" i="1" s="1"/>
  <c r="DW33" i="1" s="1"/>
  <c r="DC35" i="7" s="1"/>
  <c r="DW558" i="1"/>
  <c r="BA542" i="1"/>
  <c r="BA21" i="1"/>
  <c r="AG10" i="7" s="1"/>
  <c r="S33" i="7"/>
  <c r="H28" i="5"/>
  <c r="BF3" i="7"/>
  <c r="BF8" i="7" s="1"/>
  <c r="BY21" i="1"/>
  <c r="BE10" i="7" s="1"/>
  <c r="FA32" i="1"/>
  <c r="FA689" i="1"/>
  <c r="FA34" i="1" s="1"/>
  <c r="DJ759" i="1"/>
  <c r="FW558" i="1"/>
  <c r="FW576" i="1"/>
  <c r="FW559" i="1" s="1"/>
  <c r="FW33" i="1" s="1"/>
  <c r="FC35" i="7" s="1"/>
  <c r="FW557" i="1"/>
  <c r="FW23" i="1" s="1"/>
  <c r="FC12" i="7" s="1"/>
  <c r="BV723" i="1"/>
  <c r="BV1103" i="1" s="1"/>
  <c r="BW707" i="1"/>
  <c r="GM32" i="1"/>
  <c r="GM689" i="1"/>
  <c r="GM34" i="1" s="1"/>
  <c r="EL745" i="1"/>
  <c r="GW741" i="1"/>
  <c r="GX741" i="1"/>
  <c r="BA3" i="7"/>
  <c r="BA8" i="7" s="1"/>
  <c r="BU22" i="1"/>
  <c r="BA11" i="7" s="1"/>
  <c r="GF763" i="1"/>
  <c r="CZ557" i="1"/>
  <c r="CZ576" i="1"/>
  <c r="CZ559" i="1" s="1"/>
  <c r="CZ33" i="1" s="1"/>
  <c r="CF35" i="7" s="1"/>
  <c r="CZ558" i="1"/>
  <c r="AC684" i="1"/>
  <c r="AC24" i="1" s="1"/>
  <c r="FO723" i="1"/>
  <c r="FO1103" i="1" s="1"/>
  <c r="FP707" i="1"/>
  <c r="DC759" i="1"/>
  <c r="EN723" i="1"/>
  <c r="EN1103" i="1" s="1"/>
  <c r="DE723" i="1"/>
  <c r="BM680" i="1"/>
  <c r="BM16" i="1" s="1"/>
  <c r="BM17" i="1" s="1"/>
  <c r="EG723" i="1"/>
  <c r="BH680" i="1"/>
  <c r="BH16" i="1" s="1"/>
  <c r="BH17" i="1" s="1"/>
  <c r="BH15" i="1"/>
  <c r="BH723" i="1"/>
  <c r="BH1103" i="1" s="1"/>
  <c r="BH1107" i="1" s="1"/>
  <c r="AN38" i="7" s="1"/>
  <c r="BI707" i="1"/>
  <c r="BN32" i="1"/>
  <c r="ET576" i="1"/>
  <c r="ET559" i="1" s="1"/>
  <c r="BX680" i="1"/>
  <c r="BX16" i="1" s="1"/>
  <c r="BX17" i="1" s="1"/>
  <c r="AP33" i="7"/>
  <c r="P3" i="7"/>
  <c r="P8" i="7" s="1"/>
  <c r="AJ22" i="1"/>
  <c r="P11" i="7" s="1"/>
  <c r="CK21" i="1"/>
  <c r="BQ10" i="7" s="1"/>
  <c r="CK684" i="1"/>
  <c r="CK24" i="1" s="1"/>
  <c r="CK25" i="1" s="1"/>
  <c r="BQ14" i="7" s="1"/>
  <c r="CH689" i="1"/>
  <c r="CH34" i="1" s="1"/>
  <c r="CH32" i="1"/>
  <c r="AE723" i="1"/>
  <c r="AE1103" i="1" s="1"/>
  <c r="AF707" i="1"/>
  <c r="GE741" i="1"/>
  <c r="GE745" i="1" s="1"/>
  <c r="BA576" i="1"/>
  <c r="BA559" i="1" s="1"/>
  <c r="BA33" i="1" s="1"/>
  <c r="AG35" i="7" s="1"/>
  <c r="BA557" i="1"/>
  <c r="BA23" i="1" s="1"/>
  <c r="AG12" i="7" s="1"/>
  <c r="BA558" i="1"/>
  <c r="AI68" i="6"/>
  <c r="CM3" i="7"/>
  <c r="DG22" i="1"/>
  <c r="CM11" i="7" s="1"/>
  <c r="CF542" i="1"/>
  <c r="CF684" i="1"/>
  <c r="CF24" i="1" s="1"/>
  <c r="CF25" i="1" s="1"/>
  <c r="BL14" i="7" s="1"/>
  <c r="CF21" i="1"/>
  <c r="BL10" i="7" s="1"/>
  <c r="DS32" i="1"/>
  <c r="DS689" i="1"/>
  <c r="DS34" i="1" s="1"/>
  <c r="AO684" i="1"/>
  <c r="AO24" i="1" s="1"/>
  <c r="FZ576" i="1"/>
  <c r="FZ559" i="1" s="1"/>
  <c r="AH22" i="1"/>
  <c r="N11" i="7" s="1"/>
  <c r="GS32" i="1"/>
  <c r="GS689" i="1"/>
  <c r="GS34" i="1" s="1"/>
  <c r="AS576" i="1"/>
  <c r="AS559" i="1" s="1"/>
  <c r="AS33" i="1" s="1"/>
  <c r="Y35" i="7" s="1"/>
  <c r="AS558" i="1"/>
  <c r="AS557" i="1"/>
  <c r="AS23" i="1" s="1"/>
  <c r="Y12" i="7" s="1"/>
  <c r="CH3" i="7"/>
  <c r="CH8" i="7" s="1"/>
  <c r="DB22" i="1"/>
  <c r="CH11" i="7" s="1"/>
  <c r="DB25" i="1"/>
  <c r="CH14" i="7" s="1"/>
  <c r="CV557" i="1"/>
  <c r="CV23" i="1" s="1"/>
  <c r="CB12" i="7" s="1"/>
  <c r="CV558" i="1"/>
  <c r="CV576" i="1"/>
  <c r="CV559" i="1" s="1"/>
  <c r="CV33" i="1" s="1"/>
  <c r="CB35" i="7" s="1"/>
  <c r="AK689" i="1"/>
  <c r="AK34" i="1" s="1"/>
  <c r="AK32" i="1"/>
  <c r="FJ32" i="1"/>
  <c r="FJ689" i="1"/>
  <c r="FJ34" i="1" s="1"/>
  <c r="DO763" i="1"/>
  <c r="FO33" i="7"/>
  <c r="AO763" i="1"/>
  <c r="AZ21" i="1"/>
  <c r="AF10" i="7" s="1"/>
  <c r="EK8" i="7"/>
  <c r="FD32" i="1"/>
  <c r="FD689" i="1"/>
  <c r="FD34" i="1" s="1"/>
  <c r="AD68" i="6"/>
  <c r="CD557" i="1"/>
  <c r="CD23" i="1" s="1"/>
  <c r="BJ12" i="7" s="1"/>
  <c r="CD576" i="1"/>
  <c r="CD559" i="1" s="1"/>
  <c r="CD558" i="1"/>
  <c r="FT763" i="1"/>
  <c r="CJ21" i="1"/>
  <c r="BP10" i="7" s="1"/>
  <c r="CJ684" i="1"/>
  <c r="CJ24" i="1" s="1"/>
  <c r="CJ25" i="1" s="1"/>
  <c r="BP14" i="7" s="1"/>
  <c r="GR763" i="1"/>
  <c r="DS8" i="7"/>
  <c r="GX557" i="1"/>
  <c r="GX23" i="1" s="1"/>
  <c r="GD12" i="7" s="1"/>
  <c r="GX558" i="1"/>
  <c r="GX576" i="1"/>
  <c r="GX559" i="1" s="1"/>
  <c r="GX33" i="1" s="1"/>
  <c r="GD35" i="7" s="1"/>
  <c r="FQ8" i="7"/>
  <c r="FV558" i="1"/>
  <c r="FV557" i="1"/>
  <c r="FV23" i="1" s="1"/>
  <c r="FB12" i="7" s="1"/>
  <c r="FV576" i="1"/>
  <c r="FV559" i="1" s="1"/>
  <c r="FV33" i="1" s="1"/>
  <c r="FB35" i="7" s="1"/>
  <c r="CU741" i="1"/>
  <c r="CV745" i="1" s="1"/>
  <c r="CT741" i="1"/>
  <c r="GF741" i="1"/>
  <c r="CW558" i="1"/>
  <c r="CW576" i="1"/>
  <c r="CW559" i="1" s="1"/>
  <c r="CW33" i="1" s="1"/>
  <c r="CC35" i="7" s="1"/>
  <c r="CW557" i="1"/>
  <c r="CW23" i="1" s="1"/>
  <c r="CC12" i="7" s="1"/>
  <c r="CW32" i="1"/>
  <c r="DA21" i="1"/>
  <c r="CG10" i="7" s="1"/>
  <c r="DA684" i="1"/>
  <c r="DA24" i="1" s="1"/>
  <c r="EV557" i="1"/>
  <c r="EV23" i="1" s="1"/>
  <c r="EB12" i="7" s="1"/>
  <c r="EV558" i="1"/>
  <c r="EV576" i="1"/>
  <c r="EV559" i="1" s="1"/>
  <c r="EV33" i="1" s="1"/>
  <c r="EB35" i="7" s="1"/>
  <c r="DU723" i="1"/>
  <c r="DV707" i="1"/>
  <c r="DK759" i="1"/>
  <c r="GA727" i="1"/>
  <c r="GA710" i="1" s="1"/>
  <c r="FG36" i="7" s="1"/>
  <c r="FZ727" i="1"/>
  <c r="FZ710" i="1" s="1"/>
  <c r="FF36" i="7" s="1"/>
  <c r="FZ709" i="1"/>
  <c r="FZ708" i="1"/>
  <c r="FF15" i="7" s="1"/>
  <c r="EU33" i="7"/>
  <c r="S28" i="5"/>
  <c r="S33" i="5" s="1"/>
  <c r="DL723" i="1"/>
  <c r="DL1103" i="1" s="1"/>
  <c r="EH1103" i="1"/>
  <c r="EH709" i="1"/>
  <c r="EH708" i="1"/>
  <c r="DN15" i="7" s="1"/>
  <c r="DT557" i="1"/>
  <c r="DT23" i="1" s="1"/>
  <c r="CZ12" i="7" s="1"/>
  <c r="DT576" i="1"/>
  <c r="DT559" i="1" s="1"/>
  <c r="DT558" i="1"/>
  <c r="FG707" i="1"/>
  <c r="FF723" i="1"/>
  <c r="FF1103" i="1" s="1"/>
  <c r="GV741" i="1"/>
  <c r="GV745" i="1" s="1"/>
  <c r="BH542" i="1"/>
  <c r="BH21" i="1"/>
  <c r="AN10" i="7" s="1"/>
  <c r="BH684" i="1"/>
  <c r="BH24" i="1" s="1"/>
  <c r="BH25" i="1" s="1"/>
  <c r="AN14" i="7" s="1"/>
  <c r="EZ759" i="1"/>
  <c r="EZ763" i="1" s="1"/>
  <c r="BH32" i="1"/>
  <c r="BH689" i="1"/>
  <c r="BH34" i="1" s="1"/>
  <c r="BT745" i="1"/>
  <c r="BS745" i="1"/>
  <c r="GG723" i="1"/>
  <c r="GG1103" i="1" s="1"/>
  <c r="GH707" i="1"/>
  <c r="FL32" i="1"/>
  <c r="FL689" i="1"/>
  <c r="FL34" i="1" s="1"/>
  <c r="AI689" i="1"/>
  <c r="AI34" i="1" s="1"/>
  <c r="AI32" i="1"/>
  <c r="GT723" i="1"/>
  <c r="GT1103" i="1" s="1"/>
  <c r="GU707" i="1"/>
  <c r="GK558" i="1"/>
  <c r="GK557" i="1"/>
  <c r="GK23" i="1" s="1"/>
  <c r="FQ12" i="7" s="1"/>
  <c r="FX741" i="1"/>
  <c r="FX745" i="1" s="1"/>
  <c r="CI22" i="1"/>
  <c r="BO11" i="7" s="1"/>
  <c r="AG68" i="6"/>
  <c r="BO3" i="7"/>
  <c r="BB763" i="1"/>
  <c r="BW680" i="1"/>
  <c r="BW16" i="1" s="1"/>
  <c r="BW17" i="1" s="1"/>
  <c r="CF15" i="1"/>
  <c r="CF680" i="1"/>
  <c r="CF16" i="1" s="1"/>
  <c r="CF17" i="1" s="1"/>
  <c r="GN723" i="1"/>
  <c r="GN1103" i="1" s="1"/>
  <c r="GN1107" i="1" s="1"/>
  <c r="FT38" i="7" s="1"/>
  <c r="GO707" i="1"/>
  <c r="X33" i="7"/>
  <c r="CN741" i="1"/>
  <c r="CN745" i="1" s="1"/>
  <c r="AX723" i="1"/>
  <c r="AX1103" i="1" s="1"/>
  <c r="BN22" i="1"/>
  <c r="AT11" i="7" s="1"/>
  <c r="CL680" i="1"/>
  <c r="CL16" i="1" s="1"/>
  <c r="CL17" i="1" s="1"/>
  <c r="AS741" i="1"/>
  <c r="AS745" i="1" s="1"/>
  <c r="BM33" i="7"/>
  <c r="CG741" i="1"/>
  <c r="CG745" i="1" s="1"/>
  <c r="CG759" i="1"/>
  <c r="CG763" i="1" s="1"/>
  <c r="AI21" i="1"/>
  <c r="O10" i="7" s="1"/>
  <c r="AI684" i="1"/>
  <c r="AI24" i="1" s="1"/>
  <c r="AI25" i="1" s="1"/>
  <c r="O14" i="7" s="1"/>
  <c r="FI741" i="1"/>
  <c r="FI745" i="1" s="1"/>
  <c r="AU680" i="1"/>
  <c r="AU15" i="1"/>
  <c r="EP763" i="1"/>
  <c r="FR32" i="1"/>
  <c r="FS558" i="1"/>
  <c r="FS557" i="1"/>
  <c r="FS23" i="1" s="1"/>
  <c r="EY12" i="7" s="1"/>
  <c r="FS576" i="1"/>
  <c r="FS559" i="1" s="1"/>
  <c r="FS33" i="1" s="1"/>
  <c r="EY35" i="7" s="1"/>
  <c r="AK763" i="1"/>
  <c r="ED557" i="1"/>
  <c r="ED23" i="1" s="1"/>
  <c r="DJ12" i="7" s="1"/>
  <c r="ED558" i="1"/>
  <c r="ED576" i="1"/>
  <c r="ED559" i="1" s="1"/>
  <c r="ED33" i="1" s="1"/>
  <c r="DJ35" i="7" s="1"/>
  <c r="AX680" i="1"/>
  <c r="AX16" i="1" s="1"/>
  <c r="AX17" i="1" s="1"/>
  <c r="AX15" i="1"/>
  <c r="EF32" i="1"/>
  <c r="EF689" i="1"/>
  <c r="EF34" i="1" s="1"/>
  <c r="FP557" i="1"/>
  <c r="FP23" i="1" s="1"/>
  <c r="EV12" i="7" s="1"/>
  <c r="FP558" i="1"/>
  <c r="FP576" i="1"/>
  <c r="FP559" i="1" s="1"/>
  <c r="FP33" i="1" s="1"/>
  <c r="EV35" i="7" s="1"/>
  <c r="EP576" i="1"/>
  <c r="EP559" i="1" s="1"/>
  <c r="EP33" i="1" s="1"/>
  <c r="DV35" i="7" s="1"/>
  <c r="BQ759" i="1"/>
  <c r="BQ763" i="1" s="1"/>
  <c r="BB741" i="1"/>
  <c r="BB745" i="1" s="1"/>
  <c r="BB689" i="1"/>
  <c r="BB34" i="1" s="1"/>
  <c r="BB32" i="1"/>
  <c r="AA33" i="7"/>
  <c r="CM21" i="1"/>
  <c r="BS10" i="7" s="1"/>
  <c r="CM684" i="1"/>
  <c r="CM24" i="1" s="1"/>
  <c r="CM25" i="1" s="1"/>
  <c r="BS14" i="7" s="1"/>
  <c r="G31" i="5"/>
  <c r="E31" i="7"/>
  <c r="CB763" i="1"/>
  <c r="EE557" i="1"/>
  <c r="EE23" i="1" s="1"/>
  <c r="DK12" i="7" s="1"/>
  <c r="EE558" i="1"/>
  <c r="EE576" i="1"/>
  <c r="EE559" i="1" s="1"/>
  <c r="EE33" i="1" s="1"/>
  <c r="DK35" i="7" s="1"/>
  <c r="DZ745" i="1"/>
  <c r="EA680" i="1"/>
  <c r="EA16" i="1" s="1"/>
  <c r="AJ741" i="1"/>
  <c r="DC21" i="1"/>
  <c r="CI10" i="7" s="1"/>
  <c r="DC684" i="1"/>
  <c r="DC24" i="1" s="1"/>
  <c r="EJ723" i="1"/>
  <c r="EK727" i="1" s="1"/>
  <c r="EK710" i="1" s="1"/>
  <c r="DQ36" i="7" s="1"/>
  <c r="EK707" i="1"/>
  <c r="DX680" i="1"/>
  <c r="DX16" i="1" s="1"/>
  <c r="BU723" i="1"/>
  <c r="BU1103" i="1" s="1"/>
  <c r="BV707" i="1"/>
  <c r="EC558" i="1"/>
  <c r="EC576" i="1"/>
  <c r="EC559" i="1" s="1"/>
  <c r="EC33" i="1" s="1"/>
  <c r="DI35" i="7" s="1"/>
  <c r="EC557" i="1"/>
  <c r="EC23" i="1" s="1"/>
  <c r="DI12" i="7" s="1"/>
  <c r="EC741" i="1"/>
  <c r="EC745" i="1" s="1"/>
  <c r="BV3" i="7"/>
  <c r="BV8" i="7" s="1"/>
  <c r="CP22" i="1"/>
  <c r="BV11" i="7" s="1"/>
  <c r="CP25" i="1"/>
  <c r="BV14" i="7" s="1"/>
  <c r="AZ759" i="1"/>
  <c r="AZ763" i="1" s="1"/>
  <c r="AM723" i="1"/>
  <c r="AM1103" i="1" s="1"/>
  <c r="AN707" i="1"/>
  <c r="BL723" i="1"/>
  <c r="BL1103" i="1" s="1"/>
  <c r="BM707" i="1"/>
  <c r="DS33" i="7"/>
  <c r="DE680" i="1"/>
  <c r="DE16" i="1" s="1"/>
  <c r="BD3" i="7"/>
  <c r="BD8" i="7" s="1"/>
  <c r="BX22" i="1"/>
  <c r="BD11" i="7" s="1"/>
  <c r="DY576" i="1"/>
  <c r="DY559" i="1" s="1"/>
  <c r="DY33" i="1" s="1"/>
  <c r="DE35" i="7" s="1"/>
  <c r="U65" i="5"/>
  <c r="E65" i="7"/>
  <c r="E65" i="5" s="1"/>
  <c r="CP576" i="1"/>
  <c r="CP559" i="1" s="1"/>
  <c r="AC1107" i="1" l="1"/>
  <c r="I38" i="7" s="1"/>
  <c r="BS1107" i="1"/>
  <c r="AY38" i="7" s="1"/>
  <c r="AA24" i="1"/>
  <c r="BW24" i="1"/>
  <c r="DG24" i="1"/>
  <c r="DG25" i="1" s="1"/>
  <c r="CM14" i="7" s="1"/>
  <c r="BG1107" i="1"/>
  <c r="AM38" i="7" s="1"/>
  <c r="CD1107" i="1"/>
  <c r="BJ38" i="7" s="1"/>
  <c r="BY1107" i="1"/>
  <c r="BE38" i="7" s="1"/>
  <c r="DY1103" i="1"/>
  <c r="DJ1103" i="1"/>
  <c r="BW1107" i="1"/>
  <c r="BC38" i="7" s="1"/>
  <c r="BQ1103" i="1"/>
  <c r="AJ1103" i="1"/>
  <c r="AJ1107" i="1" s="1"/>
  <c r="P38" i="7" s="1"/>
  <c r="CG1103" i="1"/>
  <c r="DP1103" i="1"/>
  <c r="AY1107" i="1"/>
  <c r="AE38" i="7" s="1"/>
  <c r="DZ1107" i="1"/>
  <c r="DF38" i="7" s="1"/>
  <c r="CU1103" i="1"/>
  <c r="EU1103" i="1"/>
  <c r="AZ1103" i="1"/>
  <c r="AZ1107" i="1" s="1"/>
  <c r="AF38" i="7" s="1"/>
  <c r="AS1103" i="1"/>
  <c r="AS1107" i="1" s="1"/>
  <c r="Y38" i="7" s="1"/>
  <c r="AI1107" i="1"/>
  <c r="O38" i="7" s="1"/>
  <c r="BK1103" i="1"/>
  <c r="EC1103" i="1"/>
  <c r="CK1103" i="1"/>
  <c r="CL1107" i="1" s="1"/>
  <c r="BR38" i="7" s="1"/>
  <c r="CM1103" i="1"/>
  <c r="AM1107" i="1"/>
  <c r="S38" i="7" s="1"/>
  <c r="AN1107" i="1"/>
  <c r="T38" i="7" s="1"/>
  <c r="BV1107" i="1"/>
  <c r="BB38" i="7" s="1"/>
  <c r="BN1107" i="1"/>
  <c r="AT38" i="7" s="1"/>
  <c r="BO1107" i="1"/>
  <c r="AU38" i="7" s="1"/>
  <c r="GX1107" i="1"/>
  <c r="GD38" i="7" s="1"/>
  <c r="GD1107" i="1"/>
  <c r="FJ38" i="7" s="1"/>
  <c r="BX1107" i="1"/>
  <c r="BD38" i="7" s="1"/>
  <c r="CB1107" i="1"/>
  <c r="BH38" i="7" s="1"/>
  <c r="CC1107" i="1"/>
  <c r="BI38" i="7" s="1"/>
  <c r="GK1107" i="1"/>
  <c r="FQ38" i="7" s="1"/>
  <c r="AA1107" i="1"/>
  <c r="AB1107" i="1"/>
  <c r="H38" i="7" s="1"/>
  <c r="BZ1107" i="1"/>
  <c r="BF38" i="7" s="1"/>
  <c r="CA1107" i="1"/>
  <c r="BG38" i="7" s="1"/>
  <c r="BL1107" i="1"/>
  <c r="AR38" i="7" s="1"/>
  <c r="BM1107" i="1"/>
  <c r="AS38" i="7" s="1"/>
  <c r="BU1107" i="1"/>
  <c r="BA38" i="7" s="1"/>
  <c r="FP1107" i="1"/>
  <c r="EV38" i="7" s="1"/>
  <c r="BK1107" i="1"/>
  <c r="AQ38" i="7" s="1"/>
  <c r="FW1107" i="1"/>
  <c r="FC38" i="7" s="1"/>
  <c r="EC1107" i="1"/>
  <c r="DI38" i="7" s="1"/>
  <c r="GV1107" i="1"/>
  <c r="GB38" i="7" s="1"/>
  <c r="AW1107" i="1"/>
  <c r="AC38" i="7" s="1"/>
  <c r="CK1107" i="1"/>
  <c r="BQ38" i="7" s="1"/>
  <c r="GM1107" i="1"/>
  <c r="FS38" i="7" s="1"/>
  <c r="CM1107" i="1"/>
  <c r="BS38" i="7" s="1"/>
  <c r="AE1107" i="1"/>
  <c r="K38" i="7" s="1"/>
  <c r="AF1107" i="1"/>
  <c r="L38" i="7" s="1"/>
  <c r="BQ1107" i="1"/>
  <c r="AW38" i="7" s="1"/>
  <c r="BR1107" i="1"/>
  <c r="AX38" i="7" s="1"/>
  <c r="CF1107" i="1"/>
  <c r="BL38" i="7" s="1"/>
  <c r="CE1107" i="1"/>
  <c r="BK38" i="7" s="1"/>
  <c r="CW1107" i="1"/>
  <c r="CC38" i="7" s="1"/>
  <c r="CV1107" i="1"/>
  <c r="CB38" i="7" s="1"/>
  <c r="AK1107" i="1"/>
  <c r="Q38" i="7" s="1"/>
  <c r="AL1107" i="1"/>
  <c r="R38" i="7" s="1"/>
  <c r="CG1107" i="1"/>
  <c r="BM38" i="7" s="1"/>
  <c r="GU1107" i="1"/>
  <c r="GA38" i="7" s="1"/>
  <c r="CH1107" i="1"/>
  <c r="BN38" i="7" s="1"/>
  <c r="FT1107" i="1"/>
  <c r="EZ38" i="7" s="1"/>
  <c r="DY1107" i="1"/>
  <c r="DE38" i="7" s="1"/>
  <c r="EU1107" i="1"/>
  <c r="EA38" i="7" s="1"/>
  <c r="GQ1103" i="1"/>
  <c r="GQ1107" i="1" s="1"/>
  <c r="FW38" i="7" s="1"/>
  <c r="FX1103" i="1"/>
  <c r="GR1103" i="1"/>
  <c r="DG1103" i="1"/>
  <c r="DG1107" i="1" s="1"/>
  <c r="CM38" i="7" s="1"/>
  <c r="FU1103" i="1"/>
  <c r="FU1107" i="1" s="1"/>
  <c r="FA38" i="7" s="1"/>
  <c r="FQ1103" i="1"/>
  <c r="FQ1107" i="1" s="1"/>
  <c r="EW38" i="7" s="1"/>
  <c r="GH1107" i="1"/>
  <c r="FN38" i="7" s="1"/>
  <c r="AX1107" i="1"/>
  <c r="AD38" i="7" s="1"/>
  <c r="EO1107" i="1"/>
  <c r="DU38" i="7" s="1"/>
  <c r="CN1103" i="1"/>
  <c r="CN1107" i="1" s="1"/>
  <c r="BT38" i="7" s="1"/>
  <c r="GF1103" i="1"/>
  <c r="GF1107" i="1" s="1"/>
  <c r="FL38" i="7" s="1"/>
  <c r="CO1103" i="1"/>
  <c r="CO1107" i="1" s="1"/>
  <c r="BU38" i="7" s="1"/>
  <c r="DB1103" i="1"/>
  <c r="GO1107" i="1"/>
  <c r="FU38" i="7" s="1"/>
  <c r="GI1103" i="1"/>
  <c r="GI1107" i="1" s="1"/>
  <c r="FO38" i="7" s="1"/>
  <c r="FW745" i="1"/>
  <c r="BZ16" i="1"/>
  <c r="BZ17" i="1" s="1"/>
  <c r="BZ681" i="1"/>
  <c r="BS24" i="1"/>
  <c r="BS685" i="1"/>
  <c r="DY763" i="1"/>
  <c r="BN689" i="1"/>
  <c r="BN34" i="1" s="1"/>
  <c r="AU16" i="1"/>
  <c r="AU17" i="1" s="1"/>
  <c r="AU681" i="1"/>
  <c r="EW689" i="1"/>
  <c r="EW34" i="1" s="1"/>
  <c r="BB16" i="1"/>
  <c r="BB17" i="1" s="1"/>
  <c r="BB681" i="1"/>
  <c r="EE1159" i="1"/>
  <c r="EE514" i="1"/>
  <c r="EE1163" i="1"/>
  <c r="EE1162" i="1"/>
  <c r="EE498" i="1"/>
  <c r="EE1161" i="1"/>
  <c r="EE513" i="1"/>
  <c r="EE536" i="1"/>
  <c r="EE515" i="1"/>
  <c r="EE1160" i="1"/>
  <c r="AU24" i="1"/>
  <c r="AU25" i="1" s="1"/>
  <c r="AA14" i="7" s="1"/>
  <c r="AU685" i="1"/>
  <c r="BB24" i="1"/>
  <c r="BB25" i="1" s="1"/>
  <c r="AH14" i="7" s="1"/>
  <c r="BB685" i="1"/>
  <c r="DJ43" i="7"/>
  <c r="ED1214" i="1"/>
  <c r="DJ81" i="7" s="1"/>
  <c r="O81" i="5" s="1"/>
  <c r="FR689" i="1"/>
  <c r="FR34" i="1" s="1"/>
  <c r="AL689" i="1"/>
  <c r="AL34" i="1" s="1"/>
  <c r="BV22" i="1"/>
  <c r="BB11" i="7" s="1"/>
  <c r="ES763" i="1"/>
  <c r="AE745" i="1"/>
  <c r="CA771" i="1"/>
  <c r="ES745" i="1"/>
  <c r="FH763" i="1"/>
  <c r="DX763" i="1"/>
  <c r="FR745" i="1"/>
  <c r="DK763" i="1"/>
  <c r="AT22" i="1"/>
  <c r="Z11" i="7" s="1"/>
  <c r="BJ689" i="1"/>
  <c r="BJ34" i="1" s="1"/>
  <c r="GS709" i="1"/>
  <c r="GS710" i="1"/>
  <c r="FY36" i="7" s="1"/>
  <c r="GT763" i="1"/>
  <c r="BV684" i="1"/>
  <c r="BV24" i="1" s="1"/>
  <c r="BV25" i="1" s="1"/>
  <c r="BB14" i="7" s="1"/>
  <c r="DC763" i="1"/>
  <c r="DD689" i="1"/>
  <c r="DD34" i="1" s="1"/>
  <c r="BM763" i="1"/>
  <c r="AH689" i="1"/>
  <c r="AH34" i="1" s="1"/>
  <c r="BG684" i="1"/>
  <c r="EI710" i="1"/>
  <c r="DO36" i="7" s="1"/>
  <c r="FU689" i="1"/>
  <c r="FU34" i="1" s="1"/>
  <c r="CE689" i="1"/>
  <c r="CE34" i="1" s="1"/>
  <c r="BU684" i="1"/>
  <c r="BU24" i="1" s="1"/>
  <c r="BU25" i="1" s="1"/>
  <c r="BA14" i="7" s="1"/>
  <c r="AQ709" i="1"/>
  <c r="AF22" i="1"/>
  <c r="L11" i="7" s="1"/>
  <c r="FE689" i="1"/>
  <c r="FE34" i="1" s="1"/>
  <c r="CT689" i="1"/>
  <c r="CT34" i="1" s="1"/>
  <c r="DP684" i="1"/>
  <c r="DP24" i="1" s="1"/>
  <c r="DP25" i="1" s="1"/>
  <c r="CV14" i="7" s="1"/>
  <c r="BY763" i="1"/>
  <c r="BY684" i="1"/>
  <c r="BY24" i="1" s="1"/>
  <c r="CP709" i="1"/>
  <c r="CP771" i="1" s="1"/>
  <c r="BQ684" i="1"/>
  <c r="BQ24" i="1" s="1"/>
  <c r="BQ25" i="1" s="1"/>
  <c r="AW14" i="7" s="1"/>
  <c r="AF763" i="1"/>
  <c r="BZ22" i="1"/>
  <c r="BF11" i="7" s="1"/>
  <c r="GD689" i="1"/>
  <c r="GD34" i="1" s="1"/>
  <c r="AJ689" i="1"/>
  <c r="AJ34" i="1" s="1"/>
  <c r="CA22" i="1"/>
  <c r="BG11" i="7" s="1"/>
  <c r="GS708" i="1"/>
  <c r="FY15" i="7" s="1"/>
  <c r="DQ684" i="1"/>
  <c r="DQ24" i="1" s="1"/>
  <c r="GE763" i="1"/>
  <c r="DS22" i="1"/>
  <c r="CY11" i="7" s="1"/>
  <c r="P12" i="5"/>
  <c r="CW689" i="1"/>
  <c r="CW34" i="1" s="1"/>
  <c r="GS780" i="1"/>
  <c r="DW22" i="1"/>
  <c r="DC11" i="7" s="1"/>
  <c r="EO745" i="1"/>
  <c r="AT763" i="1"/>
  <c r="AQ771" i="1"/>
  <c r="GL689" i="1"/>
  <c r="GL34" i="1" s="1"/>
  <c r="FY689" i="1"/>
  <c r="FY34" i="1" s="1"/>
  <c r="GR745" i="1"/>
  <c r="I3" i="5"/>
  <c r="BM684" i="1"/>
  <c r="BM24" i="1" s="1"/>
  <c r="BM25" i="1" s="1"/>
  <c r="AS14" i="7" s="1"/>
  <c r="FT689" i="1"/>
  <c r="FT34" i="1" s="1"/>
  <c r="AN689" i="1"/>
  <c r="AN34" i="1" s="1"/>
  <c r="DU689" i="1"/>
  <c r="DU34" i="1" s="1"/>
  <c r="AV763" i="1"/>
  <c r="U33" i="5"/>
  <c r="EA689" i="1"/>
  <c r="EA34" i="1" s="1"/>
  <c r="BG22" i="1"/>
  <c r="AM11" i="7" s="1"/>
  <c r="BB22" i="1"/>
  <c r="AH11" i="7" s="1"/>
  <c r="DK684" i="1"/>
  <c r="DK24" i="1" s="1"/>
  <c r="DJ22" i="1"/>
  <c r="CP11" i="7" s="1"/>
  <c r="DX689" i="1"/>
  <c r="DX34" i="1" s="1"/>
  <c r="DX684" i="1"/>
  <c r="DX24" i="1" s="1"/>
  <c r="DD13" i="7" s="1"/>
  <c r="DL22" i="1"/>
  <c r="CR11" i="7" s="1"/>
  <c r="AQ708" i="1"/>
  <c r="W15" i="7" s="1"/>
  <c r="DW689" i="1"/>
  <c r="DW34" i="1" s="1"/>
  <c r="R33" i="5"/>
  <c r="I10" i="5"/>
  <c r="R12" i="5"/>
  <c r="EI780" i="1"/>
  <c r="EU689" i="1"/>
  <c r="EU34" i="1" s="1"/>
  <c r="DF689" i="1"/>
  <c r="DF34" i="1" s="1"/>
  <c r="BI771" i="1"/>
  <c r="BI1114" i="1" s="1"/>
  <c r="BI1115" i="1" s="1"/>
  <c r="T12" i="5"/>
  <c r="DB689" i="1"/>
  <c r="DB34" i="1" s="1"/>
  <c r="BA763" i="1"/>
  <c r="GC689" i="1"/>
  <c r="GC34" i="1" s="1"/>
  <c r="FS745" i="1"/>
  <c r="AT684" i="1"/>
  <c r="AT24" i="1" s="1"/>
  <c r="Z13" i="7" s="1"/>
  <c r="GD763" i="1"/>
  <c r="GW745" i="1"/>
  <c r="FJ745" i="1"/>
  <c r="M10" i="5"/>
  <c r="DK22" i="1"/>
  <c r="CQ11" i="7" s="1"/>
  <c r="DT1114" i="1"/>
  <c r="DT1115" i="1" s="1"/>
  <c r="DT772" i="1"/>
  <c r="CY1114" i="1"/>
  <c r="CY1115" i="1" s="1"/>
  <c r="CY772" i="1"/>
  <c r="BC1114" i="1"/>
  <c r="BC1115" i="1" s="1"/>
  <c r="BC772" i="1"/>
  <c r="CP1114" i="1"/>
  <c r="CP1115" i="1" s="1"/>
  <c r="CP772" i="1"/>
  <c r="AX708" i="1"/>
  <c r="AD15" i="7" s="1"/>
  <c r="AX709" i="1"/>
  <c r="AX771" i="1" s="1"/>
  <c r="AX727" i="1"/>
  <c r="AX710" i="1" s="1"/>
  <c r="AD36" i="7" s="1"/>
  <c r="GT709" i="1"/>
  <c r="GT708" i="1"/>
  <c r="FZ15" i="7" s="1"/>
  <c r="CU745" i="1"/>
  <c r="CT745" i="1"/>
  <c r="BE13" i="7"/>
  <c r="CL684" i="1"/>
  <c r="CL24" i="1" s="1"/>
  <c r="CL23" i="1"/>
  <c r="BR12" i="7" s="1"/>
  <c r="AM709" i="1"/>
  <c r="AM771" i="1" s="1"/>
  <c r="AM708" i="1"/>
  <c r="S15" i="7" s="1"/>
  <c r="AM727" i="1"/>
  <c r="AM710" i="1" s="1"/>
  <c r="S36" i="7" s="1"/>
  <c r="DX17" i="1"/>
  <c r="AE708" i="1"/>
  <c r="K15" i="7" s="1"/>
  <c r="AE727" i="1"/>
  <c r="AE710" i="1" s="1"/>
  <c r="K36" i="7" s="1"/>
  <c r="AE709" i="1"/>
  <c r="AE771" i="1" s="1"/>
  <c r="ET33" i="1"/>
  <c r="DZ35" i="7" s="1"/>
  <c r="ET689" i="1"/>
  <c r="ET34" i="1" s="1"/>
  <c r="ET780" i="1" s="1"/>
  <c r="BH708" i="1"/>
  <c r="AN15" i="7" s="1"/>
  <c r="BH727" i="1"/>
  <c r="BH710" i="1" s="1"/>
  <c r="AN36" i="7" s="1"/>
  <c r="BH709" i="1"/>
  <c r="BH771" i="1" s="1"/>
  <c r="EG1103" i="1"/>
  <c r="EG709" i="1"/>
  <c r="EG708" i="1"/>
  <c r="DM15" i="7" s="1"/>
  <c r="EG727" i="1"/>
  <c r="AV23" i="1"/>
  <c r="AB12" i="7" s="1"/>
  <c r="AV684" i="1"/>
  <c r="AV24" i="1" s="1"/>
  <c r="AA709" i="1"/>
  <c r="AA708" i="1"/>
  <c r="G15" i="7" s="1"/>
  <c r="AA727" i="1"/>
  <c r="BM13" i="7"/>
  <c r="DJ708" i="1"/>
  <c r="CP15" i="7" s="1"/>
  <c r="DJ727" i="1"/>
  <c r="CW709" i="1"/>
  <c r="CW727" i="1"/>
  <c r="CW708" i="1"/>
  <c r="CC15" i="7" s="1"/>
  <c r="BI33" i="1"/>
  <c r="AO35" i="7" s="1"/>
  <c r="BI689" i="1"/>
  <c r="BI34" i="1" s="1"/>
  <c r="BY708" i="1"/>
  <c r="BE15" i="7" s="1"/>
  <c r="BY727" i="1"/>
  <c r="BY709" i="1"/>
  <c r="BY771" i="1" s="1"/>
  <c r="AA22" i="1"/>
  <c r="G11" i="7" s="1"/>
  <c r="G10" i="7"/>
  <c r="G10" i="5" s="1"/>
  <c r="GL763" i="1"/>
  <c r="R13" i="7"/>
  <c r="AL775" i="1"/>
  <c r="AT745" i="1"/>
  <c r="AV689" i="1"/>
  <c r="AV34" i="1" s="1"/>
  <c r="CJ727" i="1"/>
  <c r="CJ708" i="1"/>
  <c r="BP15" i="7" s="1"/>
  <c r="CJ709" i="1"/>
  <c r="CJ771" i="1" s="1"/>
  <c r="BH13" i="7"/>
  <c r="CB775" i="1"/>
  <c r="CB25" i="1"/>
  <c r="BH14" i="7" s="1"/>
  <c r="GN745" i="1"/>
  <c r="BA708" i="1"/>
  <c r="AG15" i="7" s="1"/>
  <c r="BA727" i="1"/>
  <c r="BA709" i="1"/>
  <c r="BA771" i="1" s="1"/>
  <c r="AD708" i="1"/>
  <c r="J15" i="7" s="1"/>
  <c r="AD727" i="1"/>
  <c r="AD710" i="1" s="1"/>
  <c r="J36" i="7" s="1"/>
  <c r="AD709" i="1"/>
  <c r="AD771" i="1" s="1"/>
  <c r="AD1114" i="1" s="1"/>
  <c r="AD1115" i="1" s="1"/>
  <c r="EV689" i="1"/>
  <c r="EV34" i="1" s="1"/>
  <c r="I8" i="5"/>
  <c r="DS17" i="1"/>
  <c r="BZ727" i="1"/>
  <c r="BZ710" i="1" s="1"/>
  <c r="BF36" i="7" s="1"/>
  <c r="BZ709" i="1"/>
  <c r="BZ771" i="1" s="1"/>
  <c r="BZ708" i="1"/>
  <c r="BF15" i="7" s="1"/>
  <c r="DL17" i="1"/>
  <c r="CZ689" i="1"/>
  <c r="CZ34" i="1" s="1"/>
  <c r="GW689" i="1"/>
  <c r="GW34" i="1" s="1"/>
  <c r="GX727" i="1"/>
  <c r="GX708" i="1"/>
  <c r="GD15" i="7" s="1"/>
  <c r="GX709" i="1"/>
  <c r="BZ684" i="1"/>
  <c r="FR709" i="1"/>
  <c r="FR727" i="1"/>
  <c r="FR708" i="1"/>
  <c r="EX15" i="7" s="1"/>
  <c r="GD727" i="1"/>
  <c r="GD710" i="1" s="1"/>
  <c r="FJ36" i="7" s="1"/>
  <c r="GC709" i="1"/>
  <c r="GC727" i="1"/>
  <c r="GC710" i="1" s="1"/>
  <c r="FI36" i="7" s="1"/>
  <c r="GC708" i="1"/>
  <c r="FI15" i="7" s="1"/>
  <c r="BD708" i="1"/>
  <c r="AJ15" i="7" s="1"/>
  <c r="BD709" i="1"/>
  <c r="BD771" i="1" s="1"/>
  <c r="BD727" i="1"/>
  <c r="BD710" i="1" s="1"/>
  <c r="AJ36" i="7" s="1"/>
  <c r="DW684" i="1"/>
  <c r="DW24" i="1" s="1"/>
  <c r="FP708" i="1"/>
  <c r="EV15" i="7" s="1"/>
  <c r="FP709" i="1"/>
  <c r="FP727" i="1"/>
  <c r="FP710" i="1" s="1"/>
  <c r="EV36" i="7" s="1"/>
  <c r="BK708" i="1"/>
  <c r="AQ15" i="7" s="1"/>
  <c r="BK709" i="1"/>
  <c r="BK771" i="1" s="1"/>
  <c r="BK727" i="1"/>
  <c r="BK710" i="1" s="1"/>
  <c r="AQ36" i="7" s="1"/>
  <c r="EW763" i="1"/>
  <c r="GB780" i="1"/>
  <c r="GB1123" i="1" s="1"/>
  <c r="FH40" i="7" s="1"/>
  <c r="EC684" i="1"/>
  <c r="EC24" i="1" s="1"/>
  <c r="DN1103" i="1"/>
  <c r="DN709" i="1"/>
  <c r="DN771" i="1" s="1"/>
  <c r="DN727" i="1"/>
  <c r="DN710" i="1" s="1"/>
  <c r="CT36" i="7" s="1"/>
  <c r="DN708" i="1"/>
  <c r="CT15" i="7" s="1"/>
  <c r="DL763" i="1"/>
  <c r="CR13" i="7"/>
  <c r="DZ689" i="1"/>
  <c r="DZ34" i="1" s="1"/>
  <c r="DE33" i="1"/>
  <c r="CK35" i="7" s="1"/>
  <c r="DE689" i="1"/>
  <c r="DE34" i="1" s="1"/>
  <c r="EF708" i="1"/>
  <c r="DL15" i="7" s="1"/>
  <c r="EF709" i="1"/>
  <c r="EF727" i="1"/>
  <c r="Y68" i="6"/>
  <c r="FQ708" i="1"/>
  <c r="EW15" i="7" s="1"/>
  <c r="CV727" i="1"/>
  <c r="CV708" i="1"/>
  <c r="CB15" i="7" s="1"/>
  <c r="CV709" i="1"/>
  <c r="CV771" i="1" s="1"/>
  <c r="DG709" i="1"/>
  <c r="DG771" i="1" s="1"/>
  <c r="AY689" i="1"/>
  <c r="AY34" i="1" s="1"/>
  <c r="DC22" i="1"/>
  <c r="CI11" i="7" s="1"/>
  <c r="EQ689" i="1"/>
  <c r="EQ34" i="1" s="1"/>
  <c r="EO33" i="1"/>
  <c r="DU35" i="7" s="1"/>
  <c r="EO689" i="1"/>
  <c r="EO34" i="1" s="1"/>
  <c r="AK708" i="1"/>
  <c r="Q15" i="7" s="1"/>
  <c r="AK727" i="1"/>
  <c r="AK709" i="1"/>
  <c r="AK771" i="1" s="1"/>
  <c r="CG708" i="1"/>
  <c r="BM15" i="7" s="1"/>
  <c r="CG709" i="1"/>
  <c r="CG771" i="1" s="1"/>
  <c r="CG727" i="1"/>
  <c r="CG710" i="1" s="1"/>
  <c r="BM36" i="7" s="1"/>
  <c r="GN689" i="1"/>
  <c r="GN34" i="1" s="1"/>
  <c r="FX709" i="1"/>
  <c r="FX708" i="1"/>
  <c r="FD15" i="7" s="1"/>
  <c r="FX727" i="1"/>
  <c r="FX710" i="1" s="1"/>
  <c r="FD36" i="7" s="1"/>
  <c r="EC709" i="1"/>
  <c r="EC771" i="1" s="1"/>
  <c r="EC708" i="1"/>
  <c r="DI15" i="7" s="1"/>
  <c r="GV709" i="1"/>
  <c r="GV727" i="1"/>
  <c r="GV710" i="1" s="1"/>
  <c r="GB36" i="7" s="1"/>
  <c r="GV708" i="1"/>
  <c r="GB15" i="7" s="1"/>
  <c r="U35" i="5"/>
  <c r="AZ22" i="1"/>
  <c r="AF11" i="7" s="1"/>
  <c r="GU689" i="1"/>
  <c r="GU34" i="1" s="1"/>
  <c r="DJ17" i="1"/>
  <c r="AN771" i="1"/>
  <c r="AN17" i="1"/>
  <c r="EK33" i="1"/>
  <c r="DQ35" i="7" s="1"/>
  <c r="EK689" i="1"/>
  <c r="EK34" i="1" s="1"/>
  <c r="EK780" i="1" s="1"/>
  <c r="EE689" i="1"/>
  <c r="EE34" i="1" s="1"/>
  <c r="BR1114" i="1"/>
  <c r="BR1115" i="1" s="1"/>
  <c r="BR772" i="1"/>
  <c r="W759" i="1"/>
  <c r="AA763" i="1"/>
  <c r="FC745" i="1"/>
  <c r="DQ22" i="1"/>
  <c r="CW11" i="7" s="1"/>
  <c r="CH684" i="1"/>
  <c r="CH24" i="1" s="1"/>
  <c r="CH23" i="1"/>
  <c r="BN12" i="7" s="1"/>
  <c r="J10" i="5"/>
  <c r="FY745" i="1"/>
  <c r="EV709" i="1"/>
  <c r="EV708" i="1"/>
  <c r="EB15" i="7" s="1"/>
  <c r="GJ689" i="1"/>
  <c r="GJ34" i="1" s="1"/>
  <c r="K33" i="5"/>
  <c r="CO689" i="1"/>
  <c r="CO34" i="1" s="1"/>
  <c r="BE708" i="1"/>
  <c r="AK15" i="7" s="1"/>
  <c r="W558" i="1"/>
  <c r="CL745" i="1"/>
  <c r="BB727" i="1"/>
  <c r="BB710" i="1" s="1"/>
  <c r="AH36" i="7" s="1"/>
  <c r="AR13" i="7"/>
  <c r="CV763" i="1"/>
  <c r="FL1103" i="1"/>
  <c r="FL1107" i="1" s="1"/>
  <c r="ER38" i="7" s="1"/>
  <c r="FL709" i="1"/>
  <c r="FL708" i="1"/>
  <c r="ER15" i="7" s="1"/>
  <c r="FB689" i="1"/>
  <c r="FB34" i="1" s="1"/>
  <c r="FD1103" i="1"/>
  <c r="FD1107" i="1" s="1"/>
  <c r="EJ38" i="7" s="1"/>
  <c r="FD709" i="1"/>
  <c r="FD708" i="1"/>
  <c r="EJ15" i="7" s="1"/>
  <c r="FD727" i="1"/>
  <c r="FD710" i="1" s="1"/>
  <c r="EJ36" i="7" s="1"/>
  <c r="AF771" i="1"/>
  <c r="BP709" i="1"/>
  <c r="BP771" i="1" s="1"/>
  <c r="BP727" i="1"/>
  <c r="BP710" i="1" s="1"/>
  <c r="AV36" i="7" s="1"/>
  <c r="BP708" i="1"/>
  <c r="AV15" i="7" s="1"/>
  <c r="CQ763" i="1"/>
  <c r="EZ689" i="1"/>
  <c r="EZ34" i="1" s="1"/>
  <c r="BX689" i="1"/>
  <c r="BX34" i="1" s="1"/>
  <c r="DR1103" i="1"/>
  <c r="DR709" i="1"/>
  <c r="DR771" i="1" s="1"/>
  <c r="DR708" i="1"/>
  <c r="CX15" i="7" s="1"/>
  <c r="DR727" i="1"/>
  <c r="AA36" i="1"/>
  <c r="AB546" i="1"/>
  <c r="AL1114" i="1"/>
  <c r="AL1115" i="1" s="1"/>
  <c r="AL772" i="1"/>
  <c r="J33" i="5"/>
  <c r="AW13" i="7"/>
  <c r="DG17" i="1"/>
  <c r="CQ1114" i="1"/>
  <c r="CQ1115" i="1" s="1"/>
  <c r="CQ772" i="1"/>
  <c r="CK709" i="1"/>
  <c r="CK771" i="1" s="1"/>
  <c r="CK727" i="1"/>
  <c r="CK710" i="1" s="1"/>
  <c r="BQ36" i="7" s="1"/>
  <c r="CK708" i="1"/>
  <c r="BQ15" i="7" s="1"/>
  <c r="FF763" i="1"/>
  <c r="FO689" i="1"/>
  <c r="FO34" i="1" s="1"/>
  <c r="DA689" i="1"/>
  <c r="DA34" i="1" s="1"/>
  <c r="FJ763" i="1"/>
  <c r="AR708" i="1"/>
  <c r="X15" i="7" s="1"/>
  <c r="AR727" i="1"/>
  <c r="AR709" i="1"/>
  <c r="AR771" i="1" s="1"/>
  <c r="CF22" i="1"/>
  <c r="BL11" i="7" s="1"/>
  <c r="CM13" i="7"/>
  <c r="EB23" i="1"/>
  <c r="DH12" i="7" s="1"/>
  <c r="EB684" i="1"/>
  <c r="EB24" i="1" s="1"/>
  <c r="FK780" i="1"/>
  <c r="FH689" i="1"/>
  <c r="FH34" i="1" s="1"/>
  <c r="GW763" i="1"/>
  <c r="FG1103" i="1"/>
  <c r="FG1107" i="1" s="1"/>
  <c r="EM38" i="7" s="1"/>
  <c r="FG709" i="1"/>
  <c r="FG708" i="1"/>
  <c r="EM15" i="7" s="1"/>
  <c r="DH689" i="1"/>
  <c r="DH34" i="1" s="1"/>
  <c r="DH33" i="1"/>
  <c r="CN35" i="7" s="1"/>
  <c r="AM689" i="1"/>
  <c r="AM34" i="1" s="1"/>
  <c r="AM780" i="1" s="1"/>
  <c r="AM1123" i="1" s="1"/>
  <c r="S40" i="7" s="1"/>
  <c r="FR763" i="1"/>
  <c r="AN22" i="1"/>
  <c r="T11" i="7" s="1"/>
  <c r="CY8" i="7"/>
  <c r="O3" i="5"/>
  <c r="O8" i="5" s="1"/>
  <c r="ED1103" i="1"/>
  <c r="ED1107" i="1" s="1"/>
  <c r="DJ38" i="7" s="1"/>
  <c r="ED727" i="1"/>
  <c r="ED708" i="1"/>
  <c r="DJ15" i="7" s="1"/>
  <c r="ED709" i="1"/>
  <c r="ED771" i="1" s="1"/>
  <c r="CG25" i="1"/>
  <c r="BM14" i="7" s="1"/>
  <c r="AH727" i="1"/>
  <c r="AH710" i="1" s="1"/>
  <c r="N36" i="7" s="1"/>
  <c r="AH708" i="1"/>
  <c r="N15" i="7" s="1"/>
  <c r="AH709" i="1"/>
  <c r="AH771" i="1" s="1"/>
  <c r="CT13" i="7"/>
  <c r="EW1103" i="1"/>
  <c r="EW708" i="1"/>
  <c r="EC15" i="7" s="1"/>
  <c r="EW727" i="1"/>
  <c r="EW709" i="1"/>
  <c r="GP709" i="1"/>
  <c r="GP708" i="1"/>
  <c r="FV15" i="7" s="1"/>
  <c r="GP727" i="1"/>
  <c r="GP710" i="1" s="1"/>
  <c r="FV36" i="7" s="1"/>
  <c r="BW22" i="1"/>
  <c r="BC11" i="7" s="1"/>
  <c r="N33" i="5"/>
  <c r="CF689" i="1"/>
  <c r="CF34" i="1" s="1"/>
  <c r="AL22" i="1"/>
  <c r="R11" i="7" s="1"/>
  <c r="CN763" i="1"/>
  <c r="CE708" i="1"/>
  <c r="BK15" i="7" s="1"/>
  <c r="CE745" i="1"/>
  <c r="DI689" i="1"/>
  <c r="DI34" i="1" s="1"/>
  <c r="AI708" i="1"/>
  <c r="O15" i="7" s="1"/>
  <c r="AI727" i="1"/>
  <c r="AI710" i="1" s="1"/>
  <c r="O36" i="7" s="1"/>
  <c r="AI709" i="1"/>
  <c r="AI771" i="1" s="1"/>
  <c r="AU708" i="1"/>
  <c r="AA15" i="7" s="1"/>
  <c r="AB727" i="1"/>
  <c r="EA771" i="1"/>
  <c r="EA17" i="1"/>
  <c r="O13" i="7"/>
  <c r="GN709" i="1"/>
  <c r="GN708" i="1"/>
  <c r="FT15" i="7" s="1"/>
  <c r="GN727" i="1"/>
  <c r="CG13" i="7"/>
  <c r="FZ33" i="1"/>
  <c r="FF35" i="7" s="1"/>
  <c r="FZ689" i="1"/>
  <c r="FZ34" i="1" s="1"/>
  <c r="FZ780" i="1" s="1"/>
  <c r="FZ1123" i="1" s="1"/>
  <c r="FF40" i="7" s="1"/>
  <c r="FO708" i="1"/>
  <c r="EU15" i="7" s="1"/>
  <c r="FO727" i="1"/>
  <c r="FO710" i="1" s="1"/>
  <c r="EU36" i="7" s="1"/>
  <c r="FO709" i="1"/>
  <c r="GG708" i="1"/>
  <c r="FM15" i="7" s="1"/>
  <c r="GG727" i="1"/>
  <c r="GG709" i="1"/>
  <c r="DM727" i="1"/>
  <c r="DM710" i="1" s="1"/>
  <c r="CS36" i="7" s="1"/>
  <c r="DL727" i="1"/>
  <c r="DL709" i="1"/>
  <c r="DL771" i="1" s="1"/>
  <c r="DL708" i="1"/>
  <c r="CR15" i="7" s="1"/>
  <c r="BL708" i="1"/>
  <c r="AR15" i="7" s="1"/>
  <c r="BL727" i="1"/>
  <c r="BL709" i="1"/>
  <c r="BL771" i="1" s="1"/>
  <c r="AK745" i="1"/>
  <c r="AJ745" i="1"/>
  <c r="E31" i="5"/>
  <c r="FL780" i="1"/>
  <c r="DT33" i="1"/>
  <c r="CZ35" i="7" s="1"/>
  <c r="DT689" i="1"/>
  <c r="DT34" i="1" s="1"/>
  <c r="DT780" i="1" s="1"/>
  <c r="EH727" i="1"/>
  <c r="GF745" i="1"/>
  <c r="BP13" i="7"/>
  <c r="CD33" i="1"/>
  <c r="BJ35" i="7" s="1"/>
  <c r="CD689" i="1"/>
  <c r="CD34" i="1" s="1"/>
  <c r="CM8" i="7"/>
  <c r="N3" i="5"/>
  <c r="GX745" i="1"/>
  <c r="H33" i="5"/>
  <c r="FN33" i="1"/>
  <c r="ET35" i="7" s="1"/>
  <c r="R35" i="5" s="1"/>
  <c r="FN689" i="1"/>
  <c r="FN34" i="1" s="1"/>
  <c r="GD780" i="1"/>
  <c r="GD1123" i="1" s="1"/>
  <c r="FJ40" i="7" s="1"/>
  <c r="BT708" i="1"/>
  <c r="AZ15" i="7" s="1"/>
  <c r="BT727" i="1"/>
  <c r="BT710" i="1" s="1"/>
  <c r="AZ36" i="7" s="1"/>
  <c r="BT709" i="1"/>
  <c r="BT771" i="1" s="1"/>
  <c r="BC13" i="7"/>
  <c r="EJ689" i="1"/>
  <c r="EJ34" i="1" s="1"/>
  <c r="CV684" i="1"/>
  <c r="CV24" i="1" s="1"/>
  <c r="E6" i="5"/>
  <c r="DR763" i="1"/>
  <c r="DP17" i="1"/>
  <c r="CC23" i="1"/>
  <c r="BI12" i="7" s="1"/>
  <c r="CC684" i="1"/>
  <c r="CC24" i="1" s="1"/>
  <c r="CP13" i="7"/>
  <c r="DJ775" i="1"/>
  <c r="BN708" i="1"/>
  <c r="AT15" i="7" s="1"/>
  <c r="BN727" i="1"/>
  <c r="BN710" i="1" s="1"/>
  <c r="AT36" i="7" s="1"/>
  <c r="BN709" i="1"/>
  <c r="BN771" i="1" s="1"/>
  <c r="CT763" i="1"/>
  <c r="AS13" i="7"/>
  <c r="FS727" i="1"/>
  <c r="FS710" i="1" s="1"/>
  <c r="EY36" i="7" s="1"/>
  <c r="FS709" i="1"/>
  <c r="FS708" i="1"/>
  <c r="EY15" i="7" s="1"/>
  <c r="GT727" i="1"/>
  <c r="ED745" i="1"/>
  <c r="CW13" i="7"/>
  <c r="L13" i="7"/>
  <c r="AF775" i="1"/>
  <c r="EY763" i="1"/>
  <c r="EX763" i="1"/>
  <c r="BN23" i="1"/>
  <c r="AT12" i="7" s="1"/>
  <c r="BN684" i="1"/>
  <c r="BG708" i="1"/>
  <c r="AM15" i="7" s="1"/>
  <c r="BG727" i="1"/>
  <c r="BG710" i="1" s="1"/>
  <c r="AM36" i="7" s="1"/>
  <c r="BG709" i="1"/>
  <c r="BG771" i="1" s="1"/>
  <c r="EI1107" i="1"/>
  <c r="DO38" i="7" s="1"/>
  <c r="DI684" i="1"/>
  <c r="DI24" i="1" s="1"/>
  <c r="FW689" i="1"/>
  <c r="FW34" i="1" s="1"/>
  <c r="FA763" i="1"/>
  <c r="AK13" i="7"/>
  <c r="EY1103" i="1"/>
  <c r="EY708" i="1"/>
  <c r="EE15" i="7" s="1"/>
  <c r="EY727" i="1"/>
  <c r="EY709" i="1"/>
  <c r="CL763" i="1"/>
  <c r="DQ33" i="1"/>
  <c r="CW35" i="7" s="1"/>
  <c r="DQ689" i="1"/>
  <c r="DQ34" i="1" s="1"/>
  <c r="GL709" i="1"/>
  <c r="GL708" i="1"/>
  <c r="FR15" i="7" s="1"/>
  <c r="DG708" i="1"/>
  <c r="CM15" i="7" s="1"/>
  <c r="AY13" i="7"/>
  <c r="BS775" i="1"/>
  <c r="BS25" i="1"/>
  <c r="AY14" i="7" s="1"/>
  <c r="CX775" i="1"/>
  <c r="CD13" i="7"/>
  <c r="GX689" i="1"/>
  <c r="GX34" i="1" s="1"/>
  <c r="BM33" i="1"/>
  <c r="AS35" i="7" s="1"/>
  <c r="BM689" i="1"/>
  <c r="BM34" i="1" s="1"/>
  <c r="CR708" i="1"/>
  <c r="BX15" i="7" s="1"/>
  <c r="CR709" i="1"/>
  <c r="CR771" i="1" s="1"/>
  <c r="CR727" i="1"/>
  <c r="CR710" i="1" s="1"/>
  <c r="BX36" i="7" s="1"/>
  <c r="AQ1114" i="1"/>
  <c r="AQ1115" i="1" s="1"/>
  <c r="AQ772" i="1"/>
  <c r="G33" i="7"/>
  <c r="E33" i="7" s="1"/>
  <c r="E28" i="7"/>
  <c r="G28" i="5"/>
  <c r="AI22" i="1"/>
  <c r="O11" i="7" s="1"/>
  <c r="CQ745" i="1"/>
  <c r="CP745" i="1"/>
  <c r="DS1103" i="1"/>
  <c r="DS1107" i="1" s="1"/>
  <c r="CY38" i="7" s="1"/>
  <c r="DS708" i="1"/>
  <c r="CY15" i="7" s="1"/>
  <c r="DS727" i="1"/>
  <c r="DS710" i="1" s="1"/>
  <c r="CY36" i="7" s="1"/>
  <c r="DS709" i="1"/>
  <c r="DS771" i="1" s="1"/>
  <c r="BW13" i="7"/>
  <c r="CQ775" i="1"/>
  <c r="CQ25" i="1"/>
  <c r="BW14" i="7" s="1"/>
  <c r="DE1103" i="1"/>
  <c r="DE763" i="1"/>
  <c r="FY763" i="1"/>
  <c r="FY710" i="1" s="1"/>
  <c r="FE36" i="7" s="1"/>
  <c r="CU709" i="1"/>
  <c r="CU771" i="1" s="1"/>
  <c r="BT23" i="1"/>
  <c r="AZ12" i="7" s="1"/>
  <c r="BT684" i="1"/>
  <c r="BT24" i="1" s="1"/>
  <c r="ES709" i="1"/>
  <c r="ES708" i="1"/>
  <c r="DY15" i="7" s="1"/>
  <c r="ES727" i="1"/>
  <c r="ES710" i="1" s="1"/>
  <c r="DY36" i="7" s="1"/>
  <c r="CH13" i="7"/>
  <c r="FN763" i="1"/>
  <c r="AR745" i="1"/>
  <c r="BS1114" i="1"/>
  <c r="BS1115" i="1" s="1"/>
  <c r="BS772" i="1"/>
  <c r="CA763" i="1"/>
  <c r="EI8" i="7"/>
  <c r="R3" i="5"/>
  <c r="R8" i="5" s="1"/>
  <c r="BV763" i="1"/>
  <c r="BY25" i="1"/>
  <c r="BE14" i="7" s="1"/>
  <c r="CO23" i="1"/>
  <c r="BU12" i="7" s="1"/>
  <c r="CO684" i="1"/>
  <c r="CO24" i="1" s="1"/>
  <c r="BF709" i="1"/>
  <c r="BF771" i="1" s="1"/>
  <c r="BF708" i="1"/>
  <c r="AL15" i="7" s="1"/>
  <c r="BF727" i="1"/>
  <c r="AO710" i="1"/>
  <c r="CO709" i="1"/>
  <c r="CO771" i="1" s="1"/>
  <c r="CO708" i="1"/>
  <c r="BU15" i="7" s="1"/>
  <c r="CO727" i="1"/>
  <c r="DQ25" i="1"/>
  <c r="CW14" i="7" s="1"/>
  <c r="AS689" i="1"/>
  <c r="AS34" i="1" s="1"/>
  <c r="S12" i="5"/>
  <c r="DK689" i="1"/>
  <c r="DK34" i="1" s="1"/>
  <c r="DI22" i="1"/>
  <c r="CO11" i="7" s="1"/>
  <c r="EN689" i="1"/>
  <c r="EN34" i="1" s="1"/>
  <c r="CB1114" i="1"/>
  <c r="CB1115" i="1" s="1"/>
  <c r="CB772" i="1"/>
  <c r="BP780" i="1"/>
  <c r="BP1123" i="1" s="1"/>
  <c r="AV40" i="7" s="1"/>
  <c r="DY689" i="1"/>
  <c r="DY34" i="1" s="1"/>
  <c r="AM23" i="1"/>
  <c r="S12" i="7" s="1"/>
  <c r="AM684" i="1"/>
  <c r="EA684" i="1"/>
  <c r="EA24" i="1" s="1"/>
  <c r="BE709" i="1"/>
  <c r="BE771" i="1" s="1"/>
  <c r="AA23" i="1"/>
  <c r="W557" i="1"/>
  <c r="GO727" i="1"/>
  <c r="BB709" i="1"/>
  <c r="BB771" i="1" s="1"/>
  <c r="BF689" i="1"/>
  <c r="BF34" i="1" s="1"/>
  <c r="CW763" i="1"/>
  <c r="BI763" i="1"/>
  <c r="DF23" i="1"/>
  <c r="CL12" i="7" s="1"/>
  <c r="DF684" i="1"/>
  <c r="DF24" i="1" s="1"/>
  <c r="CX22" i="1"/>
  <c r="CD11" i="7" s="1"/>
  <c r="CI689" i="1"/>
  <c r="CI34" i="1" s="1"/>
  <c r="CV22" i="1"/>
  <c r="CB11" i="7" s="1"/>
  <c r="AT25" i="1"/>
  <c r="Z14" i="7" s="1"/>
  <c r="AZ727" i="1"/>
  <c r="AZ710" i="1" s="1"/>
  <c r="AF36" i="7" s="1"/>
  <c r="AZ709" i="1"/>
  <c r="AZ771" i="1" s="1"/>
  <c r="AZ708" i="1"/>
  <c r="AF15" i="7" s="1"/>
  <c r="ED17" i="1"/>
  <c r="DZ709" i="1"/>
  <c r="DZ771" i="1" s="1"/>
  <c r="DZ708" i="1"/>
  <c r="DF15" i="7" s="1"/>
  <c r="ER689" i="1"/>
  <c r="ER34" i="1" s="1"/>
  <c r="BC745" i="1"/>
  <c r="BC710" i="1" s="1"/>
  <c r="AV708" i="1"/>
  <c r="AB15" i="7" s="1"/>
  <c r="AV727" i="1"/>
  <c r="AV709" i="1"/>
  <c r="AV771" i="1" s="1"/>
  <c r="BJ23" i="1"/>
  <c r="AP12" i="7" s="1"/>
  <c r="BJ684" i="1"/>
  <c r="BJ24" i="1" s="1"/>
  <c r="W13" i="7"/>
  <c r="AQ775" i="1"/>
  <c r="BT13" i="7"/>
  <c r="CX745" i="1"/>
  <c r="CY745" i="1"/>
  <c r="CY710" i="1" s="1"/>
  <c r="CE36" i="7" s="1"/>
  <c r="GH727" i="1"/>
  <c r="GH710" i="1" s="1"/>
  <c r="FN36" i="7" s="1"/>
  <c r="CJ22" i="1"/>
  <c r="BP11" i="7" s="1"/>
  <c r="FU727" i="1"/>
  <c r="FT709" i="1"/>
  <c r="FT708" i="1"/>
  <c r="EZ15" i="7" s="1"/>
  <c r="FT727" i="1"/>
  <c r="FT710" i="1" s="1"/>
  <c r="EZ36" i="7" s="1"/>
  <c r="DP709" i="1"/>
  <c r="DP771" i="1" s="1"/>
  <c r="DP708" i="1"/>
  <c r="CV15" i="7" s="1"/>
  <c r="DP727" i="1"/>
  <c r="AO13" i="7"/>
  <c r="BI745" i="1"/>
  <c r="CU684" i="1"/>
  <c r="EL1103" i="1"/>
  <c r="EL1107" i="1" s="1"/>
  <c r="DR38" i="7" s="1"/>
  <c r="EL727" i="1"/>
  <c r="EL710" i="1" s="1"/>
  <c r="DR36" i="7" s="1"/>
  <c r="EL709" i="1"/>
  <c r="EL708" i="1"/>
  <c r="DR15" i="7" s="1"/>
  <c r="DD727" i="1"/>
  <c r="DD708" i="1"/>
  <c r="CJ15" i="7" s="1"/>
  <c r="DD709" i="1"/>
  <c r="DD771" i="1" s="1"/>
  <c r="BM22" i="1"/>
  <c r="AS11" i="7" s="1"/>
  <c r="P33" i="5"/>
  <c r="AA745" i="1"/>
  <c r="W741" i="1"/>
  <c r="CG22" i="1"/>
  <c r="BM11" i="7" s="1"/>
  <c r="AQ8" i="7"/>
  <c r="J3" i="5"/>
  <c r="CL22" i="1"/>
  <c r="BR11" i="7" s="1"/>
  <c r="CX709" i="1"/>
  <c r="CX771" i="1" s="1"/>
  <c r="CA727" i="1"/>
  <c r="EP710" i="1"/>
  <c r="DV36" i="7" s="1"/>
  <c r="FH1103" i="1"/>
  <c r="FH1107" i="1" s="1"/>
  <c r="EN38" i="7" s="1"/>
  <c r="FH727" i="1"/>
  <c r="FH709" i="1"/>
  <c r="FH708" i="1"/>
  <c r="EN15" i="7" s="1"/>
  <c r="DE684" i="1"/>
  <c r="DE24" i="1" s="1"/>
  <c r="EF763" i="1"/>
  <c r="DR23" i="1"/>
  <c r="CX12" i="7" s="1"/>
  <c r="DR684" i="1"/>
  <c r="DR24" i="1" s="1"/>
  <c r="DP22" i="1"/>
  <c r="CV11" i="7" s="1"/>
  <c r="CL708" i="1"/>
  <c r="BR15" i="7" s="1"/>
  <c r="CL727" i="1"/>
  <c r="CL709" i="1"/>
  <c r="CL771" i="1" s="1"/>
  <c r="BO727" i="1"/>
  <c r="BO710" i="1" s="1"/>
  <c r="AU36" i="7" s="1"/>
  <c r="GH689" i="1"/>
  <c r="GH34" i="1" s="1"/>
  <c r="CF745" i="1"/>
  <c r="GP689" i="1"/>
  <c r="GP34" i="1" s="1"/>
  <c r="FP689" i="1"/>
  <c r="FP34" i="1" s="1"/>
  <c r="BT689" i="1"/>
  <c r="BT34" i="1" s="1"/>
  <c r="GR689" i="1"/>
  <c r="GR34" i="1" s="1"/>
  <c r="GO745" i="1"/>
  <c r="CP33" i="1"/>
  <c r="BV35" i="7" s="1"/>
  <c r="CP689" i="1"/>
  <c r="CP34" i="1" s="1"/>
  <c r="BH775" i="1"/>
  <c r="AN13" i="7"/>
  <c r="FG727" i="1"/>
  <c r="FF709" i="1"/>
  <c r="FF708" i="1"/>
  <c r="EL15" i="7" s="1"/>
  <c r="FF727" i="1"/>
  <c r="EH1107" i="1"/>
  <c r="DN38" i="7" s="1"/>
  <c r="DU1103" i="1"/>
  <c r="DU1107" i="1" s="1"/>
  <c r="DA38" i="7" s="1"/>
  <c r="DU708" i="1"/>
  <c r="DA15" i="7" s="1"/>
  <c r="DU727" i="1"/>
  <c r="DU710" i="1" s="1"/>
  <c r="DA36" i="7" s="1"/>
  <c r="DU709" i="1"/>
  <c r="DU771" i="1" s="1"/>
  <c r="BN780" i="1"/>
  <c r="BN1123" i="1" s="1"/>
  <c r="AT40" i="7" s="1"/>
  <c r="DE727" i="1"/>
  <c r="DE708" i="1"/>
  <c r="CK15" i="7" s="1"/>
  <c r="DE709" i="1"/>
  <c r="CZ23" i="1"/>
  <c r="CF12" i="7" s="1"/>
  <c r="CZ684" i="1"/>
  <c r="CZ24" i="1" s="1"/>
  <c r="DZ23" i="1"/>
  <c r="DF12" i="7" s="1"/>
  <c r="DZ684" i="1"/>
  <c r="DZ24" i="1" s="1"/>
  <c r="DO23" i="1"/>
  <c r="CU12" i="7" s="1"/>
  <c r="DO684" i="1"/>
  <c r="DO24" i="1" s="1"/>
  <c r="BQ708" i="1"/>
  <c r="AW15" i="7" s="1"/>
  <c r="BQ727" i="1"/>
  <c r="BQ709" i="1"/>
  <c r="BQ771" i="1" s="1"/>
  <c r="K13" i="7"/>
  <c r="K10" i="5"/>
  <c r="FA1103" i="1"/>
  <c r="FA727" i="1"/>
  <c r="FA709" i="1"/>
  <c r="FA708" i="1"/>
  <c r="EG15" i="7" s="1"/>
  <c r="EQ1103" i="1"/>
  <c r="EQ727" i="1"/>
  <c r="EQ710" i="1" s="1"/>
  <c r="DW36" i="7" s="1"/>
  <c r="EQ709" i="1"/>
  <c r="EQ708" i="1"/>
  <c r="DW15" i="7" s="1"/>
  <c r="BG13" i="7"/>
  <c r="CA775" i="1"/>
  <c r="EC689" i="1"/>
  <c r="EC34" i="1" s="1"/>
  <c r="Q13" i="7"/>
  <c r="AK775" i="1"/>
  <c r="EG33" i="1"/>
  <c r="DM35" i="7" s="1"/>
  <c r="EG689" i="1"/>
  <c r="EG34" i="1" s="1"/>
  <c r="W15" i="1"/>
  <c r="ED689" i="1"/>
  <c r="ED34" i="1" s="1"/>
  <c r="CE709" i="1"/>
  <c r="CE771" i="1" s="1"/>
  <c r="CE727" i="1"/>
  <c r="BJ708" i="1"/>
  <c r="AP15" i="7" s="1"/>
  <c r="BJ727" i="1"/>
  <c r="BJ710" i="1" s="1"/>
  <c r="AP36" i="7" s="1"/>
  <c r="BJ709" i="1"/>
  <c r="BJ771" i="1" s="1"/>
  <c r="DG33" i="1"/>
  <c r="CM35" i="7" s="1"/>
  <c r="DG689" i="1"/>
  <c r="DG34" i="1" s="1"/>
  <c r="FJ1103" i="1"/>
  <c r="FJ708" i="1"/>
  <c r="EP15" i="7" s="1"/>
  <c r="FJ727" i="1"/>
  <c r="FJ709" i="1"/>
  <c r="EZ1103" i="1"/>
  <c r="EZ1107" i="1" s="1"/>
  <c r="EF38" i="7" s="1"/>
  <c r="EZ709" i="1"/>
  <c r="EZ708" i="1"/>
  <c r="EF15" i="7" s="1"/>
  <c r="EZ727" i="1"/>
  <c r="EZ710" i="1" s="1"/>
  <c r="EF36" i="7" s="1"/>
  <c r="DA25" i="1"/>
  <c r="CG14" i="7" s="1"/>
  <c r="CR780" i="1"/>
  <c r="CR1123" i="1" s="1"/>
  <c r="BX40" i="7" s="1"/>
  <c r="FX780" i="1"/>
  <c r="DQ745" i="1"/>
  <c r="DP745" i="1"/>
  <c r="AF33" i="1"/>
  <c r="L35" i="7" s="1"/>
  <c r="AF689" i="1"/>
  <c r="AF34" i="1" s="1"/>
  <c r="GF727" i="1"/>
  <c r="GE708" i="1"/>
  <c r="FK15" i="7" s="1"/>
  <c r="GE709" i="1"/>
  <c r="GE727" i="1"/>
  <c r="GE710" i="1" s="1"/>
  <c r="FK36" i="7" s="1"/>
  <c r="BM771" i="1"/>
  <c r="DZ727" i="1"/>
  <c r="DZ710" i="1" s="1"/>
  <c r="DF36" i="7" s="1"/>
  <c r="DY708" i="1"/>
  <c r="DE15" i="7" s="1"/>
  <c r="DY727" i="1"/>
  <c r="DY710" i="1" s="1"/>
  <c r="DE36" i="7" s="1"/>
  <c r="DY709" i="1"/>
  <c r="DY771" i="1" s="1"/>
  <c r="CM689" i="1"/>
  <c r="CM34" i="1" s="1"/>
  <c r="AY23" i="1"/>
  <c r="AE12" i="7" s="1"/>
  <c r="AY684" i="1"/>
  <c r="BF745" i="1"/>
  <c r="FS689" i="1"/>
  <c r="FS34" i="1" s="1"/>
  <c r="GD708" i="1"/>
  <c r="FJ15" i="7" s="1"/>
  <c r="GD709" i="1"/>
  <c r="DB708" i="1"/>
  <c r="CH15" i="7" s="1"/>
  <c r="DB763" i="1"/>
  <c r="ES689" i="1"/>
  <c r="ES34" i="1" s="1"/>
  <c r="ES780" i="1" s="1"/>
  <c r="ES33" i="1"/>
  <c r="DY35" i="7" s="1"/>
  <c r="Q35" i="5" s="1"/>
  <c r="DO689" i="1"/>
  <c r="DO34" i="1" s="1"/>
  <c r="AP708" i="1"/>
  <c r="V15" i="7" s="1"/>
  <c r="AP709" i="1"/>
  <c r="AP771" i="1" s="1"/>
  <c r="AP727" i="1"/>
  <c r="AP710" i="1" s="1"/>
  <c r="V36" i="7" s="1"/>
  <c r="AG1114" i="1"/>
  <c r="AG1115" i="1" s="1"/>
  <c r="AG772" i="1"/>
  <c r="BD23" i="1"/>
  <c r="AJ12" i="7" s="1"/>
  <c r="BD684" i="1"/>
  <c r="BD24" i="1" s="1"/>
  <c r="G3" i="5"/>
  <c r="E3" i="7"/>
  <c r="G8" i="7"/>
  <c r="FQ727" i="1"/>
  <c r="FQ710" i="1" s="1"/>
  <c r="EW36" i="7" s="1"/>
  <c r="AN727" i="1"/>
  <c r="AN710" i="1" s="1"/>
  <c r="T36" i="7" s="1"/>
  <c r="DK8" i="7"/>
  <c r="P3" i="5"/>
  <c r="P8" i="5" s="1"/>
  <c r="AT709" i="1"/>
  <c r="AT771" i="1" s="1"/>
  <c r="AT727" i="1"/>
  <c r="AT710" i="1" s="1"/>
  <c r="Z36" i="7" s="1"/>
  <c r="AT708" i="1"/>
  <c r="Z15" i="7" s="1"/>
  <c r="CH763" i="1"/>
  <c r="EX1103" i="1"/>
  <c r="EX1107" i="1" s="1"/>
  <c r="ED38" i="7" s="1"/>
  <c r="EX709" i="1"/>
  <c r="EX727" i="1"/>
  <c r="EX710" i="1" s="1"/>
  <c r="ED36" i="7" s="1"/>
  <c r="EX708" i="1"/>
  <c r="ED15" i="7" s="1"/>
  <c r="FW708" i="1"/>
  <c r="FC15" i="7" s="1"/>
  <c r="FW709" i="1"/>
  <c r="FW727" i="1"/>
  <c r="CQ13" i="7"/>
  <c r="FW763" i="1"/>
  <c r="DD23" i="1"/>
  <c r="CJ12" i="7" s="1"/>
  <c r="DD684" i="1"/>
  <c r="DD24" i="1" s="1"/>
  <c r="DW17" i="1"/>
  <c r="BF23" i="1"/>
  <c r="AL12" i="7" s="1"/>
  <c r="BF684" i="1"/>
  <c r="BF24" i="1" s="1"/>
  <c r="DP689" i="1"/>
  <c r="DP34" i="1" s="1"/>
  <c r="CG780" i="1"/>
  <c r="CG1123" i="1" s="1"/>
  <c r="BM40" i="7" s="1"/>
  <c r="GN763" i="1"/>
  <c r="FB1103" i="1"/>
  <c r="FC1107" i="1" s="1"/>
  <c r="EI38" i="7" s="1"/>
  <c r="FB709" i="1"/>
  <c r="FB727" i="1"/>
  <c r="FB710" i="1" s="1"/>
  <c r="EH36" i="7" s="1"/>
  <c r="FB708" i="1"/>
  <c r="EH15" i="7" s="1"/>
  <c r="U12" i="5"/>
  <c r="DQ1103" i="1"/>
  <c r="DQ1107" i="1" s="1"/>
  <c r="CW38" i="7" s="1"/>
  <c r="DQ727" i="1"/>
  <c r="DQ708" i="1"/>
  <c r="CW15" i="7" s="1"/>
  <c r="DQ709" i="1"/>
  <c r="DQ771" i="1" s="1"/>
  <c r="CK22" i="1"/>
  <c r="BQ11" i="7" s="1"/>
  <c r="BS710" i="1"/>
  <c r="AY36" i="7" s="1"/>
  <c r="DD763" i="1"/>
  <c r="BY22" i="1"/>
  <c r="BE11" i="7" s="1"/>
  <c r="M33" i="5"/>
  <c r="AO1114" i="1"/>
  <c r="AO1115" i="1" s="1"/>
  <c r="AO772" i="1"/>
  <c r="AZ689" i="1"/>
  <c r="AZ34" i="1" s="1"/>
  <c r="AZ780" i="1" s="1"/>
  <c r="AZ1123" i="1" s="1"/>
  <c r="AF40" i="7" s="1"/>
  <c r="A40" i="7" s="1"/>
  <c r="GF33" i="1"/>
  <c r="FL35" i="7" s="1"/>
  <c r="T35" i="5" s="1"/>
  <c r="GF689" i="1"/>
  <c r="GF34" i="1" s="1"/>
  <c r="M13" i="7"/>
  <c r="AG775" i="1"/>
  <c r="AG25" i="1"/>
  <c r="M14" i="7" s="1"/>
  <c r="CP710" i="1"/>
  <c r="BV36" i="7" s="1"/>
  <c r="GU708" i="1"/>
  <c r="GA15" i="7" s="1"/>
  <c r="GU709" i="1"/>
  <c r="GU727" i="1"/>
  <c r="GU710" i="1" s="1"/>
  <c r="GA36" i="7" s="1"/>
  <c r="AP23" i="1"/>
  <c r="V12" i="7" s="1"/>
  <c r="AP684" i="1"/>
  <c r="AP24" i="1" s="1"/>
  <c r="DC709" i="1"/>
  <c r="DC771" i="1" s="1"/>
  <c r="S35" i="5"/>
  <c r="CI684" i="1"/>
  <c r="CI23" i="1"/>
  <c r="BO12" i="7" s="1"/>
  <c r="ED684" i="1"/>
  <c r="ED24" i="1" s="1"/>
  <c r="CB710" i="1"/>
  <c r="BH36" i="7" s="1"/>
  <c r="H35" i="5"/>
  <c r="AK25" i="1"/>
  <c r="Q14" i="7" s="1"/>
  <c r="BE727" i="1"/>
  <c r="BE710" i="1" s="1"/>
  <c r="AK36" i="7" s="1"/>
  <c r="W576" i="1"/>
  <c r="AA559" i="1"/>
  <c r="BC695" i="1" s="1"/>
  <c r="BC42" i="1" s="1"/>
  <c r="AI76" i="7" s="1"/>
  <c r="FC727" i="1"/>
  <c r="FC710" i="1" s="1"/>
  <c r="EI36" i="7" s="1"/>
  <c r="BB708" i="1"/>
  <c r="AH15" i="7" s="1"/>
  <c r="AW708" i="1"/>
  <c r="AC15" i="7" s="1"/>
  <c r="AW727" i="1"/>
  <c r="AW710" i="1" s="1"/>
  <c r="AC36" i="7" s="1"/>
  <c r="AW709" i="1"/>
  <c r="AW771" i="1" s="1"/>
  <c r="CV689" i="1"/>
  <c r="CV34" i="1" s="1"/>
  <c r="AI13" i="7"/>
  <c r="BC775" i="1"/>
  <c r="BC25" i="1"/>
  <c r="AI14" i="7" s="1"/>
  <c r="CJ745" i="1"/>
  <c r="DX709" i="1"/>
  <c r="DX771" i="1" s="1"/>
  <c r="DX708" i="1"/>
  <c r="DD15" i="7" s="1"/>
  <c r="DX727" i="1"/>
  <c r="GJ708" i="1"/>
  <c r="FP15" i="7" s="1"/>
  <c r="GJ727" i="1"/>
  <c r="GJ710" i="1" s="1"/>
  <c r="FP36" i="7" s="1"/>
  <c r="GJ709" i="1"/>
  <c r="I33" i="5"/>
  <c r="BY689" i="1"/>
  <c r="BY34" i="1" s="1"/>
  <c r="DX22" i="1"/>
  <c r="DD11" i="7" s="1"/>
  <c r="BD689" i="1"/>
  <c r="BD34" i="1" s="1"/>
  <c r="BD780" i="1" s="1"/>
  <c r="BD1123" i="1" s="1"/>
  <c r="AJ40" i="7" s="1"/>
  <c r="Q33" i="5"/>
  <c r="AW684" i="1"/>
  <c r="AW24" i="1" s="1"/>
  <c r="AW23" i="1"/>
  <c r="AC12" i="7" s="1"/>
  <c r="FI1103" i="1"/>
  <c r="FI1107" i="1" s="1"/>
  <c r="EO38" i="7" s="1"/>
  <c r="FI709" i="1"/>
  <c r="FI708" i="1"/>
  <c r="EO15" i="7" s="1"/>
  <c r="FI727" i="1"/>
  <c r="FI710" i="1" s="1"/>
  <c r="EO36" i="7" s="1"/>
  <c r="O35" i="5"/>
  <c r="CE684" i="1"/>
  <c r="CE24" i="1" s="1"/>
  <c r="CE23" i="1"/>
  <c r="BK12" i="7" s="1"/>
  <c r="K12" i="5" s="1"/>
  <c r="AE780" i="1"/>
  <c r="AE1123" i="1" s="1"/>
  <c r="K40" i="7" s="1"/>
  <c r="CJ689" i="1"/>
  <c r="CJ34" i="1" s="1"/>
  <c r="BH22" i="1"/>
  <c r="AN11" i="7" s="1"/>
  <c r="DM708" i="1"/>
  <c r="DM709" i="1"/>
  <c r="DM771" i="1" s="1"/>
  <c r="DK1103" i="1"/>
  <c r="DK708" i="1"/>
  <c r="CQ15" i="7" s="1"/>
  <c r="DK709" i="1"/>
  <c r="DK771" i="1" s="1"/>
  <c r="DK727" i="1"/>
  <c r="DK710" i="1" s="1"/>
  <c r="CQ36" i="7" s="1"/>
  <c r="AW17" i="1"/>
  <c r="DL745" i="1"/>
  <c r="DE13" i="7"/>
  <c r="CS25" i="1"/>
  <c r="BY14" i="7" s="1"/>
  <c r="BV689" i="1"/>
  <c r="BV34" i="1" s="1"/>
  <c r="DH23" i="1"/>
  <c r="CN12" i="7" s="1"/>
  <c r="DH684" i="1"/>
  <c r="DH24" i="1" s="1"/>
  <c r="DJ745" i="1"/>
  <c r="DN780" i="1"/>
  <c r="AW689" i="1"/>
  <c r="AW34" i="1" s="1"/>
  <c r="CO745" i="1"/>
  <c r="DS684" i="1"/>
  <c r="EA1107" i="1"/>
  <c r="DG38" i="7" s="1"/>
  <c r="EB1107" i="1"/>
  <c r="DH38" i="7" s="1"/>
  <c r="FI689" i="1"/>
  <c r="FI34" i="1" s="1"/>
  <c r="AS684" i="1"/>
  <c r="AS24" i="1" s="1"/>
  <c r="DF763" i="1"/>
  <c r="AU13" i="7"/>
  <c r="BO775" i="1"/>
  <c r="AE22" i="1"/>
  <c r="K11" i="7" s="1"/>
  <c r="CX727" i="1"/>
  <c r="CA1114" i="1"/>
  <c r="CA1115" i="1" s="1"/>
  <c r="CA772" i="1"/>
  <c r="CZ709" i="1"/>
  <c r="CZ771" i="1" s="1"/>
  <c r="CZ727" i="1"/>
  <c r="CZ710" i="1" s="1"/>
  <c r="CF36" i="7" s="1"/>
  <c r="CZ708" i="1"/>
  <c r="CF15" i="7" s="1"/>
  <c r="CR23" i="1"/>
  <c r="BX12" i="7" s="1"/>
  <c r="CR684" i="1"/>
  <c r="CR24" i="1" s="1"/>
  <c r="BC8" i="7"/>
  <c r="K3" i="5"/>
  <c r="BE25" i="1"/>
  <c r="AK14" i="7" s="1"/>
  <c r="AD13" i="7"/>
  <c r="AX775" i="1"/>
  <c r="AT689" i="1"/>
  <c r="AT34" i="1" s="1"/>
  <c r="CM709" i="1"/>
  <c r="CM771" i="1" s="1"/>
  <c r="CM708" i="1"/>
  <c r="BS15" i="7" s="1"/>
  <c r="CM727" i="1"/>
  <c r="CM710" i="1" s="1"/>
  <c r="BS36" i="7" s="1"/>
  <c r="GL745" i="1"/>
  <c r="EP689" i="1"/>
  <c r="EP34" i="1" s="1"/>
  <c r="EP780" i="1" s="1"/>
  <c r="BO771" i="1"/>
  <c r="BI708" i="1"/>
  <c r="AO15" i="7" s="1"/>
  <c r="AU709" i="1"/>
  <c r="AU771" i="1" s="1"/>
  <c r="AB763" i="1"/>
  <c r="DH745" i="1"/>
  <c r="DE771" i="1"/>
  <c r="DE17" i="1"/>
  <c r="EJ1103" i="1"/>
  <c r="EJ1107" i="1" s="1"/>
  <c r="DP38" i="7" s="1"/>
  <c r="EJ708" i="1"/>
  <c r="DP15" i="7" s="1"/>
  <c r="EJ709" i="1"/>
  <c r="EJ727" i="1"/>
  <c r="EJ710" i="1" s="1"/>
  <c r="DP36" i="7" s="1"/>
  <c r="BS13" i="7"/>
  <c r="FS8" i="7"/>
  <c r="U3" i="5"/>
  <c r="U8" i="5" s="1"/>
  <c r="BU708" i="1"/>
  <c r="BA15" i="7" s="1"/>
  <c r="BU727" i="1"/>
  <c r="BU710" i="1" s="1"/>
  <c r="BA36" i="7" s="1"/>
  <c r="BU709" i="1"/>
  <c r="BU771" i="1" s="1"/>
  <c r="CI13" i="7"/>
  <c r="BO8" i="7"/>
  <c r="L3" i="5"/>
  <c r="BH780" i="1"/>
  <c r="BH1123" i="1" s="1"/>
  <c r="AN40" i="7" s="1"/>
  <c r="AZ684" i="1"/>
  <c r="AZ24" i="1" s="1"/>
  <c r="AO775" i="1"/>
  <c r="U13" i="7"/>
  <c r="AO25" i="1"/>
  <c r="U14" i="7" s="1"/>
  <c r="BL13" i="7"/>
  <c r="CK775" i="1"/>
  <c r="BQ13" i="7"/>
  <c r="EN727" i="1"/>
  <c r="EN710" i="1" s="1"/>
  <c r="DT36" i="7" s="1"/>
  <c r="EN708" i="1"/>
  <c r="DT15" i="7" s="1"/>
  <c r="EN709" i="1"/>
  <c r="AC25" i="1"/>
  <c r="I14" i="7" s="1"/>
  <c r="AC775" i="1"/>
  <c r="I13" i="7"/>
  <c r="BV708" i="1"/>
  <c r="BB15" i="7" s="1"/>
  <c r="BV727" i="1"/>
  <c r="BV710" i="1" s="1"/>
  <c r="BB36" i="7" s="1"/>
  <c r="BV709" i="1"/>
  <c r="BV771" i="1" s="1"/>
  <c r="DJ709" i="1"/>
  <c r="DJ771" i="1" s="1"/>
  <c r="DJ763" i="1"/>
  <c r="BA684" i="1"/>
  <c r="BA24" i="1" s="1"/>
  <c r="CF708" i="1"/>
  <c r="BL15" i="7" s="1"/>
  <c r="CF727" i="1"/>
  <c r="CF709" i="1"/>
  <c r="CF771" i="1" s="1"/>
  <c r="ED763" i="1"/>
  <c r="DA1103" i="1"/>
  <c r="DA763" i="1"/>
  <c r="DI1103" i="1"/>
  <c r="DI708" i="1"/>
  <c r="CO15" i="7" s="1"/>
  <c r="DI727" i="1"/>
  <c r="DI710" i="1" s="1"/>
  <c r="CO36" i="7" s="1"/>
  <c r="DI709" i="1"/>
  <c r="DI771" i="1" s="1"/>
  <c r="EO727" i="1"/>
  <c r="EO710" i="1" s="1"/>
  <c r="DU36" i="7" s="1"/>
  <c r="DV1103" i="1"/>
  <c r="DV1107" i="1" s="1"/>
  <c r="DB38" i="7" s="1"/>
  <c r="DV709" i="1"/>
  <c r="DV771" i="1" s="1"/>
  <c r="DV727" i="1"/>
  <c r="DV710" i="1" s="1"/>
  <c r="DB36" i="7" s="1"/>
  <c r="DV708" i="1"/>
  <c r="DB15" i="7" s="1"/>
  <c r="BW709" i="1"/>
  <c r="BW771" i="1" s="1"/>
  <c r="BW708" i="1"/>
  <c r="BC15" i="7" s="1"/>
  <c r="BW727" i="1"/>
  <c r="BW710" i="1" s="1"/>
  <c r="BC36" i="7" s="1"/>
  <c r="EH33" i="1"/>
  <c r="DN35" i="7" s="1"/>
  <c r="EH689" i="1"/>
  <c r="EH34" i="1" s="1"/>
  <c r="DW1103" i="1"/>
  <c r="DW708" i="1"/>
  <c r="DC15" i="7" s="1"/>
  <c r="DW709" i="1"/>
  <c r="DW771" i="1" s="1"/>
  <c r="DW727" i="1"/>
  <c r="DW710" i="1" s="1"/>
  <c r="DC36" i="7" s="1"/>
  <c r="FE1103" i="1"/>
  <c r="FE709" i="1"/>
  <c r="FE727" i="1"/>
  <c r="FE710" i="1" s="1"/>
  <c r="EK36" i="7" s="1"/>
  <c r="FE708" i="1"/>
  <c r="EK15" i="7" s="1"/>
  <c r="BR763" i="1"/>
  <c r="GI709" i="1"/>
  <c r="GI708" i="1"/>
  <c r="FO15" i="7" s="1"/>
  <c r="G13" i="7"/>
  <c r="AA775" i="1"/>
  <c r="CV13" i="7"/>
  <c r="AD780" i="1"/>
  <c r="AD1123" i="1" s="1"/>
  <c r="J40" i="7" s="1"/>
  <c r="BE33" i="1"/>
  <c r="AK35" i="7" s="1"/>
  <c r="I35" i="5" s="1"/>
  <c r="BE689" i="1"/>
  <c r="BE34" i="1" s="1"/>
  <c r="BL745" i="1"/>
  <c r="FM689" i="1"/>
  <c r="FM34" i="1" s="1"/>
  <c r="DJ25" i="1"/>
  <c r="CP14" i="7" s="1"/>
  <c r="CA25" i="1"/>
  <c r="BG14" i="7" s="1"/>
  <c r="GG745" i="1"/>
  <c r="DA22" i="1"/>
  <c r="CG11" i="7" s="1"/>
  <c r="EL780" i="1"/>
  <c r="CM17" i="1"/>
  <c r="CW684" i="1"/>
  <c r="CW24" i="1" s="1"/>
  <c r="CN727" i="1"/>
  <c r="CN710" i="1" s="1"/>
  <c r="BT36" i="7" s="1"/>
  <c r="CN708" i="1"/>
  <c r="BT15" i="7" s="1"/>
  <c r="CN709" i="1"/>
  <c r="CN771" i="1" s="1"/>
  <c r="GF708" i="1"/>
  <c r="FL15" i="7" s="1"/>
  <c r="GF709" i="1"/>
  <c r="BM727" i="1"/>
  <c r="BM710" i="1" s="1"/>
  <c r="AS36" i="7" s="1"/>
  <c r="M3" i="5"/>
  <c r="CA8" i="7"/>
  <c r="GW709" i="1"/>
  <c r="GW727" i="1"/>
  <c r="GW710" i="1" s="1"/>
  <c r="GC36" i="7" s="1"/>
  <c r="GW708" i="1"/>
  <c r="GC15" i="7" s="1"/>
  <c r="CI708" i="1"/>
  <c r="BO15" i="7" s="1"/>
  <c r="CI709" i="1"/>
  <c r="CI771" i="1" s="1"/>
  <c r="CI727" i="1"/>
  <c r="CI710" i="1" s="1"/>
  <c r="BO36" i="7" s="1"/>
  <c r="T13" i="7"/>
  <c r="AN775" i="1"/>
  <c r="Q12" i="5"/>
  <c r="FM1103" i="1"/>
  <c r="FM1107" i="1" s="1"/>
  <c r="ES38" i="7" s="1"/>
  <c r="FM709" i="1"/>
  <c r="FM708" i="1"/>
  <c r="ES15" i="7" s="1"/>
  <c r="FM727" i="1"/>
  <c r="FM710" i="1" s="1"/>
  <c r="ES36" i="7" s="1"/>
  <c r="DF709" i="1"/>
  <c r="DF771" i="1" s="1"/>
  <c r="DF708" i="1"/>
  <c r="CL15" i="7" s="1"/>
  <c r="DF727" i="1"/>
  <c r="GK689" i="1"/>
  <c r="GK34" i="1" s="1"/>
  <c r="EV745" i="1"/>
  <c r="GM763" i="1"/>
  <c r="AY708" i="1"/>
  <c r="AE15" i="7" s="1"/>
  <c r="AY727" i="1"/>
  <c r="AY709" i="1"/>
  <c r="AY771" i="1" s="1"/>
  <c r="AG710" i="1"/>
  <c r="BX709" i="1"/>
  <c r="BX771" i="1" s="1"/>
  <c r="BX708" i="1"/>
  <c r="BD15" i="7" s="1"/>
  <c r="BX727" i="1"/>
  <c r="BX710" i="1" s="1"/>
  <c r="BD36" i="7" s="1"/>
  <c r="EE1103" i="1"/>
  <c r="EE1107" i="1" s="1"/>
  <c r="DK38" i="7" s="1"/>
  <c r="EE727" i="1"/>
  <c r="EE710" i="1" s="1"/>
  <c r="DK36" i="7" s="1"/>
  <c r="EE708" i="1"/>
  <c r="DK15" i="7" s="1"/>
  <c r="EE709" i="1"/>
  <c r="FQ709" i="1"/>
  <c r="DG727" i="1"/>
  <c r="DG710" i="1" s="1"/>
  <c r="CM36" i="7" s="1"/>
  <c r="DC745" i="1"/>
  <c r="DC710" i="1" s="1"/>
  <c r="CI36" i="7" s="1"/>
  <c r="DK25" i="1"/>
  <c r="CQ14" i="7" s="1"/>
  <c r="AB25" i="1"/>
  <c r="H14" i="7" s="1"/>
  <c r="H13" i="7"/>
  <c r="AB775" i="1"/>
  <c r="AQ727" i="1"/>
  <c r="BX684" i="1"/>
  <c r="BX24" i="1" s="1"/>
  <c r="DC25" i="1"/>
  <c r="CI14" i="7" s="1"/>
  <c r="AJ708" i="1"/>
  <c r="P15" i="7" s="1"/>
  <c r="AJ727" i="1"/>
  <c r="AJ710" i="1" s="1"/>
  <c r="P36" i="7" s="1"/>
  <c r="AJ709" i="1"/>
  <c r="AJ771" i="1" s="1"/>
  <c r="CD708" i="1"/>
  <c r="BJ15" i="7" s="1"/>
  <c r="CD709" i="1"/>
  <c r="CD771" i="1" s="1"/>
  <c r="CD727" i="1"/>
  <c r="CD710" i="1" s="1"/>
  <c r="BJ36" i="7" s="1"/>
  <c r="CU708" i="1"/>
  <c r="CA15" i="7" s="1"/>
  <c r="BA745" i="1"/>
  <c r="EC727" i="1"/>
  <c r="EC710" i="1" s="1"/>
  <c r="DI36" i="7" s="1"/>
  <c r="EB727" i="1"/>
  <c r="EB710" i="1" s="1"/>
  <c r="DH36" i="7" s="1"/>
  <c r="EB709" i="1"/>
  <c r="EB771" i="1" s="1"/>
  <c r="EB708" i="1"/>
  <c r="DH15" i="7" s="1"/>
  <c r="FV709" i="1"/>
  <c r="FV727" i="1"/>
  <c r="FV710" i="1" s="1"/>
  <c r="FB36" i="7" s="1"/>
  <c r="FV708" i="1"/>
  <c r="FB15" i="7" s="1"/>
  <c r="GR708" i="1"/>
  <c r="FX15" i="7" s="1"/>
  <c r="GR709" i="1"/>
  <c r="GR727" i="1"/>
  <c r="GR710" i="1" s="1"/>
  <c r="FX36" i="7" s="1"/>
  <c r="ER1103" i="1"/>
  <c r="ER1107" i="1" s="1"/>
  <c r="DX38" i="7" s="1"/>
  <c r="ER708" i="1"/>
  <c r="DX15" i="7" s="1"/>
  <c r="ER727" i="1"/>
  <c r="ER710" i="1" s="1"/>
  <c r="DX36" i="7" s="1"/>
  <c r="ER709" i="1"/>
  <c r="CW22" i="1"/>
  <c r="CC11" i="7" s="1"/>
  <c r="DM780" i="1"/>
  <c r="CC708" i="1"/>
  <c r="BI15" i="7" s="1"/>
  <c r="CC727" i="1"/>
  <c r="CC710" i="1" s="1"/>
  <c r="BI36" i="7" s="1"/>
  <c r="CC709" i="1"/>
  <c r="CC771" i="1" s="1"/>
  <c r="FU710" i="1"/>
  <c r="FA36" i="7" s="1"/>
  <c r="H3" i="5"/>
  <c r="BA13" i="7"/>
  <c r="BU775" i="1"/>
  <c r="FG745" i="1"/>
  <c r="AR763" i="1"/>
  <c r="AQ763" i="1"/>
  <c r="BA22" i="1"/>
  <c r="AG11" i="7" s="1"/>
  <c r="DW8" i="7"/>
  <c r="Q3" i="5"/>
  <c r="Q8" i="5" s="1"/>
  <c r="BB13" i="7"/>
  <c r="DB727" i="1"/>
  <c r="DB709" i="1"/>
  <c r="DB771" i="1" s="1"/>
  <c r="BR727" i="1"/>
  <c r="CL689" i="1"/>
  <c r="CL34" i="1" s="1"/>
  <c r="CP708" i="1"/>
  <c r="BV15" i="7" s="1"/>
  <c r="CD684" i="1"/>
  <c r="CD24" i="1" s="1"/>
  <c r="AH13" i="7"/>
  <c r="BK684" i="1"/>
  <c r="DC708" i="1"/>
  <c r="CI15" i="7" s="1"/>
  <c r="DU23" i="1"/>
  <c r="DA12" i="7" s="1"/>
  <c r="DU684" i="1"/>
  <c r="DU24" i="1" s="1"/>
  <c r="EV727" i="1"/>
  <c r="EU708" i="1"/>
  <c r="EA15" i="7" s="1"/>
  <c r="EU727" i="1"/>
  <c r="EU710" i="1" s="1"/>
  <c r="EA36" i="7" s="1"/>
  <c r="EU709" i="1"/>
  <c r="L35" i="5"/>
  <c r="AY763" i="1"/>
  <c r="ED22" i="1"/>
  <c r="DJ11" i="7" s="1"/>
  <c r="DJ10" i="7"/>
  <c r="J35" i="5"/>
  <c r="BO780" i="1"/>
  <c r="BO1123" i="1" s="1"/>
  <c r="AU40" i="7" s="1"/>
  <c r="FQ689" i="1"/>
  <c r="FQ34" i="1" s="1"/>
  <c r="FQ780" i="1" s="1"/>
  <c r="FQ1123" i="1" s="1"/>
  <c r="EW40" i="7" s="1"/>
  <c r="K35" i="5"/>
  <c r="EM1103" i="1"/>
  <c r="EM727" i="1"/>
  <c r="EM710" i="1" s="1"/>
  <c r="DS36" i="7" s="1"/>
  <c r="EM709" i="1"/>
  <c r="EM708" i="1"/>
  <c r="DS15" i="7" s="1"/>
  <c r="AK22" i="1"/>
  <c r="Q11" i="7" s="1"/>
  <c r="GI710" i="1"/>
  <c r="FO36" i="7" s="1"/>
  <c r="BQ745" i="1"/>
  <c r="BR745" i="1"/>
  <c r="AH23" i="1"/>
  <c r="N12" i="7" s="1"/>
  <c r="AH684" i="1"/>
  <c r="AH24" i="1" s="1"/>
  <c r="AC710" i="1"/>
  <c r="I36" i="7" s="1"/>
  <c r="BZ689" i="1"/>
  <c r="BZ34" i="1" s="1"/>
  <c r="BZ780" i="1" s="1"/>
  <c r="BZ1123" i="1" s="1"/>
  <c r="BF40" i="7" s="1"/>
  <c r="CH709" i="1"/>
  <c r="CH771" i="1" s="1"/>
  <c r="CH708" i="1"/>
  <c r="BN15" i="7" s="1"/>
  <c r="CH727" i="1"/>
  <c r="AP689" i="1"/>
  <c r="AP34" i="1" s="1"/>
  <c r="AP780" i="1" s="1"/>
  <c r="AP1123" i="1" s="1"/>
  <c r="V40" i="7" s="1"/>
  <c r="FF689" i="1"/>
  <c r="FF34" i="1" s="1"/>
  <c r="FV689" i="1"/>
  <c r="FV34" i="1" s="1"/>
  <c r="AF727" i="1"/>
  <c r="AF710" i="1" s="1"/>
  <c r="L36" i="7" s="1"/>
  <c r="CH745" i="1"/>
  <c r="GQ727" i="1"/>
  <c r="GQ710" i="1" s="1"/>
  <c r="FW36" i="7" s="1"/>
  <c r="GQ709" i="1"/>
  <c r="GQ708" i="1"/>
  <c r="FW15" i="7" s="1"/>
  <c r="BV13" i="7"/>
  <c r="DX25" i="1"/>
  <c r="DD14" i="7" s="1"/>
  <c r="W32" i="1"/>
  <c r="CM22" i="1"/>
  <c r="BS11" i="7" s="1"/>
  <c r="AL727" i="1"/>
  <c r="AL710" i="1" s="1"/>
  <c r="R36" i="7" s="1"/>
  <c r="CW771" i="1"/>
  <c r="CW17" i="1"/>
  <c r="AS708" i="1"/>
  <c r="Y15" i="7" s="1"/>
  <c r="AS709" i="1"/>
  <c r="AS771" i="1" s="1"/>
  <c r="AS727" i="1"/>
  <c r="AS710" i="1" s="1"/>
  <c r="Y36" i="7" s="1"/>
  <c r="FN745" i="1"/>
  <c r="DV684" i="1"/>
  <c r="DV24" i="1" s="1"/>
  <c r="GA780" i="1"/>
  <c r="GA1123" i="1" s="1"/>
  <c r="FG40" i="7" s="1"/>
  <c r="CY775" i="1"/>
  <c r="CE13" i="7"/>
  <c r="CY25" i="1"/>
  <c r="CE14" i="7" s="1"/>
  <c r="DO1103" i="1"/>
  <c r="DO1107" i="1" s="1"/>
  <c r="CU38" i="7" s="1"/>
  <c r="DO727" i="1"/>
  <c r="DO710" i="1" s="1"/>
  <c r="CU36" i="7" s="1"/>
  <c r="DO708" i="1"/>
  <c r="CU15" i="7" s="1"/>
  <c r="DO709" i="1"/>
  <c r="DO771" i="1" s="1"/>
  <c r="AJ684" i="1"/>
  <c r="AJ24" i="1" s="1"/>
  <c r="AD23" i="1"/>
  <c r="J12" i="7" s="1"/>
  <c r="AD684" i="1"/>
  <c r="AD24" i="1" s="1"/>
  <c r="AX13" i="7"/>
  <c r="BR775" i="1"/>
  <c r="BR25" i="1"/>
  <c r="AX14" i="7" s="1"/>
  <c r="CS22" i="1"/>
  <c r="BY11" i="7" s="1"/>
  <c r="GX763" i="1"/>
  <c r="DC33" i="1"/>
  <c r="CI35" i="7" s="1"/>
  <c r="M35" i="5" s="1"/>
  <c r="DC689" i="1"/>
  <c r="DC34" i="1" s="1"/>
  <c r="CU689" i="1"/>
  <c r="CU34" i="1" s="1"/>
  <c r="BF763" i="1"/>
  <c r="BP684" i="1"/>
  <c r="BP24" i="1" s="1"/>
  <c r="BP23" i="1"/>
  <c r="AV12" i="7" s="1"/>
  <c r="AN25" i="1"/>
  <c r="T14" i="7" s="1"/>
  <c r="DV689" i="1"/>
  <c r="DV34" i="1" s="1"/>
  <c r="EA727" i="1"/>
  <c r="EA710" i="1" s="1"/>
  <c r="DG36" i="7" s="1"/>
  <c r="AA13" i="7"/>
  <c r="AU775" i="1"/>
  <c r="DA709" i="1"/>
  <c r="DA771" i="1" s="1"/>
  <c r="DA708" i="1"/>
  <c r="CG15" i="7" s="1"/>
  <c r="DA727" i="1"/>
  <c r="BK22" i="1"/>
  <c r="AQ11" i="7" s="1"/>
  <c r="EC22" i="1"/>
  <c r="DI11" i="7" s="1"/>
  <c r="GM708" i="1"/>
  <c r="FS15" i="7" s="1"/>
  <c r="GM727" i="1"/>
  <c r="GM709" i="1"/>
  <c r="BW25" i="1"/>
  <c r="BC14" i="7" s="1"/>
  <c r="FA745" i="1"/>
  <c r="BE22" i="1"/>
  <c r="AK11" i="7" s="1"/>
  <c r="DE22" i="1"/>
  <c r="CK11" i="7" s="1"/>
  <c r="AL25" i="1"/>
  <c r="R14" i="7" s="1"/>
  <c r="FO1107" i="1"/>
  <c r="EU38" i="7" s="1"/>
  <c r="DT684" i="1"/>
  <c r="DT24" i="1" s="1"/>
  <c r="AR23" i="1"/>
  <c r="X12" i="7" s="1"/>
  <c r="AR684" i="1"/>
  <c r="AR24" i="1" s="1"/>
  <c r="CC689" i="1"/>
  <c r="CC34" i="1" s="1"/>
  <c r="BA689" i="1"/>
  <c r="BA34" i="1" s="1"/>
  <c r="GL727" i="1"/>
  <c r="GK727" i="1"/>
  <c r="GK710" i="1" s="1"/>
  <c r="FQ36" i="7" s="1"/>
  <c r="GK709" i="1"/>
  <c r="GK708" i="1"/>
  <c r="FQ15" i="7" s="1"/>
  <c r="GV689" i="1"/>
  <c r="GV34" i="1" s="1"/>
  <c r="GV780" i="1" s="1"/>
  <c r="GV1123" i="1" s="1"/>
  <c r="GB40" i="7" s="1"/>
  <c r="EH745" i="1"/>
  <c r="DX745" i="1"/>
  <c r="DH1103" i="1"/>
  <c r="DH1107" i="1" s="1"/>
  <c r="CN38" i="7" s="1"/>
  <c r="DH727" i="1"/>
  <c r="DH708" i="1"/>
  <c r="CN15" i="7" s="1"/>
  <c r="DH709" i="1"/>
  <c r="DH771" i="1" s="1"/>
  <c r="L33" i="5"/>
  <c r="BI727" i="1"/>
  <c r="BI710" i="1" s="1"/>
  <c r="AO36" i="7" s="1"/>
  <c r="AU727" i="1"/>
  <c r="AU710" i="1" s="1"/>
  <c r="AA36" i="7" s="1"/>
  <c r="CX763" i="1"/>
  <c r="EG763" i="1"/>
  <c r="EG710" i="1" s="1"/>
  <c r="DM36" i="7" s="1"/>
  <c r="CI24" i="1" l="1"/>
  <c r="CU24" i="1"/>
  <c r="M93" i="19"/>
  <c r="N93" i="19"/>
  <c r="AY24" i="1"/>
  <c r="I93" i="19"/>
  <c r="K93" i="19"/>
  <c r="BK24" i="1"/>
  <c r="J93" i="19"/>
  <c r="BV775" i="1"/>
  <c r="DS24" i="1"/>
  <c r="O93" i="19"/>
  <c r="AM24" i="1"/>
  <c r="H93" i="19"/>
  <c r="G93" i="19"/>
  <c r="I11" i="5"/>
  <c r="AT780" i="1"/>
  <c r="AD1110" i="1"/>
  <c r="J78" i="7" s="1"/>
  <c r="AT1107" i="1"/>
  <c r="Z38" i="7" s="1"/>
  <c r="K38" i="5"/>
  <c r="FX1107" i="1"/>
  <c r="FD38" i="7" s="1"/>
  <c r="FY1107" i="1"/>
  <c r="FE38" i="7" s="1"/>
  <c r="AF1110" i="1"/>
  <c r="L78" i="7" s="1"/>
  <c r="AP1110" i="1"/>
  <c r="V78" i="7" s="1"/>
  <c r="J38" i="5"/>
  <c r="GG1107" i="1"/>
  <c r="FM38" i="7" s="1"/>
  <c r="AI1110" i="1"/>
  <c r="O78" i="7" s="1"/>
  <c r="AH1110" i="1"/>
  <c r="N78" i="7" s="1"/>
  <c r="AB1110" i="1"/>
  <c r="H78" i="7" s="1"/>
  <c r="AC1110" i="1"/>
  <c r="I78" i="7" s="1"/>
  <c r="AE1110" i="1"/>
  <c r="K78" i="7" s="1"/>
  <c r="AA1110" i="1"/>
  <c r="G78" i="7" s="1"/>
  <c r="G38" i="7"/>
  <c r="G38" i="5" s="1"/>
  <c r="FV1107" i="1"/>
  <c r="FB38" i="7" s="1"/>
  <c r="AG1110" i="1"/>
  <c r="M78" i="7" s="1"/>
  <c r="AO1110" i="1"/>
  <c r="U78" i="7" s="1"/>
  <c r="AJ1110" i="1"/>
  <c r="P78" i="7" s="1"/>
  <c r="FX1123" i="1"/>
  <c r="FD40" i="7" s="1"/>
  <c r="GR1107" i="1"/>
  <c r="FX38" i="7" s="1"/>
  <c r="GJ1107" i="1"/>
  <c r="FP38" i="7" s="1"/>
  <c r="AM1110" i="1"/>
  <c r="S78" i="7" s="1"/>
  <c r="AK1110" i="1"/>
  <c r="Q78" i="7" s="1"/>
  <c r="AN1110" i="1"/>
  <c r="T78" i="7" s="1"/>
  <c r="AL1110" i="1"/>
  <c r="R78" i="7" s="1"/>
  <c r="G78" i="5" s="1"/>
  <c r="FR1107" i="1"/>
  <c r="EX38" i="7" s="1"/>
  <c r="S38" i="5" s="1"/>
  <c r="O12" i="5"/>
  <c r="CQ710" i="1"/>
  <c r="BW36" i="7" s="1"/>
  <c r="EE511" i="1"/>
  <c r="BZ24" i="1"/>
  <c r="BZ685" i="1"/>
  <c r="GF710" i="1"/>
  <c r="FL36" i="7" s="1"/>
  <c r="CJ775" i="1"/>
  <c r="BY710" i="1"/>
  <c r="BE36" i="7" s="1"/>
  <c r="BG24" i="1"/>
  <c r="BG685" i="1"/>
  <c r="AE775" i="1"/>
  <c r="BN24" i="1"/>
  <c r="BN685" i="1"/>
  <c r="GT710" i="1"/>
  <c r="BM775" i="1"/>
  <c r="BY780" i="1"/>
  <c r="BY1123" i="1" s="1"/>
  <c r="BE40" i="7" s="1"/>
  <c r="FN710" i="1"/>
  <c r="ET36" i="7" s="1"/>
  <c r="FH710" i="1"/>
  <c r="EN36" i="7" s="1"/>
  <c r="AV710" i="1"/>
  <c r="AB36" i="7" s="1"/>
  <c r="EE1165" i="1"/>
  <c r="EE1156" i="1"/>
  <c r="EE537" i="1"/>
  <c r="EE20" i="1"/>
  <c r="DK9" i="7" s="1"/>
  <c r="EE539" i="1"/>
  <c r="EE538" i="1"/>
  <c r="EE541" i="1"/>
  <c r="EK1107" i="1"/>
  <c r="DQ38" i="7" s="1"/>
  <c r="FD780" i="1"/>
  <c r="FD1123" i="1" s="1"/>
  <c r="EJ40" i="7" s="1"/>
  <c r="AX780" i="1"/>
  <c r="AX1123" i="1" s="1"/>
  <c r="AD40" i="7" s="1"/>
  <c r="BI772" i="1"/>
  <c r="AW780" i="1"/>
  <c r="AW1123" i="1" s="1"/>
  <c r="AC40" i="7" s="1"/>
  <c r="BE775" i="1"/>
  <c r="GM710" i="1"/>
  <c r="FS36" i="7" s="1"/>
  <c r="DN775" i="1"/>
  <c r="N35" i="5"/>
  <c r="FP780" i="1"/>
  <c r="FP1123" i="1" s="1"/>
  <c r="EV40" i="7" s="1"/>
  <c r="FL1123" i="1"/>
  <c r="ER40" i="7" s="1"/>
  <c r="BB775" i="1"/>
  <c r="FJ710" i="1"/>
  <c r="EP36" i="7" s="1"/>
  <c r="DH710" i="1"/>
  <c r="CN36" i="7" s="1"/>
  <c r="DP775" i="1"/>
  <c r="CL710" i="1"/>
  <c r="BR36" i="7" s="1"/>
  <c r="EL1123" i="1"/>
  <c r="DR40" i="7" s="1"/>
  <c r="FS780" i="1"/>
  <c r="FS1123" i="1" s="1"/>
  <c r="EY40" i="7" s="1"/>
  <c r="BT780" i="1"/>
  <c r="BT1123" i="1" s="1"/>
  <c r="AZ40" i="7" s="1"/>
  <c r="CB780" i="1"/>
  <c r="CB1123" i="1" s="1"/>
  <c r="BH40" i="7" s="1"/>
  <c r="DD710" i="1"/>
  <c r="CJ36" i="7" s="1"/>
  <c r="CE710" i="1"/>
  <c r="FF710" i="1"/>
  <c r="EL36" i="7" s="1"/>
  <c r="GP780" i="1"/>
  <c r="GP1123" i="1" s="1"/>
  <c r="FV40" i="7" s="1"/>
  <c r="DQ710" i="1"/>
  <c r="CW36" i="7" s="1"/>
  <c r="AH780" i="1"/>
  <c r="AH1123" i="1" s="1"/>
  <c r="N40" i="7" s="1"/>
  <c r="CA710" i="1"/>
  <c r="DV780" i="1"/>
  <c r="CC780" i="1"/>
  <c r="CC1123" i="1" s="1"/>
  <c r="BI40" i="7" s="1"/>
  <c r="DA710" i="1"/>
  <c r="CG36" i="7" s="1"/>
  <c r="DJ710" i="1"/>
  <c r="CP36" i="7" s="1"/>
  <c r="BS780" i="1"/>
  <c r="BS1123" i="1" s="1"/>
  <c r="AY40" i="7" s="1"/>
  <c r="R15" i="5"/>
  <c r="FW710" i="1"/>
  <c r="FC36" i="7" s="1"/>
  <c r="AI775" i="1"/>
  <c r="AY710" i="1"/>
  <c r="AE36" i="7" s="1"/>
  <c r="U15" i="5"/>
  <c r="FB1107" i="1"/>
  <c r="EH38" i="7" s="1"/>
  <c r="M12" i="5"/>
  <c r="N12" i="5"/>
  <c r="I15" i="5"/>
  <c r="CP775" i="1"/>
  <c r="EV710" i="1"/>
  <c r="EB36" i="7" s="1"/>
  <c r="BV780" i="1"/>
  <c r="BV1123" i="1" s="1"/>
  <c r="BB40" i="7" s="1"/>
  <c r="A4" i="7"/>
  <c r="DU780" i="1"/>
  <c r="DU1123" i="1" s="1"/>
  <c r="DA40" i="7" s="1"/>
  <c r="FG710" i="1"/>
  <c r="EM36" i="7" s="1"/>
  <c r="CM780" i="1"/>
  <c r="CM1123" i="1" s="1"/>
  <c r="BS40" i="7" s="1"/>
  <c r="T15" i="5"/>
  <c r="P35" i="5"/>
  <c r="CH710" i="1"/>
  <c r="BN36" i="7" s="1"/>
  <c r="M15" i="5"/>
  <c r="CF775" i="1"/>
  <c r="AQ710" i="1"/>
  <c r="FM780" i="1"/>
  <c r="FM1123" i="1" s="1"/>
  <c r="ES40" i="7" s="1"/>
  <c r="AN780" i="1"/>
  <c r="AN1123" i="1" s="1"/>
  <c r="T40" i="7" s="1"/>
  <c r="EY710" i="1"/>
  <c r="EE36" i="7" s="1"/>
  <c r="CV710" i="1"/>
  <c r="CB36" i="7" s="1"/>
  <c r="DW1114" i="1"/>
  <c r="DW1115" i="1" s="1"/>
  <c r="DW772" i="1"/>
  <c r="DL1114" i="1"/>
  <c r="DL1115" i="1" s="1"/>
  <c r="DL772" i="1"/>
  <c r="AI36" i="7"/>
  <c r="BC780" i="1"/>
  <c r="DS1114" i="1"/>
  <c r="DS1115" i="1" s="1"/>
  <c r="DS772" i="1"/>
  <c r="DJ1114" i="1"/>
  <c r="DJ1115" i="1" s="1"/>
  <c r="DJ772" i="1"/>
  <c r="AW1114" i="1"/>
  <c r="AW1115" i="1" s="1"/>
  <c r="AW772" i="1"/>
  <c r="DX1114" i="1"/>
  <c r="DX1115" i="1" s="1"/>
  <c r="DX772" i="1"/>
  <c r="N13" i="7"/>
  <c r="AH775" i="1"/>
  <c r="AH25" i="1"/>
  <c r="N14" i="7" s="1"/>
  <c r="AJ1114" i="1"/>
  <c r="AJ1115" i="1" s="1"/>
  <c r="AJ772" i="1"/>
  <c r="BD13" i="7"/>
  <c r="BX775" i="1"/>
  <c r="BX25" i="1"/>
  <c r="BD14" i="7" s="1"/>
  <c r="BX1114" i="1"/>
  <c r="BX1115" i="1" s="1"/>
  <c r="BX772" i="1"/>
  <c r="DF1114" i="1"/>
  <c r="DF1115" i="1" s="1"/>
  <c r="DF772" i="1"/>
  <c r="CN1114" i="1"/>
  <c r="CN1115" i="1" s="1"/>
  <c r="CN772" i="1"/>
  <c r="BW1114" i="1"/>
  <c r="BW1115" i="1" s="1"/>
  <c r="BW772" i="1"/>
  <c r="DA1107" i="1"/>
  <c r="CG38" i="7" s="1"/>
  <c r="DB1107" i="1"/>
  <c r="CH38" i="7" s="1"/>
  <c r="CF1114" i="1"/>
  <c r="CF1115" i="1" s="1"/>
  <c r="CF772" i="1"/>
  <c r="CK1118" i="1"/>
  <c r="BQ16" i="7"/>
  <c r="CK776" i="1"/>
  <c r="BQ17" i="7" s="1"/>
  <c r="AU1114" i="1"/>
  <c r="AU1115" i="1" s="1"/>
  <c r="AU772" i="1"/>
  <c r="AX1118" i="1"/>
  <c r="AD16" i="7"/>
  <c r="AX776" i="1"/>
  <c r="AD17" i="7" s="1"/>
  <c r="CX710" i="1"/>
  <c r="DK1114" i="1"/>
  <c r="DK1115" i="1" s="1"/>
  <c r="DK772" i="1"/>
  <c r="CS15" i="7"/>
  <c r="DM775" i="1"/>
  <c r="DX710" i="1"/>
  <c r="EU780" i="1"/>
  <c r="EU1123" i="1" s="1"/>
  <c r="EA40" i="7" s="1"/>
  <c r="AL13" i="7"/>
  <c r="BF775" i="1"/>
  <c r="BF25" i="1"/>
  <c r="AL14" i="7" s="1"/>
  <c r="CJ13" i="7"/>
  <c r="DD775" i="1"/>
  <c r="DD25" i="1"/>
  <c r="CJ14" i="7" s="1"/>
  <c r="DK775" i="1"/>
  <c r="AJ13" i="7"/>
  <c r="BD775" i="1"/>
  <c r="BD25" i="1"/>
  <c r="AJ14" i="7" s="1"/>
  <c r="DO780" i="1"/>
  <c r="DO1123" i="1" s="1"/>
  <c r="CU40" i="7" s="1"/>
  <c r="FA710" i="1"/>
  <c r="BQ710" i="1"/>
  <c r="DF13" i="7"/>
  <c r="DZ775" i="1"/>
  <c r="DZ25" i="1"/>
  <c r="DF14" i="7" s="1"/>
  <c r="DU1114" i="1"/>
  <c r="DU1115" i="1" s="1"/>
  <c r="DU772" i="1"/>
  <c r="CK13" i="7"/>
  <c r="DE775" i="1"/>
  <c r="DE25" i="1"/>
  <c r="CK14" i="7" s="1"/>
  <c r="DD1114" i="1"/>
  <c r="DD1115" i="1" s="1"/>
  <c r="DD772" i="1"/>
  <c r="DP710" i="1"/>
  <c r="CV36" i="7" s="1"/>
  <c r="DZ1114" i="1"/>
  <c r="DZ1115" i="1" s="1"/>
  <c r="DZ772" i="1"/>
  <c r="AZ1114" i="1"/>
  <c r="AZ1115" i="1" s="1"/>
  <c r="AZ772" i="1"/>
  <c r="DF775" i="1"/>
  <c r="CL13" i="7"/>
  <c r="DF25" i="1"/>
  <c r="CL14" i="7" s="1"/>
  <c r="S13" i="7"/>
  <c r="AM775" i="1"/>
  <c r="AM25" i="1"/>
  <c r="S14" i="7" s="1"/>
  <c r="DK780" i="1"/>
  <c r="U36" i="7"/>
  <c r="AO780" i="1"/>
  <c r="AO1123" i="1" s="1"/>
  <c r="U40" i="7" s="1"/>
  <c r="BU13" i="7"/>
  <c r="CO775" i="1"/>
  <c r="CO25" i="1"/>
  <c r="BU14" i="7" s="1"/>
  <c r="DB775" i="1"/>
  <c r="CQ776" i="1"/>
  <c r="BW17" i="7" s="1"/>
  <c r="CQ1118" i="1"/>
  <c r="BW16" i="7"/>
  <c r="O15" i="5"/>
  <c r="BG1114" i="1"/>
  <c r="BG1115" i="1" s="1"/>
  <c r="BG772" i="1"/>
  <c r="AS16" i="7"/>
  <c r="BM1118" i="1"/>
  <c r="BM776" i="1"/>
  <c r="AS17" i="7" s="1"/>
  <c r="EX780" i="1"/>
  <c r="EX1123" i="1" s="1"/>
  <c r="ED40" i="7" s="1"/>
  <c r="BI13" i="7"/>
  <c r="CC775" i="1"/>
  <c r="CC25" i="1"/>
  <c r="BI14" i="7" s="1"/>
  <c r="DP1114" i="1"/>
  <c r="DP1115" i="1" s="1"/>
  <c r="DP772" i="1"/>
  <c r="FY780" i="1"/>
  <c r="FY1123" i="1" s="1"/>
  <c r="FE40" i="7" s="1"/>
  <c r="EJ780" i="1"/>
  <c r="EJ1123" i="1" s="1"/>
  <c r="DP40" i="7" s="1"/>
  <c r="AJ780" i="1"/>
  <c r="AJ1123" i="1" s="1"/>
  <c r="P40" i="7" s="1"/>
  <c r="EH710" i="1"/>
  <c r="DN36" i="7" s="1"/>
  <c r="GG710" i="1"/>
  <c r="S15" i="5"/>
  <c r="DA775" i="1"/>
  <c r="EA1114" i="1"/>
  <c r="EA1115" i="1" s="1"/>
  <c r="EA772" i="1"/>
  <c r="AI1114" i="1"/>
  <c r="AI1115" i="1" s="1"/>
  <c r="AI772" i="1"/>
  <c r="FH780" i="1"/>
  <c r="FH1123" i="1" s="1"/>
  <c r="EN40" i="7" s="1"/>
  <c r="AR710" i="1"/>
  <c r="FO780" i="1"/>
  <c r="FO1123" i="1" s="1"/>
  <c r="EU40" i="7" s="1"/>
  <c r="CK1114" i="1"/>
  <c r="CK1115" i="1" s="1"/>
  <c r="CK772" i="1"/>
  <c r="DG1114" i="1"/>
  <c r="DG1115" i="1" s="1"/>
  <c r="DG772" i="1"/>
  <c r="EZ780" i="1"/>
  <c r="EZ1123" i="1" s="1"/>
  <c r="EF40" i="7" s="1"/>
  <c r="BP1114" i="1"/>
  <c r="BP1115" i="1" s="1"/>
  <c r="BP772" i="1"/>
  <c r="AI695" i="1"/>
  <c r="AI42" i="1" s="1"/>
  <c r="O76" i="7" s="1"/>
  <c r="CK695" i="1"/>
  <c r="CK42" i="1" s="1"/>
  <c r="BQ76" i="7" s="1"/>
  <c r="CZ695" i="1"/>
  <c r="CZ42" i="1" s="1"/>
  <c r="CF76" i="7" s="1"/>
  <c r="BX695" i="1"/>
  <c r="BX42" i="1" s="1"/>
  <c r="BD76" i="7" s="1"/>
  <c r="BQ695" i="1"/>
  <c r="BQ42" i="1" s="1"/>
  <c r="AW76" i="7" s="1"/>
  <c r="AE695" i="1"/>
  <c r="AE42" i="1" s="1"/>
  <c r="K76" i="7" s="1"/>
  <c r="FC695" i="1"/>
  <c r="FC42" i="1" s="1"/>
  <c r="EI76" i="7" s="1"/>
  <c r="DQ695" i="1"/>
  <c r="DQ42" i="1" s="1"/>
  <c r="CW76" i="7" s="1"/>
  <c r="DR695" i="1"/>
  <c r="DR42" i="1" s="1"/>
  <c r="CX76" i="7" s="1"/>
  <c r="N76" i="5" s="1"/>
  <c r="FZ695" i="1"/>
  <c r="FZ42" i="1" s="1"/>
  <c r="FF76" i="7" s="1"/>
  <c r="S76" i="5" s="1"/>
  <c r="GB695" i="1"/>
  <c r="GB42" i="1" s="1"/>
  <c r="FH76" i="7" s="1"/>
  <c r="AF695" i="1"/>
  <c r="AF42" i="1" s="1"/>
  <c r="L76" i="7" s="1"/>
  <c r="AG695" i="1"/>
  <c r="AG42" i="1" s="1"/>
  <c r="M76" i="7" s="1"/>
  <c r="DD695" i="1"/>
  <c r="DD42" i="1" s="1"/>
  <c r="CJ76" i="7" s="1"/>
  <c r="BU695" i="1"/>
  <c r="BU42" i="1" s="1"/>
  <c r="BA76" i="7" s="1"/>
  <c r="AV695" i="1"/>
  <c r="AV42" i="1" s="1"/>
  <c r="AB76" i="7" s="1"/>
  <c r="DK695" i="1"/>
  <c r="DK42" i="1" s="1"/>
  <c r="CQ76" i="7" s="1"/>
  <c r="DH695" i="1"/>
  <c r="DH42" i="1" s="1"/>
  <c r="CN76" i="7" s="1"/>
  <c r="DU695" i="1"/>
  <c r="DU42" i="1" s="1"/>
  <c r="DA76" i="7" s="1"/>
  <c r="EL695" i="1"/>
  <c r="EL42" i="1" s="1"/>
  <c r="DR76" i="7" s="1"/>
  <c r="FW695" i="1"/>
  <c r="FW42" i="1" s="1"/>
  <c r="FC76" i="7" s="1"/>
  <c r="GV695" i="1"/>
  <c r="GV42" i="1" s="1"/>
  <c r="GB76" i="7" s="1"/>
  <c r="CB695" i="1"/>
  <c r="CB42" i="1" s="1"/>
  <c r="BH76" i="7" s="1"/>
  <c r="DB695" i="1"/>
  <c r="DB42" i="1" s="1"/>
  <c r="CH76" i="7" s="1"/>
  <c r="AZ695" i="1"/>
  <c r="AZ42" i="1" s="1"/>
  <c r="AF76" i="7" s="1"/>
  <c r="CF695" i="1"/>
  <c r="CF42" i="1" s="1"/>
  <c r="BL76" i="7" s="1"/>
  <c r="BS695" i="1"/>
  <c r="BS42" i="1" s="1"/>
  <c r="AY76" i="7" s="1"/>
  <c r="EU695" i="1"/>
  <c r="EU42" i="1" s="1"/>
  <c r="EA76" i="7" s="1"/>
  <c r="ER695" i="1"/>
  <c r="ER42" i="1" s="1"/>
  <c r="DX76" i="7" s="1"/>
  <c r="EO695" i="1"/>
  <c r="EO42" i="1" s="1"/>
  <c r="DU76" i="7" s="1"/>
  <c r="EP695" i="1"/>
  <c r="EP42" i="1" s="1"/>
  <c r="DV76" i="7" s="1"/>
  <c r="P76" i="5" s="1"/>
  <c r="GH695" i="1"/>
  <c r="GH42" i="1" s="1"/>
  <c r="FN76" i="7" s="1"/>
  <c r="FT695" i="1"/>
  <c r="FT42" i="1" s="1"/>
  <c r="EZ76" i="7" s="1"/>
  <c r="GW695" i="1"/>
  <c r="GW42" i="1" s="1"/>
  <c r="GC76" i="7" s="1"/>
  <c r="BR695" i="1"/>
  <c r="BR42" i="1" s="1"/>
  <c r="AX76" i="7" s="1"/>
  <c r="AQ695" i="1"/>
  <c r="AQ42" i="1" s="1"/>
  <c r="W76" i="7" s="1"/>
  <c r="CL695" i="1"/>
  <c r="CL42" i="1" s="1"/>
  <c r="BR76" i="7" s="1"/>
  <c r="AO695" i="1"/>
  <c r="AO42" i="1" s="1"/>
  <c r="U76" i="7" s="1"/>
  <c r="DS695" i="1"/>
  <c r="DS42" i="1" s="1"/>
  <c r="CY76" i="7" s="1"/>
  <c r="EF695" i="1"/>
  <c r="EF42" i="1" s="1"/>
  <c r="DL76" i="7" s="1"/>
  <c r="EC695" i="1"/>
  <c r="EC42" i="1" s="1"/>
  <c r="DI76" i="7" s="1"/>
  <c r="ED695" i="1"/>
  <c r="ED42" i="1" s="1"/>
  <c r="DJ76" i="7" s="1"/>
  <c r="O76" i="5" s="1"/>
  <c r="GL695" i="1"/>
  <c r="GL42" i="1" s="1"/>
  <c r="FR76" i="7" s="1"/>
  <c r="T76" i="5" s="1"/>
  <c r="FX695" i="1"/>
  <c r="FX42" i="1" s="1"/>
  <c r="FD76" i="7" s="1"/>
  <c r="AN695" i="1"/>
  <c r="AN42" i="1" s="1"/>
  <c r="T76" i="7" s="1"/>
  <c r="EC1114" i="1"/>
  <c r="EC1115" i="1" s="1"/>
  <c r="EC772" i="1"/>
  <c r="EO780" i="1"/>
  <c r="EO1123" i="1" s="1"/>
  <c r="DU40" i="7" s="1"/>
  <c r="CV1114" i="1"/>
  <c r="CV1115" i="1" s="1"/>
  <c r="CV772" i="1"/>
  <c r="DL775" i="1"/>
  <c r="BK1114" i="1"/>
  <c r="BK1115" i="1" s="1"/>
  <c r="BK772" i="1"/>
  <c r="BD1114" i="1"/>
  <c r="BD1115" i="1" s="1"/>
  <c r="BD772" i="1"/>
  <c r="FR710" i="1"/>
  <c r="GW780" i="1"/>
  <c r="GW1123" i="1" s="1"/>
  <c r="GC40" i="7" s="1"/>
  <c r="BA710" i="1"/>
  <c r="AG36" i="7" s="1"/>
  <c r="BH16" i="7"/>
  <c r="CB1118" i="1"/>
  <c r="CB776" i="1"/>
  <c r="BH17" i="7" s="1"/>
  <c r="CK780" i="1"/>
  <c r="CK1123" i="1" s="1"/>
  <c r="BQ40" i="7" s="1"/>
  <c r="AV780" i="1"/>
  <c r="BY1114" i="1"/>
  <c r="BY1115" i="1" s="1"/>
  <c r="BY772" i="1"/>
  <c r="AA710" i="1"/>
  <c r="G36" i="7" s="1"/>
  <c r="AB13" i="7"/>
  <c r="AV775" i="1"/>
  <c r="AV25" i="1"/>
  <c r="AB14" i="7" s="1"/>
  <c r="H15" i="5"/>
  <c r="BY775" i="1"/>
  <c r="AX1114" i="1"/>
  <c r="AX1115" i="1" s="1"/>
  <c r="AX772" i="1"/>
  <c r="DC780" i="1"/>
  <c r="FV780" i="1"/>
  <c r="FV1123" i="1" s="1"/>
  <c r="FB40" i="7" s="1"/>
  <c r="DT775" i="1"/>
  <c r="CZ13" i="7"/>
  <c r="DT25" i="1"/>
  <c r="CZ14" i="7" s="1"/>
  <c r="BR1118" i="1"/>
  <c r="AX16" i="7"/>
  <c r="BR776" i="1"/>
  <c r="AX17" i="7" s="1"/>
  <c r="P13" i="7"/>
  <c r="AJ775" i="1"/>
  <c r="AJ25" i="1"/>
  <c r="P14" i="7" s="1"/>
  <c r="CH1114" i="1"/>
  <c r="CH1115" i="1" s="1"/>
  <c r="CH772" i="1"/>
  <c r="BA16" i="7"/>
  <c r="BU1118" i="1"/>
  <c r="BU776" i="1"/>
  <c r="BA17" i="7" s="1"/>
  <c r="CC1114" i="1"/>
  <c r="CC1115" i="1" s="1"/>
  <c r="CC772" i="1"/>
  <c r="M36" i="7"/>
  <c r="AG780" i="1"/>
  <c r="AG1123" i="1" s="1"/>
  <c r="M40" i="7" s="1"/>
  <c r="CI1114" i="1"/>
  <c r="CI1115" i="1" s="1"/>
  <c r="CI772" i="1"/>
  <c r="CM1114" i="1"/>
  <c r="CM1115" i="1" s="1"/>
  <c r="CM772" i="1"/>
  <c r="GL710" i="1"/>
  <c r="CR775" i="1"/>
  <c r="BX13" i="7"/>
  <c r="CR25" i="1"/>
  <c r="BX14" i="7" s="1"/>
  <c r="CZ1114" i="1"/>
  <c r="CZ1115" i="1" s="1"/>
  <c r="CZ772" i="1"/>
  <c r="Y13" i="7"/>
  <c r="AS775" i="1"/>
  <c r="AS25" i="1"/>
  <c r="Y14" i="7" s="1"/>
  <c r="ED25" i="1"/>
  <c r="DJ14" i="7" s="1"/>
  <c r="ED775" i="1"/>
  <c r="DJ13" i="7"/>
  <c r="DC1114" i="1"/>
  <c r="DC1115" i="1" s="1"/>
  <c r="DC772" i="1"/>
  <c r="M16" i="7"/>
  <c r="AG1118" i="1"/>
  <c r="AG776" i="1"/>
  <c r="M17" i="7" s="1"/>
  <c r="E8" i="7"/>
  <c r="EA780" i="1"/>
  <c r="EA1123" i="1" s="1"/>
  <c r="DG40" i="7" s="1"/>
  <c r="EG780" i="1"/>
  <c r="EC780" i="1"/>
  <c r="EC1123" i="1" s="1"/>
  <c r="DI40" i="7" s="1"/>
  <c r="Q15" i="5"/>
  <c r="FA1107" i="1"/>
  <c r="EG38" i="7" s="1"/>
  <c r="AE1118" i="1"/>
  <c r="K16" i="7"/>
  <c r="AE776" i="1"/>
  <c r="K17" i="7" s="1"/>
  <c r="CL1114" i="1"/>
  <c r="CL1115" i="1" s="1"/>
  <c r="CL772" i="1"/>
  <c r="CX13" i="7"/>
  <c r="DR775" i="1"/>
  <c r="DR25" i="1"/>
  <c r="CX14" i="7" s="1"/>
  <c r="J8" i="5"/>
  <c r="J11" i="5"/>
  <c r="W745" i="1"/>
  <c r="BI775" i="1"/>
  <c r="AQ1118" i="1"/>
  <c r="W16" i="7"/>
  <c r="AQ776" i="1"/>
  <c r="W17" i="7" s="1"/>
  <c r="AV1114" i="1"/>
  <c r="AV1115" i="1" s="1"/>
  <c r="AV772" i="1"/>
  <c r="BB1114" i="1"/>
  <c r="BB1115" i="1" s="1"/>
  <c r="BB772" i="1"/>
  <c r="G12" i="7"/>
  <c r="W23" i="1"/>
  <c r="H12" i="5"/>
  <c r="CO710" i="1"/>
  <c r="BU36" i="7" s="1"/>
  <c r="BF710" i="1"/>
  <c r="AL36" i="7" s="1"/>
  <c r="BJ780" i="1"/>
  <c r="AZ13" i="7"/>
  <c r="BT775" i="1"/>
  <c r="BT25" i="1"/>
  <c r="AZ14" i="7" s="1"/>
  <c r="DE710" i="1"/>
  <c r="CK36" i="7" s="1"/>
  <c r="A29" i="7"/>
  <c r="EM780" i="1"/>
  <c r="CR1114" i="1"/>
  <c r="CR1115" i="1" s="1"/>
  <c r="CR772" i="1"/>
  <c r="AY16" i="7"/>
  <c r="BS1118" i="1"/>
  <c r="BS776" i="1"/>
  <c r="AY17" i="7" s="1"/>
  <c r="EY1107" i="1"/>
  <c r="EE38" i="7" s="1"/>
  <c r="FW780" i="1"/>
  <c r="FW1123" i="1" s="1"/>
  <c r="FC40" i="7" s="1"/>
  <c r="CQ780" i="1"/>
  <c r="BU780" i="1"/>
  <c r="BU1123" i="1" s="1"/>
  <c r="BA40" i="7" s="1"/>
  <c r="BW775" i="1"/>
  <c r="DW780" i="1"/>
  <c r="N8" i="5"/>
  <c r="CJ1118" i="1"/>
  <c r="BP16" i="7"/>
  <c r="CJ776" i="1"/>
  <c r="BP17" i="7" s="1"/>
  <c r="DL710" i="1"/>
  <c r="AB710" i="1"/>
  <c r="AH1114" i="1"/>
  <c r="AH1115" i="1" s="1"/>
  <c r="AH772" i="1"/>
  <c r="DG775" i="1"/>
  <c r="AC546" i="1"/>
  <c r="AB36" i="1"/>
  <c r="DR1114" i="1"/>
  <c r="DR1115" i="1" s="1"/>
  <c r="DR772" i="1"/>
  <c r="AF1114" i="1"/>
  <c r="AF1115" i="1" s="1"/>
  <c r="AF772" i="1"/>
  <c r="CC695" i="1"/>
  <c r="CC42" i="1" s="1"/>
  <c r="BI76" i="7" s="1"/>
  <c r="CY695" i="1"/>
  <c r="CY42" i="1" s="1"/>
  <c r="CE76" i="7" s="1"/>
  <c r="DA695" i="1"/>
  <c r="DA42" i="1" s="1"/>
  <c r="CG76" i="7" s="1"/>
  <c r="BW695" i="1"/>
  <c r="BW42" i="1" s="1"/>
  <c r="BC76" i="7" s="1"/>
  <c r="CE695" i="1"/>
  <c r="CE42" i="1" s="1"/>
  <c r="BK76" i="7" s="1"/>
  <c r="CP695" i="1"/>
  <c r="CP42" i="1" s="1"/>
  <c r="BV76" i="7" s="1"/>
  <c r="DT695" i="1"/>
  <c r="DT42" i="1" s="1"/>
  <c r="CZ76" i="7" s="1"/>
  <c r="EG695" i="1"/>
  <c r="EG42" i="1" s="1"/>
  <c r="DM76" i="7" s="1"/>
  <c r="EH695" i="1"/>
  <c r="EH42" i="1" s="1"/>
  <c r="DN76" i="7" s="1"/>
  <c r="GP695" i="1"/>
  <c r="GP42" i="1" s="1"/>
  <c r="FV76" i="7" s="1"/>
  <c r="GR695" i="1"/>
  <c r="GR42" i="1" s="1"/>
  <c r="FX76" i="7" s="1"/>
  <c r="AL695" i="1"/>
  <c r="AL42" i="1" s="1"/>
  <c r="R76" i="7" s="1"/>
  <c r="G76" i="5" s="1"/>
  <c r="AP695" i="1"/>
  <c r="AP42" i="1" s="1"/>
  <c r="V76" i="7" s="1"/>
  <c r="AC695" i="1"/>
  <c r="AC42" i="1" s="1"/>
  <c r="I76" i="7" s="1"/>
  <c r="CS695" i="1"/>
  <c r="CS42" i="1" s="1"/>
  <c r="BY76" i="7" s="1"/>
  <c r="CG695" i="1"/>
  <c r="CG42" i="1" s="1"/>
  <c r="BM76" i="7" s="1"/>
  <c r="EA695" i="1"/>
  <c r="EA42" i="1" s="1"/>
  <c r="DG76" i="7" s="1"/>
  <c r="DX695" i="1"/>
  <c r="DX42" i="1" s="1"/>
  <c r="DD76" i="7" s="1"/>
  <c r="EK695" i="1"/>
  <c r="EK42" i="1" s="1"/>
  <c r="DQ76" i="7" s="1"/>
  <c r="FB695" i="1"/>
  <c r="FB42" i="1" s="1"/>
  <c r="EH76" i="7" s="1"/>
  <c r="Q76" i="5" s="1"/>
  <c r="GM695" i="1"/>
  <c r="GM42" i="1" s="1"/>
  <c r="FS76" i="7" s="1"/>
  <c r="GC695" i="1"/>
  <c r="GC42" i="1" s="1"/>
  <c r="FI76" i="7" s="1"/>
  <c r="CO695" i="1"/>
  <c r="CO42" i="1" s="1"/>
  <c r="BU76" i="7" s="1"/>
  <c r="AH695" i="1"/>
  <c r="AH42" i="1" s="1"/>
  <c r="N76" i="7" s="1"/>
  <c r="AT695" i="1"/>
  <c r="AT42" i="1" s="1"/>
  <c r="Z76" i="7" s="1"/>
  <c r="CI695" i="1"/>
  <c r="CI42" i="1" s="1"/>
  <c r="BO76" i="7" s="1"/>
  <c r="BZ695" i="1"/>
  <c r="BZ42" i="1" s="1"/>
  <c r="BF76" i="7" s="1"/>
  <c r="FK695" i="1"/>
  <c r="FK42" i="1" s="1"/>
  <c r="EQ76" i="7" s="1"/>
  <c r="FH695" i="1"/>
  <c r="FH42" i="1" s="1"/>
  <c r="EN76" i="7" s="1"/>
  <c r="FE695" i="1"/>
  <c r="FE42" i="1" s="1"/>
  <c r="EK76" i="7" s="1"/>
  <c r="FF695" i="1"/>
  <c r="FF42" i="1" s="1"/>
  <c r="EL76" i="7" s="1"/>
  <c r="GX695" i="1"/>
  <c r="GX42" i="1" s="1"/>
  <c r="GJ695" i="1"/>
  <c r="GJ42" i="1" s="1"/>
  <c r="FP76" i="7" s="1"/>
  <c r="BG695" i="1"/>
  <c r="BG42" i="1" s="1"/>
  <c r="AM76" i="7" s="1"/>
  <c r="CN695" i="1"/>
  <c r="CN42" i="1" s="1"/>
  <c r="BT76" i="7" s="1"/>
  <c r="BL695" i="1"/>
  <c r="BL42" i="1" s="1"/>
  <c r="AR76" i="7" s="1"/>
  <c r="BN695" i="1"/>
  <c r="BN42" i="1" s="1"/>
  <c r="AT76" i="7" s="1"/>
  <c r="BO695" i="1"/>
  <c r="BO42" i="1" s="1"/>
  <c r="AU76" i="7" s="1"/>
  <c r="EI695" i="1"/>
  <c r="EI42" i="1" s="1"/>
  <c r="DO76" i="7" s="1"/>
  <c r="EV695" i="1"/>
  <c r="EV42" i="1" s="1"/>
  <c r="EB76" i="7" s="1"/>
  <c r="ES695" i="1"/>
  <c r="ES42" i="1" s="1"/>
  <c r="DY76" i="7" s="1"/>
  <c r="ET695" i="1"/>
  <c r="ET42" i="1" s="1"/>
  <c r="DZ76" i="7" s="1"/>
  <c r="FO695" i="1"/>
  <c r="FO42" i="1" s="1"/>
  <c r="EU76" i="7" s="1"/>
  <c r="GN695" i="1"/>
  <c r="GN42" i="1" s="1"/>
  <c r="FT76" i="7" s="1"/>
  <c r="BN13" i="7"/>
  <c r="CH775" i="1"/>
  <c r="CH25" i="1"/>
  <c r="BN14" i="7" s="1"/>
  <c r="W763" i="1"/>
  <c r="EY780" i="1"/>
  <c r="EY1123" i="1" s="1"/>
  <c r="EE40" i="7" s="1"/>
  <c r="GU780" i="1"/>
  <c r="GU1123" i="1" s="1"/>
  <c r="GA40" i="7" s="1"/>
  <c r="EB780" i="1"/>
  <c r="EB1123" i="1" s="1"/>
  <c r="DH40" i="7" s="1"/>
  <c r="AK1114" i="1"/>
  <c r="AK1115" i="1" s="1"/>
  <c r="AK772" i="1"/>
  <c r="FT780" i="1"/>
  <c r="FT1123" i="1" s="1"/>
  <c r="EZ40" i="7" s="1"/>
  <c r="EF710" i="1"/>
  <c r="DN1114" i="1"/>
  <c r="DN1115" i="1" s="1"/>
  <c r="DN772" i="1"/>
  <c r="EW710" i="1"/>
  <c r="J15" i="5"/>
  <c r="CZ780" i="1"/>
  <c r="CZ1123" i="1" s="1"/>
  <c r="CF40" i="7" s="1"/>
  <c r="BZ1114" i="1"/>
  <c r="BZ1115" i="1" s="1"/>
  <c r="BZ772" i="1"/>
  <c r="CJ1114" i="1"/>
  <c r="CJ1115" i="1" s="1"/>
  <c r="CJ772" i="1"/>
  <c r="G15" i="5"/>
  <c r="BH1114" i="1"/>
  <c r="BH1115" i="1" s="1"/>
  <c r="BH772" i="1"/>
  <c r="DS780" i="1"/>
  <c r="DS1123" i="1" s="1"/>
  <c r="CY40" i="7" s="1"/>
  <c r="AM1114" i="1"/>
  <c r="AM1115" i="1" s="1"/>
  <c r="AM772" i="1"/>
  <c r="DO1114" i="1"/>
  <c r="DO1115" i="1" s="1"/>
  <c r="DO772" i="1"/>
  <c r="DB13" i="7"/>
  <c r="DV775" i="1"/>
  <c r="DV25" i="1"/>
  <c r="DB14" i="7" s="1"/>
  <c r="AS1114" i="1"/>
  <c r="AS1115" i="1" s="1"/>
  <c r="AS772" i="1"/>
  <c r="AV13" i="7"/>
  <c r="BP775" i="1"/>
  <c r="BP25" i="1"/>
  <c r="AV14" i="7" s="1"/>
  <c r="CP1118" i="1"/>
  <c r="BV16" i="7"/>
  <c r="CP776" i="1"/>
  <c r="BV17" i="7" s="1"/>
  <c r="BJ13" i="7"/>
  <c r="CD775" i="1"/>
  <c r="CD25" i="1"/>
  <c r="BJ14" i="7" s="1"/>
  <c r="BB16" i="7"/>
  <c r="BV1118" i="1"/>
  <c r="BV776" i="1"/>
  <c r="BB17" i="7" s="1"/>
  <c r="GK780" i="1"/>
  <c r="GK1123" i="1" s="1"/>
  <c r="FQ40" i="7" s="1"/>
  <c r="BL16" i="7"/>
  <c r="CF1118" i="1"/>
  <c r="CF776" i="1"/>
  <c r="BL17" i="7" s="1"/>
  <c r="AO1118" i="1"/>
  <c r="U16" i="7"/>
  <c r="AO776" i="1"/>
  <c r="U17" i="7" s="1"/>
  <c r="L8" i="5"/>
  <c r="BU1114" i="1"/>
  <c r="BU1115" i="1" s="1"/>
  <c r="BU772" i="1"/>
  <c r="DE1114" i="1"/>
  <c r="DE1115" i="1" s="1"/>
  <c r="DE772" i="1"/>
  <c r="CY13" i="7"/>
  <c r="DS775" i="1"/>
  <c r="DS25" i="1"/>
  <c r="CY14" i="7" s="1"/>
  <c r="AC13" i="7"/>
  <c r="AW775" i="1"/>
  <c r="AW25" i="1"/>
  <c r="AC14" i="7" s="1"/>
  <c r="DH1114" i="1"/>
  <c r="DH1115" i="1" s="1"/>
  <c r="DH772" i="1"/>
  <c r="FN1107" i="1"/>
  <c r="ET38" i="7" s="1"/>
  <c r="DA1114" i="1"/>
  <c r="DA1115" i="1" s="1"/>
  <c r="DA772" i="1"/>
  <c r="DV1123" i="1"/>
  <c r="DB40" i="7" s="1"/>
  <c r="CE16" i="7"/>
  <c r="CY1118" i="1"/>
  <c r="CY776" i="1"/>
  <c r="CE17" i="7" s="1"/>
  <c r="EM1107" i="1"/>
  <c r="DS38" i="7" s="1"/>
  <c r="EN1107" i="1"/>
  <c r="DT38" i="7" s="1"/>
  <c r="AQ13" i="7"/>
  <c r="BK775" i="1"/>
  <c r="BK25" i="1"/>
  <c r="AQ14" i="7" s="1"/>
  <c r="BR710" i="1"/>
  <c r="CD1114" i="1"/>
  <c r="CD1115" i="1" s="1"/>
  <c r="CD772" i="1"/>
  <c r="H16" i="7"/>
  <c r="AB1118" i="1"/>
  <c r="H20" i="7" s="1"/>
  <c r="FU780" i="1"/>
  <c r="FU1123" i="1" s="1"/>
  <c r="FA40" i="7" s="1"/>
  <c r="DF710" i="1"/>
  <c r="AN776" i="1"/>
  <c r="T17" i="7" s="1"/>
  <c r="T16" i="7"/>
  <c r="AN1118" i="1"/>
  <c r="BE780" i="1"/>
  <c r="DP1118" i="1"/>
  <c r="CV16" i="7"/>
  <c r="DP776" i="1"/>
  <c r="CV17" i="7" s="1"/>
  <c r="DI1107" i="1"/>
  <c r="CO38" i="7" s="1"/>
  <c r="DJ1107" i="1"/>
  <c r="CP38" i="7" s="1"/>
  <c r="BV1114" i="1"/>
  <c r="BV1115" i="1" s="1"/>
  <c r="BV772" i="1"/>
  <c r="AC776" i="1"/>
  <c r="I17" i="7" s="1"/>
  <c r="I16" i="7"/>
  <c r="AC1118" i="1"/>
  <c r="I20" i="7" s="1"/>
  <c r="CM775" i="1"/>
  <c r="BO1114" i="1"/>
  <c r="BO1115" i="1" s="1"/>
  <c r="BO772" i="1"/>
  <c r="AU16" i="7"/>
  <c r="BO1118" i="1"/>
  <c r="BO776" i="1"/>
  <c r="AU17" i="7" s="1"/>
  <c r="FI780" i="1"/>
  <c r="FI1123" i="1" s="1"/>
  <c r="EO40" i="7" s="1"/>
  <c r="CN13" i="7"/>
  <c r="DH775" i="1"/>
  <c r="DH25" i="1"/>
  <c r="CN14" i="7" s="1"/>
  <c r="DY775" i="1"/>
  <c r="DL1107" i="1"/>
  <c r="CR38" i="7" s="1"/>
  <c r="DK1107" i="1"/>
  <c r="CQ38" i="7" s="1"/>
  <c r="BK13" i="7"/>
  <c r="CE775" i="1"/>
  <c r="CE25" i="1"/>
  <c r="BK14" i="7" s="1"/>
  <c r="BC1118" i="1"/>
  <c r="AI16" i="7"/>
  <c r="BC776" i="1"/>
  <c r="AI17" i="7" s="1"/>
  <c r="AB695" i="1"/>
  <c r="AB42" i="1" s="1"/>
  <c r="H76" i="7" s="1"/>
  <c r="AA33" i="1"/>
  <c r="W559" i="1"/>
  <c r="AA689" i="1"/>
  <c r="L12" i="5"/>
  <c r="V13" i="7"/>
  <c r="AP775" i="1"/>
  <c r="AP25" i="1"/>
  <c r="V14" i="7" s="1"/>
  <c r="AP1114" i="1"/>
  <c r="AP1115" i="1" s="1"/>
  <c r="AP772" i="1"/>
  <c r="AE13" i="7"/>
  <c r="AY775" i="1"/>
  <c r="AY25" i="1"/>
  <c r="AE14" i="7" s="1"/>
  <c r="DY1114" i="1"/>
  <c r="DY1115" i="1" s="1"/>
  <c r="DY772" i="1"/>
  <c r="BM1114" i="1"/>
  <c r="BM1115" i="1" s="1"/>
  <c r="BM772" i="1"/>
  <c r="GE780" i="1"/>
  <c r="GE1123" i="1" s="1"/>
  <c r="FK40" i="7" s="1"/>
  <c r="FJ1107" i="1"/>
  <c r="EP38" i="7" s="1"/>
  <c r="FK1107" i="1"/>
  <c r="EQ38" i="7" s="1"/>
  <c r="BJ1114" i="1"/>
  <c r="BJ1115" i="1" s="1"/>
  <c r="BJ772" i="1"/>
  <c r="CE1114" i="1"/>
  <c r="CE1115" i="1" s="1"/>
  <c r="CE772" i="1"/>
  <c r="DD780" i="1"/>
  <c r="DO775" i="1"/>
  <c r="CU13" i="7"/>
  <c r="DO25" i="1"/>
  <c r="CU14" i="7" s="1"/>
  <c r="CF13" i="7"/>
  <c r="CZ775" i="1"/>
  <c r="CZ25" i="1"/>
  <c r="CF14" i="7" s="1"/>
  <c r="BH1118" i="1"/>
  <c r="AN16" i="7"/>
  <c r="BH776" i="1"/>
  <c r="AN17" i="7" s="1"/>
  <c r="GR780" i="1"/>
  <c r="GR1123" i="1" s="1"/>
  <c r="FX40" i="7" s="1"/>
  <c r="CF710" i="1"/>
  <c r="BL36" i="7" s="1"/>
  <c r="ER780" i="1"/>
  <c r="ER1123" i="1" s="1"/>
  <c r="DX40" i="7" s="1"/>
  <c r="ED1114" i="1"/>
  <c r="ED1115" i="1" s="1"/>
  <c r="ED772" i="1"/>
  <c r="AT775" i="1"/>
  <c r="CI780" i="1"/>
  <c r="CI1123" i="1" s="1"/>
  <c r="BO40" i="7" s="1"/>
  <c r="BE1114" i="1"/>
  <c r="BE1115" i="1" s="1"/>
  <c r="BE772" i="1"/>
  <c r="DY780" i="1"/>
  <c r="DY1123" i="1" s="1"/>
  <c r="DE40" i="7" s="1"/>
  <c r="EN780" i="1"/>
  <c r="EN1123" i="1" s="1"/>
  <c r="DT40" i="7" s="1"/>
  <c r="J12" i="5"/>
  <c r="DE1107" i="1"/>
  <c r="CK38" i="7" s="1"/>
  <c r="DF1107" i="1"/>
  <c r="CL38" i="7" s="1"/>
  <c r="G33" i="5"/>
  <c r="E33" i="5" s="1"/>
  <c r="E28" i="5"/>
  <c r="DI775" i="1"/>
  <c r="CO13" i="7"/>
  <c r="DI25" i="1"/>
  <c r="CO14" i="7" s="1"/>
  <c r="DQ775" i="1"/>
  <c r="DT1107" i="1"/>
  <c r="CZ38" i="7" s="1"/>
  <c r="CP16" i="7"/>
  <c r="DJ1118" i="1"/>
  <c r="DJ776" i="1"/>
  <c r="CP17" i="7" s="1"/>
  <c r="EI1123" i="1"/>
  <c r="DO40" i="7" s="1"/>
  <c r="DX775" i="1"/>
  <c r="BW780" i="1"/>
  <c r="BW1123" i="1" s="1"/>
  <c r="BC40" i="7" s="1"/>
  <c r="BL1114" i="1"/>
  <c r="BL1115" i="1" s="1"/>
  <c r="BL772" i="1"/>
  <c r="GN710" i="1"/>
  <c r="FT36" i="7" s="1"/>
  <c r="O16" i="7"/>
  <c r="AI1118" i="1"/>
  <c r="AI776" i="1"/>
  <c r="O17" i="7" s="1"/>
  <c r="CN780" i="1"/>
  <c r="CN1123" i="1" s="1"/>
  <c r="BT40" i="7" s="1"/>
  <c r="EB775" i="1"/>
  <c r="DH13" i="7"/>
  <c r="EB25" i="1"/>
  <c r="DH14" i="7" s="1"/>
  <c r="FC780" i="1"/>
  <c r="FC1123" i="1" s="1"/>
  <c r="EI40" i="7" s="1"/>
  <c r="DR1107" i="1"/>
  <c r="CX38" i="7" s="1"/>
  <c r="FB780" i="1"/>
  <c r="FB1123" i="1" s="1"/>
  <c r="EH40" i="7" s="1"/>
  <c r="AD695" i="1"/>
  <c r="AD42" i="1" s="1"/>
  <c r="J76" i="7" s="1"/>
  <c r="CV695" i="1"/>
  <c r="CV42" i="1" s="1"/>
  <c r="CB76" i="7" s="1"/>
  <c r="AU695" i="1"/>
  <c r="AU42" i="1" s="1"/>
  <c r="AA76" i="7" s="1"/>
  <c r="BY695" i="1"/>
  <c r="BY42" i="1" s="1"/>
  <c r="BE76" i="7" s="1"/>
  <c r="BT695" i="1"/>
  <c r="BT42" i="1" s="1"/>
  <c r="AZ76" i="7" s="1"/>
  <c r="DW695" i="1"/>
  <c r="DW42" i="1" s="1"/>
  <c r="DC76" i="7" s="1"/>
  <c r="EJ695" i="1"/>
  <c r="EJ42" i="1" s="1"/>
  <c r="DP76" i="7" s="1"/>
  <c r="EW695" i="1"/>
  <c r="EW42" i="1" s="1"/>
  <c r="EC76" i="7" s="1"/>
  <c r="EX695" i="1"/>
  <c r="EX42" i="1" s="1"/>
  <c r="ED76" i="7" s="1"/>
  <c r="FS695" i="1"/>
  <c r="FS42" i="1" s="1"/>
  <c r="EY76" i="7" s="1"/>
  <c r="FY695" i="1"/>
  <c r="FY42" i="1" s="1"/>
  <c r="FE76" i="7" s="1"/>
  <c r="BM695" i="1"/>
  <c r="BM42" i="1" s="1"/>
  <c r="AS76" i="7" s="1"/>
  <c r="CR695" i="1"/>
  <c r="CR42" i="1" s="1"/>
  <c r="BX76" i="7" s="1"/>
  <c r="CD695" i="1"/>
  <c r="CD42" i="1" s="1"/>
  <c r="BJ76" i="7" s="1"/>
  <c r="AY695" i="1"/>
  <c r="AY42" i="1" s="1"/>
  <c r="AE76" i="7" s="1"/>
  <c r="BJ695" i="1"/>
  <c r="BJ42" i="1" s="1"/>
  <c r="AP76" i="7" s="1"/>
  <c r="I76" i="5" s="1"/>
  <c r="EQ695" i="1"/>
  <c r="EQ42" i="1" s="1"/>
  <c r="DW76" i="7" s="1"/>
  <c r="EN695" i="1"/>
  <c r="EN42" i="1" s="1"/>
  <c r="DT76" i="7" s="1"/>
  <c r="FA695" i="1"/>
  <c r="FA42" i="1" s="1"/>
  <c r="EG76" i="7" s="1"/>
  <c r="GD695" i="1"/>
  <c r="GD42" i="1" s="1"/>
  <c r="FJ76" i="7" s="1"/>
  <c r="FP695" i="1"/>
  <c r="FP42" i="1" s="1"/>
  <c r="EV76" i="7" s="1"/>
  <c r="GS695" i="1"/>
  <c r="GS42" i="1" s="1"/>
  <c r="FY76" i="7" s="1"/>
  <c r="CU695" i="1"/>
  <c r="CU42" i="1" s="1"/>
  <c r="CA76" i="7" s="1"/>
  <c r="AR695" i="1"/>
  <c r="AR42" i="1" s="1"/>
  <c r="X76" i="7" s="1"/>
  <c r="CJ695" i="1"/>
  <c r="CJ42" i="1" s="1"/>
  <c r="BP76" i="7" s="1"/>
  <c r="CA695" i="1"/>
  <c r="CA42" i="1" s="1"/>
  <c r="BG76" i="7" s="1"/>
  <c r="DO695" i="1"/>
  <c r="DO42" i="1" s="1"/>
  <c r="CU76" i="7" s="1"/>
  <c r="DL695" i="1"/>
  <c r="DL42" i="1" s="1"/>
  <c r="CR76" i="7" s="1"/>
  <c r="DI695" i="1"/>
  <c r="DI42" i="1" s="1"/>
  <c r="CO76" i="7" s="1"/>
  <c r="DJ695" i="1"/>
  <c r="DJ42" i="1" s="1"/>
  <c r="CP76" i="7" s="1"/>
  <c r="DG695" i="1"/>
  <c r="DG42" i="1" s="1"/>
  <c r="CM76" i="7" s="1"/>
  <c r="GA695" i="1"/>
  <c r="GA42" i="1" s="1"/>
  <c r="FG76" i="7" s="1"/>
  <c r="FQ695" i="1"/>
  <c r="FQ42" i="1" s="1"/>
  <c r="EW76" i="7" s="1"/>
  <c r="AK695" i="1"/>
  <c r="AK42" i="1" s="1"/>
  <c r="Q76" i="7" s="1"/>
  <c r="CW695" i="1"/>
  <c r="CW42" i="1" s="1"/>
  <c r="CC76" i="7" s="1"/>
  <c r="AM695" i="1"/>
  <c r="AM42" i="1" s="1"/>
  <c r="S76" i="7" s="1"/>
  <c r="AS695" i="1"/>
  <c r="AS42" i="1" s="1"/>
  <c r="Y76" i="7" s="1"/>
  <c r="BD695" i="1"/>
  <c r="BD42" i="1" s="1"/>
  <c r="AJ76" i="7" s="1"/>
  <c r="EY695" i="1"/>
  <c r="EY42" i="1" s="1"/>
  <c r="EE76" i="7" s="1"/>
  <c r="FL695" i="1"/>
  <c r="FL42" i="1" s="1"/>
  <c r="ER76" i="7" s="1"/>
  <c r="FI695" i="1"/>
  <c r="FI42" i="1" s="1"/>
  <c r="EO76" i="7" s="1"/>
  <c r="FJ695" i="1"/>
  <c r="FJ42" i="1" s="1"/>
  <c r="EP76" i="7" s="1"/>
  <c r="GE695" i="1"/>
  <c r="GE42" i="1" s="1"/>
  <c r="FK76" i="7" s="1"/>
  <c r="FU695" i="1"/>
  <c r="FU42" i="1" s="1"/>
  <c r="FA76" i="7" s="1"/>
  <c r="EE780" i="1"/>
  <c r="EE1123" i="1" s="1"/>
  <c r="DK40" i="7" s="1"/>
  <c r="AN1114" i="1"/>
  <c r="AN1115" i="1" s="1"/>
  <c r="AN772" i="1"/>
  <c r="AK710" i="1"/>
  <c r="AL786" i="1" s="1"/>
  <c r="R77" i="7" s="1"/>
  <c r="G77" i="5" s="1"/>
  <c r="AU780" i="1"/>
  <c r="AY780" i="1"/>
  <c r="AY1123" i="1" s="1"/>
  <c r="AE40" i="7" s="1"/>
  <c r="DZ780" i="1"/>
  <c r="DZ1123" i="1" s="1"/>
  <c r="DF40" i="7" s="1"/>
  <c r="DC13" i="7"/>
  <c r="DW775" i="1"/>
  <c r="DW25" i="1"/>
  <c r="DC14" i="7" s="1"/>
  <c r="EV780" i="1"/>
  <c r="BK780" i="1"/>
  <c r="BK1123" i="1" s="1"/>
  <c r="AQ40" i="7" s="1"/>
  <c r="R16" i="7"/>
  <c r="AL1118" i="1"/>
  <c r="AL776" i="1"/>
  <c r="R17" i="7" s="1"/>
  <c r="CW710" i="1"/>
  <c r="CG775" i="1"/>
  <c r="AF786" i="1"/>
  <c r="L77" i="7" s="1"/>
  <c r="AB786" i="1"/>
  <c r="H77" i="7" s="1"/>
  <c r="AE786" i="1"/>
  <c r="K77" i="7" s="1"/>
  <c r="AC786" i="1"/>
  <c r="I77" i="7" s="1"/>
  <c r="AG786" i="1"/>
  <c r="M77" i="7" s="1"/>
  <c r="AH786" i="1"/>
  <c r="N77" i="7" s="1"/>
  <c r="AI786" i="1"/>
  <c r="O77" i="7" s="1"/>
  <c r="AA786" i="1"/>
  <c r="G77" i="7" s="1"/>
  <c r="AJ786" i="1"/>
  <c r="P77" i="7" s="1"/>
  <c r="AD786" i="1"/>
  <c r="J77" i="7" s="1"/>
  <c r="AA771" i="1"/>
  <c r="AA1114" i="1" s="1"/>
  <c r="AE1114" i="1"/>
  <c r="AE1115" i="1" s="1"/>
  <c r="AE772" i="1"/>
  <c r="FJ780" i="1"/>
  <c r="CH780" i="1"/>
  <c r="CH1123" i="1" s="1"/>
  <c r="BN40" i="7" s="1"/>
  <c r="BB780" i="1"/>
  <c r="AR775" i="1"/>
  <c r="X13" i="7"/>
  <c r="AR25" i="1"/>
  <c r="X14" i="7" s="1"/>
  <c r="AA16" i="7"/>
  <c r="AU1118" i="1"/>
  <c r="AU776" i="1"/>
  <c r="AA17" i="7" s="1"/>
  <c r="J13" i="7"/>
  <c r="G13" i="5" s="1"/>
  <c r="AD775" i="1"/>
  <c r="GQ780" i="1"/>
  <c r="GQ1123" i="1" s="1"/>
  <c r="FW40" i="7" s="1"/>
  <c r="CW1114" i="1"/>
  <c r="CW1115" i="1" s="1"/>
  <c r="CW772" i="1"/>
  <c r="DA13" i="7"/>
  <c r="DU775" i="1"/>
  <c r="DU25" i="1"/>
  <c r="DA14" i="7" s="1"/>
  <c r="AH16" i="7"/>
  <c r="BB1118" i="1"/>
  <c r="BB776" i="1"/>
  <c r="AH17" i="7" s="1"/>
  <c r="DB1114" i="1"/>
  <c r="DB1115" i="1" s="1"/>
  <c r="DB772" i="1"/>
  <c r="H8" i="5"/>
  <c r="H11" i="5"/>
  <c r="GI780" i="1"/>
  <c r="GI1123" i="1" s="1"/>
  <c r="FO40" i="7" s="1"/>
  <c r="EB1114" i="1"/>
  <c r="EB1115" i="1" s="1"/>
  <c r="EB772" i="1"/>
  <c r="K15" i="5"/>
  <c r="P15" i="5"/>
  <c r="AY1114" i="1"/>
  <c r="AY1115" i="1" s="1"/>
  <c r="AY772" i="1"/>
  <c r="M8" i="5"/>
  <c r="M11" i="5"/>
  <c r="CW25" i="1"/>
  <c r="CC14" i="7" s="1"/>
  <c r="CC13" i="7"/>
  <c r="CW775" i="1"/>
  <c r="AA1118" i="1"/>
  <c r="G20" i="7" s="1"/>
  <c r="G16" i="7"/>
  <c r="FE1107" i="1"/>
  <c r="EK38" i="7" s="1"/>
  <c r="FF1107" i="1"/>
  <c r="EL38" i="7" s="1"/>
  <c r="DW1107" i="1"/>
  <c r="DC38" i="7" s="1"/>
  <c r="DX1107" i="1"/>
  <c r="DD38" i="7" s="1"/>
  <c r="DV1114" i="1"/>
  <c r="DV1115" i="1" s="1"/>
  <c r="DV772" i="1"/>
  <c r="DI1114" i="1"/>
  <c r="DI1115" i="1" s="1"/>
  <c r="DI772" i="1"/>
  <c r="AL780" i="1"/>
  <c r="AL1123" i="1" s="1"/>
  <c r="R40" i="7" s="1"/>
  <c r="BA775" i="1"/>
  <c r="AG13" i="7"/>
  <c r="BA25" i="1"/>
  <c r="AG14" i="7" s="1"/>
  <c r="AF13" i="7"/>
  <c r="AZ775" i="1"/>
  <c r="AZ25" i="1"/>
  <c r="AF14" i="7" s="1"/>
  <c r="DC775" i="1"/>
  <c r="DP1107" i="1"/>
  <c r="CV38" i="7" s="1"/>
  <c r="K8" i="5"/>
  <c r="K11" i="5"/>
  <c r="DM1114" i="1"/>
  <c r="DM1115" i="1" s="1"/>
  <c r="DM772" i="1"/>
  <c r="BO13" i="7"/>
  <c r="CI775" i="1"/>
  <c r="CI25" i="1"/>
  <c r="BO14" i="7" s="1"/>
  <c r="DQ1114" i="1"/>
  <c r="DQ1115" i="1" s="1"/>
  <c r="DQ772" i="1"/>
  <c r="DP780" i="1"/>
  <c r="AT1114" i="1"/>
  <c r="AT1115" i="1" s="1"/>
  <c r="AT772" i="1"/>
  <c r="E3" i="5"/>
  <c r="G8" i="5"/>
  <c r="G11" i="5"/>
  <c r="DB710" i="1"/>
  <c r="I12" i="5"/>
  <c r="AF780" i="1"/>
  <c r="AF1123" i="1" s="1"/>
  <c r="L40" i="7" s="1"/>
  <c r="DG780" i="1"/>
  <c r="DG1123" i="1" s="1"/>
  <c r="CM40" i="7" s="1"/>
  <c r="Q16" i="7"/>
  <c r="AK1118" i="1"/>
  <c r="AK776" i="1"/>
  <c r="Q17" i="7" s="1"/>
  <c r="BG16" i="7"/>
  <c r="CA1118" i="1"/>
  <c r="CA776" i="1"/>
  <c r="BG17" i="7" s="1"/>
  <c r="BQ1114" i="1"/>
  <c r="BQ1115" i="1" s="1"/>
  <c r="BQ772" i="1"/>
  <c r="CP780" i="1"/>
  <c r="GH780" i="1"/>
  <c r="GH1123" i="1" s="1"/>
  <c r="FN40" i="7" s="1"/>
  <c r="CX1114" i="1"/>
  <c r="CX1115" i="1" s="1"/>
  <c r="CX772" i="1"/>
  <c r="CU775" i="1"/>
  <c r="CA13" i="7"/>
  <c r="CU25" i="1"/>
  <c r="CA14" i="7" s="1"/>
  <c r="CN775" i="1"/>
  <c r="AP13" i="7"/>
  <c r="BJ775" i="1"/>
  <c r="BJ25" i="1"/>
  <c r="AP14" i="7" s="1"/>
  <c r="GO710" i="1"/>
  <c r="DG13" i="7"/>
  <c r="EA775" i="1"/>
  <c r="EA25" i="1"/>
  <c r="DG14" i="7" s="1"/>
  <c r="AS780" i="1"/>
  <c r="AS1123" i="1" s="1"/>
  <c r="Y40" i="7" s="1"/>
  <c r="CO1114" i="1"/>
  <c r="CO1115" i="1" s="1"/>
  <c r="CO772" i="1"/>
  <c r="BF1114" i="1"/>
  <c r="BF1115" i="1" s="1"/>
  <c r="BF772" i="1"/>
  <c r="CU1114" i="1"/>
  <c r="CU1115" i="1" s="1"/>
  <c r="CU772" i="1"/>
  <c r="BM780" i="1"/>
  <c r="BM1123" i="1" s="1"/>
  <c r="AS40" i="7" s="1"/>
  <c r="CX1118" i="1"/>
  <c r="CD16" i="7"/>
  <c r="CX776" i="1"/>
  <c r="CD17" i="7" s="1"/>
  <c r="N15" i="5"/>
  <c r="DQ780" i="1"/>
  <c r="DQ1123" i="1" s="1"/>
  <c r="CW40" i="7" s="1"/>
  <c r="AK16" i="7"/>
  <c r="BE1118" i="1"/>
  <c r="BE776" i="1"/>
  <c r="AK17" i="7" s="1"/>
  <c r="AT13" i="7"/>
  <c r="BN775" i="1"/>
  <c r="BN25" i="1"/>
  <c r="AT14" i="7" s="1"/>
  <c r="L16" i="7"/>
  <c r="AF1118" i="1"/>
  <c r="AF776" i="1"/>
  <c r="L17" i="7" s="1"/>
  <c r="FE780" i="1"/>
  <c r="AC780" i="1"/>
  <c r="AC1123" i="1" s="1"/>
  <c r="I40" i="7" s="1"/>
  <c r="BN1114" i="1"/>
  <c r="BN1115" i="1" s="1"/>
  <c r="BN772" i="1"/>
  <c r="CB13" i="7"/>
  <c r="CV775" i="1"/>
  <c r="CV25" i="1"/>
  <c r="CB14" i="7" s="1"/>
  <c r="BT1114" i="1"/>
  <c r="BT1115" i="1" s="1"/>
  <c r="BT772" i="1"/>
  <c r="FN780" i="1"/>
  <c r="FN1123" i="1" s="1"/>
  <c r="ET40" i="7" s="1"/>
  <c r="CD780" i="1"/>
  <c r="CD1123" i="1" s="1"/>
  <c r="BJ40" i="7" s="1"/>
  <c r="BL710" i="1"/>
  <c r="DI780" i="1"/>
  <c r="DI1123" i="1" s="1"/>
  <c r="CO40" i="7" s="1"/>
  <c r="CT16" i="7"/>
  <c r="DN1118" i="1"/>
  <c r="DN776" i="1"/>
  <c r="CT17" i="7" s="1"/>
  <c r="ED710" i="1"/>
  <c r="DJ36" i="7" s="1"/>
  <c r="DH780" i="1"/>
  <c r="DH1123" i="1" s="1"/>
  <c r="CN40" i="7" s="1"/>
  <c r="AR1114" i="1"/>
  <c r="AR1115" i="1" s="1"/>
  <c r="AR772" i="1"/>
  <c r="DA780" i="1"/>
  <c r="DA1123" i="1" s="1"/>
  <c r="CG40" i="7" s="1"/>
  <c r="BQ775" i="1"/>
  <c r="DR710" i="1"/>
  <c r="BX780" i="1"/>
  <c r="BX1123" i="1" s="1"/>
  <c r="BD40" i="7" s="1"/>
  <c r="BL775" i="1"/>
  <c r="AJ695" i="1"/>
  <c r="AJ42" i="1" s="1"/>
  <c r="P76" i="7" s="1"/>
  <c r="AA695" i="1"/>
  <c r="AA42" i="1" s="1"/>
  <c r="G76" i="7" s="1"/>
  <c r="DF695" i="1"/>
  <c r="DF42" i="1" s="1"/>
  <c r="CL76" i="7" s="1"/>
  <c r="M76" i="5" s="1"/>
  <c r="AX695" i="1"/>
  <c r="AX42" i="1" s="1"/>
  <c r="AD76" i="7" s="1"/>
  <c r="H76" i="5" s="1"/>
  <c r="BV695" i="1"/>
  <c r="BV42" i="1" s="1"/>
  <c r="BB76" i="7" s="1"/>
  <c r="J76" i="5" s="1"/>
  <c r="BP695" i="1"/>
  <c r="BP42" i="1" s="1"/>
  <c r="AV76" i="7" s="1"/>
  <c r="EM695" i="1"/>
  <c r="EM42" i="1" s="1"/>
  <c r="DS76" i="7" s="1"/>
  <c r="EZ695" i="1"/>
  <c r="EZ42" i="1" s="1"/>
  <c r="EF76" i="7" s="1"/>
  <c r="FM695" i="1"/>
  <c r="FM42" i="1" s="1"/>
  <c r="ES76" i="7" s="1"/>
  <c r="FN695" i="1"/>
  <c r="FN42" i="1" s="1"/>
  <c r="ET76" i="7" s="1"/>
  <c r="R76" i="5" s="1"/>
  <c r="GI695" i="1"/>
  <c r="GI42" i="1" s="1"/>
  <c r="FO76" i="7" s="1"/>
  <c r="GO695" i="1"/>
  <c r="GO42" i="1" s="1"/>
  <c r="FU76" i="7" s="1"/>
  <c r="CT695" i="1"/>
  <c r="CT42" i="1" s="1"/>
  <c r="BZ76" i="7" s="1"/>
  <c r="L76" i="5" s="1"/>
  <c r="CX695" i="1"/>
  <c r="CX42" i="1" s="1"/>
  <c r="CD76" i="7" s="1"/>
  <c r="BA695" i="1"/>
  <c r="BA42" i="1" s="1"/>
  <c r="AG76" i="7" s="1"/>
  <c r="BF695" i="1"/>
  <c r="BF42" i="1" s="1"/>
  <c r="AL76" i="7" s="1"/>
  <c r="AW695" i="1"/>
  <c r="AW42" i="1" s="1"/>
  <c r="AC76" i="7" s="1"/>
  <c r="FG695" i="1"/>
  <c r="FG42" i="1" s="1"/>
  <c r="EM76" i="7" s="1"/>
  <c r="FD695" i="1"/>
  <c r="FD42" i="1" s="1"/>
  <c r="EJ76" i="7" s="1"/>
  <c r="DV695" i="1"/>
  <c r="DV42" i="1" s="1"/>
  <c r="DB76" i="7" s="1"/>
  <c r="GT695" i="1"/>
  <c r="GT42" i="1" s="1"/>
  <c r="FZ76" i="7" s="1"/>
  <c r="GF695" i="1"/>
  <c r="GF42" i="1" s="1"/>
  <c r="FL76" i="7" s="1"/>
  <c r="BH695" i="1"/>
  <c r="BH42" i="1" s="1"/>
  <c r="AN76" i="7" s="1"/>
  <c r="DC695" i="1"/>
  <c r="DC42" i="1" s="1"/>
  <c r="CI76" i="7" s="1"/>
  <c r="BK695" i="1"/>
  <c r="BK42" i="1" s="1"/>
  <c r="AQ76" i="7" s="1"/>
  <c r="CQ695" i="1"/>
  <c r="CQ42" i="1" s="1"/>
  <c r="BW76" i="7" s="1"/>
  <c r="BB695" i="1"/>
  <c r="BB42" i="1" s="1"/>
  <c r="AH76" i="7" s="1"/>
  <c r="EE695" i="1"/>
  <c r="EE42" i="1" s="1"/>
  <c r="DK76" i="7" s="1"/>
  <c r="EB695" i="1"/>
  <c r="EB42" i="1" s="1"/>
  <c r="DH76" i="7" s="1"/>
  <c r="DY695" i="1"/>
  <c r="DY42" i="1" s="1"/>
  <c r="DE76" i="7" s="1"/>
  <c r="DZ695" i="1"/>
  <c r="DZ42" i="1" s="1"/>
  <c r="DF76" i="7" s="1"/>
  <c r="FR695" i="1"/>
  <c r="FR42" i="1" s="1"/>
  <c r="EX76" i="7" s="1"/>
  <c r="GQ695" i="1"/>
  <c r="GQ42" i="1" s="1"/>
  <c r="FW76" i="7" s="1"/>
  <c r="GG695" i="1"/>
  <c r="GG42" i="1" s="1"/>
  <c r="FM76" i="7" s="1"/>
  <c r="BI695" i="1"/>
  <c r="BI42" i="1" s="1"/>
  <c r="AO76" i="7" s="1"/>
  <c r="DE695" i="1"/>
  <c r="DE42" i="1" s="1"/>
  <c r="CK76" i="7" s="1"/>
  <c r="CM695" i="1"/>
  <c r="CM42" i="1" s="1"/>
  <c r="BS76" i="7" s="1"/>
  <c r="CH695" i="1"/>
  <c r="CH42" i="1" s="1"/>
  <c r="BN76" i="7" s="1"/>
  <c r="K76" i="5" s="1"/>
  <c r="BE695" i="1"/>
  <c r="BE42" i="1" s="1"/>
  <c r="AK76" i="7" s="1"/>
  <c r="DP695" i="1"/>
  <c r="DP42" i="1" s="1"/>
  <c r="CV76" i="7" s="1"/>
  <c r="DM695" i="1"/>
  <c r="DM42" i="1" s="1"/>
  <c r="CS76" i="7" s="1"/>
  <c r="DN695" i="1"/>
  <c r="DN42" i="1" s="1"/>
  <c r="CT76" i="7" s="1"/>
  <c r="FV695" i="1"/>
  <c r="FV42" i="1" s="1"/>
  <c r="FB76" i="7" s="1"/>
  <c r="GU695" i="1"/>
  <c r="GU42" i="1" s="1"/>
  <c r="GA76" i="7" s="1"/>
  <c r="GK695" i="1"/>
  <c r="GK42" i="1" s="1"/>
  <c r="FQ76" i="7" s="1"/>
  <c r="GJ780" i="1"/>
  <c r="GJ1123" i="1" s="1"/>
  <c r="FP40" i="7" s="1"/>
  <c r="EK1123" i="1"/>
  <c r="DQ40" i="7" s="1"/>
  <c r="CG1114" i="1"/>
  <c r="CG1115" i="1" s="1"/>
  <c r="CG772" i="1"/>
  <c r="EQ780" i="1"/>
  <c r="GC780" i="1"/>
  <c r="GC1123" i="1" s="1"/>
  <c r="FI40" i="7" s="1"/>
  <c r="DI13" i="7"/>
  <c r="EC775" i="1"/>
  <c r="EC25" i="1"/>
  <c r="DI14" i="7" s="1"/>
  <c r="BF13" i="7"/>
  <c r="K13" i="5" s="1"/>
  <c r="BZ775" i="1"/>
  <c r="BZ25" i="1"/>
  <c r="BF14" i="7" s="1"/>
  <c r="GX710" i="1"/>
  <c r="GD36" i="7" s="1"/>
  <c r="BA1114" i="1"/>
  <c r="BA1115" i="1" s="1"/>
  <c r="BA772" i="1"/>
  <c r="BG780" i="1"/>
  <c r="BG1123" i="1" s="1"/>
  <c r="AM40" i="7" s="1"/>
  <c r="CJ710" i="1"/>
  <c r="BP36" i="7" s="1"/>
  <c r="CY780" i="1"/>
  <c r="BI780" i="1"/>
  <c r="GM780" i="1"/>
  <c r="GM1123" i="1" s="1"/>
  <c r="FS40" i="7" s="1"/>
  <c r="AI780" i="1"/>
  <c r="AI1123" i="1" s="1"/>
  <c r="O40" i="7" s="1"/>
  <c r="BR13" i="7"/>
  <c r="CL775" i="1"/>
  <c r="CL25" i="1"/>
  <c r="BR14" i="7" s="1"/>
  <c r="AT1123" i="1" l="1"/>
  <c r="Z40" i="7" s="1"/>
  <c r="R36" i="5"/>
  <c r="EE12" i="1"/>
  <c r="EE518" i="1"/>
  <c r="BG25" i="1"/>
  <c r="AM14" i="7" s="1"/>
  <c r="AM13" i="7"/>
  <c r="BG775" i="1"/>
  <c r="FZ36" i="7"/>
  <c r="GT780" i="1"/>
  <c r="GF780" i="1"/>
  <c r="GF1123" i="1" s="1"/>
  <c r="FL40" i="7" s="1"/>
  <c r="EE21" i="1"/>
  <c r="EE684" i="1"/>
  <c r="DK63" i="7"/>
  <c r="DK23" i="7"/>
  <c r="EE1214" i="1"/>
  <c r="DK81" i="7" s="1"/>
  <c r="CL780" i="1"/>
  <c r="CL1123" i="1" s="1"/>
  <c r="BR40" i="7" s="1"/>
  <c r="BK36" i="7"/>
  <c r="CE780" i="1"/>
  <c r="CE1123" i="1" s="1"/>
  <c r="BK40" i="7" s="1"/>
  <c r="FG780" i="1"/>
  <c r="FG1123" i="1" s="1"/>
  <c r="EM40" i="7" s="1"/>
  <c r="FF780" i="1"/>
  <c r="AU786" i="1"/>
  <c r="BI786" i="1"/>
  <c r="FJ1123" i="1"/>
  <c r="EP40" i="7" s="1"/>
  <c r="AZ786" i="1"/>
  <c r="AF77" i="7" s="1"/>
  <c r="BG36" i="7"/>
  <c r="K36" i="5" s="1"/>
  <c r="CA780" i="1"/>
  <c r="CA1123" i="1" s="1"/>
  <c r="BG40" i="7" s="1"/>
  <c r="CF786" i="1"/>
  <c r="BL77" i="7" s="1"/>
  <c r="AR786" i="1"/>
  <c r="X77" i="7" s="1"/>
  <c r="BC786" i="1"/>
  <c r="AI77" i="7" s="1"/>
  <c r="AQ786" i="1"/>
  <c r="AM786" i="1"/>
  <c r="S77" i="7" s="1"/>
  <c r="BA780" i="1"/>
  <c r="AO786" i="1"/>
  <c r="U77" i="7" s="1"/>
  <c r="BJ786" i="1"/>
  <c r="AP77" i="7" s="1"/>
  <c r="I77" i="5" s="1"/>
  <c r="AS786" i="1"/>
  <c r="Y77" i="7" s="1"/>
  <c r="BF786" i="1"/>
  <c r="AL77" i="7" s="1"/>
  <c r="BD786" i="1"/>
  <c r="AJ77" i="7" s="1"/>
  <c r="BG786" i="1"/>
  <c r="AM77" i="7" s="1"/>
  <c r="AK786" i="1"/>
  <c r="Q77" i="7" s="1"/>
  <c r="AW786" i="1"/>
  <c r="AC77" i="7" s="1"/>
  <c r="DJ780" i="1"/>
  <c r="AP786" i="1"/>
  <c r="V77" i="7" s="1"/>
  <c r="AV786" i="1"/>
  <c r="AB77" i="7" s="1"/>
  <c r="BB786" i="1"/>
  <c r="BA786" i="1"/>
  <c r="AG77" i="7" s="1"/>
  <c r="AN786" i="1"/>
  <c r="T77" i="7" s="1"/>
  <c r="CV780" i="1"/>
  <c r="CV1123" i="1" s="1"/>
  <c r="CB40" i="7" s="1"/>
  <c r="E8" i="5"/>
  <c r="R38" i="5"/>
  <c r="O38" i="5"/>
  <c r="I36" i="5"/>
  <c r="W36" i="7"/>
  <c r="AQ780" i="1"/>
  <c r="AT786" i="1"/>
  <c r="Z77" i="7" s="1"/>
  <c r="BK786" i="1"/>
  <c r="AQ77" i="7" s="1"/>
  <c r="AX786" i="1"/>
  <c r="AD77" i="7" s="1"/>
  <c r="H77" i="5" s="1"/>
  <c r="BH786" i="1"/>
  <c r="AN77" i="7" s="1"/>
  <c r="BE786" i="1"/>
  <c r="AY786" i="1"/>
  <c r="AE77" i="7" s="1"/>
  <c r="CO780" i="1"/>
  <c r="CO1123" i="1" s="1"/>
  <c r="BU40" i="7" s="1"/>
  <c r="K14" i="5"/>
  <c r="G14" i="5"/>
  <c r="CX36" i="7"/>
  <c r="DR780" i="1"/>
  <c r="DR1123" i="1" s="1"/>
  <c r="CX40" i="7" s="1"/>
  <c r="CT20" i="7"/>
  <c r="DN1119" i="1"/>
  <c r="CT21" i="7" s="1"/>
  <c r="L20" i="7"/>
  <c r="AF1119" i="1"/>
  <c r="L21" i="7" s="1"/>
  <c r="CU1118" i="1"/>
  <c r="CA16" i="7"/>
  <c r="CU776" i="1"/>
  <c r="CA17" i="7" s="1"/>
  <c r="Q20" i="7"/>
  <c r="AK1119" i="1"/>
  <c r="Q21" i="7" s="1"/>
  <c r="BL1118" i="1"/>
  <c r="AR16" i="7"/>
  <c r="BL776" i="1"/>
  <c r="AR17" i="7" s="1"/>
  <c r="FE1123" i="1"/>
  <c r="EK40" i="7" s="1"/>
  <c r="AK20" i="7"/>
  <c r="BE1119" i="1"/>
  <c r="AK21" i="7" s="1"/>
  <c r="ED780" i="1"/>
  <c r="ED1123" i="1" s="1"/>
  <c r="DJ40" i="7" s="1"/>
  <c r="CH36" i="7"/>
  <c r="DB780" i="1"/>
  <c r="DB1123" i="1" s="1"/>
  <c r="CH40" i="7" s="1"/>
  <c r="AH20" i="7"/>
  <c r="BB1119" i="1"/>
  <c r="AH21" i="7" s="1"/>
  <c r="AA20" i="7"/>
  <c r="AU1119" i="1"/>
  <c r="AA21" i="7" s="1"/>
  <c r="X16" i="7"/>
  <c r="AR1118" i="1"/>
  <c r="AR776" i="1"/>
  <c r="X17" i="7" s="1"/>
  <c r="CL786" i="1"/>
  <c r="BR77" i="7" s="1"/>
  <c r="CJ786" i="1"/>
  <c r="BP77" i="7" s="1"/>
  <c r="CM786" i="1"/>
  <c r="BS77" i="7" s="1"/>
  <c r="BW786" i="1"/>
  <c r="BC77" i="7" s="1"/>
  <c r="CH786" i="1"/>
  <c r="BN77" i="7" s="1"/>
  <c r="K77" i="5" s="1"/>
  <c r="BS786" i="1"/>
  <c r="AY77" i="7" s="1"/>
  <c r="BO786" i="1"/>
  <c r="AU77" i="7" s="1"/>
  <c r="BT786" i="1"/>
  <c r="AZ77" i="7" s="1"/>
  <c r="R20" i="7"/>
  <c r="AL1119" i="1"/>
  <c r="R21" i="7" s="1"/>
  <c r="CP20" i="7"/>
  <c r="DJ1119" i="1"/>
  <c r="CP21" i="7" s="1"/>
  <c r="CF16" i="7"/>
  <c r="CZ1118" i="1"/>
  <c r="CZ776" i="1"/>
  <c r="CF17" i="7" s="1"/>
  <c r="DO1118" i="1"/>
  <c r="CU16" i="7"/>
  <c r="DO776" i="1"/>
  <c r="CU17" i="7" s="1"/>
  <c r="G35" i="7"/>
  <c r="W33" i="1"/>
  <c r="AI20" i="7"/>
  <c r="BC1119" i="1"/>
  <c r="AI21" i="7" s="1"/>
  <c r="CN16" i="7"/>
  <c r="DH1118" i="1"/>
  <c r="DH776" i="1"/>
  <c r="CN17" i="7" s="1"/>
  <c r="AU20" i="7"/>
  <c r="BO1119" i="1"/>
  <c r="AU21" i="7" s="1"/>
  <c r="BS16" i="7"/>
  <c r="CM1118" i="1"/>
  <c r="CM776" i="1"/>
  <c r="BS17" i="7" s="1"/>
  <c r="T20" i="7"/>
  <c r="AN1119" i="1"/>
  <c r="T21" i="7" s="1"/>
  <c r="J13" i="5"/>
  <c r="CE20" i="7"/>
  <c r="CY1119" i="1"/>
  <c r="CE21" i="7" s="1"/>
  <c r="CY16" i="7"/>
  <c r="DS1118" i="1"/>
  <c r="DS776" i="1"/>
  <c r="CY17" i="7" s="1"/>
  <c r="BL20" i="7"/>
  <c r="CF1119" i="1"/>
  <c r="BL21" i="7" s="1"/>
  <c r="BB20" i="7"/>
  <c r="BV1119" i="1"/>
  <c r="BB21" i="7" s="1"/>
  <c r="CH1118" i="1"/>
  <c r="BN16" i="7"/>
  <c r="CH776" i="1"/>
  <c r="BN17" i="7" s="1"/>
  <c r="DG1118" i="1"/>
  <c r="CM16" i="7"/>
  <c r="DG776" i="1"/>
  <c r="CM17" i="7" s="1"/>
  <c r="AY20" i="7"/>
  <c r="BS1119" i="1"/>
  <c r="AY21" i="7" s="1"/>
  <c r="W20" i="7"/>
  <c r="AQ1119" i="1"/>
  <c r="W21" i="7" s="1"/>
  <c r="K20" i="7"/>
  <c r="AE1119" i="1"/>
  <c r="K21" i="7" s="1"/>
  <c r="BX16" i="7"/>
  <c r="CR1118" i="1"/>
  <c r="CR776" i="1"/>
  <c r="BX17" i="7" s="1"/>
  <c r="BY1118" i="1"/>
  <c r="BE16" i="7"/>
  <c r="BY776" i="1"/>
  <c r="BE17" i="7" s="1"/>
  <c r="DL1118" i="1"/>
  <c r="CR16" i="7"/>
  <c r="DL776" i="1"/>
  <c r="CR17" i="7" s="1"/>
  <c r="DA1118" i="1"/>
  <c r="CG16" i="7"/>
  <c r="DA776" i="1"/>
  <c r="CG17" i="7" s="1"/>
  <c r="BW20" i="7"/>
  <c r="CQ1119" i="1"/>
  <c r="BW21" i="7" s="1"/>
  <c r="BU16" i="7"/>
  <c r="CO1118" i="1"/>
  <c r="CO776" i="1"/>
  <c r="BU17" i="7" s="1"/>
  <c r="DK1123" i="1"/>
  <c r="CQ40" i="7" s="1"/>
  <c r="BF780" i="1"/>
  <c r="CK16" i="7"/>
  <c r="DE1118" i="1"/>
  <c r="DE776" i="1"/>
  <c r="CK17" i="7" s="1"/>
  <c r="EG36" i="7"/>
  <c r="FA780" i="1"/>
  <c r="FA1123" i="1" s="1"/>
  <c r="EG40" i="7" s="1"/>
  <c r="BX776" i="1"/>
  <c r="BD17" i="7" s="1"/>
  <c r="BD16" i="7"/>
  <c r="BX1118" i="1"/>
  <c r="AR36" i="7"/>
  <c r="BL780" i="1"/>
  <c r="BL1123" i="1" s="1"/>
  <c r="AR40" i="7" s="1"/>
  <c r="BN1118" i="1"/>
  <c r="AT16" i="7"/>
  <c r="BN776" i="1"/>
  <c r="AT17" i="7" s="1"/>
  <c r="EA1118" i="1"/>
  <c r="DG16" i="7"/>
  <c r="EA776" i="1"/>
  <c r="DG17" i="7" s="1"/>
  <c r="BJ1118" i="1"/>
  <c r="AP16" i="7"/>
  <c r="BJ776" i="1"/>
  <c r="AP17" i="7" s="1"/>
  <c r="CJ780" i="1"/>
  <c r="CJ1123" i="1" s="1"/>
  <c r="BP40" i="7" s="1"/>
  <c r="AF16" i="7"/>
  <c r="AZ1118" i="1"/>
  <c r="AZ776" i="1"/>
  <c r="AF17" i="7" s="1"/>
  <c r="BA1118" i="1"/>
  <c r="AG16" i="7"/>
  <c r="BA776" i="1"/>
  <c r="AG17" i="7" s="1"/>
  <c r="CW1118" i="1"/>
  <c r="CC16" i="7"/>
  <c r="CW776" i="1"/>
  <c r="CC17" i="7" s="1"/>
  <c r="J16" i="7"/>
  <c r="AD1118" i="1"/>
  <c r="J20" i="7" s="1"/>
  <c r="BM786" i="1"/>
  <c r="AS77" i="7" s="1"/>
  <c r="CK786" i="1"/>
  <c r="BQ77" i="7" s="1"/>
  <c r="CN786" i="1"/>
  <c r="BT77" i="7" s="1"/>
  <c r="CI786" i="1"/>
  <c r="BO77" i="7" s="1"/>
  <c r="BM16" i="7"/>
  <c r="CG1118" i="1"/>
  <c r="CG776" i="1"/>
  <c r="BM17" i="7" s="1"/>
  <c r="DW1118" i="1"/>
  <c r="DC16" i="7"/>
  <c r="DW776" i="1"/>
  <c r="DC17" i="7" s="1"/>
  <c r="DX1118" i="1"/>
  <c r="DD16" i="7"/>
  <c r="DX776" i="1"/>
  <c r="DD17" i="7" s="1"/>
  <c r="AX36" i="7"/>
  <c r="BR780" i="1"/>
  <c r="BR1123" i="1" s="1"/>
  <c r="AX40" i="7" s="1"/>
  <c r="AW1118" i="1"/>
  <c r="AC16" i="7"/>
  <c r="AW776" i="1"/>
  <c r="AC17" i="7" s="1"/>
  <c r="AV16" i="7"/>
  <c r="BP1118" i="1"/>
  <c r="BP776" i="1"/>
  <c r="AV17" i="7" s="1"/>
  <c r="FK1123" i="1"/>
  <c r="EQ40" i="7" s="1"/>
  <c r="H36" i="7"/>
  <c r="AB780" i="1"/>
  <c r="AB1123" i="1" s="1"/>
  <c r="H40" i="7" s="1"/>
  <c r="DW1123" i="1"/>
  <c r="DC40" i="7" s="1"/>
  <c r="EM1123" i="1"/>
  <c r="DS40" i="7" s="1"/>
  <c r="G12" i="5"/>
  <c r="E12" i="7"/>
  <c r="AO16" i="7"/>
  <c r="BI1118" i="1"/>
  <c r="BI776" i="1"/>
  <c r="AO17" i="7" s="1"/>
  <c r="M20" i="7"/>
  <c r="AG1119" i="1"/>
  <c r="M21" i="7" s="1"/>
  <c r="FR36" i="7"/>
  <c r="GL780" i="1"/>
  <c r="GL1123" i="1" s="1"/>
  <c r="FR40" i="7" s="1"/>
  <c r="BA20" i="7"/>
  <c r="BU1119" i="1"/>
  <c r="BA21" i="7" s="1"/>
  <c r="FF1123" i="1"/>
  <c r="EL40" i="7" s="1"/>
  <c r="R40" i="5" s="1"/>
  <c r="DE780" i="1"/>
  <c r="DE1123" i="1" s="1"/>
  <c r="CK40" i="7" s="1"/>
  <c r="X36" i="7"/>
  <c r="H36" i="5" s="1"/>
  <c r="AR780" i="1"/>
  <c r="DZ1118" i="1"/>
  <c r="DF16" i="7"/>
  <c r="DZ776" i="1"/>
  <c r="DF17" i="7" s="1"/>
  <c r="DK1118" i="1"/>
  <c r="CQ16" i="7"/>
  <c r="DK776" i="1"/>
  <c r="CQ17" i="7" s="1"/>
  <c r="DD36" i="7"/>
  <c r="O36" i="5" s="1"/>
  <c r="DX780" i="1"/>
  <c r="DX1123" i="1" s="1"/>
  <c r="DD40" i="7" s="1"/>
  <c r="AD20" i="7"/>
  <c r="AX1119" i="1"/>
  <c r="AD21" i="7" s="1"/>
  <c r="EH780" i="1"/>
  <c r="EH1123" i="1" s="1"/>
  <c r="DN40" i="7" s="1"/>
  <c r="AH1118" i="1"/>
  <c r="N16" i="7"/>
  <c r="AH776" i="1"/>
  <c r="N17" i="7" s="1"/>
  <c r="CL1118" i="1"/>
  <c r="BR16" i="7"/>
  <c r="CL776" i="1"/>
  <c r="BR17" i="7" s="1"/>
  <c r="CG786" i="1"/>
  <c r="BM77" i="7" s="1"/>
  <c r="CB786" i="1"/>
  <c r="BH77" i="7" s="1"/>
  <c r="CE786" i="1"/>
  <c r="BK77" i="7" s="1"/>
  <c r="BY786" i="1"/>
  <c r="BE77" i="7" s="1"/>
  <c r="BV786" i="1"/>
  <c r="BB77" i="7" s="1"/>
  <c r="J77" i="5" s="1"/>
  <c r="CA786" i="1"/>
  <c r="BG77" i="7" s="1"/>
  <c r="BX786" i="1"/>
  <c r="BD77" i="7" s="1"/>
  <c r="CR786" i="1"/>
  <c r="BX77" i="7" s="1"/>
  <c r="BL786" i="1"/>
  <c r="AR77" i="7" s="1"/>
  <c r="CP786" i="1"/>
  <c r="BP786" i="1"/>
  <c r="AV77" i="7" s="1"/>
  <c r="CC36" i="7"/>
  <c r="CW780" i="1"/>
  <c r="CW1123" i="1" s="1"/>
  <c r="CC40" i="7" s="1"/>
  <c r="Q36" i="7"/>
  <c r="AK780" i="1"/>
  <c r="AK1123" i="1" s="1"/>
  <c r="Q40" i="7" s="1"/>
  <c r="O20" i="7"/>
  <c r="AI1119" i="1"/>
  <c r="O21" i="7" s="1"/>
  <c r="DI1118" i="1"/>
  <c r="CO16" i="7"/>
  <c r="DI776" i="1"/>
  <c r="CO17" i="7" s="1"/>
  <c r="AT1118" i="1"/>
  <c r="Z16" i="7"/>
  <c r="AT776" i="1"/>
  <c r="Z17" i="7" s="1"/>
  <c r="AN20" i="7"/>
  <c r="BH1119" i="1"/>
  <c r="AN21" i="7" s="1"/>
  <c r="AY1118" i="1"/>
  <c r="AE16" i="7"/>
  <c r="AY776" i="1"/>
  <c r="AE17" i="7" s="1"/>
  <c r="AA690" i="1"/>
  <c r="W689" i="1"/>
  <c r="AA34" i="1"/>
  <c r="BK16" i="7"/>
  <c r="CE1118" i="1"/>
  <c r="CE776" i="1"/>
  <c r="BK17" i="7" s="1"/>
  <c r="DE16" i="7"/>
  <c r="DY1118" i="1"/>
  <c r="DY776" i="1"/>
  <c r="DE17" i="7" s="1"/>
  <c r="CV20" i="7"/>
  <c r="DP1119" i="1"/>
  <c r="CV21" i="7" s="1"/>
  <c r="U20" i="7"/>
  <c r="AO1119" i="1"/>
  <c r="U21" i="7" s="1"/>
  <c r="DL36" i="7"/>
  <c r="P36" i="5" s="1"/>
  <c r="EF780" i="1"/>
  <c r="GN780" i="1"/>
  <c r="GN1123" i="1" s="1"/>
  <c r="FT40" i="7" s="1"/>
  <c r="GD76" i="7"/>
  <c r="W42" i="1"/>
  <c r="CR36" i="7"/>
  <c r="N36" i="5" s="1"/>
  <c r="DL780" i="1"/>
  <c r="DL1123" i="1" s="1"/>
  <c r="CR40" i="7" s="1"/>
  <c r="BP20" i="7"/>
  <c r="CJ1119" i="1"/>
  <c r="BP21" i="7" s="1"/>
  <c r="BC16" i="7"/>
  <c r="BW1118" i="1"/>
  <c r="BW776" i="1"/>
  <c r="BC17" i="7" s="1"/>
  <c r="GX780" i="1"/>
  <c r="GX1123" i="1" s="1"/>
  <c r="GD40" i="7" s="1"/>
  <c r="BT1118" i="1"/>
  <c r="AZ16" i="7"/>
  <c r="BT776" i="1"/>
  <c r="AZ17" i="7" s="1"/>
  <c r="CX16" i="7"/>
  <c r="DR1118" i="1"/>
  <c r="DR776" i="1"/>
  <c r="CX17" i="7" s="1"/>
  <c r="ED776" i="1"/>
  <c r="DJ17" i="7" s="1"/>
  <c r="DJ16" i="7"/>
  <c r="ED1118" i="1"/>
  <c r="AS1118" i="1"/>
  <c r="Y16" i="7"/>
  <c r="AS776" i="1"/>
  <c r="Y17" i="7" s="1"/>
  <c r="CZ16" i="7"/>
  <c r="DT1118" i="1"/>
  <c r="DT776" i="1"/>
  <c r="CZ17" i="7" s="1"/>
  <c r="FM36" i="7"/>
  <c r="GG780" i="1"/>
  <c r="GG1123" i="1" s="1"/>
  <c r="FM40" i="7" s="1"/>
  <c r="T40" i="5" s="1"/>
  <c r="BI16" i="7"/>
  <c r="CC1118" i="1"/>
  <c r="CC776" i="1"/>
  <c r="BI17" i="7" s="1"/>
  <c r="AS20" i="7"/>
  <c r="BM1119" i="1"/>
  <c r="AS21" i="7" s="1"/>
  <c r="CH16" i="7"/>
  <c r="DB1118" i="1"/>
  <c r="DB776" i="1"/>
  <c r="CH17" i="7" s="1"/>
  <c r="S16" i="7"/>
  <c r="AM1118" i="1"/>
  <c r="AM776" i="1"/>
  <c r="S17" i="7" s="1"/>
  <c r="M13" i="5"/>
  <c r="AL16" i="7"/>
  <c r="BF1118" i="1"/>
  <c r="BF776" i="1"/>
  <c r="AL17" i="7" s="1"/>
  <c r="CS16" i="7"/>
  <c r="DM1118" i="1"/>
  <c r="DM776" i="1"/>
  <c r="CS17" i="7" s="1"/>
  <c r="CD36" i="7"/>
  <c r="CX780" i="1"/>
  <c r="BQ20" i="7"/>
  <c r="CK1119" i="1"/>
  <c r="BQ21" i="7" s="1"/>
  <c r="CD20" i="7"/>
  <c r="CX1119" i="1"/>
  <c r="CD21" i="7" s="1"/>
  <c r="BF16" i="7"/>
  <c r="BZ1118" i="1"/>
  <c r="BZ776" i="1"/>
  <c r="BF17" i="7" s="1"/>
  <c r="EC1118" i="1"/>
  <c r="DI16" i="7"/>
  <c r="EC776" i="1"/>
  <c r="DI17" i="7" s="1"/>
  <c r="AW16" i="7"/>
  <c r="BQ1118" i="1"/>
  <c r="BQ776" i="1"/>
  <c r="AW17" i="7" s="1"/>
  <c r="CV1118" i="1"/>
  <c r="CB16" i="7"/>
  <c r="CV776" i="1"/>
  <c r="CB17" i="7" s="1"/>
  <c r="FU36" i="7"/>
  <c r="U36" i="5" s="1"/>
  <c r="GO780" i="1"/>
  <c r="GO1123" i="1" s="1"/>
  <c r="FU40" i="7" s="1"/>
  <c r="BT16" i="7"/>
  <c r="CN1118" i="1"/>
  <c r="CN776" i="1"/>
  <c r="BT17" i="7" s="1"/>
  <c r="BG20" i="7"/>
  <c r="CA1119" i="1"/>
  <c r="BG21" i="7" s="1"/>
  <c r="DP1123" i="1"/>
  <c r="CV40" i="7" s="1"/>
  <c r="CI1118" i="1"/>
  <c r="BO16" i="7"/>
  <c r="CI776" i="1"/>
  <c r="BO17" i="7" s="1"/>
  <c r="DC1118" i="1"/>
  <c r="CI16" i="7"/>
  <c r="DC776" i="1"/>
  <c r="CI17" i="7" s="1"/>
  <c r="DA16" i="7"/>
  <c r="DU1118" i="1"/>
  <c r="DU776" i="1"/>
  <c r="DA17" i="7" s="1"/>
  <c r="CD786" i="1"/>
  <c r="BJ77" i="7" s="1"/>
  <c r="CO786" i="1"/>
  <c r="BU77" i="7" s="1"/>
  <c r="CQ786" i="1"/>
  <c r="BW77" i="7" s="1"/>
  <c r="BU786" i="1"/>
  <c r="BA77" i="7" s="1"/>
  <c r="BR786" i="1"/>
  <c r="AX77" i="7" s="1"/>
  <c r="BZ786" i="1"/>
  <c r="BF77" i="7" s="1"/>
  <c r="CC786" i="1"/>
  <c r="BI77" i="7" s="1"/>
  <c r="BN786" i="1"/>
  <c r="AT77" i="7" s="1"/>
  <c r="BQ786" i="1"/>
  <c r="AW77" i="7" s="1"/>
  <c r="DH16" i="7"/>
  <c r="EB1118" i="1"/>
  <c r="EB776" i="1"/>
  <c r="DH17" i="7" s="1"/>
  <c r="CW16" i="7"/>
  <c r="DQ1118" i="1"/>
  <c r="DQ776" i="1"/>
  <c r="CW17" i="7" s="1"/>
  <c r="I13" i="5"/>
  <c r="V16" i="7"/>
  <c r="AP1118" i="1"/>
  <c r="AP776" i="1"/>
  <c r="V17" i="7" s="1"/>
  <c r="CL36" i="7"/>
  <c r="DF780" i="1"/>
  <c r="DF1123" i="1" s="1"/>
  <c r="CL40" i="7" s="1"/>
  <c r="BK1118" i="1"/>
  <c r="AQ16" i="7"/>
  <c r="BK776" i="1"/>
  <c r="AQ17" i="7" s="1"/>
  <c r="CD1118" i="1"/>
  <c r="BJ16" i="7"/>
  <c r="CD776" i="1"/>
  <c r="BJ17" i="7" s="1"/>
  <c r="BV20" i="7"/>
  <c r="CP1119" i="1"/>
  <c r="BV21" i="7" s="1"/>
  <c r="DB16" i="7"/>
  <c r="DV1118" i="1"/>
  <c r="DV776" i="1"/>
  <c r="DB17" i="7" s="1"/>
  <c r="EC36" i="7"/>
  <c r="Q36" i="5" s="1"/>
  <c r="EW780" i="1"/>
  <c r="AC36" i="1"/>
  <c r="AD546" i="1"/>
  <c r="DT1123" i="1"/>
  <c r="CZ40" i="7" s="1"/>
  <c r="O40" i="5" s="1"/>
  <c r="DJ1123" i="1"/>
  <c r="CP40" i="7" s="1"/>
  <c r="P16" i="7"/>
  <c r="AJ1118" i="1"/>
  <c r="AJ776" i="1"/>
  <c r="P17" i="7" s="1"/>
  <c r="AX20" i="7"/>
  <c r="BR1119" i="1"/>
  <c r="AX21" i="7" s="1"/>
  <c r="AB16" i="7"/>
  <c r="AV1118" i="1"/>
  <c r="AV776" i="1"/>
  <c r="AB17" i="7" s="1"/>
  <c r="BH20" i="7"/>
  <c r="CB1119" i="1"/>
  <c r="BH21" i="7" s="1"/>
  <c r="EX36" i="7"/>
  <c r="S36" i="5" s="1"/>
  <c r="FR780" i="1"/>
  <c r="FR1123" i="1" s="1"/>
  <c r="EX40" i="7" s="1"/>
  <c r="S40" i="5" s="1"/>
  <c r="CF780" i="1"/>
  <c r="CF1123" i="1" s="1"/>
  <c r="BL40" i="7" s="1"/>
  <c r="K40" i="5" s="1"/>
  <c r="H13" i="5"/>
  <c r="CL16" i="7"/>
  <c r="DF1118" i="1"/>
  <c r="DF776" i="1"/>
  <c r="CL17" i="7" s="1"/>
  <c r="AW36" i="7"/>
  <c r="BQ780" i="1"/>
  <c r="BQ1123" i="1" s="1"/>
  <c r="AW40" i="7" s="1"/>
  <c r="J40" i="5" s="1"/>
  <c r="BD1118" i="1"/>
  <c r="AJ16" i="7"/>
  <c r="BD776" i="1"/>
  <c r="AJ17" i="7" s="1"/>
  <c r="CJ16" i="7"/>
  <c r="DD1118" i="1"/>
  <c r="DD776" i="1"/>
  <c r="CJ17" i="7" s="1"/>
  <c r="EE24" i="1" l="1"/>
  <c r="G16" i="5"/>
  <c r="T36" i="5"/>
  <c r="BV77" i="7"/>
  <c r="CP1103" i="1"/>
  <c r="AK77" i="7"/>
  <c r="BE1103" i="1"/>
  <c r="W77" i="7"/>
  <c r="AQ1103" i="1"/>
  <c r="AO77" i="7"/>
  <c r="BI1103" i="1"/>
  <c r="AA77" i="7"/>
  <c r="AU1103" i="1"/>
  <c r="AH77" i="7"/>
  <c r="BB1103" i="1"/>
  <c r="EE680" i="1"/>
  <c r="EE16" i="1" s="1"/>
  <c r="EE13" i="1"/>
  <c r="EE14" i="1" s="1"/>
  <c r="BG1118" i="1"/>
  <c r="BG776" i="1"/>
  <c r="AM17" i="7" s="1"/>
  <c r="AM16" i="7"/>
  <c r="I16" i="5" s="1"/>
  <c r="EF514" i="1"/>
  <c r="EF1163" i="1"/>
  <c r="EF536" i="1"/>
  <c r="EF515" i="1"/>
  <c r="EF1162" i="1"/>
  <c r="EF513" i="1"/>
  <c r="EF1159" i="1"/>
  <c r="EF1161" i="1"/>
  <c r="EF498" i="1"/>
  <c r="EF1160" i="1"/>
  <c r="DK13" i="7"/>
  <c r="EE25" i="1"/>
  <c r="DK14" i="7" s="1"/>
  <c r="EE775" i="1"/>
  <c r="EE22" i="1"/>
  <c r="DK11" i="7" s="1"/>
  <c r="DK10" i="7"/>
  <c r="K16" i="5"/>
  <c r="G36" i="5"/>
  <c r="J16" i="5"/>
  <c r="G17" i="5"/>
  <c r="CJ20" i="7"/>
  <c r="DD1119" i="1"/>
  <c r="CJ21" i="7" s="1"/>
  <c r="AJ20" i="7"/>
  <c r="BD1119" i="1"/>
  <c r="AJ21" i="7" s="1"/>
  <c r="CL20" i="7"/>
  <c r="DF1119" i="1"/>
  <c r="CL21" i="7" s="1"/>
  <c r="BR20" i="7"/>
  <c r="CL1119" i="1"/>
  <c r="BR21" i="7" s="1"/>
  <c r="BM20" i="7"/>
  <c r="CG1119" i="1"/>
  <c r="BM21" i="7" s="1"/>
  <c r="AP20" i="7"/>
  <c r="BJ1119" i="1"/>
  <c r="AP21" i="7" s="1"/>
  <c r="J36" i="5"/>
  <c r="CK20" i="7"/>
  <c r="DE1119" i="1"/>
  <c r="CK21" i="7" s="1"/>
  <c r="BX20" i="7"/>
  <c r="CR1119" i="1"/>
  <c r="BX21" i="7" s="1"/>
  <c r="CN20" i="7"/>
  <c r="DH1119" i="1"/>
  <c r="CN21" i="7" s="1"/>
  <c r="CU20" i="7"/>
  <c r="DO1119" i="1"/>
  <c r="CU21" i="7" s="1"/>
  <c r="X20" i="7"/>
  <c r="AR1119" i="1"/>
  <c r="X21" i="7" s="1"/>
  <c r="CA20" i="7"/>
  <c r="CU1119" i="1"/>
  <c r="CA21" i="7" s="1"/>
  <c r="CI20" i="7"/>
  <c r="DC1119" i="1"/>
  <c r="CI21" i="7" s="1"/>
  <c r="ED1119" i="1"/>
  <c r="DJ21" i="7" s="1"/>
  <c r="DJ20" i="7"/>
  <c r="CX20" i="7"/>
  <c r="DR1119" i="1"/>
  <c r="CX21" i="7" s="1"/>
  <c r="AZ20" i="7"/>
  <c r="BT1119" i="1"/>
  <c r="AZ21" i="7" s="1"/>
  <c r="M16" i="5"/>
  <c r="CH20" i="7"/>
  <c r="DB1119" i="1"/>
  <c r="CH21" i="7" s="1"/>
  <c r="AE20" i="7"/>
  <c r="AY1119" i="1"/>
  <c r="AE21" i="7" s="1"/>
  <c r="CO20" i="7"/>
  <c r="DI1119" i="1"/>
  <c r="CO21" i="7" s="1"/>
  <c r="AG20" i="7"/>
  <c r="BA1119" i="1"/>
  <c r="AG21" i="7" s="1"/>
  <c r="BU20" i="7"/>
  <c r="CO1119" i="1"/>
  <c r="BU21" i="7" s="1"/>
  <c r="BN20" i="7"/>
  <c r="CH1119" i="1"/>
  <c r="BN21" i="7" s="1"/>
  <c r="G35" i="5"/>
  <c r="E35" i="7"/>
  <c r="K17" i="5"/>
  <c r="AQ20" i="7"/>
  <c r="BK1119" i="1"/>
  <c r="AQ21" i="7" s="1"/>
  <c r="V20" i="7"/>
  <c r="AP1119" i="1"/>
  <c r="V21" i="7" s="1"/>
  <c r="CW20" i="7"/>
  <c r="DQ1119" i="1"/>
  <c r="CW21" i="7" s="1"/>
  <c r="AW20" i="7"/>
  <c r="BQ1119" i="1"/>
  <c r="AW21" i="7" s="1"/>
  <c r="DI20" i="7"/>
  <c r="EC1119" i="1"/>
  <c r="DI21" i="7" s="1"/>
  <c r="M14" i="5"/>
  <c r="AA780" i="1"/>
  <c r="W34" i="1"/>
  <c r="AB20" i="7"/>
  <c r="AV1119" i="1"/>
  <c r="AB21" i="7" s="1"/>
  <c r="BJ20" i="7"/>
  <c r="CD1119" i="1"/>
  <c r="BJ21" i="7" s="1"/>
  <c r="H14" i="5"/>
  <c r="P20" i="7"/>
  <c r="AJ1119" i="1"/>
  <c r="P21" i="7" s="1"/>
  <c r="AD36" i="1"/>
  <c r="AE546" i="1"/>
  <c r="I14" i="5"/>
  <c r="CB20" i="7"/>
  <c r="CV1119" i="1"/>
  <c r="CB21" i="7" s="1"/>
  <c r="BF20" i="7"/>
  <c r="BZ1119" i="1"/>
  <c r="BF21" i="7" s="1"/>
  <c r="AL20" i="7"/>
  <c r="BF1119" i="1"/>
  <c r="AL21" i="7" s="1"/>
  <c r="S20" i="7"/>
  <c r="AM1119" i="1"/>
  <c r="S21" i="7" s="1"/>
  <c r="BI20" i="7"/>
  <c r="CC1119" i="1"/>
  <c r="BI21" i="7" s="1"/>
  <c r="U76" i="5"/>
  <c r="E76" i="7"/>
  <c r="E76" i="5" s="1"/>
  <c r="BK20" i="7"/>
  <c r="CE1119" i="1"/>
  <c r="BK21" i="7" s="1"/>
  <c r="AB690" i="1"/>
  <c r="AA37" i="1"/>
  <c r="Z20" i="7"/>
  <c r="AT1119" i="1"/>
  <c r="Z21" i="7" s="1"/>
  <c r="DF20" i="7"/>
  <c r="DZ1119" i="1"/>
  <c r="DF21" i="7" s="1"/>
  <c r="E12" i="5"/>
  <c r="AV20" i="7"/>
  <c r="BP1119" i="1"/>
  <c r="AV21" i="7" s="1"/>
  <c r="AC20" i="7"/>
  <c r="AW1119" i="1"/>
  <c r="AC21" i="7" s="1"/>
  <c r="DC20" i="7"/>
  <c r="DW1119" i="1"/>
  <c r="DC21" i="7" s="1"/>
  <c r="CC20" i="7"/>
  <c r="CW1119" i="1"/>
  <c r="CC21" i="7" s="1"/>
  <c r="AT20" i="7"/>
  <c r="BN1119" i="1"/>
  <c r="AT21" i="7" s="1"/>
  <c r="BD20" i="7"/>
  <c r="BX1119" i="1"/>
  <c r="BD21" i="7" s="1"/>
  <c r="BE20" i="7"/>
  <c r="BY1119" i="1"/>
  <c r="BE21" i="7" s="1"/>
  <c r="CM20" i="7"/>
  <c r="DG1119" i="1"/>
  <c r="CM21" i="7" s="1"/>
  <c r="CF20" i="7"/>
  <c r="CZ1119" i="1"/>
  <c r="CF21" i="7" s="1"/>
  <c r="BT20" i="7"/>
  <c r="CN1119" i="1"/>
  <c r="BT21" i="7" s="1"/>
  <c r="DB20" i="7"/>
  <c r="DV1119" i="1"/>
  <c r="DB21" i="7" s="1"/>
  <c r="DH20" i="7"/>
  <c r="EB1119" i="1"/>
  <c r="DH21" i="7" s="1"/>
  <c r="DA20" i="7"/>
  <c r="DU1119" i="1"/>
  <c r="DA21" i="7" s="1"/>
  <c r="BO20" i="7"/>
  <c r="CI1119" i="1"/>
  <c r="BO21" i="7" s="1"/>
  <c r="CS20" i="7"/>
  <c r="DM1119" i="1"/>
  <c r="CS21" i="7" s="1"/>
  <c r="H16" i="5"/>
  <c r="CZ20" i="7"/>
  <c r="DT1119" i="1"/>
  <c r="CZ21" i="7" s="1"/>
  <c r="Y20" i="7"/>
  <c r="AS1119" i="1"/>
  <c r="Y21" i="7" s="1"/>
  <c r="BC20" i="7"/>
  <c r="BW1119" i="1"/>
  <c r="BC21" i="7" s="1"/>
  <c r="DE20" i="7"/>
  <c r="DY1119" i="1"/>
  <c r="DE21" i="7" s="1"/>
  <c r="N20" i="7"/>
  <c r="AH1119" i="1"/>
  <c r="N21" i="7" s="1"/>
  <c r="CQ20" i="7"/>
  <c r="DK1119" i="1"/>
  <c r="CQ21" i="7" s="1"/>
  <c r="AO20" i="7"/>
  <c r="BI1119" i="1"/>
  <c r="AO21" i="7" s="1"/>
  <c r="DD20" i="7"/>
  <c r="DX1119" i="1"/>
  <c r="DD21" i="7" s="1"/>
  <c r="AF20" i="7"/>
  <c r="AZ1119" i="1"/>
  <c r="AF21" i="7" s="1"/>
  <c r="DG20" i="7"/>
  <c r="EA1119" i="1"/>
  <c r="DG21" i="7" s="1"/>
  <c r="CG20" i="7"/>
  <c r="DA1119" i="1"/>
  <c r="CG21" i="7" s="1"/>
  <c r="CR20" i="7"/>
  <c r="DL1119" i="1"/>
  <c r="CR21" i="7" s="1"/>
  <c r="CY20" i="7"/>
  <c r="DS1119" i="1"/>
  <c r="CY21" i="7" s="1"/>
  <c r="J14" i="5"/>
  <c r="BS20" i="7"/>
  <c r="CM1119" i="1"/>
  <c r="BS21" i="7" s="1"/>
  <c r="AR20" i="7"/>
  <c r="BL1119" i="1"/>
  <c r="AR21" i="7" s="1"/>
  <c r="I17" i="5" l="1"/>
  <c r="AQ1107" i="1"/>
  <c r="AQ1110" i="1" s="1"/>
  <c r="W78" i="7" s="1"/>
  <c r="AR1107" i="1"/>
  <c r="CP1107" i="1"/>
  <c r="CQ1107" i="1"/>
  <c r="BI1107" i="1"/>
  <c r="BJ1107" i="1"/>
  <c r="BE1107" i="1"/>
  <c r="BF1107" i="1"/>
  <c r="BA1107" i="1"/>
  <c r="BB1107" i="1"/>
  <c r="BC1107" i="1"/>
  <c r="AU1107" i="1"/>
  <c r="AV1107" i="1"/>
  <c r="J17" i="5"/>
  <c r="G20" i="5"/>
  <c r="EE771" i="1"/>
  <c r="EE17" i="1"/>
  <c r="EF511" i="1"/>
  <c r="AM20" i="7"/>
  <c r="I20" i="5" s="1"/>
  <c r="BG1119" i="1"/>
  <c r="AM21" i="7" s="1"/>
  <c r="EF1156" i="1"/>
  <c r="EF1165" i="1"/>
  <c r="EF537" i="1"/>
  <c r="EF20" i="1"/>
  <c r="DL9" i="7" s="1"/>
  <c r="EF539" i="1"/>
  <c r="EF541" i="1"/>
  <c r="EF538" i="1"/>
  <c r="EE1118" i="1"/>
  <c r="DK16" i="7"/>
  <c r="EE776" i="1"/>
  <c r="DK17" i="7" s="1"/>
  <c r="G21" i="5"/>
  <c r="H17" i="5"/>
  <c r="AB37" i="1"/>
  <c r="AC690" i="1"/>
  <c r="H20" i="5"/>
  <c r="K20" i="5"/>
  <c r="AA781" i="1"/>
  <c r="AB781" i="1" s="1"/>
  <c r="AC781" i="1" s="1"/>
  <c r="AD781" i="1" s="1"/>
  <c r="AE781" i="1" s="1"/>
  <c r="AF781" i="1" s="1"/>
  <c r="AG781" i="1" s="1"/>
  <c r="AH781" i="1" s="1"/>
  <c r="AI781" i="1" s="1"/>
  <c r="AJ781" i="1" s="1"/>
  <c r="AK781" i="1" s="1"/>
  <c r="AL781" i="1" s="1"/>
  <c r="AM781" i="1" s="1"/>
  <c r="AN781" i="1" s="1"/>
  <c r="AO781" i="1" s="1"/>
  <c r="AP781" i="1" s="1"/>
  <c r="AQ781" i="1" s="1"/>
  <c r="AR781" i="1" s="1"/>
  <c r="AS781" i="1" s="1"/>
  <c r="AT781" i="1" s="1"/>
  <c r="AU781" i="1" s="1"/>
  <c r="AV781" i="1" s="1"/>
  <c r="AW781" i="1" s="1"/>
  <c r="AX781" i="1" s="1"/>
  <c r="AY781" i="1" s="1"/>
  <c r="AZ781" i="1" s="1"/>
  <c r="BA781" i="1" s="1"/>
  <c r="BB781" i="1" s="1"/>
  <c r="BC781" i="1" s="1"/>
  <c r="BD781" i="1" s="1"/>
  <c r="BE781" i="1" s="1"/>
  <c r="BF781" i="1" s="1"/>
  <c r="BG781" i="1" s="1"/>
  <c r="BH781" i="1" s="1"/>
  <c r="BI781" i="1" s="1"/>
  <c r="BJ781" i="1" s="1"/>
  <c r="BK781" i="1" s="1"/>
  <c r="BL781" i="1" s="1"/>
  <c r="BM781" i="1" s="1"/>
  <c r="BN781" i="1" s="1"/>
  <c r="BO781" i="1" s="1"/>
  <c r="BP781" i="1" s="1"/>
  <c r="BQ781" i="1" s="1"/>
  <c r="BR781" i="1" s="1"/>
  <c r="BS781" i="1" s="1"/>
  <c r="BT781" i="1" s="1"/>
  <c r="BU781" i="1" s="1"/>
  <c r="BV781" i="1" s="1"/>
  <c r="BW781" i="1" s="1"/>
  <c r="BX781" i="1" s="1"/>
  <c r="BY781" i="1" s="1"/>
  <c r="BZ781" i="1" s="1"/>
  <c r="CA781" i="1" s="1"/>
  <c r="CB781" i="1" s="1"/>
  <c r="CC781" i="1" s="1"/>
  <c r="CD781" i="1" s="1"/>
  <c r="CE781" i="1" s="1"/>
  <c r="CF781" i="1" s="1"/>
  <c r="CG781" i="1" s="1"/>
  <c r="CH781" i="1" s="1"/>
  <c r="CI781" i="1" s="1"/>
  <c r="CJ781" i="1" s="1"/>
  <c r="CK781" i="1" s="1"/>
  <c r="CL781" i="1" s="1"/>
  <c r="CM781" i="1" s="1"/>
  <c r="CN781" i="1" s="1"/>
  <c r="CO781" i="1" s="1"/>
  <c r="CP781" i="1" s="1"/>
  <c r="CQ781" i="1" s="1"/>
  <c r="CR781" i="1" s="1"/>
  <c r="AA1123" i="1"/>
  <c r="J20" i="5"/>
  <c r="E35" i="5"/>
  <c r="M20" i="5"/>
  <c r="M17" i="5"/>
  <c r="AE36" i="1"/>
  <c r="AF546" i="1"/>
  <c r="CE1110" i="1" l="1"/>
  <c r="BK78" i="7" s="1"/>
  <c r="AH38" i="7"/>
  <c r="BB1123" i="1"/>
  <c r="AH40" i="7" s="1"/>
  <c r="AP38" i="7"/>
  <c r="BJ1123" i="1"/>
  <c r="AP40" i="7" s="1"/>
  <c r="BD1110" i="1"/>
  <c r="AJ78" i="7" s="1"/>
  <c r="BI1110" i="1"/>
  <c r="AO78" i="7" s="1"/>
  <c r="BA1110" i="1"/>
  <c r="AG78" i="7" s="1"/>
  <c r="X38" i="7"/>
  <c r="AR1123" i="1"/>
  <c r="X40" i="7" s="1"/>
  <c r="BC1110" i="1"/>
  <c r="AI78" i="7" s="1"/>
  <c r="BF1110" i="1"/>
  <c r="AL78" i="7" s="1"/>
  <c r="CL1110" i="1"/>
  <c r="BR78" i="7" s="1"/>
  <c r="BM1110" i="1"/>
  <c r="AS78" i="7" s="1"/>
  <c r="BO1110" i="1"/>
  <c r="AU78" i="7" s="1"/>
  <c r="AT1110" i="1"/>
  <c r="Z78" i="7" s="1"/>
  <c r="AR1110" i="1"/>
  <c r="X78" i="7" s="1"/>
  <c r="BJ1110" i="1"/>
  <c r="AP78" i="7" s="1"/>
  <c r="I78" i="5" s="1"/>
  <c r="BZ1110" i="1"/>
  <c r="BF78" i="7" s="1"/>
  <c r="AB38" i="7"/>
  <c r="AV1123" i="1"/>
  <c r="AB40" i="7" s="1"/>
  <c r="AG38" i="7"/>
  <c r="BA1123" i="1"/>
  <c r="AG40" i="7" s="1"/>
  <c r="AO38" i="7"/>
  <c r="BI1123" i="1"/>
  <c r="AO40" i="7" s="1"/>
  <c r="CK1110" i="1"/>
  <c r="BQ78" i="7" s="1"/>
  <c r="AV1110" i="1"/>
  <c r="AB78" i="7" s="1"/>
  <c r="AY1110" i="1"/>
  <c r="AE78" i="7" s="1"/>
  <c r="AS1110" i="1"/>
  <c r="Y78" i="7" s="1"/>
  <c r="CJ1110" i="1"/>
  <c r="BP78" i="7" s="1"/>
  <c r="CB1110" i="1"/>
  <c r="BH78" i="7" s="1"/>
  <c r="BH1110" i="1"/>
  <c r="AN78" i="7" s="1"/>
  <c r="AW1110" i="1"/>
  <c r="AC78" i="7" s="1"/>
  <c r="BB1110" i="1"/>
  <c r="AH78" i="7" s="1"/>
  <c r="CN1110" i="1"/>
  <c r="BT78" i="7" s="1"/>
  <c r="CQ1110" i="1"/>
  <c r="BW78" i="7" s="1"/>
  <c r="CH1110" i="1"/>
  <c r="BN78" i="7" s="1"/>
  <c r="K78" i="5" s="1"/>
  <c r="AX1110" i="1"/>
  <c r="AD78" i="7" s="1"/>
  <c r="H78" i="5" s="1"/>
  <c r="CD1110" i="1"/>
  <c r="BJ78" i="7" s="1"/>
  <c r="AA38" i="7"/>
  <c r="AU1123" i="1"/>
  <c r="AA40" i="7" s="1"/>
  <c r="AL38" i="7"/>
  <c r="BF1123" i="1"/>
  <c r="AL40" i="7" s="1"/>
  <c r="BW38" i="7"/>
  <c r="CQ1123" i="1"/>
  <c r="BW40" i="7" s="1"/>
  <c r="BT1110" i="1"/>
  <c r="AZ78" i="7" s="1"/>
  <c r="AZ1110" i="1"/>
  <c r="AF78" i="7" s="1"/>
  <c r="BR1110" i="1"/>
  <c r="AX78" i="7" s="1"/>
  <c r="CG1110" i="1"/>
  <c r="BM78" i="7" s="1"/>
  <c r="BL1110" i="1"/>
  <c r="AR78" i="7" s="1"/>
  <c r="CF1110" i="1"/>
  <c r="BL78" i="7" s="1"/>
  <c r="BQ1110" i="1"/>
  <c r="AW78" i="7" s="1"/>
  <c r="CR1110" i="1"/>
  <c r="BX78" i="7" s="1"/>
  <c r="BW1110" i="1"/>
  <c r="BC78" i="7" s="1"/>
  <c r="CO1110" i="1"/>
  <c r="BU78" i="7" s="1"/>
  <c r="CC1110" i="1"/>
  <c r="BI78" i="7" s="1"/>
  <c r="CI1110" i="1"/>
  <c r="BO78" i="7" s="1"/>
  <c r="CA1110" i="1"/>
  <c r="BG78" i="7" s="1"/>
  <c r="AI38" i="7"/>
  <c r="BC1123" i="1"/>
  <c r="AI40" i="7" s="1"/>
  <c r="AK38" i="7"/>
  <c r="BE1123" i="1"/>
  <c r="AK40" i="7" s="1"/>
  <c r="BV38" i="7"/>
  <c r="CP1123" i="1"/>
  <c r="BV40" i="7" s="1"/>
  <c r="BX1110" i="1"/>
  <c r="BD78" i="7" s="1"/>
  <c r="CP1110" i="1"/>
  <c r="BV78" i="7" s="1"/>
  <c r="BN1110" i="1"/>
  <c r="AT78" i="7" s="1"/>
  <c r="BG1110" i="1"/>
  <c r="AM78" i="7" s="1"/>
  <c r="AU1110" i="1"/>
  <c r="AA78" i="7" s="1"/>
  <c r="BY1110" i="1"/>
  <c r="BE78" i="7" s="1"/>
  <c r="CM1110" i="1"/>
  <c r="BS78" i="7" s="1"/>
  <c r="BP1110" i="1"/>
  <c r="AV78" i="7" s="1"/>
  <c r="BK1110" i="1"/>
  <c r="AQ78" i="7" s="1"/>
  <c r="BV1110" i="1"/>
  <c r="BB78" i="7" s="1"/>
  <c r="J78" i="5" s="1"/>
  <c r="BE1110" i="1"/>
  <c r="AK78" i="7" s="1"/>
  <c r="BU1110" i="1"/>
  <c r="BA78" i="7" s="1"/>
  <c r="BS1110" i="1"/>
  <c r="AY78" i="7" s="1"/>
  <c r="W38" i="7"/>
  <c r="H38" i="5" s="1"/>
  <c r="AQ1123" i="1"/>
  <c r="W40" i="7" s="1"/>
  <c r="EE1114" i="1"/>
  <c r="EE1115" i="1" s="1"/>
  <c r="EE772" i="1"/>
  <c r="EF12" i="1"/>
  <c r="EF518" i="1"/>
  <c r="EF684" i="1"/>
  <c r="EF21" i="1"/>
  <c r="EF1214" i="1"/>
  <c r="DL81" i="7" s="1"/>
  <c r="DL23" i="7"/>
  <c r="DK20" i="7"/>
  <c r="EE1119" i="1"/>
  <c r="DK21" i="7" s="1"/>
  <c r="DL63" i="7"/>
  <c r="K21" i="5"/>
  <c r="I21" i="5"/>
  <c r="J21" i="5"/>
  <c r="H21" i="5"/>
  <c r="AG546" i="1"/>
  <c r="AF36" i="1"/>
  <c r="M21" i="5"/>
  <c r="AA1235" i="1"/>
  <c r="AA1124" i="1"/>
  <c r="AB1124" i="1" s="1"/>
  <c r="AC1124" i="1" s="1"/>
  <c r="AD1124" i="1" s="1"/>
  <c r="AE1124" i="1" s="1"/>
  <c r="AF1124" i="1" s="1"/>
  <c r="AG1124" i="1" s="1"/>
  <c r="AH1124" i="1" s="1"/>
  <c r="AI1124" i="1" s="1"/>
  <c r="AJ1124" i="1" s="1"/>
  <c r="AK1124" i="1" s="1"/>
  <c r="AL1124" i="1" s="1"/>
  <c r="AM1124" i="1" s="1"/>
  <c r="AN1124" i="1" s="1"/>
  <c r="AO1124" i="1" s="1"/>
  <c r="AP1124" i="1" s="1"/>
  <c r="G40" i="7"/>
  <c r="G40" i="5" s="1"/>
  <c r="AC37" i="1"/>
  <c r="AD690" i="1"/>
  <c r="EF24" i="1" l="1"/>
  <c r="DL13" i="7" s="1"/>
  <c r="AQ1124" i="1"/>
  <c r="AR1124" i="1" s="1"/>
  <c r="AS1124" i="1" s="1"/>
  <c r="AT1124" i="1" s="1"/>
  <c r="AU1124" i="1" s="1"/>
  <c r="AV1124" i="1" s="1"/>
  <c r="AW1124" i="1" s="1"/>
  <c r="AX1124" i="1" s="1"/>
  <c r="AY1124" i="1" s="1"/>
  <c r="AZ1124" i="1" s="1"/>
  <c r="BA1124" i="1" s="1"/>
  <c r="BB1124" i="1" s="1"/>
  <c r="BC1124" i="1" s="1"/>
  <c r="BD1124" i="1" s="1"/>
  <c r="BE1124" i="1" s="1"/>
  <c r="BF1124" i="1" s="1"/>
  <c r="BG1124" i="1" s="1"/>
  <c r="BH1124" i="1" s="1"/>
  <c r="BI1124" i="1" s="1"/>
  <c r="BJ1124" i="1" s="1"/>
  <c r="BK1124" i="1" s="1"/>
  <c r="BL1124" i="1" s="1"/>
  <c r="BM1124" i="1" s="1"/>
  <c r="BN1124" i="1" s="1"/>
  <c r="BO1124" i="1" s="1"/>
  <c r="BP1124" i="1" s="1"/>
  <c r="BQ1124" i="1" s="1"/>
  <c r="BR1124" i="1" s="1"/>
  <c r="BS1124" i="1" s="1"/>
  <c r="BT1124" i="1" s="1"/>
  <c r="BU1124" i="1" s="1"/>
  <c r="BV1124" i="1" s="1"/>
  <c r="BW1124" i="1" s="1"/>
  <c r="BX1124" i="1" s="1"/>
  <c r="BY1124" i="1" s="1"/>
  <c r="BZ1124" i="1" s="1"/>
  <c r="CA1124" i="1" s="1"/>
  <c r="CB1124" i="1" s="1"/>
  <c r="CC1124" i="1" s="1"/>
  <c r="CD1124" i="1" s="1"/>
  <c r="CE1124" i="1" s="1"/>
  <c r="CF1124" i="1" s="1"/>
  <c r="CG1124" i="1" s="1"/>
  <c r="CH1124" i="1" s="1"/>
  <c r="CI1124" i="1" s="1"/>
  <c r="CJ1124" i="1" s="1"/>
  <c r="CK1124" i="1" s="1"/>
  <c r="CL1124" i="1" s="1"/>
  <c r="CM1124" i="1" s="1"/>
  <c r="CN1124" i="1" s="1"/>
  <c r="CO1124" i="1" s="1"/>
  <c r="CP1124" i="1" s="1"/>
  <c r="CQ1124" i="1" s="1"/>
  <c r="CR1124" i="1" s="1"/>
  <c r="I40" i="5"/>
  <c r="I38" i="5"/>
  <c r="H40" i="5"/>
  <c r="EF13" i="1"/>
  <c r="EF14" i="1" s="1"/>
  <c r="EF680" i="1"/>
  <c r="EF16" i="1" s="1"/>
  <c r="EG513" i="1"/>
  <c r="EG536" i="1"/>
  <c r="EG1159" i="1"/>
  <c r="EG514" i="1"/>
  <c r="EG1160" i="1"/>
  <c r="EG1163" i="1"/>
  <c r="EG515" i="1"/>
  <c r="EG1162" i="1"/>
  <c r="EG498" i="1"/>
  <c r="EG1161" i="1"/>
  <c r="EF22" i="1"/>
  <c r="DL11" i="7" s="1"/>
  <c r="DL10" i="7"/>
  <c r="AE690" i="1"/>
  <c r="AD37" i="1"/>
  <c r="AA1237" i="1"/>
  <c r="G45" i="7"/>
  <c r="AG36" i="1"/>
  <c r="AH546" i="1"/>
  <c r="EF25" i="1" l="1"/>
  <c r="DL14" i="7" s="1"/>
  <c r="EF775" i="1"/>
  <c r="EF17" i="1"/>
  <c r="EF771" i="1"/>
  <c r="EG1165" i="1"/>
  <c r="EG1156" i="1"/>
  <c r="EF1118" i="1"/>
  <c r="DL16" i="7"/>
  <c r="EF776" i="1"/>
  <c r="DL17" i="7" s="1"/>
  <c r="EG539" i="1"/>
  <c r="EG20" i="1"/>
  <c r="DM9" i="7" s="1"/>
  <c r="EG541" i="1"/>
  <c r="EG537" i="1"/>
  <c r="EG538" i="1"/>
  <c r="EG511" i="1"/>
  <c r="AI546" i="1"/>
  <c r="AH36" i="1"/>
  <c r="AE37" i="1"/>
  <c r="AF690" i="1"/>
  <c r="EF1114" i="1" l="1"/>
  <c r="EF1115" i="1" s="1"/>
  <c r="EF772" i="1"/>
  <c r="DL20" i="7"/>
  <c r="EF1119" i="1"/>
  <c r="DL21" i="7" s="1"/>
  <c r="EG684" i="1"/>
  <c r="EG21" i="1"/>
  <c r="EG12" i="1"/>
  <c r="EG518" i="1"/>
  <c r="DM63" i="7"/>
  <c r="DM23" i="7"/>
  <c r="EG1212" i="1"/>
  <c r="AG690" i="1"/>
  <c r="AF37" i="1"/>
  <c r="AJ546" i="1"/>
  <c r="AI36" i="1"/>
  <c r="EG24" i="1" l="1"/>
  <c r="EG25" i="1" s="1"/>
  <c r="DM14" i="7" s="1"/>
  <c r="EG22" i="1"/>
  <c r="DM11" i="7" s="1"/>
  <c r="DM10" i="7"/>
  <c r="EH514" i="1"/>
  <c r="EH1161" i="1"/>
  <c r="EH536" i="1"/>
  <c r="EH1159" i="1"/>
  <c r="EH498" i="1"/>
  <c r="EH1160" i="1"/>
  <c r="EH513" i="1"/>
  <c r="EH515" i="1"/>
  <c r="EH1163" i="1"/>
  <c r="EH1162" i="1"/>
  <c r="DM43" i="7"/>
  <c r="EG1214" i="1"/>
  <c r="DM81" i="7" s="1"/>
  <c r="EG680" i="1"/>
  <c r="EG16" i="1" s="1"/>
  <c r="EG13" i="1"/>
  <c r="EG14" i="1" s="1"/>
  <c r="AK546" i="1"/>
  <c r="AJ36" i="1"/>
  <c r="AH690" i="1"/>
  <c r="AG37" i="1"/>
  <c r="EG775" i="1" l="1"/>
  <c r="DM13" i="7"/>
  <c r="EH541" i="1"/>
  <c r="EH539" i="1"/>
  <c r="EH20" i="1"/>
  <c r="DN9" i="7" s="1"/>
  <c r="EH538" i="1"/>
  <c r="EH537" i="1"/>
  <c r="EG776" i="1"/>
  <c r="DM17" i="7" s="1"/>
  <c r="EG1118" i="1"/>
  <c r="DM16" i="7"/>
  <c r="EG771" i="1"/>
  <c r="EG17" i="1"/>
  <c r="EH1165" i="1"/>
  <c r="EH1156" i="1"/>
  <c r="EH511" i="1"/>
  <c r="AH37" i="1"/>
  <c r="AI690" i="1"/>
  <c r="AL546" i="1"/>
  <c r="AK36" i="1"/>
  <c r="DN63" i="7" l="1"/>
  <c r="EH1214" i="1"/>
  <c r="DN81" i="7" s="1"/>
  <c r="DN23" i="7"/>
  <c r="EG1119" i="1"/>
  <c r="DM21" i="7" s="1"/>
  <c r="DM20" i="7"/>
  <c r="EH518" i="1"/>
  <c r="EH12" i="1"/>
  <c r="EG772" i="1"/>
  <c r="EG1114" i="1"/>
  <c r="EG1115" i="1" s="1"/>
  <c r="EH684" i="1"/>
  <c r="EH21" i="1"/>
  <c r="AL36" i="1"/>
  <c r="AM546" i="1"/>
  <c r="AJ690" i="1"/>
  <c r="AI37" i="1"/>
  <c r="EH24" i="1" l="1"/>
  <c r="EH775" i="1" s="1"/>
  <c r="EH680" i="1"/>
  <c r="EH16" i="1" s="1"/>
  <c r="EH13" i="1"/>
  <c r="EH14" i="1" s="1"/>
  <c r="EH22" i="1"/>
  <c r="DN11" i="7" s="1"/>
  <c r="DN10" i="7"/>
  <c r="EI513" i="1"/>
  <c r="EI536" i="1"/>
  <c r="EI1159" i="1"/>
  <c r="EI498" i="1"/>
  <c r="EI1160" i="1"/>
  <c r="EI1163" i="1"/>
  <c r="EI515" i="1"/>
  <c r="EI1161" i="1"/>
  <c r="EI514" i="1"/>
  <c r="EI1162" i="1"/>
  <c r="AK690" i="1"/>
  <c r="AJ37" i="1"/>
  <c r="AN546" i="1"/>
  <c r="AM36" i="1"/>
  <c r="EH25" i="1" l="1"/>
  <c r="DN14" i="7" s="1"/>
  <c r="DN13" i="7"/>
  <c r="EI1165" i="1"/>
  <c r="EI1156" i="1"/>
  <c r="EI511" i="1"/>
  <c r="EH771" i="1"/>
  <c r="EH17" i="1"/>
  <c r="EI538" i="1"/>
  <c r="EI539" i="1"/>
  <c r="EI20" i="1"/>
  <c r="DO9" i="7" s="1"/>
  <c r="EI537" i="1"/>
  <c r="EI541" i="1"/>
  <c r="EH1118" i="1"/>
  <c r="EH776" i="1"/>
  <c r="DN17" i="7" s="1"/>
  <c r="DN16" i="7"/>
  <c r="AO546" i="1"/>
  <c r="AN36" i="1"/>
  <c r="AL690" i="1"/>
  <c r="AK37" i="1"/>
  <c r="EH772" i="1" l="1"/>
  <c r="EH1114" i="1"/>
  <c r="EH1115" i="1" s="1"/>
  <c r="DN20" i="7"/>
  <c r="EH1119" i="1"/>
  <c r="DN21" i="7" s="1"/>
  <c r="EI518" i="1"/>
  <c r="EI12" i="1"/>
  <c r="EI684" i="1"/>
  <c r="EI21" i="1"/>
  <c r="DO63" i="7"/>
  <c r="DO23" i="7"/>
  <c r="EI1214" i="1"/>
  <c r="DO81" i="7" s="1"/>
  <c r="AL37" i="1"/>
  <c r="AM690" i="1"/>
  <c r="AP546" i="1"/>
  <c r="AO36" i="1"/>
  <c r="EI24" i="1" l="1"/>
  <c r="DO13" i="7" s="1"/>
  <c r="EI22" i="1"/>
  <c r="DO11" i="7" s="1"/>
  <c r="DO10" i="7"/>
  <c r="EJ498" i="1"/>
  <c r="EJ1159" i="1"/>
  <c r="EJ514" i="1"/>
  <c r="EJ515" i="1"/>
  <c r="EJ1163" i="1"/>
  <c r="EJ513" i="1"/>
  <c r="EJ1162" i="1"/>
  <c r="EJ1161" i="1"/>
  <c r="EJ536" i="1"/>
  <c r="EJ1160" i="1"/>
  <c r="EI680" i="1"/>
  <c r="EI16" i="1" s="1"/>
  <c r="EI13" i="1"/>
  <c r="EI14" i="1" s="1"/>
  <c r="AQ546" i="1"/>
  <c r="AP36" i="1"/>
  <c r="AN690" i="1"/>
  <c r="AM37" i="1"/>
  <c r="EI775" i="1" l="1"/>
  <c r="EI25" i="1"/>
  <c r="DO14" i="7" s="1"/>
  <c r="EJ511" i="1"/>
  <c r="EI771" i="1"/>
  <c r="EI17" i="1"/>
  <c r="EJ518" i="1"/>
  <c r="EJ12" i="1"/>
  <c r="EJ1156" i="1"/>
  <c r="EJ1165" i="1"/>
  <c r="EJ537" i="1"/>
  <c r="EJ20" i="1"/>
  <c r="DP9" i="7" s="1"/>
  <c r="EJ539" i="1"/>
  <c r="EJ538" i="1"/>
  <c r="EJ541" i="1"/>
  <c r="EI1118" i="1"/>
  <c r="EI776" i="1"/>
  <c r="DO17" i="7" s="1"/>
  <c r="DO16" i="7"/>
  <c r="AN37" i="1"/>
  <c r="AO690" i="1"/>
  <c r="AQ36" i="1"/>
  <c r="AR546" i="1"/>
  <c r="EI1119" i="1" l="1"/>
  <c r="DO21" i="7" s="1"/>
  <c r="DO20" i="7"/>
  <c r="EJ684" i="1"/>
  <c r="EJ24" i="1" s="1"/>
  <c r="EJ21" i="1"/>
  <c r="EJ680" i="1"/>
  <c r="EJ16" i="1" s="1"/>
  <c r="EJ13" i="1"/>
  <c r="EJ14" i="1" s="1"/>
  <c r="EJ1212" i="1"/>
  <c r="DP23" i="7"/>
  <c r="DP63" i="7"/>
  <c r="EI772" i="1"/>
  <c r="EI1114" i="1"/>
  <c r="EI1115" i="1" s="1"/>
  <c r="AS546" i="1"/>
  <c r="AR36" i="1"/>
  <c r="AP690" i="1"/>
  <c r="AO37" i="1"/>
  <c r="DP10" i="7" l="1"/>
  <c r="EJ22" i="1"/>
  <c r="DP11" i="7" s="1"/>
  <c r="EK498" i="1"/>
  <c r="EK1163" i="1"/>
  <c r="EK515" i="1"/>
  <c r="EK536" i="1"/>
  <c r="EK1159" i="1"/>
  <c r="EK513" i="1"/>
  <c r="EK1162" i="1"/>
  <c r="EK1161" i="1"/>
  <c r="EK514" i="1"/>
  <c r="EK1160" i="1"/>
  <c r="DP43" i="7"/>
  <c r="EJ1214" i="1"/>
  <c r="DP81" i="7" s="1"/>
  <c r="DP13" i="7"/>
  <c r="EJ775" i="1"/>
  <c r="EJ25" i="1"/>
  <c r="DP14" i="7" s="1"/>
  <c r="EJ17" i="1"/>
  <c r="EJ771" i="1"/>
  <c r="AP37" i="1"/>
  <c r="AQ690" i="1"/>
  <c r="AS36" i="1"/>
  <c r="AT546" i="1"/>
  <c r="EJ1118" i="1" l="1"/>
  <c r="EJ776" i="1"/>
  <c r="DP17" i="7" s="1"/>
  <c r="DP16" i="7"/>
  <c r="EK511" i="1"/>
  <c r="EK1165" i="1"/>
  <c r="EK1156" i="1"/>
  <c r="EK538" i="1"/>
  <c r="EK541" i="1"/>
  <c r="EK539" i="1"/>
  <c r="EK20" i="1"/>
  <c r="DQ9" i="7" s="1"/>
  <c r="EK537" i="1"/>
  <c r="EJ772" i="1"/>
  <c r="EJ1114" i="1"/>
  <c r="EJ1115" i="1" s="1"/>
  <c r="AU546" i="1"/>
  <c r="AT36" i="1"/>
  <c r="AQ37" i="1"/>
  <c r="AR690" i="1"/>
  <c r="EK21" i="1" l="1"/>
  <c r="EK684" i="1"/>
  <c r="EK24" i="1" s="1"/>
  <c r="EK518" i="1"/>
  <c r="EK12" i="1"/>
  <c r="DQ63" i="7"/>
  <c r="EK1214" i="1"/>
  <c r="DQ81" i="7" s="1"/>
  <c r="DQ23" i="7"/>
  <c r="DP20" i="7"/>
  <c r="EJ1119" i="1"/>
  <c r="DP21" i="7" s="1"/>
  <c r="AR37" i="1"/>
  <c r="AS690" i="1"/>
  <c r="AV546" i="1"/>
  <c r="AU36" i="1"/>
  <c r="EK13" i="1" l="1"/>
  <c r="EK14" i="1" s="1"/>
  <c r="EK680" i="1"/>
  <c r="EK16" i="1" s="1"/>
  <c r="EK775" i="1"/>
  <c r="EK25" i="1"/>
  <c r="DQ14" i="7" s="1"/>
  <c r="DQ13" i="7"/>
  <c r="EL514" i="1"/>
  <c r="EL513" i="1"/>
  <c r="EL1159" i="1"/>
  <c r="EL498" i="1"/>
  <c r="EL1161" i="1"/>
  <c r="EL515" i="1"/>
  <c r="EL1163" i="1"/>
  <c r="EL536" i="1"/>
  <c r="EL1160" i="1"/>
  <c r="EL1162" i="1"/>
  <c r="DQ10" i="7"/>
  <c r="EK22" i="1"/>
  <c r="DQ11" i="7" s="1"/>
  <c r="AW546" i="1"/>
  <c r="AV36" i="1"/>
  <c r="AT690" i="1"/>
  <c r="AS37" i="1"/>
  <c r="EL1156" i="1" l="1"/>
  <c r="EL1165" i="1"/>
  <c r="EL511" i="1"/>
  <c r="EK776" i="1"/>
  <c r="DQ17" i="7" s="1"/>
  <c r="DQ16" i="7"/>
  <c r="EK1118" i="1"/>
  <c r="EK771" i="1"/>
  <c r="EK17" i="1"/>
  <c r="EL539" i="1"/>
  <c r="EL537" i="1"/>
  <c r="EL541" i="1"/>
  <c r="EL538" i="1"/>
  <c r="EL20" i="1"/>
  <c r="DR9" i="7" s="1"/>
  <c r="AU690" i="1"/>
  <c r="AT37" i="1"/>
  <c r="AX546" i="1"/>
  <c r="AW36" i="1"/>
  <c r="EL21" i="1" l="1"/>
  <c r="EL684" i="1"/>
  <c r="EL24" i="1" s="1"/>
  <c r="EK1114" i="1"/>
  <c r="EK1115" i="1" s="1"/>
  <c r="EK772" i="1"/>
  <c r="EL12" i="1"/>
  <c r="EL518" i="1"/>
  <c r="EK1119" i="1"/>
  <c r="DQ21" i="7" s="1"/>
  <c r="DQ20" i="7"/>
  <c r="EL1214" i="1"/>
  <c r="DR81" i="7" s="1"/>
  <c r="DR23" i="7"/>
  <c r="DR63" i="7"/>
  <c r="AY546" i="1"/>
  <c r="AX36" i="1"/>
  <c r="AU37" i="1"/>
  <c r="AV690" i="1"/>
  <c r="EM498" i="1" l="1"/>
  <c r="EM1161" i="1"/>
  <c r="EM536" i="1"/>
  <c r="EM1160" i="1"/>
  <c r="EM514" i="1"/>
  <c r="EM1163" i="1"/>
  <c r="EM1162" i="1"/>
  <c r="EM515" i="1"/>
  <c r="EM513" i="1"/>
  <c r="EM1159" i="1"/>
  <c r="EL13" i="1"/>
  <c r="EL14" i="1" s="1"/>
  <c r="EL680" i="1"/>
  <c r="EL16" i="1" s="1"/>
  <c r="DR13" i="7"/>
  <c r="EL775" i="1"/>
  <c r="EL25" i="1"/>
  <c r="DR14" i="7" s="1"/>
  <c r="DR10" i="7"/>
  <c r="EL22" i="1"/>
  <c r="DR11" i="7" s="1"/>
  <c r="AV37" i="1"/>
  <c r="AW690" i="1"/>
  <c r="AY36" i="1"/>
  <c r="AZ546" i="1"/>
  <c r="EL17" i="1" l="1"/>
  <c r="EL771" i="1"/>
  <c r="EM541" i="1"/>
  <c r="EM20" i="1"/>
  <c r="DS9" i="7" s="1"/>
  <c r="EM538" i="1"/>
  <c r="EM539" i="1"/>
  <c r="EM537" i="1"/>
  <c r="EL1118" i="1"/>
  <c r="EL776" i="1"/>
  <c r="DR17" i="7" s="1"/>
  <c r="DR16" i="7"/>
  <c r="EM1156" i="1"/>
  <c r="EM1165" i="1"/>
  <c r="EM511" i="1"/>
  <c r="AZ36" i="1"/>
  <c r="BA546" i="1"/>
  <c r="AX690" i="1"/>
  <c r="AW37" i="1"/>
  <c r="EM518" i="1" l="1"/>
  <c r="EM12" i="1"/>
  <c r="EM1212" i="1"/>
  <c r="DS23" i="7"/>
  <c r="DR20" i="7"/>
  <c r="EL1119" i="1"/>
  <c r="DR21" i="7" s="1"/>
  <c r="DS63" i="7"/>
  <c r="EM21" i="1"/>
  <c r="EM684" i="1"/>
  <c r="EM24" i="1" s="1"/>
  <c r="EL772" i="1"/>
  <c r="EL1114" i="1"/>
  <c r="EL1115" i="1" s="1"/>
  <c r="AY690" i="1"/>
  <c r="AX37" i="1"/>
  <c r="BB546" i="1"/>
  <c r="BA36" i="1"/>
  <c r="EN513" i="1" l="1"/>
  <c r="EN1160" i="1"/>
  <c r="EN498" i="1"/>
  <c r="EN1159" i="1"/>
  <c r="EN514" i="1"/>
  <c r="EN1161" i="1"/>
  <c r="EN515" i="1"/>
  <c r="EN536" i="1"/>
  <c r="EN1162" i="1"/>
  <c r="EN1163" i="1"/>
  <c r="DS43" i="7"/>
  <c r="EM1214" i="1"/>
  <c r="DS81" i="7" s="1"/>
  <c r="EM775" i="1"/>
  <c r="EM25" i="1"/>
  <c r="DS14" i="7" s="1"/>
  <c r="DS13" i="7"/>
  <c r="DS10" i="7"/>
  <c r="EM22" i="1"/>
  <c r="DS11" i="7" s="1"/>
  <c r="EM13" i="1"/>
  <c r="EM14" i="1" s="1"/>
  <c r="EM680" i="1"/>
  <c r="EM16" i="1" s="1"/>
  <c r="BC546" i="1"/>
  <c r="BB36" i="1"/>
  <c r="AZ690" i="1"/>
  <c r="AY37" i="1"/>
  <c r="EN20" i="1" l="1"/>
  <c r="DT9" i="7" s="1"/>
  <c r="EN541" i="1"/>
  <c r="EN538" i="1"/>
  <c r="EN537" i="1"/>
  <c r="EN539" i="1"/>
  <c r="EN1156" i="1"/>
  <c r="EN1165" i="1"/>
  <c r="EM771" i="1"/>
  <c r="EM17" i="1"/>
  <c r="EM1118" i="1"/>
  <c r="EM776" i="1"/>
  <c r="DS17" i="7" s="1"/>
  <c r="DS16" i="7"/>
  <c r="EN511" i="1"/>
  <c r="AZ37" i="1"/>
  <c r="BA690" i="1"/>
  <c r="BD546" i="1"/>
  <c r="BC36" i="1"/>
  <c r="EN12" i="1" l="1"/>
  <c r="EN518" i="1"/>
  <c r="EM1114" i="1"/>
  <c r="EM1115" i="1" s="1"/>
  <c r="EM772" i="1"/>
  <c r="DT23" i="7"/>
  <c r="EN1214" i="1"/>
  <c r="DT81" i="7" s="1"/>
  <c r="DS20" i="7"/>
  <c r="EM1119" i="1"/>
  <c r="DS21" i="7" s="1"/>
  <c r="DT63" i="7"/>
  <c r="EN684" i="1"/>
  <c r="EN24" i="1" s="1"/>
  <c r="EN21" i="1"/>
  <c r="BE546" i="1"/>
  <c r="BD36" i="1"/>
  <c r="BA37" i="1"/>
  <c r="BB690" i="1"/>
  <c r="EO514" i="1" l="1"/>
  <c r="EO513" i="1"/>
  <c r="EO1160" i="1"/>
  <c r="EO515" i="1"/>
  <c r="EO1163" i="1"/>
  <c r="EO1161" i="1"/>
  <c r="EO536" i="1"/>
  <c r="EO1162" i="1"/>
  <c r="EO498" i="1"/>
  <c r="EO1159" i="1"/>
  <c r="DT10" i="7"/>
  <c r="EN22" i="1"/>
  <c r="DT11" i="7" s="1"/>
  <c r="EN775" i="1"/>
  <c r="DT13" i="7"/>
  <c r="EN25" i="1"/>
  <c r="DT14" i="7" s="1"/>
  <c r="EN680" i="1"/>
  <c r="EN16" i="1" s="1"/>
  <c r="EN13" i="1"/>
  <c r="EN14" i="1" s="1"/>
  <c r="BB37" i="1"/>
  <c r="BC690" i="1"/>
  <c r="BE36" i="1"/>
  <c r="BF546" i="1"/>
  <c r="EN771" i="1" l="1"/>
  <c r="EN17" i="1"/>
  <c r="EO539" i="1"/>
  <c r="EO537" i="1"/>
  <c r="EO20" i="1"/>
  <c r="DU9" i="7" s="1"/>
  <c r="EO538" i="1"/>
  <c r="EO541" i="1"/>
  <c r="EO1165" i="1"/>
  <c r="EO1156" i="1"/>
  <c r="EO511" i="1"/>
  <c r="EN1118" i="1"/>
  <c r="EN776" i="1"/>
  <c r="DT17" i="7" s="1"/>
  <c r="DT16" i="7"/>
  <c r="BG546" i="1"/>
  <c r="BF36" i="1"/>
  <c r="BD690" i="1"/>
  <c r="BC37" i="1"/>
  <c r="DU63" i="7" l="1"/>
  <c r="EO1214" i="1"/>
  <c r="DU81" i="7" s="1"/>
  <c r="DU23" i="7"/>
  <c r="EN1119" i="1"/>
  <c r="DT21" i="7" s="1"/>
  <c r="DT20" i="7"/>
  <c r="EO684" i="1"/>
  <c r="EO24" i="1" s="1"/>
  <c r="EO21" i="1"/>
  <c r="EO518" i="1"/>
  <c r="EO12" i="1"/>
  <c r="EN1114" i="1"/>
  <c r="EN1115" i="1" s="1"/>
  <c r="EN772" i="1"/>
  <c r="BE690" i="1"/>
  <c r="BD37" i="1"/>
  <c r="BG36" i="1"/>
  <c r="BH546" i="1"/>
  <c r="DU10" i="7" l="1"/>
  <c r="EO22" i="1"/>
  <c r="DU11" i="7" s="1"/>
  <c r="EO775" i="1"/>
  <c r="EO25" i="1"/>
  <c r="DU14" i="7" s="1"/>
  <c r="DU13" i="7"/>
  <c r="EP536" i="1"/>
  <c r="EP1160" i="1"/>
  <c r="EP1163" i="1"/>
  <c r="EP514" i="1"/>
  <c r="EP1161" i="1"/>
  <c r="EP498" i="1"/>
  <c r="EP515" i="1"/>
  <c r="EP1159" i="1"/>
  <c r="EP513" i="1"/>
  <c r="EP1162" i="1"/>
  <c r="EO13" i="1"/>
  <c r="EO14" i="1" s="1"/>
  <c r="EO680" i="1"/>
  <c r="EO16" i="1" s="1"/>
  <c r="BI546" i="1"/>
  <c r="BH36" i="1"/>
  <c r="BE37" i="1"/>
  <c r="BF690" i="1"/>
  <c r="DU16" i="7" l="1"/>
  <c r="EO1118" i="1"/>
  <c r="EO776" i="1"/>
  <c r="DU17" i="7" s="1"/>
  <c r="EO17" i="1"/>
  <c r="EO771" i="1"/>
  <c r="EP1165" i="1"/>
  <c r="EP1156" i="1"/>
  <c r="EP511" i="1"/>
  <c r="EP538" i="1"/>
  <c r="EP20" i="1"/>
  <c r="DV9" i="7" s="1"/>
  <c r="EP539" i="1"/>
  <c r="EP537" i="1"/>
  <c r="EP541" i="1"/>
  <c r="BG690" i="1"/>
  <c r="BF37" i="1"/>
  <c r="BI36" i="1"/>
  <c r="BJ546" i="1"/>
  <c r="DV63" i="7" l="1"/>
  <c r="P63" i="5" s="1"/>
  <c r="EP21" i="1"/>
  <c r="EP684" i="1"/>
  <c r="EP24" i="1" s="1"/>
  <c r="EO1114" i="1"/>
  <c r="EO1115" i="1" s="1"/>
  <c r="EO772" i="1"/>
  <c r="EP518" i="1"/>
  <c r="EP12" i="1"/>
  <c r="EP1212" i="1"/>
  <c r="DV23" i="7"/>
  <c r="EO1119" i="1"/>
  <c r="DU21" i="7" s="1"/>
  <c r="DU20" i="7"/>
  <c r="BK546" i="1"/>
  <c r="BJ36" i="1"/>
  <c r="BH690" i="1"/>
  <c r="BG37" i="1"/>
  <c r="DV13" i="7" l="1"/>
  <c r="EP775" i="1"/>
  <c r="EP25" i="1"/>
  <c r="DV14" i="7" s="1"/>
  <c r="EP13" i="1"/>
  <c r="EP14" i="1" s="1"/>
  <c r="EP680" i="1"/>
  <c r="EP16" i="1" s="1"/>
  <c r="EP22" i="1"/>
  <c r="DV11" i="7" s="1"/>
  <c r="DV10" i="7"/>
  <c r="DV43" i="7"/>
  <c r="EP1214" i="1"/>
  <c r="DV81" i="7" s="1"/>
  <c r="P81" i="5" s="1"/>
  <c r="EQ515" i="1"/>
  <c r="EQ513" i="1"/>
  <c r="EQ1163" i="1"/>
  <c r="EQ498" i="1"/>
  <c r="EQ1159" i="1"/>
  <c r="EQ1161" i="1"/>
  <c r="EQ514" i="1"/>
  <c r="EQ1160" i="1"/>
  <c r="EQ536" i="1"/>
  <c r="EQ1162" i="1"/>
  <c r="BI690" i="1"/>
  <c r="BH37" i="1"/>
  <c r="BL546" i="1"/>
  <c r="BK36" i="1"/>
  <c r="EQ511" i="1" l="1"/>
  <c r="EQ20" i="1"/>
  <c r="DW9" i="7" s="1"/>
  <c r="EQ538" i="1"/>
  <c r="EQ539" i="1"/>
  <c r="EQ537" i="1"/>
  <c r="EQ541" i="1"/>
  <c r="EQ1156" i="1"/>
  <c r="EQ1165" i="1"/>
  <c r="DV16" i="7"/>
  <c r="EP1118" i="1"/>
  <c r="EP776" i="1"/>
  <c r="DV17" i="7" s="1"/>
  <c r="EP771" i="1"/>
  <c r="EP17" i="1"/>
  <c r="BM546" i="1"/>
  <c r="BL36" i="1"/>
  <c r="BJ690" i="1"/>
  <c r="BI37" i="1"/>
  <c r="EQ518" i="1" l="1"/>
  <c r="EQ12" i="1"/>
  <c r="DV20" i="7"/>
  <c r="EP1119" i="1"/>
  <c r="DV21" i="7" s="1"/>
  <c r="EQ684" i="1"/>
  <c r="EQ21" i="1"/>
  <c r="EP772" i="1"/>
  <c r="EP1114" i="1"/>
  <c r="EP1115" i="1" s="1"/>
  <c r="DW23" i="7"/>
  <c r="EQ1214" i="1"/>
  <c r="DW81" i="7" s="1"/>
  <c r="DW63" i="7"/>
  <c r="BJ37" i="1"/>
  <c r="BK690" i="1"/>
  <c r="BN546" i="1"/>
  <c r="BM36" i="1"/>
  <c r="EQ24" i="1" l="1"/>
  <c r="DW13" i="7" s="1"/>
  <c r="EQ680" i="1"/>
  <c r="EQ16" i="1" s="1"/>
  <c r="EQ13" i="1"/>
  <c r="EQ14" i="1" s="1"/>
  <c r="DW10" i="7"/>
  <c r="EQ22" i="1"/>
  <c r="DW11" i="7" s="1"/>
  <c r="ER498" i="1"/>
  <c r="ER1159" i="1"/>
  <c r="ER1160" i="1"/>
  <c r="ER514" i="1"/>
  <c r="ER1163" i="1"/>
  <c r="ER515" i="1"/>
  <c r="ER536" i="1"/>
  <c r="ER1161" i="1"/>
  <c r="ER513" i="1"/>
  <c r="ER1162" i="1"/>
  <c r="BO546" i="1"/>
  <c r="BN36" i="1"/>
  <c r="BK37" i="1"/>
  <c r="BL690" i="1"/>
  <c r="EQ25" i="1" l="1"/>
  <c r="DW14" i="7" s="1"/>
  <c r="EQ775" i="1"/>
  <c r="ER511" i="1"/>
  <c r="EQ771" i="1"/>
  <c r="EQ17" i="1"/>
  <c r="ER539" i="1"/>
  <c r="ER20" i="1"/>
  <c r="DX9" i="7" s="1"/>
  <c r="ER538" i="1"/>
  <c r="ER541" i="1"/>
  <c r="ER537" i="1"/>
  <c r="ER1165" i="1"/>
  <c r="ER1156" i="1"/>
  <c r="EQ776" i="1"/>
  <c r="DW17" i="7" s="1"/>
  <c r="EQ1118" i="1"/>
  <c r="DW16" i="7"/>
  <c r="BM690" i="1"/>
  <c r="BL37" i="1"/>
  <c r="BP546" i="1"/>
  <c r="BO36" i="1"/>
  <c r="EQ1114" i="1" l="1"/>
  <c r="EQ1115" i="1" s="1"/>
  <c r="EQ772" i="1"/>
  <c r="ER518" i="1"/>
  <c r="ER12" i="1"/>
  <c r="ER684" i="1"/>
  <c r="ER21" i="1"/>
  <c r="DX63" i="7"/>
  <c r="DX23" i="7"/>
  <c r="ER1214" i="1"/>
  <c r="DX81" i="7" s="1"/>
  <c r="EQ1119" i="1"/>
  <c r="DW21" i="7" s="1"/>
  <c r="DW20" i="7"/>
  <c r="BQ546" i="1"/>
  <c r="BP36" i="1"/>
  <c r="BM37" i="1"/>
  <c r="BN690" i="1"/>
  <c r="ER24" i="1" l="1"/>
  <c r="ER775" i="1" s="1"/>
  <c r="ER13" i="1"/>
  <c r="ER14" i="1" s="1"/>
  <c r="ER680" i="1"/>
  <c r="ER16" i="1" s="1"/>
  <c r="ES498" i="1"/>
  <c r="ES1159" i="1"/>
  <c r="ES1161" i="1"/>
  <c r="ES514" i="1"/>
  <c r="ES1163" i="1"/>
  <c r="ES536" i="1"/>
  <c r="ES1162" i="1"/>
  <c r="ES513" i="1"/>
  <c r="ES515" i="1"/>
  <c r="ES1160" i="1"/>
  <c r="ER22" i="1"/>
  <c r="DX11" i="7" s="1"/>
  <c r="DX10" i="7"/>
  <c r="BO690" i="1"/>
  <c r="BN37" i="1"/>
  <c r="BR546" i="1"/>
  <c r="BQ36" i="1"/>
  <c r="ER25" i="1" l="1"/>
  <c r="DX14" i="7" s="1"/>
  <c r="DX13" i="7"/>
  <c r="ER771" i="1"/>
  <c r="ER17" i="1"/>
  <c r="ES511" i="1"/>
  <c r="ER1118" i="1"/>
  <c r="ER776" i="1"/>
  <c r="DX17" i="7" s="1"/>
  <c r="DX16" i="7"/>
  <c r="ES537" i="1"/>
  <c r="ES538" i="1"/>
  <c r="ES20" i="1"/>
  <c r="DY9" i="7" s="1"/>
  <c r="ES539" i="1"/>
  <c r="ES541" i="1"/>
  <c r="ES1165" i="1"/>
  <c r="ES1156" i="1"/>
  <c r="BS546" i="1"/>
  <c r="BR36" i="1"/>
  <c r="BP690" i="1"/>
  <c r="BO37" i="1"/>
  <c r="ER1114" i="1" l="1"/>
  <c r="ER1115" i="1" s="1"/>
  <c r="ER772" i="1"/>
  <c r="ES1212" i="1"/>
  <c r="DY43" i="7" s="1"/>
  <c r="DY23" i="7"/>
  <c r="DX20" i="7"/>
  <c r="ER1119" i="1"/>
  <c r="DX21" i="7" s="1"/>
  <c r="DY63" i="7"/>
  <c r="ES684" i="1"/>
  <c r="ES21" i="1"/>
  <c r="ES518" i="1"/>
  <c r="ES12" i="1"/>
  <c r="BQ690" i="1"/>
  <c r="BP37" i="1"/>
  <c r="BS36" i="1"/>
  <c r="BT546" i="1"/>
  <c r="ES24" i="1" l="1"/>
  <c r="DY13" i="7" s="1"/>
  <c r="ES1214" i="1"/>
  <c r="DY81" i="7" s="1"/>
  <c r="ES22" i="1"/>
  <c r="DY11" i="7" s="1"/>
  <c r="DY10" i="7"/>
  <c r="ES13" i="1"/>
  <c r="ES14" i="1" s="1"/>
  <c r="ES680" i="1"/>
  <c r="ES16" i="1" s="1"/>
  <c r="ET498" i="1"/>
  <c r="ET1163" i="1"/>
  <c r="ET1162" i="1"/>
  <c r="ET536" i="1"/>
  <c r="ET1161" i="1"/>
  <c r="ET513" i="1"/>
  <c r="ET514" i="1"/>
  <c r="ET1160" i="1"/>
  <c r="ET515" i="1"/>
  <c r="ET1159" i="1"/>
  <c r="BT36" i="1"/>
  <c r="BU546" i="1"/>
  <c r="BR690" i="1"/>
  <c r="BQ37" i="1"/>
  <c r="ES25" i="1" l="1"/>
  <c r="DY14" i="7" s="1"/>
  <c r="ES775" i="1"/>
  <c r="ET511" i="1"/>
  <c r="ES771" i="1"/>
  <c r="ES17" i="1"/>
  <c r="ET20" i="1"/>
  <c r="DZ9" i="7" s="1"/>
  <c r="ET537" i="1"/>
  <c r="ET538" i="1"/>
  <c r="ET539" i="1"/>
  <c r="ET541" i="1"/>
  <c r="ET1156" i="1"/>
  <c r="ET1165" i="1"/>
  <c r="DY16" i="7"/>
  <c r="ES1118" i="1"/>
  <c r="ES776" i="1"/>
  <c r="DY17" i="7" s="1"/>
  <c r="BS690" i="1"/>
  <c r="BR37" i="1"/>
  <c r="BV546" i="1"/>
  <c r="BU36" i="1"/>
  <c r="ET518" i="1" l="1"/>
  <c r="ET12" i="1"/>
  <c r="DZ63" i="7"/>
  <c r="DY20" i="7"/>
  <c r="ES1119" i="1"/>
  <c r="DY21" i="7" s="1"/>
  <c r="ET21" i="1"/>
  <c r="ET684" i="1"/>
  <c r="DZ23" i="7"/>
  <c r="ET1214" i="1"/>
  <c r="DZ81" i="7" s="1"/>
  <c r="ES1114" i="1"/>
  <c r="ES1115" i="1" s="1"/>
  <c r="ES772" i="1"/>
  <c r="BW546" i="1"/>
  <c r="BV36" i="1"/>
  <c r="BT690" i="1"/>
  <c r="BS37" i="1"/>
  <c r="ET24" i="1" l="1"/>
  <c r="ET775" i="1" s="1"/>
  <c r="ET13" i="1"/>
  <c r="ET14" i="1" s="1"/>
  <c r="ET680" i="1"/>
  <c r="ET16" i="1" s="1"/>
  <c r="EU498" i="1"/>
  <c r="EU515" i="1"/>
  <c r="EU1160" i="1"/>
  <c r="EU536" i="1"/>
  <c r="EU1163" i="1"/>
  <c r="EU1159" i="1"/>
  <c r="EU514" i="1"/>
  <c r="EU1162" i="1"/>
  <c r="EU513" i="1"/>
  <c r="EU1161" i="1"/>
  <c r="DZ10" i="7"/>
  <c r="ET22" i="1"/>
  <c r="DZ11" i="7" s="1"/>
  <c r="BT37" i="1"/>
  <c r="BU690" i="1"/>
  <c r="BW36" i="1"/>
  <c r="BX546" i="1"/>
  <c r="DZ13" i="7" l="1"/>
  <c r="ET25" i="1"/>
  <c r="DZ14" i="7" s="1"/>
  <c r="ET17" i="1"/>
  <c r="ET771" i="1"/>
  <c r="EU511" i="1"/>
  <c r="EU539" i="1"/>
  <c r="EU538" i="1"/>
  <c r="EU20" i="1"/>
  <c r="EA9" i="7" s="1"/>
  <c r="EU541" i="1"/>
  <c r="EU537" i="1"/>
  <c r="EU1165" i="1"/>
  <c r="EU1156" i="1"/>
  <c r="DZ16" i="7"/>
  <c r="ET1118" i="1"/>
  <c r="ET776" i="1"/>
  <c r="DZ17" i="7" s="1"/>
  <c r="BX36" i="1"/>
  <c r="BY546" i="1"/>
  <c r="BV690" i="1"/>
  <c r="BU37" i="1"/>
  <c r="ET772" i="1" l="1"/>
  <c r="ET1114" i="1"/>
  <c r="ET1115" i="1" s="1"/>
  <c r="EA23" i="7"/>
  <c r="EU1214" i="1"/>
  <c r="EA81" i="7" s="1"/>
  <c r="EA63" i="7"/>
  <c r="ET1119" i="1"/>
  <c r="DZ21" i="7" s="1"/>
  <c r="DZ20" i="7"/>
  <c r="EU21" i="1"/>
  <c r="EU684" i="1"/>
  <c r="EU518" i="1"/>
  <c r="EU12" i="1"/>
  <c r="BW690" i="1"/>
  <c r="BV37" i="1"/>
  <c r="BZ546" i="1"/>
  <c r="BY36" i="1"/>
  <c r="EU24" i="1" l="1"/>
  <c r="EU25" i="1" s="1"/>
  <c r="EA14" i="7" s="1"/>
  <c r="EV536" i="1"/>
  <c r="EV1161" i="1"/>
  <c r="EV514" i="1"/>
  <c r="EV515" i="1"/>
  <c r="EV1163" i="1"/>
  <c r="EV513" i="1"/>
  <c r="EV1159" i="1"/>
  <c r="EV1160" i="1"/>
  <c r="EV498" i="1"/>
  <c r="EV1162" i="1"/>
  <c r="EU680" i="1"/>
  <c r="EU16" i="1" s="1"/>
  <c r="EU13" i="1"/>
  <c r="EU14" i="1" s="1"/>
  <c r="EU22" i="1"/>
  <c r="EA11" i="7" s="1"/>
  <c r="EA10" i="7"/>
  <c r="BZ36" i="1"/>
  <c r="CA546" i="1"/>
  <c r="BX690" i="1"/>
  <c r="BW37" i="1"/>
  <c r="EA13" i="7" l="1"/>
  <c r="EU775" i="1"/>
  <c r="EV511" i="1"/>
  <c r="EV539" i="1"/>
  <c r="EV537" i="1"/>
  <c r="EV538" i="1"/>
  <c r="EV541" i="1"/>
  <c r="EV20" i="1"/>
  <c r="EB9" i="7" s="1"/>
  <c r="EU771" i="1"/>
  <c r="EU17" i="1"/>
  <c r="EV1156" i="1"/>
  <c r="EV1165" i="1"/>
  <c r="EU1118" i="1"/>
  <c r="EU776" i="1"/>
  <c r="EA17" i="7" s="1"/>
  <c r="EA16" i="7"/>
  <c r="EV518" i="1"/>
  <c r="EV12" i="1"/>
  <c r="BY690" i="1"/>
  <c r="BX37" i="1"/>
  <c r="CA36" i="1"/>
  <c r="CB546" i="1"/>
  <c r="EB63" i="7" l="1"/>
  <c r="EV21" i="1"/>
  <c r="EV684" i="1"/>
  <c r="EV24" i="1" s="1"/>
  <c r="EU1119" i="1"/>
  <c r="EA21" i="7" s="1"/>
  <c r="EA20" i="7"/>
  <c r="EU772" i="1"/>
  <c r="EU1114" i="1"/>
  <c r="EU1115" i="1" s="1"/>
  <c r="EV680" i="1"/>
  <c r="EV16" i="1" s="1"/>
  <c r="EV13" i="1"/>
  <c r="EV14" i="1" s="1"/>
  <c r="EB23" i="7"/>
  <c r="EV1212" i="1"/>
  <c r="EB43" i="7" s="1"/>
  <c r="CC546" i="1"/>
  <c r="CB36" i="1"/>
  <c r="BY37" i="1"/>
  <c r="BZ690" i="1"/>
  <c r="EB13" i="7" l="1"/>
  <c r="EV25" i="1"/>
  <c r="EB14" i="7" s="1"/>
  <c r="EV775" i="1"/>
  <c r="EV1214" i="1"/>
  <c r="EB81" i="7" s="1"/>
  <c r="EB10" i="7"/>
  <c r="EV22" i="1"/>
  <c r="EB11" i="7" s="1"/>
  <c r="EV17" i="1"/>
  <c r="EV771" i="1"/>
  <c r="EW515" i="1"/>
  <c r="EW1162" i="1"/>
  <c r="EW498" i="1"/>
  <c r="EW513" i="1"/>
  <c r="EW1163" i="1"/>
  <c r="EW536" i="1"/>
  <c r="EW1160" i="1"/>
  <c r="EW1159" i="1"/>
  <c r="EW514" i="1"/>
  <c r="EW1161" i="1"/>
  <c r="CA690" i="1"/>
  <c r="BZ37" i="1"/>
  <c r="CD546" i="1"/>
  <c r="CC36" i="1"/>
  <c r="EW511" i="1" l="1"/>
  <c r="EW1165" i="1"/>
  <c r="EW1156" i="1"/>
  <c r="EV1114" i="1"/>
  <c r="EV1115" i="1" s="1"/>
  <c r="EV772" i="1"/>
  <c r="EV776" i="1"/>
  <c r="EB17" i="7" s="1"/>
  <c r="EV1118" i="1"/>
  <c r="EB16" i="7"/>
  <c r="EW539" i="1"/>
  <c r="EW541" i="1"/>
  <c r="EW538" i="1"/>
  <c r="EW20" i="1"/>
  <c r="EC9" i="7" s="1"/>
  <c r="EW537" i="1"/>
  <c r="CD36" i="1"/>
  <c r="CE546" i="1"/>
  <c r="CB690" i="1"/>
  <c r="CA37" i="1"/>
  <c r="EW12" i="1" l="1"/>
  <c r="EW518" i="1"/>
  <c r="EW21" i="1"/>
  <c r="EW684" i="1"/>
  <c r="EW24" i="1" s="1"/>
  <c r="EB20" i="7"/>
  <c r="EV1119" i="1"/>
  <c r="EB21" i="7" s="1"/>
  <c r="EC63" i="7"/>
  <c r="EC23" i="7"/>
  <c r="EW1214" i="1"/>
  <c r="EC81" i="7" s="1"/>
  <c r="CC690" i="1"/>
  <c r="CB37" i="1"/>
  <c r="CF546" i="1"/>
  <c r="CE36" i="1"/>
  <c r="EW13" i="1" l="1"/>
  <c r="EW14" i="1" s="1"/>
  <c r="EW680" i="1"/>
  <c r="EW16" i="1" s="1"/>
  <c r="EW775" i="1"/>
  <c r="EW25" i="1"/>
  <c r="EC14" i="7" s="1"/>
  <c r="EC13" i="7"/>
  <c r="EX515" i="1"/>
  <c r="EX1159" i="1"/>
  <c r="EX536" i="1"/>
  <c r="EX513" i="1"/>
  <c r="EX511" i="1" s="1"/>
  <c r="EX1160" i="1"/>
  <c r="EX498" i="1"/>
  <c r="EX1161" i="1"/>
  <c r="EX1163" i="1"/>
  <c r="EX514" i="1"/>
  <c r="EX1162" i="1"/>
  <c r="EW22" i="1"/>
  <c r="EC11" i="7" s="1"/>
  <c r="EC10" i="7"/>
  <c r="CG546" i="1"/>
  <c r="CF36" i="1"/>
  <c r="CD690" i="1"/>
  <c r="CC37" i="1"/>
  <c r="EW17" i="1" l="1"/>
  <c r="EW771" i="1"/>
  <c r="EX518" i="1"/>
  <c r="EX12" i="1"/>
  <c r="EX541" i="1"/>
  <c r="EX20" i="1"/>
  <c r="ED9" i="7" s="1"/>
  <c r="EX538" i="1"/>
  <c r="EX537" i="1"/>
  <c r="EX539" i="1"/>
  <c r="EX1165" i="1"/>
  <c r="EX1156" i="1"/>
  <c r="EW776" i="1"/>
  <c r="EC17" i="7" s="1"/>
  <c r="EW1118" i="1"/>
  <c r="EC16" i="7"/>
  <c r="CE690" i="1"/>
  <c r="CD37" i="1"/>
  <c r="CH546" i="1"/>
  <c r="CG36" i="1"/>
  <c r="EW772" i="1" l="1"/>
  <c r="EW1114" i="1"/>
  <c r="EW1115" i="1" s="1"/>
  <c r="EX1214" i="1"/>
  <c r="ED81" i="7" s="1"/>
  <c r="ED23" i="7"/>
  <c r="EW1119" i="1"/>
  <c r="EC21" i="7" s="1"/>
  <c r="EC20" i="7"/>
  <c r="EX21" i="1"/>
  <c r="EX684" i="1"/>
  <c r="EX24" i="1" s="1"/>
  <c r="ED63" i="7"/>
  <c r="EX680" i="1"/>
  <c r="EX16" i="1" s="1"/>
  <c r="EX13" i="1"/>
  <c r="EX14" i="1" s="1"/>
  <c r="CH36" i="1"/>
  <c r="CI546" i="1"/>
  <c r="CF690" i="1"/>
  <c r="CE37" i="1"/>
  <c r="EY514" i="1" l="1"/>
  <c r="EY1163" i="1"/>
  <c r="EY513" i="1"/>
  <c r="EY1159" i="1"/>
  <c r="EY498" i="1"/>
  <c r="EY1161" i="1"/>
  <c r="EY536" i="1"/>
  <c r="EY515" i="1"/>
  <c r="EY1162" i="1"/>
  <c r="EY1160" i="1"/>
  <c r="ED13" i="7"/>
  <c r="EX775" i="1"/>
  <c r="EX25" i="1"/>
  <c r="ED14" i="7" s="1"/>
  <c r="EX771" i="1"/>
  <c r="EX17" i="1"/>
  <c r="ED10" i="7"/>
  <c r="EX22" i="1"/>
  <c r="ED11" i="7" s="1"/>
  <c r="CG690" i="1"/>
  <c r="CF37" i="1"/>
  <c r="CJ546" i="1"/>
  <c r="CI36" i="1"/>
  <c r="EX776" i="1" l="1"/>
  <c r="ED17" i="7" s="1"/>
  <c r="ED16" i="7"/>
  <c r="EX1118" i="1"/>
  <c r="EY1165" i="1"/>
  <c r="EY1156" i="1"/>
  <c r="EY539" i="1"/>
  <c r="EY20" i="1"/>
  <c r="EE9" i="7" s="1"/>
  <c r="EY538" i="1"/>
  <c r="EY537" i="1"/>
  <c r="EY541" i="1"/>
  <c r="EY511" i="1"/>
  <c r="EX772" i="1"/>
  <c r="EX1114" i="1"/>
  <c r="EX1115" i="1" s="1"/>
  <c r="CJ36" i="1"/>
  <c r="CK546" i="1"/>
  <c r="CH690" i="1"/>
  <c r="CG37" i="1"/>
  <c r="EY1212" i="1" l="1"/>
  <c r="EE43" i="7" s="1"/>
  <c r="EE23" i="7"/>
  <c r="ED20" i="7"/>
  <c r="EX1119" i="1"/>
  <c r="ED21" i="7" s="1"/>
  <c r="EY1214" i="1"/>
  <c r="EE81" i="7" s="1"/>
  <c r="EY12" i="1"/>
  <c r="EY518" i="1"/>
  <c r="EY21" i="1"/>
  <c r="EY684" i="1"/>
  <c r="EY24" i="1" s="1"/>
  <c r="EE63" i="7"/>
  <c r="CH37" i="1"/>
  <c r="CI690" i="1"/>
  <c r="CL546" i="1"/>
  <c r="CK36" i="1"/>
  <c r="EY22" i="1" l="1"/>
  <c r="EE11" i="7" s="1"/>
  <c r="EE10" i="7"/>
  <c r="EE13" i="7"/>
  <c r="EY775" i="1"/>
  <c r="EY25" i="1"/>
  <c r="EE14" i="7" s="1"/>
  <c r="EZ514" i="1"/>
  <c r="EZ1159" i="1"/>
  <c r="EZ1160" i="1"/>
  <c r="EZ1161" i="1"/>
  <c r="EZ536" i="1"/>
  <c r="EZ513" i="1"/>
  <c r="EZ1162" i="1"/>
  <c r="EZ498" i="1"/>
  <c r="EZ515" i="1"/>
  <c r="EZ1163" i="1"/>
  <c r="EY13" i="1"/>
  <c r="EY14" i="1" s="1"/>
  <c r="EY680" i="1"/>
  <c r="EY16" i="1" s="1"/>
  <c r="CM546" i="1"/>
  <c r="CL36" i="1"/>
  <c r="CJ690" i="1"/>
  <c r="CI37" i="1"/>
  <c r="EY771" i="1" l="1"/>
  <c r="EY17" i="1"/>
  <c r="EE16" i="7"/>
  <c r="EY1118" i="1"/>
  <c r="EY776" i="1"/>
  <c r="EE17" i="7" s="1"/>
  <c r="EZ511" i="1"/>
  <c r="EZ1165" i="1"/>
  <c r="EZ1156" i="1"/>
  <c r="EZ541" i="1"/>
  <c r="EZ538" i="1"/>
  <c r="EZ537" i="1"/>
  <c r="EZ539" i="1"/>
  <c r="EZ20" i="1"/>
  <c r="EF9" i="7" s="1"/>
  <c r="CK690" i="1"/>
  <c r="CJ37" i="1"/>
  <c r="CN546" i="1"/>
  <c r="CM36" i="1"/>
  <c r="EZ684" i="1" l="1"/>
  <c r="EZ24" i="1" s="1"/>
  <c r="EZ21" i="1"/>
  <c r="EF63" i="7"/>
  <c r="EY1119" i="1"/>
  <c r="EE21" i="7" s="1"/>
  <c r="EE20" i="7"/>
  <c r="EF23" i="7"/>
  <c r="EZ1214" i="1"/>
  <c r="EF81" i="7" s="1"/>
  <c r="EZ12" i="1"/>
  <c r="EZ518" i="1"/>
  <c r="EY1114" i="1"/>
  <c r="EY1115" i="1" s="1"/>
  <c r="EY772" i="1"/>
  <c r="CN36" i="1"/>
  <c r="CO546" i="1"/>
  <c r="CL690" i="1"/>
  <c r="CK37" i="1"/>
  <c r="Q52" i="7"/>
  <c r="R52" i="7"/>
  <c r="P52" i="7"/>
  <c r="M52" i="7"/>
  <c r="N52" i="7"/>
  <c r="O52" i="7"/>
  <c r="L52" i="7"/>
  <c r="K52" i="7"/>
  <c r="FA513" i="1" l="1"/>
  <c r="FA1160" i="1"/>
  <c r="FA498" i="1"/>
  <c r="FA1163" i="1"/>
  <c r="FA515" i="1"/>
  <c r="FA1162" i="1"/>
  <c r="FA1159" i="1"/>
  <c r="FA536" i="1"/>
  <c r="FA514" i="1"/>
  <c r="FA1161" i="1"/>
  <c r="EZ13" i="1"/>
  <c r="EZ14" i="1" s="1"/>
  <c r="EZ680" i="1"/>
  <c r="EZ16" i="1" s="1"/>
  <c r="EF10" i="7"/>
  <c r="EZ22" i="1"/>
  <c r="EF11" i="7" s="1"/>
  <c r="EZ25" i="1"/>
  <c r="EF14" i="7" s="1"/>
  <c r="EF13" i="7"/>
  <c r="EZ775" i="1"/>
  <c r="CM690" i="1"/>
  <c r="CL37" i="1"/>
  <c r="CP546" i="1"/>
  <c r="CO36" i="1"/>
  <c r="AB32" i="6"/>
  <c r="G130" i="19" s="1"/>
  <c r="G52" i="5"/>
  <c r="N30" i="6"/>
  <c r="N32" i="6" s="1"/>
  <c r="N28" i="6"/>
  <c r="Z1252" i="1" s="1"/>
  <c r="EZ17" i="1" l="1"/>
  <c r="EZ771" i="1"/>
  <c r="FA539" i="1"/>
  <c r="FA541" i="1"/>
  <c r="FA537" i="1"/>
  <c r="FA538" i="1"/>
  <c r="FA20" i="1"/>
  <c r="EG9" i="7" s="1"/>
  <c r="FA1165" i="1"/>
  <c r="FA1156" i="1"/>
  <c r="EZ776" i="1"/>
  <c r="EF17" i="7" s="1"/>
  <c r="EF16" i="7"/>
  <c r="EZ1118" i="1"/>
  <c r="FA511" i="1"/>
  <c r="CP36" i="1"/>
  <c r="CQ546" i="1"/>
  <c r="CM37" i="1"/>
  <c r="CN690" i="1"/>
  <c r="H28" i="19"/>
  <c r="Z1276" i="1"/>
  <c r="AA30" i="6"/>
  <c r="Y30" i="6" s="1"/>
  <c r="AC1258" i="1"/>
  <c r="AI1258" i="1"/>
  <c r="AH1258" i="1"/>
  <c r="AK1258" i="1"/>
  <c r="AD1258" i="1"/>
  <c r="AF1258" i="1"/>
  <c r="AJ1258" i="1"/>
  <c r="AE1258" i="1"/>
  <c r="AA1258" i="1"/>
  <c r="AB1258" i="1"/>
  <c r="AG1258" i="1"/>
  <c r="AL1258" i="1"/>
  <c r="G50" i="7"/>
  <c r="Z1258" i="1"/>
  <c r="Z1268" i="1"/>
  <c r="W1252" i="1"/>
  <c r="H27" i="19"/>
  <c r="H110" i="19" s="1"/>
  <c r="H114" i="19" l="1"/>
  <c r="H120" i="19" s="1"/>
  <c r="H122" i="19" s="1"/>
  <c r="P134" i="19"/>
  <c r="L134" i="19"/>
  <c r="H134" i="19"/>
  <c r="Q133" i="19"/>
  <c r="M133" i="19"/>
  <c r="I133" i="19"/>
  <c r="Q134" i="19"/>
  <c r="M134" i="19"/>
  <c r="I134" i="19"/>
  <c r="R133" i="19"/>
  <c r="N133" i="19"/>
  <c r="J133" i="19"/>
  <c r="G133" i="19"/>
  <c r="O134" i="19"/>
  <c r="K134" i="19"/>
  <c r="G134" i="19"/>
  <c r="P133" i="19"/>
  <c r="L133" i="19"/>
  <c r="H133" i="19"/>
  <c r="R134" i="19"/>
  <c r="N134" i="19"/>
  <c r="J134" i="19"/>
  <c r="F134" i="19"/>
  <c r="O133" i="19"/>
  <c r="K133" i="19"/>
  <c r="F133" i="19"/>
  <c r="EZ1119" i="1"/>
  <c r="EF21" i="7" s="1"/>
  <c r="EF20" i="7"/>
  <c r="EG23" i="7"/>
  <c r="FA1214" i="1"/>
  <c r="EG81" i="7" s="1"/>
  <c r="FA21" i="1"/>
  <c r="FA684" i="1"/>
  <c r="FA24" i="1" s="1"/>
  <c r="EZ1114" i="1"/>
  <c r="EZ1115" i="1" s="1"/>
  <c r="EZ772" i="1"/>
  <c r="FA518" i="1"/>
  <c r="FA12" i="1"/>
  <c r="EG63" i="7"/>
  <c r="CO690" i="1"/>
  <c r="CN37" i="1"/>
  <c r="CR546" i="1"/>
  <c r="CQ36" i="1"/>
  <c r="AA41" i="6"/>
  <c r="Y41" i="6" s="1"/>
  <c r="W1276" i="1"/>
  <c r="G51" i="7"/>
  <c r="K73" i="7"/>
  <c r="AF1261" i="1"/>
  <c r="P73" i="7"/>
  <c r="AK1261" i="1"/>
  <c r="I73" i="7"/>
  <c r="AD1261" i="1"/>
  <c r="M73" i="7"/>
  <c r="AH1261" i="1"/>
  <c r="L73" i="7"/>
  <c r="AG1261" i="1"/>
  <c r="AA1261" i="1"/>
  <c r="J73" i="7"/>
  <c r="AE1261" i="1"/>
  <c r="E50" i="7"/>
  <c r="G50" i="5"/>
  <c r="Q73" i="7"/>
  <c r="AL1261" i="1"/>
  <c r="R73" i="7"/>
  <c r="G73" i="5" s="1"/>
  <c r="AM1261" i="1"/>
  <c r="N73" i="7"/>
  <c r="AI1261" i="1"/>
  <c r="H73" i="7"/>
  <c r="AC1261" i="1"/>
  <c r="AA37" i="6"/>
  <c r="Z1270" i="1"/>
  <c r="Z1279" i="1"/>
  <c r="G73" i="7"/>
  <c r="AB1261" i="1"/>
  <c r="O73" i="7"/>
  <c r="AJ1261" i="1"/>
  <c r="F135" i="19" l="1"/>
  <c r="FB498" i="1"/>
  <c r="FB1161" i="1"/>
  <c r="FB536" i="1"/>
  <c r="FB515" i="1"/>
  <c r="FB1163" i="1"/>
  <c r="FB514" i="1"/>
  <c r="FB1159" i="1"/>
  <c r="FB1160" i="1"/>
  <c r="FB513" i="1"/>
  <c r="FB1162" i="1"/>
  <c r="FA25" i="1"/>
  <c r="EG14" i="7" s="1"/>
  <c r="FA775" i="1"/>
  <c r="EG13" i="7"/>
  <c r="FA13" i="1"/>
  <c r="FA14" i="1" s="1"/>
  <c r="FA680" i="1"/>
  <c r="FA16" i="1" s="1"/>
  <c r="EG10" i="7"/>
  <c r="FA22" i="1"/>
  <c r="EG11" i="7" s="1"/>
  <c r="CS546" i="1"/>
  <c r="CR36" i="1"/>
  <c r="CO37" i="1"/>
  <c r="CP690" i="1"/>
  <c r="E51" i="7"/>
  <c r="G51" i="5"/>
  <c r="AE1264" i="1"/>
  <c r="AG1264" i="1"/>
  <c r="AD1264" i="1"/>
  <c r="AF1264" i="1"/>
  <c r="AB1264" i="1"/>
  <c r="AA1264" i="1"/>
  <c r="AJ1264" i="1"/>
  <c r="AA43" i="6"/>
  <c r="Z1281" i="1"/>
  <c r="Z1325" i="1"/>
  <c r="AI1264" i="1"/>
  <c r="E50" i="5"/>
  <c r="AH1264" i="1"/>
  <c r="AK1264" i="1"/>
  <c r="AC1264" i="1"/>
  <c r="S52" i="7"/>
  <c r="AM1258" i="1"/>
  <c r="AL1264" i="1"/>
  <c r="AM1264" i="1"/>
  <c r="FB511" i="1" l="1"/>
  <c r="FA1118" i="1"/>
  <c r="FA776" i="1"/>
  <c r="EG17" i="7" s="1"/>
  <c r="EG16" i="7"/>
  <c r="FB1156" i="1"/>
  <c r="FB1165" i="1"/>
  <c r="FB537" i="1"/>
  <c r="FB20" i="1"/>
  <c r="EH9" i="7" s="1"/>
  <c r="FB538" i="1"/>
  <c r="FB541" i="1"/>
  <c r="FB539" i="1"/>
  <c r="FA17" i="1"/>
  <c r="FA771" i="1"/>
  <c r="FB12" i="1"/>
  <c r="FB518" i="1"/>
  <c r="CQ690" i="1"/>
  <c r="CP37" i="1"/>
  <c r="CS36" i="1"/>
  <c r="CT546" i="1"/>
  <c r="E51" i="5"/>
  <c r="S73" i="7"/>
  <c r="AN1261" i="1"/>
  <c r="O53" i="7"/>
  <c r="H53" i="7"/>
  <c r="S53" i="7"/>
  <c r="P53" i="7"/>
  <c r="M53" i="7"/>
  <c r="Q53" i="7"/>
  <c r="L53" i="7"/>
  <c r="I53" i="7"/>
  <c r="G53" i="7"/>
  <c r="AB34" i="6"/>
  <c r="G131" i="19" s="1"/>
  <c r="AA1268" i="1"/>
  <c r="K53" i="7"/>
  <c r="R53" i="7"/>
  <c r="AA72" i="6"/>
  <c r="Z1327" i="1"/>
  <c r="Z1341" i="1"/>
  <c r="N53" i="7"/>
  <c r="J53" i="7"/>
  <c r="FA1114" i="1" l="1"/>
  <c r="FA1115" i="1" s="1"/>
  <c r="FA772" i="1"/>
  <c r="EH63" i="7"/>
  <c r="Q63" i="5" s="1"/>
  <c r="FB13" i="1"/>
  <c r="FB14" i="1" s="1"/>
  <c r="FB680" i="1"/>
  <c r="FB16" i="1" s="1"/>
  <c r="FB684" i="1"/>
  <c r="FB24" i="1" s="1"/>
  <c r="FB21" i="1"/>
  <c r="EH23" i="7"/>
  <c r="FB1212" i="1"/>
  <c r="FA1119" i="1"/>
  <c r="EG21" i="7" s="1"/>
  <c r="EG20" i="7"/>
  <c r="CU546" i="1"/>
  <c r="CT36" i="1"/>
  <c r="CR690" i="1"/>
  <c r="CQ37" i="1"/>
  <c r="G53" i="5"/>
  <c r="AA1279" i="1"/>
  <c r="AA1270" i="1"/>
  <c r="T52" i="7"/>
  <c r="AN1258" i="1"/>
  <c r="AA82" i="6"/>
  <c r="Z1343" i="1"/>
  <c r="AN1264" i="1"/>
  <c r="FB25" i="1" l="1"/>
  <c r="EH14" i="7" s="1"/>
  <c r="EH13" i="7"/>
  <c r="FB775" i="1"/>
  <c r="FB22" i="1"/>
  <c r="EH11" i="7" s="1"/>
  <c r="EH10" i="7"/>
  <c r="FC515" i="1"/>
  <c r="FC1161" i="1"/>
  <c r="FC1162" i="1"/>
  <c r="FC498" i="1"/>
  <c r="FC1159" i="1"/>
  <c r="FC514" i="1"/>
  <c r="FC1160" i="1"/>
  <c r="FC513" i="1"/>
  <c r="FC511" i="1" s="1"/>
  <c r="FC518" i="1" s="1"/>
  <c r="FC536" i="1"/>
  <c r="FC1163" i="1"/>
  <c r="EH43" i="7"/>
  <c r="FB1214" i="1"/>
  <c r="EH81" i="7" s="1"/>
  <c r="Q81" i="5" s="1"/>
  <c r="FB17" i="1"/>
  <c r="FB771" i="1"/>
  <c r="CS690" i="1"/>
  <c r="CR37" i="1"/>
  <c r="CU36" i="1"/>
  <c r="CV546" i="1"/>
  <c r="T53" i="7"/>
  <c r="T73" i="7"/>
  <c r="AO1261" i="1"/>
  <c r="AA1281" i="1"/>
  <c r="FC12" i="1" l="1"/>
  <c r="FB1114" i="1"/>
  <c r="FB1115" i="1" s="1"/>
  <c r="FB772" i="1"/>
  <c r="EH16" i="7"/>
  <c r="FB776" i="1"/>
  <c r="EH17" i="7" s="1"/>
  <c r="FB1118" i="1"/>
  <c r="FC20" i="1"/>
  <c r="EI9" i="7" s="1"/>
  <c r="FC541" i="1"/>
  <c r="FC538" i="1"/>
  <c r="FC537" i="1"/>
  <c r="FC539" i="1"/>
  <c r="FC1156" i="1"/>
  <c r="FC1165" i="1"/>
  <c r="CV36" i="1"/>
  <c r="CW546" i="1"/>
  <c r="CT690" i="1"/>
  <c r="CS37" i="1"/>
  <c r="FC13" i="1"/>
  <c r="FC14" i="1" s="1"/>
  <c r="FC680" i="1"/>
  <c r="FC16" i="1" s="1"/>
  <c r="AO1264" i="1"/>
  <c r="AA1295" i="1"/>
  <c r="U52" i="7"/>
  <c r="AO1258" i="1"/>
  <c r="EI23" i="7" l="1"/>
  <c r="FC1214" i="1"/>
  <c r="EI81" i="7" s="1"/>
  <c r="EI63" i="7"/>
  <c r="FC21" i="1"/>
  <c r="FC684" i="1"/>
  <c r="FB1119" i="1"/>
  <c r="EH21" i="7" s="1"/>
  <c r="EH20" i="7"/>
  <c r="CU690" i="1"/>
  <c r="CT37" i="1"/>
  <c r="CX546" i="1"/>
  <c r="CW36" i="1"/>
  <c r="FC17" i="1"/>
  <c r="FC771" i="1"/>
  <c r="AA1318" i="1"/>
  <c r="AA1311" i="1"/>
  <c r="G46" i="7"/>
  <c r="AA1303" i="1"/>
  <c r="AA1299" i="1"/>
  <c r="AA1325" i="1"/>
  <c r="U73" i="7"/>
  <c r="AP1261" i="1"/>
  <c r="U53" i="7"/>
  <c r="FC24" i="1" l="1"/>
  <c r="EI13" i="7" s="1"/>
  <c r="FD515" i="1"/>
  <c r="FD536" i="1"/>
  <c r="FD1161" i="1"/>
  <c r="FD513" i="1"/>
  <c r="FD1160" i="1"/>
  <c r="FD1163" i="1"/>
  <c r="FD498" i="1"/>
  <c r="FD1162" i="1"/>
  <c r="FD514" i="1"/>
  <c r="FD1159" i="1"/>
  <c r="FC22" i="1"/>
  <c r="EI11" i="7" s="1"/>
  <c r="EI10" i="7"/>
  <c r="CX36" i="1"/>
  <c r="CY546" i="1"/>
  <c r="CV690" i="1"/>
  <c r="CU37" i="1"/>
  <c r="FC1114" i="1"/>
  <c r="FC1115" i="1" s="1"/>
  <c r="FC772" i="1"/>
  <c r="AA1301" i="1"/>
  <c r="AA1307" i="1"/>
  <c r="V52" i="7"/>
  <c r="AP1258" i="1"/>
  <c r="AA1309" i="1"/>
  <c r="G84" i="7" s="1"/>
  <c r="AA1168" i="1"/>
  <c r="G49" i="7"/>
  <c r="AA1320" i="1"/>
  <c r="AP1264" i="1"/>
  <c r="AA1327" i="1"/>
  <c r="FC25" i="1" l="1"/>
  <c r="EI14" i="7" s="1"/>
  <c r="FC775" i="1"/>
  <c r="FC776" i="1"/>
  <c r="EI17" i="7" s="1"/>
  <c r="EI16" i="7"/>
  <c r="FC1118" i="1"/>
  <c r="FD511" i="1"/>
  <c r="FD1165" i="1"/>
  <c r="FD1156" i="1"/>
  <c r="FD538" i="1"/>
  <c r="FD20" i="1"/>
  <c r="EJ9" i="7" s="1"/>
  <c r="FD541" i="1"/>
  <c r="FD537" i="1"/>
  <c r="FD539" i="1"/>
  <c r="CV37" i="1"/>
  <c r="CW690" i="1"/>
  <c r="CY36" i="1"/>
  <c r="CZ546" i="1"/>
  <c r="G22" i="7"/>
  <c r="AA1173" i="1"/>
  <c r="AA1177" i="1" s="1"/>
  <c r="V53" i="7"/>
  <c r="V73" i="7"/>
  <c r="AQ1261" i="1"/>
  <c r="G83" i="7"/>
  <c r="AB1293" i="1"/>
  <c r="FD12" i="1" l="1"/>
  <c r="FD518" i="1"/>
  <c r="FC1119" i="1"/>
  <c r="EI21" i="7" s="1"/>
  <c r="EI20" i="7"/>
  <c r="EJ63" i="7"/>
  <c r="FD684" i="1"/>
  <c r="FD21" i="1"/>
  <c r="FD1214" i="1"/>
  <c r="EJ81" i="7" s="1"/>
  <c r="EJ23" i="7"/>
  <c r="CZ36" i="1"/>
  <c r="DA546" i="1"/>
  <c r="CX690" i="1"/>
  <c r="CW37" i="1"/>
  <c r="W52" i="7"/>
  <c r="AQ1258" i="1"/>
  <c r="AQ1264" i="1"/>
  <c r="FD24" i="1" l="1"/>
  <c r="FD775" i="1" s="1"/>
  <c r="EJ10" i="7"/>
  <c r="FD22" i="1"/>
  <c r="EJ11" i="7" s="1"/>
  <c r="FD680" i="1"/>
  <c r="FD16" i="1" s="1"/>
  <c r="FD13" i="1"/>
  <c r="FD14" i="1" s="1"/>
  <c r="FE498" i="1"/>
  <c r="FE1161" i="1"/>
  <c r="FE1159" i="1"/>
  <c r="FE514" i="1"/>
  <c r="FE1163" i="1"/>
  <c r="FE515" i="1"/>
  <c r="FE1160" i="1"/>
  <c r="FE536" i="1"/>
  <c r="FE513" i="1"/>
  <c r="FE1162" i="1"/>
  <c r="CX37" i="1"/>
  <c r="CY690" i="1"/>
  <c r="DB546" i="1"/>
  <c r="DA36" i="1"/>
  <c r="W73" i="7"/>
  <c r="AR1261" i="1"/>
  <c r="AA1223" i="1"/>
  <c r="G82" i="7" s="1"/>
  <c r="G24" i="7"/>
  <c r="AB1221" i="1"/>
  <c r="W53" i="7"/>
  <c r="AA1181" i="1"/>
  <c r="FD25" i="1" l="1"/>
  <c r="EJ14" i="7" s="1"/>
  <c r="EJ13" i="7"/>
  <c r="FE511" i="1"/>
  <c r="FE537" i="1"/>
  <c r="FE539" i="1"/>
  <c r="FE538" i="1"/>
  <c r="FE541" i="1"/>
  <c r="FE20" i="1"/>
  <c r="EK9" i="7" s="1"/>
  <c r="FD776" i="1"/>
  <c r="EJ17" i="7" s="1"/>
  <c r="FD1118" i="1"/>
  <c r="EJ16" i="7"/>
  <c r="FE1165" i="1"/>
  <c r="FE1156" i="1"/>
  <c r="FD17" i="1"/>
  <c r="FD771" i="1"/>
  <c r="DC546" i="1"/>
  <c r="DB36" i="1"/>
  <c r="CZ690" i="1"/>
  <c r="CY37" i="1"/>
  <c r="G26" i="7"/>
  <c r="AA1184" i="1"/>
  <c r="H44" i="7"/>
  <c r="AB1235" i="1"/>
  <c r="X52" i="7"/>
  <c r="AR1258" i="1"/>
  <c r="AR1264" i="1"/>
  <c r="FD1114" i="1" l="1"/>
  <c r="FD1115" i="1" s="1"/>
  <c r="FD772" i="1"/>
  <c r="FD1119" i="1"/>
  <c r="EJ21" i="7" s="1"/>
  <c r="EJ20" i="7"/>
  <c r="EK63" i="7"/>
  <c r="FE1212" i="1"/>
  <c r="EK43" i="7" s="1"/>
  <c r="EK23" i="7"/>
  <c r="FE21" i="1"/>
  <c r="FE684" i="1"/>
  <c r="FE12" i="1"/>
  <c r="FE518" i="1"/>
  <c r="DA690" i="1"/>
  <c r="CZ37" i="1"/>
  <c r="DD546" i="1"/>
  <c r="DC36" i="1"/>
  <c r="AB1237" i="1"/>
  <c r="H45" i="7"/>
  <c r="AB1268" i="1"/>
  <c r="G72" i="7"/>
  <c r="X73" i="7"/>
  <c r="AS1261" i="1"/>
  <c r="X53" i="7"/>
  <c r="FE24" i="1" l="1"/>
  <c r="FE775" i="1" s="1"/>
  <c r="FE1214" i="1"/>
  <c r="EK81" i="7" s="1"/>
  <c r="FE22" i="1"/>
  <c r="EK11" i="7" s="1"/>
  <c r="EK10" i="7"/>
  <c r="FE13" i="1"/>
  <c r="FE14" i="1" s="1"/>
  <c r="FE680" i="1"/>
  <c r="FE16" i="1" s="1"/>
  <c r="FF498" i="1"/>
  <c r="FF1159" i="1"/>
  <c r="FF1161" i="1"/>
  <c r="FF515" i="1"/>
  <c r="FF514" i="1"/>
  <c r="FF513" i="1"/>
  <c r="FF1160" i="1"/>
  <c r="FF536" i="1"/>
  <c r="FF1163" i="1"/>
  <c r="FF1162" i="1"/>
  <c r="DE546" i="1"/>
  <c r="DD36" i="1"/>
  <c r="DB690" i="1"/>
  <c r="DA37" i="1"/>
  <c r="AB1279" i="1"/>
  <c r="AB1270" i="1"/>
  <c r="Y52" i="7"/>
  <c r="AS1258" i="1"/>
  <c r="AS1264" i="1"/>
  <c r="FE25" i="1" l="1"/>
  <c r="EK14" i="7" s="1"/>
  <c r="EK13" i="7"/>
  <c r="FF511" i="1"/>
  <c r="FF537" i="1"/>
  <c r="FF539" i="1"/>
  <c r="FF541" i="1"/>
  <c r="FF538" i="1"/>
  <c r="FF20" i="1"/>
  <c r="EL9" i="7" s="1"/>
  <c r="FE17" i="1"/>
  <c r="FE771" i="1"/>
  <c r="FF1165" i="1"/>
  <c r="FF1156" i="1"/>
  <c r="EK16" i="7"/>
  <c r="FE1118" i="1"/>
  <c r="FE776" i="1"/>
  <c r="EK17" i="7" s="1"/>
  <c r="DC690" i="1"/>
  <c r="DB37" i="1"/>
  <c r="DF546" i="1"/>
  <c r="DE36" i="1"/>
  <c r="Y53" i="7"/>
  <c r="Y73" i="7"/>
  <c r="AT1261" i="1"/>
  <c r="AB1281" i="1"/>
  <c r="AB1295" i="1"/>
  <c r="FF518" i="1" l="1"/>
  <c r="FF12" i="1"/>
  <c r="EL23" i="7"/>
  <c r="FF1214" i="1"/>
  <c r="EL81" i="7" s="1"/>
  <c r="FE1119" i="1"/>
  <c r="EK21" i="7" s="1"/>
  <c r="EK20" i="7"/>
  <c r="FE1114" i="1"/>
  <c r="FE1115" i="1" s="1"/>
  <c r="FE772" i="1"/>
  <c r="FF684" i="1"/>
  <c r="FF21" i="1"/>
  <c r="EL63" i="7"/>
  <c r="DG546" i="1"/>
  <c r="DF36" i="1"/>
  <c r="DD690" i="1"/>
  <c r="DC37" i="1"/>
  <c r="H46" i="7"/>
  <c r="AB1303" i="1"/>
  <c r="Z52" i="7"/>
  <c r="AT1258" i="1"/>
  <c r="AT1264" i="1"/>
  <c r="FF24" i="1" l="1"/>
  <c r="FF25" i="1" s="1"/>
  <c r="EL14" i="7" s="1"/>
  <c r="FF13" i="1"/>
  <c r="FF14" i="1" s="1"/>
  <c r="FF680" i="1"/>
  <c r="FF16" i="1" s="1"/>
  <c r="EL10" i="7"/>
  <c r="FF22" i="1"/>
  <c r="EL11" i="7" s="1"/>
  <c r="FG536" i="1"/>
  <c r="FG1160" i="1"/>
  <c r="FG514" i="1"/>
  <c r="FG1163" i="1"/>
  <c r="FG1162" i="1"/>
  <c r="FG513" i="1"/>
  <c r="FG515" i="1"/>
  <c r="FG1161" i="1"/>
  <c r="FG498" i="1"/>
  <c r="FG1159" i="1"/>
  <c r="DE690" i="1"/>
  <c r="DD37" i="1"/>
  <c r="DH546" i="1"/>
  <c r="DG36" i="1"/>
  <c r="AB1168" i="1"/>
  <c r="AB1305" i="1"/>
  <c r="Z73" i="7"/>
  <c r="AU1261" i="1"/>
  <c r="Z53" i="7"/>
  <c r="FF775" i="1" l="1"/>
  <c r="EL13" i="7"/>
  <c r="FG511" i="1"/>
  <c r="FF771" i="1"/>
  <c r="FF17" i="1"/>
  <c r="FG1165" i="1"/>
  <c r="FG1156" i="1"/>
  <c r="FG539" i="1"/>
  <c r="FG537" i="1"/>
  <c r="FG538" i="1"/>
  <c r="FG541" i="1"/>
  <c r="FG20" i="1"/>
  <c r="EM9" i="7" s="1"/>
  <c r="FF1118" i="1"/>
  <c r="FF776" i="1"/>
  <c r="EL17" i="7" s="1"/>
  <c r="EL16" i="7"/>
  <c r="DI546" i="1"/>
  <c r="DH36" i="1"/>
  <c r="DF690" i="1"/>
  <c r="DE37" i="1"/>
  <c r="AA52" i="7"/>
  <c r="AU1258" i="1"/>
  <c r="H48" i="7"/>
  <c r="AB1297" i="1"/>
  <c r="AB1309" i="1"/>
  <c r="H84" i="7" s="1"/>
  <c r="AU1264" i="1"/>
  <c r="H22" i="7"/>
  <c r="AB1173" i="1"/>
  <c r="FG518" i="1" l="1"/>
  <c r="FG12" i="1"/>
  <c r="FF772" i="1"/>
  <c r="FF1114" i="1"/>
  <c r="FF1115" i="1" s="1"/>
  <c r="EL20" i="7"/>
  <c r="FF1119" i="1"/>
  <c r="EL21" i="7" s="1"/>
  <c r="FG21" i="1"/>
  <c r="FG684" i="1"/>
  <c r="EM63" i="7"/>
  <c r="FG1214" i="1"/>
  <c r="EM81" i="7" s="1"/>
  <c r="EM23" i="7"/>
  <c r="DG690" i="1"/>
  <c r="DF37" i="1"/>
  <c r="DJ546" i="1"/>
  <c r="DI36" i="1"/>
  <c r="AB1177" i="1"/>
  <c r="H47" i="7"/>
  <c r="AB1325" i="1"/>
  <c r="AB1318" i="1"/>
  <c r="AB1299" i="1"/>
  <c r="AB1311" i="1"/>
  <c r="AA73" i="7"/>
  <c r="AV1261" i="1"/>
  <c r="AA53" i="7"/>
  <c r="FG24" i="1" l="1"/>
  <c r="EM13" i="7" s="1"/>
  <c r="FG680" i="1"/>
  <c r="FG16" i="1" s="1"/>
  <c r="FG13" i="1"/>
  <c r="FG14" i="1" s="1"/>
  <c r="EM10" i="7"/>
  <c r="FG22" i="1"/>
  <c r="EM11" i="7" s="1"/>
  <c r="FH513" i="1"/>
  <c r="FH1159" i="1"/>
  <c r="FH498" i="1"/>
  <c r="FH536" i="1"/>
  <c r="FH1160" i="1"/>
  <c r="FH515" i="1"/>
  <c r="FH1161" i="1"/>
  <c r="FH1163" i="1"/>
  <c r="FH514" i="1"/>
  <c r="FH1162" i="1"/>
  <c r="DK546" i="1"/>
  <c r="DJ36" i="1"/>
  <c r="DG37" i="1"/>
  <c r="DH690" i="1"/>
  <c r="AB1301" i="1"/>
  <c r="AB1307" i="1"/>
  <c r="AB1320" i="1"/>
  <c r="AB52" i="7"/>
  <c r="AV1258" i="1"/>
  <c r="AB1327" i="1"/>
  <c r="H24" i="7"/>
  <c r="AC1221" i="1"/>
  <c r="AB1223" i="1"/>
  <c r="H82" i="7" s="1"/>
  <c r="AV1264" i="1"/>
  <c r="AB1181" i="1"/>
  <c r="H49" i="7"/>
  <c r="FG25" i="1" l="1"/>
  <c r="EM14" i="7" s="1"/>
  <c r="FG775" i="1"/>
  <c r="FG17" i="1"/>
  <c r="FG771" i="1"/>
  <c r="FH1165" i="1"/>
  <c r="FH1156" i="1"/>
  <c r="FH511" i="1"/>
  <c r="FG1118" i="1"/>
  <c r="EM16" i="7"/>
  <c r="FG776" i="1"/>
  <c r="EM17" i="7" s="1"/>
  <c r="FH537" i="1"/>
  <c r="FH20" i="1"/>
  <c r="EN9" i="7" s="1"/>
  <c r="FH538" i="1"/>
  <c r="FH539" i="1"/>
  <c r="FH541" i="1"/>
  <c r="DI690" i="1"/>
  <c r="DH37" i="1"/>
  <c r="DL546" i="1"/>
  <c r="DK36" i="1"/>
  <c r="AB53" i="7"/>
  <c r="I44" i="7"/>
  <c r="AC1235" i="1"/>
  <c r="H26" i="7"/>
  <c r="AB1184" i="1"/>
  <c r="AB73" i="7"/>
  <c r="AW1261" i="1"/>
  <c r="H83" i="7"/>
  <c r="AC1293" i="1"/>
  <c r="FG772" i="1" l="1"/>
  <c r="FG1114" i="1"/>
  <c r="FG1115" i="1" s="1"/>
  <c r="FG1119" i="1"/>
  <c r="EM21" i="7" s="1"/>
  <c r="EM20" i="7"/>
  <c r="FH684" i="1"/>
  <c r="FH24" i="1" s="1"/>
  <c r="FH21" i="1"/>
  <c r="FH12" i="1"/>
  <c r="FH518" i="1"/>
  <c r="EN63" i="7"/>
  <c r="FH1212" i="1"/>
  <c r="EN23" i="7"/>
  <c r="DL36" i="1"/>
  <c r="DM546" i="1"/>
  <c r="DJ690" i="1"/>
  <c r="DI37" i="1"/>
  <c r="AW1264" i="1"/>
  <c r="H72" i="7"/>
  <c r="I45" i="7"/>
  <c r="AC1268" i="1"/>
  <c r="AC1237" i="1"/>
  <c r="AC52" i="7"/>
  <c r="AW1258" i="1"/>
  <c r="EN43" i="7" l="1"/>
  <c r="FH1214" i="1"/>
  <c r="EN81" i="7" s="1"/>
  <c r="FI513" i="1"/>
  <c r="FI1163" i="1"/>
  <c r="FI1160" i="1"/>
  <c r="FI536" i="1"/>
  <c r="FI1162" i="1"/>
  <c r="FI515" i="1"/>
  <c r="FI1161" i="1"/>
  <c r="FI498" i="1"/>
  <c r="FI514" i="1"/>
  <c r="FI1159" i="1"/>
  <c r="EN10" i="7"/>
  <c r="FH22" i="1"/>
  <c r="EN11" i="7" s="1"/>
  <c r="EN13" i="7"/>
  <c r="FH775" i="1"/>
  <c r="FH25" i="1"/>
  <c r="EN14" i="7" s="1"/>
  <c r="FH13" i="1"/>
  <c r="FH14" i="1" s="1"/>
  <c r="FH680" i="1"/>
  <c r="FH16" i="1" s="1"/>
  <c r="DK690" i="1"/>
  <c r="DJ37" i="1"/>
  <c r="DN546" i="1"/>
  <c r="DM36" i="1"/>
  <c r="AC53" i="7"/>
  <c r="AC73" i="7"/>
  <c r="AX1261" i="1"/>
  <c r="AC1279" i="1"/>
  <c r="AC1270" i="1"/>
  <c r="FH1118" i="1" l="1"/>
  <c r="FH776" i="1"/>
  <c r="EN17" i="7" s="1"/>
  <c r="EN16" i="7"/>
  <c r="FI1165" i="1"/>
  <c r="FI1156" i="1"/>
  <c r="FH771" i="1"/>
  <c r="FH17" i="1"/>
  <c r="FI511" i="1"/>
  <c r="FI537" i="1"/>
  <c r="FI538" i="1"/>
  <c r="FI539" i="1"/>
  <c r="FI541" i="1"/>
  <c r="FI20" i="1"/>
  <c r="EO9" i="7" s="1"/>
  <c r="DN36" i="1"/>
  <c r="DO546" i="1"/>
  <c r="DL690" i="1"/>
  <c r="DK37" i="1"/>
  <c r="AX1264" i="1"/>
  <c r="AC1281" i="1"/>
  <c r="AC1295" i="1"/>
  <c r="AD52" i="7"/>
  <c r="AX1258" i="1"/>
  <c r="AY1255" i="1" s="1"/>
  <c r="FI684" i="1" l="1"/>
  <c r="FI24" i="1" s="1"/>
  <c r="FI21" i="1"/>
  <c r="FI518" i="1"/>
  <c r="FI12" i="1"/>
  <c r="EO23" i="7"/>
  <c r="FI1214" i="1"/>
  <c r="EO81" i="7" s="1"/>
  <c r="FH772" i="1"/>
  <c r="FH1114" i="1"/>
  <c r="FH1115" i="1" s="1"/>
  <c r="EO63" i="7"/>
  <c r="EN20" i="7"/>
  <c r="FH1119" i="1"/>
  <c r="EN21" i="7" s="1"/>
  <c r="DM690" i="1"/>
  <c r="DL37" i="1"/>
  <c r="DP546" i="1"/>
  <c r="DO36" i="1"/>
  <c r="AD53" i="7"/>
  <c r="I46" i="7"/>
  <c r="AC1303" i="1"/>
  <c r="AD73" i="7"/>
  <c r="H73" i="5" s="1"/>
  <c r="AY1261" i="1"/>
  <c r="FI680" i="1" l="1"/>
  <c r="FI16" i="1" s="1"/>
  <c r="FI13" i="1"/>
  <c r="FI14" i="1" s="1"/>
  <c r="FI22" i="1"/>
  <c r="EO11" i="7" s="1"/>
  <c r="EO10" i="7"/>
  <c r="FJ513" i="1"/>
  <c r="FJ1161" i="1"/>
  <c r="FJ515" i="1"/>
  <c r="FJ1162" i="1"/>
  <c r="FJ1160" i="1"/>
  <c r="FJ498" i="1"/>
  <c r="FJ1163" i="1"/>
  <c r="FJ514" i="1"/>
  <c r="FJ536" i="1"/>
  <c r="FJ1159" i="1"/>
  <c r="FI775" i="1"/>
  <c r="FI25" i="1"/>
  <c r="EO14" i="7" s="1"/>
  <c r="EO13" i="7"/>
  <c r="DQ546" i="1"/>
  <c r="DP36" i="1"/>
  <c r="DN690" i="1"/>
  <c r="DM37" i="1"/>
  <c r="AE52" i="7"/>
  <c r="AY1258" i="1"/>
  <c r="AZ1255" i="1" s="1"/>
  <c r="AY1264" i="1"/>
  <c r="AC1168" i="1"/>
  <c r="AC1305" i="1"/>
  <c r="FI1118" i="1" l="1"/>
  <c r="EO16" i="7"/>
  <c r="FI776" i="1"/>
  <c r="EO17" i="7" s="1"/>
  <c r="FJ1165" i="1"/>
  <c r="FJ1156" i="1"/>
  <c r="FJ539" i="1"/>
  <c r="FJ541" i="1"/>
  <c r="FJ538" i="1"/>
  <c r="FJ537" i="1"/>
  <c r="FJ20" i="1"/>
  <c r="EP9" i="7" s="1"/>
  <c r="FJ511" i="1"/>
  <c r="FI17" i="1"/>
  <c r="FI771" i="1"/>
  <c r="DN37" i="1"/>
  <c r="DO690" i="1"/>
  <c r="DR546" i="1"/>
  <c r="DQ36" i="1"/>
  <c r="I48" i="7"/>
  <c r="AC1297" i="1"/>
  <c r="AE73" i="7"/>
  <c r="AZ1261" i="1"/>
  <c r="AC1309" i="1"/>
  <c r="I84" i="7" s="1"/>
  <c r="I22" i="7"/>
  <c r="AC1173" i="1"/>
  <c r="AE53" i="7"/>
  <c r="FJ1214" i="1" l="1"/>
  <c r="EP81" i="7" s="1"/>
  <c r="EP23" i="7"/>
  <c r="FJ518" i="1"/>
  <c r="FJ12" i="1"/>
  <c r="FJ684" i="1"/>
  <c r="FJ24" i="1" s="1"/>
  <c r="FJ21" i="1"/>
  <c r="FI772" i="1"/>
  <c r="FI1114" i="1"/>
  <c r="FI1115" i="1" s="1"/>
  <c r="EP63" i="7"/>
  <c r="FI1119" i="1"/>
  <c r="EO21" i="7" s="1"/>
  <c r="EO20" i="7"/>
  <c r="DS546" i="1"/>
  <c r="DR36" i="1"/>
  <c r="DP690" i="1"/>
  <c r="DO37" i="1"/>
  <c r="AC1177" i="1"/>
  <c r="AF52" i="7"/>
  <c r="AZ1258" i="1"/>
  <c r="BA1255" i="1" s="1"/>
  <c r="AZ1264" i="1"/>
  <c r="I47" i="7"/>
  <c r="AC1318" i="1"/>
  <c r="AC1311" i="1"/>
  <c r="AC1325" i="1"/>
  <c r="AC1299" i="1"/>
  <c r="FJ13" i="1" l="1"/>
  <c r="FJ14" i="1" s="1"/>
  <c r="FJ680" i="1"/>
  <c r="FJ16" i="1" s="1"/>
  <c r="FK514" i="1"/>
  <c r="FK1162" i="1"/>
  <c r="FK515" i="1"/>
  <c r="FK513" i="1"/>
  <c r="FK511" i="1" s="1"/>
  <c r="FK1163" i="1"/>
  <c r="FK536" i="1"/>
  <c r="FK1161" i="1"/>
  <c r="FK1159" i="1"/>
  <c r="FK498" i="1"/>
  <c r="FK1160" i="1"/>
  <c r="FJ22" i="1"/>
  <c r="EP11" i="7" s="1"/>
  <c r="EP10" i="7"/>
  <c r="EP13" i="7"/>
  <c r="FJ775" i="1"/>
  <c r="FJ25" i="1"/>
  <c r="EP14" i="7" s="1"/>
  <c r="DQ690" i="1"/>
  <c r="DP37" i="1"/>
  <c r="DT546" i="1"/>
  <c r="DS36" i="1"/>
  <c r="FK12" i="1"/>
  <c r="FK518" i="1"/>
  <c r="AC1181" i="1"/>
  <c r="AC1184" i="1" s="1"/>
  <c r="AF73" i="7"/>
  <c r="BA1261" i="1"/>
  <c r="AC1301" i="1"/>
  <c r="AC1307" i="1"/>
  <c r="I24" i="7"/>
  <c r="AD1221" i="1"/>
  <c r="AC1223" i="1"/>
  <c r="I82" i="7" s="1"/>
  <c r="AF53" i="7"/>
  <c r="AC1327" i="1"/>
  <c r="I49" i="7"/>
  <c r="AC1320" i="1"/>
  <c r="FJ1118" i="1" l="1"/>
  <c r="EP16" i="7"/>
  <c r="FJ776" i="1"/>
  <c r="EP17" i="7" s="1"/>
  <c r="FK538" i="1"/>
  <c r="FK539" i="1"/>
  <c r="FK20" i="1"/>
  <c r="EQ9" i="7" s="1"/>
  <c r="FK537" i="1"/>
  <c r="FK541" i="1"/>
  <c r="FK1165" i="1"/>
  <c r="FK1156" i="1"/>
  <c r="FJ17" i="1"/>
  <c r="FJ771" i="1"/>
  <c r="DU546" i="1"/>
  <c r="DT36" i="1"/>
  <c r="DQ37" i="1"/>
  <c r="DR690" i="1"/>
  <c r="FK680" i="1"/>
  <c r="FK16" i="1" s="1"/>
  <c r="FK13" i="1"/>
  <c r="FK14" i="1" s="1"/>
  <c r="I26" i="7"/>
  <c r="J44" i="7"/>
  <c r="AD1235" i="1"/>
  <c r="AG52" i="7"/>
  <c r="BA1258" i="1"/>
  <c r="BB1255" i="1" s="1"/>
  <c r="BA1264" i="1"/>
  <c r="I83" i="7"/>
  <c r="AD1293" i="1"/>
  <c r="I72" i="7"/>
  <c r="EQ63" i="7" l="1"/>
  <c r="FJ1114" i="1"/>
  <c r="FJ1115" i="1" s="1"/>
  <c r="FJ772" i="1"/>
  <c r="FK684" i="1"/>
  <c r="FK24" i="1" s="1"/>
  <c r="FK21" i="1"/>
  <c r="FK1212" i="1"/>
  <c r="EQ23" i="7"/>
  <c r="FJ1119" i="1"/>
  <c r="EP21" i="7" s="1"/>
  <c r="EP20" i="7"/>
  <c r="DS690" i="1"/>
  <c r="DR37" i="1"/>
  <c r="DV546" i="1"/>
  <c r="DU36" i="1"/>
  <c r="FK17" i="1"/>
  <c r="FK771" i="1"/>
  <c r="AG73" i="7"/>
  <c r="BB1261" i="1"/>
  <c r="AG53" i="7"/>
  <c r="J45" i="7"/>
  <c r="AD1268" i="1"/>
  <c r="AD1237" i="1"/>
  <c r="EQ43" i="7" l="1"/>
  <c r="FK1214" i="1"/>
  <c r="EQ81" i="7" s="1"/>
  <c r="FK22" i="1"/>
  <c r="EQ11" i="7" s="1"/>
  <c r="EQ10" i="7"/>
  <c r="FK25" i="1"/>
  <c r="EQ14" i="7" s="1"/>
  <c r="FK775" i="1"/>
  <c r="EQ13" i="7"/>
  <c r="FL514" i="1"/>
  <c r="FL536" i="1"/>
  <c r="FL1161" i="1"/>
  <c r="FL1162" i="1"/>
  <c r="FL513" i="1"/>
  <c r="FL1163" i="1"/>
  <c r="FL515" i="1"/>
  <c r="FL1160" i="1"/>
  <c r="FL498" i="1"/>
  <c r="FL1159" i="1"/>
  <c r="DW546" i="1"/>
  <c r="DV36" i="1"/>
  <c r="DS37" i="1"/>
  <c r="DT690" i="1"/>
  <c r="FK1114" i="1"/>
  <c r="FK1115" i="1" s="1"/>
  <c r="FK772" i="1"/>
  <c r="BB1264" i="1"/>
  <c r="AD1279" i="1"/>
  <c r="AD1270" i="1"/>
  <c r="AH52" i="7"/>
  <c r="BB1258" i="1"/>
  <c r="BC1255" i="1" s="1"/>
  <c r="FL511" i="1" l="1"/>
  <c r="FK776" i="1"/>
  <c r="EQ17" i="7" s="1"/>
  <c r="EQ16" i="7"/>
  <c r="FK1118" i="1"/>
  <c r="FL1156" i="1"/>
  <c r="FL1165" i="1"/>
  <c r="FL539" i="1"/>
  <c r="FL541" i="1"/>
  <c r="FL20" i="1"/>
  <c r="ER9" i="7" s="1"/>
  <c r="FL538" i="1"/>
  <c r="FL537" i="1"/>
  <c r="DU690" i="1"/>
  <c r="DT37" i="1"/>
  <c r="DW36" i="1"/>
  <c r="DX546" i="1"/>
  <c r="AH73" i="7"/>
  <c r="BC1261" i="1"/>
  <c r="AD1281" i="1"/>
  <c r="AD1295" i="1"/>
  <c r="AH53" i="7"/>
  <c r="FL21" i="1" l="1"/>
  <c r="FL684" i="1"/>
  <c r="FL24" i="1" s="1"/>
  <c r="EQ20" i="7"/>
  <c r="FK1119" i="1"/>
  <c r="EQ21" i="7" s="1"/>
  <c r="FL1214" i="1"/>
  <c r="ER81" i="7" s="1"/>
  <c r="ER23" i="7"/>
  <c r="ER63" i="7"/>
  <c r="FL518" i="1"/>
  <c r="FL12" i="1"/>
  <c r="DX36" i="1"/>
  <c r="DY546" i="1"/>
  <c r="DV690" i="1"/>
  <c r="DU37" i="1"/>
  <c r="J46" i="7"/>
  <c r="AD1303" i="1"/>
  <c r="AI52" i="7"/>
  <c r="BC1258" i="1"/>
  <c r="BD1255" i="1" s="1"/>
  <c r="BC1264" i="1"/>
  <c r="FM498" i="1" l="1"/>
  <c r="FM513" i="1"/>
  <c r="FM1159" i="1"/>
  <c r="FM514" i="1"/>
  <c r="FM1162" i="1"/>
  <c r="FM1161" i="1"/>
  <c r="FM515" i="1"/>
  <c r="FM1163" i="1"/>
  <c r="FM536" i="1"/>
  <c r="FM1160" i="1"/>
  <c r="FL775" i="1"/>
  <c r="FL25" i="1"/>
  <c r="ER14" i="7" s="1"/>
  <c r="ER13" i="7"/>
  <c r="FL13" i="1"/>
  <c r="FL14" i="1" s="1"/>
  <c r="FL680" i="1"/>
  <c r="FL16" i="1" s="1"/>
  <c r="ER10" i="7"/>
  <c r="FL22" i="1"/>
  <c r="ER11" i="7" s="1"/>
  <c r="DW690" i="1"/>
  <c r="DV37" i="1"/>
  <c r="DY36" i="1"/>
  <c r="DZ546" i="1"/>
  <c r="BD1261" i="1"/>
  <c r="AI73" i="7"/>
  <c r="AI53" i="7"/>
  <c r="AD1168" i="1"/>
  <c r="AD1305" i="1"/>
  <c r="FL17" i="1" l="1"/>
  <c r="FL771" i="1"/>
  <c r="FL776" i="1"/>
  <c r="ER17" i="7" s="1"/>
  <c r="ER16" i="7"/>
  <c r="FL1118" i="1"/>
  <c r="FM1165" i="1"/>
  <c r="FM1156" i="1"/>
  <c r="FM511" i="1"/>
  <c r="FM20" i="1"/>
  <c r="ES9" i="7" s="1"/>
  <c r="FM541" i="1"/>
  <c r="FM539" i="1"/>
  <c r="FM537" i="1"/>
  <c r="FM538" i="1"/>
  <c r="DZ36" i="1"/>
  <c r="EA546" i="1"/>
  <c r="DX690" i="1"/>
  <c r="DW37" i="1"/>
  <c r="J48" i="7"/>
  <c r="AD1297" i="1"/>
  <c r="AD1309" i="1"/>
  <c r="J84" i="7" s="1"/>
  <c r="J22" i="7"/>
  <c r="AD1173" i="1"/>
  <c r="AJ52" i="7"/>
  <c r="BD1258" i="1"/>
  <c r="BE1255" i="1" s="1"/>
  <c r="BD1264" i="1"/>
  <c r="FM12" i="1" l="1"/>
  <c r="FM518" i="1"/>
  <c r="ES63" i="7"/>
  <c r="FM684" i="1"/>
  <c r="FM24" i="1" s="1"/>
  <c r="FM21" i="1"/>
  <c r="ES23" i="7"/>
  <c r="FM1214" i="1"/>
  <c r="ES81" i="7" s="1"/>
  <c r="FL1114" i="1"/>
  <c r="FL1115" i="1" s="1"/>
  <c r="FL772" i="1"/>
  <c r="ER20" i="7"/>
  <c r="FL1119" i="1"/>
  <c r="ER21" i="7" s="1"/>
  <c r="DX37" i="1"/>
  <c r="DY690" i="1"/>
  <c r="EB546" i="1"/>
  <c r="EA36" i="1"/>
  <c r="AD1177" i="1"/>
  <c r="AJ73" i="7"/>
  <c r="BE1261" i="1"/>
  <c r="J47" i="7"/>
  <c r="AD1325" i="1"/>
  <c r="AD1318" i="1"/>
  <c r="AD1299" i="1"/>
  <c r="AD1311" i="1"/>
  <c r="AJ53" i="7"/>
  <c r="FN536" i="1" l="1"/>
  <c r="FN1160" i="1"/>
  <c r="FN1159" i="1"/>
  <c r="FN513" i="1"/>
  <c r="FN1161" i="1"/>
  <c r="FN498" i="1"/>
  <c r="FN1163" i="1"/>
  <c r="FN515" i="1"/>
  <c r="FN514" i="1"/>
  <c r="FN1162" i="1"/>
  <c r="FM22" i="1"/>
  <c r="ES11" i="7" s="1"/>
  <c r="ES10" i="7"/>
  <c r="FM13" i="1"/>
  <c r="FM14" i="1" s="1"/>
  <c r="FM680" i="1"/>
  <c r="FM16" i="1" s="1"/>
  <c r="FM775" i="1"/>
  <c r="FM25" i="1"/>
  <c r="ES14" i="7" s="1"/>
  <c r="ES13" i="7"/>
  <c r="EC546" i="1"/>
  <c r="EB36" i="1"/>
  <c r="DZ690" i="1"/>
  <c r="DY37" i="1"/>
  <c r="AD1181" i="1"/>
  <c r="AD1184" i="1" s="1"/>
  <c r="AD1301" i="1"/>
  <c r="AD1307" i="1"/>
  <c r="BE1264" i="1"/>
  <c r="AD1320" i="1"/>
  <c r="AD1327" i="1"/>
  <c r="AK52" i="7"/>
  <c r="BE1258" i="1"/>
  <c r="BF1255" i="1" s="1"/>
  <c r="J24" i="7"/>
  <c r="AE1221" i="1"/>
  <c r="AD1223" i="1"/>
  <c r="J82" i="7" s="1"/>
  <c r="J49" i="7"/>
  <c r="FN511" i="1" l="1"/>
  <c r="FM1118" i="1"/>
  <c r="FM776" i="1"/>
  <c r="ES17" i="7" s="1"/>
  <c r="ES16" i="7"/>
  <c r="FN1156" i="1"/>
  <c r="FN1165" i="1"/>
  <c r="FM771" i="1"/>
  <c r="FM17" i="1"/>
  <c r="FN20" i="1"/>
  <c r="ET9" i="7" s="1"/>
  <c r="FN541" i="1"/>
  <c r="FN537" i="1"/>
  <c r="FN539" i="1"/>
  <c r="FN538" i="1"/>
  <c r="EA690" i="1"/>
  <c r="DZ37" i="1"/>
  <c r="EC36" i="1"/>
  <c r="ED546" i="1"/>
  <c r="J26" i="7"/>
  <c r="J83" i="7"/>
  <c r="AE1293" i="1"/>
  <c r="AK73" i="7"/>
  <c r="BF1261" i="1"/>
  <c r="J72" i="7"/>
  <c r="AK53" i="7"/>
  <c r="K44" i="7"/>
  <c r="AE1235" i="1"/>
  <c r="FM1114" i="1" l="1"/>
  <c r="FM1115" i="1" s="1"/>
  <c r="FM772" i="1"/>
  <c r="FN21" i="1"/>
  <c r="FN684" i="1"/>
  <c r="FN24" i="1" s="1"/>
  <c r="FN1212" i="1"/>
  <c r="ET23" i="7"/>
  <c r="FM1119" i="1"/>
  <c r="ES21" i="7" s="1"/>
  <c r="ES20" i="7"/>
  <c r="ET63" i="7"/>
  <c r="R63" i="5" s="1"/>
  <c r="FN12" i="1"/>
  <c r="FN518" i="1"/>
  <c r="ED36" i="1"/>
  <c r="EE546" i="1"/>
  <c r="EA37" i="1"/>
  <c r="EB690" i="1"/>
  <c r="K45" i="7"/>
  <c r="AE1268" i="1"/>
  <c r="AE1237" i="1"/>
  <c r="AL52" i="7"/>
  <c r="BF1258" i="1"/>
  <c r="BG1255" i="1" s="1"/>
  <c r="BF1264" i="1"/>
  <c r="FN680" i="1" l="1"/>
  <c r="FN16" i="1" s="1"/>
  <c r="FN13" i="1"/>
  <c r="FN14" i="1" s="1"/>
  <c r="ET13" i="7"/>
  <c r="FN775" i="1"/>
  <c r="FN25" i="1"/>
  <c r="ET14" i="7" s="1"/>
  <c r="ET10" i="7"/>
  <c r="FN22" i="1"/>
  <c r="ET11" i="7" s="1"/>
  <c r="FO536" i="1"/>
  <c r="FO1159" i="1"/>
  <c r="FO514" i="1"/>
  <c r="FO515" i="1"/>
  <c r="FO1163" i="1"/>
  <c r="FO513" i="1"/>
  <c r="FO1161" i="1"/>
  <c r="FO1160" i="1"/>
  <c r="FO498" i="1"/>
  <c r="FO1162" i="1"/>
  <c r="ET43" i="7"/>
  <c r="FN1214" i="1"/>
  <c r="ET81" i="7" s="1"/>
  <c r="R81" i="5" s="1"/>
  <c r="EC690" i="1"/>
  <c r="EB37" i="1"/>
  <c r="EF546" i="1"/>
  <c r="EE36" i="1"/>
  <c r="AL53" i="7"/>
  <c r="BG1261" i="1"/>
  <c r="AL73" i="7"/>
  <c r="AE1279" i="1"/>
  <c r="AE1270" i="1"/>
  <c r="FO20" i="1" l="1"/>
  <c r="EU9" i="7" s="1"/>
  <c r="FO541" i="1"/>
  <c r="FO539" i="1"/>
  <c r="FO538" i="1"/>
  <c r="FO537" i="1"/>
  <c r="ET16" i="7"/>
  <c r="FN1118" i="1"/>
  <c r="FN776" i="1"/>
  <c r="ET17" i="7" s="1"/>
  <c r="FO511" i="1"/>
  <c r="FO1165" i="1"/>
  <c r="FO1156" i="1"/>
  <c r="FN771" i="1"/>
  <c r="FN17" i="1"/>
  <c r="EF36" i="1"/>
  <c r="EG546" i="1"/>
  <c r="ED690" i="1"/>
  <c r="EC37" i="1"/>
  <c r="BG1264" i="1"/>
  <c r="AM52" i="7"/>
  <c r="BG1258" i="1"/>
  <c r="BH1255" i="1" s="1"/>
  <c r="AE1281" i="1"/>
  <c r="AE1295" i="1"/>
  <c r="FO518" i="1" l="1"/>
  <c r="FO12" i="1"/>
  <c r="FN772" i="1"/>
  <c r="FN1114" i="1"/>
  <c r="FN1115" i="1" s="1"/>
  <c r="EU63" i="7"/>
  <c r="FN1119" i="1"/>
  <c r="ET21" i="7" s="1"/>
  <c r="ET20" i="7"/>
  <c r="FO1214" i="1"/>
  <c r="EU81" i="7" s="1"/>
  <c r="EU23" i="7"/>
  <c r="FO684" i="1"/>
  <c r="FO24" i="1" s="1"/>
  <c r="FO21" i="1"/>
  <c r="ED37" i="1"/>
  <c r="EE690" i="1"/>
  <c r="EH546" i="1"/>
  <c r="EG36" i="1"/>
  <c r="K46" i="7"/>
  <c r="AE1303" i="1"/>
  <c r="AM73" i="7"/>
  <c r="BH1261" i="1"/>
  <c r="AM53" i="7"/>
  <c r="FO22" i="1" l="1"/>
  <c r="EU11" i="7" s="1"/>
  <c r="EU10" i="7"/>
  <c r="FO25" i="1"/>
  <c r="EU14" i="7" s="1"/>
  <c r="EU13" i="7"/>
  <c r="FO775" i="1"/>
  <c r="FP515" i="1"/>
  <c r="FP536" i="1"/>
  <c r="FP513" i="1"/>
  <c r="FP1160" i="1"/>
  <c r="FP1159" i="1"/>
  <c r="FP514" i="1"/>
  <c r="FP1161" i="1"/>
  <c r="FP1163" i="1"/>
  <c r="FP498" i="1"/>
  <c r="FP1162" i="1"/>
  <c r="FO13" i="1"/>
  <c r="FO14" i="1" s="1"/>
  <c r="FO680" i="1"/>
  <c r="FO16" i="1" s="1"/>
  <c r="EI546" i="1"/>
  <c r="EH36" i="1"/>
  <c r="EF690" i="1"/>
  <c r="EE37" i="1"/>
  <c r="AE1168" i="1"/>
  <c r="AE1305" i="1"/>
  <c r="AE1309" i="1" s="1"/>
  <c r="K84" i="7" s="1"/>
  <c r="AN52" i="7"/>
  <c r="BH1258" i="1"/>
  <c r="BI1255" i="1" s="1"/>
  <c r="BH1264" i="1"/>
  <c r="FP511" i="1" l="1"/>
  <c r="FP537" i="1"/>
  <c r="FP539" i="1"/>
  <c r="FP538" i="1"/>
  <c r="FP20" i="1"/>
  <c r="EV9" i="7" s="1"/>
  <c r="FP541" i="1"/>
  <c r="FP1165" i="1"/>
  <c r="FP1156" i="1"/>
  <c r="FO771" i="1"/>
  <c r="FO17" i="1"/>
  <c r="FO776" i="1"/>
  <c r="EU17" i="7" s="1"/>
  <c r="FO1118" i="1"/>
  <c r="EU16" i="7"/>
  <c r="EF37" i="1"/>
  <c r="EG690" i="1"/>
  <c r="EI36" i="1"/>
  <c r="EJ546" i="1"/>
  <c r="K22" i="7"/>
  <c r="AE1173" i="1"/>
  <c r="AN73" i="7"/>
  <c r="BI1261" i="1"/>
  <c r="AN53" i="7"/>
  <c r="K48" i="7"/>
  <c r="AE1297" i="1"/>
  <c r="EV23" i="7" l="1"/>
  <c r="FP1214" i="1"/>
  <c r="EV81" i="7" s="1"/>
  <c r="EU20" i="7"/>
  <c r="FO1119" i="1"/>
  <c r="EU21" i="7" s="1"/>
  <c r="EV63" i="7"/>
  <c r="FP684" i="1"/>
  <c r="FP24" i="1" s="1"/>
  <c r="FP21" i="1"/>
  <c r="FO1114" i="1"/>
  <c r="FO1115" i="1" s="1"/>
  <c r="FO772" i="1"/>
  <c r="FP12" i="1"/>
  <c r="FP518" i="1"/>
  <c r="EJ36" i="1"/>
  <c r="EK546" i="1"/>
  <c r="EH690" i="1"/>
  <c r="EG37" i="1"/>
  <c r="AE1177" i="1"/>
  <c r="AO52" i="7"/>
  <c r="BI1258" i="1"/>
  <c r="BJ1255" i="1" s="1"/>
  <c r="BI1264" i="1"/>
  <c r="K47" i="7"/>
  <c r="AE1325" i="1"/>
  <c r="AE1299" i="1"/>
  <c r="AE1318" i="1"/>
  <c r="AE1311" i="1"/>
  <c r="FP775" i="1" l="1"/>
  <c r="FP25" i="1"/>
  <c r="EV14" i="7" s="1"/>
  <c r="EV13" i="7"/>
  <c r="EV10" i="7"/>
  <c r="FP22" i="1"/>
  <c r="EV11" i="7" s="1"/>
  <c r="FQ536" i="1"/>
  <c r="FQ1162" i="1"/>
  <c r="FQ513" i="1"/>
  <c r="FQ515" i="1"/>
  <c r="FQ1161" i="1"/>
  <c r="FQ498" i="1"/>
  <c r="FQ1160" i="1"/>
  <c r="FQ1163" i="1"/>
  <c r="FQ514" i="1"/>
  <c r="FQ1159" i="1"/>
  <c r="FP13" i="1"/>
  <c r="FP14" i="1" s="1"/>
  <c r="FP680" i="1"/>
  <c r="FP16" i="1" s="1"/>
  <c r="EI690" i="1"/>
  <c r="EH37" i="1"/>
  <c r="EL546" i="1"/>
  <c r="EK36" i="1"/>
  <c r="AE1181" i="1"/>
  <c r="K26" i="7" s="1"/>
  <c r="AE1327" i="1"/>
  <c r="AO73" i="7"/>
  <c r="BJ1261" i="1"/>
  <c r="K49" i="7"/>
  <c r="AE1320" i="1"/>
  <c r="K24" i="7"/>
  <c r="AF1221" i="1"/>
  <c r="AE1223" i="1"/>
  <c r="K82" i="7" s="1"/>
  <c r="AE1301" i="1"/>
  <c r="AE1307" i="1"/>
  <c r="AO53" i="7"/>
  <c r="FQ511" i="1" l="1"/>
  <c r="FQ1165" i="1"/>
  <c r="FQ1156" i="1"/>
  <c r="FQ537" i="1"/>
  <c r="FQ541" i="1"/>
  <c r="FQ538" i="1"/>
  <c r="FQ20" i="1"/>
  <c r="EW9" i="7" s="1"/>
  <c r="FQ539" i="1"/>
  <c r="FP771" i="1"/>
  <c r="FP17" i="1"/>
  <c r="FP1118" i="1"/>
  <c r="EV16" i="7"/>
  <c r="FP776" i="1"/>
  <c r="EV17" i="7" s="1"/>
  <c r="AE1184" i="1"/>
  <c r="EM546" i="1"/>
  <c r="EL36" i="1"/>
  <c r="EJ690" i="1"/>
  <c r="EI37" i="1"/>
  <c r="L44" i="7"/>
  <c r="AF1235" i="1"/>
  <c r="K83" i="7"/>
  <c r="AF1293" i="1"/>
  <c r="K72" i="7"/>
  <c r="AP52" i="7"/>
  <c r="BJ1258" i="1"/>
  <c r="BK1255" i="1" s="1"/>
  <c r="BJ1264" i="1"/>
  <c r="FQ518" i="1" l="1"/>
  <c r="FQ12" i="1"/>
  <c r="FP772" i="1"/>
  <c r="FP1114" i="1"/>
  <c r="FP1115" i="1" s="1"/>
  <c r="FQ21" i="1"/>
  <c r="FQ684" i="1"/>
  <c r="FQ24" i="1" s="1"/>
  <c r="EV20" i="7"/>
  <c r="FP1119" i="1"/>
  <c r="EV21" i="7" s="1"/>
  <c r="EW63" i="7"/>
  <c r="FQ1212" i="1"/>
  <c r="EW23" i="7"/>
  <c r="EJ37" i="1"/>
  <c r="EK690" i="1"/>
  <c r="EM36" i="1"/>
  <c r="EN546" i="1"/>
  <c r="L45" i="7"/>
  <c r="AF1268" i="1"/>
  <c r="AF1237" i="1"/>
  <c r="AP53" i="7"/>
  <c r="BK1261" i="1"/>
  <c r="AP73" i="7"/>
  <c r="I73" i="5" s="1"/>
  <c r="FQ680" i="1" l="1"/>
  <c r="FQ16" i="1" s="1"/>
  <c r="FQ13" i="1"/>
  <c r="FQ14" i="1" s="1"/>
  <c r="FQ25" i="1"/>
  <c r="EW14" i="7" s="1"/>
  <c r="FQ775" i="1"/>
  <c r="EW13" i="7"/>
  <c r="FR514" i="1"/>
  <c r="FR1163" i="1"/>
  <c r="FR513" i="1"/>
  <c r="FR1162" i="1"/>
  <c r="FR515" i="1"/>
  <c r="FR536" i="1"/>
  <c r="FR1159" i="1"/>
  <c r="FR498" i="1"/>
  <c r="FR1160" i="1"/>
  <c r="FR1161" i="1"/>
  <c r="FQ22" i="1"/>
  <c r="EW11" i="7" s="1"/>
  <c r="EW10" i="7"/>
  <c r="EW43" i="7"/>
  <c r="FQ1214" i="1"/>
  <c r="EW81" i="7" s="1"/>
  <c r="EN36" i="1"/>
  <c r="EO546" i="1"/>
  <c r="EL690" i="1"/>
  <c r="EK37" i="1"/>
  <c r="AQ52" i="7"/>
  <c r="BK1258" i="1"/>
  <c r="BL1255" i="1" s="1"/>
  <c r="BK1264" i="1"/>
  <c r="AF1279" i="1"/>
  <c r="AF1270" i="1"/>
  <c r="FQ17" i="1" l="1"/>
  <c r="FQ771" i="1"/>
  <c r="FR1165" i="1"/>
  <c r="FR1156" i="1"/>
  <c r="FR511" i="1"/>
  <c r="EW16" i="7"/>
  <c r="FQ776" i="1"/>
  <c r="EW17" i="7" s="1"/>
  <c r="FQ1118" i="1"/>
  <c r="FR20" i="1"/>
  <c r="EX9" i="7" s="1"/>
  <c r="FR539" i="1"/>
  <c r="FR538" i="1"/>
  <c r="FR537" i="1"/>
  <c r="FR541" i="1"/>
  <c r="EL37" i="1"/>
  <c r="EM690" i="1"/>
  <c r="EP546" i="1"/>
  <c r="EO36" i="1"/>
  <c r="AQ73" i="7"/>
  <c r="BL1261" i="1"/>
  <c r="AF1281" i="1"/>
  <c r="AF1295" i="1"/>
  <c r="AQ53" i="7"/>
  <c r="FQ1114" i="1" l="1"/>
  <c r="FQ1115" i="1" s="1"/>
  <c r="FQ772" i="1"/>
  <c r="FR518" i="1"/>
  <c r="FR12" i="1"/>
  <c r="FR684" i="1"/>
  <c r="FR24" i="1" s="1"/>
  <c r="FR21" i="1"/>
  <c r="FQ1119" i="1"/>
  <c r="EW21" i="7" s="1"/>
  <c r="EW20" i="7"/>
  <c r="EX63" i="7"/>
  <c r="EX23" i="7"/>
  <c r="FR1214" i="1"/>
  <c r="EX81" i="7" s="1"/>
  <c r="EQ546" i="1"/>
  <c r="EP36" i="1"/>
  <c r="EN690" i="1"/>
  <c r="EM37" i="1"/>
  <c r="AR52" i="7"/>
  <c r="BL1258" i="1"/>
  <c r="BM1255" i="1" s="1"/>
  <c r="BL1264" i="1"/>
  <c r="L46" i="7"/>
  <c r="AF1303" i="1"/>
  <c r="FR22" i="1" l="1"/>
  <c r="EX11" i="7" s="1"/>
  <c r="EX10" i="7"/>
  <c r="FS498" i="1"/>
  <c r="FS1163" i="1"/>
  <c r="FS513" i="1"/>
  <c r="FS514" i="1"/>
  <c r="FS1160" i="1"/>
  <c r="FS515" i="1"/>
  <c r="FS1161" i="1"/>
  <c r="FS1162" i="1"/>
  <c r="FS536" i="1"/>
  <c r="FS1159" i="1"/>
  <c r="FR25" i="1"/>
  <c r="EX14" i="7" s="1"/>
  <c r="EX13" i="7"/>
  <c r="FR775" i="1"/>
  <c r="FR680" i="1"/>
  <c r="FR16" i="1" s="1"/>
  <c r="FR13" i="1"/>
  <c r="FR14" i="1" s="1"/>
  <c r="EO690" i="1"/>
  <c r="EN37" i="1"/>
  <c r="ER546" i="1"/>
  <c r="EQ36" i="1"/>
  <c r="AF1168" i="1"/>
  <c r="AF1305" i="1"/>
  <c r="BM1261" i="1"/>
  <c r="AR73" i="7"/>
  <c r="AR53" i="7"/>
  <c r="FS511" i="1" l="1"/>
  <c r="FR17" i="1"/>
  <c r="FR771" i="1"/>
  <c r="FS1156" i="1"/>
  <c r="FS1165" i="1"/>
  <c r="EX16" i="7"/>
  <c r="FR776" i="1"/>
  <c r="EX17" i="7" s="1"/>
  <c r="FR1118" i="1"/>
  <c r="FS538" i="1"/>
  <c r="FS539" i="1"/>
  <c r="FS20" i="1"/>
  <c r="EY9" i="7" s="1"/>
  <c r="FS541" i="1"/>
  <c r="FS537" i="1"/>
  <c r="ER36" i="1"/>
  <c r="ES546" i="1"/>
  <c r="EP690" i="1"/>
  <c r="EO37" i="1"/>
  <c r="BM1264" i="1"/>
  <c r="L48" i="7"/>
  <c r="AF1297" i="1"/>
  <c r="AF1309" i="1"/>
  <c r="L84" i="7" s="1"/>
  <c r="L22" i="7"/>
  <c r="AF1173" i="1"/>
  <c r="AS52" i="7"/>
  <c r="BM1258" i="1"/>
  <c r="BN1255" i="1" s="1"/>
  <c r="FS518" i="1" l="1"/>
  <c r="FS12" i="1"/>
  <c r="FS1214" i="1"/>
  <c r="EY81" i="7" s="1"/>
  <c r="EY23" i="7"/>
  <c r="FS684" i="1"/>
  <c r="FS24" i="1" s="1"/>
  <c r="FS21" i="1"/>
  <c r="EX20" i="7"/>
  <c r="FR1119" i="1"/>
  <c r="EX21" i="7" s="1"/>
  <c r="EY63" i="7"/>
  <c r="FR1114" i="1"/>
  <c r="FR1115" i="1" s="1"/>
  <c r="FR772" i="1"/>
  <c r="EP37" i="1"/>
  <c r="EQ690" i="1"/>
  <c r="ET546" i="1"/>
  <c r="ES36" i="1"/>
  <c r="AF1177" i="1"/>
  <c r="AF1181" i="1" s="1"/>
  <c r="AS53" i="7"/>
  <c r="AS73" i="7"/>
  <c r="BN1261" i="1"/>
  <c r="L47" i="7"/>
  <c r="AF1299" i="1"/>
  <c r="AF1311" i="1"/>
  <c r="L49" i="7" s="1"/>
  <c r="AF1325" i="1"/>
  <c r="AF1318" i="1"/>
  <c r="AF1320" i="1" s="1"/>
  <c r="FS13" i="1" l="1"/>
  <c r="FS14" i="1" s="1"/>
  <c r="FS680" i="1"/>
  <c r="FS16" i="1" s="1"/>
  <c r="FT498" i="1"/>
  <c r="FT1162" i="1"/>
  <c r="FT513" i="1"/>
  <c r="FT515" i="1"/>
  <c r="FT1163" i="1"/>
  <c r="FT514" i="1"/>
  <c r="FT1159" i="1"/>
  <c r="FT1161" i="1"/>
  <c r="FT536" i="1"/>
  <c r="FT1160" i="1"/>
  <c r="FS22" i="1"/>
  <c r="EY11" i="7" s="1"/>
  <c r="EY10" i="7"/>
  <c r="FS25" i="1"/>
  <c r="EY14" i="7" s="1"/>
  <c r="EY13" i="7"/>
  <c r="FS775" i="1"/>
  <c r="ET36" i="1"/>
  <c r="EU546" i="1"/>
  <c r="ER690" i="1"/>
  <c r="EQ37" i="1"/>
  <c r="AF1301" i="1"/>
  <c r="AF1307" i="1"/>
  <c r="AT52" i="7"/>
  <c r="BN1258" i="1"/>
  <c r="BO1255" i="1" s="1"/>
  <c r="BN1264" i="1"/>
  <c r="L24" i="7"/>
  <c r="AG1221" i="1"/>
  <c r="AF1223" i="1"/>
  <c r="L82" i="7" s="1"/>
  <c r="AF1327" i="1"/>
  <c r="L26" i="7"/>
  <c r="AF1184" i="1"/>
  <c r="FS17" i="1" l="1"/>
  <c r="FS771" i="1"/>
  <c r="FS776" i="1"/>
  <c r="EY17" i="7" s="1"/>
  <c r="EY16" i="7"/>
  <c r="FS1118" i="1"/>
  <c r="FT1156" i="1"/>
  <c r="FT1165" i="1"/>
  <c r="FT511" i="1"/>
  <c r="FT541" i="1"/>
  <c r="FT538" i="1"/>
  <c r="FT537" i="1"/>
  <c r="FT20" i="1"/>
  <c r="EZ9" i="7" s="1"/>
  <c r="FT539" i="1"/>
  <c r="ER37" i="1"/>
  <c r="ES690" i="1"/>
  <c r="EV546" i="1"/>
  <c r="EU36" i="1"/>
  <c r="L72" i="7"/>
  <c r="AT53" i="7"/>
  <c r="M44" i="7"/>
  <c r="AG1235" i="1"/>
  <c r="AT73" i="7"/>
  <c r="BO1261" i="1"/>
  <c r="L83" i="7"/>
  <c r="AG1293" i="1"/>
  <c r="FS1114" i="1" l="1"/>
  <c r="FS1115" i="1" s="1"/>
  <c r="FS772" i="1"/>
  <c r="EZ63" i="7"/>
  <c r="FT21" i="1"/>
  <c r="FT684" i="1"/>
  <c r="FT24" i="1" s="1"/>
  <c r="FS1119" i="1"/>
  <c r="EY21" i="7" s="1"/>
  <c r="EY20" i="7"/>
  <c r="FT518" i="1"/>
  <c r="FT12" i="1"/>
  <c r="EZ23" i="7"/>
  <c r="FT1212" i="1"/>
  <c r="EZ43" i="7" s="1"/>
  <c r="EV36" i="1"/>
  <c r="EW546" i="1"/>
  <c r="ET690" i="1"/>
  <c r="ES37" i="1"/>
  <c r="BO1264" i="1"/>
  <c r="AU52" i="7"/>
  <c r="BO1258" i="1"/>
  <c r="BP1255" i="1" s="1"/>
  <c r="M45" i="7"/>
  <c r="AG1268" i="1"/>
  <c r="AG1237" i="1"/>
  <c r="FT680" i="1" l="1"/>
  <c r="FT16" i="1" s="1"/>
  <c r="FT13" i="1"/>
  <c r="FT14" i="1" s="1"/>
  <c r="FT22" i="1"/>
  <c r="EZ11" i="7" s="1"/>
  <c r="EZ10" i="7"/>
  <c r="FU536" i="1"/>
  <c r="FU1161" i="1"/>
  <c r="FU498" i="1"/>
  <c r="FU515" i="1"/>
  <c r="FU1163" i="1"/>
  <c r="FU514" i="1"/>
  <c r="FU1160" i="1"/>
  <c r="FU1159" i="1"/>
  <c r="FU513" i="1"/>
  <c r="FU1162" i="1"/>
  <c r="EZ13" i="7"/>
  <c r="FT775" i="1"/>
  <c r="FT25" i="1"/>
  <c r="EZ14" i="7" s="1"/>
  <c r="FT1214" i="1"/>
  <c r="EZ81" i="7" s="1"/>
  <c r="EU690" i="1"/>
  <c r="ET37" i="1"/>
  <c r="EX546" i="1"/>
  <c r="EW36" i="1"/>
  <c r="AG1279" i="1"/>
  <c r="AG1270" i="1"/>
  <c r="AU53" i="7"/>
  <c r="AU73" i="7"/>
  <c r="BP1261" i="1"/>
  <c r="EZ16" i="7" l="1"/>
  <c r="FT1118" i="1"/>
  <c r="FT776" i="1"/>
  <c r="EZ17" i="7" s="1"/>
  <c r="FU1165" i="1"/>
  <c r="FU1156" i="1"/>
  <c r="FU511" i="1"/>
  <c r="FU538" i="1"/>
  <c r="FU537" i="1"/>
  <c r="FU20" i="1"/>
  <c r="FA9" i="7" s="1"/>
  <c r="FU539" i="1"/>
  <c r="FU541" i="1"/>
  <c r="FT771" i="1"/>
  <c r="FT17" i="1"/>
  <c r="EY546" i="1"/>
  <c r="EX36" i="1"/>
  <c r="EV690" i="1"/>
  <c r="EU37" i="1"/>
  <c r="AG1281" i="1"/>
  <c r="AG1295" i="1"/>
  <c r="AV52" i="7"/>
  <c r="BP1258" i="1"/>
  <c r="BQ1255" i="1" s="1"/>
  <c r="BP1264" i="1"/>
  <c r="FA63" i="7" l="1"/>
  <c r="FT1114" i="1"/>
  <c r="FT1115" i="1" s="1"/>
  <c r="FT772" i="1"/>
  <c r="FA23" i="7"/>
  <c r="FU1214" i="1"/>
  <c r="FA81" i="7" s="1"/>
  <c r="FU21" i="1"/>
  <c r="FU684" i="1"/>
  <c r="FU24" i="1" s="1"/>
  <c r="FU12" i="1"/>
  <c r="FU518" i="1"/>
  <c r="FT1119" i="1"/>
  <c r="EZ21" i="7" s="1"/>
  <c r="EZ20" i="7"/>
  <c r="EW690" i="1"/>
  <c r="EV37" i="1"/>
  <c r="EZ546" i="1"/>
  <c r="EY36" i="1"/>
  <c r="L43" i="5"/>
  <c r="AV53" i="7"/>
  <c r="M46" i="7"/>
  <c r="AG1303" i="1"/>
  <c r="AV73" i="7"/>
  <c r="BQ1261" i="1"/>
  <c r="FU25" i="1" l="1"/>
  <c r="FA14" i="7" s="1"/>
  <c r="FU775" i="1"/>
  <c r="FA13" i="7"/>
  <c r="FU22" i="1"/>
  <c r="FA11" i="7" s="1"/>
  <c r="FA10" i="7"/>
  <c r="FU13" i="1"/>
  <c r="FU14" i="1" s="1"/>
  <c r="FU680" i="1"/>
  <c r="FU16" i="1" s="1"/>
  <c r="FV536" i="1"/>
  <c r="FV513" i="1"/>
  <c r="FV1161" i="1"/>
  <c r="FV498" i="1"/>
  <c r="FV514" i="1"/>
  <c r="FV1160" i="1"/>
  <c r="FV1162" i="1"/>
  <c r="FV515" i="1"/>
  <c r="FV1159" i="1"/>
  <c r="FV1163" i="1"/>
  <c r="FA546" i="1"/>
  <c r="EZ36" i="1"/>
  <c r="EX690" i="1"/>
  <c r="EW37" i="1"/>
  <c r="AW52" i="7"/>
  <c r="BQ1258" i="1"/>
  <c r="BR1255" i="1" s="1"/>
  <c r="BQ1264" i="1"/>
  <c r="AG1168" i="1"/>
  <c r="AG1305" i="1"/>
  <c r="FV511" i="1" l="1"/>
  <c r="FV1156" i="1"/>
  <c r="FV1165" i="1"/>
  <c r="FV539" i="1"/>
  <c r="FV538" i="1"/>
  <c r="FV541" i="1"/>
  <c r="FV537" i="1"/>
  <c r="FV20" i="1"/>
  <c r="FB9" i="7" s="1"/>
  <c r="FU771" i="1"/>
  <c r="FU17" i="1"/>
  <c r="FU1118" i="1"/>
  <c r="FA16" i="7"/>
  <c r="FU776" i="1"/>
  <c r="FA17" i="7" s="1"/>
  <c r="FV12" i="1"/>
  <c r="FV518" i="1"/>
  <c r="EX37" i="1"/>
  <c r="EY690" i="1"/>
  <c r="FB546" i="1"/>
  <c r="FA36" i="1"/>
  <c r="M22" i="7"/>
  <c r="AG1173" i="1"/>
  <c r="AG1177" i="1" s="1"/>
  <c r="AW73" i="7"/>
  <c r="BR1261" i="1"/>
  <c r="M48" i="7"/>
  <c r="AG1297" i="1"/>
  <c r="AW53" i="7"/>
  <c r="AG1309" i="1"/>
  <c r="M84" i="7" s="1"/>
  <c r="FV680" i="1" l="1"/>
  <c r="FV16" i="1" s="1"/>
  <c r="FV13" i="1"/>
  <c r="FV14" i="1" s="1"/>
  <c r="FA20" i="7"/>
  <c r="FU1119" i="1"/>
  <c r="FA21" i="7" s="1"/>
  <c r="FV1214" i="1"/>
  <c r="FB81" i="7" s="1"/>
  <c r="FB23" i="7"/>
  <c r="FU772" i="1"/>
  <c r="FU1114" i="1"/>
  <c r="FU1115" i="1" s="1"/>
  <c r="FV684" i="1"/>
  <c r="FV24" i="1" s="1"/>
  <c r="FV21" i="1"/>
  <c r="FB63" i="7"/>
  <c r="FB36" i="1"/>
  <c r="FC546" i="1"/>
  <c r="EZ690" i="1"/>
  <c r="EY37" i="1"/>
  <c r="M47" i="7"/>
  <c r="AG1299" i="1"/>
  <c r="AG1318" i="1"/>
  <c r="AG1320" i="1" s="1"/>
  <c r="AG1311" i="1"/>
  <c r="M49" i="7" s="1"/>
  <c r="AG1325" i="1"/>
  <c r="AX52" i="7"/>
  <c r="BR1258" i="1"/>
  <c r="BS1255" i="1" s="1"/>
  <c r="BR1264" i="1"/>
  <c r="AG1181" i="1"/>
  <c r="FW498" i="1" l="1"/>
  <c r="FW1161" i="1"/>
  <c r="FW1159" i="1"/>
  <c r="FW536" i="1"/>
  <c r="FW1160" i="1"/>
  <c r="FW515" i="1"/>
  <c r="FW1162" i="1"/>
  <c r="FW514" i="1"/>
  <c r="FW513" i="1"/>
  <c r="FW1163" i="1"/>
  <c r="FB10" i="7"/>
  <c r="FV22" i="1"/>
  <c r="FB11" i="7" s="1"/>
  <c r="FB13" i="7"/>
  <c r="FV775" i="1"/>
  <c r="FV25" i="1"/>
  <c r="FB14" i="7" s="1"/>
  <c r="FV771" i="1"/>
  <c r="FV17" i="1"/>
  <c r="FA690" i="1"/>
  <c r="EZ37" i="1"/>
  <c r="FD546" i="1"/>
  <c r="FC36" i="1"/>
  <c r="M9" i="5"/>
  <c r="O9" i="5"/>
  <c r="P9" i="5"/>
  <c r="Q9" i="5"/>
  <c r="R9" i="5"/>
  <c r="M26" i="7"/>
  <c r="AG1184" i="1"/>
  <c r="AG1301" i="1"/>
  <c r="AG1307" i="1"/>
  <c r="AX73" i="7"/>
  <c r="BS1261" i="1"/>
  <c r="M24" i="7"/>
  <c r="AH1221" i="1"/>
  <c r="AG1223" i="1"/>
  <c r="M82" i="7" s="1"/>
  <c r="AX53" i="7"/>
  <c r="AG1327" i="1"/>
  <c r="FV772" i="1" l="1"/>
  <c r="FV1114" i="1"/>
  <c r="FV1115" i="1" s="1"/>
  <c r="FW539" i="1"/>
  <c r="FW538" i="1"/>
  <c r="FW541" i="1"/>
  <c r="FW20" i="1"/>
  <c r="FC9" i="7" s="1"/>
  <c r="FW537" i="1"/>
  <c r="FW1156" i="1"/>
  <c r="FW1165" i="1"/>
  <c r="FB16" i="7"/>
  <c r="FV1118" i="1"/>
  <c r="FV776" i="1"/>
  <c r="FB17" i="7" s="1"/>
  <c r="FW511" i="1"/>
  <c r="FE546" i="1"/>
  <c r="FD36" i="1"/>
  <c r="FA37" i="1"/>
  <c r="FB690" i="1"/>
  <c r="M43" i="5"/>
  <c r="O43" i="5"/>
  <c r="P43" i="5"/>
  <c r="Q43" i="5"/>
  <c r="R43" i="5"/>
  <c r="M23" i="5"/>
  <c r="O23" i="5"/>
  <c r="P23" i="5"/>
  <c r="Q23" i="5"/>
  <c r="R23" i="5"/>
  <c r="K23" i="5"/>
  <c r="L23" i="5"/>
  <c r="BS1264" i="1"/>
  <c r="N44" i="7"/>
  <c r="AH1235" i="1"/>
  <c r="M83" i="7"/>
  <c r="AH1293" i="1"/>
  <c r="AY52" i="7"/>
  <c r="BS1258" i="1"/>
  <c r="BT1255" i="1" s="1"/>
  <c r="M72" i="7"/>
  <c r="FC63" i="7" l="1"/>
  <c r="FV1119" i="1"/>
  <c r="FB21" i="7" s="1"/>
  <c r="FB20" i="7"/>
  <c r="FW518" i="1"/>
  <c r="FW12" i="1"/>
  <c r="FC23" i="7"/>
  <c r="FW1214" i="1"/>
  <c r="FC81" i="7" s="1"/>
  <c r="FW1212" i="1"/>
  <c r="FC43" i="7" s="1"/>
  <c r="FW684" i="1"/>
  <c r="FW24" i="1" s="1"/>
  <c r="FW21" i="1"/>
  <c r="FC690" i="1"/>
  <c r="FB37" i="1"/>
  <c r="FF546" i="1"/>
  <c r="FE36" i="1"/>
  <c r="P13" i="5"/>
  <c r="P14" i="5" s="1"/>
  <c r="Q13" i="5"/>
  <c r="Q14" i="5" s="1"/>
  <c r="R13" i="5"/>
  <c r="R14" i="5" s="1"/>
  <c r="P10" i="5"/>
  <c r="P11" i="5" s="1"/>
  <c r="Q10" i="5"/>
  <c r="Q11" i="5" s="1"/>
  <c r="R10" i="5"/>
  <c r="R11" i="5" s="1"/>
  <c r="N45" i="7"/>
  <c r="AH1268" i="1"/>
  <c r="AH1237" i="1"/>
  <c r="AY53" i="7"/>
  <c r="AY73" i="7"/>
  <c r="BT1261" i="1"/>
  <c r="FW22" i="1" l="1"/>
  <c r="FC11" i="7" s="1"/>
  <c r="FC10" i="7"/>
  <c r="FW775" i="1"/>
  <c r="FW25" i="1"/>
  <c r="FC14" i="7" s="1"/>
  <c r="FC13" i="7"/>
  <c r="FW13" i="1"/>
  <c r="FW14" i="1" s="1"/>
  <c r="FW680" i="1"/>
  <c r="FW16" i="1" s="1"/>
  <c r="FX514" i="1"/>
  <c r="FX515" i="1"/>
  <c r="FX1163" i="1"/>
  <c r="FX536" i="1"/>
  <c r="FX1159" i="1"/>
  <c r="FX1162" i="1"/>
  <c r="FX498" i="1"/>
  <c r="FX1161" i="1"/>
  <c r="FX513" i="1"/>
  <c r="FX1160" i="1"/>
  <c r="FG546" i="1"/>
  <c r="FF36" i="1"/>
  <c r="FC37" i="1"/>
  <c r="FD690" i="1"/>
  <c r="P16" i="5"/>
  <c r="P17" i="5" s="1"/>
  <c r="Q16" i="5"/>
  <c r="Q17" i="5" s="1"/>
  <c r="R16" i="5"/>
  <c r="R17" i="5" s="1"/>
  <c r="AZ52" i="7"/>
  <c r="BT1258" i="1"/>
  <c r="BU1255" i="1" s="1"/>
  <c r="BT1264" i="1"/>
  <c r="AH1279" i="1"/>
  <c r="AH1270" i="1"/>
  <c r="FX511" i="1" l="1"/>
  <c r="FX1165" i="1"/>
  <c r="FX1156" i="1"/>
  <c r="FX538" i="1"/>
  <c r="FX20" i="1"/>
  <c r="FD9" i="7" s="1"/>
  <c r="FX537" i="1"/>
  <c r="FX541" i="1"/>
  <c r="FX539" i="1"/>
  <c r="FW771" i="1"/>
  <c r="FW17" i="1"/>
  <c r="FC16" i="7"/>
  <c r="FW1118" i="1"/>
  <c r="FW776" i="1"/>
  <c r="FC17" i="7" s="1"/>
  <c r="FD37" i="1"/>
  <c r="FE690" i="1"/>
  <c r="FH546" i="1"/>
  <c r="FG36" i="1"/>
  <c r="P20" i="5"/>
  <c r="P21" i="5" s="1"/>
  <c r="Q20" i="5"/>
  <c r="Q21" i="5" s="1"/>
  <c r="R20" i="5"/>
  <c r="R21" i="5" s="1"/>
  <c r="AH1281" i="1"/>
  <c r="AH1295" i="1"/>
  <c r="AZ53" i="7"/>
  <c r="AZ73" i="7"/>
  <c r="BU1261" i="1"/>
  <c r="FW1119" i="1" l="1"/>
  <c r="FC21" i="7" s="1"/>
  <c r="FC20" i="7"/>
  <c r="FW772" i="1"/>
  <c r="FW1114" i="1"/>
  <c r="FW1115" i="1" s="1"/>
  <c r="FX684" i="1"/>
  <c r="FX24" i="1" s="1"/>
  <c r="FX21" i="1"/>
  <c r="FD63" i="7"/>
  <c r="FX1214" i="1"/>
  <c r="FD81" i="7" s="1"/>
  <c r="FD23" i="7"/>
  <c r="FX518" i="1"/>
  <c r="FX12" i="1"/>
  <c r="FH36" i="1"/>
  <c r="FI546" i="1"/>
  <c r="FE37" i="1"/>
  <c r="FF690" i="1"/>
  <c r="N46" i="7"/>
  <c r="AH1303" i="1"/>
  <c r="BA52" i="7"/>
  <c r="BU1258" i="1"/>
  <c r="BV1255" i="1" s="1"/>
  <c r="BU1264" i="1"/>
  <c r="FX13" i="1" l="1"/>
  <c r="FX14" i="1" s="1"/>
  <c r="FX680" i="1"/>
  <c r="FX16" i="1" s="1"/>
  <c r="FY513" i="1"/>
  <c r="FY1161" i="1"/>
  <c r="FY536" i="1"/>
  <c r="FY1159" i="1"/>
  <c r="FY515" i="1"/>
  <c r="FY1163" i="1"/>
  <c r="FY514" i="1"/>
  <c r="FY498" i="1"/>
  <c r="FY1160" i="1"/>
  <c r="FY1162" i="1"/>
  <c r="FD10" i="7"/>
  <c r="FX22" i="1"/>
  <c r="FD11" i="7" s="1"/>
  <c r="FD13" i="7"/>
  <c r="FX25" i="1"/>
  <c r="FD14" i="7" s="1"/>
  <c r="FX775" i="1"/>
  <c r="FG690" i="1"/>
  <c r="FF37" i="1"/>
  <c r="FJ546" i="1"/>
  <c r="FI36" i="1"/>
  <c r="BA73" i="7"/>
  <c r="BV1261" i="1"/>
  <c r="BA53" i="7"/>
  <c r="AH1168" i="1"/>
  <c r="AH1305" i="1"/>
  <c r="FY511" i="1" l="1"/>
  <c r="FY1156" i="1"/>
  <c r="FY1165" i="1"/>
  <c r="FX17" i="1"/>
  <c r="FX771" i="1"/>
  <c r="FD16" i="7"/>
  <c r="FX1118" i="1"/>
  <c r="FX776" i="1"/>
  <c r="FD17" i="7" s="1"/>
  <c r="FY537" i="1"/>
  <c r="FY539" i="1"/>
  <c r="FY20" i="1"/>
  <c r="FE9" i="7" s="1"/>
  <c r="FY538" i="1"/>
  <c r="FY541" i="1"/>
  <c r="FK546" i="1"/>
  <c r="FJ36" i="1"/>
  <c r="FH690" i="1"/>
  <c r="FG37" i="1"/>
  <c r="N48" i="7"/>
  <c r="AH1297" i="1"/>
  <c r="BV1264" i="1"/>
  <c r="AH1309" i="1"/>
  <c r="N84" i="7" s="1"/>
  <c r="N22" i="7"/>
  <c r="AH1173" i="1"/>
  <c r="AH1177" i="1" s="1"/>
  <c r="BB52" i="7"/>
  <c r="BV1258" i="1"/>
  <c r="BW1255" i="1" s="1"/>
  <c r="FD20" i="7" l="1"/>
  <c r="FX1119" i="1"/>
  <c r="FD21" i="7" s="1"/>
  <c r="FE23" i="7"/>
  <c r="FY1214" i="1"/>
  <c r="FE81" i="7" s="1"/>
  <c r="FE63" i="7"/>
  <c r="FY21" i="1"/>
  <c r="FY684" i="1"/>
  <c r="FY24" i="1" s="1"/>
  <c r="FX772" i="1"/>
  <c r="FX1114" i="1"/>
  <c r="FX1115" i="1" s="1"/>
  <c r="FY518" i="1"/>
  <c r="FY12" i="1"/>
  <c r="FI690" i="1"/>
  <c r="FH37" i="1"/>
  <c r="FL546" i="1"/>
  <c r="FK36" i="1"/>
  <c r="BB53" i="7"/>
  <c r="BB73" i="7"/>
  <c r="J73" i="5" s="1"/>
  <c r="BW1261" i="1"/>
  <c r="N47" i="7"/>
  <c r="AH1299" i="1"/>
  <c r="AH1311" i="1"/>
  <c r="N49" i="7" s="1"/>
  <c r="AH1325" i="1"/>
  <c r="AH1318" i="1"/>
  <c r="AH1320" i="1" s="1"/>
  <c r="FY775" i="1" l="1"/>
  <c r="FE13" i="7"/>
  <c r="FY25" i="1"/>
  <c r="FE14" i="7" s="1"/>
  <c r="FY680" i="1"/>
  <c r="FY16" i="1" s="1"/>
  <c r="FY13" i="1"/>
  <c r="FY14" i="1" s="1"/>
  <c r="FY22" i="1"/>
  <c r="FE11" i="7" s="1"/>
  <c r="FE10" i="7"/>
  <c r="FZ515" i="1"/>
  <c r="FZ1161" i="1"/>
  <c r="FZ1163" i="1"/>
  <c r="FZ536" i="1"/>
  <c r="FZ1160" i="1"/>
  <c r="FZ513" i="1"/>
  <c r="FZ1159" i="1"/>
  <c r="FZ498" i="1"/>
  <c r="FZ514" i="1"/>
  <c r="FZ1162" i="1"/>
  <c r="FM546" i="1"/>
  <c r="FL36" i="1"/>
  <c r="FJ690" i="1"/>
  <c r="FI37" i="1"/>
  <c r="AH1327" i="1"/>
  <c r="BC52" i="7"/>
  <c r="BW1258" i="1"/>
  <c r="BX1255" i="1" s="1"/>
  <c r="BW1264" i="1"/>
  <c r="N24" i="7"/>
  <c r="AI1221" i="1"/>
  <c r="AH1223" i="1"/>
  <c r="N82" i="7" s="1"/>
  <c r="AH1181" i="1"/>
  <c r="AH1301" i="1"/>
  <c r="AH1307" i="1"/>
  <c r="FY17" i="1" l="1"/>
  <c r="FY771" i="1"/>
  <c r="FZ541" i="1"/>
  <c r="FZ539" i="1"/>
  <c r="FZ538" i="1"/>
  <c r="FZ537" i="1"/>
  <c r="FZ20" i="1"/>
  <c r="FF9" i="7" s="1"/>
  <c r="S9" i="5" s="1"/>
  <c r="FZ1165" i="1"/>
  <c r="FZ1156" i="1"/>
  <c r="FZ511" i="1"/>
  <c r="FE16" i="7"/>
  <c r="FY1118" i="1"/>
  <c r="FY776" i="1"/>
  <c r="FE17" i="7" s="1"/>
  <c r="FK690" i="1"/>
  <c r="FJ37" i="1"/>
  <c r="FM36" i="1"/>
  <c r="FN546" i="1"/>
  <c r="N26" i="7"/>
  <c r="AH1184" i="1"/>
  <c r="N83" i="7"/>
  <c r="AI1293" i="1"/>
  <c r="BC53" i="7"/>
  <c r="O44" i="7"/>
  <c r="AI1235" i="1"/>
  <c r="BX1261" i="1"/>
  <c r="BC73" i="7"/>
  <c r="FY1119" i="1" l="1"/>
  <c r="FE21" i="7" s="1"/>
  <c r="FE20" i="7"/>
  <c r="FF23" i="7"/>
  <c r="S23" i="5" s="1"/>
  <c r="FZ1212" i="1"/>
  <c r="FF43" i="7" s="1"/>
  <c r="S43" i="5" s="1"/>
  <c r="FZ21" i="1"/>
  <c r="FZ684" i="1"/>
  <c r="FZ24" i="1" s="1"/>
  <c r="FZ518" i="1"/>
  <c r="FZ12" i="1"/>
  <c r="FY1114" i="1"/>
  <c r="FY1115" i="1" s="1"/>
  <c r="FY772" i="1"/>
  <c r="FF63" i="7"/>
  <c r="S63" i="5" s="1"/>
  <c r="FN36" i="1"/>
  <c r="FO546" i="1"/>
  <c r="FL690" i="1"/>
  <c r="FK37" i="1"/>
  <c r="BD52" i="7"/>
  <c r="BX1258" i="1"/>
  <c r="BY1255" i="1" s="1"/>
  <c r="O45" i="7"/>
  <c r="AI1268" i="1"/>
  <c r="AI1237" i="1"/>
  <c r="N72" i="7"/>
  <c r="BX1264" i="1"/>
  <c r="FZ13" i="1" l="1"/>
  <c r="FZ14" i="1" s="1"/>
  <c r="FZ680" i="1"/>
  <c r="FZ16" i="1" s="1"/>
  <c r="FZ1214" i="1"/>
  <c r="FF81" i="7" s="1"/>
  <c r="S81" i="5" s="1"/>
  <c r="GA514" i="1"/>
  <c r="GA1160" i="1"/>
  <c r="GA513" i="1"/>
  <c r="GA536" i="1"/>
  <c r="GA1161" i="1"/>
  <c r="GA498" i="1"/>
  <c r="GA1159" i="1"/>
  <c r="GA1162" i="1"/>
  <c r="GA515" i="1"/>
  <c r="GA1163" i="1"/>
  <c r="FF13" i="7"/>
  <c r="S13" i="5" s="1"/>
  <c r="S14" i="5" s="1"/>
  <c r="FZ25" i="1"/>
  <c r="FF14" i="7" s="1"/>
  <c r="FZ775" i="1"/>
  <c r="FF10" i="7"/>
  <c r="S10" i="5" s="1"/>
  <c r="S11" i="5" s="1"/>
  <c r="FZ22" i="1"/>
  <c r="FF11" i="7" s="1"/>
  <c r="FM690" i="1"/>
  <c r="FL37" i="1"/>
  <c r="FO36" i="1"/>
  <c r="FP546" i="1"/>
  <c r="BD53" i="7"/>
  <c r="AI1279" i="1"/>
  <c r="AI1270" i="1"/>
  <c r="BD73" i="7"/>
  <c r="BY1261" i="1"/>
  <c r="FZ1118" i="1" l="1"/>
  <c r="FF16" i="7"/>
  <c r="S16" i="5" s="1"/>
  <c r="S17" i="5" s="1"/>
  <c r="FZ776" i="1"/>
  <c r="FF17" i="7" s="1"/>
  <c r="GA537" i="1"/>
  <c r="GA539" i="1"/>
  <c r="GA541" i="1"/>
  <c r="GA20" i="1"/>
  <c r="FG9" i="7" s="1"/>
  <c r="GA538" i="1"/>
  <c r="GA1156" i="1"/>
  <c r="GA1165" i="1"/>
  <c r="GA511" i="1"/>
  <c r="FZ771" i="1"/>
  <c r="FZ17" i="1"/>
  <c r="FQ546" i="1"/>
  <c r="FP36" i="1"/>
  <c r="FN690" i="1"/>
  <c r="FM37" i="1"/>
  <c r="BE52" i="7"/>
  <c r="BY1258" i="1"/>
  <c r="BZ1255" i="1" s="1"/>
  <c r="BY1264" i="1"/>
  <c r="AI1281" i="1"/>
  <c r="AI1295" i="1"/>
  <c r="FZ772" i="1" l="1"/>
  <c r="FZ1114" i="1"/>
  <c r="FZ1115" i="1" s="1"/>
  <c r="GA518" i="1"/>
  <c r="GA12" i="1"/>
  <c r="FG23" i="7"/>
  <c r="GA1214" i="1"/>
  <c r="FG81" i="7" s="1"/>
  <c r="GA21" i="1"/>
  <c r="GA684" i="1"/>
  <c r="GA24" i="1" s="1"/>
  <c r="FG63" i="7"/>
  <c r="FZ1119" i="1"/>
  <c r="FF21" i="7" s="1"/>
  <c r="FF20" i="7"/>
  <c r="S20" i="5" s="1"/>
  <c r="S21" i="5" s="1"/>
  <c r="FN37" i="1"/>
  <c r="FO690" i="1"/>
  <c r="FQ36" i="1"/>
  <c r="FR546" i="1"/>
  <c r="BE53" i="7"/>
  <c r="O46" i="7"/>
  <c r="AI1303" i="1"/>
  <c r="BE73" i="7"/>
  <c r="BZ1261" i="1"/>
  <c r="FG10" i="7" l="1"/>
  <c r="GA22" i="1"/>
  <c r="FG11" i="7" s="1"/>
  <c r="GA680" i="1"/>
  <c r="GA16" i="1" s="1"/>
  <c r="GA13" i="1"/>
  <c r="GA14" i="1" s="1"/>
  <c r="GA775" i="1"/>
  <c r="GA25" i="1"/>
  <c r="FG14" i="7" s="1"/>
  <c r="FG13" i="7"/>
  <c r="GB536" i="1"/>
  <c r="GB1163" i="1"/>
  <c r="GB1162" i="1"/>
  <c r="GB514" i="1"/>
  <c r="GB1161" i="1"/>
  <c r="GB498" i="1"/>
  <c r="GB1160" i="1"/>
  <c r="GB515" i="1"/>
  <c r="GB513" i="1"/>
  <c r="GB1159" i="1"/>
  <c r="FS546" i="1"/>
  <c r="FR36" i="1"/>
  <c r="FP690" i="1"/>
  <c r="FO37" i="1"/>
  <c r="BF52" i="7"/>
  <c r="BZ1258" i="1"/>
  <c r="CA1255" i="1" s="1"/>
  <c r="AI1168" i="1"/>
  <c r="AI1305" i="1"/>
  <c r="BZ1264" i="1"/>
  <c r="GB511" i="1" l="1"/>
  <c r="GB538" i="1"/>
  <c r="GB20" i="1"/>
  <c r="FH9" i="7" s="1"/>
  <c r="GB537" i="1"/>
  <c r="GB539" i="1"/>
  <c r="GB541" i="1"/>
  <c r="GA17" i="1"/>
  <c r="GA771" i="1"/>
  <c r="GB1156" i="1"/>
  <c r="GB1165" i="1"/>
  <c r="FG16" i="7"/>
  <c r="GA1118" i="1"/>
  <c r="GA776" i="1"/>
  <c r="FG17" i="7" s="1"/>
  <c r="FQ690" i="1"/>
  <c r="FP37" i="1"/>
  <c r="FS36" i="1"/>
  <c r="FT546" i="1"/>
  <c r="O48" i="7"/>
  <c r="AI1297" i="1"/>
  <c r="AI1309" i="1"/>
  <c r="O84" i="7" s="1"/>
  <c r="O22" i="7"/>
  <c r="AI1173" i="1"/>
  <c r="AI1177" i="1" s="1"/>
  <c r="BF73" i="7"/>
  <c r="CA1261" i="1"/>
  <c r="BF53" i="7"/>
  <c r="FG20" i="7" l="1"/>
  <c r="GA1119" i="1"/>
  <c r="FG21" i="7" s="1"/>
  <c r="GA1114" i="1"/>
  <c r="GA1115" i="1" s="1"/>
  <c r="GA772" i="1"/>
  <c r="GB1214" i="1"/>
  <c r="FH81" i="7" s="1"/>
  <c r="FH23" i="7"/>
  <c r="GB21" i="1"/>
  <c r="GB684" i="1"/>
  <c r="GB24" i="1" s="1"/>
  <c r="FH63" i="7"/>
  <c r="GB518" i="1"/>
  <c r="GB12" i="1"/>
  <c r="FU546" i="1"/>
  <c r="FT36" i="1"/>
  <c r="FR690" i="1"/>
  <c r="FQ37" i="1"/>
  <c r="BG52" i="7"/>
  <c r="CA1258" i="1"/>
  <c r="CB1255" i="1" s="1"/>
  <c r="CA1264" i="1"/>
  <c r="O47" i="7"/>
  <c r="AI1325" i="1"/>
  <c r="AI1299" i="1"/>
  <c r="AI1311" i="1"/>
  <c r="O49" i="7" s="1"/>
  <c r="AI1318" i="1"/>
  <c r="AI1320" i="1" s="1"/>
  <c r="AI1181" i="1"/>
  <c r="GC536" i="1" l="1"/>
  <c r="GC1163" i="1"/>
  <c r="GC498" i="1"/>
  <c r="GC1160" i="1"/>
  <c r="GC1162" i="1"/>
  <c r="GC513" i="1"/>
  <c r="GC515" i="1"/>
  <c r="GC1161" i="1"/>
  <c r="GC514" i="1"/>
  <c r="GC1159" i="1"/>
  <c r="GB25" i="1"/>
  <c r="FH14" i="7" s="1"/>
  <c r="GB775" i="1"/>
  <c r="FH13" i="7"/>
  <c r="GB680" i="1"/>
  <c r="GB16" i="1" s="1"/>
  <c r="GB13" i="1"/>
  <c r="GB14" i="1" s="1"/>
  <c r="GB22" i="1"/>
  <c r="FH11" i="7" s="1"/>
  <c r="FH10" i="7"/>
  <c r="FS690" i="1"/>
  <c r="FR37" i="1"/>
  <c r="FU36" i="1"/>
  <c r="FV546" i="1"/>
  <c r="O24" i="7"/>
  <c r="AJ1221" i="1"/>
  <c r="AI1223" i="1"/>
  <c r="O82" i="7" s="1"/>
  <c r="AI1327" i="1"/>
  <c r="O26" i="7"/>
  <c r="AI1184" i="1"/>
  <c r="BG73" i="7"/>
  <c r="CB1261" i="1"/>
  <c r="AI1301" i="1"/>
  <c r="AI1307" i="1"/>
  <c r="BG53" i="7"/>
  <c r="GB776" i="1" l="1"/>
  <c r="FH17" i="7" s="1"/>
  <c r="FH16" i="7"/>
  <c r="GB1118" i="1"/>
  <c r="GB17" i="1"/>
  <c r="GB771" i="1"/>
  <c r="GC1156" i="1"/>
  <c r="GC1165" i="1"/>
  <c r="GC511" i="1"/>
  <c r="GC20" i="1"/>
  <c r="FI9" i="7" s="1"/>
  <c r="GC539" i="1"/>
  <c r="GC537" i="1"/>
  <c r="GC538" i="1"/>
  <c r="GC541" i="1"/>
  <c r="FW546" i="1"/>
  <c r="FV36" i="1"/>
  <c r="FT690" i="1"/>
  <c r="FS37" i="1"/>
  <c r="CB1264" i="1"/>
  <c r="O83" i="7"/>
  <c r="AJ1293" i="1"/>
  <c r="BH52" i="7"/>
  <c r="CB1258" i="1"/>
  <c r="CC1255" i="1" s="1"/>
  <c r="O72" i="7"/>
  <c r="P44" i="7"/>
  <c r="AJ1235" i="1"/>
  <c r="GC684" i="1" l="1"/>
  <c r="GC24" i="1" s="1"/>
  <c r="GC21" i="1"/>
  <c r="GC12" i="1"/>
  <c r="GC518" i="1"/>
  <c r="FI23" i="7"/>
  <c r="GC1212" i="1"/>
  <c r="FH20" i="7"/>
  <c r="GB1119" i="1"/>
  <c r="FH21" i="7" s="1"/>
  <c r="FI63" i="7"/>
  <c r="GB772" i="1"/>
  <c r="GB1114" i="1"/>
  <c r="GB1115" i="1" s="1"/>
  <c r="FU690" i="1"/>
  <c r="FT37" i="1"/>
  <c r="FX546" i="1"/>
  <c r="FW36" i="1"/>
  <c r="P45" i="7"/>
  <c r="AJ1268" i="1"/>
  <c r="AJ1237" i="1"/>
  <c r="BH73" i="7"/>
  <c r="CC1261" i="1"/>
  <c r="BH53" i="7"/>
  <c r="GC680" i="1" l="1"/>
  <c r="GC16" i="1" s="1"/>
  <c r="GC13" i="1"/>
  <c r="GC14" i="1" s="1"/>
  <c r="GD498" i="1"/>
  <c r="GD514" i="1"/>
  <c r="GD1161" i="1"/>
  <c r="GD536" i="1"/>
  <c r="GD1162" i="1"/>
  <c r="GD1160" i="1"/>
  <c r="GD513" i="1"/>
  <c r="GD1159" i="1"/>
  <c r="GD515" i="1"/>
  <c r="GD1163" i="1"/>
  <c r="GC1214" i="1"/>
  <c r="FI81" i="7" s="1"/>
  <c r="FI43" i="7"/>
  <c r="FI10" i="7"/>
  <c r="GC22" i="1"/>
  <c r="FI11" i="7" s="1"/>
  <c r="FI13" i="7"/>
  <c r="GC775" i="1"/>
  <c r="GC25" i="1"/>
  <c r="FI14" i="7" s="1"/>
  <c r="FX36" i="1"/>
  <c r="FY546" i="1"/>
  <c r="FV690" i="1"/>
  <c r="FU37" i="1"/>
  <c r="AJ1279" i="1"/>
  <c r="AJ1270" i="1"/>
  <c r="BI52" i="7"/>
  <c r="CC1258" i="1"/>
  <c r="CD1255" i="1" s="1"/>
  <c r="CC1264" i="1"/>
  <c r="GD511" i="1" l="1"/>
  <c r="GC1118" i="1"/>
  <c r="GC776" i="1"/>
  <c r="FI17" i="7" s="1"/>
  <c r="FI16" i="7"/>
  <c r="GD1156" i="1"/>
  <c r="GD1165" i="1"/>
  <c r="GD537" i="1"/>
  <c r="GD539" i="1"/>
  <c r="GD538" i="1"/>
  <c r="GD20" i="1"/>
  <c r="FJ9" i="7" s="1"/>
  <c r="GD541" i="1"/>
  <c r="GC771" i="1"/>
  <c r="GC17" i="1"/>
  <c r="FW690" i="1"/>
  <c r="FV37" i="1"/>
  <c r="FY36" i="1"/>
  <c r="FZ546" i="1"/>
  <c r="BI73" i="7"/>
  <c r="CD1261" i="1"/>
  <c r="BI53" i="7"/>
  <c r="AJ1281" i="1"/>
  <c r="AJ1295" i="1"/>
  <c r="GD12" i="1" l="1"/>
  <c r="GD518" i="1"/>
  <c r="GC1114" i="1"/>
  <c r="GC1115" i="1" s="1"/>
  <c r="GC772" i="1"/>
  <c r="FJ63" i="7"/>
  <c r="GD684" i="1"/>
  <c r="GD24" i="1" s="1"/>
  <c r="GD21" i="1"/>
  <c r="FJ23" i="7"/>
  <c r="GD1214" i="1"/>
  <c r="FJ81" i="7" s="1"/>
  <c r="FI20" i="7"/>
  <c r="GC1119" i="1"/>
  <c r="FI21" i="7" s="1"/>
  <c r="GA546" i="1"/>
  <c r="FZ36" i="1"/>
  <c r="FW37" i="1"/>
  <c r="FX690" i="1"/>
  <c r="P46" i="7"/>
  <c r="AJ1303" i="1"/>
  <c r="BJ52" i="7"/>
  <c r="CD1258" i="1"/>
  <c r="CE1255" i="1" s="1"/>
  <c r="CD1264" i="1"/>
  <c r="GD13" i="1" l="1"/>
  <c r="GD14" i="1" s="1"/>
  <c r="GD680" i="1"/>
  <c r="GD16" i="1" s="1"/>
  <c r="GE513" i="1"/>
  <c r="GE1160" i="1"/>
  <c r="GE1163" i="1"/>
  <c r="GE498" i="1"/>
  <c r="GE515" i="1"/>
  <c r="GE1159" i="1"/>
  <c r="GE536" i="1"/>
  <c r="GE1162" i="1"/>
  <c r="GE514" i="1"/>
  <c r="GE1161" i="1"/>
  <c r="FJ10" i="7"/>
  <c r="GD22" i="1"/>
  <c r="FJ11" i="7" s="1"/>
  <c r="GD775" i="1"/>
  <c r="FJ13" i="7"/>
  <c r="GD25" i="1"/>
  <c r="FJ14" i="7" s="1"/>
  <c r="FY690" i="1"/>
  <c r="FX37" i="1"/>
  <c r="GB546" i="1"/>
  <c r="GA36" i="1"/>
  <c r="AJ1168" i="1"/>
  <c r="AJ1305" i="1"/>
  <c r="AJ1309" i="1" s="1"/>
  <c r="P84" i="7" s="1"/>
  <c r="BJ53" i="7"/>
  <c r="BJ73" i="7"/>
  <c r="CE1261" i="1"/>
  <c r="GD771" i="1" l="1"/>
  <c r="GD17" i="1"/>
  <c r="GE541" i="1"/>
  <c r="GE537" i="1"/>
  <c r="GE20" i="1"/>
  <c r="FK9" i="7" s="1"/>
  <c r="GE538" i="1"/>
  <c r="GE539" i="1"/>
  <c r="GE1156" i="1"/>
  <c r="GE1165" i="1"/>
  <c r="GD1118" i="1"/>
  <c r="FJ16" i="7"/>
  <c r="GD776" i="1"/>
  <c r="FJ17" i="7" s="1"/>
  <c r="GE511" i="1"/>
  <c r="GB36" i="1"/>
  <c r="GC546" i="1"/>
  <c r="FY37" i="1"/>
  <c r="FZ690" i="1"/>
  <c r="BK52" i="7"/>
  <c r="CE1258" i="1"/>
  <c r="CF1255" i="1" s="1"/>
  <c r="P22" i="7"/>
  <c r="AJ1173" i="1"/>
  <c r="AJ1177" i="1" s="1"/>
  <c r="P48" i="7"/>
  <c r="AJ1297" i="1"/>
  <c r="CE1264" i="1"/>
  <c r="GD1114" i="1" l="1"/>
  <c r="GD1115" i="1" s="1"/>
  <c r="GD772" i="1"/>
  <c r="GE518" i="1"/>
  <c r="GE12" i="1"/>
  <c r="FJ20" i="7"/>
  <c r="GD1119" i="1"/>
  <c r="FJ21" i="7" s="1"/>
  <c r="FK23" i="7"/>
  <c r="GE1214" i="1"/>
  <c r="FK81" i="7" s="1"/>
  <c r="FK63" i="7"/>
  <c r="GE684" i="1"/>
  <c r="GE24" i="1" s="1"/>
  <c r="GE21" i="1"/>
  <c r="FZ37" i="1"/>
  <c r="GA690" i="1"/>
  <c r="GC36" i="1"/>
  <c r="GD546" i="1"/>
  <c r="CF1261" i="1"/>
  <c r="BK73" i="7"/>
  <c r="P47" i="7"/>
  <c r="AJ1325" i="1"/>
  <c r="AJ1299" i="1"/>
  <c r="AJ1311" i="1"/>
  <c r="P49" i="7" s="1"/>
  <c r="AJ1318" i="1"/>
  <c r="AJ1320" i="1" s="1"/>
  <c r="BK53" i="7"/>
  <c r="GF536" i="1" l="1"/>
  <c r="GF1162" i="1"/>
  <c r="GF515" i="1"/>
  <c r="GF514" i="1"/>
  <c r="GF1160" i="1"/>
  <c r="GF498" i="1"/>
  <c r="GF1163" i="1"/>
  <c r="GF1161" i="1"/>
  <c r="GF513" i="1"/>
  <c r="GF1159" i="1"/>
  <c r="FK10" i="7"/>
  <c r="GE22" i="1"/>
  <c r="FK11" i="7" s="1"/>
  <c r="FK13" i="7"/>
  <c r="GE775" i="1"/>
  <c r="GE25" i="1"/>
  <c r="FK14" i="7" s="1"/>
  <c r="GE680" i="1"/>
  <c r="GE16" i="1" s="1"/>
  <c r="GE13" i="1"/>
  <c r="GE14" i="1" s="1"/>
  <c r="GD36" i="1"/>
  <c r="GE546" i="1"/>
  <c r="GB690" i="1"/>
  <c r="GA37" i="1"/>
  <c r="BL52" i="7"/>
  <c r="CF1258" i="1"/>
  <c r="CG1255" i="1" s="1"/>
  <c r="CF1264" i="1"/>
  <c r="AJ1301" i="1"/>
  <c r="AJ1307" i="1"/>
  <c r="P24" i="7"/>
  <c r="AK1221" i="1"/>
  <c r="AJ1223" i="1"/>
  <c r="P82" i="7" s="1"/>
  <c r="AJ1327" i="1"/>
  <c r="AJ1181" i="1"/>
  <c r="GF511" i="1" l="1"/>
  <c r="GE17" i="1"/>
  <c r="GE771" i="1"/>
  <c r="FK16" i="7"/>
  <c r="GE1118" i="1"/>
  <c r="GE776" i="1"/>
  <c r="FK17" i="7" s="1"/>
  <c r="GF1165" i="1"/>
  <c r="GF1156" i="1"/>
  <c r="GF518" i="1"/>
  <c r="GF12" i="1"/>
  <c r="GF538" i="1"/>
  <c r="GF541" i="1"/>
  <c r="GF539" i="1"/>
  <c r="GF20" i="1"/>
  <c r="FL9" i="7" s="1"/>
  <c r="GF537" i="1"/>
  <c r="GC690" i="1"/>
  <c r="GB37" i="1"/>
  <c r="GF546" i="1"/>
  <c r="GE36" i="1"/>
  <c r="BL73" i="7"/>
  <c r="CG1261" i="1"/>
  <c r="BL53" i="7"/>
  <c r="Q44" i="7"/>
  <c r="AK1235" i="1"/>
  <c r="P26" i="7"/>
  <c r="AJ1184" i="1"/>
  <c r="P83" i="7"/>
  <c r="AK1293" i="1"/>
  <c r="GF13" i="1" l="1"/>
  <c r="GF14" i="1" s="1"/>
  <c r="GF680" i="1"/>
  <c r="GF16" i="1" s="1"/>
  <c r="GE1119" i="1"/>
  <c r="FK21" i="7" s="1"/>
  <c r="FK20" i="7"/>
  <c r="GF684" i="1"/>
  <c r="GF24" i="1" s="1"/>
  <c r="GF21" i="1"/>
  <c r="FL63" i="7"/>
  <c r="FL23" i="7"/>
  <c r="GF1212" i="1"/>
  <c r="FL43" i="7" s="1"/>
  <c r="GF1214" i="1"/>
  <c r="FL81" i="7" s="1"/>
  <c r="GE772" i="1"/>
  <c r="GE1114" i="1"/>
  <c r="GE1115" i="1" s="1"/>
  <c r="GG546" i="1"/>
  <c r="GF36" i="1"/>
  <c r="GC37" i="1"/>
  <c r="GD690" i="1"/>
  <c r="P72" i="7"/>
  <c r="Q45" i="7"/>
  <c r="AK1268" i="1"/>
  <c r="AK1237" i="1"/>
  <c r="BM52" i="7"/>
  <c r="CG1258" i="1"/>
  <c r="CH1255" i="1" s="1"/>
  <c r="CG1264" i="1"/>
  <c r="GG498" i="1" l="1"/>
  <c r="GG1163" i="1"/>
  <c r="GG514" i="1"/>
  <c r="GG536" i="1"/>
  <c r="GG1161" i="1"/>
  <c r="GG515" i="1"/>
  <c r="GG1159" i="1"/>
  <c r="GG513" i="1"/>
  <c r="GG1160" i="1"/>
  <c r="GG1162" i="1"/>
  <c r="FL10" i="7"/>
  <c r="GF22" i="1"/>
  <c r="FL11" i="7" s="1"/>
  <c r="GF17" i="1"/>
  <c r="GF771" i="1"/>
  <c r="FL13" i="7"/>
  <c r="GF25" i="1"/>
  <c r="FL14" i="7" s="1"/>
  <c r="GF775" i="1"/>
  <c r="GE690" i="1"/>
  <c r="GD37" i="1"/>
  <c r="GG36" i="1"/>
  <c r="GH546" i="1"/>
  <c r="AK1279" i="1"/>
  <c r="AK1270" i="1"/>
  <c r="BN52" i="7"/>
  <c r="CH1258" i="1"/>
  <c r="CI1255" i="1" s="1"/>
  <c r="AC32" i="6"/>
  <c r="H130" i="19" s="1"/>
  <c r="AD32" i="6"/>
  <c r="I130" i="19" s="1"/>
  <c r="AE32" i="6"/>
  <c r="J130" i="19" s="1"/>
  <c r="AF32" i="6"/>
  <c r="K130" i="19" s="1"/>
  <c r="BM73" i="7"/>
  <c r="CH1261" i="1"/>
  <c r="BM53" i="7"/>
  <c r="GG511" i="1" l="1"/>
  <c r="GG537" i="1"/>
  <c r="GG538" i="1"/>
  <c r="GG539" i="1"/>
  <c r="GG541" i="1"/>
  <c r="GG20" i="1"/>
  <c r="FM9" i="7" s="1"/>
  <c r="GG1165" i="1"/>
  <c r="GG1156" i="1"/>
  <c r="GF772" i="1"/>
  <c r="GF1114" i="1"/>
  <c r="GF1115" i="1" s="1"/>
  <c r="FL16" i="7"/>
  <c r="GF776" i="1"/>
  <c r="FL17" i="7" s="1"/>
  <c r="GF1118" i="1"/>
  <c r="GI546" i="1"/>
  <c r="GH36" i="1"/>
  <c r="GE37" i="1"/>
  <c r="GF690" i="1"/>
  <c r="BO52" i="7"/>
  <c r="CI1258" i="1"/>
  <c r="CJ1255" i="1" s="1"/>
  <c r="AK1281" i="1"/>
  <c r="AK1295" i="1"/>
  <c r="CH1264" i="1"/>
  <c r="BN73" i="7"/>
  <c r="K73" i="5" s="1"/>
  <c r="CI1261" i="1"/>
  <c r="H52" i="5"/>
  <c r="I52" i="5"/>
  <c r="J52" i="5"/>
  <c r="K52" i="5"/>
  <c r="BO73" i="7" l="1"/>
  <c r="GG518" i="1"/>
  <c r="GG12" i="1"/>
  <c r="GF1119" i="1"/>
  <c r="FL21" i="7" s="1"/>
  <c r="FL20" i="7"/>
  <c r="GG684" i="1"/>
  <c r="GG24" i="1" s="1"/>
  <c r="GG21" i="1"/>
  <c r="FM63" i="7"/>
  <c r="FM23" i="7"/>
  <c r="GG1214" i="1"/>
  <c r="FM81" i="7" s="1"/>
  <c r="CJ1261" i="1"/>
  <c r="GG690" i="1"/>
  <c r="GF37" i="1"/>
  <c r="GI36" i="1"/>
  <c r="GJ546" i="1"/>
  <c r="BP52" i="7"/>
  <c r="CJ1258" i="1"/>
  <c r="CK1255" i="1" s="1"/>
  <c r="Q46" i="7"/>
  <c r="AK1303" i="1"/>
  <c r="CJ1264" i="1"/>
  <c r="CI1264" i="1"/>
  <c r="BN53" i="7"/>
  <c r="GG13" i="1" l="1"/>
  <c r="GG14" i="1" s="1"/>
  <c r="GG680" i="1"/>
  <c r="GG16" i="1" s="1"/>
  <c r="FM10" i="7"/>
  <c r="GG22" i="1"/>
  <c r="FM11" i="7" s="1"/>
  <c r="FM13" i="7"/>
  <c r="GG775" i="1"/>
  <c r="GG25" i="1"/>
  <c r="FM14" i="7" s="1"/>
  <c r="GH513" i="1"/>
  <c r="GH514" i="1"/>
  <c r="GH1162" i="1"/>
  <c r="GH498" i="1"/>
  <c r="GH1159" i="1"/>
  <c r="GH1160" i="1"/>
  <c r="GH536" i="1"/>
  <c r="GH1161" i="1"/>
  <c r="GH515" i="1"/>
  <c r="GH1163" i="1"/>
  <c r="GK546" i="1"/>
  <c r="GJ36" i="1"/>
  <c r="GG37" i="1"/>
  <c r="GH690" i="1"/>
  <c r="CK1261" i="1"/>
  <c r="BP73" i="7"/>
  <c r="BP53" i="7"/>
  <c r="AC34" i="6"/>
  <c r="H131" i="19" s="1"/>
  <c r="AD34" i="6"/>
  <c r="I131" i="19" s="1"/>
  <c r="AE34" i="6"/>
  <c r="J131" i="19" s="1"/>
  <c r="AF34" i="6"/>
  <c r="K131" i="19" s="1"/>
  <c r="BO53" i="7"/>
  <c r="AK1168" i="1"/>
  <c r="AK1305" i="1"/>
  <c r="GG17" i="1" l="1"/>
  <c r="GG771" i="1"/>
  <c r="GH537" i="1"/>
  <c r="GH541" i="1"/>
  <c r="GH539" i="1"/>
  <c r="GH20" i="1"/>
  <c r="FN9" i="7" s="1"/>
  <c r="GH538" i="1"/>
  <c r="GG1118" i="1"/>
  <c r="GG776" i="1"/>
  <c r="FM17" i="7" s="1"/>
  <c r="FM16" i="7"/>
  <c r="GH1156" i="1"/>
  <c r="GH1165" i="1"/>
  <c r="GH511" i="1"/>
  <c r="GI690" i="1"/>
  <c r="GH37" i="1"/>
  <c r="GL546" i="1"/>
  <c r="GK36" i="1"/>
  <c r="CK1264" i="1"/>
  <c r="BQ52" i="7"/>
  <c r="CK1258" i="1"/>
  <c r="CL1255" i="1" s="1"/>
  <c r="H53" i="5"/>
  <c r="I53" i="5"/>
  <c r="J53" i="5"/>
  <c r="K53" i="5"/>
  <c r="Q22" i="7"/>
  <c r="AK1173" i="1"/>
  <c r="AK1177" i="1" s="1"/>
  <c r="Q48" i="7"/>
  <c r="AK1297" i="1"/>
  <c r="AK1309" i="1"/>
  <c r="Q84" i="7" s="1"/>
  <c r="GG772" i="1" l="1"/>
  <c r="GG1114" i="1"/>
  <c r="GG1115" i="1" s="1"/>
  <c r="GH12" i="1"/>
  <c r="GH518" i="1"/>
  <c r="FN23" i="7"/>
  <c r="GH1214" i="1"/>
  <c r="FN81" i="7" s="1"/>
  <c r="FM20" i="7"/>
  <c r="GG1119" i="1"/>
  <c r="FM21" i="7" s="1"/>
  <c r="GH21" i="1"/>
  <c r="GH684" i="1"/>
  <c r="GH24" i="1" s="1"/>
  <c r="FN63" i="7"/>
  <c r="GM546" i="1"/>
  <c r="GL36" i="1"/>
  <c r="GI37" i="1"/>
  <c r="GJ690" i="1"/>
  <c r="BQ73" i="7"/>
  <c r="CL1261" i="1"/>
  <c r="BQ53" i="7"/>
  <c r="Q47" i="7"/>
  <c r="AK1325" i="1"/>
  <c r="AK1311" i="1"/>
  <c r="Q49" i="7" s="1"/>
  <c r="AK1318" i="1"/>
  <c r="AK1320" i="1" s="1"/>
  <c r="AK1299" i="1"/>
  <c r="FN13" i="7" l="1"/>
  <c r="GH775" i="1"/>
  <c r="GH25" i="1"/>
  <c r="FN14" i="7" s="1"/>
  <c r="FN10" i="7"/>
  <c r="GH22" i="1"/>
  <c r="FN11" i="7" s="1"/>
  <c r="GH680" i="1"/>
  <c r="GH16" i="1" s="1"/>
  <c r="GH13" i="1"/>
  <c r="GH14" i="1" s="1"/>
  <c r="GI536" i="1"/>
  <c r="GI1163" i="1"/>
  <c r="GI513" i="1"/>
  <c r="GI514" i="1"/>
  <c r="GI1160" i="1"/>
  <c r="GI498" i="1"/>
  <c r="GI1162" i="1"/>
  <c r="GI515" i="1"/>
  <c r="GI1161" i="1"/>
  <c r="GI1159" i="1"/>
  <c r="GK690" i="1"/>
  <c r="GJ37" i="1"/>
  <c r="GM36" i="1"/>
  <c r="GN546" i="1"/>
  <c r="CL1264" i="1"/>
  <c r="BR52" i="7"/>
  <c r="CL1258" i="1"/>
  <c r="CM1255" i="1" s="1"/>
  <c r="AK1327" i="1"/>
  <c r="AK1301" i="1"/>
  <c r="AK1307" i="1"/>
  <c r="Q24" i="7"/>
  <c r="AL1221" i="1"/>
  <c r="AK1223" i="1"/>
  <c r="Q82" i="7" s="1"/>
  <c r="AK1181" i="1"/>
  <c r="GI537" i="1" l="1"/>
  <c r="GI541" i="1"/>
  <c r="GI538" i="1"/>
  <c r="GI20" i="1"/>
  <c r="FO9" i="7" s="1"/>
  <c r="GI539" i="1"/>
  <c r="GI511" i="1"/>
  <c r="GH771" i="1"/>
  <c r="GH17" i="1"/>
  <c r="FN16" i="7"/>
  <c r="GH1118" i="1"/>
  <c r="GH776" i="1"/>
  <c r="FN17" i="7" s="1"/>
  <c r="GI1165" i="1"/>
  <c r="GI1156" i="1"/>
  <c r="GO546" i="1"/>
  <c r="GN36" i="1"/>
  <c r="GL690" i="1"/>
  <c r="GK37" i="1"/>
  <c r="CM1261" i="1"/>
  <c r="BR73" i="7"/>
  <c r="BR53" i="7"/>
  <c r="R44" i="7"/>
  <c r="AL1235" i="1"/>
  <c r="Q83" i="7"/>
  <c r="AL1293" i="1"/>
  <c r="Q26" i="7"/>
  <c r="AK1184" i="1"/>
  <c r="GI1212" i="1" l="1"/>
  <c r="FO23" i="7"/>
  <c r="GH1114" i="1"/>
  <c r="GH1115" i="1" s="1"/>
  <c r="GH772" i="1"/>
  <c r="FN20" i="7"/>
  <c r="GH1119" i="1"/>
  <c r="FN21" i="7" s="1"/>
  <c r="GI12" i="1"/>
  <c r="GI518" i="1"/>
  <c r="GI684" i="1"/>
  <c r="GI24" i="1" s="1"/>
  <c r="GI21" i="1"/>
  <c r="FO63" i="7"/>
  <c r="GM690" i="1"/>
  <c r="GL37" i="1"/>
  <c r="GO36" i="1"/>
  <c r="GP546" i="1"/>
  <c r="CM1264" i="1"/>
  <c r="BS52" i="7"/>
  <c r="CM1258" i="1"/>
  <c r="CN1255" i="1" s="1"/>
  <c r="Q72" i="7"/>
  <c r="R45" i="7"/>
  <c r="AL1268" i="1"/>
  <c r="AL1237" i="1"/>
  <c r="GJ515" i="1" l="1"/>
  <c r="GJ1159" i="1"/>
  <c r="GJ514" i="1"/>
  <c r="GJ513" i="1"/>
  <c r="GJ1161" i="1"/>
  <c r="GJ498" i="1"/>
  <c r="GJ1160" i="1"/>
  <c r="GJ1163" i="1"/>
  <c r="GJ536" i="1"/>
  <c r="GJ1162" i="1"/>
  <c r="GI680" i="1"/>
  <c r="GI16" i="1" s="1"/>
  <c r="GI13" i="1"/>
  <c r="GI14" i="1" s="1"/>
  <c r="FO10" i="7"/>
  <c r="GI22" i="1"/>
  <c r="FO11" i="7" s="1"/>
  <c r="GI25" i="1"/>
  <c r="FO14" i="7" s="1"/>
  <c r="GI775" i="1"/>
  <c r="FO13" i="7"/>
  <c r="GI1214" i="1"/>
  <c r="FO81" i="7" s="1"/>
  <c r="FO43" i="7"/>
  <c r="GQ546" i="1"/>
  <c r="GP36" i="1"/>
  <c r="GN690" i="1"/>
  <c r="GM37" i="1"/>
  <c r="BS53" i="7"/>
  <c r="BS73" i="7"/>
  <c r="CN1261" i="1"/>
  <c r="AL1279" i="1"/>
  <c r="AL1270" i="1"/>
  <c r="GJ511" i="1" l="1"/>
  <c r="FO16" i="7"/>
  <c r="GI1118" i="1"/>
  <c r="GI776" i="1"/>
  <c r="FO17" i="7" s="1"/>
  <c r="GJ12" i="1"/>
  <c r="GJ518" i="1"/>
  <c r="GI771" i="1"/>
  <c r="GI17" i="1"/>
  <c r="GJ1165" i="1"/>
  <c r="GJ1156" i="1"/>
  <c r="GJ541" i="1"/>
  <c r="GJ539" i="1"/>
  <c r="GJ538" i="1"/>
  <c r="GJ20" i="1"/>
  <c r="FP9" i="7" s="1"/>
  <c r="GJ537" i="1"/>
  <c r="GO690" i="1"/>
  <c r="GN37" i="1"/>
  <c r="GR546" i="1"/>
  <c r="GQ36" i="1"/>
  <c r="CN1264" i="1"/>
  <c r="BT52" i="7"/>
  <c r="CN1258" i="1"/>
  <c r="CO1255" i="1" s="1"/>
  <c r="AL1281" i="1"/>
  <c r="AL1295" i="1"/>
  <c r="FP63" i="7" l="1"/>
  <c r="GJ13" i="1"/>
  <c r="GJ14" i="1" s="1"/>
  <c r="GJ680" i="1"/>
  <c r="GJ16" i="1" s="1"/>
  <c r="GJ1214" i="1"/>
  <c r="FP81" i="7" s="1"/>
  <c r="FP23" i="7"/>
  <c r="GJ684" i="1"/>
  <c r="GJ24" i="1" s="1"/>
  <c r="GJ21" i="1"/>
  <c r="GI1114" i="1"/>
  <c r="GI1115" i="1" s="1"/>
  <c r="GI772" i="1"/>
  <c r="GI1119" i="1"/>
  <c r="FO21" i="7" s="1"/>
  <c r="FO20" i="7"/>
  <c r="GS546" i="1"/>
  <c r="GR36" i="1"/>
  <c r="GO37" i="1"/>
  <c r="GP690" i="1"/>
  <c r="BT73" i="7"/>
  <c r="CO1261" i="1"/>
  <c r="BT53" i="7"/>
  <c r="R46" i="7"/>
  <c r="AL1303" i="1"/>
  <c r="GJ22" i="1" l="1"/>
  <c r="FP11" i="7" s="1"/>
  <c r="FP10" i="7"/>
  <c r="GJ771" i="1"/>
  <c r="GJ17" i="1"/>
  <c r="FP13" i="7"/>
  <c r="GJ775" i="1"/>
  <c r="GJ25" i="1"/>
  <c r="FP14" i="7" s="1"/>
  <c r="GK515" i="1"/>
  <c r="GK1161" i="1"/>
  <c r="GK498" i="1"/>
  <c r="GK514" i="1"/>
  <c r="GK1163" i="1"/>
  <c r="GK536" i="1"/>
  <c r="GK1162" i="1"/>
  <c r="GK1159" i="1"/>
  <c r="GK513" i="1"/>
  <c r="GK1160" i="1"/>
  <c r="GQ690" i="1"/>
  <c r="GP37" i="1"/>
  <c r="GS36" i="1"/>
  <c r="GT546" i="1"/>
  <c r="CO1264" i="1"/>
  <c r="BU52" i="7"/>
  <c r="CO1258" i="1"/>
  <c r="CP1255" i="1" s="1"/>
  <c r="AL1168" i="1"/>
  <c r="AL1305" i="1"/>
  <c r="AL1309" i="1" s="1"/>
  <c r="R84" i="7" s="1"/>
  <c r="G84" i="5" s="1"/>
  <c r="GK511" i="1" l="1"/>
  <c r="GK1156" i="1"/>
  <c r="GK1165" i="1"/>
  <c r="GJ1114" i="1"/>
  <c r="GJ1115" i="1" s="1"/>
  <c r="GJ772" i="1"/>
  <c r="FP16" i="7"/>
  <c r="GJ1118" i="1"/>
  <c r="GJ776" i="1"/>
  <c r="FP17" i="7" s="1"/>
  <c r="GK20" i="1"/>
  <c r="FQ9" i="7" s="1"/>
  <c r="GK541" i="1"/>
  <c r="GK539" i="1"/>
  <c r="GK537" i="1"/>
  <c r="GK538" i="1"/>
  <c r="GU546" i="1"/>
  <c r="GT36" i="1"/>
  <c r="GQ37" i="1"/>
  <c r="GR690" i="1"/>
  <c r="BU73" i="7"/>
  <c r="CP1261" i="1"/>
  <c r="CP1264" i="1" s="1"/>
  <c r="BV53" i="7" s="1"/>
  <c r="BU53" i="7"/>
  <c r="R22" i="7"/>
  <c r="AL1173" i="1"/>
  <c r="AL1177" i="1" s="1"/>
  <c r="R48" i="7"/>
  <c r="AL1297" i="1"/>
  <c r="FP20" i="7" l="1"/>
  <c r="GJ1119" i="1"/>
  <c r="FP21" i="7" s="1"/>
  <c r="GK1214" i="1"/>
  <c r="FQ81" i="7" s="1"/>
  <c r="FQ23" i="7"/>
  <c r="GK684" i="1"/>
  <c r="GK24" i="1" s="1"/>
  <c r="GK21" i="1"/>
  <c r="FQ63" i="7"/>
  <c r="GK12" i="1"/>
  <c r="GK518" i="1"/>
  <c r="GS690" i="1"/>
  <c r="GR37" i="1"/>
  <c r="GV546" i="1"/>
  <c r="GU36" i="1"/>
  <c r="BV52" i="7"/>
  <c r="CP1258" i="1"/>
  <c r="CQ1255" i="1" s="1"/>
  <c r="R47" i="7"/>
  <c r="AL1325" i="1"/>
  <c r="AL1299" i="1"/>
  <c r="AL1311" i="1"/>
  <c r="R49" i="7" s="1"/>
  <c r="AL1318" i="1"/>
  <c r="AL1320" i="1" s="1"/>
  <c r="GL515" i="1" l="1"/>
  <c r="GL513" i="1"/>
  <c r="GL1159" i="1"/>
  <c r="GL498" i="1"/>
  <c r="GL1160" i="1"/>
  <c r="GL1163" i="1"/>
  <c r="GL536" i="1"/>
  <c r="GL1162" i="1"/>
  <c r="GL514" i="1"/>
  <c r="GL1161" i="1"/>
  <c r="GK680" i="1"/>
  <c r="GK16" i="1" s="1"/>
  <c r="GK13" i="1"/>
  <c r="GK14" i="1" s="1"/>
  <c r="GK22" i="1"/>
  <c r="FQ11" i="7" s="1"/>
  <c r="FQ10" i="7"/>
  <c r="GK775" i="1"/>
  <c r="GK25" i="1"/>
  <c r="FQ14" i="7" s="1"/>
  <c r="FQ13" i="7"/>
  <c r="GW546" i="1"/>
  <c r="GV36" i="1"/>
  <c r="GT690" i="1"/>
  <c r="GS37" i="1"/>
  <c r="CQ1261" i="1"/>
  <c r="CQ1264" i="1" s="1"/>
  <c r="BW53" i="7" s="1"/>
  <c r="BV73" i="7"/>
  <c r="R24" i="7"/>
  <c r="AM1221" i="1"/>
  <c r="AL1223" i="1"/>
  <c r="R82" i="7" s="1"/>
  <c r="G82" i="5" s="1"/>
  <c r="AL1301" i="1"/>
  <c r="AL1307" i="1"/>
  <c r="AL1181" i="1"/>
  <c r="AL1327" i="1"/>
  <c r="FQ16" i="7" l="1"/>
  <c r="GK776" i="1"/>
  <c r="FQ17" i="7" s="1"/>
  <c r="GK1118" i="1"/>
  <c r="GK17" i="1"/>
  <c r="GK771" i="1"/>
  <c r="GL541" i="1"/>
  <c r="GL20" i="1"/>
  <c r="FR9" i="7" s="1"/>
  <c r="GL538" i="1"/>
  <c r="GL539" i="1"/>
  <c r="GL537" i="1"/>
  <c r="GL1156" i="1"/>
  <c r="GL1165" i="1"/>
  <c r="GL511" i="1"/>
  <c r="GT37" i="1"/>
  <c r="GU690" i="1"/>
  <c r="GW36" i="1"/>
  <c r="GX546" i="1"/>
  <c r="GX36" i="1" s="1"/>
  <c r="W36" i="1" s="1"/>
  <c r="BW52" i="7"/>
  <c r="CQ1258" i="1"/>
  <c r="CR1255" i="1" s="1"/>
  <c r="R83" i="7"/>
  <c r="G83" i="5" s="1"/>
  <c r="AM1293" i="1"/>
  <c r="S44" i="7"/>
  <c r="AM1235" i="1"/>
  <c r="AB76" i="6"/>
  <c r="R26" i="7"/>
  <c r="AL1184" i="1"/>
  <c r="GL1212" i="1" l="1"/>
  <c r="FR23" i="7"/>
  <c r="FR63" i="7"/>
  <c r="T63" i="5" s="1"/>
  <c r="FQ20" i="7"/>
  <c r="GK1119" i="1"/>
  <c r="FQ21" i="7" s="1"/>
  <c r="GL684" i="1"/>
  <c r="GL24" i="1" s="1"/>
  <c r="GL21" i="1"/>
  <c r="GL12" i="1"/>
  <c r="GL518" i="1"/>
  <c r="GK1114" i="1"/>
  <c r="GK1115" i="1" s="1"/>
  <c r="GK772" i="1"/>
  <c r="GU37" i="1"/>
  <c r="GV690" i="1"/>
  <c r="BW73" i="7"/>
  <c r="CR1261" i="1"/>
  <c r="CR1264" i="1" s="1"/>
  <c r="BX53" i="7" s="1"/>
  <c r="R72" i="7"/>
  <c r="AB74" i="6"/>
  <c r="S45" i="7"/>
  <c r="AM1268" i="1"/>
  <c r="AM1237" i="1"/>
  <c r="GL22" i="1" l="1"/>
  <c r="FR11" i="7" s="1"/>
  <c r="FR10" i="7"/>
  <c r="GM514" i="1"/>
  <c r="GM1161" i="1"/>
  <c r="GM515" i="1"/>
  <c r="GM1159" i="1"/>
  <c r="GM498" i="1"/>
  <c r="GM536" i="1"/>
  <c r="GM1160" i="1"/>
  <c r="GM513" i="1"/>
  <c r="GM511" i="1" s="1"/>
  <c r="GM1163" i="1"/>
  <c r="GM1162" i="1"/>
  <c r="GL25" i="1"/>
  <c r="FR14" i="7" s="1"/>
  <c r="GL775" i="1"/>
  <c r="FR13" i="7"/>
  <c r="GL13" i="1"/>
  <c r="GL14" i="1" s="1"/>
  <c r="GL680" i="1"/>
  <c r="GL16" i="1" s="1"/>
  <c r="GL1214" i="1"/>
  <c r="FR81" i="7" s="1"/>
  <c r="T81" i="5" s="1"/>
  <c r="FR43" i="7"/>
  <c r="T43" i="5" s="1"/>
  <c r="GW690" i="1"/>
  <c r="GV37" i="1"/>
  <c r="GM12" i="1"/>
  <c r="GM518" i="1"/>
  <c r="BX52" i="7"/>
  <c r="CR1258" i="1"/>
  <c r="CS1255" i="1" s="1"/>
  <c r="AM1279" i="1"/>
  <c r="AM1270" i="1"/>
  <c r="G72" i="5"/>
  <c r="GM20" i="1" l="1"/>
  <c r="FS9" i="7" s="1"/>
  <c r="GM538" i="1"/>
  <c r="GM541" i="1"/>
  <c r="GM539" i="1"/>
  <c r="GM537" i="1"/>
  <c r="FR16" i="7"/>
  <c r="GL776" i="1"/>
  <c r="FR17" i="7" s="1"/>
  <c r="GL1118" i="1"/>
  <c r="GM1156" i="1"/>
  <c r="GM1165" i="1"/>
  <c r="GL17" i="1"/>
  <c r="GL771" i="1"/>
  <c r="GW37" i="1"/>
  <c r="GX690" i="1"/>
  <c r="GX37" i="1" s="1"/>
  <c r="W37" i="1" s="1"/>
  <c r="GM13" i="1"/>
  <c r="GM14" i="1" s="1"/>
  <c r="GM680" i="1"/>
  <c r="GM16" i="1" s="1"/>
  <c r="CS1261" i="1"/>
  <c r="CS1264" i="1" s="1"/>
  <c r="BY53" i="7" s="1"/>
  <c r="BX73" i="7"/>
  <c r="AM1281" i="1"/>
  <c r="AM1295" i="1"/>
  <c r="GL772" i="1" l="1"/>
  <c r="GL1114" i="1"/>
  <c r="GL1115" i="1" s="1"/>
  <c r="GL1119" i="1"/>
  <c r="FR21" i="7" s="1"/>
  <c r="FR20" i="7"/>
  <c r="FS63" i="7"/>
  <c r="GM21" i="1"/>
  <c r="GM684" i="1"/>
  <c r="GM24" i="1" s="1"/>
  <c r="FS23" i="7"/>
  <c r="GM1214" i="1"/>
  <c r="FS81" i="7" s="1"/>
  <c r="GM771" i="1"/>
  <c r="GM17" i="1"/>
  <c r="BY52" i="7"/>
  <c r="CS1258" i="1"/>
  <c r="CT1255" i="1" s="1"/>
  <c r="S46" i="7"/>
  <c r="AM1303" i="1"/>
  <c r="FS10" i="7" l="1"/>
  <c r="GM22" i="1"/>
  <c r="FS11" i="7" s="1"/>
  <c r="FS13" i="7"/>
  <c r="GM775" i="1"/>
  <c r="GM25" i="1"/>
  <c r="FS14" i="7" s="1"/>
  <c r="GN536" i="1"/>
  <c r="GN1159" i="1"/>
  <c r="GN515" i="1"/>
  <c r="GN514" i="1"/>
  <c r="GN1161" i="1"/>
  <c r="GN498" i="1"/>
  <c r="GN1163" i="1"/>
  <c r="GN1160" i="1"/>
  <c r="GN513" i="1"/>
  <c r="GN1162" i="1"/>
  <c r="GM772" i="1"/>
  <c r="GM1114" i="1"/>
  <c r="GM1115" i="1" s="1"/>
  <c r="CT1261" i="1"/>
  <c r="CT1264" i="1" s="1"/>
  <c r="BY73" i="7"/>
  <c r="BZ52" i="7"/>
  <c r="CT1258" i="1"/>
  <c r="CU1255" i="1" s="1"/>
  <c r="AG32" i="6"/>
  <c r="L130" i="19" s="1"/>
  <c r="AM1168" i="1"/>
  <c r="AM1305" i="1"/>
  <c r="GM776" i="1" l="1"/>
  <c r="FS17" i="7" s="1"/>
  <c r="FS16" i="7"/>
  <c r="GM1118" i="1"/>
  <c r="GN1156" i="1"/>
  <c r="GN1165" i="1"/>
  <c r="GN511" i="1"/>
  <c r="GN537" i="1"/>
  <c r="GN539" i="1"/>
  <c r="GN541" i="1"/>
  <c r="GN20" i="1"/>
  <c r="FT9" i="7" s="1"/>
  <c r="GN538" i="1"/>
  <c r="CU1258" i="1"/>
  <c r="CA52" i="7"/>
  <c r="CA73" i="7"/>
  <c r="CU1261" i="1"/>
  <c r="BZ73" i="7"/>
  <c r="L52" i="5"/>
  <c r="BZ53" i="7"/>
  <c r="AG34" i="6"/>
  <c r="L131" i="19" s="1"/>
  <c r="S48" i="7"/>
  <c r="AM1297" i="1"/>
  <c r="AM1309" i="1"/>
  <c r="S84" i="7" s="1"/>
  <c r="S22" i="7"/>
  <c r="AM1173" i="1"/>
  <c r="AM1177" i="1" s="1"/>
  <c r="FT63" i="7" l="1"/>
  <c r="FS20" i="7"/>
  <c r="GM1119" i="1"/>
  <c r="FS21" i="7" s="1"/>
  <c r="GN12" i="1"/>
  <c r="GN518" i="1"/>
  <c r="GN684" i="1"/>
  <c r="GN24" i="1" s="1"/>
  <c r="GN21" i="1"/>
  <c r="FT23" i="7"/>
  <c r="GN1214" i="1"/>
  <c r="FT81" i="7" s="1"/>
  <c r="CV1255" i="1"/>
  <c r="CV1261" i="1"/>
  <c r="CV1264" i="1" s="1"/>
  <c r="CB53" i="7" s="1"/>
  <c r="CB52" i="7"/>
  <c r="CU1264" i="1"/>
  <c r="L53" i="5"/>
  <c r="L73" i="5"/>
  <c r="S47" i="7"/>
  <c r="AM1299" i="1"/>
  <c r="AM1311" i="1"/>
  <c r="S49" i="7" s="1"/>
  <c r="AM1318" i="1"/>
  <c r="AM1325" i="1"/>
  <c r="GN22" i="1" l="1"/>
  <c r="FT11" i="7" s="1"/>
  <c r="FT10" i="7"/>
  <c r="GN25" i="1"/>
  <c r="FT14" i="7" s="1"/>
  <c r="FT13" i="7"/>
  <c r="GN775" i="1"/>
  <c r="GN13" i="1"/>
  <c r="GN14" i="1" s="1"/>
  <c r="GN680" i="1"/>
  <c r="GN16" i="1" s="1"/>
  <c r="GO1162" i="1"/>
  <c r="GO514" i="1"/>
  <c r="GO513" i="1"/>
  <c r="GO1159" i="1"/>
  <c r="GO498" i="1"/>
  <c r="GO1161" i="1"/>
  <c r="GO1163" i="1"/>
  <c r="GO515" i="1"/>
  <c r="GO1160" i="1"/>
  <c r="GO536" i="1"/>
  <c r="CV1258" i="1"/>
  <c r="CA53" i="7"/>
  <c r="AM1327" i="1"/>
  <c r="AM1320" i="1"/>
  <c r="AM1301" i="1"/>
  <c r="AM1307" i="1"/>
  <c r="S24" i="7"/>
  <c r="AN1221" i="1"/>
  <c r="AM1223" i="1"/>
  <c r="S82" i="7" s="1"/>
  <c r="AM1181" i="1"/>
  <c r="GO1165" i="1" l="1"/>
  <c r="GO1156" i="1"/>
  <c r="GN771" i="1"/>
  <c r="GN17" i="1"/>
  <c r="GO511" i="1"/>
  <c r="GO538" i="1"/>
  <c r="GO537" i="1"/>
  <c r="GO539" i="1"/>
  <c r="GO541" i="1"/>
  <c r="GO20" i="1"/>
  <c r="FU9" i="7" s="1"/>
  <c r="GN776" i="1"/>
  <c r="FT17" i="7" s="1"/>
  <c r="FT16" i="7"/>
  <c r="GN1118" i="1"/>
  <c r="CW1255" i="1"/>
  <c r="CB73" i="7"/>
  <c r="CW1261" i="1"/>
  <c r="CW1264" i="1" s="1"/>
  <c r="CC53" i="7" s="1"/>
  <c r="T44" i="7"/>
  <c r="AN1235" i="1"/>
  <c r="S83" i="7"/>
  <c r="AN1293" i="1"/>
  <c r="S26" i="7"/>
  <c r="AM1184" i="1"/>
  <c r="GN772" i="1" l="1"/>
  <c r="GN1114" i="1"/>
  <c r="GN1115" i="1" s="1"/>
  <c r="FU63" i="7"/>
  <c r="GN1119" i="1"/>
  <c r="FT21" i="7" s="1"/>
  <c r="FT20" i="7"/>
  <c r="GO21" i="1"/>
  <c r="GO684" i="1"/>
  <c r="GO24" i="1" s="1"/>
  <c r="GO12" i="1"/>
  <c r="GO518" i="1"/>
  <c r="FU23" i="7"/>
  <c r="GO1212" i="1"/>
  <c r="CC52" i="7"/>
  <c r="CW1258" i="1"/>
  <c r="T45" i="7"/>
  <c r="AN1268" i="1"/>
  <c r="AN1237" i="1"/>
  <c r="S72" i="7"/>
  <c r="FU43" i="7" l="1"/>
  <c r="GO1214" i="1"/>
  <c r="FU81" i="7" s="1"/>
  <c r="GO775" i="1"/>
  <c r="GO25" i="1"/>
  <c r="FU14" i="7" s="1"/>
  <c r="FU13" i="7"/>
  <c r="GP513" i="1"/>
  <c r="GP1160" i="1"/>
  <c r="GP515" i="1"/>
  <c r="GP1163" i="1"/>
  <c r="GP536" i="1"/>
  <c r="GP514" i="1"/>
  <c r="GP1161" i="1"/>
  <c r="GP498" i="1"/>
  <c r="GP1162" i="1"/>
  <c r="GP1159" i="1"/>
  <c r="FU10" i="7"/>
  <c r="GO22" i="1"/>
  <c r="FU11" i="7" s="1"/>
  <c r="GO13" i="1"/>
  <c r="GO14" i="1" s="1"/>
  <c r="GO680" i="1"/>
  <c r="GO16" i="1" s="1"/>
  <c r="CX1255" i="1"/>
  <c r="CC73" i="7"/>
  <c r="CX1261" i="1"/>
  <c r="CX1264" i="1" s="1"/>
  <c r="CD53" i="7" s="1"/>
  <c r="AN1279" i="1"/>
  <c r="AN1270" i="1"/>
  <c r="GP511" i="1" l="1"/>
  <c r="GO771" i="1"/>
  <c r="GO17" i="1"/>
  <c r="GP1165" i="1"/>
  <c r="GP1156" i="1"/>
  <c r="GO1118" i="1"/>
  <c r="GO776" i="1"/>
  <c r="FU17" i="7" s="1"/>
  <c r="FU16" i="7"/>
  <c r="GP538" i="1"/>
  <c r="GP20" i="1"/>
  <c r="FV9" i="7" s="1"/>
  <c r="GP537" i="1"/>
  <c r="GP539" i="1"/>
  <c r="GP541" i="1"/>
  <c r="GP12" i="1"/>
  <c r="GP518" i="1"/>
  <c r="CX1258" i="1"/>
  <c r="CD52" i="7"/>
  <c r="AN1281" i="1"/>
  <c r="AN1295" i="1"/>
  <c r="GP684" i="1" l="1"/>
  <c r="GP24" i="1" s="1"/>
  <c r="GP21" i="1"/>
  <c r="FV63" i="7"/>
  <c r="FV23" i="7"/>
  <c r="GP1214" i="1"/>
  <c r="FV81" i="7" s="1"/>
  <c r="GP13" i="1"/>
  <c r="GP14" i="1" s="1"/>
  <c r="GP680" i="1"/>
  <c r="GP16" i="1" s="1"/>
  <c r="GO1119" i="1"/>
  <c r="FU21" i="7" s="1"/>
  <c r="FU20" i="7"/>
  <c r="GO772" i="1"/>
  <c r="GO1114" i="1"/>
  <c r="GO1115" i="1" s="1"/>
  <c r="CY1255" i="1"/>
  <c r="CD73" i="7"/>
  <c r="CY1261" i="1"/>
  <c r="CY1264" i="1" s="1"/>
  <c r="CE53" i="7" s="1"/>
  <c r="T46" i="7"/>
  <c r="AN1303" i="1"/>
  <c r="GP17" i="1" l="1"/>
  <c r="GP771" i="1"/>
  <c r="GQ536" i="1"/>
  <c r="GQ514" i="1"/>
  <c r="GQ1161" i="1"/>
  <c r="GQ513" i="1"/>
  <c r="GQ1160" i="1"/>
  <c r="GQ1159" i="1"/>
  <c r="GQ498" i="1"/>
  <c r="GQ1162" i="1"/>
  <c r="GQ515" i="1"/>
  <c r="GQ1163" i="1"/>
  <c r="FV10" i="7"/>
  <c r="GP22" i="1"/>
  <c r="FV11" i="7" s="1"/>
  <c r="GP775" i="1"/>
  <c r="FV13" i="7"/>
  <c r="GP25" i="1"/>
  <c r="FV14" i="7" s="1"/>
  <c r="CY1258" i="1"/>
  <c r="CE52" i="7"/>
  <c r="AN1168" i="1"/>
  <c r="AN1305" i="1"/>
  <c r="AN1309" i="1" s="1"/>
  <c r="T84" i="7" s="1"/>
  <c r="GQ1165" i="1" l="1"/>
  <c r="GQ1156" i="1"/>
  <c r="GP776" i="1"/>
  <c r="FV17" i="7" s="1"/>
  <c r="FV16" i="7"/>
  <c r="GP1118" i="1"/>
  <c r="GQ537" i="1"/>
  <c r="GQ20" i="1"/>
  <c r="FW9" i="7" s="1"/>
  <c r="GQ538" i="1"/>
  <c r="GQ541" i="1"/>
  <c r="GQ539" i="1"/>
  <c r="GQ511" i="1"/>
  <c r="GP1114" i="1"/>
  <c r="GP1115" i="1" s="1"/>
  <c r="GP772" i="1"/>
  <c r="CZ1255" i="1"/>
  <c r="CZ1261" i="1"/>
  <c r="CZ1264" i="1" s="1"/>
  <c r="CF53" i="7" s="1"/>
  <c r="CE73" i="7"/>
  <c r="T22" i="7"/>
  <c r="AN1173" i="1"/>
  <c r="AN1177" i="1" s="1"/>
  <c r="T48" i="7"/>
  <c r="AN1297" i="1"/>
  <c r="FW63" i="7" l="1"/>
  <c r="GQ12" i="1"/>
  <c r="GQ518" i="1"/>
  <c r="GQ21" i="1"/>
  <c r="GQ684" i="1"/>
  <c r="GQ24" i="1" s="1"/>
  <c r="GP1119" i="1"/>
  <c r="FV21" i="7" s="1"/>
  <c r="FV20" i="7"/>
  <c r="FW23" i="7"/>
  <c r="GQ1214" i="1"/>
  <c r="FW81" i="7" s="1"/>
  <c r="CZ1258" i="1"/>
  <c r="CF52" i="7"/>
  <c r="T47" i="7"/>
  <c r="AN1325" i="1"/>
  <c r="AN1311" i="1"/>
  <c r="T49" i="7" s="1"/>
  <c r="AN1299" i="1"/>
  <c r="AN1318" i="1"/>
  <c r="GQ13" i="1" l="1"/>
  <c r="GQ14" i="1" s="1"/>
  <c r="GQ680" i="1"/>
  <c r="GQ16" i="1" s="1"/>
  <c r="FW13" i="7"/>
  <c r="GQ25" i="1"/>
  <c r="FW14" i="7" s="1"/>
  <c r="GQ775" i="1"/>
  <c r="FW10" i="7"/>
  <c r="GQ22" i="1"/>
  <c r="FW11" i="7" s="1"/>
  <c r="GR498" i="1"/>
  <c r="GR1163" i="1"/>
  <c r="GR536" i="1"/>
  <c r="GR1160" i="1"/>
  <c r="GR1159" i="1"/>
  <c r="GR515" i="1"/>
  <c r="GR513" i="1"/>
  <c r="GR511" i="1" s="1"/>
  <c r="GR1162" i="1"/>
  <c r="GR514" i="1"/>
  <c r="GR1161" i="1"/>
  <c r="GR518" i="1"/>
  <c r="GR12" i="1"/>
  <c r="DA1255" i="1"/>
  <c r="CF73" i="7"/>
  <c r="DA1261" i="1"/>
  <c r="DA1264" i="1" s="1"/>
  <c r="CG53" i="7" s="1"/>
  <c r="AN1320" i="1"/>
  <c r="AN1301" i="1"/>
  <c r="AN1307" i="1"/>
  <c r="AN1327" i="1"/>
  <c r="T24" i="7"/>
  <c r="AO1221" i="1"/>
  <c r="AN1223" i="1"/>
  <c r="T82" i="7" s="1"/>
  <c r="AN1181" i="1"/>
  <c r="GR1156" i="1" l="1"/>
  <c r="GR1165" i="1"/>
  <c r="GR20" i="1"/>
  <c r="FX9" i="7" s="1"/>
  <c r="GR541" i="1"/>
  <c r="GR538" i="1"/>
  <c r="GR537" i="1"/>
  <c r="GR539" i="1"/>
  <c r="GQ771" i="1"/>
  <c r="GQ17" i="1"/>
  <c r="GQ776" i="1"/>
  <c r="FW17" i="7" s="1"/>
  <c r="FW16" i="7"/>
  <c r="GQ1118" i="1"/>
  <c r="GR680" i="1"/>
  <c r="GR16" i="1" s="1"/>
  <c r="GR13" i="1"/>
  <c r="GR14" i="1" s="1"/>
  <c r="DA1258" i="1"/>
  <c r="CG52" i="7"/>
  <c r="T26" i="7"/>
  <c r="AN1184" i="1"/>
  <c r="U44" i="7"/>
  <c r="AO1235" i="1"/>
  <c r="T83" i="7"/>
  <c r="AO1293" i="1"/>
  <c r="GQ1119" i="1" l="1"/>
  <c r="FW21" i="7" s="1"/>
  <c r="FW20" i="7"/>
  <c r="GQ1114" i="1"/>
  <c r="GQ1115" i="1" s="1"/>
  <c r="GQ772" i="1"/>
  <c r="GR21" i="1"/>
  <c r="GR684" i="1"/>
  <c r="GR24" i="1" s="1"/>
  <c r="FX23" i="7"/>
  <c r="GR1212" i="1"/>
  <c r="FX43" i="7" s="1"/>
  <c r="FX63" i="7"/>
  <c r="GR771" i="1"/>
  <c r="GR17" i="1"/>
  <c r="DB1255" i="1"/>
  <c r="CG73" i="7"/>
  <c r="DB1261" i="1"/>
  <c r="DB1264" i="1" s="1"/>
  <c r="CH53" i="7" s="1"/>
  <c r="U45" i="7"/>
  <c r="AO1268" i="1"/>
  <c r="AO1237" i="1"/>
  <c r="T72" i="7"/>
  <c r="GR1214" i="1" l="1"/>
  <c r="FX81" i="7" s="1"/>
  <c r="GS498" i="1"/>
  <c r="GS1162" i="1"/>
  <c r="GS1161" i="1"/>
  <c r="GS514" i="1"/>
  <c r="GS1163" i="1"/>
  <c r="GS515" i="1"/>
  <c r="GS1159" i="1"/>
  <c r="GS536" i="1"/>
  <c r="GS513" i="1"/>
  <c r="GS1160" i="1"/>
  <c r="GR25" i="1"/>
  <c r="FX14" i="7" s="1"/>
  <c r="GR775" i="1"/>
  <c r="FX13" i="7"/>
  <c r="FX10" i="7"/>
  <c r="GR22" i="1"/>
  <c r="FX11" i="7" s="1"/>
  <c r="GR1114" i="1"/>
  <c r="GR1115" i="1" s="1"/>
  <c r="GR772" i="1"/>
  <c r="DB1258" i="1"/>
  <c r="CH52" i="7"/>
  <c r="AO1279" i="1"/>
  <c r="AO1270" i="1"/>
  <c r="GS1156" i="1" l="1"/>
  <c r="GS1165" i="1"/>
  <c r="GS511" i="1"/>
  <c r="GR776" i="1"/>
  <c r="FX17" i="7" s="1"/>
  <c r="FX16" i="7"/>
  <c r="GR1118" i="1"/>
  <c r="GS538" i="1"/>
  <c r="GS541" i="1"/>
  <c r="GS537" i="1"/>
  <c r="GS539" i="1"/>
  <c r="GS20" i="1"/>
  <c r="FY9" i="7" s="1"/>
  <c r="DC1255" i="1"/>
  <c r="CH73" i="7"/>
  <c r="DC1261" i="1"/>
  <c r="DC1264" i="1" s="1"/>
  <c r="CI53" i="7" s="1"/>
  <c r="AO1281" i="1"/>
  <c r="AO1295" i="1"/>
  <c r="GS21" i="1" l="1"/>
  <c r="GS684" i="1"/>
  <c r="GS24" i="1" s="1"/>
  <c r="GS12" i="1"/>
  <c r="GS518" i="1"/>
  <c r="GR1119" i="1"/>
  <c r="FX21" i="7" s="1"/>
  <c r="FX20" i="7"/>
  <c r="FY23" i="7"/>
  <c r="GS1214" i="1"/>
  <c r="FY81" i="7" s="1"/>
  <c r="FY63" i="7"/>
  <c r="DC1258" i="1"/>
  <c r="CI52" i="7"/>
  <c r="U46" i="7"/>
  <c r="AO1303" i="1"/>
  <c r="GS680" i="1" l="1"/>
  <c r="GS16" i="1" s="1"/>
  <c r="GS13" i="1"/>
  <c r="GS14" i="1" s="1"/>
  <c r="GT498" i="1"/>
  <c r="GT1163" i="1"/>
  <c r="GT1160" i="1"/>
  <c r="GT536" i="1"/>
  <c r="GT1162" i="1"/>
  <c r="GT514" i="1"/>
  <c r="GT1159" i="1"/>
  <c r="GT513" i="1"/>
  <c r="GT515" i="1"/>
  <c r="GT1161" i="1"/>
  <c r="GS25" i="1"/>
  <c r="FY14" i="7" s="1"/>
  <c r="FY13" i="7"/>
  <c r="GS775" i="1"/>
  <c r="FY10" i="7"/>
  <c r="GS22" i="1"/>
  <c r="FY11" i="7" s="1"/>
  <c r="DD1255" i="1"/>
  <c r="CI73" i="7"/>
  <c r="DD1261" i="1"/>
  <c r="DD1264" i="1" s="1"/>
  <c r="CJ53" i="7" s="1"/>
  <c r="AO1168" i="1"/>
  <c r="AO1305" i="1"/>
  <c r="GT511" i="1" l="1"/>
  <c r="GS1118" i="1"/>
  <c r="FY16" i="7"/>
  <c r="GS776" i="1"/>
  <c r="FY17" i="7" s="1"/>
  <c r="GT537" i="1"/>
  <c r="GT539" i="1"/>
  <c r="GT538" i="1"/>
  <c r="GT541" i="1"/>
  <c r="GT20" i="1"/>
  <c r="FZ9" i="7" s="1"/>
  <c r="GT1165" i="1"/>
  <c r="GT1156" i="1"/>
  <c r="GS771" i="1"/>
  <c r="GS17" i="1"/>
  <c r="CJ52" i="7"/>
  <c r="DD1258" i="1"/>
  <c r="U48" i="7"/>
  <c r="AO1297" i="1"/>
  <c r="AO1309" i="1"/>
  <c r="U84" i="7" s="1"/>
  <c r="U22" i="7"/>
  <c r="AO1173" i="1"/>
  <c r="AO1177" i="1" s="1"/>
  <c r="GT518" i="1" l="1"/>
  <c r="GT12" i="1"/>
  <c r="GS1114" i="1"/>
  <c r="GS1115" i="1" s="1"/>
  <c r="GS772" i="1"/>
  <c r="GT684" i="1"/>
  <c r="GT24" i="1" s="1"/>
  <c r="GT21" i="1"/>
  <c r="FZ63" i="7"/>
  <c r="FZ23" i="7"/>
  <c r="GT1214" i="1"/>
  <c r="FZ81" i="7" s="1"/>
  <c r="FY20" i="7"/>
  <c r="GS1119" i="1"/>
  <c r="FY21" i="7" s="1"/>
  <c r="DE1255" i="1"/>
  <c r="CJ73" i="7"/>
  <c r="DE1261" i="1"/>
  <c r="DE1264" i="1" s="1"/>
  <c r="CK53" i="7" s="1"/>
  <c r="U47" i="7"/>
  <c r="AO1299" i="1"/>
  <c r="AO1311" i="1"/>
  <c r="U49" i="7" s="1"/>
  <c r="AO1318" i="1"/>
  <c r="AO1325" i="1"/>
  <c r="GT13" i="1" l="1"/>
  <c r="GT14" i="1" s="1"/>
  <c r="GT680" i="1"/>
  <c r="GT16" i="1" s="1"/>
  <c r="GT22" i="1"/>
  <c r="FZ11" i="7" s="1"/>
  <c r="FZ10" i="7"/>
  <c r="FZ13" i="7"/>
  <c r="GT25" i="1"/>
  <c r="FZ14" i="7" s="1"/>
  <c r="GT775" i="1"/>
  <c r="GU498" i="1"/>
  <c r="GU1159" i="1"/>
  <c r="GU1162" i="1"/>
  <c r="GU513" i="1"/>
  <c r="GU1161" i="1"/>
  <c r="GU514" i="1"/>
  <c r="GU1160" i="1"/>
  <c r="GU536" i="1"/>
  <c r="GU515" i="1"/>
  <c r="GU1163" i="1"/>
  <c r="DF1255" i="1"/>
  <c r="CK52" i="7"/>
  <c r="DE1258" i="1"/>
  <c r="AO1327" i="1"/>
  <c r="AO1320" i="1"/>
  <c r="AO1301" i="1"/>
  <c r="AO1307" i="1"/>
  <c r="U24" i="7"/>
  <c r="AP1221" i="1"/>
  <c r="AO1223" i="1"/>
  <c r="U82" i="7" s="1"/>
  <c r="AO1181" i="1"/>
  <c r="GT17" i="1" l="1"/>
  <c r="GT771" i="1"/>
  <c r="GU1156" i="1"/>
  <c r="GU1165" i="1"/>
  <c r="GU537" i="1"/>
  <c r="GU20" i="1"/>
  <c r="GA9" i="7" s="1"/>
  <c r="GU541" i="1"/>
  <c r="GU538" i="1"/>
  <c r="GU539" i="1"/>
  <c r="GU511" i="1"/>
  <c r="GT1118" i="1"/>
  <c r="FZ16" i="7"/>
  <c r="GT776" i="1"/>
  <c r="FZ17" i="7" s="1"/>
  <c r="DF1261" i="1"/>
  <c r="CK73" i="7"/>
  <c r="GX1258" i="1"/>
  <c r="DH1258" i="1"/>
  <c r="GL1258" i="1"/>
  <c r="GR1258" i="1"/>
  <c r="FE1258" i="1"/>
  <c r="FJ1258" i="1"/>
  <c r="EH1258" i="1"/>
  <c r="FP1258" i="1"/>
  <c r="DN1258" i="1"/>
  <c r="FI1258" i="1"/>
  <c r="DR1258" i="1"/>
  <c r="DG1258" i="1"/>
  <c r="EB1258" i="1"/>
  <c r="GE1258" i="1"/>
  <c r="GK1258" i="1"/>
  <c r="EZ1258" i="1"/>
  <c r="EY1258" i="1"/>
  <c r="DW1258" i="1"/>
  <c r="DI1258" i="1"/>
  <c r="FQ1258" i="1"/>
  <c r="EM1258" i="1"/>
  <c r="DS1258" i="1"/>
  <c r="FK1258" i="1"/>
  <c r="GM1258" i="1"/>
  <c r="ER1258" i="1"/>
  <c r="FN1258" i="1"/>
  <c r="DM1258" i="1"/>
  <c r="EQ1258" i="1"/>
  <c r="EA1258" i="1"/>
  <c r="FD1258" i="1"/>
  <c r="EK1258" i="1"/>
  <c r="GC1258" i="1"/>
  <c r="GG1258" i="1"/>
  <c r="EE1258" i="1"/>
  <c r="GB1258" i="1"/>
  <c r="GH1258" i="1"/>
  <c r="FC1258" i="1"/>
  <c r="EP1258" i="1"/>
  <c r="GI1258" i="1"/>
  <c r="GO1258" i="1"/>
  <c r="GA1258" i="1"/>
  <c r="EF1258" i="1"/>
  <c r="DL1258" i="1"/>
  <c r="GD1258" i="1"/>
  <c r="GJ1258" i="1"/>
  <c r="GP1258" i="1"/>
  <c r="EG1258" i="1"/>
  <c r="EL1258" i="1"/>
  <c r="GQ1258" i="1"/>
  <c r="EJ1258" i="1"/>
  <c r="FM1258" i="1"/>
  <c r="ET1258" i="1"/>
  <c r="FZ1258" i="1"/>
  <c r="GF1258" i="1"/>
  <c r="FL1258" i="1"/>
  <c r="EX1258" i="1"/>
  <c r="GU1258" i="1"/>
  <c r="FS1258" i="1"/>
  <c r="DZ1258" i="1"/>
  <c r="GV1258" i="1"/>
  <c r="FT1258" i="1"/>
  <c r="DK1258" i="1"/>
  <c r="GW1258" i="1"/>
  <c r="FU1258" i="1"/>
  <c r="FG1258" i="1"/>
  <c r="EI1258" i="1"/>
  <c r="EN1258" i="1"/>
  <c r="DQ1258" i="1"/>
  <c r="DV1258" i="1"/>
  <c r="FV1258" i="1"/>
  <c r="FH1258" i="1"/>
  <c r="EU1258" i="1"/>
  <c r="FW1258" i="1"/>
  <c r="FX1258" i="1"/>
  <c r="DJ1258" i="1"/>
  <c r="ED1258" i="1"/>
  <c r="GN1258" i="1"/>
  <c r="GT1258" i="1"/>
  <c r="DO1258" i="1"/>
  <c r="DT1258" i="1"/>
  <c r="FF1258" i="1"/>
  <c r="EV1258" i="1"/>
  <c r="FA1258" i="1"/>
  <c r="DY1258" i="1"/>
  <c r="FR1258" i="1"/>
  <c r="FO1258" i="1"/>
  <c r="EW1258" i="1"/>
  <c r="DX1258" i="1"/>
  <c r="EC1258" i="1"/>
  <c r="GS1258" i="1"/>
  <c r="ES1258" i="1"/>
  <c r="DP1258" i="1"/>
  <c r="FB1258" i="1"/>
  <c r="FY1258" i="1"/>
  <c r="EO1258" i="1"/>
  <c r="DU1258" i="1"/>
  <c r="AH32" i="6"/>
  <c r="CL52" i="7"/>
  <c r="M52" i="5" s="1"/>
  <c r="W1255" i="1"/>
  <c r="DF1258" i="1"/>
  <c r="V44" i="7"/>
  <c r="AP1235" i="1"/>
  <c r="U83" i="7"/>
  <c r="AP1293" i="1"/>
  <c r="U26" i="7"/>
  <c r="AO1184" i="1"/>
  <c r="Y32" i="6" l="1"/>
  <c r="M130" i="19"/>
  <c r="F130" i="19" s="1"/>
  <c r="GT1114" i="1"/>
  <c r="GT1115" i="1" s="1"/>
  <c r="GT772" i="1"/>
  <c r="GU12" i="1"/>
  <c r="GU518" i="1"/>
  <c r="GU1212" i="1"/>
  <c r="GA43" i="7" s="1"/>
  <c r="GA23" i="7"/>
  <c r="FZ20" i="7"/>
  <c r="GT1119" i="1"/>
  <c r="FZ21" i="7" s="1"/>
  <c r="GU21" i="1"/>
  <c r="GU684" i="1"/>
  <c r="GU24" i="1" s="1"/>
  <c r="GA63" i="7"/>
  <c r="E52" i="5"/>
  <c r="DG1261" i="1"/>
  <c r="DG1264" i="1" s="1"/>
  <c r="CL73" i="7"/>
  <c r="M73" i="5" s="1"/>
  <c r="DA73" i="7"/>
  <c r="DV1261" i="1"/>
  <c r="DV1264" i="1" s="1"/>
  <c r="DB53" i="7" s="1"/>
  <c r="CV73" i="7"/>
  <c r="DQ1261" i="1"/>
  <c r="DQ1264" i="1" s="1"/>
  <c r="CW53" i="7" s="1"/>
  <c r="DY1261" i="1"/>
  <c r="DY1264" i="1" s="1"/>
  <c r="DE53" i="7" s="1"/>
  <c r="DD73" i="7"/>
  <c r="DZ1261" i="1"/>
  <c r="DZ1264" i="1" s="1"/>
  <c r="DF53" i="7" s="1"/>
  <c r="DE73" i="7"/>
  <c r="DU1261" i="1"/>
  <c r="DU1264" i="1" s="1"/>
  <c r="DA53" i="7" s="1"/>
  <c r="CZ73" i="7"/>
  <c r="DJ73" i="7"/>
  <c r="O73" i="5" s="1"/>
  <c r="EE1261" i="1"/>
  <c r="EE1264" i="1" s="1"/>
  <c r="EV1261" i="1"/>
  <c r="EV1264" i="1" s="1"/>
  <c r="EB53" i="7" s="1"/>
  <c r="EA73" i="7"/>
  <c r="CW73" i="7"/>
  <c r="DR1261" i="1"/>
  <c r="DR1264" i="1" s="1"/>
  <c r="CX53" i="7" s="1"/>
  <c r="FA73" i="7"/>
  <c r="FV1261" i="1"/>
  <c r="FV1264" i="1" s="1"/>
  <c r="FB53" i="7" s="1"/>
  <c r="GB73" i="7"/>
  <c r="GW1261" i="1"/>
  <c r="GW1264" i="1" s="1"/>
  <c r="GC53" i="7" s="1"/>
  <c r="ED73" i="7"/>
  <c r="EY1261" i="1"/>
  <c r="EY1264" i="1" s="1"/>
  <c r="EE53" i="7" s="1"/>
  <c r="DZ73" i="7"/>
  <c r="EU1261" i="1"/>
  <c r="EU1264" i="1" s="1"/>
  <c r="EA53" i="7" s="1"/>
  <c r="EM1261" i="1"/>
  <c r="EM1264" i="1" s="1"/>
  <c r="DS53" i="7" s="1"/>
  <c r="DR73" i="7"/>
  <c r="GE1261" i="1"/>
  <c r="GE1264" i="1" s="1"/>
  <c r="FK53" i="7" s="1"/>
  <c r="FJ73" i="7"/>
  <c r="FU73" i="7"/>
  <c r="GP1261" i="1"/>
  <c r="GP1264" i="1" s="1"/>
  <c r="FV53" i="7" s="1"/>
  <c r="GI1261" i="1"/>
  <c r="GI1264" i="1" s="1"/>
  <c r="FO53" i="7" s="1"/>
  <c r="FN73" i="7"/>
  <c r="FI73" i="7"/>
  <c r="GD1261" i="1"/>
  <c r="GD1264" i="1" s="1"/>
  <c r="FJ53" i="7" s="1"/>
  <c r="ER1261" i="1"/>
  <c r="ER1264" i="1" s="1"/>
  <c r="DX53" i="7" s="1"/>
  <c r="DW73" i="7"/>
  <c r="FS73" i="7"/>
  <c r="GN1261" i="1"/>
  <c r="GN1264" i="1" s="1"/>
  <c r="FT53" i="7" s="1"/>
  <c r="EW73" i="7"/>
  <c r="FR1261" i="1"/>
  <c r="FR1264" i="1" s="1"/>
  <c r="EX53" i="7" s="1"/>
  <c r="EF73" i="7"/>
  <c r="FA1261" i="1"/>
  <c r="FA1264" i="1" s="1"/>
  <c r="EG53" i="7" s="1"/>
  <c r="CM73" i="7"/>
  <c r="DH1261" i="1"/>
  <c r="DH1264" i="1" s="1"/>
  <c r="CN53" i="7" s="1"/>
  <c r="EV73" i="7"/>
  <c r="FQ1261" i="1"/>
  <c r="FQ1264" i="1" s="1"/>
  <c r="EW53" i="7" s="1"/>
  <c r="FX73" i="7"/>
  <c r="GS1261" i="1"/>
  <c r="GS1264" i="1" s="1"/>
  <c r="FY53" i="7" s="1"/>
  <c r="DU73" i="7"/>
  <c r="EP1261" i="1"/>
  <c r="EP1264" i="1" s="1"/>
  <c r="DV53" i="7" s="1"/>
  <c r="DY73" i="7"/>
  <c r="ET1261" i="1"/>
  <c r="ET1264" i="1" s="1"/>
  <c r="DZ53" i="7" s="1"/>
  <c r="EC73" i="7"/>
  <c r="EX1261" i="1"/>
  <c r="EX1264" i="1" s="1"/>
  <c r="ED53" i="7" s="1"/>
  <c r="EG73" i="7"/>
  <c r="FB1261" i="1"/>
  <c r="FB1264" i="1" s="1"/>
  <c r="EH53" i="7" s="1"/>
  <c r="CU73" i="7"/>
  <c r="DP1261" i="1"/>
  <c r="DP1264" i="1" s="1"/>
  <c r="CV53" i="7" s="1"/>
  <c r="DK1261" i="1"/>
  <c r="DK1264" i="1" s="1"/>
  <c r="CQ53" i="7" s="1"/>
  <c r="CP73" i="7"/>
  <c r="FI1261" i="1"/>
  <c r="FI1264" i="1" s="1"/>
  <c r="EO53" i="7" s="1"/>
  <c r="EN73" i="7"/>
  <c r="DT73" i="7"/>
  <c r="EO1261" i="1"/>
  <c r="EO1264" i="1" s="1"/>
  <c r="DU53" i="7" s="1"/>
  <c r="GC73" i="7"/>
  <c r="GX1261" i="1"/>
  <c r="GX1264" i="1" s="1"/>
  <c r="GD53" i="7" s="1"/>
  <c r="DF73" i="7"/>
  <c r="EA1261" i="1"/>
  <c r="EA1264" i="1" s="1"/>
  <c r="DG53" i="7" s="1"/>
  <c r="FM1261" i="1"/>
  <c r="FM1264" i="1" s="1"/>
  <c r="ES53" i="7" s="1"/>
  <c r="ER73" i="7"/>
  <c r="FN1261" i="1"/>
  <c r="FN1264" i="1" s="1"/>
  <c r="ET53" i="7" s="1"/>
  <c r="ES73" i="7"/>
  <c r="EH1261" i="1"/>
  <c r="EH1264" i="1" s="1"/>
  <c r="DN53" i="7" s="1"/>
  <c r="DM73" i="7"/>
  <c r="DM1261" i="1"/>
  <c r="DM1264" i="1" s="1"/>
  <c r="CS53" i="7" s="1"/>
  <c r="CR73" i="7"/>
  <c r="FO73" i="7"/>
  <c r="GJ1261" i="1"/>
  <c r="GJ1264" i="1" s="1"/>
  <c r="FP53" i="7" s="1"/>
  <c r="GC1261" i="1"/>
  <c r="GC1264" i="1" s="1"/>
  <c r="FI53" i="7" s="1"/>
  <c r="FH73" i="7"/>
  <c r="DQ73" i="7"/>
  <c r="EL1261" i="1"/>
  <c r="EL1264" i="1" s="1"/>
  <c r="DR53" i="7" s="1"/>
  <c r="DN1261" i="1"/>
  <c r="DN1264" i="1" s="1"/>
  <c r="CT53" i="7" s="1"/>
  <c r="CS73" i="7"/>
  <c r="EQ73" i="7"/>
  <c r="FL1261" i="1"/>
  <c r="FL1264" i="1" s="1"/>
  <c r="ER53" i="7" s="1"/>
  <c r="DJ1261" i="1"/>
  <c r="DJ1264" i="1" s="1"/>
  <c r="CP53" i="7" s="1"/>
  <c r="CO73" i="7"/>
  <c r="FQ73" i="7"/>
  <c r="GL1261" i="1"/>
  <c r="GL1264" i="1" s="1"/>
  <c r="FR53" i="7" s="1"/>
  <c r="CX73" i="7"/>
  <c r="N73" i="5" s="1"/>
  <c r="DS1261" i="1"/>
  <c r="DS1264" i="1" s="1"/>
  <c r="EI1261" i="1"/>
  <c r="EI1264" i="1" s="1"/>
  <c r="DO53" i="7" s="1"/>
  <c r="DN73" i="7"/>
  <c r="GM1261" i="1"/>
  <c r="GM1264" i="1" s="1"/>
  <c r="FR73" i="7"/>
  <c r="T73" i="5" s="1"/>
  <c r="DF1264" i="1"/>
  <c r="FE73" i="7"/>
  <c r="FZ1261" i="1"/>
  <c r="FZ1264" i="1" s="1"/>
  <c r="FF53" i="7" s="1"/>
  <c r="FY73" i="7"/>
  <c r="GT1261" i="1"/>
  <c r="GT1264" i="1" s="1"/>
  <c r="FZ53" i="7" s="1"/>
  <c r="EU73" i="7"/>
  <c r="FP1261" i="1"/>
  <c r="FP1264" i="1" s="1"/>
  <c r="EV53" i="7" s="1"/>
  <c r="EB73" i="7"/>
  <c r="EW1261" i="1"/>
  <c r="EW1264" i="1" s="1"/>
  <c r="EC53" i="7" s="1"/>
  <c r="FZ73" i="7"/>
  <c r="GU1261" i="1"/>
  <c r="GU1264" i="1" s="1"/>
  <c r="GA53" i="7" s="1"/>
  <c r="FY1261" i="1"/>
  <c r="FY1264" i="1" s="1"/>
  <c r="FE53" i="7" s="1"/>
  <c r="FD73" i="7"/>
  <c r="FB73" i="7"/>
  <c r="FW1261" i="1"/>
  <c r="FW1264" i="1" s="1"/>
  <c r="FC53" i="7" s="1"/>
  <c r="DO73" i="7"/>
  <c r="EJ1261" i="1"/>
  <c r="EJ1264" i="1" s="1"/>
  <c r="DP53" i="7" s="1"/>
  <c r="CQ73" i="7"/>
  <c r="DL1261" i="1"/>
  <c r="DL1264" i="1" s="1"/>
  <c r="CR53" i="7" s="1"/>
  <c r="EY73" i="7"/>
  <c r="FT1261" i="1"/>
  <c r="FT1264" i="1" s="1"/>
  <c r="EZ53" i="7" s="1"/>
  <c r="GG1261" i="1"/>
  <c r="GG1264" i="1" s="1"/>
  <c r="FM53" i="7" s="1"/>
  <c r="FL73" i="7"/>
  <c r="DP73" i="7"/>
  <c r="EK1261" i="1"/>
  <c r="EK1264" i="1" s="1"/>
  <c r="DQ53" i="7" s="1"/>
  <c r="FV73" i="7"/>
  <c r="GQ1261" i="1"/>
  <c r="GQ1264" i="1" s="1"/>
  <c r="FW53" i="7" s="1"/>
  <c r="DL73" i="7"/>
  <c r="EG1261" i="1"/>
  <c r="EG1264" i="1" s="1"/>
  <c r="DM53" i="7" s="1"/>
  <c r="DV73" i="7"/>
  <c r="P73" i="5" s="1"/>
  <c r="EQ1261" i="1"/>
  <c r="EQ1264" i="1" s="1"/>
  <c r="DK73" i="7"/>
  <c r="EF1261" i="1"/>
  <c r="EF1264" i="1" s="1"/>
  <c r="DL53" i="7" s="1"/>
  <c r="FE1261" i="1"/>
  <c r="FE1264" i="1" s="1"/>
  <c r="EK53" i="7" s="1"/>
  <c r="EJ73" i="7"/>
  <c r="FO1261" i="1"/>
  <c r="FO1264" i="1" s="1"/>
  <c r="ET73" i="7"/>
  <c r="R73" i="5" s="1"/>
  <c r="CY73" i="7"/>
  <c r="DT1261" i="1"/>
  <c r="DT1264" i="1" s="1"/>
  <c r="CZ53" i="7" s="1"/>
  <c r="DC73" i="7"/>
  <c r="DX1261" i="1"/>
  <c r="DX1264" i="1" s="1"/>
  <c r="DD53" i="7" s="1"/>
  <c r="FK73" i="7"/>
  <c r="GF1261" i="1"/>
  <c r="GF1264" i="1" s="1"/>
  <c r="FL53" i="7" s="1"/>
  <c r="EO73" i="7"/>
  <c r="FJ1261" i="1"/>
  <c r="FJ1264" i="1" s="1"/>
  <c r="EP53" i="7" s="1"/>
  <c r="EP73" i="7"/>
  <c r="FK1261" i="1"/>
  <c r="FK1264" i="1" s="1"/>
  <c r="EQ53" i="7" s="1"/>
  <c r="DI1261" i="1"/>
  <c r="DI1264" i="1" s="1"/>
  <c r="CO53" i="7" s="1"/>
  <c r="CN73" i="7"/>
  <c r="E52" i="7"/>
  <c r="EH73" i="7"/>
  <c r="Q73" i="5" s="1"/>
  <c r="FC1261" i="1"/>
  <c r="FC1264" i="1" s="1"/>
  <c r="ED1261" i="1"/>
  <c r="ED1264" i="1" s="1"/>
  <c r="DJ53" i="7" s="1"/>
  <c r="DI73" i="7"/>
  <c r="EX73" i="7"/>
  <c r="FS1261" i="1"/>
  <c r="FS1264" i="1" s="1"/>
  <c r="EY53" i="7" s="1"/>
  <c r="EL73" i="7"/>
  <c r="FG1261" i="1"/>
  <c r="FG1264" i="1" s="1"/>
  <c r="EM53" i="7" s="1"/>
  <c r="GO1261" i="1"/>
  <c r="GO1264" i="1" s="1"/>
  <c r="FU53" i="7" s="1"/>
  <c r="FT73" i="7"/>
  <c r="FC73" i="7"/>
  <c r="FX1261" i="1"/>
  <c r="FX1264" i="1" s="1"/>
  <c r="FD53" i="7" s="1"/>
  <c r="DB73" i="7"/>
  <c r="DW1261" i="1"/>
  <c r="DW1264" i="1" s="1"/>
  <c r="DC53" i="7" s="1"/>
  <c r="EM73" i="7"/>
  <c r="FH1261" i="1"/>
  <c r="FH1264" i="1" s="1"/>
  <c r="EN53" i="7" s="1"/>
  <c r="EZ73" i="7"/>
  <c r="FU1261" i="1"/>
  <c r="FU1264" i="1" s="1"/>
  <c r="FA53" i="7" s="1"/>
  <c r="GA73" i="7"/>
  <c r="GV1261" i="1"/>
  <c r="GV1264" i="1" s="1"/>
  <c r="GB53" i="7" s="1"/>
  <c r="GA1261" i="1"/>
  <c r="GA1264" i="1" s="1"/>
  <c r="FF73" i="7"/>
  <c r="S73" i="5" s="1"/>
  <c r="FW73" i="7"/>
  <c r="GR1261" i="1"/>
  <c r="GR1264" i="1" s="1"/>
  <c r="FX53" i="7" s="1"/>
  <c r="GK1261" i="1"/>
  <c r="GK1264" i="1" s="1"/>
  <c r="FQ53" i="7" s="1"/>
  <c r="FP73" i="7"/>
  <c r="FG73" i="7"/>
  <c r="GB1261" i="1"/>
  <c r="GB1264" i="1" s="1"/>
  <c r="FH53" i="7" s="1"/>
  <c r="FD1261" i="1"/>
  <c r="FD1264" i="1" s="1"/>
  <c r="EJ53" i="7" s="1"/>
  <c r="EI73" i="7"/>
  <c r="FM73" i="7"/>
  <c r="GH1261" i="1"/>
  <c r="GH1264" i="1" s="1"/>
  <c r="FN53" i="7" s="1"/>
  <c r="DG73" i="7"/>
  <c r="EB1261" i="1"/>
  <c r="EB1264" i="1" s="1"/>
  <c r="DH53" i="7" s="1"/>
  <c r="DX73" i="7"/>
  <c r="ES1261" i="1"/>
  <c r="ES1264" i="1" s="1"/>
  <c r="DY53" i="7" s="1"/>
  <c r="EN1261" i="1"/>
  <c r="EN1264" i="1" s="1"/>
  <c r="DT53" i="7" s="1"/>
  <c r="DS73" i="7"/>
  <c r="EZ1261" i="1"/>
  <c r="EZ1264" i="1" s="1"/>
  <c r="EF53" i="7" s="1"/>
  <c r="EE73" i="7"/>
  <c r="DH73" i="7"/>
  <c r="EC1261" i="1"/>
  <c r="EC1264" i="1" s="1"/>
  <c r="DI53" i="7" s="1"/>
  <c r="DO1261" i="1"/>
  <c r="DO1264" i="1" s="1"/>
  <c r="CU53" i="7" s="1"/>
  <c r="CT73" i="7"/>
  <c r="EK73" i="7"/>
  <c r="FF1261" i="1"/>
  <c r="FF1264" i="1" s="1"/>
  <c r="EL53" i="7" s="1"/>
  <c r="GD73" i="7"/>
  <c r="W1258" i="1"/>
  <c r="U72" i="7"/>
  <c r="V45" i="7"/>
  <c r="AP1268" i="1"/>
  <c r="AP1237" i="1"/>
  <c r="GA10" i="7" l="1"/>
  <c r="GU22" i="1"/>
  <c r="GA11" i="7" s="1"/>
  <c r="GU1214" i="1"/>
  <c r="GA81" i="7" s="1"/>
  <c r="GV536" i="1"/>
  <c r="GV515" i="1"/>
  <c r="GV1159" i="1"/>
  <c r="GV1162" i="1"/>
  <c r="GV498" i="1"/>
  <c r="GV1160" i="1"/>
  <c r="GV514" i="1"/>
  <c r="GV1161" i="1"/>
  <c r="GV513" i="1"/>
  <c r="GV1163" i="1"/>
  <c r="GU13" i="1"/>
  <c r="GU14" i="1" s="1"/>
  <c r="GU680" i="1"/>
  <c r="GU16" i="1" s="1"/>
  <c r="GU25" i="1"/>
  <c r="GA14" i="7" s="1"/>
  <c r="GU775" i="1"/>
  <c r="GA13" i="7"/>
  <c r="EU53" i="7"/>
  <c r="S53" i="5" s="1"/>
  <c r="AN34" i="6"/>
  <c r="AN94" i="6" s="1"/>
  <c r="FG53" i="7"/>
  <c r="T53" i="5" s="1"/>
  <c r="AO34" i="6"/>
  <c r="AO94" i="6" s="1"/>
  <c r="AL34" i="6"/>
  <c r="DW53" i="7"/>
  <c r="Q53" i="5" s="1"/>
  <c r="CY53" i="7"/>
  <c r="O53" i="5" s="1"/>
  <c r="AJ34" i="6"/>
  <c r="DK53" i="7"/>
  <c r="P53" i="5" s="1"/>
  <c r="AK34" i="6"/>
  <c r="FS53" i="7"/>
  <c r="U53" i="5" s="1"/>
  <c r="AP34" i="6"/>
  <c r="AP94" i="6" s="1"/>
  <c r="AI34" i="6"/>
  <c r="CM53" i="7"/>
  <c r="N53" i="5" s="1"/>
  <c r="U73" i="5"/>
  <c r="E73" i="7"/>
  <c r="E73" i="5" s="1"/>
  <c r="AH34" i="6"/>
  <c r="M131" i="19" s="1"/>
  <c r="W1264" i="1"/>
  <c r="CL53" i="7"/>
  <c r="EI53" i="7"/>
  <c r="R53" i="5" s="1"/>
  <c r="AM34" i="6"/>
  <c r="W1261" i="1"/>
  <c r="AP1279" i="1"/>
  <c r="AP1270" i="1"/>
  <c r="AM94" i="6" l="1"/>
  <c r="R131" i="19"/>
  <c r="AI94" i="6"/>
  <c r="N131" i="19"/>
  <c r="AL94" i="6"/>
  <c r="Q131" i="19"/>
  <c r="AJ94" i="6"/>
  <c r="O131" i="19"/>
  <c r="AK94" i="6"/>
  <c r="P131" i="19"/>
  <c r="GV511" i="1"/>
  <c r="GV541" i="1"/>
  <c r="GV20" i="1"/>
  <c r="GB9" i="7" s="1"/>
  <c r="GV538" i="1"/>
  <c r="GV537" i="1"/>
  <c r="GV539" i="1"/>
  <c r="GU17" i="1"/>
  <c r="GU771" i="1"/>
  <c r="GV1165" i="1"/>
  <c r="GV1156" i="1"/>
  <c r="GA16" i="7"/>
  <c r="GU776" i="1"/>
  <c r="GA17" i="7" s="1"/>
  <c r="GU1118" i="1"/>
  <c r="M53" i="5"/>
  <c r="E53" i="7"/>
  <c r="Y34" i="6"/>
  <c r="AP1281" i="1"/>
  <c r="AP1295" i="1"/>
  <c r="F131" i="19" l="1"/>
  <c r="GU1114" i="1"/>
  <c r="GU1115" i="1" s="1"/>
  <c r="GU772" i="1"/>
  <c r="GB63" i="7"/>
  <c r="GV684" i="1"/>
  <c r="GV24" i="1" s="1"/>
  <c r="GV21" i="1"/>
  <c r="GU1119" i="1"/>
  <c r="GA21" i="7" s="1"/>
  <c r="GA20" i="7"/>
  <c r="GB23" i="7"/>
  <c r="GV1214" i="1"/>
  <c r="GB81" i="7" s="1"/>
  <c r="GV518" i="1"/>
  <c r="GV12" i="1"/>
  <c r="E53" i="5"/>
  <c r="V46" i="7"/>
  <c r="AP1303" i="1"/>
  <c r="GV13" i="1" l="1"/>
  <c r="GV14" i="1" s="1"/>
  <c r="GV680" i="1"/>
  <c r="GV16" i="1" s="1"/>
  <c r="GW498" i="1"/>
  <c r="GW1160" i="1"/>
  <c r="GW1159" i="1"/>
  <c r="GW513" i="1"/>
  <c r="GW1161" i="1"/>
  <c r="GW536" i="1"/>
  <c r="GW1163" i="1"/>
  <c r="GW514" i="1"/>
  <c r="GW515" i="1"/>
  <c r="GW1162" i="1"/>
  <c r="GB10" i="7"/>
  <c r="GV22" i="1"/>
  <c r="GB11" i="7" s="1"/>
  <c r="GV25" i="1"/>
  <c r="GB14" i="7" s="1"/>
  <c r="GB13" i="7"/>
  <c r="GV775" i="1"/>
  <c r="AP1168" i="1"/>
  <c r="AP1305" i="1"/>
  <c r="GW537" i="1" l="1"/>
  <c r="GW20" i="1"/>
  <c r="GC9" i="7" s="1"/>
  <c r="GW541" i="1"/>
  <c r="GW538" i="1"/>
  <c r="GW539" i="1"/>
  <c r="GW511" i="1"/>
  <c r="GV17" i="1"/>
  <c r="GV771" i="1"/>
  <c r="GV1118" i="1"/>
  <c r="GB16" i="7"/>
  <c r="GV776" i="1"/>
  <c r="GB17" i="7" s="1"/>
  <c r="GW1165" i="1"/>
  <c r="GW1156" i="1"/>
  <c r="V48" i="7"/>
  <c r="AP1297" i="1"/>
  <c r="AP1309" i="1"/>
  <c r="V84" i="7" s="1"/>
  <c r="V22" i="7"/>
  <c r="AP1173" i="1"/>
  <c r="AP1177" i="1" s="1"/>
  <c r="GW518" i="1" l="1"/>
  <c r="GW12" i="1"/>
  <c r="GW1214" i="1"/>
  <c r="GC81" i="7" s="1"/>
  <c r="GC23" i="7"/>
  <c r="GV1114" i="1"/>
  <c r="GV1115" i="1" s="1"/>
  <c r="GV772" i="1"/>
  <c r="GW21" i="1"/>
  <c r="GW684" i="1"/>
  <c r="GW24" i="1" s="1"/>
  <c r="GC63" i="7"/>
  <c r="GV1119" i="1"/>
  <c r="GB21" i="7" s="1"/>
  <c r="GB20" i="7"/>
  <c r="V47" i="7"/>
  <c r="AP1325" i="1"/>
  <c r="AP1299" i="1"/>
  <c r="AP1311" i="1"/>
  <c r="V49" i="7" s="1"/>
  <c r="AP1318" i="1"/>
  <c r="GW775" i="1" l="1"/>
  <c r="GW25" i="1"/>
  <c r="GC14" i="7" s="1"/>
  <c r="GC13" i="7"/>
  <c r="GC10" i="7"/>
  <c r="GW22" i="1"/>
  <c r="GC11" i="7" s="1"/>
  <c r="GX498" i="1"/>
  <c r="GX1159" i="1"/>
  <c r="GX536" i="1"/>
  <c r="GX1162" i="1"/>
  <c r="GX513" i="1"/>
  <c r="GX515" i="1"/>
  <c r="GX1163" i="1"/>
  <c r="GX514" i="1"/>
  <c r="GX1160" i="1"/>
  <c r="GX1161" i="1"/>
  <c r="GW13" i="1"/>
  <c r="GW14" i="1" s="1"/>
  <c r="GW680" i="1"/>
  <c r="GW16" i="1" s="1"/>
  <c r="N9" i="5"/>
  <c r="T9" i="5"/>
  <c r="AP1301" i="1"/>
  <c r="AP1307" i="1"/>
  <c r="AP1327" i="1"/>
  <c r="AP1320" i="1"/>
  <c r="V24" i="7"/>
  <c r="AQ1221" i="1"/>
  <c r="AP1223" i="1"/>
  <c r="V82" i="7" s="1"/>
  <c r="AP1181" i="1"/>
  <c r="GX1165" i="1" l="1"/>
  <c r="GX1156" i="1"/>
  <c r="GD63" i="7" s="1"/>
  <c r="U63" i="5" s="1"/>
  <c r="GX511" i="1"/>
  <c r="GX20" i="1"/>
  <c r="GD9" i="7" s="1"/>
  <c r="U9" i="5" s="1"/>
  <c r="GX541" i="1"/>
  <c r="GX537" i="1"/>
  <c r="GX538" i="1"/>
  <c r="GX539" i="1"/>
  <c r="GW17" i="1"/>
  <c r="GW771" i="1"/>
  <c r="GC16" i="7"/>
  <c r="GW776" i="1"/>
  <c r="GC17" i="7" s="1"/>
  <c r="GW1118" i="1"/>
  <c r="H23" i="5"/>
  <c r="I23" i="5"/>
  <c r="J23" i="5"/>
  <c r="T23" i="5"/>
  <c r="V26" i="7"/>
  <c r="AP1184" i="1"/>
  <c r="W44" i="7"/>
  <c r="AQ1235" i="1"/>
  <c r="V83" i="7"/>
  <c r="AQ1293" i="1"/>
  <c r="GX12" i="1" l="1"/>
  <c r="GX518" i="1"/>
  <c r="GW1114" i="1"/>
  <c r="GW1115" i="1" s="1"/>
  <c r="GW772" i="1"/>
  <c r="GC20" i="7"/>
  <c r="GW1119" i="1"/>
  <c r="GC21" i="7" s="1"/>
  <c r="GX684" i="1"/>
  <c r="GX21" i="1"/>
  <c r="W1165" i="1"/>
  <c r="GD23" i="7"/>
  <c r="GX1212" i="1"/>
  <c r="N13" i="5"/>
  <c r="O13" i="5"/>
  <c r="O14" i="5" s="1"/>
  <c r="T13" i="5"/>
  <c r="T14" i="5" s="1"/>
  <c r="N10" i="5"/>
  <c r="O10" i="5"/>
  <c r="O11" i="5" s="1"/>
  <c r="T10" i="5"/>
  <c r="T11" i="5" s="1"/>
  <c r="I43" i="5"/>
  <c r="J43" i="5"/>
  <c r="K43" i="5"/>
  <c r="V72" i="7"/>
  <c r="W45" i="7"/>
  <c r="AQ1268" i="1"/>
  <c r="AQ1237" i="1"/>
  <c r="GX24" i="1" l="1"/>
  <c r="P93" i="19"/>
  <c r="Q93" i="19"/>
  <c r="R93" i="19"/>
  <c r="GX22" i="1"/>
  <c r="GD11" i="7" s="1"/>
  <c r="GD10" i="7"/>
  <c r="U10" i="5" s="1"/>
  <c r="U11" i="5" s="1"/>
  <c r="GX1214" i="1"/>
  <c r="GD81" i="7" s="1"/>
  <c r="GD43" i="7"/>
  <c r="W1212" i="1"/>
  <c r="GX775" i="1"/>
  <c r="GX25" i="1"/>
  <c r="GD14" i="7" s="1"/>
  <c r="GD13" i="7"/>
  <c r="U13" i="5" s="1"/>
  <c r="U14" i="5" s="1"/>
  <c r="U23" i="5"/>
  <c r="E23" i="5" s="1"/>
  <c r="E23" i="7"/>
  <c r="GX680" i="1"/>
  <c r="GX16" i="1" s="1"/>
  <c r="GX13" i="1"/>
  <c r="GX14" i="1" s="1"/>
  <c r="N14" i="5"/>
  <c r="N16" i="5"/>
  <c r="O16" i="5"/>
  <c r="O17" i="5" s="1"/>
  <c r="T16" i="5"/>
  <c r="T17" i="5" s="1"/>
  <c r="N11" i="5"/>
  <c r="AQ1279" i="1"/>
  <c r="AQ1270" i="1"/>
  <c r="E43" i="7" l="1"/>
  <c r="U43" i="5"/>
  <c r="E43" i="5" s="1"/>
  <c r="E81" i="7"/>
  <c r="E81" i="5" s="1"/>
  <c r="U81" i="5"/>
  <c r="GX776" i="1"/>
  <c r="GD17" i="7" s="1"/>
  <c r="GD16" i="7"/>
  <c r="U16" i="5" s="1"/>
  <c r="U17" i="5" s="1"/>
  <c r="GX1118" i="1"/>
  <c r="GX17" i="1"/>
  <c r="GX771" i="1"/>
  <c r="N20" i="5"/>
  <c r="O20" i="5"/>
  <c r="O21" i="5" s="1"/>
  <c r="T20" i="5"/>
  <c r="T21" i="5" s="1"/>
  <c r="N17" i="5"/>
  <c r="AQ1281" i="1"/>
  <c r="AQ1295" i="1"/>
  <c r="GX1114" i="1" l="1"/>
  <c r="GX1115" i="1" s="1"/>
  <c r="GX772" i="1"/>
  <c r="GX1119" i="1"/>
  <c r="GD21" i="7" s="1"/>
  <c r="GD20" i="7"/>
  <c r="U20" i="5" s="1"/>
  <c r="U21" i="5" s="1"/>
  <c r="N21" i="5"/>
  <c r="W46" i="7"/>
  <c r="AQ1303" i="1"/>
  <c r="AQ1168" i="1" l="1"/>
  <c r="AQ1305" i="1"/>
  <c r="W22" i="7" l="1"/>
  <c r="AQ1173" i="1"/>
  <c r="AQ1177" i="1" s="1"/>
  <c r="W48" i="7"/>
  <c r="AQ1297" i="1"/>
  <c r="AQ1309" i="1"/>
  <c r="W84" i="7" s="1"/>
  <c r="W47" i="7" l="1"/>
  <c r="AQ1299" i="1"/>
  <c r="AQ1311" i="1"/>
  <c r="W49" i="7" s="1"/>
  <c r="AQ1318" i="1"/>
  <c r="AQ1325" i="1"/>
  <c r="AQ1301" i="1" l="1"/>
  <c r="AQ1307" i="1"/>
  <c r="W24" i="7"/>
  <c r="AR1221" i="1"/>
  <c r="AQ1223" i="1"/>
  <c r="W82" i="7" s="1"/>
  <c r="AQ1181" i="1"/>
  <c r="AQ1327" i="1"/>
  <c r="AQ1320" i="1"/>
  <c r="W26" i="7" l="1"/>
  <c r="AQ1184" i="1"/>
  <c r="X44" i="7"/>
  <c r="AR1235" i="1"/>
  <c r="W83" i="7"/>
  <c r="AR1293" i="1"/>
  <c r="X45" i="7" l="1"/>
  <c r="AR1268" i="1"/>
  <c r="AR1237" i="1"/>
  <c r="W72" i="7"/>
  <c r="AR1279" i="1" l="1"/>
  <c r="AR1270" i="1"/>
  <c r="AR1281" i="1" l="1"/>
  <c r="AR1295" i="1"/>
  <c r="X46" i="7" l="1"/>
  <c r="AR1303" i="1"/>
  <c r="AR1168" i="1" l="1"/>
  <c r="AR1305" i="1"/>
  <c r="AR1309" i="1" s="1"/>
  <c r="X84" i="7" s="1"/>
  <c r="X22" i="7" l="1"/>
  <c r="AR1173" i="1"/>
  <c r="AR1177" i="1" s="1"/>
  <c r="X48" i="7"/>
  <c r="AR1297" i="1"/>
  <c r="X47" i="7" l="1"/>
  <c r="AR1325" i="1"/>
  <c r="AR1318" i="1"/>
  <c r="AR1320" i="1" s="1"/>
  <c r="AR1299" i="1"/>
  <c r="AR1311" i="1"/>
  <c r="X49" i="7" s="1"/>
  <c r="X24" i="7" l="1"/>
  <c r="AS1221" i="1"/>
  <c r="AR1223" i="1"/>
  <c r="X82" i="7" s="1"/>
  <c r="AR1301" i="1"/>
  <c r="AR1307" i="1"/>
  <c r="AR1327" i="1"/>
  <c r="AR1181" i="1"/>
  <c r="X83" i="7" l="1"/>
  <c r="AS1293" i="1"/>
  <c r="X26" i="7"/>
  <c r="AR1184" i="1"/>
  <c r="Y44" i="7"/>
  <c r="AS1235" i="1"/>
  <c r="X72" i="7" l="1"/>
  <c r="Y45" i="7"/>
  <c r="AS1268" i="1"/>
  <c r="AS1237" i="1"/>
  <c r="AS1279" i="1" l="1"/>
  <c r="AS1270" i="1"/>
  <c r="AS1281" i="1" l="1"/>
  <c r="AS1295" i="1"/>
  <c r="Y46" i="7" l="1"/>
  <c r="AS1303" i="1"/>
  <c r="AS1168" i="1" l="1"/>
  <c r="AS1305" i="1"/>
  <c r="Y48" i="7" l="1"/>
  <c r="AS1297" i="1"/>
  <c r="AS1309" i="1"/>
  <c r="Y84" i="7" s="1"/>
  <c r="Y22" i="7"/>
  <c r="AS1173" i="1"/>
  <c r="AS1177" i="1" s="1"/>
  <c r="Y47" i="7" l="1"/>
  <c r="AS1325" i="1"/>
  <c r="AS1299" i="1"/>
  <c r="AS1311" i="1"/>
  <c r="Y49" i="7" s="1"/>
  <c r="AS1318" i="1"/>
  <c r="AS1320" i="1" s="1"/>
  <c r="AS1301" i="1" l="1"/>
  <c r="AS1307" i="1"/>
  <c r="AS1327" i="1"/>
  <c r="Y24" i="7"/>
  <c r="AT1221" i="1"/>
  <c r="AS1223" i="1"/>
  <c r="Y82" i="7" s="1"/>
  <c r="AS1181" i="1"/>
  <c r="Y26" i="7" l="1"/>
  <c r="AS1184" i="1"/>
  <c r="Z44" i="7"/>
  <c r="AT1235" i="1"/>
  <c r="Y83" i="7"/>
  <c r="AT1293" i="1"/>
  <c r="Z45" i="7" l="1"/>
  <c r="AT1268" i="1"/>
  <c r="AT1237" i="1"/>
  <c r="Y72" i="7"/>
  <c r="AT1279" i="1" l="1"/>
  <c r="AT1270" i="1"/>
  <c r="AT1281" i="1" l="1"/>
  <c r="AT1295" i="1"/>
  <c r="Z46" i="7" l="1"/>
  <c r="AT1303" i="1"/>
  <c r="AT1168" i="1" l="1"/>
  <c r="AT1305" i="1"/>
  <c r="Z48" i="7" l="1"/>
  <c r="AT1297" i="1"/>
  <c r="AT1309" i="1"/>
  <c r="Z84" i="7" s="1"/>
  <c r="Z22" i="7"/>
  <c r="AT1173" i="1"/>
  <c r="AT1177" i="1" s="1"/>
  <c r="Z47" i="7" l="1"/>
  <c r="AT1325" i="1"/>
  <c r="AT1299" i="1"/>
  <c r="AT1311" i="1"/>
  <c r="Z49" i="7" s="1"/>
  <c r="AT1318" i="1"/>
  <c r="AT1320" i="1" s="1"/>
  <c r="AT1301" i="1" l="1"/>
  <c r="AT1307" i="1"/>
  <c r="Z24" i="7"/>
  <c r="AU1221" i="1"/>
  <c r="AT1223" i="1"/>
  <c r="Z82" i="7" s="1"/>
  <c r="AT1327" i="1"/>
  <c r="AT1181" i="1"/>
  <c r="Z26" i="7" l="1"/>
  <c r="AT1184" i="1"/>
  <c r="AA44" i="7"/>
  <c r="AU1235" i="1"/>
  <c r="Z83" i="7"/>
  <c r="AU1293" i="1"/>
  <c r="AA45" i="7" l="1"/>
  <c r="AU1268" i="1"/>
  <c r="AU1237" i="1"/>
  <c r="Z72" i="7"/>
  <c r="AU1279" i="1" l="1"/>
  <c r="AU1270" i="1"/>
  <c r="AU1281" i="1" l="1"/>
  <c r="AU1295" i="1"/>
  <c r="AA46" i="7" l="1"/>
  <c r="AU1303" i="1"/>
  <c r="AU1168" i="1" l="1"/>
  <c r="AU1305" i="1"/>
  <c r="AA48" i="7" l="1"/>
  <c r="AU1297" i="1"/>
  <c r="AU1309" i="1"/>
  <c r="AA84" i="7" s="1"/>
  <c r="AA22" i="7"/>
  <c r="AU1173" i="1"/>
  <c r="AU1177" i="1" s="1"/>
  <c r="AA47" i="7" l="1"/>
  <c r="AU1299" i="1"/>
  <c r="AU1318" i="1"/>
  <c r="AU1320" i="1" s="1"/>
  <c r="AU1311" i="1"/>
  <c r="AA49" i="7" s="1"/>
  <c r="AU1325" i="1"/>
  <c r="AA24" i="7" l="1"/>
  <c r="AV1221" i="1"/>
  <c r="AU1223" i="1"/>
  <c r="AA82" i="7" s="1"/>
  <c r="AU1181" i="1"/>
  <c r="AU1327" i="1"/>
  <c r="AU1301" i="1"/>
  <c r="AU1307" i="1"/>
  <c r="AA83" i="7" l="1"/>
  <c r="AV1293" i="1"/>
  <c r="AB44" i="7"/>
  <c r="AV1235" i="1"/>
  <c r="AA26" i="7"/>
  <c r="AU1184" i="1"/>
  <c r="AA72" i="7" l="1"/>
  <c r="AB45" i="7"/>
  <c r="AV1268" i="1"/>
  <c r="AV1237" i="1"/>
  <c r="AV1279" i="1" l="1"/>
  <c r="AV1270" i="1"/>
  <c r="AV1281" i="1" l="1"/>
  <c r="AV1295" i="1"/>
  <c r="AB46" i="7" l="1"/>
  <c r="AV1303" i="1"/>
  <c r="AV1168" i="1" l="1"/>
  <c r="AV1305" i="1"/>
  <c r="AB48" i="7" l="1"/>
  <c r="AV1297" i="1"/>
  <c r="AV1309" i="1"/>
  <c r="AB84" i="7" s="1"/>
  <c r="AB22" i="7"/>
  <c r="AV1173" i="1"/>
  <c r="AV1177" i="1" s="1"/>
  <c r="AB47" i="7" l="1"/>
  <c r="AV1299" i="1"/>
  <c r="AV1325" i="1"/>
  <c r="AV1311" i="1"/>
  <c r="AB49" i="7" s="1"/>
  <c r="AV1318" i="1"/>
  <c r="AV1320" i="1" s="1"/>
  <c r="AB24" i="7" l="1"/>
  <c r="AW1221" i="1"/>
  <c r="AV1223" i="1"/>
  <c r="AB82" i="7" s="1"/>
  <c r="AV1181" i="1"/>
  <c r="AV1327" i="1"/>
  <c r="AV1301" i="1"/>
  <c r="AV1307" i="1"/>
  <c r="AC44" i="7" l="1"/>
  <c r="AW1235" i="1"/>
  <c r="AB26" i="7"/>
  <c r="AV1184" i="1"/>
  <c r="AB83" i="7"/>
  <c r="AW1293" i="1"/>
  <c r="AB72" i="7" l="1"/>
  <c r="AC45" i="7"/>
  <c r="AW1268" i="1"/>
  <c r="AW1237" i="1"/>
  <c r="AW1279" i="1" l="1"/>
  <c r="AW1270" i="1"/>
  <c r="AW1281" i="1" l="1"/>
  <c r="AW1295" i="1"/>
  <c r="AC46" i="7" l="1"/>
  <c r="AW1303" i="1"/>
  <c r="AW1168" i="1" l="1"/>
  <c r="AW1305" i="1"/>
  <c r="AC48" i="7" l="1"/>
  <c r="AW1297" i="1"/>
  <c r="AW1309" i="1"/>
  <c r="AC84" i="7" s="1"/>
  <c r="AC22" i="7"/>
  <c r="AW1173" i="1"/>
  <c r="AW1177" i="1" s="1"/>
  <c r="AC47" i="7" l="1"/>
  <c r="AW1299" i="1"/>
  <c r="AW1311" i="1"/>
  <c r="AC49" i="7" s="1"/>
  <c r="AW1318" i="1"/>
  <c r="AW1320" i="1" s="1"/>
  <c r="AW1325" i="1"/>
  <c r="AW1327" i="1" l="1"/>
  <c r="AC24" i="7"/>
  <c r="AX1221" i="1"/>
  <c r="AW1223" i="1"/>
  <c r="AC82" i="7" s="1"/>
  <c r="AW1181" i="1"/>
  <c r="AW1301" i="1"/>
  <c r="AW1307" i="1"/>
  <c r="AC26" i="7" l="1"/>
  <c r="AW1184" i="1"/>
  <c r="AC83" i="7"/>
  <c r="AX1293" i="1"/>
  <c r="AD44" i="7"/>
  <c r="AX1235" i="1"/>
  <c r="AC72" i="7" l="1"/>
  <c r="AD45" i="7"/>
  <c r="AX1268" i="1"/>
  <c r="AX1237" i="1"/>
  <c r="AX1279" i="1" l="1"/>
  <c r="AX1270" i="1"/>
  <c r="AX1281" i="1" l="1"/>
  <c r="AX1295" i="1"/>
  <c r="AD46" i="7" l="1"/>
  <c r="AX1303" i="1"/>
  <c r="AX1168" i="1" l="1"/>
  <c r="AX1305" i="1"/>
  <c r="AX1309" i="1" s="1"/>
  <c r="AD84" i="7" s="1"/>
  <c r="H84" i="5" s="1"/>
  <c r="AD48" i="7" l="1"/>
  <c r="AX1297" i="1"/>
  <c r="AD22" i="7"/>
  <c r="AX1173" i="1"/>
  <c r="AX1177" i="1" s="1"/>
  <c r="AD47" i="7" l="1"/>
  <c r="AX1299" i="1"/>
  <c r="AX1311" i="1"/>
  <c r="AD49" i="7" s="1"/>
  <c r="AX1318" i="1"/>
  <c r="AX1320" i="1" s="1"/>
  <c r="AX1325" i="1"/>
  <c r="AX1181" i="1"/>
  <c r="AD26" i="7" l="1"/>
  <c r="AX1184" i="1"/>
  <c r="AX1327" i="1"/>
  <c r="AD24" i="7"/>
  <c r="AY1221" i="1"/>
  <c r="AX1223" i="1"/>
  <c r="AD82" i="7" s="1"/>
  <c r="H82" i="5" s="1"/>
  <c r="AX1301" i="1"/>
  <c r="AX1307" i="1"/>
  <c r="AD83" i="7" l="1"/>
  <c r="H83" i="5" s="1"/>
  <c r="AY1293" i="1"/>
  <c r="AE44" i="7"/>
  <c r="AY1235" i="1"/>
  <c r="AC76" i="6"/>
  <c r="AC74" i="6"/>
  <c r="AD72" i="7"/>
  <c r="AE45" i="7" l="1"/>
  <c r="AY1268" i="1"/>
  <c r="AY1237" i="1"/>
  <c r="H72" i="5"/>
  <c r="AY1279" i="1" l="1"/>
  <c r="AY1270" i="1"/>
  <c r="AY1281" i="1" l="1"/>
  <c r="AY1295" i="1"/>
  <c r="AE46" i="7" l="1"/>
  <c r="AY1303" i="1"/>
  <c r="AY1168" i="1" l="1"/>
  <c r="AY1305" i="1"/>
  <c r="AE48" i="7" l="1"/>
  <c r="AY1297" i="1"/>
  <c r="AE22" i="7"/>
  <c r="AY1173" i="1"/>
  <c r="AY1177" i="1" s="1"/>
  <c r="AY1309" i="1"/>
  <c r="AE84" i="7" s="1"/>
  <c r="AE47" i="7" l="1"/>
  <c r="AY1325" i="1"/>
  <c r="AY1299" i="1"/>
  <c r="AY1311" i="1"/>
  <c r="AE49" i="7" s="1"/>
  <c r="AY1318" i="1"/>
  <c r="AY1320" i="1" l="1"/>
  <c r="AE24" i="7"/>
  <c r="AZ1221" i="1"/>
  <c r="AY1223" i="1"/>
  <c r="AE82" i="7" s="1"/>
  <c r="AY1301" i="1"/>
  <c r="AY1307" i="1"/>
  <c r="AY1181" i="1"/>
  <c r="AY1327" i="1"/>
  <c r="AF44" i="7" l="1"/>
  <c r="AZ1235" i="1"/>
  <c r="AE26" i="7"/>
  <c r="AY1184" i="1"/>
  <c r="AE83" i="7"/>
  <c r="AZ1293" i="1"/>
  <c r="AE72" i="7" l="1"/>
  <c r="AF45" i="7"/>
  <c r="AZ1268" i="1"/>
  <c r="AZ1237" i="1"/>
  <c r="AZ1279" i="1" l="1"/>
  <c r="AZ1270" i="1"/>
  <c r="AZ1281" i="1" l="1"/>
  <c r="AZ1295" i="1"/>
  <c r="AF46" i="7" l="1"/>
  <c r="AZ1303" i="1"/>
  <c r="AZ1168" i="1" l="1"/>
  <c r="AZ1305" i="1"/>
  <c r="AZ1309" i="1" s="1"/>
  <c r="AF84" i="7" s="1"/>
  <c r="AF48" i="7" l="1"/>
  <c r="AZ1297" i="1"/>
  <c r="AZ1173" i="1"/>
  <c r="AZ1177" i="1" s="1"/>
  <c r="AF22" i="7"/>
  <c r="AF47" i="7" l="1"/>
  <c r="AZ1325" i="1"/>
  <c r="AZ1311" i="1"/>
  <c r="AF49" i="7" s="1"/>
  <c r="AZ1318" i="1"/>
  <c r="AZ1299" i="1"/>
  <c r="AZ1181" i="1"/>
  <c r="AF24" i="7" l="1"/>
  <c r="BA1221" i="1"/>
  <c r="AZ1223" i="1"/>
  <c r="AF82" i="7" s="1"/>
  <c r="AZ1301" i="1"/>
  <c r="AZ1307" i="1"/>
  <c r="AZ1320" i="1"/>
  <c r="AF26" i="7"/>
  <c r="AZ1184" i="1"/>
  <c r="AZ1327" i="1"/>
  <c r="AF83" i="7" l="1"/>
  <c r="BA1293" i="1"/>
  <c r="AF72" i="7"/>
  <c r="AG44" i="7"/>
  <c r="BA1235" i="1"/>
  <c r="AG45" i="7" l="1"/>
  <c r="BA1268" i="1"/>
  <c r="BA1237" i="1"/>
  <c r="BA1279" i="1" l="1"/>
  <c r="BA1270" i="1"/>
  <c r="BA1281" i="1" l="1"/>
  <c r="BA1295" i="1"/>
  <c r="AG46" i="7" l="1"/>
  <c r="BA1303" i="1"/>
  <c r="BA1168" i="1" l="1"/>
  <c r="BA1305" i="1"/>
  <c r="AG48" i="7" l="1"/>
  <c r="BA1297" i="1"/>
  <c r="BA1309" i="1"/>
  <c r="AG84" i="7" s="1"/>
  <c r="AG22" i="7"/>
  <c r="BA1173" i="1"/>
  <c r="BA1177" i="1" s="1"/>
  <c r="AG47" i="7" l="1"/>
  <c r="BA1299" i="1"/>
  <c r="BA1325" i="1"/>
  <c r="BA1311" i="1"/>
  <c r="AG49" i="7" s="1"/>
  <c r="BA1318" i="1"/>
  <c r="BA1320" i="1" l="1"/>
  <c r="AG24" i="7"/>
  <c r="BB1221" i="1"/>
  <c r="BA1223" i="1"/>
  <c r="AG82" i="7" s="1"/>
  <c r="BA1181" i="1"/>
  <c r="BA1327" i="1"/>
  <c r="BA1301" i="1"/>
  <c r="BA1307" i="1"/>
  <c r="AG26" i="7" l="1"/>
  <c r="BA1184" i="1"/>
  <c r="AH44" i="7"/>
  <c r="BB1235" i="1"/>
  <c r="AG83" i="7"/>
  <c r="BB1293" i="1"/>
  <c r="AH45" i="7" l="1"/>
  <c r="BB1268" i="1"/>
  <c r="BB1237" i="1"/>
  <c r="AG72" i="7"/>
  <c r="BB1279" i="1" l="1"/>
  <c r="BB1270" i="1"/>
  <c r="BB1281" i="1" l="1"/>
  <c r="BB1295" i="1"/>
  <c r="AH46" i="7" l="1"/>
  <c r="BB1303" i="1"/>
  <c r="BB1168" i="1" l="1"/>
  <c r="BB1305" i="1"/>
  <c r="AH48" i="7" l="1"/>
  <c r="BB1297" i="1"/>
  <c r="BB1309" i="1"/>
  <c r="AH84" i="7" s="1"/>
  <c r="AH22" i="7"/>
  <c r="BB1173" i="1"/>
  <c r="BB1177" i="1" s="1"/>
  <c r="AH47" i="7" l="1"/>
  <c r="BB1325" i="1"/>
  <c r="BB1311" i="1"/>
  <c r="AH49" i="7" s="1"/>
  <c r="BB1299" i="1"/>
  <c r="BB1318" i="1"/>
  <c r="BB1320" i="1" l="1"/>
  <c r="BB1301" i="1"/>
  <c r="BB1307" i="1"/>
  <c r="AH24" i="7"/>
  <c r="BC1221" i="1"/>
  <c r="BB1223" i="1"/>
  <c r="AH82" i="7" s="1"/>
  <c r="BB1181" i="1"/>
  <c r="BB1327" i="1"/>
  <c r="AH83" i="7" l="1"/>
  <c r="BC1293" i="1"/>
  <c r="AH26" i="7"/>
  <c r="BB1184" i="1"/>
  <c r="AI44" i="7"/>
  <c r="BC1235" i="1"/>
  <c r="AI45" i="7" l="1"/>
  <c r="BC1268" i="1"/>
  <c r="BC1237" i="1"/>
  <c r="AH72" i="7"/>
  <c r="BC1279" i="1" l="1"/>
  <c r="BC1270" i="1"/>
  <c r="BC1281" i="1" l="1"/>
  <c r="BC1295" i="1"/>
  <c r="AI46" i="7" l="1"/>
  <c r="BC1303" i="1"/>
  <c r="BC1168" i="1" l="1"/>
  <c r="BC1305" i="1"/>
  <c r="AI48" i="7" l="1"/>
  <c r="BC1297" i="1"/>
  <c r="BC1309" i="1"/>
  <c r="AI84" i="7" s="1"/>
  <c r="AI22" i="7"/>
  <c r="BC1173" i="1"/>
  <c r="BC1177" i="1" s="1"/>
  <c r="AI47" i="7" l="1"/>
  <c r="BC1299" i="1"/>
  <c r="BC1311" i="1"/>
  <c r="AI49" i="7" s="1"/>
  <c r="BC1325" i="1"/>
  <c r="BC1318" i="1"/>
  <c r="BC1320" i="1" l="1"/>
  <c r="BC1327" i="1"/>
  <c r="AI24" i="7"/>
  <c r="BD1221" i="1"/>
  <c r="BC1223" i="1"/>
  <c r="AI82" i="7" s="1"/>
  <c r="BC1301" i="1"/>
  <c r="BC1307" i="1"/>
  <c r="BC1181" i="1"/>
  <c r="AJ44" i="7" l="1"/>
  <c r="BD1235" i="1"/>
  <c r="AI83" i="7"/>
  <c r="BD1293" i="1"/>
  <c r="AI26" i="7"/>
  <c r="BC1184" i="1"/>
  <c r="AI72" i="7" l="1"/>
  <c r="AJ45" i="7"/>
  <c r="BD1268" i="1"/>
  <c r="BD1237" i="1"/>
  <c r="BD1279" i="1" l="1"/>
  <c r="BD1270" i="1"/>
  <c r="BD1281" i="1" l="1"/>
  <c r="BD1295" i="1"/>
  <c r="AJ46" i="7" l="1"/>
  <c r="BD1303" i="1"/>
  <c r="BD1168" i="1" l="1"/>
  <c r="BD1305" i="1"/>
  <c r="AJ48" i="7" l="1"/>
  <c r="BD1297" i="1"/>
  <c r="BD1309" i="1"/>
  <c r="AJ22" i="7"/>
  <c r="BD1173" i="1"/>
  <c r="BD1177" i="1" s="1"/>
  <c r="AJ47" i="7" l="1"/>
  <c r="BD1299" i="1"/>
  <c r="BD1325" i="1"/>
  <c r="BD1311" i="1"/>
  <c r="AJ49" i="7" s="1"/>
  <c r="BD1318" i="1"/>
  <c r="BD1320" i="1" s="1"/>
  <c r="AJ84" i="7"/>
  <c r="W1309" i="1"/>
  <c r="AJ24" i="7" l="1"/>
  <c r="BE1221" i="1"/>
  <c r="BD1223" i="1"/>
  <c r="AJ82" i="7" s="1"/>
  <c r="BD1181" i="1"/>
  <c r="BD1327" i="1"/>
  <c r="BD1301" i="1"/>
  <c r="BD1307" i="1"/>
  <c r="W1307" i="1" l="1"/>
  <c r="AJ83" i="7"/>
  <c r="W1301" i="1"/>
  <c r="BE1293" i="1"/>
  <c r="AK44" i="7"/>
  <c r="BE1235" i="1"/>
  <c r="AJ26" i="7"/>
  <c r="BD1184" i="1"/>
  <c r="AJ72" i="7" l="1"/>
  <c r="AK45" i="7"/>
  <c r="BE1268" i="1"/>
  <c r="BE1237" i="1"/>
  <c r="BE1279" i="1" l="1"/>
  <c r="BE1270" i="1"/>
  <c r="BE1281" i="1" l="1"/>
  <c r="BE1295" i="1"/>
  <c r="AK46" i="7" l="1"/>
  <c r="BE1303" i="1"/>
  <c r="BE1168" i="1" l="1"/>
  <c r="BE1305" i="1"/>
  <c r="BE1309" i="1" s="1"/>
  <c r="AK84" i="7" s="1"/>
  <c r="AK48" i="7" l="1"/>
  <c r="BE1297" i="1"/>
  <c r="AK22" i="7"/>
  <c r="BE1173" i="1"/>
  <c r="BE1177" i="1" s="1"/>
  <c r="AK47" i="7" l="1"/>
  <c r="BE1311" i="1"/>
  <c r="AK49" i="7" s="1"/>
  <c r="BE1325" i="1"/>
  <c r="BE1318" i="1"/>
  <c r="BE1320" i="1" s="1"/>
  <c r="BE1299" i="1"/>
  <c r="BE1301" i="1" l="1"/>
  <c r="BE1307" i="1"/>
  <c r="BE1327" i="1"/>
  <c r="AK24" i="7"/>
  <c r="BF1221" i="1"/>
  <c r="BE1223" i="1"/>
  <c r="AK82" i="7" s="1"/>
  <c r="BE1181" i="1"/>
  <c r="AL44" i="7" l="1"/>
  <c r="BF1235" i="1"/>
  <c r="AK83" i="7"/>
  <c r="BF1293" i="1"/>
  <c r="AK26" i="7"/>
  <c r="BE1184" i="1"/>
  <c r="AL45" i="7" l="1"/>
  <c r="BF1268" i="1"/>
  <c r="BF1237" i="1"/>
  <c r="AK72" i="7"/>
  <c r="BF1279" i="1" l="1"/>
  <c r="BF1270" i="1"/>
  <c r="BF1281" i="1" l="1"/>
  <c r="BF1295" i="1"/>
  <c r="AL46" i="7" l="1"/>
  <c r="BF1303" i="1"/>
  <c r="BF1168" i="1" l="1"/>
  <c r="BF1305" i="1"/>
  <c r="AL22" i="7" l="1"/>
  <c r="BF1173" i="1"/>
  <c r="BF1177" i="1" s="1"/>
  <c r="AL48" i="7"/>
  <c r="BF1297" i="1"/>
  <c r="BF1309" i="1"/>
  <c r="AL84" i="7" s="1"/>
  <c r="AL47" i="7" l="1"/>
  <c r="BF1311" i="1"/>
  <c r="AL49" i="7" s="1"/>
  <c r="BF1299" i="1"/>
  <c r="BF1318" i="1"/>
  <c r="BF1320" i="1" s="1"/>
  <c r="BF1325" i="1"/>
  <c r="BF1301" i="1" l="1"/>
  <c r="BF1307" i="1"/>
  <c r="AL24" i="7"/>
  <c r="BG1221" i="1"/>
  <c r="BF1223" i="1"/>
  <c r="AL82" i="7" s="1"/>
  <c r="BF1181" i="1"/>
  <c r="BF1327" i="1"/>
  <c r="AL26" i="7" l="1"/>
  <c r="BF1184" i="1"/>
  <c r="AM44" i="7"/>
  <c r="BG1235" i="1"/>
  <c r="AL83" i="7"/>
  <c r="BG1293" i="1"/>
  <c r="AL72" i="7" l="1"/>
  <c r="AM45" i="7"/>
  <c r="BG1268" i="1"/>
  <c r="BG1237" i="1"/>
  <c r="BG1279" i="1" l="1"/>
  <c r="BG1270" i="1"/>
  <c r="BG1281" i="1" l="1"/>
  <c r="BG1295" i="1"/>
  <c r="AM46" i="7" l="1"/>
  <c r="BG1303" i="1"/>
  <c r="BG1168" i="1" l="1"/>
  <c r="BG1305" i="1"/>
  <c r="BG1309" i="1" s="1"/>
  <c r="AM84" i="7" s="1"/>
  <c r="AM48" i="7" l="1"/>
  <c r="BG1297" i="1"/>
  <c r="AM22" i="7"/>
  <c r="BG1173" i="1"/>
  <c r="BG1177" i="1" s="1"/>
  <c r="AM47" i="7" l="1"/>
  <c r="BG1311" i="1"/>
  <c r="AM49" i="7" s="1"/>
  <c r="BG1325" i="1"/>
  <c r="BG1299" i="1"/>
  <c r="BG1318" i="1"/>
  <c r="BG1320" i="1" s="1"/>
  <c r="BG1301" i="1" l="1"/>
  <c r="BG1307" i="1"/>
  <c r="BG1327" i="1"/>
  <c r="AM24" i="7"/>
  <c r="BH1221" i="1"/>
  <c r="BG1223" i="1"/>
  <c r="AM82" i="7" s="1"/>
  <c r="BG1181" i="1"/>
  <c r="AM26" i="7" l="1"/>
  <c r="BG1184" i="1"/>
  <c r="AN44" i="7"/>
  <c r="BH1235" i="1"/>
  <c r="AM83" i="7"/>
  <c r="BH1293" i="1"/>
  <c r="AM72" i="7" l="1"/>
  <c r="AN45" i="7"/>
  <c r="BH1268" i="1"/>
  <c r="BH1237" i="1"/>
  <c r="BH1279" i="1" l="1"/>
  <c r="BH1270" i="1"/>
  <c r="BH1281" i="1" l="1"/>
  <c r="BH1295" i="1"/>
  <c r="AN46" i="7" l="1"/>
  <c r="BH1303" i="1"/>
  <c r="BH1168" i="1" l="1"/>
  <c r="BH1305" i="1"/>
  <c r="BH1309" i="1" s="1"/>
  <c r="AN84" i="7" s="1"/>
  <c r="AN22" i="7" l="1"/>
  <c r="BH1173" i="1"/>
  <c r="BH1177" i="1" s="1"/>
  <c r="AN48" i="7"/>
  <c r="BH1297" i="1"/>
  <c r="AN47" i="7" l="1"/>
  <c r="BH1325" i="1"/>
  <c r="BH1311" i="1"/>
  <c r="AN49" i="7" s="1"/>
  <c r="BH1299" i="1"/>
  <c r="BH1318" i="1"/>
  <c r="BH1320" i="1" s="1"/>
  <c r="BH1301" i="1" l="1"/>
  <c r="BH1307" i="1"/>
  <c r="BH1327" i="1"/>
  <c r="AN24" i="7"/>
  <c r="BI1221" i="1"/>
  <c r="BH1223" i="1"/>
  <c r="AN82" i="7" s="1"/>
  <c r="BH1181" i="1"/>
  <c r="AN26" i="7" l="1"/>
  <c r="BH1184" i="1"/>
  <c r="AN83" i="7"/>
  <c r="BI1293" i="1"/>
  <c r="AO44" i="7"/>
  <c r="BI1235" i="1"/>
  <c r="AO45" i="7" l="1"/>
  <c r="BI1268" i="1"/>
  <c r="BI1237" i="1"/>
  <c r="AN72" i="7"/>
  <c r="BI1279" i="1" l="1"/>
  <c r="BI1270" i="1"/>
  <c r="BI1281" i="1" l="1"/>
  <c r="BI1295" i="1"/>
  <c r="AO46" i="7" l="1"/>
  <c r="BI1303" i="1"/>
  <c r="BI1168" i="1" l="1"/>
  <c r="BI1305" i="1"/>
  <c r="BI1309" i="1" s="1"/>
  <c r="AO84" i="7" s="1"/>
  <c r="AO22" i="7" l="1"/>
  <c r="BI1173" i="1"/>
  <c r="BI1177" i="1" s="1"/>
  <c r="AO48" i="7"/>
  <c r="BI1297" i="1"/>
  <c r="AO47" i="7" l="1"/>
  <c r="BI1311" i="1"/>
  <c r="AO49" i="7" s="1"/>
  <c r="BI1299" i="1"/>
  <c r="BI1318" i="1"/>
  <c r="BI1320" i="1" s="1"/>
  <c r="BI1325" i="1"/>
  <c r="BI1301" i="1" l="1"/>
  <c r="BI1307" i="1"/>
  <c r="BI1327" i="1"/>
  <c r="AO24" i="7"/>
  <c r="BJ1221" i="1"/>
  <c r="BI1223" i="1"/>
  <c r="AO82" i="7" s="1"/>
  <c r="BI1181" i="1"/>
  <c r="AO26" i="7" l="1"/>
  <c r="BI1184" i="1"/>
  <c r="AP44" i="7"/>
  <c r="BJ1235" i="1"/>
  <c r="AO83" i="7"/>
  <c r="BJ1293" i="1"/>
  <c r="AO72" i="7" l="1"/>
  <c r="AP45" i="7"/>
  <c r="BJ1268" i="1"/>
  <c r="BJ1237" i="1"/>
  <c r="BJ1279" i="1" l="1"/>
  <c r="BJ1270" i="1"/>
  <c r="BJ1281" i="1" l="1"/>
  <c r="BJ1295" i="1"/>
  <c r="AP46" i="7" l="1"/>
  <c r="BJ1303" i="1"/>
  <c r="BJ1168" i="1" l="1"/>
  <c r="BJ1305" i="1"/>
  <c r="BJ1309" i="1" s="1"/>
  <c r="AP84" i="7" s="1"/>
  <c r="I84" i="5" s="1"/>
  <c r="AP22" i="7" l="1"/>
  <c r="BJ1173" i="1"/>
  <c r="BJ1177" i="1" s="1"/>
  <c r="AP48" i="7"/>
  <c r="BJ1297" i="1"/>
  <c r="AP47" i="7" l="1"/>
  <c r="BJ1325" i="1"/>
  <c r="BJ1311" i="1"/>
  <c r="AP49" i="7" s="1"/>
  <c r="BJ1318" i="1"/>
  <c r="BJ1320" i="1" s="1"/>
  <c r="BJ1299" i="1"/>
  <c r="BJ1301" i="1" l="1"/>
  <c r="BJ1307" i="1"/>
  <c r="BJ1327" i="1"/>
  <c r="AP24" i="7"/>
  <c r="BK1221" i="1"/>
  <c r="BJ1223" i="1"/>
  <c r="AP82" i="7" s="1"/>
  <c r="I82" i="5" s="1"/>
  <c r="BJ1181" i="1"/>
  <c r="AD76" i="6" l="1"/>
  <c r="AP26" i="7"/>
  <c r="BJ1184" i="1"/>
  <c r="AQ44" i="7"/>
  <c r="BK1235" i="1"/>
  <c r="AP83" i="7"/>
  <c r="I83" i="5" s="1"/>
  <c r="BK1293" i="1"/>
  <c r="AD74" i="6" l="1"/>
  <c r="AP72" i="7"/>
  <c r="AQ45" i="7"/>
  <c r="BK1268" i="1"/>
  <c r="BK1237" i="1"/>
  <c r="I72" i="5" l="1"/>
  <c r="BK1279" i="1"/>
  <c r="BK1270" i="1"/>
  <c r="BK1281" i="1" l="1"/>
  <c r="BK1295" i="1"/>
  <c r="AQ46" i="7" l="1"/>
  <c r="BK1303" i="1"/>
  <c r="BK1168" i="1" l="1"/>
  <c r="BK1305" i="1"/>
  <c r="BK1309" i="1" s="1"/>
  <c r="AQ84" i="7" s="1"/>
  <c r="AQ22" i="7" l="1"/>
  <c r="BK1173" i="1"/>
  <c r="BK1177" i="1" s="1"/>
  <c r="AQ48" i="7"/>
  <c r="BK1297" i="1"/>
  <c r="AQ47" i="7" l="1"/>
  <c r="BK1299" i="1"/>
  <c r="BK1311" i="1"/>
  <c r="AQ49" i="7" s="1"/>
  <c r="BK1318" i="1"/>
  <c r="BK1325" i="1"/>
  <c r="AQ24" i="7" l="1"/>
  <c r="BL1221" i="1"/>
  <c r="BK1223" i="1"/>
  <c r="AQ82" i="7" s="1"/>
  <c r="BK1301" i="1"/>
  <c r="BK1307" i="1"/>
  <c r="BK1181" i="1"/>
  <c r="BK1327" i="1"/>
  <c r="BK1320" i="1"/>
  <c r="AQ26" i="7" l="1"/>
  <c r="BK1184" i="1"/>
  <c r="AQ83" i="7"/>
  <c r="BL1293" i="1"/>
  <c r="AR44" i="7"/>
  <c r="BL1235" i="1"/>
  <c r="AQ72" i="7" l="1"/>
  <c r="AR45" i="7"/>
  <c r="BL1268" i="1"/>
  <c r="BL1237" i="1"/>
  <c r="BL1279" i="1" l="1"/>
  <c r="BL1270" i="1"/>
  <c r="BL1281" i="1" l="1"/>
  <c r="BL1295" i="1"/>
  <c r="AR46" i="7" l="1"/>
  <c r="BL1303" i="1"/>
  <c r="BL1168" i="1" l="1"/>
  <c r="BL1305" i="1"/>
  <c r="AR48" i="7" l="1"/>
  <c r="BL1297" i="1"/>
  <c r="BL1173" i="1"/>
  <c r="BL1177" i="1" s="1"/>
  <c r="AR22" i="7"/>
  <c r="BL1309" i="1"/>
  <c r="AR84" i="7" s="1"/>
  <c r="AR47" i="7" l="1"/>
  <c r="BL1325" i="1"/>
  <c r="BL1299" i="1"/>
  <c r="BL1311" i="1"/>
  <c r="AR49" i="7" s="1"/>
  <c r="BL1318" i="1"/>
  <c r="BL1320" i="1" l="1"/>
  <c r="AR24" i="7"/>
  <c r="BM1221" i="1"/>
  <c r="BL1223" i="1"/>
  <c r="AR82" i="7" s="1"/>
  <c r="BL1301" i="1"/>
  <c r="BL1307" i="1"/>
  <c r="BL1181" i="1"/>
  <c r="BL1327" i="1"/>
  <c r="AS44" i="7" l="1"/>
  <c r="BM1235" i="1"/>
  <c r="AR26" i="7"/>
  <c r="BL1184" i="1"/>
  <c r="AR83" i="7"/>
  <c r="BM1293" i="1"/>
  <c r="AR72" i="7" l="1"/>
  <c r="AS45" i="7"/>
  <c r="BM1268" i="1"/>
  <c r="BM1237" i="1"/>
  <c r="BM1279" i="1" l="1"/>
  <c r="BM1270" i="1"/>
  <c r="BM1281" i="1" l="1"/>
  <c r="BM1295" i="1"/>
  <c r="AS46" i="7" l="1"/>
  <c r="BM1303" i="1"/>
  <c r="BM1168" i="1" l="1"/>
  <c r="BM1305" i="1"/>
  <c r="BM1309" i="1" s="1"/>
  <c r="AS84" i="7" s="1"/>
  <c r="AS48" i="7" l="1"/>
  <c r="BM1297" i="1"/>
  <c r="AS22" i="7"/>
  <c r="BM1173" i="1"/>
  <c r="BM1177" i="1" s="1"/>
  <c r="AS47" i="7" l="1"/>
  <c r="BM1299" i="1"/>
  <c r="BM1311" i="1"/>
  <c r="AS49" i="7" s="1"/>
  <c r="BM1318" i="1"/>
  <c r="BM1325" i="1"/>
  <c r="AS24" i="7" l="1"/>
  <c r="BN1221" i="1"/>
  <c r="BM1223" i="1"/>
  <c r="AS82" i="7" s="1"/>
  <c r="BM1327" i="1"/>
  <c r="BM1181" i="1"/>
  <c r="BM1320" i="1"/>
  <c r="BM1301" i="1"/>
  <c r="BM1307" i="1"/>
  <c r="AS26" i="7" l="1"/>
  <c r="BM1184" i="1"/>
  <c r="AS83" i="7"/>
  <c r="BN1293" i="1"/>
  <c r="AT44" i="7"/>
  <c r="BN1235" i="1"/>
  <c r="AT45" i="7" l="1"/>
  <c r="BN1268" i="1"/>
  <c r="BN1237" i="1"/>
  <c r="AS72" i="7"/>
  <c r="BN1279" i="1" l="1"/>
  <c r="BN1270" i="1"/>
  <c r="BN1281" i="1" l="1"/>
  <c r="BN1295" i="1"/>
  <c r="AT46" i="7" l="1"/>
  <c r="BN1303" i="1"/>
  <c r="BN1168" i="1" l="1"/>
  <c r="BN1305" i="1"/>
  <c r="AT48" i="7" l="1"/>
  <c r="BN1297" i="1"/>
  <c r="AT22" i="7"/>
  <c r="BN1173" i="1"/>
  <c r="BN1177" i="1" s="1"/>
  <c r="BN1309" i="1"/>
  <c r="AT84" i="7" s="1"/>
  <c r="AT47" i="7" l="1"/>
  <c r="BN1299" i="1"/>
  <c r="BN1311" i="1"/>
  <c r="AT49" i="7" s="1"/>
  <c r="BN1318" i="1"/>
  <c r="BN1325" i="1"/>
  <c r="BN1327" i="1" l="1"/>
  <c r="AT24" i="7"/>
  <c r="BO1221" i="1"/>
  <c r="BN1223" i="1"/>
  <c r="AT82" i="7" s="1"/>
  <c r="BN1320" i="1"/>
  <c r="BN1181" i="1"/>
  <c r="BN1301" i="1"/>
  <c r="BN1307" i="1"/>
  <c r="AU44" i="7" l="1"/>
  <c r="BO1235" i="1"/>
  <c r="AT83" i="7"/>
  <c r="BO1293" i="1"/>
  <c r="AT26" i="7"/>
  <c r="BN1184" i="1"/>
  <c r="AT72" i="7" l="1"/>
  <c r="AU45" i="7"/>
  <c r="BO1268" i="1"/>
  <c r="BO1237" i="1"/>
  <c r="BO1279" i="1" l="1"/>
  <c r="BO1270" i="1"/>
  <c r="BO1281" i="1" l="1"/>
  <c r="BO1295" i="1"/>
  <c r="AU46" i="7" l="1"/>
  <c r="BO1303" i="1"/>
  <c r="BO1168" i="1" l="1"/>
  <c r="BO1305" i="1"/>
  <c r="BO1309" i="1" s="1"/>
  <c r="AU84" i="7" s="1"/>
  <c r="AU22" i="7" l="1"/>
  <c r="BO1173" i="1"/>
  <c r="BO1177" i="1" s="1"/>
  <c r="AU48" i="7"/>
  <c r="BO1297" i="1"/>
  <c r="AU47" i="7" l="1"/>
  <c r="BO1325" i="1"/>
  <c r="BO1311" i="1"/>
  <c r="AU49" i="7" s="1"/>
  <c r="BO1299" i="1"/>
  <c r="BO1318" i="1"/>
  <c r="AU24" i="7" l="1"/>
  <c r="BP1221" i="1"/>
  <c r="BO1223" i="1"/>
  <c r="AU82" i="7" s="1"/>
  <c r="BO1181" i="1"/>
  <c r="BO1320" i="1"/>
  <c r="BO1301" i="1"/>
  <c r="BO1307" i="1"/>
  <c r="BO1327" i="1"/>
  <c r="AU83" i="7" l="1"/>
  <c r="BP1293" i="1"/>
  <c r="AU26" i="7"/>
  <c r="BO1184" i="1"/>
  <c r="AV44" i="7"/>
  <c r="BP1235" i="1"/>
  <c r="AU72" i="7" l="1"/>
  <c r="AV45" i="7"/>
  <c r="BP1268" i="1"/>
  <c r="BP1237" i="1"/>
  <c r="BP1279" i="1" l="1"/>
  <c r="BP1270" i="1"/>
  <c r="BP1281" i="1" l="1"/>
  <c r="BP1295" i="1"/>
  <c r="AV46" i="7" l="1"/>
  <c r="BP1303" i="1"/>
  <c r="BP1168" i="1" l="1"/>
  <c r="BP1305" i="1"/>
  <c r="BP1309" i="1" s="1"/>
  <c r="AV84" i="7" s="1"/>
  <c r="AV22" i="7" l="1"/>
  <c r="BP1173" i="1"/>
  <c r="BP1177" i="1" s="1"/>
  <c r="AV48" i="7"/>
  <c r="BP1297" i="1"/>
  <c r="BP1181" i="1" l="1"/>
  <c r="AV47" i="7"/>
  <c r="BP1311" i="1"/>
  <c r="AV49" i="7" s="1"/>
  <c r="BP1318" i="1"/>
  <c r="BP1320" i="1" s="1"/>
  <c r="BP1325" i="1"/>
  <c r="BP1299" i="1"/>
  <c r="AV26" i="7" l="1"/>
  <c r="BP1184" i="1"/>
  <c r="AV24" i="7"/>
  <c r="BQ1221" i="1"/>
  <c r="BP1223" i="1"/>
  <c r="AV82" i="7" s="1"/>
  <c r="BP1301" i="1"/>
  <c r="BP1307" i="1"/>
  <c r="BP1327" i="1"/>
  <c r="AW44" i="7" l="1"/>
  <c r="BQ1235" i="1"/>
  <c r="AV83" i="7"/>
  <c r="BQ1293" i="1"/>
  <c r="AV72" i="7"/>
  <c r="AW45" i="7" l="1"/>
  <c r="BQ1268" i="1"/>
  <c r="BQ1237" i="1"/>
  <c r="BQ1279" i="1" l="1"/>
  <c r="BQ1270" i="1"/>
  <c r="BQ1281" i="1" l="1"/>
  <c r="BQ1295" i="1"/>
  <c r="AW46" i="7" l="1"/>
  <c r="BQ1303" i="1"/>
  <c r="BQ1168" i="1" l="1"/>
  <c r="BQ1305" i="1"/>
  <c r="AW48" i="7" l="1"/>
  <c r="BQ1297" i="1"/>
  <c r="BQ1309" i="1"/>
  <c r="AW84" i="7" s="1"/>
  <c r="AW22" i="7"/>
  <c r="BQ1173" i="1"/>
  <c r="BQ1177" i="1" s="1"/>
  <c r="AW47" i="7" l="1"/>
  <c r="BQ1325" i="1"/>
  <c r="BQ1311" i="1"/>
  <c r="AW49" i="7" s="1"/>
  <c r="BQ1299" i="1"/>
  <c r="BQ1318" i="1"/>
  <c r="BQ1320" i="1" s="1"/>
  <c r="BQ1301" i="1" l="1"/>
  <c r="BQ1307" i="1"/>
  <c r="AW24" i="7"/>
  <c r="BR1221" i="1"/>
  <c r="BQ1223" i="1"/>
  <c r="AW82" i="7" s="1"/>
  <c r="BQ1327" i="1"/>
  <c r="BQ1181" i="1"/>
  <c r="AW26" i="7" l="1"/>
  <c r="BQ1184" i="1"/>
  <c r="AX44" i="7"/>
  <c r="BR1235" i="1"/>
  <c r="AW83" i="7"/>
  <c r="BR1293" i="1"/>
  <c r="AX45" i="7" l="1"/>
  <c r="BR1268" i="1"/>
  <c r="BR1237" i="1"/>
  <c r="AW72" i="7"/>
  <c r="BR1279" i="1" l="1"/>
  <c r="BR1270" i="1"/>
  <c r="BR1281" i="1" l="1"/>
  <c r="BR1295" i="1"/>
  <c r="AX46" i="7" l="1"/>
  <c r="BR1303" i="1"/>
  <c r="BR1168" i="1" l="1"/>
  <c r="BR1305" i="1"/>
  <c r="AX48" i="7" l="1"/>
  <c r="BR1297" i="1"/>
  <c r="BR1173" i="1"/>
  <c r="BR1177" i="1" s="1"/>
  <c r="AX22" i="7"/>
  <c r="BR1309" i="1"/>
  <c r="AX84" i="7" s="1"/>
  <c r="AX47" i="7" l="1"/>
  <c r="BR1325" i="1"/>
  <c r="BR1299" i="1"/>
  <c r="BR1318" i="1"/>
  <c r="BR1320" i="1" s="1"/>
  <c r="BR1311" i="1"/>
  <c r="AX49" i="7" s="1"/>
  <c r="AX24" i="7" l="1"/>
  <c r="BS1221" i="1"/>
  <c r="BR1223" i="1"/>
  <c r="AX82" i="7" s="1"/>
  <c r="BR1181" i="1"/>
  <c r="BR1301" i="1"/>
  <c r="BR1307" i="1"/>
  <c r="BR1327" i="1"/>
  <c r="AX83" i="7" l="1"/>
  <c r="BS1293" i="1"/>
  <c r="AX26" i="7"/>
  <c r="BR1184" i="1"/>
  <c r="AY44" i="7"/>
  <c r="BS1235" i="1"/>
  <c r="AX72" i="7" l="1"/>
  <c r="AY45" i="7"/>
  <c r="BS1268" i="1"/>
  <c r="BS1237" i="1"/>
  <c r="BS1279" i="1" l="1"/>
  <c r="BS1270" i="1"/>
  <c r="BS1281" i="1" l="1"/>
  <c r="BS1295" i="1"/>
  <c r="AY46" i="7" l="1"/>
  <c r="BS1303" i="1"/>
  <c r="BS1168" i="1" l="1"/>
  <c r="BS1305" i="1"/>
  <c r="BS1309" i="1" s="1"/>
  <c r="AY84" i="7" s="1"/>
  <c r="AY22" i="7" l="1"/>
  <c r="BS1173" i="1"/>
  <c r="BS1177" i="1" s="1"/>
  <c r="AY48" i="7"/>
  <c r="BS1297" i="1"/>
  <c r="AY47" i="7" l="1"/>
  <c r="BS1325" i="1"/>
  <c r="BS1311" i="1"/>
  <c r="AY49" i="7" s="1"/>
  <c r="BS1299" i="1"/>
  <c r="BS1318" i="1"/>
  <c r="BS1320" i="1" s="1"/>
  <c r="AY24" i="7" l="1"/>
  <c r="BT1221" i="1"/>
  <c r="BS1223" i="1"/>
  <c r="AY82" i="7" s="1"/>
  <c r="BS1181" i="1"/>
  <c r="BS1301" i="1"/>
  <c r="BS1307" i="1"/>
  <c r="BS1327" i="1"/>
  <c r="AY83" i="7" l="1"/>
  <c r="BT1293" i="1"/>
  <c r="AY26" i="7"/>
  <c r="BS1184" i="1"/>
  <c r="AZ44" i="7"/>
  <c r="BT1235" i="1"/>
  <c r="AY72" i="7" l="1"/>
  <c r="AZ45" i="7"/>
  <c r="BT1268" i="1"/>
  <c r="BT1237" i="1"/>
  <c r="BT1279" i="1" l="1"/>
  <c r="BT1270" i="1"/>
  <c r="BT1281" i="1" l="1"/>
  <c r="BT1295" i="1"/>
  <c r="AZ46" i="7" l="1"/>
  <c r="BT1303" i="1"/>
  <c r="BT1168" i="1" l="1"/>
  <c r="BT1305" i="1"/>
  <c r="AZ48" i="7" l="1"/>
  <c r="BT1297" i="1"/>
  <c r="BT1309" i="1"/>
  <c r="AZ84" i="7" s="1"/>
  <c r="AZ22" i="7"/>
  <c r="BT1173" i="1"/>
  <c r="BT1177" i="1" s="1"/>
  <c r="AZ47" i="7" l="1"/>
  <c r="BT1325" i="1"/>
  <c r="BT1318" i="1"/>
  <c r="BT1320" i="1" s="1"/>
  <c r="BT1299" i="1"/>
  <c r="BT1311" i="1"/>
  <c r="AZ49" i="7" s="1"/>
  <c r="BT1327" i="1" l="1"/>
  <c r="AZ24" i="7"/>
  <c r="BU1221" i="1"/>
  <c r="BT1223" i="1"/>
  <c r="AZ82" i="7" s="1"/>
  <c r="BT1181" i="1"/>
  <c r="BT1301" i="1"/>
  <c r="BT1307" i="1"/>
  <c r="AZ83" i="7" l="1"/>
  <c r="BU1293" i="1"/>
  <c r="AZ26" i="7"/>
  <c r="BT1184" i="1"/>
  <c r="BA44" i="7"/>
  <c r="BU1235" i="1"/>
  <c r="AZ72" i="7" l="1"/>
  <c r="BA45" i="7"/>
  <c r="BU1268" i="1"/>
  <c r="BU1237" i="1"/>
  <c r="BU1279" i="1" l="1"/>
  <c r="BU1270" i="1"/>
  <c r="BU1281" i="1" l="1"/>
  <c r="BU1295" i="1"/>
  <c r="BA46" i="7" l="1"/>
  <c r="BU1303" i="1"/>
  <c r="BU1168" i="1" l="1"/>
  <c r="BU1305" i="1"/>
  <c r="BU1309" i="1" s="1"/>
  <c r="BA84" i="7" s="1"/>
  <c r="BA48" i="7" l="1"/>
  <c r="BU1297" i="1"/>
  <c r="BA22" i="7"/>
  <c r="BU1173" i="1"/>
  <c r="BU1177" i="1" s="1"/>
  <c r="BA47" i="7" l="1"/>
  <c r="BU1299" i="1"/>
  <c r="BU1311" i="1"/>
  <c r="BA49" i="7" s="1"/>
  <c r="BU1325" i="1"/>
  <c r="BU1318" i="1"/>
  <c r="BU1320" i="1" s="1"/>
  <c r="BU1327" i="1" l="1"/>
  <c r="BU1301" i="1"/>
  <c r="BU1307" i="1"/>
  <c r="BA24" i="7"/>
  <c r="BV1221" i="1"/>
  <c r="BU1223" i="1"/>
  <c r="BA82" i="7" s="1"/>
  <c r="BU1181" i="1"/>
  <c r="BA26" i="7" l="1"/>
  <c r="BU1184" i="1"/>
  <c r="BA83" i="7"/>
  <c r="BV1293" i="1"/>
  <c r="BB44" i="7"/>
  <c r="BV1235" i="1"/>
  <c r="BB45" i="7" l="1"/>
  <c r="BV1268" i="1"/>
  <c r="BV1237" i="1"/>
  <c r="BA72" i="7"/>
  <c r="BV1279" i="1" l="1"/>
  <c r="BV1270" i="1"/>
  <c r="BV1281" i="1" l="1"/>
  <c r="BV1295" i="1"/>
  <c r="BB46" i="7" l="1"/>
  <c r="BV1303" i="1"/>
  <c r="BV1168" i="1" l="1"/>
  <c r="BV1305" i="1"/>
  <c r="BB48" i="7" l="1"/>
  <c r="BV1297" i="1"/>
  <c r="BV1309" i="1"/>
  <c r="BB84" i="7" s="1"/>
  <c r="J84" i="5" s="1"/>
  <c r="BB22" i="7"/>
  <c r="BV1173" i="1"/>
  <c r="BV1177" i="1" s="1"/>
  <c r="BB47" i="7" l="1"/>
  <c r="BV1325" i="1"/>
  <c r="BV1318" i="1"/>
  <c r="BV1320" i="1" s="1"/>
  <c r="BV1299" i="1"/>
  <c r="BV1311" i="1"/>
  <c r="BB49" i="7" s="1"/>
  <c r="BV1301" i="1" l="1"/>
  <c r="BV1307" i="1"/>
  <c r="BV1327" i="1"/>
  <c r="BB24" i="7"/>
  <c r="BW1221" i="1"/>
  <c r="BV1223" i="1"/>
  <c r="BB82" i="7" s="1"/>
  <c r="J82" i="5" s="1"/>
  <c r="BV1181" i="1"/>
  <c r="AE76" i="6" l="1"/>
  <c r="BB26" i="7"/>
  <c r="BV1184" i="1"/>
  <c r="BC44" i="7"/>
  <c r="BW1235" i="1"/>
  <c r="BB83" i="7"/>
  <c r="J83" i="5" s="1"/>
  <c r="BW1293" i="1"/>
  <c r="BB72" i="7" l="1"/>
  <c r="AE74" i="6"/>
  <c r="BC45" i="7"/>
  <c r="BW1268" i="1"/>
  <c r="BW1237" i="1"/>
  <c r="BW1279" i="1" l="1"/>
  <c r="BW1270" i="1"/>
  <c r="J72" i="5"/>
  <c r="BW1281" i="1" l="1"/>
  <c r="BW1295" i="1"/>
  <c r="BC46" i="7" l="1"/>
  <c r="BW1303" i="1"/>
  <c r="BW1168" i="1" l="1"/>
  <c r="BW1305" i="1"/>
  <c r="BW1173" i="1" l="1"/>
  <c r="BW1177" i="1" s="1"/>
  <c r="BC22" i="7"/>
  <c r="BC48" i="7"/>
  <c r="BW1297" i="1"/>
  <c r="BW1309" i="1"/>
  <c r="BC84" i="7" s="1"/>
  <c r="BC47" i="7" l="1"/>
  <c r="BW1311" i="1"/>
  <c r="BC49" i="7" s="1"/>
  <c r="BW1318" i="1"/>
  <c r="BW1325" i="1"/>
  <c r="BW1299" i="1"/>
  <c r="BC24" i="7" l="1"/>
  <c r="BX1221" i="1"/>
  <c r="BW1223" i="1"/>
  <c r="BC82" i="7" s="1"/>
  <c r="BW1327" i="1"/>
  <c r="BW1301" i="1"/>
  <c r="BW1307" i="1"/>
  <c r="BW1320" i="1"/>
  <c r="BW1181" i="1"/>
  <c r="BC26" i="7" l="1"/>
  <c r="BW1184" i="1"/>
  <c r="BC83" i="7"/>
  <c r="BX1293" i="1"/>
  <c r="BD44" i="7"/>
  <c r="BX1235" i="1"/>
  <c r="BC72" i="7" l="1"/>
  <c r="BD45" i="7"/>
  <c r="BX1268" i="1"/>
  <c r="BX1237" i="1"/>
  <c r="BX1279" i="1" l="1"/>
  <c r="BX1270" i="1"/>
  <c r="BX1281" i="1" l="1"/>
  <c r="BX1295" i="1"/>
  <c r="BD46" i="7" l="1"/>
  <c r="BX1303" i="1"/>
  <c r="BX1168" i="1" l="1"/>
  <c r="BX1305" i="1"/>
  <c r="BX1309" i="1" s="1"/>
  <c r="BD84" i="7" s="1"/>
  <c r="BD48" i="7" l="1"/>
  <c r="BX1297" i="1"/>
  <c r="BD22" i="7"/>
  <c r="BX1173" i="1"/>
  <c r="BX1177" i="1" s="1"/>
  <c r="BD47" i="7" l="1"/>
  <c r="BX1325" i="1"/>
  <c r="BX1299" i="1"/>
  <c r="BX1311" i="1"/>
  <c r="BD49" i="7" s="1"/>
  <c r="BX1318" i="1"/>
  <c r="BX1320" i="1" l="1"/>
  <c r="BD24" i="7"/>
  <c r="BY1221" i="1"/>
  <c r="BX1223" i="1"/>
  <c r="BD82" i="7" s="1"/>
  <c r="BX1301" i="1"/>
  <c r="BX1307" i="1"/>
  <c r="BX1327" i="1"/>
  <c r="BX1181" i="1"/>
  <c r="BD26" i="7" l="1"/>
  <c r="BX1184" i="1"/>
  <c r="BE44" i="7"/>
  <c r="BY1235" i="1"/>
  <c r="BD83" i="7"/>
  <c r="BY1293" i="1"/>
  <c r="BE45" i="7" l="1"/>
  <c r="BY1268" i="1"/>
  <c r="BY1237" i="1"/>
  <c r="BD72" i="7"/>
  <c r="BY1279" i="1" l="1"/>
  <c r="BY1270" i="1"/>
  <c r="BY1281" i="1" l="1"/>
  <c r="BY1295" i="1"/>
  <c r="BE46" i="7" l="1"/>
  <c r="BY1303" i="1"/>
  <c r="BY1168" i="1" l="1"/>
  <c r="BY1305" i="1"/>
  <c r="BY1173" i="1" l="1"/>
  <c r="BY1177" i="1" s="1"/>
  <c r="BE22" i="7"/>
  <c r="BE48" i="7"/>
  <c r="BY1297" i="1"/>
  <c r="BY1309" i="1"/>
  <c r="BE84" i="7" s="1"/>
  <c r="BE47" i="7" l="1"/>
  <c r="BY1299" i="1"/>
  <c r="BY1311" i="1"/>
  <c r="BE49" i="7" s="1"/>
  <c r="BY1318" i="1"/>
  <c r="BY1325" i="1"/>
  <c r="BY1181" i="1"/>
  <c r="BE26" i="7" l="1"/>
  <c r="BY1184" i="1"/>
  <c r="BY1327" i="1"/>
  <c r="BY1320" i="1"/>
  <c r="BE24" i="7"/>
  <c r="BZ1221" i="1"/>
  <c r="BY1223" i="1"/>
  <c r="BE82" i="7" s="1"/>
  <c r="BY1301" i="1"/>
  <c r="BY1307" i="1"/>
  <c r="BF44" i="7" l="1"/>
  <c r="BZ1235" i="1"/>
  <c r="BE83" i="7"/>
  <c r="BZ1293" i="1"/>
  <c r="BE72" i="7"/>
  <c r="BF45" i="7" l="1"/>
  <c r="BZ1268" i="1"/>
  <c r="BZ1237" i="1"/>
  <c r="BZ1279" i="1" l="1"/>
  <c r="BZ1270" i="1"/>
  <c r="BZ1281" i="1" l="1"/>
  <c r="BZ1295" i="1"/>
  <c r="BF46" i="7" l="1"/>
  <c r="BZ1303" i="1"/>
  <c r="BZ1168" i="1" l="1"/>
  <c r="BZ1305" i="1"/>
  <c r="BZ1309" i="1" s="1"/>
  <c r="BF84" i="7" s="1"/>
  <c r="BF22" i="7" l="1"/>
  <c r="BZ1173" i="1"/>
  <c r="BZ1177" i="1" s="1"/>
  <c r="BF48" i="7"/>
  <c r="BZ1297" i="1"/>
  <c r="BF47" i="7" l="1"/>
  <c r="BZ1325" i="1"/>
  <c r="BZ1299" i="1"/>
  <c r="BZ1311" i="1"/>
  <c r="BF49" i="7" s="1"/>
  <c r="BZ1318" i="1"/>
  <c r="BZ1327" i="1" l="1"/>
  <c r="BZ1320" i="1"/>
  <c r="BF24" i="7"/>
  <c r="CA1221" i="1"/>
  <c r="BZ1223" i="1"/>
  <c r="BF82" i="7" s="1"/>
  <c r="BZ1301" i="1"/>
  <c r="BZ1307" i="1"/>
  <c r="BZ1181" i="1"/>
  <c r="BF26" i="7" l="1"/>
  <c r="BZ1184" i="1"/>
  <c r="BF83" i="7"/>
  <c r="CA1293" i="1"/>
  <c r="BG44" i="7"/>
  <c r="CA1235" i="1"/>
  <c r="BF72" i="7" l="1"/>
  <c r="BG45" i="7"/>
  <c r="CA1268" i="1"/>
  <c r="CA1237" i="1"/>
  <c r="CA1279" i="1" l="1"/>
  <c r="CA1270" i="1"/>
  <c r="CA1281" i="1" l="1"/>
  <c r="CA1295" i="1"/>
  <c r="BG46" i="7" l="1"/>
  <c r="CA1303" i="1"/>
  <c r="CA1168" i="1" l="1"/>
  <c r="CA1305" i="1"/>
  <c r="BG48" i="7" l="1"/>
  <c r="CA1297" i="1"/>
  <c r="BG22" i="7"/>
  <c r="CA1173" i="1"/>
  <c r="CA1177" i="1" s="1"/>
  <c r="CA1309" i="1"/>
  <c r="BG84" i="7" s="1"/>
  <c r="BG47" i="7" l="1"/>
  <c r="CA1299" i="1"/>
  <c r="CA1311" i="1"/>
  <c r="BG49" i="7" s="1"/>
  <c r="CA1318" i="1"/>
  <c r="CA1325" i="1"/>
  <c r="CA1327" i="1" l="1"/>
  <c r="BG24" i="7"/>
  <c r="CB1221" i="1"/>
  <c r="CA1223" i="1"/>
  <c r="BG82" i="7" s="1"/>
  <c r="CA1320" i="1"/>
  <c r="CA1181" i="1"/>
  <c r="CA1301" i="1"/>
  <c r="CA1307" i="1"/>
  <c r="BG83" i="7" l="1"/>
  <c r="CB1293" i="1"/>
  <c r="BG26" i="7"/>
  <c r="CA1184" i="1"/>
  <c r="BH44" i="7"/>
  <c r="CB1235" i="1"/>
  <c r="BH45" i="7" l="1"/>
  <c r="CB1268" i="1"/>
  <c r="CB1237" i="1"/>
  <c r="BG72" i="7"/>
  <c r="CB1279" i="1" l="1"/>
  <c r="CB1270" i="1"/>
  <c r="CB1281" i="1" l="1"/>
  <c r="CB1295" i="1"/>
  <c r="BH46" i="7" l="1"/>
  <c r="CB1303" i="1"/>
  <c r="CB1168" i="1" l="1"/>
  <c r="CB1305" i="1"/>
  <c r="BH48" i="7" l="1"/>
  <c r="CB1297" i="1"/>
  <c r="CB1309" i="1"/>
  <c r="BH84" i="7" s="1"/>
  <c r="BH22" i="7"/>
  <c r="CB1173" i="1"/>
  <c r="CB1177" i="1" s="1"/>
  <c r="BH47" i="7" l="1"/>
  <c r="CB1311" i="1"/>
  <c r="BH49" i="7" s="1"/>
  <c r="CB1325" i="1"/>
  <c r="CB1299" i="1"/>
  <c r="CB1318" i="1"/>
  <c r="CB1320" i="1" s="1"/>
  <c r="CB1327" i="1" l="1"/>
  <c r="BH24" i="7"/>
  <c r="CC1221" i="1"/>
  <c r="CB1223" i="1"/>
  <c r="BH82" i="7" s="1"/>
  <c r="CB1181" i="1"/>
  <c r="CB1301" i="1"/>
  <c r="CB1307" i="1"/>
  <c r="BH26" i="7" l="1"/>
  <c r="CB1184" i="1"/>
  <c r="BH83" i="7"/>
  <c r="CC1293" i="1"/>
  <c r="BI44" i="7"/>
  <c r="CC1235" i="1"/>
  <c r="BI45" i="7" l="1"/>
  <c r="CC1268" i="1"/>
  <c r="CC1237" i="1"/>
  <c r="BH72" i="7"/>
  <c r="CC1279" i="1" l="1"/>
  <c r="CC1270" i="1"/>
  <c r="CC1281" i="1" l="1"/>
  <c r="CC1295" i="1"/>
  <c r="BI46" i="7" l="1"/>
  <c r="CC1303" i="1"/>
  <c r="CC1168" i="1" l="1"/>
  <c r="CC1305" i="1"/>
  <c r="CC1309" i="1" s="1"/>
  <c r="BI84" i="7" s="1"/>
  <c r="BI22" i="7" l="1"/>
  <c r="CC1173" i="1"/>
  <c r="CC1177" i="1" s="1"/>
  <c r="BI48" i="7"/>
  <c r="CC1297" i="1"/>
  <c r="BI47" i="7" l="1"/>
  <c r="CC1325" i="1"/>
  <c r="CC1299" i="1"/>
  <c r="CC1318" i="1"/>
  <c r="CC1320" i="1" s="1"/>
  <c r="CC1311" i="1"/>
  <c r="BI49" i="7" s="1"/>
  <c r="BI24" i="7" l="1"/>
  <c r="CD1221" i="1"/>
  <c r="CC1223" i="1"/>
  <c r="BI82" i="7" s="1"/>
  <c r="CC1181" i="1"/>
  <c r="CC1301" i="1"/>
  <c r="CC1307" i="1"/>
  <c r="CC1327" i="1"/>
  <c r="BI83" i="7" l="1"/>
  <c r="CD1293" i="1"/>
  <c r="BI26" i="7"/>
  <c r="CC1184" i="1"/>
  <c r="BJ44" i="7"/>
  <c r="CD1235" i="1"/>
  <c r="BJ45" i="7" l="1"/>
  <c r="CD1268" i="1"/>
  <c r="CD1237" i="1"/>
  <c r="BI72" i="7"/>
  <c r="CD1279" i="1" l="1"/>
  <c r="CD1270" i="1"/>
  <c r="CD1281" i="1" l="1"/>
  <c r="CD1295" i="1"/>
  <c r="BJ46" i="7" l="1"/>
  <c r="CD1303" i="1"/>
  <c r="CD1168" i="1" l="1"/>
  <c r="CD1305" i="1"/>
  <c r="CD1309" i="1" s="1"/>
  <c r="BJ84" i="7" s="1"/>
  <c r="BJ48" i="7" l="1"/>
  <c r="CD1297" i="1"/>
  <c r="BJ22" i="7"/>
  <c r="CD1173" i="1"/>
  <c r="CD1177" i="1" s="1"/>
  <c r="BJ47" i="7" l="1"/>
  <c r="CD1311" i="1"/>
  <c r="BJ49" i="7" s="1"/>
  <c r="CD1299" i="1"/>
  <c r="CD1318" i="1"/>
  <c r="CD1320" i="1" s="1"/>
  <c r="CD1325" i="1"/>
  <c r="CD1327" i="1" l="1"/>
  <c r="CD1301" i="1"/>
  <c r="CD1307" i="1"/>
  <c r="BJ24" i="7"/>
  <c r="CE1221" i="1"/>
  <c r="CD1223" i="1"/>
  <c r="BJ82" i="7" s="1"/>
  <c r="CD1181" i="1"/>
  <c r="BJ26" i="7" l="1"/>
  <c r="CD1184" i="1"/>
  <c r="BK44" i="7"/>
  <c r="CE1235" i="1"/>
  <c r="BJ83" i="7"/>
  <c r="CE1293" i="1"/>
  <c r="BJ72" i="7" l="1"/>
  <c r="BK45" i="7"/>
  <c r="CE1268" i="1"/>
  <c r="CE1237" i="1"/>
  <c r="CE1279" i="1" l="1"/>
  <c r="CE1270" i="1"/>
  <c r="CE1281" i="1" l="1"/>
  <c r="CE1295" i="1"/>
  <c r="BK46" i="7" l="1"/>
  <c r="CE1303" i="1"/>
  <c r="CE1168" i="1" l="1"/>
  <c r="CE1305" i="1"/>
  <c r="CE1309" i="1" s="1"/>
  <c r="BK84" i="7" s="1"/>
  <c r="BK48" i="7" l="1"/>
  <c r="CE1297" i="1"/>
  <c r="BK22" i="7"/>
  <c r="CE1173" i="1"/>
  <c r="CE1177" i="1" s="1"/>
  <c r="BK47" i="7" l="1"/>
  <c r="CE1325" i="1"/>
  <c r="CE1311" i="1"/>
  <c r="BK49" i="7" s="1"/>
  <c r="CE1318" i="1"/>
  <c r="CE1320" i="1" s="1"/>
  <c r="CE1299" i="1"/>
  <c r="BK24" i="7" l="1"/>
  <c r="CF1221" i="1"/>
  <c r="CE1223" i="1"/>
  <c r="BK82" i="7" s="1"/>
  <c r="CE1181" i="1"/>
  <c r="CE1301" i="1"/>
  <c r="CE1307" i="1"/>
  <c r="CE1327" i="1"/>
  <c r="BK83" i="7" l="1"/>
  <c r="CF1293" i="1"/>
  <c r="BK26" i="7"/>
  <c r="CE1184" i="1"/>
  <c r="BL44" i="7"/>
  <c r="CF1235" i="1"/>
  <c r="BK72" i="7" l="1"/>
  <c r="BL45" i="7"/>
  <c r="CF1268" i="1"/>
  <c r="CF1237" i="1"/>
  <c r="CF1279" i="1" l="1"/>
  <c r="CF1270" i="1"/>
  <c r="CF1281" i="1" l="1"/>
  <c r="CF1295" i="1"/>
  <c r="BL46" i="7" l="1"/>
  <c r="CF1303" i="1"/>
  <c r="CF1168" i="1" l="1"/>
  <c r="CF1305" i="1"/>
  <c r="BL48" i="7" l="1"/>
  <c r="CF1297" i="1"/>
  <c r="CF1309" i="1"/>
  <c r="BL84" i="7" s="1"/>
  <c r="BL22" i="7"/>
  <c r="CF1173" i="1"/>
  <c r="CF1177" i="1" s="1"/>
  <c r="BL47" i="7" l="1"/>
  <c r="CF1311" i="1"/>
  <c r="BL49" i="7" s="1"/>
  <c r="CF1299" i="1"/>
  <c r="CF1318" i="1"/>
  <c r="CF1320" i="1" s="1"/>
  <c r="CF1325" i="1"/>
  <c r="CF1327" i="1" l="1"/>
  <c r="CF1301" i="1"/>
  <c r="CF1307" i="1"/>
  <c r="BL24" i="7"/>
  <c r="CG1221" i="1"/>
  <c r="CF1223" i="1"/>
  <c r="BL82" i="7" s="1"/>
  <c r="CF1181" i="1"/>
  <c r="BM44" i="7" l="1"/>
  <c r="CG1235" i="1"/>
  <c r="BL26" i="7"/>
  <c r="CF1184" i="1"/>
  <c r="BL83" i="7"/>
  <c r="CG1293" i="1"/>
  <c r="BM45" i="7" l="1"/>
  <c r="CG1268" i="1"/>
  <c r="CG1237" i="1"/>
  <c r="BL72" i="7"/>
  <c r="CG1279" i="1" l="1"/>
  <c r="CG1270" i="1"/>
  <c r="CG1281" i="1" l="1"/>
  <c r="CG1295" i="1"/>
  <c r="BM46" i="7" l="1"/>
  <c r="CG1303" i="1"/>
  <c r="CG1168" i="1" l="1"/>
  <c r="CG1305" i="1"/>
  <c r="CG1309" i="1" s="1"/>
  <c r="BM84" i="7" s="1"/>
  <c r="BM22" i="7" l="1"/>
  <c r="CG1173" i="1"/>
  <c r="CG1177" i="1" s="1"/>
  <c r="BM48" i="7"/>
  <c r="CG1297" i="1"/>
  <c r="BM47" i="7" l="1"/>
  <c r="CG1325" i="1"/>
  <c r="CG1311" i="1"/>
  <c r="BM49" i="7" s="1"/>
  <c r="CG1318" i="1"/>
  <c r="CG1320" i="1" s="1"/>
  <c r="CG1299" i="1"/>
  <c r="BM24" i="7" l="1"/>
  <c r="CH1221" i="1"/>
  <c r="CG1223" i="1"/>
  <c r="BM82" i="7" s="1"/>
  <c r="CG1181" i="1"/>
  <c r="CG1301" i="1"/>
  <c r="CG1307" i="1"/>
  <c r="CG1327" i="1"/>
  <c r="BM26" i="7" l="1"/>
  <c r="CG1184" i="1"/>
  <c r="BM83" i="7"/>
  <c r="CH1293" i="1"/>
  <c r="BN44" i="7"/>
  <c r="CH1235" i="1"/>
  <c r="BN45" i="7" l="1"/>
  <c r="CH1268" i="1"/>
  <c r="CH1237" i="1"/>
  <c r="BM72" i="7"/>
  <c r="CH1279" i="1" l="1"/>
  <c r="CH1270" i="1"/>
  <c r="CH1281" i="1" l="1"/>
  <c r="CH1295" i="1"/>
  <c r="BN46" i="7" l="1"/>
  <c r="CH1303" i="1"/>
  <c r="CH1168" i="1" l="1"/>
  <c r="CH1305" i="1"/>
  <c r="BN48" i="7" l="1"/>
  <c r="CH1297" i="1"/>
  <c r="BN22" i="7"/>
  <c r="CH1173" i="1"/>
  <c r="CH1177" i="1" s="1"/>
  <c r="CH1309" i="1"/>
  <c r="BN84" i="7" s="1"/>
  <c r="K84" i="5" s="1"/>
  <c r="BN47" i="7" l="1"/>
  <c r="CH1325" i="1"/>
  <c r="CH1311" i="1"/>
  <c r="BN49" i="7" s="1"/>
  <c r="CH1318" i="1"/>
  <c r="CH1320" i="1" s="1"/>
  <c r="CH1299" i="1"/>
  <c r="CH1301" i="1" l="1"/>
  <c r="CH1307" i="1"/>
  <c r="CH1327" i="1"/>
  <c r="BN24" i="7"/>
  <c r="CI1221" i="1"/>
  <c r="CH1223" i="1"/>
  <c r="BN82" i="7" s="1"/>
  <c r="K82" i="5" s="1"/>
  <c r="CH1181" i="1"/>
  <c r="BN26" i="7" l="1"/>
  <c r="CH1184" i="1"/>
  <c r="BO44" i="7"/>
  <c r="CI1235" i="1"/>
  <c r="AF76" i="6"/>
  <c r="BN83" i="7"/>
  <c r="K83" i="5" s="1"/>
  <c r="CI1293" i="1"/>
  <c r="BO45" i="7" l="1"/>
  <c r="CI1268" i="1"/>
  <c r="CI1237" i="1"/>
  <c r="AF74" i="6"/>
  <c r="BN72" i="7"/>
  <c r="K72" i="5" l="1"/>
  <c r="CI1279" i="1"/>
  <c r="CI1270" i="1"/>
  <c r="CI1281" i="1" l="1"/>
  <c r="CI1295" i="1"/>
  <c r="BO46" i="7" l="1"/>
  <c r="CI1303" i="1"/>
  <c r="CI1168" i="1" l="1"/>
  <c r="CI1305" i="1"/>
  <c r="CI1309" i="1" s="1"/>
  <c r="BO84" i="7" s="1"/>
  <c r="BO22" i="7" l="1"/>
  <c r="CI1173" i="1"/>
  <c r="CI1177" i="1" s="1"/>
  <c r="BO48" i="7"/>
  <c r="CI1297" i="1"/>
  <c r="BO47" i="7" l="1"/>
  <c r="CI1325" i="1"/>
  <c r="CI1318" i="1"/>
  <c r="CI1299" i="1"/>
  <c r="CI1311" i="1"/>
  <c r="BO49" i="7" s="1"/>
  <c r="CI1301" i="1" l="1"/>
  <c r="CI1307" i="1"/>
  <c r="CI1320" i="1"/>
  <c r="CI1327" i="1"/>
  <c r="BO24" i="7"/>
  <c r="CJ1221" i="1"/>
  <c r="CI1223" i="1"/>
  <c r="BO82" i="7" s="1"/>
  <c r="CI1181" i="1"/>
  <c r="BO26" i="7" l="1"/>
  <c r="CI1184" i="1"/>
  <c r="BO83" i="7"/>
  <c r="CJ1293" i="1"/>
  <c r="BP44" i="7"/>
  <c r="CJ1235" i="1"/>
  <c r="BO72" i="7" l="1"/>
  <c r="BP45" i="7"/>
  <c r="CJ1268" i="1"/>
  <c r="CJ1237" i="1"/>
  <c r="CJ1279" i="1" l="1"/>
  <c r="CJ1270" i="1"/>
  <c r="CJ1281" i="1" l="1"/>
  <c r="CJ1295" i="1"/>
  <c r="BP46" i="7" l="1"/>
  <c r="CJ1303" i="1"/>
  <c r="CJ1168" i="1" l="1"/>
  <c r="CJ1305" i="1"/>
  <c r="BP48" i="7" l="1"/>
  <c r="CJ1297" i="1"/>
  <c r="CJ1309" i="1"/>
  <c r="BP84" i="7" s="1"/>
  <c r="CJ1173" i="1"/>
  <c r="CJ1177" i="1" s="1"/>
  <c r="BP22" i="7"/>
  <c r="BP47" i="7" l="1"/>
  <c r="CJ1325" i="1"/>
  <c r="CJ1318" i="1"/>
  <c r="CJ1311" i="1"/>
  <c r="BP49" i="7" s="1"/>
  <c r="CJ1299" i="1"/>
  <c r="CJ1181" i="1"/>
  <c r="BP24" i="7" l="1"/>
  <c r="CK1221" i="1"/>
  <c r="CJ1223" i="1"/>
  <c r="BP82" i="7" s="1"/>
  <c r="BP26" i="7"/>
  <c r="CJ1184" i="1"/>
  <c r="CJ1301" i="1"/>
  <c r="CJ1307" i="1"/>
  <c r="CJ1320" i="1"/>
  <c r="CJ1327" i="1"/>
  <c r="BP83" i="7" l="1"/>
  <c r="CK1293" i="1"/>
  <c r="BP72" i="7"/>
  <c r="BQ44" i="7"/>
  <c r="CK1235" i="1"/>
  <c r="BQ45" i="7" l="1"/>
  <c r="CK1268" i="1"/>
  <c r="CK1237" i="1"/>
  <c r="CK1279" i="1" l="1"/>
  <c r="CK1270" i="1"/>
  <c r="CK1281" i="1" l="1"/>
  <c r="CK1295" i="1"/>
  <c r="BQ46" i="7" l="1"/>
  <c r="CK1303" i="1"/>
  <c r="CK1168" i="1" l="1"/>
  <c r="CK1305" i="1"/>
  <c r="CK1309" i="1" s="1"/>
  <c r="BQ84" i="7" s="1"/>
  <c r="CK1173" i="1" l="1"/>
  <c r="CK1177" i="1" s="1"/>
  <c r="BQ22" i="7"/>
  <c r="BQ48" i="7"/>
  <c r="CK1297" i="1"/>
  <c r="BQ47" i="7" l="1"/>
  <c r="CK1299" i="1"/>
  <c r="CK1311" i="1"/>
  <c r="BQ49" i="7" s="1"/>
  <c r="CK1318" i="1"/>
  <c r="CK1325" i="1"/>
  <c r="CK1327" i="1" l="1"/>
  <c r="CK1320" i="1"/>
  <c r="BQ24" i="7"/>
  <c r="CL1221" i="1"/>
  <c r="CK1223" i="1"/>
  <c r="BQ82" i="7" s="1"/>
  <c r="CK1301" i="1"/>
  <c r="CK1307" i="1"/>
  <c r="CK1181" i="1"/>
  <c r="BR44" i="7" l="1"/>
  <c r="CL1235" i="1"/>
  <c r="BQ83" i="7"/>
  <c r="CL1293" i="1"/>
  <c r="BQ26" i="7"/>
  <c r="CK1184" i="1"/>
  <c r="BR45" i="7" l="1"/>
  <c r="CL1268" i="1"/>
  <c r="CL1237" i="1"/>
  <c r="BQ72" i="7"/>
  <c r="CL1279" i="1" l="1"/>
  <c r="CL1270" i="1"/>
  <c r="CL1281" i="1" l="1"/>
  <c r="CL1295" i="1"/>
  <c r="BR46" i="7" l="1"/>
  <c r="CL1303" i="1"/>
  <c r="CL1168" i="1" l="1"/>
  <c r="CL1305" i="1"/>
  <c r="CL1309" i="1" s="1"/>
  <c r="BR84" i="7" s="1"/>
  <c r="BR22" i="7" l="1"/>
  <c r="CL1173" i="1"/>
  <c r="CL1177" i="1" s="1"/>
  <c r="BR48" i="7"/>
  <c r="CL1297" i="1"/>
  <c r="BR47" i="7" l="1"/>
  <c r="CL1299" i="1"/>
  <c r="CL1311" i="1"/>
  <c r="BR49" i="7" s="1"/>
  <c r="CL1318" i="1"/>
  <c r="CL1325" i="1"/>
  <c r="CL1181" i="1"/>
  <c r="BR26" i="7" l="1"/>
  <c r="CL1184" i="1"/>
  <c r="CL1327" i="1"/>
  <c r="CL1320" i="1"/>
  <c r="CL1301" i="1"/>
  <c r="CL1307" i="1"/>
  <c r="BR24" i="7"/>
  <c r="CM1221" i="1"/>
  <c r="CL1223" i="1"/>
  <c r="BR82" i="7" s="1"/>
  <c r="BS44" i="7" l="1"/>
  <c r="CM1235" i="1"/>
  <c r="BR83" i="7"/>
  <c r="CM1293" i="1"/>
  <c r="BR72" i="7"/>
  <c r="BS45" i="7" l="1"/>
  <c r="CM1268" i="1"/>
  <c r="CM1237" i="1"/>
  <c r="CM1279" i="1" l="1"/>
  <c r="CM1270" i="1"/>
  <c r="CM1281" i="1" l="1"/>
  <c r="CM1295" i="1"/>
  <c r="BS46" i="7" l="1"/>
  <c r="CM1303" i="1"/>
  <c r="CM1168" i="1" l="1"/>
  <c r="CM1305" i="1"/>
  <c r="CM1309" i="1" s="1"/>
  <c r="BS84" i="7" s="1"/>
  <c r="BS48" i="7" l="1"/>
  <c r="CM1297" i="1"/>
  <c r="CM1173" i="1"/>
  <c r="CM1177" i="1" s="1"/>
  <c r="BS22" i="7"/>
  <c r="BS47" i="7" l="1"/>
  <c r="CM1299" i="1"/>
  <c r="CM1311" i="1"/>
  <c r="BS49" i="7" s="1"/>
  <c r="CM1318" i="1"/>
  <c r="CM1325" i="1"/>
  <c r="CM1327" i="1" l="1"/>
  <c r="CM1320" i="1"/>
  <c r="CM1301" i="1"/>
  <c r="CM1307" i="1"/>
  <c r="BS24" i="7"/>
  <c r="CN1221" i="1"/>
  <c r="CM1223" i="1"/>
  <c r="BS82" i="7" s="1"/>
  <c r="CM1181" i="1"/>
  <c r="BS26" i="7" l="1"/>
  <c r="CM1184" i="1"/>
  <c r="BT44" i="7"/>
  <c r="CN1235" i="1"/>
  <c r="BS83" i="7"/>
  <c r="CN1293" i="1"/>
  <c r="BT45" i="7" l="1"/>
  <c r="CN1268" i="1"/>
  <c r="CN1237" i="1"/>
  <c r="BS72" i="7"/>
  <c r="CN1279" i="1" l="1"/>
  <c r="CN1270" i="1"/>
  <c r="CN1281" i="1" l="1"/>
  <c r="CN1295" i="1"/>
  <c r="BT46" i="7" l="1"/>
  <c r="CN1303" i="1"/>
  <c r="CN1168" i="1" l="1"/>
  <c r="CN1305" i="1"/>
  <c r="BT48" i="7" l="1"/>
  <c r="CN1297" i="1"/>
  <c r="CN1309" i="1"/>
  <c r="BT84" i="7" s="1"/>
  <c r="BT22" i="7"/>
  <c r="CN1173" i="1"/>
  <c r="CN1177" i="1" s="1"/>
  <c r="BT47" i="7" l="1"/>
  <c r="CN1299" i="1"/>
  <c r="CN1311" i="1"/>
  <c r="BT49" i="7" s="1"/>
  <c r="CN1325" i="1"/>
  <c r="CN1318" i="1"/>
  <c r="CN1320" i="1" s="1"/>
  <c r="CN1181" i="1"/>
  <c r="BT26" i="7" l="1"/>
  <c r="CN1184" i="1"/>
  <c r="BT24" i="7"/>
  <c r="CO1221" i="1"/>
  <c r="CN1223" i="1"/>
  <c r="BT82" i="7" s="1"/>
  <c r="CN1327" i="1"/>
  <c r="CN1301" i="1"/>
  <c r="CN1307" i="1"/>
  <c r="BT83" i="7" l="1"/>
  <c r="CO1293" i="1"/>
  <c r="BU44" i="7"/>
  <c r="CO1235" i="1"/>
  <c r="BT72" i="7"/>
  <c r="BU45" i="7" l="1"/>
  <c r="CO1268" i="1"/>
  <c r="CO1237" i="1"/>
  <c r="CO1279" i="1" l="1"/>
  <c r="CO1270" i="1"/>
  <c r="CO1281" i="1" l="1"/>
  <c r="CO1295" i="1"/>
  <c r="BU46" i="7" l="1"/>
  <c r="CO1303" i="1"/>
  <c r="CO1168" i="1" l="1"/>
  <c r="CO1305" i="1"/>
  <c r="BU48" i="7" l="1"/>
  <c r="CO1297" i="1"/>
  <c r="BU22" i="7"/>
  <c r="CO1173" i="1"/>
  <c r="CO1177" i="1" s="1"/>
  <c r="CO1309" i="1"/>
  <c r="BU84" i="7" s="1"/>
  <c r="BU47" i="7" l="1"/>
  <c r="CO1311" i="1"/>
  <c r="BU49" i="7" s="1"/>
  <c r="CO1299" i="1"/>
  <c r="CO1318" i="1"/>
  <c r="CO1320" i="1" s="1"/>
  <c r="CO1325" i="1"/>
  <c r="CO1327" i="1" l="1"/>
  <c r="BU24" i="7"/>
  <c r="CP1221" i="1"/>
  <c r="CO1223" i="1"/>
  <c r="BU82" i="7" s="1"/>
  <c r="CO1181" i="1"/>
  <c r="CO1301" i="1"/>
  <c r="CO1307" i="1"/>
  <c r="BV44" i="7" l="1"/>
  <c r="CP1235" i="1"/>
  <c r="BU83" i="7"/>
  <c r="CP1293" i="1"/>
  <c r="BU26" i="7"/>
  <c r="CO1184" i="1"/>
  <c r="BU72" i="7" l="1"/>
  <c r="BV45" i="7"/>
  <c r="CP1268" i="1"/>
  <c r="CP1237" i="1"/>
  <c r="CP1279" i="1" l="1"/>
  <c r="CP1270" i="1"/>
  <c r="CP1281" i="1" l="1"/>
  <c r="CP1295" i="1"/>
  <c r="BV46" i="7" l="1"/>
  <c r="CP1303" i="1"/>
  <c r="CP1168" i="1" l="1"/>
  <c r="CP1305" i="1"/>
  <c r="BV48" i="7" l="1"/>
  <c r="CP1297" i="1"/>
  <c r="BV22" i="7"/>
  <c r="CP1173" i="1"/>
  <c r="CP1177" i="1" s="1"/>
  <c r="CP1309" i="1"/>
  <c r="BV84" i="7" s="1"/>
  <c r="BV47" i="7" l="1"/>
  <c r="CP1325" i="1"/>
  <c r="CP1311" i="1"/>
  <c r="BV49" i="7" s="1"/>
  <c r="CP1318" i="1"/>
  <c r="CP1320" i="1" s="1"/>
  <c r="CP1299" i="1"/>
  <c r="CP1181" i="1"/>
  <c r="CP1301" i="1" l="1"/>
  <c r="CP1307" i="1"/>
  <c r="BV24" i="7"/>
  <c r="CQ1221" i="1"/>
  <c r="CP1223" i="1"/>
  <c r="BV82" i="7" s="1"/>
  <c r="BV26" i="7"/>
  <c r="CP1184" i="1"/>
  <c r="CP1327" i="1"/>
  <c r="BV72" i="7" l="1"/>
  <c r="BW44" i="7"/>
  <c r="CQ1235" i="1"/>
  <c r="BV83" i="7"/>
  <c r="CQ1293" i="1"/>
  <c r="BW45" i="7" l="1"/>
  <c r="CQ1268" i="1"/>
  <c r="CQ1237" i="1"/>
  <c r="CQ1279" i="1" l="1"/>
  <c r="CQ1270" i="1"/>
  <c r="CQ1281" i="1" l="1"/>
  <c r="CQ1295" i="1"/>
  <c r="BW46" i="7" l="1"/>
  <c r="CQ1303" i="1"/>
  <c r="CQ1168" i="1" l="1"/>
  <c r="CQ1305" i="1"/>
  <c r="BW48" i="7" l="1"/>
  <c r="CQ1297" i="1"/>
  <c r="CQ1309" i="1"/>
  <c r="BW84" i="7" s="1"/>
  <c r="CQ1173" i="1"/>
  <c r="CQ1177" i="1" s="1"/>
  <c r="BW22" i="7"/>
  <c r="BW47" i="7" l="1"/>
  <c r="CQ1325" i="1"/>
  <c r="CQ1311" i="1"/>
  <c r="BW49" i="7" s="1"/>
  <c r="CQ1299" i="1"/>
  <c r="CQ1318" i="1"/>
  <c r="CQ1320" i="1" s="1"/>
  <c r="BW24" i="7" l="1"/>
  <c r="CR1221" i="1"/>
  <c r="CQ1223" i="1"/>
  <c r="BW82" i="7" s="1"/>
  <c r="CQ1301" i="1"/>
  <c r="CQ1307" i="1"/>
  <c r="CQ1181" i="1"/>
  <c r="CQ1327" i="1"/>
  <c r="BX44" i="7" l="1"/>
  <c r="CR1235" i="1"/>
  <c r="BW26" i="7"/>
  <c r="CQ1184" i="1"/>
  <c r="BW83" i="7"/>
  <c r="CR1293" i="1"/>
  <c r="BW72" i="7" l="1"/>
  <c r="BX45" i="7"/>
  <c r="CR1268" i="1"/>
  <c r="CR1237" i="1"/>
  <c r="CR1279" i="1" l="1"/>
  <c r="CR1270" i="1"/>
  <c r="CR1281" i="1" l="1"/>
  <c r="CR1295" i="1"/>
  <c r="BX46" i="7" l="1"/>
  <c r="CR1303" i="1"/>
  <c r="CR1168" i="1" l="1"/>
  <c r="CR1305" i="1"/>
  <c r="BX48" i="7" l="1"/>
  <c r="CR1297" i="1"/>
  <c r="CR1309" i="1"/>
  <c r="BX84" i="7" s="1"/>
  <c r="BX22" i="7"/>
  <c r="CR1173" i="1"/>
  <c r="CR1177" i="1" s="1"/>
  <c r="BX47" i="7" l="1"/>
  <c r="CR1299" i="1"/>
  <c r="CR1311" i="1"/>
  <c r="BX49" i="7" s="1"/>
  <c r="CR1325" i="1"/>
  <c r="CR1318" i="1"/>
  <c r="CR1320" i="1" s="1"/>
  <c r="CR1327" i="1" l="1"/>
  <c r="BX24" i="7"/>
  <c r="CS1221" i="1"/>
  <c r="CR1223" i="1"/>
  <c r="BX82" i="7" s="1"/>
  <c r="CR1181" i="1"/>
  <c r="CR1301" i="1"/>
  <c r="CR1307" i="1"/>
  <c r="BY44" i="7" l="1"/>
  <c r="BX83" i="7"/>
  <c r="CS1293" i="1"/>
  <c r="BX26" i="7"/>
  <c r="CR1184" i="1"/>
  <c r="BX72" i="7" l="1"/>
  <c r="AB11" i="6" l="1"/>
  <c r="G20" i="19" s="1"/>
  <c r="AC11" i="6"/>
  <c r="H20" i="19" s="1"/>
  <c r="AD11" i="6"/>
  <c r="I20" i="19" s="1"/>
  <c r="AE11" i="6"/>
  <c r="J20" i="19" s="1"/>
  <c r="AF11" i="6"/>
  <c r="K20" i="19" s="1"/>
  <c r="G44" i="5"/>
  <c r="H44" i="5"/>
  <c r="I44" i="5"/>
  <c r="J44" i="5"/>
  <c r="K44" i="5"/>
  <c r="AB37" i="6" l="1"/>
  <c r="AC37" i="6"/>
  <c r="AD37" i="6"/>
  <c r="AE37" i="6"/>
  <c r="AF37" i="6"/>
  <c r="G45" i="5"/>
  <c r="H45" i="5"/>
  <c r="I45" i="5"/>
  <c r="J45" i="5"/>
  <c r="K45" i="5"/>
  <c r="AF61" i="6"/>
  <c r="AE61" i="6"/>
  <c r="AD61" i="6"/>
  <c r="AC61" i="6"/>
  <c r="AB61" i="6"/>
  <c r="AB43" i="6" l="1"/>
  <c r="AC43" i="6"/>
  <c r="AD43" i="6"/>
  <c r="AE43" i="6"/>
  <c r="AF43" i="6"/>
  <c r="G22" i="5" l="1"/>
  <c r="H22" i="5"/>
  <c r="I22" i="5"/>
  <c r="J22" i="5"/>
  <c r="K22" i="5"/>
  <c r="AB70" i="6" l="1"/>
  <c r="AC70" i="6"/>
  <c r="AD70" i="6"/>
  <c r="AE70" i="6"/>
  <c r="AF70" i="6"/>
  <c r="AB72" i="6"/>
  <c r="AC72" i="6"/>
  <c r="AD72" i="6"/>
  <c r="AE72" i="6"/>
  <c r="AF72" i="6"/>
  <c r="AB52" i="6"/>
  <c r="G32" i="19" s="1"/>
  <c r="AC52" i="6"/>
  <c r="AD52" i="6"/>
  <c r="AE52" i="6"/>
  <c r="AF52" i="6"/>
  <c r="AE63" i="6" l="1"/>
  <c r="J32" i="19"/>
  <c r="AC63" i="6"/>
  <c r="H32" i="19"/>
  <c r="AF63" i="6"/>
  <c r="K32" i="19"/>
  <c r="AD63" i="6"/>
  <c r="I32" i="19"/>
  <c r="AB63" i="6"/>
  <c r="AB92" i="6"/>
  <c r="G26" i="5"/>
  <c r="H26" i="5"/>
  <c r="I26" i="5"/>
  <c r="J26" i="5"/>
  <c r="K26" i="5"/>
  <c r="G24" i="5"/>
  <c r="H24" i="5"/>
  <c r="I24" i="5"/>
  <c r="J24" i="5"/>
  <c r="K24" i="5"/>
  <c r="G49" i="5"/>
  <c r="H49" i="5"/>
  <c r="I49" i="5"/>
  <c r="J49" i="5"/>
  <c r="K49" i="5"/>
  <c r="G46" i="5" l="1"/>
  <c r="H46" i="5"/>
  <c r="I46" i="5"/>
  <c r="J46" i="5"/>
  <c r="K46" i="5"/>
  <c r="G48" i="5" l="1"/>
  <c r="H48" i="5"/>
  <c r="I48" i="5"/>
  <c r="J48" i="5"/>
  <c r="K48" i="5"/>
  <c r="G47" i="5" l="1"/>
  <c r="H47" i="5"/>
  <c r="I47" i="5"/>
  <c r="J47" i="5"/>
  <c r="K47" i="5"/>
  <c r="BZ63" i="7" l="1"/>
  <c r="E63" i="7" s="1"/>
  <c r="CT498" i="1"/>
  <c r="CT536" i="1"/>
  <c r="CT541" i="1" s="1"/>
  <c r="CT514" i="1" l="1"/>
  <c r="W514" i="1" s="1"/>
  <c r="CT542" i="1"/>
  <c r="CT684" i="1"/>
  <c r="L93" i="19" s="1"/>
  <c r="F93" i="19" s="1"/>
  <c r="CT21" i="1"/>
  <c r="W541" i="1"/>
  <c r="W542" i="1" s="1"/>
  <c r="CT513" i="1"/>
  <c r="CT515" i="1"/>
  <c r="W515" i="1" s="1"/>
  <c r="CT537" i="1"/>
  <c r="W537" i="1" s="1"/>
  <c r="CT539" i="1"/>
  <c r="W539" i="1" s="1"/>
  <c r="CT538" i="1"/>
  <c r="W538" i="1" s="1"/>
  <c r="W536" i="1"/>
  <c r="CT20" i="1"/>
  <c r="E63" i="5"/>
  <c r="L63" i="5"/>
  <c r="CT511" i="1" l="1"/>
  <c r="W513" i="1"/>
  <c r="W21" i="1"/>
  <c r="W22" i="1" s="1"/>
  <c r="CT22" i="1"/>
  <c r="BZ11" i="7" s="1"/>
  <c r="BZ10" i="7"/>
  <c r="W684" i="1"/>
  <c r="W685" i="1" s="1"/>
  <c r="CT685" i="1"/>
  <c r="CT24" i="1"/>
  <c r="W20" i="1"/>
  <c r="BZ9" i="7"/>
  <c r="W511" i="1" l="1"/>
  <c r="CT518" i="1"/>
  <c r="CT12" i="1"/>
  <c r="CT25" i="1"/>
  <c r="BZ14" i="7" s="1"/>
  <c r="W24" i="1"/>
  <c r="W25" i="1" s="1"/>
  <c r="BZ13" i="7"/>
  <c r="L9" i="5"/>
  <c r="E9" i="7"/>
  <c r="L10" i="5"/>
  <c r="E10" i="7"/>
  <c r="E9" i="5" l="1"/>
  <c r="E13" i="7"/>
  <c r="A13" i="7" s="1"/>
  <c r="L13" i="5"/>
  <c r="E11" i="7"/>
  <c r="L11" i="5"/>
  <c r="E10" i="5"/>
  <c r="W518" i="1"/>
  <c r="W519" i="1" s="1"/>
  <c r="CT519" i="1"/>
  <c r="CT680" i="1"/>
  <c r="CT13" i="1"/>
  <c r="CT719" i="1"/>
  <c r="W12" i="1"/>
  <c r="A10" i="7"/>
  <c r="CT14" i="1" l="1"/>
  <c r="W13" i="1"/>
  <c r="W14" i="1" s="1"/>
  <c r="E13" i="5"/>
  <c r="L14" i="5"/>
  <c r="E14" i="7"/>
  <c r="W719" i="1"/>
  <c r="CT707" i="1"/>
  <c r="W707" i="1" s="1"/>
  <c r="CT723" i="1"/>
  <c r="CS723" i="1"/>
  <c r="CS708" i="1" s="1"/>
  <c r="W680" i="1"/>
  <c r="W681" i="1" s="1"/>
  <c r="CT16" i="1"/>
  <c r="CT681" i="1"/>
  <c r="E11" i="5"/>
  <c r="CU727" i="1" l="1"/>
  <c r="CU710" i="1" s="1"/>
  <c r="CU780" i="1" s="1"/>
  <c r="CT708" i="1"/>
  <c r="W723" i="1"/>
  <c r="CS727" i="1"/>
  <c r="CS709" i="1"/>
  <c r="CS1103" i="1"/>
  <c r="W16" i="1"/>
  <c r="W17" i="1" s="1"/>
  <c r="CT17" i="1"/>
  <c r="E14" i="5"/>
  <c r="CT1103" i="1"/>
  <c r="CU1107" i="1" s="1"/>
  <c r="CA38" i="7" s="1"/>
  <c r="CT709" i="1"/>
  <c r="CT771" i="1" s="1"/>
  <c r="CT727" i="1"/>
  <c r="CT710" i="1" s="1"/>
  <c r="CA36" i="7" l="1"/>
  <c r="M36" i="5" s="1"/>
  <c r="CU1123" i="1"/>
  <c r="CT1107" i="1"/>
  <c r="BZ38" i="7" s="1"/>
  <c r="CT1114" i="1"/>
  <c r="CT1115" i="1" s="1"/>
  <c r="CT772" i="1"/>
  <c r="BZ36" i="7"/>
  <c r="CT780" i="1"/>
  <c r="CS1107" i="1"/>
  <c r="W709" i="1"/>
  <c r="CS771" i="1"/>
  <c r="BZ15" i="7"/>
  <c r="CT775" i="1"/>
  <c r="W727" i="1"/>
  <c r="CS710" i="1"/>
  <c r="CX786" i="1" s="1"/>
  <c r="W708" i="1"/>
  <c r="BY15" i="7"/>
  <c r="CS775" i="1"/>
  <c r="CD77" i="7" l="1"/>
  <c r="CX1103" i="1"/>
  <c r="GX786" i="1"/>
  <c r="GD77" i="7" s="1"/>
  <c r="U77" i="5" s="1"/>
  <c r="GH786" i="1"/>
  <c r="FN77" i="7" s="1"/>
  <c r="FR786" i="1"/>
  <c r="EX77" i="7" s="1"/>
  <c r="GK786" i="1"/>
  <c r="FQ77" i="7" s="1"/>
  <c r="FU786" i="1"/>
  <c r="FA77" i="7" s="1"/>
  <c r="GN786" i="1"/>
  <c r="FT77" i="7" s="1"/>
  <c r="FX786" i="1"/>
  <c r="FD77" i="7" s="1"/>
  <c r="GQ786" i="1"/>
  <c r="FW77" i="7" s="1"/>
  <c r="GA786" i="1"/>
  <c r="FG77" i="7" s="1"/>
  <c r="GT786" i="1"/>
  <c r="FZ77" i="7" s="1"/>
  <c r="GD786" i="1"/>
  <c r="FJ77" i="7" s="1"/>
  <c r="GW786" i="1"/>
  <c r="GC77" i="7" s="1"/>
  <c r="GG786" i="1"/>
  <c r="FM77" i="7" s="1"/>
  <c r="FQ786" i="1"/>
  <c r="EW77" i="7" s="1"/>
  <c r="GJ786" i="1"/>
  <c r="FP77" i="7" s="1"/>
  <c r="FT786" i="1"/>
  <c r="EZ77" i="7" s="1"/>
  <c r="GM786" i="1"/>
  <c r="FS77" i="7" s="1"/>
  <c r="FW786" i="1"/>
  <c r="FC77" i="7" s="1"/>
  <c r="GP786" i="1"/>
  <c r="FV77" i="7" s="1"/>
  <c r="FZ786" i="1"/>
  <c r="FF77" i="7" s="1"/>
  <c r="S77" i="5" s="1"/>
  <c r="GS786" i="1"/>
  <c r="GC786" i="1"/>
  <c r="FI77" i="7" s="1"/>
  <c r="GV786" i="1"/>
  <c r="GB77" i="7" s="1"/>
  <c r="GF786" i="1"/>
  <c r="FL77" i="7" s="1"/>
  <c r="FP786" i="1"/>
  <c r="EV77" i="7" s="1"/>
  <c r="GI786" i="1"/>
  <c r="FO77" i="7" s="1"/>
  <c r="FS786" i="1"/>
  <c r="EY77" i="7" s="1"/>
  <c r="GL786" i="1"/>
  <c r="FR77" i="7" s="1"/>
  <c r="T77" i="5" s="1"/>
  <c r="FV786" i="1"/>
  <c r="FB77" i="7" s="1"/>
  <c r="GO786" i="1"/>
  <c r="FU77" i="7" s="1"/>
  <c r="FY786" i="1"/>
  <c r="FE77" i="7" s="1"/>
  <c r="GR786" i="1"/>
  <c r="FX77" i="7" s="1"/>
  <c r="GB786" i="1"/>
  <c r="FH77" i="7" s="1"/>
  <c r="GU786" i="1"/>
  <c r="GA77" i="7" s="1"/>
  <c r="GE786" i="1"/>
  <c r="FK77" i="7" s="1"/>
  <c r="FO786" i="1"/>
  <c r="EU77" i="7" s="1"/>
  <c r="DG786" i="1"/>
  <c r="CM77" i="7" s="1"/>
  <c r="EY786" i="1"/>
  <c r="EE77" i="7" s="1"/>
  <c r="EI786" i="1"/>
  <c r="DO77" i="7" s="1"/>
  <c r="DS786" i="1"/>
  <c r="CY77" i="7" s="1"/>
  <c r="FJ786" i="1"/>
  <c r="EP77" i="7" s="1"/>
  <c r="ET786" i="1"/>
  <c r="DZ77" i="7" s="1"/>
  <c r="ED786" i="1"/>
  <c r="DJ77" i="7" s="1"/>
  <c r="O77" i="5" s="1"/>
  <c r="DN786" i="1"/>
  <c r="CT77" i="7" s="1"/>
  <c r="FE786" i="1"/>
  <c r="EK77" i="7" s="1"/>
  <c r="EO786" i="1"/>
  <c r="DU77" i="7" s="1"/>
  <c r="DY786" i="1"/>
  <c r="DE77" i="7" s="1"/>
  <c r="DI786" i="1"/>
  <c r="CO77" i="7" s="1"/>
  <c r="EZ786" i="1"/>
  <c r="EF77" i="7" s="1"/>
  <c r="EJ786" i="1"/>
  <c r="DP77" i="7" s="1"/>
  <c r="DT786" i="1"/>
  <c r="CZ77" i="7" s="1"/>
  <c r="FK786" i="1"/>
  <c r="EQ77" i="7" s="1"/>
  <c r="EU786" i="1"/>
  <c r="EA77" i="7" s="1"/>
  <c r="EE786" i="1"/>
  <c r="DK77" i="7" s="1"/>
  <c r="DO786" i="1"/>
  <c r="CU77" i="7" s="1"/>
  <c r="FF786" i="1"/>
  <c r="EL77" i="7" s="1"/>
  <c r="EP786" i="1"/>
  <c r="DZ786" i="1"/>
  <c r="DF77" i="7" s="1"/>
  <c r="DJ786" i="1"/>
  <c r="CP77" i="7" s="1"/>
  <c r="FA786" i="1"/>
  <c r="EG77" i="7" s="1"/>
  <c r="EK786" i="1"/>
  <c r="DQ77" i="7" s="1"/>
  <c r="DU786" i="1"/>
  <c r="DA77" i="7" s="1"/>
  <c r="FL786" i="1"/>
  <c r="ER77" i="7" s="1"/>
  <c r="EV786" i="1"/>
  <c r="EF786" i="1"/>
  <c r="DP786" i="1"/>
  <c r="CV77" i="7" s="1"/>
  <c r="FG786" i="1"/>
  <c r="EM77" i="7" s="1"/>
  <c r="EQ786" i="1"/>
  <c r="DW77" i="7" s="1"/>
  <c r="EA786" i="1"/>
  <c r="DG77" i="7" s="1"/>
  <c r="DK786" i="1"/>
  <c r="CQ77" i="7" s="1"/>
  <c r="FB786" i="1"/>
  <c r="EH77" i="7" s="1"/>
  <c r="Q77" i="5" s="1"/>
  <c r="EL786" i="1"/>
  <c r="DR77" i="7" s="1"/>
  <c r="DV786" i="1"/>
  <c r="DB77" i="7" s="1"/>
  <c r="FM786" i="1"/>
  <c r="ES77" i="7" s="1"/>
  <c r="EW786" i="1"/>
  <c r="EC77" i="7" s="1"/>
  <c r="EG786" i="1"/>
  <c r="DM77" i="7" s="1"/>
  <c r="DQ786" i="1"/>
  <c r="CW77" i="7" s="1"/>
  <c r="FH786" i="1"/>
  <c r="EN77" i="7" s="1"/>
  <c r="ER786" i="1"/>
  <c r="DX77" i="7" s="1"/>
  <c r="EB786" i="1"/>
  <c r="DH77" i="7" s="1"/>
  <c r="DL786" i="1"/>
  <c r="CR77" i="7" s="1"/>
  <c r="FC786" i="1"/>
  <c r="EI77" i="7" s="1"/>
  <c r="EM786" i="1"/>
  <c r="DS77" i="7" s="1"/>
  <c r="DW786" i="1"/>
  <c r="DC77" i="7" s="1"/>
  <c r="FN786" i="1"/>
  <c r="ET77" i="7" s="1"/>
  <c r="R77" i="5" s="1"/>
  <c r="EX786" i="1"/>
  <c r="ED77" i="7" s="1"/>
  <c r="EH786" i="1"/>
  <c r="DN77" i="7" s="1"/>
  <c r="DR786" i="1"/>
  <c r="CX77" i="7" s="1"/>
  <c r="N77" i="5" s="1"/>
  <c r="FI786" i="1"/>
  <c r="EO77" i="7" s="1"/>
  <c r="ES786" i="1"/>
  <c r="EC786" i="1"/>
  <c r="DI77" i="7" s="1"/>
  <c r="DM786" i="1"/>
  <c r="FD786" i="1"/>
  <c r="EJ77" i="7" s="1"/>
  <c r="EN786" i="1"/>
  <c r="DT77" i="7" s="1"/>
  <c r="DX786" i="1"/>
  <c r="DD77" i="7" s="1"/>
  <c r="DH786" i="1"/>
  <c r="CN77" i="7" s="1"/>
  <c r="CU786" i="1"/>
  <c r="CA77" i="7" s="1"/>
  <c r="CY786" i="1"/>
  <c r="CE77" i="7" s="1"/>
  <c r="CW786" i="1"/>
  <c r="CC77" i="7" s="1"/>
  <c r="DA786" i="1"/>
  <c r="CG77" i="7" s="1"/>
  <c r="CW1110" i="1"/>
  <c r="CC78" i="7" s="1"/>
  <c r="DD786" i="1"/>
  <c r="CJ77" i="7" s="1"/>
  <c r="DB786" i="1"/>
  <c r="CH77" i="7" s="1"/>
  <c r="DC786" i="1"/>
  <c r="DE786" i="1"/>
  <c r="CK77" i="7" s="1"/>
  <c r="CV1110" i="1"/>
  <c r="CB78" i="7" s="1"/>
  <c r="CV786" i="1"/>
  <c r="CB77" i="7" s="1"/>
  <c r="CZ786" i="1"/>
  <c r="CF77" i="7" s="1"/>
  <c r="CU1110" i="1"/>
  <c r="CA78" i="7" s="1"/>
  <c r="DF786" i="1"/>
  <c r="CL77" i="7" s="1"/>
  <c r="M77" i="5" s="1"/>
  <c r="CA40" i="7"/>
  <c r="CT1110" i="1"/>
  <c r="BZ78" i="7" s="1"/>
  <c r="CT1123" i="1"/>
  <c r="BZ40" i="7" s="1"/>
  <c r="W710" i="1"/>
  <c r="BY36" i="7"/>
  <c r="CS780" i="1"/>
  <c r="BY38" i="7"/>
  <c r="BZ16" i="7"/>
  <c r="CT1118" i="1"/>
  <c r="CT776" i="1"/>
  <c r="BZ17" i="7" s="1"/>
  <c r="CS776" i="1"/>
  <c r="BY17" i="7" s="1"/>
  <c r="BY16" i="7"/>
  <c r="CS1118" i="1"/>
  <c r="W775" i="1"/>
  <c r="W776" i="1" s="1"/>
  <c r="CS786" i="1"/>
  <c r="BY77" i="7" s="1"/>
  <c r="CS1110" i="1"/>
  <c r="BY78" i="7" s="1"/>
  <c r="CS1114" i="1"/>
  <c r="CS772" i="1"/>
  <c r="W771" i="1"/>
  <c r="W772" i="1" s="1"/>
  <c r="E15" i="7"/>
  <c r="L15" i="5"/>
  <c r="CT786" i="1"/>
  <c r="BZ77" i="7" s="1"/>
  <c r="FY77" i="7" l="1"/>
  <c r="GS1103" i="1"/>
  <c r="CX1107" i="1"/>
  <c r="CY1107" i="1"/>
  <c r="CI77" i="7"/>
  <c r="DC1103" i="1"/>
  <c r="DL77" i="7"/>
  <c r="EF1103" i="1"/>
  <c r="DV77" i="7"/>
  <c r="P77" i="5" s="1"/>
  <c r="EP1103" i="1"/>
  <c r="DY77" i="7"/>
  <c r="ES1103" i="1"/>
  <c r="EB77" i="7"/>
  <c r="EV1103" i="1"/>
  <c r="CS77" i="7"/>
  <c r="DM1103" i="1"/>
  <c r="L78" i="5"/>
  <c r="L77" i="5"/>
  <c r="E77" i="7"/>
  <c r="E77" i="5" s="1"/>
  <c r="L38" i="5"/>
  <c r="E15" i="5"/>
  <c r="BY20" i="7"/>
  <c r="W1118" i="1"/>
  <c r="W1119" i="1" s="1"/>
  <c r="CS1119" i="1"/>
  <c r="BY21" i="7" s="1"/>
  <c r="W780" i="1"/>
  <c r="CS1123" i="1"/>
  <c r="CS781" i="1"/>
  <c r="CT781" i="1" s="1"/>
  <c r="CU781" i="1" s="1"/>
  <c r="CV781" i="1" s="1"/>
  <c r="CW781" i="1" s="1"/>
  <c r="CX781" i="1" s="1"/>
  <c r="CY781" i="1" s="1"/>
  <c r="CZ781" i="1" s="1"/>
  <c r="DA781" i="1" s="1"/>
  <c r="DB781" i="1" s="1"/>
  <c r="DC781" i="1" s="1"/>
  <c r="DD781" i="1" s="1"/>
  <c r="DE781" i="1" s="1"/>
  <c r="DF781" i="1" s="1"/>
  <c r="DG781" i="1" s="1"/>
  <c r="DH781" i="1" s="1"/>
  <c r="DI781" i="1" s="1"/>
  <c r="DJ781" i="1" s="1"/>
  <c r="DK781" i="1" s="1"/>
  <c r="DL781" i="1" s="1"/>
  <c r="DM781" i="1" s="1"/>
  <c r="DN781" i="1" s="1"/>
  <c r="DO781" i="1" s="1"/>
  <c r="DP781" i="1" s="1"/>
  <c r="DQ781" i="1" s="1"/>
  <c r="DR781" i="1" s="1"/>
  <c r="DS781" i="1" s="1"/>
  <c r="DT781" i="1" s="1"/>
  <c r="DU781" i="1" s="1"/>
  <c r="DV781" i="1" s="1"/>
  <c r="DW781" i="1" s="1"/>
  <c r="DX781" i="1" s="1"/>
  <c r="DY781" i="1" s="1"/>
  <c r="DZ781" i="1" s="1"/>
  <c r="EA781" i="1" s="1"/>
  <c r="EB781" i="1" s="1"/>
  <c r="EC781" i="1" s="1"/>
  <c r="ED781" i="1" s="1"/>
  <c r="EE781" i="1" s="1"/>
  <c r="EF781" i="1" s="1"/>
  <c r="EG781" i="1" s="1"/>
  <c r="EH781" i="1" s="1"/>
  <c r="EI781" i="1" s="1"/>
  <c r="EJ781" i="1" s="1"/>
  <c r="EK781" i="1" s="1"/>
  <c r="EL781" i="1" s="1"/>
  <c r="EM781" i="1" s="1"/>
  <c r="EN781" i="1" s="1"/>
  <c r="EO781" i="1" s="1"/>
  <c r="EP781" i="1" s="1"/>
  <c r="EQ781" i="1" s="1"/>
  <c r="ER781" i="1" s="1"/>
  <c r="ES781" i="1" s="1"/>
  <c r="ET781" i="1" s="1"/>
  <c r="EU781" i="1" s="1"/>
  <c r="EV781" i="1" s="1"/>
  <c r="EW781" i="1" s="1"/>
  <c r="EX781" i="1" s="1"/>
  <c r="EY781" i="1" s="1"/>
  <c r="EZ781" i="1" s="1"/>
  <c r="FA781" i="1" s="1"/>
  <c r="FB781" i="1" s="1"/>
  <c r="FC781" i="1" s="1"/>
  <c r="FD781" i="1" s="1"/>
  <c r="FE781" i="1" s="1"/>
  <c r="FF781" i="1" s="1"/>
  <c r="FG781" i="1" s="1"/>
  <c r="FH781" i="1" s="1"/>
  <c r="FI781" i="1" s="1"/>
  <c r="FJ781" i="1" s="1"/>
  <c r="FK781" i="1" s="1"/>
  <c r="FL781" i="1" s="1"/>
  <c r="FM781" i="1" s="1"/>
  <c r="FN781" i="1" s="1"/>
  <c r="FO781" i="1" s="1"/>
  <c r="FP781" i="1" s="1"/>
  <c r="FQ781" i="1" s="1"/>
  <c r="FR781" i="1" s="1"/>
  <c r="FS781" i="1" s="1"/>
  <c r="FT781" i="1" s="1"/>
  <c r="FU781" i="1" s="1"/>
  <c r="FV781" i="1" s="1"/>
  <c r="FW781" i="1" s="1"/>
  <c r="FX781" i="1" s="1"/>
  <c r="FY781" i="1" s="1"/>
  <c r="FZ781" i="1" s="1"/>
  <c r="GA781" i="1" s="1"/>
  <c r="GB781" i="1" s="1"/>
  <c r="GC781" i="1" s="1"/>
  <c r="GD781" i="1" s="1"/>
  <c r="GE781" i="1" s="1"/>
  <c r="GF781" i="1" s="1"/>
  <c r="GG781" i="1" s="1"/>
  <c r="GH781" i="1" s="1"/>
  <c r="GI781" i="1" s="1"/>
  <c r="GJ781" i="1" s="1"/>
  <c r="GK781" i="1" s="1"/>
  <c r="GL781" i="1" s="1"/>
  <c r="GM781" i="1" s="1"/>
  <c r="GN781" i="1" s="1"/>
  <c r="GO781" i="1" s="1"/>
  <c r="GP781" i="1" s="1"/>
  <c r="GQ781" i="1" s="1"/>
  <c r="GR781" i="1" s="1"/>
  <c r="GS781" i="1" s="1"/>
  <c r="GT781" i="1" s="1"/>
  <c r="GU781" i="1" s="1"/>
  <c r="GV781" i="1" s="1"/>
  <c r="GW781" i="1" s="1"/>
  <c r="GX781" i="1" s="1"/>
  <c r="E36" i="7"/>
  <c r="L36" i="5"/>
  <c r="L16" i="5"/>
  <c r="E16" i="7"/>
  <c r="A16" i="7" s="1"/>
  <c r="CS1115" i="1"/>
  <c r="W1114" i="1"/>
  <c r="W1115" i="1" s="1"/>
  <c r="CT1119" i="1"/>
  <c r="BZ21" i="7" s="1"/>
  <c r="BZ20" i="7"/>
  <c r="CD38" i="7" l="1"/>
  <c r="CX1123" i="1"/>
  <c r="CD40" i="7" s="1"/>
  <c r="DA1110" i="1"/>
  <c r="CG78" i="7" s="1"/>
  <c r="CZ1110" i="1"/>
  <c r="CF78" i="7" s="1"/>
  <c r="CY1110" i="1"/>
  <c r="CE78" i="7" s="1"/>
  <c r="DB1110" i="1"/>
  <c r="CH78" i="7" s="1"/>
  <c r="CX1110" i="1"/>
  <c r="CD78" i="7" s="1"/>
  <c r="DC1107" i="1"/>
  <c r="DD1107" i="1"/>
  <c r="DL1110" i="1" s="1"/>
  <c r="CR78" i="7" s="1"/>
  <c r="DC1110" i="1"/>
  <c r="CI78" i="7" s="1"/>
  <c r="GS1107" i="1"/>
  <c r="GT1107" i="1"/>
  <c r="CE38" i="7"/>
  <c r="CY1123" i="1"/>
  <c r="CE40" i="7" s="1"/>
  <c r="DM1107" i="1"/>
  <c r="DN1107" i="1"/>
  <c r="W1103" i="1"/>
  <c r="ES1107" i="1"/>
  <c r="ET1107" i="1"/>
  <c r="EF1107" i="1"/>
  <c r="EG1107" i="1"/>
  <c r="EV1107" i="1"/>
  <c r="EW1107" i="1"/>
  <c r="EP1107" i="1"/>
  <c r="EQ1107" i="1"/>
  <c r="L20" i="5"/>
  <c r="E20" i="7"/>
  <c r="A20" i="7" s="1"/>
  <c r="E36" i="5"/>
  <c r="CS1235" i="1"/>
  <c r="BY40" i="7"/>
  <c r="CS1124" i="1"/>
  <c r="CT1124" i="1" s="1"/>
  <c r="CU1124" i="1" s="1"/>
  <c r="CV1124" i="1" s="1"/>
  <c r="CW1124" i="1" s="1"/>
  <c r="CX1124" i="1" s="1"/>
  <c r="E17" i="7"/>
  <c r="E16" i="5"/>
  <c r="L17" i="5"/>
  <c r="CY1124" i="1" l="1"/>
  <c r="CZ1124" i="1" s="1"/>
  <c r="DA1124" i="1" s="1"/>
  <c r="DB1124" i="1" s="1"/>
  <c r="DK1110" i="1"/>
  <c r="CQ78" i="7" s="1"/>
  <c r="DH1110" i="1"/>
  <c r="CN78" i="7" s="1"/>
  <c r="FY38" i="7"/>
  <c r="GS1123" i="1"/>
  <c r="FY40" i="7" s="1"/>
  <c r="DJ1110" i="1"/>
  <c r="CP78" i="7" s="1"/>
  <c r="DD1110" i="1"/>
  <c r="CJ78" i="7" s="1"/>
  <c r="CI38" i="7"/>
  <c r="DC1123" i="1"/>
  <c r="CI40" i="7" s="1"/>
  <c r="DI1110" i="1"/>
  <c r="CO78" i="7" s="1"/>
  <c r="DF1110" i="1"/>
  <c r="CL78" i="7" s="1"/>
  <c r="M78" i="5" s="1"/>
  <c r="DE1110" i="1"/>
  <c r="CK78" i="7" s="1"/>
  <c r="DG1110" i="1"/>
  <c r="CM78" i="7" s="1"/>
  <c r="FZ38" i="7"/>
  <c r="T38" i="5" s="1"/>
  <c r="GT1123" i="1"/>
  <c r="FZ40" i="7" s="1"/>
  <c r="CJ38" i="7"/>
  <c r="M38" i="5" s="1"/>
  <c r="DD1123" i="1"/>
  <c r="CJ40" i="7" s="1"/>
  <c r="FO1110" i="1"/>
  <c r="EU78" i="7" s="1"/>
  <c r="GX1110" i="1"/>
  <c r="GD78" i="7" s="1"/>
  <c r="U78" i="5" s="1"/>
  <c r="FU1110" i="1"/>
  <c r="FA78" i="7" s="1"/>
  <c r="GA1110" i="1"/>
  <c r="FG78" i="7" s="1"/>
  <c r="GG1110" i="1"/>
  <c r="FM78" i="7" s="1"/>
  <c r="GM1110" i="1"/>
  <c r="FS78" i="7" s="1"/>
  <c r="GS1110" i="1"/>
  <c r="FY78" i="7" s="1"/>
  <c r="FP1110" i="1"/>
  <c r="EV78" i="7" s="1"/>
  <c r="FV1110" i="1"/>
  <c r="FB78" i="7" s="1"/>
  <c r="GB1110" i="1"/>
  <c r="FH78" i="7" s="1"/>
  <c r="GH1110" i="1"/>
  <c r="FN78" i="7" s="1"/>
  <c r="GN1110" i="1"/>
  <c r="FT78" i="7" s="1"/>
  <c r="GT1110" i="1"/>
  <c r="FZ78" i="7" s="1"/>
  <c r="FQ1110" i="1"/>
  <c r="EW78" i="7" s="1"/>
  <c r="FW1110" i="1"/>
  <c r="FC78" i="7" s="1"/>
  <c r="GC1110" i="1"/>
  <c r="FI78" i="7" s="1"/>
  <c r="GI1110" i="1"/>
  <c r="FO78" i="7" s="1"/>
  <c r="GO1110" i="1"/>
  <c r="FU78" i="7" s="1"/>
  <c r="GU1110" i="1"/>
  <c r="GA78" i="7" s="1"/>
  <c r="FR1110" i="1"/>
  <c r="EX78" i="7" s="1"/>
  <c r="FX1110" i="1"/>
  <c r="FD78" i="7" s="1"/>
  <c r="GD1110" i="1"/>
  <c r="FJ78" i="7" s="1"/>
  <c r="GJ1110" i="1"/>
  <c r="FP78" i="7" s="1"/>
  <c r="GP1110" i="1"/>
  <c r="FV78" i="7" s="1"/>
  <c r="GV1110" i="1"/>
  <c r="GB78" i="7" s="1"/>
  <c r="FS1110" i="1"/>
  <c r="EY78" i="7" s="1"/>
  <c r="FY1110" i="1"/>
  <c r="FE78" i="7" s="1"/>
  <c r="GE1110" i="1"/>
  <c r="FK78" i="7" s="1"/>
  <c r="GK1110" i="1"/>
  <c r="FQ78" i="7" s="1"/>
  <c r="GQ1110" i="1"/>
  <c r="FW78" i="7" s="1"/>
  <c r="GW1110" i="1"/>
  <c r="GC78" i="7" s="1"/>
  <c r="FT1110" i="1"/>
  <c r="EZ78" i="7" s="1"/>
  <c r="FZ1110" i="1"/>
  <c r="FF78" i="7" s="1"/>
  <c r="S78" i="5" s="1"/>
  <c r="GF1110" i="1"/>
  <c r="FL78" i="7" s="1"/>
  <c r="GL1110" i="1"/>
  <c r="FR78" i="7" s="1"/>
  <c r="T78" i="5" s="1"/>
  <c r="GR1110" i="1"/>
  <c r="FX78" i="7" s="1"/>
  <c r="EC1110" i="1"/>
  <c r="DI78" i="7" s="1"/>
  <c r="EA1110" i="1"/>
  <c r="DG78" i="7" s="1"/>
  <c r="EF1110" i="1"/>
  <c r="DL78" i="7" s="1"/>
  <c r="DV1110" i="1"/>
  <c r="DB78" i="7" s="1"/>
  <c r="ED1110" i="1"/>
  <c r="DJ78" i="7" s="1"/>
  <c r="O78" i="5" s="1"/>
  <c r="EZ1110" i="1"/>
  <c r="EF78" i="7" s="1"/>
  <c r="DM1110" i="1"/>
  <c r="CS78" i="7" s="1"/>
  <c r="DP1110" i="1"/>
  <c r="CV78" i="7" s="1"/>
  <c r="DN1110" i="1"/>
  <c r="CT78" i="7" s="1"/>
  <c r="EB1110" i="1"/>
  <c r="DH78" i="7" s="1"/>
  <c r="ER1110" i="1"/>
  <c r="DX78" i="7" s="1"/>
  <c r="DU1110" i="1"/>
  <c r="DA78" i="7" s="1"/>
  <c r="EJ1110" i="1"/>
  <c r="DP78" i="7" s="1"/>
  <c r="DM38" i="7"/>
  <c r="EG1123" i="1"/>
  <c r="DM40" i="7" s="1"/>
  <c r="DV38" i="7"/>
  <c r="EP1123" i="1"/>
  <c r="DV40" i="7" s="1"/>
  <c r="DL38" i="7"/>
  <c r="EF1123" i="1"/>
  <c r="DL40" i="7" s="1"/>
  <c r="DR1110" i="1"/>
  <c r="CX78" i="7" s="1"/>
  <c r="N78" i="5" s="1"/>
  <c r="FB1110" i="1"/>
  <c r="EH78" i="7" s="1"/>
  <c r="Q78" i="5" s="1"/>
  <c r="DZ1110" i="1"/>
  <c r="DF78" i="7" s="1"/>
  <c r="FJ1110" i="1"/>
  <c r="EP78" i="7" s="1"/>
  <c r="EM1110" i="1"/>
  <c r="DS78" i="7" s="1"/>
  <c r="EK1110" i="1"/>
  <c r="DQ78" i="7" s="1"/>
  <c r="DS1110" i="1"/>
  <c r="CY78" i="7" s="1"/>
  <c r="FC1110" i="1"/>
  <c r="EI78" i="7" s="1"/>
  <c r="EV1110" i="1"/>
  <c r="EB78" i="7" s="1"/>
  <c r="DT1110" i="1"/>
  <c r="CZ78" i="7" s="1"/>
  <c r="FD1110" i="1"/>
  <c r="EJ78" i="7" s="1"/>
  <c r="EG1110" i="1"/>
  <c r="DM78" i="7" s="1"/>
  <c r="DO1110" i="1"/>
  <c r="CU78" i="7" s="1"/>
  <c r="EY1110" i="1"/>
  <c r="EE78" i="7" s="1"/>
  <c r="DW38" i="7"/>
  <c r="EQ1123" i="1"/>
  <c r="DW40" i="7" s="1"/>
  <c r="FE1110" i="1"/>
  <c r="EK78" i="7" s="1"/>
  <c r="EH1110" i="1"/>
  <c r="DN78" i="7" s="1"/>
  <c r="FK1110" i="1"/>
  <c r="EQ78" i="7" s="1"/>
  <c r="EI1110" i="1"/>
  <c r="DO78" i="7" s="1"/>
  <c r="EC38" i="7"/>
  <c r="EW1123" i="1"/>
  <c r="EC40" i="7" s="1"/>
  <c r="DZ38" i="7"/>
  <c r="ET1123" i="1"/>
  <c r="DZ40" i="7" s="1"/>
  <c r="DW1110" i="1"/>
  <c r="DC78" i="7" s="1"/>
  <c r="FG1110" i="1"/>
  <c r="EM78" i="7" s="1"/>
  <c r="EE1110" i="1"/>
  <c r="DK78" i="7" s="1"/>
  <c r="DX1110" i="1"/>
  <c r="DD78" i="7" s="1"/>
  <c r="FH1110" i="1"/>
  <c r="EN78" i="7" s="1"/>
  <c r="EP1110" i="1"/>
  <c r="DV78" i="7" s="1"/>
  <c r="P78" i="5" s="1"/>
  <c r="EN1110" i="1"/>
  <c r="DT78" i="7" s="1"/>
  <c r="DQ1110" i="1"/>
  <c r="CW78" i="7" s="1"/>
  <c r="FA1110" i="1"/>
  <c r="EG78" i="7" s="1"/>
  <c r="DY1110" i="1"/>
  <c r="DE78" i="7" s="1"/>
  <c r="FI1110" i="1"/>
  <c r="EO78" i="7" s="1"/>
  <c r="EL1110" i="1"/>
  <c r="DR78" i="7" s="1"/>
  <c r="EB38" i="7"/>
  <c r="EV1123" i="1"/>
  <c r="EB40" i="7" s="1"/>
  <c r="FM1110" i="1"/>
  <c r="ES78" i="7" s="1"/>
  <c r="EU1110" i="1"/>
  <c r="EA78" i="7" s="1"/>
  <c r="ES1110" i="1"/>
  <c r="DY78" i="7" s="1"/>
  <c r="FF1110" i="1"/>
  <c r="EL78" i="7" s="1"/>
  <c r="FN1110" i="1"/>
  <c r="ET78" i="7" s="1"/>
  <c r="EQ1110" i="1"/>
  <c r="DW78" i="7" s="1"/>
  <c r="EO1110" i="1"/>
  <c r="DU78" i="7" s="1"/>
  <c r="CT38" i="7"/>
  <c r="DN1123" i="1"/>
  <c r="CT40" i="7" s="1"/>
  <c r="DY38" i="7"/>
  <c r="ES1123" i="1"/>
  <c r="DY40" i="7" s="1"/>
  <c r="EW1110" i="1"/>
  <c r="EC78" i="7" s="1"/>
  <c r="EX1110" i="1"/>
  <c r="ED78" i="7" s="1"/>
  <c r="FL1110" i="1"/>
  <c r="ER78" i="7" s="1"/>
  <c r="ET1110" i="1"/>
  <c r="DZ78" i="7" s="1"/>
  <c r="CS38" i="7"/>
  <c r="DM1123" i="1"/>
  <c r="W1107" i="1"/>
  <c r="BY45" i="7"/>
  <c r="CS1268" i="1"/>
  <c r="CS1237" i="1"/>
  <c r="L40" i="5"/>
  <c r="E17" i="5"/>
  <c r="E21" i="7"/>
  <c r="E20" i="5"/>
  <c r="L21" i="5"/>
  <c r="DC1124" i="1" l="1"/>
  <c r="M40" i="5"/>
  <c r="U40" i="5"/>
  <c r="DD1124" i="1"/>
  <c r="DE1124" i="1" s="1"/>
  <c r="DF1124" i="1" s="1"/>
  <c r="DG1124" i="1" s="1"/>
  <c r="DH1124" i="1" s="1"/>
  <c r="DI1124" i="1" s="1"/>
  <c r="DJ1124" i="1" s="1"/>
  <c r="DK1124" i="1" s="1"/>
  <c r="DL1124" i="1" s="1"/>
  <c r="U38" i="5"/>
  <c r="P40" i="5"/>
  <c r="Q40" i="5"/>
  <c r="CS40" i="7"/>
  <c r="W1123" i="1"/>
  <c r="R78" i="5"/>
  <c r="E78" i="7"/>
  <c r="E78" i="5" s="1"/>
  <c r="Q38" i="5"/>
  <c r="P38" i="5"/>
  <c r="N38" i="5"/>
  <c r="E38" i="7"/>
  <c r="DM1124" i="1"/>
  <c r="DN1124" i="1" s="1"/>
  <c r="DO1124" i="1" s="1"/>
  <c r="DP1124" i="1" s="1"/>
  <c r="DQ1124" i="1" s="1"/>
  <c r="DR1124" i="1" s="1"/>
  <c r="DS1124" i="1" s="1"/>
  <c r="DT1124" i="1" s="1"/>
  <c r="DU1124" i="1" s="1"/>
  <c r="DV1124" i="1" s="1"/>
  <c r="DW1124" i="1" s="1"/>
  <c r="DX1124" i="1" s="1"/>
  <c r="DY1124" i="1" s="1"/>
  <c r="DZ1124" i="1" s="1"/>
  <c r="EA1124" i="1" s="1"/>
  <c r="EB1124" i="1" s="1"/>
  <c r="EC1124" i="1" s="1"/>
  <c r="ED1124" i="1" s="1"/>
  <c r="EE1124" i="1" s="1"/>
  <c r="EF1124" i="1" s="1"/>
  <c r="EG1124" i="1" s="1"/>
  <c r="EH1124" i="1" s="1"/>
  <c r="EI1124" i="1" s="1"/>
  <c r="EJ1124" i="1" s="1"/>
  <c r="EK1124" i="1" s="1"/>
  <c r="EL1124" i="1" s="1"/>
  <c r="EM1124" i="1" s="1"/>
  <c r="EN1124" i="1" s="1"/>
  <c r="EO1124" i="1" s="1"/>
  <c r="EP1124" i="1" s="1"/>
  <c r="EQ1124" i="1" s="1"/>
  <c r="ER1124" i="1" s="1"/>
  <c r="ES1124" i="1" s="1"/>
  <c r="ET1124" i="1" s="1"/>
  <c r="EU1124" i="1" s="1"/>
  <c r="EV1124" i="1" s="1"/>
  <c r="EW1124" i="1" s="1"/>
  <c r="EX1124" i="1" s="1"/>
  <c r="EY1124" i="1" s="1"/>
  <c r="EZ1124" i="1" s="1"/>
  <c r="FA1124" i="1" s="1"/>
  <c r="FB1124" i="1" s="1"/>
  <c r="FC1124" i="1" s="1"/>
  <c r="FD1124" i="1" s="1"/>
  <c r="FE1124" i="1" s="1"/>
  <c r="FF1124" i="1" s="1"/>
  <c r="FG1124" i="1" s="1"/>
  <c r="FH1124" i="1" s="1"/>
  <c r="FI1124" i="1" s="1"/>
  <c r="FJ1124" i="1" s="1"/>
  <c r="FK1124" i="1" s="1"/>
  <c r="FL1124" i="1" s="1"/>
  <c r="FM1124" i="1" s="1"/>
  <c r="FN1124" i="1" s="1"/>
  <c r="FO1124" i="1" s="1"/>
  <c r="FP1124" i="1" s="1"/>
  <c r="FQ1124" i="1" s="1"/>
  <c r="FR1124" i="1" s="1"/>
  <c r="FS1124" i="1" s="1"/>
  <c r="FT1124" i="1" s="1"/>
  <c r="FU1124" i="1" s="1"/>
  <c r="FV1124" i="1" s="1"/>
  <c r="FW1124" i="1" s="1"/>
  <c r="FX1124" i="1" s="1"/>
  <c r="FY1124" i="1" s="1"/>
  <c r="FZ1124" i="1" s="1"/>
  <c r="GA1124" i="1" s="1"/>
  <c r="GB1124" i="1" s="1"/>
  <c r="GC1124" i="1" s="1"/>
  <c r="GD1124" i="1" s="1"/>
  <c r="GE1124" i="1" s="1"/>
  <c r="GF1124" i="1" s="1"/>
  <c r="GG1124" i="1" s="1"/>
  <c r="GH1124" i="1" s="1"/>
  <c r="GI1124" i="1" s="1"/>
  <c r="GJ1124" i="1" s="1"/>
  <c r="GK1124" i="1" s="1"/>
  <c r="GL1124" i="1" s="1"/>
  <c r="GM1124" i="1" s="1"/>
  <c r="GN1124" i="1" s="1"/>
  <c r="GO1124" i="1" s="1"/>
  <c r="GP1124" i="1" s="1"/>
  <c r="GQ1124" i="1" s="1"/>
  <c r="GR1124" i="1" s="1"/>
  <c r="GS1124" i="1" s="1"/>
  <c r="GT1124" i="1" s="1"/>
  <c r="GU1124" i="1" s="1"/>
  <c r="GV1124" i="1" s="1"/>
  <c r="GW1124" i="1" s="1"/>
  <c r="GX1124" i="1" s="1"/>
  <c r="E21" i="5"/>
  <c r="CS1270" i="1"/>
  <c r="CS1279" i="1"/>
  <c r="E38" i="5" l="1"/>
  <c r="N40" i="5"/>
  <c r="E40" i="7"/>
  <c r="CS1281" i="1"/>
  <c r="CS1295" i="1"/>
  <c r="E40" i="5" l="1"/>
  <c r="BY46" i="7"/>
  <c r="CS1303" i="1"/>
  <c r="CS1168" i="1" l="1"/>
  <c r="CS1305" i="1"/>
  <c r="CS1309" i="1" s="1"/>
  <c r="BY84" i="7" s="1"/>
  <c r="BY48" i="7" l="1"/>
  <c r="CS1297" i="1"/>
  <c r="BY22" i="7"/>
  <c r="CS1173" i="1"/>
  <c r="CS1177" i="1" s="1"/>
  <c r="BY47" i="7" l="1"/>
  <c r="CS1325" i="1"/>
  <c r="CS1311" i="1"/>
  <c r="CS1299" i="1"/>
  <c r="CS1318" i="1"/>
  <c r="CS1320" i="1" l="1"/>
  <c r="BY24" i="7"/>
  <c r="CT1221" i="1"/>
  <c r="CS1223" i="1"/>
  <c r="BY82" i="7" s="1"/>
  <c r="CS1181" i="1"/>
  <c r="CS1301" i="1"/>
  <c r="CS1307" i="1"/>
  <c r="BY49" i="7"/>
  <c r="CS1327" i="1"/>
  <c r="BZ44" i="7" l="1"/>
  <c r="CT1235" i="1"/>
  <c r="BY83" i="7"/>
  <c r="CT1293" i="1"/>
  <c r="BY26" i="7"/>
  <c r="CS1184" i="1"/>
  <c r="BY72" i="7" l="1"/>
  <c r="BZ45" i="7"/>
  <c r="CT1268" i="1"/>
  <c r="AG11" i="6"/>
  <c r="L20" i="19" s="1"/>
  <c r="CT1237" i="1"/>
  <c r="L44" i="5"/>
  <c r="L45" i="5" l="1"/>
  <c r="AG61" i="6"/>
  <c r="CT1279" i="1"/>
  <c r="AG37" i="6"/>
  <c r="CT1270" i="1"/>
  <c r="AG43" i="6" l="1"/>
  <c r="CT1281" i="1"/>
  <c r="CT1295" i="1"/>
  <c r="BZ46" i="7" l="1"/>
  <c r="CT1303" i="1"/>
  <c r="CT1168" i="1" l="1"/>
  <c r="CT1305" i="1"/>
  <c r="L46" i="5"/>
  <c r="CT1309" i="1" l="1"/>
  <c r="BZ84" i="7" s="1"/>
  <c r="BZ22" i="7"/>
  <c r="CT1173" i="1"/>
  <c r="CT1177" i="1" s="1"/>
  <c r="BZ48" i="7"/>
  <c r="CT1297" i="1"/>
  <c r="L48" i="5" l="1"/>
  <c r="L84" i="5"/>
  <c r="L22" i="5"/>
  <c r="BZ47" i="7"/>
  <c r="CT1325" i="1"/>
  <c r="CT1318" i="1"/>
  <c r="CT1299" i="1"/>
  <c r="CT1311" i="1"/>
  <c r="CU1221" i="1" l="1"/>
  <c r="CU1235" i="1" s="1"/>
  <c r="CT1301" i="1"/>
  <c r="CT1307" i="1"/>
  <c r="AG52" i="6"/>
  <c r="L32" i="19" s="1"/>
  <c r="CT1320" i="1"/>
  <c r="AG72" i="6"/>
  <c r="CT1327" i="1"/>
  <c r="BZ24" i="7"/>
  <c r="CT1223" i="1"/>
  <c r="BZ82" i="7" s="1"/>
  <c r="L47" i="5"/>
  <c r="CT1181" i="1"/>
  <c r="BZ49" i="7"/>
  <c r="CA44" i="7" l="1"/>
  <c r="L49" i="5"/>
  <c r="BZ26" i="7"/>
  <c r="AG70" i="6"/>
  <c r="CT1184" i="1"/>
  <c r="CU1293" i="1"/>
  <c r="BZ83" i="7"/>
  <c r="L82" i="5"/>
  <c r="L24" i="5"/>
  <c r="AG76" i="6"/>
  <c r="AG63" i="6"/>
  <c r="CA45" i="7" l="1"/>
  <c r="CU1268" i="1"/>
  <c r="CU1237" i="1"/>
  <c r="L83" i="5"/>
  <c r="AG74" i="6"/>
  <c r="BZ72" i="7"/>
  <c r="L26" i="5"/>
  <c r="CU1279" i="1" l="1"/>
  <c r="CU1270" i="1"/>
  <c r="L72" i="5"/>
  <c r="CU1281" i="1" l="1"/>
  <c r="CU1295" i="1"/>
  <c r="CU1303" i="1" l="1"/>
  <c r="CA46" i="7"/>
  <c r="CU1168" i="1" l="1"/>
  <c r="CU1305" i="1"/>
  <c r="CU1309" i="1" s="1"/>
  <c r="CA84" i="7" s="1"/>
  <c r="CA48" i="7" l="1"/>
  <c r="CU1297" i="1"/>
  <c r="CU1173" i="1"/>
  <c r="CU1177" i="1" s="1"/>
  <c r="CA22" i="7"/>
  <c r="CU1299" i="1" l="1"/>
  <c r="CA47" i="7"/>
  <c r="CU1311" i="1"/>
  <c r="CU1318" i="1"/>
  <c r="CU1325" i="1"/>
  <c r="CU1301" i="1" l="1"/>
  <c r="CU1307" i="1"/>
  <c r="CU1327" i="1"/>
  <c r="CU1320" i="1"/>
  <c r="CU1181" i="1"/>
  <c r="CV1221" i="1"/>
  <c r="CA24" i="7"/>
  <c r="CU1223" i="1"/>
  <c r="CA82" i="7" s="1"/>
  <c r="CA49" i="7"/>
  <c r="CA26" i="7" l="1"/>
  <c r="CU1184" i="1"/>
  <c r="CB44" i="7"/>
  <c r="CV1235" i="1"/>
  <c r="CA83" i="7"/>
  <c r="CV1293" i="1"/>
  <c r="CB45" i="7" l="1"/>
  <c r="CV1268" i="1"/>
  <c r="CV1237" i="1"/>
  <c r="CA72" i="7"/>
  <c r="CV1279" i="1" l="1"/>
  <c r="CV1270" i="1"/>
  <c r="CV1281" i="1" l="1"/>
  <c r="CV1295" i="1"/>
  <c r="CB46" i="7" l="1"/>
  <c r="CV1303" i="1"/>
  <c r="CV1168" i="1" l="1"/>
  <c r="CV1305" i="1"/>
  <c r="CB48" i="7" l="1"/>
  <c r="CV1297" i="1"/>
  <c r="CV1309" i="1"/>
  <c r="CB84" i="7" s="1"/>
  <c r="CV1173" i="1"/>
  <c r="CV1177" i="1" s="1"/>
  <c r="CB22" i="7"/>
  <c r="CB47" i="7" l="1"/>
  <c r="CV1325" i="1"/>
  <c r="CV1311" i="1"/>
  <c r="CV1299" i="1"/>
  <c r="CV1318" i="1"/>
  <c r="CV1181" i="1" l="1"/>
  <c r="CW1221" i="1"/>
  <c r="CB24" i="7"/>
  <c r="CV1223" i="1"/>
  <c r="CB82" i="7" s="1"/>
  <c r="CV1327" i="1"/>
  <c r="CV1320" i="1"/>
  <c r="CV1301" i="1"/>
  <c r="CV1307" i="1"/>
  <c r="CB49" i="7"/>
  <c r="CB83" i="7" l="1"/>
  <c r="CW1293" i="1"/>
  <c r="CW1235" i="1"/>
  <c r="CC44" i="7"/>
  <c r="CB26" i="7"/>
  <c r="CV1184" i="1"/>
  <c r="CB72" i="7" l="1"/>
  <c r="CC45" i="7"/>
  <c r="CW1268" i="1"/>
  <c r="CW1237" i="1"/>
  <c r="CW1279" i="1" l="1"/>
  <c r="CW1270" i="1"/>
  <c r="CW1281" i="1" l="1"/>
  <c r="CW1295" i="1"/>
  <c r="CC46" i="7" l="1"/>
  <c r="CW1303" i="1"/>
  <c r="CW1168" i="1" l="1"/>
  <c r="CW1305" i="1"/>
  <c r="CW1309" i="1" s="1"/>
  <c r="CC84" i="7" s="1"/>
  <c r="CC48" i="7" l="1"/>
  <c r="CW1297" i="1"/>
  <c r="CW1173" i="1"/>
  <c r="CW1177" i="1" s="1"/>
  <c r="CC22" i="7"/>
  <c r="CC47" i="7" l="1"/>
  <c r="CW1325" i="1"/>
  <c r="CW1318" i="1"/>
  <c r="CW1311" i="1"/>
  <c r="CW1299" i="1"/>
  <c r="CW1327" i="1" l="1"/>
  <c r="CW1301" i="1"/>
  <c r="CW1307" i="1"/>
  <c r="CC24" i="7"/>
  <c r="CX1221" i="1"/>
  <c r="CW1223" i="1"/>
  <c r="CC82" i="7" s="1"/>
  <c r="CC49" i="7"/>
  <c r="CW1320" i="1"/>
  <c r="CW1181" i="1"/>
  <c r="CX1293" i="1" l="1"/>
  <c r="CC83" i="7"/>
  <c r="CC26" i="7"/>
  <c r="CW1184" i="1"/>
  <c r="CX1235" i="1"/>
  <c r="CD44" i="7"/>
  <c r="CX1268" i="1" l="1"/>
  <c r="CD45" i="7"/>
  <c r="CX1237" i="1"/>
  <c r="CC72" i="7"/>
  <c r="CX1279" i="1" l="1"/>
  <c r="CX1270" i="1"/>
  <c r="CX1281" i="1" l="1"/>
  <c r="CX1295" i="1"/>
  <c r="CD46" i="7" l="1"/>
  <c r="CX1303" i="1"/>
  <c r="CX1168" i="1" l="1"/>
  <c r="CX1305" i="1"/>
  <c r="CX1309" i="1" s="1"/>
  <c r="CD84" i="7" s="1"/>
  <c r="CD48" i="7" l="1"/>
  <c r="CX1297" i="1"/>
  <c r="CX1173" i="1"/>
  <c r="CX1177" i="1" s="1"/>
  <c r="CD22" i="7"/>
  <c r="CD47" i="7" l="1"/>
  <c r="CX1325" i="1"/>
  <c r="CX1311" i="1"/>
  <c r="CX1299" i="1"/>
  <c r="CX1318" i="1"/>
  <c r="CX1301" i="1" l="1"/>
  <c r="CX1307" i="1"/>
  <c r="CD49" i="7"/>
  <c r="CX1327" i="1"/>
  <c r="CY1221" i="1"/>
  <c r="CD24" i="7"/>
  <c r="CX1223" i="1"/>
  <c r="CD82" i="7" s="1"/>
  <c r="CX1181" i="1"/>
  <c r="CX1320" i="1"/>
  <c r="CD26" i="7" l="1"/>
  <c r="CX1184" i="1"/>
  <c r="CY1235" i="1"/>
  <c r="CE44" i="7"/>
  <c r="CY1293" i="1"/>
  <c r="CD83" i="7"/>
  <c r="CD72" i="7" l="1"/>
  <c r="CE45" i="7"/>
  <c r="CY1268" i="1"/>
  <c r="CY1237" i="1"/>
  <c r="CY1279" i="1" l="1"/>
  <c r="CY1270" i="1"/>
  <c r="CY1281" i="1" l="1"/>
  <c r="CY1295" i="1"/>
  <c r="CE46" i="7" l="1"/>
  <c r="CY1303" i="1"/>
  <c r="CY1168" i="1" l="1"/>
  <c r="CY1305" i="1"/>
  <c r="CE48" i="7" l="1"/>
  <c r="CY1297" i="1"/>
  <c r="CY1309" i="1"/>
  <c r="CE84" i="7" s="1"/>
  <c r="CY1173" i="1"/>
  <c r="CY1177" i="1" s="1"/>
  <c r="CE22" i="7"/>
  <c r="CE47" i="7" l="1"/>
  <c r="CY1311" i="1"/>
  <c r="CY1299" i="1"/>
  <c r="CY1318" i="1"/>
  <c r="CY1325" i="1"/>
  <c r="CY1327" i="1" l="1"/>
  <c r="CY1320" i="1"/>
  <c r="CY1301" i="1"/>
  <c r="CY1307" i="1"/>
  <c r="CE49" i="7"/>
  <c r="CY1181" i="1"/>
  <c r="CE24" i="7"/>
  <c r="CZ1221" i="1"/>
  <c r="CY1223" i="1"/>
  <c r="CE82" i="7" s="1"/>
  <c r="CZ1293" i="1" l="1"/>
  <c r="CE83" i="7"/>
  <c r="CE26" i="7"/>
  <c r="CY1184" i="1"/>
  <c r="CZ1235" i="1"/>
  <c r="CF44" i="7"/>
  <c r="CZ1268" i="1" l="1"/>
  <c r="CF45" i="7"/>
  <c r="CZ1237" i="1"/>
  <c r="CE72" i="7"/>
  <c r="CZ1279" i="1" l="1"/>
  <c r="CZ1270" i="1"/>
  <c r="CZ1281" i="1" l="1"/>
  <c r="CZ1295" i="1"/>
  <c r="CF46" i="7" l="1"/>
  <c r="CZ1303" i="1"/>
  <c r="CZ1168" i="1" l="1"/>
  <c r="CZ1305" i="1"/>
  <c r="CZ1309" i="1" l="1"/>
  <c r="CF84" i="7" s="1"/>
  <c r="CF48" i="7"/>
  <c r="CZ1297" i="1"/>
  <c r="CZ1173" i="1"/>
  <c r="CZ1177" i="1" s="1"/>
  <c r="CF22" i="7"/>
  <c r="CF47" i="7" l="1"/>
  <c r="CZ1311" i="1"/>
  <c r="CF49" i="7" s="1"/>
  <c r="CZ1299" i="1"/>
  <c r="CZ1325" i="1"/>
  <c r="CZ1318" i="1"/>
  <c r="CZ1320" i="1" s="1"/>
  <c r="CZ1327" i="1" l="1"/>
  <c r="CZ1301" i="1"/>
  <c r="CZ1307" i="1"/>
  <c r="DA1221" i="1"/>
  <c r="CF24" i="7"/>
  <c r="CZ1223" i="1"/>
  <c r="CF82" i="7" s="1"/>
  <c r="CZ1181" i="1"/>
  <c r="CF26" i="7" l="1"/>
  <c r="CZ1184" i="1"/>
  <c r="CG44" i="7"/>
  <c r="DA1235" i="1"/>
  <c r="DA1293" i="1"/>
  <c r="CF83" i="7"/>
  <c r="CG45" i="7" l="1"/>
  <c r="DA1268" i="1"/>
  <c r="DA1237" i="1"/>
  <c r="CF72" i="7"/>
  <c r="DA1279" i="1" l="1"/>
  <c r="DA1270" i="1"/>
  <c r="DA1281" i="1" l="1"/>
  <c r="DA1295" i="1"/>
  <c r="CG46" i="7" l="1"/>
  <c r="DA1303" i="1"/>
  <c r="DA1168" i="1" l="1"/>
  <c r="DA1305" i="1"/>
  <c r="CG48" i="7" l="1"/>
  <c r="DA1297" i="1"/>
  <c r="DA1309" i="1"/>
  <c r="CG84" i="7" s="1"/>
  <c r="DA1173" i="1"/>
  <c r="DA1177" i="1" s="1"/>
  <c r="CG22" i="7"/>
  <c r="CG47" i="7" l="1"/>
  <c r="DA1311" i="1"/>
  <c r="CG49" i="7" s="1"/>
  <c r="DA1299" i="1"/>
  <c r="DA1318" i="1"/>
  <c r="DA1320" i="1" s="1"/>
  <c r="DA1325" i="1"/>
  <c r="DA1327" i="1" l="1"/>
  <c r="DA1301" i="1"/>
  <c r="DA1307" i="1"/>
  <c r="CG24" i="7"/>
  <c r="DB1221" i="1"/>
  <c r="DA1223" i="1"/>
  <c r="CG82" i="7" s="1"/>
  <c r="DA1181" i="1"/>
  <c r="CG26" i="7" l="1"/>
  <c r="DA1184" i="1"/>
  <c r="DB1235" i="1"/>
  <c r="CH44" i="7"/>
  <c r="CG83" i="7"/>
  <c r="DB1293" i="1"/>
  <c r="CH45" i="7" l="1"/>
  <c r="DB1268" i="1"/>
  <c r="DB1237" i="1"/>
  <c r="CG72" i="7"/>
  <c r="DB1279" i="1" l="1"/>
  <c r="DB1270" i="1"/>
  <c r="DB1281" i="1" l="1"/>
  <c r="DB1295" i="1"/>
  <c r="CH46" i="7" l="1"/>
  <c r="DB1303" i="1"/>
  <c r="DB1168" i="1" l="1"/>
  <c r="DB1305" i="1"/>
  <c r="CH48" i="7" l="1"/>
  <c r="DB1297" i="1"/>
  <c r="DB1309" i="1"/>
  <c r="CH84" i="7" s="1"/>
  <c r="DB1173" i="1"/>
  <c r="DB1177" i="1" s="1"/>
  <c r="CH22" i="7"/>
  <c r="CH47" i="7" l="1"/>
  <c r="DB1311" i="1"/>
  <c r="CH49" i="7" s="1"/>
  <c r="DB1299" i="1"/>
  <c r="DB1318" i="1"/>
  <c r="DB1320" i="1" s="1"/>
  <c r="DB1325" i="1"/>
  <c r="DB1327" i="1" l="1"/>
  <c r="DB1301" i="1"/>
  <c r="DB1307" i="1"/>
  <c r="CH24" i="7"/>
  <c r="DC1221" i="1"/>
  <c r="DB1223" i="1"/>
  <c r="CH82" i="7" s="1"/>
  <c r="DB1181" i="1"/>
  <c r="CH26" i="7" l="1"/>
  <c r="DB1184" i="1"/>
  <c r="CI44" i="7"/>
  <c r="DC1235" i="1"/>
  <c r="CH83" i="7"/>
  <c r="DC1293" i="1"/>
  <c r="CI45" i="7" l="1"/>
  <c r="DC1268" i="1"/>
  <c r="DC1237" i="1"/>
  <c r="CH72" i="7"/>
  <c r="DC1279" i="1" l="1"/>
  <c r="DC1270" i="1"/>
  <c r="DC1281" i="1" l="1"/>
  <c r="DC1295" i="1"/>
  <c r="CI46" i="7" l="1"/>
  <c r="DC1303" i="1"/>
  <c r="DC1168" i="1" l="1"/>
  <c r="DC1305" i="1"/>
  <c r="DC1309" i="1" s="1"/>
  <c r="CI84" i="7" s="1"/>
  <c r="CI48" i="7" l="1"/>
  <c r="DC1297" i="1"/>
  <c r="DC1173" i="1"/>
  <c r="DC1177" i="1" s="1"/>
  <c r="CI22" i="7"/>
  <c r="CI47" i="7" l="1"/>
  <c r="DC1311" i="1"/>
  <c r="CI49" i="7" s="1"/>
  <c r="DC1299" i="1"/>
  <c r="DC1318" i="1"/>
  <c r="DC1320" i="1" s="1"/>
  <c r="DC1325" i="1"/>
  <c r="DC1327" i="1" l="1"/>
  <c r="DC1301" i="1"/>
  <c r="DC1307" i="1"/>
  <c r="DD1221" i="1"/>
  <c r="CI24" i="7"/>
  <c r="DC1223" i="1"/>
  <c r="CI82" i="7" s="1"/>
  <c r="DC1181" i="1"/>
  <c r="CI26" i="7" l="1"/>
  <c r="DC1184" i="1"/>
  <c r="DD1235" i="1"/>
  <c r="CJ44" i="7"/>
  <c r="DD1293" i="1"/>
  <c r="CI83" i="7"/>
  <c r="CJ45" i="7" l="1"/>
  <c r="DD1268" i="1"/>
  <c r="DD1237" i="1"/>
  <c r="CI72" i="7"/>
  <c r="DD1279" i="1" l="1"/>
  <c r="DD1270" i="1"/>
  <c r="DD1281" i="1" l="1"/>
  <c r="DD1295" i="1"/>
  <c r="CJ46" i="7" l="1"/>
  <c r="DD1303" i="1"/>
  <c r="DD1168" i="1" l="1"/>
  <c r="DD1305" i="1"/>
  <c r="DD1309" i="1" s="1"/>
  <c r="CJ84" i="7" s="1"/>
  <c r="CJ48" i="7" l="1"/>
  <c r="DD1297" i="1"/>
  <c r="DD1173" i="1"/>
  <c r="DD1177" i="1" s="1"/>
  <c r="CJ22" i="7"/>
  <c r="CJ47" i="7" l="1"/>
  <c r="DD1311" i="1"/>
  <c r="CJ49" i="7" s="1"/>
  <c r="DD1299" i="1"/>
  <c r="DD1318" i="1"/>
  <c r="DD1320" i="1" s="1"/>
  <c r="DD1325" i="1"/>
  <c r="DD1327" i="1" l="1"/>
  <c r="DD1301" i="1"/>
  <c r="DD1307" i="1"/>
  <c r="DE1221" i="1"/>
  <c r="CJ24" i="7"/>
  <c r="DD1223" i="1"/>
  <c r="CJ82" i="7" s="1"/>
  <c r="DD1181" i="1"/>
  <c r="CJ26" i="7" l="1"/>
  <c r="DD1184" i="1"/>
  <c r="DE1235" i="1"/>
  <c r="CK44" i="7"/>
  <c r="CJ83" i="7"/>
  <c r="DE1293" i="1"/>
  <c r="CK45" i="7" l="1"/>
  <c r="DE1268" i="1"/>
  <c r="DE1237" i="1"/>
  <c r="CJ72" i="7"/>
  <c r="DE1279" i="1" l="1"/>
  <c r="DE1270" i="1"/>
  <c r="DE1281" i="1" l="1"/>
  <c r="DE1295" i="1"/>
  <c r="CK46" i="7" l="1"/>
  <c r="DE1303" i="1"/>
  <c r="DE1168" i="1" l="1"/>
  <c r="DE1305" i="1"/>
  <c r="DE1309" i="1" s="1"/>
  <c r="CK84" i="7" s="1"/>
  <c r="CK48" i="7" l="1"/>
  <c r="DE1297" i="1"/>
  <c r="DE1173" i="1"/>
  <c r="DE1177" i="1" s="1"/>
  <c r="CK22" i="7"/>
  <c r="DE1181" i="1" l="1"/>
  <c r="CK24" i="7"/>
  <c r="DF1221" i="1"/>
  <c r="DE1223" i="1"/>
  <c r="CK82" i="7" s="1"/>
  <c r="CK47" i="7"/>
  <c r="DE1325" i="1"/>
  <c r="DE1311" i="1"/>
  <c r="CK49" i="7" s="1"/>
  <c r="DE1299" i="1"/>
  <c r="DE1318" i="1"/>
  <c r="DE1320" i="1" s="1"/>
  <c r="DE1327" i="1" l="1"/>
  <c r="DF1235" i="1"/>
  <c r="AH11" i="6" s="1"/>
  <c r="M20" i="19" s="1"/>
  <c r="CL44" i="7"/>
  <c r="DE1301" i="1"/>
  <c r="DE1307" i="1"/>
  <c r="CK26" i="7"/>
  <c r="DE1184" i="1"/>
  <c r="DF1293" i="1" l="1"/>
  <c r="CK83" i="7"/>
  <c r="M44" i="5"/>
  <c r="DF1268" i="1"/>
  <c r="CL45" i="7"/>
  <c r="DF1237" i="1"/>
  <c r="CK72" i="7"/>
  <c r="DF1279" i="1" l="1"/>
  <c r="AH37" i="6"/>
  <c r="DF1270" i="1"/>
  <c r="AH61" i="6"/>
  <c r="M45" i="5"/>
  <c r="AH43" i="6" l="1"/>
  <c r="DF1281" i="1"/>
  <c r="DF1295" i="1"/>
  <c r="CL46" i="7" l="1"/>
  <c r="DF1303" i="1"/>
  <c r="DF1168" i="1" l="1"/>
  <c r="DF1305" i="1"/>
  <c r="CL22" i="7" l="1"/>
  <c r="DF1173" i="1"/>
  <c r="DF1177" i="1" s="1"/>
  <c r="CL48" i="7"/>
  <c r="DF1297" i="1"/>
  <c r="DF1309" i="1"/>
  <c r="CL84" i="7" s="1"/>
  <c r="DG1221" i="1" l="1"/>
  <c r="CL47" i="7"/>
  <c r="DF1325" i="1"/>
  <c r="DF1311" i="1"/>
  <c r="DF1299" i="1"/>
  <c r="DF1318" i="1"/>
  <c r="M22" i="5"/>
  <c r="M84" i="5"/>
  <c r="DG1235" i="1" l="1"/>
  <c r="CM44" i="7"/>
  <c r="CL24" i="7"/>
  <c r="DF1223" i="1"/>
  <c r="CL82" i="7" s="1"/>
  <c r="AH52" i="6"/>
  <c r="M32" i="19" s="1"/>
  <c r="DF1320" i="1"/>
  <c r="DF1181" i="1"/>
  <c r="DF1301" i="1"/>
  <c r="DF1307" i="1"/>
  <c r="CL49" i="7"/>
  <c r="AH72" i="6"/>
  <c r="DF1327" i="1"/>
  <c r="DG1268" i="1" l="1"/>
  <c r="CM45" i="7"/>
  <c r="DG1237" i="1"/>
  <c r="M49" i="5"/>
  <c r="M82" i="5"/>
  <c r="CL83" i="7"/>
  <c r="DG1293" i="1"/>
  <c r="M24" i="5"/>
  <c r="CL26" i="7"/>
  <c r="AH70" i="6"/>
  <c r="DF1184" i="1"/>
  <c r="AH76" i="6"/>
  <c r="AH63" i="6"/>
  <c r="DG1279" i="1" l="1"/>
  <c r="DG1270" i="1"/>
  <c r="M83" i="5"/>
  <c r="CL72" i="7"/>
  <c r="AH74" i="6"/>
  <c r="M26" i="5"/>
  <c r="M46" i="5"/>
  <c r="DG1281" i="1" l="1"/>
  <c r="DG1295" i="1"/>
  <c r="M72" i="5"/>
  <c r="CM46" i="7" l="1"/>
  <c r="DG1303" i="1"/>
  <c r="DG1168" i="1" l="1"/>
  <c r="DG1305" i="1"/>
  <c r="CM22" i="7" l="1"/>
  <c r="DG1173" i="1"/>
  <c r="DG1309" i="1"/>
  <c r="CM84" i="7" s="1"/>
  <c r="CM48" i="7"/>
  <c r="DG1297" i="1"/>
  <c r="DG1177" i="1" l="1"/>
  <c r="DG1181" i="1" s="1"/>
  <c r="CM47" i="7"/>
  <c r="DG1318" i="1"/>
  <c r="DG1299" i="1"/>
  <c r="DG1325" i="1"/>
  <c r="DG1311" i="1"/>
  <c r="DG1223" i="1" l="1"/>
  <c r="CM82" i="7" s="1"/>
  <c r="DH1221" i="1"/>
  <c r="CM24" i="7"/>
  <c r="DG1327" i="1"/>
  <c r="DG1301" i="1"/>
  <c r="DG1307" i="1"/>
  <c r="CM26" i="7"/>
  <c r="DG1184" i="1"/>
  <c r="DG1320" i="1"/>
  <c r="CM49" i="7"/>
  <c r="DH1235" i="1" l="1"/>
  <c r="CN44" i="7"/>
  <c r="CM83" i="7"/>
  <c r="DH1293" i="1"/>
  <c r="CM72" i="7"/>
  <c r="DH1237" i="1" l="1"/>
  <c r="DH1268" i="1"/>
  <c r="CN45" i="7"/>
  <c r="DH1279" i="1" l="1"/>
  <c r="DH1270" i="1"/>
  <c r="DH1281" i="1" l="1"/>
  <c r="DH1295" i="1"/>
  <c r="M48" i="5"/>
  <c r="DH1303" i="1" l="1"/>
  <c r="CN46" i="7"/>
  <c r="DH1168" i="1" l="1"/>
  <c r="DH1305" i="1"/>
  <c r="CN48" i="7" l="1"/>
  <c r="DH1297" i="1"/>
  <c r="DH1309" i="1"/>
  <c r="CN84" i="7" s="1"/>
  <c r="DH1173" i="1"/>
  <c r="CN22" i="7"/>
  <c r="DH1177" i="1" l="1"/>
  <c r="DH1311" i="1"/>
  <c r="CN49" i="7" s="1"/>
  <c r="DH1299" i="1"/>
  <c r="DH1325" i="1"/>
  <c r="DH1327" i="1" s="1"/>
  <c r="DH1318" i="1"/>
  <c r="DH1320" i="1" s="1"/>
  <c r="CN47" i="7"/>
  <c r="DI1221" i="1" l="1"/>
  <c r="CN24" i="7"/>
  <c r="DH1223" i="1"/>
  <c r="CN82" i="7" s="1"/>
  <c r="DH1307" i="1"/>
  <c r="DH1301" i="1"/>
  <c r="DH1181" i="1"/>
  <c r="CN26" i="7" l="1"/>
  <c r="DH1184" i="1"/>
  <c r="CN72" i="7" s="1"/>
  <c r="CN83" i="7"/>
  <c r="DI1293" i="1"/>
  <c r="CO44" i="7"/>
  <c r="DI1235" i="1"/>
  <c r="CO45" i="7" l="1"/>
  <c r="DI1268" i="1"/>
  <c r="DI1237" i="1"/>
  <c r="DI1279" i="1" l="1"/>
  <c r="DI1270" i="1"/>
  <c r="DI1281" i="1" l="1"/>
  <c r="DI1295" i="1"/>
  <c r="CO46" i="7" l="1"/>
  <c r="DI1303" i="1"/>
  <c r="DI1168" i="1" l="1"/>
  <c r="DI1305" i="1"/>
  <c r="CO48" i="7" l="1"/>
  <c r="DI1297" i="1"/>
  <c r="DI1309" i="1"/>
  <c r="CO84" i="7" s="1"/>
  <c r="DI1173" i="1"/>
  <c r="CO22" i="7"/>
  <c r="DI1177" i="1" l="1"/>
  <c r="CO47" i="7"/>
  <c r="DI1311" i="1"/>
  <c r="CO49" i="7" s="1"/>
  <c r="DI1325" i="1"/>
  <c r="DI1327" i="1" s="1"/>
  <c r="DI1318" i="1"/>
  <c r="DI1320" i="1" s="1"/>
  <c r="DI1299" i="1"/>
  <c r="DJ1221" i="1" l="1"/>
  <c r="CO24" i="7"/>
  <c r="DI1223" i="1"/>
  <c r="CO82" i="7" s="1"/>
  <c r="DI1301" i="1"/>
  <c r="DI1307" i="1"/>
  <c r="DI1181" i="1"/>
  <c r="CO26" i="7" l="1"/>
  <c r="DI1184" i="1"/>
  <c r="DJ1293" i="1"/>
  <c r="CO83" i="7"/>
  <c r="DJ1235" i="1"/>
  <c r="CP44" i="7"/>
  <c r="DJ1268" i="1" l="1"/>
  <c r="CP45" i="7"/>
  <c r="DJ1237" i="1"/>
  <c r="CO72" i="7"/>
  <c r="M47" i="5"/>
  <c r="DJ1279" i="1" l="1"/>
  <c r="DJ1270" i="1"/>
  <c r="DJ1281" i="1" l="1"/>
  <c r="DJ1295" i="1"/>
  <c r="CP46" i="7" l="1"/>
  <c r="DJ1303" i="1"/>
  <c r="DJ1168" i="1" l="1"/>
  <c r="DJ1305" i="1"/>
  <c r="DJ1309" i="1" l="1"/>
  <c r="CP84" i="7" s="1"/>
  <c r="CP48" i="7"/>
  <c r="DJ1297" i="1"/>
  <c r="CP22" i="7"/>
  <c r="DJ1173" i="1"/>
  <c r="CP47" i="7" l="1"/>
  <c r="DJ1311" i="1"/>
  <c r="CP49" i="7" s="1"/>
  <c r="DJ1299" i="1"/>
  <c r="DJ1325" i="1"/>
  <c r="DJ1327" i="1" s="1"/>
  <c r="DJ1318" i="1"/>
  <c r="DJ1320" i="1" s="1"/>
  <c r="DJ1177" i="1"/>
  <c r="DJ1181" i="1" s="1"/>
  <c r="DJ1301" i="1" l="1"/>
  <c r="DJ1307" i="1"/>
  <c r="CP26" i="7"/>
  <c r="DJ1184" i="1"/>
  <c r="CP24" i="7"/>
  <c r="DK1221" i="1"/>
  <c r="DJ1223" i="1"/>
  <c r="CP82" i="7" s="1"/>
  <c r="CP72" i="7" l="1"/>
  <c r="DK1235" i="1"/>
  <c r="CQ44" i="7"/>
  <c r="DK1293" i="1"/>
  <c r="CP83" i="7"/>
  <c r="DK1268" i="1" l="1"/>
  <c r="CQ45" i="7"/>
  <c r="DK1237" i="1"/>
  <c r="DK1279" i="1" l="1"/>
  <c r="DK1270" i="1"/>
  <c r="DK1281" i="1" l="1"/>
  <c r="DK1295" i="1"/>
  <c r="CQ46" i="7" l="1"/>
  <c r="DK1303" i="1"/>
  <c r="DK1168" i="1" l="1"/>
  <c r="DK1305" i="1"/>
  <c r="DK1309" i="1" l="1"/>
  <c r="CQ84" i="7" s="1"/>
  <c r="CQ48" i="7"/>
  <c r="DK1297" i="1"/>
  <c r="DK1173" i="1"/>
  <c r="CQ22" i="7"/>
  <c r="DK1177" i="1" l="1"/>
  <c r="CQ47" i="7"/>
  <c r="DK1325" i="1"/>
  <c r="DK1327" i="1" s="1"/>
  <c r="DK1318" i="1"/>
  <c r="DK1320" i="1" s="1"/>
  <c r="DK1299" i="1"/>
  <c r="DK1311" i="1"/>
  <c r="CQ49" i="7" s="1"/>
  <c r="DK1301" i="1" l="1"/>
  <c r="DK1307" i="1"/>
  <c r="DL1221" i="1"/>
  <c r="CQ24" i="7"/>
  <c r="DK1223" i="1"/>
  <c r="CQ82" i="7" s="1"/>
  <c r="DK1181" i="1"/>
  <c r="CR44" i="7" l="1"/>
  <c r="DL1235" i="1"/>
  <c r="CQ26" i="7"/>
  <c r="DK1184" i="1"/>
  <c r="CQ83" i="7"/>
  <c r="DL1293" i="1"/>
  <c r="CQ72" i="7" l="1"/>
  <c r="DL1237" i="1"/>
  <c r="DL1268" i="1"/>
  <c r="CR45" i="7"/>
  <c r="DL1279" i="1" l="1"/>
  <c r="DL1270" i="1"/>
  <c r="DL1281" i="1" l="1"/>
  <c r="DL1295" i="1"/>
  <c r="DL1303" i="1" l="1"/>
  <c r="CR46" i="7"/>
  <c r="DL1168" i="1" l="1"/>
  <c r="DL1305" i="1"/>
  <c r="DL1309" i="1" l="1"/>
  <c r="CR84" i="7" s="1"/>
  <c r="CR48" i="7"/>
  <c r="DL1297" i="1"/>
  <c r="DL1173" i="1"/>
  <c r="CR22" i="7"/>
  <c r="DL1177" i="1" l="1"/>
  <c r="CR47" i="7"/>
  <c r="DL1325" i="1"/>
  <c r="DL1327" i="1" s="1"/>
  <c r="DL1311" i="1"/>
  <c r="CR49" i="7" s="1"/>
  <c r="DL1318" i="1"/>
  <c r="DL1320" i="1" s="1"/>
  <c r="DL1299" i="1"/>
  <c r="DL1301" i="1" l="1"/>
  <c r="DL1307" i="1"/>
  <c r="DM1221" i="1"/>
  <c r="CR24" i="7"/>
  <c r="DL1223" i="1"/>
  <c r="CR82" i="7" s="1"/>
  <c r="DL1181" i="1"/>
  <c r="DM1235" i="1" l="1"/>
  <c r="CS44" i="7"/>
  <c r="CR26" i="7"/>
  <c r="DL1184" i="1"/>
  <c r="CR83" i="7"/>
  <c r="DM1293" i="1"/>
  <c r="CR72" i="7" l="1"/>
  <c r="DM1268" i="1"/>
  <c r="CS45" i="7"/>
  <c r="DM1237" i="1"/>
  <c r="DM1279" i="1" l="1"/>
  <c r="DM1270" i="1"/>
  <c r="DM1281" i="1" l="1"/>
  <c r="DM1295" i="1"/>
  <c r="DM1303" i="1" l="1"/>
  <c r="CS46" i="7"/>
  <c r="DM1168" i="1" l="1"/>
  <c r="DM1305" i="1"/>
  <c r="DM1309" i="1" l="1"/>
  <c r="CS84" i="7" s="1"/>
  <c r="CS48" i="7"/>
  <c r="DM1297" i="1"/>
  <c r="DM1173" i="1"/>
  <c r="CS22" i="7"/>
  <c r="DM1177" i="1" l="1"/>
  <c r="CS47" i="7"/>
  <c r="DM1325" i="1"/>
  <c r="DM1327" i="1" s="1"/>
  <c r="DM1299" i="1"/>
  <c r="DM1318" i="1"/>
  <c r="DM1320" i="1" s="1"/>
  <c r="DM1311" i="1"/>
  <c r="CS49" i="7" s="1"/>
  <c r="DN1221" i="1" l="1"/>
  <c r="CS24" i="7"/>
  <c r="DM1223" i="1"/>
  <c r="CS82" i="7" s="1"/>
  <c r="DM1301" i="1"/>
  <c r="DM1307" i="1"/>
  <c r="DM1181" i="1"/>
  <c r="CS26" i="7" l="1"/>
  <c r="DM1184" i="1"/>
  <c r="DN1293" i="1"/>
  <c r="CS83" i="7"/>
  <c r="CT44" i="7"/>
  <c r="DN1235" i="1"/>
  <c r="DN1237" i="1" l="1"/>
  <c r="DN1268" i="1"/>
  <c r="CT45" i="7"/>
  <c r="CS72" i="7"/>
  <c r="DN1279" i="1" l="1"/>
  <c r="DN1270" i="1"/>
  <c r="DN1281" i="1" l="1"/>
  <c r="DN1295" i="1"/>
  <c r="DN1303" i="1" l="1"/>
  <c r="CT46" i="7"/>
  <c r="DN1168" i="1" l="1"/>
  <c r="DN1305" i="1"/>
  <c r="DN1309" i="1" l="1"/>
  <c r="CT84" i="7" s="1"/>
  <c r="CT48" i="7"/>
  <c r="DN1297" i="1"/>
  <c r="DN1173" i="1"/>
  <c r="CT22" i="7"/>
  <c r="DN1177" i="1" l="1"/>
  <c r="CT47" i="7"/>
  <c r="DN1325" i="1"/>
  <c r="DN1327" i="1" s="1"/>
  <c r="DN1311" i="1"/>
  <c r="CT49" i="7" s="1"/>
  <c r="DN1299" i="1"/>
  <c r="DN1318" i="1"/>
  <c r="DN1320" i="1" s="1"/>
  <c r="DN1301" i="1" l="1"/>
  <c r="DN1307" i="1"/>
  <c r="DO1221" i="1"/>
  <c r="CT24" i="7"/>
  <c r="DN1223" i="1"/>
  <c r="CT82" i="7" s="1"/>
  <c r="DN1181" i="1"/>
  <c r="DO1235" i="1" l="1"/>
  <c r="CU44" i="7"/>
  <c r="CT26" i="7"/>
  <c r="DN1184" i="1"/>
  <c r="CT83" i="7"/>
  <c r="DO1293" i="1"/>
  <c r="CT72" i="7" l="1"/>
  <c r="CU45" i="7"/>
  <c r="DO1268" i="1"/>
  <c r="DO1237" i="1"/>
  <c r="DO1279" i="1" l="1"/>
  <c r="DO1270" i="1"/>
  <c r="DO1281" i="1" l="1"/>
  <c r="DO1295" i="1"/>
  <c r="CU46" i="7" l="1"/>
  <c r="DO1303" i="1"/>
  <c r="DO1168" i="1" l="1"/>
  <c r="DO1305" i="1"/>
  <c r="DO1309" i="1" l="1"/>
  <c r="CU84" i="7" s="1"/>
  <c r="CU48" i="7"/>
  <c r="DO1297" i="1"/>
  <c r="CU22" i="7"/>
  <c r="DO1173" i="1"/>
  <c r="CU47" i="7" l="1"/>
  <c r="DO1299" i="1"/>
  <c r="DO1325" i="1"/>
  <c r="DO1327" i="1" s="1"/>
  <c r="DO1311" i="1"/>
  <c r="CU49" i="7" s="1"/>
  <c r="DO1318" i="1"/>
  <c r="DO1320" i="1" s="1"/>
  <c r="DO1177" i="1"/>
  <c r="DP1221" i="1" l="1"/>
  <c r="CU24" i="7"/>
  <c r="DO1223" i="1"/>
  <c r="CU82" i="7" s="1"/>
  <c r="DO1181" i="1"/>
  <c r="DO1301" i="1"/>
  <c r="DO1307" i="1"/>
  <c r="CU26" i="7" l="1"/>
  <c r="DO1184" i="1"/>
  <c r="DP1293" i="1"/>
  <c r="CU83" i="7"/>
  <c r="DP1235" i="1"/>
  <c r="CV44" i="7"/>
  <c r="DP1268" i="1" l="1"/>
  <c r="CV45" i="7"/>
  <c r="DP1237" i="1"/>
  <c r="CU72" i="7"/>
  <c r="DP1279" i="1" l="1"/>
  <c r="DP1270" i="1"/>
  <c r="DP1281" i="1" l="1"/>
  <c r="DP1295" i="1"/>
  <c r="CV46" i="7" l="1"/>
  <c r="DP1303" i="1"/>
  <c r="DP1168" i="1" l="1"/>
  <c r="DP1305" i="1"/>
  <c r="DP1309" i="1" s="1"/>
  <c r="CV84" i="7" s="1"/>
  <c r="CV48" i="7" l="1"/>
  <c r="DP1297" i="1"/>
  <c r="DP1173" i="1"/>
  <c r="CV22" i="7"/>
  <c r="DP1177" i="1" l="1"/>
  <c r="CV47" i="7"/>
  <c r="DP1318" i="1"/>
  <c r="DP1320" i="1" s="1"/>
  <c r="DP1299" i="1"/>
  <c r="DP1325" i="1"/>
  <c r="DP1327" i="1" s="1"/>
  <c r="DP1311" i="1"/>
  <c r="CV49" i="7" s="1"/>
  <c r="DP1301" i="1" l="1"/>
  <c r="DP1307" i="1"/>
  <c r="DQ1221" i="1"/>
  <c r="CV24" i="7"/>
  <c r="DP1223" i="1"/>
  <c r="CV82" i="7" s="1"/>
  <c r="DP1181" i="1"/>
  <c r="CV26" i="7" l="1"/>
  <c r="DP1184" i="1"/>
  <c r="CW44" i="7"/>
  <c r="DQ1235" i="1"/>
  <c r="CV83" i="7"/>
  <c r="DQ1293" i="1"/>
  <c r="DQ1268" i="1" l="1"/>
  <c r="CW45" i="7"/>
  <c r="DQ1237" i="1"/>
  <c r="CV72" i="7"/>
  <c r="DQ1279" i="1" l="1"/>
  <c r="DQ1270" i="1"/>
  <c r="DQ1281" i="1" l="1"/>
  <c r="DQ1295" i="1"/>
  <c r="CW46" i="7" l="1"/>
  <c r="DQ1303" i="1"/>
  <c r="DQ1168" i="1" l="1"/>
  <c r="DQ1305" i="1"/>
  <c r="DQ1309" i="1" s="1"/>
  <c r="CW84" i="7" s="1"/>
  <c r="CW48" i="7" l="1"/>
  <c r="DQ1297" i="1"/>
  <c r="CW22" i="7"/>
  <c r="DQ1173" i="1"/>
  <c r="DQ1177" i="1" l="1"/>
  <c r="CW47" i="7"/>
  <c r="DQ1325" i="1"/>
  <c r="DQ1327" i="1" s="1"/>
  <c r="DQ1299" i="1"/>
  <c r="DQ1311" i="1"/>
  <c r="CW49" i="7" s="1"/>
  <c r="DQ1318" i="1"/>
  <c r="DQ1320" i="1" s="1"/>
  <c r="CW24" i="7" l="1"/>
  <c r="DR1221" i="1"/>
  <c r="DQ1223" i="1"/>
  <c r="CW82" i="7" s="1"/>
  <c r="DQ1301" i="1"/>
  <c r="DQ1307" i="1"/>
  <c r="DQ1181" i="1"/>
  <c r="DR1293" i="1" l="1"/>
  <c r="CW83" i="7"/>
  <c r="CW26" i="7"/>
  <c r="DQ1184" i="1"/>
  <c r="CX44" i="7"/>
  <c r="DR1235" i="1"/>
  <c r="N44" i="5" l="1"/>
  <c r="CX45" i="7"/>
  <c r="DR1268" i="1"/>
  <c r="AI11" i="6"/>
  <c r="N20" i="19" s="1"/>
  <c r="DR1237" i="1"/>
  <c r="CW72" i="7"/>
  <c r="DR1279" i="1" l="1"/>
  <c r="AI37" i="6"/>
  <c r="DR1270" i="1"/>
  <c r="N45" i="5"/>
  <c r="AI61" i="6"/>
  <c r="AI43" i="6" l="1"/>
  <c r="DR1281" i="1"/>
  <c r="DR1295" i="1"/>
  <c r="CX46" i="7" l="1"/>
  <c r="DR1303" i="1"/>
  <c r="DR1168" i="1" l="1"/>
  <c r="DR1305" i="1"/>
  <c r="DR1309" i="1" l="1"/>
  <c r="CX84" i="7" s="1"/>
  <c r="N84" i="5" s="1"/>
  <c r="CX48" i="7"/>
  <c r="DR1297" i="1"/>
  <c r="CX22" i="7"/>
  <c r="DR1173" i="1"/>
  <c r="DR1177" i="1" l="1"/>
  <c r="CX47" i="7"/>
  <c r="DR1299" i="1"/>
  <c r="DR1325" i="1"/>
  <c r="DR1327" i="1" s="1"/>
  <c r="DR1311" i="1"/>
  <c r="CX49" i="7" s="1"/>
  <c r="DR1318" i="1"/>
  <c r="DR1320" i="1" s="1"/>
  <c r="DR1301" i="1" l="1"/>
  <c r="DR1307" i="1"/>
  <c r="CX24" i="7"/>
  <c r="DS1221" i="1"/>
  <c r="DR1223" i="1"/>
  <c r="CX82" i="7" s="1"/>
  <c r="N82" i="5" s="1"/>
  <c r="AI76" i="6"/>
  <c r="DR1181" i="1"/>
  <c r="CX26" i="7" l="1"/>
  <c r="DR1184" i="1"/>
  <c r="CY44" i="7"/>
  <c r="DS1235" i="1"/>
  <c r="DS1293" i="1"/>
  <c r="CX83" i="7"/>
  <c r="N83" i="5" s="1"/>
  <c r="AI74" i="6" l="1"/>
  <c r="CX72" i="7"/>
  <c r="N72" i="5" s="1"/>
  <c r="CY45" i="7"/>
  <c r="DS1268" i="1"/>
  <c r="DS1237" i="1"/>
  <c r="DS1279" i="1" l="1"/>
  <c r="DS1270" i="1"/>
  <c r="DS1281" i="1" l="1"/>
  <c r="DS1295" i="1"/>
  <c r="DS1303" i="1" l="1"/>
  <c r="CY46" i="7"/>
  <c r="DS1168" i="1" l="1"/>
  <c r="DS1305" i="1"/>
  <c r="DS1309" i="1" l="1"/>
  <c r="CY84" i="7" s="1"/>
  <c r="CY48" i="7"/>
  <c r="DS1297" i="1"/>
  <c r="CY22" i="7"/>
  <c r="DS1173" i="1"/>
  <c r="DS1177" i="1" l="1"/>
  <c r="CY47" i="7"/>
  <c r="DS1325" i="1"/>
  <c r="DS1327" i="1" s="1"/>
  <c r="DS1311" i="1"/>
  <c r="CY49" i="7" s="1"/>
  <c r="DS1318" i="1"/>
  <c r="DS1320" i="1" s="1"/>
  <c r="DS1299" i="1"/>
  <c r="DS1301" i="1" l="1"/>
  <c r="DS1307" i="1"/>
  <c r="DT1221" i="1"/>
  <c r="CY24" i="7"/>
  <c r="DS1223" i="1"/>
  <c r="CY82" i="7" s="1"/>
  <c r="DS1181" i="1"/>
  <c r="CY26" i="7" l="1"/>
  <c r="DS1184" i="1"/>
  <c r="DT1293" i="1"/>
  <c r="CY83" i="7"/>
  <c r="CZ44" i="7"/>
  <c r="DT1235" i="1"/>
  <c r="DT1268" i="1" l="1"/>
  <c r="CZ45" i="7"/>
  <c r="DT1237" i="1"/>
  <c r="CY72" i="7"/>
  <c r="DT1279" i="1" l="1"/>
  <c r="DT1270" i="1"/>
  <c r="DT1281" i="1" l="1"/>
  <c r="DT1295" i="1"/>
  <c r="CZ46" i="7" l="1"/>
  <c r="DT1303" i="1"/>
  <c r="DT1168" i="1" l="1"/>
  <c r="DT1305" i="1"/>
  <c r="DT1309" i="1" s="1"/>
  <c r="CZ84" i="7" s="1"/>
  <c r="CZ48" i="7" l="1"/>
  <c r="DT1297" i="1"/>
  <c r="CZ22" i="7"/>
  <c r="DT1173" i="1"/>
  <c r="DT1177" i="1" l="1"/>
  <c r="CZ47" i="7"/>
  <c r="DT1325" i="1"/>
  <c r="DT1327" i="1" s="1"/>
  <c r="DT1299" i="1"/>
  <c r="DT1311" i="1"/>
  <c r="CZ49" i="7" s="1"/>
  <c r="DT1318" i="1"/>
  <c r="DT1320" i="1" s="1"/>
  <c r="CZ24" i="7" l="1"/>
  <c r="DU1221" i="1"/>
  <c r="DT1223" i="1"/>
  <c r="CZ82" i="7" s="1"/>
  <c r="DT1301" i="1"/>
  <c r="DT1307" i="1"/>
  <c r="DT1181" i="1"/>
  <c r="DA44" i="7" l="1"/>
  <c r="DU1235" i="1"/>
  <c r="CZ26" i="7"/>
  <c r="DT1184" i="1"/>
  <c r="DU1293" i="1"/>
  <c r="CZ83" i="7"/>
  <c r="CZ72" i="7" l="1"/>
  <c r="DU1237" i="1"/>
  <c r="DA45" i="7"/>
  <c r="DU1268" i="1"/>
  <c r="DU1270" i="1" l="1"/>
  <c r="DU1279" i="1"/>
  <c r="DU1281" i="1" l="1"/>
  <c r="DU1295" i="1"/>
  <c r="DA46" i="7" l="1"/>
  <c r="DU1303" i="1"/>
  <c r="DU1168" i="1" l="1"/>
  <c r="DU1305" i="1"/>
  <c r="DU1309" i="1" s="1"/>
  <c r="DA84" i="7" s="1"/>
  <c r="DA48" i="7" l="1"/>
  <c r="DU1297" i="1"/>
  <c r="DA22" i="7"/>
  <c r="DU1173" i="1"/>
  <c r="DU1177" i="1" l="1"/>
  <c r="DA47" i="7"/>
  <c r="DU1325" i="1"/>
  <c r="DU1327" i="1" s="1"/>
  <c r="DU1299" i="1"/>
  <c r="DU1318" i="1"/>
  <c r="DU1320" i="1" s="1"/>
  <c r="DU1311" i="1"/>
  <c r="DA49" i="7" s="1"/>
  <c r="DV1221" i="1" l="1"/>
  <c r="DA24" i="7"/>
  <c r="DU1223" i="1"/>
  <c r="DA82" i="7" s="1"/>
  <c r="DU1301" i="1"/>
  <c r="DU1307" i="1"/>
  <c r="DU1181" i="1"/>
  <c r="DA26" i="7" l="1"/>
  <c r="DU1184" i="1"/>
  <c r="DV1235" i="1"/>
  <c r="DB44" i="7"/>
  <c r="DV1293" i="1"/>
  <c r="DA83" i="7"/>
  <c r="DA72" i="7" l="1"/>
  <c r="DV1237" i="1"/>
  <c r="DB45" i="7"/>
  <c r="DV1268" i="1"/>
  <c r="DV1279" i="1" l="1"/>
  <c r="DV1270" i="1"/>
  <c r="DV1281" i="1" l="1"/>
  <c r="DV1295" i="1"/>
  <c r="DB46" i="7" l="1"/>
  <c r="DV1303" i="1"/>
  <c r="DV1168" i="1" l="1"/>
  <c r="DV1305" i="1"/>
  <c r="DV1309" i="1" s="1"/>
  <c r="DB84" i="7" s="1"/>
  <c r="DB48" i="7" l="1"/>
  <c r="DV1297" i="1"/>
  <c r="DB22" i="7"/>
  <c r="DV1173" i="1"/>
  <c r="DV1177" i="1" l="1"/>
  <c r="DB47" i="7"/>
  <c r="DV1325" i="1"/>
  <c r="DV1327" i="1" s="1"/>
  <c r="DV1299" i="1"/>
  <c r="DV1311" i="1"/>
  <c r="DB49" i="7" s="1"/>
  <c r="DV1318" i="1"/>
  <c r="DV1320" i="1" s="1"/>
  <c r="DW1221" i="1" l="1"/>
  <c r="DB24" i="7"/>
  <c r="DV1223" i="1"/>
  <c r="DB82" i="7" s="1"/>
  <c r="DV1301" i="1"/>
  <c r="DV1307" i="1"/>
  <c r="DV1181" i="1"/>
  <c r="DB26" i="7" l="1"/>
  <c r="DV1184" i="1"/>
  <c r="DC44" i="7"/>
  <c r="DW1235" i="1"/>
  <c r="DB83" i="7"/>
  <c r="DW1293" i="1"/>
  <c r="DW1237" i="1" l="1"/>
  <c r="DC45" i="7"/>
  <c r="DW1268" i="1"/>
  <c r="DB72" i="7"/>
  <c r="DW1279" i="1" l="1"/>
  <c r="DW1270" i="1"/>
  <c r="DW1281" i="1" l="1"/>
  <c r="DW1295" i="1"/>
  <c r="DC46" i="7" l="1"/>
  <c r="DW1303" i="1"/>
  <c r="DW1168" i="1" l="1"/>
  <c r="DW1305" i="1"/>
  <c r="DW1309" i="1" l="1"/>
  <c r="DC84" i="7" s="1"/>
  <c r="DC48" i="7"/>
  <c r="DW1297" i="1"/>
  <c r="DC22" i="7"/>
  <c r="DW1173" i="1"/>
  <c r="DW1177" i="1" l="1"/>
  <c r="DC47" i="7"/>
  <c r="DW1299" i="1"/>
  <c r="DW1325" i="1"/>
  <c r="DW1327" i="1" s="1"/>
  <c r="DW1311" i="1"/>
  <c r="DC49" i="7" s="1"/>
  <c r="DW1318" i="1"/>
  <c r="DW1320" i="1" s="1"/>
  <c r="DW1301" i="1" l="1"/>
  <c r="DW1307" i="1"/>
  <c r="DC24" i="7"/>
  <c r="DX1221" i="1"/>
  <c r="DW1223" i="1"/>
  <c r="DC82" i="7" s="1"/>
  <c r="DW1181" i="1"/>
  <c r="DX1235" i="1" l="1"/>
  <c r="DD44" i="7"/>
  <c r="DC26" i="7"/>
  <c r="DW1184" i="1"/>
  <c r="DX1293" i="1"/>
  <c r="DC83" i="7"/>
  <c r="DC72" i="7" l="1"/>
  <c r="DD45" i="7"/>
  <c r="DX1268" i="1"/>
  <c r="DX1237" i="1"/>
  <c r="DX1279" i="1" l="1"/>
  <c r="DX1270" i="1"/>
  <c r="DX1281" i="1" l="1"/>
  <c r="DX1295" i="1"/>
  <c r="DX1303" i="1" l="1"/>
  <c r="DD46" i="7"/>
  <c r="DX1168" i="1" l="1"/>
  <c r="DX1305" i="1"/>
  <c r="DX1309" i="1" l="1"/>
  <c r="DD84" i="7" s="1"/>
  <c r="DD48" i="7"/>
  <c r="DX1297" i="1"/>
  <c r="DD22" i="7"/>
  <c r="DX1173" i="1"/>
  <c r="DX1177" i="1" l="1"/>
  <c r="DD47" i="7"/>
  <c r="DX1325" i="1"/>
  <c r="DX1327" i="1" s="1"/>
  <c r="DX1318" i="1"/>
  <c r="DX1320" i="1" s="1"/>
  <c r="DX1299" i="1"/>
  <c r="DX1311" i="1"/>
  <c r="DD49" i="7" s="1"/>
  <c r="DD24" i="7" l="1"/>
  <c r="DY1221" i="1"/>
  <c r="DX1223" i="1"/>
  <c r="DD82" i="7" s="1"/>
  <c r="DX1301" i="1"/>
  <c r="DX1307" i="1"/>
  <c r="DX1181" i="1"/>
  <c r="DD26" i="7" l="1"/>
  <c r="DX1184" i="1"/>
  <c r="DE44" i="7"/>
  <c r="DY1235" i="1"/>
  <c r="DD83" i="7"/>
  <c r="DY1293" i="1"/>
  <c r="DY1268" i="1" l="1"/>
  <c r="DE45" i="7"/>
  <c r="DY1237" i="1"/>
  <c r="DD72" i="7"/>
  <c r="DY1279" i="1" l="1"/>
  <c r="DY1270" i="1"/>
  <c r="DY1281" i="1" l="1"/>
  <c r="DY1295" i="1"/>
  <c r="DY1303" i="1" l="1"/>
  <c r="DE46" i="7"/>
  <c r="DY1168" i="1" l="1"/>
  <c r="DY1305" i="1"/>
  <c r="DY1309" i="1" l="1"/>
  <c r="DE84" i="7" s="1"/>
  <c r="DE48" i="7"/>
  <c r="DY1297" i="1"/>
  <c r="DE22" i="7"/>
  <c r="DY1173" i="1"/>
  <c r="DY1177" i="1" l="1"/>
  <c r="DE47" i="7"/>
  <c r="DY1318" i="1"/>
  <c r="DY1320" i="1" s="1"/>
  <c r="DY1325" i="1"/>
  <c r="DY1327" i="1" s="1"/>
  <c r="DY1311" i="1"/>
  <c r="DE49" i="7" s="1"/>
  <c r="DY1299" i="1"/>
  <c r="DY1301" i="1" l="1"/>
  <c r="DY1307" i="1"/>
  <c r="DE24" i="7"/>
  <c r="DZ1221" i="1"/>
  <c r="DY1223" i="1"/>
  <c r="DE82" i="7" s="1"/>
  <c r="DY1181" i="1"/>
  <c r="DF44" i="7" l="1"/>
  <c r="DZ1235" i="1"/>
  <c r="DE26" i="7"/>
  <c r="DY1184" i="1"/>
  <c r="DZ1293" i="1"/>
  <c r="DE83" i="7"/>
  <c r="DE72" i="7" l="1"/>
  <c r="DZ1237" i="1"/>
  <c r="DF45" i="7"/>
  <c r="DZ1268" i="1"/>
  <c r="DZ1279" i="1" l="1"/>
  <c r="DZ1270" i="1"/>
  <c r="DZ1281" i="1" l="1"/>
  <c r="DZ1295" i="1"/>
  <c r="DF46" i="7" l="1"/>
  <c r="DZ1303" i="1"/>
  <c r="DZ1168" i="1" l="1"/>
  <c r="DZ1305" i="1"/>
  <c r="DZ1309" i="1" l="1"/>
  <c r="DF84" i="7" s="1"/>
  <c r="DF48" i="7"/>
  <c r="DZ1297" i="1"/>
  <c r="DZ1173" i="1"/>
  <c r="DF22" i="7"/>
  <c r="DZ1177" i="1" l="1"/>
  <c r="DF47" i="7"/>
  <c r="DZ1325" i="1"/>
  <c r="DZ1327" i="1" s="1"/>
  <c r="DZ1299" i="1"/>
  <c r="DZ1311" i="1"/>
  <c r="DF49" i="7" s="1"/>
  <c r="DZ1318" i="1"/>
  <c r="DZ1320" i="1" s="1"/>
  <c r="DF24" i="7" l="1"/>
  <c r="EA1221" i="1"/>
  <c r="DZ1223" i="1"/>
  <c r="DF82" i="7" s="1"/>
  <c r="DZ1301" i="1"/>
  <c r="DZ1307" i="1"/>
  <c r="DZ1181" i="1"/>
  <c r="DF26" i="7" l="1"/>
  <c r="DZ1184" i="1"/>
  <c r="DG44" i="7"/>
  <c r="EA1235" i="1"/>
  <c r="EA1293" i="1"/>
  <c r="DF83" i="7"/>
  <c r="DG45" i="7" l="1"/>
  <c r="EA1268" i="1"/>
  <c r="EA1237" i="1"/>
  <c r="DF72" i="7"/>
  <c r="EA1279" i="1" l="1"/>
  <c r="EA1270" i="1"/>
  <c r="EA1281" i="1" l="1"/>
  <c r="EA1295" i="1"/>
  <c r="DG46" i="7" l="1"/>
  <c r="EA1303" i="1"/>
  <c r="EA1168" i="1" l="1"/>
  <c r="EA1305" i="1"/>
  <c r="DG48" i="7" l="1"/>
  <c r="EA1297" i="1"/>
  <c r="EA1309" i="1"/>
  <c r="DG84" i="7" s="1"/>
  <c r="DG22" i="7"/>
  <c r="EA1173" i="1"/>
  <c r="EA1177" i="1" l="1"/>
  <c r="DG47" i="7"/>
  <c r="EA1325" i="1"/>
  <c r="EA1327" i="1" s="1"/>
  <c r="EA1311" i="1"/>
  <c r="DG49" i="7" s="1"/>
  <c r="EA1318" i="1"/>
  <c r="EA1320" i="1" s="1"/>
  <c r="EA1299" i="1"/>
  <c r="EA1301" i="1" l="1"/>
  <c r="EA1307" i="1"/>
  <c r="EB1221" i="1"/>
  <c r="DG24" i="7"/>
  <c r="EA1223" i="1"/>
  <c r="DG82" i="7" s="1"/>
  <c r="EA1181" i="1"/>
  <c r="EB1235" i="1" l="1"/>
  <c r="DH44" i="7"/>
  <c r="DG26" i="7"/>
  <c r="EA1184" i="1"/>
  <c r="EB1293" i="1"/>
  <c r="DG83" i="7"/>
  <c r="DG72" i="7" l="1"/>
  <c r="DH45" i="7"/>
  <c r="EB1268" i="1"/>
  <c r="EB1237" i="1"/>
  <c r="EB1279" i="1" l="1"/>
  <c r="EB1270" i="1"/>
  <c r="EB1281" i="1" l="1"/>
  <c r="EB1295" i="1"/>
  <c r="DH46" i="7" l="1"/>
  <c r="EB1303" i="1"/>
  <c r="EB1168" i="1" l="1"/>
  <c r="EB1305" i="1"/>
  <c r="EB1309" i="1" l="1"/>
  <c r="DH84" i="7" s="1"/>
  <c r="DH48" i="7"/>
  <c r="EB1297" i="1"/>
  <c r="EB1173" i="1"/>
  <c r="DH22" i="7"/>
  <c r="EB1177" i="1" l="1"/>
  <c r="DH47" i="7"/>
  <c r="EB1325" i="1"/>
  <c r="EB1327" i="1" s="1"/>
  <c r="EB1299" i="1"/>
  <c r="EB1318" i="1"/>
  <c r="EB1320" i="1" s="1"/>
  <c r="EB1311" i="1"/>
  <c r="DH49" i="7" s="1"/>
  <c r="EC1221" i="1" l="1"/>
  <c r="DH24" i="7"/>
  <c r="EB1223" i="1"/>
  <c r="DH82" i="7" s="1"/>
  <c r="EB1301" i="1"/>
  <c r="EB1307" i="1"/>
  <c r="EB1181" i="1"/>
  <c r="DH26" i="7" l="1"/>
  <c r="EB1184" i="1"/>
  <c r="EC1235" i="1"/>
  <c r="DI44" i="7"/>
  <c r="EC1293" i="1"/>
  <c r="DH83" i="7"/>
  <c r="EC1268" i="1" l="1"/>
  <c r="DI45" i="7"/>
  <c r="EC1237" i="1"/>
  <c r="DH72" i="7"/>
  <c r="EC1279" i="1" l="1"/>
  <c r="EC1270" i="1"/>
  <c r="EC1281" i="1" l="1"/>
  <c r="EC1295" i="1"/>
  <c r="DI46" i="7" l="1"/>
  <c r="EC1303" i="1"/>
  <c r="EC1168" i="1" l="1"/>
  <c r="EC1305" i="1"/>
  <c r="DI48" i="7" l="1"/>
  <c r="EC1297" i="1"/>
  <c r="EC1309" i="1"/>
  <c r="DI84" i="7" s="1"/>
  <c r="EC1173" i="1"/>
  <c r="DI22" i="7"/>
  <c r="EC1177" i="1" l="1"/>
  <c r="DI47" i="7"/>
  <c r="EC1325" i="1"/>
  <c r="EC1327" i="1" s="1"/>
  <c r="EC1299" i="1"/>
  <c r="EC1311" i="1"/>
  <c r="DI49" i="7" s="1"/>
  <c r="EC1318" i="1"/>
  <c r="EC1320" i="1" s="1"/>
  <c r="DI24" i="7" l="1"/>
  <c r="ED1221" i="1"/>
  <c r="EC1223" i="1"/>
  <c r="DI82" i="7" s="1"/>
  <c r="EC1301" i="1"/>
  <c r="EC1307" i="1"/>
  <c r="EC1181" i="1"/>
  <c r="DI26" i="7" l="1"/>
  <c r="EC1184" i="1"/>
  <c r="DJ44" i="7"/>
  <c r="ED1235" i="1"/>
  <c r="ED1293" i="1"/>
  <c r="DI83" i="7"/>
  <c r="DJ45" i="7" l="1"/>
  <c r="ED1268" i="1"/>
  <c r="ED1237" i="1"/>
  <c r="DI72" i="7"/>
  <c r="ED1279" i="1" l="1"/>
  <c r="ED1270" i="1"/>
  <c r="ED1281" i="1" l="1"/>
  <c r="ED1295" i="1"/>
  <c r="DJ46" i="7" l="1"/>
  <c r="ED1303" i="1"/>
  <c r="ED1168" i="1" l="1"/>
  <c r="ED1305" i="1"/>
  <c r="ED1309" i="1" l="1"/>
  <c r="DJ84" i="7" s="1"/>
  <c r="O84" i="5" s="1"/>
  <c r="DJ48" i="7"/>
  <c r="ED1297" i="1"/>
  <c r="DJ22" i="7"/>
  <c r="ED1173" i="1"/>
  <c r="ED1177" i="1" l="1"/>
  <c r="DJ47" i="7"/>
  <c r="ED1325" i="1"/>
  <c r="ED1327" i="1" s="1"/>
  <c r="ED1299" i="1"/>
  <c r="ED1311" i="1"/>
  <c r="DJ49" i="7" s="1"/>
  <c r="ED1318" i="1"/>
  <c r="ED1320" i="1" s="1"/>
  <c r="AJ76" i="6" l="1"/>
  <c r="DJ24" i="7"/>
  <c r="EE1221" i="1"/>
  <c r="ED1223" i="1"/>
  <c r="DJ82" i="7" s="1"/>
  <c r="O82" i="5" s="1"/>
  <c r="ED1301" i="1"/>
  <c r="ED1307" i="1"/>
  <c r="ED1181" i="1"/>
  <c r="DJ83" i="7" l="1"/>
  <c r="O83" i="5" s="1"/>
  <c r="EE1293" i="1"/>
  <c r="DJ26" i="7"/>
  <c r="ED1184" i="1"/>
  <c r="EE1235" i="1"/>
  <c r="DK44" i="7"/>
  <c r="EE1268" i="1" l="1"/>
  <c r="DK45" i="7"/>
  <c r="EE1237" i="1"/>
  <c r="DJ72" i="7"/>
  <c r="O72" i="5" s="1"/>
  <c r="AJ74" i="6"/>
  <c r="EE1279" i="1" l="1"/>
  <c r="EE1270" i="1"/>
  <c r="EE1281" i="1" l="1"/>
  <c r="EE1295" i="1"/>
  <c r="DK46" i="7" l="1"/>
  <c r="EE1303" i="1"/>
  <c r="EE1168" i="1" l="1"/>
  <c r="EE1305" i="1"/>
  <c r="EE1309" i="1" l="1"/>
  <c r="DK84" i="7" s="1"/>
  <c r="DK48" i="7"/>
  <c r="EE1297" i="1"/>
  <c r="DK22" i="7"/>
  <c r="EE1173" i="1"/>
  <c r="EE1177" i="1" l="1"/>
  <c r="DK47" i="7"/>
  <c r="EE1299" i="1"/>
  <c r="EE1311" i="1"/>
  <c r="DK49" i="7" s="1"/>
  <c r="EE1325" i="1"/>
  <c r="EE1327" i="1" s="1"/>
  <c r="EE1318" i="1"/>
  <c r="EE1320" i="1" s="1"/>
  <c r="EE1301" i="1" l="1"/>
  <c r="EE1307" i="1"/>
  <c r="DK24" i="7"/>
  <c r="EF1221" i="1"/>
  <c r="EE1223" i="1"/>
  <c r="DK82" i="7" s="1"/>
  <c r="EE1181" i="1"/>
  <c r="DK26" i="7" l="1"/>
  <c r="EE1184" i="1"/>
  <c r="EF1235" i="1"/>
  <c r="DL44" i="7"/>
  <c r="EF1293" i="1"/>
  <c r="DK83" i="7"/>
  <c r="EF1237" i="1" l="1"/>
  <c r="EF1268" i="1"/>
  <c r="DL45" i="7"/>
  <c r="DK72" i="7"/>
  <c r="EF1279" i="1" l="1"/>
  <c r="EF1270" i="1"/>
  <c r="EF1281" i="1" l="1"/>
  <c r="EF1295" i="1"/>
  <c r="EF1303" i="1" l="1"/>
  <c r="DL46" i="7"/>
  <c r="EF1168" i="1" l="1"/>
  <c r="EF1305" i="1"/>
  <c r="DL48" i="7" l="1"/>
  <c r="EF1297" i="1"/>
  <c r="EF1309" i="1"/>
  <c r="DL84" i="7" s="1"/>
  <c r="DL22" i="7"/>
  <c r="EF1173" i="1"/>
  <c r="DL47" i="7" l="1"/>
  <c r="EF1318" i="1"/>
  <c r="EF1320" i="1" s="1"/>
  <c r="EF1325" i="1"/>
  <c r="EF1327" i="1" s="1"/>
  <c r="EF1299" i="1"/>
  <c r="EF1311" i="1"/>
  <c r="DL49" i="7" s="1"/>
  <c r="EF1177" i="1"/>
  <c r="EF1301" i="1" l="1"/>
  <c r="EF1307" i="1"/>
  <c r="EG1221" i="1"/>
  <c r="DL24" i="7"/>
  <c r="EF1223" i="1"/>
  <c r="DL82" i="7" s="1"/>
  <c r="EF1181" i="1"/>
  <c r="DL26" i="7" l="1"/>
  <c r="EF1184" i="1"/>
  <c r="DM44" i="7"/>
  <c r="EG1235" i="1"/>
  <c r="DL83" i="7"/>
  <c r="EG1293" i="1"/>
  <c r="DL72" i="7" l="1"/>
  <c r="EG1237" i="1"/>
  <c r="EG1268" i="1"/>
  <c r="DM45" i="7"/>
  <c r="EG1279" i="1" l="1"/>
  <c r="EG1270" i="1"/>
  <c r="EG1281" i="1" l="1"/>
  <c r="EG1295" i="1"/>
  <c r="DM46" i="7" l="1"/>
  <c r="EG1303" i="1"/>
  <c r="EG1168" i="1" l="1"/>
  <c r="EG1305" i="1"/>
  <c r="EG1309" i="1" l="1"/>
  <c r="DM84" i="7" s="1"/>
  <c r="DM48" i="7"/>
  <c r="EG1297" i="1"/>
  <c r="DM22" i="7"/>
  <c r="EG1173" i="1"/>
  <c r="EG1177" i="1" l="1"/>
  <c r="DM47" i="7"/>
  <c r="EG1325" i="1"/>
  <c r="EG1327" i="1" s="1"/>
  <c r="EG1299" i="1"/>
  <c r="EG1311" i="1"/>
  <c r="DM49" i="7" s="1"/>
  <c r="EG1318" i="1"/>
  <c r="EG1320" i="1" s="1"/>
  <c r="EH1221" i="1" l="1"/>
  <c r="DM24" i="7"/>
  <c r="EG1223" i="1"/>
  <c r="DM82" i="7" s="1"/>
  <c r="EG1301" i="1"/>
  <c r="EG1307" i="1"/>
  <c r="EG1181" i="1"/>
  <c r="DM26" i="7" l="1"/>
  <c r="EG1184" i="1"/>
  <c r="DN44" i="7"/>
  <c r="EH1235" i="1"/>
  <c r="DM83" i="7"/>
  <c r="EH1293" i="1"/>
  <c r="DM72" i="7" l="1"/>
  <c r="DN45" i="7"/>
  <c r="EH1268" i="1"/>
  <c r="EH1237" i="1"/>
  <c r="EH1279" i="1" l="1"/>
  <c r="EH1270" i="1"/>
  <c r="EH1281" i="1" l="1"/>
  <c r="EH1295" i="1"/>
  <c r="DN46" i="7" l="1"/>
  <c r="EH1303" i="1"/>
  <c r="EH1168" i="1" l="1"/>
  <c r="EH1305" i="1"/>
  <c r="EH1309" i="1" l="1"/>
  <c r="DN84" i="7" s="1"/>
  <c r="DN48" i="7"/>
  <c r="EH1297" i="1"/>
  <c r="DN22" i="7"/>
  <c r="EH1173" i="1"/>
  <c r="EH1177" i="1" l="1"/>
  <c r="DN47" i="7"/>
  <c r="EH1325" i="1"/>
  <c r="EH1327" i="1" s="1"/>
  <c r="EH1299" i="1"/>
  <c r="EH1311" i="1"/>
  <c r="DN49" i="7" s="1"/>
  <c r="EH1318" i="1"/>
  <c r="EH1320" i="1" s="1"/>
  <c r="EI1221" i="1" l="1"/>
  <c r="DN24" i="7"/>
  <c r="EH1223" i="1"/>
  <c r="DN82" i="7" s="1"/>
  <c r="EH1301" i="1"/>
  <c r="EH1307" i="1"/>
  <c r="EH1181" i="1"/>
  <c r="EI1235" i="1" l="1"/>
  <c r="DO44" i="7"/>
  <c r="DN26" i="7"/>
  <c r="EH1184" i="1"/>
  <c r="DN83" i="7"/>
  <c r="EI1293" i="1"/>
  <c r="DN72" i="7" l="1"/>
  <c r="DO45" i="7"/>
  <c r="EI1268" i="1"/>
  <c r="EI1237" i="1"/>
  <c r="EI1270" i="1" l="1"/>
  <c r="EI1279" i="1"/>
  <c r="EI1281" i="1" l="1"/>
  <c r="EI1295" i="1"/>
  <c r="DO46" i="7" l="1"/>
  <c r="EI1303" i="1"/>
  <c r="EI1168" i="1" l="1"/>
  <c r="EI1305" i="1"/>
  <c r="EI1309" i="1" s="1"/>
  <c r="DO84" i="7" s="1"/>
  <c r="DO48" i="7" l="1"/>
  <c r="EI1297" i="1"/>
  <c r="DO22" i="7"/>
  <c r="EI1173" i="1"/>
  <c r="EI1177" i="1" l="1"/>
  <c r="DO47" i="7"/>
  <c r="EI1299" i="1"/>
  <c r="EI1325" i="1"/>
  <c r="EI1327" i="1" s="1"/>
  <c r="EI1311" i="1"/>
  <c r="DO49" i="7" s="1"/>
  <c r="EI1318" i="1"/>
  <c r="EI1320" i="1" s="1"/>
  <c r="EI1301" i="1" l="1"/>
  <c r="EI1307" i="1"/>
  <c r="DO24" i="7"/>
  <c r="EJ1221" i="1"/>
  <c r="EI1223" i="1"/>
  <c r="DO82" i="7" s="1"/>
  <c r="EI1181" i="1"/>
  <c r="EJ1235" i="1" l="1"/>
  <c r="DP44" i="7"/>
  <c r="DO26" i="7"/>
  <c r="EI1184" i="1"/>
  <c r="EJ1293" i="1"/>
  <c r="DO83" i="7"/>
  <c r="DO72" i="7" l="1"/>
  <c r="DP45" i="7"/>
  <c r="EJ1268" i="1"/>
  <c r="EJ1237" i="1"/>
  <c r="EJ1279" i="1" l="1"/>
  <c r="EJ1270" i="1"/>
  <c r="EJ1281" i="1" l="1"/>
  <c r="EJ1295" i="1"/>
  <c r="DP46" i="7" l="1"/>
  <c r="EJ1303" i="1"/>
  <c r="EJ1168" i="1" l="1"/>
  <c r="EJ1305" i="1"/>
  <c r="EJ1309" i="1" l="1"/>
  <c r="DP84" i="7" s="1"/>
  <c r="DP48" i="7"/>
  <c r="EJ1297" i="1"/>
  <c r="DP22" i="7"/>
  <c r="EJ1173" i="1"/>
  <c r="EJ1177" i="1" l="1"/>
  <c r="DP47" i="7"/>
  <c r="EJ1325" i="1"/>
  <c r="EJ1327" i="1" s="1"/>
  <c r="EJ1299" i="1"/>
  <c r="EJ1311" i="1"/>
  <c r="DP49" i="7" s="1"/>
  <c r="EJ1318" i="1"/>
  <c r="EJ1320" i="1" s="1"/>
  <c r="EK1221" i="1" l="1"/>
  <c r="DP24" i="7"/>
  <c r="EJ1223" i="1"/>
  <c r="DP82" i="7" s="1"/>
  <c r="EJ1301" i="1"/>
  <c r="EJ1307" i="1"/>
  <c r="EJ1181" i="1"/>
  <c r="EK1235" i="1" l="1"/>
  <c r="DQ44" i="7"/>
  <c r="DP26" i="7"/>
  <c r="EJ1184" i="1"/>
  <c r="EK1293" i="1"/>
  <c r="DP83" i="7"/>
  <c r="DP72" i="7" l="1"/>
  <c r="DQ45" i="7"/>
  <c r="EK1268" i="1"/>
  <c r="EK1237" i="1"/>
  <c r="EK1279" i="1" l="1"/>
  <c r="EK1270" i="1"/>
  <c r="EK1281" i="1" l="1"/>
  <c r="EK1295" i="1"/>
  <c r="EK1303" i="1" l="1"/>
  <c r="DQ46" i="7"/>
  <c r="EK1168" i="1" l="1"/>
  <c r="EK1305" i="1"/>
  <c r="EK1309" i="1" l="1"/>
  <c r="DQ84" i="7" s="1"/>
  <c r="DQ48" i="7"/>
  <c r="EK1297" i="1"/>
  <c r="DQ22" i="7"/>
  <c r="EK1173" i="1"/>
  <c r="EK1177" i="1" l="1"/>
  <c r="DQ47" i="7"/>
  <c r="EK1325" i="1"/>
  <c r="EK1327" i="1" s="1"/>
  <c r="EK1318" i="1"/>
  <c r="EK1320" i="1" s="1"/>
  <c r="EK1299" i="1"/>
  <c r="EK1311" i="1"/>
  <c r="DQ49" i="7" s="1"/>
  <c r="DQ24" i="7" l="1"/>
  <c r="EL1221" i="1"/>
  <c r="EK1223" i="1"/>
  <c r="DQ82" i="7" s="1"/>
  <c r="EK1301" i="1"/>
  <c r="EK1307" i="1"/>
  <c r="EK1181" i="1"/>
  <c r="DR44" i="7" l="1"/>
  <c r="EL1235" i="1"/>
  <c r="DQ26" i="7"/>
  <c r="EK1184" i="1"/>
  <c r="DQ83" i="7"/>
  <c r="EL1293" i="1"/>
  <c r="DQ72" i="7" l="1"/>
  <c r="DR45" i="7"/>
  <c r="EL1268" i="1"/>
  <c r="EL1237" i="1"/>
  <c r="EL1279" i="1" l="1"/>
  <c r="EL1270" i="1"/>
  <c r="EL1281" i="1" l="1"/>
  <c r="EL1295" i="1"/>
  <c r="DR46" i="7" l="1"/>
  <c r="EL1303" i="1"/>
  <c r="EL1168" i="1" l="1"/>
  <c r="EL1305" i="1"/>
  <c r="EL1309" i="1" s="1"/>
  <c r="DR84" i="7" s="1"/>
  <c r="DR48" i="7" l="1"/>
  <c r="EL1297" i="1"/>
  <c r="DR22" i="7"/>
  <c r="EL1173" i="1"/>
  <c r="EL1177" i="1" l="1"/>
  <c r="DR47" i="7"/>
  <c r="EL1325" i="1"/>
  <c r="EL1327" i="1" s="1"/>
  <c r="EL1318" i="1"/>
  <c r="EL1320" i="1" s="1"/>
  <c r="EL1299" i="1"/>
  <c r="EL1311" i="1"/>
  <c r="DR49" i="7" s="1"/>
  <c r="EM1221" i="1" l="1"/>
  <c r="DR24" i="7"/>
  <c r="EL1223" i="1"/>
  <c r="DR82" i="7" s="1"/>
  <c r="EL1301" i="1"/>
  <c r="EL1307" i="1"/>
  <c r="EL1181" i="1"/>
  <c r="DR26" i="7" l="1"/>
  <c r="EL1184" i="1"/>
  <c r="DS44" i="7"/>
  <c r="EM1235" i="1"/>
  <c r="EM1293" i="1"/>
  <c r="DR83" i="7"/>
  <c r="DS45" i="7" l="1"/>
  <c r="EM1268" i="1"/>
  <c r="EM1237" i="1"/>
  <c r="DR72" i="7"/>
  <c r="EM1279" i="1" l="1"/>
  <c r="EM1270" i="1"/>
  <c r="EM1281" i="1" l="1"/>
  <c r="EM1295" i="1"/>
  <c r="DS46" i="7" l="1"/>
  <c r="EM1303" i="1"/>
  <c r="EM1168" i="1" l="1"/>
  <c r="EM1305" i="1"/>
  <c r="EM1309" i="1" l="1"/>
  <c r="DS84" i="7" s="1"/>
  <c r="DS48" i="7"/>
  <c r="EM1297" i="1"/>
  <c r="EM1173" i="1"/>
  <c r="DS22" i="7"/>
  <c r="EM1177" i="1" l="1"/>
  <c r="DS47" i="7"/>
  <c r="EM1325" i="1"/>
  <c r="EM1327" i="1" s="1"/>
  <c r="EM1311" i="1"/>
  <c r="DS49" i="7" s="1"/>
  <c r="EM1299" i="1"/>
  <c r="EM1318" i="1"/>
  <c r="EM1320" i="1" s="1"/>
  <c r="EM1301" i="1" l="1"/>
  <c r="EM1307" i="1"/>
  <c r="DS24" i="7"/>
  <c r="EN1221" i="1"/>
  <c r="EM1223" i="1"/>
  <c r="DS82" i="7" s="1"/>
  <c r="EM1181" i="1"/>
  <c r="DS26" i="7" l="1"/>
  <c r="EM1184" i="1"/>
  <c r="EN1235" i="1"/>
  <c r="DT44" i="7"/>
  <c r="EN1293" i="1"/>
  <c r="DS83" i="7"/>
  <c r="EN1268" i="1" l="1"/>
  <c r="DT45" i="7"/>
  <c r="EN1237" i="1"/>
  <c r="DS72" i="7"/>
  <c r="EN1279" i="1" l="1"/>
  <c r="EN1270" i="1"/>
  <c r="EN1281" i="1" l="1"/>
  <c r="EN1295" i="1"/>
  <c r="DT46" i="7" l="1"/>
  <c r="EN1303" i="1"/>
  <c r="EN1168" i="1" l="1"/>
  <c r="EN1305" i="1"/>
  <c r="DT48" i="7" l="1"/>
  <c r="EN1297" i="1"/>
  <c r="EN1309" i="1"/>
  <c r="DT84" i="7" s="1"/>
  <c r="DT22" i="7"/>
  <c r="EN1173" i="1"/>
  <c r="EN1177" i="1" l="1"/>
  <c r="DT47" i="7"/>
  <c r="EN1325" i="1"/>
  <c r="EN1327" i="1" s="1"/>
  <c r="EN1299" i="1"/>
  <c r="EN1311" i="1"/>
  <c r="DT49" i="7" s="1"/>
  <c r="EN1318" i="1"/>
  <c r="EN1320" i="1" s="1"/>
  <c r="EO1221" i="1" l="1"/>
  <c r="DT24" i="7"/>
  <c r="EN1223" i="1"/>
  <c r="DT82" i="7" s="1"/>
  <c r="EN1301" i="1"/>
  <c r="EN1307" i="1"/>
  <c r="EN1181" i="1"/>
  <c r="DU44" i="7" l="1"/>
  <c r="EO1235" i="1"/>
  <c r="DT26" i="7"/>
  <c r="EN1184" i="1"/>
  <c r="DT83" i="7"/>
  <c r="EO1293" i="1"/>
  <c r="DT72" i="7" l="1"/>
  <c r="DU45" i="7"/>
  <c r="EO1268" i="1"/>
  <c r="EO1237" i="1"/>
  <c r="EO1279" i="1" l="1"/>
  <c r="EO1270" i="1"/>
  <c r="EO1281" i="1" l="1"/>
  <c r="EO1295" i="1"/>
  <c r="DU46" i="7" l="1"/>
  <c r="EO1303" i="1"/>
  <c r="EO1168" i="1" l="1"/>
  <c r="EO1305" i="1"/>
  <c r="DU48" i="7" l="1"/>
  <c r="EO1297" i="1"/>
  <c r="EO1309" i="1"/>
  <c r="DU84" i="7" s="1"/>
  <c r="DU22" i="7"/>
  <c r="EO1173" i="1"/>
  <c r="DU47" i="7" l="1"/>
  <c r="EO1311" i="1"/>
  <c r="DU49" i="7" s="1"/>
  <c r="EO1325" i="1"/>
  <c r="EO1327" i="1" s="1"/>
  <c r="EO1299" i="1"/>
  <c r="EO1318" i="1"/>
  <c r="EO1320" i="1" s="1"/>
  <c r="EO1177" i="1"/>
  <c r="EO1181" i="1" s="1"/>
  <c r="EO1301" i="1" l="1"/>
  <c r="EO1307" i="1"/>
  <c r="DU26" i="7"/>
  <c r="EO1184" i="1"/>
  <c r="EP1221" i="1"/>
  <c r="DU24" i="7"/>
  <c r="EO1223" i="1"/>
  <c r="DU82" i="7" s="1"/>
  <c r="DU72" i="7" l="1"/>
  <c r="EP1235" i="1"/>
  <c r="DV44" i="7"/>
  <c r="EP1293" i="1"/>
  <c r="DU83" i="7"/>
  <c r="DV45" i="7" l="1"/>
  <c r="EP1268" i="1"/>
  <c r="EP1237" i="1"/>
  <c r="EP1279" i="1" l="1"/>
  <c r="EP1270" i="1"/>
  <c r="EP1281" i="1" l="1"/>
  <c r="EP1295" i="1"/>
  <c r="DV46" i="7" l="1"/>
  <c r="EP1303" i="1"/>
  <c r="EP1168" i="1" l="1"/>
  <c r="EP1305" i="1"/>
  <c r="EP1309" i="1" l="1"/>
  <c r="DV84" i="7" s="1"/>
  <c r="P84" i="5" s="1"/>
  <c r="DV48" i="7"/>
  <c r="EP1297" i="1"/>
  <c r="DV22" i="7"/>
  <c r="EP1173" i="1"/>
  <c r="EP1177" i="1" l="1"/>
  <c r="DV47" i="7"/>
  <c r="EP1311" i="1"/>
  <c r="DV49" i="7" s="1"/>
  <c r="EP1299" i="1"/>
  <c r="EP1325" i="1"/>
  <c r="EP1327" i="1" s="1"/>
  <c r="EP1318" i="1"/>
  <c r="EP1320" i="1" s="1"/>
  <c r="EQ1221" i="1" l="1"/>
  <c r="DV24" i="7"/>
  <c r="EP1223" i="1"/>
  <c r="DV82" i="7" s="1"/>
  <c r="P82" i="5" s="1"/>
  <c r="AK76" i="6"/>
  <c r="EP1301" i="1"/>
  <c r="EP1307" i="1"/>
  <c r="EP1181" i="1"/>
  <c r="EQ1293" i="1" l="1"/>
  <c r="DV83" i="7"/>
  <c r="P83" i="5" s="1"/>
  <c r="DV26" i="7"/>
  <c r="EP1184" i="1"/>
  <c r="DW44" i="7"/>
  <c r="EQ1235" i="1"/>
  <c r="AK74" i="6" l="1"/>
  <c r="DV72" i="7"/>
  <c r="P72" i="5" s="1"/>
  <c r="EQ1237" i="1"/>
  <c r="EQ1268" i="1"/>
  <c r="DW45" i="7"/>
  <c r="EQ1279" i="1" l="1"/>
  <c r="EQ1270" i="1"/>
  <c r="EQ1281" i="1" l="1"/>
  <c r="EQ1295" i="1"/>
  <c r="DW46" i="7" l="1"/>
  <c r="EQ1303" i="1"/>
  <c r="EQ1168" i="1" l="1"/>
  <c r="EQ1305" i="1"/>
  <c r="DW48" i="7" l="1"/>
  <c r="EQ1297" i="1"/>
  <c r="EQ1309" i="1"/>
  <c r="DW84" i="7" s="1"/>
  <c r="DW22" i="7"/>
  <c r="EQ1173" i="1"/>
  <c r="DW47" i="7" l="1"/>
  <c r="EQ1311" i="1"/>
  <c r="DW49" i="7" s="1"/>
  <c r="EQ1299" i="1"/>
  <c r="EQ1325" i="1"/>
  <c r="EQ1327" i="1" s="1"/>
  <c r="EQ1318" i="1"/>
  <c r="EQ1320" i="1" s="1"/>
  <c r="EQ1177" i="1"/>
  <c r="EQ1181" i="1" s="1"/>
  <c r="DW26" i="7" l="1"/>
  <c r="EQ1184" i="1"/>
  <c r="DW24" i="7"/>
  <c r="ER1221" i="1"/>
  <c r="EQ1223" i="1"/>
  <c r="DW82" i="7" s="1"/>
  <c r="EQ1301" i="1"/>
  <c r="EQ1307" i="1"/>
  <c r="DW83" i="7" l="1"/>
  <c r="ER1293" i="1"/>
  <c r="DX44" i="7"/>
  <c r="ER1235" i="1"/>
  <c r="DW72" i="7"/>
  <c r="ER1268" i="1" l="1"/>
  <c r="DX45" i="7"/>
  <c r="ER1237" i="1"/>
  <c r="ER1279" i="1" l="1"/>
  <c r="ER1270" i="1"/>
  <c r="ER1281" i="1" l="1"/>
  <c r="ER1295" i="1"/>
  <c r="N22" i="5"/>
  <c r="O22" i="5"/>
  <c r="P22" i="5"/>
  <c r="ER1303" i="1" l="1"/>
  <c r="DX46" i="7"/>
  <c r="AI72" i="6"/>
  <c r="AJ72" i="6"/>
  <c r="AK72" i="6"/>
  <c r="AI52" i="6"/>
  <c r="N32" i="19" s="1"/>
  <c r="AJ52" i="6"/>
  <c r="AK52" i="6"/>
  <c r="AI70" i="6"/>
  <c r="AJ70" i="6"/>
  <c r="AK70" i="6"/>
  <c r="AK63" i="6" l="1"/>
  <c r="P32" i="19"/>
  <c r="AJ63" i="6"/>
  <c r="O32" i="19"/>
  <c r="ER1168" i="1"/>
  <c r="ER1305" i="1"/>
  <c r="N49" i="5"/>
  <c r="O49" i="5"/>
  <c r="P49" i="5"/>
  <c r="N26" i="5"/>
  <c r="O26" i="5"/>
  <c r="P26" i="5"/>
  <c r="AI63" i="6"/>
  <c r="ER1309" i="1" l="1"/>
  <c r="DX84" i="7" s="1"/>
  <c r="DX48" i="7"/>
  <c r="ER1297" i="1"/>
  <c r="ER1173" i="1"/>
  <c r="DX22" i="7"/>
  <c r="N46" i="5"/>
  <c r="O46" i="5"/>
  <c r="P46" i="5"/>
  <c r="DX47" i="7" l="1"/>
  <c r="ER1318" i="1"/>
  <c r="ER1299" i="1"/>
  <c r="ER1325" i="1"/>
  <c r="ER1311" i="1"/>
  <c r="ER1177" i="1"/>
  <c r="ER1181" i="1" s="1"/>
  <c r="N48" i="5"/>
  <c r="O48" i="5"/>
  <c r="P48" i="5"/>
  <c r="DX26" i="7" l="1"/>
  <c r="ER1184" i="1"/>
  <c r="ER1320" i="1"/>
  <c r="DX49" i="7"/>
  <c r="ER1327" i="1"/>
  <c r="ES1221" i="1"/>
  <c r="DX24" i="7"/>
  <c r="ER1223" i="1"/>
  <c r="DX82" i="7" s="1"/>
  <c r="ER1301" i="1"/>
  <c r="ER1307" i="1"/>
  <c r="N47" i="5"/>
  <c r="O47" i="5"/>
  <c r="P47" i="5"/>
  <c r="DX83" i="7" l="1"/>
  <c r="ES1293" i="1"/>
  <c r="DX72" i="7"/>
  <c r="DY44" i="7"/>
  <c r="ES1235" i="1"/>
  <c r="DY45" i="7" l="1"/>
  <c r="ES1268" i="1"/>
  <c r="ES1237" i="1"/>
  <c r="ES1270" i="1" l="1"/>
  <c r="ES1279" i="1"/>
  <c r="ES1281" i="1" l="1"/>
  <c r="ES1295" i="1"/>
  <c r="DY46" i="7" l="1"/>
  <c r="ES1303" i="1"/>
  <c r="ES1168" i="1" l="1"/>
  <c r="ES1305" i="1"/>
  <c r="DY48" i="7" l="1"/>
  <c r="ES1297" i="1"/>
  <c r="ES1309" i="1"/>
  <c r="DY84" i="7" s="1"/>
  <c r="DY22" i="7"/>
  <c r="ES1173" i="1"/>
  <c r="ES1177" i="1" l="1"/>
  <c r="DY47" i="7"/>
  <c r="ES1325" i="1"/>
  <c r="ES1311" i="1"/>
  <c r="ES1318" i="1"/>
  <c r="ES1299" i="1"/>
  <c r="DY49" i="7" l="1"/>
  <c r="DY24" i="7"/>
  <c r="ET1221" i="1"/>
  <c r="ES1223" i="1"/>
  <c r="DY82" i="7" s="1"/>
  <c r="ES1327" i="1"/>
  <c r="ES1181" i="1"/>
  <c r="ES1301" i="1"/>
  <c r="ES1307" i="1"/>
  <c r="ES1320" i="1"/>
  <c r="DY26" i="7" l="1"/>
  <c r="ES1184" i="1"/>
  <c r="ET1235" i="1"/>
  <c r="DZ44" i="7"/>
  <c r="ET1293" i="1"/>
  <c r="DY83" i="7"/>
  <c r="DY72" i="7" l="1"/>
  <c r="ET1237" i="1"/>
  <c r="ET1268" i="1"/>
  <c r="DZ45" i="7"/>
  <c r="ET1279" i="1" l="1"/>
  <c r="ET1270" i="1"/>
  <c r="ET1281" i="1" l="1"/>
  <c r="ET1295" i="1"/>
  <c r="ET1303" i="1" l="1"/>
  <c r="DZ46" i="7"/>
  <c r="ET1168" i="1" l="1"/>
  <c r="ET1305" i="1"/>
  <c r="DZ22" i="7" l="1"/>
  <c r="ET1173" i="1"/>
  <c r="ET1309" i="1"/>
  <c r="DZ84" i="7" s="1"/>
  <c r="DZ48" i="7"/>
  <c r="ET1297" i="1"/>
  <c r="DZ47" i="7" l="1"/>
  <c r="ET1325" i="1"/>
  <c r="ET1311" i="1"/>
  <c r="ET1299" i="1"/>
  <c r="ET1318" i="1"/>
  <c r="ET1177" i="1"/>
  <c r="EU1221" i="1" l="1"/>
  <c r="DZ24" i="7"/>
  <c r="ET1223" i="1"/>
  <c r="DZ82" i="7" s="1"/>
  <c r="DZ49" i="7"/>
  <c r="ET1301" i="1"/>
  <c r="ET1307" i="1"/>
  <c r="ET1181" i="1"/>
  <c r="ET1327" i="1"/>
  <c r="ET1320" i="1"/>
  <c r="DZ26" i="7" l="1"/>
  <c r="ET1184" i="1"/>
  <c r="DZ83" i="7"/>
  <c r="EU1293" i="1"/>
  <c r="EA44" i="7"/>
  <c r="EU1235" i="1"/>
  <c r="EU1268" i="1" l="1"/>
  <c r="EA45" i="7"/>
  <c r="EU1237" i="1"/>
  <c r="DZ72" i="7"/>
  <c r="EU1279" i="1" l="1"/>
  <c r="EU1270" i="1"/>
  <c r="EU1281" i="1" l="1"/>
  <c r="EU1295" i="1"/>
  <c r="EA46" i="7" l="1"/>
  <c r="EU1303" i="1"/>
  <c r="EU1168" i="1" l="1"/>
  <c r="EU1305" i="1"/>
  <c r="EU1309" i="1" l="1"/>
  <c r="EA84" i="7" s="1"/>
  <c r="EA48" i="7"/>
  <c r="EU1297" i="1"/>
  <c r="EA22" i="7"/>
  <c r="EU1173" i="1"/>
  <c r="EA47" i="7" l="1"/>
  <c r="EU1311" i="1"/>
  <c r="EU1318" i="1"/>
  <c r="EU1299" i="1"/>
  <c r="EU1325" i="1"/>
  <c r="EU1177" i="1"/>
  <c r="EU1181" i="1" s="1"/>
  <c r="EA49" i="7" l="1"/>
  <c r="EA24" i="7"/>
  <c r="EV1221" i="1"/>
  <c r="EU1223" i="1"/>
  <c r="EA82" i="7" s="1"/>
  <c r="EU1301" i="1"/>
  <c r="EU1307" i="1"/>
  <c r="EU1327" i="1"/>
  <c r="EA26" i="7"/>
  <c r="EU1184" i="1"/>
  <c r="EU1320" i="1"/>
  <c r="EA72" i="7" l="1"/>
  <c r="EA83" i="7"/>
  <c r="EV1293" i="1"/>
  <c r="EB44" i="7"/>
  <c r="EV1235" i="1"/>
  <c r="EB45" i="7" l="1"/>
  <c r="EV1268" i="1"/>
  <c r="EV1237" i="1"/>
  <c r="EV1279" i="1" l="1"/>
  <c r="EV1270" i="1"/>
  <c r="EV1281" i="1" l="1"/>
  <c r="EV1295" i="1"/>
  <c r="EB46" i="7" l="1"/>
  <c r="EV1303" i="1"/>
  <c r="EV1168" i="1" l="1"/>
  <c r="EV1305" i="1"/>
  <c r="EV1309" i="1" l="1"/>
  <c r="EB84" i="7" s="1"/>
  <c r="EB48" i="7"/>
  <c r="EV1297" i="1"/>
  <c r="EB22" i="7"/>
  <c r="EV1173" i="1"/>
  <c r="EB47" i="7" l="1"/>
  <c r="EV1325" i="1"/>
  <c r="EV1311" i="1"/>
  <c r="EV1318" i="1"/>
  <c r="EV1299" i="1"/>
  <c r="EV1177" i="1"/>
  <c r="EV1320" i="1" l="1"/>
  <c r="EV1301" i="1"/>
  <c r="EV1307" i="1"/>
  <c r="EB24" i="7"/>
  <c r="EW1221" i="1"/>
  <c r="EV1223" i="1"/>
  <c r="EB82" i="7" s="1"/>
  <c r="EB49" i="7"/>
  <c r="EV1181" i="1"/>
  <c r="EV1327" i="1"/>
  <c r="EB83" i="7" l="1"/>
  <c r="EW1293" i="1"/>
  <c r="EB26" i="7"/>
  <c r="EV1184" i="1"/>
  <c r="EW1235" i="1"/>
  <c r="EC44" i="7"/>
  <c r="EC45" i="7" l="1"/>
  <c r="EW1268" i="1"/>
  <c r="EW1237" i="1"/>
  <c r="EB72" i="7"/>
  <c r="EW1279" i="1" l="1"/>
  <c r="EW1270" i="1"/>
  <c r="EW1281" i="1" l="1"/>
  <c r="EW1295" i="1"/>
  <c r="EC46" i="7" l="1"/>
  <c r="EW1303" i="1"/>
  <c r="EW1168" i="1" l="1"/>
  <c r="EW1305" i="1"/>
  <c r="EW1309" i="1" l="1"/>
  <c r="EC84" i="7" s="1"/>
  <c r="EC48" i="7"/>
  <c r="EW1297" i="1"/>
  <c r="EC22" i="7"/>
  <c r="EW1173" i="1"/>
  <c r="EC47" i="7" l="1"/>
  <c r="EW1325" i="1"/>
  <c r="EW1327" i="1" s="1"/>
  <c r="EW1311" i="1"/>
  <c r="EC49" i="7" s="1"/>
  <c r="EW1318" i="1"/>
  <c r="EW1320" i="1" s="1"/>
  <c r="EW1299" i="1"/>
  <c r="EW1177" i="1"/>
  <c r="EC24" i="7" l="1"/>
  <c r="EX1221" i="1"/>
  <c r="EW1223" i="1"/>
  <c r="EC82" i="7" s="1"/>
  <c r="EW1301" i="1"/>
  <c r="EW1307" i="1"/>
  <c r="EW1181" i="1"/>
  <c r="EC83" i="7" l="1"/>
  <c r="EX1293" i="1"/>
  <c r="EC26" i="7"/>
  <c r="EW1184" i="1"/>
  <c r="EX1235" i="1"/>
  <c r="ED44" i="7"/>
  <c r="ED45" i="7" l="1"/>
  <c r="EX1268" i="1"/>
  <c r="EX1237" i="1"/>
  <c r="EC72" i="7"/>
  <c r="EX1279" i="1" l="1"/>
  <c r="EX1270" i="1"/>
  <c r="EX1281" i="1" l="1"/>
  <c r="EX1295" i="1"/>
  <c r="ED46" i="7" l="1"/>
  <c r="EX1303" i="1"/>
  <c r="EX1168" i="1" l="1"/>
  <c r="EX1305" i="1"/>
  <c r="EX1309" i="1" l="1"/>
  <c r="ED84" i="7" s="1"/>
  <c r="ED48" i="7"/>
  <c r="EX1297" i="1"/>
  <c r="EX1173" i="1"/>
  <c r="ED22" i="7"/>
  <c r="ED47" i="7" l="1"/>
  <c r="EX1325" i="1"/>
  <c r="EX1327" i="1" s="1"/>
  <c r="EX1311" i="1"/>
  <c r="ED49" i="7" s="1"/>
  <c r="EX1299" i="1"/>
  <c r="EX1318" i="1"/>
  <c r="EX1320" i="1" s="1"/>
  <c r="EX1177" i="1"/>
  <c r="EX1301" i="1" l="1"/>
  <c r="EX1307" i="1"/>
  <c r="EY1221" i="1"/>
  <c r="ED24" i="7"/>
  <c r="EX1223" i="1"/>
  <c r="ED82" i="7" s="1"/>
  <c r="EX1181" i="1"/>
  <c r="EE44" i="7" l="1"/>
  <c r="EY1235" i="1"/>
  <c r="ED26" i="7"/>
  <c r="EX1184" i="1"/>
  <c r="EY1293" i="1"/>
  <c r="ED83" i="7"/>
  <c r="ED72" i="7" l="1"/>
  <c r="EE45" i="7"/>
  <c r="EY1268" i="1"/>
  <c r="EY1237" i="1"/>
  <c r="EY1279" i="1" l="1"/>
  <c r="EY1270" i="1"/>
  <c r="EY1281" i="1" l="1"/>
  <c r="EY1295" i="1"/>
  <c r="EE46" i="7" l="1"/>
  <c r="EY1303" i="1"/>
  <c r="EY1168" i="1" l="1"/>
  <c r="EY1305" i="1"/>
  <c r="EY1309" i="1" s="1"/>
  <c r="EE84" i="7" s="1"/>
  <c r="EE48" i="7" l="1"/>
  <c r="EY1297" i="1"/>
  <c r="EE22" i="7"/>
  <c r="EY1173" i="1"/>
  <c r="EE47" i="7" l="1"/>
  <c r="EY1325" i="1"/>
  <c r="EY1327" i="1" s="1"/>
  <c r="EY1318" i="1"/>
  <c r="EY1320" i="1" s="1"/>
  <c r="EY1299" i="1"/>
  <c r="EY1311" i="1"/>
  <c r="EE49" i="7" s="1"/>
  <c r="EY1177" i="1"/>
  <c r="EY1301" i="1" l="1"/>
  <c r="EY1307" i="1"/>
  <c r="EE24" i="7"/>
  <c r="EZ1221" i="1"/>
  <c r="EY1223" i="1"/>
  <c r="EE82" i="7" s="1"/>
  <c r="EY1181" i="1"/>
  <c r="EF44" i="7" l="1"/>
  <c r="EZ1235" i="1"/>
  <c r="EE26" i="7"/>
  <c r="EY1184" i="1"/>
  <c r="EE83" i="7"/>
  <c r="EZ1293" i="1"/>
  <c r="EE72" i="7" l="1"/>
  <c r="EZ1268" i="1"/>
  <c r="EF45" i="7"/>
  <c r="EZ1237" i="1"/>
  <c r="EZ1279" i="1" l="1"/>
  <c r="EZ1270" i="1"/>
  <c r="EZ1281" i="1" l="1"/>
  <c r="EZ1295" i="1"/>
  <c r="EF46" i="7" l="1"/>
  <c r="EZ1303" i="1"/>
  <c r="EZ1168" i="1" l="1"/>
  <c r="EZ1305" i="1"/>
  <c r="EZ1309" i="1" l="1"/>
  <c r="EF84" i="7" s="1"/>
  <c r="EF48" i="7"/>
  <c r="EZ1297" i="1"/>
  <c r="EF22" i="7"/>
  <c r="EZ1173" i="1"/>
  <c r="EF47" i="7" l="1"/>
  <c r="EZ1325" i="1"/>
  <c r="EZ1327" i="1" s="1"/>
  <c r="EZ1299" i="1"/>
  <c r="EZ1311" i="1"/>
  <c r="EF49" i="7" s="1"/>
  <c r="EZ1318" i="1"/>
  <c r="EZ1320" i="1" s="1"/>
  <c r="EZ1177" i="1"/>
  <c r="EF24" i="7" l="1"/>
  <c r="FA1221" i="1"/>
  <c r="EZ1223" i="1"/>
  <c r="EF82" i="7" s="1"/>
  <c r="EZ1301" i="1"/>
  <c r="EZ1307" i="1"/>
  <c r="EZ1181" i="1"/>
  <c r="EF83" i="7" l="1"/>
  <c r="FA1293" i="1"/>
  <c r="EF26" i="7"/>
  <c r="EZ1184" i="1"/>
  <c r="EG44" i="7"/>
  <c r="FA1235" i="1"/>
  <c r="EG45" i="7" l="1"/>
  <c r="FA1268" i="1"/>
  <c r="FA1237" i="1"/>
  <c r="EF72" i="7"/>
  <c r="FA1279" i="1" l="1"/>
  <c r="FA1270" i="1"/>
  <c r="FA1281" i="1" l="1"/>
  <c r="FA1295" i="1"/>
  <c r="EG46" i="7" l="1"/>
  <c r="FA1303" i="1"/>
  <c r="FA1168" i="1" l="1"/>
  <c r="FA1305" i="1"/>
  <c r="FA1309" i="1" s="1"/>
  <c r="EG84" i="7" s="1"/>
  <c r="EG48" i="7" l="1"/>
  <c r="FA1297" i="1"/>
  <c r="FA1173" i="1"/>
  <c r="EG22" i="7"/>
  <c r="FA1177" i="1" l="1"/>
  <c r="EG47" i="7"/>
  <c r="FA1311" i="1"/>
  <c r="EG49" i="7" s="1"/>
  <c r="FA1299" i="1"/>
  <c r="FA1325" i="1"/>
  <c r="FA1327" i="1" s="1"/>
  <c r="FA1318" i="1"/>
  <c r="FA1320" i="1" s="1"/>
  <c r="FA1301" i="1" l="1"/>
  <c r="FA1307" i="1"/>
  <c r="FB1221" i="1"/>
  <c r="EG24" i="7"/>
  <c r="FA1223" i="1"/>
  <c r="EG82" i="7" s="1"/>
  <c r="FA1181" i="1"/>
  <c r="FB1235" i="1" l="1"/>
  <c r="EH44" i="7"/>
  <c r="EG26" i="7"/>
  <c r="FA1184" i="1"/>
  <c r="FB1293" i="1"/>
  <c r="EG83" i="7"/>
  <c r="EG72" i="7" l="1"/>
  <c r="FB1237" i="1"/>
  <c r="EH45" i="7"/>
  <c r="FB1268" i="1"/>
  <c r="FB1279" i="1" l="1"/>
  <c r="FB1270" i="1"/>
  <c r="FB1281" i="1" l="1"/>
  <c r="FB1295" i="1"/>
  <c r="EH46" i="7" l="1"/>
  <c r="FB1303" i="1"/>
  <c r="FB1168" i="1" l="1"/>
  <c r="FB1305" i="1"/>
  <c r="EH48" i="7" l="1"/>
  <c r="FB1297" i="1"/>
  <c r="FB1309" i="1"/>
  <c r="EH84" i="7" s="1"/>
  <c r="Q84" i="5" s="1"/>
  <c r="FB1173" i="1"/>
  <c r="EH22" i="7"/>
  <c r="FB1177" i="1" l="1"/>
  <c r="EH47" i="7"/>
  <c r="FB1325" i="1"/>
  <c r="FB1327" i="1" s="1"/>
  <c r="FB1311" i="1"/>
  <c r="EH49" i="7" s="1"/>
  <c r="FB1318" i="1"/>
  <c r="FB1320" i="1" s="1"/>
  <c r="FB1299" i="1"/>
  <c r="FB1301" i="1" l="1"/>
  <c r="FB1307" i="1"/>
  <c r="EH24" i="7"/>
  <c r="FC1221" i="1"/>
  <c r="FB1223" i="1"/>
  <c r="EH82" i="7" s="1"/>
  <c r="Q82" i="5" s="1"/>
  <c r="AL76" i="6"/>
  <c r="FB1181" i="1"/>
  <c r="EH83" i="7" l="1"/>
  <c r="Q83" i="5" s="1"/>
  <c r="FC1293" i="1"/>
  <c r="EH26" i="7"/>
  <c r="FB1184" i="1"/>
  <c r="EI44" i="7"/>
  <c r="FC1235" i="1"/>
  <c r="EI45" i="7" l="1"/>
  <c r="FC1268" i="1"/>
  <c r="FC1237" i="1"/>
  <c r="EH72" i="7"/>
  <c r="Q72" i="5" s="1"/>
  <c r="AL74" i="6"/>
  <c r="FC1279" i="1" l="1"/>
  <c r="FC1270" i="1"/>
  <c r="FC1281" i="1" l="1"/>
  <c r="FC1295" i="1"/>
  <c r="FC1303" i="1" l="1"/>
  <c r="EI46" i="7"/>
  <c r="FC1168" i="1" l="1"/>
  <c r="FC1305" i="1"/>
  <c r="FC1309" i="1" l="1"/>
  <c r="EI84" i="7" s="1"/>
  <c r="EI48" i="7"/>
  <c r="FC1297" i="1"/>
  <c r="EI22" i="7"/>
  <c r="FC1173" i="1"/>
  <c r="EI47" i="7" l="1"/>
  <c r="FC1318" i="1"/>
  <c r="FC1325" i="1"/>
  <c r="FC1311" i="1"/>
  <c r="EI49" i="7" s="1"/>
  <c r="FC1299" i="1"/>
  <c r="FC1177" i="1"/>
  <c r="FC1320" i="1" l="1"/>
  <c r="FC1301" i="1"/>
  <c r="FC1307" i="1"/>
  <c r="EI24" i="7"/>
  <c r="FD1221" i="1"/>
  <c r="FC1223" i="1"/>
  <c r="EI82" i="7" s="1"/>
  <c r="FC1181" i="1"/>
  <c r="FC1327" i="1"/>
  <c r="FD1293" i="1" l="1"/>
  <c r="EI83" i="7"/>
  <c r="EI26" i="7"/>
  <c r="FC1184" i="1"/>
  <c r="EJ44" i="7"/>
  <c r="FD1235" i="1"/>
  <c r="FD1268" i="1" l="1"/>
  <c r="EJ45" i="7"/>
  <c r="FD1237" i="1"/>
  <c r="EI72" i="7"/>
  <c r="FD1279" i="1" l="1"/>
  <c r="FD1270" i="1"/>
  <c r="FD1281" i="1" l="1"/>
  <c r="FD1295" i="1"/>
  <c r="EJ46" i="7" l="1"/>
  <c r="FD1303" i="1"/>
  <c r="FD1168" i="1" l="1"/>
  <c r="FD1305" i="1"/>
  <c r="FD1309" i="1" l="1"/>
  <c r="EJ84" i="7" s="1"/>
  <c r="EJ48" i="7"/>
  <c r="FD1297" i="1"/>
  <c r="EJ22" i="7"/>
  <c r="FD1173" i="1"/>
  <c r="EJ47" i="7" l="1"/>
  <c r="FD1325" i="1"/>
  <c r="FD1311" i="1"/>
  <c r="EJ49" i="7" s="1"/>
  <c r="FD1299" i="1"/>
  <c r="FD1318" i="1"/>
  <c r="FD1177" i="1"/>
  <c r="FD1181" i="1" s="1"/>
  <c r="FD1327" i="1" l="1"/>
  <c r="FD1320" i="1"/>
  <c r="EJ26" i="7"/>
  <c r="FD1184" i="1"/>
  <c r="FE1221" i="1"/>
  <c r="EJ24" i="7"/>
  <c r="FD1223" i="1"/>
  <c r="EJ82" i="7" s="1"/>
  <c r="FD1301" i="1"/>
  <c r="FD1307" i="1"/>
  <c r="EK44" i="7" l="1"/>
  <c r="FE1235" i="1"/>
  <c r="FE1293" i="1"/>
  <c r="EJ83" i="7"/>
  <c r="EJ72" i="7"/>
  <c r="EK45" i="7" l="1"/>
  <c r="FE1268" i="1"/>
  <c r="FE1237" i="1"/>
  <c r="FE1279" i="1" l="1"/>
  <c r="FE1270" i="1"/>
  <c r="FE1281" i="1" l="1"/>
  <c r="FE1295" i="1"/>
  <c r="FE1303" i="1" l="1"/>
  <c r="EK46" i="7"/>
  <c r="FE1168" i="1" l="1"/>
  <c r="FE1305" i="1"/>
  <c r="FE1309" i="1" l="1"/>
  <c r="EK84" i="7" s="1"/>
  <c r="EK48" i="7"/>
  <c r="FE1297" i="1"/>
  <c r="FE1173" i="1"/>
  <c r="EK22" i="7"/>
  <c r="FE1177" i="1" l="1"/>
  <c r="EK47" i="7"/>
  <c r="FE1325" i="1"/>
  <c r="FE1318" i="1"/>
  <c r="FE1311" i="1"/>
  <c r="EK49" i="7" s="1"/>
  <c r="FE1299" i="1"/>
  <c r="FE1320" i="1" l="1"/>
  <c r="EK24" i="7"/>
  <c r="FF1221" i="1"/>
  <c r="FE1223" i="1"/>
  <c r="EK82" i="7" s="1"/>
  <c r="FE1327" i="1"/>
  <c r="FE1181" i="1"/>
  <c r="FE1301" i="1"/>
  <c r="FE1307" i="1"/>
  <c r="FF1293" i="1" l="1"/>
  <c r="EK83" i="7"/>
  <c r="EK26" i="7"/>
  <c r="FE1184" i="1"/>
  <c r="FF1235" i="1"/>
  <c r="EL44" i="7"/>
  <c r="FF1268" i="1" l="1"/>
  <c r="EL45" i="7"/>
  <c r="FF1237" i="1"/>
  <c r="EK72" i="7"/>
  <c r="FF1279" i="1" l="1"/>
  <c r="FF1270" i="1"/>
  <c r="FF1281" i="1" l="1"/>
  <c r="FF1295" i="1"/>
  <c r="FF1303" i="1" l="1"/>
  <c r="EL46" i="7"/>
  <c r="FF1168" i="1" l="1"/>
  <c r="FF1305" i="1"/>
  <c r="FF1309" i="1" l="1"/>
  <c r="EL84" i="7" s="1"/>
  <c r="EL48" i="7"/>
  <c r="FF1297" i="1"/>
  <c r="EL22" i="7"/>
  <c r="FF1173" i="1"/>
  <c r="EL47" i="7" l="1"/>
  <c r="FF1325" i="1"/>
  <c r="FF1318" i="1"/>
  <c r="FF1299" i="1"/>
  <c r="FF1311" i="1"/>
  <c r="EL49" i="7" s="1"/>
  <c r="FF1177" i="1"/>
  <c r="FF1301" i="1" l="1"/>
  <c r="FF1307" i="1"/>
  <c r="EL24" i="7"/>
  <c r="FG1221" i="1"/>
  <c r="FF1223" i="1"/>
  <c r="EL82" i="7" s="1"/>
  <c r="FF1320" i="1"/>
  <c r="FF1181" i="1"/>
  <c r="FF1327" i="1"/>
  <c r="EL26" i="7" l="1"/>
  <c r="FF1184" i="1"/>
  <c r="FG1235" i="1"/>
  <c r="EM44" i="7"/>
  <c r="FG1293" i="1"/>
  <c r="EL83" i="7"/>
  <c r="FG1268" i="1" l="1"/>
  <c r="EM45" i="7"/>
  <c r="FG1237" i="1"/>
  <c r="EL72" i="7"/>
  <c r="FG1279" i="1" l="1"/>
  <c r="FG1270" i="1"/>
  <c r="FG1281" i="1" l="1"/>
  <c r="FG1295" i="1"/>
  <c r="FG1303" i="1" l="1"/>
  <c r="EM46" i="7"/>
  <c r="FG1168" i="1" l="1"/>
  <c r="FG1305" i="1"/>
  <c r="EM48" i="7" l="1"/>
  <c r="FG1297" i="1"/>
  <c r="FG1309" i="1"/>
  <c r="EM84" i="7" s="1"/>
  <c r="EM22" i="7"/>
  <c r="FG1173" i="1"/>
  <c r="EM47" i="7" l="1"/>
  <c r="FG1325" i="1"/>
  <c r="FG1318" i="1"/>
  <c r="FG1311" i="1"/>
  <c r="EM49" i="7" s="1"/>
  <c r="FG1299" i="1"/>
  <c r="FG1177" i="1"/>
  <c r="EM24" i="7" l="1"/>
  <c r="FH1221" i="1"/>
  <c r="FG1223" i="1"/>
  <c r="EM82" i="7" s="1"/>
  <c r="FG1320" i="1"/>
  <c r="FG1181" i="1"/>
  <c r="FG1327" i="1"/>
  <c r="FG1301" i="1"/>
  <c r="FG1307" i="1"/>
  <c r="FH1293" i="1" l="1"/>
  <c r="EM83" i="7"/>
  <c r="EM26" i="7"/>
  <c r="FG1184" i="1"/>
  <c r="EN44" i="7"/>
  <c r="FH1235" i="1"/>
  <c r="EM72" i="7" l="1"/>
  <c r="FH1268" i="1"/>
  <c r="EN45" i="7"/>
  <c r="FH1237" i="1"/>
  <c r="FH1279" i="1" l="1"/>
  <c r="FH1270" i="1"/>
  <c r="FH1281" i="1" l="1"/>
  <c r="FH1295" i="1"/>
  <c r="FH1303" i="1" l="1"/>
  <c r="EN46" i="7"/>
  <c r="FH1168" i="1" l="1"/>
  <c r="FH1305" i="1"/>
  <c r="EN48" i="7" l="1"/>
  <c r="FH1297" i="1"/>
  <c r="FH1309" i="1"/>
  <c r="EN84" i="7" s="1"/>
  <c r="FH1173" i="1"/>
  <c r="EN22" i="7"/>
  <c r="FH1177" i="1" l="1"/>
  <c r="EN47" i="7"/>
  <c r="FH1325" i="1"/>
  <c r="FH1311" i="1"/>
  <c r="EN49" i="7" s="1"/>
  <c r="FH1318" i="1"/>
  <c r="FH1320" i="1" s="1"/>
  <c r="FH1299" i="1"/>
  <c r="FH1327" i="1" l="1"/>
  <c r="FH1301" i="1"/>
  <c r="FH1307" i="1"/>
  <c r="FI1221" i="1"/>
  <c r="EN24" i="7"/>
  <c r="FH1223" i="1"/>
  <c r="EN82" i="7" s="1"/>
  <c r="FH1181" i="1"/>
  <c r="EN26" i="7" l="1"/>
  <c r="FH1184" i="1"/>
  <c r="EN83" i="7"/>
  <c r="FI1293" i="1"/>
  <c r="FI1235" i="1"/>
  <c r="EO44" i="7"/>
  <c r="EO45" i="7" l="1"/>
  <c r="FI1268" i="1"/>
  <c r="FI1237" i="1"/>
  <c r="EN72" i="7"/>
  <c r="FI1279" i="1" l="1"/>
  <c r="FI1270" i="1"/>
  <c r="FI1281" i="1" l="1"/>
  <c r="FI1295" i="1"/>
  <c r="EO46" i="7" l="1"/>
  <c r="FI1303" i="1"/>
  <c r="FI1168" i="1" l="1"/>
  <c r="FI1305" i="1"/>
  <c r="EO48" i="7" l="1"/>
  <c r="FI1297" i="1"/>
  <c r="FI1309" i="1"/>
  <c r="EO84" i="7" s="1"/>
  <c r="EO22" i="7"/>
  <c r="FI1173" i="1"/>
  <c r="FI1177" i="1" l="1"/>
  <c r="EO47" i="7"/>
  <c r="FI1325" i="1"/>
  <c r="FI1299" i="1"/>
  <c r="FI1311" i="1"/>
  <c r="EO49" i="7" s="1"/>
  <c r="FI1318" i="1"/>
  <c r="FI1320" i="1" s="1"/>
  <c r="FI1327" i="1" l="1"/>
  <c r="EO24" i="7"/>
  <c r="FJ1221" i="1"/>
  <c r="FI1223" i="1"/>
  <c r="EO82" i="7" s="1"/>
  <c r="FI1301" i="1"/>
  <c r="FI1307" i="1"/>
  <c r="FI1181" i="1"/>
  <c r="FJ1235" i="1" l="1"/>
  <c r="EP44" i="7"/>
  <c r="EO26" i="7"/>
  <c r="FI1184" i="1"/>
  <c r="EO83" i="7"/>
  <c r="FJ1293" i="1"/>
  <c r="EO72" i="7" l="1"/>
  <c r="EP45" i="7"/>
  <c r="FJ1268" i="1"/>
  <c r="FJ1237" i="1"/>
  <c r="FJ1279" i="1" l="1"/>
  <c r="FJ1270" i="1"/>
  <c r="FJ1281" i="1" l="1"/>
  <c r="FJ1295" i="1"/>
  <c r="FJ1303" i="1" l="1"/>
  <c r="EP46" i="7"/>
  <c r="FJ1168" i="1" l="1"/>
  <c r="FJ1305" i="1"/>
  <c r="EP48" i="7" l="1"/>
  <c r="FJ1297" i="1"/>
  <c r="FJ1309" i="1"/>
  <c r="EP84" i="7" s="1"/>
  <c r="FJ1173" i="1"/>
  <c r="EP22" i="7"/>
  <c r="FJ1177" i="1" l="1"/>
  <c r="EP47" i="7"/>
  <c r="FJ1325" i="1"/>
  <c r="FJ1318" i="1"/>
  <c r="FJ1320" i="1" s="1"/>
  <c r="FJ1311" i="1"/>
  <c r="EP49" i="7" s="1"/>
  <c r="FJ1299" i="1"/>
  <c r="FJ1301" i="1" l="1"/>
  <c r="FJ1307" i="1"/>
  <c r="FJ1327" i="1"/>
  <c r="FK1221" i="1"/>
  <c r="EP24" i="7"/>
  <c r="FJ1223" i="1"/>
  <c r="EP82" i="7" s="1"/>
  <c r="FJ1181" i="1"/>
  <c r="EP26" i="7" l="1"/>
  <c r="FJ1184" i="1"/>
  <c r="FK1235" i="1"/>
  <c r="EQ44" i="7"/>
  <c r="FK1293" i="1"/>
  <c r="EP83" i="7"/>
  <c r="EQ45" i="7" l="1"/>
  <c r="FK1268" i="1"/>
  <c r="FK1237" i="1"/>
  <c r="EP72" i="7"/>
  <c r="FK1279" i="1" l="1"/>
  <c r="FK1270" i="1"/>
  <c r="FK1281" i="1" l="1"/>
  <c r="FK1295" i="1"/>
  <c r="FK1303" i="1" l="1"/>
  <c r="EQ46" i="7"/>
  <c r="FK1168" i="1" l="1"/>
  <c r="FK1305" i="1"/>
  <c r="EQ48" i="7" l="1"/>
  <c r="FK1297" i="1"/>
  <c r="FK1309" i="1"/>
  <c r="EQ84" i="7" s="1"/>
  <c r="EQ22" i="7"/>
  <c r="FK1173" i="1"/>
  <c r="FK1177" i="1" l="1"/>
  <c r="EQ47" i="7"/>
  <c r="FK1325" i="1"/>
  <c r="FK1318" i="1"/>
  <c r="FK1320" i="1" s="1"/>
  <c r="FK1299" i="1"/>
  <c r="FK1311" i="1"/>
  <c r="EQ49" i="7" s="1"/>
  <c r="FK1327" i="1" l="1"/>
  <c r="EQ24" i="7"/>
  <c r="FL1221" i="1"/>
  <c r="FK1223" i="1"/>
  <c r="EQ82" i="7" s="1"/>
  <c r="FK1301" i="1"/>
  <c r="FK1307" i="1"/>
  <c r="FK1181" i="1"/>
  <c r="EQ26" i="7" l="1"/>
  <c r="FK1184" i="1"/>
  <c r="FL1235" i="1"/>
  <c r="ER44" i="7"/>
  <c r="EQ83" i="7"/>
  <c r="FL1293" i="1"/>
  <c r="FL1268" i="1" l="1"/>
  <c r="ER45" i="7"/>
  <c r="FL1237" i="1"/>
  <c r="EQ72" i="7"/>
  <c r="FL1279" i="1" l="1"/>
  <c r="FL1270" i="1"/>
  <c r="FL1281" i="1" l="1"/>
  <c r="FL1295" i="1"/>
  <c r="ER46" i="7" l="1"/>
  <c r="FL1303" i="1"/>
  <c r="FL1168" i="1" l="1"/>
  <c r="FL1305" i="1"/>
  <c r="FL1309" i="1" l="1"/>
  <c r="ER84" i="7" s="1"/>
  <c r="ER48" i="7"/>
  <c r="FL1297" i="1"/>
  <c r="FL1173" i="1"/>
  <c r="ER22" i="7"/>
  <c r="FL1177" i="1" l="1"/>
  <c r="ER47" i="7"/>
  <c r="FL1299" i="1"/>
  <c r="FL1325" i="1"/>
  <c r="FL1311" i="1"/>
  <c r="ER49" i="7" s="1"/>
  <c r="FL1318" i="1"/>
  <c r="FL1320" i="1" s="1"/>
  <c r="FL1301" i="1" l="1"/>
  <c r="FL1307" i="1"/>
  <c r="FM1221" i="1"/>
  <c r="ER24" i="7"/>
  <c r="FL1223" i="1"/>
  <c r="ER82" i="7" s="1"/>
  <c r="FL1327" i="1"/>
  <c r="FL1181" i="1"/>
  <c r="ES44" i="7" l="1"/>
  <c r="FM1235" i="1"/>
  <c r="ER26" i="7"/>
  <c r="FL1184" i="1"/>
  <c r="ER83" i="7"/>
  <c r="FM1293" i="1"/>
  <c r="ES45" i="7" l="1"/>
  <c r="FM1268" i="1"/>
  <c r="FM1237" i="1"/>
  <c r="ER72" i="7"/>
  <c r="FM1279" i="1" l="1"/>
  <c r="FM1270" i="1"/>
  <c r="FM1281" i="1" l="1"/>
  <c r="FM1295" i="1"/>
  <c r="ES46" i="7" l="1"/>
  <c r="FM1303" i="1"/>
  <c r="FM1168" i="1" l="1"/>
  <c r="FM1305" i="1"/>
  <c r="ES48" i="7" l="1"/>
  <c r="FM1297" i="1"/>
  <c r="FM1309" i="1"/>
  <c r="ES84" i="7" s="1"/>
  <c r="FM1173" i="1"/>
  <c r="ES22" i="7"/>
  <c r="FM1177" i="1" l="1"/>
  <c r="ES47" i="7"/>
  <c r="FM1318" i="1"/>
  <c r="FM1320" i="1" s="1"/>
  <c r="FM1325" i="1"/>
  <c r="FM1311" i="1"/>
  <c r="ES49" i="7" s="1"/>
  <c r="FM1299" i="1"/>
  <c r="FM1301" i="1" l="1"/>
  <c r="FM1307" i="1"/>
  <c r="FN1221" i="1"/>
  <c r="ES24" i="7"/>
  <c r="FM1223" i="1"/>
  <c r="ES82" i="7" s="1"/>
  <c r="FM1327" i="1"/>
  <c r="FM1181" i="1"/>
  <c r="ES26" i="7" l="1"/>
  <c r="FM1184" i="1"/>
  <c r="FN1235" i="1"/>
  <c r="ET44" i="7"/>
  <c r="ES83" i="7"/>
  <c r="FN1293" i="1"/>
  <c r="O44" i="5" l="1"/>
  <c r="P44" i="5"/>
  <c r="Q44" i="5"/>
  <c r="R44" i="5"/>
  <c r="ET45" i="7"/>
  <c r="FN1268" i="1"/>
  <c r="AJ11" i="6"/>
  <c r="O20" i="19" s="1"/>
  <c r="AK11" i="6"/>
  <c r="P20" i="19" s="1"/>
  <c r="AL11" i="6"/>
  <c r="Q20" i="19" s="1"/>
  <c r="AM11" i="6"/>
  <c r="R20" i="19" s="1"/>
  <c r="FN1237" i="1"/>
  <c r="ES72" i="7"/>
  <c r="AK61" i="6" l="1"/>
  <c r="AL61" i="6"/>
  <c r="FN1279" i="1"/>
  <c r="AJ37" i="6"/>
  <c r="AK37" i="6"/>
  <c r="AL37" i="6"/>
  <c r="AM37" i="6"/>
  <c r="FN1270" i="1"/>
  <c r="O45" i="5"/>
  <c r="P45" i="5"/>
  <c r="Q45" i="5"/>
  <c r="R45" i="5"/>
  <c r="AM61" i="6"/>
  <c r="AJ61" i="6"/>
  <c r="AJ43" i="6" l="1"/>
  <c r="AK43" i="6"/>
  <c r="AL43" i="6"/>
  <c r="AM43" i="6"/>
  <c r="FN1281" i="1"/>
  <c r="FN1295" i="1"/>
  <c r="ET46" i="7" l="1"/>
  <c r="FN1303" i="1"/>
  <c r="FN1168" i="1" l="1"/>
  <c r="FN1305" i="1"/>
  <c r="ET48" i="7" l="1"/>
  <c r="FN1297" i="1"/>
  <c r="FN1309" i="1"/>
  <c r="ET84" i="7" s="1"/>
  <c r="ET22" i="7"/>
  <c r="FN1173" i="1"/>
  <c r="FN1177" i="1" l="1"/>
  <c r="R84" i="5"/>
  <c r="ET47" i="7"/>
  <c r="FN1318" i="1"/>
  <c r="FN1299" i="1"/>
  <c r="FN1325" i="1"/>
  <c r="FN1311" i="1"/>
  <c r="Q22" i="5"/>
  <c r="R22" i="5"/>
  <c r="FO1221" i="1" l="1"/>
  <c r="ET24" i="7"/>
  <c r="FN1223" i="1"/>
  <c r="ET82" i="7" s="1"/>
  <c r="ET49" i="7"/>
  <c r="AL72" i="6"/>
  <c r="AM72" i="6"/>
  <c r="FN1327" i="1"/>
  <c r="FN1301" i="1"/>
  <c r="FN1307" i="1"/>
  <c r="AL52" i="6"/>
  <c r="Q32" i="19" s="1"/>
  <c r="AM52" i="6"/>
  <c r="FN1320" i="1"/>
  <c r="FN1181" i="1"/>
  <c r="AM63" i="6" l="1"/>
  <c r="R32" i="19"/>
  <c r="EU44" i="7"/>
  <c r="FO1235" i="1"/>
  <c r="ET26" i="7"/>
  <c r="AL70" i="6"/>
  <c r="AM70" i="6"/>
  <c r="FN1184" i="1"/>
  <c r="ET83" i="7"/>
  <c r="FO1293" i="1"/>
  <c r="N24" i="5"/>
  <c r="O24" i="5"/>
  <c r="P24" i="5"/>
  <c r="Q24" i="5"/>
  <c r="R24" i="5"/>
  <c r="AM76" i="6"/>
  <c r="AL63" i="6"/>
  <c r="R82" i="5"/>
  <c r="Q49" i="5"/>
  <c r="R49" i="5"/>
  <c r="EU45" i="7" l="1"/>
  <c r="FO1268" i="1"/>
  <c r="FO1237" i="1"/>
  <c r="Q46" i="5"/>
  <c r="R46" i="5"/>
  <c r="R83" i="5"/>
  <c r="AM74" i="6"/>
  <c r="ET72" i="7"/>
  <c r="Q26" i="5"/>
  <c r="R26" i="5"/>
  <c r="FO1279" i="1" l="1"/>
  <c r="FO1270" i="1"/>
  <c r="R72" i="5"/>
  <c r="FO1281" i="1" l="1"/>
  <c r="FO1295" i="1"/>
  <c r="FO1303" i="1" l="1"/>
  <c r="EU46" i="7"/>
  <c r="FO1168" i="1" l="1"/>
  <c r="FO1305" i="1"/>
  <c r="FO1309" i="1" s="1"/>
  <c r="EU84" i="7" s="1"/>
  <c r="EU22" i="7" l="1"/>
  <c r="FO1173" i="1"/>
  <c r="EU48" i="7"/>
  <c r="FO1297" i="1"/>
  <c r="FO1177" i="1" l="1"/>
  <c r="FO1181" i="1" s="1"/>
  <c r="EU47" i="7"/>
  <c r="FO1318" i="1"/>
  <c r="FO1325" i="1"/>
  <c r="FO1311" i="1"/>
  <c r="FO1299" i="1"/>
  <c r="EU24" i="7" l="1"/>
  <c r="FP1221" i="1"/>
  <c r="FO1223" i="1"/>
  <c r="EU82" i="7" s="1"/>
  <c r="FO1327" i="1"/>
  <c r="FO1320" i="1"/>
  <c r="EU26" i="7"/>
  <c r="FO1184" i="1"/>
  <c r="FO1301" i="1"/>
  <c r="FO1307" i="1"/>
  <c r="EU49" i="7"/>
  <c r="FP1235" i="1" l="1"/>
  <c r="EV44" i="7"/>
  <c r="FP1293" i="1"/>
  <c r="EU83" i="7"/>
  <c r="EU72" i="7"/>
  <c r="FP1237" i="1" l="1"/>
  <c r="EV45" i="7"/>
  <c r="FP1268" i="1"/>
  <c r="FP1279" i="1" l="1"/>
  <c r="FP1270" i="1"/>
  <c r="FP1281" i="1" l="1"/>
  <c r="FP1295" i="1"/>
  <c r="FP1303" i="1" l="1"/>
  <c r="EV46" i="7"/>
  <c r="FP1168" i="1" l="1"/>
  <c r="FP1305" i="1"/>
  <c r="FP1309" i="1" l="1"/>
  <c r="EV84" i="7" s="1"/>
  <c r="FP1297" i="1"/>
  <c r="EV48" i="7"/>
  <c r="FP1173" i="1"/>
  <c r="EV22" i="7"/>
  <c r="FP1177" i="1" l="1"/>
  <c r="FP1311" i="1"/>
  <c r="EV49" i="7" s="1"/>
  <c r="FP1299" i="1"/>
  <c r="EV47" i="7"/>
  <c r="FP1325" i="1"/>
  <c r="FP1327" i="1" s="1"/>
  <c r="FP1318" i="1"/>
  <c r="FP1320" i="1" s="1"/>
  <c r="FQ1221" i="1" l="1"/>
  <c r="EV24" i="7"/>
  <c r="FP1223" i="1"/>
  <c r="EV82" i="7" s="1"/>
  <c r="FP1301" i="1"/>
  <c r="FP1307" i="1"/>
  <c r="FP1181" i="1"/>
  <c r="EV26" i="7" l="1"/>
  <c r="FP1184" i="1"/>
  <c r="EV72" i="7" s="1"/>
  <c r="EV83" i="7"/>
  <c r="FQ1293" i="1"/>
  <c r="EW44" i="7"/>
  <c r="FQ1235" i="1"/>
  <c r="EW45" i="7" l="1"/>
  <c r="FQ1268" i="1"/>
  <c r="FQ1237" i="1"/>
  <c r="FQ1279" i="1" l="1"/>
  <c r="FQ1270" i="1"/>
  <c r="FQ1281" i="1" l="1"/>
  <c r="FQ1295" i="1"/>
  <c r="FQ1303" i="1" l="1"/>
  <c r="EW46" i="7"/>
  <c r="FQ1168" i="1" l="1"/>
  <c r="FQ1305" i="1"/>
  <c r="FQ1309" i="1" l="1"/>
  <c r="EW84" i="7" s="1"/>
  <c r="EW48" i="7"/>
  <c r="FQ1297" i="1"/>
  <c r="EW22" i="7"/>
  <c r="FQ1173" i="1"/>
  <c r="EW47" i="7" l="1"/>
  <c r="FQ1325" i="1"/>
  <c r="FQ1327" i="1" s="1"/>
  <c r="FQ1318" i="1"/>
  <c r="FQ1320" i="1" s="1"/>
  <c r="FQ1299" i="1"/>
  <c r="FQ1311" i="1"/>
  <c r="EW49" i="7" s="1"/>
  <c r="FQ1177" i="1"/>
  <c r="EW24" i="7" l="1"/>
  <c r="FR1221" i="1"/>
  <c r="FQ1223" i="1"/>
  <c r="EW82" i="7" s="1"/>
  <c r="FQ1301" i="1"/>
  <c r="FQ1307" i="1"/>
  <c r="FQ1181" i="1"/>
  <c r="FQ1184" i="1" l="1"/>
  <c r="EW26" i="7"/>
  <c r="FR1293" i="1"/>
  <c r="EW83" i="7"/>
  <c r="EX44" i="7"/>
  <c r="FR1235" i="1"/>
  <c r="EW72" i="7" l="1"/>
  <c r="FR1268" i="1"/>
  <c r="EX45" i="7"/>
  <c r="FR1237" i="1"/>
  <c r="FR1270" i="1" l="1"/>
  <c r="FR1279" i="1"/>
  <c r="FR1281" i="1" l="1"/>
  <c r="FR1295" i="1"/>
  <c r="EX46" i="7" l="1"/>
  <c r="FR1303" i="1"/>
  <c r="FR1168" i="1" l="1"/>
  <c r="FR1305" i="1"/>
  <c r="FR1309" i="1" l="1"/>
  <c r="EX84" i="7" s="1"/>
  <c r="EX48" i="7"/>
  <c r="FR1297" i="1"/>
  <c r="EX22" i="7"/>
  <c r="FR1173" i="1"/>
  <c r="Q48" i="5"/>
  <c r="R48" i="5"/>
  <c r="EX47" i="7" l="1"/>
  <c r="FR1325" i="1"/>
  <c r="FR1327" i="1" s="1"/>
  <c r="FR1311" i="1"/>
  <c r="EX49" i="7" s="1"/>
  <c r="FR1299" i="1"/>
  <c r="FR1318" i="1"/>
  <c r="FR1320" i="1" s="1"/>
  <c r="FR1177" i="1"/>
  <c r="FS1221" i="1" l="1"/>
  <c r="EX24" i="7"/>
  <c r="FR1223" i="1"/>
  <c r="EX82" i="7" s="1"/>
  <c r="FR1181" i="1"/>
  <c r="FR1301" i="1"/>
  <c r="FR1307" i="1"/>
  <c r="EX26" i="7" l="1"/>
  <c r="FR1184" i="1"/>
  <c r="EX83" i="7"/>
  <c r="FS1293" i="1"/>
  <c r="EY44" i="7"/>
  <c r="FS1235" i="1"/>
  <c r="EX72" i="7" l="1"/>
  <c r="EY45" i="7"/>
  <c r="FS1268" i="1"/>
  <c r="FS1237" i="1"/>
  <c r="FS1279" i="1" l="1"/>
  <c r="FS1270" i="1"/>
  <c r="FS1281" i="1" l="1"/>
  <c r="FS1295" i="1"/>
  <c r="EY46" i="7" l="1"/>
  <c r="FS1303" i="1"/>
  <c r="FS1168" i="1" l="1"/>
  <c r="FS1305" i="1"/>
  <c r="FS1309" i="1" s="1"/>
  <c r="EY84" i="7" s="1"/>
  <c r="EY48" i="7" l="1"/>
  <c r="FS1297" i="1"/>
  <c r="EY22" i="7"/>
  <c r="FS1173" i="1"/>
  <c r="FS1177" i="1" l="1"/>
  <c r="EY47" i="7"/>
  <c r="FS1299" i="1"/>
  <c r="FS1325" i="1"/>
  <c r="FS1327" i="1" s="1"/>
  <c r="FS1311" i="1"/>
  <c r="EY49" i="7" s="1"/>
  <c r="FS1318" i="1"/>
  <c r="FS1320" i="1" s="1"/>
  <c r="FS1301" i="1" l="1"/>
  <c r="FS1307" i="1"/>
  <c r="EY24" i="7"/>
  <c r="FT1221" i="1"/>
  <c r="FS1223" i="1"/>
  <c r="EY82" i="7" s="1"/>
  <c r="FS1181" i="1"/>
  <c r="FT1293" i="1" l="1"/>
  <c r="EY83" i="7"/>
  <c r="EY26" i="7"/>
  <c r="FS1184" i="1"/>
  <c r="FT1235" i="1"/>
  <c r="EZ44" i="7"/>
  <c r="EZ45" i="7" l="1"/>
  <c r="FT1268" i="1"/>
  <c r="FT1237" i="1"/>
  <c r="EY72" i="7"/>
  <c r="FT1279" i="1" l="1"/>
  <c r="FT1270" i="1"/>
  <c r="FT1281" i="1" l="1"/>
  <c r="FT1295" i="1"/>
  <c r="EZ46" i="7" l="1"/>
  <c r="FT1303" i="1"/>
  <c r="FT1168" i="1" l="1"/>
  <c r="FT1305" i="1"/>
  <c r="FT1309" i="1" s="1"/>
  <c r="EZ84" i="7" s="1"/>
  <c r="EZ48" i="7" l="1"/>
  <c r="FT1297" i="1"/>
  <c r="FT1173" i="1"/>
  <c r="EZ22" i="7"/>
  <c r="FT1177" i="1" l="1"/>
  <c r="EZ47" i="7"/>
  <c r="FT1299" i="1"/>
  <c r="FT1325" i="1"/>
  <c r="FT1327" i="1" s="1"/>
  <c r="FT1311" i="1"/>
  <c r="EZ49" i="7" s="1"/>
  <c r="FT1318" i="1"/>
  <c r="FT1320" i="1" s="1"/>
  <c r="FU1221" i="1" l="1"/>
  <c r="EZ24" i="7"/>
  <c r="FT1223" i="1"/>
  <c r="EZ82" i="7" s="1"/>
  <c r="FT1301" i="1"/>
  <c r="FT1307" i="1"/>
  <c r="FT1181" i="1"/>
  <c r="EZ26" i="7" l="1"/>
  <c r="FT1184" i="1"/>
  <c r="FU1293" i="1"/>
  <c r="EZ83" i="7"/>
  <c r="FA44" i="7"/>
  <c r="FU1235" i="1"/>
  <c r="FA45" i="7" l="1"/>
  <c r="FU1268" i="1"/>
  <c r="FU1237" i="1"/>
  <c r="EZ72" i="7"/>
  <c r="FU1279" i="1" l="1"/>
  <c r="FU1270" i="1"/>
  <c r="FU1281" i="1" l="1"/>
  <c r="FU1295" i="1"/>
  <c r="FA46" i="7" l="1"/>
  <c r="FU1303" i="1"/>
  <c r="FU1168" i="1" l="1"/>
  <c r="FU1305" i="1"/>
  <c r="FU1309" i="1" l="1"/>
  <c r="FA84" i="7" s="1"/>
  <c r="FA48" i="7"/>
  <c r="FU1297" i="1"/>
  <c r="FU1173" i="1"/>
  <c r="FA22" i="7"/>
  <c r="FU1177" i="1" l="1"/>
  <c r="FA47" i="7"/>
  <c r="FU1299" i="1"/>
  <c r="FU1325" i="1"/>
  <c r="FU1327" i="1" s="1"/>
  <c r="FU1311" i="1"/>
  <c r="FA49" i="7" s="1"/>
  <c r="FU1318" i="1"/>
  <c r="FU1320" i="1" s="1"/>
  <c r="FU1301" i="1" l="1"/>
  <c r="FU1307" i="1"/>
  <c r="FA24" i="7"/>
  <c r="FV1221" i="1"/>
  <c r="FU1223" i="1"/>
  <c r="FA82" i="7" s="1"/>
  <c r="FU1181" i="1"/>
  <c r="FA26" i="7" l="1"/>
  <c r="FU1184" i="1"/>
  <c r="FB44" i="7"/>
  <c r="FV1235" i="1"/>
  <c r="FV1293" i="1"/>
  <c r="FA83" i="7"/>
  <c r="FB45" i="7" l="1"/>
  <c r="FV1268" i="1"/>
  <c r="FV1237" i="1"/>
  <c r="FA72" i="7"/>
  <c r="FV1279" i="1" l="1"/>
  <c r="FV1270" i="1"/>
  <c r="FV1281" i="1" l="1"/>
  <c r="FV1295" i="1"/>
  <c r="FV1303" i="1" l="1"/>
  <c r="FB46" i="7"/>
  <c r="FV1168" i="1" l="1"/>
  <c r="FV1305" i="1"/>
  <c r="FV1309" i="1" l="1"/>
  <c r="FB84" i="7" s="1"/>
  <c r="FB48" i="7"/>
  <c r="FV1297" i="1"/>
  <c r="FB22" i="7"/>
  <c r="FV1173" i="1"/>
  <c r="FV1177" i="1" l="1"/>
  <c r="FB47" i="7"/>
  <c r="FV1318" i="1"/>
  <c r="FV1320" i="1" s="1"/>
  <c r="FV1299" i="1"/>
  <c r="FV1311" i="1"/>
  <c r="FB49" i="7" s="1"/>
  <c r="FV1325" i="1"/>
  <c r="FV1327" i="1" s="1"/>
  <c r="FV1301" i="1" l="1"/>
  <c r="FV1307" i="1"/>
  <c r="FW1221" i="1"/>
  <c r="FB24" i="7"/>
  <c r="FV1223" i="1"/>
  <c r="FB82" i="7" s="1"/>
  <c r="FV1181" i="1"/>
  <c r="FB26" i="7" l="1"/>
  <c r="FV1184" i="1"/>
  <c r="FC44" i="7"/>
  <c r="FW1235" i="1"/>
  <c r="FW1293" i="1"/>
  <c r="FB83" i="7"/>
  <c r="FW1268" i="1" l="1"/>
  <c r="FC45" i="7"/>
  <c r="FW1237" i="1"/>
  <c r="FB72" i="7"/>
  <c r="FW1279" i="1" l="1"/>
  <c r="FW1270" i="1"/>
  <c r="FW1281" i="1" l="1"/>
  <c r="FW1295" i="1"/>
  <c r="FW1303" i="1" l="1"/>
  <c r="FC46" i="7"/>
  <c r="Q47" i="5"/>
  <c r="R47" i="5"/>
  <c r="FW1168" i="1" l="1"/>
  <c r="FW1305" i="1"/>
  <c r="FC48" i="7" l="1"/>
  <c r="FW1297" i="1"/>
  <c r="FW1309" i="1"/>
  <c r="FC84" i="7" s="1"/>
  <c r="FW1173" i="1"/>
  <c r="FC22" i="7"/>
  <c r="FW1177" i="1" l="1"/>
  <c r="FC47" i="7"/>
  <c r="FW1299" i="1"/>
  <c r="FW1311" i="1"/>
  <c r="FC49" i="7" s="1"/>
  <c r="FW1318" i="1"/>
  <c r="FW1320" i="1" s="1"/>
  <c r="FW1325" i="1"/>
  <c r="FW1327" i="1" s="1"/>
  <c r="FC24" i="7" l="1"/>
  <c r="FX1221" i="1"/>
  <c r="FW1223" i="1"/>
  <c r="FC82" i="7" s="1"/>
  <c r="FW1301" i="1"/>
  <c r="FW1307" i="1"/>
  <c r="FW1181" i="1"/>
  <c r="FX1235" i="1" l="1"/>
  <c r="FD44" i="7"/>
  <c r="FX1293" i="1"/>
  <c r="FC83" i="7"/>
  <c r="FC26" i="7"/>
  <c r="FW1184" i="1"/>
  <c r="FC72" i="7" l="1"/>
  <c r="FX1268" i="1"/>
  <c r="FD45" i="7"/>
  <c r="FX1237" i="1"/>
  <c r="FX1279" i="1" l="1"/>
  <c r="FX1270" i="1"/>
  <c r="FX1281" i="1" l="1"/>
  <c r="FX1295" i="1"/>
  <c r="FX1303" i="1" l="1"/>
  <c r="FD46" i="7"/>
  <c r="FX1168" i="1" l="1"/>
  <c r="FX1305" i="1"/>
  <c r="FX1309" i="1" l="1"/>
  <c r="FD84" i="7" s="1"/>
  <c r="FD48" i="7"/>
  <c r="FX1297" i="1"/>
  <c r="FD22" i="7"/>
  <c r="FX1173" i="1"/>
  <c r="FX1177" i="1" l="1"/>
  <c r="FD47" i="7"/>
  <c r="FX1325" i="1"/>
  <c r="FX1327" i="1" s="1"/>
  <c r="FX1318" i="1"/>
  <c r="FX1320" i="1" s="1"/>
  <c r="FX1299" i="1"/>
  <c r="FX1311" i="1"/>
  <c r="FD49" i="7" s="1"/>
  <c r="FD24" i="7" l="1"/>
  <c r="FY1221" i="1"/>
  <c r="FX1223" i="1"/>
  <c r="FD82" i="7" s="1"/>
  <c r="FX1301" i="1"/>
  <c r="FX1307" i="1"/>
  <c r="FX1181" i="1"/>
  <c r="FD26" i="7" l="1"/>
  <c r="FX1184" i="1"/>
  <c r="FY1235" i="1"/>
  <c r="FE44" i="7"/>
  <c r="FY1293" i="1"/>
  <c r="FD83" i="7"/>
  <c r="FE45" i="7" l="1"/>
  <c r="FY1268" i="1"/>
  <c r="FY1237" i="1"/>
  <c r="FD72" i="7"/>
  <c r="FY1279" i="1" l="1"/>
  <c r="FY1270" i="1"/>
  <c r="FY1281" i="1" l="1"/>
  <c r="FY1295" i="1"/>
  <c r="FY1303" i="1" l="1"/>
  <c r="FE46" i="7"/>
  <c r="FY1168" i="1" l="1"/>
  <c r="FY1305" i="1"/>
  <c r="FY1309" i="1" l="1"/>
  <c r="FE84" i="7" s="1"/>
  <c r="FE48" i="7"/>
  <c r="FY1297" i="1"/>
  <c r="FE22" i="7"/>
  <c r="FY1173" i="1"/>
  <c r="FE47" i="7" l="1"/>
  <c r="FY1325" i="1"/>
  <c r="FY1327" i="1" s="1"/>
  <c r="FY1318" i="1"/>
  <c r="FY1320" i="1" s="1"/>
  <c r="FY1299" i="1"/>
  <c r="FY1311" i="1"/>
  <c r="FE49" i="7" s="1"/>
  <c r="FY1177" i="1"/>
  <c r="FY1301" i="1" l="1"/>
  <c r="FY1307" i="1"/>
  <c r="FZ1221" i="1"/>
  <c r="FE24" i="7"/>
  <c r="FY1223" i="1"/>
  <c r="FE82" i="7" s="1"/>
  <c r="FY1181" i="1"/>
  <c r="FF44" i="7" l="1"/>
  <c r="FZ1235" i="1"/>
  <c r="FE26" i="7"/>
  <c r="FY1184" i="1"/>
  <c r="FZ1293" i="1"/>
  <c r="FE83" i="7"/>
  <c r="FE72" i="7" l="1"/>
  <c r="FZ1268" i="1"/>
  <c r="FF45" i="7"/>
  <c r="FZ1237" i="1"/>
  <c r="FZ1279" i="1" l="1"/>
  <c r="FZ1270" i="1"/>
  <c r="FZ1281" i="1" l="1"/>
  <c r="FZ1295" i="1"/>
  <c r="FZ1303" i="1" l="1"/>
  <c r="FF46" i="7"/>
  <c r="FZ1168" i="1" l="1"/>
  <c r="FZ1305" i="1"/>
  <c r="FZ1309" i="1" l="1"/>
  <c r="FF84" i="7" s="1"/>
  <c r="S84" i="5" s="1"/>
  <c r="FF48" i="7"/>
  <c r="FZ1297" i="1"/>
  <c r="FZ1173" i="1"/>
  <c r="FF22" i="7"/>
  <c r="FZ1177" i="1" l="1"/>
  <c r="FF47" i="7"/>
  <c r="FZ1318" i="1"/>
  <c r="FZ1320" i="1" s="1"/>
  <c r="FZ1299" i="1"/>
  <c r="FZ1325" i="1"/>
  <c r="FZ1327" i="1" s="1"/>
  <c r="FZ1311" i="1"/>
  <c r="FF49" i="7" s="1"/>
  <c r="FF24" i="7" l="1"/>
  <c r="GA1221" i="1"/>
  <c r="FZ1223" i="1"/>
  <c r="FF82" i="7" s="1"/>
  <c r="S82" i="5" s="1"/>
  <c r="AN76" i="6"/>
  <c r="FZ1301" i="1"/>
  <c r="FZ1307" i="1"/>
  <c r="FZ1181" i="1"/>
  <c r="FG44" i="7" l="1"/>
  <c r="GA1235" i="1"/>
  <c r="FF83" i="7"/>
  <c r="S83" i="5" s="1"/>
  <c r="GA1293" i="1"/>
  <c r="FF26" i="7"/>
  <c r="FZ1184" i="1"/>
  <c r="FF72" i="7" l="1"/>
  <c r="S72" i="5" s="1"/>
  <c r="AN74" i="6"/>
  <c r="FG45" i="7"/>
  <c r="GA1268" i="1"/>
  <c r="GA1237" i="1"/>
  <c r="GA1279" i="1" l="1"/>
  <c r="GA1270" i="1"/>
  <c r="GA1281" i="1" l="1"/>
  <c r="GA1295" i="1"/>
  <c r="GA1303" i="1" l="1"/>
  <c r="FG46" i="7"/>
  <c r="GA1168" i="1" l="1"/>
  <c r="GA1305" i="1"/>
  <c r="GA1309" i="1" l="1"/>
  <c r="FG84" i="7" s="1"/>
  <c r="FG48" i="7"/>
  <c r="GA1297" i="1"/>
  <c r="GA1173" i="1"/>
  <c r="FG22" i="7"/>
  <c r="GA1177" i="1" l="1"/>
  <c r="FG47" i="7"/>
  <c r="GA1311" i="1"/>
  <c r="FG49" i="7" s="1"/>
  <c r="GA1318" i="1"/>
  <c r="GA1320" i="1" s="1"/>
  <c r="GA1325" i="1"/>
  <c r="GA1327" i="1" s="1"/>
  <c r="GA1299" i="1"/>
  <c r="GA1301" i="1" l="1"/>
  <c r="GA1307" i="1"/>
  <c r="GB1221" i="1"/>
  <c r="FG24" i="7"/>
  <c r="GA1223" i="1"/>
  <c r="FG82" i="7" s="1"/>
  <c r="GA1181" i="1"/>
  <c r="FG26" i="7" l="1"/>
  <c r="GA1184" i="1"/>
  <c r="FH44" i="7"/>
  <c r="GB1235" i="1"/>
  <c r="FG83" i="7"/>
  <c r="GB1293" i="1"/>
  <c r="FG72" i="7" l="1"/>
  <c r="GB1268" i="1"/>
  <c r="FH45" i="7"/>
  <c r="GB1237" i="1"/>
  <c r="GB1279" i="1" l="1"/>
  <c r="GB1270" i="1"/>
  <c r="GB1281" i="1" l="1"/>
  <c r="GB1295" i="1"/>
  <c r="FH46" i="7" l="1"/>
  <c r="GB1303" i="1"/>
  <c r="GB1168" i="1" l="1"/>
  <c r="GB1305" i="1"/>
  <c r="FH48" i="7" l="1"/>
  <c r="GB1297" i="1"/>
  <c r="GB1309" i="1"/>
  <c r="FH84" i="7" s="1"/>
  <c r="FH22" i="7"/>
  <c r="GB1173" i="1"/>
  <c r="GB1177" i="1" l="1"/>
  <c r="FH47" i="7"/>
  <c r="GB1325" i="1"/>
  <c r="GB1327" i="1" s="1"/>
  <c r="GB1299" i="1"/>
  <c r="GB1311" i="1"/>
  <c r="FH49" i="7" s="1"/>
  <c r="GB1318" i="1"/>
  <c r="GB1320" i="1" s="1"/>
  <c r="FH24" i="7" l="1"/>
  <c r="GC1221" i="1"/>
  <c r="GB1223" i="1"/>
  <c r="FH82" i="7" s="1"/>
  <c r="GB1301" i="1"/>
  <c r="GB1307" i="1"/>
  <c r="GB1181" i="1"/>
  <c r="FH26" i="7" l="1"/>
  <c r="GB1184" i="1"/>
  <c r="GC1235" i="1"/>
  <c r="FI44" i="7"/>
  <c r="FH83" i="7"/>
  <c r="GC1293" i="1"/>
  <c r="FI45" i="7" l="1"/>
  <c r="GC1268" i="1"/>
  <c r="GC1237" i="1"/>
  <c r="FH72" i="7"/>
  <c r="GC1279" i="1" l="1"/>
  <c r="GC1270" i="1"/>
  <c r="GC1281" i="1" l="1"/>
  <c r="GC1295" i="1"/>
  <c r="FI46" i="7" l="1"/>
  <c r="GC1303" i="1"/>
  <c r="GC1168" i="1" l="1"/>
  <c r="GC1305" i="1"/>
  <c r="GC1309" i="1" s="1"/>
  <c r="FI84" i="7" s="1"/>
  <c r="FI48" i="7" l="1"/>
  <c r="GC1297" i="1"/>
  <c r="FI22" i="7"/>
  <c r="GC1173" i="1"/>
  <c r="GC1177" i="1" l="1"/>
  <c r="FI47" i="7"/>
  <c r="GC1325" i="1"/>
  <c r="GC1327" i="1" s="1"/>
  <c r="GC1311" i="1"/>
  <c r="FI49" i="7" s="1"/>
  <c r="GC1299" i="1"/>
  <c r="GC1318" i="1"/>
  <c r="GC1320" i="1" s="1"/>
  <c r="GC1301" i="1" l="1"/>
  <c r="GC1307" i="1"/>
  <c r="GD1221" i="1"/>
  <c r="FI24" i="7"/>
  <c r="GC1223" i="1"/>
  <c r="FI82" i="7" s="1"/>
  <c r="GC1181" i="1"/>
  <c r="FI26" i="7" l="1"/>
  <c r="GC1184" i="1"/>
  <c r="GD1293" i="1"/>
  <c r="FI83" i="7"/>
  <c r="FJ44" i="7"/>
  <c r="GD1235" i="1"/>
  <c r="GD1237" i="1" l="1"/>
  <c r="GD1268" i="1"/>
  <c r="FJ45" i="7"/>
  <c r="FI72" i="7"/>
  <c r="GD1270" i="1" l="1"/>
  <c r="GD1279" i="1"/>
  <c r="GD1281" i="1" l="1"/>
  <c r="GD1295" i="1"/>
  <c r="FJ46" i="7" l="1"/>
  <c r="GD1303" i="1"/>
  <c r="GD1168" i="1" l="1"/>
  <c r="GD1305" i="1"/>
  <c r="GD1309" i="1" l="1"/>
  <c r="FJ84" i="7" s="1"/>
  <c r="FJ48" i="7"/>
  <c r="GD1297" i="1"/>
  <c r="FJ22" i="7"/>
  <c r="GD1173" i="1"/>
  <c r="GD1177" i="1" l="1"/>
  <c r="FJ47" i="7"/>
  <c r="GD1325" i="1"/>
  <c r="GD1327" i="1" s="1"/>
  <c r="GD1299" i="1"/>
  <c r="GD1311" i="1"/>
  <c r="FJ49" i="7" s="1"/>
  <c r="GD1318" i="1"/>
  <c r="GD1320" i="1" s="1"/>
  <c r="FJ24" i="7" l="1"/>
  <c r="GE1221" i="1"/>
  <c r="GD1223" i="1"/>
  <c r="FJ82" i="7" s="1"/>
  <c r="GD1301" i="1"/>
  <c r="GD1307" i="1"/>
  <c r="GD1181" i="1"/>
  <c r="FK44" i="7" l="1"/>
  <c r="GE1235" i="1"/>
  <c r="FJ26" i="7"/>
  <c r="GD1184" i="1"/>
  <c r="GE1293" i="1"/>
  <c r="FJ83" i="7"/>
  <c r="FJ72" i="7" l="1"/>
  <c r="FK45" i="7"/>
  <c r="GE1268" i="1"/>
  <c r="GE1237" i="1"/>
  <c r="GE1279" i="1" l="1"/>
  <c r="GE1270" i="1"/>
  <c r="GE1281" i="1" l="1"/>
  <c r="GE1295" i="1"/>
  <c r="FK46" i="7" l="1"/>
  <c r="GE1303" i="1"/>
  <c r="GE1168" i="1" l="1"/>
  <c r="GE1305" i="1"/>
  <c r="GE1309" i="1" s="1"/>
  <c r="FK84" i="7" s="1"/>
  <c r="FK48" i="7" l="1"/>
  <c r="GE1297" i="1"/>
  <c r="FK22" i="7"/>
  <c r="GE1173" i="1"/>
  <c r="GE1177" i="1" l="1"/>
  <c r="FK47" i="7"/>
  <c r="GE1325" i="1"/>
  <c r="GE1327" i="1" s="1"/>
  <c r="GE1311" i="1"/>
  <c r="FK49" i="7" s="1"/>
  <c r="GE1318" i="1"/>
  <c r="GE1320" i="1" s="1"/>
  <c r="GE1299" i="1"/>
  <c r="GE1301" i="1" l="1"/>
  <c r="GE1307" i="1"/>
  <c r="FK24" i="7"/>
  <c r="GF1221" i="1"/>
  <c r="GE1223" i="1"/>
  <c r="FK82" i="7" s="1"/>
  <c r="GE1181" i="1"/>
  <c r="FK26" i="7" l="1"/>
  <c r="GE1184" i="1"/>
  <c r="GF1293" i="1"/>
  <c r="FK83" i="7"/>
  <c r="FL44" i="7"/>
  <c r="GF1235" i="1"/>
  <c r="FK72" i="7" l="1"/>
  <c r="GF1268" i="1"/>
  <c r="FL45" i="7"/>
  <c r="GF1237" i="1"/>
  <c r="GF1279" i="1" l="1"/>
  <c r="GF1270" i="1"/>
  <c r="GF1281" i="1" l="1"/>
  <c r="GF1295" i="1"/>
  <c r="GF1303" i="1" l="1"/>
  <c r="FL46" i="7"/>
  <c r="GF1168" i="1" l="1"/>
  <c r="GF1305" i="1"/>
  <c r="GF1309" i="1" l="1"/>
  <c r="FL84" i="7" s="1"/>
  <c r="FL48" i="7"/>
  <c r="GF1297" i="1"/>
  <c r="GF1173" i="1"/>
  <c r="FL22" i="7"/>
  <c r="GF1177" i="1" l="1"/>
  <c r="FL47" i="7"/>
  <c r="GF1325" i="1"/>
  <c r="GF1327" i="1" s="1"/>
  <c r="GF1318" i="1"/>
  <c r="GF1320" i="1" s="1"/>
  <c r="GF1311" i="1"/>
  <c r="FL49" i="7" s="1"/>
  <c r="GF1299" i="1"/>
  <c r="GF1301" i="1" l="1"/>
  <c r="GF1307" i="1"/>
  <c r="FL24" i="7"/>
  <c r="GG1221" i="1"/>
  <c r="GF1223" i="1"/>
  <c r="FL82" i="7" s="1"/>
  <c r="GF1181" i="1"/>
  <c r="FL26" i="7" l="1"/>
  <c r="GF1184" i="1"/>
  <c r="GG1293" i="1"/>
  <c r="FL83" i="7"/>
  <c r="GG1235" i="1"/>
  <c r="FM44" i="7"/>
  <c r="GG1237" i="1" l="1"/>
  <c r="FM45" i="7"/>
  <c r="GG1268" i="1"/>
  <c r="FL72" i="7"/>
  <c r="GG1279" i="1" l="1"/>
  <c r="GG1270" i="1"/>
  <c r="GG1281" i="1" l="1"/>
  <c r="GG1295" i="1"/>
  <c r="GG1303" i="1" l="1"/>
  <c r="FM46" i="7"/>
  <c r="GG1168" i="1" l="1"/>
  <c r="GG1305" i="1"/>
  <c r="FM48" i="7" l="1"/>
  <c r="GG1297" i="1"/>
  <c r="GG1309" i="1"/>
  <c r="FM84" i="7" s="1"/>
  <c r="FM22" i="7"/>
  <c r="GG1173" i="1"/>
  <c r="GG1177" i="1" l="1"/>
  <c r="FM47" i="7"/>
  <c r="GG1299" i="1"/>
  <c r="GG1318" i="1"/>
  <c r="GG1320" i="1" s="1"/>
  <c r="GG1325" i="1"/>
  <c r="GG1327" i="1" s="1"/>
  <c r="GG1311" i="1"/>
  <c r="FM49" i="7" s="1"/>
  <c r="GG1301" i="1" l="1"/>
  <c r="GG1307" i="1"/>
  <c r="FM24" i="7"/>
  <c r="GH1221" i="1"/>
  <c r="GG1223" i="1"/>
  <c r="FM82" i="7" s="1"/>
  <c r="GG1181" i="1"/>
  <c r="GH1235" i="1" l="1"/>
  <c r="FN44" i="7"/>
  <c r="FM26" i="7"/>
  <c r="GG1184" i="1"/>
  <c r="GH1293" i="1"/>
  <c r="FM83" i="7"/>
  <c r="FM72" i="7" l="1"/>
  <c r="GH1268" i="1"/>
  <c r="FN45" i="7"/>
  <c r="GH1237" i="1"/>
  <c r="GH1279" i="1" l="1"/>
  <c r="GH1270" i="1"/>
  <c r="GH1281" i="1" l="1"/>
  <c r="GH1295" i="1"/>
  <c r="GH1303" i="1" l="1"/>
  <c r="FN46" i="7"/>
  <c r="GH1168" i="1" l="1"/>
  <c r="GH1305" i="1"/>
  <c r="FN48" i="7" l="1"/>
  <c r="GH1297" i="1"/>
  <c r="GH1309" i="1"/>
  <c r="FN84" i="7" s="1"/>
  <c r="FN22" i="7"/>
  <c r="GH1173" i="1"/>
  <c r="GH1177" i="1" l="1"/>
  <c r="FN47" i="7"/>
  <c r="GH1325" i="1"/>
  <c r="GH1327" i="1" s="1"/>
  <c r="GH1318" i="1"/>
  <c r="GH1320" i="1" s="1"/>
  <c r="GH1299" i="1"/>
  <c r="GH1311" i="1"/>
  <c r="FN49" i="7" s="1"/>
  <c r="FN24" i="7" l="1"/>
  <c r="GI1221" i="1"/>
  <c r="GH1223" i="1"/>
  <c r="FN82" i="7" s="1"/>
  <c r="GH1301" i="1"/>
  <c r="GH1307" i="1"/>
  <c r="GH1181" i="1"/>
  <c r="FN26" i="7" l="1"/>
  <c r="GH1184" i="1"/>
  <c r="GI1235" i="1"/>
  <c r="FO44" i="7"/>
  <c r="GI1293" i="1"/>
  <c r="FN83" i="7"/>
  <c r="FO45" i="7" l="1"/>
  <c r="GI1268" i="1"/>
  <c r="GI1237" i="1"/>
  <c r="FN72" i="7"/>
  <c r="GI1279" i="1" l="1"/>
  <c r="GI1270" i="1"/>
  <c r="GI1281" i="1" l="1"/>
  <c r="GI1295" i="1"/>
  <c r="FO46" i="7" l="1"/>
  <c r="GI1303" i="1"/>
  <c r="GI1168" i="1" l="1"/>
  <c r="GI1305" i="1"/>
  <c r="FO48" i="7" l="1"/>
  <c r="GI1297" i="1"/>
  <c r="GI1309" i="1"/>
  <c r="FO84" i="7" s="1"/>
  <c r="GI1173" i="1"/>
  <c r="FO22" i="7"/>
  <c r="GI1177" i="1" l="1"/>
  <c r="FO47" i="7"/>
  <c r="GI1325" i="1"/>
  <c r="GI1327" i="1" s="1"/>
  <c r="GI1299" i="1"/>
  <c r="GI1318" i="1"/>
  <c r="GI1320" i="1" s="1"/>
  <c r="GI1311" i="1"/>
  <c r="FO49" i="7" s="1"/>
  <c r="FO24" i="7" l="1"/>
  <c r="GJ1221" i="1"/>
  <c r="GI1223" i="1"/>
  <c r="FO82" i="7" s="1"/>
  <c r="GI1301" i="1"/>
  <c r="GI1307" i="1"/>
  <c r="GI1181" i="1"/>
  <c r="FO26" i="7" l="1"/>
  <c r="GI1184" i="1"/>
  <c r="GJ1235" i="1"/>
  <c r="FP44" i="7"/>
  <c r="FO83" i="7"/>
  <c r="GJ1293" i="1"/>
  <c r="FP45" i="7" l="1"/>
  <c r="GJ1268" i="1"/>
  <c r="GJ1237" i="1"/>
  <c r="FO72" i="7"/>
  <c r="GJ1279" i="1" l="1"/>
  <c r="GJ1270" i="1"/>
  <c r="S22" i="5"/>
  <c r="GJ1281" i="1" l="1"/>
  <c r="GJ1295" i="1"/>
  <c r="AN72" i="6"/>
  <c r="AN52" i="6"/>
  <c r="AN70" i="6"/>
  <c r="GJ1303" i="1" l="1"/>
  <c r="FP46" i="7"/>
  <c r="S26" i="5"/>
  <c r="AN63" i="6"/>
  <c r="S49" i="5"/>
  <c r="S48" i="5"/>
  <c r="GJ1168" i="1" l="1"/>
  <c r="GJ1305" i="1"/>
  <c r="S46" i="5"/>
  <c r="GJ1309" i="1" l="1"/>
  <c r="FP84" i="7" s="1"/>
  <c r="FP48" i="7"/>
  <c r="GJ1297" i="1"/>
  <c r="FP22" i="7"/>
  <c r="GJ1173" i="1"/>
  <c r="FP47" i="7" l="1"/>
  <c r="GJ1325" i="1"/>
  <c r="GJ1299" i="1"/>
  <c r="GJ1318" i="1"/>
  <c r="GJ1311" i="1"/>
  <c r="GJ1177" i="1"/>
  <c r="GJ1181" i="1" s="1"/>
  <c r="FP26" i="7" l="1"/>
  <c r="GJ1184" i="1"/>
  <c r="GJ1327" i="1"/>
  <c r="FP49" i="7"/>
  <c r="GJ1320" i="1"/>
  <c r="GK1221" i="1"/>
  <c r="FP24" i="7"/>
  <c r="GJ1223" i="1"/>
  <c r="FP82" i="7" s="1"/>
  <c r="GJ1301" i="1"/>
  <c r="GJ1307" i="1"/>
  <c r="S47" i="5"/>
  <c r="GK1293" i="1" l="1"/>
  <c r="FP83" i="7"/>
  <c r="FP72" i="7"/>
  <c r="FQ44" i="7"/>
  <c r="GK1235" i="1"/>
  <c r="GK1268" i="1" l="1"/>
  <c r="FQ45" i="7"/>
  <c r="GK1237" i="1"/>
  <c r="GK1279" i="1" l="1"/>
  <c r="GK1270" i="1"/>
  <c r="GK1281" i="1" l="1"/>
  <c r="GK1295" i="1"/>
  <c r="GK1303" i="1" l="1"/>
  <c r="FQ46" i="7"/>
  <c r="GK1168" i="1" l="1"/>
  <c r="GK1305" i="1"/>
  <c r="GK1309" i="1" s="1"/>
  <c r="FQ84" i="7" s="1"/>
  <c r="FQ48" i="7" l="1"/>
  <c r="GK1297" i="1"/>
  <c r="FQ22" i="7"/>
  <c r="GK1173" i="1"/>
  <c r="FQ47" i="7" l="1"/>
  <c r="GK1325" i="1"/>
  <c r="GK1299" i="1"/>
  <c r="GK1318" i="1"/>
  <c r="GK1311" i="1"/>
  <c r="GK1177" i="1"/>
  <c r="GK1320" i="1" l="1"/>
  <c r="GL1221" i="1"/>
  <c r="FQ24" i="7"/>
  <c r="GK1223" i="1"/>
  <c r="FQ82" i="7" s="1"/>
  <c r="GK1301" i="1"/>
  <c r="GK1307" i="1"/>
  <c r="FQ49" i="7"/>
  <c r="GK1181" i="1"/>
  <c r="GK1327" i="1"/>
  <c r="FR44" i="7" l="1"/>
  <c r="GL1235" i="1"/>
  <c r="FQ26" i="7"/>
  <c r="GK1184" i="1"/>
  <c r="FQ83" i="7"/>
  <c r="GL1293" i="1"/>
  <c r="FQ72" i="7" l="1"/>
  <c r="GL1268" i="1"/>
  <c r="FR45" i="7"/>
  <c r="GL1237" i="1"/>
  <c r="GL1279" i="1" l="1"/>
  <c r="GL1270" i="1"/>
  <c r="GL1281" i="1" l="1"/>
  <c r="GL1295" i="1"/>
  <c r="GL1303" i="1" l="1"/>
  <c r="FR46" i="7"/>
  <c r="T46" i="5" l="1"/>
  <c r="GL1168" i="1"/>
  <c r="GL1305" i="1"/>
  <c r="GL1309" i="1" l="1"/>
  <c r="FR84" i="7" s="1"/>
  <c r="T84" i="5" s="1"/>
  <c r="FR48" i="7"/>
  <c r="GL1297" i="1"/>
  <c r="FR22" i="7"/>
  <c r="GL1173" i="1"/>
  <c r="T22" i="5" l="1"/>
  <c r="FR47" i="7"/>
  <c r="GL1325" i="1"/>
  <c r="GL1311" i="1"/>
  <c r="GL1299" i="1"/>
  <c r="GL1318" i="1"/>
  <c r="GL1177" i="1"/>
  <c r="T48" i="5"/>
  <c r="GL1320" i="1" l="1"/>
  <c r="AO52" i="6"/>
  <c r="T47" i="5"/>
  <c r="GL1301" i="1"/>
  <c r="GL1307" i="1"/>
  <c r="GM1221" i="1"/>
  <c r="FR24" i="7"/>
  <c r="GL1223" i="1"/>
  <c r="FR82" i="7" s="1"/>
  <c r="T82" i="5" s="1"/>
  <c r="FR49" i="7"/>
  <c r="GL1181" i="1"/>
  <c r="AO72" i="6"/>
  <c r="GL1327" i="1"/>
  <c r="AO63" i="6" l="1"/>
  <c r="FR83" i="7"/>
  <c r="T83" i="5" s="1"/>
  <c r="GM1293" i="1"/>
  <c r="FR26" i="7"/>
  <c r="AO70" i="6"/>
  <c r="GL1184" i="1"/>
  <c r="AO76" i="6"/>
  <c r="T49" i="5"/>
  <c r="FS44" i="7"/>
  <c r="GM1235" i="1"/>
  <c r="T26" i="5" l="1"/>
  <c r="GM1237" i="1"/>
  <c r="GM1268" i="1"/>
  <c r="FS45" i="7"/>
  <c r="AO74" i="6"/>
  <c r="FR72" i="7"/>
  <c r="T72" i="5" s="1"/>
  <c r="GM1279" i="1" l="1"/>
  <c r="GM1270" i="1"/>
  <c r="GM1281" i="1" l="1"/>
  <c r="GM1295" i="1"/>
  <c r="FS46" i="7" l="1"/>
  <c r="GM1303" i="1"/>
  <c r="GM1168" i="1" l="1"/>
  <c r="GM1305" i="1"/>
  <c r="GM1309" i="1" s="1"/>
  <c r="FS84" i="7" s="1"/>
  <c r="FS48" i="7" l="1"/>
  <c r="GM1297" i="1"/>
  <c r="FS22" i="7"/>
  <c r="GM1173" i="1"/>
  <c r="GM1177" i="1" l="1"/>
  <c r="FS47" i="7"/>
  <c r="GM1311" i="1"/>
  <c r="GM1318" i="1"/>
  <c r="GM1299" i="1"/>
  <c r="GM1325" i="1"/>
  <c r="GM1327" i="1" l="1"/>
  <c r="FS24" i="7"/>
  <c r="GN1221" i="1"/>
  <c r="GM1223" i="1"/>
  <c r="FS82" i="7" s="1"/>
  <c r="FS49" i="7"/>
  <c r="GM1301" i="1"/>
  <c r="GM1307" i="1"/>
  <c r="GM1320" i="1"/>
  <c r="GM1181" i="1"/>
  <c r="FS26" i="7" l="1"/>
  <c r="GM1184" i="1"/>
  <c r="FS83" i="7"/>
  <c r="GN1293" i="1"/>
  <c r="FT44" i="7"/>
  <c r="GN1235" i="1"/>
  <c r="GN1268" i="1" l="1"/>
  <c r="FT45" i="7"/>
  <c r="GN1237" i="1"/>
  <c r="FS72" i="7"/>
  <c r="GN1279" i="1" l="1"/>
  <c r="GN1270" i="1"/>
  <c r="GN1281" i="1" l="1"/>
  <c r="GN1295" i="1"/>
  <c r="FT46" i="7" l="1"/>
  <c r="GN1303" i="1"/>
  <c r="GN1168" i="1" l="1"/>
  <c r="GN1305" i="1"/>
  <c r="FT48" i="7" l="1"/>
  <c r="GN1297" i="1"/>
  <c r="GN1309" i="1"/>
  <c r="FT84" i="7" s="1"/>
  <c r="GN1173" i="1"/>
  <c r="FT22" i="7"/>
  <c r="FT47" i="7" l="1"/>
  <c r="GN1325" i="1"/>
  <c r="GN1311" i="1"/>
  <c r="GN1318" i="1"/>
  <c r="GN1299" i="1"/>
  <c r="GN1177" i="1"/>
  <c r="GN1181" i="1" s="1"/>
  <c r="FT49" i="7" l="1"/>
  <c r="GN1327" i="1"/>
  <c r="FT24" i="7"/>
  <c r="GO1221" i="1"/>
  <c r="GN1223" i="1"/>
  <c r="FT82" i="7" s="1"/>
  <c r="GN1301" i="1"/>
  <c r="GN1307" i="1"/>
  <c r="FT26" i="7"/>
  <c r="GN1184" i="1"/>
  <c r="GN1320" i="1"/>
  <c r="GO1235" i="1" l="1"/>
  <c r="FU44" i="7"/>
  <c r="FT72" i="7"/>
  <c r="FT83" i="7"/>
  <c r="GO1293" i="1"/>
  <c r="GO1268" i="1" l="1"/>
  <c r="FU45" i="7"/>
  <c r="GO1237" i="1"/>
  <c r="GO1279" i="1" l="1"/>
  <c r="GO1270" i="1"/>
  <c r="GO1281" i="1" l="1"/>
  <c r="GO1295" i="1"/>
  <c r="FU46" i="7" l="1"/>
  <c r="GO1303" i="1"/>
  <c r="GO1168" i="1" l="1"/>
  <c r="GO1305" i="1"/>
  <c r="FU48" i="7" l="1"/>
  <c r="GO1297" i="1"/>
  <c r="GO1309" i="1"/>
  <c r="FU84" i="7" s="1"/>
  <c r="FU22" i="7"/>
  <c r="GO1173" i="1"/>
  <c r="FU47" i="7" l="1"/>
  <c r="GO1325" i="1"/>
  <c r="GO1311" i="1"/>
  <c r="FU49" i="7" s="1"/>
  <c r="GO1318" i="1"/>
  <c r="GO1299" i="1"/>
  <c r="GO1177" i="1"/>
  <c r="GO1320" i="1" l="1"/>
  <c r="FU24" i="7"/>
  <c r="GP1221" i="1"/>
  <c r="GO1223" i="1"/>
  <c r="FU82" i="7" s="1"/>
  <c r="GO1181" i="1"/>
  <c r="GO1327" i="1"/>
  <c r="GO1301" i="1"/>
  <c r="GO1307" i="1"/>
  <c r="FV44" i="7" l="1"/>
  <c r="GP1235" i="1"/>
  <c r="FU26" i="7"/>
  <c r="GO1184" i="1"/>
  <c r="FU83" i="7"/>
  <c r="GP1293" i="1"/>
  <c r="GP1237" i="1" l="1"/>
  <c r="FV45" i="7"/>
  <c r="GP1268" i="1"/>
  <c r="FU72" i="7"/>
  <c r="GP1279" i="1" l="1"/>
  <c r="GP1270" i="1"/>
  <c r="GP1281" i="1" l="1"/>
  <c r="GP1295" i="1"/>
  <c r="FV46" i="7" l="1"/>
  <c r="GP1303" i="1"/>
  <c r="GP1168" i="1" l="1"/>
  <c r="GP1305" i="1"/>
  <c r="FV48" i="7" l="1"/>
  <c r="GP1297" i="1"/>
  <c r="GP1309" i="1"/>
  <c r="FV84" i="7" s="1"/>
  <c r="FV22" i="7"/>
  <c r="GP1173" i="1"/>
  <c r="GP1177" i="1" l="1"/>
  <c r="FV47" i="7"/>
  <c r="GP1325" i="1"/>
  <c r="GP1311" i="1"/>
  <c r="FV49" i="7" s="1"/>
  <c r="GP1318" i="1"/>
  <c r="GP1299" i="1"/>
  <c r="GP1301" i="1" l="1"/>
  <c r="GP1307" i="1"/>
  <c r="GP1320" i="1"/>
  <c r="FV24" i="7"/>
  <c r="GQ1221" i="1"/>
  <c r="GP1223" i="1"/>
  <c r="FV82" i="7" s="1"/>
  <c r="GP1181" i="1"/>
  <c r="GP1327" i="1"/>
  <c r="GQ1235" i="1" l="1"/>
  <c r="FW44" i="7"/>
  <c r="FV26" i="7"/>
  <c r="GP1184" i="1"/>
  <c r="GQ1293" i="1"/>
  <c r="FV83" i="7"/>
  <c r="FV72" i="7" l="1"/>
  <c r="GQ1268" i="1"/>
  <c r="FW45" i="7"/>
  <c r="GQ1237" i="1"/>
  <c r="GQ1279" i="1" l="1"/>
  <c r="GQ1270" i="1"/>
  <c r="GQ1281" i="1" l="1"/>
  <c r="GQ1295" i="1"/>
  <c r="FW46" i="7" l="1"/>
  <c r="GQ1303" i="1"/>
  <c r="GQ1168" i="1" l="1"/>
  <c r="GQ1305" i="1"/>
  <c r="GQ1309" i="1" l="1"/>
  <c r="FW84" i="7" s="1"/>
  <c r="FW48" i="7"/>
  <c r="GQ1297" i="1"/>
  <c r="FW22" i="7"/>
  <c r="GQ1173" i="1"/>
  <c r="FW47" i="7" l="1"/>
  <c r="GQ1325" i="1"/>
  <c r="GQ1299" i="1"/>
  <c r="GQ1318" i="1"/>
  <c r="GQ1311" i="1"/>
  <c r="FW49" i="7" s="1"/>
  <c r="GQ1177" i="1"/>
  <c r="GQ1320" i="1" l="1"/>
  <c r="FW24" i="7"/>
  <c r="GR1221" i="1"/>
  <c r="GQ1223" i="1"/>
  <c r="FW82" i="7" s="1"/>
  <c r="GQ1301" i="1"/>
  <c r="GQ1307" i="1"/>
  <c r="GQ1181" i="1"/>
  <c r="GQ1327" i="1"/>
  <c r="FW26" i="7" l="1"/>
  <c r="GQ1184" i="1"/>
  <c r="GR1235" i="1"/>
  <c r="FX44" i="7"/>
  <c r="GR1293" i="1"/>
  <c r="FW83" i="7"/>
  <c r="GR1268" i="1" l="1"/>
  <c r="FX45" i="7"/>
  <c r="GR1237" i="1"/>
  <c r="FW72" i="7"/>
  <c r="GR1279" i="1" l="1"/>
  <c r="GR1270" i="1"/>
  <c r="GR1281" i="1" l="1"/>
  <c r="GR1295" i="1"/>
  <c r="FX46" i="7" l="1"/>
  <c r="GR1303" i="1"/>
  <c r="GR1168" i="1" l="1"/>
  <c r="GR1305" i="1"/>
  <c r="FX48" i="7" l="1"/>
  <c r="GR1297" i="1"/>
  <c r="GR1309" i="1"/>
  <c r="FX84" i="7" s="1"/>
  <c r="FX22" i="7"/>
  <c r="GR1173" i="1"/>
  <c r="FX47" i="7" l="1"/>
  <c r="GR1311" i="1"/>
  <c r="FX49" i="7" s="1"/>
  <c r="GR1325" i="1"/>
  <c r="GR1327" i="1" s="1"/>
  <c r="GR1299" i="1"/>
  <c r="GR1318" i="1"/>
  <c r="GR1320" i="1" s="1"/>
  <c r="GR1181" i="1"/>
  <c r="GR1177" i="1"/>
  <c r="GR1301" i="1" l="1"/>
  <c r="GR1307" i="1"/>
  <c r="FX26" i="7"/>
  <c r="GR1184" i="1"/>
  <c r="GS1221" i="1"/>
  <c r="FX24" i="7"/>
  <c r="GR1223" i="1"/>
  <c r="FX82" i="7" s="1"/>
  <c r="FX72" i="7" l="1"/>
  <c r="FY44" i="7"/>
  <c r="GS1235" i="1"/>
  <c r="GS1293" i="1"/>
  <c r="FX83" i="7"/>
  <c r="FY45" i="7" l="1"/>
  <c r="GS1268" i="1"/>
  <c r="GS1237" i="1"/>
  <c r="GS1279" i="1" l="1"/>
  <c r="GS1270" i="1"/>
  <c r="GS1281" i="1" l="1"/>
  <c r="GS1295" i="1"/>
  <c r="GS1303" i="1" l="1"/>
  <c r="FY46" i="7"/>
  <c r="GS1168" i="1" l="1"/>
  <c r="GS1305" i="1"/>
  <c r="FY48" i="7" l="1"/>
  <c r="GS1297" i="1"/>
  <c r="GS1309" i="1"/>
  <c r="FY84" i="7" s="1"/>
  <c r="FY22" i="7"/>
  <c r="GS1173" i="1"/>
  <c r="FY47" i="7" l="1"/>
  <c r="GS1325" i="1"/>
  <c r="GS1327" i="1" s="1"/>
  <c r="GS1311" i="1"/>
  <c r="FY49" i="7" s="1"/>
  <c r="GS1318" i="1"/>
  <c r="GS1320" i="1" s="1"/>
  <c r="GS1299" i="1"/>
  <c r="GS1177" i="1"/>
  <c r="FY24" i="7" l="1"/>
  <c r="GT1221" i="1"/>
  <c r="GS1223" i="1"/>
  <c r="FY82" i="7" s="1"/>
  <c r="GS1181" i="1"/>
  <c r="GS1301" i="1"/>
  <c r="GS1307" i="1"/>
  <c r="GT1293" i="1" l="1"/>
  <c r="FY83" i="7"/>
  <c r="FZ44" i="7"/>
  <c r="GT1235" i="1"/>
  <c r="FY26" i="7"/>
  <c r="GS1184" i="1"/>
  <c r="FY72" i="7" l="1"/>
  <c r="GT1268" i="1"/>
  <c r="FZ45" i="7"/>
  <c r="GT1237" i="1"/>
  <c r="GT1279" i="1" l="1"/>
  <c r="GT1270" i="1"/>
  <c r="GT1281" i="1" l="1"/>
  <c r="GT1295" i="1"/>
  <c r="GT1303" i="1" l="1"/>
  <c r="FZ46" i="7"/>
  <c r="GT1168" i="1" l="1"/>
  <c r="GT1305" i="1"/>
  <c r="FZ48" i="7" l="1"/>
  <c r="GT1297" i="1"/>
  <c r="GT1309" i="1"/>
  <c r="FZ84" i="7" s="1"/>
  <c r="FZ22" i="7"/>
  <c r="GT1173" i="1"/>
  <c r="FZ47" i="7" l="1"/>
  <c r="GT1325" i="1"/>
  <c r="GT1327" i="1" s="1"/>
  <c r="GT1311" i="1"/>
  <c r="FZ49" i="7" s="1"/>
  <c r="GT1318" i="1"/>
  <c r="GT1320" i="1" s="1"/>
  <c r="GT1299" i="1"/>
  <c r="GT1177" i="1"/>
  <c r="GT1301" i="1" l="1"/>
  <c r="GT1307" i="1"/>
  <c r="FZ24" i="7"/>
  <c r="GU1221" i="1"/>
  <c r="GT1223" i="1"/>
  <c r="FZ82" i="7" s="1"/>
  <c r="GT1181" i="1"/>
  <c r="GA44" i="7" l="1"/>
  <c r="GU1235" i="1"/>
  <c r="FZ26" i="7"/>
  <c r="GT1184" i="1"/>
  <c r="FZ83" i="7"/>
  <c r="GU1293" i="1"/>
  <c r="FZ72" i="7" l="1"/>
  <c r="GU1237" i="1"/>
  <c r="GU1268" i="1"/>
  <c r="GA45" i="7"/>
  <c r="GU1279" i="1" l="1"/>
  <c r="GU1270" i="1"/>
  <c r="GU1281" i="1" l="1"/>
  <c r="GU1295" i="1"/>
  <c r="GU1303" i="1" l="1"/>
  <c r="GA46" i="7"/>
  <c r="GU1168" i="1" l="1"/>
  <c r="GU1305" i="1"/>
  <c r="GU1309" i="1" l="1"/>
  <c r="GA84" i="7" s="1"/>
  <c r="GA48" i="7"/>
  <c r="GU1297" i="1"/>
  <c r="GA22" i="7"/>
  <c r="GU1173" i="1"/>
  <c r="GU1177" i="1" l="1"/>
  <c r="GA47" i="7"/>
  <c r="GU1325" i="1"/>
  <c r="GU1327" i="1" s="1"/>
  <c r="GU1318" i="1"/>
  <c r="GU1320" i="1" s="1"/>
  <c r="GU1311" i="1"/>
  <c r="GA49" i="7" s="1"/>
  <c r="GU1299" i="1"/>
  <c r="GU1301" i="1" l="1"/>
  <c r="GU1307" i="1"/>
  <c r="GA24" i="7"/>
  <c r="GV1221" i="1"/>
  <c r="GU1223" i="1"/>
  <c r="GA82" i="7" s="1"/>
  <c r="GU1181" i="1"/>
  <c r="GA26" i="7" l="1"/>
  <c r="GU1184" i="1"/>
  <c r="GV1293" i="1"/>
  <c r="GA83" i="7"/>
  <c r="GV1235" i="1"/>
  <c r="GB44" i="7"/>
  <c r="GV1268" i="1" l="1"/>
  <c r="GB45" i="7"/>
  <c r="GV1237" i="1"/>
  <c r="GA72" i="7"/>
  <c r="GV1279" i="1" l="1"/>
  <c r="GV1270" i="1"/>
  <c r="GV1281" i="1" l="1"/>
  <c r="GV1295" i="1"/>
  <c r="GB46" i="7" l="1"/>
  <c r="GV1303" i="1"/>
  <c r="GV1168" i="1" l="1"/>
  <c r="GV1305" i="1"/>
  <c r="GV1309" i="1" l="1"/>
  <c r="GB84" i="7" s="1"/>
  <c r="GB48" i="7"/>
  <c r="GV1297" i="1"/>
  <c r="GB22" i="7"/>
  <c r="GV1173" i="1"/>
  <c r="GB47" i="7" l="1"/>
  <c r="GV1311" i="1"/>
  <c r="GB49" i="7" s="1"/>
  <c r="GV1325" i="1"/>
  <c r="GV1327" i="1" s="1"/>
  <c r="GV1299" i="1"/>
  <c r="GV1318" i="1"/>
  <c r="GV1320" i="1" s="1"/>
  <c r="GV1181" i="1"/>
  <c r="GV1177" i="1"/>
  <c r="GV1301" i="1" l="1"/>
  <c r="GV1307" i="1"/>
  <c r="GB24" i="7"/>
  <c r="GW1221" i="1"/>
  <c r="GV1223" i="1"/>
  <c r="GB82" i="7" s="1"/>
  <c r="GB26" i="7"/>
  <c r="GV1184" i="1"/>
  <c r="GB72" i="7" l="1"/>
  <c r="GC44" i="7"/>
  <c r="GW1235" i="1"/>
  <c r="GW1293" i="1"/>
  <c r="GB83" i="7"/>
  <c r="GC45" i="7" l="1"/>
  <c r="GW1268" i="1"/>
  <c r="GW1237" i="1"/>
  <c r="GW1279" i="1" l="1"/>
  <c r="GW1270" i="1"/>
  <c r="GW1281" i="1" l="1"/>
  <c r="GW1295" i="1"/>
  <c r="GC46" i="7" l="1"/>
  <c r="GW1303" i="1"/>
  <c r="GW1168" i="1" l="1"/>
  <c r="GW1305" i="1"/>
  <c r="GC48" i="7" l="1"/>
  <c r="GW1297" i="1"/>
  <c r="GW1309" i="1"/>
  <c r="GC84" i="7" s="1"/>
  <c r="GW1173" i="1"/>
  <c r="GC22" i="7"/>
  <c r="GW1177" i="1" l="1"/>
  <c r="GC47" i="7"/>
  <c r="GW1325" i="1"/>
  <c r="GW1327" i="1" s="1"/>
  <c r="GW1311" i="1"/>
  <c r="GC49" i="7" s="1"/>
  <c r="GW1318" i="1"/>
  <c r="GW1320" i="1" s="1"/>
  <c r="GW1299" i="1"/>
  <c r="GW1301" i="1" l="1"/>
  <c r="GW1307" i="1"/>
  <c r="GC24" i="7"/>
  <c r="GX1221" i="1"/>
  <c r="GW1223" i="1"/>
  <c r="GC82" i="7" s="1"/>
  <c r="GW1181" i="1"/>
  <c r="GC26" i="7" l="1"/>
  <c r="GW1184" i="1"/>
  <c r="GX1235" i="1"/>
  <c r="GD44" i="7"/>
  <c r="W1221" i="1"/>
  <c r="GX1293" i="1"/>
  <c r="GC83" i="7"/>
  <c r="S44" i="5" l="1"/>
  <c r="E44" i="7"/>
  <c r="T44" i="5"/>
  <c r="U44" i="5"/>
  <c r="GC72" i="7"/>
  <c r="GD45" i="7"/>
  <c r="GX1268" i="1"/>
  <c r="W1235" i="1"/>
  <c r="AN11" i="6"/>
  <c r="AO11" i="6"/>
  <c r="AP11" i="6"/>
  <c r="GX1237" i="1"/>
  <c r="E44" i="5" l="1"/>
  <c r="S45" i="5"/>
  <c r="E45" i="7"/>
  <c r="A45" i="7" s="1"/>
  <c r="T45" i="5"/>
  <c r="U45" i="5"/>
  <c r="W1237" i="1"/>
  <c r="GY1237" i="1"/>
  <c r="GZ1237" i="1" s="1"/>
  <c r="Y11" i="6"/>
  <c r="F20" i="19" s="1"/>
  <c r="AN61" i="6"/>
  <c r="Y13" i="6"/>
  <c r="H22" i="19" s="1"/>
  <c r="AP61" i="6"/>
  <c r="AO61" i="6"/>
  <c r="GX1270" i="1"/>
  <c r="GX1279" i="1"/>
  <c r="W1268" i="1"/>
  <c r="AN37" i="6"/>
  <c r="AO37" i="6"/>
  <c r="AP37" i="6"/>
  <c r="Y61" i="6" l="1"/>
  <c r="W1270" i="1"/>
  <c r="W1273" i="1"/>
  <c r="Y39" i="6" s="1"/>
  <c r="AN43" i="6"/>
  <c r="W1279" i="1"/>
  <c r="AO43" i="6"/>
  <c r="AP43" i="6"/>
  <c r="GX1281" i="1"/>
  <c r="GX1295" i="1"/>
  <c r="Y37" i="6"/>
  <c r="AA1240" i="1"/>
  <c r="W1249" i="1"/>
  <c r="Y21" i="6" s="1"/>
  <c r="E45" i="5"/>
  <c r="GX1303" i="1" l="1"/>
  <c r="GD46" i="7"/>
  <c r="Y43" i="6"/>
  <c r="AB1240" i="1"/>
  <c r="AC1240" i="1" s="1"/>
  <c r="AD1240" i="1" s="1"/>
  <c r="W1281" i="1"/>
  <c r="W1285" i="1"/>
  <c r="Y46" i="6" s="1"/>
  <c r="H29" i="19" s="1"/>
  <c r="H25" i="19" s="1"/>
  <c r="Y50" i="6" l="1"/>
  <c r="R29" i="19" s="1"/>
  <c r="GX1168" i="1"/>
  <c r="W1303" i="1"/>
  <c r="GX1305" i="1"/>
  <c r="AE1240" i="1"/>
  <c r="GD48" i="7" l="1"/>
  <c r="GX1297" i="1"/>
  <c r="GY1305" i="1"/>
  <c r="GZ1305" i="1" s="1"/>
  <c r="AF1240" i="1"/>
  <c r="AG1240" i="1" s="1"/>
  <c r="GX1309" i="1"/>
  <c r="GD84" i="7" s="1"/>
  <c r="GD22" i="7"/>
  <c r="GX1173" i="1"/>
  <c r="W1168" i="1"/>
  <c r="GZ1309" i="1" l="1"/>
  <c r="GF84" i="7" s="1"/>
  <c r="GY1309" i="1"/>
  <c r="GE84" i="7" s="1"/>
  <c r="E22" i="7"/>
  <c r="U22" i="5"/>
  <c r="E22" i="5" s="1"/>
  <c r="GD47" i="7"/>
  <c r="GX1325" i="1"/>
  <c r="GX1311" i="1"/>
  <c r="GX1318" i="1"/>
  <c r="GX1299" i="1"/>
  <c r="U84" i="5"/>
  <c r="E84" i="7"/>
  <c r="E84" i="5" s="1"/>
  <c r="GF48" i="7"/>
  <c r="W1305" i="1"/>
  <c r="GX1177" i="1"/>
  <c r="GX1181" i="1" s="1"/>
  <c r="W1173" i="1"/>
  <c r="GE48" i="7"/>
  <c r="AH1240" i="1"/>
  <c r="AI1240" i="1" s="1"/>
  <c r="AJ1240" i="1" l="1"/>
  <c r="AK1240" i="1" s="1"/>
  <c r="AL1240" i="1" s="1"/>
  <c r="AM1240" i="1" s="1"/>
  <c r="AN1240" i="1" s="1"/>
  <c r="AO1240" i="1" s="1"/>
  <c r="AP1240" i="1" s="1"/>
  <c r="AQ1240" i="1" s="1"/>
  <c r="AR1240" i="1" s="1"/>
  <c r="AS1240" i="1" s="1"/>
  <c r="AT1240" i="1" s="1"/>
  <c r="AU1240" i="1" s="1"/>
  <c r="AV1240" i="1" s="1"/>
  <c r="AW1240" i="1" s="1"/>
  <c r="AX1240" i="1" s="1"/>
  <c r="AY1240" i="1" s="1"/>
  <c r="AZ1240" i="1" s="1"/>
  <c r="BA1240" i="1" s="1"/>
  <c r="BB1240" i="1" s="1"/>
  <c r="BC1240" i="1" s="1"/>
  <c r="BD1240" i="1" s="1"/>
  <c r="BE1240" i="1" s="1"/>
  <c r="BF1240" i="1" s="1"/>
  <c r="BG1240" i="1" s="1"/>
  <c r="BH1240" i="1" s="1"/>
  <c r="BI1240" i="1" s="1"/>
  <c r="BJ1240" i="1" s="1"/>
  <c r="BK1240" i="1" s="1"/>
  <c r="BL1240" i="1" s="1"/>
  <c r="BM1240" i="1" s="1"/>
  <c r="BN1240" i="1" s="1"/>
  <c r="BO1240" i="1" s="1"/>
  <c r="BP1240" i="1" s="1"/>
  <c r="BQ1240" i="1" s="1"/>
  <c r="BR1240" i="1" s="1"/>
  <c r="BS1240" i="1" s="1"/>
  <c r="BT1240" i="1" s="1"/>
  <c r="BU1240" i="1" s="1"/>
  <c r="BV1240" i="1" s="1"/>
  <c r="BW1240" i="1" s="1"/>
  <c r="BX1240" i="1" s="1"/>
  <c r="BY1240" i="1" s="1"/>
  <c r="BZ1240" i="1" s="1"/>
  <c r="CA1240" i="1" s="1"/>
  <c r="CB1240" i="1" s="1"/>
  <c r="CC1240" i="1" s="1"/>
  <c r="CD1240" i="1" s="1"/>
  <c r="CE1240" i="1" s="1"/>
  <c r="CF1240" i="1" s="1"/>
  <c r="CG1240" i="1" s="1"/>
  <c r="CH1240" i="1" s="1"/>
  <c r="CI1240" i="1" s="1"/>
  <c r="CJ1240" i="1" s="1"/>
  <c r="CK1240" i="1" s="1"/>
  <c r="CL1240" i="1" s="1"/>
  <c r="CM1240" i="1" s="1"/>
  <c r="CN1240" i="1" s="1"/>
  <c r="CO1240" i="1" s="1"/>
  <c r="CP1240" i="1" s="1"/>
  <c r="CQ1240" i="1" s="1"/>
  <c r="CR1240" i="1" s="1"/>
  <c r="CS1240" i="1" s="1"/>
  <c r="CT1240" i="1" s="1"/>
  <c r="CU1240" i="1" s="1"/>
  <c r="CV1240" i="1" s="1"/>
  <c r="CW1240" i="1" s="1"/>
  <c r="CX1240" i="1" s="1"/>
  <c r="CY1240" i="1" s="1"/>
  <c r="CZ1240" i="1" s="1"/>
  <c r="DA1240" i="1" s="1"/>
  <c r="DB1240" i="1" s="1"/>
  <c r="DC1240" i="1" s="1"/>
  <c r="DD1240" i="1" s="1"/>
  <c r="DE1240" i="1" s="1"/>
  <c r="DF1240" i="1" s="1"/>
  <c r="DG1240" i="1" s="1"/>
  <c r="DH1240" i="1" s="1"/>
  <c r="DI1240" i="1" s="1"/>
  <c r="DJ1240" i="1" s="1"/>
  <c r="DK1240" i="1" s="1"/>
  <c r="DL1240" i="1" s="1"/>
  <c r="DM1240" i="1" s="1"/>
  <c r="DN1240" i="1" s="1"/>
  <c r="DO1240" i="1" s="1"/>
  <c r="DP1240" i="1" s="1"/>
  <c r="DQ1240" i="1" s="1"/>
  <c r="DR1240" i="1" s="1"/>
  <c r="DS1240" i="1" s="1"/>
  <c r="DT1240" i="1" s="1"/>
  <c r="DU1240" i="1" s="1"/>
  <c r="DV1240" i="1" s="1"/>
  <c r="DW1240" i="1" s="1"/>
  <c r="DX1240" i="1" s="1"/>
  <c r="DY1240" i="1" s="1"/>
  <c r="DZ1240" i="1" s="1"/>
  <c r="EA1240" i="1" s="1"/>
  <c r="EB1240" i="1" s="1"/>
  <c r="EC1240" i="1" s="1"/>
  <c r="ED1240" i="1" s="1"/>
  <c r="EE1240" i="1" s="1"/>
  <c r="EF1240" i="1" s="1"/>
  <c r="EG1240" i="1" s="1"/>
  <c r="EH1240" i="1" s="1"/>
  <c r="EI1240" i="1" s="1"/>
  <c r="EJ1240" i="1" s="1"/>
  <c r="EK1240" i="1" s="1"/>
  <c r="EL1240" i="1" s="1"/>
  <c r="EM1240" i="1" s="1"/>
  <c r="EN1240" i="1" s="1"/>
  <c r="EO1240" i="1" s="1"/>
  <c r="EP1240" i="1" s="1"/>
  <c r="EQ1240" i="1" s="1"/>
  <c r="ER1240" i="1" s="1"/>
  <c r="ES1240" i="1" s="1"/>
  <c r="ET1240" i="1" s="1"/>
  <c r="EU1240" i="1" s="1"/>
  <c r="EV1240" i="1" s="1"/>
  <c r="EW1240" i="1" s="1"/>
  <c r="EX1240" i="1" s="1"/>
  <c r="EY1240" i="1" s="1"/>
  <c r="EZ1240" i="1" s="1"/>
  <c r="FA1240" i="1" s="1"/>
  <c r="FB1240" i="1" s="1"/>
  <c r="FC1240" i="1" s="1"/>
  <c r="FD1240" i="1" s="1"/>
  <c r="FE1240" i="1" s="1"/>
  <c r="FF1240" i="1" s="1"/>
  <c r="FG1240" i="1" s="1"/>
  <c r="FH1240" i="1" s="1"/>
  <c r="FI1240" i="1" s="1"/>
  <c r="FJ1240" i="1" s="1"/>
  <c r="FK1240" i="1" s="1"/>
  <c r="FL1240" i="1" s="1"/>
  <c r="FM1240" i="1" s="1"/>
  <c r="FN1240" i="1" s="1"/>
  <c r="FO1240" i="1" s="1"/>
  <c r="FP1240" i="1" s="1"/>
  <c r="FQ1240" i="1" s="1"/>
  <c r="FR1240" i="1" s="1"/>
  <c r="FS1240" i="1" s="1"/>
  <c r="FT1240" i="1" s="1"/>
  <c r="FU1240" i="1" s="1"/>
  <c r="FV1240" i="1" s="1"/>
  <c r="FW1240" i="1" s="1"/>
  <c r="FX1240" i="1" s="1"/>
  <c r="FY1240" i="1" s="1"/>
  <c r="FZ1240" i="1" s="1"/>
  <c r="GA1240" i="1" s="1"/>
  <c r="GB1240" i="1" s="1"/>
  <c r="GC1240" i="1" s="1"/>
  <c r="GD1240" i="1" s="1"/>
  <c r="GE1240" i="1" s="1"/>
  <c r="GF1240" i="1" s="1"/>
  <c r="GG1240" i="1" s="1"/>
  <c r="GH1240" i="1" s="1"/>
  <c r="GI1240" i="1" s="1"/>
  <c r="GJ1240" i="1" s="1"/>
  <c r="GK1240" i="1" s="1"/>
  <c r="GL1240" i="1" s="1"/>
  <c r="GM1240" i="1" s="1"/>
  <c r="GN1240" i="1" s="1"/>
  <c r="GO1240" i="1" s="1"/>
  <c r="GP1240" i="1" s="1"/>
  <c r="GQ1240" i="1" s="1"/>
  <c r="GR1240" i="1" s="1"/>
  <c r="GS1240" i="1" s="1"/>
  <c r="GT1240" i="1" s="1"/>
  <c r="GU1240" i="1" s="1"/>
  <c r="GV1240" i="1" s="1"/>
  <c r="GW1240" i="1" s="1"/>
  <c r="GX1240" i="1" s="1"/>
  <c r="GY1240" i="1" s="1"/>
  <c r="GZ1240" i="1" s="1"/>
  <c r="W1325" i="1"/>
  <c r="AP72" i="6"/>
  <c r="Y72" i="6" s="1"/>
  <c r="GX1327" i="1"/>
  <c r="GD26" i="7"/>
  <c r="W1181" i="1"/>
  <c r="AP70" i="6"/>
  <c r="Y70" i="6" s="1"/>
  <c r="Y96" i="6" s="1"/>
  <c r="I39" i="19" s="1"/>
  <c r="GX1184" i="1"/>
  <c r="W1318" i="1"/>
  <c r="AP52" i="6"/>
  <c r="GX1320" i="1"/>
  <c r="W1320" i="1" s="1"/>
  <c r="E48" i="7"/>
  <c r="U48" i="5"/>
  <c r="E48" i="5" s="1"/>
  <c r="GX1301" i="1"/>
  <c r="GX1307" i="1"/>
  <c r="GY1295" i="1" s="1"/>
  <c r="GD24" i="7"/>
  <c r="GX1223" i="1"/>
  <c r="GD82" i="7" s="1"/>
  <c r="W1177" i="1"/>
  <c r="GD49" i="7"/>
  <c r="W1311" i="1"/>
  <c r="E49" i="7" l="1"/>
  <c r="U49" i="5"/>
  <c r="E49" i="5" s="1"/>
  <c r="GE46" i="7"/>
  <c r="W1295" i="1"/>
  <c r="AH98" i="6"/>
  <c r="M44" i="19" s="1"/>
  <c r="AC98" i="6"/>
  <c r="H44" i="19" s="1"/>
  <c r="AK98" i="6"/>
  <c r="P44" i="19" s="1"/>
  <c r="AL98" i="6"/>
  <c r="Q44" i="19" s="1"/>
  <c r="AD98" i="6"/>
  <c r="I44" i="19" s="1"/>
  <c r="AE98" i="6"/>
  <c r="J44" i="19" s="1"/>
  <c r="AF98" i="6"/>
  <c r="K44" i="19" s="1"/>
  <c r="AM98" i="6"/>
  <c r="R44" i="19" s="1"/>
  <c r="AJ98" i="6"/>
  <c r="O44" i="19" s="1"/>
  <c r="AB98" i="6"/>
  <c r="G44" i="19" s="1"/>
  <c r="AI98" i="6"/>
  <c r="N44" i="19" s="1"/>
  <c r="AG98" i="6"/>
  <c r="L44" i="19" s="1"/>
  <c r="AN98" i="6"/>
  <c r="AO98" i="6"/>
  <c r="AP98" i="6"/>
  <c r="GY1293" i="1"/>
  <c r="GD83" i="7"/>
  <c r="GY1297" i="1"/>
  <c r="GE47" i="7" s="1"/>
  <c r="AP63" i="6"/>
  <c r="Y63" i="6" s="1"/>
  <c r="Y54" i="6"/>
  <c r="I34" i="19" s="1"/>
  <c r="Y52" i="6"/>
  <c r="F32" i="19" s="1"/>
  <c r="E82" i="7"/>
  <c r="E82" i="5" s="1"/>
  <c r="U82" i="5"/>
  <c r="E26" i="7"/>
  <c r="U26" i="5"/>
  <c r="E26" i="5" s="1"/>
  <c r="W1242" i="1"/>
  <c r="Y26" i="6" s="1"/>
  <c r="H23" i="19" s="1"/>
  <c r="E24" i="7"/>
  <c r="S24" i="5"/>
  <c r="T24" i="5"/>
  <c r="U24" i="5"/>
  <c r="AP74" i="6"/>
  <c r="Y74" i="6" s="1"/>
  <c r="Y92" i="6" s="1"/>
  <c r="GY1184" i="1"/>
  <c r="GZ1184" i="1" s="1"/>
  <c r="W1184" i="1"/>
  <c r="GD72" i="7"/>
  <c r="GY1327" i="1"/>
  <c r="GZ1327" i="1" s="1"/>
  <c r="W1327" i="1"/>
  <c r="AP76" i="6"/>
  <c r="Y76" i="6" s="1"/>
  <c r="A26" i="7" l="1"/>
  <c r="Y98" i="6"/>
  <c r="F44" i="19" s="1"/>
  <c r="GY1299" i="1"/>
  <c r="GY1301" i="1" s="1"/>
  <c r="E46" i="7"/>
  <c r="U46" i="5"/>
  <c r="E46" i="5" s="1"/>
  <c r="U83" i="5"/>
  <c r="E83" i="7"/>
  <c r="E83" i="5" s="1"/>
  <c r="AH1246" i="1"/>
  <c r="AI1246" i="1" s="1"/>
  <c r="AJ1246" i="1" s="1"/>
  <c r="AQ1246" i="1"/>
  <c r="BD1246" i="1"/>
  <c r="AA1246" i="1"/>
  <c r="AK1246" i="1"/>
  <c r="AL1246" i="1" s="1"/>
  <c r="AF1246" i="1"/>
  <c r="AG1246" i="1" s="1"/>
  <c r="AO1331" i="1"/>
  <c r="AM1246" i="1"/>
  <c r="BG1331" i="1"/>
  <c r="BH1246" i="1"/>
  <c r="AJ1331" i="1"/>
  <c r="AK1331" i="1"/>
  <c r="AB1331" i="1"/>
  <c r="BZ1331" i="1"/>
  <c r="AD1331" i="1"/>
  <c r="AN1246" i="1"/>
  <c r="AR1331" i="1"/>
  <c r="AA1331" i="1"/>
  <c r="BI1246" i="1"/>
  <c r="BA1246" i="1"/>
  <c r="BL1246" i="1"/>
  <c r="BG1246" i="1"/>
  <c r="AG1331" i="1"/>
  <c r="AQ1331" i="1"/>
  <c r="AB1246" i="1"/>
  <c r="AC1246" i="1" s="1"/>
  <c r="AH1331" i="1"/>
  <c r="AW1331" i="1"/>
  <c r="AP1246" i="1"/>
  <c r="BI1331" i="1"/>
  <c r="BC1246" i="1"/>
  <c r="AU1331" i="1"/>
  <c r="BJ1246" i="1"/>
  <c r="BK1246" i="1" s="1"/>
  <c r="BE1246" i="1"/>
  <c r="AC1331" i="1"/>
  <c r="AN1331" i="1"/>
  <c r="AD1246" i="1"/>
  <c r="AE1246" i="1" s="1"/>
  <c r="AY1331" i="1"/>
  <c r="AO1246" i="1"/>
  <c r="AZ1246" i="1"/>
  <c r="BB1246" i="1"/>
  <c r="AX1331" i="1"/>
  <c r="AV1331" i="1"/>
  <c r="AM1331" i="1"/>
  <c r="AP1331" i="1"/>
  <c r="AI1331" i="1"/>
  <c r="AL1331" i="1"/>
  <c r="BF1246" i="1"/>
  <c r="AZ1331" i="1"/>
  <c r="BK1331" i="1"/>
  <c r="AE1331" i="1"/>
  <c r="AR1246" i="1"/>
  <c r="AS1246" i="1" s="1"/>
  <c r="AT1246" i="1" s="1"/>
  <c r="AU1246" i="1" s="1"/>
  <c r="AV1246" i="1" s="1"/>
  <c r="AW1246" i="1" s="1"/>
  <c r="AX1246" i="1" s="1"/>
  <c r="AY1246" i="1" s="1"/>
  <c r="AD28" i="6" s="1"/>
  <c r="AF1331" i="1"/>
  <c r="BS1331" i="1"/>
  <c r="AT1331" i="1"/>
  <c r="CJ1246" i="1"/>
  <c r="BH1331" i="1"/>
  <c r="BF1331" i="1"/>
  <c r="AS1331" i="1"/>
  <c r="BX1246" i="1"/>
  <c r="BM1246" i="1"/>
  <c r="BN1246" i="1" s="1"/>
  <c r="BO1246" i="1" s="1"/>
  <c r="BP1246" i="1" s="1"/>
  <c r="BQ1246" i="1" s="1"/>
  <c r="BR1246" i="1" s="1"/>
  <c r="BS1246" i="1" s="1"/>
  <c r="BT1246" i="1" s="1"/>
  <c r="BU1246" i="1" s="1"/>
  <c r="BV1246" i="1" s="1"/>
  <c r="BW1246" i="1" s="1"/>
  <c r="BD1331" i="1"/>
  <c r="CJ1331" i="1"/>
  <c r="BC1331" i="1"/>
  <c r="BL1331" i="1"/>
  <c r="BX1331" i="1"/>
  <c r="BA1331" i="1"/>
  <c r="E24" i="5"/>
  <c r="E72" i="7"/>
  <c r="E72" i="5" s="1"/>
  <c r="U72" i="5"/>
  <c r="BY1246" i="1" l="1"/>
  <c r="BB1331" i="1"/>
  <c r="BM1331" i="1"/>
  <c r="BJ1331" i="1"/>
  <c r="AD78" i="6" s="1"/>
  <c r="BE1331" i="1"/>
  <c r="AE28" i="6"/>
  <c r="AC28" i="6"/>
  <c r="AB28" i="6"/>
  <c r="GZ1293" i="1"/>
  <c r="GE83" i="7"/>
  <c r="GE70" i="7" s="1"/>
  <c r="GE60" i="7" s="1"/>
  <c r="GZ1297" i="1"/>
  <c r="AC78" i="6"/>
  <c r="CK1331" i="1"/>
  <c r="BZ1246" i="1"/>
  <c r="AB78" i="6"/>
  <c r="AA1334" i="1"/>
  <c r="Y100" i="6"/>
  <c r="I41" i="19" s="1"/>
  <c r="CA1246" i="1" l="1"/>
  <c r="AA1347" i="1"/>
  <c r="AA1338" i="1"/>
  <c r="G74" i="7" s="1"/>
  <c r="G70" i="7" s="1"/>
  <c r="AA1341" i="1"/>
  <c r="G54" i="7"/>
  <c r="G55" i="7" s="1"/>
  <c r="BN1331" i="1"/>
  <c r="CL1331" i="1"/>
  <c r="CA1331" i="1"/>
  <c r="GF47" i="7"/>
  <c r="GZ1299" i="1"/>
  <c r="GZ1301" i="1" s="1"/>
  <c r="GF83" i="7" s="1"/>
  <c r="GF70" i="7" s="1"/>
  <c r="GF60" i="7" s="1"/>
  <c r="W1297" i="1"/>
  <c r="W1299" i="1" s="1"/>
  <c r="AB1334" i="1"/>
  <c r="E47" i="7" l="1"/>
  <c r="A49" i="7" s="1"/>
  <c r="U47" i="5"/>
  <c r="E47" i="5" s="1"/>
  <c r="CM1331" i="1"/>
  <c r="H54" i="7"/>
  <c r="H55" i="7" s="1"/>
  <c r="AB1341" i="1"/>
  <c r="H57" i="7" s="1"/>
  <c r="AB1347" i="1"/>
  <c r="AB1349" i="1" s="1"/>
  <c r="AB1338" i="1"/>
  <c r="H74" i="7" s="1"/>
  <c r="H70" i="7" s="1"/>
  <c r="AC1334" i="1"/>
  <c r="CB1331" i="1"/>
  <c r="BO1331" i="1"/>
  <c r="AA1343" i="1"/>
  <c r="G57" i="7"/>
  <c r="G58" i="7" s="1"/>
  <c r="H58" i="7" s="1"/>
  <c r="AA1349" i="1"/>
  <c r="CB1246" i="1"/>
  <c r="CC1246" i="1" l="1"/>
  <c r="CD1246" i="1" s="1"/>
  <c r="CE1246" i="1" s="1"/>
  <c r="CF1246" i="1" s="1"/>
  <c r="CG1246" i="1" s="1"/>
  <c r="CH1246" i="1" s="1"/>
  <c r="CI1246" i="1" s="1"/>
  <c r="CC1331" i="1"/>
  <c r="AB1343" i="1"/>
  <c r="G64" i="7"/>
  <c r="G61" i="7" s="1"/>
  <c r="G60" i="7" s="1"/>
  <c r="BP1331" i="1"/>
  <c r="AD1334" i="1"/>
  <c r="AE1334" i="1" s="1"/>
  <c r="I54" i="7"/>
  <c r="I55" i="7" s="1"/>
  <c r="AC1341" i="1"/>
  <c r="I57" i="7" s="1"/>
  <c r="I58" i="7" s="1"/>
  <c r="AC1347" i="1"/>
  <c r="AC1338" i="1"/>
  <c r="I74" i="7" s="1"/>
  <c r="I70" i="7" s="1"/>
  <c r="CN1331" i="1"/>
  <c r="AD1341" i="1" l="1"/>
  <c r="J57" i="7" s="1"/>
  <c r="J58" i="7" s="1"/>
  <c r="J54" i="7"/>
  <c r="J55" i="7" s="1"/>
  <c r="AD1347" i="1"/>
  <c r="AE1338" i="1"/>
  <c r="K74" i="7" s="1"/>
  <c r="K70" i="7" s="1"/>
  <c r="CO1331" i="1"/>
  <c r="AC1349" i="1"/>
  <c r="AD1349" i="1"/>
  <c r="BQ1331" i="1"/>
  <c r="AF1334" i="1"/>
  <c r="AE1341" i="1"/>
  <c r="K57" i="7" s="1"/>
  <c r="K54" i="7"/>
  <c r="K55" i="7" s="1"/>
  <c r="AE1347" i="1"/>
  <c r="AE1349" i="1" s="1"/>
  <c r="CD1331" i="1"/>
  <c r="H64" i="7"/>
  <c r="H61" i="7" s="1"/>
  <c r="H60" i="7" s="1"/>
  <c r="AC1343" i="1"/>
  <c r="AD1338" i="1"/>
  <c r="J74" i="7" s="1"/>
  <c r="J70" i="7" s="1"/>
  <c r="CK1246" i="1"/>
  <c r="CL1246" i="1" l="1"/>
  <c r="CM1246" i="1" s="1"/>
  <c r="CN1246" i="1" s="1"/>
  <c r="CO1246" i="1" s="1"/>
  <c r="CP1246" i="1" s="1"/>
  <c r="CQ1246" i="1" s="1"/>
  <c r="CR1246" i="1" s="1"/>
  <c r="AD1343" i="1"/>
  <c r="I64" i="7"/>
  <c r="I61" i="7" s="1"/>
  <c r="I60" i="7" s="1"/>
  <c r="CP1331" i="1"/>
  <c r="K58" i="7"/>
  <c r="CE1331" i="1"/>
  <c r="L54" i="7"/>
  <c r="L55" i="7" s="1"/>
  <c r="AF1341" i="1"/>
  <c r="L57" i="7" s="1"/>
  <c r="AF1347" i="1"/>
  <c r="BR1331" i="1"/>
  <c r="AG1334" i="1"/>
  <c r="AF1338" i="1"/>
  <c r="L74" i="7" s="1"/>
  <c r="L70" i="7" s="1"/>
  <c r="CS1246" i="1" l="1"/>
  <c r="CT1246" i="1" s="1"/>
  <c r="CU1246" i="1" s="1"/>
  <c r="CV1246" i="1" s="1"/>
  <c r="AG1338" i="1"/>
  <c r="M74" i="7" s="1"/>
  <c r="M70" i="7" s="1"/>
  <c r="AF1349" i="1"/>
  <c r="CF1331" i="1"/>
  <c r="CQ1331" i="1"/>
  <c r="AH1334" i="1"/>
  <c r="AG1341" i="1"/>
  <c r="M57" i="7" s="1"/>
  <c r="M54" i="7"/>
  <c r="M55" i="7" s="1"/>
  <c r="AG1347" i="1"/>
  <c r="BT1331" i="1"/>
  <c r="L58" i="7"/>
  <c r="AE1343" i="1"/>
  <c r="J64" i="7"/>
  <c r="J61" i="7" s="1"/>
  <c r="J60" i="7" s="1"/>
  <c r="AG28" i="6" l="1"/>
  <c r="M58" i="7"/>
  <c r="CW1246" i="1"/>
  <c r="CR1331" i="1"/>
  <c r="AG1349" i="1"/>
  <c r="K64" i="7"/>
  <c r="K61" i="7" s="1"/>
  <c r="K60" i="7" s="1"/>
  <c r="AF1343" i="1"/>
  <c r="AI1334" i="1"/>
  <c r="N54" i="7"/>
  <c r="N55" i="7" s="1"/>
  <c r="AH1341" i="1"/>
  <c r="N57" i="7" s="1"/>
  <c r="N58" i="7" s="1"/>
  <c r="AH1347" i="1"/>
  <c r="AH1349" i="1" s="1"/>
  <c r="AH1338" i="1"/>
  <c r="N74" i="7" s="1"/>
  <c r="N70" i="7" s="1"/>
  <c r="BU1331" i="1"/>
  <c r="CG1331" i="1"/>
  <c r="CX1246" i="1" l="1"/>
  <c r="CS1331" i="1"/>
  <c r="O54" i="7"/>
  <c r="O55" i="7" s="1"/>
  <c r="AI1341" i="1"/>
  <c r="O57" i="7" s="1"/>
  <c r="O58" i="7" s="1"/>
  <c r="AI1347" i="1"/>
  <c r="AI1338" i="1"/>
  <c r="O74" i="7" s="1"/>
  <c r="O70" i="7" s="1"/>
  <c r="AJ1334" i="1"/>
  <c r="CH1331" i="1"/>
  <c r="AG1343" i="1"/>
  <c r="L64" i="7"/>
  <c r="L61" i="7" s="1"/>
  <c r="L60" i="7" s="1"/>
  <c r="BV1331" i="1"/>
  <c r="CY1246" i="1" l="1"/>
  <c r="AJ1338" i="1"/>
  <c r="P74" i="7" s="1"/>
  <c r="P70" i="7" s="1"/>
  <c r="P54" i="7"/>
  <c r="P55" i="7" s="1"/>
  <c r="AJ1341" i="1"/>
  <c r="P57" i="7" s="1"/>
  <c r="P58" i="7" s="1"/>
  <c r="AJ1347" i="1"/>
  <c r="AK1334" i="1"/>
  <c r="AI1349" i="1"/>
  <c r="M64" i="7"/>
  <c r="M61" i="7" s="1"/>
  <c r="M60" i="7" s="1"/>
  <c r="AH1343" i="1"/>
  <c r="CI1331" i="1"/>
  <c r="BW1331" i="1"/>
  <c r="BY1331" i="1" s="1"/>
  <c r="CT1331" i="1" l="1"/>
  <c r="CZ1246" i="1"/>
  <c r="Q54" i="7"/>
  <c r="Q55" i="7" s="1"/>
  <c r="AK1341" i="1"/>
  <c r="Q57" i="7" s="1"/>
  <c r="Q58" i="7" s="1"/>
  <c r="AK1347" i="1"/>
  <c r="AL1334" i="1"/>
  <c r="AK1338" i="1"/>
  <c r="Q74" i="7" s="1"/>
  <c r="Q70" i="7" s="1"/>
  <c r="AJ1349" i="1"/>
  <c r="CU1331" i="1"/>
  <c r="CV1331" i="1" s="1"/>
  <c r="AF78" i="6"/>
  <c r="AG78" i="6"/>
  <c r="N64" i="7"/>
  <c r="N61" i="7" s="1"/>
  <c r="N60" i="7" s="1"/>
  <c r="AI1343" i="1"/>
  <c r="DA1246" i="1" l="1"/>
  <c r="AL1341" i="1"/>
  <c r="R57" i="7" s="1"/>
  <c r="R58" i="7" s="1"/>
  <c r="R54" i="7"/>
  <c r="R55" i="7" s="1"/>
  <c r="AL1347" i="1"/>
  <c r="AM1334" i="1"/>
  <c r="AL1338" i="1"/>
  <c r="AK1349" i="1"/>
  <c r="AL1349" i="1"/>
  <c r="O64" i="7"/>
  <c r="O61" i="7" s="1"/>
  <c r="O60" i="7" s="1"/>
  <c r="AJ1343" i="1"/>
  <c r="CW1331" i="1"/>
  <c r="DB1246" i="1" l="1"/>
  <c r="R74" i="7"/>
  <c r="AC92" i="6"/>
  <c r="CX1331" i="1"/>
  <c r="AK1343" i="1"/>
  <c r="P64" i="7"/>
  <c r="P61" i="7" s="1"/>
  <c r="P60" i="7" s="1"/>
  <c r="S54" i="7"/>
  <c r="S55" i="7" s="1"/>
  <c r="AM1341" i="1"/>
  <c r="S57" i="7" s="1"/>
  <c r="S58" i="7" s="1"/>
  <c r="AM1347" i="1"/>
  <c r="AN1334" i="1"/>
  <c r="AM1338" i="1"/>
  <c r="S74" i="7" s="1"/>
  <c r="S70" i="7" s="1"/>
  <c r="AB86" i="6"/>
  <c r="FP1246" i="1"/>
  <c r="FQ1246" i="1" s="1"/>
  <c r="FR1246" i="1" s="1"/>
  <c r="FS1246" i="1" s="1"/>
  <c r="FT1246" i="1" s="1"/>
  <c r="FU1246" i="1" s="1"/>
  <c r="FV1246" i="1" s="1"/>
  <c r="FW1246" i="1" s="1"/>
  <c r="FX1246" i="1" s="1"/>
  <c r="FY1246" i="1" s="1"/>
  <c r="FZ1246" i="1" s="1"/>
  <c r="GA1246" i="1" s="1"/>
  <c r="DC1246" i="1" l="1"/>
  <c r="DD1246" i="1" s="1"/>
  <c r="DE1246" i="1" s="1"/>
  <c r="DF1246" i="1" s="1"/>
  <c r="DG1246" i="1" s="1"/>
  <c r="AN28" i="6"/>
  <c r="AN1341" i="1"/>
  <c r="T57" i="7" s="1"/>
  <c r="T58" i="7" s="1"/>
  <c r="T54" i="7"/>
  <c r="T55" i="7" s="1"/>
  <c r="AN1347" i="1"/>
  <c r="AO1334" i="1"/>
  <c r="AN1338" i="1"/>
  <c r="T74" i="7" s="1"/>
  <c r="T70" i="7" s="1"/>
  <c r="CY1331" i="1"/>
  <c r="AB94" i="6"/>
  <c r="AB88" i="6"/>
  <c r="AM1349" i="1"/>
  <c r="AL1343" i="1"/>
  <c r="Q64" i="7"/>
  <c r="Q61" i="7" s="1"/>
  <c r="Q60" i="7" s="1"/>
  <c r="R70" i="7"/>
  <c r="G74" i="5"/>
  <c r="GB1246" i="1"/>
  <c r="GC1246" i="1" s="1"/>
  <c r="GD1246" i="1" s="1"/>
  <c r="GE1246" i="1" s="1"/>
  <c r="GF1246" i="1" s="1"/>
  <c r="GG1246" i="1" s="1"/>
  <c r="GH1246" i="1" s="1"/>
  <c r="GI1246" i="1" s="1"/>
  <c r="GJ1246" i="1" s="1"/>
  <c r="GK1246" i="1" s="1"/>
  <c r="GL1246" i="1" s="1"/>
  <c r="GM1246" i="1" s="1"/>
  <c r="AH28" i="6" l="1"/>
  <c r="DH1246" i="1"/>
  <c r="DI1246" i="1" s="1"/>
  <c r="DJ1246" i="1" s="1"/>
  <c r="DK1246" i="1" s="1"/>
  <c r="DL1246" i="1" s="1"/>
  <c r="DM1246" i="1" s="1"/>
  <c r="DN1246" i="1" s="1"/>
  <c r="DO1246" i="1" s="1"/>
  <c r="DP1246" i="1" s="1"/>
  <c r="DQ1246" i="1" s="1"/>
  <c r="DR1246" i="1" s="1"/>
  <c r="DS1246" i="1" s="1"/>
  <c r="GN1246" i="1"/>
  <c r="GO1246" i="1" s="1"/>
  <c r="GP1246" i="1" s="1"/>
  <c r="GQ1246" i="1" s="1"/>
  <c r="GR1246" i="1" s="1"/>
  <c r="GS1246" i="1" s="1"/>
  <c r="GT1246" i="1" s="1"/>
  <c r="GU1246" i="1" s="1"/>
  <c r="GV1246" i="1" s="1"/>
  <c r="GW1246" i="1" s="1"/>
  <c r="GX1246" i="1" s="1"/>
  <c r="AM1343" i="1"/>
  <c r="AB84" i="6"/>
  <c r="R64" i="7"/>
  <c r="CZ1331" i="1"/>
  <c r="U54" i="7"/>
  <c r="U55" i="7" s="1"/>
  <c r="AO1341" i="1"/>
  <c r="U57" i="7" s="1"/>
  <c r="U58" i="7" s="1"/>
  <c r="AO1347" i="1"/>
  <c r="AO1349" i="1" s="1"/>
  <c r="AP1334" i="1"/>
  <c r="AO1338" i="1"/>
  <c r="U74" i="7" s="1"/>
  <c r="U70" i="7" s="1"/>
  <c r="AO28" i="6"/>
  <c r="G70" i="5"/>
  <c r="AN1349" i="1"/>
  <c r="AI28" i="6" l="1"/>
  <c r="DT1246" i="1"/>
  <c r="DU1246" i="1" s="1"/>
  <c r="DV1246" i="1" s="1"/>
  <c r="DW1246" i="1" s="1"/>
  <c r="DX1246" i="1" s="1"/>
  <c r="DY1246" i="1" s="1"/>
  <c r="DZ1246" i="1" s="1"/>
  <c r="EA1246" i="1" s="1"/>
  <c r="EB1246" i="1" s="1"/>
  <c r="EC1246" i="1" s="1"/>
  <c r="ED1246" i="1" s="1"/>
  <c r="EE1246" i="1" s="1"/>
  <c r="V54" i="7"/>
  <c r="V55" i="7" s="1"/>
  <c r="AP1341" i="1"/>
  <c r="V57" i="7" s="1"/>
  <c r="V58" i="7" s="1"/>
  <c r="AP1347" i="1"/>
  <c r="AQ1334" i="1"/>
  <c r="AP1338" i="1"/>
  <c r="V74" i="7" s="1"/>
  <c r="V70" i="7" s="1"/>
  <c r="AN1343" i="1"/>
  <c r="S64" i="7"/>
  <c r="S61" i="7" s="1"/>
  <c r="S60" i="7" s="1"/>
  <c r="DA1331" i="1"/>
  <c r="AF28" i="6"/>
  <c r="G64" i="5"/>
  <c r="R61" i="7"/>
  <c r="R60" i="7" s="1"/>
  <c r="AP28" i="6"/>
  <c r="EF1246" i="1" l="1"/>
  <c r="AJ28" i="6"/>
  <c r="G61" i="5"/>
  <c r="AO1343" i="1"/>
  <c r="T64" i="7"/>
  <c r="T61" i="7" s="1"/>
  <c r="T60" i="7" s="1"/>
  <c r="AP1349" i="1"/>
  <c r="DB1331" i="1"/>
  <c r="AQ1341" i="1"/>
  <c r="W57" i="7" s="1"/>
  <c r="W58" i="7" s="1"/>
  <c r="W54" i="7"/>
  <c r="W55" i="7" s="1"/>
  <c r="AQ1347" i="1"/>
  <c r="AR1334" i="1"/>
  <c r="AQ1338" i="1"/>
  <c r="W74" i="7" s="1"/>
  <c r="W70" i="7" s="1"/>
  <c r="EG1246" i="1" l="1"/>
  <c r="AQ1349" i="1"/>
  <c r="G60" i="5"/>
  <c r="DC1331" i="1"/>
  <c r="AR1341" i="1"/>
  <c r="X57" i="7" s="1"/>
  <c r="X58" i="7" s="1"/>
  <c r="X54" i="7"/>
  <c r="X55" i="7" s="1"/>
  <c r="AR1347" i="1"/>
  <c r="AS1334" i="1"/>
  <c r="AR1338" i="1"/>
  <c r="X74" i="7" s="1"/>
  <c r="X70" i="7" s="1"/>
  <c r="AP1343" i="1"/>
  <c r="U64" i="7"/>
  <c r="U61" i="7" s="1"/>
  <c r="U60" i="7" s="1"/>
  <c r="EH1246" i="1" l="1"/>
  <c r="EI1246" i="1" s="1"/>
  <c r="EJ1246" i="1" s="1"/>
  <c r="EK1246" i="1" s="1"/>
  <c r="EL1246" i="1" s="1"/>
  <c r="EM1246" i="1" s="1"/>
  <c r="EN1246" i="1" s="1"/>
  <c r="EO1246" i="1" s="1"/>
  <c r="EP1246" i="1" s="1"/>
  <c r="EQ1246" i="1" s="1"/>
  <c r="AR1349" i="1"/>
  <c r="AQ1343" i="1"/>
  <c r="V64" i="7"/>
  <c r="V61" i="7" s="1"/>
  <c r="V60" i="7" s="1"/>
  <c r="Y54" i="7"/>
  <c r="Y55" i="7" s="1"/>
  <c r="AS1341" i="1"/>
  <c r="Y57" i="7" s="1"/>
  <c r="Y58" i="7" s="1"/>
  <c r="AS1347" i="1"/>
  <c r="AS1349" i="1" s="1"/>
  <c r="AT1334" i="1"/>
  <c r="AS1338" i="1"/>
  <c r="Y74" i="7" s="1"/>
  <c r="Y70" i="7" s="1"/>
  <c r="DD1331" i="1"/>
  <c r="AK28" i="6" l="1"/>
  <c r="ER1246" i="1"/>
  <c r="ES1246" i="1" s="1"/>
  <c r="ET1246" i="1" s="1"/>
  <c r="EU1246" i="1" s="1"/>
  <c r="EV1246" i="1" s="1"/>
  <c r="EW1246" i="1" s="1"/>
  <c r="EX1246" i="1" s="1"/>
  <c r="EY1246" i="1" s="1"/>
  <c r="EZ1246" i="1" s="1"/>
  <c r="FA1246" i="1" s="1"/>
  <c r="FB1246" i="1" s="1"/>
  <c r="FC1246" i="1" s="1"/>
  <c r="DE1331" i="1"/>
  <c r="AT1341" i="1"/>
  <c r="Z57" i="7" s="1"/>
  <c r="Z58" i="7" s="1"/>
  <c r="Z54" i="7"/>
  <c r="Z55" i="7" s="1"/>
  <c r="AT1347" i="1"/>
  <c r="AT1349" i="1" s="1"/>
  <c r="AT1338" i="1"/>
  <c r="Z74" i="7" s="1"/>
  <c r="Z70" i="7" s="1"/>
  <c r="AU1334" i="1"/>
  <c r="AR1343" i="1"/>
  <c r="W64" i="7"/>
  <c r="W61" i="7" s="1"/>
  <c r="W60" i="7" s="1"/>
  <c r="FD1246" i="1" l="1"/>
  <c r="FE1246" i="1" s="1"/>
  <c r="FF1246" i="1" s="1"/>
  <c r="FG1246" i="1" s="1"/>
  <c r="FH1246" i="1" s="1"/>
  <c r="FI1246" i="1" s="1"/>
  <c r="FJ1246" i="1" s="1"/>
  <c r="FK1246" i="1" s="1"/>
  <c r="FL1246" i="1" s="1"/>
  <c r="FM1246" i="1" s="1"/>
  <c r="FN1246" i="1" s="1"/>
  <c r="FO1246" i="1" s="1"/>
  <c r="W1246" i="1" s="1"/>
  <c r="AL28" i="6"/>
  <c r="AA54" i="7"/>
  <c r="AA55" i="7" s="1"/>
  <c r="AU1341" i="1"/>
  <c r="AA57" i="7" s="1"/>
  <c r="AA58" i="7" s="1"/>
  <c r="AU1347" i="1"/>
  <c r="AU1338" i="1"/>
  <c r="AA74" i="7" s="1"/>
  <c r="AA70" i="7" s="1"/>
  <c r="AV1334" i="1"/>
  <c r="X64" i="7"/>
  <c r="X61" i="7" s="1"/>
  <c r="X60" i="7" s="1"/>
  <c r="AS1343" i="1"/>
  <c r="DF1331" i="1"/>
  <c r="AM28" i="6" l="1"/>
  <c r="Y28" i="6" s="1"/>
  <c r="AV1341" i="1"/>
  <c r="AB57" i="7" s="1"/>
  <c r="AB58" i="7" s="1"/>
  <c r="AB54" i="7"/>
  <c r="AB55" i="7" s="1"/>
  <c r="AV1347" i="1"/>
  <c r="AV1349" i="1" s="1"/>
  <c r="AW1334" i="1"/>
  <c r="AV1338" i="1"/>
  <c r="AB74" i="7" s="1"/>
  <c r="AB70" i="7" s="1"/>
  <c r="AT1343" i="1"/>
  <c r="Y64" i="7"/>
  <c r="Y61" i="7" s="1"/>
  <c r="Y60" i="7" s="1"/>
  <c r="AU1349" i="1"/>
  <c r="DG1331" i="1"/>
  <c r="AW1341" i="1" l="1"/>
  <c r="AC57" i="7" s="1"/>
  <c r="AC58" i="7" s="1"/>
  <c r="AC54" i="7"/>
  <c r="AC55" i="7" s="1"/>
  <c r="AW1347" i="1"/>
  <c r="AW1338" i="1"/>
  <c r="AC74" i="7" s="1"/>
  <c r="AC70" i="7" s="1"/>
  <c r="AX1334" i="1"/>
  <c r="DH1331" i="1"/>
  <c r="AU1343" i="1"/>
  <c r="Z64" i="7"/>
  <c r="Z61" i="7" s="1"/>
  <c r="Z60" i="7" s="1"/>
  <c r="AV1343" i="1" l="1"/>
  <c r="AA64" i="7"/>
  <c r="AA61" i="7" s="1"/>
  <c r="AA60" i="7" s="1"/>
  <c r="DI1331" i="1"/>
  <c r="AW1349" i="1"/>
  <c r="AX1341" i="1"/>
  <c r="AD57" i="7" s="1"/>
  <c r="AD58" i="7" s="1"/>
  <c r="AD54" i="7"/>
  <c r="AD55" i="7" s="1"/>
  <c r="AX1347" i="1"/>
  <c r="AY1334" i="1"/>
  <c r="AX1338" i="1"/>
  <c r="AY1341" i="1" l="1"/>
  <c r="AE57" i="7" s="1"/>
  <c r="AE58" i="7" s="1"/>
  <c r="AE54" i="7"/>
  <c r="AE55" i="7" s="1"/>
  <c r="AY1347" i="1"/>
  <c r="AY1338" i="1"/>
  <c r="AE74" i="7" s="1"/>
  <c r="AE70" i="7" s="1"/>
  <c r="AZ1334" i="1"/>
  <c r="AW1343" i="1"/>
  <c r="AB64" i="7"/>
  <c r="AB61" i="7" s="1"/>
  <c r="AB60" i="7" s="1"/>
  <c r="AD92" i="6"/>
  <c r="AD74" i="7"/>
  <c r="AX1349" i="1"/>
  <c r="AY1349" i="1"/>
  <c r="DJ1331" i="1"/>
  <c r="DK1331" i="1" l="1"/>
  <c r="AX1343" i="1"/>
  <c r="AC64" i="7"/>
  <c r="AC61" i="7" s="1"/>
  <c r="AC60" i="7" s="1"/>
  <c r="AZ1341" i="1"/>
  <c r="AF57" i="7" s="1"/>
  <c r="AF58" i="7" s="1"/>
  <c r="AF54" i="7"/>
  <c r="AF55" i="7" s="1"/>
  <c r="AZ1347" i="1"/>
  <c r="AZ1349" i="1" s="1"/>
  <c r="BA1334" i="1"/>
  <c r="AZ1338" i="1"/>
  <c r="AF74" i="7" s="1"/>
  <c r="AF70" i="7" s="1"/>
  <c r="AD70" i="7"/>
  <c r="H74" i="5"/>
  <c r="AG54" i="7" l="1"/>
  <c r="AG55" i="7" s="1"/>
  <c r="BA1341" i="1"/>
  <c r="AG57" i="7" s="1"/>
  <c r="AG58" i="7" s="1"/>
  <c r="BA1347" i="1"/>
  <c r="BA1338" i="1"/>
  <c r="AG74" i="7" s="1"/>
  <c r="AG70" i="7" s="1"/>
  <c r="BB1334" i="1"/>
  <c r="H70" i="5"/>
  <c r="AY1343" i="1"/>
  <c r="AD64" i="7"/>
  <c r="AC84" i="6"/>
  <c r="DL1331" i="1"/>
  <c r="H64" i="5" l="1"/>
  <c r="AD61" i="7"/>
  <c r="AD60" i="7" s="1"/>
  <c r="BB1341" i="1"/>
  <c r="AH57" i="7" s="1"/>
  <c r="AH58" i="7" s="1"/>
  <c r="AH54" i="7"/>
  <c r="AH55" i="7" s="1"/>
  <c r="BB1347" i="1"/>
  <c r="BC1334" i="1"/>
  <c r="BB1338" i="1"/>
  <c r="AH74" i="7" s="1"/>
  <c r="AH70" i="7" s="1"/>
  <c r="AZ1343" i="1"/>
  <c r="AE64" i="7"/>
  <c r="AE61" i="7" s="1"/>
  <c r="AE60" i="7" s="1"/>
  <c r="DM1331" i="1"/>
  <c r="BA1349" i="1"/>
  <c r="DN1331" i="1" l="1"/>
  <c r="BA1343" i="1"/>
  <c r="AF64" i="7"/>
  <c r="AF61" i="7" s="1"/>
  <c r="AF60" i="7" s="1"/>
  <c r="BC1341" i="1"/>
  <c r="AI57" i="7" s="1"/>
  <c r="AI58" i="7" s="1"/>
  <c r="AI54" i="7"/>
  <c r="AI55" i="7" s="1"/>
  <c r="BC1347" i="1"/>
  <c r="BC1349" i="1" s="1"/>
  <c r="BD1334" i="1"/>
  <c r="BC1338" i="1"/>
  <c r="AI74" i="7" s="1"/>
  <c r="AI70" i="7" s="1"/>
  <c r="BB1349" i="1"/>
  <c r="H61" i="5"/>
  <c r="BD1341" i="1" l="1"/>
  <c r="AJ57" i="7" s="1"/>
  <c r="AJ58" i="7" s="1"/>
  <c r="AJ54" i="7"/>
  <c r="AJ55" i="7" s="1"/>
  <c r="BD1347" i="1"/>
  <c r="BD1338" i="1"/>
  <c r="AJ74" i="7" s="1"/>
  <c r="AJ70" i="7" s="1"/>
  <c r="BE1334" i="1"/>
  <c r="BD1349" i="1"/>
  <c r="AG64" i="7"/>
  <c r="AG61" i="7" s="1"/>
  <c r="AG60" i="7" s="1"/>
  <c r="BB1343" i="1"/>
  <c r="DO1331" i="1"/>
  <c r="H60" i="5"/>
  <c r="DP1331" i="1" l="1"/>
  <c r="BC1343" i="1"/>
  <c r="AH64" i="7"/>
  <c r="AH61" i="7" s="1"/>
  <c r="AH60" i="7" s="1"/>
  <c r="BE1341" i="1"/>
  <c r="AK57" i="7" s="1"/>
  <c r="AK58" i="7" s="1"/>
  <c r="AK54" i="7"/>
  <c r="AK55" i="7" s="1"/>
  <c r="BE1347" i="1"/>
  <c r="BE1349" i="1" s="1"/>
  <c r="BF1334" i="1"/>
  <c r="BE1338" i="1"/>
  <c r="AK74" i="7" s="1"/>
  <c r="AK70" i="7" s="1"/>
  <c r="BF1341" i="1" l="1"/>
  <c r="AL57" i="7" s="1"/>
  <c r="AL58" i="7" s="1"/>
  <c r="AL54" i="7"/>
  <c r="AL55" i="7" s="1"/>
  <c r="BF1347" i="1"/>
  <c r="BG1334" i="1"/>
  <c r="BF1338" i="1"/>
  <c r="AL74" i="7" s="1"/>
  <c r="AL70" i="7" s="1"/>
  <c r="BF1349" i="1"/>
  <c r="BD1343" i="1"/>
  <c r="AI64" i="7"/>
  <c r="AI61" i="7" s="1"/>
  <c r="AI60" i="7" s="1"/>
  <c r="DQ1331" i="1"/>
  <c r="BE1343" i="1" l="1"/>
  <c r="AJ64" i="7"/>
  <c r="AJ61" i="7" s="1"/>
  <c r="AJ60" i="7" s="1"/>
  <c r="DR1331" i="1"/>
  <c r="AM54" i="7"/>
  <c r="AM55" i="7" s="1"/>
  <c r="BG1341" i="1"/>
  <c r="AM57" i="7" s="1"/>
  <c r="AM58" i="7" s="1"/>
  <c r="BG1347" i="1"/>
  <c r="BH1334" i="1"/>
  <c r="BG1338" i="1"/>
  <c r="AM74" i="7" s="1"/>
  <c r="AM70" i="7" s="1"/>
  <c r="DS1331" i="1" l="1"/>
  <c r="BG1349" i="1"/>
  <c r="BH1341" i="1"/>
  <c r="AN57" i="7" s="1"/>
  <c r="AN58" i="7" s="1"/>
  <c r="AN54" i="7"/>
  <c r="AN55" i="7" s="1"/>
  <c r="BH1347" i="1"/>
  <c r="BI1334" i="1"/>
  <c r="BH1338" i="1"/>
  <c r="AN74" i="7" s="1"/>
  <c r="AN70" i="7" s="1"/>
  <c r="BF1343" i="1"/>
  <c r="AK64" i="7"/>
  <c r="AK61" i="7" s="1"/>
  <c r="AK60" i="7" s="1"/>
  <c r="BG1343" i="1" l="1"/>
  <c r="AL64" i="7"/>
  <c r="AL61" i="7" s="1"/>
  <c r="AL60" i="7" s="1"/>
  <c r="DT1331" i="1"/>
  <c r="BI1341" i="1"/>
  <c r="AO57" i="7" s="1"/>
  <c r="AO58" i="7" s="1"/>
  <c r="AO54" i="7"/>
  <c r="AO55" i="7" s="1"/>
  <c r="BI1347" i="1"/>
  <c r="BJ1334" i="1"/>
  <c r="BI1338" i="1"/>
  <c r="AO74" i="7" s="1"/>
  <c r="AO70" i="7" s="1"/>
  <c r="BH1349" i="1"/>
  <c r="AP54" i="7" l="1"/>
  <c r="AP55" i="7" s="1"/>
  <c r="BJ1341" i="1"/>
  <c r="AP57" i="7" s="1"/>
  <c r="AP58" i="7" s="1"/>
  <c r="BJ1347" i="1"/>
  <c r="BK1334" i="1"/>
  <c r="BJ1338" i="1"/>
  <c r="DU1331" i="1"/>
  <c r="BI1349" i="1"/>
  <c r="BH1343" i="1"/>
  <c r="AM64" i="7"/>
  <c r="AM61" i="7" s="1"/>
  <c r="AM60" i="7" s="1"/>
  <c r="BJ1349" i="1" l="1"/>
  <c r="BI1343" i="1"/>
  <c r="AN64" i="7"/>
  <c r="AN61" i="7" s="1"/>
  <c r="AN60" i="7" s="1"/>
  <c r="DV1331" i="1"/>
  <c r="AP74" i="7"/>
  <c r="AE92" i="6"/>
  <c r="BK1341" i="1"/>
  <c r="AQ57" i="7" s="1"/>
  <c r="AQ58" i="7" s="1"/>
  <c r="AQ54" i="7"/>
  <c r="AQ55" i="7" s="1"/>
  <c r="BK1347" i="1"/>
  <c r="BK1349" i="1" s="1"/>
  <c r="BL1334" i="1"/>
  <c r="BK1338" i="1"/>
  <c r="AQ74" i="7" s="1"/>
  <c r="AQ70" i="7" s="1"/>
  <c r="I74" i="5" l="1"/>
  <c r="AP70" i="7"/>
  <c r="DW1331" i="1"/>
  <c r="BJ1343" i="1"/>
  <c r="AO64" i="7"/>
  <c r="AO61" i="7" s="1"/>
  <c r="AO60" i="7" s="1"/>
  <c r="BL1341" i="1"/>
  <c r="AR57" i="7" s="1"/>
  <c r="AR58" i="7" s="1"/>
  <c r="AR54" i="7"/>
  <c r="AR55" i="7" s="1"/>
  <c r="BL1347" i="1"/>
  <c r="BL1349" i="1" s="1"/>
  <c r="BL1338" i="1"/>
  <c r="AR74" i="7" s="1"/>
  <c r="AR70" i="7" s="1"/>
  <c r="BM1334" i="1"/>
  <c r="BK1343" i="1" l="1"/>
  <c r="AP64" i="7"/>
  <c r="AD84" i="6"/>
  <c r="DX1331" i="1"/>
  <c r="BM1341" i="1"/>
  <c r="AS57" i="7" s="1"/>
  <c r="AS58" i="7" s="1"/>
  <c r="AS54" i="7"/>
  <c r="AS55" i="7" s="1"/>
  <c r="BM1347" i="1"/>
  <c r="BM1349" i="1" s="1"/>
  <c r="BM1338" i="1"/>
  <c r="AS74" i="7" s="1"/>
  <c r="AS70" i="7" s="1"/>
  <c r="BN1334" i="1"/>
  <c r="I70" i="5"/>
  <c r="DY1331" i="1" l="1"/>
  <c r="BN1341" i="1"/>
  <c r="AT57" i="7" s="1"/>
  <c r="AT58" i="7" s="1"/>
  <c r="AT54" i="7"/>
  <c r="AT55" i="7" s="1"/>
  <c r="BN1347" i="1"/>
  <c r="BN1338" i="1"/>
  <c r="AT74" i="7" s="1"/>
  <c r="AT70" i="7" s="1"/>
  <c r="BO1334" i="1"/>
  <c r="I64" i="5"/>
  <c r="AP61" i="7"/>
  <c r="AP60" i="7" s="1"/>
  <c r="BL1343" i="1"/>
  <c r="AQ64" i="7"/>
  <c r="AQ61" i="7" s="1"/>
  <c r="AQ60" i="7" s="1"/>
  <c r="I61" i="5" l="1"/>
  <c r="BN1349" i="1"/>
  <c r="DZ1331" i="1"/>
  <c r="BM1343" i="1"/>
  <c r="AR64" i="7"/>
  <c r="AR61" i="7" s="1"/>
  <c r="AR60" i="7" s="1"/>
  <c r="BO1341" i="1"/>
  <c r="AU57" i="7" s="1"/>
  <c r="AU58" i="7" s="1"/>
  <c r="AU54" i="7"/>
  <c r="AU55" i="7" s="1"/>
  <c r="BO1347" i="1"/>
  <c r="BO1338" i="1"/>
  <c r="AU74" i="7" s="1"/>
  <c r="AU70" i="7" s="1"/>
  <c r="BP1334" i="1"/>
  <c r="I60" i="5" l="1"/>
  <c r="BO1349" i="1"/>
  <c r="BP1341" i="1"/>
  <c r="AV57" i="7" s="1"/>
  <c r="AV58" i="7" s="1"/>
  <c r="AV54" i="7"/>
  <c r="AV55" i="7" s="1"/>
  <c r="BP1347" i="1"/>
  <c r="BP1338" i="1"/>
  <c r="AV74" i="7" s="1"/>
  <c r="AV70" i="7" s="1"/>
  <c r="BQ1334" i="1"/>
  <c r="EA1331" i="1"/>
  <c r="AS64" i="7"/>
  <c r="AS61" i="7" s="1"/>
  <c r="AS60" i="7" s="1"/>
  <c r="BN1343" i="1"/>
  <c r="BQ1341" i="1" l="1"/>
  <c r="AW57" i="7" s="1"/>
  <c r="AW58" i="7" s="1"/>
  <c r="AW54" i="7"/>
  <c r="AW55" i="7" s="1"/>
  <c r="BQ1347" i="1"/>
  <c r="BQ1338" i="1"/>
  <c r="AW74" i="7" s="1"/>
  <c r="AW70" i="7" s="1"/>
  <c r="BR1334" i="1"/>
  <c r="BO1343" i="1"/>
  <c r="AT64" i="7"/>
  <c r="AT61" i="7" s="1"/>
  <c r="AT60" i="7" s="1"/>
  <c r="BQ1349" i="1"/>
  <c r="BP1349" i="1"/>
  <c r="EB1331" i="1"/>
  <c r="AX54" i="7" l="1"/>
  <c r="AX55" i="7" s="1"/>
  <c r="BR1341" i="1"/>
  <c r="AX57" i="7" s="1"/>
  <c r="AX58" i="7" s="1"/>
  <c r="BS1334" i="1"/>
  <c r="BR1338" i="1"/>
  <c r="AX74" i="7" s="1"/>
  <c r="AX70" i="7" s="1"/>
  <c r="BR1347" i="1"/>
  <c r="BR1349" i="1" s="1"/>
  <c r="EC1331" i="1"/>
  <c r="BP1343" i="1"/>
  <c r="AU64" i="7"/>
  <c r="AU61" i="7" s="1"/>
  <c r="AU60" i="7" s="1"/>
  <c r="BS1341" i="1" l="1"/>
  <c r="AY57" i="7" s="1"/>
  <c r="AY58" i="7" s="1"/>
  <c r="AY54" i="7"/>
  <c r="AY55" i="7" s="1"/>
  <c r="BS1347" i="1"/>
  <c r="BS1338" i="1"/>
  <c r="AY74" i="7" s="1"/>
  <c r="AY70" i="7" s="1"/>
  <c r="BT1334" i="1"/>
  <c r="ED1331" i="1"/>
  <c r="BS1349" i="1"/>
  <c r="AV64" i="7"/>
  <c r="AV61" i="7" s="1"/>
  <c r="AV60" i="7" s="1"/>
  <c r="BQ1343" i="1"/>
  <c r="EE1331" i="1" l="1"/>
  <c r="BR1343" i="1"/>
  <c r="AW64" i="7"/>
  <c r="AW61" i="7" s="1"/>
  <c r="AW60" i="7" s="1"/>
  <c r="BT1341" i="1"/>
  <c r="AZ57" i="7" s="1"/>
  <c r="AZ58" i="7" s="1"/>
  <c r="AZ54" i="7"/>
  <c r="AZ55" i="7" s="1"/>
  <c r="BT1338" i="1"/>
  <c r="AZ74" i="7" s="1"/>
  <c r="AZ70" i="7" s="1"/>
  <c r="BT1347" i="1"/>
  <c r="BU1334" i="1"/>
  <c r="EF1331" i="1" l="1"/>
  <c r="BA54" i="7"/>
  <c r="BA55" i="7" s="1"/>
  <c r="BU1341" i="1"/>
  <c r="BA57" i="7" s="1"/>
  <c r="BA58" i="7" s="1"/>
  <c r="BU1338" i="1"/>
  <c r="BA74" i="7" s="1"/>
  <c r="BA70" i="7" s="1"/>
  <c r="BU1347" i="1"/>
  <c r="BU1349" i="1" s="1"/>
  <c r="BV1334" i="1"/>
  <c r="BT1349" i="1"/>
  <c r="BS1343" i="1"/>
  <c r="AX64" i="7"/>
  <c r="AX61" i="7" s="1"/>
  <c r="AX60" i="7" s="1"/>
  <c r="AB80" i="6"/>
  <c r="AC80" i="6"/>
  <c r="AD80" i="6"/>
  <c r="AE80" i="6"/>
  <c r="BT1343" i="1" l="1"/>
  <c r="AY64" i="7"/>
  <c r="AY61" i="7" s="1"/>
  <c r="AY60" i="7" s="1"/>
  <c r="BV1341" i="1"/>
  <c r="BB57" i="7" s="1"/>
  <c r="BB58" i="7" s="1"/>
  <c r="BB54" i="7"/>
  <c r="BB55" i="7" s="1"/>
  <c r="BV1338" i="1"/>
  <c r="BV1347" i="1"/>
  <c r="BW1334" i="1"/>
  <c r="EG1331" i="1"/>
  <c r="AC86" i="6"/>
  <c r="AC94" i="6" s="1"/>
  <c r="AD86" i="6"/>
  <c r="AE86" i="6"/>
  <c r="AB82" i="6"/>
  <c r="AC82" i="6"/>
  <c r="AD82" i="6"/>
  <c r="AE82" i="6"/>
  <c r="G54" i="5"/>
  <c r="H54" i="5"/>
  <c r="I54" i="5"/>
  <c r="J54" i="5" l="1"/>
  <c r="EH1331" i="1"/>
  <c r="BC54" i="7"/>
  <c r="BW1341" i="1"/>
  <c r="BX1334" i="1"/>
  <c r="BW1338" i="1"/>
  <c r="BC74" i="7" s="1"/>
  <c r="BC70" i="7" s="1"/>
  <c r="BW1347" i="1"/>
  <c r="BW1349" i="1" s="1"/>
  <c r="BV1349" i="1"/>
  <c r="AF92" i="6"/>
  <c r="BB74" i="7"/>
  <c r="BU1343" i="1"/>
  <c r="AZ64" i="7"/>
  <c r="AZ61" i="7" s="1"/>
  <c r="AZ60" i="7" s="1"/>
  <c r="AE88" i="6"/>
  <c r="AE94" i="6"/>
  <c r="AD88" i="6"/>
  <c r="AD94" i="6"/>
  <c r="G55" i="5"/>
  <c r="H55" i="5"/>
  <c r="I55" i="5"/>
  <c r="J55" i="5"/>
  <c r="G57" i="5"/>
  <c r="G37" i="19" s="1"/>
  <c r="H57" i="5"/>
  <c r="I57" i="5"/>
  <c r="J57" i="5"/>
  <c r="AC88" i="6"/>
  <c r="J37" i="19" l="1"/>
  <c r="I37" i="19"/>
  <c r="H37" i="19"/>
  <c r="BV1343" i="1"/>
  <c r="BA64" i="7"/>
  <c r="BA61" i="7" s="1"/>
  <c r="BA60" i="7" s="1"/>
  <c r="BB70" i="7"/>
  <c r="J74" i="5"/>
  <c r="BX1341" i="1"/>
  <c r="BD57" i="7" s="1"/>
  <c r="BD54" i="7"/>
  <c r="BD55" i="7" s="1"/>
  <c r="BX1347" i="1"/>
  <c r="BY1334" i="1"/>
  <c r="BX1338" i="1"/>
  <c r="BD74" i="7" s="1"/>
  <c r="BD70" i="7" s="1"/>
  <c r="BC57" i="7"/>
  <c r="BX1349" i="1"/>
  <c r="BC55" i="7"/>
  <c r="EI1331" i="1"/>
  <c r="G58" i="5"/>
  <c r="BC58" i="7" l="1"/>
  <c r="BD58" i="7" s="1"/>
  <c r="BY1341" i="1"/>
  <c r="BE57" i="7" s="1"/>
  <c r="BE58" i="7" s="1"/>
  <c r="BE54" i="7"/>
  <c r="BY1347" i="1"/>
  <c r="BZ1334" i="1"/>
  <c r="BY1338" i="1"/>
  <c r="BE74" i="7" s="1"/>
  <c r="BE70" i="7" s="1"/>
  <c r="AE84" i="6"/>
  <c r="BW1343" i="1"/>
  <c r="BB64" i="7"/>
  <c r="EJ1331" i="1"/>
  <c r="BY1349" i="1"/>
  <c r="J70" i="5"/>
  <c r="H58" i="5"/>
  <c r="BF54" i="7" l="1"/>
  <c r="BF55" i="7" s="1"/>
  <c r="BZ1341" i="1"/>
  <c r="BZ1347" i="1"/>
  <c r="BZ1338" i="1"/>
  <c r="BF74" i="7" s="1"/>
  <c r="BF70" i="7" s="1"/>
  <c r="CA1334" i="1"/>
  <c r="BX1343" i="1"/>
  <c r="BC64" i="7"/>
  <c r="BC61" i="7" s="1"/>
  <c r="BC60" i="7" s="1"/>
  <c r="EK1331" i="1"/>
  <c r="BB61" i="7"/>
  <c r="BB60" i="7" s="1"/>
  <c r="J64" i="5"/>
  <c r="BE55" i="7"/>
  <c r="I58" i="5"/>
  <c r="EL1331" i="1" l="1"/>
  <c r="BZ1349" i="1"/>
  <c r="BF57" i="7"/>
  <c r="J61" i="5"/>
  <c r="BY1343" i="1"/>
  <c r="BD64" i="7"/>
  <c r="BD61" i="7" s="1"/>
  <c r="BD60" i="7" s="1"/>
  <c r="BG54" i="7"/>
  <c r="CA1341" i="1"/>
  <c r="BG57" i="7" s="1"/>
  <c r="CA1347" i="1"/>
  <c r="CA1338" i="1"/>
  <c r="BG74" i="7" s="1"/>
  <c r="BG70" i="7" s="1"/>
  <c r="CB1334" i="1"/>
  <c r="J58" i="5"/>
  <c r="BF58" i="7" l="1"/>
  <c r="BG58" i="7" s="1"/>
  <c r="CB1341" i="1"/>
  <c r="BH57" i="7" s="1"/>
  <c r="BH54" i="7"/>
  <c r="BH55" i="7" s="1"/>
  <c r="CB1347" i="1"/>
  <c r="CB1349" i="1" s="1"/>
  <c r="CB1338" i="1"/>
  <c r="BH74" i="7" s="1"/>
  <c r="BH70" i="7" s="1"/>
  <c r="CC1334" i="1"/>
  <c r="BG55" i="7"/>
  <c r="EM1331" i="1"/>
  <c r="CA1349" i="1"/>
  <c r="BZ1343" i="1"/>
  <c r="BE64" i="7"/>
  <c r="BE61" i="7" s="1"/>
  <c r="BE60" i="7" s="1"/>
  <c r="J60" i="5"/>
  <c r="BH58" i="7" l="1"/>
  <c r="BI54" i="7"/>
  <c r="CC1341" i="1"/>
  <c r="CC1347" i="1"/>
  <c r="CC1338" i="1"/>
  <c r="BI74" i="7" s="1"/>
  <c r="BI70" i="7" s="1"/>
  <c r="CD1334" i="1"/>
  <c r="BF64" i="7"/>
  <c r="BF61" i="7" s="1"/>
  <c r="BF60" i="7" s="1"/>
  <c r="CA1343" i="1"/>
  <c r="EN1331" i="1"/>
  <c r="EO1331" i="1" l="1"/>
  <c r="CC1349" i="1"/>
  <c r="CD1341" i="1"/>
  <c r="BJ57" i="7" s="1"/>
  <c r="BJ54" i="7"/>
  <c r="BJ55" i="7" s="1"/>
  <c r="CD1347" i="1"/>
  <c r="CD1349" i="1" s="1"/>
  <c r="CD1338" i="1"/>
  <c r="BJ74" i="7" s="1"/>
  <c r="BJ70" i="7" s="1"/>
  <c r="CE1334" i="1"/>
  <c r="CB1343" i="1"/>
  <c r="BG64" i="7"/>
  <c r="BG61" i="7" s="1"/>
  <c r="BG60" i="7" s="1"/>
  <c r="BI57" i="7"/>
  <c r="BI55" i="7"/>
  <c r="CE1341" i="1" l="1"/>
  <c r="BK57" i="7" s="1"/>
  <c r="BK58" i="7" s="1"/>
  <c r="BK54" i="7"/>
  <c r="BK55" i="7" s="1"/>
  <c r="CE1338" i="1"/>
  <c r="BK74" i="7" s="1"/>
  <c r="BK70" i="7" s="1"/>
  <c r="CE1347" i="1"/>
  <c r="CF1334" i="1"/>
  <c r="CC1343" i="1"/>
  <c r="BH64" i="7"/>
  <c r="BH61" i="7" s="1"/>
  <c r="BH60" i="7" s="1"/>
  <c r="EP1331" i="1"/>
  <c r="BI58" i="7"/>
  <c r="BJ58" i="7" s="1"/>
  <c r="EQ1331" i="1" l="1"/>
  <c r="CD1343" i="1"/>
  <c r="BI64" i="7"/>
  <c r="BI61" i="7" s="1"/>
  <c r="BI60" i="7" s="1"/>
  <c r="CF1341" i="1"/>
  <c r="BL57" i="7" s="1"/>
  <c r="BL58" i="7" s="1"/>
  <c r="BL54" i="7"/>
  <c r="BL55" i="7" s="1"/>
  <c r="CF1338" i="1"/>
  <c r="BL74" i="7" s="1"/>
  <c r="BL70" i="7" s="1"/>
  <c r="CF1347" i="1"/>
  <c r="CG1334" i="1"/>
  <c r="CE1349" i="1"/>
  <c r="BM54" i="7" l="1"/>
  <c r="BM55" i="7" s="1"/>
  <c r="CG1341" i="1"/>
  <c r="BM57" i="7" s="1"/>
  <c r="BM58" i="7" s="1"/>
  <c r="CG1338" i="1"/>
  <c r="BM74" i="7" s="1"/>
  <c r="BM70" i="7" s="1"/>
  <c r="CG1347" i="1"/>
  <c r="CH1334" i="1"/>
  <c r="CG1349" i="1"/>
  <c r="CF1349" i="1"/>
  <c r="CE1343" i="1"/>
  <c r="BJ64" i="7"/>
  <c r="BJ61" i="7" s="1"/>
  <c r="BJ60" i="7" s="1"/>
  <c r="ER1331" i="1"/>
  <c r="ES1331" i="1" l="1"/>
  <c r="CF1343" i="1"/>
  <c r="BK64" i="7"/>
  <c r="BK61" i="7" s="1"/>
  <c r="BK60" i="7" s="1"/>
  <c r="CH1341" i="1"/>
  <c r="BN57" i="7" s="1"/>
  <c r="BN58" i="7" s="1"/>
  <c r="BN54" i="7"/>
  <c r="BN55" i="7" s="1"/>
  <c r="CH1338" i="1"/>
  <c r="CH1347" i="1"/>
  <c r="CH1349" i="1" s="1"/>
  <c r="CI1334" i="1"/>
  <c r="BO54" i="7" l="1"/>
  <c r="CI1341" i="1"/>
  <c r="CJ1334" i="1"/>
  <c r="CI1338" i="1"/>
  <c r="BO74" i="7" s="1"/>
  <c r="BO70" i="7" s="1"/>
  <c r="CI1347" i="1"/>
  <c r="CI1349" i="1" s="1"/>
  <c r="BN74" i="7"/>
  <c r="AG92" i="6"/>
  <c r="BL64" i="7"/>
  <c r="BL61" i="7" s="1"/>
  <c r="BL60" i="7" s="1"/>
  <c r="CG1343" i="1"/>
  <c r="ET1331" i="1"/>
  <c r="EU1331" i="1" l="1"/>
  <c r="K74" i="5"/>
  <c r="BN70" i="7"/>
  <c r="BP54" i="7"/>
  <c r="BP55" i="7" s="1"/>
  <c r="CJ1341" i="1"/>
  <c r="BP57" i="7" s="1"/>
  <c r="CJ1347" i="1"/>
  <c r="CJ1349" i="1" s="1"/>
  <c r="CK1334" i="1"/>
  <c r="CJ1338" i="1"/>
  <c r="BP74" i="7" s="1"/>
  <c r="BP70" i="7" s="1"/>
  <c r="CH1343" i="1"/>
  <c r="BM64" i="7"/>
  <c r="BM61" i="7" s="1"/>
  <c r="BM60" i="7" s="1"/>
  <c r="BO57" i="7"/>
  <c r="BO55" i="7"/>
  <c r="K70" i="5" l="1"/>
  <c r="AF84" i="6"/>
  <c r="CI1343" i="1"/>
  <c r="BN64" i="7"/>
  <c r="BO58" i="7"/>
  <c r="BP58" i="7" s="1"/>
  <c r="BQ54" i="7"/>
  <c r="CK1341" i="1"/>
  <c r="CK1347" i="1"/>
  <c r="CK1349" i="1" s="1"/>
  <c r="CK1338" i="1"/>
  <c r="BQ74" i="7" s="1"/>
  <c r="BQ70" i="7" s="1"/>
  <c r="CL1334" i="1"/>
  <c r="EV1331" i="1"/>
  <c r="BQ55" i="7" l="1"/>
  <c r="BQ57" i="7"/>
  <c r="BN61" i="7"/>
  <c r="BN60" i="7" s="1"/>
  <c r="K64" i="5"/>
  <c r="CJ1343" i="1"/>
  <c r="BO64" i="7"/>
  <c r="BO61" i="7" s="1"/>
  <c r="BO60" i="7" s="1"/>
  <c r="CL1341" i="1"/>
  <c r="BR57" i="7" s="1"/>
  <c r="BR54" i="7"/>
  <c r="BR55" i="7" s="1"/>
  <c r="CL1347" i="1"/>
  <c r="CL1338" i="1"/>
  <c r="BR74" i="7" s="1"/>
  <c r="BR70" i="7" s="1"/>
  <c r="CM1334" i="1"/>
  <c r="EW1331" i="1"/>
  <c r="CL1349" i="1"/>
  <c r="EX1331" i="1" l="1"/>
  <c r="K61" i="5"/>
  <c r="BQ58" i="7"/>
  <c r="BR58" i="7" s="1"/>
  <c r="CM1341" i="1"/>
  <c r="BS57" i="7" s="1"/>
  <c r="BS54" i="7"/>
  <c r="BS55" i="7" s="1"/>
  <c r="CM1347" i="1"/>
  <c r="CM1338" i="1"/>
  <c r="BS74" i="7" s="1"/>
  <c r="BS70" i="7" s="1"/>
  <c r="CN1334" i="1"/>
  <c r="BP64" i="7"/>
  <c r="BP61" i="7" s="1"/>
  <c r="BP60" i="7" s="1"/>
  <c r="CK1343" i="1"/>
  <c r="CN1341" i="1" l="1"/>
  <c r="BT54" i="7"/>
  <c r="BT55" i="7" s="1"/>
  <c r="CN1347" i="1"/>
  <c r="CN1338" i="1"/>
  <c r="BT74" i="7" s="1"/>
  <c r="BT70" i="7" s="1"/>
  <c r="CO1334" i="1"/>
  <c r="CM1349" i="1"/>
  <c r="CN1349" i="1"/>
  <c r="BS58" i="7"/>
  <c r="EY1331" i="1"/>
  <c r="CL1343" i="1"/>
  <c r="BQ64" i="7"/>
  <c r="BQ61" i="7" s="1"/>
  <c r="BQ60" i="7" s="1"/>
  <c r="K60" i="5"/>
  <c r="EZ1331" i="1" l="1"/>
  <c r="BU54" i="7"/>
  <c r="BU55" i="7" s="1"/>
  <c r="CO1341" i="1"/>
  <c r="BU57" i="7" s="1"/>
  <c r="CO1347" i="1"/>
  <c r="CO1338" i="1"/>
  <c r="BU74" i="7" s="1"/>
  <c r="BU70" i="7" s="1"/>
  <c r="CP1334" i="1"/>
  <c r="BT57" i="7"/>
  <c r="BT58" i="7" s="1"/>
  <c r="CM1343" i="1"/>
  <c r="BR64" i="7"/>
  <c r="BR61" i="7" s="1"/>
  <c r="BR60" i="7" s="1"/>
  <c r="BU58" i="7" l="1"/>
  <c r="CN1343" i="1"/>
  <c r="BS64" i="7"/>
  <c r="BS61" i="7" s="1"/>
  <c r="BS60" i="7" s="1"/>
  <c r="CO1349" i="1"/>
  <c r="FA1331" i="1"/>
  <c r="CP1341" i="1"/>
  <c r="BV57" i="7" s="1"/>
  <c r="BV58" i="7" s="1"/>
  <c r="BV54" i="7"/>
  <c r="BV55" i="7" s="1"/>
  <c r="CP1338" i="1"/>
  <c r="BV74" i="7" s="1"/>
  <c r="BV70" i="7" s="1"/>
  <c r="CP1347" i="1"/>
  <c r="CQ1334" i="1"/>
  <c r="BW54" i="7" l="1"/>
  <c r="BW55" i="7" s="1"/>
  <c r="CQ1341" i="1"/>
  <c r="BW57" i="7" s="1"/>
  <c r="BW58" i="7" s="1"/>
  <c r="CQ1338" i="1"/>
  <c r="BW74" i="7" s="1"/>
  <c r="BW70" i="7" s="1"/>
  <c r="CQ1347" i="1"/>
  <c r="CR1334" i="1"/>
  <c r="CP1349" i="1"/>
  <c r="CO1343" i="1"/>
  <c r="BT64" i="7"/>
  <c r="BT61" i="7" s="1"/>
  <c r="BT60" i="7" s="1"/>
  <c r="FB1331" i="1"/>
  <c r="BU64" i="7" l="1"/>
  <c r="BU61" i="7" s="1"/>
  <c r="BU60" i="7" s="1"/>
  <c r="CP1343" i="1"/>
  <c r="CR1341" i="1"/>
  <c r="BX57" i="7" s="1"/>
  <c r="BX58" i="7" s="1"/>
  <c r="BX54" i="7"/>
  <c r="BX55" i="7" s="1"/>
  <c r="CR1338" i="1"/>
  <c r="BX74" i="7" s="1"/>
  <c r="BX70" i="7" s="1"/>
  <c r="CR1347" i="1"/>
  <c r="CS1334" i="1"/>
  <c r="CQ1349" i="1"/>
  <c r="CR1349" i="1"/>
  <c r="FC1331" i="1"/>
  <c r="CS1341" i="1" l="1"/>
  <c r="BY57" i="7" s="1"/>
  <c r="BY58" i="7" s="1"/>
  <c r="BY54" i="7"/>
  <c r="BY55" i="7" s="1"/>
  <c r="CS1338" i="1"/>
  <c r="BY74" i="7" s="1"/>
  <c r="BY70" i="7" s="1"/>
  <c r="CS1347" i="1"/>
  <c r="CT1334" i="1"/>
  <c r="CS1349" i="1"/>
  <c r="CQ1343" i="1"/>
  <c r="BV64" i="7"/>
  <c r="BV61" i="7" s="1"/>
  <c r="BV60" i="7" s="1"/>
  <c r="FD1331" i="1"/>
  <c r="BW64" i="7" l="1"/>
  <c r="BW61" i="7" s="1"/>
  <c r="BW60" i="7" s="1"/>
  <c r="CR1343" i="1"/>
  <c r="CT1341" i="1"/>
  <c r="BZ57" i="7" s="1"/>
  <c r="BZ58" i="7" s="1"/>
  <c r="BZ54" i="7"/>
  <c r="BZ55" i="7" s="1"/>
  <c r="CT1338" i="1"/>
  <c r="CT1347" i="1"/>
  <c r="CU1334" i="1"/>
  <c r="FE1331" i="1"/>
  <c r="CT1349" i="1"/>
  <c r="FF1331" i="1" l="1"/>
  <c r="AH92" i="6"/>
  <c r="BZ74" i="7"/>
  <c r="CA54" i="7"/>
  <c r="CU1341" i="1"/>
  <c r="CU1338" i="1"/>
  <c r="CA74" i="7" s="1"/>
  <c r="CA70" i="7" s="1"/>
  <c r="CV1334" i="1"/>
  <c r="CU1347" i="1"/>
  <c r="BX64" i="7"/>
  <c r="BX61" i="7" s="1"/>
  <c r="BX60" i="7" s="1"/>
  <c r="CS1343" i="1"/>
  <c r="CU1349" i="1" l="1"/>
  <c r="CA55" i="7"/>
  <c r="CT1343" i="1"/>
  <c r="BY64" i="7"/>
  <c r="BY61" i="7" s="1"/>
  <c r="BY60" i="7" s="1"/>
  <c r="CV1341" i="1"/>
  <c r="CB57" i="7" s="1"/>
  <c r="CB54" i="7"/>
  <c r="CB55" i="7" s="1"/>
  <c r="CV1347" i="1"/>
  <c r="CV1338" i="1"/>
  <c r="CB74" i="7" s="1"/>
  <c r="CB70" i="7" s="1"/>
  <c r="CW1334" i="1"/>
  <c r="BZ70" i="7"/>
  <c r="L74" i="5"/>
  <c r="FG1331" i="1"/>
  <c r="CA57" i="7"/>
  <c r="CA58" i="7" l="1"/>
  <c r="CB58" i="7" s="1"/>
  <c r="L70" i="5"/>
  <c r="FH1331" i="1"/>
  <c r="CU1343" i="1"/>
  <c r="AG84" i="6"/>
  <c r="BZ64" i="7"/>
  <c r="CV1349" i="1"/>
  <c r="CW1341" i="1"/>
  <c r="CC54" i="7"/>
  <c r="CC55" i="7" s="1"/>
  <c r="CW1338" i="1"/>
  <c r="CC74" i="7" s="1"/>
  <c r="CC70" i="7" s="1"/>
  <c r="CW1347" i="1"/>
  <c r="CX1334" i="1"/>
  <c r="L64" i="5" l="1"/>
  <c r="BZ61" i="7"/>
  <c r="BZ60" i="7" s="1"/>
  <c r="FI1331" i="1"/>
  <c r="CV1343" i="1"/>
  <c r="CA64" i="7"/>
  <c r="CA61" i="7" s="1"/>
  <c r="CA60" i="7" s="1"/>
  <c r="CX1341" i="1"/>
  <c r="CD57" i="7" s="1"/>
  <c r="CD54" i="7"/>
  <c r="CD55" i="7" s="1"/>
  <c r="CX1338" i="1"/>
  <c r="CD74" i="7" s="1"/>
  <c r="CD70" i="7" s="1"/>
  <c r="CX1347" i="1"/>
  <c r="CY1334" i="1"/>
  <c r="CC57" i="7"/>
  <c r="CW1349" i="1"/>
  <c r="CE54" i="7" l="1"/>
  <c r="CE55" i="7" s="1"/>
  <c r="CY1341" i="1"/>
  <c r="CY1338" i="1"/>
  <c r="CE74" i="7" s="1"/>
  <c r="CE70" i="7" s="1"/>
  <c r="CY1347" i="1"/>
  <c r="CY1349" i="1" s="1"/>
  <c r="CZ1334" i="1"/>
  <c r="CX1349" i="1"/>
  <c r="CW1343" i="1"/>
  <c r="CB64" i="7"/>
  <c r="CB61" i="7" s="1"/>
  <c r="CB60" i="7" s="1"/>
  <c r="L61" i="5"/>
  <c r="CC58" i="7"/>
  <c r="CD58" i="7" s="1"/>
  <c r="FJ1331" i="1"/>
  <c r="FK1331" i="1" l="1"/>
  <c r="CX1343" i="1"/>
  <c r="CC64" i="7"/>
  <c r="CC61" i="7" s="1"/>
  <c r="CC60" i="7" s="1"/>
  <c r="CE57" i="7"/>
  <c r="CZ1341" i="1"/>
  <c r="CF57" i="7" s="1"/>
  <c r="CF54" i="7"/>
  <c r="CF55" i="7" s="1"/>
  <c r="CZ1338" i="1"/>
  <c r="CF74" i="7" s="1"/>
  <c r="CF70" i="7" s="1"/>
  <c r="CZ1347" i="1"/>
  <c r="DA1334" i="1"/>
  <c r="L60" i="5"/>
  <c r="CD64" i="7" l="1"/>
  <c r="CD61" i="7" s="1"/>
  <c r="CD60" i="7" s="1"/>
  <c r="CY1343" i="1"/>
  <c r="DA1341" i="1"/>
  <c r="CG54" i="7"/>
  <c r="CG55" i="7" s="1"/>
  <c r="DA1338" i="1"/>
  <c r="CG74" i="7" s="1"/>
  <c r="CG70" i="7" s="1"/>
  <c r="DA1347" i="1"/>
  <c r="DA1349" i="1" s="1"/>
  <c r="DB1334" i="1"/>
  <c r="CZ1349" i="1"/>
  <c r="CE58" i="7"/>
  <c r="CF58" i="7" s="1"/>
  <c r="FL1331" i="1"/>
  <c r="CE64" i="7" l="1"/>
  <c r="CE61" i="7" s="1"/>
  <c r="CE60" i="7" s="1"/>
  <c r="CZ1343" i="1"/>
  <c r="FM1331" i="1"/>
  <c r="CH54" i="7"/>
  <c r="CH55" i="7" s="1"/>
  <c r="DB1341" i="1"/>
  <c r="CH57" i="7" s="1"/>
  <c r="DB1338" i="1"/>
  <c r="CH74" i="7" s="1"/>
  <c r="CH70" i="7" s="1"/>
  <c r="DB1347" i="1"/>
  <c r="DC1334" i="1"/>
  <c r="CG57" i="7"/>
  <c r="FN1331" i="1" l="1"/>
  <c r="DC1341" i="1"/>
  <c r="CI54" i="7"/>
  <c r="CI55" i="7" s="1"/>
  <c r="DC1338" i="1"/>
  <c r="CI74" i="7" s="1"/>
  <c r="CI70" i="7" s="1"/>
  <c r="DC1347" i="1"/>
  <c r="DC1349" i="1" s="1"/>
  <c r="DD1334" i="1"/>
  <c r="DA1343" i="1"/>
  <c r="CF64" i="7"/>
  <c r="CF61" i="7" s="1"/>
  <c r="CF60" i="7" s="1"/>
  <c r="DB1349" i="1"/>
  <c r="CG58" i="7"/>
  <c r="CH58" i="7" s="1"/>
  <c r="DB1343" i="1" l="1"/>
  <c r="CG64" i="7"/>
  <c r="CG61" i="7" s="1"/>
  <c r="CG60" i="7" s="1"/>
  <c r="FO1331" i="1"/>
  <c r="CJ54" i="7"/>
  <c r="CJ55" i="7" s="1"/>
  <c r="DD1341" i="1"/>
  <c r="CJ57" i="7" s="1"/>
  <c r="DD1338" i="1"/>
  <c r="CJ74" i="7" s="1"/>
  <c r="CJ70" i="7" s="1"/>
  <c r="DD1347" i="1"/>
  <c r="DD1349" i="1" s="1"/>
  <c r="DE1334" i="1"/>
  <c r="CI57" i="7"/>
  <c r="CI58" i="7" s="1"/>
  <c r="CJ58" i="7" l="1"/>
  <c r="FP1331" i="1"/>
  <c r="DC1343" i="1"/>
  <c r="CH64" i="7"/>
  <c r="CH61" i="7" s="1"/>
  <c r="CH60" i="7" s="1"/>
  <c r="DE1341" i="1"/>
  <c r="CK57" i="7" s="1"/>
  <c r="CK58" i="7" s="1"/>
  <c r="CK54" i="7"/>
  <c r="CK55" i="7" s="1"/>
  <c r="DE1338" i="1"/>
  <c r="CK74" i="7" s="1"/>
  <c r="CK70" i="7" s="1"/>
  <c r="DE1347" i="1"/>
  <c r="DE1349" i="1" s="1"/>
  <c r="DF1334" i="1"/>
  <c r="CL54" i="7" l="1"/>
  <c r="CL55" i="7" s="1"/>
  <c r="DF1341" i="1"/>
  <c r="CL57" i="7" s="1"/>
  <c r="CL58" i="7" s="1"/>
  <c r="DF1338" i="1"/>
  <c r="DF1347" i="1"/>
  <c r="DG1334" i="1"/>
  <c r="FQ1331" i="1"/>
  <c r="DD1343" i="1"/>
  <c r="CI64" i="7"/>
  <c r="CI61" i="7" s="1"/>
  <c r="CI60" i="7" s="1"/>
  <c r="FR1331" i="1" l="1"/>
  <c r="CL74" i="7"/>
  <c r="AI92" i="6"/>
  <c r="CJ64" i="7"/>
  <c r="CJ61" i="7" s="1"/>
  <c r="CJ60" i="7" s="1"/>
  <c r="DE1343" i="1"/>
  <c r="DG1341" i="1"/>
  <c r="CM54" i="7"/>
  <c r="DG1338" i="1"/>
  <c r="CM74" i="7" s="1"/>
  <c r="CM70" i="7" s="1"/>
  <c r="DG1347" i="1"/>
  <c r="DH1334" i="1"/>
  <c r="DF1349" i="1"/>
  <c r="DG1349" i="1"/>
  <c r="CM55" i="7" l="1"/>
  <c r="DH1341" i="1"/>
  <c r="CN57" i="7" s="1"/>
  <c r="CN54" i="7"/>
  <c r="CN55" i="7" s="1"/>
  <c r="DH1338" i="1"/>
  <c r="CN74" i="7" s="1"/>
  <c r="CN70" i="7" s="1"/>
  <c r="DH1347" i="1"/>
  <c r="DI1334" i="1"/>
  <c r="CM57" i="7"/>
  <c r="CK64" i="7"/>
  <c r="CK61" i="7" s="1"/>
  <c r="CK60" i="7" s="1"/>
  <c r="DF1343" i="1"/>
  <c r="CL70" i="7"/>
  <c r="M74" i="5"/>
  <c r="FS1331" i="1"/>
  <c r="CM58" i="7" l="1"/>
  <c r="CN58" i="7" s="1"/>
  <c r="DH1349" i="1"/>
  <c r="M70" i="5"/>
  <c r="FT1331" i="1"/>
  <c r="CL64" i="7"/>
  <c r="DG1343" i="1"/>
  <c r="AH84" i="6"/>
  <c r="CO54" i="7"/>
  <c r="CO55" i="7" s="1"/>
  <c r="DI1341" i="1"/>
  <c r="DI1338" i="1"/>
  <c r="CO74" i="7" s="1"/>
  <c r="CO70" i="7" s="1"/>
  <c r="DI1347" i="1"/>
  <c r="DJ1334" i="1"/>
  <c r="CM64" i="7" l="1"/>
  <c r="CM61" i="7" s="1"/>
  <c r="CM60" i="7" s="1"/>
  <c r="DH1343" i="1"/>
  <c r="CL61" i="7"/>
  <c r="CL60" i="7" s="1"/>
  <c r="M64" i="5"/>
  <c r="FU1331" i="1"/>
  <c r="CO57" i="7"/>
  <c r="CO58" i="7" s="1"/>
  <c r="CP54" i="7"/>
  <c r="CP55" i="7" s="1"/>
  <c r="DJ1341" i="1"/>
  <c r="CP57" i="7" s="1"/>
  <c r="DJ1338" i="1"/>
  <c r="CP74" i="7" s="1"/>
  <c r="CP70" i="7" s="1"/>
  <c r="DJ1347" i="1"/>
  <c r="DK1334" i="1"/>
  <c r="DI1349" i="1"/>
  <c r="CP58" i="7" l="1"/>
  <c r="M61" i="5"/>
  <c r="CQ54" i="7"/>
  <c r="CQ55" i="7" s="1"/>
  <c r="DK1341" i="1"/>
  <c r="CQ57" i="7" s="1"/>
  <c r="DK1338" i="1"/>
  <c r="CQ74" i="7" s="1"/>
  <c r="CQ70" i="7" s="1"/>
  <c r="DK1347" i="1"/>
  <c r="DL1334" i="1"/>
  <c r="DK1349" i="1"/>
  <c r="DJ1349" i="1"/>
  <c r="FV1331" i="1"/>
  <c r="CN64" i="7"/>
  <c r="CN61" i="7" s="1"/>
  <c r="CN60" i="7" s="1"/>
  <c r="DI1343" i="1"/>
  <c r="CO64" i="7" l="1"/>
  <c r="CO61" i="7" s="1"/>
  <c r="CO60" i="7" s="1"/>
  <c r="DJ1343" i="1"/>
  <c r="CQ58" i="7"/>
  <c r="FW1331" i="1"/>
  <c r="DL1341" i="1"/>
  <c r="CR54" i="7"/>
  <c r="CR55" i="7" s="1"/>
  <c r="DL1338" i="1"/>
  <c r="CR74" i="7" s="1"/>
  <c r="CR70" i="7" s="1"/>
  <c r="DL1347" i="1"/>
  <c r="DM1334" i="1"/>
  <c r="M60" i="5"/>
  <c r="DL1349" i="1" l="1"/>
  <c r="CP64" i="7"/>
  <c r="CP61" i="7" s="1"/>
  <c r="CP60" i="7" s="1"/>
  <c r="DK1343" i="1"/>
  <c r="FX1331" i="1"/>
  <c r="CS54" i="7"/>
  <c r="CS55" i="7" s="1"/>
  <c r="DM1341" i="1"/>
  <c r="CS57" i="7" s="1"/>
  <c r="DM1338" i="1"/>
  <c r="CS74" i="7" s="1"/>
  <c r="CS70" i="7" s="1"/>
  <c r="DM1347" i="1"/>
  <c r="DM1349" i="1" s="1"/>
  <c r="DN1334" i="1"/>
  <c r="CR57" i="7"/>
  <c r="CR58" i="7" s="1"/>
  <c r="CS58" i="7" s="1"/>
  <c r="FY1331" i="1" l="1"/>
  <c r="DN1341" i="1"/>
  <c r="CT54" i="7"/>
  <c r="CT55" i="7" s="1"/>
  <c r="DN1338" i="1"/>
  <c r="CT74" i="7" s="1"/>
  <c r="CT70" i="7" s="1"/>
  <c r="DN1347" i="1"/>
  <c r="DN1349" i="1" s="1"/>
  <c r="DO1334" i="1"/>
  <c r="CQ64" i="7"/>
  <c r="CQ61" i="7" s="1"/>
  <c r="CQ60" i="7" s="1"/>
  <c r="DL1343" i="1"/>
  <c r="FZ1331" i="1" l="1"/>
  <c r="DM1343" i="1"/>
  <c r="CR64" i="7"/>
  <c r="CR61" i="7" s="1"/>
  <c r="CR60" i="7" s="1"/>
  <c r="CU54" i="7"/>
  <c r="CU55" i="7" s="1"/>
  <c r="DO1341" i="1"/>
  <c r="CU57" i="7" s="1"/>
  <c r="DO1338" i="1"/>
  <c r="CU74" i="7" s="1"/>
  <c r="CU70" i="7" s="1"/>
  <c r="DO1347" i="1"/>
  <c r="DO1349" i="1" s="1"/>
  <c r="DP1334" i="1"/>
  <c r="CT57" i="7"/>
  <c r="CT58" i="7" s="1"/>
  <c r="CU58" i="7" l="1"/>
  <c r="DP1341" i="1"/>
  <c r="CV57" i="7" s="1"/>
  <c r="CV54" i="7"/>
  <c r="CV55" i="7" s="1"/>
  <c r="DP1338" i="1"/>
  <c r="CV74" i="7" s="1"/>
  <c r="CV70" i="7" s="1"/>
  <c r="DP1347" i="1"/>
  <c r="DP1349" i="1" s="1"/>
  <c r="DQ1334" i="1"/>
  <c r="GA1331" i="1"/>
  <c r="DN1343" i="1"/>
  <c r="CS64" i="7"/>
  <c r="CS61" i="7" s="1"/>
  <c r="CS60" i="7" s="1"/>
  <c r="DO1343" i="1" l="1"/>
  <c r="CT64" i="7"/>
  <c r="CT61" i="7" s="1"/>
  <c r="CT60" i="7" s="1"/>
  <c r="GB1331" i="1"/>
  <c r="CW54" i="7"/>
  <c r="CW55" i="7" s="1"/>
  <c r="DQ1341" i="1"/>
  <c r="CW57" i="7" s="1"/>
  <c r="DQ1338" i="1"/>
  <c r="CW74" i="7" s="1"/>
  <c r="CW70" i="7" s="1"/>
  <c r="DQ1347" i="1"/>
  <c r="DR1334" i="1"/>
  <c r="CV58" i="7"/>
  <c r="CW58" i="7" l="1"/>
  <c r="GC1331" i="1"/>
  <c r="DR1341" i="1"/>
  <c r="CX57" i="7" s="1"/>
  <c r="CX58" i="7" s="1"/>
  <c r="CX54" i="7"/>
  <c r="CX55" i="7" s="1"/>
  <c r="DR1338" i="1"/>
  <c r="DR1347" i="1"/>
  <c r="DR1349" i="1" s="1"/>
  <c r="DS1334" i="1"/>
  <c r="DQ1349" i="1"/>
  <c r="CU64" i="7"/>
  <c r="CU61" i="7" s="1"/>
  <c r="CU60" i="7" s="1"/>
  <c r="DP1343" i="1"/>
  <c r="CY54" i="7" l="1"/>
  <c r="DS1341" i="1"/>
  <c r="DS1338" i="1"/>
  <c r="CY74" i="7" s="1"/>
  <c r="CY70" i="7" s="1"/>
  <c r="DS1347" i="1"/>
  <c r="DT1334" i="1"/>
  <c r="CX74" i="7"/>
  <c r="AJ92" i="6"/>
  <c r="DQ1343" i="1"/>
  <c r="CV64" i="7"/>
  <c r="CV61" i="7" s="1"/>
  <c r="CV60" i="7" s="1"/>
  <c r="GD1331" i="1"/>
  <c r="GE1331" i="1" l="1"/>
  <c r="N74" i="5"/>
  <c r="CX70" i="7"/>
  <c r="DR1343" i="1"/>
  <c r="CW64" i="7"/>
  <c r="CW61" i="7" s="1"/>
  <c r="CW60" i="7" s="1"/>
  <c r="CY57" i="7"/>
  <c r="DS1349" i="1"/>
  <c r="DT1341" i="1"/>
  <c r="CZ57" i="7" s="1"/>
  <c r="CZ54" i="7"/>
  <c r="CZ55" i="7" s="1"/>
  <c r="DT1338" i="1"/>
  <c r="CZ74" i="7" s="1"/>
  <c r="CZ70" i="7" s="1"/>
  <c r="DT1347" i="1"/>
  <c r="DU1334" i="1"/>
  <c r="CY55" i="7"/>
  <c r="CY58" i="7" l="1"/>
  <c r="CZ58" i="7" s="1"/>
  <c r="DU1341" i="1"/>
  <c r="DA54" i="7"/>
  <c r="DA55" i="7" s="1"/>
  <c r="DU1338" i="1"/>
  <c r="DA74" i="7" s="1"/>
  <c r="DA70" i="7" s="1"/>
  <c r="DU1347" i="1"/>
  <c r="DU1349" i="1" s="1"/>
  <c r="DV1334" i="1"/>
  <c r="DT1349" i="1"/>
  <c r="N70" i="5"/>
  <c r="GF1331" i="1"/>
  <c r="AI84" i="6"/>
  <c r="CX64" i="7"/>
  <c r="DS1343" i="1"/>
  <c r="GG1331" i="1" l="1"/>
  <c r="DV1341" i="1"/>
  <c r="DB57" i="7" s="1"/>
  <c r="DB54" i="7"/>
  <c r="DB55" i="7" s="1"/>
  <c r="DV1338" i="1"/>
  <c r="DB74" i="7" s="1"/>
  <c r="DB70" i="7" s="1"/>
  <c r="DV1347" i="1"/>
  <c r="DW1334" i="1"/>
  <c r="DA57" i="7"/>
  <c r="DA58" i="7" s="1"/>
  <c r="DT1343" i="1"/>
  <c r="CY64" i="7"/>
  <c r="CY61" i="7" s="1"/>
  <c r="CY60" i="7" s="1"/>
  <c r="DV1349" i="1"/>
  <c r="CX61" i="7"/>
  <c r="CX60" i="7" s="1"/>
  <c r="N64" i="5"/>
  <c r="N61" i="5" l="1"/>
  <c r="CZ64" i="7"/>
  <c r="CZ61" i="7" s="1"/>
  <c r="CZ60" i="7" s="1"/>
  <c r="DU1343" i="1"/>
  <c r="DW1341" i="1"/>
  <c r="DC54" i="7"/>
  <c r="DW1338" i="1"/>
  <c r="DC74" i="7" s="1"/>
  <c r="DC70" i="7" s="1"/>
  <c r="DW1347" i="1"/>
  <c r="DW1349" i="1" s="1"/>
  <c r="DX1334" i="1"/>
  <c r="DB58" i="7"/>
  <c r="GH1331" i="1"/>
  <c r="DC55" i="7" l="1"/>
  <c r="DX1341" i="1"/>
  <c r="DD57" i="7" s="1"/>
  <c r="DD54" i="7"/>
  <c r="DD55" i="7" s="1"/>
  <c r="DX1338" i="1"/>
  <c r="DD74" i="7" s="1"/>
  <c r="DD70" i="7" s="1"/>
  <c r="DX1347" i="1"/>
  <c r="DX1349" i="1" s="1"/>
  <c r="DY1334" i="1"/>
  <c r="DC57" i="7"/>
  <c r="DC58" i="7" s="1"/>
  <c r="N60" i="5"/>
  <c r="GI1331" i="1"/>
  <c r="DA64" i="7"/>
  <c r="DA61" i="7" s="1"/>
  <c r="DA60" i="7" s="1"/>
  <c r="DV1343" i="1"/>
  <c r="GJ1331" i="1" l="1"/>
  <c r="DW1343" i="1"/>
  <c r="DB64" i="7"/>
  <c r="DB61" i="7" s="1"/>
  <c r="DB60" i="7" s="1"/>
  <c r="DY1341" i="1"/>
  <c r="DE54" i="7"/>
  <c r="DE55" i="7" s="1"/>
  <c r="DY1338" i="1"/>
  <c r="DE74" i="7" s="1"/>
  <c r="DE70" i="7" s="1"/>
  <c r="DY1347" i="1"/>
  <c r="DZ1334" i="1"/>
  <c r="DD58" i="7"/>
  <c r="DX1343" i="1" l="1"/>
  <c r="DC64" i="7"/>
  <c r="DC61" i="7" s="1"/>
  <c r="DC60" i="7" s="1"/>
  <c r="DY1349" i="1"/>
  <c r="DZ1341" i="1"/>
  <c r="DF57" i="7" s="1"/>
  <c r="DF54" i="7"/>
  <c r="DF55" i="7" s="1"/>
  <c r="DZ1338" i="1"/>
  <c r="DF74" i="7" s="1"/>
  <c r="DF70" i="7" s="1"/>
  <c r="DZ1347" i="1"/>
  <c r="DZ1349" i="1" s="1"/>
  <c r="EA1334" i="1"/>
  <c r="DE57" i="7"/>
  <c r="DE58" i="7" s="1"/>
  <c r="GK1331" i="1"/>
  <c r="EA1341" i="1" l="1"/>
  <c r="DG54" i="7"/>
  <c r="DG55" i="7" s="1"/>
  <c r="EA1338" i="1"/>
  <c r="DG74" i="7" s="1"/>
  <c r="DG70" i="7" s="1"/>
  <c r="EA1347" i="1"/>
  <c r="EA1349" i="1" s="1"/>
  <c r="EB1334" i="1"/>
  <c r="GL1331" i="1"/>
  <c r="DF58" i="7"/>
  <c r="DY1343" i="1"/>
  <c r="DD64" i="7"/>
  <c r="DD61" i="7" s="1"/>
  <c r="DD60" i="7" s="1"/>
  <c r="GM1331" i="1" l="1"/>
  <c r="DE64" i="7"/>
  <c r="DE61" i="7" s="1"/>
  <c r="DE60" i="7" s="1"/>
  <c r="DZ1343" i="1"/>
  <c r="EB1341" i="1"/>
  <c r="DH57" i="7" s="1"/>
  <c r="DH54" i="7"/>
  <c r="DH55" i="7" s="1"/>
  <c r="EB1338" i="1"/>
  <c r="DH74" i="7" s="1"/>
  <c r="DH70" i="7" s="1"/>
  <c r="EB1347" i="1"/>
  <c r="EC1334" i="1"/>
  <c r="DG57" i="7"/>
  <c r="DG58" i="7" s="1"/>
  <c r="DH58" i="7" l="1"/>
  <c r="DI54" i="7"/>
  <c r="DI55" i="7" s="1"/>
  <c r="EC1341" i="1"/>
  <c r="DI57" i="7" s="1"/>
  <c r="DI58" i="7" s="1"/>
  <c r="EC1338" i="1"/>
  <c r="DI74" i="7" s="1"/>
  <c r="DI70" i="7" s="1"/>
  <c r="EC1347" i="1"/>
  <c r="ED1334" i="1"/>
  <c r="EB1349" i="1"/>
  <c r="EC1349" i="1"/>
  <c r="EA1343" i="1"/>
  <c r="DF64" i="7"/>
  <c r="DF61" i="7" s="1"/>
  <c r="DF60" i="7" s="1"/>
  <c r="GN1331" i="1"/>
  <c r="GO1331" i="1" l="1"/>
  <c r="ED1341" i="1"/>
  <c r="DJ57" i="7" s="1"/>
  <c r="DJ58" i="7" s="1"/>
  <c r="DJ54" i="7"/>
  <c r="DJ55" i="7" s="1"/>
  <c r="ED1338" i="1"/>
  <c r="ED1347" i="1"/>
  <c r="ED1349" i="1" s="1"/>
  <c r="EE1334" i="1"/>
  <c r="DG64" i="7"/>
  <c r="DG61" i="7" s="1"/>
  <c r="DG60" i="7" s="1"/>
  <c r="EB1343" i="1"/>
  <c r="DH64" i="7" l="1"/>
  <c r="DH61" i="7" s="1"/>
  <c r="DH60" i="7" s="1"/>
  <c r="EC1343" i="1"/>
  <c r="DK54" i="7"/>
  <c r="EE1341" i="1"/>
  <c r="EE1338" i="1"/>
  <c r="DK74" i="7" s="1"/>
  <c r="DK70" i="7" s="1"/>
  <c r="EE1347" i="1"/>
  <c r="EE1349" i="1" s="1"/>
  <c r="EF1334" i="1"/>
  <c r="AK92" i="6"/>
  <c r="DJ74" i="7"/>
  <c r="GP1331" i="1"/>
  <c r="DJ70" i="7" l="1"/>
  <c r="O74" i="5"/>
  <c r="O70" i="5" s="1"/>
  <c r="DI64" i="7"/>
  <c r="DI61" i="7" s="1"/>
  <c r="DI60" i="7" s="1"/>
  <c r="ED1343" i="1"/>
  <c r="GQ1331" i="1"/>
  <c r="EF1341" i="1"/>
  <c r="DL57" i="7" s="1"/>
  <c r="DL54" i="7"/>
  <c r="DL55" i="7" s="1"/>
  <c r="EF1338" i="1"/>
  <c r="DL74" i="7" s="1"/>
  <c r="DL70" i="7" s="1"/>
  <c r="EF1347" i="1"/>
  <c r="EG1334" i="1"/>
  <c r="DK57" i="7"/>
  <c r="EF1349" i="1"/>
  <c r="DK55" i="7"/>
  <c r="DK58" i="7" l="1"/>
  <c r="DL58" i="7" s="1"/>
  <c r="DM54" i="7"/>
  <c r="EG1341" i="1"/>
  <c r="EG1338" i="1"/>
  <c r="DM74" i="7" s="1"/>
  <c r="DM70" i="7" s="1"/>
  <c r="EG1347" i="1"/>
  <c r="EG1349" i="1" s="1"/>
  <c r="EH1334" i="1"/>
  <c r="AJ84" i="6"/>
  <c r="DJ64" i="7"/>
  <c r="EE1343" i="1"/>
  <c r="GR1331" i="1"/>
  <c r="DJ61" i="7" l="1"/>
  <c r="DJ60" i="7" s="1"/>
  <c r="O64" i="5"/>
  <c r="O61" i="5" s="1"/>
  <c r="O60" i="5" s="1"/>
  <c r="DM57" i="7"/>
  <c r="DM58" i="7" s="1"/>
  <c r="DM55" i="7"/>
  <c r="GS1331" i="1"/>
  <c r="DN54" i="7"/>
  <c r="DN55" i="7" s="1"/>
  <c r="EH1341" i="1"/>
  <c r="DN57" i="7" s="1"/>
  <c r="EH1338" i="1"/>
  <c r="DN74" i="7" s="1"/>
  <c r="DN70" i="7" s="1"/>
  <c r="EH1347" i="1"/>
  <c r="EI1334" i="1"/>
  <c r="DK64" i="7"/>
  <c r="DK61" i="7" s="1"/>
  <c r="DK60" i="7" s="1"/>
  <c r="EF1343" i="1"/>
  <c r="EH1349" i="1" l="1"/>
  <c r="DN58" i="7"/>
  <c r="GT1331" i="1"/>
  <c r="EG1343" i="1"/>
  <c r="DL64" i="7"/>
  <c r="DL61" i="7" s="1"/>
  <c r="DL60" i="7" s="1"/>
  <c r="DO54" i="7"/>
  <c r="DO55" i="7" s="1"/>
  <c r="EI1341" i="1"/>
  <c r="DO57" i="7" s="1"/>
  <c r="EI1338" i="1"/>
  <c r="DO74" i="7" s="1"/>
  <c r="DO70" i="7" s="1"/>
  <c r="EI1347" i="1"/>
  <c r="EI1349" i="1" s="1"/>
  <c r="EJ1334" i="1"/>
  <c r="EH1343" i="1" l="1"/>
  <c r="DM64" i="7"/>
  <c r="DM61" i="7" s="1"/>
  <c r="DM60" i="7" s="1"/>
  <c r="DO58" i="7"/>
  <c r="DP54" i="7"/>
  <c r="EJ1341" i="1"/>
  <c r="EJ1338" i="1"/>
  <c r="DP74" i="7" s="1"/>
  <c r="DP70" i="7" s="1"/>
  <c r="EJ1347" i="1"/>
  <c r="EK1334" i="1"/>
  <c r="GU1331" i="1"/>
  <c r="DP55" i="7" l="1"/>
  <c r="DN64" i="7"/>
  <c r="DN61" i="7" s="1"/>
  <c r="DN60" i="7" s="1"/>
  <c r="EI1343" i="1"/>
  <c r="GV1331" i="1"/>
  <c r="DP57" i="7"/>
  <c r="DP58" i="7" s="1"/>
  <c r="EK1341" i="1"/>
  <c r="DQ57" i="7" s="1"/>
  <c r="DQ54" i="7"/>
  <c r="DQ55" i="7" s="1"/>
  <c r="EK1338" i="1"/>
  <c r="DQ74" i="7" s="1"/>
  <c r="DQ70" i="7" s="1"/>
  <c r="EK1347" i="1"/>
  <c r="EK1349" i="1" s="1"/>
  <c r="EL1334" i="1"/>
  <c r="EJ1349" i="1"/>
  <c r="EJ1343" i="1" l="1"/>
  <c r="DO64" i="7"/>
  <c r="DO61" i="7" s="1"/>
  <c r="DO60" i="7" s="1"/>
  <c r="DQ58" i="7"/>
  <c r="DR54" i="7"/>
  <c r="DR55" i="7" s="1"/>
  <c r="EL1341" i="1"/>
  <c r="EL1338" i="1"/>
  <c r="DR74" i="7" s="1"/>
  <c r="DR70" i="7" s="1"/>
  <c r="EL1347" i="1"/>
  <c r="EL1349" i="1" s="1"/>
  <c r="EM1334" i="1"/>
  <c r="GW1331" i="1"/>
  <c r="DP64" i="7" l="1"/>
  <c r="DP61" i="7" s="1"/>
  <c r="DP60" i="7" s="1"/>
  <c r="EK1343" i="1"/>
  <c r="DR57" i="7"/>
  <c r="DR58" i="7" s="1"/>
  <c r="EM1341" i="1"/>
  <c r="DS57" i="7" s="1"/>
  <c r="DS54" i="7"/>
  <c r="DS55" i="7" s="1"/>
  <c r="EM1338" i="1"/>
  <c r="DS74" i="7" s="1"/>
  <c r="DS70" i="7" s="1"/>
  <c r="EM1347" i="1"/>
  <c r="EM1349" i="1" s="1"/>
  <c r="EN1334" i="1"/>
  <c r="GX1331" i="1"/>
  <c r="EL1343" i="1" l="1"/>
  <c r="DQ64" i="7"/>
  <c r="DQ61" i="7" s="1"/>
  <c r="DQ60" i="7" s="1"/>
  <c r="DT54" i="7"/>
  <c r="DT55" i="7" s="1"/>
  <c r="EN1341" i="1"/>
  <c r="DT57" i="7" s="1"/>
  <c r="EN1338" i="1"/>
  <c r="DT74" i="7" s="1"/>
  <c r="DT70" i="7" s="1"/>
  <c r="EN1347" i="1"/>
  <c r="EN1349" i="1" s="1"/>
  <c r="EO1334" i="1"/>
  <c r="DS58" i="7"/>
  <c r="W1331" i="1"/>
  <c r="AE78" i="6"/>
  <c r="AH78" i="6"/>
  <c r="AI78" i="6"/>
  <c r="AJ78" i="6"/>
  <c r="AK78" i="6"/>
  <c r="AL78" i="6"/>
  <c r="AM78" i="6"/>
  <c r="AN78" i="6"/>
  <c r="AO78" i="6"/>
  <c r="AP78" i="6"/>
  <c r="DT58" i="7" l="1"/>
  <c r="EO1341" i="1"/>
  <c r="DU57" i="7" s="1"/>
  <c r="DU58" i="7" s="1"/>
  <c r="DU54" i="7"/>
  <c r="DU55" i="7" s="1"/>
  <c r="EO1338" i="1"/>
  <c r="DU74" i="7" s="1"/>
  <c r="DU70" i="7" s="1"/>
  <c r="EO1347" i="1"/>
  <c r="EP1334" i="1"/>
  <c r="EO1349" i="1"/>
  <c r="DR64" i="7"/>
  <c r="DR61" i="7" s="1"/>
  <c r="DR60" i="7" s="1"/>
  <c r="EM1343" i="1"/>
  <c r="Y78" i="6"/>
  <c r="DS64" i="7" l="1"/>
  <c r="DS61" i="7" s="1"/>
  <c r="DS60" i="7" s="1"/>
  <c r="EN1343" i="1"/>
  <c r="DV54" i="7"/>
  <c r="DV55" i="7" s="1"/>
  <c r="EP1341" i="1"/>
  <c r="DV57" i="7" s="1"/>
  <c r="DV58" i="7" s="1"/>
  <c r="EP1338" i="1"/>
  <c r="EP1347" i="1"/>
  <c r="EQ1334" i="1"/>
  <c r="DV74" i="7" l="1"/>
  <c r="AL92" i="6"/>
  <c r="EQ1341" i="1"/>
  <c r="DW54" i="7"/>
  <c r="EQ1338" i="1"/>
  <c r="DW74" i="7" s="1"/>
  <c r="DW70" i="7" s="1"/>
  <c r="EQ1347" i="1"/>
  <c r="EQ1349" i="1" s="1"/>
  <c r="ER1334" i="1"/>
  <c r="EP1349" i="1"/>
  <c r="EO1343" i="1"/>
  <c r="DT64" i="7"/>
  <c r="DT61" i="7" s="1"/>
  <c r="DT60" i="7" s="1"/>
  <c r="EP1343" i="1" l="1"/>
  <c r="DU64" i="7"/>
  <c r="DU61" i="7" s="1"/>
  <c r="DU60" i="7" s="1"/>
  <c r="DX54" i="7"/>
  <c r="DX55" i="7" s="1"/>
  <c r="ER1341" i="1"/>
  <c r="DX57" i="7" s="1"/>
  <c r="ER1338" i="1"/>
  <c r="DX74" i="7" s="1"/>
  <c r="DX70" i="7" s="1"/>
  <c r="ER1347" i="1"/>
  <c r="ER1349" i="1" s="1"/>
  <c r="ES1334" i="1"/>
  <c r="DW57" i="7"/>
  <c r="P74" i="5"/>
  <c r="P70" i="5" s="1"/>
  <c r="DV70" i="7"/>
  <c r="DW55" i="7"/>
  <c r="DW58" i="7" l="1"/>
  <c r="DX58" i="7" s="1"/>
  <c r="ES1341" i="1"/>
  <c r="DY54" i="7"/>
  <c r="ES1338" i="1"/>
  <c r="DY74" i="7" s="1"/>
  <c r="DY70" i="7" s="1"/>
  <c r="ES1347" i="1"/>
  <c r="ET1334" i="1"/>
  <c r="AK84" i="6"/>
  <c r="DV64" i="7"/>
  <c r="EQ1343" i="1"/>
  <c r="DW64" i="7" l="1"/>
  <c r="DW61" i="7" s="1"/>
  <c r="DW60" i="7" s="1"/>
  <c r="ER1343" i="1"/>
  <c r="ES1349" i="1"/>
  <c r="DY55" i="7"/>
  <c r="DV61" i="7"/>
  <c r="DV60" i="7" s="1"/>
  <c r="P64" i="5"/>
  <c r="P61" i="5" s="1"/>
  <c r="P60" i="5" s="1"/>
  <c r="ET1341" i="1"/>
  <c r="DZ57" i="7" s="1"/>
  <c r="DZ54" i="7"/>
  <c r="DZ55" i="7" s="1"/>
  <c r="ET1338" i="1"/>
  <c r="DZ74" i="7" s="1"/>
  <c r="DZ70" i="7" s="1"/>
  <c r="ET1347" i="1"/>
  <c r="EU1334" i="1"/>
  <c r="DY57" i="7"/>
  <c r="ET1349" i="1" l="1"/>
  <c r="DY58" i="7"/>
  <c r="DZ58" i="7" s="1"/>
  <c r="EA54" i="7"/>
  <c r="EA55" i="7" s="1"/>
  <c r="EU1341" i="1"/>
  <c r="EU1338" i="1"/>
  <c r="EA74" i="7" s="1"/>
  <c r="EA70" i="7" s="1"/>
  <c r="EU1347" i="1"/>
  <c r="EV1334" i="1"/>
  <c r="DX64" i="7"/>
  <c r="DX61" i="7" s="1"/>
  <c r="DX60" i="7" s="1"/>
  <c r="ES1343" i="1"/>
  <c r="EV1341" i="1" l="1"/>
  <c r="EB57" i="7" s="1"/>
  <c r="EB54" i="7"/>
  <c r="EB55" i="7" s="1"/>
  <c r="EV1338" i="1"/>
  <c r="EB74" i="7" s="1"/>
  <c r="EB70" i="7" s="1"/>
  <c r="EV1347" i="1"/>
  <c r="EW1334" i="1"/>
  <c r="ET1343" i="1"/>
  <c r="DY64" i="7"/>
  <c r="DY61" i="7" s="1"/>
  <c r="DY60" i="7" s="1"/>
  <c r="EA57" i="7"/>
  <c r="EA58" i="7" s="1"/>
  <c r="EU1349" i="1"/>
  <c r="EV1349" i="1"/>
  <c r="EU1343" i="1" l="1"/>
  <c r="DZ64" i="7"/>
  <c r="DZ61" i="7" s="1"/>
  <c r="DZ60" i="7" s="1"/>
  <c r="EB58" i="7"/>
  <c r="EW1341" i="1"/>
  <c r="EC54" i="7"/>
  <c r="EW1338" i="1"/>
  <c r="EC74" i="7" s="1"/>
  <c r="EC70" i="7" s="1"/>
  <c r="EW1347" i="1"/>
  <c r="EW1349" i="1" s="1"/>
  <c r="EX1334" i="1"/>
  <c r="EC55" i="7" l="1"/>
  <c r="ED54" i="7"/>
  <c r="ED55" i="7" s="1"/>
  <c r="EX1341" i="1"/>
  <c r="ED57" i="7" s="1"/>
  <c r="EX1338" i="1"/>
  <c r="ED74" i="7" s="1"/>
  <c r="ED70" i="7" s="1"/>
  <c r="EX1347" i="1"/>
  <c r="EY1334" i="1"/>
  <c r="EC57" i="7"/>
  <c r="EV1343" i="1"/>
  <c r="EA64" i="7"/>
  <c r="EA61" i="7" s="1"/>
  <c r="EA60" i="7" s="1"/>
  <c r="EB64" i="7" l="1"/>
  <c r="EB61" i="7" s="1"/>
  <c r="EB60" i="7" s="1"/>
  <c r="EW1343" i="1"/>
  <c r="EE54" i="7"/>
  <c r="EE55" i="7" s="1"/>
  <c r="EY1341" i="1"/>
  <c r="EY1338" i="1"/>
  <c r="EE74" i="7" s="1"/>
  <c r="EE70" i="7" s="1"/>
  <c r="EY1347" i="1"/>
  <c r="EZ1334" i="1"/>
  <c r="EX1349" i="1"/>
  <c r="EY1349" i="1"/>
  <c r="EC58" i="7"/>
  <c r="ED58" i="7" s="1"/>
  <c r="EE57" i="7" l="1"/>
  <c r="EE58" i="7" s="1"/>
  <c r="EZ1341" i="1"/>
  <c r="EF57" i="7" s="1"/>
  <c r="EF54" i="7"/>
  <c r="EF55" i="7" s="1"/>
  <c r="EZ1338" i="1"/>
  <c r="EF74" i="7" s="1"/>
  <c r="EF70" i="7" s="1"/>
  <c r="EZ1347" i="1"/>
  <c r="EZ1349" i="1" s="1"/>
  <c r="FA1334" i="1"/>
  <c r="EC64" i="7"/>
  <c r="EC61" i="7" s="1"/>
  <c r="EC60" i="7" s="1"/>
  <c r="EX1343" i="1"/>
  <c r="EF58" i="7" l="1"/>
  <c r="EG54" i="7"/>
  <c r="EG55" i="7" s="1"/>
  <c r="FA1341" i="1"/>
  <c r="EG57" i="7" s="1"/>
  <c r="EG58" i="7" s="1"/>
  <c r="FA1338" i="1"/>
  <c r="EG74" i="7" s="1"/>
  <c r="EG70" i="7" s="1"/>
  <c r="FA1347" i="1"/>
  <c r="FA1349" i="1" s="1"/>
  <c r="FB1334" i="1"/>
  <c r="ED64" i="7"/>
  <c r="ED61" i="7" s="1"/>
  <c r="ED60" i="7" s="1"/>
  <c r="EY1343" i="1"/>
  <c r="EZ1343" i="1" l="1"/>
  <c r="EE64" i="7"/>
  <c r="EE61" i="7" s="1"/>
  <c r="EE60" i="7" s="1"/>
  <c r="EH54" i="7"/>
  <c r="EH55" i="7" s="1"/>
  <c r="FB1341" i="1"/>
  <c r="EH57" i="7" s="1"/>
  <c r="EH58" i="7" s="1"/>
  <c r="FB1338" i="1"/>
  <c r="FB1347" i="1"/>
  <c r="FC1334" i="1"/>
  <c r="FB1349" i="1" l="1"/>
  <c r="EH74" i="7"/>
  <c r="AM92" i="6"/>
  <c r="FA1343" i="1"/>
  <c r="EF64" i="7"/>
  <c r="EF61" i="7" s="1"/>
  <c r="EF60" i="7" s="1"/>
  <c r="EI54" i="7"/>
  <c r="FC1341" i="1"/>
  <c r="FC1338" i="1"/>
  <c r="EI74" i="7" s="1"/>
  <c r="EI70" i="7" s="1"/>
  <c r="FC1347" i="1"/>
  <c r="FC1349" i="1" s="1"/>
  <c r="FD1334" i="1"/>
  <c r="EH70" i="7" l="1"/>
  <c r="Q74" i="5"/>
  <c r="Q70" i="5" s="1"/>
  <c r="FB1343" i="1"/>
  <c r="EG64" i="7"/>
  <c r="EG61" i="7" s="1"/>
  <c r="EG60" i="7" s="1"/>
  <c r="EI55" i="7"/>
  <c r="FD1341" i="1"/>
  <c r="EJ57" i="7" s="1"/>
  <c r="EJ54" i="7"/>
  <c r="EJ55" i="7" s="1"/>
  <c r="FD1338" i="1"/>
  <c r="EJ74" i="7" s="1"/>
  <c r="EJ70" i="7" s="1"/>
  <c r="FD1347" i="1"/>
  <c r="FE1334" i="1"/>
  <c r="EI57" i="7"/>
  <c r="FE1341" i="1" l="1"/>
  <c r="EK54" i="7"/>
  <c r="EK55" i="7" s="1"/>
  <c r="FE1338" i="1"/>
  <c r="EK74" i="7" s="1"/>
  <c r="EK70" i="7" s="1"/>
  <c r="FE1347" i="1"/>
  <c r="FE1349" i="1" s="1"/>
  <c r="FF1334" i="1"/>
  <c r="EI58" i="7"/>
  <c r="EJ58" i="7" s="1"/>
  <c r="EH64" i="7"/>
  <c r="FC1343" i="1"/>
  <c r="AL84" i="6"/>
  <c r="FD1349" i="1"/>
  <c r="EI64" i="7" l="1"/>
  <c r="EI61" i="7" s="1"/>
  <c r="EI60" i="7" s="1"/>
  <c r="FD1343" i="1"/>
  <c r="Q64" i="5"/>
  <c r="Q61" i="5" s="1"/>
  <c r="Q60" i="5" s="1"/>
  <c r="EH61" i="7"/>
  <c r="EH60" i="7" s="1"/>
  <c r="EL54" i="7"/>
  <c r="EL55" i="7" s="1"/>
  <c r="FF1341" i="1"/>
  <c r="EL57" i="7" s="1"/>
  <c r="FF1338" i="1"/>
  <c r="EL74" i="7" s="1"/>
  <c r="EL70" i="7" s="1"/>
  <c r="FF1347" i="1"/>
  <c r="FG1334" i="1"/>
  <c r="EK57" i="7"/>
  <c r="EK58" i="7" s="1"/>
  <c r="EL58" i="7" s="1"/>
  <c r="FG1341" i="1" l="1"/>
  <c r="EM54" i="7"/>
  <c r="EM55" i="7" s="1"/>
  <c r="FG1338" i="1"/>
  <c r="EM74" i="7" s="1"/>
  <c r="EM70" i="7" s="1"/>
  <c r="FG1347" i="1"/>
  <c r="FH1334" i="1"/>
  <c r="FF1349" i="1"/>
  <c r="FG1349" i="1"/>
  <c r="FE1343" i="1"/>
  <c r="EJ64" i="7"/>
  <c r="EJ61" i="7" s="1"/>
  <c r="EJ60" i="7" s="1"/>
  <c r="EK64" i="7" l="1"/>
  <c r="EK61" i="7" s="1"/>
  <c r="EK60" i="7" s="1"/>
  <c r="FF1343" i="1"/>
  <c r="FH1341" i="1"/>
  <c r="EN57" i="7" s="1"/>
  <c r="EN54" i="7"/>
  <c r="EN55" i="7" s="1"/>
  <c r="FH1338" i="1"/>
  <c r="EN74" i="7" s="1"/>
  <c r="EN70" i="7" s="1"/>
  <c r="FH1347" i="1"/>
  <c r="FI1334" i="1"/>
  <c r="EM57" i="7"/>
  <c r="FH1349" i="1"/>
  <c r="EM58" i="7" l="1"/>
  <c r="EN58" i="7" s="1"/>
  <c r="FI1341" i="1"/>
  <c r="EO54" i="7"/>
  <c r="EO55" i="7" s="1"/>
  <c r="FI1338" i="1"/>
  <c r="EO74" i="7" s="1"/>
  <c r="EO70" i="7" s="1"/>
  <c r="FI1347" i="1"/>
  <c r="FI1349" i="1" s="1"/>
  <c r="FJ1334" i="1"/>
  <c r="FG1343" i="1"/>
  <c r="EL64" i="7"/>
  <c r="EL61" i="7" s="1"/>
  <c r="EL60" i="7" s="1"/>
  <c r="FJ1341" i="1" l="1"/>
  <c r="EP57" i="7" s="1"/>
  <c r="EP54" i="7"/>
  <c r="EP55" i="7" s="1"/>
  <c r="FJ1338" i="1"/>
  <c r="EP74" i="7" s="1"/>
  <c r="EP70" i="7" s="1"/>
  <c r="FJ1347" i="1"/>
  <c r="FK1334" i="1"/>
  <c r="EO57" i="7"/>
  <c r="EO58" i="7" s="1"/>
  <c r="EM64" i="7"/>
  <c r="EM61" i="7" s="1"/>
  <c r="EM60" i="7" s="1"/>
  <c r="FH1343" i="1"/>
  <c r="EP58" i="7" l="1"/>
  <c r="FI1343" i="1"/>
  <c r="EN64" i="7"/>
  <c r="EN61" i="7" s="1"/>
  <c r="EN60" i="7" s="1"/>
  <c r="FJ1349" i="1"/>
  <c r="FK1341" i="1"/>
  <c r="EQ54" i="7"/>
  <c r="EQ55" i="7" s="1"/>
  <c r="FK1338" i="1"/>
  <c r="EQ74" i="7" s="1"/>
  <c r="EQ70" i="7" s="1"/>
  <c r="FK1347" i="1"/>
  <c r="FK1349" i="1" s="1"/>
  <c r="FL1334" i="1"/>
  <c r="ER54" i="7" l="1"/>
  <c r="ER55" i="7" s="1"/>
  <c r="FL1341" i="1"/>
  <c r="ER57" i="7" s="1"/>
  <c r="FL1338" i="1"/>
  <c r="ER74" i="7" s="1"/>
  <c r="ER70" i="7" s="1"/>
  <c r="FL1347" i="1"/>
  <c r="FL1349" i="1" s="1"/>
  <c r="FM1334" i="1"/>
  <c r="EQ57" i="7"/>
  <c r="EQ58" i="7" s="1"/>
  <c r="ER58" i="7" s="1"/>
  <c r="EO64" i="7"/>
  <c r="EO61" i="7" s="1"/>
  <c r="EO60" i="7" s="1"/>
  <c r="FJ1343" i="1"/>
  <c r="FM1341" i="1" l="1"/>
  <c r="ES57" i="7" s="1"/>
  <c r="ES58" i="7" s="1"/>
  <c r="ES54" i="7"/>
  <c r="ES55" i="7" s="1"/>
  <c r="FM1338" i="1"/>
  <c r="ES74" i="7" s="1"/>
  <c r="ES70" i="7" s="1"/>
  <c r="FM1347" i="1"/>
  <c r="FM1349" i="1" s="1"/>
  <c r="FN1334" i="1"/>
  <c r="EP64" i="7"/>
  <c r="EP61" i="7" s="1"/>
  <c r="EP60" i="7" s="1"/>
  <c r="FK1343" i="1"/>
  <c r="ET54" i="7" l="1"/>
  <c r="ET55" i="7" s="1"/>
  <c r="FN1341" i="1"/>
  <c r="ET57" i="7" s="1"/>
  <c r="ET58" i="7" s="1"/>
  <c r="FN1338" i="1"/>
  <c r="FN1347" i="1"/>
  <c r="FO1334" i="1"/>
  <c r="FL1343" i="1"/>
  <c r="EQ64" i="7"/>
  <c r="EQ61" i="7" s="1"/>
  <c r="EQ60" i="7" s="1"/>
  <c r="FN1349" i="1"/>
  <c r="FM1343" i="1" l="1"/>
  <c r="ER64" i="7"/>
  <c r="ER61" i="7" s="1"/>
  <c r="ER60" i="7" s="1"/>
  <c r="EU54" i="7"/>
  <c r="FO1341" i="1"/>
  <c r="FO1338" i="1"/>
  <c r="EU74" i="7" s="1"/>
  <c r="EU70" i="7" s="1"/>
  <c r="FO1347" i="1"/>
  <c r="FO1349" i="1" s="1"/>
  <c r="FP1334" i="1"/>
  <c r="AN92" i="6"/>
  <c r="ET74" i="7"/>
  <c r="FP1341" i="1" l="1"/>
  <c r="EV57" i="7" s="1"/>
  <c r="EV54" i="7"/>
  <c r="EV55" i="7" s="1"/>
  <c r="FP1338" i="1"/>
  <c r="EV74" i="7" s="1"/>
  <c r="EV70" i="7" s="1"/>
  <c r="FP1347" i="1"/>
  <c r="FP1349" i="1" s="1"/>
  <c r="FQ1334" i="1"/>
  <c r="EU57" i="7"/>
  <c r="R74" i="5"/>
  <c r="R70" i="5" s="1"/>
  <c r="ET70" i="7"/>
  <c r="EU55" i="7"/>
  <c r="ES64" i="7"/>
  <c r="ES61" i="7" s="1"/>
  <c r="ES60" i="7" s="1"/>
  <c r="FN1343" i="1"/>
  <c r="EW54" i="7" l="1"/>
  <c r="FQ1341" i="1"/>
  <c r="FQ1338" i="1"/>
  <c r="EW74" i="7" s="1"/>
  <c r="EW70" i="7" s="1"/>
  <c r="FQ1347" i="1"/>
  <c r="FR1334" i="1"/>
  <c r="EU58" i="7"/>
  <c r="EV58" i="7" s="1"/>
  <c r="ET64" i="7"/>
  <c r="FO1343" i="1"/>
  <c r="AM84" i="6"/>
  <c r="ET61" i="7" l="1"/>
  <c r="ET60" i="7" s="1"/>
  <c r="R64" i="5"/>
  <c r="R61" i="5" s="1"/>
  <c r="R60" i="5" s="1"/>
  <c r="EX54" i="7"/>
  <c r="EX55" i="7" s="1"/>
  <c r="FR1341" i="1"/>
  <c r="EX57" i="7" s="1"/>
  <c r="FR1338" i="1"/>
  <c r="EX74" i="7" s="1"/>
  <c r="EX70" i="7" s="1"/>
  <c r="FR1347" i="1"/>
  <c r="FS1334" i="1"/>
  <c r="FQ1349" i="1"/>
  <c r="FP1343" i="1"/>
  <c r="EU64" i="7"/>
  <c r="EU61" i="7" s="1"/>
  <c r="EU60" i="7" s="1"/>
  <c r="EW57" i="7"/>
  <c r="EW58" i="7" s="1"/>
  <c r="EX58" i="7" s="1"/>
  <c r="EW55" i="7"/>
  <c r="EV64" i="7" l="1"/>
  <c r="EV61" i="7" s="1"/>
  <c r="EV60" i="7" s="1"/>
  <c r="FQ1343" i="1"/>
  <c r="EY54" i="7"/>
  <c r="FS1341" i="1"/>
  <c r="FS1338" i="1"/>
  <c r="EY74" i="7" s="1"/>
  <c r="EY70" i="7" s="1"/>
  <c r="FS1347" i="1"/>
  <c r="FT1334" i="1"/>
  <c r="FR1349" i="1"/>
  <c r="FS1349" i="1"/>
  <c r="EY57" i="7" l="1"/>
  <c r="FT1341" i="1"/>
  <c r="EZ57" i="7" s="1"/>
  <c r="EZ54" i="7"/>
  <c r="EZ55" i="7" s="1"/>
  <c r="FT1338" i="1"/>
  <c r="EZ74" i="7" s="1"/>
  <c r="EZ70" i="7" s="1"/>
  <c r="FT1347" i="1"/>
  <c r="FT1349" i="1" s="1"/>
  <c r="FU1334" i="1"/>
  <c r="EW64" i="7"/>
  <c r="EW61" i="7" s="1"/>
  <c r="EW60" i="7" s="1"/>
  <c r="FR1343" i="1"/>
  <c r="EY55" i="7"/>
  <c r="FS1343" i="1" l="1"/>
  <c r="EX64" i="7"/>
  <c r="EX61" i="7" s="1"/>
  <c r="EX60" i="7" s="1"/>
  <c r="FU1341" i="1"/>
  <c r="FA54" i="7"/>
  <c r="FA55" i="7" s="1"/>
  <c r="FU1338" i="1"/>
  <c r="FA74" i="7" s="1"/>
  <c r="FA70" i="7" s="1"/>
  <c r="FU1347" i="1"/>
  <c r="FV1334" i="1"/>
  <c r="EY58" i="7"/>
  <c r="EZ58" i="7" s="1"/>
  <c r="FU1349" i="1" l="1"/>
  <c r="FB54" i="7"/>
  <c r="FB55" i="7" s="1"/>
  <c r="FV1341" i="1"/>
  <c r="FB57" i="7" s="1"/>
  <c r="FV1338" i="1"/>
  <c r="FB74" i="7" s="1"/>
  <c r="FB70" i="7" s="1"/>
  <c r="FV1347" i="1"/>
  <c r="FV1349" i="1" s="1"/>
  <c r="FW1334" i="1"/>
  <c r="FA57" i="7"/>
  <c r="EY64" i="7"/>
  <c r="EY61" i="7" s="1"/>
  <c r="EY60" i="7" s="1"/>
  <c r="FT1343" i="1"/>
  <c r="EZ64" i="7" l="1"/>
  <c r="EZ61" i="7" s="1"/>
  <c r="EZ60" i="7" s="1"/>
  <c r="FU1343" i="1"/>
  <c r="FC54" i="7"/>
  <c r="FC55" i="7" s="1"/>
  <c r="FW1341" i="1"/>
  <c r="FW1338" i="1"/>
  <c r="FC74" i="7" s="1"/>
  <c r="FC70" i="7" s="1"/>
  <c r="FW1347" i="1"/>
  <c r="FX1334" i="1"/>
  <c r="FA58" i="7"/>
  <c r="FB58" i="7" s="1"/>
  <c r="FC57" i="7" l="1"/>
  <c r="FC58" i="7" s="1"/>
  <c r="FD58" i="7" s="1"/>
  <c r="FD54" i="7"/>
  <c r="FD55" i="7" s="1"/>
  <c r="FX1341" i="1"/>
  <c r="FD57" i="7" s="1"/>
  <c r="FX1338" i="1"/>
  <c r="FD74" i="7" s="1"/>
  <c r="FD70" i="7" s="1"/>
  <c r="FX1347" i="1"/>
  <c r="FX1349" i="1" s="1"/>
  <c r="FY1334" i="1"/>
  <c r="FW1349" i="1"/>
  <c r="FA64" i="7"/>
  <c r="FA61" i="7" s="1"/>
  <c r="FA60" i="7" s="1"/>
  <c r="FV1343" i="1"/>
  <c r="FW1343" i="1" l="1"/>
  <c r="FB64" i="7"/>
  <c r="FB61" i="7" s="1"/>
  <c r="FB60" i="7" s="1"/>
  <c r="FE54" i="7"/>
  <c r="FE55" i="7" s="1"/>
  <c r="FY1341" i="1"/>
  <c r="FE57" i="7" s="1"/>
  <c r="FE58" i="7" s="1"/>
  <c r="FY1338" i="1"/>
  <c r="FE74" i="7" s="1"/>
  <c r="FE70" i="7" s="1"/>
  <c r="FY1347" i="1"/>
  <c r="FZ1334" i="1"/>
  <c r="FX1343" i="1" l="1"/>
  <c r="FC64" i="7"/>
  <c r="FC61" i="7" s="1"/>
  <c r="FC60" i="7" s="1"/>
  <c r="FZ1341" i="1"/>
  <c r="FF57" i="7" s="1"/>
  <c r="FF58" i="7" s="1"/>
  <c r="FF54" i="7"/>
  <c r="FF55" i="7" s="1"/>
  <c r="FZ1338" i="1"/>
  <c r="FZ1347" i="1"/>
  <c r="GA1334" i="1"/>
  <c r="FY1349" i="1"/>
  <c r="GA1341" i="1" l="1"/>
  <c r="FG54" i="7"/>
  <c r="GA1338" i="1"/>
  <c r="FG74" i="7" s="1"/>
  <c r="FG70" i="7" s="1"/>
  <c r="GA1347" i="1"/>
  <c r="GA1349" i="1" s="1"/>
  <c r="GB1334" i="1"/>
  <c r="FZ1349" i="1"/>
  <c r="AO92" i="6"/>
  <c r="FF74" i="7"/>
  <c r="FY1343" i="1"/>
  <c r="FD64" i="7"/>
  <c r="FD61" i="7" s="1"/>
  <c r="FD60" i="7" s="1"/>
  <c r="FZ1343" i="1" l="1"/>
  <c r="FE64" i="7"/>
  <c r="FE61" i="7" s="1"/>
  <c r="FE60" i="7" s="1"/>
  <c r="FF70" i="7"/>
  <c r="S74" i="5"/>
  <c r="S70" i="5" s="1"/>
  <c r="FH54" i="7"/>
  <c r="FH55" i="7" s="1"/>
  <c r="GB1341" i="1"/>
  <c r="FH57" i="7" s="1"/>
  <c r="GB1338" i="1"/>
  <c r="FH74" i="7" s="1"/>
  <c r="FH70" i="7" s="1"/>
  <c r="GB1347" i="1"/>
  <c r="GC1334" i="1"/>
  <c r="FG55" i="7"/>
  <c r="FG57" i="7"/>
  <c r="FG58" i="7" l="1"/>
  <c r="FH58" i="7" s="1"/>
  <c r="FI54" i="7"/>
  <c r="GC1341" i="1"/>
  <c r="GC1338" i="1"/>
  <c r="FI74" i="7" s="1"/>
  <c r="FI70" i="7" s="1"/>
  <c r="GC1347" i="1"/>
  <c r="GD1334" i="1"/>
  <c r="GB1349" i="1"/>
  <c r="GC1349" i="1"/>
  <c r="GA1343" i="1"/>
  <c r="AN84" i="6"/>
  <c r="FF64" i="7"/>
  <c r="FI57" i="7" l="1"/>
  <c r="FI58" i="7" s="1"/>
  <c r="FI55" i="7"/>
  <c r="FF61" i="7"/>
  <c r="FF60" i="7" s="1"/>
  <c r="S64" i="5"/>
  <c r="S61" i="5" s="1"/>
  <c r="S60" i="5" s="1"/>
  <c r="FG64" i="7"/>
  <c r="FG61" i="7" s="1"/>
  <c r="FG60" i="7" s="1"/>
  <c r="GB1343" i="1"/>
  <c r="FJ54" i="7"/>
  <c r="FJ55" i="7" s="1"/>
  <c r="GD1341" i="1"/>
  <c r="FJ57" i="7" s="1"/>
  <c r="GD1338" i="1"/>
  <c r="FJ74" i="7" s="1"/>
  <c r="FJ70" i="7" s="1"/>
  <c r="GD1347" i="1"/>
  <c r="GD1349" i="1" s="1"/>
  <c r="GE1334" i="1"/>
  <c r="FH64" i="7" l="1"/>
  <c r="FH61" i="7" s="1"/>
  <c r="FH60" i="7" s="1"/>
  <c r="GC1343" i="1"/>
  <c r="FJ58" i="7"/>
  <c r="FK54" i="7"/>
  <c r="FK55" i="7" s="1"/>
  <c r="GE1341" i="1"/>
  <c r="FK57" i="7" s="1"/>
  <c r="GE1338" i="1"/>
  <c r="FK74" i="7" s="1"/>
  <c r="FK70" i="7" s="1"/>
  <c r="GE1347" i="1"/>
  <c r="GF1334" i="1"/>
  <c r="FL54" i="7" l="1"/>
  <c r="FL55" i="7" s="1"/>
  <c r="GF1341" i="1"/>
  <c r="GF1338" i="1"/>
  <c r="FL74" i="7" s="1"/>
  <c r="FL70" i="7" s="1"/>
  <c r="GF1347" i="1"/>
  <c r="GG1334" i="1"/>
  <c r="GE1349" i="1"/>
  <c r="FK58" i="7"/>
  <c r="GD1343" i="1"/>
  <c r="FI64" i="7"/>
  <c r="FI61" i="7" s="1"/>
  <c r="FI60" i="7" s="1"/>
  <c r="FM54" i="7" l="1"/>
  <c r="FM55" i="7" s="1"/>
  <c r="GG1341" i="1"/>
  <c r="FM57" i="7" s="1"/>
  <c r="GG1338" i="1"/>
  <c r="FM74" i="7" s="1"/>
  <c r="FM70" i="7" s="1"/>
  <c r="GG1347" i="1"/>
  <c r="GH1334" i="1"/>
  <c r="FJ64" i="7"/>
  <c r="FJ61" i="7" s="1"/>
  <c r="FJ60" i="7" s="1"/>
  <c r="GE1343" i="1"/>
  <c r="FL57" i="7"/>
  <c r="FL58" i="7" s="1"/>
  <c r="FM58" i="7" s="1"/>
  <c r="GF1349" i="1"/>
  <c r="GG1349" i="1"/>
  <c r="GH1341" i="1" l="1"/>
  <c r="FN54" i="7"/>
  <c r="FN55" i="7" s="1"/>
  <c r="GH1338" i="1"/>
  <c r="FN74" i="7" s="1"/>
  <c r="FN70" i="7" s="1"/>
  <c r="GH1347" i="1"/>
  <c r="GH1349" i="1" s="1"/>
  <c r="GI1334" i="1"/>
  <c r="GF1343" i="1"/>
  <c r="FK64" i="7"/>
  <c r="FK61" i="7" s="1"/>
  <c r="FK60" i="7" s="1"/>
  <c r="FL64" i="7" l="1"/>
  <c r="FL61" i="7" s="1"/>
  <c r="FL60" i="7" s="1"/>
  <c r="GG1343" i="1"/>
  <c r="FO54" i="7"/>
  <c r="FO55" i="7" s="1"/>
  <c r="GI1341" i="1"/>
  <c r="FO57" i="7" s="1"/>
  <c r="GI1338" i="1"/>
  <c r="FO74" i="7" s="1"/>
  <c r="FO70" i="7" s="1"/>
  <c r="GI1347" i="1"/>
  <c r="GJ1334" i="1"/>
  <c r="FN57" i="7"/>
  <c r="FN58" i="7" s="1"/>
  <c r="FO58" i="7" s="1"/>
  <c r="FP54" i="7" l="1"/>
  <c r="FP55" i="7" s="1"/>
  <c r="GJ1341" i="1"/>
  <c r="FP57" i="7" s="1"/>
  <c r="FP58" i="7" s="1"/>
  <c r="GJ1338" i="1"/>
  <c r="FP74" i="7" s="1"/>
  <c r="FP70" i="7" s="1"/>
  <c r="GJ1347" i="1"/>
  <c r="GJ1349" i="1" s="1"/>
  <c r="GK1334" i="1"/>
  <c r="GI1349" i="1"/>
  <c r="GH1343" i="1"/>
  <c r="FM64" i="7"/>
  <c r="FM61" i="7" s="1"/>
  <c r="FM60" i="7" s="1"/>
  <c r="FQ54" i="7" l="1"/>
  <c r="FQ55" i="7" s="1"/>
  <c r="GK1341" i="1"/>
  <c r="FQ57" i="7" s="1"/>
  <c r="FQ58" i="7" s="1"/>
  <c r="GK1338" i="1"/>
  <c r="FQ74" i="7" s="1"/>
  <c r="FQ70" i="7" s="1"/>
  <c r="GK1347" i="1"/>
  <c r="GK1349" i="1" s="1"/>
  <c r="GL1334" i="1"/>
  <c r="GI1343" i="1"/>
  <c r="FN64" i="7"/>
  <c r="FN61" i="7" s="1"/>
  <c r="FN60" i="7" s="1"/>
  <c r="FO64" i="7" l="1"/>
  <c r="FO61" i="7" s="1"/>
  <c r="FO60" i="7" s="1"/>
  <c r="GJ1343" i="1"/>
  <c r="GL1341" i="1"/>
  <c r="FR57" i="7" s="1"/>
  <c r="FR58" i="7" s="1"/>
  <c r="FR54" i="7"/>
  <c r="FR55" i="7" s="1"/>
  <c r="GL1338" i="1"/>
  <c r="GL1347" i="1"/>
  <c r="GM1334" i="1"/>
  <c r="AP92" i="6" l="1"/>
  <c r="FR74" i="7"/>
  <c r="FS54" i="7"/>
  <c r="GM1341" i="1"/>
  <c r="GM1338" i="1"/>
  <c r="FS74" i="7" s="1"/>
  <c r="FS70" i="7" s="1"/>
  <c r="GM1347" i="1"/>
  <c r="GM1349" i="1" s="1"/>
  <c r="GN1334" i="1"/>
  <c r="GL1349" i="1"/>
  <c r="GK1343" i="1"/>
  <c r="FP64" i="7"/>
  <c r="FP61" i="7" s="1"/>
  <c r="FP60" i="7" s="1"/>
  <c r="FS55" i="7" l="1"/>
  <c r="T74" i="5"/>
  <c r="T70" i="5" s="1"/>
  <c r="FR70" i="7"/>
  <c r="GL1343" i="1"/>
  <c r="FQ64" i="7"/>
  <c r="FQ61" i="7" s="1"/>
  <c r="FQ60" i="7" s="1"/>
  <c r="GN1341" i="1"/>
  <c r="FT57" i="7" s="1"/>
  <c r="FT54" i="7"/>
  <c r="FT55" i="7" s="1"/>
  <c r="GN1338" i="1"/>
  <c r="FT74" i="7" s="1"/>
  <c r="FT70" i="7" s="1"/>
  <c r="GN1347" i="1"/>
  <c r="GN1349" i="1" s="1"/>
  <c r="GO1334" i="1"/>
  <c r="FS57" i="7"/>
  <c r="GO1341" i="1" l="1"/>
  <c r="FU54" i="7"/>
  <c r="FU55" i="7" s="1"/>
  <c r="GO1338" i="1"/>
  <c r="FU74" i="7" s="1"/>
  <c r="FU70" i="7" s="1"/>
  <c r="GO1347" i="1"/>
  <c r="GP1334" i="1"/>
  <c r="FS58" i="7"/>
  <c r="FT58" i="7" s="1"/>
  <c r="GM1343" i="1"/>
  <c r="FR64" i="7"/>
  <c r="AO84" i="6"/>
  <c r="T64" i="5" l="1"/>
  <c r="T61" i="5" s="1"/>
  <c r="T60" i="5" s="1"/>
  <c r="FR61" i="7"/>
  <c r="FR60" i="7" s="1"/>
  <c r="GO1349" i="1"/>
  <c r="FS64" i="7"/>
  <c r="FS61" i="7" s="1"/>
  <c r="FS60" i="7" s="1"/>
  <c r="GN1343" i="1"/>
  <c r="FV54" i="7"/>
  <c r="GP1341" i="1"/>
  <c r="FV57" i="7" s="1"/>
  <c r="GP1338" i="1"/>
  <c r="FV74" i="7" s="1"/>
  <c r="FV70" i="7" s="1"/>
  <c r="GP1347" i="1"/>
  <c r="GP1349" i="1" s="1"/>
  <c r="GQ1334" i="1"/>
  <c r="FU57" i="7"/>
  <c r="GQ1341" i="1" l="1"/>
  <c r="FW54" i="7"/>
  <c r="FW55" i="7" s="1"/>
  <c r="GQ1338" i="1"/>
  <c r="FW74" i="7" s="1"/>
  <c r="FW70" i="7" s="1"/>
  <c r="GQ1347" i="1"/>
  <c r="GQ1349" i="1" s="1"/>
  <c r="GR1334" i="1"/>
  <c r="FT64" i="7"/>
  <c r="FT61" i="7" s="1"/>
  <c r="FT60" i="7" s="1"/>
  <c r="GO1343" i="1"/>
  <c r="FU58" i="7"/>
  <c r="FV58" i="7" s="1"/>
  <c r="FV55" i="7"/>
  <c r="GP1343" i="1" l="1"/>
  <c r="FU64" i="7"/>
  <c r="FU61" i="7" s="1"/>
  <c r="FU60" i="7" s="1"/>
  <c r="GR1341" i="1"/>
  <c r="FX57" i="7" s="1"/>
  <c r="FX54" i="7"/>
  <c r="FX55" i="7" s="1"/>
  <c r="GR1338" i="1"/>
  <c r="FX74" i="7" s="1"/>
  <c r="FX70" i="7" s="1"/>
  <c r="GR1347" i="1"/>
  <c r="GS1334" i="1"/>
  <c r="FW57" i="7"/>
  <c r="FV64" i="7" l="1"/>
  <c r="FV61" i="7" s="1"/>
  <c r="FV60" i="7" s="1"/>
  <c r="GQ1343" i="1"/>
  <c r="FY54" i="7"/>
  <c r="FY55" i="7" s="1"/>
  <c r="GS1341" i="1"/>
  <c r="GS1338" i="1"/>
  <c r="FY74" i="7" s="1"/>
  <c r="FY70" i="7" s="1"/>
  <c r="GS1347" i="1"/>
  <c r="GS1349" i="1" s="1"/>
  <c r="GT1334" i="1"/>
  <c r="FW58" i="7"/>
  <c r="FX58" i="7" s="1"/>
  <c r="GR1349" i="1"/>
  <c r="GT1341" i="1" l="1"/>
  <c r="FZ57" i="7" s="1"/>
  <c r="FZ54" i="7"/>
  <c r="FZ55" i="7" s="1"/>
  <c r="GT1338" i="1"/>
  <c r="FZ74" i="7" s="1"/>
  <c r="FZ70" i="7" s="1"/>
  <c r="GT1347" i="1"/>
  <c r="GT1349" i="1" s="1"/>
  <c r="GU1334" i="1"/>
  <c r="FY57" i="7"/>
  <c r="FW64" i="7"/>
  <c r="FW61" i="7" s="1"/>
  <c r="FW60" i="7" s="1"/>
  <c r="GR1343" i="1"/>
  <c r="GU1341" i="1" l="1"/>
  <c r="GA54" i="7"/>
  <c r="GA55" i="7" s="1"/>
  <c r="GU1338" i="1"/>
  <c r="GA74" i="7" s="1"/>
  <c r="GA70" i="7" s="1"/>
  <c r="GU1347" i="1"/>
  <c r="GU1349" i="1" s="1"/>
  <c r="GV1334" i="1"/>
  <c r="FY58" i="7"/>
  <c r="FZ58" i="7" s="1"/>
  <c r="FX64" i="7"/>
  <c r="FX61" i="7" s="1"/>
  <c r="FX60" i="7" s="1"/>
  <c r="GS1343" i="1"/>
  <c r="GT1343" i="1" l="1"/>
  <c r="FY64" i="7"/>
  <c r="FY61" i="7" s="1"/>
  <c r="FY60" i="7" s="1"/>
  <c r="GV1341" i="1"/>
  <c r="GB57" i="7" s="1"/>
  <c r="GB54" i="7"/>
  <c r="GB55" i="7" s="1"/>
  <c r="GV1338" i="1"/>
  <c r="GB74" i="7" s="1"/>
  <c r="GB70" i="7" s="1"/>
  <c r="GV1347" i="1"/>
  <c r="GW1334" i="1"/>
  <c r="GA57" i="7"/>
  <c r="GA58" i="7" s="1"/>
  <c r="GB58" i="7" l="1"/>
  <c r="GW1341" i="1"/>
  <c r="GC57" i="7" s="1"/>
  <c r="GC58" i="7" s="1"/>
  <c r="GC54" i="7"/>
  <c r="GC55" i="7" s="1"/>
  <c r="GW1338" i="1"/>
  <c r="GC74" i="7" s="1"/>
  <c r="GC70" i="7" s="1"/>
  <c r="GW1347" i="1"/>
  <c r="GX1334" i="1"/>
  <c r="GV1349" i="1"/>
  <c r="GW1349" i="1"/>
  <c r="FZ64" i="7"/>
  <c r="FZ61" i="7" s="1"/>
  <c r="FZ60" i="7" s="1"/>
  <c r="GU1343" i="1"/>
  <c r="GA64" i="7" l="1"/>
  <c r="GA61" i="7" s="1"/>
  <c r="GA60" i="7" s="1"/>
  <c r="GV1343" i="1"/>
  <c r="GX1341" i="1"/>
  <c r="GD54" i="7"/>
  <c r="GX1338" i="1"/>
  <c r="AF80" i="6"/>
  <c r="W1334" i="1"/>
  <c r="AG80" i="6"/>
  <c r="AH80" i="6"/>
  <c r="AI80" i="6"/>
  <c r="AJ80" i="6"/>
  <c r="AK80" i="6"/>
  <c r="GX1347" i="1"/>
  <c r="GX1349" i="1" s="1"/>
  <c r="AL80" i="6"/>
  <c r="AM80" i="6"/>
  <c r="AN80" i="6"/>
  <c r="AO80" i="6"/>
  <c r="AP80" i="6"/>
  <c r="GD55" i="7" l="1"/>
  <c r="K54" i="5"/>
  <c r="E54" i="7"/>
  <c r="L54" i="5"/>
  <c r="M54" i="5"/>
  <c r="N54" i="5"/>
  <c r="O54" i="5"/>
  <c r="P54" i="5"/>
  <c r="Q54" i="5"/>
  <c r="R54" i="5"/>
  <c r="S54" i="5"/>
  <c r="T54" i="5"/>
  <c r="U54" i="5"/>
  <c r="GD57" i="7"/>
  <c r="W1341" i="1"/>
  <c r="AF82" i="6"/>
  <c r="AG82" i="6"/>
  <c r="AH82" i="6"/>
  <c r="AI82" i="6"/>
  <c r="AJ82" i="6"/>
  <c r="AK82" i="6"/>
  <c r="AL82" i="6"/>
  <c r="AM82" i="6"/>
  <c r="AN82" i="6"/>
  <c r="AO82" i="6"/>
  <c r="AP82" i="6"/>
  <c r="Y80" i="6"/>
  <c r="GY1349" i="1"/>
  <c r="GZ1349" i="1"/>
  <c r="W1351" i="1" s="1"/>
  <c r="Y90" i="6" s="1"/>
  <c r="I40" i="19" s="1"/>
  <c r="W1347" i="1"/>
  <c r="AF86" i="6"/>
  <c r="AG86" i="6"/>
  <c r="AH86" i="6"/>
  <c r="AI86" i="6"/>
  <c r="AI88" i="6" s="1"/>
  <c r="AJ86" i="6"/>
  <c r="AJ88" i="6" s="1"/>
  <c r="AK86" i="6"/>
  <c r="AK88" i="6" s="1"/>
  <c r="AL86" i="6"/>
  <c r="AL88" i="6" s="1"/>
  <c r="AM86" i="6"/>
  <c r="AM88" i="6" s="1"/>
  <c r="AN86" i="6"/>
  <c r="AN88" i="6" s="1"/>
  <c r="AO86" i="6"/>
  <c r="AO88" i="6" s="1"/>
  <c r="AP86" i="6"/>
  <c r="AP88" i="6" s="1"/>
  <c r="GD74" i="7"/>
  <c r="W1338" i="1"/>
  <c r="GW1343" i="1"/>
  <c r="GB64" i="7"/>
  <c r="GB61" i="7" s="1"/>
  <c r="GB60" i="7" s="1"/>
  <c r="AH88" i="6" l="1"/>
  <c r="AH94" i="6"/>
  <c r="GX1343" i="1"/>
  <c r="GC64" i="7"/>
  <c r="GC61" i="7" s="1"/>
  <c r="GC60" i="7" s="1"/>
  <c r="AG94" i="6"/>
  <c r="AG88" i="6"/>
  <c r="Y82" i="6"/>
  <c r="AF88" i="6"/>
  <c r="Y86" i="6"/>
  <c r="Y94" i="6" s="1"/>
  <c r="AF94" i="6"/>
  <c r="K57" i="5"/>
  <c r="K37" i="19" s="1"/>
  <c r="E57" i="7"/>
  <c r="L57" i="5"/>
  <c r="M57" i="5"/>
  <c r="N57" i="5"/>
  <c r="O57" i="5"/>
  <c r="O37" i="19" s="1"/>
  <c r="P57" i="5"/>
  <c r="P37" i="19" s="1"/>
  <c r="Q57" i="5"/>
  <c r="Q37" i="19" s="1"/>
  <c r="R57" i="5"/>
  <c r="R37" i="19" s="1"/>
  <c r="S51" i="19" s="1"/>
  <c r="S104" i="19" s="1"/>
  <c r="S57" i="5"/>
  <c r="T57" i="5"/>
  <c r="U57" i="5"/>
  <c r="GD58" i="7"/>
  <c r="E58" i="7" s="1"/>
  <c r="E58" i="5" s="1"/>
  <c r="E54" i="5"/>
  <c r="GD70" i="7"/>
  <c r="U74" i="5"/>
  <c r="U70" i="5" s="1"/>
  <c r="E74" i="7"/>
  <c r="K55" i="5"/>
  <c r="E55" i="7"/>
  <c r="L55" i="5"/>
  <c r="M55" i="5"/>
  <c r="N55" i="5"/>
  <c r="O55" i="5"/>
  <c r="P55" i="5"/>
  <c r="Q55" i="5"/>
  <c r="R55" i="5"/>
  <c r="S55" i="5"/>
  <c r="T55" i="5"/>
  <c r="U55" i="5"/>
  <c r="N37" i="19" l="1"/>
  <c r="A57" i="7"/>
  <c r="M37" i="19"/>
  <c r="L37" i="19"/>
  <c r="E57" i="5"/>
  <c r="K58" i="5"/>
  <c r="W1343" i="1"/>
  <c r="GD64" i="7"/>
  <c r="AP84" i="6"/>
  <c r="Y84" i="6" s="1"/>
  <c r="E55" i="5"/>
  <c r="E70" i="7"/>
  <c r="E74" i="5"/>
  <c r="Y88" i="6"/>
  <c r="F37" i="19" l="1"/>
  <c r="E70" i="5"/>
  <c r="L58" i="5"/>
  <c r="U64" i="5"/>
  <c r="U61" i="5" s="1"/>
  <c r="U60" i="5" s="1"/>
  <c r="E60" i="5" s="1"/>
  <c r="E64" i="7"/>
  <c r="GD61" i="7"/>
  <c r="GD60" i="7" s="1"/>
  <c r="E60" i="7" s="1"/>
  <c r="A62" i="7" s="1"/>
  <c r="E64" i="5" l="1"/>
  <c r="E61" i="7"/>
  <c r="A71" i="7" s="1"/>
  <c r="M58" i="5"/>
  <c r="N58" i="5" l="1"/>
  <c r="E61" i="5"/>
  <c r="O58" i="5" l="1"/>
  <c r="P58" i="5" s="1"/>
  <c r="Q58" i="5" s="1"/>
  <c r="R58" i="5" s="1"/>
  <c r="S58" i="5" s="1"/>
  <c r="T58" i="5" s="1"/>
  <c r="U58" i="5" s="1"/>
</calcChain>
</file>

<file path=xl/sharedStrings.xml><?xml version="1.0" encoding="utf-8"?>
<sst xmlns="http://schemas.openxmlformats.org/spreadsheetml/2006/main" count="2969" uniqueCount="626">
  <si>
    <t>показатель</t>
  </si>
  <si>
    <t>детализация</t>
  </si>
  <si>
    <t>ед.изм.</t>
  </si>
  <si>
    <t>значение</t>
  </si>
  <si>
    <t>итого</t>
  </si>
  <si>
    <t>старт</t>
  </si>
  <si>
    <t>*</t>
  </si>
  <si>
    <t>^</t>
  </si>
  <si>
    <t>скорость прироста</t>
  </si>
  <si>
    <t>линейная</t>
  </si>
  <si>
    <t>геометрическая</t>
  </si>
  <si>
    <t>экспоненциальная</t>
  </si>
  <si>
    <t>вып.список</t>
  </si>
  <si>
    <t>коэффициент (q) прироста</t>
  </si>
  <si>
    <t>%</t>
  </si>
  <si>
    <t>тип зависимости перем. расходов</t>
  </si>
  <si>
    <t>EBITDA</t>
  </si>
  <si>
    <t>амортизация</t>
  </si>
  <si>
    <t>Справочники</t>
  </si>
  <si>
    <t>от</t>
  </si>
  <si>
    <t>ставка налога на прибыль</t>
  </si>
  <si>
    <t>дифференцированные ставки налогов</t>
  </si>
  <si>
    <t>контроль</t>
  </si>
  <si>
    <t>в рублях</t>
  </si>
  <si>
    <t>месяц</t>
  </si>
  <si>
    <t>в т.ч.</t>
  </si>
  <si>
    <t>руб.</t>
  </si>
  <si>
    <t>CF(-)</t>
  </si>
  <si>
    <t>CF(+)</t>
  </si>
  <si>
    <t>Маржинальная прибыль</t>
  </si>
  <si>
    <t>Постоянные расходы</t>
  </si>
  <si>
    <t>Амортизация</t>
  </si>
  <si>
    <t>Налог на прибыль</t>
  </si>
  <si>
    <t>Чистая прибыль</t>
  </si>
  <si>
    <t>ИТОГО</t>
  </si>
  <si>
    <t>кол-во лет</t>
  </si>
  <si>
    <t>Выручка</t>
  </si>
  <si>
    <t>Поступление ДС</t>
  </si>
  <si>
    <t>Себестоимость</t>
  </si>
  <si>
    <t>ставка НДС</t>
  </si>
  <si>
    <t>Оборачиваемость дебиторской задолженности</t>
  </si>
  <si>
    <t>кол-во дней</t>
  </si>
  <si>
    <t>Маржинальность продаж</t>
  </si>
  <si>
    <t>Оборачиваемость кредиторской задолженности</t>
  </si>
  <si>
    <t>Валовая прибыль</t>
  </si>
  <si>
    <t>Переменные расходы</t>
  </si>
  <si>
    <t>ставка взносов в соцфонды</t>
  </si>
  <si>
    <t>ставка налога на имущество</t>
  </si>
  <si>
    <t>льготный режим</t>
  </si>
  <si>
    <t>режим налогообложения</t>
  </si>
  <si>
    <t>льготный</t>
  </si>
  <si>
    <t>Главная панель</t>
  </si>
  <si>
    <t>месяц старта проекта</t>
  </si>
  <si>
    <t>Ключевые условия</t>
  </si>
  <si>
    <t>Ключевые результаты</t>
  </si>
  <si>
    <t>от количества продаж</t>
  </si>
  <si>
    <t>ОСНО</t>
  </si>
  <si>
    <t>УСН(6%)</t>
  </si>
  <si>
    <t>УСН(15%)</t>
  </si>
  <si>
    <t>ставка налога на прибыль (ОСНО)</t>
  </si>
  <si>
    <t>ставка налога на прибыль (УСН-6%)</t>
  </si>
  <si>
    <t>ставка налога на прибыль (УСН-15%)</t>
  </si>
  <si>
    <t>Операционные и иные условия. Расчеты финансовой модели</t>
  </si>
  <si>
    <t>ниже предлагается задать выручку от продаж рассматриваемой продукции, как произведение кол-ва продаж на стоимость</t>
  </si>
  <si>
    <t>для этого предлагается несколько способов задать кол-во продаж и несколько способов задать средний чек или стоимость одной продажи</t>
  </si>
  <si>
    <t>вручную кол-во</t>
  </si>
  <si>
    <t>вручную приросты</t>
  </si>
  <si>
    <t>Кол-во продаж</t>
  </si>
  <si>
    <t>Приросты мес/мес</t>
  </si>
  <si>
    <t>либо</t>
  </si>
  <si>
    <t>формула прироста</t>
  </si>
  <si>
    <t>частота прироста</t>
  </si>
  <si>
    <t>кол-во мес</t>
  </si>
  <si>
    <t>максимальный объем продаж в месяц</t>
  </si>
  <si>
    <t>Кол-во продаж вручную</t>
  </si>
  <si>
    <t>приоритет сверху вниз</t>
  </si>
  <si>
    <t>детализация продаж</t>
  </si>
  <si>
    <t>по степени ликвидности</t>
  </si>
  <si>
    <t>Доля регулярных ликвидных продаж</t>
  </si>
  <si>
    <t>Доля продаж по акциям, со скидками</t>
  </si>
  <si>
    <t>Доля распродаж неликвида</t>
  </si>
  <si>
    <t>далее по аналогии с заданием кол-ва продаж задаем средний чек или среднюю стоимость одной продажи</t>
  </si>
  <si>
    <t>вручную ст-ть</t>
  </si>
  <si>
    <t>Средний чек или стоимость одной продажи вручную</t>
  </si>
  <si>
    <t>Средний чек или стоимость 1й продажи</t>
  </si>
  <si>
    <t>Скидки</t>
  </si>
  <si>
    <t>Себестоимость продаж, вкл. ндс</t>
  </si>
  <si>
    <t>Продажи, вкл. ндс</t>
  </si>
  <si>
    <t>Маржа</t>
  </si>
  <si>
    <t>Прибыль от продаж</t>
  </si>
  <si>
    <t>levels</t>
  </si>
  <si>
    <t>PL-CF-BS-choice</t>
  </si>
  <si>
    <t>Рентабельность продаж</t>
  </si>
  <si>
    <t>если задана маржинальность,</t>
  </si>
  <si>
    <t>то через нее будет рассчитана</t>
  </si>
  <si>
    <t>с/ст-ть, иначе через структуру</t>
  </si>
  <si>
    <t>прочее</t>
  </si>
  <si>
    <t>если с/ст-ть задается через</t>
  </si>
  <si>
    <t>структуру, то необходимо</t>
  </si>
  <si>
    <t>заполнить ее для всех периодов,</t>
  </si>
  <si>
    <t>а также в столбце T указать</t>
  </si>
  <si>
    <t>облагается или не облагается</t>
  </si>
  <si>
    <t>НДСом соответствующий</t>
  </si>
  <si>
    <t>себестоимостный ингредиент</t>
  </si>
  <si>
    <t>облагается НДСом или нет</t>
  </si>
  <si>
    <t>облагается НДС</t>
  </si>
  <si>
    <t>не облагается НДС</t>
  </si>
  <si>
    <t>Стоимостная структура себестоимости 1 ед. готовой продукции</t>
  </si>
  <si>
    <t>Себестоимость среднего чека или стоимости 1й продажи</t>
  </si>
  <si>
    <t>Долевая структура себестоимости 1 ед. готовой продукции</t>
  </si>
  <si>
    <t>Долевая структура заполняется,</t>
  </si>
  <si>
    <t>если себестоимость выше</t>
  </si>
  <si>
    <t>задана через маржинальность</t>
  </si>
  <si>
    <t>выше заполнена информация</t>
  </si>
  <si>
    <t>об обложении НДС</t>
  </si>
  <si>
    <t>ингредиентов с/стоимости,</t>
  </si>
  <si>
    <t>иначе все считается включающем</t>
  </si>
  <si>
    <t>ндс</t>
  </si>
  <si>
    <t>Обязательно должна быть</t>
  </si>
  <si>
    <t>ставка НДС для финмодели</t>
  </si>
  <si>
    <t>Оборачиваемость готовой продукции в продажах</t>
  </si>
  <si>
    <t>Выпуск из производства готовой продукции</t>
  </si>
  <si>
    <t>Выпуск из производства готовой продукции, вкл. ндс</t>
  </si>
  <si>
    <t>Стоимостная структура 1 ед. выпущенной готовой продукции</t>
  </si>
  <si>
    <t>без ндс</t>
  </si>
  <si>
    <t>Постановка на баланс</t>
  </si>
  <si>
    <t>готовой продукции</t>
  </si>
  <si>
    <t>Произв. оборачив-ть ингредиентов готовой продукции</t>
  </si>
  <si>
    <t>с ндс</t>
  </si>
  <si>
    <t>Закупки сырья, материалов и проч. с/ст ингредиентов</t>
  </si>
  <si>
    <t>PL</t>
  </si>
  <si>
    <t>Оплаты за сырье, материалы и проч. с/ст ингредиенты</t>
  </si>
  <si>
    <t>Поступление сырья, материалов и проч. с/ст ингредиентов</t>
  </si>
  <si>
    <t>Потоки</t>
  </si>
  <si>
    <t>Запасы сырья и материалов</t>
  </si>
  <si>
    <t>BS</t>
  </si>
  <si>
    <t>Запасы готовой продукции</t>
  </si>
  <si>
    <t>Финпоток от продаж</t>
  </si>
  <si>
    <t>CF</t>
  </si>
  <si>
    <t>Финпоток от продаж накопительным итогом</t>
  </si>
  <si>
    <t>SF</t>
  </si>
  <si>
    <t>коммент</t>
  </si>
  <si>
    <t>Долги</t>
  </si>
  <si>
    <t>Дебиторская задолженность</t>
  </si>
  <si>
    <t>Кредиторская задолженнсоть по с/ст</t>
  </si>
  <si>
    <t>Итоговые результаты</t>
  </si>
  <si>
    <t>снабжению, производству</t>
  </si>
  <si>
    <t>деят-ти по закупкам,</t>
  </si>
  <si>
    <t>Прямые расходы</t>
  </si>
  <si>
    <t>Прибыль от коммерческой деятельности</t>
  </si>
  <si>
    <t>Рентабельность коммерческой деятельности</t>
  </si>
  <si>
    <t>% от показателя продаж</t>
  </si>
  <si>
    <t>показатели продаж</t>
  </si>
  <si>
    <t>Не копировать</t>
  </si>
  <si>
    <t>Можно копировать</t>
  </si>
  <si>
    <t>Оборачиваемость начислений расходов</t>
  </si>
  <si>
    <t xml:space="preserve">Начисление - </t>
  </si>
  <si>
    <t>Слово "Начисление" не трогать!</t>
  </si>
  <si>
    <t>Учет</t>
  </si>
  <si>
    <t xml:space="preserve">Учет - </t>
  </si>
  <si>
    <t xml:space="preserve">Оплата - </t>
  </si>
  <si>
    <t>Не удалять</t>
  </si>
  <si>
    <t>Слово "Учет" не трогать!</t>
  </si>
  <si>
    <t>Слово "Оплата" не трогать!</t>
  </si>
  <si>
    <t>Лучше не удалять</t>
  </si>
  <si>
    <t>Можно удалять</t>
  </si>
  <si>
    <t>Начисление прямых расходов</t>
  </si>
  <si>
    <t>Оплата прямых расходов</t>
  </si>
  <si>
    <t>Маржинальная прибыль-Gross</t>
  </si>
  <si>
    <t>Маржа-Gross</t>
  </si>
  <si>
    <t>скорость индексации</t>
  </si>
  <si>
    <t>частота индексации</t>
  </si>
  <si>
    <t>коэффициент индексации</t>
  </si>
  <si>
    <t>Начисление</t>
  </si>
  <si>
    <t>Оплата</t>
  </si>
  <si>
    <t>Этот блок Первый - не удалять и не копировать</t>
  </si>
  <si>
    <t>Кредиторская задолженнсоть по прямым расходам</t>
  </si>
  <si>
    <t>Финпоток по коммерческой деятельности</t>
  </si>
  <si>
    <t>Финпоток по комм. деят-ти накопительным итогом</t>
  </si>
  <si>
    <t>вкл. ндс</t>
  </si>
  <si>
    <t>начало 1 типового блока продаж</t>
  </si>
  <si>
    <t>конец 1 типового блока продаж</t>
  </si>
  <si>
    <t>начало 2 типового блока продаж</t>
  </si>
  <si>
    <t>Не удалять, можно копировать</t>
  </si>
  <si>
    <t>Не удалять, не копировать</t>
  </si>
  <si>
    <t>конец 2 типового блока продаж</t>
  </si>
  <si>
    <t>Этот блок Второй - не удалять, можно копировать</t>
  </si>
  <si>
    <t>Начисление переменных расходов</t>
  </si>
  <si>
    <t>Маржинальная прибыль-Net</t>
  </si>
  <si>
    <t>Маржа-Net</t>
  </si>
  <si>
    <t>Рентабельность до постоянных расходов</t>
  </si>
  <si>
    <t>Маржинальный финпоток</t>
  </si>
  <si>
    <t>Маржинальный финпоток накопительным итогом</t>
  </si>
  <si>
    <t>Кредиторская задолженнсоть по переменным расходам</t>
  </si>
  <si>
    <t>Начисление постоянных расходов</t>
  </si>
  <si>
    <t>Оплата постоянных расходов</t>
  </si>
  <si>
    <t>ФОТ, вкл. НДФЛ</t>
  </si>
  <si>
    <t>Прибыль от операционной деятельности</t>
  </si>
  <si>
    <t>Операционная маржа</t>
  </si>
  <si>
    <t>Рентабельность операционной деятельности</t>
  </si>
  <si>
    <t>Финпоток по операционной деятельности</t>
  </si>
  <si>
    <t>Финпоток по операционной деят-ти накопит. итогом</t>
  </si>
  <si>
    <t>Кредиторская задолженность по постоянным расходам</t>
  </si>
  <si>
    <t>Количество сотрудников</t>
  </si>
  <si>
    <t>Количество сотрудников с указанной должностью</t>
  </si>
  <si>
    <t>чел.</t>
  </si>
  <si>
    <t>З/п, вкл. НДФЛ, сотрудников с указанной должностью</t>
  </si>
  <si>
    <t>Не копировать, не удалять</t>
  </si>
  <si>
    <t>Кол-во сотрудников вручную</t>
  </si>
  <si>
    <t>Кол-во сотрудников через приросты вручную / Кол-во сотрудников в 1-ый месяц</t>
  </si>
  <si>
    <t>Кол-во сотрудников в 1-ый месяц</t>
  </si>
  <si>
    <t>Усредненное задание ФОТ</t>
  </si>
  <si>
    <t>далее по аналогии с заданием кол-ва сотрудников задаем среднюю зарплату, вкл. НДФЛ, одного сотрудника</t>
  </si>
  <si>
    <t>вручную з/п</t>
  </si>
  <si>
    <t>Средняя з/п, вкл. НДФЛ, одного сотрудника</t>
  </si>
  <si>
    <t>Средняя з/п, вкл. НДФЛ, одного сотрудника вручную</t>
  </si>
  <si>
    <t>З\п, вкл. НДФЛ, одного сотрудника через приросты вручную / З/п одного сотр-ка в 1-ый месяц</t>
  </si>
  <si>
    <t>З/п, вкл. НДФЛ, одного сотрудника в 1й месяц</t>
  </si>
  <si>
    <t>Соцсборы с ФОТ</t>
  </si>
  <si>
    <t>Расчет сборов в соцфонды (ПФР, ФСС, ФОМС)</t>
  </si>
  <si>
    <t>Оплата НДС по операционной деят-ти</t>
  </si>
  <si>
    <t>Начисление НДС по операционной деят-ти</t>
  </si>
  <si>
    <t>Кредиторская задолженность по оплате НДС</t>
  </si>
  <si>
    <t>Капитальные затраты</t>
  </si>
  <si>
    <t>Остальные результаты</t>
  </si>
  <si>
    <t>в конце настоящего листа.</t>
  </si>
  <si>
    <t xml:space="preserve"> и продаже продукции.</t>
  </si>
  <si>
    <t>облагается НИ или нет</t>
  </si>
  <si>
    <t>не облагается налогом на имущ.</t>
  </si>
  <si>
    <t>облагается налогом на имущ.</t>
  </si>
  <si>
    <t>Капитальные затраты на балансе</t>
  </si>
  <si>
    <t>аванс-платеж</t>
  </si>
  <si>
    <t>ретро-платеж</t>
  </si>
  <si>
    <t>вид платежа</t>
  </si>
  <si>
    <t>длина периода, за который производится платеж</t>
  </si>
  <si>
    <t>Начисление налога на имущество</t>
  </si>
  <si>
    <t>Прибыль до налога на прибыль</t>
  </si>
  <si>
    <t>Оплата капитальных затрат</t>
  </si>
  <si>
    <t>оборачиваемость оплат, дни:</t>
  </si>
  <si>
    <t>Начисление НДС к возврату по капзатратам</t>
  </si>
  <si>
    <t>расчет оплаты</t>
  </si>
  <si>
    <t>налога на имущество</t>
  </si>
  <si>
    <t>Оплата налога на имущество</t>
  </si>
  <si>
    <t>Кредиторская задолженность по капзатратам</t>
  </si>
  <si>
    <t>Кредиторская задолженность по налогу на имущество</t>
  </si>
  <si>
    <t>налога на прибыль</t>
  </si>
  <si>
    <t>Оплата налога на прибыль</t>
  </si>
  <si>
    <t>Кредиторская задолженность по налогу на прибыль</t>
  </si>
  <si>
    <t>расчет поступления</t>
  </si>
  <si>
    <t>возврата ндс по капзатратам</t>
  </si>
  <si>
    <t>Дебиторская задолженность по ндс</t>
  </si>
  <si>
    <t>Финпоток проекта накопительным итогом</t>
  </si>
  <si>
    <t>Возмещение ндс по капзатратам</t>
  </si>
  <si>
    <t>Кредитный портфель на начало периода</t>
  </si>
  <si>
    <t>Поступления кредитных средств за период</t>
  </si>
  <si>
    <t>Объем возврата кредитных средств за период</t>
  </si>
  <si>
    <t>Кредитный поток</t>
  </si>
  <si>
    <t>Кредитный портфель на конец периода</t>
  </si>
  <si>
    <t>начисление %% по кредиту за период</t>
  </si>
  <si>
    <t>Оплата %% по кредиту</t>
  </si>
  <si>
    <t>Остаток ДС на конец периода</t>
  </si>
  <si>
    <t>Задолженность по %% по кредиту на конец периода</t>
  </si>
  <si>
    <t>расчет кредитного плеча</t>
  </si>
  <si>
    <t>IRR проекта</t>
  </si>
  <si>
    <t>Кассовый разрыв проекта</t>
  </si>
  <si>
    <t>LTV (кредитное плечо)</t>
  </si>
  <si>
    <t>Финпоток</t>
  </si>
  <si>
    <t>Финпоток накопительным итогом</t>
  </si>
  <si>
    <t>Финпоток проекта с уч. кред. плеча</t>
  </si>
  <si>
    <t>Финпоток проекта с уч. кред. плеча нак. итогом</t>
  </si>
  <si>
    <t>IRR проекта с учетом кредитного плеча</t>
  </si>
  <si>
    <t>коэффициент дисконтирования</t>
  </si>
  <si>
    <t>NPV проекта</t>
  </si>
  <si>
    <t>NPV проекта с учетом плеча</t>
  </si>
  <si>
    <t>Капитал (чистая прибыль накопит. итогом)</t>
  </si>
  <si>
    <t>Оплата переменных расходов</t>
  </si>
  <si>
    <t>Финпоток по финансовой деятельности</t>
  </si>
  <si>
    <t>АКТИВЫ</t>
  </si>
  <si>
    <t>ПАССИВЫ</t>
  </si>
  <si>
    <t>Баланс на конец периода</t>
  </si>
  <si>
    <t>Остаток ДС на конец периода с уч. кредита</t>
  </si>
  <si>
    <t>Финпоток по инвестиционной деятельности</t>
  </si>
  <si>
    <t>Ключевые отчеты проекта, преиод: месяц</t>
  </si>
  <si>
    <t>минимальный лимит по выручке (УСН-15%)</t>
  </si>
  <si>
    <t>лет</t>
  </si>
  <si>
    <t>%г</t>
  </si>
  <si>
    <t>Free Cash Flow (FCF)</t>
  </si>
  <si>
    <t>Ставка дисконтирования инвесторов, %г</t>
  </si>
  <si>
    <t>DFCF</t>
  </si>
  <si>
    <t>DPBP</t>
  </si>
  <si>
    <t>мес</t>
  </si>
  <si>
    <t>CFADS</t>
  </si>
  <si>
    <t>WACC</t>
  </si>
  <si>
    <t>DSCR</t>
  </si>
  <si>
    <t>коэф</t>
  </si>
  <si>
    <t>средневзвешенная ставка капитала</t>
  </si>
  <si>
    <t>NPV(WACC)</t>
  </si>
  <si>
    <t>Регулярная, ликвидная продукция</t>
  </si>
  <si>
    <t>Низколиквидная продукция</t>
  </si>
  <si>
    <t>Неликвидная продукция</t>
  </si>
  <si>
    <t>месяц старта продаж</t>
  </si>
  <si>
    <t>месяц окончания продаж</t>
  </si>
  <si>
    <t>Кол-во продаж в 1-ый месяц продаж</t>
  </si>
  <si>
    <t>1-ый месяц модели</t>
  </si>
  <si>
    <t>Кол-во продаж через приросты вручную / Кол-во продаж в 1-ый месяц продаж</t>
  </si>
  <si>
    <t>Стоимость 1й продажи через приросты вручную / Ст-ть 1й продажи в 1-ый месяц модели</t>
  </si>
  <si>
    <t>Ст-ть 1й продажи в 1-ый месяц модели</t>
  </si>
  <si>
    <t>прямой перем. расход, выберите тип зависимости</t>
  </si>
  <si>
    <t>прямой пост. расход, укажите сумму в месяц с ндс</t>
  </si>
  <si>
    <t>месяц старта расхода</t>
  </si>
  <si>
    <t>месяц окончания расхода</t>
  </si>
  <si>
    <t>Статья прямого постоянного расхода</t>
  </si>
  <si>
    <t>Название продукта/категории (товара, работы, услуги)</t>
  </si>
  <si>
    <t>внутренняя временная шкала продукта:</t>
  </si>
  <si>
    <t>общий перем. расход, зависимость "% от ..."</t>
  </si>
  <si>
    <t>Детальное задание ФОТ по шт/расп. вручную</t>
  </si>
  <si>
    <t>общий пост. расход, укажите сумму в месяц с ндс</t>
  </si>
  <si>
    <t>Финпоток проекта с учетом всех инвестиций</t>
  </si>
  <si>
    <t>Финпоток проекта с уч. всех инвестиций накопит. итогом</t>
  </si>
  <si>
    <t>Кассовый разрыв проекта с уч. всех инвестиций</t>
  </si>
  <si>
    <t>ROI</t>
  </si>
  <si>
    <t>Финансовая модель</t>
  </si>
  <si>
    <t>идентификатор окупаемости - 1</t>
  </si>
  <si>
    <t>PBP</t>
  </si>
  <si>
    <t>идентификатор окупаемости - 2</t>
  </si>
  <si>
    <t>Финпоток проекта (по осн. деят-ти)</t>
  </si>
  <si>
    <t>Прямые постоянные расходы-2</t>
  </si>
  <si>
    <t>вып.спис.</t>
  </si>
  <si>
    <t>коэф%</t>
  </si>
  <si>
    <t>юридические расходы</t>
  </si>
  <si>
    <t>Капитальные затраты проекта</t>
  </si>
  <si>
    <t>руб/%</t>
  </si>
  <si>
    <t>стр.</t>
  </si>
  <si>
    <t>РЕЗЮМЕ ПРОЕКТА</t>
  </si>
  <si>
    <t>Штатное расписание</t>
  </si>
  <si>
    <t>вкл. ндфл</t>
  </si>
  <si>
    <t>месяц старта</t>
  </si>
  <si>
    <t>кол-во чел</t>
  </si>
  <si>
    <t>з/п в месяц</t>
  </si>
  <si>
    <t>индексация</t>
  </si>
  <si>
    <t>сезонность</t>
  </si>
  <si>
    <t>Капитальные затраты проекта составляют:</t>
  </si>
  <si>
    <t>в том числе</t>
  </si>
  <si>
    <t>Внутренняя норма доходности (IRR):</t>
  </si>
  <si>
    <t>Окупаемость без учета финансирования (PBP):</t>
  </si>
  <si>
    <t>Размер необходимого финансирования:</t>
  </si>
  <si>
    <t>в том числе источники</t>
  </si>
  <si>
    <t>Окупаемость с уч. финансирования (DPBP):</t>
  </si>
  <si>
    <t>Средневзвеш. стоимость капитала (WACC):</t>
  </si>
  <si>
    <t>Дисконтированная рентабельность инвестиций (ROI):</t>
  </si>
  <si>
    <t>Капитальные затраты Проекта</t>
  </si>
  <si>
    <t>Месяц / Индикатор старта Проекта</t>
  </si>
  <si>
    <t>Количество месяцев создания производства</t>
  </si>
  <si>
    <t>тыс.руб.</t>
  </si>
  <si>
    <t>Срок капитальных затрат</t>
  </si>
  <si>
    <t>кв.м.</t>
  </si>
  <si>
    <t>Услуги связи и интернета</t>
  </si>
  <si>
    <t>Почтовые и курьерские услуги</t>
  </si>
  <si>
    <t>Участие Инвесторов</t>
  </si>
  <si>
    <t>Размер финансирования от Инвесторов</t>
  </si>
  <si>
    <t>Переменный прямой расход</t>
  </si>
  <si>
    <t>Ключевые отчеты проекта, период: год</t>
  </si>
  <si>
    <t>Поступление финансирования от Инвесторов</t>
  </si>
  <si>
    <t>Возврат внешних инвестиций</t>
  </si>
  <si>
    <t>Остаток внешних инвестиций на конец периода</t>
  </si>
  <si>
    <t>Начисление %% Инвесторам</t>
  </si>
  <si>
    <t>Оплата %% Инвесторам</t>
  </si>
  <si>
    <t>Финпоток проекта с учетом Инвесторов</t>
  </si>
  <si>
    <t>Финпоток проекта с уч. Инвесторов накоп. итогом</t>
  </si>
  <si>
    <t>Кассовый разрыв проекта с уч. Инвесторов</t>
  </si>
  <si>
    <t>Поступление финансирования от Акционеров</t>
  </si>
  <si>
    <t>Финпоток до возврата инвестиций Акционерам</t>
  </si>
  <si>
    <t>Финпоток до возвр. инв-ций Акционерам нак. итогом</t>
  </si>
  <si>
    <t>Free Cash Flow (FCF) до возврата инвестиций акционерам</t>
  </si>
  <si>
    <t>Возврат инвестиций Акционерам</t>
  </si>
  <si>
    <t>Кред. задолж-сть по инвестициям Акционеров</t>
  </si>
  <si>
    <t>NOI</t>
  </si>
  <si>
    <t>Общие коммунальные расходы</t>
  </si>
  <si>
    <t>Регулярные технические и ремонтные работы</t>
  </si>
  <si>
    <t>ставка налога на доход прибыль (ИП-ОСНО)</t>
  </si>
  <si>
    <t>ИП-ОСНО</t>
  </si>
  <si>
    <t>руб./кв.м.</t>
  </si>
  <si>
    <t>заполняемость во 2-ой год</t>
  </si>
  <si>
    <t>заполняемость в 1-ый год</t>
  </si>
  <si>
    <t>заполняемость в 3-ий год</t>
  </si>
  <si>
    <t>заполняемость в 4-ый год</t>
  </si>
  <si>
    <t>заполняемость в 5-ый год</t>
  </si>
  <si>
    <t>Условия финансирования Инвесторов:</t>
  </si>
  <si>
    <t>ИП-ОСНО-патент</t>
  </si>
  <si>
    <t>Ежегодная оплата патента</t>
  </si>
  <si>
    <t>Расходы на патент</t>
  </si>
  <si>
    <t>варианты расходов на брокеров</t>
  </si>
  <si>
    <t>Вар1: сдача в аренду целиком</t>
  </si>
  <si>
    <t>Вар2: сдача в розницу (блоками)</t>
  </si>
  <si>
    <t>Эксплуатационные расходы</t>
  </si>
  <si>
    <t>Прямой переменный расход</t>
  </si>
  <si>
    <t>Прямые постоянные расходы-1</t>
  </si>
  <si>
    <t>%% расхода на продажу объекта</t>
  </si>
  <si>
    <t>ОСНО-продажа комп</t>
  </si>
  <si>
    <t>Проект: строительство, эксплуатация и продажа ТермоВилл</t>
  </si>
  <si>
    <r>
      <t>горизонт расчетов (</t>
    </r>
    <r>
      <rPr>
        <b/>
        <sz val="9"/>
        <color rgb="FFC00000"/>
        <rFont val="Calibri"/>
        <family val="2"/>
        <charset val="204"/>
        <scheme val="minor"/>
      </rPr>
      <t>максимум на 15 лет</t>
    </r>
    <r>
      <rPr>
        <b/>
        <sz val="9"/>
        <color theme="1"/>
        <rFont val="Calibri"/>
        <family val="2"/>
        <charset val="204"/>
        <scheme val="minor"/>
      </rPr>
      <t>)</t>
    </r>
  </si>
  <si>
    <t>Месяц / Индикатор ввода в эксплуатацию всего комплекса</t>
  </si>
  <si>
    <t>Месяц / Индикатор ввода в эксплуатацию первой очереди</t>
  </si>
  <si>
    <t>Месяц / Индикатор ввода в эксплуатацию второй очереди</t>
  </si>
  <si>
    <t>Месяц / Индикатор ввода в эксплуатацию третьей очереди</t>
  </si>
  <si>
    <t>Общая площадь одной виллы</t>
  </si>
  <si>
    <t>Доля полезной площади под номерной фонд</t>
  </si>
  <si>
    <t>Ежегодная индексация</t>
  </si>
  <si>
    <t>Площадь номерного фонда одной виллы</t>
  </si>
  <si>
    <t>Средняя площадь одного номера</t>
  </si>
  <si>
    <t>Кол-во номеров в одной вилле</t>
  </si>
  <si>
    <t>Средний чек с одного номера в сутки</t>
  </si>
  <si>
    <t>номеров</t>
  </si>
  <si>
    <t>номер*суток</t>
  </si>
  <si>
    <t>1 Продажа - продажа 1 номер в сутки</t>
  </si>
  <si>
    <t>сезонность спроса на отдых в виллах</t>
  </si>
  <si>
    <t>Коммунальные расходы</t>
  </si>
  <si>
    <t>Себестоимостные компоненты на 1 номер*сутки:</t>
  </si>
  <si>
    <t>Себестоимость на 1 номер в сутки:</t>
  </si>
  <si>
    <t>руб./ном*сут</t>
  </si>
  <si>
    <t>Стоимости за ед.изм. с/ст компонент в месяц:</t>
  </si>
  <si>
    <t>Расходные материалы</t>
  </si>
  <si>
    <t>номер</t>
  </si>
  <si>
    <t>Питание в составе тарифа</t>
  </si>
  <si>
    <t>Содержание термо-водо-услуг в составе тарифа</t>
  </si>
  <si>
    <t>руб./ном</t>
  </si>
  <si>
    <t>Комиссия агрегаторам и агентам</t>
  </si>
  <si>
    <t>Доля продаж через агрегаторов и агентов</t>
  </si>
  <si>
    <t>% представит. расх. в выручке от сдачи номеров</t>
  </si>
  <si>
    <t>% маркетинговых расх. в общей выручке</t>
  </si>
  <si>
    <t>Расходы на содержание термоисточника</t>
  </si>
  <si>
    <t>руб./мес</t>
  </si>
  <si>
    <t>Индексация расходов на термоисточник</t>
  </si>
  <si>
    <t>Расходы на аутсорсеров</t>
  </si>
  <si>
    <t>банковские расходы</t>
  </si>
  <si>
    <t>виллы</t>
  </si>
  <si>
    <t>1 Продажа - это продажа 1-ой виллы</t>
  </si>
  <si>
    <t>месяц продажи вилл</t>
  </si>
  <si>
    <t>график продажи вилл:</t>
  </si>
  <si>
    <t>Итого кол-во вилл к продаже</t>
  </si>
  <si>
    <t>Остаток у Инициатора проекта</t>
  </si>
  <si>
    <t>NOI | CapRate = РСА (рын.ст-ть виллы)</t>
  </si>
  <si>
    <t>ставка капитализаци для расчета РСА выллы</t>
  </si>
  <si>
    <t>РСА (рыночная стоимость одной виллы, вкл.НДС)</t>
  </si>
  <si>
    <t>Номинал продажи 1 виллы при CapRate=0%</t>
  </si>
  <si>
    <t>Эксплуатационный сбор Инициатора</t>
  </si>
  <si>
    <t>Месяц ввода в эксплуатацию 1-ой очереди</t>
  </si>
  <si>
    <t>Месяц ввода в эксплуатацию 2-ой очереди</t>
  </si>
  <si>
    <t>Месяц ввода в эксплуатацию 3-ей очереди</t>
  </si>
  <si>
    <t>Общий размер инвестиций (Инвесторы и Инициатор)</t>
  </si>
  <si>
    <t>Участие Инициатора в финансировании</t>
  </si>
  <si>
    <t>Размер финансирования от Инициатора</t>
  </si>
  <si>
    <t>Стоимость капитала Инициатора</t>
  </si>
  <si>
    <t>Ставка кредита Банка, %г</t>
  </si>
  <si>
    <t>Размер Банковского кредита</t>
  </si>
  <si>
    <t>Ставка доходности Инвесторов</t>
  </si>
  <si>
    <t>Финпоток проекта, т.руб.</t>
  </si>
  <si>
    <t>Финпоток с плечем, т.руб.</t>
  </si>
  <si>
    <t>Внутренняя норма доходности (IRR) с учетом плеча:</t>
  </si>
  <si>
    <t>- это потенциальная доходность Инвесторов и Акционеров на вложенный капитал</t>
  </si>
  <si>
    <t>Итоговый Финпоток, т.руб.</t>
  </si>
  <si>
    <t>NPV(WACC), т.руб.</t>
  </si>
  <si>
    <t>ФИНАНСОВО-ИНВЕСТИЦИОННЫЕ ПАРАМЕТРЫ И РЕЗУЛЬТАТЫ</t>
  </si>
  <si>
    <t>СУТЬ ПРОЕКТА</t>
  </si>
  <si>
    <t>НАТУРАЛЬНЫЕ ПОКАЗАТЕЛИ ПРОЕКТА</t>
  </si>
  <si>
    <t xml:space="preserve">Цель ПРОЕКТА "THERMO VILLAS" (кратко "THEVI") - строительство, эксплуатация и частичная продажа 25 вилл с термальным источником </t>
  </si>
  <si>
    <r>
      <t xml:space="preserve">Предпроектный этап THEVI - </t>
    </r>
    <r>
      <rPr>
        <b/>
        <sz val="10"/>
        <color theme="5" tint="-0.499984740745262"/>
        <rFont val="Arial Rounded MT Bold"/>
        <family val="2"/>
      </rPr>
      <t>СОГЛАШЕНИЕ о порядке и условиях приобретения права собственности на земельный участок, ИРД и термоисточник - 09 июня 2020г.</t>
    </r>
  </si>
  <si>
    <r>
      <t xml:space="preserve">0-вой этап THEVI - </t>
    </r>
    <r>
      <rPr>
        <b/>
        <sz val="10"/>
        <color theme="5" tint="-0.499984740745262"/>
        <rFont val="Arial Rounded MT Bold"/>
        <family val="2"/>
      </rPr>
      <t>приобретение права собственности на земельный участок площадью 1,7Га, ИРД и термоисточник в Мостовском р-не Краснодара - июл.-авг. 2020г.</t>
    </r>
  </si>
  <si>
    <r>
      <t xml:space="preserve">1-вый этап THEVI - </t>
    </r>
    <r>
      <rPr>
        <b/>
        <sz val="10"/>
        <color theme="5" tint="-0.499984740745262"/>
        <rFont val="Arial Rounded MT Bold"/>
        <family val="2"/>
      </rPr>
      <t>строительство 5-ти ТЕРМОВИЛЛ на участках земли в 500 кв.м. (5 соток) общей/жилой площадью 250/200кв.м. с 8-мью номерами - авг.-ноя. 2020г.</t>
    </r>
  </si>
  <si>
    <r>
      <t xml:space="preserve">2-ой этап THEVI - </t>
    </r>
    <r>
      <rPr>
        <b/>
        <sz val="10"/>
        <color theme="5" tint="-0.499984740745262"/>
        <rFont val="Arial Rounded MT Bold"/>
        <family val="2"/>
      </rPr>
      <t>строительство 10-ти ТЕРМОВИЛЛ на участках земли в 500 кв.м. (5 соток) общей/жилой площадью 250/200кв.м. с 8-мью номерами - фев.-июн. 2021г.</t>
    </r>
  </si>
  <si>
    <r>
      <t xml:space="preserve">3-тий этап THEVI - </t>
    </r>
    <r>
      <rPr>
        <b/>
        <sz val="10"/>
        <color theme="5" tint="-0.499984740745262"/>
        <rFont val="Arial Rounded MT Bold"/>
        <family val="2"/>
      </rPr>
      <t>строительство 10-ти ТЕРМОВИЛЛ на участках земли в 500 кв.м. (5 соток) общей/жилой площадью 250/200кв.м. с 8-мью номерами - май.-сен. 2021г.</t>
    </r>
  </si>
  <si>
    <t>Инвестиционная фаза ПРОЕКТА THEVI</t>
  </si>
  <si>
    <t>Операционная фаза ПРОЕКТА THEVI</t>
  </si>
  <si>
    <t>Итого в рамках Проекта создается база отдыха THERMO VILLAS с 25-тью ТЕРМОВИЛЛАМИ / 200 номеров / 5'000 кв.м. жилой площади</t>
  </si>
  <si>
    <t>Net цена 1 ТЕРМОВИЛЛЫ</t>
  </si>
  <si>
    <t>Gross цена 1 ТЕРМОВИЛЛЫ</t>
  </si>
  <si>
    <t>Посуточная сдача номеров для досуга, развлечений и здорового отдыха</t>
  </si>
  <si>
    <t>Максимальное количество номер*суток в месяц:</t>
  </si>
  <si>
    <t>для расчета коэффициентов сезонности берем за 100%</t>
  </si>
  <si>
    <t>янв</t>
  </si>
  <si>
    <t>фев</t>
  </si>
  <si>
    <t>мар</t>
  </si>
  <si>
    <t>апр</t>
  </si>
  <si>
    <t>май</t>
  </si>
  <si>
    <t>июн</t>
  </si>
  <si>
    <t>июл</t>
  </si>
  <si>
    <t>авг</t>
  </si>
  <si>
    <t>сен</t>
  </si>
  <si>
    <t>окт</t>
  </si>
  <si>
    <t>ноя</t>
  </si>
  <si>
    <t>дек</t>
  </si>
  <si>
    <t>Заполняемость номерного фонда, %</t>
  </si>
  <si>
    <t>ДОХОДЫ ПРОЕКТА THEVI</t>
  </si>
  <si>
    <t>номеров*суток</t>
  </si>
  <si>
    <t>Количество продаж:</t>
  </si>
  <si>
    <t>ТЕРМОВИЛЛ</t>
  </si>
  <si>
    <t>Gross Operating Income:</t>
  </si>
  <si>
    <t>номеров*суток, тыс.руб.</t>
  </si>
  <si>
    <t>ТЕРМОВИЛЛ, тыс.руб.</t>
  </si>
  <si>
    <t>Net Operating Income:</t>
  </si>
  <si>
    <t>ADR, руб.</t>
  </si>
  <si>
    <t>Ст-ть 1 ВИЛЛЫ, тыс.руб.</t>
  </si>
  <si>
    <t>Грос-маржа на ТЕРМОВИЛЛАХ,%</t>
  </si>
  <si>
    <t>ПРЕДЛОЖЕНИЕ ИНВЕСТОРУ</t>
  </si>
  <si>
    <t>ИНВЕСТИЦИОННЫЙ КАЛЕНДАРЬ</t>
  </si>
  <si>
    <t>Инвестооры 1-ого раунда</t>
  </si>
  <si>
    <t>Инвестооры 2-ого раунда</t>
  </si>
  <si>
    <t>Инвестооры 3-ого раунда</t>
  </si>
  <si>
    <t>Дата завершения 1-ого инвестраунда</t>
  </si>
  <si>
    <t>Дата завершения 2-ого инвестраунда</t>
  </si>
  <si>
    <t>Дата завершения 3-его инвестраунда</t>
  </si>
  <si>
    <t>ПРЕДЛАГАЕМАЯ ИНВЕСТОРАМ ДОХОДНОСТЬ</t>
  </si>
  <si>
    <t>% г</t>
  </si>
  <si>
    <t>Итого средняя доходность Инвесторов</t>
  </si>
  <si>
    <t>Срок привлечения капитала Инвесторов</t>
  </si>
  <si>
    <t>Срок каникул на возврат долга Инвесторам</t>
  </si>
  <si>
    <t>год(а)/лет</t>
  </si>
  <si>
    <t>Проценты платятся с 1-ого месяца привлечения средств Инвестора</t>
  </si>
  <si>
    <t>ВОЗВРАТ ИНВЕСТОРАМ</t>
  </si>
  <si>
    <t>Возврат дорга, тыс.руб.</t>
  </si>
  <si>
    <t>Оплата %%, тыс.руб.</t>
  </si>
  <si>
    <t>ВОЗВРАТ ИНВЕСТОРАМ НА ОДИН ВЛОЖЕННЫЙ МИЛЛИОН РУБЛЕЙ (1'000'000 РУБ.)</t>
  </si>
  <si>
    <t>с нами выгодно!</t>
  </si>
  <si>
    <t>Календарный план</t>
  </si>
  <si>
    <t>место в документе</t>
  </si>
  <si>
    <t>лист</t>
  </si>
  <si>
    <t>ячейки</t>
  </si>
  <si>
    <t>описание</t>
  </si>
  <si>
    <t>для всех листов</t>
  </si>
  <si>
    <t>ячейки для ручного внесения данных</t>
  </si>
  <si>
    <t>ячейки для внесения данных из выпадающих списков из листа "справочники"</t>
  </si>
  <si>
    <t>Главная</t>
  </si>
  <si>
    <t>N11</t>
  </si>
  <si>
    <t>из выпадающего списка необходимо выбрать месяц старта проекта</t>
  </si>
  <si>
    <t>N13</t>
  </si>
  <si>
    <t>из выпадающего списка необходимо выбрать режим налогообложения</t>
  </si>
  <si>
    <t>необходимо задать вручную размер ставки НДС</t>
  </si>
  <si>
    <t>необходимо задать ставку дисконтирования, по которой инвестор планирует оценивать проект</t>
  </si>
  <si>
    <t>УсловияРасчеты</t>
  </si>
  <si>
    <t>блок этих строк представляет собой типовой блок</t>
  </si>
  <si>
    <t>N46</t>
  </si>
  <si>
    <t>если количество продаж "Продукта-1" пользователь желает задавать вручную, то в этой строке, начиная со столбца AA предоставляется такая возможность</t>
  </si>
  <si>
    <t>если количество продаж "Продукта-1" пользователь желает задавать посредством сперва задания количества в первый месяц, а потом для каждого месяца вручную проставлять проценты прироста "месяц к месяцу", то в этих строках, начиная со столбца AA предоставляется такая возможность</t>
  </si>
  <si>
    <t>если количество продаж "Продукта-1" пользователь желает задавать посредством формул линейной, геометрической или экспоненциальной прогрессии, то в указанных строках пользователю необходимо задать соответствующие параметры</t>
  </si>
  <si>
    <t>задается вручную стартовое количество продаж "Продукта-1" для применения формул прогрессии</t>
  </si>
  <si>
    <t>T63</t>
  </si>
  <si>
    <t>из выпадающего списка задается скорость прироста количества продаж "Продукта-1" для применения формул прогрессии</t>
  </si>
  <si>
    <t>T65</t>
  </si>
  <si>
    <t>вручную пользователю предлагается задать коэффициент прироста количества продаж "Продукта-1" для применения формул прогрессии</t>
  </si>
  <si>
    <t>T67</t>
  </si>
  <si>
    <t>из выпадающего списка задается частота прироста количества продаж "Продукта-1" для применения формул прогрессии</t>
  </si>
  <si>
    <t>производится расчет количества продаж "Продукта-1", причем порядок приоритетности применения той или иной схемы задания количества продаж следующий: вручную, приросты, формула прогрессии</t>
  </si>
  <si>
    <t>здесь пользователю предлагается задать уровень скидок в процентах к регулярным ликвидным продажам для продаж низкой ликвидности</t>
  </si>
  <si>
    <t>здесь пользователю предлагается задать периоды оборачиваемости в количестве дней готовой продукции в продажах для каждого заданного уровня ликвидности</t>
  </si>
  <si>
    <t>здесь пользователю предлагается задать компоненты периода производственного цикла для каждого ингредиента себестоимости</t>
  </si>
  <si>
    <t>здесь пользователю предлагается задать периоды оборачиваемости в количестве дней кредиторской задолженности перед поставщиками каждого ингредиента себестоимости</t>
  </si>
  <si>
    <t>далее в указанных строках пользователю предлагается задать прямые переменные и постоянные издержки, связанные напрямую с производством и продажами "Продукта-1"; в случае если необходимо добавить дополнительные статьи затрат, то достаточно скопировать типовые блоки соответствующих расходов</t>
  </si>
  <si>
    <t>и т.д. по аналогии задаются общие расходы и капитальные затраты</t>
  </si>
  <si>
    <t>Отчеты_М</t>
  </si>
  <si>
    <t>здесь в ежемесячной детализации формируются основные классические</t>
  </si>
  <si>
    <t>финансовые отчеты: PL-БДР; CF-БДДС; BS-Баланс - все данные поставляются из листа "УсловияРасчеты"</t>
  </si>
  <si>
    <t>Отчеты</t>
  </si>
  <si>
    <t>здесь в ежегодной детализации формируются основные классические</t>
  </si>
  <si>
    <t>финансовые отчеты: PL-БДР; CF-БДДС; BS-Баланс - все данные поставляются из листа "Отчеты_М"</t>
  </si>
  <si>
    <t>стлбY-BE</t>
  </si>
  <si>
    <t>здесь формируются ключевые результаты финмодели</t>
  </si>
  <si>
    <t>справочники</t>
  </si>
  <si>
    <t>здесь собраны все выпадающие списки финмодели</t>
  </si>
  <si>
    <t xml:space="preserve">необходимо задать вручную горизонт расчетов финмодели в количестве лет, максимум может быть задано 15 лет </t>
  </si>
  <si>
    <t>N17</t>
  </si>
  <si>
    <t>пользователю необходимо внести вручную ставку капитализации объектов недвижимости</t>
  </si>
  <si>
    <t>N19</t>
  </si>
  <si>
    <t>N21</t>
  </si>
  <si>
    <t>Y21-Y23</t>
  </si>
  <si>
    <t>после внесения всех основных данных проекта в ячейке Y21 будет отображен размер кассового разрыва проекта, после чего необходимо в ячейке Y23 указать предполагаемый размер инвестиций в проект</t>
  </si>
  <si>
    <t>Y46-Y48</t>
  </si>
  <si>
    <t>после указания предполагаемого размера инвестиций в ячейке Y46 будет отображен размер кассового разрыва проекта с учетом инвестиций, после чего финмодель будет автоматически рассчитывать кредитование кассового разрыва путем применения овердрафтовой схемы кредитования, предполагаемую ставку по которому необходимо указать в ячейке Y48</t>
  </si>
  <si>
    <t>Y57</t>
  </si>
  <si>
    <t>N26-N34</t>
  </si>
  <si>
    <t>в данном блоке ячеек пользователь распределяет заданный в ячейке Y23 объем финансирования по источникам; в ячейке N26 задается процентная доля, которая поступит из внешних источников (например, банковский кредит или внешние инвесторы), соответственно в ячейке N30 отобразится доля финансирования, которая поступит из собственных средств Инициатора проекта; в ячейке N34 инициатор проекта указывает стоимость своего собственного капитала</t>
  </si>
  <si>
    <t>N39-N43</t>
  </si>
  <si>
    <t>в ячейках N39, N41 и N43 пользователю предлагается задать соответственно годовую ставку по внешним заимствованиям, срок внешнего заимствования и "каникулы" (отсрочку) в кол-ве лет по выплате тела займа (проценты выплачиваются в модели с первого месяца</t>
  </si>
  <si>
    <t>N46-N147</t>
  </si>
  <si>
    <t>в указанных ячейках пользователю предлагается задать различные операционные параметры бизнес-проекта, которые поступают в расчетную часть модели, а именно во вкладку "УсловияРасчеты"</t>
  </si>
  <si>
    <t>стр45-420</t>
  </si>
  <si>
    <t>для задания маржинальной части продаж и соответствующих прямых расходов для отдельно выделенного продукта (товара, работы, услуги); таких блоков изначально задано в модели два; если необходимо выделить большее количество продуктов, то достаточно второй типовой блок (стр.421-701) скопировать ниже - стр.701</t>
  </si>
  <si>
    <t>здесь вручную пользователь задает название "Продукта-1" (Доход от сдачи номеров и оказания услуг), данные по продажам которого будут задаваться и рассчитываться в модели в типовом блоке строк 45-420 (см. предыдущую запись)</t>
  </si>
  <si>
    <t>из выпадающего списка необходимо выбрать месяцы старта и окончания продаж "Продукта-1" (Доход от сдачи номеров и оказания услуг)</t>
  </si>
  <si>
    <t>T49,T51</t>
  </si>
  <si>
    <t>T53</t>
  </si>
  <si>
    <t>задаем максимальный ежемесячный объем продаж - в нашем случае здесь стоит формула произведения максимального количества дней в месяце (31) на количество номеров в одной вилле, которое рассчитывается в ячейке N54 вкладки "Главная", и на количество построенных вилл в рамках проекта, которое равняется сумме ячеек W42, W46, W50 вкладки "капитал" - количества вилл в каждой очереди</t>
  </si>
  <si>
    <t>стр58-72</t>
  </si>
  <si>
    <t>в этом типовом блоке строк задаются параметры количества продаж "Продукта-1" (Доход от сдачи номеров и оказания услуг)</t>
  </si>
  <si>
    <t>стр58</t>
  </si>
  <si>
    <t>стр60-61</t>
  </si>
  <si>
    <t>стр63-69</t>
  </si>
  <si>
    <t>T69</t>
  </si>
  <si>
    <t>стр72</t>
  </si>
  <si>
    <t>в нашем случае мы выбрали ручное задание количества продаж через строку 58 - здесь, начиная со столбца AA, используется формула произведения количества вилл введенных в эксплуатацию (расчет с использованием вкладки "капитал" - суммирование по трем очередям ввода в эксплуатацию - строки 42,46 и 50), уменьшенное на количество проданных вилл (строка 448 вкладки "УсловияРасчеты"), на количество дней в текущем месяце и на количество номеров в одной вилле из ячейки N54 вкладки "Главная"</t>
  </si>
  <si>
    <t>стр76,77</t>
  </si>
  <si>
    <t>стр81-95</t>
  </si>
  <si>
    <t>T97,98</t>
  </si>
  <si>
    <t>T110</t>
  </si>
  <si>
    <t>здесь пользователю предлагается задать период оборачиваемости в количестве дней дебиторской задолженности для расчета поступлений денежных средств в строке 112 на основе рассчитанных продаж (вкл.НДС) из строки 103</t>
  </si>
  <si>
    <t>стр115-133</t>
  </si>
  <si>
    <t>в модели предполагается два взаимоисключающих подхода к заданию себестоимости продаж: либо путем задания ненулевой маржинальности продаж в ячейке T115, либо (в случае если в ячейке T115 ноль или пусто) путем непосредственного задания компонент или ингредиентов себестоимости в ячейках N124-N133 (можно добавлять их количество) и соответственно их стоимостных значений в строках 124-133, начиная со столбца AA, приходящихся на одну продажу или одну единицу продукции "Продукта-1"</t>
  </si>
  <si>
    <t>T168,170</t>
  </si>
  <si>
    <t>T188-197</t>
  </si>
  <si>
    <t>T228-237</t>
  </si>
  <si>
    <t>стр281-391</t>
  </si>
  <si>
    <t>стр421-701</t>
  </si>
  <si>
    <t>далее по аналогии задаются параметры производства и продаж для "Продукта-2" (Доход от продажи вилл)</t>
  </si>
  <si>
    <t>здесь пользователю предлагается задать долевое распределение продаж "Продукта-1" по степени ликвидности, причем строка 73 считается как 100% минус строки 76 и 77</t>
  </si>
  <si>
    <t>стр77</t>
  </si>
  <si>
    <t>в нашем случае мы используем коэффициенты сезонности, задаваемые вручную пользователем в ячейках N122-N133 вкладки "Главная", и динамику заполняемости по первым пяти годам проекта, задаваемую в ячейках N66-N74 вкладки "Главная"</t>
  </si>
  <si>
    <t>в этом типовом блоке строк по аналогии с заданием количества продаж, описанным выше, задаются средние чеки продаж "Продукта-1" или средние стоимости продаж одной единицы "Продукта-1" для каждого месяца; в нашем случае выбран способ задания среднего чека через геометрическую прогрессию - в ячейке T86 стоит формула ссылающаяся на ячейку N57 из вкладки "Главная", где пользователь вносит вручную средний чек с одного номера в сутки.</t>
  </si>
  <si>
    <t>капитал</t>
  </si>
  <si>
    <t>здесь пользователь задает</t>
  </si>
  <si>
    <t>план-график в разрезе месяцев и статей затрат капитальные затраты  - в нашем случае на строительство и ввод в эксплуатацию вилл; после чего эти данные поставляются во вкладку "УсловияРасчеты", в строки 1140-1144 для включения капитальных затрат в общую конву расчетов финансовой модели</t>
  </si>
  <si>
    <t>ШР</t>
  </si>
  <si>
    <t>штатное расписание; после чего эти данные поставляются во вкладку "УсловияРасчеты", в строки 806-826 для включения штатного расписания в общую конву расчетов финансовой модели</t>
  </si>
  <si>
    <t>Продукт-2</t>
  </si>
  <si>
    <t>Продукт-1</t>
  </si>
  <si>
    <t>Общий переменный расход</t>
  </si>
  <si>
    <t>МЕТОДОЛОГИЯ</t>
  </si>
  <si>
    <t>+7(985)201-6607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</si>
</sst>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7">
    <numFmt numFmtId="41" formatCode="_-* #,##0\ _₽_-;\-* #,##0\ _₽_-;_-* &quot;-&quot;\ _₽_-;_-@_-"/>
    <numFmt numFmtId="43" formatCode="_-* #,##0.00\ _₽_-;\-* #,##0.00\ _₽_-;_-* &quot;-&quot;??\ _₽_-;_-@_-"/>
    <numFmt numFmtId="164" formatCode="_-* #,##0.00_-;\-* #,##0.00_-;_-* &quot;-&quot;??_-;_-@_-"/>
    <numFmt numFmtId="165" formatCode="0.0%"/>
    <numFmt numFmtId="166" formatCode="#,##0.000"/>
    <numFmt numFmtId="167" formatCode="[$-419]mmmm\ yyyy;@"/>
    <numFmt numFmtId="168" formatCode="#,##0.0"/>
    <numFmt numFmtId="169" formatCode="dd/mm/yy;@"/>
    <numFmt numFmtId="170" formatCode="_-* #,##0.00_р_._-;\-* #,##0.00_р_._-;_-* &quot;-&quot;??_р_._-;_-@_-"/>
    <numFmt numFmtId="171" formatCode="#,##0.0\ ;\(#,##0.0\)"/>
    <numFmt numFmtId="172" formatCode="_(&quot;$&quot;* #,##0_);_(&quot;$&quot;* \(#,##0\);_(&quot;$&quot;* &quot;-&quot;_);_(@_)"/>
    <numFmt numFmtId="173" formatCode="_(&quot;$&quot;* #,##0.00_);_(&quot;$&quot;* \(#,##0.00\);_(&quot;$&quot;* &quot;-&quot;??_);_(@_)"/>
    <numFmt numFmtId="174" formatCode="@&quot; ($)&quot;"/>
    <numFmt numFmtId="175" formatCode="@&quot; (%)&quot;"/>
    <numFmt numFmtId="176" formatCode="@&quot; (£)&quot;"/>
    <numFmt numFmtId="177" formatCode="@&quot; (¥)&quot;"/>
    <numFmt numFmtId="178" formatCode="@&quot; (€)&quot;"/>
    <numFmt numFmtId="179" formatCode="@&quot; (x)&quot;"/>
    <numFmt numFmtId="180" formatCode="0.0_)\%;\(0.0\)\%;0.0_)\%;@_)_%"/>
    <numFmt numFmtId="181" formatCode="#,##0.0_)_%;\(#,##0.0\)_%;0.0_)_%;@_)_%"/>
    <numFmt numFmtId="182" formatCode="#,##0.0_x;\(#,##0.0\)_x;0.0_x;@_x"/>
    <numFmt numFmtId="183" formatCode="#,##0.0_x_x;\(#,##0.0\)_x_x;0.0_x_x;@_x_x"/>
    <numFmt numFmtId="184" formatCode="#,##0.0_x_x_x;\(#,##0.0\)_x_x_x;0.0_x_x_x;@_x_x_x"/>
    <numFmt numFmtId="185" formatCode="#,##0.0_x_x_x_x;\(#,##0.0\)_x_x_x_x;0.0_x_x_x_x;@_x_x_x_x"/>
    <numFmt numFmtId="186" formatCode="#,##0.0_x_x_x_x_x_x;\(#,##0.0\)_x_x_x_x_x_x;0.0_x_x_x_x_x_x;@_x_x_x_x_x_x"/>
    <numFmt numFmtId="187" formatCode="#,##0.0_x_x_x_x_x_x_x;\(#,##0.0\)_x_x_x_x_x_x_x;0.0_x_x_x_x_x_x_x;@_x_x_x_x_x_x_x"/>
    <numFmt numFmtId="188" formatCode="#,##0.0_x_x_x_x_x_x_x_x;\(#,##0.0\)_x_x_x_x_x_x_x_x;0.0_x_x_x_x_x_x_x_x;@_x_x_x_x_x_x_x_x"/>
    <numFmt numFmtId="189" formatCode="#,##0.00_x;\(#,##0.00\)_x;0.00_x;@_x"/>
    <numFmt numFmtId="190" formatCode="#,##0.00_x_x;\(#,##0.00\)_x_x;0_x_x;@_x_x"/>
    <numFmt numFmtId="191" formatCode="#,##0.00_x_x_x;\(#,##0.00\)_x_x_x;0.00_x_x_x;@_x_x_x"/>
    <numFmt numFmtId="192" formatCode="#,##0.00_x_x_x_x;\(#,##0.00\)_x_x_x_x;0.00_x_x_x_x;@_x_x_x_x"/>
    <numFmt numFmtId="193" formatCode="#,##0.00_x_x_x_x_x_x_x;\(#,##0.00\)_x_x_x_x_x_x_x;0.00_x_x_x_x_x_x_x;@_x_x_x_x_x_x_x"/>
    <numFmt numFmtId="194" formatCode="#,##0.00_x_x_x_x_x_x_x_x;\(#,##0.00\)_x_x_x_x_x_x_x_x;0.00_x_x_x_x_x_x_x_x;@_x_x_x_x_x_x_x_x"/>
    <numFmt numFmtId="195" formatCode="#,##0.00_x_x_x_x_x_x_x_x_x;\(#,##0.00\)_x_x_x_x_x_x_x_x_x;0.00_x_x_x_x_x_x_x_x_x;@_x_x_x_x_x_x_x_x_x"/>
    <numFmt numFmtId="196" formatCode="#,##0_x;\(#,##0\)_x;0_x;@_x"/>
    <numFmt numFmtId="197" formatCode="#,##0_x_x;\(#,##0\)_x_x;0_x_x;@_x_x"/>
    <numFmt numFmtId="198" formatCode="#,##0_x_x_x;\(#,##0\)_x_x_x;0_x_x_x;@_x_x_x"/>
    <numFmt numFmtId="199" formatCode="#,##0_x_x_x_x;\(#,##0\)_x_x_x_x;0_x_x_x_x;@_x_x_x_x"/>
    <numFmt numFmtId="200" formatCode="#,##0_x_x_x_x_x_x;\(#,##0\)_x_x_x_x_x_x;0_x_x_x_x_x_x;@_x_x_x_x_x_x"/>
    <numFmt numFmtId="201" formatCode="#,##0_x_x_x_x_x_x_X;\(#,##0\)_x_x_x_x_x_x_x;0_x_x_x_x_x_x_x;@_x_x_x_x_x_x_x"/>
    <numFmt numFmtId="202" formatCode="#,##0.0_);\(#,##0.0\);#,##0.0_);@_)"/>
    <numFmt numFmtId="203" formatCode="#,##0.0_);\(#,##0.0\)"/>
    <numFmt numFmtId="204" formatCode="&quot;$&quot;_(#,##0.00_);&quot;$&quot;\(#,##0.00\);&quot;$&quot;_(0.00_);@_)"/>
    <numFmt numFmtId="205" formatCode="&quot;£&quot;_(#,##0.00_);&quot;£&quot;\(#,##0.00\);&quot;£&quot;_(0.00_);@_)"/>
    <numFmt numFmtId="206" formatCode="&quot;$&quot;_(#,##0.00_);&quot;$&quot;\(#,##0.00\)"/>
    <numFmt numFmtId="207" formatCode="&quot;£&quot;_(#,##0.00_);&quot;£&quot;\(#,##0.00\)"/>
    <numFmt numFmtId="208" formatCode="#,##0.00_);\(#,##0.00\);0.00_);@_)"/>
    <numFmt numFmtId="209" formatCode="\€_(#,##0.00_);\€\(#,##0.00\);\€_(0.00_);@_)"/>
    <numFmt numFmtId="210" formatCode="#,##0_)\x;\(#,##0\)\x;0_)\x;@_)_x"/>
    <numFmt numFmtId="211" formatCode="#,##0.0_)\x;\(#,##0.0\)\x"/>
    <numFmt numFmtId="212" formatCode="#,##0_)_x;\(#,##0\)_x;0_)_x;@_)_x"/>
    <numFmt numFmtId="213" formatCode="#,##0.0_)_x;\(#,##0.0\)_x"/>
    <numFmt numFmtId="214" formatCode="0.0_)\%;\(0.0\)\%"/>
    <numFmt numFmtId="215" formatCode="#,##0.0_)_%;\(#,##0.0\)_%"/>
    <numFmt numFmtId="216" formatCode="#.##0\.00"/>
    <numFmt numFmtId="217" formatCode="#\.00"/>
    <numFmt numFmtId="218" formatCode="\$#\.00"/>
    <numFmt numFmtId="219" formatCode="#,##0_ ;\-#,##0\ "/>
    <numFmt numFmtId="220" formatCode="_(* #,##0_);_(* \(#,##0\);_(* &quot;-&quot;??_);_(@_)"/>
    <numFmt numFmtId="221" formatCode="#,##0;[Red]#,##0"/>
    <numFmt numFmtId="222" formatCode="&quot;\&quot;#,##0;[Red]\-&quot;\&quot;#,##0"/>
    <numFmt numFmtId="223" formatCode="\£#,##0_);\(\£#,##0\)"/>
    <numFmt numFmtId="224" formatCode="_-* #,##0\ _K_č_-;\-* #,##0\ _K_č_-;_-* &quot;-&quot;\ _K_č_-;_-@_-"/>
    <numFmt numFmtId="225" formatCode="&quot;error&quot;;&quot;error&quot;;&quot;OK&quot;;&quot;  &quot;@"/>
    <numFmt numFmtId="226" formatCode="_-* #,##0.00\ _K_č_-;\-* #,##0.00\ _K_č_-;_-* &quot;-&quot;??\ _K_č_-;_-@_-"/>
    <numFmt numFmtId="227" formatCode="_-* #,##0\ _F_B_-;\-* #,##0\ _F_B_-;_-* &quot;-&quot;\ _F_B_-;_-@_-"/>
    <numFmt numFmtId="228" formatCode="_-* #,##0\ &quot;FB&quot;_-;\-* #,##0\ &quot;FB&quot;_-;_-* &quot;-&quot;\ &quot;FB&quot;_-;_-@_-"/>
    <numFmt numFmtId="229" formatCode="_(* #,##0.00_);[Red]_(* \(#,##0.00\);_(* &quot;-&quot;??_);_(@_)"/>
    <numFmt numFmtId="230" formatCode="_-* #,##0.00\ &quot;FB&quot;_-;\-* #,##0.00\ &quot;FB&quot;_-;_-* &quot;-&quot;??\ &quot;FB&quot;_-;_-@_-"/>
    <numFmt numFmtId="231" formatCode="&quot;$&quot;#,##0\ ;\(&quot;$&quot;#,##0\)"/>
    <numFmt numFmtId="232" formatCode="dd\ mmm\ yyyy_);;;&quot;  &quot;@"/>
    <numFmt numFmtId="233" formatCode="d/m/yy"/>
    <numFmt numFmtId="234" formatCode="#,##0_);\(#,##0\);&quot;- &quot;;&quot;  &quot;@"/>
    <numFmt numFmtId="235" formatCode="0.0\x"/>
    <numFmt numFmtId="236" formatCode="_-* #,##0\ _K_e_s_-;\-* #,##0\ _K_e_s_-;_-* &quot;-&quot;\ _K_e_s_-;_-@_-"/>
    <numFmt numFmtId="237" formatCode="_-* #,##0.00\ _K_e_s_-;\-* #,##0.00\ _K_e_s_-;_-* &quot;-&quot;??\ _K_e_s_-;_-@_-"/>
    <numFmt numFmtId="238" formatCode="_([$€-2]* #,##0.00_);_([$€-2]* \(#,##0.00\);_([$€-2]* &quot;-&quot;??_)"/>
    <numFmt numFmtId="239" formatCode="_-* #,##0.00\ _F_B_-;\-* #,##0.00\ _F_B_-;_-* &quot;-&quot;??\ _F_B_-;_-@_-"/>
    <numFmt numFmtId="240" formatCode="#,##0.0000_);\(#,##0.0000\);&quot;- &quot;;&quot;  &quot;@"/>
    <numFmt numFmtId="241" formatCode="#,##0;[Red]\(#,##0\)"/>
    <numFmt numFmtId="242" formatCode="#,##0.0;[Red]\(#,##0.0\)"/>
    <numFmt numFmtId="243" formatCode="#,##0.00;[Red]\(#,##0.00\)"/>
    <numFmt numFmtId="244" formatCode="#,##0.000;[Red]\(#,##0.000\)"/>
    <numFmt numFmtId="245" formatCode="#,##0.0_);[Red]\(#,##0.0\)"/>
    <numFmt numFmtId="246" formatCode="_-* #,##0_-;_-* #,##0\-;_-* &quot;-&quot;_-;_-@_-"/>
    <numFmt numFmtId="247" formatCode="_-* #,##0.00_-;_-* #,##0.00\-;_-* &quot;-&quot;??_-;_-@_-"/>
    <numFmt numFmtId="248" formatCode="[Red]General"/>
    <numFmt numFmtId="249" formatCode="_-* #,##0.00\ &quot;Kč&quot;_-;\-* #,##0.00\ &quot;Kč&quot;_-;_-* &quot;-&quot;??\ &quot;Kč&quot;_-;_-@_-"/>
    <numFmt numFmtId="250" formatCode="_-* #,##0\ _$_-;\-* #,##0\ _$_-;_-* &quot;-&quot;\ _$_-;_-@_-"/>
    <numFmt numFmtId="251" formatCode="_-* #,##0.00\ _$_-;\-* #,##0.00\ _$_-;_-* &quot;-&quot;??\ _$_-;_-@_-"/>
    <numFmt numFmtId="252" formatCode="_-* #,##0.00\ &quot;Kes&quot;_-;\-* #,##0.00\ &quot;Kes&quot;_-;_-* &quot;-&quot;??\ &quot;Kes&quot;_-;_-@_-"/>
    <numFmt numFmtId="253" formatCode="_-* #,##0\ &quot;$&quot;_-;\-* #,##0\ &quot;$&quot;_-;_-* &quot;-&quot;\ &quot;$&quot;_-;_-@_-"/>
    <numFmt numFmtId="254" formatCode="_-* #,##0.00\ &quot;$&quot;_-;\-* #,##0.00\ &quot;$&quot;_-;_-* &quot;-&quot;??\ &quot;$&quot;_-;_-@_-"/>
    <numFmt numFmtId="255" formatCode="_(* #,##0.000_);[Red]_(* \(#,##0.000\);_(* &quot;-&quot;??_);_(@_)"/>
    <numFmt numFmtId="256" formatCode="&quot;$&quot;#,##0.0_);\(&quot;$&quot;#,##0.0\)"/>
    <numFmt numFmtId="257" formatCode="0.00\x"/>
    <numFmt numFmtId="258" formatCode="0.0000"/>
    <numFmt numFmtId="259" formatCode="#,##0______;;&quot;------------      &quot;"/>
    <numFmt numFmtId="260" formatCode="#,##0.000%;\-#,##0.000%;\-\%"/>
    <numFmt numFmtId="261" formatCode="#,##0.000;\-#,##0.000;\-\ "/>
    <numFmt numFmtId="262" formatCode=";;;"/>
    <numFmt numFmtId="263" formatCode="0_)"/>
    <numFmt numFmtId="264" formatCode="0_);\-0_);"/>
    <numFmt numFmtId="265" formatCode="General_)"/>
    <numFmt numFmtId="266" formatCode="#,##0_)"/>
    <numFmt numFmtId="267" formatCode="[$$-409]#,##0"/>
    <numFmt numFmtId="268" formatCode="_-&quot;F&quot;\ * #,##0_-;_-&quot;F&quot;\ * #,##0\-;_-&quot;F&quot;\ * &quot;-&quot;_-;_-@_-"/>
    <numFmt numFmtId="269" formatCode="_-&quot;F&quot;\ * #,##0.00_-;_-&quot;F&quot;\ * #,##0.00\-;_-&quot;F&quot;\ * &quot;-&quot;??_-;_-@_-"/>
    <numFmt numFmtId="270" formatCode="&quot;$&quot;#,##0_);[Red]\(&quot;$&quot;#,##0\)"/>
    <numFmt numFmtId="271" formatCode="&quot;$&quot;#,##0.00_);[Red]\(&quot;$&quot;#,##0.00\)"/>
    <numFmt numFmtId="272" formatCode="0.00_)"/>
    <numFmt numFmtId="273" formatCode="\¥#,##0_);\(\¥#,##0\)"/>
    <numFmt numFmtId="274" formatCode=";;&quot;zero&quot;;&quot;  &quot;@"/>
    <numFmt numFmtId="275" formatCode="_-* #,##0&quot;р.&quot;_-;\-* #,##0&quot;р.&quot;_-;_-* &quot;-&quot;&quot;р.&quot;_-;_-@_-"/>
    <numFmt numFmtId="276" formatCode="_-* #,##0.00&quot;р.&quot;_-;\-* #,##0.00&quot;р.&quot;_-;_-* &quot;-&quot;??&quot;р.&quot;_-;_-@_-"/>
    <numFmt numFmtId="277" formatCode="_(&quot;р.&quot;* #,##0.00_);_(&quot;р.&quot;* \(#,##0.00\);_(&quot;р.&quot;* &quot;-&quot;??_);_(@_)"/>
    <numFmt numFmtId="278" formatCode="_-* #,##0.00\ &quot;р.&quot;_-;_-* \-#,##0.00\ &quot;р.&quot;;_-* &quot;-&quot;??\ &quot;р.&quot;_-;_-@_-"/>
    <numFmt numFmtId="279" formatCode="#,##0&quot;р.&quot;;[Red]#,##0&quot;р.&quot;"/>
    <numFmt numFmtId="280" formatCode="#,##0.00&quot;р.&quot;;\-#,##0.00&quot;р.&quot;"/>
    <numFmt numFmtId="281" formatCode="#,##0\т"/>
    <numFmt numFmtId="282" formatCode="_-* #,##0_р_._-;\-* #,##0_р_._-;_-* &quot;-&quot;_р_._-;_-@_-"/>
    <numFmt numFmtId="283" formatCode="_-* #,##0.00\ _đ_._-;\-* #,##0.00\ _đ_._-;_-* &quot;-&quot;??\ _đ_._-;_-@_-"/>
    <numFmt numFmtId="284" formatCode="_(* #,##0.0_);_(* \(#,##0.0\);_(* &quot;-&quot;??_);_(@_)"/>
    <numFmt numFmtId="285" formatCode="#,##0.0_ ;[Red]\-#,##0.0\ "/>
    <numFmt numFmtId="286" formatCode="%#\.00"/>
    <numFmt numFmtId="287" formatCode="#,##0.0000"/>
    <numFmt numFmtId="288" formatCode="[$-419]mmmm;@"/>
  </numFmts>
  <fonts count="290">
    <font>
      <sz val="11"/>
      <color theme="1"/>
      <name val="Calibri"/>
      <family val="2"/>
      <charset val="204"/>
      <scheme val="minor"/>
    </font>
    <font>
      <sz val="9"/>
      <color theme="1"/>
      <name val="Calibri"/>
      <family val="2"/>
      <charset val="204"/>
      <scheme val="minor"/>
    </font>
    <font>
      <b/>
      <sz val="9"/>
      <color theme="1"/>
      <name val="Calibri"/>
      <family val="2"/>
      <charset val="204"/>
      <scheme val="minor"/>
    </font>
    <font>
      <b/>
      <sz val="9"/>
      <color rgb="FFFF0000"/>
      <name val="Calibri"/>
      <family val="2"/>
      <charset val="204"/>
      <scheme val="minor"/>
    </font>
    <font>
      <b/>
      <sz val="9"/>
      <name val="Calibri"/>
      <family val="2"/>
      <charset val="204"/>
      <scheme val="minor"/>
    </font>
    <font>
      <b/>
      <sz val="9"/>
      <color theme="0" tint="-0.249977111117893"/>
      <name val="Calibri"/>
      <family val="2"/>
      <charset val="204"/>
      <scheme val="minor"/>
    </font>
    <font>
      <b/>
      <sz val="9"/>
      <color theme="0"/>
      <name val="Calibri"/>
      <family val="2"/>
      <charset val="204"/>
      <scheme val="minor"/>
    </font>
    <font>
      <b/>
      <sz val="9"/>
      <color theme="1" tint="0.499984740745262"/>
      <name val="Calibri"/>
      <family val="2"/>
      <charset val="204"/>
      <scheme val="minor"/>
    </font>
    <font>
      <i/>
      <sz val="9"/>
      <color theme="1"/>
      <name val="Calibri"/>
      <family val="2"/>
      <charset val="204"/>
      <scheme val="minor"/>
    </font>
    <font>
      <b/>
      <i/>
      <sz val="9"/>
      <color rgb="FFFF0000"/>
      <name val="Calibri"/>
      <family val="2"/>
      <charset val="204"/>
      <scheme val="minor"/>
    </font>
    <font>
      <b/>
      <i/>
      <sz val="9"/>
      <color theme="1"/>
      <name val="Calibri"/>
      <family val="2"/>
      <charset val="204"/>
      <scheme val="minor"/>
    </font>
    <font>
      <b/>
      <sz val="9"/>
      <color theme="5" tint="-0.499984740745262"/>
      <name val="Calibri"/>
      <family val="2"/>
      <charset val="204"/>
      <scheme val="minor"/>
    </font>
    <font>
      <b/>
      <i/>
      <sz val="9"/>
      <color theme="5" tint="-0.499984740745262"/>
      <name val="Calibri"/>
      <family val="2"/>
      <charset val="204"/>
      <scheme val="minor"/>
    </font>
    <font>
      <sz val="9"/>
      <color theme="0" tint="-0.249977111117893"/>
      <name val="Calibri"/>
      <family val="2"/>
      <charset val="204"/>
      <scheme val="minor"/>
    </font>
    <font>
      <b/>
      <sz val="9"/>
      <color rgb="FFC00000"/>
      <name val="Calibri"/>
      <family val="2"/>
      <charset val="204"/>
      <scheme val="minor"/>
    </font>
    <font>
      <sz val="9"/>
      <color theme="0"/>
      <name val="Calibri"/>
      <family val="2"/>
      <charset val="204"/>
      <scheme val="minor"/>
    </font>
    <font>
      <i/>
      <sz val="9"/>
      <color theme="0"/>
      <name val="Calibri"/>
      <family val="2"/>
      <charset val="204"/>
      <scheme val="minor"/>
    </font>
    <font>
      <b/>
      <i/>
      <sz val="9"/>
      <color theme="0"/>
      <name val="Calibri"/>
      <family val="2"/>
      <charset val="204"/>
      <scheme val="minor"/>
    </font>
    <font>
      <b/>
      <sz val="11"/>
      <color theme="0"/>
      <name val="Calibri"/>
      <family val="2"/>
      <charset val="204"/>
      <scheme val="minor"/>
    </font>
    <font>
      <b/>
      <sz val="11"/>
      <color theme="1"/>
      <name val="Calibri"/>
      <family val="2"/>
      <charset val="204"/>
      <scheme val="minor"/>
    </font>
    <font>
      <sz val="11"/>
      <name val="Calibri"/>
      <family val="2"/>
      <charset val="204"/>
    </font>
    <font>
      <b/>
      <sz val="11"/>
      <name val="Calibri"/>
      <family val="2"/>
      <charset val="204"/>
    </font>
    <font>
      <b/>
      <sz val="11"/>
      <name val="Calibri"/>
      <family val="2"/>
      <charset val="204"/>
    </font>
    <font>
      <sz val="8"/>
      <color theme="1" tint="0.499984740745262"/>
      <name val="Calibri"/>
      <family val="2"/>
      <charset val="204"/>
      <scheme val="minor"/>
    </font>
    <font>
      <sz val="9"/>
      <name val="Calibri"/>
      <family val="2"/>
      <charset val="204"/>
      <scheme val="minor"/>
    </font>
    <font>
      <b/>
      <sz val="11"/>
      <color rgb="FFFFFFFF"/>
      <name val="Calibri"/>
      <family val="2"/>
      <charset val="204"/>
    </font>
    <font>
      <i/>
      <sz val="9"/>
      <name val="Calibri"/>
      <family val="2"/>
      <charset val="204"/>
    </font>
    <font>
      <sz val="9"/>
      <name val="Calibri"/>
      <family val="2"/>
      <charset val="204"/>
    </font>
    <font>
      <sz val="9"/>
      <color rgb="FFFF0000"/>
      <name val="Calibri"/>
      <family val="2"/>
      <charset val="204"/>
      <scheme val="minor"/>
    </font>
    <font>
      <b/>
      <i/>
      <sz val="9"/>
      <name val="Calibri"/>
      <family val="2"/>
      <charset val="204"/>
    </font>
    <font>
      <b/>
      <sz val="9"/>
      <name val="Calibri"/>
      <family val="2"/>
      <charset val="204"/>
    </font>
    <font>
      <sz val="9"/>
      <color theme="1" tint="0.499984740745262"/>
      <name val="Calibri"/>
      <family val="2"/>
      <charset val="204"/>
      <scheme val="minor"/>
    </font>
    <font>
      <sz val="8"/>
      <color theme="0"/>
      <name val="Calibri"/>
      <family val="2"/>
      <charset val="204"/>
      <scheme val="minor"/>
    </font>
    <font>
      <b/>
      <sz val="10"/>
      <color rgb="FFC00000"/>
      <name val="Calibri"/>
      <family val="2"/>
      <charset val="204"/>
      <scheme val="minor"/>
    </font>
    <font>
      <b/>
      <sz val="10"/>
      <color rgb="FFC00000"/>
      <name val="Calibri"/>
      <family val="2"/>
      <charset val="204"/>
    </font>
    <font>
      <sz val="10"/>
      <color rgb="FFC00000"/>
      <name val="Calibri"/>
      <family val="2"/>
      <charset val="204"/>
      <scheme val="minor"/>
    </font>
    <font>
      <sz val="9"/>
      <color theme="1"/>
      <name val="Calibri"/>
      <family val="2"/>
      <scheme val="minor"/>
    </font>
    <font>
      <b/>
      <sz val="9"/>
      <color theme="0"/>
      <name val="Calibri"/>
      <family val="2"/>
      <charset val="204"/>
    </font>
    <font>
      <b/>
      <sz val="9"/>
      <color theme="9" tint="-0.499984740745262"/>
      <name val="Calibri"/>
      <family val="2"/>
      <charset val="204"/>
      <scheme val="minor"/>
    </font>
    <font>
      <b/>
      <sz val="9"/>
      <color theme="1" tint="0.34998626667073579"/>
      <name val="Calibri"/>
      <family val="2"/>
      <charset val="204"/>
      <scheme val="minor"/>
    </font>
    <font>
      <sz val="9"/>
      <color theme="1" tint="0.34998626667073579"/>
      <name val="Calibri"/>
      <family val="2"/>
      <charset val="204"/>
      <scheme val="minor"/>
    </font>
    <font>
      <i/>
      <sz val="9"/>
      <color theme="1" tint="0.34998626667073579"/>
      <name val="Calibri"/>
      <family val="2"/>
      <charset val="204"/>
      <scheme val="minor"/>
    </font>
    <font>
      <sz val="8"/>
      <color theme="1"/>
      <name val="Calibri"/>
      <family val="2"/>
      <charset val="204"/>
      <scheme val="minor"/>
    </font>
    <font>
      <i/>
      <sz val="8"/>
      <color theme="1" tint="0.34998626667073579"/>
      <name val="Calibri"/>
      <family val="2"/>
      <charset val="204"/>
      <scheme val="minor"/>
    </font>
    <font>
      <sz val="8"/>
      <color theme="1" tint="0.34998626667073579"/>
      <name val="Calibri"/>
      <family val="2"/>
      <charset val="204"/>
      <scheme val="minor"/>
    </font>
    <font>
      <b/>
      <sz val="8"/>
      <color rgb="FFFF0000"/>
      <name val="Calibri"/>
      <family val="2"/>
      <charset val="204"/>
      <scheme val="minor"/>
    </font>
    <font>
      <b/>
      <i/>
      <sz val="8"/>
      <color rgb="FFFF0000"/>
      <name val="Calibri"/>
      <family val="2"/>
      <charset val="204"/>
      <scheme val="minor"/>
    </font>
    <font>
      <b/>
      <sz val="8"/>
      <color theme="1"/>
      <name val="Calibri"/>
      <family val="2"/>
      <charset val="204"/>
      <scheme val="minor"/>
    </font>
    <font>
      <b/>
      <sz val="8"/>
      <color theme="5" tint="-0.499984740745262"/>
      <name val="Calibri"/>
      <family val="2"/>
      <charset val="204"/>
      <scheme val="minor"/>
    </font>
    <font>
      <i/>
      <sz val="8"/>
      <color rgb="FFC00000"/>
      <name val="Calibri"/>
      <family val="2"/>
      <charset val="204"/>
      <scheme val="minor"/>
    </font>
    <font>
      <b/>
      <sz val="8"/>
      <name val="Calibri"/>
      <family val="2"/>
      <charset val="204"/>
      <scheme val="minor"/>
    </font>
    <font>
      <i/>
      <sz val="9"/>
      <color rgb="FFC00000"/>
      <name val="Calibri"/>
      <family val="2"/>
      <charset val="204"/>
      <scheme val="minor"/>
    </font>
    <font>
      <i/>
      <sz val="8"/>
      <color theme="1"/>
      <name val="Calibri"/>
      <family val="2"/>
      <charset val="204"/>
      <scheme val="minor"/>
    </font>
    <font>
      <b/>
      <sz val="9"/>
      <color theme="0" tint="-0.499984740745262"/>
      <name val="Calibri"/>
      <family val="2"/>
      <charset val="204"/>
      <scheme val="minor"/>
    </font>
    <font>
      <b/>
      <i/>
      <sz val="9"/>
      <name val="Calibri"/>
      <family val="2"/>
      <charset val="204"/>
      <scheme val="minor"/>
    </font>
    <font>
      <b/>
      <i/>
      <sz val="9"/>
      <color theme="1" tint="0.499984740745262"/>
      <name val="Calibri"/>
      <family val="2"/>
      <charset val="204"/>
      <scheme val="minor"/>
    </font>
    <font>
      <b/>
      <i/>
      <sz val="9"/>
      <color theme="0" tint="-0.499984740745262"/>
      <name val="Calibri"/>
      <family val="2"/>
      <charset val="204"/>
      <scheme val="minor"/>
    </font>
    <font>
      <b/>
      <i/>
      <sz val="8"/>
      <color theme="0" tint="-0.499984740745262"/>
      <name val="Calibri"/>
      <family val="2"/>
      <charset val="204"/>
      <scheme val="minor"/>
    </font>
    <font>
      <b/>
      <sz val="8"/>
      <color theme="0" tint="-0.249977111117893"/>
      <name val="Calibri"/>
      <family val="2"/>
      <charset val="204"/>
      <scheme val="minor"/>
    </font>
    <font>
      <b/>
      <sz val="8"/>
      <color rgb="FFC00000"/>
      <name val="Calibri"/>
      <family val="2"/>
      <charset val="204"/>
      <scheme val="minor"/>
    </font>
    <font>
      <b/>
      <i/>
      <sz val="8"/>
      <color rgb="FFC00000"/>
      <name val="Calibri"/>
      <family val="2"/>
      <charset val="204"/>
      <scheme val="minor"/>
    </font>
    <font>
      <b/>
      <i/>
      <sz val="8"/>
      <color theme="1" tint="0.499984740745262"/>
      <name val="Calibri"/>
      <family val="2"/>
      <charset val="204"/>
      <scheme val="minor"/>
    </font>
    <font>
      <b/>
      <sz val="8"/>
      <color theme="0"/>
      <name val="Calibri"/>
      <family val="2"/>
      <charset val="204"/>
      <scheme val="minor"/>
    </font>
    <font>
      <i/>
      <sz val="9"/>
      <color theme="5" tint="-0.499984740745262"/>
      <name val="Calibri"/>
      <family val="2"/>
      <charset val="204"/>
      <scheme val="minor"/>
    </font>
    <font>
      <sz val="9"/>
      <color theme="5" tint="-0.499984740745262"/>
      <name val="Calibri"/>
      <family val="2"/>
      <charset val="204"/>
      <scheme val="minor"/>
    </font>
    <font>
      <b/>
      <i/>
      <sz val="9"/>
      <color theme="5" tint="-0.249977111117893"/>
      <name val="Calibri"/>
      <family val="2"/>
      <charset val="204"/>
      <scheme val="minor"/>
    </font>
    <font>
      <sz val="8"/>
      <color rgb="FFFF0000"/>
      <name val="Calibri"/>
      <family val="2"/>
      <charset val="204"/>
      <scheme val="minor"/>
    </font>
    <font>
      <sz val="8"/>
      <name val="Calibri"/>
      <family val="2"/>
      <charset val="204"/>
      <scheme val="minor"/>
    </font>
    <font>
      <b/>
      <sz val="8"/>
      <color theme="1" tint="0.499984740745262"/>
      <name val="Calibri"/>
      <family val="2"/>
      <charset val="204"/>
      <scheme val="minor"/>
    </font>
    <font>
      <sz val="9"/>
      <color rgb="FFC00000"/>
      <name val="Calibri"/>
      <family val="2"/>
      <charset val="204"/>
      <scheme val="minor"/>
    </font>
    <font>
      <sz val="10"/>
      <color rgb="FFFF0000"/>
      <name val="Calibri"/>
      <family val="2"/>
      <charset val="204"/>
      <scheme val="minor"/>
    </font>
    <font>
      <b/>
      <i/>
      <sz val="10"/>
      <color theme="1"/>
      <name val="Calibri"/>
      <family val="2"/>
      <charset val="204"/>
      <scheme val="minor"/>
    </font>
    <font>
      <b/>
      <i/>
      <sz val="10"/>
      <name val="Calibri"/>
      <family val="2"/>
      <charset val="204"/>
    </font>
    <font>
      <i/>
      <sz val="10"/>
      <color theme="1"/>
      <name val="Calibri"/>
      <family val="2"/>
      <charset val="204"/>
      <scheme val="minor"/>
    </font>
    <font>
      <b/>
      <sz val="9"/>
      <color rgb="FFC00000"/>
      <name val="Calibri"/>
      <family val="2"/>
      <charset val="204"/>
    </font>
    <font>
      <sz val="11"/>
      <color theme="1"/>
      <name val="Calibri"/>
      <family val="2"/>
      <charset val="204"/>
      <scheme val="minor"/>
    </font>
    <font>
      <sz val="11"/>
      <color indexed="8"/>
      <name val="Calibri"/>
      <family val="2"/>
      <charset val="204"/>
    </font>
    <font>
      <b/>
      <sz val="11"/>
      <color indexed="8"/>
      <name val="Calibri"/>
      <family val="2"/>
      <charset val="204"/>
    </font>
    <font>
      <sz val="10"/>
      <color indexed="8"/>
      <name val="Trebuchet MS"/>
      <family val="2"/>
      <charset val="204"/>
    </font>
    <font>
      <sz val="11"/>
      <color indexed="8"/>
      <name val="Calibri"/>
      <family val="2"/>
    </font>
    <font>
      <sz val="10"/>
      <color indexed="8"/>
      <name val="Arial"/>
      <family val="2"/>
      <charset val="204"/>
    </font>
    <font>
      <b/>
      <sz val="10"/>
      <name val="Arial"/>
      <family val="2"/>
      <charset val="204"/>
    </font>
    <font>
      <sz val="11"/>
      <color theme="1"/>
      <name val="Calibri"/>
      <family val="2"/>
      <scheme val="minor"/>
    </font>
    <font>
      <sz val="9"/>
      <name val="Arial"/>
      <family val="2"/>
    </font>
    <font>
      <sz val="10"/>
      <name val="Book Antiqua"/>
      <family val="1"/>
      <charset val="204"/>
    </font>
    <font>
      <sz val="10"/>
      <name val="Arial"/>
      <family val="2"/>
      <charset val="204"/>
    </font>
    <font>
      <sz val="10"/>
      <name val="Arial"/>
      <family val="2"/>
    </font>
    <font>
      <sz val="10"/>
      <name val="Courier"/>
      <family val="3"/>
    </font>
    <font>
      <sz val="10"/>
      <name val="Courier"/>
      <family val="1"/>
      <charset val="204"/>
    </font>
    <font>
      <sz val="10"/>
      <name val="Helv"/>
      <charset val="204"/>
    </font>
    <font>
      <sz val="10"/>
      <name val="Arial Cyr"/>
      <family val="2"/>
      <charset val="204"/>
    </font>
    <font>
      <sz val="10"/>
      <name val="Helv"/>
    </font>
    <font>
      <sz val="10"/>
      <name val="Arial Cyr"/>
      <charset val="204"/>
    </font>
    <font>
      <sz val="10"/>
      <name val="Courier New"/>
      <family val="3"/>
    </font>
    <font>
      <b/>
      <sz val="22"/>
      <color indexed="18"/>
      <name val="Arial"/>
      <family val="2"/>
    </font>
    <font>
      <b/>
      <sz val="22"/>
      <color indexed="18"/>
      <name val="Arial"/>
      <family val="2"/>
      <charset val="204"/>
    </font>
    <font>
      <b/>
      <sz val="14"/>
      <color indexed="18"/>
      <name val="Arial"/>
      <family val="2"/>
    </font>
    <font>
      <b/>
      <sz val="14"/>
      <color indexed="18"/>
      <name val="Arial"/>
      <family val="2"/>
      <charset val="204"/>
    </font>
    <font>
      <sz val="9"/>
      <color indexed="8"/>
      <name val="Arial"/>
      <family val="2"/>
    </font>
    <font>
      <sz val="9"/>
      <color indexed="8"/>
      <name val="Arial"/>
      <family val="2"/>
      <charset val="204"/>
    </font>
    <font>
      <b/>
      <sz val="10"/>
      <color indexed="18"/>
      <name val="Arial"/>
      <family val="2"/>
    </font>
    <font>
      <b/>
      <sz val="10"/>
      <color indexed="18"/>
      <name val="Arial"/>
      <family val="2"/>
      <charset val="204"/>
    </font>
    <font>
      <b/>
      <u val="singleAccounting"/>
      <sz val="10"/>
      <color indexed="18"/>
      <name val="Arial"/>
      <family val="2"/>
      <charset val="204"/>
    </font>
    <font>
      <b/>
      <u val="singleAccounting"/>
      <sz val="10"/>
      <color indexed="18"/>
      <name val="Arial"/>
      <family val="2"/>
    </font>
    <font>
      <sz val="1"/>
      <color indexed="8"/>
      <name val="Courier"/>
      <family val="3"/>
    </font>
    <font>
      <b/>
      <sz val="1"/>
      <color indexed="8"/>
      <name val="Courier"/>
      <family val="3"/>
    </font>
    <font>
      <sz val="8"/>
      <name val="Arial Narrow"/>
      <family val="2"/>
      <charset val="238"/>
    </font>
    <font>
      <b/>
      <i/>
      <sz val="12"/>
      <name val="Arial"/>
      <family val="2"/>
      <charset val="204"/>
    </font>
    <font>
      <b/>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1"/>
      <color indexed="8"/>
      <name val="Agency FB"/>
      <family val="2"/>
    </font>
    <font>
      <sz val="10"/>
      <color indexed="9"/>
      <name val="Arial Cyr"/>
      <family val="2"/>
      <charset val="204"/>
    </font>
    <font>
      <sz val="11"/>
      <color indexed="9"/>
      <name val="Calibri"/>
      <family val="2"/>
      <charset val="204"/>
    </font>
    <font>
      <sz val="8"/>
      <name val="Helv"/>
      <charset val="204"/>
    </font>
    <font>
      <sz val="12"/>
      <name val="Times New Roman"/>
      <family val="1"/>
      <charset val="204"/>
    </font>
    <font>
      <u/>
      <sz val="10"/>
      <color indexed="12"/>
      <name val="Arial Cyr"/>
      <charset val="204"/>
    </font>
    <font>
      <sz val="12"/>
      <name val="Arial"/>
      <family val="2"/>
    </font>
    <font>
      <sz val="12"/>
      <color indexed="12"/>
      <name val="Arial"/>
      <family val="2"/>
    </font>
    <font>
      <sz val="10"/>
      <color indexed="20"/>
      <name val="Arial Cyr"/>
      <family val="2"/>
      <charset val="204"/>
    </font>
    <font>
      <sz val="11"/>
      <color indexed="20"/>
      <name val="Calibri"/>
      <family val="2"/>
      <charset val="204"/>
    </font>
    <font>
      <b/>
      <sz val="10"/>
      <color indexed="8"/>
      <name val="Arial"/>
      <family val="2"/>
    </font>
    <font>
      <sz val="10"/>
      <color indexed="8"/>
      <name val="Tms Rmn"/>
    </font>
    <font>
      <sz val="10"/>
      <color indexed="12"/>
      <name val="Times New Roman"/>
      <family val="1"/>
    </font>
    <font>
      <b/>
      <sz val="10"/>
      <color indexed="9"/>
      <name val="Arial"/>
      <family val="2"/>
    </font>
    <font>
      <sz val="12"/>
      <name val="Tms Rmn"/>
    </font>
    <font>
      <sz val="8"/>
      <name val="Times New Roman"/>
      <family val="1"/>
    </font>
    <font>
      <u val="singleAccounting"/>
      <sz val="10"/>
      <name val="Arial"/>
      <family val="2"/>
    </font>
    <font>
      <sz val="12"/>
      <name val="±???A?"/>
      <charset val="129"/>
    </font>
    <font>
      <sz val="10"/>
      <color indexed="8"/>
      <name val="MS Sans Serif"/>
      <family val="2"/>
      <charset val="204"/>
    </font>
    <font>
      <b/>
      <sz val="10"/>
      <color indexed="52"/>
      <name val="Arial Cyr"/>
      <family val="2"/>
      <charset val="204"/>
    </font>
    <font>
      <b/>
      <sz val="11"/>
      <color indexed="52"/>
      <name val="Calibri"/>
      <family val="2"/>
      <charset val="204"/>
    </font>
    <font>
      <sz val="10"/>
      <name val="Times New Roman CE"/>
      <charset val="238"/>
    </font>
    <font>
      <b/>
      <sz val="12"/>
      <name val="Times New Roman"/>
      <family val="1"/>
    </font>
    <font>
      <b/>
      <sz val="10"/>
      <color indexed="9"/>
      <name val="Arial Cyr"/>
      <family val="2"/>
      <charset val="204"/>
    </font>
    <font>
      <b/>
      <sz val="11"/>
      <color indexed="9"/>
      <name val="Calibri"/>
      <family val="2"/>
      <charset val="204"/>
    </font>
    <font>
      <sz val="10"/>
      <name val="Arial CE"/>
      <charset val="238"/>
    </font>
    <font>
      <b/>
      <sz val="8"/>
      <name val="Arial"/>
      <family val="2"/>
      <charset val="204"/>
    </font>
    <font>
      <sz val="8"/>
      <color indexed="12"/>
      <name val="Times New Roman"/>
      <family val="1"/>
    </font>
    <font>
      <sz val="8"/>
      <name val="Palatino"/>
      <family val="1"/>
    </font>
    <font>
      <sz val="12"/>
      <color indexed="24"/>
      <name val="Arial"/>
      <family val="2"/>
      <charset val="204"/>
    </font>
    <font>
      <sz val="10"/>
      <name val="Times New Roman"/>
      <family val="1"/>
      <charset val="204"/>
    </font>
    <font>
      <b/>
      <sz val="10"/>
      <name val="Arial"/>
      <family val="2"/>
    </font>
    <font>
      <u val="doubleAccounting"/>
      <sz val="10"/>
      <name val="Arial"/>
      <family val="2"/>
    </font>
    <font>
      <sz val="10"/>
      <name val="MS Sans Serif"/>
      <family val="2"/>
      <charset val="204"/>
    </font>
    <font>
      <sz val="10"/>
      <name val="Times New Roman CE"/>
    </font>
    <font>
      <sz val="12"/>
      <name val="Tms Rmn"/>
      <charset val="204"/>
    </font>
    <font>
      <b/>
      <sz val="12"/>
      <name val="Times New Roman"/>
      <family val="1"/>
      <charset val="204"/>
    </font>
    <font>
      <b/>
      <sz val="10"/>
      <name val="Verdana"/>
      <family val="2"/>
      <charset val="204"/>
    </font>
    <font>
      <sz val="10"/>
      <name val="Verdana"/>
      <family val="2"/>
      <charset val="204"/>
    </font>
    <font>
      <b/>
      <sz val="10"/>
      <name val="Times New Roman"/>
      <family val="1"/>
      <charset val="204"/>
    </font>
    <font>
      <i/>
      <sz val="10"/>
      <color indexed="23"/>
      <name val="Arial Cyr"/>
      <family val="2"/>
      <charset val="204"/>
    </font>
    <font>
      <i/>
      <sz val="11"/>
      <color indexed="23"/>
      <name val="Calibri"/>
      <family val="2"/>
      <charset val="204"/>
    </font>
    <font>
      <i/>
      <sz val="1"/>
      <color indexed="8"/>
      <name val="Courier"/>
      <family val="3"/>
    </font>
    <font>
      <sz val="7"/>
      <name val="Palatino"/>
      <family val="1"/>
    </font>
    <font>
      <sz val="10"/>
      <color indexed="12"/>
      <name val="Arial"/>
      <family val="2"/>
    </font>
    <font>
      <sz val="10"/>
      <color indexed="17"/>
      <name val="Arial Cyr"/>
      <family val="2"/>
      <charset val="204"/>
    </font>
    <font>
      <sz val="11"/>
      <color indexed="17"/>
      <name val="Calibri"/>
      <family val="2"/>
      <charset val="204"/>
    </font>
    <font>
      <sz val="10"/>
      <color indexed="17"/>
      <name val="Times New Roman"/>
      <family val="1"/>
    </font>
    <font>
      <sz val="8"/>
      <name val="Arial"/>
      <family val="2"/>
    </font>
    <font>
      <sz val="6"/>
      <color indexed="16"/>
      <name val="Palatino"/>
      <family val="1"/>
    </font>
    <font>
      <b/>
      <sz val="12"/>
      <name val="Arial"/>
      <family val="2"/>
    </font>
    <font>
      <b/>
      <sz val="8"/>
      <name val="Palatino"/>
      <family val="1"/>
    </font>
    <font>
      <b/>
      <sz val="15"/>
      <color indexed="56"/>
      <name val="Arial Cyr"/>
      <family val="2"/>
      <charset val="204"/>
    </font>
    <font>
      <b/>
      <sz val="15"/>
      <color indexed="56"/>
      <name val="Calibri"/>
      <family val="2"/>
      <charset val="204"/>
    </font>
    <font>
      <b/>
      <sz val="13"/>
      <color indexed="56"/>
      <name val="Arial Cyr"/>
      <family val="2"/>
      <charset val="204"/>
    </font>
    <font>
      <b/>
      <sz val="13"/>
      <color indexed="56"/>
      <name val="Calibri"/>
      <family val="2"/>
      <charset val="204"/>
    </font>
    <font>
      <b/>
      <sz val="11"/>
      <color indexed="56"/>
      <name val="Arial Cyr"/>
      <family val="2"/>
      <charset val="204"/>
    </font>
    <font>
      <b/>
      <sz val="11"/>
      <color indexed="56"/>
      <name val="Calibri"/>
      <family val="2"/>
      <charset val="204"/>
    </font>
    <font>
      <sz val="12"/>
      <color indexed="24"/>
      <name val="Arial CE"/>
      <charset val="238"/>
    </font>
    <font>
      <b/>
      <sz val="12"/>
      <color indexed="24"/>
      <name val="Arial CE"/>
      <charset val="238"/>
    </font>
    <font>
      <b/>
      <i/>
      <sz val="22"/>
      <name val="Times New Roman"/>
      <family val="1"/>
      <charset val="204"/>
    </font>
    <font>
      <b/>
      <sz val="18"/>
      <name val="Times New Roman"/>
      <family val="1"/>
      <charset val="204"/>
    </font>
    <font>
      <b/>
      <sz val="14"/>
      <name val="Times New Roman"/>
      <family val="1"/>
      <charset val="204"/>
    </font>
    <font>
      <sz val="14"/>
      <name val="Times New Roman"/>
      <family val="1"/>
      <charset val="204"/>
    </font>
    <font>
      <sz val="10"/>
      <color indexed="9"/>
      <name val="Times New Roman"/>
      <family val="1"/>
    </font>
    <font>
      <sz val="10"/>
      <name val="Times New Roman Cyr"/>
    </font>
    <font>
      <sz val="10"/>
      <color indexed="62"/>
      <name val="Arial Cyr"/>
      <family val="2"/>
      <charset val="204"/>
    </font>
    <font>
      <sz val="11"/>
      <color indexed="62"/>
      <name val="Calibri"/>
      <family val="2"/>
      <charset val="204"/>
    </font>
    <font>
      <u/>
      <sz val="10"/>
      <color indexed="36"/>
      <name val="Arial Cyr"/>
      <charset val="204"/>
    </font>
    <font>
      <b/>
      <u/>
      <sz val="16"/>
      <name val="Arial"/>
      <family val="2"/>
      <charset val="204"/>
    </font>
    <font>
      <sz val="10"/>
      <color indexed="52"/>
      <name val="Arial Cyr"/>
      <family val="2"/>
      <charset val="204"/>
    </font>
    <font>
      <sz val="11"/>
      <color indexed="52"/>
      <name val="Calibri"/>
      <family val="2"/>
      <charset val="204"/>
    </font>
    <font>
      <sz val="10"/>
      <name val="Baltica"/>
    </font>
    <font>
      <sz val="12"/>
      <name val="Times New Roman"/>
      <family val="1"/>
    </font>
    <font>
      <sz val="10"/>
      <color indexed="60"/>
      <name val="Arial Cyr"/>
      <family val="2"/>
      <charset val="204"/>
    </font>
    <font>
      <sz val="11"/>
      <color indexed="60"/>
      <name val="Calibri"/>
      <family val="2"/>
      <charset val="204"/>
    </font>
    <font>
      <sz val="7"/>
      <name val="Small Fonts"/>
      <family val="2"/>
      <charset val="204"/>
    </font>
    <font>
      <sz val="8"/>
      <name val="Tahoma"/>
      <family val="2"/>
    </font>
    <font>
      <sz val="10"/>
      <name val="Geneva"/>
      <family val="2"/>
    </font>
    <font>
      <sz val="12"/>
      <name val="Times New Roman CE"/>
      <charset val="238"/>
    </font>
    <font>
      <sz val="10"/>
      <name val="Palatino"/>
      <family val="1"/>
    </font>
    <font>
      <sz val="8"/>
      <name val="Arial CE"/>
    </font>
    <font>
      <b/>
      <sz val="10"/>
      <color indexed="63"/>
      <name val="Arial Cyr"/>
      <family val="2"/>
      <charset val="204"/>
    </font>
    <font>
      <b/>
      <sz val="11"/>
      <color indexed="63"/>
      <name val="Calibri"/>
      <family val="2"/>
      <charset val="204"/>
    </font>
    <font>
      <sz val="10"/>
      <color indexed="8"/>
      <name val="Arial"/>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i/>
      <sz val="14"/>
      <name val="Times New Roman"/>
      <family val="1"/>
    </font>
    <font>
      <b/>
      <u/>
      <sz val="10"/>
      <name val="Arial"/>
      <family val="2"/>
    </font>
    <font>
      <i/>
      <sz val="12"/>
      <name val="Tms Rmn"/>
      <charset val="204"/>
    </font>
    <font>
      <sz val="8"/>
      <name val="Arial Cyr"/>
      <family val="2"/>
      <charset val="204"/>
    </font>
    <font>
      <sz val="10"/>
      <color indexed="10"/>
      <name val="Times New Roman"/>
      <family val="1"/>
    </font>
    <font>
      <sz val="9.5"/>
      <color indexed="23"/>
      <name val="Helvetica-Black"/>
    </font>
    <font>
      <b/>
      <sz val="10"/>
      <color indexed="39"/>
      <name val="Arial"/>
      <family val="2"/>
    </font>
    <font>
      <b/>
      <sz val="8"/>
      <color indexed="8"/>
      <name val="Arial"/>
      <family val="2"/>
    </font>
    <font>
      <sz val="8"/>
      <color indexed="8"/>
      <name val="Arial"/>
      <family val="2"/>
    </font>
    <font>
      <b/>
      <sz val="12"/>
      <color indexed="8"/>
      <name val="Arial"/>
      <family val="2"/>
      <charset val="204"/>
    </font>
    <font>
      <b/>
      <sz val="10"/>
      <color indexed="56"/>
      <name val="Arial"/>
      <family val="2"/>
      <charset val="204"/>
    </font>
    <font>
      <sz val="10"/>
      <color indexed="39"/>
      <name val="Arial"/>
      <family val="2"/>
    </font>
    <font>
      <sz val="19"/>
      <color indexed="48"/>
      <name val="Arial"/>
      <family val="2"/>
      <charset val="204"/>
    </font>
    <font>
      <b/>
      <sz val="12"/>
      <color indexed="56"/>
      <name val="Arial"/>
      <family val="2"/>
    </font>
    <font>
      <sz val="10"/>
      <color indexed="10"/>
      <name val="Arial"/>
      <family val="2"/>
    </font>
    <font>
      <sz val="10"/>
      <name val="Times New Roman CE"/>
      <family val="1"/>
      <charset val="238"/>
    </font>
    <font>
      <sz val="10"/>
      <name val="Tms Rmn"/>
    </font>
    <font>
      <sz val="10"/>
      <name val="Times New Roman"/>
      <family val="1"/>
    </font>
    <font>
      <b/>
      <sz val="16"/>
      <color indexed="16"/>
      <name val="Arial"/>
      <family val="2"/>
    </font>
    <font>
      <sz val="10"/>
      <name val="ZapfCalligr BT"/>
    </font>
    <font>
      <b/>
      <sz val="14"/>
      <color indexed="11"/>
      <name val="Arial CE"/>
      <family val="2"/>
      <charset val="238"/>
    </font>
    <font>
      <sz val="14"/>
      <name val="Times New Roman CE"/>
      <family val="1"/>
      <charset val="238"/>
    </font>
    <font>
      <b/>
      <sz val="14"/>
      <name val="Arial CE"/>
      <charset val="238"/>
    </font>
    <font>
      <b/>
      <sz val="14"/>
      <name val="Times New Roman CE"/>
      <family val="1"/>
      <charset val="238"/>
    </font>
    <font>
      <b/>
      <i/>
      <sz val="12"/>
      <color indexed="19"/>
      <name val="Arial CE"/>
      <family val="2"/>
      <charset val="238"/>
    </font>
    <font>
      <sz val="12"/>
      <name val="Arial CE"/>
      <family val="2"/>
      <charset val="238"/>
    </font>
    <font>
      <b/>
      <i/>
      <u/>
      <sz val="20"/>
      <color indexed="12"/>
      <name val="Arial CE"/>
      <charset val="238"/>
    </font>
    <font>
      <b/>
      <sz val="14"/>
      <color indexed="13"/>
      <name val="Arial CE"/>
      <family val="2"/>
      <charset val="238"/>
    </font>
    <font>
      <sz val="14"/>
      <color indexed="12"/>
      <name val="Arial CE"/>
      <family val="2"/>
      <charset val="238"/>
    </font>
    <font>
      <b/>
      <sz val="12"/>
      <name val="Courier New CE"/>
      <family val="3"/>
      <charset val="238"/>
    </font>
    <font>
      <b/>
      <sz val="9"/>
      <name val="Palatino"/>
      <family val="1"/>
    </font>
    <font>
      <sz val="9"/>
      <color indexed="21"/>
      <name val="Helvetica-Black"/>
    </font>
    <font>
      <b/>
      <sz val="10"/>
      <name val="Palatino"/>
      <family val="1"/>
    </font>
    <font>
      <b/>
      <sz val="8"/>
      <name val="Arial"/>
      <family val="2"/>
    </font>
    <font>
      <b/>
      <sz val="9"/>
      <name val="Arial"/>
      <family val="2"/>
    </font>
    <font>
      <b/>
      <sz val="10"/>
      <color indexed="16"/>
      <name val="Arial"/>
      <family val="2"/>
    </font>
    <font>
      <sz val="9"/>
      <name val="Helvetica-Black"/>
    </font>
    <font>
      <b/>
      <sz val="10"/>
      <name val="Times New Roman"/>
      <family val="1"/>
    </font>
    <font>
      <sz val="12"/>
      <color indexed="8"/>
      <name val="Palatino"/>
      <family val="1"/>
    </font>
    <font>
      <sz val="11"/>
      <color indexed="8"/>
      <name val="Helvetica-Black"/>
    </font>
    <font>
      <b/>
      <sz val="18"/>
      <color indexed="56"/>
      <name val="Cambria"/>
      <family val="2"/>
      <charset val="204"/>
    </font>
    <font>
      <b/>
      <sz val="10"/>
      <color indexed="8"/>
      <name val="Arial Cyr"/>
      <family val="2"/>
      <charset val="204"/>
    </font>
    <font>
      <u/>
      <sz val="8"/>
      <color indexed="8"/>
      <name val="Arial"/>
      <family val="2"/>
    </font>
    <font>
      <sz val="10"/>
      <color indexed="10"/>
      <name val="Arial Cyr"/>
      <family val="2"/>
      <charset val="204"/>
    </font>
    <font>
      <sz val="11"/>
      <color indexed="10"/>
      <name val="Calibri"/>
      <family val="2"/>
      <charset val="204"/>
    </font>
    <font>
      <b/>
      <i/>
      <sz val="8"/>
      <name val="Helv"/>
    </font>
    <font>
      <sz val="11"/>
      <color indexed="62"/>
      <name val="Agency FB"/>
      <family val="2"/>
    </font>
    <font>
      <b/>
      <sz val="8"/>
      <name val="Arial Cyr"/>
      <family val="2"/>
      <charset val="204"/>
    </font>
    <font>
      <b/>
      <sz val="11"/>
      <color indexed="52"/>
      <name val="Agency FB"/>
      <family val="2"/>
    </font>
    <font>
      <u/>
      <sz val="6.6"/>
      <color indexed="49"/>
      <name val="Calibri"/>
      <family val="2"/>
      <charset val="204"/>
    </font>
    <font>
      <sz val="8"/>
      <name val="Arial Cyr"/>
    </font>
    <font>
      <b/>
      <sz val="12"/>
      <name val="Arial Cyr"/>
      <family val="2"/>
      <charset val="204"/>
    </font>
    <font>
      <sz val="10"/>
      <name val="Arial Cyr"/>
    </font>
    <font>
      <sz val="10"/>
      <name val="Calibri"/>
      <family val="1"/>
    </font>
    <font>
      <sz val="10"/>
      <color indexed="8"/>
      <name val="Calibri"/>
      <family val="1"/>
    </font>
    <font>
      <sz val="12"/>
      <name val="Arial Cyr"/>
      <charset val="204"/>
    </font>
    <font>
      <sz val="8"/>
      <name val="Arial"/>
      <family val="2"/>
      <charset val="1"/>
    </font>
    <font>
      <sz val="12"/>
      <name val="Arial Cyr"/>
      <family val="2"/>
      <charset val="204"/>
    </font>
    <font>
      <sz val="14"/>
      <name val="Arial Cyr"/>
      <family val="2"/>
      <charset val="204"/>
    </font>
    <font>
      <sz val="10"/>
      <name val="Arial Narrow"/>
      <family val="2"/>
      <charset val="204"/>
    </font>
    <font>
      <sz val="10"/>
      <color indexed="8"/>
      <name val="Times New Roman"/>
      <family val="2"/>
      <charset val="204"/>
    </font>
    <font>
      <sz val="9"/>
      <color theme="9" tint="-0.499984740745262"/>
      <name val="Calibri"/>
      <family val="2"/>
      <charset val="204"/>
      <scheme val="minor"/>
    </font>
    <font>
      <b/>
      <sz val="11"/>
      <color rgb="FFFF0000"/>
      <name val="Calibri"/>
      <family val="2"/>
      <charset val="204"/>
      <scheme val="minor"/>
    </font>
    <font>
      <b/>
      <sz val="9"/>
      <color theme="1" tint="0.249977111117893"/>
      <name val="Calibri"/>
      <family val="2"/>
      <charset val="204"/>
      <scheme val="minor"/>
    </font>
    <font>
      <sz val="10"/>
      <color theme="1"/>
      <name val="Arial Rounded MT Bold"/>
      <family val="2"/>
    </font>
    <font>
      <sz val="8"/>
      <color theme="0" tint="-0.249977111117893"/>
      <name val="Calibri"/>
      <family val="2"/>
      <charset val="204"/>
      <scheme val="minor"/>
    </font>
    <font>
      <sz val="10"/>
      <color theme="5" tint="-0.499984740745262"/>
      <name val="Arial Rounded MT Bold"/>
      <family val="2"/>
    </font>
    <font>
      <sz val="14"/>
      <color theme="5" tint="-0.499984740745262"/>
      <name val="Arial Rounded MT Bold"/>
      <family val="2"/>
    </font>
    <font>
      <b/>
      <sz val="14"/>
      <color theme="5" tint="-0.499984740745262"/>
      <name val="Arial Rounded MT Bold"/>
      <family val="2"/>
    </font>
    <font>
      <sz val="12"/>
      <color theme="5" tint="-0.499984740745262"/>
      <name val="Arial Rounded MT Bold"/>
      <family val="2"/>
    </font>
    <font>
      <b/>
      <i/>
      <sz val="12"/>
      <color theme="5" tint="-0.499984740745262"/>
      <name val="Arial Rounded MT Bold"/>
      <family val="2"/>
    </font>
    <font>
      <b/>
      <sz val="12"/>
      <color theme="5" tint="-0.499984740745262"/>
      <name val="Arial Rounded MT Bold"/>
      <family val="2"/>
    </font>
    <font>
      <b/>
      <sz val="10"/>
      <color theme="5" tint="-0.499984740745262"/>
      <name val="Arial Rounded MT Bold"/>
      <family val="2"/>
    </font>
    <font>
      <b/>
      <i/>
      <sz val="10"/>
      <color theme="5" tint="-0.499984740745262"/>
      <name val="Arial Rounded MT Bold"/>
      <family val="2"/>
    </font>
    <font>
      <b/>
      <sz val="9"/>
      <color theme="5" tint="-0.499984740745262"/>
      <name val="Arial Rounded MT Bold"/>
      <family val="2"/>
    </font>
    <font>
      <sz val="11"/>
      <color theme="5" tint="-0.499984740745262"/>
      <name val="Arial Rounded MT Bold"/>
      <family val="2"/>
    </font>
    <font>
      <i/>
      <sz val="10"/>
      <color theme="5" tint="-0.499984740745262"/>
      <name val="Arial Rounded MT Bold"/>
      <family val="2"/>
    </font>
    <font>
      <sz val="8"/>
      <color theme="5" tint="-0.499984740745262"/>
      <name val="Arial Rounded MT Bold"/>
      <family val="2"/>
    </font>
    <font>
      <sz val="10"/>
      <color theme="0" tint="-4.9989318521683403E-2"/>
      <name val="Arial Rounded MT Bold"/>
      <family val="2"/>
    </font>
    <font>
      <sz val="14"/>
      <color theme="0" tint="-4.9989318521683403E-2"/>
      <name val="Arial Rounded MT Bold"/>
      <family val="2"/>
    </font>
    <font>
      <b/>
      <sz val="14"/>
      <color theme="0" tint="-4.9989318521683403E-2"/>
      <name val="Arial Rounded MT Bold"/>
      <family val="2"/>
    </font>
    <font>
      <b/>
      <sz val="9"/>
      <color rgb="FF7030A0"/>
      <name val="Calibri"/>
      <family val="2"/>
      <charset val="204"/>
      <scheme val="minor"/>
    </font>
    <font>
      <b/>
      <sz val="11"/>
      <color rgb="FF7030A0"/>
      <name val="Calibri"/>
      <family val="2"/>
      <charset val="204"/>
      <scheme val="minor"/>
    </font>
  </fonts>
  <fills count="10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9" tint="-0.499984740745262"/>
        <bgColor indexed="64"/>
      </patternFill>
    </fill>
    <fill>
      <patternFill patternType="lightUp">
        <fgColor theme="8" tint="-0.499984740745262"/>
        <bgColor theme="0"/>
      </patternFill>
    </fill>
    <fill>
      <patternFill patternType="solid">
        <fgColor theme="5" tint="0.39997558519241921"/>
        <bgColor indexed="64"/>
      </patternFill>
    </fill>
    <fill>
      <patternFill patternType="solid">
        <fgColor theme="5" tint="-0.249977111117893"/>
        <bgColor indexed="64"/>
      </patternFill>
    </fill>
    <fill>
      <patternFill patternType="solid">
        <fgColor rgb="FFC00000"/>
        <bgColor indexed="64"/>
      </patternFill>
    </fill>
    <fill>
      <patternFill patternType="solid">
        <fgColor rgb="FFFFF2CC"/>
        <bgColor rgb="FFFFF2CC"/>
      </patternFill>
    </fill>
    <fill>
      <patternFill patternType="solid">
        <fgColor rgb="FFF1C232"/>
        <bgColor rgb="FFF1C232"/>
      </patternFill>
    </fill>
    <fill>
      <patternFill patternType="solid">
        <fgColor rgb="FFB6D7A8"/>
        <bgColor rgb="FFB6D7A8"/>
      </patternFill>
    </fill>
    <fill>
      <patternFill patternType="solid">
        <fgColor rgb="FF6AA84F"/>
        <bgColor rgb="FF6AA84F"/>
      </patternFill>
    </fill>
    <fill>
      <patternFill patternType="solid">
        <fgColor rgb="FF38761D"/>
        <bgColor rgb="FF38761D"/>
      </patternFill>
    </fill>
    <fill>
      <patternFill patternType="solid">
        <fgColor theme="5" tint="0.39997558519241921"/>
        <bgColor rgb="FF93C47D"/>
      </patternFill>
    </fill>
    <fill>
      <patternFill patternType="solid">
        <fgColor theme="5" tint="0.59999389629810485"/>
        <bgColor rgb="FF93C47D"/>
      </patternFill>
    </fill>
    <fill>
      <patternFill patternType="solid">
        <fgColor theme="8" tint="0.79998168889431442"/>
        <bgColor rgb="FFD9EAD3"/>
      </patternFill>
    </fill>
    <fill>
      <patternFill patternType="solid">
        <fgColor theme="8" tint="0.59999389629810485"/>
        <bgColor rgb="FFD9EAD3"/>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rgb="FFF1C23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1" tint="0.249977111117893"/>
        <bgColor rgb="FFFFF2CC"/>
      </patternFill>
    </fill>
    <fill>
      <patternFill patternType="solid">
        <fgColor theme="4" tint="0.79998168889431442"/>
        <bgColor indexed="64"/>
      </patternFill>
    </fill>
    <fill>
      <patternFill patternType="solid">
        <fgColor theme="0" tint="-4.9989318521683403E-2"/>
        <bgColor indexed="64"/>
      </patternFill>
    </fill>
    <fill>
      <patternFill patternType="lightUp">
        <fgColor theme="8" tint="-0.499984740745262"/>
        <bgColor theme="0" tint="-4.9989318521683403E-2"/>
      </patternFill>
    </fill>
    <fill>
      <patternFill patternType="solid">
        <fgColor theme="7"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44"/>
        <bgColor indexed="64"/>
      </patternFill>
    </fill>
    <fill>
      <patternFill patternType="solid">
        <fgColor indexed="43"/>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7"/>
        <b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1"/>
        <bgColor indexed="11"/>
      </patternFill>
    </fill>
    <fill>
      <patternFill patternType="solid">
        <fgColor indexed="18"/>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bgColor indexed="26"/>
      </patternFill>
    </fill>
    <fill>
      <patternFill patternType="solid">
        <fgColor indexed="33"/>
        <bgColor indexed="33"/>
      </patternFill>
    </fill>
    <fill>
      <patternFill patternType="solid">
        <fgColor indexed="14"/>
      </patternFill>
    </fill>
    <fill>
      <patternFill patternType="solid">
        <fgColor indexed="22"/>
        <bgColor indexed="64"/>
      </patternFill>
    </fill>
    <fill>
      <patternFill patternType="lightGray"/>
    </fill>
    <fill>
      <patternFill patternType="gray0625"/>
    </fill>
    <fill>
      <patternFill patternType="solid">
        <fgColor indexed="9"/>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23"/>
        <bgColor indexed="8"/>
      </patternFill>
    </fill>
    <fill>
      <patternFill patternType="gray0625">
        <fgColor indexed="11"/>
        <bgColor indexed="9"/>
      </patternFill>
    </fill>
    <fill>
      <patternFill patternType="solid">
        <fgColor indexed="21"/>
        <bgColor indexed="8"/>
      </patternFill>
    </fill>
    <fill>
      <patternFill patternType="solid">
        <fgColor indexed="15"/>
        <bgColor indexed="64"/>
      </patternFill>
    </fill>
    <fill>
      <patternFill patternType="solid">
        <fgColor indexed="16"/>
        <bgColor indexed="64"/>
      </patternFill>
    </fill>
    <fill>
      <patternFill patternType="solid">
        <fgColor indexed="8"/>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39997558519241921"/>
        <bgColor indexed="64"/>
      </patternFill>
    </fill>
    <fill>
      <patternFill patternType="solid">
        <fgColor theme="7" tint="0.79998168889431442"/>
        <bgColor indexed="64"/>
      </patternFill>
    </fill>
    <fill>
      <gradientFill>
        <stop position="0">
          <color theme="0"/>
        </stop>
        <stop position="0.5">
          <color theme="5" tint="-0.25098422193060094"/>
        </stop>
        <stop position="1">
          <color theme="0"/>
        </stop>
      </gradientFill>
    </fill>
    <fill>
      <gradientFill degree="90">
        <stop position="0">
          <color theme="0"/>
        </stop>
        <stop position="0.5">
          <color theme="5" tint="-0.25098422193060094"/>
        </stop>
        <stop position="1">
          <color theme="0"/>
        </stop>
      </gradientFill>
    </fill>
    <fill>
      <gradientFill>
        <stop position="0">
          <color theme="0"/>
        </stop>
        <stop position="1">
          <color theme="5" tint="-0.25098422193060094"/>
        </stop>
      </gradientFill>
    </fill>
    <fill>
      <gradientFill>
        <stop position="0">
          <color theme="0"/>
        </stop>
        <stop position="1">
          <color theme="5" tint="0.59999389629810485"/>
        </stop>
      </gradientFill>
    </fill>
    <fill>
      <patternFill patternType="solid">
        <fgColor theme="5" tint="-0.499984740745262"/>
        <bgColor indexed="64"/>
      </patternFill>
    </fill>
    <fill>
      <patternFill patternType="solid">
        <fgColor rgb="FF7030A0"/>
        <bgColor indexed="64"/>
      </patternFill>
    </fill>
    <fill>
      <patternFill patternType="solid">
        <fgColor rgb="FFFF0000"/>
        <bgColor indexed="64"/>
      </patternFill>
    </fill>
  </fills>
  <borders count="113">
    <border>
      <left/>
      <right/>
      <top/>
      <bottom/>
      <diagonal/>
    </border>
    <border>
      <left style="dashed">
        <color auto="1"/>
      </left>
      <right style="dashed">
        <color auto="1"/>
      </right>
      <top style="dashed">
        <color auto="1"/>
      </top>
      <bottom style="dashed">
        <color auto="1"/>
      </bottom>
      <diagonal/>
    </border>
    <border>
      <left style="thin">
        <color auto="1"/>
      </left>
      <right style="thin">
        <color auto="1"/>
      </right>
      <top style="thin">
        <color auto="1"/>
      </top>
      <bottom style="thin">
        <color auto="1"/>
      </bottom>
      <diagonal/>
    </border>
    <border>
      <left/>
      <right/>
      <top/>
      <bottom style="double">
        <color theme="9" tint="-0.499984740745262"/>
      </bottom>
      <diagonal/>
    </border>
    <border>
      <left/>
      <right/>
      <top style="double">
        <color theme="9" tint="-0.499984740745262"/>
      </top>
      <bottom/>
      <diagonal/>
    </border>
    <border>
      <left style="medium">
        <color rgb="FFC00000"/>
      </left>
      <right/>
      <top style="medium">
        <color rgb="FFC00000"/>
      </top>
      <bottom/>
      <diagonal/>
    </border>
    <border>
      <left/>
      <right style="medium">
        <color rgb="FFC00000"/>
      </right>
      <top style="medium">
        <color rgb="FFC00000"/>
      </top>
      <bottom/>
      <diagonal/>
    </border>
    <border>
      <left/>
      <right style="medium">
        <color rgb="FFC00000"/>
      </right>
      <top/>
      <bottom style="medium">
        <color rgb="FFC00000"/>
      </bottom>
      <diagonal/>
    </border>
    <border>
      <left style="dashed">
        <color theme="5" tint="-0.499984740745262"/>
      </left>
      <right style="dashed">
        <color theme="5" tint="-0.499984740745262"/>
      </right>
      <top style="dashed">
        <color theme="5" tint="-0.499984740745262"/>
      </top>
      <bottom style="dashed">
        <color theme="5"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right style="dashed">
        <color theme="0" tint="-0.24994659260841701"/>
      </right>
      <top/>
      <bottom/>
      <diagonal/>
    </border>
    <border>
      <left style="dashed">
        <color theme="0" tint="-0.24994659260841701"/>
      </left>
      <right style="dashed">
        <color theme="0" tint="-0.24994659260841701"/>
      </right>
      <top/>
      <bottom/>
      <diagonal/>
    </border>
    <border>
      <left style="thin">
        <color theme="4" tint="0.79998168889431442"/>
      </left>
      <right style="thin">
        <color theme="4" tint="0.79998168889431442"/>
      </right>
      <top/>
      <bottom/>
      <diagonal/>
    </border>
    <border>
      <left/>
      <right style="hair">
        <color theme="0" tint="-0.24994659260841701"/>
      </right>
      <top/>
      <bottom/>
      <diagonal/>
    </border>
    <border>
      <left style="hair">
        <color theme="0" tint="-0.24994659260841701"/>
      </left>
      <right style="hair">
        <color theme="0" tint="-0.24994659260841701"/>
      </right>
      <top/>
      <bottom/>
      <diagonal/>
    </border>
    <border>
      <left style="hair">
        <color theme="0" tint="-0.24994659260841701"/>
      </left>
      <right/>
      <top/>
      <bottom/>
      <diagonal/>
    </border>
    <border>
      <left/>
      <right/>
      <top/>
      <bottom style="medium">
        <color theme="9" tint="-0.24994659260841701"/>
      </bottom>
      <diagonal/>
    </border>
    <border>
      <left/>
      <right/>
      <top style="medium">
        <color theme="9" tint="-0.24994659260841701"/>
      </top>
      <bottom/>
      <diagonal/>
    </border>
    <border>
      <left style="dashed">
        <color theme="0" tint="-0.24994659260841701"/>
      </left>
      <right style="dashed">
        <color theme="0" tint="-0.24994659260841701"/>
      </right>
      <top/>
      <bottom style="medium">
        <color theme="9" tint="-0.24994659260841701"/>
      </bottom>
      <diagonal/>
    </border>
    <border>
      <left style="dashed">
        <color theme="0" tint="-0.24994659260841701"/>
      </left>
      <right style="dashed">
        <color theme="0" tint="-0.24994659260841701"/>
      </right>
      <top style="medium">
        <color theme="9" tint="-0.24994659260841701"/>
      </top>
      <bottom/>
      <diagonal/>
    </border>
    <border>
      <left style="medium">
        <color rgb="FFC00000"/>
      </left>
      <right style="medium">
        <color rgb="FFC00000"/>
      </right>
      <top style="medium">
        <color rgb="FFC00000"/>
      </top>
      <bottom style="medium">
        <color rgb="FFC00000"/>
      </bottom>
      <diagonal/>
    </border>
    <border>
      <left/>
      <right/>
      <top/>
      <bottom style="double">
        <color theme="5" tint="-0.24994659260841701"/>
      </bottom>
      <diagonal/>
    </border>
    <border>
      <left/>
      <right/>
      <top style="double">
        <color theme="5" tint="-0.24994659260841701"/>
      </top>
      <bottom/>
      <diagonal/>
    </border>
    <border>
      <left/>
      <right/>
      <top/>
      <bottom style="medium">
        <color theme="9" tint="-0.499984740745262"/>
      </bottom>
      <diagonal/>
    </border>
    <border>
      <left/>
      <right/>
      <top style="medium">
        <color theme="9" tint="-0.499984740745262"/>
      </top>
      <bottom/>
      <diagonal/>
    </border>
    <border>
      <left/>
      <right/>
      <top style="double">
        <color theme="8" tint="-0.24994659260841701"/>
      </top>
      <bottom/>
      <diagonal/>
    </border>
    <border>
      <left/>
      <right/>
      <top/>
      <bottom style="medium">
        <color theme="8" tint="-0.499984740745262"/>
      </bottom>
      <diagonal/>
    </border>
    <border>
      <left/>
      <right/>
      <top style="medium">
        <color theme="8" tint="-0.499984740745262"/>
      </top>
      <bottom/>
      <diagonal/>
    </border>
    <border>
      <left style="dashed">
        <color theme="0" tint="-0.24994659260841701"/>
      </left>
      <right style="dashed">
        <color theme="0" tint="-0.24994659260841701"/>
      </right>
      <top/>
      <bottom style="medium">
        <color theme="8" tint="-0.499984740745262"/>
      </bottom>
      <diagonal/>
    </border>
    <border>
      <left style="dashed">
        <color theme="0" tint="-0.24994659260841701"/>
      </left>
      <right style="dashed">
        <color theme="0" tint="-0.24994659260841701"/>
      </right>
      <top style="medium">
        <color theme="8" tint="-0.499984740745262"/>
      </top>
      <bottom/>
      <diagonal/>
    </border>
    <border>
      <left/>
      <right/>
      <top/>
      <bottom style="double">
        <color rgb="FFFF0000"/>
      </bottom>
      <diagonal/>
    </border>
    <border>
      <left/>
      <right/>
      <top style="double">
        <color rgb="FFFF0000"/>
      </top>
      <bottom/>
      <diagonal/>
    </border>
    <border>
      <left style="dashed">
        <color theme="0" tint="-0.24994659260841701"/>
      </left>
      <right style="dashed">
        <color theme="0" tint="-0.24994659260841701"/>
      </right>
      <top/>
      <bottom style="double">
        <color rgb="FFFF0000"/>
      </bottom>
      <diagonal/>
    </border>
    <border>
      <left style="dashed">
        <color theme="0" tint="-0.24994659260841701"/>
      </left>
      <right style="dashed">
        <color theme="0" tint="-0.24994659260841701"/>
      </right>
      <top style="double">
        <color rgb="FFFF0000"/>
      </top>
      <bottom/>
      <diagonal/>
    </border>
    <border>
      <left/>
      <right/>
      <top/>
      <bottom style="medium">
        <color theme="9" tint="0.39994506668294322"/>
      </bottom>
      <diagonal/>
    </border>
    <border>
      <left/>
      <right style="dashed">
        <color theme="0" tint="-0.24994659260841701"/>
      </right>
      <top/>
      <bottom style="medium">
        <color theme="9" tint="0.39994506668294322"/>
      </bottom>
      <diagonal/>
    </border>
    <border>
      <left style="dashed">
        <color theme="0" tint="-0.24994659260841701"/>
      </left>
      <right style="dashed">
        <color theme="0" tint="-0.24994659260841701"/>
      </right>
      <top/>
      <bottom style="medium">
        <color theme="9" tint="0.39994506668294322"/>
      </bottom>
      <diagonal/>
    </border>
    <border>
      <left/>
      <right/>
      <top style="medium">
        <color theme="9" tint="0.39994506668294322"/>
      </top>
      <bottom/>
      <diagonal/>
    </border>
    <border>
      <left/>
      <right style="dashed">
        <color theme="0" tint="-0.24994659260841701"/>
      </right>
      <top style="medium">
        <color theme="9" tint="0.39994506668294322"/>
      </top>
      <bottom/>
      <diagonal/>
    </border>
    <border>
      <left style="dashed">
        <color theme="0" tint="-0.24994659260841701"/>
      </left>
      <right style="dashed">
        <color theme="0" tint="-0.24994659260841701"/>
      </right>
      <top style="medium">
        <color theme="9" tint="0.39994506668294322"/>
      </top>
      <bottom/>
      <diagonal/>
    </border>
    <border>
      <left/>
      <right/>
      <top/>
      <bottom style="hair">
        <color theme="0" tint="-0.499984740745262"/>
      </bottom>
      <diagonal/>
    </border>
    <border>
      <left style="hair">
        <color theme="0" tint="-0.24994659260841701"/>
      </left>
      <right style="hair">
        <color theme="0" tint="-0.24994659260841701"/>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bottom style="hair">
        <color theme="0" tint="-0.499984740745262"/>
      </bottom>
      <diagonal/>
    </border>
    <border>
      <left/>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top style="hair">
        <color theme="0" tint="-0.499984740745262"/>
      </top>
      <bottom/>
      <diagonal/>
    </border>
    <border>
      <left style="thin">
        <color theme="8" tint="0.39994506668294322"/>
      </left>
      <right style="thin">
        <color theme="8" tint="0.39994506668294322"/>
      </right>
      <top style="thin">
        <color theme="8" tint="0.39994506668294322"/>
      </top>
      <bottom/>
      <diagonal/>
    </border>
    <border>
      <left style="thin">
        <color theme="8" tint="0.39994506668294322"/>
      </left>
      <right style="thin">
        <color theme="8" tint="0.39994506668294322"/>
      </right>
      <top/>
      <bottom/>
      <diagonal/>
    </border>
    <border>
      <left style="thin">
        <color theme="8" tint="0.39994506668294322"/>
      </left>
      <right style="thin">
        <color theme="8" tint="0.39994506668294322"/>
      </right>
      <top/>
      <bottom style="thin">
        <color theme="8" tint="0.39994506668294322"/>
      </bottom>
      <diagonal/>
    </border>
    <border>
      <left style="thin">
        <color indexed="64"/>
      </left>
      <right/>
      <top/>
      <bottom/>
      <diagonal/>
    </border>
    <border>
      <left/>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ck">
        <color indexed="9"/>
      </left>
      <right style="thick">
        <color indexed="9"/>
      </right>
      <top/>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right/>
      <top style="medium">
        <color indexed="63"/>
      </top>
      <bottom style="medium">
        <color indexed="6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63"/>
      </left>
      <right/>
      <top/>
      <bottom/>
      <diagonal/>
    </border>
    <border>
      <left/>
      <right/>
      <top style="medium">
        <color indexed="64"/>
      </top>
      <bottom style="thin">
        <color indexed="64"/>
      </bottom>
      <diagonal/>
    </border>
    <border>
      <left/>
      <right/>
      <top style="medium">
        <color indexed="8"/>
      </top>
      <bottom style="thin">
        <color indexed="8"/>
      </bottom>
      <diagonal/>
    </border>
    <border>
      <left/>
      <right/>
      <top style="thin">
        <color indexed="8"/>
      </top>
      <bottom style="medium">
        <color indexed="8"/>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style="thin">
        <color theme="9" tint="-0.24994659260841701"/>
      </left>
      <right/>
      <top style="thin">
        <color theme="9" tint="-0.24994659260841701"/>
      </top>
      <bottom style="thick">
        <color theme="9" tint="-0.24994659260841701"/>
      </bottom>
      <diagonal/>
    </border>
    <border>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medium">
        <color theme="9" tint="-0.24994659260841701"/>
      </bottom>
      <diagonal/>
    </border>
    <border>
      <left style="dashed">
        <color theme="0" tint="-0.24994659260841701"/>
      </left>
      <right/>
      <top/>
      <bottom/>
      <diagonal/>
    </border>
    <border>
      <left/>
      <right/>
      <top/>
      <bottom style="medium">
        <color auto="1"/>
      </bottom>
      <diagonal/>
    </border>
    <border>
      <left style="hair">
        <color theme="0" tint="-0.24994659260841701"/>
      </left>
      <right style="hair">
        <color theme="0" tint="-0.24994659260841701"/>
      </right>
      <top/>
      <bottom style="medium">
        <color auto="1"/>
      </bottom>
      <diagonal/>
    </border>
    <border>
      <left/>
      <right/>
      <top/>
      <bottom style="thin">
        <color rgb="FFFF0000"/>
      </bottom>
      <diagonal/>
    </border>
    <border>
      <left style="hair">
        <color theme="0" tint="-0.24994659260841701"/>
      </left>
      <right style="hair">
        <color theme="0" tint="-0.24994659260841701"/>
      </right>
      <top/>
      <bottom style="thin">
        <color rgb="FFFF0000"/>
      </bottom>
      <diagonal/>
    </border>
    <border>
      <left/>
      <right/>
      <top/>
      <bottom style="thin">
        <color theme="8" tint="-0.24994659260841701"/>
      </bottom>
      <diagonal/>
    </border>
    <border>
      <left/>
      <right/>
      <top style="thin">
        <color theme="8" tint="-0.24994659260841701"/>
      </top>
      <bottom style="thin">
        <color theme="8" tint="-0.24994659260841701"/>
      </bottom>
      <diagonal/>
    </border>
    <border>
      <left/>
      <right/>
      <top style="thin">
        <color theme="8" tint="-0.24994659260841701"/>
      </top>
      <bottom/>
      <diagonal/>
    </border>
    <border>
      <left/>
      <right style="thin">
        <color theme="8" tint="-0.24994659260841701"/>
      </right>
      <top/>
      <bottom/>
      <diagonal/>
    </border>
    <border>
      <left style="thin">
        <color theme="8" tint="-0.24994659260841701"/>
      </left>
      <right/>
      <top/>
      <bottom/>
      <diagonal/>
    </border>
    <border>
      <left/>
      <right style="thin">
        <color theme="8" tint="-0.24994659260841701"/>
      </right>
      <top/>
      <bottom style="double">
        <color rgb="FFFF0000"/>
      </bottom>
      <diagonal/>
    </border>
    <border>
      <left style="thin">
        <color theme="8" tint="-0.24994659260841701"/>
      </left>
      <right/>
      <top/>
      <bottom style="double">
        <color rgb="FFFF0000"/>
      </bottom>
      <diagonal/>
    </border>
    <border>
      <left/>
      <right style="thin">
        <color theme="8" tint="-0.24994659260841701"/>
      </right>
      <top/>
      <bottom style="thin">
        <color theme="8" tint="-0.24994659260841701"/>
      </bottom>
      <diagonal/>
    </border>
    <border>
      <left style="thin">
        <color theme="8" tint="-0.24994659260841701"/>
      </left>
      <right/>
      <top/>
      <bottom style="thin">
        <color theme="8" tint="-0.24994659260841701"/>
      </bottom>
      <diagonal/>
    </border>
    <border>
      <left/>
      <right/>
      <top style="thin">
        <color theme="0" tint="-0.499984740745262"/>
      </top>
      <bottom style="thin">
        <color theme="0" tint="-0.499984740745262"/>
      </bottom>
      <diagonal/>
    </border>
    <border>
      <left style="dashed">
        <color theme="7" tint="-0.24994659260841701"/>
      </left>
      <right style="dashed">
        <color theme="7" tint="-0.24994659260841701"/>
      </right>
      <top style="dashed">
        <color theme="7" tint="-0.24994659260841701"/>
      </top>
      <bottom style="dashed">
        <color theme="7" tint="-0.24994659260841701"/>
      </bottom>
      <diagonal/>
    </border>
    <border>
      <left/>
      <right/>
      <top/>
      <bottom style="thick">
        <color theme="5" tint="-0.24994659260841701"/>
      </bottom>
      <diagonal/>
    </border>
    <border>
      <left/>
      <right/>
      <top style="thick">
        <color theme="5" tint="-0.24994659260841701"/>
      </top>
      <bottom/>
      <diagonal/>
    </border>
  </borders>
  <cellStyleXfs count="2915">
    <xf numFmtId="0" fontId="0" fillId="0" borderId="0"/>
    <xf numFmtId="0" fontId="82" fillId="0" borderId="0"/>
    <xf numFmtId="43" fontId="76" fillId="0" borderId="0" applyFont="0" applyFill="0" applyBorder="0" applyAlignment="0" applyProtection="0"/>
    <xf numFmtId="170" fontId="76" fillId="0" borderId="0" applyFont="0" applyFill="0" applyBorder="0" applyAlignment="0" applyProtection="0"/>
    <xf numFmtId="43" fontId="79" fillId="0" borderId="0" applyFont="0" applyFill="0" applyBorder="0" applyAlignment="0" applyProtection="0"/>
    <xf numFmtId="171" fontId="83" fillId="0" borderId="0"/>
    <xf numFmtId="0" fontId="84" fillId="0" borderId="0" applyFont="0" applyFill="0" applyBorder="0" applyAlignment="0"/>
    <xf numFmtId="172" fontId="85" fillId="0" borderId="0" applyFont="0" applyFill="0" applyBorder="0" applyAlignment="0" applyProtection="0"/>
    <xf numFmtId="173" fontId="85" fillId="0" borderId="0" applyFont="0" applyFill="0" applyBorder="0" applyAlignment="0" applyProtection="0"/>
    <xf numFmtId="0" fontId="85" fillId="0" borderId="0"/>
    <xf numFmtId="174" fontId="85" fillId="0" borderId="0" applyFont="0" applyFill="0" applyBorder="0" applyProtection="0">
      <alignment wrapText="1"/>
    </xf>
    <xf numFmtId="175" fontId="85" fillId="0" borderId="0" applyFont="0" applyFill="0" applyBorder="0" applyProtection="0">
      <alignment horizontal="left" wrapText="1"/>
    </xf>
    <xf numFmtId="176" fontId="85" fillId="0" borderId="0" applyFont="0" applyFill="0" applyBorder="0" applyProtection="0">
      <alignment wrapText="1"/>
    </xf>
    <xf numFmtId="177" fontId="85" fillId="0" borderId="0" applyFont="0" applyFill="0" applyBorder="0" applyProtection="0">
      <alignment wrapText="1"/>
    </xf>
    <xf numFmtId="178" fontId="85" fillId="0" borderId="0" applyFont="0" applyFill="0" applyBorder="0" applyProtection="0">
      <alignment wrapText="1"/>
    </xf>
    <xf numFmtId="179" fontId="85" fillId="0" borderId="0" applyFont="0" applyFill="0" applyBorder="0" applyProtection="0">
      <alignment wrapText="1"/>
    </xf>
    <xf numFmtId="180" fontId="85" fillId="0" borderId="0" applyFont="0" applyFill="0" applyBorder="0" applyAlignment="0" applyProtection="0"/>
    <xf numFmtId="181" fontId="85" fillId="0" borderId="0" applyFont="0" applyFill="0" applyBorder="0" applyAlignment="0" applyProtection="0"/>
    <xf numFmtId="182" fontId="85" fillId="0" borderId="0" applyFont="0" applyFill="0" applyBorder="0" applyProtection="0">
      <alignment horizontal="right"/>
    </xf>
    <xf numFmtId="183" fontId="85" fillId="0" borderId="0" applyFont="0" applyFill="0" applyBorder="0" applyProtection="0">
      <alignment horizontal="right"/>
    </xf>
    <xf numFmtId="184" fontId="85" fillId="0" borderId="0" applyFont="0" applyFill="0" applyBorder="0" applyProtection="0">
      <alignment horizontal="right"/>
    </xf>
    <xf numFmtId="185" fontId="85" fillId="0" borderId="0" applyFont="0" applyFill="0" applyBorder="0" applyProtection="0">
      <alignment horizontal="right"/>
    </xf>
    <xf numFmtId="186" fontId="85" fillId="0" borderId="0" applyFont="0" applyFill="0" applyBorder="0" applyProtection="0">
      <alignment horizontal="right"/>
    </xf>
    <xf numFmtId="187" fontId="85" fillId="0" borderId="0" applyFont="0" applyFill="0" applyBorder="0" applyProtection="0">
      <alignment horizontal="right"/>
    </xf>
    <xf numFmtId="188" fontId="85" fillId="0" borderId="0" applyFont="0" applyFill="0" applyBorder="0" applyProtection="0">
      <alignment horizontal="right"/>
    </xf>
    <xf numFmtId="189" fontId="85" fillId="0" borderId="0" applyFont="0" applyFill="0" applyBorder="0" applyProtection="0">
      <alignment horizontal="right"/>
    </xf>
    <xf numFmtId="190" fontId="85" fillId="0" borderId="0" applyFont="0" applyFill="0" applyBorder="0" applyProtection="0">
      <alignment horizontal="right"/>
    </xf>
    <xf numFmtId="191" fontId="85" fillId="0" borderId="0" applyFont="0" applyFill="0" applyBorder="0" applyProtection="0">
      <alignment horizontal="right"/>
    </xf>
    <xf numFmtId="192" fontId="85" fillId="0" borderId="0" applyFont="0" applyFill="0" applyBorder="0" applyProtection="0">
      <alignment horizontal="right"/>
    </xf>
    <xf numFmtId="193" fontId="85" fillId="0" borderId="0" applyFont="0" applyFill="0" applyBorder="0" applyProtection="0">
      <alignment horizontal="right"/>
    </xf>
    <xf numFmtId="194" fontId="85" fillId="0" borderId="0" applyFont="0" applyFill="0" applyBorder="0" applyProtection="0">
      <alignment horizontal="right"/>
    </xf>
    <xf numFmtId="195" fontId="85" fillId="0" borderId="0" applyFont="0" applyFill="0" applyBorder="0" applyProtection="0">
      <alignment horizontal="right"/>
    </xf>
    <xf numFmtId="196" fontId="86" fillId="0" borderId="0" applyFont="0" applyFill="0" applyBorder="0" applyProtection="0">
      <alignment horizontal="right"/>
    </xf>
    <xf numFmtId="197" fontId="86" fillId="0" borderId="0" applyFont="0" applyFill="0" applyBorder="0" applyProtection="0">
      <alignment horizontal="right"/>
    </xf>
    <xf numFmtId="198" fontId="86" fillId="0" borderId="0" applyFont="0" applyFill="0" applyBorder="0" applyProtection="0">
      <alignment horizontal="right"/>
    </xf>
    <xf numFmtId="199" fontId="86" fillId="0" borderId="0" applyFont="0" applyFill="0" applyBorder="0" applyProtection="0">
      <alignment horizontal="right"/>
    </xf>
    <xf numFmtId="200" fontId="86" fillId="0" borderId="0" applyFont="0" applyFill="0" applyBorder="0" applyProtection="0">
      <alignment horizontal="right"/>
    </xf>
    <xf numFmtId="201" fontId="86" fillId="0" borderId="0" applyFont="0" applyFill="0" applyBorder="0" applyProtection="0">
      <alignment horizontal="right"/>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90" fillId="0" borderId="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90" fillId="0" borderId="0"/>
    <xf numFmtId="0" fontId="89" fillId="0" borderId="0"/>
    <xf numFmtId="0" fontId="91" fillId="0" borderId="0"/>
    <xf numFmtId="0" fontId="90"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5" fillId="0" borderId="0" applyNumberFormat="0" applyFill="0" applyBorder="0" applyAlignment="0" applyProtection="0"/>
    <xf numFmtId="0" fontId="89"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9" fillId="0" borderId="0"/>
    <xf numFmtId="0" fontId="90" fillId="0" borderId="0"/>
    <xf numFmtId="0" fontId="89" fillId="0" borderId="0"/>
    <xf numFmtId="0" fontId="91" fillId="0" borderId="0"/>
    <xf numFmtId="0" fontId="89"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90" fillId="0" borderId="0"/>
    <xf numFmtId="202" fontId="85" fillId="0" borderId="0" applyFont="0" applyFill="0" applyBorder="0" applyAlignment="0" applyProtection="0"/>
    <xf numFmtId="202" fontId="92"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203" fontId="85" fillId="0" borderId="0" applyFont="0" applyFill="0" applyBorder="0" applyAlignment="0" applyProtection="0"/>
    <xf numFmtId="0" fontId="91" fillId="0" borderId="0"/>
    <xf numFmtId="0" fontId="91" fillId="0" borderId="0"/>
    <xf numFmtId="0" fontId="91" fillId="0" borderId="0"/>
    <xf numFmtId="0" fontId="91" fillId="0" borderId="0"/>
    <xf numFmtId="204" fontId="85" fillId="0" borderId="0" applyFont="0" applyFill="0" applyBorder="0" applyAlignment="0" applyProtection="0"/>
    <xf numFmtId="205" fontId="92" fillId="0" borderId="0" applyFont="0" applyFill="0" applyBorder="0" applyAlignment="0" applyProtection="0"/>
    <xf numFmtId="205" fontId="92" fillId="0" borderId="0" applyFont="0" applyFill="0" applyBorder="0" applyAlignment="0" applyProtection="0"/>
    <xf numFmtId="206" fontId="85" fillId="0" borderId="0" applyFont="0" applyFill="0" applyBorder="0" applyAlignment="0" applyProtection="0"/>
    <xf numFmtId="205" fontId="85" fillId="0" borderId="0" applyFont="0" applyFill="0" applyBorder="0" applyAlignment="0" applyProtection="0"/>
    <xf numFmtId="207" fontId="85" fillId="0" borderId="0" applyFont="0" applyFill="0" applyBorder="0" applyAlignment="0" applyProtection="0"/>
    <xf numFmtId="205" fontId="85" fillId="0" borderId="0" applyFont="0" applyFill="0" applyBorder="0" applyAlignment="0" applyProtection="0"/>
    <xf numFmtId="207" fontId="85" fillId="0" borderId="0" applyFont="0" applyFill="0" applyBorder="0" applyAlignment="0" applyProtection="0"/>
    <xf numFmtId="207" fontId="85" fillId="0" borderId="0" applyFont="0" applyFill="0" applyBorder="0" applyAlignment="0" applyProtection="0"/>
    <xf numFmtId="208" fontId="85" fillId="0" borderId="0" applyFont="0" applyFill="0" applyBorder="0" applyAlignment="0" applyProtection="0"/>
    <xf numFmtId="208" fontId="92"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39"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6" fillId="0" borderId="0"/>
    <xf numFmtId="0" fontId="85" fillId="0" borderId="0" applyNumberFormat="0" applyFill="0" applyBorder="0" applyAlignment="0" applyProtection="0"/>
    <xf numFmtId="0" fontId="91" fillId="0" borderId="0"/>
    <xf numFmtId="0" fontId="88" fillId="0" borderId="0">
      <alignment vertical="center"/>
    </xf>
    <xf numFmtId="209" fontId="85" fillId="0" borderId="0" applyFon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9" fillId="0" borderId="0"/>
    <xf numFmtId="0" fontId="89" fillId="0" borderId="0"/>
    <xf numFmtId="0" fontId="89" fillId="0" borderId="0"/>
    <xf numFmtId="0" fontId="87" fillId="0" borderId="0" applyFont="0" applyFill="0" applyBorder="0" applyAlignment="0" applyProtection="0">
      <alignment vertical="center"/>
    </xf>
    <xf numFmtId="0" fontId="91" fillId="0" borderId="0"/>
    <xf numFmtId="0" fontId="88" fillId="0" borderId="0">
      <alignment vertical="center"/>
    </xf>
    <xf numFmtId="0" fontId="93" fillId="0" borderId="0">
      <alignment vertical="center"/>
    </xf>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85" fillId="39" borderId="0" applyNumberFormat="0" applyFont="0" applyAlignment="0" applyProtection="0"/>
    <xf numFmtId="0" fontId="87" fillId="0" borderId="0" applyFont="0" applyFill="0" applyBorder="0" applyAlignment="0" applyProtection="0">
      <alignment vertical="center"/>
    </xf>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1" fillId="0" borderId="0"/>
    <xf numFmtId="210" fontId="85" fillId="0" borderId="0" applyFont="0" applyFill="0" applyBorder="0" applyAlignment="0" applyProtection="0"/>
    <xf numFmtId="210" fontId="92"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1" fontId="85" fillId="0" borderId="0" applyFont="0" applyFill="0" applyBorder="0" applyAlignment="0" applyProtection="0"/>
    <xf numFmtId="212" fontId="85" fillId="0" borderId="0" applyFont="0" applyFill="0" applyBorder="0" applyProtection="0">
      <alignment horizontal="right"/>
    </xf>
    <xf numFmtId="212" fontId="92" fillId="0" borderId="0" applyFont="0" applyFill="0" applyBorder="0" applyProtection="0">
      <alignment horizontal="right"/>
    </xf>
    <xf numFmtId="213" fontId="85" fillId="0" borderId="0" applyFont="0" applyFill="0" applyBorder="0" applyAlignment="0" applyProtection="0"/>
    <xf numFmtId="213" fontId="85" fillId="0" borderId="0" applyFont="0" applyFill="0" applyBorder="0" applyAlignment="0" applyProtection="0"/>
    <xf numFmtId="213" fontId="85" fillId="0" borderId="0" applyFont="0" applyFill="0" applyBorder="0" applyAlignment="0" applyProtection="0"/>
    <xf numFmtId="213" fontId="85" fillId="0" borderId="0" applyFont="0" applyFill="0" applyBorder="0" applyAlignment="0" applyProtection="0"/>
    <xf numFmtId="0" fontId="87"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9" fillId="0" borderId="0"/>
    <xf numFmtId="0" fontId="89" fillId="0" borderId="0"/>
    <xf numFmtId="0" fontId="89" fillId="0" borderId="0"/>
    <xf numFmtId="0" fontId="88" fillId="0" borderId="0">
      <alignment vertical="center"/>
    </xf>
    <xf numFmtId="0" fontId="91" fillId="0" borderId="0"/>
    <xf numFmtId="214" fontId="85" fillId="0" borderId="0" applyFont="0" applyFill="0" applyBorder="0" applyAlignment="0" applyProtection="0"/>
    <xf numFmtId="215" fontId="8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91" fillId="0" borderId="0"/>
    <xf numFmtId="0" fontId="91" fillId="0" borderId="0"/>
    <xf numFmtId="0" fontId="91"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1" fillId="0" borderId="0"/>
    <xf numFmtId="0" fontId="91"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91" fillId="0" borderId="0"/>
    <xf numFmtId="0" fontId="91"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6"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7" fillId="0" borderId="0" applyNumberFormat="0" applyFill="0" applyBorder="0" applyProtection="0">
      <alignment vertical="top"/>
    </xf>
    <xf numFmtId="0" fontId="98" fillId="0" borderId="60" applyNumberFormat="0" applyFill="0" applyAlignment="0" applyProtection="0"/>
    <xf numFmtId="0" fontId="98"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99" fillId="0" borderId="60" applyNumberFormat="0" applyFill="0" applyAlignment="0" applyProtection="0"/>
    <xf numFmtId="0" fontId="100"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1" fillId="0" borderId="61" applyNumberFormat="0" applyFill="0" applyProtection="0">
      <alignment horizontal="center"/>
    </xf>
    <xf numFmtId="0" fontId="100"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1" fillId="0" borderId="0" applyNumberFormat="0" applyFill="0" applyBorder="0" applyProtection="0">
      <alignment horizontal="left"/>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2"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103" fillId="0" borderId="0" applyNumberFormat="0" applyFill="0" applyBorder="0" applyProtection="0">
      <alignment horizontal="centerContinuous"/>
    </xf>
    <xf numFmtId="0" fontId="88" fillId="0" borderId="0">
      <alignment vertical="center"/>
    </xf>
    <xf numFmtId="0" fontId="87"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91"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9" fillId="0" borderId="0"/>
    <xf numFmtId="0" fontId="91" fillId="0" borderId="0"/>
    <xf numFmtId="0" fontId="89" fillId="0" borderId="0"/>
    <xf numFmtId="0" fontId="90" fillId="0" borderId="0"/>
    <xf numFmtId="0" fontId="90" fillId="0" borderId="0"/>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9" fillId="0" borderId="0"/>
    <xf numFmtId="0" fontId="91" fillId="0" borderId="0"/>
    <xf numFmtId="0" fontId="89" fillId="0" borderId="0"/>
    <xf numFmtId="0" fontId="91"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9" fillId="0" borderId="0"/>
    <xf numFmtId="0" fontId="91" fillId="0" borderId="0"/>
    <xf numFmtId="0" fontId="89" fillId="0" borderId="0"/>
    <xf numFmtId="0" fontId="90" fillId="0" borderId="0"/>
    <xf numFmtId="0" fontId="91" fillId="0" borderId="0"/>
    <xf numFmtId="0" fontId="91" fillId="0" borderId="0"/>
    <xf numFmtId="0" fontId="91" fillId="0" borderId="0"/>
    <xf numFmtId="0" fontId="91" fillId="0" borderId="0"/>
    <xf numFmtId="0" fontId="89" fillId="0" borderId="0"/>
    <xf numFmtId="0" fontId="89" fillId="0" borderId="0"/>
    <xf numFmtId="0" fontId="88" fillId="0" borderId="0" applyFont="0" applyFill="0" applyBorder="0" applyAlignment="0" applyProtection="0">
      <alignment vertical="center"/>
    </xf>
    <xf numFmtId="0" fontId="91" fillId="0" borderId="0"/>
    <xf numFmtId="0" fontId="91" fillId="0" borderId="0"/>
    <xf numFmtId="0" fontId="87" fillId="0" borderId="0" applyFont="0" applyFill="0" applyBorder="0" applyAlignment="0" applyProtection="0">
      <alignment vertical="center"/>
    </xf>
    <xf numFmtId="0" fontId="91" fillId="0" borderId="0"/>
    <xf numFmtId="0" fontId="90" fillId="0" borderId="0"/>
    <xf numFmtId="0" fontId="91" fillId="0" borderId="0"/>
    <xf numFmtId="0" fontId="90" fillId="0" borderId="0"/>
    <xf numFmtId="0" fontId="89" fillId="0" borderId="0"/>
    <xf numFmtId="0" fontId="91" fillId="0" borderId="0"/>
    <xf numFmtId="0" fontId="89" fillId="0" borderId="0"/>
    <xf numFmtId="0" fontId="91" fillId="0" borderId="0"/>
    <xf numFmtId="0" fontId="88" fillId="0" borderId="0" applyFont="0" applyFill="0" applyBorder="0" applyAlignment="0" applyProtection="0">
      <alignment vertical="center"/>
    </xf>
    <xf numFmtId="0" fontId="89" fillId="0" borderId="0"/>
    <xf numFmtId="0" fontId="90" fillId="0" borderId="0"/>
    <xf numFmtId="0" fontId="90" fillId="0" borderId="0"/>
    <xf numFmtId="0" fontId="88" fillId="0" borderId="0" applyFont="0" applyFill="0" applyBorder="0" applyAlignment="0" applyProtection="0">
      <alignment vertical="center"/>
    </xf>
    <xf numFmtId="0" fontId="89" fillId="0" borderId="0"/>
    <xf numFmtId="0" fontId="90" fillId="0" borderId="0"/>
    <xf numFmtId="0" fontId="85" fillId="0" borderId="0" applyNumberFormat="0" applyFill="0" applyBorder="0" applyAlignment="0" applyProtection="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91"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5" fillId="0" borderId="0"/>
    <xf numFmtId="0" fontId="85" fillId="0" borderId="0" applyNumberFormat="0" applyFill="0" applyBorder="0" applyAlignment="0" applyProtection="0"/>
    <xf numFmtId="0" fontId="90" fillId="0" borderId="0"/>
    <xf numFmtId="0" fontId="89" fillId="0" borderId="0"/>
    <xf numFmtId="0" fontId="89" fillId="0" borderId="0"/>
    <xf numFmtId="0" fontId="89" fillId="0" borderId="0"/>
    <xf numFmtId="0" fontId="91" fillId="0" borderId="0"/>
    <xf numFmtId="0" fontId="91" fillId="0" borderId="0"/>
    <xf numFmtId="0" fontId="89" fillId="0" borderId="0"/>
    <xf numFmtId="0" fontId="89" fillId="0" borderId="0"/>
    <xf numFmtId="0" fontId="89" fillId="0" borderId="0"/>
    <xf numFmtId="0" fontId="90" fillId="0" borderId="0"/>
    <xf numFmtId="0" fontId="89" fillId="0" borderId="0"/>
    <xf numFmtId="0" fontId="89" fillId="0" borderId="0"/>
    <xf numFmtId="0" fontId="85" fillId="0" borderId="0" applyNumberFormat="0" applyFill="0" applyBorder="0" applyAlignment="0" applyProtection="0"/>
    <xf numFmtId="0" fontId="90" fillId="0" borderId="0"/>
    <xf numFmtId="0" fontId="85" fillId="0" borderId="0" applyNumberFormat="0" applyFill="0" applyBorder="0" applyAlignment="0" applyProtection="0"/>
    <xf numFmtId="0" fontId="90" fillId="0" borderId="0"/>
    <xf numFmtId="0" fontId="90"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90"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6" fillId="0" borderId="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1" fillId="0" borderId="0"/>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90" fillId="0" borderId="0"/>
    <xf numFmtId="0" fontId="90" fillId="0" borderId="0"/>
    <xf numFmtId="0" fontId="91" fillId="0" borderId="0"/>
    <xf numFmtId="0" fontId="91" fillId="0" borderId="0"/>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91" fillId="0" borderId="0"/>
    <xf numFmtId="0" fontId="91"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0" fillId="0" borderId="0"/>
    <xf numFmtId="0" fontId="89" fillId="0" borderId="0"/>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90" fillId="0" borderId="0"/>
    <xf numFmtId="0" fontId="90" fillId="0" borderId="0"/>
    <xf numFmtId="0" fontId="90" fillId="0" borderId="0"/>
    <xf numFmtId="0" fontId="90"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1" fillId="0" borderId="0"/>
    <xf numFmtId="0" fontId="89"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0" fillId="0" borderId="0"/>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90"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9" fillId="0" borderId="0"/>
    <xf numFmtId="0" fontId="87"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9" fillId="0" borderId="0"/>
    <xf numFmtId="0" fontId="91"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91" fillId="0" borderId="0"/>
    <xf numFmtId="0" fontId="89" fillId="0" borderId="0"/>
    <xf numFmtId="0" fontId="89" fillId="0" borderId="0"/>
    <xf numFmtId="0" fontId="90" fillId="0" borderId="0"/>
    <xf numFmtId="0" fontId="89" fillId="0" borderId="0"/>
    <xf numFmtId="0" fontId="89" fillId="0" borderId="0"/>
    <xf numFmtId="0" fontId="89" fillId="0" borderId="0"/>
    <xf numFmtId="0" fontId="91" fillId="0" borderId="0"/>
    <xf numFmtId="0" fontId="91" fillId="0" borderId="0"/>
    <xf numFmtId="0" fontId="91" fillId="0" borderId="0"/>
    <xf numFmtId="0" fontId="91" fillId="0" borderId="0"/>
    <xf numFmtId="0" fontId="91" fillId="0" borderId="0"/>
    <xf numFmtId="0" fontId="90" fillId="0" borderId="0"/>
    <xf numFmtId="0" fontId="88" fillId="0" borderId="0" applyFont="0" applyFill="0" applyBorder="0" applyAlignment="0" applyProtection="0">
      <alignment vertical="center"/>
    </xf>
    <xf numFmtId="0" fontId="90" fillId="0" borderId="0"/>
    <xf numFmtId="0" fontId="90" fillId="0" borderId="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90" fillId="0" borderId="0"/>
    <xf numFmtId="0" fontId="90" fillId="0" borderId="0"/>
    <xf numFmtId="0" fontId="88" fillId="0" borderId="0" applyFont="0" applyFill="0" applyBorder="0" applyAlignment="0" applyProtection="0">
      <alignment vertical="center"/>
    </xf>
    <xf numFmtId="0" fontId="90" fillId="0" borderId="0"/>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9" fillId="0" borderId="0"/>
    <xf numFmtId="0" fontId="89" fillId="0" borderId="0"/>
    <xf numFmtId="0" fontId="88"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5" fillId="0" borderId="0" applyNumberFormat="0" applyFill="0" applyBorder="0" applyAlignment="0" applyProtection="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9" fillId="0" borderId="0"/>
    <xf numFmtId="0" fontId="85" fillId="0" borderId="0" applyNumberFormat="0" applyFill="0" applyBorder="0" applyAlignment="0" applyProtection="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87" fillId="0" borderId="0" applyFont="0" applyFill="0" applyBorder="0" applyAlignment="0" applyProtection="0">
      <alignment vertical="center"/>
    </xf>
    <xf numFmtId="0" fontId="90"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0" fontId="89" fillId="0" borderId="0"/>
    <xf numFmtId="0" fontId="88" fillId="0" borderId="0" applyFont="0" applyFill="0" applyBorder="0" applyAlignment="0" applyProtection="0">
      <alignment vertical="center"/>
    </xf>
    <xf numFmtId="0" fontId="91" fillId="0" borderId="0"/>
    <xf numFmtId="0" fontId="90" fillId="0" borderId="0"/>
    <xf numFmtId="0" fontId="87" fillId="0" borderId="0" applyFont="0" applyFill="0" applyBorder="0" applyAlignment="0" applyProtection="0">
      <alignment vertical="center"/>
    </xf>
    <xf numFmtId="0" fontId="88" fillId="0" borderId="0" applyFont="0" applyFill="0" applyBorder="0" applyAlignment="0" applyProtection="0">
      <alignment vertical="center"/>
    </xf>
    <xf numFmtId="0" fontId="90" fillId="0" borderId="0"/>
    <xf numFmtId="0" fontId="88" fillId="0" borderId="0" applyFont="0" applyFill="0" applyBorder="0" applyAlignment="0" applyProtection="0">
      <alignment vertical="center"/>
    </xf>
    <xf numFmtId="0" fontId="85" fillId="0" borderId="0" applyNumberFormat="0" applyFill="0" applyBorder="0" applyAlignment="0" applyProtection="0"/>
    <xf numFmtId="0"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7" fillId="0" borderId="0" applyFont="0" applyFill="0" applyBorder="0" applyAlignment="0" applyProtection="0">
      <alignment vertical="center"/>
    </xf>
    <xf numFmtId="216" fontId="104" fillId="0" borderId="0">
      <protection locked="0"/>
    </xf>
    <xf numFmtId="217" fontId="104" fillId="0" borderId="0">
      <protection locked="0"/>
    </xf>
    <xf numFmtId="216" fontId="104" fillId="0" borderId="0">
      <protection locked="0"/>
    </xf>
    <xf numFmtId="217" fontId="104" fillId="0" borderId="0">
      <protection locked="0"/>
    </xf>
    <xf numFmtId="218" fontId="104" fillId="0" borderId="0">
      <protection locked="0"/>
    </xf>
    <xf numFmtId="0" fontId="104" fillId="0" borderId="0">
      <protection locked="0"/>
    </xf>
    <xf numFmtId="0" fontId="104" fillId="0" borderId="62">
      <protection locked="0"/>
    </xf>
    <xf numFmtId="0" fontId="105" fillId="0" borderId="0">
      <protection locked="0"/>
    </xf>
    <xf numFmtId="0" fontId="105" fillId="0" borderId="0">
      <protection locked="0"/>
    </xf>
    <xf numFmtId="0" fontId="104" fillId="0" borderId="62">
      <protection locked="0"/>
    </xf>
    <xf numFmtId="219" fontId="106" fillId="36" borderId="63" applyBorder="0"/>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7" fillId="40" borderId="59" applyNumberFormat="0" applyFill="0" applyBorder="0" applyAlignment="0">
      <alignment horizontal="left"/>
    </xf>
    <xf numFmtId="0" fontId="108" fillId="40" borderId="0" applyNumberFormat="0" applyFill="0" applyBorder="0" applyAlignment="0"/>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09" fillId="41" borderId="59" applyNumberFormat="0" applyFill="0" applyBorder="0" applyAlignment="0">
      <alignment horizontal="left"/>
    </xf>
    <xf numFmtId="0" fontId="110" fillId="42" borderId="0" applyNumberFormat="0" applyFill="0" applyBorder="0" applyAlignment="0"/>
    <xf numFmtId="0" fontId="111" fillId="0" borderId="0" applyNumberFormat="0" applyFill="0" applyBorder="0" applyAlignment="0"/>
    <xf numFmtId="0" fontId="112" fillId="0" borderId="64" applyNumberFormat="0" applyFill="0" applyBorder="0" applyAlignment="0">
      <alignment horizontal="left"/>
    </xf>
    <xf numFmtId="0" fontId="113" fillId="43" borderId="56" applyNumberFormat="0" applyFill="0" applyBorder="0" applyAlignment="0">
      <alignment horizontal="centerContinuous"/>
    </xf>
    <xf numFmtId="0" fontId="114" fillId="0" borderId="0"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4" fillId="44" borderId="55" applyNumberFormat="0" applyFill="0" applyBorder="0" applyAlignment="0"/>
    <xf numFmtId="0" fontId="115" fillId="0" borderId="64" applyNumberFormat="0" applyFill="0" applyBorder="0" applyAlignment="0"/>
    <xf numFmtId="0" fontId="114" fillId="0" borderId="0" applyNumberFormat="0" applyFill="0" applyBorder="0" applyAlignment="0"/>
    <xf numFmtId="0" fontId="116" fillId="45" borderId="0" applyNumberFormat="0" applyBorder="0" applyAlignment="0" applyProtection="0"/>
    <xf numFmtId="0" fontId="76" fillId="45" borderId="0" applyNumberFormat="0" applyBorder="0" applyAlignment="0" applyProtection="0"/>
    <xf numFmtId="0" fontId="116" fillId="46" borderId="0" applyNumberFormat="0" applyBorder="0" applyAlignment="0" applyProtection="0"/>
    <xf numFmtId="0" fontId="76" fillId="46" borderId="0" applyNumberFormat="0" applyBorder="0" applyAlignment="0" applyProtection="0"/>
    <xf numFmtId="0" fontId="116" fillId="47" borderId="0" applyNumberFormat="0" applyBorder="0" applyAlignment="0" applyProtection="0"/>
    <xf numFmtId="0" fontId="76" fillId="47"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49" borderId="0" applyNumberFormat="0" applyBorder="0" applyAlignment="0" applyProtection="0"/>
    <xf numFmtId="0" fontId="76" fillId="49" borderId="0" applyNumberFormat="0" applyBorder="0" applyAlignment="0" applyProtection="0"/>
    <xf numFmtId="0" fontId="116" fillId="50" borderId="0" applyNumberFormat="0" applyBorder="0" applyAlignment="0" applyProtection="0"/>
    <xf numFmtId="0" fontId="76" fillId="50"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117" fillId="51"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50"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4" borderId="0" applyNumberFormat="0" applyBorder="0" applyAlignment="0" applyProtection="0"/>
    <xf numFmtId="0" fontId="76" fillId="54" borderId="0" applyNumberFormat="0" applyBorder="0" applyAlignment="0" applyProtection="0"/>
    <xf numFmtId="0" fontId="116" fillId="55" borderId="0" applyNumberFormat="0" applyBorder="0" applyAlignment="0" applyProtection="0"/>
    <xf numFmtId="0" fontId="76" fillId="55" borderId="0" applyNumberFormat="0" applyBorder="0" applyAlignment="0" applyProtection="0"/>
    <xf numFmtId="0" fontId="116" fillId="48" borderId="0" applyNumberFormat="0" applyBorder="0" applyAlignment="0" applyProtection="0"/>
    <xf numFmtId="0" fontId="76" fillId="48" borderId="0" applyNumberFormat="0" applyBorder="0" applyAlignment="0" applyProtection="0"/>
    <xf numFmtId="0" fontId="116" fillId="53" borderId="0" applyNumberFormat="0" applyBorder="0" applyAlignment="0" applyProtection="0"/>
    <xf numFmtId="0" fontId="76" fillId="53" borderId="0" applyNumberFormat="0" applyBorder="0" applyAlignment="0" applyProtection="0"/>
    <xf numFmtId="0" fontId="116" fillId="56" borderId="0" applyNumberFormat="0" applyBorder="0" applyAlignment="0" applyProtection="0"/>
    <xf numFmtId="0" fontId="76" fillId="56"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4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118" fillId="57" borderId="0" applyNumberFormat="0" applyBorder="0" applyAlignment="0" applyProtection="0"/>
    <xf numFmtId="0" fontId="119" fillId="57" borderId="0" applyNumberFormat="0" applyBorder="0" applyAlignment="0" applyProtection="0"/>
    <xf numFmtId="0" fontId="118" fillId="54" borderId="0" applyNumberFormat="0" applyBorder="0" applyAlignment="0" applyProtection="0"/>
    <xf numFmtId="0" fontId="119" fillId="54" borderId="0" applyNumberFormat="0" applyBorder="0" applyAlignment="0" applyProtection="0"/>
    <xf numFmtId="0" fontId="118" fillId="55" borderId="0" applyNumberFormat="0" applyBorder="0" applyAlignment="0" applyProtection="0"/>
    <xf numFmtId="0" fontId="119" fillId="55"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0" borderId="0" applyNumberFormat="0" applyBorder="0" applyAlignment="0" applyProtection="0"/>
    <xf numFmtId="0" fontId="119" fillId="60" borderId="0" applyNumberFormat="0" applyBorder="0" applyAlignment="0" applyProtection="0"/>
    <xf numFmtId="0" fontId="119" fillId="57"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20" fillId="0" borderId="0">
      <alignment horizontal="right"/>
    </xf>
    <xf numFmtId="172" fontId="85" fillId="0" borderId="0" applyFont="0" applyFill="0" applyBorder="0" applyAlignment="0" applyProtection="0"/>
    <xf numFmtId="173" fontId="85" fillId="0" borderId="0" applyFont="0" applyFill="0" applyBorder="0" applyAlignment="0" applyProtection="0"/>
    <xf numFmtId="172" fontId="85" fillId="0" borderId="0" applyFont="0" applyFill="0" applyBorder="0" applyAlignment="0" applyProtection="0"/>
    <xf numFmtId="173" fontId="85" fillId="0" borderId="0" applyFont="0" applyFill="0" applyBorder="0" applyAlignment="0" applyProtection="0"/>
    <xf numFmtId="0" fontId="118" fillId="61" borderId="0" applyNumberFormat="0" applyBorder="0" applyAlignment="0" applyProtection="0"/>
    <xf numFmtId="0" fontId="119" fillId="61" borderId="0" applyNumberFormat="0" applyBorder="0" applyAlignment="0" applyProtection="0"/>
    <xf numFmtId="0" fontId="118" fillId="62" borderId="0" applyNumberFormat="0" applyBorder="0" applyAlignment="0" applyProtection="0"/>
    <xf numFmtId="0" fontId="119" fillId="62" borderId="0" applyNumberFormat="0" applyBorder="0" applyAlignment="0" applyProtection="0"/>
    <xf numFmtId="0" fontId="118" fillId="63" borderId="0" applyNumberFormat="0" applyBorder="0" applyAlignment="0" applyProtection="0"/>
    <xf numFmtId="0" fontId="119" fillId="63" borderId="0" applyNumberFormat="0" applyBorder="0" applyAlignment="0" applyProtection="0"/>
    <xf numFmtId="0" fontId="118" fillId="58" borderId="0" applyNumberFormat="0" applyBorder="0" applyAlignment="0" applyProtection="0"/>
    <xf numFmtId="0" fontId="119" fillId="58" borderId="0" applyNumberFormat="0" applyBorder="0" applyAlignment="0" applyProtection="0"/>
    <xf numFmtId="0" fontId="118" fillId="59" borderId="0" applyNumberFormat="0" applyBorder="0" applyAlignment="0" applyProtection="0"/>
    <xf numFmtId="0" fontId="119" fillId="59" borderId="0" applyNumberFormat="0" applyBorder="0" applyAlignment="0" applyProtection="0"/>
    <xf numFmtId="0" fontId="118" fillId="64" borderId="0" applyNumberFormat="0" applyBorder="0" applyAlignment="0" applyProtection="0"/>
    <xf numFmtId="0" fontId="119" fillId="64" borderId="0" applyNumberFormat="0" applyBorder="0" applyAlignment="0" applyProtection="0"/>
    <xf numFmtId="220" fontId="85" fillId="0" borderId="0" applyFont="0" applyFill="0" applyBorder="0" applyProtection="0"/>
    <xf numFmtId="221" fontId="121" fillId="0" borderId="0" applyFont="0" applyFill="0" applyBorder="0" applyAlignment="0" applyProtection="0"/>
    <xf numFmtId="222" fontId="121" fillId="0" borderId="0" applyFont="0" applyFill="0" applyBorder="0" applyAlignment="0" applyProtection="0"/>
    <xf numFmtId="0" fontId="122" fillId="0" borderId="0" applyNumberFormat="0" applyFill="0" applyBorder="0" applyAlignment="0" applyProtection="0">
      <alignment vertical="top"/>
      <protection locked="0"/>
    </xf>
    <xf numFmtId="0" fontId="86" fillId="0" borderId="0"/>
    <xf numFmtId="0" fontId="86" fillId="0" borderId="0" applyNumberFormat="0" applyFill="0" applyBorder="0" applyAlignment="0" applyProtection="0"/>
    <xf numFmtId="0" fontId="123" fillId="0" borderId="0" applyNumberFormat="0" applyFill="0" applyBorder="0" applyAlignment="0" applyProtection="0"/>
    <xf numFmtId="203" fontId="124" fillId="0" borderId="0" applyNumberFormat="0" applyFill="0" applyBorder="0" applyAlignment="0" applyProtection="0"/>
    <xf numFmtId="0" fontId="86" fillId="41" borderId="0">
      <alignment horizontal="center" vertical="center"/>
    </xf>
    <xf numFmtId="0" fontId="125" fillId="46" borderId="0" applyNumberFormat="0" applyBorder="0" applyAlignment="0" applyProtection="0"/>
    <xf numFmtId="0" fontId="126" fillId="46" borderId="0" applyNumberFormat="0" applyBorder="0" applyAlignment="0" applyProtection="0"/>
    <xf numFmtId="0" fontId="87" fillId="65" borderId="0"/>
    <xf numFmtId="0" fontId="127" fillId="65" borderId="0"/>
    <xf numFmtId="0" fontId="128" fillId="0" borderId="0" applyNumberFormat="0" applyFill="0" applyBorder="0" applyAlignment="0" applyProtection="0"/>
    <xf numFmtId="38" fontId="129" fillId="0" borderId="0" applyNumberFormat="0" applyFill="0" applyBorder="0" applyAlignment="0" applyProtection="0">
      <alignment horizontal="right"/>
      <protection locked="0"/>
    </xf>
    <xf numFmtId="0" fontId="130" fillId="66" borderId="65">
      <alignment horizontal="center"/>
    </xf>
    <xf numFmtId="0" fontId="131" fillId="0" borderId="0" applyNumberFormat="0" applyFill="0" applyBorder="0" applyAlignment="0" applyProtection="0"/>
    <xf numFmtId="0" fontId="132" fillId="0" borderId="64" applyNumberFormat="0" applyFont="0" applyFill="0" applyAlignment="0" applyProtection="0"/>
    <xf numFmtId="0" fontId="132" fillId="0" borderId="66" applyNumberFormat="0" applyFont="0" applyFill="0" applyAlignment="0" applyProtection="0"/>
    <xf numFmtId="223" fontId="133" fillId="0" borderId="0" applyFont="0" applyFill="0" applyBorder="0" applyAlignment="0" applyProtection="0"/>
    <xf numFmtId="0" fontId="134" fillId="0" borderId="0"/>
    <xf numFmtId="0" fontId="135" fillId="0" borderId="0" applyFill="0" applyBorder="0" applyAlignment="0"/>
    <xf numFmtId="0" fontId="136"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7" fillId="67" borderId="67" applyNumberFormat="0" applyAlignment="0" applyProtection="0"/>
    <xf numFmtId="0" fontId="137"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0" fontId="136" fillId="67" borderId="67" applyNumberFormat="0" applyAlignment="0" applyProtection="0"/>
    <xf numFmtId="224" fontId="138" fillId="0" borderId="0" applyFont="0" applyFill="0" applyBorder="0" applyAlignment="0" applyProtection="0"/>
    <xf numFmtId="170" fontId="92" fillId="0" borderId="0" applyFont="0" applyFill="0" applyBorder="0" applyAlignment="0" applyProtection="0"/>
    <xf numFmtId="0" fontId="138" fillId="0" borderId="68" applyNumberFormat="0" applyFont="0" applyFill="0" applyAlignment="0" applyProtection="0"/>
    <xf numFmtId="0" fontId="85" fillId="68" borderId="0" applyNumberFormat="0" applyFont="0" applyBorder="0" applyAlignment="0"/>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0" fontId="139" fillId="0" borderId="55" applyNumberFormat="0" applyFont="0" applyFill="0" applyProtection="0">
      <alignment horizontal="centerContinuous" vertical="center"/>
    </xf>
    <xf numFmtId="225" fontId="86" fillId="0" borderId="0" applyFont="0" applyFill="0" applyBorder="0" applyAlignment="0" applyProtection="0"/>
    <xf numFmtId="0" fontId="140" fillId="69" borderId="69" applyNumberFormat="0" applyAlignment="0" applyProtection="0"/>
    <xf numFmtId="0" fontId="141" fillId="69" borderId="69" applyNumberFormat="0" applyAlignment="0" applyProtection="0"/>
    <xf numFmtId="225" fontId="86" fillId="0" borderId="0" applyFont="0" applyFill="0" applyBorder="0" applyAlignment="0" applyProtection="0"/>
    <xf numFmtId="224" fontId="142" fillId="0" borderId="0" applyFont="0" applyFill="0" applyBorder="0" applyAlignment="0" applyProtection="0"/>
    <xf numFmtId="226" fontId="142" fillId="0" borderId="0" applyFont="0" applyFill="0" applyBorder="0" applyAlignment="0" applyProtection="0"/>
    <xf numFmtId="0" fontId="139" fillId="0" borderId="0" applyNumberFormat="0" applyFill="0" applyBorder="0" applyProtection="0">
      <alignment horizontal="center" vertical="center"/>
    </xf>
    <xf numFmtId="0" fontId="143" fillId="0" borderId="57">
      <alignment horizontal="center"/>
    </xf>
    <xf numFmtId="227" fontId="85" fillId="0" borderId="0" applyFont="0" applyFill="0" applyBorder="0" applyAlignment="0" applyProtection="0"/>
    <xf numFmtId="0" fontId="14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xf numFmtId="0" fontId="145" fillId="0" borderId="0" applyFont="0" applyFill="0" applyBorder="0" applyAlignment="0" applyProtection="0">
      <alignment horizontal="right"/>
    </xf>
    <xf numFmtId="164" fontId="85" fillId="0" borderId="0" applyFont="0" applyFill="0" applyBorder="0" applyAlignment="0" applyProtection="0"/>
    <xf numFmtId="3" fontId="146" fillId="0" borderId="0" applyFont="0" applyFill="0" applyBorder="0" applyAlignment="0" applyProtection="0"/>
    <xf numFmtId="228" fontId="85" fillId="0" borderId="0" applyFont="0" applyFill="0" applyBorder="0" applyAlignment="0" applyProtection="0"/>
    <xf numFmtId="229" fontId="84" fillId="0" borderId="0" applyFont="0" applyFill="0" applyBorder="0" applyAlignment="0" applyProtection="0"/>
    <xf numFmtId="0" fontId="145" fillId="0" borderId="0" applyFont="0" applyFill="0" applyBorder="0" applyAlignment="0" applyProtection="0">
      <alignment horizontal="right"/>
    </xf>
    <xf numFmtId="0" fontId="145" fillId="0" borderId="0" applyFont="0" applyFill="0" applyBorder="0" applyAlignment="0" applyProtection="0">
      <alignment horizontal="right"/>
    </xf>
    <xf numFmtId="230" fontId="85" fillId="0" borderId="0" applyFont="0" applyFill="0" applyBorder="0" applyAlignment="0" applyProtection="0"/>
    <xf numFmtId="231" fontId="146" fillId="0" borderId="0" applyFont="0" applyFill="0" applyBorder="0" applyAlignment="0" applyProtection="0"/>
    <xf numFmtId="0" fontId="87" fillId="70" borderId="0"/>
    <xf numFmtId="0" fontId="127" fillId="71" borderId="0"/>
    <xf numFmtId="232" fontId="86" fillId="0" borderId="0" applyFont="0" applyFill="0" applyBorder="0" applyAlignment="0" applyProtection="0"/>
    <xf numFmtId="0" fontId="145" fillId="0" borderId="0" applyFont="0" applyFill="0" applyBorder="0" applyAlignment="0" applyProtection="0"/>
    <xf numFmtId="232" fontId="86" fillId="0" borderId="0" applyFont="0" applyFill="0" applyBorder="0" applyAlignment="0" applyProtection="0"/>
    <xf numFmtId="233" fontId="138" fillId="0" borderId="0" applyFont="0" applyFill="0" applyBorder="0" applyAlignment="0" applyProtection="0"/>
    <xf numFmtId="38" fontId="147" fillId="0" borderId="0" applyFont="0" applyFill="0" applyBorder="0" applyAlignment="0" applyProtection="0"/>
    <xf numFmtId="38" fontId="85" fillId="0" borderId="0" applyNumberFormat="0" applyBorder="0" applyAlignment="0"/>
    <xf numFmtId="234" fontId="148" fillId="72" borderId="0" applyNumberFormat="0" applyBorder="0" applyAlignment="0" applyProtection="0"/>
    <xf numFmtId="235" fontId="84" fillId="0" borderId="0" applyFont="0" applyFill="0" applyBorder="0" applyAlignment="0" applyProtection="0"/>
    <xf numFmtId="0" fontId="145" fillId="0" borderId="70" applyNumberFormat="0" applyFont="0" applyFill="0" applyAlignment="0" applyProtection="0"/>
    <xf numFmtId="0" fontId="149" fillId="0" borderId="0" applyFill="0" applyBorder="0" applyAlignment="0" applyProtection="0"/>
    <xf numFmtId="38" fontId="150" fillId="0" borderId="0" applyFont="0" applyFill="0" applyBorder="0" applyAlignment="0" applyProtection="0"/>
    <xf numFmtId="0" fontId="151" fillId="0" borderId="0" applyFont="0" applyFill="0" applyBorder="0" applyAlignment="0" applyProtection="0"/>
    <xf numFmtId="0" fontId="152" fillId="0" borderId="0" applyNumberFormat="0" applyFill="0" applyBorder="0" applyAlignment="0" applyProtection="0"/>
    <xf numFmtId="236" fontId="142" fillId="0" borderId="0" applyFont="0" applyFill="0" applyBorder="0" applyAlignment="0" applyProtection="0"/>
    <xf numFmtId="237" fontId="142" fillId="0" borderId="0" applyFont="0" applyFill="0" applyBorder="0" applyAlignment="0" applyProtection="0"/>
    <xf numFmtId="238" fontId="85" fillId="0" borderId="0" applyFont="0" applyFill="0" applyBorder="0" applyAlignment="0" applyProtection="0"/>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153" fillId="36" borderId="57" applyFill="0" applyBorder="0" applyAlignment="0">
      <alignment horizontal="center" vertical="center" wrapText="1"/>
    </xf>
    <xf numFmtId="0" fontId="81" fillId="0" borderId="2" applyNumberFormat="0" applyFill="0" applyProtection="0">
      <alignment horizontal="center" vertical="center" wrapText="1"/>
      <protection locked="0"/>
    </xf>
    <xf numFmtId="49" fontId="154" fillId="38" borderId="0">
      <alignment horizontal="center" vertical="center"/>
    </xf>
    <xf numFmtId="49" fontId="155" fillId="0" borderId="0">
      <alignment horizontal="left" vertical="center"/>
    </xf>
    <xf numFmtId="1" fontId="147" fillId="36" borderId="2" applyFill="0">
      <alignment horizontal="center" vertical="center"/>
    </xf>
    <xf numFmtId="0" fontId="156" fillId="0" borderId="0"/>
    <xf numFmtId="0" fontId="153" fillId="36" borderId="0" applyFill="0">
      <alignment horizontal="left" vertical="center"/>
    </xf>
    <xf numFmtId="0" fontId="76" fillId="0" borderId="0"/>
    <xf numFmtId="0" fontId="157" fillId="0" borderId="0" applyNumberFormat="0" applyFill="0" applyBorder="0" applyAlignment="0" applyProtection="0"/>
    <xf numFmtId="0" fontId="158" fillId="0" borderId="0" applyNumberFormat="0" applyFill="0" applyBorder="0" applyAlignment="0" applyProtection="0"/>
    <xf numFmtId="227" fontId="85" fillId="0" borderId="0" applyFont="0" applyFill="0" applyBorder="0" applyAlignment="0" applyProtection="0"/>
    <xf numFmtId="239" fontId="85" fillId="0" borderId="0" applyFont="0" applyFill="0" applyBorder="0" applyAlignment="0" applyProtection="0"/>
    <xf numFmtId="0" fontId="104" fillId="0" borderId="0">
      <protection locked="0"/>
    </xf>
    <xf numFmtId="0" fontId="104" fillId="0" borderId="0">
      <protection locked="0"/>
    </xf>
    <xf numFmtId="0" fontId="159" fillId="0" borderId="0">
      <protection locked="0"/>
    </xf>
    <xf numFmtId="0" fontId="104" fillId="0" borderId="0">
      <protection locked="0"/>
    </xf>
    <xf numFmtId="0" fontId="104" fillId="0" borderId="0">
      <protection locked="0"/>
    </xf>
    <xf numFmtId="0" fontId="104" fillId="0" borderId="0">
      <protection locked="0"/>
    </xf>
    <xf numFmtId="0" fontId="104" fillId="0" borderId="0">
      <protection locked="0"/>
    </xf>
    <xf numFmtId="240" fontId="86" fillId="0" borderId="0" applyFont="0" applyFill="0" applyBorder="0" applyAlignment="0" applyProtection="0"/>
    <xf numFmtId="2" fontId="146" fillId="0" borderId="0" applyFont="0" applyFill="0" applyBorder="0" applyAlignment="0" applyProtection="0"/>
    <xf numFmtId="241" fontId="138" fillId="0" borderId="0" applyFont="0" applyFill="0" applyBorder="0" applyAlignment="0" applyProtection="0"/>
    <xf numFmtId="242" fontId="138" fillId="0" borderId="0" applyFont="0" applyFill="0" applyBorder="0" applyAlignment="0" applyProtection="0"/>
    <xf numFmtId="243" fontId="138" fillId="0" borderId="0" applyFont="0" applyFill="0" applyBorder="0" applyAlignment="0" applyProtection="0"/>
    <xf numFmtId="244" fontId="138" fillId="0" borderId="0" applyFont="0" applyFill="0" applyBorder="0" applyAlignment="0" applyProtection="0"/>
    <xf numFmtId="15" fontId="85" fillId="0" borderId="0">
      <alignment vertical="center"/>
    </xf>
    <xf numFmtId="0" fontId="160" fillId="0" borderId="0" applyFill="0" applyBorder="0" applyProtection="0">
      <alignment horizontal="left"/>
    </xf>
    <xf numFmtId="234" fontId="161" fillId="0" borderId="0" applyNumberFormat="0" applyFill="0" applyBorder="0" applyAlignment="0" applyProtection="0"/>
    <xf numFmtId="0" fontId="162" fillId="47" borderId="0" applyNumberFormat="0" applyBorder="0" applyAlignment="0" applyProtection="0"/>
    <xf numFmtId="0" fontId="163" fillId="47" borderId="0" applyNumberFormat="0" applyBorder="0" applyAlignment="0" applyProtection="0"/>
    <xf numFmtId="43" fontId="164" fillId="0" borderId="0" applyNumberFormat="0" applyFill="0" applyBorder="0" applyAlignment="0" applyProtection="0">
      <alignment horizontal="center"/>
    </xf>
    <xf numFmtId="170"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43" fontId="164" fillId="0" borderId="0" applyNumberFormat="0" applyFill="0" applyBorder="0" applyAlignment="0" applyProtection="0">
      <alignment horizontal="center"/>
    </xf>
    <xf numFmtId="38" fontId="165" fillId="73" borderId="0" applyNumberFormat="0" applyBorder="0" applyAlignment="0" applyProtection="0"/>
    <xf numFmtId="0" fontId="148" fillId="0" borderId="0" applyBorder="0">
      <alignment horizontal="left"/>
    </xf>
    <xf numFmtId="0" fontId="145" fillId="0" borderId="0" applyFont="0" applyFill="0" applyBorder="0" applyAlignment="0" applyProtection="0">
      <alignment horizontal="right"/>
    </xf>
    <xf numFmtId="0" fontId="166" fillId="0" borderId="0" applyProtection="0">
      <alignment horizontal="right"/>
    </xf>
    <xf numFmtId="0" fontId="167" fillId="0" borderId="58" applyNumberFormat="0" applyAlignment="0" applyProtection="0">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7" fillId="0" borderId="59">
      <alignment horizontal="left" vertical="center"/>
    </xf>
    <xf numFmtId="0" fontId="168" fillId="0" borderId="0">
      <alignment horizontal="center"/>
    </xf>
    <xf numFmtId="0" fontId="169" fillId="0" borderId="71" applyNumberFormat="0" applyFill="0" applyAlignment="0" applyProtection="0"/>
    <xf numFmtId="0" fontId="170" fillId="0" borderId="71" applyNumberFormat="0" applyFill="0" applyAlignment="0" applyProtection="0"/>
    <xf numFmtId="0" fontId="171" fillId="0" borderId="72" applyNumberFormat="0" applyFill="0" applyAlignment="0" applyProtection="0"/>
    <xf numFmtId="0" fontId="172" fillId="0" borderId="72" applyNumberFormat="0" applyFill="0" applyAlignment="0" applyProtection="0"/>
    <xf numFmtId="0" fontId="173" fillId="0" borderId="73" applyNumberFormat="0" applyFill="0" applyAlignment="0" applyProtection="0"/>
    <xf numFmtId="0" fontId="174" fillId="0" borderId="73" applyNumberFormat="0" applyFill="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168" fillId="0" borderId="0">
      <alignment horizontal="center"/>
    </xf>
    <xf numFmtId="0" fontId="175" fillId="0" borderId="0" applyNumberFormat="0" applyFont="0" applyFill="0" applyBorder="0" applyAlignment="0" applyProtection="0"/>
    <xf numFmtId="0" fontId="176" fillId="0" borderId="0" applyProtection="0"/>
    <xf numFmtId="0" fontId="177" fillId="0" borderId="74" applyNumberFormat="0" applyFill="0" applyBorder="0" applyAlignment="0" applyProtection="0">
      <alignment horizontal="left"/>
    </xf>
    <xf numFmtId="0" fontId="178" fillId="74" borderId="0"/>
    <xf numFmtId="0" fontId="179" fillId="75" borderId="0"/>
    <xf numFmtId="0" fontId="180" fillId="0" borderId="0"/>
    <xf numFmtId="245" fontId="181" fillId="36" borderId="0" applyNumberFormat="0" applyBorder="0" applyAlignment="0" applyProtection="0">
      <protection locked="0"/>
    </xf>
    <xf numFmtId="0" fontId="182" fillId="0" borderId="0"/>
    <xf numFmtId="0" fontId="85" fillId="0" borderId="0"/>
    <xf numFmtId="0" fontId="183" fillId="50" borderId="67" applyNumberFormat="0" applyAlignment="0" applyProtection="0"/>
    <xf numFmtId="10" fontId="165" fillId="37" borderId="2" applyNumberFormat="0" applyBorder="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4"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183" fillId="50" borderId="67" applyNumberFormat="0" applyAlignment="0" applyProtection="0"/>
    <xf numFmtId="0" fontId="86" fillId="35" borderId="2" applyNumberFormat="0" applyFont="0" applyAlignment="0">
      <protection locked="0"/>
    </xf>
    <xf numFmtId="0" fontId="185" fillId="0" borderId="0" applyNumberFormat="0" applyFill="0" applyBorder="0" applyAlignment="0" applyProtection="0">
      <alignment vertical="top"/>
      <protection locked="0"/>
    </xf>
    <xf numFmtId="0" fontId="186" fillId="0" borderId="0">
      <alignment vertical="center"/>
    </xf>
    <xf numFmtId="246" fontId="85" fillId="0" borderId="0" applyFont="0" applyFill="0" applyBorder="0" applyAlignment="0" applyProtection="0"/>
    <xf numFmtId="247" fontId="85" fillId="0" borderId="0" applyFont="0" applyFill="0" applyBorder="0" applyAlignment="0" applyProtection="0"/>
    <xf numFmtId="0" fontId="187" fillId="0" borderId="75" applyNumberFormat="0" applyFill="0" applyAlignment="0" applyProtection="0"/>
    <xf numFmtId="0" fontId="188" fillId="0" borderId="75" applyNumberFormat="0" applyFill="0" applyAlignment="0" applyProtection="0"/>
    <xf numFmtId="248" fontId="189" fillId="0" borderId="0" applyNumberFormat="0" applyFill="0" applyBorder="0">
      <alignment vertical="top"/>
      <protection hidden="1"/>
    </xf>
    <xf numFmtId="249" fontId="142" fillId="0" borderId="0" applyFont="0" applyFill="0" applyBorder="0" applyAlignment="0" applyProtection="0"/>
    <xf numFmtId="250" fontId="85" fillId="0" borderId="0" applyFont="0" applyFill="0" applyBorder="0" applyAlignment="0" applyProtection="0"/>
    <xf numFmtId="251" fontId="85" fillId="0" borderId="0" applyFont="0" applyFill="0" applyBorder="0" applyAlignment="0" applyProtection="0"/>
    <xf numFmtId="252" fontId="142" fillId="0" borderId="0" applyFont="0" applyFill="0" applyBorder="0" applyAlignment="0" applyProtection="0"/>
    <xf numFmtId="253" fontId="85" fillId="0" borderId="0" applyFont="0" applyFill="0" applyBorder="0" applyAlignment="0" applyProtection="0"/>
    <xf numFmtId="254" fontId="85" fillId="0" borderId="0" applyFont="0" applyFill="0" applyBorder="0" applyAlignment="0" applyProtection="0"/>
    <xf numFmtId="253" fontId="85" fillId="0" borderId="0" applyFont="0" applyFill="0" applyBorder="0" applyAlignment="0" applyProtection="0"/>
    <xf numFmtId="254" fontId="85" fillId="0" borderId="0" applyFont="0" applyFill="0" applyBorder="0" applyAlignment="0" applyProtection="0"/>
    <xf numFmtId="255" fontId="84" fillId="0" borderId="0" applyFont="0" applyFill="0" applyBorder="0" applyAlignment="0" applyProtection="0"/>
    <xf numFmtId="256" fontId="84" fillId="0" borderId="0" applyFont="0" applyFill="0" applyBorder="0" applyAlignment="0" applyProtection="0"/>
    <xf numFmtId="257" fontId="84" fillId="0" borderId="0" applyFont="0" applyFill="0" applyBorder="0" applyAlignment="0" applyProtection="0"/>
    <xf numFmtId="235" fontId="190" fillId="0" borderId="0" applyFont="0" applyFill="0" applyBorder="0" applyAlignment="0" applyProtection="0"/>
    <xf numFmtId="0" fontId="191" fillId="39" borderId="0" applyNumberFormat="0" applyBorder="0" applyAlignment="0" applyProtection="0"/>
    <xf numFmtId="0" fontId="192" fillId="39" borderId="0" applyNumberFormat="0" applyBorder="0" applyAlignment="0" applyProtection="0"/>
    <xf numFmtId="37" fontId="193" fillId="0" borderId="0"/>
    <xf numFmtId="0" fontId="138" fillId="0" borderId="0"/>
    <xf numFmtId="258" fontId="84" fillId="0" borderId="0"/>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37" fontId="194" fillId="36" borderId="59" applyBorder="0">
      <alignment horizontal="left" vertical="center" indent="2"/>
    </xf>
    <xf numFmtId="0" fontId="195" fillId="0" borderId="0"/>
    <xf numFmtId="0" fontId="138" fillId="0" borderId="0"/>
    <xf numFmtId="0" fontId="90" fillId="0" borderId="0"/>
    <xf numFmtId="0" fontId="196" fillId="0" borderId="0"/>
    <xf numFmtId="0" fontId="91" fillId="0" borderId="0"/>
    <xf numFmtId="0" fontId="85" fillId="0" borderId="0"/>
    <xf numFmtId="0" fontId="197" fillId="0" borderId="0"/>
    <xf numFmtId="0" fontId="142" fillId="0" borderId="0"/>
    <xf numFmtId="0" fontId="196" fillId="0" borderId="0"/>
    <xf numFmtId="0" fontId="198" fillId="0" borderId="0"/>
    <xf numFmtId="0" fontId="11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76" fillId="52" borderId="76" applyNumberFormat="0" applyFont="0" applyAlignment="0" applyProtection="0"/>
    <xf numFmtId="0" fontId="76" fillId="52" borderId="76" applyNumberFormat="0" applyFont="0" applyAlignment="0" applyProtection="0"/>
    <xf numFmtId="0" fontId="116" fillId="52" borderId="76" applyNumberFormat="0" applyFont="0" applyAlignment="0" applyProtection="0"/>
    <xf numFmtId="0" fontId="116" fillId="52" borderId="76" applyNumberFormat="0" applyFont="0" applyAlignment="0" applyProtection="0"/>
    <xf numFmtId="0" fontId="199"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199" fillId="67" borderId="77" applyNumberFormat="0" applyAlignment="0" applyProtection="0"/>
    <xf numFmtId="0" fontId="200" fillId="67" borderId="77" applyNumberFormat="0" applyAlignment="0" applyProtection="0"/>
    <xf numFmtId="0" fontId="200" fillId="67" borderId="77" applyNumberFormat="0" applyAlignment="0" applyProtection="0"/>
    <xf numFmtId="0" fontId="199" fillId="67" borderId="77" applyNumberFormat="0" applyAlignment="0" applyProtection="0"/>
    <xf numFmtId="0" fontId="199" fillId="67" borderId="77" applyNumberFormat="0" applyAlignment="0" applyProtection="0"/>
    <xf numFmtId="40" fontId="201" fillId="76" borderId="0">
      <alignment horizontal="right"/>
    </xf>
    <xf numFmtId="0" fontId="202" fillId="77" borderId="0">
      <alignment horizontal="center"/>
    </xf>
    <xf numFmtId="0" fontId="130" fillId="78" borderId="0"/>
    <xf numFmtId="0" fontId="203" fillId="76" borderId="0" applyBorder="0">
      <alignment horizontal="centerContinuous"/>
    </xf>
    <xf numFmtId="0" fontId="204" fillId="78" borderId="0" applyBorder="0">
      <alignment horizontal="centerContinuous"/>
    </xf>
    <xf numFmtId="0" fontId="167" fillId="0" borderId="0" applyNumberFormat="0" applyFill="0" applyBorder="0" applyAlignment="0" applyProtection="0"/>
    <xf numFmtId="228" fontId="85" fillId="0" borderId="0" applyFont="0" applyFill="0" applyBorder="0" applyAlignment="0" applyProtection="0"/>
    <xf numFmtId="230" fontId="85" fillId="0" borderId="0" applyFont="0" applyFill="0" applyBorder="0" applyAlignment="0" applyProtection="0"/>
    <xf numFmtId="0" fontId="205" fillId="0" borderId="0"/>
    <xf numFmtId="1" fontId="206" fillId="0" borderId="0" applyProtection="0">
      <alignment horizontal="right" vertical="center"/>
    </xf>
    <xf numFmtId="0" fontId="207" fillId="0" borderId="0">
      <alignment vertical="center"/>
    </xf>
    <xf numFmtId="228" fontId="85" fillId="0" borderId="0" applyFont="0" applyFill="0" applyBorder="0" applyAlignment="0" applyProtection="0"/>
    <xf numFmtId="230" fontId="85" fillId="0" borderId="0" applyFont="0" applyFill="0" applyBorder="0" applyAlignment="0" applyProtection="0"/>
    <xf numFmtId="9" fontId="121" fillId="0" borderId="0" applyFont="0" applyFill="0" applyBorder="0" applyAlignment="0" applyProtection="0"/>
    <xf numFmtId="165" fontId="121" fillId="0" borderId="0" applyFont="0" applyFill="0" applyBorder="0" applyAlignment="0" applyProtection="0"/>
    <xf numFmtId="10" fontId="85" fillId="0" borderId="0" applyFont="0" applyFill="0" applyBorder="0" applyAlignment="0" applyProtection="0"/>
    <xf numFmtId="0" fontId="86" fillId="0" borderId="0">
      <protection locked="0"/>
    </xf>
    <xf numFmtId="0" fontId="208" fillId="0" borderId="0">
      <protection locked="0"/>
    </xf>
    <xf numFmtId="0" fontId="86" fillId="0" borderId="0">
      <protection locked="0"/>
    </xf>
    <xf numFmtId="0" fontId="148" fillId="0" borderId="0">
      <protection locked="0"/>
    </xf>
    <xf numFmtId="259" fontId="209" fillId="0" borderId="78" applyBorder="0">
      <alignment horizontal="right"/>
      <protection locked="0"/>
    </xf>
    <xf numFmtId="3" fontId="210" fillId="0" borderId="79" applyNumberFormat="0" applyAlignment="0">
      <alignment vertical="top"/>
    </xf>
    <xf numFmtId="0" fontId="205" fillId="0" borderId="0"/>
    <xf numFmtId="0" fontId="211" fillId="0" borderId="0" applyNumberFormat="0" applyFill="0" applyBorder="0" applyAlignment="0" applyProtection="0">
      <alignment horizontal="left"/>
      <protection locked="0"/>
    </xf>
    <xf numFmtId="260" fontId="86" fillId="0" borderId="0" applyProtection="0">
      <alignment horizontal="right"/>
    </xf>
    <xf numFmtId="261" fontId="86" fillId="0" borderId="0" applyProtection="0">
      <alignment horizontal="right"/>
    </xf>
    <xf numFmtId="0" fontId="212" fillId="0" borderId="80">
      <alignment vertical="center"/>
    </xf>
    <xf numFmtId="0" fontId="212" fillId="0" borderId="80">
      <alignment vertical="center"/>
    </xf>
    <xf numFmtId="4" fontId="127" fillId="39" borderId="81" applyNumberFormat="0" applyProtection="0">
      <alignment vertical="center"/>
    </xf>
    <xf numFmtId="4" fontId="127" fillId="67" borderId="64"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39" borderId="81" applyNumberFormat="0" applyProtection="0">
      <alignment vertical="center"/>
    </xf>
    <xf numFmtId="4" fontId="127" fillId="67" borderId="64"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213" fillId="35" borderId="81" applyNumberFormat="0" applyProtection="0">
      <alignment vertical="center"/>
    </xf>
    <xf numFmtId="4" fontId="127" fillId="35" borderId="81" applyNumberFormat="0" applyProtection="0">
      <alignment horizontal="left" vertical="center" indent="1"/>
    </xf>
    <xf numFmtId="4" fontId="127" fillId="67" borderId="64"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35" borderId="81" applyNumberFormat="0" applyProtection="0">
      <alignment horizontal="left" vertical="center" indent="1"/>
    </xf>
    <xf numFmtId="4" fontId="127" fillId="67" borderId="64" applyNumberFormat="0" applyProtection="0">
      <alignment horizontal="left" vertical="center"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0" fontId="127" fillId="35" borderId="81" applyNumberFormat="0" applyProtection="0">
      <alignment horizontal="left" vertical="top" indent="1"/>
    </xf>
    <xf numFmtId="4" fontId="127" fillId="79" borderId="0"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0" fontId="148" fillId="67" borderId="82" applyNumberFormat="0" applyProtection="0">
      <alignment horizontal="left" vertical="center" indent="1"/>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46"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54"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62"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56"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0"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4"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63"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80"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201" fillId="55" borderId="81" applyNumberFormat="0" applyProtection="0">
      <alignment horizontal="right" vertical="center"/>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214" fillId="82" borderId="77" applyNumberFormat="0" applyProtection="0">
      <alignment horizontal="left" vertical="center" indent="1"/>
    </xf>
    <xf numFmtId="4" fontId="127" fillId="81" borderId="83" applyNumberFormat="0" applyProtection="0">
      <alignment horizontal="left" vertical="center" indent="1"/>
    </xf>
    <xf numFmtId="4" fontId="214" fillId="82" borderId="77" applyNumberFormat="0" applyProtection="0">
      <alignment horizontal="left" vertical="center" indent="1"/>
    </xf>
    <xf numFmtId="4" fontId="201" fillId="83" borderId="0" applyNumberFormat="0" applyProtection="0">
      <alignment horizontal="left" vertical="center" indent="1"/>
    </xf>
    <xf numFmtId="4" fontId="215" fillId="84" borderId="84" applyNumberFormat="0" applyProtection="0">
      <alignment horizontal="left" vertical="center" indent="1"/>
    </xf>
    <xf numFmtId="4" fontId="215" fillId="84" borderId="84" applyNumberFormat="0" applyProtection="0">
      <alignment horizontal="left" vertical="center" indent="1"/>
    </xf>
    <xf numFmtId="4" fontId="216" fillId="42" borderId="0" applyNumberFormat="0" applyProtection="0">
      <alignment horizontal="left" vertical="center" indent="1"/>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201" fillId="85" borderId="81" applyNumberFormat="0" applyProtection="0">
      <alignment horizontal="right" vertical="center"/>
    </xf>
    <xf numFmtId="4" fontId="80" fillId="83" borderId="0" applyNumberFormat="0" applyProtection="0">
      <alignment horizontal="left" vertical="center" indent="1"/>
    </xf>
    <xf numFmtId="4" fontId="217" fillId="76" borderId="85" applyNumberFormat="0" applyProtection="0">
      <alignment horizontal="left" vertical="center" indent="1"/>
    </xf>
    <xf numFmtId="4" fontId="80" fillId="79" borderId="0"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4" fontId="80" fillId="67" borderId="77"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center"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148" fillId="67" borderId="82" applyNumberFormat="0" applyProtection="0">
      <alignment horizontal="left" vertical="center" wrapText="1"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85" fillId="42" borderId="81" applyNumberFormat="0" applyProtection="0">
      <alignment horizontal="left" vertical="top" indent="1"/>
    </xf>
    <xf numFmtId="0" fontId="148" fillId="67" borderId="82" applyNumberFormat="0" applyProtection="0">
      <alignment horizontal="left" vertical="center" wrapText="1"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center"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79" borderId="81" applyNumberFormat="0" applyProtection="0">
      <alignment horizontal="left" vertical="top"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center"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38" borderId="81" applyNumberFormat="0" applyProtection="0">
      <alignment horizontal="left" vertical="top"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center"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0" fontId="85" fillId="86" borderId="81" applyNumberFormat="0" applyProtection="0">
      <alignment horizontal="left" vertical="top" indent="1"/>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01"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18" fillId="37" borderId="81" applyNumberFormat="0" applyProtection="0">
      <alignment vertical="center"/>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4" fontId="201" fillId="37" borderId="81" applyNumberFormat="0" applyProtection="0">
      <alignment horizontal="left" vertical="center"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0" fontId="201" fillId="37" borderId="81" applyNumberFormat="0" applyProtection="0">
      <alignment horizontal="left" vertical="top" indent="1"/>
    </xf>
    <xf numFmtId="4" fontId="201" fillId="84" borderId="77" applyNumberFormat="0" applyProtection="0">
      <alignment horizontal="right" vertical="center"/>
    </xf>
    <xf numFmtId="4" fontId="201" fillId="76" borderId="0"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84" borderId="77" applyNumberFormat="0" applyProtection="0">
      <alignment horizontal="right" vertical="center"/>
    </xf>
    <xf numFmtId="4" fontId="201" fillId="0" borderId="68"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18" fillId="83" borderId="81" applyNumberFormat="0" applyProtection="0">
      <alignment horizontal="right" vertical="center"/>
    </xf>
    <xf numFmtId="4" fontId="201" fillId="85" borderId="81" applyNumberFormat="0" applyProtection="0">
      <alignment horizontal="left" vertical="center" indent="1"/>
    </xf>
    <xf numFmtId="0" fontId="86" fillId="76" borderId="0"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4" fontId="201" fillId="85" borderId="81" applyNumberFormat="0" applyProtection="0">
      <alignment horizontal="left" vertical="center" indent="1"/>
    </xf>
    <xf numFmtId="0" fontId="86" fillId="76" borderId="0" applyNumberFormat="0" applyProtection="0">
      <alignment horizontal="left" vertical="center"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0" fontId="201" fillId="79" borderId="81" applyNumberFormat="0" applyProtection="0">
      <alignment horizontal="left" vertical="top" indent="1"/>
    </xf>
    <xf numFmtId="4" fontId="219" fillId="87" borderId="0" applyNumberFormat="0" applyProtection="0">
      <alignment horizontal="left" vertical="center" indent="1"/>
    </xf>
    <xf numFmtId="0" fontId="220" fillId="0" borderId="0" applyNumberFormat="0" applyProtection="0"/>
    <xf numFmtId="0" fontId="220" fillId="0" borderId="0" applyNumberFormat="0" applyProtection="0"/>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4" fontId="221" fillId="83" borderId="81" applyNumberFormat="0" applyProtection="0">
      <alignment horizontal="right" vertical="center"/>
    </xf>
    <xf numFmtId="262" fontId="222" fillId="0" borderId="0" applyFont="0" applyFill="0" applyBorder="0" applyAlignment="0" applyProtection="0"/>
    <xf numFmtId="0" fontId="223" fillId="0" borderId="86"/>
    <xf numFmtId="0" fontId="224" fillId="40" borderId="0" applyNumberFormat="0" applyFont="0" applyBorder="0" applyAlignment="0" applyProtection="0"/>
    <xf numFmtId="0" fontId="133" fillId="0" borderId="0" applyFill="0" applyBorder="0" applyAlignment="0" applyProtection="0"/>
    <xf numFmtId="0" fontId="120" fillId="0" borderId="0" applyNumberFormat="0" applyFill="0" applyBorder="0" applyAlignment="0" applyProtection="0">
      <alignment horizontal="center"/>
    </xf>
    <xf numFmtId="0" fontId="225" fillId="0" borderId="0" applyNumberFormat="0">
      <alignment horizontal="left"/>
    </xf>
    <xf numFmtId="0" fontId="226" fillId="0" borderId="0"/>
    <xf numFmtId="3" fontId="227" fillId="88" borderId="87">
      <alignment horizontal="center"/>
    </xf>
    <xf numFmtId="3" fontId="227" fillId="88" borderId="87">
      <alignment horizontal="center"/>
    </xf>
    <xf numFmtId="262" fontId="228" fillId="73" borderId="0"/>
    <xf numFmtId="0" fontId="138" fillId="37" borderId="0" applyNumberFormat="0" applyFont="0" applyBorder="0" applyAlignment="0" applyProtection="0"/>
    <xf numFmtId="263" fontId="229" fillId="73" borderId="0" applyNumberFormat="0" applyBorder="0">
      <alignment horizontal="left"/>
    </xf>
    <xf numFmtId="264" fontId="230" fillId="89" borderId="0" applyBorder="0">
      <alignment horizontal="left"/>
    </xf>
    <xf numFmtId="264" fontId="228" fillId="89" borderId="0" applyBorder="0">
      <alignment horizontal="left"/>
    </xf>
    <xf numFmtId="265" fontId="231" fillId="73" borderId="0"/>
    <xf numFmtId="266" fontId="232" fillId="0" borderId="0" applyNumberFormat="0" applyBorder="0"/>
    <xf numFmtId="265" fontId="233" fillId="73" borderId="0"/>
    <xf numFmtId="1" fontId="230" fillId="73" borderId="0" applyBorder="0">
      <alignment horizontal="left"/>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265" fontId="234" fillId="90" borderId="88" applyNumberFormat="0">
      <alignment horizontal="center"/>
    </xf>
    <xf numFmtId="3" fontId="235" fillId="73" borderId="0" applyNumberFormat="0" applyBorder="0">
      <alignment horizontal="left"/>
    </xf>
    <xf numFmtId="0" fontId="88" fillId="0" borderId="0" applyFont="0" applyFill="0" applyBorder="0" applyAlignment="0" applyProtection="0">
      <alignment vertical="center"/>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88" fillId="0" borderId="0"/>
    <xf numFmtId="3" fontId="236" fillId="91" borderId="0" applyBorder="0"/>
    <xf numFmtId="0" fontId="178" fillId="0" borderId="0"/>
    <xf numFmtId="4" fontId="189" fillId="0" borderId="0" applyFill="0" applyBorder="0">
      <alignment vertical="top"/>
    </xf>
    <xf numFmtId="4" fontId="189" fillId="0" borderId="0" applyFill="0" applyBorder="0">
      <alignment vertical="top"/>
    </xf>
    <xf numFmtId="0" fontId="237" fillId="0" borderId="0" applyBorder="0" applyProtection="0">
      <alignment vertical="center"/>
    </xf>
    <xf numFmtId="0" fontId="237" fillId="0" borderId="55" applyBorder="0" applyProtection="0">
      <alignment horizontal="right" vertical="center"/>
    </xf>
    <xf numFmtId="0" fontId="237" fillId="0" borderId="55" applyBorder="0" applyProtection="0">
      <alignment horizontal="right" vertical="center"/>
    </xf>
    <xf numFmtId="0" fontId="237" fillId="0" borderId="55" applyBorder="0" applyProtection="0">
      <alignment horizontal="right" vertical="center"/>
    </xf>
    <xf numFmtId="0" fontId="238" fillId="92" borderId="0"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8" fillId="93" borderId="55" applyBorder="0" applyProtection="0">
      <alignment horizontal="centerContinuous" vertical="center"/>
    </xf>
    <xf numFmtId="0" fontId="239" fillId="0" borderId="0"/>
    <xf numFmtId="0" fontId="240" fillId="0" borderId="0" applyBorder="0" applyProtection="0">
      <alignment horizontal="left"/>
    </xf>
    <xf numFmtId="0" fontId="241" fillId="0" borderId="0" applyFill="0" applyBorder="0" applyProtection="0"/>
    <xf numFmtId="265" fontId="242" fillId="0" borderId="0" applyNumberFormat="0">
      <alignment horizontal="left"/>
    </xf>
    <xf numFmtId="0" fontId="197" fillId="0" borderId="0"/>
    <xf numFmtId="0" fontId="243" fillId="0" borderId="0" applyFill="0" applyBorder="0" applyProtection="0">
      <alignment horizontal="left"/>
    </xf>
    <xf numFmtId="0" fontId="160" fillId="0" borderId="54" applyFill="0" applyBorder="0" applyProtection="0">
      <alignment horizontal="left" vertical="top"/>
    </xf>
    <xf numFmtId="0" fontId="244" fillId="0" borderId="0">
      <alignment horizontal="centerContinuous"/>
    </xf>
    <xf numFmtId="0" fontId="245" fillId="0" borderId="0"/>
    <xf numFmtId="0" fontId="246" fillId="0" borderId="0"/>
    <xf numFmtId="0" fontId="224" fillId="0" borderId="0" applyNumberFormat="0" applyFill="0" applyBorder="0" applyAlignment="0" applyProtection="0"/>
    <xf numFmtId="0" fontId="190" fillId="0" borderId="0" applyNumberFormat="0" applyFill="0" applyBorder="0" applyAlignment="0" applyProtection="0"/>
    <xf numFmtId="0" fontId="247" fillId="0" borderId="0" applyNumberFormat="0" applyFill="0" applyBorder="0" applyAlignment="0" applyProtection="0"/>
    <xf numFmtId="0" fontId="221" fillId="0" borderId="0" applyNumberFormat="0" applyFill="0" applyBorder="0" applyAlignment="0" applyProtection="0"/>
    <xf numFmtId="0" fontId="248"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77" fillId="0" borderId="89" applyNumberFormat="0" applyFill="0" applyAlignment="0" applyProtection="0"/>
    <xf numFmtId="0" fontId="77" fillId="0" borderId="89" applyNumberFormat="0" applyFill="0" applyAlignment="0" applyProtection="0"/>
    <xf numFmtId="0" fontId="248" fillId="0" borderId="89" applyNumberFormat="0" applyFill="0" applyAlignment="0" applyProtection="0"/>
    <xf numFmtId="0" fontId="248" fillId="0" borderId="89" applyNumberFormat="0" applyFill="0" applyAlignment="0" applyProtection="0"/>
    <xf numFmtId="0" fontId="249" fillId="0" borderId="0">
      <alignment horizontal="fill"/>
    </xf>
    <xf numFmtId="267" fontId="85" fillId="73" borderId="0" applyFill="0"/>
    <xf numFmtId="0" fontId="179" fillId="0" borderId="0"/>
    <xf numFmtId="268" fontId="85" fillId="0" borderId="0" applyFont="0" applyFill="0" applyBorder="0" applyAlignment="0" applyProtection="0"/>
    <xf numFmtId="269" fontId="85" fillId="0" borderId="0" applyFont="0" applyFill="0" applyBorder="0" applyAlignment="0" applyProtection="0"/>
    <xf numFmtId="0" fontId="179" fillId="0" borderId="0"/>
    <xf numFmtId="172" fontId="85" fillId="0" borderId="0" applyFont="0" applyFill="0" applyBorder="0" applyAlignment="0" applyProtection="0"/>
    <xf numFmtId="173" fontId="85" fillId="0" borderId="0" applyFont="0" applyFill="0" applyBorder="0" applyAlignment="0" applyProtection="0"/>
    <xf numFmtId="270" fontId="150" fillId="0" borderId="0" applyFont="0" applyFill="0" applyBorder="0" applyAlignment="0" applyProtection="0"/>
    <xf numFmtId="271" fontId="150" fillId="0" borderId="0" applyFont="0" applyFill="0" applyBorder="0" applyAlignment="0" applyProtection="0"/>
    <xf numFmtId="0" fontId="250" fillId="0" borderId="0" applyNumberFormat="0" applyFill="0" applyBorder="0" applyAlignment="0" applyProtection="0"/>
    <xf numFmtId="0" fontId="251" fillId="0" borderId="0" applyNumberFormat="0" applyFill="0" applyBorder="0" applyAlignment="0" applyProtection="0"/>
    <xf numFmtId="0" fontId="86" fillId="55" borderId="0" applyNumberFormat="0" applyBorder="0" applyAlignment="0" applyProtection="0"/>
    <xf numFmtId="272" fontId="83" fillId="0" borderId="0"/>
    <xf numFmtId="0" fontId="252" fillId="0" borderId="55" applyBorder="0" applyProtection="0">
      <alignment horizontal="right"/>
    </xf>
    <xf numFmtId="0" fontId="252" fillId="0" borderId="55" applyBorder="0" applyProtection="0">
      <alignment horizontal="right"/>
    </xf>
    <xf numFmtId="0" fontId="252" fillId="0" borderId="55" applyBorder="0" applyProtection="0">
      <alignment horizontal="right"/>
    </xf>
    <xf numFmtId="273" fontId="133" fillId="0" borderId="0" applyFont="0" applyFill="0" applyBorder="0" applyAlignment="0" applyProtection="0"/>
    <xf numFmtId="274" fontId="86" fillId="0" borderId="0" applyFont="0" applyFill="0" applyBorder="0" applyAlignment="0" applyProtection="0"/>
    <xf numFmtId="0" fontId="253" fillId="50" borderId="67" applyNumberFormat="0" applyAlignment="0" applyProtection="0"/>
    <xf numFmtId="3" fontId="254" fillId="0" borderId="0">
      <alignment horizontal="center" vertical="center" textRotation="90" wrapText="1"/>
    </xf>
    <xf numFmtId="0" fontId="255" fillId="67" borderId="67" applyNumberFormat="0" applyAlignment="0" applyProtection="0"/>
    <xf numFmtId="0" fontId="256" fillId="0" borderId="0" applyNumberFormat="0" applyFill="0" applyBorder="0" applyAlignment="0" applyProtection="0">
      <alignment vertical="top"/>
      <protection locked="0"/>
    </xf>
    <xf numFmtId="14" fontId="257" fillId="0" borderId="0"/>
    <xf numFmtId="275" fontId="76" fillId="0" borderId="0" applyFont="0" applyFill="0" applyBorder="0" applyAlignment="0" applyProtection="0"/>
    <xf numFmtId="276" fontId="92" fillId="0" borderId="0" applyFont="0" applyFill="0" applyBorder="0" applyAlignment="0" applyProtection="0"/>
    <xf numFmtId="276" fontId="92" fillId="0" borderId="0" applyFont="0" applyFill="0" applyBorder="0" applyAlignment="0" applyProtection="0"/>
    <xf numFmtId="277" fontId="92" fillId="0" borderId="0" applyFont="0" applyFill="0" applyBorder="0" applyAlignment="0" applyProtection="0"/>
    <xf numFmtId="277" fontId="92" fillId="0" borderId="0" applyFont="0" applyFill="0" applyBorder="0" applyAlignment="0" applyProtection="0"/>
    <xf numFmtId="278" fontId="85" fillId="0" borderId="0" applyFont="0" applyFill="0" applyBorder="0" applyAlignment="0" applyProtection="0"/>
    <xf numFmtId="0" fontId="174" fillId="0" borderId="0" applyNumberFormat="0" applyFill="0" applyBorder="0" applyAlignment="0" applyProtection="0"/>
    <xf numFmtId="279" fontId="90" fillId="0" borderId="2" applyNumberFormat="0">
      <protection hidden="1"/>
    </xf>
    <xf numFmtId="0" fontId="247" fillId="0" borderId="0" applyNumberFormat="0" applyFill="0" applyBorder="0" applyAlignment="0" applyProtection="0"/>
    <xf numFmtId="280" fontId="118" fillId="0" borderId="0"/>
    <xf numFmtId="280" fontId="118" fillId="0" borderId="0"/>
    <xf numFmtId="0" fontId="258" fillId="36" borderId="0" applyFill="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76"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85" fillId="0" borderId="0"/>
    <xf numFmtId="0" fontId="90" fillId="0" borderId="0"/>
    <xf numFmtId="0" fontId="90" fillId="0" borderId="0"/>
    <xf numFmtId="0" fontId="76" fillId="0" borderId="0"/>
    <xf numFmtId="0" fontId="85" fillId="0" borderId="0"/>
    <xf numFmtId="0" fontId="76" fillId="0" borderId="0"/>
    <xf numFmtId="0" fontId="76" fillId="0" borderId="0"/>
    <xf numFmtId="0" fontId="85" fillId="0" borderId="0"/>
    <xf numFmtId="0" fontId="7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5"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9" fillId="0" borderId="0"/>
    <xf numFmtId="0" fontId="76" fillId="0" borderId="0"/>
    <xf numFmtId="0" fontId="7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6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79" fillId="0" borderId="0"/>
    <xf numFmtId="0" fontId="76" fillId="0" borderId="0"/>
    <xf numFmtId="0" fontId="76" fillId="0" borderId="0"/>
    <xf numFmtId="0" fontId="76" fillId="0" borderId="0"/>
    <xf numFmtId="0" fontId="76" fillId="0" borderId="0"/>
    <xf numFmtId="0" fontId="85" fillId="0" borderId="0"/>
    <xf numFmtId="0" fontId="259" fillId="0" borderId="0"/>
    <xf numFmtId="0" fontId="85" fillId="0" borderId="0"/>
    <xf numFmtId="0" fontId="259" fillId="0" borderId="0"/>
    <xf numFmtId="0" fontId="85" fillId="0" borderId="0"/>
    <xf numFmtId="0" fontId="78" fillId="0" borderId="0"/>
    <xf numFmtId="0" fontId="260" fillId="0" borderId="0"/>
    <xf numFmtId="0" fontId="261" fillId="0" borderId="0"/>
    <xf numFmtId="0" fontId="76" fillId="0" borderId="0"/>
    <xf numFmtId="0" fontId="76" fillId="0" borderId="0"/>
    <xf numFmtId="0" fontId="76" fillId="0" borderId="0"/>
    <xf numFmtId="0" fontId="92" fillId="0" borderId="0"/>
    <xf numFmtId="0" fontId="92" fillId="0" borderId="0"/>
    <xf numFmtId="0" fontId="262" fillId="0" borderId="0"/>
    <xf numFmtId="0" fontId="165" fillId="0" borderId="0"/>
    <xf numFmtId="0" fontId="165" fillId="0" borderId="0"/>
    <xf numFmtId="0" fontId="79"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2" fillId="0" borderId="0"/>
    <xf numFmtId="0" fontId="263" fillId="0" borderId="0"/>
    <xf numFmtId="0" fontId="8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5" fillId="0" borderId="0"/>
    <xf numFmtId="0" fontId="16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85" fillId="0" borderId="0" applyFont="0" applyFill="0" applyBorder="0" applyAlignment="0" applyProtection="0"/>
    <xf numFmtId="9" fontId="76" fillId="0" borderId="0" applyFont="0" applyFill="0" applyBorder="0" applyAlignment="0" applyProtection="0"/>
    <xf numFmtId="9" fontId="76"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92" fillId="0" borderId="0" applyFont="0" applyFill="0" applyBorder="0" applyAlignment="0" applyProtection="0"/>
    <xf numFmtId="0" fontId="165" fillId="0" borderId="0"/>
    <xf numFmtId="0" fontId="165" fillId="0" borderId="0"/>
    <xf numFmtId="0" fontId="165" fillId="0" borderId="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91" fillId="0" borderId="0"/>
    <xf numFmtId="0" fontId="88" fillId="0" borderId="0" applyFont="0" applyFill="0" applyBorder="0" applyAlignment="0" applyProtection="0">
      <alignment vertical="center"/>
    </xf>
    <xf numFmtId="0" fontId="89" fillId="0" borderId="0"/>
    <xf numFmtId="0" fontId="89"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150" fillId="0" borderId="0" applyNumberFormat="0" applyFont="0" applyFill="0" applyBorder="0" applyAlignment="0" applyProtection="0">
      <alignment vertical="top"/>
    </xf>
    <xf numFmtId="0" fontId="92" fillId="0" borderId="0"/>
    <xf numFmtId="49" fontId="264" fillId="0" borderId="0"/>
    <xf numFmtId="49" fontId="265" fillId="0" borderId="0">
      <alignment vertical="top"/>
    </xf>
    <xf numFmtId="281" fontId="266" fillId="0" borderId="0"/>
    <xf numFmtId="41" fontId="85" fillId="0" borderId="0" applyFont="0" applyFill="0" applyBorder="0" applyAlignment="0" applyProtection="0"/>
    <xf numFmtId="43" fontId="85" fillId="0" borderId="0" applyFont="0" applyFill="0" applyBorder="0" applyAlignment="0" applyProtection="0"/>
    <xf numFmtId="282" fontId="92" fillId="0" borderId="0" applyFont="0" applyFill="0" applyBorder="0" applyAlignment="0" applyProtection="0"/>
    <xf numFmtId="282" fontId="76" fillId="0" borderId="0" applyFont="0" applyFill="0" applyBorder="0" applyAlignment="0" applyProtection="0"/>
    <xf numFmtId="282" fontId="92"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282"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7"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2"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9"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70" fontId="79" fillId="0" borderId="0" applyFont="0" applyFill="0" applyBorder="0" applyAlignment="0" applyProtection="0"/>
    <xf numFmtId="170" fontId="79" fillId="0" borderId="0" applyFont="0" applyFill="0" applyBorder="0" applyAlignment="0" applyProtection="0"/>
    <xf numFmtId="181"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3" fontId="9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92" fillId="0" borderId="0" applyFont="0" applyFill="0" applyBorder="0" applyAlignment="0" applyProtection="0"/>
    <xf numFmtId="172" fontId="85" fillId="0" borderId="0" applyFont="0" applyFill="0" applyBorder="0" applyAlignment="0" applyProtection="0"/>
    <xf numFmtId="170" fontId="92" fillId="0" borderId="0" applyFont="0" applyFill="0" applyBorder="0" applyAlignment="0" applyProtection="0"/>
    <xf numFmtId="172"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17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283" fontId="92"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79" fillId="0" borderId="0" applyFont="0" applyFill="0" applyBorder="0" applyAlignment="0" applyProtection="0"/>
    <xf numFmtId="284"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284" fontId="85" fillId="0" borderId="0" applyFont="0" applyFill="0" applyBorder="0" applyAlignment="0" applyProtection="0"/>
    <xf numFmtId="170" fontId="92"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92" fillId="0" borderId="0" applyFont="0" applyFill="0" applyBorder="0" applyAlignment="0" applyProtection="0"/>
    <xf numFmtId="170"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172"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170" fontId="267" fillId="0" borderId="0" applyFont="0" applyFill="0" applyBorder="0" applyAlignment="0" applyProtection="0"/>
    <xf numFmtId="170" fontId="2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170" fontId="7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0"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85" fontId="121" fillId="0" borderId="90" applyFont="0" applyFill="0" applyBorder="0" applyProtection="0">
      <alignment horizontal="right" vertical="center"/>
    </xf>
    <xf numFmtId="286" fontId="104" fillId="0" borderId="0">
      <protection locked="0"/>
    </xf>
    <xf numFmtId="49" fontId="210" fillId="0" borderId="2" applyNumberFormat="0" applyFill="0" applyAlignment="0" applyProtection="0"/>
    <xf numFmtId="43" fontId="75" fillId="0" borderId="0" applyFont="0" applyFill="0" applyBorder="0" applyAlignment="0" applyProtection="0"/>
    <xf numFmtId="170" fontId="76" fillId="0" borderId="0" applyFont="0" applyFill="0" applyBorder="0" applyAlignment="0" applyProtection="0"/>
    <xf numFmtId="0" fontId="92" fillId="0" borderId="0"/>
    <xf numFmtId="9" fontId="92" fillId="0" borderId="0" applyFont="0" applyFill="0" applyBorder="0" applyAlignment="0" applyProtection="0"/>
  </cellStyleXfs>
  <cellXfs count="813">
    <xf numFmtId="0" fontId="0" fillId="0" borderId="0" xfId="0"/>
    <xf numFmtId="0" fontId="1" fillId="2" borderId="0" xfId="0" applyFont="1" applyFill="1"/>
    <xf numFmtId="0" fontId="1" fillId="0" borderId="0" xfId="0" applyFont="1"/>
    <xf numFmtId="0" fontId="2" fillId="2" borderId="0" xfId="0" applyFont="1" applyFill="1"/>
    <xf numFmtId="0" fontId="2" fillId="0" borderId="0" xfId="0" applyFont="1"/>
    <xf numFmtId="0" fontId="3" fillId="2" borderId="0" xfId="0" applyFont="1" applyFill="1" applyAlignment="1">
      <alignment horizontal="center" vertical="center"/>
    </xf>
    <xf numFmtId="0" fontId="3" fillId="0" borderId="0" xfId="0" applyFont="1" applyAlignment="1">
      <alignment horizontal="center" vertical="center"/>
    </xf>
    <xf numFmtId="0" fontId="1" fillId="2" borderId="0" xfId="0" applyFont="1" applyFill="1" applyAlignment="1">
      <alignment horizontal="right"/>
    </xf>
    <xf numFmtId="0" fontId="1" fillId="0" borderId="0" xfId="0" applyFont="1" applyAlignment="1">
      <alignment horizontal="right"/>
    </xf>
    <xf numFmtId="0" fontId="2" fillId="2" borderId="0" xfId="0" applyFont="1" applyFill="1" applyAlignment="1">
      <alignment horizontal="center"/>
    </xf>
    <xf numFmtId="3" fontId="1" fillId="2" borderId="0" xfId="0" applyNumberFormat="1" applyFont="1" applyFill="1"/>
    <xf numFmtId="1" fontId="2" fillId="2" borderId="1" xfId="0" applyNumberFormat="1" applyFont="1" applyFill="1" applyBorder="1"/>
    <xf numFmtId="3" fontId="2" fillId="2" borderId="0" xfId="0" applyNumberFormat="1" applyFont="1" applyFill="1"/>
    <xf numFmtId="0" fontId="7" fillId="2" borderId="0" xfId="0" applyFont="1" applyFill="1"/>
    <xf numFmtId="0" fontId="1" fillId="8" borderId="0" xfId="0" applyFont="1" applyFill="1"/>
    <xf numFmtId="0" fontId="3" fillId="8" borderId="0" xfId="0" applyFont="1" applyFill="1" applyAlignment="1">
      <alignment horizontal="center" vertical="center"/>
    </xf>
    <xf numFmtId="0" fontId="2" fillId="8" borderId="0" xfId="0" applyFont="1" applyFill="1"/>
    <xf numFmtId="0" fontId="3" fillId="5" borderId="0" xfId="0" applyFont="1" applyFill="1" applyAlignment="1">
      <alignment horizontal="center" vertical="center"/>
    </xf>
    <xf numFmtId="0" fontId="1" fillId="7" borderId="0" xfId="0" applyFont="1" applyFill="1"/>
    <xf numFmtId="0" fontId="8" fillId="2" borderId="0" xfId="0" applyFont="1" applyFill="1"/>
    <xf numFmtId="0" fontId="9" fillId="2" borderId="0" xfId="0" applyFont="1" applyFill="1" applyAlignment="1">
      <alignment horizontal="center" vertical="center"/>
    </xf>
    <xf numFmtId="3" fontId="10" fillId="2" borderId="0" xfId="0" applyNumberFormat="1" applyFont="1" applyFill="1"/>
    <xf numFmtId="3" fontId="8" fillId="2" borderId="0" xfId="0" applyNumberFormat="1" applyFont="1" applyFill="1"/>
    <xf numFmtId="0" fontId="8" fillId="0" borderId="0" xfId="0" applyFont="1"/>
    <xf numFmtId="0" fontId="11" fillId="2" borderId="0" xfId="0" applyFont="1" applyFill="1" applyAlignment="1">
      <alignment horizontal="center" vertical="center"/>
    </xf>
    <xf numFmtId="0" fontId="11" fillId="8" borderId="0" xfId="0" applyFont="1" applyFill="1" applyAlignment="1">
      <alignment horizontal="center" vertical="center"/>
    </xf>
    <xf numFmtId="0" fontId="12" fillId="2" borderId="0" xfId="0" applyFont="1" applyFill="1" applyAlignment="1">
      <alignment horizontal="center" vertical="center"/>
    </xf>
    <xf numFmtId="0" fontId="11" fillId="0" borderId="0" xfId="0" applyFont="1" applyAlignment="1">
      <alignment horizontal="center" vertical="center"/>
    </xf>
    <xf numFmtId="0" fontId="13" fillId="2" borderId="0" xfId="0" applyFont="1" applyFill="1"/>
    <xf numFmtId="0" fontId="5" fillId="2" borderId="0" xfId="0" applyFont="1" applyFill="1" applyAlignment="1">
      <alignment horizontal="center" vertical="center"/>
    </xf>
    <xf numFmtId="0" fontId="5" fillId="2" borderId="0" xfId="0" applyFont="1" applyFill="1"/>
    <xf numFmtId="0" fontId="13" fillId="0" borderId="0" xfId="0" applyFont="1"/>
    <xf numFmtId="165" fontId="8" fillId="2" borderId="0" xfId="0" applyNumberFormat="1" applyFont="1" applyFill="1"/>
    <xf numFmtId="0" fontId="1" fillId="5" borderId="0" xfId="0" applyFont="1" applyFill="1"/>
    <xf numFmtId="0" fontId="10" fillId="2" borderId="0" xfId="0" applyFont="1" applyFill="1"/>
    <xf numFmtId="0" fontId="10" fillId="0" borderId="0" xfId="0" applyFont="1"/>
    <xf numFmtId="0" fontId="14" fillId="2" borderId="0" xfId="0" applyFont="1" applyFill="1"/>
    <xf numFmtId="0" fontId="14" fillId="2" borderId="0" xfId="0" applyFont="1" applyFill="1" applyAlignment="1">
      <alignment horizontal="center" vertical="center"/>
    </xf>
    <xf numFmtId="3" fontId="14" fillId="2" borderId="0" xfId="0" applyNumberFormat="1" applyFont="1" applyFill="1"/>
    <xf numFmtId="0" fontId="14" fillId="0" borderId="0" xfId="0" applyFont="1"/>
    <xf numFmtId="0" fontId="1" fillId="9" borderId="0" xfId="0" applyFont="1" applyFill="1"/>
    <xf numFmtId="0" fontId="1" fillId="10" borderId="0" xfId="0" applyFont="1" applyFill="1"/>
    <xf numFmtId="0" fontId="3" fillId="9" borderId="0" xfId="0" applyFont="1" applyFill="1" applyAlignment="1">
      <alignment horizontal="center" vertical="center"/>
    </xf>
    <xf numFmtId="3" fontId="2" fillId="5" borderId="0" xfId="0" applyNumberFormat="1" applyFont="1" applyFill="1"/>
    <xf numFmtId="3" fontId="2" fillId="3" borderId="0" xfId="0" applyNumberFormat="1" applyFont="1" applyFill="1"/>
    <xf numFmtId="0" fontId="1" fillId="2" borderId="4" xfId="0" applyFont="1" applyFill="1" applyBorder="1"/>
    <xf numFmtId="3" fontId="3"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0" fontId="15" fillId="2" borderId="0" xfId="0" applyFont="1" applyFill="1"/>
    <xf numFmtId="0" fontId="6" fillId="11" borderId="0" xfId="0" applyFont="1" applyFill="1"/>
    <xf numFmtId="0" fontId="15" fillId="8" borderId="0" xfId="0" applyFont="1" applyFill="1"/>
    <xf numFmtId="0" fontId="6" fillId="2" borderId="0" xfId="0" applyFont="1" applyFill="1"/>
    <xf numFmtId="0" fontId="16" fillId="2" borderId="0" xfId="0" applyFont="1" applyFill="1"/>
    <xf numFmtId="0" fontId="17" fillId="2" borderId="0" xfId="0" applyFont="1" applyFill="1"/>
    <xf numFmtId="0" fontId="15" fillId="0" borderId="0" xfId="0" applyFont="1"/>
    <xf numFmtId="0" fontId="0" fillId="0" borderId="0" xfId="0" applyFont="1" applyAlignment="1"/>
    <xf numFmtId="0" fontId="20" fillId="0" borderId="0" xfId="0" applyFont="1" applyAlignment="1">
      <alignment horizontal="right"/>
    </xf>
    <xf numFmtId="0" fontId="19" fillId="0" borderId="0" xfId="0" applyFont="1" applyAlignment="1"/>
    <xf numFmtId="14" fontId="1" fillId="2" borderId="0" xfId="0" applyNumberFormat="1" applyFont="1" applyFill="1"/>
    <xf numFmtId="3" fontId="4" fillId="2" borderId="8" xfId="0" applyNumberFormat="1" applyFont="1" applyFill="1" applyBorder="1"/>
    <xf numFmtId="0" fontId="23" fillId="2" borderId="0" xfId="0" applyFont="1" applyFill="1"/>
    <xf numFmtId="165" fontId="24" fillId="2" borderId="8" xfId="0" applyNumberFormat="1" applyFont="1" applyFill="1" applyBorder="1"/>
    <xf numFmtId="0" fontId="24" fillId="2" borderId="0" xfId="0" applyFont="1" applyFill="1"/>
    <xf numFmtId="165" fontId="4" fillId="2" borderId="8" xfId="0" applyNumberFormat="1" applyFont="1" applyFill="1" applyBorder="1"/>
    <xf numFmtId="0" fontId="18" fillId="6" borderId="0" xfId="0" applyFont="1" applyFill="1" applyAlignment="1"/>
    <xf numFmtId="0" fontId="0" fillId="8" borderId="0" xfId="0" applyFont="1" applyFill="1" applyAlignment="1"/>
    <xf numFmtId="0" fontId="19" fillId="8" borderId="0" xfId="0" applyFont="1" applyFill="1" applyAlignment="1"/>
    <xf numFmtId="0" fontId="22" fillId="13" borderId="9" xfId="0" applyFont="1" applyFill="1" applyBorder="1" applyAlignment="1">
      <alignment horizontal="right"/>
    </xf>
    <xf numFmtId="0" fontId="22" fillId="14" borderId="9" xfId="0" applyFont="1" applyFill="1" applyBorder="1" applyAlignment="1">
      <alignment horizontal="right"/>
    </xf>
    <xf numFmtId="0" fontId="0" fillId="0" borderId="9" xfId="0" applyFont="1" applyBorder="1" applyAlignment="1"/>
    <xf numFmtId="0" fontId="22" fillId="15" borderId="9" xfId="0" applyFont="1" applyFill="1" applyBorder="1" applyAlignment="1">
      <alignment horizontal="right"/>
    </xf>
    <xf numFmtId="0" fontId="25" fillId="16" borderId="9" xfId="0" applyFont="1" applyFill="1" applyBorder="1" applyAlignment="1">
      <alignment horizontal="right"/>
    </xf>
    <xf numFmtId="0" fontId="8" fillId="8" borderId="0" xfId="0" applyFont="1" applyFill="1" applyAlignment="1"/>
    <xf numFmtId="0" fontId="26" fillId="0" borderId="10" xfId="0" applyFont="1" applyBorder="1" applyAlignment="1">
      <alignment horizontal="right"/>
    </xf>
    <xf numFmtId="0" fontId="8" fillId="0" borderId="0" xfId="0" applyFont="1" applyAlignment="1"/>
    <xf numFmtId="0" fontId="22" fillId="17" borderId="9" xfId="0" applyFont="1" applyFill="1" applyBorder="1" applyAlignment="1">
      <alignment horizontal="right"/>
    </xf>
    <xf numFmtId="0" fontId="22" fillId="20" borderId="9" xfId="0" applyFont="1" applyFill="1" applyBorder="1" applyAlignment="1">
      <alignment horizontal="right"/>
    </xf>
    <xf numFmtId="0" fontId="1" fillId="8" borderId="0" xfId="0" applyFont="1" applyFill="1" applyAlignment="1"/>
    <xf numFmtId="0" fontId="26" fillId="19" borderId="9" xfId="0" applyFont="1" applyFill="1" applyBorder="1" applyAlignment="1">
      <alignment horizontal="right"/>
    </xf>
    <xf numFmtId="0" fontId="1" fillId="0" borderId="0" xfId="0" applyFont="1" applyAlignment="1"/>
    <xf numFmtId="0" fontId="26" fillId="18" borderId="9" xfId="0" applyFont="1" applyFill="1" applyBorder="1" applyAlignment="1">
      <alignment horizontal="right"/>
    </xf>
    <xf numFmtId="3" fontId="28" fillId="0" borderId="0" xfId="0" applyNumberFormat="1" applyFont="1" applyAlignment="1">
      <alignment horizontal="center" vertical="center"/>
    </xf>
    <xf numFmtId="3" fontId="28" fillId="2" borderId="12" xfId="0" applyNumberFormat="1" applyFont="1" applyFill="1" applyBorder="1" applyAlignment="1">
      <alignment horizontal="center" vertical="center"/>
    </xf>
    <xf numFmtId="0" fontId="31" fillId="2" borderId="0" xfId="0" applyFont="1" applyFill="1"/>
    <xf numFmtId="0" fontId="2" fillId="2" borderId="0" xfId="0" applyFont="1" applyFill="1" applyAlignment="1">
      <alignment horizontal="right"/>
    </xf>
    <xf numFmtId="0" fontId="13" fillId="2" borderId="13" xfId="0" applyFont="1" applyFill="1" applyBorder="1" applyAlignment="1">
      <alignment horizontal="right"/>
    </xf>
    <xf numFmtId="0" fontId="13" fillId="2" borderId="14" xfId="0" applyFont="1" applyFill="1" applyBorder="1" applyAlignment="1">
      <alignment horizontal="right"/>
    </xf>
    <xf numFmtId="0" fontId="1" fillId="2" borderId="13" xfId="0" applyFont="1" applyFill="1" applyBorder="1" applyAlignment="1">
      <alignment horizontal="right"/>
    </xf>
    <xf numFmtId="0" fontId="1" fillId="2" borderId="14" xfId="0" applyFont="1" applyFill="1" applyBorder="1" applyAlignment="1">
      <alignment horizontal="right"/>
    </xf>
    <xf numFmtId="0" fontId="1" fillId="8" borderId="13" xfId="0" applyFont="1" applyFill="1" applyBorder="1" applyAlignment="1">
      <alignment horizontal="right"/>
    </xf>
    <xf numFmtId="0" fontId="1" fillId="8" borderId="14" xfId="0" applyFont="1" applyFill="1" applyBorder="1" applyAlignment="1">
      <alignment horizontal="right"/>
    </xf>
    <xf numFmtId="3" fontId="2" fillId="2" borderId="13" xfId="0" applyNumberFormat="1" applyFont="1" applyFill="1" applyBorder="1" applyAlignment="1">
      <alignment horizontal="right"/>
    </xf>
    <xf numFmtId="3" fontId="2" fillId="2" borderId="14" xfId="0" applyNumberFormat="1" applyFont="1" applyFill="1" applyBorder="1" applyAlignment="1">
      <alignment horizontal="right"/>
    </xf>
    <xf numFmtId="3" fontId="1" fillId="2" borderId="13" xfId="0" applyNumberFormat="1" applyFont="1" applyFill="1" applyBorder="1" applyAlignment="1">
      <alignment horizontal="right"/>
    </xf>
    <xf numFmtId="3" fontId="1" fillId="2" borderId="14" xfId="0" applyNumberFormat="1" applyFont="1" applyFill="1" applyBorder="1" applyAlignment="1">
      <alignment horizontal="right"/>
    </xf>
    <xf numFmtId="0" fontId="1" fillId="7" borderId="14" xfId="0" applyFont="1" applyFill="1" applyBorder="1"/>
    <xf numFmtId="3" fontId="8" fillId="2" borderId="13" xfId="0" applyNumberFormat="1" applyFont="1" applyFill="1" applyBorder="1" applyAlignment="1">
      <alignment horizontal="right"/>
    </xf>
    <xf numFmtId="3" fontId="8" fillId="2" borderId="14" xfId="0" applyNumberFormat="1" applyFont="1" applyFill="1" applyBorder="1" applyAlignment="1">
      <alignment horizontal="right"/>
    </xf>
    <xf numFmtId="3" fontId="1" fillId="5" borderId="14" xfId="0" applyNumberFormat="1" applyFont="1" applyFill="1" applyBorder="1" applyAlignment="1">
      <alignment horizontal="right"/>
    </xf>
    <xf numFmtId="3" fontId="14" fillId="2" borderId="13" xfId="0" applyNumberFormat="1" applyFont="1" applyFill="1" applyBorder="1" applyAlignment="1">
      <alignment horizontal="right"/>
    </xf>
    <xf numFmtId="3" fontId="14" fillId="2" borderId="14" xfId="0" applyNumberFormat="1" applyFont="1" applyFill="1" applyBorder="1" applyAlignment="1">
      <alignment horizontal="right"/>
    </xf>
    <xf numFmtId="0" fontId="1" fillId="10" borderId="14" xfId="0" applyFont="1" applyFill="1" applyBorder="1"/>
    <xf numFmtId="3" fontId="1" fillId="9" borderId="14" xfId="0" applyNumberFormat="1" applyFont="1" applyFill="1" applyBorder="1" applyAlignment="1">
      <alignment horizontal="right"/>
    </xf>
    <xf numFmtId="3" fontId="10" fillId="2" borderId="13" xfId="0" applyNumberFormat="1" applyFont="1" applyFill="1" applyBorder="1" applyAlignment="1">
      <alignment horizontal="right"/>
    </xf>
    <xf numFmtId="0" fontId="27" fillId="12" borderId="9" xfId="0" applyFont="1" applyFill="1" applyBorder="1" applyAlignment="1">
      <alignment horizontal="right"/>
    </xf>
    <xf numFmtId="3" fontId="22" fillId="20" borderId="9" xfId="0" applyNumberFormat="1" applyFont="1" applyFill="1" applyBorder="1"/>
    <xf numFmtId="3" fontId="26" fillId="0" borderId="11" xfId="0" applyNumberFormat="1" applyFont="1" applyBorder="1"/>
    <xf numFmtId="3" fontId="27" fillId="19" borderId="9" xfId="0" applyNumberFormat="1" applyFont="1" applyFill="1" applyBorder="1"/>
    <xf numFmtId="3" fontId="22" fillId="13" borderId="9" xfId="0" applyNumberFormat="1" applyFont="1" applyFill="1" applyBorder="1"/>
    <xf numFmtId="3" fontId="22" fillId="14" borderId="9" xfId="0" applyNumberFormat="1" applyFont="1" applyFill="1" applyBorder="1"/>
    <xf numFmtId="3" fontId="22" fillId="17" borderId="9" xfId="0" applyNumberFormat="1" applyFont="1" applyFill="1" applyBorder="1"/>
    <xf numFmtId="3" fontId="27" fillId="18" borderId="9" xfId="0" applyNumberFormat="1" applyFont="1" applyFill="1" applyBorder="1" applyAlignment="1"/>
    <xf numFmtId="3" fontId="22" fillId="15" borderId="9" xfId="0" applyNumberFormat="1" applyFont="1" applyFill="1" applyBorder="1"/>
    <xf numFmtId="3" fontId="25" fillId="16" borderId="9" xfId="0" applyNumberFormat="1" applyFont="1" applyFill="1" applyBorder="1"/>
    <xf numFmtId="3" fontId="0" fillId="0" borderId="9" xfId="0" applyNumberFormat="1" applyFont="1" applyBorder="1" applyAlignment="1"/>
    <xf numFmtId="3" fontId="10" fillId="2" borderId="14" xfId="0" applyNumberFormat="1" applyFont="1" applyFill="1" applyBorder="1" applyAlignment="1">
      <alignment horizontal="right"/>
    </xf>
    <xf numFmtId="0" fontId="32" fillId="2" borderId="0" xfId="0" applyFont="1" applyFill="1"/>
    <xf numFmtId="0" fontId="23" fillId="2" borderId="0" xfId="0" applyFont="1" applyFill="1" applyAlignment="1">
      <alignment horizontal="center" vertical="center"/>
    </xf>
    <xf numFmtId="3" fontId="23" fillId="2" borderId="0" xfId="0" applyNumberFormat="1" applyFont="1" applyFill="1"/>
    <xf numFmtId="3" fontId="23" fillId="2" borderId="0" xfId="0" applyNumberFormat="1" applyFont="1" applyFill="1" applyAlignment="1">
      <alignment horizontal="center" vertical="center"/>
    </xf>
    <xf numFmtId="3" fontId="23" fillId="2" borderId="13" xfId="0" applyNumberFormat="1" applyFont="1" applyFill="1" applyBorder="1" applyAlignment="1">
      <alignment horizontal="right"/>
    </xf>
    <xf numFmtId="3" fontId="23" fillId="2" borderId="14" xfId="0" applyNumberFormat="1" applyFont="1" applyFill="1" applyBorder="1" applyAlignment="1">
      <alignment horizontal="right"/>
    </xf>
    <xf numFmtId="0" fontId="23" fillId="0" borderId="0" xfId="0" applyFont="1"/>
    <xf numFmtId="0" fontId="6" fillId="7" borderId="3" xfId="0" applyFont="1" applyFill="1" applyBorder="1"/>
    <xf numFmtId="3" fontId="14" fillId="2" borderId="0" xfId="0" applyNumberFormat="1" applyFont="1" applyFill="1" applyAlignment="1">
      <alignment horizontal="center" vertical="center"/>
    </xf>
    <xf numFmtId="3" fontId="25" fillId="16" borderId="9" xfId="0" applyNumberFormat="1" applyFont="1" applyFill="1" applyBorder="1" applyAlignment="1">
      <alignment horizontal="right"/>
    </xf>
    <xf numFmtId="0" fontId="19" fillId="8" borderId="0" xfId="0" applyFont="1" applyFill="1" applyAlignment="1">
      <alignment horizontal="right"/>
    </xf>
    <xf numFmtId="3" fontId="21" fillId="20" borderId="9" xfId="0" applyNumberFormat="1" applyFont="1" applyFill="1" applyBorder="1" applyAlignment="1">
      <alignment horizontal="right"/>
    </xf>
    <xf numFmtId="3" fontId="29" fillId="0" borderId="11" xfId="0" applyNumberFormat="1" applyFont="1" applyBorder="1" applyAlignment="1">
      <alignment horizontal="right"/>
    </xf>
    <xf numFmtId="3" fontId="30" fillId="19" borderId="9" xfId="0" applyNumberFormat="1" applyFont="1" applyFill="1" applyBorder="1" applyAlignment="1">
      <alignment horizontal="right"/>
    </xf>
    <xf numFmtId="3" fontId="21" fillId="13" borderId="9" xfId="0" applyNumberFormat="1" applyFont="1" applyFill="1" applyBorder="1" applyAlignment="1">
      <alignment horizontal="right"/>
    </xf>
    <xf numFmtId="3" fontId="21" fillId="14" borderId="9" xfId="0" applyNumberFormat="1" applyFont="1" applyFill="1" applyBorder="1" applyAlignment="1">
      <alignment horizontal="right"/>
    </xf>
    <xf numFmtId="3" fontId="21" fillId="17" borderId="9" xfId="0" applyNumberFormat="1" applyFont="1" applyFill="1" applyBorder="1" applyAlignment="1">
      <alignment horizontal="right"/>
    </xf>
    <xf numFmtId="3" fontId="30" fillId="18" borderId="9" xfId="0" applyNumberFormat="1" applyFont="1" applyFill="1" applyBorder="1" applyAlignment="1">
      <alignment horizontal="right"/>
    </xf>
    <xf numFmtId="3" fontId="21" fillId="15" borderId="9" xfId="0" applyNumberFormat="1" applyFont="1" applyFill="1" applyBorder="1" applyAlignment="1">
      <alignment horizontal="right"/>
    </xf>
    <xf numFmtId="3" fontId="19" fillId="0" borderId="9" xfId="0" applyNumberFormat="1" applyFont="1" applyBorder="1" applyAlignment="1">
      <alignment horizontal="right"/>
    </xf>
    <xf numFmtId="0" fontId="19" fillId="0" borderId="0" xfId="0" applyFont="1" applyAlignment="1">
      <alignment horizontal="right"/>
    </xf>
    <xf numFmtId="0" fontId="33" fillId="8" borderId="0" xfId="0" applyFont="1" applyFill="1" applyAlignment="1"/>
    <xf numFmtId="0" fontId="34" fillId="23" borderId="9" xfId="0" applyFont="1" applyFill="1" applyBorder="1" applyAlignment="1">
      <alignment horizontal="right"/>
    </xf>
    <xf numFmtId="3" fontId="34" fillId="23" borderId="9" xfId="0" applyNumberFormat="1" applyFont="1" applyFill="1" applyBorder="1" applyAlignment="1">
      <alignment horizontal="right"/>
    </xf>
    <xf numFmtId="0" fontId="35" fillId="8" borderId="0" xfId="0" applyFont="1" applyFill="1" applyAlignment="1"/>
    <xf numFmtId="3" fontId="34" fillId="23" borderId="9" xfId="0" applyNumberFormat="1" applyFont="1" applyFill="1" applyBorder="1"/>
    <xf numFmtId="3" fontId="35" fillId="2" borderId="12" xfId="0" applyNumberFormat="1" applyFont="1" applyFill="1" applyBorder="1" applyAlignment="1">
      <alignment horizontal="center" vertical="center"/>
    </xf>
    <xf numFmtId="0" fontId="33" fillId="0" borderId="0" xfId="0" applyFont="1" applyAlignment="1"/>
    <xf numFmtId="0" fontId="21" fillId="20" borderId="9" xfId="0" applyFont="1" applyFill="1" applyBorder="1" applyAlignment="1">
      <alignment horizontal="right"/>
    </xf>
    <xf numFmtId="3" fontId="1" fillId="24" borderId="15" xfId="0" applyNumberFormat="1" applyFont="1" applyFill="1" applyBorder="1"/>
    <xf numFmtId="2" fontId="36" fillId="2" borderId="15" xfId="0" applyNumberFormat="1" applyFont="1" applyFill="1" applyBorder="1"/>
    <xf numFmtId="3" fontId="2" fillId="22" borderId="15" xfId="0" applyNumberFormat="1" applyFont="1" applyFill="1" applyBorder="1"/>
    <xf numFmtId="3" fontId="2" fillId="21" borderId="15" xfId="0" applyNumberFormat="1" applyFont="1" applyFill="1" applyBorder="1"/>
    <xf numFmtId="3" fontId="1" fillId="21" borderId="15" xfId="0" applyNumberFormat="1" applyFont="1" applyFill="1" applyBorder="1"/>
    <xf numFmtId="3" fontId="2" fillId="25" borderId="15" xfId="0" applyNumberFormat="1" applyFont="1" applyFill="1" applyBorder="1"/>
    <xf numFmtId="0" fontId="1" fillId="24" borderId="0" xfId="0" applyFont="1" applyFill="1"/>
    <xf numFmtId="0" fontId="36" fillId="2" borderId="0" xfId="0" applyFont="1" applyFill="1"/>
    <xf numFmtId="0" fontId="2" fillId="22" borderId="0" xfId="0" applyFont="1" applyFill="1"/>
    <xf numFmtId="0" fontId="2" fillId="21" borderId="0" xfId="0" applyFont="1" applyFill="1"/>
    <xf numFmtId="0" fontId="1" fillId="21" borderId="0" xfId="0" applyFont="1" applyFill="1"/>
    <xf numFmtId="0" fontId="2" fillId="25" borderId="0" xfId="0" applyFont="1" applyFill="1"/>
    <xf numFmtId="3" fontId="1" fillId="24" borderId="0" xfId="0" applyNumberFormat="1" applyFont="1" applyFill="1"/>
    <xf numFmtId="3" fontId="36" fillId="2" borderId="0" xfId="0" applyNumberFormat="1" applyFont="1" applyFill="1"/>
    <xf numFmtId="3" fontId="2" fillId="22" borderId="0" xfId="0" applyNumberFormat="1" applyFont="1" applyFill="1"/>
    <xf numFmtId="3" fontId="2" fillId="21" borderId="0" xfId="0" applyNumberFormat="1" applyFont="1" applyFill="1"/>
    <xf numFmtId="3" fontId="1" fillId="21" borderId="0" xfId="0" applyNumberFormat="1" applyFont="1" applyFill="1"/>
    <xf numFmtId="3" fontId="2" fillId="25" borderId="0" xfId="0" applyNumberFormat="1" applyFont="1" applyFill="1"/>
    <xf numFmtId="167" fontId="37" fillId="26" borderId="9" xfId="0" applyNumberFormat="1" applyFont="1" applyFill="1" applyBorder="1" applyAlignment="1">
      <alignment horizontal="center" vertical="center"/>
    </xf>
    <xf numFmtId="165" fontId="2" fillId="2" borderId="1" xfId="0" applyNumberFormat="1" applyFont="1" applyFill="1" applyBorder="1"/>
    <xf numFmtId="14" fontId="1" fillId="27" borderId="0" xfId="0" applyNumberFormat="1" applyFont="1" applyFill="1"/>
    <xf numFmtId="0" fontId="1" fillId="27" borderId="0" xfId="0" applyFont="1" applyFill="1"/>
    <xf numFmtId="0" fontId="3" fillId="27" borderId="0" xfId="0" applyFont="1" applyFill="1" applyAlignment="1">
      <alignment horizontal="center" vertical="center"/>
    </xf>
    <xf numFmtId="3" fontId="4" fillId="27" borderId="8" xfId="0" applyNumberFormat="1" applyFont="1" applyFill="1" applyBorder="1"/>
    <xf numFmtId="0" fontId="31" fillId="27" borderId="0" xfId="0" applyFont="1" applyFill="1"/>
    <xf numFmtId="165" fontId="24" fillId="27" borderId="8" xfId="0" applyNumberFormat="1" applyFont="1" applyFill="1" applyBorder="1"/>
    <xf numFmtId="0" fontId="2" fillId="2" borderId="1" xfId="0" applyNumberFormat="1" applyFont="1" applyFill="1" applyBorder="1" applyAlignment="1">
      <alignment horizontal="right"/>
    </xf>
    <xf numFmtId="0" fontId="3" fillId="2" borderId="0" xfId="0" applyFont="1" applyFill="1" applyBorder="1" applyAlignment="1">
      <alignment horizontal="center" vertical="center"/>
    </xf>
    <xf numFmtId="0" fontId="1" fillId="2" borderId="0" xfId="0" applyFont="1" applyFill="1" applyBorder="1"/>
    <xf numFmtId="0" fontId="1" fillId="2" borderId="0" xfId="0" applyFont="1" applyFill="1" applyBorder="1" applyAlignment="1">
      <alignment horizontal="right"/>
    </xf>
    <xf numFmtId="0" fontId="3" fillId="2" borderId="0" xfId="0" applyFont="1" applyFill="1" applyAlignment="1">
      <alignment horizontal="left" vertical="center"/>
    </xf>
    <xf numFmtId="167" fontId="1" fillId="2" borderId="0" xfId="0" applyNumberFormat="1" applyFont="1" applyFill="1" applyAlignment="1">
      <alignment horizontal="right"/>
    </xf>
    <xf numFmtId="167" fontId="2" fillId="2" borderId="1" xfId="0" applyNumberFormat="1" applyFont="1" applyFill="1" applyBorder="1"/>
    <xf numFmtId="14" fontId="2" fillId="2" borderId="0" xfId="0" applyNumberFormat="1" applyFont="1" applyFill="1"/>
    <xf numFmtId="0" fontId="13" fillId="2" borderId="0" xfId="0" applyFont="1" applyFill="1" applyAlignment="1">
      <alignment horizontal="right"/>
    </xf>
    <xf numFmtId="0" fontId="1" fillId="8" borderId="0" xfId="0" applyFont="1" applyFill="1" applyAlignment="1">
      <alignment horizontal="right"/>
    </xf>
    <xf numFmtId="0" fontId="1" fillId="2" borderId="16" xfId="0" applyFont="1" applyFill="1" applyBorder="1"/>
    <xf numFmtId="0" fontId="1" fillId="2" borderId="18" xfId="0" applyFont="1" applyFill="1" applyBorder="1"/>
    <xf numFmtId="0" fontId="2" fillId="2" borderId="18" xfId="0" applyFont="1" applyFill="1" applyBorder="1"/>
    <xf numFmtId="0" fontId="1" fillId="8" borderId="16" xfId="0" applyFont="1" applyFill="1" applyBorder="1"/>
    <xf numFmtId="0" fontId="1" fillId="2" borderId="17" xfId="0" applyFont="1" applyFill="1" applyBorder="1" applyAlignment="1">
      <alignment horizontal="right" indent="1"/>
    </xf>
    <xf numFmtId="0" fontId="2" fillId="2" borderId="17" xfId="0" applyFont="1" applyFill="1" applyBorder="1" applyAlignment="1">
      <alignment horizontal="right" indent="1"/>
    </xf>
    <xf numFmtId="0" fontId="1" fillId="8" borderId="17" xfId="0" applyFont="1" applyFill="1" applyBorder="1" applyAlignment="1">
      <alignment horizontal="right" indent="1"/>
    </xf>
    <xf numFmtId="0" fontId="1" fillId="0" borderId="0" xfId="0" applyFont="1" applyAlignment="1">
      <alignment horizontal="right" indent="1"/>
    </xf>
    <xf numFmtId="0" fontId="2" fillId="0" borderId="0" xfId="0" applyFont="1" applyAlignment="1">
      <alignment horizontal="right" indent="1"/>
    </xf>
    <xf numFmtId="0" fontId="2" fillId="28" borderId="17" xfId="0" applyFont="1" applyFill="1" applyBorder="1" applyAlignment="1">
      <alignment horizontal="right" indent="1"/>
    </xf>
    <xf numFmtId="0" fontId="2" fillId="29" borderId="17" xfId="0" applyFont="1" applyFill="1" applyBorder="1" applyAlignment="1">
      <alignment horizontal="right" indent="1"/>
    </xf>
    <xf numFmtId="167" fontId="6" fillId="6" borderId="14" xfId="0" applyNumberFormat="1" applyFont="1" applyFill="1" applyBorder="1" applyAlignment="1">
      <alignment horizontal="right"/>
    </xf>
    <xf numFmtId="167" fontId="39" fillId="4" borderId="14" xfId="0" applyNumberFormat="1" applyFont="1" applyFill="1" applyBorder="1" applyAlignment="1">
      <alignment horizontal="right"/>
    </xf>
    <xf numFmtId="0" fontId="39" fillId="5" borderId="13" xfId="0" applyFont="1" applyFill="1" applyBorder="1" applyAlignment="1">
      <alignment horizontal="center"/>
    </xf>
    <xf numFmtId="3" fontId="41" fillId="2" borderId="0" xfId="0" applyNumberFormat="1" applyFont="1" applyFill="1"/>
    <xf numFmtId="0" fontId="41" fillId="2" borderId="0" xfId="0" applyFont="1" applyFill="1"/>
    <xf numFmtId="0" fontId="40" fillId="2" borderId="0" xfId="0" applyFont="1" applyFill="1" applyAlignment="1">
      <alignment horizontal="right"/>
    </xf>
    <xf numFmtId="168" fontId="2" fillId="2" borderId="1" xfId="0" applyNumberFormat="1" applyFont="1" applyFill="1" applyBorder="1"/>
    <xf numFmtId="3" fontId="40" fillId="2" borderId="14" xfId="0" applyNumberFormat="1" applyFont="1" applyFill="1" applyBorder="1" applyAlignment="1">
      <alignment horizontal="right"/>
    </xf>
    <xf numFmtId="165" fontId="2" fillId="2" borderId="1" xfId="0" applyNumberFormat="1" applyFont="1" applyFill="1" applyBorder="1" applyAlignment="1">
      <alignment horizontal="right"/>
    </xf>
    <xf numFmtId="0" fontId="14" fillId="2" borderId="0" xfId="0" applyFont="1" applyFill="1" applyAlignment="1">
      <alignment horizontal="right"/>
    </xf>
    <xf numFmtId="3" fontId="2" fillId="2" borderId="1" xfId="0" applyNumberFormat="1" applyFont="1" applyFill="1" applyBorder="1" applyAlignment="1">
      <alignment horizontal="right"/>
    </xf>
    <xf numFmtId="3" fontId="2" fillId="2" borderId="0" xfId="0" applyNumberFormat="1" applyFont="1" applyFill="1" applyAlignment="1">
      <alignment horizontal="right"/>
    </xf>
    <xf numFmtId="0" fontId="10" fillId="2" borderId="2" xfId="0" applyNumberFormat="1" applyFont="1" applyFill="1" applyBorder="1" applyAlignment="1">
      <alignment horizontal="right"/>
    </xf>
    <xf numFmtId="3" fontId="10" fillId="2" borderId="1" xfId="0" applyNumberFormat="1" applyFont="1" applyFill="1" applyBorder="1" applyAlignment="1">
      <alignment horizontal="right"/>
    </xf>
    <xf numFmtId="165" fontId="10" fillId="2" borderId="1" xfId="0" applyNumberFormat="1" applyFont="1" applyFill="1" applyBorder="1" applyAlignment="1">
      <alignment horizontal="right"/>
    </xf>
    <xf numFmtId="0" fontId="10" fillId="2" borderId="0" xfId="0" applyFont="1" applyFill="1" applyAlignment="1">
      <alignment horizontal="right"/>
    </xf>
    <xf numFmtId="0" fontId="3" fillId="2" borderId="0" xfId="0" applyFont="1" applyFill="1" applyAlignment="1">
      <alignment horizontal="right" vertical="center"/>
    </xf>
    <xf numFmtId="165" fontId="9" fillId="5" borderId="1" xfId="0" applyNumberFormat="1" applyFont="1" applyFill="1" applyBorder="1" applyAlignment="1">
      <alignment horizontal="right"/>
    </xf>
    <xf numFmtId="1" fontId="3" fillId="5" borderId="1" xfId="0" applyNumberFormat="1" applyFont="1" applyFill="1" applyBorder="1" applyAlignment="1">
      <alignment horizontal="right"/>
    </xf>
    <xf numFmtId="0" fontId="23" fillId="2" borderId="0" xfId="0" applyFont="1" applyFill="1" applyAlignment="1">
      <alignment horizontal="right"/>
    </xf>
    <xf numFmtId="166" fontId="10" fillId="2" borderId="1" xfId="0" applyNumberFormat="1" applyFont="1" applyFill="1" applyBorder="1" applyAlignment="1">
      <alignment horizontal="right"/>
    </xf>
    <xf numFmtId="4" fontId="10" fillId="2" borderId="1" xfId="0" applyNumberFormat="1" applyFont="1" applyFill="1" applyBorder="1" applyAlignment="1">
      <alignment horizontal="right"/>
    </xf>
    <xf numFmtId="0" fontId="4" fillId="2" borderId="0" xfId="0" applyFont="1" applyFill="1"/>
    <xf numFmtId="165" fontId="10" fillId="2" borderId="0" xfId="0" applyNumberFormat="1" applyFont="1" applyFill="1"/>
    <xf numFmtId="0" fontId="2" fillId="2" borderId="19" xfId="0" applyFont="1" applyFill="1" applyBorder="1"/>
    <xf numFmtId="0" fontId="3" fillId="2" borderId="19" xfId="0" applyFont="1" applyFill="1" applyBorder="1" applyAlignment="1">
      <alignment horizontal="center" vertical="center"/>
    </xf>
    <xf numFmtId="3" fontId="2" fillId="2" borderId="19" xfId="0" applyNumberFormat="1" applyFont="1" applyFill="1" applyBorder="1"/>
    <xf numFmtId="3" fontId="2" fillId="2" borderId="21" xfId="0" applyNumberFormat="1" applyFont="1" applyFill="1" applyBorder="1" applyAlignment="1">
      <alignment horizontal="right"/>
    </xf>
    <xf numFmtId="0" fontId="14" fillId="30" borderId="5" xfId="0" applyFont="1" applyFill="1" applyBorder="1"/>
    <xf numFmtId="0" fontId="38" fillId="30" borderId="0" xfId="0" applyFont="1" applyFill="1"/>
    <xf numFmtId="0" fontId="1" fillId="30" borderId="0" xfId="0" applyFont="1" applyFill="1"/>
    <xf numFmtId="0" fontId="15" fillId="30" borderId="0" xfId="0" applyFont="1" applyFill="1"/>
    <xf numFmtId="0" fontId="10" fillId="2" borderId="20" xfId="0" applyFont="1" applyFill="1" applyBorder="1"/>
    <xf numFmtId="0" fontId="9" fillId="2" borderId="20" xfId="0" applyFont="1" applyFill="1" applyBorder="1" applyAlignment="1">
      <alignment horizontal="center" vertical="center"/>
    </xf>
    <xf numFmtId="165" fontId="10" fillId="2" borderId="20" xfId="0" applyNumberFormat="1" applyFont="1" applyFill="1" applyBorder="1"/>
    <xf numFmtId="165" fontId="10" fillId="2" borderId="22" xfId="0" applyNumberFormat="1" applyFont="1" applyFill="1" applyBorder="1" applyAlignment="1">
      <alignment horizontal="right"/>
    </xf>
    <xf numFmtId="0" fontId="42" fillId="2" borderId="0" xfId="0" applyFont="1" applyFill="1"/>
    <xf numFmtId="0" fontId="43" fillId="2" borderId="0" xfId="0" applyFont="1" applyFill="1"/>
    <xf numFmtId="0" fontId="44" fillId="2" borderId="0" xfId="0" applyFont="1" applyFill="1" applyAlignment="1">
      <alignment horizontal="right"/>
    </xf>
    <xf numFmtId="0" fontId="45" fillId="2" borderId="0" xfId="0" applyFont="1" applyFill="1" applyAlignment="1">
      <alignment horizontal="center" vertical="center"/>
    </xf>
    <xf numFmtId="0" fontId="46" fillId="2" borderId="0" xfId="0" applyFont="1" applyFill="1" applyAlignment="1">
      <alignment horizontal="center" vertical="center"/>
    </xf>
    <xf numFmtId="0" fontId="42" fillId="2" borderId="1" xfId="0" applyNumberFormat="1" applyFont="1" applyFill="1" applyBorder="1" applyAlignment="1">
      <alignment horizontal="left"/>
    </xf>
    <xf numFmtId="0" fontId="42" fillId="2" borderId="0" xfId="0" applyFont="1" applyFill="1" applyAlignment="1">
      <alignment horizontal="right"/>
    </xf>
    <xf numFmtId="3" fontId="47" fillId="2" borderId="0" xfId="0" applyNumberFormat="1" applyFont="1" applyFill="1"/>
    <xf numFmtId="3" fontId="42" fillId="2" borderId="0" xfId="0" applyNumberFormat="1" applyFont="1" applyFill="1"/>
    <xf numFmtId="3" fontId="42" fillId="2" borderId="13" xfId="0" applyNumberFormat="1" applyFont="1" applyFill="1" applyBorder="1" applyAlignment="1">
      <alignment horizontal="right"/>
    </xf>
    <xf numFmtId="168" fontId="47" fillId="2" borderId="1" xfId="0" applyNumberFormat="1" applyFont="1" applyFill="1" applyBorder="1"/>
    <xf numFmtId="0" fontId="42" fillId="0" borderId="0" xfId="0" applyFont="1"/>
    <xf numFmtId="0" fontId="48" fillId="2" borderId="0" xfId="0" applyFont="1" applyFill="1" applyAlignment="1">
      <alignment horizontal="center" vertical="center"/>
    </xf>
    <xf numFmtId="0" fontId="47" fillId="2" borderId="0" xfId="0" applyFont="1" applyFill="1"/>
    <xf numFmtId="165" fontId="50" fillId="2" borderId="14" xfId="0" applyNumberFormat="1" applyFont="1" applyFill="1" applyBorder="1" applyAlignment="1">
      <alignment horizontal="right"/>
    </xf>
    <xf numFmtId="165" fontId="50" fillId="2" borderId="1" xfId="0" applyNumberFormat="1" applyFont="1" applyFill="1" applyBorder="1"/>
    <xf numFmtId="0" fontId="51" fillId="2" borderId="0" xfId="0" applyFont="1" applyFill="1"/>
    <xf numFmtId="0" fontId="49" fillId="2" borderId="0" xfId="0" applyFont="1" applyFill="1"/>
    <xf numFmtId="0" fontId="52" fillId="2" borderId="0" xfId="0" applyFont="1" applyFill="1"/>
    <xf numFmtId="3" fontId="45" fillId="2" borderId="0" xfId="0" applyNumberFormat="1" applyFont="1" applyFill="1" applyAlignment="1">
      <alignment horizontal="center" vertical="center"/>
    </xf>
    <xf numFmtId="3" fontId="47" fillId="2" borderId="13" xfId="0" applyNumberFormat="1" applyFont="1" applyFill="1" applyBorder="1" applyAlignment="1">
      <alignment horizontal="right"/>
    </xf>
    <xf numFmtId="3" fontId="47" fillId="2" borderId="14" xfId="0" applyNumberFormat="1" applyFont="1" applyFill="1" applyBorder="1" applyAlignment="1">
      <alignment horizontal="right"/>
    </xf>
    <xf numFmtId="0" fontId="45" fillId="5" borderId="0" xfId="0" applyFont="1" applyFill="1" applyAlignment="1">
      <alignment horizontal="center" vertical="center"/>
    </xf>
    <xf numFmtId="0" fontId="4" fillId="2" borderId="0" xfId="0" applyFont="1" applyFill="1" applyAlignment="1">
      <alignment horizontal="center" vertical="center"/>
    </xf>
    <xf numFmtId="0" fontId="4" fillId="2" borderId="0" xfId="0" applyFont="1" applyFill="1" applyAlignment="1">
      <alignment horizontal="right"/>
    </xf>
    <xf numFmtId="3" fontId="4" fillId="2" borderId="0" xfId="0" applyNumberFormat="1" applyFont="1" applyFill="1"/>
    <xf numFmtId="3" fontId="4" fillId="2" borderId="0" xfId="0" applyNumberFormat="1" applyFont="1" applyFill="1" applyAlignment="1">
      <alignment horizontal="center" vertical="center"/>
    </xf>
    <xf numFmtId="3" fontId="4" fillId="2" borderId="13" xfId="0" applyNumberFormat="1" applyFont="1" applyFill="1" applyBorder="1" applyAlignment="1">
      <alignment horizontal="right"/>
    </xf>
    <xf numFmtId="3" fontId="4" fillId="2" borderId="14" xfId="0" applyNumberFormat="1" applyFont="1" applyFill="1" applyBorder="1" applyAlignment="1">
      <alignment horizontal="right"/>
    </xf>
    <xf numFmtId="0" fontId="4" fillId="0" borderId="0" xfId="0" applyFont="1"/>
    <xf numFmtId="0" fontId="54" fillId="2" borderId="0" xfId="0" applyFont="1" applyFill="1"/>
    <xf numFmtId="0" fontId="55" fillId="2" borderId="0" xfId="0" applyFont="1" applyFill="1"/>
    <xf numFmtId="0" fontId="56" fillId="2" borderId="0" xfId="0" applyFont="1" applyFill="1"/>
    <xf numFmtId="0" fontId="53" fillId="2" borderId="0" xfId="0" applyFont="1" applyFill="1"/>
    <xf numFmtId="0" fontId="13" fillId="2" borderId="0" xfId="0" applyFont="1" applyFill="1" applyAlignment="1">
      <alignment horizontal="center"/>
    </xf>
    <xf numFmtId="0" fontId="1" fillId="2" borderId="0" xfId="0" applyFont="1" applyFill="1" applyAlignment="1">
      <alignment horizontal="center"/>
    </xf>
    <xf numFmtId="0" fontId="1" fillId="8" borderId="0" xfId="0" applyFont="1" applyFill="1" applyAlignment="1">
      <alignment horizontal="center"/>
    </xf>
    <xf numFmtId="0" fontId="4" fillId="2" borderId="0" xfId="0" applyFont="1" applyFill="1" applyAlignment="1">
      <alignment horizontal="center"/>
    </xf>
    <xf numFmtId="0" fontId="1" fillId="7" borderId="0" xfId="0" applyFont="1" applyFill="1" applyAlignment="1">
      <alignment horizontal="center"/>
    </xf>
    <xf numFmtId="0" fontId="1" fillId="30" borderId="0" xfId="0" applyFont="1" applyFill="1" applyAlignment="1">
      <alignment horizontal="center"/>
    </xf>
    <xf numFmtId="3" fontId="2" fillId="2" borderId="0" xfId="0" applyNumberFormat="1" applyFont="1" applyFill="1" applyAlignment="1">
      <alignment horizontal="center"/>
    </xf>
    <xf numFmtId="0" fontId="8" fillId="2" borderId="0" xfId="0" applyFont="1" applyFill="1" applyAlignment="1">
      <alignment horizontal="center"/>
    </xf>
    <xf numFmtId="0" fontId="42" fillId="2" borderId="0" xfId="0" applyFont="1" applyFill="1" applyAlignment="1">
      <alignment horizontal="center"/>
    </xf>
    <xf numFmtId="0" fontId="10" fillId="2" borderId="0" xfId="0" applyFont="1" applyFill="1" applyAlignment="1">
      <alignment horizontal="center"/>
    </xf>
    <xf numFmtId="0" fontId="47" fillId="2" borderId="0" xfId="0" applyFont="1" applyFill="1" applyAlignment="1">
      <alignment horizontal="center"/>
    </xf>
    <xf numFmtId="0" fontId="23" fillId="2" borderId="0" xfId="0" applyFont="1" applyFill="1" applyAlignment="1">
      <alignment horizontal="center"/>
    </xf>
    <xf numFmtId="0" fontId="14" fillId="2" borderId="0" xfId="0" applyFont="1" applyFill="1" applyAlignment="1">
      <alignment horizontal="center"/>
    </xf>
    <xf numFmtId="0" fontId="1" fillId="0" borderId="0" xfId="0" applyFont="1" applyAlignment="1">
      <alignment horizontal="center"/>
    </xf>
    <xf numFmtId="0" fontId="14" fillId="30" borderId="23" xfId="0" applyFont="1" applyFill="1" applyBorder="1" applyAlignment="1">
      <alignment horizontal="left"/>
    </xf>
    <xf numFmtId="0" fontId="3" fillId="4" borderId="0" xfId="0" applyFont="1" applyFill="1" applyAlignment="1">
      <alignment horizontal="center" vertical="center"/>
    </xf>
    <xf numFmtId="0" fontId="2" fillId="2" borderId="0" xfId="0" applyFont="1" applyFill="1" applyBorder="1"/>
    <xf numFmtId="0" fontId="2" fillId="2" borderId="0" xfId="0" applyFont="1" applyFill="1" applyBorder="1" applyAlignment="1">
      <alignment horizontal="right"/>
    </xf>
    <xf numFmtId="0" fontId="11" fillId="2" borderId="0" xfId="0" applyFont="1" applyFill="1" applyBorder="1" applyAlignment="1">
      <alignment horizontal="center" vertical="center"/>
    </xf>
    <xf numFmtId="3" fontId="2" fillId="2" borderId="0" xfId="0" applyNumberFormat="1" applyFont="1" applyFill="1" applyBorder="1"/>
    <xf numFmtId="3" fontId="3" fillId="2" borderId="0" xfId="0" applyNumberFormat="1" applyFont="1" applyFill="1" applyBorder="1" applyAlignment="1">
      <alignment horizontal="center" vertical="center"/>
    </xf>
    <xf numFmtId="3" fontId="1" fillId="2" borderId="0" xfId="0" applyNumberFormat="1" applyFont="1" applyFill="1" applyBorder="1"/>
    <xf numFmtId="3" fontId="10" fillId="2" borderId="20" xfId="0" applyNumberFormat="1" applyFont="1" applyFill="1" applyBorder="1"/>
    <xf numFmtId="0" fontId="57" fillId="2" borderId="0" xfId="0" applyFont="1" applyFill="1"/>
    <xf numFmtId="0" fontId="54" fillId="2" borderId="0" xfId="0" applyFont="1" applyFill="1" applyAlignment="1">
      <alignment horizontal="center"/>
    </xf>
    <xf numFmtId="0" fontId="54" fillId="2" borderId="0" xfId="0" applyFont="1" applyFill="1" applyAlignment="1">
      <alignment horizontal="center" vertical="center"/>
    </xf>
    <xf numFmtId="0" fontId="54" fillId="2" borderId="0" xfId="0" applyFont="1" applyFill="1" applyAlignment="1">
      <alignment horizontal="right"/>
    </xf>
    <xf numFmtId="3" fontId="54" fillId="2" borderId="0" xfId="0" applyNumberFormat="1" applyFont="1" applyFill="1" applyAlignment="1">
      <alignment horizontal="center" vertical="center"/>
    </xf>
    <xf numFmtId="3" fontId="54" fillId="2" borderId="13" xfId="0" applyNumberFormat="1" applyFont="1" applyFill="1" applyBorder="1" applyAlignment="1">
      <alignment horizontal="right"/>
    </xf>
    <xf numFmtId="0" fontId="54" fillId="0" borderId="0" xfId="0" applyFont="1"/>
    <xf numFmtId="165" fontId="54" fillId="2" borderId="14" xfId="0" applyNumberFormat="1" applyFont="1" applyFill="1" applyBorder="1" applyAlignment="1">
      <alignment horizontal="right"/>
    </xf>
    <xf numFmtId="165" fontId="54" fillId="2" borderId="0" xfId="0" applyNumberFormat="1" applyFont="1" applyFill="1" applyBorder="1" applyAlignment="1">
      <alignment horizontal="right"/>
    </xf>
    <xf numFmtId="0" fontId="54" fillId="2" borderId="0" xfId="0" applyFont="1" applyFill="1" applyBorder="1"/>
    <xf numFmtId="3" fontId="54" fillId="2" borderId="0" xfId="0" applyNumberFormat="1" applyFont="1" applyFill="1" applyBorder="1"/>
    <xf numFmtId="3" fontId="10" fillId="2" borderId="0" xfId="0" applyNumberFormat="1" applyFont="1" applyFill="1" applyBorder="1"/>
    <xf numFmtId="0" fontId="58" fillId="2" borderId="0" xfId="0" applyFont="1" applyFill="1" applyAlignment="1">
      <alignment horizontal="center" vertical="center"/>
    </xf>
    <xf numFmtId="0" fontId="45" fillId="2" borderId="0" xfId="0" applyFont="1" applyFill="1" applyAlignment="1">
      <alignment horizontal="left" vertical="center"/>
    </xf>
    <xf numFmtId="0" fontId="45" fillId="30" borderId="6" xfId="0" applyFont="1" applyFill="1" applyBorder="1" applyAlignment="1">
      <alignment horizontal="center" vertical="center"/>
    </xf>
    <xf numFmtId="0" fontId="45" fillId="30" borderId="7" xfId="0" applyFont="1" applyFill="1" applyBorder="1" applyAlignment="1">
      <alignment horizontal="center" vertical="center"/>
    </xf>
    <xf numFmtId="0" fontId="45" fillId="8" borderId="0" xfId="0" applyFont="1" applyFill="1" applyAlignment="1">
      <alignment horizontal="center" vertical="center"/>
    </xf>
    <xf numFmtId="0" fontId="59" fillId="2" borderId="0" xfId="0" applyFont="1" applyFill="1" applyAlignment="1">
      <alignment horizontal="center" vertical="center"/>
    </xf>
    <xf numFmtId="0" fontId="60" fillId="2" borderId="0" xfId="0" applyFont="1" applyFill="1" applyAlignment="1">
      <alignment horizontal="center" vertical="center"/>
    </xf>
    <xf numFmtId="0" fontId="42" fillId="8" borderId="0" xfId="0" applyFont="1" applyFill="1"/>
    <xf numFmtId="0" fontId="46" fillId="5" borderId="0" xfId="0" applyFont="1" applyFill="1" applyAlignment="1">
      <alignment horizontal="center" vertical="center"/>
    </xf>
    <xf numFmtId="0" fontId="59" fillId="3" borderId="0" xfId="0" applyFont="1" applyFill="1" applyAlignment="1">
      <alignment horizontal="center" vertical="center"/>
    </xf>
    <xf numFmtId="0" fontId="45" fillId="0" borderId="0" xfId="0" applyFont="1" applyAlignment="1">
      <alignment horizontal="center" vertical="center"/>
    </xf>
    <xf numFmtId="0" fontId="1" fillId="2" borderId="1" xfId="0" applyNumberFormat="1" applyFont="1" applyFill="1" applyBorder="1" applyAlignment="1">
      <alignment horizontal="left"/>
    </xf>
    <xf numFmtId="1" fontId="45" fillId="5" borderId="1" xfId="0" applyNumberFormat="1" applyFont="1" applyFill="1" applyBorder="1" applyAlignment="1">
      <alignment horizontal="right"/>
    </xf>
    <xf numFmtId="0" fontId="8" fillId="2" borderId="25" xfId="0" applyFont="1" applyFill="1" applyBorder="1"/>
    <xf numFmtId="0" fontId="1" fillId="8" borderId="26" xfId="0" applyFont="1" applyFill="1" applyBorder="1"/>
    <xf numFmtId="0" fontId="1" fillId="8" borderId="26" xfId="0" applyFont="1" applyFill="1" applyBorder="1" applyAlignment="1">
      <alignment horizontal="center"/>
    </xf>
    <xf numFmtId="0" fontId="42" fillId="8" borderId="26" xfId="0" applyFont="1" applyFill="1" applyBorder="1"/>
    <xf numFmtId="0" fontId="3" fillId="8" borderId="26" xfId="0" applyFont="1" applyFill="1" applyBorder="1" applyAlignment="1">
      <alignment horizontal="center" vertical="center"/>
    </xf>
    <xf numFmtId="0" fontId="1" fillId="8" borderId="26" xfId="0" applyFont="1" applyFill="1" applyBorder="1" applyAlignment="1">
      <alignment horizontal="right"/>
    </xf>
    <xf numFmtId="0" fontId="1" fillId="8" borderId="27" xfId="0" applyFont="1" applyFill="1" applyBorder="1"/>
    <xf numFmtId="0" fontId="1" fillId="8" borderId="27" xfId="0" applyFont="1" applyFill="1" applyBorder="1" applyAlignment="1">
      <alignment horizontal="center"/>
    </xf>
    <xf numFmtId="0" fontId="42" fillId="8" borderId="27" xfId="0" applyFont="1" applyFill="1" applyBorder="1"/>
    <xf numFmtId="0" fontId="3" fillId="8" borderId="27" xfId="0" applyFont="1" applyFill="1" applyBorder="1" applyAlignment="1">
      <alignment horizontal="center" vertical="center"/>
    </xf>
    <xf numFmtId="0" fontId="1" fillId="8" borderId="27" xfId="0" applyFont="1" applyFill="1" applyBorder="1" applyAlignment="1">
      <alignment horizontal="right"/>
    </xf>
    <xf numFmtId="0" fontId="14" fillId="30" borderId="0" xfId="0" applyFont="1" applyFill="1"/>
    <xf numFmtId="0" fontId="14" fillId="30" borderId="0" xfId="0" applyFont="1" applyFill="1" applyAlignment="1">
      <alignment horizontal="center"/>
    </xf>
    <xf numFmtId="0" fontId="53" fillId="2" borderId="3" xfId="0" applyFont="1" applyFill="1" applyBorder="1"/>
    <xf numFmtId="0" fontId="10" fillId="2" borderId="0" xfId="0" applyFont="1" applyFill="1" applyBorder="1"/>
    <xf numFmtId="165" fontId="10" fillId="2" borderId="20" xfId="0" applyNumberFormat="1" applyFont="1" applyFill="1" applyBorder="1" applyAlignment="1">
      <alignment horizontal="right"/>
    </xf>
    <xf numFmtId="0" fontId="2" fillId="2" borderId="20" xfId="0" applyFont="1" applyFill="1" applyBorder="1"/>
    <xf numFmtId="3" fontId="9" fillId="2" borderId="0" xfId="0" applyNumberFormat="1" applyFont="1" applyFill="1" applyBorder="1" applyAlignment="1">
      <alignment horizontal="center" vertical="center"/>
    </xf>
    <xf numFmtId="0" fontId="59" fillId="2" borderId="0" xfId="0" applyFont="1" applyFill="1"/>
    <xf numFmtId="0" fontId="61" fillId="2" borderId="0" xfId="0" applyFont="1" applyFill="1"/>
    <xf numFmtId="0" fontId="62" fillId="2" borderId="0" xfId="0" applyFont="1" applyFill="1"/>
    <xf numFmtId="0" fontId="59" fillId="2" borderId="0" xfId="0" applyFont="1" applyFill="1" applyAlignment="1">
      <alignment horizontal="right"/>
    </xf>
    <xf numFmtId="3" fontId="59" fillId="2" borderId="0" xfId="0" applyNumberFormat="1" applyFont="1" applyFill="1"/>
    <xf numFmtId="3" fontId="59" fillId="2" borderId="13" xfId="0" applyNumberFormat="1" applyFont="1" applyFill="1" applyBorder="1" applyAlignment="1">
      <alignment horizontal="right"/>
    </xf>
    <xf numFmtId="3" fontId="59" fillId="2" borderId="14" xfId="0" applyNumberFormat="1" applyFont="1" applyFill="1" applyBorder="1" applyAlignment="1">
      <alignment horizontal="right"/>
    </xf>
    <xf numFmtId="0" fontId="59" fillId="0" borderId="0" xfId="0" applyFont="1"/>
    <xf numFmtId="0" fontId="11" fillId="2" borderId="0" xfId="0" applyFont="1" applyFill="1"/>
    <xf numFmtId="0" fontId="48" fillId="2" borderId="0" xfId="0" applyFont="1" applyFill="1"/>
    <xf numFmtId="0" fontId="11" fillId="2" borderId="0" xfId="0" applyFont="1" applyFill="1" applyAlignment="1">
      <alignment horizontal="right"/>
    </xf>
    <xf numFmtId="3" fontId="11" fillId="2" borderId="0" xfId="0" applyNumberFormat="1" applyFont="1" applyFill="1"/>
    <xf numFmtId="3" fontId="11" fillId="2" borderId="0" xfId="0" applyNumberFormat="1" applyFont="1" applyFill="1" applyAlignment="1">
      <alignment horizontal="center" vertical="center"/>
    </xf>
    <xf numFmtId="3" fontId="11" fillId="2" borderId="13" xfId="0" applyNumberFormat="1" applyFont="1" applyFill="1" applyBorder="1" applyAlignment="1">
      <alignment horizontal="right"/>
    </xf>
    <xf numFmtId="3" fontId="11" fillId="2" borderId="14" xfId="0" applyNumberFormat="1" applyFont="1" applyFill="1" applyBorder="1" applyAlignment="1">
      <alignment horizontal="right"/>
    </xf>
    <xf numFmtId="0" fontId="11" fillId="0" borderId="0" xfId="0" applyFont="1"/>
    <xf numFmtId="0" fontId="48" fillId="2" borderId="0" xfId="0" applyFont="1" applyFill="1" applyAlignment="1">
      <alignment horizontal="right"/>
    </xf>
    <xf numFmtId="3" fontId="48" fillId="2" borderId="0" xfId="0" applyNumberFormat="1" applyFont="1" applyFill="1"/>
    <xf numFmtId="3" fontId="48" fillId="2" borderId="0" xfId="0" applyNumberFormat="1" applyFont="1" applyFill="1" applyAlignment="1">
      <alignment horizontal="center" vertical="center"/>
    </xf>
    <xf numFmtId="3" fontId="48" fillId="2" borderId="13" xfId="0" applyNumberFormat="1" applyFont="1" applyFill="1" applyBorder="1" applyAlignment="1">
      <alignment horizontal="right"/>
    </xf>
    <xf numFmtId="3" fontId="48" fillId="2" borderId="14" xfId="0" applyNumberFormat="1" applyFont="1" applyFill="1" applyBorder="1" applyAlignment="1">
      <alignment horizontal="right"/>
    </xf>
    <xf numFmtId="0" fontId="48" fillId="0" borderId="0" xfId="0" applyFont="1"/>
    <xf numFmtId="0" fontId="1" fillId="6" borderId="0" xfId="0" applyFont="1" applyFill="1"/>
    <xf numFmtId="0" fontId="45" fillId="4" borderId="0" xfId="0" applyFont="1" applyFill="1" applyAlignment="1">
      <alignment horizontal="center" vertical="center"/>
    </xf>
    <xf numFmtId="0" fontId="50" fillId="2" borderId="0" xfId="0" applyFont="1" applyFill="1" applyAlignment="1">
      <alignment horizontal="center"/>
    </xf>
    <xf numFmtId="0" fontId="1" fillId="6" borderId="14" xfId="0" applyFont="1" applyFill="1" applyBorder="1"/>
    <xf numFmtId="10" fontId="10" fillId="2" borderId="1" xfId="0" applyNumberFormat="1" applyFont="1" applyFill="1" applyBorder="1" applyAlignment="1">
      <alignment horizontal="right"/>
    </xf>
    <xf numFmtId="3" fontId="63" fillId="2" borderId="14" xfId="0" applyNumberFormat="1" applyFont="1" applyFill="1" applyBorder="1" applyAlignment="1">
      <alignment horizontal="right"/>
    </xf>
    <xf numFmtId="3" fontId="64" fillId="2" borderId="14" xfId="0" applyNumberFormat="1" applyFont="1" applyFill="1" applyBorder="1" applyAlignment="1">
      <alignment horizontal="right"/>
    </xf>
    <xf numFmtId="0" fontId="8" fillId="2" borderId="28" xfId="0" applyFont="1" applyFill="1" applyBorder="1"/>
    <xf numFmtId="0" fontId="1" fillId="4" borderId="0" xfId="0" applyFont="1" applyFill="1"/>
    <xf numFmtId="3" fontId="2" fillId="4" borderId="0" xfId="0" applyNumberFormat="1" applyFont="1" applyFill="1"/>
    <xf numFmtId="3" fontId="64" fillId="4" borderId="14" xfId="0" applyNumberFormat="1" applyFont="1" applyFill="1" applyBorder="1" applyAlignment="1">
      <alignment horizontal="right"/>
    </xf>
    <xf numFmtId="0" fontId="4" fillId="2" borderId="29" xfId="0" applyFont="1" applyFill="1" applyBorder="1"/>
    <xf numFmtId="0" fontId="2" fillId="2" borderId="29" xfId="0" applyFont="1" applyFill="1" applyBorder="1"/>
    <xf numFmtId="0" fontId="3" fillId="2" borderId="29" xfId="0" applyFont="1" applyFill="1" applyBorder="1" applyAlignment="1">
      <alignment horizontal="center" vertical="center"/>
    </xf>
    <xf numFmtId="0" fontId="10" fillId="2" borderId="30" xfId="0" applyFont="1" applyFill="1" applyBorder="1"/>
    <xf numFmtId="0" fontId="9" fillId="2" borderId="30" xfId="0" applyFont="1" applyFill="1" applyBorder="1" applyAlignment="1">
      <alignment horizontal="center" vertical="center"/>
    </xf>
    <xf numFmtId="0" fontId="2" fillId="2" borderId="30" xfId="0" applyFont="1" applyFill="1" applyBorder="1"/>
    <xf numFmtId="3" fontId="2" fillId="2" borderId="29" xfId="0" applyNumberFormat="1" applyFont="1" applyFill="1" applyBorder="1"/>
    <xf numFmtId="165" fontId="10" fillId="2" borderId="30" xfId="0" applyNumberFormat="1" applyFont="1" applyFill="1" applyBorder="1" applyAlignment="1">
      <alignment horizontal="right"/>
    </xf>
    <xf numFmtId="3" fontId="2" fillId="2" borderId="31" xfId="0" applyNumberFormat="1" applyFont="1" applyFill="1" applyBorder="1" applyAlignment="1">
      <alignment horizontal="right"/>
    </xf>
    <xf numFmtId="165" fontId="10" fillId="2" borderId="32" xfId="0" applyNumberFormat="1" applyFont="1" applyFill="1" applyBorder="1" applyAlignment="1">
      <alignment horizontal="right"/>
    </xf>
    <xf numFmtId="3" fontId="1" fillId="4" borderId="14" xfId="0" applyNumberFormat="1" applyFont="1" applyFill="1" applyBorder="1" applyAlignment="1">
      <alignment horizontal="right"/>
    </xf>
    <xf numFmtId="0" fontId="3" fillId="2" borderId="30" xfId="0" applyFont="1" applyFill="1" applyBorder="1" applyAlignment="1">
      <alignment horizontal="center" vertical="center"/>
    </xf>
    <xf numFmtId="3" fontId="10" fillId="2" borderId="30" xfId="0" applyNumberFormat="1" applyFont="1" applyFill="1" applyBorder="1"/>
    <xf numFmtId="3" fontId="2" fillId="2" borderId="32" xfId="0" applyNumberFormat="1" applyFont="1" applyFill="1" applyBorder="1" applyAlignment="1">
      <alignment horizontal="right"/>
    </xf>
    <xf numFmtId="0" fontId="59" fillId="22" borderId="0" xfId="0" applyFont="1" applyFill="1" applyAlignment="1">
      <alignment horizontal="center" vertical="center"/>
    </xf>
    <xf numFmtId="0" fontId="1" fillId="31" borderId="0" xfId="0" applyFont="1" applyFill="1"/>
    <xf numFmtId="0" fontId="1" fillId="31" borderId="14" xfId="0" applyFont="1" applyFill="1" applyBorder="1"/>
    <xf numFmtId="0" fontId="3" fillId="30" borderId="0" xfId="0" applyFont="1" applyFill="1" applyAlignment="1">
      <alignment horizontal="center" vertical="center"/>
    </xf>
    <xf numFmtId="3" fontId="1" fillId="30" borderId="14" xfId="0" applyNumberFormat="1" applyFont="1" applyFill="1" applyBorder="1" applyAlignment="1">
      <alignment horizontal="right"/>
    </xf>
    <xf numFmtId="0" fontId="1" fillId="32" borderId="0" xfId="0" applyFont="1" applyFill="1"/>
    <xf numFmtId="0" fontId="3" fillId="32" borderId="0" xfId="0" applyFont="1" applyFill="1" applyAlignment="1">
      <alignment horizontal="center" vertical="center"/>
    </xf>
    <xf numFmtId="3" fontId="2" fillId="32" borderId="0" xfId="0" applyNumberFormat="1" applyFont="1" applyFill="1"/>
    <xf numFmtId="3" fontId="1" fillId="32" borderId="14" xfId="0" applyNumberFormat="1" applyFont="1" applyFill="1" applyBorder="1" applyAlignment="1">
      <alignment horizontal="right"/>
    </xf>
    <xf numFmtId="0" fontId="45" fillId="32" borderId="0" xfId="0" applyFont="1" applyFill="1" applyAlignment="1">
      <alignment horizontal="center" vertical="center"/>
    </xf>
    <xf numFmtId="0" fontId="46" fillId="30" borderId="0" xfId="0" applyFont="1" applyFill="1" applyAlignment="1">
      <alignment horizontal="center" vertical="center"/>
    </xf>
    <xf numFmtId="0" fontId="8" fillId="30" borderId="0" xfId="0" applyFont="1" applyFill="1"/>
    <xf numFmtId="0" fontId="51" fillId="30" borderId="0" xfId="0" applyFont="1" applyFill="1"/>
    <xf numFmtId="0" fontId="14" fillId="30" borderId="33" xfId="0" applyFont="1" applyFill="1" applyBorder="1"/>
    <xf numFmtId="0" fontId="8" fillId="32" borderId="34" xfId="0" applyFont="1" applyFill="1" applyBorder="1"/>
    <xf numFmtId="0" fontId="45" fillId="30" borderId="0" xfId="0" applyFont="1" applyFill="1" applyAlignment="1">
      <alignment horizontal="center" vertical="center"/>
    </xf>
    <xf numFmtId="0" fontId="10" fillId="2" borderId="34" xfId="0" applyFont="1" applyFill="1" applyBorder="1"/>
    <xf numFmtId="0" fontId="9" fillId="2" borderId="34" xfId="0" applyFont="1" applyFill="1" applyBorder="1" applyAlignment="1">
      <alignment horizontal="center" vertical="center"/>
    </xf>
    <xf numFmtId="0" fontId="2" fillId="2" borderId="34" xfId="0" applyFont="1" applyFill="1" applyBorder="1"/>
    <xf numFmtId="165" fontId="10" fillId="2" borderId="34" xfId="0" applyNumberFormat="1" applyFont="1" applyFill="1" applyBorder="1" applyAlignment="1">
      <alignment horizontal="right"/>
    </xf>
    <xf numFmtId="165" fontId="10" fillId="2" borderId="36" xfId="0" applyNumberFormat="1" applyFont="1" applyFill="1" applyBorder="1" applyAlignment="1">
      <alignment horizontal="right"/>
    </xf>
    <xf numFmtId="0" fontId="14" fillId="30" borderId="33" xfId="0" applyFont="1" applyFill="1" applyBorder="1" applyAlignment="1">
      <alignment horizontal="center" vertical="center"/>
    </xf>
    <xf numFmtId="3" fontId="14" fillId="30" borderId="33" xfId="0" applyNumberFormat="1" applyFont="1" applyFill="1" applyBorder="1"/>
    <xf numFmtId="3" fontId="14" fillId="30" borderId="35" xfId="0" applyNumberFormat="1" applyFont="1" applyFill="1" applyBorder="1" applyAlignment="1">
      <alignment horizontal="right"/>
    </xf>
    <xf numFmtId="0" fontId="40" fillId="2" borderId="0" xfId="0" applyFont="1" applyFill="1"/>
    <xf numFmtId="0" fontId="3" fillId="2" borderId="34" xfId="0" applyFont="1" applyFill="1" applyBorder="1" applyAlignment="1">
      <alignment horizontal="center" vertical="center"/>
    </xf>
    <xf numFmtId="3" fontId="2" fillId="2" borderId="34" xfId="0" applyNumberFormat="1" applyFont="1" applyFill="1" applyBorder="1" applyAlignment="1">
      <alignment horizontal="right"/>
    </xf>
    <xf numFmtId="3" fontId="2" fillId="2" borderId="36" xfId="0" applyNumberFormat="1" applyFont="1" applyFill="1" applyBorder="1" applyAlignment="1">
      <alignment horizontal="right"/>
    </xf>
    <xf numFmtId="0" fontId="12" fillId="2" borderId="0" xfId="0" applyFont="1" applyFill="1" applyBorder="1" applyAlignment="1">
      <alignment horizontal="center" vertical="center"/>
    </xf>
    <xf numFmtId="0" fontId="65" fillId="2" borderId="0" xfId="0" applyFont="1" applyFill="1"/>
    <xf numFmtId="0" fontId="66" fillId="2" borderId="0" xfId="0" applyFont="1" applyFill="1"/>
    <xf numFmtId="0" fontId="42" fillId="2" borderId="0" xfId="0" applyFont="1" applyFill="1" applyBorder="1" applyAlignment="1">
      <alignment horizontal="right"/>
    </xf>
    <xf numFmtId="3" fontId="42" fillId="2" borderId="1" xfId="0" applyNumberFormat="1" applyFont="1" applyFill="1" applyBorder="1" applyAlignment="1">
      <alignment horizontal="right"/>
    </xf>
    <xf numFmtId="0" fontId="1" fillId="30" borderId="14" xfId="0" applyFont="1" applyFill="1" applyBorder="1"/>
    <xf numFmtId="0" fontId="59" fillId="30" borderId="0" xfId="0" applyFont="1" applyFill="1" applyAlignment="1">
      <alignment horizontal="center" vertical="center"/>
    </xf>
    <xf numFmtId="0" fontId="45" fillId="2" borderId="0" xfId="0" applyFont="1" applyFill="1" applyBorder="1" applyAlignment="1">
      <alignment horizontal="center" vertical="center"/>
    </xf>
    <xf numFmtId="0" fontId="42" fillId="2" borderId="0" xfId="0" applyFont="1" applyFill="1" applyBorder="1"/>
    <xf numFmtId="0" fontId="14" fillId="2" borderId="0" xfId="0" applyFont="1" applyFill="1" applyBorder="1"/>
    <xf numFmtId="0" fontId="8" fillId="2" borderId="0" xfId="0" applyFont="1" applyFill="1" applyBorder="1"/>
    <xf numFmtId="0" fontId="9" fillId="30" borderId="2" xfId="0" applyNumberFormat="1" applyFont="1" applyFill="1" applyBorder="1" applyAlignment="1">
      <alignment horizontal="right"/>
    </xf>
    <xf numFmtId="3" fontId="14" fillId="30" borderId="0" xfId="0" applyNumberFormat="1" applyFont="1" applyFill="1" applyBorder="1"/>
    <xf numFmtId="0" fontId="1" fillId="7" borderId="0" xfId="0" applyFont="1" applyFill="1" applyBorder="1"/>
    <xf numFmtId="0" fontId="67" fillId="2" borderId="0" xfId="0" applyFont="1" applyFill="1"/>
    <xf numFmtId="0" fontId="14" fillId="5" borderId="0" xfId="0" applyFont="1" applyFill="1" applyAlignment="1">
      <alignment horizontal="center" vertical="center"/>
    </xf>
    <xf numFmtId="0" fontId="14" fillId="5" borderId="0" xfId="0" applyFont="1" applyFill="1" applyAlignment="1">
      <alignment horizontal="right"/>
    </xf>
    <xf numFmtId="0" fontId="1" fillId="33" borderId="0" xfId="0" applyFont="1" applyFill="1"/>
    <xf numFmtId="0" fontId="1" fillId="33" borderId="0" xfId="0" applyFont="1" applyFill="1" applyAlignment="1">
      <alignment horizontal="center"/>
    </xf>
    <xf numFmtId="0" fontId="15" fillId="33" borderId="0" xfId="0" applyFont="1" applyFill="1"/>
    <xf numFmtId="0" fontId="45" fillId="33" borderId="0" xfId="0" applyFont="1" applyFill="1" applyAlignment="1">
      <alignment horizontal="center" vertical="center"/>
    </xf>
    <xf numFmtId="0" fontId="3" fillId="33" borderId="0" xfId="0" applyFont="1" applyFill="1" applyBorder="1" applyAlignment="1">
      <alignment horizontal="center" vertical="center"/>
    </xf>
    <xf numFmtId="0" fontId="8" fillId="33" borderId="0" xfId="0" applyFont="1" applyFill="1" applyBorder="1"/>
    <xf numFmtId="0" fontId="3" fillId="33" borderId="0" xfId="0" applyFont="1" applyFill="1" applyAlignment="1">
      <alignment horizontal="center" vertical="center"/>
    </xf>
    <xf numFmtId="0" fontId="1" fillId="33" borderId="0" xfId="0" applyFont="1" applyFill="1" applyAlignment="1">
      <alignment horizontal="right"/>
    </xf>
    <xf numFmtId="0" fontId="11" fillId="33" borderId="0" xfId="0" applyFont="1" applyFill="1" applyAlignment="1">
      <alignment horizontal="center" vertical="center"/>
    </xf>
    <xf numFmtId="3" fontId="2" fillId="33" borderId="0" xfId="0" applyNumberFormat="1" applyFont="1" applyFill="1"/>
    <xf numFmtId="0" fontId="55" fillId="2" borderId="37" xfId="0" applyFont="1" applyFill="1" applyBorder="1"/>
    <xf numFmtId="0" fontId="2" fillId="2" borderId="37" xfId="0" applyFont="1" applyFill="1" applyBorder="1"/>
    <xf numFmtId="0" fontId="2" fillId="2" borderId="37" xfId="0" applyFont="1" applyFill="1" applyBorder="1" applyAlignment="1">
      <alignment horizontal="center"/>
    </xf>
    <xf numFmtId="0" fontId="6" fillId="2" borderId="37" xfId="0" applyFont="1" applyFill="1" applyBorder="1"/>
    <xf numFmtId="0" fontId="14" fillId="2" borderId="37" xfId="0" applyFont="1" applyFill="1" applyBorder="1"/>
    <xf numFmtId="3" fontId="14" fillId="2" borderId="37" xfId="0" applyNumberFormat="1" applyFont="1" applyFill="1" applyBorder="1"/>
    <xf numFmtId="3" fontId="3" fillId="2" borderId="37" xfId="0" applyNumberFormat="1" applyFont="1" applyFill="1" applyBorder="1" applyAlignment="1">
      <alignment horizontal="center" vertical="center"/>
    </xf>
    <xf numFmtId="3" fontId="14" fillId="2" borderId="38" xfId="0" applyNumberFormat="1" applyFont="1" applyFill="1" applyBorder="1" applyAlignment="1">
      <alignment horizontal="right"/>
    </xf>
    <xf numFmtId="3" fontId="14" fillId="2" borderId="39" xfId="0" applyNumberFormat="1" applyFont="1" applyFill="1" applyBorder="1" applyAlignment="1">
      <alignment horizontal="right"/>
    </xf>
    <xf numFmtId="0" fontId="1" fillId="2" borderId="40" xfId="0" applyFont="1" applyFill="1" applyBorder="1"/>
    <xf numFmtId="0" fontId="1" fillId="2" borderId="40" xfId="0" applyFont="1" applyFill="1" applyBorder="1" applyAlignment="1">
      <alignment horizontal="center"/>
    </xf>
    <xf numFmtId="0" fontId="15" fillId="2" borderId="40" xfId="0" applyFont="1" applyFill="1" applyBorder="1"/>
    <xf numFmtId="0" fontId="45" fillId="2" borderId="40" xfId="0" applyFont="1" applyFill="1" applyBorder="1" applyAlignment="1">
      <alignment horizontal="center" vertical="center"/>
    </xf>
    <xf numFmtId="0" fontId="3" fillId="2" borderId="40" xfId="0" applyFont="1" applyFill="1" applyBorder="1" applyAlignment="1">
      <alignment horizontal="center" vertical="center"/>
    </xf>
    <xf numFmtId="0" fontId="1" fillId="2" borderId="40" xfId="0" applyFont="1" applyFill="1" applyBorder="1" applyAlignment="1">
      <alignment horizontal="right"/>
    </xf>
    <xf numFmtId="0" fontId="11" fillId="2" borderId="40" xfId="0" applyFont="1" applyFill="1" applyBorder="1" applyAlignment="1">
      <alignment horizontal="center" vertical="center"/>
    </xf>
    <xf numFmtId="3" fontId="2" fillId="2" borderId="40" xfId="0" applyNumberFormat="1" applyFont="1" applyFill="1" applyBorder="1"/>
    <xf numFmtId="3" fontId="1" fillId="2" borderId="40" xfId="0" applyNumberFormat="1" applyFont="1" applyFill="1" applyBorder="1"/>
    <xf numFmtId="3" fontId="3" fillId="2" borderId="40" xfId="0" applyNumberFormat="1" applyFont="1" applyFill="1" applyBorder="1" applyAlignment="1">
      <alignment horizontal="center" vertical="center"/>
    </xf>
    <xf numFmtId="3" fontId="1" fillId="2" borderId="41" xfId="0" applyNumberFormat="1" applyFont="1" applyFill="1" applyBorder="1" applyAlignment="1">
      <alignment horizontal="right"/>
    </xf>
    <xf numFmtId="3" fontId="1" fillId="2" borderId="42" xfId="0" applyNumberFormat="1" applyFont="1" applyFill="1" applyBorder="1" applyAlignment="1">
      <alignment horizontal="right"/>
    </xf>
    <xf numFmtId="0" fontId="1" fillId="34" borderId="0" xfId="0" applyFont="1" applyFill="1"/>
    <xf numFmtId="0" fontId="1" fillId="34" borderId="0" xfId="0" applyFont="1" applyFill="1" applyAlignment="1">
      <alignment horizontal="center"/>
    </xf>
    <xf numFmtId="0" fontId="15" fillId="34" borderId="0" xfId="0" applyFont="1" applyFill="1"/>
    <xf numFmtId="0" fontId="45" fillId="34" borderId="0" xfId="0" applyFont="1" applyFill="1" applyAlignment="1">
      <alignment horizontal="center" vertical="center"/>
    </xf>
    <xf numFmtId="0" fontId="3" fillId="34" borderId="0" xfId="0" applyFont="1" applyFill="1" applyAlignment="1">
      <alignment horizontal="center" vertical="center"/>
    </xf>
    <xf numFmtId="0" fontId="1" fillId="34" borderId="0" xfId="0" applyFont="1" applyFill="1" applyAlignment="1">
      <alignment horizontal="right"/>
    </xf>
    <xf numFmtId="0" fontId="11" fillId="34" borderId="0" xfId="0" applyFont="1" applyFill="1" applyAlignment="1">
      <alignment horizontal="center" vertical="center"/>
    </xf>
    <xf numFmtId="3" fontId="2" fillId="34" borderId="0" xfId="0" applyNumberFormat="1" applyFont="1" applyFill="1"/>
    <xf numFmtId="0" fontId="23" fillId="2" borderId="0" xfId="0" applyFont="1" applyFill="1" applyBorder="1"/>
    <xf numFmtId="0" fontId="68" fillId="2" borderId="0" xfId="0" applyFont="1" applyFill="1" applyBorder="1"/>
    <xf numFmtId="0" fontId="23" fillId="8" borderId="0" xfId="0" applyFont="1" applyFill="1" applyBorder="1"/>
    <xf numFmtId="0" fontId="23" fillId="0" borderId="0" xfId="0" applyFont="1" applyBorder="1"/>
    <xf numFmtId="169" fontId="1" fillId="2" borderId="17" xfId="0" applyNumberFormat="1" applyFont="1" applyFill="1" applyBorder="1" applyAlignment="1">
      <alignment horizontal="right" indent="1"/>
    </xf>
    <xf numFmtId="3" fontId="2" fillId="28" borderId="17" xfId="0" applyNumberFormat="1" applyFont="1" applyFill="1" applyBorder="1" applyAlignment="1">
      <alignment horizontal="right" indent="1"/>
    </xf>
    <xf numFmtId="3" fontId="2" fillId="2" borderId="16" xfId="0" applyNumberFormat="1" applyFont="1" applyFill="1" applyBorder="1"/>
    <xf numFmtId="3" fontId="2" fillId="2" borderId="17" xfId="0" applyNumberFormat="1" applyFont="1" applyFill="1" applyBorder="1" applyAlignment="1">
      <alignment horizontal="right" indent="1"/>
    </xf>
    <xf numFmtId="3" fontId="1" fillId="2" borderId="16" xfId="0" applyNumberFormat="1" applyFont="1" applyFill="1" applyBorder="1"/>
    <xf numFmtId="3" fontId="1" fillId="2" borderId="17" xfId="0" applyNumberFormat="1" applyFont="1" applyFill="1" applyBorder="1" applyAlignment="1">
      <alignment horizontal="right" indent="1"/>
    </xf>
    <xf numFmtId="3" fontId="2" fillId="0" borderId="0" xfId="0" applyNumberFormat="1" applyFont="1" applyAlignment="1">
      <alignment horizontal="right" indent="1"/>
    </xf>
    <xf numFmtId="3" fontId="1" fillId="0" borderId="0" xfId="0" applyNumberFormat="1" applyFont="1"/>
    <xf numFmtId="3" fontId="1" fillId="0" borderId="0" xfId="0" applyNumberFormat="1" applyFont="1" applyAlignment="1">
      <alignment horizontal="right" indent="1"/>
    </xf>
    <xf numFmtId="0" fontId="1" fillId="2" borderId="14" xfId="0" applyFont="1" applyFill="1" applyBorder="1"/>
    <xf numFmtId="0" fontId="1" fillId="2" borderId="43" xfId="0" applyFont="1" applyFill="1" applyBorder="1"/>
    <xf numFmtId="0" fontId="3" fillId="2" borderId="43" xfId="0" applyFont="1" applyFill="1" applyBorder="1" applyAlignment="1">
      <alignment horizontal="center" vertical="center"/>
    </xf>
    <xf numFmtId="0" fontId="11" fillId="2" borderId="43" xfId="0" applyFont="1" applyFill="1" applyBorder="1" applyAlignment="1">
      <alignment horizontal="center" vertical="center"/>
    </xf>
    <xf numFmtId="0" fontId="11" fillId="8" borderId="43" xfId="0" applyFont="1" applyFill="1" applyBorder="1" applyAlignment="1">
      <alignment horizontal="center" vertical="center"/>
    </xf>
    <xf numFmtId="0" fontId="23" fillId="2" borderId="43" xfId="0" applyFont="1" applyFill="1" applyBorder="1"/>
    <xf numFmtId="3" fontId="2" fillId="28" borderId="44" xfId="0" applyNumberFormat="1" applyFont="1" applyFill="1" applyBorder="1" applyAlignment="1">
      <alignment horizontal="right" indent="1"/>
    </xf>
    <xf numFmtId="3" fontId="1" fillId="2" borderId="43" xfId="0" applyNumberFormat="1" applyFont="1" applyFill="1" applyBorder="1"/>
    <xf numFmtId="3" fontId="1" fillId="2" borderId="45" xfId="0" applyNumberFormat="1" applyFont="1" applyFill="1" applyBorder="1"/>
    <xf numFmtId="3" fontId="1" fillId="2" borderId="44" xfId="0" applyNumberFormat="1" applyFont="1" applyFill="1" applyBorder="1" applyAlignment="1">
      <alignment horizontal="right" indent="1"/>
    </xf>
    <xf numFmtId="0" fontId="1" fillId="2" borderId="46" xfId="0" applyFont="1" applyFill="1" applyBorder="1"/>
    <xf numFmtId="0" fontId="1" fillId="2" borderId="47" xfId="0" applyFont="1" applyFill="1" applyBorder="1"/>
    <xf numFmtId="0" fontId="3" fillId="2" borderId="47" xfId="0" applyFont="1" applyFill="1" applyBorder="1" applyAlignment="1">
      <alignment horizontal="center" vertical="center"/>
    </xf>
    <xf numFmtId="0" fontId="11" fillId="2" borderId="47" xfId="0" applyFont="1" applyFill="1" applyBorder="1" applyAlignment="1">
      <alignment horizontal="center" vertical="center"/>
    </xf>
    <xf numFmtId="0" fontId="11" fillId="8" borderId="47" xfId="0" applyFont="1" applyFill="1" applyBorder="1" applyAlignment="1">
      <alignment horizontal="center" vertical="center"/>
    </xf>
    <xf numFmtId="0" fontId="23" fillId="2" borderId="47" xfId="0" applyFont="1" applyFill="1" applyBorder="1"/>
    <xf numFmtId="3" fontId="2" fillId="28" borderId="48" xfId="0" applyNumberFormat="1" applyFont="1" applyFill="1" applyBorder="1" applyAlignment="1">
      <alignment horizontal="right" indent="1"/>
    </xf>
    <xf numFmtId="3" fontId="1" fillId="2" borderId="47" xfId="0" applyNumberFormat="1" applyFont="1" applyFill="1" applyBorder="1"/>
    <xf numFmtId="3" fontId="1" fillId="2" borderId="49" xfId="0" applyNumberFormat="1" applyFont="1" applyFill="1" applyBorder="1"/>
    <xf numFmtId="3" fontId="1" fillId="2" borderId="48" xfId="0" applyNumberFormat="1" applyFont="1" applyFill="1" applyBorder="1" applyAlignment="1">
      <alignment horizontal="right" indent="1"/>
    </xf>
    <xf numFmtId="0" fontId="1" fillId="2" borderId="50" xfId="0" applyFont="1" applyFill="1" applyBorder="1"/>
    <xf numFmtId="3" fontId="6" fillId="7" borderId="13" xfId="0" applyNumberFormat="1" applyFont="1" applyFill="1" applyBorder="1" applyAlignment="1">
      <alignment horizontal="right"/>
    </xf>
    <xf numFmtId="0" fontId="28" fillId="2" borderId="0" xfId="0" applyFont="1" applyFill="1" applyAlignment="1">
      <alignment horizontal="center" vertical="center"/>
    </xf>
    <xf numFmtId="0" fontId="64" fillId="2" borderId="0" xfId="0" applyFont="1" applyFill="1" applyAlignment="1">
      <alignment horizontal="center" vertical="center"/>
    </xf>
    <xf numFmtId="0" fontId="64" fillId="8" borderId="0" xfId="0" applyFont="1" applyFill="1" applyAlignment="1">
      <alignment horizontal="center" vertical="center"/>
    </xf>
    <xf numFmtId="3" fontId="1" fillId="28" borderId="17" xfId="0" applyNumberFormat="1" applyFont="1" applyFill="1" applyBorder="1" applyAlignment="1">
      <alignment horizontal="right" indent="1"/>
    </xf>
    <xf numFmtId="4" fontId="1" fillId="2" borderId="17" xfId="0" applyNumberFormat="1" applyFont="1" applyFill="1" applyBorder="1" applyAlignment="1">
      <alignment horizontal="right" indent="1"/>
    </xf>
    <xf numFmtId="167" fontId="30" fillId="12" borderId="9" xfId="0" applyNumberFormat="1" applyFont="1" applyFill="1" applyBorder="1"/>
    <xf numFmtId="0" fontId="2" fillId="8" borderId="0" xfId="0" applyFont="1" applyFill="1" applyAlignment="1"/>
    <xf numFmtId="0" fontId="2" fillId="0" borderId="0" xfId="0" applyFont="1" applyAlignment="1"/>
    <xf numFmtId="3" fontId="70" fillId="2" borderId="12" xfId="0" applyNumberFormat="1" applyFont="1" applyFill="1" applyBorder="1" applyAlignment="1">
      <alignment horizontal="center" vertical="center"/>
    </xf>
    <xf numFmtId="0" fontId="10" fillId="8" borderId="0" xfId="0" applyFont="1" applyFill="1" applyAlignment="1"/>
    <xf numFmtId="0" fontId="29" fillId="20" borderId="9" xfId="0" applyFont="1" applyFill="1" applyBorder="1" applyAlignment="1">
      <alignment horizontal="right"/>
    </xf>
    <xf numFmtId="0" fontId="10" fillId="0" borderId="0" xfId="0" applyFont="1" applyAlignment="1"/>
    <xf numFmtId="165" fontId="29" fillId="20" borderId="9" xfId="0" applyNumberFormat="1" applyFont="1" applyFill="1" applyBorder="1" applyAlignment="1">
      <alignment horizontal="right"/>
    </xf>
    <xf numFmtId="165" fontId="29" fillId="20" borderId="9" xfId="0" applyNumberFormat="1" applyFont="1" applyFill="1" applyBorder="1"/>
    <xf numFmtId="0" fontId="71" fillId="8" borderId="0" xfId="0" applyFont="1" applyFill="1" applyAlignment="1"/>
    <xf numFmtId="0" fontId="72" fillId="14" borderId="9" xfId="0" applyFont="1" applyFill="1" applyBorder="1" applyAlignment="1">
      <alignment horizontal="right"/>
    </xf>
    <xf numFmtId="0" fontId="73" fillId="8" borderId="0" xfId="0" applyFont="1" applyFill="1" applyAlignment="1"/>
    <xf numFmtId="0" fontId="71" fillId="0" borderId="0" xfId="0" applyFont="1" applyAlignment="1"/>
    <xf numFmtId="165" fontId="72" fillId="14" borderId="9" xfId="0" applyNumberFormat="1" applyFont="1" applyFill="1" applyBorder="1" applyAlignment="1">
      <alignment horizontal="right"/>
    </xf>
    <xf numFmtId="165" fontId="72" fillId="14" borderId="9" xfId="0" applyNumberFormat="1" applyFont="1" applyFill="1" applyBorder="1"/>
    <xf numFmtId="0" fontId="30" fillId="15" borderId="9" xfId="0" applyFont="1" applyFill="1" applyBorder="1" applyAlignment="1">
      <alignment horizontal="right"/>
    </xf>
    <xf numFmtId="165" fontId="30" fillId="15" borderId="9" xfId="0" applyNumberFormat="1" applyFont="1" applyFill="1" applyBorder="1" applyAlignment="1">
      <alignment horizontal="right"/>
    </xf>
    <xf numFmtId="165" fontId="30" fillId="15" borderId="9" xfId="0" applyNumberFormat="1" applyFont="1" applyFill="1" applyBorder="1"/>
    <xf numFmtId="0" fontId="29" fillId="19" borderId="9" xfId="0" applyFont="1" applyFill="1" applyBorder="1" applyAlignment="1">
      <alignment horizontal="right"/>
    </xf>
    <xf numFmtId="3" fontId="30" fillId="19" borderId="9" xfId="0" applyNumberFormat="1" applyFont="1" applyFill="1" applyBorder="1"/>
    <xf numFmtId="3" fontId="3" fillId="2" borderId="12" xfId="0" applyNumberFormat="1" applyFont="1" applyFill="1" applyBorder="1" applyAlignment="1">
      <alignment horizontal="center" vertical="center"/>
    </xf>
    <xf numFmtId="0" fontId="14" fillId="8" borderId="0" xfId="0" applyFont="1" applyFill="1" applyAlignment="1"/>
    <xf numFmtId="0" fontId="74" fillId="23" borderId="9" xfId="0" applyFont="1" applyFill="1" applyBorder="1" applyAlignment="1">
      <alignment horizontal="right"/>
    </xf>
    <xf numFmtId="3" fontId="74" fillId="23" borderId="9" xfId="0" applyNumberFormat="1" applyFont="1" applyFill="1" applyBorder="1" applyAlignment="1">
      <alignment horizontal="right"/>
    </xf>
    <xf numFmtId="0" fontId="69" fillId="8" borderId="0" xfId="0" applyFont="1" applyFill="1" applyAlignment="1"/>
    <xf numFmtId="3" fontId="74" fillId="23" borderId="9" xfId="0" applyNumberFormat="1" applyFont="1" applyFill="1" applyBorder="1"/>
    <xf numFmtId="3" fontId="69" fillId="2" borderId="12" xfId="0" applyNumberFormat="1" applyFont="1" applyFill="1" applyBorder="1" applyAlignment="1">
      <alignment horizontal="center" vertical="center"/>
    </xf>
    <xf numFmtId="0" fontId="14" fillId="0" borderId="0" xfId="0" applyFont="1" applyAlignment="1"/>
    <xf numFmtId="0" fontId="59" fillId="30" borderId="37" xfId="0" applyFont="1" applyFill="1" applyBorder="1" applyAlignment="1">
      <alignment horizontal="center" vertical="center"/>
    </xf>
    <xf numFmtId="0" fontId="14" fillId="2" borderId="37" xfId="0" applyFont="1" applyFill="1" applyBorder="1" applyAlignment="1">
      <alignment horizontal="center" vertical="center"/>
    </xf>
    <xf numFmtId="0" fontId="32" fillId="2" borderId="40" xfId="0" applyFont="1" applyFill="1" applyBorder="1"/>
    <xf numFmtId="0" fontId="23" fillId="2" borderId="40" xfId="0" applyFont="1" applyFill="1" applyBorder="1" applyAlignment="1">
      <alignment horizontal="center" vertical="center"/>
    </xf>
    <xf numFmtId="0" fontId="23" fillId="2" borderId="40" xfId="0" applyFont="1" applyFill="1" applyBorder="1"/>
    <xf numFmtId="0" fontId="23" fillId="2" borderId="40" xfId="0" applyFont="1" applyFill="1" applyBorder="1" applyAlignment="1">
      <alignment horizontal="right"/>
    </xf>
    <xf numFmtId="3" fontId="28" fillId="2" borderId="51" xfId="0" applyNumberFormat="1" applyFont="1" applyFill="1" applyBorder="1" applyAlignment="1">
      <alignment horizontal="center" vertical="center"/>
    </xf>
    <xf numFmtId="3" fontId="28" fillId="2" borderId="52" xfId="0" applyNumberFormat="1" applyFont="1" applyFill="1" applyBorder="1" applyAlignment="1">
      <alignment horizontal="center" vertical="center"/>
    </xf>
    <xf numFmtId="3" fontId="35" fillId="2" borderId="52" xfId="0" applyNumberFormat="1" applyFont="1" applyFill="1" applyBorder="1" applyAlignment="1">
      <alignment horizontal="center" vertical="center"/>
    </xf>
    <xf numFmtId="3" fontId="70" fillId="2" borderId="52" xfId="0" applyNumberFormat="1" applyFont="1" applyFill="1" applyBorder="1" applyAlignment="1">
      <alignment horizontal="center" vertical="center"/>
    </xf>
    <xf numFmtId="3" fontId="3" fillId="2" borderId="52" xfId="0" applyNumberFormat="1" applyFont="1" applyFill="1" applyBorder="1" applyAlignment="1">
      <alignment horizontal="center" vertical="center"/>
    </xf>
    <xf numFmtId="3" fontId="69" fillId="2" borderId="52" xfId="0" applyNumberFormat="1" applyFont="1" applyFill="1" applyBorder="1" applyAlignment="1">
      <alignment horizontal="center" vertical="center"/>
    </xf>
    <xf numFmtId="3" fontId="28" fillId="2" borderId="53" xfId="0" applyNumberFormat="1" applyFont="1" applyFill="1" applyBorder="1" applyAlignment="1">
      <alignment horizontal="center" vertical="center"/>
    </xf>
    <xf numFmtId="167" fontId="30" fillId="12" borderId="9" xfId="0" applyNumberFormat="1" applyFont="1" applyFill="1" applyBorder="1" applyAlignment="1">
      <alignment horizontal="center" vertical="center"/>
    </xf>
    <xf numFmtId="3" fontId="2" fillId="2" borderId="1" xfId="0" applyNumberFormat="1" applyFont="1" applyFill="1" applyBorder="1"/>
    <xf numFmtId="0" fontId="62" fillId="7" borderId="0" xfId="0" applyFont="1" applyFill="1" applyAlignment="1">
      <alignment horizontal="center" vertical="center"/>
    </xf>
    <xf numFmtId="0" fontId="1" fillId="33" borderId="14" xfId="0" applyFont="1" applyFill="1" applyBorder="1"/>
    <xf numFmtId="0" fontId="38" fillId="94" borderId="0" xfId="0" applyFont="1" applyFill="1"/>
    <xf numFmtId="0" fontId="268" fillId="94" borderId="0" xfId="0" applyFont="1" applyFill="1"/>
    <xf numFmtId="0" fontId="38" fillId="95" borderId="91" xfId="0" applyFont="1" applyFill="1" applyBorder="1"/>
    <xf numFmtId="0" fontId="38" fillId="95" borderId="92" xfId="0" applyFont="1" applyFill="1" applyBorder="1"/>
    <xf numFmtId="0" fontId="38" fillId="95" borderId="92" xfId="0" applyFont="1" applyFill="1" applyBorder="1" applyAlignment="1">
      <alignment horizontal="center" vertical="center"/>
    </xf>
    <xf numFmtId="0" fontId="38" fillId="95" borderId="93" xfId="0" applyFont="1" applyFill="1" applyBorder="1"/>
    <xf numFmtId="3" fontId="2" fillId="2" borderId="95" xfId="0" applyNumberFormat="1" applyFont="1" applyFill="1" applyBorder="1" applyAlignment="1">
      <alignment horizontal="right"/>
    </xf>
    <xf numFmtId="3" fontId="38" fillId="95" borderId="94" xfId="0" applyNumberFormat="1" applyFont="1" applyFill="1" applyBorder="1" applyAlignment="1">
      <alignment horizontal="right"/>
    </xf>
    <xf numFmtId="0" fontId="69" fillId="2" borderId="0" xfId="0" applyFont="1" applyFill="1"/>
    <xf numFmtId="3" fontId="14" fillId="28" borderId="17" xfId="0" applyNumberFormat="1" applyFont="1" applyFill="1" applyBorder="1" applyAlignment="1">
      <alignment horizontal="right" indent="1"/>
    </xf>
    <xf numFmtId="3" fontId="14" fillId="2" borderId="17" xfId="0" applyNumberFormat="1" applyFont="1" applyFill="1" applyBorder="1" applyAlignment="1">
      <alignment horizontal="right" indent="1"/>
    </xf>
    <xf numFmtId="3" fontId="6" fillId="2" borderId="17" xfId="0" applyNumberFormat="1" applyFont="1" applyFill="1" applyBorder="1" applyAlignment="1">
      <alignment horizontal="right" indent="1"/>
    </xf>
    <xf numFmtId="0" fontId="2" fillId="34" borderId="96" xfId="0" applyFont="1" applyFill="1" applyBorder="1"/>
    <xf numFmtId="165" fontId="2" fillId="34" borderId="97" xfId="0" applyNumberFormat="1" applyFont="1" applyFill="1" applyBorder="1" applyAlignment="1">
      <alignment horizontal="right" indent="1"/>
    </xf>
    <xf numFmtId="0" fontId="38" fillId="24" borderId="94" xfId="0" applyFont="1" applyFill="1" applyBorder="1"/>
    <xf numFmtId="3" fontId="38" fillId="24" borderId="94" xfId="0" applyNumberFormat="1" applyFont="1" applyFill="1" applyBorder="1" applyAlignment="1">
      <alignment horizontal="right" indent="1"/>
    </xf>
    <xf numFmtId="168" fontId="2" fillId="28" borderId="17" xfId="0" applyNumberFormat="1" applyFont="1" applyFill="1" applyBorder="1" applyAlignment="1">
      <alignment horizontal="right" indent="1"/>
    </xf>
    <xf numFmtId="10" fontId="2" fillId="28" borderId="17" xfId="0" applyNumberFormat="1" applyFont="1" applyFill="1" applyBorder="1" applyAlignment="1">
      <alignment horizontal="right" indent="1"/>
    </xf>
    <xf numFmtId="10" fontId="1" fillId="2" borderId="0" xfId="0" applyNumberFormat="1" applyFont="1" applyFill="1"/>
    <xf numFmtId="10" fontId="1" fillId="2" borderId="16" xfId="0" applyNumberFormat="1" applyFont="1" applyFill="1" applyBorder="1"/>
    <xf numFmtId="10" fontId="1" fillId="2" borderId="17" xfId="0" applyNumberFormat="1" applyFont="1" applyFill="1" applyBorder="1" applyAlignment="1">
      <alignment horizontal="right" indent="1"/>
    </xf>
    <xf numFmtId="10" fontId="1" fillId="2" borderId="18" xfId="0" applyNumberFormat="1" applyFont="1" applyFill="1" applyBorder="1"/>
    <xf numFmtId="168" fontId="1" fillId="2" borderId="17" xfId="0" applyNumberFormat="1" applyFont="1" applyFill="1" applyBorder="1" applyAlignment="1">
      <alignment horizontal="right" indent="1"/>
    </xf>
    <xf numFmtId="0" fontId="269" fillId="8" borderId="0" xfId="0" applyFont="1" applyFill="1" applyAlignment="1">
      <alignment horizontal="right"/>
    </xf>
    <xf numFmtId="0" fontId="3" fillId="2" borderId="0" xfId="0" applyFont="1" applyFill="1"/>
    <xf numFmtId="165" fontId="1" fillId="2" borderId="0" xfId="0" applyNumberFormat="1" applyFont="1" applyFill="1"/>
    <xf numFmtId="165" fontId="2" fillId="2" borderId="0" xfId="0" applyNumberFormat="1" applyFont="1" applyFill="1"/>
    <xf numFmtId="165" fontId="3" fillId="2" borderId="0" xfId="0" applyNumberFormat="1" applyFont="1" applyFill="1" applyAlignment="1">
      <alignment horizontal="center" vertical="center"/>
    </xf>
    <xf numFmtId="0" fontId="3" fillId="7" borderId="0" xfId="0" applyFont="1" applyFill="1" applyAlignment="1">
      <alignment horizontal="center" vertical="center"/>
    </xf>
    <xf numFmtId="0" fontId="3" fillId="30" borderId="33" xfId="0" applyFont="1" applyFill="1" applyBorder="1" applyAlignment="1">
      <alignment horizontal="center" vertical="center"/>
    </xf>
    <xf numFmtId="0" fontId="3" fillId="2" borderId="37" xfId="0" applyFont="1" applyFill="1" applyBorder="1" applyAlignment="1">
      <alignment horizontal="center" vertical="center"/>
    </xf>
    <xf numFmtId="167" fontId="10" fillId="2" borderId="2" xfId="0" applyNumberFormat="1" applyFont="1" applyFill="1" applyBorder="1" applyAlignment="1">
      <alignment horizontal="right"/>
    </xf>
    <xf numFmtId="0" fontId="40" fillId="2" borderId="14" xfId="0" applyFont="1" applyFill="1" applyBorder="1" applyAlignment="1">
      <alignment horizontal="left"/>
    </xf>
    <xf numFmtId="3" fontId="42" fillId="2" borderId="14" xfId="0" applyNumberFormat="1" applyFont="1" applyFill="1" applyBorder="1" applyAlignment="1">
      <alignment horizontal="left"/>
    </xf>
    <xf numFmtId="3" fontId="42" fillId="2" borderId="14" xfId="0" applyNumberFormat="1" applyFont="1" applyFill="1" applyBorder="1" applyAlignment="1">
      <alignment horizontal="right"/>
    </xf>
    <xf numFmtId="167" fontId="42" fillId="2" borderId="14" xfId="0" applyNumberFormat="1" applyFont="1" applyFill="1" applyBorder="1" applyAlignment="1">
      <alignment horizontal="right"/>
    </xf>
    <xf numFmtId="0" fontId="39" fillId="30" borderId="24" xfId="0" applyFont="1" applyFill="1" applyBorder="1"/>
    <xf numFmtId="0" fontId="270" fillId="96" borderId="24" xfId="0" applyFont="1" applyFill="1" applyBorder="1"/>
    <xf numFmtId="0" fontId="9" fillId="96" borderId="0" xfId="0" applyFont="1" applyFill="1"/>
    <xf numFmtId="3" fontId="47" fillId="2" borderId="0" xfId="0" applyNumberFormat="1" applyFont="1" applyFill="1" applyAlignment="1">
      <alignment horizontal="right"/>
    </xf>
    <xf numFmtId="0" fontId="2" fillId="30" borderId="0" xfId="0" applyFont="1" applyFill="1"/>
    <xf numFmtId="0" fontId="2" fillId="96" borderId="0" xfId="0" applyFont="1" applyFill="1"/>
    <xf numFmtId="3" fontId="2" fillId="96" borderId="0" xfId="0" applyNumberFormat="1" applyFont="1" applyFill="1"/>
    <xf numFmtId="168" fontId="40" fillId="2" borderId="14" xfId="0" applyNumberFormat="1" applyFont="1" applyFill="1" applyBorder="1" applyAlignment="1">
      <alignment horizontal="right"/>
    </xf>
    <xf numFmtId="168" fontId="2" fillId="2" borderId="14" xfId="0" applyNumberFormat="1" applyFont="1" applyFill="1" applyBorder="1" applyAlignment="1">
      <alignment horizontal="right"/>
    </xf>
    <xf numFmtId="168" fontId="2" fillId="2" borderId="1" xfId="0" applyNumberFormat="1" applyFont="1" applyFill="1" applyBorder="1" applyAlignment="1">
      <alignment horizontal="right"/>
    </xf>
    <xf numFmtId="168" fontId="2" fillId="30" borderId="0" xfId="0" applyNumberFormat="1" applyFont="1" applyFill="1"/>
    <xf numFmtId="4" fontId="2" fillId="96" borderId="0" xfId="0" applyNumberFormat="1" applyFont="1" applyFill="1"/>
    <xf numFmtId="4" fontId="2" fillId="2" borderId="0" xfId="0" applyNumberFormat="1" applyFont="1" applyFill="1"/>
    <xf numFmtId="4" fontId="3" fillId="2" borderId="0" xfId="0" applyNumberFormat="1" applyFont="1" applyFill="1" applyAlignment="1">
      <alignment horizontal="center" vertical="center"/>
    </xf>
    <xf numFmtId="4" fontId="2" fillId="2" borderId="13" xfId="0" applyNumberFormat="1" applyFont="1" applyFill="1" applyBorder="1" applyAlignment="1">
      <alignment horizontal="right"/>
    </xf>
    <xf numFmtId="4" fontId="2" fillId="2" borderId="14" xfId="0" applyNumberFormat="1" applyFont="1" applyFill="1" applyBorder="1" applyAlignment="1">
      <alignment horizontal="right"/>
    </xf>
    <xf numFmtId="4" fontId="2" fillId="2" borderId="1" xfId="0" applyNumberFormat="1" applyFont="1" applyFill="1" applyBorder="1" applyAlignment="1">
      <alignment horizontal="right"/>
    </xf>
    <xf numFmtId="4" fontId="2" fillId="2" borderId="1" xfId="0" applyNumberFormat="1" applyFont="1" applyFill="1" applyBorder="1"/>
    <xf numFmtId="4" fontId="1" fillId="2" borderId="14" xfId="0" applyNumberFormat="1" applyFont="1" applyFill="1" applyBorder="1" applyAlignment="1">
      <alignment horizontal="right"/>
    </xf>
    <xf numFmtId="4" fontId="40" fillId="2" borderId="14" xfId="0" applyNumberFormat="1" applyFont="1" applyFill="1" applyBorder="1" applyAlignment="1">
      <alignment horizontal="right"/>
    </xf>
    <xf numFmtId="0" fontId="3" fillId="96" borderId="0" xfId="0" applyFont="1" applyFill="1" applyAlignment="1">
      <alignment horizontal="center" vertical="center"/>
    </xf>
    <xf numFmtId="0" fontId="14" fillId="96" borderId="33" xfId="0" applyFont="1" applyFill="1" applyBorder="1"/>
    <xf numFmtId="165" fontId="2" fillId="28" borderId="17" xfId="0" applyNumberFormat="1" applyFont="1" applyFill="1" applyBorder="1" applyAlignment="1">
      <alignment horizontal="right" indent="1"/>
    </xf>
    <xf numFmtId="3" fontId="42" fillId="2" borderId="1" xfId="0" applyNumberFormat="1" applyFont="1" applyFill="1" applyBorder="1"/>
    <xf numFmtId="0" fontId="14" fillId="2" borderId="98" xfId="0" applyFont="1" applyFill="1" applyBorder="1"/>
    <xf numFmtId="3" fontId="14" fillId="28" borderId="99" xfId="0" applyNumberFormat="1" applyFont="1" applyFill="1" applyBorder="1" applyAlignment="1">
      <alignment horizontal="right" indent="1"/>
    </xf>
    <xf numFmtId="3" fontId="2" fillId="2" borderId="0" xfId="0" applyNumberFormat="1" applyFont="1" applyFill="1" applyAlignment="1">
      <alignment horizontal="left"/>
    </xf>
    <xf numFmtId="165" fontId="14" fillId="2" borderId="0" xfId="0" applyNumberFormat="1" applyFont="1" applyFill="1"/>
    <xf numFmtId="165" fontId="14" fillId="2" borderId="13" xfId="0" applyNumberFormat="1" applyFont="1" applyFill="1" applyBorder="1" applyAlignment="1">
      <alignment horizontal="right"/>
    </xf>
    <xf numFmtId="165" fontId="14" fillId="2" borderId="14" xfId="0" applyNumberFormat="1" applyFont="1" applyFill="1" applyBorder="1" applyAlignment="1">
      <alignment horizontal="right"/>
    </xf>
    <xf numFmtId="165" fontId="1" fillId="10" borderId="0" xfId="0" applyNumberFormat="1" applyFont="1" applyFill="1"/>
    <xf numFmtId="165" fontId="1" fillId="2" borderId="13" xfId="0" applyNumberFormat="1" applyFont="1" applyFill="1" applyBorder="1" applyAlignment="1">
      <alignment horizontal="right"/>
    </xf>
    <xf numFmtId="165" fontId="1" fillId="10" borderId="14" xfId="0" applyNumberFormat="1" applyFont="1" applyFill="1" applyBorder="1"/>
    <xf numFmtId="4" fontId="1" fillId="2" borderId="0" xfId="0" applyNumberFormat="1" applyFont="1" applyFill="1" applyAlignment="1">
      <alignment horizontal="right"/>
    </xf>
    <xf numFmtId="165" fontId="1" fillId="2" borderId="14" xfId="0" applyNumberFormat="1" applyFont="1" applyFill="1" applyBorder="1" applyAlignment="1">
      <alignment horizontal="right"/>
    </xf>
    <xf numFmtId="49" fontId="42" fillId="2" borderId="1" xfId="0" applyNumberFormat="1" applyFont="1" applyFill="1" applyBorder="1"/>
    <xf numFmtId="165" fontId="45" fillId="2" borderId="0" xfId="0" applyNumberFormat="1" applyFont="1" applyFill="1" applyAlignment="1">
      <alignment horizontal="center" vertical="center"/>
    </xf>
    <xf numFmtId="4" fontId="1" fillId="2" borderId="1" xfId="0" applyNumberFormat="1" applyFont="1" applyFill="1" applyBorder="1" applyAlignment="1">
      <alignment horizontal="right"/>
    </xf>
    <xf numFmtId="165" fontId="47" fillId="2" borderId="0" xfId="0" applyNumberFormat="1" applyFont="1" applyFill="1"/>
    <xf numFmtId="165" fontId="42" fillId="2" borderId="0" xfId="0" applyNumberFormat="1" applyFont="1" applyFill="1"/>
    <xf numFmtId="165" fontId="42" fillId="2" borderId="0" xfId="0" applyNumberFormat="1" applyFont="1" applyFill="1" applyBorder="1" applyAlignment="1">
      <alignment horizontal="right"/>
    </xf>
    <xf numFmtId="165" fontId="42" fillId="2" borderId="1" xfId="0" applyNumberFormat="1" applyFont="1" applyFill="1" applyBorder="1" applyAlignment="1">
      <alignment horizontal="right"/>
    </xf>
    <xf numFmtId="4" fontId="23" fillId="2" borderId="0" xfId="0" applyNumberFormat="1" applyFont="1" applyFill="1" applyAlignment="1">
      <alignment horizontal="right"/>
    </xf>
    <xf numFmtId="4" fontId="14" fillId="2" borderId="0" xfId="0" applyNumberFormat="1" applyFont="1" applyFill="1"/>
    <xf numFmtId="4" fontId="14" fillId="2" borderId="13" xfId="0" applyNumberFormat="1" applyFont="1" applyFill="1" applyBorder="1" applyAlignment="1">
      <alignment horizontal="right"/>
    </xf>
    <xf numFmtId="4" fontId="14" fillId="2" borderId="14" xfId="0" applyNumberFormat="1" applyFont="1" applyFill="1" applyBorder="1" applyAlignment="1">
      <alignment horizontal="right"/>
    </xf>
    <xf numFmtId="4" fontId="1" fillId="10" borderId="0" xfId="0" applyNumberFormat="1" applyFont="1" applyFill="1"/>
    <xf numFmtId="4" fontId="1" fillId="2" borderId="0" xfId="0" applyNumberFormat="1" applyFont="1" applyFill="1"/>
    <xf numFmtId="4" fontId="1" fillId="2" borderId="13" xfId="0" applyNumberFormat="1" applyFont="1" applyFill="1" applyBorder="1" applyAlignment="1">
      <alignment horizontal="right"/>
    </xf>
    <xf numFmtId="4" fontId="1" fillId="10" borderId="14" xfId="0" applyNumberFormat="1" applyFont="1" applyFill="1" applyBorder="1"/>
    <xf numFmtId="4" fontId="47" fillId="2" borderId="0" xfId="0" applyNumberFormat="1" applyFont="1" applyFill="1"/>
    <xf numFmtId="4" fontId="42" fillId="2" borderId="0" xfId="0" applyNumberFormat="1" applyFont="1" applyFill="1"/>
    <xf numFmtId="4" fontId="45" fillId="2" borderId="0" xfId="0" applyNumberFormat="1" applyFont="1" applyFill="1" applyAlignment="1">
      <alignment horizontal="center" vertical="center"/>
    </xf>
    <xf numFmtId="4" fontId="42" fillId="2" borderId="0" xfId="0" applyNumberFormat="1" applyFont="1" applyFill="1" applyBorder="1" applyAlignment="1">
      <alignment horizontal="right"/>
    </xf>
    <xf numFmtId="4" fontId="42" fillId="2" borderId="1" xfId="0" applyNumberFormat="1" applyFont="1" applyFill="1" applyBorder="1" applyAlignment="1">
      <alignment horizontal="right"/>
    </xf>
    <xf numFmtId="167" fontId="14" fillId="2" borderId="0" xfId="0" applyNumberFormat="1" applyFont="1" applyFill="1"/>
    <xf numFmtId="0" fontId="271" fillId="0" borderId="0" xfId="0" applyFont="1"/>
    <xf numFmtId="167" fontId="1" fillId="2" borderId="1" xfId="0" applyNumberFormat="1" applyFont="1" applyFill="1" applyBorder="1" applyAlignment="1">
      <alignment horizontal="right"/>
    </xf>
    <xf numFmtId="3" fontId="1" fillId="2" borderId="1" xfId="0" applyNumberFormat="1" applyFont="1" applyFill="1" applyBorder="1" applyAlignment="1">
      <alignment horizontal="right"/>
    </xf>
    <xf numFmtId="288" fontId="39" fillId="4" borderId="14" xfId="0" applyNumberFormat="1" applyFont="1" applyFill="1" applyBorder="1" applyAlignment="1">
      <alignment horizontal="right"/>
    </xf>
    <xf numFmtId="0" fontId="1" fillId="2" borderId="13" xfId="0" applyFont="1" applyFill="1" applyBorder="1" applyAlignment="1">
      <alignment horizontal="left"/>
    </xf>
    <xf numFmtId="168" fontId="42" fillId="2" borderId="1" xfId="0" applyNumberFormat="1" applyFont="1" applyFill="1" applyBorder="1" applyAlignment="1">
      <alignment horizontal="right"/>
    </xf>
    <xf numFmtId="49" fontId="42" fillId="2" borderId="1" xfId="0" applyNumberFormat="1" applyFont="1" applyFill="1" applyBorder="1" applyAlignment="1">
      <alignment horizontal="left"/>
    </xf>
    <xf numFmtId="3" fontId="4" fillId="2" borderId="17" xfId="0" applyNumberFormat="1" applyFont="1" applyFill="1" applyBorder="1" applyAlignment="1">
      <alignment horizontal="right" indent="1"/>
    </xf>
    <xf numFmtId="168" fontId="2" fillId="2" borderId="0" xfId="0" applyNumberFormat="1" applyFont="1" applyFill="1"/>
    <xf numFmtId="287" fontId="2" fillId="2" borderId="1" xfId="0" applyNumberFormat="1" applyFont="1" applyFill="1" applyBorder="1"/>
    <xf numFmtId="0" fontId="1" fillId="0" borderId="109" xfId="0" applyFont="1" applyBorder="1"/>
    <xf numFmtId="0" fontId="3" fillId="0" borderId="109" xfId="0" applyFont="1" applyBorder="1" applyAlignment="1">
      <alignment horizontal="center" vertical="center"/>
    </xf>
    <xf numFmtId="0" fontId="68" fillId="2" borderId="109" xfId="0" applyFont="1" applyFill="1" applyBorder="1"/>
    <xf numFmtId="4" fontId="2" fillId="0" borderId="109" xfId="0" applyNumberFormat="1" applyFont="1" applyBorder="1"/>
    <xf numFmtId="4" fontId="47" fillId="2" borderId="1" xfId="0" applyNumberFormat="1" applyFont="1" applyFill="1" applyBorder="1"/>
    <xf numFmtId="0" fontId="1" fillId="94" borderId="0" xfId="0" applyFont="1" applyFill="1"/>
    <xf numFmtId="0" fontId="14" fillId="94" borderId="0" xfId="0" applyFont="1" applyFill="1"/>
    <xf numFmtId="0" fontId="38" fillId="97" borderId="0" xfId="0" applyFont="1" applyFill="1"/>
    <xf numFmtId="165" fontId="4" fillId="30" borderId="1" xfId="0" applyNumberFormat="1" applyFont="1" applyFill="1" applyBorder="1" applyAlignment="1">
      <alignment horizontal="right" indent="1"/>
    </xf>
    <xf numFmtId="3" fontId="4" fillId="5" borderId="1" xfId="0" applyNumberFormat="1" applyFont="1" applyFill="1" applyBorder="1" applyAlignment="1">
      <alignment horizontal="right" indent="1"/>
    </xf>
    <xf numFmtId="3" fontId="4" fillId="5" borderId="17" xfId="0" applyNumberFormat="1" applyFont="1" applyFill="1" applyBorder="1" applyAlignment="1">
      <alignment horizontal="right" indent="1"/>
    </xf>
    <xf numFmtId="165" fontId="4" fillId="5" borderId="1" xfId="0" applyNumberFormat="1" applyFont="1" applyFill="1" applyBorder="1" applyAlignment="1">
      <alignment horizontal="right" indent="1"/>
    </xf>
    <xf numFmtId="0" fontId="272" fillId="2" borderId="0" xfId="0" applyFont="1" applyFill="1"/>
    <xf numFmtId="0" fontId="48" fillId="8" borderId="0" xfId="0" applyFont="1" applyFill="1" applyAlignment="1">
      <alignment horizontal="center" vertical="center"/>
    </xf>
    <xf numFmtId="0" fontId="58" fillId="28" borderId="17" xfId="0" applyFont="1" applyFill="1" applyBorder="1" applyAlignment="1">
      <alignment horizontal="right" indent="1"/>
    </xf>
    <xf numFmtId="0" fontId="272" fillId="2" borderId="16" xfId="0" applyFont="1" applyFill="1" applyBorder="1"/>
    <xf numFmtId="0" fontId="272" fillId="2" borderId="17" xfId="0" applyFont="1" applyFill="1" applyBorder="1" applyAlignment="1">
      <alignment horizontal="right" indent="1"/>
    </xf>
    <xf numFmtId="0" fontId="272" fillId="2" borderId="18" xfId="0" applyFont="1" applyFill="1" applyBorder="1"/>
    <xf numFmtId="0" fontId="272" fillId="0" borderId="0" xfId="0" applyFont="1"/>
    <xf numFmtId="0" fontId="9" fillId="0" borderId="0" xfId="0" applyFont="1" applyAlignment="1">
      <alignment horizontal="center" vertical="center"/>
    </xf>
    <xf numFmtId="0" fontId="9" fillId="0" borderId="0" xfId="0" applyFont="1"/>
    <xf numFmtId="0" fontId="46" fillId="0" borderId="0" xfId="0" applyFont="1" applyBorder="1"/>
    <xf numFmtId="3" fontId="9" fillId="0" borderId="0" xfId="0" applyNumberFormat="1" applyFont="1" applyAlignment="1">
      <alignment horizontal="right" indent="1"/>
    </xf>
    <xf numFmtId="3" fontId="9" fillId="0" borderId="0" xfId="0" applyNumberFormat="1" applyFont="1"/>
    <xf numFmtId="3" fontId="3" fillId="0" borderId="0" xfId="0" applyNumberFormat="1" applyFont="1" applyAlignment="1">
      <alignment horizontal="center" vertical="center"/>
    </xf>
    <xf numFmtId="0" fontId="3" fillId="30" borderId="110" xfId="0" applyFont="1" applyFill="1" applyBorder="1" applyAlignment="1">
      <alignment horizontal="center" vertical="center"/>
    </xf>
    <xf numFmtId="0" fontId="271" fillId="99" borderId="0" xfId="0" applyFont="1" applyFill="1"/>
    <xf numFmtId="0" fontId="273" fillId="98" borderId="0" xfId="0" applyFont="1" applyFill="1"/>
    <xf numFmtId="0" fontId="273" fillId="101" borderId="0" xfId="0" applyFont="1" applyFill="1"/>
    <xf numFmtId="0" fontId="273" fillId="2" borderId="0" xfId="0" applyFont="1" applyFill="1"/>
    <xf numFmtId="0" fontId="273" fillId="0" borderId="0" xfId="0" applyFont="1"/>
    <xf numFmtId="0" fontId="275" fillId="101" borderId="0" xfId="0" applyFont="1" applyFill="1" applyBorder="1"/>
    <xf numFmtId="0" fontId="275" fillId="101" borderId="0" xfId="0" applyFont="1" applyFill="1"/>
    <xf numFmtId="0" fontId="276" fillId="98" borderId="0" xfId="0" applyFont="1" applyFill="1"/>
    <xf numFmtId="0" fontId="276" fillId="101" borderId="111" xfId="0" applyFont="1" applyFill="1" applyBorder="1"/>
    <xf numFmtId="0" fontId="277" fillId="101" borderId="111" xfId="0" applyFont="1" applyFill="1" applyBorder="1"/>
    <xf numFmtId="0" fontId="277" fillId="101" borderId="111" xfId="0" applyFont="1" applyFill="1" applyBorder="1" applyAlignment="1">
      <alignment horizontal="right"/>
    </xf>
    <xf numFmtId="0" fontId="276" fillId="2" borderId="0" xfId="0" applyFont="1" applyFill="1"/>
    <xf numFmtId="0" fontId="276" fillId="0" borderId="0" xfId="0" applyFont="1"/>
    <xf numFmtId="0" fontId="273" fillId="2" borderId="112" xfId="0" applyFont="1" applyFill="1" applyBorder="1"/>
    <xf numFmtId="0" fontId="276" fillId="2" borderId="111" xfId="0" applyFont="1" applyFill="1" applyBorder="1"/>
    <xf numFmtId="0" fontId="278" fillId="2" borderId="111" xfId="0" applyFont="1" applyFill="1" applyBorder="1"/>
    <xf numFmtId="0" fontId="279" fillId="98" borderId="0" xfId="0" applyFont="1" applyFill="1"/>
    <xf numFmtId="0" fontId="279" fillId="2" borderId="0" xfId="0" applyFont="1" applyFill="1"/>
    <xf numFmtId="0" fontId="279" fillId="0" borderId="0" xfId="0" applyFont="1"/>
    <xf numFmtId="0" fontId="279" fillId="100" borderId="0" xfId="0" applyFont="1" applyFill="1"/>
    <xf numFmtId="3" fontId="279" fillId="2" borderId="33" xfId="0" applyNumberFormat="1" applyFont="1" applyFill="1" applyBorder="1" applyAlignment="1">
      <alignment horizontal="center" vertical="center"/>
    </xf>
    <xf numFmtId="0" fontId="273" fillId="2" borderId="34" xfId="0" applyFont="1" applyFill="1" applyBorder="1"/>
    <xf numFmtId="49" fontId="273" fillId="2" borderId="100" xfId="0" applyNumberFormat="1" applyFont="1" applyFill="1" applyBorder="1"/>
    <xf numFmtId="0" fontId="273" fillId="2" borderId="100" xfId="0" applyFont="1" applyFill="1" applyBorder="1"/>
    <xf numFmtId="3" fontId="273" fillId="2" borderId="100" xfId="0" applyNumberFormat="1" applyFont="1" applyFill="1" applyBorder="1" applyAlignment="1">
      <alignment horizontal="center" vertical="center"/>
    </xf>
    <xf numFmtId="0" fontId="273" fillId="2" borderId="0" xfId="0" applyFont="1" applyFill="1" applyBorder="1"/>
    <xf numFmtId="0" fontId="279" fillId="2" borderId="103" xfId="0" applyFont="1" applyFill="1" applyBorder="1" applyAlignment="1">
      <alignment horizontal="center" vertical="center"/>
    </xf>
    <xf numFmtId="0" fontId="273" fillId="2" borderId="104" xfId="0" applyFont="1" applyFill="1" applyBorder="1" applyAlignment="1">
      <alignment horizontal="center" vertical="center"/>
    </xf>
    <xf numFmtId="0" fontId="273" fillId="2" borderId="0" xfId="0" applyFont="1" applyFill="1" applyAlignment="1">
      <alignment horizontal="center" vertical="center"/>
    </xf>
    <xf numFmtId="3" fontId="279" fillId="2" borderId="105" xfId="0" applyNumberFormat="1" applyFont="1" applyFill="1" applyBorder="1" applyAlignment="1">
      <alignment horizontal="center" vertical="center"/>
    </xf>
    <xf numFmtId="3" fontId="273" fillId="2" borderId="106" xfId="0" applyNumberFormat="1" applyFont="1" applyFill="1" applyBorder="1" applyAlignment="1">
      <alignment horizontal="center" vertical="center"/>
    </xf>
    <xf numFmtId="3" fontId="273" fillId="2" borderId="33" xfId="0" applyNumberFormat="1" applyFont="1" applyFill="1" applyBorder="1" applyAlignment="1">
      <alignment horizontal="center" vertical="center"/>
    </xf>
    <xf numFmtId="165" fontId="273" fillId="2" borderId="100" xfId="0" applyNumberFormat="1" applyFont="1" applyFill="1" applyBorder="1" applyAlignment="1">
      <alignment horizontal="center" vertical="center"/>
    </xf>
    <xf numFmtId="0" fontId="273" fillId="2" borderId="101" xfId="0" applyFont="1" applyFill="1" applyBorder="1"/>
    <xf numFmtId="168" fontId="273" fillId="2" borderId="101" xfId="0" applyNumberFormat="1" applyFont="1" applyFill="1" applyBorder="1" applyAlignment="1">
      <alignment horizontal="center" vertical="center"/>
    </xf>
    <xf numFmtId="0" fontId="273" fillId="2" borderId="102" xfId="0" applyFont="1" applyFill="1" applyBorder="1"/>
    <xf numFmtId="3" fontId="273" fillId="2" borderId="101" xfId="0" applyNumberFormat="1" applyFont="1" applyFill="1" applyBorder="1" applyAlignment="1">
      <alignment horizontal="center" vertical="center"/>
    </xf>
    <xf numFmtId="3" fontId="273" fillId="2" borderId="102" xfId="0" applyNumberFormat="1" applyFont="1" applyFill="1" applyBorder="1" applyAlignment="1">
      <alignment horizontal="center" vertical="center"/>
    </xf>
    <xf numFmtId="0" fontId="279" fillId="30" borderId="0" xfId="0" applyFont="1" applyFill="1"/>
    <xf numFmtId="0" fontId="273" fillId="30" borderId="0" xfId="0" applyFont="1" applyFill="1"/>
    <xf numFmtId="0" fontId="279" fillId="30" borderId="0" xfId="0" applyFont="1" applyFill="1" applyBorder="1"/>
    <xf numFmtId="3" fontId="273" fillId="2" borderId="0" xfId="0" applyNumberFormat="1" applyFont="1" applyFill="1" applyBorder="1" applyAlignment="1">
      <alignment horizontal="center" vertical="center"/>
    </xf>
    <xf numFmtId="0" fontId="273" fillId="2" borderId="100" xfId="0" applyNumberFormat="1" applyFont="1" applyFill="1" applyBorder="1"/>
    <xf numFmtId="17" fontId="279" fillId="2" borderId="0" xfId="0" applyNumberFormat="1" applyFont="1" applyFill="1"/>
    <xf numFmtId="17" fontId="279" fillId="2" borderId="100" xfId="0" applyNumberFormat="1" applyFont="1" applyFill="1" applyBorder="1"/>
    <xf numFmtId="165" fontId="273" fillId="2" borderId="100" xfId="0" applyNumberFormat="1" applyFont="1" applyFill="1" applyBorder="1"/>
    <xf numFmtId="0" fontId="281" fillId="2" borderId="100" xfId="0" applyNumberFormat="1" applyFont="1" applyFill="1" applyBorder="1"/>
    <xf numFmtId="0" fontId="279" fillId="30" borderId="100" xfId="0" applyFont="1" applyFill="1" applyBorder="1"/>
    <xf numFmtId="165" fontId="279" fillId="30" borderId="100" xfId="0" applyNumberFormat="1" applyFont="1" applyFill="1" applyBorder="1" applyAlignment="1">
      <alignment horizontal="center" vertical="center"/>
    </xf>
    <xf numFmtId="0" fontId="280" fillId="30" borderId="100" xfId="0" applyFont="1" applyFill="1" applyBorder="1"/>
    <xf numFmtId="165" fontId="280" fillId="30" borderId="100" xfId="0" applyNumberFormat="1" applyFont="1" applyFill="1" applyBorder="1" applyAlignment="1">
      <alignment horizontal="center" vertical="center"/>
    </xf>
    <xf numFmtId="0" fontId="280" fillId="30" borderId="100" xfId="0" quotePrefix="1" applyFont="1" applyFill="1" applyBorder="1"/>
    <xf numFmtId="168" fontId="273" fillId="2" borderId="0" xfId="0" applyNumberFormat="1" applyFont="1" applyFill="1" applyBorder="1" applyAlignment="1">
      <alignment horizontal="center" vertical="center"/>
    </xf>
    <xf numFmtId="0" fontId="279" fillId="2" borderId="0" xfId="0" applyFont="1" applyFill="1" applyBorder="1"/>
    <xf numFmtId="0" fontId="279" fillId="2" borderId="111" xfId="0" applyFont="1" applyFill="1" applyBorder="1"/>
    <xf numFmtId="0" fontId="278" fillId="98" borderId="0" xfId="0" applyFont="1" applyFill="1"/>
    <xf numFmtId="0" fontId="278" fillId="100" borderId="0" xfId="0" applyFont="1" applyFill="1"/>
    <xf numFmtId="0" fontId="278" fillId="0" borderId="0" xfId="0" applyFont="1"/>
    <xf numFmtId="0" fontId="278" fillId="30" borderId="0" xfId="0" applyFont="1" applyFill="1"/>
    <xf numFmtId="0" fontId="282" fillId="98" borderId="0" xfId="0" applyFont="1" applyFill="1"/>
    <xf numFmtId="0" fontId="282" fillId="2" borderId="0" xfId="0" applyFont="1" applyFill="1"/>
    <xf numFmtId="0" fontId="282" fillId="0" borderId="0" xfId="0" applyFont="1"/>
    <xf numFmtId="0" fontId="282" fillId="2" borderId="100" xfId="0" applyFont="1" applyFill="1" applyBorder="1"/>
    <xf numFmtId="3" fontId="282" fillId="2" borderId="100" xfId="0" applyNumberFormat="1" applyFont="1" applyFill="1" applyBorder="1"/>
    <xf numFmtId="0" fontId="279" fillId="2" borderId="100" xfId="0" applyFont="1" applyFill="1" applyBorder="1"/>
    <xf numFmtId="3" fontId="279" fillId="2" borderId="100" xfId="0" applyNumberFormat="1" applyFont="1" applyFill="1" applyBorder="1" applyAlignment="1">
      <alignment horizontal="center" vertical="center"/>
    </xf>
    <xf numFmtId="0" fontId="283" fillId="2" borderId="102" xfId="0" applyFont="1" applyFill="1" applyBorder="1"/>
    <xf numFmtId="0" fontId="284" fillId="98" borderId="0" xfId="0" applyFont="1" applyFill="1" applyAlignment="1">
      <alignment horizontal="center" vertical="center"/>
    </xf>
    <xf numFmtId="0" fontId="284" fillId="2" borderId="0" xfId="0" applyFont="1" applyFill="1" applyAlignment="1">
      <alignment horizontal="center" vertical="center"/>
    </xf>
    <xf numFmtId="0" fontId="284" fillId="0" borderId="0" xfId="0" applyFont="1" applyAlignment="1">
      <alignment horizontal="center" vertical="center"/>
    </xf>
    <xf numFmtId="165" fontId="273" fillId="2" borderId="106" xfId="0" applyNumberFormat="1" applyFont="1" applyFill="1" applyBorder="1" applyAlignment="1">
      <alignment horizontal="center" vertical="center"/>
    </xf>
    <xf numFmtId="165" fontId="273" fillId="2" borderId="33" xfId="0" applyNumberFormat="1" applyFont="1" applyFill="1" applyBorder="1" applyAlignment="1">
      <alignment horizontal="center" vertical="center"/>
    </xf>
    <xf numFmtId="0" fontId="279" fillId="2" borderId="104" xfId="0" applyFont="1" applyFill="1" applyBorder="1" applyAlignment="1">
      <alignment horizontal="center" vertical="center"/>
    </xf>
    <xf numFmtId="0" fontId="279" fillId="2" borderId="0" xfId="0" applyFont="1" applyFill="1" applyAlignment="1">
      <alignment horizontal="center" vertical="center"/>
    </xf>
    <xf numFmtId="3" fontId="279" fillId="2" borderId="107" xfId="0" applyNumberFormat="1" applyFont="1" applyFill="1" applyBorder="1" applyAlignment="1">
      <alignment horizontal="center" vertical="center"/>
    </xf>
    <xf numFmtId="3" fontId="273" fillId="2" borderId="108" xfId="0" applyNumberFormat="1" applyFont="1" applyFill="1" applyBorder="1" applyAlignment="1">
      <alignment horizontal="center" vertical="center"/>
    </xf>
    <xf numFmtId="0" fontId="279" fillId="2" borderId="101" xfId="0" applyFont="1" applyFill="1" applyBorder="1"/>
    <xf numFmtId="0" fontId="281" fillId="30" borderId="0" xfId="0" applyFont="1" applyFill="1"/>
    <xf numFmtId="0" fontId="273" fillId="30" borderId="100" xfId="0" applyFont="1" applyFill="1" applyBorder="1"/>
    <xf numFmtId="0" fontId="279" fillId="30" borderId="101" xfId="0" applyFont="1" applyFill="1" applyBorder="1"/>
    <xf numFmtId="165" fontId="281" fillId="98" borderId="0" xfId="0" applyNumberFormat="1" applyFont="1" applyFill="1"/>
    <xf numFmtId="165" fontId="281" fillId="2" borderId="0" xfId="0" applyNumberFormat="1" applyFont="1" applyFill="1"/>
    <xf numFmtId="165" fontId="281" fillId="0" borderId="0" xfId="0" applyNumberFormat="1" applyFont="1"/>
    <xf numFmtId="165" fontId="281" fillId="30" borderId="0" xfId="0" applyNumberFormat="1" applyFont="1" applyFill="1"/>
    <xf numFmtId="165" fontId="281" fillId="30" borderId="0" xfId="0" applyNumberFormat="1" applyFont="1" applyFill="1" applyBorder="1"/>
    <xf numFmtId="169" fontId="279" fillId="2" borderId="100" xfId="0" applyNumberFormat="1" applyFont="1" applyFill="1" applyBorder="1"/>
    <xf numFmtId="3" fontId="273" fillId="30" borderId="100" xfId="0" applyNumberFormat="1" applyFont="1" applyFill="1" applyBorder="1" applyAlignment="1">
      <alignment horizontal="center" vertical="center"/>
    </xf>
    <xf numFmtId="0" fontId="279" fillId="30" borderId="100" xfId="0" applyFont="1" applyFill="1" applyBorder="1" applyAlignment="1">
      <alignment horizontal="left" indent="1"/>
    </xf>
    <xf numFmtId="0" fontId="279" fillId="30" borderId="100" xfId="0" applyNumberFormat="1" applyFont="1" applyFill="1" applyBorder="1"/>
    <xf numFmtId="3" fontId="279" fillId="2" borderId="101" xfId="0" applyNumberFormat="1" applyFont="1" applyFill="1" applyBorder="1" applyAlignment="1">
      <alignment horizontal="center" vertical="center"/>
    </xf>
    <xf numFmtId="3" fontId="279" fillId="30" borderId="107" xfId="0" applyNumberFormat="1" applyFont="1" applyFill="1" applyBorder="1" applyAlignment="1">
      <alignment horizontal="center" vertical="center"/>
    </xf>
    <xf numFmtId="3" fontId="273" fillId="30" borderId="108" xfId="0" applyNumberFormat="1" applyFont="1" applyFill="1" applyBorder="1" applyAlignment="1">
      <alignment horizontal="center" vertical="center"/>
    </xf>
    <xf numFmtId="0" fontId="285" fillId="102" borderId="102" xfId="0" applyFont="1" applyFill="1" applyBorder="1"/>
    <xf numFmtId="165" fontId="285" fillId="102" borderId="102" xfId="0" applyNumberFormat="1" applyFont="1" applyFill="1" applyBorder="1" applyAlignment="1">
      <alignment horizontal="center"/>
    </xf>
    <xf numFmtId="0" fontId="274" fillId="98" borderId="0" xfId="0" applyFont="1" applyFill="1" applyAlignment="1">
      <alignment vertical="center"/>
    </xf>
    <xf numFmtId="0" fontId="274" fillId="2" borderId="0" xfId="0" applyFont="1" applyFill="1" applyAlignment="1">
      <alignment vertical="center"/>
    </xf>
    <xf numFmtId="0" fontId="274" fillId="2" borderId="34" xfId="0" applyFont="1" applyFill="1" applyBorder="1" applyAlignment="1">
      <alignment vertical="center"/>
    </xf>
    <xf numFmtId="0" fontId="274" fillId="0" borderId="0" xfId="0" applyFont="1" applyAlignment="1">
      <alignment vertical="center"/>
    </xf>
    <xf numFmtId="0" fontId="286" fillId="10" borderId="34" xfId="0" applyFont="1" applyFill="1" applyBorder="1" applyAlignment="1">
      <alignment vertical="center"/>
    </xf>
    <xf numFmtId="0" fontId="271" fillId="99" borderId="0" xfId="0" applyFont="1" applyFill="1" applyAlignment="1">
      <alignment horizontal="right" indent="1"/>
    </xf>
    <xf numFmtId="0" fontId="273" fillId="101" borderId="0" xfId="0" applyFont="1" applyFill="1" applyAlignment="1">
      <alignment horizontal="right" indent="1"/>
    </xf>
    <xf numFmtId="0" fontId="273" fillId="2" borderId="0" xfId="0" applyFont="1" applyFill="1" applyAlignment="1">
      <alignment horizontal="right" indent="1"/>
    </xf>
    <xf numFmtId="0" fontId="277" fillId="101" borderId="111" xfId="0" applyFont="1" applyFill="1" applyBorder="1" applyAlignment="1">
      <alignment horizontal="right" vertical="center" indent="1"/>
    </xf>
    <xf numFmtId="0" fontId="276" fillId="2" borderId="0" xfId="0" applyFont="1" applyFill="1" applyAlignment="1">
      <alignment horizontal="right" indent="1"/>
    </xf>
    <xf numFmtId="0" fontId="273" fillId="2" borderId="112" xfId="0" applyFont="1" applyFill="1" applyBorder="1" applyAlignment="1">
      <alignment horizontal="right" indent="1"/>
    </xf>
    <xf numFmtId="0" fontId="279" fillId="2" borderId="0" xfId="0" applyFont="1" applyFill="1" applyAlignment="1">
      <alignment horizontal="right" indent="1"/>
    </xf>
    <xf numFmtId="0" fontId="286" fillId="10" borderId="0" xfId="0" applyFont="1" applyFill="1" applyAlignment="1">
      <alignment horizontal="right" vertical="center" indent="1"/>
    </xf>
    <xf numFmtId="0" fontId="287" fillId="10" borderId="0" xfId="0" applyFont="1" applyFill="1" applyAlignment="1">
      <alignment horizontal="right" vertical="center" indent="1"/>
    </xf>
    <xf numFmtId="0" fontId="278" fillId="2" borderId="0" xfId="0" applyFont="1" applyFill="1" applyAlignment="1">
      <alignment horizontal="right" indent="1"/>
    </xf>
    <xf numFmtId="0" fontId="282" fillId="2" borderId="0" xfId="0" applyFont="1" applyFill="1" applyAlignment="1">
      <alignment horizontal="right" indent="1"/>
    </xf>
    <xf numFmtId="0" fontId="284" fillId="2" borderId="0" xfId="0" applyFont="1" applyFill="1" applyAlignment="1">
      <alignment horizontal="right" vertical="center" indent="1"/>
    </xf>
    <xf numFmtId="165" fontId="281" fillId="2" borderId="0" xfId="0" applyNumberFormat="1" applyFont="1" applyFill="1" applyAlignment="1">
      <alignment horizontal="right" indent="1"/>
    </xf>
    <xf numFmtId="0" fontId="271" fillId="0" borderId="0" xfId="0" applyFont="1" applyAlignment="1">
      <alignment horizontal="right" indent="1"/>
    </xf>
    <xf numFmtId="0" fontId="275" fillId="98" borderId="0" xfId="0" applyFont="1" applyFill="1"/>
    <xf numFmtId="0" fontId="275" fillId="101" borderId="0" xfId="0" applyFont="1" applyFill="1" applyBorder="1" applyAlignment="1">
      <alignment horizontal="right" indent="1"/>
    </xf>
    <xf numFmtId="0" fontId="275" fillId="2" borderId="0" xfId="0" applyFont="1" applyFill="1" applyAlignment="1">
      <alignment horizontal="right" indent="1"/>
    </xf>
    <xf numFmtId="0" fontId="275" fillId="0" borderId="0" xfId="0" applyFont="1"/>
    <xf numFmtId="0" fontId="2" fillId="2" borderId="0" xfId="0" applyFont="1" applyFill="1" applyAlignment="1">
      <alignment horizontal="center" vertical="center"/>
    </xf>
    <xf numFmtId="0" fontId="1" fillId="2" borderId="0" xfId="0" applyFont="1" applyFill="1" applyAlignment="1">
      <alignment horizontal="left" vertical="center" wrapText="1"/>
    </xf>
    <xf numFmtId="0" fontId="1" fillId="103" borderId="0" xfId="0" applyFont="1" applyFill="1"/>
    <xf numFmtId="0" fontId="2" fillId="103" borderId="0" xfId="0" applyFont="1" applyFill="1" applyAlignment="1">
      <alignment horizontal="center" vertical="center"/>
    </xf>
    <xf numFmtId="0" fontId="1" fillId="103" borderId="0" xfId="0" applyFont="1" applyFill="1" applyAlignment="1">
      <alignment horizontal="left" vertical="center" wrapText="1"/>
    </xf>
    <xf numFmtId="0" fontId="2" fillId="103" borderId="0" xfId="0" applyFont="1" applyFill="1"/>
    <xf numFmtId="0" fontId="2" fillId="2" borderId="0" xfId="0" applyFont="1" applyFill="1" applyAlignment="1">
      <alignment horizontal="left" vertical="center" wrapText="1"/>
    </xf>
    <xf numFmtId="0" fontId="19" fillId="0" borderId="0" xfId="0" applyFont="1"/>
    <xf numFmtId="0" fontId="288" fillId="2" borderId="0" xfId="0" applyFont="1" applyFill="1"/>
    <xf numFmtId="0" fontId="288" fillId="103" borderId="0" xfId="0" applyFont="1" applyFill="1"/>
    <xf numFmtId="0" fontId="288" fillId="2" borderId="0" xfId="0" applyFont="1" applyFill="1" applyAlignment="1">
      <alignment horizontal="center" vertical="center"/>
    </xf>
    <xf numFmtId="0" fontId="288" fillId="2" borderId="0" xfId="0" applyFont="1" applyFill="1" applyAlignment="1">
      <alignment horizontal="left" vertical="center" wrapText="1"/>
    </xf>
    <xf numFmtId="0" fontId="289" fillId="0" borderId="0" xfId="0" applyFont="1"/>
    <xf numFmtId="0" fontId="2" fillId="2" borderId="0" xfId="0" applyFont="1" applyFill="1" applyAlignment="1">
      <alignment horizontal="center" vertical="center" wrapText="1"/>
    </xf>
    <xf numFmtId="0" fontId="19" fillId="0" borderId="0" xfId="0" applyFont="1" applyAlignment="1">
      <alignment horizontal="center" vertical="center"/>
    </xf>
    <xf numFmtId="0" fontId="2" fillId="2" borderId="1" xfId="0" applyFont="1" applyFill="1" applyBorder="1" applyAlignment="1">
      <alignment horizontal="center" vertical="center"/>
    </xf>
    <xf numFmtId="0" fontId="6" fillId="11" borderId="0" xfId="0" applyFont="1" applyFill="1" applyAlignment="1">
      <alignment horizontal="center" vertical="center"/>
    </xf>
    <xf numFmtId="0" fontId="6" fillId="6" borderId="0" xfId="0" applyFont="1" applyFill="1" applyAlignment="1">
      <alignment horizontal="center" vertical="center"/>
    </xf>
    <xf numFmtId="0" fontId="4" fillId="96" borderId="0" xfId="0" applyFont="1" applyFill="1" applyAlignment="1">
      <alignment horizontal="center" vertical="center"/>
    </xf>
    <xf numFmtId="0" fontId="6" fillId="102" borderId="0" xfId="0" applyFont="1" applyFill="1" applyAlignment="1">
      <alignment horizontal="center" vertical="center"/>
    </xf>
    <xf numFmtId="0" fontId="0" fillId="0" borderId="0" xfId="0" applyAlignment="1">
      <alignment horizontal="left" vertical="center" wrapText="1"/>
    </xf>
    <xf numFmtId="0" fontId="6" fillId="104" borderId="0" xfId="0" applyFont="1" applyFill="1" applyAlignment="1">
      <alignment horizontal="center" vertical="center"/>
    </xf>
    <xf numFmtId="0" fontId="6" fillId="7" borderId="0" xfId="0" applyFont="1" applyFill="1" applyAlignment="1">
      <alignment horizontal="center" vertical="center"/>
    </xf>
    <xf numFmtId="0" fontId="14" fillId="28" borderId="17" xfId="0" quotePrefix="1" applyFont="1" applyFill="1" applyBorder="1" applyAlignment="1">
      <alignment horizontal="right" indent="1"/>
    </xf>
  </cellXfs>
  <cellStyles count="2915">
    <cellStyle name="$" xfId="5"/>
    <cellStyle name=";;;" xfId="6"/>
    <cellStyle name="???????? [0]_vaqduGfTSN7qyUJNWHRlcWo3H" xfId="7"/>
    <cellStyle name="????????_vaqduGfTSN7qyUJNWHRlcWo3H" xfId="8"/>
    <cellStyle name="???????_vaqduGfTSN7qyUJNWHRlcWo3H" xfId="9"/>
    <cellStyle name="_ heading$" xfId="10"/>
    <cellStyle name="_ heading%" xfId="11"/>
    <cellStyle name="_ heading£" xfId="12"/>
    <cellStyle name="_ heading¥" xfId="13"/>
    <cellStyle name="_ heading€" xfId="14"/>
    <cellStyle name="_ headingx" xfId="15"/>
    <cellStyle name="_%(SignOnly)" xfId="16"/>
    <cellStyle name="_%(SignSpaceOnly)" xfId="17"/>
    <cellStyle name="_0.0[1space]" xfId="18"/>
    <cellStyle name="_0.0[2space]" xfId="19"/>
    <cellStyle name="_0.0[3space]" xfId="20"/>
    <cellStyle name="_0.0[4space]" xfId="21"/>
    <cellStyle name="_0.0[6space]" xfId="22"/>
    <cellStyle name="_0.0[7space]" xfId="23"/>
    <cellStyle name="_0.0[8space]" xfId="24"/>
    <cellStyle name="_0.00[1space]" xfId="25"/>
    <cellStyle name="_0.00[2space]" xfId="26"/>
    <cellStyle name="_0.00[3space]" xfId="27"/>
    <cellStyle name="_0.00[4space]" xfId="28"/>
    <cellStyle name="_0.00[7space]" xfId="29"/>
    <cellStyle name="_0.00[8space]" xfId="30"/>
    <cellStyle name="_0.00[9space]" xfId="31"/>
    <cellStyle name="_0[1space]" xfId="32"/>
    <cellStyle name="_0[2space]" xfId="33"/>
    <cellStyle name="_0[3space]" xfId="34"/>
    <cellStyle name="_0[4space]" xfId="35"/>
    <cellStyle name="_0[6space]" xfId="36"/>
    <cellStyle name="_0[7space]" xfId="37"/>
    <cellStyle name="_01 09 06 Формы Бюджет 2007" xfId="38"/>
    <cellStyle name="_01.09.06 Формы Бюджет 2007" xfId="39"/>
    <cellStyle name="_02.Себестоимость Январь 2007" xfId="40"/>
    <cellStyle name="_08_Nobd21" xfId="41"/>
    <cellStyle name="_11.Произв.расходы 2008" xfId="42"/>
    <cellStyle name="_11_мп" xfId="43"/>
    <cellStyle name="_12 Смета ГОКи 2008" xfId="44"/>
    <cellStyle name="_14.09.06 Форма 17.2 Бюджет 2007" xfId="45"/>
    <cellStyle name="_15. Административные расходы" xfId="46"/>
    <cellStyle name="_17 10 06 Форма 17 1 Бюджет 2007 (кап (2)" xfId="47"/>
    <cellStyle name="_18.Прочие Дх-Рх 2008" xfId="48"/>
    <cellStyle name="_19,20,21" xfId="49"/>
    <cellStyle name="_2 2 и 2 3  ГОКи Выручка 2008" xfId="50"/>
    <cellStyle name="_2.1. МП" xfId="51"/>
    <cellStyle name="_2006 (увязка)" xfId="52"/>
    <cellStyle name="_2006 Сравнительный ан баланс" xfId="53"/>
    <cellStyle name="_2007(1)" xfId="54"/>
    <cellStyle name="_23.01.07 Бюджет прочих КВ.Матыцина" xfId="55"/>
    <cellStyle name="_25_44" xfId="56"/>
    <cellStyle name="_3.1.1.PP_NTEN" xfId="57"/>
    <cellStyle name="_3.2.2. МЭФ_14.08.06" xfId="58"/>
    <cellStyle name="_3.6.1. CF Direct" xfId="59"/>
    <cellStyle name="_3_1_1 Производственная программа" xfId="60"/>
    <cellStyle name="_3_2_2 Смета затрат" xfId="61"/>
    <cellStyle name="_3_2_9 ФЗП_испр_v2" xfId="62"/>
    <cellStyle name="_3_5_1Capex19_v2" xfId="63"/>
    <cellStyle name="_3_5_2 CAPEX_20_v2" xfId="64"/>
    <cellStyle name="_37AAB7B" xfId="65"/>
    <cellStyle name="_4.7 Закупочные цены на материалы за июль 2006" xfId="66"/>
    <cellStyle name="_4D705F87" xfId="67"/>
    <cellStyle name="_5 форма" xfId="68"/>
    <cellStyle name="_7" xfId="69"/>
    <cellStyle name="_7. Затраты по ремонтам" xfId="70"/>
    <cellStyle name="_7_Затраты по ремонтам от 04 09 06" xfId="71"/>
    <cellStyle name="_9.1 9.2" xfId="72"/>
    <cellStyle name="_9.1., 12 НКМК проект 2007" xfId="73"/>
    <cellStyle name="_Bank and loans_6m2007" xfId="74"/>
    <cellStyle name="_CAPEX  2007(21.12.06)" xfId="75"/>
    <cellStyle name="_CAPEX  2007(с учетом переходящих 2006)" xfId="76"/>
    <cellStyle name="_CAPEX 2006 (18.11.2005)" xfId="77"/>
    <cellStyle name="_CAPEX PRM на 3 кв (июль) 14.07.06" xfId="78"/>
    <cellStyle name="_CAPEX PRM на июнь(11.05.2007)" xfId="79"/>
    <cellStyle name="_CAPEX ЗСМК прогноз на апрель(13.03.2007)" xfId="80"/>
    <cellStyle name="_CAPEX ЗСМК_2кв_2007_помесячно" xfId="81"/>
    <cellStyle name="_CAPEX факт 2005" xfId="82"/>
    <cellStyle name="_CAPEX_1q НКМК (2006.12.20)" xfId="83"/>
    <cellStyle name="_Capex_20_db" xfId="84"/>
    <cellStyle name="_Capex_июль final" xfId="85"/>
    <cellStyle name="_CAPEX_осв_1_кв" xfId="86"/>
    <cellStyle name="_CAPEX_осв_МП_исх_формы_ручного_ввода_ver2" xfId="87"/>
    <cellStyle name="_capex_слайды" xfId="88"/>
    <cellStyle name="_capex_слайды ДИТ" xfId="89"/>
    <cellStyle name="_CAPEX_фин_1_кв" xfId="90"/>
    <cellStyle name="_CAPEX_фин_МП_исх_формы_ручного_ввода_ver2" xfId="91"/>
    <cellStyle name="_CAPEX19" xfId="92"/>
    <cellStyle name="_CF Direct_02 скорректированный" xfId="93"/>
    <cellStyle name="_Comma" xfId="94"/>
    <cellStyle name="_Comma_Copy of Uralkali Summary Business Plan 14 Apr 04 (sent)1250404 input for Union DCF" xfId="95"/>
    <cellStyle name="_Comma_dcf" xfId="96"/>
    <cellStyle name="_Comma_EcoTekh DCF model v.1" xfId="97"/>
    <cellStyle name="_Comma_Omfal DCF model" xfId="98"/>
    <cellStyle name="_Comma_TP DCF model v.2" xfId="99"/>
    <cellStyle name="_consolidation 31.12.05 v6" xfId="100"/>
    <cellStyle name="_Consolidation MD_НТМК_11.прогноз" xfId="101"/>
    <cellStyle name="_Consolidation_НТМК" xfId="102"/>
    <cellStyle name="_Copy of Uralkali Summary Business Plan 14 Apr 04 (sent)1250404 input for Union DCF" xfId="103"/>
    <cellStyle name="_Currency" xfId="104"/>
    <cellStyle name="_Currency_18D Uralkali Summary Business Plan (PfFrScen)" xfId="105"/>
    <cellStyle name="_Currency_Copy of Uralkali Summary Business Plan 14 Apr 04 (sent)1250404 input for Union DCF" xfId="106"/>
    <cellStyle name="_Currency_dcf" xfId="107"/>
    <cellStyle name="_Currency_DRG Data" xfId="108"/>
    <cellStyle name="_Currency_EcoTekh DCF model v.1" xfId="109"/>
    <cellStyle name="_Currency_Key macto indicators" xfId="110"/>
    <cellStyle name="_Currency_Omfal DCF model" xfId="111"/>
    <cellStyle name="_Currency_TP DCF model v.2" xfId="112"/>
    <cellStyle name="_CurrencySpace" xfId="113"/>
    <cellStyle name="_CurrencySpace_Copy of Uralkali Summary Business Plan 14 Apr 04 (sent)1250404 input for Union DCF" xfId="114"/>
    <cellStyle name="_CurrencySpace_dcf" xfId="115"/>
    <cellStyle name="_CurrencySpace_EcoTekh DCF model v.1" xfId="116"/>
    <cellStyle name="_CurrencySpace_Omfal DCF model" xfId="117"/>
    <cellStyle name="_CurrencySpace_TP DCF model v.2" xfId="118"/>
    <cellStyle name="_dcf" xfId="119"/>
    <cellStyle name="_DTEK DCF 19042005 final" xfId="120"/>
    <cellStyle name="_EAF_1400 TMT_budget_02-06-06 с фактом на" xfId="121"/>
    <cellStyle name="_EAF_1400 TMT_budget_06 10 06 для меморандума" xfId="122"/>
    <cellStyle name="_EAF_1400 TMT_budget_07_09_06 справка" xfId="123"/>
    <cellStyle name="_EAF_1400 TMT_budget_19 10 06 для меморандума" xfId="124"/>
    <cellStyle name="_EAF_1400 TMT_budget_26-06-06 для меморандума корр " xfId="125"/>
    <cellStyle name="_EAF_1400 TMT_budget_26-06-06 для меморандума корр _EBitda ноябрь 23.10 (на ПРМ)" xfId="126"/>
    <cellStyle name="_Ebitda январь факт" xfId="127"/>
    <cellStyle name="_EC6154D" xfId="128"/>
    <cellStyle name="_EcoTekh DCF model v.1" xfId="129"/>
    <cellStyle name="_Euro" xfId="130"/>
    <cellStyle name="_Evraz sales breakdown by product groups" xfId="131"/>
    <cellStyle name="_Evraz sales breakdown by product groups_support final" xfId="132"/>
    <cellStyle name="_EVS_prikaz_IFRS_6m2007" xfId="133"/>
    <cellStyle name="_Excel для EAX 23 10" xfId="134"/>
    <cellStyle name="_F (01-06) 2007" xfId="135"/>
    <cellStyle name="_F FEB EBITDA " xfId="136"/>
    <cellStyle name="_F FEB EBITDA _EBitda ноябрь 23.10 (на ПРМ)" xfId="137"/>
    <cellStyle name="_F_bd_N" xfId="138"/>
    <cellStyle name="_F_bdzht" xfId="139"/>
    <cellStyle name="_F_bdzht2" xfId="140"/>
    <cellStyle name="_F_bdzht5" xfId="141"/>
    <cellStyle name="_for_BD_Пакет_форм2уровня_баз_final" xfId="142"/>
    <cellStyle name="_FTD INVENTORY STOCK 31.12.05" xfId="143"/>
    <cellStyle name="_Gunshot DCF Model v.11 (disclosures) " xfId="144"/>
    <cellStyle name="_Gunshot DCF Model v.11 (disclosures) _EBitda ноябрь 23.10 (на ПРМ)" xfId="145"/>
    <cellStyle name="_Heading" xfId="146"/>
    <cellStyle name="_Heading_Debt schedule" xfId="147"/>
    <cellStyle name="_Heading_DRG Data" xfId="148"/>
    <cellStyle name="_Heading_Key macto indicators" xfId="149"/>
    <cellStyle name="_Heading_Meeting october 13_tmk" xfId="150"/>
    <cellStyle name="_Heading_prestemp" xfId="151"/>
    <cellStyle name="_Highlight" xfId="152"/>
    <cellStyle name="_Info for 9M 2005" xfId="153"/>
    <cellStyle name="_KhTZ DCF model 050915" xfId="154"/>
    <cellStyle name="_KhTZ DCF model 050915 v.1" xfId="155"/>
    <cellStyle name="_Lease" xfId="156"/>
    <cellStyle name="_MB2006_sample2006_баз" xfId="157"/>
    <cellStyle name="_MB2006_sample2006_баз_final_211105" xfId="158"/>
    <cellStyle name="_MCFO_ART" xfId="159"/>
    <cellStyle name="_Metal" xfId="160"/>
    <cellStyle name="_MIFO_НТМК-Энерго_11.12." xfId="161"/>
    <cellStyle name="_MPROD" xfId="162"/>
    <cellStyle name="_Multiple" xfId="163"/>
    <cellStyle name="_Multiple_Copy of Uralkali Summary Business Plan 14 Apr 04 (sent)1250404 input for Union DCF" xfId="164"/>
    <cellStyle name="_Multiple_dcf" xfId="165"/>
    <cellStyle name="_Multiple_EcoTekh DCF model v.1" xfId="166"/>
    <cellStyle name="_Multiple_Omfal DCF model" xfId="167"/>
    <cellStyle name="_Multiple_TP DCF model v.2" xfId="168"/>
    <cellStyle name="_MultipleSpace" xfId="169"/>
    <cellStyle name="_MultipleSpace_Copy of Uralkali Summary Business Plan 14 Apr 04 (sent)1250404 input for Union DCF" xfId="170"/>
    <cellStyle name="_MultipleSpace_dcf" xfId="171"/>
    <cellStyle name="_MultipleSpace_EcoTekh DCF model v.1" xfId="172"/>
    <cellStyle name="_MultipleSpace_Omfal DCF model" xfId="173"/>
    <cellStyle name="_MultipleSpace_TP DCF model v.2" xfId="174"/>
    <cellStyle name="_New презентация" xfId="175"/>
    <cellStyle name="_NTMK forecast 2006-1" xfId="176"/>
    <cellStyle name="_NTMK forecast 2006-1_3.2. Выручка" xfId="177"/>
    <cellStyle name="_NTMK forecast 2006-1_3.2.1. Выручка" xfId="178"/>
    <cellStyle name="_NTMK forecast 2006-1_EVA_расчет_бс (2) (1)" xfId="179"/>
    <cellStyle name="_NTMK forecast 2006-1_EVA_расчет_бс (2) (1)_КХП_15.11.2009_комментарии" xfId="180"/>
    <cellStyle name="_NTMK forecast 2006-1_WC" xfId="181"/>
    <cellStyle name="_NTMK forecast 2006-1_WC ноябрь НКМК" xfId="182"/>
    <cellStyle name="_NTMK forecast 2006-1_Альбом форм БК 2008 МП" xfId="183"/>
    <cellStyle name="_NTMK forecast 2006-1_Альбом форм к БК 2008 общие" xfId="184"/>
    <cellStyle name="_NTMK forecast 2006-1_Аутсорсинг_прогноз2007_бюджет2008" xfId="185"/>
    <cellStyle name="_NTMK forecast 2006-1_Ввод ОС за 1 кв (2007.05.08)ФУ" xfId="186"/>
    <cellStyle name="_NTMK forecast 2006-1_График ремонтов" xfId="187"/>
    <cellStyle name="_NTMK forecast 2006-1_Для ДС Рабочий капитал сентябрь 2007 на подпись (2)" xfId="188"/>
    <cellStyle name="_NTMK forecast 2006-1_ДС Рабочий капитал октябрь 2007 на  21 09 07" xfId="189"/>
    <cellStyle name="_NTMK forecast 2006-1_Книга1" xfId="190"/>
    <cellStyle name="_NTMK forecast 2006-1_КП август" xfId="191"/>
    <cellStyle name="_NTMK forecast 2006-1_Кредиты и займы (форма 9)" xfId="192"/>
    <cellStyle name="_NTMK forecast 2006-1_Кредиты и займы_ноябрь-07_НКМК" xfId="193"/>
    <cellStyle name="_NTMK forecast 2006-1_Кредиты и займы_прогноз_октябрь_19.09.07" xfId="194"/>
    <cellStyle name="_NTMK forecast 2006-1_КХП_15.11.2009_комментарии" xfId="195"/>
    <cellStyle name="_NTMK forecast 2006-1_Оборотный капитал (НКМК)" xfId="196"/>
    <cellStyle name="_NTMK forecast 2006-1_Отчет_1кв_12.05.08" xfId="197"/>
    <cellStyle name="_NTMK forecast 2006-1_Отчет_1кв_12.05.08_КХП_15.11.2009_комментарии" xfId="198"/>
    <cellStyle name="_NTMK forecast 2006-1_Презентация ЕАР 2007" xfId="199"/>
    <cellStyle name="_NTMK forecast 2006-1_Презентация на 2008г." xfId="200"/>
    <cellStyle name="_NTMK forecast 2006-1_ПРМ пакет_НКМК_Шаблон" xfId="201"/>
    <cellStyle name="_NTMK forecast 2006-1_Произв. расходы 2008_05.12.07" xfId="202"/>
    <cellStyle name="_NTMK forecast 2006-1_Производственая программа 2007 г. бюджет МП" xfId="203"/>
    <cellStyle name="_NTMK forecast 2006-1_Рабочий капитал декабрь _19 11 07" xfId="204"/>
    <cellStyle name="_NTMK forecast 2006-1_Рабочий капитал декабрь _21 11 07" xfId="205"/>
    <cellStyle name="_NTMK forecast 2006-1_Рабочий капитал январь без св " xfId="206"/>
    <cellStyle name="_NTMK forecast 2006-1_Ремонт на 2008" xfId="207"/>
    <cellStyle name="_NTMK forecast 2006-1_СAPEX_new (3)" xfId="208"/>
    <cellStyle name="_NTMK forecast 2006-1_Сарех 2008 на 08.10.07г. с 62 млн." xfId="209"/>
    <cellStyle name="_NTMK forecast 2006-1_форма PRM 3 кв" xfId="210"/>
    <cellStyle name="_NTMK forecast 2006-1_форма PRM август1" xfId="211"/>
    <cellStyle name="_NTMK forecast 2006-1_форма PRM июнь" xfId="212"/>
    <cellStyle name="_NTMK forecast 2006-1_форма PRM сентябрь" xfId="213"/>
    <cellStyle name="_NTMK forecast 2006-1_Формат презентации 2кв2007_МП" xfId="214"/>
    <cellStyle name="_NTMK forecast 2006-1_Формат презентации 2кв2007_МП_КХП_15.11.2009_комментарии" xfId="215"/>
    <cellStyle name="_NTMK forecast 2006-1_Формат презентации 2кв2007_МП_Расчет по листу март май 2010 (2)" xfId="216"/>
    <cellStyle name="_NTMK forecast 2006-1_Формат презентации 2кв2007_МП_Расчет по листу март, май 2010" xfId="217"/>
    <cellStyle name="_NTMK forecast 2006-1_Формы к презентации 12 мес Мет" xfId="218"/>
    <cellStyle name="_NTMK forecast 2006-1_Формы к презентации 2008" xfId="219"/>
    <cellStyle name="_Obd_Svod" xfId="220"/>
    <cellStyle name="_Obd_Svod2" xfId="221"/>
    <cellStyle name="_Obd_Svod5" xfId="222"/>
    <cellStyle name="_Omfal DCF model" xfId="223"/>
    <cellStyle name="_P&amp;L" xfId="224"/>
    <cellStyle name="_Percent" xfId="225"/>
    <cellStyle name="_PercentSpace" xfId="226"/>
    <cellStyle name="_Plan 2007 (margin)_ДП1" xfId="227"/>
    <cellStyle name="_Plan 2007 (margin)_ДП1_WC" xfId="228"/>
    <cellStyle name="_Plan 2007 (margin)_ДП1_WC ноябрь НКМК" xfId="229"/>
    <cellStyle name="_Plan 2007 (margin)_ДП1_Для ДС Рабочий капитал сентябрь 2007 на подпись (2)" xfId="230"/>
    <cellStyle name="_Plan 2007 (margin)_ДП1_ДС Рабочий капитал октябрь 2007 на  21 09 07" xfId="231"/>
    <cellStyle name="_Plan 2007 (margin)_ДП1_КП август" xfId="232"/>
    <cellStyle name="_Plan 2007 (margin)_ДП1_Кредиты и займы (форма 9)" xfId="233"/>
    <cellStyle name="_Plan 2007 (margin)_ДП1_Кредиты и займы_ноябрь-07_НКМК" xfId="234"/>
    <cellStyle name="_Plan 2007 (margin)_ДП1_Кредиты и займы_прогноз_октябрь_19.09.07" xfId="235"/>
    <cellStyle name="_Plan 2007 (margin)_ДП1_Оборотный капитал (НКМК)" xfId="236"/>
    <cellStyle name="_Plan 2007 (margin)_ДП1_ПРМ пакет_НКМК_Шаблон" xfId="237"/>
    <cellStyle name="_Plan 2007 (margin)_ДП1_Рабочий капитал декабрь _19 11 07" xfId="238"/>
    <cellStyle name="_Plan 2007 (margin)_ДП1_Рабочий капитал декабрь _21 11 07" xfId="239"/>
    <cellStyle name="_Plan 2007 (margin)_ДП1_Рабочий капитал январь без св " xfId="240"/>
    <cellStyle name="_Plan 2007 (margin)_ДП1_форма PRM 3 кв" xfId="241"/>
    <cellStyle name="_Plan 2007 (margin)_ДП1_форма PRM август1" xfId="242"/>
    <cellStyle name="_Plan 2007 (margin)_ДП1_форма PRM июнь" xfId="243"/>
    <cellStyle name="_Plan 2007 (margin)_ДП1_форма PRM сентябрь" xfId="244"/>
    <cellStyle name="_PLCF  as of 02.10.2007" xfId="245"/>
    <cellStyle name="_PLCF  as of 17 04 2007" xfId="246"/>
    <cellStyle name="_PLCF  as of 17 04 2007 (3)" xfId="247"/>
    <cellStyle name="_PLCF  as of 17 04 2007 (5)" xfId="248"/>
    <cellStyle name="_PLCF  as of 17.04.2007" xfId="249"/>
    <cellStyle name="_PRM" xfId="250"/>
    <cellStyle name="_PRM НКМК июнь-прогноз (3)" xfId="251"/>
    <cellStyle name="_PRM отчет ЗСМК" xfId="252"/>
    <cellStyle name="_PRM пакет_ЗСМК" xfId="253"/>
    <cellStyle name="_PRM пакет_ЗСМК (2)" xfId="254"/>
    <cellStyle name="_PRM_may_ZSMK_без_WCR" xfId="255"/>
    <cellStyle name="_PRM_P&amp;L" xfId="256"/>
    <cellStyle name="_PRM_КГОК_июнь_СВОД" xfId="257"/>
    <cellStyle name="_PRM_лист МД_4 месяца_2007_15 03 07 (2)" xfId="258"/>
    <cellStyle name="_PRM_пакет_июнь" xfId="259"/>
    <cellStyle name="_PRM_смета" xfId="260"/>
    <cellStyle name="_repairs new (2)" xfId="261"/>
    <cellStyle name="_Requirements tables DEC06_finish" xfId="262"/>
    <cellStyle name="_Sales destination" xfId="263"/>
    <cellStyle name="_Sales for MDA NKMK_total" xfId="264"/>
    <cellStyle name="_Sales for MDA ZSMK_total" xfId="265"/>
    <cellStyle name="_Segment sales evraz" xfId="266"/>
    <cellStyle name="_Segment sales evraz_WC" xfId="267"/>
    <cellStyle name="_Segment sales evraz_WC ноябрь НКМК" xfId="268"/>
    <cellStyle name="_Segment sales evraz_Для ДС Рабочий капитал сентябрь 2007 на подпись (2)" xfId="269"/>
    <cellStyle name="_Segment sales evraz_ДС Рабочий капитал октябрь 2007 на  21 09 07" xfId="270"/>
    <cellStyle name="_Segment sales evraz_КП август" xfId="271"/>
    <cellStyle name="_Segment sales evraz_Кредиты и займы (форма 9)" xfId="272"/>
    <cellStyle name="_Segment sales evraz_Кредиты и займы_ноябрь-07_НКМК" xfId="273"/>
    <cellStyle name="_Segment sales evraz_Кредиты и займы_прогноз_октябрь_19.09.07" xfId="274"/>
    <cellStyle name="_Segment sales evraz_Оборотный капитал (НКМК)" xfId="275"/>
    <cellStyle name="_Segment sales evraz_ПРМ пакет_НКМК_Шаблон" xfId="276"/>
    <cellStyle name="_Segment sales evraz_Рабочий капитал декабрь _19 11 07" xfId="277"/>
    <cellStyle name="_Segment sales evraz_Рабочий капитал декабрь _21 11 07" xfId="278"/>
    <cellStyle name="_Segment sales evraz_Рабочий капитал январь без св " xfId="279"/>
    <cellStyle name="_Segment sales evraz_форма PRM 3 кв" xfId="280"/>
    <cellStyle name="_Segment sales evraz_форма PRM август1" xfId="281"/>
    <cellStyle name="_Segment sales evraz_форма PRM июнь" xfId="282"/>
    <cellStyle name="_Segment sales evraz_форма PRM сентябрь" xfId="283"/>
    <cellStyle name="_Stahl NK new valuation_15.11.05" xfId="284"/>
    <cellStyle name="_Stahl NK new valuation_15.11.05_WC" xfId="285"/>
    <cellStyle name="_Stahl NK new valuation_15.11.05_WC ноябрь НКМК" xfId="286"/>
    <cellStyle name="_Stahl NK new valuation_15.11.05_Для ДС Рабочий капитал сентябрь 2007 на подпись (2)" xfId="287"/>
    <cellStyle name="_Stahl NK new valuation_15.11.05_ДС Рабочий капитал октябрь 2007 на  21 09 07" xfId="288"/>
    <cellStyle name="_Stahl NK new valuation_15.11.05_КП август" xfId="289"/>
    <cellStyle name="_Stahl NK new valuation_15.11.05_Кредиты и займы (форма 9)" xfId="290"/>
    <cellStyle name="_Stahl NK new valuation_15.11.05_Кредиты и займы_ноябрь-07_НКМК" xfId="291"/>
    <cellStyle name="_Stahl NK new valuation_15.11.05_Кредиты и займы_прогноз_октябрь_19.09.07" xfId="292"/>
    <cellStyle name="_Stahl NK new valuation_15.11.05_Оборотный капитал (НКМК)" xfId="293"/>
    <cellStyle name="_Stahl NK new valuation_15.11.05_ПРМ пакет_НКМК_Шаблон" xfId="294"/>
    <cellStyle name="_Stahl NK new valuation_15.11.05_Рабочий капитал декабрь _19 11 07" xfId="295"/>
    <cellStyle name="_Stahl NK new valuation_15.11.05_Рабочий капитал декабрь _21 11 07" xfId="296"/>
    <cellStyle name="_Stahl NK new valuation_15.11.05_Рабочий капитал январь без св " xfId="297"/>
    <cellStyle name="_Stahl NK new valuation_15.11.05_форма PRM 3 кв" xfId="298"/>
    <cellStyle name="_Stahl NK new valuation_15.11.05_форма PRM август1" xfId="299"/>
    <cellStyle name="_Stahl NK new valuation_15.11.05_форма PRM июнь" xfId="300"/>
    <cellStyle name="_Stahl NK new valuation_15.11.05_форма PRM сентябрь" xfId="301"/>
    <cellStyle name="_SubHeading" xfId="302"/>
    <cellStyle name="_SubHeading_Debt schedule" xfId="303"/>
    <cellStyle name="_SubHeading_DRG Data" xfId="304"/>
    <cellStyle name="_SubHeading_Key macto indicators" xfId="305"/>
    <cellStyle name="_SubHeading_Meeting october 13_tmk" xfId="306"/>
    <cellStyle name="_SubHeading_prestemp" xfId="307"/>
    <cellStyle name="_Table" xfId="308"/>
    <cellStyle name="_Table 2" xfId="309"/>
    <cellStyle name="_Table_Debt schedule" xfId="310"/>
    <cellStyle name="_Table_Debt schedule 2" xfId="311"/>
    <cellStyle name="_Table_DRG Data" xfId="312"/>
    <cellStyle name="_Table_DRG Data 2" xfId="313"/>
    <cellStyle name="_Table_Key macto indicators" xfId="314"/>
    <cellStyle name="_Table_Key macto indicators 2" xfId="315"/>
    <cellStyle name="_Table_Meeting october 13_tmk" xfId="316"/>
    <cellStyle name="_Table_Meeting october 13_tmk 2" xfId="317"/>
    <cellStyle name="_TableHead" xfId="318"/>
    <cellStyle name="_TableHead_Debt schedule" xfId="319"/>
    <cellStyle name="_TableHead_DRG Data" xfId="320"/>
    <cellStyle name="_TableHead_Key macto indicators" xfId="321"/>
    <cellStyle name="_TableHead_Meeting october 13_tmk" xfId="322"/>
    <cellStyle name="_TableRowHead" xfId="323"/>
    <cellStyle name="_TableRowHead_Debt schedule" xfId="324"/>
    <cellStyle name="_TableRowHead_DRG Data" xfId="325"/>
    <cellStyle name="_TableRowHead_Key macto indicators" xfId="326"/>
    <cellStyle name="_TableRowHead_Meeting october 13_tmk" xfId="327"/>
    <cellStyle name="_TableSuperHead" xfId="328"/>
    <cellStyle name="_TableSuperHead_Copy of Other costs_TAGMENT (2)" xfId="329"/>
    <cellStyle name="_TableSuperHead_dcf" xfId="330"/>
    <cellStyle name="_TableSuperHead_DRG Data" xfId="331"/>
    <cellStyle name="_TableSuperHead_EcoTekh DCF model v.1" xfId="332"/>
    <cellStyle name="_TableSuperHead_Omfal DCF model" xfId="333"/>
    <cellStyle name="_TableSuperHead_TP DCF model v.2" xfId="334"/>
    <cellStyle name="_TableSuperHead_üäÉ »a«ú¡«º ¡á 2005-2009úú" xfId="335"/>
    <cellStyle name="_TableSuperHead_WACC Analysis MK" xfId="336"/>
    <cellStyle name="_TP DCF model v.2" xfId="337"/>
    <cellStyle name="_URP Ferrotrade_Steel plants" xfId="338"/>
    <cellStyle name="_v 10 capex 2007  (в УК в бюджет) от 19.10" xfId="339"/>
    <cellStyle name="_v 10 capex 2007  (одна вкладка)" xfId="340"/>
    <cellStyle name="_v2 Ввод ОС в 2007 (2006.11.03)" xfId="341"/>
    <cellStyle name="_v3 Титул инвестиционных проектов на 2006 (ЭСПЦ уточн)" xfId="342"/>
    <cellStyle name="_variable &amp; fix costs 2007" xfId="343"/>
    <cellStyle name="_Vol_Rev" xfId="344"/>
    <cellStyle name="_VS Compilation_30.06.2006" xfId="345"/>
    <cellStyle name="_WC к полугодию" xfId="346"/>
    <cellStyle name="_WCR_НТМК_06.план" xfId="347"/>
    <cellStyle name="_xSAPtemp100" xfId="348"/>
    <cellStyle name="_xSAPtemp1120" xfId="349"/>
    <cellStyle name="_xSAPtemp1172" xfId="350"/>
    <cellStyle name="_xSAPtemp1184" xfId="351"/>
    <cellStyle name="_xSAPtemp1225" xfId="352"/>
    <cellStyle name="_xSAPtemp1348" xfId="353"/>
    <cellStyle name="_xSAPtemp1459" xfId="354"/>
    <cellStyle name="_xSAPtemp1573" xfId="355"/>
    <cellStyle name="_xSAPtemp1803" xfId="356"/>
    <cellStyle name="_xSAPtemp1962" xfId="357"/>
    <cellStyle name="_xSAPtemp2089" xfId="358"/>
    <cellStyle name="_xSAPtemp2106" xfId="359"/>
    <cellStyle name="_xSAPtemp2428" xfId="360"/>
    <cellStyle name="_xSAPtemp2667" xfId="361"/>
    <cellStyle name="_xSAPtemp2741" xfId="362"/>
    <cellStyle name="_xSAPtemp2957" xfId="363"/>
    <cellStyle name="_xSAPtemp2998" xfId="364"/>
    <cellStyle name="_xSAPtemp3071" xfId="365"/>
    <cellStyle name="_xSAPtemp3308" xfId="366"/>
    <cellStyle name="_xSAPtemp353" xfId="367"/>
    <cellStyle name="_xSAPtemp3577" xfId="368"/>
    <cellStyle name="_xSAPtemp3864" xfId="369"/>
    <cellStyle name="_xSAPtemp4329" xfId="370"/>
    <cellStyle name="_xSAPtemp4357" xfId="371"/>
    <cellStyle name="_xSAPtemp4469" xfId="372"/>
    <cellStyle name="_xSAPtemp4913" xfId="373"/>
    <cellStyle name="_xSAPtemp5014" xfId="374"/>
    <cellStyle name="_xSAPtemp5076" xfId="375"/>
    <cellStyle name="_xSAPtemp5188" xfId="376"/>
    <cellStyle name="_xSAPtemp522" xfId="377"/>
    <cellStyle name="_xSAPtemp5260" xfId="378"/>
    <cellStyle name="_xSAPtemp5398" xfId="379"/>
    <cellStyle name="_xSAPtemp5624" xfId="380"/>
    <cellStyle name="_xSAPtemp5658" xfId="381"/>
    <cellStyle name="_xSAPtemp5783" xfId="382"/>
    <cellStyle name="_xSAPtemp5804" xfId="383"/>
    <cellStyle name="_xSAPtemp590" xfId="384"/>
    <cellStyle name="_xSAPtemp5950" xfId="385"/>
    <cellStyle name="_xSAPtemp6240" xfId="386"/>
    <cellStyle name="_xSAPtemp63" xfId="387"/>
    <cellStyle name="_xSAPtemp6407" xfId="388"/>
    <cellStyle name="_xSAPtemp6518" xfId="389"/>
    <cellStyle name="_xSAPtemp6550" xfId="390"/>
    <cellStyle name="_xSAPtemp6603" xfId="391"/>
    <cellStyle name="_xSAPtemp6643" xfId="392"/>
    <cellStyle name="_xSAPtemp666" xfId="393"/>
    <cellStyle name="_xSAPtemp6737" xfId="394"/>
    <cellStyle name="_xSAPtemp6741" xfId="395"/>
    <cellStyle name="_xSAPtemp6752" xfId="396"/>
    <cellStyle name="_xSAPtemp6776" xfId="397"/>
    <cellStyle name="_xSAPtemp7067" xfId="398"/>
    <cellStyle name="_xSAPtemp7184" xfId="399"/>
    <cellStyle name="_xSAPtemp7337" xfId="400"/>
    <cellStyle name="_xSAPtemp7408" xfId="401"/>
    <cellStyle name="_xSAPtemp7594" xfId="402"/>
    <cellStyle name="_xSAPtemp7703" xfId="403"/>
    <cellStyle name="_xSAPtemp7711" xfId="404"/>
    <cellStyle name="_xSAPtemp7863" xfId="405"/>
    <cellStyle name="_xSAPtemp8366" xfId="406"/>
    <cellStyle name="_xSAPtemp8491" xfId="407"/>
    <cellStyle name="_xSAPtemp8584" xfId="408"/>
    <cellStyle name="_xSAPtemp8593" xfId="409"/>
    <cellStyle name="_xSAPtemp8597" xfId="410"/>
    <cellStyle name="_xSAPtemp8686" xfId="411"/>
    <cellStyle name="_xSAPtemp872" xfId="412"/>
    <cellStyle name="_xSAPtemp8790" xfId="413"/>
    <cellStyle name="_xSAPtemp8811" xfId="414"/>
    <cellStyle name="_xSAPtemp894" xfId="415"/>
    <cellStyle name="_xSAPtemp9010" xfId="416"/>
    <cellStyle name="_xSAPtemp9025" xfId="417"/>
    <cellStyle name="_xSAPtemp9105" xfId="418"/>
    <cellStyle name="_xSAPtemp9117" xfId="419"/>
    <cellStyle name="_xSAPtemp9314" xfId="420"/>
    <cellStyle name="_xSAPtemp9412" xfId="421"/>
    <cellStyle name="_xSAPtemp9453" xfId="422"/>
    <cellStyle name="_xSAPtemp9472" xfId="423"/>
    <cellStyle name="_xSAPtemp9587" xfId="424"/>
    <cellStyle name="_xSAPtemp9813" xfId="425"/>
    <cellStyle name="_xSAPtemp985" xfId="426"/>
    <cellStyle name="_август" xfId="427"/>
    <cellStyle name="_Альбом форм БК 2008 МП" xfId="428"/>
    <cellStyle name="_Альбом форм к БК 2008 общие" xfId="429"/>
    <cellStyle name="_Альбом форм к БК 2008 общие v5" xfId="430"/>
    <cellStyle name="_Анализ сметы_06" xfId="431"/>
    <cellStyle name="_АНАЛИЗ_ 01ф" xfId="432"/>
    <cellStyle name="_АНАЛИЗ_2010" xfId="433"/>
    <cellStyle name="_Аналитические_признаки" xfId="434"/>
    <cellStyle name="_Аналитические_признаки - исправленная версия" xfId="435"/>
    <cellStyle name="_апрель" xfId="436"/>
    <cellStyle name="_Апрель ЗАПАСЫ план 30.03" xfId="437"/>
    <cellStyle name="_Баланс база-проект(верно)" xfId="438"/>
    <cellStyle name="_Баланс_ДП1_25.11.2006_исп" xfId="439"/>
    <cellStyle name="_БКВ_НТМК_06.2007_10.05." xfId="440"/>
    <cellStyle name="_бюджет 05.03.2007(4 чтение)" xfId="441"/>
    <cellStyle name="_бюджет 05.03.20072" xfId="442"/>
    <cellStyle name="_Бюджет 2007 (2006.10.06)" xfId="443"/>
    <cellStyle name="_Бюджет 2007 (2006.10.23)v2" xfId="444"/>
    <cellStyle name="_Бюджет 2007 (2006.12.12)v6 для 3 чт" xfId="445"/>
    <cellStyle name="_Бюджет 2007 (2006.12.15)v7 для 3 чт" xfId="446"/>
    <cellStyle name="_Бюджет 2007 (2007.02.02)v8 для 4 чт" xfId="447"/>
    <cellStyle name="_Бюджет 2007 ЕЭТ" xfId="448"/>
    <cellStyle name="_Бюджет 2008_мес_28.06" xfId="449"/>
    <cellStyle name="_Бюджет 2008_мес_ноябрь 21.10" xfId="450"/>
    <cellStyle name="_Бюджет 2008_мес_ноябрь 22.10" xfId="451"/>
    <cellStyle name="_БЮДЖЕТ АТП  2008 с разбивкой (вспомогат моё)" xfId="452"/>
    <cellStyle name="_БЮДЖЕТ АТП апрель  2008 24 _03_08 пред PRM(изм)" xfId="453"/>
    <cellStyle name="_БЮДЖЕТ АТП июнь  2008 02_06_08 пред PRM(ФП)" xfId="454"/>
    <cellStyle name="_БЮДЖЕТ АТП май  2008 21 _04_08 пред PRM" xfId="455"/>
    <cellStyle name="_Бюджет ЗСМК 2006г (8.12 )" xfId="456"/>
    <cellStyle name="_Бюджет ЗСМК 2006г (8.12 утв БК )" xfId="457"/>
    <cellStyle name="_Бюджет КОСИ на площадках mapping в 15 форму" xfId="458"/>
    <cellStyle name="_Бюджет МОФ 2006" xfId="459"/>
    <cellStyle name="_Бюджет НКМК 2007 (2006.12.15) ф19,20,21 (3 чт)" xfId="460"/>
    <cellStyle name="_Бюджет НКМК 2007 (2006.12.15) ф19,20,21 (3 чт)ЕХ" xfId="461"/>
    <cellStyle name="_Бюджет НКМК 2007 (2007.02.02) ф19,20,21 (4 чт)ЕХ" xfId="462"/>
    <cellStyle name="_Бюджет прочих капвложений (2007.03.26)" xfId="463"/>
    <cellStyle name="_Бюджет прочих капвложений (2007.07.20)прав" xfId="464"/>
    <cellStyle name="_Бюджет прочих КВ ДИТ на 2007 -к письму_31 01" xfId="465"/>
    <cellStyle name="_Бюджет форма июль ОО кап строй  и инвестиции 08 06 07" xfId="466"/>
    <cellStyle name="_Бюджет ЭСПЦ 2007 (2006.12.15) ф19,20,21 (3 чт)ЕХ" xfId="467"/>
    <cellStyle name="_Бюджет ЭСПЦ Iкв 2007 ф19,20,21 13.12.2006" xfId="468"/>
    <cellStyle name="_Бюджеты проектов НКМК" xfId="469"/>
    <cellStyle name="_Бюджеты проектов НКМК (2007.01.10)" xfId="470"/>
    <cellStyle name="_ВВ - Динамика цен 2007г " xfId="471"/>
    <cellStyle name="_ВГОК" xfId="472"/>
    <cellStyle name="_ВГОК03" xfId="473"/>
    <cellStyle name="_ВГОК04" xfId="474"/>
    <cellStyle name="_Вспом.материалы_октябрь,ноябрь_цеха от 17.10" xfId="475"/>
    <cellStyle name="_Вспомог.материалы ноябрь 2008 НСМЗ" xfId="476"/>
    <cellStyle name="_Вспомы_отправка 23.10" xfId="477"/>
    <cellStyle name="_Выверка_НКМК_май_PRM" xfId="478"/>
    <cellStyle name="_Выручка АТП ЗСМК (план, факт, отклонение)" xfId="479"/>
    <cellStyle name="_Выручка ЗСМК" xfId="480"/>
    <cellStyle name="_Выручка КХП" xfId="481"/>
    <cellStyle name="_Выручка от реализации 2008г." xfId="482"/>
    <cellStyle name="_ГОКи Сбыт" xfId="483"/>
    <cellStyle name="_График" xfId="484"/>
    <cellStyle name="_График по Ebitda" xfId="485"/>
    <cellStyle name="_График программы развития" xfId="486"/>
    <cellStyle name="_График ремонтов на июнь-август_v2" xfId="487"/>
    <cellStyle name="_Графики_презентации_бюджета КГОК" xfId="488"/>
    <cellStyle name="_Графитированные электроды - Динамика цен 2007г " xfId="489"/>
    <cellStyle name="_графки - доп слайд" xfId="490"/>
    <cellStyle name="_графки - доп слайд (2)" xfId="491"/>
    <cellStyle name="_Данные для PRM ЗСМК" xfId="492"/>
    <cellStyle name="_Данные по дочки" xfId="493"/>
    <cellStyle name="_декабрь" xfId="494"/>
    <cellStyle name="_Деп оборуд реестр поставщиков" xfId="495"/>
    <cellStyle name="_ДКЗ за 9 месяцев 2006" xfId="496"/>
    <cellStyle name="_для БК по корректировке НКМК (14 02 06)" xfId="497"/>
    <cellStyle name="_Для встречи с Казначейством_05.05.07" xfId="498"/>
    <cellStyle name="_Для КГОКа ЛИЧНО" xfId="499"/>
    <cellStyle name="_Для расчета ДКЗ  (форма по доходной части)" xfId="500"/>
    <cellStyle name="_Добавочные за I квартал" xfId="501"/>
    <cellStyle name="_Дополнения к бюджету 2006" xfId="502"/>
    <cellStyle name="_дополнения к бюджету 2006(ЗСМК НКМК 26.02.2006)" xfId="503"/>
    <cellStyle name="_Дополнения к бюджету НКМК ЗСМК (20 02 06)" xfId="504"/>
    <cellStyle name="_Дополнения к инв бюджету 2006 (ЗСМК НКМК)_исправл" xfId="505"/>
    <cellStyle name="_дополнения по формам" xfId="506"/>
    <cellStyle name="_ДП корр на март(13.03.07)" xfId="507"/>
    <cellStyle name="_Евразруда" xfId="508"/>
    <cellStyle name="_Единица отчетности_update" xfId="509"/>
    <cellStyle name="_Запасы за  9 месяцев" xfId="510"/>
    <cellStyle name="_ЗАПСИБ ВАНАДИЙ (26.09.06)" xfId="511"/>
    <cellStyle name="_ЗСМК" xfId="512"/>
    <cellStyle name="_ЗСМК - ПРМ пакет - АВГУСТ (24.07.07 2104)" xfId="513"/>
    <cellStyle name="_ЗСМК PL CF 11_2007" xfId="514"/>
    <cellStyle name="_ЗСМК БФ- ПС 2007(сталь 3 мес)" xfId="515"/>
    <cellStyle name="_ЗСМК БФ- ПС 2007(сталь 9 мес)" xfId="516"/>
    <cellStyle name="_ЗСМК осв (2006-09-27) план(2)" xfId="517"/>
    <cellStyle name="_ЗСМК отчет за январь 2006 (2005.12.27) план ЕХ" xfId="518"/>
    <cellStyle name="_ЗСМК отчет за январь 2006 (2006.01.10) план2 ЕХ" xfId="519"/>
    <cellStyle name="_ЗСМК_ПП_ 2007" xfId="520"/>
    <cellStyle name="_Инвест КВ 2007г оплата 3 кв(1)" xfId="521"/>
    <cellStyle name="_Инвестиции на сентябрь т.г.ОМТО" xfId="522"/>
    <cellStyle name="_Исключение в отчете о ПУ - Настройки_v17 01 07" xfId="523"/>
    <cellStyle name="_Исключение в отчете о ПУ - Настройки_v26.01.07" xfId="524"/>
    <cellStyle name="_июль" xfId="525"/>
    <cellStyle name="_июнь" xfId="526"/>
    <cellStyle name="_кальк стали" xfId="527"/>
    <cellStyle name="_кальк стали_WC" xfId="528"/>
    <cellStyle name="_кальк стали_WC ноябрь НКМК" xfId="529"/>
    <cellStyle name="_кальк стали_Для ДС Рабочий капитал сентябрь 2007 на подпись (2)" xfId="530"/>
    <cellStyle name="_кальк стали_ДС Рабочий капитал октябрь 2007 на  21 09 07" xfId="531"/>
    <cellStyle name="_кальк стали_КП август" xfId="532"/>
    <cellStyle name="_кальк стали_Кредиты и займы (форма 9)" xfId="533"/>
    <cellStyle name="_кальк стали_Кредиты и займы_ноябрь-07_НКМК" xfId="534"/>
    <cellStyle name="_кальк стали_Кредиты и займы_прогноз_октябрь_19.09.07" xfId="535"/>
    <cellStyle name="_кальк стали_Оборотный капитал (НКМК)" xfId="536"/>
    <cellStyle name="_кальк стали_ПРМ пакет_НКМК_Шаблон" xfId="537"/>
    <cellStyle name="_кальк стали_Рабочий капитал декабрь _19 11 07" xfId="538"/>
    <cellStyle name="_кальк стали_Рабочий капитал декабрь _21 11 07" xfId="539"/>
    <cellStyle name="_кальк стали_Рабочий капитал январь без св " xfId="540"/>
    <cellStyle name="_кальк стали_форма PRM 3 кв" xfId="541"/>
    <cellStyle name="_кальк стали_форма PRM август1" xfId="542"/>
    <cellStyle name="_кальк стали_форма PRM июнь" xfId="543"/>
    <cellStyle name="_кальк стали_форма PRM сентябрь" xfId="544"/>
    <cellStyle name="_КГОК" xfId="545"/>
    <cellStyle name="_КГОК - июнь - ПРМ пакет (22 05 07 0740)" xfId="546"/>
    <cellStyle name="_КГОК - июнь - ПРМ пакет (22 05 07 0740) FINAL" xfId="547"/>
    <cellStyle name="_КГОК - МАЙ - ПРМ пакет_ (23 04 07)" xfId="548"/>
    <cellStyle name="_КГОК - предварительный план сбыта ЖРС на июнь (11 05 07)" xfId="549"/>
    <cellStyle name="_КГОК04" xfId="550"/>
    <cellStyle name="_КМК - МАЙ - ПРМ пакет (24 04 07 1346)" xfId="551"/>
    <cellStyle name="_Книга1" xfId="552"/>
    <cellStyle name="_Книга1 (2)" xfId="553"/>
    <cellStyle name="_Книга1_CAPEX PRM на 3 кв (июль) 14.07.06" xfId="554"/>
    <cellStyle name="_Книга1_CAPEX PRM на июнь(11.05.2007)" xfId="555"/>
    <cellStyle name="_Книга1_Ebitda январь факт" xfId="556"/>
    <cellStyle name="_Книга1_repairs new (2)" xfId="557"/>
    <cellStyle name="_Книга1_Вспомы_отправка 23.10" xfId="558"/>
    <cellStyle name="_Книга1_Выручка от реализации 2008г." xfId="559"/>
    <cellStyle name="_Книга1_Данные для PRM ЗСМК" xfId="560"/>
    <cellStyle name="_Книга1_ЗСМК - ПРМ пакет - АВГУСТ (24.07.07 2104)" xfId="561"/>
    <cellStyle name="_Книга1_Комиссия НТМК - ПРМ пакет - НОЯБРЬ (22 10 08) (1)" xfId="562"/>
    <cellStyle name="_Книга1_КХП_15.11.2009_комментарии" xfId="563"/>
    <cellStyle name="_Книга1_Лимитируемые статьи на ноябрь (прогноз) в УК  NTMK" xfId="564"/>
    <cellStyle name="_Книга1_Лимитируемые статьи на ноябрь (прогноз) в УК  ZSMK" xfId="565"/>
    <cellStyle name="_Книга1_НЗП_10 план (4)" xfId="566"/>
    <cellStyle name="_Книга1_НКМК_Сарех_план января'07 (2007 12 19)ЕХ" xfId="567"/>
    <cellStyle name="_Книга1_НКМК_Сарех_прогноз декабрь'07 (2007.11.16)ЕХ" xfId="568"/>
    <cellStyle name="_Книга1_НКМК_Сарех_прогноз_ноябрь_2007" xfId="569"/>
    <cellStyle name="_Книга1_План комм расходов на ноябрь 08 (23 10)" xfId="570"/>
    <cellStyle name="_Книга1_ПЛАН_2008_НТМК_СОКРАЩЕНИЕ_ноябрь 1 (2)" xfId="571"/>
    <cellStyle name="_Книга1_Приложение 1" xfId="572"/>
    <cellStyle name="_Книга1_Прогноз на июнь ЕХ (16.05.2007)" xfId="573"/>
    <cellStyle name="_Книга1_Ф 11_план_06 10 (4)" xfId="574"/>
    <cellStyle name="_Книга1_ф. 14 от05.11" xfId="575"/>
    <cellStyle name="_Книга1_ф.7" xfId="576"/>
    <cellStyle name="_Книга1_Форма для пакета PRM" xfId="577"/>
    <cellStyle name="_Книга1_Шаблон по профилю_НТМК_06.факт_RUB" xfId="578"/>
    <cellStyle name="_Книга2" xfId="579"/>
    <cellStyle name="_Книга3" xfId="580"/>
    <cellStyle name="_Книга3__Расчет презентации бюджета_2008 рабоч " xfId="581"/>
    <cellStyle name="_Книга3_1" xfId="582"/>
    <cellStyle name="_Книга3_1_Формат презентации_НТМК_9 мес 2007_09.11.07" xfId="583"/>
    <cellStyle name="_Книга3_CAPEX PRM на 3 кв (июль) 14.07.06" xfId="584"/>
    <cellStyle name="_Книга3_CAPEX PRM на июнь(11.05.2007)" xfId="585"/>
    <cellStyle name="_Книга3_Данные для PRM ЗСМК" xfId="586"/>
    <cellStyle name="_Книга3_ЗСМК - ПРМ пакет - АВГУСТ (24.07.07 2104)" xfId="587"/>
    <cellStyle name="_Книга3_Приложение 1" xfId="588"/>
    <cellStyle name="_Книга3_Прогноз на июнь ЕХ (16.05.2007)" xfId="589"/>
    <cellStyle name="_Книга3_Форма для пакета PRM" xfId="590"/>
    <cellStyle name="_Книга3_Формат презентации_НТМК_9 мес 2007_09.11.07" xfId="591"/>
    <cellStyle name="_Книга36" xfId="592"/>
    <cellStyle name="_Книга37" xfId="593"/>
    <cellStyle name="_Книга40" xfId="594"/>
    <cellStyle name="_Книга6" xfId="595"/>
    <cellStyle name="_Книга6_1" xfId="596"/>
    <cellStyle name="_Комиссия НТМК - ПРМ пакет - НОЯБРЬ (22 10 08) (1)" xfId="597"/>
    <cellStyle name="_Консолидация и отчетность - мастерданные" xfId="598"/>
    <cellStyle name="_Консолидация и отчетность - мастерданные_11.12.07" xfId="599"/>
    <cellStyle name="_Консолидация и отчетность - мастерданные_26.07" xfId="600"/>
    <cellStyle name="_Копия Бюджет 2007 (2006.12.15)v7 для 3 чт" xfId="601"/>
    <cellStyle name="_Копия НЗП 2008_11 план" xfId="602"/>
    <cellStyle name="_Копия Пакет отчетности для подразделений (10.04.07)" xfId="603"/>
    <cellStyle name="_Кредиторка со  вспомогательными от Марата" xfId="604"/>
    <cellStyle name="_Лимитируемые статьи на ноябрь (прогноз) в УК  NTMK" xfId="605"/>
    <cellStyle name="_Лимитируемые статьи на ноябрь (прогноз) в УК  NTMK_22.10" xfId="606"/>
    <cellStyle name="_Лимитируемые статьи на ноябрь (прогноз) в УК  ZSMK" xfId="607"/>
    <cellStyle name="_Лист1" xfId="608"/>
    <cellStyle name="_Лист1_Консолидация и отчетность - мастерданные_11.12.07" xfId="609"/>
    <cellStyle name="_май" xfId="610"/>
    <cellStyle name="_март" xfId="611"/>
    <cellStyle name="_МД_NKMK" xfId="612"/>
    <cellStyle name="_Модель слитинг_7.03.2007" xfId="613"/>
    <cellStyle name="_Модель слитинг_7.03.2007 cПИР" xfId="614"/>
    <cellStyle name="_модель_вакууматор_29.12.05" xfId="615"/>
    <cellStyle name="_модель_вакууматор_29.12.05_WC" xfId="616"/>
    <cellStyle name="_модель_вакууматор_29.12.05_WC ноябрь НКМК" xfId="617"/>
    <cellStyle name="_модель_вакууматор_29.12.05_Для ДС Рабочий капитал сентябрь 2007 на подпись (2)" xfId="618"/>
    <cellStyle name="_модель_вакууматор_29.12.05_ДС Рабочий капитал октябрь 2007 на  21 09 07" xfId="619"/>
    <cellStyle name="_модель_вакууматор_29.12.05_КП август" xfId="620"/>
    <cellStyle name="_модель_вакууматор_29.12.05_Кредиты и займы (форма 9)" xfId="621"/>
    <cellStyle name="_модель_вакууматор_29.12.05_Кредиты и займы_ноябрь-07_НКМК" xfId="622"/>
    <cellStyle name="_модель_вакууматор_29.12.05_Кредиты и займы_прогноз_октябрь_19.09.07" xfId="623"/>
    <cellStyle name="_модель_вакууматор_29.12.05_Оборотный капитал (НКМК)" xfId="624"/>
    <cellStyle name="_модель_вакууматор_29.12.05_ПРМ пакет_НКМК_Шаблон" xfId="625"/>
    <cellStyle name="_модель_вакууматор_29.12.05_Рабочий капитал декабрь _19 11 07" xfId="626"/>
    <cellStyle name="_модель_вакууматор_29.12.05_Рабочий капитал декабрь _21 11 07" xfId="627"/>
    <cellStyle name="_модель_вакууматор_29.12.05_Рабочий капитал январь без св " xfId="628"/>
    <cellStyle name="_модель_вакууматор_29.12.05_форма PRM 3 кв" xfId="629"/>
    <cellStyle name="_модель_вакууматор_29.12.05_форма PRM август1" xfId="630"/>
    <cellStyle name="_модель_вакууматор_29.12.05_форма PRM июнь" xfId="631"/>
    <cellStyle name="_модель_вакууматор_29.12.05_форма PRM сентябрь" xfId="632"/>
    <cellStyle name="_Модель_ванадиевый проект" xfId="633"/>
    <cellStyle name="_Мощности_МП_исх_формы_ручного_ввода" xfId="634"/>
    <cellStyle name="_НЗП_10 план (4)" xfId="635"/>
    <cellStyle name="_НКМК" xfId="636"/>
    <cellStyle name="_НКМК 14 04 2006 (корр 2006 на суммы 2005) final" xfId="637"/>
    <cellStyle name="_НКМК БФ- ПС 2007(сталь 3 мес  ДП5)" xfId="638"/>
    <cellStyle name="_НКМК БФ- ПС 2007(сталь 3 мес, ДП5+ДП4)" xfId="639"/>
    <cellStyle name="_НКМК БФ- ПС 2007(сталь 9 мес)" xfId="640"/>
    <cellStyle name="_НКМК бюджет КВ 2006 кв разбивка (17.01.2006)" xfId="641"/>
    <cellStyle name="_НКМК бюджет КВ 2006 квартал разбивка" xfId="642"/>
    <cellStyle name="_НКМК для БК по корр 2006" xfId="643"/>
    <cellStyle name="_НКМК отчет за апрель (2006.03.27) план ЕХ2" xfId="644"/>
    <cellStyle name="_НКМК отчет за декабрь (2006.01.30) факт ЕХ ФУ" xfId="645"/>
    <cellStyle name="_НКМК отчет за декабрь'06 (2006.11.27) план" xfId="646"/>
    <cellStyle name="_НКМК отчет за ноябрь'06 (2006.11.03) план" xfId="647"/>
    <cellStyle name="_НКМК отчет за ноябрь'06 (2006.11.03) план для Сар" xfId="648"/>
    <cellStyle name="_НКМК отчет за октябрь'06 (2006.09.21) план" xfId="649"/>
    <cellStyle name="_НКМК отчет за октябрь'06 (2006.09.25)осв" xfId="650"/>
    <cellStyle name="_НКМК отчет за февраль'07 (2007 01 24) план ЕХ (3)" xfId="651"/>
    <cellStyle name="_НКМК отчет по осв-ю квартальный " xfId="652"/>
    <cellStyle name="_НКМК отчет по осв-ю квартальный _EBitda ноябрь 23.10 (на ПРМ)" xfId="653"/>
    <cellStyle name="_НКМК план на I кв'07 (2007.02.02) и разбивка года по кварталам" xfId="654"/>
    <cellStyle name="_НКМК план на февр март'07 (2007 01 12)ЕХ (2)" xfId="655"/>
    <cellStyle name="_НКМК план на февр март'07 (2007 01 12)ЕХ (3)" xfId="656"/>
    <cellStyle name="_НКМК_Сарех_план января'07 (2007 12 19)ЕХ" xfId="657"/>
    <cellStyle name="_НКМК_Сарех_прогноз август'07 (2007.07.11)" xfId="658"/>
    <cellStyle name="_НКМК_Сарех_прогноз декабрь'07 (2007.11.16)ЕХ" xfId="659"/>
    <cellStyle name="_НКМК_Сарех_прогноз октябрь'07 (2007.09.18)ЕХ" xfId="660"/>
    <cellStyle name="_НКМК_Сарех_прогноз сентябрь'07 (2007.08.18)ЕХ" xfId="661"/>
    <cellStyle name="_НКМК_Сарех_прогноз_ноябрь_2007" xfId="662"/>
    <cellStyle name="_НКМК04" xfId="663"/>
    <cellStyle name="_НОВЫЙ ВАРИАНТ КР 2010 на 101,273 для 7 формы" xfId="664"/>
    <cellStyle name="_Нормы расхода сырья и материалов(27.09)" xfId="665"/>
    <cellStyle name="_Нормы_НТМК(с расш по прир.газу)" xfId="666"/>
    <cellStyle name="_ноябрь" xfId="667"/>
    <cellStyle name="_НСМЗ_I пол.08" xfId="668"/>
    <cellStyle name="_НТМК" xfId="669"/>
    <cellStyle name="_НТМК - июнь - ПРМ пакет_31.05." xfId="670"/>
    <cellStyle name="_НТМК - МАЙ - ПРМ пакет (23 04 07)" xfId="671"/>
    <cellStyle name="_НТМК - МАЙ - ПРМ пакет_23.04.07" xfId="672"/>
    <cellStyle name="_НТМК БФ - План сбыта на 2007г(25.09)." xfId="673"/>
    <cellStyle name="_НТМК05" xfId="674"/>
    <cellStyle name="_Обновление справочников Энергетика от 16 01" xfId="675"/>
    <cellStyle name="_Оборотный капталал (CF, PL, WCR) v 2" xfId="676"/>
    <cellStyle name="_Оборотный капталал (CF, PL, WCR) v 3" xfId="677"/>
    <cellStyle name="_оборудование ДИТ_02.10.07" xfId="678"/>
    <cellStyle name="_Образец фин  планов по снабжению-ЕвразРуда" xfId="679"/>
    <cellStyle name="_ОКС и НОБ" xfId="680"/>
    <cellStyle name="_октябрь" xfId="681"/>
    <cellStyle name="_освоение ДИТ_январь" xfId="682"/>
    <cellStyle name="_Освоение план январь В ПАПКУ" xfId="683"/>
    <cellStyle name="_Освоение январь В ПАПКУ" xfId="684"/>
    <cellStyle name="_ост на 4 квартал" xfId="685"/>
    <cellStyle name="_Отчет по освоению февраль" xfId="686"/>
    <cellStyle name="_Отчеты по ДКЗ на 01.01.2007" xfId="687"/>
    <cellStyle name="_Пакет №1 (Coal)" xfId="688"/>
    <cellStyle name="_Пакет ГОКи" xfId="689"/>
    <cellStyle name="_Пакет данных Май (сравн с PRM)" xfId="690"/>
    <cellStyle name="_Пакет по МП" xfId="691"/>
    <cellStyle name="_Пакет Форм (3)" xfId="692"/>
    <cellStyle name="_Пакет форм 2 уровня_ЕвразЭК11" xfId="693"/>
    <cellStyle name="_пакет форм 2006 прогноз" xfId="694"/>
    <cellStyle name="_пакет форм 4 кв план" xfId="695"/>
    <cellStyle name="_Пакет форм для PRM-анализа" xfId="696"/>
    <cellStyle name="_Пакет форм ежемесячной отчетности_11" xfId="697"/>
    <cellStyle name="_Пакет форм исходных данных 11" xfId="698"/>
    <cellStyle name="_Пакет_НМТП от 21.09" xfId="699"/>
    <cellStyle name="_Пакет_НМТП." xfId="700"/>
    <cellStyle name="_Пакет_форм_2_уровня_ГОКи_модель" xfId="701"/>
    <cellStyle name="_Пакет_форм_2_уровня_МП" xfId="702"/>
    <cellStyle name="_Пакет_форм_2_уровня_Сталь НК 2007г" xfId="703"/>
    <cellStyle name="_перечень основных средств" xfId="704"/>
    <cellStyle name="_План  квартальный КВ2007" xfId="705"/>
    <cellStyle name="_ПЛАН ввода ОФ на 2007г" xfId="706"/>
    <cellStyle name="_План закупок на август 2006_ООБ" xfId="707"/>
    <cellStyle name="_План закупок на август 2006_ООБ_КХП_15.11.2009_комментарии" xfId="708"/>
    <cellStyle name="_План закупок на август 2006_ООБ_Отчет_1кв_12.05.08" xfId="709"/>
    <cellStyle name="_План закупок на август 2006_ООБ_Отчет_1кв_12.05.08_КХП_15.11.2009_комментарии" xfId="710"/>
    <cellStyle name="_План комм расходов на ноябрь 08 (23 10)" xfId="711"/>
    <cellStyle name="_План на ноябрь 2008 г. для Холдинга под ПРМ" xfId="712"/>
    <cellStyle name="_План расходов на 2008 от 13.09 (Отдел ж.д. перевозок) (1)" xfId="713"/>
    <cellStyle name="_План сбыта ГОКи_16.10." xfId="714"/>
    <cellStyle name="_ПЛАН_2008_НТМК_СОКРАЩЕНИЕ_ноябрь 1 (2)" xfId="715"/>
    <cellStyle name="_план_февраль1" xfId="716"/>
    <cellStyle name="_Плпан перевозок по цехам нояб декаб 09" xfId="717"/>
    <cellStyle name="_Потребность сырья_01 2008_PRM" xfId="718"/>
    <cellStyle name="_Потребность сырья_декабрь" xfId="719"/>
    <cellStyle name="_Потребность сырья_декабрь1" xfId="720"/>
    <cellStyle name="_Потребность сырья_ноябрь_PRM" xfId="721"/>
    <cellStyle name="_Потребность сырья_ноябрь_PRM (экономисты)" xfId="722"/>
    <cellStyle name="_Презентация бюджета 2006" xfId="723"/>
    <cellStyle name="_Презентация ЕАР 2007" xfId="724"/>
    <cellStyle name="_Презентация на 2008г." xfId="725"/>
    <cellStyle name="_Прил. МП-8 (График ремонтов на плановый период)" xfId="726"/>
    <cellStyle name="_Приложение 1" xfId="727"/>
    <cellStyle name="_Примерный план закупок на Июнь 2007" xfId="728"/>
    <cellStyle name="_ПРМ ноябрь 07 КГОК от Горбатовой" xfId="729"/>
    <cellStyle name="_ПРМ-октябрь (2)" xfId="730"/>
    <cellStyle name="_ПРМ-сентябрь" xfId="731"/>
    <cellStyle name="_проверка" xfId="732"/>
    <cellStyle name="_Прогноз на июнь ЕХ (16.05.2007)" xfId="733"/>
    <cellStyle name="_Прогноз освоения'05 ЗСМК (2005.11.02)ЕХ" xfId="734"/>
    <cellStyle name="_Прогноз себ-ти_мартен" xfId="735"/>
    <cellStyle name="_Прогноз цен на сырье для бюджета 2008 (24 09 07) добавлен сентябрь" xfId="736"/>
    <cellStyle name="_Проект бюджета ДИТ_Программа развития инфортехнологий -Ф_19_2007" xfId="737"/>
    <cellStyle name="_Проект формы 2.1_2.2_2.3_03.09._18-33" xfId="738"/>
    <cellStyle name="_Произв. расходы 2008_05.12.07" xfId="739"/>
    <cellStyle name="_произв.расходы (2)" xfId="740"/>
    <cellStyle name="_Производственая программа 2007 г. бюджет МП" xfId="741"/>
    <cellStyle name="_Производственная программа на 2008 г  от22.10" xfId="742"/>
    <cellStyle name="_Производственные мощности 2007 года" xfId="743"/>
    <cellStyle name="_Производственные расходы ГОКи 301006" xfId="744"/>
    <cellStyle name="_Прочая реализация МП_28 09 06" xfId="745"/>
    <cellStyle name="_Прочие КВ (контроль 6.12.06)" xfId="746"/>
    <cellStyle name="_Прочие КВ (контроль)" xfId="747"/>
    <cellStyle name="_Прочие КВ 2007г -титул   2007.09.17" xfId="748"/>
    <cellStyle name="_Прочие КВ Прогноз 2007 с разбивкой по кварталам-2кв (1)" xfId="749"/>
    <cellStyle name="_Прочие КВ.Прогноз.2007.с разбивкой по кварталам" xfId="750"/>
    <cellStyle name="_Прочие оплата 3кв." xfId="751"/>
    <cellStyle name="_ПС ЗСМК на апрель 2007 20.03 (подписанный)" xfId="752"/>
    <cellStyle name="_Рабочий капитал июль план (2)" xfId="753"/>
    <cellStyle name="_Рабочий капитал октябрь план" xfId="754"/>
    <cellStyle name="_Рабочий капитал сентябрь план" xfId="755"/>
    <cellStyle name="_Рабочий капитал сентябрь план (2)" xfId="756"/>
    <cellStyle name="_Рабочий капитал февраль план" xfId="757"/>
    <cellStyle name="_Разбивка Бюджет по ИП по ПФМ(с зам по ПДС)" xfId="758"/>
    <cellStyle name="_рассчет по охране грузов" xfId="759"/>
    <cellStyle name="_Расчет  ЖРС 2008 (2)" xfId="760"/>
    <cellStyle name="_Расчет графика по смете за 2007 г" xfId="761"/>
    <cellStyle name="_Расчет по балансу ме январь 2010" xfId="762"/>
    <cellStyle name="_Расчет по листу март май 2010 (2)" xfId="763"/>
    <cellStyle name="_Расчет по листу март, май 2010" xfId="764"/>
    <cellStyle name="_Расшифровка корректировок по прибыли (полугодие)" xfId="765"/>
    <cellStyle name="_Расшифровки по налогам I полугодие с разбивкой" xfId="766"/>
    <cellStyle name="_Реестры" xfId="767"/>
    <cellStyle name="_Сарех 2008 на 08.10.07г. с 62 млн." xfId="768"/>
    <cellStyle name="_Сарех_13.06." xfId="769"/>
    <cellStyle name="_Сарех_НТМК_08.прогноз" xfId="770"/>
    <cellStyle name="_Сарех_прогноз IIIкв'07 (2007 06 08)ЕХ" xfId="771"/>
    <cellStyle name="_Сарех_прогноз_июнь'07 (2007 05 11)ЕХ" xfId="772"/>
    <cellStyle name="_Сбыт ГОКи" xfId="773"/>
    <cellStyle name="_Свод" xfId="774"/>
    <cellStyle name="_Свод осв НКМК 2006г" xfId="775"/>
    <cellStyle name="_Свод осв НКМК 2006г (2006.08.22) сентябрь" xfId="776"/>
    <cellStyle name="_Свод осв НКМК 2006г (2007.01.19)" xfId="777"/>
    <cellStyle name="_Свод осв НКМК 2007г (2007.01.31)" xfId="778"/>
    <cellStyle name="_Свод отчетов по МП" xfId="779"/>
    <cellStyle name="_Свод по финансированию ЗСМК (2006 г)" xfId="780"/>
    <cellStyle name="_Свод фин и осв 2006 (2006.10.27)" xfId="781"/>
    <cellStyle name="_Свод фин НКМК 2006г (2006.09.15)" xfId="782"/>
    <cellStyle name="_Свод фин НКМК 2006г (2007.01.19)" xfId="783"/>
    <cellStyle name="_Свод фин НКМК 2007г (2007.01.23)" xfId="784"/>
    <cellStyle name="_Свод фин НКМК 2007г (2007.01.23)(1)" xfId="785"/>
    <cellStyle name="_СВОДНЫЙ Бюджет август  09 07 07 кап строй" xfId="786"/>
    <cellStyle name="_СВОДНЫЙ Бюджет ОО  ноябрь" xfId="787"/>
    <cellStyle name="_СВОДНЫЙ Бюджет ОО  октябрь  капстрой (2)" xfId="788"/>
    <cellStyle name="_СВОДНЫЙ Бюджет сентябрь 09 08 07 кап строй" xfId="789"/>
    <cellStyle name="_Себестоимость чугуна_2007_27.11.06 (version 1)" xfId="790"/>
    <cellStyle name="_сентябрь" xfId="791"/>
    <cellStyle name="_Слайд № 4 (EBITDA bridge за июль)" xfId="792"/>
    <cellStyle name="_Слайд №41 (EBITDA bridge за июнь)" xfId="793"/>
    <cellStyle name="_Слайд к бюджету 2007 ЕАР ПР vs Б2007" xfId="794"/>
    <cellStyle name="_слайд КВ 2006" xfId="795"/>
    <cellStyle name="_Слайды к 15 02 2006" xfId="796"/>
    <cellStyle name="_Смета" xfId="797"/>
    <cellStyle name="_Социальные расходы_(consolidated)_2007_24.10." xfId="798"/>
    <cellStyle name="_СПП ДП-1 для сравнен со старым (rev)" xfId="799"/>
    <cellStyle name="_Сравнение с PRM PL ZSMK (2)" xfId="800"/>
    <cellStyle name="_Сталь БФ- ПС 2007(сталь 3 мес)" xfId="801"/>
    <cellStyle name="_Сталь БФ- ПС 2007(сталь 9 мес)" xfId="802"/>
    <cellStyle name="_Стыкосварка 7.03.2007(испр.)" xfId="803"/>
    <cellStyle name="_ТИТУЛ ТР 2010  286 млн МИНИМУМ." xfId="804"/>
    <cellStyle name="_Топливо за 1 пг 2008_2" xfId="805"/>
    <cellStyle name="_Увязка 2006г." xfId="806"/>
    <cellStyle name="_УЖДТ ТР на январь 07" xfId="807"/>
    <cellStyle name="_УКСиР_заявка в бюджет на 2007 год_12.12.06_без НДС" xfId="808"/>
    <cellStyle name="_УКСиР_заявка в бюджет на 2007 год_15.12.06" xfId="809"/>
    <cellStyle name="_УКСиР_заявка в бюджет на 2007 год_бухгалтерия" xfId="810"/>
    <cellStyle name="_УМТО_Инвестиции на октябрь-дек т.г." xfId="811"/>
    <cellStyle name="_УФОП" xfId="812"/>
    <cellStyle name="_УФОП 2706" xfId="813"/>
    <cellStyle name="_УФОП_FRTD B2007" xfId="814"/>
    <cellStyle name="_УФОП_FRTD dd 10-11-2006" xfId="815"/>
    <cellStyle name="_Ф 11_план_06 10 (4)" xfId="816"/>
    <cellStyle name="_ф 7 Ремонты после рассм (в УК)" xfId="817"/>
    <cellStyle name="_Ф 7 ТЭЦ 2010" xfId="818"/>
    <cellStyle name="_ф. 14 от05.11" xfId="819"/>
    <cellStyle name="_ф. 16 Соц.бюджет" xfId="820"/>
    <cellStyle name="_Ф.11_Производственные расходы по месяцам 2008 г" xfId="821"/>
    <cellStyle name="_ф.14,15 план на ноябрь 2008" xfId="822"/>
    <cellStyle name="_ф.14-новая" xfId="823"/>
    <cellStyle name="_ф.15от05.11" xfId="824"/>
    <cellStyle name="_ф.18 Прочие доходы-расходы" xfId="825"/>
    <cellStyle name="_ф.7" xfId="826"/>
    <cellStyle name="_Ф.7 (27.10.06)" xfId="827"/>
    <cellStyle name="_Ф_19_20_21_2007_05 10 06_на подпись" xfId="828"/>
    <cellStyle name="_ф19 2007г НКМК  (2006.09.19)" xfId="829"/>
    <cellStyle name="_ф20 2007г НКМК  (2006.09.19)" xfId="830"/>
    <cellStyle name="_ФАКТ 2005 (отпр ФУ)" xfId="831"/>
    <cellStyle name="_февраль" xfId="832"/>
    <cellStyle name="_Фин план апрель ЗСМК (2007)" xfId="833"/>
    <cellStyle name="_Фин. план сентябрь" xfId="834"/>
    <cellStyle name="_Финансирование НКМК КС 2005 г (2006.02.02)" xfId="835"/>
    <cellStyle name="_Финансирование ПШБ (фин мемор на 4кв кор)" xfId="836"/>
    <cellStyle name="_Финансирование январь В ПАПКУ" xfId="837"/>
    <cellStyle name="_фин-е - таблица  Головина для Цыплаковой" xfId="838"/>
    <cellStyle name="_форма 3 сентябрь" xfId="839"/>
    <cellStyle name="_Форма 4 (20 10 06) (Бурение СБШ) (2)" xfId="840"/>
    <cellStyle name="_Форма 6 для MIFO - НОЯБРЬ 2008 план ЭУ  на факт объем произв-ва  ЭЛЕКТР" xfId="841"/>
    <cellStyle name="_форма 6 для MIFO - ЯНВАРЬ 2007" xfId="842"/>
    <cellStyle name="_Форма для пакета PRM" xfId="843"/>
    <cellStyle name="_Форма планов сбыта (NEW ZSMK )" xfId="844"/>
    <cellStyle name="_Формат презентации 1 полугодие 2007 года 01-08-2007" xfId="845"/>
    <cellStyle name="_Формат презентации 1пг2007 НТМК" xfId="846"/>
    <cellStyle name="_Формат презентации бюджета 2007_МП" xfId="847"/>
    <cellStyle name="_Формат презентации бюджета 9 месяцев - МП испр.БК" xfId="848"/>
    <cellStyle name="_Формат презентации бюджета_2010 v0 (МП)" xfId="849"/>
    <cellStyle name="_Формат презентации НТМК 2006 08-02-2007 со связями" xfId="850"/>
    <cellStyle name="_Формат_презентации_бюджета_2007" xfId="851"/>
    <cellStyle name="_Формат_презентация_защита_2005" xfId="852"/>
    <cellStyle name="_Формуляры форм ручного ввода" xfId="853"/>
    <cellStyle name="_Формы - утверждено на СД" xfId="854"/>
    <cellStyle name="_Формы 2 уровня ЕАР 2007" xfId="855"/>
    <cellStyle name="_Формы 2 уровня ЗСМК баз." xfId="856"/>
    <cellStyle name="_Формы 2 уровня ЗСМК баз.15.11 от Паньшина." xfId="857"/>
    <cellStyle name="_Формы 2 уровня(баз)" xfId="858"/>
    <cellStyle name="_Формы 2 уровня(баз)СД" xfId="859"/>
    <cellStyle name="_Формы 2 уровня_Сталь НК_base" xfId="860"/>
    <cellStyle name="_Формы ДИТ" xfId="861"/>
    <cellStyle name="_Формы для бюджета 2007 г. НТМК-Энерго ок (1)" xfId="862"/>
    <cellStyle name="_Формы по ОВИ (пример НТМК)" xfId="863"/>
    <cellStyle name="_Формы пр. расходы СБЫТ Денисова отправлено в УК" xfId="864"/>
    <cellStyle name="_Формы управл. отчётности" xfId="865"/>
    <cellStyle name="_Формы энерго СВОД НТМК-Энерго, ЕвразЭк, ЗСТЭЦ" xfId="866"/>
    <cellStyle name="_формы_9, 13" xfId="867"/>
    <cellStyle name="_Цены на сырье 2008 (15 10 07)" xfId="868"/>
    <cellStyle name="_Цены на сырье вспом.мат." xfId="869"/>
    <cellStyle name="_Шаблон по профилю_НТМК_06.факт_RUB" xfId="870"/>
    <cellStyle name="_Шаблон по профилю_НТМК_май_отправка" xfId="871"/>
    <cellStyle name="_ЭСПЦ свод (1)" xfId="872"/>
    <cellStyle name="_январь" xfId="873"/>
    <cellStyle name="_янв-май 2006" xfId="874"/>
    <cellStyle name="”€ќђќ‘ћ‚›‰" xfId="875"/>
    <cellStyle name="”€љ‘€ђћ‚ђќќ›‰" xfId="876"/>
    <cellStyle name="”ќђќ‘ћ‚›‰" xfId="877"/>
    <cellStyle name="”љ‘ђћ‚ђќќ›‰" xfId="878"/>
    <cellStyle name="„…ќ…†ќ›‰" xfId="879"/>
    <cellStyle name="„ђ’ђ" xfId="880"/>
    <cellStyle name="€’ћѓћ‚›‰" xfId="881"/>
    <cellStyle name="‡ђѓћ‹ћ‚ћљ1" xfId="882"/>
    <cellStyle name="‡ђѓћ‹ћ‚ћљ2" xfId="883"/>
    <cellStyle name="’ћѓћ‚›‰" xfId="884"/>
    <cellStyle name="1000" xfId="885"/>
    <cellStyle name="1Outputbox1" xfId="886"/>
    <cellStyle name="1Outputbox1 2" xfId="887"/>
    <cellStyle name="1Outputbox1 2 2" xfId="888"/>
    <cellStyle name="1Outputbox1 2 2 2" xfId="889"/>
    <cellStyle name="1Outputbox1 2 3" xfId="890"/>
    <cellStyle name="1Outputbox1 3" xfId="891"/>
    <cellStyle name="1Outputbox1 3 2" xfId="892"/>
    <cellStyle name="1Outputbox1 3 2 2" xfId="893"/>
    <cellStyle name="1Outputbox1 3 3" xfId="894"/>
    <cellStyle name="1Outputbox1 3 4" xfId="895"/>
    <cellStyle name="1Outputbox1 4" xfId="896"/>
    <cellStyle name="1Outputbox1 4 2" xfId="897"/>
    <cellStyle name="1Outputbox1 5" xfId="898"/>
    <cellStyle name="1Outputbox2" xfId="899"/>
    <cellStyle name="1Outputheader" xfId="900"/>
    <cellStyle name="1Outputheader 2" xfId="901"/>
    <cellStyle name="1Outputheader 2 2" xfId="902"/>
    <cellStyle name="1Outputheader 2 2 2" xfId="903"/>
    <cellStyle name="1Outputheader 2 3" xfId="904"/>
    <cellStyle name="1Outputheader 3" xfId="905"/>
    <cellStyle name="1Outputheader 3 2" xfId="906"/>
    <cellStyle name="1Outputheader 3 2 2" xfId="907"/>
    <cellStyle name="1Outputheader 3 3" xfId="908"/>
    <cellStyle name="1Outputheader 3 4" xfId="909"/>
    <cellStyle name="1Outputheader 4" xfId="910"/>
    <cellStyle name="1Outputheader 4 2" xfId="911"/>
    <cellStyle name="1Outputheader 5" xfId="912"/>
    <cellStyle name="1Outputheader2" xfId="913"/>
    <cellStyle name="1Outputsubtitle" xfId="914"/>
    <cellStyle name="1Outputtitle" xfId="915"/>
    <cellStyle name="1Profileheader" xfId="916"/>
    <cellStyle name="1Profilelowerbox" xfId="917"/>
    <cellStyle name="1Profilesubheader" xfId="918"/>
    <cellStyle name="1Profilesubheader 2" xfId="919"/>
    <cellStyle name="1Profilesubheader 2 2" xfId="920"/>
    <cellStyle name="1Profiletitle" xfId="921"/>
    <cellStyle name="1Profiletopbox" xfId="922"/>
    <cellStyle name="20% - Accent1" xfId="923"/>
    <cellStyle name="20% - Accent1 2" xfId="924"/>
    <cellStyle name="20% - Accent2" xfId="925"/>
    <cellStyle name="20% - Accent2 2" xfId="926"/>
    <cellStyle name="20% - Accent3" xfId="927"/>
    <cellStyle name="20% - Accent3 2" xfId="928"/>
    <cellStyle name="20% - Accent4" xfId="929"/>
    <cellStyle name="20% - Accent4 2" xfId="930"/>
    <cellStyle name="20% - Accent5" xfId="931"/>
    <cellStyle name="20% - Accent5 2" xfId="932"/>
    <cellStyle name="20% - Accent6" xfId="933"/>
    <cellStyle name="20% - Accent6 2" xfId="934"/>
    <cellStyle name="20% — акцент1 2" xfId="935"/>
    <cellStyle name="20% — акцент2 2" xfId="936"/>
    <cellStyle name="20% — акцент3 2" xfId="938"/>
    <cellStyle name="20% — акцент3 3" xfId="937"/>
    <cellStyle name="20% — акцент4 2" xfId="939"/>
    <cellStyle name="20% - Акцент5 2" xfId="941"/>
    <cellStyle name="20% — акцент5 2" xfId="942"/>
    <cellStyle name="20% - Акцент5 2 2" xfId="943"/>
    <cellStyle name="20% — акцент5 2 2" xfId="944"/>
    <cellStyle name="20% - Акцент5 2 2 2" xfId="945"/>
    <cellStyle name="20% - Акцент5 2 2 3" xfId="946"/>
    <cellStyle name="20% - Акцент5 2 2 4" xfId="947"/>
    <cellStyle name="20% - Акцент5 2 3" xfId="948"/>
    <cellStyle name="20% — акцент5 2 3" xfId="949"/>
    <cellStyle name="20% - Акцент5 2 4" xfId="950"/>
    <cellStyle name="20% — акцент5 2 4" xfId="951"/>
    <cellStyle name="20% - Акцент5 2 5" xfId="952"/>
    <cellStyle name="20% - Акцент5 3" xfId="953"/>
    <cellStyle name="20% — акцент5 3" xfId="940"/>
    <cellStyle name="20% - Акцент5 3 2" xfId="954"/>
    <cellStyle name="20% - Акцент5 3 3" xfId="955"/>
    <cellStyle name="20% — акцент6 2" xfId="956"/>
    <cellStyle name="40% - Accent1" xfId="957"/>
    <cellStyle name="40% - Accent1 2" xfId="958"/>
    <cellStyle name="40% - Accent2" xfId="959"/>
    <cellStyle name="40% - Accent2 2" xfId="960"/>
    <cellStyle name="40% - Accent3" xfId="961"/>
    <cellStyle name="40% - Accent3 2" xfId="962"/>
    <cellStyle name="40% - Accent4" xfId="963"/>
    <cellStyle name="40% - Accent4 2" xfId="964"/>
    <cellStyle name="40% - Accent5" xfId="965"/>
    <cellStyle name="40% - Accent5 2" xfId="966"/>
    <cellStyle name="40% - Accent6" xfId="967"/>
    <cellStyle name="40% - Accent6 2" xfId="968"/>
    <cellStyle name="40% — акцент1 2" xfId="969"/>
    <cellStyle name="40% — акцент2 2" xfId="970"/>
    <cellStyle name="40% — акцент3 2" xfId="971"/>
    <cellStyle name="40% — акцент4 2" xfId="972"/>
    <cellStyle name="40% — акцент5 2" xfId="973"/>
    <cellStyle name="40% — акцент6 2" xfId="974"/>
    <cellStyle name="60% - Accent1" xfId="975"/>
    <cellStyle name="60% - Accent1 2" xfId="976"/>
    <cellStyle name="60% - Accent2" xfId="977"/>
    <cellStyle name="60% - Accent2 2" xfId="978"/>
    <cellStyle name="60% - Accent3" xfId="979"/>
    <cellStyle name="60% - Accent3 2" xfId="980"/>
    <cellStyle name="60% - Accent4" xfId="981"/>
    <cellStyle name="60% - Accent4 2" xfId="982"/>
    <cellStyle name="60% - Accent5" xfId="983"/>
    <cellStyle name="60% - Accent5 2" xfId="984"/>
    <cellStyle name="60% - Accent6" xfId="985"/>
    <cellStyle name="60% - Accent6 2" xfId="986"/>
    <cellStyle name="60% — акцент1 2" xfId="987"/>
    <cellStyle name="60% — акцент2 2" xfId="988"/>
    <cellStyle name="60% — акцент3 2" xfId="989"/>
    <cellStyle name="60% — акцент4 2" xfId="990"/>
    <cellStyle name="60% — акцент5 2" xfId="991"/>
    <cellStyle name="60% — акцент6 2" xfId="992"/>
    <cellStyle name="8pt" xfId="993"/>
    <cellStyle name="Aaia?iue [0]_vaqduGfTSN7qyUJNWHRlcWo3H" xfId="994"/>
    <cellStyle name="Aaia?iue_vaqduGfTSN7qyUJNWHRlcWo3H" xfId="995"/>
    <cellStyle name="Äåíåæíûé [0]_vaqduGfTSN7qyUJNWHRlcWo3H" xfId="996"/>
    <cellStyle name="Äåíåæíûé_vaqduGfTSN7qyUJNWHRlcWo3H" xfId="997"/>
    <cellStyle name="Accent1" xfId="998"/>
    <cellStyle name="Accent1 2" xfId="999"/>
    <cellStyle name="Accent2" xfId="1000"/>
    <cellStyle name="Accent2 2" xfId="1001"/>
    <cellStyle name="Accent3" xfId="1002"/>
    <cellStyle name="Accent3 2" xfId="1003"/>
    <cellStyle name="Accent4" xfId="1004"/>
    <cellStyle name="Accent4 2" xfId="1005"/>
    <cellStyle name="Accent5" xfId="1006"/>
    <cellStyle name="Accent5 2" xfId="1007"/>
    <cellStyle name="Accent6" xfId="1008"/>
    <cellStyle name="Accent6 2" xfId="1009"/>
    <cellStyle name="acct" xfId="1010"/>
    <cellStyle name="AeE­ [0]_?A°??µAoC?" xfId="1011"/>
    <cellStyle name="AeE­_?A°??µAoC?" xfId="1012"/>
    <cellStyle name="Aeia?nnueea" xfId="1013"/>
    <cellStyle name="AFE" xfId="1014"/>
    <cellStyle name="Arial 10" xfId="1015"/>
    <cellStyle name="Arial 12" xfId="1016"/>
    <cellStyle name="b" xfId="1017"/>
    <cellStyle name="Back Cell" xfId="1018"/>
    <cellStyle name="Bad" xfId="1019"/>
    <cellStyle name="Bad 2" xfId="1020"/>
    <cellStyle name="Balance" xfId="1021"/>
    <cellStyle name="BalanceBold" xfId="1022"/>
    <cellStyle name="BLACK" xfId="1023"/>
    <cellStyle name="Blue" xfId="1024"/>
    <cellStyle name="Blue Heading" xfId="1025"/>
    <cellStyle name="Body" xfId="1026"/>
    <cellStyle name="Border Heavy" xfId="1027"/>
    <cellStyle name="Border Thin" xfId="1028"/>
    <cellStyle name="British Pound" xfId="1029"/>
    <cellStyle name="C?AO_?A°??µAoC?" xfId="1030"/>
    <cellStyle name="Calc Currency (0)" xfId="1031"/>
    <cellStyle name="Calculation" xfId="1032"/>
    <cellStyle name="Calculation 2" xfId="1033"/>
    <cellStyle name="Calculation 2 2" xfId="1034"/>
    <cellStyle name="Calculation 2 2 2" xfId="1035"/>
    <cellStyle name="Calculation 2 2 3" xfId="1036"/>
    <cellStyle name="Calculation 2 3" xfId="1037"/>
    <cellStyle name="Calculation 2 4" xfId="1038"/>
    <cellStyle name="Calculation 3" xfId="1039"/>
    <cellStyle name="Calculation 3 2" xfId="1040"/>
    <cellStyle name="Calculation 3 3" xfId="1041"/>
    <cellStyle name="Calculation 4" xfId="1042"/>
    <cellStyle name="Calculation 5" xfId="1043"/>
    <cellStyle name="čárky [0]_09-him-nim" xfId="1044"/>
    <cellStyle name="čárky_Additional monthly reporting VS_Sales -  forecast III.Q  actual may 2006" xfId="1045"/>
    <cellStyle name="čáry" xfId="1046"/>
    <cellStyle name="Case" xfId="1047"/>
    <cellStyle name="Center Across" xfId="1048"/>
    <cellStyle name="Center Across 2" xfId="1049"/>
    <cellStyle name="Center Across 2 2" xfId="1050"/>
    <cellStyle name="Check" xfId="1051"/>
    <cellStyle name="Check Cell" xfId="1052"/>
    <cellStyle name="Check Cell 2" xfId="1053"/>
    <cellStyle name="Check_10.ЖДЦ Себестоимость октябрь 2009г" xfId="1054"/>
    <cellStyle name="čiarky [0]_SPT_Telecom" xfId="1055"/>
    <cellStyle name="čiarky_SPT_Telecom" xfId="1056"/>
    <cellStyle name="Column Heading" xfId="1057"/>
    <cellStyle name="Column_Title" xfId="1058"/>
    <cellStyle name="Comma [0]_Bdgt99D09_04Dep" xfId="1059"/>
    <cellStyle name="Comma [1]" xfId="1060"/>
    <cellStyle name="Comma 0" xfId="1061"/>
    <cellStyle name="Comma 0*" xfId="1062"/>
    <cellStyle name="Comma 2" xfId="1063"/>
    <cellStyle name="Comma_AR 19.11. for sales" xfId="1064"/>
    <cellStyle name="Comma0" xfId="1065"/>
    <cellStyle name="Currency [0]_Bdgt99D09_04Dep" xfId="1066"/>
    <cellStyle name="Currency [1]" xfId="1067"/>
    <cellStyle name="Currency 0" xfId="1068"/>
    <cellStyle name="Currency 2" xfId="1069"/>
    <cellStyle name="Currency_Bdgt99D09_04Dep" xfId="1070"/>
    <cellStyle name="Currency0" xfId="1071"/>
    <cellStyle name="Data" xfId="1072"/>
    <cellStyle name="DataBold" xfId="1073"/>
    <cellStyle name="Date" xfId="1074"/>
    <cellStyle name="Date Aligned" xfId="1075"/>
    <cellStyle name="Date_07.12.2005  КЭШ и баланс " xfId="1076"/>
    <cellStyle name="datum" xfId="1077"/>
    <cellStyle name="Dec_0" xfId="1078"/>
    <cellStyle name="depart" xfId="1079"/>
    <cellStyle name="Deviant" xfId="1080"/>
    <cellStyle name="Dollars" xfId="1081"/>
    <cellStyle name="Dotted Line" xfId="1082"/>
    <cellStyle name="Double Accounting" xfId="1083"/>
    <cellStyle name="Dziesiêtny [0]_1" xfId="1084"/>
    <cellStyle name="Dziesiêtny_1" xfId="1085"/>
    <cellStyle name="E&amp;Y House" xfId="1086"/>
    <cellStyle name="eárky [0]_1.LIST" xfId="1087"/>
    <cellStyle name="eárky_1.LIST" xfId="1088"/>
    <cellStyle name="Euro" xfId="1089"/>
    <cellStyle name="EVRAZCaption" xfId="1090"/>
    <cellStyle name="EVRAZCaption 2" xfId="1091"/>
    <cellStyle name="EVRAZCaption 2 2" xfId="1092"/>
    <cellStyle name="EVRAZCaption 2 2 2" xfId="1093"/>
    <cellStyle name="EVRAZCaption 2 3" xfId="1094"/>
    <cellStyle name="EVRAZCaption 3" xfId="1095"/>
    <cellStyle name="EVRAZCaption 3 2" xfId="1096"/>
    <cellStyle name="EVRAZCaption 4" xfId="1097"/>
    <cellStyle name="EVRAZCaption0" xfId="1098"/>
    <cellStyle name="EVRAZCfgHeader" xfId="1099"/>
    <cellStyle name="EVRAZCfgParameter" xfId="1100"/>
    <cellStyle name="EVRAZColumnNumber" xfId="1101"/>
    <cellStyle name="EVRAZReportSubtitle" xfId="1102"/>
    <cellStyle name="EVRAZReportTitle" xfId="1103"/>
    <cellStyle name="Excel Built-in Normal_форма чистая БДДС" xfId="1104"/>
    <cellStyle name="Explanatory Text" xfId="1105"/>
    <cellStyle name="Explanatory Text 2" xfId="1106"/>
    <cellStyle name="Ezres [0]_Document" xfId="1107"/>
    <cellStyle name="Ezres_Document" xfId="1108"/>
    <cellStyle name="F2" xfId="1109"/>
    <cellStyle name="F3" xfId="1110"/>
    <cellStyle name="F4" xfId="1111"/>
    <cellStyle name="F5" xfId="1112"/>
    <cellStyle name="F6" xfId="1113"/>
    <cellStyle name="F7" xfId="1114"/>
    <cellStyle name="F8" xfId="1115"/>
    <cellStyle name="Factor" xfId="1116"/>
    <cellStyle name="Fixed" xfId="1117"/>
    <cellStyle name="fon0" xfId="1118"/>
    <cellStyle name="fon1" xfId="1119"/>
    <cellStyle name="fon2" xfId="1120"/>
    <cellStyle name="fon3" xfId="1121"/>
    <cellStyle name="footer" xfId="1122"/>
    <cellStyle name="Footnote" xfId="1123"/>
    <cellStyle name="From" xfId="1124"/>
    <cellStyle name="Good" xfId="1125"/>
    <cellStyle name="Good 2" xfId="1126"/>
    <cellStyle name="Green" xfId="1127"/>
    <cellStyle name="Green 2" xfId="1128"/>
    <cellStyle name="Green 3" xfId="1129"/>
    <cellStyle name="Green 3 2" xfId="1130"/>
    <cellStyle name="Green 4" xfId="1131"/>
    <cellStyle name="Grey" xfId="1132"/>
    <cellStyle name="H 2" xfId="1133"/>
    <cellStyle name="Hard Percent" xfId="1134"/>
    <cellStyle name="Header" xfId="1135"/>
    <cellStyle name="Header1" xfId="1136"/>
    <cellStyle name="Header2" xfId="1137"/>
    <cellStyle name="Header2 2" xfId="1138"/>
    <cellStyle name="Header2 2 2" xfId="1139"/>
    <cellStyle name="Header2 2 2 2" xfId="1140"/>
    <cellStyle name="Header2 2 3" xfId="1141"/>
    <cellStyle name="Header2 2 4" xfId="1142"/>
    <cellStyle name="Header2 3" xfId="1143"/>
    <cellStyle name="Header2 3 2" xfId="1144"/>
    <cellStyle name="Header2 3 2 2" xfId="1145"/>
    <cellStyle name="Header2 3 3" xfId="1146"/>
    <cellStyle name="Header2 3 4" xfId="1147"/>
    <cellStyle name="Header2 4" xfId="1148"/>
    <cellStyle name="Header2 4 2" xfId="1149"/>
    <cellStyle name="Header2 5" xfId="1150"/>
    <cellStyle name="heading" xfId="1151"/>
    <cellStyle name="Heading 1" xfId="1152"/>
    <cellStyle name="Heading 1 2" xfId="1153"/>
    <cellStyle name="Heading 2" xfId="1154"/>
    <cellStyle name="Heading 2 2" xfId="1155"/>
    <cellStyle name="Heading 3" xfId="1156"/>
    <cellStyle name="Heading 3 2" xfId="1157"/>
    <cellStyle name="Heading 4" xfId="1158"/>
    <cellStyle name="Heading 4 2" xfId="1159"/>
    <cellStyle name="heading_1-v 200.4" xfId="1160"/>
    <cellStyle name="HEADING1" xfId="1161"/>
    <cellStyle name="HEADING2" xfId="1162"/>
    <cellStyle name="HeadingS" xfId="1163"/>
    <cellStyle name="Headline I" xfId="1164"/>
    <cellStyle name="Headline II" xfId="1165"/>
    <cellStyle name="Headline III" xfId="1166"/>
    <cellStyle name="Hide" xfId="1167"/>
    <cellStyle name="Iau?iue_o10-n" xfId="1168"/>
    <cellStyle name="Îáû÷íûé_vaqduGfTSN7qyUJNWHRlcWo3H" xfId="1169"/>
    <cellStyle name="Input" xfId="1170"/>
    <cellStyle name="Input [yellow]" xfId="1171"/>
    <cellStyle name="Input 10" xfId="1172"/>
    <cellStyle name="Input 10 2" xfId="1173"/>
    <cellStyle name="Input 10 3" xfId="1174"/>
    <cellStyle name="Input 11" xfId="1175"/>
    <cellStyle name="Input 12" xfId="1176"/>
    <cellStyle name="Input 2" xfId="1177"/>
    <cellStyle name="Input 2 2" xfId="1178"/>
    <cellStyle name="Input 2 2 2" xfId="1179"/>
    <cellStyle name="Input 2 2 3" xfId="1180"/>
    <cellStyle name="Input 2 3" xfId="1181"/>
    <cellStyle name="Input 2 4" xfId="1182"/>
    <cellStyle name="Input 3" xfId="1183"/>
    <cellStyle name="Input 3 2" xfId="1184"/>
    <cellStyle name="Input 3 3" xfId="1185"/>
    <cellStyle name="Input 4" xfId="1186"/>
    <cellStyle name="Input 4 2" xfId="1187"/>
    <cellStyle name="Input 4 3" xfId="1188"/>
    <cellStyle name="Input 5" xfId="1189"/>
    <cellStyle name="Input 5 2" xfId="1190"/>
    <cellStyle name="Input 5 3" xfId="1191"/>
    <cellStyle name="Input 6" xfId="1192"/>
    <cellStyle name="Input 6 2" xfId="1193"/>
    <cellStyle name="Input 6 3" xfId="1194"/>
    <cellStyle name="Input 7" xfId="1195"/>
    <cellStyle name="Input 7 2" xfId="1196"/>
    <cellStyle name="Input 7 3" xfId="1197"/>
    <cellStyle name="Input 8" xfId="1198"/>
    <cellStyle name="Input 8 2" xfId="1199"/>
    <cellStyle name="Input 8 3" xfId="1200"/>
    <cellStyle name="Input 9" xfId="1201"/>
    <cellStyle name="Input 9 2" xfId="1202"/>
    <cellStyle name="Input 9 3" xfId="1203"/>
    <cellStyle name="Input_10.ЖДЦ Себестоимость октябрь 2009г" xfId="1204"/>
    <cellStyle name="Ioe?uaaaoayny aeia?nnueea" xfId="1205"/>
    <cellStyle name="ISO" xfId="1206"/>
    <cellStyle name="Komma [0]_Arcen" xfId="1207"/>
    <cellStyle name="Komma_Arcen" xfId="1208"/>
    <cellStyle name="Linked Cell" xfId="1209"/>
    <cellStyle name="Linked Cell 2" xfId="1210"/>
    <cellStyle name="List" xfId="1211"/>
    <cellStyle name="meny_SPT_Telecom" xfId="1212"/>
    <cellStyle name="Milliers [0]_BUDGET" xfId="1213"/>
    <cellStyle name="Milliers_BUDGET" xfId="1214"/>
    <cellStyle name="miny_1.LIST" xfId="1215"/>
    <cellStyle name="Mon?taire [0]_BUDGET" xfId="1216"/>
    <cellStyle name="Mon?taire_BUDGET" xfId="1217"/>
    <cellStyle name="Monétaire [0]_BUDGET" xfId="1218"/>
    <cellStyle name="Monétaire_BUDGET" xfId="1219"/>
    <cellStyle name="Multiple" xfId="1220"/>
    <cellStyle name="Multiple [0]" xfId="1221"/>
    <cellStyle name="Multiple [1]" xfId="1222"/>
    <cellStyle name="Multiple_1 Dec" xfId="1223"/>
    <cellStyle name="Neutral" xfId="1224"/>
    <cellStyle name="Neutral 2" xfId="1225"/>
    <cellStyle name="no dec" xfId="1226"/>
    <cellStyle name="Norm?l_1." xfId="1227"/>
    <cellStyle name="Normal - Style1" xfId="1228"/>
    <cellStyle name="Normal 2" xfId="1229"/>
    <cellStyle name="Normal 2 2" xfId="1230"/>
    <cellStyle name="Normal 2 2 2" xfId="1231"/>
    <cellStyle name="Normal 2 2 2 2" xfId="1232"/>
    <cellStyle name="Normal 2 2 2 2 2" xfId="1233"/>
    <cellStyle name="Normal 2 2 2 3" xfId="1234"/>
    <cellStyle name="Normal 2 2 2 4" xfId="1235"/>
    <cellStyle name="Normal 2 2 3" xfId="1236"/>
    <cellStyle name="Normal 2 2 3 2" xfId="1237"/>
    <cellStyle name="Normal 2 2 4" xfId="1238"/>
    <cellStyle name="Normal 2 2 5" xfId="1239"/>
    <cellStyle name="Normal 2 3" xfId="1240"/>
    <cellStyle name="Normal 2 3 2" xfId="1241"/>
    <cellStyle name="Normal 2 3 2 2" xfId="1242"/>
    <cellStyle name="Normal 2 3 3" xfId="1243"/>
    <cellStyle name="Normal 2 3 4" xfId="1244"/>
    <cellStyle name="Normal 2 4" xfId="1245"/>
    <cellStyle name="Normal 2 4 2" xfId="1246"/>
    <cellStyle name="Normal 2 5" xfId="1247"/>
    <cellStyle name="Normal_!RRINVEN" xfId="1248"/>
    <cellStyle name="Normál_1." xfId="1249"/>
    <cellStyle name="Normal_15. Административные расходы" xfId="1250"/>
    <cellStyle name="Normál_VERZIOK" xfId="1251"/>
    <cellStyle name="Normal_wp-AP-NTMK-6m2007_reviewed" xfId="1252"/>
    <cellStyle name="Normale_Informe-CCC-Mensual-Abril" xfId="1253"/>
    <cellStyle name="NormalGB" xfId="1254"/>
    <cellStyle name="normálne_SPT_Telecom" xfId="1255"/>
    <cellStyle name="normální_1-6-2006 - TPT - actual" xfId="1256"/>
    <cellStyle name="Normalny_0" xfId="1257"/>
    <cellStyle name="Note" xfId="1258"/>
    <cellStyle name="Note 2" xfId="1259"/>
    <cellStyle name="Note 2 2" xfId="1260"/>
    <cellStyle name="Note 2 2 2" xfId="1261"/>
    <cellStyle name="Note 2 2 3" xfId="1262"/>
    <cellStyle name="Note 2 3" xfId="1263"/>
    <cellStyle name="Note 2 4" xfId="1264"/>
    <cellStyle name="Note 3" xfId="1265"/>
    <cellStyle name="Note 4" xfId="1266"/>
    <cellStyle name="Output" xfId="1267"/>
    <cellStyle name="Output 2" xfId="1268"/>
    <cellStyle name="Output 2 2" xfId="1269"/>
    <cellStyle name="Output 2 2 2" xfId="1270"/>
    <cellStyle name="Output 2 2 3" xfId="1271"/>
    <cellStyle name="Output 2 3" xfId="1272"/>
    <cellStyle name="Output 2 4" xfId="1273"/>
    <cellStyle name="Output 3" xfId="1274"/>
    <cellStyle name="Output 4" xfId="1275"/>
    <cellStyle name="Output Amounts" xfId="1276"/>
    <cellStyle name="Output Column Headings" xfId="1277"/>
    <cellStyle name="Output Line Items" xfId="1278"/>
    <cellStyle name="Output Report Heading" xfId="1279"/>
    <cellStyle name="Output Report Title" xfId="1280"/>
    <cellStyle name="Outputtitle" xfId="1281"/>
    <cellStyle name="P?nznem [0]_Document" xfId="1282"/>
    <cellStyle name="P?nznem_Document" xfId="1283"/>
    <cellStyle name="Paaotsikko" xfId="1284"/>
    <cellStyle name="Page Number" xfId="1285"/>
    <cellStyle name="PageSubtitle" xfId="1286"/>
    <cellStyle name="Pénznem [0]_Document" xfId="1287"/>
    <cellStyle name="Pénznem_Document" xfId="1288"/>
    <cellStyle name="Percent [0]" xfId="1289"/>
    <cellStyle name="Percent [1]" xfId="1290"/>
    <cellStyle name="Percent [2]" xfId="1291"/>
    <cellStyle name="PillarData" xfId="1292"/>
    <cellStyle name="PillarHeading" xfId="1293"/>
    <cellStyle name="PillarText" xfId="1294"/>
    <cellStyle name="PillarTotal" xfId="1295"/>
    <cellStyle name="prochrek" xfId="1296"/>
    <cellStyle name="Product" xfId="1297"/>
    <cellStyle name="Pддotsikko" xfId="1298"/>
    <cellStyle name="Red" xfId="1299"/>
    <cellStyle name="Results % 3 dp" xfId="1300"/>
    <cellStyle name="Results 3 dp" xfId="1301"/>
    <cellStyle name="Salomon Logo" xfId="1302"/>
    <cellStyle name="Salomon Logo 2" xfId="1303"/>
    <cellStyle name="SAPBEXaggData" xfId="1304"/>
    <cellStyle name="SAPBEXaggData 2" xfId="1305"/>
    <cellStyle name="SAPBEXaggData 3" xfId="1306"/>
    <cellStyle name="SAPBEXaggData 3 2" xfId="1307"/>
    <cellStyle name="SAPBEXaggData 3 3" xfId="1308"/>
    <cellStyle name="SAPBEXaggData 4" xfId="1309"/>
    <cellStyle name="SAPBEXaggData 5" xfId="1310"/>
    <cellStyle name="SAPBEXaggData_ЗСМК ММД 03.2011 план - для рассылки" xfId="1311"/>
    <cellStyle name="SAPBEXaggDataEmph" xfId="1312"/>
    <cellStyle name="SAPBEXaggDataEmph 2" xfId="1313"/>
    <cellStyle name="SAPBEXaggDataEmph 2 2" xfId="1314"/>
    <cellStyle name="SAPBEXaggDataEmph 2 3" xfId="1315"/>
    <cellStyle name="SAPBEXaggDataEmph 3" xfId="1316"/>
    <cellStyle name="SAPBEXaggDataEmph 4" xfId="1317"/>
    <cellStyle name="SAPBEXaggItem" xfId="1318"/>
    <cellStyle name="SAPBEXaggItem 2" xfId="1319"/>
    <cellStyle name="SAPBEXaggItem 3" xfId="1320"/>
    <cellStyle name="SAPBEXaggItem 3 2" xfId="1321"/>
    <cellStyle name="SAPBEXaggItem 3 3" xfId="1322"/>
    <cellStyle name="SAPBEXaggItem 4" xfId="1323"/>
    <cellStyle name="SAPBEXaggItem 5" xfId="1324"/>
    <cellStyle name="SAPBEXaggItem_ЗСМК ММД 03.2011 план - для рассылки" xfId="1325"/>
    <cellStyle name="SAPBEXaggItemX" xfId="1326"/>
    <cellStyle name="SAPBEXaggItemX 2" xfId="1327"/>
    <cellStyle name="SAPBEXaggItemX 2 2" xfId="1328"/>
    <cellStyle name="SAPBEXaggItemX 2 3" xfId="1329"/>
    <cellStyle name="SAPBEXaggItemX 3" xfId="1330"/>
    <cellStyle name="SAPBEXaggItemX 4" xfId="1331"/>
    <cellStyle name="SAPBEXchaText" xfId="1332"/>
    <cellStyle name="SAPBEXchaText 2" xfId="1333"/>
    <cellStyle name="SAPBEXchaText 2 2" xfId="1334"/>
    <cellStyle name="SAPBEXchaText_ЗСМК ММД 03.2011 план - для рассылки" xfId="1335"/>
    <cellStyle name="SAPBEXexcBad7" xfId="1336"/>
    <cellStyle name="SAPBEXexcBad7 2" xfId="1337"/>
    <cellStyle name="SAPBEXexcBad7 2 2" xfId="1338"/>
    <cellStyle name="SAPBEXexcBad7 2 3" xfId="1339"/>
    <cellStyle name="SAPBEXexcBad7 3" xfId="1340"/>
    <cellStyle name="SAPBEXexcBad7 4" xfId="1341"/>
    <cellStyle name="SAPBEXexcBad8" xfId="1342"/>
    <cellStyle name="SAPBEXexcBad8 2" xfId="1343"/>
    <cellStyle name="SAPBEXexcBad8 2 2" xfId="1344"/>
    <cellStyle name="SAPBEXexcBad8 2 3" xfId="1345"/>
    <cellStyle name="SAPBEXexcBad8 3" xfId="1346"/>
    <cellStyle name="SAPBEXexcBad8 4" xfId="1347"/>
    <cellStyle name="SAPBEXexcBad9" xfId="1348"/>
    <cellStyle name="SAPBEXexcBad9 2" xfId="1349"/>
    <cellStyle name="SAPBEXexcBad9 2 2" xfId="1350"/>
    <cellStyle name="SAPBEXexcBad9 2 3" xfId="1351"/>
    <cellStyle name="SAPBEXexcBad9 3" xfId="1352"/>
    <cellStyle name="SAPBEXexcBad9 4" xfId="1353"/>
    <cellStyle name="SAPBEXexcCritical4" xfId="1354"/>
    <cellStyle name="SAPBEXexcCritical4 2" xfId="1355"/>
    <cellStyle name="SAPBEXexcCritical4 2 2" xfId="1356"/>
    <cellStyle name="SAPBEXexcCritical4 2 3" xfId="1357"/>
    <cellStyle name="SAPBEXexcCritical4 3" xfId="1358"/>
    <cellStyle name="SAPBEXexcCritical4 4" xfId="1359"/>
    <cellStyle name="SAPBEXexcCritical5" xfId="1360"/>
    <cellStyle name="SAPBEXexcCritical5 2" xfId="1361"/>
    <cellStyle name="SAPBEXexcCritical5 2 2" xfId="1362"/>
    <cellStyle name="SAPBEXexcCritical5 2 3" xfId="1363"/>
    <cellStyle name="SAPBEXexcCritical5 3" xfId="1364"/>
    <cellStyle name="SAPBEXexcCritical5 4" xfId="1365"/>
    <cellStyle name="SAPBEXexcCritical6" xfId="1366"/>
    <cellStyle name="SAPBEXexcCritical6 2" xfId="1367"/>
    <cellStyle name="SAPBEXexcCritical6 2 2" xfId="1368"/>
    <cellStyle name="SAPBEXexcCritical6 2 3" xfId="1369"/>
    <cellStyle name="SAPBEXexcCritical6 3" xfId="1370"/>
    <cellStyle name="SAPBEXexcCritical6 4" xfId="1371"/>
    <cellStyle name="SAPBEXexcGood1" xfId="1372"/>
    <cellStyle name="SAPBEXexcGood1 2" xfId="1373"/>
    <cellStyle name="SAPBEXexcGood1 2 2" xfId="1374"/>
    <cellStyle name="SAPBEXexcGood1 2 3" xfId="1375"/>
    <cellStyle name="SAPBEXexcGood1 3" xfId="1376"/>
    <cellStyle name="SAPBEXexcGood1 4" xfId="1377"/>
    <cellStyle name="SAPBEXexcGood2" xfId="1378"/>
    <cellStyle name="SAPBEXexcGood2 2" xfId="1379"/>
    <cellStyle name="SAPBEXexcGood2 2 2" xfId="1380"/>
    <cellStyle name="SAPBEXexcGood2 2 3" xfId="1381"/>
    <cellStyle name="SAPBEXexcGood2 3" xfId="1382"/>
    <cellStyle name="SAPBEXexcGood2 4" xfId="1383"/>
    <cellStyle name="SAPBEXexcGood3" xfId="1384"/>
    <cellStyle name="SAPBEXexcGood3 2" xfId="1385"/>
    <cellStyle name="SAPBEXexcGood3 2 2" xfId="1386"/>
    <cellStyle name="SAPBEXexcGood3 2 3" xfId="1387"/>
    <cellStyle name="SAPBEXexcGood3 3" xfId="1388"/>
    <cellStyle name="SAPBEXexcGood3 4" xfId="1389"/>
    <cellStyle name="SAPBEXfilterDrill" xfId="1390"/>
    <cellStyle name="SAPBEXfilterDrill 2" xfId="1391"/>
    <cellStyle name="SAPBEXfilterDrill 2 2" xfId="1392"/>
    <cellStyle name="SAPBEXfilterDrill 2 2 2" xfId="1393"/>
    <cellStyle name="SAPBEXfilterDrill 2 2 3" xfId="1394"/>
    <cellStyle name="SAPBEXfilterDrill 2 3" xfId="1395"/>
    <cellStyle name="SAPBEXfilterDrill 2 4" xfId="1396"/>
    <cellStyle name="SAPBEXfilterDrill 3" xfId="1397"/>
    <cellStyle name="SAPBEXfilterDrill_ЗСМК ММД 03.2011 план - для рассылки" xfId="1398"/>
    <cellStyle name="SAPBEXfilterItem" xfId="1399"/>
    <cellStyle name="SAPBEXfilterItem 2" xfId="1400"/>
    <cellStyle name="SAPBEXfilterItem_ЗСМК ММД 03.2011 план - для рассылки" xfId="1401"/>
    <cellStyle name="SAPBEXfilterText" xfId="1402"/>
    <cellStyle name="SAPBEXformats" xfId="1403"/>
    <cellStyle name="SAPBEXformats 2" xfId="1404"/>
    <cellStyle name="SAPBEXformats 2 2" xfId="1405"/>
    <cellStyle name="SAPBEXformats 2 3" xfId="1406"/>
    <cellStyle name="SAPBEXformats 3" xfId="1407"/>
    <cellStyle name="SAPBEXformats 4" xfId="1408"/>
    <cellStyle name="SAPBEXheaderItem" xfId="1409"/>
    <cellStyle name="SAPBEXheaderItem 2" xfId="1410"/>
    <cellStyle name="SAPBEXheaderText" xfId="1411"/>
    <cellStyle name="SAPBEXheaderText 2" xfId="1412"/>
    <cellStyle name="SAPBEXheaderText 2 2" xfId="1413"/>
    <cellStyle name="SAPBEXheaderText 2 2 2" xfId="1414"/>
    <cellStyle name="SAPBEXheaderText 2 2 3" xfId="1415"/>
    <cellStyle name="SAPBEXheaderText 2 3" xfId="1416"/>
    <cellStyle name="SAPBEXheaderText 2 4" xfId="1417"/>
    <cellStyle name="SAPBEXheaderText_ЗСМК ММД 03.2011 план - для рассылки" xfId="1418"/>
    <cellStyle name="SAPBEXHLevel0" xfId="1419"/>
    <cellStyle name="SAPBEXHLevel0 2" xfId="1420"/>
    <cellStyle name="SAPBEXHLevel0 2 2" xfId="1421"/>
    <cellStyle name="SAPBEXHLevel0 2 3" xfId="1422"/>
    <cellStyle name="SAPBEXHLevel0 3" xfId="1423"/>
    <cellStyle name="SAPBEXHLevel0 4" xfId="1424"/>
    <cellStyle name="SAPBEXHLevel0X" xfId="1425"/>
    <cellStyle name="SAPBEXHLevel0X 2" xfId="1426"/>
    <cellStyle name="SAPBEXHLevel0X 2 2" xfId="1427"/>
    <cellStyle name="SAPBEXHLevel0X 3" xfId="1428"/>
    <cellStyle name="SAPBEXHLevel0X 3 2" xfId="1429"/>
    <cellStyle name="SAPBEXHLevel0X 3 3" xfId="1430"/>
    <cellStyle name="SAPBEXHLevel0X 4" xfId="1431"/>
    <cellStyle name="SAPBEXHLevel0X 5" xfId="1432"/>
    <cellStyle name="SAPBEXHLevel0X_ЗСМК ММД 02 2011 план" xfId="1433"/>
    <cellStyle name="SAPBEXHLevel1" xfId="1434"/>
    <cellStyle name="SAPBEXHLevel1 2" xfId="1435"/>
    <cellStyle name="SAPBEXHLevel1 2 2" xfId="1436"/>
    <cellStyle name="SAPBEXHLevel1 2 3" xfId="1437"/>
    <cellStyle name="SAPBEXHLevel1 3" xfId="1438"/>
    <cellStyle name="SAPBEXHLevel1 4" xfId="1439"/>
    <cellStyle name="SAPBEXHLevel1X" xfId="1440"/>
    <cellStyle name="SAPBEXHLevel1X 2" xfId="1441"/>
    <cellStyle name="SAPBEXHLevel1X 2 2" xfId="1442"/>
    <cellStyle name="SAPBEXHLevel1X 2 3" xfId="1443"/>
    <cellStyle name="SAPBEXHLevel1X 3" xfId="1444"/>
    <cellStyle name="SAPBEXHLevel1X 4" xfId="1445"/>
    <cellStyle name="SAPBEXHLevel2" xfId="1446"/>
    <cellStyle name="SAPBEXHLevel2 2" xfId="1447"/>
    <cellStyle name="SAPBEXHLevel2 2 2" xfId="1448"/>
    <cellStyle name="SAPBEXHLevel2 2 3" xfId="1449"/>
    <cellStyle name="SAPBEXHLevel2 3" xfId="1450"/>
    <cellStyle name="SAPBEXHLevel2 4" xfId="1451"/>
    <cellStyle name="SAPBEXHLevel2X" xfId="1452"/>
    <cellStyle name="SAPBEXHLevel2X 2" xfId="1453"/>
    <cellStyle name="SAPBEXHLevel2X 2 2" xfId="1454"/>
    <cellStyle name="SAPBEXHLevel2X 2 3" xfId="1455"/>
    <cellStyle name="SAPBEXHLevel2X 3" xfId="1456"/>
    <cellStyle name="SAPBEXHLevel2X 4" xfId="1457"/>
    <cellStyle name="SAPBEXHLevel3" xfId="1458"/>
    <cellStyle name="SAPBEXHLevel3 2" xfId="1459"/>
    <cellStyle name="SAPBEXHLevel3 2 2" xfId="1460"/>
    <cellStyle name="SAPBEXHLevel3 2 3" xfId="1461"/>
    <cellStyle name="SAPBEXHLevel3 3" xfId="1462"/>
    <cellStyle name="SAPBEXHLevel3 4" xfId="1463"/>
    <cellStyle name="SAPBEXHLevel3X" xfId="1464"/>
    <cellStyle name="SAPBEXHLevel3X 2" xfId="1465"/>
    <cellStyle name="SAPBEXHLevel3X 2 2" xfId="1466"/>
    <cellStyle name="SAPBEXHLevel3X 2 3" xfId="1467"/>
    <cellStyle name="SAPBEXHLevel3X 3" xfId="1468"/>
    <cellStyle name="SAPBEXHLevel3X 4" xfId="1469"/>
    <cellStyle name="SAPBEXresData" xfId="1470"/>
    <cellStyle name="SAPBEXresData 2" xfId="1471"/>
    <cellStyle name="SAPBEXresData 2 2" xfId="1472"/>
    <cellStyle name="SAPBEXresData 2 3" xfId="1473"/>
    <cellStyle name="SAPBEXresData 3" xfId="1474"/>
    <cellStyle name="SAPBEXresData 4" xfId="1475"/>
    <cellStyle name="SAPBEXresDataEmph" xfId="1476"/>
    <cellStyle name="SAPBEXresDataEmph 2" xfId="1477"/>
    <cellStyle name="SAPBEXresDataEmph 2 2" xfId="1478"/>
    <cellStyle name="SAPBEXresDataEmph 2 3" xfId="1479"/>
    <cellStyle name="SAPBEXresDataEmph 3" xfId="1480"/>
    <cellStyle name="SAPBEXresDataEmph 4" xfId="1481"/>
    <cellStyle name="SAPBEXresItem" xfId="1482"/>
    <cellStyle name="SAPBEXresItem 2" xfId="1483"/>
    <cellStyle name="SAPBEXresItem 2 2" xfId="1484"/>
    <cellStyle name="SAPBEXresItem 2 3" xfId="1485"/>
    <cellStyle name="SAPBEXresItem 3" xfId="1486"/>
    <cellStyle name="SAPBEXresItem 4" xfId="1487"/>
    <cellStyle name="SAPBEXresItemX" xfId="1488"/>
    <cellStyle name="SAPBEXresItemX 2" xfId="1489"/>
    <cellStyle name="SAPBEXresItemX 2 2" xfId="1490"/>
    <cellStyle name="SAPBEXresItemX 2 3" xfId="1491"/>
    <cellStyle name="SAPBEXresItemX 3" xfId="1492"/>
    <cellStyle name="SAPBEXresItemX 4" xfId="1493"/>
    <cellStyle name="SAPBEXstdData" xfId="1494"/>
    <cellStyle name="SAPBEXstdData 2" xfId="1495"/>
    <cellStyle name="SAPBEXstdData 3" xfId="1496"/>
    <cellStyle name="SAPBEXstdData 3 2" xfId="1497"/>
    <cellStyle name="SAPBEXstdData 3 3" xfId="1498"/>
    <cellStyle name="SAPBEXstdData 4" xfId="1499"/>
    <cellStyle name="SAPBEXstdData 5" xfId="1500"/>
    <cellStyle name="SAPBEXstdData_3.2.8. Энергозатраты - All" xfId="1501"/>
    <cellStyle name="SAPBEXstdDataEmph" xfId="1502"/>
    <cellStyle name="SAPBEXstdDataEmph 2" xfId="1503"/>
    <cellStyle name="SAPBEXstdDataEmph 2 2" xfId="1504"/>
    <cellStyle name="SAPBEXstdDataEmph 2 3" xfId="1505"/>
    <cellStyle name="SAPBEXstdDataEmph 3" xfId="1506"/>
    <cellStyle name="SAPBEXstdDataEmph 4" xfId="1507"/>
    <cellStyle name="SAPBEXstdItem" xfId="1508"/>
    <cellStyle name="SAPBEXstdItem 2" xfId="1509"/>
    <cellStyle name="SAPBEXstdItem 3" xfId="1510"/>
    <cellStyle name="SAPBEXstdItem 3 2" xfId="1511"/>
    <cellStyle name="SAPBEXstdItem 3 3" xfId="1512"/>
    <cellStyle name="SAPBEXstdItem 4" xfId="1513"/>
    <cellStyle name="SAPBEXstdItem 5" xfId="1514"/>
    <cellStyle name="SAPBEXstdItem_ЗСМК ММД 03.2011 план - для рассылки" xfId="1515"/>
    <cellStyle name="SAPBEXstdItemX" xfId="1516"/>
    <cellStyle name="SAPBEXstdItemX 2" xfId="1517"/>
    <cellStyle name="SAPBEXstdItemX 2 2" xfId="1518"/>
    <cellStyle name="SAPBEXstdItemX 2 3" xfId="1519"/>
    <cellStyle name="SAPBEXstdItemX 3" xfId="1520"/>
    <cellStyle name="SAPBEXstdItemX 4" xfId="1521"/>
    <cellStyle name="SAPBEXtitle" xfId="1522"/>
    <cellStyle name="SAPBEXtitle 2" xfId="1523"/>
    <cellStyle name="SAPBEXtitle_ЗСМК ММД 03.2011 план - для рассылки" xfId="1524"/>
    <cellStyle name="SAPBEXundefined" xfId="1525"/>
    <cellStyle name="SAPBEXundefined 2" xfId="1526"/>
    <cellStyle name="SAPBEXundefined 2 2" xfId="1527"/>
    <cellStyle name="SAPBEXundefined 2 3" xfId="1528"/>
    <cellStyle name="SAPBEXundefined 3" xfId="1529"/>
    <cellStyle name="SAPBEXundefined 4" xfId="1530"/>
    <cellStyle name="schovat" xfId="1531"/>
    <cellStyle name="ScotchRule" xfId="1532"/>
    <cellStyle name="Shaded" xfId="1533"/>
    <cellStyle name="Single Accounting" xfId="1534"/>
    <cellStyle name="small" xfId="1535"/>
    <cellStyle name="Small Page Heading" xfId="1536"/>
    <cellStyle name="Standard_tabelle" xfId="1537"/>
    <cellStyle name="STCelkem" xfId="1538"/>
    <cellStyle name="STCelkem 2" xfId="1539"/>
    <cellStyle name="STHide" xfId="1540"/>
    <cellStyle name="stin" xfId="1541"/>
    <cellStyle name="STNadpis1" xfId="1542"/>
    <cellStyle name="STNazRadku1" xfId="1543"/>
    <cellStyle name="STNazRadku2" xfId="1544"/>
    <cellStyle name="STNazTab" xfId="1545"/>
    <cellStyle name="STNonEdit" xfId="1546"/>
    <cellStyle name="STPodnik" xfId="1547"/>
    <cellStyle name="STPopis1" xfId="1548"/>
    <cellStyle name="STRoky" xfId="1549"/>
    <cellStyle name="STRoky 2" xfId="1550"/>
    <cellStyle name="STRoky 2 2" xfId="1551"/>
    <cellStyle name="STRoky 2 3" xfId="1552"/>
    <cellStyle name="STRoky 3" xfId="1553"/>
    <cellStyle name="STRoky 4" xfId="1554"/>
    <cellStyle name="STTempa" xfId="1555"/>
    <cellStyle name="Style 1" xfId="1556"/>
    <cellStyle name="Style 2" xfId="1557"/>
    <cellStyle name="Style 3" xfId="1558"/>
    <cellStyle name="Style 4" xfId="1559"/>
    <cellStyle name="Style 5" xfId="1560"/>
    <cellStyle name="Style 6" xfId="1561"/>
    <cellStyle name="Style 7" xfId="1562"/>
    <cellStyle name="Style 8" xfId="1563"/>
    <cellStyle name="Style 9" xfId="1564"/>
    <cellStyle name="STYLE1 - Style1" xfId="1565"/>
    <cellStyle name="STZdroj" xfId="1566"/>
    <cellStyle name="Subtitle" xfId="1567"/>
    <cellStyle name="Summa" xfId="1568"/>
    <cellStyle name="Table" xfId="1569"/>
    <cellStyle name="Table Head" xfId="1570"/>
    <cellStyle name="Table Head Aligned" xfId="1571"/>
    <cellStyle name="Table Head Aligned 2" xfId="1572"/>
    <cellStyle name="Table Head Aligned 2 2" xfId="1573"/>
    <cellStyle name="Table Head Blue" xfId="1574"/>
    <cellStyle name="Table Head Green" xfId="1575"/>
    <cellStyle name="Table Head Green 2" xfId="1576"/>
    <cellStyle name="Table Head Green 2 2" xfId="1577"/>
    <cellStyle name="Table Head_Val_Sum_Graph" xfId="1578"/>
    <cellStyle name="Table Heading" xfId="1579"/>
    <cellStyle name="Table Sub Head" xfId="1580"/>
    <cellStyle name="Table Sub Heading" xfId="1581"/>
    <cellStyle name="Table Text" xfId="1582"/>
    <cellStyle name="Table Title" xfId="1583"/>
    <cellStyle name="Table Units" xfId="1584"/>
    <cellStyle name="Table_Header" xfId="1585"/>
    <cellStyle name="Text 1" xfId="1586"/>
    <cellStyle name="Text Head 1" xfId="1587"/>
    <cellStyle name="Times 10" xfId="1588"/>
    <cellStyle name="Times 12" xfId="1589"/>
    <cellStyle name="Title" xfId="1590"/>
    <cellStyle name="To" xfId="1591"/>
    <cellStyle name="Total" xfId="1592"/>
    <cellStyle name="Total 2" xfId="1593"/>
    <cellStyle name="Total 2 2" xfId="1594"/>
    <cellStyle name="Total 2 2 2" xfId="1595"/>
    <cellStyle name="Total 2 2 3" xfId="1596"/>
    <cellStyle name="Total 2 3" xfId="1597"/>
    <cellStyle name="Total 2 4" xfId="1598"/>
    <cellStyle name="Total 3" xfId="1599"/>
    <cellStyle name="Total 4" xfId="1600"/>
    <cellStyle name="Underline_Single" xfId="1601"/>
    <cellStyle name="USD" xfId="1602"/>
    <cellStyle name="Valiotsikko" xfId="1603"/>
    <cellStyle name="Valuta [0]_Arcen" xfId="1604"/>
    <cellStyle name="Valuta_Arcen" xfId="1605"/>
    <cellStyle name="Vдliotsikko" xfId="1606"/>
    <cellStyle name="Währung [0]_laroux" xfId="1607"/>
    <cellStyle name="Währung_laroux" xfId="1608"/>
    <cellStyle name="Walutowy [0]_1" xfId="1609"/>
    <cellStyle name="Walutowy_1" xfId="1610"/>
    <cellStyle name="Warning Text" xfId="1611"/>
    <cellStyle name="Warning Text 2" xfId="1612"/>
    <cellStyle name="WIP" xfId="1613"/>
    <cellStyle name="x" xfId="1614"/>
    <cellStyle name="year" xfId="1615"/>
    <cellStyle name="year 2" xfId="1616"/>
    <cellStyle name="year 2 2" xfId="1617"/>
    <cellStyle name="Yen" xfId="1618"/>
    <cellStyle name="Zero" xfId="1619"/>
    <cellStyle name="Ввод  2" xfId="1620"/>
    <cellStyle name="Верт. заголовок" xfId="1621"/>
    <cellStyle name="Вычисление 2" xfId="1622"/>
    <cellStyle name="Гиперссылка 2" xfId="1623"/>
    <cellStyle name="Дата" xfId="1624"/>
    <cellStyle name="Денежный [0] 2" xfId="1625"/>
    <cellStyle name="Денежный 2" xfId="1626"/>
    <cellStyle name="Денежный 2 2" xfId="1627"/>
    <cellStyle name="Денежный 3" xfId="1628"/>
    <cellStyle name="Денежный 4" xfId="1629"/>
    <cellStyle name="Денежный 5" xfId="1630"/>
    <cellStyle name="Заголовок 4 2" xfId="1631"/>
    <cellStyle name="мой" xfId="1632"/>
    <cellStyle name="Название 2" xfId="1633"/>
    <cellStyle name="Невидимый" xfId="1634"/>
    <cellStyle name="Невидимый 2" xfId="1635"/>
    <cellStyle name="недельный" xfId="1636"/>
    <cellStyle name="Обычный" xfId="0" builtinId="0"/>
    <cellStyle name="Обычный 10" xfId="1637"/>
    <cellStyle name="Обычный 10 2" xfId="1638"/>
    <cellStyle name="Обычный 10 2 2" xfId="1639"/>
    <cellStyle name="Обычный 10 2 2 2" xfId="1640"/>
    <cellStyle name="Обычный 10 2 2 2 2" xfId="1641"/>
    <cellStyle name="Обычный 10 2 2 2 3" xfId="1642"/>
    <cellStyle name="Обычный 10 2 2 3" xfId="1643"/>
    <cellStyle name="Обычный 10 2 2 4" xfId="1644"/>
    <cellStyle name="Обычный 10 2 3" xfId="1645"/>
    <cellStyle name="Обычный 10 2 3 2" xfId="1646"/>
    <cellStyle name="Обычный 10 2 3 3" xfId="1647"/>
    <cellStyle name="Обычный 10 2 4" xfId="1648"/>
    <cellStyle name="Обычный 10 2 4 2" xfId="1649"/>
    <cellStyle name="Обычный 10 2 4 2 2" xfId="1650"/>
    <cellStyle name="Обычный 10 2 4 2 3" xfId="1651"/>
    <cellStyle name="Обычный 10 2 4 3" xfId="1652"/>
    <cellStyle name="Обычный 10 2 4 4" xfId="1653"/>
    <cellStyle name="Обычный 10 2 5" xfId="1654"/>
    <cellStyle name="Обычный 10 2 5 2" xfId="1655"/>
    <cellStyle name="Обычный 10 2 5 3" xfId="1656"/>
    <cellStyle name="Обычный 10 2 6" xfId="1657"/>
    <cellStyle name="Обычный 10 2 7" xfId="1658"/>
    <cellStyle name="Обычный 10 3" xfId="1659"/>
    <cellStyle name="Обычный 10 3 2" xfId="1660"/>
    <cellStyle name="Обычный 10 3 3" xfId="1661"/>
    <cellStyle name="Обычный 10 4" xfId="1662"/>
    <cellStyle name="Обычный 10 4 2" xfId="1663"/>
    <cellStyle name="Обычный 10 4 3" xfId="1664"/>
    <cellStyle name="Обычный 10 5" xfId="1665"/>
    <cellStyle name="Обычный 10 5 2" xfId="1666"/>
    <cellStyle name="Обычный 10 5 3" xfId="1667"/>
    <cellStyle name="Обычный 10 6" xfId="1668"/>
    <cellStyle name="Обычный 10 6 2" xfId="1669"/>
    <cellStyle name="Обычный 10 6 3" xfId="1670"/>
    <cellStyle name="Обычный 10 7" xfId="1671"/>
    <cellStyle name="Обычный 10 7 2" xfId="1672"/>
    <cellStyle name="Обычный 10 7 3" xfId="1673"/>
    <cellStyle name="Обычный 10 8" xfId="1674"/>
    <cellStyle name="Обычный 10 9" xfId="1675"/>
    <cellStyle name="Обычный 11" xfId="1676"/>
    <cellStyle name="Обычный 11 2" xfId="1677"/>
    <cellStyle name="Обычный 11 2 2" xfId="1678"/>
    <cellStyle name="Обычный 11 2 2 2" xfId="1679"/>
    <cellStyle name="Обычный 11 2 2 3" xfId="1680"/>
    <cellStyle name="Обычный 11 2 2 4" xfId="1681"/>
    <cellStyle name="Обычный 11 2 3" xfId="1682"/>
    <cellStyle name="Обычный 11 2 3 2" xfId="1683"/>
    <cellStyle name="Обычный 11 2 3 3" xfId="1684"/>
    <cellStyle name="Обычный 11 2 4" xfId="1685"/>
    <cellStyle name="Обычный 11 2 5" xfId="1686"/>
    <cellStyle name="Обычный 11 3" xfId="1687"/>
    <cellStyle name="Обычный 11 3 10" xfId="1688"/>
    <cellStyle name="Обычный 11 3 10 2" xfId="1689"/>
    <cellStyle name="Обычный 11 3 10 3" xfId="1690"/>
    <cellStyle name="Обычный 11 3 11" xfId="1691"/>
    <cellStyle name="Обычный 11 3 12" xfId="1692"/>
    <cellStyle name="Обычный 11 3 2" xfId="1693"/>
    <cellStyle name="Обычный 11 3 2 2" xfId="1694"/>
    <cellStyle name="Обычный 11 3 2 3" xfId="1695"/>
    <cellStyle name="Обычный 11 3 3" xfId="1696"/>
    <cellStyle name="Обычный 11 3 3 2" xfId="1697"/>
    <cellStyle name="Обычный 11 3 3 3" xfId="1698"/>
    <cellStyle name="Обычный 11 3 4" xfId="1699"/>
    <cellStyle name="Обычный 11 3 4 2" xfId="1700"/>
    <cellStyle name="Обычный 11 3 4 3" xfId="1701"/>
    <cellStyle name="Обычный 11 3 5" xfId="1702"/>
    <cellStyle name="Обычный 11 3 5 2" xfId="1703"/>
    <cellStyle name="Обычный 11 3 5 3" xfId="1704"/>
    <cellStyle name="Обычный 11 3 6" xfId="1705"/>
    <cellStyle name="Обычный 11 3 6 2" xfId="1706"/>
    <cellStyle name="Обычный 11 3 6 3" xfId="1707"/>
    <cellStyle name="Обычный 11 3 7" xfId="1708"/>
    <cellStyle name="Обычный 11 3 7 2" xfId="1709"/>
    <cellStyle name="Обычный 11 3 7 3" xfId="1710"/>
    <cellStyle name="Обычный 11 3 8" xfId="1711"/>
    <cellStyle name="Обычный 11 3 8 2" xfId="1712"/>
    <cellStyle name="Обычный 11 3 8 3" xfId="1713"/>
    <cellStyle name="Обычный 11 3 9" xfId="1714"/>
    <cellStyle name="Обычный 11 3 9 2" xfId="1715"/>
    <cellStyle name="Обычный 11 3 9 3" xfId="1716"/>
    <cellStyle name="Обычный 11 4" xfId="1717"/>
    <cellStyle name="Обычный 11 4 2" xfId="1718"/>
    <cellStyle name="Обычный 11 4 3" xfId="1719"/>
    <cellStyle name="Обычный 11 5" xfId="1720"/>
    <cellStyle name="Обычный 11 5 2" xfId="1721"/>
    <cellStyle name="Обычный 11 5 2 2" xfId="1722"/>
    <cellStyle name="Обычный 11 5 2 2 2" xfId="1723"/>
    <cellStyle name="Обычный 11 5 2 2 3" xfId="1724"/>
    <cellStyle name="Обычный 11 5 2 3" xfId="1725"/>
    <cellStyle name="Обычный 11 5 2 4" xfId="1726"/>
    <cellStyle name="Обычный 11 5 3" xfId="1727"/>
    <cellStyle name="Обычный 11 5 4" xfId="1728"/>
    <cellStyle name="Обычный 11 6" xfId="1729"/>
    <cellStyle name="Обычный 11 7" xfId="1730"/>
    <cellStyle name="Обычный 11 7 2" xfId="1731"/>
    <cellStyle name="Обычный 11 7 3" xfId="1732"/>
    <cellStyle name="Обычный 12" xfId="1733"/>
    <cellStyle name="Обычный 12 2" xfId="1734"/>
    <cellStyle name="Обычный 12 3" xfId="1735"/>
    <cellStyle name="Обычный 12 4" xfId="1736"/>
    <cellStyle name="Обычный 13" xfId="1737"/>
    <cellStyle name="Обычный 13 2" xfId="1738"/>
    <cellStyle name="Обычный 14" xfId="1739"/>
    <cellStyle name="Обычный 14 2" xfId="1740"/>
    <cellStyle name="Обычный 14 2 2" xfId="1741"/>
    <cellStyle name="Обычный 14 2 2 2" xfId="1742"/>
    <cellStyle name="Обычный 14 2 2 3" xfId="1743"/>
    <cellStyle name="Обычный 14 2 3" xfId="1744"/>
    <cellStyle name="Обычный 14 2 3 2" xfId="1745"/>
    <cellStyle name="Обычный 14 2 3 3" xfId="1746"/>
    <cellStyle name="Обычный 14 2 4" xfId="1747"/>
    <cellStyle name="Обычный 14 2 4 2" xfId="1748"/>
    <cellStyle name="Обычный 14 2 4 3" xfId="1749"/>
    <cellStyle name="Обычный 14 2 5" xfId="1750"/>
    <cellStyle name="Обычный 14 2 6" xfId="1751"/>
    <cellStyle name="Обычный 14 3" xfId="1752"/>
    <cellStyle name="Обычный 14 3 2" xfId="1753"/>
    <cellStyle name="Обычный 14 3 3" xfId="1754"/>
    <cellStyle name="Обычный 14 4" xfId="1755"/>
    <cellStyle name="Обычный 14 4 2" xfId="1756"/>
    <cellStyle name="Обычный 14 4 3" xfId="1757"/>
    <cellStyle name="Обычный 14 5" xfId="1758"/>
    <cellStyle name="Обычный 14 5 2" xfId="1759"/>
    <cellStyle name="Обычный 14 5 3" xfId="1760"/>
    <cellStyle name="Обычный 14 6" xfId="1761"/>
    <cellStyle name="Обычный 14 6 2" xfId="1762"/>
    <cellStyle name="Обычный 14 6 3" xfId="1763"/>
    <cellStyle name="Обычный 14 7" xfId="1764"/>
    <cellStyle name="Обычный 14 8" xfId="1765"/>
    <cellStyle name="Обычный 15" xfId="1766"/>
    <cellStyle name="Обычный 15 10" xfId="1767"/>
    <cellStyle name="Обычный 15 2" xfId="1768"/>
    <cellStyle name="Обычный 15 2 2" xfId="1769"/>
    <cellStyle name="Обычный 15 2 2 2" xfId="1770"/>
    <cellStyle name="Обычный 15 2 2 2 2" xfId="1771"/>
    <cellStyle name="Обычный 15 2 2 2 3" xfId="1772"/>
    <cellStyle name="Обычный 15 2 2 3" xfId="1773"/>
    <cellStyle name="Обычный 15 2 2 3 2" xfId="1774"/>
    <cellStyle name="Обычный 15 2 2 3 3" xfId="1775"/>
    <cellStyle name="Обычный 15 2 2 4" xfId="1776"/>
    <cellStyle name="Обычный 15 2 2 4 2" xfId="1777"/>
    <cellStyle name="Обычный 15 2 2 4 3" xfId="1778"/>
    <cellStyle name="Обычный 15 2 2 5" xfId="1779"/>
    <cellStyle name="Обычный 15 2 2 6" xfId="1780"/>
    <cellStyle name="Обычный 15 2 3" xfId="1781"/>
    <cellStyle name="Обычный 15 2 3 2" xfId="1782"/>
    <cellStyle name="Обычный 15 2 3 3" xfId="1783"/>
    <cellStyle name="Обычный 15 2 4" xfId="1784"/>
    <cellStyle name="Обычный 15 2 4 2" xfId="1785"/>
    <cellStyle name="Обычный 15 2 4 3" xfId="1786"/>
    <cellStyle name="Обычный 15 2 5" xfId="1787"/>
    <cellStyle name="Обычный 15 2 5 2" xfId="1788"/>
    <cellStyle name="Обычный 15 2 5 3" xfId="1789"/>
    <cellStyle name="Обычный 15 2 6" xfId="1790"/>
    <cellStyle name="Обычный 15 2 6 2" xfId="1791"/>
    <cellStyle name="Обычный 15 2 6 3" xfId="1792"/>
    <cellStyle name="Обычный 15 2 7" xfId="1793"/>
    <cellStyle name="Обычный 15 2 8" xfId="1794"/>
    <cellStyle name="Обычный 15 3" xfId="1795"/>
    <cellStyle name="Обычный 15 3 2" xfId="1796"/>
    <cellStyle name="Обычный 15 3 2 2" xfId="1797"/>
    <cellStyle name="Обычный 15 3 2 2 2" xfId="1798"/>
    <cellStyle name="Обычный 15 3 2 2 3" xfId="1799"/>
    <cellStyle name="Обычный 15 3 2 3" xfId="1800"/>
    <cellStyle name="Обычный 15 3 2 3 2" xfId="1801"/>
    <cellStyle name="Обычный 15 3 2 3 3" xfId="1802"/>
    <cellStyle name="Обычный 15 3 2 4" xfId="1803"/>
    <cellStyle name="Обычный 15 3 2 4 2" xfId="1804"/>
    <cellStyle name="Обычный 15 3 2 4 3" xfId="1805"/>
    <cellStyle name="Обычный 15 3 2 5" xfId="1806"/>
    <cellStyle name="Обычный 15 3 2 6" xfId="1807"/>
    <cellStyle name="Обычный 15 3 3" xfId="1808"/>
    <cellStyle name="Обычный 15 3 3 2" xfId="1809"/>
    <cellStyle name="Обычный 15 3 3 3" xfId="1810"/>
    <cellStyle name="Обычный 15 3 4" xfId="1811"/>
    <cellStyle name="Обычный 15 3 4 2" xfId="1812"/>
    <cellStyle name="Обычный 15 3 4 3" xfId="1813"/>
    <cellStyle name="Обычный 15 3 5" xfId="1814"/>
    <cellStyle name="Обычный 15 3 5 2" xfId="1815"/>
    <cellStyle name="Обычный 15 3 5 3" xfId="1816"/>
    <cellStyle name="Обычный 15 3 6" xfId="1817"/>
    <cellStyle name="Обычный 15 3 6 2" xfId="1818"/>
    <cellStyle name="Обычный 15 3 6 3" xfId="1819"/>
    <cellStyle name="Обычный 15 3 7" xfId="1820"/>
    <cellStyle name="Обычный 15 3 8" xfId="1821"/>
    <cellStyle name="Обычный 15 4" xfId="1822"/>
    <cellStyle name="Обычный 15 4 2" xfId="1823"/>
    <cellStyle name="Обычный 15 4 2 2" xfId="1824"/>
    <cellStyle name="Обычный 15 4 2 3" xfId="1825"/>
    <cellStyle name="Обычный 15 4 3" xfId="1826"/>
    <cellStyle name="Обычный 15 4 3 2" xfId="1827"/>
    <cellStyle name="Обычный 15 4 3 3" xfId="1828"/>
    <cellStyle name="Обычный 15 4 4" xfId="1829"/>
    <cellStyle name="Обычный 15 4 4 2" xfId="1830"/>
    <cellStyle name="Обычный 15 4 4 3" xfId="1831"/>
    <cellStyle name="Обычный 15 4 5" xfId="1832"/>
    <cellStyle name="Обычный 15 4 6" xfId="1833"/>
    <cellStyle name="Обычный 15 5" xfId="1834"/>
    <cellStyle name="Обычный 15 5 2" xfId="1835"/>
    <cellStyle name="Обычный 15 5 3" xfId="1836"/>
    <cellStyle name="Обычный 15 6" xfId="1837"/>
    <cellStyle name="Обычный 15 6 2" xfId="1838"/>
    <cellStyle name="Обычный 15 6 3" xfId="1839"/>
    <cellStyle name="Обычный 15 7" xfId="1840"/>
    <cellStyle name="Обычный 15 7 2" xfId="1841"/>
    <cellStyle name="Обычный 15 7 3" xfId="1842"/>
    <cellStyle name="Обычный 15 8" xfId="1843"/>
    <cellStyle name="Обычный 15 8 2" xfId="1844"/>
    <cellStyle name="Обычный 15 8 3" xfId="1845"/>
    <cellStyle name="Обычный 15 9" xfId="1846"/>
    <cellStyle name="Обычный 15_Копия проплаты Доносов 2013" xfId="1847"/>
    <cellStyle name="Обычный 16" xfId="1848"/>
    <cellStyle name="Обычный 16 2" xfId="1849"/>
    <cellStyle name="Обычный 16 2 2" xfId="1850"/>
    <cellStyle name="Обычный 16 2 2 2" xfId="1851"/>
    <cellStyle name="Обычный 16 2 2 3" xfId="1852"/>
    <cellStyle name="Обычный 16 2 3" xfId="1853"/>
    <cellStyle name="Обычный 16 2 3 2" xfId="1854"/>
    <cellStyle name="Обычный 16 2 3 3" xfId="1855"/>
    <cellStyle name="Обычный 16 2 4" xfId="1856"/>
    <cellStyle name="Обычный 16 2 4 2" xfId="1857"/>
    <cellStyle name="Обычный 16 2 4 3" xfId="1858"/>
    <cellStyle name="Обычный 16 2 5" xfId="1859"/>
    <cellStyle name="Обычный 16 2 6" xfId="1860"/>
    <cellStyle name="Обычный 16 3" xfId="1861"/>
    <cellStyle name="Обычный 16 3 2" xfId="1862"/>
    <cellStyle name="Обычный 16 3 3" xfId="1863"/>
    <cellStyle name="Обычный 16 4" xfId="1864"/>
    <cellStyle name="Обычный 16 4 2" xfId="1865"/>
    <cellStyle name="Обычный 16 4 3" xfId="1866"/>
    <cellStyle name="Обычный 16 5" xfId="1867"/>
    <cellStyle name="Обычный 16 5 2" xfId="1868"/>
    <cellStyle name="Обычный 16 5 3" xfId="1869"/>
    <cellStyle name="Обычный 16 6" xfId="1870"/>
    <cellStyle name="Обычный 16 6 2" xfId="1871"/>
    <cellStyle name="Обычный 16 6 3" xfId="1872"/>
    <cellStyle name="Обычный 16 7" xfId="1873"/>
    <cellStyle name="Обычный 16 8" xfId="1874"/>
    <cellStyle name="Обычный 17" xfId="1875"/>
    <cellStyle name="Обычный 17 2" xfId="1876"/>
    <cellStyle name="Обычный 17 2 2" xfId="1877"/>
    <cellStyle name="Обычный 17 2 2 2" xfId="1878"/>
    <cellStyle name="Обычный 17 2 2 2 2" xfId="1879"/>
    <cellStyle name="Обычный 17 2 2 2 3" xfId="1880"/>
    <cellStyle name="Обычный 17 2 2 3" xfId="1881"/>
    <cellStyle name="Обычный 17 2 2 3 2" xfId="1882"/>
    <cellStyle name="Обычный 17 2 2 3 3" xfId="1883"/>
    <cellStyle name="Обычный 17 2 2 4" xfId="1884"/>
    <cellStyle name="Обычный 17 2 2 4 2" xfId="1885"/>
    <cellStyle name="Обычный 17 2 2 4 3" xfId="1886"/>
    <cellStyle name="Обычный 17 2 2 5" xfId="1887"/>
    <cellStyle name="Обычный 17 2 2 6" xfId="1888"/>
    <cellStyle name="Обычный 17 2 3" xfId="1889"/>
    <cellStyle name="Обычный 17 2 3 2" xfId="1890"/>
    <cellStyle name="Обычный 17 2 3 3" xfId="1891"/>
    <cellStyle name="Обычный 17 2 4" xfId="1892"/>
    <cellStyle name="Обычный 17 2 4 2" xfId="1893"/>
    <cellStyle name="Обычный 17 2 4 3" xfId="1894"/>
    <cellStyle name="Обычный 17 2 5" xfId="1895"/>
    <cellStyle name="Обычный 17 2 6" xfId="1896"/>
    <cellStyle name="Обычный 17 3" xfId="1897"/>
    <cellStyle name="Обычный 17 3 2" xfId="1898"/>
    <cellStyle name="Обычный 17 3 2 2" xfId="1899"/>
    <cellStyle name="Обычный 17 3 2 3" xfId="1900"/>
    <cellStyle name="Обычный 17 3 3" xfId="1901"/>
    <cellStyle name="Обычный 17 3 4" xfId="1902"/>
    <cellStyle name="Обычный 17 4" xfId="1903"/>
    <cellStyle name="Обычный 17 4 2" xfId="1904"/>
    <cellStyle name="Обычный 17 4 3" xfId="1905"/>
    <cellStyle name="Обычный 17 5" xfId="1906"/>
    <cellStyle name="Обычный 17 5 2" xfId="1907"/>
    <cellStyle name="Обычный 17 5 3" xfId="1908"/>
    <cellStyle name="Обычный 17 6" xfId="1909"/>
    <cellStyle name="Обычный 17 6 2" xfId="1910"/>
    <cellStyle name="Обычный 17 6 3" xfId="1911"/>
    <cellStyle name="Обычный 18" xfId="1912"/>
    <cellStyle name="Обычный 18 2" xfId="1913"/>
    <cellStyle name="Обычный 18 2 2" xfId="1914"/>
    <cellStyle name="Обычный 18 2 3" xfId="1915"/>
    <cellStyle name="Обычный 18 3" xfId="1916"/>
    <cellStyle name="Обычный 18 3 2" xfId="1917"/>
    <cellStyle name="Обычный 18 3 3" xfId="1918"/>
    <cellStyle name="Обычный 18 3 4" xfId="1919"/>
    <cellStyle name="Обычный 18 4" xfId="1920"/>
    <cellStyle name="Обычный 18 5" xfId="1921"/>
    <cellStyle name="Обычный 19" xfId="1922"/>
    <cellStyle name="Обычный 19 2" xfId="1923"/>
    <cellStyle name="Обычный 19 2 2" xfId="1924"/>
    <cellStyle name="Обычный 19 2 2 2" xfId="1925"/>
    <cellStyle name="Обычный 19 2 2 3" xfId="1926"/>
    <cellStyle name="Обычный 19 2 3" xfId="1927"/>
    <cellStyle name="Обычный 19 2 4" xfId="1928"/>
    <cellStyle name="Обычный 19 3" xfId="1929"/>
    <cellStyle name="Обычный 19 3 2" xfId="1930"/>
    <cellStyle name="Обычный 19 3 3" xfId="1931"/>
    <cellStyle name="Обычный 19 4" xfId="1932"/>
    <cellStyle name="Обычный 19 5" xfId="1933"/>
    <cellStyle name="Обычный 19 6" xfId="1934"/>
    <cellStyle name="Обычный 19 7" xfId="1935"/>
    <cellStyle name="Обычный 190 2" xfId="2913"/>
    <cellStyle name="Обычный 2" xfId="1"/>
    <cellStyle name="Обычный 2 10" xfId="1936"/>
    <cellStyle name="Обычный 2 100" xfId="1937"/>
    <cellStyle name="Обычный 2 101" xfId="1938"/>
    <cellStyle name="Обычный 2 102" xfId="1939"/>
    <cellStyle name="Обычный 2 103" xfId="1940"/>
    <cellStyle name="Обычный 2 104" xfId="1941"/>
    <cellStyle name="Обычный 2 105" xfId="1942"/>
    <cellStyle name="Обычный 2 106" xfId="1943"/>
    <cellStyle name="Обычный 2 107" xfId="1944"/>
    <cellStyle name="Обычный 2 108" xfId="1945"/>
    <cellStyle name="Обычный 2 109" xfId="1946"/>
    <cellStyle name="Обычный 2 11" xfId="1947"/>
    <cellStyle name="Обычный 2 110" xfId="1948"/>
    <cellStyle name="Обычный 2 111" xfId="1949"/>
    <cellStyle name="Обычный 2 112" xfId="1950"/>
    <cellStyle name="Обычный 2 113" xfId="1951"/>
    <cellStyle name="Обычный 2 114" xfId="1952"/>
    <cellStyle name="Обычный 2 115" xfId="1953"/>
    <cellStyle name="Обычный 2 116" xfId="1954"/>
    <cellStyle name="Обычный 2 117" xfId="1955"/>
    <cellStyle name="Обычный 2 118" xfId="1956"/>
    <cellStyle name="Обычный 2 119" xfId="1957"/>
    <cellStyle name="Обычный 2 12" xfId="1958"/>
    <cellStyle name="Обычный 2 120" xfId="1959"/>
    <cellStyle name="Обычный 2 121" xfId="1960"/>
    <cellStyle name="Обычный 2 122" xfId="1961"/>
    <cellStyle name="Обычный 2 123" xfId="1962"/>
    <cellStyle name="Обычный 2 124" xfId="1963"/>
    <cellStyle name="Обычный 2 125" xfId="1964"/>
    <cellStyle name="Обычный 2 126" xfId="1965"/>
    <cellStyle name="Обычный 2 127" xfId="1966"/>
    <cellStyle name="Обычный 2 128" xfId="1967"/>
    <cellStyle name="Обычный 2 129" xfId="1968"/>
    <cellStyle name="Обычный 2 13" xfId="1969"/>
    <cellStyle name="Обычный 2 130" xfId="1970"/>
    <cellStyle name="Обычный 2 131" xfId="1971"/>
    <cellStyle name="Обычный 2 132" xfId="1972"/>
    <cellStyle name="Обычный 2 133" xfId="1973"/>
    <cellStyle name="Обычный 2 134" xfId="1974"/>
    <cellStyle name="Обычный 2 135" xfId="1975"/>
    <cellStyle name="Обычный 2 136" xfId="1976"/>
    <cellStyle name="Обычный 2 137" xfId="1977"/>
    <cellStyle name="Обычный 2 138" xfId="1978"/>
    <cellStyle name="Обычный 2 139" xfId="1979"/>
    <cellStyle name="Обычный 2 14" xfId="1980"/>
    <cellStyle name="Обычный 2 140" xfId="1981"/>
    <cellStyle name="Обычный 2 141" xfId="1982"/>
    <cellStyle name="Обычный 2 142" xfId="1983"/>
    <cellStyle name="Обычный 2 143" xfId="1984"/>
    <cellStyle name="Обычный 2 144" xfId="1985"/>
    <cellStyle name="Обычный 2 145" xfId="1986"/>
    <cellStyle name="Обычный 2 146" xfId="1987"/>
    <cellStyle name="Обычный 2 147" xfId="1988"/>
    <cellStyle name="Обычный 2 148" xfId="1989"/>
    <cellStyle name="Обычный 2 149" xfId="1990"/>
    <cellStyle name="Обычный 2 15" xfId="1991"/>
    <cellStyle name="Обычный 2 150" xfId="1992"/>
    <cellStyle name="Обычный 2 151" xfId="1993"/>
    <cellStyle name="Обычный 2 152" xfId="1994"/>
    <cellStyle name="Обычный 2 153" xfId="1995"/>
    <cellStyle name="Обычный 2 154" xfId="1996"/>
    <cellStyle name="Обычный 2 155" xfId="1997"/>
    <cellStyle name="Обычный 2 156" xfId="1998"/>
    <cellStyle name="Обычный 2 157" xfId="1999"/>
    <cellStyle name="Обычный 2 158" xfId="2000"/>
    <cellStyle name="Обычный 2 159" xfId="2001"/>
    <cellStyle name="Обычный 2 16" xfId="2002"/>
    <cellStyle name="Обычный 2 160" xfId="2003"/>
    <cellStyle name="Обычный 2 161" xfId="2004"/>
    <cellStyle name="Обычный 2 162" xfId="2005"/>
    <cellStyle name="Обычный 2 163" xfId="2006"/>
    <cellStyle name="Обычный 2 164" xfId="2007"/>
    <cellStyle name="Обычный 2 165" xfId="2008"/>
    <cellStyle name="Обычный 2 166" xfId="2009"/>
    <cellStyle name="Обычный 2 167" xfId="2010"/>
    <cellStyle name="Обычный 2 168" xfId="2011"/>
    <cellStyle name="Обычный 2 169" xfId="2012"/>
    <cellStyle name="Обычный 2 17" xfId="2013"/>
    <cellStyle name="Обычный 2 170" xfId="2014"/>
    <cellStyle name="Обычный 2 171" xfId="2015"/>
    <cellStyle name="Обычный 2 172" xfId="2016"/>
    <cellStyle name="Обычный 2 173" xfId="2017"/>
    <cellStyle name="Обычный 2 174" xfId="2018"/>
    <cellStyle name="Обычный 2 175" xfId="2019"/>
    <cellStyle name="Обычный 2 176" xfId="2020"/>
    <cellStyle name="Обычный 2 177" xfId="2021"/>
    <cellStyle name="Обычный 2 178" xfId="2022"/>
    <cellStyle name="Обычный 2 179" xfId="2023"/>
    <cellStyle name="Обычный 2 18" xfId="2024"/>
    <cellStyle name="Обычный 2 180" xfId="2025"/>
    <cellStyle name="Обычный 2 181" xfId="2026"/>
    <cellStyle name="Обычный 2 182" xfId="2027"/>
    <cellStyle name="Обычный 2 183" xfId="2028"/>
    <cellStyle name="Обычный 2 184" xfId="2029"/>
    <cellStyle name="Обычный 2 185" xfId="2030"/>
    <cellStyle name="Обычный 2 186" xfId="2031"/>
    <cellStyle name="Обычный 2 187" xfId="2032"/>
    <cellStyle name="Обычный 2 188" xfId="2033"/>
    <cellStyle name="Обычный 2 189" xfId="2034"/>
    <cellStyle name="Обычный 2 19" xfId="2035"/>
    <cellStyle name="Обычный 2 190" xfId="2036"/>
    <cellStyle name="Обычный 2 191" xfId="2037"/>
    <cellStyle name="Обычный 2 192" xfId="2038"/>
    <cellStyle name="Обычный 2 193" xfId="2039"/>
    <cellStyle name="Обычный 2 194" xfId="2040"/>
    <cellStyle name="Обычный 2 195" xfId="2041"/>
    <cellStyle name="Обычный 2 196" xfId="2042"/>
    <cellStyle name="Обычный 2 197" xfId="2043"/>
    <cellStyle name="Обычный 2 198" xfId="2044"/>
    <cellStyle name="Обычный 2 199" xfId="2045"/>
    <cellStyle name="Обычный 2 2" xfId="2046"/>
    <cellStyle name="Обычный 2 2 2" xfId="2047"/>
    <cellStyle name="Обычный 2 2 2 2" xfId="2048"/>
    <cellStyle name="Обычный 2 2 3" xfId="2049"/>
    <cellStyle name="Обычный 2 20" xfId="2050"/>
    <cellStyle name="Обычный 2 200" xfId="2051"/>
    <cellStyle name="Обычный 2 201" xfId="2052"/>
    <cellStyle name="Обычный 2 202" xfId="2053"/>
    <cellStyle name="Обычный 2 203" xfId="2054"/>
    <cellStyle name="Обычный 2 204" xfId="2055"/>
    <cellStyle name="Обычный 2 205" xfId="2056"/>
    <cellStyle name="Обычный 2 206" xfId="2057"/>
    <cellStyle name="Обычный 2 207" xfId="2058"/>
    <cellStyle name="Обычный 2 208" xfId="2059"/>
    <cellStyle name="Обычный 2 209" xfId="2060"/>
    <cellStyle name="Обычный 2 21" xfId="2061"/>
    <cellStyle name="Обычный 2 210" xfId="2062"/>
    <cellStyle name="Обычный 2 211" xfId="2063"/>
    <cellStyle name="Обычный 2 212" xfId="2064"/>
    <cellStyle name="Обычный 2 213" xfId="2065"/>
    <cellStyle name="Обычный 2 214" xfId="2066"/>
    <cellStyle name="Обычный 2 214 2" xfId="2067"/>
    <cellStyle name="Обычный 2 214 3" xfId="2068"/>
    <cellStyle name="Обычный 2 22" xfId="2069"/>
    <cellStyle name="Обычный 2 23" xfId="2070"/>
    <cellStyle name="Обычный 2 24" xfId="2071"/>
    <cellStyle name="Обычный 2 25" xfId="2072"/>
    <cellStyle name="Обычный 2 26" xfId="2073"/>
    <cellStyle name="Обычный 2 27" xfId="2074"/>
    <cellStyle name="Обычный 2 28" xfId="2075"/>
    <cellStyle name="Обычный 2 29" xfId="2076"/>
    <cellStyle name="Обычный 2 3" xfId="2077"/>
    <cellStyle name="Обычный 2 30" xfId="2078"/>
    <cellStyle name="Обычный 2 31" xfId="2079"/>
    <cellStyle name="Обычный 2 32" xfId="2080"/>
    <cellStyle name="Обычный 2 33" xfId="2081"/>
    <cellStyle name="Обычный 2 34" xfId="2082"/>
    <cellStyle name="Обычный 2 35" xfId="2083"/>
    <cellStyle name="Обычный 2 36" xfId="2084"/>
    <cellStyle name="Обычный 2 37" xfId="2085"/>
    <cellStyle name="Обычный 2 38" xfId="2086"/>
    <cellStyle name="Обычный 2 39" xfId="2087"/>
    <cellStyle name="Обычный 2 4" xfId="2088"/>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2099"/>
    <cellStyle name="Обычный 2 50" xfId="2100"/>
    <cellStyle name="Обычный 2 51" xfId="2101"/>
    <cellStyle name="Обычный 2 52" xfId="2102"/>
    <cellStyle name="Обычный 2 53" xfId="2103"/>
    <cellStyle name="Обычный 2 54" xfId="2104"/>
    <cellStyle name="Обычный 2 55" xfId="2105"/>
    <cellStyle name="Обычный 2 56" xfId="2106"/>
    <cellStyle name="Обычный 2 57" xfId="2107"/>
    <cellStyle name="Обычный 2 58" xfId="2108"/>
    <cellStyle name="Обычный 2 59" xfId="2109"/>
    <cellStyle name="Обычный 2 6" xfId="2110"/>
    <cellStyle name="Обычный 2 6 2" xfId="2111"/>
    <cellStyle name="Обычный 2 60" xfId="2112"/>
    <cellStyle name="Обычный 2 61" xfId="2113"/>
    <cellStyle name="Обычный 2 62" xfId="2114"/>
    <cellStyle name="Обычный 2 63" xfId="2115"/>
    <cellStyle name="Обычный 2 64" xfId="2116"/>
    <cellStyle name="Обычный 2 65" xfId="2117"/>
    <cellStyle name="Обычный 2 66" xfId="2118"/>
    <cellStyle name="Обычный 2 67" xfId="2119"/>
    <cellStyle name="Обычный 2 68" xfId="2120"/>
    <cellStyle name="Обычный 2 69" xfId="2121"/>
    <cellStyle name="Обычный 2 7" xfId="2122"/>
    <cellStyle name="Обычный 2 7 2" xfId="2123"/>
    <cellStyle name="Обычный 2 7 2 2" xfId="2124"/>
    <cellStyle name="Обычный 2 7 2 3" xfId="2125"/>
    <cellStyle name="Обычный 2 7 3" xfId="2126"/>
    <cellStyle name="Обычный 2 7 4" xfId="2127"/>
    <cellStyle name="Обычный 2 7 5" xfId="2128"/>
    <cellStyle name="Обычный 2 70" xfId="2129"/>
    <cellStyle name="Обычный 2 71" xfId="2130"/>
    <cellStyle name="Обычный 2 72" xfId="2131"/>
    <cellStyle name="Обычный 2 73" xfId="2132"/>
    <cellStyle name="Обычный 2 74" xfId="2133"/>
    <cellStyle name="Обычный 2 75" xfId="2134"/>
    <cellStyle name="Обычный 2 76" xfId="2135"/>
    <cellStyle name="Обычный 2 77" xfId="2136"/>
    <cellStyle name="Обычный 2 78" xfId="2137"/>
    <cellStyle name="Обычный 2 79" xfId="2138"/>
    <cellStyle name="Обычный 2 8" xfId="2139"/>
    <cellStyle name="Обычный 2 8 2" xfId="2140"/>
    <cellStyle name="Обычный 2 80" xfId="2141"/>
    <cellStyle name="Обычный 2 81" xfId="2142"/>
    <cellStyle name="Обычный 2 82" xfId="2143"/>
    <cellStyle name="Обычный 2 83" xfId="2144"/>
    <cellStyle name="Обычный 2 84" xfId="2145"/>
    <cellStyle name="Обычный 2 85" xfId="2146"/>
    <cellStyle name="Обычный 2 86" xfId="2147"/>
    <cellStyle name="Обычный 2 87" xfId="2148"/>
    <cellStyle name="Обычный 2 88" xfId="2149"/>
    <cellStyle name="Обычный 2 89" xfId="2150"/>
    <cellStyle name="Обычный 2 9" xfId="2151"/>
    <cellStyle name="Обычный 2 90" xfId="2152"/>
    <cellStyle name="Обычный 2 91" xfId="2153"/>
    <cellStyle name="Обычный 2 92" xfId="2154"/>
    <cellStyle name="Обычный 2 93" xfId="2155"/>
    <cellStyle name="Обычный 2 94" xfId="2156"/>
    <cellStyle name="Обычный 2 95" xfId="2157"/>
    <cellStyle name="Обычный 2 96" xfId="2158"/>
    <cellStyle name="Обычный 2 97" xfId="2159"/>
    <cellStyle name="Обычный 2 98" xfId="2160"/>
    <cellStyle name="Обычный 2 99" xfId="2161"/>
    <cellStyle name="Обычный 2_�������_�������������__2011-1" xfId="2162"/>
    <cellStyle name="Обычный 20" xfId="2163"/>
    <cellStyle name="Обычный 20 2" xfId="2164"/>
    <cellStyle name="Обычный 20 2 2" xfId="2165"/>
    <cellStyle name="Обычный 20 2 2 2" xfId="2166"/>
    <cellStyle name="Обычный 20 2 2 3" xfId="2167"/>
    <cellStyle name="Обычный 20 2 3" xfId="2168"/>
    <cellStyle name="Обычный 20 2 4" xfId="2169"/>
    <cellStyle name="Обычный 20 3" xfId="2170"/>
    <cellStyle name="Обычный 20 3 2" xfId="2171"/>
    <cellStyle name="Обычный 20 3 3" xfId="2172"/>
    <cellStyle name="Обычный 20 4" xfId="2173"/>
    <cellStyle name="Обычный 20 4 2" xfId="2174"/>
    <cellStyle name="Обычный 20 4 3" xfId="2175"/>
    <cellStyle name="Обычный 20 5" xfId="2176"/>
    <cellStyle name="Обычный 20 6" xfId="2177"/>
    <cellStyle name="Обычный 21" xfId="2178"/>
    <cellStyle name="Обычный 21 2" xfId="2179"/>
    <cellStyle name="Обычный 21 2 2" xfId="2180"/>
    <cellStyle name="Обычный 21 2 2 2" xfId="2181"/>
    <cellStyle name="Обычный 21 2 2 3" xfId="2182"/>
    <cellStyle name="Обычный 21 2 3" xfId="2183"/>
    <cellStyle name="Обычный 21 2 3 2" xfId="2184"/>
    <cellStyle name="Обычный 21 2 3 3" xfId="2185"/>
    <cellStyle name="Обычный 21 2 4" xfId="2186"/>
    <cellStyle name="Обычный 21 2 5" xfId="2187"/>
    <cellStyle name="Обычный 21 3" xfId="2188"/>
    <cellStyle name="Обычный 21 3 2" xfId="2189"/>
    <cellStyle name="Обычный 21 3 3" xfId="2190"/>
    <cellStyle name="Обычный 21 4" xfId="2191"/>
    <cellStyle name="Обычный 21 5" xfId="2192"/>
    <cellStyle name="Обычный 22" xfId="2193"/>
    <cellStyle name="Обычный 22 2" xfId="2194"/>
    <cellStyle name="Обычный 22 2 2" xfId="2195"/>
    <cellStyle name="Обычный 22 2 3" xfId="2196"/>
    <cellStyle name="Обычный 22 3" xfId="2197"/>
    <cellStyle name="Обычный 22 3 2" xfId="2198"/>
    <cellStyle name="Обычный 22 3 3" xfId="2199"/>
    <cellStyle name="Обычный 22 4" xfId="2200"/>
    <cellStyle name="Обычный 22 4 2" xfId="2201"/>
    <cellStyle name="Обычный 22 4 3" xfId="2202"/>
    <cellStyle name="Обычный 22 5" xfId="2203"/>
    <cellStyle name="Обычный 22 6" xfId="2204"/>
    <cellStyle name="Обычный 23" xfId="2205"/>
    <cellStyle name="Обычный 23 2" xfId="2206"/>
    <cellStyle name="Обычный 23 3" xfId="2207"/>
    <cellStyle name="Обычный 24" xfId="2208"/>
    <cellStyle name="Обычный 24 2" xfId="2209"/>
    <cellStyle name="Обычный 24 3" xfId="2210"/>
    <cellStyle name="Обычный 25" xfId="2211"/>
    <cellStyle name="Обычный 25 2" xfId="2212"/>
    <cellStyle name="Обычный 25 3" xfId="2213"/>
    <cellStyle name="Обычный 26" xfId="2214"/>
    <cellStyle name="Обычный 26 2" xfId="2215"/>
    <cellStyle name="Обычный 26 3" xfId="2216"/>
    <cellStyle name="Обычный 27" xfId="2217"/>
    <cellStyle name="Обычный 28" xfId="2218"/>
    <cellStyle name="Обычный 29" xfId="2219"/>
    <cellStyle name="Обычный 29 2" xfId="2220"/>
    <cellStyle name="Обычный 29 3" xfId="2221"/>
    <cellStyle name="Обычный 3" xfId="2222"/>
    <cellStyle name="Обычный 3 2" xfId="2223"/>
    <cellStyle name="Обычный 3 2 2" xfId="2224"/>
    <cellStyle name="Обычный 3 3" xfId="2225"/>
    <cellStyle name="Обычный 3 4" xfId="2226"/>
    <cellStyle name="Обычный 3_1" xfId="2227"/>
    <cellStyle name="Обычный 30" xfId="2228"/>
    <cellStyle name="Обычный 31" xfId="2229"/>
    <cellStyle name="Обычный 32" xfId="2230"/>
    <cellStyle name="Обычный 34" xfId="2231"/>
    <cellStyle name="Обычный 34 2" xfId="2232"/>
    <cellStyle name="Обычный 34 3" xfId="2233"/>
    <cellStyle name="Обычный 4" xfId="2234"/>
    <cellStyle name="Обычный 4 2" xfId="2235"/>
    <cellStyle name="Обычный 4 3" xfId="2236"/>
    <cellStyle name="Обычный 4 3 2" xfId="2237"/>
    <cellStyle name="Обычный 4 3 3" xfId="2238"/>
    <cellStyle name="Обычный 5" xfId="2239"/>
    <cellStyle name="Обычный 5 2" xfId="2240"/>
    <cellStyle name="Обычный 5 3" xfId="2241"/>
    <cellStyle name="Обычный 5 3 2" xfId="2242"/>
    <cellStyle name="Обычный 5 3 2 2" xfId="2243"/>
    <cellStyle name="Обычный 5 3 2 2 2" xfId="2244"/>
    <cellStyle name="Обычный 5 3 2 2 3" xfId="2245"/>
    <cellStyle name="Обычный 5 3 2 3" xfId="2246"/>
    <cellStyle name="Обычный 5 3 2 4" xfId="2247"/>
    <cellStyle name="Обычный 5 3 3" xfId="2248"/>
    <cellStyle name="Обычный 5 3 3 2" xfId="2249"/>
    <cellStyle name="Обычный 5 3 3 3" xfId="2250"/>
    <cellStyle name="Обычный 5 3 4" xfId="2251"/>
    <cellStyle name="Обычный 5 3 4 2" xfId="2252"/>
    <cellStyle name="Обычный 5 3 4 3" xfId="2253"/>
    <cellStyle name="Обычный 5 3 5" xfId="2254"/>
    <cellStyle name="Обычный 5 3 6" xfId="2255"/>
    <cellStyle name="Обычный 5 4" xfId="2256"/>
    <cellStyle name="Обычный 5 4 2" xfId="2257"/>
    <cellStyle name="Обычный 5 4 3" xfId="2258"/>
    <cellStyle name="Обычный 5_1" xfId="2259"/>
    <cellStyle name="Обычный 6" xfId="2260"/>
    <cellStyle name="Обычный 6 2" xfId="2261"/>
    <cellStyle name="Обычный 6 3" xfId="2262"/>
    <cellStyle name="Обычный 6 3 2" xfId="2263"/>
    <cellStyle name="Обычный 6 3 2 2" xfId="2264"/>
    <cellStyle name="Обычный 6 3 2 3" xfId="2265"/>
    <cellStyle name="Обычный 6 3 3" xfId="2266"/>
    <cellStyle name="Обычный 6 3 4" xfId="2267"/>
    <cellStyle name="Обычный 6 4" xfId="2268"/>
    <cellStyle name="Обычный 6 4 2" xfId="2269"/>
    <cellStyle name="Обычный 6 4 3" xfId="2270"/>
    <cellStyle name="Обычный 6_заявка" xfId="2271"/>
    <cellStyle name="Обычный 7" xfId="2272"/>
    <cellStyle name="Обычный 8" xfId="2273"/>
    <cellStyle name="Обычный 9" xfId="2274"/>
    <cellStyle name="Обычный 9 2" xfId="2275"/>
    <cellStyle name="Обычный 9 2 2" xfId="2276"/>
    <cellStyle name="Обычный 9 2 2 2" xfId="2277"/>
    <cellStyle name="Обычный 9 2 2 3" xfId="2278"/>
    <cellStyle name="Обычный 9 2 3" xfId="2279"/>
    <cellStyle name="Обычный 9 2 3 2" xfId="2280"/>
    <cellStyle name="Обычный 9 2 3 3" xfId="2281"/>
    <cellStyle name="Обычный 9 2 4" xfId="2282"/>
    <cellStyle name="Обычный 9 2 4 2" xfId="2283"/>
    <cellStyle name="Обычный 9 2 4 3" xfId="2284"/>
    <cellStyle name="Обычный 9 2 5" xfId="2285"/>
    <cellStyle name="Обычный 9 2 6" xfId="2286"/>
    <cellStyle name="Обычный 9 3" xfId="2287"/>
    <cellStyle name="Обычный 9 3 2" xfId="2288"/>
    <cellStyle name="Обычный 9 3 3" xfId="2289"/>
    <cellStyle name="Обычный 9 4" xfId="2290"/>
    <cellStyle name="Обычный 9 4 2" xfId="2291"/>
    <cellStyle name="Обычный 9 4 3" xfId="2292"/>
    <cellStyle name="Обычный 9 5" xfId="2293"/>
    <cellStyle name="Обычный 9 5 2" xfId="2294"/>
    <cellStyle name="Обычный 9 5 3" xfId="2295"/>
    <cellStyle name="Обычный 9 6" xfId="2296"/>
    <cellStyle name="Обычный 9 6 2" xfId="2297"/>
    <cellStyle name="Обычный 9 6 3" xfId="2298"/>
    <cellStyle name="Обычный 9 7" xfId="2299"/>
    <cellStyle name="Обычный 9 8" xfId="2300"/>
    <cellStyle name="Процентный 10" xfId="2301"/>
    <cellStyle name="Процентный 11" xfId="2302"/>
    <cellStyle name="Процентный 11 2" xfId="2303"/>
    <cellStyle name="Процентный 11 2 2" xfId="2304"/>
    <cellStyle name="Процентный 11 2 3" xfId="2305"/>
    <cellStyle name="Процентный 11 3" xfId="2306"/>
    <cellStyle name="Процентный 11 3 2" xfId="2307"/>
    <cellStyle name="Процентный 11 3 3" xfId="2308"/>
    <cellStyle name="Процентный 11 4" xfId="2309"/>
    <cellStyle name="Процентный 11 4 2" xfId="2310"/>
    <cellStyle name="Процентный 11 4 3" xfId="2311"/>
    <cellStyle name="Процентный 11 5" xfId="2312"/>
    <cellStyle name="Процентный 11 6" xfId="2313"/>
    <cellStyle name="Процентный 11 7" xfId="2314"/>
    <cellStyle name="Процентный 12" xfId="2315"/>
    <cellStyle name="Процентный 12 2" xfId="2316"/>
    <cellStyle name="Процентный 12 2 2" xfId="2317"/>
    <cellStyle name="Процентный 12 2 2 2" xfId="2318"/>
    <cellStyle name="Процентный 12 2 2 3" xfId="2319"/>
    <cellStyle name="Процентный 12 2 3" xfId="2320"/>
    <cellStyle name="Процентный 12 2 3 2" xfId="2321"/>
    <cellStyle name="Процентный 12 2 3 3" xfId="2322"/>
    <cellStyle name="Процентный 12 2 4" xfId="2323"/>
    <cellStyle name="Процентный 12 2 4 2" xfId="2324"/>
    <cellStyle name="Процентный 12 2 4 3" xfId="2325"/>
    <cellStyle name="Процентный 12 3" xfId="2326"/>
    <cellStyle name="Процентный 12 3 2" xfId="2327"/>
    <cellStyle name="Процентный 12 3 3" xfId="2328"/>
    <cellStyle name="Процентный 12 4" xfId="2329"/>
    <cellStyle name="Процентный 12 4 2" xfId="2330"/>
    <cellStyle name="Процентный 12 4 3" xfId="2331"/>
    <cellStyle name="Процентный 12 5" xfId="2332"/>
    <cellStyle name="Процентный 12 5 2" xfId="2333"/>
    <cellStyle name="Процентный 12 5 3" xfId="2334"/>
    <cellStyle name="Процентный 12 6" xfId="2335"/>
    <cellStyle name="Процентный 12 6 2" xfId="2336"/>
    <cellStyle name="Процентный 12 6 3" xfId="2337"/>
    <cellStyle name="Процентный 12 7" xfId="2338"/>
    <cellStyle name="Процентный 12 8" xfId="2339"/>
    <cellStyle name="Процентный 13" xfId="2340"/>
    <cellStyle name="Процентный 13 2" xfId="2341"/>
    <cellStyle name="Процентный 14" xfId="2342"/>
    <cellStyle name="Процентный 14 2" xfId="2343"/>
    <cellStyle name="Процентный 14 2 2" xfId="2344"/>
    <cellStyle name="Процентный 14 2 2 2" xfId="2345"/>
    <cellStyle name="Процентный 14 2 2 2 2" xfId="2346"/>
    <cellStyle name="Процентный 14 2 2 2 3" xfId="2347"/>
    <cellStyle name="Процентный 14 2 2 3" xfId="2348"/>
    <cellStyle name="Процентный 14 2 2 4" xfId="2349"/>
    <cellStyle name="Процентный 14 2 3" xfId="2350"/>
    <cellStyle name="Процентный 14 2 3 2" xfId="2351"/>
    <cellStyle name="Процентный 14 2 3 3" xfId="2352"/>
    <cellStyle name="Процентный 14 2 4" xfId="2353"/>
    <cellStyle name="Процентный 14 2 4 2" xfId="2354"/>
    <cellStyle name="Процентный 14 2 4 3" xfId="2355"/>
    <cellStyle name="Процентный 14 2 5" xfId="2356"/>
    <cellStyle name="Процентный 14 2 6" xfId="2357"/>
    <cellStyle name="Процентный 14 3" xfId="2358"/>
    <cellStyle name="Процентный 14 3 2" xfId="2359"/>
    <cellStyle name="Процентный 14 3 2 2" xfId="2360"/>
    <cellStyle name="Процентный 14 3 2 3" xfId="2361"/>
    <cellStyle name="Процентный 14 4" xfId="2362"/>
    <cellStyle name="Процентный 14 4 2" xfId="2363"/>
    <cellStyle name="Процентный 14 4 2 2" xfId="2364"/>
    <cellStyle name="Процентный 14 4 2 3" xfId="2365"/>
    <cellStyle name="Процентный 14 5" xfId="2366"/>
    <cellStyle name="Процентный 14 5 2" xfId="2367"/>
    <cellStyle name="Процентный 14 5 3" xfId="2368"/>
    <cellStyle name="Процентный 14 6" xfId="2369"/>
    <cellStyle name="Процентный 14 6 2" xfId="2370"/>
    <cellStyle name="Процентный 14 6 3" xfId="2371"/>
    <cellStyle name="Процентный 14 7" xfId="2372"/>
    <cellStyle name="Процентный 14 8" xfId="2373"/>
    <cellStyle name="Процентный 15" xfId="2374"/>
    <cellStyle name="Процентный 15 2" xfId="2375"/>
    <cellStyle name="Процентный 15 2 2" xfId="2376"/>
    <cellStyle name="Процентный 15 2 2 2" xfId="2377"/>
    <cellStyle name="Процентный 15 2 2 3" xfId="2378"/>
    <cellStyle name="Процентный 15 2 3" xfId="2379"/>
    <cellStyle name="Процентный 15 2 3 2" xfId="2380"/>
    <cellStyle name="Процентный 15 2 3 3" xfId="2381"/>
    <cellStyle name="Процентный 15 2 4" xfId="2382"/>
    <cellStyle name="Процентный 15 2 4 2" xfId="2383"/>
    <cellStyle name="Процентный 15 2 4 3" xfId="2384"/>
    <cellStyle name="Процентный 15 3" xfId="2385"/>
    <cellStyle name="Процентный 15 3 2" xfId="2386"/>
    <cellStyle name="Процентный 15 3 2 2" xfId="2387"/>
    <cellStyle name="Процентный 15 3 2 3" xfId="2388"/>
    <cellStyle name="Процентный 15 4" xfId="2389"/>
    <cellStyle name="Процентный 15 4 2" xfId="2390"/>
    <cellStyle name="Процентный 15 4 3" xfId="2391"/>
    <cellStyle name="Процентный 15 5" xfId="2392"/>
    <cellStyle name="Процентный 15 5 2" xfId="2393"/>
    <cellStyle name="Процентный 15 5 3" xfId="2394"/>
    <cellStyle name="Процентный 15 6" xfId="2395"/>
    <cellStyle name="Процентный 15 6 2" xfId="2396"/>
    <cellStyle name="Процентный 15 6 3" xfId="2397"/>
    <cellStyle name="Процентный 15 7" xfId="2398"/>
    <cellStyle name="Процентный 15 8" xfId="2399"/>
    <cellStyle name="Процентный 16" xfId="2400"/>
    <cellStyle name="Процентный 16 2" xfId="2401"/>
    <cellStyle name="Процентный 16 2 2" xfId="2402"/>
    <cellStyle name="Процентный 16 2 2 2" xfId="2403"/>
    <cellStyle name="Процентный 16 2 2 2 2" xfId="2404"/>
    <cellStyle name="Процентный 16 2 2 2 3" xfId="2405"/>
    <cellStyle name="Процентный 16 2 2 3" xfId="2406"/>
    <cellStyle name="Процентный 16 2 2 3 2" xfId="2407"/>
    <cellStyle name="Процентный 16 2 2 3 3" xfId="2408"/>
    <cellStyle name="Процентный 16 2 2 4" xfId="2409"/>
    <cellStyle name="Процентный 16 2 2 4 2" xfId="2410"/>
    <cellStyle name="Процентный 16 2 2 4 3" xfId="2411"/>
    <cellStyle name="Процентный 16 2 3" xfId="2412"/>
    <cellStyle name="Процентный 16 2 3 2" xfId="2413"/>
    <cellStyle name="Процентный 16 2 3 2 2" xfId="2414"/>
    <cellStyle name="Процентный 16 2 3 2 3" xfId="2415"/>
    <cellStyle name="Процентный 16 2 4" xfId="2416"/>
    <cellStyle name="Процентный 16 2 4 2" xfId="2417"/>
    <cellStyle name="Процентный 16 2 4 3" xfId="2418"/>
    <cellStyle name="Процентный 16 2 5" xfId="2419"/>
    <cellStyle name="Процентный 16 2 5 2" xfId="2420"/>
    <cellStyle name="Процентный 16 2 5 3" xfId="2421"/>
    <cellStyle name="Процентный 16 2 6" xfId="2422"/>
    <cellStyle name="Процентный 16 2 7" xfId="2423"/>
    <cellStyle name="Процентный 16 3" xfId="2424"/>
    <cellStyle name="Процентный 16 3 2" xfId="2425"/>
    <cellStyle name="Процентный 16 3 2 2" xfId="2426"/>
    <cellStyle name="Процентный 16 3 2 3" xfId="2427"/>
    <cellStyle name="Процентный 16 3 3" xfId="2428"/>
    <cellStyle name="Процентный 16 3 3 2" xfId="2429"/>
    <cellStyle name="Процентный 16 3 3 3" xfId="2430"/>
    <cellStyle name="Процентный 16 3 4" xfId="2431"/>
    <cellStyle name="Процентный 16 3 4 2" xfId="2432"/>
    <cellStyle name="Процентный 16 3 4 3" xfId="2433"/>
    <cellStyle name="Процентный 16 4" xfId="2434"/>
    <cellStyle name="Процентный 16 4 2" xfId="2435"/>
    <cellStyle name="Процентный 16 4 2 2" xfId="2436"/>
    <cellStyle name="Процентный 16 4 2 3" xfId="2437"/>
    <cellStyle name="Процентный 16 5" xfId="2438"/>
    <cellStyle name="Процентный 16 5 2" xfId="2439"/>
    <cellStyle name="Процентный 16 5 3" xfId="2440"/>
    <cellStyle name="Процентный 16 6" xfId="2441"/>
    <cellStyle name="Процентный 16 6 2" xfId="2442"/>
    <cellStyle name="Процентный 16 6 3" xfId="2443"/>
    <cellStyle name="Процентный 16 7" xfId="2444"/>
    <cellStyle name="Процентный 16 7 2" xfId="2445"/>
    <cellStyle name="Процентный 16 7 3" xfId="2446"/>
    <cellStyle name="Процентный 16 8" xfId="2447"/>
    <cellStyle name="Процентный 16 9" xfId="2448"/>
    <cellStyle name="Процентный 17" xfId="2449"/>
    <cellStyle name="Процентный 17 2" xfId="2450"/>
    <cellStyle name="Процентный 17 2 2" xfId="2451"/>
    <cellStyle name="Процентный 17 2 2 2" xfId="2452"/>
    <cellStyle name="Процентный 17 2 2 3" xfId="2453"/>
    <cellStyle name="Процентный 17 2 3" xfId="2454"/>
    <cellStyle name="Процентный 17 2 3 2" xfId="2455"/>
    <cellStyle name="Процентный 17 2 3 3" xfId="2456"/>
    <cellStyle name="Процентный 17 2 4" xfId="2457"/>
    <cellStyle name="Процентный 17 2 4 2" xfId="2458"/>
    <cellStyle name="Процентный 17 2 4 3" xfId="2459"/>
    <cellStyle name="Процентный 17 3" xfId="2460"/>
    <cellStyle name="Процентный 17 3 2" xfId="2461"/>
    <cellStyle name="Процентный 17 3 2 2" xfId="2462"/>
    <cellStyle name="Процентный 17 3 2 3" xfId="2463"/>
    <cellStyle name="Процентный 17 4" xfId="2464"/>
    <cellStyle name="Процентный 17 4 2" xfId="2465"/>
    <cellStyle name="Процентный 17 4 3" xfId="2466"/>
    <cellStyle name="Процентный 17 5" xfId="2467"/>
    <cellStyle name="Процентный 17 5 2" xfId="2468"/>
    <cellStyle name="Процентный 17 5 3" xfId="2469"/>
    <cellStyle name="Процентный 17 6" xfId="2470"/>
    <cellStyle name="Процентный 17 7" xfId="2471"/>
    <cellStyle name="Процентный 18" xfId="2472"/>
    <cellStyle name="Процентный 18 2" xfId="2473"/>
    <cellStyle name="Процентный 18 2 2" xfId="2474"/>
    <cellStyle name="Процентный 18 2 2 2" xfId="2475"/>
    <cellStyle name="Процентный 18 2 2 2 2" xfId="2476"/>
    <cellStyle name="Процентный 18 2 2 2 3" xfId="2477"/>
    <cellStyle name="Процентный 18 2 3" xfId="2478"/>
    <cellStyle name="Процентный 18 2 3 2" xfId="2479"/>
    <cellStyle name="Процентный 18 2 3 3" xfId="2480"/>
    <cellStyle name="Процентный 18 2 4" xfId="2481"/>
    <cellStyle name="Процентный 18 2 4 2" xfId="2482"/>
    <cellStyle name="Процентный 18 2 4 3" xfId="2483"/>
    <cellStyle name="Процентный 18 2 5" xfId="2484"/>
    <cellStyle name="Процентный 18 2 5 2" xfId="2485"/>
    <cellStyle name="Процентный 18 2 5 3" xfId="2486"/>
    <cellStyle name="Процентный 18 2 6" xfId="2487"/>
    <cellStyle name="Процентный 18 2 7" xfId="2488"/>
    <cellStyle name="Процентный 18 3" xfId="2489"/>
    <cellStyle name="Процентный 18 3 2" xfId="2490"/>
    <cellStyle name="Процентный 18 3 2 2" xfId="2491"/>
    <cellStyle name="Процентный 18 3 2 3" xfId="2492"/>
    <cellStyle name="Процентный 18 3 3" xfId="2493"/>
    <cellStyle name="Процентный 18 3 3 2" xfId="2494"/>
    <cellStyle name="Процентный 18 3 3 3" xfId="2495"/>
    <cellStyle name="Процентный 18 3 4" xfId="2496"/>
    <cellStyle name="Процентный 18 3 4 2" xfId="2497"/>
    <cellStyle name="Процентный 18 3 4 3" xfId="2498"/>
    <cellStyle name="Процентный 18 4" xfId="2499"/>
    <cellStyle name="Процентный 18 4 2" xfId="2500"/>
    <cellStyle name="Процентный 18 4 3" xfId="2501"/>
    <cellStyle name="Процентный 18 5" xfId="2502"/>
    <cellStyle name="Процентный 18 5 2" xfId="2503"/>
    <cellStyle name="Процентный 18 5 3" xfId="2504"/>
    <cellStyle name="Процентный 18 6" xfId="2505"/>
    <cellStyle name="Процентный 18 6 2" xfId="2506"/>
    <cellStyle name="Процентный 18 6 3" xfId="2507"/>
    <cellStyle name="Процентный 18 7" xfId="2508"/>
    <cellStyle name="Процентный 18 7 2" xfId="2509"/>
    <cellStyle name="Процентный 18 7 3" xfId="2510"/>
    <cellStyle name="Процентный 18 8" xfId="2511"/>
    <cellStyle name="Процентный 18 9" xfId="2512"/>
    <cellStyle name="Процентный 19" xfId="2513"/>
    <cellStyle name="Процентный 19 2" xfId="2514"/>
    <cellStyle name="Процентный 19 2 2" xfId="2515"/>
    <cellStyle name="Процентный 19 2 2 2" xfId="2516"/>
    <cellStyle name="Процентный 19 2 2 3" xfId="2517"/>
    <cellStyle name="Процентный 19 3" xfId="2518"/>
    <cellStyle name="Процентный 19 3 2" xfId="2519"/>
    <cellStyle name="Процентный 19 3 2 2" xfId="2520"/>
    <cellStyle name="Процентный 19 3 2 3" xfId="2521"/>
    <cellStyle name="Процентный 19 4" xfId="2522"/>
    <cellStyle name="Процентный 19 4 2" xfId="2523"/>
    <cellStyle name="Процентный 19 4 3" xfId="2524"/>
    <cellStyle name="Процентный 19 5" xfId="2525"/>
    <cellStyle name="Процентный 19 5 2" xfId="2526"/>
    <cellStyle name="Процентный 19 5 3" xfId="2527"/>
    <cellStyle name="Процентный 19 6" xfId="2528"/>
    <cellStyle name="Процентный 19 7" xfId="2529"/>
    <cellStyle name="Процентный 2" xfId="2530"/>
    <cellStyle name="Процентный 2 2" xfId="2531"/>
    <cellStyle name="Процентный 2 3" xfId="2532"/>
    <cellStyle name="Процентный 2 3 2" xfId="2533"/>
    <cellStyle name="Процентный 2_форма чистая БДДС" xfId="2534"/>
    <cellStyle name="Процентный 20" xfId="2535"/>
    <cellStyle name="Процентный 20 2" xfId="2536"/>
    <cellStyle name="Процентный 20 2 2" xfId="2537"/>
    <cellStyle name="Процентный 20 2 3" xfId="2538"/>
    <cellStyle name="Процентный 20 3" xfId="2539"/>
    <cellStyle name="Процентный 20 4" xfId="2540"/>
    <cellStyle name="Процентный 20 5" xfId="2541"/>
    <cellStyle name="Процентный 21" xfId="2542"/>
    <cellStyle name="Процентный 21 2" xfId="2543"/>
    <cellStyle name="Процентный 21 2 2" xfId="2544"/>
    <cellStyle name="Процентный 21 2 3" xfId="2545"/>
    <cellStyle name="Процентный 22" xfId="2546"/>
    <cellStyle name="Процентный 23" xfId="2547"/>
    <cellStyle name="Процентный 24" xfId="2548"/>
    <cellStyle name="Процентный 24 2" xfId="2549"/>
    <cellStyle name="Процентный 24 3" xfId="2550"/>
    <cellStyle name="Процентный 3" xfId="2551"/>
    <cellStyle name="Процентный 3 2" xfId="2552"/>
    <cellStyle name="Процентный 3 3" xfId="2914"/>
    <cellStyle name="Процентный 4" xfId="2553"/>
    <cellStyle name="Процентный 4 2" xfId="2554"/>
    <cellStyle name="Процентный 4 2 2" xfId="2555"/>
    <cellStyle name="Процентный 4 3" xfId="2556"/>
    <cellStyle name="Процентный 5" xfId="2557"/>
    <cellStyle name="Процентный 5 2" xfId="2558"/>
    <cellStyle name="Процентный 5 3" xfId="2559"/>
    <cellStyle name="Процентный 6" xfId="2560"/>
    <cellStyle name="Процентный 7" xfId="2561"/>
    <cellStyle name="Процентный 8" xfId="2562"/>
    <cellStyle name="Процентный 9" xfId="2563"/>
    <cellStyle name="Стиль 1" xfId="2564"/>
    <cellStyle name="Стиль 1 2" xfId="2565"/>
    <cellStyle name="Стиль 1 3" xfId="2566"/>
    <cellStyle name="Стиль 1_10.ЖДЦ Себестоимость октябрь 2009г" xfId="2567"/>
    <cellStyle name="Стиль 10" xfId="2568"/>
    <cellStyle name="Стиль 11" xfId="2569"/>
    <cellStyle name="Стиль 12" xfId="2570"/>
    <cellStyle name="Стиль 13" xfId="2571"/>
    <cellStyle name="Стиль 14" xfId="2572"/>
    <cellStyle name="Стиль 15" xfId="2573"/>
    <cellStyle name="Стиль 16" xfId="2574"/>
    <cellStyle name="Стиль 17" xfId="2575"/>
    <cellStyle name="Стиль 2" xfId="2576"/>
    <cellStyle name="Стиль 3" xfId="2577"/>
    <cellStyle name="Стиль 4" xfId="2578"/>
    <cellStyle name="Стиль 5" xfId="2579"/>
    <cellStyle name="Стиль 6" xfId="2580"/>
    <cellStyle name="Стиль 7" xfId="2581"/>
    <cellStyle name="Стиль 8" xfId="2582"/>
    <cellStyle name="Стиль 9" xfId="2583"/>
    <cellStyle name="Субсчет" xfId="2584"/>
    <cellStyle name="Счет" xfId="2585"/>
    <cellStyle name="тонны" xfId="2586"/>
    <cellStyle name="Тысячи [0]_10" xfId="2587"/>
    <cellStyle name="Тысячи_10" xfId="2588"/>
    <cellStyle name="Финансовый [0] 2" xfId="2589"/>
    <cellStyle name="Финансовый [0] 2 2" xfId="2590"/>
    <cellStyle name="Финансовый [0] 2 2 2" xfId="2591"/>
    <cellStyle name="Финансовый [0] 3" xfId="2592"/>
    <cellStyle name="Финансовый [0] 3 2" xfId="2593"/>
    <cellStyle name="Финансовый [0] 3 2 2" xfId="2594"/>
    <cellStyle name="Финансовый [0] 3 2 2 2" xfId="2595"/>
    <cellStyle name="Финансовый [0] 3 2 2 3" xfId="2596"/>
    <cellStyle name="Финансовый [0] 3 2 3" xfId="2597"/>
    <cellStyle name="Финансовый [0] 3 2 3 2" xfId="2598"/>
    <cellStyle name="Финансовый [0] 3 2 3 3" xfId="2599"/>
    <cellStyle name="Финансовый [0] 3 2 4" xfId="2600"/>
    <cellStyle name="Финансовый [0] 3 2 4 2" xfId="2601"/>
    <cellStyle name="Финансовый [0] 3 2 4 3" xfId="2602"/>
    <cellStyle name="Финансовый [0] 3 2 5" xfId="2603"/>
    <cellStyle name="Финансовый [0] 3 2 6" xfId="2604"/>
    <cellStyle name="Финансовый [0] 3 3" xfId="2605"/>
    <cellStyle name="Финансовый [0] 3 3 2" xfId="2606"/>
    <cellStyle name="Финансовый [0] 3 3 3" xfId="2607"/>
    <cellStyle name="Финансовый [0] 3 4" xfId="2608"/>
    <cellStyle name="Финансовый [0] 3 5" xfId="2609"/>
    <cellStyle name="Финансовый [0] 4" xfId="2610"/>
    <cellStyle name="Финансовый 10" xfId="2611"/>
    <cellStyle name="Финансовый 10 2" xfId="2612"/>
    <cellStyle name="Финансовый 10 2 10" xfId="2613"/>
    <cellStyle name="Финансовый 10 2 11" xfId="2614"/>
    <cellStyle name="Финансовый 10 2 11 2" xfId="2615"/>
    <cellStyle name="Финансовый 10 2 11 2 2" xfId="2616"/>
    <cellStyle name="Финансовый 10 2 11 3" xfId="2617"/>
    <cellStyle name="Финансовый 10 2 12" xfId="2618"/>
    <cellStyle name="Финансовый 10 2 13" xfId="2619"/>
    <cellStyle name="Финансовый 10 2 13 2" xfId="2620"/>
    <cellStyle name="Финансовый 10 2 13 2 2" xfId="2621"/>
    <cellStyle name="Финансовый 10 2 13 3" xfId="2622"/>
    <cellStyle name="Финансовый 10 2 14" xfId="2623"/>
    <cellStyle name="Финансовый 10 2 14 2" xfId="2624"/>
    <cellStyle name="Финансовый 10 2 15" xfId="2625"/>
    <cellStyle name="Финансовый 10 2 2" xfId="2626"/>
    <cellStyle name="Финансовый 10 2 2 2" xfId="2627"/>
    <cellStyle name="Финансовый 10 2 2 2 2" xfId="2628"/>
    <cellStyle name="Финансовый 10 2 2 2 2 2" xfId="2629"/>
    <cellStyle name="Финансовый 10 2 2 2 3" xfId="2630"/>
    <cellStyle name="Финансовый 10 2 3" xfId="2631"/>
    <cellStyle name="Финансовый 10 2 3 2" xfId="2632"/>
    <cellStyle name="Финансовый 10 2 3 2 2" xfId="2633"/>
    <cellStyle name="Финансовый 10 2 3 3" xfId="2634"/>
    <cellStyle name="Финансовый 10 2 4" xfId="2635"/>
    <cellStyle name="Финансовый 10 2 5" xfId="2636"/>
    <cellStyle name="Финансовый 10 2 5 2" xfId="2637"/>
    <cellStyle name="Финансовый 10 2 5 2 2" xfId="2638"/>
    <cellStyle name="Финансовый 10 2 5 3" xfId="2639"/>
    <cellStyle name="Финансовый 10 2 6" xfId="2640"/>
    <cellStyle name="Финансовый 10 2 6 2" xfId="2641"/>
    <cellStyle name="Финансовый 10 2 6 2 2" xfId="2642"/>
    <cellStyle name="Финансовый 10 2 6 3" xfId="2643"/>
    <cellStyle name="Финансовый 10 2 7" xfId="2644"/>
    <cellStyle name="Финансовый 10 2 8" xfId="2645"/>
    <cellStyle name="Финансовый 10 2 8 2" xfId="2646"/>
    <cellStyle name="Финансовый 10 2 8 2 2" xfId="2647"/>
    <cellStyle name="Финансовый 10 2 8 3" xfId="2648"/>
    <cellStyle name="Финансовый 10 2 9" xfId="2649"/>
    <cellStyle name="Финансовый 10 2 9 2" xfId="2650"/>
    <cellStyle name="Финансовый 10 2 9 2 2" xfId="2651"/>
    <cellStyle name="Финансовый 10 2 9 3" xfId="2652"/>
    <cellStyle name="Финансовый 10 3" xfId="2653"/>
    <cellStyle name="Финансовый 10 3 2" xfId="2654"/>
    <cellStyle name="Финансовый 10 3 2 2" xfId="2655"/>
    <cellStyle name="Финансовый 10 3 2 2 2" xfId="2656"/>
    <cellStyle name="Финансовый 10 3 2 3" xfId="2657"/>
    <cellStyle name="Финансовый 10 3 3" xfId="2658"/>
    <cellStyle name="Финансовый 10 3 3 2" xfId="2659"/>
    <cellStyle name="Финансовый 10 3 3 2 2" xfId="2660"/>
    <cellStyle name="Финансовый 10 3 3 3" xfId="2661"/>
    <cellStyle name="Финансовый 10 4" xfId="2662"/>
    <cellStyle name="Финансовый 10 4 2" xfId="2663"/>
    <cellStyle name="Финансовый 10 4 2 2" xfId="2664"/>
    <cellStyle name="Финансовый 10 4 3" xfId="2665"/>
    <cellStyle name="Финансовый 10 5" xfId="2666"/>
    <cellStyle name="Финансовый 10 5 2" xfId="2667"/>
    <cellStyle name="Финансовый 10 5 2 2" xfId="2668"/>
    <cellStyle name="Финансовый 10 5 3" xfId="2669"/>
    <cellStyle name="Финансовый 10 6" xfId="2670"/>
    <cellStyle name="Финансовый 10 6 2" xfId="2671"/>
    <cellStyle name="Финансовый 10 6 3" xfId="2672"/>
    <cellStyle name="Финансовый 10 7" xfId="2673"/>
    <cellStyle name="Финансовый 10 8" xfId="2674"/>
    <cellStyle name="Финансовый 10_расшБДР" xfId="2675"/>
    <cellStyle name="Финансовый 11" xfId="2676"/>
    <cellStyle name="Финансовый 11 2" xfId="2677"/>
    <cellStyle name="Финансовый 11 2 2" xfId="2678"/>
    <cellStyle name="Финансовый 11 2 2 2" xfId="2679"/>
    <cellStyle name="Финансовый 11 2 2 3" xfId="2680"/>
    <cellStyle name="Финансовый 11 2 3" xfId="2681"/>
    <cellStyle name="Финансовый 11 2 3 2" xfId="2682"/>
    <cellStyle name="Финансовый 11 2 3 3" xfId="2683"/>
    <cellStyle name="Финансовый 11 2 4" xfId="2684"/>
    <cellStyle name="Финансовый 11 2 4 2" xfId="2685"/>
    <cellStyle name="Финансовый 11 2 4 3" xfId="2686"/>
    <cellStyle name="Финансовый 11 3" xfId="2687"/>
    <cellStyle name="Финансовый 11 3 2" xfId="2688"/>
    <cellStyle name="Финансовый 11 3 2 2" xfId="2689"/>
    <cellStyle name="Финансовый 11 3 3" xfId="2690"/>
    <cellStyle name="Финансовый 11 4" xfId="2691"/>
    <cellStyle name="Финансовый 11 4 2" xfId="2692"/>
    <cellStyle name="Финансовый 11 4 2 2" xfId="2693"/>
    <cellStyle name="Финансовый 11 4 3" xfId="2694"/>
    <cellStyle name="Финансовый 11 5" xfId="2695"/>
    <cellStyle name="Финансовый 11 5 2" xfId="2696"/>
    <cellStyle name="Финансовый 11 5 3" xfId="2697"/>
    <cellStyle name="Финансовый 11 6" xfId="2698"/>
    <cellStyle name="Финансовый 11 6 2" xfId="2699"/>
    <cellStyle name="Финансовый 11 6 3" xfId="2700"/>
    <cellStyle name="Финансовый 11 7" xfId="2701"/>
    <cellStyle name="Финансовый 11 8" xfId="2702"/>
    <cellStyle name="Финансовый 12" xfId="2703"/>
    <cellStyle name="Финансовый 12 10" xfId="2704"/>
    <cellStyle name="Финансовый 12 11" xfId="2705"/>
    <cellStyle name="Финансовый 12 12" xfId="2706"/>
    <cellStyle name="Финансовый 12 13" xfId="2707"/>
    <cellStyle name="Финансовый 12 14" xfId="2708"/>
    <cellStyle name="Финансовый 12 14 2" xfId="2709"/>
    <cellStyle name="Финансовый 12 14 2 2" xfId="2710"/>
    <cellStyle name="Финансовый 12 14 2 2 2" xfId="2711"/>
    <cellStyle name="Финансовый 12 14 2 2 3" xfId="2712"/>
    <cellStyle name="Финансовый 12 14 2 3" xfId="2713"/>
    <cellStyle name="Финансовый 12 14 2 4" xfId="2714"/>
    <cellStyle name="Финансовый 12 14 3" xfId="2715"/>
    <cellStyle name="Финансовый 12 14 4" xfId="2716"/>
    <cellStyle name="Финансовый 12 15" xfId="2717"/>
    <cellStyle name="Финансовый 12 15 2" xfId="2718"/>
    <cellStyle name="Финансовый 12 15 3" xfId="2719"/>
    <cellStyle name="Финансовый 12 16" xfId="2720"/>
    <cellStyle name="Финансовый 12 16 2" xfId="2721"/>
    <cellStyle name="Финансовый 12 16 3" xfId="2722"/>
    <cellStyle name="Финансовый 12 17" xfId="2723"/>
    <cellStyle name="Финансовый 12 17 2" xfId="2724"/>
    <cellStyle name="Финансовый 12 17 3" xfId="2725"/>
    <cellStyle name="Финансовый 12 18" xfId="2726"/>
    <cellStyle name="Финансовый 12 19" xfId="2727"/>
    <cellStyle name="Финансовый 12 2" xfId="2728"/>
    <cellStyle name="Финансовый 12 2 2" xfId="2729"/>
    <cellStyle name="Финансовый 12 2 2 2" xfId="2730"/>
    <cellStyle name="Финансовый 12 2 2 3" xfId="2731"/>
    <cellStyle name="Финансовый 12 2 3" xfId="2732"/>
    <cellStyle name="Финансовый 12 2 3 2" xfId="2733"/>
    <cellStyle name="Финансовый 12 2 3 2 2" xfId="2734"/>
    <cellStyle name="Финансовый 12 2 3 3" xfId="2735"/>
    <cellStyle name="Финансовый 12 2 4" xfId="2736"/>
    <cellStyle name="Финансовый 12 2 5" xfId="2737"/>
    <cellStyle name="Финансовый 12 3" xfId="2738"/>
    <cellStyle name="Финансовый 12 3 2" xfId="2739"/>
    <cellStyle name="Финансовый 12 3 2 2" xfId="2740"/>
    <cellStyle name="Финансовый 12 3 2 2 2" xfId="2741"/>
    <cellStyle name="Финансовый 12 3 2 3" xfId="2742"/>
    <cellStyle name="Финансовый 12 4" xfId="2743"/>
    <cellStyle name="Финансовый 12 4 2" xfId="2744"/>
    <cellStyle name="Финансовый 12 4 2 2" xfId="2745"/>
    <cellStyle name="Финансовый 12 4 2 3" xfId="2746"/>
    <cellStyle name="Финансовый 12 5" xfId="2747"/>
    <cellStyle name="Финансовый 12 5 2" xfId="2748"/>
    <cellStyle name="Финансовый 12 5 3" xfId="2749"/>
    <cellStyle name="Финансовый 12 6" xfId="2750"/>
    <cellStyle name="Финансовый 12 6 2" xfId="2751"/>
    <cellStyle name="Финансовый 12 6 3" xfId="2752"/>
    <cellStyle name="Финансовый 12 7" xfId="2753"/>
    <cellStyle name="Финансовый 12 7 2" xfId="2754"/>
    <cellStyle name="Финансовый 12 7 3" xfId="2755"/>
    <cellStyle name="Финансовый 12 8" xfId="2756"/>
    <cellStyle name="Финансовый 12 8 2" xfId="2757"/>
    <cellStyle name="Финансовый 12 8 3" xfId="2758"/>
    <cellStyle name="Финансовый 12 9" xfId="2759"/>
    <cellStyle name="Финансовый 12 9 2" xfId="2760"/>
    <cellStyle name="Финансовый 12 9 3" xfId="2761"/>
    <cellStyle name="Финансовый 13" xfId="2762"/>
    <cellStyle name="Финансовый 13 2" xfId="2763"/>
    <cellStyle name="Финансовый 13 3" xfId="2764"/>
    <cellStyle name="Финансовый 13 4" xfId="2765"/>
    <cellStyle name="Финансовый 14" xfId="2766"/>
    <cellStyle name="Финансовый 14 2" xfId="2767"/>
    <cellStyle name="Финансовый 15" xfId="2768"/>
    <cellStyle name="Финансовый 15 2" xfId="2769"/>
    <cellStyle name="Финансовый 15 2 2" xfId="2770"/>
    <cellStyle name="Финансовый 15 2 2 2" xfId="2771"/>
    <cellStyle name="Финансовый 15 2 3" xfId="2772"/>
    <cellStyle name="Финансовый 16" xfId="2773"/>
    <cellStyle name="Финансовый 16 2" xfId="2774"/>
    <cellStyle name="Финансовый 17" xfId="2775"/>
    <cellStyle name="Финансовый 18" xfId="2776"/>
    <cellStyle name="Финансовый 18 2" xfId="2777"/>
    <cellStyle name="Финансовый 18 2 2" xfId="2778"/>
    <cellStyle name="Финансовый 18 3" xfId="2779"/>
    <cellStyle name="Финансовый 19" xfId="2780"/>
    <cellStyle name="Финансовый 2" xfId="3"/>
    <cellStyle name="Финансовый 2 2" xfId="2781"/>
    <cellStyle name="Финансовый 2 2 2" xfId="2782"/>
    <cellStyle name="Финансовый 2 3" xfId="2783"/>
    <cellStyle name="Финансовый 2 3 2" xfId="2784"/>
    <cellStyle name="Финансовый 2 3 2 2" xfId="2785"/>
    <cellStyle name="Финансовый 2 3 2 2 2" xfId="2786"/>
    <cellStyle name="Финансовый 2 3 2 2 2 2" xfId="2787"/>
    <cellStyle name="Финансовый 2 3 2 2 3" xfId="2788"/>
    <cellStyle name="Финансовый 2 3 3" xfId="2789"/>
    <cellStyle name="Финансовый 2 3 3 2" xfId="2790"/>
    <cellStyle name="Финансовый 2 3 4" xfId="2791"/>
    <cellStyle name="Финансовый 2 4" xfId="2792"/>
    <cellStyle name="Финансовый 2 4 2" xfId="2793"/>
    <cellStyle name="Финансовый 2 4 3" xfId="2794"/>
    <cellStyle name="Финансовый 2 5" xfId="2795"/>
    <cellStyle name="Финансовый 2 6" xfId="2796"/>
    <cellStyle name="Финансовый 2 6 2" xfId="2797"/>
    <cellStyle name="Финансовый 2 7" xfId="2798"/>
    <cellStyle name="Финансовый 2 8" xfId="2912"/>
    <cellStyle name="Финансовый 2_1" xfId="2799"/>
    <cellStyle name="Финансовый 20" xfId="2800"/>
    <cellStyle name="Финансовый 21" xfId="2801"/>
    <cellStyle name="Финансовый 22" xfId="2802"/>
    <cellStyle name="Финансовый 23" xfId="2803"/>
    <cellStyle name="Финансовый 24" xfId="2804"/>
    <cellStyle name="Финансовый 24 2" xfId="2805"/>
    <cellStyle name="Финансовый 24 2 2" xfId="2806"/>
    <cellStyle name="Финансовый 24 3" xfId="2807"/>
    <cellStyle name="Финансовый 25" xfId="2808"/>
    <cellStyle name="Финансовый 26" xfId="2809"/>
    <cellStyle name="Финансовый 26 2" xfId="2810"/>
    <cellStyle name="Финансовый 26 3" xfId="2811"/>
    <cellStyle name="Финансовый 27" xfId="2812"/>
    <cellStyle name="Финансовый 27 2" xfId="2813"/>
    <cellStyle name="Финансовый 27 3" xfId="2814"/>
    <cellStyle name="Финансовый 28" xfId="2815"/>
    <cellStyle name="Финансовый 28 2" xfId="2816"/>
    <cellStyle name="Финансовый 28 3" xfId="2817"/>
    <cellStyle name="Финансовый 29" xfId="2818"/>
    <cellStyle name="Финансовый 3" xfId="4"/>
    <cellStyle name="Финансовый 3 2" xfId="2819"/>
    <cellStyle name="Финансовый 3 3" xfId="2820"/>
    <cellStyle name="Финансовый 3 3 2" xfId="2821"/>
    <cellStyle name="Финансовый 3 3 2 2" xfId="2822"/>
    <cellStyle name="Финансовый 3 3 2 2 2" xfId="2823"/>
    <cellStyle name="Финансовый 3 3 2 2 2 2" xfId="2824"/>
    <cellStyle name="Финансовый 3 3 2 2 3" xfId="2825"/>
    <cellStyle name="Финансовый 3 3 2 3" xfId="2826"/>
    <cellStyle name="Финансовый 3 3 2 4" xfId="2827"/>
    <cellStyle name="Финансовый 3 3 3" xfId="2828"/>
    <cellStyle name="Финансовый 3 3 3 2" xfId="2829"/>
    <cellStyle name="Финансовый 3 3 3 2 2" xfId="2830"/>
    <cellStyle name="Финансовый 3 3 3 3" xfId="2831"/>
    <cellStyle name="Финансовый 3 3 4" xfId="2832"/>
    <cellStyle name="Финансовый 3 3 5" xfId="2833"/>
    <cellStyle name="Финансовый 3 4" xfId="2834"/>
    <cellStyle name="Финансовый 3 4 2" xfId="2835"/>
    <cellStyle name="Финансовый 3 4 3" xfId="2836"/>
    <cellStyle name="Финансовый 3_Штатное расписание + калтан от 10.10.2016 " xfId="2837"/>
    <cellStyle name="Финансовый 30" xfId="2911"/>
    <cellStyle name="Финансовый 31" xfId="2"/>
    <cellStyle name="Финансовый 4" xfId="2838"/>
    <cellStyle name="Финансовый 4 2" xfId="2839"/>
    <cellStyle name="Финансовый 4 2 2" xfId="2840"/>
    <cellStyle name="Финансовый 4 2 3" xfId="2841"/>
    <cellStyle name="Финансовый 4 2 3 2" xfId="2842"/>
    <cellStyle name="Финансовый 4 2 4" xfId="2843"/>
    <cellStyle name="Финансовый 4 3" xfId="2844"/>
    <cellStyle name="Финансовый 4 3 2" xfId="2845"/>
    <cellStyle name="Финансовый 4 3 3" xfId="2846"/>
    <cellStyle name="Финансовый 4 3 4" xfId="2847"/>
    <cellStyle name="Финансовый 4 3 4 2" xfId="2848"/>
    <cellStyle name="Финансовый 4 3 4 3" xfId="2849"/>
    <cellStyle name="Финансовый 4 3 4 3 2" xfId="2850"/>
    <cellStyle name="Финансовый 4 3 4 4" xfId="2851"/>
    <cellStyle name="Финансовый 4 4" xfId="2852"/>
    <cellStyle name="Финансовый 4 4 2" xfId="2853"/>
    <cellStyle name="Финансовый 4 5" xfId="2854"/>
    <cellStyle name="Финансовый 4 5 2" xfId="2855"/>
    <cellStyle name="Финансовый 4 5 2 2" xfId="2856"/>
    <cellStyle name="Финансовый 4 5 2 2 2" xfId="2857"/>
    <cellStyle name="Финансовый 4 5 2 2 2 2" xfId="2858"/>
    <cellStyle name="Финансовый 4 5 2 2 3" xfId="2859"/>
    <cellStyle name="Финансовый 4 5 2 3" xfId="2860"/>
    <cellStyle name="Финансовый 4 5 2 3 2" xfId="2861"/>
    <cellStyle name="Финансовый 4 5 2 4" xfId="2862"/>
    <cellStyle name="Финансовый 4 5 3" xfId="2863"/>
    <cellStyle name="Финансовый 4 5 3 2" xfId="2864"/>
    <cellStyle name="Финансовый 4 5 3 2 2" xfId="2865"/>
    <cellStyle name="Финансовый 4 5 3 3" xfId="2866"/>
    <cellStyle name="Финансовый 4 5 4" xfId="2867"/>
    <cellStyle name="Финансовый 4 5 4 2" xfId="2868"/>
    <cellStyle name="Финансовый 4 5 5" xfId="2869"/>
    <cellStyle name="Финансовый 4 6" xfId="2870"/>
    <cellStyle name="Финансовый 4 6 2" xfId="2871"/>
    <cellStyle name="Финансовый 4 6 2 2" xfId="2872"/>
    <cellStyle name="Финансовый 4 6 3" xfId="2873"/>
    <cellStyle name="Финансовый 5" xfId="2874"/>
    <cellStyle name="Финансовый 5 2" xfId="2875"/>
    <cellStyle name="Финансовый 5 2 2" xfId="2876"/>
    <cellStyle name="Финансовый 5 2 3" xfId="2877"/>
    <cellStyle name="Финансовый 5 2 3 2" xfId="2878"/>
    <cellStyle name="Финансовый 5 2 4" xfId="2879"/>
    <cellStyle name="Финансовый 5 3" xfId="2880"/>
    <cellStyle name="Финансовый 5 4" xfId="2881"/>
    <cellStyle name="Финансовый 5 4 2" xfId="2882"/>
    <cellStyle name="Финансовый 5 4 3" xfId="2883"/>
    <cellStyle name="Финансовый 5 5" xfId="2884"/>
    <cellStyle name="Финансовый 5 5 2" xfId="2885"/>
    <cellStyle name="Финансовый 5 6" xfId="2886"/>
    <cellStyle name="Финансовый 6" xfId="2887"/>
    <cellStyle name="Финансовый 6 2" xfId="2888"/>
    <cellStyle name="Финансовый 6 2 2" xfId="2889"/>
    <cellStyle name="Финансовый 6 3" xfId="2890"/>
    <cellStyle name="Финансовый 6 3 2" xfId="2891"/>
    <cellStyle name="Финансовый 6 4" xfId="2892"/>
    <cellStyle name="Финансовый 7" xfId="2893"/>
    <cellStyle name="Финансовый 7 2" xfId="2894"/>
    <cellStyle name="Финансовый 7 3" xfId="2895"/>
    <cellStyle name="Финансовый 7 3 2" xfId="2896"/>
    <cellStyle name="Финансовый 7 4" xfId="2897"/>
    <cellStyle name="Финансовый 8" xfId="2898"/>
    <cellStyle name="Финансовый 8 2" xfId="2899"/>
    <cellStyle name="Финансовый 8 3" xfId="2900"/>
    <cellStyle name="Финансовый 8 3 2" xfId="2901"/>
    <cellStyle name="Финансовый 8 4" xfId="2902"/>
    <cellStyle name="Финансовый 9" xfId="2903"/>
    <cellStyle name="Финансовый 9 2" xfId="2904"/>
    <cellStyle name="Финансовый 9 3" xfId="2905"/>
    <cellStyle name="Финансовый 9 3 2" xfId="2906"/>
    <cellStyle name="Финансовый 9 4" xfId="2907"/>
    <cellStyle name="число" xfId="2908"/>
    <cellStyle name="Џђћ–…ќ’ќ›‰" xfId="2909"/>
    <cellStyle name="ШАУ" xfId="2910"/>
  </cellStyles>
  <dxfs count="804">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tint="-0.24994659260841701"/>
      </font>
    </dxf>
    <dxf>
      <fill>
        <patternFill>
          <bgColor theme="5" tint="0.59996337778862885"/>
        </patternFill>
      </fill>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rgb="FFC00000"/>
      </font>
      <fill>
        <patternFill>
          <bgColor theme="5"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b/>
        <i val="0"/>
        <color theme="9" tint="-0.499984740745262"/>
      </font>
      <fill>
        <patternFill>
          <bgColor theme="9"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tint="0.59996337778862885"/>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tint="-0.24994659260841701"/>
      </font>
    </dxf>
    <dxf>
      <font>
        <color theme="0" tint="-0.2499465926084170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model_investproekta_s_prezentatsiey.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mngmnt.ru/finmodeli/primery_finmodeley/finmodel_investproekta_s_prezentatsiey.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mngmnt.ru" TargetMode="External"/><Relationship Id="rId1" Type="http://schemas.openxmlformats.org/officeDocument/2006/relationships/hyperlink" Target="https://mngmnt.ru/finmodeli/primery_finmodeley/finmodel_investproekta_s_prezentatsiey.php" TargetMode="External"/></Relationships>
</file>

<file path=xl/drawings/drawing1.xml><?xml version="1.0" encoding="utf-8"?>
<xdr:wsDr xmlns:xdr="http://schemas.openxmlformats.org/drawingml/2006/spreadsheetDrawing" xmlns:a="http://schemas.openxmlformats.org/drawingml/2006/main">
  <xdr:twoCellAnchor>
    <xdr:from>
      <xdr:col>1</xdr:col>
      <xdr:colOff>114300</xdr:colOff>
      <xdr:row>2</xdr:row>
      <xdr:rowOff>99060</xdr:rowOff>
    </xdr:from>
    <xdr:to>
      <xdr:col>6</xdr:col>
      <xdr:colOff>121920</xdr:colOff>
      <xdr:row>4</xdr:row>
      <xdr:rowOff>53340</xdr:rowOff>
    </xdr:to>
    <xdr:sp macro="" textlink="">
      <xdr:nvSpPr>
        <xdr:cNvPr id="3" name="Скругленный прямоугольник 2"/>
        <xdr:cNvSpPr/>
      </xdr:nvSpPr>
      <xdr:spPr>
        <a:xfrm>
          <a:off x="175260" y="304800"/>
          <a:ext cx="262890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48</xdr:row>
      <xdr:rowOff>99060</xdr:rowOff>
    </xdr:from>
    <xdr:to>
      <xdr:col>6</xdr:col>
      <xdr:colOff>121920</xdr:colOff>
      <xdr:row>50</xdr:row>
      <xdr:rowOff>53340</xdr:rowOff>
    </xdr:to>
    <xdr:sp macro="" textlink="">
      <xdr:nvSpPr>
        <xdr:cNvPr id="4" name="Скругленный прямоугольник 3"/>
        <xdr:cNvSpPr/>
      </xdr:nvSpPr>
      <xdr:spPr>
        <a:xfrm>
          <a:off x="175260" y="304800"/>
          <a:ext cx="267462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101</xdr:row>
      <xdr:rowOff>99060</xdr:rowOff>
    </xdr:from>
    <xdr:to>
      <xdr:col>6</xdr:col>
      <xdr:colOff>121920</xdr:colOff>
      <xdr:row>103</xdr:row>
      <xdr:rowOff>53340</xdr:rowOff>
    </xdr:to>
    <xdr:sp macro="" textlink="">
      <xdr:nvSpPr>
        <xdr:cNvPr id="5" name="Скругленный прямоугольник 4"/>
        <xdr:cNvSpPr/>
      </xdr:nvSpPr>
      <xdr:spPr>
        <a:xfrm>
          <a:off x="175260" y="304800"/>
          <a:ext cx="2674620" cy="3429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48</xdr:row>
      <xdr:rowOff>99060</xdr:rowOff>
    </xdr:from>
    <xdr:to>
      <xdr:col>6</xdr:col>
      <xdr:colOff>121920</xdr:colOff>
      <xdr:row>50</xdr:row>
      <xdr:rowOff>53340</xdr:rowOff>
    </xdr:to>
    <xdr:sp macro="" textlink="">
      <xdr:nvSpPr>
        <xdr:cNvPr id="6" name="Скругленный прямоугольник 5"/>
        <xdr:cNvSpPr/>
      </xdr:nvSpPr>
      <xdr:spPr>
        <a:xfrm>
          <a:off x="171450" y="299085"/>
          <a:ext cx="2646045" cy="344805"/>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xdr:from>
      <xdr:col>1</xdr:col>
      <xdr:colOff>114300</xdr:colOff>
      <xdr:row>101</xdr:row>
      <xdr:rowOff>99060</xdr:rowOff>
    </xdr:from>
    <xdr:to>
      <xdr:col>6</xdr:col>
      <xdr:colOff>121920</xdr:colOff>
      <xdr:row>103</xdr:row>
      <xdr:rowOff>53340</xdr:rowOff>
    </xdr:to>
    <xdr:sp macro="" textlink="">
      <xdr:nvSpPr>
        <xdr:cNvPr id="7" name="Скругленный прямоугольник 6"/>
        <xdr:cNvSpPr/>
      </xdr:nvSpPr>
      <xdr:spPr>
        <a:xfrm>
          <a:off x="171450" y="299085"/>
          <a:ext cx="2646045" cy="344805"/>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2720340</xdr:colOff>
      <xdr:row>3</xdr:row>
      <xdr:rowOff>0</xdr:rowOff>
    </xdr:from>
    <xdr:to>
      <xdr:col>13</xdr:col>
      <xdr:colOff>53500</xdr:colOff>
      <xdr:row>6</xdr:row>
      <xdr:rowOff>160073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1640" y="289560"/>
          <a:ext cx="1844200" cy="609653"/>
        </a:xfrm>
        <a:prstGeom prst="rect">
          <a:avLst/>
        </a:prstGeom>
      </xdr:spPr>
    </xdr:pic>
    <xdr:clientData/>
  </xdr:twoCellAnchor>
  <xdr:twoCellAnchor editAs="absolute">
    <xdr:from>
      <xdr:col>11</xdr:col>
      <xdr:colOff>617220</xdr:colOff>
      <xdr:row>2</xdr:row>
      <xdr:rowOff>38100</xdr:rowOff>
    </xdr:from>
    <xdr:to>
      <xdr:col>11</xdr:col>
      <xdr:colOff>2476500</xdr:colOff>
      <xdr:row>6</xdr:row>
      <xdr:rowOff>160020</xdr:rowOff>
    </xdr:to>
    <xdr:sp macro="" textlink="">
      <xdr:nvSpPr>
        <xdr:cNvPr id="3" name="Скругленный прямоугольник 2">
          <a:hlinkClick xmlns:r="http://schemas.openxmlformats.org/officeDocument/2006/relationships" r:id="rId3" tooltip="на сайт разработчика финмодели инвестпроекта с презентацией MNGMNT.RU"/>
        </xdr:cNvPr>
        <xdr:cNvSpPr/>
      </xdr:nvSpPr>
      <xdr:spPr>
        <a:xfrm>
          <a:off x="3398520" y="28194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739140</xdr:colOff>
      <xdr:row>3</xdr:row>
      <xdr:rowOff>106680</xdr:rowOff>
    </xdr:from>
    <xdr:to>
      <xdr:col>13</xdr:col>
      <xdr:colOff>662940</xdr:colOff>
      <xdr:row>6</xdr:row>
      <xdr:rowOff>91440</xdr:rowOff>
    </xdr:to>
    <xdr:sp macro="" textlink="">
      <xdr:nvSpPr>
        <xdr:cNvPr id="2" name="Скругленный прямоугольник 1"/>
        <xdr:cNvSpPr/>
      </xdr:nvSpPr>
      <xdr:spPr>
        <a:xfrm>
          <a:off x="1409700" y="541020"/>
          <a:ext cx="2598420" cy="35052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circle">
            <a:fillToRect l="50000" t="-80000" r="50000" b="180000"/>
          </a:path>
          <a:tileRect/>
        </a:gradFill>
        <a:ln w="28575">
          <a:gradFill flip="none" rotWithShape="1">
            <a:gsLst>
              <a:gs pos="32000">
                <a:schemeClr val="accent2">
                  <a:lumMod val="40000"/>
                  <a:lumOff val="60000"/>
                </a:schemeClr>
              </a:gs>
              <a:gs pos="73000">
                <a:schemeClr val="accent2">
                  <a:lumMod val="95000"/>
                  <a:lumOff val="5000"/>
                </a:schemeClr>
              </a:gs>
              <a:gs pos="100000">
                <a:schemeClr val="accent2">
                  <a:lumMod val="60000"/>
                </a:schemeClr>
              </a:gs>
            </a:gsLst>
            <a:path path="circle">
              <a:fillToRect l="50000" t="130000" r="50000" b="-30000"/>
            </a:path>
            <a:tileRect/>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solidFill>
                <a:schemeClr val="accent2">
                  <a:lumMod val="50000"/>
                </a:schemeClr>
              </a:solidFill>
              <a:latin typeface="Albertus Extra Bold" panose="020E0802040304020204" pitchFamily="34" charset="0"/>
            </a:rPr>
            <a:t>THERMO</a:t>
          </a:r>
          <a:r>
            <a:rPr lang="en-US" sz="1400" baseline="0">
              <a:solidFill>
                <a:schemeClr val="accent2">
                  <a:lumMod val="50000"/>
                </a:schemeClr>
              </a:solidFill>
              <a:latin typeface="Albertus Extra Bold" panose="020E0802040304020204" pitchFamily="34" charset="0"/>
            </a:rPr>
            <a:t> VILLAS</a:t>
          </a:r>
          <a:endParaRPr lang="ru-RU" sz="1400">
            <a:solidFill>
              <a:schemeClr val="accent2">
                <a:lumMod val="50000"/>
              </a:schemeClr>
            </a:solidFill>
          </a:endParaRPr>
        </a:p>
      </xdr:txBody>
    </xdr:sp>
    <xdr:clientData/>
  </xdr:twoCellAnchor>
  <xdr:twoCellAnchor editAs="oneCell">
    <xdr:from>
      <xdr:col>19</xdr:col>
      <xdr:colOff>2621280</xdr:colOff>
      <xdr:row>0</xdr:row>
      <xdr:rowOff>30480</xdr:rowOff>
    </xdr:from>
    <xdr:to>
      <xdr:col>25</xdr:col>
      <xdr:colOff>68740</xdr:colOff>
      <xdr:row>4</xdr:row>
      <xdr:rowOff>53393</xdr:rowOff>
    </xdr:to>
    <xdr:pic>
      <xdr:nvPicPr>
        <xdr:cNvPr id="3" name="Рисунок 2">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31380" y="30480"/>
          <a:ext cx="1844200" cy="609653"/>
        </a:xfrm>
        <a:prstGeom prst="rect">
          <a:avLst/>
        </a:prstGeom>
      </xdr:spPr>
    </xdr:pic>
    <xdr:clientData/>
  </xdr:twoCellAnchor>
  <xdr:twoCellAnchor editAs="absolute">
    <xdr:from>
      <xdr:col>19</xdr:col>
      <xdr:colOff>464820</xdr:colOff>
      <xdr:row>0</xdr:row>
      <xdr:rowOff>45720</xdr:rowOff>
    </xdr:from>
    <xdr:to>
      <xdr:col>19</xdr:col>
      <xdr:colOff>2324100</xdr:colOff>
      <xdr:row>5</xdr:row>
      <xdr:rowOff>15240</xdr:rowOff>
    </xdr:to>
    <xdr:sp macro="" textlink="">
      <xdr:nvSpPr>
        <xdr:cNvPr id="4" name="Скругленный прямоугольник 3">
          <a:hlinkClick xmlns:r="http://schemas.openxmlformats.org/officeDocument/2006/relationships" r:id="rId3" tooltip="на сайт разработчика финмодели инвестпроекта с презентацией MNGMNT.RU"/>
        </xdr:cNvPr>
        <xdr:cNvSpPr/>
      </xdr:nvSpPr>
      <xdr:spPr>
        <a:xfrm>
          <a:off x="5074920" y="4572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3253740</xdr:colOff>
      <xdr:row>1</xdr:row>
      <xdr:rowOff>38100</xdr:rowOff>
    </xdr:from>
    <xdr:to>
      <xdr:col>16</xdr:col>
      <xdr:colOff>457200</xdr:colOff>
      <xdr:row>5</xdr:row>
      <xdr:rowOff>45720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4396740" y="19050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18</xdr:col>
      <xdr:colOff>99060</xdr:colOff>
      <xdr:row>1</xdr:row>
      <xdr:rowOff>30480</xdr:rowOff>
    </xdr:from>
    <xdr:to>
      <xdr:col>22</xdr:col>
      <xdr:colOff>731680</xdr:colOff>
      <xdr:row>5</xdr:row>
      <xdr:rowOff>30533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21780" y="182880"/>
          <a:ext cx="1844200" cy="6096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1432560</xdr:colOff>
      <xdr:row>3</xdr:row>
      <xdr:rowOff>7620</xdr:rowOff>
    </xdr:from>
    <xdr:to>
      <xdr:col>16</xdr:col>
      <xdr:colOff>281940</xdr:colOff>
      <xdr:row>7</xdr:row>
      <xdr:rowOff>15240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2468880" y="46482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45720</xdr:colOff>
      <xdr:row>1</xdr:row>
      <xdr:rowOff>22860</xdr:rowOff>
    </xdr:from>
    <xdr:to>
      <xdr:col>25</xdr:col>
      <xdr:colOff>289720</xdr:colOff>
      <xdr:row>5</xdr:row>
      <xdr:rowOff>22913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6320" y="175260"/>
          <a:ext cx="1844200" cy="6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13</xdr:col>
      <xdr:colOff>347133</xdr:colOff>
      <xdr:row>1</xdr:row>
      <xdr:rowOff>101600</xdr:rowOff>
    </xdr:from>
    <xdr:to>
      <xdr:col>13</xdr:col>
      <xdr:colOff>2206413</xdr:colOff>
      <xdr:row>5</xdr:row>
      <xdr:rowOff>109220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5545666" y="25400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19</xdr:col>
      <xdr:colOff>508000</xdr:colOff>
      <xdr:row>1</xdr:row>
      <xdr:rowOff>67733</xdr:rowOff>
    </xdr:from>
    <xdr:to>
      <xdr:col>22</xdr:col>
      <xdr:colOff>718133</xdr:colOff>
      <xdr:row>5</xdr:row>
      <xdr:rowOff>67786</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144000" y="220133"/>
          <a:ext cx="1844200"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1226820</xdr:colOff>
      <xdr:row>0</xdr:row>
      <xdr:rowOff>121920</xdr:rowOff>
    </xdr:from>
    <xdr:to>
      <xdr:col>11</xdr:col>
      <xdr:colOff>251460</xdr:colOff>
      <xdr:row>4</xdr:row>
      <xdr:rowOff>129540</xdr:rowOff>
    </xdr:to>
    <xdr:sp macro="" textlink="">
      <xdr:nvSpPr>
        <xdr:cNvPr id="2" name="Скругленный прямоугольник 1">
          <a:hlinkClick xmlns:r="http://schemas.openxmlformats.org/officeDocument/2006/relationships" r:id="rId1" tooltip="на сайт разработчика финмодели инвестпроекта с презентацией MNGMNT.RU"/>
        </xdr:cNvPr>
        <xdr:cNvSpPr/>
      </xdr:nvSpPr>
      <xdr:spPr>
        <a:xfrm>
          <a:off x="3901440" y="121920"/>
          <a:ext cx="1859280" cy="6172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ИНВЕСТПРОЕКТА С ПРЕЗЕНТАЦИЕЙ</a:t>
          </a:r>
        </a:p>
      </xdr:txBody>
    </xdr:sp>
    <xdr:clientData/>
  </xdr:twoCellAnchor>
  <xdr:twoCellAnchor editAs="oneCell">
    <xdr:from>
      <xdr:col>11</xdr:col>
      <xdr:colOff>1684020</xdr:colOff>
      <xdr:row>0</xdr:row>
      <xdr:rowOff>129540</xdr:rowOff>
    </xdr:from>
    <xdr:to>
      <xdr:col>13</xdr:col>
      <xdr:colOff>350680</xdr:colOff>
      <xdr:row>4</xdr:row>
      <xdr:rowOff>129593</xdr:rowOff>
    </xdr:to>
    <xdr:pic>
      <xdr:nvPicPr>
        <xdr:cNvPr id="3" name="Рисунок 2">
          <a:hlinkClick xmlns:r="http://schemas.openxmlformats.org/officeDocument/2006/relationships" r:id="rId2" tooltip="перейти на сайт разработчика mngmnt.ru"/>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3280" y="129540"/>
          <a:ext cx="1844200" cy="60965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U137"/>
  <sheetViews>
    <sheetView showGridLines="0" workbookViewId="0">
      <selection activeCell="B1" sqref="B1"/>
    </sheetView>
  </sheetViews>
  <sheetFormatPr defaultColWidth="8.88671875" defaultRowHeight="13.2"/>
  <cols>
    <col min="1" max="1" width="0.88671875" style="636" customWidth="1"/>
    <col min="2" max="2" width="5.6640625" style="636" customWidth="1"/>
    <col min="3" max="5" width="7.6640625" style="636" customWidth="1"/>
    <col min="6" max="18" width="10.6640625" style="636" customWidth="1"/>
    <col min="19" max="19" width="5.6640625" style="784" customWidth="1"/>
    <col min="20" max="20" width="2.6640625" style="784" customWidth="1"/>
    <col min="21" max="21" width="0.88671875" style="636" customWidth="1"/>
    <col min="22" max="16384" width="8.88671875" style="636"/>
  </cols>
  <sheetData>
    <row r="2" spans="1:21" ht="3" customHeight="1">
      <c r="A2" s="672"/>
      <c r="B2" s="672"/>
      <c r="C2" s="672"/>
      <c r="D2" s="672"/>
      <c r="E2" s="672"/>
      <c r="F2" s="672"/>
      <c r="G2" s="672"/>
      <c r="H2" s="672"/>
      <c r="I2" s="672"/>
      <c r="J2" s="672"/>
      <c r="K2" s="672"/>
      <c r="L2" s="672"/>
      <c r="M2" s="672"/>
      <c r="N2" s="672"/>
      <c r="O2" s="672"/>
      <c r="P2" s="672"/>
      <c r="Q2" s="672"/>
      <c r="R2" s="672"/>
      <c r="S2" s="771"/>
      <c r="T2" s="771"/>
      <c r="U2" s="672"/>
    </row>
    <row r="3" spans="1:21" s="676" customFormat="1">
      <c r="A3" s="673"/>
      <c r="B3" s="674"/>
      <c r="C3" s="674"/>
      <c r="D3" s="674"/>
      <c r="E3" s="674"/>
      <c r="F3" s="674"/>
      <c r="G3" s="674"/>
      <c r="H3" s="674"/>
      <c r="I3" s="674"/>
      <c r="J3" s="674"/>
      <c r="K3" s="674"/>
      <c r="L3" s="674"/>
      <c r="M3" s="674"/>
      <c r="N3" s="674"/>
      <c r="O3" s="674"/>
      <c r="P3" s="674"/>
      <c r="Q3" s="674"/>
      <c r="R3" s="674"/>
      <c r="S3" s="772"/>
      <c r="T3" s="773"/>
      <c r="U3" s="673"/>
    </row>
    <row r="4" spans="1:21" s="788" customFormat="1" ht="17.399999999999999">
      <c r="A4" s="785"/>
      <c r="B4" s="678"/>
      <c r="C4" s="677"/>
      <c r="D4" s="677"/>
      <c r="E4" s="677"/>
      <c r="F4" s="677"/>
      <c r="G4" s="677"/>
      <c r="H4" s="677"/>
      <c r="I4" s="677"/>
      <c r="J4" s="677"/>
      <c r="K4" s="677"/>
      <c r="L4" s="678"/>
      <c r="M4" s="677"/>
      <c r="N4" s="677"/>
      <c r="O4" s="677"/>
      <c r="P4" s="677"/>
      <c r="Q4" s="677"/>
      <c r="R4" s="677"/>
      <c r="S4" s="786" t="str">
        <f>Главная!$D$3</f>
        <v>Проект: строительство, эксплуатация и продажа ТермоВилл</v>
      </c>
      <c r="T4" s="787"/>
      <c r="U4" s="785"/>
    </row>
    <row r="5" spans="1:21" s="684" customFormat="1" ht="15.6" thickBot="1">
      <c r="A5" s="679"/>
      <c r="B5" s="680"/>
      <c r="C5" s="681"/>
      <c r="D5" s="680"/>
      <c r="E5" s="680"/>
      <c r="F5" s="680"/>
      <c r="G5" s="680"/>
      <c r="H5" s="680"/>
      <c r="I5" s="680"/>
      <c r="J5" s="680"/>
      <c r="K5" s="680"/>
      <c r="L5" s="680"/>
      <c r="M5" s="681"/>
      <c r="N5" s="680"/>
      <c r="O5" s="680"/>
      <c r="P5" s="680"/>
      <c r="Q5" s="680"/>
      <c r="R5" s="682" t="s">
        <v>332</v>
      </c>
      <c r="S5" s="774">
        <f>MAX(S$1:S4)+1</f>
        <v>1</v>
      </c>
      <c r="T5" s="775"/>
      <c r="U5" s="679"/>
    </row>
    <row r="6" spans="1:21" s="676" customFormat="1" ht="13.8" thickTop="1">
      <c r="A6" s="673"/>
      <c r="B6" s="685"/>
      <c r="C6" s="685"/>
      <c r="D6" s="685"/>
      <c r="E6" s="685"/>
      <c r="F6" s="685"/>
      <c r="G6" s="685"/>
      <c r="H6" s="685"/>
      <c r="I6" s="685"/>
      <c r="J6" s="685"/>
      <c r="K6" s="685"/>
      <c r="L6" s="685"/>
      <c r="M6" s="685"/>
      <c r="N6" s="685"/>
      <c r="O6" s="685"/>
      <c r="P6" s="685"/>
      <c r="Q6" s="685"/>
      <c r="R6" s="685"/>
      <c r="S6" s="776"/>
      <c r="T6" s="773"/>
      <c r="U6" s="673"/>
    </row>
    <row r="7" spans="1:21" s="684" customFormat="1" ht="15.6" thickBot="1">
      <c r="A7" s="679"/>
      <c r="B7" s="686"/>
      <c r="C7" s="686"/>
      <c r="D7" s="687" t="s">
        <v>333</v>
      </c>
      <c r="E7" s="686"/>
      <c r="F7" s="686"/>
      <c r="G7" s="683"/>
      <c r="H7" s="683"/>
      <c r="I7" s="683"/>
      <c r="J7" s="683"/>
      <c r="K7" s="683"/>
      <c r="L7" s="683"/>
      <c r="M7" s="683"/>
      <c r="N7" s="683"/>
      <c r="O7" s="683"/>
      <c r="P7" s="683"/>
      <c r="Q7" s="683"/>
      <c r="R7" s="683"/>
      <c r="S7" s="775"/>
      <c r="T7" s="775"/>
      <c r="U7" s="679"/>
    </row>
    <row r="8" spans="1:21" s="676" customFormat="1" ht="13.8" thickTop="1">
      <c r="A8" s="673"/>
      <c r="B8" s="685"/>
      <c r="C8" s="685"/>
      <c r="D8" s="685"/>
      <c r="E8" s="685"/>
      <c r="F8" s="685"/>
      <c r="G8" s="675"/>
      <c r="H8" s="675"/>
      <c r="I8" s="675"/>
      <c r="J8" s="675"/>
      <c r="K8" s="675"/>
      <c r="L8" s="675"/>
      <c r="M8" s="675"/>
      <c r="N8" s="675"/>
      <c r="O8" s="675"/>
      <c r="P8" s="675"/>
      <c r="Q8" s="675"/>
      <c r="R8" s="675"/>
      <c r="S8" s="773"/>
      <c r="T8" s="773"/>
      <c r="U8" s="673"/>
    </row>
    <row r="9" spans="1:21" s="690" customFormat="1">
      <c r="A9" s="688"/>
      <c r="B9" s="689"/>
      <c r="C9" s="689" t="s">
        <v>462</v>
      </c>
      <c r="D9" s="689"/>
      <c r="E9" s="689"/>
      <c r="F9" s="689"/>
      <c r="G9" s="689"/>
      <c r="H9" s="689"/>
      <c r="I9" s="689"/>
      <c r="J9" s="689"/>
      <c r="K9" s="689"/>
      <c r="L9" s="689"/>
      <c r="M9" s="689"/>
      <c r="N9" s="689"/>
      <c r="O9" s="689"/>
      <c r="P9" s="689"/>
      <c r="Q9" s="689"/>
      <c r="R9" s="689"/>
      <c r="S9" s="777"/>
      <c r="T9" s="777"/>
      <c r="U9" s="688"/>
    </row>
    <row r="10" spans="1:21" s="676" customFormat="1">
      <c r="A10" s="673"/>
      <c r="B10" s="675"/>
      <c r="C10" s="675"/>
      <c r="D10" s="675"/>
      <c r="E10" s="675"/>
      <c r="F10" s="675"/>
      <c r="G10" s="675"/>
      <c r="H10" s="675"/>
      <c r="I10" s="675"/>
      <c r="J10" s="675"/>
      <c r="K10" s="675"/>
      <c r="L10" s="675"/>
      <c r="M10" s="675"/>
      <c r="N10" s="675"/>
      <c r="O10" s="675"/>
      <c r="P10" s="675"/>
      <c r="Q10" s="675"/>
      <c r="R10" s="675"/>
      <c r="S10" s="773"/>
      <c r="T10" s="773"/>
      <c r="U10" s="673"/>
    </row>
    <row r="11" spans="1:21" s="690" customFormat="1" ht="13.8" thickBot="1">
      <c r="A11" s="688"/>
      <c r="B11" s="691"/>
      <c r="C11" s="689" t="s">
        <v>341</v>
      </c>
      <c r="D11" s="689"/>
      <c r="E11" s="689"/>
      <c r="F11" s="689"/>
      <c r="G11" s="689"/>
      <c r="H11" s="689"/>
      <c r="I11" s="689"/>
      <c r="J11" s="689"/>
      <c r="K11" s="692">
        <f>капитал!$T$12/1000</f>
        <v>0</v>
      </c>
      <c r="L11" s="689" t="s">
        <v>353</v>
      </c>
      <c r="M11" s="689"/>
      <c r="N11" s="689"/>
      <c r="O11" s="689"/>
      <c r="P11" s="689"/>
      <c r="Q11" s="689"/>
      <c r="R11" s="715"/>
      <c r="S11" s="777"/>
      <c r="T11" s="777"/>
      <c r="U11" s="688"/>
    </row>
    <row r="12" spans="1:21" s="676" customFormat="1" ht="13.8" thickTop="1">
      <c r="A12" s="673"/>
      <c r="B12" s="675"/>
      <c r="C12" s="675" t="s">
        <v>342</v>
      </c>
      <c r="D12" s="675"/>
      <c r="E12" s="675"/>
      <c r="F12" s="675"/>
      <c r="G12" s="675"/>
      <c r="H12" s="675"/>
      <c r="I12" s="675"/>
      <c r="J12" s="675"/>
      <c r="K12" s="693"/>
      <c r="L12" s="675"/>
      <c r="M12" s="675"/>
      <c r="N12" s="675"/>
      <c r="O12" s="675"/>
      <c r="P12" s="675"/>
      <c r="Q12" s="675"/>
      <c r="R12" s="675"/>
      <c r="S12" s="773"/>
      <c r="T12" s="773"/>
      <c r="U12" s="673"/>
    </row>
    <row r="13" spans="1:21" s="676" customFormat="1">
      <c r="A13" s="673"/>
      <c r="B13" s="675"/>
      <c r="C13" s="714">
        <f>капитал!$K$15</f>
        <v>0</v>
      </c>
      <c r="D13" s="695"/>
      <c r="E13" s="695"/>
      <c r="F13" s="695"/>
      <c r="G13" s="695"/>
      <c r="H13" s="695"/>
      <c r="I13" s="695"/>
      <c r="J13" s="695"/>
      <c r="K13" s="696">
        <f>капитал!T15/1000</f>
        <v>0</v>
      </c>
      <c r="L13" s="695" t="s">
        <v>353</v>
      </c>
      <c r="M13" s="675"/>
      <c r="N13" s="675"/>
      <c r="O13" s="675"/>
      <c r="P13" s="675"/>
      <c r="Q13" s="675"/>
      <c r="R13" s="675"/>
      <c r="S13" s="773"/>
      <c r="T13" s="773"/>
      <c r="U13" s="673"/>
    </row>
    <row r="14" spans="1:21" s="676" customFormat="1">
      <c r="A14" s="673"/>
      <c r="B14" s="675"/>
      <c r="C14" s="714">
        <f>капитал!$K$16</f>
        <v>0</v>
      </c>
      <c r="D14" s="695"/>
      <c r="E14" s="695"/>
      <c r="F14" s="695"/>
      <c r="G14" s="695"/>
      <c r="H14" s="695"/>
      <c r="I14" s="695"/>
      <c r="J14" s="695"/>
      <c r="K14" s="696">
        <f>капитал!T16/1000</f>
        <v>0</v>
      </c>
      <c r="L14" s="695" t="s">
        <v>353</v>
      </c>
      <c r="M14" s="675"/>
      <c r="N14" s="714" t="s">
        <v>446</v>
      </c>
      <c r="O14" s="714"/>
      <c r="P14" s="714"/>
      <c r="Q14" s="714"/>
      <c r="R14" s="716">
        <f>капитал!$T$42</f>
        <v>0</v>
      </c>
      <c r="S14" s="773"/>
      <c r="T14" s="773"/>
      <c r="U14" s="673"/>
    </row>
    <row r="15" spans="1:21" s="676" customFormat="1">
      <c r="A15" s="673"/>
      <c r="B15" s="675"/>
      <c r="C15" s="714">
        <f>капитал!$K$17</f>
        <v>0</v>
      </c>
      <c r="D15" s="695"/>
      <c r="E15" s="695"/>
      <c r="F15" s="695"/>
      <c r="G15" s="695"/>
      <c r="H15" s="695"/>
      <c r="I15" s="695"/>
      <c r="J15" s="695"/>
      <c r="K15" s="696">
        <f>капитал!T17/1000</f>
        <v>0</v>
      </c>
      <c r="L15" s="695" t="s">
        <v>353</v>
      </c>
      <c r="M15" s="675"/>
      <c r="N15" s="714" t="s">
        <v>447</v>
      </c>
      <c r="O15" s="714"/>
      <c r="P15" s="714"/>
      <c r="Q15" s="714"/>
      <c r="R15" s="716">
        <f>капитал!$T$46</f>
        <v>0</v>
      </c>
      <c r="S15" s="773"/>
      <c r="T15" s="773"/>
      <c r="U15" s="673"/>
    </row>
    <row r="16" spans="1:21" s="676" customFormat="1">
      <c r="A16" s="673"/>
      <c r="B16" s="675"/>
      <c r="C16" s="694">
        <f>капитал!$K$18</f>
        <v>0</v>
      </c>
      <c r="D16" s="695"/>
      <c r="E16" s="695"/>
      <c r="F16" s="695"/>
      <c r="G16" s="695"/>
      <c r="H16" s="695"/>
      <c r="I16" s="695"/>
      <c r="J16" s="695"/>
      <c r="K16" s="696">
        <f>капитал!T18/1000</f>
        <v>0</v>
      </c>
      <c r="L16" s="695" t="s">
        <v>353</v>
      </c>
      <c r="M16" s="675"/>
      <c r="N16" s="694" t="s">
        <v>448</v>
      </c>
      <c r="O16" s="694"/>
      <c r="P16" s="694"/>
      <c r="Q16" s="694"/>
      <c r="R16" s="716">
        <f>капитал!$T$50</f>
        <v>0</v>
      </c>
      <c r="S16" s="773"/>
      <c r="T16" s="773"/>
      <c r="U16" s="673"/>
    </row>
    <row r="17" spans="1:21" s="676" customFormat="1">
      <c r="A17" s="673"/>
      <c r="B17" s="675"/>
      <c r="C17" s="694">
        <f>капитал!$K$19</f>
        <v>0</v>
      </c>
      <c r="D17" s="695"/>
      <c r="E17" s="695"/>
      <c r="F17" s="695"/>
      <c r="G17" s="695"/>
      <c r="H17" s="695"/>
      <c r="I17" s="695"/>
      <c r="J17" s="695"/>
      <c r="K17" s="696">
        <f>капитал!T19/1000</f>
        <v>0</v>
      </c>
      <c r="L17" s="695" t="s">
        <v>353</v>
      </c>
      <c r="M17" s="675"/>
      <c r="N17" s="675"/>
      <c r="O17" s="675"/>
      <c r="P17" s="675"/>
      <c r="Q17" s="675"/>
      <c r="R17" s="675"/>
      <c r="S17" s="773"/>
      <c r="T17" s="773"/>
      <c r="U17" s="673"/>
    </row>
    <row r="18" spans="1:21" s="676" customFormat="1">
      <c r="A18" s="673"/>
      <c r="B18" s="697"/>
      <c r="C18" s="697"/>
      <c r="D18" s="697"/>
      <c r="E18" s="697"/>
      <c r="F18" s="697"/>
      <c r="G18" s="697"/>
      <c r="H18" s="697"/>
      <c r="I18" s="697"/>
      <c r="J18" s="675"/>
      <c r="K18" s="675"/>
      <c r="L18" s="675"/>
      <c r="M18" s="675"/>
      <c r="N18" s="675"/>
      <c r="O18" s="675"/>
      <c r="P18" s="675"/>
      <c r="Q18" s="675"/>
      <c r="R18" s="675"/>
      <c r="S18" s="773"/>
      <c r="T18" s="773"/>
      <c r="U18" s="673"/>
    </row>
    <row r="19" spans="1:21" s="676" customFormat="1">
      <c r="A19" s="673"/>
      <c r="B19" s="675"/>
      <c r="C19" s="675"/>
      <c r="D19" s="675"/>
      <c r="E19" s="675"/>
      <c r="F19" s="698" t="s">
        <v>4</v>
      </c>
      <c r="G19" s="699" t="str">
        <f>Главная!AB$8</f>
        <v/>
      </c>
      <c r="H19" s="700" t="str">
        <f>Главная!AC$8</f>
        <v/>
      </c>
      <c r="I19" s="700" t="str">
        <f>Главная!AD$8</f>
        <v/>
      </c>
      <c r="J19" s="700" t="str">
        <f>Главная!AE$8</f>
        <v/>
      </c>
      <c r="K19" s="700" t="str">
        <f>Главная!AF$8</f>
        <v/>
      </c>
      <c r="L19" s="700" t="str">
        <f>Главная!AG$8</f>
        <v/>
      </c>
      <c r="M19" s="700" t="str">
        <f>Главная!AH$8</f>
        <v/>
      </c>
      <c r="N19" s="700" t="str">
        <f>Главная!AI$8</f>
        <v/>
      </c>
      <c r="O19" s="700" t="str">
        <f>Главная!AJ$8</f>
        <v/>
      </c>
      <c r="P19" s="700" t="str">
        <f>Главная!AK$8</f>
        <v/>
      </c>
      <c r="Q19" s="700" t="str">
        <f>Главная!AL$8</f>
        <v/>
      </c>
      <c r="R19" s="700" t="str">
        <f>Главная!AM$8</f>
        <v/>
      </c>
      <c r="S19" s="773"/>
      <c r="T19" s="773"/>
      <c r="U19" s="673"/>
    </row>
    <row r="20" spans="1:21" s="676" customFormat="1" ht="13.8" thickBot="1">
      <c r="A20" s="673"/>
      <c r="B20" s="691"/>
      <c r="C20" s="689" t="s">
        <v>456</v>
      </c>
      <c r="D20" s="675"/>
      <c r="E20" s="675"/>
      <c r="F20" s="701">
        <f>Главная!$Y$11/1000</f>
        <v>0</v>
      </c>
      <c r="G20" s="702">
        <f>Главная!AB$11/1000</f>
        <v>0</v>
      </c>
      <c r="H20" s="703">
        <f>Главная!AC$11/1000</f>
        <v>0</v>
      </c>
      <c r="I20" s="703">
        <f>Главная!AD$11/1000</f>
        <v>0</v>
      </c>
      <c r="J20" s="703">
        <f>Главная!AE$11/1000</f>
        <v>0</v>
      </c>
      <c r="K20" s="703">
        <f>Главная!AF$11/1000</f>
        <v>0</v>
      </c>
      <c r="L20" s="703">
        <f>Главная!AG$11/1000</f>
        <v>0</v>
      </c>
      <c r="M20" s="703">
        <f>Главная!AH$11/1000</f>
        <v>0</v>
      </c>
      <c r="N20" s="703">
        <f>Главная!AI$11/1000</f>
        <v>0</v>
      </c>
      <c r="O20" s="703">
        <f>Главная!AJ$11/1000</f>
        <v>0</v>
      </c>
      <c r="P20" s="703">
        <f>Главная!AK$11/1000</f>
        <v>0</v>
      </c>
      <c r="Q20" s="703">
        <f>Главная!AL$11/1000</f>
        <v>0</v>
      </c>
      <c r="R20" s="703">
        <f>Главная!AM$11/1000</f>
        <v>0</v>
      </c>
      <c r="S20" s="773"/>
      <c r="T20" s="773"/>
      <c r="U20" s="673"/>
    </row>
    <row r="21" spans="1:21" s="676" customFormat="1" ht="13.8" thickTop="1">
      <c r="A21" s="673"/>
      <c r="B21" s="675"/>
      <c r="C21" s="675"/>
      <c r="D21" s="675"/>
      <c r="E21" s="675"/>
      <c r="F21" s="675"/>
      <c r="G21" s="675"/>
      <c r="H21" s="693"/>
      <c r="I21" s="693"/>
      <c r="J21" s="693"/>
      <c r="K21" s="693"/>
      <c r="L21" s="693"/>
      <c r="M21" s="693"/>
      <c r="N21" s="693"/>
      <c r="O21" s="693"/>
      <c r="P21" s="693"/>
      <c r="Q21" s="675"/>
      <c r="R21" s="675"/>
      <c r="S21" s="773"/>
      <c r="T21" s="773"/>
      <c r="U21" s="673"/>
    </row>
    <row r="22" spans="1:21" s="676" customFormat="1">
      <c r="A22" s="673"/>
      <c r="B22" s="675"/>
      <c r="C22" s="695" t="s">
        <v>343</v>
      </c>
      <c r="D22" s="695"/>
      <c r="E22" s="695"/>
      <c r="F22" s="695"/>
      <c r="G22" s="695"/>
      <c r="H22" s="704">
        <f>Главная!$Y$13</f>
        <v>0</v>
      </c>
      <c r="I22" s="695"/>
      <c r="J22" s="675"/>
      <c r="K22" s="675"/>
      <c r="L22" s="675"/>
      <c r="M22" s="675"/>
      <c r="N22" s="675"/>
      <c r="O22" s="675"/>
      <c r="P22" s="675"/>
      <c r="Q22" s="675"/>
      <c r="R22" s="675"/>
      <c r="S22" s="773"/>
      <c r="T22" s="773"/>
      <c r="U22" s="673"/>
    </row>
    <row r="23" spans="1:21" s="676" customFormat="1">
      <c r="A23" s="673"/>
      <c r="B23" s="675"/>
      <c r="C23" s="705" t="s">
        <v>344</v>
      </c>
      <c r="D23" s="705"/>
      <c r="E23" s="705"/>
      <c r="F23" s="705"/>
      <c r="G23" s="705"/>
      <c r="H23" s="706" t="str">
        <f>Главная!$Y$26</f>
        <v>не окупается</v>
      </c>
      <c r="I23" s="705" t="s">
        <v>284</v>
      </c>
      <c r="J23" s="675"/>
      <c r="K23" s="675"/>
      <c r="L23" s="675"/>
      <c r="M23" s="675"/>
      <c r="N23" s="675"/>
      <c r="O23" s="675"/>
      <c r="P23" s="675"/>
      <c r="Q23" s="675"/>
      <c r="R23" s="675"/>
      <c r="S23" s="773"/>
      <c r="T23" s="773"/>
      <c r="U23" s="673"/>
    </row>
    <row r="24" spans="1:21" s="676" customFormat="1">
      <c r="A24" s="673"/>
      <c r="B24" s="675"/>
      <c r="C24" s="707"/>
      <c r="D24" s="707"/>
      <c r="E24" s="707"/>
      <c r="F24" s="707"/>
      <c r="G24" s="707"/>
      <c r="H24" s="707"/>
      <c r="I24" s="707"/>
      <c r="J24" s="675"/>
      <c r="K24" s="675"/>
      <c r="L24" s="675"/>
      <c r="M24" s="675"/>
      <c r="N24" s="675"/>
      <c r="O24" s="675"/>
      <c r="P24" s="675"/>
      <c r="Q24" s="675"/>
      <c r="R24" s="675"/>
      <c r="S24" s="773"/>
      <c r="T24" s="773"/>
      <c r="U24" s="673"/>
    </row>
    <row r="25" spans="1:21" s="690" customFormat="1" ht="13.8" thickBot="1">
      <c r="A25" s="688"/>
      <c r="B25" s="691"/>
      <c r="C25" s="689" t="s">
        <v>345</v>
      </c>
      <c r="D25" s="689"/>
      <c r="E25" s="689"/>
      <c r="F25" s="689"/>
      <c r="G25" s="689"/>
      <c r="H25" s="692">
        <f>SUM(H27:H29)</f>
        <v>0</v>
      </c>
      <c r="I25" s="689" t="s">
        <v>353</v>
      </c>
      <c r="J25" s="689"/>
      <c r="K25" s="689"/>
      <c r="L25" s="689"/>
      <c r="M25" s="689"/>
      <c r="N25" s="689"/>
      <c r="O25" s="689"/>
      <c r="P25" s="689"/>
      <c r="Q25" s="689"/>
      <c r="R25" s="689"/>
      <c r="S25" s="777"/>
      <c r="T25" s="777"/>
      <c r="U25" s="688"/>
    </row>
    <row r="26" spans="1:21" s="676" customFormat="1" ht="13.8" thickTop="1">
      <c r="A26" s="673"/>
      <c r="B26" s="675"/>
      <c r="C26" s="675" t="s">
        <v>346</v>
      </c>
      <c r="D26" s="675"/>
      <c r="E26" s="675"/>
      <c r="F26" s="675"/>
      <c r="G26" s="675"/>
      <c r="H26" s="693"/>
      <c r="I26" s="675"/>
      <c r="J26" s="675"/>
      <c r="K26" s="675"/>
      <c r="L26" s="675"/>
      <c r="M26" s="675"/>
      <c r="N26" s="675"/>
      <c r="O26" s="675"/>
      <c r="P26" s="675"/>
      <c r="Q26" s="675"/>
      <c r="R26" s="675"/>
      <c r="S26" s="773"/>
      <c r="T26" s="773"/>
      <c r="U26" s="673"/>
    </row>
    <row r="27" spans="1:21" s="676" customFormat="1">
      <c r="A27" s="673"/>
      <c r="B27" s="675"/>
      <c r="C27" s="695" t="str">
        <f>Главная!$F$28</f>
        <v>Размер финансирования от Инвесторов</v>
      </c>
      <c r="D27" s="695"/>
      <c r="E27" s="695"/>
      <c r="F27" s="695"/>
      <c r="G27" s="695"/>
      <c r="H27" s="696">
        <f>Главная!$N$28/1000</f>
        <v>0</v>
      </c>
      <c r="I27" s="695" t="s">
        <v>353</v>
      </c>
      <c r="J27" s="675"/>
      <c r="K27" s="714" t="str">
        <f>Главная!$F$39</f>
        <v>Ставка доходности Инвесторов</v>
      </c>
      <c r="L27" s="714"/>
      <c r="M27" s="714"/>
      <c r="N27" s="717">
        <f>Главная!$N$39</f>
        <v>0</v>
      </c>
      <c r="O27" s="675"/>
      <c r="P27" s="675"/>
      <c r="Q27" s="675"/>
      <c r="R27" s="675"/>
      <c r="S27" s="773"/>
      <c r="T27" s="773"/>
      <c r="U27" s="673"/>
    </row>
    <row r="28" spans="1:21" s="676" customFormat="1">
      <c r="A28" s="673"/>
      <c r="B28" s="675"/>
      <c r="C28" s="705" t="str">
        <f>Главная!$F$32</f>
        <v>Размер финансирования от Инициатора</v>
      </c>
      <c r="D28" s="705"/>
      <c r="E28" s="705"/>
      <c r="F28" s="705"/>
      <c r="G28" s="705"/>
      <c r="H28" s="708">
        <f>Главная!$N$32/1000</f>
        <v>0</v>
      </c>
      <c r="I28" s="705" t="s">
        <v>353</v>
      </c>
      <c r="J28" s="675"/>
      <c r="K28" s="714" t="str">
        <f>Главная!$F$34</f>
        <v>Стоимость капитала Инициатора</v>
      </c>
      <c r="L28" s="714"/>
      <c r="M28" s="714"/>
      <c r="N28" s="717">
        <f>Главная!$N$34</f>
        <v>0</v>
      </c>
      <c r="O28" s="675"/>
      <c r="P28" s="675"/>
      <c r="Q28" s="675"/>
      <c r="R28" s="675"/>
      <c r="S28" s="773"/>
      <c r="T28" s="773"/>
      <c r="U28" s="673"/>
    </row>
    <row r="29" spans="1:21" s="676" customFormat="1">
      <c r="A29" s="673"/>
      <c r="B29" s="675"/>
      <c r="C29" s="705" t="s">
        <v>454</v>
      </c>
      <c r="D29" s="705"/>
      <c r="E29" s="705"/>
      <c r="F29" s="705"/>
      <c r="G29" s="705"/>
      <c r="H29" s="708">
        <f>Главная!$Y$46/1000</f>
        <v>0</v>
      </c>
      <c r="I29" s="705" t="s">
        <v>353</v>
      </c>
      <c r="J29" s="675"/>
      <c r="K29" s="714" t="str">
        <f>Главная!$T$48</f>
        <v>Ставка кредита Банка, %г</v>
      </c>
      <c r="L29" s="694"/>
      <c r="M29" s="694"/>
      <c r="N29" s="717">
        <f>Главная!$Y$48</f>
        <v>0</v>
      </c>
      <c r="O29" s="675"/>
      <c r="P29" s="718" t="str">
        <f>Главная!$T$50</f>
        <v>LTV (кредитное плечо)</v>
      </c>
      <c r="Q29" s="694"/>
      <c r="R29" s="717">
        <f>Главная!$Y$50</f>
        <v>0</v>
      </c>
      <c r="S29" s="773"/>
      <c r="T29" s="773"/>
      <c r="U29" s="673"/>
    </row>
    <row r="30" spans="1:21" s="676" customFormat="1">
      <c r="A30" s="673"/>
      <c r="B30" s="675"/>
      <c r="C30" s="707"/>
      <c r="D30" s="707"/>
      <c r="E30" s="707"/>
      <c r="F30" s="707"/>
      <c r="G30" s="707"/>
      <c r="H30" s="709"/>
      <c r="I30" s="707"/>
      <c r="J30" s="675"/>
      <c r="K30" s="675"/>
      <c r="L30" s="675"/>
      <c r="M30" s="675"/>
      <c r="N30" s="675"/>
      <c r="O30" s="675"/>
      <c r="P30" s="675"/>
      <c r="Q30" s="675"/>
      <c r="R30" s="675"/>
      <c r="S30" s="773"/>
      <c r="T30" s="773"/>
      <c r="U30" s="673"/>
    </row>
    <row r="31" spans="1:21" s="676" customFormat="1">
      <c r="A31" s="673"/>
      <c r="B31" s="675"/>
      <c r="C31" s="675"/>
      <c r="D31" s="675"/>
      <c r="E31" s="675"/>
      <c r="F31" s="698" t="s">
        <v>4</v>
      </c>
      <c r="G31" s="699" t="str">
        <f>Главная!AB$8</f>
        <v/>
      </c>
      <c r="H31" s="700" t="str">
        <f>Главная!AC$8</f>
        <v/>
      </c>
      <c r="I31" s="700" t="str">
        <f>Главная!AD$8</f>
        <v/>
      </c>
      <c r="J31" s="700" t="str">
        <f>Главная!AE$8</f>
        <v/>
      </c>
      <c r="K31" s="700" t="str">
        <f>Главная!AF$8</f>
        <v/>
      </c>
      <c r="L31" s="700" t="str">
        <f>Главная!AG$8</f>
        <v/>
      </c>
      <c r="M31" s="700" t="str">
        <f>Главная!AH$8</f>
        <v/>
      </c>
      <c r="N31" s="700" t="str">
        <f>Главная!AI$8</f>
        <v/>
      </c>
      <c r="O31" s="700" t="str">
        <f>Главная!AJ$8</f>
        <v/>
      </c>
      <c r="P31" s="700" t="str">
        <f>Главная!AK$8</f>
        <v/>
      </c>
      <c r="Q31" s="700" t="str">
        <f>Главная!AL$8</f>
        <v/>
      </c>
      <c r="R31" s="700" t="str">
        <f>Главная!AM$8</f>
        <v/>
      </c>
      <c r="S31" s="773"/>
      <c r="T31" s="773"/>
      <c r="U31" s="673"/>
    </row>
    <row r="32" spans="1:21" s="676" customFormat="1" ht="13.8" thickBot="1">
      <c r="A32" s="673"/>
      <c r="B32" s="691"/>
      <c r="C32" s="689" t="s">
        <v>457</v>
      </c>
      <c r="D32" s="675"/>
      <c r="E32" s="675"/>
      <c r="F32" s="701">
        <f>Главная!$Y$52/1000</f>
        <v>0</v>
      </c>
      <c r="G32" s="702">
        <f>Главная!AB$52/1000</f>
        <v>0</v>
      </c>
      <c r="H32" s="703">
        <f>Главная!AC$52/1000</f>
        <v>0</v>
      </c>
      <c r="I32" s="703">
        <f>Главная!AD$52/1000</f>
        <v>0</v>
      </c>
      <c r="J32" s="703">
        <f>Главная!AE$52/1000</f>
        <v>0</v>
      </c>
      <c r="K32" s="703">
        <f>Главная!AF$52/1000</f>
        <v>0</v>
      </c>
      <c r="L32" s="703">
        <f>Главная!AG$52/1000</f>
        <v>0</v>
      </c>
      <c r="M32" s="703">
        <f>Главная!AH$52/1000</f>
        <v>0</v>
      </c>
      <c r="N32" s="703">
        <f>Главная!AI$52/1000</f>
        <v>0</v>
      </c>
      <c r="O32" s="703">
        <f>Главная!AJ$52/1000</f>
        <v>0</v>
      </c>
      <c r="P32" s="703">
        <f>Главная!AK$52/1000</f>
        <v>0</v>
      </c>
      <c r="Q32" s="703">
        <f>Главная!AL$52/1000</f>
        <v>0</v>
      </c>
      <c r="R32" s="703">
        <f>Главная!AM$52/1000</f>
        <v>0</v>
      </c>
      <c r="S32" s="773"/>
      <c r="T32" s="773"/>
      <c r="U32" s="673"/>
    </row>
    <row r="33" spans="1:21" s="676" customFormat="1" ht="13.8" thickTop="1">
      <c r="A33" s="673"/>
      <c r="B33" s="675"/>
      <c r="C33" s="675"/>
      <c r="D33" s="675"/>
      <c r="E33" s="675"/>
      <c r="F33" s="675"/>
      <c r="G33" s="675"/>
      <c r="H33" s="693"/>
      <c r="I33" s="693"/>
      <c r="J33" s="693"/>
      <c r="K33" s="693"/>
      <c r="L33" s="693"/>
      <c r="M33" s="693"/>
      <c r="N33" s="693"/>
      <c r="O33" s="693"/>
      <c r="P33" s="693"/>
      <c r="Q33" s="675"/>
      <c r="R33" s="675"/>
      <c r="S33" s="773"/>
      <c r="T33" s="773"/>
      <c r="U33" s="673"/>
    </row>
    <row r="34" spans="1:21" s="676" customFormat="1">
      <c r="A34" s="673"/>
      <c r="B34" s="675"/>
      <c r="C34" s="719" t="s">
        <v>458</v>
      </c>
      <c r="D34" s="719"/>
      <c r="E34" s="719"/>
      <c r="F34" s="719"/>
      <c r="G34" s="719"/>
      <c r="H34" s="720"/>
      <c r="I34" s="720">
        <f>Главная!$Y$54</f>
        <v>0</v>
      </c>
      <c r="J34" s="723" t="s">
        <v>459</v>
      </c>
      <c r="K34" s="721"/>
      <c r="L34" s="721"/>
      <c r="M34" s="722"/>
      <c r="N34" s="722"/>
      <c r="O34" s="722"/>
      <c r="P34" s="722"/>
      <c r="Q34" s="722"/>
      <c r="R34" s="675"/>
      <c r="S34" s="773"/>
      <c r="T34" s="773"/>
      <c r="U34" s="673"/>
    </row>
    <row r="35" spans="1:21" s="676" customFormat="1">
      <c r="A35" s="673"/>
      <c r="B35" s="675"/>
      <c r="C35" s="707"/>
      <c r="D35" s="707"/>
      <c r="E35" s="707"/>
      <c r="F35" s="707"/>
      <c r="G35" s="707"/>
      <c r="H35" s="707"/>
      <c r="I35" s="697"/>
      <c r="J35" s="675"/>
      <c r="K35" s="675"/>
      <c r="L35" s="675"/>
      <c r="M35" s="675"/>
      <c r="N35" s="675"/>
      <c r="O35" s="675"/>
      <c r="P35" s="675"/>
      <c r="Q35" s="675"/>
      <c r="R35" s="675"/>
      <c r="S35" s="773"/>
      <c r="T35" s="773"/>
      <c r="U35" s="673"/>
    </row>
    <row r="36" spans="1:21" s="676" customFormat="1">
      <c r="A36" s="673"/>
      <c r="B36" s="675"/>
      <c r="C36" s="697"/>
      <c r="D36" s="697"/>
      <c r="E36" s="697"/>
      <c r="F36" s="698" t="s">
        <v>4</v>
      </c>
      <c r="G36" s="699" t="str">
        <f>Главная!AB$8</f>
        <v/>
      </c>
      <c r="H36" s="700" t="str">
        <f>Главная!AC$8</f>
        <v/>
      </c>
      <c r="I36" s="700" t="str">
        <f>Главная!AD$8</f>
        <v/>
      </c>
      <c r="J36" s="700" t="str">
        <f>Главная!AE$8</f>
        <v/>
      </c>
      <c r="K36" s="700" t="str">
        <f>Главная!AF$8</f>
        <v/>
      </c>
      <c r="L36" s="700" t="str">
        <f>Главная!AG$8</f>
        <v/>
      </c>
      <c r="M36" s="700" t="str">
        <f>Главная!AH$8</f>
        <v/>
      </c>
      <c r="N36" s="700" t="str">
        <f>Главная!AI$8</f>
        <v/>
      </c>
      <c r="O36" s="700" t="str">
        <f>Главная!AJ$8</f>
        <v/>
      </c>
      <c r="P36" s="700" t="str">
        <f>Главная!AK$8</f>
        <v/>
      </c>
      <c r="Q36" s="700" t="str">
        <f>Главная!AL$8</f>
        <v/>
      </c>
      <c r="R36" s="700" t="str">
        <f>Главная!AM$8</f>
        <v/>
      </c>
      <c r="S36" s="773"/>
      <c r="T36" s="773"/>
      <c r="U36" s="673"/>
    </row>
    <row r="37" spans="1:21" s="676" customFormat="1" ht="13.8" thickBot="1">
      <c r="A37" s="673"/>
      <c r="B37" s="691"/>
      <c r="C37" s="689" t="s">
        <v>460</v>
      </c>
      <c r="D37" s="675"/>
      <c r="E37" s="675"/>
      <c r="F37" s="701">
        <f>Отчеты!$E$57/1000</f>
        <v>0</v>
      </c>
      <c r="G37" s="702">
        <f>Отчеты!G$57/1000</f>
        <v>0</v>
      </c>
      <c r="H37" s="703">
        <f>Отчеты!H$57/1000</f>
        <v>0</v>
      </c>
      <c r="I37" s="703">
        <f>Отчеты!I$57/1000</f>
        <v>0</v>
      </c>
      <c r="J37" s="703">
        <f>Отчеты!J$57/1000</f>
        <v>0</v>
      </c>
      <c r="K37" s="703">
        <f>Отчеты!K$57/1000</f>
        <v>0</v>
      </c>
      <c r="L37" s="703">
        <f>Отчеты!L$57/1000</f>
        <v>0</v>
      </c>
      <c r="M37" s="703">
        <f>Отчеты!M$57/1000</f>
        <v>0</v>
      </c>
      <c r="N37" s="703">
        <f>Отчеты!N$57/1000</f>
        <v>0</v>
      </c>
      <c r="O37" s="703">
        <f>Отчеты!O$57/1000</f>
        <v>0</v>
      </c>
      <c r="P37" s="703">
        <f>Отчеты!P$57/1000</f>
        <v>0</v>
      </c>
      <c r="Q37" s="703">
        <f>Отчеты!Q$57/1000</f>
        <v>0</v>
      </c>
      <c r="R37" s="703">
        <f>Отчеты!R$57/1000</f>
        <v>0</v>
      </c>
      <c r="S37" s="773"/>
      <c r="T37" s="773"/>
      <c r="U37" s="673"/>
    </row>
    <row r="38" spans="1:21" s="676" customFormat="1" ht="13.8" thickTop="1">
      <c r="A38" s="673"/>
      <c r="B38" s="675"/>
      <c r="C38" s="675"/>
      <c r="D38" s="675"/>
      <c r="E38" s="675"/>
      <c r="F38" s="675"/>
      <c r="G38" s="675"/>
      <c r="H38" s="693"/>
      <c r="I38" s="693"/>
      <c r="J38" s="693"/>
      <c r="K38" s="693"/>
      <c r="L38" s="693"/>
      <c r="M38" s="693"/>
      <c r="N38" s="693"/>
      <c r="O38" s="693"/>
      <c r="P38" s="693"/>
      <c r="Q38" s="693"/>
      <c r="R38" s="693"/>
      <c r="S38" s="773"/>
      <c r="T38" s="773"/>
      <c r="U38" s="673"/>
    </row>
    <row r="39" spans="1:21" s="676" customFormat="1">
      <c r="A39" s="673"/>
      <c r="B39" s="675"/>
      <c r="C39" s="695" t="s">
        <v>348</v>
      </c>
      <c r="D39" s="695"/>
      <c r="E39" s="695"/>
      <c r="F39" s="695"/>
      <c r="G39" s="695"/>
      <c r="H39" s="704"/>
      <c r="I39" s="704">
        <f>Главная!$Y$96</f>
        <v>0</v>
      </c>
      <c r="J39" s="695"/>
      <c r="K39" s="697"/>
      <c r="L39" s="697"/>
      <c r="M39" s="697"/>
      <c r="N39" s="697"/>
      <c r="O39" s="697"/>
      <c r="P39" s="724"/>
      <c r="Q39" s="713"/>
      <c r="R39" s="697"/>
      <c r="S39" s="773"/>
      <c r="T39" s="773"/>
      <c r="U39" s="673"/>
    </row>
    <row r="40" spans="1:21" s="676" customFormat="1">
      <c r="A40" s="673"/>
      <c r="B40" s="675"/>
      <c r="C40" s="705" t="s">
        <v>347</v>
      </c>
      <c r="D40" s="705"/>
      <c r="E40" s="705"/>
      <c r="F40" s="705"/>
      <c r="G40" s="705"/>
      <c r="H40" s="706"/>
      <c r="I40" s="706">
        <f>Главная!$Y$90</f>
        <v>0</v>
      </c>
      <c r="J40" s="705" t="s">
        <v>284</v>
      </c>
      <c r="K40" s="697"/>
      <c r="L40" s="697"/>
      <c r="M40" s="697"/>
      <c r="N40" s="697"/>
      <c r="O40" s="697"/>
      <c r="P40" s="724"/>
      <c r="Q40" s="713"/>
      <c r="R40" s="697"/>
      <c r="S40" s="773"/>
      <c r="T40" s="773"/>
      <c r="U40" s="673"/>
    </row>
    <row r="41" spans="1:21" s="676" customFormat="1">
      <c r="A41" s="673"/>
      <c r="B41" s="675"/>
      <c r="C41" s="695" t="s">
        <v>349</v>
      </c>
      <c r="D41" s="695"/>
      <c r="E41" s="695"/>
      <c r="F41" s="695"/>
      <c r="G41" s="695"/>
      <c r="H41" s="704"/>
      <c r="I41" s="704">
        <f>Главная!$Y$100</f>
        <v>0</v>
      </c>
      <c r="J41" s="705" t="s">
        <v>284</v>
      </c>
      <c r="K41" s="697"/>
      <c r="L41" s="697"/>
      <c r="M41" s="697"/>
      <c r="N41" s="697"/>
      <c r="O41" s="697"/>
      <c r="P41" s="724"/>
      <c r="Q41" s="713"/>
      <c r="R41" s="697"/>
      <c r="S41" s="773"/>
      <c r="T41" s="773"/>
      <c r="U41" s="673"/>
    </row>
    <row r="42" spans="1:21" s="676" customFormat="1">
      <c r="A42" s="673"/>
      <c r="B42" s="697"/>
      <c r="C42" s="697"/>
      <c r="D42" s="697"/>
      <c r="E42" s="697"/>
      <c r="F42" s="697"/>
      <c r="G42" s="697"/>
      <c r="H42" s="697"/>
      <c r="I42" s="697"/>
      <c r="J42" s="675"/>
      <c r="K42" s="697"/>
      <c r="L42" s="697"/>
      <c r="M42" s="697"/>
      <c r="N42" s="697"/>
      <c r="O42" s="697"/>
      <c r="P42" s="697"/>
      <c r="Q42" s="697"/>
      <c r="R42" s="697"/>
      <c r="S42" s="773"/>
      <c r="T42" s="773"/>
      <c r="U42" s="673"/>
    </row>
    <row r="43" spans="1:21" s="676" customFormat="1">
      <c r="A43" s="673"/>
      <c r="B43" s="675"/>
      <c r="C43" s="675"/>
      <c r="D43" s="675"/>
      <c r="E43" s="675"/>
      <c r="F43" s="698" t="s">
        <v>4</v>
      </c>
      <c r="G43" s="699" t="str">
        <f>Главная!AB$8</f>
        <v/>
      </c>
      <c r="H43" s="700" t="str">
        <f>Главная!AC$8</f>
        <v/>
      </c>
      <c r="I43" s="700" t="str">
        <f>Главная!AD$8</f>
        <v/>
      </c>
      <c r="J43" s="700" t="str">
        <f>Главная!AE$8</f>
        <v/>
      </c>
      <c r="K43" s="700" t="str">
        <f>Главная!AF$8</f>
        <v/>
      </c>
      <c r="L43" s="700" t="str">
        <f>Главная!AG$8</f>
        <v/>
      </c>
      <c r="M43" s="700" t="str">
        <f>Главная!AH$8</f>
        <v/>
      </c>
      <c r="N43" s="700" t="str">
        <f>Главная!AI$8</f>
        <v/>
      </c>
      <c r="O43" s="700" t="str">
        <f>Главная!AJ$8</f>
        <v/>
      </c>
      <c r="P43" s="700" t="str">
        <f>Главная!AK$8</f>
        <v/>
      </c>
      <c r="Q43" s="700" t="str">
        <f>Главная!AL$8</f>
        <v/>
      </c>
      <c r="R43" s="700" t="str">
        <f>Главная!AM$8</f>
        <v/>
      </c>
      <c r="S43" s="773"/>
      <c r="T43" s="773"/>
      <c r="U43" s="673"/>
    </row>
    <row r="44" spans="1:21" s="676" customFormat="1" ht="13.8" thickBot="1">
      <c r="A44" s="673"/>
      <c r="B44" s="691"/>
      <c r="C44" s="689" t="s">
        <v>461</v>
      </c>
      <c r="D44" s="675"/>
      <c r="E44" s="675"/>
      <c r="F44" s="701">
        <f>Главная!$Y$98/1000</f>
        <v>0</v>
      </c>
      <c r="G44" s="702">
        <f>(Главная!$AA$98+Главная!$AB$98)/1000</f>
        <v>0</v>
      </c>
      <c r="H44" s="703">
        <f>Главная!AC$98/1000</f>
        <v>0</v>
      </c>
      <c r="I44" s="703">
        <f>Главная!AD$98/1000</f>
        <v>0</v>
      </c>
      <c r="J44" s="703">
        <f>Главная!AE$98/1000</f>
        <v>0</v>
      </c>
      <c r="K44" s="703">
        <f>Главная!AF$98/1000</f>
        <v>0</v>
      </c>
      <c r="L44" s="703">
        <f>Главная!AG$98/1000</f>
        <v>0</v>
      </c>
      <c r="M44" s="703">
        <f>Главная!AH$98/1000</f>
        <v>0</v>
      </c>
      <c r="N44" s="703">
        <f>Главная!AI$98/1000</f>
        <v>0</v>
      </c>
      <c r="O44" s="703">
        <f>Главная!AJ$98/1000</f>
        <v>0</v>
      </c>
      <c r="P44" s="703">
        <f>Главная!AK$98/1000</f>
        <v>0</v>
      </c>
      <c r="Q44" s="703">
        <f>Главная!AL$98/1000</f>
        <v>0</v>
      </c>
      <c r="R44" s="703">
        <f>Главная!AM$98/1000</f>
        <v>0</v>
      </c>
      <c r="S44" s="773"/>
      <c r="T44" s="773"/>
      <c r="U44" s="673"/>
    </row>
    <row r="45" spans="1:21" s="769" customFormat="1" ht="18" thickTop="1">
      <c r="A45" s="766"/>
      <c r="B45" s="767"/>
      <c r="C45" s="767"/>
      <c r="D45" s="767"/>
      <c r="E45" s="767"/>
      <c r="F45" s="768"/>
      <c r="G45" s="768"/>
      <c r="H45" s="768"/>
      <c r="I45" s="768"/>
      <c r="J45" s="768"/>
      <c r="K45" s="768"/>
      <c r="L45" s="768"/>
      <c r="M45" s="768"/>
      <c r="N45" s="768"/>
      <c r="O45" s="768"/>
      <c r="P45" s="768"/>
      <c r="Q45" s="770"/>
      <c r="R45" s="770"/>
      <c r="S45" s="778"/>
      <c r="T45" s="779" t="s">
        <v>522</v>
      </c>
      <c r="U45" s="766"/>
    </row>
    <row r="46" spans="1:21" ht="3" customHeight="1">
      <c r="A46" s="672"/>
      <c r="B46" s="672"/>
      <c r="C46" s="672"/>
      <c r="D46" s="672"/>
      <c r="E46" s="672"/>
      <c r="F46" s="672"/>
      <c r="G46" s="672"/>
      <c r="H46" s="672"/>
      <c r="I46" s="672"/>
      <c r="J46" s="672"/>
      <c r="K46" s="672"/>
      <c r="L46" s="672"/>
      <c r="M46" s="672"/>
      <c r="N46" s="672"/>
      <c r="O46" s="672"/>
      <c r="P46" s="672"/>
      <c r="Q46" s="672"/>
      <c r="R46" s="672"/>
      <c r="S46" s="771"/>
      <c r="T46" s="771"/>
      <c r="U46" s="672"/>
    </row>
    <row r="48" spans="1:21" ht="3" customHeight="1">
      <c r="A48" s="672"/>
      <c r="B48" s="672"/>
      <c r="C48" s="672"/>
      <c r="D48" s="672"/>
      <c r="E48" s="672"/>
      <c r="F48" s="672"/>
      <c r="G48" s="672"/>
      <c r="H48" s="672"/>
      <c r="I48" s="672"/>
      <c r="J48" s="672"/>
      <c r="K48" s="672"/>
      <c r="L48" s="672"/>
      <c r="M48" s="672"/>
      <c r="N48" s="672"/>
      <c r="O48" s="672"/>
      <c r="P48" s="672"/>
      <c r="Q48" s="672"/>
      <c r="R48" s="672"/>
      <c r="S48" s="771"/>
      <c r="T48" s="771"/>
      <c r="U48" s="672"/>
    </row>
    <row r="49" spans="1:21" s="676" customFormat="1">
      <c r="A49" s="673"/>
      <c r="B49" s="674"/>
      <c r="C49" s="674"/>
      <c r="D49" s="674"/>
      <c r="E49" s="674"/>
      <c r="F49" s="674"/>
      <c r="G49" s="674"/>
      <c r="H49" s="674"/>
      <c r="I49" s="674"/>
      <c r="J49" s="674"/>
      <c r="K49" s="674"/>
      <c r="L49" s="674"/>
      <c r="M49" s="674"/>
      <c r="N49" s="674"/>
      <c r="O49" s="674"/>
      <c r="P49" s="674"/>
      <c r="Q49" s="674"/>
      <c r="R49" s="674"/>
      <c r="S49" s="772"/>
      <c r="T49" s="773"/>
      <c r="U49" s="673"/>
    </row>
    <row r="50" spans="1:21" s="788" customFormat="1" ht="17.399999999999999">
      <c r="A50" s="785"/>
      <c r="B50" s="678"/>
      <c r="C50" s="677"/>
      <c r="D50" s="677"/>
      <c r="E50" s="677"/>
      <c r="F50" s="677"/>
      <c r="G50" s="677"/>
      <c r="H50" s="677"/>
      <c r="I50" s="677"/>
      <c r="J50" s="677"/>
      <c r="K50" s="677"/>
      <c r="L50" s="678"/>
      <c r="M50" s="677"/>
      <c r="N50" s="677"/>
      <c r="O50" s="677"/>
      <c r="P50" s="677"/>
      <c r="Q50" s="677"/>
      <c r="R50" s="677"/>
      <c r="S50" s="786" t="str">
        <f>Главная!$D$3</f>
        <v>Проект: строительство, эксплуатация и продажа ТермоВилл</v>
      </c>
      <c r="T50" s="787"/>
      <c r="U50" s="785"/>
    </row>
    <row r="51" spans="1:21" s="684" customFormat="1" ht="15.6" thickBot="1">
      <c r="A51" s="679"/>
      <c r="B51" s="680"/>
      <c r="C51" s="681"/>
      <c r="D51" s="680"/>
      <c r="E51" s="680"/>
      <c r="F51" s="680"/>
      <c r="G51" s="680"/>
      <c r="H51" s="680"/>
      <c r="I51" s="680"/>
      <c r="J51" s="680"/>
      <c r="K51" s="680"/>
      <c r="L51" s="680"/>
      <c r="M51" s="681"/>
      <c r="N51" s="680"/>
      <c r="O51" s="680"/>
      <c r="P51" s="680"/>
      <c r="Q51" s="680"/>
      <c r="R51" s="682" t="s">
        <v>332</v>
      </c>
      <c r="S51" s="774">
        <f>MAX(S$1:S50)+1</f>
        <v>2</v>
      </c>
      <c r="T51" s="775"/>
      <c r="U51" s="679"/>
    </row>
    <row r="52" spans="1:21" s="676" customFormat="1" ht="13.8" thickTop="1">
      <c r="A52" s="673"/>
      <c r="B52" s="685"/>
      <c r="C52" s="685"/>
      <c r="D52" s="685"/>
      <c r="E52" s="685"/>
      <c r="F52" s="685"/>
      <c r="G52" s="685"/>
      <c r="H52" s="685"/>
      <c r="I52" s="685"/>
      <c r="J52" s="685"/>
      <c r="K52" s="685"/>
      <c r="L52" s="685"/>
      <c r="M52" s="685"/>
      <c r="N52" s="685"/>
      <c r="O52" s="685"/>
      <c r="P52" s="685"/>
      <c r="Q52" s="685"/>
      <c r="R52" s="685"/>
      <c r="S52" s="776"/>
      <c r="T52" s="773"/>
      <c r="U52" s="673"/>
    </row>
    <row r="53" spans="1:21" s="684" customFormat="1" ht="15.6" thickBot="1">
      <c r="A53" s="679"/>
      <c r="B53" s="686"/>
      <c r="C53" s="686"/>
      <c r="D53" s="687" t="s">
        <v>463</v>
      </c>
      <c r="E53" s="686"/>
      <c r="F53" s="686"/>
      <c r="G53" s="683"/>
      <c r="H53" s="683"/>
      <c r="I53" s="683"/>
      <c r="J53" s="683"/>
      <c r="K53" s="683"/>
      <c r="L53" s="683"/>
      <c r="M53" s="683"/>
      <c r="N53" s="683"/>
      <c r="O53" s="683"/>
      <c r="P53" s="683"/>
      <c r="Q53" s="683"/>
      <c r="R53" s="683"/>
      <c r="S53" s="775"/>
      <c r="T53" s="775"/>
      <c r="U53" s="679"/>
    </row>
    <row r="54" spans="1:21" s="676" customFormat="1" ht="13.8" thickTop="1">
      <c r="A54" s="673"/>
      <c r="B54" s="685"/>
      <c r="C54" s="685"/>
      <c r="D54" s="685"/>
      <c r="E54" s="685"/>
      <c r="F54" s="685"/>
      <c r="G54" s="675"/>
      <c r="H54" s="675"/>
      <c r="I54" s="675"/>
      <c r="J54" s="675"/>
      <c r="K54" s="675"/>
      <c r="L54" s="675"/>
      <c r="M54" s="675"/>
      <c r="N54" s="675"/>
      <c r="O54" s="675"/>
      <c r="P54" s="675"/>
      <c r="Q54" s="675"/>
      <c r="R54" s="675"/>
      <c r="S54" s="773"/>
      <c r="T54" s="773"/>
      <c r="U54" s="673"/>
    </row>
    <row r="55" spans="1:21" s="690" customFormat="1">
      <c r="A55" s="688"/>
      <c r="B55" s="689"/>
      <c r="C55" s="689" t="s">
        <v>464</v>
      </c>
      <c r="D55" s="689"/>
      <c r="E55" s="689"/>
      <c r="F55" s="689"/>
      <c r="G55" s="689"/>
      <c r="H55" s="689"/>
      <c r="I55" s="689"/>
      <c r="J55" s="689"/>
      <c r="K55" s="689"/>
      <c r="L55" s="689"/>
      <c r="M55" s="689"/>
      <c r="N55" s="689"/>
      <c r="O55" s="689"/>
      <c r="P55" s="689"/>
      <c r="Q55" s="689"/>
      <c r="R55" s="689"/>
      <c r="S55" s="777"/>
      <c r="T55" s="777"/>
      <c r="U55" s="688"/>
    </row>
    <row r="56" spans="1:21" s="676" customFormat="1">
      <c r="A56" s="673"/>
      <c r="B56" s="675"/>
      <c r="C56" s="675"/>
      <c r="D56" s="675"/>
      <c r="E56" s="675"/>
      <c r="F56" s="675"/>
      <c r="G56" s="675"/>
      <c r="H56" s="675"/>
      <c r="I56" s="675"/>
      <c r="J56" s="675"/>
      <c r="K56" s="675"/>
      <c r="L56" s="675"/>
      <c r="M56" s="675"/>
      <c r="N56" s="675"/>
      <c r="O56" s="675"/>
      <c r="P56" s="675"/>
      <c r="Q56" s="675"/>
      <c r="R56" s="675"/>
      <c r="S56" s="773"/>
      <c r="T56" s="773"/>
      <c r="U56" s="673"/>
    </row>
    <row r="57" spans="1:21" s="690" customFormat="1">
      <c r="A57" s="688"/>
      <c r="B57" s="691"/>
      <c r="C57" s="689" t="s">
        <v>465</v>
      </c>
      <c r="D57" s="689"/>
      <c r="E57" s="689"/>
      <c r="F57" s="689"/>
      <c r="G57" s="689"/>
      <c r="H57" s="689"/>
      <c r="I57" s="689"/>
      <c r="J57" s="689"/>
      <c r="K57" s="689"/>
      <c r="L57" s="689"/>
      <c r="M57" s="689"/>
      <c r="N57" s="689"/>
      <c r="O57" s="689"/>
      <c r="P57" s="689"/>
      <c r="Q57" s="689"/>
      <c r="R57" s="689"/>
      <c r="S57" s="777"/>
      <c r="T57" s="777"/>
      <c r="U57" s="688"/>
    </row>
    <row r="58" spans="1:21" s="676" customFormat="1">
      <c r="A58" s="673"/>
      <c r="B58" s="675"/>
      <c r="C58" s="675"/>
      <c r="D58" s="675"/>
      <c r="E58" s="675"/>
      <c r="F58" s="675"/>
      <c r="G58" s="675"/>
      <c r="H58" s="675"/>
      <c r="I58" s="675"/>
      <c r="J58" s="675"/>
      <c r="K58" s="675"/>
      <c r="L58" s="675"/>
      <c r="M58" s="675"/>
      <c r="N58" s="675"/>
      <c r="O58" s="675"/>
      <c r="P58" s="675"/>
      <c r="Q58" s="675"/>
      <c r="R58" s="675"/>
      <c r="S58" s="773"/>
      <c r="T58" s="773"/>
      <c r="U58" s="673"/>
    </row>
    <row r="59" spans="1:21" s="690" customFormat="1" ht="13.8" thickBot="1">
      <c r="A59" s="688"/>
      <c r="B59" s="726"/>
      <c r="C59" s="726" t="s">
        <v>471</v>
      </c>
      <c r="D59" s="726"/>
      <c r="E59" s="726"/>
      <c r="F59" s="726"/>
      <c r="G59" s="689"/>
      <c r="H59" s="689"/>
      <c r="I59" s="689"/>
      <c r="J59" s="689"/>
      <c r="K59" s="689"/>
      <c r="L59" s="689"/>
      <c r="M59" s="689"/>
      <c r="N59" s="689"/>
      <c r="O59" s="689"/>
      <c r="P59" s="689"/>
      <c r="Q59" s="689"/>
      <c r="R59" s="689"/>
      <c r="S59" s="777"/>
      <c r="T59" s="777"/>
      <c r="U59" s="688"/>
    </row>
    <row r="60" spans="1:21" s="676" customFormat="1" ht="13.8" thickTop="1">
      <c r="A60" s="673"/>
      <c r="B60" s="685"/>
      <c r="C60" s="685" t="s">
        <v>466</v>
      </c>
      <c r="D60" s="685"/>
      <c r="E60" s="685"/>
      <c r="F60" s="685"/>
      <c r="G60" s="675"/>
      <c r="H60" s="675"/>
      <c r="I60" s="675"/>
      <c r="J60" s="675"/>
      <c r="K60" s="675"/>
      <c r="L60" s="675"/>
      <c r="M60" s="675"/>
      <c r="N60" s="675"/>
      <c r="O60" s="675"/>
      <c r="P60" s="675"/>
      <c r="Q60" s="675"/>
      <c r="R60" s="675"/>
      <c r="S60" s="773"/>
      <c r="T60" s="773"/>
      <c r="U60" s="673"/>
    </row>
    <row r="61" spans="1:21" s="676" customFormat="1">
      <c r="A61" s="673"/>
      <c r="B61" s="675"/>
      <c r="C61" s="675" t="s">
        <v>467</v>
      </c>
      <c r="D61" s="675"/>
      <c r="E61" s="675"/>
      <c r="F61" s="675"/>
      <c r="G61" s="675"/>
      <c r="H61" s="675"/>
      <c r="I61" s="675"/>
      <c r="J61" s="675"/>
      <c r="K61" s="675"/>
      <c r="L61" s="675"/>
      <c r="M61" s="675"/>
      <c r="N61" s="675"/>
      <c r="O61" s="675"/>
      <c r="P61" s="675"/>
      <c r="Q61" s="675"/>
      <c r="R61" s="675"/>
      <c r="S61" s="773"/>
      <c r="T61" s="773"/>
      <c r="U61" s="673"/>
    </row>
    <row r="62" spans="1:21" s="676" customFormat="1">
      <c r="A62" s="673"/>
      <c r="B62" s="675"/>
      <c r="C62" s="675" t="s">
        <v>468</v>
      </c>
      <c r="D62" s="675"/>
      <c r="E62" s="675"/>
      <c r="F62" s="675"/>
      <c r="G62" s="675"/>
      <c r="H62" s="675"/>
      <c r="I62" s="675"/>
      <c r="J62" s="675"/>
      <c r="K62" s="675"/>
      <c r="L62" s="675"/>
      <c r="M62" s="675"/>
      <c r="N62" s="675"/>
      <c r="O62" s="675"/>
      <c r="P62" s="675"/>
      <c r="Q62" s="675"/>
      <c r="R62" s="675"/>
      <c r="S62" s="773"/>
      <c r="T62" s="773"/>
      <c r="U62" s="673"/>
    </row>
    <row r="63" spans="1:21" s="676" customFormat="1">
      <c r="A63" s="673"/>
      <c r="B63" s="675"/>
      <c r="C63" s="675" t="s">
        <v>469</v>
      </c>
      <c r="D63" s="675"/>
      <c r="E63" s="675"/>
      <c r="F63" s="675"/>
      <c r="G63" s="675"/>
      <c r="H63" s="675"/>
      <c r="I63" s="675"/>
      <c r="J63" s="675"/>
      <c r="K63" s="675"/>
      <c r="L63" s="675"/>
      <c r="M63" s="675"/>
      <c r="N63" s="675"/>
      <c r="O63" s="675"/>
      <c r="P63" s="675"/>
      <c r="Q63" s="675"/>
      <c r="R63" s="675"/>
      <c r="S63" s="773"/>
      <c r="T63" s="773"/>
      <c r="U63" s="673"/>
    </row>
    <row r="64" spans="1:21" s="676" customFormat="1">
      <c r="A64" s="673"/>
      <c r="B64" s="675"/>
      <c r="C64" s="675" t="s">
        <v>470</v>
      </c>
      <c r="D64" s="675"/>
      <c r="E64" s="675"/>
      <c r="F64" s="675"/>
      <c r="G64" s="675"/>
      <c r="H64" s="675"/>
      <c r="I64" s="675"/>
      <c r="J64" s="675"/>
      <c r="K64" s="675"/>
      <c r="L64" s="675"/>
      <c r="M64" s="675"/>
      <c r="N64" s="675"/>
      <c r="O64" s="675"/>
      <c r="P64" s="675"/>
      <c r="Q64" s="675"/>
      <c r="R64" s="675"/>
      <c r="S64" s="773"/>
      <c r="T64" s="773"/>
      <c r="U64" s="673"/>
    </row>
    <row r="65" spans="1:21" s="676" customFormat="1">
      <c r="A65" s="673"/>
      <c r="B65" s="675"/>
      <c r="C65" s="675"/>
      <c r="D65" s="675"/>
      <c r="E65" s="675"/>
      <c r="F65" s="675"/>
      <c r="G65" s="675"/>
      <c r="H65" s="675"/>
      <c r="I65" s="675"/>
      <c r="J65" s="675"/>
      <c r="K65" s="675"/>
      <c r="L65" s="675"/>
      <c r="M65" s="675"/>
      <c r="N65" s="675"/>
      <c r="O65" s="675"/>
      <c r="P65" s="675"/>
      <c r="Q65" s="675"/>
      <c r="R65" s="675"/>
      <c r="S65" s="773"/>
      <c r="T65" s="773"/>
      <c r="U65" s="673"/>
    </row>
    <row r="66" spans="1:21" s="729" customFormat="1" ht="15">
      <c r="A66" s="727"/>
      <c r="B66" s="728"/>
      <c r="C66" s="730" t="s">
        <v>473</v>
      </c>
      <c r="D66" s="730"/>
      <c r="E66" s="730"/>
      <c r="F66" s="730"/>
      <c r="G66" s="730"/>
      <c r="H66" s="730"/>
      <c r="I66" s="730"/>
      <c r="J66" s="730"/>
      <c r="K66" s="730"/>
      <c r="L66" s="730"/>
      <c r="M66" s="730"/>
      <c r="N66" s="730"/>
      <c r="O66" s="730"/>
      <c r="P66" s="730"/>
      <c r="Q66" s="730"/>
      <c r="R66" s="730"/>
      <c r="S66" s="780"/>
      <c r="T66" s="780"/>
      <c r="U66" s="727"/>
    </row>
    <row r="67" spans="1:21" s="676" customFormat="1">
      <c r="A67" s="673"/>
      <c r="B67" s="675"/>
      <c r="C67" s="675"/>
      <c r="D67" s="675"/>
      <c r="E67" s="675"/>
      <c r="F67" s="675"/>
      <c r="G67" s="675"/>
      <c r="H67" s="675"/>
      <c r="I67" s="675"/>
      <c r="J67" s="675"/>
      <c r="K67" s="675"/>
      <c r="L67" s="675"/>
      <c r="M67" s="675"/>
      <c r="N67" s="675"/>
      <c r="O67" s="675"/>
      <c r="P67" s="675"/>
      <c r="Q67" s="675"/>
      <c r="R67" s="675"/>
      <c r="S67" s="773"/>
      <c r="T67" s="773"/>
      <c r="U67" s="673"/>
    </row>
    <row r="68" spans="1:21" s="733" customFormat="1" ht="13.8">
      <c r="A68" s="731"/>
      <c r="B68" s="732"/>
      <c r="C68" s="732"/>
      <c r="D68" s="732"/>
      <c r="E68" s="734" t="s">
        <v>474</v>
      </c>
      <c r="F68" s="734"/>
      <c r="G68" s="734"/>
      <c r="H68" s="735">
        <f>SUM($K$14:$K$16)/25</f>
        <v>0</v>
      </c>
      <c r="I68" s="734" t="s">
        <v>353</v>
      </c>
      <c r="J68" s="732"/>
      <c r="K68" s="732"/>
      <c r="L68" s="732"/>
      <c r="M68" s="732"/>
      <c r="N68" s="732"/>
      <c r="O68" s="732"/>
      <c r="P68" s="732"/>
      <c r="Q68" s="732"/>
      <c r="R68" s="732"/>
      <c r="S68" s="781"/>
      <c r="T68" s="781"/>
      <c r="U68" s="731"/>
    </row>
    <row r="69" spans="1:21" s="733" customFormat="1" ht="13.8">
      <c r="A69" s="731"/>
      <c r="B69" s="732"/>
      <c r="C69" s="732"/>
      <c r="D69" s="732"/>
      <c r="E69" s="734" t="s">
        <v>475</v>
      </c>
      <c r="F69" s="734"/>
      <c r="G69" s="734"/>
      <c r="H69" s="735">
        <f>$K$11/25</f>
        <v>0</v>
      </c>
      <c r="I69" s="734" t="s">
        <v>353</v>
      </c>
      <c r="J69" s="732"/>
      <c r="K69" s="732"/>
      <c r="L69" s="732"/>
      <c r="M69" s="732"/>
      <c r="N69" s="732"/>
      <c r="O69" s="732"/>
      <c r="P69" s="732"/>
      <c r="Q69" s="732"/>
      <c r="R69" s="732"/>
      <c r="S69" s="781"/>
      <c r="T69" s="781"/>
      <c r="U69" s="731"/>
    </row>
    <row r="70" spans="1:21" s="676" customFormat="1">
      <c r="A70" s="673"/>
      <c r="B70" s="675"/>
      <c r="C70" s="675"/>
      <c r="D70" s="675"/>
      <c r="E70" s="707"/>
      <c r="F70" s="707"/>
      <c r="G70" s="707"/>
      <c r="H70" s="707"/>
      <c r="I70" s="707"/>
      <c r="J70" s="675"/>
      <c r="K70" s="675"/>
      <c r="L70" s="675"/>
      <c r="M70" s="675"/>
      <c r="N70" s="675"/>
      <c r="O70" s="675"/>
      <c r="P70" s="675"/>
      <c r="Q70" s="675"/>
      <c r="R70" s="675"/>
      <c r="S70" s="773"/>
      <c r="T70" s="773"/>
      <c r="U70" s="673"/>
    </row>
    <row r="71" spans="1:21" s="690" customFormat="1" ht="13.8" thickBot="1">
      <c r="A71" s="688"/>
      <c r="B71" s="726"/>
      <c r="C71" s="726" t="s">
        <v>472</v>
      </c>
      <c r="D71" s="726"/>
      <c r="E71" s="726"/>
      <c r="F71" s="726"/>
      <c r="G71" s="689"/>
      <c r="H71" s="689"/>
      <c r="I71" s="689"/>
      <c r="J71" s="689"/>
      <c r="K71" s="689"/>
      <c r="L71" s="689"/>
      <c r="M71" s="689"/>
      <c r="N71" s="689"/>
      <c r="O71" s="689"/>
      <c r="P71" s="689"/>
      <c r="Q71" s="689"/>
      <c r="R71" s="689"/>
      <c r="S71" s="777"/>
      <c r="T71" s="777"/>
      <c r="U71" s="688"/>
    </row>
    <row r="72" spans="1:21" s="676" customFormat="1" ht="13.8" thickTop="1">
      <c r="A72" s="673"/>
      <c r="B72" s="685"/>
      <c r="C72" s="685" t="s">
        <v>476</v>
      </c>
      <c r="D72" s="685"/>
      <c r="E72" s="685"/>
      <c r="F72" s="685"/>
      <c r="G72" s="675"/>
      <c r="H72" s="675"/>
      <c r="I72" s="675"/>
      <c r="J72" s="675"/>
      <c r="K72" s="736" t="s">
        <v>477</v>
      </c>
      <c r="L72" s="736"/>
      <c r="M72" s="736"/>
      <c r="N72" s="736"/>
      <c r="O72" s="736"/>
      <c r="P72" s="737">
        <f>УсловияРасчеты!$T$53</f>
        <v>0</v>
      </c>
      <c r="Q72" s="675"/>
      <c r="R72" s="675"/>
      <c r="S72" s="773"/>
      <c r="T72" s="773"/>
      <c r="U72" s="673"/>
    </row>
    <row r="73" spans="1:21" s="676" customFormat="1">
      <c r="A73" s="673"/>
      <c r="B73" s="675"/>
      <c r="C73" s="675" t="str">
        <f>"Продажа части ТЕРМОВИЛЛ в количестве "&amp;Главная!$J$142&amp;" штук"</f>
        <v>Продажа части ТЕРМОВИЛЛ в количестве 17 штук</v>
      </c>
      <c r="D73" s="675"/>
      <c r="E73" s="675"/>
      <c r="F73" s="675"/>
      <c r="G73" s="675"/>
      <c r="H73" s="675"/>
      <c r="I73" s="675"/>
      <c r="J73" s="675"/>
      <c r="K73" s="707"/>
      <c r="L73" s="738" t="s">
        <v>478</v>
      </c>
      <c r="M73" s="738"/>
      <c r="N73" s="707"/>
      <c r="O73" s="707"/>
      <c r="P73" s="707"/>
      <c r="Q73" s="675"/>
      <c r="R73" s="675"/>
      <c r="S73" s="773"/>
      <c r="T73" s="773"/>
      <c r="U73" s="673"/>
    </row>
    <row r="74" spans="1:21" s="741" customFormat="1" ht="10.199999999999999">
      <c r="A74" s="739"/>
      <c r="B74" s="740"/>
      <c r="C74" s="740"/>
      <c r="D74" s="740"/>
      <c r="E74" s="740"/>
      <c r="F74" s="740"/>
      <c r="G74" s="740">
        <v>1</v>
      </c>
      <c r="H74" s="740">
        <f>G74+1</f>
        <v>2</v>
      </c>
      <c r="I74" s="740">
        <f t="shared" ref="I74:R74" si="0">H74+1</f>
        <v>3</v>
      </c>
      <c r="J74" s="740">
        <f t="shared" si="0"/>
        <v>4</v>
      </c>
      <c r="K74" s="740">
        <f t="shared" si="0"/>
        <v>5</v>
      </c>
      <c r="L74" s="740">
        <f t="shared" si="0"/>
        <v>6</v>
      </c>
      <c r="M74" s="740">
        <f t="shared" si="0"/>
        <v>7</v>
      </c>
      <c r="N74" s="740">
        <f t="shared" si="0"/>
        <v>8</v>
      </c>
      <c r="O74" s="740">
        <f t="shared" si="0"/>
        <v>9</v>
      </c>
      <c r="P74" s="740">
        <f t="shared" si="0"/>
        <v>10</v>
      </c>
      <c r="Q74" s="740">
        <f t="shared" si="0"/>
        <v>11</v>
      </c>
      <c r="R74" s="740">
        <f t="shared" si="0"/>
        <v>12</v>
      </c>
      <c r="S74" s="782"/>
      <c r="T74" s="782"/>
      <c r="U74" s="739"/>
    </row>
    <row r="75" spans="1:21" s="676" customFormat="1">
      <c r="A75" s="673"/>
      <c r="B75" s="675"/>
      <c r="C75" s="675"/>
      <c r="D75" s="675"/>
      <c r="E75" s="675"/>
      <c r="F75" s="675"/>
      <c r="G75" s="744" t="s">
        <v>479</v>
      </c>
      <c r="H75" s="745" t="s">
        <v>480</v>
      </c>
      <c r="I75" s="745" t="s">
        <v>481</v>
      </c>
      <c r="J75" s="745" t="s">
        <v>482</v>
      </c>
      <c r="K75" s="745" t="s">
        <v>483</v>
      </c>
      <c r="L75" s="745" t="s">
        <v>484</v>
      </c>
      <c r="M75" s="745" t="s">
        <v>485</v>
      </c>
      <c r="N75" s="745" t="s">
        <v>486</v>
      </c>
      <c r="O75" s="745" t="s">
        <v>487</v>
      </c>
      <c r="P75" s="745" t="s">
        <v>488</v>
      </c>
      <c r="Q75" s="745" t="s">
        <v>489</v>
      </c>
      <c r="R75" s="745" t="s">
        <v>490</v>
      </c>
      <c r="S75" s="773"/>
      <c r="T75" s="773"/>
      <c r="U75" s="673"/>
    </row>
    <row r="76" spans="1:21" s="690" customFormat="1" ht="13.8" thickBot="1">
      <c r="A76" s="688"/>
      <c r="B76" s="691"/>
      <c r="C76" s="689" t="str">
        <f>Главная!$F$122</f>
        <v>сезонность спроса на отдых в виллах</v>
      </c>
      <c r="D76" s="675"/>
      <c r="E76" s="675"/>
      <c r="F76" s="675"/>
      <c r="G76" s="742">
        <f>SUMIFS(Главная!$N$122:$N$133,Главная!$J$122:$J$133,G$74)</f>
        <v>0</v>
      </c>
      <c r="H76" s="743">
        <f>SUMIFS(Главная!$N$122:$N$133,Главная!$J$122:$J$133,H$74)</f>
        <v>0</v>
      </c>
      <c r="I76" s="743">
        <f>SUMIFS(Главная!$N$122:$N$133,Главная!$J$122:$J$133,I$74)</f>
        <v>0</v>
      </c>
      <c r="J76" s="743">
        <f>SUMIFS(Главная!$N$122:$N$133,Главная!$J$122:$J$133,J$74)</f>
        <v>0</v>
      </c>
      <c r="K76" s="743">
        <f>SUMIFS(Главная!$N$122:$N$133,Главная!$J$122:$J$133,K$74)</f>
        <v>0</v>
      </c>
      <c r="L76" s="743">
        <f>SUMIFS(Главная!$N$122:$N$133,Главная!$J$122:$J$133,L$74)</f>
        <v>0</v>
      </c>
      <c r="M76" s="743">
        <f>SUMIFS(Главная!$N$122:$N$133,Главная!$J$122:$J$133,M$74)</f>
        <v>0</v>
      </c>
      <c r="N76" s="743">
        <f>SUMIFS(Главная!$N$122:$N$133,Главная!$J$122:$J$133,N$74)</f>
        <v>0</v>
      </c>
      <c r="O76" s="743">
        <f>SUMIFS(Главная!$N$122:$N$133,Главная!$J$122:$J$133,O$74)</f>
        <v>0</v>
      </c>
      <c r="P76" s="743">
        <f>SUMIFS(Главная!$N$122:$N$133,Главная!$J$122:$J$133,P$74)</f>
        <v>0</v>
      </c>
      <c r="Q76" s="743">
        <f>SUMIFS(Главная!$N$122:$N$133,Главная!$J$122:$J$133,Q$74)</f>
        <v>0</v>
      </c>
      <c r="R76" s="743">
        <f>SUMIFS(Главная!$N$122:$N$133,Главная!$J$122:$J$133,R$74)</f>
        <v>0</v>
      </c>
      <c r="S76" s="777"/>
      <c r="T76" s="777"/>
      <c r="U76" s="688"/>
    </row>
    <row r="77" spans="1:21" s="676" customFormat="1" ht="13.8" thickTop="1">
      <c r="A77" s="673"/>
      <c r="B77" s="675"/>
      <c r="C77" s="675"/>
      <c r="D77" s="675"/>
      <c r="E77" s="675"/>
      <c r="F77" s="675"/>
      <c r="G77" s="675"/>
      <c r="H77" s="693"/>
      <c r="I77" s="693"/>
      <c r="J77" s="693"/>
      <c r="K77" s="693"/>
      <c r="L77" s="693"/>
      <c r="M77" s="693"/>
      <c r="N77" s="693"/>
      <c r="O77" s="693"/>
      <c r="P77" s="693"/>
      <c r="Q77" s="675"/>
      <c r="R77" s="675"/>
      <c r="S77" s="773"/>
      <c r="T77" s="773"/>
      <c r="U77" s="673"/>
    </row>
    <row r="78" spans="1:21" s="676" customFormat="1">
      <c r="A78" s="673"/>
      <c r="B78" s="675"/>
      <c r="C78" s="675"/>
      <c r="D78" s="675"/>
      <c r="E78" s="675"/>
      <c r="F78" s="675"/>
      <c r="G78" s="699" t="str">
        <f>Главная!AB$8</f>
        <v/>
      </c>
      <c r="H78" s="700" t="str">
        <f>Главная!AC$8</f>
        <v/>
      </c>
      <c r="I78" s="700" t="str">
        <f>Главная!AD$8</f>
        <v/>
      </c>
      <c r="J78" s="700" t="str">
        <f>Главная!AE$8</f>
        <v/>
      </c>
      <c r="K78" s="700" t="str">
        <f>Главная!AF$8</f>
        <v/>
      </c>
      <c r="L78" s="700" t="str">
        <f>Главная!AG$8</f>
        <v/>
      </c>
      <c r="M78" s="700" t="str">
        <f>Главная!AH$8</f>
        <v/>
      </c>
      <c r="N78" s="700" t="str">
        <f>Главная!AI$8</f>
        <v/>
      </c>
      <c r="O78" s="700" t="str">
        <f>Главная!AJ$8</f>
        <v/>
      </c>
      <c r="P78" s="700" t="str">
        <f>Главная!AK$8</f>
        <v/>
      </c>
      <c r="Q78" s="700" t="str">
        <f>Главная!AL$8</f>
        <v/>
      </c>
      <c r="R78" s="700" t="str">
        <f>Главная!AM$8</f>
        <v/>
      </c>
      <c r="S78" s="773"/>
      <c r="T78" s="773"/>
      <c r="U78" s="673"/>
    </row>
    <row r="79" spans="1:21" s="690" customFormat="1" ht="13.8" thickBot="1">
      <c r="A79" s="688"/>
      <c r="B79" s="691"/>
      <c r="C79" s="689" t="s">
        <v>491</v>
      </c>
      <c r="D79" s="675"/>
      <c r="E79" s="675"/>
      <c r="F79" s="675"/>
      <c r="G79" s="742">
        <f>1-SUMIFS(УсловияРасчеты!$77:$77,УсловияРасчеты!$2:$2,G$74)/12</f>
        <v>1</v>
      </c>
      <c r="H79" s="743">
        <f>1-SUMIFS(УсловияРасчеты!$77:$77,УсловияРасчеты!$2:$2,H$74)/12</f>
        <v>1</v>
      </c>
      <c r="I79" s="743">
        <f>1-SUMIFS(УсловияРасчеты!$77:$77,УсловияРасчеты!$2:$2,I$74)/12</f>
        <v>1</v>
      </c>
      <c r="J79" s="743">
        <f>1-SUMIFS(УсловияРасчеты!$77:$77,УсловияРасчеты!$2:$2,J$74)/12</f>
        <v>1</v>
      </c>
      <c r="K79" s="743">
        <f>1-SUMIFS(УсловияРасчеты!$77:$77,УсловияРасчеты!$2:$2,K$74)/12</f>
        <v>1</v>
      </c>
      <c r="L79" s="743">
        <f>1-SUMIFS(УсловияРасчеты!$77:$77,УсловияРасчеты!$2:$2,L$74)/12</f>
        <v>1</v>
      </c>
      <c r="M79" s="743">
        <f>1-SUMIFS(УсловияРасчеты!$77:$77,УсловияРасчеты!$2:$2,M$74)/12</f>
        <v>1</v>
      </c>
      <c r="N79" s="743">
        <f>1-SUMIFS(УсловияРасчеты!$77:$77,УсловияРасчеты!$2:$2,N$74)/12</f>
        <v>1</v>
      </c>
      <c r="O79" s="743">
        <f>1-SUMIFS(УсловияРасчеты!$77:$77,УсловияРасчеты!$2:$2,O$74)/12</f>
        <v>1</v>
      </c>
      <c r="P79" s="743">
        <f>1-SUMIFS(УсловияРасчеты!$77:$77,УсловияРасчеты!$2:$2,P$74)/12</f>
        <v>1</v>
      </c>
      <c r="Q79" s="743">
        <f>1-SUMIFS(УсловияРасчеты!$77:$77,УсловияРасчеты!$2:$2,Q$74)/12</f>
        <v>1</v>
      </c>
      <c r="R79" s="743">
        <f>1-SUMIFS(УсловияРасчеты!$77:$77,УсловияРасчеты!$2:$2,R$74)/12</f>
        <v>1</v>
      </c>
      <c r="S79" s="777"/>
      <c r="T79" s="777"/>
      <c r="U79" s="688"/>
    </row>
    <row r="80" spans="1:21" s="676" customFormat="1" ht="13.8" thickTop="1">
      <c r="A80" s="673"/>
      <c r="B80" s="675"/>
      <c r="C80" s="675"/>
      <c r="D80" s="675"/>
      <c r="E80" s="675"/>
      <c r="F80" s="675"/>
      <c r="G80" s="675"/>
      <c r="H80" s="693"/>
      <c r="I80" s="693"/>
      <c r="J80" s="693"/>
      <c r="K80" s="693"/>
      <c r="L80" s="693"/>
      <c r="M80" s="693"/>
      <c r="N80" s="693"/>
      <c r="O80" s="693"/>
      <c r="P80" s="693"/>
      <c r="Q80" s="675"/>
      <c r="R80" s="675"/>
      <c r="S80" s="773"/>
      <c r="T80" s="773"/>
      <c r="U80" s="673"/>
    </row>
    <row r="81" spans="1:21" s="690" customFormat="1" ht="13.8" thickBot="1">
      <c r="A81" s="688"/>
      <c r="B81" s="726"/>
      <c r="C81" s="726" t="s">
        <v>492</v>
      </c>
      <c r="D81" s="726"/>
      <c r="E81" s="726"/>
      <c r="F81" s="726"/>
      <c r="G81" s="689"/>
      <c r="H81" s="689"/>
      <c r="I81" s="689"/>
      <c r="J81" s="689"/>
      <c r="K81" s="689"/>
      <c r="L81" s="689"/>
      <c r="M81" s="689"/>
      <c r="N81" s="689"/>
      <c r="O81" s="689"/>
      <c r="P81" s="689"/>
      <c r="Q81" s="689"/>
      <c r="R81" s="689"/>
      <c r="S81" s="777"/>
      <c r="T81" s="777"/>
      <c r="U81" s="688"/>
    </row>
    <row r="82" spans="1:21" s="676" customFormat="1" ht="13.8" thickTop="1">
      <c r="A82" s="673"/>
      <c r="B82" s="675"/>
      <c r="C82" s="675"/>
      <c r="D82" s="675"/>
      <c r="E82" s="675"/>
      <c r="F82" s="675"/>
      <c r="G82" s="675"/>
      <c r="H82" s="675"/>
      <c r="I82" s="675"/>
      <c r="J82" s="675"/>
      <c r="K82" s="675"/>
      <c r="L82" s="675"/>
      <c r="M82" s="675"/>
      <c r="N82" s="675"/>
      <c r="O82" s="675"/>
      <c r="P82" s="675"/>
      <c r="Q82" s="675"/>
      <c r="R82" s="675"/>
      <c r="S82" s="773"/>
      <c r="T82" s="773"/>
      <c r="U82" s="673"/>
    </row>
    <row r="83" spans="1:21" s="676" customFormat="1">
      <c r="A83" s="673"/>
      <c r="B83" s="675"/>
      <c r="C83" s="710" t="s">
        <v>494</v>
      </c>
      <c r="D83" s="711"/>
      <c r="E83" s="711"/>
      <c r="F83" s="698" t="s">
        <v>4</v>
      </c>
      <c r="G83" s="699" t="str">
        <f>Главная!AB$8</f>
        <v/>
      </c>
      <c r="H83" s="700" t="str">
        <f>Главная!AC$8</f>
        <v/>
      </c>
      <c r="I83" s="700" t="str">
        <f>Главная!AD$8</f>
        <v/>
      </c>
      <c r="J83" s="700" t="str">
        <f>Главная!AE$8</f>
        <v/>
      </c>
      <c r="K83" s="700" t="str">
        <f>Главная!AF$8</f>
        <v/>
      </c>
      <c r="L83" s="700" t="str">
        <f>Главная!AG$8</f>
        <v/>
      </c>
      <c r="M83" s="700" t="str">
        <f>Главная!AH$8</f>
        <v/>
      </c>
      <c r="N83" s="700" t="str">
        <f>Главная!AI$8</f>
        <v/>
      </c>
      <c r="O83" s="700" t="str">
        <f>Главная!AJ$8</f>
        <v/>
      </c>
      <c r="P83" s="700" t="str">
        <f>Главная!AK$8</f>
        <v/>
      </c>
      <c r="Q83" s="700" t="str">
        <f>Главная!AL$8</f>
        <v/>
      </c>
      <c r="R83" s="700" t="str">
        <f>Главная!AM$8</f>
        <v/>
      </c>
      <c r="S83" s="773"/>
      <c r="T83" s="773"/>
      <c r="U83" s="673"/>
    </row>
    <row r="84" spans="1:21" s="676" customFormat="1">
      <c r="A84" s="673"/>
      <c r="B84" s="675"/>
      <c r="C84" s="736" t="s">
        <v>493</v>
      </c>
      <c r="D84" s="695"/>
      <c r="E84" s="695"/>
      <c r="F84" s="746">
        <f>SUM(G84:R84)</f>
        <v>0</v>
      </c>
      <c r="G84" s="747">
        <f>SUMIFS(УсловияРасчеты!$72:$72,УсловияРасчеты!$2:$2,G$74)*G$79</f>
        <v>0</v>
      </c>
      <c r="H84" s="696">
        <f>SUMIFS(УсловияРасчеты!$72:$72,УсловияРасчеты!$2:$2,H$74)*H$79</f>
        <v>0</v>
      </c>
      <c r="I84" s="696">
        <f>SUMIFS(УсловияРасчеты!$72:$72,УсловияРасчеты!$2:$2,I$74)*I$79</f>
        <v>0</v>
      </c>
      <c r="J84" s="696">
        <f>SUMIFS(УсловияРасчеты!$72:$72,УсловияРасчеты!$2:$2,J$74)*J$79</f>
        <v>0</v>
      </c>
      <c r="K84" s="696">
        <f>SUMIFS(УсловияРасчеты!$72:$72,УсловияРасчеты!$2:$2,K$74)*K$79</f>
        <v>0</v>
      </c>
      <c r="L84" s="696">
        <f>SUMIFS(УсловияРасчеты!$72:$72,УсловияРасчеты!$2:$2,L$74)*L$79</f>
        <v>0</v>
      </c>
      <c r="M84" s="696">
        <f>SUMIFS(УсловияРасчеты!$72:$72,УсловияРасчеты!$2:$2,M$74)*M$79</f>
        <v>0</v>
      </c>
      <c r="N84" s="696">
        <f>SUMIFS(УсловияРасчеты!$72:$72,УсловияРасчеты!$2:$2,N$74)*N$79</f>
        <v>0</v>
      </c>
      <c r="O84" s="696">
        <f>SUMIFS(УсловияРасчеты!$72:$72,УсловияРасчеты!$2:$2,O$74)*O$79</f>
        <v>0</v>
      </c>
      <c r="P84" s="696">
        <f>SUMIFS(УсловияРасчеты!$72:$72,УсловияРасчеты!$2:$2,P$74)*P$79</f>
        <v>0</v>
      </c>
      <c r="Q84" s="696">
        <f>SUMIFS(УсловияРасчеты!$72:$72,УсловияРасчеты!$2:$2,Q$74)*Q$79</f>
        <v>0</v>
      </c>
      <c r="R84" s="696">
        <f>SUMIFS(УсловияРасчеты!$72:$72,УсловияРасчеты!$2:$2,R$74)*R$79</f>
        <v>0</v>
      </c>
      <c r="S84" s="773"/>
      <c r="T84" s="773"/>
      <c r="U84" s="673"/>
    </row>
    <row r="85" spans="1:21" s="676" customFormat="1">
      <c r="A85" s="673"/>
      <c r="B85" s="675"/>
      <c r="C85" s="748" t="s">
        <v>495</v>
      </c>
      <c r="D85" s="695"/>
      <c r="E85" s="695"/>
      <c r="F85" s="746">
        <f>SUM(G85:R85)</f>
        <v>0</v>
      </c>
      <c r="G85" s="747">
        <f>SUMIFS(УсловияРасчеты!$448:$448,УсловияРасчеты!$2:$2,G$74)</f>
        <v>0</v>
      </c>
      <c r="H85" s="696">
        <f>SUMIFS(УсловияРасчеты!$448:$448,УсловияРасчеты!$2:$2,H$74)</f>
        <v>0</v>
      </c>
      <c r="I85" s="696">
        <f>SUMIFS(УсловияРасчеты!$448:$448,УсловияРасчеты!$2:$2,I$74)</f>
        <v>0</v>
      </c>
      <c r="J85" s="696">
        <f>SUMIFS(УсловияРасчеты!$448:$448,УсловияРасчеты!$2:$2,J$74)</f>
        <v>0</v>
      </c>
      <c r="K85" s="696">
        <f>SUMIFS(УсловияРасчеты!$448:$448,УсловияРасчеты!$2:$2,K$74)</f>
        <v>0</v>
      </c>
      <c r="L85" s="696">
        <f>SUMIFS(УсловияРасчеты!$448:$448,УсловияРасчеты!$2:$2,L$74)</f>
        <v>0</v>
      </c>
      <c r="M85" s="696">
        <f>SUMIFS(УсловияРасчеты!$448:$448,УсловияРасчеты!$2:$2,M$74)</f>
        <v>0</v>
      </c>
      <c r="N85" s="696">
        <f>SUMIFS(УсловияРасчеты!$448:$448,УсловияРасчеты!$2:$2,N$74)</f>
        <v>0</v>
      </c>
      <c r="O85" s="696">
        <f>SUMIFS(УсловияРасчеты!$448:$448,УсловияРасчеты!$2:$2,O$74)</f>
        <v>0</v>
      </c>
      <c r="P85" s="696">
        <f>SUMIFS(УсловияРасчеты!$448:$448,УсловияРасчеты!$2:$2,P$74)</f>
        <v>0</v>
      </c>
      <c r="Q85" s="696">
        <f>SUMIFS(УсловияРасчеты!$448:$448,УсловияРасчеты!$2:$2,Q$74)</f>
        <v>0</v>
      </c>
      <c r="R85" s="696">
        <f>SUMIFS(УсловияРасчеты!$448:$448,УсловияРасчеты!$2:$2,R$74)</f>
        <v>0</v>
      </c>
      <c r="S85" s="773"/>
      <c r="T85" s="773"/>
      <c r="U85" s="673"/>
    </row>
    <row r="86" spans="1:21" s="676" customFormat="1">
      <c r="A86" s="673"/>
      <c r="B86" s="675"/>
      <c r="C86" s="707"/>
      <c r="D86" s="675"/>
      <c r="E86" s="675"/>
      <c r="F86" s="675"/>
      <c r="G86" s="675"/>
      <c r="H86" s="675"/>
      <c r="I86" s="675"/>
      <c r="J86" s="675"/>
      <c r="K86" s="675"/>
      <c r="L86" s="675"/>
      <c r="M86" s="675"/>
      <c r="N86" s="675"/>
      <c r="O86" s="675"/>
      <c r="P86" s="675"/>
      <c r="Q86" s="675"/>
      <c r="R86" s="675"/>
      <c r="S86" s="773"/>
      <c r="T86" s="773"/>
      <c r="U86" s="673"/>
    </row>
    <row r="87" spans="1:21" s="676" customFormat="1">
      <c r="A87" s="673"/>
      <c r="B87" s="675"/>
      <c r="C87" s="749" t="s">
        <v>496</v>
      </c>
      <c r="D87" s="711"/>
      <c r="E87" s="711"/>
      <c r="F87" s="698" t="s">
        <v>4</v>
      </c>
      <c r="G87" s="699" t="str">
        <f>Главная!AB$8</f>
        <v/>
      </c>
      <c r="H87" s="700" t="str">
        <f>Главная!AC$8</f>
        <v/>
      </c>
      <c r="I87" s="700" t="str">
        <f>Главная!AD$8</f>
        <v/>
      </c>
      <c r="J87" s="700" t="str">
        <f>Главная!AE$8</f>
        <v/>
      </c>
      <c r="K87" s="700" t="str">
        <f>Главная!AF$8</f>
        <v/>
      </c>
      <c r="L87" s="700" t="str">
        <f>Главная!AG$8</f>
        <v/>
      </c>
      <c r="M87" s="700" t="str">
        <f>Главная!AH$8</f>
        <v/>
      </c>
      <c r="N87" s="700" t="str">
        <f>Главная!AI$8</f>
        <v/>
      </c>
      <c r="O87" s="700" t="str">
        <f>Главная!AJ$8</f>
        <v/>
      </c>
      <c r="P87" s="700" t="str">
        <f>Главная!AK$8</f>
        <v/>
      </c>
      <c r="Q87" s="700" t="str">
        <f>Главная!AL$8</f>
        <v/>
      </c>
      <c r="R87" s="700" t="str">
        <f>Главная!AM$8</f>
        <v/>
      </c>
      <c r="S87" s="773"/>
      <c r="T87" s="773"/>
      <c r="U87" s="673"/>
    </row>
    <row r="88" spans="1:21" s="676" customFormat="1">
      <c r="A88" s="673"/>
      <c r="B88" s="675"/>
      <c r="C88" s="736" t="s">
        <v>497</v>
      </c>
      <c r="D88" s="695"/>
      <c r="E88" s="695"/>
      <c r="F88" s="746">
        <f>SUM(G88:R88)</f>
        <v>0</v>
      </c>
      <c r="G88" s="747">
        <f>SUMIFS(УсловияРасчеты!$103:$103,УсловияРасчеты!$2:$2,G$74)/1000</f>
        <v>0</v>
      </c>
      <c r="H88" s="696">
        <f>SUMIFS(УсловияРасчеты!$103:$103,УсловияРасчеты!$2:$2,H$74)/1000</f>
        <v>0</v>
      </c>
      <c r="I88" s="696">
        <f>SUMIFS(УсловияРасчеты!$103:$103,УсловияРасчеты!$2:$2,I$74)/1000</f>
        <v>0</v>
      </c>
      <c r="J88" s="696">
        <f>SUMIFS(УсловияРасчеты!$103:$103,УсловияРасчеты!$2:$2,J$74)/1000</f>
        <v>0</v>
      </c>
      <c r="K88" s="696">
        <f>SUMIFS(УсловияРасчеты!$103:$103,УсловияРасчеты!$2:$2,K$74)/1000</f>
        <v>0</v>
      </c>
      <c r="L88" s="696">
        <f>SUMIFS(УсловияРасчеты!$103:$103,УсловияРасчеты!$2:$2,L$74)/1000</f>
        <v>0</v>
      </c>
      <c r="M88" s="696">
        <f>SUMIFS(УсловияРасчеты!$103:$103,УсловияРасчеты!$2:$2,M$74)/1000</f>
        <v>0</v>
      </c>
      <c r="N88" s="696">
        <f>SUMIFS(УсловияРасчеты!$103:$103,УсловияРасчеты!$2:$2,N$74)/1000</f>
        <v>0</v>
      </c>
      <c r="O88" s="696">
        <f>SUMIFS(УсловияРасчеты!$103:$103,УсловияРасчеты!$2:$2,O$74)/1000</f>
        <v>0</v>
      </c>
      <c r="P88" s="696">
        <f>SUMIFS(УсловияРасчеты!$103:$103,УсловияРасчеты!$2:$2,P$74)/1000</f>
        <v>0</v>
      </c>
      <c r="Q88" s="696">
        <f>SUMIFS(УсловияРасчеты!$103:$103,УсловияРасчеты!$2:$2,Q$74)/1000</f>
        <v>0</v>
      </c>
      <c r="R88" s="696">
        <f>SUMIFS(УсловияРасчеты!$103:$103,УсловияРасчеты!$2:$2,R$74)/1000</f>
        <v>0</v>
      </c>
      <c r="S88" s="773"/>
      <c r="T88" s="773"/>
      <c r="U88" s="673"/>
    </row>
    <row r="89" spans="1:21" s="676" customFormat="1">
      <c r="A89" s="673"/>
      <c r="B89" s="675"/>
      <c r="C89" s="748" t="s">
        <v>498</v>
      </c>
      <c r="D89" s="695"/>
      <c r="E89" s="695"/>
      <c r="F89" s="746">
        <f>SUM(G89:R89)</f>
        <v>0</v>
      </c>
      <c r="G89" s="747">
        <f>SUMIFS(УсловияРасчеты!$479:$479,УсловияРасчеты!$2:$2,G$74)/1000</f>
        <v>0</v>
      </c>
      <c r="H89" s="696">
        <f>SUMIFS(УсловияРасчеты!$479:$479,УсловияРасчеты!$2:$2,H$74)/1000</f>
        <v>0</v>
      </c>
      <c r="I89" s="696">
        <f>SUMIFS(УсловияРасчеты!$479:$479,УсловияРасчеты!$2:$2,I$74)/1000</f>
        <v>0</v>
      </c>
      <c r="J89" s="696">
        <f>SUMIFS(УсловияРасчеты!$479:$479,УсловияРасчеты!$2:$2,J$74)/1000</f>
        <v>0</v>
      </c>
      <c r="K89" s="696">
        <f>SUMIFS(УсловияРасчеты!$479:$479,УсловияРасчеты!$2:$2,K$74)/1000</f>
        <v>0</v>
      </c>
      <c r="L89" s="696">
        <f>SUMIFS(УсловияРасчеты!$479:$479,УсловияРасчеты!$2:$2,L$74)/1000</f>
        <v>0</v>
      </c>
      <c r="M89" s="696">
        <f>SUMIFS(УсловияРасчеты!$479:$479,УсловияРасчеты!$2:$2,M$74)/1000</f>
        <v>0</v>
      </c>
      <c r="N89" s="696">
        <f>SUMIFS(УсловияРасчеты!$479:$479,УсловияРасчеты!$2:$2,N$74)/1000</f>
        <v>0</v>
      </c>
      <c r="O89" s="696">
        <f>SUMIFS(УсловияРасчеты!$479:$479,УсловияРасчеты!$2:$2,O$74)/1000</f>
        <v>0</v>
      </c>
      <c r="P89" s="696">
        <f>SUMIFS(УсловияРасчеты!$479:$479,УсловияРасчеты!$2:$2,P$74)/1000</f>
        <v>0</v>
      </c>
      <c r="Q89" s="696">
        <f>SUMIFS(УсловияРасчеты!$479:$479,УсловияРасчеты!$2:$2,Q$74)/1000</f>
        <v>0</v>
      </c>
      <c r="R89" s="696">
        <f>SUMIFS(УсловияРасчеты!$479:$479,УсловияРасчеты!$2:$2,R$74)/1000</f>
        <v>0</v>
      </c>
      <c r="S89" s="773"/>
      <c r="T89" s="773"/>
      <c r="U89" s="673"/>
    </row>
    <row r="90" spans="1:21" s="676" customFormat="1">
      <c r="A90" s="673"/>
      <c r="B90" s="675"/>
      <c r="C90" s="675"/>
      <c r="D90" s="675"/>
      <c r="E90" s="675"/>
      <c r="F90" s="675"/>
      <c r="G90" s="675"/>
      <c r="H90" s="675"/>
      <c r="I90" s="675"/>
      <c r="J90" s="675"/>
      <c r="K90" s="675"/>
      <c r="L90" s="675"/>
      <c r="M90" s="675"/>
      <c r="N90" s="675"/>
      <c r="O90" s="675"/>
      <c r="P90" s="675"/>
      <c r="Q90" s="675"/>
      <c r="R90" s="675"/>
      <c r="S90" s="773"/>
      <c r="T90" s="773"/>
      <c r="U90" s="673"/>
    </row>
    <row r="91" spans="1:21" s="676" customFormat="1">
      <c r="A91" s="673"/>
      <c r="B91" s="691" t="s">
        <v>376</v>
      </c>
      <c r="C91" s="749" t="s">
        <v>499</v>
      </c>
      <c r="D91" s="711"/>
      <c r="E91" s="711"/>
      <c r="F91" s="698" t="s">
        <v>4</v>
      </c>
      <c r="G91" s="699" t="str">
        <f>Главная!AB$8</f>
        <v/>
      </c>
      <c r="H91" s="700" t="str">
        <f>Главная!AC$8</f>
        <v/>
      </c>
      <c r="I91" s="700" t="str">
        <f>Главная!AD$8</f>
        <v/>
      </c>
      <c r="J91" s="700" t="str">
        <f>Главная!AE$8</f>
        <v/>
      </c>
      <c r="K91" s="700" t="str">
        <f>Главная!AF$8</f>
        <v/>
      </c>
      <c r="L91" s="700" t="str">
        <f>Главная!AG$8</f>
        <v/>
      </c>
      <c r="M91" s="700" t="str">
        <f>Главная!AH$8</f>
        <v/>
      </c>
      <c r="N91" s="700" t="str">
        <f>Главная!AI$8</f>
        <v/>
      </c>
      <c r="O91" s="700" t="str">
        <f>Главная!AJ$8</f>
        <v/>
      </c>
      <c r="P91" s="700" t="str">
        <f>Главная!AK$8</f>
        <v/>
      </c>
      <c r="Q91" s="700" t="str">
        <f>Главная!AL$8</f>
        <v/>
      </c>
      <c r="R91" s="700" t="str">
        <f>Главная!AM$8</f>
        <v/>
      </c>
      <c r="S91" s="773"/>
      <c r="T91" s="773"/>
      <c r="U91" s="673"/>
    </row>
    <row r="92" spans="1:21" s="676" customFormat="1">
      <c r="A92" s="673"/>
      <c r="B92" s="675"/>
      <c r="C92" s="736" t="s">
        <v>497</v>
      </c>
      <c r="D92" s="695"/>
      <c r="E92" s="695"/>
      <c r="F92" s="746">
        <f>SUM(G92:R92)</f>
        <v>0</v>
      </c>
      <c r="G92" s="747">
        <f>SUMIFS(УсловияРасчеты!$403:$403,УсловияРасчеты!$2:$2,G$74)/1000</f>
        <v>0</v>
      </c>
      <c r="H92" s="696">
        <f>SUMIFS(УсловияРасчеты!$403:$403,УсловияРасчеты!$2:$2,H$74)/1000</f>
        <v>0</v>
      </c>
      <c r="I92" s="696">
        <f>SUMIFS(УсловияРасчеты!$403:$403,УсловияРасчеты!$2:$2,I$74)/1000</f>
        <v>0</v>
      </c>
      <c r="J92" s="696">
        <f>SUMIFS(УсловияРасчеты!$403:$403,УсловияРасчеты!$2:$2,J$74)/1000</f>
        <v>0</v>
      </c>
      <c r="K92" s="696">
        <f>SUMIFS(УсловияРасчеты!$403:$403,УсловияРасчеты!$2:$2,K$74)/1000</f>
        <v>0</v>
      </c>
      <c r="L92" s="696">
        <f>SUMIFS(УсловияРасчеты!$403:$403,УсловияРасчеты!$2:$2,L$74)/1000</f>
        <v>0</v>
      </c>
      <c r="M92" s="696">
        <f>SUMIFS(УсловияРасчеты!$403:$403,УсловияРасчеты!$2:$2,M$74)/1000</f>
        <v>0</v>
      </c>
      <c r="N92" s="696">
        <f>SUMIFS(УсловияРасчеты!$403:$403,УсловияРасчеты!$2:$2,N$74)/1000</f>
        <v>0</v>
      </c>
      <c r="O92" s="696">
        <f>SUMIFS(УсловияРасчеты!$403:$403,УсловияРасчеты!$2:$2,O$74)/1000</f>
        <v>0</v>
      </c>
      <c r="P92" s="696">
        <f>SUMIFS(УсловияРасчеты!$403:$403,УсловияРасчеты!$2:$2,P$74)/1000</f>
        <v>0</v>
      </c>
      <c r="Q92" s="696">
        <f>SUMIFS(УсловияРасчеты!$403:$403,УсловияРасчеты!$2:$2,Q$74)/1000</f>
        <v>0</v>
      </c>
      <c r="R92" s="696">
        <f>SUMIFS(УсловияРасчеты!$403:$403,УсловияРасчеты!$2:$2,R$74)/1000</f>
        <v>0</v>
      </c>
      <c r="S92" s="773"/>
      <c r="T92" s="773"/>
      <c r="U92" s="673"/>
    </row>
    <row r="93" spans="1:21" s="676" customFormat="1">
      <c r="A93" s="673"/>
      <c r="B93" s="675"/>
      <c r="C93" s="748" t="s">
        <v>498</v>
      </c>
      <c r="D93" s="695"/>
      <c r="E93" s="695"/>
      <c r="F93" s="746">
        <f>SUM(G93:R93)</f>
        <v>0</v>
      </c>
      <c r="G93" s="747">
        <f>SUMIFS(УсловияРасчеты!$684:$684,УсловияРасчеты!$2:$2,G$74)/1000</f>
        <v>0</v>
      </c>
      <c r="H93" s="696">
        <f>SUMIFS(УсловияРасчеты!$684:$684,УсловияРасчеты!$2:$2,H$74)/1000</f>
        <v>0</v>
      </c>
      <c r="I93" s="696">
        <f>SUMIFS(УсловияРасчеты!$684:$684,УсловияРасчеты!$2:$2,I$74)/1000</f>
        <v>0</v>
      </c>
      <c r="J93" s="696">
        <f>SUMIFS(УсловияРасчеты!$684:$684,УсловияРасчеты!$2:$2,J$74)/1000</f>
        <v>0</v>
      </c>
      <c r="K93" s="696">
        <f>SUMIFS(УсловияРасчеты!$684:$684,УсловияРасчеты!$2:$2,K$74)/1000</f>
        <v>0</v>
      </c>
      <c r="L93" s="696">
        <f>SUMIFS(УсловияРасчеты!$684:$684,УсловияРасчеты!$2:$2,L$74)/1000</f>
        <v>0</v>
      </c>
      <c r="M93" s="696">
        <f>SUMIFS(УсловияРасчеты!$684:$684,УсловияРасчеты!$2:$2,M$74)/1000</f>
        <v>0</v>
      </c>
      <c r="N93" s="696">
        <f>SUMIFS(УсловияРасчеты!$684:$684,УсловияРасчеты!$2:$2,N$74)/1000</f>
        <v>0</v>
      </c>
      <c r="O93" s="696">
        <f>SUMIFS(УсловияРасчеты!$684:$684,УсловияРасчеты!$2:$2,O$74)/1000</f>
        <v>0</v>
      </c>
      <c r="P93" s="696">
        <f>SUMIFS(УсловияРасчеты!$684:$684,УсловияРасчеты!$2:$2,P$74)/1000</f>
        <v>0</v>
      </c>
      <c r="Q93" s="696">
        <f>SUMIFS(УсловияРасчеты!$684:$684,УсловияРасчеты!$2:$2,Q$74)/1000</f>
        <v>0</v>
      </c>
      <c r="R93" s="696">
        <f>SUMIFS(УсловияРасчеты!$684:$684,УсловияРасчеты!$2:$2,R$74)/1000</f>
        <v>0</v>
      </c>
      <c r="S93" s="773"/>
      <c r="T93" s="773"/>
      <c r="U93" s="673"/>
    </row>
    <row r="94" spans="1:21" s="676" customFormat="1">
      <c r="A94" s="673"/>
      <c r="B94" s="675"/>
      <c r="C94" s="675"/>
      <c r="D94" s="675"/>
      <c r="E94" s="675"/>
      <c r="F94" s="675"/>
      <c r="G94" s="675"/>
      <c r="H94" s="675"/>
      <c r="I94" s="675"/>
      <c r="J94" s="675"/>
      <c r="K94" s="675"/>
      <c r="L94" s="675"/>
      <c r="M94" s="675"/>
      <c r="N94" s="675"/>
      <c r="O94" s="675"/>
      <c r="P94" s="675"/>
      <c r="Q94" s="675"/>
      <c r="R94" s="675"/>
      <c r="S94" s="773"/>
      <c r="T94" s="773"/>
      <c r="U94" s="673"/>
    </row>
    <row r="95" spans="1:21" s="676" customFormat="1">
      <c r="A95" s="673"/>
      <c r="B95" s="691"/>
      <c r="C95" s="719" t="s">
        <v>500</v>
      </c>
      <c r="D95" s="750"/>
      <c r="E95" s="750"/>
      <c r="F95" s="746">
        <f>IF(F84=0,0,F92*1000/F84)</f>
        <v>0</v>
      </c>
      <c r="G95" s="747">
        <f t="shared" ref="G95:R95" si="1">IF(G84=0,0,G92*1000/G84)</f>
        <v>0</v>
      </c>
      <c r="H95" s="696">
        <f t="shared" si="1"/>
        <v>0</v>
      </c>
      <c r="I95" s="696">
        <f t="shared" si="1"/>
        <v>0</v>
      </c>
      <c r="J95" s="696">
        <f t="shared" si="1"/>
        <v>0</v>
      </c>
      <c r="K95" s="696">
        <f t="shared" si="1"/>
        <v>0</v>
      </c>
      <c r="L95" s="696">
        <f t="shared" si="1"/>
        <v>0</v>
      </c>
      <c r="M95" s="696">
        <f t="shared" si="1"/>
        <v>0</v>
      </c>
      <c r="N95" s="696">
        <f t="shared" si="1"/>
        <v>0</v>
      </c>
      <c r="O95" s="696">
        <f t="shared" si="1"/>
        <v>0</v>
      </c>
      <c r="P95" s="696">
        <f t="shared" si="1"/>
        <v>0</v>
      </c>
      <c r="Q95" s="696">
        <f t="shared" si="1"/>
        <v>0</v>
      </c>
      <c r="R95" s="696">
        <f t="shared" si="1"/>
        <v>0</v>
      </c>
      <c r="S95" s="773"/>
      <c r="T95" s="773"/>
      <c r="U95" s="673"/>
    </row>
    <row r="96" spans="1:21" s="676" customFormat="1">
      <c r="A96" s="673"/>
      <c r="B96" s="691"/>
      <c r="C96" s="751" t="s">
        <v>501</v>
      </c>
      <c r="D96" s="750"/>
      <c r="E96" s="750"/>
      <c r="F96" s="746">
        <f>IF(F85=0,0,F89/F85)</f>
        <v>0</v>
      </c>
      <c r="G96" s="747">
        <f t="shared" ref="G96:R96" si="2">IF(G85=0,0,G89/G85)</f>
        <v>0</v>
      </c>
      <c r="H96" s="696">
        <f>IF(H85=0,0,H89/H85)</f>
        <v>0</v>
      </c>
      <c r="I96" s="696">
        <f t="shared" si="2"/>
        <v>0</v>
      </c>
      <c r="J96" s="696">
        <f t="shared" si="2"/>
        <v>0</v>
      </c>
      <c r="K96" s="696">
        <f t="shared" si="2"/>
        <v>0</v>
      </c>
      <c r="L96" s="696">
        <f t="shared" si="2"/>
        <v>0</v>
      </c>
      <c r="M96" s="696">
        <f t="shared" si="2"/>
        <v>0</v>
      </c>
      <c r="N96" s="696">
        <f t="shared" si="2"/>
        <v>0</v>
      </c>
      <c r="O96" s="696">
        <f t="shared" si="2"/>
        <v>0</v>
      </c>
      <c r="P96" s="696">
        <f t="shared" si="2"/>
        <v>0</v>
      </c>
      <c r="Q96" s="696">
        <f t="shared" si="2"/>
        <v>0</v>
      </c>
      <c r="R96" s="696">
        <f t="shared" si="2"/>
        <v>0</v>
      </c>
      <c r="S96" s="773"/>
      <c r="T96" s="773"/>
      <c r="U96" s="673"/>
    </row>
    <row r="97" spans="1:21" s="754" customFormat="1" ht="12" thickBot="1">
      <c r="A97" s="752"/>
      <c r="B97" s="753"/>
      <c r="C97" s="755" t="s">
        <v>502</v>
      </c>
      <c r="D97" s="755"/>
      <c r="E97" s="755"/>
      <c r="F97" s="756">
        <f>IF(OR(F96=0,$H$69=0),0,F96/$H$69-1)</f>
        <v>0</v>
      </c>
      <c r="G97" s="756">
        <f t="shared" ref="G97:R97" si="3">IF(OR(G96=0,$H$69=0),0,G96/$H$69-1)</f>
        <v>0</v>
      </c>
      <c r="H97" s="756">
        <f t="shared" si="3"/>
        <v>0</v>
      </c>
      <c r="I97" s="756">
        <f t="shared" si="3"/>
        <v>0</v>
      </c>
      <c r="J97" s="756">
        <f t="shared" si="3"/>
        <v>0</v>
      </c>
      <c r="K97" s="756">
        <f t="shared" si="3"/>
        <v>0</v>
      </c>
      <c r="L97" s="756">
        <f t="shared" si="3"/>
        <v>0</v>
      </c>
      <c r="M97" s="756">
        <f t="shared" si="3"/>
        <v>0</v>
      </c>
      <c r="N97" s="756">
        <f t="shared" si="3"/>
        <v>0</v>
      </c>
      <c r="O97" s="756">
        <f t="shared" si="3"/>
        <v>0</v>
      </c>
      <c r="P97" s="756">
        <f t="shared" si="3"/>
        <v>0</v>
      </c>
      <c r="Q97" s="756">
        <f t="shared" si="3"/>
        <v>0</v>
      </c>
      <c r="R97" s="756">
        <f t="shared" si="3"/>
        <v>0</v>
      </c>
      <c r="S97" s="783"/>
      <c r="T97" s="783"/>
      <c r="U97" s="752"/>
    </row>
    <row r="98" spans="1:21" s="769" customFormat="1" ht="18" thickTop="1">
      <c r="A98" s="766"/>
      <c r="B98" s="767"/>
      <c r="C98" s="767"/>
      <c r="D98" s="767"/>
      <c r="E98" s="767"/>
      <c r="F98" s="768"/>
      <c r="G98" s="768"/>
      <c r="H98" s="768"/>
      <c r="I98" s="768"/>
      <c r="J98" s="768"/>
      <c r="K98" s="768"/>
      <c r="L98" s="768"/>
      <c r="M98" s="768"/>
      <c r="N98" s="768"/>
      <c r="O98" s="768"/>
      <c r="P98" s="768"/>
      <c r="Q98" s="770"/>
      <c r="R98" s="770"/>
      <c r="S98" s="778"/>
      <c r="T98" s="779" t="s">
        <v>522</v>
      </c>
      <c r="U98" s="766"/>
    </row>
    <row r="99" spans="1:21" ht="3" customHeight="1">
      <c r="A99" s="672"/>
      <c r="B99" s="672"/>
      <c r="C99" s="672"/>
      <c r="D99" s="672"/>
      <c r="E99" s="672"/>
      <c r="F99" s="672"/>
      <c r="G99" s="672"/>
      <c r="H99" s="672"/>
      <c r="I99" s="672"/>
      <c r="J99" s="672"/>
      <c r="K99" s="672"/>
      <c r="L99" s="672"/>
      <c r="M99" s="672"/>
      <c r="N99" s="672"/>
      <c r="O99" s="672"/>
      <c r="P99" s="672"/>
      <c r="Q99" s="672"/>
      <c r="R99" s="672"/>
      <c r="S99" s="771"/>
      <c r="T99" s="771"/>
      <c r="U99" s="672"/>
    </row>
    <row r="101" spans="1:21" ht="3" customHeight="1">
      <c r="A101" s="672"/>
      <c r="B101" s="672"/>
      <c r="C101" s="672"/>
      <c r="D101" s="672"/>
      <c r="E101" s="672"/>
      <c r="F101" s="672"/>
      <c r="G101" s="672"/>
      <c r="H101" s="672"/>
      <c r="I101" s="672"/>
      <c r="J101" s="672"/>
      <c r="K101" s="672"/>
      <c r="L101" s="672"/>
      <c r="M101" s="672"/>
      <c r="N101" s="672"/>
      <c r="O101" s="672"/>
      <c r="P101" s="672"/>
      <c r="Q101" s="672"/>
      <c r="R101" s="672"/>
      <c r="S101" s="771"/>
      <c r="T101" s="771"/>
      <c r="U101" s="672"/>
    </row>
    <row r="102" spans="1:21" s="676" customFormat="1">
      <c r="A102" s="673"/>
      <c r="B102" s="674"/>
      <c r="C102" s="674"/>
      <c r="D102" s="674"/>
      <c r="E102" s="674"/>
      <c r="F102" s="674"/>
      <c r="G102" s="674"/>
      <c r="H102" s="674"/>
      <c r="I102" s="674"/>
      <c r="J102" s="674"/>
      <c r="K102" s="674"/>
      <c r="L102" s="674"/>
      <c r="M102" s="674"/>
      <c r="N102" s="674"/>
      <c r="O102" s="674"/>
      <c r="P102" s="674"/>
      <c r="Q102" s="674"/>
      <c r="R102" s="674"/>
      <c r="S102" s="772"/>
      <c r="T102" s="773"/>
      <c r="U102" s="673"/>
    </row>
    <row r="103" spans="1:21" s="788" customFormat="1" ht="17.399999999999999">
      <c r="A103" s="785"/>
      <c r="B103" s="678"/>
      <c r="C103" s="677"/>
      <c r="D103" s="677"/>
      <c r="E103" s="677"/>
      <c r="F103" s="677"/>
      <c r="G103" s="677"/>
      <c r="H103" s="677"/>
      <c r="I103" s="677"/>
      <c r="J103" s="677"/>
      <c r="K103" s="677"/>
      <c r="L103" s="678"/>
      <c r="M103" s="677"/>
      <c r="N103" s="677"/>
      <c r="O103" s="677"/>
      <c r="P103" s="677"/>
      <c r="Q103" s="677"/>
      <c r="R103" s="677"/>
      <c r="S103" s="786" t="str">
        <f>Главная!$D$3</f>
        <v>Проект: строительство, эксплуатация и продажа ТермоВилл</v>
      </c>
      <c r="T103" s="787"/>
      <c r="U103" s="785"/>
    </row>
    <row r="104" spans="1:21" s="684" customFormat="1" ht="15.6" thickBot="1">
      <c r="A104" s="679"/>
      <c r="B104" s="680"/>
      <c r="C104" s="681"/>
      <c r="D104" s="680"/>
      <c r="E104" s="680"/>
      <c r="F104" s="680"/>
      <c r="G104" s="680"/>
      <c r="H104" s="680"/>
      <c r="I104" s="680"/>
      <c r="J104" s="680"/>
      <c r="K104" s="680"/>
      <c r="L104" s="680"/>
      <c r="M104" s="681"/>
      <c r="N104" s="680"/>
      <c r="O104" s="680"/>
      <c r="P104" s="680"/>
      <c r="Q104" s="680"/>
      <c r="R104" s="682" t="s">
        <v>332</v>
      </c>
      <c r="S104" s="774">
        <f>MAX(S$1:S103)+1</f>
        <v>3</v>
      </c>
      <c r="T104" s="775"/>
      <c r="U104" s="679"/>
    </row>
    <row r="105" spans="1:21" s="676" customFormat="1" ht="13.8" thickTop="1">
      <c r="A105" s="673"/>
      <c r="B105" s="685"/>
      <c r="C105" s="685"/>
      <c r="D105" s="685"/>
      <c r="E105" s="685"/>
      <c r="F105" s="685"/>
      <c r="G105" s="685"/>
      <c r="H105" s="685"/>
      <c r="I105" s="685"/>
      <c r="J105" s="685"/>
      <c r="K105" s="685"/>
      <c r="L105" s="685"/>
      <c r="M105" s="685"/>
      <c r="N105" s="685"/>
      <c r="O105" s="685"/>
      <c r="P105" s="685"/>
      <c r="Q105" s="685"/>
      <c r="R105" s="685"/>
      <c r="S105" s="776"/>
      <c r="T105" s="773"/>
      <c r="U105" s="673"/>
    </row>
    <row r="106" spans="1:21" s="684" customFormat="1" ht="15.6" thickBot="1">
      <c r="A106" s="679"/>
      <c r="B106" s="686"/>
      <c r="C106" s="687" t="s">
        <v>503</v>
      </c>
      <c r="D106" s="687"/>
      <c r="E106" s="686"/>
      <c r="F106" s="686"/>
      <c r="G106" s="683"/>
      <c r="H106" s="683"/>
      <c r="I106" s="683"/>
      <c r="J106" s="683"/>
      <c r="K106" s="683"/>
      <c r="L106" s="683"/>
      <c r="M106" s="683"/>
      <c r="N106" s="683"/>
      <c r="O106" s="683"/>
      <c r="P106" s="683"/>
      <c r="Q106" s="683"/>
      <c r="R106" s="683"/>
      <c r="S106" s="775"/>
      <c r="T106" s="775"/>
      <c r="U106" s="679"/>
    </row>
    <row r="107" spans="1:21" s="676" customFormat="1" ht="13.8" thickTop="1">
      <c r="A107" s="673"/>
      <c r="B107" s="685"/>
      <c r="C107" s="685"/>
      <c r="D107" s="685"/>
      <c r="E107" s="685"/>
      <c r="F107" s="685"/>
      <c r="G107" s="675"/>
      <c r="H107" s="675"/>
      <c r="I107" s="675"/>
      <c r="J107" s="675"/>
      <c r="K107" s="675"/>
      <c r="L107" s="675"/>
      <c r="M107" s="675"/>
      <c r="N107" s="675"/>
      <c r="O107" s="675"/>
      <c r="P107" s="675"/>
      <c r="Q107" s="675"/>
      <c r="R107" s="675"/>
      <c r="S107" s="773"/>
      <c r="T107" s="773"/>
      <c r="U107" s="673"/>
    </row>
    <row r="108" spans="1:21" s="690" customFormat="1">
      <c r="A108" s="688"/>
      <c r="B108" s="689"/>
      <c r="C108" s="689" t="s">
        <v>504</v>
      </c>
      <c r="D108" s="689"/>
      <c r="E108" s="689"/>
      <c r="F108" s="689"/>
      <c r="G108" s="689"/>
      <c r="H108" s="689"/>
      <c r="I108" s="689"/>
      <c r="J108" s="689"/>
      <c r="K108" s="689"/>
      <c r="L108" s="689"/>
      <c r="M108" s="689"/>
      <c r="N108" s="689"/>
      <c r="O108" s="689"/>
      <c r="P108" s="689"/>
      <c r="Q108" s="689"/>
      <c r="R108" s="689"/>
      <c r="S108" s="777"/>
      <c r="T108" s="777"/>
      <c r="U108" s="688"/>
    </row>
    <row r="109" spans="1:21" s="676" customFormat="1">
      <c r="A109" s="673"/>
      <c r="B109" s="675"/>
      <c r="C109" s="675"/>
      <c r="D109" s="675"/>
      <c r="E109" s="675"/>
      <c r="F109" s="675"/>
      <c r="G109" s="675"/>
      <c r="H109" s="675"/>
      <c r="I109" s="675"/>
      <c r="J109" s="675"/>
      <c r="K109" s="675"/>
      <c r="L109" s="675"/>
      <c r="M109" s="675"/>
      <c r="N109" s="675"/>
      <c r="O109" s="675"/>
      <c r="P109" s="675"/>
      <c r="Q109" s="675"/>
      <c r="R109" s="675"/>
      <c r="S109" s="773"/>
      <c r="T109" s="773"/>
      <c r="U109" s="673"/>
    </row>
    <row r="110" spans="1:21" s="690" customFormat="1" ht="13.8" thickBot="1">
      <c r="A110" s="688"/>
      <c r="B110" s="691"/>
      <c r="C110" s="689" t="str">
        <f>$C$27</f>
        <v>Размер финансирования от Инвесторов</v>
      </c>
      <c r="D110" s="689"/>
      <c r="E110" s="689"/>
      <c r="F110" s="689"/>
      <c r="G110" s="689"/>
      <c r="H110" s="692">
        <f>$H$27</f>
        <v>0</v>
      </c>
      <c r="I110" s="689" t="s">
        <v>353</v>
      </c>
      <c r="J110" s="689"/>
      <c r="M110" s="689"/>
      <c r="N110" s="689"/>
      <c r="O110" s="689"/>
      <c r="P110" s="689"/>
      <c r="Q110" s="689"/>
      <c r="R110" s="715"/>
      <c r="S110" s="777"/>
      <c r="T110" s="777"/>
      <c r="U110" s="688"/>
    </row>
    <row r="111" spans="1:21" s="676" customFormat="1" ht="13.8" thickTop="1">
      <c r="A111" s="673"/>
      <c r="B111" s="675"/>
      <c r="C111" s="675" t="s">
        <v>342</v>
      </c>
      <c r="D111" s="675"/>
      <c r="E111" s="675"/>
      <c r="F111" s="675"/>
      <c r="G111" s="675"/>
      <c r="H111" s="693"/>
      <c r="I111" s="675"/>
      <c r="J111" s="689"/>
      <c r="M111" s="675"/>
      <c r="N111" s="675"/>
      <c r="O111" s="675"/>
      <c r="P111" s="675"/>
      <c r="Q111" s="675"/>
      <c r="R111" s="675"/>
      <c r="S111" s="773"/>
      <c r="T111" s="773"/>
      <c r="U111" s="673"/>
    </row>
    <row r="112" spans="1:21" s="676" customFormat="1">
      <c r="A112" s="673"/>
      <c r="B112" s="675"/>
      <c r="C112" s="714" t="s">
        <v>505</v>
      </c>
      <c r="D112" s="695"/>
      <c r="E112" s="695"/>
      <c r="F112" s="695"/>
      <c r="G112" s="695"/>
      <c r="H112" s="696">
        <v>25000</v>
      </c>
      <c r="I112" s="695" t="s">
        <v>353</v>
      </c>
      <c r="J112" s="689"/>
      <c r="K112" s="714" t="s">
        <v>508</v>
      </c>
      <c r="L112" s="714"/>
      <c r="M112" s="714"/>
      <c r="N112" s="714"/>
      <c r="O112" s="757">
        <v>44043</v>
      </c>
      <c r="S112" s="773"/>
      <c r="T112" s="773"/>
      <c r="U112" s="673"/>
    </row>
    <row r="113" spans="1:21" s="676" customFormat="1">
      <c r="A113" s="673"/>
      <c r="B113" s="675"/>
      <c r="C113" s="714" t="s">
        <v>506</v>
      </c>
      <c r="D113" s="695"/>
      <c r="E113" s="695"/>
      <c r="F113" s="695"/>
      <c r="G113" s="695"/>
      <c r="H113" s="696">
        <v>30000</v>
      </c>
      <c r="I113" s="695" t="s">
        <v>353</v>
      </c>
      <c r="J113" s="689"/>
      <c r="K113" s="714" t="s">
        <v>509</v>
      </c>
      <c r="L113" s="714"/>
      <c r="M113" s="714"/>
      <c r="N113" s="714"/>
      <c r="O113" s="757">
        <v>44104</v>
      </c>
      <c r="S113" s="773"/>
      <c r="T113" s="773"/>
      <c r="U113" s="673"/>
    </row>
    <row r="114" spans="1:21" s="676" customFormat="1">
      <c r="A114" s="673"/>
      <c r="B114" s="675"/>
      <c r="C114" s="714" t="s">
        <v>507</v>
      </c>
      <c r="D114" s="695"/>
      <c r="E114" s="695"/>
      <c r="F114" s="695"/>
      <c r="G114" s="695"/>
      <c r="H114" s="696">
        <f>H110-H112-H113</f>
        <v>-55000</v>
      </c>
      <c r="I114" s="695" t="s">
        <v>353</v>
      </c>
      <c r="J114" s="689"/>
      <c r="K114" s="714" t="s">
        <v>510</v>
      </c>
      <c r="L114" s="694"/>
      <c r="M114" s="694"/>
      <c r="N114" s="694"/>
      <c r="O114" s="757">
        <v>44165</v>
      </c>
      <c r="S114" s="773"/>
      <c r="T114" s="773"/>
      <c r="U114" s="673"/>
    </row>
    <row r="115" spans="1:21" s="676" customFormat="1">
      <c r="A115" s="673"/>
      <c r="B115" s="697"/>
      <c r="C115" s="697"/>
      <c r="D115" s="697"/>
      <c r="E115" s="697"/>
      <c r="F115" s="697"/>
      <c r="G115" s="697"/>
      <c r="H115" s="697"/>
      <c r="I115" s="697"/>
      <c r="J115" s="675"/>
      <c r="K115" s="675"/>
      <c r="L115" s="675"/>
      <c r="M115" s="675"/>
      <c r="N115" s="675"/>
      <c r="O115" s="675"/>
      <c r="P115" s="675"/>
      <c r="Q115" s="675"/>
      <c r="R115" s="675"/>
      <c r="S115" s="773"/>
      <c r="T115" s="773"/>
      <c r="U115" s="673"/>
    </row>
    <row r="116" spans="1:21" s="690" customFormat="1">
      <c r="A116" s="688"/>
      <c r="B116" s="691"/>
      <c r="C116" s="710" t="s">
        <v>511</v>
      </c>
      <c r="D116" s="712"/>
      <c r="E116" s="712"/>
      <c r="F116" s="712"/>
      <c r="G116" s="712"/>
      <c r="H116" s="712"/>
      <c r="I116" s="712"/>
      <c r="J116" s="689"/>
      <c r="K116" s="689"/>
      <c r="L116" s="689"/>
      <c r="M116" s="689"/>
      <c r="N116" s="689"/>
      <c r="O116" s="689"/>
      <c r="P116" s="689"/>
      <c r="Q116" s="689"/>
      <c r="R116" s="689"/>
      <c r="S116" s="777"/>
      <c r="T116" s="777"/>
      <c r="U116" s="688"/>
    </row>
    <row r="117" spans="1:21" s="690" customFormat="1">
      <c r="A117" s="688"/>
      <c r="B117" s="725"/>
      <c r="C117" s="712"/>
      <c r="D117" s="712"/>
      <c r="E117" s="712"/>
      <c r="F117" s="712"/>
      <c r="G117" s="712"/>
      <c r="H117" s="712"/>
      <c r="I117" s="712"/>
      <c r="J117" s="689"/>
      <c r="K117" s="689"/>
      <c r="L117" s="689"/>
      <c r="M117" s="689"/>
      <c r="N117" s="689"/>
      <c r="O117" s="689"/>
      <c r="P117" s="689"/>
      <c r="Q117" s="689"/>
      <c r="R117" s="689"/>
      <c r="S117" s="777"/>
      <c r="T117" s="777"/>
      <c r="U117" s="688"/>
    </row>
    <row r="118" spans="1:21" s="690" customFormat="1">
      <c r="A118" s="688"/>
      <c r="B118" s="689"/>
      <c r="C118" s="760" t="s">
        <v>505</v>
      </c>
      <c r="D118" s="719"/>
      <c r="E118" s="719"/>
      <c r="F118" s="719"/>
      <c r="G118" s="719"/>
      <c r="H118" s="720">
        <v>0.248</v>
      </c>
      <c r="I118" s="759" t="s">
        <v>512</v>
      </c>
      <c r="J118" s="689"/>
      <c r="K118" s="689"/>
      <c r="L118" s="689"/>
      <c r="M118" s="689"/>
      <c r="N118" s="689"/>
      <c r="O118" s="689"/>
      <c r="S118" s="777"/>
      <c r="T118" s="777"/>
      <c r="U118" s="688"/>
    </row>
    <row r="119" spans="1:21" s="690" customFormat="1">
      <c r="A119" s="688"/>
      <c r="B119" s="689"/>
      <c r="C119" s="760" t="s">
        <v>506</v>
      </c>
      <c r="D119" s="719"/>
      <c r="E119" s="719"/>
      <c r="F119" s="719"/>
      <c r="G119" s="719"/>
      <c r="H119" s="720">
        <v>0.15</v>
      </c>
      <c r="I119" s="759" t="s">
        <v>512</v>
      </c>
      <c r="J119" s="689"/>
      <c r="K119" s="689"/>
      <c r="L119" s="689"/>
      <c r="M119" s="689"/>
      <c r="N119" s="689"/>
      <c r="O119" s="689"/>
      <c r="S119" s="777"/>
      <c r="T119" s="777"/>
      <c r="U119" s="688"/>
    </row>
    <row r="120" spans="1:21" s="690" customFormat="1">
      <c r="A120" s="688"/>
      <c r="B120" s="689"/>
      <c r="C120" s="760" t="s">
        <v>507</v>
      </c>
      <c r="D120" s="719"/>
      <c r="E120" s="719"/>
      <c r="F120" s="719"/>
      <c r="G120" s="719"/>
      <c r="H120" s="720">
        <f>IF(H114=0,0,($N$27*H110-SUMPRODUCT(H112:H113,H118:H119))/H114)</f>
        <v>0.19454545454545455</v>
      </c>
      <c r="I120" s="759" t="s">
        <v>512</v>
      </c>
      <c r="J120" s="689"/>
      <c r="K120" s="689"/>
      <c r="L120" s="689"/>
      <c r="M120" s="689"/>
      <c r="N120" s="689"/>
      <c r="O120" s="689"/>
      <c r="S120" s="777"/>
      <c r="T120" s="777"/>
      <c r="U120" s="688"/>
    </row>
    <row r="121" spans="1:21" s="676" customFormat="1">
      <c r="A121" s="673"/>
      <c r="B121" s="697"/>
      <c r="C121" s="707"/>
      <c r="D121" s="707"/>
      <c r="E121" s="707"/>
      <c r="F121" s="707"/>
      <c r="G121" s="707"/>
      <c r="H121" s="707"/>
      <c r="I121" s="707"/>
      <c r="J121" s="675"/>
      <c r="K121" s="675"/>
      <c r="L121" s="675"/>
      <c r="M121" s="675"/>
      <c r="N121" s="675"/>
      <c r="O121" s="675"/>
      <c r="P121" s="675"/>
      <c r="Q121" s="675"/>
      <c r="R121" s="675"/>
      <c r="S121" s="773"/>
      <c r="T121" s="773"/>
      <c r="U121" s="673"/>
    </row>
    <row r="122" spans="1:21" s="676" customFormat="1">
      <c r="A122" s="673"/>
      <c r="B122" s="675"/>
      <c r="C122" s="760" t="s">
        <v>513</v>
      </c>
      <c r="D122" s="719"/>
      <c r="E122" s="719"/>
      <c r="F122" s="719"/>
      <c r="G122" s="719"/>
      <c r="H122" s="720">
        <f>IF(H110=0,0,SUMPRODUCT(H112:H114,H118:H120)/H110)</f>
        <v>0</v>
      </c>
      <c r="I122" s="759" t="s">
        <v>512</v>
      </c>
      <c r="J122" s="675"/>
      <c r="K122" s="675"/>
      <c r="L122" s="675"/>
      <c r="M122" s="675"/>
      <c r="N122" s="675"/>
      <c r="O122" s="675"/>
      <c r="P122" s="675"/>
      <c r="Q122" s="675"/>
      <c r="R122" s="675"/>
      <c r="S122" s="773"/>
      <c r="T122" s="773"/>
      <c r="U122" s="673"/>
    </row>
    <row r="123" spans="1:21" s="676" customFormat="1">
      <c r="A123" s="673"/>
      <c r="B123" s="675"/>
      <c r="C123" s="707"/>
      <c r="D123" s="707"/>
      <c r="E123" s="707"/>
      <c r="F123" s="707"/>
      <c r="G123" s="707"/>
      <c r="H123" s="707"/>
      <c r="I123" s="707"/>
      <c r="J123" s="675"/>
      <c r="K123" s="675"/>
      <c r="L123" s="675"/>
      <c r="M123" s="675"/>
      <c r="N123" s="675"/>
      <c r="O123" s="675"/>
      <c r="P123" s="675"/>
      <c r="Q123" s="675"/>
      <c r="R123" s="675"/>
      <c r="S123" s="773"/>
      <c r="T123" s="773"/>
      <c r="U123" s="673"/>
    </row>
    <row r="124" spans="1:21" s="690" customFormat="1" ht="13.8" thickBot="1">
      <c r="A124" s="688"/>
      <c r="B124" s="691"/>
      <c r="C124" s="689" t="str">
        <f>Главная!$F$41</f>
        <v>Срок привлечения капитала Инвесторов</v>
      </c>
      <c r="D124" s="689"/>
      <c r="E124" s="689"/>
      <c r="F124" s="689"/>
      <c r="G124" s="689"/>
      <c r="H124" s="692">
        <f>Главная!$N$41</f>
        <v>0</v>
      </c>
      <c r="I124" s="689" t="s">
        <v>516</v>
      </c>
      <c r="J124" s="689"/>
      <c r="K124" s="689"/>
      <c r="L124" s="689"/>
      <c r="M124" s="689"/>
      <c r="N124" s="689"/>
      <c r="O124" s="689"/>
      <c r="P124" s="689"/>
      <c r="Q124" s="689"/>
      <c r="R124" s="689"/>
      <c r="S124" s="777"/>
      <c r="T124" s="777"/>
      <c r="U124" s="688"/>
    </row>
    <row r="125" spans="1:21" s="676" customFormat="1" ht="13.8" thickTop="1">
      <c r="A125" s="673"/>
      <c r="B125" s="675"/>
      <c r="C125" s="675" t="s">
        <v>346</v>
      </c>
      <c r="D125" s="675"/>
      <c r="E125" s="675"/>
      <c r="F125" s="675"/>
      <c r="G125" s="675"/>
      <c r="H125" s="693"/>
      <c r="I125" s="675"/>
      <c r="J125" s="675"/>
      <c r="K125" s="689"/>
      <c r="L125" s="689"/>
      <c r="M125" s="689"/>
      <c r="N125" s="689"/>
      <c r="O125" s="689"/>
      <c r="P125" s="689"/>
      <c r="Q125" s="689"/>
      <c r="R125" s="689"/>
      <c r="S125" s="773"/>
      <c r="T125" s="773"/>
      <c r="U125" s="673"/>
    </row>
    <row r="126" spans="1:21" s="676" customFormat="1">
      <c r="A126" s="673"/>
      <c r="B126" s="675"/>
      <c r="C126" s="695" t="str">
        <f>Главная!$F$43</f>
        <v>Срок каникул на возврат долга Инвесторам</v>
      </c>
      <c r="D126" s="695"/>
      <c r="E126" s="695"/>
      <c r="F126" s="695"/>
      <c r="G126" s="695"/>
      <c r="H126" s="696">
        <f>Главная!$N$43</f>
        <v>0</v>
      </c>
      <c r="I126" s="695" t="s">
        <v>516</v>
      </c>
      <c r="J126" s="675"/>
      <c r="K126" s="689"/>
      <c r="L126" s="689"/>
      <c r="M126" s="689"/>
      <c r="N126" s="689"/>
      <c r="O126" s="689"/>
      <c r="P126" s="689"/>
      <c r="Q126" s="689"/>
      <c r="R126" s="689"/>
      <c r="S126" s="773"/>
      <c r="T126" s="773"/>
      <c r="U126" s="673"/>
    </row>
    <row r="127" spans="1:21" s="690" customFormat="1">
      <c r="A127" s="688"/>
      <c r="B127" s="689"/>
      <c r="C127" s="748" t="s">
        <v>517</v>
      </c>
      <c r="D127" s="748"/>
      <c r="E127" s="748"/>
      <c r="F127" s="748"/>
      <c r="G127" s="748"/>
      <c r="H127" s="761"/>
      <c r="I127" s="748"/>
      <c r="J127" s="725"/>
      <c r="K127" s="725"/>
      <c r="L127" s="725"/>
      <c r="M127" s="725"/>
      <c r="N127" s="725"/>
      <c r="O127" s="725"/>
      <c r="P127" s="725"/>
      <c r="Q127" s="725"/>
      <c r="R127" s="725"/>
      <c r="S127" s="777"/>
      <c r="T127" s="777"/>
      <c r="U127" s="688"/>
    </row>
    <row r="128" spans="1:21" s="676" customFormat="1">
      <c r="A128" s="673"/>
      <c r="B128" s="675"/>
      <c r="C128" s="707"/>
      <c r="D128" s="675"/>
      <c r="E128" s="675"/>
      <c r="F128" s="675"/>
      <c r="G128" s="675"/>
      <c r="H128" s="675"/>
      <c r="I128" s="675"/>
      <c r="J128" s="675"/>
      <c r="K128" s="675"/>
      <c r="L128" s="675"/>
      <c r="M128" s="675"/>
      <c r="N128" s="675"/>
      <c r="O128" s="675"/>
      <c r="P128" s="675"/>
      <c r="Q128" s="675"/>
      <c r="R128" s="675"/>
      <c r="S128" s="773"/>
      <c r="T128" s="773"/>
      <c r="U128" s="673"/>
    </row>
    <row r="129" spans="1:21" s="676" customFormat="1">
      <c r="A129" s="673"/>
      <c r="B129" s="675"/>
      <c r="C129" s="710" t="s">
        <v>518</v>
      </c>
      <c r="D129" s="711"/>
      <c r="E129" s="711"/>
      <c r="F129" s="698" t="s">
        <v>4</v>
      </c>
      <c r="G129" s="699" t="str">
        <f>Главная!AB$8</f>
        <v/>
      </c>
      <c r="H129" s="700" t="str">
        <f>Главная!AC$8</f>
        <v/>
      </c>
      <c r="I129" s="700" t="str">
        <f>Главная!AD$8</f>
        <v/>
      </c>
      <c r="J129" s="700" t="str">
        <f>Главная!AE$8</f>
        <v/>
      </c>
      <c r="K129" s="700" t="str">
        <f>Главная!AF$8</f>
        <v/>
      </c>
      <c r="L129" s="700" t="str">
        <f>Главная!AG$8</f>
        <v/>
      </c>
      <c r="M129" s="700" t="str">
        <f>Главная!AH$8</f>
        <v/>
      </c>
      <c r="N129" s="700" t="str">
        <f>Главная!AI$8</f>
        <v/>
      </c>
      <c r="O129" s="700" t="str">
        <f>Главная!AJ$8</f>
        <v/>
      </c>
      <c r="P129" s="700" t="str">
        <f>Главная!AK$8</f>
        <v/>
      </c>
      <c r="Q129" s="700" t="str">
        <f>Главная!AL$8</f>
        <v/>
      </c>
      <c r="R129" s="700" t="str">
        <f>Главная!AM$8</f>
        <v/>
      </c>
      <c r="S129" s="773"/>
      <c r="T129" s="773"/>
      <c r="U129" s="673"/>
    </row>
    <row r="130" spans="1:21" s="676" customFormat="1">
      <c r="A130" s="673"/>
      <c r="B130" s="675"/>
      <c r="C130" s="736" t="s">
        <v>519</v>
      </c>
      <c r="D130" s="695"/>
      <c r="E130" s="695"/>
      <c r="F130" s="746">
        <f>SUM(G130:R130)</f>
        <v>0</v>
      </c>
      <c r="G130" s="747">
        <f>Главная!AB$32/1000</f>
        <v>0</v>
      </c>
      <c r="H130" s="696">
        <f>Главная!AC$32/1000</f>
        <v>0</v>
      </c>
      <c r="I130" s="696">
        <f>Главная!AD$32/1000</f>
        <v>0</v>
      </c>
      <c r="J130" s="696">
        <f>Главная!AE$32/1000</f>
        <v>0</v>
      </c>
      <c r="K130" s="696">
        <f>Главная!AF$32/1000</f>
        <v>0</v>
      </c>
      <c r="L130" s="696">
        <f>Главная!AG$32/1000</f>
        <v>0</v>
      </c>
      <c r="M130" s="696">
        <f>Главная!AH$32/1000</f>
        <v>0</v>
      </c>
      <c r="N130" s="696">
        <f>Главная!AI$32/1000</f>
        <v>0</v>
      </c>
      <c r="O130" s="696">
        <f>Главная!AJ$32/1000</f>
        <v>0</v>
      </c>
      <c r="P130" s="696">
        <f>Главная!AK$32/1000</f>
        <v>0</v>
      </c>
      <c r="Q130" s="696">
        <f>Главная!AL$32/1000</f>
        <v>0</v>
      </c>
      <c r="R130" s="696">
        <f>Главная!AM$32/1000</f>
        <v>0</v>
      </c>
      <c r="S130" s="773"/>
      <c r="T130" s="773"/>
      <c r="U130" s="673"/>
    </row>
    <row r="131" spans="1:21" s="676" customFormat="1">
      <c r="A131" s="673"/>
      <c r="B131" s="675"/>
      <c r="C131" s="748" t="s">
        <v>520</v>
      </c>
      <c r="D131" s="695"/>
      <c r="E131" s="695"/>
      <c r="F131" s="746">
        <f>SUM(G131:R131)</f>
        <v>0</v>
      </c>
      <c r="G131" s="747">
        <f>Главная!AB$34/1000</f>
        <v>0</v>
      </c>
      <c r="H131" s="696">
        <f>Главная!AC$34/1000</f>
        <v>0</v>
      </c>
      <c r="I131" s="696">
        <f>Главная!AD$34/1000</f>
        <v>0</v>
      </c>
      <c r="J131" s="696">
        <f>Главная!AE$34/1000</f>
        <v>0</v>
      </c>
      <c r="K131" s="696">
        <f>Главная!AF$34/1000</f>
        <v>0</v>
      </c>
      <c r="L131" s="696">
        <f>Главная!AG$34/1000</f>
        <v>0</v>
      </c>
      <c r="M131" s="696">
        <f>Главная!AH$34/1000</f>
        <v>0</v>
      </c>
      <c r="N131" s="696">
        <f>Главная!AI$34/1000</f>
        <v>0</v>
      </c>
      <c r="O131" s="696">
        <f>Главная!AJ$34/1000</f>
        <v>0</v>
      </c>
      <c r="P131" s="696">
        <f>Главная!AK$34/1000</f>
        <v>0</v>
      </c>
      <c r="Q131" s="696">
        <f>Главная!AL$34/1000</f>
        <v>0</v>
      </c>
      <c r="R131" s="696">
        <f>Главная!AM$34/1000</f>
        <v>0</v>
      </c>
      <c r="S131" s="773"/>
      <c r="T131" s="773"/>
      <c r="U131" s="673"/>
    </row>
    <row r="132" spans="1:21" s="676" customFormat="1">
      <c r="A132" s="673"/>
      <c r="B132" s="675"/>
      <c r="C132" s="710" t="s">
        <v>521</v>
      </c>
      <c r="D132" s="711"/>
      <c r="E132" s="711"/>
      <c r="F132" s="711"/>
      <c r="G132" s="711"/>
      <c r="H132" s="711"/>
      <c r="I132" s="711"/>
      <c r="J132" s="711"/>
      <c r="K132" s="711"/>
      <c r="L132" s="711"/>
      <c r="M132" s="711"/>
      <c r="N132" s="711"/>
      <c r="O132" s="711"/>
      <c r="P132" s="711"/>
      <c r="Q132" s="711"/>
      <c r="R132" s="711"/>
      <c r="S132" s="773"/>
      <c r="T132" s="773"/>
      <c r="U132" s="673"/>
    </row>
    <row r="133" spans="1:21" s="676" customFormat="1">
      <c r="A133" s="673"/>
      <c r="B133" s="675"/>
      <c r="C133" s="719" t="s">
        <v>519</v>
      </c>
      <c r="D133" s="750"/>
      <c r="E133" s="750"/>
      <c r="F133" s="762">
        <f t="shared" ref="F133" si="4">IF($H$110=0,0,F130/($H$110/1000))</f>
        <v>0</v>
      </c>
      <c r="G133" s="763">
        <f>IF($H$110=0,0,G130/($H$110/1000))</f>
        <v>0</v>
      </c>
      <c r="H133" s="758">
        <f t="shared" ref="H133:R133" si="5">IF($H$110=0,0,H130/($H$110/1000))</f>
        <v>0</v>
      </c>
      <c r="I133" s="758">
        <f t="shared" si="5"/>
        <v>0</v>
      </c>
      <c r="J133" s="758">
        <f t="shared" si="5"/>
        <v>0</v>
      </c>
      <c r="K133" s="758">
        <f t="shared" si="5"/>
        <v>0</v>
      </c>
      <c r="L133" s="758">
        <f t="shared" si="5"/>
        <v>0</v>
      </c>
      <c r="M133" s="758">
        <f t="shared" si="5"/>
        <v>0</v>
      </c>
      <c r="N133" s="758">
        <f t="shared" si="5"/>
        <v>0</v>
      </c>
      <c r="O133" s="758">
        <f t="shared" si="5"/>
        <v>0</v>
      </c>
      <c r="P133" s="758">
        <f t="shared" si="5"/>
        <v>0</v>
      </c>
      <c r="Q133" s="758">
        <f t="shared" si="5"/>
        <v>0</v>
      </c>
      <c r="R133" s="758">
        <f t="shared" si="5"/>
        <v>0</v>
      </c>
      <c r="S133" s="773"/>
      <c r="T133" s="773"/>
      <c r="U133" s="673"/>
    </row>
    <row r="134" spans="1:21" s="676" customFormat="1">
      <c r="A134" s="673"/>
      <c r="B134" s="675"/>
      <c r="C134" s="751" t="s">
        <v>520</v>
      </c>
      <c r="D134" s="750"/>
      <c r="E134" s="750"/>
      <c r="F134" s="762">
        <f t="shared" ref="F134:R134" si="6">IF($H$110=0,0,F131/($H$110/1000))</f>
        <v>0</v>
      </c>
      <c r="G134" s="763">
        <f t="shared" si="6"/>
        <v>0</v>
      </c>
      <c r="H134" s="758">
        <f t="shared" si="6"/>
        <v>0</v>
      </c>
      <c r="I134" s="758">
        <f t="shared" si="6"/>
        <v>0</v>
      </c>
      <c r="J134" s="758">
        <f t="shared" si="6"/>
        <v>0</v>
      </c>
      <c r="K134" s="758">
        <f t="shared" si="6"/>
        <v>0</v>
      </c>
      <c r="L134" s="758">
        <f t="shared" si="6"/>
        <v>0</v>
      </c>
      <c r="M134" s="758">
        <f t="shared" si="6"/>
        <v>0</v>
      </c>
      <c r="N134" s="758">
        <f t="shared" si="6"/>
        <v>0</v>
      </c>
      <c r="O134" s="758">
        <f t="shared" si="6"/>
        <v>0</v>
      </c>
      <c r="P134" s="758">
        <f t="shared" si="6"/>
        <v>0</v>
      </c>
      <c r="Q134" s="758">
        <f t="shared" si="6"/>
        <v>0</v>
      </c>
      <c r="R134" s="758">
        <f t="shared" si="6"/>
        <v>0</v>
      </c>
      <c r="S134" s="773"/>
      <c r="T134" s="773"/>
      <c r="U134" s="673"/>
    </row>
    <row r="135" spans="1:21" s="676" customFormat="1" ht="13.8" thickBot="1">
      <c r="A135" s="673"/>
      <c r="B135" s="691"/>
      <c r="C135" s="764" t="s">
        <v>320</v>
      </c>
      <c r="D135" s="764"/>
      <c r="E135" s="764"/>
      <c r="F135" s="765">
        <f>IF(F133=0,0,F134/F133)</f>
        <v>0</v>
      </c>
      <c r="G135" s="707"/>
      <c r="H135" s="707"/>
      <c r="I135" s="707"/>
      <c r="J135" s="675"/>
      <c r="K135" s="675"/>
      <c r="L135" s="675"/>
      <c r="M135" s="675"/>
      <c r="N135" s="675"/>
      <c r="O135" s="675"/>
      <c r="P135" s="675"/>
      <c r="Q135" s="675"/>
      <c r="R135" s="675"/>
      <c r="S135" s="773"/>
      <c r="T135" s="773"/>
      <c r="U135" s="673"/>
    </row>
    <row r="136" spans="1:21" s="769" customFormat="1" ht="18" thickTop="1">
      <c r="A136" s="766"/>
      <c r="B136" s="767"/>
      <c r="C136" s="767"/>
      <c r="D136" s="767"/>
      <c r="E136" s="767"/>
      <c r="F136" s="768"/>
      <c r="G136" s="768"/>
      <c r="H136" s="768"/>
      <c r="I136" s="768"/>
      <c r="J136" s="768"/>
      <c r="K136" s="768"/>
      <c r="L136" s="768"/>
      <c r="M136" s="768"/>
      <c r="N136" s="768"/>
      <c r="O136" s="768"/>
      <c r="P136" s="768"/>
      <c r="Q136" s="770"/>
      <c r="R136" s="770"/>
      <c r="S136" s="778"/>
      <c r="T136" s="779" t="s">
        <v>522</v>
      </c>
      <c r="U136" s="766"/>
    </row>
    <row r="137" spans="1:21" ht="3" customHeight="1">
      <c r="A137" s="672"/>
      <c r="B137" s="672"/>
      <c r="C137" s="672"/>
      <c r="D137" s="672"/>
      <c r="E137" s="672"/>
      <c r="F137" s="672"/>
      <c r="G137" s="672"/>
      <c r="H137" s="672"/>
      <c r="I137" s="672"/>
      <c r="J137" s="672"/>
      <c r="K137" s="672"/>
      <c r="L137" s="672"/>
      <c r="M137" s="672"/>
      <c r="N137" s="672"/>
      <c r="O137" s="672"/>
      <c r="P137" s="672"/>
      <c r="Q137" s="672"/>
      <c r="R137" s="672"/>
      <c r="S137" s="771"/>
      <c r="T137" s="771"/>
      <c r="U137" s="672"/>
    </row>
  </sheetData>
  <conditionalFormatting sqref="M110:XFD111 A110:J114 S112:XFD114 K112:O114 A115:XFD116 A117:J117 P117:XFD117 K117:O121 A122:B122 J122:XFD122 A123:XFD1048576 A1:XFD109">
    <cfRule type="cellIs" dxfId="803" priority="10" operator="equal">
      <formula>0</formula>
    </cfRule>
  </conditionalFormatting>
  <conditionalFormatting sqref="S118:XFD120 A118:J121 P121:XFD121">
    <cfRule type="cellIs" dxfId="802" priority="3" operator="equal">
      <formula>0</formula>
    </cfRule>
  </conditionalFormatting>
  <conditionalFormatting sqref="C122:H122">
    <cfRule type="cellIs" dxfId="801" priority="2" operator="equal">
      <formula>0</formula>
    </cfRule>
  </conditionalFormatting>
  <conditionalFormatting sqref="I122">
    <cfRule type="cellIs" dxfId="800" priority="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113"/>
  <sheetViews>
    <sheetView showGridLines="0" workbookViewId="0">
      <pane xSplit="10" ySplit="12" topLeftCell="K13" activePane="bottomRight" state="frozen"/>
      <selection pane="topRight" activeCell="K1" sqref="K1"/>
      <selection pane="bottomLeft" activeCell="A13" sqref="A13"/>
      <selection pane="bottomRight"/>
    </sheetView>
  </sheetViews>
  <sheetFormatPr defaultRowHeight="14.4"/>
  <cols>
    <col min="1" max="1" width="1.77734375" customWidth="1"/>
    <col min="2" max="2" width="0.88671875" customWidth="1"/>
    <col min="3" max="5" width="1.77734375" customWidth="1"/>
    <col min="6" max="6" width="14.6640625" bestFit="1" customWidth="1"/>
    <col min="7" max="7" width="1.77734375" customWidth="1"/>
    <col min="8" max="8" width="10.77734375" style="803" customWidth="1"/>
    <col min="9" max="11" width="1.77734375" customWidth="1"/>
    <col min="12" max="12" width="64" style="809" customWidth="1"/>
    <col min="13" max="13" width="1.77734375" customWidth="1"/>
    <col min="14" max="14" width="2.77734375" customWidth="1"/>
    <col min="15" max="15" width="1.77734375" customWidth="1"/>
    <col min="16" max="16" width="0.88671875" customWidth="1"/>
    <col min="17" max="17" width="1.77734375" customWidth="1"/>
  </cols>
  <sheetData>
    <row r="1" spans="1:17">
      <c r="A1" s="1"/>
      <c r="B1" s="1"/>
      <c r="C1" s="1"/>
      <c r="D1" s="1"/>
      <c r="E1" s="1"/>
      <c r="F1" s="1"/>
      <c r="G1" s="1"/>
      <c r="H1" s="789"/>
      <c r="I1" s="1"/>
      <c r="J1" s="1"/>
      <c r="K1" s="1"/>
      <c r="L1" s="790"/>
      <c r="M1" s="1"/>
      <c r="N1" s="1"/>
      <c r="O1" s="1"/>
      <c r="P1" s="1"/>
      <c r="Q1" s="1"/>
    </row>
    <row r="2" spans="1:17" ht="4.95" customHeight="1">
      <c r="A2" s="1"/>
      <c r="B2" s="791"/>
      <c r="C2" s="791"/>
      <c r="D2" s="791"/>
      <c r="E2" s="791"/>
      <c r="F2" s="791"/>
      <c r="G2" s="791"/>
      <c r="H2" s="792"/>
      <c r="I2" s="791"/>
      <c r="J2" s="791"/>
      <c r="K2" s="791"/>
      <c r="L2" s="793"/>
      <c r="M2" s="791"/>
      <c r="N2" s="791"/>
      <c r="O2" s="791"/>
      <c r="P2" s="791"/>
      <c r="Q2" s="1"/>
    </row>
    <row r="3" spans="1:17" ht="4.05" customHeight="1">
      <c r="A3" s="1"/>
      <c r="B3" s="791"/>
      <c r="C3" s="1"/>
      <c r="D3" s="1"/>
      <c r="E3" s="1"/>
      <c r="F3" s="1"/>
      <c r="G3" s="1"/>
      <c r="H3" s="789"/>
      <c r="I3" s="1"/>
      <c r="J3" s="1"/>
      <c r="K3" s="1"/>
      <c r="L3" s="790"/>
      <c r="M3" s="1"/>
      <c r="N3" s="1"/>
      <c r="O3" s="1"/>
      <c r="P3" s="791"/>
      <c r="Q3" s="1"/>
    </row>
    <row r="4" spans="1:17" ht="7.05" customHeight="1">
      <c r="A4" s="1"/>
      <c r="B4" s="791"/>
      <c r="C4" s="1"/>
      <c r="D4" s="1"/>
      <c r="E4" s="1"/>
      <c r="F4" s="1"/>
      <c r="G4" s="1"/>
      <c r="H4" s="789"/>
      <c r="I4" s="1"/>
      <c r="J4" s="1"/>
      <c r="K4" s="1"/>
      <c r="L4" s="790"/>
      <c r="M4" s="1"/>
      <c r="N4" s="1"/>
      <c r="O4" s="1"/>
      <c r="P4" s="791"/>
      <c r="Q4" s="1"/>
    </row>
    <row r="5" spans="1:17" s="796" customFormat="1">
      <c r="A5" s="3"/>
      <c r="B5" s="794"/>
      <c r="C5" s="3"/>
      <c r="D5" s="3" t="str">
        <f>Главная!$D$2</f>
        <v>Финансовая модель</v>
      </c>
      <c r="E5" s="3"/>
      <c r="F5" s="3"/>
      <c r="G5" s="3"/>
      <c r="H5" s="789"/>
      <c r="I5" s="3"/>
      <c r="J5" s="3"/>
      <c r="K5" s="3"/>
      <c r="L5" s="795"/>
      <c r="M5" s="3"/>
      <c r="N5" s="3"/>
      <c r="O5" s="3"/>
      <c r="P5" s="794"/>
      <c r="Q5" s="3"/>
    </row>
    <row r="6" spans="1:17" s="796" customFormat="1">
      <c r="A6" s="3"/>
      <c r="B6" s="794"/>
      <c r="C6" s="3"/>
      <c r="D6" s="3" t="str">
        <f>Главная!$D$3</f>
        <v>Проект: строительство, эксплуатация и продажа ТермоВилл</v>
      </c>
      <c r="E6" s="3"/>
      <c r="F6" s="3"/>
      <c r="G6" s="3"/>
      <c r="H6" s="789"/>
      <c r="I6" s="3"/>
      <c r="J6" s="3"/>
      <c r="K6" s="3"/>
      <c r="L6" s="795"/>
      <c r="M6" s="3"/>
      <c r="N6" s="3"/>
      <c r="O6" s="3"/>
      <c r="P6" s="794"/>
      <c r="Q6" s="3"/>
    </row>
    <row r="7" spans="1:17" s="801" customFormat="1">
      <c r="A7" s="797"/>
      <c r="B7" s="798"/>
      <c r="C7" s="797"/>
      <c r="D7" s="797" t="s">
        <v>624</v>
      </c>
      <c r="E7" s="797"/>
      <c r="F7" s="797"/>
      <c r="G7" s="797"/>
      <c r="H7" s="799"/>
      <c r="I7" s="797"/>
      <c r="J7" s="797"/>
      <c r="K7" s="797"/>
      <c r="L7" s="800"/>
      <c r="M7" s="797"/>
      <c r="N7" s="797"/>
      <c r="O7" s="797"/>
      <c r="P7" s="798"/>
      <c r="Q7" s="797"/>
    </row>
    <row r="8" spans="1:17" ht="4.05" customHeight="1">
      <c r="A8" s="1"/>
      <c r="B8" s="791"/>
      <c r="C8" s="1"/>
      <c r="D8" s="1"/>
      <c r="E8" s="791"/>
      <c r="F8" s="791"/>
      <c r="G8" s="791"/>
      <c r="H8" s="792"/>
      <c r="I8" s="791"/>
      <c r="J8" s="791"/>
      <c r="K8" s="791"/>
      <c r="L8" s="793"/>
      <c r="M8" s="791"/>
      <c r="N8" s="1"/>
      <c r="O8" s="1"/>
      <c r="P8" s="791"/>
      <c r="Q8" s="1"/>
    </row>
    <row r="9" spans="1:17" ht="7.05" customHeight="1">
      <c r="A9" s="1"/>
      <c r="B9" s="791"/>
      <c r="C9" s="1"/>
      <c r="D9" s="1"/>
      <c r="E9" s="1"/>
      <c r="F9" s="1"/>
      <c r="G9" s="1"/>
      <c r="H9" s="789"/>
      <c r="I9" s="1"/>
      <c r="J9" s="1"/>
      <c r="K9" s="1"/>
      <c r="L9" s="790"/>
      <c r="M9" s="1"/>
      <c r="N9" s="1"/>
      <c r="O9" s="1"/>
      <c r="P9" s="791"/>
      <c r="Q9" s="1"/>
    </row>
    <row r="10" spans="1:17" s="796" customFormat="1">
      <c r="A10" s="3"/>
      <c r="B10" s="794"/>
      <c r="C10" s="3"/>
      <c r="D10" s="3"/>
      <c r="E10" s="3"/>
      <c r="F10" s="3" t="s">
        <v>524</v>
      </c>
      <c r="G10" s="3"/>
      <c r="H10" s="789"/>
      <c r="I10" s="3"/>
      <c r="J10" s="3"/>
      <c r="K10" s="3"/>
      <c r="L10" s="795"/>
      <c r="M10" s="3"/>
      <c r="N10" s="3"/>
      <c r="O10" s="3"/>
      <c r="P10" s="794"/>
      <c r="Q10" s="3"/>
    </row>
    <row r="11" spans="1:17" s="803" customFormat="1">
      <c r="A11" s="789"/>
      <c r="B11" s="792"/>
      <c r="C11" s="789"/>
      <c r="D11" s="789"/>
      <c r="E11" s="789"/>
      <c r="F11" s="789" t="s">
        <v>525</v>
      </c>
      <c r="G11" s="789"/>
      <c r="H11" s="789" t="s">
        <v>526</v>
      </c>
      <c r="I11" s="789"/>
      <c r="J11" s="789"/>
      <c r="K11" s="789"/>
      <c r="L11" s="802" t="s">
        <v>527</v>
      </c>
      <c r="M11" s="789"/>
      <c r="N11" s="789"/>
      <c r="O11" s="789"/>
      <c r="P11" s="792"/>
      <c r="Q11" s="789"/>
    </row>
    <row r="12" spans="1:17" ht="1.95" customHeight="1">
      <c r="A12" s="1"/>
      <c r="B12" s="791"/>
      <c r="C12" s="1"/>
      <c r="D12" s="1"/>
      <c r="E12" s="791"/>
      <c r="F12" s="791"/>
      <c r="G12" s="791"/>
      <c r="H12" s="792"/>
      <c r="I12" s="791"/>
      <c r="J12" s="791"/>
      <c r="K12" s="791"/>
      <c r="L12" s="793"/>
      <c r="M12" s="791"/>
      <c r="N12" s="1"/>
      <c r="O12" s="1"/>
      <c r="P12" s="791"/>
      <c r="Q12" s="1"/>
    </row>
    <row r="13" spans="1:17">
      <c r="A13" s="1"/>
      <c r="B13" s="791"/>
      <c r="C13" s="1"/>
      <c r="D13" s="1"/>
      <c r="E13" s="1"/>
      <c r="F13" s="789"/>
      <c r="G13" s="1"/>
      <c r="H13" s="789"/>
      <c r="I13" s="1"/>
      <c r="J13" s="1"/>
      <c r="K13" s="1"/>
      <c r="L13" s="790"/>
      <c r="M13" s="1"/>
      <c r="N13" s="1"/>
      <c r="O13" s="1"/>
      <c r="P13" s="791"/>
      <c r="Q13" s="1"/>
    </row>
    <row r="14" spans="1:17">
      <c r="A14" s="1"/>
      <c r="B14" s="791"/>
      <c r="C14" s="1"/>
      <c r="D14" s="1"/>
      <c r="E14" s="1"/>
      <c r="F14" s="789" t="s">
        <v>528</v>
      </c>
      <c r="G14" s="5" t="s">
        <v>6</v>
      </c>
      <c r="H14" s="804"/>
      <c r="I14" s="1"/>
      <c r="J14" s="1"/>
      <c r="K14" s="1"/>
      <c r="L14" s="790" t="s">
        <v>529</v>
      </c>
      <c r="M14" s="1"/>
      <c r="N14" s="1"/>
      <c r="O14" s="1"/>
      <c r="P14" s="791"/>
      <c r="Q14" s="1"/>
    </row>
    <row r="15" spans="1:17" ht="4.05" customHeight="1">
      <c r="A15" s="1"/>
      <c r="B15" s="791"/>
      <c r="C15" s="1"/>
      <c r="D15" s="1"/>
      <c r="E15" s="1"/>
      <c r="F15" s="789"/>
      <c r="G15" s="1"/>
      <c r="H15" s="789"/>
      <c r="I15" s="1"/>
      <c r="J15" s="1"/>
      <c r="K15" s="1"/>
      <c r="L15" s="790"/>
      <c r="M15" s="1"/>
      <c r="N15" s="1"/>
      <c r="O15" s="1"/>
      <c r="P15" s="791"/>
      <c r="Q15" s="1"/>
    </row>
    <row r="16" spans="1:17">
      <c r="A16" s="1"/>
      <c r="B16" s="791"/>
      <c r="C16" s="1"/>
      <c r="D16" s="1"/>
      <c r="E16" s="1"/>
      <c r="F16" s="789" t="s">
        <v>528</v>
      </c>
      <c r="G16" s="5" t="s">
        <v>6</v>
      </c>
      <c r="H16" s="804"/>
      <c r="I16" s="24" t="s">
        <v>7</v>
      </c>
      <c r="J16" s="1"/>
      <c r="K16" s="1"/>
      <c r="L16" s="790" t="s">
        <v>530</v>
      </c>
      <c r="M16" s="1"/>
      <c r="N16" s="1"/>
      <c r="O16" s="1"/>
      <c r="P16" s="791"/>
      <c r="Q16" s="1"/>
    </row>
    <row r="17" spans="1:17">
      <c r="A17" s="1"/>
      <c r="B17" s="791"/>
      <c r="C17" s="1"/>
      <c r="D17" s="1"/>
      <c r="E17" s="1"/>
      <c r="F17" s="789"/>
      <c r="G17" s="1"/>
      <c r="H17" s="789"/>
      <c r="I17" s="1"/>
      <c r="J17" s="1"/>
      <c r="K17" s="1"/>
      <c r="L17" s="790"/>
      <c r="M17" s="1"/>
      <c r="N17" s="1"/>
      <c r="O17" s="1"/>
      <c r="P17" s="791"/>
      <c r="Q17" s="1"/>
    </row>
    <row r="18" spans="1:17">
      <c r="A18" s="1"/>
      <c r="B18" s="791"/>
      <c r="C18" s="1"/>
      <c r="D18" s="1"/>
      <c r="E18" s="1"/>
      <c r="F18" s="805" t="s">
        <v>531</v>
      </c>
      <c r="G18" s="1"/>
      <c r="H18" s="789" t="s">
        <v>532</v>
      </c>
      <c r="I18" s="1"/>
      <c r="J18" s="1"/>
      <c r="K18" s="1"/>
      <c r="L18" s="790" t="s">
        <v>533</v>
      </c>
      <c r="M18" s="1"/>
      <c r="N18" s="1"/>
      <c r="O18" s="1"/>
      <c r="P18" s="791"/>
      <c r="Q18" s="1"/>
    </row>
    <row r="19" spans="1:17" ht="4.95" customHeight="1">
      <c r="A19" s="1"/>
      <c r="B19" s="791"/>
      <c r="C19" s="1"/>
      <c r="D19" s="1"/>
      <c r="E19" s="1"/>
      <c r="F19" s="789"/>
      <c r="G19" s="1"/>
      <c r="H19" s="789"/>
      <c r="I19" s="1"/>
      <c r="J19" s="1"/>
      <c r="K19" s="1"/>
      <c r="L19" s="790"/>
      <c r="M19" s="1"/>
      <c r="N19" s="1"/>
      <c r="O19" s="1"/>
      <c r="P19" s="791"/>
      <c r="Q19" s="1"/>
    </row>
    <row r="20" spans="1:17" ht="24">
      <c r="A20" s="1"/>
      <c r="B20" s="791"/>
      <c r="C20" s="1"/>
      <c r="D20" s="1"/>
      <c r="E20" s="1"/>
      <c r="F20" s="789"/>
      <c r="G20" s="1"/>
      <c r="H20" s="789" t="s">
        <v>534</v>
      </c>
      <c r="I20" s="1"/>
      <c r="J20" s="1"/>
      <c r="K20" s="1"/>
      <c r="L20" s="790" t="s">
        <v>568</v>
      </c>
      <c r="M20" s="1"/>
      <c r="N20" s="1"/>
      <c r="O20" s="1"/>
      <c r="P20" s="791"/>
      <c r="Q20" s="1"/>
    </row>
    <row r="21" spans="1:17" ht="4.95" customHeight="1">
      <c r="A21" s="1"/>
      <c r="B21" s="791"/>
      <c r="C21" s="1"/>
      <c r="D21" s="1"/>
      <c r="E21" s="1"/>
      <c r="F21" s="789"/>
      <c r="G21" s="1"/>
      <c r="H21" s="789"/>
      <c r="I21" s="1"/>
      <c r="J21" s="1"/>
      <c r="K21" s="1"/>
      <c r="L21" s="790"/>
      <c r="M21" s="1"/>
      <c r="N21" s="1"/>
      <c r="O21" s="1"/>
      <c r="P21" s="791"/>
      <c r="Q21" s="1"/>
    </row>
    <row r="22" spans="1:17" ht="24">
      <c r="A22" s="1"/>
      <c r="B22" s="791"/>
      <c r="C22" s="1"/>
      <c r="D22" s="1"/>
      <c r="E22" s="1"/>
      <c r="F22" s="789"/>
      <c r="G22" s="1"/>
      <c r="H22" s="789" t="s">
        <v>569</v>
      </c>
      <c r="I22" s="1"/>
      <c r="J22" s="1"/>
      <c r="K22" s="1"/>
      <c r="L22" s="790" t="s">
        <v>570</v>
      </c>
      <c r="M22" s="1"/>
      <c r="N22" s="1"/>
      <c r="O22" s="1"/>
      <c r="P22" s="791"/>
      <c r="Q22" s="1"/>
    </row>
    <row r="23" spans="1:17" ht="4.95" customHeight="1">
      <c r="A23" s="1"/>
      <c r="B23" s="791"/>
      <c r="C23" s="1"/>
      <c r="D23" s="1"/>
      <c r="E23" s="1"/>
      <c r="F23" s="789"/>
      <c r="G23" s="1"/>
      <c r="H23" s="789"/>
      <c r="I23" s="1"/>
      <c r="J23" s="1"/>
      <c r="K23" s="1"/>
      <c r="L23" s="790"/>
      <c r="M23" s="1"/>
      <c r="N23" s="1"/>
      <c r="O23" s="1"/>
      <c r="P23" s="791"/>
      <c r="Q23" s="1"/>
    </row>
    <row r="24" spans="1:17">
      <c r="A24" s="1"/>
      <c r="B24" s="791"/>
      <c r="C24" s="1"/>
      <c r="D24" s="1"/>
      <c r="E24" s="1"/>
      <c r="F24" s="789"/>
      <c r="G24" s="1"/>
      <c r="H24" s="789" t="s">
        <v>571</v>
      </c>
      <c r="I24" s="1"/>
      <c r="J24" s="1"/>
      <c r="K24" s="1"/>
      <c r="L24" s="790" t="s">
        <v>535</v>
      </c>
      <c r="M24" s="1"/>
      <c r="N24" s="1"/>
      <c r="O24" s="1"/>
      <c r="P24" s="791"/>
      <c r="Q24" s="1"/>
    </row>
    <row r="25" spans="1:17" ht="4.95" customHeight="1">
      <c r="A25" s="1"/>
      <c r="B25" s="791"/>
      <c r="C25" s="1"/>
      <c r="D25" s="1"/>
      <c r="E25" s="1"/>
      <c r="F25" s="789"/>
      <c r="G25" s="1"/>
      <c r="H25" s="789"/>
      <c r="I25" s="1"/>
      <c r="J25" s="1"/>
      <c r="K25" s="1"/>
      <c r="L25" s="790"/>
      <c r="M25" s="1"/>
      <c r="N25" s="1"/>
      <c r="O25" s="1"/>
      <c r="P25" s="791"/>
      <c r="Q25" s="1"/>
    </row>
    <row r="26" spans="1:17">
      <c r="A26" s="1"/>
      <c r="B26" s="791"/>
      <c r="C26" s="1"/>
      <c r="D26" s="1"/>
      <c r="E26" s="1"/>
      <c r="F26" s="789"/>
      <c r="G26" s="1"/>
      <c r="H26" s="789" t="s">
        <v>572</v>
      </c>
      <c r="I26" s="1"/>
      <c r="J26" s="1"/>
      <c r="K26" s="1"/>
      <c r="L26" s="790" t="s">
        <v>536</v>
      </c>
      <c r="M26" s="1"/>
      <c r="N26" s="1"/>
      <c r="O26" s="1"/>
      <c r="P26" s="791"/>
      <c r="Q26" s="1"/>
    </row>
    <row r="27" spans="1:17" ht="4.95" customHeight="1">
      <c r="A27" s="1"/>
      <c r="B27" s="791"/>
      <c r="C27" s="1"/>
      <c r="D27" s="1"/>
      <c r="E27" s="1"/>
      <c r="F27" s="789"/>
      <c r="G27" s="1"/>
      <c r="H27" s="789"/>
      <c r="I27" s="1"/>
      <c r="J27" s="1"/>
      <c r="K27" s="1"/>
      <c r="L27" s="790"/>
      <c r="M27" s="1"/>
      <c r="N27" s="1"/>
      <c r="O27" s="1"/>
      <c r="P27" s="791"/>
      <c r="Q27" s="1"/>
    </row>
    <row r="28" spans="1:17" ht="36">
      <c r="A28" s="1"/>
      <c r="B28" s="791"/>
      <c r="C28" s="1"/>
      <c r="D28" s="1"/>
      <c r="E28" s="1"/>
      <c r="F28" s="789"/>
      <c r="G28" s="1"/>
      <c r="H28" s="789" t="s">
        <v>573</v>
      </c>
      <c r="I28" s="1"/>
      <c r="J28" s="1"/>
      <c r="K28" s="1"/>
      <c r="L28" s="790" t="s">
        <v>574</v>
      </c>
      <c r="M28" s="1"/>
      <c r="N28" s="1"/>
      <c r="O28" s="1"/>
      <c r="P28" s="791"/>
      <c r="Q28" s="1"/>
    </row>
    <row r="29" spans="1:17" ht="4.95" customHeight="1">
      <c r="A29" s="1"/>
      <c r="B29" s="791"/>
      <c r="C29" s="1"/>
      <c r="D29" s="1"/>
      <c r="E29" s="1"/>
      <c r="F29" s="789"/>
      <c r="G29" s="1"/>
      <c r="H29" s="789"/>
      <c r="I29" s="1"/>
      <c r="J29" s="1"/>
      <c r="K29" s="1"/>
      <c r="L29" s="790"/>
      <c r="M29" s="1"/>
      <c r="N29" s="1"/>
      <c r="O29" s="1"/>
      <c r="P29" s="791"/>
      <c r="Q29" s="1"/>
    </row>
    <row r="30" spans="1:17" ht="60">
      <c r="A30" s="1"/>
      <c r="B30" s="791"/>
      <c r="C30" s="1"/>
      <c r="D30" s="1"/>
      <c r="E30" s="1"/>
      <c r="F30" s="789"/>
      <c r="G30" s="1"/>
      <c r="H30" s="789" t="s">
        <v>575</v>
      </c>
      <c r="I30" s="1"/>
      <c r="J30" s="1"/>
      <c r="K30" s="1"/>
      <c r="L30" s="790" t="s">
        <v>576</v>
      </c>
      <c r="M30" s="1"/>
      <c r="N30" s="1"/>
      <c r="O30" s="1"/>
      <c r="P30" s="791"/>
      <c r="Q30" s="1"/>
    </row>
    <row r="31" spans="1:17" ht="4.95" customHeight="1">
      <c r="A31" s="1"/>
      <c r="B31" s="791"/>
      <c r="C31" s="1"/>
      <c r="D31" s="1"/>
      <c r="E31" s="1"/>
      <c r="F31" s="789"/>
      <c r="G31" s="1"/>
      <c r="H31" s="789"/>
      <c r="I31" s="1"/>
      <c r="J31" s="1"/>
      <c r="K31" s="1"/>
      <c r="L31" s="790"/>
      <c r="M31" s="1"/>
      <c r="N31" s="1"/>
      <c r="O31" s="1"/>
      <c r="P31" s="791"/>
      <c r="Q31" s="1"/>
    </row>
    <row r="32" spans="1:17" ht="24">
      <c r="A32" s="1"/>
      <c r="B32" s="791"/>
      <c r="C32" s="1"/>
      <c r="D32" s="1"/>
      <c r="E32" s="1"/>
      <c r="F32" s="789"/>
      <c r="G32" s="1"/>
      <c r="H32" s="789" t="s">
        <v>577</v>
      </c>
      <c r="I32" s="1"/>
      <c r="J32" s="1"/>
      <c r="K32" s="1"/>
      <c r="L32" s="790" t="s">
        <v>537</v>
      </c>
      <c r="M32" s="1"/>
      <c r="N32" s="1"/>
      <c r="O32" s="1"/>
      <c r="P32" s="791"/>
      <c r="Q32" s="1"/>
    </row>
    <row r="33" spans="1:17" ht="4.95" customHeight="1">
      <c r="A33" s="1"/>
      <c r="B33" s="791"/>
      <c r="C33" s="1"/>
      <c r="D33" s="1"/>
      <c r="E33" s="1"/>
      <c r="F33" s="789"/>
      <c r="G33" s="1"/>
      <c r="H33" s="789"/>
      <c r="I33" s="1"/>
      <c r="J33" s="1"/>
      <c r="K33" s="1"/>
      <c r="L33" s="790"/>
      <c r="M33" s="1"/>
      <c r="N33" s="1"/>
      <c r="O33" s="1"/>
      <c r="P33" s="791"/>
      <c r="Q33" s="1"/>
    </row>
    <row r="34" spans="1:17" ht="72">
      <c r="A34" s="1"/>
      <c r="B34" s="791"/>
      <c r="C34" s="1"/>
      <c r="D34" s="1"/>
      <c r="E34" s="1"/>
      <c r="F34" s="789"/>
      <c r="G34" s="1"/>
      <c r="H34" s="789" t="s">
        <v>578</v>
      </c>
      <c r="I34" s="1"/>
      <c r="J34" s="1"/>
      <c r="K34" s="1"/>
      <c r="L34" s="790" t="s">
        <v>579</v>
      </c>
      <c r="M34" s="1"/>
      <c r="N34" s="1"/>
      <c r="O34" s="1"/>
      <c r="P34" s="791"/>
      <c r="Q34" s="1"/>
    </row>
    <row r="35" spans="1:17" ht="4.95" customHeight="1">
      <c r="A35" s="1"/>
      <c r="B35" s="791"/>
      <c r="C35" s="1"/>
      <c r="D35" s="1"/>
      <c r="E35" s="1"/>
      <c r="F35" s="789"/>
      <c r="G35" s="1"/>
      <c r="H35" s="789"/>
      <c r="I35" s="1"/>
      <c r="J35" s="1"/>
      <c r="K35" s="1"/>
      <c r="L35" s="790"/>
      <c r="M35" s="1"/>
      <c r="N35" s="1"/>
      <c r="O35" s="1"/>
      <c r="P35" s="791"/>
      <c r="Q35" s="1"/>
    </row>
    <row r="36" spans="1:17" ht="48">
      <c r="A36" s="1"/>
      <c r="B36" s="791"/>
      <c r="C36" s="1"/>
      <c r="D36" s="1"/>
      <c r="E36" s="1"/>
      <c r="F36" s="789"/>
      <c r="G36" s="1"/>
      <c r="H36" s="789" t="s">
        <v>580</v>
      </c>
      <c r="I36" s="1"/>
      <c r="J36" s="1"/>
      <c r="K36" s="1"/>
      <c r="L36" s="790" t="s">
        <v>581</v>
      </c>
      <c r="M36" s="1"/>
      <c r="N36" s="1"/>
      <c r="O36" s="1"/>
      <c r="P36" s="791"/>
      <c r="Q36" s="1"/>
    </row>
    <row r="37" spans="1:17" ht="4.95" customHeight="1">
      <c r="A37" s="1"/>
      <c r="B37" s="791"/>
      <c r="C37" s="1"/>
      <c r="D37" s="1"/>
      <c r="E37" s="1"/>
      <c r="F37" s="789"/>
      <c r="G37" s="1"/>
      <c r="H37" s="789"/>
      <c r="I37" s="1"/>
      <c r="J37" s="1"/>
      <c r="K37" s="1"/>
      <c r="L37" s="790"/>
      <c r="M37" s="1"/>
      <c r="N37" s="1"/>
      <c r="O37" s="1"/>
      <c r="P37" s="791"/>
      <c r="Q37" s="1"/>
    </row>
    <row r="38" spans="1:17" ht="36">
      <c r="A38" s="1"/>
      <c r="B38" s="791"/>
      <c r="C38" s="1"/>
      <c r="D38" s="1"/>
      <c r="E38" s="1"/>
      <c r="F38" s="789"/>
      <c r="G38" s="1"/>
      <c r="H38" s="789" t="s">
        <v>582</v>
      </c>
      <c r="I38" s="1"/>
      <c r="J38" s="1"/>
      <c r="K38" s="1"/>
      <c r="L38" s="790" t="s">
        <v>583</v>
      </c>
      <c r="M38" s="1"/>
      <c r="N38" s="1"/>
      <c r="O38" s="1"/>
      <c r="P38" s="791"/>
      <c r="Q38" s="1"/>
    </row>
    <row r="39" spans="1:17" ht="4.95" customHeight="1">
      <c r="A39" s="1"/>
      <c r="B39" s="791"/>
      <c r="C39" s="1"/>
      <c r="D39" s="1"/>
      <c r="E39" s="1"/>
      <c r="F39" s="789"/>
      <c r="G39" s="1"/>
      <c r="H39" s="789"/>
      <c r="I39" s="1"/>
      <c r="J39" s="1"/>
      <c r="K39" s="1"/>
      <c r="L39" s="790"/>
      <c r="M39" s="1"/>
      <c r="N39" s="1"/>
      <c r="O39" s="1"/>
      <c r="P39" s="791"/>
      <c r="Q39" s="1"/>
    </row>
    <row r="40" spans="1:17">
      <c r="A40" s="1"/>
      <c r="B40" s="791"/>
      <c r="C40" s="1"/>
      <c r="D40" s="1"/>
      <c r="E40" s="1"/>
      <c r="F40" s="806" t="s">
        <v>538</v>
      </c>
      <c r="G40" s="1"/>
      <c r="H40" s="789" t="s">
        <v>584</v>
      </c>
      <c r="I40" s="1"/>
      <c r="J40" s="1"/>
      <c r="K40" s="1"/>
      <c r="L40" s="790" t="s">
        <v>539</v>
      </c>
      <c r="M40" s="1"/>
      <c r="N40" s="1"/>
      <c r="O40" s="1"/>
      <c r="P40" s="791"/>
      <c r="Q40" s="1"/>
    </row>
    <row r="41" spans="1:17" ht="48">
      <c r="A41" s="1"/>
      <c r="B41" s="791"/>
      <c r="C41" s="1"/>
      <c r="D41" s="1"/>
      <c r="E41" s="1"/>
      <c r="F41" s="789"/>
      <c r="G41" s="1"/>
      <c r="H41" s="789"/>
      <c r="I41" s="1"/>
      <c r="J41" s="1"/>
      <c r="K41" s="1"/>
      <c r="L41" s="790" t="s">
        <v>585</v>
      </c>
      <c r="M41" s="1"/>
      <c r="N41" s="1"/>
      <c r="O41" s="1"/>
      <c r="P41" s="791"/>
      <c r="Q41" s="1"/>
    </row>
    <row r="42" spans="1:17" ht="4.95" customHeight="1">
      <c r="A42" s="1"/>
      <c r="B42" s="791"/>
      <c r="C42" s="1"/>
      <c r="D42" s="1"/>
      <c r="E42" s="1"/>
      <c r="F42" s="789"/>
      <c r="G42" s="1"/>
      <c r="H42" s="789"/>
      <c r="I42" s="1"/>
      <c r="J42" s="1"/>
      <c r="K42" s="1"/>
      <c r="L42" s="790"/>
      <c r="M42" s="1"/>
      <c r="N42" s="1"/>
      <c r="O42" s="1"/>
      <c r="P42" s="791"/>
      <c r="Q42" s="1"/>
    </row>
    <row r="43" spans="1:17" ht="36">
      <c r="A43" s="1"/>
      <c r="B43" s="791"/>
      <c r="C43" s="1"/>
      <c r="D43" s="1"/>
      <c r="E43" s="1"/>
      <c r="F43" s="789"/>
      <c r="G43" s="1"/>
      <c r="H43" s="789" t="s">
        <v>540</v>
      </c>
      <c r="I43" s="1"/>
      <c r="J43" s="1"/>
      <c r="K43" s="1"/>
      <c r="L43" s="790" t="s">
        <v>586</v>
      </c>
      <c r="M43" s="1"/>
      <c r="N43" s="1"/>
      <c r="O43" s="1"/>
      <c r="P43" s="791"/>
      <c r="Q43" s="1"/>
    </row>
    <row r="44" spans="1:17" ht="4.95" customHeight="1">
      <c r="A44" s="1"/>
      <c r="B44" s="791"/>
      <c r="C44" s="1"/>
      <c r="D44" s="1"/>
      <c r="E44" s="1"/>
      <c r="F44" s="789"/>
      <c r="G44" s="1"/>
      <c r="H44" s="789"/>
      <c r="I44" s="1"/>
      <c r="J44" s="1"/>
      <c r="K44" s="1"/>
      <c r="L44" s="790"/>
      <c r="M44" s="1"/>
      <c r="N44" s="1"/>
      <c r="O44" s="1"/>
      <c r="P44" s="791"/>
      <c r="Q44" s="1"/>
    </row>
    <row r="45" spans="1:17" ht="24">
      <c r="A45" s="1"/>
      <c r="B45" s="791"/>
      <c r="C45" s="1"/>
      <c r="D45" s="1"/>
      <c r="E45" s="1"/>
      <c r="F45" s="789"/>
      <c r="G45" s="1"/>
      <c r="H45" s="789" t="s">
        <v>588</v>
      </c>
      <c r="I45" s="1"/>
      <c r="J45" s="1"/>
      <c r="K45" s="1"/>
      <c r="L45" s="790" t="s">
        <v>587</v>
      </c>
      <c r="M45" s="1"/>
      <c r="N45" s="1"/>
      <c r="O45" s="1"/>
      <c r="P45" s="791"/>
      <c r="Q45" s="1"/>
    </row>
    <row r="46" spans="1:17" ht="4.95" customHeight="1">
      <c r="A46" s="1"/>
      <c r="B46" s="791"/>
      <c r="C46" s="1"/>
      <c r="D46" s="1"/>
      <c r="E46" s="1"/>
      <c r="F46" s="789"/>
      <c r="G46" s="1"/>
      <c r="H46" s="789"/>
      <c r="I46" s="1"/>
      <c r="J46" s="1"/>
      <c r="K46" s="1"/>
      <c r="L46" s="790"/>
      <c r="M46" s="1"/>
      <c r="N46" s="1"/>
      <c r="O46" s="1"/>
      <c r="P46" s="791"/>
      <c r="Q46" s="1"/>
    </row>
    <row r="47" spans="1:17" ht="60">
      <c r="A47" s="1"/>
      <c r="B47" s="791"/>
      <c r="C47" s="1"/>
      <c r="D47" s="1"/>
      <c r="E47" s="1"/>
      <c r="F47" s="789"/>
      <c r="G47" s="1"/>
      <c r="H47" s="789" t="s">
        <v>589</v>
      </c>
      <c r="I47" s="1"/>
      <c r="J47" s="1"/>
      <c r="K47" s="1"/>
      <c r="L47" s="790" t="s">
        <v>590</v>
      </c>
      <c r="M47" s="1"/>
      <c r="N47" s="1"/>
      <c r="O47" s="1"/>
      <c r="P47" s="791"/>
      <c r="Q47" s="1"/>
    </row>
    <row r="48" spans="1:17" ht="4.95" customHeight="1">
      <c r="A48" s="1"/>
      <c r="B48" s="791"/>
      <c r="C48" s="1"/>
      <c r="D48" s="1"/>
      <c r="E48" s="1"/>
      <c r="F48" s="789"/>
      <c r="G48" s="1"/>
      <c r="H48" s="789"/>
      <c r="I48" s="1"/>
      <c r="J48" s="1"/>
      <c r="K48" s="1"/>
      <c r="L48" s="790"/>
      <c r="M48" s="1"/>
      <c r="N48" s="1"/>
      <c r="O48" s="1"/>
      <c r="P48" s="791"/>
      <c r="Q48" s="1"/>
    </row>
    <row r="49" spans="1:17" ht="24">
      <c r="A49" s="1"/>
      <c r="B49" s="791"/>
      <c r="C49" s="1"/>
      <c r="D49" s="1"/>
      <c r="E49" s="1"/>
      <c r="F49" s="789"/>
      <c r="G49" s="1"/>
      <c r="H49" s="789" t="s">
        <v>591</v>
      </c>
      <c r="I49" s="1"/>
      <c r="J49" s="1"/>
      <c r="K49" s="1"/>
      <c r="L49" s="790" t="s">
        <v>592</v>
      </c>
      <c r="M49" s="1"/>
      <c r="N49" s="1"/>
      <c r="O49" s="1"/>
      <c r="P49" s="791"/>
      <c r="Q49" s="1"/>
    </row>
    <row r="50" spans="1:17" ht="4.95" customHeight="1">
      <c r="A50" s="1"/>
      <c r="B50" s="791"/>
      <c r="C50" s="1"/>
      <c r="D50" s="1"/>
      <c r="E50" s="1"/>
      <c r="F50" s="789"/>
      <c r="G50" s="1"/>
      <c r="H50" s="789"/>
      <c r="I50" s="1"/>
      <c r="J50" s="1"/>
      <c r="K50" s="1"/>
      <c r="L50" s="790"/>
      <c r="M50" s="1"/>
      <c r="N50" s="1"/>
      <c r="O50" s="1"/>
      <c r="P50" s="791"/>
      <c r="Q50" s="1"/>
    </row>
    <row r="51" spans="1:17" ht="24">
      <c r="A51" s="1"/>
      <c r="B51" s="791"/>
      <c r="C51" s="1"/>
      <c r="D51" s="1"/>
      <c r="E51" s="1"/>
      <c r="F51" s="789"/>
      <c r="G51" s="1"/>
      <c r="H51" s="789" t="s">
        <v>593</v>
      </c>
      <c r="I51" s="1"/>
      <c r="J51" s="1"/>
      <c r="K51" s="1"/>
      <c r="L51" s="790" t="s">
        <v>541</v>
      </c>
      <c r="M51" s="1"/>
      <c r="N51" s="1"/>
      <c r="O51" s="1"/>
      <c r="P51" s="791"/>
      <c r="Q51" s="1"/>
    </row>
    <row r="52" spans="1:17" ht="4.95" customHeight="1">
      <c r="A52" s="1"/>
      <c r="B52" s="791"/>
      <c r="C52" s="1"/>
      <c r="D52" s="1"/>
      <c r="E52" s="1"/>
      <c r="F52" s="789"/>
      <c r="G52" s="1"/>
      <c r="H52" s="789"/>
      <c r="I52" s="1"/>
      <c r="J52" s="1"/>
      <c r="K52" s="1"/>
      <c r="L52" s="790"/>
      <c r="M52" s="1"/>
      <c r="N52" s="1"/>
      <c r="O52" s="1"/>
      <c r="P52" s="791"/>
      <c r="Q52" s="1"/>
    </row>
    <row r="53" spans="1:17" ht="48">
      <c r="A53" s="1"/>
      <c r="B53" s="791"/>
      <c r="C53" s="1"/>
      <c r="D53" s="1"/>
      <c r="E53" s="1"/>
      <c r="F53" s="789"/>
      <c r="G53" s="1"/>
      <c r="H53" s="789" t="s">
        <v>594</v>
      </c>
      <c r="I53" s="1"/>
      <c r="J53" s="1"/>
      <c r="K53" s="1"/>
      <c r="L53" s="790" t="s">
        <v>542</v>
      </c>
      <c r="M53" s="1"/>
      <c r="N53" s="1"/>
      <c r="O53" s="1"/>
      <c r="P53" s="791"/>
      <c r="Q53" s="1"/>
    </row>
    <row r="54" spans="1:17" ht="4.95" customHeight="1">
      <c r="A54" s="1"/>
      <c r="B54" s="791"/>
      <c r="C54" s="1"/>
      <c r="D54" s="1"/>
      <c r="E54" s="1"/>
      <c r="F54" s="789"/>
      <c r="G54" s="1"/>
      <c r="H54" s="789"/>
      <c r="I54" s="1"/>
      <c r="J54" s="1"/>
      <c r="K54" s="1"/>
      <c r="L54" s="790"/>
      <c r="M54" s="1"/>
      <c r="N54" s="1"/>
      <c r="O54" s="1"/>
      <c r="P54" s="791"/>
      <c r="Q54" s="1"/>
    </row>
    <row r="55" spans="1:17" ht="36">
      <c r="A55" s="1"/>
      <c r="B55" s="791"/>
      <c r="C55" s="1"/>
      <c r="D55" s="1"/>
      <c r="E55" s="1"/>
      <c r="F55" s="789"/>
      <c r="G55" s="1"/>
      <c r="H55" s="789" t="s">
        <v>595</v>
      </c>
      <c r="I55" s="1"/>
      <c r="J55" s="1"/>
      <c r="K55" s="1"/>
      <c r="L55" s="790" t="s">
        <v>543</v>
      </c>
      <c r="M55" s="1"/>
      <c r="N55" s="1"/>
      <c r="O55" s="1"/>
      <c r="P55" s="791"/>
      <c r="Q55" s="1"/>
    </row>
    <row r="56" spans="1:17" ht="4.95" customHeight="1">
      <c r="A56" s="1"/>
      <c r="B56" s="791"/>
      <c r="C56" s="1"/>
      <c r="D56" s="1"/>
      <c r="E56" s="1"/>
      <c r="F56" s="789"/>
      <c r="G56" s="1"/>
      <c r="H56" s="789"/>
      <c r="I56" s="1"/>
      <c r="J56" s="1"/>
      <c r="K56" s="1"/>
      <c r="L56" s="790"/>
      <c r="M56" s="1"/>
      <c r="N56" s="1"/>
      <c r="O56" s="1"/>
      <c r="P56" s="791"/>
      <c r="Q56" s="1"/>
    </row>
    <row r="57" spans="1:17" ht="24">
      <c r="A57" s="1"/>
      <c r="B57" s="791"/>
      <c r="C57" s="1"/>
      <c r="D57" s="1"/>
      <c r="E57" s="1"/>
      <c r="F57" s="789"/>
      <c r="G57" s="1"/>
      <c r="H57" s="789" t="s">
        <v>545</v>
      </c>
      <c r="I57" s="1"/>
      <c r="J57" s="1"/>
      <c r="K57" s="1"/>
      <c r="L57" s="790" t="s">
        <v>544</v>
      </c>
      <c r="M57" s="1"/>
      <c r="N57" s="1"/>
      <c r="O57" s="1"/>
      <c r="P57" s="791"/>
      <c r="Q57" s="1"/>
    </row>
    <row r="58" spans="1:17" ht="4.95" customHeight="1">
      <c r="A58" s="1"/>
      <c r="B58" s="791"/>
      <c r="C58" s="1"/>
      <c r="D58" s="1"/>
      <c r="E58" s="1"/>
      <c r="F58" s="789"/>
      <c r="G58" s="1"/>
      <c r="H58" s="789"/>
      <c r="I58" s="1"/>
      <c r="J58" s="1"/>
      <c r="K58" s="1"/>
      <c r="L58" s="790"/>
      <c r="M58" s="1"/>
      <c r="N58" s="1"/>
      <c r="O58" s="1"/>
      <c r="P58" s="791"/>
      <c r="Q58" s="1"/>
    </row>
    <row r="59" spans="1:17" ht="24">
      <c r="A59" s="1"/>
      <c r="B59" s="791"/>
      <c r="C59" s="1"/>
      <c r="D59" s="1"/>
      <c r="E59" s="1"/>
      <c r="F59" s="789"/>
      <c r="G59" s="1"/>
      <c r="H59" s="789" t="s">
        <v>547</v>
      </c>
      <c r="I59" s="1"/>
      <c r="J59" s="1"/>
      <c r="K59" s="1"/>
      <c r="L59" s="790" t="s">
        <v>546</v>
      </c>
      <c r="M59" s="1"/>
      <c r="N59" s="1"/>
      <c r="O59" s="1"/>
      <c r="P59" s="791"/>
      <c r="Q59" s="1"/>
    </row>
    <row r="60" spans="1:17" ht="4.95" customHeight="1">
      <c r="A60" s="1"/>
      <c r="B60" s="791"/>
      <c r="C60" s="1"/>
      <c r="D60" s="1"/>
      <c r="E60" s="1"/>
      <c r="F60" s="789"/>
      <c r="G60" s="1"/>
      <c r="H60" s="789"/>
      <c r="I60" s="1"/>
      <c r="J60" s="1"/>
      <c r="K60" s="1"/>
      <c r="L60" s="790"/>
      <c r="M60" s="1"/>
      <c r="N60" s="1"/>
      <c r="O60" s="1"/>
      <c r="P60" s="791"/>
      <c r="Q60" s="1"/>
    </row>
    <row r="61" spans="1:17" ht="24">
      <c r="A61" s="1"/>
      <c r="B61" s="791"/>
      <c r="C61" s="1"/>
      <c r="D61" s="1"/>
      <c r="E61" s="1"/>
      <c r="F61" s="789"/>
      <c r="G61" s="1"/>
      <c r="H61" s="789" t="s">
        <v>549</v>
      </c>
      <c r="I61" s="1"/>
      <c r="J61" s="1"/>
      <c r="K61" s="1"/>
      <c r="L61" s="790" t="s">
        <v>548</v>
      </c>
      <c r="M61" s="1"/>
      <c r="N61" s="1"/>
      <c r="O61" s="1"/>
      <c r="P61" s="791"/>
      <c r="Q61" s="1"/>
    </row>
    <row r="62" spans="1:17" ht="4.95" customHeight="1">
      <c r="A62" s="1"/>
      <c r="B62" s="791"/>
      <c r="C62" s="1"/>
      <c r="D62" s="1"/>
      <c r="E62" s="1"/>
      <c r="F62" s="789"/>
      <c r="G62" s="1"/>
      <c r="H62" s="789"/>
      <c r="I62" s="1"/>
      <c r="J62" s="1"/>
      <c r="K62" s="1"/>
      <c r="L62" s="790"/>
      <c r="M62" s="1"/>
      <c r="N62" s="1"/>
      <c r="O62" s="1"/>
      <c r="P62" s="791"/>
      <c r="Q62" s="1"/>
    </row>
    <row r="63" spans="1:17" ht="24">
      <c r="A63" s="1"/>
      <c r="B63" s="791"/>
      <c r="C63" s="1"/>
      <c r="D63" s="1"/>
      <c r="E63" s="1"/>
      <c r="F63" s="789"/>
      <c r="G63" s="1"/>
      <c r="H63" s="789" t="s">
        <v>596</v>
      </c>
      <c r="I63" s="1"/>
      <c r="J63" s="1"/>
      <c r="K63" s="1"/>
      <c r="L63" s="790" t="s">
        <v>550</v>
      </c>
      <c r="M63" s="1"/>
      <c r="N63" s="1"/>
      <c r="O63" s="1"/>
      <c r="P63" s="791"/>
      <c r="Q63" s="1"/>
    </row>
    <row r="64" spans="1:17" ht="4.95" customHeight="1">
      <c r="A64" s="1"/>
      <c r="B64" s="791"/>
      <c r="C64" s="1"/>
      <c r="D64" s="1"/>
      <c r="E64" s="1"/>
      <c r="F64" s="789"/>
      <c r="G64" s="1"/>
      <c r="H64" s="789"/>
      <c r="I64" s="1"/>
      <c r="J64" s="1"/>
      <c r="K64" s="1"/>
      <c r="L64" s="790"/>
      <c r="M64" s="1"/>
      <c r="N64" s="1"/>
      <c r="O64" s="1"/>
      <c r="P64" s="791"/>
      <c r="Q64" s="1"/>
    </row>
    <row r="65" spans="1:17" ht="36">
      <c r="A65" s="1"/>
      <c r="B65" s="791"/>
      <c r="C65" s="1"/>
      <c r="D65" s="1"/>
      <c r="E65" s="1"/>
      <c r="F65" s="789"/>
      <c r="G65" s="1"/>
      <c r="H65" s="789" t="s">
        <v>597</v>
      </c>
      <c r="I65" s="1"/>
      <c r="J65" s="1"/>
      <c r="K65" s="1"/>
      <c r="L65" s="790" t="s">
        <v>551</v>
      </c>
      <c r="M65" s="1"/>
      <c r="N65" s="1"/>
      <c r="O65" s="1"/>
      <c r="P65" s="791"/>
      <c r="Q65" s="1"/>
    </row>
    <row r="66" spans="1:17" ht="4.95" customHeight="1">
      <c r="A66" s="1"/>
      <c r="B66" s="791"/>
      <c r="C66" s="1"/>
      <c r="D66" s="1"/>
      <c r="E66" s="1"/>
      <c r="F66" s="789"/>
      <c r="G66" s="1"/>
      <c r="H66" s="789"/>
      <c r="I66" s="1"/>
      <c r="J66" s="1"/>
      <c r="K66" s="1"/>
      <c r="L66" s="790"/>
      <c r="M66" s="1"/>
      <c r="N66" s="1"/>
      <c r="O66" s="1"/>
      <c r="P66" s="791"/>
      <c r="Q66" s="1"/>
    </row>
    <row r="67" spans="1:17" ht="84">
      <c r="A67" s="1"/>
      <c r="B67" s="791"/>
      <c r="C67" s="1"/>
      <c r="D67" s="1"/>
      <c r="E67" s="1"/>
      <c r="F67" s="789"/>
      <c r="G67" s="1"/>
      <c r="H67" s="789" t="s">
        <v>593</v>
      </c>
      <c r="I67" s="1"/>
      <c r="J67" s="1"/>
      <c r="K67" s="1"/>
      <c r="L67" s="790" t="s">
        <v>598</v>
      </c>
      <c r="M67" s="1"/>
      <c r="N67" s="1"/>
      <c r="O67" s="1"/>
      <c r="P67" s="791"/>
      <c r="Q67" s="1"/>
    </row>
    <row r="68" spans="1:17" ht="4.95" customHeight="1">
      <c r="A68" s="1"/>
      <c r="B68" s="791"/>
      <c r="C68" s="1"/>
      <c r="D68" s="1"/>
      <c r="E68" s="1"/>
      <c r="F68" s="789"/>
      <c r="G68" s="1"/>
      <c r="H68" s="789"/>
      <c r="I68" s="1"/>
      <c r="J68" s="1"/>
      <c r="K68" s="1"/>
      <c r="L68" s="790"/>
      <c r="M68" s="1"/>
      <c r="N68" s="1"/>
      <c r="O68" s="1"/>
      <c r="P68" s="791"/>
      <c r="Q68" s="1"/>
    </row>
    <row r="69" spans="1:17" ht="24">
      <c r="A69" s="1"/>
      <c r="B69" s="791"/>
      <c r="C69" s="1"/>
      <c r="D69" s="1"/>
      <c r="E69" s="1"/>
      <c r="F69" s="789"/>
      <c r="G69" s="1"/>
      <c r="H69" s="789" t="s">
        <v>599</v>
      </c>
      <c r="I69" s="1"/>
      <c r="J69" s="1"/>
      <c r="K69" s="1"/>
      <c r="L69" s="790" t="s">
        <v>612</v>
      </c>
      <c r="M69" s="1"/>
      <c r="N69" s="1"/>
      <c r="O69" s="1"/>
      <c r="P69" s="791"/>
      <c r="Q69" s="1"/>
    </row>
    <row r="70" spans="1:17" ht="4.95" customHeight="1">
      <c r="A70" s="1"/>
      <c r="B70" s="791"/>
      <c r="C70" s="1"/>
      <c r="D70" s="1"/>
      <c r="E70" s="1"/>
      <c r="F70" s="789"/>
      <c r="G70" s="1"/>
      <c r="H70" s="789"/>
      <c r="I70" s="1"/>
      <c r="J70" s="1"/>
      <c r="K70" s="1"/>
      <c r="L70" s="790"/>
      <c r="M70" s="1"/>
      <c r="N70" s="1"/>
      <c r="O70" s="1"/>
      <c r="P70" s="791"/>
      <c r="Q70" s="1"/>
    </row>
    <row r="71" spans="1:17" ht="36">
      <c r="A71" s="1"/>
      <c r="B71" s="791"/>
      <c r="C71" s="1"/>
      <c r="D71" s="1"/>
      <c r="E71" s="1"/>
      <c r="F71" s="789"/>
      <c r="G71" s="1"/>
      <c r="H71" s="789" t="s">
        <v>613</v>
      </c>
      <c r="I71" s="1"/>
      <c r="J71" s="1"/>
      <c r="K71" s="1"/>
      <c r="L71" s="790" t="s">
        <v>614</v>
      </c>
      <c r="M71" s="1"/>
      <c r="N71" s="1"/>
      <c r="O71" s="1"/>
      <c r="P71" s="791"/>
      <c r="Q71" s="1"/>
    </row>
    <row r="72" spans="1:17" ht="4.95" customHeight="1">
      <c r="A72" s="1"/>
      <c r="B72" s="791"/>
      <c r="C72" s="1"/>
      <c r="D72" s="1"/>
      <c r="E72" s="1"/>
      <c r="F72" s="789"/>
      <c r="G72" s="1"/>
      <c r="H72" s="789"/>
      <c r="I72" s="1"/>
      <c r="J72" s="1"/>
      <c r="K72" s="1"/>
      <c r="L72" s="790"/>
      <c r="M72" s="1"/>
      <c r="N72" s="1"/>
      <c r="O72" s="1"/>
      <c r="P72" s="791"/>
      <c r="Q72" s="1"/>
    </row>
    <row r="73" spans="1:17" ht="72">
      <c r="A73" s="1"/>
      <c r="B73" s="791"/>
      <c r="C73" s="1"/>
      <c r="D73" s="1"/>
      <c r="E73" s="1"/>
      <c r="F73" s="789"/>
      <c r="G73" s="1"/>
      <c r="H73" s="789" t="s">
        <v>600</v>
      </c>
      <c r="I73" s="1"/>
      <c r="J73" s="1"/>
      <c r="K73" s="1"/>
      <c r="L73" s="790" t="s">
        <v>615</v>
      </c>
      <c r="M73" s="1"/>
      <c r="N73" s="1"/>
      <c r="O73" s="1"/>
      <c r="P73" s="791"/>
      <c r="Q73" s="1"/>
    </row>
    <row r="74" spans="1:17" ht="4.95" customHeight="1">
      <c r="A74" s="1"/>
      <c r="B74" s="791"/>
      <c r="C74" s="1"/>
      <c r="D74" s="1"/>
      <c r="E74" s="1"/>
      <c r="F74" s="789"/>
      <c r="G74" s="1"/>
      <c r="H74" s="789"/>
      <c r="I74" s="1"/>
      <c r="J74" s="1"/>
      <c r="K74" s="1"/>
      <c r="L74" s="790"/>
      <c r="M74" s="1"/>
      <c r="N74" s="1"/>
      <c r="O74" s="1"/>
      <c r="P74" s="791"/>
      <c r="Q74" s="1"/>
    </row>
    <row r="75" spans="1:17" ht="24">
      <c r="A75" s="1"/>
      <c r="B75" s="791"/>
      <c r="C75" s="1"/>
      <c r="D75" s="1"/>
      <c r="E75" s="1"/>
      <c r="F75" s="789"/>
      <c r="G75" s="1"/>
      <c r="H75" s="789" t="s">
        <v>601</v>
      </c>
      <c r="I75" s="1"/>
      <c r="J75" s="1"/>
      <c r="K75" s="1"/>
      <c r="L75" s="790" t="s">
        <v>552</v>
      </c>
      <c r="M75" s="1"/>
      <c r="N75" s="1"/>
      <c r="O75" s="1"/>
      <c r="P75" s="791"/>
      <c r="Q75" s="1"/>
    </row>
    <row r="76" spans="1:17" ht="4.95" customHeight="1">
      <c r="A76" s="1"/>
      <c r="B76" s="791"/>
      <c r="C76" s="1"/>
      <c r="D76" s="1"/>
      <c r="E76" s="1"/>
      <c r="F76" s="789"/>
      <c r="G76" s="1"/>
      <c r="H76" s="789"/>
      <c r="I76" s="1"/>
      <c r="J76" s="1"/>
      <c r="K76" s="1"/>
      <c r="L76" s="790"/>
      <c r="M76" s="1"/>
      <c r="N76" s="1"/>
      <c r="O76" s="1"/>
      <c r="P76" s="791"/>
      <c r="Q76" s="1"/>
    </row>
    <row r="77" spans="1:17" ht="36">
      <c r="A77" s="1"/>
      <c r="B77" s="791"/>
      <c r="C77" s="1"/>
      <c r="D77" s="1"/>
      <c r="E77" s="1"/>
      <c r="F77" s="789"/>
      <c r="G77" s="1"/>
      <c r="H77" s="789" t="s">
        <v>602</v>
      </c>
      <c r="I77" s="1"/>
      <c r="J77" s="1"/>
      <c r="K77" s="1"/>
      <c r="L77" s="790" t="s">
        <v>603</v>
      </c>
      <c r="M77" s="1"/>
      <c r="N77" s="1"/>
      <c r="O77" s="1"/>
      <c r="P77" s="791"/>
      <c r="Q77" s="1"/>
    </row>
    <row r="78" spans="1:17" ht="4.95" customHeight="1">
      <c r="A78" s="1"/>
      <c r="B78" s="791"/>
      <c r="C78" s="1"/>
      <c r="D78" s="1"/>
      <c r="E78" s="1"/>
      <c r="F78" s="789"/>
      <c r="G78" s="1"/>
      <c r="H78" s="789"/>
      <c r="I78" s="1"/>
      <c r="J78" s="1"/>
      <c r="K78" s="1"/>
      <c r="L78" s="790"/>
      <c r="M78" s="1"/>
      <c r="N78" s="1"/>
      <c r="O78" s="1"/>
      <c r="P78" s="791"/>
      <c r="Q78" s="1"/>
    </row>
    <row r="79" spans="1:17" ht="84">
      <c r="A79" s="1"/>
      <c r="B79" s="791"/>
      <c r="C79" s="1"/>
      <c r="D79" s="1"/>
      <c r="E79" s="1"/>
      <c r="F79" s="789"/>
      <c r="G79" s="1"/>
      <c r="H79" s="789" t="s">
        <v>604</v>
      </c>
      <c r="I79" s="1"/>
      <c r="J79" s="1"/>
      <c r="K79" s="1"/>
      <c r="L79" s="790" t="s">
        <v>605</v>
      </c>
      <c r="M79" s="1"/>
      <c r="N79" s="1"/>
      <c r="O79" s="1"/>
      <c r="P79" s="791"/>
      <c r="Q79" s="1"/>
    </row>
    <row r="80" spans="1:17" ht="4.95" customHeight="1">
      <c r="A80" s="1"/>
      <c r="B80" s="791"/>
      <c r="C80" s="1"/>
      <c r="D80" s="1"/>
      <c r="E80" s="1"/>
      <c r="F80" s="789"/>
      <c r="G80" s="1"/>
      <c r="H80" s="789"/>
      <c r="I80" s="1"/>
      <c r="J80" s="1"/>
      <c r="K80" s="1"/>
      <c r="L80" s="790"/>
      <c r="M80" s="1"/>
      <c r="N80" s="1"/>
      <c r="O80" s="1"/>
      <c r="P80" s="791"/>
      <c r="Q80" s="1"/>
    </row>
    <row r="81" spans="1:17" ht="24">
      <c r="A81" s="1"/>
      <c r="B81" s="791"/>
      <c r="C81" s="1"/>
      <c r="D81" s="1"/>
      <c r="E81" s="1"/>
      <c r="F81" s="789"/>
      <c r="G81" s="1"/>
      <c r="H81" s="789" t="s">
        <v>606</v>
      </c>
      <c r="I81" s="1"/>
      <c r="J81" s="1"/>
      <c r="K81" s="1"/>
      <c r="L81" s="790" t="s">
        <v>553</v>
      </c>
      <c r="M81" s="1"/>
      <c r="N81" s="1"/>
      <c r="O81" s="1"/>
      <c r="P81" s="791"/>
      <c r="Q81" s="1"/>
    </row>
    <row r="82" spans="1:17" ht="4.95" customHeight="1">
      <c r="A82" s="1"/>
      <c r="B82" s="791"/>
      <c r="C82" s="1"/>
      <c r="D82" s="1"/>
      <c r="E82" s="1"/>
      <c r="F82" s="789"/>
      <c r="G82" s="1"/>
      <c r="H82" s="789"/>
      <c r="I82" s="1"/>
      <c r="J82" s="1"/>
      <c r="K82" s="1"/>
      <c r="L82" s="790"/>
      <c r="M82" s="1"/>
      <c r="N82" s="1"/>
      <c r="O82" s="1"/>
      <c r="P82" s="791"/>
      <c r="Q82" s="1"/>
    </row>
    <row r="83" spans="1:17" ht="24">
      <c r="A83" s="1"/>
      <c r="B83" s="791"/>
      <c r="C83" s="1"/>
      <c r="D83" s="1"/>
      <c r="E83" s="1"/>
      <c r="F83" s="789"/>
      <c r="G83" s="1"/>
      <c r="H83" s="789" t="s">
        <v>607</v>
      </c>
      <c r="I83" s="1"/>
      <c r="J83" s="1"/>
      <c r="K83" s="1"/>
      <c r="L83" s="790" t="s">
        <v>554</v>
      </c>
      <c r="M83" s="1"/>
      <c r="N83" s="1"/>
      <c r="O83" s="1"/>
      <c r="P83" s="791"/>
      <c r="Q83" s="1"/>
    </row>
    <row r="84" spans="1:17" ht="4.95" customHeight="1">
      <c r="A84" s="1"/>
      <c r="B84" s="791"/>
      <c r="C84" s="1"/>
      <c r="D84" s="1"/>
      <c r="E84" s="1"/>
      <c r="F84" s="789"/>
      <c r="G84" s="1"/>
      <c r="H84" s="789"/>
      <c r="I84" s="1"/>
      <c r="J84" s="1"/>
      <c r="K84" s="1"/>
      <c r="L84" s="790"/>
      <c r="M84" s="1"/>
      <c r="N84" s="1"/>
      <c r="O84" s="1"/>
      <c r="P84" s="791"/>
      <c r="Q84" s="1"/>
    </row>
    <row r="85" spans="1:17" ht="36">
      <c r="A85" s="1"/>
      <c r="B85" s="791"/>
      <c r="C85" s="1"/>
      <c r="D85" s="1"/>
      <c r="E85" s="1"/>
      <c r="F85" s="789"/>
      <c r="G85" s="1"/>
      <c r="H85" s="789" t="s">
        <v>608</v>
      </c>
      <c r="I85" s="1"/>
      <c r="J85" s="1"/>
      <c r="K85" s="1"/>
      <c r="L85" s="790" t="s">
        <v>555</v>
      </c>
      <c r="M85" s="1"/>
      <c r="N85" s="1"/>
      <c r="O85" s="1"/>
      <c r="P85" s="791"/>
      <c r="Q85" s="1"/>
    </row>
    <row r="86" spans="1:17" ht="4.95" customHeight="1">
      <c r="A86" s="1"/>
      <c r="B86" s="791"/>
      <c r="C86" s="1"/>
      <c r="D86" s="1"/>
      <c r="E86" s="1"/>
      <c r="F86" s="789"/>
      <c r="G86" s="1"/>
      <c r="H86" s="789"/>
      <c r="I86" s="1"/>
      <c r="J86" s="1"/>
      <c r="K86" s="1"/>
      <c r="L86" s="790"/>
      <c r="M86" s="1"/>
      <c r="N86" s="1"/>
      <c r="O86" s="1"/>
      <c r="P86" s="791"/>
      <c r="Q86" s="1"/>
    </row>
    <row r="87" spans="1:17" ht="48">
      <c r="A87" s="1"/>
      <c r="B87" s="791"/>
      <c r="C87" s="1"/>
      <c r="D87" s="1"/>
      <c r="E87" s="1"/>
      <c r="F87" s="789"/>
      <c r="G87" s="1"/>
      <c r="H87" s="789" t="s">
        <v>609</v>
      </c>
      <c r="I87" s="1"/>
      <c r="J87" s="1"/>
      <c r="K87" s="1"/>
      <c r="L87" s="790" t="s">
        <v>556</v>
      </c>
      <c r="M87" s="1"/>
      <c r="N87" s="1"/>
      <c r="O87" s="1"/>
      <c r="P87" s="791"/>
      <c r="Q87" s="1"/>
    </row>
    <row r="88" spans="1:17" ht="4.95" customHeight="1">
      <c r="A88" s="1"/>
      <c r="B88" s="791"/>
      <c r="C88" s="1"/>
      <c r="D88" s="1"/>
      <c r="E88" s="1"/>
      <c r="F88" s="789"/>
      <c r="G88" s="1"/>
      <c r="H88" s="789"/>
      <c r="I88" s="1"/>
      <c r="J88" s="1"/>
      <c r="K88" s="1"/>
      <c r="L88" s="790"/>
      <c r="M88" s="1"/>
      <c r="N88" s="1"/>
      <c r="O88" s="1"/>
      <c r="P88" s="791"/>
      <c r="Q88" s="1"/>
    </row>
    <row r="89" spans="1:17" ht="24">
      <c r="A89" s="1"/>
      <c r="B89" s="791"/>
      <c r="C89" s="1"/>
      <c r="D89" s="1"/>
      <c r="E89" s="1"/>
      <c r="F89" s="789"/>
      <c r="G89" s="1"/>
      <c r="H89" s="789" t="s">
        <v>610</v>
      </c>
      <c r="I89" s="1"/>
      <c r="J89" s="1"/>
      <c r="K89" s="1"/>
      <c r="L89" s="790" t="s">
        <v>611</v>
      </c>
      <c r="M89" s="1"/>
      <c r="N89" s="1"/>
      <c r="O89" s="1"/>
      <c r="P89" s="791"/>
      <c r="Q89" s="1"/>
    </row>
    <row r="90" spans="1:17" ht="4.95" customHeight="1">
      <c r="A90" s="1"/>
      <c r="B90" s="791"/>
      <c r="C90" s="1"/>
      <c r="D90" s="1"/>
      <c r="E90" s="1"/>
      <c r="F90" s="789"/>
      <c r="G90" s="1"/>
      <c r="H90" s="789"/>
      <c r="I90" s="1"/>
      <c r="J90" s="1"/>
      <c r="K90" s="1"/>
      <c r="L90" s="790"/>
      <c r="M90" s="1"/>
      <c r="N90" s="1"/>
      <c r="O90" s="1"/>
      <c r="P90" s="791"/>
      <c r="Q90" s="1"/>
    </row>
    <row r="91" spans="1:17">
      <c r="A91" s="1"/>
      <c r="B91" s="791"/>
      <c r="C91" s="1"/>
      <c r="D91" s="1"/>
      <c r="E91" s="1"/>
      <c r="F91" s="789"/>
      <c r="G91" s="1"/>
      <c r="H91" s="789"/>
      <c r="I91" s="1"/>
      <c r="J91" s="1"/>
      <c r="K91" s="1"/>
      <c r="L91" s="790" t="s">
        <v>557</v>
      </c>
      <c r="M91" s="1"/>
      <c r="N91" s="1"/>
      <c r="O91" s="1"/>
      <c r="P91" s="791"/>
      <c r="Q91" s="1"/>
    </row>
    <row r="92" spans="1:17" ht="4.95" customHeight="1">
      <c r="A92" s="1"/>
      <c r="B92" s="791"/>
      <c r="C92" s="1"/>
      <c r="D92" s="1"/>
      <c r="E92" s="1"/>
      <c r="F92" s="789"/>
      <c r="G92" s="1"/>
      <c r="H92" s="789"/>
      <c r="I92" s="1"/>
      <c r="J92" s="1"/>
      <c r="K92" s="1"/>
      <c r="L92" s="790"/>
      <c r="M92" s="1"/>
      <c r="N92" s="1"/>
      <c r="O92" s="1"/>
      <c r="P92" s="791"/>
      <c r="Q92" s="1"/>
    </row>
    <row r="93" spans="1:17">
      <c r="A93" s="1"/>
      <c r="B93" s="791"/>
      <c r="C93" s="1"/>
      <c r="D93" s="1"/>
      <c r="E93" s="1"/>
      <c r="F93" s="811" t="s">
        <v>616</v>
      </c>
      <c r="G93" s="1"/>
      <c r="H93" s="789"/>
      <c r="I93" s="1"/>
      <c r="J93" s="1"/>
      <c r="K93" s="1"/>
      <c r="L93" s="790" t="s">
        <v>617</v>
      </c>
      <c r="M93" s="1"/>
      <c r="N93" s="1"/>
      <c r="O93" s="1"/>
      <c r="P93" s="791"/>
      <c r="Q93" s="1"/>
    </row>
    <row r="94" spans="1:17" ht="48">
      <c r="A94" s="1"/>
      <c r="B94" s="791"/>
      <c r="C94" s="1"/>
      <c r="D94" s="1"/>
      <c r="E94" s="1"/>
      <c r="F94" s="789"/>
      <c r="G94" s="1"/>
      <c r="H94" s="789"/>
      <c r="I94" s="1"/>
      <c r="J94" s="1"/>
      <c r="K94" s="1"/>
      <c r="L94" s="790" t="s">
        <v>618</v>
      </c>
      <c r="M94" s="1"/>
      <c r="N94" s="1"/>
      <c r="O94" s="1"/>
      <c r="P94" s="791"/>
      <c r="Q94" s="1"/>
    </row>
    <row r="95" spans="1:17" ht="4.95" customHeight="1">
      <c r="A95" s="1"/>
      <c r="B95" s="791"/>
      <c r="C95" s="1"/>
      <c r="D95" s="1"/>
      <c r="E95" s="1"/>
      <c r="F95" s="789"/>
      <c r="G95" s="1"/>
      <c r="H95" s="789"/>
      <c r="I95" s="1"/>
      <c r="J95" s="1"/>
      <c r="K95" s="1"/>
      <c r="L95" s="790"/>
      <c r="M95" s="1"/>
      <c r="N95" s="1"/>
      <c r="O95" s="1"/>
      <c r="P95" s="791"/>
      <c r="Q95" s="1"/>
    </row>
    <row r="96" spans="1:17">
      <c r="A96" s="1"/>
      <c r="B96" s="791"/>
      <c r="C96" s="1"/>
      <c r="D96" s="1"/>
      <c r="E96" s="1"/>
      <c r="F96" s="811" t="s">
        <v>619</v>
      </c>
      <c r="G96" s="1"/>
      <c r="H96" s="789"/>
      <c r="I96" s="1"/>
      <c r="J96" s="1"/>
      <c r="K96" s="1"/>
      <c r="L96" s="790" t="s">
        <v>617</v>
      </c>
      <c r="M96" s="1"/>
      <c r="N96" s="1"/>
      <c r="O96" s="1"/>
      <c r="P96" s="791"/>
      <c r="Q96" s="1"/>
    </row>
    <row r="97" spans="1:17" ht="36">
      <c r="A97" s="1"/>
      <c r="B97" s="791"/>
      <c r="C97" s="1"/>
      <c r="D97" s="1"/>
      <c r="E97" s="1"/>
      <c r="F97" s="789"/>
      <c r="G97" s="1"/>
      <c r="H97" s="789"/>
      <c r="I97" s="1"/>
      <c r="J97" s="1"/>
      <c r="K97" s="1"/>
      <c r="L97" s="790" t="s">
        <v>620</v>
      </c>
      <c r="M97" s="1"/>
      <c r="N97" s="1"/>
      <c r="O97" s="1"/>
      <c r="P97" s="791"/>
      <c r="Q97" s="1"/>
    </row>
    <row r="98" spans="1:17" ht="4.95" customHeight="1">
      <c r="A98" s="1"/>
      <c r="B98" s="791"/>
      <c r="C98" s="1"/>
      <c r="D98" s="1"/>
      <c r="E98" s="1"/>
      <c r="F98" s="789"/>
      <c r="G98" s="1"/>
      <c r="H98" s="789"/>
      <c r="I98" s="1"/>
      <c r="J98" s="1"/>
      <c r="K98" s="1"/>
      <c r="L98" s="790"/>
      <c r="M98" s="1"/>
      <c r="N98" s="1"/>
      <c r="O98" s="1"/>
      <c r="P98" s="791"/>
      <c r="Q98" s="1"/>
    </row>
    <row r="99" spans="1:17">
      <c r="A99" s="1"/>
      <c r="B99" s="791"/>
      <c r="C99" s="1"/>
      <c r="D99" s="1"/>
      <c r="E99" s="1"/>
      <c r="F99" s="807" t="s">
        <v>558</v>
      </c>
      <c r="G99" s="1"/>
      <c r="H99" s="789"/>
      <c r="I99" s="1"/>
      <c r="J99" s="1"/>
      <c r="K99" s="1"/>
      <c r="L99" s="790" t="s">
        <v>559</v>
      </c>
      <c r="M99" s="1"/>
      <c r="N99" s="1"/>
      <c r="O99" s="1"/>
      <c r="P99" s="791"/>
      <c r="Q99" s="1"/>
    </row>
    <row r="100" spans="1:17" ht="24">
      <c r="A100" s="1"/>
      <c r="B100" s="791"/>
      <c r="C100" s="1"/>
      <c r="D100" s="1"/>
      <c r="E100" s="1"/>
      <c r="F100" s="789"/>
      <c r="G100" s="1"/>
      <c r="H100" s="789"/>
      <c r="I100" s="1"/>
      <c r="J100" s="1"/>
      <c r="K100" s="1"/>
      <c r="L100" s="790" t="s">
        <v>560</v>
      </c>
      <c r="M100" s="1"/>
      <c r="N100" s="1"/>
      <c r="O100" s="1"/>
      <c r="P100" s="791"/>
      <c r="Q100" s="1"/>
    </row>
    <row r="101" spans="1:17" ht="4.95" customHeight="1">
      <c r="A101" s="1"/>
      <c r="B101" s="791"/>
      <c r="C101" s="1"/>
      <c r="D101" s="1"/>
      <c r="E101" s="1"/>
      <c r="F101" s="789"/>
      <c r="G101" s="1"/>
      <c r="H101" s="789"/>
      <c r="I101" s="1"/>
      <c r="J101" s="1"/>
      <c r="K101" s="1"/>
      <c r="L101" s="790"/>
      <c r="M101" s="1"/>
      <c r="N101" s="1"/>
      <c r="O101" s="1"/>
      <c r="P101" s="791"/>
      <c r="Q101" s="1"/>
    </row>
    <row r="102" spans="1:17" ht="4.95" customHeight="1">
      <c r="A102" s="1"/>
      <c r="B102" s="791"/>
      <c r="C102" s="1"/>
      <c r="D102" s="1"/>
      <c r="E102" s="1"/>
      <c r="F102" s="789"/>
      <c r="G102" s="1"/>
      <c r="H102" s="789"/>
      <c r="I102" s="1"/>
      <c r="J102" s="1"/>
      <c r="K102" s="1"/>
      <c r="L102" s="790"/>
      <c r="M102" s="1"/>
      <c r="N102" s="1"/>
      <c r="O102" s="1"/>
      <c r="P102" s="791"/>
      <c r="Q102" s="1"/>
    </row>
    <row r="103" spans="1:17">
      <c r="A103" s="1"/>
      <c r="B103" s="791"/>
      <c r="C103" s="1"/>
      <c r="D103" s="1"/>
      <c r="E103" s="1"/>
      <c r="F103" s="810" t="s">
        <v>561</v>
      </c>
      <c r="G103" s="1"/>
      <c r="H103" s="789"/>
      <c r="I103" s="1"/>
      <c r="J103" s="1"/>
      <c r="K103" s="1"/>
      <c r="L103" s="790" t="s">
        <v>562</v>
      </c>
      <c r="M103" s="1"/>
      <c r="N103" s="1"/>
      <c r="O103" s="1"/>
      <c r="P103" s="791"/>
      <c r="Q103" s="1"/>
    </row>
    <row r="104" spans="1:17" ht="24">
      <c r="A104" s="1"/>
      <c r="B104" s="791"/>
      <c r="C104" s="1"/>
      <c r="D104" s="1"/>
      <c r="E104" s="1"/>
      <c r="F104" s="789"/>
      <c r="G104" s="1"/>
      <c r="H104" s="789"/>
      <c r="I104" s="1"/>
      <c r="J104" s="1"/>
      <c r="K104" s="1"/>
      <c r="L104" s="790" t="s">
        <v>563</v>
      </c>
      <c r="M104" s="1"/>
      <c r="N104" s="1"/>
      <c r="O104" s="1"/>
      <c r="P104" s="791"/>
      <c r="Q104" s="1"/>
    </row>
    <row r="105" spans="1:17" ht="4.95" customHeight="1">
      <c r="A105" s="1"/>
      <c r="B105" s="791"/>
      <c r="C105" s="1"/>
      <c r="D105" s="1"/>
      <c r="E105" s="1"/>
      <c r="F105" s="789"/>
      <c r="G105" s="1"/>
      <c r="H105" s="789"/>
      <c r="I105" s="1"/>
      <c r="J105" s="1"/>
      <c r="K105" s="1"/>
      <c r="L105" s="790"/>
      <c r="M105" s="1"/>
      <c r="N105" s="1"/>
      <c r="O105" s="1"/>
      <c r="P105" s="791"/>
      <c r="Q105" s="1"/>
    </row>
    <row r="106" spans="1:17">
      <c r="A106" s="1"/>
      <c r="B106" s="791"/>
      <c r="C106" s="1"/>
      <c r="D106" s="1"/>
      <c r="E106" s="1"/>
      <c r="F106" s="805" t="s">
        <v>531</v>
      </c>
      <c r="G106" s="1"/>
      <c r="H106" s="789" t="s">
        <v>564</v>
      </c>
      <c r="I106" s="1"/>
      <c r="J106" s="1"/>
      <c r="K106" s="1"/>
      <c r="L106" s="790" t="s">
        <v>565</v>
      </c>
      <c r="M106" s="1"/>
      <c r="N106" s="1"/>
      <c r="O106" s="1"/>
      <c r="P106" s="791"/>
      <c r="Q106" s="1"/>
    </row>
    <row r="107" spans="1:17" ht="4.95" customHeight="1">
      <c r="A107" s="1"/>
      <c r="B107" s="791"/>
      <c r="C107" s="1"/>
      <c r="D107" s="1"/>
      <c r="E107" s="1"/>
      <c r="F107" s="789"/>
      <c r="G107" s="1"/>
      <c r="H107" s="789"/>
      <c r="I107" s="1"/>
      <c r="J107" s="1"/>
      <c r="K107" s="1"/>
      <c r="L107" s="790"/>
      <c r="M107" s="1"/>
      <c r="N107" s="1"/>
      <c r="O107" s="1"/>
      <c r="P107" s="791"/>
      <c r="Q107" s="1"/>
    </row>
    <row r="108" spans="1:17">
      <c r="A108" s="1"/>
      <c r="B108" s="791"/>
      <c r="C108" s="1"/>
      <c r="D108" s="1"/>
      <c r="E108" s="1"/>
      <c r="F108" s="808" t="s">
        <v>566</v>
      </c>
      <c r="G108" s="1"/>
      <c r="H108" s="789"/>
      <c r="I108" s="1"/>
      <c r="J108" s="1"/>
      <c r="K108" s="1"/>
      <c r="L108" s="790" t="s">
        <v>567</v>
      </c>
      <c r="M108" s="1"/>
      <c r="N108" s="1"/>
      <c r="O108" s="1"/>
      <c r="P108" s="791"/>
      <c r="Q108" s="1"/>
    </row>
    <row r="109" spans="1:17" ht="4.95" customHeight="1">
      <c r="A109" s="1"/>
      <c r="B109" s="791"/>
      <c r="C109" s="1"/>
      <c r="D109" s="1"/>
      <c r="E109" s="1"/>
      <c r="F109" s="789"/>
      <c r="G109" s="1"/>
      <c r="H109" s="789"/>
      <c r="I109" s="1"/>
      <c r="J109" s="1"/>
      <c r="K109" s="1"/>
      <c r="L109" s="790"/>
      <c r="M109" s="1"/>
      <c r="N109" s="1"/>
      <c r="O109" s="1"/>
      <c r="P109" s="791"/>
      <c r="Q109" s="1"/>
    </row>
    <row r="110" spans="1:17">
      <c r="A110" s="1"/>
      <c r="B110" s="791"/>
      <c r="C110" s="1"/>
      <c r="D110" s="1"/>
      <c r="E110" s="1"/>
      <c r="F110" s="789"/>
      <c r="G110" s="1"/>
      <c r="H110" s="789"/>
      <c r="I110" s="1"/>
      <c r="J110" s="1"/>
      <c r="K110" s="1"/>
      <c r="L110" s="790"/>
      <c r="M110" s="1"/>
      <c r="N110" s="1"/>
      <c r="O110" s="1"/>
      <c r="P110" s="791"/>
      <c r="Q110" s="1"/>
    </row>
    <row r="111" spans="1:17">
      <c r="A111" s="1"/>
      <c r="B111" s="791"/>
      <c r="C111" s="1"/>
      <c r="D111" s="1"/>
      <c r="E111" s="1"/>
      <c r="F111" s="789"/>
      <c r="G111" s="1"/>
      <c r="H111" s="789"/>
      <c r="I111" s="1"/>
      <c r="J111" s="1"/>
      <c r="K111" s="1"/>
      <c r="L111" s="790"/>
      <c r="M111" s="1"/>
      <c r="N111" s="1"/>
      <c r="O111" s="1"/>
      <c r="P111" s="791"/>
      <c r="Q111" s="1"/>
    </row>
    <row r="112" spans="1:17" ht="4.95" customHeight="1">
      <c r="A112" s="1"/>
      <c r="B112" s="791"/>
      <c r="C112" s="791"/>
      <c r="D112" s="791"/>
      <c r="E112" s="791"/>
      <c r="F112" s="791"/>
      <c r="G112" s="791"/>
      <c r="H112" s="792"/>
      <c r="I112" s="791"/>
      <c r="J112" s="791"/>
      <c r="K112" s="791"/>
      <c r="L112" s="793"/>
      <c r="M112" s="791"/>
      <c r="N112" s="791"/>
      <c r="O112" s="791"/>
      <c r="P112" s="791"/>
      <c r="Q112" s="1"/>
    </row>
    <row r="113" spans="1:17">
      <c r="A113" s="1"/>
      <c r="B113" s="1"/>
      <c r="C113" s="1"/>
      <c r="D113" s="1"/>
      <c r="E113" s="1"/>
      <c r="F113" s="1"/>
      <c r="G113" s="1"/>
      <c r="H113" s="789"/>
      <c r="I113" s="1"/>
      <c r="J113" s="1"/>
      <c r="K113" s="1"/>
      <c r="L113" s="790"/>
      <c r="M113" s="1"/>
      <c r="N113" s="1"/>
      <c r="O113" s="1"/>
      <c r="P113" s="1"/>
      <c r="Q113" s="1"/>
    </row>
  </sheetData>
  <conditionalFormatting sqref="H14">
    <cfRule type="containsBlanks" dxfId="799" priority="2">
      <formula>LEN(TRIM(H14))=0</formula>
    </cfRule>
  </conditionalFormatting>
  <conditionalFormatting sqref="H16">
    <cfRule type="containsBlanks" dxfId="798" priority="1">
      <formula>LEN(TRIM(H16))=0</formula>
    </cfRule>
  </conditionalFormatting>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R192"/>
  <sheetViews>
    <sheetView showGridLines="0" showZeros="0" tabSelected="1" workbookViewId="0">
      <pane xSplit="26" ySplit="9" topLeftCell="AA10" activePane="bottomRight" state="frozen"/>
      <selection pane="topRight" activeCell="AD1" sqref="AD1"/>
      <selection pane="bottomLeft" activeCell="A10" sqref="A10"/>
      <selection pane="bottomRight" activeCell="B1" sqref="B1"/>
    </sheetView>
  </sheetViews>
  <sheetFormatPr defaultColWidth="8.88671875" defaultRowHeight="12"/>
  <cols>
    <col min="1" max="4" width="0.88671875" style="2" customWidth="1"/>
    <col min="5" max="5" width="0.88671875" style="6" customWidth="1"/>
    <col min="6" max="8" width="1.6640625" style="2" customWidth="1"/>
    <col min="9" max="9" width="28" style="2" customWidth="1"/>
    <col min="10" max="10" width="2.6640625" style="6" customWidth="1"/>
    <col min="11" max="11" width="6" style="462" customWidth="1"/>
    <col min="12" max="12" width="0.88671875" style="2" customWidth="1"/>
    <col min="13" max="13" width="1.6640625" style="6" customWidth="1"/>
    <col min="14" max="14" width="12.6640625" style="2" customWidth="1"/>
    <col min="15" max="15" width="1.6640625" style="27" customWidth="1"/>
    <col min="16" max="17" width="0.88671875" style="2" customWidth="1"/>
    <col min="18" max="18" width="1.5546875" style="2" bestFit="1" customWidth="1"/>
    <col min="19" max="19" width="0.88671875" style="2" customWidth="1"/>
    <col min="20" max="20" width="42.6640625" style="2" bestFit="1" customWidth="1"/>
    <col min="21" max="21" width="0.88671875" style="2" customWidth="1"/>
    <col min="22" max="22" width="5.33203125" style="462" bestFit="1" customWidth="1"/>
    <col min="23" max="23" width="0.88671875" style="2" customWidth="1"/>
    <col min="24" max="24" width="1.6640625" style="6" customWidth="1"/>
    <col min="25" max="25" width="12.6640625" style="189" customWidth="1"/>
    <col min="26" max="26" width="1.6640625" style="2" customWidth="1"/>
    <col min="27" max="27" width="11.6640625" style="2" customWidth="1"/>
    <col min="28" max="42" width="11.6640625" style="188" customWidth="1"/>
    <col min="43" max="44" width="1.6640625" style="2" customWidth="1"/>
    <col min="45" max="16384" width="8.88671875" style="2"/>
  </cols>
  <sheetData>
    <row r="1" spans="1:44" s="664" customFormat="1" ht="10.199999999999999">
      <c r="A1" s="658"/>
      <c r="B1" s="658"/>
      <c r="C1" s="658"/>
      <c r="D1" s="241"/>
      <c r="E1" s="297"/>
      <c r="F1" s="658"/>
      <c r="G1" s="658"/>
      <c r="H1" s="658"/>
      <c r="I1" s="658"/>
      <c r="J1" s="297"/>
      <c r="K1" s="459"/>
      <c r="L1" s="658"/>
      <c r="M1" s="297"/>
      <c r="N1" s="658"/>
      <c r="O1" s="240"/>
      <c r="P1" s="658"/>
      <c r="Q1" s="659"/>
      <c r="R1" s="658"/>
      <c r="S1" s="658"/>
      <c r="T1" s="658"/>
      <c r="U1" s="658"/>
      <c r="V1" s="459"/>
      <c r="W1" s="658"/>
      <c r="X1" s="297"/>
      <c r="Y1" s="660"/>
      <c r="Z1" s="658"/>
      <c r="AA1" s="661">
        <v>0</v>
      </c>
      <c r="AB1" s="662" t="str">
        <f>IF(OR($N$13="",$N$13&lt;1),"",1)</f>
        <v/>
      </c>
      <c r="AC1" s="662" t="str">
        <f>IF(AB1="","",IF(AB1+1&gt;$N$13,"",AB1+1))</f>
        <v/>
      </c>
      <c r="AD1" s="662" t="str">
        <f t="shared" ref="AD1:AH1" si="0">IF(AC1="","",IF(AC1+1&gt;$N$13,"",AC1+1))</f>
        <v/>
      </c>
      <c r="AE1" s="662" t="str">
        <f t="shared" si="0"/>
        <v/>
      </c>
      <c r="AF1" s="662" t="str">
        <f t="shared" si="0"/>
        <v/>
      </c>
      <c r="AG1" s="662" t="str">
        <f t="shared" si="0"/>
        <v/>
      </c>
      <c r="AH1" s="662" t="str">
        <f t="shared" si="0"/>
        <v/>
      </c>
      <c r="AI1" s="662" t="str">
        <f t="shared" ref="AI1" si="1">IF(AH1="","",IF(AH1+1&gt;$N$13,"",AH1+1))</f>
        <v/>
      </c>
      <c r="AJ1" s="662" t="str">
        <f t="shared" ref="AJ1" si="2">IF(AI1="","",IF(AI1+1&gt;$N$13,"",AI1+1))</f>
        <v/>
      </c>
      <c r="AK1" s="662" t="str">
        <f t="shared" ref="AK1" si="3">IF(AJ1="","",IF(AJ1+1&gt;$N$13,"",AJ1+1))</f>
        <v/>
      </c>
      <c r="AL1" s="662" t="str">
        <f t="shared" ref="AL1" si="4">IF(AK1="","",IF(AK1+1&gt;$N$13,"",AK1+1))</f>
        <v/>
      </c>
      <c r="AM1" s="662" t="str">
        <f t="shared" ref="AM1" si="5">IF(AL1="","",IF(AL1+1&gt;$N$13,"",AL1+1))</f>
        <v/>
      </c>
      <c r="AN1" s="662" t="str">
        <f t="shared" ref="AN1" si="6">IF(AM1="","",IF(AM1+1&gt;$N$13,"",AM1+1))</f>
        <v/>
      </c>
      <c r="AO1" s="662" t="str">
        <f t="shared" ref="AO1" si="7">IF(AN1="","",IF(AN1+1&gt;$N$13,"",AN1+1))</f>
        <v/>
      </c>
      <c r="AP1" s="662" t="str">
        <f t="shared" ref="AP1" si="8">IF(AO1="","",IF(AO1+1&gt;$N$13,"",AO1+1))</f>
        <v/>
      </c>
      <c r="AQ1" s="663"/>
      <c r="AR1" s="658"/>
    </row>
    <row r="2" spans="1:44">
      <c r="A2" s="1"/>
      <c r="B2" s="1"/>
      <c r="C2" s="5" t="s">
        <v>6</v>
      </c>
      <c r="D2" s="3" t="s">
        <v>321</v>
      </c>
      <c r="E2" s="5"/>
      <c r="F2" s="1"/>
      <c r="G2" s="1"/>
      <c r="H2" s="1"/>
      <c r="I2" s="1"/>
      <c r="J2" s="5"/>
      <c r="K2" s="459"/>
      <c r="L2" s="1"/>
      <c r="M2" s="5"/>
      <c r="N2" s="1"/>
      <c r="O2" s="24"/>
      <c r="P2" s="1"/>
      <c r="Q2" s="25"/>
      <c r="R2" s="1"/>
      <c r="S2" s="1"/>
      <c r="T2" s="1"/>
      <c r="U2" s="1"/>
      <c r="V2" s="459"/>
      <c r="W2" s="1"/>
      <c r="X2" s="5"/>
      <c r="Y2" s="190"/>
      <c r="Z2" s="1"/>
      <c r="AA2" s="181"/>
      <c r="AB2" s="185"/>
      <c r="AC2" s="185"/>
      <c r="AD2" s="185"/>
      <c r="AE2" s="185"/>
      <c r="AF2" s="185"/>
      <c r="AG2" s="185"/>
      <c r="AH2" s="185"/>
      <c r="AI2" s="185"/>
      <c r="AJ2" s="185"/>
      <c r="AK2" s="185"/>
      <c r="AL2" s="185"/>
      <c r="AM2" s="185"/>
      <c r="AN2" s="185"/>
      <c r="AO2" s="185"/>
      <c r="AP2" s="185"/>
      <c r="AQ2" s="182"/>
      <c r="AR2" s="1"/>
    </row>
    <row r="3" spans="1:44">
      <c r="A3" s="1"/>
      <c r="B3" s="1"/>
      <c r="C3" s="5" t="s">
        <v>6</v>
      </c>
      <c r="D3" s="3" t="s">
        <v>399</v>
      </c>
      <c r="E3" s="5"/>
      <c r="F3" s="1"/>
      <c r="G3" s="1"/>
      <c r="H3" s="1"/>
      <c r="I3" s="1"/>
      <c r="J3" s="5"/>
      <c r="K3" s="459"/>
      <c r="L3" s="1"/>
      <c r="M3" s="5"/>
      <c r="N3" s="1"/>
      <c r="O3" s="24"/>
      <c r="P3" s="1"/>
      <c r="Q3" s="25"/>
      <c r="R3" s="1"/>
      <c r="S3" s="1"/>
      <c r="T3" s="1"/>
      <c r="U3" s="1"/>
      <c r="V3" s="459"/>
      <c r="W3" s="1"/>
      <c r="X3" s="5"/>
      <c r="Y3" s="190"/>
      <c r="Z3" s="1"/>
      <c r="AA3" s="181"/>
      <c r="AB3" s="185"/>
      <c r="AC3" s="185"/>
      <c r="AD3" s="185"/>
      <c r="AE3" s="185"/>
      <c r="AF3" s="185"/>
      <c r="AG3" s="185"/>
      <c r="AH3" s="185"/>
      <c r="AI3" s="185"/>
      <c r="AJ3" s="185"/>
      <c r="AK3" s="185"/>
      <c r="AL3" s="185"/>
      <c r="AM3" s="185"/>
      <c r="AN3" s="185"/>
      <c r="AO3" s="185"/>
      <c r="AP3" s="185"/>
      <c r="AQ3" s="182"/>
      <c r="AR3" s="1"/>
    </row>
    <row r="4" spans="1:44">
      <c r="A4" s="1"/>
      <c r="B4" s="1"/>
      <c r="C4" s="5" t="s">
        <v>6</v>
      </c>
      <c r="D4" s="1" t="s">
        <v>51</v>
      </c>
      <c r="E4" s="5"/>
      <c r="F4" s="1"/>
      <c r="G4" s="1"/>
      <c r="H4" s="1"/>
      <c r="I4" s="1"/>
      <c r="J4" s="5"/>
      <c r="K4" s="459"/>
      <c r="L4" s="1"/>
      <c r="M4" s="5"/>
      <c r="N4" s="1"/>
      <c r="O4" s="24"/>
      <c r="P4" s="1"/>
      <c r="Q4" s="25"/>
      <c r="R4" s="1"/>
      <c r="S4" s="1"/>
      <c r="T4" s="1"/>
      <c r="U4" s="1"/>
      <c r="V4" s="459"/>
      <c r="W4" s="1"/>
      <c r="X4" s="5"/>
      <c r="Y4" s="190"/>
      <c r="Z4" s="1"/>
      <c r="AA4" s="181"/>
      <c r="AB4" s="185"/>
      <c r="AC4" s="185"/>
      <c r="AD4" s="185"/>
      <c r="AE4" s="185"/>
      <c r="AF4" s="185"/>
      <c r="AG4" s="185"/>
      <c r="AH4" s="185"/>
      <c r="AI4" s="185"/>
      <c r="AJ4" s="185"/>
      <c r="AK4" s="185"/>
      <c r="AL4" s="185"/>
      <c r="AM4" s="185"/>
      <c r="AN4" s="185"/>
      <c r="AO4" s="185"/>
      <c r="AP4" s="185"/>
      <c r="AQ4" s="182"/>
      <c r="AR4" s="1"/>
    </row>
    <row r="5" spans="1:44" ht="4.95" customHeight="1">
      <c r="A5" s="1"/>
      <c r="B5" s="1"/>
      <c r="C5" s="5"/>
      <c r="D5" s="1"/>
      <c r="E5" s="5"/>
      <c r="F5" s="1"/>
      <c r="G5" s="1"/>
      <c r="H5" s="1"/>
      <c r="I5" s="1"/>
      <c r="J5" s="5"/>
      <c r="K5" s="459"/>
      <c r="L5" s="1"/>
      <c r="M5" s="5"/>
      <c r="N5" s="1"/>
      <c r="O5" s="24"/>
      <c r="P5" s="1"/>
      <c r="Q5" s="25"/>
      <c r="R5" s="1"/>
      <c r="S5" s="1"/>
      <c r="T5" s="1"/>
      <c r="U5" s="1"/>
      <c r="V5" s="459"/>
      <c r="W5" s="1"/>
      <c r="X5" s="5"/>
      <c r="Y5" s="190"/>
      <c r="Z5" s="1"/>
      <c r="AA5" s="181"/>
      <c r="AB5" s="185"/>
      <c r="AC5" s="185"/>
      <c r="AD5" s="185"/>
      <c r="AE5" s="185"/>
      <c r="AF5" s="185"/>
      <c r="AG5" s="185"/>
      <c r="AH5" s="185"/>
      <c r="AI5" s="185"/>
      <c r="AJ5" s="185"/>
      <c r="AK5" s="185"/>
      <c r="AL5" s="185"/>
      <c r="AM5" s="185"/>
      <c r="AN5" s="185"/>
      <c r="AO5" s="185"/>
      <c r="AP5" s="185"/>
      <c r="AQ5" s="182"/>
      <c r="AR5" s="1"/>
    </row>
    <row r="6" spans="1:44">
      <c r="A6" s="1"/>
      <c r="B6" s="1"/>
      <c r="C6" s="1"/>
      <c r="D6" s="5" t="s">
        <v>6</v>
      </c>
      <c r="E6" s="175" t="s">
        <v>53</v>
      </c>
      <c r="F6" s="1"/>
      <c r="G6" s="1"/>
      <c r="H6" s="1"/>
      <c r="I6" s="1"/>
      <c r="J6" s="175"/>
      <c r="K6" s="459"/>
      <c r="L6" s="1"/>
      <c r="M6" s="5"/>
      <c r="N6" s="1"/>
      <c r="O6" s="24"/>
      <c r="P6" s="1"/>
      <c r="Q6" s="25"/>
      <c r="R6" s="5" t="s">
        <v>6</v>
      </c>
      <c r="S6" s="175" t="s">
        <v>54</v>
      </c>
      <c r="T6" s="1"/>
      <c r="U6" s="1"/>
      <c r="V6" s="459"/>
      <c r="W6" s="1"/>
      <c r="X6" s="175"/>
      <c r="Y6" s="812" t="s">
        <v>625</v>
      </c>
      <c r="Z6" s="1"/>
      <c r="AA6" s="181"/>
      <c r="AB6" s="463" t="str">
        <f>IF(OR($N$11="",$N$11=0),"",$N$11)</f>
        <v/>
      </c>
      <c r="AC6" s="463" t="str">
        <f>IF(OR(AB7="",AC$1=""),"",AB7+1)</f>
        <v/>
      </c>
      <c r="AD6" s="463" t="str">
        <f t="shared" ref="AD6:AH6" si="9">IF(OR(AC7="",AD$1=""),"",AC7+1)</f>
        <v/>
      </c>
      <c r="AE6" s="463" t="str">
        <f t="shared" si="9"/>
        <v/>
      </c>
      <c r="AF6" s="463" t="str">
        <f t="shared" si="9"/>
        <v/>
      </c>
      <c r="AG6" s="463" t="str">
        <f t="shared" si="9"/>
        <v/>
      </c>
      <c r="AH6" s="463" t="str">
        <f t="shared" si="9"/>
        <v/>
      </c>
      <c r="AI6" s="463" t="str">
        <f t="shared" ref="AI6" si="10">IF(OR(AH7="",AI$1=""),"",AH7+1)</f>
        <v/>
      </c>
      <c r="AJ6" s="463" t="str">
        <f t="shared" ref="AJ6" si="11">IF(OR(AI7="",AJ$1=""),"",AI7+1)</f>
        <v/>
      </c>
      <c r="AK6" s="463" t="str">
        <f t="shared" ref="AK6" si="12">IF(OR(AJ7="",AK$1=""),"",AJ7+1)</f>
        <v/>
      </c>
      <c r="AL6" s="463" t="str">
        <f t="shared" ref="AL6" si="13">IF(OR(AK7="",AL$1=""),"",AK7+1)</f>
        <v/>
      </c>
      <c r="AM6" s="463" t="str">
        <f t="shared" ref="AM6" si="14">IF(OR(AL7="",AM$1=""),"",AL7+1)</f>
        <v/>
      </c>
      <c r="AN6" s="463" t="str">
        <f t="shared" ref="AN6" si="15">IF(OR(AM7="",AN$1=""),"",AM7+1)</f>
        <v/>
      </c>
      <c r="AO6" s="463" t="str">
        <f t="shared" ref="AO6" si="16">IF(OR(AN7="",AO$1=""),"",AN7+1)</f>
        <v/>
      </c>
      <c r="AP6" s="463" t="str">
        <f t="shared" ref="AP6" si="17">IF(OR(AO7="",AP$1=""),"",AO7+1)</f>
        <v/>
      </c>
      <c r="AQ6" s="182"/>
      <c r="AR6" s="1"/>
    </row>
    <row r="7" spans="1:44">
      <c r="A7" s="1"/>
      <c r="B7" s="1"/>
      <c r="C7" s="1"/>
      <c r="D7" s="1"/>
      <c r="E7" s="5"/>
      <c r="F7" s="1"/>
      <c r="G7" s="1"/>
      <c r="H7" s="1"/>
      <c r="I7" s="1"/>
      <c r="J7" s="5"/>
      <c r="K7" s="459"/>
      <c r="L7" s="1"/>
      <c r="M7" s="5"/>
      <c r="N7" s="1"/>
      <c r="O7" s="24"/>
      <c r="P7" s="1"/>
      <c r="Q7" s="25"/>
      <c r="R7" s="1"/>
      <c r="S7" s="1"/>
      <c r="T7" s="1"/>
      <c r="U7" s="1"/>
      <c r="V7" s="459"/>
      <c r="W7" s="1"/>
      <c r="X7" s="5"/>
      <c r="Y7" s="190"/>
      <c r="Z7" s="1"/>
      <c r="AA7" s="181"/>
      <c r="AB7" s="463" t="str">
        <f>IF(OR(AB6="",AB$1=""),"",EOMONTH(AB6,11))</f>
        <v/>
      </c>
      <c r="AC7" s="463" t="str">
        <f>IF(OR(AC6="",AC$1=""),"",EOMONTH(AC6,11))</f>
        <v/>
      </c>
      <c r="AD7" s="463" t="str">
        <f t="shared" ref="AD7:AH7" si="18">IF(OR(AD6="",AD$1=""),"",EOMONTH(AD6,11))</f>
        <v/>
      </c>
      <c r="AE7" s="463" t="str">
        <f t="shared" si="18"/>
        <v/>
      </c>
      <c r="AF7" s="463" t="str">
        <f t="shared" si="18"/>
        <v/>
      </c>
      <c r="AG7" s="463" t="str">
        <f t="shared" si="18"/>
        <v/>
      </c>
      <c r="AH7" s="463" t="str">
        <f t="shared" si="18"/>
        <v/>
      </c>
      <c r="AI7" s="463" t="str">
        <f t="shared" ref="AI7:AP7" si="19">IF(OR(AI6="",AI$1=""),"",EOMONTH(AI6,11))</f>
        <v/>
      </c>
      <c r="AJ7" s="463" t="str">
        <f t="shared" si="19"/>
        <v/>
      </c>
      <c r="AK7" s="463" t="str">
        <f t="shared" si="19"/>
        <v/>
      </c>
      <c r="AL7" s="463" t="str">
        <f t="shared" si="19"/>
        <v/>
      </c>
      <c r="AM7" s="463" t="str">
        <f t="shared" si="19"/>
        <v/>
      </c>
      <c r="AN7" s="463" t="str">
        <f t="shared" si="19"/>
        <v/>
      </c>
      <c r="AO7" s="463" t="str">
        <f t="shared" si="19"/>
        <v/>
      </c>
      <c r="AP7" s="463" t="str">
        <f t="shared" si="19"/>
        <v/>
      </c>
      <c r="AQ7" s="182"/>
      <c r="AR7" s="1"/>
    </row>
    <row r="8" spans="1:44" s="4" customFormat="1">
      <c r="A8" s="3"/>
      <c r="B8" s="3"/>
      <c r="C8" s="3"/>
      <c r="D8" s="3"/>
      <c r="E8" s="5" t="s">
        <v>6</v>
      </c>
      <c r="F8" s="3" t="s">
        <v>0</v>
      </c>
      <c r="G8" s="3"/>
      <c r="H8" s="3"/>
      <c r="I8" s="3"/>
      <c r="J8" s="5" t="s">
        <v>6</v>
      </c>
      <c r="K8" s="460" t="s">
        <v>2</v>
      </c>
      <c r="L8" s="3"/>
      <c r="M8" s="5" t="s">
        <v>6</v>
      </c>
      <c r="N8" s="3" t="s">
        <v>3</v>
      </c>
      <c r="O8" s="24"/>
      <c r="P8" s="3"/>
      <c r="Q8" s="25"/>
      <c r="R8" s="3"/>
      <c r="S8" s="5"/>
      <c r="T8" s="3" t="str">
        <f>$F$8</f>
        <v>показатель</v>
      </c>
      <c r="U8" s="3"/>
      <c r="V8" s="460" t="str">
        <f>$K$8</f>
        <v>ед.изм.</v>
      </c>
      <c r="W8" s="3"/>
      <c r="X8" s="5" t="s">
        <v>6</v>
      </c>
      <c r="Y8" s="190" t="s">
        <v>4</v>
      </c>
      <c r="Z8" s="3"/>
      <c r="AA8" s="194" t="s">
        <v>5</v>
      </c>
      <c r="AB8" s="186" t="str">
        <f>IF(AB$1="","",AB$1&amp;" год")</f>
        <v/>
      </c>
      <c r="AC8" s="186" t="str">
        <f t="shared" ref="AC8:AP8" si="20">IF(AC$1="","",AC$1&amp;" год")</f>
        <v/>
      </c>
      <c r="AD8" s="186" t="str">
        <f t="shared" si="20"/>
        <v/>
      </c>
      <c r="AE8" s="186" t="str">
        <f t="shared" si="20"/>
        <v/>
      </c>
      <c r="AF8" s="186" t="str">
        <f t="shared" si="20"/>
        <v/>
      </c>
      <c r="AG8" s="186" t="str">
        <f t="shared" si="20"/>
        <v/>
      </c>
      <c r="AH8" s="186" t="str">
        <f t="shared" si="20"/>
        <v/>
      </c>
      <c r="AI8" s="186" t="str">
        <f t="shared" si="20"/>
        <v/>
      </c>
      <c r="AJ8" s="186" t="str">
        <f t="shared" si="20"/>
        <v/>
      </c>
      <c r="AK8" s="186" t="str">
        <f t="shared" si="20"/>
        <v/>
      </c>
      <c r="AL8" s="186" t="str">
        <f t="shared" si="20"/>
        <v/>
      </c>
      <c r="AM8" s="186" t="str">
        <f t="shared" si="20"/>
        <v/>
      </c>
      <c r="AN8" s="186" t="str">
        <f t="shared" si="20"/>
        <v/>
      </c>
      <c r="AO8" s="186" t="str">
        <f t="shared" si="20"/>
        <v/>
      </c>
      <c r="AP8" s="186" t="str">
        <f t="shared" si="20"/>
        <v/>
      </c>
      <c r="AQ8" s="183"/>
      <c r="AR8" s="3"/>
    </row>
    <row r="9" spans="1:44" ht="4.2" customHeight="1">
      <c r="A9" s="1"/>
      <c r="B9" s="1"/>
      <c r="C9" s="1"/>
      <c r="D9" s="15"/>
      <c r="E9" s="15"/>
      <c r="F9" s="14"/>
      <c r="G9" s="14"/>
      <c r="H9" s="14"/>
      <c r="I9" s="14"/>
      <c r="J9" s="15"/>
      <c r="K9" s="461"/>
      <c r="L9" s="14"/>
      <c r="M9" s="15"/>
      <c r="N9" s="14"/>
      <c r="O9" s="25"/>
      <c r="P9" s="3"/>
      <c r="Q9" s="25"/>
      <c r="R9" s="1"/>
      <c r="S9" s="15"/>
      <c r="T9" s="14"/>
      <c r="U9" s="14"/>
      <c r="V9" s="461"/>
      <c r="W9" s="14"/>
      <c r="X9" s="15"/>
      <c r="Y9" s="191"/>
      <c r="Z9" s="14"/>
      <c r="AA9" s="184"/>
      <c r="AB9" s="187"/>
      <c r="AC9" s="187"/>
      <c r="AD9" s="187"/>
      <c r="AE9" s="187"/>
      <c r="AF9" s="187"/>
      <c r="AG9" s="187"/>
      <c r="AH9" s="187"/>
      <c r="AI9" s="187"/>
      <c r="AJ9" s="187"/>
      <c r="AK9" s="187"/>
      <c r="AL9" s="187"/>
      <c r="AM9" s="187"/>
      <c r="AN9" s="187"/>
      <c r="AO9" s="187"/>
      <c r="AP9" s="187"/>
      <c r="AQ9" s="187"/>
      <c r="AR9" s="1"/>
    </row>
    <row r="10" spans="1:44" ht="7.2" customHeight="1">
      <c r="A10" s="1"/>
      <c r="B10" s="1"/>
      <c r="C10" s="1"/>
      <c r="D10" s="1"/>
      <c r="E10" s="5"/>
      <c r="F10" s="1"/>
      <c r="G10" s="1"/>
      <c r="H10" s="1"/>
      <c r="I10" s="1"/>
      <c r="J10" s="5"/>
      <c r="K10" s="459"/>
      <c r="L10" s="1"/>
      <c r="M10" s="5"/>
      <c r="N10" s="1"/>
      <c r="O10" s="24"/>
      <c r="P10" s="1"/>
      <c r="Q10" s="25"/>
      <c r="R10" s="1"/>
      <c r="S10" s="1"/>
      <c r="T10" s="1"/>
      <c r="U10" s="1"/>
      <c r="V10" s="459"/>
      <c r="W10" s="1"/>
      <c r="X10" s="5"/>
      <c r="Y10" s="190"/>
      <c r="Z10" s="1"/>
      <c r="AA10" s="181"/>
      <c r="AB10" s="185"/>
      <c r="AC10" s="185"/>
      <c r="AD10" s="185"/>
      <c r="AE10" s="185"/>
      <c r="AF10" s="185"/>
      <c r="AG10" s="185"/>
      <c r="AH10" s="185"/>
      <c r="AI10" s="185"/>
      <c r="AJ10" s="185"/>
      <c r="AK10" s="185"/>
      <c r="AL10" s="185"/>
      <c r="AM10" s="185"/>
      <c r="AN10" s="185"/>
      <c r="AO10" s="185"/>
      <c r="AP10" s="185"/>
      <c r="AQ10" s="182"/>
      <c r="AR10" s="1"/>
    </row>
    <row r="11" spans="1:44" s="4" customFormat="1">
      <c r="A11" s="3"/>
      <c r="B11" s="3"/>
      <c r="C11" s="3"/>
      <c r="D11" s="3"/>
      <c r="E11" s="5" t="s">
        <v>6</v>
      </c>
      <c r="F11" s="3" t="s">
        <v>52</v>
      </c>
      <c r="G11" s="3"/>
      <c r="H11" s="3"/>
      <c r="I11" s="3"/>
      <c r="J11" s="5"/>
      <c r="K11" s="460" t="s">
        <v>24</v>
      </c>
      <c r="L11" s="3"/>
      <c r="M11" s="5" t="s">
        <v>6</v>
      </c>
      <c r="N11" s="177"/>
      <c r="O11" s="24" t="s">
        <v>7</v>
      </c>
      <c r="P11" s="3"/>
      <c r="Q11" s="25"/>
      <c r="R11" s="3"/>
      <c r="S11" s="3"/>
      <c r="T11" s="3" t="str">
        <f>УсловияРасчеты!$H$1235</f>
        <v>Финпоток проекта (по осн. деят-ти)</v>
      </c>
      <c r="U11" s="3"/>
      <c r="V11" s="460" t="s">
        <v>26</v>
      </c>
      <c r="W11" s="3"/>
      <c r="X11" s="5"/>
      <c r="Y11" s="464">
        <f>SUM($AA11:$AQ11)</f>
        <v>0</v>
      </c>
      <c r="Z11" s="12"/>
      <c r="AA11" s="465"/>
      <c r="AB11" s="466">
        <f>IF(AB$1="",0,SUMIFS(УсловияРасчеты!$1235:$1235,УсловияРасчеты!$8:$8,"&gt;="&amp;AB$6,УсловияРасчеты!$8:$8,"&lt;="&amp;AB$7))</f>
        <v>0</v>
      </c>
      <c r="AC11" s="466">
        <f>IF(AC$1="",0,SUMIFS(УсловияРасчеты!$1235:$1235,УсловияРасчеты!$8:$8,"&gt;="&amp;AC$6,УсловияРасчеты!$8:$8,"&lt;="&amp;AC$7))</f>
        <v>0</v>
      </c>
      <c r="AD11" s="466">
        <f>IF(AD$1="",0,SUMIFS(УсловияРасчеты!$1235:$1235,УсловияРасчеты!$8:$8,"&gt;="&amp;AD$6,УсловияРасчеты!$8:$8,"&lt;="&amp;AD$7))</f>
        <v>0</v>
      </c>
      <c r="AE11" s="466">
        <f>IF(AE$1="",0,SUMIFS(УсловияРасчеты!$1235:$1235,УсловияРасчеты!$8:$8,"&gt;="&amp;AE$6,УсловияРасчеты!$8:$8,"&lt;="&amp;AE$7))</f>
        <v>0</v>
      </c>
      <c r="AF11" s="466">
        <f>IF(AF$1="",0,SUMIFS(УсловияРасчеты!$1235:$1235,УсловияРасчеты!$8:$8,"&gt;="&amp;AF$6,УсловияРасчеты!$8:$8,"&lt;="&amp;AF$7))</f>
        <v>0</v>
      </c>
      <c r="AG11" s="466">
        <f>IF(AG$1="",0,SUMIFS(УсловияРасчеты!$1235:$1235,УсловияРасчеты!$8:$8,"&gt;="&amp;AG$6,УсловияРасчеты!$8:$8,"&lt;="&amp;AG$7))</f>
        <v>0</v>
      </c>
      <c r="AH11" s="466">
        <f>IF(AH$1="",0,SUMIFS(УсловияРасчеты!$1235:$1235,УсловияРасчеты!$8:$8,"&gt;="&amp;AH$6,УсловияРасчеты!$8:$8,"&lt;="&amp;AH$7))</f>
        <v>0</v>
      </c>
      <c r="AI11" s="466">
        <f>IF(AI$1="",0,SUMIFS(УсловияРасчеты!$1235:$1235,УсловияРасчеты!$8:$8,"&gt;="&amp;AI$6,УсловияРасчеты!$8:$8,"&lt;="&amp;AI$7))</f>
        <v>0</v>
      </c>
      <c r="AJ11" s="466">
        <f>IF(AJ$1="",0,SUMIFS(УсловияРасчеты!$1235:$1235,УсловияРасчеты!$8:$8,"&gt;="&amp;AJ$6,УсловияРасчеты!$8:$8,"&lt;="&amp;AJ$7))</f>
        <v>0</v>
      </c>
      <c r="AK11" s="466">
        <f>IF(AK$1="",0,SUMIFS(УсловияРасчеты!$1235:$1235,УсловияРасчеты!$8:$8,"&gt;="&amp;AK$6,УсловияРасчеты!$8:$8,"&lt;="&amp;AK$7))</f>
        <v>0</v>
      </c>
      <c r="AL11" s="466">
        <f>IF(AL$1="",0,SUMIFS(УсловияРасчеты!$1235:$1235,УсловияРасчеты!$8:$8,"&gt;="&amp;AL$6,УсловияРасчеты!$8:$8,"&lt;="&amp;AL$7))</f>
        <v>0</v>
      </c>
      <c r="AM11" s="466">
        <f>IF(AM$1="",0,SUMIFS(УсловияРасчеты!$1235:$1235,УсловияРасчеты!$8:$8,"&gt;="&amp;AM$6,УсловияРасчеты!$8:$8,"&lt;="&amp;AM$7))</f>
        <v>0</v>
      </c>
      <c r="AN11" s="466">
        <f>IF(AN$1="",0,SUMIFS(УсловияРасчеты!$1235:$1235,УсловияРасчеты!$8:$8,"&gt;="&amp;AN$6,УсловияРасчеты!$8:$8,"&lt;="&amp;AN$7))</f>
        <v>0</v>
      </c>
      <c r="AO11" s="466">
        <f>IF(AO$1="",0,SUMIFS(УсловияРасчеты!$1235:$1235,УсловияРасчеты!$8:$8,"&gt;="&amp;AO$6,УсловияРасчеты!$8:$8,"&lt;="&amp;AO$7))</f>
        <v>0</v>
      </c>
      <c r="AP11" s="466">
        <f>IF(AP$1="",0,SUMIFS(УсловияРасчеты!$1235:$1235,УсловияРасчеты!$8:$8,"&gt;="&amp;AP$6,УсловияРасчеты!$8:$8,"&lt;="&amp;AP$7))</f>
        <v>0</v>
      </c>
      <c r="AQ11" s="183"/>
      <c r="AR11" s="3"/>
    </row>
    <row r="12" spans="1:44" ht="4.2" customHeight="1">
      <c r="A12" s="1"/>
      <c r="B12" s="1"/>
      <c r="C12" s="1"/>
      <c r="D12" s="1"/>
      <c r="E12" s="5"/>
      <c r="F12" s="1"/>
      <c r="G12" s="1"/>
      <c r="H12" s="1"/>
      <c r="I12" s="1"/>
      <c r="J12" s="5"/>
      <c r="K12" s="459"/>
      <c r="L12" s="1"/>
      <c r="M12" s="5"/>
      <c r="N12" s="1"/>
      <c r="O12" s="24"/>
      <c r="P12" s="1"/>
      <c r="Q12" s="25"/>
      <c r="R12" s="1"/>
      <c r="S12" s="1"/>
      <c r="T12" s="1"/>
      <c r="U12" s="1"/>
      <c r="V12" s="459"/>
      <c r="W12" s="1"/>
      <c r="X12" s="5"/>
      <c r="Y12" s="464"/>
      <c r="Z12" s="10"/>
      <c r="AA12" s="467"/>
      <c r="AB12" s="468"/>
      <c r="AC12" s="468"/>
      <c r="AD12" s="468"/>
      <c r="AE12" s="468"/>
      <c r="AF12" s="468"/>
      <c r="AG12" s="468"/>
      <c r="AH12" s="468"/>
      <c r="AI12" s="468"/>
      <c r="AJ12" s="468"/>
      <c r="AK12" s="468"/>
      <c r="AL12" s="468"/>
      <c r="AM12" s="468"/>
      <c r="AN12" s="468"/>
      <c r="AO12" s="468"/>
      <c r="AP12" s="468"/>
      <c r="AQ12" s="182"/>
      <c r="AR12" s="1"/>
    </row>
    <row r="13" spans="1:44" ht="12.6" thickBot="1">
      <c r="A13" s="1"/>
      <c r="B13" s="1"/>
      <c r="C13" s="1"/>
      <c r="D13" s="1"/>
      <c r="E13" s="5" t="s">
        <v>6</v>
      </c>
      <c r="F13" s="3" t="s">
        <v>400</v>
      </c>
      <c r="G13" s="3"/>
      <c r="H13" s="3"/>
      <c r="I13" s="3"/>
      <c r="J13" s="5"/>
      <c r="K13" s="459" t="s">
        <v>35</v>
      </c>
      <c r="L13" s="3"/>
      <c r="M13" s="5" t="s">
        <v>6</v>
      </c>
      <c r="N13" s="11"/>
      <c r="O13" s="24"/>
      <c r="P13" s="1"/>
      <c r="Q13" s="25"/>
      <c r="R13" s="5" t="s">
        <v>6</v>
      </c>
      <c r="S13" s="1"/>
      <c r="T13" s="556" t="s">
        <v>263</v>
      </c>
      <c r="U13" s="1"/>
      <c r="V13" s="459" t="s">
        <v>14</v>
      </c>
      <c r="W13" s="1"/>
      <c r="X13" s="5"/>
      <c r="Y13" s="557">
        <f>IFERROR(IRR(AA11:AQ11),0)</f>
        <v>0</v>
      </c>
      <c r="Z13" s="10"/>
      <c r="AA13" s="467"/>
      <c r="AB13" s="468"/>
      <c r="AC13" s="468"/>
      <c r="AD13" s="468"/>
      <c r="AE13" s="468"/>
      <c r="AF13" s="468"/>
      <c r="AG13" s="468"/>
      <c r="AH13" s="468"/>
      <c r="AI13" s="468"/>
      <c r="AJ13" s="468"/>
      <c r="AK13" s="468"/>
      <c r="AL13" s="468"/>
      <c r="AM13" s="468"/>
      <c r="AN13" s="468"/>
      <c r="AO13" s="468"/>
      <c r="AP13" s="468"/>
      <c r="AQ13" s="182"/>
      <c r="AR13" s="1"/>
    </row>
    <row r="14" spans="1:44" ht="4.2" customHeight="1">
      <c r="A14" s="1"/>
      <c r="B14" s="1"/>
      <c r="C14" s="1"/>
      <c r="D14" s="1"/>
      <c r="E14" s="5"/>
      <c r="F14" s="24"/>
      <c r="G14" s="24"/>
      <c r="H14" s="24"/>
      <c r="I14" s="24"/>
      <c r="J14" s="5"/>
      <c r="K14" s="459"/>
      <c r="L14" s="24"/>
      <c r="M14" s="24"/>
      <c r="N14" s="24"/>
      <c r="O14" s="24"/>
      <c r="P14" s="1"/>
      <c r="Q14" s="25"/>
      <c r="R14" s="1"/>
      <c r="S14" s="1"/>
      <c r="T14" s="1"/>
      <c r="U14" s="1"/>
      <c r="V14" s="459"/>
      <c r="W14" s="1"/>
      <c r="X14" s="5"/>
      <c r="Y14" s="464"/>
      <c r="Z14" s="10"/>
      <c r="AA14" s="467"/>
      <c r="AB14" s="468"/>
      <c r="AC14" s="468"/>
      <c r="AD14" s="468"/>
      <c r="AE14" s="468"/>
      <c r="AF14" s="468"/>
      <c r="AG14" s="468"/>
      <c r="AH14" s="468"/>
      <c r="AI14" s="468"/>
      <c r="AJ14" s="468"/>
      <c r="AK14" s="468"/>
      <c r="AL14" s="468"/>
      <c r="AM14" s="468"/>
      <c r="AN14" s="468"/>
      <c r="AO14" s="468"/>
      <c r="AP14" s="468"/>
      <c r="AQ14" s="182"/>
      <c r="AR14" s="1"/>
    </row>
    <row r="15" spans="1:44">
      <c r="A15" s="1"/>
      <c r="B15" s="1"/>
      <c r="C15" s="1"/>
      <c r="D15" s="1"/>
      <c r="E15" s="5" t="s">
        <v>6</v>
      </c>
      <c r="F15" s="3" t="s">
        <v>354</v>
      </c>
      <c r="G15" s="3"/>
      <c r="H15" s="3"/>
      <c r="I15" s="3"/>
      <c r="J15" s="5"/>
      <c r="K15" s="459" t="s">
        <v>72</v>
      </c>
      <c r="L15" s="3"/>
      <c r="M15" s="5"/>
      <c r="N15" s="11">
        <f>капитал!$W$38</f>
        <v>0</v>
      </c>
      <c r="O15" s="24"/>
      <c r="P15" s="1"/>
      <c r="Q15" s="25"/>
      <c r="R15" s="5" t="s">
        <v>6</v>
      </c>
      <c r="T15" s="3" t="s">
        <v>376</v>
      </c>
      <c r="U15" s="3"/>
      <c r="V15" s="460" t="s">
        <v>26</v>
      </c>
      <c r="W15" s="3"/>
      <c r="X15" s="5"/>
      <c r="Y15" s="464">
        <f>SUM($AA15:$AQ15)</f>
        <v>0</v>
      </c>
      <c r="Z15" s="12"/>
      <c r="AA15" s="465"/>
      <c r="AB15" s="466">
        <f>IF(AB$1="",0,SUMIFS(УсловияРасчеты!$408:$408,УсловияРасчеты!$8:$8,"&gt;="&amp;AB$6,УсловияРасчеты!$8:$8,"&lt;="&amp;AB$7))</f>
        <v>0</v>
      </c>
      <c r="AC15" s="466">
        <f>IF(AC$1="",0,SUMIFS(УсловияРасчеты!$408:$408,УсловияРасчеты!$8:$8,"&gt;="&amp;AC$6,УсловияРасчеты!$8:$8,"&lt;="&amp;AC$7))</f>
        <v>0</v>
      </c>
      <c r="AD15" s="466">
        <f>IF(AD$1="",0,SUMIFS(УсловияРасчеты!$408:$408,УсловияРасчеты!$8:$8,"&gt;="&amp;AD$6,УсловияРасчеты!$8:$8,"&lt;="&amp;AD$7))</f>
        <v>0</v>
      </c>
      <c r="AE15" s="466">
        <f>IF(AE$1="",0,SUMIFS(УсловияРасчеты!$408:$408,УсловияРасчеты!$8:$8,"&gt;="&amp;AE$6,УсловияРасчеты!$8:$8,"&lt;="&amp;AE$7))</f>
        <v>0</v>
      </c>
      <c r="AF15" s="466">
        <f>IF(AF$1="",0,SUMIFS(УсловияРасчеты!$408:$408,УсловияРасчеты!$8:$8,"&gt;="&amp;AF$6,УсловияРасчеты!$8:$8,"&lt;="&amp;AF$7))</f>
        <v>0</v>
      </c>
      <c r="AG15" s="466">
        <f>IF(AG$1="",0,SUMIFS(УсловияРасчеты!$408:$408,УсловияРасчеты!$8:$8,"&gt;="&amp;AG$6,УсловияРасчеты!$8:$8,"&lt;="&amp;AG$7))</f>
        <v>0</v>
      </c>
      <c r="AH15" s="466">
        <f>IF(AH$1="",0,SUMIFS(УсловияРасчеты!$408:$408,УсловияРасчеты!$8:$8,"&gt;="&amp;AH$6,УсловияРасчеты!$8:$8,"&lt;="&amp;AH$7))</f>
        <v>0</v>
      </c>
      <c r="AI15" s="466">
        <f>IF(AI$1="",0,SUMIFS(УсловияРасчеты!$408:$408,УсловияРасчеты!$8:$8,"&gt;="&amp;AI$6,УсловияРасчеты!$8:$8,"&lt;="&amp;AI$7))</f>
        <v>0</v>
      </c>
      <c r="AJ15" s="466">
        <f>IF(AJ$1="",0,SUMIFS(УсловияРасчеты!$408:$408,УсловияРасчеты!$8:$8,"&gt;="&amp;AJ$6,УсловияРасчеты!$8:$8,"&lt;="&amp;AJ$7))</f>
        <v>0</v>
      </c>
      <c r="AK15" s="466">
        <f>IF(AK$1="",0,SUMIFS(УсловияРасчеты!$408:$408,УсловияРасчеты!$8:$8,"&gt;="&amp;AK$6,УсловияРасчеты!$8:$8,"&lt;="&amp;AK$7))</f>
        <v>0</v>
      </c>
      <c r="AL15" s="466">
        <f>IF(AL$1="",0,SUMIFS(УсловияРасчеты!$408:$408,УсловияРасчеты!$8:$8,"&gt;="&amp;AL$6,УсловияРасчеты!$8:$8,"&lt;="&amp;AL$7))</f>
        <v>0</v>
      </c>
      <c r="AM15" s="466">
        <f>IF(AM$1="",0,SUMIFS(УсловияРасчеты!$408:$408,УсловияРасчеты!$8:$8,"&gt;="&amp;AM$6,УсловияРасчеты!$8:$8,"&lt;="&amp;AM$7))</f>
        <v>0</v>
      </c>
      <c r="AN15" s="466">
        <f>IF(AN$1="",0,SUMIFS(УсловияРасчеты!$408:$408,УсловияРасчеты!$8:$8,"&gt;="&amp;AN$6,УсловияРасчеты!$8:$8,"&lt;="&amp;AN$7))</f>
        <v>0</v>
      </c>
      <c r="AO15" s="466">
        <f>IF(AO$1="",0,SUMIFS(УсловияРасчеты!$408:$408,УсловияРасчеты!$8:$8,"&gt;="&amp;AO$6,УсловияРасчеты!$8:$8,"&lt;="&amp;AO$7))</f>
        <v>0</v>
      </c>
      <c r="AP15" s="466">
        <f>IF(AP$1="",0,SUMIFS(УсловияРасчеты!$408:$408,УсловияРасчеты!$8:$8,"&gt;="&amp;AP$6,УсловияРасчеты!$8:$8,"&lt;="&amp;AP$7))</f>
        <v>0</v>
      </c>
    </row>
    <row r="16" spans="1:44" ht="4.2" customHeight="1">
      <c r="A16" s="1"/>
      <c r="B16" s="1"/>
      <c r="C16" s="1"/>
      <c r="D16" s="1"/>
      <c r="E16" s="5"/>
      <c r="F16" s="1"/>
      <c r="G16" s="1"/>
      <c r="H16" s="1"/>
      <c r="I16" s="1"/>
      <c r="J16" s="5"/>
      <c r="K16" s="459"/>
      <c r="L16" s="1"/>
      <c r="M16" s="5"/>
      <c r="N16" s="1"/>
      <c r="O16" s="24"/>
      <c r="P16" s="1"/>
      <c r="Q16" s="25"/>
      <c r="R16" s="1"/>
      <c r="S16" s="1"/>
      <c r="T16" s="1"/>
      <c r="U16" s="1"/>
      <c r="V16" s="459"/>
      <c r="W16" s="1"/>
      <c r="X16" s="5"/>
      <c r="Y16" s="464"/>
      <c r="Z16" s="10"/>
      <c r="AA16" s="467"/>
      <c r="AB16" s="468"/>
      <c r="AC16" s="468"/>
      <c r="AD16" s="468"/>
      <c r="AE16" s="468"/>
      <c r="AF16" s="468"/>
      <c r="AG16" s="468"/>
      <c r="AH16" s="468"/>
      <c r="AI16" s="468"/>
      <c r="AJ16" s="468"/>
      <c r="AK16" s="468"/>
      <c r="AL16" s="468"/>
      <c r="AM16" s="468"/>
      <c r="AN16" s="468"/>
      <c r="AO16" s="468"/>
      <c r="AP16" s="468"/>
      <c r="AQ16" s="182"/>
      <c r="AR16" s="1"/>
    </row>
    <row r="17" spans="1:44">
      <c r="A17" s="1"/>
      <c r="B17" s="1"/>
      <c r="C17" s="1"/>
      <c r="D17" s="1"/>
      <c r="E17" s="5" t="s">
        <v>6</v>
      </c>
      <c r="F17" s="3" t="s">
        <v>442</v>
      </c>
      <c r="G17" s="3"/>
      <c r="H17" s="3"/>
      <c r="I17" s="3"/>
      <c r="J17" s="5"/>
      <c r="K17" s="460" t="s">
        <v>14</v>
      </c>
      <c r="L17" s="3"/>
      <c r="M17" s="5" t="s">
        <v>6</v>
      </c>
      <c r="N17" s="164"/>
      <c r="O17" s="24"/>
      <c r="P17" s="1"/>
      <c r="Q17" s="25"/>
      <c r="R17" s="5" t="s">
        <v>6</v>
      </c>
      <c r="S17" s="1"/>
      <c r="T17" s="3" t="s">
        <v>443</v>
      </c>
      <c r="U17" s="1"/>
      <c r="V17" s="460" t="s">
        <v>26</v>
      </c>
      <c r="W17" s="1"/>
      <c r="X17" s="5"/>
      <c r="Y17" s="464">
        <f>MAX($AA17:$AQ17)</f>
        <v>0</v>
      </c>
      <c r="Z17" s="10"/>
      <c r="AA17" s="467"/>
      <c r="AB17" s="466">
        <f>IF(AB$1="",0,SUMIFS(УсловияРасчеты!$457:$457,УсловияРасчеты!$8:$8,"&gt;="&amp;AB$6,УсловияРасчеты!$8:$8,"&lt;="&amp;AB$7)/12)</f>
        <v>0</v>
      </c>
      <c r="AC17" s="466">
        <f>IF(AC$1="",0,SUMIFS(УсловияРасчеты!$457:$457,УсловияРасчеты!$8:$8,"&gt;="&amp;AC$6,УсловияРасчеты!$8:$8,"&lt;="&amp;AC$7)/12)</f>
        <v>0</v>
      </c>
      <c r="AD17" s="466">
        <f>IF(AD$1="",0,SUMIFS(УсловияРасчеты!$457:$457,УсловияРасчеты!$8:$8,"&gt;="&amp;AD$6,УсловияРасчеты!$8:$8,"&lt;="&amp;AD$7)/12)</f>
        <v>0</v>
      </c>
      <c r="AE17" s="466">
        <f>IF(AE$1="",0,SUMIFS(УсловияРасчеты!$457:$457,УсловияРасчеты!$8:$8,"&gt;="&amp;AE$6,УсловияРасчеты!$8:$8,"&lt;="&amp;AE$7)/12)</f>
        <v>0</v>
      </c>
      <c r="AF17" s="466">
        <f>IF(AF$1="",0,SUMIFS(УсловияРасчеты!$457:$457,УсловияРасчеты!$8:$8,"&gt;="&amp;AF$6,УсловияРасчеты!$8:$8,"&lt;="&amp;AF$7)/12)</f>
        <v>0</v>
      </c>
      <c r="AG17" s="466">
        <f>IF(AG$1="",0,SUMIFS(УсловияРасчеты!$457:$457,УсловияРасчеты!$8:$8,"&gt;="&amp;AG$6,УсловияРасчеты!$8:$8,"&lt;="&amp;AG$7)/12)</f>
        <v>0</v>
      </c>
      <c r="AH17" s="466">
        <f>IF(AH$1="",0,SUMIFS(УсловияРасчеты!$457:$457,УсловияРасчеты!$8:$8,"&gt;="&amp;AH$6,УсловияРасчеты!$8:$8,"&lt;="&amp;AH$7)/12)</f>
        <v>0</v>
      </c>
      <c r="AI17" s="466">
        <f>IF(AI$1="",0,SUMIFS(УсловияРасчеты!$457:$457,УсловияРасчеты!$8:$8,"&gt;="&amp;AI$6,УсловияРасчеты!$8:$8,"&lt;="&amp;AI$7)/12)</f>
        <v>0</v>
      </c>
      <c r="AJ17" s="466">
        <f>IF(AJ$1="",0,SUMIFS(УсловияРасчеты!$457:$457,УсловияРасчеты!$8:$8,"&gt;="&amp;AJ$6,УсловияРасчеты!$8:$8,"&lt;="&amp;AJ$7)/12)</f>
        <v>0</v>
      </c>
      <c r="AK17" s="466">
        <f>IF(AK$1="",0,SUMIFS(УсловияРасчеты!$457:$457,УсловияРасчеты!$8:$8,"&gt;="&amp;AK$6,УсловияРасчеты!$8:$8,"&lt;="&amp;AK$7)/12)</f>
        <v>0</v>
      </c>
      <c r="AL17" s="466">
        <f>IF(AL$1="",0,SUMIFS(УсловияРасчеты!$457:$457,УсловияРасчеты!$8:$8,"&gt;="&amp;AL$6,УсловияРасчеты!$8:$8,"&lt;="&amp;AL$7)/12)</f>
        <v>0</v>
      </c>
      <c r="AM17" s="466">
        <f>IF(AM$1="",0,SUMIFS(УсловияРасчеты!$457:$457,УсловияРасчеты!$8:$8,"&gt;="&amp;AM$6,УсловияРасчеты!$8:$8,"&lt;="&amp;AM$7)/12)</f>
        <v>0</v>
      </c>
      <c r="AN17" s="466">
        <f>IF(AN$1="",0,SUMIFS(УсловияРасчеты!$457:$457,УсловияРасчеты!$8:$8,"&gt;="&amp;AN$6,УсловияРасчеты!$8:$8,"&lt;="&amp;AN$7)/12)</f>
        <v>0</v>
      </c>
      <c r="AO17" s="466">
        <f>IF(AO$1="",0,SUMIFS(УсловияРасчеты!$457:$457,УсловияРасчеты!$8:$8,"&gt;="&amp;AO$6,УсловияРасчеты!$8:$8,"&lt;="&amp;AO$7)/12)</f>
        <v>0</v>
      </c>
      <c r="AP17" s="466">
        <f>IF(AP$1="",0,SUMIFS(УсловияРасчеты!$457:$457,УсловияРасчеты!$8:$8,"&gt;="&amp;AP$6,УсловияРасчеты!$8:$8,"&lt;="&amp;AP$7)/12)</f>
        <v>0</v>
      </c>
      <c r="AQ17" s="182"/>
      <c r="AR17" s="1"/>
    </row>
    <row r="18" spans="1:44" ht="4.2" customHeight="1">
      <c r="A18" s="1"/>
      <c r="B18" s="1"/>
      <c r="C18" s="1"/>
      <c r="D18" s="1"/>
      <c r="E18" s="5"/>
      <c r="F18" s="1"/>
      <c r="G18" s="1"/>
      <c r="H18" s="1"/>
      <c r="I18" s="1"/>
      <c r="J18" s="5"/>
      <c r="K18" s="459"/>
      <c r="L18" s="1"/>
      <c r="M18" s="5"/>
      <c r="N18" s="1"/>
      <c r="O18" s="24"/>
      <c r="P18" s="1"/>
      <c r="Q18" s="25"/>
      <c r="R18" s="1"/>
      <c r="S18" s="1"/>
      <c r="T18" s="1"/>
      <c r="U18" s="1"/>
      <c r="V18" s="459"/>
      <c r="W18" s="1"/>
      <c r="X18" s="5"/>
      <c r="Y18" s="464"/>
      <c r="Z18" s="10"/>
      <c r="AA18" s="467"/>
      <c r="AB18" s="468"/>
      <c r="AC18" s="468"/>
      <c r="AD18" s="468"/>
      <c r="AE18" s="468"/>
      <c r="AF18" s="468"/>
      <c r="AG18" s="468"/>
      <c r="AH18" s="468"/>
      <c r="AI18" s="468"/>
      <c r="AJ18" s="468"/>
      <c r="AK18" s="468"/>
      <c r="AL18" s="468"/>
      <c r="AM18" s="468"/>
      <c r="AN18" s="468"/>
      <c r="AO18" s="468"/>
      <c r="AP18" s="468"/>
      <c r="AQ18" s="182"/>
      <c r="AR18" s="1"/>
    </row>
    <row r="19" spans="1:44">
      <c r="A19" s="1"/>
      <c r="B19" s="1"/>
      <c r="C19" s="1"/>
      <c r="D19" s="1"/>
      <c r="E19" s="5"/>
      <c r="F19" s="3" t="str">
        <f>справочники!$N$6</f>
        <v>режим налогообложения</v>
      </c>
      <c r="G19" s="3"/>
      <c r="H19" s="3"/>
      <c r="I19" s="3"/>
      <c r="J19" s="5"/>
      <c r="K19" s="459" t="s">
        <v>327</v>
      </c>
      <c r="L19" s="3"/>
      <c r="M19" s="5" t="s">
        <v>6</v>
      </c>
      <c r="N19" s="171"/>
      <c r="O19" s="24" t="s">
        <v>7</v>
      </c>
      <c r="P19" s="1"/>
      <c r="Q19" s="25"/>
      <c r="R19" s="1"/>
      <c r="S19" s="1"/>
      <c r="T19" s="1" t="str">
        <f>УсловияРасчеты!$H$1193</f>
        <v>Оплата капитальных затрат</v>
      </c>
      <c r="U19" s="1"/>
      <c r="V19" s="459"/>
      <c r="W19" s="1"/>
      <c r="X19" s="5"/>
      <c r="Y19" s="464">
        <f>SUM($AA19:$AQ19)</f>
        <v>0</v>
      </c>
      <c r="Z19" s="12"/>
      <c r="AA19" s="465"/>
      <c r="AB19" s="466">
        <f>IF(AB$1="",0,SUMIFS(УсловияРасчеты!$1193:$1193,УсловияРасчеты!$8:$8,"&gt;="&amp;AB$6,УсловияРасчеты!$8:$8,"&lt;="&amp;AB$7))</f>
        <v>0</v>
      </c>
      <c r="AC19" s="466">
        <f>IF(AC$1="",0,SUMIFS(УсловияРасчеты!$1193:$1193,УсловияРасчеты!$8:$8,"&gt;="&amp;AC$6,УсловияРасчеты!$8:$8,"&lt;="&amp;AC$7))</f>
        <v>0</v>
      </c>
      <c r="AD19" s="466">
        <f>IF(AD$1="",0,SUMIFS(УсловияРасчеты!$1193:$1193,УсловияРасчеты!$8:$8,"&gt;="&amp;AD$6,УсловияРасчеты!$8:$8,"&lt;="&amp;AD$7))</f>
        <v>0</v>
      </c>
      <c r="AE19" s="466">
        <f>IF(AE$1="",0,SUMIFS(УсловияРасчеты!$1193:$1193,УсловияРасчеты!$8:$8,"&gt;="&amp;AE$6,УсловияРасчеты!$8:$8,"&lt;="&amp;AE$7))</f>
        <v>0</v>
      </c>
      <c r="AF19" s="466">
        <f>IF(AF$1="",0,SUMIFS(УсловияРасчеты!$1193:$1193,УсловияРасчеты!$8:$8,"&gt;="&amp;AF$6,УсловияРасчеты!$8:$8,"&lt;="&amp;AF$7))</f>
        <v>0</v>
      </c>
      <c r="AG19" s="466">
        <f>IF(AG$1="",0,SUMIFS(УсловияРасчеты!$1193:$1193,УсловияРасчеты!$8:$8,"&gt;="&amp;AG$6,УсловияРасчеты!$8:$8,"&lt;="&amp;AG$7))</f>
        <v>0</v>
      </c>
      <c r="AH19" s="466">
        <f>IF(AH$1="",0,SUMIFS(УсловияРасчеты!$1193:$1193,УсловияРасчеты!$8:$8,"&gt;="&amp;AH$6,УсловияРасчеты!$8:$8,"&lt;="&amp;AH$7))</f>
        <v>0</v>
      </c>
      <c r="AI19" s="466">
        <f>IF(AI$1="",0,SUMIFS(УсловияРасчеты!$1193:$1193,УсловияРасчеты!$8:$8,"&gt;="&amp;AI$6,УсловияРасчеты!$8:$8,"&lt;="&amp;AI$7))</f>
        <v>0</v>
      </c>
      <c r="AJ19" s="466">
        <f>IF(AJ$1="",0,SUMIFS(УсловияРасчеты!$1193:$1193,УсловияРасчеты!$8:$8,"&gt;="&amp;AJ$6,УсловияРасчеты!$8:$8,"&lt;="&amp;AJ$7))</f>
        <v>0</v>
      </c>
      <c r="AK19" s="466">
        <f>IF(AK$1="",0,SUMIFS(УсловияРасчеты!$1193:$1193,УсловияРасчеты!$8:$8,"&gt;="&amp;AK$6,УсловияРасчеты!$8:$8,"&lt;="&amp;AK$7))</f>
        <v>0</v>
      </c>
      <c r="AL19" s="466">
        <f>IF(AL$1="",0,SUMIFS(УсловияРасчеты!$1193:$1193,УсловияРасчеты!$8:$8,"&gt;="&amp;AL$6,УсловияРасчеты!$8:$8,"&lt;="&amp;AL$7))</f>
        <v>0</v>
      </c>
      <c r="AM19" s="466">
        <f>IF(AM$1="",0,SUMIFS(УсловияРасчеты!$1193:$1193,УсловияРасчеты!$8:$8,"&gt;="&amp;AM$6,УсловияРасчеты!$8:$8,"&lt;="&amp;AM$7))</f>
        <v>0</v>
      </c>
      <c r="AN19" s="466">
        <f>IF(AN$1="",0,SUMIFS(УсловияРасчеты!$1193:$1193,УсловияРасчеты!$8:$8,"&gt;="&amp;AN$6,УсловияРасчеты!$8:$8,"&lt;="&amp;AN$7))</f>
        <v>0</v>
      </c>
      <c r="AO19" s="466">
        <f>IF(AO$1="",0,SUMIFS(УсловияРасчеты!$1193:$1193,УсловияРасчеты!$8:$8,"&gt;="&amp;AO$6,УсловияРасчеты!$8:$8,"&lt;="&amp;AO$7))</f>
        <v>0</v>
      </c>
      <c r="AP19" s="466">
        <f>IF(AP$1="",0,SUMIFS(УсловияРасчеты!$1193:$1193,УсловияРасчеты!$8:$8,"&gt;="&amp;AP$6,УсловияРасчеты!$8:$8,"&lt;="&amp;AP$7))</f>
        <v>0</v>
      </c>
      <c r="AQ19" s="183"/>
      <c r="AR19" s="3"/>
    </row>
    <row r="20" spans="1:44" ht="4.2" customHeight="1">
      <c r="A20" s="1"/>
      <c r="B20" s="1"/>
      <c r="C20" s="1"/>
      <c r="D20" s="1"/>
      <c r="E20" s="5"/>
      <c r="F20" s="1"/>
      <c r="G20" s="1"/>
      <c r="H20" s="1"/>
      <c r="I20" s="1"/>
      <c r="J20" s="5"/>
      <c r="K20" s="459"/>
      <c r="L20" s="1"/>
      <c r="M20" s="5"/>
      <c r="N20" s="1"/>
      <c r="O20" s="24"/>
      <c r="P20" s="1"/>
      <c r="Q20" s="25"/>
      <c r="R20" s="1"/>
      <c r="S20" s="1"/>
      <c r="T20" s="1"/>
      <c r="U20" s="1"/>
      <c r="V20" s="459"/>
      <c r="W20" s="1"/>
      <c r="X20" s="5"/>
      <c r="Y20" s="464"/>
      <c r="Z20" s="10"/>
      <c r="AA20" s="467"/>
      <c r="AB20" s="468"/>
      <c r="AC20" s="468"/>
      <c r="AD20" s="468"/>
      <c r="AE20" s="468"/>
      <c r="AF20" s="468"/>
      <c r="AG20" s="468"/>
      <c r="AH20" s="468"/>
      <c r="AI20" s="468"/>
      <c r="AJ20" s="468"/>
      <c r="AK20" s="468"/>
      <c r="AL20" s="468"/>
      <c r="AM20" s="468"/>
      <c r="AN20" s="468"/>
      <c r="AO20" s="468"/>
      <c r="AP20" s="468"/>
      <c r="AQ20" s="182"/>
      <c r="AR20" s="1"/>
    </row>
    <row r="21" spans="1:44">
      <c r="A21" s="1"/>
      <c r="B21" s="1"/>
      <c r="C21" s="1"/>
      <c r="D21" s="1"/>
      <c r="E21" s="5" t="s">
        <v>6</v>
      </c>
      <c r="F21" s="3" t="s">
        <v>39</v>
      </c>
      <c r="G21" s="3"/>
      <c r="H21" s="3"/>
      <c r="I21" s="3"/>
      <c r="J21" s="5"/>
      <c r="K21" s="460" t="s">
        <v>14</v>
      </c>
      <c r="L21" s="3"/>
      <c r="M21" s="5" t="s">
        <v>6</v>
      </c>
      <c r="N21" s="164"/>
      <c r="O21" s="24"/>
      <c r="P21" s="1"/>
      <c r="Q21" s="25"/>
      <c r="R21" s="1"/>
      <c r="S21" s="1"/>
      <c r="T21" s="604" t="str">
        <f>УсловияРасчеты!$H$1249</f>
        <v>Кассовый разрыв проекта</v>
      </c>
      <c r="U21" s="3"/>
      <c r="V21" s="460" t="s">
        <v>26</v>
      </c>
      <c r="W21" s="3"/>
      <c r="X21" s="5"/>
      <c r="Y21" s="605">
        <f>SUMIFS(УсловияРасчеты!$W:$W,УсловияРасчеты!$H:$H,$T21,УсловияРасчеты!$N:$N,Y$8)</f>
        <v>0</v>
      </c>
      <c r="Z21" s="10"/>
      <c r="AA21" s="467"/>
      <c r="AB21" s="468"/>
      <c r="AC21" s="468"/>
      <c r="AD21" s="468"/>
      <c r="AE21" s="468"/>
      <c r="AF21" s="468"/>
      <c r="AG21" s="468"/>
      <c r="AH21" s="468"/>
      <c r="AI21" s="468"/>
      <c r="AJ21" s="468"/>
      <c r="AK21" s="468"/>
      <c r="AL21" s="468"/>
      <c r="AM21" s="468"/>
      <c r="AN21" s="468"/>
      <c r="AO21" s="468"/>
      <c r="AP21" s="468"/>
      <c r="AQ21" s="182"/>
      <c r="AR21" s="1"/>
    </row>
    <row r="22" spans="1:44" ht="4.2" customHeight="1">
      <c r="A22" s="1"/>
      <c r="B22" s="1"/>
      <c r="C22" s="1"/>
      <c r="D22" s="1"/>
      <c r="E22" s="5"/>
      <c r="F22" s="1"/>
      <c r="G22" s="1"/>
      <c r="H22" s="1"/>
      <c r="I22" s="1"/>
      <c r="J22" s="5"/>
      <c r="K22" s="459"/>
      <c r="L22" s="1"/>
      <c r="M22" s="5"/>
      <c r="N22" s="1"/>
      <c r="O22" s="24"/>
      <c r="P22" s="1"/>
      <c r="Q22" s="25"/>
      <c r="R22" s="1"/>
      <c r="S22" s="1"/>
      <c r="T22" s="1"/>
      <c r="U22" s="1"/>
      <c r="V22" s="459"/>
      <c r="W22" s="1"/>
      <c r="X22" s="5"/>
      <c r="Y22" s="464"/>
      <c r="Z22" s="10"/>
      <c r="AA22" s="467"/>
      <c r="AB22" s="468"/>
      <c r="AC22" s="468"/>
      <c r="AD22" s="468"/>
      <c r="AE22" s="468"/>
      <c r="AF22" s="468"/>
      <c r="AG22" s="468"/>
      <c r="AH22" s="468"/>
      <c r="AI22" s="468"/>
      <c r="AJ22" s="468"/>
      <c r="AK22" s="468"/>
      <c r="AL22" s="468"/>
      <c r="AM22" s="468"/>
      <c r="AN22" s="468"/>
      <c r="AO22" s="468"/>
      <c r="AP22" s="468"/>
      <c r="AQ22" s="182"/>
      <c r="AR22" s="1"/>
    </row>
    <row r="23" spans="1:44">
      <c r="A23" s="1"/>
      <c r="B23" s="1"/>
      <c r="C23" s="1"/>
      <c r="D23" s="1"/>
      <c r="E23" s="5" t="s">
        <v>6</v>
      </c>
      <c r="F23" s="3" t="s">
        <v>119</v>
      </c>
      <c r="G23" s="3"/>
      <c r="H23" s="3"/>
      <c r="I23" s="3"/>
      <c r="J23" s="5"/>
      <c r="K23" s="459" t="s">
        <v>14</v>
      </c>
      <c r="L23" s="3"/>
      <c r="M23" s="5"/>
      <c r="N23" s="164">
        <f>IF(OR($N$19=справочники!$N$13,$N$19=справочники!$N$14),0,$N$21)</f>
        <v>0</v>
      </c>
      <c r="O23" s="24"/>
      <c r="P23" s="1"/>
      <c r="Q23" s="25"/>
      <c r="R23" s="5" t="s">
        <v>6</v>
      </c>
      <c r="S23" s="1"/>
      <c r="T23" s="544" t="s">
        <v>449</v>
      </c>
      <c r="U23" s="1"/>
      <c r="V23" s="459" t="s">
        <v>26</v>
      </c>
      <c r="W23" s="1"/>
      <c r="X23" s="5" t="s">
        <v>6</v>
      </c>
      <c r="Y23" s="655"/>
      <c r="Z23" s="10"/>
      <c r="AA23" s="467"/>
      <c r="AB23" s="468"/>
      <c r="AC23" s="468"/>
      <c r="AD23" s="468"/>
      <c r="AE23" s="468"/>
      <c r="AF23" s="468"/>
      <c r="AG23" s="468"/>
      <c r="AH23" s="468"/>
      <c r="AI23" s="468"/>
      <c r="AJ23" s="468"/>
      <c r="AK23" s="468"/>
      <c r="AL23" s="468"/>
      <c r="AM23" s="468"/>
      <c r="AN23" s="468"/>
      <c r="AO23" s="468"/>
      <c r="AP23" s="468"/>
      <c r="AQ23" s="182"/>
      <c r="AR23" s="1"/>
    </row>
    <row r="24" spans="1:44" ht="7.2" customHeight="1">
      <c r="A24" s="1"/>
      <c r="B24" s="1"/>
      <c r="C24" s="1"/>
      <c r="D24" s="473"/>
      <c r="E24" s="474"/>
      <c r="F24" s="473"/>
      <c r="G24" s="473"/>
      <c r="H24" s="473"/>
      <c r="I24" s="473"/>
      <c r="J24" s="474"/>
      <c r="K24" s="477"/>
      <c r="L24" s="473"/>
      <c r="M24" s="474"/>
      <c r="N24" s="473"/>
      <c r="O24" s="475"/>
      <c r="P24" s="473"/>
      <c r="Q24" s="476"/>
      <c r="R24" s="473"/>
      <c r="S24" s="473"/>
      <c r="T24" s="473"/>
      <c r="U24" s="473"/>
      <c r="V24" s="477"/>
      <c r="W24" s="473"/>
      <c r="X24" s="474"/>
      <c r="Y24" s="478"/>
      <c r="Z24" s="479"/>
      <c r="AA24" s="480"/>
      <c r="AB24" s="481"/>
      <c r="AC24" s="481"/>
      <c r="AD24" s="481"/>
      <c r="AE24" s="481"/>
      <c r="AF24" s="481"/>
      <c r="AG24" s="481"/>
      <c r="AH24" s="481"/>
      <c r="AI24" s="481"/>
      <c r="AJ24" s="481"/>
      <c r="AK24" s="481"/>
      <c r="AL24" s="481"/>
      <c r="AM24" s="481"/>
      <c r="AN24" s="481"/>
      <c r="AO24" s="481"/>
      <c r="AP24" s="481"/>
      <c r="AQ24" s="482"/>
      <c r="AR24" s="1"/>
    </row>
    <row r="25" spans="1:44" ht="7.2" customHeight="1">
      <c r="A25" s="1"/>
      <c r="B25" s="1"/>
      <c r="C25" s="1"/>
      <c r="D25" s="483"/>
      <c r="E25" s="484"/>
      <c r="F25" s="483"/>
      <c r="G25" s="483"/>
      <c r="H25" s="483"/>
      <c r="I25" s="483"/>
      <c r="J25" s="484"/>
      <c r="K25" s="487"/>
      <c r="L25" s="483"/>
      <c r="M25" s="484"/>
      <c r="N25" s="483"/>
      <c r="O25" s="485"/>
      <c r="P25" s="483"/>
      <c r="Q25" s="486"/>
      <c r="R25" s="483"/>
      <c r="S25" s="483"/>
      <c r="T25" s="483"/>
      <c r="U25" s="483"/>
      <c r="V25" s="487"/>
      <c r="W25" s="483"/>
      <c r="X25" s="484"/>
      <c r="Y25" s="488"/>
      <c r="Z25" s="489"/>
      <c r="AA25" s="490"/>
      <c r="AB25" s="491"/>
      <c r="AC25" s="491"/>
      <c r="AD25" s="491"/>
      <c r="AE25" s="491"/>
      <c r="AF25" s="491"/>
      <c r="AG25" s="491"/>
      <c r="AH25" s="491"/>
      <c r="AI25" s="491"/>
      <c r="AJ25" s="491"/>
      <c r="AK25" s="491"/>
      <c r="AL25" s="491"/>
      <c r="AM25" s="491"/>
      <c r="AN25" s="491"/>
      <c r="AO25" s="491"/>
      <c r="AP25" s="491"/>
      <c r="AQ25" s="492"/>
      <c r="AR25" s="1"/>
    </row>
    <row r="26" spans="1:44">
      <c r="A26" s="1"/>
      <c r="B26" s="1"/>
      <c r="C26" s="1"/>
      <c r="D26" s="1"/>
      <c r="E26" s="5" t="s">
        <v>6</v>
      </c>
      <c r="F26" s="544" t="s">
        <v>358</v>
      </c>
      <c r="G26" s="544"/>
      <c r="H26" s="544"/>
      <c r="I26" s="544"/>
      <c r="J26" s="5"/>
      <c r="K26" s="460" t="s">
        <v>14</v>
      </c>
      <c r="L26" s="3"/>
      <c r="M26" s="5" t="s">
        <v>6</v>
      </c>
      <c r="N26" s="164"/>
      <c r="O26" s="24"/>
      <c r="P26" s="1"/>
      <c r="Q26" s="25"/>
      <c r="R26" s="1"/>
      <c r="S26" s="1"/>
      <c r="T26" s="3" t="str">
        <f>УсловияРасчеты!$H$1242</f>
        <v>PBP</v>
      </c>
      <c r="U26" s="3"/>
      <c r="V26" s="460" t="s">
        <v>35</v>
      </c>
      <c r="W26" s="3"/>
      <c r="X26" s="5"/>
      <c r="Y26" s="560" t="str">
        <f>IF(SUMIFS(УсловияРасчеты!$W:$W,УсловияРасчеты!$H:$H,$T26,УсловияРасчеты!$N:$N,Y$8)/12=0,"не окупается",SUMIFS(УсловияРасчеты!$W:$W,УсловияРасчеты!$H:$H,$T26,УсловияРасчеты!$N:$N,Y$8)/12)</f>
        <v>не окупается</v>
      </c>
      <c r="Z26" s="10"/>
      <c r="AA26" s="467"/>
      <c r="AB26" s="468"/>
      <c r="AC26" s="468"/>
      <c r="AD26" s="468"/>
      <c r="AE26" s="468"/>
      <c r="AF26" s="468"/>
      <c r="AG26" s="468"/>
      <c r="AH26" s="468"/>
      <c r="AI26" s="468"/>
      <c r="AJ26" s="468"/>
      <c r="AK26" s="468"/>
      <c r="AL26" s="468"/>
      <c r="AM26" s="468"/>
      <c r="AN26" s="468"/>
      <c r="AO26" s="468"/>
      <c r="AP26" s="468"/>
      <c r="AQ26" s="182"/>
      <c r="AR26" s="1"/>
    </row>
    <row r="27" spans="1:44" ht="4.2" customHeight="1">
      <c r="A27" s="1"/>
      <c r="B27" s="1"/>
      <c r="C27" s="1"/>
      <c r="D27" s="1"/>
      <c r="E27" s="5"/>
      <c r="F27" s="1"/>
      <c r="G27" s="1"/>
      <c r="H27" s="1"/>
      <c r="I27" s="1"/>
      <c r="J27" s="5"/>
      <c r="K27" s="459"/>
      <c r="L27" s="1"/>
      <c r="M27" s="5"/>
      <c r="N27" s="1"/>
      <c r="O27" s="24"/>
      <c r="P27" s="1"/>
      <c r="Q27" s="25"/>
      <c r="R27" s="1"/>
      <c r="S27" s="1"/>
      <c r="T27" s="1"/>
      <c r="U27" s="1"/>
      <c r="V27" s="459"/>
      <c r="W27" s="1"/>
      <c r="X27" s="5"/>
      <c r="Y27" s="464"/>
      <c r="Z27" s="10"/>
      <c r="AA27" s="467"/>
      <c r="AB27" s="468"/>
      <c r="AC27" s="468"/>
      <c r="AD27" s="468"/>
      <c r="AE27" s="468"/>
      <c r="AF27" s="468"/>
      <c r="AG27" s="468"/>
      <c r="AH27" s="468"/>
      <c r="AI27" s="468"/>
      <c r="AJ27" s="468"/>
      <c r="AK27" s="468"/>
      <c r="AL27" s="468"/>
      <c r="AM27" s="468"/>
      <c r="AN27" s="468"/>
      <c r="AO27" s="468"/>
      <c r="AP27" s="468"/>
      <c r="AQ27" s="182"/>
      <c r="AR27" s="1"/>
    </row>
    <row r="28" spans="1:44" ht="12.6" thickBot="1">
      <c r="A28" s="1"/>
      <c r="B28" s="1"/>
      <c r="C28" s="1"/>
      <c r="D28" s="1"/>
      <c r="E28" s="5" t="s">
        <v>6</v>
      </c>
      <c r="F28" s="544" t="s">
        <v>359</v>
      </c>
      <c r="G28" s="544"/>
      <c r="H28" s="544"/>
      <c r="I28" s="544"/>
      <c r="J28" s="5"/>
      <c r="K28" s="460" t="s">
        <v>26</v>
      </c>
      <c r="L28" s="1"/>
      <c r="M28" s="5"/>
      <c r="N28" s="655">
        <f>N26*Y23</f>
        <v>0</v>
      </c>
      <c r="O28" s="24"/>
      <c r="P28" s="1"/>
      <c r="Q28" s="25"/>
      <c r="R28" s="1"/>
      <c r="S28" s="1"/>
      <c r="T28" s="558" t="str">
        <f>УсловияРасчеты!$H$1246</f>
        <v>CFADS</v>
      </c>
      <c r="U28" s="3"/>
      <c r="V28" s="460" t="s">
        <v>26</v>
      </c>
      <c r="W28" s="3"/>
      <c r="X28" s="5"/>
      <c r="Y28" s="559">
        <f>SUM($AA28:$AQ28)</f>
        <v>0</v>
      </c>
      <c r="Z28" s="12"/>
      <c r="AA28" s="465"/>
      <c r="AB28" s="466">
        <f>IF(AB$1="",0,SUMIFS(УсловияРасчеты!$1246:$1246,УсловияРасчеты!$8:$8,"&gt;="&amp;AB$6,УсловияРасчеты!$8:$8,"&lt;="&amp;AB$7))</f>
        <v>0</v>
      </c>
      <c r="AC28" s="466">
        <f>IF(AC$1="",0,SUMIFS(УсловияРасчеты!$1246:$1246,УсловияРасчеты!$8:$8,"&gt;="&amp;AC$6,УсловияРасчеты!$8:$8,"&lt;="&amp;AC$7))</f>
        <v>0</v>
      </c>
      <c r="AD28" s="466">
        <f>IF(AD$1="",0,SUMIFS(УсловияРасчеты!$1246:$1246,УсловияРасчеты!$8:$8,"&gt;="&amp;AD$6,УсловияРасчеты!$8:$8,"&lt;="&amp;AD$7))</f>
        <v>0</v>
      </c>
      <c r="AE28" s="466">
        <f>IF(AE$1="",0,SUMIFS(УсловияРасчеты!$1246:$1246,УсловияРасчеты!$8:$8,"&gt;="&amp;AE$6,УсловияРасчеты!$8:$8,"&lt;="&amp;AE$7))</f>
        <v>0</v>
      </c>
      <c r="AF28" s="466">
        <f>IF(AF$1="",0,SUMIFS(УсловияРасчеты!$1246:$1246,УсловияРасчеты!$8:$8,"&gt;="&amp;AF$6,УсловияРасчеты!$8:$8,"&lt;="&amp;AF$7))</f>
        <v>0</v>
      </c>
      <c r="AG28" s="466">
        <f>IF(AG$1="",0,SUMIFS(УсловияРасчеты!$1246:$1246,УсловияРасчеты!$8:$8,"&gt;="&amp;AG$6,УсловияРасчеты!$8:$8,"&lt;="&amp;AG$7))</f>
        <v>0</v>
      </c>
      <c r="AH28" s="466">
        <f>IF(AH$1="",0,SUMIFS(УсловияРасчеты!$1246:$1246,УсловияРасчеты!$8:$8,"&gt;="&amp;AH$6,УсловияРасчеты!$8:$8,"&lt;="&amp;AH$7))</f>
        <v>0</v>
      </c>
      <c r="AI28" s="466">
        <f>IF(AI$1="",0,SUMIFS(УсловияРасчеты!$1246:$1246,УсловияРасчеты!$8:$8,"&gt;="&amp;AI$6,УсловияРасчеты!$8:$8,"&lt;="&amp;AI$7))</f>
        <v>0</v>
      </c>
      <c r="AJ28" s="466">
        <f>IF(AJ$1="",0,SUMIFS(УсловияРасчеты!$1246:$1246,УсловияРасчеты!$8:$8,"&gt;="&amp;AJ$6,УсловияРасчеты!$8:$8,"&lt;="&amp;AJ$7))</f>
        <v>0</v>
      </c>
      <c r="AK28" s="466">
        <f>IF(AK$1="",0,SUMIFS(УсловияРасчеты!$1246:$1246,УсловияРасчеты!$8:$8,"&gt;="&amp;AK$6,УсловияРасчеты!$8:$8,"&lt;="&amp;AK$7))</f>
        <v>0</v>
      </c>
      <c r="AL28" s="466">
        <f>IF(AL$1="",0,SUMIFS(УсловияРасчеты!$1246:$1246,УсловияРасчеты!$8:$8,"&gt;="&amp;AL$6,УсловияРасчеты!$8:$8,"&lt;="&amp;AL$7))</f>
        <v>0</v>
      </c>
      <c r="AM28" s="466">
        <f>IF(AM$1="",0,SUMIFS(УсловияРасчеты!$1246:$1246,УсловияРасчеты!$8:$8,"&gt;="&amp;AM$6,УсловияРасчеты!$8:$8,"&lt;="&amp;AM$7))</f>
        <v>0</v>
      </c>
      <c r="AN28" s="466">
        <f>IF(AN$1="",0,SUMIFS(УсловияРасчеты!$1246:$1246,УсловияРасчеты!$8:$8,"&gt;="&amp;AN$6,УсловияРасчеты!$8:$8,"&lt;="&amp;AN$7))</f>
        <v>0</v>
      </c>
      <c r="AO28" s="466">
        <f>IF(AO$1="",0,SUMIFS(УсловияРасчеты!$1246:$1246,УсловияРасчеты!$8:$8,"&gt;="&amp;AO$6,УсловияРасчеты!$8:$8,"&lt;="&amp;AO$7))</f>
        <v>0</v>
      </c>
      <c r="AP28" s="466">
        <f>IF(AP$1="",0,SUMIFS(УсловияРасчеты!$1246:$1246,УсловияРасчеты!$8:$8,"&gt;="&amp;AP$6,УсловияРасчеты!$8:$8,"&lt;="&amp;AP$7))</f>
        <v>0</v>
      </c>
      <c r="AQ28" s="183"/>
      <c r="AR28" s="1"/>
    </row>
    <row r="29" spans="1:44" ht="4.2" customHeight="1">
      <c r="A29" s="1"/>
      <c r="B29" s="1"/>
      <c r="C29" s="1"/>
      <c r="D29" s="1"/>
      <c r="E29" s="5"/>
      <c r="F29" s="1"/>
      <c r="G29" s="1"/>
      <c r="H29" s="1"/>
      <c r="I29" s="1"/>
      <c r="J29" s="5"/>
      <c r="K29" s="459"/>
      <c r="L29" s="1"/>
      <c r="M29" s="5"/>
      <c r="N29" s="1"/>
      <c r="O29" s="24"/>
      <c r="P29" s="1"/>
      <c r="Q29" s="25"/>
      <c r="R29" s="1"/>
      <c r="S29" s="1"/>
      <c r="T29" s="1"/>
      <c r="U29" s="1"/>
      <c r="V29" s="459"/>
      <c r="W29" s="1"/>
      <c r="X29" s="5"/>
      <c r="Y29" s="464"/>
      <c r="Z29" s="10"/>
      <c r="AA29" s="467"/>
      <c r="AB29" s="468"/>
      <c r="AC29" s="468"/>
      <c r="AD29" s="468"/>
      <c r="AE29" s="468"/>
      <c r="AF29" s="468"/>
      <c r="AG29" s="468"/>
      <c r="AH29" s="468"/>
      <c r="AI29" s="468"/>
      <c r="AJ29" s="468"/>
      <c r="AK29" s="468"/>
      <c r="AL29" s="468"/>
      <c r="AM29" s="468"/>
      <c r="AN29" s="468"/>
      <c r="AO29" s="468"/>
      <c r="AP29" s="468"/>
      <c r="AQ29" s="182"/>
    </row>
    <row r="30" spans="1:44">
      <c r="A30" s="1"/>
      <c r="B30" s="1"/>
      <c r="C30" s="1"/>
      <c r="D30" s="1"/>
      <c r="E30" s="5" t="s">
        <v>6</v>
      </c>
      <c r="F30" s="544" t="s">
        <v>450</v>
      </c>
      <c r="G30" s="544"/>
      <c r="H30" s="544"/>
      <c r="I30" s="544"/>
      <c r="J30" s="5"/>
      <c r="K30" s="460" t="s">
        <v>14</v>
      </c>
      <c r="L30" s="3"/>
      <c r="M30" s="5"/>
      <c r="N30" s="164">
        <f>100%-N26</f>
        <v>1</v>
      </c>
      <c r="O30" s="24"/>
      <c r="P30" s="1"/>
      <c r="Q30" s="25"/>
      <c r="R30" s="1"/>
      <c r="S30" s="1"/>
      <c r="T30" s="544" t="str">
        <f>УсловияРасчеты!$H$1252</f>
        <v>Поступление финансирования от Инвесторов</v>
      </c>
      <c r="U30" s="3"/>
      <c r="V30" s="460" t="s">
        <v>26</v>
      </c>
      <c r="W30" s="3"/>
      <c r="X30" s="5"/>
      <c r="Y30" s="464">
        <f>SUM($AA30:$AQ30)</f>
        <v>0</v>
      </c>
      <c r="Z30" s="12"/>
      <c r="AA30" s="656">
        <f>УсловияРасчеты!$Z$1252</f>
        <v>0</v>
      </c>
      <c r="AB30" s="466">
        <f>IF(AB$1="",0,SUMIFS(УсловияРасчеты!$1252:$1252,УсловияРасчеты!$8:$8,"&gt;="&amp;AB$6,УсловияРасчеты!$8:$8,"&lt;="&amp;AB$7))</f>
        <v>0</v>
      </c>
      <c r="AC30" s="466">
        <f>IF(AC$1="",0,SUMIFS(УсловияРасчеты!$1252:$1252,УсловияРасчеты!$8:$8,"&gt;="&amp;AC$6,УсловияРасчеты!$8:$8,"&lt;="&amp;AC$7))</f>
        <v>0</v>
      </c>
      <c r="AD30" s="466">
        <f>IF(AD$1="",0,SUMIFS(УсловияРасчеты!$1252:$1252,УсловияРасчеты!$8:$8,"&gt;="&amp;AD$6,УсловияРасчеты!$8:$8,"&lt;="&amp;AD$7))</f>
        <v>0</v>
      </c>
      <c r="AE30" s="466">
        <f>IF(AE$1="",0,SUMIFS(УсловияРасчеты!$1252:$1252,УсловияРасчеты!$8:$8,"&gt;="&amp;AE$6,УсловияРасчеты!$8:$8,"&lt;="&amp;AE$7))</f>
        <v>0</v>
      </c>
      <c r="AF30" s="466">
        <f>IF(AF$1="",0,SUMIFS(УсловияРасчеты!$1252:$1252,УсловияРасчеты!$8:$8,"&gt;="&amp;AF$6,УсловияРасчеты!$8:$8,"&lt;="&amp;AF$7))</f>
        <v>0</v>
      </c>
      <c r="AG30" s="466">
        <f>IF(AG$1="",0,SUMIFS(УсловияРасчеты!$1252:$1252,УсловияРасчеты!$8:$8,"&gt;="&amp;AG$6,УсловияРасчеты!$8:$8,"&lt;="&amp;AG$7))</f>
        <v>0</v>
      </c>
      <c r="AH30" s="466">
        <f>IF(AH$1="",0,SUMIFS(УсловияРасчеты!$1252:$1252,УсловияРасчеты!$8:$8,"&gt;="&amp;AH$6,УсловияРасчеты!$8:$8,"&lt;="&amp;AH$7))</f>
        <v>0</v>
      </c>
      <c r="AI30" s="466">
        <f>IF(AI$1="",0,SUMIFS(УсловияРасчеты!$1252:$1252,УсловияРасчеты!$8:$8,"&gt;="&amp;AI$6,УсловияРасчеты!$8:$8,"&lt;="&amp;AI$7))</f>
        <v>0</v>
      </c>
      <c r="AJ30" s="466">
        <f>IF(AJ$1="",0,SUMIFS(УсловияРасчеты!$1252:$1252,УсловияРасчеты!$8:$8,"&gt;="&amp;AJ$6,УсловияРасчеты!$8:$8,"&lt;="&amp;AJ$7))</f>
        <v>0</v>
      </c>
      <c r="AK30" s="466">
        <f>IF(AK$1="",0,SUMIFS(УсловияРасчеты!$1252:$1252,УсловияРасчеты!$8:$8,"&gt;="&amp;AK$6,УсловияРасчеты!$8:$8,"&lt;="&amp;AK$7))</f>
        <v>0</v>
      </c>
      <c r="AL30" s="466">
        <f>IF(AL$1="",0,SUMIFS(УсловияРасчеты!$1252:$1252,УсловияРасчеты!$8:$8,"&gt;="&amp;AL$6,УсловияРасчеты!$8:$8,"&lt;="&amp;AL$7))</f>
        <v>0</v>
      </c>
      <c r="AM30" s="466">
        <f>IF(AM$1="",0,SUMIFS(УсловияРасчеты!$1252:$1252,УсловияРасчеты!$8:$8,"&gt;="&amp;AM$6,УсловияРасчеты!$8:$8,"&lt;="&amp;AM$7))</f>
        <v>0</v>
      </c>
      <c r="AN30" s="466">
        <f>IF(AN$1="",0,SUMIFS(УсловияРасчеты!$1252:$1252,УсловияРасчеты!$8:$8,"&gt;="&amp;AN$6,УсловияРасчеты!$8:$8,"&lt;="&amp;AN$7))</f>
        <v>0</v>
      </c>
      <c r="AO30" s="466">
        <f>IF(AO$1="",0,SUMIFS(УсловияРасчеты!$1252:$1252,УсловияРасчеты!$8:$8,"&gt;="&amp;AO$6,УсловияРасчеты!$8:$8,"&lt;="&amp;AO$7))</f>
        <v>0</v>
      </c>
      <c r="AP30" s="466">
        <f>IF(AP$1="",0,SUMIFS(УсловияРасчеты!$1252:$1252,УсловияРасчеты!$8:$8,"&gt;="&amp;AP$6,УсловияРасчеты!$8:$8,"&lt;="&amp;AP$7))</f>
        <v>0</v>
      </c>
      <c r="AQ30" s="183"/>
      <c r="AR30" s="1"/>
    </row>
    <row r="31" spans="1:44" ht="4.2" customHeight="1">
      <c r="A31" s="1"/>
      <c r="B31" s="1"/>
      <c r="C31" s="1"/>
      <c r="D31" s="1"/>
      <c r="E31" s="5"/>
      <c r="F31" s="1"/>
      <c r="G31" s="1"/>
      <c r="H31" s="1"/>
      <c r="I31" s="1"/>
      <c r="J31" s="5"/>
      <c r="K31" s="459"/>
      <c r="L31" s="1"/>
      <c r="M31" s="5"/>
      <c r="N31" s="1"/>
      <c r="O31" s="24"/>
      <c r="P31" s="1"/>
      <c r="Q31" s="25"/>
      <c r="R31" s="1"/>
      <c r="S31" s="1"/>
      <c r="T31" s="1"/>
      <c r="U31" s="1"/>
      <c r="V31" s="459"/>
      <c r="W31" s="1"/>
      <c r="X31" s="5"/>
      <c r="Y31" s="464"/>
      <c r="Z31" s="10"/>
      <c r="AA31" s="467"/>
      <c r="AB31" s="468"/>
      <c r="AC31" s="468"/>
      <c r="AD31" s="468"/>
      <c r="AE31" s="468"/>
      <c r="AF31" s="468"/>
      <c r="AG31" s="468"/>
      <c r="AH31" s="468"/>
      <c r="AI31" s="468"/>
      <c r="AJ31" s="468"/>
      <c r="AK31" s="468"/>
      <c r="AL31" s="468"/>
      <c r="AM31" s="468"/>
      <c r="AN31" s="468"/>
      <c r="AO31" s="468"/>
      <c r="AP31" s="468"/>
      <c r="AQ31" s="182"/>
      <c r="AR31" s="1"/>
    </row>
    <row r="32" spans="1:44">
      <c r="A32" s="1"/>
      <c r="B32" s="1"/>
      <c r="C32" s="1"/>
      <c r="D32" s="1"/>
      <c r="E32" s="5" t="s">
        <v>6</v>
      </c>
      <c r="F32" s="544" t="s">
        <v>451</v>
      </c>
      <c r="G32" s="544"/>
      <c r="H32" s="544"/>
      <c r="I32" s="544"/>
      <c r="J32" s="5"/>
      <c r="K32" s="460" t="s">
        <v>26</v>
      </c>
      <c r="L32" s="1"/>
      <c r="M32" s="5"/>
      <c r="N32" s="655">
        <f>N30*Y23</f>
        <v>0</v>
      </c>
      <c r="O32" s="24"/>
      <c r="P32" s="1"/>
      <c r="Q32" s="25"/>
      <c r="R32" s="552"/>
      <c r="S32" s="552"/>
      <c r="T32" s="652" t="str">
        <f>УсловияРасчеты!$H$1255</f>
        <v>Возврат внешних инвестиций</v>
      </c>
      <c r="U32" s="36"/>
      <c r="V32" s="460" t="s">
        <v>26</v>
      </c>
      <c r="W32" s="36"/>
      <c r="X32" s="37"/>
      <c r="Y32" s="553">
        <f>SUM($AA32:$AQ32)</f>
        <v>0</v>
      </c>
      <c r="Z32" s="38"/>
      <c r="AA32" s="554">
        <f>УсловияРасчеты!$Z$1255</f>
        <v>0</v>
      </c>
      <c r="AB32" s="554">
        <f>IF(AB$1="",0,SUMIFS(УсловияРасчеты!$1255:$1255,УсловияРасчеты!$8:$8,"&gt;="&amp;AB$6,УсловияРасчеты!$8:$8,"&lt;="&amp;AB$7))</f>
        <v>0</v>
      </c>
      <c r="AC32" s="554">
        <f>IF(AC$1="",0,SUMIFS(УсловияРасчеты!$1255:$1255,УсловияРасчеты!$8:$8,"&gt;="&amp;AC$6,УсловияРасчеты!$8:$8,"&lt;="&amp;AC$7))</f>
        <v>0</v>
      </c>
      <c r="AD32" s="554">
        <f>IF(AD$1="",0,SUMIFS(УсловияРасчеты!$1255:$1255,УсловияРасчеты!$8:$8,"&gt;="&amp;AD$6,УсловияРасчеты!$8:$8,"&lt;="&amp;AD$7))</f>
        <v>0</v>
      </c>
      <c r="AE32" s="554">
        <f>IF(AE$1="",0,SUMIFS(УсловияРасчеты!$1255:$1255,УсловияРасчеты!$8:$8,"&gt;="&amp;AE$6,УсловияРасчеты!$8:$8,"&lt;="&amp;AE$7))</f>
        <v>0</v>
      </c>
      <c r="AF32" s="554">
        <f>IF(AF$1="",0,SUMIFS(УсловияРасчеты!$1255:$1255,УсловияРасчеты!$8:$8,"&gt;="&amp;AF$6,УсловияРасчеты!$8:$8,"&lt;="&amp;AF$7))</f>
        <v>0</v>
      </c>
      <c r="AG32" s="554">
        <f>IF(AG$1="",0,SUMIFS(УсловияРасчеты!$1255:$1255,УсловияРасчеты!$8:$8,"&gt;="&amp;AG$6,УсловияРасчеты!$8:$8,"&lt;="&amp;AG$7))</f>
        <v>0</v>
      </c>
      <c r="AH32" s="554">
        <f>IF(AH$1="",0,SUMIFS(УсловияРасчеты!$1255:$1255,УсловияРасчеты!$8:$8,"&gt;="&amp;AH$6,УсловияРасчеты!$8:$8,"&lt;="&amp;AH$7))</f>
        <v>0</v>
      </c>
      <c r="AI32" s="554">
        <f>IF(AI$1="",0,SUMIFS(УсловияРасчеты!$1255:$1255,УсловияРасчеты!$8:$8,"&gt;="&amp;AI$6,УсловияРасчеты!$8:$8,"&lt;="&amp;AI$7))</f>
        <v>0</v>
      </c>
      <c r="AJ32" s="554">
        <f>IF(AJ$1="",0,SUMIFS(УсловияРасчеты!$1255:$1255,УсловияРасчеты!$8:$8,"&gt;="&amp;AJ$6,УсловияРасчеты!$8:$8,"&lt;="&amp;AJ$7))</f>
        <v>0</v>
      </c>
      <c r="AK32" s="554">
        <f>IF(AK$1="",0,SUMIFS(УсловияРасчеты!$1255:$1255,УсловияРасчеты!$8:$8,"&gt;="&amp;AK$6,УсловияРасчеты!$8:$8,"&lt;="&amp;AK$7))</f>
        <v>0</v>
      </c>
      <c r="AL32" s="554">
        <f>IF(AL$1="",0,SUMIFS(УсловияРасчеты!$1255:$1255,УсловияРасчеты!$8:$8,"&gt;="&amp;AL$6,УсловияРасчеты!$8:$8,"&lt;="&amp;AL$7))</f>
        <v>0</v>
      </c>
      <c r="AM32" s="554">
        <f>IF(AM$1="",0,SUMIFS(УсловияРасчеты!$1255:$1255,УсловияРасчеты!$8:$8,"&gt;="&amp;AM$6,УсловияРасчеты!$8:$8,"&lt;="&amp;AM$7))</f>
        <v>0</v>
      </c>
      <c r="AN32" s="554">
        <f>IF(AN$1="",0,SUMIFS(УсловияРасчеты!$1255:$1255,УсловияРасчеты!$8:$8,"&gt;="&amp;AN$6,УсловияРасчеты!$8:$8,"&lt;="&amp;AN$7))</f>
        <v>0</v>
      </c>
      <c r="AO32" s="554">
        <f>IF(AO$1="",0,SUMIFS(УсловияРасчеты!$1255:$1255,УсловияРасчеты!$8:$8,"&gt;="&amp;AO$6,УсловияРасчеты!$8:$8,"&lt;="&amp;AO$7))</f>
        <v>0</v>
      </c>
      <c r="AP32" s="554">
        <f>IF(AP$1="",0,SUMIFS(УсловияРасчеты!$1255:$1255,УсловияРасчеты!$8:$8,"&gt;="&amp;AP$6,УсловияРасчеты!$8:$8,"&lt;="&amp;AP$7))</f>
        <v>0</v>
      </c>
      <c r="AQ32" s="182"/>
      <c r="AR32" s="1"/>
    </row>
    <row r="33" spans="1:44" ht="4.2" customHeight="1">
      <c r="A33" s="1"/>
      <c r="B33" s="1"/>
      <c r="C33" s="1"/>
      <c r="D33" s="1"/>
      <c r="E33" s="5"/>
      <c r="F33" s="1"/>
      <c r="G33" s="1"/>
      <c r="H33" s="1"/>
      <c r="I33" s="1"/>
      <c r="J33" s="5"/>
      <c r="K33" s="459"/>
      <c r="L33" s="1"/>
      <c r="M33" s="5"/>
      <c r="N33" s="1"/>
      <c r="O33" s="24"/>
      <c r="P33" s="1"/>
      <c r="Q33" s="25"/>
      <c r="R33" s="1"/>
      <c r="S33" s="1"/>
      <c r="T33" s="1"/>
      <c r="U33" s="1"/>
      <c r="V33" s="459"/>
      <c r="W33" s="1"/>
      <c r="X33" s="5"/>
      <c r="Y33" s="464"/>
      <c r="Z33" s="10"/>
      <c r="AA33" s="467"/>
      <c r="AB33" s="468"/>
      <c r="AC33" s="468"/>
      <c r="AD33" s="468"/>
      <c r="AE33" s="468"/>
      <c r="AF33" s="468"/>
      <c r="AG33" s="468"/>
      <c r="AH33" s="468"/>
      <c r="AI33" s="468"/>
      <c r="AJ33" s="468"/>
      <c r="AK33" s="468"/>
      <c r="AL33" s="468"/>
      <c r="AM33" s="468"/>
      <c r="AN33" s="468"/>
      <c r="AO33" s="468"/>
      <c r="AP33" s="468"/>
      <c r="AQ33" s="182"/>
      <c r="AR33" s="1"/>
    </row>
    <row r="34" spans="1:44">
      <c r="A34" s="1"/>
      <c r="B34" s="1"/>
      <c r="C34" s="1"/>
      <c r="D34" s="1"/>
      <c r="E34" s="5" t="s">
        <v>6</v>
      </c>
      <c r="F34" s="544" t="s">
        <v>452</v>
      </c>
      <c r="G34" s="544"/>
      <c r="H34" s="544"/>
      <c r="I34" s="544"/>
      <c r="J34" s="5"/>
      <c r="K34" s="459" t="s">
        <v>285</v>
      </c>
      <c r="L34" s="3"/>
      <c r="M34" s="5" t="s">
        <v>6</v>
      </c>
      <c r="N34" s="164"/>
      <c r="O34" s="24"/>
      <c r="P34" s="1"/>
      <c r="Q34" s="25"/>
      <c r="R34" s="552"/>
      <c r="S34" s="552"/>
      <c r="T34" s="652" t="str">
        <f>УсловияРасчеты!$H$1264</f>
        <v>Оплата %% Инвесторам</v>
      </c>
      <c r="U34" s="36"/>
      <c r="V34" s="460" t="s">
        <v>26</v>
      </c>
      <c r="W34" s="36"/>
      <c r="X34" s="37"/>
      <c r="Y34" s="553">
        <f>SUM($AA34:$AQ34)</f>
        <v>0</v>
      </c>
      <c r="Z34" s="38"/>
      <c r="AA34" s="554">
        <f>УсловияРасчеты!$Z$1264</f>
        <v>0</v>
      </c>
      <c r="AB34" s="554">
        <f>IF(AB$1="",0,SUMIFS(УсловияРасчеты!$1264:$1264,УсловияРасчеты!$8:$8,"&gt;="&amp;AB$6,УсловияРасчеты!$8:$8,"&lt;="&amp;AB$7))</f>
        <v>0</v>
      </c>
      <c r="AC34" s="554">
        <f>IF(AC$1="",0,SUMIFS(УсловияРасчеты!$1264:$1264,УсловияРасчеты!$8:$8,"&gt;="&amp;AC$6,УсловияРасчеты!$8:$8,"&lt;="&amp;AC$7))</f>
        <v>0</v>
      </c>
      <c r="AD34" s="554">
        <f>IF(AD$1="",0,SUMIFS(УсловияРасчеты!$1264:$1264,УсловияРасчеты!$8:$8,"&gt;="&amp;AD$6,УсловияРасчеты!$8:$8,"&lt;="&amp;AD$7))</f>
        <v>0</v>
      </c>
      <c r="AE34" s="554">
        <f>IF(AE$1="",0,SUMIFS(УсловияРасчеты!$1264:$1264,УсловияРасчеты!$8:$8,"&gt;="&amp;AE$6,УсловияРасчеты!$8:$8,"&lt;="&amp;AE$7))</f>
        <v>0</v>
      </c>
      <c r="AF34" s="554">
        <f>IF(AF$1="",0,SUMIFS(УсловияРасчеты!$1264:$1264,УсловияРасчеты!$8:$8,"&gt;="&amp;AF$6,УсловияРасчеты!$8:$8,"&lt;="&amp;AF$7))</f>
        <v>0</v>
      </c>
      <c r="AG34" s="554">
        <f>IF(AG$1="",0,SUMIFS(УсловияРасчеты!$1264:$1264,УсловияРасчеты!$8:$8,"&gt;="&amp;AG$6,УсловияРасчеты!$8:$8,"&lt;="&amp;AG$7))</f>
        <v>0</v>
      </c>
      <c r="AH34" s="554">
        <f>IF(AH$1="",0,SUMIFS(УсловияРасчеты!$1264:$1264,УсловияРасчеты!$8:$8,"&gt;="&amp;AH$6,УсловияРасчеты!$8:$8,"&lt;="&amp;AH$7))</f>
        <v>0</v>
      </c>
      <c r="AI34" s="554">
        <f>IF(AI$1="",0,SUMIFS(УсловияРасчеты!$1264:$1264,УсловияРасчеты!$8:$8,"&gt;="&amp;AI$6,УсловияРасчеты!$8:$8,"&lt;="&amp;AI$7))</f>
        <v>0</v>
      </c>
      <c r="AJ34" s="554">
        <f>IF(AJ$1="",0,SUMIFS(УсловияРасчеты!$1264:$1264,УсловияРасчеты!$8:$8,"&gt;="&amp;AJ$6,УсловияРасчеты!$8:$8,"&lt;="&amp;AJ$7))</f>
        <v>0</v>
      </c>
      <c r="AK34" s="554">
        <f>IF(AK$1="",0,SUMIFS(УсловияРасчеты!$1264:$1264,УсловияРасчеты!$8:$8,"&gt;="&amp;AK$6,УсловияРасчеты!$8:$8,"&lt;="&amp;AK$7))</f>
        <v>0</v>
      </c>
      <c r="AL34" s="554">
        <f>IF(AL$1="",0,SUMIFS(УсловияРасчеты!$1264:$1264,УсловияРасчеты!$8:$8,"&gt;="&amp;AL$6,УсловияРасчеты!$8:$8,"&lt;="&amp;AL$7))</f>
        <v>0</v>
      </c>
      <c r="AM34" s="554">
        <f>IF(AM$1="",0,SUMIFS(УсловияРасчеты!$1264:$1264,УсловияРасчеты!$8:$8,"&gt;="&amp;AM$6,УсловияРасчеты!$8:$8,"&lt;="&amp;AM$7))</f>
        <v>0</v>
      </c>
      <c r="AN34" s="554">
        <f>IF(AN$1="",0,SUMIFS(УсловияРасчеты!$1264:$1264,УсловияРасчеты!$8:$8,"&gt;="&amp;AN$6,УсловияРасчеты!$8:$8,"&lt;="&amp;AN$7))</f>
        <v>0</v>
      </c>
      <c r="AO34" s="554">
        <f>IF(AO$1="",0,SUMIFS(УсловияРасчеты!$1264:$1264,УсловияРасчеты!$8:$8,"&gt;="&amp;AO$6,УсловияРасчеты!$8:$8,"&lt;="&amp;AO$7))</f>
        <v>0</v>
      </c>
      <c r="AP34" s="554">
        <f>IF(AP$1="",0,SUMIFS(УсловияРасчеты!$1264:$1264,УсловияРасчеты!$8:$8,"&gt;="&amp;AP$6,УсловияРасчеты!$8:$8,"&lt;="&amp;AP$7))</f>
        <v>0</v>
      </c>
      <c r="AQ34" s="182"/>
      <c r="AR34" s="1"/>
    </row>
    <row r="35" spans="1:44" ht="7.2" customHeight="1">
      <c r="A35" s="1"/>
      <c r="B35" s="1"/>
      <c r="C35" s="1"/>
      <c r="D35" s="473"/>
      <c r="E35" s="474"/>
      <c r="F35" s="473"/>
      <c r="G35" s="473"/>
      <c r="H35" s="473"/>
      <c r="I35" s="473"/>
      <c r="J35" s="474"/>
      <c r="K35" s="477"/>
      <c r="L35" s="473"/>
      <c r="M35" s="474"/>
      <c r="N35" s="473"/>
      <c r="O35" s="475"/>
      <c r="P35" s="473"/>
      <c r="Q35" s="476"/>
      <c r="R35" s="473"/>
      <c r="S35" s="473"/>
      <c r="T35" s="473"/>
      <c r="U35" s="473"/>
      <c r="V35" s="477"/>
      <c r="W35" s="473"/>
      <c r="X35" s="474"/>
      <c r="Y35" s="478"/>
      <c r="Z35" s="479"/>
      <c r="AA35" s="480"/>
      <c r="AB35" s="481"/>
      <c r="AC35" s="481"/>
      <c r="AD35" s="481"/>
      <c r="AE35" s="481"/>
      <c r="AF35" s="481"/>
      <c r="AG35" s="481"/>
      <c r="AH35" s="481"/>
      <c r="AI35" s="481"/>
      <c r="AJ35" s="481"/>
      <c r="AK35" s="481"/>
      <c r="AL35" s="481"/>
      <c r="AM35" s="481"/>
      <c r="AN35" s="481"/>
      <c r="AO35" s="481"/>
      <c r="AP35" s="481"/>
      <c r="AQ35" s="482"/>
      <c r="AR35" s="1"/>
    </row>
    <row r="36" spans="1:44" ht="7.2" customHeight="1">
      <c r="A36" s="1"/>
      <c r="B36" s="1"/>
      <c r="C36" s="1"/>
      <c r="D36" s="483"/>
      <c r="E36" s="484"/>
      <c r="F36" s="483"/>
      <c r="G36" s="483"/>
      <c r="H36" s="483"/>
      <c r="I36" s="483"/>
      <c r="J36" s="484"/>
      <c r="K36" s="487"/>
      <c r="L36" s="483"/>
      <c r="M36" s="484"/>
      <c r="N36" s="483"/>
      <c r="O36" s="485"/>
      <c r="P36" s="483"/>
      <c r="Q36" s="486"/>
      <c r="R36" s="483"/>
      <c r="S36" s="483"/>
      <c r="T36" s="483"/>
      <c r="U36" s="483"/>
      <c r="V36" s="487"/>
      <c r="W36" s="483"/>
      <c r="X36" s="484"/>
      <c r="Y36" s="488"/>
      <c r="Z36" s="489"/>
      <c r="AA36" s="490"/>
      <c r="AB36" s="491"/>
      <c r="AC36" s="491"/>
      <c r="AD36" s="491"/>
      <c r="AE36" s="491"/>
      <c r="AF36" s="491"/>
      <c r="AG36" s="491"/>
      <c r="AH36" s="491"/>
      <c r="AI36" s="491"/>
      <c r="AJ36" s="491"/>
      <c r="AK36" s="491"/>
      <c r="AL36" s="491"/>
      <c r="AM36" s="491"/>
      <c r="AN36" s="491"/>
      <c r="AO36" s="491"/>
      <c r="AP36" s="491"/>
      <c r="AQ36" s="492"/>
      <c r="AR36" s="1"/>
    </row>
    <row r="37" spans="1:44">
      <c r="A37" s="1"/>
      <c r="B37" s="1"/>
      <c r="C37" s="1"/>
      <c r="D37" s="1"/>
      <c r="E37" s="5"/>
      <c r="F37" s="3" t="s">
        <v>387</v>
      </c>
      <c r="G37" s="1"/>
      <c r="H37" s="1"/>
      <c r="I37" s="1"/>
      <c r="J37" s="5"/>
      <c r="K37" s="460"/>
      <c r="L37" s="1"/>
      <c r="M37" s="5"/>
      <c r="N37" s="1"/>
      <c r="O37" s="24"/>
      <c r="P37" s="1"/>
      <c r="Q37" s="25"/>
      <c r="R37" s="1"/>
      <c r="S37" s="1"/>
      <c r="T37" s="3" t="str">
        <f>УсловияРасчеты!$H$1268</f>
        <v>Финпоток проекта с учетом Инвесторов</v>
      </c>
      <c r="U37" s="3"/>
      <c r="V37" s="460" t="s">
        <v>26</v>
      </c>
      <c r="W37" s="3"/>
      <c r="X37" s="5"/>
      <c r="Y37" s="464">
        <f>SUM($AA37:$AQ37)</f>
        <v>0</v>
      </c>
      <c r="Z37" s="12"/>
      <c r="AA37" s="555">
        <f>УсловияРасчеты!$Z$1268</f>
        <v>0</v>
      </c>
      <c r="AB37" s="466">
        <f>IF(AB$1="",0,SUMIFS(УсловияРасчеты!$1268:$1268,УсловияРасчеты!$8:$8,"&gt;="&amp;AB$6,УсловияРасчеты!$8:$8,"&lt;="&amp;AB$7))</f>
        <v>0</v>
      </c>
      <c r="AC37" s="466">
        <f>IF(AC$1="",0,SUMIFS(УсловияРасчеты!$1268:$1268,УсловияРасчеты!$8:$8,"&gt;="&amp;AC$6,УсловияРасчеты!$8:$8,"&lt;="&amp;AC$7))</f>
        <v>0</v>
      </c>
      <c r="AD37" s="466">
        <f>IF(AD$1="",0,SUMIFS(УсловияРасчеты!$1268:$1268,УсловияРасчеты!$8:$8,"&gt;="&amp;AD$6,УсловияРасчеты!$8:$8,"&lt;="&amp;AD$7))</f>
        <v>0</v>
      </c>
      <c r="AE37" s="466">
        <f>IF(AE$1="",0,SUMIFS(УсловияРасчеты!$1268:$1268,УсловияРасчеты!$8:$8,"&gt;="&amp;AE$6,УсловияРасчеты!$8:$8,"&lt;="&amp;AE$7))</f>
        <v>0</v>
      </c>
      <c r="AF37" s="466">
        <f>IF(AF$1="",0,SUMIFS(УсловияРасчеты!$1268:$1268,УсловияРасчеты!$8:$8,"&gt;="&amp;AF$6,УсловияРасчеты!$8:$8,"&lt;="&amp;AF$7))</f>
        <v>0</v>
      </c>
      <c r="AG37" s="466">
        <f>IF(AG$1="",0,SUMIFS(УсловияРасчеты!$1268:$1268,УсловияРасчеты!$8:$8,"&gt;="&amp;AG$6,УсловияРасчеты!$8:$8,"&lt;="&amp;AG$7))</f>
        <v>0</v>
      </c>
      <c r="AH37" s="466">
        <f>IF(AH$1="",0,SUMIFS(УсловияРасчеты!$1268:$1268,УсловияРасчеты!$8:$8,"&gt;="&amp;AH$6,УсловияРасчеты!$8:$8,"&lt;="&amp;AH$7))</f>
        <v>0</v>
      </c>
      <c r="AI37" s="466">
        <f>IF(AI$1="",0,SUMIFS(УсловияРасчеты!$1268:$1268,УсловияРасчеты!$8:$8,"&gt;="&amp;AI$6,УсловияРасчеты!$8:$8,"&lt;="&amp;AI$7))</f>
        <v>0</v>
      </c>
      <c r="AJ37" s="466">
        <f>IF(AJ$1="",0,SUMIFS(УсловияРасчеты!$1268:$1268,УсловияРасчеты!$8:$8,"&gt;="&amp;AJ$6,УсловияРасчеты!$8:$8,"&lt;="&amp;AJ$7))</f>
        <v>0</v>
      </c>
      <c r="AK37" s="466">
        <f>IF(AK$1="",0,SUMIFS(УсловияРасчеты!$1268:$1268,УсловияРасчеты!$8:$8,"&gt;="&amp;AK$6,УсловияРасчеты!$8:$8,"&lt;="&amp;AK$7))</f>
        <v>0</v>
      </c>
      <c r="AL37" s="466">
        <f>IF(AL$1="",0,SUMIFS(УсловияРасчеты!$1268:$1268,УсловияРасчеты!$8:$8,"&gt;="&amp;AL$6,УсловияРасчеты!$8:$8,"&lt;="&amp;AL$7))</f>
        <v>0</v>
      </c>
      <c r="AM37" s="466">
        <f>IF(AM$1="",0,SUMIFS(УсловияРасчеты!$1268:$1268,УсловияРасчеты!$8:$8,"&gt;="&amp;AM$6,УсловияРасчеты!$8:$8,"&lt;="&amp;AM$7))</f>
        <v>0</v>
      </c>
      <c r="AN37" s="466">
        <f>IF(AN$1="",0,SUMIFS(УсловияРасчеты!$1268:$1268,УсловияРасчеты!$8:$8,"&gt;="&amp;AN$6,УсловияРасчеты!$8:$8,"&lt;="&amp;AN$7))</f>
        <v>0</v>
      </c>
      <c r="AO37" s="466">
        <f>IF(AO$1="",0,SUMIFS(УсловияРасчеты!$1268:$1268,УсловияРасчеты!$8:$8,"&gt;="&amp;AO$6,УсловияРасчеты!$8:$8,"&lt;="&amp;AO$7))</f>
        <v>0</v>
      </c>
      <c r="AP37" s="466">
        <f>IF(AP$1="",0,SUMIFS(УсловияРасчеты!$1268:$1268,УсловияРасчеты!$8:$8,"&gt;="&amp;AP$6,УсловияРасчеты!$8:$8,"&lt;="&amp;AP$7))</f>
        <v>0</v>
      </c>
      <c r="AQ37" s="183"/>
      <c r="AR37" s="1"/>
    </row>
    <row r="38" spans="1:44" ht="4.2" customHeight="1">
      <c r="A38" s="1"/>
      <c r="B38" s="1"/>
      <c r="C38" s="1"/>
      <c r="D38" s="1"/>
      <c r="E38" s="5"/>
      <c r="F38" s="1"/>
      <c r="G38" s="1"/>
      <c r="H38" s="1"/>
      <c r="I38" s="1"/>
      <c r="J38" s="5"/>
      <c r="K38" s="459"/>
      <c r="L38" s="1"/>
      <c r="M38" s="5"/>
      <c r="N38" s="1"/>
      <c r="O38" s="24"/>
      <c r="P38" s="1"/>
      <c r="Q38" s="25"/>
      <c r="Y38" s="464"/>
    </row>
    <row r="39" spans="1:44">
      <c r="A39" s="1"/>
      <c r="B39" s="1"/>
      <c r="C39" s="1"/>
      <c r="D39" s="1"/>
      <c r="E39" s="5" t="s">
        <v>6</v>
      </c>
      <c r="F39" s="544" t="s">
        <v>455</v>
      </c>
      <c r="G39" s="544"/>
      <c r="H39" s="544"/>
      <c r="I39" s="544"/>
      <c r="J39" s="5"/>
      <c r="K39" s="460" t="s">
        <v>285</v>
      </c>
      <c r="L39" s="3"/>
      <c r="M39" s="5" t="s">
        <v>6</v>
      </c>
      <c r="N39" s="164"/>
      <c r="O39" s="495"/>
      <c r="P39" s="1"/>
      <c r="Q39" s="25"/>
      <c r="R39" s="1"/>
      <c r="S39" s="1"/>
      <c r="T39" s="3" t="str">
        <f>УсловияРасчеты!$H$1273</f>
        <v>Кассовый разрыв проекта с уч. Инвесторов</v>
      </c>
      <c r="U39" s="3"/>
      <c r="V39" s="460"/>
      <c r="W39" s="3"/>
      <c r="X39" s="5"/>
      <c r="Y39" s="464">
        <f>SUMIFS(УсловияРасчеты!$W:$W,УсловияРасчеты!$H:$H,$T39,УсловияРасчеты!$N:$N,Y$8)</f>
        <v>0</v>
      </c>
      <c r="Z39" s="10"/>
      <c r="AA39" s="467"/>
      <c r="AB39" s="468"/>
      <c r="AC39" s="468"/>
      <c r="AD39" s="468"/>
      <c r="AE39" s="468"/>
      <c r="AF39" s="468"/>
      <c r="AG39" s="468"/>
      <c r="AH39" s="468"/>
      <c r="AI39" s="468"/>
      <c r="AJ39" s="468"/>
      <c r="AK39" s="468"/>
      <c r="AL39" s="468"/>
      <c r="AM39" s="468"/>
      <c r="AN39" s="468"/>
      <c r="AO39" s="468"/>
      <c r="AP39" s="468"/>
      <c r="AQ39" s="182"/>
      <c r="AR39" s="1"/>
    </row>
    <row r="40" spans="1:44" ht="4.2" customHeight="1">
      <c r="A40" s="1"/>
      <c r="B40" s="1"/>
      <c r="C40" s="1"/>
      <c r="D40" s="1"/>
      <c r="E40" s="5"/>
      <c r="F40" s="1"/>
      <c r="G40" s="1"/>
      <c r="H40" s="1"/>
      <c r="I40" s="1"/>
      <c r="J40" s="5"/>
      <c r="K40" s="459"/>
      <c r="L40" s="1"/>
      <c r="M40" s="5"/>
      <c r="N40" s="1"/>
      <c r="O40" s="24"/>
      <c r="P40" s="1"/>
      <c r="Q40" s="25"/>
      <c r="R40" s="1"/>
      <c r="S40" s="1"/>
      <c r="T40" s="1"/>
      <c r="U40" s="1"/>
      <c r="V40" s="459"/>
      <c r="W40" s="1"/>
      <c r="X40" s="5"/>
      <c r="Y40" s="464"/>
      <c r="Z40" s="10"/>
      <c r="AA40" s="467"/>
      <c r="AB40" s="468"/>
      <c r="AC40" s="468"/>
      <c r="AD40" s="468"/>
      <c r="AE40" s="468"/>
      <c r="AF40" s="468"/>
      <c r="AG40" s="468"/>
      <c r="AH40" s="468"/>
      <c r="AI40" s="468"/>
      <c r="AJ40" s="468"/>
      <c r="AK40" s="468"/>
      <c r="AL40" s="468"/>
      <c r="AM40" s="468"/>
      <c r="AN40" s="468"/>
      <c r="AO40" s="468"/>
      <c r="AP40" s="468"/>
      <c r="AQ40" s="182"/>
      <c r="AR40" s="1"/>
    </row>
    <row r="41" spans="1:44">
      <c r="A41" s="1"/>
      <c r="B41" s="1"/>
      <c r="C41" s="1"/>
      <c r="D41" s="1"/>
      <c r="E41" s="5" t="s">
        <v>6</v>
      </c>
      <c r="F41" s="544" t="s">
        <v>514</v>
      </c>
      <c r="G41" s="544"/>
      <c r="H41" s="544"/>
      <c r="I41" s="544"/>
      <c r="J41" s="5"/>
      <c r="K41" s="460" t="s">
        <v>35</v>
      </c>
      <c r="L41" s="3"/>
      <c r="M41" s="5" t="s">
        <v>6</v>
      </c>
      <c r="N41" s="541"/>
      <c r="O41" s="24"/>
      <c r="P41" s="1"/>
      <c r="Q41" s="25"/>
      <c r="R41" s="1"/>
      <c r="S41" s="1"/>
      <c r="T41" s="544" t="str">
        <f>УсловияРасчеты!$H$1276</f>
        <v>Поступление финансирования от Акционеров</v>
      </c>
      <c r="U41" s="3"/>
      <c r="V41" s="460" t="s">
        <v>26</v>
      </c>
      <c r="W41" s="3"/>
      <c r="X41" s="5"/>
      <c r="Y41" s="464">
        <f>SUM($AA41:$AQ41)</f>
        <v>0</v>
      </c>
      <c r="Z41" s="12"/>
      <c r="AA41" s="656">
        <f>УсловияРасчеты!$Z$1276</f>
        <v>0</v>
      </c>
      <c r="AB41" s="466">
        <f>IF(AB$1="",0,SUMIFS(УсловияРасчеты!$1276:$1276,УсловияРасчеты!$8:$8,"&gt;="&amp;AB$6,УсловияРасчеты!$8:$8,"&lt;="&amp;AB$7))</f>
        <v>0</v>
      </c>
      <c r="AC41" s="466">
        <f>IF(AC$1="",0,SUMIFS(УсловияРасчеты!$1276:$1276,УсловияРасчеты!$8:$8,"&gt;="&amp;AC$6,УсловияРасчеты!$8:$8,"&lt;="&amp;AC$7))</f>
        <v>0</v>
      </c>
      <c r="AD41" s="466">
        <f>IF(AD$1="",0,SUMIFS(УсловияРасчеты!$1276:$1276,УсловияРасчеты!$8:$8,"&gt;="&amp;AD$6,УсловияРасчеты!$8:$8,"&lt;="&amp;AD$7))</f>
        <v>0</v>
      </c>
      <c r="AE41" s="466">
        <f>IF(AE$1="",0,SUMIFS(УсловияРасчеты!$1276:$1276,УсловияРасчеты!$8:$8,"&gt;="&amp;AE$6,УсловияРасчеты!$8:$8,"&lt;="&amp;AE$7))</f>
        <v>0</v>
      </c>
      <c r="AF41" s="466">
        <f>IF(AF$1="",0,SUMIFS(УсловияРасчеты!$1276:$1276,УсловияРасчеты!$8:$8,"&gt;="&amp;AF$6,УсловияРасчеты!$8:$8,"&lt;="&amp;AF$7))</f>
        <v>0</v>
      </c>
      <c r="AG41" s="466">
        <f>IF(AG$1="",0,SUMIFS(УсловияРасчеты!$1276:$1276,УсловияРасчеты!$8:$8,"&gt;="&amp;AG$6,УсловияРасчеты!$8:$8,"&lt;="&amp;AG$7))</f>
        <v>0</v>
      </c>
      <c r="AH41" s="466">
        <f>IF(AH$1="",0,SUMIFS(УсловияРасчеты!$1276:$1276,УсловияРасчеты!$8:$8,"&gt;="&amp;AH$6,УсловияРасчеты!$8:$8,"&lt;="&amp;AH$7))</f>
        <v>0</v>
      </c>
      <c r="AI41" s="466">
        <f>IF(AI$1="",0,SUMIFS(УсловияРасчеты!$1276:$1276,УсловияРасчеты!$8:$8,"&gt;="&amp;AI$6,УсловияРасчеты!$8:$8,"&lt;="&amp;AI$7))</f>
        <v>0</v>
      </c>
      <c r="AJ41" s="466">
        <f>IF(AJ$1="",0,SUMIFS(УсловияРасчеты!$1276:$1276,УсловияРасчеты!$8:$8,"&gt;="&amp;AJ$6,УсловияРасчеты!$8:$8,"&lt;="&amp;AJ$7))</f>
        <v>0</v>
      </c>
      <c r="AK41" s="466">
        <f>IF(AK$1="",0,SUMIFS(УсловияРасчеты!$1276:$1276,УсловияРасчеты!$8:$8,"&gt;="&amp;AK$6,УсловияРасчеты!$8:$8,"&lt;="&amp;AK$7))</f>
        <v>0</v>
      </c>
      <c r="AL41" s="466">
        <f>IF(AL$1="",0,SUMIFS(УсловияРасчеты!$1276:$1276,УсловияРасчеты!$8:$8,"&gt;="&amp;AL$6,УсловияРасчеты!$8:$8,"&lt;="&amp;AL$7))</f>
        <v>0</v>
      </c>
      <c r="AM41" s="466">
        <f>IF(AM$1="",0,SUMIFS(УсловияРасчеты!$1276:$1276,УсловияРасчеты!$8:$8,"&gt;="&amp;AM$6,УсловияРасчеты!$8:$8,"&lt;="&amp;AM$7))</f>
        <v>0</v>
      </c>
      <c r="AN41" s="466">
        <f>IF(AN$1="",0,SUMIFS(УсловияРасчеты!$1276:$1276,УсловияРасчеты!$8:$8,"&gt;="&amp;AN$6,УсловияРасчеты!$8:$8,"&lt;="&amp;AN$7))</f>
        <v>0</v>
      </c>
      <c r="AO41" s="466">
        <f>IF(AO$1="",0,SUMIFS(УсловияРасчеты!$1276:$1276,УсловияРасчеты!$8:$8,"&gt;="&amp;AO$6,УсловияРасчеты!$8:$8,"&lt;="&amp;AO$7))</f>
        <v>0</v>
      </c>
      <c r="AP41" s="466">
        <f>IF(AP$1="",0,SUMIFS(УсловияРасчеты!$1276:$1276,УсловияРасчеты!$8:$8,"&gt;="&amp;AP$6,УсловияРасчеты!$8:$8,"&lt;="&amp;AP$7))</f>
        <v>0</v>
      </c>
      <c r="AQ41" s="183"/>
      <c r="AR41" s="1"/>
    </row>
    <row r="42" spans="1:44" ht="4.2" customHeight="1">
      <c r="A42" s="1"/>
      <c r="B42" s="1"/>
      <c r="C42" s="1"/>
      <c r="D42" s="1"/>
      <c r="E42" s="5"/>
      <c r="F42" s="1"/>
      <c r="G42" s="1"/>
      <c r="H42" s="1"/>
      <c r="I42" s="1"/>
      <c r="J42" s="5"/>
      <c r="K42" s="459"/>
      <c r="L42" s="1"/>
      <c r="M42" s="5"/>
      <c r="N42" s="1"/>
      <c r="O42" s="24"/>
      <c r="P42" s="1"/>
      <c r="Q42" s="25"/>
      <c r="R42" s="1"/>
      <c r="S42" s="1"/>
      <c r="T42" s="1"/>
      <c r="U42" s="1"/>
      <c r="V42" s="459"/>
      <c r="W42" s="1"/>
      <c r="X42" s="5"/>
      <c r="Y42" s="464"/>
      <c r="Z42" s="10"/>
      <c r="AA42" s="467"/>
      <c r="AB42" s="468"/>
      <c r="AC42" s="468"/>
      <c r="AD42" s="468"/>
      <c r="AE42" s="468"/>
      <c r="AF42" s="468"/>
      <c r="AG42" s="468"/>
      <c r="AH42" s="468"/>
      <c r="AI42" s="468"/>
      <c r="AJ42" s="468"/>
      <c r="AK42" s="468"/>
      <c r="AL42" s="468"/>
      <c r="AM42" s="468"/>
      <c r="AN42" s="468"/>
      <c r="AO42" s="468"/>
      <c r="AP42" s="468"/>
      <c r="AQ42" s="182"/>
      <c r="AR42" s="1"/>
    </row>
    <row r="43" spans="1:44">
      <c r="A43" s="1"/>
      <c r="B43" s="1"/>
      <c r="C43" s="1"/>
      <c r="D43" s="1"/>
      <c r="E43" s="5" t="s">
        <v>6</v>
      </c>
      <c r="F43" s="544" t="s">
        <v>515</v>
      </c>
      <c r="G43" s="544"/>
      <c r="H43" s="544"/>
      <c r="I43" s="544"/>
      <c r="J43" s="5"/>
      <c r="K43" s="459" t="s">
        <v>35</v>
      </c>
      <c r="L43" s="3"/>
      <c r="M43" s="5" t="s">
        <v>6</v>
      </c>
      <c r="N43" s="541"/>
      <c r="O43" s="24"/>
      <c r="P43" s="1"/>
      <c r="Q43" s="25"/>
      <c r="R43" s="1"/>
      <c r="S43" s="1"/>
      <c r="T43" s="3" t="str">
        <f>УсловияРасчеты!$H$1279</f>
        <v>Финпоток проекта с учетом всех инвестиций</v>
      </c>
      <c r="U43" s="3"/>
      <c r="V43" s="460" t="s">
        <v>26</v>
      </c>
      <c r="W43" s="3"/>
      <c r="X43" s="5"/>
      <c r="Y43" s="464">
        <f>SUM($AA43:$AQ43)</f>
        <v>0</v>
      </c>
      <c r="Z43" s="12"/>
      <c r="AA43" s="555">
        <f>УсловияРасчеты!$Z$1279</f>
        <v>0</v>
      </c>
      <c r="AB43" s="466">
        <f>IF(AB$1="",0,SUMIFS(УсловияРасчеты!$1279:$1279,УсловияРасчеты!$8:$8,"&gt;="&amp;AB$6,УсловияРасчеты!$8:$8,"&lt;="&amp;AB$7))</f>
        <v>0</v>
      </c>
      <c r="AC43" s="466">
        <f>IF(AC$1="",0,SUMIFS(УсловияРасчеты!$1279:$1279,УсловияРасчеты!$8:$8,"&gt;="&amp;AC$6,УсловияРасчеты!$8:$8,"&lt;="&amp;AC$7))</f>
        <v>0</v>
      </c>
      <c r="AD43" s="466">
        <f>IF(AD$1="",0,SUMIFS(УсловияРасчеты!$1279:$1279,УсловияРасчеты!$8:$8,"&gt;="&amp;AD$6,УсловияРасчеты!$8:$8,"&lt;="&amp;AD$7))</f>
        <v>0</v>
      </c>
      <c r="AE43" s="466">
        <f>IF(AE$1="",0,SUMIFS(УсловияРасчеты!$1279:$1279,УсловияРасчеты!$8:$8,"&gt;="&amp;AE$6,УсловияРасчеты!$8:$8,"&lt;="&amp;AE$7))</f>
        <v>0</v>
      </c>
      <c r="AF43" s="466">
        <f>IF(AF$1="",0,SUMIFS(УсловияРасчеты!$1279:$1279,УсловияРасчеты!$8:$8,"&gt;="&amp;AF$6,УсловияРасчеты!$8:$8,"&lt;="&amp;AF$7))</f>
        <v>0</v>
      </c>
      <c r="AG43" s="466">
        <f>IF(AG$1="",0,SUMIFS(УсловияРасчеты!$1279:$1279,УсловияРасчеты!$8:$8,"&gt;="&amp;AG$6,УсловияРасчеты!$8:$8,"&lt;="&amp;AG$7))</f>
        <v>0</v>
      </c>
      <c r="AH43" s="466">
        <f>IF(AH$1="",0,SUMIFS(УсловияРасчеты!$1279:$1279,УсловияРасчеты!$8:$8,"&gt;="&amp;AH$6,УсловияРасчеты!$8:$8,"&lt;="&amp;AH$7))</f>
        <v>0</v>
      </c>
      <c r="AI43" s="466">
        <f>IF(AI$1="",0,SUMIFS(УсловияРасчеты!$1279:$1279,УсловияРасчеты!$8:$8,"&gt;="&amp;AI$6,УсловияРасчеты!$8:$8,"&lt;="&amp;AI$7))</f>
        <v>0</v>
      </c>
      <c r="AJ43" s="466">
        <f>IF(AJ$1="",0,SUMIFS(УсловияРасчеты!$1279:$1279,УсловияРасчеты!$8:$8,"&gt;="&amp;AJ$6,УсловияРасчеты!$8:$8,"&lt;="&amp;AJ$7))</f>
        <v>0</v>
      </c>
      <c r="AK43" s="466">
        <f>IF(AK$1="",0,SUMIFS(УсловияРасчеты!$1279:$1279,УсловияРасчеты!$8:$8,"&gt;="&amp;AK$6,УсловияРасчеты!$8:$8,"&lt;="&amp;AK$7))</f>
        <v>0</v>
      </c>
      <c r="AL43" s="466">
        <f>IF(AL$1="",0,SUMIFS(УсловияРасчеты!$1279:$1279,УсловияРасчеты!$8:$8,"&gt;="&amp;AL$6,УсловияРасчеты!$8:$8,"&lt;="&amp;AL$7))</f>
        <v>0</v>
      </c>
      <c r="AM43" s="466">
        <f>IF(AM$1="",0,SUMIFS(УсловияРасчеты!$1279:$1279,УсловияРасчеты!$8:$8,"&gt;="&amp;AM$6,УсловияРасчеты!$8:$8,"&lt;="&amp;AM$7))</f>
        <v>0</v>
      </c>
      <c r="AN43" s="466">
        <f>IF(AN$1="",0,SUMIFS(УсловияРасчеты!$1279:$1279,УсловияРасчеты!$8:$8,"&gt;="&amp;AN$6,УсловияРасчеты!$8:$8,"&lt;="&amp;AN$7))</f>
        <v>0</v>
      </c>
      <c r="AO43" s="466">
        <f>IF(AO$1="",0,SUMIFS(УсловияРасчеты!$1279:$1279,УсловияРасчеты!$8:$8,"&gt;="&amp;AO$6,УсловияРасчеты!$8:$8,"&lt;="&amp;AO$7))</f>
        <v>0</v>
      </c>
      <c r="AP43" s="466">
        <f>IF(AP$1="",0,SUMIFS(УсловияРасчеты!$1279:$1279,УсловияРасчеты!$8:$8,"&gt;="&amp;AP$6,УсловияРасчеты!$8:$8,"&lt;="&amp;AP$7))</f>
        <v>0</v>
      </c>
      <c r="AQ43" s="183"/>
      <c r="AR43" s="1"/>
    </row>
    <row r="44" spans="1:44" ht="7.2" customHeight="1">
      <c r="A44" s="1"/>
      <c r="B44" s="1"/>
      <c r="C44" s="1"/>
      <c r="D44" s="1"/>
      <c r="E44" s="5"/>
      <c r="F44" s="1"/>
      <c r="G44" s="1"/>
      <c r="H44" s="1"/>
      <c r="I44" s="1"/>
      <c r="J44" s="5"/>
      <c r="K44" s="477"/>
      <c r="L44" s="1"/>
      <c r="M44" s="5"/>
      <c r="N44" s="1"/>
      <c r="O44" s="24"/>
      <c r="P44" s="1"/>
      <c r="Q44" s="476"/>
      <c r="R44" s="473"/>
      <c r="S44" s="473"/>
      <c r="T44" s="473"/>
      <c r="U44" s="473"/>
      <c r="V44" s="477"/>
      <c r="W44" s="473"/>
      <c r="X44" s="474"/>
      <c r="Y44" s="478"/>
      <c r="Z44" s="479"/>
      <c r="AA44" s="480"/>
      <c r="AB44" s="481"/>
      <c r="AC44" s="481"/>
      <c r="AD44" s="481"/>
      <c r="AE44" s="481"/>
      <c r="AF44" s="481"/>
      <c r="AG44" s="481"/>
      <c r="AH44" s="481"/>
      <c r="AI44" s="481"/>
      <c r="AJ44" s="481"/>
      <c r="AK44" s="481"/>
      <c r="AL44" s="481"/>
      <c r="AM44" s="481"/>
      <c r="AN44" s="481"/>
      <c r="AO44" s="481"/>
      <c r="AP44" s="481"/>
      <c r="AQ44" s="482"/>
      <c r="AR44" s="1"/>
    </row>
    <row r="45" spans="1:44" ht="7.2" customHeight="1">
      <c r="A45" s="1"/>
      <c r="B45" s="1"/>
      <c r="C45" s="1"/>
      <c r="D45" s="483"/>
      <c r="E45" s="484"/>
      <c r="F45" s="483"/>
      <c r="G45" s="483"/>
      <c r="H45" s="483"/>
      <c r="I45" s="483"/>
      <c r="J45" s="484"/>
      <c r="K45" s="459"/>
      <c r="L45" s="483"/>
      <c r="M45" s="484"/>
      <c r="N45" s="483"/>
      <c r="O45" s="485"/>
      <c r="P45" s="483"/>
      <c r="Q45" s="25"/>
      <c r="R45" s="1"/>
      <c r="S45" s="1"/>
      <c r="T45" s="1"/>
      <c r="U45" s="1"/>
      <c r="V45" s="459"/>
      <c r="W45" s="1"/>
      <c r="X45" s="5"/>
      <c r="Y45" s="464"/>
      <c r="Z45" s="10"/>
      <c r="AA45" s="467"/>
      <c r="AB45" s="468"/>
      <c r="AC45" s="468"/>
      <c r="AD45" s="468"/>
      <c r="AE45" s="468"/>
      <c r="AF45" s="468"/>
      <c r="AG45" s="468"/>
      <c r="AH45" s="468"/>
      <c r="AI45" s="468"/>
      <c r="AJ45" s="468"/>
      <c r="AK45" s="468"/>
      <c r="AL45" s="468"/>
      <c r="AM45" s="468"/>
      <c r="AN45" s="468"/>
      <c r="AO45" s="468"/>
      <c r="AP45" s="468"/>
      <c r="AQ45" s="182"/>
      <c r="AR45" s="1"/>
    </row>
    <row r="46" spans="1:44">
      <c r="A46" s="1"/>
      <c r="B46" s="1"/>
      <c r="C46" s="1"/>
      <c r="D46" s="1"/>
      <c r="E46" s="5" t="s">
        <v>6</v>
      </c>
      <c r="F46" s="3" t="s">
        <v>405</v>
      </c>
      <c r="G46" s="3"/>
      <c r="H46" s="3"/>
      <c r="I46" s="3"/>
      <c r="J46" s="5"/>
      <c r="K46" s="460" t="s">
        <v>355</v>
      </c>
      <c r="L46" s="3"/>
      <c r="M46" s="5" t="s">
        <v>6</v>
      </c>
      <c r="N46" s="541"/>
      <c r="O46" s="24"/>
      <c r="P46" s="1"/>
      <c r="Q46" s="25"/>
      <c r="R46" s="1"/>
      <c r="S46" s="1"/>
      <c r="T46" s="604" t="str">
        <f>УсловияРасчеты!$H$1285</f>
        <v>Кассовый разрыв проекта с уч. всех инвестиций</v>
      </c>
      <c r="U46" s="3"/>
      <c r="V46" s="460"/>
      <c r="W46" s="3"/>
      <c r="X46" s="5"/>
      <c r="Y46" s="605">
        <f>SUMIFS(УсловияРасчеты!$W:$W,УсловияРасчеты!$H:$H,$T46,УсловияРасчеты!$N:$N,Y$8)</f>
        <v>0</v>
      </c>
      <c r="Z46" s="10"/>
      <c r="AA46" s="467"/>
      <c r="AB46" s="468"/>
      <c r="AC46" s="468"/>
      <c r="AD46" s="468"/>
      <c r="AE46" s="468"/>
      <c r="AF46" s="468"/>
      <c r="AG46" s="468"/>
      <c r="AH46" s="468"/>
      <c r="AI46" s="468"/>
      <c r="AJ46" s="468"/>
      <c r="AK46" s="468"/>
      <c r="AL46" s="468"/>
      <c r="AM46" s="468"/>
      <c r="AN46" s="468"/>
      <c r="AO46" s="468"/>
      <c r="AP46" s="468"/>
      <c r="AQ46" s="182"/>
      <c r="AR46" s="1"/>
    </row>
    <row r="47" spans="1:44" ht="4.2" customHeight="1">
      <c r="A47" s="1"/>
      <c r="B47" s="1"/>
      <c r="C47" s="1"/>
      <c r="D47" s="1"/>
      <c r="E47" s="5"/>
      <c r="F47" s="1"/>
      <c r="G47" s="1"/>
      <c r="H47" s="1"/>
      <c r="I47" s="1"/>
      <c r="J47" s="5"/>
      <c r="K47" s="459"/>
      <c r="L47" s="1"/>
      <c r="M47" s="5"/>
      <c r="N47" s="1"/>
      <c r="O47" s="24"/>
      <c r="P47" s="1"/>
      <c r="Q47" s="25"/>
      <c r="R47" s="1"/>
      <c r="S47" s="1"/>
      <c r="T47" s="1"/>
      <c r="U47" s="1"/>
      <c r="V47" s="459"/>
      <c r="W47" s="1"/>
      <c r="X47" s="5"/>
      <c r="Y47" s="464"/>
      <c r="Z47" s="10"/>
      <c r="AA47" s="467"/>
      <c r="AB47" s="468"/>
      <c r="AC47" s="468"/>
      <c r="AD47" s="468"/>
      <c r="AE47" s="468"/>
      <c r="AF47" s="468"/>
      <c r="AG47" s="468"/>
      <c r="AH47" s="468"/>
      <c r="AI47" s="468"/>
      <c r="AJ47" s="468"/>
      <c r="AK47" s="468"/>
      <c r="AL47" s="468"/>
      <c r="AM47" s="468"/>
      <c r="AN47" s="468"/>
      <c r="AO47" s="468"/>
      <c r="AP47" s="468"/>
      <c r="AQ47" s="182"/>
      <c r="AR47" s="1"/>
    </row>
    <row r="48" spans="1:44">
      <c r="A48" s="1"/>
      <c r="B48" s="1"/>
      <c r="C48" s="1"/>
      <c r="D48" s="1"/>
      <c r="E48" s="5" t="s">
        <v>6</v>
      </c>
      <c r="F48" s="3" t="s">
        <v>406</v>
      </c>
      <c r="G48" s="3"/>
      <c r="H48" s="3"/>
      <c r="I48" s="3"/>
      <c r="J48" s="5"/>
      <c r="K48" s="460" t="s">
        <v>14</v>
      </c>
      <c r="L48" s="3"/>
      <c r="M48" s="5" t="s">
        <v>6</v>
      </c>
      <c r="N48" s="164"/>
      <c r="O48" s="24"/>
      <c r="P48" s="1"/>
      <c r="Q48" s="25"/>
      <c r="R48" s="5" t="s">
        <v>6</v>
      </c>
      <c r="S48" s="1"/>
      <c r="T48" s="653" t="s">
        <v>453</v>
      </c>
      <c r="U48" s="1"/>
      <c r="V48" s="459" t="s">
        <v>14</v>
      </c>
      <c r="W48" s="1"/>
      <c r="X48" s="5" t="s">
        <v>6</v>
      </c>
      <c r="Y48" s="654"/>
      <c r="Z48" s="10"/>
      <c r="AA48" s="467"/>
      <c r="AB48" s="468"/>
      <c r="AC48" s="468"/>
      <c r="AD48" s="468"/>
      <c r="AE48" s="468"/>
      <c r="AF48" s="468"/>
      <c r="AG48" s="468"/>
      <c r="AH48" s="468"/>
      <c r="AI48" s="468"/>
      <c r="AJ48" s="468"/>
      <c r="AK48" s="468"/>
      <c r="AL48" s="468"/>
      <c r="AM48" s="468"/>
      <c r="AN48" s="468"/>
      <c r="AO48" s="468"/>
      <c r="AP48" s="468"/>
      <c r="AQ48" s="182"/>
      <c r="AR48" s="1"/>
    </row>
    <row r="49" spans="1:44" ht="4.2" customHeight="1">
      <c r="A49" s="1"/>
      <c r="B49" s="1"/>
      <c r="C49" s="1"/>
      <c r="D49" s="1"/>
      <c r="E49" s="5"/>
      <c r="F49" s="1"/>
      <c r="G49" s="1"/>
      <c r="H49" s="1"/>
      <c r="I49" s="1"/>
      <c r="J49" s="5"/>
      <c r="K49" s="459"/>
      <c r="L49" s="1"/>
      <c r="M49" s="5"/>
      <c r="N49" s="1"/>
      <c r="O49" s="24"/>
      <c r="P49" s="1"/>
      <c r="Q49" s="25"/>
      <c r="R49" s="1"/>
      <c r="S49" s="1"/>
      <c r="T49" s="1"/>
      <c r="U49" s="1"/>
      <c r="V49" s="459"/>
      <c r="W49" s="1"/>
      <c r="X49" s="5"/>
      <c r="Y49" s="464"/>
      <c r="Z49" s="10"/>
      <c r="AA49" s="467"/>
      <c r="AB49" s="468"/>
      <c r="AC49" s="468"/>
      <c r="AD49" s="468"/>
      <c r="AE49" s="468"/>
      <c r="AF49" s="468"/>
      <c r="AG49" s="468"/>
      <c r="AH49" s="468"/>
      <c r="AI49" s="468"/>
      <c r="AJ49" s="468"/>
      <c r="AK49" s="468"/>
      <c r="AL49" s="468"/>
      <c r="AM49" s="468"/>
      <c r="AN49" s="468"/>
      <c r="AO49" s="468"/>
      <c r="AP49" s="468"/>
      <c r="AQ49" s="182"/>
      <c r="AR49" s="1"/>
    </row>
    <row r="50" spans="1:44" ht="12" customHeight="1">
      <c r="A50" s="1"/>
      <c r="B50" s="1"/>
      <c r="C50" s="1"/>
      <c r="D50" s="1"/>
      <c r="E50" s="5" t="s">
        <v>6</v>
      </c>
      <c r="F50" s="3" t="s">
        <v>408</v>
      </c>
      <c r="G50" s="3"/>
      <c r="H50" s="3"/>
      <c r="I50" s="3"/>
      <c r="J50" s="5"/>
      <c r="K50" s="460" t="s">
        <v>355</v>
      </c>
      <c r="L50" s="3"/>
      <c r="M50" s="5"/>
      <c r="N50" s="541">
        <f>N46*N48</f>
        <v>0</v>
      </c>
      <c r="O50" s="24"/>
      <c r="P50" s="1"/>
      <c r="Q50" s="25"/>
      <c r="R50" s="5" t="s">
        <v>6</v>
      </c>
      <c r="S50" s="1"/>
      <c r="T50" s="653" t="s">
        <v>265</v>
      </c>
      <c r="U50" s="1"/>
      <c r="V50" s="459" t="s">
        <v>14</v>
      </c>
      <c r="W50" s="1"/>
      <c r="X50" s="5"/>
      <c r="Y50" s="654">
        <f>IF(Y23=0,0,Y46/(Y23+Y46))</f>
        <v>0</v>
      </c>
      <c r="Z50" s="10"/>
      <c r="AA50" s="467"/>
      <c r="AB50" s="468"/>
      <c r="AC50" s="468"/>
      <c r="AD50" s="468"/>
      <c r="AE50" s="468"/>
      <c r="AF50" s="468"/>
      <c r="AG50" s="468"/>
      <c r="AH50" s="468"/>
      <c r="AI50" s="468"/>
      <c r="AJ50" s="468"/>
      <c r="AK50" s="468"/>
      <c r="AL50" s="468"/>
      <c r="AM50" s="468"/>
      <c r="AN50" s="468"/>
      <c r="AO50" s="468"/>
      <c r="AP50" s="468"/>
      <c r="AQ50" s="182"/>
      <c r="AR50" s="1"/>
    </row>
    <row r="51" spans="1:44" ht="4.2" customHeight="1">
      <c r="A51" s="1"/>
      <c r="B51" s="1"/>
      <c r="C51" s="1"/>
      <c r="D51" s="1"/>
      <c r="O51" s="24"/>
      <c r="P51" s="1"/>
      <c r="Q51" s="25"/>
      <c r="R51" s="1"/>
      <c r="S51" s="1"/>
      <c r="T51" s="1"/>
      <c r="U51" s="1"/>
      <c r="V51" s="459"/>
      <c r="W51" s="1"/>
      <c r="X51" s="5"/>
      <c r="Y51" s="464"/>
      <c r="Z51" s="10"/>
      <c r="AA51" s="467"/>
      <c r="AB51" s="468"/>
      <c r="AC51" s="468"/>
      <c r="AD51" s="468"/>
      <c r="AE51" s="468"/>
      <c r="AF51" s="468"/>
      <c r="AG51" s="468"/>
      <c r="AH51" s="468"/>
      <c r="AI51" s="468"/>
      <c r="AJ51" s="468"/>
      <c r="AK51" s="468"/>
      <c r="AL51" s="468"/>
      <c r="AM51" s="468"/>
      <c r="AN51" s="468"/>
      <c r="AO51" s="468"/>
      <c r="AP51" s="468"/>
      <c r="AQ51" s="182"/>
      <c r="AR51" s="1"/>
    </row>
    <row r="52" spans="1:44" ht="12" customHeight="1">
      <c r="A52" s="1"/>
      <c r="B52" s="1"/>
      <c r="C52" s="1"/>
      <c r="D52" s="1"/>
      <c r="E52" s="5" t="s">
        <v>6</v>
      </c>
      <c r="F52" s="3" t="s">
        <v>409</v>
      </c>
      <c r="G52" s="3"/>
      <c r="H52" s="3"/>
      <c r="I52" s="3"/>
      <c r="J52" s="5"/>
      <c r="K52" s="460" t="s">
        <v>355</v>
      </c>
      <c r="L52" s="3"/>
      <c r="M52" s="5" t="s">
        <v>6</v>
      </c>
      <c r="N52" s="541"/>
      <c r="O52" s="24"/>
      <c r="P52" s="1"/>
      <c r="Q52" s="25"/>
      <c r="R52" s="1"/>
      <c r="S52" s="1"/>
      <c r="T52" s="3" t="str">
        <f>УсловияРасчеты!$H$1318</f>
        <v>Финпоток проекта с уч. кред. плеча</v>
      </c>
      <c r="U52" s="3"/>
      <c r="V52" s="460" t="s">
        <v>26</v>
      </c>
      <c r="W52" s="3"/>
      <c r="X52" s="5"/>
      <c r="Y52" s="464">
        <f>SUM($AA52:$AQ52)</f>
        <v>0</v>
      </c>
      <c r="Z52" s="12"/>
      <c r="AA52" s="465"/>
      <c r="AB52" s="466">
        <f>IF(AB$1="",0,SUMIFS(УсловияРасчеты!$1318:$1318,УсловияРасчеты!$8:$8,"&gt;="&amp;AB$6,УсловияРасчеты!$8:$8,"&lt;="&amp;AB$7))</f>
        <v>0</v>
      </c>
      <c r="AC52" s="466">
        <f>IF(AC$1="",0,SUMIFS(УсловияРасчеты!$1318:$1318,УсловияРасчеты!$8:$8,"&gt;="&amp;AC$6,УсловияРасчеты!$8:$8,"&lt;="&amp;AC$7))</f>
        <v>0</v>
      </c>
      <c r="AD52" s="466">
        <f>IF(AD$1="",0,SUMIFS(УсловияРасчеты!$1318:$1318,УсловияРасчеты!$8:$8,"&gt;="&amp;AD$6,УсловияРасчеты!$8:$8,"&lt;="&amp;AD$7))</f>
        <v>0</v>
      </c>
      <c r="AE52" s="466">
        <f>IF(AE$1="",0,SUMIFS(УсловияРасчеты!$1318:$1318,УсловияРасчеты!$8:$8,"&gt;="&amp;AE$6,УсловияРасчеты!$8:$8,"&lt;="&amp;AE$7))</f>
        <v>0</v>
      </c>
      <c r="AF52" s="466">
        <f>IF(AF$1="",0,SUMIFS(УсловияРасчеты!$1318:$1318,УсловияРасчеты!$8:$8,"&gt;="&amp;AF$6,УсловияРасчеты!$8:$8,"&lt;="&amp;AF$7))</f>
        <v>0</v>
      </c>
      <c r="AG52" s="466">
        <f>IF(AG$1="",0,SUMIFS(УсловияРасчеты!$1318:$1318,УсловияРасчеты!$8:$8,"&gt;="&amp;AG$6,УсловияРасчеты!$8:$8,"&lt;="&amp;AG$7))</f>
        <v>0</v>
      </c>
      <c r="AH52" s="466">
        <f>IF(AH$1="",0,SUMIFS(УсловияРасчеты!$1318:$1318,УсловияРасчеты!$8:$8,"&gt;="&amp;AH$6,УсловияРасчеты!$8:$8,"&lt;="&amp;AH$7))</f>
        <v>0</v>
      </c>
      <c r="AI52" s="466">
        <f>IF(AI$1="",0,SUMIFS(УсловияРасчеты!$1318:$1318,УсловияРасчеты!$8:$8,"&gt;="&amp;AI$6,УсловияРасчеты!$8:$8,"&lt;="&amp;AI$7))</f>
        <v>0</v>
      </c>
      <c r="AJ52" s="466">
        <f>IF(AJ$1="",0,SUMIFS(УсловияРасчеты!$1318:$1318,УсловияРасчеты!$8:$8,"&gt;="&amp;AJ$6,УсловияРасчеты!$8:$8,"&lt;="&amp;AJ$7))</f>
        <v>0</v>
      </c>
      <c r="AK52" s="466">
        <f>IF(AK$1="",0,SUMIFS(УсловияРасчеты!$1318:$1318,УсловияРасчеты!$8:$8,"&gt;="&amp;AK$6,УсловияРасчеты!$8:$8,"&lt;="&amp;AK$7))</f>
        <v>0</v>
      </c>
      <c r="AL52" s="466">
        <f>IF(AL$1="",0,SUMIFS(УсловияРасчеты!$1318:$1318,УсловияРасчеты!$8:$8,"&gt;="&amp;AL$6,УсловияРасчеты!$8:$8,"&lt;="&amp;AL$7))</f>
        <v>0</v>
      </c>
      <c r="AM52" s="466">
        <f>IF(AM$1="",0,SUMIFS(УсловияРасчеты!$1318:$1318,УсловияРасчеты!$8:$8,"&gt;="&amp;AM$6,УсловияРасчеты!$8:$8,"&lt;="&amp;AM$7))</f>
        <v>0</v>
      </c>
      <c r="AN52" s="466">
        <f>IF(AN$1="",0,SUMIFS(УсловияРасчеты!$1318:$1318,УсловияРасчеты!$8:$8,"&gt;="&amp;AN$6,УсловияРасчеты!$8:$8,"&lt;="&amp;AN$7))</f>
        <v>0</v>
      </c>
      <c r="AO52" s="466">
        <f>IF(AO$1="",0,SUMIFS(УсловияРасчеты!$1318:$1318,УсловияРасчеты!$8:$8,"&gt;="&amp;AO$6,УсловияРасчеты!$8:$8,"&lt;="&amp;AO$7))</f>
        <v>0</v>
      </c>
      <c r="AP52" s="466">
        <f>IF(AP$1="",0,SUMIFS(УсловияРасчеты!$1318:$1318,УсловияРасчеты!$8:$8,"&gt;="&amp;AP$6,УсловияРасчеты!$8:$8,"&lt;="&amp;AP$7))</f>
        <v>0</v>
      </c>
      <c r="AQ52" s="183"/>
      <c r="AR52" s="1"/>
    </row>
    <row r="53" spans="1:44" ht="4.2" customHeight="1">
      <c r="A53" s="1"/>
      <c r="B53" s="1"/>
      <c r="C53" s="1"/>
      <c r="D53" s="1"/>
      <c r="O53" s="24"/>
      <c r="P53" s="1"/>
      <c r="Q53" s="25"/>
      <c r="R53" s="1"/>
      <c r="S53" s="1"/>
      <c r="T53" s="1"/>
      <c r="U53" s="1"/>
      <c r="V53" s="459"/>
      <c r="W53" s="1"/>
      <c r="X53" s="5"/>
      <c r="Y53" s="464"/>
      <c r="Z53" s="10"/>
      <c r="AA53" s="467"/>
      <c r="AB53" s="468"/>
      <c r="AC53" s="468"/>
      <c r="AD53" s="468"/>
      <c r="AE53" s="468"/>
      <c r="AF53" s="468"/>
      <c r="AG53" s="468"/>
      <c r="AH53" s="468"/>
      <c r="AI53" s="468"/>
      <c r="AJ53" s="468"/>
      <c r="AK53" s="468"/>
      <c r="AL53" s="468"/>
      <c r="AM53" s="468"/>
      <c r="AN53" s="468"/>
      <c r="AO53" s="468"/>
      <c r="AP53" s="468"/>
      <c r="AQ53" s="182"/>
      <c r="AR53" s="1"/>
    </row>
    <row r="54" spans="1:44" ht="12" customHeight="1" thickBot="1">
      <c r="A54"/>
      <c r="B54"/>
      <c r="C54"/>
      <c r="D54"/>
      <c r="E54" s="5" t="s">
        <v>6</v>
      </c>
      <c r="F54" s="3" t="s">
        <v>410</v>
      </c>
      <c r="G54" s="3"/>
      <c r="H54" s="3"/>
      <c r="I54" s="3"/>
      <c r="J54" s="5"/>
      <c r="K54" s="460" t="s">
        <v>412</v>
      </c>
      <c r="L54" s="3"/>
      <c r="M54" s="5"/>
      <c r="N54" s="541">
        <f>IF(N52=0,0,N50/N52)</f>
        <v>0</v>
      </c>
      <c r="O54"/>
      <c r="P54"/>
      <c r="Q54" s="25"/>
      <c r="R54" s="5" t="s">
        <v>6</v>
      </c>
      <c r="S54" s="1"/>
      <c r="T54" s="556" t="s">
        <v>270</v>
      </c>
      <c r="U54" s="1"/>
      <c r="V54" s="459" t="s">
        <v>14</v>
      </c>
      <c r="W54" s="1"/>
      <c r="X54" s="5"/>
      <c r="Y54" s="557">
        <f>IFERROR(IRR(AA52:AQ52),0)</f>
        <v>0</v>
      </c>
      <c r="Z54" s="10"/>
      <c r="AA54" s="467"/>
      <c r="AB54" s="468"/>
      <c r="AC54" s="468"/>
      <c r="AD54" s="468"/>
      <c r="AE54" s="468"/>
      <c r="AF54" s="468"/>
      <c r="AG54" s="468"/>
      <c r="AH54" s="468"/>
      <c r="AI54" s="468"/>
      <c r="AJ54" s="468"/>
      <c r="AK54" s="468"/>
      <c r="AL54" s="468"/>
      <c r="AM54" s="468"/>
      <c r="AN54" s="468"/>
      <c r="AO54" s="468"/>
      <c r="AP54" s="468"/>
      <c r="AQ54" s="182"/>
      <c r="AR54" s="1"/>
    </row>
    <row r="55" spans="1:44" ht="7.2" customHeight="1">
      <c r="A55" s="1"/>
      <c r="B55" s="1"/>
      <c r="C55" s="1"/>
      <c r="D55" s="1"/>
      <c r="E55" s="477"/>
      <c r="F55" s="477"/>
      <c r="G55" s="477"/>
      <c r="H55" s="477"/>
      <c r="I55" s="477"/>
      <c r="J55" s="477"/>
      <c r="K55" s="477"/>
      <c r="L55" s="477"/>
      <c r="M55" s="477"/>
      <c r="N55" s="477"/>
      <c r="O55" s="24"/>
      <c r="P55" s="1"/>
      <c r="Q55" s="476"/>
      <c r="R55" s="473"/>
      <c r="S55" s="473"/>
      <c r="T55" s="473"/>
      <c r="U55" s="473"/>
      <c r="V55" s="477"/>
      <c r="W55" s="473"/>
      <c r="X55" s="474"/>
      <c r="Y55" s="478"/>
      <c r="Z55" s="479"/>
      <c r="AA55" s="480"/>
      <c r="AB55" s="481"/>
      <c r="AC55" s="481"/>
      <c r="AD55" s="481"/>
      <c r="AE55" s="481"/>
      <c r="AF55" s="481"/>
      <c r="AG55" s="481"/>
      <c r="AH55" s="481"/>
      <c r="AI55" s="481"/>
      <c r="AJ55" s="481"/>
      <c r="AK55" s="481"/>
      <c r="AL55" s="481"/>
      <c r="AM55" s="481"/>
      <c r="AN55" s="481"/>
      <c r="AO55" s="481"/>
      <c r="AP55" s="481"/>
      <c r="AQ55" s="482"/>
      <c r="AR55" s="1"/>
    </row>
    <row r="56" spans="1:44" ht="4.2" customHeight="1">
      <c r="A56" s="1"/>
      <c r="B56" s="1"/>
      <c r="C56" s="1"/>
      <c r="D56" s="1"/>
      <c r="E56" s="487"/>
      <c r="F56" s="487"/>
      <c r="G56" s="487"/>
      <c r="H56" s="487"/>
      <c r="I56" s="487"/>
      <c r="J56" s="487"/>
      <c r="K56" s="487"/>
      <c r="L56" s="487"/>
      <c r="M56" s="487"/>
      <c r="N56" s="487"/>
      <c r="O56" s="24"/>
      <c r="P56" s="1"/>
      <c r="Q56" s="486"/>
      <c r="R56" s="483"/>
      <c r="S56" s="483"/>
      <c r="T56" s="483"/>
      <c r="U56" s="483"/>
      <c r="V56" s="487"/>
      <c r="W56" s="483"/>
      <c r="X56" s="484"/>
      <c r="Y56" s="488"/>
      <c r="Z56" s="489"/>
      <c r="AA56" s="490"/>
      <c r="AB56" s="491"/>
      <c r="AC56" s="491"/>
      <c r="AD56" s="491"/>
      <c r="AE56" s="491"/>
      <c r="AF56" s="491"/>
      <c r="AG56" s="491"/>
      <c r="AH56" s="491"/>
      <c r="AI56" s="491"/>
      <c r="AJ56" s="491"/>
      <c r="AK56" s="491"/>
      <c r="AL56" s="491"/>
      <c r="AM56" s="491"/>
      <c r="AN56" s="491"/>
      <c r="AO56" s="491"/>
      <c r="AP56" s="491"/>
      <c r="AQ56" s="492"/>
      <c r="AR56" s="1"/>
    </row>
    <row r="57" spans="1:44">
      <c r="A57" s="1"/>
      <c r="B57" s="1"/>
      <c r="C57" s="1"/>
      <c r="D57" s="1"/>
      <c r="E57" s="5" t="s">
        <v>6</v>
      </c>
      <c r="F57" s="3" t="s">
        <v>411</v>
      </c>
      <c r="G57" s="3"/>
      <c r="H57" s="3"/>
      <c r="I57" s="3"/>
      <c r="J57" s="5"/>
      <c r="K57" s="460" t="s">
        <v>26</v>
      </c>
      <c r="L57" s="3"/>
      <c r="M57" s="5" t="s">
        <v>6</v>
      </c>
      <c r="N57" s="597"/>
      <c r="O57" s="24"/>
      <c r="P57" s="1"/>
      <c r="Q57" s="25"/>
      <c r="R57" s="5" t="s">
        <v>6</v>
      </c>
      <c r="S57" s="1"/>
      <c r="T57" s="544" t="s">
        <v>287</v>
      </c>
      <c r="U57" s="1"/>
      <c r="V57" s="459" t="s">
        <v>14</v>
      </c>
      <c r="W57" s="1"/>
      <c r="X57" s="5" t="s">
        <v>6</v>
      </c>
      <c r="Y57" s="657">
        <v>0.12</v>
      </c>
      <c r="Z57" s="10"/>
      <c r="AA57" s="467"/>
      <c r="AB57" s="468"/>
      <c r="AC57" s="468"/>
      <c r="AD57" s="468"/>
      <c r="AE57" s="468"/>
      <c r="AF57" s="468"/>
      <c r="AG57" s="468"/>
      <c r="AH57" s="468"/>
      <c r="AI57" s="468"/>
      <c r="AJ57" s="468"/>
      <c r="AK57" s="468"/>
      <c r="AL57" s="468"/>
      <c r="AM57" s="468"/>
      <c r="AN57" s="468"/>
      <c r="AO57" s="468"/>
      <c r="AP57" s="468"/>
      <c r="AQ57" s="182"/>
      <c r="AR57" s="1"/>
    </row>
    <row r="58" spans="1:44" ht="4.2" customHeight="1">
      <c r="A58" s="1"/>
      <c r="B58" s="1"/>
      <c r="C58" s="1"/>
      <c r="D58" s="1"/>
      <c r="O58" s="24"/>
      <c r="P58" s="1"/>
      <c r="Q58" s="25"/>
      <c r="R58" s="1"/>
      <c r="S58" s="1"/>
      <c r="T58" s="1"/>
      <c r="U58" s="1"/>
      <c r="V58" s="459"/>
      <c r="W58" s="1"/>
      <c r="X58" s="5"/>
      <c r="Y58" s="464"/>
      <c r="Z58" s="10"/>
      <c r="AA58" s="467"/>
      <c r="AB58" s="468"/>
      <c r="AC58" s="468"/>
      <c r="AD58" s="468"/>
      <c r="AE58" s="468"/>
      <c r="AF58" s="468"/>
      <c r="AG58" s="468"/>
      <c r="AH58" s="468"/>
      <c r="AI58" s="468"/>
      <c r="AJ58" s="468"/>
      <c r="AK58" s="468"/>
      <c r="AL58" s="468"/>
      <c r="AM58" s="468"/>
      <c r="AN58" s="468"/>
      <c r="AO58" s="468"/>
      <c r="AP58" s="468"/>
      <c r="AQ58" s="182"/>
      <c r="AR58" s="1"/>
    </row>
    <row r="59" spans="1:44">
      <c r="A59" s="1"/>
      <c r="B59" s="1"/>
      <c r="C59" s="1"/>
      <c r="D59" s="1"/>
      <c r="E59" s="5" t="s">
        <v>6</v>
      </c>
      <c r="F59" s="3" t="s">
        <v>407</v>
      </c>
      <c r="G59" s="3"/>
      <c r="H59" s="3"/>
      <c r="I59" s="3"/>
      <c r="J59" s="5"/>
      <c r="K59" s="460" t="s">
        <v>14</v>
      </c>
      <c r="L59" s="3"/>
      <c r="M59" s="5" t="s">
        <v>6</v>
      </c>
      <c r="N59" s="164"/>
      <c r="O59" s="24"/>
      <c r="P59" s="1"/>
      <c r="Q59" s="496"/>
      <c r="R59" s="494" t="s">
        <v>6</v>
      </c>
      <c r="S59" s="1"/>
      <c r="T59" s="1" t="s">
        <v>271</v>
      </c>
      <c r="U59" s="1"/>
      <c r="V59" s="459" t="s">
        <v>26</v>
      </c>
      <c r="W59" s="1"/>
      <c r="X59" s="494"/>
      <c r="Y59" s="497"/>
      <c r="Z59" s="10"/>
      <c r="AA59" s="467">
        <v>1</v>
      </c>
      <c r="AB59" s="498">
        <f t="shared" ref="AB59:AH59" si="21">IF(AB$1="",0,AA59*(1+$Y$57))</f>
        <v>0</v>
      </c>
      <c r="AC59" s="498">
        <f t="shared" si="21"/>
        <v>0</v>
      </c>
      <c r="AD59" s="498">
        <f t="shared" si="21"/>
        <v>0</v>
      </c>
      <c r="AE59" s="498">
        <f t="shared" si="21"/>
        <v>0</v>
      </c>
      <c r="AF59" s="498">
        <f t="shared" si="21"/>
        <v>0</v>
      </c>
      <c r="AG59" s="498">
        <f t="shared" si="21"/>
        <v>0</v>
      </c>
      <c r="AH59" s="498">
        <f t="shared" si="21"/>
        <v>0</v>
      </c>
      <c r="AI59" s="498">
        <f t="shared" ref="AI59" si="22">IF(AI$1="",0,AH59*(1+$Y$57))</f>
        <v>0</v>
      </c>
      <c r="AJ59" s="498">
        <f t="shared" ref="AJ59" si="23">IF(AJ$1="",0,AI59*(1+$Y$57))</f>
        <v>0</v>
      </c>
      <c r="AK59" s="498">
        <f t="shared" ref="AK59" si="24">IF(AK$1="",0,AJ59*(1+$Y$57))</f>
        <v>0</v>
      </c>
      <c r="AL59" s="498">
        <f t="shared" ref="AL59" si="25">IF(AL$1="",0,AK59*(1+$Y$57))</f>
        <v>0</v>
      </c>
      <c r="AM59" s="498">
        <f t="shared" ref="AM59" si="26">IF(AM$1="",0,AL59*(1+$Y$57))</f>
        <v>0</v>
      </c>
      <c r="AN59" s="498">
        <f t="shared" ref="AN59" si="27">IF(AN$1="",0,AM59*(1+$Y$57))</f>
        <v>0</v>
      </c>
      <c r="AO59" s="498">
        <f t="shared" ref="AO59" si="28">IF(AO$1="",0,AN59*(1+$Y$57))</f>
        <v>0</v>
      </c>
      <c r="AP59" s="498">
        <f t="shared" ref="AP59" si="29">IF(AP$1="",0,AO59*(1+$Y$57))</f>
        <v>0</v>
      </c>
      <c r="AQ59" s="182"/>
      <c r="AR59" s="1"/>
    </row>
    <row r="60" spans="1:44" ht="4.2" customHeight="1">
      <c r="A60" s="1"/>
      <c r="B60" s="1"/>
      <c r="C60" s="1"/>
      <c r="D60" s="1"/>
      <c r="O60" s="24"/>
      <c r="P60" s="1"/>
      <c r="Q60" s="25"/>
      <c r="R60" s="1"/>
      <c r="S60" s="1"/>
      <c r="T60" s="1"/>
      <c r="U60" s="1"/>
      <c r="V60" s="459"/>
      <c r="W60" s="1"/>
      <c r="X60" s="5"/>
      <c r="Y60" s="464"/>
      <c r="Z60" s="10"/>
      <c r="AA60" s="467"/>
      <c r="AB60" s="468"/>
      <c r="AC60" s="468"/>
      <c r="AD60" s="468"/>
      <c r="AE60" s="468"/>
      <c r="AF60" s="468"/>
      <c r="AG60" s="468"/>
      <c r="AH60" s="468"/>
      <c r="AI60" s="468"/>
      <c r="AJ60" s="468"/>
      <c r="AK60" s="468"/>
      <c r="AL60" s="468"/>
      <c r="AM60" s="468"/>
      <c r="AN60" s="468"/>
      <c r="AO60" s="468"/>
      <c r="AP60" s="468"/>
      <c r="AQ60" s="182"/>
      <c r="AR60" s="1"/>
    </row>
    <row r="61" spans="1:44">
      <c r="A61" s="1"/>
      <c r="B61" s="1"/>
      <c r="C61" s="1"/>
      <c r="D61" s="1"/>
      <c r="E61" s="5" t="s">
        <v>6</v>
      </c>
      <c r="F61" s="3" t="s">
        <v>427</v>
      </c>
      <c r="G61" s="3"/>
      <c r="H61" s="3"/>
      <c r="I61" s="3"/>
      <c r="J61" s="5"/>
      <c r="K61" s="460" t="s">
        <v>14</v>
      </c>
      <c r="L61" s="3"/>
      <c r="M61" s="5" t="s">
        <v>6</v>
      </c>
      <c r="N61" s="164"/>
      <c r="O61" s="24"/>
      <c r="P61" s="1"/>
      <c r="Q61" s="25"/>
      <c r="R61" s="494" t="s">
        <v>6</v>
      </c>
      <c r="S61" s="1"/>
      <c r="T61" s="3" t="s">
        <v>272</v>
      </c>
      <c r="U61" s="3"/>
      <c r="V61" s="460" t="s">
        <v>26</v>
      </c>
      <c r="W61" s="3"/>
      <c r="X61" s="5"/>
      <c r="Y61" s="464">
        <f>SUM($AA61:$AQ61)</f>
        <v>0</v>
      </c>
      <c r="Z61" s="12"/>
      <c r="AA61" s="465"/>
      <c r="AB61" s="466">
        <f t="shared" ref="AB61:AH61" si="30">IF(AB$1="",0,IF(AB59=0,0,AB11/AB59))</f>
        <v>0</v>
      </c>
      <c r="AC61" s="466">
        <f t="shared" si="30"/>
        <v>0</v>
      </c>
      <c r="AD61" s="466">
        <f t="shared" si="30"/>
        <v>0</v>
      </c>
      <c r="AE61" s="466">
        <f t="shared" si="30"/>
        <v>0</v>
      </c>
      <c r="AF61" s="466">
        <f t="shared" si="30"/>
        <v>0</v>
      </c>
      <c r="AG61" s="466">
        <f t="shared" si="30"/>
        <v>0</v>
      </c>
      <c r="AH61" s="466">
        <f t="shared" si="30"/>
        <v>0</v>
      </c>
      <c r="AI61" s="466">
        <f t="shared" ref="AI61:AP61" si="31">IF(AI$1="",0,IF(AI59=0,0,AI11/AI59))</f>
        <v>0</v>
      </c>
      <c r="AJ61" s="466">
        <f t="shared" si="31"/>
        <v>0</v>
      </c>
      <c r="AK61" s="466">
        <f t="shared" si="31"/>
        <v>0</v>
      </c>
      <c r="AL61" s="466">
        <f t="shared" si="31"/>
        <v>0</v>
      </c>
      <c r="AM61" s="466">
        <f t="shared" si="31"/>
        <v>0</v>
      </c>
      <c r="AN61" s="466">
        <f t="shared" si="31"/>
        <v>0</v>
      </c>
      <c r="AO61" s="466">
        <f t="shared" si="31"/>
        <v>0</v>
      </c>
      <c r="AP61" s="466">
        <f t="shared" si="31"/>
        <v>0</v>
      </c>
      <c r="AQ61" s="183"/>
      <c r="AR61" s="1"/>
    </row>
    <row r="62" spans="1:44" ht="4.2" customHeight="1">
      <c r="A62" s="1"/>
      <c r="B62" s="1"/>
      <c r="C62" s="1"/>
      <c r="D62" s="1"/>
      <c r="E62" s="5"/>
      <c r="F62" s="1"/>
      <c r="G62" s="1"/>
      <c r="H62" s="1"/>
      <c r="I62" s="1"/>
      <c r="J62" s="5"/>
      <c r="K62" s="459"/>
      <c r="L62" s="1"/>
      <c r="M62" s="5"/>
      <c r="N62" s="1"/>
      <c r="O62" s="24"/>
      <c r="P62" s="1"/>
      <c r="Q62" s="25"/>
      <c r="R62" s="1"/>
      <c r="S62" s="1"/>
      <c r="T62" s="1"/>
      <c r="U62" s="1"/>
      <c r="V62" s="459"/>
      <c r="W62" s="1"/>
      <c r="X62" s="5"/>
      <c r="Y62" s="464"/>
      <c r="Z62" s="10"/>
      <c r="AA62" s="467"/>
      <c r="AB62" s="468"/>
      <c r="AC62" s="468"/>
      <c r="AD62" s="468"/>
      <c r="AE62" s="468"/>
      <c r="AF62" s="468"/>
      <c r="AG62" s="468"/>
      <c r="AH62" s="468"/>
      <c r="AI62" s="468"/>
      <c r="AJ62" s="468"/>
      <c r="AK62" s="468"/>
      <c r="AL62" s="468"/>
      <c r="AM62" s="468"/>
      <c r="AN62" s="468"/>
      <c r="AO62" s="468"/>
      <c r="AP62" s="468"/>
      <c r="AQ62" s="182"/>
      <c r="AR62" s="1"/>
    </row>
    <row r="63" spans="1:44">
      <c r="A63" s="1"/>
      <c r="B63" s="1"/>
      <c r="C63" s="1"/>
      <c r="D63" s="1"/>
      <c r="E63" s="5" t="s">
        <v>6</v>
      </c>
      <c r="F63" s="3" t="s">
        <v>426</v>
      </c>
      <c r="G63" s="3"/>
      <c r="H63" s="3"/>
      <c r="I63" s="3"/>
      <c r="J63" s="5"/>
      <c r="K63" s="460" t="s">
        <v>14</v>
      </c>
      <c r="L63" s="3"/>
      <c r="M63" s="5" t="s">
        <v>6</v>
      </c>
      <c r="N63" s="164"/>
      <c r="O63" s="24"/>
      <c r="P63" s="1"/>
      <c r="Q63" s="25"/>
      <c r="R63" s="494" t="s">
        <v>6</v>
      </c>
      <c r="S63" s="1"/>
      <c r="T63" s="3" t="s">
        <v>273</v>
      </c>
      <c r="U63" s="3"/>
      <c r="V63" s="460" t="s">
        <v>26</v>
      </c>
      <c r="W63" s="3"/>
      <c r="X63" s="5"/>
      <c r="Y63" s="464">
        <f>SUM($AA63:$AQ63)</f>
        <v>0</v>
      </c>
      <c r="Z63" s="12"/>
      <c r="AA63" s="465"/>
      <c r="AB63" s="466">
        <f t="shared" ref="AB63:AH63" si="32">IF(AB$1="",0,IF(AB$59=0,0,AB52/AB$59))</f>
        <v>0</v>
      </c>
      <c r="AC63" s="466">
        <f t="shared" si="32"/>
        <v>0</v>
      </c>
      <c r="AD63" s="466">
        <f t="shared" si="32"/>
        <v>0</v>
      </c>
      <c r="AE63" s="466">
        <f t="shared" si="32"/>
        <v>0</v>
      </c>
      <c r="AF63" s="466">
        <f t="shared" si="32"/>
        <v>0</v>
      </c>
      <c r="AG63" s="466">
        <f t="shared" si="32"/>
        <v>0</v>
      </c>
      <c r="AH63" s="466">
        <f t="shared" si="32"/>
        <v>0</v>
      </c>
      <c r="AI63" s="466">
        <f t="shared" ref="AI63:AP63" si="33">IF(AI$1="",0,IF(AI$59=0,0,AI52/AI$59))</f>
        <v>0</v>
      </c>
      <c r="AJ63" s="466">
        <f t="shared" si="33"/>
        <v>0</v>
      </c>
      <c r="AK63" s="466">
        <f t="shared" si="33"/>
        <v>0</v>
      </c>
      <c r="AL63" s="466">
        <f t="shared" si="33"/>
        <v>0</v>
      </c>
      <c r="AM63" s="466">
        <f t="shared" si="33"/>
        <v>0</v>
      </c>
      <c r="AN63" s="466">
        <f t="shared" si="33"/>
        <v>0</v>
      </c>
      <c r="AO63" s="466">
        <f t="shared" si="33"/>
        <v>0</v>
      </c>
      <c r="AP63" s="466">
        <f t="shared" si="33"/>
        <v>0</v>
      </c>
      <c r="AQ63" s="183"/>
      <c r="AR63" s="1"/>
    </row>
    <row r="64" spans="1:44" ht="7.2" customHeight="1">
      <c r="A64" s="1"/>
      <c r="B64" s="1"/>
      <c r="C64" s="1"/>
      <c r="D64" s="1"/>
      <c r="E64" s="477"/>
      <c r="F64" s="477"/>
      <c r="G64" s="477"/>
      <c r="H64" s="477"/>
      <c r="I64" s="477"/>
      <c r="J64" s="477"/>
      <c r="K64" s="477"/>
      <c r="L64" s="477"/>
      <c r="M64" s="477"/>
      <c r="N64" s="477"/>
      <c r="O64" s="24"/>
      <c r="P64" s="1"/>
      <c r="Q64" s="476"/>
      <c r="R64" s="473"/>
      <c r="S64" s="473"/>
      <c r="T64" s="473"/>
      <c r="U64" s="473"/>
      <c r="V64" s="477"/>
      <c r="W64" s="473"/>
      <c r="X64" s="474"/>
      <c r="Y64" s="478"/>
      <c r="Z64" s="479"/>
      <c r="AA64" s="480"/>
      <c r="AB64" s="481"/>
      <c r="AC64" s="481"/>
      <c r="AD64" s="481"/>
      <c r="AE64" s="481"/>
      <c r="AF64" s="481"/>
      <c r="AG64" s="481"/>
      <c r="AH64" s="481"/>
      <c r="AI64" s="481"/>
      <c r="AJ64" s="481"/>
      <c r="AK64" s="481"/>
      <c r="AL64" s="481"/>
      <c r="AM64" s="481"/>
      <c r="AN64" s="481"/>
      <c r="AO64" s="481"/>
      <c r="AP64" s="481"/>
      <c r="AQ64" s="482"/>
      <c r="AR64" s="1"/>
    </row>
    <row r="65" spans="1:44" ht="7.2" customHeight="1">
      <c r="A65" s="1"/>
      <c r="B65" s="1"/>
      <c r="C65" s="1"/>
      <c r="D65" s="1"/>
      <c r="E65" s="487"/>
      <c r="F65" s="487"/>
      <c r="G65" s="487"/>
      <c r="H65" s="487"/>
      <c r="I65" s="487"/>
      <c r="J65" s="487"/>
      <c r="K65" s="487"/>
      <c r="L65" s="487"/>
      <c r="M65" s="487"/>
      <c r="N65" s="487"/>
      <c r="O65" s="24"/>
      <c r="P65" s="1"/>
      <c r="Q65" s="486"/>
      <c r="R65" s="483"/>
      <c r="S65" s="483"/>
      <c r="T65" s="483"/>
      <c r="U65" s="483"/>
      <c r="V65" s="487"/>
      <c r="W65" s="483"/>
      <c r="X65" s="484"/>
      <c r="Y65" s="488"/>
      <c r="Z65" s="489"/>
      <c r="AA65" s="490"/>
      <c r="AB65" s="491"/>
      <c r="AC65" s="491"/>
      <c r="AD65" s="491"/>
      <c r="AE65" s="491"/>
      <c r="AF65" s="491"/>
      <c r="AG65" s="491"/>
      <c r="AH65" s="491"/>
      <c r="AI65" s="491"/>
      <c r="AJ65" s="491"/>
      <c r="AK65" s="491"/>
      <c r="AL65" s="491"/>
      <c r="AM65" s="491"/>
      <c r="AN65" s="491"/>
      <c r="AO65" s="491"/>
      <c r="AP65" s="491"/>
      <c r="AQ65" s="492"/>
      <c r="AR65" s="1"/>
    </row>
    <row r="66" spans="1:44">
      <c r="A66" s="1"/>
      <c r="B66" s="1"/>
      <c r="C66" s="1"/>
      <c r="D66" s="1"/>
      <c r="E66" s="5" t="s">
        <v>6</v>
      </c>
      <c r="F66" s="544" t="s">
        <v>383</v>
      </c>
      <c r="G66" s="544"/>
      <c r="H66" s="544"/>
      <c r="I66" s="544"/>
      <c r="J66" s="5">
        <v>1</v>
      </c>
      <c r="K66" s="460" t="s">
        <v>328</v>
      </c>
      <c r="L66" s="3"/>
      <c r="M66" s="5" t="s">
        <v>6</v>
      </c>
      <c r="N66" s="164"/>
      <c r="O66" s="24"/>
      <c r="P66" s="1"/>
      <c r="Q66" s="25"/>
      <c r="R66" s="494" t="s">
        <v>6</v>
      </c>
      <c r="S66" s="1"/>
      <c r="T66" s="36" t="s">
        <v>145</v>
      </c>
      <c r="U66" s="1"/>
      <c r="V66" s="459"/>
      <c r="W66" s="1"/>
      <c r="X66" s="5"/>
      <c r="Y66" s="464"/>
      <c r="Z66" s="10"/>
      <c r="AA66" s="467"/>
      <c r="AB66" s="468"/>
      <c r="AC66" s="468"/>
      <c r="AD66" s="468"/>
      <c r="AE66" s="468"/>
      <c r="AF66" s="468"/>
      <c r="AG66" s="468"/>
      <c r="AH66" s="468"/>
      <c r="AI66" s="468"/>
      <c r="AJ66" s="468"/>
      <c r="AK66" s="468"/>
      <c r="AL66" s="468"/>
      <c r="AM66" s="468"/>
      <c r="AN66" s="468"/>
      <c r="AO66" s="468"/>
      <c r="AP66" s="468"/>
      <c r="AQ66" s="182"/>
      <c r="AR66" s="1"/>
    </row>
    <row r="67" spans="1:44" ht="4.2" customHeight="1">
      <c r="A67" s="1"/>
      <c r="B67" s="1"/>
      <c r="C67" s="1"/>
      <c r="D67" s="1"/>
      <c r="E67" s="5"/>
      <c r="F67" s="651"/>
      <c r="G67" s="651"/>
      <c r="H67" s="651"/>
      <c r="I67" s="651"/>
      <c r="J67" s="5"/>
      <c r="K67" s="459"/>
      <c r="L67" s="1"/>
      <c r="M67" s="5"/>
      <c r="N67" s="1"/>
      <c r="O67" s="24"/>
      <c r="P67" s="1"/>
      <c r="Q67" s="25"/>
      <c r="R67" s="1"/>
      <c r="S67" s="1"/>
      <c r="T67" s="1"/>
      <c r="U67" s="1"/>
      <c r="V67" s="459"/>
      <c r="W67" s="1"/>
      <c r="X67" s="5"/>
      <c r="Y67" s="464"/>
      <c r="Z67" s="10"/>
      <c r="AA67" s="467"/>
      <c r="AB67" s="468"/>
      <c r="AC67" s="468"/>
      <c r="AD67" s="468"/>
      <c r="AE67" s="468"/>
      <c r="AF67" s="468"/>
      <c r="AG67" s="468"/>
      <c r="AH67" s="468"/>
      <c r="AI67" s="468"/>
      <c r="AJ67" s="468"/>
      <c r="AK67" s="468"/>
      <c r="AL67" s="468"/>
      <c r="AM67" s="468"/>
      <c r="AN67" s="468"/>
      <c r="AO67" s="468"/>
      <c r="AP67" s="468"/>
      <c r="AQ67" s="182"/>
      <c r="AR67" s="1"/>
    </row>
    <row r="68" spans="1:44">
      <c r="A68" s="1"/>
      <c r="B68" s="1"/>
      <c r="C68" s="1"/>
      <c r="D68" s="1"/>
      <c r="E68" s="5" t="s">
        <v>6</v>
      </c>
      <c r="F68" s="544" t="s">
        <v>382</v>
      </c>
      <c r="G68" s="544"/>
      <c r="H68" s="544"/>
      <c r="I68" s="544"/>
      <c r="J68" s="5">
        <f>J66+1</f>
        <v>2</v>
      </c>
      <c r="K68" s="460" t="s">
        <v>328</v>
      </c>
      <c r="L68" s="3"/>
      <c r="M68" s="5" t="s">
        <v>6</v>
      </c>
      <c r="N68" s="164"/>
      <c r="O68" s="24"/>
      <c r="P68" s="1"/>
      <c r="Q68" s="25"/>
      <c r="R68" s="1"/>
      <c r="S68" s="1"/>
      <c r="T68" s="3" t="str">
        <f>УсловияРасчеты!$H$19</f>
        <v>Выручка</v>
      </c>
      <c r="U68" s="3"/>
      <c r="V68" s="460" t="s">
        <v>26</v>
      </c>
      <c r="W68" s="3"/>
      <c r="X68" s="5"/>
      <c r="Y68" s="464">
        <f>SUM($AA68:$AQ68)</f>
        <v>0</v>
      </c>
      <c r="Z68" s="12"/>
      <c r="AA68" s="465"/>
      <c r="AB68" s="466">
        <f>IF(AB$1="",0,SUMIFS(УсловияРасчеты!$19:$19,УсловияРасчеты!$8:$8,"&gt;="&amp;AB$6,УсловияРасчеты!$8:$8,"&lt;="&amp;AB$7))</f>
        <v>0</v>
      </c>
      <c r="AC68" s="466">
        <f>IF(AC$1="",0,SUMIFS(УсловияРасчеты!$19:$19,УсловияРасчеты!$8:$8,"&gt;="&amp;AC$6,УсловияРасчеты!$8:$8,"&lt;="&amp;AC$7))</f>
        <v>0</v>
      </c>
      <c r="AD68" s="466">
        <f>IF(AD$1="",0,SUMIFS(УсловияРасчеты!$19:$19,УсловияРасчеты!$8:$8,"&gt;="&amp;AD$6,УсловияРасчеты!$8:$8,"&lt;="&amp;AD$7))</f>
        <v>0</v>
      </c>
      <c r="AE68" s="466">
        <f>IF(AE$1="",0,SUMIFS(УсловияРасчеты!$19:$19,УсловияРасчеты!$8:$8,"&gt;="&amp;AE$6,УсловияРасчеты!$8:$8,"&lt;="&amp;AE$7))</f>
        <v>0</v>
      </c>
      <c r="AF68" s="466">
        <f>IF(AF$1="",0,SUMIFS(УсловияРасчеты!$19:$19,УсловияРасчеты!$8:$8,"&gt;="&amp;AF$6,УсловияРасчеты!$8:$8,"&lt;="&amp;AF$7))</f>
        <v>0</v>
      </c>
      <c r="AG68" s="466">
        <f>IF(AG$1="",0,SUMIFS(УсловияРасчеты!$19:$19,УсловияРасчеты!$8:$8,"&gt;="&amp;AG$6,УсловияРасчеты!$8:$8,"&lt;="&amp;AG$7))</f>
        <v>0</v>
      </c>
      <c r="AH68" s="466">
        <f>IF(AH$1="",0,SUMIFS(УсловияРасчеты!$19:$19,УсловияРасчеты!$8:$8,"&gt;="&amp;AH$6,УсловияРасчеты!$8:$8,"&lt;="&amp;AH$7))</f>
        <v>0</v>
      </c>
      <c r="AI68" s="466">
        <f>IF(AI$1="",0,SUMIFS(УсловияРасчеты!$19:$19,УсловияРасчеты!$8:$8,"&gt;="&amp;AI$6,УсловияРасчеты!$8:$8,"&lt;="&amp;AI$7))</f>
        <v>0</v>
      </c>
      <c r="AJ68" s="466">
        <f>IF(AJ$1="",0,SUMIFS(УсловияРасчеты!$19:$19,УсловияРасчеты!$8:$8,"&gt;="&amp;AJ$6,УсловияРасчеты!$8:$8,"&lt;="&amp;AJ$7))</f>
        <v>0</v>
      </c>
      <c r="AK68" s="466">
        <f>IF(AK$1="",0,SUMIFS(УсловияРасчеты!$19:$19,УсловияРасчеты!$8:$8,"&gt;="&amp;AK$6,УсловияРасчеты!$8:$8,"&lt;="&amp;AK$7))</f>
        <v>0</v>
      </c>
      <c r="AL68" s="466">
        <f>IF(AL$1="",0,SUMIFS(УсловияРасчеты!$19:$19,УсловияРасчеты!$8:$8,"&gt;="&amp;AL$6,УсловияРасчеты!$8:$8,"&lt;="&amp;AL$7))</f>
        <v>0</v>
      </c>
      <c r="AM68" s="466">
        <f>IF(AM$1="",0,SUMIFS(УсловияРасчеты!$19:$19,УсловияРасчеты!$8:$8,"&gt;="&amp;AM$6,УсловияРасчеты!$8:$8,"&lt;="&amp;AM$7))</f>
        <v>0</v>
      </c>
      <c r="AN68" s="466">
        <f>IF(AN$1="",0,SUMIFS(УсловияРасчеты!$19:$19,УсловияРасчеты!$8:$8,"&gt;="&amp;AN$6,УсловияРасчеты!$8:$8,"&lt;="&amp;AN$7))</f>
        <v>0</v>
      </c>
      <c r="AO68" s="466">
        <f>IF(AO$1="",0,SUMIFS(УсловияРасчеты!$19:$19,УсловияРасчеты!$8:$8,"&gt;="&amp;AO$6,УсловияРасчеты!$8:$8,"&lt;="&amp;AO$7))</f>
        <v>0</v>
      </c>
      <c r="AP68" s="466">
        <f>IF(AP$1="",0,SUMIFS(УсловияРасчеты!$19:$19,УсловияРасчеты!$8:$8,"&gt;="&amp;AP$6,УсловияРасчеты!$8:$8,"&lt;="&amp;AP$7))</f>
        <v>0</v>
      </c>
      <c r="AQ68" s="183"/>
      <c r="AR68" s="1"/>
    </row>
    <row r="69" spans="1:44" ht="4.2" customHeight="1">
      <c r="A69" s="1"/>
      <c r="B69" s="1"/>
      <c r="C69" s="1"/>
      <c r="D69" s="1"/>
      <c r="E69" s="5"/>
      <c r="F69" s="651"/>
      <c r="G69" s="651"/>
      <c r="H69" s="651"/>
      <c r="I69" s="651"/>
      <c r="J69" s="5"/>
      <c r="K69" s="459"/>
      <c r="L69" s="1"/>
      <c r="M69" s="5"/>
      <c r="N69" s="1"/>
      <c r="O69" s="24"/>
      <c r="P69" s="1"/>
      <c r="Q69" s="25"/>
      <c r="R69" s="1"/>
      <c r="S69" s="1"/>
      <c r="T69" s="1"/>
      <c r="U69" s="1"/>
      <c r="V69" s="459"/>
      <c r="W69" s="1"/>
      <c r="X69" s="5"/>
      <c r="Y69" s="464"/>
      <c r="Z69" s="10"/>
      <c r="AA69" s="467"/>
      <c r="AB69" s="468"/>
      <c r="AC69" s="468"/>
      <c r="AD69" s="468"/>
      <c r="AE69" s="468"/>
      <c r="AF69" s="468"/>
      <c r="AG69" s="468"/>
      <c r="AH69" s="468"/>
      <c r="AI69" s="468"/>
      <c r="AJ69" s="468"/>
      <c r="AK69" s="468"/>
      <c r="AL69" s="468"/>
      <c r="AM69" s="468"/>
      <c r="AN69" s="468"/>
      <c r="AO69" s="468"/>
      <c r="AP69" s="468"/>
      <c r="AQ69" s="182"/>
      <c r="AR69" s="1"/>
    </row>
    <row r="70" spans="1:44">
      <c r="A70" s="1"/>
      <c r="B70" s="1"/>
      <c r="C70" s="1"/>
      <c r="D70" s="1"/>
      <c r="E70" s="5" t="s">
        <v>6</v>
      </c>
      <c r="F70" s="544" t="s">
        <v>384</v>
      </c>
      <c r="G70" s="544"/>
      <c r="H70" s="544"/>
      <c r="I70" s="544"/>
      <c r="J70" s="5">
        <f>J68+1</f>
        <v>3</v>
      </c>
      <c r="K70" s="460" t="s">
        <v>328</v>
      </c>
      <c r="L70" s="3"/>
      <c r="M70" s="5" t="s">
        <v>6</v>
      </c>
      <c r="N70" s="164"/>
      <c r="O70" s="24"/>
      <c r="P70" s="1"/>
      <c r="Q70" s="25"/>
      <c r="R70" s="1"/>
      <c r="S70" s="1"/>
      <c r="T70" s="3" t="str">
        <f>УсловияРасчеты!$H$1181</f>
        <v>Чистая прибыль</v>
      </c>
      <c r="U70" s="3"/>
      <c r="V70" s="460" t="s">
        <v>26</v>
      </c>
      <c r="W70" s="3"/>
      <c r="X70" s="5"/>
      <c r="Y70" s="464">
        <f>SUM($AA70:$AQ70)</f>
        <v>0</v>
      </c>
      <c r="Z70" s="12"/>
      <c r="AA70" s="465"/>
      <c r="AB70" s="466">
        <f>IF(AB$1="",0,SUMIFS(УсловияРасчеты!$1181:$1181,УсловияРасчеты!$8:$8,"&gt;="&amp;AB$6,УсловияРасчеты!$8:$8,"&lt;="&amp;AB$7))</f>
        <v>0</v>
      </c>
      <c r="AC70" s="466">
        <f>IF(AC$1="",0,SUMIFS(УсловияРасчеты!$1181:$1181,УсловияРасчеты!$8:$8,"&gt;="&amp;AC$6,УсловияРасчеты!$8:$8,"&lt;="&amp;AC$7))</f>
        <v>0</v>
      </c>
      <c r="AD70" s="466">
        <f>IF(AD$1="",0,SUMIFS(УсловияРасчеты!$1181:$1181,УсловияРасчеты!$8:$8,"&gt;="&amp;AD$6,УсловияРасчеты!$8:$8,"&lt;="&amp;AD$7))</f>
        <v>0</v>
      </c>
      <c r="AE70" s="466">
        <f>IF(AE$1="",0,SUMIFS(УсловияРасчеты!$1181:$1181,УсловияРасчеты!$8:$8,"&gt;="&amp;AE$6,УсловияРасчеты!$8:$8,"&lt;="&amp;AE$7))</f>
        <v>0</v>
      </c>
      <c r="AF70" s="466">
        <f>IF(AF$1="",0,SUMIFS(УсловияРасчеты!$1181:$1181,УсловияРасчеты!$8:$8,"&gt;="&amp;AF$6,УсловияРасчеты!$8:$8,"&lt;="&amp;AF$7))</f>
        <v>0</v>
      </c>
      <c r="AG70" s="466">
        <f>IF(AG$1="",0,SUMIFS(УсловияРасчеты!$1181:$1181,УсловияРасчеты!$8:$8,"&gt;="&amp;AG$6,УсловияРасчеты!$8:$8,"&lt;="&amp;AG$7))</f>
        <v>0</v>
      </c>
      <c r="AH70" s="466">
        <f>IF(AH$1="",0,SUMIFS(УсловияРасчеты!$1181:$1181,УсловияРасчеты!$8:$8,"&gt;="&amp;AH$6,УсловияРасчеты!$8:$8,"&lt;="&amp;AH$7))</f>
        <v>0</v>
      </c>
      <c r="AI70" s="466">
        <f>IF(AI$1="",0,SUMIFS(УсловияРасчеты!$1181:$1181,УсловияРасчеты!$8:$8,"&gt;="&amp;AI$6,УсловияРасчеты!$8:$8,"&lt;="&amp;AI$7))</f>
        <v>0</v>
      </c>
      <c r="AJ70" s="466">
        <f>IF(AJ$1="",0,SUMIFS(УсловияРасчеты!$1181:$1181,УсловияРасчеты!$8:$8,"&gt;="&amp;AJ$6,УсловияРасчеты!$8:$8,"&lt;="&amp;AJ$7))</f>
        <v>0</v>
      </c>
      <c r="AK70" s="466">
        <f>IF(AK$1="",0,SUMIFS(УсловияРасчеты!$1181:$1181,УсловияРасчеты!$8:$8,"&gt;="&amp;AK$6,УсловияРасчеты!$8:$8,"&lt;="&amp;AK$7))</f>
        <v>0</v>
      </c>
      <c r="AL70" s="466">
        <f>IF(AL$1="",0,SUMIFS(УсловияРасчеты!$1181:$1181,УсловияРасчеты!$8:$8,"&gt;="&amp;AL$6,УсловияРасчеты!$8:$8,"&lt;="&amp;AL$7))</f>
        <v>0</v>
      </c>
      <c r="AM70" s="466">
        <f>IF(AM$1="",0,SUMIFS(УсловияРасчеты!$1181:$1181,УсловияРасчеты!$8:$8,"&gt;="&amp;AM$6,УсловияРасчеты!$8:$8,"&lt;="&amp;AM$7))</f>
        <v>0</v>
      </c>
      <c r="AN70" s="466">
        <f>IF(AN$1="",0,SUMIFS(УсловияРасчеты!$1181:$1181,УсловияРасчеты!$8:$8,"&gt;="&amp;AN$6,УсловияРасчеты!$8:$8,"&lt;="&amp;AN$7))</f>
        <v>0</v>
      </c>
      <c r="AO70" s="466">
        <f>IF(AO$1="",0,SUMIFS(УсловияРасчеты!$1181:$1181,УсловияРасчеты!$8:$8,"&gt;="&amp;AO$6,УсловияРасчеты!$8:$8,"&lt;="&amp;AO$7))</f>
        <v>0</v>
      </c>
      <c r="AP70" s="466">
        <f>IF(AP$1="",0,SUMIFS(УсловияРасчеты!$1181:$1181,УсловияРасчеты!$8:$8,"&gt;="&amp;AP$6,УсловияРасчеты!$8:$8,"&lt;="&amp;AP$7))</f>
        <v>0</v>
      </c>
      <c r="AQ70" s="183"/>
      <c r="AR70" s="1"/>
    </row>
    <row r="71" spans="1:44" ht="4.2" customHeight="1">
      <c r="A71" s="1"/>
      <c r="B71" s="1"/>
      <c r="C71" s="1"/>
      <c r="D71" s="1"/>
      <c r="E71" s="5"/>
      <c r="F71" s="651"/>
      <c r="G71" s="651"/>
      <c r="H71" s="651"/>
      <c r="I71" s="651"/>
      <c r="J71" s="5"/>
      <c r="K71" s="459"/>
      <c r="L71" s="1"/>
      <c r="M71" s="5"/>
      <c r="N71" s="1"/>
      <c r="O71" s="24"/>
      <c r="P71" s="1"/>
      <c r="Q71" s="25"/>
      <c r="R71" s="1"/>
      <c r="S71" s="1"/>
      <c r="T71" s="1"/>
      <c r="U71" s="1"/>
      <c r="V71" s="459"/>
      <c r="W71" s="1"/>
      <c r="X71" s="5"/>
      <c r="Y71" s="464"/>
      <c r="Z71" s="10"/>
      <c r="AA71" s="467"/>
      <c r="AB71" s="468"/>
      <c r="AC71" s="468"/>
      <c r="AD71" s="468"/>
      <c r="AE71" s="468"/>
      <c r="AF71" s="468"/>
      <c r="AG71" s="468"/>
      <c r="AH71" s="468"/>
      <c r="AI71" s="468"/>
      <c r="AJ71" s="468"/>
      <c r="AK71" s="468"/>
      <c r="AL71" s="468"/>
      <c r="AM71" s="468"/>
      <c r="AN71" s="468"/>
      <c r="AO71" s="468"/>
      <c r="AP71" s="468"/>
      <c r="AQ71" s="182"/>
      <c r="AR71" s="1"/>
    </row>
    <row r="72" spans="1:44">
      <c r="A72" s="1"/>
      <c r="B72" s="1"/>
      <c r="C72" s="1"/>
      <c r="D72" s="1"/>
      <c r="E72" s="5" t="s">
        <v>6</v>
      </c>
      <c r="F72" s="544" t="s">
        <v>385</v>
      </c>
      <c r="G72" s="544"/>
      <c r="H72" s="544"/>
      <c r="I72" s="544"/>
      <c r="J72" s="5">
        <f>J70+1</f>
        <v>4</v>
      </c>
      <c r="K72" s="460" t="s">
        <v>328</v>
      </c>
      <c r="L72" s="3"/>
      <c r="M72" s="5" t="s">
        <v>6</v>
      </c>
      <c r="N72" s="164"/>
      <c r="O72" s="24"/>
      <c r="P72" s="1"/>
      <c r="Q72" s="25"/>
      <c r="R72" s="1"/>
      <c r="S72" s="1"/>
      <c r="T72" s="3" t="str">
        <f>УсловияРасчеты!$H$1325</f>
        <v>Финпоток до возврата инвестиций Акционерам</v>
      </c>
      <c r="U72" s="3"/>
      <c r="V72" s="460" t="s">
        <v>26</v>
      </c>
      <c r="W72" s="3"/>
      <c r="X72" s="5"/>
      <c r="Y72" s="464">
        <f>SUM($AA72:$AQ72)</f>
        <v>0</v>
      </c>
      <c r="Z72" s="12"/>
      <c r="AA72" s="555">
        <f>УсловияРасчеты!$Z$1325</f>
        <v>0</v>
      </c>
      <c r="AB72" s="466">
        <f>IF(AB$1="",0,SUMIFS(УсловияРасчеты!$1325:$1325,УсловияРасчеты!$8:$8,"&gt;="&amp;AB$6,УсловияРасчеты!$8:$8,"&lt;="&amp;AB$7))</f>
        <v>0</v>
      </c>
      <c r="AC72" s="466">
        <f>IF(AC$1="",0,SUMIFS(УсловияРасчеты!$1325:$1325,УсловияРасчеты!$8:$8,"&gt;="&amp;AC$6,УсловияРасчеты!$8:$8,"&lt;="&amp;AC$7))</f>
        <v>0</v>
      </c>
      <c r="AD72" s="466">
        <f>IF(AD$1="",0,SUMIFS(УсловияРасчеты!$1325:$1325,УсловияРасчеты!$8:$8,"&gt;="&amp;AD$6,УсловияРасчеты!$8:$8,"&lt;="&amp;AD$7))</f>
        <v>0</v>
      </c>
      <c r="AE72" s="466">
        <f>IF(AE$1="",0,SUMIFS(УсловияРасчеты!$1325:$1325,УсловияРасчеты!$8:$8,"&gt;="&amp;AE$6,УсловияРасчеты!$8:$8,"&lt;="&amp;AE$7))</f>
        <v>0</v>
      </c>
      <c r="AF72" s="466">
        <f>IF(AF$1="",0,SUMIFS(УсловияРасчеты!$1325:$1325,УсловияРасчеты!$8:$8,"&gt;="&amp;AF$6,УсловияРасчеты!$8:$8,"&lt;="&amp;AF$7))</f>
        <v>0</v>
      </c>
      <c r="AG72" s="466">
        <f>IF(AG$1="",0,SUMIFS(УсловияРасчеты!$1325:$1325,УсловияРасчеты!$8:$8,"&gt;="&amp;AG$6,УсловияРасчеты!$8:$8,"&lt;="&amp;AG$7))</f>
        <v>0</v>
      </c>
      <c r="AH72" s="466">
        <f>IF(AH$1="",0,SUMIFS(УсловияРасчеты!$1325:$1325,УсловияРасчеты!$8:$8,"&gt;="&amp;AH$6,УсловияРасчеты!$8:$8,"&lt;="&amp;AH$7))</f>
        <v>0</v>
      </c>
      <c r="AI72" s="466">
        <f>IF(AI$1="",0,SUMIFS(УсловияРасчеты!$1325:$1325,УсловияРасчеты!$8:$8,"&gt;="&amp;AI$6,УсловияРасчеты!$8:$8,"&lt;="&amp;AI$7))</f>
        <v>0</v>
      </c>
      <c r="AJ72" s="466">
        <f>IF(AJ$1="",0,SUMIFS(УсловияРасчеты!$1325:$1325,УсловияРасчеты!$8:$8,"&gt;="&amp;AJ$6,УсловияРасчеты!$8:$8,"&lt;="&amp;AJ$7))</f>
        <v>0</v>
      </c>
      <c r="AK72" s="466">
        <f>IF(AK$1="",0,SUMIFS(УсловияРасчеты!$1325:$1325,УсловияРасчеты!$8:$8,"&gt;="&amp;AK$6,УсловияРасчеты!$8:$8,"&lt;="&amp;AK$7))</f>
        <v>0</v>
      </c>
      <c r="AL72" s="466">
        <f>IF(AL$1="",0,SUMIFS(УсловияРасчеты!$1325:$1325,УсловияРасчеты!$8:$8,"&gt;="&amp;AL$6,УсловияРасчеты!$8:$8,"&lt;="&amp;AL$7))</f>
        <v>0</v>
      </c>
      <c r="AM72" s="466">
        <f>IF(AM$1="",0,SUMIFS(УсловияРасчеты!$1325:$1325,УсловияРасчеты!$8:$8,"&gt;="&amp;AM$6,УсловияРасчеты!$8:$8,"&lt;="&amp;AM$7))</f>
        <v>0</v>
      </c>
      <c r="AN72" s="466">
        <f>IF(AN$1="",0,SUMIFS(УсловияРасчеты!$1325:$1325,УсловияРасчеты!$8:$8,"&gt;="&amp;AN$6,УсловияРасчеты!$8:$8,"&lt;="&amp;AN$7))</f>
        <v>0</v>
      </c>
      <c r="AO72" s="466">
        <f>IF(AO$1="",0,SUMIFS(УсловияРасчеты!$1325:$1325,УсловияРасчеты!$8:$8,"&gt;="&amp;AO$6,УсловияРасчеты!$8:$8,"&lt;="&amp;AO$7))</f>
        <v>0</v>
      </c>
      <c r="AP72" s="466">
        <f>IF(AP$1="",0,SUMIFS(УсловияРасчеты!$1325:$1325,УсловияРасчеты!$8:$8,"&gt;="&amp;AP$6,УсловияРасчеты!$8:$8,"&lt;="&amp;AP$7))</f>
        <v>0</v>
      </c>
      <c r="AQ72" s="183"/>
      <c r="AR72" s="1"/>
    </row>
    <row r="73" spans="1:44" ht="4.2" customHeight="1">
      <c r="A73" s="1"/>
      <c r="B73" s="1"/>
      <c r="C73" s="1"/>
      <c r="D73" s="1"/>
      <c r="E73" s="5"/>
      <c r="F73" s="651"/>
      <c r="G73" s="651"/>
      <c r="H73" s="651"/>
      <c r="I73" s="651"/>
      <c r="J73" s="5"/>
      <c r="K73" s="459"/>
      <c r="L73" s="1"/>
      <c r="M73" s="5"/>
      <c r="N73" s="1"/>
      <c r="O73" s="24"/>
      <c r="P73" s="1"/>
      <c r="Q73" s="25"/>
      <c r="R73" s="1"/>
      <c r="S73" s="1"/>
      <c r="T73" s="1"/>
      <c r="U73" s="1"/>
      <c r="V73" s="459"/>
      <c r="W73" s="1"/>
      <c r="X73" s="5"/>
      <c r="Y73" s="464"/>
      <c r="Z73" s="10"/>
      <c r="AA73" s="467"/>
      <c r="AB73" s="468"/>
      <c r="AC73" s="468"/>
      <c r="AD73" s="468"/>
      <c r="AE73" s="468"/>
      <c r="AF73" s="468"/>
      <c r="AG73" s="468"/>
      <c r="AH73" s="468"/>
      <c r="AI73" s="468"/>
      <c r="AJ73" s="468"/>
      <c r="AK73" s="468"/>
      <c r="AL73" s="468"/>
      <c r="AM73" s="468"/>
      <c r="AN73" s="468"/>
      <c r="AO73" s="468"/>
      <c r="AP73" s="468"/>
      <c r="AQ73" s="182"/>
      <c r="AR73" s="1"/>
    </row>
    <row r="74" spans="1:44">
      <c r="A74" s="1"/>
      <c r="B74" s="1"/>
      <c r="C74" s="1"/>
      <c r="D74" s="1"/>
      <c r="E74" s="5" t="s">
        <v>6</v>
      </c>
      <c r="F74" s="544" t="s">
        <v>386</v>
      </c>
      <c r="G74" s="544"/>
      <c r="H74" s="544"/>
      <c r="I74" s="544"/>
      <c r="J74" s="5">
        <f>J72+1</f>
        <v>5</v>
      </c>
      <c r="K74" s="460" t="s">
        <v>328</v>
      </c>
      <c r="L74" s="3"/>
      <c r="M74" s="5" t="s">
        <v>6</v>
      </c>
      <c r="N74" s="164"/>
      <c r="O74" s="24"/>
      <c r="P74" s="1"/>
      <c r="Q74" s="25"/>
      <c r="R74" s="1"/>
      <c r="S74" s="1"/>
      <c r="T74" s="3" t="str">
        <f>УсловияРасчеты!$H$1184</f>
        <v>Капитал (чистая прибыль накопит. итогом)</v>
      </c>
      <c r="U74" s="3"/>
      <c r="V74" s="460" t="s">
        <v>26</v>
      </c>
      <c r="W74" s="3"/>
      <c r="X74" s="5"/>
      <c r="Y74" s="464">
        <f>SUMIFS($AA74:$AQ74,$AA$1:$AQ$1,MAX($AA$1:$AQ$1))</f>
        <v>0</v>
      </c>
      <c r="Z74" s="12"/>
      <c r="AA74" s="465"/>
      <c r="AB74" s="466">
        <f>IF(AB$1="",0,SUMIFS(УсловияРасчеты!$1184:$1184,УсловияРасчеты!$8:$8,EOMONTH(AB$7,-1)+1))</f>
        <v>0</v>
      </c>
      <c r="AC74" s="466">
        <f>IF(AC$1="",0,SUMIFS(УсловияРасчеты!$1184:$1184,УсловияРасчеты!$8:$8,EOMONTH(AC$7,-1)+1))</f>
        <v>0</v>
      </c>
      <c r="AD74" s="466">
        <f>IF(AD$1="",0,SUMIFS(УсловияРасчеты!$1184:$1184,УсловияРасчеты!$8:$8,EOMONTH(AD$7,-1)+1))</f>
        <v>0</v>
      </c>
      <c r="AE74" s="466">
        <f>IF(AE$1="",0,SUMIFS(УсловияРасчеты!$1184:$1184,УсловияРасчеты!$8:$8,EOMONTH(AE$7,-1)+1))</f>
        <v>0</v>
      </c>
      <c r="AF74" s="466">
        <f>IF(AF$1="",0,SUMIFS(УсловияРасчеты!$1184:$1184,УсловияРасчеты!$8:$8,EOMONTH(AF$7,-1)+1))</f>
        <v>0</v>
      </c>
      <c r="AG74" s="466">
        <f>IF(AG$1="",0,SUMIFS(УсловияРасчеты!$1184:$1184,УсловияРасчеты!$8:$8,EOMONTH(AG$7,-1)+1))</f>
        <v>0</v>
      </c>
      <c r="AH74" s="466">
        <f>IF(AH$1="",0,SUMIFS(УсловияРасчеты!$1184:$1184,УсловияРасчеты!$8:$8,EOMONTH(AH$7,-1)+1))</f>
        <v>0</v>
      </c>
      <c r="AI74" s="466">
        <f>IF(AI$1="",0,SUMIFS(УсловияРасчеты!$1184:$1184,УсловияРасчеты!$8:$8,EOMONTH(AI$7,-1)+1))</f>
        <v>0</v>
      </c>
      <c r="AJ74" s="466">
        <f>IF(AJ$1="",0,SUMIFS(УсловияРасчеты!$1184:$1184,УсловияРасчеты!$8:$8,EOMONTH(AJ$7,-1)+1))</f>
        <v>0</v>
      </c>
      <c r="AK74" s="466">
        <f>IF(AK$1="",0,SUMIFS(УсловияРасчеты!$1184:$1184,УсловияРасчеты!$8:$8,EOMONTH(AK$7,-1)+1))</f>
        <v>0</v>
      </c>
      <c r="AL74" s="466">
        <f>IF(AL$1="",0,SUMIFS(УсловияРасчеты!$1184:$1184,УсловияРасчеты!$8:$8,EOMONTH(AL$7,-1)+1))</f>
        <v>0</v>
      </c>
      <c r="AM74" s="466">
        <f>IF(AM$1="",0,SUMIFS(УсловияРасчеты!$1184:$1184,УсловияРасчеты!$8:$8,EOMONTH(AM$7,-1)+1))</f>
        <v>0</v>
      </c>
      <c r="AN74" s="466">
        <f>IF(AN$1="",0,SUMIFS(УсловияРасчеты!$1184:$1184,УсловияРасчеты!$8:$8,EOMONTH(AN$7,-1)+1))</f>
        <v>0</v>
      </c>
      <c r="AO74" s="466">
        <f>IF(AO$1="",0,SUMIFS(УсловияРасчеты!$1184:$1184,УсловияРасчеты!$8:$8,EOMONTH(AO$7,-1)+1))</f>
        <v>0</v>
      </c>
      <c r="AP74" s="466">
        <f>IF(AP$1="",0,SUMIFS(УсловияРасчеты!$1184:$1184,УсловияРасчеты!$8:$8,EOMONTH(AP$7,-1)+1))</f>
        <v>0</v>
      </c>
      <c r="AQ74" s="183"/>
      <c r="AR74" s="1"/>
    </row>
    <row r="75" spans="1:44" ht="4.2" customHeight="1">
      <c r="A75" s="1"/>
      <c r="B75" s="1"/>
      <c r="C75" s="1"/>
      <c r="D75" s="1"/>
      <c r="O75" s="24"/>
      <c r="P75" s="1"/>
      <c r="Q75" s="25"/>
      <c r="R75" s="1"/>
      <c r="S75" s="1"/>
      <c r="T75" s="1"/>
      <c r="U75" s="1"/>
      <c r="V75" s="459"/>
      <c r="W75" s="1"/>
      <c r="X75" s="5"/>
      <c r="Y75" s="464"/>
      <c r="Z75" s="10"/>
      <c r="AA75" s="467"/>
      <c r="AB75" s="468"/>
      <c r="AC75" s="468"/>
      <c r="AD75" s="468"/>
      <c r="AE75" s="468"/>
      <c r="AF75" s="468"/>
      <c r="AG75" s="468"/>
      <c r="AH75" s="468"/>
      <c r="AI75" s="468"/>
      <c r="AJ75" s="468"/>
      <c r="AK75" s="468"/>
      <c r="AL75" s="468"/>
      <c r="AM75" s="468"/>
      <c r="AN75" s="468"/>
      <c r="AO75" s="468"/>
      <c r="AP75" s="468"/>
      <c r="AQ75" s="182"/>
      <c r="AR75" s="1"/>
    </row>
    <row r="76" spans="1:44">
      <c r="A76" s="1"/>
      <c r="B76" s="1"/>
      <c r="C76" s="1"/>
      <c r="D76" s="1"/>
      <c r="O76" s="24"/>
      <c r="P76" s="1"/>
      <c r="Q76" s="25"/>
      <c r="R76" s="1"/>
      <c r="S76" s="1"/>
      <c r="T76" s="3" t="str">
        <f>УсловияРасчеты!$H$1327</f>
        <v>Финпоток до возвр. инв-ций Акционерам нак. итогом</v>
      </c>
      <c r="U76" s="3"/>
      <c r="V76" s="460" t="s">
        <v>26</v>
      </c>
      <c r="W76" s="3"/>
      <c r="X76" s="5"/>
      <c r="Y76" s="464">
        <f>SUMIFS($AA76:$AQ76,$AA$1:$AQ$1,MAX($AA$1:$AQ$1))</f>
        <v>0</v>
      </c>
      <c r="Z76" s="12"/>
      <c r="AA76" s="465"/>
      <c r="AB76" s="466">
        <f>IF(AB$1="",0,SUMIFS(УсловияРасчеты!$1327:$1327,УсловияРасчеты!$8:$8,EOMONTH(AB$7,-1)+1))</f>
        <v>0</v>
      </c>
      <c r="AC76" s="466">
        <f>IF(AC$1="",0,SUMIFS(УсловияРасчеты!$1327:$1327,УсловияРасчеты!$8:$8,EOMONTH(AC$7,-1)+1))</f>
        <v>0</v>
      </c>
      <c r="AD76" s="466">
        <f>IF(AD$1="",0,SUMIFS(УсловияРасчеты!$1327:$1327,УсловияРасчеты!$8:$8,EOMONTH(AD$7,-1)+1))</f>
        <v>0</v>
      </c>
      <c r="AE76" s="466">
        <f>IF(AE$1="",0,SUMIFS(УсловияРасчеты!$1327:$1327,УсловияРасчеты!$8:$8,EOMONTH(AE$7,-1)+1))</f>
        <v>0</v>
      </c>
      <c r="AF76" s="466">
        <f>IF(AF$1="",0,SUMIFS(УсловияРасчеты!$1327:$1327,УсловияРасчеты!$8:$8,EOMONTH(AF$7,-1)+1))</f>
        <v>0</v>
      </c>
      <c r="AG76" s="466">
        <f>IF(AG$1="",0,SUMIFS(УсловияРасчеты!$1327:$1327,УсловияРасчеты!$8:$8,EOMONTH(AG$7,-1)+1))</f>
        <v>0</v>
      </c>
      <c r="AH76" s="466">
        <f>IF(AH$1="",0,SUMIFS(УсловияРасчеты!$1327:$1327,УсловияРасчеты!$8:$8,EOMONTH(AH$7,-1)+1))</f>
        <v>0</v>
      </c>
      <c r="AI76" s="466">
        <f>IF(AI$1="",0,SUMIFS(УсловияРасчеты!$1327:$1327,УсловияРасчеты!$8:$8,EOMONTH(AI$7,-1)+1))</f>
        <v>0</v>
      </c>
      <c r="AJ76" s="466">
        <f>IF(AJ$1="",0,SUMIFS(УсловияРасчеты!$1327:$1327,УсловияРасчеты!$8:$8,EOMONTH(AJ$7,-1)+1))</f>
        <v>0</v>
      </c>
      <c r="AK76" s="466">
        <f>IF(AK$1="",0,SUMIFS(УсловияРасчеты!$1327:$1327,УсловияРасчеты!$8:$8,EOMONTH(AK$7,-1)+1))</f>
        <v>0</v>
      </c>
      <c r="AL76" s="466">
        <f>IF(AL$1="",0,SUMIFS(УсловияРасчеты!$1327:$1327,УсловияРасчеты!$8:$8,EOMONTH(AL$7,-1)+1))</f>
        <v>0</v>
      </c>
      <c r="AM76" s="466">
        <f>IF(AM$1="",0,SUMIFS(УсловияРасчеты!$1327:$1327,УсловияРасчеты!$8:$8,EOMONTH(AM$7,-1)+1))</f>
        <v>0</v>
      </c>
      <c r="AN76" s="466">
        <f>IF(AN$1="",0,SUMIFS(УсловияРасчеты!$1327:$1327,УсловияРасчеты!$8:$8,EOMONTH(AN$7,-1)+1))</f>
        <v>0</v>
      </c>
      <c r="AO76" s="466">
        <f>IF(AO$1="",0,SUMIFS(УсловияРасчеты!$1327:$1327,УсловияРасчеты!$8:$8,EOMONTH(AO$7,-1)+1))</f>
        <v>0</v>
      </c>
      <c r="AP76" s="466">
        <f>IF(AP$1="",0,SUMIFS(УсловияРасчеты!$1327:$1327,УсловияРасчеты!$8:$8,EOMONTH(AP$7,-1)+1))</f>
        <v>0</v>
      </c>
      <c r="AQ76" s="183"/>
      <c r="AR76" s="1"/>
    </row>
    <row r="77" spans="1:44" ht="4.2" customHeight="1">
      <c r="A77" s="1"/>
      <c r="B77" s="1"/>
      <c r="C77" s="1"/>
      <c r="D77" s="1"/>
      <c r="O77" s="24"/>
      <c r="P77" s="1"/>
      <c r="Q77" s="25"/>
      <c r="R77" s="1"/>
      <c r="S77" s="1"/>
      <c r="T77" s="1"/>
      <c r="U77" s="1"/>
      <c r="V77" s="459"/>
      <c r="W77" s="1"/>
      <c r="X77" s="5"/>
      <c r="Y77" s="464"/>
      <c r="Z77" s="10"/>
      <c r="AA77" s="467"/>
      <c r="AB77" s="468"/>
      <c r="AC77" s="468"/>
      <c r="AD77" s="468"/>
      <c r="AE77" s="468"/>
      <c r="AF77" s="468"/>
      <c r="AG77" s="468"/>
      <c r="AH77" s="468"/>
      <c r="AI77" s="468"/>
      <c r="AJ77" s="468"/>
      <c r="AK77" s="468"/>
      <c r="AL77" s="468"/>
      <c r="AM77" s="468"/>
      <c r="AN77" s="468"/>
      <c r="AO77" s="468"/>
      <c r="AP77" s="468"/>
      <c r="AQ77" s="182"/>
      <c r="AR77" s="1"/>
    </row>
    <row r="78" spans="1:44" ht="12.6" thickBot="1">
      <c r="A78" s="1"/>
      <c r="B78" s="1"/>
      <c r="C78" s="1"/>
      <c r="D78" s="1"/>
      <c r="E78" s="5" t="s">
        <v>6</v>
      </c>
      <c r="F78" s="3" t="s">
        <v>389</v>
      </c>
      <c r="G78" s="3"/>
      <c r="H78" s="3"/>
      <c r="I78" s="3"/>
      <c r="J78" s="5"/>
      <c r="K78" s="460" t="s">
        <v>26</v>
      </c>
      <c r="L78" s="3"/>
      <c r="M78" s="5" t="s">
        <v>6</v>
      </c>
      <c r="N78" s="597"/>
      <c r="O78" s="24"/>
      <c r="P78" s="1"/>
      <c r="Q78" s="25"/>
      <c r="R78" s="1"/>
      <c r="S78" s="1"/>
      <c r="T78" s="558" t="str">
        <f>УсловияРасчеты!$H$1331</f>
        <v>Free Cash Flow (FCF) до возврата инвестиций акционерам</v>
      </c>
      <c r="U78" s="3"/>
      <c r="V78" s="460" t="s">
        <v>26</v>
      </c>
      <c r="W78" s="3"/>
      <c r="X78" s="5"/>
      <c r="Y78" s="559">
        <f>SUM($AA78:$AQ78)</f>
        <v>0</v>
      </c>
      <c r="Z78" s="12"/>
      <c r="AA78" s="465"/>
      <c r="AB78" s="466">
        <f>IF(AB$1="",0,SUMIFS(УсловияРасчеты!$1331:$1331,УсловияРасчеты!$8:$8,"&gt;="&amp;AB$6,УсловияРасчеты!$8:$8,"&lt;="&amp;AB$7))</f>
        <v>0</v>
      </c>
      <c r="AC78" s="466">
        <f>IF(AC$1="",0,SUMIFS(УсловияРасчеты!$1331:$1331,УсловияРасчеты!$8:$8,"&gt;="&amp;AC$6,УсловияРасчеты!$8:$8,"&lt;="&amp;AC$7))</f>
        <v>0</v>
      </c>
      <c r="AD78" s="466">
        <f>IF(AD$1="",0,SUMIFS(УсловияРасчеты!$1331:$1331,УсловияРасчеты!$8:$8,"&gt;="&amp;AD$6,УсловияРасчеты!$8:$8,"&lt;="&amp;AD$7))</f>
        <v>0</v>
      </c>
      <c r="AE78" s="466">
        <f>IF(AE$1="",0,SUMIFS(УсловияРасчеты!$1331:$1331,УсловияРасчеты!$8:$8,"&gt;="&amp;AE$6,УсловияРасчеты!$8:$8,"&lt;="&amp;AE$7))</f>
        <v>0</v>
      </c>
      <c r="AF78" s="466">
        <f>IF(AF$1="",0,SUMIFS(УсловияРасчеты!$1331:$1331,УсловияРасчеты!$8:$8,"&gt;="&amp;AF$6,УсловияРасчеты!$8:$8,"&lt;="&amp;AF$7))</f>
        <v>0</v>
      </c>
      <c r="AG78" s="466">
        <f>IF(AG$1="",0,SUMIFS(УсловияРасчеты!$1331:$1331,УсловияРасчеты!$8:$8,"&gt;="&amp;AG$6,УсловияРасчеты!$8:$8,"&lt;="&amp;AG$7))</f>
        <v>0</v>
      </c>
      <c r="AH78" s="466">
        <f>IF(AH$1="",0,SUMIFS(УсловияРасчеты!$1331:$1331,УсловияРасчеты!$8:$8,"&gt;="&amp;AH$6,УсловияРасчеты!$8:$8,"&lt;="&amp;AH$7))</f>
        <v>0</v>
      </c>
      <c r="AI78" s="466">
        <f>IF(AI$1="",0,SUMIFS(УсловияРасчеты!$1331:$1331,УсловияРасчеты!$8:$8,"&gt;="&amp;AI$6,УсловияРасчеты!$8:$8,"&lt;="&amp;AI$7))</f>
        <v>0</v>
      </c>
      <c r="AJ78" s="466">
        <f>IF(AJ$1="",0,SUMIFS(УсловияРасчеты!$1331:$1331,УсловияРасчеты!$8:$8,"&gt;="&amp;AJ$6,УсловияРасчеты!$8:$8,"&lt;="&amp;AJ$7))</f>
        <v>0</v>
      </c>
      <c r="AK78" s="466">
        <f>IF(AK$1="",0,SUMIFS(УсловияРасчеты!$1331:$1331,УсловияРасчеты!$8:$8,"&gt;="&amp;AK$6,УсловияРасчеты!$8:$8,"&lt;="&amp;AK$7))</f>
        <v>0</v>
      </c>
      <c r="AL78" s="466">
        <f>IF(AL$1="",0,SUMIFS(УсловияРасчеты!$1331:$1331,УсловияРасчеты!$8:$8,"&gt;="&amp;AL$6,УсловияРасчеты!$8:$8,"&lt;="&amp;AL$7))</f>
        <v>0</v>
      </c>
      <c r="AM78" s="466">
        <f>IF(AM$1="",0,SUMIFS(УсловияРасчеты!$1331:$1331,УсловияРасчеты!$8:$8,"&gt;="&amp;AM$6,УсловияРасчеты!$8:$8,"&lt;="&amp;AM$7))</f>
        <v>0</v>
      </c>
      <c r="AN78" s="466">
        <f>IF(AN$1="",0,SUMIFS(УсловияРасчеты!$1331:$1331,УсловияРасчеты!$8:$8,"&gt;="&amp;AN$6,УсловияРасчеты!$8:$8,"&lt;="&amp;AN$7))</f>
        <v>0</v>
      </c>
      <c r="AO78" s="466">
        <f>IF(AO$1="",0,SUMIFS(УсловияРасчеты!$1331:$1331,УсловияРасчеты!$8:$8,"&gt;="&amp;AO$6,УсловияРасчеты!$8:$8,"&lt;="&amp;AO$7))</f>
        <v>0</v>
      </c>
      <c r="AP78" s="466">
        <f>IF(AP$1="",0,SUMIFS(УсловияРасчеты!$1331:$1331,УсловияРасчеты!$8:$8,"&gt;="&amp;AP$6,УсловияРасчеты!$8:$8,"&lt;="&amp;AP$7))</f>
        <v>0</v>
      </c>
      <c r="AQ78" s="183"/>
      <c r="AR78" s="1"/>
    </row>
    <row r="79" spans="1:44" ht="4.2" customHeight="1">
      <c r="A79" s="1"/>
      <c r="B79" s="1"/>
      <c r="C79" s="1"/>
      <c r="D79" s="1"/>
      <c r="O79" s="24"/>
      <c r="P79" s="1"/>
      <c r="Q79" s="25"/>
      <c r="R79" s="1"/>
      <c r="S79" s="1"/>
      <c r="T79" s="1"/>
      <c r="U79" s="1"/>
      <c r="V79" s="459"/>
      <c r="W79" s="1"/>
      <c r="X79" s="5"/>
      <c r="Y79" s="464"/>
      <c r="Z79" s="10"/>
      <c r="AA79" s="467"/>
      <c r="AB79" s="468"/>
      <c r="AC79" s="468"/>
      <c r="AD79" s="468"/>
      <c r="AE79" s="468"/>
      <c r="AF79" s="468"/>
      <c r="AG79" s="468"/>
      <c r="AH79" s="468"/>
      <c r="AI79" s="468"/>
      <c r="AJ79" s="468"/>
      <c r="AK79" s="468"/>
      <c r="AL79" s="468"/>
      <c r="AM79" s="468"/>
      <c r="AN79" s="468"/>
      <c r="AO79" s="468"/>
      <c r="AP79" s="468"/>
      <c r="AQ79" s="182"/>
      <c r="AR79" s="1"/>
    </row>
    <row r="80" spans="1:44">
      <c r="A80" s="1"/>
      <c r="B80" s="1"/>
      <c r="C80" s="1"/>
      <c r="D80" s="1"/>
      <c r="O80" s="24"/>
      <c r="P80" s="1"/>
      <c r="Q80" s="25"/>
      <c r="R80" s="1"/>
      <c r="S80" s="1"/>
      <c r="T80" s="544" t="str">
        <f>УсловияРасчеты!$H$1334</f>
        <v>Возврат инвестиций Акционерам</v>
      </c>
      <c r="U80" s="3"/>
      <c r="V80" s="460" t="s">
        <v>26</v>
      </c>
      <c r="W80" s="3"/>
      <c r="X80" s="5"/>
      <c r="Y80" s="464">
        <f>SUM($AA80:$AQ80)</f>
        <v>0</v>
      </c>
      <c r="Z80" s="12"/>
      <c r="AA80" s="465"/>
      <c r="AB80" s="466">
        <f>IF(AB$1="",0,SUMIFS(УсловияРасчеты!$1334:$1334,УсловияРасчеты!$8:$8,"&gt;="&amp;AB$6,УсловияРасчеты!$8:$8,"&lt;="&amp;AB$7))</f>
        <v>0</v>
      </c>
      <c r="AC80" s="466">
        <f>IF(AC$1="",0,SUMIFS(УсловияРасчеты!$1334:$1334,УсловияРасчеты!$8:$8,"&gt;="&amp;AC$6,УсловияРасчеты!$8:$8,"&lt;="&amp;AC$7))</f>
        <v>0</v>
      </c>
      <c r="AD80" s="466">
        <f>IF(AD$1="",0,SUMIFS(УсловияРасчеты!$1334:$1334,УсловияРасчеты!$8:$8,"&gt;="&amp;AD$6,УсловияРасчеты!$8:$8,"&lt;="&amp;AD$7))</f>
        <v>0</v>
      </c>
      <c r="AE80" s="466">
        <f>IF(AE$1="",0,SUMIFS(УсловияРасчеты!$1334:$1334,УсловияРасчеты!$8:$8,"&gt;="&amp;AE$6,УсловияРасчеты!$8:$8,"&lt;="&amp;AE$7))</f>
        <v>0</v>
      </c>
      <c r="AF80" s="466">
        <f>IF(AF$1="",0,SUMIFS(УсловияРасчеты!$1334:$1334,УсловияРасчеты!$8:$8,"&gt;="&amp;AF$6,УсловияРасчеты!$8:$8,"&lt;="&amp;AF$7))</f>
        <v>0</v>
      </c>
      <c r="AG80" s="466">
        <f>IF(AG$1="",0,SUMIFS(УсловияРасчеты!$1334:$1334,УсловияРасчеты!$8:$8,"&gt;="&amp;AG$6,УсловияРасчеты!$8:$8,"&lt;="&amp;AG$7))</f>
        <v>0</v>
      </c>
      <c r="AH80" s="466">
        <f>IF(AH$1="",0,SUMIFS(УсловияРасчеты!$1334:$1334,УсловияРасчеты!$8:$8,"&gt;="&amp;AH$6,УсловияРасчеты!$8:$8,"&lt;="&amp;AH$7))</f>
        <v>0</v>
      </c>
      <c r="AI80" s="466">
        <f>IF(AI$1="",0,SUMIFS(УсловияРасчеты!$1334:$1334,УсловияРасчеты!$8:$8,"&gt;="&amp;AI$6,УсловияРасчеты!$8:$8,"&lt;="&amp;AI$7))</f>
        <v>0</v>
      </c>
      <c r="AJ80" s="466">
        <f>IF(AJ$1="",0,SUMIFS(УсловияРасчеты!$1334:$1334,УсловияРасчеты!$8:$8,"&gt;="&amp;AJ$6,УсловияРасчеты!$8:$8,"&lt;="&amp;AJ$7))</f>
        <v>0</v>
      </c>
      <c r="AK80" s="466">
        <f>IF(AK$1="",0,SUMIFS(УсловияРасчеты!$1334:$1334,УсловияРасчеты!$8:$8,"&gt;="&amp;AK$6,УсловияРасчеты!$8:$8,"&lt;="&amp;AK$7))</f>
        <v>0</v>
      </c>
      <c r="AL80" s="466">
        <f>IF(AL$1="",0,SUMIFS(УсловияРасчеты!$1334:$1334,УсловияРасчеты!$8:$8,"&gt;="&amp;AL$6,УсловияРасчеты!$8:$8,"&lt;="&amp;AL$7))</f>
        <v>0</v>
      </c>
      <c r="AM80" s="466">
        <f>IF(AM$1="",0,SUMIFS(УсловияРасчеты!$1334:$1334,УсловияРасчеты!$8:$8,"&gt;="&amp;AM$6,УсловияРасчеты!$8:$8,"&lt;="&amp;AM$7))</f>
        <v>0</v>
      </c>
      <c r="AN80" s="466">
        <f>IF(AN$1="",0,SUMIFS(УсловияРасчеты!$1334:$1334,УсловияРасчеты!$8:$8,"&gt;="&amp;AN$6,УсловияРасчеты!$8:$8,"&lt;="&amp;AN$7))</f>
        <v>0</v>
      </c>
      <c r="AO80" s="466">
        <f>IF(AO$1="",0,SUMIFS(УсловияРасчеты!$1334:$1334,УсловияРасчеты!$8:$8,"&gt;="&amp;AO$6,УсловияРасчеты!$8:$8,"&lt;="&amp;AO$7))</f>
        <v>0</v>
      </c>
      <c r="AP80" s="466">
        <f>IF(AP$1="",0,SUMIFS(УсловияРасчеты!$1334:$1334,УсловияРасчеты!$8:$8,"&gt;="&amp;AP$6,УсловияРасчеты!$8:$8,"&lt;="&amp;AP$7))</f>
        <v>0</v>
      </c>
      <c r="AQ80" s="183"/>
      <c r="AR80" s="1"/>
    </row>
    <row r="81" spans="1:44" ht="4.2" customHeight="1">
      <c r="A81" s="1"/>
      <c r="B81" s="1"/>
      <c r="C81" s="1"/>
      <c r="D81" s="1"/>
      <c r="O81" s="24"/>
      <c r="P81" s="1"/>
      <c r="Q81" s="25"/>
      <c r="R81" s="1"/>
      <c r="S81" s="1"/>
      <c r="T81" s="1"/>
      <c r="U81" s="1"/>
      <c r="V81" s="459"/>
      <c r="W81" s="1"/>
      <c r="X81" s="5"/>
      <c r="Y81" s="464"/>
      <c r="Z81" s="10"/>
      <c r="AA81" s="467"/>
      <c r="AB81" s="468"/>
      <c r="AC81" s="468"/>
      <c r="AD81" s="468"/>
      <c r="AE81" s="468"/>
      <c r="AF81" s="468"/>
      <c r="AG81" s="468"/>
      <c r="AH81" s="468"/>
      <c r="AI81" s="468"/>
      <c r="AJ81" s="468"/>
      <c r="AK81" s="468"/>
      <c r="AL81" s="468"/>
      <c r="AM81" s="468"/>
      <c r="AN81" s="468"/>
      <c r="AO81" s="468"/>
      <c r="AP81" s="468"/>
      <c r="AQ81" s="182"/>
      <c r="AR81" s="1"/>
    </row>
    <row r="82" spans="1:44">
      <c r="A82" s="1"/>
      <c r="B82" s="1"/>
      <c r="C82" s="1"/>
      <c r="D82" s="1"/>
      <c r="E82" s="5" t="s">
        <v>6</v>
      </c>
      <c r="F82" s="3" t="s">
        <v>429</v>
      </c>
      <c r="G82" s="3"/>
      <c r="H82" s="3"/>
      <c r="I82" s="3"/>
      <c r="J82" s="5"/>
      <c r="K82" s="460" t="s">
        <v>14</v>
      </c>
      <c r="L82" s="3"/>
      <c r="M82" s="5" t="s">
        <v>6</v>
      </c>
      <c r="N82" s="164"/>
      <c r="O82" s="24"/>
      <c r="P82" s="1"/>
      <c r="Q82" s="25"/>
      <c r="R82" s="1"/>
      <c r="S82" s="1"/>
      <c r="T82" s="3" t="str">
        <f>УсловияРасчеты!$H$1341</f>
        <v>Финпоток</v>
      </c>
      <c r="U82" s="3"/>
      <c r="V82" s="460" t="s">
        <v>26</v>
      </c>
      <c r="W82" s="3"/>
      <c r="X82" s="5"/>
      <c r="Y82" s="464">
        <f>SUM($AA82:$AQ82)</f>
        <v>0</v>
      </c>
      <c r="Z82" s="12"/>
      <c r="AA82" s="643">
        <f>УсловияРасчеты!$Z$1341</f>
        <v>0</v>
      </c>
      <c r="AB82" s="466">
        <f>IF(AB$1="",0,SUMIFS(УсловияРасчеты!$1341:$1341,УсловияРасчеты!$8:$8,"&gt;="&amp;AB$6,УсловияРасчеты!$8:$8,"&lt;="&amp;AB$7))</f>
        <v>0</v>
      </c>
      <c r="AC82" s="466">
        <f>IF(AC$1="",0,SUMIFS(УсловияРасчеты!$1341:$1341,УсловияРасчеты!$8:$8,"&gt;="&amp;AC$6,УсловияРасчеты!$8:$8,"&lt;="&amp;AC$7))</f>
        <v>0</v>
      </c>
      <c r="AD82" s="466">
        <f>IF(AD$1="",0,SUMIFS(УсловияРасчеты!$1341:$1341,УсловияРасчеты!$8:$8,"&gt;="&amp;AD$6,УсловияРасчеты!$8:$8,"&lt;="&amp;AD$7))</f>
        <v>0</v>
      </c>
      <c r="AE82" s="466">
        <f>IF(AE$1="",0,SUMIFS(УсловияРасчеты!$1341:$1341,УсловияРасчеты!$8:$8,"&gt;="&amp;AE$6,УсловияРасчеты!$8:$8,"&lt;="&amp;AE$7))</f>
        <v>0</v>
      </c>
      <c r="AF82" s="466">
        <f>IF(AF$1="",0,SUMIFS(УсловияРасчеты!$1341:$1341,УсловияРасчеты!$8:$8,"&gt;="&amp;AF$6,УсловияРасчеты!$8:$8,"&lt;="&amp;AF$7))</f>
        <v>0</v>
      </c>
      <c r="AG82" s="466">
        <f>IF(AG$1="",0,SUMIFS(УсловияРасчеты!$1341:$1341,УсловияРасчеты!$8:$8,"&gt;="&amp;AG$6,УсловияРасчеты!$8:$8,"&lt;="&amp;AG$7))</f>
        <v>0</v>
      </c>
      <c r="AH82" s="466">
        <f>IF(AH$1="",0,SUMIFS(УсловияРасчеты!$1341:$1341,УсловияРасчеты!$8:$8,"&gt;="&amp;AH$6,УсловияРасчеты!$8:$8,"&lt;="&amp;AH$7))</f>
        <v>0</v>
      </c>
      <c r="AI82" s="466">
        <f>IF(AI$1="",0,SUMIFS(УсловияРасчеты!$1341:$1341,УсловияРасчеты!$8:$8,"&gt;="&amp;AI$6,УсловияРасчеты!$8:$8,"&lt;="&amp;AI$7))</f>
        <v>0</v>
      </c>
      <c r="AJ82" s="466">
        <f>IF(AJ$1="",0,SUMIFS(УсловияРасчеты!$1341:$1341,УсловияРасчеты!$8:$8,"&gt;="&amp;AJ$6,УсловияРасчеты!$8:$8,"&lt;="&amp;AJ$7))</f>
        <v>0</v>
      </c>
      <c r="AK82" s="466">
        <f>IF(AK$1="",0,SUMIFS(УсловияРасчеты!$1341:$1341,УсловияРасчеты!$8:$8,"&gt;="&amp;AK$6,УсловияРасчеты!$8:$8,"&lt;="&amp;AK$7))</f>
        <v>0</v>
      </c>
      <c r="AL82" s="466">
        <f>IF(AL$1="",0,SUMIFS(УсловияРасчеты!$1341:$1341,УсловияРасчеты!$8:$8,"&gt;="&amp;AL$6,УсловияРасчеты!$8:$8,"&lt;="&amp;AL$7))</f>
        <v>0</v>
      </c>
      <c r="AM82" s="466">
        <f>IF(AM$1="",0,SUMIFS(УсловияРасчеты!$1341:$1341,УсловияРасчеты!$8:$8,"&gt;="&amp;AM$6,УсловияРасчеты!$8:$8,"&lt;="&amp;AM$7))</f>
        <v>0</v>
      </c>
      <c r="AN82" s="466">
        <f>IF(AN$1="",0,SUMIFS(УсловияРасчеты!$1341:$1341,УсловияРасчеты!$8:$8,"&gt;="&amp;AN$6,УсловияРасчеты!$8:$8,"&lt;="&amp;AN$7))</f>
        <v>0</v>
      </c>
      <c r="AO82" s="466">
        <f>IF(AO$1="",0,SUMIFS(УсловияРасчеты!$1341:$1341,УсловияРасчеты!$8:$8,"&gt;="&amp;AO$6,УсловияРасчеты!$8:$8,"&lt;="&amp;AO$7))</f>
        <v>0</v>
      </c>
      <c r="AP82" s="466">
        <f>IF(AP$1="",0,SUMIFS(УсловияРасчеты!$1341:$1341,УсловияРасчеты!$8:$8,"&gt;="&amp;AP$6,УсловияРасчеты!$8:$8,"&lt;="&amp;AP$7))</f>
        <v>0</v>
      </c>
      <c r="AQ82" s="183"/>
      <c r="AR82" s="1"/>
    </row>
    <row r="83" spans="1:44" ht="4.2" customHeight="1">
      <c r="A83" s="1"/>
      <c r="B83" s="1"/>
      <c r="C83" s="1"/>
      <c r="D83" s="1"/>
      <c r="O83" s="24"/>
      <c r="P83" s="1"/>
      <c r="Q83" s="25"/>
      <c r="R83" s="1"/>
      <c r="S83" s="1"/>
      <c r="T83" s="1"/>
      <c r="U83" s="1"/>
      <c r="V83" s="459"/>
      <c r="W83" s="1"/>
      <c r="X83" s="5"/>
      <c r="Y83" s="464"/>
      <c r="Z83" s="10"/>
      <c r="AA83" s="467"/>
      <c r="AB83" s="468"/>
      <c r="AC83" s="468"/>
      <c r="AD83" s="468"/>
      <c r="AE83" s="468"/>
      <c r="AF83" s="468"/>
      <c r="AG83" s="468"/>
      <c r="AH83" s="468"/>
      <c r="AI83" s="468"/>
      <c r="AJ83" s="468"/>
      <c r="AK83" s="468"/>
      <c r="AL83" s="468"/>
      <c r="AM83" s="468"/>
      <c r="AN83" s="468"/>
      <c r="AO83" s="468"/>
      <c r="AP83" s="468"/>
      <c r="AQ83" s="182"/>
      <c r="AR83" s="1"/>
    </row>
    <row r="84" spans="1:44">
      <c r="A84" s="1"/>
      <c r="B84" s="1"/>
      <c r="C84" s="1"/>
      <c r="D84" s="1"/>
      <c r="O84" s="24"/>
      <c r="P84" s="1"/>
      <c r="Q84" s="25"/>
      <c r="R84" s="1"/>
      <c r="S84" s="1"/>
      <c r="T84" s="3" t="str">
        <f>УсловияРасчеты!$H$1343</f>
        <v>Остаток ДС на конец периода</v>
      </c>
      <c r="U84" s="3"/>
      <c r="V84" s="460" t="s">
        <v>26</v>
      </c>
      <c r="W84" s="3"/>
      <c r="X84" s="5"/>
      <c r="Y84" s="464">
        <f>SUMIFS($AA84:$AQ84,$AA$1:$AQ$1,MAX($AA$1:$AQ$1))</f>
        <v>0</v>
      </c>
      <c r="Z84" s="12"/>
      <c r="AA84" s="465"/>
      <c r="AB84" s="466">
        <f>IF(AB$1="",0,SUMIFS(УсловияРасчеты!$1343:$1343,УсловияРасчеты!$8:$8,EOMONTH(AB$7,-1)+1))</f>
        <v>0</v>
      </c>
      <c r="AC84" s="466">
        <f>IF(AC$1="",0,SUMIFS(УсловияРасчеты!$1343:$1343,УсловияРасчеты!$8:$8,EOMONTH(AC$7,-1)+1))</f>
        <v>0</v>
      </c>
      <c r="AD84" s="466">
        <f>IF(AD$1="",0,SUMIFS(УсловияРасчеты!$1343:$1343,УсловияРасчеты!$8:$8,EOMONTH(AD$7,-1)+1))</f>
        <v>0</v>
      </c>
      <c r="AE84" s="466">
        <f>IF(AE$1="",0,SUMIFS(УсловияРасчеты!$1343:$1343,УсловияРасчеты!$8:$8,EOMONTH(AE$7,-1)+1))</f>
        <v>0</v>
      </c>
      <c r="AF84" s="466">
        <f>IF(AF$1="",0,SUMIFS(УсловияРасчеты!$1343:$1343,УсловияРасчеты!$8:$8,EOMONTH(AF$7,-1)+1))</f>
        <v>0</v>
      </c>
      <c r="AG84" s="466">
        <f>IF(AG$1="",0,SUMIFS(УсловияРасчеты!$1343:$1343,УсловияРасчеты!$8:$8,EOMONTH(AG$7,-1)+1))</f>
        <v>0</v>
      </c>
      <c r="AH84" s="466">
        <f>IF(AH$1="",0,SUMIFS(УсловияРасчеты!$1343:$1343,УсловияРасчеты!$8:$8,EOMONTH(AH$7,-1)+1))</f>
        <v>0</v>
      </c>
      <c r="AI84" s="466">
        <f>IF(AI$1="",0,SUMIFS(УсловияРасчеты!$1343:$1343,УсловияРасчеты!$8:$8,EOMONTH(AI$7,-1)+1))</f>
        <v>0</v>
      </c>
      <c r="AJ84" s="466">
        <f>IF(AJ$1="",0,SUMIFS(УсловияРасчеты!$1343:$1343,УсловияРасчеты!$8:$8,EOMONTH(AJ$7,-1)+1))</f>
        <v>0</v>
      </c>
      <c r="AK84" s="466">
        <f>IF(AK$1="",0,SUMIFS(УсловияРасчеты!$1343:$1343,УсловияРасчеты!$8:$8,EOMONTH(AK$7,-1)+1))</f>
        <v>0</v>
      </c>
      <c r="AL84" s="466">
        <f>IF(AL$1="",0,SUMIFS(УсловияРасчеты!$1343:$1343,УсловияРасчеты!$8:$8,EOMONTH(AL$7,-1)+1))</f>
        <v>0</v>
      </c>
      <c r="AM84" s="466">
        <f>IF(AM$1="",0,SUMIFS(УсловияРасчеты!$1343:$1343,УсловияРасчеты!$8:$8,EOMONTH(AM$7,-1)+1))</f>
        <v>0</v>
      </c>
      <c r="AN84" s="466">
        <f>IF(AN$1="",0,SUMIFS(УсловияРасчеты!$1343:$1343,УсловияРасчеты!$8:$8,EOMONTH(AN$7,-1)+1))</f>
        <v>0</v>
      </c>
      <c r="AO84" s="466">
        <f>IF(AO$1="",0,SUMIFS(УсловияРасчеты!$1343:$1343,УсловияРасчеты!$8:$8,EOMONTH(AO$7,-1)+1))</f>
        <v>0</v>
      </c>
      <c r="AP84" s="466">
        <f>IF(AP$1="",0,SUMIFS(УсловияРасчеты!$1343:$1343,УсловияРасчеты!$8:$8,EOMONTH(AP$7,-1)+1))</f>
        <v>0</v>
      </c>
      <c r="AQ84" s="183"/>
      <c r="AR84" s="1"/>
    </row>
    <row r="85" spans="1:44" ht="4.2" customHeight="1">
      <c r="A85" s="1"/>
      <c r="B85" s="1"/>
      <c r="C85" s="1"/>
      <c r="D85" s="1"/>
      <c r="O85" s="24"/>
      <c r="P85" s="1"/>
      <c r="Q85" s="25"/>
      <c r="R85" s="1"/>
      <c r="S85" s="1"/>
      <c r="T85" s="1"/>
      <c r="U85" s="1"/>
      <c r="V85" s="459"/>
      <c r="W85" s="1"/>
      <c r="X85" s="5"/>
      <c r="Y85" s="464"/>
      <c r="Z85" s="10"/>
      <c r="AA85" s="467"/>
      <c r="AB85" s="468"/>
      <c r="AC85" s="468"/>
      <c r="AD85" s="468"/>
      <c r="AE85" s="468"/>
      <c r="AF85" s="468"/>
      <c r="AG85" s="468"/>
      <c r="AH85" s="468"/>
      <c r="AI85" s="468"/>
      <c r="AJ85" s="468"/>
      <c r="AK85" s="468"/>
      <c r="AL85" s="468"/>
      <c r="AM85" s="468"/>
      <c r="AN85" s="468"/>
      <c r="AO85" s="468"/>
      <c r="AP85" s="468"/>
      <c r="AQ85" s="182"/>
      <c r="AR85" s="1"/>
    </row>
    <row r="86" spans="1:44" ht="12.6" thickBot="1">
      <c r="A86" s="1"/>
      <c r="B86" s="1"/>
      <c r="C86" s="1"/>
      <c r="D86" s="1"/>
      <c r="E86" s="5" t="s">
        <v>6</v>
      </c>
      <c r="F86" s="3" t="s">
        <v>397</v>
      </c>
      <c r="G86" s="3"/>
      <c r="H86" s="3"/>
      <c r="I86" s="3"/>
      <c r="J86" s="5"/>
      <c r="K86" s="460" t="s">
        <v>14</v>
      </c>
      <c r="L86" s="3"/>
      <c r="M86" s="5" t="s">
        <v>6</v>
      </c>
      <c r="N86" s="164"/>
      <c r="O86" s="24"/>
      <c r="P86" s="1"/>
      <c r="Q86" s="25"/>
      <c r="R86" s="1"/>
      <c r="S86" s="1"/>
      <c r="T86" s="558" t="str">
        <f>УсловияРасчеты!$H$1347</f>
        <v>Free Cash Flow (FCF)</v>
      </c>
      <c r="U86" s="3"/>
      <c r="V86" s="460" t="s">
        <v>26</v>
      </c>
      <c r="W86" s="3"/>
      <c r="X86" s="5"/>
      <c r="Y86" s="559">
        <f>SUM($AA86:$AQ86)</f>
        <v>0</v>
      </c>
      <c r="Z86" s="12"/>
      <c r="AA86" s="465"/>
      <c r="AB86" s="466">
        <f>IF(AB$1="",0,SUMIFS(УсловияРасчеты!$1347:$1347,УсловияРасчеты!$8:$8,"&gt;="&amp;AB$6,УсловияРасчеты!$8:$8,"&lt;="&amp;AB$7))</f>
        <v>0</v>
      </c>
      <c r="AC86" s="466">
        <f>IF(AC$1="",0,SUMIFS(УсловияРасчеты!$1347:$1347,УсловияРасчеты!$8:$8,"&gt;="&amp;AC$6,УсловияРасчеты!$8:$8,"&lt;="&amp;AC$7))</f>
        <v>0</v>
      </c>
      <c r="AD86" s="466">
        <f>IF(AD$1="",0,SUMIFS(УсловияРасчеты!$1347:$1347,УсловияРасчеты!$8:$8,"&gt;="&amp;AD$6,УсловияРасчеты!$8:$8,"&lt;="&amp;AD$7))</f>
        <v>0</v>
      </c>
      <c r="AE86" s="466">
        <f>IF(AE$1="",0,SUMIFS(УсловияРасчеты!$1347:$1347,УсловияРасчеты!$8:$8,"&gt;="&amp;AE$6,УсловияРасчеты!$8:$8,"&lt;="&amp;AE$7))</f>
        <v>0</v>
      </c>
      <c r="AF86" s="466">
        <f>IF(AF$1="",0,SUMIFS(УсловияРасчеты!$1347:$1347,УсловияРасчеты!$8:$8,"&gt;="&amp;AF$6,УсловияРасчеты!$8:$8,"&lt;="&amp;AF$7))</f>
        <v>0</v>
      </c>
      <c r="AG86" s="466">
        <f>IF(AG$1="",0,SUMIFS(УсловияРасчеты!$1347:$1347,УсловияРасчеты!$8:$8,"&gt;="&amp;AG$6,УсловияРасчеты!$8:$8,"&lt;="&amp;AG$7))</f>
        <v>0</v>
      </c>
      <c r="AH86" s="466">
        <f>IF(AH$1="",0,SUMIFS(УсловияРасчеты!$1347:$1347,УсловияРасчеты!$8:$8,"&gt;="&amp;AH$6,УсловияРасчеты!$8:$8,"&lt;="&amp;AH$7))</f>
        <v>0</v>
      </c>
      <c r="AI86" s="466">
        <f>IF(AI$1="",0,SUMIFS(УсловияРасчеты!$1347:$1347,УсловияРасчеты!$8:$8,"&gt;="&amp;AI$6,УсловияРасчеты!$8:$8,"&lt;="&amp;AI$7))</f>
        <v>0</v>
      </c>
      <c r="AJ86" s="466">
        <f>IF(AJ$1="",0,SUMIFS(УсловияРасчеты!$1347:$1347,УсловияРасчеты!$8:$8,"&gt;="&amp;AJ$6,УсловияРасчеты!$8:$8,"&lt;="&amp;AJ$7))</f>
        <v>0</v>
      </c>
      <c r="AK86" s="466">
        <f>IF(AK$1="",0,SUMIFS(УсловияРасчеты!$1347:$1347,УсловияРасчеты!$8:$8,"&gt;="&amp;AK$6,УсловияРасчеты!$8:$8,"&lt;="&amp;AK$7))</f>
        <v>0</v>
      </c>
      <c r="AL86" s="466">
        <f>IF(AL$1="",0,SUMIFS(УсловияРасчеты!$1347:$1347,УсловияРасчеты!$8:$8,"&gt;="&amp;AL$6,УсловияРасчеты!$8:$8,"&lt;="&amp;AL$7))</f>
        <v>0</v>
      </c>
      <c r="AM86" s="466">
        <f>IF(AM$1="",0,SUMIFS(УсловияРасчеты!$1347:$1347,УсловияРасчеты!$8:$8,"&gt;="&amp;AM$6,УсловияРасчеты!$8:$8,"&lt;="&amp;AM$7))</f>
        <v>0</v>
      </c>
      <c r="AN86" s="466">
        <f>IF(AN$1="",0,SUMIFS(УсловияРасчеты!$1347:$1347,УсловияРасчеты!$8:$8,"&gt;="&amp;AN$6,УсловияРасчеты!$8:$8,"&lt;="&amp;AN$7))</f>
        <v>0</v>
      </c>
      <c r="AO86" s="466">
        <f>IF(AO$1="",0,SUMIFS(УсловияРасчеты!$1347:$1347,УсловияРасчеты!$8:$8,"&gt;="&amp;AO$6,УсловияРасчеты!$8:$8,"&lt;="&amp;AO$7))</f>
        <v>0</v>
      </c>
      <c r="AP86" s="466">
        <f>IF(AP$1="",0,SUMIFS(УсловияРасчеты!$1347:$1347,УсловияРасчеты!$8:$8,"&gt;="&amp;AP$6,УсловияРасчеты!$8:$8,"&lt;="&amp;AP$7))</f>
        <v>0</v>
      </c>
      <c r="AQ86" s="183"/>
      <c r="AR86" s="1"/>
    </row>
    <row r="87" spans="1:44" ht="4.2" customHeight="1">
      <c r="A87" s="1"/>
      <c r="B87" s="1"/>
      <c r="C87" s="1"/>
      <c r="D87" s="1"/>
      <c r="E87" s="5"/>
      <c r="F87" s="1"/>
      <c r="G87" s="1"/>
      <c r="H87" s="1"/>
      <c r="I87" s="1"/>
      <c r="J87" s="5"/>
      <c r="K87" s="459"/>
      <c r="L87" s="1"/>
      <c r="M87" s="5"/>
      <c r="N87" s="1"/>
      <c r="O87" s="24"/>
      <c r="P87" s="1"/>
      <c r="Q87" s="25"/>
      <c r="R87" s="1"/>
      <c r="S87" s="1"/>
      <c r="T87" s="1"/>
      <c r="U87" s="1"/>
      <c r="V87" s="459"/>
      <c r="W87" s="1"/>
      <c r="X87" s="5"/>
      <c r="Y87" s="464"/>
      <c r="Z87" s="10"/>
      <c r="AA87" s="467"/>
      <c r="AB87" s="468"/>
      <c r="AC87" s="468"/>
      <c r="AD87" s="468"/>
      <c r="AE87" s="468"/>
      <c r="AF87" s="468"/>
      <c r="AG87" s="468"/>
      <c r="AH87" s="468"/>
      <c r="AI87" s="468"/>
      <c r="AJ87" s="468"/>
      <c r="AK87" s="468"/>
      <c r="AL87" s="468"/>
      <c r="AM87" s="468"/>
      <c r="AN87" s="468"/>
      <c r="AO87" s="468"/>
      <c r="AP87" s="468"/>
      <c r="AQ87" s="182"/>
      <c r="AR87" s="1"/>
    </row>
    <row r="88" spans="1:44" ht="12.6" thickBot="1">
      <c r="A88" s="1"/>
      <c r="B88" s="1"/>
      <c r="C88" s="1"/>
      <c r="D88" s="1"/>
      <c r="O88" s="24"/>
      <c r="P88" s="1"/>
      <c r="Q88" s="25"/>
      <c r="R88" s="494" t="s">
        <v>6</v>
      </c>
      <c r="S88" s="1"/>
      <c r="T88" s="558" t="s">
        <v>288</v>
      </c>
      <c r="U88" s="3"/>
      <c r="V88" s="460" t="s">
        <v>26</v>
      </c>
      <c r="W88" s="3"/>
      <c r="X88" s="5"/>
      <c r="Y88" s="559">
        <f>SUM($AA88:$AQ88)</f>
        <v>0</v>
      </c>
      <c r="Z88" s="12"/>
      <c r="AA88" s="465"/>
      <c r="AB88" s="466">
        <f t="shared" ref="AB88:AH88" si="34">IF(AB$1="",0,IF(AB$59=0,0,AB86/AB$59))</f>
        <v>0</v>
      </c>
      <c r="AC88" s="466">
        <f t="shared" si="34"/>
        <v>0</v>
      </c>
      <c r="AD88" s="466">
        <f t="shared" si="34"/>
        <v>0</v>
      </c>
      <c r="AE88" s="466">
        <f t="shared" si="34"/>
        <v>0</v>
      </c>
      <c r="AF88" s="466">
        <f t="shared" si="34"/>
        <v>0</v>
      </c>
      <c r="AG88" s="466">
        <f t="shared" si="34"/>
        <v>0</v>
      </c>
      <c r="AH88" s="466">
        <f t="shared" si="34"/>
        <v>0</v>
      </c>
      <c r="AI88" s="466">
        <f t="shared" ref="AI88:AP88" si="35">IF(AI$1="",0,IF(AI$59=0,0,AI86/AI$59))</f>
        <v>0</v>
      </c>
      <c r="AJ88" s="466">
        <f t="shared" si="35"/>
        <v>0</v>
      </c>
      <c r="AK88" s="466">
        <f t="shared" si="35"/>
        <v>0</v>
      </c>
      <c r="AL88" s="466">
        <f t="shared" si="35"/>
        <v>0</v>
      </c>
      <c r="AM88" s="466">
        <f t="shared" si="35"/>
        <v>0</v>
      </c>
      <c r="AN88" s="466">
        <f t="shared" si="35"/>
        <v>0</v>
      </c>
      <c r="AO88" s="466">
        <f t="shared" si="35"/>
        <v>0</v>
      </c>
      <c r="AP88" s="466">
        <f t="shared" si="35"/>
        <v>0</v>
      </c>
      <c r="AQ88" s="183"/>
      <c r="AR88" s="1"/>
    </row>
    <row r="89" spans="1:44" ht="4.2" customHeight="1">
      <c r="A89" s="1"/>
      <c r="B89" s="1"/>
      <c r="C89" s="1"/>
      <c r="D89" s="1"/>
      <c r="E89" s="5"/>
      <c r="F89" s="1"/>
      <c r="G89" s="1"/>
      <c r="H89" s="1"/>
      <c r="I89" s="1"/>
      <c r="J89" s="5"/>
      <c r="K89" s="459"/>
      <c r="L89" s="1"/>
      <c r="M89" s="5"/>
      <c r="N89" s="1"/>
      <c r="O89" s="24"/>
      <c r="P89" s="1"/>
      <c r="Q89" s="25"/>
      <c r="R89" s="1"/>
      <c r="S89" s="1"/>
      <c r="T89" s="1"/>
      <c r="U89" s="1"/>
      <c r="V89" s="459"/>
      <c r="W89" s="1"/>
      <c r="X89" s="5"/>
      <c r="Y89" s="464"/>
      <c r="Z89" s="10"/>
      <c r="AA89" s="467"/>
      <c r="AB89" s="468"/>
      <c r="AC89" s="468"/>
      <c r="AD89" s="468"/>
      <c r="AE89" s="468"/>
      <c r="AF89" s="468"/>
      <c r="AG89" s="468"/>
      <c r="AH89" s="468"/>
      <c r="AI89" s="468"/>
      <c r="AJ89" s="468"/>
      <c r="AK89" s="468"/>
      <c r="AL89" s="468"/>
      <c r="AM89" s="468"/>
      <c r="AN89" s="468"/>
      <c r="AO89" s="468"/>
      <c r="AP89" s="468"/>
      <c r="AQ89" s="182"/>
      <c r="AR89" s="1"/>
    </row>
    <row r="90" spans="1:44">
      <c r="A90" s="1"/>
      <c r="B90" s="1"/>
      <c r="C90" s="1"/>
      <c r="D90" s="1"/>
      <c r="E90" s="5" t="s">
        <v>6</v>
      </c>
      <c r="F90" s="3" t="s">
        <v>430</v>
      </c>
      <c r="G90" s="3"/>
      <c r="H90" s="3"/>
      <c r="I90" s="3"/>
      <c r="J90" s="5"/>
      <c r="K90" s="460" t="s">
        <v>431</v>
      </c>
      <c r="L90" s="3"/>
      <c r="M90" s="5" t="s">
        <v>6</v>
      </c>
      <c r="N90" s="597"/>
      <c r="O90" s="24"/>
      <c r="P90" s="1"/>
      <c r="Q90" s="25"/>
      <c r="R90" s="1"/>
      <c r="S90" s="1"/>
      <c r="T90" s="3" t="str">
        <f>УсловияРасчеты!$H$1351</f>
        <v>DPBP</v>
      </c>
      <c r="U90" s="3"/>
      <c r="V90" s="460" t="s">
        <v>35</v>
      </c>
      <c r="W90" s="3"/>
      <c r="X90" s="5"/>
      <c r="Y90" s="560">
        <f>SUMIFS(УсловияРасчеты!$W:$W,УсловияРасчеты!$H:$H,$T90,УсловияРасчеты!$N:$N,Y$8)/12</f>
        <v>0</v>
      </c>
      <c r="Z90" s="10"/>
      <c r="AA90" s="467"/>
      <c r="AB90" s="468"/>
      <c r="AC90" s="468"/>
      <c r="AD90" s="468"/>
      <c r="AE90" s="468"/>
      <c r="AF90" s="468"/>
      <c r="AG90" s="468"/>
      <c r="AH90" s="468"/>
      <c r="AI90" s="468"/>
      <c r="AJ90" s="468"/>
      <c r="AK90" s="468"/>
      <c r="AL90" s="468"/>
      <c r="AM90" s="468"/>
      <c r="AN90" s="468"/>
      <c r="AO90" s="468"/>
      <c r="AP90" s="468"/>
      <c r="AQ90" s="182"/>
      <c r="AR90" s="1"/>
    </row>
    <row r="91" spans="1:44" ht="4.2" customHeight="1">
      <c r="A91" s="1"/>
      <c r="B91" s="1"/>
      <c r="C91" s="1"/>
      <c r="D91" s="1"/>
      <c r="O91" s="24"/>
      <c r="P91" s="1"/>
      <c r="Q91" s="25"/>
      <c r="R91" s="1"/>
      <c r="S91" s="1"/>
      <c r="T91" s="1"/>
      <c r="U91" s="1"/>
      <c r="V91" s="459"/>
      <c r="W91" s="1"/>
      <c r="X91" s="5"/>
      <c r="Y91" s="464"/>
      <c r="Z91" s="10"/>
      <c r="AA91" s="467"/>
      <c r="AB91" s="468"/>
      <c r="AC91" s="468"/>
      <c r="AD91" s="468"/>
      <c r="AE91" s="468"/>
      <c r="AF91" s="468"/>
      <c r="AG91" s="468"/>
      <c r="AH91" s="468"/>
      <c r="AI91" s="468"/>
      <c r="AJ91" s="468"/>
      <c r="AK91" s="468"/>
      <c r="AL91" s="468"/>
      <c r="AM91" s="468"/>
      <c r="AN91" s="468"/>
      <c r="AO91" s="468"/>
      <c r="AP91" s="468"/>
      <c r="AQ91" s="182"/>
      <c r="AR91" s="1"/>
    </row>
    <row r="92" spans="1:44">
      <c r="A92" s="1"/>
      <c r="B92" s="1"/>
      <c r="C92" s="1"/>
      <c r="D92" s="1"/>
      <c r="E92" s="5" t="s">
        <v>6</v>
      </c>
      <c r="F92" s="3" t="s">
        <v>432</v>
      </c>
      <c r="G92" s="3"/>
      <c r="H92" s="3"/>
      <c r="I92" s="3"/>
      <c r="J92" s="5"/>
      <c r="K92" s="460" t="s">
        <v>14</v>
      </c>
      <c r="L92" s="3"/>
      <c r="M92" s="5" t="s">
        <v>6</v>
      </c>
      <c r="N92" s="164"/>
      <c r="O92" s="24"/>
      <c r="P92" s="1"/>
      <c r="Q92" s="25"/>
      <c r="R92" s="494" t="s">
        <v>6</v>
      </c>
      <c r="S92" s="1"/>
      <c r="T92" s="3" t="s">
        <v>295</v>
      </c>
      <c r="U92" s="3"/>
      <c r="V92" s="460" t="s">
        <v>14</v>
      </c>
      <c r="W92" s="3"/>
      <c r="X92" s="5"/>
      <c r="Y92" s="561">
        <f>IF(($N$28+$N$32+$Y$46+Y$74)=0,0,($N$39*$N$28+$Y$57*$N$32+$Y$48*$Y$46+IF(Y$68-Y$70=0,0,Y$70/(Y$68-Y$70))*Y$74)/($N$28+$N$32+$Y$46+Y$74))</f>
        <v>0</v>
      </c>
      <c r="Z92" s="562"/>
      <c r="AA92" s="563"/>
      <c r="AB92" s="564">
        <f>IF(OR(AB$1="",УсловияРасчеты!$Z$1252+УсловияРасчеты!$Z$1276+УсловияРасчеты!$Z$1301+AA$74=0),0,($N$39*УсловияРасчеты!$Z$1252+$Y$57*УсловияРасчеты!$Z$1276+$Y$48*УсловияРасчеты!$Z$1301+IF(AB$68-AB$70=0,0,AB$70/(AB$68-AB$70))*AA$74)/(УсловияРасчеты!$Z$1252+УсловияРасчеты!$Z$1276+УсловияРасчеты!$Z$1301+AA$74))</f>
        <v>0</v>
      </c>
      <c r="AC92" s="564">
        <f>IF(OR(AC$1="",SUMIFS(УсловияРасчеты!$1258:$1258,УсловияРасчеты!$8:$8,EOMONTH(AB$7,-1)+1)+SUMIFS(УсловияРасчеты!$1338:$1338,УсловияРасчеты!$8:$8,EOMONTH(AB$7,-1)+1)+SUMIFS(УсловияРасчеты!$1301:$1301,УсловияРасчеты!$8:$8,EOMONTH(AB$7,-1)+1)+AB$74=0),0,($N$39*SUMIFS(УсловияРасчеты!$1258:$1258,УсловияРасчеты!$8:$8,EOMONTH(AB$7,-1)+1)+$Y$57*SUMIFS(УсловияРасчеты!$1338:$1338,УсловияРасчеты!$8:$8,EOMONTH(AB$7,-1)+1)+$Y$48*SUMIFS(УсловияРасчеты!$1301:$1301,УсловияРасчеты!$8:$8,EOMONTH(AB$7,-1)+1)+IF(AC$68-AC$70=0,0,AC$70/(AC$68-AC$70))*AB$74)/(SUMIFS(УсловияРасчеты!$1258:$1258,УсловияРасчеты!$8:$8,EOMONTH(AB$7,-1)+1)+SUMIFS(УсловияРасчеты!$1338:$1338,УсловияРасчеты!$8:$8,EOMONTH(AB$7,-1)+1)+SUMIFS(УсловияРасчеты!$1301:$1301,УсловияРасчеты!$8:$8,EOMONTH(AB$7,-1)+1)+AB$74))</f>
        <v>0</v>
      </c>
      <c r="AD92" s="564">
        <f>IF(OR(AD$1="",SUMIFS(УсловияРасчеты!$1258:$1258,УсловияРасчеты!$8:$8,EOMONTH(AC$7,-1)+1)+SUMIFS(УсловияРасчеты!$1338:$1338,УсловияРасчеты!$8:$8,EOMONTH(AC$7,-1)+1)+SUMIFS(УсловияРасчеты!$1301:$1301,УсловияРасчеты!$8:$8,EOMONTH(AC$7,-1)+1)+AC$74=0),0,($N$39*SUMIFS(УсловияРасчеты!$1258:$1258,УсловияРасчеты!$8:$8,EOMONTH(AC$7,-1)+1)+$Y$57*SUMIFS(УсловияРасчеты!$1338:$1338,УсловияРасчеты!$8:$8,EOMONTH(AC$7,-1)+1)+$Y$48*SUMIFS(УсловияРасчеты!$1301:$1301,УсловияРасчеты!$8:$8,EOMONTH(AC$7,-1)+1)+IF(AD$68-AD$70=0,0,AD$70/(AD$68-AD$70))*AC$74)/(SUMIFS(УсловияРасчеты!$1258:$1258,УсловияРасчеты!$8:$8,EOMONTH(AC$7,-1)+1)+SUMIFS(УсловияРасчеты!$1338:$1338,УсловияРасчеты!$8:$8,EOMONTH(AC$7,-1)+1)+SUMIFS(УсловияРасчеты!$1301:$1301,УсловияРасчеты!$8:$8,EOMONTH(AC$7,-1)+1)+AC$74))</f>
        <v>0</v>
      </c>
      <c r="AE92" s="564">
        <f>IF(OR(AE$1="",SUMIFS(УсловияРасчеты!$1258:$1258,УсловияРасчеты!$8:$8,EOMONTH(AD$7,-1)+1)+SUMIFS(УсловияРасчеты!$1338:$1338,УсловияРасчеты!$8:$8,EOMONTH(AD$7,-1)+1)+SUMIFS(УсловияРасчеты!$1301:$1301,УсловияРасчеты!$8:$8,EOMONTH(AD$7,-1)+1)+AD$74=0),0,($N$39*SUMIFS(УсловияРасчеты!$1258:$1258,УсловияРасчеты!$8:$8,EOMONTH(AD$7,-1)+1)+$Y$57*SUMIFS(УсловияРасчеты!$1338:$1338,УсловияРасчеты!$8:$8,EOMONTH(AD$7,-1)+1)+$Y$48*SUMIFS(УсловияРасчеты!$1301:$1301,УсловияРасчеты!$8:$8,EOMONTH(AD$7,-1)+1)+IF(AE$68-AE$70=0,0,AE$70/(AE$68-AE$70))*AD$74)/(SUMIFS(УсловияРасчеты!$1258:$1258,УсловияРасчеты!$8:$8,EOMONTH(AD$7,-1)+1)+SUMIFS(УсловияРасчеты!$1338:$1338,УсловияРасчеты!$8:$8,EOMONTH(AD$7,-1)+1)+SUMIFS(УсловияРасчеты!$1301:$1301,УсловияРасчеты!$8:$8,EOMONTH(AD$7,-1)+1)+AD$74))</f>
        <v>0</v>
      </c>
      <c r="AF92" s="564">
        <f>IF(OR(AF$1="",SUMIFS(УсловияРасчеты!$1258:$1258,УсловияРасчеты!$8:$8,EOMONTH(AE$7,-1)+1)+SUMIFS(УсловияРасчеты!$1338:$1338,УсловияРасчеты!$8:$8,EOMONTH(AE$7,-1)+1)+SUMIFS(УсловияРасчеты!$1301:$1301,УсловияРасчеты!$8:$8,EOMONTH(AE$7,-1)+1)+AE$74=0),0,($N$39*SUMIFS(УсловияРасчеты!$1258:$1258,УсловияРасчеты!$8:$8,EOMONTH(AE$7,-1)+1)+$Y$57*SUMIFS(УсловияРасчеты!$1338:$1338,УсловияРасчеты!$8:$8,EOMONTH(AE$7,-1)+1)+$Y$48*SUMIFS(УсловияРасчеты!$1301:$1301,УсловияРасчеты!$8:$8,EOMONTH(AE$7,-1)+1)+IF(AF$68-AF$70=0,0,AF$70/(AF$68-AF$70))*AE$74)/(SUMIFS(УсловияРасчеты!$1258:$1258,УсловияРасчеты!$8:$8,EOMONTH(AE$7,-1)+1)+SUMIFS(УсловияРасчеты!$1338:$1338,УсловияРасчеты!$8:$8,EOMONTH(AE$7,-1)+1)+SUMIFS(УсловияРасчеты!$1301:$1301,УсловияРасчеты!$8:$8,EOMONTH(AE$7,-1)+1)+AE$74))</f>
        <v>0</v>
      </c>
      <c r="AG92" s="564">
        <f>IF(OR(AG$1="",SUMIFS(УсловияРасчеты!$1258:$1258,УсловияРасчеты!$8:$8,EOMONTH(AF$7,-1)+1)+SUMIFS(УсловияРасчеты!$1338:$1338,УсловияРасчеты!$8:$8,EOMONTH(AF$7,-1)+1)+SUMIFS(УсловияРасчеты!$1301:$1301,УсловияРасчеты!$8:$8,EOMONTH(AF$7,-1)+1)+AF$74=0),0,($N$39*SUMIFS(УсловияРасчеты!$1258:$1258,УсловияРасчеты!$8:$8,EOMONTH(AF$7,-1)+1)+$Y$57*SUMIFS(УсловияРасчеты!$1338:$1338,УсловияРасчеты!$8:$8,EOMONTH(AF$7,-1)+1)+$Y$48*SUMIFS(УсловияРасчеты!$1301:$1301,УсловияРасчеты!$8:$8,EOMONTH(AF$7,-1)+1)+IF(AG$68-AG$70=0,0,AG$70/(AG$68-AG$70))*AF$74)/(SUMIFS(УсловияРасчеты!$1258:$1258,УсловияРасчеты!$8:$8,EOMONTH(AF$7,-1)+1)+SUMIFS(УсловияРасчеты!$1338:$1338,УсловияРасчеты!$8:$8,EOMONTH(AF$7,-1)+1)+SUMIFS(УсловияРасчеты!$1301:$1301,УсловияРасчеты!$8:$8,EOMONTH(AF$7,-1)+1)+AF$74))</f>
        <v>0</v>
      </c>
      <c r="AH92" s="564">
        <f>IF(OR(AH$1="",SUMIFS(УсловияРасчеты!$1258:$1258,УсловияРасчеты!$8:$8,EOMONTH(AG$7,-1)+1)+SUMIFS(УсловияРасчеты!$1338:$1338,УсловияРасчеты!$8:$8,EOMONTH(AG$7,-1)+1)+SUMIFS(УсловияРасчеты!$1301:$1301,УсловияРасчеты!$8:$8,EOMONTH(AG$7,-1)+1)+AG$74=0),0,($N$39*SUMIFS(УсловияРасчеты!$1258:$1258,УсловияРасчеты!$8:$8,EOMONTH(AG$7,-1)+1)+$Y$57*SUMIFS(УсловияРасчеты!$1338:$1338,УсловияРасчеты!$8:$8,EOMONTH(AG$7,-1)+1)+$Y$48*SUMIFS(УсловияРасчеты!$1301:$1301,УсловияРасчеты!$8:$8,EOMONTH(AG$7,-1)+1)+IF(AH$68-AH$70=0,0,AH$70/(AH$68-AH$70))*AG$74)/(SUMIFS(УсловияРасчеты!$1258:$1258,УсловияРасчеты!$8:$8,EOMONTH(AG$7,-1)+1)+SUMIFS(УсловияРасчеты!$1338:$1338,УсловияРасчеты!$8:$8,EOMONTH(AG$7,-1)+1)+SUMIFS(УсловияРасчеты!$1301:$1301,УсловияРасчеты!$8:$8,EOMONTH(AG$7,-1)+1)+AG$74))</f>
        <v>0</v>
      </c>
      <c r="AI92" s="564">
        <f>IF(OR(AI$1="",SUMIFS(УсловияРасчеты!$1258:$1258,УсловияРасчеты!$8:$8,EOMONTH(AH$7,-1)+1)+SUMIFS(УсловияРасчеты!$1338:$1338,УсловияРасчеты!$8:$8,EOMONTH(AH$7,-1)+1)+SUMIFS(УсловияРасчеты!$1301:$1301,УсловияРасчеты!$8:$8,EOMONTH(AH$7,-1)+1)+AH$74=0),0,($N$39*SUMIFS(УсловияРасчеты!$1258:$1258,УсловияРасчеты!$8:$8,EOMONTH(AH$7,-1)+1)+$Y$57*SUMIFS(УсловияРасчеты!$1338:$1338,УсловияРасчеты!$8:$8,EOMONTH(AH$7,-1)+1)+$Y$48*SUMIFS(УсловияРасчеты!$1301:$1301,УсловияРасчеты!$8:$8,EOMONTH(AH$7,-1)+1)+IF(AI$68-AI$70=0,0,AI$70/(AI$68-AI$70))*AH$74)/(SUMIFS(УсловияРасчеты!$1258:$1258,УсловияРасчеты!$8:$8,EOMONTH(AH$7,-1)+1)+SUMIFS(УсловияРасчеты!$1338:$1338,УсловияРасчеты!$8:$8,EOMONTH(AH$7,-1)+1)+SUMIFS(УсловияРасчеты!$1301:$1301,УсловияРасчеты!$8:$8,EOMONTH(AH$7,-1)+1)+AH$74))</f>
        <v>0</v>
      </c>
      <c r="AJ92" s="564">
        <f>IF(OR(AJ$1="",SUMIFS(УсловияРасчеты!$1258:$1258,УсловияРасчеты!$8:$8,EOMONTH(AI$7,-1)+1)+SUMIFS(УсловияРасчеты!$1338:$1338,УсловияРасчеты!$8:$8,EOMONTH(AI$7,-1)+1)+SUMIFS(УсловияРасчеты!$1301:$1301,УсловияРасчеты!$8:$8,EOMONTH(AI$7,-1)+1)+AI$74=0),0,($N$39*SUMIFS(УсловияРасчеты!$1258:$1258,УсловияРасчеты!$8:$8,EOMONTH(AI$7,-1)+1)+$Y$57*SUMIFS(УсловияРасчеты!$1338:$1338,УсловияРасчеты!$8:$8,EOMONTH(AI$7,-1)+1)+$Y$48*SUMIFS(УсловияРасчеты!$1301:$1301,УсловияРасчеты!$8:$8,EOMONTH(AI$7,-1)+1)+IF(AJ$68-AJ$70=0,0,AJ$70/(AJ$68-AJ$70))*AI$74)/(SUMIFS(УсловияРасчеты!$1258:$1258,УсловияРасчеты!$8:$8,EOMONTH(AI$7,-1)+1)+SUMIFS(УсловияРасчеты!$1338:$1338,УсловияРасчеты!$8:$8,EOMONTH(AI$7,-1)+1)+SUMIFS(УсловияРасчеты!$1301:$1301,УсловияРасчеты!$8:$8,EOMONTH(AI$7,-1)+1)+AI$74))</f>
        <v>0</v>
      </c>
      <c r="AK92" s="564">
        <f>IF(OR(AK$1="",SUMIFS(УсловияРасчеты!$1258:$1258,УсловияРасчеты!$8:$8,EOMONTH(AJ$7,-1)+1)+SUMIFS(УсловияРасчеты!$1338:$1338,УсловияРасчеты!$8:$8,EOMONTH(AJ$7,-1)+1)+SUMIFS(УсловияРасчеты!$1301:$1301,УсловияРасчеты!$8:$8,EOMONTH(AJ$7,-1)+1)+AJ$74=0),0,($N$39*SUMIFS(УсловияРасчеты!$1258:$1258,УсловияРасчеты!$8:$8,EOMONTH(AJ$7,-1)+1)+$Y$57*SUMIFS(УсловияРасчеты!$1338:$1338,УсловияРасчеты!$8:$8,EOMONTH(AJ$7,-1)+1)+$Y$48*SUMIFS(УсловияРасчеты!$1301:$1301,УсловияРасчеты!$8:$8,EOMONTH(AJ$7,-1)+1)+IF(AK$68-AK$70=0,0,AK$70/(AK$68-AK$70))*AJ$74)/(SUMIFS(УсловияРасчеты!$1258:$1258,УсловияРасчеты!$8:$8,EOMONTH(AJ$7,-1)+1)+SUMIFS(УсловияРасчеты!$1338:$1338,УсловияРасчеты!$8:$8,EOMONTH(AJ$7,-1)+1)+SUMIFS(УсловияРасчеты!$1301:$1301,УсловияРасчеты!$8:$8,EOMONTH(AJ$7,-1)+1)+AJ$74))</f>
        <v>0</v>
      </c>
      <c r="AL92" s="564">
        <f>IF(OR(AL$1="",SUMIFS(УсловияРасчеты!$1258:$1258,УсловияРасчеты!$8:$8,EOMONTH(AK$7,-1)+1)+SUMIFS(УсловияРасчеты!$1338:$1338,УсловияРасчеты!$8:$8,EOMONTH(AK$7,-1)+1)+SUMIFS(УсловияРасчеты!$1301:$1301,УсловияРасчеты!$8:$8,EOMONTH(AK$7,-1)+1)+AK$74=0),0,($N$39*SUMIFS(УсловияРасчеты!$1258:$1258,УсловияРасчеты!$8:$8,EOMONTH(AK$7,-1)+1)+$Y$57*SUMIFS(УсловияРасчеты!$1338:$1338,УсловияРасчеты!$8:$8,EOMONTH(AK$7,-1)+1)+$Y$48*SUMIFS(УсловияРасчеты!$1301:$1301,УсловияРасчеты!$8:$8,EOMONTH(AK$7,-1)+1)+IF(AL$68-AL$70=0,0,AL$70/(AL$68-AL$70))*AK$74)/(SUMIFS(УсловияРасчеты!$1258:$1258,УсловияРасчеты!$8:$8,EOMONTH(AK$7,-1)+1)+SUMIFS(УсловияРасчеты!$1338:$1338,УсловияРасчеты!$8:$8,EOMONTH(AK$7,-1)+1)+SUMIFS(УсловияРасчеты!$1301:$1301,УсловияРасчеты!$8:$8,EOMONTH(AK$7,-1)+1)+AK$74))</f>
        <v>0</v>
      </c>
      <c r="AM92" s="564">
        <f>IF(OR(AM$1="",SUMIFS(УсловияРасчеты!$1258:$1258,УсловияРасчеты!$8:$8,EOMONTH(AL$7,-1)+1)+SUMIFS(УсловияРасчеты!$1338:$1338,УсловияРасчеты!$8:$8,EOMONTH(AL$7,-1)+1)+SUMIFS(УсловияРасчеты!$1301:$1301,УсловияРасчеты!$8:$8,EOMONTH(AL$7,-1)+1)+AL$74=0),0,($N$39*SUMIFS(УсловияРасчеты!$1258:$1258,УсловияРасчеты!$8:$8,EOMONTH(AL$7,-1)+1)+$Y$57*SUMIFS(УсловияРасчеты!$1338:$1338,УсловияРасчеты!$8:$8,EOMONTH(AL$7,-1)+1)+$Y$48*SUMIFS(УсловияРасчеты!$1301:$1301,УсловияРасчеты!$8:$8,EOMONTH(AL$7,-1)+1)+IF(AM$68-AM$70=0,0,AM$70/(AM$68-AM$70))*AL$74)/(SUMIFS(УсловияРасчеты!$1258:$1258,УсловияРасчеты!$8:$8,EOMONTH(AL$7,-1)+1)+SUMIFS(УсловияРасчеты!$1338:$1338,УсловияРасчеты!$8:$8,EOMONTH(AL$7,-1)+1)+SUMIFS(УсловияРасчеты!$1301:$1301,УсловияРасчеты!$8:$8,EOMONTH(AL$7,-1)+1)+AL$74))</f>
        <v>0</v>
      </c>
      <c r="AN92" s="564">
        <f>IF(OR(AN$1="",SUMIFS(УсловияРасчеты!$1258:$1258,УсловияРасчеты!$8:$8,EOMONTH(AM$7,-1)+1)+SUMIFS(УсловияРасчеты!$1338:$1338,УсловияРасчеты!$8:$8,EOMONTH(AM$7,-1)+1)+SUMIFS(УсловияРасчеты!$1301:$1301,УсловияРасчеты!$8:$8,EOMONTH(AM$7,-1)+1)+AM$74=0),0,($N$39*SUMIFS(УсловияРасчеты!$1258:$1258,УсловияРасчеты!$8:$8,EOMONTH(AM$7,-1)+1)+$Y$57*SUMIFS(УсловияРасчеты!$1338:$1338,УсловияРасчеты!$8:$8,EOMONTH(AM$7,-1)+1)+$Y$48*SUMIFS(УсловияРасчеты!$1301:$1301,УсловияРасчеты!$8:$8,EOMONTH(AM$7,-1)+1)+IF(AN$68-AN$70=0,0,AN$70/(AN$68-AN$70))*AM$74)/(SUMIFS(УсловияРасчеты!$1258:$1258,УсловияРасчеты!$8:$8,EOMONTH(AM$7,-1)+1)+SUMIFS(УсловияРасчеты!$1338:$1338,УсловияРасчеты!$8:$8,EOMONTH(AM$7,-1)+1)+SUMIFS(УсловияРасчеты!$1301:$1301,УсловияРасчеты!$8:$8,EOMONTH(AM$7,-1)+1)+AM$74))</f>
        <v>0</v>
      </c>
      <c r="AO92" s="564">
        <f>IF(OR(AO$1="",SUMIFS(УсловияРасчеты!$1258:$1258,УсловияРасчеты!$8:$8,EOMONTH(AN$7,-1)+1)+SUMIFS(УсловияРасчеты!$1338:$1338,УсловияРасчеты!$8:$8,EOMONTH(AN$7,-1)+1)+SUMIFS(УсловияРасчеты!$1301:$1301,УсловияРасчеты!$8:$8,EOMONTH(AN$7,-1)+1)+AN$74=0),0,($N$39*SUMIFS(УсловияРасчеты!$1258:$1258,УсловияРасчеты!$8:$8,EOMONTH(AN$7,-1)+1)+$Y$57*SUMIFS(УсловияРасчеты!$1338:$1338,УсловияРасчеты!$8:$8,EOMONTH(AN$7,-1)+1)+$Y$48*SUMIFS(УсловияРасчеты!$1301:$1301,УсловияРасчеты!$8:$8,EOMONTH(AN$7,-1)+1)+IF(AO$68-AO$70=0,0,AO$70/(AO$68-AO$70))*AN$74)/(SUMIFS(УсловияРасчеты!$1258:$1258,УсловияРасчеты!$8:$8,EOMONTH(AN$7,-1)+1)+SUMIFS(УсловияРасчеты!$1338:$1338,УсловияРасчеты!$8:$8,EOMONTH(AN$7,-1)+1)+SUMIFS(УсловияРасчеты!$1301:$1301,УсловияРасчеты!$8:$8,EOMONTH(AN$7,-1)+1)+AN$74))</f>
        <v>0</v>
      </c>
      <c r="AP92" s="564">
        <f>IF(OR(AP$1="",SUMIFS(УсловияРасчеты!$1258:$1258,УсловияРасчеты!$8:$8,EOMONTH(AO$7,-1)+1)+SUMIFS(УсловияРасчеты!$1338:$1338,УсловияРасчеты!$8:$8,EOMONTH(AO$7,-1)+1)+SUMIFS(УсловияРасчеты!$1301:$1301,УсловияРасчеты!$8:$8,EOMONTH(AO$7,-1)+1)+AO$74=0),0,($N$39*SUMIFS(УсловияРасчеты!$1258:$1258,УсловияРасчеты!$8:$8,EOMONTH(AO$7,-1)+1)+$Y$57*SUMIFS(УсловияРасчеты!$1338:$1338,УсловияРасчеты!$8:$8,EOMONTH(AO$7,-1)+1)+$Y$48*SUMIFS(УсловияРасчеты!$1301:$1301,УсловияРасчеты!$8:$8,EOMONTH(AO$7,-1)+1)+IF(AP$68-AP$70=0,0,AP$70/(AP$68-AP$70))*AO$74)/(SUMIFS(УсловияРасчеты!$1258:$1258,УсловияРасчеты!$8:$8,EOMONTH(AO$7,-1)+1)+SUMIFS(УсловияРасчеты!$1338:$1338,УсловияРасчеты!$8:$8,EOMONTH(AO$7,-1)+1)+SUMIFS(УсловияРасчеты!$1301:$1301,УсловияРасчеты!$8:$8,EOMONTH(AO$7,-1)+1)+AO$74))</f>
        <v>0</v>
      </c>
      <c r="AQ92" s="565"/>
      <c r="AR92" s="562"/>
    </row>
    <row r="93" spans="1:44" ht="4.2" customHeight="1">
      <c r="A93" s="1"/>
      <c r="B93" s="1"/>
      <c r="C93" s="1"/>
      <c r="D93" s="1"/>
      <c r="O93" s="24"/>
      <c r="P93" s="1"/>
      <c r="Q93" s="25"/>
      <c r="R93" s="1"/>
      <c r="S93" s="1"/>
      <c r="T93" s="1"/>
      <c r="U93" s="1"/>
      <c r="V93" s="459"/>
      <c r="W93" s="1"/>
      <c r="X93" s="5"/>
      <c r="Y93" s="464"/>
      <c r="Z93" s="10"/>
      <c r="AA93" s="467"/>
      <c r="AB93" s="468"/>
      <c r="AC93" s="468"/>
      <c r="AD93" s="468"/>
      <c r="AE93" s="468"/>
      <c r="AF93" s="468"/>
      <c r="AG93" s="468"/>
      <c r="AH93" s="468"/>
      <c r="AI93" s="468"/>
      <c r="AJ93" s="468"/>
      <c r="AK93" s="468"/>
      <c r="AL93" s="468"/>
      <c r="AM93" s="468"/>
      <c r="AN93" s="468"/>
      <c r="AO93" s="468"/>
      <c r="AP93" s="468"/>
      <c r="AQ93" s="182"/>
      <c r="AR93" s="1"/>
    </row>
    <row r="94" spans="1:44">
      <c r="A94" s="1"/>
      <c r="B94" s="1"/>
      <c r="C94" s="1"/>
      <c r="D94" s="1"/>
      <c r="O94" s="24"/>
      <c r="P94" s="1"/>
      <c r="Q94" s="25"/>
      <c r="R94" s="494" t="s">
        <v>6</v>
      </c>
      <c r="S94" s="1"/>
      <c r="T94" s="3" t="s">
        <v>293</v>
      </c>
      <c r="U94" s="3"/>
      <c r="V94" s="460" t="s">
        <v>294</v>
      </c>
      <c r="W94" s="3"/>
      <c r="X94" s="5"/>
      <c r="Y94" s="560">
        <f>IF(Y32+Y34=0,0,(Y86+Y32+Y34)/(Y32+Y34))</f>
        <v>0</v>
      </c>
      <c r="Z94" s="562"/>
      <c r="AA94" s="563"/>
      <c r="AB94" s="566">
        <f t="shared" ref="AB94:AH94" si="36">IF(OR(AB$1="",AB32+AB34=0),0,(AB86+AB32+AB34)/(AB32+AB34))</f>
        <v>0</v>
      </c>
      <c r="AC94" s="566">
        <f t="shared" si="36"/>
        <v>0</v>
      </c>
      <c r="AD94" s="566">
        <f t="shared" si="36"/>
        <v>0</v>
      </c>
      <c r="AE94" s="566">
        <f t="shared" si="36"/>
        <v>0</v>
      </c>
      <c r="AF94" s="566">
        <f t="shared" si="36"/>
        <v>0</v>
      </c>
      <c r="AG94" s="566">
        <f t="shared" si="36"/>
        <v>0</v>
      </c>
      <c r="AH94" s="566">
        <f t="shared" si="36"/>
        <v>0</v>
      </c>
      <c r="AI94" s="566">
        <f t="shared" ref="AI94:AP94" si="37">IF(OR(AI$1="",AI32+AI34=0),0,(AI86+AI32+AI34)/(AI32+AI34))</f>
        <v>0</v>
      </c>
      <c r="AJ94" s="566">
        <f t="shared" si="37"/>
        <v>0</v>
      </c>
      <c r="AK94" s="566">
        <f t="shared" si="37"/>
        <v>0</v>
      </c>
      <c r="AL94" s="566">
        <f t="shared" si="37"/>
        <v>0</v>
      </c>
      <c r="AM94" s="566">
        <f t="shared" si="37"/>
        <v>0</v>
      </c>
      <c r="AN94" s="566">
        <f t="shared" si="37"/>
        <v>0</v>
      </c>
      <c r="AO94" s="566">
        <f t="shared" si="37"/>
        <v>0</v>
      </c>
      <c r="AP94" s="566">
        <f t="shared" si="37"/>
        <v>0</v>
      </c>
      <c r="AQ94" s="565"/>
      <c r="AR94" s="562"/>
    </row>
    <row r="95" spans="1:44" ht="4.2" customHeight="1">
      <c r="A95" s="1"/>
      <c r="B95" s="1"/>
      <c r="C95" s="1"/>
      <c r="D95" s="1"/>
      <c r="O95" s="24"/>
      <c r="P95" s="1"/>
      <c r="Q95" s="25"/>
      <c r="R95" s="1"/>
      <c r="S95" s="1"/>
      <c r="T95" s="1"/>
      <c r="U95" s="1"/>
      <c r="V95" s="459"/>
      <c r="W95" s="1"/>
      <c r="X95" s="5"/>
      <c r="Y95" s="464"/>
      <c r="Z95" s="10"/>
      <c r="AA95" s="467"/>
      <c r="AB95" s="468"/>
      <c r="AC95" s="468"/>
      <c r="AD95" s="468"/>
      <c r="AE95" s="468"/>
      <c r="AF95" s="468"/>
      <c r="AG95" s="468"/>
      <c r="AH95" s="468"/>
      <c r="AI95" s="468"/>
      <c r="AJ95" s="468"/>
      <c r="AK95" s="468"/>
      <c r="AL95" s="468"/>
      <c r="AM95" s="468"/>
      <c r="AN95" s="468"/>
      <c r="AO95" s="468"/>
      <c r="AP95" s="468"/>
      <c r="AQ95" s="182"/>
      <c r="AR95" s="1"/>
    </row>
    <row r="96" spans="1:44">
      <c r="A96" s="1"/>
      <c r="B96" s="1"/>
      <c r="C96" s="1"/>
      <c r="D96" s="1"/>
      <c r="E96" s="5" t="s">
        <v>6</v>
      </c>
      <c r="F96" s="3" t="s">
        <v>428</v>
      </c>
      <c r="G96" s="3"/>
      <c r="H96" s="3"/>
      <c r="I96" s="3"/>
      <c r="J96" s="5"/>
      <c r="K96" s="460" t="s">
        <v>14</v>
      </c>
      <c r="L96" s="3"/>
      <c r="M96" s="5" t="s">
        <v>6</v>
      </c>
      <c r="N96" s="164"/>
      <c r="O96" s="24"/>
      <c r="P96" s="1"/>
      <c r="Q96" s="25"/>
      <c r="R96" s="494" t="s">
        <v>6</v>
      </c>
      <c r="S96" s="1"/>
      <c r="T96" s="3" t="s">
        <v>292</v>
      </c>
      <c r="U96" s="3"/>
      <c r="V96" s="460" t="s">
        <v>14</v>
      </c>
      <c r="W96" s="3"/>
      <c r="X96" s="5"/>
      <c r="Y96" s="602">
        <f>IF((N28+N32+IF(Y70&lt;0,0,Y70)+Y46)=0,0,(N39*(N28/(N28+N32+IF(Y70&lt;0,0,Y70)+Y46))+Y48*(Y46/(N28+N32+IF(Y70&lt;0,0,Y70)+Y46)))*(1-справочники!$AE$11)+((N32+IF(Y70&lt;0,0,Y70))/(N28+N32+IF(Y70&lt;0,0,Y70)+Y46))*N34)</f>
        <v>0</v>
      </c>
      <c r="Z96" s="562"/>
      <c r="AA96" s="563"/>
      <c r="AB96" s="564"/>
      <c r="AC96" s="564"/>
      <c r="AD96" s="564"/>
      <c r="AE96" s="564"/>
      <c r="AF96" s="564"/>
      <c r="AG96" s="564"/>
      <c r="AH96" s="564"/>
      <c r="AI96" s="564"/>
      <c r="AJ96" s="564"/>
      <c r="AK96" s="564"/>
      <c r="AL96" s="564"/>
      <c r="AM96" s="564"/>
      <c r="AN96" s="564"/>
      <c r="AO96" s="564"/>
      <c r="AP96" s="564"/>
      <c r="AQ96" s="565"/>
      <c r="AR96" s="562"/>
    </row>
    <row r="97" spans="1:44" ht="4.2" customHeight="1">
      <c r="A97" s="1"/>
      <c r="B97" s="1"/>
      <c r="C97" s="1"/>
      <c r="D97" s="1"/>
      <c r="E97" s="5"/>
      <c r="F97" s="1"/>
      <c r="G97" s="1"/>
      <c r="H97" s="1"/>
      <c r="I97" s="1"/>
      <c r="J97" s="5"/>
      <c r="K97" s="459"/>
      <c r="L97" s="1"/>
      <c r="M97" s="5"/>
      <c r="N97" s="1"/>
      <c r="O97" s="24"/>
      <c r="P97" s="1"/>
      <c r="Q97" s="25"/>
      <c r="R97" s="1"/>
      <c r="S97" s="1"/>
      <c r="T97" s="1"/>
      <c r="U97" s="1"/>
      <c r="V97" s="459"/>
      <c r="W97" s="1"/>
      <c r="X97" s="5"/>
      <c r="Y97" s="464"/>
      <c r="Z97" s="10"/>
      <c r="AA97" s="467"/>
      <c r="AB97" s="468"/>
      <c r="AC97" s="468"/>
      <c r="AD97" s="468"/>
      <c r="AE97" s="468"/>
      <c r="AF97" s="468"/>
      <c r="AG97" s="468"/>
      <c r="AH97" s="468"/>
      <c r="AI97" s="468"/>
      <c r="AJ97" s="468"/>
      <c r="AK97" s="468"/>
      <c r="AL97" s="468"/>
      <c r="AM97" s="468"/>
      <c r="AN97" s="468"/>
      <c r="AO97" s="468"/>
      <c r="AP97" s="468"/>
      <c r="AQ97" s="182"/>
      <c r="AR97" s="1"/>
    </row>
    <row r="98" spans="1:44">
      <c r="A98" s="1"/>
      <c r="B98" s="1"/>
      <c r="C98" s="1"/>
      <c r="D98" s="1"/>
      <c r="O98" s="24"/>
      <c r="P98" s="1"/>
      <c r="Q98" s="25"/>
      <c r="R98" s="494" t="s">
        <v>6</v>
      </c>
      <c r="S98" s="1"/>
      <c r="T98" s="3" t="s">
        <v>296</v>
      </c>
      <c r="U98" s="3"/>
      <c r="V98" s="460" t="s">
        <v>26</v>
      </c>
      <c r="W98" s="3"/>
      <c r="X98" s="5"/>
      <c r="Y98" s="464">
        <f>SUM($AA98:$AQ98)</f>
        <v>0</v>
      </c>
      <c r="Z98" s="12"/>
      <c r="AA98" s="465"/>
      <c r="AB98" s="466">
        <f t="shared" ref="AB98:AH98" si="38">IF(AB$1="",0,AB11/POWER((1+$Y$96),AB$1))</f>
        <v>0</v>
      </c>
      <c r="AC98" s="466">
        <f t="shared" si="38"/>
        <v>0</v>
      </c>
      <c r="AD98" s="466">
        <f t="shared" si="38"/>
        <v>0</v>
      </c>
      <c r="AE98" s="466">
        <f t="shared" si="38"/>
        <v>0</v>
      </c>
      <c r="AF98" s="466">
        <f t="shared" si="38"/>
        <v>0</v>
      </c>
      <c r="AG98" s="466">
        <f t="shared" si="38"/>
        <v>0</v>
      </c>
      <c r="AH98" s="466">
        <f t="shared" si="38"/>
        <v>0</v>
      </c>
      <c r="AI98" s="466">
        <f t="shared" ref="AI98:AP98" si="39">IF(AI$1="",0,AI11/POWER((1+$Y$96),AI$1))</f>
        <v>0</v>
      </c>
      <c r="AJ98" s="466">
        <f t="shared" si="39"/>
        <v>0</v>
      </c>
      <c r="AK98" s="466">
        <f t="shared" si="39"/>
        <v>0</v>
      </c>
      <c r="AL98" s="466">
        <f t="shared" si="39"/>
        <v>0</v>
      </c>
      <c r="AM98" s="466">
        <f t="shared" si="39"/>
        <v>0</v>
      </c>
      <c r="AN98" s="466">
        <f t="shared" si="39"/>
        <v>0</v>
      </c>
      <c r="AO98" s="466">
        <f t="shared" si="39"/>
        <v>0</v>
      </c>
      <c r="AP98" s="466">
        <f t="shared" si="39"/>
        <v>0</v>
      </c>
      <c r="AQ98" s="183"/>
      <c r="AR98" s="1"/>
    </row>
    <row r="99" spans="1:44" ht="4.2" customHeight="1">
      <c r="A99" s="1"/>
      <c r="B99" s="1"/>
      <c r="C99" s="1"/>
      <c r="D99" s="1"/>
      <c r="E99" s="5"/>
      <c r="F99" s="1"/>
      <c r="G99" s="1"/>
      <c r="H99" s="1"/>
      <c r="I99" s="1"/>
      <c r="J99" s="5"/>
      <c r="K99" s="459"/>
      <c r="L99" s="1"/>
      <c r="M99" s="5"/>
      <c r="N99" s="1"/>
      <c r="O99" s="24"/>
      <c r="P99" s="1"/>
      <c r="Q99" s="25"/>
      <c r="R99" s="1"/>
      <c r="S99" s="1"/>
      <c r="T99" s="1"/>
      <c r="U99" s="1"/>
      <c r="V99" s="459"/>
      <c r="W99" s="1"/>
      <c r="X99" s="5"/>
      <c r="Y99" s="464"/>
      <c r="Z99" s="10"/>
      <c r="AA99" s="467"/>
      <c r="AB99" s="468"/>
      <c r="AC99" s="468"/>
      <c r="AD99" s="468"/>
      <c r="AE99" s="468"/>
      <c r="AF99" s="468"/>
      <c r="AG99" s="468"/>
      <c r="AH99" s="468"/>
      <c r="AI99" s="468"/>
      <c r="AJ99" s="468"/>
      <c r="AK99" s="468"/>
      <c r="AL99" s="468"/>
      <c r="AM99" s="468"/>
      <c r="AN99" s="468"/>
      <c r="AO99" s="468"/>
      <c r="AP99" s="468"/>
      <c r="AQ99" s="182"/>
      <c r="AR99" s="1"/>
    </row>
    <row r="100" spans="1:44">
      <c r="A100" s="1"/>
      <c r="B100" s="1"/>
      <c r="C100" s="1"/>
      <c r="D100" s="1"/>
      <c r="F100" s="3" t="s">
        <v>417</v>
      </c>
      <c r="O100" s="24"/>
      <c r="P100" s="1"/>
      <c r="Q100" s="25"/>
      <c r="R100" s="494" t="s">
        <v>6</v>
      </c>
      <c r="S100" s="1"/>
      <c r="T100" s="3" t="s">
        <v>320</v>
      </c>
      <c r="U100" s="3"/>
      <c r="V100" s="460" t="s">
        <v>14</v>
      </c>
      <c r="W100" s="3"/>
      <c r="X100" s="5"/>
      <c r="Y100" s="602">
        <f>IF(Y23+Y46=0,0,Y98/(Y23+Y46))</f>
        <v>0</v>
      </c>
      <c r="Z100" s="12"/>
      <c r="AA100" s="465"/>
      <c r="AB100" s="466"/>
      <c r="AC100" s="466"/>
      <c r="AD100" s="466"/>
      <c r="AE100" s="466"/>
      <c r="AF100" s="466"/>
      <c r="AG100" s="466"/>
      <c r="AH100" s="466"/>
      <c r="AI100" s="466"/>
      <c r="AJ100" s="466"/>
      <c r="AK100" s="466"/>
      <c r="AL100" s="466"/>
      <c r="AM100" s="466"/>
      <c r="AN100" s="466"/>
      <c r="AO100" s="466"/>
      <c r="AP100" s="466"/>
      <c r="AQ100" s="183"/>
      <c r="AR100" s="1"/>
    </row>
    <row r="101" spans="1:44" ht="4.2" customHeight="1">
      <c r="A101" s="1"/>
      <c r="B101" s="1"/>
      <c r="C101" s="1"/>
      <c r="D101" s="1"/>
      <c r="F101" s="1"/>
      <c r="O101" s="24"/>
      <c r="P101" s="1"/>
      <c r="Q101" s="25"/>
      <c r="R101" s="1"/>
      <c r="S101" s="1"/>
      <c r="T101" s="1"/>
      <c r="U101" s="1"/>
      <c r="V101" s="459"/>
      <c r="W101" s="1"/>
      <c r="X101" s="5"/>
      <c r="Y101" s="464"/>
      <c r="Z101" s="10"/>
      <c r="AA101" s="467"/>
      <c r="AB101" s="468"/>
      <c r="AC101" s="468"/>
      <c r="AD101" s="468"/>
      <c r="AE101" s="468"/>
      <c r="AF101" s="468"/>
      <c r="AG101" s="468"/>
      <c r="AH101" s="468"/>
      <c r="AI101" s="468"/>
      <c r="AJ101" s="468"/>
      <c r="AK101" s="468"/>
      <c r="AL101" s="468"/>
      <c r="AM101" s="468"/>
      <c r="AN101" s="468"/>
      <c r="AO101" s="468"/>
      <c r="AP101" s="468"/>
      <c r="AQ101" s="182"/>
      <c r="AR101" s="1"/>
    </row>
    <row r="102" spans="1:44">
      <c r="A102" s="1"/>
      <c r="B102" s="1"/>
      <c r="C102" s="1"/>
      <c r="D102" s="1"/>
      <c r="E102" s="5" t="s">
        <v>6</v>
      </c>
      <c r="F102" s="1" t="s">
        <v>416</v>
      </c>
      <c r="K102" s="462" t="s">
        <v>355</v>
      </c>
      <c r="M102" s="5" t="s">
        <v>6</v>
      </c>
      <c r="N102" s="645"/>
      <c r="O102" s="24"/>
      <c r="P102" s="1"/>
      <c r="Q102" s="25"/>
      <c r="R102" s="1"/>
      <c r="S102" s="1"/>
      <c r="T102" s="1"/>
      <c r="U102" s="1"/>
      <c r="V102" s="459"/>
      <c r="W102" s="1"/>
      <c r="X102" s="5"/>
      <c r="Y102" s="464"/>
      <c r="Z102" s="10"/>
      <c r="AA102" s="467"/>
      <c r="AB102" s="468"/>
      <c r="AC102" s="468"/>
      <c r="AD102" s="468"/>
      <c r="AE102" s="468"/>
      <c r="AF102" s="468"/>
      <c r="AG102" s="468"/>
      <c r="AH102" s="468"/>
      <c r="AI102" s="468"/>
      <c r="AJ102" s="468"/>
      <c r="AK102" s="468"/>
      <c r="AL102" s="468"/>
      <c r="AM102" s="468"/>
      <c r="AN102" s="468"/>
      <c r="AO102" s="468"/>
      <c r="AP102" s="468"/>
      <c r="AQ102" s="182"/>
      <c r="AR102" s="1"/>
    </row>
    <row r="103" spans="1:44">
      <c r="A103" s="1"/>
      <c r="B103" s="1"/>
      <c r="C103" s="1"/>
      <c r="D103" s="1"/>
      <c r="E103" s="5" t="s">
        <v>6</v>
      </c>
      <c r="F103" s="1" t="s">
        <v>394</v>
      </c>
      <c r="G103" s="1"/>
      <c r="H103" s="1"/>
      <c r="I103" s="1"/>
      <c r="J103" s="5"/>
      <c r="K103" s="462" t="s">
        <v>355</v>
      </c>
      <c r="L103" s="1"/>
      <c r="M103" s="5" t="s">
        <v>6</v>
      </c>
      <c r="N103" s="645"/>
      <c r="O103" s="24"/>
      <c r="P103" s="1"/>
      <c r="Q103" s="25"/>
      <c r="R103" s="1"/>
      <c r="S103" s="1"/>
      <c r="T103" s="1"/>
      <c r="U103" s="1"/>
      <c r="V103" s="459"/>
      <c r="W103" s="1"/>
      <c r="X103" s="5"/>
      <c r="Y103" s="464"/>
      <c r="Z103" s="10"/>
      <c r="AA103" s="467"/>
      <c r="AB103" s="468"/>
      <c r="AC103" s="468"/>
      <c r="AD103" s="468"/>
      <c r="AE103" s="468"/>
      <c r="AF103" s="468"/>
      <c r="AG103" s="468"/>
      <c r="AH103" s="468"/>
      <c r="AI103" s="468"/>
      <c r="AJ103" s="468"/>
      <c r="AK103" s="468"/>
      <c r="AL103" s="468"/>
      <c r="AM103" s="468"/>
      <c r="AN103" s="468"/>
      <c r="AO103" s="468"/>
      <c r="AP103" s="468"/>
      <c r="AQ103" s="182"/>
      <c r="AR103" s="1"/>
    </row>
    <row r="104" spans="1:44">
      <c r="A104" s="1"/>
      <c r="B104" s="1"/>
      <c r="C104" s="1"/>
      <c r="D104" s="1"/>
      <c r="E104" s="5" t="s">
        <v>6</v>
      </c>
      <c r="F104" s="1" t="s">
        <v>421</v>
      </c>
      <c r="G104" s="1"/>
      <c r="H104" s="1"/>
      <c r="I104" s="1"/>
      <c r="J104" s="5"/>
      <c r="K104" s="462" t="s">
        <v>422</v>
      </c>
      <c r="L104" s="1"/>
      <c r="M104" s="5" t="s">
        <v>6</v>
      </c>
      <c r="N104" s="645"/>
      <c r="O104" s="24"/>
      <c r="P104" s="1"/>
      <c r="Q104" s="25"/>
      <c r="R104" s="1"/>
      <c r="S104" s="1"/>
      <c r="T104" s="1"/>
      <c r="U104" s="1"/>
      <c r="V104" s="459"/>
      <c r="W104" s="1"/>
      <c r="X104" s="5"/>
      <c r="Y104" s="464"/>
      <c r="Z104" s="10"/>
      <c r="AA104" s="467"/>
      <c r="AB104" s="468"/>
      <c r="AC104" s="468"/>
      <c r="AD104" s="468"/>
      <c r="AE104" s="468"/>
      <c r="AF104" s="468"/>
      <c r="AG104" s="468"/>
      <c r="AH104" s="468"/>
      <c r="AI104" s="468"/>
      <c r="AJ104" s="468"/>
      <c r="AK104" s="468"/>
      <c r="AL104" s="468"/>
      <c r="AM104" s="468"/>
      <c r="AN104" s="468"/>
      <c r="AO104" s="468"/>
      <c r="AP104" s="468"/>
      <c r="AQ104" s="182"/>
      <c r="AR104" s="1"/>
    </row>
    <row r="105" spans="1:44">
      <c r="E105" s="5" t="s">
        <v>6</v>
      </c>
      <c r="F105" s="1" t="s">
        <v>423</v>
      </c>
      <c r="G105" s="1"/>
      <c r="H105" s="1"/>
      <c r="I105" s="1"/>
      <c r="J105" s="5"/>
      <c r="K105" s="462" t="s">
        <v>422</v>
      </c>
      <c r="L105" s="1"/>
      <c r="M105" s="5" t="s">
        <v>6</v>
      </c>
      <c r="N105" s="645"/>
      <c r="Q105" s="25"/>
      <c r="R105" s="1"/>
      <c r="S105" s="1"/>
      <c r="T105" s="1"/>
      <c r="U105" s="1"/>
      <c r="V105" s="459"/>
      <c r="W105" s="1"/>
      <c r="X105" s="5"/>
      <c r="Y105" s="464"/>
      <c r="Z105" s="10"/>
      <c r="AA105" s="467"/>
      <c r="AB105" s="468"/>
      <c r="AC105" s="468"/>
      <c r="AD105" s="468"/>
      <c r="AE105" s="468"/>
      <c r="AF105" s="468"/>
      <c r="AG105" s="468"/>
      <c r="AH105" s="468"/>
      <c r="AI105" s="468"/>
      <c r="AJ105" s="468"/>
      <c r="AK105" s="468"/>
      <c r="AL105" s="468"/>
      <c r="AM105" s="468"/>
      <c r="AN105" s="468"/>
      <c r="AO105" s="468"/>
      <c r="AP105" s="468"/>
      <c r="AQ105" s="182"/>
      <c r="AR105" s="1"/>
    </row>
    <row r="106" spans="1:44">
      <c r="E106" s="5" t="s">
        <v>6</v>
      </c>
      <c r="F106" s="1" t="s">
        <v>424</v>
      </c>
      <c r="G106" s="1"/>
      <c r="H106" s="1"/>
      <c r="I106" s="1"/>
      <c r="J106" s="5"/>
      <c r="K106" s="462" t="s">
        <v>422</v>
      </c>
      <c r="L106" s="1"/>
      <c r="M106" s="5" t="s">
        <v>6</v>
      </c>
      <c r="N106" s="645"/>
      <c r="Q106" s="25"/>
      <c r="R106" s="1"/>
      <c r="S106" s="1"/>
      <c r="T106" s="1"/>
      <c r="U106" s="1"/>
      <c r="V106" s="459"/>
      <c r="W106" s="1"/>
      <c r="X106" s="5"/>
      <c r="Y106" s="464"/>
      <c r="Z106" s="10"/>
      <c r="AA106" s="467"/>
      <c r="AB106" s="468"/>
      <c r="AC106" s="468"/>
      <c r="AD106" s="468"/>
      <c r="AE106" s="468"/>
      <c r="AF106" s="468"/>
      <c r="AG106" s="468"/>
      <c r="AH106" s="468"/>
      <c r="AI106" s="468"/>
      <c r="AJ106" s="468"/>
      <c r="AK106" s="468"/>
      <c r="AL106" s="468"/>
      <c r="AM106" s="468"/>
      <c r="AN106" s="468"/>
      <c r="AO106" s="468"/>
      <c r="AP106" s="468"/>
      <c r="AQ106" s="182"/>
      <c r="AR106" s="1"/>
    </row>
    <row r="107" spans="1:44">
      <c r="E107" s="5"/>
      <c r="F107" s="3" t="s">
        <v>420</v>
      </c>
      <c r="G107" s="1"/>
      <c r="H107" s="1"/>
      <c r="I107" s="1"/>
      <c r="J107" s="5"/>
      <c r="K107" s="460"/>
      <c r="L107" s="1"/>
      <c r="M107" s="5"/>
      <c r="N107" s="1"/>
      <c r="Q107" s="25"/>
      <c r="R107" s="1"/>
      <c r="S107" s="1"/>
      <c r="T107" s="1"/>
      <c r="U107" s="1"/>
      <c r="V107" s="459"/>
      <c r="W107" s="1"/>
      <c r="X107" s="5"/>
      <c r="Y107" s="464"/>
      <c r="Z107" s="10"/>
      <c r="AA107" s="467"/>
      <c r="AB107" s="468"/>
      <c r="AC107" s="468"/>
      <c r="AD107" s="468"/>
      <c r="AE107" s="468"/>
      <c r="AF107" s="468"/>
      <c r="AG107" s="468"/>
      <c r="AH107" s="468"/>
      <c r="AI107" s="468"/>
      <c r="AJ107" s="468"/>
      <c r="AK107" s="468"/>
      <c r="AL107" s="468"/>
      <c r="AM107" s="468"/>
      <c r="AN107" s="468"/>
      <c r="AO107" s="468"/>
      <c r="AP107" s="468"/>
      <c r="AQ107" s="182"/>
      <c r="AR107" s="1"/>
    </row>
    <row r="108" spans="1:44">
      <c r="E108" s="5"/>
      <c r="F108" s="1" t="str">
        <f>F102</f>
        <v>Коммунальные расходы</v>
      </c>
      <c r="G108" s="1"/>
      <c r="H108" s="1"/>
      <c r="I108" s="1"/>
      <c r="J108" s="5"/>
      <c r="K108" s="460" t="s">
        <v>381</v>
      </c>
      <c r="L108" s="3"/>
      <c r="M108" s="5" t="s">
        <v>6</v>
      </c>
      <c r="N108" s="597"/>
      <c r="Q108" s="25"/>
      <c r="R108" s="1"/>
      <c r="S108" s="1"/>
      <c r="T108" s="1"/>
      <c r="U108" s="1"/>
      <c r="V108" s="459"/>
      <c r="W108" s="1"/>
      <c r="X108" s="5"/>
      <c r="Y108" s="464"/>
      <c r="Z108" s="10"/>
      <c r="AA108" s="467"/>
      <c r="AB108" s="468"/>
      <c r="AC108" s="468"/>
      <c r="AD108" s="468"/>
      <c r="AE108" s="468"/>
      <c r="AF108" s="468"/>
      <c r="AG108" s="468"/>
      <c r="AH108" s="468"/>
      <c r="AI108" s="468"/>
      <c r="AJ108" s="468"/>
      <c r="AK108" s="468"/>
      <c r="AL108" s="468"/>
      <c r="AM108" s="468"/>
      <c r="AN108" s="468"/>
      <c r="AO108" s="468"/>
      <c r="AP108" s="468"/>
      <c r="AQ108" s="182"/>
      <c r="AR108" s="1"/>
    </row>
    <row r="109" spans="1:44">
      <c r="E109" s="5"/>
      <c r="F109" s="1" t="str">
        <f t="shared" ref="F109:F112" si="40">F103</f>
        <v>Эксплуатационные расходы</v>
      </c>
      <c r="G109" s="1"/>
      <c r="H109" s="1"/>
      <c r="I109" s="1"/>
      <c r="J109" s="5"/>
      <c r="K109" s="460" t="s">
        <v>381</v>
      </c>
      <c r="L109" s="3"/>
      <c r="M109" s="5" t="s">
        <v>6</v>
      </c>
      <c r="N109" s="597"/>
      <c r="Q109" s="25"/>
      <c r="R109" s="1"/>
      <c r="S109" s="1"/>
      <c r="T109" s="1"/>
      <c r="U109" s="1"/>
      <c r="V109" s="459"/>
      <c r="W109" s="1"/>
      <c r="X109" s="5"/>
      <c r="Y109" s="464"/>
      <c r="Z109" s="10"/>
      <c r="AA109" s="467"/>
      <c r="AB109" s="468"/>
      <c r="AC109" s="468"/>
      <c r="AD109" s="468"/>
      <c r="AE109" s="468"/>
      <c r="AF109" s="468"/>
      <c r="AG109" s="468"/>
      <c r="AH109" s="468"/>
      <c r="AI109" s="468"/>
      <c r="AJ109" s="468"/>
      <c r="AK109" s="468"/>
      <c r="AL109" s="468"/>
      <c r="AM109" s="468"/>
      <c r="AN109" s="468"/>
      <c r="AO109" s="468"/>
      <c r="AP109" s="468"/>
      <c r="AQ109" s="182"/>
      <c r="AR109" s="1"/>
    </row>
    <row r="110" spans="1:44">
      <c r="E110" s="5"/>
      <c r="F110" s="1" t="str">
        <f t="shared" si="40"/>
        <v>Расходные материалы</v>
      </c>
      <c r="G110" s="1"/>
      <c r="H110" s="1"/>
      <c r="I110" s="1"/>
      <c r="J110" s="5"/>
      <c r="K110" s="460" t="s">
        <v>425</v>
      </c>
      <c r="L110" s="3"/>
      <c r="M110" s="5" t="s">
        <v>6</v>
      </c>
      <c r="N110" s="597"/>
      <c r="Q110" s="25"/>
      <c r="R110" s="1"/>
      <c r="S110" s="1"/>
      <c r="T110" s="1"/>
      <c r="U110" s="1"/>
      <c r="V110" s="459"/>
      <c r="W110" s="1"/>
      <c r="X110" s="5"/>
      <c r="Y110" s="464"/>
      <c r="Z110" s="10"/>
      <c r="AA110" s="467"/>
      <c r="AB110" s="468"/>
      <c r="AC110" s="468"/>
      <c r="AD110" s="468"/>
      <c r="AE110" s="468"/>
      <c r="AF110" s="468"/>
      <c r="AG110" s="468"/>
      <c r="AH110" s="468"/>
      <c r="AI110" s="468"/>
      <c r="AJ110" s="468"/>
      <c r="AK110" s="468"/>
      <c r="AL110" s="468"/>
      <c r="AM110" s="468"/>
      <c r="AN110" s="468"/>
      <c r="AO110" s="468"/>
      <c r="AP110" s="468"/>
      <c r="AQ110" s="182"/>
      <c r="AR110" s="1"/>
    </row>
    <row r="111" spans="1:44">
      <c r="E111" s="5"/>
      <c r="F111" s="1" t="str">
        <f t="shared" si="40"/>
        <v>Питание в составе тарифа</v>
      </c>
      <c r="G111" s="1"/>
      <c r="H111" s="1"/>
      <c r="I111" s="1"/>
      <c r="J111" s="5"/>
      <c r="K111" s="460" t="s">
        <v>425</v>
      </c>
      <c r="L111" s="3"/>
      <c r="M111" s="5" t="s">
        <v>6</v>
      </c>
      <c r="N111" s="597"/>
      <c r="Q111" s="25"/>
      <c r="R111" s="1"/>
      <c r="S111" s="1"/>
      <c r="T111" s="1"/>
      <c r="U111" s="1"/>
      <c r="V111" s="459"/>
      <c r="W111" s="1"/>
      <c r="X111" s="5"/>
      <c r="Y111" s="464"/>
      <c r="Z111" s="10"/>
      <c r="AA111" s="467"/>
      <c r="AB111" s="468"/>
      <c r="AC111" s="468"/>
      <c r="AD111" s="468"/>
      <c r="AE111" s="468"/>
      <c r="AF111" s="468"/>
      <c r="AG111" s="468"/>
      <c r="AH111" s="468"/>
      <c r="AI111" s="468"/>
      <c r="AJ111" s="468"/>
      <c r="AK111" s="468"/>
      <c r="AL111" s="468"/>
      <c r="AM111" s="468"/>
      <c r="AN111" s="468"/>
      <c r="AO111" s="468"/>
      <c r="AP111" s="468"/>
      <c r="AQ111" s="182"/>
      <c r="AR111" s="1"/>
    </row>
    <row r="112" spans="1:44">
      <c r="F112" s="1" t="str">
        <f t="shared" si="40"/>
        <v>Содержание термо-водо-услуг в составе тарифа</v>
      </c>
      <c r="K112" s="460" t="s">
        <v>425</v>
      </c>
      <c r="L112" s="3"/>
      <c r="M112" s="5" t="s">
        <v>6</v>
      </c>
      <c r="N112" s="597"/>
      <c r="Q112" s="25"/>
      <c r="R112" s="1"/>
      <c r="S112" s="1"/>
      <c r="T112" s="1"/>
      <c r="U112" s="1"/>
      <c r="V112" s="459"/>
      <c r="W112" s="1"/>
      <c r="X112" s="5"/>
      <c r="Y112" s="464"/>
      <c r="Z112" s="10"/>
      <c r="AA112" s="467"/>
      <c r="AB112" s="468"/>
      <c r="AC112" s="468"/>
      <c r="AD112" s="468"/>
      <c r="AE112" s="468"/>
      <c r="AF112" s="468"/>
      <c r="AG112" s="468"/>
      <c r="AH112" s="468"/>
      <c r="AI112" s="468"/>
      <c r="AJ112" s="468"/>
      <c r="AK112" s="468"/>
      <c r="AL112" s="468"/>
      <c r="AM112" s="468"/>
      <c r="AN112" s="468"/>
      <c r="AO112" s="468"/>
      <c r="AP112" s="468"/>
      <c r="AQ112" s="182"/>
      <c r="AR112" s="1"/>
    </row>
    <row r="113" spans="1:44" ht="4.2" customHeight="1">
      <c r="A113" s="1"/>
      <c r="B113" s="1"/>
      <c r="C113" s="1"/>
      <c r="D113" s="1"/>
      <c r="E113" s="5"/>
      <c r="F113" s="1"/>
      <c r="G113" s="1"/>
      <c r="H113" s="1"/>
      <c r="I113" s="1"/>
      <c r="J113" s="5"/>
      <c r="K113" s="459"/>
      <c r="L113" s="1"/>
      <c r="M113" s="5"/>
      <c r="N113" s="1"/>
      <c r="O113" s="24"/>
      <c r="P113" s="1"/>
      <c r="Q113" s="25"/>
      <c r="R113" s="1"/>
      <c r="S113" s="1"/>
      <c r="T113" s="1"/>
      <c r="U113" s="1"/>
      <c r="V113" s="459"/>
      <c r="W113" s="1"/>
      <c r="X113" s="5"/>
      <c r="Y113" s="464"/>
      <c r="Z113" s="10"/>
      <c r="AA113" s="467"/>
      <c r="AB113" s="468"/>
      <c r="AC113" s="468"/>
      <c r="AD113" s="468"/>
      <c r="AE113" s="468"/>
      <c r="AF113" s="468"/>
      <c r="AG113" s="468"/>
      <c r="AH113" s="468"/>
      <c r="AI113" s="468"/>
      <c r="AJ113" s="468"/>
      <c r="AK113" s="468"/>
      <c r="AL113" s="468"/>
      <c r="AM113" s="468"/>
      <c r="AN113" s="468"/>
      <c r="AO113" s="468"/>
      <c r="AP113" s="468"/>
      <c r="AQ113" s="182"/>
      <c r="AR113" s="1"/>
    </row>
    <row r="114" spans="1:44">
      <c r="A114" s="1"/>
      <c r="B114" s="1"/>
      <c r="C114" s="1"/>
      <c r="D114" s="1"/>
      <c r="F114" s="3" t="s">
        <v>418</v>
      </c>
      <c r="O114" s="24"/>
      <c r="P114" s="1"/>
      <c r="Q114" s="25"/>
      <c r="R114" s="494"/>
      <c r="S114" s="1"/>
      <c r="T114" s="3"/>
      <c r="U114" s="3"/>
      <c r="V114" s="460"/>
      <c r="W114" s="3"/>
      <c r="X114" s="5"/>
      <c r="Y114" s="602"/>
      <c r="Z114" s="12"/>
      <c r="AA114" s="465"/>
      <c r="AB114" s="466"/>
      <c r="AC114" s="466"/>
      <c r="AD114" s="466"/>
      <c r="AE114" s="466"/>
      <c r="AF114" s="466"/>
      <c r="AG114" s="466"/>
      <c r="AH114" s="466"/>
      <c r="AI114" s="466"/>
      <c r="AJ114" s="466"/>
      <c r="AK114" s="466"/>
      <c r="AL114" s="466"/>
      <c r="AM114" s="466"/>
      <c r="AN114" s="466"/>
      <c r="AO114" s="466"/>
      <c r="AP114" s="466"/>
      <c r="AQ114" s="183"/>
      <c r="AR114" s="1"/>
    </row>
    <row r="115" spans="1:44" ht="4.2" customHeight="1">
      <c r="A115" s="1"/>
      <c r="B115" s="1"/>
      <c r="C115" s="1"/>
      <c r="D115" s="1"/>
      <c r="F115" s="1"/>
      <c r="O115" s="24"/>
      <c r="P115" s="1"/>
      <c r="Q115" s="25"/>
      <c r="R115" s="1"/>
      <c r="S115" s="1"/>
      <c r="T115" s="1"/>
      <c r="U115" s="1"/>
      <c r="V115" s="459"/>
      <c r="W115" s="1"/>
      <c r="X115" s="5"/>
      <c r="Y115" s="602"/>
      <c r="Z115" s="10"/>
      <c r="AA115" s="467"/>
      <c r="AB115" s="468"/>
      <c r="AC115" s="468"/>
      <c r="AD115" s="468"/>
      <c r="AE115" s="468"/>
      <c r="AF115" s="468"/>
      <c r="AG115" s="468"/>
      <c r="AH115" s="468"/>
      <c r="AI115" s="468"/>
      <c r="AJ115" s="468"/>
      <c r="AK115" s="468"/>
      <c r="AL115" s="468"/>
      <c r="AM115" s="468"/>
      <c r="AN115" s="468"/>
      <c r="AO115" s="468"/>
      <c r="AP115" s="468"/>
      <c r="AQ115" s="182"/>
      <c r="AR115" s="1"/>
    </row>
    <row r="116" spans="1:44">
      <c r="A116" s="1"/>
      <c r="B116" s="1"/>
      <c r="C116" s="1"/>
      <c r="D116" s="1"/>
      <c r="F116" s="646" t="str">
        <f>F108</f>
        <v>Коммунальные расходы</v>
      </c>
      <c r="G116" s="646"/>
      <c r="H116" s="646"/>
      <c r="I116" s="646"/>
      <c r="J116" s="647"/>
      <c r="K116" s="648" t="s">
        <v>419</v>
      </c>
      <c r="L116" s="646"/>
      <c r="M116" s="647"/>
      <c r="N116" s="649">
        <f>N102*N108/30</f>
        <v>0</v>
      </c>
      <c r="O116" s="24"/>
      <c r="P116" s="1"/>
      <c r="Q116" s="25"/>
      <c r="R116" s="494"/>
      <c r="S116" s="1"/>
      <c r="T116" s="3"/>
      <c r="U116" s="3"/>
      <c r="V116" s="460"/>
      <c r="W116" s="3"/>
      <c r="X116" s="5"/>
      <c r="Y116" s="602"/>
      <c r="Z116" s="562"/>
      <c r="AA116" s="563"/>
      <c r="AB116" s="564"/>
      <c r="AC116" s="564"/>
      <c r="AD116" s="564"/>
      <c r="AE116" s="564"/>
      <c r="AF116" s="564"/>
      <c r="AG116" s="564"/>
      <c r="AH116" s="564"/>
      <c r="AI116" s="564"/>
      <c r="AJ116" s="564"/>
      <c r="AK116" s="564"/>
      <c r="AL116" s="564"/>
      <c r="AM116" s="564"/>
      <c r="AN116" s="564"/>
      <c r="AO116" s="564"/>
      <c r="AP116" s="564"/>
      <c r="AQ116" s="565"/>
      <c r="AR116" s="562"/>
    </row>
    <row r="117" spans="1:44">
      <c r="A117" s="1"/>
      <c r="B117" s="1"/>
      <c r="C117" s="1"/>
      <c r="D117" s="1"/>
      <c r="E117" s="5"/>
      <c r="F117" s="646" t="str">
        <f>F109</f>
        <v>Эксплуатационные расходы</v>
      </c>
      <c r="G117" s="646"/>
      <c r="H117" s="646"/>
      <c r="I117" s="646"/>
      <c r="J117" s="647"/>
      <c r="K117" s="648" t="s">
        <v>419</v>
      </c>
      <c r="L117" s="646"/>
      <c r="M117" s="647"/>
      <c r="N117" s="649">
        <f>N103*N109/30</f>
        <v>0</v>
      </c>
      <c r="O117" s="24"/>
      <c r="P117" s="1"/>
      <c r="Q117" s="25"/>
      <c r="R117" s="494"/>
      <c r="S117" s="1"/>
      <c r="T117" s="3"/>
      <c r="U117" s="3"/>
      <c r="V117" s="460"/>
      <c r="W117" s="3"/>
      <c r="X117" s="5"/>
      <c r="Y117" s="464"/>
      <c r="Z117" s="12"/>
      <c r="AA117" s="465"/>
      <c r="AB117" s="466"/>
      <c r="AC117" s="466"/>
      <c r="AD117" s="466"/>
      <c r="AE117" s="466"/>
      <c r="AF117" s="466"/>
      <c r="AG117" s="466"/>
      <c r="AH117" s="466"/>
      <c r="AI117" s="466"/>
      <c r="AJ117" s="466"/>
      <c r="AK117" s="466"/>
      <c r="AL117" s="466"/>
      <c r="AM117" s="466"/>
      <c r="AN117" s="466"/>
      <c r="AO117" s="466"/>
      <c r="AP117" s="466"/>
      <c r="AQ117" s="183"/>
      <c r="AR117" s="1"/>
    </row>
    <row r="118" spans="1:44">
      <c r="A118" s="1"/>
      <c r="B118" s="1"/>
      <c r="C118" s="1"/>
      <c r="D118" s="1"/>
      <c r="E118" s="5"/>
      <c r="F118" s="646" t="str">
        <f>F110</f>
        <v>Расходные материалы</v>
      </c>
      <c r="G118" s="646"/>
      <c r="H118" s="646"/>
      <c r="I118" s="646"/>
      <c r="J118" s="647"/>
      <c r="K118" s="648" t="s">
        <v>419</v>
      </c>
      <c r="L118" s="646"/>
      <c r="M118" s="647"/>
      <c r="N118" s="649">
        <f>N104*N110/30</f>
        <v>0</v>
      </c>
      <c r="O118" s="24"/>
      <c r="P118" s="1"/>
      <c r="Q118" s="25"/>
      <c r="R118" s="494"/>
      <c r="S118" s="1"/>
      <c r="T118" s="3"/>
      <c r="U118" s="3"/>
      <c r="V118" s="460"/>
      <c r="W118" s="3"/>
      <c r="X118" s="5"/>
      <c r="Y118" s="464"/>
      <c r="Z118" s="12"/>
      <c r="AA118" s="465"/>
      <c r="AB118" s="466"/>
      <c r="AC118" s="466"/>
      <c r="AD118" s="466"/>
      <c r="AE118" s="466"/>
      <c r="AF118" s="466"/>
      <c r="AG118" s="466"/>
      <c r="AH118" s="466"/>
      <c r="AI118" s="466"/>
      <c r="AJ118" s="466"/>
      <c r="AK118" s="466"/>
      <c r="AL118" s="466"/>
      <c r="AM118" s="466"/>
      <c r="AN118" s="466"/>
      <c r="AO118" s="466"/>
      <c r="AP118" s="466"/>
      <c r="AQ118" s="183"/>
      <c r="AR118" s="1"/>
    </row>
    <row r="119" spans="1:44">
      <c r="E119" s="5"/>
      <c r="F119" s="646" t="str">
        <f>F111</f>
        <v>Питание в составе тарифа</v>
      </c>
      <c r="G119" s="646"/>
      <c r="H119" s="646"/>
      <c r="I119" s="646"/>
      <c r="J119" s="647"/>
      <c r="K119" s="648" t="s">
        <v>419</v>
      </c>
      <c r="L119" s="646"/>
      <c r="M119" s="647"/>
      <c r="N119" s="649">
        <f t="shared" ref="N119:N120" si="41">N105*N111/30</f>
        <v>0</v>
      </c>
      <c r="Q119" s="25"/>
      <c r="R119" s="1"/>
      <c r="S119" s="1"/>
      <c r="T119" s="1"/>
      <c r="U119" s="1"/>
      <c r="V119" s="459"/>
      <c r="W119" s="1"/>
      <c r="X119" s="5"/>
      <c r="Y119" s="464"/>
      <c r="Z119" s="10"/>
      <c r="AA119" s="467"/>
      <c r="AB119" s="468"/>
      <c r="AC119" s="468"/>
      <c r="AD119" s="468"/>
      <c r="AE119" s="468"/>
      <c r="AF119" s="468"/>
      <c r="AG119" s="468"/>
      <c r="AH119" s="468"/>
      <c r="AI119" s="468"/>
      <c r="AJ119" s="468"/>
      <c r="AK119" s="468"/>
      <c r="AL119" s="468"/>
      <c r="AM119" s="468"/>
      <c r="AN119" s="468"/>
      <c r="AO119" s="468"/>
      <c r="AP119" s="468"/>
      <c r="AQ119" s="182"/>
      <c r="AR119" s="1"/>
    </row>
    <row r="120" spans="1:44">
      <c r="E120" s="5"/>
      <c r="F120" s="646" t="str">
        <f>F112</f>
        <v>Содержание термо-водо-услуг в составе тарифа</v>
      </c>
      <c r="G120" s="646"/>
      <c r="H120" s="646"/>
      <c r="I120" s="646"/>
      <c r="J120" s="647"/>
      <c r="K120" s="648" t="s">
        <v>419</v>
      </c>
      <c r="L120" s="646"/>
      <c r="M120" s="647"/>
      <c r="N120" s="649">
        <f t="shared" si="41"/>
        <v>0</v>
      </c>
      <c r="Q120" s="25"/>
      <c r="R120" s="1"/>
      <c r="S120" s="1"/>
      <c r="T120" s="1"/>
      <c r="U120" s="1"/>
      <c r="V120" s="459"/>
      <c r="W120" s="1"/>
      <c r="X120" s="5"/>
      <c r="Y120" s="464"/>
      <c r="Z120" s="10"/>
      <c r="AA120" s="467"/>
      <c r="AB120" s="468"/>
      <c r="AC120" s="468"/>
      <c r="AD120" s="468"/>
      <c r="AE120" s="468"/>
      <c r="AF120" s="468"/>
      <c r="AG120" s="468"/>
      <c r="AH120" s="468"/>
      <c r="AI120" s="468"/>
      <c r="AJ120" s="468"/>
      <c r="AK120" s="468"/>
      <c r="AL120" s="468"/>
      <c r="AM120" s="468"/>
      <c r="AN120" s="468"/>
      <c r="AO120" s="468"/>
      <c r="AP120" s="468"/>
      <c r="AQ120" s="182"/>
      <c r="AR120" s="1"/>
    </row>
    <row r="121" spans="1:44">
      <c r="Q121" s="25"/>
      <c r="R121" s="1"/>
      <c r="S121" s="1"/>
      <c r="T121" s="1"/>
      <c r="U121" s="1"/>
      <c r="V121" s="459"/>
      <c r="W121" s="1"/>
      <c r="X121" s="5"/>
      <c r="Y121" s="464"/>
      <c r="Z121" s="10"/>
      <c r="AA121" s="467"/>
      <c r="AB121" s="468"/>
      <c r="AC121" s="468"/>
      <c r="AD121" s="468"/>
      <c r="AE121" s="468"/>
      <c r="AF121" s="468"/>
      <c r="AG121" s="468"/>
      <c r="AH121" s="468"/>
      <c r="AI121" s="468"/>
      <c r="AJ121" s="468"/>
      <c r="AK121" s="468"/>
      <c r="AL121" s="468"/>
      <c r="AM121" s="468"/>
      <c r="AN121" s="468"/>
      <c r="AO121" s="468"/>
      <c r="AP121" s="468"/>
      <c r="AQ121" s="182"/>
      <c r="AR121" s="1"/>
    </row>
    <row r="122" spans="1:44">
      <c r="D122" s="1"/>
      <c r="E122" s="5" t="s">
        <v>6</v>
      </c>
      <c r="F122" s="544" t="s">
        <v>415</v>
      </c>
      <c r="G122" s="544"/>
      <c r="H122" s="544"/>
      <c r="I122" s="544"/>
      <c r="J122" s="5">
        <v>1</v>
      </c>
      <c r="K122" s="460" t="s">
        <v>328</v>
      </c>
      <c r="L122" s="3"/>
      <c r="M122" s="5" t="s">
        <v>6</v>
      </c>
      <c r="N122" s="164"/>
      <c r="Q122" s="25"/>
      <c r="R122" s="1"/>
      <c r="S122" s="1"/>
      <c r="T122" s="1"/>
      <c r="U122" s="1"/>
      <c r="V122" s="459"/>
      <c r="W122" s="1"/>
      <c r="X122" s="5"/>
      <c r="Y122" s="464"/>
      <c r="Z122" s="10"/>
      <c r="AA122" s="467"/>
      <c r="AB122" s="468"/>
      <c r="AC122" s="468"/>
      <c r="AD122" s="468"/>
      <c r="AE122" s="468"/>
      <c r="AF122" s="468"/>
      <c r="AG122" s="468"/>
      <c r="AH122" s="468"/>
      <c r="AI122" s="468"/>
      <c r="AJ122" s="468"/>
      <c r="AK122" s="468"/>
      <c r="AL122" s="468"/>
      <c r="AM122" s="468"/>
      <c r="AN122" s="468"/>
      <c r="AO122" s="468"/>
      <c r="AP122" s="468"/>
      <c r="AQ122" s="182"/>
      <c r="AR122" s="1"/>
    </row>
    <row r="123" spans="1:44">
      <c r="E123" s="5"/>
      <c r="F123" s="544" t="str">
        <f>$F$122</f>
        <v>сезонность спроса на отдых в виллах</v>
      </c>
      <c r="G123" s="544"/>
      <c r="H123" s="544"/>
      <c r="I123" s="544"/>
      <c r="J123" s="5">
        <f>J122+1</f>
        <v>2</v>
      </c>
      <c r="K123" s="460" t="s">
        <v>328</v>
      </c>
      <c r="L123" s="3"/>
      <c r="M123" s="5" t="s">
        <v>6</v>
      </c>
      <c r="N123" s="164"/>
      <c r="Q123" s="25"/>
      <c r="Y123" s="469"/>
      <c r="Z123" s="470"/>
      <c r="AA123" s="470"/>
      <c r="AB123" s="471"/>
      <c r="AC123" s="471"/>
      <c r="AD123" s="471"/>
      <c r="AE123" s="471"/>
      <c r="AF123" s="471"/>
      <c r="AG123" s="471"/>
      <c r="AH123" s="471"/>
      <c r="AI123" s="471"/>
      <c r="AJ123" s="471"/>
      <c r="AK123" s="471"/>
      <c r="AL123" s="471"/>
      <c r="AM123" s="471"/>
      <c r="AN123" s="471"/>
      <c r="AO123" s="471"/>
      <c r="AP123" s="471"/>
    </row>
    <row r="124" spans="1:44">
      <c r="F124" s="544" t="str">
        <f t="shared" ref="F124:F133" si="42">$F$122</f>
        <v>сезонность спроса на отдых в виллах</v>
      </c>
      <c r="G124" s="544"/>
      <c r="H124" s="544"/>
      <c r="I124" s="544"/>
      <c r="J124" s="5">
        <f t="shared" ref="J124:J130" si="43">J123+1</f>
        <v>3</v>
      </c>
      <c r="K124" s="460" t="s">
        <v>328</v>
      </c>
      <c r="L124" s="3"/>
      <c r="M124" s="5" t="s">
        <v>6</v>
      </c>
      <c r="N124" s="164"/>
      <c r="Q124" s="25"/>
      <c r="Y124" s="469"/>
      <c r="Z124" s="470"/>
      <c r="AA124" s="470"/>
      <c r="AB124" s="471"/>
      <c r="AC124" s="471"/>
      <c r="AD124" s="471"/>
      <c r="AE124" s="471"/>
      <c r="AF124" s="471"/>
      <c r="AG124" s="471"/>
      <c r="AH124" s="471"/>
      <c r="AI124" s="471"/>
      <c r="AJ124" s="471"/>
      <c r="AK124" s="471"/>
      <c r="AL124" s="471"/>
      <c r="AM124" s="471"/>
      <c r="AN124" s="471"/>
      <c r="AO124" s="471"/>
      <c r="AP124" s="471"/>
    </row>
    <row r="125" spans="1:44">
      <c r="F125" s="544" t="str">
        <f t="shared" si="42"/>
        <v>сезонность спроса на отдых в виллах</v>
      </c>
      <c r="G125" s="544"/>
      <c r="H125" s="544"/>
      <c r="I125" s="544"/>
      <c r="J125" s="5">
        <f t="shared" si="43"/>
        <v>4</v>
      </c>
      <c r="K125" s="460" t="s">
        <v>328</v>
      </c>
      <c r="L125" s="3"/>
      <c r="M125" s="5" t="s">
        <v>6</v>
      </c>
      <c r="N125" s="164"/>
      <c r="Q125" s="25"/>
      <c r="Y125" s="469"/>
      <c r="Z125" s="470"/>
      <c r="AA125" s="470"/>
      <c r="AB125" s="471"/>
      <c r="AC125" s="471"/>
      <c r="AD125" s="471"/>
      <c r="AE125" s="471"/>
      <c r="AF125" s="471"/>
      <c r="AG125" s="471"/>
      <c r="AH125" s="471"/>
      <c r="AI125" s="471"/>
      <c r="AJ125" s="471"/>
      <c r="AK125" s="471"/>
      <c r="AL125" s="471"/>
      <c r="AM125" s="471"/>
      <c r="AN125" s="471"/>
      <c r="AO125" s="471"/>
      <c r="AP125" s="471"/>
    </row>
    <row r="126" spans="1:44">
      <c r="F126" s="544" t="str">
        <f t="shared" si="42"/>
        <v>сезонность спроса на отдых в виллах</v>
      </c>
      <c r="G126" s="544"/>
      <c r="H126" s="544"/>
      <c r="I126" s="544"/>
      <c r="J126" s="5">
        <f t="shared" si="43"/>
        <v>5</v>
      </c>
      <c r="K126" s="460" t="s">
        <v>328</v>
      </c>
      <c r="L126" s="3"/>
      <c r="M126" s="5" t="s">
        <v>6</v>
      </c>
      <c r="N126" s="164"/>
      <c r="Q126" s="25"/>
      <c r="Y126" s="469"/>
      <c r="Z126" s="470"/>
      <c r="AA126" s="470"/>
      <c r="AB126" s="471"/>
      <c r="AC126" s="471"/>
      <c r="AD126" s="471"/>
      <c r="AE126" s="471"/>
      <c r="AF126" s="471"/>
      <c r="AG126" s="471"/>
      <c r="AH126" s="471"/>
      <c r="AI126" s="471"/>
      <c r="AJ126" s="471"/>
      <c r="AK126" s="471"/>
      <c r="AL126" s="471"/>
      <c r="AM126" s="471"/>
      <c r="AN126" s="471"/>
      <c r="AO126" s="471"/>
      <c r="AP126" s="471"/>
    </row>
    <row r="127" spans="1:44">
      <c r="F127" s="544" t="str">
        <f t="shared" si="42"/>
        <v>сезонность спроса на отдых в виллах</v>
      </c>
      <c r="G127" s="544"/>
      <c r="H127" s="544"/>
      <c r="I127" s="544"/>
      <c r="J127" s="5">
        <f t="shared" si="43"/>
        <v>6</v>
      </c>
      <c r="K127" s="460" t="s">
        <v>328</v>
      </c>
      <c r="L127" s="3"/>
      <c r="M127" s="5" t="s">
        <v>6</v>
      </c>
      <c r="N127" s="164"/>
      <c r="Q127" s="25"/>
      <c r="Y127" s="469"/>
      <c r="Z127" s="470"/>
      <c r="AA127" s="470"/>
      <c r="AB127" s="471"/>
      <c r="AC127" s="471"/>
      <c r="AD127" s="471"/>
      <c r="AE127" s="471"/>
      <c r="AF127" s="471"/>
      <c r="AG127" s="471"/>
      <c r="AH127" s="471"/>
      <c r="AI127" s="471"/>
      <c r="AJ127" s="471"/>
      <c r="AK127" s="471"/>
      <c r="AL127" s="471"/>
      <c r="AM127" s="471"/>
      <c r="AN127" s="471"/>
      <c r="AO127" s="471"/>
      <c r="AP127" s="471"/>
    </row>
    <row r="128" spans="1:44">
      <c r="F128" s="544" t="str">
        <f t="shared" si="42"/>
        <v>сезонность спроса на отдых в виллах</v>
      </c>
      <c r="G128" s="544"/>
      <c r="H128" s="544"/>
      <c r="I128" s="544"/>
      <c r="J128" s="5">
        <f t="shared" si="43"/>
        <v>7</v>
      </c>
      <c r="K128" s="460" t="s">
        <v>328</v>
      </c>
      <c r="L128" s="3"/>
      <c r="M128" s="5" t="s">
        <v>6</v>
      </c>
      <c r="N128" s="164"/>
      <c r="Q128" s="25"/>
      <c r="Y128" s="469"/>
      <c r="Z128" s="470"/>
      <c r="AA128" s="470"/>
      <c r="AB128" s="471"/>
      <c r="AC128" s="471"/>
      <c r="AD128" s="471"/>
      <c r="AE128" s="471"/>
      <c r="AF128" s="471"/>
      <c r="AG128" s="471"/>
      <c r="AH128" s="471"/>
      <c r="AI128" s="471"/>
      <c r="AJ128" s="471"/>
      <c r="AK128" s="471"/>
      <c r="AL128" s="471"/>
      <c r="AM128" s="471"/>
      <c r="AN128" s="471"/>
      <c r="AO128" s="471"/>
      <c r="AP128" s="471"/>
    </row>
    <row r="129" spans="5:42">
      <c r="F129" s="544" t="str">
        <f t="shared" si="42"/>
        <v>сезонность спроса на отдых в виллах</v>
      </c>
      <c r="G129" s="544"/>
      <c r="H129" s="544"/>
      <c r="I129" s="544"/>
      <c r="J129" s="5">
        <f t="shared" si="43"/>
        <v>8</v>
      </c>
      <c r="K129" s="460" t="s">
        <v>328</v>
      </c>
      <c r="L129" s="3"/>
      <c r="M129" s="5" t="s">
        <v>6</v>
      </c>
      <c r="N129" s="164"/>
      <c r="Q129" s="25"/>
      <c r="Y129" s="469"/>
      <c r="Z129" s="470"/>
      <c r="AA129" s="470"/>
      <c r="AB129" s="471"/>
      <c r="AC129" s="471"/>
      <c r="AD129" s="471"/>
      <c r="AE129" s="471"/>
      <c r="AF129" s="471"/>
      <c r="AG129" s="471"/>
      <c r="AH129" s="471"/>
      <c r="AI129" s="471"/>
      <c r="AJ129" s="471"/>
      <c r="AK129" s="471"/>
      <c r="AL129" s="471"/>
      <c r="AM129" s="471"/>
      <c r="AN129" s="471"/>
      <c r="AO129" s="471"/>
      <c r="AP129" s="471"/>
    </row>
    <row r="130" spans="5:42">
      <c r="F130" s="544" t="str">
        <f t="shared" si="42"/>
        <v>сезонность спроса на отдых в виллах</v>
      </c>
      <c r="G130" s="544"/>
      <c r="H130" s="544"/>
      <c r="I130" s="544"/>
      <c r="J130" s="5">
        <f t="shared" si="43"/>
        <v>9</v>
      </c>
      <c r="K130" s="460" t="s">
        <v>328</v>
      </c>
      <c r="L130" s="3"/>
      <c r="M130" s="5" t="s">
        <v>6</v>
      </c>
      <c r="N130" s="164"/>
      <c r="Q130" s="25"/>
      <c r="Y130" s="469"/>
      <c r="Z130" s="470"/>
      <c r="AA130" s="470"/>
      <c r="AB130" s="471"/>
      <c r="AC130" s="471"/>
      <c r="AD130" s="471"/>
      <c r="AE130" s="471"/>
      <c r="AF130" s="471"/>
      <c r="AG130" s="471"/>
      <c r="AH130" s="471"/>
      <c r="AI130" s="471"/>
      <c r="AJ130" s="471"/>
      <c r="AK130" s="471"/>
      <c r="AL130" s="471"/>
      <c r="AM130" s="471"/>
      <c r="AN130" s="471"/>
      <c r="AO130" s="471"/>
      <c r="AP130" s="471"/>
    </row>
    <row r="131" spans="5:42">
      <c r="F131" s="544" t="str">
        <f>$F$122</f>
        <v>сезонность спроса на отдых в виллах</v>
      </c>
      <c r="G131" s="544"/>
      <c r="H131" s="544"/>
      <c r="I131" s="544"/>
      <c r="J131" s="5">
        <f>J130+1</f>
        <v>10</v>
      </c>
      <c r="K131" s="460" t="s">
        <v>328</v>
      </c>
      <c r="L131" s="3"/>
      <c r="M131" s="5" t="s">
        <v>6</v>
      </c>
      <c r="N131" s="164"/>
      <c r="Q131" s="25"/>
      <c r="Y131" s="469"/>
      <c r="Z131" s="470"/>
      <c r="AA131" s="470"/>
      <c r="AB131" s="471"/>
      <c r="AC131" s="471"/>
      <c r="AD131" s="471"/>
      <c r="AE131" s="471"/>
      <c r="AF131" s="471"/>
      <c r="AG131" s="471"/>
      <c r="AH131" s="471"/>
      <c r="AI131" s="471"/>
      <c r="AJ131" s="471"/>
      <c r="AK131" s="471"/>
      <c r="AL131" s="471"/>
      <c r="AM131" s="471"/>
      <c r="AN131" s="471"/>
      <c r="AO131" s="471"/>
      <c r="AP131" s="471"/>
    </row>
    <row r="132" spans="5:42">
      <c r="F132" s="544" t="str">
        <f t="shared" si="42"/>
        <v>сезонность спроса на отдых в виллах</v>
      </c>
      <c r="G132" s="544"/>
      <c r="H132" s="544"/>
      <c r="I132" s="544"/>
      <c r="J132" s="5">
        <f t="shared" ref="J132:J133" si="44">J131+1</f>
        <v>11</v>
      </c>
      <c r="K132" s="460" t="s">
        <v>328</v>
      </c>
      <c r="L132" s="3"/>
      <c r="M132" s="5" t="s">
        <v>6</v>
      </c>
      <c r="N132" s="164"/>
      <c r="Q132" s="25"/>
      <c r="Y132" s="469"/>
      <c r="Z132" s="470"/>
      <c r="AA132" s="470"/>
      <c r="AB132" s="471"/>
      <c r="AC132" s="471"/>
      <c r="AD132" s="471"/>
      <c r="AE132" s="471"/>
      <c r="AF132" s="471"/>
      <c r="AG132" s="471"/>
      <c r="AH132" s="471"/>
      <c r="AI132" s="471"/>
      <c r="AJ132" s="471"/>
      <c r="AK132" s="471"/>
      <c r="AL132" s="471"/>
      <c r="AM132" s="471"/>
      <c r="AN132" s="471"/>
      <c r="AO132" s="471"/>
      <c r="AP132" s="471"/>
    </row>
    <row r="133" spans="5:42">
      <c r="F133" s="544" t="str">
        <f t="shared" si="42"/>
        <v>сезонность спроса на отдых в виллах</v>
      </c>
      <c r="G133" s="544"/>
      <c r="H133" s="544"/>
      <c r="I133" s="544"/>
      <c r="J133" s="5">
        <f t="shared" si="44"/>
        <v>12</v>
      </c>
      <c r="K133" s="460" t="s">
        <v>328</v>
      </c>
      <c r="L133" s="3"/>
      <c r="M133" s="5" t="s">
        <v>6</v>
      </c>
      <c r="N133" s="164"/>
      <c r="Q133" s="25"/>
      <c r="Y133" s="469"/>
      <c r="Z133" s="470"/>
      <c r="AA133" s="470"/>
      <c r="AB133" s="471"/>
      <c r="AC133" s="471"/>
      <c r="AD133" s="471"/>
      <c r="AE133" s="471"/>
      <c r="AF133" s="471"/>
      <c r="AG133" s="471"/>
      <c r="AH133" s="471"/>
      <c r="AI133" s="471"/>
      <c r="AJ133" s="471"/>
      <c r="AK133" s="471"/>
      <c r="AL133" s="471"/>
      <c r="AM133" s="471"/>
      <c r="AN133" s="471"/>
      <c r="AO133" s="471"/>
      <c r="AP133" s="471"/>
    </row>
    <row r="134" spans="5:42">
      <c r="Y134" s="469"/>
      <c r="Z134" s="470"/>
      <c r="AA134" s="470"/>
      <c r="AB134" s="471"/>
      <c r="AC134" s="471"/>
      <c r="AD134" s="471"/>
      <c r="AE134" s="471"/>
      <c r="AF134" s="471"/>
      <c r="AG134" s="471"/>
      <c r="AH134" s="471"/>
      <c r="AI134" s="471"/>
      <c r="AJ134" s="471"/>
      <c r="AK134" s="471"/>
      <c r="AL134" s="471"/>
      <c r="AM134" s="471"/>
      <c r="AN134" s="471"/>
      <c r="AO134" s="471"/>
      <c r="AP134" s="471"/>
    </row>
    <row r="135" spans="5:42" s="666" customFormat="1">
      <c r="E135" s="665"/>
      <c r="F135" s="666" t="s">
        <v>438</v>
      </c>
      <c r="J135" s="665"/>
      <c r="K135" s="667"/>
      <c r="M135" s="665"/>
      <c r="O135" s="665"/>
      <c r="V135" s="667"/>
      <c r="X135" s="665"/>
      <c r="Y135" s="668"/>
      <c r="Z135" s="669"/>
      <c r="AA135" s="669"/>
      <c r="AB135" s="668"/>
      <c r="AC135" s="668"/>
      <c r="AD135" s="668"/>
      <c r="AE135" s="668"/>
      <c r="AF135" s="668"/>
      <c r="AG135" s="668"/>
      <c r="AH135" s="668"/>
      <c r="AI135" s="668"/>
      <c r="AJ135" s="668"/>
      <c r="AK135" s="668"/>
      <c r="AL135" s="668"/>
      <c r="AM135" s="668"/>
      <c r="AN135" s="668"/>
      <c r="AO135" s="668"/>
      <c r="AP135" s="668"/>
    </row>
    <row r="136" spans="5:42">
      <c r="E136" s="5" t="s">
        <v>6</v>
      </c>
      <c r="F136" s="3" t="s">
        <v>437</v>
      </c>
      <c r="G136" s="3"/>
      <c r="H136" s="3"/>
      <c r="I136" s="3"/>
      <c r="J136" s="671">
        <v>1</v>
      </c>
      <c r="K136" s="460" t="s">
        <v>24</v>
      </c>
      <c r="L136" s="3"/>
      <c r="M136" s="5" t="s">
        <v>6</v>
      </c>
      <c r="N136" s="177"/>
      <c r="O136" s="24" t="s">
        <v>7</v>
      </c>
      <c r="Y136" s="469"/>
      <c r="Z136" s="470"/>
      <c r="AA136" s="470"/>
      <c r="AB136" s="471"/>
      <c r="AC136" s="471"/>
      <c r="AD136" s="471"/>
      <c r="AE136" s="471"/>
      <c r="AF136" s="471"/>
      <c r="AG136" s="471"/>
      <c r="AH136" s="471"/>
      <c r="AI136" s="471"/>
      <c r="AJ136" s="471"/>
      <c r="AK136" s="471"/>
      <c r="AL136" s="471"/>
      <c r="AM136" s="471"/>
      <c r="AN136" s="471"/>
      <c r="AO136" s="471"/>
      <c r="AP136" s="471"/>
    </row>
    <row r="137" spans="5:42">
      <c r="E137" s="5" t="s">
        <v>6</v>
      </c>
      <c r="F137" s="3" t="s">
        <v>437</v>
      </c>
      <c r="G137" s="3"/>
      <c r="H137" s="3"/>
      <c r="I137" s="3"/>
      <c r="J137" s="671">
        <v>2</v>
      </c>
      <c r="K137" s="460" t="s">
        <v>24</v>
      </c>
      <c r="L137" s="3"/>
      <c r="M137" s="5" t="s">
        <v>6</v>
      </c>
      <c r="N137" s="177"/>
      <c r="O137" s="24" t="s">
        <v>7</v>
      </c>
      <c r="Y137" s="469"/>
      <c r="Z137" s="470"/>
      <c r="AA137" s="470"/>
      <c r="AB137" s="471"/>
      <c r="AC137" s="471"/>
      <c r="AD137" s="471"/>
      <c r="AE137" s="471"/>
      <c r="AF137" s="471"/>
      <c r="AG137" s="471"/>
      <c r="AH137" s="471"/>
      <c r="AI137" s="471"/>
      <c r="AJ137" s="471"/>
      <c r="AK137" s="471"/>
      <c r="AL137" s="471"/>
      <c r="AM137" s="471"/>
      <c r="AN137" s="471"/>
      <c r="AO137" s="471"/>
      <c r="AP137" s="471"/>
    </row>
    <row r="138" spans="5:42">
      <c r="E138" s="5" t="s">
        <v>6</v>
      </c>
      <c r="F138" s="3" t="s">
        <v>437</v>
      </c>
      <c r="G138" s="3"/>
      <c r="H138" s="3"/>
      <c r="I138" s="3"/>
      <c r="J138" s="671">
        <v>3</v>
      </c>
      <c r="K138" s="460" t="s">
        <v>24</v>
      </c>
      <c r="L138" s="3"/>
      <c r="M138" s="5" t="s">
        <v>6</v>
      </c>
      <c r="N138" s="177"/>
      <c r="O138" s="24" t="s">
        <v>7</v>
      </c>
      <c r="Y138" s="469"/>
      <c r="Z138" s="470"/>
      <c r="AA138" s="470"/>
      <c r="AB138" s="471"/>
      <c r="AC138" s="471"/>
      <c r="AD138" s="471"/>
      <c r="AE138" s="471"/>
      <c r="AF138" s="471"/>
      <c r="AG138" s="471"/>
      <c r="AH138" s="471"/>
      <c r="AI138" s="471"/>
      <c r="AJ138" s="471"/>
      <c r="AK138" s="471"/>
      <c r="AL138" s="471"/>
      <c r="AM138" s="471"/>
      <c r="AN138" s="471"/>
      <c r="AO138" s="471"/>
      <c r="AP138" s="471"/>
    </row>
    <row r="139" spans="5:42">
      <c r="E139" s="5" t="s">
        <v>6</v>
      </c>
      <c r="F139" s="3" t="s">
        <v>437</v>
      </c>
      <c r="G139" s="3"/>
      <c r="H139" s="3"/>
      <c r="I139" s="3"/>
      <c r="J139" s="671">
        <v>3</v>
      </c>
      <c r="K139" s="460" t="s">
        <v>24</v>
      </c>
      <c r="L139" s="3"/>
      <c r="M139" s="5" t="s">
        <v>6</v>
      </c>
      <c r="N139" s="177"/>
      <c r="O139" s="24" t="s">
        <v>7</v>
      </c>
      <c r="Y139" s="469"/>
      <c r="Z139" s="470"/>
      <c r="AA139" s="470"/>
      <c r="AB139" s="471"/>
      <c r="AC139" s="471"/>
      <c r="AD139" s="471"/>
      <c r="AE139" s="471"/>
      <c r="AF139" s="471"/>
      <c r="AG139" s="471"/>
      <c r="AH139" s="471"/>
      <c r="AI139" s="471"/>
      <c r="AJ139" s="471"/>
      <c r="AK139" s="471"/>
      <c r="AL139" s="471"/>
      <c r="AM139" s="471"/>
      <c r="AN139" s="471"/>
      <c r="AO139" s="471"/>
      <c r="AP139" s="471"/>
    </row>
    <row r="140" spans="5:42">
      <c r="E140" s="5" t="s">
        <v>6</v>
      </c>
      <c r="F140" s="3" t="s">
        <v>437</v>
      </c>
      <c r="G140" s="3"/>
      <c r="H140" s="3"/>
      <c r="I140" s="3"/>
      <c r="J140" s="671">
        <v>4</v>
      </c>
      <c r="K140" s="460" t="s">
        <v>24</v>
      </c>
      <c r="L140" s="3"/>
      <c r="M140" s="5" t="s">
        <v>6</v>
      </c>
      <c r="N140" s="177"/>
      <c r="O140" s="24" t="s">
        <v>7</v>
      </c>
      <c r="Y140" s="469"/>
      <c r="Z140" s="470"/>
      <c r="AA140" s="470"/>
      <c r="AB140" s="471"/>
      <c r="AC140" s="471"/>
      <c r="AD140" s="471"/>
      <c r="AE140" s="471"/>
      <c r="AF140" s="471"/>
      <c r="AG140" s="471"/>
      <c r="AH140" s="471"/>
      <c r="AI140" s="471"/>
      <c r="AJ140" s="471"/>
      <c r="AK140" s="471"/>
      <c r="AL140" s="471"/>
      <c r="AM140" s="471"/>
      <c r="AN140" s="471"/>
      <c r="AO140" s="471"/>
      <c r="AP140" s="471"/>
    </row>
    <row r="141" spans="5:42">
      <c r="E141" s="5" t="s">
        <v>6</v>
      </c>
      <c r="F141" s="3" t="s">
        <v>437</v>
      </c>
      <c r="G141" s="3"/>
      <c r="H141" s="3"/>
      <c r="I141" s="3"/>
      <c r="J141" s="671">
        <v>4</v>
      </c>
      <c r="K141" s="460" t="s">
        <v>24</v>
      </c>
      <c r="L141" s="3"/>
      <c r="M141" s="5" t="s">
        <v>6</v>
      </c>
      <c r="N141" s="177"/>
      <c r="O141" s="24" t="s">
        <v>7</v>
      </c>
      <c r="Y141" s="469"/>
      <c r="Z141" s="470"/>
      <c r="AA141" s="470"/>
      <c r="AB141" s="471"/>
      <c r="AC141" s="471"/>
      <c r="AD141" s="471"/>
      <c r="AE141" s="471"/>
      <c r="AF141" s="471"/>
      <c r="AG141" s="471"/>
      <c r="AH141" s="471"/>
      <c r="AI141" s="471"/>
      <c r="AJ141" s="471"/>
      <c r="AK141" s="471"/>
      <c r="AL141" s="471"/>
      <c r="AM141" s="471"/>
      <c r="AN141" s="471"/>
      <c r="AO141" s="471"/>
      <c r="AP141" s="471"/>
    </row>
    <row r="142" spans="5:42">
      <c r="F142" s="2" t="s">
        <v>439</v>
      </c>
      <c r="J142" s="6">
        <f>SUM(J136:J141)</f>
        <v>17</v>
      </c>
      <c r="Y142" s="469"/>
      <c r="Z142" s="470"/>
      <c r="AA142" s="470"/>
      <c r="AB142" s="471"/>
      <c r="AC142" s="471"/>
      <c r="AD142" s="471"/>
      <c r="AE142" s="471"/>
      <c r="AF142" s="471"/>
      <c r="AG142" s="471"/>
      <c r="AH142" s="471"/>
      <c r="AI142" s="471"/>
      <c r="AJ142" s="471"/>
      <c r="AK142" s="471"/>
      <c r="AL142" s="471"/>
      <c r="AM142" s="471"/>
      <c r="AN142" s="471"/>
      <c r="AO142" s="471"/>
      <c r="AP142" s="471"/>
    </row>
    <row r="143" spans="5:42">
      <c r="F143" s="2" t="s">
        <v>440</v>
      </c>
      <c r="J143" s="670">
        <f>SUM(капитал!$W$42:$W$50)-Главная!J142</f>
        <v>-17</v>
      </c>
      <c r="Y143" s="469"/>
      <c r="Z143" s="470"/>
      <c r="AA143" s="470"/>
      <c r="AB143" s="471"/>
      <c r="AC143" s="471"/>
      <c r="AD143" s="471"/>
      <c r="AE143" s="471"/>
      <c r="AF143" s="471"/>
      <c r="AG143" s="471"/>
      <c r="AH143" s="471"/>
      <c r="AI143" s="471"/>
      <c r="AJ143" s="471"/>
      <c r="AK143" s="471"/>
      <c r="AL143" s="471"/>
      <c r="AM143" s="471"/>
      <c r="AN143" s="471"/>
      <c r="AO143" s="471"/>
      <c r="AP143" s="471"/>
    </row>
    <row r="144" spans="5:42">
      <c r="Y144" s="469"/>
      <c r="Z144" s="470"/>
      <c r="AA144" s="470"/>
      <c r="AB144" s="471"/>
      <c r="AC144" s="471"/>
      <c r="AD144" s="471"/>
      <c r="AE144" s="471"/>
      <c r="AF144" s="471"/>
      <c r="AG144" s="471"/>
      <c r="AH144" s="471"/>
      <c r="AI144" s="471"/>
      <c r="AJ144" s="471"/>
      <c r="AK144" s="471"/>
      <c r="AL144" s="471"/>
      <c r="AM144" s="471"/>
      <c r="AN144" s="471"/>
      <c r="AO144" s="471"/>
      <c r="AP144" s="471"/>
    </row>
    <row r="145" spans="5:42">
      <c r="E145" s="5" t="s">
        <v>6</v>
      </c>
      <c r="F145" s="3" t="s">
        <v>444</v>
      </c>
      <c r="G145" s="3"/>
      <c r="H145" s="3"/>
      <c r="I145" s="3"/>
      <c r="J145" s="5"/>
      <c r="K145" s="460" t="s">
        <v>26</v>
      </c>
      <c r="L145" s="3"/>
      <c r="M145" s="5" t="s">
        <v>6</v>
      </c>
      <c r="N145" s="597"/>
      <c r="Y145" s="469"/>
      <c r="Z145" s="470"/>
      <c r="AA145" s="470"/>
      <c r="AB145" s="471"/>
      <c r="AC145" s="471"/>
      <c r="AD145" s="471"/>
      <c r="AE145" s="471"/>
      <c r="AF145" s="471"/>
      <c r="AG145" s="471"/>
      <c r="AH145" s="471"/>
      <c r="AI145" s="471"/>
      <c r="AJ145" s="471"/>
      <c r="AK145" s="471"/>
      <c r="AL145" s="471"/>
      <c r="AM145" s="471"/>
      <c r="AN145" s="471"/>
      <c r="AO145" s="471"/>
      <c r="AP145" s="471"/>
    </row>
    <row r="146" spans="5:42">
      <c r="Y146" s="469"/>
      <c r="Z146" s="470"/>
      <c r="AA146" s="470"/>
      <c r="AB146" s="471"/>
      <c r="AC146" s="471"/>
      <c r="AD146" s="471"/>
      <c r="AE146" s="471"/>
      <c r="AF146" s="471"/>
      <c r="AG146" s="471"/>
      <c r="AH146" s="471"/>
      <c r="AI146" s="471"/>
      <c r="AJ146" s="471"/>
      <c r="AK146" s="471"/>
      <c r="AL146" s="471"/>
      <c r="AM146" s="471"/>
      <c r="AN146" s="471"/>
      <c r="AO146" s="471"/>
      <c r="AP146" s="471"/>
    </row>
    <row r="147" spans="5:42">
      <c r="E147" s="5" t="s">
        <v>6</v>
      </c>
      <c r="F147" s="3" t="s">
        <v>445</v>
      </c>
      <c r="G147" s="3"/>
      <c r="H147" s="3"/>
      <c r="I147" s="3"/>
      <c r="J147" s="5"/>
      <c r="K147" s="460" t="s">
        <v>14</v>
      </c>
      <c r="L147" s="3"/>
      <c r="M147" s="5" t="s">
        <v>6</v>
      </c>
      <c r="N147" s="164"/>
      <c r="Y147" s="469"/>
      <c r="Z147" s="470"/>
      <c r="AA147" s="470"/>
      <c r="AB147" s="471"/>
      <c r="AC147" s="471"/>
      <c r="AD147" s="471"/>
      <c r="AE147" s="471"/>
      <c r="AF147" s="471"/>
      <c r="AG147" s="471"/>
      <c r="AH147" s="471"/>
      <c r="AI147" s="471"/>
      <c r="AJ147" s="471"/>
      <c r="AK147" s="471"/>
      <c r="AL147" s="471"/>
      <c r="AM147" s="471"/>
      <c r="AN147" s="471"/>
      <c r="AO147" s="471"/>
      <c r="AP147" s="471"/>
    </row>
    <row r="148" spans="5:42">
      <c r="Y148" s="469"/>
      <c r="Z148" s="470"/>
      <c r="AA148" s="470"/>
      <c r="AB148" s="471"/>
      <c r="AC148" s="471"/>
      <c r="AD148" s="471"/>
      <c r="AE148" s="471"/>
      <c r="AF148" s="471"/>
      <c r="AG148" s="471"/>
      <c r="AH148" s="471"/>
      <c r="AI148" s="471"/>
      <c r="AJ148" s="471"/>
      <c r="AK148" s="471"/>
      <c r="AL148" s="471"/>
      <c r="AM148" s="471"/>
      <c r="AN148" s="471"/>
      <c r="AO148" s="471"/>
      <c r="AP148" s="471"/>
    </row>
    <row r="149" spans="5:42">
      <c r="Y149" s="469"/>
      <c r="Z149" s="470"/>
      <c r="AA149" s="470"/>
      <c r="AB149" s="471"/>
      <c r="AC149" s="471"/>
      <c r="AD149" s="471"/>
      <c r="AE149" s="471"/>
      <c r="AF149" s="471"/>
      <c r="AG149" s="471"/>
      <c r="AH149" s="471"/>
      <c r="AI149" s="471"/>
      <c r="AJ149" s="471"/>
      <c r="AK149" s="471"/>
      <c r="AL149" s="471"/>
      <c r="AM149" s="471"/>
      <c r="AN149" s="471"/>
      <c r="AO149" s="471"/>
      <c r="AP149" s="471"/>
    </row>
    <row r="150" spans="5:42">
      <c r="Y150" s="469"/>
      <c r="Z150" s="470"/>
      <c r="AA150" s="470"/>
      <c r="AB150" s="471"/>
      <c r="AC150" s="471"/>
      <c r="AD150" s="471"/>
      <c r="AE150" s="471"/>
      <c r="AF150" s="471"/>
      <c r="AG150" s="471"/>
      <c r="AH150" s="471"/>
      <c r="AI150" s="471"/>
      <c r="AJ150" s="471"/>
      <c r="AK150" s="471"/>
      <c r="AL150" s="471"/>
      <c r="AM150" s="471"/>
      <c r="AN150" s="471"/>
      <c r="AO150" s="471"/>
      <c r="AP150" s="471"/>
    </row>
    <row r="151" spans="5:42">
      <c r="Y151" s="469"/>
      <c r="Z151" s="470"/>
      <c r="AA151" s="470"/>
      <c r="AB151" s="471"/>
      <c r="AC151" s="471"/>
      <c r="AD151" s="471"/>
      <c r="AE151" s="471"/>
      <c r="AF151" s="471"/>
      <c r="AG151" s="471"/>
      <c r="AH151" s="471"/>
      <c r="AI151" s="471"/>
      <c r="AJ151" s="471"/>
      <c r="AK151" s="471"/>
      <c r="AL151" s="471"/>
      <c r="AM151" s="471"/>
      <c r="AN151" s="471"/>
      <c r="AO151" s="471"/>
      <c r="AP151" s="471"/>
    </row>
    <row r="152" spans="5:42">
      <c r="Y152" s="469"/>
      <c r="Z152" s="470"/>
      <c r="AA152" s="470"/>
      <c r="AB152" s="471"/>
      <c r="AC152" s="471"/>
      <c r="AD152" s="471"/>
      <c r="AE152" s="471"/>
      <c r="AF152" s="471"/>
      <c r="AG152" s="471"/>
      <c r="AH152" s="471"/>
      <c r="AI152" s="471"/>
      <c r="AJ152" s="471"/>
      <c r="AK152" s="471"/>
      <c r="AL152" s="471"/>
      <c r="AM152" s="471"/>
      <c r="AN152" s="471"/>
      <c r="AO152" s="471"/>
      <c r="AP152" s="471"/>
    </row>
    <row r="153" spans="5:42">
      <c r="Y153" s="469"/>
      <c r="Z153" s="470"/>
      <c r="AA153" s="470"/>
      <c r="AB153" s="471"/>
      <c r="AC153" s="471"/>
      <c r="AD153" s="471"/>
      <c r="AE153" s="471"/>
      <c r="AF153" s="471"/>
      <c r="AG153" s="471"/>
      <c r="AH153" s="471"/>
      <c r="AI153" s="471"/>
      <c r="AJ153" s="471"/>
      <c r="AK153" s="471"/>
      <c r="AL153" s="471"/>
      <c r="AM153" s="471"/>
      <c r="AN153" s="471"/>
      <c r="AO153" s="471"/>
      <c r="AP153" s="471"/>
    </row>
    <row r="154" spans="5:42">
      <c r="Y154" s="469"/>
      <c r="Z154" s="470"/>
      <c r="AA154" s="470"/>
      <c r="AB154" s="471"/>
      <c r="AC154" s="471"/>
      <c r="AD154" s="471"/>
      <c r="AE154" s="471"/>
      <c r="AF154" s="471"/>
      <c r="AG154" s="471"/>
      <c r="AH154" s="471"/>
      <c r="AI154" s="471"/>
      <c r="AJ154" s="471"/>
      <c r="AK154" s="471"/>
      <c r="AL154" s="471"/>
      <c r="AM154" s="471"/>
      <c r="AN154" s="471"/>
      <c r="AO154" s="471"/>
      <c r="AP154" s="471"/>
    </row>
    <row r="155" spans="5:42">
      <c r="Y155" s="469"/>
      <c r="Z155" s="470"/>
      <c r="AA155" s="470"/>
      <c r="AB155" s="471"/>
      <c r="AC155" s="471"/>
      <c r="AD155" s="471"/>
      <c r="AE155" s="471"/>
      <c r="AF155" s="471"/>
      <c r="AG155" s="471"/>
      <c r="AH155" s="471"/>
      <c r="AI155" s="471"/>
      <c r="AJ155" s="471"/>
      <c r="AK155" s="471"/>
      <c r="AL155" s="471"/>
      <c r="AM155" s="471"/>
      <c r="AN155" s="471"/>
      <c r="AO155" s="471"/>
      <c r="AP155" s="471"/>
    </row>
    <row r="156" spans="5:42">
      <c r="Y156" s="469"/>
      <c r="Z156" s="470"/>
      <c r="AA156" s="470"/>
      <c r="AB156" s="471"/>
      <c r="AC156" s="471"/>
      <c r="AD156" s="471"/>
      <c r="AE156" s="471"/>
      <c r="AF156" s="471"/>
      <c r="AG156" s="471"/>
      <c r="AH156" s="471"/>
      <c r="AI156" s="471"/>
      <c r="AJ156" s="471"/>
      <c r="AK156" s="471"/>
      <c r="AL156" s="471"/>
      <c r="AM156" s="471"/>
      <c r="AN156" s="471"/>
      <c r="AO156" s="471"/>
      <c r="AP156" s="471"/>
    </row>
    <row r="157" spans="5:42">
      <c r="Y157" s="469"/>
      <c r="Z157" s="470"/>
      <c r="AA157" s="470"/>
      <c r="AB157" s="471"/>
      <c r="AC157" s="471"/>
      <c r="AD157" s="471"/>
      <c r="AE157" s="471"/>
      <c r="AF157" s="471"/>
      <c r="AG157" s="471"/>
      <c r="AH157" s="471"/>
      <c r="AI157" s="471"/>
      <c r="AJ157" s="471"/>
      <c r="AK157" s="471"/>
      <c r="AL157" s="471"/>
      <c r="AM157" s="471"/>
      <c r="AN157" s="471"/>
      <c r="AO157" s="471"/>
      <c r="AP157" s="471"/>
    </row>
    <row r="158" spans="5:42">
      <c r="Y158" s="469"/>
      <c r="Z158" s="470"/>
      <c r="AA158" s="470"/>
      <c r="AB158" s="471"/>
      <c r="AC158" s="471"/>
      <c r="AD158" s="471"/>
      <c r="AE158" s="471"/>
      <c r="AF158" s="471"/>
      <c r="AG158" s="471"/>
      <c r="AH158" s="471"/>
      <c r="AI158" s="471"/>
      <c r="AJ158" s="471"/>
      <c r="AK158" s="471"/>
      <c r="AL158" s="471"/>
      <c r="AM158" s="471"/>
      <c r="AN158" s="471"/>
      <c r="AO158" s="471"/>
      <c r="AP158" s="471"/>
    </row>
    <row r="159" spans="5:42">
      <c r="Y159" s="469"/>
      <c r="Z159" s="470"/>
      <c r="AA159" s="470"/>
      <c r="AB159" s="471"/>
      <c r="AC159" s="471"/>
      <c r="AD159" s="471"/>
      <c r="AE159" s="471"/>
      <c r="AF159" s="471"/>
      <c r="AG159" s="471"/>
      <c r="AH159" s="471"/>
      <c r="AI159" s="471"/>
      <c r="AJ159" s="471"/>
      <c r="AK159" s="471"/>
      <c r="AL159" s="471"/>
      <c r="AM159" s="471"/>
      <c r="AN159" s="471"/>
      <c r="AO159" s="471"/>
      <c r="AP159" s="471"/>
    </row>
    <row r="160" spans="5:42">
      <c r="Y160" s="469"/>
      <c r="Z160" s="470"/>
      <c r="AA160" s="470"/>
      <c r="AB160" s="471"/>
      <c r="AC160" s="471"/>
      <c r="AD160" s="471"/>
      <c r="AE160" s="471"/>
      <c r="AF160" s="471"/>
      <c r="AG160" s="471"/>
      <c r="AH160" s="471"/>
      <c r="AI160" s="471"/>
      <c r="AJ160" s="471"/>
      <c r="AK160" s="471"/>
      <c r="AL160" s="471"/>
      <c r="AM160" s="471"/>
      <c r="AN160" s="471"/>
      <c r="AO160" s="471"/>
      <c r="AP160" s="471"/>
    </row>
    <row r="161" spans="25:42">
      <c r="Y161" s="469"/>
      <c r="Z161" s="470"/>
      <c r="AA161" s="470"/>
      <c r="AB161" s="471"/>
      <c r="AC161" s="471"/>
      <c r="AD161" s="471"/>
      <c r="AE161" s="471"/>
      <c r="AF161" s="471"/>
      <c r="AG161" s="471"/>
      <c r="AH161" s="471"/>
      <c r="AI161" s="471"/>
      <c r="AJ161" s="471"/>
      <c r="AK161" s="471"/>
      <c r="AL161" s="471"/>
      <c r="AM161" s="471"/>
      <c r="AN161" s="471"/>
      <c r="AO161" s="471"/>
      <c r="AP161" s="471"/>
    </row>
    <row r="162" spans="25:42">
      <c r="Y162" s="469"/>
      <c r="Z162" s="470"/>
      <c r="AA162" s="470"/>
      <c r="AB162" s="471"/>
      <c r="AC162" s="471"/>
      <c r="AD162" s="471"/>
      <c r="AE162" s="471"/>
      <c r="AF162" s="471"/>
      <c r="AG162" s="471"/>
      <c r="AH162" s="471"/>
      <c r="AI162" s="471"/>
      <c r="AJ162" s="471"/>
      <c r="AK162" s="471"/>
      <c r="AL162" s="471"/>
      <c r="AM162" s="471"/>
      <c r="AN162" s="471"/>
      <c r="AO162" s="471"/>
      <c r="AP162" s="471"/>
    </row>
    <row r="163" spans="25:42">
      <c r="Y163" s="469"/>
      <c r="Z163" s="470"/>
      <c r="AA163" s="470"/>
      <c r="AB163" s="471"/>
      <c r="AC163" s="471"/>
      <c r="AD163" s="471"/>
      <c r="AE163" s="471"/>
      <c r="AF163" s="471"/>
      <c r="AG163" s="471"/>
      <c r="AH163" s="471"/>
      <c r="AI163" s="471"/>
      <c r="AJ163" s="471"/>
      <c r="AK163" s="471"/>
      <c r="AL163" s="471"/>
      <c r="AM163" s="471"/>
      <c r="AN163" s="471"/>
      <c r="AO163" s="471"/>
      <c r="AP163" s="471"/>
    </row>
    <row r="164" spans="25:42">
      <c r="Y164" s="469"/>
      <c r="Z164" s="470"/>
      <c r="AA164" s="470"/>
      <c r="AB164" s="471"/>
      <c r="AC164" s="471"/>
      <c r="AD164" s="471"/>
      <c r="AE164" s="471"/>
      <c r="AF164" s="471"/>
      <c r="AG164" s="471"/>
      <c r="AH164" s="471"/>
      <c r="AI164" s="471"/>
      <c r="AJ164" s="471"/>
      <c r="AK164" s="471"/>
      <c r="AL164" s="471"/>
      <c r="AM164" s="471"/>
      <c r="AN164" s="471"/>
      <c r="AO164" s="471"/>
      <c r="AP164" s="471"/>
    </row>
    <row r="165" spans="25:42">
      <c r="Y165" s="469"/>
      <c r="Z165" s="470"/>
      <c r="AA165" s="470"/>
      <c r="AB165" s="471"/>
      <c r="AC165" s="471"/>
      <c r="AD165" s="471"/>
      <c r="AE165" s="471"/>
      <c r="AF165" s="471"/>
      <c r="AG165" s="471"/>
      <c r="AH165" s="471"/>
      <c r="AI165" s="471"/>
      <c r="AJ165" s="471"/>
      <c r="AK165" s="471"/>
      <c r="AL165" s="471"/>
      <c r="AM165" s="471"/>
      <c r="AN165" s="471"/>
      <c r="AO165" s="471"/>
      <c r="AP165" s="471"/>
    </row>
    <row r="166" spans="25:42">
      <c r="Y166" s="469"/>
      <c r="Z166" s="470"/>
      <c r="AA166" s="470"/>
      <c r="AB166" s="471"/>
      <c r="AC166" s="471"/>
      <c r="AD166" s="471"/>
      <c r="AE166" s="471"/>
      <c r="AF166" s="471"/>
      <c r="AG166" s="471"/>
      <c r="AH166" s="471"/>
      <c r="AI166" s="471"/>
      <c r="AJ166" s="471"/>
      <c r="AK166" s="471"/>
      <c r="AL166" s="471"/>
      <c r="AM166" s="471"/>
      <c r="AN166" s="471"/>
      <c r="AO166" s="471"/>
      <c r="AP166" s="471"/>
    </row>
    <row r="167" spans="25:42">
      <c r="Y167" s="469"/>
      <c r="Z167" s="470"/>
      <c r="AA167" s="470"/>
      <c r="AB167" s="471"/>
      <c r="AC167" s="471"/>
      <c r="AD167" s="471"/>
      <c r="AE167" s="471"/>
      <c r="AF167" s="471"/>
      <c r="AG167" s="471"/>
      <c r="AH167" s="471"/>
      <c r="AI167" s="471"/>
      <c r="AJ167" s="471"/>
      <c r="AK167" s="471"/>
      <c r="AL167" s="471"/>
      <c r="AM167" s="471"/>
      <c r="AN167" s="471"/>
      <c r="AO167" s="471"/>
      <c r="AP167" s="471"/>
    </row>
    <row r="168" spans="25:42">
      <c r="Y168" s="469"/>
      <c r="Z168" s="470"/>
      <c r="AA168" s="470"/>
      <c r="AB168" s="471"/>
      <c r="AC168" s="471"/>
      <c r="AD168" s="471"/>
      <c r="AE168" s="471"/>
      <c r="AF168" s="471"/>
      <c r="AG168" s="471"/>
      <c r="AH168" s="471"/>
      <c r="AI168" s="471"/>
      <c r="AJ168" s="471"/>
      <c r="AK168" s="471"/>
      <c r="AL168" s="471"/>
      <c r="AM168" s="471"/>
      <c r="AN168" s="471"/>
      <c r="AO168" s="471"/>
      <c r="AP168" s="471"/>
    </row>
    <row r="169" spans="25:42">
      <c r="Y169" s="469"/>
      <c r="Z169" s="470"/>
      <c r="AA169" s="470"/>
      <c r="AB169" s="471"/>
      <c r="AC169" s="471"/>
      <c r="AD169" s="471"/>
      <c r="AE169" s="471"/>
      <c r="AF169" s="471"/>
      <c r="AG169" s="471"/>
      <c r="AH169" s="471"/>
      <c r="AI169" s="471"/>
      <c r="AJ169" s="471"/>
      <c r="AK169" s="471"/>
      <c r="AL169" s="471"/>
      <c r="AM169" s="471"/>
      <c r="AN169" s="471"/>
      <c r="AO169" s="471"/>
      <c r="AP169" s="471"/>
    </row>
    <row r="170" spans="25:42">
      <c r="Y170" s="469"/>
      <c r="Z170" s="470"/>
      <c r="AA170" s="470"/>
      <c r="AB170" s="471"/>
      <c r="AC170" s="471"/>
      <c r="AD170" s="471"/>
      <c r="AE170" s="471"/>
      <c r="AF170" s="471"/>
      <c r="AG170" s="471"/>
      <c r="AH170" s="471"/>
      <c r="AI170" s="471"/>
      <c r="AJ170" s="471"/>
      <c r="AK170" s="471"/>
      <c r="AL170" s="471"/>
      <c r="AM170" s="471"/>
      <c r="AN170" s="471"/>
      <c r="AO170" s="471"/>
      <c r="AP170" s="471"/>
    </row>
    <row r="171" spans="25:42">
      <c r="Y171" s="469"/>
      <c r="Z171" s="470"/>
      <c r="AA171" s="470"/>
      <c r="AB171" s="471"/>
      <c r="AC171" s="471"/>
      <c r="AD171" s="471"/>
      <c r="AE171" s="471"/>
      <c r="AF171" s="471"/>
      <c r="AG171" s="471"/>
      <c r="AH171" s="471"/>
      <c r="AI171" s="471"/>
      <c r="AJ171" s="471"/>
      <c r="AK171" s="471"/>
      <c r="AL171" s="471"/>
      <c r="AM171" s="471"/>
      <c r="AN171" s="471"/>
      <c r="AO171" s="471"/>
      <c r="AP171" s="471"/>
    </row>
    <row r="172" spans="25:42">
      <c r="Y172" s="469"/>
      <c r="Z172" s="470"/>
      <c r="AA172" s="470"/>
      <c r="AB172" s="471"/>
      <c r="AC172" s="471"/>
      <c r="AD172" s="471"/>
      <c r="AE172" s="471"/>
      <c r="AF172" s="471"/>
      <c r="AG172" s="471"/>
      <c r="AH172" s="471"/>
      <c r="AI172" s="471"/>
      <c r="AJ172" s="471"/>
      <c r="AK172" s="471"/>
      <c r="AL172" s="471"/>
      <c r="AM172" s="471"/>
      <c r="AN172" s="471"/>
      <c r="AO172" s="471"/>
      <c r="AP172" s="471"/>
    </row>
    <row r="173" spans="25:42">
      <c r="Y173" s="469"/>
      <c r="Z173" s="470"/>
      <c r="AA173" s="470"/>
      <c r="AB173" s="471"/>
      <c r="AC173" s="471"/>
      <c r="AD173" s="471"/>
      <c r="AE173" s="471"/>
      <c r="AF173" s="471"/>
      <c r="AG173" s="471"/>
      <c r="AH173" s="471"/>
      <c r="AI173" s="471"/>
      <c r="AJ173" s="471"/>
      <c r="AK173" s="471"/>
      <c r="AL173" s="471"/>
      <c r="AM173" s="471"/>
      <c r="AN173" s="471"/>
      <c r="AO173" s="471"/>
      <c r="AP173" s="471"/>
    </row>
    <row r="174" spans="25:42">
      <c r="Y174" s="469"/>
      <c r="Z174" s="470"/>
      <c r="AA174" s="470"/>
      <c r="AB174" s="471"/>
      <c r="AC174" s="471"/>
      <c r="AD174" s="471"/>
      <c r="AE174" s="471"/>
      <c r="AF174" s="471"/>
      <c r="AG174" s="471"/>
      <c r="AH174" s="471"/>
      <c r="AI174" s="471"/>
      <c r="AJ174" s="471"/>
      <c r="AK174" s="471"/>
      <c r="AL174" s="471"/>
      <c r="AM174" s="471"/>
      <c r="AN174" s="471"/>
      <c r="AO174" s="471"/>
      <c r="AP174" s="471"/>
    </row>
    <row r="175" spans="25:42">
      <c r="Y175" s="469"/>
      <c r="Z175" s="470"/>
      <c r="AA175" s="470"/>
      <c r="AB175" s="471"/>
      <c r="AC175" s="471"/>
      <c r="AD175" s="471"/>
      <c r="AE175" s="471"/>
      <c r="AF175" s="471"/>
      <c r="AG175" s="471"/>
      <c r="AH175" s="471"/>
      <c r="AI175" s="471"/>
      <c r="AJ175" s="471"/>
      <c r="AK175" s="471"/>
      <c r="AL175" s="471"/>
      <c r="AM175" s="471"/>
      <c r="AN175" s="471"/>
      <c r="AO175" s="471"/>
      <c r="AP175" s="471"/>
    </row>
    <row r="176" spans="25:42">
      <c r="Y176" s="469"/>
      <c r="Z176" s="470"/>
      <c r="AA176" s="470"/>
      <c r="AB176" s="471"/>
      <c r="AC176" s="471"/>
      <c r="AD176" s="471"/>
      <c r="AE176" s="471"/>
      <c r="AF176" s="471"/>
      <c r="AG176" s="471"/>
      <c r="AH176" s="471"/>
      <c r="AI176" s="471"/>
      <c r="AJ176" s="471"/>
      <c r="AK176" s="471"/>
      <c r="AL176" s="471"/>
      <c r="AM176" s="471"/>
      <c r="AN176" s="471"/>
      <c r="AO176" s="471"/>
      <c r="AP176" s="471"/>
    </row>
    <row r="177" spans="25:42">
      <c r="Y177" s="469"/>
      <c r="Z177" s="470"/>
      <c r="AA177" s="470"/>
      <c r="AB177" s="471"/>
      <c r="AC177" s="471"/>
      <c r="AD177" s="471"/>
      <c r="AE177" s="471"/>
      <c r="AF177" s="471"/>
      <c r="AG177" s="471"/>
      <c r="AH177" s="471"/>
      <c r="AI177" s="471"/>
      <c r="AJ177" s="471"/>
      <c r="AK177" s="471"/>
      <c r="AL177" s="471"/>
      <c r="AM177" s="471"/>
      <c r="AN177" s="471"/>
      <c r="AO177" s="471"/>
      <c r="AP177" s="471"/>
    </row>
    <row r="178" spans="25:42">
      <c r="Y178" s="469"/>
      <c r="Z178" s="470"/>
      <c r="AA178" s="470"/>
      <c r="AB178" s="471"/>
      <c r="AC178" s="471"/>
      <c r="AD178" s="471"/>
      <c r="AE178" s="471"/>
      <c r="AF178" s="471"/>
      <c r="AG178" s="471"/>
      <c r="AH178" s="471"/>
      <c r="AI178" s="471"/>
      <c r="AJ178" s="471"/>
      <c r="AK178" s="471"/>
      <c r="AL178" s="471"/>
      <c r="AM178" s="471"/>
      <c r="AN178" s="471"/>
      <c r="AO178" s="471"/>
      <c r="AP178" s="471"/>
    </row>
    <row r="179" spans="25:42">
      <c r="Y179" s="469"/>
      <c r="Z179" s="470"/>
      <c r="AA179" s="470"/>
      <c r="AB179" s="471"/>
      <c r="AC179" s="471"/>
      <c r="AD179" s="471"/>
      <c r="AE179" s="471"/>
      <c r="AF179" s="471"/>
      <c r="AG179" s="471"/>
      <c r="AH179" s="471"/>
      <c r="AI179" s="471"/>
      <c r="AJ179" s="471"/>
      <c r="AK179" s="471"/>
      <c r="AL179" s="471"/>
      <c r="AM179" s="471"/>
      <c r="AN179" s="471"/>
      <c r="AO179" s="471"/>
      <c r="AP179" s="471"/>
    </row>
    <row r="180" spans="25:42">
      <c r="Y180" s="469"/>
      <c r="Z180" s="470"/>
      <c r="AA180" s="470"/>
      <c r="AB180" s="471"/>
      <c r="AC180" s="471"/>
      <c r="AD180" s="471"/>
      <c r="AE180" s="471"/>
      <c r="AF180" s="471"/>
      <c r="AG180" s="471"/>
      <c r="AH180" s="471"/>
      <c r="AI180" s="471"/>
      <c r="AJ180" s="471"/>
      <c r="AK180" s="471"/>
      <c r="AL180" s="471"/>
      <c r="AM180" s="471"/>
      <c r="AN180" s="471"/>
      <c r="AO180" s="471"/>
      <c r="AP180" s="471"/>
    </row>
    <row r="181" spans="25:42">
      <c r="Y181" s="469"/>
      <c r="Z181" s="470"/>
      <c r="AA181" s="470"/>
      <c r="AB181" s="471"/>
      <c r="AC181" s="471"/>
      <c r="AD181" s="471"/>
      <c r="AE181" s="471"/>
      <c r="AF181" s="471"/>
      <c r="AG181" s="471"/>
      <c r="AH181" s="471"/>
      <c r="AI181" s="471"/>
      <c r="AJ181" s="471"/>
      <c r="AK181" s="471"/>
      <c r="AL181" s="471"/>
      <c r="AM181" s="471"/>
      <c r="AN181" s="471"/>
      <c r="AO181" s="471"/>
      <c r="AP181" s="471"/>
    </row>
    <row r="182" spans="25:42">
      <c r="Y182" s="469"/>
      <c r="Z182" s="470"/>
      <c r="AA182" s="470"/>
      <c r="AB182" s="471"/>
      <c r="AC182" s="471"/>
      <c r="AD182" s="471"/>
      <c r="AE182" s="471"/>
      <c r="AF182" s="471"/>
      <c r="AG182" s="471"/>
      <c r="AH182" s="471"/>
      <c r="AI182" s="471"/>
      <c r="AJ182" s="471"/>
      <c r="AK182" s="471"/>
      <c r="AL182" s="471"/>
      <c r="AM182" s="471"/>
      <c r="AN182" s="471"/>
      <c r="AO182" s="471"/>
      <c r="AP182" s="471"/>
    </row>
    <row r="183" spans="25:42">
      <c r="Y183" s="469"/>
      <c r="Z183" s="470"/>
      <c r="AA183" s="470"/>
      <c r="AB183" s="471"/>
      <c r="AC183" s="471"/>
      <c r="AD183" s="471"/>
      <c r="AE183" s="471"/>
      <c r="AF183" s="471"/>
      <c r="AG183" s="471"/>
      <c r="AH183" s="471"/>
      <c r="AI183" s="471"/>
      <c r="AJ183" s="471"/>
      <c r="AK183" s="471"/>
      <c r="AL183" s="471"/>
      <c r="AM183" s="471"/>
      <c r="AN183" s="471"/>
      <c r="AO183" s="471"/>
      <c r="AP183" s="471"/>
    </row>
    <row r="184" spans="25:42">
      <c r="Y184" s="469"/>
      <c r="Z184" s="470"/>
      <c r="AA184" s="470"/>
      <c r="AB184" s="471"/>
      <c r="AC184" s="471"/>
      <c r="AD184" s="471"/>
      <c r="AE184" s="471"/>
      <c r="AF184" s="471"/>
      <c r="AG184" s="471"/>
      <c r="AH184" s="471"/>
      <c r="AI184" s="471"/>
      <c r="AJ184" s="471"/>
      <c r="AK184" s="471"/>
      <c r="AL184" s="471"/>
      <c r="AM184" s="471"/>
      <c r="AN184" s="471"/>
      <c r="AO184" s="471"/>
      <c r="AP184" s="471"/>
    </row>
    <row r="185" spans="25:42">
      <c r="Y185" s="469"/>
      <c r="Z185" s="470"/>
      <c r="AA185" s="470"/>
      <c r="AB185" s="471"/>
      <c r="AC185" s="471"/>
      <c r="AD185" s="471"/>
      <c r="AE185" s="471"/>
      <c r="AF185" s="471"/>
      <c r="AG185" s="471"/>
      <c r="AH185" s="471"/>
      <c r="AI185" s="471"/>
      <c r="AJ185" s="471"/>
      <c r="AK185" s="471"/>
      <c r="AL185" s="471"/>
      <c r="AM185" s="471"/>
      <c r="AN185" s="471"/>
      <c r="AO185" s="471"/>
      <c r="AP185" s="471"/>
    </row>
    <row r="186" spans="25:42">
      <c r="Y186" s="469"/>
      <c r="Z186" s="470"/>
      <c r="AA186" s="470"/>
      <c r="AB186" s="471"/>
      <c r="AC186" s="471"/>
      <c r="AD186" s="471"/>
      <c r="AE186" s="471"/>
      <c r="AF186" s="471"/>
      <c r="AG186" s="471"/>
      <c r="AH186" s="471"/>
      <c r="AI186" s="471"/>
      <c r="AJ186" s="471"/>
      <c r="AK186" s="471"/>
      <c r="AL186" s="471"/>
      <c r="AM186" s="471"/>
      <c r="AN186" s="471"/>
      <c r="AO186" s="471"/>
      <c r="AP186" s="471"/>
    </row>
    <row r="187" spans="25:42">
      <c r="Y187" s="469"/>
      <c r="Z187" s="470"/>
      <c r="AA187" s="470"/>
      <c r="AB187" s="471"/>
      <c r="AC187" s="471"/>
      <c r="AD187" s="471"/>
      <c r="AE187" s="471"/>
      <c r="AF187" s="471"/>
      <c r="AG187" s="471"/>
      <c r="AH187" s="471"/>
      <c r="AI187" s="471"/>
      <c r="AJ187" s="471"/>
      <c r="AK187" s="471"/>
      <c r="AL187" s="471"/>
      <c r="AM187" s="471"/>
      <c r="AN187" s="471"/>
      <c r="AO187" s="471"/>
      <c r="AP187" s="471"/>
    </row>
    <row r="188" spans="25:42">
      <c r="Y188" s="469"/>
      <c r="Z188" s="470"/>
      <c r="AA188" s="470"/>
      <c r="AB188" s="471"/>
      <c r="AC188" s="471"/>
      <c r="AD188" s="471"/>
      <c r="AE188" s="471"/>
      <c r="AF188" s="471"/>
      <c r="AG188" s="471"/>
      <c r="AH188" s="471"/>
      <c r="AI188" s="471"/>
      <c r="AJ188" s="471"/>
      <c r="AK188" s="471"/>
      <c r="AL188" s="471"/>
      <c r="AM188" s="471"/>
      <c r="AN188" s="471"/>
      <c r="AO188" s="471"/>
      <c r="AP188" s="471"/>
    </row>
    <row r="189" spans="25:42">
      <c r="Y189" s="469"/>
      <c r="Z189" s="470"/>
      <c r="AA189" s="470"/>
      <c r="AB189" s="471"/>
      <c r="AC189" s="471"/>
      <c r="AD189" s="471"/>
      <c r="AE189" s="471"/>
      <c r="AF189" s="471"/>
      <c r="AG189" s="471"/>
      <c r="AH189" s="471"/>
      <c r="AI189" s="471"/>
      <c r="AJ189" s="471"/>
      <c r="AK189" s="471"/>
      <c r="AL189" s="471"/>
      <c r="AM189" s="471"/>
      <c r="AN189" s="471"/>
      <c r="AO189" s="471"/>
      <c r="AP189" s="471"/>
    </row>
    <row r="190" spans="25:42">
      <c r="Y190" s="469"/>
      <c r="Z190" s="470"/>
      <c r="AA190" s="470"/>
      <c r="AB190" s="471"/>
      <c r="AC190" s="471"/>
      <c r="AD190" s="471"/>
      <c r="AE190" s="471"/>
      <c r="AF190" s="471"/>
      <c r="AG190" s="471"/>
      <c r="AH190" s="471"/>
      <c r="AI190" s="471"/>
      <c r="AJ190" s="471"/>
      <c r="AK190" s="471"/>
      <c r="AL190" s="471"/>
      <c r="AM190" s="471"/>
      <c r="AN190" s="471"/>
      <c r="AO190" s="471"/>
      <c r="AP190" s="471"/>
    </row>
    <row r="191" spans="25:42">
      <c r="Y191" s="469"/>
      <c r="Z191" s="470"/>
      <c r="AA191" s="470"/>
      <c r="AB191" s="471"/>
      <c r="AC191" s="471"/>
      <c r="AD191" s="471"/>
      <c r="AE191" s="471"/>
      <c r="AF191" s="471"/>
      <c r="AG191" s="471"/>
      <c r="AH191" s="471"/>
      <c r="AI191" s="471"/>
      <c r="AJ191" s="471"/>
      <c r="AK191" s="471"/>
      <c r="AL191" s="471"/>
      <c r="AM191" s="471"/>
      <c r="AN191" s="471"/>
      <c r="AO191" s="471"/>
      <c r="AP191" s="471"/>
    </row>
    <row r="192" spans="25:42">
      <c r="Y192" s="469"/>
      <c r="Z192" s="470"/>
      <c r="AA192" s="470"/>
      <c r="AB192" s="471"/>
      <c r="AC192" s="471"/>
      <c r="AD192" s="471"/>
      <c r="AE192" s="471"/>
      <c r="AF192" s="471"/>
      <c r="AG192" s="471"/>
      <c r="AH192" s="471"/>
      <c r="AI192" s="471"/>
      <c r="AJ192" s="471"/>
      <c r="AK192" s="471"/>
      <c r="AL192" s="471"/>
      <c r="AM192" s="471"/>
      <c r="AN192" s="471"/>
      <c r="AO192" s="471"/>
      <c r="AP192" s="471"/>
    </row>
  </sheetData>
  <conditionalFormatting sqref="N11">
    <cfRule type="containsBlanks" dxfId="797" priority="177">
      <formula>LEN(TRIM(N11))=0</formula>
    </cfRule>
  </conditionalFormatting>
  <conditionalFormatting sqref="N13">
    <cfRule type="containsBlanks" dxfId="796" priority="176">
      <formula>LEN(TRIM(N13))=0</formula>
    </cfRule>
  </conditionalFormatting>
  <conditionalFormatting sqref="N23">
    <cfRule type="containsBlanks" dxfId="795" priority="122">
      <formula>LEN(TRIM(N23))=0</formula>
    </cfRule>
  </conditionalFormatting>
  <conditionalFormatting sqref="N19">
    <cfRule type="containsBlanks" dxfId="794" priority="110">
      <formula>LEN(TRIM(N19))=0</formula>
    </cfRule>
  </conditionalFormatting>
  <conditionalFormatting sqref="N21">
    <cfRule type="containsBlanks" dxfId="793" priority="106">
      <formula>LEN(TRIM(N21))=0</formula>
    </cfRule>
  </conditionalFormatting>
  <conditionalFormatting sqref="Y23">
    <cfRule type="containsBlanks" dxfId="792" priority="105">
      <formula>LEN(TRIM(Y23))=0</formula>
    </cfRule>
  </conditionalFormatting>
  <conditionalFormatting sqref="Y48">
    <cfRule type="containsBlanks" dxfId="791" priority="104">
      <formula>LEN(TRIM(Y48))=0</formula>
    </cfRule>
  </conditionalFormatting>
  <conditionalFormatting sqref="Y50">
    <cfRule type="containsBlanks" dxfId="790" priority="103">
      <formula>LEN(TRIM(Y50))=0</formula>
    </cfRule>
  </conditionalFormatting>
  <conditionalFormatting sqref="Y57">
    <cfRule type="containsBlanks" dxfId="789" priority="102">
      <formula>LEN(TRIM(Y57))=0</formula>
    </cfRule>
  </conditionalFormatting>
  <conditionalFormatting sqref="N41">
    <cfRule type="containsBlanks" dxfId="788" priority="98">
      <formula>LEN(TRIM(N41))=0</formula>
    </cfRule>
  </conditionalFormatting>
  <conditionalFormatting sqref="N26">
    <cfRule type="containsBlanks" dxfId="787" priority="101">
      <formula>LEN(TRIM(N26))=0</formula>
    </cfRule>
  </conditionalFormatting>
  <conditionalFormatting sqref="N30">
    <cfRule type="containsBlanks" dxfId="786" priority="100">
      <formula>LEN(TRIM(N30))=0</formula>
    </cfRule>
  </conditionalFormatting>
  <conditionalFormatting sqref="N39">
    <cfRule type="containsBlanks" dxfId="785" priority="99">
      <formula>LEN(TRIM(N39))=0</formula>
    </cfRule>
  </conditionalFormatting>
  <conditionalFormatting sqref="N34">
    <cfRule type="containsBlanks" dxfId="784" priority="95">
      <formula>LEN(TRIM(N34))=0</formula>
    </cfRule>
  </conditionalFormatting>
  <conditionalFormatting sqref="N43">
    <cfRule type="containsBlanks" dxfId="783" priority="94">
      <formula>LEN(TRIM(N43))=0</formula>
    </cfRule>
  </conditionalFormatting>
  <conditionalFormatting sqref="N15">
    <cfRule type="containsBlanks" dxfId="782" priority="90">
      <formula>LEN(TRIM(N15))=0</formula>
    </cfRule>
  </conditionalFormatting>
  <conditionalFormatting sqref="N46">
    <cfRule type="containsBlanks" dxfId="781" priority="85">
      <formula>LEN(TRIM(N46))=0</formula>
    </cfRule>
  </conditionalFormatting>
  <conditionalFormatting sqref="N66">
    <cfRule type="containsBlanks" dxfId="780" priority="71">
      <formula>LEN(TRIM(N66))=0</formula>
    </cfRule>
  </conditionalFormatting>
  <conditionalFormatting sqref="N57">
    <cfRule type="containsBlanks" dxfId="779" priority="68">
      <formula>LEN(TRIM(N57))=0</formula>
    </cfRule>
  </conditionalFormatting>
  <conditionalFormatting sqref="N59">
    <cfRule type="containsBlanks" dxfId="778" priority="56">
      <formula>LEN(TRIM(N59))=0</formula>
    </cfRule>
  </conditionalFormatting>
  <conditionalFormatting sqref="N102:N103">
    <cfRule type="containsBlanks" dxfId="777" priority="40">
      <formula>LEN(TRIM(N102))=0</formula>
    </cfRule>
  </conditionalFormatting>
  <conditionalFormatting sqref="N105:N106">
    <cfRule type="containsBlanks" dxfId="776" priority="39">
      <formula>LEN(TRIM(N105))=0</formula>
    </cfRule>
  </conditionalFormatting>
  <conditionalFormatting sqref="N104">
    <cfRule type="containsBlanks" dxfId="775" priority="38">
      <formula>LEN(TRIM(N104))=0</formula>
    </cfRule>
  </conditionalFormatting>
  <conditionalFormatting sqref="N108:N112">
    <cfRule type="containsBlanks" dxfId="774" priority="37">
      <formula>LEN(TRIM(N108))=0</formula>
    </cfRule>
  </conditionalFormatting>
  <conditionalFormatting sqref="N90">
    <cfRule type="containsBlanks" dxfId="773" priority="35">
      <formula>LEN(TRIM(N90))=0</formula>
    </cfRule>
  </conditionalFormatting>
  <conditionalFormatting sqref="N92">
    <cfRule type="containsBlanks" dxfId="772" priority="33">
      <formula>LEN(TRIM(N92))=0</formula>
    </cfRule>
  </conditionalFormatting>
  <conditionalFormatting sqref="N28">
    <cfRule type="containsBlanks" dxfId="771" priority="32">
      <formula>LEN(TRIM(N28))=0</formula>
    </cfRule>
  </conditionalFormatting>
  <conditionalFormatting sqref="N32">
    <cfRule type="containsBlanks" dxfId="770" priority="31">
      <formula>LEN(TRIM(N32))=0</formula>
    </cfRule>
  </conditionalFormatting>
  <conditionalFormatting sqref="N74">
    <cfRule type="containsBlanks" dxfId="769" priority="25">
      <formula>LEN(TRIM(N74))=0</formula>
    </cfRule>
  </conditionalFormatting>
  <conditionalFormatting sqref="N17">
    <cfRule type="containsBlanks" dxfId="768" priority="23">
      <formula>LEN(TRIM(N17))=0</formula>
    </cfRule>
  </conditionalFormatting>
  <conditionalFormatting sqref="N78">
    <cfRule type="containsBlanks" dxfId="767" priority="21">
      <formula>LEN(TRIM(N78))=0</formula>
    </cfRule>
  </conditionalFormatting>
  <conditionalFormatting sqref="N72 N70 N68">
    <cfRule type="containsBlanks" dxfId="766" priority="15">
      <formula>LEN(TRIM(N68))=0</formula>
    </cfRule>
  </conditionalFormatting>
  <conditionalFormatting sqref="N48">
    <cfRule type="containsBlanks" dxfId="765" priority="13">
      <formula>LEN(TRIM(N48))=0</formula>
    </cfRule>
  </conditionalFormatting>
  <conditionalFormatting sqref="N63">
    <cfRule type="containsBlanks" dxfId="764" priority="19">
      <formula>LEN(TRIM(N63))=0</formula>
    </cfRule>
  </conditionalFormatting>
  <conditionalFormatting sqref="N86">
    <cfRule type="containsBlanks" dxfId="763" priority="17">
      <formula>LEN(TRIM(N86))=0</formula>
    </cfRule>
  </conditionalFormatting>
  <conditionalFormatting sqref="N82">
    <cfRule type="containsBlanks" dxfId="762" priority="5">
      <formula>LEN(TRIM(N82))=0</formula>
    </cfRule>
  </conditionalFormatting>
  <conditionalFormatting sqref="N50">
    <cfRule type="containsBlanks" dxfId="761" priority="12">
      <formula>LEN(TRIM(N50))=0</formula>
    </cfRule>
  </conditionalFormatting>
  <conditionalFormatting sqref="N52">
    <cfRule type="containsBlanks" dxfId="760" priority="11">
      <formula>LEN(TRIM(N52))=0</formula>
    </cfRule>
  </conditionalFormatting>
  <conditionalFormatting sqref="N137:N141">
    <cfRule type="containsBlanks" dxfId="759" priority="3">
      <formula>LEN(TRIM(N137))=0</formula>
    </cfRule>
  </conditionalFormatting>
  <conditionalFormatting sqref="N54">
    <cfRule type="containsBlanks" dxfId="758" priority="10">
      <formula>LEN(TRIM(N54))=0</formula>
    </cfRule>
  </conditionalFormatting>
  <conditionalFormatting sqref="N122">
    <cfRule type="containsBlanks" dxfId="757" priority="9">
      <formula>LEN(TRIM(N122))=0</formula>
    </cfRule>
  </conditionalFormatting>
  <conditionalFormatting sqref="N123:N133">
    <cfRule type="containsBlanks" dxfId="756" priority="8">
      <formula>LEN(TRIM(N123))=0</formula>
    </cfRule>
  </conditionalFormatting>
  <conditionalFormatting sqref="N61">
    <cfRule type="containsBlanks" dxfId="755" priority="7">
      <formula>LEN(TRIM(N61))=0</formula>
    </cfRule>
  </conditionalFormatting>
  <conditionalFormatting sqref="N96">
    <cfRule type="containsBlanks" dxfId="754" priority="6">
      <formula>LEN(TRIM(N96))=0</formula>
    </cfRule>
  </conditionalFormatting>
  <conditionalFormatting sqref="N145">
    <cfRule type="containsBlanks" dxfId="753" priority="2">
      <formula>LEN(TRIM(N145))=0</formula>
    </cfRule>
  </conditionalFormatting>
  <conditionalFormatting sqref="N136">
    <cfRule type="containsBlanks" dxfId="752" priority="4">
      <formula>LEN(TRIM(N136))=0</formula>
    </cfRule>
  </conditionalFormatting>
  <conditionalFormatting sqref="N147">
    <cfRule type="containsBlanks" dxfId="751" priority="1">
      <formula>LEN(TRIM(N147))=0</formula>
    </cfRule>
  </conditionalFormatting>
  <dataValidations count="2">
    <dataValidation type="whole" allowBlank="1" showInputMessage="1" showErrorMessage="1" sqref="N15">
      <formula1>1</formula1>
      <formula2>11</formula2>
    </dataValidation>
    <dataValidation type="whole" allowBlank="1" showInputMessage="1" showErrorMessage="1" sqref="N13">
      <formula1>1</formula1>
      <formula2>15</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справочники!$C$9:$C$251</xm:f>
          </x14:formula1>
          <xm:sqref>N11 N136:N141</xm:sqref>
        </x14:dataValidation>
        <x14:dataValidation type="list" allowBlank="1" showInputMessage="1" showErrorMessage="1">
          <x14:formula1>
            <xm:f>справочники!$N$9:$N$15</xm:f>
          </x14:formula1>
          <xm:sqref>N19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DV54"/>
  <sheetViews>
    <sheetView showGridLines="0" workbookViewId="0">
      <pane xSplit="24" ySplit="10" topLeftCell="Y11" activePane="bottomRight" state="frozen"/>
      <selection pane="topRight" activeCell="Y1" sqref="Y1"/>
      <selection pane="bottomLeft" activeCell="A11" sqref="A11"/>
      <selection pane="bottomRight"/>
    </sheetView>
  </sheetViews>
  <sheetFormatPr defaultColWidth="8.88671875" defaultRowHeight="12"/>
  <cols>
    <col min="1" max="4" width="1.6640625" style="2" customWidth="1"/>
    <col min="5" max="5" width="1.6640625" style="275" customWidth="1"/>
    <col min="6" max="6" width="1.6640625" style="54" customWidth="1"/>
    <col min="7" max="7" width="1.6640625" style="307" customWidth="1"/>
    <col min="8" max="10" width="1.6640625" style="2" customWidth="1"/>
    <col min="11" max="11" width="51.33203125" style="2" bestFit="1" customWidth="1"/>
    <col min="12" max="12" width="1.6640625" style="2" customWidth="1"/>
    <col min="13" max="13" width="1.6640625" style="6" customWidth="1"/>
    <col min="14" max="14" width="9.88671875" style="2" bestFit="1" customWidth="1"/>
    <col min="15" max="15" width="1.6640625" style="2" customWidth="1"/>
    <col min="16" max="16" width="1.6640625" style="6" customWidth="1"/>
    <col min="17" max="17" width="8.88671875" style="2"/>
    <col min="18" max="18" width="1.6640625" style="2" customWidth="1"/>
    <col min="19" max="19" width="1.6640625" style="6" customWidth="1"/>
    <col min="20" max="20" width="12.6640625" style="8" customWidth="1"/>
    <col min="21" max="21" width="1.6640625" style="27" customWidth="1"/>
    <col min="22" max="22" width="1.6640625" style="2" customWidth="1"/>
    <col min="23" max="23" width="11.6640625" style="4" customWidth="1"/>
    <col min="24" max="24" width="1.6640625" style="2" customWidth="1"/>
    <col min="25" max="25" width="1.6640625" style="6" customWidth="1"/>
    <col min="26" max="124" width="10.6640625" style="8" customWidth="1"/>
    <col min="125" max="126" width="1.6640625" style="2" customWidth="1"/>
    <col min="127" max="16384" width="8.88671875" style="2"/>
  </cols>
  <sheetData>
    <row r="1" spans="1:126" s="31" customFormat="1">
      <c r="A1" s="28"/>
      <c r="B1" s="28"/>
      <c r="C1" s="28"/>
      <c r="D1" s="3"/>
      <c r="E1" s="262"/>
      <c r="F1" s="48"/>
      <c r="G1" s="297"/>
      <c r="H1" s="28"/>
      <c r="I1" s="28"/>
      <c r="J1" s="28"/>
      <c r="K1" s="28"/>
      <c r="L1" s="28"/>
      <c r="M1" s="5"/>
      <c r="N1" s="28"/>
      <c r="O1" s="28"/>
      <c r="P1" s="5"/>
      <c r="Q1" s="28"/>
      <c r="R1" s="28"/>
      <c r="S1" s="29"/>
      <c r="T1" s="179"/>
      <c r="U1" s="29"/>
      <c r="V1" s="28"/>
      <c r="W1" s="30"/>
      <c r="X1" s="28"/>
      <c r="Y1" s="5"/>
      <c r="Z1" s="85"/>
      <c r="AA1" s="86">
        <v>1</v>
      </c>
      <c r="AB1" s="86">
        <f>AA1+1</f>
        <v>2</v>
      </c>
      <c r="AC1" s="86">
        <f t="shared" ref="AC1:CN1" si="0">AB1+1</f>
        <v>3</v>
      </c>
      <c r="AD1" s="86">
        <f t="shared" si="0"/>
        <v>4</v>
      </c>
      <c r="AE1" s="86">
        <f t="shared" si="0"/>
        <v>5</v>
      </c>
      <c r="AF1" s="86">
        <f t="shared" si="0"/>
        <v>6</v>
      </c>
      <c r="AG1" s="86">
        <f t="shared" si="0"/>
        <v>7</v>
      </c>
      <c r="AH1" s="86">
        <f t="shared" si="0"/>
        <v>8</v>
      </c>
      <c r="AI1" s="86">
        <f t="shared" si="0"/>
        <v>9</v>
      </c>
      <c r="AJ1" s="86">
        <f t="shared" si="0"/>
        <v>10</v>
      </c>
      <c r="AK1" s="86">
        <f t="shared" si="0"/>
        <v>11</v>
      </c>
      <c r="AL1" s="86">
        <f t="shared" si="0"/>
        <v>12</v>
      </c>
      <c r="AM1" s="86">
        <f t="shared" si="0"/>
        <v>13</v>
      </c>
      <c r="AN1" s="86">
        <f t="shared" si="0"/>
        <v>14</v>
      </c>
      <c r="AO1" s="86">
        <f t="shared" si="0"/>
        <v>15</v>
      </c>
      <c r="AP1" s="86">
        <f t="shared" si="0"/>
        <v>16</v>
      </c>
      <c r="AQ1" s="86">
        <f t="shared" si="0"/>
        <v>17</v>
      </c>
      <c r="AR1" s="86">
        <f t="shared" si="0"/>
        <v>18</v>
      </c>
      <c r="AS1" s="86">
        <f t="shared" si="0"/>
        <v>19</v>
      </c>
      <c r="AT1" s="86">
        <f t="shared" si="0"/>
        <v>20</v>
      </c>
      <c r="AU1" s="86">
        <f t="shared" si="0"/>
        <v>21</v>
      </c>
      <c r="AV1" s="86">
        <f t="shared" si="0"/>
        <v>22</v>
      </c>
      <c r="AW1" s="86">
        <f t="shared" si="0"/>
        <v>23</v>
      </c>
      <c r="AX1" s="86">
        <f t="shared" si="0"/>
        <v>24</v>
      </c>
      <c r="AY1" s="86">
        <f t="shared" si="0"/>
        <v>25</v>
      </c>
      <c r="AZ1" s="86">
        <f t="shared" si="0"/>
        <v>26</v>
      </c>
      <c r="BA1" s="86">
        <f t="shared" si="0"/>
        <v>27</v>
      </c>
      <c r="BB1" s="86">
        <f t="shared" si="0"/>
        <v>28</v>
      </c>
      <c r="BC1" s="86">
        <f t="shared" si="0"/>
        <v>29</v>
      </c>
      <c r="BD1" s="86">
        <f t="shared" si="0"/>
        <v>30</v>
      </c>
      <c r="BE1" s="86">
        <f t="shared" si="0"/>
        <v>31</v>
      </c>
      <c r="BF1" s="86">
        <f t="shared" si="0"/>
        <v>32</v>
      </c>
      <c r="BG1" s="86">
        <f t="shared" si="0"/>
        <v>33</v>
      </c>
      <c r="BH1" s="86">
        <f t="shared" si="0"/>
        <v>34</v>
      </c>
      <c r="BI1" s="86">
        <f t="shared" si="0"/>
        <v>35</v>
      </c>
      <c r="BJ1" s="86">
        <f t="shared" si="0"/>
        <v>36</v>
      </c>
      <c r="BK1" s="86">
        <f t="shared" si="0"/>
        <v>37</v>
      </c>
      <c r="BL1" s="86">
        <f t="shared" si="0"/>
        <v>38</v>
      </c>
      <c r="BM1" s="86">
        <f t="shared" si="0"/>
        <v>39</v>
      </c>
      <c r="BN1" s="86">
        <f t="shared" si="0"/>
        <v>40</v>
      </c>
      <c r="BO1" s="86">
        <f t="shared" si="0"/>
        <v>41</v>
      </c>
      <c r="BP1" s="86">
        <f t="shared" si="0"/>
        <v>42</v>
      </c>
      <c r="BQ1" s="86">
        <f t="shared" si="0"/>
        <v>43</v>
      </c>
      <c r="BR1" s="86">
        <f t="shared" si="0"/>
        <v>44</v>
      </c>
      <c r="BS1" s="86">
        <f t="shared" si="0"/>
        <v>45</v>
      </c>
      <c r="BT1" s="86">
        <f t="shared" si="0"/>
        <v>46</v>
      </c>
      <c r="BU1" s="86">
        <f t="shared" si="0"/>
        <v>47</v>
      </c>
      <c r="BV1" s="86">
        <f t="shared" si="0"/>
        <v>48</v>
      </c>
      <c r="BW1" s="86">
        <f t="shared" si="0"/>
        <v>49</v>
      </c>
      <c r="BX1" s="86">
        <f t="shared" si="0"/>
        <v>50</v>
      </c>
      <c r="BY1" s="86">
        <f t="shared" si="0"/>
        <v>51</v>
      </c>
      <c r="BZ1" s="86">
        <f t="shared" si="0"/>
        <v>52</v>
      </c>
      <c r="CA1" s="86">
        <f t="shared" si="0"/>
        <v>53</v>
      </c>
      <c r="CB1" s="86">
        <f t="shared" si="0"/>
        <v>54</v>
      </c>
      <c r="CC1" s="86">
        <f t="shared" si="0"/>
        <v>55</v>
      </c>
      <c r="CD1" s="86">
        <f t="shared" si="0"/>
        <v>56</v>
      </c>
      <c r="CE1" s="86">
        <f t="shared" si="0"/>
        <v>57</v>
      </c>
      <c r="CF1" s="86">
        <f t="shared" si="0"/>
        <v>58</v>
      </c>
      <c r="CG1" s="86">
        <f t="shared" si="0"/>
        <v>59</v>
      </c>
      <c r="CH1" s="86">
        <f t="shared" si="0"/>
        <v>60</v>
      </c>
      <c r="CI1" s="86">
        <f t="shared" si="0"/>
        <v>61</v>
      </c>
      <c r="CJ1" s="86">
        <f t="shared" si="0"/>
        <v>62</v>
      </c>
      <c r="CK1" s="86">
        <f t="shared" si="0"/>
        <v>63</v>
      </c>
      <c r="CL1" s="86">
        <f t="shared" si="0"/>
        <v>64</v>
      </c>
      <c r="CM1" s="86">
        <f t="shared" si="0"/>
        <v>65</v>
      </c>
      <c r="CN1" s="86">
        <f t="shared" si="0"/>
        <v>66</v>
      </c>
      <c r="CO1" s="86">
        <f t="shared" ref="CO1:DT1" si="1">CN1+1</f>
        <v>67</v>
      </c>
      <c r="CP1" s="86">
        <f t="shared" si="1"/>
        <v>68</v>
      </c>
      <c r="CQ1" s="86">
        <f t="shared" si="1"/>
        <v>69</v>
      </c>
      <c r="CR1" s="86">
        <f t="shared" si="1"/>
        <v>70</v>
      </c>
      <c r="CS1" s="86">
        <f t="shared" si="1"/>
        <v>71</v>
      </c>
      <c r="CT1" s="86">
        <f t="shared" si="1"/>
        <v>72</v>
      </c>
      <c r="CU1" s="86">
        <f t="shared" si="1"/>
        <v>73</v>
      </c>
      <c r="CV1" s="86">
        <f t="shared" si="1"/>
        <v>74</v>
      </c>
      <c r="CW1" s="86">
        <f t="shared" si="1"/>
        <v>75</v>
      </c>
      <c r="CX1" s="86">
        <f t="shared" si="1"/>
        <v>76</v>
      </c>
      <c r="CY1" s="86">
        <f t="shared" si="1"/>
        <v>77</v>
      </c>
      <c r="CZ1" s="86">
        <f t="shared" si="1"/>
        <v>78</v>
      </c>
      <c r="DA1" s="86">
        <f t="shared" si="1"/>
        <v>79</v>
      </c>
      <c r="DB1" s="86">
        <f t="shared" si="1"/>
        <v>80</v>
      </c>
      <c r="DC1" s="86">
        <f t="shared" si="1"/>
        <v>81</v>
      </c>
      <c r="DD1" s="86">
        <f t="shared" si="1"/>
        <v>82</v>
      </c>
      <c r="DE1" s="86">
        <f t="shared" si="1"/>
        <v>83</v>
      </c>
      <c r="DF1" s="86">
        <f t="shared" si="1"/>
        <v>84</v>
      </c>
      <c r="DG1" s="86">
        <f t="shared" si="1"/>
        <v>85</v>
      </c>
      <c r="DH1" s="86">
        <f t="shared" si="1"/>
        <v>86</v>
      </c>
      <c r="DI1" s="86">
        <f t="shared" si="1"/>
        <v>87</v>
      </c>
      <c r="DJ1" s="86">
        <f t="shared" si="1"/>
        <v>88</v>
      </c>
      <c r="DK1" s="86">
        <f t="shared" si="1"/>
        <v>89</v>
      </c>
      <c r="DL1" s="86">
        <f t="shared" si="1"/>
        <v>90</v>
      </c>
      <c r="DM1" s="86">
        <f t="shared" si="1"/>
        <v>91</v>
      </c>
      <c r="DN1" s="86">
        <f t="shared" si="1"/>
        <v>92</v>
      </c>
      <c r="DO1" s="86">
        <f t="shared" si="1"/>
        <v>93</v>
      </c>
      <c r="DP1" s="86">
        <f t="shared" si="1"/>
        <v>94</v>
      </c>
      <c r="DQ1" s="86">
        <f t="shared" si="1"/>
        <v>95</v>
      </c>
      <c r="DR1" s="86">
        <f t="shared" si="1"/>
        <v>96</v>
      </c>
      <c r="DS1" s="86">
        <f t="shared" si="1"/>
        <v>97</v>
      </c>
      <c r="DT1" s="86">
        <f t="shared" si="1"/>
        <v>98</v>
      </c>
      <c r="DU1" s="28"/>
      <c r="DV1" s="28"/>
    </row>
    <row r="2" spans="1:126">
      <c r="A2" s="1"/>
      <c r="B2" s="1"/>
      <c r="C2" s="1"/>
      <c r="D2" s="3" t="str">
        <f>Главная!$D$2</f>
        <v>Финансовая модель</v>
      </c>
      <c r="E2" s="263"/>
      <c r="F2" s="48"/>
      <c r="G2" s="231"/>
      <c r="H2" s="1"/>
      <c r="I2" s="1"/>
      <c r="J2" s="1"/>
      <c r="K2" s="1"/>
      <c r="L2" s="1"/>
      <c r="M2" s="5"/>
      <c r="N2" s="1"/>
      <c r="O2" s="1"/>
      <c r="P2" s="5"/>
      <c r="Q2" s="1"/>
      <c r="R2" s="1"/>
      <c r="S2" s="5"/>
      <c r="T2" s="7"/>
      <c r="U2" s="24"/>
      <c r="V2" s="1"/>
      <c r="W2" s="3"/>
      <c r="X2" s="1"/>
      <c r="Y2" s="5"/>
      <c r="Z2" s="87"/>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1"/>
      <c r="DV2" s="1"/>
    </row>
    <row r="3" spans="1:126">
      <c r="A3" s="1"/>
      <c r="B3" s="1"/>
      <c r="C3" s="1"/>
      <c r="D3" s="3" t="str">
        <f>Главная!$D$3</f>
        <v>Проект: строительство, эксплуатация и продажа ТермоВилл</v>
      </c>
      <c r="E3" s="263"/>
      <c r="F3" s="48"/>
      <c r="G3" s="231"/>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1"/>
      <c r="DV3" s="1"/>
    </row>
    <row r="4" spans="1:126">
      <c r="A4" s="1"/>
      <c r="B4" s="1"/>
      <c r="C4" s="1"/>
      <c r="D4" s="568"/>
      <c r="E4" s="263"/>
      <c r="F4" s="48"/>
      <c r="G4" s="231"/>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1"/>
      <c r="DV4" s="1"/>
    </row>
    <row r="5" spans="1:126">
      <c r="A5" s="1"/>
      <c r="B5" s="1"/>
      <c r="C5" s="1"/>
      <c r="D5" s="3"/>
      <c r="E5" s="263"/>
      <c r="F5" s="5" t="s">
        <v>6</v>
      </c>
      <c r="G5" s="298" t="s">
        <v>330</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1"/>
      <c r="DV5" s="1"/>
    </row>
    <row r="6" spans="1:126">
      <c r="A6" s="1"/>
      <c r="B6" s="1"/>
      <c r="C6" s="1"/>
      <c r="D6" s="1"/>
      <c r="E6" s="263"/>
      <c r="F6" s="48"/>
      <c r="G6" s="298" t="s">
        <v>523</v>
      </c>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1"/>
      <c r="DV6" s="1"/>
    </row>
    <row r="7" spans="1:126">
      <c r="A7" s="1"/>
      <c r="B7" s="1"/>
      <c r="C7" s="1"/>
      <c r="D7" s="1"/>
      <c r="E7" s="263"/>
      <c r="F7" s="48"/>
      <c r="G7" s="231"/>
      <c r="H7" s="1"/>
      <c r="I7" s="1"/>
      <c r="J7" s="1"/>
      <c r="K7" s="1"/>
      <c r="L7" s="1"/>
      <c r="M7" s="5"/>
      <c r="N7" s="1"/>
      <c r="O7" s="1"/>
      <c r="P7" s="5"/>
      <c r="Q7" s="1"/>
      <c r="R7" s="1"/>
      <c r="S7" s="5"/>
      <c r="T7" s="7"/>
      <c r="U7" s="24"/>
      <c r="V7" s="1"/>
      <c r="W7" s="3"/>
      <c r="X7" s="1"/>
      <c r="Y7" s="5"/>
      <c r="Z7" s="87"/>
      <c r="AA7" s="576" t="s">
        <v>303</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1"/>
      <c r="DV7" s="1"/>
    </row>
    <row r="8" spans="1:126" s="4" customFormat="1">
      <c r="A8" s="3"/>
      <c r="B8" s="3" t="s">
        <v>141</v>
      </c>
      <c r="C8" s="3"/>
      <c r="D8" s="3"/>
      <c r="E8" s="263"/>
      <c r="F8" s="48"/>
      <c r="G8" s="231"/>
      <c r="H8" s="3" t="str">
        <f>Главная!$F$8</f>
        <v>показатель</v>
      </c>
      <c r="I8" s="3"/>
      <c r="J8" s="3"/>
      <c r="K8" s="3"/>
      <c r="L8" s="3"/>
      <c r="M8" s="5" t="s">
        <v>6</v>
      </c>
      <c r="N8" s="3" t="str">
        <f>УсловияРасчеты!$N$8</f>
        <v>детализация</v>
      </c>
      <c r="O8" s="3"/>
      <c r="P8" s="5"/>
      <c r="Q8" s="3" t="str">
        <f>Главная!$K$8</f>
        <v>ед.изм.</v>
      </c>
      <c r="R8" s="3"/>
      <c r="S8" s="5"/>
      <c r="T8" s="84" t="str">
        <f>Главная!$N$8</f>
        <v>значение</v>
      </c>
      <c r="U8" s="24"/>
      <c r="V8" s="3"/>
      <c r="W8" s="9" t="str">
        <f>Главная!$Y$8</f>
        <v>итого</v>
      </c>
      <c r="X8" s="3"/>
      <c r="Y8" s="5"/>
      <c r="Z8" s="194" t="s">
        <v>5</v>
      </c>
      <c r="AA8" s="192" t="str">
        <f>IF(OR(Главная!$N$11="",Главная!$N$11=0),"",Главная!$N$11)</f>
        <v/>
      </c>
      <c r="AB8" s="193" t="str">
        <f>IF(AA8="","",IF(AA$1-$AA$1+1&gt;=12*Главная!$N$13,"",EOMONTH(AA8,0)+1))</f>
        <v/>
      </c>
      <c r="AC8" s="193" t="str">
        <f>IF(AB8="","",IF(AB$1-$AA$1+1&gt;=12*Главная!$N$13,"",EOMONTH(AB8,0)+1))</f>
        <v/>
      </c>
      <c r="AD8" s="193" t="str">
        <f>IF(AC8="","",IF(AC$1-$AA$1+1&gt;=12*Главная!$N$13,"",EOMONTH(AC8,0)+1))</f>
        <v/>
      </c>
      <c r="AE8" s="193" t="str">
        <f>IF(AD8="","",IF(AD$1-$AA$1+1&gt;=12*Главная!$N$13,"",EOMONTH(AD8,0)+1))</f>
        <v/>
      </c>
      <c r="AF8" s="193" t="str">
        <f>IF(AE8="","",IF(AE$1-$AA$1+1&gt;=12*Главная!$N$13,"",EOMONTH(AE8,0)+1))</f>
        <v/>
      </c>
      <c r="AG8" s="193" t="str">
        <f>IF(AF8="","",IF(AF$1-$AA$1+1&gt;=12*Главная!$N$13,"",EOMONTH(AF8,0)+1))</f>
        <v/>
      </c>
      <c r="AH8" s="193" t="str">
        <f>IF(AG8="","",IF(AG$1-$AA$1+1&gt;=12*Главная!$N$13,"",EOMONTH(AG8,0)+1))</f>
        <v/>
      </c>
      <c r="AI8" s="193" t="str">
        <f>IF(AH8="","",IF(AH$1-$AA$1+1&gt;=12*Главная!$N$13,"",EOMONTH(AH8,0)+1))</f>
        <v/>
      </c>
      <c r="AJ8" s="193" t="str">
        <f>IF(AI8="","",IF(AI$1-$AA$1+1&gt;=12*Главная!$N$13,"",EOMONTH(AI8,0)+1))</f>
        <v/>
      </c>
      <c r="AK8" s="193" t="str">
        <f>IF(AJ8="","",IF(AJ$1-$AA$1+1&gt;=12*Главная!$N$13,"",EOMONTH(AJ8,0)+1))</f>
        <v/>
      </c>
      <c r="AL8" s="193" t="str">
        <f>IF(AK8="","",IF(AK$1-$AA$1+1&gt;=12*Главная!$N$13,"",EOMONTH(AK8,0)+1))</f>
        <v/>
      </c>
      <c r="AM8" s="193" t="str">
        <f>IF(AL8="","",IF(AL$1-$AA$1+1&gt;=12*Главная!$N$13,"",EOMONTH(AL8,0)+1))</f>
        <v/>
      </c>
      <c r="AN8" s="193" t="str">
        <f>IF(AM8="","",IF(AM$1-$AA$1+1&gt;=12*Главная!$N$13,"",EOMONTH(AM8,0)+1))</f>
        <v/>
      </c>
      <c r="AO8" s="193" t="str">
        <f>IF(AN8="","",IF(AN$1-$AA$1+1&gt;=12*Главная!$N$13,"",EOMONTH(AN8,0)+1))</f>
        <v/>
      </c>
      <c r="AP8" s="193" t="str">
        <f>IF(AO8="","",IF(AO$1-$AA$1+1&gt;=12*Главная!$N$13,"",EOMONTH(AO8,0)+1))</f>
        <v/>
      </c>
      <c r="AQ8" s="193" t="str">
        <f>IF(AP8="","",IF(AP$1-$AA$1+1&gt;=12*Главная!$N$13,"",EOMONTH(AP8,0)+1))</f>
        <v/>
      </c>
      <c r="AR8" s="193" t="str">
        <f>IF(AQ8="","",IF(AQ$1-$AA$1+1&gt;=12*Главная!$N$13,"",EOMONTH(AQ8,0)+1))</f>
        <v/>
      </c>
      <c r="AS8" s="193" t="str">
        <f>IF(AR8="","",IF(AR$1-$AA$1+1&gt;=12*Главная!$N$13,"",EOMONTH(AR8,0)+1))</f>
        <v/>
      </c>
      <c r="AT8" s="193" t="str">
        <f>IF(AS8="","",IF(AS$1-$AA$1+1&gt;=12*Главная!$N$13,"",EOMONTH(AS8,0)+1))</f>
        <v/>
      </c>
      <c r="AU8" s="193" t="str">
        <f>IF(AT8="","",IF(AT$1-$AA$1+1&gt;=12*Главная!$N$13,"",EOMONTH(AT8,0)+1))</f>
        <v/>
      </c>
      <c r="AV8" s="193" t="str">
        <f>IF(AU8="","",IF(AU$1-$AA$1+1&gt;=12*Главная!$N$13,"",EOMONTH(AU8,0)+1))</f>
        <v/>
      </c>
      <c r="AW8" s="193" t="str">
        <f>IF(AV8="","",IF(AV$1-$AA$1+1&gt;=12*Главная!$N$13,"",EOMONTH(AV8,0)+1))</f>
        <v/>
      </c>
      <c r="AX8" s="193" t="str">
        <f>IF(AW8="","",IF(AW$1-$AA$1+1&gt;=12*Главная!$N$13,"",EOMONTH(AW8,0)+1))</f>
        <v/>
      </c>
      <c r="AY8" s="193" t="str">
        <f>IF(AX8="","",IF(AX$1-$AA$1+1&gt;=12*Главная!$N$13,"",EOMONTH(AX8,0)+1))</f>
        <v/>
      </c>
      <c r="AZ8" s="193" t="str">
        <f>IF(AY8="","",IF(AY$1-$AA$1+1&gt;=12*Главная!$N$13,"",EOMONTH(AY8,0)+1))</f>
        <v/>
      </c>
      <c r="BA8" s="193" t="str">
        <f>IF(AZ8="","",IF(AZ$1-$AA$1+1&gt;=12*Главная!$N$13,"",EOMONTH(AZ8,0)+1))</f>
        <v/>
      </c>
      <c r="BB8" s="193" t="str">
        <f>IF(BA8="","",IF(BA$1-$AA$1+1&gt;=12*Главная!$N$13,"",EOMONTH(BA8,0)+1))</f>
        <v/>
      </c>
      <c r="BC8" s="193" t="str">
        <f>IF(BB8="","",IF(BB$1-$AA$1+1&gt;=12*Главная!$N$13,"",EOMONTH(BB8,0)+1))</f>
        <v/>
      </c>
      <c r="BD8" s="193" t="str">
        <f>IF(BC8="","",IF(BC$1-$AA$1+1&gt;=12*Главная!$N$13,"",EOMONTH(BC8,0)+1))</f>
        <v/>
      </c>
      <c r="BE8" s="193" t="str">
        <f>IF(BD8="","",IF(BD$1-$AA$1+1&gt;=12*Главная!$N$13,"",EOMONTH(BD8,0)+1))</f>
        <v/>
      </c>
      <c r="BF8" s="193" t="str">
        <f>IF(BE8="","",IF(BE$1-$AA$1+1&gt;=12*Главная!$N$13,"",EOMONTH(BE8,0)+1))</f>
        <v/>
      </c>
      <c r="BG8" s="193" t="str">
        <f>IF(BF8="","",IF(BF$1-$AA$1+1&gt;=12*Главная!$N$13,"",EOMONTH(BF8,0)+1))</f>
        <v/>
      </c>
      <c r="BH8" s="193" t="str">
        <f>IF(BG8="","",IF(BG$1-$AA$1+1&gt;=12*Главная!$N$13,"",EOMONTH(BG8,0)+1))</f>
        <v/>
      </c>
      <c r="BI8" s="193" t="str">
        <f>IF(BH8="","",IF(BH$1-$AA$1+1&gt;=12*Главная!$N$13,"",EOMONTH(BH8,0)+1))</f>
        <v/>
      </c>
      <c r="BJ8" s="193" t="str">
        <f>IF(BI8="","",IF(BI$1-$AA$1+1&gt;=12*Главная!$N$13,"",EOMONTH(BI8,0)+1))</f>
        <v/>
      </c>
      <c r="BK8" s="193" t="str">
        <f>IF(BJ8="","",IF(BJ$1-$AA$1+1&gt;=12*Главная!$N$13,"",EOMONTH(BJ8,0)+1))</f>
        <v/>
      </c>
      <c r="BL8" s="193" t="str">
        <f>IF(BK8="","",IF(BK$1-$AA$1+1&gt;=12*Главная!$N$13,"",EOMONTH(BK8,0)+1))</f>
        <v/>
      </c>
      <c r="BM8" s="193" t="str">
        <f>IF(BL8="","",IF(BL$1-$AA$1+1&gt;=12*Главная!$N$13,"",EOMONTH(BL8,0)+1))</f>
        <v/>
      </c>
      <c r="BN8" s="193" t="str">
        <f>IF(BM8="","",IF(BM$1-$AA$1+1&gt;=12*Главная!$N$13,"",EOMONTH(BM8,0)+1))</f>
        <v/>
      </c>
      <c r="BO8" s="193" t="str">
        <f>IF(BN8="","",IF(BN$1-$AA$1+1&gt;=12*Главная!$N$13,"",EOMONTH(BN8,0)+1))</f>
        <v/>
      </c>
      <c r="BP8" s="193" t="str">
        <f>IF(BO8="","",IF(BO$1-$AA$1+1&gt;=12*Главная!$N$13,"",EOMONTH(BO8,0)+1))</f>
        <v/>
      </c>
      <c r="BQ8" s="193" t="str">
        <f>IF(BP8="","",IF(BP$1-$AA$1+1&gt;=12*Главная!$N$13,"",EOMONTH(BP8,0)+1))</f>
        <v/>
      </c>
      <c r="BR8" s="193" t="str">
        <f>IF(BQ8="","",IF(BQ$1-$AA$1+1&gt;=12*Главная!$N$13,"",EOMONTH(BQ8,0)+1))</f>
        <v/>
      </c>
      <c r="BS8" s="193" t="str">
        <f>IF(BR8="","",IF(BR$1-$AA$1+1&gt;=12*Главная!$N$13,"",EOMONTH(BR8,0)+1))</f>
        <v/>
      </c>
      <c r="BT8" s="193" t="str">
        <f>IF(BS8="","",IF(BS$1-$AA$1+1&gt;=12*Главная!$N$13,"",EOMONTH(BS8,0)+1))</f>
        <v/>
      </c>
      <c r="BU8" s="193" t="str">
        <f>IF(BT8="","",IF(BT$1-$AA$1+1&gt;=12*Главная!$N$13,"",EOMONTH(BT8,0)+1))</f>
        <v/>
      </c>
      <c r="BV8" s="193" t="str">
        <f>IF(BU8="","",IF(BU$1-$AA$1+1&gt;=12*Главная!$N$13,"",EOMONTH(BU8,0)+1))</f>
        <v/>
      </c>
      <c r="BW8" s="193" t="str">
        <f>IF(BV8="","",IF(BV$1-$AA$1+1&gt;=12*Главная!$N$13,"",EOMONTH(BV8,0)+1))</f>
        <v/>
      </c>
      <c r="BX8" s="193" t="str">
        <f>IF(BW8="","",IF(BW$1-$AA$1+1&gt;=12*Главная!$N$13,"",EOMONTH(BW8,0)+1))</f>
        <v/>
      </c>
      <c r="BY8" s="193" t="str">
        <f>IF(BX8="","",IF(BX$1-$AA$1+1&gt;=12*Главная!$N$13,"",EOMONTH(BX8,0)+1))</f>
        <v/>
      </c>
      <c r="BZ8" s="193" t="str">
        <f>IF(BY8="","",IF(BY$1-$AA$1+1&gt;=12*Главная!$N$13,"",EOMONTH(BY8,0)+1))</f>
        <v/>
      </c>
      <c r="CA8" s="193" t="str">
        <f>IF(BZ8="","",IF(BZ$1-$AA$1+1&gt;=12*Главная!$N$13,"",EOMONTH(BZ8,0)+1))</f>
        <v/>
      </c>
      <c r="CB8" s="193" t="str">
        <f>IF(CA8="","",IF(CA$1-$AA$1+1&gt;=12*Главная!$N$13,"",EOMONTH(CA8,0)+1))</f>
        <v/>
      </c>
      <c r="CC8" s="193" t="str">
        <f>IF(CB8="","",IF(CB$1-$AA$1+1&gt;=12*Главная!$N$13,"",EOMONTH(CB8,0)+1))</f>
        <v/>
      </c>
      <c r="CD8" s="193" t="str">
        <f>IF(CC8="","",IF(CC$1-$AA$1+1&gt;=12*Главная!$N$13,"",EOMONTH(CC8,0)+1))</f>
        <v/>
      </c>
      <c r="CE8" s="193" t="str">
        <f>IF(CD8="","",IF(CD$1-$AA$1+1&gt;=12*Главная!$N$13,"",EOMONTH(CD8,0)+1))</f>
        <v/>
      </c>
      <c r="CF8" s="193" t="str">
        <f>IF(CE8="","",IF(CE$1-$AA$1+1&gt;=12*Главная!$N$13,"",EOMONTH(CE8,0)+1))</f>
        <v/>
      </c>
      <c r="CG8" s="193" t="str">
        <f>IF(CF8="","",IF(CF$1-$AA$1+1&gt;=12*Главная!$N$13,"",EOMONTH(CF8,0)+1))</f>
        <v/>
      </c>
      <c r="CH8" s="193" t="str">
        <f>IF(CG8="","",IF(CG$1-$AA$1+1&gt;=12*Главная!$N$13,"",EOMONTH(CG8,0)+1))</f>
        <v/>
      </c>
      <c r="CI8" s="193" t="str">
        <f>IF(CH8="","",IF(CH$1-$AA$1+1&gt;=12*Главная!$N$13,"",EOMONTH(CH8,0)+1))</f>
        <v/>
      </c>
      <c r="CJ8" s="193" t="str">
        <f>IF(CI8="","",IF(CI$1-$AA$1+1&gt;=12*Главная!$N$13,"",EOMONTH(CI8,0)+1))</f>
        <v/>
      </c>
      <c r="CK8" s="193" t="str">
        <f>IF(CJ8="","",IF(CJ$1-$AA$1+1&gt;=12*Главная!$N$13,"",EOMONTH(CJ8,0)+1))</f>
        <v/>
      </c>
      <c r="CL8" s="193" t="str">
        <f>IF(CK8="","",IF(CK$1-$AA$1+1&gt;=12*Главная!$N$13,"",EOMONTH(CK8,0)+1))</f>
        <v/>
      </c>
      <c r="CM8" s="193" t="str">
        <f>IF(CL8="","",IF(CL$1-$AA$1+1&gt;=12*Главная!$N$13,"",EOMONTH(CL8,0)+1))</f>
        <v/>
      </c>
      <c r="CN8" s="193" t="str">
        <f>IF(CM8="","",IF(CM$1-$AA$1+1&gt;=12*Главная!$N$13,"",EOMONTH(CM8,0)+1))</f>
        <v/>
      </c>
      <c r="CO8" s="193" t="str">
        <f>IF(CN8="","",IF(CN$1-$AA$1+1&gt;=12*Главная!$N$13,"",EOMONTH(CN8,0)+1))</f>
        <v/>
      </c>
      <c r="CP8" s="193" t="str">
        <f>IF(CO8="","",IF(CO$1-$AA$1+1&gt;=12*Главная!$N$13,"",EOMONTH(CO8,0)+1))</f>
        <v/>
      </c>
      <c r="CQ8" s="193" t="str">
        <f>IF(CP8="","",IF(CP$1-$AA$1+1&gt;=12*Главная!$N$13,"",EOMONTH(CP8,0)+1))</f>
        <v/>
      </c>
      <c r="CR8" s="193" t="str">
        <f>IF(CQ8="","",IF(CQ$1-$AA$1+1&gt;=12*Главная!$N$13,"",EOMONTH(CQ8,0)+1))</f>
        <v/>
      </c>
      <c r="CS8" s="193" t="str">
        <f>IF(CR8="","",IF(CR$1-$AA$1+1&gt;=12*Главная!$N$13,"",EOMONTH(CR8,0)+1))</f>
        <v/>
      </c>
      <c r="CT8" s="193" t="str">
        <f>IF(CS8="","",IF(CS$1-$AA$1+1&gt;=12*Главная!$N$13,"",EOMONTH(CS8,0)+1))</f>
        <v/>
      </c>
      <c r="CU8" s="193" t="str">
        <f>IF(CT8="","",IF(CT$1-$AA$1+1&gt;=12*Главная!$N$13,"",EOMONTH(CT8,0)+1))</f>
        <v/>
      </c>
      <c r="CV8" s="193" t="str">
        <f>IF(CU8="","",IF(CU$1-$AA$1+1&gt;=12*Главная!$N$13,"",EOMONTH(CU8,0)+1))</f>
        <v/>
      </c>
      <c r="CW8" s="193" t="str">
        <f>IF(CV8="","",IF(CV$1-$AA$1+1&gt;=12*Главная!$N$13,"",EOMONTH(CV8,0)+1))</f>
        <v/>
      </c>
      <c r="CX8" s="193" t="str">
        <f>IF(CW8="","",IF(CW$1-$AA$1+1&gt;=12*Главная!$N$13,"",EOMONTH(CW8,0)+1))</f>
        <v/>
      </c>
      <c r="CY8" s="193" t="str">
        <f>IF(CX8="","",IF(CX$1-$AA$1+1&gt;=12*Главная!$N$13,"",EOMONTH(CX8,0)+1))</f>
        <v/>
      </c>
      <c r="CZ8" s="193" t="str">
        <f>IF(CY8="","",IF(CY$1-$AA$1+1&gt;=12*Главная!$N$13,"",EOMONTH(CY8,0)+1))</f>
        <v/>
      </c>
      <c r="DA8" s="193" t="str">
        <f>IF(CZ8="","",IF(CZ$1-$AA$1+1&gt;=12*Главная!$N$13,"",EOMONTH(CZ8,0)+1))</f>
        <v/>
      </c>
      <c r="DB8" s="193" t="str">
        <f>IF(DA8="","",IF(DA$1-$AA$1+1&gt;=12*Главная!$N$13,"",EOMONTH(DA8,0)+1))</f>
        <v/>
      </c>
      <c r="DC8" s="193" t="str">
        <f>IF(DB8="","",IF(DB$1-$AA$1+1&gt;=12*Главная!$N$13,"",EOMONTH(DB8,0)+1))</f>
        <v/>
      </c>
      <c r="DD8" s="193" t="str">
        <f>IF(DC8="","",IF(DC$1-$AA$1+1&gt;=12*Главная!$N$13,"",EOMONTH(DC8,0)+1))</f>
        <v/>
      </c>
      <c r="DE8" s="193" t="str">
        <f>IF(DD8="","",IF(DD$1-$AA$1+1&gt;=12*Главная!$N$13,"",EOMONTH(DD8,0)+1))</f>
        <v/>
      </c>
      <c r="DF8" s="193" t="str">
        <f>IF(DE8="","",IF(DE$1-$AA$1+1&gt;=12*Главная!$N$13,"",EOMONTH(DE8,0)+1))</f>
        <v/>
      </c>
      <c r="DG8" s="193" t="str">
        <f>IF(DF8="","",IF(DF$1-$AA$1+1&gt;=12*Главная!$N$13,"",EOMONTH(DF8,0)+1))</f>
        <v/>
      </c>
      <c r="DH8" s="193" t="str">
        <f>IF(DG8="","",IF(DG$1-$AA$1+1&gt;=12*Главная!$N$13,"",EOMONTH(DG8,0)+1))</f>
        <v/>
      </c>
      <c r="DI8" s="193" t="str">
        <f>IF(DH8="","",IF(DH$1-$AA$1+1&gt;=12*Главная!$N$13,"",EOMONTH(DH8,0)+1))</f>
        <v/>
      </c>
      <c r="DJ8" s="193" t="str">
        <f>IF(DI8="","",IF(DI$1-$AA$1+1&gt;=12*Главная!$N$13,"",EOMONTH(DI8,0)+1))</f>
        <v/>
      </c>
      <c r="DK8" s="193" t="str">
        <f>IF(DJ8="","",IF(DJ$1-$AA$1+1&gt;=12*Главная!$N$13,"",EOMONTH(DJ8,0)+1))</f>
        <v/>
      </c>
      <c r="DL8" s="193" t="str">
        <f>IF(DK8="","",IF(DK$1-$AA$1+1&gt;=12*Главная!$N$13,"",EOMONTH(DK8,0)+1))</f>
        <v/>
      </c>
      <c r="DM8" s="193" t="str">
        <f>IF(DL8="","",IF(DL$1-$AA$1+1&gt;=12*Главная!$N$13,"",EOMONTH(DL8,0)+1))</f>
        <v/>
      </c>
      <c r="DN8" s="193" t="str">
        <f>IF(DM8="","",IF(DM$1-$AA$1+1&gt;=12*Главная!$N$13,"",EOMONTH(DM8,0)+1))</f>
        <v/>
      </c>
      <c r="DO8" s="193" t="str">
        <f>IF(DN8="","",IF(DN$1-$AA$1+1&gt;=12*Главная!$N$13,"",EOMONTH(DN8,0)+1))</f>
        <v/>
      </c>
      <c r="DP8" s="193" t="str">
        <f>IF(DO8="","",IF(DO$1-$AA$1+1&gt;=12*Главная!$N$13,"",EOMONTH(DO8,0)+1))</f>
        <v/>
      </c>
      <c r="DQ8" s="193" t="str">
        <f>IF(DP8="","",IF(DP$1-$AA$1+1&gt;=12*Главная!$N$13,"",EOMONTH(DP8,0)+1))</f>
        <v/>
      </c>
      <c r="DR8" s="193" t="str">
        <f>IF(DQ8="","",IF(DQ$1-$AA$1+1&gt;=12*Главная!$N$13,"",EOMONTH(DQ8,0)+1))</f>
        <v/>
      </c>
      <c r="DS8" s="193" t="str">
        <f>IF(DR8="","",IF(DR$1-$AA$1+1&gt;=12*Главная!$N$13,"",EOMONTH(DR8,0)+1))</f>
        <v/>
      </c>
      <c r="DT8" s="193" t="str">
        <f>IF(DS8="","",IF(DS$1-$AA$1+1&gt;=12*Главная!$N$13,"",EOMONTH(DS8,0)+1))</f>
        <v/>
      </c>
      <c r="DU8" s="3"/>
      <c r="DV8" s="3"/>
    </row>
    <row r="9" spans="1:126" ht="4.2" customHeight="1">
      <c r="A9" s="1"/>
      <c r="B9" s="264"/>
      <c r="C9" s="264"/>
      <c r="D9" s="264"/>
      <c r="E9" s="264"/>
      <c r="F9" s="50"/>
      <c r="G9" s="301"/>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1"/>
      <c r="DV9" s="1"/>
    </row>
    <row r="10" spans="1:126" ht="7.2" customHeight="1">
      <c r="A10" s="1"/>
      <c r="B10" s="1"/>
      <c r="C10" s="1"/>
      <c r="D10" s="1"/>
      <c r="E10" s="263"/>
      <c r="F10" s="48"/>
      <c r="G10" s="231"/>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1"/>
      <c r="DV10" s="1"/>
    </row>
    <row r="11" spans="1:126" ht="4.2" customHeight="1">
      <c r="A11" s="1"/>
      <c r="B11" s="1"/>
      <c r="C11" s="1"/>
      <c r="D11" s="1"/>
      <c r="E11" s="263"/>
      <c r="F11" s="48"/>
      <c r="G11" s="231"/>
      <c r="H11" s="1"/>
      <c r="I11" s="1"/>
      <c r="J11" s="1"/>
      <c r="K11" s="1"/>
      <c r="L11" s="1"/>
      <c r="M11" s="5"/>
      <c r="N11" s="1"/>
      <c r="O11" s="1"/>
      <c r="P11" s="5"/>
      <c r="Q11" s="1"/>
      <c r="R11" s="1"/>
      <c r="S11" s="5"/>
      <c r="T11" s="7"/>
      <c r="U11" s="24"/>
      <c r="V11" s="1"/>
      <c r="W11" s="12"/>
      <c r="X11" s="10"/>
      <c r="Y11" s="46"/>
      <c r="Z11" s="93"/>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1"/>
      <c r="DV11" s="1"/>
    </row>
    <row r="12" spans="1:126" s="39" customFormat="1">
      <c r="A12" s="36"/>
      <c r="B12" s="260" t="s">
        <v>179</v>
      </c>
      <c r="C12" s="36"/>
      <c r="D12" s="36"/>
      <c r="E12" s="9"/>
      <c r="F12" s="51"/>
      <c r="G12" s="306" t="s">
        <v>6</v>
      </c>
      <c r="H12" s="36" t="s">
        <v>350</v>
      </c>
      <c r="I12" s="36"/>
      <c r="J12" s="36"/>
      <c r="K12" s="36"/>
      <c r="L12" s="1"/>
      <c r="M12" s="5"/>
      <c r="N12" s="38">
        <f>MAX(N13:N20)</f>
        <v>0</v>
      </c>
      <c r="O12" s="1"/>
      <c r="P12" s="5"/>
      <c r="Q12" s="1"/>
      <c r="R12" s="1"/>
      <c r="S12" s="5"/>
      <c r="T12" s="38">
        <f>SUM(T13:T20)</f>
        <v>0</v>
      </c>
      <c r="U12" s="24"/>
      <c r="V12" s="36"/>
      <c r="W12" s="607">
        <f>SUM($Y12:$DU12)</f>
        <v>0</v>
      </c>
      <c r="X12" s="607"/>
      <c r="Y12" s="571"/>
      <c r="Z12" s="608"/>
      <c r="AA12" s="609">
        <f t="shared" ref="AA12:BF12" si="2">IF(AA$8="",0,SUM(AA14:AA20))</f>
        <v>0</v>
      </c>
      <c r="AB12" s="609">
        <f t="shared" si="2"/>
        <v>0</v>
      </c>
      <c r="AC12" s="609">
        <f t="shared" si="2"/>
        <v>0</v>
      </c>
      <c r="AD12" s="609">
        <f t="shared" si="2"/>
        <v>0</v>
      </c>
      <c r="AE12" s="609">
        <f t="shared" si="2"/>
        <v>0</v>
      </c>
      <c r="AF12" s="609">
        <f t="shared" si="2"/>
        <v>0</v>
      </c>
      <c r="AG12" s="609">
        <f t="shared" si="2"/>
        <v>0</v>
      </c>
      <c r="AH12" s="609">
        <f t="shared" si="2"/>
        <v>0</v>
      </c>
      <c r="AI12" s="609">
        <f t="shared" si="2"/>
        <v>0</v>
      </c>
      <c r="AJ12" s="609">
        <f t="shared" si="2"/>
        <v>0</v>
      </c>
      <c r="AK12" s="609">
        <f t="shared" si="2"/>
        <v>0</v>
      </c>
      <c r="AL12" s="609">
        <f t="shared" si="2"/>
        <v>0</v>
      </c>
      <c r="AM12" s="609">
        <f t="shared" si="2"/>
        <v>0</v>
      </c>
      <c r="AN12" s="609">
        <f t="shared" si="2"/>
        <v>0</v>
      </c>
      <c r="AO12" s="609">
        <f t="shared" si="2"/>
        <v>0</v>
      </c>
      <c r="AP12" s="609">
        <f t="shared" si="2"/>
        <v>0</v>
      </c>
      <c r="AQ12" s="609">
        <f t="shared" si="2"/>
        <v>0</v>
      </c>
      <c r="AR12" s="609">
        <f t="shared" si="2"/>
        <v>0</v>
      </c>
      <c r="AS12" s="609">
        <f t="shared" si="2"/>
        <v>0</v>
      </c>
      <c r="AT12" s="609">
        <f t="shared" si="2"/>
        <v>0</v>
      </c>
      <c r="AU12" s="609">
        <f t="shared" si="2"/>
        <v>0</v>
      </c>
      <c r="AV12" s="609">
        <f t="shared" si="2"/>
        <v>0</v>
      </c>
      <c r="AW12" s="609">
        <f t="shared" si="2"/>
        <v>0</v>
      </c>
      <c r="AX12" s="609">
        <f t="shared" si="2"/>
        <v>0</v>
      </c>
      <c r="AY12" s="609">
        <f t="shared" si="2"/>
        <v>0</v>
      </c>
      <c r="AZ12" s="609">
        <f t="shared" si="2"/>
        <v>0</v>
      </c>
      <c r="BA12" s="609">
        <f t="shared" si="2"/>
        <v>0</v>
      </c>
      <c r="BB12" s="609">
        <f t="shared" si="2"/>
        <v>0</v>
      </c>
      <c r="BC12" s="609">
        <f t="shared" si="2"/>
        <v>0</v>
      </c>
      <c r="BD12" s="609">
        <f t="shared" si="2"/>
        <v>0</v>
      </c>
      <c r="BE12" s="609">
        <f t="shared" si="2"/>
        <v>0</v>
      </c>
      <c r="BF12" s="609">
        <f t="shared" si="2"/>
        <v>0</v>
      </c>
      <c r="BG12" s="609">
        <f t="shared" ref="BG12:CL12" si="3">IF(BG$8="",0,SUM(BG14:BG20))</f>
        <v>0</v>
      </c>
      <c r="BH12" s="609">
        <f t="shared" si="3"/>
        <v>0</v>
      </c>
      <c r="BI12" s="609">
        <f t="shared" si="3"/>
        <v>0</v>
      </c>
      <c r="BJ12" s="609">
        <f t="shared" si="3"/>
        <v>0</v>
      </c>
      <c r="BK12" s="609">
        <f t="shared" si="3"/>
        <v>0</v>
      </c>
      <c r="BL12" s="609">
        <f t="shared" si="3"/>
        <v>0</v>
      </c>
      <c r="BM12" s="609">
        <f t="shared" si="3"/>
        <v>0</v>
      </c>
      <c r="BN12" s="609">
        <f t="shared" si="3"/>
        <v>0</v>
      </c>
      <c r="BO12" s="609">
        <f t="shared" si="3"/>
        <v>0</v>
      </c>
      <c r="BP12" s="609">
        <f t="shared" si="3"/>
        <v>0</v>
      </c>
      <c r="BQ12" s="609">
        <f t="shared" si="3"/>
        <v>0</v>
      </c>
      <c r="BR12" s="609">
        <f t="shared" si="3"/>
        <v>0</v>
      </c>
      <c r="BS12" s="609">
        <f t="shared" si="3"/>
        <v>0</v>
      </c>
      <c r="BT12" s="609">
        <f t="shared" si="3"/>
        <v>0</v>
      </c>
      <c r="BU12" s="609">
        <f t="shared" si="3"/>
        <v>0</v>
      </c>
      <c r="BV12" s="609">
        <f t="shared" si="3"/>
        <v>0</v>
      </c>
      <c r="BW12" s="609">
        <f t="shared" si="3"/>
        <v>0</v>
      </c>
      <c r="BX12" s="609">
        <f t="shared" si="3"/>
        <v>0</v>
      </c>
      <c r="BY12" s="609">
        <f t="shared" si="3"/>
        <v>0</v>
      </c>
      <c r="BZ12" s="609">
        <f t="shared" si="3"/>
        <v>0</v>
      </c>
      <c r="CA12" s="609">
        <f t="shared" si="3"/>
        <v>0</v>
      </c>
      <c r="CB12" s="609">
        <f t="shared" si="3"/>
        <v>0</v>
      </c>
      <c r="CC12" s="609">
        <f t="shared" si="3"/>
        <v>0</v>
      </c>
      <c r="CD12" s="609">
        <f t="shared" si="3"/>
        <v>0</v>
      </c>
      <c r="CE12" s="609">
        <f t="shared" si="3"/>
        <v>0</v>
      </c>
      <c r="CF12" s="609">
        <f t="shared" si="3"/>
        <v>0</v>
      </c>
      <c r="CG12" s="609">
        <f t="shared" si="3"/>
        <v>0</v>
      </c>
      <c r="CH12" s="609">
        <f t="shared" si="3"/>
        <v>0</v>
      </c>
      <c r="CI12" s="609">
        <f t="shared" si="3"/>
        <v>0</v>
      </c>
      <c r="CJ12" s="609">
        <f t="shared" si="3"/>
        <v>0</v>
      </c>
      <c r="CK12" s="609">
        <f t="shared" si="3"/>
        <v>0</v>
      </c>
      <c r="CL12" s="609">
        <f t="shared" si="3"/>
        <v>0</v>
      </c>
      <c r="CM12" s="609">
        <f t="shared" ref="CM12:DT12" si="4">IF(CM$8="",0,SUM(CM14:CM20))</f>
        <v>0</v>
      </c>
      <c r="CN12" s="609">
        <f t="shared" si="4"/>
        <v>0</v>
      </c>
      <c r="CO12" s="609">
        <f t="shared" si="4"/>
        <v>0</v>
      </c>
      <c r="CP12" s="609">
        <f t="shared" si="4"/>
        <v>0</v>
      </c>
      <c r="CQ12" s="609">
        <f t="shared" si="4"/>
        <v>0</v>
      </c>
      <c r="CR12" s="609">
        <f t="shared" si="4"/>
        <v>0</v>
      </c>
      <c r="CS12" s="609">
        <f t="shared" si="4"/>
        <v>0</v>
      </c>
      <c r="CT12" s="609">
        <f t="shared" si="4"/>
        <v>0</v>
      </c>
      <c r="CU12" s="609">
        <f t="shared" si="4"/>
        <v>0</v>
      </c>
      <c r="CV12" s="609">
        <f t="shared" si="4"/>
        <v>0</v>
      </c>
      <c r="CW12" s="609">
        <f t="shared" si="4"/>
        <v>0</v>
      </c>
      <c r="CX12" s="609">
        <f t="shared" si="4"/>
        <v>0</v>
      </c>
      <c r="CY12" s="609">
        <f t="shared" si="4"/>
        <v>0</v>
      </c>
      <c r="CZ12" s="609">
        <f t="shared" si="4"/>
        <v>0</v>
      </c>
      <c r="DA12" s="609">
        <f t="shared" si="4"/>
        <v>0</v>
      </c>
      <c r="DB12" s="609">
        <f t="shared" si="4"/>
        <v>0</v>
      </c>
      <c r="DC12" s="609">
        <f t="shared" si="4"/>
        <v>0</v>
      </c>
      <c r="DD12" s="609">
        <f t="shared" si="4"/>
        <v>0</v>
      </c>
      <c r="DE12" s="609">
        <f t="shared" si="4"/>
        <v>0</v>
      </c>
      <c r="DF12" s="609">
        <f t="shared" si="4"/>
        <v>0</v>
      </c>
      <c r="DG12" s="609">
        <f t="shared" si="4"/>
        <v>0</v>
      </c>
      <c r="DH12" s="609">
        <f t="shared" si="4"/>
        <v>0</v>
      </c>
      <c r="DI12" s="609">
        <f t="shared" si="4"/>
        <v>0</v>
      </c>
      <c r="DJ12" s="609">
        <f t="shared" si="4"/>
        <v>0</v>
      </c>
      <c r="DK12" s="609">
        <f t="shared" si="4"/>
        <v>0</v>
      </c>
      <c r="DL12" s="609">
        <f t="shared" si="4"/>
        <v>0</v>
      </c>
      <c r="DM12" s="609">
        <f t="shared" si="4"/>
        <v>0</v>
      </c>
      <c r="DN12" s="609">
        <f t="shared" si="4"/>
        <v>0</v>
      </c>
      <c r="DO12" s="609">
        <f t="shared" si="4"/>
        <v>0</v>
      </c>
      <c r="DP12" s="609">
        <f t="shared" si="4"/>
        <v>0</v>
      </c>
      <c r="DQ12" s="609">
        <f t="shared" si="4"/>
        <v>0</v>
      </c>
      <c r="DR12" s="609">
        <f t="shared" si="4"/>
        <v>0</v>
      </c>
      <c r="DS12" s="609">
        <f t="shared" si="4"/>
        <v>0</v>
      </c>
      <c r="DT12" s="609">
        <f t="shared" si="4"/>
        <v>0</v>
      </c>
      <c r="DU12" s="36"/>
      <c r="DV12" s="36"/>
    </row>
    <row r="13" spans="1:126" ht="4.2" customHeight="1">
      <c r="A13" s="1"/>
      <c r="B13" s="1"/>
      <c r="C13" s="1"/>
      <c r="D13" s="1"/>
      <c r="E13" s="263"/>
      <c r="F13" s="48"/>
      <c r="G13" s="231"/>
      <c r="H13" s="41"/>
      <c r="I13" s="41"/>
      <c r="J13" s="41"/>
      <c r="K13" s="41"/>
      <c r="L13" s="1"/>
      <c r="M13" s="5"/>
      <c r="N13" s="41"/>
      <c r="O13" s="1"/>
      <c r="P13" s="5"/>
      <c r="Q13" s="1"/>
      <c r="R13" s="1"/>
      <c r="S13" s="5"/>
      <c r="T13" s="41"/>
      <c r="U13" s="24"/>
      <c r="V13" s="1"/>
      <c r="W13" s="610"/>
      <c r="X13" s="569"/>
      <c r="Y13" s="571"/>
      <c r="Z13" s="611"/>
      <c r="AA13" s="612"/>
      <c r="AB13" s="612"/>
      <c r="AC13" s="612"/>
      <c r="AD13" s="612"/>
      <c r="AE13" s="612"/>
      <c r="AF13" s="612"/>
      <c r="AG13" s="612"/>
      <c r="AH13" s="612"/>
      <c r="AI13" s="612"/>
      <c r="AJ13" s="612"/>
      <c r="AK13" s="612"/>
      <c r="AL13" s="612"/>
      <c r="AM13" s="612"/>
      <c r="AN13" s="612"/>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2"/>
      <c r="BK13" s="612"/>
      <c r="BL13" s="612"/>
      <c r="BM13" s="612"/>
      <c r="BN13" s="612"/>
      <c r="BO13" s="612"/>
      <c r="BP13" s="612"/>
      <c r="BQ13" s="612"/>
      <c r="BR13" s="612"/>
      <c r="BS13" s="612"/>
      <c r="BT13" s="612"/>
      <c r="BU13" s="612"/>
      <c r="BV13" s="612"/>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c r="CU13" s="612"/>
      <c r="CV13" s="612"/>
      <c r="CW13" s="612"/>
      <c r="CX13" s="612"/>
      <c r="CY13" s="612"/>
      <c r="CZ13" s="612"/>
      <c r="DA13" s="612"/>
      <c r="DB13" s="612"/>
      <c r="DC13" s="612"/>
      <c r="DD13" s="612"/>
      <c r="DE13" s="612"/>
      <c r="DF13" s="612"/>
      <c r="DG13" s="612"/>
      <c r="DH13" s="612"/>
      <c r="DI13" s="612"/>
      <c r="DJ13" s="612"/>
      <c r="DK13" s="612"/>
      <c r="DL13" s="612"/>
      <c r="DM13" s="612"/>
      <c r="DN13" s="612"/>
      <c r="DO13" s="612"/>
      <c r="DP13" s="612"/>
      <c r="DQ13" s="612"/>
      <c r="DR13" s="612"/>
      <c r="DS13" s="612"/>
      <c r="DT13" s="612"/>
      <c r="DU13" s="1"/>
      <c r="DV13" s="1"/>
    </row>
    <row r="14" spans="1:126" ht="4.2" customHeight="1">
      <c r="A14" s="1"/>
      <c r="B14" s="1"/>
      <c r="C14" s="1"/>
      <c r="D14" s="1"/>
      <c r="E14" s="263"/>
      <c r="F14" s="48"/>
      <c r="G14" s="231"/>
      <c r="H14" s="1"/>
      <c r="I14" s="1"/>
      <c r="J14" s="1"/>
      <c r="K14" s="1"/>
      <c r="L14" s="1"/>
      <c r="M14" s="5"/>
      <c r="N14" s="1"/>
      <c r="O14" s="1"/>
      <c r="P14" s="5"/>
      <c r="Q14" s="1"/>
      <c r="R14" s="1"/>
      <c r="S14" s="5"/>
      <c r="T14" s="613"/>
      <c r="U14" s="24"/>
      <c r="V14" s="1"/>
      <c r="W14" s="570"/>
      <c r="X14" s="569"/>
      <c r="Y14" s="571"/>
      <c r="Z14" s="611"/>
      <c r="AA14" s="614"/>
      <c r="AB14" s="614"/>
      <c r="AC14" s="614"/>
      <c r="AD14" s="614"/>
      <c r="AE14" s="614"/>
      <c r="AF14" s="614"/>
      <c r="AG14" s="614"/>
      <c r="AH14" s="614"/>
      <c r="AI14" s="614"/>
      <c r="AJ14" s="614"/>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c r="CU14" s="614"/>
      <c r="CV14" s="614"/>
      <c r="CW14" s="614"/>
      <c r="CX14" s="614"/>
      <c r="CY14" s="614"/>
      <c r="CZ14" s="614"/>
      <c r="DA14" s="614"/>
      <c r="DB14" s="614"/>
      <c r="DC14" s="614"/>
      <c r="DD14" s="614"/>
      <c r="DE14" s="614"/>
      <c r="DF14" s="614"/>
      <c r="DG14" s="614"/>
      <c r="DH14" s="614"/>
      <c r="DI14" s="614"/>
      <c r="DJ14" s="614"/>
      <c r="DK14" s="614"/>
      <c r="DL14" s="614"/>
      <c r="DM14" s="614"/>
      <c r="DN14" s="614"/>
      <c r="DO14" s="614"/>
      <c r="DP14" s="614"/>
      <c r="DQ14" s="614"/>
      <c r="DR14" s="614"/>
      <c r="DS14" s="614"/>
      <c r="DT14" s="614"/>
      <c r="DU14" s="1"/>
      <c r="DV14" s="1"/>
    </row>
    <row r="15" spans="1:126" s="239" customFormat="1">
      <c r="A15" s="228"/>
      <c r="B15" s="228"/>
      <c r="C15" s="228"/>
      <c r="D15" s="228"/>
      <c r="E15" s="272"/>
      <c r="F15" s="116"/>
      <c r="G15" s="231"/>
      <c r="H15" s="228"/>
      <c r="I15" s="228"/>
      <c r="J15" s="405" t="s">
        <v>6</v>
      </c>
      <c r="K15" s="615"/>
      <c r="L15" s="1"/>
      <c r="M15" s="5"/>
      <c r="N15" s="1">
        <f>IF(OR(K15="",K15=0),0,MAX(N$13:N14)+1)</f>
        <v>0</v>
      </c>
      <c r="O15" s="1"/>
      <c r="P15" s="5"/>
      <c r="Q15" s="1" t="s">
        <v>331</v>
      </c>
      <c r="R15" s="1"/>
      <c r="S15" s="616" t="s">
        <v>6</v>
      </c>
      <c r="T15" s="617"/>
      <c r="U15" s="24"/>
      <c r="V15" s="228"/>
      <c r="W15" s="618">
        <f t="shared" ref="W15:W19" si="5">SUM($Y15:$DU15)</f>
        <v>0</v>
      </c>
      <c r="X15" s="619"/>
      <c r="Y15" s="616" t="s">
        <v>6</v>
      </c>
      <c r="Z15" s="620"/>
      <c r="AA15" s="621"/>
      <c r="AB15" s="621"/>
      <c r="AC15" s="621"/>
      <c r="AD15" s="621"/>
      <c r="AE15" s="621"/>
      <c r="AF15" s="621"/>
      <c r="AG15" s="621"/>
      <c r="AH15" s="621"/>
      <c r="AI15" s="621"/>
      <c r="AJ15" s="621"/>
      <c r="AK15" s="621"/>
      <c r="AL15" s="621"/>
      <c r="AM15" s="621"/>
      <c r="AN15" s="621"/>
      <c r="AO15" s="621"/>
      <c r="AP15" s="621"/>
      <c r="AQ15" s="621"/>
      <c r="AR15" s="621"/>
      <c r="AS15" s="621"/>
      <c r="AT15" s="621"/>
      <c r="AU15" s="621"/>
      <c r="AV15" s="621"/>
      <c r="AW15" s="621"/>
      <c r="AX15" s="621"/>
      <c r="AY15" s="621"/>
      <c r="AZ15" s="621"/>
      <c r="BA15" s="621"/>
      <c r="BB15" s="621"/>
      <c r="BC15" s="621"/>
      <c r="BD15" s="621"/>
      <c r="BE15" s="621"/>
      <c r="BF15" s="621"/>
      <c r="BG15" s="621"/>
      <c r="BH15" s="621"/>
      <c r="BI15" s="621"/>
      <c r="BJ15" s="621"/>
      <c r="BK15" s="621"/>
      <c r="BL15" s="621"/>
      <c r="BM15" s="621"/>
      <c r="BN15" s="621"/>
      <c r="BO15" s="621"/>
      <c r="BP15" s="621"/>
      <c r="BQ15" s="621"/>
      <c r="BR15" s="621"/>
      <c r="BS15" s="621"/>
      <c r="BT15" s="621"/>
      <c r="BU15" s="621"/>
      <c r="BV15" s="621"/>
      <c r="BW15" s="621"/>
      <c r="BX15" s="621"/>
      <c r="BY15" s="621"/>
      <c r="BZ15" s="621"/>
      <c r="CA15" s="621"/>
      <c r="CB15" s="621"/>
      <c r="CC15" s="621"/>
      <c r="CD15" s="621"/>
      <c r="CE15" s="621"/>
      <c r="CF15" s="621"/>
      <c r="CG15" s="621"/>
      <c r="CH15" s="621"/>
      <c r="CI15" s="621"/>
      <c r="CJ15" s="621"/>
      <c r="CK15" s="621"/>
      <c r="CL15" s="621"/>
      <c r="CM15" s="621"/>
      <c r="CN15" s="621"/>
      <c r="CO15" s="621"/>
      <c r="CP15" s="621"/>
      <c r="CQ15" s="621"/>
      <c r="CR15" s="621"/>
      <c r="CS15" s="621"/>
      <c r="CT15" s="621"/>
      <c r="CU15" s="621"/>
      <c r="CV15" s="621"/>
      <c r="CW15" s="621"/>
      <c r="CX15" s="621"/>
      <c r="CY15" s="621"/>
      <c r="CZ15" s="621"/>
      <c r="DA15" s="621"/>
      <c r="DB15" s="621"/>
      <c r="DC15" s="621"/>
      <c r="DD15" s="621"/>
      <c r="DE15" s="621"/>
      <c r="DF15" s="621"/>
      <c r="DG15" s="621"/>
      <c r="DH15" s="621"/>
      <c r="DI15" s="621"/>
      <c r="DJ15" s="621"/>
      <c r="DK15" s="621"/>
      <c r="DL15" s="621"/>
      <c r="DM15" s="621"/>
      <c r="DN15" s="621"/>
      <c r="DO15" s="621"/>
      <c r="DP15" s="621"/>
      <c r="DQ15" s="621"/>
      <c r="DR15" s="621"/>
      <c r="DS15" s="621"/>
      <c r="DT15" s="621"/>
      <c r="DU15" s="228"/>
      <c r="DV15" s="228"/>
    </row>
    <row r="16" spans="1:126" s="239" customFormat="1">
      <c r="A16" s="228"/>
      <c r="B16" s="228"/>
      <c r="C16" s="228"/>
      <c r="D16" s="228"/>
      <c r="E16" s="272"/>
      <c r="F16" s="116"/>
      <c r="G16" s="231"/>
      <c r="H16" s="228"/>
      <c r="I16" s="228"/>
      <c r="J16" s="405" t="s">
        <v>6</v>
      </c>
      <c r="K16" s="615"/>
      <c r="L16" s="1"/>
      <c r="M16" s="5"/>
      <c r="N16" s="1">
        <f>IF(OR(K16="",K16=0),0,MAX(N$13:N15)+1)</f>
        <v>0</v>
      </c>
      <c r="O16" s="1"/>
      <c r="P16" s="5"/>
      <c r="Q16" s="1" t="s">
        <v>331</v>
      </c>
      <c r="R16" s="1"/>
      <c r="S16" s="616" t="s">
        <v>6</v>
      </c>
      <c r="T16" s="617"/>
      <c r="U16" s="24"/>
      <c r="V16" s="228"/>
      <c r="W16" s="618">
        <f t="shared" si="5"/>
        <v>0</v>
      </c>
      <c r="X16" s="619"/>
      <c r="Y16" s="616" t="s">
        <v>6</v>
      </c>
      <c r="Z16" s="620"/>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c r="BB16" s="621"/>
      <c r="BC16" s="621"/>
      <c r="BD16" s="621"/>
      <c r="BE16" s="621"/>
      <c r="BF16" s="621"/>
      <c r="BG16" s="621"/>
      <c r="BH16" s="621"/>
      <c r="BI16" s="621"/>
      <c r="BJ16" s="621"/>
      <c r="BK16" s="621"/>
      <c r="BL16" s="621"/>
      <c r="BM16" s="621"/>
      <c r="BN16" s="621"/>
      <c r="BO16" s="621"/>
      <c r="BP16" s="621"/>
      <c r="BQ16" s="621"/>
      <c r="BR16" s="621"/>
      <c r="BS16" s="621"/>
      <c r="BT16" s="621"/>
      <c r="BU16" s="621"/>
      <c r="BV16" s="621"/>
      <c r="BW16" s="621"/>
      <c r="BX16" s="621"/>
      <c r="BY16" s="621"/>
      <c r="BZ16" s="621"/>
      <c r="CA16" s="621"/>
      <c r="CB16" s="621"/>
      <c r="CC16" s="621"/>
      <c r="CD16" s="621"/>
      <c r="CE16" s="621"/>
      <c r="CF16" s="621"/>
      <c r="CG16" s="621"/>
      <c r="CH16" s="621"/>
      <c r="CI16" s="621"/>
      <c r="CJ16" s="621"/>
      <c r="CK16" s="621"/>
      <c r="CL16" s="621"/>
      <c r="CM16" s="621"/>
      <c r="CN16" s="621"/>
      <c r="CO16" s="621"/>
      <c r="CP16" s="621"/>
      <c r="CQ16" s="621"/>
      <c r="CR16" s="621"/>
      <c r="CS16" s="621"/>
      <c r="CT16" s="621"/>
      <c r="CU16" s="621"/>
      <c r="CV16" s="621"/>
      <c r="CW16" s="621"/>
      <c r="CX16" s="621"/>
      <c r="CY16" s="621"/>
      <c r="CZ16" s="621"/>
      <c r="DA16" s="621"/>
      <c r="DB16" s="621"/>
      <c r="DC16" s="621"/>
      <c r="DD16" s="621"/>
      <c r="DE16" s="621"/>
      <c r="DF16" s="621"/>
      <c r="DG16" s="621"/>
      <c r="DH16" s="621"/>
      <c r="DI16" s="621"/>
      <c r="DJ16" s="621"/>
      <c r="DK16" s="621"/>
      <c r="DL16" s="621"/>
      <c r="DM16" s="621"/>
      <c r="DN16" s="621"/>
      <c r="DO16" s="621"/>
      <c r="DP16" s="621"/>
      <c r="DQ16" s="621"/>
      <c r="DR16" s="621"/>
      <c r="DS16" s="621"/>
      <c r="DT16" s="621"/>
      <c r="DU16" s="228"/>
      <c r="DV16" s="228"/>
    </row>
    <row r="17" spans="1:126" s="239" customFormat="1">
      <c r="A17" s="228"/>
      <c r="B17" s="228"/>
      <c r="C17" s="228"/>
      <c r="D17" s="228"/>
      <c r="E17" s="272"/>
      <c r="F17" s="116"/>
      <c r="G17" s="231"/>
      <c r="H17" s="228"/>
      <c r="I17" s="228"/>
      <c r="J17" s="405" t="s">
        <v>6</v>
      </c>
      <c r="K17" s="615"/>
      <c r="L17" s="1"/>
      <c r="M17" s="5"/>
      <c r="N17" s="1">
        <f>IF(OR(K17="",K17=0),0,MAX(N$13:N16)+1)</f>
        <v>0</v>
      </c>
      <c r="O17" s="1"/>
      <c r="P17" s="5"/>
      <c r="Q17" s="1" t="s">
        <v>331</v>
      </c>
      <c r="R17" s="1"/>
      <c r="S17" s="616" t="s">
        <v>6</v>
      </c>
      <c r="T17" s="617"/>
      <c r="U17" s="24"/>
      <c r="V17" s="228"/>
      <c r="W17" s="618">
        <f t="shared" si="5"/>
        <v>0</v>
      </c>
      <c r="X17" s="619"/>
      <c r="Y17" s="616" t="s">
        <v>6</v>
      </c>
      <c r="Z17" s="620"/>
      <c r="AA17" s="621"/>
      <c r="AB17" s="621"/>
      <c r="AC17" s="621"/>
      <c r="AD17" s="621"/>
      <c r="AE17" s="621"/>
      <c r="AF17" s="621"/>
      <c r="AG17" s="621"/>
      <c r="AH17" s="621"/>
      <c r="AI17" s="621"/>
      <c r="AJ17" s="621"/>
      <c r="AK17" s="621"/>
      <c r="AL17" s="621"/>
      <c r="AM17" s="621"/>
      <c r="AN17" s="621"/>
      <c r="AO17" s="621"/>
      <c r="AP17" s="621"/>
      <c r="AQ17" s="621"/>
      <c r="AR17" s="621"/>
      <c r="AS17" s="621"/>
      <c r="AT17" s="621"/>
      <c r="AU17" s="621"/>
      <c r="AV17" s="621"/>
      <c r="AW17" s="621"/>
      <c r="AX17" s="621"/>
      <c r="AY17" s="621"/>
      <c r="AZ17" s="621"/>
      <c r="BA17" s="621"/>
      <c r="BB17" s="621"/>
      <c r="BC17" s="621"/>
      <c r="BD17" s="621"/>
      <c r="BE17" s="621"/>
      <c r="BF17" s="621"/>
      <c r="BG17" s="621"/>
      <c r="BH17" s="621"/>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c r="CE17" s="621"/>
      <c r="CF17" s="621"/>
      <c r="CG17" s="621"/>
      <c r="CH17" s="621"/>
      <c r="CI17" s="621"/>
      <c r="CJ17" s="621"/>
      <c r="CK17" s="621"/>
      <c r="CL17" s="621"/>
      <c r="CM17" s="621"/>
      <c r="CN17" s="621"/>
      <c r="CO17" s="621"/>
      <c r="CP17" s="621"/>
      <c r="CQ17" s="621"/>
      <c r="CR17" s="621"/>
      <c r="CS17" s="621"/>
      <c r="CT17" s="621"/>
      <c r="CU17" s="621"/>
      <c r="CV17" s="621"/>
      <c r="CW17" s="621"/>
      <c r="CX17" s="621"/>
      <c r="CY17" s="621"/>
      <c r="CZ17" s="621"/>
      <c r="DA17" s="621"/>
      <c r="DB17" s="621"/>
      <c r="DC17" s="621"/>
      <c r="DD17" s="621"/>
      <c r="DE17" s="621"/>
      <c r="DF17" s="621"/>
      <c r="DG17" s="621"/>
      <c r="DH17" s="621"/>
      <c r="DI17" s="621"/>
      <c r="DJ17" s="621"/>
      <c r="DK17" s="621"/>
      <c r="DL17" s="621"/>
      <c r="DM17" s="621"/>
      <c r="DN17" s="621"/>
      <c r="DO17" s="621"/>
      <c r="DP17" s="621"/>
      <c r="DQ17" s="621"/>
      <c r="DR17" s="621"/>
      <c r="DS17" s="621"/>
      <c r="DT17" s="621"/>
      <c r="DU17" s="228"/>
      <c r="DV17" s="228"/>
    </row>
    <row r="18" spans="1:126" s="239" customFormat="1">
      <c r="A18" s="228"/>
      <c r="B18" s="228"/>
      <c r="C18" s="228"/>
      <c r="D18" s="228"/>
      <c r="E18" s="272"/>
      <c r="F18" s="116"/>
      <c r="G18" s="231"/>
      <c r="H18" s="228"/>
      <c r="I18" s="228"/>
      <c r="J18" s="405" t="s">
        <v>6</v>
      </c>
      <c r="K18" s="615"/>
      <c r="L18" s="1"/>
      <c r="M18" s="5"/>
      <c r="N18" s="1">
        <f>IF(OR(K18="",K18=0),0,MAX(N$13:N17)+1)</f>
        <v>0</v>
      </c>
      <c r="O18" s="1"/>
      <c r="P18" s="5"/>
      <c r="Q18" s="1" t="s">
        <v>331</v>
      </c>
      <c r="R18" s="1"/>
      <c r="S18" s="616" t="s">
        <v>6</v>
      </c>
      <c r="T18" s="617"/>
      <c r="U18" s="24"/>
      <c r="V18" s="228"/>
      <c r="W18" s="618">
        <f t="shared" si="5"/>
        <v>0</v>
      </c>
      <c r="X18" s="619"/>
      <c r="Y18" s="616" t="s">
        <v>6</v>
      </c>
      <c r="Z18" s="620"/>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621"/>
      <c r="BE18" s="621"/>
      <c r="BF18" s="621"/>
      <c r="BG18" s="621"/>
      <c r="BH18" s="621"/>
      <c r="BI18" s="621"/>
      <c r="BJ18" s="621"/>
      <c r="BK18" s="621"/>
      <c r="BL18" s="621"/>
      <c r="BM18" s="621"/>
      <c r="BN18" s="621"/>
      <c r="BO18" s="621"/>
      <c r="BP18" s="621"/>
      <c r="BQ18" s="621"/>
      <c r="BR18" s="621"/>
      <c r="BS18" s="621"/>
      <c r="BT18" s="621"/>
      <c r="BU18" s="621"/>
      <c r="BV18" s="621"/>
      <c r="BW18" s="621"/>
      <c r="BX18" s="621"/>
      <c r="BY18" s="621"/>
      <c r="BZ18" s="621"/>
      <c r="CA18" s="621"/>
      <c r="CB18" s="621"/>
      <c r="CC18" s="621"/>
      <c r="CD18" s="621"/>
      <c r="CE18" s="621"/>
      <c r="CF18" s="621"/>
      <c r="CG18" s="621"/>
      <c r="CH18" s="621"/>
      <c r="CI18" s="621"/>
      <c r="CJ18" s="621"/>
      <c r="CK18" s="621"/>
      <c r="CL18" s="621"/>
      <c r="CM18" s="621"/>
      <c r="CN18" s="621"/>
      <c r="CO18" s="621"/>
      <c r="CP18" s="621"/>
      <c r="CQ18" s="621"/>
      <c r="CR18" s="621"/>
      <c r="CS18" s="621"/>
      <c r="CT18" s="621"/>
      <c r="CU18" s="621"/>
      <c r="CV18" s="621"/>
      <c r="CW18" s="621"/>
      <c r="CX18" s="621"/>
      <c r="CY18" s="621"/>
      <c r="CZ18" s="621"/>
      <c r="DA18" s="621"/>
      <c r="DB18" s="621"/>
      <c r="DC18" s="621"/>
      <c r="DD18" s="621"/>
      <c r="DE18" s="621"/>
      <c r="DF18" s="621"/>
      <c r="DG18" s="621"/>
      <c r="DH18" s="621"/>
      <c r="DI18" s="621"/>
      <c r="DJ18" s="621"/>
      <c r="DK18" s="621"/>
      <c r="DL18" s="621"/>
      <c r="DM18" s="621"/>
      <c r="DN18" s="621"/>
      <c r="DO18" s="621"/>
      <c r="DP18" s="621"/>
      <c r="DQ18" s="621"/>
      <c r="DR18" s="621"/>
      <c r="DS18" s="621"/>
      <c r="DT18" s="621"/>
      <c r="DU18" s="228"/>
      <c r="DV18" s="228"/>
    </row>
    <row r="19" spans="1:126" s="239" customFormat="1">
      <c r="A19" s="228"/>
      <c r="B19" s="228"/>
      <c r="C19" s="228"/>
      <c r="D19" s="228"/>
      <c r="E19" s="272"/>
      <c r="F19" s="116"/>
      <c r="G19" s="231"/>
      <c r="H19" s="228"/>
      <c r="I19" s="228"/>
      <c r="J19" s="405" t="s">
        <v>6</v>
      </c>
      <c r="K19" s="615"/>
      <c r="L19" s="1"/>
      <c r="M19" s="5"/>
      <c r="N19" s="1">
        <f>IF(OR(K19="",K19=0),0,MAX(N$13:N18)+1)</f>
        <v>0</v>
      </c>
      <c r="O19" s="1"/>
      <c r="P19" s="5"/>
      <c r="Q19" s="1" t="s">
        <v>331</v>
      </c>
      <c r="R19" s="1"/>
      <c r="S19" s="616" t="s">
        <v>6</v>
      </c>
      <c r="T19" s="617"/>
      <c r="U19" s="24"/>
      <c r="V19" s="228"/>
      <c r="W19" s="618">
        <f t="shared" si="5"/>
        <v>0</v>
      </c>
      <c r="X19" s="619"/>
      <c r="Y19" s="616" t="s">
        <v>6</v>
      </c>
      <c r="Z19" s="620"/>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c r="BB19" s="621"/>
      <c r="BC19" s="621"/>
      <c r="BD19" s="621"/>
      <c r="BE19" s="621"/>
      <c r="BF19" s="621"/>
      <c r="BG19" s="621"/>
      <c r="BH19" s="621"/>
      <c r="BI19" s="621"/>
      <c r="BJ19" s="621"/>
      <c r="BK19" s="621"/>
      <c r="BL19" s="621"/>
      <c r="BM19" s="621"/>
      <c r="BN19" s="621"/>
      <c r="BO19" s="621"/>
      <c r="BP19" s="621"/>
      <c r="BQ19" s="621"/>
      <c r="BR19" s="621"/>
      <c r="BS19" s="621"/>
      <c r="BT19" s="621"/>
      <c r="BU19" s="621"/>
      <c r="BV19" s="621"/>
      <c r="BW19" s="621"/>
      <c r="BX19" s="621"/>
      <c r="BY19" s="621"/>
      <c r="BZ19" s="621"/>
      <c r="CA19" s="621"/>
      <c r="CB19" s="621"/>
      <c r="CC19" s="621"/>
      <c r="CD19" s="621"/>
      <c r="CE19" s="621"/>
      <c r="CF19" s="621"/>
      <c r="CG19" s="621"/>
      <c r="CH19" s="621"/>
      <c r="CI19" s="621"/>
      <c r="CJ19" s="621"/>
      <c r="CK19" s="621"/>
      <c r="CL19" s="621"/>
      <c r="CM19" s="621"/>
      <c r="CN19" s="621"/>
      <c r="CO19" s="621"/>
      <c r="CP19" s="621"/>
      <c r="CQ19" s="621"/>
      <c r="CR19" s="621"/>
      <c r="CS19" s="621"/>
      <c r="CT19" s="621"/>
      <c r="CU19" s="621"/>
      <c r="CV19" s="621"/>
      <c r="CW19" s="621"/>
      <c r="CX19" s="621"/>
      <c r="CY19" s="621"/>
      <c r="CZ19" s="621"/>
      <c r="DA19" s="621"/>
      <c r="DB19" s="621"/>
      <c r="DC19" s="621"/>
      <c r="DD19" s="621"/>
      <c r="DE19" s="621"/>
      <c r="DF19" s="621"/>
      <c r="DG19" s="621"/>
      <c r="DH19" s="621"/>
      <c r="DI19" s="621"/>
      <c r="DJ19" s="621"/>
      <c r="DK19" s="621"/>
      <c r="DL19" s="621"/>
      <c r="DM19" s="621"/>
      <c r="DN19" s="621"/>
      <c r="DO19" s="621"/>
      <c r="DP19" s="621"/>
      <c r="DQ19" s="621"/>
      <c r="DR19" s="621"/>
      <c r="DS19" s="621"/>
      <c r="DT19" s="621"/>
      <c r="DU19" s="228"/>
      <c r="DV19" s="228"/>
    </row>
    <row r="20" spans="1:126" ht="4.2" customHeight="1">
      <c r="A20" s="1"/>
      <c r="B20" s="1"/>
      <c r="C20" s="1"/>
      <c r="D20" s="1"/>
      <c r="E20" s="263"/>
      <c r="F20" s="48"/>
      <c r="G20" s="231"/>
      <c r="H20" s="1"/>
      <c r="I20" s="1"/>
      <c r="J20" s="1"/>
      <c r="K20" s="1"/>
      <c r="L20" s="1"/>
      <c r="M20" s="5"/>
      <c r="N20" s="1"/>
      <c r="O20" s="1"/>
      <c r="P20" s="5"/>
      <c r="Q20" s="1"/>
      <c r="R20" s="1"/>
      <c r="S20" s="616"/>
      <c r="T20" s="613"/>
      <c r="U20" s="24"/>
      <c r="V20" s="1"/>
      <c r="W20" s="12"/>
      <c r="X20" s="10"/>
      <c r="Y20" s="616" t="s">
        <v>6</v>
      </c>
      <c r="Z20" s="93"/>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c r="DL20" s="94"/>
      <c r="DM20" s="94"/>
      <c r="DN20" s="94"/>
      <c r="DO20" s="94"/>
      <c r="DP20" s="94"/>
      <c r="DQ20" s="94"/>
      <c r="DR20" s="94"/>
      <c r="DS20" s="94"/>
      <c r="DT20" s="94"/>
      <c r="DU20" s="1"/>
      <c r="DV20" s="1"/>
    </row>
    <row r="21" spans="1:126" s="122" customFormat="1" ht="4.2" customHeight="1">
      <c r="A21" s="60"/>
      <c r="B21" s="60"/>
      <c r="C21" s="60"/>
      <c r="D21" s="60"/>
      <c r="E21" s="273"/>
      <c r="F21" s="116"/>
      <c r="G21" s="117"/>
      <c r="H21" s="60"/>
      <c r="I21" s="60"/>
      <c r="J21" s="60"/>
      <c r="K21" s="60"/>
      <c r="L21" s="60"/>
      <c r="M21" s="117"/>
      <c r="N21" s="60"/>
      <c r="O21" s="60"/>
      <c r="P21" s="231"/>
      <c r="Q21" s="60"/>
      <c r="R21" s="60"/>
      <c r="S21" s="117"/>
      <c r="T21" s="622"/>
      <c r="U21" s="117"/>
      <c r="V21" s="60"/>
      <c r="W21" s="118"/>
      <c r="X21" s="118"/>
      <c r="Y21" s="119"/>
      <c r="Z21" s="120"/>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60"/>
      <c r="DV21" s="60"/>
    </row>
    <row r="22" spans="1:126" s="39" customFormat="1">
      <c r="A22" s="36"/>
      <c r="B22" s="260" t="s">
        <v>179</v>
      </c>
      <c r="C22" s="36"/>
      <c r="D22" s="36"/>
      <c r="E22" s="9"/>
      <c r="F22" s="51"/>
      <c r="G22" s="306"/>
      <c r="H22" s="36" t="str">
        <f>H12</f>
        <v>Капитальные затраты Проекта</v>
      </c>
      <c r="I22" s="36"/>
      <c r="J22" s="36"/>
      <c r="K22" s="36"/>
      <c r="L22" s="1"/>
      <c r="M22" s="5"/>
      <c r="N22" s="38">
        <f>MAX(N23:N30)</f>
        <v>0</v>
      </c>
      <c r="O22" s="1"/>
      <c r="P22" s="5"/>
      <c r="Q22" s="1"/>
      <c r="R22" s="1"/>
      <c r="S22" s="5"/>
      <c r="T22" s="38">
        <f>SUM(T23:T30)</f>
        <v>0</v>
      </c>
      <c r="U22" s="24"/>
      <c r="V22" s="36"/>
      <c r="W22" s="623">
        <f>SUM($Y22:$DU22)</f>
        <v>0</v>
      </c>
      <c r="X22" s="623"/>
      <c r="Y22" s="593"/>
      <c r="Z22" s="624"/>
      <c r="AA22" s="625">
        <f t="shared" ref="AA22:BF22" si="6">IF(AA$8="",0,SUM(AA24:AA30))</f>
        <v>0</v>
      </c>
      <c r="AB22" s="625">
        <f t="shared" si="6"/>
        <v>0</v>
      </c>
      <c r="AC22" s="625">
        <f t="shared" si="6"/>
        <v>0</v>
      </c>
      <c r="AD22" s="625">
        <f t="shared" si="6"/>
        <v>0</v>
      </c>
      <c r="AE22" s="625">
        <f t="shared" si="6"/>
        <v>0</v>
      </c>
      <c r="AF22" s="625">
        <f t="shared" si="6"/>
        <v>0</v>
      </c>
      <c r="AG22" s="625">
        <f t="shared" si="6"/>
        <v>0</v>
      </c>
      <c r="AH22" s="625">
        <f t="shared" si="6"/>
        <v>0</v>
      </c>
      <c r="AI22" s="625">
        <f t="shared" si="6"/>
        <v>0</v>
      </c>
      <c r="AJ22" s="625">
        <f t="shared" si="6"/>
        <v>0</v>
      </c>
      <c r="AK22" s="625">
        <f t="shared" si="6"/>
        <v>0</v>
      </c>
      <c r="AL22" s="625">
        <f t="shared" si="6"/>
        <v>0</v>
      </c>
      <c r="AM22" s="625">
        <f t="shared" si="6"/>
        <v>0</v>
      </c>
      <c r="AN22" s="625">
        <f t="shared" si="6"/>
        <v>0</v>
      </c>
      <c r="AO22" s="625">
        <f t="shared" si="6"/>
        <v>0</v>
      </c>
      <c r="AP22" s="625">
        <f t="shared" si="6"/>
        <v>0</v>
      </c>
      <c r="AQ22" s="625">
        <f t="shared" si="6"/>
        <v>0</v>
      </c>
      <c r="AR22" s="625">
        <f t="shared" si="6"/>
        <v>0</v>
      </c>
      <c r="AS22" s="625">
        <f t="shared" si="6"/>
        <v>0</v>
      </c>
      <c r="AT22" s="625">
        <f t="shared" si="6"/>
        <v>0</v>
      </c>
      <c r="AU22" s="625">
        <f t="shared" si="6"/>
        <v>0</v>
      </c>
      <c r="AV22" s="625">
        <f t="shared" si="6"/>
        <v>0</v>
      </c>
      <c r="AW22" s="625">
        <f t="shared" si="6"/>
        <v>0</v>
      </c>
      <c r="AX22" s="625">
        <f t="shared" si="6"/>
        <v>0</v>
      </c>
      <c r="AY22" s="625">
        <f t="shared" si="6"/>
        <v>0</v>
      </c>
      <c r="AZ22" s="625">
        <f t="shared" si="6"/>
        <v>0</v>
      </c>
      <c r="BA22" s="625">
        <f t="shared" si="6"/>
        <v>0</v>
      </c>
      <c r="BB22" s="625">
        <f t="shared" si="6"/>
        <v>0</v>
      </c>
      <c r="BC22" s="625">
        <f t="shared" si="6"/>
        <v>0</v>
      </c>
      <c r="BD22" s="625">
        <f t="shared" si="6"/>
        <v>0</v>
      </c>
      <c r="BE22" s="625">
        <f t="shared" si="6"/>
        <v>0</v>
      </c>
      <c r="BF22" s="625">
        <f t="shared" si="6"/>
        <v>0</v>
      </c>
      <c r="BG22" s="625">
        <f t="shared" ref="BG22:CL22" si="7">IF(BG$8="",0,SUM(BG24:BG30))</f>
        <v>0</v>
      </c>
      <c r="BH22" s="625">
        <f t="shared" si="7"/>
        <v>0</v>
      </c>
      <c r="BI22" s="625">
        <f t="shared" si="7"/>
        <v>0</v>
      </c>
      <c r="BJ22" s="625">
        <f t="shared" si="7"/>
        <v>0</v>
      </c>
      <c r="BK22" s="625">
        <f t="shared" si="7"/>
        <v>0</v>
      </c>
      <c r="BL22" s="625">
        <f t="shared" si="7"/>
        <v>0</v>
      </c>
      <c r="BM22" s="625">
        <f t="shared" si="7"/>
        <v>0</v>
      </c>
      <c r="BN22" s="625">
        <f t="shared" si="7"/>
        <v>0</v>
      </c>
      <c r="BO22" s="625">
        <f t="shared" si="7"/>
        <v>0</v>
      </c>
      <c r="BP22" s="625">
        <f t="shared" si="7"/>
        <v>0</v>
      </c>
      <c r="BQ22" s="625">
        <f t="shared" si="7"/>
        <v>0</v>
      </c>
      <c r="BR22" s="625">
        <f t="shared" si="7"/>
        <v>0</v>
      </c>
      <c r="BS22" s="625">
        <f t="shared" si="7"/>
        <v>0</v>
      </c>
      <c r="BT22" s="625">
        <f t="shared" si="7"/>
        <v>0</v>
      </c>
      <c r="BU22" s="625">
        <f t="shared" si="7"/>
        <v>0</v>
      </c>
      <c r="BV22" s="625">
        <f t="shared" si="7"/>
        <v>0</v>
      </c>
      <c r="BW22" s="625">
        <f t="shared" si="7"/>
        <v>0</v>
      </c>
      <c r="BX22" s="625">
        <f t="shared" si="7"/>
        <v>0</v>
      </c>
      <c r="BY22" s="625">
        <f t="shared" si="7"/>
        <v>0</v>
      </c>
      <c r="BZ22" s="625">
        <f t="shared" si="7"/>
        <v>0</v>
      </c>
      <c r="CA22" s="625">
        <f t="shared" si="7"/>
        <v>0</v>
      </c>
      <c r="CB22" s="625">
        <f t="shared" si="7"/>
        <v>0</v>
      </c>
      <c r="CC22" s="625">
        <f t="shared" si="7"/>
        <v>0</v>
      </c>
      <c r="CD22" s="625">
        <f t="shared" si="7"/>
        <v>0</v>
      </c>
      <c r="CE22" s="625">
        <f t="shared" si="7"/>
        <v>0</v>
      </c>
      <c r="CF22" s="625">
        <f t="shared" si="7"/>
        <v>0</v>
      </c>
      <c r="CG22" s="625">
        <f t="shared" si="7"/>
        <v>0</v>
      </c>
      <c r="CH22" s="625">
        <f t="shared" si="7"/>
        <v>0</v>
      </c>
      <c r="CI22" s="625">
        <f t="shared" si="7"/>
        <v>0</v>
      </c>
      <c r="CJ22" s="625">
        <f t="shared" si="7"/>
        <v>0</v>
      </c>
      <c r="CK22" s="625">
        <f t="shared" si="7"/>
        <v>0</v>
      </c>
      <c r="CL22" s="625">
        <f t="shared" si="7"/>
        <v>0</v>
      </c>
      <c r="CM22" s="625">
        <f t="shared" ref="CM22:DT22" si="8">IF(CM$8="",0,SUM(CM24:CM30))</f>
        <v>0</v>
      </c>
      <c r="CN22" s="625">
        <f t="shared" si="8"/>
        <v>0</v>
      </c>
      <c r="CO22" s="625">
        <f t="shared" si="8"/>
        <v>0</v>
      </c>
      <c r="CP22" s="625">
        <f t="shared" si="8"/>
        <v>0</v>
      </c>
      <c r="CQ22" s="625">
        <f t="shared" si="8"/>
        <v>0</v>
      </c>
      <c r="CR22" s="625">
        <f t="shared" si="8"/>
        <v>0</v>
      </c>
      <c r="CS22" s="625">
        <f t="shared" si="8"/>
        <v>0</v>
      </c>
      <c r="CT22" s="625">
        <f t="shared" si="8"/>
        <v>0</v>
      </c>
      <c r="CU22" s="625">
        <f t="shared" si="8"/>
        <v>0</v>
      </c>
      <c r="CV22" s="625">
        <f t="shared" si="8"/>
        <v>0</v>
      </c>
      <c r="CW22" s="625">
        <f t="shared" si="8"/>
        <v>0</v>
      </c>
      <c r="CX22" s="625">
        <f t="shared" si="8"/>
        <v>0</v>
      </c>
      <c r="CY22" s="625">
        <f t="shared" si="8"/>
        <v>0</v>
      </c>
      <c r="CZ22" s="625">
        <f t="shared" si="8"/>
        <v>0</v>
      </c>
      <c r="DA22" s="625">
        <f t="shared" si="8"/>
        <v>0</v>
      </c>
      <c r="DB22" s="625">
        <f t="shared" si="8"/>
        <v>0</v>
      </c>
      <c r="DC22" s="625">
        <f t="shared" si="8"/>
        <v>0</v>
      </c>
      <c r="DD22" s="625">
        <f t="shared" si="8"/>
        <v>0</v>
      </c>
      <c r="DE22" s="625">
        <f t="shared" si="8"/>
        <v>0</v>
      </c>
      <c r="DF22" s="625">
        <f t="shared" si="8"/>
        <v>0</v>
      </c>
      <c r="DG22" s="625">
        <f t="shared" si="8"/>
        <v>0</v>
      </c>
      <c r="DH22" s="625">
        <f t="shared" si="8"/>
        <v>0</v>
      </c>
      <c r="DI22" s="625">
        <f t="shared" si="8"/>
        <v>0</v>
      </c>
      <c r="DJ22" s="625">
        <f t="shared" si="8"/>
        <v>0</v>
      </c>
      <c r="DK22" s="625">
        <f t="shared" si="8"/>
        <v>0</v>
      </c>
      <c r="DL22" s="625">
        <f t="shared" si="8"/>
        <v>0</v>
      </c>
      <c r="DM22" s="625">
        <f t="shared" si="8"/>
        <v>0</v>
      </c>
      <c r="DN22" s="625">
        <f t="shared" si="8"/>
        <v>0</v>
      </c>
      <c r="DO22" s="625">
        <f t="shared" si="8"/>
        <v>0</v>
      </c>
      <c r="DP22" s="625">
        <f t="shared" si="8"/>
        <v>0</v>
      </c>
      <c r="DQ22" s="625">
        <f t="shared" si="8"/>
        <v>0</v>
      </c>
      <c r="DR22" s="625">
        <f t="shared" si="8"/>
        <v>0</v>
      </c>
      <c r="DS22" s="625">
        <f t="shared" si="8"/>
        <v>0</v>
      </c>
      <c r="DT22" s="625">
        <f t="shared" si="8"/>
        <v>0</v>
      </c>
      <c r="DU22" s="36"/>
      <c r="DV22" s="36"/>
    </row>
    <row r="23" spans="1:126" ht="4.2" customHeight="1">
      <c r="A23" s="1"/>
      <c r="B23" s="1"/>
      <c r="C23" s="1"/>
      <c r="D23" s="1"/>
      <c r="E23" s="263"/>
      <c r="F23" s="48"/>
      <c r="G23" s="231"/>
      <c r="H23" s="41"/>
      <c r="I23" s="41"/>
      <c r="J23" s="41"/>
      <c r="K23" s="41"/>
      <c r="L23" s="1"/>
      <c r="M23" s="5"/>
      <c r="N23" s="41"/>
      <c r="O23" s="1"/>
      <c r="P23" s="5"/>
      <c r="Q23" s="1"/>
      <c r="R23" s="1"/>
      <c r="S23" s="5"/>
      <c r="T23" s="41"/>
      <c r="U23" s="24"/>
      <c r="V23" s="1"/>
      <c r="W23" s="626"/>
      <c r="X23" s="627"/>
      <c r="Y23" s="593"/>
      <c r="Z23" s="628"/>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1"/>
      <c r="DV23" s="1"/>
    </row>
    <row r="24" spans="1:126" ht="4.2" customHeight="1">
      <c r="A24" s="1"/>
      <c r="B24" s="1"/>
      <c r="C24" s="1"/>
      <c r="D24" s="1"/>
      <c r="E24" s="263"/>
      <c r="F24" s="48"/>
      <c r="G24" s="231"/>
      <c r="H24" s="1"/>
      <c r="I24" s="1"/>
      <c r="J24" s="1"/>
      <c r="K24" s="1"/>
      <c r="L24" s="1"/>
      <c r="M24" s="5"/>
      <c r="N24" s="1"/>
      <c r="O24" s="1"/>
      <c r="P24" s="5"/>
      <c r="Q24" s="1"/>
      <c r="R24" s="1"/>
      <c r="S24" s="5"/>
      <c r="T24" s="613"/>
      <c r="U24" s="24"/>
      <c r="V24" s="1"/>
      <c r="W24" s="592"/>
      <c r="X24" s="627"/>
      <c r="Y24" s="593"/>
      <c r="Z24" s="628"/>
      <c r="AA24" s="598"/>
      <c r="AB24" s="598"/>
      <c r="AC24" s="598"/>
      <c r="AD24" s="598"/>
      <c r="AE24" s="598"/>
      <c r="AF24" s="598"/>
      <c r="AG24" s="598"/>
      <c r="AH24" s="598"/>
      <c r="AI24" s="59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598"/>
      <c r="CT24" s="598"/>
      <c r="CU24" s="598"/>
      <c r="CV24" s="598"/>
      <c r="CW24" s="598"/>
      <c r="CX24" s="598"/>
      <c r="CY24" s="598"/>
      <c r="CZ24" s="598"/>
      <c r="DA24" s="598"/>
      <c r="DB24" s="598"/>
      <c r="DC24" s="598"/>
      <c r="DD24" s="598"/>
      <c r="DE24" s="598"/>
      <c r="DF24" s="598"/>
      <c r="DG24" s="598"/>
      <c r="DH24" s="598"/>
      <c r="DI24" s="598"/>
      <c r="DJ24" s="598"/>
      <c r="DK24" s="598"/>
      <c r="DL24" s="598"/>
      <c r="DM24" s="598"/>
      <c r="DN24" s="598"/>
      <c r="DO24" s="598"/>
      <c r="DP24" s="598"/>
      <c r="DQ24" s="598"/>
      <c r="DR24" s="598"/>
      <c r="DS24" s="598"/>
      <c r="DT24" s="598"/>
      <c r="DU24" s="1"/>
      <c r="DV24" s="1"/>
    </row>
    <row r="25" spans="1:126" s="239" customFormat="1">
      <c r="A25" s="228"/>
      <c r="B25" s="228"/>
      <c r="C25" s="228"/>
      <c r="D25" s="228"/>
      <c r="E25" s="272"/>
      <c r="F25" s="116"/>
      <c r="G25" s="231"/>
      <c r="H25" s="228"/>
      <c r="I25" s="228"/>
      <c r="J25" s="405"/>
      <c r="K25" s="615">
        <f>K15</f>
        <v>0</v>
      </c>
      <c r="L25" s="1"/>
      <c r="M25" s="5"/>
      <c r="N25" s="1">
        <f>N15</f>
        <v>0</v>
      </c>
      <c r="O25" s="1"/>
      <c r="P25" s="5"/>
      <c r="Q25" s="1" t="s">
        <v>26</v>
      </c>
      <c r="R25" s="1"/>
      <c r="S25" s="616"/>
      <c r="T25" s="617">
        <f>T15</f>
        <v>0</v>
      </c>
      <c r="U25" s="24"/>
      <c r="V25" s="228"/>
      <c r="W25" s="630">
        <f t="shared" ref="W25:W29" si="9">SUM($Y25:$DU25)</f>
        <v>0</v>
      </c>
      <c r="X25" s="631"/>
      <c r="Y25" s="632"/>
      <c r="Z25" s="633"/>
      <c r="AA25" s="634">
        <f t="shared" ref="AA25:BF25" si="10">$T15*AA15</f>
        <v>0</v>
      </c>
      <c r="AB25" s="634">
        <f t="shared" si="10"/>
        <v>0</v>
      </c>
      <c r="AC25" s="634">
        <f t="shared" si="10"/>
        <v>0</v>
      </c>
      <c r="AD25" s="634">
        <f t="shared" si="10"/>
        <v>0</v>
      </c>
      <c r="AE25" s="634">
        <f t="shared" si="10"/>
        <v>0</v>
      </c>
      <c r="AF25" s="634">
        <f t="shared" si="10"/>
        <v>0</v>
      </c>
      <c r="AG25" s="634">
        <f t="shared" si="10"/>
        <v>0</v>
      </c>
      <c r="AH25" s="634">
        <f t="shared" si="10"/>
        <v>0</v>
      </c>
      <c r="AI25" s="634">
        <f t="shared" si="10"/>
        <v>0</v>
      </c>
      <c r="AJ25" s="634">
        <f t="shared" si="10"/>
        <v>0</v>
      </c>
      <c r="AK25" s="634">
        <f t="shared" si="10"/>
        <v>0</v>
      </c>
      <c r="AL25" s="634">
        <f t="shared" si="10"/>
        <v>0</v>
      </c>
      <c r="AM25" s="634">
        <f t="shared" si="10"/>
        <v>0</v>
      </c>
      <c r="AN25" s="634">
        <f t="shared" si="10"/>
        <v>0</v>
      </c>
      <c r="AO25" s="634">
        <f t="shared" si="10"/>
        <v>0</v>
      </c>
      <c r="AP25" s="634">
        <f t="shared" si="10"/>
        <v>0</v>
      </c>
      <c r="AQ25" s="634">
        <f t="shared" si="10"/>
        <v>0</v>
      </c>
      <c r="AR25" s="634">
        <f t="shared" si="10"/>
        <v>0</v>
      </c>
      <c r="AS25" s="634">
        <f t="shared" si="10"/>
        <v>0</v>
      </c>
      <c r="AT25" s="634">
        <f t="shared" si="10"/>
        <v>0</v>
      </c>
      <c r="AU25" s="634">
        <f t="shared" si="10"/>
        <v>0</v>
      </c>
      <c r="AV25" s="634">
        <f t="shared" si="10"/>
        <v>0</v>
      </c>
      <c r="AW25" s="634">
        <f t="shared" si="10"/>
        <v>0</v>
      </c>
      <c r="AX25" s="634">
        <f t="shared" si="10"/>
        <v>0</v>
      </c>
      <c r="AY25" s="634">
        <f t="shared" si="10"/>
        <v>0</v>
      </c>
      <c r="AZ25" s="634">
        <f t="shared" si="10"/>
        <v>0</v>
      </c>
      <c r="BA25" s="634">
        <f t="shared" si="10"/>
        <v>0</v>
      </c>
      <c r="BB25" s="634">
        <f t="shared" si="10"/>
        <v>0</v>
      </c>
      <c r="BC25" s="634">
        <f t="shared" si="10"/>
        <v>0</v>
      </c>
      <c r="BD25" s="634">
        <f t="shared" si="10"/>
        <v>0</v>
      </c>
      <c r="BE25" s="634">
        <f t="shared" si="10"/>
        <v>0</v>
      </c>
      <c r="BF25" s="634">
        <f t="shared" si="10"/>
        <v>0</v>
      </c>
      <c r="BG25" s="634">
        <f t="shared" ref="BG25:CL25" si="11">$T15*BG15</f>
        <v>0</v>
      </c>
      <c r="BH25" s="634">
        <f t="shared" si="11"/>
        <v>0</v>
      </c>
      <c r="BI25" s="634">
        <f t="shared" si="11"/>
        <v>0</v>
      </c>
      <c r="BJ25" s="634">
        <f t="shared" si="11"/>
        <v>0</v>
      </c>
      <c r="BK25" s="634">
        <f t="shared" si="11"/>
        <v>0</v>
      </c>
      <c r="BL25" s="634">
        <f t="shared" si="11"/>
        <v>0</v>
      </c>
      <c r="BM25" s="634">
        <f t="shared" si="11"/>
        <v>0</v>
      </c>
      <c r="BN25" s="634">
        <f t="shared" si="11"/>
        <v>0</v>
      </c>
      <c r="BO25" s="634">
        <f t="shared" si="11"/>
        <v>0</v>
      </c>
      <c r="BP25" s="634">
        <f t="shared" si="11"/>
        <v>0</v>
      </c>
      <c r="BQ25" s="634">
        <f t="shared" si="11"/>
        <v>0</v>
      </c>
      <c r="BR25" s="634">
        <f t="shared" si="11"/>
        <v>0</v>
      </c>
      <c r="BS25" s="634">
        <f t="shared" si="11"/>
        <v>0</v>
      </c>
      <c r="BT25" s="634">
        <f t="shared" si="11"/>
        <v>0</v>
      </c>
      <c r="BU25" s="634">
        <f t="shared" si="11"/>
        <v>0</v>
      </c>
      <c r="BV25" s="634">
        <f t="shared" si="11"/>
        <v>0</v>
      </c>
      <c r="BW25" s="634">
        <f t="shared" si="11"/>
        <v>0</v>
      </c>
      <c r="BX25" s="634">
        <f t="shared" si="11"/>
        <v>0</v>
      </c>
      <c r="BY25" s="634">
        <f t="shared" si="11"/>
        <v>0</v>
      </c>
      <c r="BZ25" s="634">
        <f t="shared" si="11"/>
        <v>0</v>
      </c>
      <c r="CA25" s="634">
        <f t="shared" si="11"/>
        <v>0</v>
      </c>
      <c r="CB25" s="634">
        <f t="shared" si="11"/>
        <v>0</v>
      </c>
      <c r="CC25" s="634">
        <f t="shared" si="11"/>
        <v>0</v>
      </c>
      <c r="CD25" s="634">
        <f t="shared" si="11"/>
        <v>0</v>
      </c>
      <c r="CE25" s="634">
        <f t="shared" si="11"/>
        <v>0</v>
      </c>
      <c r="CF25" s="634">
        <f t="shared" si="11"/>
        <v>0</v>
      </c>
      <c r="CG25" s="634">
        <f t="shared" si="11"/>
        <v>0</v>
      </c>
      <c r="CH25" s="634">
        <f t="shared" si="11"/>
        <v>0</v>
      </c>
      <c r="CI25" s="634">
        <f t="shared" si="11"/>
        <v>0</v>
      </c>
      <c r="CJ25" s="634">
        <f t="shared" si="11"/>
        <v>0</v>
      </c>
      <c r="CK25" s="634">
        <f t="shared" si="11"/>
        <v>0</v>
      </c>
      <c r="CL25" s="634">
        <f t="shared" si="11"/>
        <v>0</v>
      </c>
      <c r="CM25" s="634">
        <f t="shared" ref="CM25:DT25" si="12">$T15*CM15</f>
        <v>0</v>
      </c>
      <c r="CN25" s="634">
        <f t="shared" si="12"/>
        <v>0</v>
      </c>
      <c r="CO25" s="634">
        <f t="shared" si="12"/>
        <v>0</v>
      </c>
      <c r="CP25" s="634">
        <f t="shared" si="12"/>
        <v>0</v>
      </c>
      <c r="CQ25" s="634">
        <f t="shared" si="12"/>
        <v>0</v>
      </c>
      <c r="CR25" s="634">
        <f t="shared" si="12"/>
        <v>0</v>
      </c>
      <c r="CS25" s="634">
        <f t="shared" si="12"/>
        <v>0</v>
      </c>
      <c r="CT25" s="634">
        <f t="shared" si="12"/>
        <v>0</v>
      </c>
      <c r="CU25" s="634">
        <f t="shared" si="12"/>
        <v>0</v>
      </c>
      <c r="CV25" s="634">
        <f t="shared" si="12"/>
        <v>0</v>
      </c>
      <c r="CW25" s="634">
        <f t="shared" si="12"/>
        <v>0</v>
      </c>
      <c r="CX25" s="634">
        <f t="shared" si="12"/>
        <v>0</v>
      </c>
      <c r="CY25" s="634">
        <f t="shared" si="12"/>
        <v>0</v>
      </c>
      <c r="CZ25" s="634">
        <f t="shared" si="12"/>
        <v>0</v>
      </c>
      <c r="DA25" s="634">
        <f t="shared" si="12"/>
        <v>0</v>
      </c>
      <c r="DB25" s="634">
        <f t="shared" si="12"/>
        <v>0</v>
      </c>
      <c r="DC25" s="634">
        <f t="shared" si="12"/>
        <v>0</v>
      </c>
      <c r="DD25" s="634">
        <f t="shared" si="12"/>
        <v>0</v>
      </c>
      <c r="DE25" s="634">
        <f t="shared" si="12"/>
        <v>0</v>
      </c>
      <c r="DF25" s="634">
        <f t="shared" si="12"/>
        <v>0</v>
      </c>
      <c r="DG25" s="634">
        <f t="shared" si="12"/>
        <v>0</v>
      </c>
      <c r="DH25" s="634">
        <f t="shared" si="12"/>
        <v>0</v>
      </c>
      <c r="DI25" s="634">
        <f t="shared" si="12"/>
        <v>0</v>
      </c>
      <c r="DJ25" s="634">
        <f t="shared" si="12"/>
        <v>0</v>
      </c>
      <c r="DK25" s="634">
        <f t="shared" si="12"/>
        <v>0</v>
      </c>
      <c r="DL25" s="634">
        <f t="shared" si="12"/>
        <v>0</v>
      </c>
      <c r="DM25" s="634">
        <f t="shared" si="12"/>
        <v>0</v>
      </c>
      <c r="DN25" s="634">
        <f t="shared" si="12"/>
        <v>0</v>
      </c>
      <c r="DO25" s="634">
        <f t="shared" si="12"/>
        <v>0</v>
      </c>
      <c r="DP25" s="634">
        <f t="shared" si="12"/>
        <v>0</v>
      </c>
      <c r="DQ25" s="634">
        <f t="shared" si="12"/>
        <v>0</v>
      </c>
      <c r="DR25" s="634">
        <f t="shared" si="12"/>
        <v>0</v>
      </c>
      <c r="DS25" s="634">
        <f t="shared" si="12"/>
        <v>0</v>
      </c>
      <c r="DT25" s="634">
        <f t="shared" si="12"/>
        <v>0</v>
      </c>
      <c r="DU25" s="228"/>
      <c r="DV25" s="228"/>
    </row>
    <row r="26" spans="1:126" s="239" customFormat="1">
      <c r="A26" s="228"/>
      <c r="B26" s="228"/>
      <c r="C26" s="228"/>
      <c r="D26" s="228"/>
      <c r="E26" s="272"/>
      <c r="F26" s="116"/>
      <c r="G26" s="231"/>
      <c r="H26" s="228"/>
      <c r="I26" s="228"/>
      <c r="J26" s="405"/>
      <c r="K26" s="615">
        <f>K16</f>
        <v>0</v>
      </c>
      <c r="L26" s="1"/>
      <c r="M26" s="5"/>
      <c r="N26" s="1">
        <f>N16</f>
        <v>0</v>
      </c>
      <c r="O26" s="1"/>
      <c r="P26" s="5"/>
      <c r="Q26" s="1" t="s">
        <v>26</v>
      </c>
      <c r="R26" s="1"/>
      <c r="S26" s="616"/>
      <c r="T26" s="617">
        <f>T16</f>
        <v>0</v>
      </c>
      <c r="U26" s="24"/>
      <c r="V26" s="228"/>
      <c r="W26" s="630">
        <f t="shared" si="9"/>
        <v>0</v>
      </c>
      <c r="X26" s="631"/>
      <c r="Y26" s="632"/>
      <c r="Z26" s="633"/>
      <c r="AA26" s="634">
        <f t="shared" ref="AA26:BF26" si="13">$T16*AA16</f>
        <v>0</v>
      </c>
      <c r="AB26" s="634">
        <f t="shared" si="13"/>
        <v>0</v>
      </c>
      <c r="AC26" s="634">
        <f t="shared" si="13"/>
        <v>0</v>
      </c>
      <c r="AD26" s="634">
        <f t="shared" si="13"/>
        <v>0</v>
      </c>
      <c r="AE26" s="634">
        <f t="shared" si="13"/>
        <v>0</v>
      </c>
      <c r="AF26" s="634">
        <f t="shared" si="13"/>
        <v>0</v>
      </c>
      <c r="AG26" s="634">
        <f t="shared" si="13"/>
        <v>0</v>
      </c>
      <c r="AH26" s="634">
        <f t="shared" si="13"/>
        <v>0</v>
      </c>
      <c r="AI26" s="634">
        <f t="shared" si="13"/>
        <v>0</v>
      </c>
      <c r="AJ26" s="634">
        <f t="shared" si="13"/>
        <v>0</v>
      </c>
      <c r="AK26" s="634">
        <f t="shared" si="13"/>
        <v>0</v>
      </c>
      <c r="AL26" s="634">
        <f t="shared" si="13"/>
        <v>0</v>
      </c>
      <c r="AM26" s="634">
        <f t="shared" si="13"/>
        <v>0</v>
      </c>
      <c r="AN26" s="634">
        <f t="shared" si="13"/>
        <v>0</v>
      </c>
      <c r="AO26" s="634">
        <f t="shared" si="13"/>
        <v>0</v>
      </c>
      <c r="AP26" s="634">
        <f t="shared" si="13"/>
        <v>0</v>
      </c>
      <c r="AQ26" s="634">
        <f t="shared" si="13"/>
        <v>0</v>
      </c>
      <c r="AR26" s="634">
        <f t="shared" si="13"/>
        <v>0</v>
      </c>
      <c r="AS26" s="634">
        <f t="shared" si="13"/>
        <v>0</v>
      </c>
      <c r="AT26" s="634">
        <f t="shared" si="13"/>
        <v>0</v>
      </c>
      <c r="AU26" s="634">
        <f t="shared" si="13"/>
        <v>0</v>
      </c>
      <c r="AV26" s="634">
        <f t="shared" si="13"/>
        <v>0</v>
      </c>
      <c r="AW26" s="634">
        <f t="shared" si="13"/>
        <v>0</v>
      </c>
      <c r="AX26" s="634">
        <f t="shared" si="13"/>
        <v>0</v>
      </c>
      <c r="AY26" s="634">
        <f t="shared" si="13"/>
        <v>0</v>
      </c>
      <c r="AZ26" s="634">
        <f t="shared" si="13"/>
        <v>0</v>
      </c>
      <c r="BA26" s="634">
        <f t="shared" si="13"/>
        <v>0</v>
      </c>
      <c r="BB26" s="634">
        <f t="shared" si="13"/>
        <v>0</v>
      </c>
      <c r="BC26" s="634">
        <f t="shared" si="13"/>
        <v>0</v>
      </c>
      <c r="BD26" s="634">
        <f t="shared" si="13"/>
        <v>0</v>
      </c>
      <c r="BE26" s="634">
        <f t="shared" si="13"/>
        <v>0</v>
      </c>
      <c r="BF26" s="634">
        <f t="shared" si="13"/>
        <v>0</v>
      </c>
      <c r="BG26" s="634">
        <f t="shared" ref="BG26:CL26" si="14">$T16*BG16</f>
        <v>0</v>
      </c>
      <c r="BH26" s="634">
        <f t="shared" si="14"/>
        <v>0</v>
      </c>
      <c r="BI26" s="634">
        <f t="shared" si="14"/>
        <v>0</v>
      </c>
      <c r="BJ26" s="634">
        <f t="shared" si="14"/>
        <v>0</v>
      </c>
      <c r="BK26" s="634">
        <f t="shared" si="14"/>
        <v>0</v>
      </c>
      <c r="BL26" s="634">
        <f t="shared" si="14"/>
        <v>0</v>
      </c>
      <c r="BM26" s="634">
        <f t="shared" si="14"/>
        <v>0</v>
      </c>
      <c r="BN26" s="634">
        <f t="shared" si="14"/>
        <v>0</v>
      </c>
      <c r="BO26" s="634">
        <f t="shared" si="14"/>
        <v>0</v>
      </c>
      <c r="BP26" s="634">
        <f t="shared" si="14"/>
        <v>0</v>
      </c>
      <c r="BQ26" s="634">
        <f t="shared" si="14"/>
        <v>0</v>
      </c>
      <c r="BR26" s="634">
        <f t="shared" si="14"/>
        <v>0</v>
      </c>
      <c r="BS26" s="634">
        <f t="shared" si="14"/>
        <v>0</v>
      </c>
      <c r="BT26" s="634">
        <f t="shared" si="14"/>
        <v>0</v>
      </c>
      <c r="BU26" s="634">
        <f t="shared" si="14"/>
        <v>0</v>
      </c>
      <c r="BV26" s="634">
        <f t="shared" si="14"/>
        <v>0</v>
      </c>
      <c r="BW26" s="634">
        <f t="shared" si="14"/>
        <v>0</v>
      </c>
      <c r="BX26" s="634">
        <f t="shared" si="14"/>
        <v>0</v>
      </c>
      <c r="BY26" s="634">
        <f t="shared" si="14"/>
        <v>0</v>
      </c>
      <c r="BZ26" s="634">
        <f t="shared" si="14"/>
        <v>0</v>
      </c>
      <c r="CA26" s="634">
        <f t="shared" si="14"/>
        <v>0</v>
      </c>
      <c r="CB26" s="634">
        <f t="shared" si="14"/>
        <v>0</v>
      </c>
      <c r="CC26" s="634">
        <f t="shared" si="14"/>
        <v>0</v>
      </c>
      <c r="CD26" s="634">
        <f t="shared" si="14"/>
        <v>0</v>
      </c>
      <c r="CE26" s="634">
        <f t="shared" si="14"/>
        <v>0</v>
      </c>
      <c r="CF26" s="634">
        <f t="shared" si="14"/>
        <v>0</v>
      </c>
      <c r="CG26" s="634">
        <f t="shared" si="14"/>
        <v>0</v>
      </c>
      <c r="CH26" s="634">
        <f t="shared" si="14"/>
        <v>0</v>
      </c>
      <c r="CI26" s="634">
        <f t="shared" si="14"/>
        <v>0</v>
      </c>
      <c r="CJ26" s="634">
        <f t="shared" si="14"/>
        <v>0</v>
      </c>
      <c r="CK26" s="634">
        <f t="shared" si="14"/>
        <v>0</v>
      </c>
      <c r="CL26" s="634">
        <f t="shared" si="14"/>
        <v>0</v>
      </c>
      <c r="CM26" s="634">
        <f t="shared" ref="CM26:DT26" si="15">$T16*CM16</f>
        <v>0</v>
      </c>
      <c r="CN26" s="634">
        <f t="shared" si="15"/>
        <v>0</v>
      </c>
      <c r="CO26" s="634">
        <f t="shared" si="15"/>
        <v>0</v>
      </c>
      <c r="CP26" s="634">
        <f t="shared" si="15"/>
        <v>0</v>
      </c>
      <c r="CQ26" s="634">
        <f t="shared" si="15"/>
        <v>0</v>
      </c>
      <c r="CR26" s="634">
        <f t="shared" si="15"/>
        <v>0</v>
      </c>
      <c r="CS26" s="634">
        <f t="shared" si="15"/>
        <v>0</v>
      </c>
      <c r="CT26" s="634">
        <f t="shared" si="15"/>
        <v>0</v>
      </c>
      <c r="CU26" s="634">
        <f t="shared" si="15"/>
        <v>0</v>
      </c>
      <c r="CV26" s="634">
        <f t="shared" si="15"/>
        <v>0</v>
      </c>
      <c r="CW26" s="634">
        <f t="shared" si="15"/>
        <v>0</v>
      </c>
      <c r="CX26" s="634">
        <f t="shared" si="15"/>
        <v>0</v>
      </c>
      <c r="CY26" s="634">
        <f t="shared" si="15"/>
        <v>0</v>
      </c>
      <c r="CZ26" s="634">
        <f t="shared" si="15"/>
        <v>0</v>
      </c>
      <c r="DA26" s="634">
        <f t="shared" si="15"/>
        <v>0</v>
      </c>
      <c r="DB26" s="634">
        <f t="shared" si="15"/>
        <v>0</v>
      </c>
      <c r="DC26" s="634">
        <f t="shared" si="15"/>
        <v>0</v>
      </c>
      <c r="DD26" s="634">
        <f t="shared" si="15"/>
        <v>0</v>
      </c>
      <c r="DE26" s="634">
        <f t="shared" si="15"/>
        <v>0</v>
      </c>
      <c r="DF26" s="634">
        <f t="shared" si="15"/>
        <v>0</v>
      </c>
      <c r="DG26" s="634">
        <f t="shared" si="15"/>
        <v>0</v>
      </c>
      <c r="DH26" s="634">
        <f t="shared" si="15"/>
        <v>0</v>
      </c>
      <c r="DI26" s="634">
        <f t="shared" si="15"/>
        <v>0</v>
      </c>
      <c r="DJ26" s="634">
        <f t="shared" si="15"/>
        <v>0</v>
      </c>
      <c r="DK26" s="634">
        <f t="shared" si="15"/>
        <v>0</v>
      </c>
      <c r="DL26" s="634">
        <f t="shared" si="15"/>
        <v>0</v>
      </c>
      <c r="DM26" s="634">
        <f t="shared" si="15"/>
        <v>0</v>
      </c>
      <c r="DN26" s="634">
        <f t="shared" si="15"/>
        <v>0</v>
      </c>
      <c r="DO26" s="634">
        <f t="shared" si="15"/>
        <v>0</v>
      </c>
      <c r="DP26" s="634">
        <f t="shared" si="15"/>
        <v>0</v>
      </c>
      <c r="DQ26" s="634">
        <f t="shared" si="15"/>
        <v>0</v>
      </c>
      <c r="DR26" s="634">
        <f t="shared" si="15"/>
        <v>0</v>
      </c>
      <c r="DS26" s="634">
        <f t="shared" si="15"/>
        <v>0</v>
      </c>
      <c r="DT26" s="634">
        <f t="shared" si="15"/>
        <v>0</v>
      </c>
      <c r="DU26" s="228"/>
      <c r="DV26" s="228"/>
    </row>
    <row r="27" spans="1:126" s="239" customFormat="1">
      <c r="A27" s="228"/>
      <c r="B27" s="228"/>
      <c r="C27" s="228"/>
      <c r="D27" s="228"/>
      <c r="E27" s="272"/>
      <c r="F27" s="116"/>
      <c r="G27" s="231"/>
      <c r="H27" s="228"/>
      <c r="I27" s="228"/>
      <c r="J27" s="405"/>
      <c r="K27" s="615">
        <f>K17</f>
        <v>0</v>
      </c>
      <c r="L27" s="1"/>
      <c r="M27" s="5"/>
      <c r="N27" s="1">
        <f>N17</f>
        <v>0</v>
      </c>
      <c r="O27" s="1"/>
      <c r="P27" s="5"/>
      <c r="Q27" s="1" t="s">
        <v>26</v>
      </c>
      <c r="R27" s="1"/>
      <c r="S27" s="616"/>
      <c r="T27" s="617">
        <f>T17</f>
        <v>0</v>
      </c>
      <c r="U27" s="24"/>
      <c r="V27" s="228"/>
      <c r="W27" s="630">
        <f t="shared" si="9"/>
        <v>0</v>
      </c>
      <c r="X27" s="631"/>
      <c r="Y27" s="632"/>
      <c r="Z27" s="633"/>
      <c r="AA27" s="634">
        <f t="shared" ref="AA27:BF27" si="16">$T17*AA17</f>
        <v>0</v>
      </c>
      <c r="AB27" s="634">
        <f t="shared" si="16"/>
        <v>0</v>
      </c>
      <c r="AC27" s="634">
        <f t="shared" si="16"/>
        <v>0</v>
      </c>
      <c r="AD27" s="634">
        <f t="shared" si="16"/>
        <v>0</v>
      </c>
      <c r="AE27" s="634">
        <f t="shared" si="16"/>
        <v>0</v>
      </c>
      <c r="AF27" s="634">
        <f t="shared" si="16"/>
        <v>0</v>
      </c>
      <c r="AG27" s="634">
        <f t="shared" si="16"/>
        <v>0</v>
      </c>
      <c r="AH27" s="634">
        <f t="shared" si="16"/>
        <v>0</v>
      </c>
      <c r="AI27" s="634">
        <f t="shared" si="16"/>
        <v>0</v>
      </c>
      <c r="AJ27" s="634">
        <f t="shared" si="16"/>
        <v>0</v>
      </c>
      <c r="AK27" s="634">
        <f t="shared" si="16"/>
        <v>0</v>
      </c>
      <c r="AL27" s="634">
        <f t="shared" si="16"/>
        <v>0</v>
      </c>
      <c r="AM27" s="634">
        <f t="shared" si="16"/>
        <v>0</v>
      </c>
      <c r="AN27" s="634">
        <f t="shared" si="16"/>
        <v>0</v>
      </c>
      <c r="AO27" s="634">
        <f t="shared" si="16"/>
        <v>0</v>
      </c>
      <c r="AP27" s="634">
        <f t="shared" si="16"/>
        <v>0</v>
      </c>
      <c r="AQ27" s="634">
        <f t="shared" si="16"/>
        <v>0</v>
      </c>
      <c r="AR27" s="634">
        <f t="shared" si="16"/>
        <v>0</v>
      </c>
      <c r="AS27" s="634">
        <f t="shared" si="16"/>
        <v>0</v>
      </c>
      <c r="AT27" s="634">
        <f t="shared" si="16"/>
        <v>0</v>
      </c>
      <c r="AU27" s="634">
        <f t="shared" si="16"/>
        <v>0</v>
      </c>
      <c r="AV27" s="634">
        <f t="shared" si="16"/>
        <v>0</v>
      </c>
      <c r="AW27" s="634">
        <f t="shared" si="16"/>
        <v>0</v>
      </c>
      <c r="AX27" s="634">
        <f t="shared" si="16"/>
        <v>0</v>
      </c>
      <c r="AY27" s="634">
        <f t="shared" si="16"/>
        <v>0</v>
      </c>
      <c r="AZ27" s="634">
        <f t="shared" si="16"/>
        <v>0</v>
      </c>
      <c r="BA27" s="634">
        <f t="shared" si="16"/>
        <v>0</v>
      </c>
      <c r="BB27" s="634">
        <f t="shared" si="16"/>
        <v>0</v>
      </c>
      <c r="BC27" s="634">
        <f t="shared" si="16"/>
        <v>0</v>
      </c>
      <c r="BD27" s="634">
        <f t="shared" si="16"/>
        <v>0</v>
      </c>
      <c r="BE27" s="634">
        <f t="shared" si="16"/>
        <v>0</v>
      </c>
      <c r="BF27" s="634">
        <f t="shared" si="16"/>
        <v>0</v>
      </c>
      <c r="BG27" s="634">
        <f t="shared" ref="BG27:CL27" si="17">$T17*BG17</f>
        <v>0</v>
      </c>
      <c r="BH27" s="634">
        <f t="shared" si="17"/>
        <v>0</v>
      </c>
      <c r="BI27" s="634">
        <f t="shared" si="17"/>
        <v>0</v>
      </c>
      <c r="BJ27" s="634">
        <f t="shared" si="17"/>
        <v>0</v>
      </c>
      <c r="BK27" s="634">
        <f t="shared" si="17"/>
        <v>0</v>
      </c>
      <c r="BL27" s="634">
        <f t="shared" si="17"/>
        <v>0</v>
      </c>
      <c r="BM27" s="634">
        <f t="shared" si="17"/>
        <v>0</v>
      </c>
      <c r="BN27" s="634">
        <f t="shared" si="17"/>
        <v>0</v>
      </c>
      <c r="BO27" s="634">
        <f t="shared" si="17"/>
        <v>0</v>
      </c>
      <c r="BP27" s="634">
        <f t="shared" si="17"/>
        <v>0</v>
      </c>
      <c r="BQ27" s="634">
        <f t="shared" si="17"/>
        <v>0</v>
      </c>
      <c r="BR27" s="634">
        <f t="shared" si="17"/>
        <v>0</v>
      </c>
      <c r="BS27" s="634">
        <f t="shared" si="17"/>
        <v>0</v>
      </c>
      <c r="BT27" s="634">
        <f t="shared" si="17"/>
        <v>0</v>
      </c>
      <c r="BU27" s="634">
        <f t="shared" si="17"/>
        <v>0</v>
      </c>
      <c r="BV27" s="634">
        <f t="shared" si="17"/>
        <v>0</v>
      </c>
      <c r="BW27" s="634">
        <f t="shared" si="17"/>
        <v>0</v>
      </c>
      <c r="BX27" s="634">
        <f t="shared" si="17"/>
        <v>0</v>
      </c>
      <c r="BY27" s="634">
        <f t="shared" si="17"/>
        <v>0</v>
      </c>
      <c r="BZ27" s="634">
        <f t="shared" si="17"/>
        <v>0</v>
      </c>
      <c r="CA27" s="634">
        <f t="shared" si="17"/>
        <v>0</v>
      </c>
      <c r="CB27" s="634">
        <f t="shared" si="17"/>
        <v>0</v>
      </c>
      <c r="CC27" s="634">
        <f t="shared" si="17"/>
        <v>0</v>
      </c>
      <c r="CD27" s="634">
        <f t="shared" si="17"/>
        <v>0</v>
      </c>
      <c r="CE27" s="634">
        <f t="shared" si="17"/>
        <v>0</v>
      </c>
      <c r="CF27" s="634">
        <f t="shared" si="17"/>
        <v>0</v>
      </c>
      <c r="CG27" s="634">
        <f t="shared" si="17"/>
        <v>0</v>
      </c>
      <c r="CH27" s="634">
        <f t="shared" si="17"/>
        <v>0</v>
      </c>
      <c r="CI27" s="634">
        <f t="shared" si="17"/>
        <v>0</v>
      </c>
      <c r="CJ27" s="634">
        <f t="shared" si="17"/>
        <v>0</v>
      </c>
      <c r="CK27" s="634">
        <f t="shared" si="17"/>
        <v>0</v>
      </c>
      <c r="CL27" s="634">
        <f t="shared" si="17"/>
        <v>0</v>
      </c>
      <c r="CM27" s="634">
        <f t="shared" ref="CM27:DT27" si="18">$T17*CM17</f>
        <v>0</v>
      </c>
      <c r="CN27" s="634">
        <f t="shared" si="18"/>
        <v>0</v>
      </c>
      <c r="CO27" s="634">
        <f t="shared" si="18"/>
        <v>0</v>
      </c>
      <c r="CP27" s="634">
        <f t="shared" si="18"/>
        <v>0</v>
      </c>
      <c r="CQ27" s="634">
        <f t="shared" si="18"/>
        <v>0</v>
      </c>
      <c r="CR27" s="634">
        <f t="shared" si="18"/>
        <v>0</v>
      </c>
      <c r="CS27" s="634">
        <f t="shared" si="18"/>
        <v>0</v>
      </c>
      <c r="CT27" s="634">
        <f t="shared" si="18"/>
        <v>0</v>
      </c>
      <c r="CU27" s="634">
        <f t="shared" si="18"/>
        <v>0</v>
      </c>
      <c r="CV27" s="634">
        <f t="shared" si="18"/>
        <v>0</v>
      </c>
      <c r="CW27" s="634">
        <f t="shared" si="18"/>
        <v>0</v>
      </c>
      <c r="CX27" s="634">
        <f t="shared" si="18"/>
        <v>0</v>
      </c>
      <c r="CY27" s="634">
        <f t="shared" si="18"/>
        <v>0</v>
      </c>
      <c r="CZ27" s="634">
        <f t="shared" si="18"/>
        <v>0</v>
      </c>
      <c r="DA27" s="634">
        <f t="shared" si="18"/>
        <v>0</v>
      </c>
      <c r="DB27" s="634">
        <f t="shared" si="18"/>
        <v>0</v>
      </c>
      <c r="DC27" s="634">
        <f t="shared" si="18"/>
        <v>0</v>
      </c>
      <c r="DD27" s="634">
        <f t="shared" si="18"/>
        <v>0</v>
      </c>
      <c r="DE27" s="634">
        <f t="shared" si="18"/>
        <v>0</v>
      </c>
      <c r="DF27" s="634">
        <f t="shared" si="18"/>
        <v>0</v>
      </c>
      <c r="DG27" s="634">
        <f t="shared" si="18"/>
        <v>0</v>
      </c>
      <c r="DH27" s="634">
        <f t="shared" si="18"/>
        <v>0</v>
      </c>
      <c r="DI27" s="634">
        <f t="shared" si="18"/>
        <v>0</v>
      </c>
      <c r="DJ27" s="634">
        <f t="shared" si="18"/>
        <v>0</v>
      </c>
      <c r="DK27" s="634">
        <f t="shared" si="18"/>
        <v>0</v>
      </c>
      <c r="DL27" s="634">
        <f t="shared" si="18"/>
        <v>0</v>
      </c>
      <c r="DM27" s="634">
        <f t="shared" si="18"/>
        <v>0</v>
      </c>
      <c r="DN27" s="634">
        <f t="shared" si="18"/>
        <v>0</v>
      </c>
      <c r="DO27" s="634">
        <f t="shared" si="18"/>
        <v>0</v>
      </c>
      <c r="DP27" s="634">
        <f t="shared" si="18"/>
        <v>0</v>
      </c>
      <c r="DQ27" s="634">
        <f t="shared" si="18"/>
        <v>0</v>
      </c>
      <c r="DR27" s="634">
        <f t="shared" si="18"/>
        <v>0</v>
      </c>
      <c r="DS27" s="634">
        <f t="shared" si="18"/>
        <v>0</v>
      </c>
      <c r="DT27" s="634">
        <f t="shared" si="18"/>
        <v>0</v>
      </c>
      <c r="DU27" s="228"/>
      <c r="DV27" s="228"/>
    </row>
    <row r="28" spans="1:126" s="239" customFormat="1">
      <c r="A28" s="228"/>
      <c r="B28" s="228"/>
      <c r="C28" s="228"/>
      <c r="D28" s="228"/>
      <c r="E28" s="272"/>
      <c r="F28" s="116"/>
      <c r="G28" s="231"/>
      <c r="H28" s="228"/>
      <c r="I28" s="228"/>
      <c r="J28" s="405"/>
      <c r="K28" s="615">
        <f>K18</f>
        <v>0</v>
      </c>
      <c r="L28" s="1"/>
      <c r="M28" s="5"/>
      <c r="N28" s="1">
        <f>N18</f>
        <v>0</v>
      </c>
      <c r="O28" s="1"/>
      <c r="P28" s="5"/>
      <c r="Q28" s="1" t="s">
        <v>26</v>
      </c>
      <c r="R28" s="1"/>
      <c r="S28" s="616"/>
      <c r="T28" s="617">
        <f>T18</f>
        <v>0</v>
      </c>
      <c r="U28" s="24"/>
      <c r="V28" s="228"/>
      <c r="W28" s="630">
        <f t="shared" si="9"/>
        <v>0</v>
      </c>
      <c r="X28" s="631"/>
      <c r="Y28" s="632"/>
      <c r="Z28" s="633"/>
      <c r="AA28" s="634">
        <f t="shared" ref="AA28:BF28" si="19">$T18*AA18</f>
        <v>0</v>
      </c>
      <c r="AB28" s="634">
        <f t="shared" si="19"/>
        <v>0</v>
      </c>
      <c r="AC28" s="634">
        <f t="shared" si="19"/>
        <v>0</v>
      </c>
      <c r="AD28" s="634">
        <f t="shared" si="19"/>
        <v>0</v>
      </c>
      <c r="AE28" s="634">
        <f t="shared" si="19"/>
        <v>0</v>
      </c>
      <c r="AF28" s="634">
        <f t="shared" si="19"/>
        <v>0</v>
      </c>
      <c r="AG28" s="634">
        <f t="shared" si="19"/>
        <v>0</v>
      </c>
      <c r="AH28" s="634">
        <f t="shared" si="19"/>
        <v>0</v>
      </c>
      <c r="AI28" s="634">
        <f t="shared" si="19"/>
        <v>0</v>
      </c>
      <c r="AJ28" s="634">
        <f t="shared" si="19"/>
        <v>0</v>
      </c>
      <c r="AK28" s="634">
        <f t="shared" si="19"/>
        <v>0</v>
      </c>
      <c r="AL28" s="634">
        <f t="shared" si="19"/>
        <v>0</v>
      </c>
      <c r="AM28" s="634">
        <f t="shared" si="19"/>
        <v>0</v>
      </c>
      <c r="AN28" s="634">
        <f t="shared" si="19"/>
        <v>0</v>
      </c>
      <c r="AO28" s="634">
        <f t="shared" si="19"/>
        <v>0</v>
      </c>
      <c r="AP28" s="634">
        <f t="shared" si="19"/>
        <v>0</v>
      </c>
      <c r="AQ28" s="634">
        <f t="shared" si="19"/>
        <v>0</v>
      </c>
      <c r="AR28" s="634">
        <f t="shared" si="19"/>
        <v>0</v>
      </c>
      <c r="AS28" s="634">
        <f t="shared" si="19"/>
        <v>0</v>
      </c>
      <c r="AT28" s="634">
        <f t="shared" si="19"/>
        <v>0</v>
      </c>
      <c r="AU28" s="634">
        <f t="shared" si="19"/>
        <v>0</v>
      </c>
      <c r="AV28" s="634">
        <f t="shared" si="19"/>
        <v>0</v>
      </c>
      <c r="AW28" s="634">
        <f t="shared" si="19"/>
        <v>0</v>
      </c>
      <c r="AX28" s="634">
        <f t="shared" si="19"/>
        <v>0</v>
      </c>
      <c r="AY28" s="634">
        <f t="shared" si="19"/>
        <v>0</v>
      </c>
      <c r="AZ28" s="634">
        <f t="shared" si="19"/>
        <v>0</v>
      </c>
      <c r="BA28" s="634">
        <f t="shared" si="19"/>
        <v>0</v>
      </c>
      <c r="BB28" s="634">
        <f t="shared" si="19"/>
        <v>0</v>
      </c>
      <c r="BC28" s="634">
        <f t="shared" si="19"/>
        <v>0</v>
      </c>
      <c r="BD28" s="634">
        <f t="shared" si="19"/>
        <v>0</v>
      </c>
      <c r="BE28" s="634">
        <f t="shared" si="19"/>
        <v>0</v>
      </c>
      <c r="BF28" s="634">
        <f t="shared" si="19"/>
        <v>0</v>
      </c>
      <c r="BG28" s="634">
        <f t="shared" ref="BG28:CL28" si="20">$T18*BG18</f>
        <v>0</v>
      </c>
      <c r="BH28" s="634">
        <f t="shared" si="20"/>
        <v>0</v>
      </c>
      <c r="BI28" s="634">
        <f t="shared" si="20"/>
        <v>0</v>
      </c>
      <c r="BJ28" s="634">
        <f t="shared" si="20"/>
        <v>0</v>
      </c>
      <c r="BK28" s="634">
        <f t="shared" si="20"/>
        <v>0</v>
      </c>
      <c r="BL28" s="634">
        <f t="shared" si="20"/>
        <v>0</v>
      </c>
      <c r="BM28" s="634">
        <f t="shared" si="20"/>
        <v>0</v>
      </c>
      <c r="BN28" s="634">
        <f t="shared" si="20"/>
        <v>0</v>
      </c>
      <c r="BO28" s="634">
        <f t="shared" si="20"/>
        <v>0</v>
      </c>
      <c r="BP28" s="634">
        <f t="shared" si="20"/>
        <v>0</v>
      </c>
      <c r="BQ28" s="634">
        <f t="shared" si="20"/>
        <v>0</v>
      </c>
      <c r="BR28" s="634">
        <f t="shared" si="20"/>
        <v>0</v>
      </c>
      <c r="BS28" s="634">
        <f t="shared" si="20"/>
        <v>0</v>
      </c>
      <c r="BT28" s="634">
        <f t="shared" si="20"/>
        <v>0</v>
      </c>
      <c r="BU28" s="634">
        <f t="shared" si="20"/>
        <v>0</v>
      </c>
      <c r="BV28" s="634">
        <f t="shared" si="20"/>
        <v>0</v>
      </c>
      <c r="BW28" s="634">
        <f t="shared" si="20"/>
        <v>0</v>
      </c>
      <c r="BX28" s="634">
        <f t="shared" si="20"/>
        <v>0</v>
      </c>
      <c r="BY28" s="634">
        <f t="shared" si="20"/>
        <v>0</v>
      </c>
      <c r="BZ28" s="634">
        <f t="shared" si="20"/>
        <v>0</v>
      </c>
      <c r="CA28" s="634">
        <f t="shared" si="20"/>
        <v>0</v>
      </c>
      <c r="CB28" s="634">
        <f t="shared" si="20"/>
        <v>0</v>
      </c>
      <c r="CC28" s="634">
        <f t="shared" si="20"/>
        <v>0</v>
      </c>
      <c r="CD28" s="634">
        <f t="shared" si="20"/>
        <v>0</v>
      </c>
      <c r="CE28" s="634">
        <f t="shared" si="20"/>
        <v>0</v>
      </c>
      <c r="CF28" s="634">
        <f t="shared" si="20"/>
        <v>0</v>
      </c>
      <c r="CG28" s="634">
        <f t="shared" si="20"/>
        <v>0</v>
      </c>
      <c r="CH28" s="634">
        <f t="shared" si="20"/>
        <v>0</v>
      </c>
      <c r="CI28" s="634">
        <f t="shared" si="20"/>
        <v>0</v>
      </c>
      <c r="CJ28" s="634">
        <f t="shared" si="20"/>
        <v>0</v>
      </c>
      <c r="CK28" s="634">
        <f t="shared" si="20"/>
        <v>0</v>
      </c>
      <c r="CL28" s="634">
        <f t="shared" si="20"/>
        <v>0</v>
      </c>
      <c r="CM28" s="634">
        <f t="shared" ref="CM28:DT28" si="21">$T18*CM18</f>
        <v>0</v>
      </c>
      <c r="CN28" s="634">
        <f t="shared" si="21"/>
        <v>0</v>
      </c>
      <c r="CO28" s="634">
        <f t="shared" si="21"/>
        <v>0</v>
      </c>
      <c r="CP28" s="634">
        <f t="shared" si="21"/>
        <v>0</v>
      </c>
      <c r="CQ28" s="634">
        <f t="shared" si="21"/>
        <v>0</v>
      </c>
      <c r="CR28" s="634">
        <f t="shared" si="21"/>
        <v>0</v>
      </c>
      <c r="CS28" s="634">
        <f t="shared" si="21"/>
        <v>0</v>
      </c>
      <c r="CT28" s="634">
        <f t="shared" si="21"/>
        <v>0</v>
      </c>
      <c r="CU28" s="634">
        <f t="shared" si="21"/>
        <v>0</v>
      </c>
      <c r="CV28" s="634">
        <f t="shared" si="21"/>
        <v>0</v>
      </c>
      <c r="CW28" s="634">
        <f t="shared" si="21"/>
        <v>0</v>
      </c>
      <c r="CX28" s="634">
        <f t="shared" si="21"/>
        <v>0</v>
      </c>
      <c r="CY28" s="634">
        <f t="shared" si="21"/>
        <v>0</v>
      </c>
      <c r="CZ28" s="634">
        <f t="shared" si="21"/>
        <v>0</v>
      </c>
      <c r="DA28" s="634">
        <f t="shared" si="21"/>
        <v>0</v>
      </c>
      <c r="DB28" s="634">
        <f t="shared" si="21"/>
        <v>0</v>
      </c>
      <c r="DC28" s="634">
        <f t="shared" si="21"/>
        <v>0</v>
      </c>
      <c r="DD28" s="634">
        <f t="shared" si="21"/>
        <v>0</v>
      </c>
      <c r="DE28" s="634">
        <f t="shared" si="21"/>
        <v>0</v>
      </c>
      <c r="DF28" s="634">
        <f t="shared" si="21"/>
        <v>0</v>
      </c>
      <c r="DG28" s="634">
        <f t="shared" si="21"/>
        <v>0</v>
      </c>
      <c r="DH28" s="634">
        <f t="shared" si="21"/>
        <v>0</v>
      </c>
      <c r="DI28" s="634">
        <f t="shared" si="21"/>
        <v>0</v>
      </c>
      <c r="DJ28" s="634">
        <f t="shared" si="21"/>
        <v>0</v>
      </c>
      <c r="DK28" s="634">
        <f t="shared" si="21"/>
        <v>0</v>
      </c>
      <c r="DL28" s="634">
        <f t="shared" si="21"/>
        <v>0</v>
      </c>
      <c r="DM28" s="634">
        <f t="shared" si="21"/>
        <v>0</v>
      </c>
      <c r="DN28" s="634">
        <f t="shared" si="21"/>
        <v>0</v>
      </c>
      <c r="DO28" s="634">
        <f t="shared" si="21"/>
        <v>0</v>
      </c>
      <c r="DP28" s="634">
        <f t="shared" si="21"/>
        <v>0</v>
      </c>
      <c r="DQ28" s="634">
        <f t="shared" si="21"/>
        <v>0</v>
      </c>
      <c r="DR28" s="634">
        <f t="shared" si="21"/>
        <v>0</v>
      </c>
      <c r="DS28" s="634">
        <f t="shared" si="21"/>
        <v>0</v>
      </c>
      <c r="DT28" s="634">
        <f t="shared" si="21"/>
        <v>0</v>
      </c>
      <c r="DU28" s="228"/>
      <c r="DV28" s="228"/>
    </row>
    <row r="29" spans="1:126" s="239" customFormat="1">
      <c r="A29" s="228"/>
      <c r="B29" s="228"/>
      <c r="C29" s="228"/>
      <c r="D29" s="228"/>
      <c r="E29" s="272"/>
      <c r="F29" s="116"/>
      <c r="G29" s="231"/>
      <c r="H29" s="228"/>
      <c r="I29" s="228"/>
      <c r="J29" s="405"/>
      <c r="K29" s="615">
        <f>K19</f>
        <v>0</v>
      </c>
      <c r="L29" s="1"/>
      <c r="M29" s="5"/>
      <c r="N29" s="1">
        <f>N19</f>
        <v>0</v>
      </c>
      <c r="O29" s="1"/>
      <c r="P29" s="5"/>
      <c r="Q29" s="1" t="s">
        <v>26</v>
      </c>
      <c r="R29" s="1"/>
      <c r="S29" s="616"/>
      <c r="T29" s="617">
        <f>T19</f>
        <v>0</v>
      </c>
      <c r="U29" s="24"/>
      <c r="V29" s="228"/>
      <c r="W29" s="630">
        <f t="shared" si="9"/>
        <v>0</v>
      </c>
      <c r="X29" s="631"/>
      <c r="Y29" s="632"/>
      <c r="Z29" s="633"/>
      <c r="AA29" s="634">
        <f t="shared" ref="AA29:BF29" si="22">$T19*AA19</f>
        <v>0</v>
      </c>
      <c r="AB29" s="634">
        <f t="shared" si="22"/>
        <v>0</v>
      </c>
      <c r="AC29" s="634">
        <f t="shared" si="22"/>
        <v>0</v>
      </c>
      <c r="AD29" s="634">
        <f t="shared" si="22"/>
        <v>0</v>
      </c>
      <c r="AE29" s="634">
        <f t="shared" si="22"/>
        <v>0</v>
      </c>
      <c r="AF29" s="634">
        <f t="shared" si="22"/>
        <v>0</v>
      </c>
      <c r="AG29" s="634">
        <f t="shared" si="22"/>
        <v>0</v>
      </c>
      <c r="AH29" s="634">
        <f t="shared" si="22"/>
        <v>0</v>
      </c>
      <c r="AI29" s="634">
        <f t="shared" si="22"/>
        <v>0</v>
      </c>
      <c r="AJ29" s="634">
        <f t="shared" si="22"/>
        <v>0</v>
      </c>
      <c r="AK29" s="634">
        <f t="shared" si="22"/>
        <v>0</v>
      </c>
      <c r="AL29" s="634">
        <f t="shared" si="22"/>
        <v>0</v>
      </c>
      <c r="AM29" s="634">
        <f t="shared" si="22"/>
        <v>0</v>
      </c>
      <c r="AN29" s="634">
        <f t="shared" si="22"/>
        <v>0</v>
      </c>
      <c r="AO29" s="634">
        <f t="shared" si="22"/>
        <v>0</v>
      </c>
      <c r="AP29" s="634">
        <f t="shared" si="22"/>
        <v>0</v>
      </c>
      <c r="AQ29" s="634">
        <f t="shared" si="22"/>
        <v>0</v>
      </c>
      <c r="AR29" s="634">
        <f t="shared" si="22"/>
        <v>0</v>
      </c>
      <c r="AS29" s="634">
        <f t="shared" si="22"/>
        <v>0</v>
      </c>
      <c r="AT29" s="634">
        <f t="shared" si="22"/>
        <v>0</v>
      </c>
      <c r="AU29" s="634">
        <f t="shared" si="22"/>
        <v>0</v>
      </c>
      <c r="AV29" s="634">
        <f t="shared" si="22"/>
        <v>0</v>
      </c>
      <c r="AW29" s="634">
        <f t="shared" si="22"/>
        <v>0</v>
      </c>
      <c r="AX29" s="634">
        <f t="shared" si="22"/>
        <v>0</v>
      </c>
      <c r="AY29" s="634">
        <f t="shared" si="22"/>
        <v>0</v>
      </c>
      <c r="AZ29" s="634">
        <f t="shared" si="22"/>
        <v>0</v>
      </c>
      <c r="BA29" s="634">
        <f t="shared" si="22"/>
        <v>0</v>
      </c>
      <c r="BB29" s="634">
        <f t="shared" si="22"/>
        <v>0</v>
      </c>
      <c r="BC29" s="634">
        <f t="shared" si="22"/>
        <v>0</v>
      </c>
      <c r="BD29" s="634">
        <f t="shared" si="22"/>
        <v>0</v>
      </c>
      <c r="BE29" s="634">
        <f t="shared" si="22"/>
        <v>0</v>
      </c>
      <c r="BF29" s="634">
        <f t="shared" si="22"/>
        <v>0</v>
      </c>
      <c r="BG29" s="634">
        <f t="shared" ref="BG29:CL29" si="23">$T19*BG19</f>
        <v>0</v>
      </c>
      <c r="BH29" s="634">
        <f t="shared" si="23"/>
        <v>0</v>
      </c>
      <c r="BI29" s="634">
        <f t="shared" si="23"/>
        <v>0</v>
      </c>
      <c r="BJ29" s="634">
        <f t="shared" si="23"/>
        <v>0</v>
      </c>
      <c r="BK29" s="634">
        <f t="shared" si="23"/>
        <v>0</v>
      </c>
      <c r="BL29" s="634">
        <f t="shared" si="23"/>
        <v>0</v>
      </c>
      <c r="BM29" s="634">
        <f t="shared" si="23"/>
        <v>0</v>
      </c>
      <c r="BN29" s="634">
        <f t="shared" si="23"/>
        <v>0</v>
      </c>
      <c r="BO29" s="634">
        <f t="shared" si="23"/>
        <v>0</v>
      </c>
      <c r="BP29" s="634">
        <f t="shared" si="23"/>
        <v>0</v>
      </c>
      <c r="BQ29" s="634">
        <f t="shared" si="23"/>
        <v>0</v>
      </c>
      <c r="BR29" s="634">
        <f t="shared" si="23"/>
        <v>0</v>
      </c>
      <c r="BS29" s="634">
        <f t="shared" si="23"/>
        <v>0</v>
      </c>
      <c r="BT29" s="634">
        <f t="shared" si="23"/>
        <v>0</v>
      </c>
      <c r="BU29" s="634">
        <f t="shared" si="23"/>
        <v>0</v>
      </c>
      <c r="BV29" s="634">
        <f t="shared" si="23"/>
        <v>0</v>
      </c>
      <c r="BW29" s="634">
        <f t="shared" si="23"/>
        <v>0</v>
      </c>
      <c r="BX29" s="634">
        <f t="shared" si="23"/>
        <v>0</v>
      </c>
      <c r="BY29" s="634">
        <f t="shared" si="23"/>
        <v>0</v>
      </c>
      <c r="BZ29" s="634">
        <f t="shared" si="23"/>
        <v>0</v>
      </c>
      <c r="CA29" s="634">
        <f t="shared" si="23"/>
        <v>0</v>
      </c>
      <c r="CB29" s="634">
        <f t="shared" si="23"/>
        <v>0</v>
      </c>
      <c r="CC29" s="634">
        <f t="shared" si="23"/>
        <v>0</v>
      </c>
      <c r="CD29" s="634">
        <f t="shared" si="23"/>
        <v>0</v>
      </c>
      <c r="CE29" s="634">
        <f t="shared" si="23"/>
        <v>0</v>
      </c>
      <c r="CF29" s="634">
        <f t="shared" si="23"/>
        <v>0</v>
      </c>
      <c r="CG29" s="634">
        <f t="shared" si="23"/>
        <v>0</v>
      </c>
      <c r="CH29" s="634">
        <f t="shared" si="23"/>
        <v>0</v>
      </c>
      <c r="CI29" s="634">
        <f t="shared" si="23"/>
        <v>0</v>
      </c>
      <c r="CJ29" s="634">
        <f t="shared" si="23"/>
        <v>0</v>
      </c>
      <c r="CK29" s="634">
        <f t="shared" si="23"/>
        <v>0</v>
      </c>
      <c r="CL29" s="634">
        <f t="shared" si="23"/>
        <v>0</v>
      </c>
      <c r="CM29" s="634">
        <f t="shared" ref="CM29:DT29" si="24">$T19*CM19</f>
        <v>0</v>
      </c>
      <c r="CN29" s="634">
        <f t="shared" si="24"/>
        <v>0</v>
      </c>
      <c r="CO29" s="634">
        <f t="shared" si="24"/>
        <v>0</v>
      </c>
      <c r="CP29" s="634">
        <f t="shared" si="24"/>
        <v>0</v>
      </c>
      <c r="CQ29" s="634">
        <f t="shared" si="24"/>
        <v>0</v>
      </c>
      <c r="CR29" s="634">
        <f t="shared" si="24"/>
        <v>0</v>
      </c>
      <c r="CS29" s="634">
        <f t="shared" si="24"/>
        <v>0</v>
      </c>
      <c r="CT29" s="634">
        <f t="shared" si="24"/>
        <v>0</v>
      </c>
      <c r="CU29" s="634">
        <f t="shared" si="24"/>
        <v>0</v>
      </c>
      <c r="CV29" s="634">
        <f t="shared" si="24"/>
        <v>0</v>
      </c>
      <c r="CW29" s="634">
        <f t="shared" si="24"/>
        <v>0</v>
      </c>
      <c r="CX29" s="634">
        <f t="shared" si="24"/>
        <v>0</v>
      </c>
      <c r="CY29" s="634">
        <f t="shared" si="24"/>
        <v>0</v>
      </c>
      <c r="CZ29" s="634">
        <f t="shared" si="24"/>
        <v>0</v>
      </c>
      <c r="DA29" s="634">
        <f t="shared" si="24"/>
        <v>0</v>
      </c>
      <c r="DB29" s="634">
        <f t="shared" si="24"/>
        <v>0</v>
      </c>
      <c r="DC29" s="634">
        <f t="shared" si="24"/>
        <v>0</v>
      </c>
      <c r="DD29" s="634">
        <f t="shared" si="24"/>
        <v>0</v>
      </c>
      <c r="DE29" s="634">
        <f t="shared" si="24"/>
        <v>0</v>
      </c>
      <c r="DF29" s="634">
        <f t="shared" si="24"/>
        <v>0</v>
      </c>
      <c r="DG29" s="634">
        <f t="shared" si="24"/>
        <v>0</v>
      </c>
      <c r="DH29" s="634">
        <f t="shared" si="24"/>
        <v>0</v>
      </c>
      <c r="DI29" s="634">
        <f t="shared" si="24"/>
        <v>0</v>
      </c>
      <c r="DJ29" s="634">
        <f t="shared" si="24"/>
        <v>0</v>
      </c>
      <c r="DK29" s="634">
        <f t="shared" si="24"/>
        <v>0</v>
      </c>
      <c r="DL29" s="634">
        <f t="shared" si="24"/>
        <v>0</v>
      </c>
      <c r="DM29" s="634">
        <f t="shared" si="24"/>
        <v>0</v>
      </c>
      <c r="DN29" s="634">
        <f t="shared" si="24"/>
        <v>0</v>
      </c>
      <c r="DO29" s="634">
        <f t="shared" si="24"/>
        <v>0</v>
      </c>
      <c r="DP29" s="634">
        <f t="shared" si="24"/>
        <v>0</v>
      </c>
      <c r="DQ29" s="634">
        <f t="shared" si="24"/>
        <v>0</v>
      </c>
      <c r="DR29" s="634">
        <f t="shared" si="24"/>
        <v>0</v>
      </c>
      <c r="DS29" s="634">
        <f t="shared" si="24"/>
        <v>0</v>
      </c>
      <c r="DT29" s="634">
        <f t="shared" si="24"/>
        <v>0</v>
      </c>
      <c r="DU29" s="228"/>
      <c r="DV29" s="228"/>
    </row>
    <row r="30" spans="1:126" ht="4.2" customHeight="1">
      <c r="A30" s="1"/>
      <c r="B30" s="1"/>
      <c r="C30" s="1"/>
      <c r="D30" s="1"/>
      <c r="E30" s="263"/>
      <c r="F30" s="48"/>
      <c r="G30" s="231"/>
      <c r="H30" s="1"/>
      <c r="I30" s="1"/>
      <c r="J30" s="1"/>
      <c r="K30" s="1"/>
      <c r="L30" s="1"/>
      <c r="M30" s="5"/>
      <c r="N30" s="1"/>
      <c r="O30" s="1"/>
      <c r="P30" s="5"/>
      <c r="Q30" s="1"/>
      <c r="R30" s="1"/>
      <c r="S30" s="616"/>
      <c r="T30" s="613"/>
      <c r="U30" s="24"/>
      <c r="V30" s="1"/>
      <c r="W30" s="12"/>
      <c r="X30" s="10"/>
      <c r="Y30" s="616"/>
      <c r="Z30" s="93"/>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1"/>
      <c r="DV30" s="1"/>
    </row>
    <row r="31" spans="1:126" s="122" customFormat="1" ht="4.2" customHeight="1">
      <c r="A31" s="60"/>
      <c r="B31" s="60"/>
      <c r="C31" s="60"/>
      <c r="D31" s="60"/>
      <c r="E31" s="273"/>
      <c r="F31" s="116"/>
      <c r="G31" s="117"/>
      <c r="H31" s="60"/>
      <c r="I31" s="60"/>
      <c r="J31" s="60"/>
      <c r="K31" s="60"/>
      <c r="L31" s="60"/>
      <c r="M31" s="117"/>
      <c r="N31" s="60"/>
      <c r="O31" s="60"/>
      <c r="P31" s="231"/>
      <c r="Q31" s="60"/>
      <c r="R31" s="60"/>
      <c r="S31" s="117"/>
      <c r="T31" s="622"/>
      <c r="U31" s="117"/>
      <c r="V31" s="60"/>
      <c r="W31" s="118"/>
      <c r="X31" s="118"/>
      <c r="Y31" s="119"/>
      <c r="Z31" s="120"/>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60"/>
      <c r="DV31" s="60"/>
    </row>
    <row r="32" spans="1:126" s="39" customFormat="1">
      <c r="A32" s="36"/>
      <c r="B32" s="260"/>
      <c r="C32" s="36"/>
      <c r="D32" s="36"/>
      <c r="E32" s="9"/>
      <c r="F32" s="51"/>
      <c r="G32" s="306" t="s">
        <v>6</v>
      </c>
      <c r="H32" s="36" t="s">
        <v>351</v>
      </c>
      <c r="I32" s="36"/>
      <c r="J32" s="36"/>
      <c r="K32" s="36"/>
      <c r="L32" s="1"/>
      <c r="M32" s="5"/>
      <c r="N32" s="38"/>
      <c r="O32" s="1"/>
      <c r="P32" s="5"/>
      <c r="Q32" s="1"/>
      <c r="R32" s="1"/>
      <c r="S32" s="5"/>
      <c r="T32" s="635">
        <f>IF(W32=1,SUMIFS($Y$8:$DV$8,$Y32:$DV32,1),0)</f>
        <v>0</v>
      </c>
      <c r="U32" s="24"/>
      <c r="V32" s="36"/>
      <c r="W32" s="623">
        <f>SUM($Y32:$DU32)</f>
        <v>0</v>
      </c>
      <c r="X32" s="623"/>
      <c r="Y32" s="593"/>
      <c r="Z32" s="624"/>
      <c r="AA32" s="625">
        <f>IF(AND(AA22&lt;&gt;0,SUM($Z22:Z22)=0),1,0)</f>
        <v>0</v>
      </c>
      <c r="AB32" s="625">
        <f>IF(AND(AB22&lt;&gt;0,SUM($Z22:AA22)=0),1,0)</f>
        <v>0</v>
      </c>
      <c r="AC32" s="625">
        <f>IF(AND(AC22&lt;&gt;0,SUM($Z22:AB22)=0),1,0)</f>
        <v>0</v>
      </c>
      <c r="AD32" s="625">
        <f>IF(AND(AD22&lt;&gt;0,SUM($Z22:AC22)=0),1,0)</f>
        <v>0</v>
      </c>
      <c r="AE32" s="625">
        <f>IF(AND(AE22&lt;&gt;0,SUM($Z22:AD22)=0),1,0)</f>
        <v>0</v>
      </c>
      <c r="AF32" s="625">
        <f>IF(AND(AF22&lt;&gt;0,SUM($Z22:AE22)=0),1,0)</f>
        <v>0</v>
      </c>
      <c r="AG32" s="625">
        <f>IF(AND(AG22&lt;&gt;0,SUM($Z22:AF22)=0),1,0)</f>
        <v>0</v>
      </c>
      <c r="AH32" s="625">
        <f>IF(AND(AH22&lt;&gt;0,SUM($Z22:AG22)=0),1,0)</f>
        <v>0</v>
      </c>
      <c r="AI32" s="625">
        <f>IF(AND(AI22&lt;&gt;0,SUM($Z22:AH22)=0),1,0)</f>
        <v>0</v>
      </c>
      <c r="AJ32" s="625">
        <f>IF(AND(AJ22&lt;&gt;0,SUM($Z22:AI22)=0),1,0)</f>
        <v>0</v>
      </c>
      <c r="AK32" s="625">
        <f>IF(AND(AK22&lt;&gt;0,SUM($Z22:AJ22)=0),1,0)</f>
        <v>0</v>
      </c>
      <c r="AL32" s="625">
        <f>IF(AND(AL22&lt;&gt;0,SUM($Z22:AK22)=0),1,0)</f>
        <v>0</v>
      </c>
      <c r="AM32" s="625">
        <f>IF(AND(AM22&lt;&gt;0,SUM($Z22:AL22)=0),1,0)</f>
        <v>0</v>
      </c>
      <c r="AN32" s="625">
        <f>IF(AND(AN22&lt;&gt;0,SUM($Z22:AM22)=0),1,0)</f>
        <v>0</v>
      </c>
      <c r="AO32" s="625">
        <f>IF(AND(AO22&lt;&gt;0,SUM($Z22:AN22)=0),1,0)</f>
        <v>0</v>
      </c>
      <c r="AP32" s="625">
        <f>IF(AND(AP22&lt;&gt;0,SUM($Z22:AO22)=0),1,0)</f>
        <v>0</v>
      </c>
      <c r="AQ32" s="625">
        <f>IF(AND(AQ22&lt;&gt;0,SUM($Z22:AP22)=0),1,0)</f>
        <v>0</v>
      </c>
      <c r="AR32" s="625">
        <f>IF(AND(AR22&lt;&gt;0,SUM($Z22:AQ22)=0),1,0)</f>
        <v>0</v>
      </c>
      <c r="AS32" s="625">
        <f>IF(AND(AS22&lt;&gt;0,SUM($Z22:AR22)=0),1,0)</f>
        <v>0</v>
      </c>
      <c r="AT32" s="625">
        <f>IF(AND(AT22&lt;&gt;0,SUM($Z22:AS22)=0),1,0)</f>
        <v>0</v>
      </c>
      <c r="AU32" s="625">
        <f>IF(AND(AU22&lt;&gt;0,SUM($Z22:AT22)=0),1,0)</f>
        <v>0</v>
      </c>
      <c r="AV32" s="625">
        <f>IF(AND(AV22&lt;&gt;0,SUM($Z22:AU22)=0),1,0)</f>
        <v>0</v>
      </c>
      <c r="AW32" s="625">
        <f>IF(AND(AW22&lt;&gt;0,SUM($Z22:AV22)=0),1,0)</f>
        <v>0</v>
      </c>
      <c r="AX32" s="625">
        <f>IF(AND(AX22&lt;&gt;0,SUM($Z22:AW22)=0),1,0)</f>
        <v>0</v>
      </c>
      <c r="AY32" s="625">
        <f>IF(AND(AY22&lt;&gt;0,SUM($Z22:AX22)=0),1,0)</f>
        <v>0</v>
      </c>
      <c r="AZ32" s="625">
        <f>IF(AND(AZ22&lt;&gt;0,SUM($Z22:AY22)=0),1,0)</f>
        <v>0</v>
      </c>
      <c r="BA32" s="625">
        <f>IF(AND(BA22&lt;&gt;0,SUM($Z22:AZ22)=0),1,0)</f>
        <v>0</v>
      </c>
      <c r="BB32" s="625">
        <f>IF(AND(BB22&lt;&gt;0,SUM($Z22:BA22)=0),1,0)</f>
        <v>0</v>
      </c>
      <c r="BC32" s="625">
        <f>IF(AND(BC22&lt;&gt;0,SUM($Z22:BB22)=0),1,0)</f>
        <v>0</v>
      </c>
      <c r="BD32" s="625">
        <f>IF(AND(BD22&lt;&gt;0,SUM($Z22:BC22)=0),1,0)</f>
        <v>0</v>
      </c>
      <c r="BE32" s="625">
        <f>IF(AND(BE22&lt;&gt;0,SUM($Z22:BD22)=0),1,0)</f>
        <v>0</v>
      </c>
      <c r="BF32" s="625">
        <f>IF(AND(BF22&lt;&gt;0,SUM($Z22:BE22)=0),1,0)</f>
        <v>0</v>
      </c>
      <c r="BG32" s="625">
        <f>IF(AND(BG22&lt;&gt;0,SUM($Z22:BF22)=0),1,0)</f>
        <v>0</v>
      </c>
      <c r="BH32" s="625">
        <f>IF(AND(BH22&lt;&gt;0,SUM($Z22:BG22)=0),1,0)</f>
        <v>0</v>
      </c>
      <c r="BI32" s="625">
        <f>IF(AND(BI22&lt;&gt;0,SUM($Z22:BH22)=0),1,0)</f>
        <v>0</v>
      </c>
      <c r="BJ32" s="625">
        <f>IF(AND(BJ22&lt;&gt;0,SUM($Z22:BI22)=0),1,0)</f>
        <v>0</v>
      </c>
      <c r="BK32" s="625">
        <f>IF(AND(BK22&lt;&gt;0,SUM($Z22:BJ22)=0),1,0)</f>
        <v>0</v>
      </c>
      <c r="BL32" s="625">
        <f>IF(AND(BL22&lt;&gt;0,SUM($Z22:BK22)=0),1,0)</f>
        <v>0</v>
      </c>
      <c r="BM32" s="625">
        <f>IF(AND(BM22&lt;&gt;0,SUM($Z22:BL22)=0),1,0)</f>
        <v>0</v>
      </c>
      <c r="BN32" s="625">
        <f>IF(AND(BN22&lt;&gt;0,SUM($Z22:BM22)=0),1,0)</f>
        <v>0</v>
      </c>
      <c r="BO32" s="625">
        <f>IF(AND(BO22&lt;&gt;0,SUM($Z22:BN22)=0),1,0)</f>
        <v>0</v>
      </c>
      <c r="BP32" s="625">
        <f>IF(AND(BP22&lt;&gt;0,SUM($Z22:BO22)=0),1,0)</f>
        <v>0</v>
      </c>
      <c r="BQ32" s="625">
        <f>IF(AND(BQ22&lt;&gt;0,SUM($Z22:BP22)=0),1,0)</f>
        <v>0</v>
      </c>
      <c r="BR32" s="625">
        <f>IF(AND(BR22&lt;&gt;0,SUM($Z22:BQ22)=0),1,0)</f>
        <v>0</v>
      </c>
      <c r="BS32" s="625">
        <f>IF(AND(BS22&lt;&gt;0,SUM($Z22:BR22)=0),1,0)</f>
        <v>0</v>
      </c>
      <c r="BT32" s="625">
        <f>IF(AND(BT22&lt;&gt;0,SUM($Z22:BS22)=0),1,0)</f>
        <v>0</v>
      </c>
      <c r="BU32" s="625">
        <f>IF(AND(BU22&lt;&gt;0,SUM($Z22:BT22)=0),1,0)</f>
        <v>0</v>
      </c>
      <c r="BV32" s="625">
        <f>IF(AND(BV22&lt;&gt;0,SUM($Z22:BU22)=0),1,0)</f>
        <v>0</v>
      </c>
      <c r="BW32" s="625">
        <f>IF(AND(BW22&lt;&gt;0,SUM($Z22:BV22)=0),1,0)</f>
        <v>0</v>
      </c>
      <c r="BX32" s="625">
        <f>IF(AND(BX22&lt;&gt;0,SUM($Z22:BW22)=0),1,0)</f>
        <v>0</v>
      </c>
      <c r="BY32" s="625">
        <f>IF(AND(BY22&lt;&gt;0,SUM($Z22:BX22)=0),1,0)</f>
        <v>0</v>
      </c>
      <c r="BZ32" s="625">
        <f>IF(AND(BZ22&lt;&gt;0,SUM($Z22:BY22)=0),1,0)</f>
        <v>0</v>
      </c>
      <c r="CA32" s="625">
        <f>IF(AND(CA22&lt;&gt;0,SUM($Z22:BZ22)=0),1,0)</f>
        <v>0</v>
      </c>
      <c r="CB32" s="625">
        <f>IF(AND(CB22&lt;&gt;0,SUM($Z22:CA22)=0),1,0)</f>
        <v>0</v>
      </c>
      <c r="CC32" s="625">
        <f>IF(AND(CC22&lt;&gt;0,SUM($Z22:CB22)=0),1,0)</f>
        <v>0</v>
      </c>
      <c r="CD32" s="625">
        <f>IF(AND(CD22&lt;&gt;0,SUM($Z22:CC22)=0),1,0)</f>
        <v>0</v>
      </c>
      <c r="CE32" s="625">
        <f>IF(AND(CE22&lt;&gt;0,SUM($Z22:CD22)=0),1,0)</f>
        <v>0</v>
      </c>
      <c r="CF32" s="625">
        <f>IF(AND(CF22&lt;&gt;0,SUM($Z22:CE22)=0),1,0)</f>
        <v>0</v>
      </c>
      <c r="CG32" s="625">
        <f>IF(AND(CG22&lt;&gt;0,SUM($Z22:CF22)=0),1,0)</f>
        <v>0</v>
      </c>
      <c r="CH32" s="625">
        <f>IF(AND(CH22&lt;&gt;0,SUM($Z22:CG22)=0),1,0)</f>
        <v>0</v>
      </c>
      <c r="CI32" s="625">
        <f>IF(AND(CI22&lt;&gt;0,SUM($Z22:CH22)=0),1,0)</f>
        <v>0</v>
      </c>
      <c r="CJ32" s="625">
        <f>IF(AND(CJ22&lt;&gt;0,SUM($Z22:CI22)=0),1,0)</f>
        <v>0</v>
      </c>
      <c r="CK32" s="625">
        <f>IF(AND(CK22&lt;&gt;0,SUM($Z22:CJ22)=0),1,0)</f>
        <v>0</v>
      </c>
      <c r="CL32" s="625">
        <f>IF(AND(CL22&lt;&gt;0,SUM($Z22:CK22)=0),1,0)</f>
        <v>0</v>
      </c>
      <c r="CM32" s="625">
        <f>IF(AND(CM22&lt;&gt;0,SUM($Z22:CL22)=0),1,0)</f>
        <v>0</v>
      </c>
      <c r="CN32" s="625">
        <f>IF(AND(CN22&lt;&gt;0,SUM($Z22:CM22)=0),1,0)</f>
        <v>0</v>
      </c>
      <c r="CO32" s="625">
        <f>IF(AND(CO22&lt;&gt;0,SUM($Z22:CN22)=0),1,0)</f>
        <v>0</v>
      </c>
      <c r="CP32" s="625">
        <f>IF(AND(CP22&lt;&gt;0,SUM($Z22:CO22)=0),1,0)</f>
        <v>0</v>
      </c>
      <c r="CQ32" s="625">
        <f>IF(AND(CQ22&lt;&gt;0,SUM($Z22:CP22)=0),1,0)</f>
        <v>0</v>
      </c>
      <c r="CR32" s="625">
        <f>IF(AND(CR22&lt;&gt;0,SUM($Z22:CQ22)=0),1,0)</f>
        <v>0</v>
      </c>
      <c r="CS32" s="625">
        <f>IF(AND(CS22&lt;&gt;0,SUM($Z22:CR22)=0),1,0)</f>
        <v>0</v>
      </c>
      <c r="CT32" s="625">
        <f>IF(AND(CT22&lt;&gt;0,SUM($Z22:CS22)=0),1,0)</f>
        <v>0</v>
      </c>
      <c r="CU32" s="625">
        <f>IF(AND(CU22&lt;&gt;0,SUM($Z22:CT22)=0),1,0)</f>
        <v>0</v>
      </c>
      <c r="CV32" s="625">
        <f>IF(AND(CV22&lt;&gt;0,SUM($Z22:CU22)=0),1,0)</f>
        <v>0</v>
      </c>
      <c r="CW32" s="625">
        <f>IF(AND(CW22&lt;&gt;0,SUM($Z22:CV22)=0),1,0)</f>
        <v>0</v>
      </c>
      <c r="CX32" s="625">
        <f>IF(AND(CX22&lt;&gt;0,SUM($Z22:CW22)=0),1,0)</f>
        <v>0</v>
      </c>
      <c r="CY32" s="625">
        <f>IF(AND(CY22&lt;&gt;0,SUM($Z22:CX22)=0),1,0)</f>
        <v>0</v>
      </c>
      <c r="CZ32" s="625">
        <f>IF(AND(CZ22&lt;&gt;0,SUM($Z22:CY22)=0),1,0)</f>
        <v>0</v>
      </c>
      <c r="DA32" s="625">
        <f>IF(AND(DA22&lt;&gt;0,SUM($Z22:CZ22)=0),1,0)</f>
        <v>0</v>
      </c>
      <c r="DB32" s="625">
        <f>IF(AND(DB22&lt;&gt;0,SUM($Z22:DA22)=0),1,0)</f>
        <v>0</v>
      </c>
      <c r="DC32" s="625">
        <f>IF(AND(DC22&lt;&gt;0,SUM($Z22:DB22)=0),1,0)</f>
        <v>0</v>
      </c>
      <c r="DD32" s="625">
        <f>IF(AND(DD22&lt;&gt;0,SUM($Z22:DC22)=0),1,0)</f>
        <v>0</v>
      </c>
      <c r="DE32" s="625">
        <f>IF(AND(DE22&lt;&gt;0,SUM($Z22:DD22)=0),1,0)</f>
        <v>0</v>
      </c>
      <c r="DF32" s="625">
        <f>IF(AND(DF22&lt;&gt;0,SUM($Z22:DE22)=0),1,0)</f>
        <v>0</v>
      </c>
      <c r="DG32" s="625">
        <f>IF(AND(DG22&lt;&gt;0,SUM($Z22:DF22)=0),1,0)</f>
        <v>0</v>
      </c>
      <c r="DH32" s="625">
        <f>IF(AND(DH22&lt;&gt;0,SUM($Z22:DG22)=0),1,0)</f>
        <v>0</v>
      </c>
      <c r="DI32" s="625">
        <f>IF(AND(DI22&lt;&gt;0,SUM($Z22:DH22)=0),1,0)</f>
        <v>0</v>
      </c>
      <c r="DJ32" s="625">
        <f>IF(AND(DJ22&lt;&gt;0,SUM($Z22:DI22)=0),1,0)</f>
        <v>0</v>
      </c>
      <c r="DK32" s="625">
        <f>IF(AND(DK22&lt;&gt;0,SUM($Z22:DJ22)=0),1,0)</f>
        <v>0</v>
      </c>
      <c r="DL32" s="625">
        <f>IF(AND(DL22&lt;&gt;0,SUM($Z22:DK22)=0),1,0)</f>
        <v>0</v>
      </c>
      <c r="DM32" s="625">
        <f>IF(AND(DM22&lt;&gt;0,SUM($Z22:DL22)=0),1,0)</f>
        <v>0</v>
      </c>
      <c r="DN32" s="625">
        <f>IF(AND(DN22&lt;&gt;0,SUM($Z22:DM22)=0),1,0)</f>
        <v>0</v>
      </c>
      <c r="DO32" s="625">
        <f>IF(AND(DO22&lt;&gt;0,SUM($Z22:DN22)=0),1,0)</f>
        <v>0</v>
      </c>
      <c r="DP32" s="625">
        <f>IF(AND(DP22&lt;&gt;0,SUM($Z22:DO22)=0),1,0)</f>
        <v>0</v>
      </c>
      <c r="DQ32" s="625">
        <f>IF(AND(DQ22&lt;&gt;0,SUM($Z22:DP22)=0),1,0)</f>
        <v>0</v>
      </c>
      <c r="DR32" s="625">
        <f>IF(AND(DR22&lt;&gt;0,SUM($Z22:DQ22)=0),1,0)</f>
        <v>0</v>
      </c>
      <c r="DS32" s="625">
        <f>IF(AND(DS22&lt;&gt;0,SUM($Z22:DR22)=0),1,0)</f>
        <v>0</v>
      </c>
      <c r="DT32" s="625">
        <f>IF(AND(DT22&lt;&gt;0,SUM($Z22:DS22)=0),1,0)</f>
        <v>0</v>
      </c>
      <c r="DU32" s="36"/>
      <c r="DV32" s="36"/>
    </row>
    <row r="33" spans="1:126" ht="4.2" customHeight="1">
      <c r="A33" s="1"/>
      <c r="B33" s="1"/>
      <c r="C33" s="1"/>
      <c r="D33" s="1"/>
      <c r="E33" s="263"/>
      <c r="F33" s="48"/>
      <c r="G33" s="231"/>
      <c r="H33" s="41"/>
      <c r="I33" s="41"/>
      <c r="J33" s="41"/>
      <c r="K33" s="41"/>
      <c r="L33" s="1"/>
      <c r="M33" s="5"/>
      <c r="N33" s="41"/>
      <c r="O33" s="1"/>
      <c r="P33" s="5"/>
      <c r="Q33" s="1"/>
      <c r="R33" s="1"/>
      <c r="S33" s="5"/>
      <c r="T33" s="41"/>
      <c r="U33" s="24"/>
      <c r="V33" s="1"/>
      <c r="W33" s="626"/>
      <c r="X33" s="627"/>
      <c r="Y33" s="593"/>
      <c r="Z33" s="628"/>
      <c r="AA33" s="629"/>
      <c r="AB33" s="629"/>
      <c r="AC33" s="629"/>
      <c r="AD33" s="629"/>
      <c r="AE33" s="629"/>
      <c r="AF33" s="629"/>
      <c r="AG33" s="629"/>
      <c r="AH33" s="629"/>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c r="BW33" s="629"/>
      <c r="BX33" s="629"/>
      <c r="BY33" s="629"/>
      <c r="BZ33" s="629"/>
      <c r="CA33" s="629"/>
      <c r="CB33" s="629"/>
      <c r="CC33" s="629"/>
      <c r="CD33" s="629"/>
      <c r="CE33" s="629"/>
      <c r="CF33" s="629"/>
      <c r="CG33" s="629"/>
      <c r="CH33" s="629"/>
      <c r="CI33" s="629"/>
      <c r="CJ33" s="629"/>
      <c r="CK33" s="629"/>
      <c r="CL33" s="629"/>
      <c r="CM33" s="629"/>
      <c r="CN33" s="629"/>
      <c r="CO33" s="629"/>
      <c r="CP33" s="629"/>
      <c r="CQ33" s="629"/>
      <c r="CR33" s="629"/>
      <c r="CS33" s="629"/>
      <c r="CT33" s="629"/>
      <c r="CU33" s="629"/>
      <c r="CV33" s="629"/>
      <c r="CW33" s="629"/>
      <c r="CX33" s="629"/>
      <c r="CY33" s="629"/>
      <c r="CZ33" s="629"/>
      <c r="DA33" s="629"/>
      <c r="DB33" s="629"/>
      <c r="DC33" s="629"/>
      <c r="DD33" s="629"/>
      <c r="DE33" s="629"/>
      <c r="DF33" s="629"/>
      <c r="DG33" s="629"/>
      <c r="DH33" s="629"/>
      <c r="DI33" s="629"/>
      <c r="DJ33" s="629"/>
      <c r="DK33" s="629"/>
      <c r="DL33" s="629"/>
      <c r="DM33" s="629"/>
      <c r="DN33" s="629"/>
      <c r="DO33" s="629"/>
      <c r="DP33" s="629"/>
      <c r="DQ33" s="629"/>
      <c r="DR33" s="629"/>
      <c r="DS33" s="629"/>
      <c r="DT33" s="629"/>
      <c r="DU33" s="1"/>
      <c r="DV33" s="1"/>
    </row>
    <row r="34" spans="1:126" ht="4.2" customHeight="1">
      <c r="A34" s="1"/>
      <c r="B34" s="1"/>
      <c r="C34" s="1"/>
      <c r="D34" s="1"/>
      <c r="E34" s="263"/>
      <c r="F34" s="48"/>
      <c r="G34" s="231"/>
      <c r="H34" s="1"/>
      <c r="I34" s="1"/>
      <c r="J34" s="1"/>
      <c r="K34" s="1"/>
      <c r="L34" s="1"/>
      <c r="M34" s="5"/>
      <c r="N34" s="1"/>
      <c r="O34" s="1"/>
      <c r="P34" s="5"/>
      <c r="Q34" s="1"/>
      <c r="R34" s="1"/>
      <c r="S34" s="5"/>
      <c r="T34" s="613"/>
      <c r="U34" s="24"/>
      <c r="V34" s="1"/>
      <c r="W34" s="592"/>
      <c r="X34" s="627"/>
      <c r="Y34" s="593"/>
      <c r="Z34" s="62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c r="AY34" s="598"/>
      <c r="AZ34" s="598"/>
      <c r="BA34" s="598"/>
      <c r="BB34" s="598"/>
      <c r="BC34" s="598"/>
      <c r="BD34" s="598"/>
      <c r="BE34" s="598"/>
      <c r="BF34" s="598"/>
      <c r="BG34" s="598"/>
      <c r="BH34" s="598"/>
      <c r="BI34" s="598"/>
      <c r="BJ34" s="598"/>
      <c r="BK34" s="598"/>
      <c r="BL34" s="598"/>
      <c r="BM34" s="598"/>
      <c r="BN34" s="598"/>
      <c r="BO34" s="598"/>
      <c r="BP34" s="598"/>
      <c r="BQ34" s="598"/>
      <c r="BR34" s="598"/>
      <c r="BS34" s="598"/>
      <c r="BT34" s="598"/>
      <c r="BU34" s="598"/>
      <c r="BV34" s="598"/>
      <c r="BW34" s="598"/>
      <c r="BX34" s="598"/>
      <c r="BY34" s="598"/>
      <c r="BZ34" s="598"/>
      <c r="CA34" s="598"/>
      <c r="CB34" s="598"/>
      <c r="CC34" s="598"/>
      <c r="CD34" s="598"/>
      <c r="CE34" s="598"/>
      <c r="CF34" s="598"/>
      <c r="CG34" s="598"/>
      <c r="CH34" s="598"/>
      <c r="CI34" s="598"/>
      <c r="CJ34" s="598"/>
      <c r="CK34" s="598"/>
      <c r="CL34" s="598"/>
      <c r="CM34" s="598"/>
      <c r="CN34" s="598"/>
      <c r="CO34" s="598"/>
      <c r="CP34" s="598"/>
      <c r="CQ34" s="598"/>
      <c r="CR34" s="598"/>
      <c r="CS34" s="598"/>
      <c r="CT34" s="598"/>
      <c r="CU34" s="598"/>
      <c r="CV34" s="598"/>
      <c r="CW34" s="598"/>
      <c r="CX34" s="598"/>
      <c r="CY34" s="598"/>
      <c r="CZ34" s="598"/>
      <c r="DA34" s="598"/>
      <c r="DB34" s="598"/>
      <c r="DC34" s="598"/>
      <c r="DD34" s="598"/>
      <c r="DE34" s="598"/>
      <c r="DF34" s="598"/>
      <c r="DG34" s="598"/>
      <c r="DH34" s="598"/>
      <c r="DI34" s="598"/>
      <c r="DJ34" s="598"/>
      <c r="DK34" s="598"/>
      <c r="DL34" s="598"/>
      <c r="DM34" s="598"/>
      <c r="DN34" s="598"/>
      <c r="DO34" s="598"/>
      <c r="DP34" s="598"/>
      <c r="DQ34" s="598"/>
      <c r="DR34" s="598"/>
      <c r="DS34" s="598"/>
      <c r="DT34" s="598"/>
      <c r="DU34" s="1"/>
      <c r="DV34" s="1"/>
    </row>
    <row r="35" spans="1:126" s="39" customFormat="1">
      <c r="A35" s="36"/>
      <c r="B35" s="260"/>
      <c r="C35" s="36"/>
      <c r="D35" s="36"/>
      <c r="E35" s="9"/>
      <c r="F35" s="51"/>
      <c r="G35" s="306" t="s">
        <v>6</v>
      </c>
      <c r="H35" s="36" t="s">
        <v>401</v>
      </c>
      <c r="I35" s="36"/>
      <c r="J35" s="36"/>
      <c r="K35" s="36"/>
      <c r="L35" s="1"/>
      <c r="M35" s="5"/>
      <c r="N35" s="38"/>
      <c r="O35" s="1"/>
      <c r="P35" s="5"/>
      <c r="Q35" s="1"/>
      <c r="R35" s="1"/>
      <c r="S35" s="5"/>
      <c r="T35" s="635">
        <f>IF(W35=1,SUMIFS($Y$8:$DV$8,$Y35:$DV35,1),0)</f>
        <v>0</v>
      </c>
      <c r="U35" s="24"/>
      <c r="V35" s="36"/>
      <c r="W35" s="623">
        <f>SUM($Y35:$DU35)</f>
        <v>0</v>
      </c>
      <c r="X35" s="623"/>
      <c r="Y35" s="593"/>
      <c r="Z35" s="624"/>
      <c r="AA35" s="625">
        <f>IF(AND(AA22&lt;&gt;0,SUM(AB22:$DV22)=0),1,0)</f>
        <v>0</v>
      </c>
      <c r="AB35" s="625">
        <f>IF(AND(AB22&lt;&gt;0,SUM(AC22:$DV22)=0),1,0)</f>
        <v>0</v>
      </c>
      <c r="AC35" s="625">
        <f>IF(AND(AC22&lt;&gt;0,SUM(AD22:$DV22)=0),1,0)</f>
        <v>0</v>
      </c>
      <c r="AD35" s="625">
        <f>IF(AND(AD22&lt;&gt;0,SUM(AE22:$DV22)=0),1,0)</f>
        <v>0</v>
      </c>
      <c r="AE35" s="625">
        <f>IF(AND(AE22&lt;&gt;0,SUM(AF22:$DV22)=0),1,0)</f>
        <v>0</v>
      </c>
      <c r="AF35" s="625">
        <f>IF(AND(AF22&lt;&gt;0,SUM(AG22:$DV22)=0),1,0)</f>
        <v>0</v>
      </c>
      <c r="AG35" s="625">
        <f>IF(AND(AG22&lt;&gt;0,SUM(AH22:$DV22)=0),1,0)</f>
        <v>0</v>
      </c>
      <c r="AH35" s="625">
        <f>IF(AND(AH22&lt;&gt;0,SUM(AI22:$DV22)=0),1,0)</f>
        <v>0</v>
      </c>
      <c r="AI35" s="625">
        <f>IF(AND(AI22&lt;&gt;0,SUM(AJ22:$DV22)=0),1,0)</f>
        <v>0</v>
      </c>
      <c r="AJ35" s="625">
        <f>IF(AND(AJ22&lt;&gt;0,SUM(AK22:$DV22)=0),1,0)</f>
        <v>0</v>
      </c>
      <c r="AK35" s="625">
        <f>IF(AND(AK22&lt;&gt;0,SUM(AL22:$DV22)=0),1,0)</f>
        <v>0</v>
      </c>
      <c r="AL35" s="625">
        <f>IF(AND(AL22&lt;&gt;0,SUM(AM22:$DV22)=0),1,0)</f>
        <v>0</v>
      </c>
      <c r="AM35" s="625">
        <f>IF(AND(AM22&lt;&gt;0,SUM(AN22:$DV22)=0),1,0)</f>
        <v>0</v>
      </c>
      <c r="AN35" s="625">
        <f>IF(AND(AN22&lt;&gt;0,SUM(AO22:$DV22)=0),1,0)</f>
        <v>0</v>
      </c>
      <c r="AO35" s="625">
        <f>IF(AND(AO22&lt;&gt;0,SUM(AP22:$DV22)=0),1,0)</f>
        <v>0</v>
      </c>
      <c r="AP35" s="625">
        <f>IF(AND(AP22&lt;&gt;0,SUM(AQ22:$DV22)=0),1,0)</f>
        <v>0</v>
      </c>
      <c r="AQ35" s="625">
        <f>IF(AND(AQ22&lt;&gt;0,SUM(AR22:$DV22)=0),1,0)</f>
        <v>0</v>
      </c>
      <c r="AR35" s="625">
        <f>IF(AND(AR22&lt;&gt;0,SUM(AS22:$DV22)=0),1,0)</f>
        <v>0</v>
      </c>
      <c r="AS35" s="625">
        <f>IF(AND(AS22&lt;&gt;0,SUM(AT22:$DV22)=0),1,0)</f>
        <v>0</v>
      </c>
      <c r="AT35" s="625">
        <f>IF(AND(AT22&lt;&gt;0,SUM(AU22:$DV22)=0),1,0)</f>
        <v>0</v>
      </c>
      <c r="AU35" s="625">
        <f>IF(AND(AU22&lt;&gt;0,SUM(AV22:$DV22)=0),1,0)</f>
        <v>0</v>
      </c>
      <c r="AV35" s="625">
        <f>IF(AND(AV22&lt;&gt;0,SUM(AW22:$DV22)=0),1,0)</f>
        <v>0</v>
      </c>
      <c r="AW35" s="625">
        <f>IF(AND(AW22&lt;&gt;0,SUM(AX22:$DV22)=0),1,0)</f>
        <v>0</v>
      </c>
      <c r="AX35" s="625">
        <f>IF(AND(AX22&lt;&gt;0,SUM(AY22:$DV22)=0),1,0)</f>
        <v>0</v>
      </c>
      <c r="AY35" s="625">
        <f>IF(AND(AY22&lt;&gt;0,SUM(AZ22:$DV22)=0),1,0)</f>
        <v>0</v>
      </c>
      <c r="AZ35" s="625">
        <f>IF(AND(AZ22&lt;&gt;0,SUM(BA22:$DV22)=0),1,0)</f>
        <v>0</v>
      </c>
      <c r="BA35" s="625">
        <f>IF(AND(BA22&lt;&gt;0,SUM(BB22:$DV22)=0),1,0)</f>
        <v>0</v>
      </c>
      <c r="BB35" s="625">
        <f>IF(AND(BB22&lt;&gt;0,SUM(BC22:$DV22)=0),1,0)</f>
        <v>0</v>
      </c>
      <c r="BC35" s="625">
        <f>IF(AND(BC22&lt;&gt;0,SUM(BD22:$DV22)=0),1,0)</f>
        <v>0</v>
      </c>
      <c r="BD35" s="625">
        <f>IF(AND(BD22&lt;&gt;0,SUM(BE22:$DV22)=0),1,0)</f>
        <v>0</v>
      </c>
      <c r="BE35" s="625">
        <f>IF(AND(BE22&lt;&gt;0,SUM(BF22:$DV22)=0),1,0)</f>
        <v>0</v>
      </c>
      <c r="BF35" s="625">
        <f>IF(AND(BF22&lt;&gt;0,SUM(BG22:$DV22)=0),1,0)</f>
        <v>0</v>
      </c>
      <c r="BG35" s="625">
        <f>IF(AND(BG22&lt;&gt;0,SUM(BH22:$DV22)=0),1,0)</f>
        <v>0</v>
      </c>
      <c r="BH35" s="625">
        <f>IF(AND(BH22&lt;&gt;0,SUM(BI22:$DV22)=0),1,0)</f>
        <v>0</v>
      </c>
      <c r="BI35" s="625">
        <f>IF(AND(BI22&lt;&gt;0,SUM(BJ22:$DV22)=0),1,0)</f>
        <v>0</v>
      </c>
      <c r="BJ35" s="625">
        <f>IF(AND(BJ22&lt;&gt;0,SUM(BK22:$DV22)=0),1,0)</f>
        <v>0</v>
      </c>
      <c r="BK35" s="625">
        <f>IF(AND(BK22&lt;&gt;0,SUM(BL22:$DV22)=0),1,0)</f>
        <v>0</v>
      </c>
      <c r="BL35" s="625">
        <f>IF(AND(BL22&lt;&gt;0,SUM(BM22:$DV22)=0),1,0)</f>
        <v>0</v>
      </c>
      <c r="BM35" s="625">
        <f>IF(AND(BM22&lt;&gt;0,SUM(BN22:$DV22)=0),1,0)</f>
        <v>0</v>
      </c>
      <c r="BN35" s="625">
        <f>IF(AND(BN22&lt;&gt;0,SUM(BO22:$DV22)=0),1,0)</f>
        <v>0</v>
      </c>
      <c r="BO35" s="625">
        <f>IF(AND(BO22&lt;&gt;0,SUM(BP22:$DV22)=0),1,0)</f>
        <v>0</v>
      </c>
      <c r="BP35" s="625">
        <f>IF(AND(BP22&lt;&gt;0,SUM(BQ22:$DV22)=0),1,0)</f>
        <v>0</v>
      </c>
      <c r="BQ35" s="625">
        <f>IF(AND(BQ22&lt;&gt;0,SUM(BR22:$DV22)=0),1,0)</f>
        <v>0</v>
      </c>
      <c r="BR35" s="625">
        <f>IF(AND(BR22&lt;&gt;0,SUM(BS22:$DV22)=0),1,0)</f>
        <v>0</v>
      </c>
      <c r="BS35" s="625">
        <f>IF(AND(BS22&lt;&gt;0,SUM(BT22:$DV22)=0),1,0)</f>
        <v>0</v>
      </c>
      <c r="BT35" s="625">
        <f>IF(AND(BT22&lt;&gt;0,SUM(BU22:$DV22)=0),1,0)</f>
        <v>0</v>
      </c>
      <c r="BU35" s="625">
        <f>IF(AND(BU22&lt;&gt;0,SUM(BV22:$DV22)=0),1,0)</f>
        <v>0</v>
      </c>
      <c r="BV35" s="625">
        <f>IF(AND(BV22&lt;&gt;0,SUM(BW22:$DV22)=0),1,0)</f>
        <v>0</v>
      </c>
      <c r="BW35" s="625">
        <f>IF(AND(BW22&lt;&gt;0,SUM(BX22:$DV22)=0),1,0)</f>
        <v>0</v>
      </c>
      <c r="BX35" s="625">
        <f>IF(AND(BX22&lt;&gt;0,SUM(BY22:$DV22)=0),1,0)</f>
        <v>0</v>
      </c>
      <c r="BY35" s="625">
        <f>IF(AND(BY22&lt;&gt;0,SUM(BZ22:$DV22)=0),1,0)</f>
        <v>0</v>
      </c>
      <c r="BZ35" s="625">
        <f>IF(AND(BZ22&lt;&gt;0,SUM(CA22:$DV22)=0),1,0)</f>
        <v>0</v>
      </c>
      <c r="CA35" s="625">
        <f>IF(AND(CA22&lt;&gt;0,SUM(CB22:$DV22)=0),1,0)</f>
        <v>0</v>
      </c>
      <c r="CB35" s="625">
        <f>IF(AND(CB22&lt;&gt;0,SUM(CC22:$DV22)=0),1,0)</f>
        <v>0</v>
      </c>
      <c r="CC35" s="625">
        <f>IF(AND(CC22&lt;&gt;0,SUM(CD22:$DV22)=0),1,0)</f>
        <v>0</v>
      </c>
      <c r="CD35" s="625">
        <f>IF(AND(CD22&lt;&gt;0,SUM(CE22:$DV22)=0),1,0)</f>
        <v>0</v>
      </c>
      <c r="CE35" s="625">
        <f>IF(AND(CE22&lt;&gt;0,SUM(CF22:$DV22)=0),1,0)</f>
        <v>0</v>
      </c>
      <c r="CF35" s="625">
        <f>IF(AND(CF22&lt;&gt;0,SUM(CG22:$DV22)=0),1,0)</f>
        <v>0</v>
      </c>
      <c r="CG35" s="625">
        <f>IF(AND(CG22&lt;&gt;0,SUM(CH22:$DV22)=0),1,0)</f>
        <v>0</v>
      </c>
      <c r="CH35" s="625">
        <f>IF(AND(CH22&lt;&gt;0,SUM(CI22:$DV22)=0),1,0)</f>
        <v>0</v>
      </c>
      <c r="CI35" s="625">
        <f>IF(AND(CI22&lt;&gt;0,SUM(CJ22:$DV22)=0),1,0)</f>
        <v>0</v>
      </c>
      <c r="CJ35" s="625">
        <f>IF(AND(CJ22&lt;&gt;0,SUM(CK22:$DV22)=0),1,0)</f>
        <v>0</v>
      </c>
      <c r="CK35" s="625">
        <f>IF(AND(CK22&lt;&gt;0,SUM(CL22:$DV22)=0),1,0)</f>
        <v>0</v>
      </c>
      <c r="CL35" s="625">
        <f>IF(AND(CL22&lt;&gt;0,SUM(CM22:$DV22)=0),1,0)</f>
        <v>0</v>
      </c>
      <c r="CM35" s="625">
        <f>IF(AND(CM22&lt;&gt;0,SUM(CN22:$DV22)=0),1,0)</f>
        <v>0</v>
      </c>
      <c r="CN35" s="625">
        <f>IF(AND(CN22&lt;&gt;0,SUM(CO22:$DV22)=0),1,0)</f>
        <v>0</v>
      </c>
      <c r="CO35" s="625">
        <f>IF(AND(CO22&lt;&gt;0,SUM(CP22:$DV22)=0),1,0)</f>
        <v>0</v>
      </c>
      <c r="CP35" s="625">
        <f>IF(AND(CP22&lt;&gt;0,SUM(CQ22:$DV22)=0),1,0)</f>
        <v>0</v>
      </c>
      <c r="CQ35" s="625">
        <f>IF(AND(CQ22&lt;&gt;0,SUM(CR22:$DV22)=0),1,0)</f>
        <v>0</v>
      </c>
      <c r="CR35" s="625">
        <f>IF(AND(CR22&lt;&gt;0,SUM(CS22:$DV22)=0),1,0)</f>
        <v>0</v>
      </c>
      <c r="CS35" s="625">
        <f>IF(AND(CS22&lt;&gt;0,SUM(CT22:$DV22)=0),1,0)</f>
        <v>0</v>
      </c>
      <c r="CT35" s="625">
        <f>IF(AND(CT22&lt;&gt;0,SUM(CU22:$DV22)=0),1,0)</f>
        <v>0</v>
      </c>
      <c r="CU35" s="625">
        <f>IF(AND(CU22&lt;&gt;0,SUM(CV22:$DV22)=0),1,0)</f>
        <v>0</v>
      </c>
      <c r="CV35" s="625">
        <f>IF(AND(CV22&lt;&gt;0,SUM(CW22:$DV22)=0),1,0)</f>
        <v>0</v>
      </c>
      <c r="CW35" s="625">
        <f>IF(AND(CW22&lt;&gt;0,SUM(CX22:$DV22)=0),1,0)</f>
        <v>0</v>
      </c>
      <c r="CX35" s="625">
        <f>IF(AND(CX22&lt;&gt;0,SUM(CY22:$DV22)=0),1,0)</f>
        <v>0</v>
      </c>
      <c r="CY35" s="625">
        <f>IF(AND(CY22&lt;&gt;0,SUM(CZ22:$DV22)=0),1,0)</f>
        <v>0</v>
      </c>
      <c r="CZ35" s="625">
        <f>IF(AND(CZ22&lt;&gt;0,SUM(DA22:$DV22)=0),1,0)</f>
        <v>0</v>
      </c>
      <c r="DA35" s="625">
        <f>IF(AND(DA22&lt;&gt;0,SUM(DB22:$DV22)=0),1,0)</f>
        <v>0</v>
      </c>
      <c r="DB35" s="625">
        <f>IF(AND(DB22&lt;&gt;0,SUM(DC22:$DV22)=0),1,0)</f>
        <v>0</v>
      </c>
      <c r="DC35" s="625">
        <f>IF(AND(DC22&lt;&gt;0,SUM(DD22:$DV22)=0),1,0)</f>
        <v>0</v>
      </c>
      <c r="DD35" s="625">
        <f>IF(AND(DD22&lt;&gt;0,SUM(DE22:$DV22)=0),1,0)</f>
        <v>0</v>
      </c>
      <c r="DE35" s="625">
        <f>IF(AND(DE22&lt;&gt;0,SUM(DF22:$DV22)=0),1,0)</f>
        <v>0</v>
      </c>
      <c r="DF35" s="625">
        <f>IF(AND(DF22&lt;&gt;0,SUM(DG22:$DV22)=0),1,0)</f>
        <v>0</v>
      </c>
      <c r="DG35" s="625">
        <f>IF(AND(DG22&lt;&gt;0,SUM(DH22:$DV22)=0),1,0)</f>
        <v>0</v>
      </c>
      <c r="DH35" s="625">
        <f>IF(AND(DH22&lt;&gt;0,SUM(DI22:$DV22)=0),1,0)</f>
        <v>0</v>
      </c>
      <c r="DI35" s="625">
        <f>IF(AND(DI22&lt;&gt;0,SUM(DJ22:$DV22)=0),1,0)</f>
        <v>0</v>
      </c>
      <c r="DJ35" s="625">
        <f>IF(AND(DJ22&lt;&gt;0,SUM(DK22:$DV22)=0),1,0)</f>
        <v>0</v>
      </c>
      <c r="DK35" s="625">
        <f>IF(AND(DK22&lt;&gt;0,SUM(DL22:$DV22)=0),1,0)</f>
        <v>0</v>
      </c>
      <c r="DL35" s="625">
        <f>IF(AND(DL22&lt;&gt;0,SUM(DM22:$DV22)=0),1,0)</f>
        <v>0</v>
      </c>
      <c r="DM35" s="625">
        <f>IF(AND(DM22&lt;&gt;0,SUM(DN22:$DV22)=0),1,0)</f>
        <v>0</v>
      </c>
      <c r="DN35" s="625">
        <f>IF(AND(DN22&lt;&gt;0,SUM(DO22:$DV22)=0),1,0)</f>
        <v>0</v>
      </c>
      <c r="DO35" s="625">
        <f>IF(AND(DO22&lt;&gt;0,SUM(DP22:$DV22)=0),1,0)</f>
        <v>0</v>
      </c>
      <c r="DP35" s="625">
        <f>IF(AND(DP22&lt;&gt;0,SUM(DQ22:$DV22)=0),1,0)</f>
        <v>0</v>
      </c>
      <c r="DQ35" s="625">
        <f>IF(AND(DQ22&lt;&gt;0,SUM(DR22:$DV22)=0),1,0)</f>
        <v>0</v>
      </c>
      <c r="DR35" s="625">
        <f>IF(AND(DR22&lt;&gt;0,SUM(DS22:$DV22)=0),1,0)</f>
        <v>0</v>
      </c>
      <c r="DS35" s="625">
        <f>IF(AND(DS22&lt;&gt;0,SUM(DT22:$DV22)=0),1,0)</f>
        <v>0</v>
      </c>
      <c r="DT35" s="625">
        <f>IF(AND(DT22&lt;&gt;0,SUM(DU22:$DV22)=0),1,0)</f>
        <v>0</v>
      </c>
      <c r="DU35" s="36"/>
      <c r="DV35" s="36"/>
    </row>
    <row r="36" spans="1:126" ht="4.2" customHeight="1">
      <c r="A36" s="1"/>
      <c r="B36" s="1"/>
      <c r="C36" s="1"/>
      <c r="D36" s="1"/>
      <c r="E36" s="263"/>
      <c r="F36" s="48"/>
      <c r="G36" s="231"/>
      <c r="H36" s="41"/>
      <c r="I36" s="41"/>
      <c r="J36" s="41"/>
      <c r="K36" s="41"/>
      <c r="L36" s="1"/>
      <c r="M36" s="5"/>
      <c r="N36" s="41"/>
      <c r="O36" s="1"/>
      <c r="P36" s="5"/>
      <c r="Q36" s="1"/>
      <c r="R36" s="1"/>
      <c r="S36" s="5"/>
      <c r="T36" s="41"/>
      <c r="U36" s="24"/>
      <c r="V36" s="1"/>
      <c r="W36" s="626"/>
      <c r="X36" s="627"/>
      <c r="Y36" s="593"/>
      <c r="Z36" s="628"/>
      <c r="AA36" s="629"/>
      <c r="AB36" s="629"/>
      <c r="AC36" s="629"/>
      <c r="AD36" s="629"/>
      <c r="AE36" s="629"/>
      <c r="AF36" s="629"/>
      <c r="AG36" s="629"/>
      <c r="AH36" s="629"/>
      <c r="AI36" s="629"/>
      <c r="AJ36" s="629"/>
      <c r="AK36" s="629"/>
      <c r="AL36" s="629"/>
      <c r="AM36" s="629"/>
      <c r="AN36" s="629"/>
      <c r="AO36" s="629"/>
      <c r="AP36" s="629"/>
      <c r="AQ36" s="629"/>
      <c r="AR36" s="629"/>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29"/>
      <c r="BW36" s="629"/>
      <c r="BX36" s="629"/>
      <c r="BY36" s="629"/>
      <c r="BZ36" s="629"/>
      <c r="CA36" s="629"/>
      <c r="CB36" s="629"/>
      <c r="CC36" s="629"/>
      <c r="CD36" s="629"/>
      <c r="CE36" s="629"/>
      <c r="CF36" s="629"/>
      <c r="CG36" s="629"/>
      <c r="CH36" s="629"/>
      <c r="CI36" s="629"/>
      <c r="CJ36" s="629"/>
      <c r="CK36" s="629"/>
      <c r="CL36" s="629"/>
      <c r="CM36" s="629"/>
      <c r="CN36" s="629"/>
      <c r="CO36" s="629"/>
      <c r="CP36" s="629"/>
      <c r="CQ36" s="629"/>
      <c r="CR36" s="629"/>
      <c r="CS36" s="629"/>
      <c r="CT36" s="629"/>
      <c r="CU36" s="629"/>
      <c r="CV36" s="629"/>
      <c r="CW36" s="629"/>
      <c r="CX36" s="629"/>
      <c r="CY36" s="629"/>
      <c r="CZ36" s="629"/>
      <c r="DA36" s="629"/>
      <c r="DB36" s="629"/>
      <c r="DC36" s="629"/>
      <c r="DD36" s="629"/>
      <c r="DE36" s="629"/>
      <c r="DF36" s="629"/>
      <c r="DG36" s="629"/>
      <c r="DH36" s="629"/>
      <c r="DI36" s="629"/>
      <c r="DJ36" s="629"/>
      <c r="DK36" s="629"/>
      <c r="DL36" s="629"/>
      <c r="DM36" s="629"/>
      <c r="DN36" s="629"/>
      <c r="DO36" s="629"/>
      <c r="DP36" s="629"/>
      <c r="DQ36" s="629"/>
      <c r="DR36" s="629"/>
      <c r="DS36" s="629"/>
      <c r="DT36" s="629"/>
      <c r="DU36" s="1"/>
      <c r="DV36" s="1"/>
    </row>
    <row r="37" spans="1:126" ht="4.2" customHeight="1">
      <c r="A37" s="1"/>
      <c r="B37" s="1"/>
      <c r="C37" s="1"/>
      <c r="D37" s="1"/>
      <c r="E37" s="263"/>
      <c r="F37" s="48"/>
      <c r="G37" s="231"/>
      <c r="H37" s="1"/>
      <c r="I37" s="1"/>
      <c r="J37" s="1"/>
      <c r="K37" s="1"/>
      <c r="L37" s="1"/>
      <c r="M37" s="5"/>
      <c r="N37" s="1"/>
      <c r="O37" s="1"/>
      <c r="P37" s="5"/>
      <c r="Q37" s="1"/>
      <c r="R37" s="1"/>
      <c r="S37" s="5"/>
      <c r="T37" s="613"/>
      <c r="U37" s="24"/>
      <c r="V37" s="1"/>
      <c r="W37" s="592"/>
      <c r="X37" s="627"/>
      <c r="Y37" s="593"/>
      <c r="Z37" s="62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c r="BM37" s="598"/>
      <c r="BN37" s="598"/>
      <c r="BO37" s="598"/>
      <c r="BP37" s="598"/>
      <c r="BQ37" s="598"/>
      <c r="BR37" s="598"/>
      <c r="BS37" s="598"/>
      <c r="BT37" s="598"/>
      <c r="BU37" s="598"/>
      <c r="BV37" s="598"/>
      <c r="BW37" s="598"/>
      <c r="BX37" s="598"/>
      <c r="BY37" s="598"/>
      <c r="BZ37" s="598"/>
      <c r="CA37" s="598"/>
      <c r="CB37" s="598"/>
      <c r="CC37" s="598"/>
      <c r="CD37" s="598"/>
      <c r="CE37" s="598"/>
      <c r="CF37" s="598"/>
      <c r="CG37" s="598"/>
      <c r="CH37" s="598"/>
      <c r="CI37" s="598"/>
      <c r="CJ37" s="598"/>
      <c r="CK37" s="598"/>
      <c r="CL37" s="598"/>
      <c r="CM37" s="598"/>
      <c r="CN37" s="598"/>
      <c r="CO37" s="598"/>
      <c r="CP37" s="598"/>
      <c r="CQ37" s="598"/>
      <c r="CR37" s="598"/>
      <c r="CS37" s="598"/>
      <c r="CT37" s="598"/>
      <c r="CU37" s="598"/>
      <c r="CV37" s="598"/>
      <c r="CW37" s="598"/>
      <c r="CX37" s="598"/>
      <c r="CY37" s="598"/>
      <c r="CZ37" s="598"/>
      <c r="DA37" s="598"/>
      <c r="DB37" s="598"/>
      <c r="DC37" s="598"/>
      <c r="DD37" s="598"/>
      <c r="DE37" s="598"/>
      <c r="DF37" s="598"/>
      <c r="DG37" s="598"/>
      <c r="DH37" s="598"/>
      <c r="DI37" s="598"/>
      <c r="DJ37" s="598"/>
      <c r="DK37" s="598"/>
      <c r="DL37" s="598"/>
      <c r="DM37" s="598"/>
      <c r="DN37" s="598"/>
      <c r="DO37" s="598"/>
      <c r="DP37" s="598"/>
      <c r="DQ37" s="598"/>
      <c r="DR37" s="598"/>
      <c r="DS37" s="598"/>
      <c r="DT37" s="598"/>
      <c r="DU37" s="1"/>
      <c r="DV37" s="1"/>
    </row>
    <row r="38" spans="1:126" s="39" customFormat="1">
      <c r="A38" s="36"/>
      <c r="B38" s="260"/>
      <c r="C38" s="36"/>
      <c r="D38" s="36"/>
      <c r="E38" s="9"/>
      <c r="F38" s="51"/>
      <c r="G38" s="306" t="s">
        <v>6</v>
      </c>
      <c r="H38" s="36" t="s">
        <v>352</v>
      </c>
      <c r="I38" s="36"/>
      <c r="J38" s="36"/>
      <c r="K38" s="36"/>
      <c r="L38" s="1"/>
      <c r="M38" s="5"/>
      <c r="N38" s="38"/>
      <c r="O38" s="1"/>
      <c r="P38" s="5"/>
      <c r="Q38" s="1"/>
      <c r="R38" s="1"/>
      <c r="S38" s="5"/>
      <c r="T38" s="635"/>
      <c r="U38" s="24"/>
      <c r="V38" s="36"/>
      <c r="W38" s="623">
        <f>SUM($Y38:$DU38)</f>
        <v>0</v>
      </c>
      <c r="X38" s="623"/>
      <c r="Y38" s="593"/>
      <c r="Z38" s="624"/>
      <c r="AA38" s="625">
        <f>IF(OR(SUM($Z22:AA22)=0,SUM(AA22:$DV22)=0),0,1)</f>
        <v>0</v>
      </c>
      <c r="AB38" s="625">
        <f>IF(OR(SUM($Z22:AB22)=0,SUM(AB22:$DV22)=0),0,1)</f>
        <v>0</v>
      </c>
      <c r="AC38" s="625">
        <f>IF(OR(SUM($Z22:AC22)=0,SUM(AC22:$DV22)=0),0,1)</f>
        <v>0</v>
      </c>
      <c r="AD38" s="625">
        <f>IF(OR(SUM($Z22:AD22)=0,SUM(AD22:$DV22)=0),0,1)</f>
        <v>0</v>
      </c>
      <c r="AE38" s="625">
        <f>IF(OR(SUM($Z22:AE22)=0,SUM(AE22:$DV22)=0),0,1)</f>
        <v>0</v>
      </c>
      <c r="AF38" s="625">
        <f>IF(OR(SUM($Z22:AF22)=0,SUM(AF22:$DV22)=0),0,1)</f>
        <v>0</v>
      </c>
      <c r="AG38" s="625">
        <f>IF(OR(SUM($Z22:AG22)=0,SUM(AG22:$DV22)=0),0,1)</f>
        <v>0</v>
      </c>
      <c r="AH38" s="625">
        <f>IF(OR(SUM($Z22:AH22)=0,SUM(AH22:$DV22)=0),0,1)</f>
        <v>0</v>
      </c>
      <c r="AI38" s="625">
        <f>IF(OR(SUM($Z22:AI22)=0,SUM(AI22:$DV22)=0),0,1)</f>
        <v>0</v>
      </c>
      <c r="AJ38" s="625">
        <f>IF(OR(SUM($Z22:AJ22)=0,SUM(AJ22:$DV22)=0),0,1)</f>
        <v>0</v>
      </c>
      <c r="AK38" s="625">
        <f>IF(OR(SUM($Z22:AK22)=0,SUM(AK22:$DV22)=0),0,1)</f>
        <v>0</v>
      </c>
      <c r="AL38" s="625">
        <f>IF(OR(SUM($Z22:AL22)=0,SUM(AL22:$DV22)=0),0,1)</f>
        <v>0</v>
      </c>
      <c r="AM38" s="625">
        <f>IF(OR(SUM($Z22:AM22)=0,SUM(AM22:$DV22)=0),0,1)</f>
        <v>0</v>
      </c>
      <c r="AN38" s="625">
        <f>IF(OR(SUM($Z22:AN22)=0,SUM(AN22:$DV22)=0),0,1)</f>
        <v>0</v>
      </c>
      <c r="AO38" s="625">
        <f>IF(OR(SUM($Z22:AO22)=0,SUM(AO22:$DV22)=0),0,1)</f>
        <v>0</v>
      </c>
      <c r="AP38" s="625">
        <f>IF(OR(SUM($Z22:AP22)=0,SUM(AP22:$DV22)=0),0,1)</f>
        <v>0</v>
      </c>
      <c r="AQ38" s="625">
        <f>IF(OR(SUM($Z22:AQ22)=0,SUM(AQ22:$DV22)=0),0,1)</f>
        <v>0</v>
      </c>
      <c r="AR38" s="625">
        <f>IF(OR(SUM($Z22:AR22)=0,SUM(AR22:$DV22)=0),0,1)</f>
        <v>0</v>
      </c>
      <c r="AS38" s="625">
        <f>IF(OR(SUM($Z22:AS22)=0,SUM(AS22:$DV22)=0),0,1)</f>
        <v>0</v>
      </c>
      <c r="AT38" s="625">
        <f>IF(OR(SUM($Z22:AT22)=0,SUM(AT22:$DV22)=0),0,1)</f>
        <v>0</v>
      </c>
      <c r="AU38" s="625">
        <f>IF(OR(SUM($Z22:AU22)=0,SUM(AU22:$DV22)=0),0,1)</f>
        <v>0</v>
      </c>
      <c r="AV38" s="625">
        <f>IF(OR(SUM($Z22:AV22)=0,SUM(AV22:$DV22)=0),0,1)</f>
        <v>0</v>
      </c>
      <c r="AW38" s="625">
        <f>IF(OR(SUM($Z22:AW22)=0,SUM(AW22:$DV22)=0),0,1)</f>
        <v>0</v>
      </c>
      <c r="AX38" s="625">
        <f>IF(OR(SUM($Z22:AX22)=0,SUM(AX22:$DV22)=0),0,1)</f>
        <v>0</v>
      </c>
      <c r="AY38" s="625">
        <f>IF(OR(SUM($Z22:AY22)=0,SUM(AY22:$DV22)=0),0,1)</f>
        <v>0</v>
      </c>
      <c r="AZ38" s="625">
        <f>IF(OR(SUM($Z22:AZ22)=0,SUM(AZ22:$DV22)=0),0,1)</f>
        <v>0</v>
      </c>
      <c r="BA38" s="625">
        <f>IF(OR(SUM($Z22:BA22)=0,SUM(BA22:$DV22)=0),0,1)</f>
        <v>0</v>
      </c>
      <c r="BB38" s="625">
        <f>IF(OR(SUM($Z22:BB22)=0,SUM(BB22:$DV22)=0),0,1)</f>
        <v>0</v>
      </c>
      <c r="BC38" s="625">
        <f>IF(OR(SUM($Z22:BC22)=0,SUM(BC22:$DV22)=0),0,1)</f>
        <v>0</v>
      </c>
      <c r="BD38" s="625">
        <f>IF(OR(SUM($Z22:BD22)=0,SUM(BD22:$DV22)=0),0,1)</f>
        <v>0</v>
      </c>
      <c r="BE38" s="625">
        <f>IF(OR(SUM($Z22:BE22)=0,SUM(BE22:$DV22)=0),0,1)</f>
        <v>0</v>
      </c>
      <c r="BF38" s="625">
        <f>IF(OR(SUM($Z22:BF22)=0,SUM(BF22:$DV22)=0),0,1)</f>
        <v>0</v>
      </c>
      <c r="BG38" s="625">
        <f>IF(OR(SUM($Z22:BG22)=0,SUM(BG22:$DV22)=0),0,1)</f>
        <v>0</v>
      </c>
      <c r="BH38" s="625">
        <f>IF(OR(SUM($Z22:BH22)=0,SUM(BH22:$DV22)=0),0,1)</f>
        <v>0</v>
      </c>
      <c r="BI38" s="625">
        <f>IF(OR(SUM($Z22:BI22)=0,SUM(BI22:$DV22)=0),0,1)</f>
        <v>0</v>
      </c>
      <c r="BJ38" s="625">
        <f>IF(OR(SUM($Z22:BJ22)=0,SUM(BJ22:$DV22)=0),0,1)</f>
        <v>0</v>
      </c>
      <c r="BK38" s="625">
        <f>IF(OR(SUM($Z22:BK22)=0,SUM(BK22:$DV22)=0),0,1)</f>
        <v>0</v>
      </c>
      <c r="BL38" s="625">
        <f>IF(OR(SUM($Z22:BL22)=0,SUM(BL22:$DV22)=0),0,1)</f>
        <v>0</v>
      </c>
      <c r="BM38" s="625">
        <f>IF(OR(SUM($Z22:BM22)=0,SUM(BM22:$DV22)=0),0,1)</f>
        <v>0</v>
      </c>
      <c r="BN38" s="625">
        <f>IF(OR(SUM($Z22:BN22)=0,SUM(BN22:$DV22)=0),0,1)</f>
        <v>0</v>
      </c>
      <c r="BO38" s="625">
        <f>IF(OR(SUM($Z22:BO22)=0,SUM(BO22:$DV22)=0),0,1)</f>
        <v>0</v>
      </c>
      <c r="BP38" s="625">
        <f>IF(OR(SUM($Z22:BP22)=0,SUM(BP22:$DV22)=0),0,1)</f>
        <v>0</v>
      </c>
      <c r="BQ38" s="625">
        <f>IF(OR(SUM($Z22:BQ22)=0,SUM(BQ22:$DV22)=0),0,1)</f>
        <v>0</v>
      </c>
      <c r="BR38" s="625">
        <f>IF(OR(SUM($Z22:BR22)=0,SUM(BR22:$DV22)=0),0,1)</f>
        <v>0</v>
      </c>
      <c r="BS38" s="625">
        <f>IF(OR(SUM($Z22:BS22)=0,SUM(BS22:$DV22)=0),0,1)</f>
        <v>0</v>
      </c>
      <c r="BT38" s="625">
        <f>IF(OR(SUM($Z22:BT22)=0,SUM(BT22:$DV22)=0),0,1)</f>
        <v>0</v>
      </c>
      <c r="BU38" s="625">
        <f>IF(OR(SUM($Z22:BU22)=0,SUM(BU22:$DV22)=0),0,1)</f>
        <v>0</v>
      </c>
      <c r="BV38" s="625">
        <f>IF(OR(SUM($Z22:BV22)=0,SUM(BV22:$DV22)=0),0,1)</f>
        <v>0</v>
      </c>
      <c r="BW38" s="625">
        <f>IF(OR(SUM($Z22:BW22)=0,SUM(BW22:$DV22)=0),0,1)</f>
        <v>0</v>
      </c>
      <c r="BX38" s="625">
        <f>IF(OR(SUM($Z22:BX22)=0,SUM(BX22:$DV22)=0),0,1)</f>
        <v>0</v>
      </c>
      <c r="BY38" s="625">
        <f>IF(OR(SUM($Z22:BY22)=0,SUM(BY22:$DV22)=0),0,1)</f>
        <v>0</v>
      </c>
      <c r="BZ38" s="625">
        <f>IF(OR(SUM($Z22:BZ22)=0,SUM(BZ22:$DV22)=0),0,1)</f>
        <v>0</v>
      </c>
      <c r="CA38" s="625">
        <f>IF(OR(SUM($Z22:CA22)=0,SUM(CA22:$DV22)=0),0,1)</f>
        <v>0</v>
      </c>
      <c r="CB38" s="625">
        <f>IF(OR(SUM($Z22:CB22)=0,SUM(CB22:$DV22)=0),0,1)</f>
        <v>0</v>
      </c>
      <c r="CC38" s="625">
        <f>IF(OR(SUM($Z22:CC22)=0,SUM(CC22:$DV22)=0),0,1)</f>
        <v>0</v>
      </c>
      <c r="CD38" s="625">
        <f>IF(OR(SUM($Z22:CD22)=0,SUM(CD22:$DV22)=0),0,1)</f>
        <v>0</v>
      </c>
      <c r="CE38" s="625">
        <f>IF(OR(SUM($Z22:CE22)=0,SUM(CE22:$DV22)=0),0,1)</f>
        <v>0</v>
      </c>
      <c r="CF38" s="625">
        <f>IF(OR(SUM($Z22:CF22)=0,SUM(CF22:$DV22)=0),0,1)</f>
        <v>0</v>
      </c>
      <c r="CG38" s="625">
        <f>IF(OR(SUM($Z22:CG22)=0,SUM(CG22:$DV22)=0),0,1)</f>
        <v>0</v>
      </c>
      <c r="CH38" s="625">
        <f>IF(OR(SUM($Z22:CH22)=0,SUM(CH22:$DV22)=0),0,1)</f>
        <v>0</v>
      </c>
      <c r="CI38" s="625">
        <f>IF(OR(SUM($Z22:CI22)=0,SUM(CI22:$DV22)=0),0,1)</f>
        <v>0</v>
      </c>
      <c r="CJ38" s="625">
        <f>IF(OR(SUM($Z22:CJ22)=0,SUM(CJ22:$DV22)=0),0,1)</f>
        <v>0</v>
      </c>
      <c r="CK38" s="625">
        <f>IF(OR(SUM($Z22:CK22)=0,SUM(CK22:$DV22)=0),0,1)</f>
        <v>0</v>
      </c>
      <c r="CL38" s="625">
        <f>IF(OR(SUM($Z22:CL22)=0,SUM(CL22:$DV22)=0),0,1)</f>
        <v>0</v>
      </c>
      <c r="CM38" s="625">
        <f>IF(OR(SUM($Z22:CM22)=0,SUM(CM22:$DV22)=0),0,1)</f>
        <v>0</v>
      </c>
      <c r="CN38" s="625">
        <f>IF(OR(SUM($Z22:CN22)=0,SUM(CN22:$DV22)=0),0,1)</f>
        <v>0</v>
      </c>
      <c r="CO38" s="625">
        <f>IF(OR(SUM($Z22:CO22)=0,SUM(CO22:$DV22)=0),0,1)</f>
        <v>0</v>
      </c>
      <c r="CP38" s="625">
        <f>IF(OR(SUM($Z22:CP22)=0,SUM(CP22:$DV22)=0),0,1)</f>
        <v>0</v>
      </c>
      <c r="CQ38" s="625">
        <f>IF(OR(SUM($Z22:CQ22)=0,SUM(CQ22:$DV22)=0),0,1)</f>
        <v>0</v>
      </c>
      <c r="CR38" s="625">
        <f>IF(OR(SUM($Z22:CR22)=0,SUM(CR22:$DV22)=0),0,1)</f>
        <v>0</v>
      </c>
      <c r="CS38" s="625">
        <f>IF(OR(SUM($Z22:CS22)=0,SUM(CS22:$DV22)=0),0,1)</f>
        <v>0</v>
      </c>
      <c r="CT38" s="625">
        <f>IF(OR(SUM($Z22:CT22)=0,SUM(CT22:$DV22)=0),0,1)</f>
        <v>0</v>
      </c>
      <c r="CU38" s="625">
        <f>IF(OR(SUM($Z22:CU22)=0,SUM(CU22:$DV22)=0),0,1)</f>
        <v>0</v>
      </c>
      <c r="CV38" s="625">
        <f>IF(OR(SUM($Z22:CV22)=0,SUM(CV22:$DV22)=0),0,1)</f>
        <v>0</v>
      </c>
      <c r="CW38" s="625">
        <f>IF(OR(SUM($Z22:CW22)=0,SUM(CW22:$DV22)=0),0,1)</f>
        <v>0</v>
      </c>
      <c r="CX38" s="625">
        <f>IF(OR(SUM($Z22:CX22)=0,SUM(CX22:$DV22)=0),0,1)</f>
        <v>0</v>
      </c>
      <c r="CY38" s="625">
        <f>IF(OR(SUM($Z22:CY22)=0,SUM(CY22:$DV22)=0),0,1)</f>
        <v>0</v>
      </c>
      <c r="CZ38" s="625">
        <f>IF(OR(SUM($Z22:CZ22)=0,SUM(CZ22:$DV22)=0),0,1)</f>
        <v>0</v>
      </c>
      <c r="DA38" s="625">
        <f>IF(OR(SUM($Z22:DA22)=0,SUM(DA22:$DV22)=0),0,1)</f>
        <v>0</v>
      </c>
      <c r="DB38" s="625">
        <f>IF(OR(SUM($Z22:DB22)=0,SUM(DB22:$DV22)=0),0,1)</f>
        <v>0</v>
      </c>
      <c r="DC38" s="625">
        <f>IF(OR(SUM($Z22:DC22)=0,SUM(DC22:$DV22)=0),0,1)</f>
        <v>0</v>
      </c>
      <c r="DD38" s="625">
        <f>IF(OR(SUM($Z22:DD22)=0,SUM(DD22:$DV22)=0),0,1)</f>
        <v>0</v>
      </c>
      <c r="DE38" s="625">
        <f>IF(OR(SUM($Z22:DE22)=0,SUM(DE22:$DV22)=0),0,1)</f>
        <v>0</v>
      </c>
      <c r="DF38" s="625">
        <f>IF(OR(SUM($Z22:DF22)=0,SUM(DF22:$DV22)=0),0,1)</f>
        <v>0</v>
      </c>
      <c r="DG38" s="625">
        <f>IF(OR(SUM($Z22:DG22)=0,SUM(DG22:$DV22)=0),0,1)</f>
        <v>0</v>
      </c>
      <c r="DH38" s="625">
        <f>IF(OR(SUM($Z22:DH22)=0,SUM(DH22:$DV22)=0),0,1)</f>
        <v>0</v>
      </c>
      <c r="DI38" s="625">
        <f>IF(OR(SUM($Z22:DI22)=0,SUM(DI22:$DV22)=0),0,1)</f>
        <v>0</v>
      </c>
      <c r="DJ38" s="625">
        <f>IF(OR(SUM($Z22:DJ22)=0,SUM(DJ22:$DV22)=0),0,1)</f>
        <v>0</v>
      </c>
      <c r="DK38" s="625">
        <f>IF(OR(SUM($Z22:DK22)=0,SUM(DK22:$DV22)=0),0,1)</f>
        <v>0</v>
      </c>
      <c r="DL38" s="625">
        <f>IF(OR(SUM($Z22:DL22)=0,SUM(DL22:$DV22)=0),0,1)</f>
        <v>0</v>
      </c>
      <c r="DM38" s="625">
        <f>IF(OR(SUM($Z22:DM22)=0,SUM(DM22:$DV22)=0),0,1)</f>
        <v>0</v>
      </c>
      <c r="DN38" s="625">
        <f>IF(OR(SUM($Z22:DN22)=0,SUM(DN22:$DV22)=0),0,1)</f>
        <v>0</v>
      </c>
      <c r="DO38" s="625">
        <f>IF(OR(SUM($Z22:DO22)=0,SUM(DO22:$DV22)=0),0,1)</f>
        <v>0</v>
      </c>
      <c r="DP38" s="625">
        <f>IF(OR(SUM($Z22:DP22)=0,SUM(DP22:$DV22)=0),0,1)</f>
        <v>0</v>
      </c>
      <c r="DQ38" s="625">
        <f>IF(OR(SUM($Z22:DQ22)=0,SUM(DQ22:$DV22)=0),0,1)</f>
        <v>0</v>
      </c>
      <c r="DR38" s="625">
        <f>IF(OR(SUM($Z22:DR22)=0,SUM(DR22:$DV22)=0),0,1)</f>
        <v>0</v>
      </c>
      <c r="DS38" s="625">
        <f>IF(OR(SUM($Z22:DS22)=0,SUM(DS22:$DV22)=0),0,1)</f>
        <v>0</v>
      </c>
      <c r="DT38" s="625">
        <f>IF(OR(SUM($Z22:DT22)=0,SUM(DT22:$DV22)=0),0,1)</f>
        <v>0</v>
      </c>
      <c r="DU38" s="36"/>
      <c r="DV38" s="36"/>
    </row>
    <row r="39" spans="1:126" ht="4.2" customHeight="1">
      <c r="A39" s="1"/>
      <c r="B39" s="1"/>
      <c r="C39" s="1"/>
      <c r="D39" s="1"/>
      <c r="E39" s="263"/>
      <c r="F39" s="48"/>
      <c r="G39" s="231"/>
      <c r="H39" s="41"/>
      <c r="I39" s="41"/>
      <c r="J39" s="41"/>
      <c r="K39" s="41"/>
      <c r="L39" s="1"/>
      <c r="M39" s="5"/>
      <c r="N39" s="41"/>
      <c r="O39" s="1"/>
      <c r="P39" s="5"/>
      <c r="Q39" s="1"/>
      <c r="R39" s="1"/>
      <c r="S39" s="5"/>
      <c r="T39" s="41"/>
      <c r="U39" s="24"/>
      <c r="V39" s="1"/>
      <c r="W39" s="626"/>
      <c r="X39" s="627"/>
      <c r="Y39" s="593"/>
      <c r="Z39" s="628"/>
      <c r="AA39" s="629"/>
      <c r="AB39" s="629"/>
      <c r="AC39" s="629"/>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c r="BW39" s="629"/>
      <c r="BX39" s="629"/>
      <c r="BY39" s="629"/>
      <c r="BZ39" s="629"/>
      <c r="CA39" s="629"/>
      <c r="CB39" s="629"/>
      <c r="CC39" s="629"/>
      <c r="CD39" s="629"/>
      <c r="CE39" s="629"/>
      <c r="CF39" s="629"/>
      <c r="CG39" s="629"/>
      <c r="CH39" s="629"/>
      <c r="CI39" s="629"/>
      <c r="CJ39" s="629"/>
      <c r="CK39" s="629"/>
      <c r="CL39" s="629"/>
      <c r="CM39" s="629"/>
      <c r="CN39" s="629"/>
      <c r="CO39" s="629"/>
      <c r="CP39" s="629"/>
      <c r="CQ39" s="629"/>
      <c r="CR39" s="629"/>
      <c r="CS39" s="629"/>
      <c r="CT39" s="629"/>
      <c r="CU39" s="629"/>
      <c r="CV39" s="629"/>
      <c r="CW39" s="629"/>
      <c r="CX39" s="629"/>
      <c r="CY39" s="629"/>
      <c r="CZ39" s="629"/>
      <c r="DA39" s="629"/>
      <c r="DB39" s="629"/>
      <c r="DC39" s="629"/>
      <c r="DD39" s="629"/>
      <c r="DE39" s="629"/>
      <c r="DF39" s="629"/>
      <c r="DG39" s="629"/>
      <c r="DH39" s="629"/>
      <c r="DI39" s="629"/>
      <c r="DJ39" s="629"/>
      <c r="DK39" s="629"/>
      <c r="DL39" s="629"/>
      <c r="DM39" s="629"/>
      <c r="DN39" s="629"/>
      <c r="DO39" s="629"/>
      <c r="DP39" s="629"/>
      <c r="DQ39" s="629"/>
      <c r="DR39" s="629"/>
      <c r="DS39" s="629"/>
      <c r="DT39" s="629"/>
      <c r="DU39" s="1"/>
      <c r="DV39" s="1"/>
    </row>
    <row r="40" spans="1:126" ht="4.2" customHeight="1">
      <c r="A40" s="1"/>
      <c r="B40" s="1"/>
      <c r="C40" s="1"/>
      <c r="D40" s="1"/>
      <c r="E40" s="263"/>
      <c r="F40" s="48"/>
      <c r="G40" s="231"/>
      <c r="H40" s="1"/>
      <c r="I40" s="1"/>
      <c r="J40" s="1"/>
      <c r="K40" s="1"/>
      <c r="L40" s="1"/>
      <c r="M40" s="5"/>
      <c r="N40" s="1"/>
      <c r="O40" s="1"/>
      <c r="P40" s="5"/>
      <c r="Q40" s="1"/>
      <c r="R40" s="1"/>
      <c r="S40" s="5"/>
      <c r="T40" s="613"/>
      <c r="U40" s="24"/>
      <c r="V40" s="1"/>
      <c r="W40" s="592"/>
      <c r="X40" s="627"/>
      <c r="Y40" s="593"/>
      <c r="Z40" s="628"/>
      <c r="AA40" s="598"/>
      <c r="AB40" s="598"/>
      <c r="AC40" s="598"/>
      <c r="AD40" s="598"/>
      <c r="AE40" s="598"/>
      <c r="AF40" s="598"/>
      <c r="AG40" s="598"/>
      <c r="AH40" s="598"/>
      <c r="AI40" s="59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598"/>
      <c r="CT40" s="598"/>
      <c r="CU40" s="598"/>
      <c r="CV40" s="598"/>
      <c r="CW40" s="598"/>
      <c r="CX40" s="598"/>
      <c r="CY40" s="598"/>
      <c r="CZ40" s="598"/>
      <c r="DA40" s="598"/>
      <c r="DB40" s="598"/>
      <c r="DC40" s="598"/>
      <c r="DD40" s="598"/>
      <c r="DE40" s="598"/>
      <c r="DF40" s="598"/>
      <c r="DG40" s="598"/>
      <c r="DH40" s="598"/>
      <c r="DI40" s="598"/>
      <c r="DJ40" s="598"/>
      <c r="DK40" s="598"/>
      <c r="DL40" s="598"/>
      <c r="DM40" s="598"/>
      <c r="DN40" s="598"/>
      <c r="DO40" s="598"/>
      <c r="DP40" s="598"/>
      <c r="DQ40" s="598"/>
      <c r="DR40" s="598"/>
      <c r="DS40" s="598"/>
      <c r="DT40" s="598"/>
      <c r="DU40" s="1"/>
      <c r="DV40" s="1"/>
    </row>
    <row r="41" spans="1:126" ht="4.2" customHeight="1">
      <c r="A41" s="1"/>
      <c r="B41" s="1"/>
      <c r="C41" s="1"/>
      <c r="D41" s="1"/>
      <c r="E41" s="263"/>
      <c r="F41" s="48"/>
      <c r="G41" s="231"/>
      <c r="H41" s="1"/>
      <c r="I41" s="1"/>
      <c r="J41" s="1"/>
      <c r="K41" s="1"/>
      <c r="L41" s="1"/>
      <c r="M41" s="5"/>
      <c r="N41" s="1"/>
      <c r="O41" s="1"/>
      <c r="P41" s="5"/>
      <c r="Q41" s="1"/>
      <c r="R41" s="1"/>
      <c r="S41" s="5"/>
      <c r="T41" s="613"/>
      <c r="U41" s="24"/>
      <c r="V41" s="1"/>
      <c r="W41" s="592"/>
      <c r="X41" s="627"/>
      <c r="Y41" s="593"/>
      <c r="Z41" s="628"/>
      <c r="AA41" s="598"/>
      <c r="AB41" s="598"/>
      <c r="AC41" s="598"/>
      <c r="AD41" s="598"/>
      <c r="AE41" s="598"/>
      <c r="AF41" s="598"/>
      <c r="AG41" s="598"/>
      <c r="AH41" s="598"/>
      <c r="AI41" s="598"/>
      <c r="AJ41" s="598"/>
      <c r="AK41" s="598"/>
      <c r="AL41" s="598"/>
      <c r="AM41" s="598"/>
      <c r="AN41" s="598"/>
      <c r="AO41" s="598"/>
      <c r="AP41" s="598"/>
      <c r="AQ41" s="598"/>
      <c r="AR41" s="598"/>
      <c r="AS41" s="598"/>
      <c r="AT41" s="598"/>
      <c r="AU41" s="598"/>
      <c r="AV41" s="598"/>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598"/>
      <c r="CT41" s="598"/>
      <c r="CU41" s="598"/>
      <c r="CV41" s="598"/>
      <c r="CW41" s="598"/>
      <c r="CX41" s="598"/>
      <c r="CY41" s="598"/>
      <c r="CZ41" s="598"/>
      <c r="DA41" s="598"/>
      <c r="DB41" s="598"/>
      <c r="DC41" s="598"/>
      <c r="DD41" s="598"/>
      <c r="DE41" s="598"/>
      <c r="DF41" s="598"/>
      <c r="DG41" s="598"/>
      <c r="DH41" s="598"/>
      <c r="DI41" s="598"/>
      <c r="DJ41" s="598"/>
      <c r="DK41" s="598"/>
      <c r="DL41" s="598"/>
      <c r="DM41" s="598"/>
      <c r="DN41" s="598"/>
      <c r="DO41" s="598"/>
      <c r="DP41" s="598"/>
      <c r="DQ41" s="598"/>
      <c r="DR41" s="598"/>
      <c r="DS41" s="598"/>
      <c r="DT41" s="598"/>
      <c r="DU41" s="1"/>
      <c r="DV41" s="1"/>
    </row>
    <row r="42" spans="1:126" s="39" customFormat="1">
      <c r="A42" s="36"/>
      <c r="B42" s="260"/>
      <c r="C42" s="36"/>
      <c r="D42" s="36"/>
      <c r="E42" s="9"/>
      <c r="F42" s="51"/>
      <c r="G42" s="306" t="s">
        <v>6</v>
      </c>
      <c r="H42" s="36" t="s">
        <v>402</v>
      </c>
      <c r="I42" s="36"/>
      <c r="J42" s="36"/>
      <c r="K42" s="36"/>
      <c r="L42" s="1"/>
      <c r="M42" s="5"/>
      <c r="N42" s="38"/>
      <c r="O42" s="1"/>
      <c r="P42" s="5"/>
      <c r="Q42" s="1"/>
      <c r="R42" s="1"/>
      <c r="S42" s="5"/>
      <c r="T42" s="635">
        <f>IF(W42=5,SUMIFS($Y$8:$DV$8,$Y42:$DV42,5),0)</f>
        <v>0</v>
      </c>
      <c r="U42" s="24"/>
      <c r="V42" s="36"/>
      <c r="W42" s="623">
        <f>SUM($Y42:$DU42)</f>
        <v>0</v>
      </c>
      <c r="X42" s="623"/>
      <c r="Y42" s="593"/>
      <c r="Z42" s="624"/>
      <c r="AA42" s="625">
        <f>IF(AND(AA16&lt;&gt;0,SUM(AB16:$DV16)=0),5,0)</f>
        <v>0</v>
      </c>
      <c r="AB42" s="625">
        <f>IF(AND(AB16&lt;&gt;0,SUM(AC16:$DV16)=0),5,0)</f>
        <v>0</v>
      </c>
      <c r="AC42" s="625">
        <f>IF(AND(AC16&lt;&gt;0,SUM(AD16:$DV16)=0),5,0)</f>
        <v>0</v>
      </c>
      <c r="AD42" s="625">
        <f>IF(AND(AD16&lt;&gt;0,SUM(AE16:$DV16)=0),5,0)</f>
        <v>0</v>
      </c>
      <c r="AE42" s="625">
        <f>IF(AND(AE16&lt;&gt;0,SUM(AF16:$DV16)=0),5,0)</f>
        <v>0</v>
      </c>
      <c r="AF42" s="625">
        <f>IF(AND(AF16&lt;&gt;0,SUM(AG16:$DV16)=0),5,0)</f>
        <v>0</v>
      </c>
      <c r="AG42" s="625">
        <f>IF(AND(AG16&lt;&gt;0,SUM(AH16:$DV16)=0),5,0)</f>
        <v>0</v>
      </c>
      <c r="AH42" s="625">
        <f>IF(AND(AH16&lt;&gt;0,SUM(AI16:$DV16)=0),5,0)</f>
        <v>0</v>
      </c>
      <c r="AI42" s="625">
        <f>IF(AND(AI16&lt;&gt;0,SUM(AJ16:$DV16)=0),5,0)</f>
        <v>0</v>
      </c>
      <c r="AJ42" s="625">
        <f>IF(AND(AJ16&lt;&gt;0,SUM(AK16:$DV16)=0),5,0)</f>
        <v>0</v>
      </c>
      <c r="AK42" s="625">
        <f>IF(AND(AK16&lt;&gt;0,SUM(AL16:$DV16)=0),5,0)</f>
        <v>0</v>
      </c>
      <c r="AL42" s="625">
        <f>IF(AND(AL16&lt;&gt;0,SUM(AM16:$DV16)=0),5,0)</f>
        <v>0</v>
      </c>
      <c r="AM42" s="625">
        <f>IF(AND(AM16&lt;&gt;0,SUM(AN16:$DV16)=0),5,0)</f>
        <v>0</v>
      </c>
      <c r="AN42" s="625">
        <f>IF(AND(AN16&lt;&gt;0,SUM(AO16:$DV16)=0),5,0)</f>
        <v>0</v>
      </c>
      <c r="AO42" s="625">
        <f>IF(AND(AO16&lt;&gt;0,SUM(AP16:$DV16)=0),5,0)</f>
        <v>0</v>
      </c>
      <c r="AP42" s="625">
        <f>IF(AND(AP16&lt;&gt;0,SUM(AQ16:$DV16)=0),5,0)</f>
        <v>0</v>
      </c>
      <c r="AQ42" s="625">
        <f>IF(AND(AQ16&lt;&gt;0,SUM(AR16:$DV16)=0),5,0)</f>
        <v>0</v>
      </c>
      <c r="AR42" s="625">
        <f>IF(AND(AR16&lt;&gt;0,SUM(AS16:$DV16)=0),5,0)</f>
        <v>0</v>
      </c>
      <c r="AS42" s="625">
        <f>IF(AND(AS16&lt;&gt;0,SUM(AT16:$DV16)=0),5,0)</f>
        <v>0</v>
      </c>
      <c r="AT42" s="625">
        <f>IF(AND(AT16&lt;&gt;0,SUM(AU16:$DV16)=0),5,0)</f>
        <v>0</v>
      </c>
      <c r="AU42" s="625">
        <f>IF(AND(AU16&lt;&gt;0,SUM(AV16:$DV16)=0),5,0)</f>
        <v>0</v>
      </c>
      <c r="AV42" s="625">
        <f>IF(AND(AV16&lt;&gt;0,SUM(AW16:$DV16)=0),5,0)</f>
        <v>0</v>
      </c>
      <c r="AW42" s="625">
        <f>IF(AND(AW16&lt;&gt;0,SUM(AX16:$DV16)=0),5,0)</f>
        <v>0</v>
      </c>
      <c r="AX42" s="625">
        <f>IF(AND(AX16&lt;&gt;0,SUM(AY16:$DV16)=0),5,0)</f>
        <v>0</v>
      </c>
      <c r="AY42" s="625">
        <f>IF(AND(AY16&lt;&gt;0,SUM(AZ16:$DV16)=0),5,0)</f>
        <v>0</v>
      </c>
      <c r="AZ42" s="625">
        <f>IF(AND(AZ16&lt;&gt;0,SUM(BA16:$DV16)=0),5,0)</f>
        <v>0</v>
      </c>
      <c r="BA42" s="625">
        <f>IF(AND(BA16&lt;&gt;0,SUM(BB16:$DV16)=0),5,0)</f>
        <v>0</v>
      </c>
      <c r="BB42" s="625">
        <f>IF(AND(BB16&lt;&gt;0,SUM(BC16:$DV16)=0),5,0)</f>
        <v>0</v>
      </c>
      <c r="BC42" s="625">
        <f>IF(AND(BC16&lt;&gt;0,SUM(BD16:$DV16)=0),5,0)</f>
        <v>0</v>
      </c>
      <c r="BD42" s="625">
        <f>IF(AND(BD16&lt;&gt;0,SUM(BE16:$DV16)=0),5,0)</f>
        <v>0</v>
      </c>
      <c r="BE42" s="625">
        <f>IF(AND(BE16&lt;&gt;0,SUM(BF16:$DV16)=0),5,0)</f>
        <v>0</v>
      </c>
      <c r="BF42" s="625">
        <f>IF(AND(BF16&lt;&gt;0,SUM(BG16:$DV16)=0),5,0)</f>
        <v>0</v>
      </c>
      <c r="BG42" s="625">
        <f>IF(AND(BG16&lt;&gt;0,SUM(BH16:$DV16)=0),5,0)</f>
        <v>0</v>
      </c>
      <c r="BH42" s="625">
        <f>IF(AND(BH16&lt;&gt;0,SUM(BI16:$DV16)=0),5,0)</f>
        <v>0</v>
      </c>
      <c r="BI42" s="625">
        <f>IF(AND(BI16&lt;&gt;0,SUM(BJ16:$DV16)=0),5,0)</f>
        <v>0</v>
      </c>
      <c r="BJ42" s="625">
        <f>IF(AND(BJ16&lt;&gt;0,SUM(BK16:$DV16)=0),5,0)</f>
        <v>0</v>
      </c>
      <c r="BK42" s="625">
        <f>IF(AND(BK16&lt;&gt;0,SUM(BL16:$DV16)=0),5,0)</f>
        <v>0</v>
      </c>
      <c r="BL42" s="625">
        <f>IF(AND(BL16&lt;&gt;0,SUM(BM16:$DV16)=0),5,0)</f>
        <v>0</v>
      </c>
      <c r="BM42" s="625">
        <f>IF(AND(BM16&lt;&gt;0,SUM(BN16:$DV16)=0),5,0)</f>
        <v>0</v>
      </c>
      <c r="BN42" s="625">
        <f>IF(AND(BN16&lt;&gt;0,SUM(BO16:$DV16)=0),5,0)</f>
        <v>0</v>
      </c>
      <c r="BO42" s="625">
        <f>IF(AND(BO16&lt;&gt;0,SUM(BP16:$DV16)=0),5,0)</f>
        <v>0</v>
      </c>
      <c r="BP42" s="625">
        <f>IF(AND(BP16&lt;&gt;0,SUM(BQ16:$DV16)=0),5,0)</f>
        <v>0</v>
      </c>
      <c r="BQ42" s="625">
        <f>IF(AND(BQ16&lt;&gt;0,SUM(BR16:$DV16)=0),5,0)</f>
        <v>0</v>
      </c>
      <c r="BR42" s="625">
        <f>IF(AND(BR16&lt;&gt;0,SUM(BS16:$DV16)=0),5,0)</f>
        <v>0</v>
      </c>
      <c r="BS42" s="625">
        <f>IF(AND(BS16&lt;&gt;0,SUM(BT16:$DV16)=0),5,0)</f>
        <v>0</v>
      </c>
      <c r="BT42" s="625">
        <f>IF(AND(BT16&lt;&gt;0,SUM(BU16:$DV16)=0),5,0)</f>
        <v>0</v>
      </c>
      <c r="BU42" s="625">
        <f>IF(AND(BU16&lt;&gt;0,SUM(BV16:$DV16)=0),5,0)</f>
        <v>0</v>
      </c>
      <c r="BV42" s="625">
        <f>IF(AND(BV16&lt;&gt;0,SUM(BW16:$DV16)=0),5,0)</f>
        <v>0</v>
      </c>
      <c r="BW42" s="625">
        <f>IF(AND(BW16&lt;&gt;0,SUM(BX16:$DV16)=0),5,0)</f>
        <v>0</v>
      </c>
      <c r="BX42" s="625">
        <f>IF(AND(BX16&lt;&gt;0,SUM(BY16:$DV16)=0),5,0)</f>
        <v>0</v>
      </c>
      <c r="BY42" s="625">
        <f>IF(AND(BY16&lt;&gt;0,SUM(BZ16:$DV16)=0),5,0)</f>
        <v>0</v>
      </c>
      <c r="BZ42" s="625">
        <f>IF(AND(BZ16&lt;&gt;0,SUM(CA16:$DV16)=0),5,0)</f>
        <v>0</v>
      </c>
      <c r="CA42" s="625">
        <f>IF(AND(CA16&lt;&gt;0,SUM(CB16:$DV16)=0),5,0)</f>
        <v>0</v>
      </c>
      <c r="CB42" s="625">
        <f>IF(AND(CB16&lt;&gt;0,SUM(CC16:$DV16)=0),5,0)</f>
        <v>0</v>
      </c>
      <c r="CC42" s="625">
        <f>IF(AND(CC16&lt;&gt;0,SUM(CD16:$DV16)=0),5,0)</f>
        <v>0</v>
      </c>
      <c r="CD42" s="625">
        <f>IF(AND(CD16&lt;&gt;0,SUM(CE16:$DV16)=0),5,0)</f>
        <v>0</v>
      </c>
      <c r="CE42" s="625">
        <f>IF(AND(CE16&lt;&gt;0,SUM(CF16:$DV16)=0),5,0)</f>
        <v>0</v>
      </c>
      <c r="CF42" s="625">
        <f>IF(AND(CF16&lt;&gt;0,SUM(CG16:$DV16)=0),5,0)</f>
        <v>0</v>
      </c>
      <c r="CG42" s="625">
        <f>IF(AND(CG16&lt;&gt;0,SUM(CH16:$DV16)=0),5,0)</f>
        <v>0</v>
      </c>
      <c r="CH42" s="625">
        <f>IF(AND(CH16&lt;&gt;0,SUM(CI16:$DV16)=0),5,0)</f>
        <v>0</v>
      </c>
      <c r="CI42" s="625">
        <f>IF(AND(CI16&lt;&gt;0,SUM(CJ16:$DV16)=0),5,0)</f>
        <v>0</v>
      </c>
      <c r="CJ42" s="625">
        <f>IF(AND(CJ16&lt;&gt;0,SUM(CK16:$DV16)=0),5,0)</f>
        <v>0</v>
      </c>
      <c r="CK42" s="625">
        <f>IF(AND(CK16&lt;&gt;0,SUM(CL16:$DV16)=0),5,0)</f>
        <v>0</v>
      </c>
      <c r="CL42" s="625">
        <f>IF(AND(CL16&lt;&gt;0,SUM(CM16:$DV16)=0),5,0)</f>
        <v>0</v>
      </c>
      <c r="CM42" s="625">
        <f>IF(AND(CM16&lt;&gt;0,SUM(CN16:$DV16)=0),5,0)</f>
        <v>0</v>
      </c>
      <c r="CN42" s="625">
        <f>IF(AND(CN16&lt;&gt;0,SUM(CO16:$DV16)=0),5,0)</f>
        <v>0</v>
      </c>
      <c r="CO42" s="625">
        <f>IF(AND(CO16&lt;&gt;0,SUM(CP16:$DV16)=0),5,0)</f>
        <v>0</v>
      </c>
      <c r="CP42" s="625">
        <f>IF(AND(CP16&lt;&gt;0,SUM(CQ16:$DV16)=0),5,0)</f>
        <v>0</v>
      </c>
      <c r="CQ42" s="625">
        <f>IF(AND(CQ16&lt;&gt;0,SUM(CR16:$DV16)=0),5,0)</f>
        <v>0</v>
      </c>
      <c r="CR42" s="625">
        <f>IF(AND(CR16&lt;&gt;0,SUM(CS16:$DV16)=0),5,0)</f>
        <v>0</v>
      </c>
      <c r="CS42" s="625">
        <f>IF(AND(CS16&lt;&gt;0,SUM(CT16:$DV16)=0),5,0)</f>
        <v>0</v>
      </c>
      <c r="CT42" s="625">
        <f>IF(AND(CT16&lt;&gt;0,SUM(CU16:$DV16)=0),5,0)</f>
        <v>0</v>
      </c>
      <c r="CU42" s="625">
        <f>IF(AND(CU16&lt;&gt;0,SUM(CV16:$DV16)=0),5,0)</f>
        <v>0</v>
      </c>
      <c r="CV42" s="625">
        <f>IF(AND(CV16&lt;&gt;0,SUM(CW16:$DV16)=0),5,0)</f>
        <v>0</v>
      </c>
      <c r="CW42" s="625">
        <f>IF(AND(CW16&lt;&gt;0,SUM(CX16:$DV16)=0),5,0)</f>
        <v>0</v>
      </c>
      <c r="CX42" s="625">
        <f>IF(AND(CX16&lt;&gt;0,SUM(CY16:$DV16)=0),5,0)</f>
        <v>0</v>
      </c>
      <c r="CY42" s="625">
        <f>IF(AND(CY16&lt;&gt;0,SUM(CZ16:$DV16)=0),5,0)</f>
        <v>0</v>
      </c>
      <c r="CZ42" s="625">
        <f>IF(AND(CZ16&lt;&gt;0,SUM(DA16:$DV16)=0),5,0)</f>
        <v>0</v>
      </c>
      <c r="DA42" s="625">
        <f>IF(AND(DA16&lt;&gt;0,SUM(DB16:$DV16)=0),5,0)</f>
        <v>0</v>
      </c>
      <c r="DB42" s="625">
        <f>IF(AND(DB16&lt;&gt;0,SUM(DC16:$DV16)=0),5,0)</f>
        <v>0</v>
      </c>
      <c r="DC42" s="625">
        <f>IF(AND(DC16&lt;&gt;0,SUM(DD16:$DV16)=0),5,0)</f>
        <v>0</v>
      </c>
      <c r="DD42" s="625">
        <f>IF(AND(DD16&lt;&gt;0,SUM(DE16:$DV16)=0),5,0)</f>
        <v>0</v>
      </c>
      <c r="DE42" s="625">
        <f>IF(AND(DE16&lt;&gt;0,SUM(DF16:$DV16)=0),5,0)</f>
        <v>0</v>
      </c>
      <c r="DF42" s="625">
        <f>IF(AND(DF16&lt;&gt;0,SUM(DG16:$DV16)=0),5,0)</f>
        <v>0</v>
      </c>
      <c r="DG42" s="625">
        <f>IF(AND(DG16&lt;&gt;0,SUM(DH16:$DV16)=0),5,0)</f>
        <v>0</v>
      </c>
      <c r="DH42" s="625">
        <f>IF(AND(DH16&lt;&gt;0,SUM(DI16:$DV16)=0),5,0)</f>
        <v>0</v>
      </c>
      <c r="DI42" s="625">
        <f>IF(AND(DI16&lt;&gt;0,SUM(DJ16:$DV16)=0),5,0)</f>
        <v>0</v>
      </c>
      <c r="DJ42" s="625">
        <f>IF(AND(DJ16&lt;&gt;0,SUM(DK16:$DV16)=0),5,0)</f>
        <v>0</v>
      </c>
      <c r="DK42" s="625">
        <f>IF(AND(DK16&lt;&gt;0,SUM(DL16:$DV16)=0),5,0)</f>
        <v>0</v>
      </c>
      <c r="DL42" s="625">
        <f>IF(AND(DL16&lt;&gt;0,SUM(DM16:$DV16)=0),5,0)</f>
        <v>0</v>
      </c>
      <c r="DM42" s="625">
        <f>IF(AND(DM16&lt;&gt;0,SUM(DN16:$DV16)=0),5,0)</f>
        <v>0</v>
      </c>
      <c r="DN42" s="625">
        <f>IF(AND(DN16&lt;&gt;0,SUM(DO16:$DV16)=0),5,0)</f>
        <v>0</v>
      </c>
      <c r="DO42" s="625">
        <f>IF(AND(DO16&lt;&gt;0,SUM(DP16:$DV16)=0),5,0)</f>
        <v>0</v>
      </c>
      <c r="DP42" s="625">
        <f>IF(AND(DP16&lt;&gt;0,SUM(DQ16:$DV16)=0),5,0)</f>
        <v>0</v>
      </c>
      <c r="DQ42" s="625">
        <f>IF(AND(DQ16&lt;&gt;0,SUM(DR16:$DV16)=0),5,0)</f>
        <v>0</v>
      </c>
      <c r="DR42" s="625">
        <f>IF(AND(DR16&lt;&gt;0,SUM(DS16:$DV16)=0),5,0)</f>
        <v>0</v>
      </c>
      <c r="DS42" s="625">
        <f>IF(AND(DS16&lt;&gt;0,SUM(DT16:$DV16)=0),5,0)</f>
        <v>0</v>
      </c>
      <c r="DT42" s="625">
        <f>IF(AND(DT16&lt;&gt;0,SUM(DU16:$DV16)=0),5,0)</f>
        <v>0</v>
      </c>
      <c r="DU42" s="36"/>
      <c r="DV42" s="36"/>
    </row>
    <row r="43" spans="1:126" ht="4.2" customHeight="1">
      <c r="A43" s="1"/>
      <c r="B43" s="1"/>
      <c r="C43" s="1"/>
      <c r="D43" s="1"/>
      <c r="E43" s="263"/>
      <c r="F43" s="48"/>
      <c r="G43" s="231"/>
      <c r="H43" s="41"/>
      <c r="I43" s="41"/>
      <c r="J43" s="41"/>
      <c r="K43" s="41"/>
      <c r="L43" s="1"/>
      <c r="M43" s="5"/>
      <c r="N43" s="41"/>
      <c r="O43" s="1"/>
      <c r="P43" s="5"/>
      <c r="Q43" s="1"/>
      <c r="R43" s="1"/>
      <c r="S43" s="5"/>
      <c r="T43" s="41"/>
      <c r="U43" s="24"/>
      <c r="V43" s="1"/>
      <c r="W43" s="626"/>
      <c r="X43" s="627"/>
      <c r="Y43" s="593"/>
      <c r="Z43" s="628"/>
      <c r="AA43" s="629"/>
      <c r="AB43" s="629"/>
      <c r="AC43" s="629"/>
      <c r="AD43" s="629"/>
      <c r="AE43" s="629"/>
      <c r="AF43" s="629"/>
      <c r="AG43" s="629"/>
      <c r="AH43" s="629"/>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29"/>
      <c r="BW43" s="629"/>
      <c r="BX43" s="629"/>
      <c r="BY43" s="629"/>
      <c r="BZ43" s="629"/>
      <c r="CA43" s="629"/>
      <c r="CB43" s="629"/>
      <c r="CC43" s="629"/>
      <c r="CD43" s="629"/>
      <c r="CE43" s="629"/>
      <c r="CF43" s="629"/>
      <c r="CG43" s="629"/>
      <c r="CH43" s="629"/>
      <c r="CI43" s="629"/>
      <c r="CJ43" s="629"/>
      <c r="CK43" s="629"/>
      <c r="CL43" s="629"/>
      <c r="CM43" s="629"/>
      <c r="CN43" s="629"/>
      <c r="CO43" s="629"/>
      <c r="CP43" s="629"/>
      <c r="CQ43" s="629"/>
      <c r="CR43" s="629"/>
      <c r="CS43" s="629"/>
      <c r="CT43" s="629"/>
      <c r="CU43" s="629"/>
      <c r="CV43" s="629"/>
      <c r="CW43" s="629"/>
      <c r="CX43" s="629"/>
      <c r="CY43" s="629"/>
      <c r="CZ43" s="629"/>
      <c r="DA43" s="629"/>
      <c r="DB43" s="629"/>
      <c r="DC43" s="629"/>
      <c r="DD43" s="629"/>
      <c r="DE43" s="629"/>
      <c r="DF43" s="629"/>
      <c r="DG43" s="629"/>
      <c r="DH43" s="629"/>
      <c r="DI43" s="629"/>
      <c r="DJ43" s="629"/>
      <c r="DK43" s="629"/>
      <c r="DL43" s="629"/>
      <c r="DM43" s="629"/>
      <c r="DN43" s="629"/>
      <c r="DO43" s="629"/>
      <c r="DP43" s="629"/>
      <c r="DQ43" s="629"/>
      <c r="DR43" s="629"/>
      <c r="DS43" s="629"/>
      <c r="DT43" s="629"/>
      <c r="DU43" s="1"/>
      <c r="DV43" s="1"/>
    </row>
    <row r="44" spans="1:126" ht="4.2" customHeight="1">
      <c r="A44" s="1"/>
      <c r="B44" s="1"/>
      <c r="C44" s="1"/>
      <c r="D44" s="1"/>
      <c r="E44" s="263"/>
      <c r="F44" s="48"/>
      <c r="G44" s="231"/>
      <c r="H44" s="1"/>
      <c r="I44" s="1"/>
      <c r="J44" s="1"/>
      <c r="K44" s="1"/>
      <c r="L44" s="1"/>
      <c r="M44" s="5"/>
      <c r="N44" s="1"/>
      <c r="O44" s="1"/>
      <c r="P44" s="5"/>
      <c r="Q44" s="1"/>
      <c r="R44" s="1"/>
      <c r="S44" s="5"/>
      <c r="T44" s="613"/>
      <c r="U44" s="24"/>
      <c r="V44" s="1"/>
      <c r="W44" s="592"/>
      <c r="X44" s="627"/>
      <c r="Y44" s="593"/>
      <c r="Z44" s="628"/>
      <c r="AA44" s="598"/>
      <c r="AB44" s="598"/>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598"/>
      <c r="BY44" s="598"/>
      <c r="BZ44" s="598"/>
      <c r="CA44" s="598"/>
      <c r="CB44" s="598"/>
      <c r="CC44" s="598"/>
      <c r="CD44" s="598"/>
      <c r="CE44" s="598"/>
      <c r="CF44" s="598"/>
      <c r="CG44" s="598"/>
      <c r="CH44" s="598"/>
      <c r="CI44" s="598"/>
      <c r="CJ44" s="598"/>
      <c r="CK44" s="598"/>
      <c r="CL44" s="598"/>
      <c r="CM44" s="598"/>
      <c r="CN44" s="598"/>
      <c r="CO44" s="598"/>
      <c r="CP44" s="598"/>
      <c r="CQ44" s="598"/>
      <c r="CR44" s="598"/>
      <c r="CS44" s="598"/>
      <c r="CT44" s="598"/>
      <c r="CU44" s="598"/>
      <c r="CV44" s="598"/>
      <c r="CW44" s="598"/>
      <c r="CX44" s="598"/>
      <c r="CY44" s="598"/>
      <c r="CZ44" s="598"/>
      <c r="DA44" s="598"/>
      <c r="DB44" s="598"/>
      <c r="DC44" s="598"/>
      <c r="DD44" s="598"/>
      <c r="DE44" s="598"/>
      <c r="DF44" s="598"/>
      <c r="DG44" s="598"/>
      <c r="DH44" s="598"/>
      <c r="DI44" s="598"/>
      <c r="DJ44" s="598"/>
      <c r="DK44" s="598"/>
      <c r="DL44" s="598"/>
      <c r="DM44" s="598"/>
      <c r="DN44" s="598"/>
      <c r="DO44" s="598"/>
      <c r="DP44" s="598"/>
      <c r="DQ44" s="598"/>
      <c r="DR44" s="598"/>
      <c r="DS44" s="598"/>
      <c r="DT44" s="598"/>
      <c r="DU44" s="1"/>
      <c r="DV44" s="1"/>
    </row>
    <row r="45" spans="1:126" ht="4.2" customHeight="1">
      <c r="A45" s="1"/>
      <c r="B45" s="1"/>
      <c r="C45" s="1"/>
      <c r="D45" s="1"/>
      <c r="E45" s="263"/>
      <c r="F45" s="48"/>
      <c r="G45" s="231"/>
      <c r="H45" s="1"/>
      <c r="I45" s="1"/>
      <c r="J45" s="1"/>
      <c r="K45" s="1"/>
      <c r="L45" s="1"/>
      <c r="M45" s="5"/>
      <c r="N45" s="1"/>
      <c r="O45" s="1"/>
      <c r="P45" s="5"/>
      <c r="Q45" s="1"/>
      <c r="R45" s="1"/>
      <c r="S45" s="5"/>
      <c r="T45" s="613"/>
      <c r="U45" s="24"/>
      <c r="V45" s="1"/>
      <c r="W45" s="592"/>
      <c r="X45" s="627"/>
      <c r="Y45" s="593"/>
      <c r="Z45" s="628"/>
      <c r="AA45" s="598"/>
      <c r="AB45" s="598"/>
      <c r="AC45" s="598"/>
      <c r="AD45" s="598"/>
      <c r="AE45" s="598"/>
      <c r="AF45" s="598"/>
      <c r="AG45" s="598"/>
      <c r="AH45" s="598"/>
      <c r="AI45" s="598"/>
      <c r="AJ45" s="598"/>
      <c r="AK45" s="598"/>
      <c r="AL45" s="598"/>
      <c r="AM45" s="598"/>
      <c r="AN45" s="598"/>
      <c r="AO45" s="598"/>
      <c r="AP45" s="598"/>
      <c r="AQ45" s="598"/>
      <c r="AR45" s="598"/>
      <c r="AS45" s="598"/>
      <c r="AT45" s="598"/>
      <c r="AU45" s="598"/>
      <c r="AV45" s="598"/>
      <c r="AW45" s="598"/>
      <c r="AX45" s="598"/>
      <c r="AY45" s="598"/>
      <c r="AZ45" s="598"/>
      <c r="BA45" s="598"/>
      <c r="BB45" s="598"/>
      <c r="BC45" s="598"/>
      <c r="BD45" s="598"/>
      <c r="BE45" s="598"/>
      <c r="BF45" s="598"/>
      <c r="BG45" s="598"/>
      <c r="BH45" s="598"/>
      <c r="BI45" s="598"/>
      <c r="BJ45" s="598"/>
      <c r="BK45" s="598"/>
      <c r="BL45" s="598"/>
      <c r="BM45" s="598"/>
      <c r="BN45" s="598"/>
      <c r="BO45" s="598"/>
      <c r="BP45" s="598"/>
      <c r="BQ45" s="598"/>
      <c r="BR45" s="598"/>
      <c r="BS45" s="598"/>
      <c r="BT45" s="598"/>
      <c r="BU45" s="598"/>
      <c r="BV45" s="598"/>
      <c r="BW45" s="598"/>
      <c r="BX45" s="598"/>
      <c r="BY45" s="598"/>
      <c r="BZ45" s="598"/>
      <c r="CA45" s="598"/>
      <c r="CB45" s="598"/>
      <c r="CC45" s="598"/>
      <c r="CD45" s="598"/>
      <c r="CE45" s="598"/>
      <c r="CF45" s="598"/>
      <c r="CG45" s="598"/>
      <c r="CH45" s="598"/>
      <c r="CI45" s="598"/>
      <c r="CJ45" s="598"/>
      <c r="CK45" s="598"/>
      <c r="CL45" s="598"/>
      <c r="CM45" s="598"/>
      <c r="CN45" s="598"/>
      <c r="CO45" s="598"/>
      <c r="CP45" s="598"/>
      <c r="CQ45" s="598"/>
      <c r="CR45" s="598"/>
      <c r="CS45" s="598"/>
      <c r="CT45" s="598"/>
      <c r="CU45" s="598"/>
      <c r="CV45" s="598"/>
      <c r="CW45" s="598"/>
      <c r="CX45" s="598"/>
      <c r="CY45" s="598"/>
      <c r="CZ45" s="598"/>
      <c r="DA45" s="598"/>
      <c r="DB45" s="598"/>
      <c r="DC45" s="598"/>
      <c r="DD45" s="598"/>
      <c r="DE45" s="598"/>
      <c r="DF45" s="598"/>
      <c r="DG45" s="598"/>
      <c r="DH45" s="598"/>
      <c r="DI45" s="598"/>
      <c r="DJ45" s="598"/>
      <c r="DK45" s="598"/>
      <c r="DL45" s="598"/>
      <c r="DM45" s="598"/>
      <c r="DN45" s="598"/>
      <c r="DO45" s="598"/>
      <c r="DP45" s="598"/>
      <c r="DQ45" s="598"/>
      <c r="DR45" s="598"/>
      <c r="DS45" s="598"/>
      <c r="DT45" s="598"/>
      <c r="DU45" s="1"/>
      <c r="DV45" s="1"/>
    </row>
    <row r="46" spans="1:126" s="39" customFormat="1">
      <c r="A46" s="36"/>
      <c r="B46" s="260"/>
      <c r="C46" s="36"/>
      <c r="D46" s="36"/>
      <c r="E46" s="9"/>
      <c r="F46" s="51"/>
      <c r="G46" s="306" t="s">
        <v>6</v>
      </c>
      <c r="H46" s="36" t="s">
        <v>403</v>
      </c>
      <c r="I46" s="36"/>
      <c r="J46" s="36"/>
      <c r="K46" s="36"/>
      <c r="L46" s="1"/>
      <c r="M46" s="5"/>
      <c r="N46" s="38"/>
      <c r="O46" s="1"/>
      <c r="P46" s="5"/>
      <c r="Q46" s="1"/>
      <c r="R46" s="1"/>
      <c r="S46" s="5"/>
      <c r="T46" s="635">
        <f>IF(W46=10,SUMIFS($Y$8:$DV$8,$Y46:$DV46,10),0)</f>
        <v>0</v>
      </c>
      <c r="U46" s="24"/>
      <c r="V46" s="36"/>
      <c r="W46" s="623">
        <f>SUM($Y46:$DU46)</f>
        <v>0</v>
      </c>
      <c r="X46" s="623"/>
      <c r="Y46" s="593"/>
      <c r="Z46" s="624"/>
      <c r="AA46" s="625">
        <f>IF(AND(AA17&lt;&gt;0,SUM(AB17:$DV17)=0),10,0)</f>
        <v>0</v>
      </c>
      <c r="AB46" s="625">
        <f>IF(AND(AB17&lt;&gt;0,SUM(AC17:$DV17)=0),10,0)</f>
        <v>0</v>
      </c>
      <c r="AC46" s="625">
        <f>IF(AND(AC17&lt;&gt;0,SUM(AD17:$DV17)=0),10,0)</f>
        <v>0</v>
      </c>
      <c r="AD46" s="625">
        <f>IF(AND(AD17&lt;&gt;0,SUM(AE17:$DV17)=0),10,0)</f>
        <v>0</v>
      </c>
      <c r="AE46" s="625">
        <f>IF(AND(AE17&lt;&gt;0,SUM(AF17:$DV17)=0),10,0)</f>
        <v>0</v>
      </c>
      <c r="AF46" s="625">
        <f>IF(AND(AF17&lt;&gt;0,SUM(AG17:$DV17)=0),10,0)</f>
        <v>0</v>
      </c>
      <c r="AG46" s="625">
        <f>IF(AND(AG17&lt;&gt;0,SUM(AH17:$DV17)=0),10,0)</f>
        <v>0</v>
      </c>
      <c r="AH46" s="625">
        <f>IF(AND(AH17&lt;&gt;0,SUM(AI17:$DV17)=0),10,0)</f>
        <v>0</v>
      </c>
      <c r="AI46" s="625">
        <f>IF(AND(AI17&lt;&gt;0,SUM(AJ17:$DV17)=0),10,0)</f>
        <v>0</v>
      </c>
      <c r="AJ46" s="625">
        <f>IF(AND(AJ17&lt;&gt;0,SUM(AK17:$DV17)=0),10,0)</f>
        <v>0</v>
      </c>
      <c r="AK46" s="625">
        <f>IF(AND(AK17&lt;&gt;0,SUM(AL17:$DV17)=0),10,0)</f>
        <v>0</v>
      </c>
      <c r="AL46" s="625">
        <f>IF(AND(AL17&lt;&gt;0,SUM(AM17:$DV17)=0),10,0)</f>
        <v>0</v>
      </c>
      <c r="AM46" s="625">
        <f>IF(AND(AM17&lt;&gt;0,SUM(AN17:$DV17)=0),10,0)</f>
        <v>0</v>
      </c>
      <c r="AN46" s="625">
        <f>IF(AND(AN17&lt;&gt;0,SUM(AO17:$DV17)=0),10,0)</f>
        <v>0</v>
      </c>
      <c r="AO46" s="625">
        <f>IF(AND(AO17&lt;&gt;0,SUM(AP17:$DV17)=0),10,0)</f>
        <v>0</v>
      </c>
      <c r="AP46" s="625">
        <f>IF(AND(AP17&lt;&gt;0,SUM(AQ17:$DV17)=0),10,0)</f>
        <v>0</v>
      </c>
      <c r="AQ46" s="625">
        <f>IF(AND(AQ17&lt;&gt;0,SUM(AR17:$DV17)=0),10,0)</f>
        <v>0</v>
      </c>
      <c r="AR46" s="625">
        <f>IF(AND(AR17&lt;&gt;0,SUM(AS17:$DV17)=0),10,0)</f>
        <v>0</v>
      </c>
      <c r="AS46" s="625">
        <f>IF(AND(AS17&lt;&gt;0,SUM(AT17:$DV17)=0),10,0)</f>
        <v>0</v>
      </c>
      <c r="AT46" s="625">
        <f>IF(AND(AT17&lt;&gt;0,SUM(AU17:$DV17)=0),10,0)</f>
        <v>0</v>
      </c>
      <c r="AU46" s="625">
        <f>IF(AND(AU17&lt;&gt;0,SUM(AV17:$DV17)=0),10,0)</f>
        <v>0</v>
      </c>
      <c r="AV46" s="625">
        <f>IF(AND(AV17&lt;&gt;0,SUM(AW17:$DV17)=0),10,0)</f>
        <v>0</v>
      </c>
      <c r="AW46" s="625">
        <f>IF(AND(AW17&lt;&gt;0,SUM(AX17:$DV17)=0),10,0)</f>
        <v>0</v>
      </c>
      <c r="AX46" s="625">
        <f>IF(AND(AX17&lt;&gt;0,SUM(AY17:$DV17)=0),10,0)</f>
        <v>0</v>
      </c>
      <c r="AY46" s="625">
        <f>IF(AND(AY17&lt;&gt;0,SUM(AZ17:$DV17)=0),10,0)</f>
        <v>0</v>
      </c>
      <c r="AZ46" s="625">
        <f>IF(AND(AZ17&lt;&gt;0,SUM(BA17:$DV17)=0),10,0)</f>
        <v>0</v>
      </c>
      <c r="BA46" s="625">
        <f>IF(AND(BA17&lt;&gt;0,SUM(BB17:$DV17)=0),10,0)</f>
        <v>0</v>
      </c>
      <c r="BB46" s="625">
        <f>IF(AND(BB17&lt;&gt;0,SUM(BC17:$DV17)=0),10,0)</f>
        <v>0</v>
      </c>
      <c r="BC46" s="625">
        <f>IF(AND(BC17&lt;&gt;0,SUM(BD17:$DV17)=0),10,0)</f>
        <v>0</v>
      </c>
      <c r="BD46" s="625">
        <f>IF(AND(BD17&lt;&gt;0,SUM(BE17:$DV17)=0),10,0)</f>
        <v>0</v>
      </c>
      <c r="BE46" s="625">
        <f>IF(AND(BE17&lt;&gt;0,SUM(BF17:$DV17)=0),10,0)</f>
        <v>0</v>
      </c>
      <c r="BF46" s="625">
        <f>IF(AND(BF17&lt;&gt;0,SUM(BG17:$DV17)=0),10,0)</f>
        <v>0</v>
      </c>
      <c r="BG46" s="625">
        <f>IF(AND(BG17&lt;&gt;0,SUM(BH17:$DV17)=0),10,0)</f>
        <v>0</v>
      </c>
      <c r="BH46" s="625">
        <f>IF(AND(BH17&lt;&gt;0,SUM(BI17:$DV17)=0),10,0)</f>
        <v>0</v>
      </c>
      <c r="BI46" s="625">
        <f>IF(AND(BI17&lt;&gt;0,SUM(BJ17:$DV17)=0),10,0)</f>
        <v>0</v>
      </c>
      <c r="BJ46" s="625">
        <f>IF(AND(BJ17&lt;&gt;0,SUM(BK17:$DV17)=0),10,0)</f>
        <v>0</v>
      </c>
      <c r="BK46" s="625">
        <f>IF(AND(BK17&lt;&gt;0,SUM(BL17:$DV17)=0),10,0)</f>
        <v>0</v>
      </c>
      <c r="BL46" s="625">
        <f>IF(AND(BL17&lt;&gt;0,SUM(BM17:$DV17)=0),10,0)</f>
        <v>0</v>
      </c>
      <c r="BM46" s="625">
        <f>IF(AND(BM17&lt;&gt;0,SUM(BN17:$DV17)=0),10,0)</f>
        <v>0</v>
      </c>
      <c r="BN46" s="625">
        <f>IF(AND(BN17&lt;&gt;0,SUM(BO17:$DV17)=0),10,0)</f>
        <v>0</v>
      </c>
      <c r="BO46" s="625">
        <f>IF(AND(BO17&lt;&gt;0,SUM(BP17:$DV17)=0),10,0)</f>
        <v>0</v>
      </c>
      <c r="BP46" s="625">
        <f>IF(AND(BP17&lt;&gt;0,SUM(BQ17:$DV17)=0),10,0)</f>
        <v>0</v>
      </c>
      <c r="BQ46" s="625">
        <f>IF(AND(BQ17&lt;&gt;0,SUM(BR17:$DV17)=0),10,0)</f>
        <v>0</v>
      </c>
      <c r="BR46" s="625">
        <f>IF(AND(BR17&lt;&gt;0,SUM(BS17:$DV17)=0),10,0)</f>
        <v>0</v>
      </c>
      <c r="BS46" s="625">
        <f>IF(AND(BS17&lt;&gt;0,SUM(BT17:$DV17)=0),10,0)</f>
        <v>0</v>
      </c>
      <c r="BT46" s="625">
        <f>IF(AND(BT17&lt;&gt;0,SUM(BU17:$DV17)=0),10,0)</f>
        <v>0</v>
      </c>
      <c r="BU46" s="625">
        <f>IF(AND(BU17&lt;&gt;0,SUM(BV17:$DV17)=0),10,0)</f>
        <v>0</v>
      </c>
      <c r="BV46" s="625">
        <f>IF(AND(BV17&lt;&gt;0,SUM(BW17:$DV17)=0),10,0)</f>
        <v>0</v>
      </c>
      <c r="BW46" s="625">
        <f>IF(AND(BW17&lt;&gt;0,SUM(BX17:$DV17)=0),10,0)</f>
        <v>0</v>
      </c>
      <c r="BX46" s="625">
        <f>IF(AND(BX17&lt;&gt;0,SUM(BY17:$DV17)=0),10,0)</f>
        <v>0</v>
      </c>
      <c r="BY46" s="625">
        <f>IF(AND(BY17&lt;&gt;0,SUM(BZ17:$DV17)=0),10,0)</f>
        <v>0</v>
      </c>
      <c r="BZ46" s="625">
        <f>IF(AND(BZ17&lt;&gt;0,SUM(CA17:$DV17)=0),10,0)</f>
        <v>0</v>
      </c>
      <c r="CA46" s="625">
        <f>IF(AND(CA17&lt;&gt;0,SUM(CB17:$DV17)=0),10,0)</f>
        <v>0</v>
      </c>
      <c r="CB46" s="625">
        <f>IF(AND(CB17&lt;&gt;0,SUM(CC17:$DV17)=0),10,0)</f>
        <v>0</v>
      </c>
      <c r="CC46" s="625">
        <f>IF(AND(CC17&lt;&gt;0,SUM(CD17:$DV17)=0),10,0)</f>
        <v>0</v>
      </c>
      <c r="CD46" s="625">
        <f>IF(AND(CD17&lt;&gt;0,SUM(CE17:$DV17)=0),10,0)</f>
        <v>0</v>
      </c>
      <c r="CE46" s="625">
        <f>IF(AND(CE17&lt;&gt;0,SUM(CF17:$DV17)=0),10,0)</f>
        <v>0</v>
      </c>
      <c r="CF46" s="625">
        <f>IF(AND(CF17&lt;&gt;0,SUM(CG17:$DV17)=0),10,0)</f>
        <v>0</v>
      </c>
      <c r="CG46" s="625">
        <f>IF(AND(CG17&lt;&gt;0,SUM(CH17:$DV17)=0),10,0)</f>
        <v>0</v>
      </c>
      <c r="CH46" s="625">
        <f>IF(AND(CH17&lt;&gt;0,SUM(CI17:$DV17)=0),10,0)</f>
        <v>0</v>
      </c>
      <c r="CI46" s="625">
        <f>IF(AND(CI17&lt;&gt;0,SUM(CJ17:$DV17)=0),10,0)</f>
        <v>0</v>
      </c>
      <c r="CJ46" s="625">
        <f>IF(AND(CJ17&lt;&gt;0,SUM(CK17:$DV17)=0),10,0)</f>
        <v>0</v>
      </c>
      <c r="CK46" s="625">
        <f>IF(AND(CK17&lt;&gt;0,SUM(CL17:$DV17)=0),10,0)</f>
        <v>0</v>
      </c>
      <c r="CL46" s="625">
        <f>IF(AND(CL17&lt;&gt;0,SUM(CM17:$DV17)=0),10,0)</f>
        <v>0</v>
      </c>
      <c r="CM46" s="625">
        <f>IF(AND(CM17&lt;&gt;0,SUM(CN17:$DV17)=0),10,0)</f>
        <v>0</v>
      </c>
      <c r="CN46" s="625">
        <f>IF(AND(CN17&lt;&gt;0,SUM(CO17:$DV17)=0),10,0)</f>
        <v>0</v>
      </c>
      <c r="CO46" s="625">
        <f>IF(AND(CO17&lt;&gt;0,SUM(CP17:$DV17)=0),10,0)</f>
        <v>0</v>
      </c>
      <c r="CP46" s="625">
        <f>IF(AND(CP17&lt;&gt;0,SUM(CQ17:$DV17)=0),10,0)</f>
        <v>0</v>
      </c>
      <c r="CQ46" s="625">
        <f>IF(AND(CQ17&lt;&gt;0,SUM(CR17:$DV17)=0),10,0)</f>
        <v>0</v>
      </c>
      <c r="CR46" s="625">
        <f>IF(AND(CR17&lt;&gt;0,SUM(CS17:$DV17)=0),10,0)</f>
        <v>0</v>
      </c>
      <c r="CS46" s="625">
        <f>IF(AND(CS17&lt;&gt;0,SUM(CT17:$DV17)=0),10,0)</f>
        <v>0</v>
      </c>
      <c r="CT46" s="625">
        <f>IF(AND(CT17&lt;&gt;0,SUM(CU17:$DV17)=0),10,0)</f>
        <v>0</v>
      </c>
      <c r="CU46" s="625">
        <f>IF(AND(CU17&lt;&gt;0,SUM(CV17:$DV17)=0),10,0)</f>
        <v>0</v>
      </c>
      <c r="CV46" s="625">
        <f>IF(AND(CV17&lt;&gt;0,SUM(CW17:$DV17)=0),10,0)</f>
        <v>0</v>
      </c>
      <c r="CW46" s="625">
        <f>IF(AND(CW17&lt;&gt;0,SUM(CX17:$DV17)=0),10,0)</f>
        <v>0</v>
      </c>
      <c r="CX46" s="625">
        <f>IF(AND(CX17&lt;&gt;0,SUM(CY17:$DV17)=0),10,0)</f>
        <v>0</v>
      </c>
      <c r="CY46" s="625">
        <f>IF(AND(CY17&lt;&gt;0,SUM(CZ17:$DV17)=0),10,0)</f>
        <v>0</v>
      </c>
      <c r="CZ46" s="625">
        <f>IF(AND(CZ17&lt;&gt;0,SUM(DA17:$DV17)=0),10,0)</f>
        <v>0</v>
      </c>
      <c r="DA46" s="625">
        <f>IF(AND(DA17&lt;&gt;0,SUM(DB17:$DV17)=0),10,0)</f>
        <v>0</v>
      </c>
      <c r="DB46" s="625">
        <f>IF(AND(DB17&lt;&gt;0,SUM(DC17:$DV17)=0),10,0)</f>
        <v>0</v>
      </c>
      <c r="DC46" s="625">
        <f>IF(AND(DC17&lt;&gt;0,SUM(DD17:$DV17)=0),10,0)</f>
        <v>0</v>
      </c>
      <c r="DD46" s="625">
        <f>IF(AND(DD17&lt;&gt;0,SUM(DE17:$DV17)=0),10,0)</f>
        <v>0</v>
      </c>
      <c r="DE46" s="625">
        <f>IF(AND(DE17&lt;&gt;0,SUM(DF17:$DV17)=0),10,0)</f>
        <v>0</v>
      </c>
      <c r="DF46" s="625">
        <f>IF(AND(DF17&lt;&gt;0,SUM(DG17:$DV17)=0),10,0)</f>
        <v>0</v>
      </c>
      <c r="DG46" s="625">
        <f>IF(AND(DG17&lt;&gt;0,SUM(DH17:$DV17)=0),10,0)</f>
        <v>0</v>
      </c>
      <c r="DH46" s="625">
        <f>IF(AND(DH17&lt;&gt;0,SUM(DI17:$DV17)=0),10,0)</f>
        <v>0</v>
      </c>
      <c r="DI46" s="625">
        <f>IF(AND(DI17&lt;&gt;0,SUM(DJ17:$DV17)=0),10,0)</f>
        <v>0</v>
      </c>
      <c r="DJ46" s="625">
        <f>IF(AND(DJ17&lt;&gt;0,SUM(DK17:$DV17)=0),10,0)</f>
        <v>0</v>
      </c>
      <c r="DK46" s="625">
        <f>IF(AND(DK17&lt;&gt;0,SUM(DL17:$DV17)=0),10,0)</f>
        <v>0</v>
      </c>
      <c r="DL46" s="625">
        <f>IF(AND(DL17&lt;&gt;0,SUM(DM17:$DV17)=0),10,0)</f>
        <v>0</v>
      </c>
      <c r="DM46" s="625">
        <f>IF(AND(DM17&lt;&gt;0,SUM(DN17:$DV17)=0),10,0)</f>
        <v>0</v>
      </c>
      <c r="DN46" s="625">
        <f>IF(AND(DN17&lt;&gt;0,SUM(DO17:$DV17)=0),10,0)</f>
        <v>0</v>
      </c>
      <c r="DO46" s="625">
        <f>IF(AND(DO17&lt;&gt;0,SUM(DP17:$DV17)=0),10,0)</f>
        <v>0</v>
      </c>
      <c r="DP46" s="625">
        <f>IF(AND(DP17&lt;&gt;0,SUM(DQ17:$DV17)=0),10,0)</f>
        <v>0</v>
      </c>
      <c r="DQ46" s="625">
        <f>IF(AND(DQ17&lt;&gt;0,SUM(DR17:$DV17)=0),10,0)</f>
        <v>0</v>
      </c>
      <c r="DR46" s="625">
        <f>IF(AND(DR17&lt;&gt;0,SUM(DS17:$DV17)=0),10,0)</f>
        <v>0</v>
      </c>
      <c r="DS46" s="625">
        <f>IF(AND(DS17&lt;&gt;0,SUM(DT17:$DV17)=0),10,0)</f>
        <v>0</v>
      </c>
      <c r="DT46" s="625">
        <f>IF(AND(DT17&lt;&gt;0,SUM(DU17:$DV17)=0),10,0)</f>
        <v>0</v>
      </c>
      <c r="DU46" s="36"/>
      <c r="DV46" s="36"/>
    </row>
    <row r="47" spans="1:126" ht="4.2" customHeight="1">
      <c r="A47" s="1"/>
      <c r="B47" s="1"/>
      <c r="C47" s="1"/>
      <c r="D47" s="1"/>
      <c r="E47" s="263"/>
      <c r="F47" s="48"/>
      <c r="G47" s="231"/>
      <c r="H47" s="41"/>
      <c r="I47" s="41"/>
      <c r="J47" s="41"/>
      <c r="K47" s="41"/>
      <c r="L47" s="1"/>
      <c r="M47" s="5"/>
      <c r="N47" s="41"/>
      <c r="O47" s="1"/>
      <c r="P47" s="5"/>
      <c r="Q47" s="1"/>
      <c r="R47" s="1"/>
      <c r="S47" s="5"/>
      <c r="T47" s="41"/>
      <c r="U47" s="24"/>
      <c r="V47" s="1"/>
      <c r="W47" s="626"/>
      <c r="X47" s="627"/>
      <c r="Y47" s="593"/>
      <c r="Z47" s="628"/>
      <c r="AA47" s="629"/>
      <c r="AB47" s="629"/>
      <c r="AC47" s="629"/>
      <c r="AD47" s="629"/>
      <c r="AE47" s="629"/>
      <c r="AF47" s="629"/>
      <c r="AG47" s="629"/>
      <c r="AH47" s="629"/>
      <c r="AI47" s="629"/>
      <c r="AJ47" s="629"/>
      <c r="AK47" s="629"/>
      <c r="AL47" s="629"/>
      <c r="AM47" s="629"/>
      <c r="AN47" s="629"/>
      <c r="AO47" s="629"/>
      <c r="AP47" s="629"/>
      <c r="AQ47" s="629"/>
      <c r="AR47" s="629"/>
      <c r="AS47" s="629"/>
      <c r="AT47" s="629"/>
      <c r="AU47" s="629"/>
      <c r="AV47" s="629"/>
      <c r="AW47" s="629"/>
      <c r="AX47" s="629"/>
      <c r="AY47" s="629"/>
      <c r="AZ47" s="629"/>
      <c r="BA47" s="629"/>
      <c r="BB47" s="629"/>
      <c r="BC47" s="629"/>
      <c r="BD47" s="629"/>
      <c r="BE47" s="629"/>
      <c r="BF47" s="629"/>
      <c r="BG47" s="629"/>
      <c r="BH47" s="629"/>
      <c r="BI47" s="629"/>
      <c r="BJ47" s="629"/>
      <c r="BK47" s="629"/>
      <c r="BL47" s="629"/>
      <c r="BM47" s="629"/>
      <c r="BN47" s="629"/>
      <c r="BO47" s="629"/>
      <c r="BP47" s="629"/>
      <c r="BQ47" s="629"/>
      <c r="BR47" s="629"/>
      <c r="BS47" s="629"/>
      <c r="BT47" s="629"/>
      <c r="BU47" s="629"/>
      <c r="BV47" s="629"/>
      <c r="BW47" s="629"/>
      <c r="BX47" s="629"/>
      <c r="BY47" s="629"/>
      <c r="BZ47" s="629"/>
      <c r="CA47" s="629"/>
      <c r="CB47" s="629"/>
      <c r="CC47" s="629"/>
      <c r="CD47" s="629"/>
      <c r="CE47" s="629"/>
      <c r="CF47" s="629"/>
      <c r="CG47" s="629"/>
      <c r="CH47" s="629"/>
      <c r="CI47" s="629"/>
      <c r="CJ47" s="629"/>
      <c r="CK47" s="629"/>
      <c r="CL47" s="629"/>
      <c r="CM47" s="629"/>
      <c r="CN47" s="629"/>
      <c r="CO47" s="629"/>
      <c r="CP47" s="629"/>
      <c r="CQ47" s="629"/>
      <c r="CR47" s="629"/>
      <c r="CS47" s="629"/>
      <c r="CT47" s="629"/>
      <c r="CU47" s="629"/>
      <c r="CV47" s="629"/>
      <c r="CW47" s="629"/>
      <c r="CX47" s="629"/>
      <c r="CY47" s="629"/>
      <c r="CZ47" s="629"/>
      <c r="DA47" s="629"/>
      <c r="DB47" s="629"/>
      <c r="DC47" s="629"/>
      <c r="DD47" s="629"/>
      <c r="DE47" s="629"/>
      <c r="DF47" s="629"/>
      <c r="DG47" s="629"/>
      <c r="DH47" s="629"/>
      <c r="DI47" s="629"/>
      <c r="DJ47" s="629"/>
      <c r="DK47" s="629"/>
      <c r="DL47" s="629"/>
      <c r="DM47" s="629"/>
      <c r="DN47" s="629"/>
      <c r="DO47" s="629"/>
      <c r="DP47" s="629"/>
      <c r="DQ47" s="629"/>
      <c r="DR47" s="629"/>
      <c r="DS47" s="629"/>
      <c r="DT47" s="629"/>
      <c r="DU47" s="1"/>
      <c r="DV47" s="1"/>
    </row>
    <row r="48" spans="1:126" ht="4.2" customHeight="1">
      <c r="A48" s="1"/>
      <c r="B48" s="1"/>
      <c r="C48" s="1"/>
      <c r="D48" s="1"/>
      <c r="E48" s="263"/>
      <c r="F48" s="48"/>
      <c r="G48" s="231"/>
      <c r="H48" s="1"/>
      <c r="I48" s="1"/>
      <c r="J48" s="1"/>
      <c r="K48" s="1"/>
      <c r="L48" s="1"/>
      <c r="M48" s="5"/>
      <c r="N48" s="1"/>
      <c r="O48" s="1"/>
      <c r="P48" s="5"/>
      <c r="Q48" s="1"/>
      <c r="R48" s="1"/>
      <c r="S48" s="5"/>
      <c r="T48" s="613"/>
      <c r="U48" s="24"/>
      <c r="V48" s="1"/>
      <c r="W48" s="592"/>
      <c r="X48" s="627"/>
      <c r="Y48" s="593"/>
      <c r="Z48" s="62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c r="AY48" s="598"/>
      <c r="AZ48" s="598"/>
      <c r="BA48" s="598"/>
      <c r="BB48" s="598"/>
      <c r="BC48" s="598"/>
      <c r="BD48" s="598"/>
      <c r="BE48" s="598"/>
      <c r="BF48" s="598"/>
      <c r="BG48" s="598"/>
      <c r="BH48" s="598"/>
      <c r="BI48" s="598"/>
      <c r="BJ48" s="598"/>
      <c r="BK48" s="598"/>
      <c r="BL48" s="598"/>
      <c r="BM48" s="598"/>
      <c r="BN48" s="598"/>
      <c r="BO48" s="598"/>
      <c r="BP48" s="598"/>
      <c r="BQ48" s="598"/>
      <c r="BR48" s="598"/>
      <c r="BS48" s="598"/>
      <c r="BT48" s="598"/>
      <c r="BU48" s="598"/>
      <c r="BV48" s="598"/>
      <c r="BW48" s="598"/>
      <c r="BX48" s="598"/>
      <c r="BY48" s="598"/>
      <c r="BZ48" s="598"/>
      <c r="CA48" s="598"/>
      <c r="CB48" s="598"/>
      <c r="CC48" s="598"/>
      <c r="CD48" s="598"/>
      <c r="CE48" s="598"/>
      <c r="CF48" s="598"/>
      <c r="CG48" s="598"/>
      <c r="CH48" s="598"/>
      <c r="CI48" s="598"/>
      <c r="CJ48" s="598"/>
      <c r="CK48" s="598"/>
      <c r="CL48" s="598"/>
      <c r="CM48" s="598"/>
      <c r="CN48" s="598"/>
      <c r="CO48" s="598"/>
      <c r="CP48" s="598"/>
      <c r="CQ48" s="598"/>
      <c r="CR48" s="598"/>
      <c r="CS48" s="598"/>
      <c r="CT48" s="598"/>
      <c r="CU48" s="598"/>
      <c r="CV48" s="598"/>
      <c r="CW48" s="598"/>
      <c r="CX48" s="598"/>
      <c r="CY48" s="598"/>
      <c r="CZ48" s="598"/>
      <c r="DA48" s="598"/>
      <c r="DB48" s="598"/>
      <c r="DC48" s="598"/>
      <c r="DD48" s="598"/>
      <c r="DE48" s="598"/>
      <c r="DF48" s="598"/>
      <c r="DG48" s="598"/>
      <c r="DH48" s="598"/>
      <c r="DI48" s="598"/>
      <c r="DJ48" s="598"/>
      <c r="DK48" s="598"/>
      <c r="DL48" s="598"/>
      <c r="DM48" s="598"/>
      <c r="DN48" s="598"/>
      <c r="DO48" s="598"/>
      <c r="DP48" s="598"/>
      <c r="DQ48" s="598"/>
      <c r="DR48" s="598"/>
      <c r="DS48" s="598"/>
      <c r="DT48" s="598"/>
      <c r="DU48" s="1"/>
      <c r="DV48" s="1"/>
    </row>
    <row r="49" spans="1:126" ht="4.2" customHeight="1">
      <c r="A49" s="1"/>
      <c r="B49" s="1"/>
      <c r="C49" s="1"/>
      <c r="D49" s="1"/>
      <c r="E49" s="263"/>
      <c r="F49" s="48"/>
      <c r="G49" s="231"/>
      <c r="H49" s="1"/>
      <c r="I49" s="1"/>
      <c r="J49" s="1"/>
      <c r="K49" s="1"/>
      <c r="L49" s="1"/>
      <c r="M49" s="5"/>
      <c r="N49" s="1"/>
      <c r="O49" s="1"/>
      <c r="P49" s="5"/>
      <c r="Q49" s="1"/>
      <c r="R49" s="1"/>
      <c r="S49" s="5"/>
      <c r="T49" s="613"/>
      <c r="U49" s="24"/>
      <c r="V49" s="1"/>
      <c r="W49" s="592"/>
      <c r="X49" s="627"/>
      <c r="Y49" s="593"/>
      <c r="Z49" s="62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8"/>
      <c r="AW49" s="598"/>
      <c r="AX49" s="598"/>
      <c r="AY49" s="598"/>
      <c r="AZ49" s="598"/>
      <c r="BA49" s="598"/>
      <c r="BB49" s="598"/>
      <c r="BC49" s="598"/>
      <c r="BD49" s="598"/>
      <c r="BE49" s="598"/>
      <c r="BF49" s="598"/>
      <c r="BG49" s="598"/>
      <c r="BH49" s="598"/>
      <c r="BI49" s="598"/>
      <c r="BJ49" s="598"/>
      <c r="BK49" s="598"/>
      <c r="BL49" s="598"/>
      <c r="BM49" s="598"/>
      <c r="BN49" s="598"/>
      <c r="BO49" s="598"/>
      <c r="BP49" s="598"/>
      <c r="BQ49" s="598"/>
      <c r="BR49" s="598"/>
      <c r="BS49" s="598"/>
      <c r="BT49" s="598"/>
      <c r="BU49" s="598"/>
      <c r="BV49" s="598"/>
      <c r="BW49" s="598"/>
      <c r="BX49" s="598"/>
      <c r="BY49" s="598"/>
      <c r="BZ49" s="598"/>
      <c r="CA49" s="598"/>
      <c r="CB49" s="598"/>
      <c r="CC49" s="598"/>
      <c r="CD49" s="598"/>
      <c r="CE49" s="598"/>
      <c r="CF49" s="598"/>
      <c r="CG49" s="598"/>
      <c r="CH49" s="598"/>
      <c r="CI49" s="598"/>
      <c r="CJ49" s="598"/>
      <c r="CK49" s="598"/>
      <c r="CL49" s="598"/>
      <c r="CM49" s="598"/>
      <c r="CN49" s="598"/>
      <c r="CO49" s="598"/>
      <c r="CP49" s="598"/>
      <c r="CQ49" s="598"/>
      <c r="CR49" s="598"/>
      <c r="CS49" s="598"/>
      <c r="CT49" s="598"/>
      <c r="CU49" s="598"/>
      <c r="CV49" s="598"/>
      <c r="CW49" s="598"/>
      <c r="CX49" s="598"/>
      <c r="CY49" s="598"/>
      <c r="CZ49" s="598"/>
      <c r="DA49" s="598"/>
      <c r="DB49" s="598"/>
      <c r="DC49" s="598"/>
      <c r="DD49" s="598"/>
      <c r="DE49" s="598"/>
      <c r="DF49" s="598"/>
      <c r="DG49" s="598"/>
      <c r="DH49" s="598"/>
      <c r="DI49" s="598"/>
      <c r="DJ49" s="598"/>
      <c r="DK49" s="598"/>
      <c r="DL49" s="598"/>
      <c r="DM49" s="598"/>
      <c r="DN49" s="598"/>
      <c r="DO49" s="598"/>
      <c r="DP49" s="598"/>
      <c r="DQ49" s="598"/>
      <c r="DR49" s="598"/>
      <c r="DS49" s="598"/>
      <c r="DT49" s="598"/>
      <c r="DU49" s="1"/>
      <c r="DV49" s="1"/>
    </row>
    <row r="50" spans="1:126" s="39" customFormat="1">
      <c r="A50" s="36"/>
      <c r="B50" s="260"/>
      <c r="C50" s="36"/>
      <c r="D50" s="36"/>
      <c r="E50" s="9"/>
      <c r="F50" s="51"/>
      <c r="G50" s="306" t="s">
        <v>6</v>
      </c>
      <c r="H50" s="36" t="s">
        <v>404</v>
      </c>
      <c r="I50" s="36"/>
      <c r="J50" s="36"/>
      <c r="K50" s="36"/>
      <c r="L50" s="1"/>
      <c r="M50" s="5"/>
      <c r="N50" s="38"/>
      <c r="O50" s="1"/>
      <c r="P50" s="5"/>
      <c r="Q50" s="1"/>
      <c r="R50" s="1"/>
      <c r="S50" s="5"/>
      <c r="T50" s="635">
        <f>IF(W50=10,SUMIFS($Y$8:$DV$8,$Y50:$DV50,10),0)</f>
        <v>0</v>
      </c>
      <c r="U50" s="24"/>
      <c r="V50" s="36"/>
      <c r="W50" s="623">
        <f>SUM($Y50:$DU50)</f>
        <v>0</v>
      </c>
      <c r="X50" s="623"/>
      <c r="Y50" s="593"/>
      <c r="Z50" s="624"/>
      <c r="AA50" s="625">
        <f>IF(AND(AA18&lt;&gt;0,SUM(AB18:$DV18)=0),10,0)</f>
        <v>0</v>
      </c>
      <c r="AB50" s="625">
        <f>IF(AND(AB18&lt;&gt;0,SUM(AC18:$DV18)=0),10,0)</f>
        <v>0</v>
      </c>
      <c r="AC50" s="625">
        <f>IF(AND(AC18&lt;&gt;0,SUM(AD18:$DV18)=0),10,0)</f>
        <v>0</v>
      </c>
      <c r="AD50" s="625">
        <f>IF(AND(AD18&lt;&gt;0,SUM(AE18:$DV18)=0),10,0)</f>
        <v>0</v>
      </c>
      <c r="AE50" s="625">
        <f>IF(AND(AE18&lt;&gt;0,SUM(AF18:$DV18)=0),10,0)</f>
        <v>0</v>
      </c>
      <c r="AF50" s="625">
        <f>IF(AND(AF18&lt;&gt;0,SUM(AG18:$DV18)=0),10,0)</f>
        <v>0</v>
      </c>
      <c r="AG50" s="625">
        <f>IF(AND(AG18&lt;&gt;0,SUM(AH18:$DV18)=0),10,0)</f>
        <v>0</v>
      </c>
      <c r="AH50" s="625">
        <f>IF(AND(AH18&lt;&gt;0,SUM(AI18:$DV18)=0),10,0)</f>
        <v>0</v>
      </c>
      <c r="AI50" s="625">
        <f>IF(AND(AI18&lt;&gt;0,SUM(AJ18:$DV18)=0),10,0)</f>
        <v>0</v>
      </c>
      <c r="AJ50" s="625">
        <f>IF(AND(AJ18&lt;&gt;0,SUM(AK18:$DV18)=0),10,0)</f>
        <v>0</v>
      </c>
      <c r="AK50" s="625">
        <f>IF(AND(AK18&lt;&gt;0,SUM(AL18:$DV18)=0),10,0)</f>
        <v>0</v>
      </c>
      <c r="AL50" s="625">
        <f>IF(AND(AL18&lt;&gt;0,SUM(AM18:$DV18)=0),10,0)</f>
        <v>0</v>
      </c>
      <c r="AM50" s="625">
        <f>IF(AND(AM18&lt;&gt;0,SUM(AN18:$DV18)=0),10,0)</f>
        <v>0</v>
      </c>
      <c r="AN50" s="625">
        <f>IF(AND(AN18&lt;&gt;0,SUM(AO18:$DV18)=0),10,0)</f>
        <v>0</v>
      </c>
      <c r="AO50" s="625">
        <f>IF(AND(AO18&lt;&gt;0,SUM(AP18:$DV18)=0),10,0)</f>
        <v>0</v>
      </c>
      <c r="AP50" s="625">
        <f>IF(AND(AP18&lt;&gt;0,SUM(AQ18:$DV18)=0),10,0)</f>
        <v>0</v>
      </c>
      <c r="AQ50" s="625">
        <f>IF(AND(AQ18&lt;&gt;0,SUM(AR18:$DV18)=0),10,0)</f>
        <v>0</v>
      </c>
      <c r="AR50" s="625">
        <f>IF(AND(AR18&lt;&gt;0,SUM(AS18:$DV18)=0),10,0)</f>
        <v>0</v>
      </c>
      <c r="AS50" s="625">
        <f>IF(AND(AS18&lt;&gt;0,SUM(AT18:$DV18)=0),10,0)</f>
        <v>0</v>
      </c>
      <c r="AT50" s="625">
        <f>IF(AND(AT18&lt;&gt;0,SUM(AU18:$DV18)=0),10,0)</f>
        <v>0</v>
      </c>
      <c r="AU50" s="625">
        <f>IF(AND(AU18&lt;&gt;0,SUM(AV18:$DV18)=0),10,0)</f>
        <v>0</v>
      </c>
      <c r="AV50" s="625">
        <f>IF(AND(AV18&lt;&gt;0,SUM(AW18:$DV18)=0),10,0)</f>
        <v>0</v>
      </c>
      <c r="AW50" s="625">
        <f>IF(AND(AW18&lt;&gt;0,SUM(AX18:$DV18)=0),10,0)</f>
        <v>0</v>
      </c>
      <c r="AX50" s="625">
        <f>IF(AND(AX18&lt;&gt;0,SUM(AY18:$DV18)=0),10,0)</f>
        <v>0</v>
      </c>
      <c r="AY50" s="625">
        <f>IF(AND(AY18&lt;&gt;0,SUM(AZ18:$DV18)=0),10,0)</f>
        <v>0</v>
      </c>
      <c r="AZ50" s="625">
        <f>IF(AND(AZ18&lt;&gt;0,SUM(BA18:$DV18)=0),10,0)</f>
        <v>0</v>
      </c>
      <c r="BA50" s="625">
        <f>IF(AND(BA18&lt;&gt;0,SUM(BB18:$DV18)=0),10,0)</f>
        <v>0</v>
      </c>
      <c r="BB50" s="625">
        <f>IF(AND(BB18&lt;&gt;0,SUM(BC18:$DV18)=0),10,0)</f>
        <v>0</v>
      </c>
      <c r="BC50" s="625">
        <f>IF(AND(BC18&lt;&gt;0,SUM(BD18:$DV18)=0),10,0)</f>
        <v>0</v>
      </c>
      <c r="BD50" s="625">
        <f>IF(AND(BD18&lt;&gt;0,SUM(BE18:$DV18)=0),10,0)</f>
        <v>0</v>
      </c>
      <c r="BE50" s="625">
        <f>IF(AND(BE18&lt;&gt;0,SUM(BF18:$DV18)=0),10,0)</f>
        <v>0</v>
      </c>
      <c r="BF50" s="625">
        <f>IF(AND(BF18&lt;&gt;0,SUM(BG18:$DV18)=0),10,0)</f>
        <v>0</v>
      </c>
      <c r="BG50" s="625">
        <f>IF(AND(BG18&lt;&gt;0,SUM(BH18:$DV18)=0),10,0)</f>
        <v>0</v>
      </c>
      <c r="BH50" s="625">
        <f>IF(AND(BH18&lt;&gt;0,SUM(BI18:$DV18)=0),10,0)</f>
        <v>0</v>
      </c>
      <c r="BI50" s="625">
        <f>IF(AND(BI18&lt;&gt;0,SUM(BJ18:$DV18)=0),10,0)</f>
        <v>0</v>
      </c>
      <c r="BJ50" s="625">
        <f>IF(AND(BJ18&lt;&gt;0,SUM(BK18:$DV18)=0),10,0)</f>
        <v>0</v>
      </c>
      <c r="BK50" s="625">
        <f>IF(AND(BK18&lt;&gt;0,SUM(BL18:$DV18)=0),10,0)</f>
        <v>0</v>
      </c>
      <c r="BL50" s="625">
        <f>IF(AND(BL18&lt;&gt;0,SUM(BM18:$DV18)=0),10,0)</f>
        <v>0</v>
      </c>
      <c r="BM50" s="625">
        <f>IF(AND(BM18&lt;&gt;0,SUM(BN18:$DV18)=0),10,0)</f>
        <v>0</v>
      </c>
      <c r="BN50" s="625">
        <f>IF(AND(BN18&lt;&gt;0,SUM(BO18:$DV18)=0),10,0)</f>
        <v>0</v>
      </c>
      <c r="BO50" s="625">
        <f>IF(AND(BO18&lt;&gt;0,SUM(BP18:$DV18)=0),10,0)</f>
        <v>0</v>
      </c>
      <c r="BP50" s="625">
        <f>IF(AND(BP18&lt;&gt;0,SUM(BQ18:$DV18)=0),10,0)</f>
        <v>0</v>
      </c>
      <c r="BQ50" s="625">
        <f>IF(AND(BQ18&lt;&gt;0,SUM(BR18:$DV18)=0),10,0)</f>
        <v>0</v>
      </c>
      <c r="BR50" s="625">
        <f>IF(AND(BR18&lt;&gt;0,SUM(BS18:$DV18)=0),10,0)</f>
        <v>0</v>
      </c>
      <c r="BS50" s="625">
        <f>IF(AND(BS18&lt;&gt;0,SUM(BT18:$DV18)=0),10,0)</f>
        <v>0</v>
      </c>
      <c r="BT50" s="625">
        <f>IF(AND(BT18&lt;&gt;0,SUM(BU18:$DV18)=0),10,0)</f>
        <v>0</v>
      </c>
      <c r="BU50" s="625">
        <f>IF(AND(BU18&lt;&gt;0,SUM(BV18:$DV18)=0),10,0)</f>
        <v>0</v>
      </c>
      <c r="BV50" s="625">
        <f>IF(AND(BV18&lt;&gt;0,SUM(BW18:$DV18)=0),10,0)</f>
        <v>0</v>
      </c>
      <c r="BW50" s="625">
        <f>IF(AND(BW18&lt;&gt;0,SUM(BX18:$DV18)=0),10,0)</f>
        <v>0</v>
      </c>
      <c r="BX50" s="625">
        <f>IF(AND(BX18&lt;&gt;0,SUM(BY18:$DV18)=0),10,0)</f>
        <v>0</v>
      </c>
      <c r="BY50" s="625">
        <f>IF(AND(BY18&lt;&gt;0,SUM(BZ18:$DV18)=0),10,0)</f>
        <v>0</v>
      </c>
      <c r="BZ50" s="625">
        <f>IF(AND(BZ18&lt;&gt;0,SUM(CA18:$DV18)=0),10,0)</f>
        <v>0</v>
      </c>
      <c r="CA50" s="625">
        <f>IF(AND(CA18&lt;&gt;0,SUM(CB18:$DV18)=0),10,0)</f>
        <v>0</v>
      </c>
      <c r="CB50" s="625">
        <f>IF(AND(CB18&lt;&gt;0,SUM(CC18:$DV18)=0),10,0)</f>
        <v>0</v>
      </c>
      <c r="CC50" s="625">
        <f>IF(AND(CC18&lt;&gt;0,SUM(CD18:$DV18)=0),10,0)</f>
        <v>0</v>
      </c>
      <c r="CD50" s="625">
        <f>IF(AND(CD18&lt;&gt;0,SUM(CE18:$DV18)=0),10,0)</f>
        <v>0</v>
      </c>
      <c r="CE50" s="625">
        <f>IF(AND(CE18&lt;&gt;0,SUM(CF18:$DV18)=0),10,0)</f>
        <v>0</v>
      </c>
      <c r="CF50" s="625">
        <f>IF(AND(CF18&lt;&gt;0,SUM(CG18:$DV18)=0),10,0)</f>
        <v>0</v>
      </c>
      <c r="CG50" s="625">
        <f>IF(AND(CG18&lt;&gt;0,SUM(CH18:$DV18)=0),10,0)</f>
        <v>0</v>
      </c>
      <c r="CH50" s="625">
        <f>IF(AND(CH18&lt;&gt;0,SUM(CI18:$DV18)=0),10,0)</f>
        <v>0</v>
      </c>
      <c r="CI50" s="625">
        <f>IF(AND(CI18&lt;&gt;0,SUM(CJ18:$DV18)=0),10,0)</f>
        <v>0</v>
      </c>
      <c r="CJ50" s="625">
        <f>IF(AND(CJ18&lt;&gt;0,SUM(CK18:$DV18)=0),10,0)</f>
        <v>0</v>
      </c>
      <c r="CK50" s="625">
        <f>IF(AND(CK18&lt;&gt;0,SUM(CL18:$DV18)=0),10,0)</f>
        <v>0</v>
      </c>
      <c r="CL50" s="625">
        <f>IF(AND(CL18&lt;&gt;0,SUM(CM18:$DV18)=0),10,0)</f>
        <v>0</v>
      </c>
      <c r="CM50" s="625">
        <f>IF(AND(CM18&lt;&gt;0,SUM(CN18:$DV18)=0),10,0)</f>
        <v>0</v>
      </c>
      <c r="CN50" s="625">
        <f>IF(AND(CN18&lt;&gt;0,SUM(CO18:$DV18)=0),10,0)</f>
        <v>0</v>
      </c>
      <c r="CO50" s="625">
        <f>IF(AND(CO18&lt;&gt;0,SUM(CP18:$DV18)=0),10,0)</f>
        <v>0</v>
      </c>
      <c r="CP50" s="625">
        <f>IF(AND(CP18&lt;&gt;0,SUM(CQ18:$DV18)=0),10,0)</f>
        <v>0</v>
      </c>
      <c r="CQ50" s="625">
        <f>IF(AND(CQ18&lt;&gt;0,SUM(CR18:$DV18)=0),10,0)</f>
        <v>0</v>
      </c>
      <c r="CR50" s="625">
        <f>IF(AND(CR18&lt;&gt;0,SUM(CS18:$DV18)=0),10,0)</f>
        <v>0</v>
      </c>
      <c r="CS50" s="625">
        <f>IF(AND(CS18&lt;&gt;0,SUM(CT18:$DV18)=0),10,0)</f>
        <v>0</v>
      </c>
      <c r="CT50" s="625">
        <f>IF(AND(CT18&lt;&gt;0,SUM(CU18:$DV18)=0),10,0)</f>
        <v>0</v>
      </c>
      <c r="CU50" s="625">
        <f>IF(AND(CU18&lt;&gt;0,SUM(CV18:$DV18)=0),10,0)</f>
        <v>0</v>
      </c>
      <c r="CV50" s="625">
        <f>IF(AND(CV18&lt;&gt;0,SUM(CW18:$DV18)=0),10,0)</f>
        <v>0</v>
      </c>
      <c r="CW50" s="625">
        <f>IF(AND(CW18&lt;&gt;0,SUM(CX18:$DV18)=0),10,0)</f>
        <v>0</v>
      </c>
      <c r="CX50" s="625">
        <f>IF(AND(CX18&lt;&gt;0,SUM(CY18:$DV18)=0),10,0)</f>
        <v>0</v>
      </c>
      <c r="CY50" s="625">
        <f>IF(AND(CY18&lt;&gt;0,SUM(CZ18:$DV18)=0),10,0)</f>
        <v>0</v>
      </c>
      <c r="CZ50" s="625">
        <f>IF(AND(CZ18&lt;&gt;0,SUM(DA18:$DV18)=0),10,0)</f>
        <v>0</v>
      </c>
      <c r="DA50" s="625">
        <f>IF(AND(DA18&lt;&gt;0,SUM(DB18:$DV18)=0),10,0)</f>
        <v>0</v>
      </c>
      <c r="DB50" s="625">
        <f>IF(AND(DB18&lt;&gt;0,SUM(DC18:$DV18)=0),10,0)</f>
        <v>0</v>
      </c>
      <c r="DC50" s="625">
        <f>IF(AND(DC18&lt;&gt;0,SUM(DD18:$DV18)=0),10,0)</f>
        <v>0</v>
      </c>
      <c r="DD50" s="625">
        <f>IF(AND(DD18&lt;&gt;0,SUM(DE18:$DV18)=0),10,0)</f>
        <v>0</v>
      </c>
      <c r="DE50" s="625">
        <f>IF(AND(DE18&lt;&gt;0,SUM(DF18:$DV18)=0),10,0)</f>
        <v>0</v>
      </c>
      <c r="DF50" s="625">
        <f>IF(AND(DF18&lt;&gt;0,SUM(DG18:$DV18)=0),10,0)</f>
        <v>0</v>
      </c>
      <c r="DG50" s="625">
        <f>IF(AND(DG18&lt;&gt;0,SUM(DH18:$DV18)=0),10,0)</f>
        <v>0</v>
      </c>
      <c r="DH50" s="625">
        <f>IF(AND(DH18&lt;&gt;0,SUM(DI18:$DV18)=0),10,0)</f>
        <v>0</v>
      </c>
      <c r="DI50" s="625">
        <f>IF(AND(DI18&lt;&gt;0,SUM(DJ18:$DV18)=0),10,0)</f>
        <v>0</v>
      </c>
      <c r="DJ50" s="625">
        <f>IF(AND(DJ18&lt;&gt;0,SUM(DK18:$DV18)=0),10,0)</f>
        <v>0</v>
      </c>
      <c r="DK50" s="625">
        <f>IF(AND(DK18&lt;&gt;0,SUM(DL18:$DV18)=0),10,0)</f>
        <v>0</v>
      </c>
      <c r="DL50" s="625">
        <f>IF(AND(DL18&lt;&gt;0,SUM(DM18:$DV18)=0),10,0)</f>
        <v>0</v>
      </c>
      <c r="DM50" s="625">
        <f>IF(AND(DM18&lt;&gt;0,SUM(DN18:$DV18)=0),10,0)</f>
        <v>0</v>
      </c>
      <c r="DN50" s="625">
        <f>IF(AND(DN18&lt;&gt;0,SUM(DO18:$DV18)=0),10,0)</f>
        <v>0</v>
      </c>
      <c r="DO50" s="625">
        <f>IF(AND(DO18&lt;&gt;0,SUM(DP18:$DV18)=0),10,0)</f>
        <v>0</v>
      </c>
      <c r="DP50" s="625">
        <f>IF(AND(DP18&lt;&gt;0,SUM(DQ18:$DV18)=0),10,0)</f>
        <v>0</v>
      </c>
      <c r="DQ50" s="625">
        <f>IF(AND(DQ18&lt;&gt;0,SUM(DR18:$DV18)=0),10,0)</f>
        <v>0</v>
      </c>
      <c r="DR50" s="625">
        <f>IF(AND(DR18&lt;&gt;0,SUM(DS18:$DV18)=0),10,0)</f>
        <v>0</v>
      </c>
      <c r="DS50" s="625">
        <f>IF(AND(DS18&lt;&gt;0,SUM(DT18:$DV18)=0),10,0)</f>
        <v>0</v>
      </c>
      <c r="DT50" s="625">
        <f>IF(AND(DT18&lt;&gt;0,SUM(DU18:$DV18)=0),10,0)</f>
        <v>0</v>
      </c>
      <c r="DU50" s="36"/>
      <c r="DV50" s="36"/>
    </row>
    <row r="51" spans="1:126" ht="4.2" customHeight="1">
      <c r="A51" s="1"/>
      <c r="B51" s="1"/>
      <c r="C51" s="1"/>
      <c r="D51" s="1"/>
      <c r="E51" s="263"/>
      <c r="F51" s="48"/>
      <c r="G51" s="231"/>
      <c r="H51" s="41"/>
      <c r="I51" s="41"/>
      <c r="J51" s="41"/>
      <c r="K51" s="41"/>
      <c r="L51" s="1"/>
      <c r="M51" s="5"/>
      <c r="N51" s="41"/>
      <c r="O51" s="1"/>
      <c r="P51" s="5"/>
      <c r="Q51" s="1"/>
      <c r="R51" s="1"/>
      <c r="S51" s="5"/>
      <c r="T51" s="41"/>
      <c r="U51" s="24"/>
      <c r="V51" s="1"/>
      <c r="W51" s="626"/>
      <c r="X51" s="627"/>
      <c r="Y51" s="593"/>
      <c r="Z51" s="628"/>
      <c r="AA51" s="629"/>
      <c r="AB51" s="629"/>
      <c r="AC51" s="629"/>
      <c r="AD51" s="629"/>
      <c r="AE51" s="629"/>
      <c r="AF51" s="629"/>
      <c r="AG51" s="629"/>
      <c r="AH51" s="629"/>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c r="BZ51" s="629"/>
      <c r="CA51" s="629"/>
      <c r="CB51" s="629"/>
      <c r="CC51" s="629"/>
      <c r="CD51" s="629"/>
      <c r="CE51" s="629"/>
      <c r="CF51" s="629"/>
      <c r="CG51" s="629"/>
      <c r="CH51" s="629"/>
      <c r="CI51" s="629"/>
      <c r="CJ51" s="629"/>
      <c r="CK51" s="629"/>
      <c r="CL51" s="629"/>
      <c r="CM51" s="629"/>
      <c r="CN51" s="629"/>
      <c r="CO51" s="629"/>
      <c r="CP51" s="629"/>
      <c r="CQ51" s="629"/>
      <c r="CR51" s="629"/>
      <c r="CS51" s="629"/>
      <c r="CT51" s="629"/>
      <c r="CU51" s="629"/>
      <c r="CV51" s="629"/>
      <c r="CW51" s="629"/>
      <c r="CX51" s="629"/>
      <c r="CY51" s="629"/>
      <c r="CZ51" s="629"/>
      <c r="DA51" s="629"/>
      <c r="DB51" s="629"/>
      <c r="DC51" s="629"/>
      <c r="DD51" s="629"/>
      <c r="DE51" s="629"/>
      <c r="DF51" s="629"/>
      <c r="DG51" s="629"/>
      <c r="DH51" s="629"/>
      <c r="DI51" s="629"/>
      <c r="DJ51" s="629"/>
      <c r="DK51" s="629"/>
      <c r="DL51" s="629"/>
      <c r="DM51" s="629"/>
      <c r="DN51" s="629"/>
      <c r="DO51" s="629"/>
      <c r="DP51" s="629"/>
      <c r="DQ51" s="629"/>
      <c r="DR51" s="629"/>
      <c r="DS51" s="629"/>
      <c r="DT51" s="629"/>
      <c r="DU51" s="1"/>
      <c r="DV51" s="1"/>
    </row>
    <row r="52" spans="1:126" ht="4.2" customHeight="1">
      <c r="A52" s="1"/>
      <c r="B52" s="1"/>
      <c r="C52" s="1"/>
      <c r="D52" s="1"/>
      <c r="E52" s="263"/>
      <c r="F52" s="48"/>
      <c r="G52" s="231"/>
      <c r="H52" s="1"/>
      <c r="I52" s="1"/>
      <c r="J52" s="1"/>
      <c r="K52" s="1"/>
      <c r="L52" s="1"/>
      <c r="M52" s="5"/>
      <c r="N52" s="1"/>
      <c r="O52" s="1"/>
      <c r="P52" s="5"/>
      <c r="Q52" s="1"/>
      <c r="R52" s="1"/>
      <c r="S52" s="5"/>
      <c r="T52" s="613"/>
      <c r="U52" s="24"/>
      <c r="V52" s="1"/>
      <c r="W52" s="592"/>
      <c r="X52" s="627"/>
      <c r="Y52" s="593"/>
      <c r="Z52" s="628"/>
      <c r="AA52" s="598"/>
      <c r="AB52" s="598"/>
      <c r="AC52" s="598"/>
      <c r="AD52" s="598"/>
      <c r="AE52" s="598"/>
      <c r="AF52" s="598"/>
      <c r="AG52" s="598"/>
      <c r="AH52" s="598"/>
      <c r="AI52" s="598"/>
      <c r="AJ52" s="598"/>
      <c r="AK52" s="598"/>
      <c r="AL52" s="598"/>
      <c r="AM52" s="598"/>
      <c r="AN52" s="598"/>
      <c r="AO52" s="598"/>
      <c r="AP52" s="598"/>
      <c r="AQ52" s="598"/>
      <c r="AR52" s="598"/>
      <c r="AS52" s="598"/>
      <c r="AT52" s="598"/>
      <c r="AU52" s="598"/>
      <c r="AV52" s="598"/>
      <c r="AW52" s="598"/>
      <c r="AX52" s="598"/>
      <c r="AY52" s="598"/>
      <c r="AZ52" s="598"/>
      <c r="BA52" s="598"/>
      <c r="BB52" s="598"/>
      <c r="BC52" s="598"/>
      <c r="BD52" s="598"/>
      <c r="BE52" s="598"/>
      <c r="BF52" s="598"/>
      <c r="BG52" s="598"/>
      <c r="BH52" s="598"/>
      <c r="BI52" s="598"/>
      <c r="BJ52" s="598"/>
      <c r="BK52" s="598"/>
      <c r="BL52" s="598"/>
      <c r="BM52" s="598"/>
      <c r="BN52" s="598"/>
      <c r="BO52" s="598"/>
      <c r="BP52" s="598"/>
      <c r="BQ52" s="598"/>
      <c r="BR52" s="598"/>
      <c r="BS52" s="598"/>
      <c r="BT52" s="598"/>
      <c r="BU52" s="598"/>
      <c r="BV52" s="598"/>
      <c r="BW52" s="598"/>
      <c r="BX52" s="598"/>
      <c r="BY52" s="598"/>
      <c r="BZ52" s="598"/>
      <c r="CA52" s="598"/>
      <c r="CB52" s="598"/>
      <c r="CC52" s="598"/>
      <c r="CD52" s="598"/>
      <c r="CE52" s="598"/>
      <c r="CF52" s="598"/>
      <c r="CG52" s="598"/>
      <c r="CH52" s="598"/>
      <c r="CI52" s="598"/>
      <c r="CJ52" s="598"/>
      <c r="CK52" s="598"/>
      <c r="CL52" s="598"/>
      <c r="CM52" s="598"/>
      <c r="CN52" s="598"/>
      <c r="CO52" s="598"/>
      <c r="CP52" s="598"/>
      <c r="CQ52" s="598"/>
      <c r="CR52" s="598"/>
      <c r="CS52" s="598"/>
      <c r="CT52" s="598"/>
      <c r="CU52" s="598"/>
      <c r="CV52" s="598"/>
      <c r="CW52" s="598"/>
      <c r="CX52" s="598"/>
      <c r="CY52" s="598"/>
      <c r="CZ52" s="598"/>
      <c r="DA52" s="598"/>
      <c r="DB52" s="598"/>
      <c r="DC52" s="598"/>
      <c r="DD52" s="598"/>
      <c r="DE52" s="598"/>
      <c r="DF52" s="598"/>
      <c r="DG52" s="598"/>
      <c r="DH52" s="598"/>
      <c r="DI52" s="598"/>
      <c r="DJ52" s="598"/>
      <c r="DK52" s="598"/>
      <c r="DL52" s="598"/>
      <c r="DM52" s="598"/>
      <c r="DN52" s="598"/>
      <c r="DO52" s="598"/>
      <c r="DP52" s="598"/>
      <c r="DQ52" s="598"/>
      <c r="DR52" s="598"/>
      <c r="DS52" s="598"/>
      <c r="DT52" s="598"/>
      <c r="DU52" s="1"/>
      <c r="DV52" s="1"/>
    </row>
    <row r="53" spans="1:126" ht="7.2" customHeight="1">
      <c r="A53" s="1"/>
      <c r="B53" s="1"/>
      <c r="C53" s="1"/>
      <c r="D53" s="1"/>
      <c r="E53" s="263"/>
      <c r="F53" s="48"/>
      <c r="G53" s="231"/>
      <c r="H53" s="1"/>
      <c r="I53" s="1"/>
      <c r="J53" s="1"/>
      <c r="K53" s="1"/>
      <c r="L53" s="1"/>
      <c r="M53" s="5"/>
      <c r="N53" s="1"/>
      <c r="O53" s="1"/>
      <c r="P53" s="5"/>
      <c r="Q53" s="1"/>
      <c r="R53" s="1"/>
      <c r="S53" s="5"/>
      <c r="T53" s="7"/>
      <c r="U53" s="24"/>
      <c r="V53" s="1"/>
      <c r="W53" s="3"/>
      <c r="X53" s="1"/>
      <c r="Y53" s="5"/>
      <c r="Z53" s="87"/>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1"/>
      <c r="DV53" s="1"/>
    </row>
    <row r="54" spans="1:126" ht="4.2" customHeight="1">
      <c r="A54" s="1"/>
      <c r="B54" s="1"/>
      <c r="C54" s="1"/>
      <c r="D54" s="1"/>
      <c r="E54" s="263"/>
      <c r="F54" s="48"/>
      <c r="G54" s="231"/>
      <c r="H54" s="1"/>
      <c r="I54" s="1"/>
      <c r="J54" s="1"/>
      <c r="K54" s="1"/>
      <c r="L54" s="1"/>
      <c r="M54" s="5"/>
      <c r="N54" s="1"/>
      <c r="O54" s="1"/>
      <c r="P54" s="5"/>
      <c r="Q54" s="1"/>
      <c r="R54" s="1"/>
      <c r="S54" s="5"/>
      <c r="T54" s="7"/>
      <c r="U54" s="24"/>
      <c r="V54" s="1"/>
      <c r="W54" s="12"/>
      <c r="X54" s="10"/>
      <c r="Y54" s="46"/>
      <c r="Z54" s="93"/>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1"/>
      <c r="DV54" s="1"/>
    </row>
  </sheetData>
  <conditionalFormatting sqref="AA8:AE8">
    <cfRule type="containsBlanks" dxfId="750" priority="741">
      <formula>LEN(TRIM(AA8))=0</formula>
    </cfRule>
  </conditionalFormatting>
  <conditionalFormatting sqref="AF8:DT8">
    <cfRule type="containsBlanks" dxfId="749" priority="496">
      <formula>LEN(TRIM(AF8))=0</formula>
    </cfRule>
  </conditionalFormatting>
  <conditionalFormatting sqref="AE18:AH19 AA15:AE19 AC16:AJ16 AD17:AL17">
    <cfRule type="containsBlanks" dxfId="748" priority="106">
      <formula>LEN(TRIM(AA15))=0</formula>
    </cfRule>
  </conditionalFormatting>
  <conditionalFormatting sqref="K15:K19">
    <cfRule type="containsBlanks" dxfId="747" priority="107">
      <formula>LEN(TRIM(K15))=0</formula>
    </cfRule>
  </conditionalFormatting>
  <conditionalFormatting sqref="AE17:AG17 AF15:DT19">
    <cfRule type="containsBlanks" dxfId="746" priority="105">
      <formula>LEN(TRIM(AE15))=0</formula>
    </cfRule>
  </conditionalFormatting>
  <conditionalFormatting sqref="T15:T19">
    <cfRule type="containsBlanks" dxfId="745" priority="97">
      <formula>LEN(TRIM(T15))=0</formula>
    </cfRule>
  </conditionalFormatting>
  <conditionalFormatting sqref="AA25:DT29">
    <cfRule type="containsBlanks" dxfId="744" priority="92">
      <formula>LEN(TRIM(AA25))=0</formula>
    </cfRule>
  </conditionalFormatting>
  <conditionalFormatting sqref="K25:K29">
    <cfRule type="containsBlanks" dxfId="743" priority="93">
      <formula>LEN(TRIM(K25))=0</formula>
    </cfRule>
  </conditionalFormatting>
  <conditionalFormatting sqref="AF25:DT29">
    <cfRule type="containsBlanks" dxfId="742" priority="91">
      <formula>LEN(TRIM(AF25))=0</formula>
    </cfRule>
  </conditionalFormatting>
  <conditionalFormatting sqref="T25:T29">
    <cfRule type="containsBlanks" dxfId="741" priority="84">
      <formula>LEN(TRIM(T25))=0</formula>
    </cfRule>
  </conditionalFormatting>
  <conditionalFormatting sqref="A40:XFD40 A12:XFD31">
    <cfRule type="cellIs" dxfId="740" priority="80" operator="equal">
      <formula>0</formula>
    </cfRule>
  </conditionalFormatting>
  <conditionalFormatting sqref="A38:XFD39">
    <cfRule type="cellIs" dxfId="739" priority="10" operator="equal">
      <formula>0</formula>
    </cfRule>
  </conditionalFormatting>
  <conditionalFormatting sqref="A35:XFD37">
    <cfRule type="cellIs" dxfId="738" priority="12" operator="equal">
      <formula>0</formula>
    </cfRule>
  </conditionalFormatting>
  <conditionalFormatting sqref="A32:XFD34">
    <cfRule type="cellIs" dxfId="737" priority="11" operator="equal">
      <formula>0</formula>
    </cfRule>
  </conditionalFormatting>
  <conditionalFormatting sqref="A42:XFD44">
    <cfRule type="cellIs" dxfId="736" priority="6" operator="equal">
      <formula>0</formula>
    </cfRule>
  </conditionalFormatting>
  <conditionalFormatting sqref="A41:XFD41">
    <cfRule type="cellIs" dxfId="735" priority="5" operator="equal">
      <formula>0</formula>
    </cfRule>
  </conditionalFormatting>
  <conditionalFormatting sqref="A46:XFD48">
    <cfRule type="cellIs" dxfId="734" priority="4" operator="equal">
      <formula>0</formula>
    </cfRule>
  </conditionalFormatting>
  <conditionalFormatting sqref="A45:XFD45">
    <cfRule type="cellIs" dxfId="733" priority="3" operator="equal">
      <formula>0</formula>
    </cfRule>
  </conditionalFormatting>
  <conditionalFormatting sqref="A50:XFD52">
    <cfRule type="cellIs" dxfId="732" priority="2" operator="equal">
      <formula>0</formula>
    </cfRule>
  </conditionalFormatting>
  <conditionalFormatting sqref="A49:XFD49">
    <cfRule type="cellIs" dxfId="731" priority="1" operat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M32"/>
  <sheetViews>
    <sheetView showGridLines="0" workbookViewId="0"/>
  </sheetViews>
  <sheetFormatPr defaultColWidth="8.88671875" defaultRowHeight="12"/>
  <cols>
    <col min="1" max="4" width="1.6640625" style="2" customWidth="1"/>
    <col min="5" max="5" width="1.6640625" style="275" customWidth="1"/>
    <col min="6" max="6" width="1.6640625" style="54" customWidth="1"/>
    <col min="7" max="7" width="1.6640625" style="307" customWidth="1"/>
    <col min="8" max="9" width="0.88671875" style="2" customWidth="1"/>
    <col min="10" max="10" width="1.6640625" style="2" customWidth="1"/>
    <col min="11" max="11" width="26.6640625" style="2" bestFit="1" customWidth="1"/>
    <col min="12" max="12" width="0.88671875" style="2" customWidth="1"/>
    <col min="13" max="13" width="1.6640625" style="6" customWidth="1"/>
    <col min="14" max="14" width="11.33203125" style="2" customWidth="1"/>
    <col min="15" max="15" width="1.6640625" style="27" customWidth="1"/>
    <col min="16" max="16" width="1.6640625" style="6" customWidth="1"/>
    <col min="17" max="17" width="8.44140625" style="2" bestFit="1" customWidth="1"/>
    <col min="18" max="18" width="0.88671875" style="2" customWidth="1"/>
    <col min="19" max="19" width="1.6640625" style="6" customWidth="1"/>
    <col min="20" max="20" width="8.88671875" style="8" bestFit="1" customWidth="1"/>
    <col min="21" max="21" width="0.88671875" style="27" customWidth="1"/>
    <col min="22" max="22" width="1.6640625" style="2" customWidth="1"/>
    <col min="23" max="23" width="9.33203125" style="4" bestFit="1" customWidth="1"/>
    <col min="24" max="24" width="0.88671875" style="2" customWidth="1"/>
    <col min="25" max="25" width="1.6640625" style="6" customWidth="1"/>
    <col min="26" max="37" width="7.6640625" style="8" customWidth="1"/>
    <col min="38" max="39" width="1.6640625" style="2" customWidth="1"/>
    <col min="40" max="16384" width="8.88671875" style="2"/>
  </cols>
  <sheetData>
    <row r="1" spans="1:39" s="31" customFormat="1">
      <c r="A1" s="28"/>
      <c r="B1" s="28"/>
      <c r="C1" s="28"/>
      <c r="D1" s="3"/>
      <c r="E1" s="262"/>
      <c r="F1" s="48"/>
      <c r="G1" s="297"/>
      <c r="H1" s="28"/>
      <c r="I1" s="28"/>
      <c r="J1" s="28"/>
      <c r="K1" s="28"/>
      <c r="L1" s="28"/>
      <c r="M1" s="5"/>
      <c r="N1" s="28"/>
      <c r="O1" s="24"/>
      <c r="P1" s="5"/>
      <c r="Q1" s="28"/>
      <c r="R1" s="28"/>
      <c r="S1" s="29"/>
      <c r="T1" s="179"/>
      <c r="U1" s="29"/>
      <c r="V1" s="28"/>
      <c r="W1" s="30"/>
      <c r="X1" s="28"/>
      <c r="Y1" s="5"/>
      <c r="Z1" s="85">
        <v>1</v>
      </c>
      <c r="AA1" s="86">
        <f>Z1+1</f>
        <v>2</v>
      </c>
      <c r="AB1" s="86">
        <f t="shared" ref="AB1:AK1" si="0">AA1+1</f>
        <v>3</v>
      </c>
      <c r="AC1" s="86">
        <f t="shared" si="0"/>
        <v>4</v>
      </c>
      <c r="AD1" s="86">
        <f t="shared" si="0"/>
        <v>5</v>
      </c>
      <c r="AE1" s="86">
        <f t="shared" si="0"/>
        <v>6</v>
      </c>
      <c r="AF1" s="86">
        <f t="shared" si="0"/>
        <v>7</v>
      </c>
      <c r="AG1" s="86">
        <f t="shared" si="0"/>
        <v>8</v>
      </c>
      <c r="AH1" s="86">
        <f t="shared" si="0"/>
        <v>9</v>
      </c>
      <c r="AI1" s="86">
        <f t="shared" si="0"/>
        <v>10</v>
      </c>
      <c r="AJ1" s="86">
        <f t="shared" si="0"/>
        <v>11</v>
      </c>
      <c r="AK1" s="86">
        <f t="shared" si="0"/>
        <v>12</v>
      </c>
      <c r="AL1" s="28"/>
      <c r="AM1" s="28"/>
    </row>
    <row r="2" spans="1:39">
      <c r="A2" s="1"/>
      <c r="B2" s="1"/>
      <c r="C2" s="1"/>
      <c r="D2" s="3" t="str">
        <f>Главная!$D$2</f>
        <v>Финансовая модель</v>
      </c>
      <c r="E2" s="263"/>
      <c r="F2" s="48"/>
      <c r="G2" s="231"/>
      <c r="H2" s="1"/>
      <c r="I2" s="1"/>
      <c r="J2" s="1"/>
      <c r="K2" s="1"/>
      <c r="L2" s="1"/>
      <c r="M2" s="5"/>
      <c r="N2" s="1"/>
      <c r="O2" s="24"/>
      <c r="P2" s="5"/>
      <c r="Q2" s="1"/>
      <c r="R2" s="1"/>
      <c r="S2" s="5"/>
      <c r="T2" s="7"/>
      <c r="U2" s="24"/>
      <c r="V2" s="1"/>
      <c r="W2" s="3"/>
      <c r="X2" s="1"/>
      <c r="Y2" s="5"/>
      <c r="Z2" s="87"/>
      <c r="AA2" s="88"/>
      <c r="AB2" s="88"/>
      <c r="AC2" s="88"/>
      <c r="AD2" s="88"/>
      <c r="AE2" s="88"/>
      <c r="AF2" s="88"/>
      <c r="AG2" s="88"/>
      <c r="AH2" s="88"/>
      <c r="AI2" s="88"/>
      <c r="AJ2" s="88"/>
      <c r="AK2" s="88"/>
      <c r="AL2" s="1"/>
      <c r="AM2" s="1"/>
    </row>
    <row r="3" spans="1:39">
      <c r="A3" s="1"/>
      <c r="B3" s="1"/>
      <c r="C3" s="1"/>
      <c r="D3" s="3" t="str">
        <f>Главная!$D$3</f>
        <v>Проект: строительство, эксплуатация и продажа ТермоВилл</v>
      </c>
      <c r="E3" s="263"/>
      <c r="F3" s="48"/>
      <c r="G3" s="231"/>
      <c r="H3" s="1"/>
      <c r="I3" s="1"/>
      <c r="J3" s="1"/>
      <c r="K3" s="1"/>
      <c r="L3" s="1"/>
      <c r="M3" s="5"/>
      <c r="N3" s="1"/>
      <c r="O3" s="24"/>
      <c r="P3" s="5"/>
      <c r="Q3" s="1"/>
      <c r="R3" s="1"/>
      <c r="S3" s="5"/>
      <c r="T3" s="7"/>
      <c r="U3" s="24"/>
      <c r="V3" s="1"/>
      <c r="W3" s="3"/>
      <c r="X3" s="1"/>
      <c r="Y3" s="5"/>
      <c r="Z3" s="87"/>
      <c r="AA3" s="88"/>
      <c r="AB3" s="88"/>
      <c r="AC3" s="88"/>
      <c r="AD3" s="88"/>
      <c r="AE3" s="88"/>
      <c r="AF3" s="88"/>
      <c r="AG3" s="88"/>
      <c r="AH3" s="88"/>
      <c r="AI3" s="88"/>
      <c r="AJ3" s="88"/>
      <c r="AK3" s="88"/>
      <c r="AL3" s="1"/>
      <c r="AM3" s="1"/>
    </row>
    <row r="4" spans="1:39">
      <c r="A4" s="1"/>
      <c r="B4" s="1"/>
      <c r="C4" s="1"/>
      <c r="D4" s="568"/>
      <c r="E4" s="263"/>
      <c r="F4" s="48"/>
      <c r="G4" s="231"/>
      <c r="H4" s="1"/>
      <c r="I4" s="1"/>
      <c r="J4" s="1"/>
      <c r="K4" s="1"/>
      <c r="L4" s="1"/>
      <c r="M4" s="5"/>
      <c r="N4" s="1"/>
      <c r="O4" s="24"/>
      <c r="P4" s="5"/>
      <c r="Q4" s="1"/>
      <c r="R4" s="1"/>
      <c r="S4" s="5"/>
      <c r="T4" s="7"/>
      <c r="U4" s="24"/>
      <c r="V4" s="1"/>
      <c r="W4" s="3"/>
      <c r="X4" s="1"/>
      <c r="Y4" s="5"/>
      <c r="Z4" s="87"/>
      <c r="AA4" s="88"/>
      <c r="AB4" s="88"/>
      <c r="AC4" s="88"/>
      <c r="AD4" s="88"/>
      <c r="AE4" s="88"/>
      <c r="AF4" s="88"/>
      <c r="AG4" s="88"/>
      <c r="AH4" s="88"/>
      <c r="AI4" s="88"/>
      <c r="AJ4" s="88"/>
      <c r="AK4" s="88"/>
      <c r="AL4" s="1"/>
      <c r="AM4" s="1"/>
    </row>
    <row r="5" spans="1:39">
      <c r="A5" s="1"/>
      <c r="B5" s="1"/>
      <c r="C5" s="1"/>
      <c r="D5" s="3"/>
      <c r="E5" s="263"/>
      <c r="F5" s="5" t="s">
        <v>6</v>
      </c>
      <c r="G5" s="298" t="s">
        <v>334</v>
      </c>
      <c r="H5" s="1"/>
      <c r="I5" s="1"/>
      <c r="J5" s="1"/>
      <c r="K5" s="1"/>
      <c r="L5" s="1"/>
      <c r="M5" s="5"/>
      <c r="N5" s="1"/>
      <c r="O5" s="24"/>
      <c r="P5" s="5"/>
      <c r="Q5" s="1"/>
      <c r="R5" s="1"/>
      <c r="S5" s="5"/>
      <c r="T5" s="7"/>
      <c r="U5" s="24"/>
      <c r="V5" s="1"/>
      <c r="W5" s="3"/>
      <c r="X5" s="1"/>
      <c r="Y5" s="5"/>
      <c r="Z5" s="87"/>
      <c r="AA5" s="88"/>
      <c r="AB5" s="88"/>
      <c r="AC5" s="88"/>
      <c r="AD5" s="88"/>
      <c r="AE5" s="88"/>
      <c r="AF5" s="88"/>
      <c r="AG5" s="88"/>
      <c r="AH5" s="88"/>
      <c r="AI5" s="88"/>
      <c r="AJ5" s="88"/>
      <c r="AK5" s="88"/>
      <c r="AL5" s="1"/>
      <c r="AM5" s="1"/>
    </row>
    <row r="6" spans="1:39">
      <c r="A6" s="1"/>
      <c r="B6" s="1"/>
      <c r="C6" s="1"/>
      <c r="D6" s="1"/>
      <c r="E6" s="263"/>
      <c r="F6" s="48"/>
      <c r="G6" s="231"/>
      <c r="H6" s="1"/>
      <c r="I6" s="1"/>
      <c r="J6" s="1"/>
      <c r="K6" s="1"/>
      <c r="L6" s="1"/>
      <c r="M6" s="5"/>
      <c r="N6" s="1"/>
      <c r="O6" s="24"/>
      <c r="P6" s="5"/>
      <c r="Q6" s="1"/>
      <c r="R6" s="1"/>
      <c r="S6" s="5"/>
      <c r="T6" s="7"/>
      <c r="U6" s="24"/>
      <c r="V6" s="1"/>
      <c r="W6" s="3"/>
      <c r="X6" s="1"/>
      <c r="Y6" s="5"/>
      <c r="Z6" s="87"/>
      <c r="AA6" s="88"/>
      <c r="AB6" s="88"/>
      <c r="AC6" s="88"/>
      <c r="AD6" s="88"/>
      <c r="AE6" s="88"/>
      <c r="AF6" s="88"/>
      <c r="AG6" s="88"/>
      <c r="AH6" s="88"/>
      <c r="AI6" s="88"/>
      <c r="AJ6" s="88"/>
      <c r="AK6" s="88"/>
      <c r="AL6" s="1"/>
      <c r="AM6" s="1"/>
    </row>
    <row r="7" spans="1:39">
      <c r="A7" s="1"/>
      <c r="B7" s="1"/>
      <c r="C7" s="1"/>
      <c r="D7" s="1"/>
      <c r="E7" s="263"/>
      <c r="F7" s="48"/>
      <c r="G7" s="231"/>
      <c r="H7" s="1"/>
      <c r="I7" s="1"/>
      <c r="J7" s="1"/>
      <c r="K7" s="1"/>
      <c r="L7" s="1"/>
      <c r="M7" s="5"/>
      <c r="N7" s="1"/>
      <c r="O7" s="24"/>
      <c r="P7" s="5"/>
      <c r="Q7" s="1"/>
      <c r="R7" s="1"/>
      <c r="S7" s="5"/>
      <c r="T7" s="7"/>
      <c r="U7" s="24"/>
      <c r="V7" s="1"/>
      <c r="W7" s="3"/>
      <c r="X7" s="1"/>
      <c r="Y7" s="5"/>
      <c r="Z7" s="640" t="s">
        <v>340</v>
      </c>
      <c r="AA7" s="576"/>
      <c r="AB7" s="88"/>
      <c r="AC7" s="88"/>
      <c r="AD7" s="88"/>
      <c r="AE7" s="88"/>
      <c r="AF7" s="88"/>
      <c r="AG7" s="88"/>
      <c r="AH7" s="88"/>
      <c r="AI7" s="88"/>
      <c r="AJ7" s="88"/>
      <c r="AK7" s="88"/>
      <c r="AL7" s="1"/>
      <c r="AM7" s="1"/>
    </row>
    <row r="8" spans="1:39" s="4" customFormat="1">
      <c r="A8" s="3"/>
      <c r="B8" s="3" t="s">
        <v>141</v>
      </c>
      <c r="C8" s="3"/>
      <c r="D8" s="3"/>
      <c r="E8" s="263"/>
      <c r="F8" s="48"/>
      <c r="G8" s="231"/>
      <c r="H8" s="3" t="str">
        <f>Главная!$F$8</f>
        <v>показатель</v>
      </c>
      <c r="I8" s="3"/>
      <c r="J8" s="3"/>
      <c r="K8" s="3"/>
      <c r="L8" s="3"/>
      <c r="M8" s="5" t="s">
        <v>6</v>
      </c>
      <c r="N8" s="3" t="s">
        <v>336</v>
      </c>
      <c r="O8" s="24"/>
      <c r="P8" s="5" t="s">
        <v>6</v>
      </c>
      <c r="Q8" s="3" t="s">
        <v>337</v>
      </c>
      <c r="R8" s="3"/>
      <c r="S8" s="5"/>
      <c r="T8" s="84" t="s">
        <v>338</v>
      </c>
      <c r="U8" s="24"/>
      <c r="V8" s="3"/>
      <c r="W8" s="9" t="s">
        <v>339</v>
      </c>
      <c r="X8" s="3"/>
      <c r="Y8" s="5"/>
      <c r="Z8" s="639">
        <v>43831</v>
      </c>
      <c r="AA8" s="639">
        <f>EOMONTH(Z8,0)+1</f>
        <v>43862</v>
      </c>
      <c r="AB8" s="639">
        <f t="shared" ref="AB8:AK8" si="1">EOMONTH(AA8,0)+1</f>
        <v>43891</v>
      </c>
      <c r="AC8" s="639">
        <f t="shared" si="1"/>
        <v>43922</v>
      </c>
      <c r="AD8" s="639">
        <f t="shared" si="1"/>
        <v>43952</v>
      </c>
      <c r="AE8" s="639">
        <f t="shared" si="1"/>
        <v>43983</v>
      </c>
      <c r="AF8" s="639">
        <f t="shared" si="1"/>
        <v>44013</v>
      </c>
      <c r="AG8" s="639">
        <f t="shared" si="1"/>
        <v>44044</v>
      </c>
      <c r="AH8" s="639">
        <f t="shared" si="1"/>
        <v>44075</v>
      </c>
      <c r="AI8" s="639">
        <f t="shared" si="1"/>
        <v>44105</v>
      </c>
      <c r="AJ8" s="639">
        <f t="shared" si="1"/>
        <v>44136</v>
      </c>
      <c r="AK8" s="639">
        <f t="shared" si="1"/>
        <v>44166</v>
      </c>
      <c r="AL8" s="3"/>
      <c r="AM8" s="3"/>
    </row>
    <row r="9" spans="1:39" ht="4.2" customHeight="1">
      <c r="A9" s="1"/>
      <c r="B9" s="264"/>
      <c r="C9" s="264"/>
      <c r="D9" s="264"/>
      <c r="E9" s="264"/>
      <c r="F9" s="50"/>
      <c r="G9" s="301"/>
      <c r="H9" s="14"/>
      <c r="I9" s="14"/>
      <c r="J9" s="14"/>
      <c r="K9" s="14"/>
      <c r="L9" s="14"/>
      <c r="M9" s="15"/>
      <c r="N9" s="14"/>
      <c r="O9" s="25"/>
      <c r="P9" s="15"/>
      <c r="Q9" s="14"/>
      <c r="R9" s="14"/>
      <c r="S9" s="15"/>
      <c r="T9" s="180"/>
      <c r="U9" s="25"/>
      <c r="V9" s="14"/>
      <c r="W9" s="16"/>
      <c r="X9" s="14"/>
      <c r="Y9" s="15"/>
      <c r="Z9" s="89"/>
      <c r="AA9" s="90"/>
      <c r="AB9" s="90"/>
      <c r="AC9" s="90"/>
      <c r="AD9" s="90"/>
      <c r="AE9" s="90"/>
      <c r="AF9" s="90"/>
      <c r="AG9" s="90"/>
      <c r="AH9" s="90"/>
      <c r="AI9" s="90"/>
      <c r="AJ9" s="90"/>
      <c r="AK9" s="90"/>
      <c r="AL9" s="1"/>
      <c r="AM9" s="1"/>
    </row>
    <row r="10" spans="1:39" ht="7.2" customHeight="1">
      <c r="A10" s="1"/>
      <c r="B10" s="1"/>
      <c r="C10" s="1"/>
      <c r="D10" s="1"/>
      <c r="E10" s="263"/>
      <c r="F10" s="48"/>
      <c r="G10" s="231"/>
      <c r="H10" s="1"/>
      <c r="I10" s="1"/>
      <c r="J10" s="1"/>
      <c r="K10" s="1"/>
      <c r="L10" s="1"/>
      <c r="M10" s="5"/>
      <c r="N10" s="1"/>
      <c r="O10" s="24"/>
      <c r="P10" s="5"/>
      <c r="Q10" s="1"/>
      <c r="R10" s="1"/>
      <c r="S10" s="5"/>
      <c r="T10" s="7"/>
      <c r="U10" s="24"/>
      <c r="V10" s="1"/>
      <c r="W10" s="3"/>
      <c r="X10" s="1"/>
      <c r="Y10" s="5"/>
      <c r="Z10" s="87"/>
      <c r="AA10" s="88"/>
      <c r="AB10" s="88"/>
      <c r="AC10" s="88"/>
      <c r="AD10" s="88"/>
      <c r="AE10" s="88"/>
      <c r="AF10" s="88"/>
      <c r="AG10" s="88"/>
      <c r="AH10" s="88"/>
      <c r="AI10" s="88"/>
      <c r="AJ10" s="88"/>
      <c r="AK10" s="88"/>
      <c r="AL10" s="1"/>
      <c r="AM10" s="1"/>
    </row>
    <row r="11" spans="1:39" ht="4.2" customHeight="1">
      <c r="A11" s="1"/>
      <c r="B11" s="1"/>
      <c r="C11" s="1"/>
      <c r="D11" s="1"/>
      <c r="E11" s="263"/>
      <c r="F11" s="48"/>
      <c r="G11" s="231"/>
      <c r="H11" s="1"/>
      <c r="I11" s="1"/>
      <c r="J11" s="1"/>
      <c r="K11" s="1"/>
      <c r="L11" s="1"/>
      <c r="M11" s="5"/>
      <c r="N11" s="1"/>
      <c r="O11" s="24"/>
      <c r="P11" s="5"/>
      <c r="Q11" s="1"/>
      <c r="R11" s="1"/>
      <c r="S11" s="5"/>
      <c r="T11" s="7"/>
      <c r="U11" s="24"/>
      <c r="V11" s="1"/>
      <c r="W11" s="12"/>
      <c r="X11" s="10"/>
      <c r="Y11" s="46"/>
      <c r="Z11" s="93"/>
      <c r="AA11" s="94"/>
      <c r="AB11" s="94"/>
      <c r="AC11" s="94"/>
      <c r="AD11" s="94"/>
      <c r="AE11" s="94"/>
      <c r="AF11" s="94"/>
      <c r="AG11" s="94"/>
      <c r="AH11" s="94"/>
      <c r="AI11" s="94"/>
      <c r="AJ11" s="94"/>
      <c r="AK11" s="94"/>
      <c r="AL11" s="1"/>
      <c r="AM11" s="1"/>
    </row>
    <row r="12" spans="1:39" s="39" customFormat="1">
      <c r="A12" s="36"/>
      <c r="B12" s="260" t="s">
        <v>335</v>
      </c>
      <c r="C12" s="36"/>
      <c r="D12" s="36"/>
      <c r="E12" s="9"/>
      <c r="F12" s="51"/>
      <c r="G12" s="306" t="s">
        <v>6</v>
      </c>
      <c r="H12" s="36" t="s">
        <v>334</v>
      </c>
      <c r="I12" s="36"/>
      <c r="J12" s="36"/>
      <c r="K12" s="36"/>
      <c r="L12" s="1"/>
      <c r="M12" s="5"/>
      <c r="N12" s="38"/>
      <c r="O12" s="24"/>
      <c r="P12" s="5"/>
      <c r="Q12" s="38">
        <f>SUM(Q13:Q30)</f>
        <v>0</v>
      </c>
      <c r="R12" s="1"/>
      <c r="S12" s="5"/>
      <c r="T12" s="38">
        <f>SUMPRODUCT(Q13:Q30,T13:T30)</f>
        <v>0</v>
      </c>
      <c r="U12" s="24"/>
      <c r="V12" s="36"/>
      <c r="W12" s="607"/>
      <c r="X12" s="607"/>
      <c r="Y12" s="571"/>
      <c r="Z12" s="609"/>
      <c r="AA12" s="609"/>
      <c r="AB12" s="609"/>
      <c r="AC12" s="609"/>
      <c r="AD12" s="609"/>
      <c r="AE12" s="609"/>
      <c r="AF12" s="609"/>
      <c r="AG12" s="609"/>
      <c r="AH12" s="609"/>
      <c r="AI12" s="609"/>
      <c r="AJ12" s="609"/>
      <c r="AK12" s="609"/>
      <c r="AL12" s="36"/>
      <c r="AM12" s="36"/>
    </row>
    <row r="13" spans="1:39" ht="4.2" customHeight="1">
      <c r="A13" s="1"/>
      <c r="B13" s="1"/>
      <c r="C13" s="1"/>
      <c r="D13" s="1"/>
      <c r="E13" s="263"/>
      <c r="F13" s="48"/>
      <c r="G13" s="231"/>
      <c r="H13" s="41"/>
      <c r="I13" s="41"/>
      <c r="J13" s="41"/>
      <c r="K13" s="41"/>
      <c r="L13" s="1"/>
      <c r="M13" s="5"/>
      <c r="N13" s="41"/>
      <c r="O13" s="24"/>
      <c r="P13" s="5"/>
      <c r="Q13" s="41"/>
      <c r="R13" s="1"/>
      <c r="S13" s="5"/>
      <c r="T13" s="41"/>
      <c r="U13" s="24"/>
      <c r="V13" s="1"/>
      <c r="W13" s="610"/>
      <c r="X13" s="569"/>
      <c r="Y13" s="571"/>
      <c r="Z13" s="612"/>
      <c r="AA13" s="612"/>
      <c r="AB13" s="612"/>
      <c r="AC13" s="612"/>
      <c r="AD13" s="612"/>
      <c r="AE13" s="612"/>
      <c r="AF13" s="612"/>
      <c r="AG13" s="612"/>
      <c r="AH13" s="612"/>
      <c r="AI13" s="612"/>
      <c r="AJ13" s="612"/>
      <c r="AK13" s="612"/>
      <c r="AL13" s="1"/>
      <c r="AM13" s="1"/>
    </row>
    <row r="14" spans="1:39" ht="4.2" customHeight="1">
      <c r="A14" s="1"/>
      <c r="B14" s="1"/>
      <c r="C14" s="1"/>
      <c r="D14" s="1"/>
      <c r="E14" s="263"/>
      <c r="F14" s="48"/>
      <c r="G14" s="231"/>
      <c r="H14" s="1"/>
      <c r="I14" s="1"/>
      <c r="J14" s="1"/>
      <c r="K14" s="1"/>
      <c r="L14" s="1"/>
      <c r="M14" s="5"/>
      <c r="N14" s="1"/>
      <c r="O14" s="24"/>
      <c r="P14" s="5"/>
      <c r="Q14" s="1"/>
      <c r="R14" s="1"/>
      <c r="S14" s="5"/>
      <c r="T14" s="613"/>
      <c r="U14" s="24"/>
      <c r="V14" s="1"/>
      <c r="W14" s="570"/>
      <c r="X14" s="569"/>
      <c r="Y14" s="571"/>
      <c r="Z14" s="614"/>
      <c r="AA14" s="614"/>
      <c r="AB14" s="614"/>
      <c r="AC14" s="614"/>
      <c r="AD14" s="614"/>
      <c r="AE14" s="614"/>
      <c r="AF14" s="614"/>
      <c r="AG14" s="614"/>
      <c r="AH14" s="614"/>
      <c r="AI14" s="614"/>
      <c r="AJ14" s="614"/>
      <c r="AK14" s="614"/>
      <c r="AL14" s="1"/>
      <c r="AM14" s="1"/>
    </row>
    <row r="15" spans="1:39" s="239" customFormat="1">
      <c r="A15" s="228"/>
      <c r="B15" s="228"/>
      <c r="C15" s="228"/>
      <c r="D15" s="228"/>
      <c r="E15" s="272"/>
      <c r="F15" s="116"/>
      <c r="G15" s="231"/>
      <c r="H15" s="228"/>
      <c r="I15" s="228"/>
      <c r="J15" s="405" t="s">
        <v>6</v>
      </c>
      <c r="K15" s="615"/>
      <c r="L15" s="1"/>
      <c r="M15" s="616" t="s">
        <v>6</v>
      </c>
      <c r="N15" s="637"/>
      <c r="O15" s="24" t="s">
        <v>7</v>
      </c>
      <c r="P15" s="616" t="s">
        <v>6</v>
      </c>
      <c r="Q15" s="638"/>
      <c r="R15" s="1"/>
      <c r="S15" s="616" t="s">
        <v>6</v>
      </c>
      <c r="T15" s="617"/>
      <c r="U15" s="24"/>
      <c r="V15" s="616" t="s">
        <v>6</v>
      </c>
      <c r="W15" s="621"/>
      <c r="X15" s="619"/>
      <c r="Y15" s="616" t="s">
        <v>6</v>
      </c>
      <c r="Z15" s="641"/>
      <c r="AA15" s="641"/>
      <c r="AB15" s="641"/>
      <c r="AC15" s="641"/>
      <c r="AD15" s="641"/>
      <c r="AE15" s="641"/>
      <c r="AF15" s="641"/>
      <c r="AG15" s="641"/>
      <c r="AH15" s="641"/>
      <c r="AI15" s="641"/>
      <c r="AJ15" s="641"/>
      <c r="AK15" s="641"/>
      <c r="AL15" s="228"/>
      <c r="AM15" s="228"/>
    </row>
    <row r="16" spans="1:39" s="239" customFormat="1">
      <c r="A16" s="228"/>
      <c r="B16" s="228"/>
      <c r="C16" s="228"/>
      <c r="D16" s="228"/>
      <c r="E16" s="272"/>
      <c r="F16" s="116"/>
      <c r="G16" s="231"/>
      <c r="H16" s="228"/>
      <c r="I16" s="228"/>
      <c r="J16" s="405" t="s">
        <v>6</v>
      </c>
      <c r="K16" s="615"/>
      <c r="L16" s="1"/>
      <c r="M16" s="616" t="s">
        <v>6</v>
      </c>
      <c r="N16" s="637"/>
      <c r="O16" s="24" t="s">
        <v>7</v>
      </c>
      <c r="P16" s="616" t="s">
        <v>6</v>
      </c>
      <c r="Q16" s="638"/>
      <c r="R16" s="1"/>
      <c r="S16" s="616" t="s">
        <v>6</v>
      </c>
      <c r="T16" s="617"/>
      <c r="U16" s="24"/>
      <c r="V16" s="616" t="s">
        <v>6</v>
      </c>
      <c r="W16" s="621"/>
      <c r="X16" s="619"/>
      <c r="Y16" s="616" t="s">
        <v>6</v>
      </c>
      <c r="Z16" s="641"/>
      <c r="AA16" s="641"/>
      <c r="AB16" s="641"/>
      <c r="AC16" s="641"/>
      <c r="AD16" s="641"/>
      <c r="AE16" s="641"/>
      <c r="AF16" s="641"/>
      <c r="AG16" s="641"/>
      <c r="AH16" s="641"/>
      <c r="AI16" s="641"/>
      <c r="AJ16" s="641"/>
      <c r="AK16" s="641"/>
      <c r="AL16" s="228"/>
      <c r="AM16" s="228"/>
    </row>
    <row r="17" spans="1:39" s="239" customFormat="1">
      <c r="A17" s="228"/>
      <c r="B17" s="228"/>
      <c r="C17" s="228"/>
      <c r="D17" s="228"/>
      <c r="E17" s="272"/>
      <c r="F17" s="116"/>
      <c r="G17" s="231"/>
      <c r="H17" s="228"/>
      <c r="I17" s="228"/>
      <c r="J17" s="405" t="s">
        <v>6</v>
      </c>
      <c r="K17" s="615"/>
      <c r="L17" s="1"/>
      <c r="M17" s="616" t="s">
        <v>6</v>
      </c>
      <c r="N17" s="637"/>
      <c r="O17" s="24" t="s">
        <v>7</v>
      </c>
      <c r="P17" s="616" t="s">
        <v>6</v>
      </c>
      <c r="Q17" s="638"/>
      <c r="R17" s="1"/>
      <c r="S17" s="616" t="s">
        <v>6</v>
      </c>
      <c r="T17" s="617"/>
      <c r="U17" s="24"/>
      <c r="V17" s="616" t="s">
        <v>6</v>
      </c>
      <c r="W17" s="621"/>
      <c r="X17" s="619"/>
      <c r="Y17" s="616" t="s">
        <v>6</v>
      </c>
      <c r="Z17" s="641"/>
      <c r="AA17" s="641"/>
      <c r="AB17" s="641"/>
      <c r="AC17" s="641"/>
      <c r="AD17" s="641"/>
      <c r="AE17" s="641"/>
      <c r="AF17" s="641"/>
      <c r="AG17" s="641"/>
      <c r="AH17" s="641"/>
      <c r="AI17" s="641"/>
      <c r="AJ17" s="641"/>
      <c r="AK17" s="641"/>
      <c r="AL17" s="228"/>
      <c r="AM17" s="228"/>
    </row>
    <row r="18" spans="1:39" s="239" customFormat="1">
      <c r="A18" s="228"/>
      <c r="B18" s="228"/>
      <c r="C18" s="228"/>
      <c r="D18" s="228"/>
      <c r="E18" s="272"/>
      <c r="F18" s="116"/>
      <c r="G18" s="231"/>
      <c r="H18" s="228"/>
      <c r="I18" s="228"/>
      <c r="J18" s="405" t="s">
        <v>6</v>
      </c>
      <c r="K18" s="615"/>
      <c r="L18" s="1"/>
      <c r="M18" s="616" t="s">
        <v>6</v>
      </c>
      <c r="N18" s="637"/>
      <c r="O18" s="24" t="s">
        <v>7</v>
      </c>
      <c r="P18" s="616" t="s">
        <v>6</v>
      </c>
      <c r="Q18" s="638"/>
      <c r="R18" s="1"/>
      <c r="S18" s="616" t="s">
        <v>6</v>
      </c>
      <c r="T18" s="617"/>
      <c r="U18" s="24"/>
      <c r="V18" s="616" t="s">
        <v>6</v>
      </c>
      <c r="W18" s="621"/>
      <c r="X18" s="619"/>
      <c r="Y18" s="616" t="s">
        <v>6</v>
      </c>
      <c r="Z18" s="641"/>
      <c r="AA18" s="641"/>
      <c r="AB18" s="641"/>
      <c r="AC18" s="641"/>
      <c r="AD18" s="641"/>
      <c r="AE18" s="641"/>
      <c r="AF18" s="641"/>
      <c r="AG18" s="641"/>
      <c r="AH18" s="641"/>
      <c r="AI18" s="641"/>
      <c r="AJ18" s="641"/>
      <c r="AK18" s="641"/>
      <c r="AL18" s="228"/>
      <c r="AM18" s="228"/>
    </row>
    <row r="19" spans="1:39" s="239" customFormat="1">
      <c r="A19" s="228"/>
      <c r="B19" s="228"/>
      <c r="C19" s="228"/>
      <c r="D19" s="228"/>
      <c r="E19" s="272"/>
      <c r="F19" s="116"/>
      <c r="G19" s="231"/>
      <c r="H19" s="228"/>
      <c r="I19" s="228"/>
      <c r="J19" s="405" t="s">
        <v>6</v>
      </c>
      <c r="K19" s="615"/>
      <c r="L19" s="1"/>
      <c r="M19" s="616" t="s">
        <v>6</v>
      </c>
      <c r="N19" s="637"/>
      <c r="O19" s="24" t="s">
        <v>7</v>
      </c>
      <c r="P19" s="616" t="s">
        <v>6</v>
      </c>
      <c r="Q19" s="638"/>
      <c r="R19" s="1"/>
      <c r="S19" s="616" t="s">
        <v>6</v>
      </c>
      <c r="T19" s="617"/>
      <c r="U19" s="24"/>
      <c r="V19" s="616" t="s">
        <v>6</v>
      </c>
      <c r="W19" s="621"/>
      <c r="X19" s="619"/>
      <c r="Y19" s="616" t="s">
        <v>6</v>
      </c>
      <c r="Z19" s="641"/>
      <c r="AA19" s="641"/>
      <c r="AB19" s="641"/>
      <c r="AC19" s="641"/>
      <c r="AD19" s="641"/>
      <c r="AE19" s="641"/>
      <c r="AF19" s="641"/>
      <c r="AG19" s="641"/>
      <c r="AH19" s="641"/>
      <c r="AI19" s="641"/>
      <c r="AJ19" s="641"/>
      <c r="AK19" s="641"/>
      <c r="AL19" s="228"/>
      <c r="AM19" s="228"/>
    </row>
    <row r="20" spans="1:39" s="239" customFormat="1">
      <c r="A20" s="228"/>
      <c r="B20" s="228"/>
      <c r="C20" s="228"/>
      <c r="D20" s="228"/>
      <c r="E20" s="272"/>
      <c r="F20" s="116"/>
      <c r="G20" s="231"/>
      <c r="H20" s="228"/>
      <c r="I20" s="228"/>
      <c r="J20" s="405" t="s">
        <v>6</v>
      </c>
      <c r="K20" s="615"/>
      <c r="L20" s="1"/>
      <c r="M20" s="616" t="s">
        <v>6</v>
      </c>
      <c r="N20" s="637"/>
      <c r="O20" s="24" t="s">
        <v>7</v>
      </c>
      <c r="P20" s="616" t="s">
        <v>6</v>
      </c>
      <c r="Q20" s="638"/>
      <c r="R20" s="1"/>
      <c r="S20" s="616" t="s">
        <v>6</v>
      </c>
      <c r="T20" s="617"/>
      <c r="U20" s="24"/>
      <c r="V20" s="616" t="s">
        <v>6</v>
      </c>
      <c r="W20" s="621"/>
      <c r="X20" s="619"/>
      <c r="Y20" s="616" t="s">
        <v>6</v>
      </c>
      <c r="Z20" s="641"/>
      <c r="AA20" s="641"/>
      <c r="AB20" s="641"/>
      <c r="AC20" s="641"/>
      <c r="AD20" s="641"/>
      <c r="AE20" s="641"/>
      <c r="AF20" s="641"/>
      <c r="AG20" s="641"/>
      <c r="AH20" s="641"/>
      <c r="AI20" s="641"/>
      <c r="AJ20" s="641"/>
      <c r="AK20" s="641"/>
      <c r="AL20" s="228"/>
      <c r="AM20" s="228"/>
    </row>
    <row r="21" spans="1:39" s="239" customFormat="1">
      <c r="A21" s="228"/>
      <c r="B21" s="228"/>
      <c r="C21" s="228"/>
      <c r="D21" s="228"/>
      <c r="E21" s="272"/>
      <c r="F21" s="116"/>
      <c r="G21" s="231"/>
      <c r="H21" s="228"/>
      <c r="I21" s="228"/>
      <c r="J21" s="405" t="s">
        <v>6</v>
      </c>
      <c r="K21" s="615"/>
      <c r="L21" s="1"/>
      <c r="M21" s="616" t="s">
        <v>6</v>
      </c>
      <c r="N21" s="637"/>
      <c r="O21" s="24" t="s">
        <v>7</v>
      </c>
      <c r="P21" s="616" t="s">
        <v>6</v>
      </c>
      <c r="Q21" s="638"/>
      <c r="R21" s="1"/>
      <c r="S21" s="616" t="s">
        <v>6</v>
      </c>
      <c r="T21" s="617"/>
      <c r="U21" s="24"/>
      <c r="V21" s="616" t="s">
        <v>6</v>
      </c>
      <c r="W21" s="621"/>
      <c r="X21" s="619"/>
      <c r="Y21" s="616" t="s">
        <v>6</v>
      </c>
      <c r="Z21" s="641"/>
      <c r="AA21" s="641"/>
      <c r="AB21" s="641"/>
      <c r="AC21" s="641"/>
      <c r="AD21" s="641"/>
      <c r="AE21" s="641"/>
      <c r="AF21" s="641"/>
      <c r="AG21" s="641"/>
      <c r="AH21" s="641"/>
      <c r="AI21" s="641"/>
      <c r="AJ21" s="641"/>
      <c r="AK21" s="641"/>
      <c r="AL21" s="228"/>
      <c r="AM21" s="228"/>
    </row>
    <row r="22" spans="1:39" s="239" customFormat="1">
      <c r="A22" s="228"/>
      <c r="B22" s="228"/>
      <c r="C22" s="228"/>
      <c r="D22" s="228"/>
      <c r="E22" s="272"/>
      <c r="F22" s="116"/>
      <c r="G22" s="231"/>
      <c r="H22" s="228"/>
      <c r="I22" s="228"/>
      <c r="J22" s="405" t="s">
        <v>6</v>
      </c>
      <c r="K22" s="615"/>
      <c r="L22" s="1"/>
      <c r="M22" s="616" t="s">
        <v>6</v>
      </c>
      <c r="N22" s="637"/>
      <c r="O22" s="24" t="s">
        <v>7</v>
      </c>
      <c r="P22" s="616" t="s">
        <v>6</v>
      </c>
      <c r="Q22" s="638"/>
      <c r="R22" s="1"/>
      <c r="S22" s="616" t="s">
        <v>6</v>
      </c>
      <c r="T22" s="617"/>
      <c r="U22" s="24"/>
      <c r="V22" s="616" t="s">
        <v>6</v>
      </c>
      <c r="W22" s="621"/>
      <c r="X22" s="619"/>
      <c r="Y22" s="616" t="s">
        <v>6</v>
      </c>
      <c r="Z22" s="641"/>
      <c r="AA22" s="641"/>
      <c r="AB22" s="641"/>
      <c r="AC22" s="641"/>
      <c r="AD22" s="641"/>
      <c r="AE22" s="641"/>
      <c r="AF22" s="641"/>
      <c r="AG22" s="641"/>
      <c r="AH22" s="641"/>
      <c r="AI22" s="641"/>
      <c r="AJ22" s="641"/>
      <c r="AK22" s="641"/>
      <c r="AL22" s="228"/>
      <c r="AM22" s="228"/>
    </row>
    <row r="23" spans="1:39" s="239" customFormat="1">
      <c r="A23" s="228"/>
      <c r="B23" s="228"/>
      <c r="C23" s="228"/>
      <c r="D23" s="228"/>
      <c r="E23" s="272"/>
      <c r="F23" s="116"/>
      <c r="G23" s="231"/>
      <c r="H23" s="228"/>
      <c r="I23" s="228"/>
      <c r="J23" s="405" t="s">
        <v>6</v>
      </c>
      <c r="K23" s="615"/>
      <c r="L23" s="1"/>
      <c r="M23" s="616" t="s">
        <v>6</v>
      </c>
      <c r="N23" s="637"/>
      <c r="O23" s="24" t="s">
        <v>7</v>
      </c>
      <c r="P23" s="616" t="s">
        <v>6</v>
      </c>
      <c r="Q23" s="638"/>
      <c r="R23" s="1"/>
      <c r="S23" s="616" t="s">
        <v>6</v>
      </c>
      <c r="T23" s="617"/>
      <c r="U23" s="24"/>
      <c r="V23" s="616" t="s">
        <v>6</v>
      </c>
      <c r="W23" s="621"/>
      <c r="X23" s="619"/>
      <c r="Y23" s="616" t="s">
        <v>6</v>
      </c>
      <c r="Z23" s="641"/>
      <c r="AA23" s="641"/>
      <c r="AB23" s="641"/>
      <c r="AC23" s="641"/>
      <c r="AD23" s="641"/>
      <c r="AE23" s="641"/>
      <c r="AF23" s="641"/>
      <c r="AG23" s="641"/>
      <c r="AH23" s="641"/>
      <c r="AI23" s="641"/>
      <c r="AJ23" s="641"/>
      <c r="AK23" s="641"/>
      <c r="AL23" s="228"/>
      <c r="AM23" s="228"/>
    </row>
    <row r="24" spans="1:39" s="239" customFormat="1">
      <c r="A24" s="228"/>
      <c r="B24" s="228"/>
      <c r="C24" s="228"/>
      <c r="D24" s="228"/>
      <c r="E24" s="272"/>
      <c r="F24" s="116"/>
      <c r="G24" s="231"/>
      <c r="H24" s="228"/>
      <c r="I24" s="228"/>
      <c r="J24" s="405" t="s">
        <v>6</v>
      </c>
      <c r="K24" s="615"/>
      <c r="L24" s="1"/>
      <c r="M24" s="616" t="s">
        <v>6</v>
      </c>
      <c r="N24" s="637"/>
      <c r="O24" s="24" t="s">
        <v>7</v>
      </c>
      <c r="P24" s="616" t="s">
        <v>6</v>
      </c>
      <c r="Q24" s="638"/>
      <c r="R24" s="1"/>
      <c r="S24" s="616" t="s">
        <v>6</v>
      </c>
      <c r="T24" s="617"/>
      <c r="U24" s="24"/>
      <c r="V24" s="616" t="s">
        <v>6</v>
      </c>
      <c r="W24" s="621"/>
      <c r="X24" s="619"/>
      <c r="Y24" s="616" t="s">
        <v>6</v>
      </c>
      <c r="Z24" s="641"/>
      <c r="AA24" s="641"/>
      <c r="AB24" s="641"/>
      <c r="AC24" s="641"/>
      <c r="AD24" s="641"/>
      <c r="AE24" s="641"/>
      <c r="AF24" s="641"/>
      <c r="AG24" s="641"/>
      <c r="AH24" s="641"/>
      <c r="AI24" s="641"/>
      <c r="AJ24" s="641"/>
      <c r="AK24" s="641"/>
      <c r="AL24" s="228"/>
      <c r="AM24" s="228"/>
    </row>
    <row r="25" spans="1:39" s="239" customFormat="1">
      <c r="A25" s="228"/>
      <c r="B25" s="228"/>
      <c r="C25" s="228"/>
      <c r="D25" s="228"/>
      <c r="E25" s="272"/>
      <c r="F25" s="116"/>
      <c r="G25" s="231"/>
      <c r="H25" s="228"/>
      <c r="I25" s="228"/>
      <c r="J25" s="405" t="s">
        <v>6</v>
      </c>
      <c r="K25" s="615"/>
      <c r="L25" s="1"/>
      <c r="M25" s="616" t="s">
        <v>6</v>
      </c>
      <c r="N25" s="637"/>
      <c r="O25" s="24" t="s">
        <v>7</v>
      </c>
      <c r="P25" s="616" t="s">
        <v>6</v>
      </c>
      <c r="Q25" s="638"/>
      <c r="R25" s="1"/>
      <c r="S25" s="616" t="s">
        <v>6</v>
      </c>
      <c r="T25" s="617"/>
      <c r="U25" s="24"/>
      <c r="V25" s="616" t="s">
        <v>6</v>
      </c>
      <c r="W25" s="621"/>
      <c r="X25" s="619"/>
      <c r="Y25" s="616" t="s">
        <v>6</v>
      </c>
      <c r="Z25" s="641"/>
      <c r="AA25" s="641"/>
      <c r="AB25" s="641"/>
      <c r="AC25" s="641"/>
      <c r="AD25" s="641"/>
      <c r="AE25" s="641"/>
      <c r="AF25" s="641"/>
      <c r="AG25" s="641"/>
      <c r="AH25" s="641"/>
      <c r="AI25" s="641"/>
      <c r="AJ25" s="641"/>
      <c r="AK25" s="641"/>
      <c r="AL25" s="228"/>
      <c r="AM25" s="228"/>
    </row>
    <row r="26" spans="1:39" s="239" customFormat="1">
      <c r="A26" s="228"/>
      <c r="B26" s="228"/>
      <c r="C26" s="228"/>
      <c r="D26" s="228"/>
      <c r="E26" s="272"/>
      <c r="F26" s="116"/>
      <c r="G26" s="231"/>
      <c r="H26" s="228"/>
      <c r="I26" s="228"/>
      <c r="J26" s="405" t="s">
        <v>6</v>
      </c>
      <c r="K26" s="615"/>
      <c r="L26" s="1"/>
      <c r="M26" s="616" t="s">
        <v>6</v>
      </c>
      <c r="N26" s="637"/>
      <c r="O26" s="24" t="s">
        <v>7</v>
      </c>
      <c r="P26" s="616" t="s">
        <v>6</v>
      </c>
      <c r="Q26" s="638"/>
      <c r="R26" s="1"/>
      <c r="S26" s="616" t="s">
        <v>6</v>
      </c>
      <c r="T26" s="617"/>
      <c r="U26" s="24"/>
      <c r="V26" s="616" t="s">
        <v>6</v>
      </c>
      <c r="W26" s="621"/>
      <c r="X26" s="619"/>
      <c r="Y26" s="616" t="s">
        <v>6</v>
      </c>
      <c r="Z26" s="641"/>
      <c r="AA26" s="641"/>
      <c r="AB26" s="641"/>
      <c r="AC26" s="641"/>
      <c r="AD26" s="641"/>
      <c r="AE26" s="641"/>
      <c r="AF26" s="641"/>
      <c r="AG26" s="641"/>
      <c r="AH26" s="641"/>
      <c r="AI26" s="641"/>
      <c r="AJ26" s="641"/>
      <c r="AK26" s="641"/>
      <c r="AL26" s="228"/>
      <c r="AM26" s="228"/>
    </row>
    <row r="27" spans="1:39" s="239" customFormat="1">
      <c r="A27" s="228"/>
      <c r="B27" s="228"/>
      <c r="C27" s="228"/>
      <c r="D27" s="228"/>
      <c r="E27" s="272"/>
      <c r="F27" s="116"/>
      <c r="G27" s="231"/>
      <c r="H27" s="228"/>
      <c r="I27" s="228"/>
      <c r="J27" s="405" t="s">
        <v>6</v>
      </c>
      <c r="K27" s="615"/>
      <c r="L27" s="1"/>
      <c r="M27" s="616" t="s">
        <v>6</v>
      </c>
      <c r="N27" s="637"/>
      <c r="O27" s="24" t="s">
        <v>7</v>
      </c>
      <c r="P27" s="616" t="s">
        <v>6</v>
      </c>
      <c r="Q27" s="638"/>
      <c r="R27" s="1"/>
      <c r="S27" s="616" t="s">
        <v>6</v>
      </c>
      <c r="T27" s="617"/>
      <c r="U27" s="24"/>
      <c r="V27" s="616" t="s">
        <v>6</v>
      </c>
      <c r="W27" s="621"/>
      <c r="X27" s="619"/>
      <c r="Y27" s="616" t="s">
        <v>6</v>
      </c>
      <c r="Z27" s="641"/>
      <c r="AA27" s="641"/>
      <c r="AB27" s="641"/>
      <c r="AC27" s="641"/>
      <c r="AD27" s="641"/>
      <c r="AE27" s="641"/>
      <c r="AF27" s="641"/>
      <c r="AG27" s="641"/>
      <c r="AH27" s="641"/>
      <c r="AI27" s="641"/>
      <c r="AJ27" s="641"/>
      <c r="AK27" s="641"/>
      <c r="AL27" s="228"/>
      <c r="AM27" s="228"/>
    </row>
    <row r="28" spans="1:39" s="239" customFormat="1">
      <c r="A28" s="228"/>
      <c r="B28" s="228"/>
      <c r="C28" s="228"/>
      <c r="D28" s="228"/>
      <c r="E28" s="272"/>
      <c r="F28" s="116"/>
      <c r="G28" s="231"/>
      <c r="H28" s="228"/>
      <c r="I28" s="228"/>
      <c r="J28" s="405" t="s">
        <v>6</v>
      </c>
      <c r="K28" s="615"/>
      <c r="L28" s="1"/>
      <c r="M28" s="616" t="s">
        <v>6</v>
      </c>
      <c r="N28" s="637"/>
      <c r="O28" s="24" t="s">
        <v>7</v>
      </c>
      <c r="P28" s="616" t="s">
        <v>6</v>
      </c>
      <c r="Q28" s="638"/>
      <c r="R28" s="1"/>
      <c r="S28" s="616" t="s">
        <v>6</v>
      </c>
      <c r="T28" s="617"/>
      <c r="U28" s="24"/>
      <c r="V28" s="616" t="s">
        <v>6</v>
      </c>
      <c r="W28" s="621"/>
      <c r="X28" s="619"/>
      <c r="Y28" s="616" t="s">
        <v>6</v>
      </c>
      <c r="Z28" s="641"/>
      <c r="AA28" s="641"/>
      <c r="AB28" s="641"/>
      <c r="AC28" s="641"/>
      <c r="AD28" s="641"/>
      <c r="AE28" s="641"/>
      <c r="AF28" s="641"/>
      <c r="AG28" s="641"/>
      <c r="AH28" s="641"/>
      <c r="AI28" s="641"/>
      <c r="AJ28" s="641"/>
      <c r="AK28" s="641"/>
      <c r="AL28" s="228"/>
      <c r="AM28" s="228"/>
    </row>
    <row r="29" spans="1:39" s="239" customFormat="1">
      <c r="A29" s="228"/>
      <c r="B29" s="228"/>
      <c r="C29" s="228"/>
      <c r="D29" s="228"/>
      <c r="E29" s="272"/>
      <c r="F29" s="116"/>
      <c r="G29" s="231"/>
      <c r="H29" s="228"/>
      <c r="I29" s="228"/>
      <c r="J29" s="405" t="s">
        <v>6</v>
      </c>
      <c r="K29" s="615"/>
      <c r="L29" s="1"/>
      <c r="M29" s="616" t="s">
        <v>6</v>
      </c>
      <c r="N29" s="637"/>
      <c r="O29" s="24" t="s">
        <v>7</v>
      </c>
      <c r="P29" s="616" t="s">
        <v>6</v>
      </c>
      <c r="Q29" s="638"/>
      <c r="R29" s="1"/>
      <c r="S29" s="616" t="s">
        <v>6</v>
      </c>
      <c r="T29" s="617"/>
      <c r="U29" s="24"/>
      <c r="V29" s="616" t="s">
        <v>6</v>
      </c>
      <c r="W29" s="621"/>
      <c r="X29" s="619"/>
      <c r="Y29" s="616" t="s">
        <v>6</v>
      </c>
      <c r="Z29" s="641"/>
      <c r="AA29" s="641"/>
      <c r="AB29" s="641"/>
      <c r="AC29" s="641"/>
      <c r="AD29" s="641"/>
      <c r="AE29" s="641"/>
      <c r="AF29" s="641"/>
      <c r="AG29" s="641"/>
      <c r="AH29" s="641"/>
      <c r="AI29" s="641"/>
      <c r="AJ29" s="641"/>
      <c r="AK29" s="641"/>
      <c r="AL29" s="228"/>
      <c r="AM29" s="228"/>
    </row>
    <row r="30" spans="1:39" ht="4.2" customHeight="1">
      <c r="A30" s="1"/>
      <c r="B30" s="1"/>
      <c r="C30" s="1"/>
      <c r="D30" s="1"/>
      <c r="E30" s="263"/>
      <c r="F30" s="48"/>
      <c r="G30" s="231"/>
      <c r="H30" s="1"/>
      <c r="I30" s="1"/>
      <c r="J30" s="1"/>
      <c r="K30" s="1"/>
      <c r="L30" s="1"/>
      <c r="M30" s="5"/>
      <c r="N30" s="1"/>
      <c r="O30" s="24"/>
      <c r="P30" s="5"/>
      <c r="Q30" s="1"/>
      <c r="R30" s="1"/>
      <c r="S30" s="616"/>
      <c r="T30" s="613"/>
      <c r="U30" s="24"/>
      <c r="V30" s="1"/>
      <c r="W30" s="12"/>
      <c r="X30" s="10"/>
      <c r="Y30" s="616"/>
      <c r="Z30" s="93"/>
      <c r="AA30" s="94"/>
      <c r="AB30" s="94"/>
      <c r="AC30" s="94"/>
      <c r="AD30" s="94"/>
      <c r="AE30" s="94"/>
      <c r="AF30" s="94"/>
      <c r="AG30" s="94"/>
      <c r="AH30" s="94"/>
      <c r="AI30" s="94"/>
      <c r="AJ30" s="94"/>
      <c r="AK30" s="94"/>
      <c r="AL30" s="1"/>
      <c r="AM30" s="1"/>
    </row>
    <row r="31" spans="1:39" s="122" customFormat="1" ht="4.2" customHeight="1">
      <c r="A31" s="60"/>
      <c r="B31" s="60"/>
      <c r="C31" s="60"/>
      <c r="D31" s="60"/>
      <c r="E31" s="273"/>
      <c r="F31" s="116"/>
      <c r="G31" s="117"/>
      <c r="H31" s="60"/>
      <c r="I31" s="60"/>
      <c r="J31" s="60"/>
      <c r="K31" s="60"/>
      <c r="L31" s="60"/>
      <c r="M31" s="117"/>
      <c r="N31" s="60"/>
      <c r="O31" s="240"/>
      <c r="P31" s="231"/>
      <c r="Q31" s="60"/>
      <c r="R31" s="60"/>
      <c r="S31" s="117"/>
      <c r="T31" s="622"/>
      <c r="U31" s="117"/>
      <c r="V31" s="60"/>
      <c r="W31" s="118"/>
      <c r="X31" s="118"/>
      <c r="Y31" s="119"/>
      <c r="Z31" s="120"/>
      <c r="AA31" s="121"/>
      <c r="AB31" s="121"/>
      <c r="AC31" s="121"/>
      <c r="AD31" s="121"/>
      <c r="AE31" s="121"/>
      <c r="AF31" s="121"/>
      <c r="AG31" s="121"/>
      <c r="AH31" s="121"/>
      <c r="AI31" s="121"/>
      <c r="AJ31" s="121"/>
      <c r="AK31" s="121"/>
      <c r="AL31" s="60"/>
      <c r="AM31" s="60"/>
    </row>
    <row r="32" spans="1:39" ht="4.2" customHeight="1">
      <c r="A32" s="1"/>
      <c r="B32" s="1"/>
      <c r="C32" s="1"/>
      <c r="D32" s="1"/>
      <c r="E32" s="263"/>
      <c r="F32" s="48"/>
      <c r="G32" s="231"/>
      <c r="H32" s="1"/>
      <c r="I32" s="1"/>
      <c r="J32" s="1"/>
      <c r="K32" s="1"/>
      <c r="L32" s="1"/>
      <c r="M32" s="5"/>
      <c r="N32" s="1"/>
      <c r="O32" s="24"/>
      <c r="P32" s="5"/>
      <c r="Q32" s="1"/>
      <c r="R32" s="1"/>
      <c r="S32" s="5"/>
      <c r="T32" s="613"/>
      <c r="U32" s="24"/>
      <c r="V32" s="1"/>
      <c r="W32" s="592"/>
      <c r="X32" s="627"/>
      <c r="Y32" s="593"/>
      <c r="Z32" s="628"/>
      <c r="AA32" s="598"/>
      <c r="AB32" s="598"/>
      <c r="AC32" s="598"/>
      <c r="AD32" s="598"/>
      <c r="AE32" s="598"/>
      <c r="AF32" s="598"/>
      <c r="AG32" s="598"/>
      <c r="AH32" s="598"/>
      <c r="AI32" s="598"/>
      <c r="AJ32" s="598"/>
      <c r="AK32" s="598"/>
      <c r="AL32" s="1"/>
      <c r="AM32" s="1"/>
    </row>
  </sheetData>
  <conditionalFormatting sqref="Z8:AK8">
    <cfRule type="containsBlanks" dxfId="730" priority="86">
      <formula>LEN(TRIM(Z8))=0</formula>
    </cfRule>
  </conditionalFormatting>
  <conditionalFormatting sqref="AA22:AE22 AA24:AC24 AA23:AF23 Z15:AE20 Z22:Z24 AB15:AK15 Z16:AK21">
    <cfRule type="containsBlanks" dxfId="729" priority="83">
      <formula>LEN(TRIM(Z15))=0</formula>
    </cfRule>
  </conditionalFormatting>
  <conditionalFormatting sqref="K15:K29">
    <cfRule type="containsBlanks" dxfId="728" priority="84">
      <formula>LEN(TRIM(K15))=0</formula>
    </cfRule>
  </conditionalFormatting>
  <conditionalFormatting sqref="AJ24:AK24 AG23:AK23 AE17:AK17 AD21:AE21 AD19:AK19 AF15:AK22">
    <cfRule type="containsBlanks" dxfId="727" priority="82">
      <formula>LEN(TRIM(AD15))=0</formula>
    </cfRule>
  </conditionalFormatting>
  <conditionalFormatting sqref="Z21:AA21">
    <cfRule type="containsBlanks" dxfId="726" priority="81">
      <formula>LEN(TRIM(Z21))=0</formula>
    </cfRule>
  </conditionalFormatting>
  <conditionalFormatting sqref="AA27:AE29 AA25:AC26 Z25:Z29">
    <cfRule type="containsBlanks" dxfId="725" priority="80">
      <formula>LEN(TRIM(Z25))=0</formula>
    </cfRule>
  </conditionalFormatting>
  <conditionalFormatting sqref="AJ25:AK25 AF27:AK29">
    <cfRule type="containsBlanks" dxfId="724" priority="79">
      <formula>LEN(TRIM(AF25))=0</formula>
    </cfRule>
  </conditionalFormatting>
  <conditionalFormatting sqref="T15:T29">
    <cfRule type="containsBlanks" dxfId="723" priority="78">
      <formula>LEN(TRIM(T15))=0</formula>
    </cfRule>
  </conditionalFormatting>
  <conditionalFormatting sqref="AD24:AI26">
    <cfRule type="containsBlanks" dxfId="722" priority="77">
      <formula>LEN(TRIM(AD24))=0</formula>
    </cfRule>
  </conditionalFormatting>
  <conditionalFormatting sqref="AJ26:AK26">
    <cfRule type="containsBlanks" dxfId="721" priority="76">
      <formula>LEN(TRIM(AJ26))=0</formula>
    </cfRule>
  </conditionalFormatting>
  <conditionalFormatting sqref="A12:XFD32">
    <cfRule type="cellIs" dxfId="720" priority="66" operator="equal">
      <formula>0</formula>
    </cfRule>
  </conditionalFormatting>
  <conditionalFormatting sqref="N15:N29">
    <cfRule type="containsBlanks" dxfId="719" priority="7">
      <formula>LEN(TRIM(N15))=0</formula>
    </cfRule>
  </conditionalFormatting>
  <conditionalFormatting sqref="Q15:Q29">
    <cfRule type="containsBlanks" dxfId="718" priority="6">
      <formula>LEN(TRIM(Q15))=0</formula>
    </cfRule>
  </conditionalFormatting>
  <conditionalFormatting sqref="W15:W24">
    <cfRule type="containsBlanks" dxfId="717" priority="5">
      <formula>LEN(TRIM(W15))=0</formula>
    </cfRule>
  </conditionalFormatting>
  <conditionalFormatting sqref="W21">
    <cfRule type="containsBlanks" dxfId="716" priority="4">
      <formula>LEN(TRIM(W21))=0</formula>
    </cfRule>
  </conditionalFormatting>
  <conditionalFormatting sqref="W25:W29">
    <cfRule type="containsBlanks" dxfId="715" priority="3">
      <formula>LEN(TRIM(W25))=0</formula>
    </cfRule>
  </conditionalFormatting>
  <conditionalFormatting sqref="W19">
    <cfRule type="containsBlanks" dxfId="714" priority="2">
      <formula>LEN(TRIM(W19))=0</formula>
    </cfRule>
  </conditionalFormatting>
  <conditionalFormatting sqref="Z19:AA19">
    <cfRule type="containsBlanks" dxfId="713" priority="1">
      <formula>LEN(TRIM(Z19))=0</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справочники!$C$8:$C$251</xm:f>
          </x14:formula1>
          <xm:sqref>N15:N29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V87"/>
  <sheetViews>
    <sheetView showGridLines="0" workbookViewId="0">
      <pane xSplit="6" ySplit="2" topLeftCell="G3" activePane="bottomRight" state="frozen"/>
      <selection pane="topRight" activeCell="G1" sqref="G1"/>
      <selection pane="bottomLeft" activeCell="A3" sqref="A3"/>
      <selection pane="bottomRight" activeCell="C5" sqref="C5"/>
    </sheetView>
  </sheetViews>
  <sheetFormatPr defaultColWidth="14.33203125" defaultRowHeight="14.4"/>
  <cols>
    <col min="1" max="1" width="0.88671875" style="81" customWidth="1"/>
    <col min="2" max="2" width="2.6640625" style="55" customWidth="1"/>
    <col min="3" max="3" width="47.33203125" style="55" bestFit="1" customWidth="1"/>
    <col min="4" max="4" width="1.6640625" style="55" customWidth="1"/>
    <col min="5" max="5" width="15.6640625" style="136" customWidth="1"/>
    <col min="6" max="6" width="1.6640625" style="55" customWidth="1"/>
    <col min="7" max="21" width="12.6640625" style="55" customWidth="1"/>
    <col min="22" max="22" width="2.6640625" style="55" customWidth="1"/>
    <col min="23" max="16384" width="14.33203125" style="55"/>
  </cols>
  <sheetData>
    <row r="1" spans="1:22">
      <c r="A1" s="533"/>
      <c r="B1" s="65"/>
      <c r="C1" s="64" t="s">
        <v>361</v>
      </c>
      <c r="D1" s="66"/>
      <c r="E1" s="126"/>
      <c r="F1" s="65"/>
      <c r="G1" s="65"/>
      <c r="H1" s="65"/>
      <c r="I1" s="65"/>
      <c r="J1" s="65"/>
      <c r="K1" s="65"/>
      <c r="L1" s="65"/>
      <c r="M1" s="65"/>
      <c r="N1" s="65"/>
      <c r="O1" s="65"/>
      <c r="P1" s="65"/>
      <c r="Q1" s="65"/>
      <c r="R1" s="65"/>
      <c r="S1" s="65"/>
      <c r="T1" s="65"/>
      <c r="U1" s="65"/>
      <c r="V1" s="65"/>
    </row>
    <row r="2" spans="1:22" s="79" customFormat="1">
      <c r="A2" s="534"/>
      <c r="B2" s="77"/>
      <c r="C2" s="104" t="s">
        <v>23</v>
      </c>
      <c r="D2" s="66"/>
      <c r="E2" s="163" t="s">
        <v>34</v>
      </c>
      <c r="F2" s="65"/>
      <c r="G2" s="540" t="str">
        <f>Главная!AB8</f>
        <v/>
      </c>
      <c r="H2" s="540" t="str">
        <f>Главная!AC8</f>
        <v/>
      </c>
      <c r="I2" s="540" t="str">
        <f>Главная!AD8</f>
        <v/>
      </c>
      <c r="J2" s="540" t="str">
        <f>Главная!AE8</f>
        <v/>
      </c>
      <c r="K2" s="540" t="str">
        <f>Главная!AF8</f>
        <v/>
      </c>
      <c r="L2" s="540" t="str">
        <f>Главная!AG8</f>
        <v/>
      </c>
      <c r="M2" s="540" t="str">
        <f>Главная!AH8</f>
        <v/>
      </c>
      <c r="N2" s="540" t="str">
        <f>Главная!AI8</f>
        <v/>
      </c>
      <c r="O2" s="540" t="str">
        <f>Главная!AJ8</f>
        <v/>
      </c>
      <c r="P2" s="540" t="str">
        <f>Главная!AK8</f>
        <v/>
      </c>
      <c r="Q2" s="540" t="str">
        <f>Главная!AL8</f>
        <v/>
      </c>
      <c r="R2" s="540" t="str">
        <f>Главная!AM8</f>
        <v/>
      </c>
      <c r="S2" s="540" t="str">
        <f>Главная!AN8</f>
        <v/>
      </c>
      <c r="T2" s="540" t="str">
        <f>Главная!AO8</f>
        <v/>
      </c>
      <c r="U2" s="540" t="str">
        <f>Главная!AP8</f>
        <v/>
      </c>
      <c r="V2" s="77"/>
    </row>
    <row r="3" spans="1:22" s="57" customFormat="1">
      <c r="A3" s="534"/>
      <c r="B3" s="66" t="s">
        <v>130</v>
      </c>
      <c r="C3" s="76" t="str">
        <f>УсловияРасчеты!$H$19</f>
        <v>Выручка</v>
      </c>
      <c r="D3" s="66"/>
      <c r="E3" s="127">
        <f>SUM($F3:$V3)</f>
        <v>0</v>
      </c>
      <c r="F3" s="65"/>
      <c r="G3" s="105">
        <f>IF(G$2="",0,SUMIFS(Отчеты_М!3:3,Отчеты_М!$2:$2,"&gt;="&amp;Главная!AB$6,Отчеты_М!$2:$2,"&lt;="&amp;Главная!AB$7))</f>
        <v>0</v>
      </c>
      <c r="H3" s="105">
        <f>IF(H$2="",0,SUMIFS(Отчеты_М!3:3,Отчеты_М!$2:$2,"&gt;="&amp;Главная!AC$6,Отчеты_М!$2:$2,"&lt;="&amp;Главная!AC$7))</f>
        <v>0</v>
      </c>
      <c r="I3" s="105">
        <f>IF(I$2="",0,SUMIFS(Отчеты_М!3:3,Отчеты_М!$2:$2,"&gt;="&amp;Главная!AD$6,Отчеты_М!$2:$2,"&lt;="&amp;Главная!AD$7))</f>
        <v>0</v>
      </c>
      <c r="J3" s="105">
        <f>IF(J$2="",0,SUMIFS(Отчеты_М!3:3,Отчеты_М!$2:$2,"&gt;="&amp;Главная!AE$6,Отчеты_М!$2:$2,"&lt;="&amp;Главная!AE$7))</f>
        <v>0</v>
      </c>
      <c r="K3" s="105">
        <f>IF(K$2="",0,SUMIFS(Отчеты_М!3:3,Отчеты_М!$2:$2,"&gt;="&amp;Главная!AF$6,Отчеты_М!$2:$2,"&lt;="&amp;Главная!AF$7))</f>
        <v>0</v>
      </c>
      <c r="L3" s="105">
        <f>IF(L$2="",0,SUMIFS(Отчеты_М!3:3,Отчеты_М!$2:$2,"&gt;="&amp;Главная!AG$6,Отчеты_М!$2:$2,"&lt;="&amp;Главная!AG$7))</f>
        <v>0</v>
      </c>
      <c r="M3" s="105">
        <f>IF(M$2="",0,SUMIFS(Отчеты_М!3:3,Отчеты_М!$2:$2,"&gt;="&amp;Главная!AH$6,Отчеты_М!$2:$2,"&lt;="&amp;Главная!AH$7))</f>
        <v>0</v>
      </c>
      <c r="N3" s="105">
        <f>IF(N$2="",0,SUMIFS(Отчеты_М!3:3,Отчеты_М!$2:$2,"&gt;="&amp;Главная!AI$6,Отчеты_М!$2:$2,"&lt;="&amp;Главная!AI$7))</f>
        <v>0</v>
      </c>
      <c r="O3" s="105">
        <f>IF(O$2="",0,SUMIFS(Отчеты_М!3:3,Отчеты_М!$2:$2,"&gt;="&amp;Главная!AJ$6,Отчеты_М!$2:$2,"&lt;="&amp;Главная!AJ$7))</f>
        <v>0</v>
      </c>
      <c r="P3" s="105">
        <f>IF(P$2="",0,SUMIFS(Отчеты_М!3:3,Отчеты_М!$2:$2,"&gt;="&amp;Главная!AK$6,Отчеты_М!$2:$2,"&lt;="&amp;Главная!AK$7))</f>
        <v>0</v>
      </c>
      <c r="Q3" s="105">
        <f>IF(Q$2="",0,SUMIFS(Отчеты_М!3:3,Отчеты_М!$2:$2,"&gt;="&amp;Главная!AL$6,Отчеты_М!$2:$2,"&lt;="&amp;Главная!AL$7))</f>
        <v>0</v>
      </c>
      <c r="R3" s="105">
        <f>IF(R$2="",0,SUMIFS(Отчеты_М!3:3,Отчеты_М!$2:$2,"&gt;="&amp;Главная!AM$6,Отчеты_М!$2:$2,"&lt;="&amp;Главная!AM$7))</f>
        <v>0</v>
      </c>
      <c r="S3" s="105">
        <f>IF(S$2="",0,SUMIFS(Отчеты_М!3:3,Отчеты_М!$2:$2,"&gt;="&amp;Главная!AN$6,Отчеты_М!$2:$2,"&lt;="&amp;Главная!AN$7))</f>
        <v>0</v>
      </c>
      <c r="T3" s="105">
        <f>IF(T$2="",0,SUMIFS(Отчеты_М!3:3,Отчеты_М!$2:$2,"&gt;="&amp;Главная!AO$6,Отчеты_М!$2:$2,"&lt;="&amp;Главная!AO$7))</f>
        <v>0</v>
      </c>
      <c r="U3" s="105">
        <f>IF(U$2="",0,SUMIFS(Отчеты_М!3:3,Отчеты_М!$2:$2,"&gt;="&amp;Главная!AP$6,Отчеты_М!$2:$2,"&lt;="&amp;Главная!AP$7))</f>
        <v>0</v>
      </c>
      <c r="V3" s="66"/>
    </row>
    <row r="4" spans="1:22" s="74" customFormat="1" ht="12" customHeight="1">
      <c r="A4" s="534"/>
      <c r="B4" s="72"/>
      <c r="C4" s="73" t="s">
        <v>25</v>
      </c>
      <c r="D4" s="66"/>
      <c r="E4" s="128"/>
      <c r="F4" s="65"/>
      <c r="G4" s="106"/>
      <c r="H4" s="106"/>
      <c r="I4" s="106"/>
      <c r="J4" s="106"/>
      <c r="K4" s="106"/>
      <c r="L4" s="106"/>
      <c r="M4" s="106"/>
      <c r="N4" s="106"/>
      <c r="O4" s="106"/>
      <c r="P4" s="106"/>
      <c r="Q4" s="106"/>
      <c r="R4" s="106"/>
      <c r="S4" s="106"/>
      <c r="T4" s="106"/>
      <c r="U4" s="106"/>
      <c r="V4" s="72"/>
    </row>
    <row r="5" spans="1:22" s="79" customFormat="1">
      <c r="A5" s="534"/>
      <c r="B5" s="77"/>
      <c r="C5" s="78" t="str">
        <f>УсловияРасчеты!$N$46</f>
        <v>Продукт-1</v>
      </c>
      <c r="D5" s="66"/>
      <c r="E5" s="129">
        <f>SUM($F5:$V5)</f>
        <v>0</v>
      </c>
      <c r="F5" s="65"/>
      <c r="G5" s="107">
        <f>IF(G$2="",0,SUMIFS(Отчеты_М!5:5,Отчеты_М!$2:$2,"&gt;="&amp;Главная!AB$6,Отчеты_М!$2:$2,"&lt;="&amp;Главная!AB$7))</f>
        <v>0</v>
      </c>
      <c r="H5" s="107">
        <f>IF(H$2="",0,SUMIFS(Отчеты_М!5:5,Отчеты_М!$2:$2,"&gt;="&amp;Главная!AC$6,Отчеты_М!$2:$2,"&lt;="&amp;Главная!AC$7))</f>
        <v>0</v>
      </c>
      <c r="I5" s="107">
        <f>IF(I$2="",0,SUMIFS(Отчеты_М!5:5,Отчеты_М!$2:$2,"&gt;="&amp;Главная!AD$6,Отчеты_М!$2:$2,"&lt;="&amp;Главная!AD$7))</f>
        <v>0</v>
      </c>
      <c r="J5" s="107">
        <f>IF(J$2="",0,SUMIFS(Отчеты_М!5:5,Отчеты_М!$2:$2,"&gt;="&amp;Главная!AE$6,Отчеты_М!$2:$2,"&lt;="&amp;Главная!AE$7))</f>
        <v>0</v>
      </c>
      <c r="K5" s="107">
        <f>IF(K$2="",0,SUMIFS(Отчеты_М!5:5,Отчеты_М!$2:$2,"&gt;="&amp;Главная!AF$6,Отчеты_М!$2:$2,"&lt;="&amp;Главная!AF$7))</f>
        <v>0</v>
      </c>
      <c r="L5" s="107">
        <f>IF(L$2="",0,SUMIFS(Отчеты_М!5:5,Отчеты_М!$2:$2,"&gt;="&amp;Главная!AG$6,Отчеты_М!$2:$2,"&lt;="&amp;Главная!AG$7))</f>
        <v>0</v>
      </c>
      <c r="M5" s="107">
        <f>IF(M$2="",0,SUMIFS(Отчеты_М!5:5,Отчеты_М!$2:$2,"&gt;="&amp;Главная!AH$6,Отчеты_М!$2:$2,"&lt;="&amp;Главная!AH$7))</f>
        <v>0</v>
      </c>
      <c r="N5" s="107">
        <f>IF(N$2="",0,SUMIFS(Отчеты_М!5:5,Отчеты_М!$2:$2,"&gt;="&amp;Главная!AI$6,Отчеты_М!$2:$2,"&lt;="&amp;Главная!AI$7))</f>
        <v>0</v>
      </c>
      <c r="O5" s="107">
        <f>IF(O$2="",0,SUMIFS(Отчеты_М!5:5,Отчеты_М!$2:$2,"&gt;="&amp;Главная!AJ$6,Отчеты_М!$2:$2,"&lt;="&amp;Главная!AJ$7))</f>
        <v>0</v>
      </c>
      <c r="P5" s="107">
        <f>IF(P$2="",0,SUMIFS(Отчеты_М!5:5,Отчеты_М!$2:$2,"&gt;="&amp;Главная!AK$6,Отчеты_М!$2:$2,"&lt;="&amp;Главная!AK$7))</f>
        <v>0</v>
      </c>
      <c r="Q5" s="107">
        <f>IF(Q$2="",0,SUMIFS(Отчеты_М!5:5,Отчеты_М!$2:$2,"&gt;="&amp;Главная!AL$6,Отчеты_М!$2:$2,"&lt;="&amp;Главная!AL$7))</f>
        <v>0</v>
      </c>
      <c r="R5" s="107">
        <f>IF(R$2="",0,SUMIFS(Отчеты_М!5:5,Отчеты_М!$2:$2,"&gt;="&amp;Главная!AM$6,Отчеты_М!$2:$2,"&lt;="&amp;Главная!AM$7))</f>
        <v>0</v>
      </c>
      <c r="S5" s="107">
        <f>IF(S$2="",0,SUMIFS(Отчеты_М!5:5,Отчеты_М!$2:$2,"&gt;="&amp;Главная!AN$6,Отчеты_М!$2:$2,"&lt;="&amp;Главная!AN$7))</f>
        <v>0</v>
      </c>
      <c r="T5" s="107">
        <f>IF(T$2="",0,SUMIFS(Отчеты_М!5:5,Отчеты_М!$2:$2,"&gt;="&amp;Главная!AO$6,Отчеты_М!$2:$2,"&lt;="&amp;Главная!AO$7))</f>
        <v>0</v>
      </c>
      <c r="U5" s="107">
        <f>IF(U$2="",0,SUMIFS(Отчеты_М!5:5,Отчеты_М!$2:$2,"&gt;="&amp;Главная!AP$6,Отчеты_М!$2:$2,"&lt;="&amp;Главная!AP$7))</f>
        <v>0</v>
      </c>
      <c r="V5" s="77"/>
    </row>
    <row r="6" spans="1:22" s="79" customFormat="1">
      <c r="A6" s="534"/>
      <c r="B6" s="77"/>
      <c r="C6" s="78" t="str">
        <f>УсловияРасчеты!$N$422</f>
        <v>Продукт-2</v>
      </c>
      <c r="D6" s="66"/>
      <c r="E6" s="129">
        <f>SUM($F6:$V6)</f>
        <v>0</v>
      </c>
      <c r="F6" s="65"/>
      <c r="G6" s="107">
        <f>IF(G$2="",0,SUMIFS(Отчеты_М!6:6,Отчеты_М!$2:$2,"&gt;="&amp;Главная!AB$6,Отчеты_М!$2:$2,"&lt;="&amp;Главная!AB$7))</f>
        <v>0</v>
      </c>
      <c r="H6" s="107">
        <f>IF(H$2="",0,SUMIFS(Отчеты_М!6:6,Отчеты_М!$2:$2,"&gt;="&amp;Главная!AC$6,Отчеты_М!$2:$2,"&lt;="&amp;Главная!AC$7))</f>
        <v>0</v>
      </c>
      <c r="I6" s="107">
        <f>IF(I$2="",0,SUMIFS(Отчеты_М!6:6,Отчеты_М!$2:$2,"&gt;="&amp;Главная!AD$6,Отчеты_М!$2:$2,"&lt;="&amp;Главная!AD$7))</f>
        <v>0</v>
      </c>
      <c r="J6" s="107">
        <f>IF(J$2="",0,SUMIFS(Отчеты_М!6:6,Отчеты_М!$2:$2,"&gt;="&amp;Главная!AE$6,Отчеты_М!$2:$2,"&lt;="&amp;Главная!AE$7))</f>
        <v>0</v>
      </c>
      <c r="K6" s="107">
        <f>IF(K$2="",0,SUMIFS(Отчеты_М!6:6,Отчеты_М!$2:$2,"&gt;="&amp;Главная!AF$6,Отчеты_М!$2:$2,"&lt;="&amp;Главная!AF$7))</f>
        <v>0</v>
      </c>
      <c r="L6" s="107">
        <f>IF(L$2="",0,SUMIFS(Отчеты_М!6:6,Отчеты_М!$2:$2,"&gt;="&amp;Главная!AG$6,Отчеты_М!$2:$2,"&lt;="&amp;Главная!AG$7))</f>
        <v>0</v>
      </c>
      <c r="M6" s="107">
        <f>IF(M$2="",0,SUMIFS(Отчеты_М!6:6,Отчеты_М!$2:$2,"&gt;="&amp;Главная!AH$6,Отчеты_М!$2:$2,"&lt;="&amp;Главная!AH$7))</f>
        <v>0</v>
      </c>
      <c r="N6" s="107">
        <f>IF(N$2="",0,SUMIFS(Отчеты_М!6:6,Отчеты_М!$2:$2,"&gt;="&amp;Главная!AI$6,Отчеты_М!$2:$2,"&lt;="&amp;Главная!AI$7))</f>
        <v>0</v>
      </c>
      <c r="O6" s="107">
        <f>IF(O$2="",0,SUMIFS(Отчеты_М!6:6,Отчеты_М!$2:$2,"&gt;="&amp;Главная!AJ$6,Отчеты_М!$2:$2,"&lt;="&amp;Главная!AJ$7))</f>
        <v>0</v>
      </c>
      <c r="P6" s="107">
        <f>IF(P$2="",0,SUMIFS(Отчеты_М!6:6,Отчеты_М!$2:$2,"&gt;="&amp;Главная!AK$6,Отчеты_М!$2:$2,"&lt;="&amp;Главная!AK$7))</f>
        <v>0</v>
      </c>
      <c r="Q6" s="107">
        <f>IF(Q$2="",0,SUMIFS(Отчеты_М!6:6,Отчеты_М!$2:$2,"&gt;="&amp;Главная!AL$6,Отчеты_М!$2:$2,"&lt;="&amp;Главная!AL$7))</f>
        <v>0</v>
      </c>
      <c r="R6" s="107">
        <f>IF(R$2="",0,SUMIFS(Отчеты_М!6:6,Отчеты_М!$2:$2,"&gt;="&amp;Главная!AM$6,Отчеты_М!$2:$2,"&lt;="&amp;Главная!AM$7))</f>
        <v>0</v>
      </c>
      <c r="S6" s="107">
        <f>IF(S$2="",0,SUMIFS(Отчеты_М!6:6,Отчеты_М!$2:$2,"&gt;="&amp;Главная!AN$6,Отчеты_М!$2:$2,"&lt;="&amp;Главная!AN$7))</f>
        <v>0</v>
      </c>
      <c r="T6" s="107">
        <f>IF(T$2="",0,SUMIFS(Отчеты_М!6:6,Отчеты_М!$2:$2,"&gt;="&amp;Главная!AO$6,Отчеты_М!$2:$2,"&lt;="&amp;Главная!AO$7))</f>
        <v>0</v>
      </c>
      <c r="U6" s="107">
        <f>IF(U$2="",0,SUMIFS(Отчеты_М!6:6,Отчеты_М!$2:$2,"&gt;="&amp;Главная!AP$6,Отчеты_М!$2:$2,"&lt;="&amp;Главная!AP$7))</f>
        <v>0</v>
      </c>
      <c r="V6" s="77"/>
    </row>
    <row r="7" spans="1:22" s="79" customFormat="1" ht="4.95" customHeight="1">
      <c r="A7" s="534"/>
      <c r="B7" s="77"/>
      <c r="C7" s="78"/>
      <c r="D7" s="66"/>
      <c r="E7" s="129"/>
      <c r="F7" s="65"/>
      <c r="G7" s="107"/>
      <c r="H7" s="107"/>
      <c r="I7" s="107"/>
      <c r="J7" s="107"/>
      <c r="K7" s="107"/>
      <c r="L7" s="107"/>
      <c r="M7" s="107"/>
      <c r="N7" s="107"/>
      <c r="O7" s="107"/>
      <c r="P7" s="107"/>
      <c r="Q7" s="107"/>
      <c r="R7" s="107"/>
      <c r="S7" s="107"/>
      <c r="T7" s="107"/>
      <c r="U7" s="107"/>
      <c r="V7" s="77"/>
    </row>
    <row r="8" spans="1:22" s="79" customFormat="1">
      <c r="A8" s="534"/>
      <c r="B8" s="77"/>
      <c r="C8" s="78" t="s">
        <v>96</v>
      </c>
      <c r="D8" s="66"/>
      <c r="E8" s="129">
        <f>SUM($F8:$V8)</f>
        <v>0</v>
      </c>
      <c r="F8" s="65"/>
      <c r="G8" s="107">
        <f t="shared" ref="G8:M8" si="0">G3-SUM(G5:G7)</f>
        <v>0</v>
      </c>
      <c r="H8" s="107">
        <f t="shared" si="0"/>
        <v>0</v>
      </c>
      <c r="I8" s="107">
        <f t="shared" si="0"/>
        <v>0</v>
      </c>
      <c r="J8" s="107">
        <f t="shared" si="0"/>
        <v>0</v>
      </c>
      <c r="K8" s="107">
        <f t="shared" si="0"/>
        <v>0</v>
      </c>
      <c r="L8" s="107">
        <f t="shared" si="0"/>
        <v>0</v>
      </c>
      <c r="M8" s="107">
        <f t="shared" si="0"/>
        <v>0</v>
      </c>
      <c r="N8" s="107">
        <f t="shared" ref="N8:U8" si="1">N3-SUM(N5:N7)</f>
        <v>0</v>
      </c>
      <c r="O8" s="107">
        <f t="shared" si="1"/>
        <v>0</v>
      </c>
      <c r="P8" s="107">
        <f t="shared" si="1"/>
        <v>0</v>
      </c>
      <c r="Q8" s="107">
        <f t="shared" si="1"/>
        <v>0</v>
      </c>
      <c r="R8" s="107">
        <f t="shared" si="1"/>
        <v>0</v>
      </c>
      <c r="S8" s="107">
        <f t="shared" si="1"/>
        <v>0</v>
      </c>
      <c r="T8" s="107">
        <f t="shared" si="1"/>
        <v>0</v>
      </c>
      <c r="U8" s="107">
        <f t="shared" si="1"/>
        <v>0</v>
      </c>
      <c r="V8" s="77"/>
    </row>
    <row r="9" spans="1:22" s="143" customFormat="1" ht="13.8">
      <c r="A9" s="535"/>
      <c r="B9" s="137"/>
      <c r="C9" s="138" t="str">
        <f>УсловияРасчеты!$H$20</f>
        <v>Себестоимость</v>
      </c>
      <c r="D9" s="137"/>
      <c r="E9" s="139">
        <f>SUM($F9:$V9)</f>
        <v>0</v>
      </c>
      <c r="F9" s="140"/>
      <c r="G9" s="141">
        <f>IF(G$2="",0,SUMIFS(Отчеты_М!9:9,Отчеты_М!$2:$2,"&gt;="&amp;Главная!AB$6,Отчеты_М!$2:$2,"&lt;="&amp;Главная!AB$7))</f>
        <v>0</v>
      </c>
      <c r="H9" s="141">
        <f>IF(H$2="",0,SUMIFS(Отчеты_М!9:9,Отчеты_М!$2:$2,"&gt;="&amp;Главная!AC$6,Отчеты_М!$2:$2,"&lt;="&amp;Главная!AC$7))</f>
        <v>0</v>
      </c>
      <c r="I9" s="141">
        <f>IF(I$2="",0,SUMIFS(Отчеты_М!9:9,Отчеты_М!$2:$2,"&gt;="&amp;Главная!AD$6,Отчеты_М!$2:$2,"&lt;="&amp;Главная!AD$7))</f>
        <v>0</v>
      </c>
      <c r="J9" s="141">
        <f>IF(J$2="",0,SUMIFS(Отчеты_М!9:9,Отчеты_М!$2:$2,"&gt;="&amp;Главная!AE$6,Отчеты_М!$2:$2,"&lt;="&amp;Главная!AE$7))</f>
        <v>0</v>
      </c>
      <c r="K9" s="141">
        <f>IF(K$2="",0,SUMIFS(Отчеты_М!9:9,Отчеты_М!$2:$2,"&gt;="&amp;Главная!AF$6,Отчеты_М!$2:$2,"&lt;="&amp;Главная!AF$7))</f>
        <v>0</v>
      </c>
      <c r="L9" s="141">
        <f>IF(L$2="",0,SUMIFS(Отчеты_М!9:9,Отчеты_М!$2:$2,"&gt;="&amp;Главная!AG$6,Отчеты_М!$2:$2,"&lt;="&amp;Главная!AG$7))</f>
        <v>0</v>
      </c>
      <c r="M9" s="141">
        <f>IF(M$2="",0,SUMIFS(Отчеты_М!9:9,Отчеты_М!$2:$2,"&gt;="&amp;Главная!AH$6,Отчеты_М!$2:$2,"&lt;="&amp;Главная!AH$7))</f>
        <v>0</v>
      </c>
      <c r="N9" s="141">
        <f>IF(N$2="",0,SUMIFS(Отчеты_М!9:9,Отчеты_М!$2:$2,"&gt;="&amp;Главная!AI$6,Отчеты_М!$2:$2,"&lt;="&amp;Главная!AI$7))</f>
        <v>0</v>
      </c>
      <c r="O9" s="141">
        <f>IF(O$2="",0,SUMIFS(Отчеты_М!9:9,Отчеты_М!$2:$2,"&gt;="&amp;Главная!AJ$6,Отчеты_М!$2:$2,"&lt;="&amp;Главная!AJ$7))</f>
        <v>0</v>
      </c>
      <c r="P9" s="141">
        <f>IF(P$2="",0,SUMIFS(Отчеты_М!9:9,Отчеты_М!$2:$2,"&gt;="&amp;Главная!AK$6,Отчеты_М!$2:$2,"&lt;="&amp;Главная!AK$7))</f>
        <v>0</v>
      </c>
      <c r="Q9" s="141">
        <f>IF(Q$2="",0,SUMIFS(Отчеты_М!9:9,Отчеты_М!$2:$2,"&gt;="&amp;Главная!AL$6,Отчеты_М!$2:$2,"&lt;="&amp;Главная!AL$7))</f>
        <v>0</v>
      </c>
      <c r="R9" s="141">
        <f>IF(R$2="",0,SUMIFS(Отчеты_М!9:9,Отчеты_М!$2:$2,"&gt;="&amp;Главная!AM$6,Отчеты_М!$2:$2,"&lt;="&amp;Главная!AM$7))</f>
        <v>0</v>
      </c>
      <c r="S9" s="141">
        <f>IF(S$2="",0,SUMIFS(Отчеты_М!9:9,Отчеты_М!$2:$2,"&gt;="&amp;Главная!AN$6,Отчеты_М!$2:$2,"&lt;="&amp;Главная!AN$7))</f>
        <v>0</v>
      </c>
      <c r="T9" s="141">
        <f>IF(T$2="",0,SUMIFS(Отчеты_М!9:9,Отчеты_М!$2:$2,"&gt;="&amp;Главная!AO$6,Отчеты_М!$2:$2,"&lt;="&amp;Главная!AO$7))</f>
        <v>0</v>
      </c>
      <c r="U9" s="141">
        <f>IF(U$2="",0,SUMIFS(Отчеты_М!9:9,Отчеты_М!$2:$2,"&gt;="&amp;Главная!AP$6,Отчеты_М!$2:$2,"&lt;="&amp;Главная!AP$7))</f>
        <v>0</v>
      </c>
      <c r="V9" s="137"/>
    </row>
    <row r="10" spans="1:22" s="57" customFormat="1">
      <c r="A10" s="534"/>
      <c r="B10" s="66"/>
      <c r="C10" s="144" t="str">
        <f>УсловияРасчеты!$H$21</f>
        <v>Валовая прибыль</v>
      </c>
      <c r="D10" s="66"/>
      <c r="E10" s="127">
        <f>SUM($F10:$V10)</f>
        <v>0</v>
      </c>
      <c r="F10" s="65"/>
      <c r="G10" s="105">
        <f>IF(G$2="",0,SUMIFS(Отчеты_М!10:10,Отчеты_М!$2:$2,"&gt;="&amp;Главная!AB$6,Отчеты_М!$2:$2,"&lt;="&amp;Главная!AB$7))</f>
        <v>0</v>
      </c>
      <c r="H10" s="105">
        <f>IF(H$2="",0,SUMIFS(Отчеты_М!10:10,Отчеты_М!$2:$2,"&gt;="&amp;Главная!AC$6,Отчеты_М!$2:$2,"&lt;="&amp;Главная!AC$7))</f>
        <v>0</v>
      </c>
      <c r="I10" s="105">
        <f>IF(I$2="",0,SUMIFS(Отчеты_М!10:10,Отчеты_М!$2:$2,"&gt;="&amp;Главная!AD$6,Отчеты_М!$2:$2,"&lt;="&amp;Главная!AD$7))</f>
        <v>0</v>
      </c>
      <c r="J10" s="105">
        <f>IF(J$2="",0,SUMIFS(Отчеты_М!10:10,Отчеты_М!$2:$2,"&gt;="&amp;Главная!AE$6,Отчеты_М!$2:$2,"&lt;="&amp;Главная!AE$7))</f>
        <v>0</v>
      </c>
      <c r="K10" s="105">
        <f>IF(K$2="",0,SUMIFS(Отчеты_М!10:10,Отчеты_М!$2:$2,"&gt;="&amp;Главная!AF$6,Отчеты_М!$2:$2,"&lt;="&amp;Главная!AF$7))</f>
        <v>0</v>
      </c>
      <c r="L10" s="105">
        <f>IF(L$2="",0,SUMIFS(Отчеты_М!10:10,Отчеты_М!$2:$2,"&gt;="&amp;Главная!AG$6,Отчеты_М!$2:$2,"&lt;="&amp;Главная!AG$7))</f>
        <v>0</v>
      </c>
      <c r="M10" s="105">
        <f>IF(M$2="",0,SUMIFS(Отчеты_М!10:10,Отчеты_М!$2:$2,"&gt;="&amp;Главная!AH$6,Отчеты_М!$2:$2,"&lt;="&amp;Главная!AH$7))</f>
        <v>0</v>
      </c>
      <c r="N10" s="105">
        <f>IF(N$2="",0,SUMIFS(Отчеты_М!10:10,Отчеты_М!$2:$2,"&gt;="&amp;Главная!AI$6,Отчеты_М!$2:$2,"&lt;="&amp;Главная!AI$7))</f>
        <v>0</v>
      </c>
      <c r="O10" s="105">
        <f>IF(O$2="",0,SUMIFS(Отчеты_М!10:10,Отчеты_М!$2:$2,"&gt;="&amp;Главная!AJ$6,Отчеты_М!$2:$2,"&lt;="&amp;Главная!AJ$7))</f>
        <v>0</v>
      </c>
      <c r="P10" s="105">
        <f>IF(P$2="",0,SUMIFS(Отчеты_М!10:10,Отчеты_М!$2:$2,"&gt;="&amp;Главная!AK$6,Отчеты_М!$2:$2,"&lt;="&amp;Главная!AK$7))</f>
        <v>0</v>
      </c>
      <c r="Q10" s="105">
        <f>IF(Q$2="",0,SUMIFS(Отчеты_М!10:10,Отчеты_М!$2:$2,"&gt;="&amp;Главная!AL$6,Отчеты_М!$2:$2,"&lt;="&amp;Главная!AL$7))</f>
        <v>0</v>
      </c>
      <c r="R10" s="105">
        <f>IF(R$2="",0,SUMIFS(Отчеты_М!10:10,Отчеты_М!$2:$2,"&gt;="&amp;Главная!AM$6,Отчеты_М!$2:$2,"&lt;="&amp;Главная!AM$7))</f>
        <v>0</v>
      </c>
      <c r="S10" s="105">
        <f>IF(S$2="",0,SUMIFS(Отчеты_М!10:10,Отчеты_М!$2:$2,"&gt;="&amp;Главная!AN$6,Отчеты_М!$2:$2,"&lt;="&amp;Главная!AN$7))</f>
        <v>0</v>
      </c>
      <c r="T10" s="105">
        <f>IF(T$2="",0,SUMIFS(Отчеты_М!10:10,Отчеты_М!$2:$2,"&gt;="&amp;Главная!AO$6,Отчеты_М!$2:$2,"&lt;="&amp;Главная!AO$7))</f>
        <v>0</v>
      </c>
      <c r="U10" s="105">
        <f>IF(U$2="",0,SUMIFS(Отчеты_М!10:10,Отчеты_М!$2:$2,"&gt;="&amp;Главная!AP$6,Отчеты_М!$2:$2,"&lt;="&amp;Главная!AP$7))</f>
        <v>0</v>
      </c>
      <c r="V10" s="66"/>
    </row>
    <row r="11" spans="1:22" s="505" customFormat="1" ht="12">
      <c r="A11" s="534"/>
      <c r="B11" s="503"/>
      <c r="C11" s="504" t="str">
        <f>УсловияРасчеты!$H$22</f>
        <v>Рентабельность продаж</v>
      </c>
      <c r="D11" s="503"/>
      <c r="E11" s="506">
        <f>IF(E$3=0,0,E10/E$3)</f>
        <v>0</v>
      </c>
      <c r="F11" s="72"/>
      <c r="G11" s="506">
        <f t="shared" ref="G11:M11" si="2">IF(G$3=0,0,G10/G$3)</f>
        <v>0</v>
      </c>
      <c r="H11" s="506">
        <f t="shared" si="2"/>
        <v>0</v>
      </c>
      <c r="I11" s="506">
        <f t="shared" si="2"/>
        <v>0</v>
      </c>
      <c r="J11" s="506">
        <f t="shared" si="2"/>
        <v>0</v>
      </c>
      <c r="K11" s="506">
        <f t="shared" si="2"/>
        <v>0</v>
      </c>
      <c r="L11" s="506">
        <f t="shared" si="2"/>
        <v>0</v>
      </c>
      <c r="M11" s="506">
        <f t="shared" si="2"/>
        <v>0</v>
      </c>
      <c r="N11" s="506">
        <f t="shared" ref="N11:U11" si="3">IF(N$3=0,0,N10/N$3)</f>
        <v>0</v>
      </c>
      <c r="O11" s="506">
        <f t="shared" si="3"/>
        <v>0</v>
      </c>
      <c r="P11" s="506">
        <f t="shared" si="3"/>
        <v>0</v>
      </c>
      <c r="Q11" s="506">
        <f t="shared" si="3"/>
        <v>0</v>
      </c>
      <c r="R11" s="506">
        <f t="shared" si="3"/>
        <v>0</v>
      </c>
      <c r="S11" s="506">
        <f t="shared" si="3"/>
        <v>0</v>
      </c>
      <c r="T11" s="506">
        <f t="shared" si="3"/>
        <v>0</v>
      </c>
      <c r="U11" s="506">
        <f t="shared" si="3"/>
        <v>0</v>
      </c>
      <c r="V11" s="503"/>
    </row>
    <row r="12" spans="1:22" s="143" customFormat="1" ht="13.8">
      <c r="A12" s="535"/>
      <c r="B12" s="137"/>
      <c r="C12" s="138" t="str">
        <f>УсловияРасчеты!$H$23</f>
        <v>Начисление прямых расходов</v>
      </c>
      <c r="D12" s="137"/>
      <c r="E12" s="139">
        <f>SUM($F12:$V12)</f>
        <v>0</v>
      </c>
      <c r="F12" s="140"/>
      <c r="G12" s="141">
        <f>IF(G$2="",0,SUMIFS(Отчеты_М!12:12,Отчеты_М!$2:$2,"&gt;="&amp;Главная!AB$6,Отчеты_М!$2:$2,"&lt;="&amp;Главная!AB$7))</f>
        <v>0</v>
      </c>
      <c r="H12" s="141">
        <f>IF(H$2="",0,SUMIFS(Отчеты_М!12:12,Отчеты_М!$2:$2,"&gt;="&amp;Главная!AC$6,Отчеты_М!$2:$2,"&lt;="&amp;Главная!AC$7))</f>
        <v>0</v>
      </c>
      <c r="I12" s="141">
        <f>IF(I$2="",0,SUMIFS(Отчеты_М!12:12,Отчеты_М!$2:$2,"&gt;="&amp;Главная!AD$6,Отчеты_М!$2:$2,"&lt;="&amp;Главная!AD$7))</f>
        <v>0</v>
      </c>
      <c r="J12" s="141">
        <f>IF(J$2="",0,SUMIFS(Отчеты_М!12:12,Отчеты_М!$2:$2,"&gt;="&amp;Главная!AE$6,Отчеты_М!$2:$2,"&lt;="&amp;Главная!AE$7))</f>
        <v>0</v>
      </c>
      <c r="K12" s="141">
        <f>IF(K$2="",0,SUMIFS(Отчеты_М!12:12,Отчеты_М!$2:$2,"&gt;="&amp;Главная!AF$6,Отчеты_М!$2:$2,"&lt;="&amp;Главная!AF$7))</f>
        <v>0</v>
      </c>
      <c r="L12" s="141">
        <f>IF(L$2="",0,SUMIFS(Отчеты_М!12:12,Отчеты_М!$2:$2,"&gt;="&amp;Главная!AG$6,Отчеты_М!$2:$2,"&lt;="&amp;Главная!AG$7))</f>
        <v>0</v>
      </c>
      <c r="M12" s="141">
        <f>IF(M$2="",0,SUMIFS(Отчеты_М!12:12,Отчеты_М!$2:$2,"&gt;="&amp;Главная!AH$6,Отчеты_М!$2:$2,"&lt;="&amp;Главная!AH$7))</f>
        <v>0</v>
      </c>
      <c r="N12" s="141">
        <f>IF(N$2="",0,SUMIFS(Отчеты_М!12:12,Отчеты_М!$2:$2,"&gt;="&amp;Главная!AI$6,Отчеты_М!$2:$2,"&lt;="&amp;Главная!AI$7))</f>
        <v>0</v>
      </c>
      <c r="O12" s="141">
        <f>IF(O$2="",0,SUMIFS(Отчеты_М!12:12,Отчеты_М!$2:$2,"&gt;="&amp;Главная!AJ$6,Отчеты_М!$2:$2,"&lt;="&amp;Главная!AJ$7))</f>
        <v>0</v>
      </c>
      <c r="P12" s="141">
        <f>IF(P$2="",0,SUMIFS(Отчеты_М!12:12,Отчеты_М!$2:$2,"&gt;="&amp;Главная!AK$6,Отчеты_М!$2:$2,"&lt;="&amp;Главная!AK$7))</f>
        <v>0</v>
      </c>
      <c r="Q12" s="141">
        <f>IF(Q$2="",0,SUMIFS(Отчеты_М!12:12,Отчеты_М!$2:$2,"&gt;="&amp;Главная!AL$6,Отчеты_М!$2:$2,"&lt;="&amp;Главная!AL$7))</f>
        <v>0</v>
      </c>
      <c r="R12" s="141">
        <f>IF(R$2="",0,SUMIFS(Отчеты_М!12:12,Отчеты_М!$2:$2,"&gt;="&amp;Главная!AM$6,Отчеты_М!$2:$2,"&lt;="&amp;Главная!AM$7))</f>
        <v>0</v>
      </c>
      <c r="S12" s="141">
        <f>IF(S$2="",0,SUMIFS(Отчеты_М!12:12,Отчеты_М!$2:$2,"&gt;="&amp;Главная!AN$6,Отчеты_М!$2:$2,"&lt;="&amp;Главная!AN$7))</f>
        <v>0</v>
      </c>
      <c r="T12" s="141">
        <f>IF(T$2="",0,SUMIFS(Отчеты_М!12:12,Отчеты_М!$2:$2,"&gt;="&amp;Главная!AO$6,Отчеты_М!$2:$2,"&lt;="&amp;Главная!AO$7))</f>
        <v>0</v>
      </c>
      <c r="U12" s="141">
        <f>IF(U$2="",0,SUMIFS(Отчеты_М!12:12,Отчеты_М!$2:$2,"&gt;="&amp;Главная!AP$6,Отчеты_М!$2:$2,"&lt;="&amp;Главная!AP$7))</f>
        <v>0</v>
      </c>
      <c r="V12" s="137"/>
    </row>
    <row r="13" spans="1:22" s="57" customFormat="1">
      <c r="A13" s="534"/>
      <c r="B13" s="66"/>
      <c r="C13" s="144" t="str">
        <f>УсловияРасчеты!$H$24</f>
        <v>Прибыль от коммерческой деятельности</v>
      </c>
      <c r="D13" s="66"/>
      <c r="E13" s="127">
        <f>SUM($F13:$V13)</f>
        <v>0</v>
      </c>
      <c r="F13" s="65"/>
      <c r="G13" s="105">
        <f>IF(G$2="",0,SUMIFS(Отчеты_М!13:13,Отчеты_М!$2:$2,"&gt;="&amp;Главная!AB$6,Отчеты_М!$2:$2,"&lt;="&amp;Главная!AB$7))</f>
        <v>0</v>
      </c>
      <c r="H13" s="105">
        <f>IF(H$2="",0,SUMIFS(Отчеты_М!13:13,Отчеты_М!$2:$2,"&gt;="&amp;Главная!AC$6,Отчеты_М!$2:$2,"&lt;="&amp;Главная!AC$7))</f>
        <v>0</v>
      </c>
      <c r="I13" s="105">
        <f>IF(I$2="",0,SUMIFS(Отчеты_М!13:13,Отчеты_М!$2:$2,"&gt;="&amp;Главная!AD$6,Отчеты_М!$2:$2,"&lt;="&amp;Главная!AD$7))</f>
        <v>0</v>
      </c>
      <c r="J13" s="105">
        <f>IF(J$2="",0,SUMIFS(Отчеты_М!13:13,Отчеты_М!$2:$2,"&gt;="&amp;Главная!AE$6,Отчеты_М!$2:$2,"&lt;="&amp;Главная!AE$7))</f>
        <v>0</v>
      </c>
      <c r="K13" s="105">
        <f>IF(K$2="",0,SUMIFS(Отчеты_М!13:13,Отчеты_М!$2:$2,"&gt;="&amp;Главная!AF$6,Отчеты_М!$2:$2,"&lt;="&amp;Главная!AF$7))</f>
        <v>0</v>
      </c>
      <c r="L13" s="105">
        <f>IF(L$2="",0,SUMIFS(Отчеты_М!13:13,Отчеты_М!$2:$2,"&gt;="&amp;Главная!AG$6,Отчеты_М!$2:$2,"&lt;="&amp;Главная!AG$7))</f>
        <v>0</v>
      </c>
      <c r="M13" s="105">
        <f>IF(M$2="",0,SUMIFS(Отчеты_М!13:13,Отчеты_М!$2:$2,"&gt;="&amp;Главная!AH$6,Отчеты_М!$2:$2,"&lt;="&amp;Главная!AH$7))</f>
        <v>0</v>
      </c>
      <c r="N13" s="105">
        <f>IF(N$2="",0,SUMIFS(Отчеты_М!13:13,Отчеты_М!$2:$2,"&gt;="&amp;Главная!AI$6,Отчеты_М!$2:$2,"&lt;="&amp;Главная!AI$7))</f>
        <v>0</v>
      </c>
      <c r="O13" s="105">
        <f>IF(O$2="",0,SUMIFS(Отчеты_М!13:13,Отчеты_М!$2:$2,"&gt;="&amp;Главная!AJ$6,Отчеты_М!$2:$2,"&lt;="&amp;Главная!AJ$7))</f>
        <v>0</v>
      </c>
      <c r="P13" s="105">
        <f>IF(P$2="",0,SUMIFS(Отчеты_М!13:13,Отчеты_М!$2:$2,"&gt;="&amp;Главная!AK$6,Отчеты_М!$2:$2,"&lt;="&amp;Главная!AK$7))</f>
        <v>0</v>
      </c>
      <c r="Q13" s="105">
        <f>IF(Q$2="",0,SUMIFS(Отчеты_М!13:13,Отчеты_М!$2:$2,"&gt;="&amp;Главная!AL$6,Отчеты_М!$2:$2,"&lt;="&amp;Главная!AL$7))</f>
        <v>0</v>
      </c>
      <c r="R13" s="105">
        <f>IF(R$2="",0,SUMIFS(Отчеты_М!13:13,Отчеты_М!$2:$2,"&gt;="&amp;Главная!AM$6,Отчеты_М!$2:$2,"&lt;="&amp;Главная!AM$7))</f>
        <v>0</v>
      </c>
      <c r="S13" s="105">
        <f>IF(S$2="",0,SUMIFS(Отчеты_М!13:13,Отчеты_М!$2:$2,"&gt;="&amp;Главная!AN$6,Отчеты_М!$2:$2,"&lt;="&amp;Главная!AN$7))</f>
        <v>0</v>
      </c>
      <c r="T13" s="105">
        <f>IF(T$2="",0,SUMIFS(Отчеты_М!13:13,Отчеты_М!$2:$2,"&gt;="&amp;Главная!AO$6,Отчеты_М!$2:$2,"&lt;="&amp;Главная!AO$7))</f>
        <v>0</v>
      </c>
      <c r="U13" s="105">
        <f>IF(U$2="",0,SUMIFS(Отчеты_М!13:13,Отчеты_М!$2:$2,"&gt;="&amp;Главная!AP$6,Отчеты_М!$2:$2,"&lt;="&amp;Главная!AP$7))</f>
        <v>0</v>
      </c>
      <c r="V13" s="66"/>
    </row>
    <row r="14" spans="1:22" s="505" customFormat="1" ht="12">
      <c r="A14" s="534"/>
      <c r="B14" s="503"/>
      <c r="C14" s="504" t="str">
        <f>УсловияРасчеты!$H$25</f>
        <v>Рентабельность коммерческой деятельности</v>
      </c>
      <c r="D14" s="503"/>
      <c r="E14" s="506">
        <f>IF(E$3=0,0,E13/E$3)</f>
        <v>0</v>
      </c>
      <c r="F14" s="72"/>
      <c r="G14" s="507">
        <f t="shared" ref="G14:M14" si="4">IF(G$3=0,0,G13/G$3)</f>
        <v>0</v>
      </c>
      <c r="H14" s="507">
        <f t="shared" si="4"/>
        <v>0</v>
      </c>
      <c r="I14" s="507">
        <f t="shared" si="4"/>
        <v>0</v>
      </c>
      <c r="J14" s="507">
        <f t="shared" si="4"/>
        <v>0</v>
      </c>
      <c r="K14" s="507">
        <f t="shared" si="4"/>
        <v>0</v>
      </c>
      <c r="L14" s="507">
        <f t="shared" si="4"/>
        <v>0</v>
      </c>
      <c r="M14" s="507">
        <f t="shared" si="4"/>
        <v>0</v>
      </c>
      <c r="N14" s="507">
        <f t="shared" ref="N14:U14" si="5">IF(N$3=0,0,N13/N$3)</f>
        <v>0</v>
      </c>
      <c r="O14" s="507">
        <f t="shared" si="5"/>
        <v>0</v>
      </c>
      <c r="P14" s="507">
        <f t="shared" si="5"/>
        <v>0</v>
      </c>
      <c r="Q14" s="507">
        <f t="shared" si="5"/>
        <v>0</v>
      </c>
      <c r="R14" s="507">
        <f t="shared" si="5"/>
        <v>0</v>
      </c>
      <c r="S14" s="507">
        <f t="shared" si="5"/>
        <v>0</v>
      </c>
      <c r="T14" s="507">
        <f t="shared" si="5"/>
        <v>0</v>
      </c>
      <c r="U14" s="507">
        <f t="shared" si="5"/>
        <v>0</v>
      </c>
      <c r="V14" s="503"/>
    </row>
    <row r="15" spans="1:22" s="57" customFormat="1">
      <c r="A15" s="534"/>
      <c r="B15" s="66"/>
      <c r="C15" s="67" t="str">
        <f>УсловияРасчеты!$H$708</f>
        <v>Начисление переменных расходов</v>
      </c>
      <c r="D15" s="66"/>
      <c r="E15" s="130">
        <f>SUM($F15:$V15)</f>
        <v>0</v>
      </c>
      <c r="F15" s="65"/>
      <c r="G15" s="108">
        <f>IF(G$2="",0,SUMIFS(Отчеты_М!15:15,Отчеты_М!$2:$2,"&gt;="&amp;Главная!AB$6,Отчеты_М!$2:$2,"&lt;="&amp;Главная!AB$7))</f>
        <v>0</v>
      </c>
      <c r="H15" s="108">
        <f>IF(H$2="",0,SUMIFS(Отчеты_М!15:15,Отчеты_М!$2:$2,"&gt;="&amp;Главная!AC$6,Отчеты_М!$2:$2,"&lt;="&amp;Главная!AC$7))</f>
        <v>0</v>
      </c>
      <c r="I15" s="108">
        <f>IF(I$2="",0,SUMIFS(Отчеты_М!15:15,Отчеты_М!$2:$2,"&gt;="&amp;Главная!AD$6,Отчеты_М!$2:$2,"&lt;="&amp;Главная!AD$7))</f>
        <v>0</v>
      </c>
      <c r="J15" s="108">
        <f>IF(J$2="",0,SUMIFS(Отчеты_М!15:15,Отчеты_М!$2:$2,"&gt;="&amp;Главная!AE$6,Отчеты_М!$2:$2,"&lt;="&amp;Главная!AE$7))</f>
        <v>0</v>
      </c>
      <c r="K15" s="108">
        <f>IF(K$2="",0,SUMIFS(Отчеты_М!15:15,Отчеты_М!$2:$2,"&gt;="&amp;Главная!AF$6,Отчеты_М!$2:$2,"&lt;="&amp;Главная!AF$7))</f>
        <v>0</v>
      </c>
      <c r="L15" s="108">
        <f>IF(L$2="",0,SUMIFS(Отчеты_М!15:15,Отчеты_М!$2:$2,"&gt;="&amp;Главная!AG$6,Отчеты_М!$2:$2,"&lt;="&amp;Главная!AG$7))</f>
        <v>0</v>
      </c>
      <c r="M15" s="108">
        <f>IF(M$2="",0,SUMIFS(Отчеты_М!15:15,Отчеты_М!$2:$2,"&gt;="&amp;Главная!AH$6,Отчеты_М!$2:$2,"&lt;="&amp;Главная!AH$7))</f>
        <v>0</v>
      </c>
      <c r="N15" s="108">
        <f>IF(N$2="",0,SUMIFS(Отчеты_М!15:15,Отчеты_М!$2:$2,"&gt;="&amp;Главная!AI$6,Отчеты_М!$2:$2,"&lt;="&amp;Главная!AI$7))</f>
        <v>0</v>
      </c>
      <c r="O15" s="108">
        <f>IF(O$2="",0,SUMIFS(Отчеты_М!15:15,Отчеты_М!$2:$2,"&gt;="&amp;Главная!AJ$6,Отчеты_М!$2:$2,"&lt;="&amp;Главная!AJ$7))</f>
        <v>0</v>
      </c>
      <c r="P15" s="108">
        <f>IF(P$2="",0,SUMIFS(Отчеты_М!15:15,Отчеты_М!$2:$2,"&gt;="&amp;Главная!AK$6,Отчеты_М!$2:$2,"&lt;="&amp;Главная!AK$7))</f>
        <v>0</v>
      </c>
      <c r="Q15" s="108">
        <f>IF(Q$2="",0,SUMIFS(Отчеты_М!15:15,Отчеты_М!$2:$2,"&gt;="&amp;Главная!AL$6,Отчеты_М!$2:$2,"&lt;="&amp;Главная!AL$7))</f>
        <v>0</v>
      </c>
      <c r="R15" s="108">
        <f>IF(R$2="",0,SUMIFS(Отчеты_М!15:15,Отчеты_М!$2:$2,"&gt;="&amp;Главная!AM$6,Отчеты_М!$2:$2,"&lt;="&amp;Главная!AM$7))</f>
        <v>0</v>
      </c>
      <c r="S15" s="108">
        <f>IF(S$2="",0,SUMIFS(Отчеты_М!15:15,Отчеты_М!$2:$2,"&gt;="&amp;Главная!AN$6,Отчеты_М!$2:$2,"&lt;="&amp;Главная!AN$7))</f>
        <v>0</v>
      </c>
      <c r="T15" s="108">
        <f>IF(T$2="",0,SUMIFS(Отчеты_М!15:15,Отчеты_М!$2:$2,"&gt;="&amp;Главная!AO$6,Отчеты_М!$2:$2,"&lt;="&amp;Главная!AO$7))</f>
        <v>0</v>
      </c>
      <c r="U15" s="108">
        <f>IF(U$2="",0,SUMIFS(Отчеты_М!15:15,Отчеты_М!$2:$2,"&gt;="&amp;Главная!AP$6,Отчеты_М!$2:$2,"&lt;="&amp;Главная!AP$7))</f>
        <v>0</v>
      </c>
      <c r="V15" s="66"/>
    </row>
    <row r="16" spans="1:22" s="57" customFormat="1">
      <c r="A16" s="534"/>
      <c r="B16" s="66"/>
      <c r="C16" s="68" t="str">
        <f>УсловияРасчеты!$H$775</f>
        <v>Маржинальная прибыль</v>
      </c>
      <c r="D16" s="66"/>
      <c r="E16" s="131">
        <f>SUM($F16:$V16)</f>
        <v>0</v>
      </c>
      <c r="F16" s="65"/>
      <c r="G16" s="109">
        <f>IF(G$2="",0,SUMIFS(Отчеты_М!16:16,Отчеты_М!$2:$2,"&gt;="&amp;Главная!AB$6,Отчеты_М!$2:$2,"&lt;="&amp;Главная!AB$7))</f>
        <v>0</v>
      </c>
      <c r="H16" s="109">
        <f>IF(H$2="",0,SUMIFS(Отчеты_М!16:16,Отчеты_М!$2:$2,"&gt;="&amp;Главная!AC$6,Отчеты_М!$2:$2,"&lt;="&amp;Главная!AC$7))</f>
        <v>0</v>
      </c>
      <c r="I16" s="109">
        <f>IF(I$2="",0,SUMIFS(Отчеты_М!16:16,Отчеты_М!$2:$2,"&gt;="&amp;Главная!AD$6,Отчеты_М!$2:$2,"&lt;="&amp;Главная!AD$7))</f>
        <v>0</v>
      </c>
      <c r="J16" s="109">
        <f>IF(J$2="",0,SUMIFS(Отчеты_М!16:16,Отчеты_М!$2:$2,"&gt;="&amp;Главная!AE$6,Отчеты_М!$2:$2,"&lt;="&amp;Главная!AE$7))</f>
        <v>0</v>
      </c>
      <c r="K16" s="109">
        <f>IF(K$2="",0,SUMIFS(Отчеты_М!16:16,Отчеты_М!$2:$2,"&gt;="&amp;Главная!AF$6,Отчеты_М!$2:$2,"&lt;="&amp;Главная!AF$7))</f>
        <v>0</v>
      </c>
      <c r="L16" s="109">
        <f>IF(L$2="",0,SUMIFS(Отчеты_М!16:16,Отчеты_М!$2:$2,"&gt;="&amp;Главная!AG$6,Отчеты_М!$2:$2,"&lt;="&amp;Главная!AG$7))</f>
        <v>0</v>
      </c>
      <c r="M16" s="109">
        <f>IF(M$2="",0,SUMIFS(Отчеты_М!16:16,Отчеты_М!$2:$2,"&gt;="&amp;Главная!AH$6,Отчеты_М!$2:$2,"&lt;="&amp;Главная!AH$7))</f>
        <v>0</v>
      </c>
      <c r="N16" s="109">
        <f>IF(N$2="",0,SUMIFS(Отчеты_М!16:16,Отчеты_М!$2:$2,"&gt;="&amp;Главная!AI$6,Отчеты_М!$2:$2,"&lt;="&amp;Главная!AI$7))</f>
        <v>0</v>
      </c>
      <c r="O16" s="109">
        <f>IF(O$2="",0,SUMIFS(Отчеты_М!16:16,Отчеты_М!$2:$2,"&gt;="&amp;Главная!AJ$6,Отчеты_М!$2:$2,"&lt;="&amp;Главная!AJ$7))</f>
        <v>0</v>
      </c>
      <c r="P16" s="109">
        <f>IF(P$2="",0,SUMIFS(Отчеты_М!16:16,Отчеты_М!$2:$2,"&gt;="&amp;Главная!AK$6,Отчеты_М!$2:$2,"&lt;="&amp;Главная!AK$7))</f>
        <v>0</v>
      </c>
      <c r="Q16" s="109">
        <f>IF(Q$2="",0,SUMIFS(Отчеты_М!16:16,Отчеты_М!$2:$2,"&gt;="&amp;Главная!AL$6,Отчеты_М!$2:$2,"&lt;="&amp;Главная!AL$7))</f>
        <v>0</v>
      </c>
      <c r="R16" s="109">
        <f>IF(R$2="",0,SUMIFS(Отчеты_М!16:16,Отчеты_М!$2:$2,"&gt;="&amp;Главная!AM$6,Отчеты_М!$2:$2,"&lt;="&amp;Главная!AM$7))</f>
        <v>0</v>
      </c>
      <c r="S16" s="109">
        <f>IF(S$2="",0,SUMIFS(Отчеты_М!16:16,Отчеты_М!$2:$2,"&gt;="&amp;Главная!AN$6,Отчеты_М!$2:$2,"&lt;="&amp;Главная!AN$7))</f>
        <v>0</v>
      </c>
      <c r="T16" s="109">
        <f>IF(T$2="",0,SUMIFS(Отчеты_М!16:16,Отчеты_М!$2:$2,"&gt;="&amp;Главная!AO$6,Отчеты_М!$2:$2,"&lt;="&amp;Главная!AO$7))</f>
        <v>0</v>
      </c>
      <c r="U16" s="109">
        <f>IF(U$2="",0,SUMIFS(Отчеты_М!16:16,Отчеты_М!$2:$2,"&gt;="&amp;Главная!AP$6,Отчеты_М!$2:$2,"&lt;="&amp;Главная!AP$7))</f>
        <v>0</v>
      </c>
      <c r="V16" s="66"/>
    </row>
    <row r="17" spans="1:22" s="511" customFormat="1" ht="13.8">
      <c r="A17" s="536"/>
      <c r="B17" s="508"/>
      <c r="C17" s="509" t="str">
        <f>УсловияРасчеты!$H$776</f>
        <v>Рентабельность до постоянных расходов</v>
      </c>
      <c r="D17" s="508"/>
      <c r="E17" s="512">
        <f>IF(E$3=0,0,E16/E$3)</f>
        <v>0</v>
      </c>
      <c r="F17" s="510"/>
      <c r="G17" s="513">
        <f t="shared" ref="G17:M17" si="6">IF(G$3=0,0,G16/G$3)</f>
        <v>0</v>
      </c>
      <c r="H17" s="513">
        <f t="shared" si="6"/>
        <v>0</v>
      </c>
      <c r="I17" s="513">
        <f t="shared" si="6"/>
        <v>0</v>
      </c>
      <c r="J17" s="513">
        <f t="shared" si="6"/>
        <v>0</v>
      </c>
      <c r="K17" s="513">
        <f t="shared" si="6"/>
        <v>0</v>
      </c>
      <c r="L17" s="513">
        <f t="shared" si="6"/>
        <v>0</v>
      </c>
      <c r="M17" s="513">
        <f t="shared" si="6"/>
        <v>0</v>
      </c>
      <c r="N17" s="513">
        <f t="shared" ref="N17:U17" si="7">IF(N$3=0,0,N16/N$3)</f>
        <v>0</v>
      </c>
      <c r="O17" s="513">
        <f t="shared" si="7"/>
        <v>0</v>
      </c>
      <c r="P17" s="513">
        <f t="shared" si="7"/>
        <v>0</v>
      </c>
      <c r="Q17" s="513">
        <f t="shared" si="7"/>
        <v>0</v>
      </c>
      <c r="R17" s="513">
        <f t="shared" si="7"/>
        <v>0</v>
      </c>
      <c r="S17" s="513">
        <f t="shared" si="7"/>
        <v>0</v>
      </c>
      <c r="T17" s="513">
        <f t="shared" si="7"/>
        <v>0</v>
      </c>
      <c r="U17" s="513">
        <f t="shared" si="7"/>
        <v>0</v>
      </c>
      <c r="V17" s="508"/>
    </row>
    <row r="18" spans="1:22" s="57" customFormat="1">
      <c r="A18" s="534"/>
      <c r="B18" s="66"/>
      <c r="C18" s="75" t="str">
        <f>УсловияРасчеты!$H$795</f>
        <v>Начисление постоянных расходов</v>
      </c>
      <c r="D18" s="66"/>
      <c r="E18" s="132">
        <f>SUM($F18:$V18)</f>
        <v>0</v>
      </c>
      <c r="F18" s="65"/>
      <c r="G18" s="110">
        <f>IF(G$2="",0,SUMIFS(Отчеты_М!18:18,Отчеты_М!$2:$2,"&gt;="&amp;Главная!AB$6,Отчеты_М!$2:$2,"&lt;="&amp;Главная!AB$7))</f>
        <v>0</v>
      </c>
      <c r="H18" s="110">
        <f>IF(H$2="",0,SUMIFS(Отчеты_М!18:18,Отчеты_М!$2:$2,"&gt;="&amp;Главная!AC$6,Отчеты_М!$2:$2,"&lt;="&amp;Главная!AC$7))</f>
        <v>0</v>
      </c>
      <c r="I18" s="110">
        <f>IF(I$2="",0,SUMIFS(Отчеты_М!18:18,Отчеты_М!$2:$2,"&gt;="&amp;Главная!AD$6,Отчеты_М!$2:$2,"&lt;="&amp;Главная!AD$7))</f>
        <v>0</v>
      </c>
      <c r="J18" s="110">
        <f>IF(J$2="",0,SUMIFS(Отчеты_М!18:18,Отчеты_М!$2:$2,"&gt;="&amp;Главная!AE$6,Отчеты_М!$2:$2,"&lt;="&amp;Главная!AE$7))</f>
        <v>0</v>
      </c>
      <c r="K18" s="110">
        <f>IF(K$2="",0,SUMIFS(Отчеты_М!18:18,Отчеты_М!$2:$2,"&gt;="&amp;Главная!AF$6,Отчеты_М!$2:$2,"&lt;="&amp;Главная!AF$7))</f>
        <v>0</v>
      </c>
      <c r="L18" s="110">
        <f>IF(L$2="",0,SUMIFS(Отчеты_М!18:18,Отчеты_М!$2:$2,"&gt;="&amp;Главная!AG$6,Отчеты_М!$2:$2,"&lt;="&amp;Главная!AG$7))</f>
        <v>0</v>
      </c>
      <c r="M18" s="110">
        <f>IF(M$2="",0,SUMIFS(Отчеты_М!18:18,Отчеты_М!$2:$2,"&gt;="&amp;Главная!AH$6,Отчеты_М!$2:$2,"&lt;="&amp;Главная!AH$7))</f>
        <v>0</v>
      </c>
      <c r="N18" s="110">
        <f>IF(N$2="",0,SUMIFS(Отчеты_М!18:18,Отчеты_М!$2:$2,"&gt;="&amp;Главная!AI$6,Отчеты_М!$2:$2,"&lt;="&amp;Главная!AI$7))</f>
        <v>0</v>
      </c>
      <c r="O18" s="110">
        <f>IF(O$2="",0,SUMIFS(Отчеты_М!18:18,Отчеты_М!$2:$2,"&gt;="&amp;Главная!AJ$6,Отчеты_М!$2:$2,"&lt;="&amp;Главная!AJ$7))</f>
        <v>0</v>
      </c>
      <c r="P18" s="110">
        <f>IF(P$2="",0,SUMIFS(Отчеты_М!18:18,Отчеты_М!$2:$2,"&gt;="&amp;Главная!AK$6,Отчеты_М!$2:$2,"&lt;="&amp;Главная!AK$7))</f>
        <v>0</v>
      </c>
      <c r="Q18" s="110">
        <f>IF(Q$2="",0,SUMIFS(Отчеты_М!18:18,Отчеты_М!$2:$2,"&gt;="&amp;Главная!AL$6,Отчеты_М!$2:$2,"&lt;="&amp;Главная!AL$7))</f>
        <v>0</v>
      </c>
      <c r="R18" s="110">
        <f>IF(R$2="",0,SUMIFS(Отчеты_М!18:18,Отчеты_М!$2:$2,"&gt;="&amp;Главная!AM$6,Отчеты_М!$2:$2,"&lt;="&amp;Главная!AM$7))</f>
        <v>0</v>
      </c>
      <c r="S18" s="110">
        <f>IF(S$2="",0,SUMIFS(Отчеты_М!18:18,Отчеты_М!$2:$2,"&gt;="&amp;Главная!AN$6,Отчеты_М!$2:$2,"&lt;="&amp;Главная!AN$7))</f>
        <v>0</v>
      </c>
      <c r="T18" s="110">
        <f>IF(T$2="",0,SUMIFS(Отчеты_М!18:18,Отчеты_М!$2:$2,"&gt;="&amp;Главная!AO$6,Отчеты_М!$2:$2,"&lt;="&amp;Главная!AO$7))</f>
        <v>0</v>
      </c>
      <c r="U18" s="110">
        <f>IF(U$2="",0,SUMIFS(Отчеты_М!18:18,Отчеты_М!$2:$2,"&gt;="&amp;Главная!AP$6,Отчеты_М!$2:$2,"&lt;="&amp;Главная!AP$7))</f>
        <v>0</v>
      </c>
      <c r="V18" s="66"/>
    </row>
    <row r="19" spans="1:22" s="74" customFormat="1" ht="7.2" customHeight="1">
      <c r="A19" s="534"/>
      <c r="B19" s="72"/>
      <c r="C19" s="73"/>
      <c r="D19" s="66"/>
      <c r="E19" s="128"/>
      <c r="F19" s="65"/>
      <c r="G19" s="106"/>
      <c r="H19" s="106"/>
      <c r="I19" s="106"/>
      <c r="J19" s="106"/>
      <c r="K19" s="106"/>
      <c r="L19" s="106"/>
      <c r="M19" s="106"/>
      <c r="N19" s="106"/>
      <c r="O19" s="106"/>
      <c r="P19" s="106"/>
      <c r="Q19" s="106"/>
      <c r="R19" s="106"/>
      <c r="S19" s="106"/>
      <c r="T19" s="106"/>
      <c r="U19" s="106"/>
      <c r="V19" s="72"/>
    </row>
    <row r="20" spans="1:22" s="57" customFormat="1">
      <c r="A20" s="534"/>
      <c r="B20" s="66"/>
      <c r="C20" s="70" t="str">
        <f>УсловияРасчеты!$H$1118</f>
        <v>EBITDA</v>
      </c>
      <c r="D20" s="66"/>
      <c r="E20" s="134">
        <f>SUM($F20:$V20)</f>
        <v>0</v>
      </c>
      <c r="F20" s="65"/>
      <c r="G20" s="112">
        <f>IF(G$2="",0,SUMIFS(Отчеты_М!20:20,Отчеты_М!$2:$2,"&gt;="&amp;Главная!AB$6,Отчеты_М!$2:$2,"&lt;="&amp;Главная!AB$7))</f>
        <v>0</v>
      </c>
      <c r="H20" s="112">
        <f>IF(H$2="",0,SUMIFS(Отчеты_М!20:20,Отчеты_М!$2:$2,"&gt;="&amp;Главная!AC$6,Отчеты_М!$2:$2,"&lt;="&amp;Главная!AC$7))</f>
        <v>0</v>
      </c>
      <c r="I20" s="112">
        <f>IF(I$2="",0,SUMIFS(Отчеты_М!20:20,Отчеты_М!$2:$2,"&gt;="&amp;Главная!AD$6,Отчеты_М!$2:$2,"&lt;="&amp;Главная!AD$7))</f>
        <v>0</v>
      </c>
      <c r="J20" s="112">
        <f>IF(J$2="",0,SUMIFS(Отчеты_М!20:20,Отчеты_М!$2:$2,"&gt;="&amp;Главная!AE$6,Отчеты_М!$2:$2,"&lt;="&amp;Главная!AE$7))</f>
        <v>0</v>
      </c>
      <c r="K20" s="112">
        <f>IF(K$2="",0,SUMIFS(Отчеты_М!20:20,Отчеты_М!$2:$2,"&gt;="&amp;Главная!AF$6,Отчеты_М!$2:$2,"&lt;="&amp;Главная!AF$7))</f>
        <v>0</v>
      </c>
      <c r="L20" s="112">
        <f>IF(L$2="",0,SUMIFS(Отчеты_М!20:20,Отчеты_М!$2:$2,"&gt;="&amp;Главная!AG$6,Отчеты_М!$2:$2,"&lt;="&amp;Главная!AG$7))</f>
        <v>0</v>
      </c>
      <c r="M20" s="112">
        <f>IF(M$2="",0,SUMIFS(Отчеты_М!20:20,Отчеты_М!$2:$2,"&gt;="&amp;Главная!AH$6,Отчеты_М!$2:$2,"&lt;="&amp;Главная!AH$7))</f>
        <v>0</v>
      </c>
      <c r="N20" s="112">
        <f>IF(N$2="",0,SUMIFS(Отчеты_М!20:20,Отчеты_М!$2:$2,"&gt;="&amp;Главная!AI$6,Отчеты_М!$2:$2,"&lt;="&amp;Главная!AI$7))</f>
        <v>0</v>
      </c>
      <c r="O20" s="112">
        <f>IF(O$2="",0,SUMIFS(Отчеты_М!20:20,Отчеты_М!$2:$2,"&gt;="&amp;Главная!AJ$6,Отчеты_М!$2:$2,"&lt;="&amp;Главная!AJ$7))</f>
        <v>0</v>
      </c>
      <c r="P20" s="112">
        <f>IF(P$2="",0,SUMIFS(Отчеты_М!20:20,Отчеты_М!$2:$2,"&gt;="&amp;Главная!AK$6,Отчеты_М!$2:$2,"&lt;="&amp;Главная!AK$7))</f>
        <v>0</v>
      </c>
      <c r="Q20" s="112">
        <f>IF(Q$2="",0,SUMIFS(Отчеты_М!20:20,Отчеты_М!$2:$2,"&gt;="&amp;Главная!AL$6,Отчеты_М!$2:$2,"&lt;="&amp;Главная!AL$7))</f>
        <v>0</v>
      </c>
      <c r="R20" s="112">
        <f>IF(R$2="",0,SUMIFS(Отчеты_М!20:20,Отчеты_М!$2:$2,"&gt;="&amp;Главная!AM$6,Отчеты_М!$2:$2,"&lt;="&amp;Главная!AM$7))</f>
        <v>0</v>
      </c>
      <c r="S20" s="112">
        <f>IF(S$2="",0,SUMIFS(Отчеты_М!20:20,Отчеты_М!$2:$2,"&gt;="&amp;Главная!AN$6,Отчеты_М!$2:$2,"&lt;="&amp;Главная!AN$7))</f>
        <v>0</v>
      </c>
      <c r="T20" s="112">
        <f>IF(T$2="",0,SUMIFS(Отчеты_М!20:20,Отчеты_М!$2:$2,"&gt;="&amp;Главная!AO$6,Отчеты_М!$2:$2,"&lt;="&amp;Главная!AO$7))</f>
        <v>0</v>
      </c>
      <c r="U20" s="112">
        <f>IF(U$2="",0,SUMIFS(Отчеты_М!20:20,Отчеты_М!$2:$2,"&gt;="&amp;Главная!AP$6,Отчеты_М!$2:$2,"&lt;="&amp;Главная!AP$7))</f>
        <v>0</v>
      </c>
      <c r="V20" s="66"/>
    </row>
    <row r="21" spans="1:22" s="501" customFormat="1" ht="12">
      <c r="A21" s="534"/>
      <c r="B21" s="500"/>
      <c r="C21" s="514" t="str">
        <f>УсловияРасчеты!$H$1119</f>
        <v>Рентабельность операционной деятельности</v>
      </c>
      <c r="D21" s="500"/>
      <c r="E21" s="515">
        <f>IF(E$3=0,0,E20/E$3)</f>
        <v>0</v>
      </c>
      <c r="F21" s="77"/>
      <c r="G21" s="516">
        <f t="shared" ref="G21:M21" si="8">IF(G$3=0,0,G20/G$3)</f>
        <v>0</v>
      </c>
      <c r="H21" s="516">
        <f t="shared" si="8"/>
        <v>0</v>
      </c>
      <c r="I21" s="516">
        <f t="shared" si="8"/>
        <v>0</v>
      </c>
      <c r="J21" s="516">
        <f t="shared" si="8"/>
        <v>0</v>
      </c>
      <c r="K21" s="516">
        <f t="shared" si="8"/>
        <v>0</v>
      </c>
      <c r="L21" s="516">
        <f t="shared" si="8"/>
        <v>0</v>
      </c>
      <c r="M21" s="516">
        <f t="shared" si="8"/>
        <v>0</v>
      </c>
      <c r="N21" s="516">
        <f t="shared" ref="N21:U21" si="9">IF(N$3=0,0,N20/N$3)</f>
        <v>0</v>
      </c>
      <c r="O21" s="516">
        <f t="shared" si="9"/>
        <v>0</v>
      </c>
      <c r="P21" s="516">
        <f t="shared" si="9"/>
        <v>0</v>
      </c>
      <c r="Q21" s="516">
        <f t="shared" si="9"/>
        <v>0</v>
      </c>
      <c r="R21" s="516">
        <f t="shared" si="9"/>
        <v>0</v>
      </c>
      <c r="S21" s="516">
        <f t="shared" si="9"/>
        <v>0</v>
      </c>
      <c r="T21" s="516">
        <f t="shared" si="9"/>
        <v>0</v>
      </c>
      <c r="U21" s="516">
        <f t="shared" si="9"/>
        <v>0</v>
      </c>
      <c r="V21" s="500"/>
    </row>
    <row r="22" spans="1:22" s="79" customFormat="1" ht="12">
      <c r="A22" s="534"/>
      <c r="B22" s="77"/>
      <c r="C22" s="80" t="str">
        <f>УсловияРасчеты!$H$1168</f>
        <v>начисление %% по кредиту за период</v>
      </c>
      <c r="D22" s="500"/>
      <c r="E22" s="133">
        <f>SUM($F22:$V22)</f>
        <v>0</v>
      </c>
      <c r="F22" s="77"/>
      <c r="G22" s="111">
        <f>IF(G$2="",0,SUMIFS(Отчеты_М!22:22,Отчеты_М!$2:$2,"&gt;="&amp;Главная!AB$6,Отчеты_М!$2:$2,"&lt;="&amp;Главная!AB$7))</f>
        <v>0</v>
      </c>
      <c r="H22" s="111">
        <f>IF(H$2="",0,SUMIFS(Отчеты_М!22:22,Отчеты_М!$2:$2,"&gt;="&amp;Главная!AC$6,Отчеты_М!$2:$2,"&lt;="&amp;Главная!AC$7))</f>
        <v>0</v>
      </c>
      <c r="I22" s="111">
        <f>IF(I$2="",0,SUMIFS(Отчеты_М!22:22,Отчеты_М!$2:$2,"&gt;="&amp;Главная!AD$6,Отчеты_М!$2:$2,"&lt;="&amp;Главная!AD$7))</f>
        <v>0</v>
      </c>
      <c r="J22" s="111">
        <f>IF(J$2="",0,SUMIFS(Отчеты_М!22:22,Отчеты_М!$2:$2,"&gt;="&amp;Главная!AE$6,Отчеты_М!$2:$2,"&lt;="&amp;Главная!AE$7))</f>
        <v>0</v>
      </c>
      <c r="K22" s="111">
        <f>IF(K$2="",0,SUMIFS(Отчеты_М!22:22,Отчеты_М!$2:$2,"&gt;="&amp;Главная!AF$6,Отчеты_М!$2:$2,"&lt;="&amp;Главная!AF$7))</f>
        <v>0</v>
      </c>
      <c r="L22" s="111">
        <f>IF(L$2="",0,SUMIFS(Отчеты_М!22:22,Отчеты_М!$2:$2,"&gt;="&amp;Главная!AG$6,Отчеты_М!$2:$2,"&lt;="&amp;Главная!AG$7))</f>
        <v>0</v>
      </c>
      <c r="M22" s="111">
        <f>IF(M$2="",0,SUMIFS(Отчеты_М!22:22,Отчеты_М!$2:$2,"&gt;="&amp;Главная!AH$6,Отчеты_М!$2:$2,"&lt;="&amp;Главная!AH$7))</f>
        <v>0</v>
      </c>
      <c r="N22" s="111">
        <f>IF(N$2="",0,SUMIFS(Отчеты_М!22:22,Отчеты_М!$2:$2,"&gt;="&amp;Главная!AI$6,Отчеты_М!$2:$2,"&lt;="&amp;Главная!AI$7))</f>
        <v>0</v>
      </c>
      <c r="O22" s="111">
        <f>IF(O$2="",0,SUMIFS(Отчеты_М!22:22,Отчеты_М!$2:$2,"&gt;="&amp;Главная!AJ$6,Отчеты_М!$2:$2,"&lt;="&amp;Главная!AJ$7))</f>
        <v>0</v>
      </c>
      <c r="P22" s="111">
        <f>IF(P$2="",0,SUMIFS(Отчеты_М!22:22,Отчеты_М!$2:$2,"&gt;="&amp;Главная!AK$6,Отчеты_М!$2:$2,"&lt;="&amp;Главная!AK$7))</f>
        <v>0</v>
      </c>
      <c r="Q22" s="111">
        <f>IF(Q$2="",0,SUMIFS(Отчеты_М!22:22,Отчеты_М!$2:$2,"&gt;="&amp;Главная!AL$6,Отчеты_М!$2:$2,"&lt;="&amp;Главная!AL$7))</f>
        <v>0</v>
      </c>
      <c r="R22" s="111">
        <f>IF(R$2="",0,SUMIFS(Отчеты_М!22:22,Отчеты_М!$2:$2,"&gt;="&amp;Главная!AM$6,Отчеты_М!$2:$2,"&lt;="&amp;Главная!AM$7))</f>
        <v>0</v>
      </c>
      <c r="S22" s="111">
        <f>IF(S$2="",0,SUMIFS(Отчеты_М!22:22,Отчеты_М!$2:$2,"&gt;="&amp;Главная!AN$6,Отчеты_М!$2:$2,"&lt;="&amp;Главная!AN$7))</f>
        <v>0</v>
      </c>
      <c r="T22" s="111">
        <f>IF(T$2="",0,SUMIFS(Отчеты_М!22:22,Отчеты_М!$2:$2,"&gt;="&amp;Главная!AO$6,Отчеты_М!$2:$2,"&lt;="&amp;Главная!AO$7))</f>
        <v>0</v>
      </c>
      <c r="U22" s="111">
        <f>IF(U$2="",0,SUMIFS(Отчеты_М!22:22,Отчеты_М!$2:$2,"&gt;="&amp;Главная!AP$6,Отчеты_М!$2:$2,"&lt;="&amp;Главная!AP$7))</f>
        <v>0</v>
      </c>
      <c r="V22" s="77"/>
    </row>
    <row r="23" spans="1:22" s="79" customFormat="1" ht="12">
      <c r="A23" s="534"/>
      <c r="B23" s="77"/>
      <c r="C23" s="80" t="str">
        <f>УсловияРасчеты!$H$1165</f>
        <v>Начисление налога на имущество</v>
      </c>
      <c r="D23" s="500"/>
      <c r="E23" s="133">
        <f>SUM($F23:$V23)</f>
        <v>0</v>
      </c>
      <c r="F23" s="77"/>
      <c r="G23" s="111">
        <f>IF(G$2="",0,SUMIFS(Отчеты_М!23:23,Отчеты_М!$2:$2,"&gt;="&amp;Главная!AB$6,Отчеты_М!$2:$2,"&lt;="&amp;Главная!AB$7))</f>
        <v>0</v>
      </c>
      <c r="H23" s="111">
        <f>IF(H$2="",0,SUMIFS(Отчеты_М!23:23,Отчеты_М!$2:$2,"&gt;="&amp;Главная!AC$6,Отчеты_М!$2:$2,"&lt;="&amp;Главная!AC$7))</f>
        <v>0</v>
      </c>
      <c r="I23" s="111">
        <f>IF(I$2="",0,SUMIFS(Отчеты_М!23:23,Отчеты_М!$2:$2,"&gt;="&amp;Главная!AD$6,Отчеты_М!$2:$2,"&lt;="&amp;Главная!AD$7))</f>
        <v>0</v>
      </c>
      <c r="J23" s="111">
        <f>IF(J$2="",0,SUMIFS(Отчеты_М!23:23,Отчеты_М!$2:$2,"&gt;="&amp;Главная!AE$6,Отчеты_М!$2:$2,"&lt;="&amp;Главная!AE$7))</f>
        <v>0</v>
      </c>
      <c r="K23" s="111">
        <f>IF(K$2="",0,SUMIFS(Отчеты_М!23:23,Отчеты_М!$2:$2,"&gt;="&amp;Главная!AF$6,Отчеты_М!$2:$2,"&lt;="&amp;Главная!AF$7))</f>
        <v>0</v>
      </c>
      <c r="L23" s="111">
        <f>IF(L$2="",0,SUMIFS(Отчеты_М!23:23,Отчеты_М!$2:$2,"&gt;="&amp;Главная!AG$6,Отчеты_М!$2:$2,"&lt;="&amp;Главная!AG$7))</f>
        <v>0</v>
      </c>
      <c r="M23" s="111">
        <f>IF(M$2="",0,SUMIFS(Отчеты_М!23:23,Отчеты_М!$2:$2,"&gt;="&amp;Главная!AH$6,Отчеты_М!$2:$2,"&lt;="&amp;Главная!AH$7))</f>
        <v>0</v>
      </c>
      <c r="N23" s="111">
        <f>IF(N$2="",0,SUMIFS(Отчеты_М!23:23,Отчеты_М!$2:$2,"&gt;="&amp;Главная!AI$6,Отчеты_М!$2:$2,"&lt;="&amp;Главная!AI$7))</f>
        <v>0</v>
      </c>
      <c r="O23" s="111">
        <f>IF(O$2="",0,SUMIFS(Отчеты_М!23:23,Отчеты_М!$2:$2,"&gt;="&amp;Главная!AJ$6,Отчеты_М!$2:$2,"&lt;="&amp;Главная!AJ$7))</f>
        <v>0</v>
      </c>
      <c r="P23" s="111">
        <f>IF(P$2="",0,SUMIFS(Отчеты_М!23:23,Отчеты_М!$2:$2,"&gt;="&amp;Главная!AK$6,Отчеты_М!$2:$2,"&lt;="&amp;Главная!AK$7))</f>
        <v>0</v>
      </c>
      <c r="Q23" s="111">
        <f>IF(Q$2="",0,SUMIFS(Отчеты_М!23:23,Отчеты_М!$2:$2,"&gt;="&amp;Главная!AL$6,Отчеты_М!$2:$2,"&lt;="&amp;Главная!AL$7))</f>
        <v>0</v>
      </c>
      <c r="R23" s="111">
        <f>IF(R$2="",0,SUMIFS(Отчеты_М!23:23,Отчеты_М!$2:$2,"&gt;="&amp;Главная!AM$6,Отчеты_М!$2:$2,"&lt;="&amp;Главная!AM$7))</f>
        <v>0</v>
      </c>
      <c r="S23" s="111">
        <f>IF(S$2="",0,SUMIFS(Отчеты_М!23:23,Отчеты_М!$2:$2,"&gt;="&amp;Главная!AN$6,Отчеты_М!$2:$2,"&lt;="&amp;Главная!AN$7))</f>
        <v>0</v>
      </c>
      <c r="T23" s="111">
        <f>IF(T$2="",0,SUMIFS(Отчеты_М!23:23,Отчеты_М!$2:$2,"&gt;="&amp;Главная!AO$6,Отчеты_М!$2:$2,"&lt;="&amp;Главная!AO$7))</f>
        <v>0</v>
      </c>
      <c r="U23" s="111">
        <f>IF(U$2="",0,SUMIFS(Отчеты_М!23:23,Отчеты_М!$2:$2,"&gt;="&amp;Главная!AP$6,Отчеты_М!$2:$2,"&lt;="&amp;Главная!AP$7))</f>
        <v>0</v>
      </c>
      <c r="V23" s="77"/>
    </row>
    <row r="24" spans="1:22" s="79" customFormat="1" ht="12">
      <c r="A24" s="534"/>
      <c r="B24" s="77"/>
      <c r="C24" s="80" t="str">
        <f>УсловияРасчеты!$H$1177</f>
        <v>Налог на прибыль</v>
      </c>
      <c r="D24" s="500"/>
      <c r="E24" s="133">
        <f>SUM($F24:$V24)</f>
        <v>0</v>
      </c>
      <c r="F24" s="77"/>
      <c r="G24" s="111">
        <f>IF(G$2="",0,SUMIFS(Отчеты_М!24:24,Отчеты_М!$2:$2,"&gt;="&amp;Главная!AB$6,Отчеты_М!$2:$2,"&lt;="&amp;Главная!AB$7))</f>
        <v>0</v>
      </c>
      <c r="H24" s="111">
        <f>IF(H$2="",0,SUMIFS(Отчеты_М!24:24,Отчеты_М!$2:$2,"&gt;="&amp;Главная!AC$6,Отчеты_М!$2:$2,"&lt;="&amp;Главная!AC$7))</f>
        <v>0</v>
      </c>
      <c r="I24" s="111">
        <f>IF(I$2="",0,SUMIFS(Отчеты_М!24:24,Отчеты_М!$2:$2,"&gt;="&amp;Главная!AD$6,Отчеты_М!$2:$2,"&lt;="&amp;Главная!AD$7))</f>
        <v>0</v>
      </c>
      <c r="J24" s="111">
        <f>IF(J$2="",0,SUMIFS(Отчеты_М!24:24,Отчеты_М!$2:$2,"&gt;="&amp;Главная!AE$6,Отчеты_М!$2:$2,"&lt;="&amp;Главная!AE$7))</f>
        <v>0</v>
      </c>
      <c r="K24" s="111">
        <f>IF(K$2="",0,SUMIFS(Отчеты_М!24:24,Отчеты_М!$2:$2,"&gt;="&amp;Главная!AF$6,Отчеты_М!$2:$2,"&lt;="&amp;Главная!AF$7))</f>
        <v>0</v>
      </c>
      <c r="L24" s="111">
        <f>IF(L$2="",0,SUMIFS(Отчеты_М!24:24,Отчеты_М!$2:$2,"&gt;="&amp;Главная!AG$6,Отчеты_М!$2:$2,"&lt;="&amp;Главная!AG$7))</f>
        <v>0</v>
      </c>
      <c r="M24" s="111">
        <f>IF(M$2="",0,SUMIFS(Отчеты_М!24:24,Отчеты_М!$2:$2,"&gt;="&amp;Главная!AH$6,Отчеты_М!$2:$2,"&lt;="&amp;Главная!AH$7))</f>
        <v>0</v>
      </c>
      <c r="N24" s="111">
        <f>IF(N$2="",0,SUMIFS(Отчеты_М!24:24,Отчеты_М!$2:$2,"&gt;="&amp;Главная!AI$6,Отчеты_М!$2:$2,"&lt;="&amp;Главная!AI$7))</f>
        <v>0</v>
      </c>
      <c r="O24" s="111">
        <f>IF(O$2="",0,SUMIFS(Отчеты_М!24:24,Отчеты_М!$2:$2,"&gt;="&amp;Главная!AJ$6,Отчеты_М!$2:$2,"&lt;="&amp;Главная!AJ$7))</f>
        <v>0</v>
      </c>
      <c r="P24" s="111">
        <f>IF(P$2="",0,SUMIFS(Отчеты_М!24:24,Отчеты_М!$2:$2,"&gt;="&amp;Главная!AK$6,Отчеты_М!$2:$2,"&lt;="&amp;Главная!AK$7))</f>
        <v>0</v>
      </c>
      <c r="Q24" s="111">
        <f>IF(Q$2="",0,SUMIFS(Отчеты_М!24:24,Отчеты_М!$2:$2,"&gt;="&amp;Главная!AL$6,Отчеты_М!$2:$2,"&lt;="&amp;Главная!AL$7))</f>
        <v>0</v>
      </c>
      <c r="R24" s="111">
        <f>IF(R$2="",0,SUMIFS(Отчеты_М!24:24,Отчеты_М!$2:$2,"&gt;="&amp;Главная!AM$6,Отчеты_М!$2:$2,"&lt;="&amp;Главная!AM$7))</f>
        <v>0</v>
      </c>
      <c r="S24" s="111">
        <f>IF(S$2="",0,SUMIFS(Отчеты_М!24:24,Отчеты_М!$2:$2,"&gt;="&amp;Главная!AN$6,Отчеты_М!$2:$2,"&lt;="&amp;Главная!AN$7))</f>
        <v>0</v>
      </c>
      <c r="T24" s="111">
        <f>IF(T$2="",0,SUMIFS(Отчеты_М!24:24,Отчеты_М!$2:$2,"&gt;="&amp;Главная!AO$6,Отчеты_М!$2:$2,"&lt;="&amp;Главная!AO$7))</f>
        <v>0</v>
      </c>
      <c r="U24" s="111">
        <f>IF(U$2="",0,SUMIFS(Отчеты_М!24:24,Отчеты_М!$2:$2,"&gt;="&amp;Главная!AP$6,Отчеты_М!$2:$2,"&lt;="&amp;Главная!AP$7))</f>
        <v>0</v>
      </c>
      <c r="V24" s="77"/>
    </row>
    <row r="25" spans="1:22" s="79" customFormat="1" ht="12">
      <c r="A25" s="534"/>
      <c r="B25" s="77"/>
      <c r="C25" s="80" t="str">
        <f>УсловияРасчеты!$H$1153</f>
        <v>Амортизация</v>
      </c>
      <c r="D25" s="500"/>
      <c r="E25" s="133">
        <f>SUM($F25:$V25)</f>
        <v>0</v>
      </c>
      <c r="F25" s="77"/>
      <c r="G25" s="111">
        <f>IF(G$2="",0,SUMIFS(Отчеты_М!25:25,Отчеты_М!$2:$2,"&gt;="&amp;Главная!AB$6,Отчеты_М!$2:$2,"&lt;="&amp;Главная!AB$7))</f>
        <v>0</v>
      </c>
      <c r="H25" s="111">
        <f>IF(H$2="",0,SUMIFS(Отчеты_М!25:25,Отчеты_М!$2:$2,"&gt;="&amp;Главная!AC$6,Отчеты_М!$2:$2,"&lt;="&amp;Главная!AC$7))</f>
        <v>0</v>
      </c>
      <c r="I25" s="111">
        <f>IF(I$2="",0,SUMIFS(Отчеты_М!25:25,Отчеты_М!$2:$2,"&gt;="&amp;Главная!AD$6,Отчеты_М!$2:$2,"&lt;="&amp;Главная!AD$7))</f>
        <v>0</v>
      </c>
      <c r="J25" s="111">
        <f>IF(J$2="",0,SUMIFS(Отчеты_М!25:25,Отчеты_М!$2:$2,"&gt;="&amp;Главная!AE$6,Отчеты_М!$2:$2,"&lt;="&amp;Главная!AE$7))</f>
        <v>0</v>
      </c>
      <c r="K25" s="111">
        <f>IF(K$2="",0,SUMIFS(Отчеты_М!25:25,Отчеты_М!$2:$2,"&gt;="&amp;Главная!AF$6,Отчеты_М!$2:$2,"&lt;="&amp;Главная!AF$7))</f>
        <v>0</v>
      </c>
      <c r="L25" s="111">
        <f>IF(L$2="",0,SUMIFS(Отчеты_М!25:25,Отчеты_М!$2:$2,"&gt;="&amp;Главная!AG$6,Отчеты_М!$2:$2,"&lt;="&amp;Главная!AG$7))</f>
        <v>0</v>
      </c>
      <c r="M25" s="111">
        <f>IF(M$2="",0,SUMIFS(Отчеты_М!25:25,Отчеты_М!$2:$2,"&gt;="&amp;Главная!AH$6,Отчеты_М!$2:$2,"&lt;="&amp;Главная!AH$7))</f>
        <v>0</v>
      </c>
      <c r="N25" s="111">
        <f>IF(N$2="",0,SUMIFS(Отчеты_М!25:25,Отчеты_М!$2:$2,"&gt;="&amp;Главная!AI$6,Отчеты_М!$2:$2,"&lt;="&amp;Главная!AI$7))</f>
        <v>0</v>
      </c>
      <c r="O25" s="111">
        <f>IF(O$2="",0,SUMIFS(Отчеты_М!25:25,Отчеты_М!$2:$2,"&gt;="&amp;Главная!AJ$6,Отчеты_М!$2:$2,"&lt;="&amp;Главная!AJ$7))</f>
        <v>0</v>
      </c>
      <c r="P25" s="111">
        <f>IF(P$2="",0,SUMIFS(Отчеты_М!25:25,Отчеты_М!$2:$2,"&gt;="&amp;Главная!AK$6,Отчеты_М!$2:$2,"&lt;="&amp;Главная!AK$7))</f>
        <v>0</v>
      </c>
      <c r="Q25" s="111">
        <f>IF(Q$2="",0,SUMIFS(Отчеты_М!25:25,Отчеты_М!$2:$2,"&gt;="&amp;Главная!AL$6,Отчеты_М!$2:$2,"&lt;="&amp;Главная!AL$7))</f>
        <v>0</v>
      </c>
      <c r="R25" s="111">
        <f>IF(R$2="",0,SUMIFS(Отчеты_М!25:25,Отчеты_М!$2:$2,"&gt;="&amp;Главная!AM$6,Отчеты_М!$2:$2,"&lt;="&amp;Главная!AM$7))</f>
        <v>0</v>
      </c>
      <c r="S25" s="111">
        <f>IF(S$2="",0,SUMIFS(Отчеты_М!25:25,Отчеты_М!$2:$2,"&gt;="&amp;Главная!AN$6,Отчеты_М!$2:$2,"&lt;="&amp;Главная!AN$7))</f>
        <v>0</v>
      </c>
      <c r="T25" s="111">
        <f>IF(T$2="",0,SUMIFS(Отчеты_М!25:25,Отчеты_М!$2:$2,"&gt;="&amp;Главная!AO$6,Отчеты_М!$2:$2,"&lt;="&amp;Главная!AO$7))</f>
        <v>0</v>
      </c>
      <c r="U25" s="111">
        <f>IF(U$2="",0,SUMIFS(Отчеты_М!25:25,Отчеты_М!$2:$2,"&gt;="&amp;Главная!AP$6,Отчеты_М!$2:$2,"&lt;="&amp;Главная!AP$7))</f>
        <v>0</v>
      </c>
      <c r="V25" s="77"/>
    </row>
    <row r="26" spans="1:22" s="57" customFormat="1">
      <c r="A26" s="534"/>
      <c r="B26" s="66"/>
      <c r="C26" s="71" t="str">
        <f>УсловияРасчеты!$H$1181</f>
        <v>Чистая прибыль</v>
      </c>
      <c r="D26" s="66"/>
      <c r="E26" s="125">
        <f>SUM($F26:$V26)</f>
        <v>0</v>
      </c>
      <c r="F26" s="65"/>
      <c r="G26" s="113">
        <f>IF(G$2="",0,SUMIFS(Отчеты_М!26:26,Отчеты_М!$2:$2,"&gt;="&amp;Главная!AB$6,Отчеты_М!$2:$2,"&lt;="&amp;Главная!AB$7))</f>
        <v>0</v>
      </c>
      <c r="H26" s="113">
        <f>IF(H$2="",0,SUMIFS(Отчеты_М!26:26,Отчеты_М!$2:$2,"&gt;="&amp;Главная!AC$6,Отчеты_М!$2:$2,"&lt;="&amp;Главная!AC$7))</f>
        <v>0</v>
      </c>
      <c r="I26" s="113">
        <f>IF(I$2="",0,SUMIFS(Отчеты_М!26:26,Отчеты_М!$2:$2,"&gt;="&amp;Главная!AD$6,Отчеты_М!$2:$2,"&lt;="&amp;Главная!AD$7))</f>
        <v>0</v>
      </c>
      <c r="J26" s="113">
        <f>IF(J$2="",0,SUMIFS(Отчеты_М!26:26,Отчеты_М!$2:$2,"&gt;="&amp;Главная!AE$6,Отчеты_М!$2:$2,"&lt;="&amp;Главная!AE$7))</f>
        <v>0</v>
      </c>
      <c r="K26" s="113">
        <f>IF(K$2="",0,SUMIFS(Отчеты_М!26:26,Отчеты_М!$2:$2,"&gt;="&amp;Главная!AF$6,Отчеты_М!$2:$2,"&lt;="&amp;Главная!AF$7))</f>
        <v>0</v>
      </c>
      <c r="L26" s="113">
        <f>IF(L$2="",0,SUMIFS(Отчеты_М!26:26,Отчеты_М!$2:$2,"&gt;="&amp;Главная!AG$6,Отчеты_М!$2:$2,"&lt;="&amp;Главная!AG$7))</f>
        <v>0</v>
      </c>
      <c r="M26" s="113">
        <f>IF(M$2="",0,SUMIFS(Отчеты_М!26:26,Отчеты_М!$2:$2,"&gt;="&amp;Главная!AH$6,Отчеты_М!$2:$2,"&lt;="&amp;Главная!AH$7))</f>
        <v>0</v>
      </c>
      <c r="N26" s="113">
        <f>IF(N$2="",0,SUMIFS(Отчеты_М!26:26,Отчеты_М!$2:$2,"&gt;="&amp;Главная!AI$6,Отчеты_М!$2:$2,"&lt;="&amp;Главная!AI$7))</f>
        <v>0</v>
      </c>
      <c r="O26" s="113">
        <f>IF(O$2="",0,SUMIFS(Отчеты_М!26:26,Отчеты_М!$2:$2,"&gt;="&amp;Главная!AJ$6,Отчеты_М!$2:$2,"&lt;="&amp;Главная!AJ$7))</f>
        <v>0</v>
      </c>
      <c r="P26" s="113">
        <f>IF(P$2="",0,SUMIFS(Отчеты_М!26:26,Отчеты_М!$2:$2,"&gt;="&amp;Главная!AK$6,Отчеты_М!$2:$2,"&lt;="&amp;Главная!AK$7))</f>
        <v>0</v>
      </c>
      <c r="Q26" s="113">
        <f>IF(Q$2="",0,SUMIFS(Отчеты_М!26:26,Отчеты_М!$2:$2,"&gt;="&amp;Главная!AL$6,Отчеты_М!$2:$2,"&lt;="&amp;Главная!AL$7))</f>
        <v>0</v>
      </c>
      <c r="R26" s="113">
        <f>IF(R$2="",0,SUMIFS(Отчеты_М!26:26,Отчеты_М!$2:$2,"&gt;="&amp;Главная!AM$6,Отчеты_М!$2:$2,"&lt;="&amp;Главная!AM$7))</f>
        <v>0</v>
      </c>
      <c r="S26" s="113">
        <f>IF(S$2="",0,SUMIFS(Отчеты_М!26:26,Отчеты_М!$2:$2,"&gt;="&amp;Главная!AN$6,Отчеты_М!$2:$2,"&lt;="&amp;Главная!AN$7))</f>
        <v>0</v>
      </c>
      <c r="T26" s="113">
        <f>IF(T$2="",0,SUMIFS(Отчеты_М!26:26,Отчеты_М!$2:$2,"&gt;="&amp;Главная!AO$6,Отчеты_М!$2:$2,"&lt;="&amp;Главная!AO$7))</f>
        <v>0</v>
      </c>
      <c r="U26" s="113">
        <f>IF(U$2="",0,SUMIFS(Отчеты_М!26:26,Отчеты_М!$2:$2,"&gt;="&amp;Главная!AP$6,Отчеты_М!$2:$2,"&lt;="&amp;Главная!AP$7))</f>
        <v>0</v>
      </c>
      <c r="V26" s="66"/>
    </row>
    <row r="27" spans="1:22">
      <c r="A27" s="534"/>
      <c r="B27" s="65"/>
      <c r="C27" s="69"/>
      <c r="D27" s="66"/>
      <c r="E27" s="135"/>
      <c r="F27" s="65"/>
      <c r="G27" s="114"/>
      <c r="H27" s="114"/>
      <c r="I27" s="114"/>
      <c r="J27" s="114"/>
      <c r="K27" s="114"/>
      <c r="L27" s="114"/>
      <c r="M27" s="114"/>
      <c r="N27" s="114"/>
      <c r="O27" s="114"/>
      <c r="P27" s="114"/>
      <c r="Q27" s="114"/>
      <c r="R27" s="114"/>
      <c r="S27" s="114"/>
      <c r="T27" s="114"/>
      <c r="U27" s="114"/>
      <c r="V27" s="65"/>
    </row>
    <row r="28" spans="1:22" s="57" customFormat="1">
      <c r="A28" s="534"/>
      <c r="B28" s="66" t="s">
        <v>138</v>
      </c>
      <c r="C28" s="76" t="str">
        <f>УсловияРасчеты!$H$30</f>
        <v>Поступление ДС</v>
      </c>
      <c r="D28" s="66"/>
      <c r="E28" s="127">
        <f>SUM($F28:$V28)</f>
        <v>0</v>
      </c>
      <c r="F28" s="65"/>
      <c r="G28" s="105">
        <f>IF(G$2="",0,SUMIFS(Отчеты_М!28:28,Отчеты_М!$2:$2,"&gt;="&amp;Главная!AB$6,Отчеты_М!$2:$2,"&lt;="&amp;Главная!AB$7))</f>
        <v>0</v>
      </c>
      <c r="H28" s="105">
        <f>IF(H$2="",0,SUMIFS(Отчеты_М!28:28,Отчеты_М!$2:$2,"&gt;="&amp;Главная!AC$6,Отчеты_М!$2:$2,"&lt;="&amp;Главная!AC$7))</f>
        <v>0</v>
      </c>
      <c r="I28" s="105">
        <f>IF(I$2="",0,SUMIFS(Отчеты_М!28:28,Отчеты_М!$2:$2,"&gt;="&amp;Главная!AD$6,Отчеты_М!$2:$2,"&lt;="&amp;Главная!AD$7))</f>
        <v>0</v>
      </c>
      <c r="J28" s="105">
        <f>IF(J$2="",0,SUMIFS(Отчеты_М!28:28,Отчеты_М!$2:$2,"&gt;="&amp;Главная!AE$6,Отчеты_М!$2:$2,"&lt;="&amp;Главная!AE$7))</f>
        <v>0</v>
      </c>
      <c r="K28" s="105">
        <f>IF(K$2="",0,SUMIFS(Отчеты_М!28:28,Отчеты_М!$2:$2,"&gt;="&amp;Главная!AF$6,Отчеты_М!$2:$2,"&lt;="&amp;Главная!AF$7))</f>
        <v>0</v>
      </c>
      <c r="L28" s="105">
        <f>IF(L$2="",0,SUMIFS(Отчеты_М!28:28,Отчеты_М!$2:$2,"&gt;="&amp;Главная!AG$6,Отчеты_М!$2:$2,"&lt;="&amp;Главная!AG$7))</f>
        <v>0</v>
      </c>
      <c r="M28" s="105">
        <f>IF(M$2="",0,SUMIFS(Отчеты_М!28:28,Отчеты_М!$2:$2,"&gt;="&amp;Главная!AH$6,Отчеты_М!$2:$2,"&lt;="&amp;Главная!AH$7))</f>
        <v>0</v>
      </c>
      <c r="N28" s="105">
        <f>IF(N$2="",0,SUMIFS(Отчеты_М!28:28,Отчеты_М!$2:$2,"&gt;="&amp;Главная!AI$6,Отчеты_М!$2:$2,"&lt;="&amp;Главная!AI$7))</f>
        <v>0</v>
      </c>
      <c r="O28" s="105">
        <f>IF(O$2="",0,SUMIFS(Отчеты_М!28:28,Отчеты_М!$2:$2,"&gt;="&amp;Главная!AJ$6,Отчеты_М!$2:$2,"&lt;="&amp;Главная!AJ$7))</f>
        <v>0</v>
      </c>
      <c r="P28" s="105">
        <f>IF(P$2="",0,SUMIFS(Отчеты_М!28:28,Отчеты_М!$2:$2,"&gt;="&amp;Главная!AK$6,Отчеты_М!$2:$2,"&lt;="&amp;Главная!AK$7))</f>
        <v>0</v>
      </c>
      <c r="Q28" s="105">
        <f>IF(Q$2="",0,SUMIFS(Отчеты_М!28:28,Отчеты_М!$2:$2,"&gt;="&amp;Главная!AL$6,Отчеты_М!$2:$2,"&lt;="&amp;Главная!AL$7))</f>
        <v>0</v>
      </c>
      <c r="R28" s="105">
        <f>IF(R$2="",0,SUMIFS(Отчеты_М!28:28,Отчеты_М!$2:$2,"&gt;="&amp;Главная!AM$6,Отчеты_М!$2:$2,"&lt;="&amp;Главная!AM$7))</f>
        <v>0</v>
      </c>
      <c r="S28" s="105">
        <f>IF(S$2="",0,SUMIFS(Отчеты_М!28:28,Отчеты_М!$2:$2,"&gt;="&amp;Главная!AN$6,Отчеты_М!$2:$2,"&lt;="&amp;Главная!AN$7))</f>
        <v>0</v>
      </c>
      <c r="T28" s="105">
        <f>IF(T$2="",0,SUMIFS(Отчеты_М!28:28,Отчеты_М!$2:$2,"&gt;="&amp;Главная!AO$6,Отчеты_М!$2:$2,"&lt;="&amp;Главная!AO$7))</f>
        <v>0</v>
      </c>
      <c r="U28" s="105">
        <f>IF(U$2="",0,SUMIFS(Отчеты_М!28:28,Отчеты_М!$2:$2,"&gt;="&amp;Главная!AP$6,Отчеты_М!$2:$2,"&lt;="&amp;Главная!AP$7))</f>
        <v>0</v>
      </c>
      <c r="V28" s="66"/>
    </row>
    <row r="29" spans="1:22" s="74" customFormat="1" ht="12" customHeight="1">
      <c r="A29" s="534"/>
      <c r="B29" s="72"/>
      <c r="C29" s="73" t="s">
        <v>25</v>
      </c>
      <c r="D29" s="66"/>
      <c r="E29" s="128"/>
      <c r="F29" s="65"/>
      <c r="G29" s="106"/>
      <c r="H29" s="106"/>
      <c r="I29" s="106"/>
      <c r="J29" s="106"/>
      <c r="K29" s="106"/>
      <c r="L29" s="106"/>
      <c r="M29" s="106"/>
      <c r="N29" s="106"/>
      <c r="O29" s="106"/>
      <c r="P29" s="106"/>
      <c r="Q29" s="106"/>
      <c r="R29" s="106"/>
      <c r="S29" s="106"/>
      <c r="T29" s="106"/>
      <c r="U29" s="106"/>
      <c r="V29" s="72"/>
    </row>
    <row r="30" spans="1:22" s="79" customFormat="1">
      <c r="A30" s="534"/>
      <c r="B30" s="77"/>
      <c r="C30" s="78" t="str">
        <f>УсловияРасчеты!$N$46</f>
        <v>Продукт-1</v>
      </c>
      <c r="D30" s="66"/>
      <c r="E30" s="129">
        <f>SUM($F30:$V30)</f>
        <v>0</v>
      </c>
      <c r="F30" s="65"/>
      <c r="G30" s="107">
        <f>IF(G$2="",0,SUMIFS(Отчеты_М!30:30,Отчеты_М!$2:$2,"&gt;="&amp;Главная!AB$6,Отчеты_М!$2:$2,"&lt;="&amp;Главная!AB$7))</f>
        <v>0</v>
      </c>
      <c r="H30" s="107">
        <f>IF(H$2="",0,SUMIFS(Отчеты_М!30:30,Отчеты_М!$2:$2,"&gt;="&amp;Главная!AC$6,Отчеты_М!$2:$2,"&lt;="&amp;Главная!AC$7))</f>
        <v>0</v>
      </c>
      <c r="I30" s="107">
        <f>IF(I$2="",0,SUMIFS(Отчеты_М!30:30,Отчеты_М!$2:$2,"&gt;="&amp;Главная!AD$6,Отчеты_М!$2:$2,"&lt;="&amp;Главная!AD$7))</f>
        <v>0</v>
      </c>
      <c r="J30" s="107">
        <f>IF(J$2="",0,SUMIFS(Отчеты_М!30:30,Отчеты_М!$2:$2,"&gt;="&amp;Главная!AE$6,Отчеты_М!$2:$2,"&lt;="&amp;Главная!AE$7))</f>
        <v>0</v>
      </c>
      <c r="K30" s="107">
        <f>IF(K$2="",0,SUMIFS(Отчеты_М!30:30,Отчеты_М!$2:$2,"&gt;="&amp;Главная!AF$6,Отчеты_М!$2:$2,"&lt;="&amp;Главная!AF$7))</f>
        <v>0</v>
      </c>
      <c r="L30" s="107">
        <f>IF(L$2="",0,SUMIFS(Отчеты_М!30:30,Отчеты_М!$2:$2,"&gt;="&amp;Главная!AG$6,Отчеты_М!$2:$2,"&lt;="&amp;Главная!AG$7))</f>
        <v>0</v>
      </c>
      <c r="M30" s="107">
        <f>IF(M$2="",0,SUMIFS(Отчеты_М!30:30,Отчеты_М!$2:$2,"&gt;="&amp;Главная!AH$6,Отчеты_М!$2:$2,"&lt;="&amp;Главная!AH$7))</f>
        <v>0</v>
      </c>
      <c r="N30" s="107">
        <f>IF(N$2="",0,SUMIFS(Отчеты_М!30:30,Отчеты_М!$2:$2,"&gt;="&amp;Главная!AI$6,Отчеты_М!$2:$2,"&lt;="&amp;Главная!AI$7))</f>
        <v>0</v>
      </c>
      <c r="O30" s="107">
        <f>IF(O$2="",0,SUMIFS(Отчеты_М!30:30,Отчеты_М!$2:$2,"&gt;="&amp;Главная!AJ$6,Отчеты_М!$2:$2,"&lt;="&amp;Главная!AJ$7))</f>
        <v>0</v>
      </c>
      <c r="P30" s="107">
        <f>IF(P$2="",0,SUMIFS(Отчеты_М!30:30,Отчеты_М!$2:$2,"&gt;="&amp;Главная!AK$6,Отчеты_М!$2:$2,"&lt;="&amp;Главная!AK$7))</f>
        <v>0</v>
      </c>
      <c r="Q30" s="107">
        <f>IF(Q$2="",0,SUMIFS(Отчеты_М!30:30,Отчеты_М!$2:$2,"&gt;="&amp;Главная!AL$6,Отчеты_М!$2:$2,"&lt;="&amp;Главная!AL$7))</f>
        <v>0</v>
      </c>
      <c r="R30" s="107">
        <f>IF(R$2="",0,SUMIFS(Отчеты_М!30:30,Отчеты_М!$2:$2,"&gt;="&amp;Главная!AM$6,Отчеты_М!$2:$2,"&lt;="&amp;Главная!AM$7))</f>
        <v>0</v>
      </c>
      <c r="S30" s="107">
        <f>IF(S$2="",0,SUMIFS(Отчеты_М!30:30,Отчеты_М!$2:$2,"&gt;="&amp;Главная!AN$6,Отчеты_М!$2:$2,"&lt;="&amp;Главная!AN$7))</f>
        <v>0</v>
      </c>
      <c r="T30" s="107">
        <f>IF(T$2="",0,SUMIFS(Отчеты_М!30:30,Отчеты_М!$2:$2,"&gt;="&amp;Главная!AO$6,Отчеты_М!$2:$2,"&lt;="&amp;Главная!AO$7))</f>
        <v>0</v>
      </c>
      <c r="U30" s="107">
        <f>IF(U$2="",0,SUMIFS(Отчеты_М!30:30,Отчеты_М!$2:$2,"&gt;="&amp;Главная!AP$6,Отчеты_М!$2:$2,"&lt;="&amp;Главная!AP$7))</f>
        <v>0</v>
      </c>
      <c r="V30" s="77"/>
    </row>
    <row r="31" spans="1:22" s="79" customFormat="1">
      <c r="A31" s="534"/>
      <c r="B31" s="77"/>
      <c r="C31" s="78" t="str">
        <f>УсловияРасчеты!$N$422</f>
        <v>Продукт-2</v>
      </c>
      <c r="D31" s="66"/>
      <c r="E31" s="129">
        <f>SUM($F31:$V31)</f>
        <v>0</v>
      </c>
      <c r="F31" s="65"/>
      <c r="G31" s="107">
        <f>IF(G$2="",0,SUMIFS(Отчеты_М!31:31,Отчеты_М!$2:$2,"&gt;="&amp;Главная!AB$6,Отчеты_М!$2:$2,"&lt;="&amp;Главная!AB$7))</f>
        <v>0</v>
      </c>
      <c r="H31" s="107">
        <f>IF(H$2="",0,SUMIFS(Отчеты_М!31:31,Отчеты_М!$2:$2,"&gt;="&amp;Главная!AC$6,Отчеты_М!$2:$2,"&lt;="&amp;Главная!AC$7))</f>
        <v>0</v>
      </c>
      <c r="I31" s="107">
        <f>IF(I$2="",0,SUMIFS(Отчеты_М!31:31,Отчеты_М!$2:$2,"&gt;="&amp;Главная!AD$6,Отчеты_М!$2:$2,"&lt;="&amp;Главная!AD$7))</f>
        <v>0</v>
      </c>
      <c r="J31" s="107">
        <f>IF(J$2="",0,SUMIFS(Отчеты_М!31:31,Отчеты_М!$2:$2,"&gt;="&amp;Главная!AE$6,Отчеты_М!$2:$2,"&lt;="&amp;Главная!AE$7))</f>
        <v>0</v>
      </c>
      <c r="K31" s="107">
        <f>IF(K$2="",0,SUMIFS(Отчеты_М!31:31,Отчеты_М!$2:$2,"&gt;="&amp;Главная!AF$6,Отчеты_М!$2:$2,"&lt;="&amp;Главная!AF$7))</f>
        <v>0</v>
      </c>
      <c r="L31" s="107">
        <f>IF(L$2="",0,SUMIFS(Отчеты_М!31:31,Отчеты_М!$2:$2,"&gt;="&amp;Главная!AG$6,Отчеты_М!$2:$2,"&lt;="&amp;Главная!AG$7))</f>
        <v>0</v>
      </c>
      <c r="M31" s="107">
        <f>IF(M$2="",0,SUMIFS(Отчеты_М!31:31,Отчеты_М!$2:$2,"&gt;="&amp;Главная!AH$6,Отчеты_М!$2:$2,"&lt;="&amp;Главная!AH$7))</f>
        <v>0</v>
      </c>
      <c r="N31" s="107">
        <f>IF(N$2="",0,SUMIFS(Отчеты_М!31:31,Отчеты_М!$2:$2,"&gt;="&amp;Главная!AI$6,Отчеты_М!$2:$2,"&lt;="&amp;Главная!AI$7))</f>
        <v>0</v>
      </c>
      <c r="O31" s="107">
        <f>IF(O$2="",0,SUMIFS(Отчеты_М!31:31,Отчеты_М!$2:$2,"&gt;="&amp;Главная!AJ$6,Отчеты_М!$2:$2,"&lt;="&amp;Главная!AJ$7))</f>
        <v>0</v>
      </c>
      <c r="P31" s="107">
        <f>IF(P$2="",0,SUMIFS(Отчеты_М!31:31,Отчеты_М!$2:$2,"&gt;="&amp;Главная!AK$6,Отчеты_М!$2:$2,"&lt;="&amp;Главная!AK$7))</f>
        <v>0</v>
      </c>
      <c r="Q31" s="107">
        <f>IF(Q$2="",0,SUMIFS(Отчеты_М!31:31,Отчеты_М!$2:$2,"&gt;="&amp;Главная!AL$6,Отчеты_М!$2:$2,"&lt;="&amp;Главная!AL$7))</f>
        <v>0</v>
      </c>
      <c r="R31" s="107">
        <f>IF(R$2="",0,SUMIFS(Отчеты_М!31:31,Отчеты_М!$2:$2,"&gt;="&amp;Главная!AM$6,Отчеты_М!$2:$2,"&lt;="&amp;Главная!AM$7))</f>
        <v>0</v>
      </c>
      <c r="S31" s="107">
        <f>IF(S$2="",0,SUMIFS(Отчеты_М!31:31,Отчеты_М!$2:$2,"&gt;="&amp;Главная!AN$6,Отчеты_М!$2:$2,"&lt;="&amp;Главная!AN$7))</f>
        <v>0</v>
      </c>
      <c r="T31" s="107">
        <f>IF(T$2="",0,SUMIFS(Отчеты_М!31:31,Отчеты_М!$2:$2,"&gt;="&amp;Главная!AO$6,Отчеты_М!$2:$2,"&lt;="&amp;Главная!AO$7))</f>
        <v>0</v>
      </c>
      <c r="U31" s="107">
        <f>IF(U$2="",0,SUMIFS(Отчеты_М!31:31,Отчеты_М!$2:$2,"&gt;="&amp;Главная!AP$6,Отчеты_М!$2:$2,"&lt;="&amp;Главная!AP$7))</f>
        <v>0</v>
      </c>
      <c r="V31" s="77"/>
    </row>
    <row r="32" spans="1:22" s="79" customFormat="1" ht="11.25" customHeight="1">
      <c r="A32" s="534"/>
      <c r="B32" s="77"/>
      <c r="C32" s="78"/>
      <c r="D32" s="66"/>
      <c r="E32" s="129"/>
      <c r="F32" s="65"/>
      <c r="G32" s="107"/>
      <c r="H32" s="107"/>
      <c r="I32" s="107"/>
      <c r="J32" s="107"/>
      <c r="K32" s="107"/>
      <c r="L32" s="107"/>
      <c r="M32" s="107"/>
      <c r="N32" s="107"/>
      <c r="O32" s="107"/>
      <c r="P32" s="107"/>
      <c r="Q32" s="107"/>
      <c r="R32" s="107"/>
      <c r="S32" s="107"/>
      <c r="T32" s="107"/>
      <c r="U32" s="107"/>
      <c r="V32" s="77"/>
    </row>
    <row r="33" spans="1:22" s="79" customFormat="1">
      <c r="A33" s="534"/>
      <c r="B33" s="77"/>
      <c r="C33" s="78" t="s">
        <v>96</v>
      </c>
      <c r="D33" s="66"/>
      <c r="E33" s="129">
        <f t="shared" ref="E33:E38" si="10">SUM($F33:$V33)</f>
        <v>0</v>
      </c>
      <c r="F33" s="65"/>
      <c r="G33" s="107">
        <f t="shared" ref="G33:M33" si="11">G28-SUM(G30:G32)</f>
        <v>0</v>
      </c>
      <c r="H33" s="107">
        <f t="shared" si="11"/>
        <v>0</v>
      </c>
      <c r="I33" s="107">
        <f t="shared" si="11"/>
        <v>0</v>
      </c>
      <c r="J33" s="107">
        <f t="shared" si="11"/>
        <v>0</v>
      </c>
      <c r="K33" s="107">
        <f t="shared" si="11"/>
        <v>0</v>
      </c>
      <c r="L33" s="107">
        <f t="shared" si="11"/>
        <v>0</v>
      </c>
      <c r="M33" s="107">
        <f t="shared" si="11"/>
        <v>0</v>
      </c>
      <c r="N33" s="107">
        <f t="shared" ref="N33:U33" si="12">N28-SUM(N30:N32)</f>
        <v>0</v>
      </c>
      <c r="O33" s="107">
        <f t="shared" si="12"/>
        <v>0</v>
      </c>
      <c r="P33" s="107">
        <f t="shared" si="12"/>
        <v>0</v>
      </c>
      <c r="Q33" s="107">
        <f t="shared" si="12"/>
        <v>0</v>
      </c>
      <c r="R33" s="107">
        <f t="shared" si="12"/>
        <v>0</v>
      </c>
      <c r="S33" s="107">
        <f t="shared" si="12"/>
        <v>0</v>
      </c>
      <c r="T33" s="107">
        <f t="shared" si="12"/>
        <v>0</v>
      </c>
      <c r="U33" s="107">
        <f t="shared" si="12"/>
        <v>0</v>
      </c>
      <c r="V33" s="77"/>
    </row>
    <row r="34" spans="1:22" s="143" customFormat="1" ht="13.8">
      <c r="A34" s="535"/>
      <c r="B34" s="137"/>
      <c r="C34" s="138" t="str">
        <f>УсловияРасчеты!$H$31</f>
        <v>Оплаты за сырье, материалы и проч. с/ст ингредиенты</v>
      </c>
      <c r="D34" s="137"/>
      <c r="E34" s="139">
        <f t="shared" si="10"/>
        <v>0</v>
      </c>
      <c r="F34" s="140"/>
      <c r="G34" s="141">
        <f>IF(G$2="",0,SUMIFS(Отчеты_М!34:34,Отчеты_М!$2:$2,"&gt;="&amp;Главная!AB$6,Отчеты_М!$2:$2,"&lt;="&amp;Главная!AB$7))</f>
        <v>0</v>
      </c>
      <c r="H34" s="141">
        <f>IF(H$2="",0,SUMIFS(Отчеты_М!34:34,Отчеты_М!$2:$2,"&gt;="&amp;Главная!AC$6,Отчеты_М!$2:$2,"&lt;="&amp;Главная!AC$7))</f>
        <v>0</v>
      </c>
      <c r="I34" s="141">
        <f>IF(I$2="",0,SUMIFS(Отчеты_М!34:34,Отчеты_М!$2:$2,"&gt;="&amp;Главная!AD$6,Отчеты_М!$2:$2,"&lt;="&amp;Главная!AD$7))</f>
        <v>0</v>
      </c>
      <c r="J34" s="141">
        <f>IF(J$2="",0,SUMIFS(Отчеты_М!34:34,Отчеты_М!$2:$2,"&gt;="&amp;Главная!AE$6,Отчеты_М!$2:$2,"&lt;="&amp;Главная!AE$7))</f>
        <v>0</v>
      </c>
      <c r="K34" s="141">
        <f>IF(K$2="",0,SUMIFS(Отчеты_М!34:34,Отчеты_М!$2:$2,"&gt;="&amp;Главная!AF$6,Отчеты_М!$2:$2,"&lt;="&amp;Главная!AF$7))</f>
        <v>0</v>
      </c>
      <c r="L34" s="141">
        <f>IF(L$2="",0,SUMIFS(Отчеты_М!34:34,Отчеты_М!$2:$2,"&gt;="&amp;Главная!AG$6,Отчеты_М!$2:$2,"&lt;="&amp;Главная!AG$7))</f>
        <v>0</v>
      </c>
      <c r="M34" s="141">
        <f>IF(M$2="",0,SUMIFS(Отчеты_М!34:34,Отчеты_М!$2:$2,"&gt;="&amp;Главная!AH$6,Отчеты_М!$2:$2,"&lt;="&amp;Главная!AH$7))</f>
        <v>0</v>
      </c>
      <c r="N34" s="141">
        <f>IF(N$2="",0,SUMIFS(Отчеты_М!34:34,Отчеты_М!$2:$2,"&gt;="&amp;Главная!AI$6,Отчеты_М!$2:$2,"&lt;="&amp;Главная!AI$7))</f>
        <v>0</v>
      </c>
      <c r="O34" s="141">
        <f>IF(O$2="",0,SUMIFS(Отчеты_М!34:34,Отчеты_М!$2:$2,"&gt;="&amp;Главная!AJ$6,Отчеты_М!$2:$2,"&lt;="&amp;Главная!AJ$7))</f>
        <v>0</v>
      </c>
      <c r="P34" s="141">
        <f>IF(P$2="",0,SUMIFS(Отчеты_М!34:34,Отчеты_М!$2:$2,"&gt;="&amp;Главная!AK$6,Отчеты_М!$2:$2,"&lt;="&amp;Главная!AK$7))</f>
        <v>0</v>
      </c>
      <c r="Q34" s="141">
        <f>IF(Q$2="",0,SUMIFS(Отчеты_М!34:34,Отчеты_М!$2:$2,"&gt;="&amp;Главная!AL$6,Отчеты_М!$2:$2,"&lt;="&amp;Главная!AL$7))</f>
        <v>0</v>
      </c>
      <c r="R34" s="141">
        <f>IF(R$2="",0,SUMIFS(Отчеты_М!34:34,Отчеты_М!$2:$2,"&gt;="&amp;Главная!AM$6,Отчеты_М!$2:$2,"&lt;="&amp;Главная!AM$7))</f>
        <v>0</v>
      </c>
      <c r="S34" s="141">
        <f>IF(S$2="",0,SUMIFS(Отчеты_М!34:34,Отчеты_М!$2:$2,"&gt;="&amp;Главная!AN$6,Отчеты_М!$2:$2,"&lt;="&amp;Главная!AN$7))</f>
        <v>0</v>
      </c>
      <c r="T34" s="141">
        <f>IF(T$2="",0,SUMIFS(Отчеты_М!34:34,Отчеты_М!$2:$2,"&gt;="&amp;Главная!AO$6,Отчеты_М!$2:$2,"&lt;="&amp;Главная!AO$7))</f>
        <v>0</v>
      </c>
      <c r="U34" s="141">
        <f>IF(U$2="",0,SUMIFS(Отчеты_М!34:34,Отчеты_М!$2:$2,"&gt;="&amp;Главная!AP$6,Отчеты_М!$2:$2,"&lt;="&amp;Главная!AP$7))</f>
        <v>0</v>
      </c>
      <c r="V34" s="137"/>
    </row>
    <row r="35" spans="1:22" s="143" customFormat="1" ht="13.8">
      <c r="A35" s="535"/>
      <c r="B35" s="137"/>
      <c r="C35" s="138" t="str">
        <f>УсловияРасчеты!$H$33</f>
        <v>Оплата прямых расходов</v>
      </c>
      <c r="D35" s="137"/>
      <c r="E35" s="139">
        <f t="shared" si="10"/>
        <v>0</v>
      </c>
      <c r="F35" s="140"/>
      <c r="G35" s="141">
        <f>IF(G$2="",0,SUMIFS(Отчеты_М!35:35,Отчеты_М!$2:$2,"&gt;="&amp;Главная!AB$6,Отчеты_М!$2:$2,"&lt;="&amp;Главная!AB$7))</f>
        <v>0</v>
      </c>
      <c r="H35" s="141">
        <f>IF(H$2="",0,SUMIFS(Отчеты_М!35:35,Отчеты_М!$2:$2,"&gt;="&amp;Главная!AC$6,Отчеты_М!$2:$2,"&lt;="&amp;Главная!AC$7))</f>
        <v>0</v>
      </c>
      <c r="I35" s="141">
        <f>IF(I$2="",0,SUMIFS(Отчеты_М!35:35,Отчеты_М!$2:$2,"&gt;="&amp;Главная!AD$6,Отчеты_М!$2:$2,"&lt;="&amp;Главная!AD$7))</f>
        <v>0</v>
      </c>
      <c r="J35" s="141">
        <f>IF(J$2="",0,SUMIFS(Отчеты_М!35:35,Отчеты_М!$2:$2,"&gt;="&amp;Главная!AE$6,Отчеты_М!$2:$2,"&lt;="&amp;Главная!AE$7))</f>
        <v>0</v>
      </c>
      <c r="K35" s="141">
        <f>IF(K$2="",0,SUMIFS(Отчеты_М!35:35,Отчеты_М!$2:$2,"&gt;="&amp;Главная!AF$6,Отчеты_М!$2:$2,"&lt;="&amp;Главная!AF$7))</f>
        <v>0</v>
      </c>
      <c r="L35" s="141">
        <f>IF(L$2="",0,SUMIFS(Отчеты_М!35:35,Отчеты_М!$2:$2,"&gt;="&amp;Главная!AG$6,Отчеты_М!$2:$2,"&lt;="&amp;Главная!AG$7))</f>
        <v>0</v>
      </c>
      <c r="M35" s="141">
        <f>IF(M$2="",0,SUMIFS(Отчеты_М!35:35,Отчеты_М!$2:$2,"&gt;="&amp;Главная!AH$6,Отчеты_М!$2:$2,"&lt;="&amp;Главная!AH$7))</f>
        <v>0</v>
      </c>
      <c r="N35" s="141">
        <f>IF(N$2="",0,SUMIFS(Отчеты_М!35:35,Отчеты_М!$2:$2,"&gt;="&amp;Главная!AI$6,Отчеты_М!$2:$2,"&lt;="&amp;Главная!AI$7))</f>
        <v>0</v>
      </c>
      <c r="O35" s="141">
        <f>IF(O$2="",0,SUMIFS(Отчеты_М!35:35,Отчеты_М!$2:$2,"&gt;="&amp;Главная!AJ$6,Отчеты_М!$2:$2,"&lt;="&amp;Главная!AJ$7))</f>
        <v>0</v>
      </c>
      <c r="P35" s="141">
        <f>IF(P$2="",0,SUMIFS(Отчеты_М!35:35,Отчеты_М!$2:$2,"&gt;="&amp;Главная!AK$6,Отчеты_М!$2:$2,"&lt;="&amp;Главная!AK$7))</f>
        <v>0</v>
      </c>
      <c r="Q35" s="141">
        <f>IF(Q$2="",0,SUMIFS(Отчеты_М!35:35,Отчеты_М!$2:$2,"&gt;="&amp;Главная!AL$6,Отчеты_М!$2:$2,"&lt;="&amp;Главная!AL$7))</f>
        <v>0</v>
      </c>
      <c r="R35" s="141">
        <f>IF(R$2="",0,SUMIFS(Отчеты_М!35:35,Отчеты_М!$2:$2,"&gt;="&amp;Главная!AM$6,Отчеты_М!$2:$2,"&lt;="&amp;Главная!AM$7))</f>
        <v>0</v>
      </c>
      <c r="S35" s="141">
        <f>IF(S$2="",0,SUMIFS(Отчеты_М!35:35,Отчеты_М!$2:$2,"&gt;="&amp;Главная!AN$6,Отчеты_М!$2:$2,"&lt;="&amp;Главная!AN$7))</f>
        <v>0</v>
      </c>
      <c r="T35" s="141">
        <f>IF(T$2="",0,SUMIFS(Отчеты_М!35:35,Отчеты_М!$2:$2,"&gt;="&amp;Главная!AO$6,Отчеты_М!$2:$2,"&lt;="&amp;Главная!AO$7))</f>
        <v>0</v>
      </c>
      <c r="U35" s="141">
        <f>IF(U$2="",0,SUMIFS(Отчеты_М!35:35,Отчеты_М!$2:$2,"&gt;="&amp;Главная!AP$6,Отчеты_М!$2:$2,"&lt;="&amp;Главная!AP$7))</f>
        <v>0</v>
      </c>
      <c r="V35" s="137"/>
    </row>
    <row r="36" spans="1:22" s="57" customFormat="1">
      <c r="A36" s="534"/>
      <c r="B36" s="66"/>
      <c r="C36" s="67" t="str">
        <f>УсловияРасчеты!$H$710</f>
        <v>Оплата переменных расходов</v>
      </c>
      <c r="D36" s="66"/>
      <c r="E36" s="130">
        <f t="shared" si="10"/>
        <v>0</v>
      </c>
      <c r="F36" s="65"/>
      <c r="G36" s="108">
        <f>IF(G$2="",0,SUMIFS(Отчеты_М!36:36,Отчеты_М!$2:$2,"&gt;="&amp;Главная!AB$6,Отчеты_М!$2:$2,"&lt;="&amp;Главная!AB$7))</f>
        <v>0</v>
      </c>
      <c r="H36" s="108">
        <f>IF(H$2="",0,SUMIFS(Отчеты_М!36:36,Отчеты_М!$2:$2,"&gt;="&amp;Главная!AC$6,Отчеты_М!$2:$2,"&lt;="&amp;Главная!AC$7))</f>
        <v>0</v>
      </c>
      <c r="I36" s="108">
        <f>IF(I$2="",0,SUMIFS(Отчеты_М!36:36,Отчеты_М!$2:$2,"&gt;="&amp;Главная!AD$6,Отчеты_М!$2:$2,"&lt;="&amp;Главная!AD$7))</f>
        <v>0</v>
      </c>
      <c r="J36" s="108">
        <f>IF(J$2="",0,SUMIFS(Отчеты_М!36:36,Отчеты_М!$2:$2,"&gt;="&amp;Главная!AE$6,Отчеты_М!$2:$2,"&lt;="&amp;Главная!AE$7))</f>
        <v>0</v>
      </c>
      <c r="K36" s="108">
        <f>IF(K$2="",0,SUMIFS(Отчеты_М!36:36,Отчеты_М!$2:$2,"&gt;="&amp;Главная!AF$6,Отчеты_М!$2:$2,"&lt;="&amp;Главная!AF$7))</f>
        <v>0</v>
      </c>
      <c r="L36" s="108">
        <f>IF(L$2="",0,SUMIFS(Отчеты_М!36:36,Отчеты_М!$2:$2,"&gt;="&amp;Главная!AG$6,Отчеты_М!$2:$2,"&lt;="&amp;Главная!AG$7))</f>
        <v>0</v>
      </c>
      <c r="M36" s="108">
        <f>IF(M$2="",0,SUMIFS(Отчеты_М!36:36,Отчеты_М!$2:$2,"&gt;="&amp;Главная!AH$6,Отчеты_М!$2:$2,"&lt;="&amp;Главная!AH$7))</f>
        <v>0</v>
      </c>
      <c r="N36" s="108">
        <f>IF(N$2="",0,SUMIFS(Отчеты_М!36:36,Отчеты_М!$2:$2,"&gt;="&amp;Главная!AI$6,Отчеты_М!$2:$2,"&lt;="&amp;Главная!AI$7))</f>
        <v>0</v>
      </c>
      <c r="O36" s="108">
        <f>IF(O$2="",0,SUMIFS(Отчеты_М!36:36,Отчеты_М!$2:$2,"&gt;="&amp;Главная!AJ$6,Отчеты_М!$2:$2,"&lt;="&amp;Главная!AJ$7))</f>
        <v>0</v>
      </c>
      <c r="P36" s="108">
        <f>IF(P$2="",0,SUMIFS(Отчеты_М!36:36,Отчеты_М!$2:$2,"&gt;="&amp;Главная!AK$6,Отчеты_М!$2:$2,"&lt;="&amp;Главная!AK$7))</f>
        <v>0</v>
      </c>
      <c r="Q36" s="108">
        <f>IF(Q$2="",0,SUMIFS(Отчеты_М!36:36,Отчеты_М!$2:$2,"&gt;="&amp;Главная!AL$6,Отчеты_М!$2:$2,"&lt;="&amp;Главная!AL$7))</f>
        <v>0</v>
      </c>
      <c r="R36" s="108">
        <f>IF(R$2="",0,SUMIFS(Отчеты_М!36:36,Отчеты_М!$2:$2,"&gt;="&amp;Главная!AM$6,Отчеты_М!$2:$2,"&lt;="&amp;Главная!AM$7))</f>
        <v>0</v>
      </c>
      <c r="S36" s="108">
        <f>IF(S$2="",0,SUMIFS(Отчеты_М!36:36,Отчеты_М!$2:$2,"&gt;="&amp;Главная!AN$6,Отчеты_М!$2:$2,"&lt;="&amp;Главная!AN$7))</f>
        <v>0</v>
      </c>
      <c r="T36" s="108">
        <f>IF(T$2="",0,SUMIFS(Отчеты_М!36:36,Отчеты_М!$2:$2,"&gt;="&amp;Главная!AO$6,Отчеты_М!$2:$2,"&lt;="&amp;Главная!AO$7))</f>
        <v>0</v>
      </c>
      <c r="U36" s="108">
        <f>IF(U$2="",0,SUMIFS(Отчеты_М!36:36,Отчеты_М!$2:$2,"&gt;="&amp;Главная!AP$6,Отчеты_М!$2:$2,"&lt;="&amp;Главная!AP$7))</f>
        <v>0</v>
      </c>
      <c r="V36" s="66"/>
    </row>
    <row r="37" spans="1:22" s="57" customFormat="1">
      <c r="A37" s="534"/>
      <c r="B37" s="66"/>
      <c r="C37" s="75" t="str">
        <f>УсловияРасчеты!$H$797</f>
        <v>Оплата постоянных расходов</v>
      </c>
      <c r="D37" s="66"/>
      <c r="E37" s="132">
        <f t="shared" si="10"/>
        <v>0</v>
      </c>
      <c r="F37" s="65"/>
      <c r="G37" s="110">
        <f>IF(G$2="",0,SUMIFS(Отчеты_М!37:37,Отчеты_М!$2:$2,"&gt;="&amp;Главная!AB$6,Отчеты_М!$2:$2,"&lt;="&amp;Главная!AB$7))</f>
        <v>0</v>
      </c>
      <c r="H37" s="110">
        <f>IF(H$2="",0,SUMIFS(Отчеты_М!37:37,Отчеты_М!$2:$2,"&gt;="&amp;Главная!AC$6,Отчеты_М!$2:$2,"&lt;="&amp;Главная!AC$7))</f>
        <v>0</v>
      </c>
      <c r="I37" s="110">
        <f>IF(I$2="",0,SUMIFS(Отчеты_М!37:37,Отчеты_М!$2:$2,"&gt;="&amp;Главная!AD$6,Отчеты_М!$2:$2,"&lt;="&amp;Главная!AD$7))</f>
        <v>0</v>
      </c>
      <c r="J37" s="110">
        <f>IF(J$2="",0,SUMIFS(Отчеты_М!37:37,Отчеты_М!$2:$2,"&gt;="&amp;Главная!AE$6,Отчеты_М!$2:$2,"&lt;="&amp;Главная!AE$7))</f>
        <v>0</v>
      </c>
      <c r="K37" s="110">
        <f>IF(K$2="",0,SUMIFS(Отчеты_М!37:37,Отчеты_М!$2:$2,"&gt;="&amp;Главная!AF$6,Отчеты_М!$2:$2,"&lt;="&amp;Главная!AF$7))</f>
        <v>0</v>
      </c>
      <c r="L37" s="110">
        <f>IF(L$2="",0,SUMIFS(Отчеты_М!37:37,Отчеты_М!$2:$2,"&gt;="&amp;Главная!AG$6,Отчеты_М!$2:$2,"&lt;="&amp;Главная!AG$7))</f>
        <v>0</v>
      </c>
      <c r="M37" s="110">
        <f>IF(M$2="",0,SUMIFS(Отчеты_М!37:37,Отчеты_М!$2:$2,"&gt;="&amp;Главная!AH$6,Отчеты_М!$2:$2,"&lt;="&amp;Главная!AH$7))</f>
        <v>0</v>
      </c>
      <c r="N37" s="110">
        <f>IF(N$2="",0,SUMIFS(Отчеты_М!37:37,Отчеты_М!$2:$2,"&gt;="&amp;Главная!AI$6,Отчеты_М!$2:$2,"&lt;="&amp;Главная!AI$7))</f>
        <v>0</v>
      </c>
      <c r="O37" s="110">
        <f>IF(O$2="",0,SUMIFS(Отчеты_М!37:37,Отчеты_М!$2:$2,"&gt;="&amp;Главная!AJ$6,Отчеты_М!$2:$2,"&lt;="&amp;Главная!AJ$7))</f>
        <v>0</v>
      </c>
      <c r="P37" s="110">
        <f>IF(P$2="",0,SUMIFS(Отчеты_М!37:37,Отчеты_М!$2:$2,"&gt;="&amp;Главная!AK$6,Отчеты_М!$2:$2,"&lt;="&amp;Главная!AK$7))</f>
        <v>0</v>
      </c>
      <c r="Q37" s="110">
        <f>IF(Q$2="",0,SUMIFS(Отчеты_М!37:37,Отчеты_М!$2:$2,"&gt;="&amp;Главная!AL$6,Отчеты_М!$2:$2,"&lt;="&amp;Главная!AL$7))</f>
        <v>0</v>
      </c>
      <c r="R37" s="110">
        <f>IF(R$2="",0,SUMIFS(Отчеты_М!37:37,Отчеты_М!$2:$2,"&gt;="&amp;Главная!AM$6,Отчеты_М!$2:$2,"&lt;="&amp;Главная!AM$7))</f>
        <v>0</v>
      </c>
      <c r="S37" s="110">
        <f>IF(S$2="",0,SUMIFS(Отчеты_М!37:37,Отчеты_М!$2:$2,"&gt;="&amp;Главная!AN$6,Отчеты_М!$2:$2,"&lt;="&amp;Главная!AN$7))</f>
        <v>0</v>
      </c>
      <c r="T37" s="110">
        <f>IF(T$2="",0,SUMIFS(Отчеты_М!37:37,Отчеты_М!$2:$2,"&gt;="&amp;Главная!AO$6,Отчеты_М!$2:$2,"&lt;="&amp;Главная!AO$7))</f>
        <v>0</v>
      </c>
      <c r="U37" s="110">
        <f>IF(U$2="",0,SUMIFS(Отчеты_М!37:37,Отчеты_М!$2:$2,"&gt;="&amp;Главная!AP$6,Отчеты_М!$2:$2,"&lt;="&amp;Главная!AP$7))</f>
        <v>0</v>
      </c>
      <c r="V37" s="66"/>
    </row>
    <row r="38" spans="1:22" s="57" customFormat="1">
      <c r="A38" s="534"/>
      <c r="B38" s="66"/>
      <c r="C38" s="75" t="str">
        <f>УсловияРасчеты!$H$1107</f>
        <v>Оплата НДС по операционной деят-ти</v>
      </c>
      <c r="D38" s="66"/>
      <c r="E38" s="132">
        <f t="shared" si="10"/>
        <v>0</v>
      </c>
      <c r="F38" s="65"/>
      <c r="G38" s="110">
        <f>IF(G$2="",0,SUMIFS(Отчеты_М!38:38,Отчеты_М!$2:$2,"&gt;="&amp;Главная!AB$6,Отчеты_М!$2:$2,"&lt;="&amp;Главная!AB$7))</f>
        <v>0</v>
      </c>
      <c r="H38" s="110">
        <f>IF(H$2="",0,SUMIFS(Отчеты_М!38:38,Отчеты_М!$2:$2,"&gt;="&amp;Главная!AC$6,Отчеты_М!$2:$2,"&lt;="&amp;Главная!AC$7))</f>
        <v>0</v>
      </c>
      <c r="I38" s="110">
        <f>IF(I$2="",0,SUMIFS(Отчеты_М!38:38,Отчеты_М!$2:$2,"&gt;="&amp;Главная!AD$6,Отчеты_М!$2:$2,"&lt;="&amp;Главная!AD$7))</f>
        <v>0</v>
      </c>
      <c r="J38" s="110">
        <f>IF(J$2="",0,SUMIFS(Отчеты_М!38:38,Отчеты_М!$2:$2,"&gt;="&amp;Главная!AE$6,Отчеты_М!$2:$2,"&lt;="&amp;Главная!AE$7))</f>
        <v>0</v>
      </c>
      <c r="K38" s="110">
        <f>IF(K$2="",0,SUMIFS(Отчеты_М!38:38,Отчеты_М!$2:$2,"&gt;="&amp;Главная!AF$6,Отчеты_М!$2:$2,"&lt;="&amp;Главная!AF$7))</f>
        <v>0</v>
      </c>
      <c r="L38" s="110">
        <f>IF(L$2="",0,SUMIFS(Отчеты_М!38:38,Отчеты_М!$2:$2,"&gt;="&amp;Главная!AG$6,Отчеты_М!$2:$2,"&lt;="&amp;Главная!AG$7))</f>
        <v>0</v>
      </c>
      <c r="M38" s="110">
        <f>IF(M$2="",0,SUMIFS(Отчеты_М!38:38,Отчеты_М!$2:$2,"&gt;="&amp;Главная!AH$6,Отчеты_М!$2:$2,"&lt;="&amp;Главная!AH$7))</f>
        <v>0</v>
      </c>
      <c r="N38" s="110">
        <f>IF(N$2="",0,SUMIFS(Отчеты_М!38:38,Отчеты_М!$2:$2,"&gt;="&amp;Главная!AI$6,Отчеты_М!$2:$2,"&lt;="&amp;Главная!AI$7))</f>
        <v>0</v>
      </c>
      <c r="O38" s="110">
        <f>IF(O$2="",0,SUMIFS(Отчеты_М!38:38,Отчеты_М!$2:$2,"&gt;="&amp;Главная!AJ$6,Отчеты_М!$2:$2,"&lt;="&amp;Главная!AJ$7))</f>
        <v>0</v>
      </c>
      <c r="P38" s="110">
        <f>IF(P$2="",0,SUMIFS(Отчеты_М!38:38,Отчеты_М!$2:$2,"&gt;="&amp;Главная!AK$6,Отчеты_М!$2:$2,"&lt;="&amp;Главная!AK$7))</f>
        <v>0</v>
      </c>
      <c r="Q38" s="110">
        <f>IF(Q$2="",0,SUMIFS(Отчеты_М!38:38,Отчеты_М!$2:$2,"&gt;="&amp;Главная!AL$6,Отчеты_М!$2:$2,"&lt;="&amp;Главная!AL$7))</f>
        <v>0</v>
      </c>
      <c r="R38" s="110">
        <f>IF(R$2="",0,SUMIFS(Отчеты_М!38:38,Отчеты_М!$2:$2,"&gt;="&amp;Главная!AM$6,Отчеты_М!$2:$2,"&lt;="&amp;Главная!AM$7))</f>
        <v>0</v>
      </c>
      <c r="S38" s="110">
        <f>IF(S$2="",0,SUMIFS(Отчеты_М!38:38,Отчеты_М!$2:$2,"&gt;="&amp;Главная!AN$6,Отчеты_М!$2:$2,"&lt;="&amp;Главная!AN$7))</f>
        <v>0</v>
      </c>
      <c r="T38" s="110">
        <f>IF(T$2="",0,SUMIFS(Отчеты_М!38:38,Отчеты_М!$2:$2,"&gt;="&amp;Главная!AO$6,Отчеты_М!$2:$2,"&lt;="&amp;Главная!AO$7))</f>
        <v>0</v>
      </c>
      <c r="U38" s="110">
        <f>IF(U$2="",0,SUMIFS(Отчеты_М!38:38,Отчеты_М!$2:$2,"&gt;="&amp;Главная!AP$6,Отчеты_М!$2:$2,"&lt;="&amp;Главная!AP$7))</f>
        <v>0</v>
      </c>
      <c r="V38" s="66"/>
    </row>
    <row r="39" spans="1:22" s="74" customFormat="1" ht="7.2" customHeight="1">
      <c r="A39" s="534"/>
      <c r="B39" s="72"/>
      <c r="C39" s="73"/>
      <c r="D39" s="66"/>
      <c r="E39" s="128"/>
      <c r="F39" s="65"/>
      <c r="G39" s="106"/>
      <c r="H39" s="106"/>
      <c r="I39" s="106"/>
      <c r="J39" s="106"/>
      <c r="K39" s="106"/>
      <c r="L39" s="106"/>
      <c r="M39" s="106"/>
      <c r="N39" s="106"/>
      <c r="O39" s="106"/>
      <c r="P39" s="106"/>
      <c r="Q39" s="106"/>
      <c r="R39" s="106"/>
      <c r="S39" s="106"/>
      <c r="T39" s="106"/>
      <c r="U39" s="106"/>
      <c r="V39" s="72"/>
    </row>
    <row r="40" spans="1:22" s="57" customFormat="1">
      <c r="A40" s="534"/>
      <c r="B40" s="66"/>
      <c r="C40" s="70" t="str">
        <f>УсловияРасчеты!$H$1123</f>
        <v>Финпоток по операционной деятельности</v>
      </c>
      <c r="D40" s="66"/>
      <c r="E40" s="134">
        <f t="shared" ref="E40:E55" si="13">SUM($F40:$V40)</f>
        <v>0</v>
      </c>
      <c r="F40" s="65"/>
      <c r="G40" s="112">
        <f>IF(G$2="",0,SUMIFS(Отчеты_М!40:40,Отчеты_М!$2:$2,"&gt;="&amp;Главная!AB$6,Отчеты_М!$2:$2,"&lt;="&amp;Главная!AB$7))</f>
        <v>0</v>
      </c>
      <c r="H40" s="112">
        <f>IF(H$2="",0,SUMIFS(Отчеты_М!40:40,Отчеты_М!$2:$2,"&gt;="&amp;Главная!AC$6,Отчеты_М!$2:$2,"&lt;="&amp;Главная!AC$7))</f>
        <v>0</v>
      </c>
      <c r="I40" s="112">
        <f>IF(I$2="",0,SUMIFS(Отчеты_М!40:40,Отчеты_М!$2:$2,"&gt;="&amp;Главная!AD$6,Отчеты_М!$2:$2,"&lt;="&amp;Главная!AD$7))</f>
        <v>0</v>
      </c>
      <c r="J40" s="112">
        <f>IF(J$2="",0,SUMIFS(Отчеты_М!40:40,Отчеты_М!$2:$2,"&gt;="&amp;Главная!AE$6,Отчеты_М!$2:$2,"&lt;="&amp;Главная!AE$7))</f>
        <v>0</v>
      </c>
      <c r="K40" s="112">
        <f>IF(K$2="",0,SUMIFS(Отчеты_М!40:40,Отчеты_М!$2:$2,"&gt;="&amp;Главная!AF$6,Отчеты_М!$2:$2,"&lt;="&amp;Главная!AF$7))</f>
        <v>0</v>
      </c>
      <c r="L40" s="112">
        <f>IF(L$2="",0,SUMIFS(Отчеты_М!40:40,Отчеты_М!$2:$2,"&gt;="&amp;Главная!AG$6,Отчеты_М!$2:$2,"&lt;="&amp;Главная!AG$7))</f>
        <v>0</v>
      </c>
      <c r="M40" s="112">
        <f>IF(M$2="",0,SUMIFS(Отчеты_М!40:40,Отчеты_М!$2:$2,"&gt;="&amp;Главная!AH$6,Отчеты_М!$2:$2,"&lt;="&amp;Главная!AH$7))</f>
        <v>0</v>
      </c>
      <c r="N40" s="112">
        <f>IF(N$2="",0,SUMIFS(Отчеты_М!40:40,Отчеты_М!$2:$2,"&gt;="&amp;Главная!AI$6,Отчеты_М!$2:$2,"&lt;="&amp;Главная!AI$7))</f>
        <v>0</v>
      </c>
      <c r="O40" s="112">
        <f>IF(O$2="",0,SUMIFS(Отчеты_М!40:40,Отчеты_М!$2:$2,"&gt;="&amp;Главная!AJ$6,Отчеты_М!$2:$2,"&lt;="&amp;Главная!AJ$7))</f>
        <v>0</v>
      </c>
      <c r="P40" s="112">
        <f>IF(P$2="",0,SUMIFS(Отчеты_М!40:40,Отчеты_М!$2:$2,"&gt;="&amp;Главная!AK$6,Отчеты_М!$2:$2,"&lt;="&amp;Главная!AK$7))</f>
        <v>0</v>
      </c>
      <c r="Q40" s="112">
        <f>IF(Q$2="",0,SUMIFS(Отчеты_М!40:40,Отчеты_М!$2:$2,"&gt;="&amp;Главная!AL$6,Отчеты_М!$2:$2,"&lt;="&amp;Главная!AL$7))</f>
        <v>0</v>
      </c>
      <c r="R40" s="112">
        <f>IF(R$2="",0,SUMIFS(Отчеты_М!40:40,Отчеты_М!$2:$2,"&gt;="&amp;Главная!AM$6,Отчеты_М!$2:$2,"&lt;="&amp;Главная!AM$7))</f>
        <v>0</v>
      </c>
      <c r="S40" s="112">
        <f>IF(S$2="",0,SUMIFS(Отчеты_М!40:40,Отчеты_М!$2:$2,"&gt;="&amp;Главная!AN$6,Отчеты_М!$2:$2,"&lt;="&amp;Главная!AN$7))</f>
        <v>0</v>
      </c>
      <c r="T40" s="112">
        <f>IF(T$2="",0,SUMIFS(Отчеты_М!40:40,Отчеты_М!$2:$2,"&gt;="&amp;Главная!AO$6,Отчеты_М!$2:$2,"&lt;="&amp;Главная!AO$7))</f>
        <v>0</v>
      </c>
      <c r="U40" s="112">
        <f>IF(U$2="",0,SUMIFS(Отчеты_М!40:40,Отчеты_М!$2:$2,"&gt;="&amp;Главная!AP$6,Отчеты_М!$2:$2,"&lt;="&amp;Главная!AP$7))</f>
        <v>0</v>
      </c>
      <c r="V40" s="66"/>
    </row>
    <row r="41" spans="1:22" s="501" customFormat="1">
      <c r="A41" s="537"/>
      <c r="B41" s="500"/>
      <c r="C41" s="517" t="str">
        <f>УсловияРасчеты!$H$1230</f>
        <v>Возмещение ндс по капзатратам</v>
      </c>
      <c r="D41" s="66"/>
      <c r="E41" s="129">
        <f t="shared" si="13"/>
        <v>0</v>
      </c>
      <c r="F41" s="66"/>
      <c r="G41" s="518">
        <f>IF(G$2="",0,SUMIFS(Отчеты_М!41:41,Отчеты_М!$2:$2,"&gt;="&amp;Главная!AB$6,Отчеты_М!$2:$2,"&lt;="&amp;Главная!AB$7))</f>
        <v>0</v>
      </c>
      <c r="H41" s="518">
        <f>IF(H$2="",0,SUMIFS(Отчеты_М!41:41,Отчеты_М!$2:$2,"&gt;="&amp;Главная!AC$6,Отчеты_М!$2:$2,"&lt;="&amp;Главная!AC$7))</f>
        <v>0</v>
      </c>
      <c r="I41" s="518">
        <f>IF(I$2="",0,SUMIFS(Отчеты_М!41:41,Отчеты_М!$2:$2,"&gt;="&amp;Главная!AD$6,Отчеты_М!$2:$2,"&lt;="&amp;Главная!AD$7))</f>
        <v>0</v>
      </c>
      <c r="J41" s="518">
        <f>IF(J$2="",0,SUMIFS(Отчеты_М!41:41,Отчеты_М!$2:$2,"&gt;="&amp;Главная!AE$6,Отчеты_М!$2:$2,"&lt;="&amp;Главная!AE$7))</f>
        <v>0</v>
      </c>
      <c r="K41" s="518">
        <f>IF(K$2="",0,SUMIFS(Отчеты_М!41:41,Отчеты_М!$2:$2,"&gt;="&amp;Главная!AF$6,Отчеты_М!$2:$2,"&lt;="&amp;Главная!AF$7))</f>
        <v>0</v>
      </c>
      <c r="L41" s="518">
        <f>IF(L$2="",0,SUMIFS(Отчеты_М!41:41,Отчеты_М!$2:$2,"&gt;="&amp;Главная!AG$6,Отчеты_М!$2:$2,"&lt;="&amp;Главная!AG$7))</f>
        <v>0</v>
      </c>
      <c r="M41" s="518">
        <f>IF(M$2="",0,SUMIFS(Отчеты_М!41:41,Отчеты_М!$2:$2,"&gt;="&amp;Главная!AH$6,Отчеты_М!$2:$2,"&lt;="&amp;Главная!AH$7))</f>
        <v>0</v>
      </c>
      <c r="N41" s="518">
        <f>IF(N$2="",0,SUMIFS(Отчеты_М!41:41,Отчеты_М!$2:$2,"&gt;="&amp;Главная!AI$6,Отчеты_М!$2:$2,"&lt;="&amp;Главная!AI$7))</f>
        <v>0</v>
      </c>
      <c r="O41" s="518">
        <f>IF(O$2="",0,SUMIFS(Отчеты_М!41:41,Отчеты_М!$2:$2,"&gt;="&amp;Главная!AJ$6,Отчеты_М!$2:$2,"&lt;="&amp;Главная!AJ$7))</f>
        <v>0</v>
      </c>
      <c r="P41" s="518">
        <f>IF(P$2="",0,SUMIFS(Отчеты_М!41:41,Отчеты_М!$2:$2,"&gt;="&amp;Главная!AK$6,Отчеты_М!$2:$2,"&lt;="&amp;Главная!AK$7))</f>
        <v>0</v>
      </c>
      <c r="Q41" s="518">
        <f>IF(Q$2="",0,SUMIFS(Отчеты_М!41:41,Отчеты_М!$2:$2,"&gt;="&amp;Главная!AL$6,Отчеты_М!$2:$2,"&lt;="&amp;Главная!AL$7))</f>
        <v>0</v>
      </c>
      <c r="R41" s="518">
        <f>IF(R$2="",0,SUMIFS(Отчеты_М!41:41,Отчеты_М!$2:$2,"&gt;="&amp;Главная!AM$6,Отчеты_М!$2:$2,"&lt;="&amp;Главная!AM$7))</f>
        <v>0</v>
      </c>
      <c r="S41" s="518">
        <f>IF(S$2="",0,SUMIFS(Отчеты_М!41:41,Отчеты_М!$2:$2,"&gt;="&amp;Главная!AN$6,Отчеты_М!$2:$2,"&lt;="&amp;Главная!AN$7))</f>
        <v>0</v>
      </c>
      <c r="T41" s="518">
        <f>IF(T$2="",0,SUMIFS(Отчеты_М!41:41,Отчеты_М!$2:$2,"&gt;="&amp;Главная!AO$6,Отчеты_М!$2:$2,"&lt;="&amp;Главная!AO$7))</f>
        <v>0</v>
      </c>
      <c r="U41" s="518">
        <f>IF(U$2="",0,SUMIFS(Отчеты_М!41:41,Отчеты_М!$2:$2,"&gt;="&amp;Главная!AP$6,Отчеты_М!$2:$2,"&lt;="&amp;Главная!AP$7))</f>
        <v>0</v>
      </c>
      <c r="V41" s="500"/>
    </row>
    <row r="42" spans="1:22" s="79" customFormat="1" ht="12">
      <c r="A42" s="534"/>
      <c r="B42" s="77"/>
      <c r="C42" s="80" t="str">
        <f>УсловияРасчеты!$H$1193</f>
        <v>Оплата капитальных затрат</v>
      </c>
      <c r="D42" s="500"/>
      <c r="E42" s="133">
        <f t="shared" si="13"/>
        <v>0</v>
      </c>
      <c r="F42" s="77"/>
      <c r="G42" s="111">
        <f>IF(G$2="",0,SUMIFS(Отчеты_М!42:42,Отчеты_М!$2:$2,"&gt;="&amp;Главная!AB$6,Отчеты_М!$2:$2,"&lt;="&amp;Главная!AB$7))</f>
        <v>0</v>
      </c>
      <c r="H42" s="111">
        <f>IF(H$2="",0,SUMIFS(Отчеты_М!42:42,Отчеты_М!$2:$2,"&gt;="&amp;Главная!AC$6,Отчеты_М!$2:$2,"&lt;="&amp;Главная!AC$7))</f>
        <v>0</v>
      </c>
      <c r="I42" s="111">
        <f>IF(I$2="",0,SUMIFS(Отчеты_М!42:42,Отчеты_М!$2:$2,"&gt;="&amp;Главная!AD$6,Отчеты_М!$2:$2,"&lt;="&amp;Главная!AD$7))</f>
        <v>0</v>
      </c>
      <c r="J42" s="111">
        <f>IF(J$2="",0,SUMIFS(Отчеты_М!42:42,Отчеты_М!$2:$2,"&gt;="&amp;Главная!AE$6,Отчеты_М!$2:$2,"&lt;="&amp;Главная!AE$7))</f>
        <v>0</v>
      </c>
      <c r="K42" s="111">
        <f>IF(K$2="",0,SUMIFS(Отчеты_М!42:42,Отчеты_М!$2:$2,"&gt;="&amp;Главная!AF$6,Отчеты_М!$2:$2,"&lt;="&amp;Главная!AF$7))</f>
        <v>0</v>
      </c>
      <c r="L42" s="111">
        <f>IF(L$2="",0,SUMIFS(Отчеты_М!42:42,Отчеты_М!$2:$2,"&gt;="&amp;Главная!AG$6,Отчеты_М!$2:$2,"&lt;="&amp;Главная!AG$7))</f>
        <v>0</v>
      </c>
      <c r="M42" s="111">
        <f>IF(M$2="",0,SUMIFS(Отчеты_М!42:42,Отчеты_М!$2:$2,"&gt;="&amp;Главная!AH$6,Отчеты_М!$2:$2,"&lt;="&amp;Главная!AH$7))</f>
        <v>0</v>
      </c>
      <c r="N42" s="111">
        <f>IF(N$2="",0,SUMIFS(Отчеты_М!42:42,Отчеты_М!$2:$2,"&gt;="&amp;Главная!AI$6,Отчеты_М!$2:$2,"&lt;="&amp;Главная!AI$7))</f>
        <v>0</v>
      </c>
      <c r="O42" s="111">
        <f>IF(O$2="",0,SUMIFS(Отчеты_М!42:42,Отчеты_М!$2:$2,"&gt;="&amp;Главная!AJ$6,Отчеты_М!$2:$2,"&lt;="&amp;Главная!AJ$7))</f>
        <v>0</v>
      </c>
      <c r="P42" s="111">
        <f>IF(P$2="",0,SUMIFS(Отчеты_М!42:42,Отчеты_М!$2:$2,"&gt;="&amp;Главная!AK$6,Отчеты_М!$2:$2,"&lt;="&amp;Главная!AK$7))</f>
        <v>0</v>
      </c>
      <c r="Q42" s="111">
        <f>IF(Q$2="",0,SUMIFS(Отчеты_М!42:42,Отчеты_М!$2:$2,"&gt;="&amp;Главная!AL$6,Отчеты_М!$2:$2,"&lt;="&amp;Главная!AL$7))</f>
        <v>0</v>
      </c>
      <c r="R42" s="111">
        <f>IF(R$2="",0,SUMIFS(Отчеты_М!42:42,Отчеты_М!$2:$2,"&gt;="&amp;Главная!AM$6,Отчеты_М!$2:$2,"&lt;="&amp;Главная!AM$7))</f>
        <v>0</v>
      </c>
      <c r="S42" s="111">
        <f>IF(S$2="",0,SUMIFS(Отчеты_М!42:42,Отчеты_М!$2:$2,"&gt;="&amp;Главная!AN$6,Отчеты_М!$2:$2,"&lt;="&amp;Главная!AN$7))</f>
        <v>0</v>
      </c>
      <c r="T42" s="111">
        <f>IF(T$2="",0,SUMIFS(Отчеты_М!42:42,Отчеты_М!$2:$2,"&gt;="&amp;Главная!AO$6,Отчеты_М!$2:$2,"&lt;="&amp;Главная!AO$7))</f>
        <v>0</v>
      </c>
      <c r="U42" s="111">
        <f>IF(U$2="",0,SUMIFS(Отчеты_М!42:42,Отчеты_М!$2:$2,"&gt;="&amp;Главная!AP$6,Отчеты_М!$2:$2,"&lt;="&amp;Главная!AP$7))</f>
        <v>0</v>
      </c>
      <c r="V42" s="77"/>
    </row>
    <row r="43" spans="1:22" s="79" customFormat="1" ht="12">
      <c r="A43" s="534"/>
      <c r="B43" s="77"/>
      <c r="C43" s="80" t="str">
        <f>УсловияРасчеты!H1212</f>
        <v>Оплата налога на имущество</v>
      </c>
      <c r="D43" s="500"/>
      <c r="E43" s="133">
        <f t="shared" si="13"/>
        <v>0</v>
      </c>
      <c r="F43" s="77"/>
      <c r="G43" s="111">
        <f>IF(G$2="",0,SUMIFS(Отчеты_М!43:43,Отчеты_М!$2:$2,"&gt;="&amp;Главная!AB$6,Отчеты_М!$2:$2,"&lt;="&amp;Главная!AB$7))</f>
        <v>0</v>
      </c>
      <c r="H43" s="111">
        <f>IF(H$2="",0,SUMIFS(Отчеты_М!43:43,Отчеты_М!$2:$2,"&gt;="&amp;Главная!AC$6,Отчеты_М!$2:$2,"&lt;="&amp;Главная!AC$7))</f>
        <v>0</v>
      </c>
      <c r="I43" s="111">
        <f>IF(I$2="",0,SUMIFS(Отчеты_М!43:43,Отчеты_М!$2:$2,"&gt;="&amp;Главная!AD$6,Отчеты_М!$2:$2,"&lt;="&amp;Главная!AD$7))</f>
        <v>0</v>
      </c>
      <c r="J43" s="111">
        <f>IF(J$2="",0,SUMIFS(Отчеты_М!43:43,Отчеты_М!$2:$2,"&gt;="&amp;Главная!AE$6,Отчеты_М!$2:$2,"&lt;="&amp;Главная!AE$7))</f>
        <v>0</v>
      </c>
      <c r="K43" s="111">
        <f>IF(K$2="",0,SUMIFS(Отчеты_М!43:43,Отчеты_М!$2:$2,"&gt;="&amp;Главная!AF$6,Отчеты_М!$2:$2,"&lt;="&amp;Главная!AF$7))</f>
        <v>0</v>
      </c>
      <c r="L43" s="111">
        <f>IF(L$2="",0,SUMIFS(Отчеты_М!43:43,Отчеты_М!$2:$2,"&gt;="&amp;Главная!AG$6,Отчеты_М!$2:$2,"&lt;="&amp;Главная!AG$7))</f>
        <v>0</v>
      </c>
      <c r="M43" s="111">
        <f>IF(M$2="",0,SUMIFS(Отчеты_М!43:43,Отчеты_М!$2:$2,"&gt;="&amp;Главная!AH$6,Отчеты_М!$2:$2,"&lt;="&amp;Главная!AH$7))</f>
        <v>0</v>
      </c>
      <c r="N43" s="111">
        <f>IF(N$2="",0,SUMIFS(Отчеты_М!43:43,Отчеты_М!$2:$2,"&gt;="&amp;Главная!AI$6,Отчеты_М!$2:$2,"&lt;="&amp;Главная!AI$7))</f>
        <v>0</v>
      </c>
      <c r="O43" s="111">
        <f>IF(O$2="",0,SUMIFS(Отчеты_М!43:43,Отчеты_М!$2:$2,"&gt;="&amp;Главная!AJ$6,Отчеты_М!$2:$2,"&lt;="&amp;Главная!AJ$7))</f>
        <v>0</v>
      </c>
      <c r="P43" s="111">
        <f>IF(P$2="",0,SUMIFS(Отчеты_М!43:43,Отчеты_М!$2:$2,"&gt;="&amp;Главная!AK$6,Отчеты_М!$2:$2,"&lt;="&amp;Главная!AK$7))</f>
        <v>0</v>
      </c>
      <c r="Q43" s="111">
        <f>IF(Q$2="",0,SUMIFS(Отчеты_М!43:43,Отчеты_М!$2:$2,"&gt;="&amp;Главная!AL$6,Отчеты_М!$2:$2,"&lt;="&amp;Главная!AL$7))</f>
        <v>0</v>
      </c>
      <c r="R43" s="111">
        <f>IF(R$2="",0,SUMIFS(Отчеты_М!43:43,Отчеты_М!$2:$2,"&gt;="&amp;Главная!AM$6,Отчеты_М!$2:$2,"&lt;="&amp;Главная!AM$7))</f>
        <v>0</v>
      </c>
      <c r="S43" s="111">
        <f>IF(S$2="",0,SUMIFS(Отчеты_М!43:43,Отчеты_М!$2:$2,"&gt;="&amp;Главная!AN$6,Отчеты_М!$2:$2,"&lt;="&amp;Главная!AN$7))</f>
        <v>0</v>
      </c>
      <c r="T43" s="111">
        <f>IF(T$2="",0,SUMIFS(Отчеты_М!43:43,Отчеты_М!$2:$2,"&gt;="&amp;Главная!AO$6,Отчеты_М!$2:$2,"&lt;="&amp;Главная!AO$7))</f>
        <v>0</v>
      </c>
      <c r="U43" s="111">
        <f>IF(U$2="",0,SUMIFS(Отчеты_М!43:43,Отчеты_М!$2:$2,"&gt;="&amp;Главная!AP$6,Отчеты_М!$2:$2,"&lt;="&amp;Главная!AP$7))</f>
        <v>0</v>
      </c>
      <c r="V43" s="77"/>
    </row>
    <row r="44" spans="1:22" s="79" customFormat="1" ht="12">
      <c r="A44" s="534"/>
      <c r="B44" s="77"/>
      <c r="C44" s="80" t="str">
        <f>УсловияРасчеты!$H$1221</f>
        <v>Оплата налога на прибыль</v>
      </c>
      <c r="D44" s="500"/>
      <c r="E44" s="133">
        <f t="shared" si="13"/>
        <v>0</v>
      </c>
      <c r="F44" s="77"/>
      <c r="G44" s="111">
        <f>IF(G$2="",0,SUMIFS(Отчеты_М!44:44,Отчеты_М!$2:$2,"&gt;="&amp;Главная!AB$6,Отчеты_М!$2:$2,"&lt;="&amp;Главная!AB$7))</f>
        <v>0</v>
      </c>
      <c r="H44" s="111">
        <f>IF(H$2="",0,SUMIFS(Отчеты_М!44:44,Отчеты_М!$2:$2,"&gt;="&amp;Главная!AC$6,Отчеты_М!$2:$2,"&lt;="&amp;Главная!AC$7))</f>
        <v>0</v>
      </c>
      <c r="I44" s="111">
        <f>IF(I$2="",0,SUMIFS(Отчеты_М!44:44,Отчеты_М!$2:$2,"&gt;="&amp;Главная!AD$6,Отчеты_М!$2:$2,"&lt;="&amp;Главная!AD$7))</f>
        <v>0</v>
      </c>
      <c r="J44" s="111">
        <f>IF(J$2="",0,SUMIFS(Отчеты_М!44:44,Отчеты_М!$2:$2,"&gt;="&amp;Главная!AE$6,Отчеты_М!$2:$2,"&lt;="&amp;Главная!AE$7))</f>
        <v>0</v>
      </c>
      <c r="K44" s="111">
        <f>IF(K$2="",0,SUMIFS(Отчеты_М!44:44,Отчеты_М!$2:$2,"&gt;="&amp;Главная!AF$6,Отчеты_М!$2:$2,"&lt;="&amp;Главная!AF$7))</f>
        <v>0</v>
      </c>
      <c r="L44" s="111">
        <f>IF(L$2="",0,SUMIFS(Отчеты_М!44:44,Отчеты_М!$2:$2,"&gt;="&amp;Главная!AG$6,Отчеты_М!$2:$2,"&lt;="&amp;Главная!AG$7))</f>
        <v>0</v>
      </c>
      <c r="M44" s="111">
        <f>IF(M$2="",0,SUMIFS(Отчеты_М!44:44,Отчеты_М!$2:$2,"&gt;="&amp;Главная!AH$6,Отчеты_М!$2:$2,"&lt;="&amp;Главная!AH$7))</f>
        <v>0</v>
      </c>
      <c r="N44" s="111">
        <f>IF(N$2="",0,SUMIFS(Отчеты_М!44:44,Отчеты_М!$2:$2,"&gt;="&amp;Главная!AI$6,Отчеты_М!$2:$2,"&lt;="&amp;Главная!AI$7))</f>
        <v>0</v>
      </c>
      <c r="O44" s="111">
        <f>IF(O$2="",0,SUMIFS(Отчеты_М!44:44,Отчеты_М!$2:$2,"&gt;="&amp;Главная!AJ$6,Отчеты_М!$2:$2,"&lt;="&amp;Главная!AJ$7))</f>
        <v>0</v>
      </c>
      <c r="P44" s="111">
        <f>IF(P$2="",0,SUMIFS(Отчеты_М!44:44,Отчеты_М!$2:$2,"&gt;="&amp;Главная!AK$6,Отчеты_М!$2:$2,"&lt;="&amp;Главная!AK$7))</f>
        <v>0</v>
      </c>
      <c r="Q44" s="111">
        <f>IF(Q$2="",0,SUMIFS(Отчеты_М!44:44,Отчеты_М!$2:$2,"&gt;="&amp;Главная!AL$6,Отчеты_М!$2:$2,"&lt;="&amp;Главная!AL$7))</f>
        <v>0</v>
      </c>
      <c r="R44" s="111">
        <f>IF(R$2="",0,SUMIFS(Отчеты_М!44:44,Отчеты_М!$2:$2,"&gt;="&amp;Главная!AM$6,Отчеты_М!$2:$2,"&lt;="&amp;Главная!AM$7))</f>
        <v>0</v>
      </c>
      <c r="S44" s="111">
        <f>IF(S$2="",0,SUMIFS(Отчеты_М!44:44,Отчеты_М!$2:$2,"&gt;="&amp;Главная!AN$6,Отчеты_М!$2:$2,"&lt;="&amp;Главная!AN$7))</f>
        <v>0</v>
      </c>
      <c r="T44" s="111">
        <f>IF(T$2="",0,SUMIFS(Отчеты_М!44:44,Отчеты_М!$2:$2,"&gt;="&amp;Главная!AO$6,Отчеты_М!$2:$2,"&lt;="&amp;Главная!AO$7))</f>
        <v>0</v>
      </c>
      <c r="U44" s="111">
        <f>IF(U$2="",0,SUMIFS(Отчеты_М!44:44,Отчеты_М!$2:$2,"&gt;="&amp;Главная!AP$6,Отчеты_М!$2:$2,"&lt;="&amp;Главная!AP$7))</f>
        <v>0</v>
      </c>
      <c r="V44" s="77"/>
    </row>
    <row r="45" spans="1:22" s="57" customFormat="1">
      <c r="A45" s="534"/>
      <c r="B45" s="66"/>
      <c r="C45" s="71" t="str">
        <f>УсловияРасчеты!$H$1235</f>
        <v>Финпоток проекта (по осн. деят-ти)</v>
      </c>
      <c r="D45" s="66"/>
      <c r="E45" s="125">
        <f t="shared" si="13"/>
        <v>0</v>
      </c>
      <c r="F45" s="65"/>
      <c r="G45" s="113">
        <f>IF(G$2="",0,SUMIFS(Отчеты_М!45:45,Отчеты_М!$2:$2,"&gt;="&amp;Главная!AB$6,Отчеты_М!$2:$2,"&lt;="&amp;Главная!AB$7))</f>
        <v>0</v>
      </c>
      <c r="H45" s="113">
        <f>IF(H$2="",0,SUMIFS(Отчеты_М!45:45,Отчеты_М!$2:$2,"&gt;="&amp;Главная!AC$6,Отчеты_М!$2:$2,"&lt;="&amp;Главная!AC$7))</f>
        <v>0</v>
      </c>
      <c r="I45" s="113">
        <f>IF(I$2="",0,SUMIFS(Отчеты_М!45:45,Отчеты_М!$2:$2,"&gt;="&amp;Главная!AD$6,Отчеты_М!$2:$2,"&lt;="&amp;Главная!AD$7))</f>
        <v>0</v>
      </c>
      <c r="J45" s="113">
        <f>IF(J$2="",0,SUMIFS(Отчеты_М!45:45,Отчеты_М!$2:$2,"&gt;="&amp;Главная!AE$6,Отчеты_М!$2:$2,"&lt;="&amp;Главная!AE$7))</f>
        <v>0</v>
      </c>
      <c r="K45" s="113">
        <f>IF(K$2="",0,SUMIFS(Отчеты_М!45:45,Отчеты_М!$2:$2,"&gt;="&amp;Главная!AF$6,Отчеты_М!$2:$2,"&lt;="&amp;Главная!AF$7))</f>
        <v>0</v>
      </c>
      <c r="L45" s="113">
        <f>IF(L$2="",0,SUMIFS(Отчеты_М!45:45,Отчеты_М!$2:$2,"&gt;="&amp;Главная!AG$6,Отчеты_М!$2:$2,"&lt;="&amp;Главная!AG$7))</f>
        <v>0</v>
      </c>
      <c r="M45" s="113">
        <f>IF(M$2="",0,SUMIFS(Отчеты_М!45:45,Отчеты_М!$2:$2,"&gt;="&amp;Главная!AH$6,Отчеты_М!$2:$2,"&lt;="&amp;Главная!AH$7))</f>
        <v>0</v>
      </c>
      <c r="N45" s="113">
        <f>IF(N$2="",0,SUMIFS(Отчеты_М!45:45,Отчеты_М!$2:$2,"&gt;="&amp;Главная!AI$6,Отчеты_М!$2:$2,"&lt;="&amp;Главная!AI$7))</f>
        <v>0</v>
      </c>
      <c r="O45" s="113">
        <f>IF(O$2="",0,SUMIFS(Отчеты_М!45:45,Отчеты_М!$2:$2,"&gt;="&amp;Главная!AJ$6,Отчеты_М!$2:$2,"&lt;="&amp;Главная!AJ$7))</f>
        <v>0</v>
      </c>
      <c r="P45" s="113">
        <f>IF(P$2="",0,SUMIFS(Отчеты_М!45:45,Отчеты_М!$2:$2,"&gt;="&amp;Главная!AK$6,Отчеты_М!$2:$2,"&lt;="&amp;Главная!AK$7))</f>
        <v>0</v>
      </c>
      <c r="Q45" s="113">
        <f>IF(Q$2="",0,SUMIFS(Отчеты_М!45:45,Отчеты_М!$2:$2,"&gt;="&amp;Главная!AL$6,Отчеты_М!$2:$2,"&lt;="&amp;Главная!AL$7))</f>
        <v>0</v>
      </c>
      <c r="R45" s="113">
        <f>IF(R$2="",0,SUMIFS(Отчеты_М!45:45,Отчеты_М!$2:$2,"&gt;="&amp;Главная!AM$6,Отчеты_М!$2:$2,"&lt;="&amp;Главная!AM$7))</f>
        <v>0</v>
      </c>
      <c r="S45" s="113">
        <f>IF(S$2="",0,SUMIFS(Отчеты_М!45:45,Отчеты_М!$2:$2,"&gt;="&amp;Главная!AN$6,Отчеты_М!$2:$2,"&lt;="&amp;Главная!AN$7))</f>
        <v>0</v>
      </c>
      <c r="T45" s="113">
        <f>IF(T$2="",0,SUMIFS(Отчеты_М!45:45,Отчеты_М!$2:$2,"&gt;="&amp;Главная!AO$6,Отчеты_М!$2:$2,"&lt;="&amp;Главная!AO$7))</f>
        <v>0</v>
      </c>
      <c r="U45" s="113">
        <f>IF(U$2="",0,SUMIFS(Отчеты_М!45:45,Отчеты_М!$2:$2,"&gt;="&amp;Главная!AP$6,Отчеты_М!$2:$2,"&lt;="&amp;Главная!AP$7))</f>
        <v>0</v>
      </c>
      <c r="V45" s="66"/>
    </row>
    <row r="46" spans="1:22" s="57" customFormat="1">
      <c r="A46" s="534"/>
      <c r="B46" s="66"/>
      <c r="C46" s="76" t="str">
        <f>УсловияРасчеты!$H$1295</f>
        <v>Поступления кредитных средств за период</v>
      </c>
      <c r="D46" s="66"/>
      <c r="E46" s="127">
        <f t="shared" si="13"/>
        <v>0</v>
      </c>
      <c r="F46" s="65"/>
      <c r="G46" s="105">
        <f>IF(G$2="",0,SUMIFS(Отчеты_М!46:46,Отчеты_М!$2:$2,"&gt;="&amp;Главная!AB$6,Отчеты_М!$2:$2,"&lt;="&amp;Главная!AB$7))</f>
        <v>0</v>
      </c>
      <c r="H46" s="105">
        <f>IF(H$2="",0,SUMIFS(Отчеты_М!46:46,Отчеты_М!$2:$2,"&gt;="&amp;Главная!AC$6,Отчеты_М!$2:$2,"&lt;="&amp;Главная!AC$7))</f>
        <v>0</v>
      </c>
      <c r="I46" s="105">
        <f>IF(I$2="",0,SUMIFS(Отчеты_М!46:46,Отчеты_М!$2:$2,"&gt;="&amp;Главная!AD$6,Отчеты_М!$2:$2,"&lt;="&amp;Главная!AD$7))</f>
        <v>0</v>
      </c>
      <c r="J46" s="105">
        <f>IF(J$2="",0,SUMIFS(Отчеты_М!46:46,Отчеты_М!$2:$2,"&gt;="&amp;Главная!AE$6,Отчеты_М!$2:$2,"&lt;="&amp;Главная!AE$7))</f>
        <v>0</v>
      </c>
      <c r="K46" s="105">
        <f>IF(K$2="",0,SUMIFS(Отчеты_М!46:46,Отчеты_М!$2:$2,"&gt;="&amp;Главная!AF$6,Отчеты_М!$2:$2,"&lt;="&amp;Главная!AF$7))</f>
        <v>0</v>
      </c>
      <c r="L46" s="105">
        <f>IF(L$2="",0,SUMIFS(Отчеты_М!46:46,Отчеты_М!$2:$2,"&gt;="&amp;Главная!AG$6,Отчеты_М!$2:$2,"&lt;="&amp;Главная!AG$7))</f>
        <v>0</v>
      </c>
      <c r="M46" s="105">
        <f>IF(M$2="",0,SUMIFS(Отчеты_М!46:46,Отчеты_М!$2:$2,"&gt;="&amp;Главная!AH$6,Отчеты_М!$2:$2,"&lt;="&amp;Главная!AH$7))</f>
        <v>0</v>
      </c>
      <c r="N46" s="105">
        <f>IF(N$2="",0,SUMIFS(Отчеты_М!46:46,Отчеты_М!$2:$2,"&gt;="&amp;Главная!AI$6,Отчеты_М!$2:$2,"&lt;="&amp;Главная!AI$7))</f>
        <v>0</v>
      </c>
      <c r="O46" s="105">
        <f>IF(O$2="",0,SUMIFS(Отчеты_М!46:46,Отчеты_М!$2:$2,"&gt;="&amp;Главная!AJ$6,Отчеты_М!$2:$2,"&lt;="&amp;Главная!AJ$7))</f>
        <v>0</v>
      </c>
      <c r="P46" s="105">
        <f>IF(P$2="",0,SUMIFS(Отчеты_М!46:46,Отчеты_М!$2:$2,"&gt;="&amp;Главная!AK$6,Отчеты_М!$2:$2,"&lt;="&amp;Главная!AK$7))</f>
        <v>0</v>
      </c>
      <c r="Q46" s="105">
        <f>IF(Q$2="",0,SUMIFS(Отчеты_М!46:46,Отчеты_М!$2:$2,"&gt;="&amp;Главная!AL$6,Отчеты_М!$2:$2,"&lt;="&amp;Главная!AL$7))</f>
        <v>0</v>
      </c>
      <c r="R46" s="105">
        <f>IF(R$2="",0,SUMIFS(Отчеты_М!46:46,Отчеты_М!$2:$2,"&gt;="&amp;Главная!AM$6,Отчеты_М!$2:$2,"&lt;="&amp;Главная!AM$7))</f>
        <v>0</v>
      </c>
      <c r="S46" s="105">
        <f>IF(S$2="",0,SUMIFS(Отчеты_М!46:46,Отчеты_М!$2:$2,"&gt;="&amp;Главная!AN$6,Отчеты_М!$2:$2,"&lt;="&amp;Главная!AN$7))</f>
        <v>0</v>
      </c>
      <c r="T46" s="105">
        <f>IF(T$2="",0,SUMIFS(Отчеты_М!46:46,Отчеты_М!$2:$2,"&gt;="&amp;Главная!AO$6,Отчеты_М!$2:$2,"&lt;="&amp;Главная!AO$7))</f>
        <v>0</v>
      </c>
      <c r="U46" s="105">
        <f>IF(U$2="",0,SUMIFS(Отчеты_М!46:46,Отчеты_М!$2:$2,"&gt;="&amp;Главная!AP$6,Отчеты_М!$2:$2,"&lt;="&amp;Главная!AP$7))</f>
        <v>0</v>
      </c>
      <c r="V46" s="66"/>
    </row>
    <row r="47" spans="1:22" s="143" customFormat="1" ht="13.8">
      <c r="A47" s="535"/>
      <c r="B47" s="137"/>
      <c r="C47" s="138" t="str">
        <f>УсловияРасчеты!$H$1297</f>
        <v>Объем возврата кредитных средств за период</v>
      </c>
      <c r="D47" s="137"/>
      <c r="E47" s="139">
        <f t="shared" si="13"/>
        <v>0</v>
      </c>
      <c r="F47" s="140"/>
      <c r="G47" s="141">
        <f>IF(G$2="",0,SUMIFS(Отчеты_М!47:47,Отчеты_М!$2:$2,"&gt;="&amp;Главная!AB$6,Отчеты_М!$2:$2,"&lt;="&amp;Главная!AB$7))</f>
        <v>0</v>
      </c>
      <c r="H47" s="141">
        <f>IF(H$2="",0,SUMIFS(Отчеты_М!47:47,Отчеты_М!$2:$2,"&gt;="&amp;Главная!AC$6,Отчеты_М!$2:$2,"&lt;="&amp;Главная!AC$7))</f>
        <v>0</v>
      </c>
      <c r="I47" s="141">
        <f>IF(I$2="",0,SUMIFS(Отчеты_М!47:47,Отчеты_М!$2:$2,"&gt;="&amp;Главная!AD$6,Отчеты_М!$2:$2,"&lt;="&amp;Главная!AD$7))</f>
        <v>0</v>
      </c>
      <c r="J47" s="141">
        <f>IF(J$2="",0,SUMIFS(Отчеты_М!47:47,Отчеты_М!$2:$2,"&gt;="&amp;Главная!AE$6,Отчеты_М!$2:$2,"&lt;="&amp;Главная!AE$7))</f>
        <v>0</v>
      </c>
      <c r="K47" s="141">
        <f>IF(K$2="",0,SUMIFS(Отчеты_М!47:47,Отчеты_М!$2:$2,"&gt;="&amp;Главная!AF$6,Отчеты_М!$2:$2,"&lt;="&amp;Главная!AF$7))</f>
        <v>0</v>
      </c>
      <c r="L47" s="141">
        <f>IF(L$2="",0,SUMIFS(Отчеты_М!47:47,Отчеты_М!$2:$2,"&gt;="&amp;Главная!AG$6,Отчеты_М!$2:$2,"&lt;="&amp;Главная!AG$7))</f>
        <v>0</v>
      </c>
      <c r="M47" s="141">
        <f>IF(M$2="",0,SUMIFS(Отчеты_М!47:47,Отчеты_М!$2:$2,"&gt;="&amp;Главная!AH$6,Отчеты_М!$2:$2,"&lt;="&amp;Главная!AH$7))</f>
        <v>0</v>
      </c>
      <c r="N47" s="141">
        <f>IF(N$2="",0,SUMIFS(Отчеты_М!47:47,Отчеты_М!$2:$2,"&gt;="&amp;Главная!AI$6,Отчеты_М!$2:$2,"&lt;="&amp;Главная!AI$7))</f>
        <v>0</v>
      </c>
      <c r="O47" s="141">
        <f>IF(O$2="",0,SUMIFS(Отчеты_М!47:47,Отчеты_М!$2:$2,"&gt;="&amp;Главная!AJ$6,Отчеты_М!$2:$2,"&lt;="&amp;Главная!AJ$7))</f>
        <v>0</v>
      </c>
      <c r="P47" s="141">
        <f>IF(P$2="",0,SUMIFS(Отчеты_М!47:47,Отчеты_М!$2:$2,"&gt;="&amp;Главная!AK$6,Отчеты_М!$2:$2,"&lt;="&amp;Главная!AK$7))</f>
        <v>0</v>
      </c>
      <c r="Q47" s="141">
        <f>IF(Q$2="",0,SUMIFS(Отчеты_М!47:47,Отчеты_М!$2:$2,"&gt;="&amp;Главная!AL$6,Отчеты_М!$2:$2,"&lt;="&amp;Главная!AL$7))</f>
        <v>0</v>
      </c>
      <c r="R47" s="141">
        <f>IF(R$2="",0,SUMIFS(Отчеты_М!47:47,Отчеты_М!$2:$2,"&gt;="&amp;Главная!AM$6,Отчеты_М!$2:$2,"&lt;="&amp;Главная!AM$7))</f>
        <v>0</v>
      </c>
      <c r="S47" s="141">
        <f>IF(S$2="",0,SUMIFS(Отчеты_М!47:47,Отчеты_М!$2:$2,"&gt;="&amp;Главная!AN$6,Отчеты_М!$2:$2,"&lt;="&amp;Главная!AN$7))</f>
        <v>0</v>
      </c>
      <c r="T47" s="141">
        <f>IF(T$2="",0,SUMIFS(Отчеты_М!47:47,Отчеты_М!$2:$2,"&gt;="&amp;Главная!AO$6,Отчеты_М!$2:$2,"&lt;="&amp;Главная!AO$7))</f>
        <v>0</v>
      </c>
      <c r="U47" s="141">
        <f>IF(U$2="",0,SUMIFS(Отчеты_М!47:47,Отчеты_М!$2:$2,"&gt;="&amp;Главная!AP$6,Отчеты_М!$2:$2,"&lt;="&amp;Главная!AP$7))</f>
        <v>0</v>
      </c>
      <c r="V47" s="137"/>
    </row>
    <row r="48" spans="1:22" s="143" customFormat="1" ht="13.8">
      <c r="A48" s="535"/>
      <c r="B48" s="137"/>
      <c r="C48" s="138" t="str">
        <f>УсловияРасчеты!$H$1305</f>
        <v>Оплата %% по кредиту</v>
      </c>
      <c r="D48" s="137"/>
      <c r="E48" s="139">
        <f t="shared" si="13"/>
        <v>0</v>
      </c>
      <c r="F48" s="140"/>
      <c r="G48" s="141">
        <f>IF(G$2="",0,SUMIFS(Отчеты_М!48:48,Отчеты_М!$2:$2,"&gt;="&amp;Главная!AB$6,Отчеты_М!$2:$2,"&lt;="&amp;Главная!AB$7))</f>
        <v>0</v>
      </c>
      <c r="H48" s="141">
        <f>IF(H$2="",0,SUMIFS(Отчеты_М!48:48,Отчеты_М!$2:$2,"&gt;="&amp;Главная!AC$6,Отчеты_М!$2:$2,"&lt;="&amp;Главная!AC$7))</f>
        <v>0</v>
      </c>
      <c r="I48" s="141">
        <f>IF(I$2="",0,SUMIFS(Отчеты_М!48:48,Отчеты_М!$2:$2,"&gt;="&amp;Главная!AD$6,Отчеты_М!$2:$2,"&lt;="&amp;Главная!AD$7))</f>
        <v>0</v>
      </c>
      <c r="J48" s="141">
        <f>IF(J$2="",0,SUMIFS(Отчеты_М!48:48,Отчеты_М!$2:$2,"&gt;="&amp;Главная!AE$6,Отчеты_М!$2:$2,"&lt;="&amp;Главная!AE$7))</f>
        <v>0</v>
      </c>
      <c r="K48" s="141">
        <f>IF(K$2="",0,SUMIFS(Отчеты_М!48:48,Отчеты_М!$2:$2,"&gt;="&amp;Главная!AF$6,Отчеты_М!$2:$2,"&lt;="&amp;Главная!AF$7))</f>
        <v>0</v>
      </c>
      <c r="L48" s="141">
        <f>IF(L$2="",0,SUMIFS(Отчеты_М!48:48,Отчеты_М!$2:$2,"&gt;="&amp;Главная!AG$6,Отчеты_М!$2:$2,"&lt;="&amp;Главная!AG$7))</f>
        <v>0</v>
      </c>
      <c r="M48" s="141">
        <f>IF(M$2="",0,SUMIFS(Отчеты_М!48:48,Отчеты_М!$2:$2,"&gt;="&amp;Главная!AH$6,Отчеты_М!$2:$2,"&lt;="&amp;Главная!AH$7))</f>
        <v>0</v>
      </c>
      <c r="N48" s="141">
        <f>IF(N$2="",0,SUMIFS(Отчеты_М!48:48,Отчеты_М!$2:$2,"&gt;="&amp;Главная!AI$6,Отчеты_М!$2:$2,"&lt;="&amp;Главная!AI$7))</f>
        <v>0</v>
      </c>
      <c r="O48" s="141">
        <f>IF(O$2="",0,SUMIFS(Отчеты_М!48:48,Отчеты_М!$2:$2,"&gt;="&amp;Главная!AJ$6,Отчеты_М!$2:$2,"&lt;="&amp;Главная!AJ$7))</f>
        <v>0</v>
      </c>
      <c r="P48" s="141">
        <f>IF(P$2="",0,SUMIFS(Отчеты_М!48:48,Отчеты_М!$2:$2,"&gt;="&amp;Главная!AK$6,Отчеты_М!$2:$2,"&lt;="&amp;Главная!AK$7))</f>
        <v>0</v>
      </c>
      <c r="Q48" s="141">
        <f>IF(Q$2="",0,SUMIFS(Отчеты_М!48:48,Отчеты_М!$2:$2,"&gt;="&amp;Главная!AL$6,Отчеты_М!$2:$2,"&lt;="&amp;Главная!AL$7))</f>
        <v>0</v>
      </c>
      <c r="R48" s="141">
        <f>IF(R$2="",0,SUMIFS(Отчеты_М!48:48,Отчеты_М!$2:$2,"&gt;="&amp;Главная!AM$6,Отчеты_М!$2:$2,"&lt;="&amp;Главная!AM$7))</f>
        <v>0</v>
      </c>
      <c r="S48" s="141">
        <f>IF(S$2="",0,SUMIFS(Отчеты_М!48:48,Отчеты_М!$2:$2,"&gt;="&amp;Главная!AN$6,Отчеты_М!$2:$2,"&lt;="&amp;Главная!AN$7))</f>
        <v>0</v>
      </c>
      <c r="T48" s="141">
        <f>IF(T$2="",0,SUMIFS(Отчеты_М!48:48,Отчеты_М!$2:$2,"&gt;="&amp;Главная!AO$6,Отчеты_М!$2:$2,"&lt;="&amp;Главная!AO$7))</f>
        <v>0</v>
      </c>
      <c r="U48" s="141">
        <f>IF(U$2="",0,SUMIFS(Отчеты_М!48:48,Отчеты_М!$2:$2,"&gt;="&amp;Главная!AP$6,Отчеты_М!$2:$2,"&lt;="&amp;Главная!AP$7))</f>
        <v>0</v>
      </c>
      <c r="V48" s="137"/>
    </row>
    <row r="49" spans="1:22" s="57" customFormat="1">
      <c r="A49" s="534"/>
      <c r="B49" s="66"/>
      <c r="C49" s="71" t="str">
        <f>УсловияРасчеты!$H$1311</f>
        <v>Финпоток по финансовой деятельности</v>
      </c>
      <c r="D49" s="66"/>
      <c r="E49" s="125">
        <f t="shared" si="13"/>
        <v>0</v>
      </c>
      <c r="F49" s="65"/>
      <c r="G49" s="113">
        <f>IF(G$2="",0,SUMIFS(Отчеты_М!49:49,Отчеты_М!$2:$2,"&gt;="&amp;Главная!AB$6,Отчеты_М!$2:$2,"&lt;="&amp;Главная!AB$7))</f>
        <v>0</v>
      </c>
      <c r="H49" s="113">
        <f>IF(H$2="",0,SUMIFS(Отчеты_М!49:49,Отчеты_М!$2:$2,"&gt;="&amp;Главная!AC$6,Отчеты_М!$2:$2,"&lt;="&amp;Главная!AC$7))</f>
        <v>0</v>
      </c>
      <c r="I49" s="113">
        <f>IF(I$2="",0,SUMIFS(Отчеты_М!49:49,Отчеты_М!$2:$2,"&gt;="&amp;Главная!AD$6,Отчеты_М!$2:$2,"&lt;="&amp;Главная!AD$7))</f>
        <v>0</v>
      </c>
      <c r="J49" s="113">
        <f>IF(J$2="",0,SUMIFS(Отчеты_М!49:49,Отчеты_М!$2:$2,"&gt;="&amp;Главная!AE$6,Отчеты_М!$2:$2,"&lt;="&amp;Главная!AE$7))</f>
        <v>0</v>
      </c>
      <c r="K49" s="113">
        <f>IF(K$2="",0,SUMIFS(Отчеты_М!49:49,Отчеты_М!$2:$2,"&gt;="&amp;Главная!AF$6,Отчеты_М!$2:$2,"&lt;="&amp;Главная!AF$7))</f>
        <v>0</v>
      </c>
      <c r="L49" s="113">
        <f>IF(L$2="",0,SUMIFS(Отчеты_М!49:49,Отчеты_М!$2:$2,"&gt;="&amp;Главная!AG$6,Отчеты_М!$2:$2,"&lt;="&amp;Главная!AG$7))</f>
        <v>0</v>
      </c>
      <c r="M49" s="113">
        <f>IF(M$2="",0,SUMIFS(Отчеты_М!49:49,Отчеты_М!$2:$2,"&gt;="&amp;Главная!AH$6,Отчеты_М!$2:$2,"&lt;="&amp;Главная!AH$7))</f>
        <v>0</v>
      </c>
      <c r="N49" s="113">
        <f>IF(N$2="",0,SUMIFS(Отчеты_М!49:49,Отчеты_М!$2:$2,"&gt;="&amp;Главная!AI$6,Отчеты_М!$2:$2,"&lt;="&amp;Главная!AI$7))</f>
        <v>0</v>
      </c>
      <c r="O49" s="113">
        <f>IF(O$2="",0,SUMIFS(Отчеты_М!49:49,Отчеты_М!$2:$2,"&gt;="&amp;Главная!AJ$6,Отчеты_М!$2:$2,"&lt;="&amp;Главная!AJ$7))</f>
        <v>0</v>
      </c>
      <c r="P49" s="113">
        <f>IF(P$2="",0,SUMIFS(Отчеты_М!49:49,Отчеты_М!$2:$2,"&gt;="&amp;Главная!AK$6,Отчеты_М!$2:$2,"&lt;="&amp;Главная!AK$7))</f>
        <v>0</v>
      </c>
      <c r="Q49" s="113">
        <f>IF(Q$2="",0,SUMIFS(Отчеты_М!49:49,Отчеты_М!$2:$2,"&gt;="&amp;Главная!AL$6,Отчеты_М!$2:$2,"&lt;="&amp;Главная!AL$7))</f>
        <v>0</v>
      </c>
      <c r="R49" s="113">
        <f>IF(R$2="",0,SUMIFS(Отчеты_М!49:49,Отчеты_М!$2:$2,"&gt;="&amp;Главная!AM$6,Отчеты_М!$2:$2,"&lt;="&amp;Главная!AM$7))</f>
        <v>0</v>
      </c>
      <c r="S49" s="113">
        <f>IF(S$2="",0,SUMIFS(Отчеты_М!49:49,Отчеты_М!$2:$2,"&gt;="&amp;Главная!AN$6,Отчеты_М!$2:$2,"&lt;="&amp;Главная!AN$7))</f>
        <v>0</v>
      </c>
      <c r="T49" s="113">
        <f>IF(T$2="",0,SUMIFS(Отчеты_М!49:49,Отчеты_М!$2:$2,"&gt;="&amp;Главная!AO$6,Отчеты_М!$2:$2,"&lt;="&amp;Главная!AO$7))</f>
        <v>0</v>
      </c>
      <c r="U49" s="113">
        <f>IF(U$2="",0,SUMIFS(Отчеты_М!49:49,Отчеты_М!$2:$2,"&gt;="&amp;Главная!AP$6,Отчеты_М!$2:$2,"&lt;="&amp;Главная!AP$7))</f>
        <v>0</v>
      </c>
      <c r="V49" s="66"/>
    </row>
    <row r="50" spans="1:22" s="57" customFormat="1">
      <c r="A50" s="534"/>
      <c r="B50" s="66"/>
      <c r="C50" s="144" t="str">
        <f>УсловияРасчеты!$H$1252</f>
        <v>Поступление финансирования от Инвесторов</v>
      </c>
      <c r="D50" s="66"/>
      <c r="E50" s="127">
        <f t="shared" si="13"/>
        <v>0</v>
      </c>
      <c r="F50" s="65"/>
      <c r="G50" s="105">
        <f>IF(G$2="",0,SUMIFS(Отчеты_М!50:50,Отчеты_М!$2:$2,"&gt;="&amp;Главная!AB$6,Отчеты_М!$2:$2,"&lt;="&amp;Главная!AB$7))</f>
        <v>0</v>
      </c>
      <c r="H50" s="105">
        <f>IF(H$2="",0,SUMIFS(Отчеты_М!50:50,Отчеты_М!$2:$2,"&gt;="&amp;Главная!AC$6,Отчеты_М!$2:$2,"&lt;="&amp;Главная!AC$7))</f>
        <v>0</v>
      </c>
      <c r="I50" s="105">
        <f>IF(I$2="",0,SUMIFS(Отчеты_М!50:50,Отчеты_М!$2:$2,"&gt;="&amp;Главная!AD$6,Отчеты_М!$2:$2,"&lt;="&amp;Главная!AD$7))</f>
        <v>0</v>
      </c>
      <c r="J50" s="105">
        <f>IF(J$2="",0,SUMIFS(Отчеты_М!50:50,Отчеты_М!$2:$2,"&gt;="&amp;Главная!AE$6,Отчеты_М!$2:$2,"&lt;="&amp;Главная!AE$7))</f>
        <v>0</v>
      </c>
      <c r="K50" s="105">
        <f>IF(K$2="",0,SUMIFS(Отчеты_М!50:50,Отчеты_М!$2:$2,"&gt;="&amp;Главная!AF$6,Отчеты_М!$2:$2,"&lt;="&amp;Главная!AF$7))</f>
        <v>0</v>
      </c>
      <c r="L50" s="105">
        <f>IF(L$2="",0,SUMIFS(Отчеты_М!50:50,Отчеты_М!$2:$2,"&gt;="&amp;Главная!AG$6,Отчеты_М!$2:$2,"&lt;="&amp;Главная!AG$7))</f>
        <v>0</v>
      </c>
      <c r="M50" s="105">
        <f>IF(M$2="",0,SUMIFS(Отчеты_М!50:50,Отчеты_М!$2:$2,"&gt;="&amp;Главная!AH$6,Отчеты_М!$2:$2,"&lt;="&amp;Главная!AH$7))</f>
        <v>0</v>
      </c>
      <c r="N50" s="105">
        <f>IF(N$2="",0,SUMIFS(Отчеты_М!50:50,Отчеты_М!$2:$2,"&gt;="&amp;Главная!AI$6,Отчеты_М!$2:$2,"&lt;="&amp;Главная!AI$7))</f>
        <v>0</v>
      </c>
      <c r="O50" s="105">
        <f>IF(O$2="",0,SUMIFS(Отчеты_М!50:50,Отчеты_М!$2:$2,"&gt;="&amp;Главная!AJ$6,Отчеты_М!$2:$2,"&lt;="&amp;Главная!AJ$7))</f>
        <v>0</v>
      </c>
      <c r="P50" s="105">
        <f>IF(P$2="",0,SUMIFS(Отчеты_М!50:50,Отчеты_М!$2:$2,"&gt;="&amp;Главная!AK$6,Отчеты_М!$2:$2,"&lt;="&amp;Главная!AK$7))</f>
        <v>0</v>
      </c>
      <c r="Q50" s="105">
        <f>IF(Q$2="",0,SUMIFS(Отчеты_М!50:50,Отчеты_М!$2:$2,"&gt;="&amp;Главная!AL$6,Отчеты_М!$2:$2,"&lt;="&amp;Главная!AL$7))</f>
        <v>0</v>
      </c>
      <c r="R50" s="105">
        <f>IF(R$2="",0,SUMIFS(Отчеты_М!50:50,Отчеты_М!$2:$2,"&gt;="&amp;Главная!AM$6,Отчеты_М!$2:$2,"&lt;="&amp;Главная!AM$7))</f>
        <v>0</v>
      </c>
      <c r="S50" s="105">
        <f>IF(S$2="",0,SUMIFS(Отчеты_М!50:50,Отчеты_М!$2:$2,"&gt;="&amp;Главная!AN$6,Отчеты_М!$2:$2,"&lt;="&amp;Главная!AN$7))</f>
        <v>0</v>
      </c>
      <c r="T50" s="105">
        <f>IF(T$2="",0,SUMIFS(Отчеты_М!50:50,Отчеты_М!$2:$2,"&gt;="&amp;Главная!AO$6,Отчеты_М!$2:$2,"&lt;="&amp;Главная!AO$7))</f>
        <v>0</v>
      </c>
      <c r="U50" s="105">
        <f>IF(U$2="",0,SUMIFS(Отчеты_М!50:50,Отчеты_М!$2:$2,"&gt;="&amp;Главная!AP$6,Отчеты_М!$2:$2,"&lt;="&amp;Главная!AP$7))</f>
        <v>0</v>
      </c>
      <c r="V50" s="66"/>
    </row>
    <row r="51" spans="1:22" s="57" customFormat="1">
      <c r="A51" s="534"/>
      <c r="B51" s="66"/>
      <c r="C51" s="144" t="str">
        <f>УсловияРасчеты!$H$1276</f>
        <v>Поступление финансирования от Акционеров</v>
      </c>
      <c r="D51" s="66"/>
      <c r="E51" s="127">
        <f t="shared" si="13"/>
        <v>0</v>
      </c>
      <c r="F51" s="65"/>
      <c r="G51" s="105">
        <f>IF(G$2="",0,SUMIFS(Отчеты_М!51:51,Отчеты_М!$2:$2,"&gt;="&amp;Главная!AB$6,Отчеты_М!$2:$2,"&lt;="&amp;Главная!AB$7))</f>
        <v>0</v>
      </c>
      <c r="H51" s="105">
        <f>IF(H$2="",0,SUMIFS(Отчеты_М!51:51,Отчеты_М!$2:$2,"&gt;="&amp;Главная!AC$6,Отчеты_М!$2:$2,"&lt;="&amp;Главная!AC$7))</f>
        <v>0</v>
      </c>
      <c r="I51" s="105">
        <f>IF(I$2="",0,SUMIFS(Отчеты_М!51:51,Отчеты_М!$2:$2,"&gt;="&amp;Главная!AD$6,Отчеты_М!$2:$2,"&lt;="&amp;Главная!AD$7))</f>
        <v>0</v>
      </c>
      <c r="J51" s="105">
        <f>IF(J$2="",0,SUMIFS(Отчеты_М!51:51,Отчеты_М!$2:$2,"&gt;="&amp;Главная!AE$6,Отчеты_М!$2:$2,"&lt;="&amp;Главная!AE$7))</f>
        <v>0</v>
      </c>
      <c r="K51" s="105">
        <f>IF(K$2="",0,SUMIFS(Отчеты_М!51:51,Отчеты_М!$2:$2,"&gt;="&amp;Главная!AF$6,Отчеты_М!$2:$2,"&lt;="&amp;Главная!AF$7))</f>
        <v>0</v>
      </c>
      <c r="L51" s="105">
        <f>IF(L$2="",0,SUMIFS(Отчеты_М!51:51,Отчеты_М!$2:$2,"&gt;="&amp;Главная!AG$6,Отчеты_М!$2:$2,"&lt;="&amp;Главная!AG$7))</f>
        <v>0</v>
      </c>
      <c r="M51" s="105">
        <f>IF(M$2="",0,SUMIFS(Отчеты_М!51:51,Отчеты_М!$2:$2,"&gt;="&amp;Главная!AH$6,Отчеты_М!$2:$2,"&lt;="&amp;Главная!AH$7))</f>
        <v>0</v>
      </c>
      <c r="N51" s="105">
        <f>IF(N$2="",0,SUMIFS(Отчеты_М!51:51,Отчеты_М!$2:$2,"&gt;="&amp;Главная!AI$6,Отчеты_М!$2:$2,"&lt;="&amp;Главная!AI$7))</f>
        <v>0</v>
      </c>
      <c r="O51" s="105">
        <f>IF(O$2="",0,SUMIFS(Отчеты_М!51:51,Отчеты_М!$2:$2,"&gt;="&amp;Главная!AJ$6,Отчеты_М!$2:$2,"&lt;="&amp;Главная!AJ$7))</f>
        <v>0</v>
      </c>
      <c r="P51" s="105">
        <f>IF(P$2="",0,SUMIFS(Отчеты_М!51:51,Отчеты_М!$2:$2,"&gt;="&amp;Главная!AK$6,Отчеты_М!$2:$2,"&lt;="&amp;Главная!AK$7))</f>
        <v>0</v>
      </c>
      <c r="Q51" s="105">
        <f>IF(Q$2="",0,SUMIFS(Отчеты_М!51:51,Отчеты_М!$2:$2,"&gt;="&amp;Главная!AL$6,Отчеты_М!$2:$2,"&lt;="&amp;Главная!AL$7))</f>
        <v>0</v>
      </c>
      <c r="R51" s="105">
        <f>IF(R$2="",0,SUMIFS(Отчеты_М!51:51,Отчеты_М!$2:$2,"&gt;="&amp;Главная!AM$6,Отчеты_М!$2:$2,"&lt;="&amp;Главная!AM$7))</f>
        <v>0</v>
      </c>
      <c r="S51" s="105">
        <f>IF(S$2="",0,SUMIFS(Отчеты_М!51:51,Отчеты_М!$2:$2,"&gt;="&amp;Главная!AN$6,Отчеты_М!$2:$2,"&lt;="&amp;Главная!AN$7))</f>
        <v>0</v>
      </c>
      <c r="T51" s="105">
        <f>IF(T$2="",0,SUMIFS(Отчеты_М!51:51,Отчеты_М!$2:$2,"&gt;="&amp;Главная!AO$6,Отчеты_М!$2:$2,"&lt;="&amp;Главная!AO$7))</f>
        <v>0</v>
      </c>
      <c r="U51" s="105">
        <f>IF(U$2="",0,SUMIFS(Отчеты_М!51:51,Отчеты_М!$2:$2,"&gt;="&amp;Главная!AP$6,Отчеты_М!$2:$2,"&lt;="&amp;Главная!AP$7))</f>
        <v>0</v>
      </c>
      <c r="V51" s="66"/>
    </row>
    <row r="52" spans="1:22" s="143" customFormat="1" ht="13.8">
      <c r="A52" s="535"/>
      <c r="B52" s="137"/>
      <c r="C52" s="138" t="str">
        <f>УсловияРасчеты!$H$1255</f>
        <v>Возврат внешних инвестиций</v>
      </c>
      <c r="D52" s="137"/>
      <c r="E52" s="139">
        <f t="shared" si="13"/>
        <v>0</v>
      </c>
      <c r="F52" s="140"/>
      <c r="G52" s="141">
        <f>IF(G$2="",0,SUMIFS(Отчеты_М!52:52,Отчеты_М!$2:$2,"&gt;="&amp;Главная!AB$6,Отчеты_М!$2:$2,"&lt;="&amp;Главная!AB$7))</f>
        <v>0</v>
      </c>
      <c r="H52" s="141">
        <f>IF(H$2="",0,SUMIFS(Отчеты_М!52:52,Отчеты_М!$2:$2,"&gt;="&amp;Главная!AC$6,Отчеты_М!$2:$2,"&lt;="&amp;Главная!AC$7))</f>
        <v>0</v>
      </c>
      <c r="I52" s="141">
        <f>IF(I$2="",0,SUMIFS(Отчеты_М!52:52,Отчеты_М!$2:$2,"&gt;="&amp;Главная!AD$6,Отчеты_М!$2:$2,"&lt;="&amp;Главная!AD$7))</f>
        <v>0</v>
      </c>
      <c r="J52" s="141">
        <f>IF(J$2="",0,SUMIFS(Отчеты_М!52:52,Отчеты_М!$2:$2,"&gt;="&amp;Главная!AE$6,Отчеты_М!$2:$2,"&lt;="&amp;Главная!AE$7))</f>
        <v>0</v>
      </c>
      <c r="K52" s="141">
        <f>IF(K$2="",0,SUMIFS(Отчеты_М!52:52,Отчеты_М!$2:$2,"&gt;="&amp;Главная!AF$6,Отчеты_М!$2:$2,"&lt;="&amp;Главная!AF$7))</f>
        <v>0</v>
      </c>
      <c r="L52" s="141">
        <f>IF(L$2="",0,SUMIFS(Отчеты_М!52:52,Отчеты_М!$2:$2,"&gt;="&amp;Главная!AG$6,Отчеты_М!$2:$2,"&lt;="&amp;Главная!AG$7))</f>
        <v>0</v>
      </c>
      <c r="M52" s="141">
        <f>IF(M$2="",0,SUMIFS(Отчеты_М!52:52,Отчеты_М!$2:$2,"&gt;="&amp;Главная!AH$6,Отчеты_М!$2:$2,"&lt;="&amp;Главная!AH$7))</f>
        <v>0</v>
      </c>
      <c r="N52" s="141">
        <f>IF(N$2="",0,SUMIFS(Отчеты_М!52:52,Отчеты_М!$2:$2,"&gt;="&amp;Главная!AI$6,Отчеты_М!$2:$2,"&lt;="&amp;Главная!AI$7))</f>
        <v>0</v>
      </c>
      <c r="O52" s="141">
        <f>IF(O$2="",0,SUMIFS(Отчеты_М!52:52,Отчеты_М!$2:$2,"&gt;="&amp;Главная!AJ$6,Отчеты_М!$2:$2,"&lt;="&amp;Главная!AJ$7))</f>
        <v>0</v>
      </c>
      <c r="P52" s="141">
        <f>IF(P$2="",0,SUMIFS(Отчеты_М!52:52,Отчеты_М!$2:$2,"&gt;="&amp;Главная!AK$6,Отчеты_М!$2:$2,"&lt;="&amp;Главная!AK$7))</f>
        <v>0</v>
      </c>
      <c r="Q52" s="141">
        <f>IF(Q$2="",0,SUMIFS(Отчеты_М!52:52,Отчеты_М!$2:$2,"&gt;="&amp;Главная!AL$6,Отчеты_М!$2:$2,"&lt;="&amp;Главная!AL$7))</f>
        <v>0</v>
      </c>
      <c r="R52" s="141">
        <f>IF(R$2="",0,SUMIFS(Отчеты_М!52:52,Отчеты_М!$2:$2,"&gt;="&amp;Главная!AM$6,Отчеты_М!$2:$2,"&lt;="&amp;Главная!AM$7))</f>
        <v>0</v>
      </c>
      <c r="S52" s="141">
        <f>IF(S$2="",0,SUMIFS(Отчеты_М!52:52,Отчеты_М!$2:$2,"&gt;="&amp;Главная!AN$6,Отчеты_М!$2:$2,"&lt;="&amp;Главная!AN$7))</f>
        <v>0</v>
      </c>
      <c r="T52" s="141">
        <f>IF(T$2="",0,SUMIFS(Отчеты_М!52:52,Отчеты_М!$2:$2,"&gt;="&amp;Главная!AO$6,Отчеты_М!$2:$2,"&lt;="&amp;Главная!AO$7))</f>
        <v>0</v>
      </c>
      <c r="U52" s="141">
        <f>IF(U$2="",0,SUMIFS(Отчеты_М!52:52,Отчеты_М!$2:$2,"&gt;="&amp;Главная!AP$6,Отчеты_М!$2:$2,"&lt;="&amp;Главная!AP$7))</f>
        <v>0</v>
      </c>
      <c r="V52" s="137"/>
    </row>
    <row r="53" spans="1:22" s="143" customFormat="1" ht="13.8">
      <c r="A53" s="535"/>
      <c r="B53" s="137"/>
      <c r="C53" s="138" t="str">
        <f>УсловияРасчеты!$H$1264</f>
        <v>Оплата %% Инвесторам</v>
      </c>
      <c r="D53" s="137"/>
      <c r="E53" s="139">
        <f t="shared" si="13"/>
        <v>0</v>
      </c>
      <c r="F53" s="140"/>
      <c r="G53" s="141">
        <f>IF(G$2="",0,SUMIFS(Отчеты_М!53:53,Отчеты_М!$2:$2,"&gt;="&amp;Главная!AB$6,Отчеты_М!$2:$2,"&lt;="&amp;Главная!AB$7))</f>
        <v>0</v>
      </c>
      <c r="H53" s="141">
        <f>IF(H$2="",0,SUMIFS(Отчеты_М!53:53,Отчеты_М!$2:$2,"&gt;="&amp;Главная!AC$6,Отчеты_М!$2:$2,"&lt;="&amp;Главная!AC$7))</f>
        <v>0</v>
      </c>
      <c r="I53" s="141">
        <f>IF(I$2="",0,SUMIFS(Отчеты_М!53:53,Отчеты_М!$2:$2,"&gt;="&amp;Главная!AD$6,Отчеты_М!$2:$2,"&lt;="&amp;Главная!AD$7))</f>
        <v>0</v>
      </c>
      <c r="J53" s="141">
        <f>IF(J$2="",0,SUMIFS(Отчеты_М!53:53,Отчеты_М!$2:$2,"&gt;="&amp;Главная!AE$6,Отчеты_М!$2:$2,"&lt;="&amp;Главная!AE$7))</f>
        <v>0</v>
      </c>
      <c r="K53" s="141">
        <f>IF(K$2="",0,SUMIFS(Отчеты_М!53:53,Отчеты_М!$2:$2,"&gt;="&amp;Главная!AF$6,Отчеты_М!$2:$2,"&lt;="&amp;Главная!AF$7))</f>
        <v>0</v>
      </c>
      <c r="L53" s="141">
        <f>IF(L$2="",0,SUMIFS(Отчеты_М!53:53,Отчеты_М!$2:$2,"&gt;="&amp;Главная!AG$6,Отчеты_М!$2:$2,"&lt;="&amp;Главная!AG$7))</f>
        <v>0</v>
      </c>
      <c r="M53" s="141">
        <f>IF(M$2="",0,SUMIFS(Отчеты_М!53:53,Отчеты_М!$2:$2,"&gt;="&amp;Главная!AH$6,Отчеты_М!$2:$2,"&lt;="&amp;Главная!AH$7))</f>
        <v>0</v>
      </c>
      <c r="N53" s="141">
        <f>IF(N$2="",0,SUMIFS(Отчеты_М!53:53,Отчеты_М!$2:$2,"&gt;="&amp;Главная!AI$6,Отчеты_М!$2:$2,"&lt;="&amp;Главная!AI$7))</f>
        <v>0</v>
      </c>
      <c r="O53" s="141">
        <f>IF(O$2="",0,SUMIFS(Отчеты_М!53:53,Отчеты_М!$2:$2,"&gt;="&amp;Главная!AJ$6,Отчеты_М!$2:$2,"&lt;="&amp;Главная!AJ$7))</f>
        <v>0</v>
      </c>
      <c r="P53" s="141">
        <f>IF(P$2="",0,SUMIFS(Отчеты_М!53:53,Отчеты_М!$2:$2,"&gt;="&amp;Главная!AK$6,Отчеты_М!$2:$2,"&lt;="&amp;Главная!AK$7))</f>
        <v>0</v>
      </c>
      <c r="Q53" s="141">
        <f>IF(Q$2="",0,SUMIFS(Отчеты_М!53:53,Отчеты_М!$2:$2,"&gt;="&amp;Главная!AL$6,Отчеты_М!$2:$2,"&lt;="&amp;Главная!AL$7))</f>
        <v>0</v>
      </c>
      <c r="R53" s="141">
        <f>IF(R$2="",0,SUMIFS(Отчеты_М!53:53,Отчеты_М!$2:$2,"&gt;="&amp;Главная!AM$6,Отчеты_М!$2:$2,"&lt;="&amp;Главная!AM$7))</f>
        <v>0</v>
      </c>
      <c r="S53" s="141">
        <f>IF(S$2="",0,SUMIFS(Отчеты_М!53:53,Отчеты_М!$2:$2,"&gt;="&amp;Главная!AN$6,Отчеты_М!$2:$2,"&lt;="&amp;Главная!AN$7))</f>
        <v>0</v>
      </c>
      <c r="T53" s="141">
        <f>IF(T$2="",0,SUMIFS(Отчеты_М!53:53,Отчеты_М!$2:$2,"&gt;="&amp;Главная!AO$6,Отчеты_М!$2:$2,"&lt;="&amp;Главная!AO$7))</f>
        <v>0</v>
      </c>
      <c r="U53" s="141">
        <f>IF(U$2="",0,SUMIFS(Отчеты_М!53:53,Отчеты_М!$2:$2,"&gt;="&amp;Главная!AP$6,Отчеты_М!$2:$2,"&lt;="&amp;Главная!AP$7))</f>
        <v>0</v>
      </c>
      <c r="V53" s="137"/>
    </row>
    <row r="54" spans="1:22" s="143" customFormat="1" ht="13.8">
      <c r="A54" s="535"/>
      <c r="B54" s="137"/>
      <c r="C54" s="138" t="str">
        <f>УсловияРасчеты!$H$1334</f>
        <v>Возврат инвестиций Акционерам</v>
      </c>
      <c r="D54" s="137"/>
      <c r="E54" s="139">
        <f t="shared" si="13"/>
        <v>0</v>
      </c>
      <c r="F54" s="140"/>
      <c r="G54" s="141">
        <f>IF(G$2="",0,SUMIFS(Отчеты_М!54:54,Отчеты_М!$2:$2,"&gt;="&amp;Главная!AB$6,Отчеты_М!$2:$2,"&lt;="&amp;Главная!AB$7))</f>
        <v>0</v>
      </c>
      <c r="H54" s="141">
        <f>IF(H$2="",0,SUMIFS(Отчеты_М!54:54,Отчеты_М!$2:$2,"&gt;="&amp;Главная!AC$6,Отчеты_М!$2:$2,"&lt;="&amp;Главная!AC$7))</f>
        <v>0</v>
      </c>
      <c r="I54" s="141">
        <f>IF(I$2="",0,SUMIFS(Отчеты_М!54:54,Отчеты_М!$2:$2,"&gt;="&amp;Главная!AD$6,Отчеты_М!$2:$2,"&lt;="&amp;Главная!AD$7))</f>
        <v>0</v>
      </c>
      <c r="J54" s="141">
        <f>IF(J$2="",0,SUMIFS(Отчеты_М!54:54,Отчеты_М!$2:$2,"&gt;="&amp;Главная!AE$6,Отчеты_М!$2:$2,"&lt;="&amp;Главная!AE$7))</f>
        <v>0</v>
      </c>
      <c r="K54" s="141">
        <f>IF(K$2="",0,SUMIFS(Отчеты_М!54:54,Отчеты_М!$2:$2,"&gt;="&amp;Главная!AF$6,Отчеты_М!$2:$2,"&lt;="&amp;Главная!AF$7))</f>
        <v>0</v>
      </c>
      <c r="L54" s="141">
        <f>IF(L$2="",0,SUMIFS(Отчеты_М!54:54,Отчеты_М!$2:$2,"&gt;="&amp;Главная!AG$6,Отчеты_М!$2:$2,"&lt;="&amp;Главная!AG$7))</f>
        <v>0</v>
      </c>
      <c r="M54" s="141">
        <f>IF(M$2="",0,SUMIFS(Отчеты_М!54:54,Отчеты_М!$2:$2,"&gt;="&amp;Главная!AH$6,Отчеты_М!$2:$2,"&lt;="&amp;Главная!AH$7))</f>
        <v>0</v>
      </c>
      <c r="N54" s="141">
        <f>IF(N$2="",0,SUMIFS(Отчеты_М!54:54,Отчеты_М!$2:$2,"&gt;="&amp;Главная!AI$6,Отчеты_М!$2:$2,"&lt;="&amp;Главная!AI$7))</f>
        <v>0</v>
      </c>
      <c r="O54" s="141">
        <f>IF(O$2="",0,SUMIFS(Отчеты_М!54:54,Отчеты_М!$2:$2,"&gt;="&amp;Главная!AJ$6,Отчеты_М!$2:$2,"&lt;="&amp;Главная!AJ$7))</f>
        <v>0</v>
      </c>
      <c r="P54" s="141">
        <f>IF(P$2="",0,SUMIFS(Отчеты_М!54:54,Отчеты_М!$2:$2,"&gt;="&amp;Главная!AK$6,Отчеты_М!$2:$2,"&lt;="&amp;Главная!AK$7))</f>
        <v>0</v>
      </c>
      <c r="Q54" s="141">
        <f>IF(Q$2="",0,SUMIFS(Отчеты_М!54:54,Отчеты_М!$2:$2,"&gt;="&amp;Главная!AL$6,Отчеты_М!$2:$2,"&lt;="&amp;Главная!AL$7))</f>
        <v>0</v>
      </c>
      <c r="R54" s="141">
        <f>IF(R$2="",0,SUMIFS(Отчеты_М!54:54,Отчеты_М!$2:$2,"&gt;="&amp;Главная!AM$6,Отчеты_М!$2:$2,"&lt;="&amp;Главная!AM$7))</f>
        <v>0</v>
      </c>
      <c r="S54" s="141">
        <f>IF(S$2="",0,SUMIFS(Отчеты_М!54:54,Отчеты_М!$2:$2,"&gt;="&amp;Главная!AN$6,Отчеты_М!$2:$2,"&lt;="&amp;Главная!AN$7))</f>
        <v>0</v>
      </c>
      <c r="T54" s="141">
        <f>IF(T$2="",0,SUMIFS(Отчеты_М!54:54,Отчеты_М!$2:$2,"&gt;="&amp;Главная!AO$6,Отчеты_М!$2:$2,"&lt;="&amp;Главная!AO$7))</f>
        <v>0</v>
      </c>
      <c r="U54" s="141">
        <f>IF(U$2="",0,SUMIFS(Отчеты_М!54:54,Отчеты_М!$2:$2,"&gt;="&amp;Главная!AP$6,Отчеты_М!$2:$2,"&lt;="&amp;Главная!AP$7))</f>
        <v>0</v>
      </c>
      <c r="V54" s="137"/>
    </row>
    <row r="55" spans="1:22" s="57" customFormat="1">
      <c r="A55" s="534"/>
      <c r="B55" s="66"/>
      <c r="C55" s="71" t="s">
        <v>281</v>
      </c>
      <c r="D55" s="66"/>
      <c r="E55" s="125">
        <f t="shared" si="13"/>
        <v>0</v>
      </c>
      <c r="F55" s="65"/>
      <c r="G55" s="113">
        <f>IF(G$2="",0,SUMIFS(Отчеты_М!55:55,Отчеты_М!$2:$2,"&gt;="&amp;Главная!AB$6,Отчеты_М!$2:$2,"&lt;="&amp;Главная!AB$7))</f>
        <v>0</v>
      </c>
      <c r="H55" s="113">
        <f>IF(H$2="",0,SUMIFS(Отчеты_М!55:55,Отчеты_М!$2:$2,"&gt;="&amp;Главная!AC$6,Отчеты_М!$2:$2,"&lt;="&amp;Главная!AC$7))</f>
        <v>0</v>
      </c>
      <c r="I55" s="113">
        <f>IF(I$2="",0,SUMIFS(Отчеты_М!55:55,Отчеты_М!$2:$2,"&gt;="&amp;Главная!AD$6,Отчеты_М!$2:$2,"&lt;="&amp;Главная!AD$7))</f>
        <v>0</v>
      </c>
      <c r="J55" s="113">
        <f>IF(J$2="",0,SUMIFS(Отчеты_М!55:55,Отчеты_М!$2:$2,"&gt;="&amp;Главная!AE$6,Отчеты_М!$2:$2,"&lt;="&amp;Главная!AE$7))</f>
        <v>0</v>
      </c>
      <c r="K55" s="113">
        <f>IF(K$2="",0,SUMIFS(Отчеты_М!55:55,Отчеты_М!$2:$2,"&gt;="&amp;Главная!AF$6,Отчеты_М!$2:$2,"&lt;="&amp;Главная!AF$7))</f>
        <v>0</v>
      </c>
      <c r="L55" s="113">
        <f>IF(L$2="",0,SUMIFS(Отчеты_М!55:55,Отчеты_М!$2:$2,"&gt;="&amp;Главная!AG$6,Отчеты_М!$2:$2,"&lt;="&amp;Главная!AG$7))</f>
        <v>0</v>
      </c>
      <c r="M55" s="113">
        <f>IF(M$2="",0,SUMIFS(Отчеты_М!55:55,Отчеты_М!$2:$2,"&gt;="&amp;Главная!AH$6,Отчеты_М!$2:$2,"&lt;="&amp;Главная!AH$7))</f>
        <v>0</v>
      </c>
      <c r="N55" s="113">
        <f>IF(N$2="",0,SUMIFS(Отчеты_М!55:55,Отчеты_М!$2:$2,"&gt;="&amp;Главная!AI$6,Отчеты_М!$2:$2,"&lt;="&amp;Главная!AI$7))</f>
        <v>0</v>
      </c>
      <c r="O55" s="113">
        <f>IF(O$2="",0,SUMIFS(Отчеты_М!55:55,Отчеты_М!$2:$2,"&gt;="&amp;Главная!AJ$6,Отчеты_М!$2:$2,"&lt;="&amp;Главная!AJ$7))</f>
        <v>0</v>
      </c>
      <c r="P55" s="113">
        <f>IF(P$2="",0,SUMIFS(Отчеты_М!55:55,Отчеты_М!$2:$2,"&gt;="&amp;Главная!AK$6,Отчеты_М!$2:$2,"&lt;="&amp;Главная!AK$7))</f>
        <v>0</v>
      </c>
      <c r="Q55" s="113">
        <f>IF(Q$2="",0,SUMIFS(Отчеты_М!55:55,Отчеты_М!$2:$2,"&gt;="&amp;Главная!AL$6,Отчеты_М!$2:$2,"&lt;="&amp;Главная!AL$7))</f>
        <v>0</v>
      </c>
      <c r="R55" s="113">
        <f>IF(R$2="",0,SUMIFS(Отчеты_М!55:55,Отчеты_М!$2:$2,"&gt;="&amp;Главная!AM$6,Отчеты_М!$2:$2,"&lt;="&amp;Главная!AM$7))</f>
        <v>0</v>
      </c>
      <c r="S55" s="113">
        <f>IF(S$2="",0,SUMIFS(Отчеты_М!55:55,Отчеты_М!$2:$2,"&gt;="&amp;Главная!AN$6,Отчеты_М!$2:$2,"&lt;="&amp;Главная!AN$7))</f>
        <v>0</v>
      </c>
      <c r="T55" s="113">
        <f>IF(T$2="",0,SUMIFS(Отчеты_М!55:55,Отчеты_М!$2:$2,"&gt;="&amp;Главная!AO$6,Отчеты_М!$2:$2,"&lt;="&amp;Главная!AO$7))</f>
        <v>0</v>
      </c>
      <c r="U55" s="113">
        <f>IF(U$2="",0,SUMIFS(Отчеты_М!55:55,Отчеты_М!$2:$2,"&gt;="&amp;Главная!AP$6,Отчеты_М!$2:$2,"&lt;="&amp;Главная!AP$7))</f>
        <v>0</v>
      </c>
      <c r="V55" s="66"/>
    </row>
    <row r="56" spans="1:22">
      <c r="A56" s="534"/>
      <c r="B56" s="65"/>
      <c r="C56" s="69"/>
      <c r="D56" s="66"/>
      <c r="E56" s="135"/>
      <c r="F56" s="65"/>
      <c r="G56" s="114"/>
      <c r="H56" s="114"/>
      <c r="I56" s="114"/>
      <c r="J56" s="114"/>
      <c r="K56" s="114"/>
      <c r="L56" s="114"/>
      <c r="M56" s="114"/>
      <c r="N56" s="114"/>
      <c r="O56" s="114"/>
      <c r="P56" s="114"/>
      <c r="Q56" s="114"/>
      <c r="R56" s="114"/>
      <c r="S56" s="114"/>
      <c r="T56" s="114"/>
      <c r="U56" s="114"/>
      <c r="V56" s="65"/>
    </row>
    <row r="57" spans="1:22" s="57" customFormat="1">
      <c r="A57" s="534"/>
      <c r="B57" s="66"/>
      <c r="C57" s="71" t="str">
        <f>УсловияРасчеты!$H$1341</f>
        <v>Финпоток</v>
      </c>
      <c r="D57" s="66"/>
      <c r="E57" s="125">
        <f>SUM($F57:$V57)</f>
        <v>0</v>
      </c>
      <c r="F57" s="65"/>
      <c r="G57" s="113">
        <f>IF(G$2="",0,SUMIFS(Отчеты_М!57:57,Отчеты_М!$2:$2,"&gt;="&amp;Главная!AB$6,Отчеты_М!$2:$2,"&lt;="&amp;Главная!AB$7))</f>
        <v>0</v>
      </c>
      <c r="H57" s="113">
        <f>IF(H$2="",0,SUMIFS(Отчеты_М!57:57,Отчеты_М!$2:$2,"&gt;="&amp;Главная!AC$6,Отчеты_М!$2:$2,"&lt;="&amp;Главная!AC$7))</f>
        <v>0</v>
      </c>
      <c r="I57" s="113">
        <f>IF(I$2="",0,SUMIFS(Отчеты_М!57:57,Отчеты_М!$2:$2,"&gt;="&amp;Главная!AD$6,Отчеты_М!$2:$2,"&lt;="&amp;Главная!AD$7))</f>
        <v>0</v>
      </c>
      <c r="J57" s="113">
        <f>IF(J$2="",0,SUMIFS(Отчеты_М!57:57,Отчеты_М!$2:$2,"&gt;="&amp;Главная!AE$6,Отчеты_М!$2:$2,"&lt;="&amp;Главная!AE$7))</f>
        <v>0</v>
      </c>
      <c r="K57" s="113">
        <f>IF(K$2="",0,SUMIFS(Отчеты_М!57:57,Отчеты_М!$2:$2,"&gt;="&amp;Главная!AF$6,Отчеты_М!$2:$2,"&lt;="&amp;Главная!AF$7))</f>
        <v>0</v>
      </c>
      <c r="L57" s="113">
        <f>IF(L$2="",0,SUMIFS(Отчеты_М!57:57,Отчеты_М!$2:$2,"&gt;="&amp;Главная!AG$6,Отчеты_М!$2:$2,"&lt;="&amp;Главная!AG$7))</f>
        <v>0</v>
      </c>
      <c r="M57" s="113">
        <f>IF(M$2="",0,SUMIFS(Отчеты_М!57:57,Отчеты_М!$2:$2,"&gt;="&amp;Главная!AH$6,Отчеты_М!$2:$2,"&lt;="&amp;Главная!AH$7))</f>
        <v>0</v>
      </c>
      <c r="N57" s="113">
        <f>IF(N$2="",0,SUMIFS(Отчеты_М!57:57,Отчеты_М!$2:$2,"&gt;="&amp;Главная!AI$6,Отчеты_М!$2:$2,"&lt;="&amp;Главная!AI$7))</f>
        <v>0</v>
      </c>
      <c r="O57" s="113">
        <f>IF(O$2="",0,SUMIFS(Отчеты_М!57:57,Отчеты_М!$2:$2,"&gt;="&amp;Главная!AJ$6,Отчеты_М!$2:$2,"&lt;="&amp;Главная!AJ$7))</f>
        <v>0</v>
      </c>
      <c r="P57" s="113">
        <f>IF(P$2="",0,SUMIFS(Отчеты_М!57:57,Отчеты_М!$2:$2,"&gt;="&amp;Главная!AK$6,Отчеты_М!$2:$2,"&lt;="&amp;Главная!AK$7))</f>
        <v>0</v>
      </c>
      <c r="Q57" s="113">
        <f>IF(Q$2="",0,SUMIFS(Отчеты_М!57:57,Отчеты_М!$2:$2,"&gt;="&amp;Главная!AL$6,Отчеты_М!$2:$2,"&lt;="&amp;Главная!AL$7))</f>
        <v>0</v>
      </c>
      <c r="R57" s="113">
        <f>IF(R$2="",0,SUMIFS(Отчеты_М!57:57,Отчеты_М!$2:$2,"&gt;="&amp;Главная!AM$6,Отчеты_М!$2:$2,"&lt;="&amp;Главная!AM$7))</f>
        <v>0</v>
      </c>
      <c r="S57" s="113">
        <f>IF(S$2="",0,SUMIFS(Отчеты_М!57:57,Отчеты_М!$2:$2,"&gt;="&amp;Главная!AN$6,Отчеты_М!$2:$2,"&lt;="&amp;Главная!AN$7))</f>
        <v>0</v>
      </c>
      <c r="T57" s="113">
        <f>IF(T$2="",0,SUMIFS(Отчеты_М!57:57,Отчеты_М!$2:$2,"&gt;="&amp;Главная!AO$6,Отчеты_М!$2:$2,"&lt;="&amp;Главная!AO$7))</f>
        <v>0</v>
      </c>
      <c r="U57" s="113">
        <f>IF(U$2="",0,SUMIFS(Отчеты_М!57:57,Отчеты_М!$2:$2,"&gt;="&amp;Главная!AP$6,Отчеты_М!$2:$2,"&lt;="&amp;Главная!AP$7))</f>
        <v>0</v>
      </c>
      <c r="V57" s="66"/>
    </row>
    <row r="58" spans="1:22" s="57" customFormat="1">
      <c r="A58" s="534"/>
      <c r="B58" s="66"/>
      <c r="C58" s="71" t="s">
        <v>267</v>
      </c>
      <c r="D58" s="66"/>
      <c r="E58" s="125">
        <f>Отчеты_М!E58</f>
        <v>0</v>
      </c>
      <c r="F58" s="65"/>
      <c r="G58" s="113">
        <f t="shared" ref="G58:M58" si="14">IF(G2="",0,F58+G57)</f>
        <v>0</v>
      </c>
      <c r="H58" s="113">
        <f t="shared" si="14"/>
        <v>0</v>
      </c>
      <c r="I58" s="113">
        <f t="shared" si="14"/>
        <v>0</v>
      </c>
      <c r="J58" s="113">
        <f t="shared" si="14"/>
        <v>0</v>
      </c>
      <c r="K58" s="113">
        <f t="shared" si="14"/>
        <v>0</v>
      </c>
      <c r="L58" s="113">
        <f t="shared" si="14"/>
        <v>0</v>
      </c>
      <c r="M58" s="113">
        <f t="shared" si="14"/>
        <v>0</v>
      </c>
      <c r="N58" s="113">
        <f t="shared" ref="N58" si="15">IF(N2="",0,M58+N57)</f>
        <v>0</v>
      </c>
      <c r="O58" s="113">
        <f t="shared" ref="O58" si="16">IF(O2="",0,N58+O57)</f>
        <v>0</v>
      </c>
      <c r="P58" s="113">
        <f t="shared" ref="P58" si="17">IF(P2="",0,O58+P57)</f>
        <v>0</v>
      </c>
      <c r="Q58" s="113">
        <f t="shared" ref="Q58" si="18">IF(Q2="",0,P58+Q57)</f>
        <v>0</v>
      </c>
      <c r="R58" s="113">
        <f t="shared" ref="R58" si="19">IF(R2="",0,Q58+R57)</f>
        <v>0</v>
      </c>
      <c r="S58" s="113">
        <f t="shared" ref="S58" si="20">IF(S2="",0,R58+S57)</f>
        <v>0</v>
      </c>
      <c r="T58" s="113">
        <f t="shared" ref="T58" si="21">IF(T2="",0,S58+T57)</f>
        <v>0</v>
      </c>
      <c r="U58" s="113">
        <f t="shared" ref="U58" si="22">IF(U2="",0,T58+U57)</f>
        <v>0</v>
      </c>
      <c r="V58" s="66"/>
    </row>
    <row r="59" spans="1:22">
      <c r="A59" s="534"/>
      <c r="B59" s="65"/>
      <c r="C59" s="69"/>
      <c r="D59" s="66"/>
      <c r="E59" s="135"/>
      <c r="F59" s="65"/>
      <c r="G59" s="114"/>
      <c r="H59" s="114"/>
      <c r="I59" s="114"/>
      <c r="J59" s="114"/>
      <c r="K59" s="114"/>
      <c r="L59" s="114"/>
      <c r="M59" s="114"/>
      <c r="N59" s="114"/>
      <c r="O59" s="114"/>
      <c r="P59" s="114"/>
      <c r="Q59" s="114"/>
      <c r="R59" s="114"/>
      <c r="S59" s="114"/>
      <c r="T59" s="114"/>
      <c r="U59" s="114"/>
      <c r="V59" s="65"/>
    </row>
    <row r="60" spans="1:22" s="526" customFormat="1" ht="12">
      <c r="A60" s="538"/>
      <c r="B60" s="520" t="s">
        <v>135</v>
      </c>
      <c r="C60" s="521" t="s">
        <v>279</v>
      </c>
      <c r="D60" s="520"/>
      <c r="E60" s="522">
        <f>SUM($F60:$V60)</f>
        <v>0</v>
      </c>
      <c r="F60" s="523"/>
      <c r="G60" s="524">
        <f>G61-G70</f>
        <v>0</v>
      </c>
      <c r="H60" s="524">
        <f t="shared" ref="H60:M60" si="23">H61-H70</f>
        <v>0</v>
      </c>
      <c r="I60" s="524">
        <f t="shared" si="23"/>
        <v>0</v>
      </c>
      <c r="J60" s="524">
        <f t="shared" si="23"/>
        <v>0</v>
      </c>
      <c r="K60" s="524">
        <f t="shared" si="23"/>
        <v>0</v>
      </c>
      <c r="L60" s="524">
        <f t="shared" si="23"/>
        <v>0</v>
      </c>
      <c r="M60" s="524">
        <f t="shared" si="23"/>
        <v>0</v>
      </c>
      <c r="N60" s="524">
        <f t="shared" ref="N60:U60" si="24">N61-N70</f>
        <v>0</v>
      </c>
      <c r="O60" s="524">
        <f t="shared" si="24"/>
        <v>0</v>
      </c>
      <c r="P60" s="524">
        <f t="shared" si="24"/>
        <v>0</v>
      </c>
      <c r="Q60" s="524">
        <f t="shared" si="24"/>
        <v>0</v>
      </c>
      <c r="R60" s="524">
        <f t="shared" si="24"/>
        <v>0</v>
      </c>
      <c r="S60" s="524">
        <f t="shared" si="24"/>
        <v>0</v>
      </c>
      <c r="T60" s="524">
        <f t="shared" si="24"/>
        <v>0</v>
      </c>
      <c r="U60" s="524">
        <f t="shared" si="24"/>
        <v>0</v>
      </c>
      <c r="V60" s="520"/>
    </row>
    <row r="61" spans="1:22" s="57" customFormat="1">
      <c r="A61" s="534"/>
      <c r="B61" s="66" t="s">
        <v>135</v>
      </c>
      <c r="C61" s="144" t="s">
        <v>277</v>
      </c>
      <c r="D61" s="66"/>
      <c r="E61" s="127">
        <f>SUM(E62:E69)</f>
        <v>0</v>
      </c>
      <c r="F61" s="65"/>
      <c r="G61" s="127">
        <f t="shared" ref="G61:M61" si="25">SUM(G62:G69)</f>
        <v>0</v>
      </c>
      <c r="H61" s="127">
        <f t="shared" si="25"/>
        <v>0</v>
      </c>
      <c r="I61" s="127">
        <f t="shared" si="25"/>
        <v>0</v>
      </c>
      <c r="J61" s="127">
        <f t="shared" si="25"/>
        <v>0</v>
      </c>
      <c r="K61" s="127">
        <f t="shared" si="25"/>
        <v>0</v>
      </c>
      <c r="L61" s="127">
        <f t="shared" si="25"/>
        <v>0</v>
      </c>
      <c r="M61" s="127">
        <f t="shared" si="25"/>
        <v>0</v>
      </c>
      <c r="N61" s="127">
        <f t="shared" ref="N61:U61" si="26">SUM(N62:N69)</f>
        <v>0</v>
      </c>
      <c r="O61" s="127">
        <f t="shared" si="26"/>
        <v>0</v>
      </c>
      <c r="P61" s="127">
        <f t="shared" si="26"/>
        <v>0</v>
      </c>
      <c r="Q61" s="127">
        <f t="shared" si="26"/>
        <v>0</v>
      </c>
      <c r="R61" s="127">
        <f t="shared" si="26"/>
        <v>0</v>
      </c>
      <c r="S61" s="127">
        <f t="shared" si="26"/>
        <v>0</v>
      </c>
      <c r="T61" s="127">
        <f t="shared" si="26"/>
        <v>0</v>
      </c>
      <c r="U61" s="127">
        <f t="shared" si="26"/>
        <v>0</v>
      </c>
      <c r="V61" s="66"/>
    </row>
    <row r="62" spans="1:22" s="74" customFormat="1" ht="12" customHeight="1">
      <c r="A62" s="534"/>
      <c r="B62" s="72"/>
      <c r="C62" s="73" t="s">
        <v>25</v>
      </c>
      <c r="D62" s="66"/>
      <c r="E62" s="128"/>
      <c r="F62" s="65"/>
      <c r="G62" s="106"/>
      <c r="H62" s="106"/>
      <c r="I62" s="106"/>
      <c r="J62" s="106"/>
      <c r="K62" s="106"/>
      <c r="L62" s="106"/>
      <c r="M62" s="106"/>
      <c r="N62" s="106"/>
      <c r="O62" s="106"/>
      <c r="P62" s="106"/>
      <c r="Q62" s="106"/>
      <c r="R62" s="106"/>
      <c r="S62" s="106"/>
      <c r="T62" s="106"/>
      <c r="U62" s="106"/>
      <c r="V62" s="72"/>
    </row>
    <row r="63" spans="1:22" s="79" customFormat="1">
      <c r="A63" s="534"/>
      <c r="B63" s="77"/>
      <c r="C63" s="78" t="str">
        <f>УсловияРасчеты!$H$1156</f>
        <v>Капитальные затраты на балансе</v>
      </c>
      <c r="D63" s="66"/>
      <c r="E63" s="129">
        <f>Отчеты_М!E63</f>
        <v>0</v>
      </c>
      <c r="F63" s="65"/>
      <c r="G63" s="107">
        <f>IF(G$2="",0,SUMIFS(Отчеты_М!63:63,Отчеты_М!$2:$2,EOMONTH(Главная!AB$7,-1)+1))</f>
        <v>0</v>
      </c>
      <c r="H63" s="107">
        <f>IF(H$2="",0,SUMIFS(Отчеты_М!63:63,Отчеты_М!$2:$2,EOMONTH(Главная!AC$7,-1)+1))</f>
        <v>0</v>
      </c>
      <c r="I63" s="107">
        <f>IF(I$2="",0,SUMIFS(Отчеты_М!63:63,Отчеты_М!$2:$2,EOMONTH(Главная!AD$7,-1)+1))</f>
        <v>0</v>
      </c>
      <c r="J63" s="107">
        <f>IF(J$2="",0,SUMIFS(Отчеты_М!63:63,Отчеты_М!$2:$2,EOMONTH(Главная!AE$7,-1)+1))</f>
        <v>0</v>
      </c>
      <c r="K63" s="107">
        <f>IF(K$2="",0,SUMIFS(Отчеты_М!63:63,Отчеты_М!$2:$2,EOMONTH(Главная!AF$7,-1)+1))</f>
        <v>0</v>
      </c>
      <c r="L63" s="107">
        <f>IF(L$2="",0,SUMIFS(Отчеты_М!63:63,Отчеты_М!$2:$2,EOMONTH(Главная!AG$7,-1)+1))</f>
        <v>0</v>
      </c>
      <c r="M63" s="107">
        <f>IF(M$2="",0,SUMIFS(Отчеты_М!63:63,Отчеты_М!$2:$2,EOMONTH(Главная!AH$7,-1)+1))</f>
        <v>0</v>
      </c>
      <c r="N63" s="107">
        <f>IF(N$2="",0,SUMIFS(Отчеты_М!63:63,Отчеты_М!$2:$2,EOMONTH(Главная!AI$7,-1)+1))</f>
        <v>0</v>
      </c>
      <c r="O63" s="107">
        <f>IF(O$2="",0,SUMIFS(Отчеты_М!63:63,Отчеты_М!$2:$2,EOMONTH(Главная!AJ$7,-1)+1))</f>
        <v>0</v>
      </c>
      <c r="P63" s="107">
        <f>IF(P$2="",0,SUMIFS(Отчеты_М!63:63,Отчеты_М!$2:$2,EOMONTH(Главная!AK$7,-1)+1))</f>
        <v>0</v>
      </c>
      <c r="Q63" s="107">
        <f>IF(Q$2="",0,SUMIFS(Отчеты_М!63:63,Отчеты_М!$2:$2,EOMONTH(Главная!AL$7,-1)+1))</f>
        <v>0</v>
      </c>
      <c r="R63" s="107">
        <f>IF(R$2="",0,SUMIFS(Отчеты_М!63:63,Отчеты_М!$2:$2,EOMONTH(Главная!AM$7,-1)+1))</f>
        <v>0</v>
      </c>
      <c r="S63" s="107">
        <f>IF(S$2="",0,SUMIFS(Отчеты_М!63:63,Отчеты_М!$2:$2,EOMONTH(Главная!AN$7,-1)+1))</f>
        <v>0</v>
      </c>
      <c r="T63" s="107">
        <f>IF(T$2="",0,SUMIFS(Отчеты_М!63:63,Отчеты_М!$2:$2,EOMONTH(Главная!AO$7,-1)+1))</f>
        <v>0</v>
      </c>
      <c r="U63" s="107">
        <f>IF(U$2="",0,SUMIFS(Отчеты_М!63:63,Отчеты_М!$2:$2,EOMONTH(Главная!AP$7,-1)+1))</f>
        <v>0</v>
      </c>
      <c r="V63" s="77"/>
    </row>
    <row r="64" spans="1:22" s="79" customFormat="1">
      <c r="A64" s="534"/>
      <c r="B64" s="77"/>
      <c r="C64" s="78" t="str">
        <f>УсловияРасчеты!$H$1343</f>
        <v>Остаток ДС на конец периода</v>
      </c>
      <c r="D64" s="66"/>
      <c r="E64" s="129">
        <f>Отчеты_М!E64</f>
        <v>0</v>
      </c>
      <c r="F64" s="65"/>
      <c r="G64" s="107">
        <f>IF(G$2="",0,SUMIFS(Отчеты_М!64:64,Отчеты_М!$2:$2,EOMONTH(Главная!AB$7,-1)+1))</f>
        <v>0</v>
      </c>
      <c r="H64" s="107">
        <f>IF(H$2="",0,SUMIFS(Отчеты_М!64:64,Отчеты_М!$2:$2,EOMONTH(Главная!AC$7,-1)+1))</f>
        <v>0</v>
      </c>
      <c r="I64" s="107">
        <f>IF(I$2="",0,SUMIFS(Отчеты_М!64:64,Отчеты_М!$2:$2,EOMONTH(Главная!AD$7,-1)+1))</f>
        <v>0</v>
      </c>
      <c r="J64" s="107">
        <f>IF(J$2="",0,SUMIFS(Отчеты_М!64:64,Отчеты_М!$2:$2,EOMONTH(Главная!AE$7,-1)+1))</f>
        <v>0</v>
      </c>
      <c r="K64" s="107">
        <f>IF(K$2="",0,SUMIFS(Отчеты_М!64:64,Отчеты_М!$2:$2,EOMONTH(Главная!AF$7,-1)+1))</f>
        <v>0</v>
      </c>
      <c r="L64" s="107">
        <f>IF(L$2="",0,SUMIFS(Отчеты_М!64:64,Отчеты_М!$2:$2,EOMONTH(Главная!AG$7,-1)+1))</f>
        <v>0</v>
      </c>
      <c r="M64" s="107">
        <f>IF(M$2="",0,SUMIFS(Отчеты_М!64:64,Отчеты_М!$2:$2,EOMONTH(Главная!AH$7,-1)+1))</f>
        <v>0</v>
      </c>
      <c r="N64" s="107">
        <f>IF(N$2="",0,SUMIFS(Отчеты_М!64:64,Отчеты_М!$2:$2,EOMONTH(Главная!AI$7,-1)+1))</f>
        <v>0</v>
      </c>
      <c r="O64" s="107">
        <f>IF(O$2="",0,SUMIFS(Отчеты_М!64:64,Отчеты_М!$2:$2,EOMONTH(Главная!AJ$7,-1)+1))</f>
        <v>0</v>
      </c>
      <c r="P64" s="107">
        <f>IF(P$2="",0,SUMIFS(Отчеты_М!64:64,Отчеты_М!$2:$2,EOMONTH(Главная!AK$7,-1)+1))</f>
        <v>0</v>
      </c>
      <c r="Q64" s="107">
        <f>IF(Q$2="",0,SUMIFS(Отчеты_М!64:64,Отчеты_М!$2:$2,EOMONTH(Главная!AL$7,-1)+1))</f>
        <v>0</v>
      </c>
      <c r="R64" s="107">
        <f>IF(R$2="",0,SUMIFS(Отчеты_М!64:64,Отчеты_М!$2:$2,EOMONTH(Главная!AM$7,-1)+1))</f>
        <v>0</v>
      </c>
      <c r="S64" s="107">
        <f>IF(S$2="",0,SUMIFS(Отчеты_М!64:64,Отчеты_М!$2:$2,EOMONTH(Главная!AN$7,-1)+1))</f>
        <v>0</v>
      </c>
      <c r="T64" s="107">
        <f>IF(T$2="",0,SUMIFS(Отчеты_М!64:64,Отчеты_М!$2:$2,EOMONTH(Главная!AO$7,-1)+1))</f>
        <v>0</v>
      </c>
      <c r="U64" s="107">
        <f>IF(U$2="",0,SUMIFS(Отчеты_М!64:64,Отчеты_М!$2:$2,EOMONTH(Главная!AP$7,-1)+1))</f>
        <v>0</v>
      </c>
      <c r="V64" s="77"/>
    </row>
    <row r="65" spans="1:22" s="79" customFormat="1">
      <c r="A65" s="534"/>
      <c r="B65" s="77"/>
      <c r="C65" s="78" t="str">
        <f>УсловияРасчеты!$H$38</f>
        <v>Дебиторская задолженность</v>
      </c>
      <c r="D65" s="66"/>
      <c r="E65" s="129">
        <f>Отчеты_М!E65</f>
        <v>0</v>
      </c>
      <c r="F65" s="65"/>
      <c r="G65" s="107">
        <f>IF(G$2="",0,SUMIFS(Отчеты_М!65:65,Отчеты_М!$2:$2,EOMONTH(Главная!AB$7,-1)+1))</f>
        <v>0</v>
      </c>
      <c r="H65" s="107">
        <f>IF(H$2="",0,SUMIFS(Отчеты_М!65:65,Отчеты_М!$2:$2,EOMONTH(Главная!AC$7,-1)+1))</f>
        <v>0</v>
      </c>
      <c r="I65" s="107">
        <f>IF(I$2="",0,SUMIFS(Отчеты_М!65:65,Отчеты_М!$2:$2,EOMONTH(Главная!AD$7,-1)+1))</f>
        <v>0</v>
      </c>
      <c r="J65" s="107">
        <f>IF(J$2="",0,SUMIFS(Отчеты_М!65:65,Отчеты_М!$2:$2,EOMONTH(Главная!AE$7,-1)+1))</f>
        <v>0</v>
      </c>
      <c r="K65" s="107">
        <f>IF(K$2="",0,SUMIFS(Отчеты_М!65:65,Отчеты_М!$2:$2,EOMONTH(Главная!AF$7,-1)+1))</f>
        <v>0</v>
      </c>
      <c r="L65" s="107">
        <f>IF(L$2="",0,SUMIFS(Отчеты_М!65:65,Отчеты_М!$2:$2,EOMONTH(Главная!AG$7,-1)+1))</f>
        <v>0</v>
      </c>
      <c r="M65" s="107">
        <f>IF(M$2="",0,SUMIFS(Отчеты_М!65:65,Отчеты_М!$2:$2,EOMONTH(Главная!AH$7,-1)+1))</f>
        <v>0</v>
      </c>
      <c r="N65" s="107">
        <f>IF(N$2="",0,SUMIFS(Отчеты_М!65:65,Отчеты_М!$2:$2,EOMONTH(Главная!AI$7,-1)+1))</f>
        <v>0</v>
      </c>
      <c r="O65" s="107">
        <f>IF(O$2="",0,SUMIFS(Отчеты_М!65:65,Отчеты_М!$2:$2,EOMONTH(Главная!AJ$7,-1)+1))</f>
        <v>0</v>
      </c>
      <c r="P65" s="107">
        <f>IF(P$2="",0,SUMIFS(Отчеты_М!65:65,Отчеты_М!$2:$2,EOMONTH(Главная!AK$7,-1)+1))</f>
        <v>0</v>
      </c>
      <c r="Q65" s="107">
        <f>IF(Q$2="",0,SUMIFS(Отчеты_М!65:65,Отчеты_М!$2:$2,EOMONTH(Главная!AL$7,-1)+1))</f>
        <v>0</v>
      </c>
      <c r="R65" s="107">
        <f>IF(R$2="",0,SUMIFS(Отчеты_М!65:65,Отчеты_М!$2:$2,EOMONTH(Главная!AM$7,-1)+1))</f>
        <v>0</v>
      </c>
      <c r="S65" s="107">
        <f>IF(S$2="",0,SUMIFS(Отчеты_М!65:65,Отчеты_М!$2:$2,EOMONTH(Главная!AN$7,-1)+1))</f>
        <v>0</v>
      </c>
      <c r="T65" s="107">
        <f>IF(T$2="",0,SUMIFS(Отчеты_М!65:65,Отчеты_М!$2:$2,EOMONTH(Главная!AO$7,-1)+1))</f>
        <v>0</v>
      </c>
      <c r="U65" s="107">
        <f>IF(U$2="",0,SUMIFS(Отчеты_М!65:65,Отчеты_М!$2:$2,EOMONTH(Главная!AP$7,-1)+1))</f>
        <v>0</v>
      </c>
      <c r="V65" s="77"/>
    </row>
    <row r="66" spans="1:22" s="79" customFormat="1">
      <c r="A66" s="534"/>
      <c r="B66" s="77"/>
      <c r="C66" s="78" t="str">
        <f>УсловияРасчеты!$H$39</f>
        <v>Запасы готовой продукции</v>
      </c>
      <c r="D66" s="66"/>
      <c r="E66" s="129">
        <f>Отчеты_М!E66</f>
        <v>0</v>
      </c>
      <c r="F66" s="65"/>
      <c r="G66" s="107">
        <f>IF(G$2="",0,SUMIFS(Отчеты_М!66:66,Отчеты_М!$2:$2,EOMONTH(Главная!AB$7,-1)+1))</f>
        <v>0</v>
      </c>
      <c r="H66" s="107">
        <f>IF(H$2="",0,SUMIFS(Отчеты_М!66:66,Отчеты_М!$2:$2,EOMONTH(Главная!AC$7,-1)+1))</f>
        <v>0</v>
      </c>
      <c r="I66" s="107">
        <f>IF(I$2="",0,SUMIFS(Отчеты_М!66:66,Отчеты_М!$2:$2,EOMONTH(Главная!AD$7,-1)+1))</f>
        <v>0</v>
      </c>
      <c r="J66" s="107">
        <f>IF(J$2="",0,SUMIFS(Отчеты_М!66:66,Отчеты_М!$2:$2,EOMONTH(Главная!AE$7,-1)+1))</f>
        <v>0</v>
      </c>
      <c r="K66" s="107">
        <f>IF(K$2="",0,SUMIFS(Отчеты_М!66:66,Отчеты_М!$2:$2,EOMONTH(Главная!AF$7,-1)+1))</f>
        <v>0</v>
      </c>
      <c r="L66" s="107">
        <f>IF(L$2="",0,SUMIFS(Отчеты_М!66:66,Отчеты_М!$2:$2,EOMONTH(Главная!AG$7,-1)+1))</f>
        <v>0</v>
      </c>
      <c r="M66" s="107">
        <f>IF(M$2="",0,SUMIFS(Отчеты_М!66:66,Отчеты_М!$2:$2,EOMONTH(Главная!AH$7,-1)+1))</f>
        <v>0</v>
      </c>
      <c r="N66" s="107">
        <f>IF(N$2="",0,SUMIFS(Отчеты_М!66:66,Отчеты_М!$2:$2,EOMONTH(Главная!AI$7,-1)+1))</f>
        <v>0</v>
      </c>
      <c r="O66" s="107">
        <f>IF(O$2="",0,SUMIFS(Отчеты_М!66:66,Отчеты_М!$2:$2,EOMONTH(Главная!AJ$7,-1)+1))</f>
        <v>0</v>
      </c>
      <c r="P66" s="107">
        <f>IF(P$2="",0,SUMIFS(Отчеты_М!66:66,Отчеты_М!$2:$2,EOMONTH(Главная!AK$7,-1)+1))</f>
        <v>0</v>
      </c>
      <c r="Q66" s="107">
        <f>IF(Q$2="",0,SUMIFS(Отчеты_М!66:66,Отчеты_М!$2:$2,EOMONTH(Главная!AL$7,-1)+1))</f>
        <v>0</v>
      </c>
      <c r="R66" s="107">
        <f>IF(R$2="",0,SUMIFS(Отчеты_М!66:66,Отчеты_М!$2:$2,EOMONTH(Главная!AM$7,-1)+1))</f>
        <v>0</v>
      </c>
      <c r="S66" s="107">
        <f>IF(S$2="",0,SUMIFS(Отчеты_М!66:66,Отчеты_М!$2:$2,EOMONTH(Главная!AN$7,-1)+1))</f>
        <v>0</v>
      </c>
      <c r="T66" s="107">
        <f>IF(T$2="",0,SUMIFS(Отчеты_М!66:66,Отчеты_М!$2:$2,EOMONTH(Главная!AO$7,-1)+1))</f>
        <v>0</v>
      </c>
      <c r="U66" s="107">
        <f>IF(U$2="",0,SUMIFS(Отчеты_М!66:66,Отчеты_М!$2:$2,EOMONTH(Главная!AP$7,-1)+1))</f>
        <v>0</v>
      </c>
      <c r="V66" s="77"/>
    </row>
    <row r="67" spans="1:22" s="79" customFormat="1">
      <c r="A67" s="534"/>
      <c r="B67" s="77"/>
      <c r="C67" s="78" t="str">
        <f>УсловияРасчеты!$H$40</f>
        <v>Запасы сырья и материалов</v>
      </c>
      <c r="D67" s="66"/>
      <c r="E67" s="129">
        <f>Отчеты_М!E67</f>
        <v>0</v>
      </c>
      <c r="F67" s="65"/>
      <c r="G67" s="107">
        <f>IF(G$2="",0,SUMIFS(Отчеты_М!67:67,Отчеты_М!$2:$2,EOMONTH(Главная!AB$7,-1)+1))</f>
        <v>0</v>
      </c>
      <c r="H67" s="107">
        <f>IF(H$2="",0,SUMIFS(Отчеты_М!67:67,Отчеты_М!$2:$2,EOMONTH(Главная!AC$7,-1)+1))</f>
        <v>0</v>
      </c>
      <c r="I67" s="107">
        <f>IF(I$2="",0,SUMIFS(Отчеты_М!67:67,Отчеты_М!$2:$2,EOMONTH(Главная!AD$7,-1)+1))</f>
        <v>0</v>
      </c>
      <c r="J67" s="107">
        <f>IF(J$2="",0,SUMIFS(Отчеты_М!67:67,Отчеты_М!$2:$2,EOMONTH(Главная!AE$7,-1)+1))</f>
        <v>0</v>
      </c>
      <c r="K67" s="107">
        <f>IF(K$2="",0,SUMIFS(Отчеты_М!67:67,Отчеты_М!$2:$2,EOMONTH(Главная!AF$7,-1)+1))</f>
        <v>0</v>
      </c>
      <c r="L67" s="107">
        <f>IF(L$2="",0,SUMIFS(Отчеты_М!67:67,Отчеты_М!$2:$2,EOMONTH(Главная!AG$7,-1)+1))</f>
        <v>0</v>
      </c>
      <c r="M67" s="107">
        <f>IF(M$2="",0,SUMIFS(Отчеты_М!67:67,Отчеты_М!$2:$2,EOMONTH(Главная!AH$7,-1)+1))</f>
        <v>0</v>
      </c>
      <c r="N67" s="107">
        <f>IF(N$2="",0,SUMIFS(Отчеты_М!67:67,Отчеты_М!$2:$2,EOMONTH(Главная!AI$7,-1)+1))</f>
        <v>0</v>
      </c>
      <c r="O67" s="107">
        <f>IF(O$2="",0,SUMIFS(Отчеты_М!67:67,Отчеты_М!$2:$2,EOMONTH(Главная!AJ$7,-1)+1))</f>
        <v>0</v>
      </c>
      <c r="P67" s="107">
        <f>IF(P$2="",0,SUMIFS(Отчеты_М!67:67,Отчеты_М!$2:$2,EOMONTH(Главная!AK$7,-1)+1))</f>
        <v>0</v>
      </c>
      <c r="Q67" s="107">
        <f>IF(Q$2="",0,SUMIFS(Отчеты_М!67:67,Отчеты_М!$2:$2,EOMONTH(Главная!AL$7,-1)+1))</f>
        <v>0</v>
      </c>
      <c r="R67" s="107">
        <f>IF(R$2="",0,SUMIFS(Отчеты_М!67:67,Отчеты_М!$2:$2,EOMONTH(Главная!AM$7,-1)+1))</f>
        <v>0</v>
      </c>
      <c r="S67" s="107">
        <f>IF(S$2="",0,SUMIFS(Отчеты_М!67:67,Отчеты_М!$2:$2,EOMONTH(Главная!AN$7,-1)+1))</f>
        <v>0</v>
      </c>
      <c r="T67" s="107">
        <f>IF(T$2="",0,SUMIFS(Отчеты_М!67:67,Отчеты_М!$2:$2,EOMONTH(Главная!AO$7,-1)+1))</f>
        <v>0</v>
      </c>
      <c r="U67" s="107">
        <f>IF(U$2="",0,SUMIFS(Отчеты_М!67:67,Отчеты_М!$2:$2,EOMONTH(Главная!AP$7,-1)+1))</f>
        <v>0</v>
      </c>
      <c r="V67" s="77"/>
    </row>
    <row r="68" spans="1:22" s="79" customFormat="1">
      <c r="A68" s="534"/>
      <c r="B68" s="77"/>
      <c r="C68" s="78" t="str">
        <f>УсловияРасчеты!$H$1232</f>
        <v>Дебиторская задолженность по ндс</v>
      </c>
      <c r="D68" s="66"/>
      <c r="E68" s="129">
        <f>Отчеты_М!E68</f>
        <v>0</v>
      </c>
      <c r="F68" s="65"/>
      <c r="G68" s="107">
        <f>IF(G$2="",0,SUMIFS(Отчеты_М!68:68,Отчеты_М!$2:$2,EOMONTH(Главная!AB$7,-1)+1))</f>
        <v>0</v>
      </c>
      <c r="H68" s="107">
        <f>IF(H$2="",0,SUMIFS(Отчеты_М!68:68,Отчеты_М!$2:$2,EOMONTH(Главная!AC$7,-1)+1))</f>
        <v>0</v>
      </c>
      <c r="I68" s="107">
        <f>IF(I$2="",0,SUMIFS(Отчеты_М!68:68,Отчеты_М!$2:$2,EOMONTH(Главная!AD$7,-1)+1))</f>
        <v>0</v>
      </c>
      <c r="J68" s="107">
        <f>IF(J$2="",0,SUMIFS(Отчеты_М!68:68,Отчеты_М!$2:$2,EOMONTH(Главная!AE$7,-1)+1))</f>
        <v>0</v>
      </c>
      <c r="K68" s="107">
        <f>IF(K$2="",0,SUMIFS(Отчеты_М!68:68,Отчеты_М!$2:$2,EOMONTH(Главная!AF$7,-1)+1))</f>
        <v>0</v>
      </c>
      <c r="L68" s="107">
        <f>IF(L$2="",0,SUMIFS(Отчеты_М!68:68,Отчеты_М!$2:$2,EOMONTH(Главная!AG$7,-1)+1))</f>
        <v>0</v>
      </c>
      <c r="M68" s="107">
        <f>IF(M$2="",0,SUMIFS(Отчеты_М!68:68,Отчеты_М!$2:$2,EOMONTH(Главная!AH$7,-1)+1))</f>
        <v>0</v>
      </c>
      <c r="N68" s="107">
        <f>IF(N$2="",0,SUMIFS(Отчеты_М!68:68,Отчеты_М!$2:$2,EOMONTH(Главная!AI$7,-1)+1))</f>
        <v>0</v>
      </c>
      <c r="O68" s="107">
        <f>IF(O$2="",0,SUMIFS(Отчеты_М!68:68,Отчеты_М!$2:$2,EOMONTH(Главная!AJ$7,-1)+1))</f>
        <v>0</v>
      </c>
      <c r="P68" s="107">
        <f>IF(P$2="",0,SUMIFS(Отчеты_М!68:68,Отчеты_М!$2:$2,EOMONTH(Главная!AK$7,-1)+1))</f>
        <v>0</v>
      </c>
      <c r="Q68" s="107">
        <f>IF(Q$2="",0,SUMIFS(Отчеты_М!68:68,Отчеты_М!$2:$2,EOMONTH(Главная!AL$7,-1)+1))</f>
        <v>0</v>
      </c>
      <c r="R68" s="107">
        <f>IF(R$2="",0,SUMIFS(Отчеты_М!68:68,Отчеты_М!$2:$2,EOMONTH(Главная!AM$7,-1)+1))</f>
        <v>0</v>
      </c>
      <c r="S68" s="107">
        <f>IF(S$2="",0,SUMIFS(Отчеты_М!68:68,Отчеты_М!$2:$2,EOMONTH(Главная!AN$7,-1)+1))</f>
        <v>0</v>
      </c>
      <c r="T68" s="107">
        <f>IF(T$2="",0,SUMIFS(Отчеты_М!68:68,Отчеты_М!$2:$2,EOMONTH(Главная!AO$7,-1)+1))</f>
        <v>0</v>
      </c>
      <c r="U68" s="107">
        <f>IF(U$2="",0,SUMIFS(Отчеты_М!68:68,Отчеты_М!$2:$2,EOMONTH(Главная!AP$7,-1)+1))</f>
        <v>0</v>
      </c>
      <c r="V68" s="77"/>
    </row>
    <row r="69" spans="1:22">
      <c r="A69" s="534"/>
      <c r="B69" s="65"/>
      <c r="C69" s="69"/>
      <c r="D69" s="66"/>
      <c r="E69" s="135"/>
      <c r="F69" s="65"/>
      <c r="G69" s="114"/>
      <c r="H69" s="114"/>
      <c r="I69" s="114"/>
      <c r="J69" s="114"/>
      <c r="K69" s="114"/>
      <c r="L69" s="114"/>
      <c r="M69" s="114"/>
      <c r="N69" s="114"/>
      <c r="O69" s="114"/>
      <c r="P69" s="114"/>
      <c r="Q69" s="114"/>
      <c r="R69" s="114"/>
      <c r="S69" s="114"/>
      <c r="T69" s="114"/>
      <c r="U69" s="114"/>
      <c r="V69" s="65"/>
    </row>
    <row r="70" spans="1:22" s="57" customFormat="1">
      <c r="A70" s="534"/>
      <c r="B70" s="66"/>
      <c r="C70" s="144" t="s">
        <v>278</v>
      </c>
      <c r="D70" s="66"/>
      <c r="E70" s="127">
        <f>SUM(E71:E85)</f>
        <v>0</v>
      </c>
      <c r="F70" s="65"/>
      <c r="G70" s="127">
        <f t="shared" ref="G70:M70" si="27">SUM(G71:G85)</f>
        <v>0</v>
      </c>
      <c r="H70" s="127">
        <f t="shared" si="27"/>
        <v>0</v>
      </c>
      <c r="I70" s="127">
        <f t="shared" si="27"/>
        <v>0</v>
      </c>
      <c r="J70" s="127">
        <f t="shared" si="27"/>
        <v>0</v>
      </c>
      <c r="K70" s="127">
        <f t="shared" si="27"/>
        <v>0</v>
      </c>
      <c r="L70" s="127">
        <f t="shared" si="27"/>
        <v>0</v>
      </c>
      <c r="M70" s="127">
        <f t="shared" si="27"/>
        <v>0</v>
      </c>
      <c r="N70" s="127">
        <f t="shared" ref="N70:U70" si="28">SUM(N71:N85)</f>
        <v>0</v>
      </c>
      <c r="O70" s="127">
        <f t="shared" si="28"/>
        <v>0</v>
      </c>
      <c r="P70" s="127">
        <f t="shared" si="28"/>
        <v>0</v>
      </c>
      <c r="Q70" s="127">
        <f t="shared" si="28"/>
        <v>0</v>
      </c>
      <c r="R70" s="127">
        <f t="shared" si="28"/>
        <v>0</v>
      </c>
      <c r="S70" s="127">
        <f t="shared" si="28"/>
        <v>0</v>
      </c>
      <c r="T70" s="127">
        <f t="shared" si="28"/>
        <v>0</v>
      </c>
      <c r="U70" s="127">
        <f t="shared" si="28"/>
        <v>0</v>
      </c>
      <c r="V70" s="66"/>
    </row>
    <row r="71" spans="1:22" s="74" customFormat="1" ht="12" customHeight="1">
      <c r="A71" s="534"/>
      <c r="B71" s="72"/>
      <c r="C71" s="73" t="s">
        <v>25</v>
      </c>
      <c r="D71" s="66"/>
      <c r="E71" s="128"/>
      <c r="F71" s="65"/>
      <c r="G71" s="106"/>
      <c r="H71" s="106"/>
      <c r="I71" s="106"/>
      <c r="J71" s="106"/>
      <c r="K71" s="106"/>
      <c r="L71" s="106"/>
      <c r="M71" s="106"/>
      <c r="N71" s="106"/>
      <c r="O71" s="106"/>
      <c r="P71" s="106"/>
      <c r="Q71" s="106"/>
      <c r="R71" s="106"/>
      <c r="S71" s="106"/>
      <c r="T71" s="106"/>
      <c r="U71" s="106"/>
      <c r="V71" s="72"/>
    </row>
    <row r="72" spans="1:22" s="79" customFormat="1">
      <c r="A72" s="534"/>
      <c r="B72" s="77"/>
      <c r="C72" s="78" t="str">
        <f>УсловияРасчеты!$H$1184</f>
        <v>Капитал (чистая прибыль накопит. итогом)</v>
      </c>
      <c r="D72" s="66"/>
      <c r="E72" s="129">
        <f>Отчеты_М!E72</f>
        <v>0</v>
      </c>
      <c r="F72" s="65"/>
      <c r="G72" s="107">
        <f>IF(G$2="",0,SUMIFS(Отчеты_М!72:72,Отчеты_М!$2:$2,EOMONTH(Главная!AB$7,-1)+1))</f>
        <v>0</v>
      </c>
      <c r="H72" s="107">
        <f>IF(H$2="",0,SUMIFS(Отчеты_М!72:72,Отчеты_М!$2:$2,EOMONTH(Главная!AC$7,-1)+1))</f>
        <v>0</v>
      </c>
      <c r="I72" s="107">
        <f>IF(I$2="",0,SUMIFS(Отчеты_М!72:72,Отчеты_М!$2:$2,EOMONTH(Главная!AD$7,-1)+1))</f>
        <v>0</v>
      </c>
      <c r="J72" s="107">
        <f>IF(J$2="",0,SUMIFS(Отчеты_М!72:72,Отчеты_М!$2:$2,EOMONTH(Главная!AE$7,-1)+1))</f>
        <v>0</v>
      </c>
      <c r="K72" s="107">
        <f>IF(K$2="",0,SUMIFS(Отчеты_М!72:72,Отчеты_М!$2:$2,EOMONTH(Главная!AF$7,-1)+1))</f>
        <v>0</v>
      </c>
      <c r="L72" s="107">
        <f>IF(L$2="",0,SUMIFS(Отчеты_М!72:72,Отчеты_М!$2:$2,EOMONTH(Главная!AG$7,-1)+1))</f>
        <v>0</v>
      </c>
      <c r="M72" s="107">
        <f>IF(M$2="",0,SUMIFS(Отчеты_М!72:72,Отчеты_М!$2:$2,EOMONTH(Главная!AH$7,-1)+1))</f>
        <v>0</v>
      </c>
      <c r="N72" s="107">
        <f>IF(N$2="",0,SUMIFS(Отчеты_М!72:72,Отчеты_М!$2:$2,EOMONTH(Главная!AI$7,-1)+1))</f>
        <v>0</v>
      </c>
      <c r="O72" s="107">
        <f>IF(O$2="",0,SUMIFS(Отчеты_М!72:72,Отчеты_М!$2:$2,EOMONTH(Главная!AJ$7,-1)+1))</f>
        <v>0</v>
      </c>
      <c r="P72" s="107">
        <f>IF(P$2="",0,SUMIFS(Отчеты_М!72:72,Отчеты_М!$2:$2,EOMONTH(Главная!AK$7,-1)+1))</f>
        <v>0</v>
      </c>
      <c r="Q72" s="107">
        <f>IF(Q$2="",0,SUMIFS(Отчеты_М!72:72,Отчеты_М!$2:$2,EOMONTH(Главная!AL$7,-1)+1))</f>
        <v>0</v>
      </c>
      <c r="R72" s="107">
        <f>IF(R$2="",0,SUMIFS(Отчеты_М!72:72,Отчеты_М!$2:$2,EOMONTH(Главная!AM$7,-1)+1))</f>
        <v>0</v>
      </c>
      <c r="S72" s="107">
        <f>IF(S$2="",0,SUMIFS(Отчеты_М!72:72,Отчеты_М!$2:$2,EOMONTH(Главная!AN$7,-1)+1))</f>
        <v>0</v>
      </c>
      <c r="T72" s="107">
        <f>IF(T$2="",0,SUMIFS(Отчеты_М!72:72,Отчеты_М!$2:$2,EOMONTH(Главная!AO$7,-1)+1))</f>
        <v>0</v>
      </c>
      <c r="U72" s="107">
        <f>IF(U$2="",0,SUMIFS(Отчеты_М!72:72,Отчеты_М!$2:$2,EOMONTH(Главная!AP$7,-1)+1))</f>
        <v>0</v>
      </c>
      <c r="V72" s="77"/>
    </row>
    <row r="73" spans="1:22" s="79" customFormat="1">
      <c r="A73" s="534"/>
      <c r="B73" s="77"/>
      <c r="C73" s="78" t="str">
        <f>УсловияРасчеты!$H$1258</f>
        <v>Остаток внешних инвестиций на конец периода</v>
      </c>
      <c r="D73" s="66"/>
      <c r="E73" s="129">
        <f>Отчеты_М!E73</f>
        <v>0</v>
      </c>
      <c r="F73" s="65"/>
      <c r="G73" s="107">
        <f>IF(G$2="",0,SUMIFS(Отчеты_М!73:73,Отчеты_М!$2:$2,EOMONTH(Главная!AB$7,-1)+1))</f>
        <v>0</v>
      </c>
      <c r="H73" s="107">
        <f>IF(H$2="",0,SUMIFS(Отчеты_М!73:73,Отчеты_М!$2:$2,EOMONTH(Главная!AC$7,-1)+1))</f>
        <v>0</v>
      </c>
      <c r="I73" s="107">
        <f>IF(I$2="",0,SUMIFS(Отчеты_М!73:73,Отчеты_М!$2:$2,EOMONTH(Главная!AD$7,-1)+1))</f>
        <v>0</v>
      </c>
      <c r="J73" s="107">
        <f>IF(J$2="",0,SUMIFS(Отчеты_М!73:73,Отчеты_М!$2:$2,EOMONTH(Главная!AE$7,-1)+1))</f>
        <v>0</v>
      </c>
      <c r="K73" s="107">
        <f>IF(K$2="",0,SUMIFS(Отчеты_М!73:73,Отчеты_М!$2:$2,EOMONTH(Главная!AF$7,-1)+1))</f>
        <v>0</v>
      </c>
      <c r="L73" s="107">
        <f>IF(L$2="",0,SUMIFS(Отчеты_М!73:73,Отчеты_М!$2:$2,EOMONTH(Главная!AG$7,-1)+1))</f>
        <v>0</v>
      </c>
      <c r="M73" s="107">
        <f>IF(M$2="",0,SUMIFS(Отчеты_М!73:73,Отчеты_М!$2:$2,EOMONTH(Главная!AH$7,-1)+1))</f>
        <v>0</v>
      </c>
      <c r="N73" s="107">
        <f>IF(N$2="",0,SUMIFS(Отчеты_М!73:73,Отчеты_М!$2:$2,EOMONTH(Главная!AI$7,-1)+1))</f>
        <v>0</v>
      </c>
      <c r="O73" s="107">
        <f>IF(O$2="",0,SUMIFS(Отчеты_М!73:73,Отчеты_М!$2:$2,EOMONTH(Главная!AJ$7,-1)+1))</f>
        <v>0</v>
      </c>
      <c r="P73" s="107">
        <f>IF(P$2="",0,SUMIFS(Отчеты_М!73:73,Отчеты_М!$2:$2,EOMONTH(Главная!AK$7,-1)+1))</f>
        <v>0</v>
      </c>
      <c r="Q73" s="107">
        <f>IF(Q$2="",0,SUMIFS(Отчеты_М!73:73,Отчеты_М!$2:$2,EOMONTH(Главная!AL$7,-1)+1))</f>
        <v>0</v>
      </c>
      <c r="R73" s="107">
        <f>IF(R$2="",0,SUMIFS(Отчеты_М!73:73,Отчеты_М!$2:$2,EOMONTH(Главная!AM$7,-1)+1))</f>
        <v>0</v>
      </c>
      <c r="S73" s="107">
        <f>IF(S$2="",0,SUMIFS(Отчеты_М!73:73,Отчеты_М!$2:$2,EOMONTH(Главная!AN$7,-1)+1))</f>
        <v>0</v>
      </c>
      <c r="T73" s="107">
        <f>IF(T$2="",0,SUMIFS(Отчеты_М!73:73,Отчеты_М!$2:$2,EOMONTH(Главная!AO$7,-1)+1))</f>
        <v>0</v>
      </c>
      <c r="U73" s="107">
        <f>IF(U$2="",0,SUMIFS(Отчеты_М!73:73,Отчеты_М!$2:$2,EOMONTH(Главная!AP$7,-1)+1))</f>
        <v>0</v>
      </c>
      <c r="V73" s="77"/>
    </row>
    <row r="74" spans="1:22" s="79" customFormat="1">
      <c r="A74" s="534"/>
      <c r="B74" s="77"/>
      <c r="C74" s="78" t="str">
        <f>УсловияРасчеты!$H$1338</f>
        <v>Кред. задолж-сть по инвестициям Акционеров</v>
      </c>
      <c r="D74" s="66"/>
      <c r="E74" s="129">
        <f>Отчеты_М!E74</f>
        <v>0</v>
      </c>
      <c r="F74" s="65"/>
      <c r="G74" s="107">
        <f>IF(G$2="",0,SUMIFS(Отчеты_М!74:74,Отчеты_М!$2:$2,EOMONTH(Главная!AB$7,-1)+1))</f>
        <v>0</v>
      </c>
      <c r="H74" s="107">
        <f>IF(H$2="",0,SUMIFS(Отчеты_М!74:74,Отчеты_М!$2:$2,EOMONTH(Главная!AC$7,-1)+1))</f>
        <v>0</v>
      </c>
      <c r="I74" s="107">
        <f>IF(I$2="",0,SUMIFS(Отчеты_М!74:74,Отчеты_М!$2:$2,EOMONTH(Главная!AD$7,-1)+1))</f>
        <v>0</v>
      </c>
      <c r="J74" s="107">
        <f>IF(J$2="",0,SUMIFS(Отчеты_М!74:74,Отчеты_М!$2:$2,EOMONTH(Главная!AE$7,-1)+1))</f>
        <v>0</v>
      </c>
      <c r="K74" s="107">
        <f>IF(K$2="",0,SUMIFS(Отчеты_М!74:74,Отчеты_М!$2:$2,EOMONTH(Главная!AF$7,-1)+1))</f>
        <v>0</v>
      </c>
      <c r="L74" s="107">
        <f>IF(L$2="",0,SUMIFS(Отчеты_М!74:74,Отчеты_М!$2:$2,EOMONTH(Главная!AG$7,-1)+1))</f>
        <v>0</v>
      </c>
      <c r="M74" s="107">
        <f>IF(M$2="",0,SUMIFS(Отчеты_М!74:74,Отчеты_М!$2:$2,EOMONTH(Главная!AH$7,-1)+1))</f>
        <v>0</v>
      </c>
      <c r="N74" s="107">
        <f>IF(N$2="",0,SUMIFS(Отчеты_М!74:74,Отчеты_М!$2:$2,EOMONTH(Главная!AI$7,-1)+1))</f>
        <v>0</v>
      </c>
      <c r="O74" s="107">
        <f>IF(O$2="",0,SUMIFS(Отчеты_М!74:74,Отчеты_М!$2:$2,EOMONTH(Главная!AJ$7,-1)+1))</f>
        <v>0</v>
      </c>
      <c r="P74" s="107">
        <f>IF(P$2="",0,SUMIFS(Отчеты_М!74:74,Отчеты_М!$2:$2,EOMONTH(Главная!AK$7,-1)+1))</f>
        <v>0</v>
      </c>
      <c r="Q74" s="107">
        <f>IF(Q$2="",0,SUMIFS(Отчеты_М!74:74,Отчеты_М!$2:$2,EOMONTH(Главная!AL$7,-1)+1))</f>
        <v>0</v>
      </c>
      <c r="R74" s="107">
        <f>IF(R$2="",0,SUMIFS(Отчеты_М!74:74,Отчеты_М!$2:$2,EOMONTH(Главная!AM$7,-1)+1))</f>
        <v>0</v>
      </c>
      <c r="S74" s="107">
        <f>IF(S$2="",0,SUMIFS(Отчеты_М!74:74,Отчеты_М!$2:$2,EOMONTH(Главная!AN$7,-1)+1))</f>
        <v>0</v>
      </c>
      <c r="T74" s="107">
        <f>IF(T$2="",0,SUMIFS(Отчеты_М!74:74,Отчеты_М!$2:$2,EOMONTH(Главная!AO$7,-1)+1))</f>
        <v>0</v>
      </c>
      <c r="U74" s="107">
        <f>IF(U$2="",0,SUMIFS(Отчеты_М!74:74,Отчеты_М!$2:$2,EOMONTH(Главная!AP$7,-1)+1))</f>
        <v>0</v>
      </c>
      <c r="V74" s="77"/>
    </row>
    <row r="75" spans="1:22" s="79" customFormat="1">
      <c r="A75" s="534"/>
      <c r="B75" s="77"/>
      <c r="C75" s="78" t="str">
        <f>УсловияРасчеты!$H$41</f>
        <v>Кредиторская задолженнсоть по с/ст</v>
      </c>
      <c r="D75" s="66"/>
      <c r="E75" s="129">
        <f>Отчеты_М!E75</f>
        <v>0</v>
      </c>
      <c r="F75" s="65"/>
      <c r="G75" s="107">
        <f>IF(G$2="",0,SUMIFS(Отчеты_М!75:75,Отчеты_М!$2:$2,EOMONTH(Главная!AB$7,-1)+1))</f>
        <v>0</v>
      </c>
      <c r="H75" s="107">
        <f>IF(H$2="",0,SUMIFS(Отчеты_М!75:75,Отчеты_М!$2:$2,EOMONTH(Главная!AC$7,-1)+1))</f>
        <v>0</v>
      </c>
      <c r="I75" s="107">
        <f>IF(I$2="",0,SUMIFS(Отчеты_М!75:75,Отчеты_М!$2:$2,EOMONTH(Главная!AD$7,-1)+1))</f>
        <v>0</v>
      </c>
      <c r="J75" s="107">
        <f>IF(J$2="",0,SUMIFS(Отчеты_М!75:75,Отчеты_М!$2:$2,EOMONTH(Главная!AE$7,-1)+1))</f>
        <v>0</v>
      </c>
      <c r="K75" s="107">
        <f>IF(K$2="",0,SUMIFS(Отчеты_М!75:75,Отчеты_М!$2:$2,EOMONTH(Главная!AF$7,-1)+1))</f>
        <v>0</v>
      </c>
      <c r="L75" s="107">
        <f>IF(L$2="",0,SUMIFS(Отчеты_М!75:75,Отчеты_М!$2:$2,EOMONTH(Главная!AG$7,-1)+1))</f>
        <v>0</v>
      </c>
      <c r="M75" s="107">
        <f>IF(M$2="",0,SUMIFS(Отчеты_М!75:75,Отчеты_М!$2:$2,EOMONTH(Главная!AH$7,-1)+1))</f>
        <v>0</v>
      </c>
      <c r="N75" s="107">
        <f>IF(N$2="",0,SUMIFS(Отчеты_М!75:75,Отчеты_М!$2:$2,EOMONTH(Главная!AI$7,-1)+1))</f>
        <v>0</v>
      </c>
      <c r="O75" s="107">
        <f>IF(O$2="",0,SUMIFS(Отчеты_М!75:75,Отчеты_М!$2:$2,EOMONTH(Главная!AJ$7,-1)+1))</f>
        <v>0</v>
      </c>
      <c r="P75" s="107">
        <f>IF(P$2="",0,SUMIFS(Отчеты_М!75:75,Отчеты_М!$2:$2,EOMONTH(Главная!AK$7,-1)+1))</f>
        <v>0</v>
      </c>
      <c r="Q75" s="107">
        <f>IF(Q$2="",0,SUMIFS(Отчеты_М!75:75,Отчеты_М!$2:$2,EOMONTH(Главная!AL$7,-1)+1))</f>
        <v>0</v>
      </c>
      <c r="R75" s="107">
        <f>IF(R$2="",0,SUMIFS(Отчеты_М!75:75,Отчеты_М!$2:$2,EOMONTH(Главная!AM$7,-1)+1))</f>
        <v>0</v>
      </c>
      <c r="S75" s="107">
        <f>IF(S$2="",0,SUMIFS(Отчеты_М!75:75,Отчеты_М!$2:$2,EOMONTH(Главная!AN$7,-1)+1))</f>
        <v>0</v>
      </c>
      <c r="T75" s="107">
        <f>IF(T$2="",0,SUMIFS(Отчеты_М!75:75,Отчеты_М!$2:$2,EOMONTH(Главная!AO$7,-1)+1))</f>
        <v>0</v>
      </c>
      <c r="U75" s="107">
        <f>IF(U$2="",0,SUMIFS(Отчеты_М!75:75,Отчеты_М!$2:$2,EOMONTH(Главная!AP$7,-1)+1))</f>
        <v>0</v>
      </c>
      <c r="V75" s="77"/>
    </row>
    <row r="76" spans="1:22" s="79" customFormat="1">
      <c r="A76" s="534"/>
      <c r="B76" s="77"/>
      <c r="C76" s="78" t="str">
        <f>УсловияРасчеты!$H$42</f>
        <v>Кредиторская задолженнсоть по прямым расходам</v>
      </c>
      <c r="D76" s="66"/>
      <c r="E76" s="129">
        <f>Отчеты_М!E76</f>
        <v>0</v>
      </c>
      <c r="F76" s="65"/>
      <c r="G76" s="107">
        <f>IF(G$2="",0,SUMIFS(Отчеты_М!76:76,Отчеты_М!$2:$2,EOMONTH(Главная!AB$7,-1)+1))</f>
        <v>0</v>
      </c>
      <c r="H76" s="107">
        <f>IF(H$2="",0,SUMIFS(Отчеты_М!76:76,Отчеты_М!$2:$2,EOMONTH(Главная!AC$7,-1)+1))</f>
        <v>0</v>
      </c>
      <c r="I76" s="107">
        <f>IF(I$2="",0,SUMIFS(Отчеты_М!76:76,Отчеты_М!$2:$2,EOMONTH(Главная!AD$7,-1)+1))</f>
        <v>0</v>
      </c>
      <c r="J76" s="107">
        <f>IF(J$2="",0,SUMIFS(Отчеты_М!76:76,Отчеты_М!$2:$2,EOMONTH(Главная!AE$7,-1)+1))</f>
        <v>0</v>
      </c>
      <c r="K76" s="107">
        <f>IF(K$2="",0,SUMIFS(Отчеты_М!76:76,Отчеты_М!$2:$2,EOMONTH(Главная!AF$7,-1)+1))</f>
        <v>0</v>
      </c>
      <c r="L76" s="107">
        <f>IF(L$2="",0,SUMIFS(Отчеты_М!76:76,Отчеты_М!$2:$2,EOMONTH(Главная!AG$7,-1)+1))</f>
        <v>0</v>
      </c>
      <c r="M76" s="107">
        <f>IF(M$2="",0,SUMIFS(Отчеты_М!76:76,Отчеты_М!$2:$2,EOMONTH(Главная!AH$7,-1)+1))</f>
        <v>0</v>
      </c>
      <c r="N76" s="107">
        <f>IF(N$2="",0,SUMIFS(Отчеты_М!76:76,Отчеты_М!$2:$2,EOMONTH(Главная!AI$7,-1)+1))</f>
        <v>0</v>
      </c>
      <c r="O76" s="107">
        <f>IF(O$2="",0,SUMIFS(Отчеты_М!76:76,Отчеты_М!$2:$2,EOMONTH(Главная!AJ$7,-1)+1))</f>
        <v>0</v>
      </c>
      <c r="P76" s="107">
        <f>IF(P$2="",0,SUMIFS(Отчеты_М!76:76,Отчеты_М!$2:$2,EOMONTH(Главная!AK$7,-1)+1))</f>
        <v>0</v>
      </c>
      <c r="Q76" s="107">
        <f>IF(Q$2="",0,SUMIFS(Отчеты_М!76:76,Отчеты_М!$2:$2,EOMONTH(Главная!AL$7,-1)+1))</f>
        <v>0</v>
      </c>
      <c r="R76" s="107">
        <f>IF(R$2="",0,SUMIFS(Отчеты_М!76:76,Отчеты_М!$2:$2,EOMONTH(Главная!AM$7,-1)+1))</f>
        <v>0</v>
      </c>
      <c r="S76" s="107">
        <f>IF(S$2="",0,SUMIFS(Отчеты_М!76:76,Отчеты_М!$2:$2,EOMONTH(Главная!AN$7,-1)+1))</f>
        <v>0</v>
      </c>
      <c r="T76" s="107">
        <f>IF(T$2="",0,SUMIFS(Отчеты_М!76:76,Отчеты_М!$2:$2,EOMONTH(Главная!AO$7,-1)+1))</f>
        <v>0</v>
      </c>
      <c r="U76" s="107">
        <f>IF(U$2="",0,SUMIFS(Отчеты_М!76:76,Отчеты_М!$2:$2,EOMONTH(Главная!AP$7,-1)+1))</f>
        <v>0</v>
      </c>
      <c r="V76" s="77"/>
    </row>
    <row r="77" spans="1:22" s="79" customFormat="1">
      <c r="A77" s="534"/>
      <c r="B77" s="77"/>
      <c r="C77" s="78" t="str">
        <f>УсловияРасчеты!$H$786</f>
        <v>Кредиторская задолженнсоть по переменным расходам</v>
      </c>
      <c r="D77" s="66"/>
      <c r="E77" s="129">
        <f>Отчеты_М!E77</f>
        <v>0</v>
      </c>
      <c r="F77" s="65"/>
      <c r="G77" s="107">
        <f>IF(G$2="",0,SUMIFS(Отчеты_М!77:77,Отчеты_М!$2:$2,EOMONTH(Главная!AB$7,-1)+1))</f>
        <v>0</v>
      </c>
      <c r="H77" s="107">
        <f>IF(H$2="",0,SUMIFS(Отчеты_М!77:77,Отчеты_М!$2:$2,EOMONTH(Главная!AC$7,-1)+1))</f>
        <v>0</v>
      </c>
      <c r="I77" s="107">
        <f>IF(I$2="",0,SUMIFS(Отчеты_М!77:77,Отчеты_М!$2:$2,EOMONTH(Главная!AD$7,-1)+1))</f>
        <v>0</v>
      </c>
      <c r="J77" s="107">
        <f>IF(J$2="",0,SUMIFS(Отчеты_М!77:77,Отчеты_М!$2:$2,EOMONTH(Главная!AE$7,-1)+1))</f>
        <v>0</v>
      </c>
      <c r="K77" s="107">
        <f>IF(K$2="",0,SUMIFS(Отчеты_М!77:77,Отчеты_М!$2:$2,EOMONTH(Главная!AF$7,-1)+1))</f>
        <v>0</v>
      </c>
      <c r="L77" s="107">
        <f>IF(L$2="",0,SUMIFS(Отчеты_М!77:77,Отчеты_М!$2:$2,EOMONTH(Главная!AG$7,-1)+1))</f>
        <v>0</v>
      </c>
      <c r="M77" s="107">
        <f>IF(M$2="",0,SUMIFS(Отчеты_М!77:77,Отчеты_М!$2:$2,EOMONTH(Главная!AH$7,-1)+1))</f>
        <v>0</v>
      </c>
      <c r="N77" s="107">
        <f>IF(N$2="",0,SUMIFS(Отчеты_М!77:77,Отчеты_М!$2:$2,EOMONTH(Главная!AI$7,-1)+1))</f>
        <v>0</v>
      </c>
      <c r="O77" s="107">
        <f>IF(O$2="",0,SUMIFS(Отчеты_М!77:77,Отчеты_М!$2:$2,EOMONTH(Главная!AJ$7,-1)+1))</f>
        <v>0</v>
      </c>
      <c r="P77" s="107">
        <f>IF(P$2="",0,SUMIFS(Отчеты_М!77:77,Отчеты_М!$2:$2,EOMONTH(Главная!AK$7,-1)+1))</f>
        <v>0</v>
      </c>
      <c r="Q77" s="107">
        <f>IF(Q$2="",0,SUMIFS(Отчеты_М!77:77,Отчеты_М!$2:$2,EOMONTH(Главная!AL$7,-1)+1))</f>
        <v>0</v>
      </c>
      <c r="R77" s="107">
        <f>IF(R$2="",0,SUMIFS(Отчеты_М!77:77,Отчеты_М!$2:$2,EOMONTH(Главная!AM$7,-1)+1))</f>
        <v>0</v>
      </c>
      <c r="S77" s="107">
        <f>IF(S$2="",0,SUMIFS(Отчеты_М!77:77,Отчеты_М!$2:$2,EOMONTH(Главная!AN$7,-1)+1))</f>
        <v>0</v>
      </c>
      <c r="T77" s="107">
        <f>IF(T$2="",0,SUMIFS(Отчеты_М!77:77,Отчеты_М!$2:$2,EOMONTH(Главная!AO$7,-1)+1))</f>
        <v>0</v>
      </c>
      <c r="U77" s="107">
        <f>IF(U$2="",0,SUMIFS(Отчеты_М!77:77,Отчеты_М!$2:$2,EOMONTH(Главная!AP$7,-1)+1))</f>
        <v>0</v>
      </c>
      <c r="V77" s="77"/>
    </row>
    <row r="78" spans="1:22" s="79" customFormat="1">
      <c r="A78" s="534"/>
      <c r="B78" s="77"/>
      <c r="C78" s="78" t="str">
        <f>УсловияРасчеты!$H$1110</f>
        <v>Кредиторская задолженность по оплате НДС</v>
      </c>
      <c r="D78" s="66"/>
      <c r="E78" s="129">
        <f>Отчеты_М!E78</f>
        <v>0</v>
      </c>
      <c r="F78" s="65"/>
      <c r="G78" s="107">
        <f>IF(G$2="",0,SUMIFS(Отчеты_М!78:78,Отчеты_М!$2:$2,EOMONTH(Главная!AB$7,-1)+1))</f>
        <v>0</v>
      </c>
      <c r="H78" s="107">
        <f>IF(H$2="",0,SUMIFS(Отчеты_М!78:78,Отчеты_М!$2:$2,EOMONTH(Главная!AC$7,-1)+1))</f>
        <v>0</v>
      </c>
      <c r="I78" s="107">
        <f>IF(I$2="",0,SUMIFS(Отчеты_М!78:78,Отчеты_М!$2:$2,EOMONTH(Главная!AD$7,-1)+1))</f>
        <v>0</v>
      </c>
      <c r="J78" s="107">
        <f>IF(J$2="",0,SUMIFS(Отчеты_М!78:78,Отчеты_М!$2:$2,EOMONTH(Главная!AE$7,-1)+1))</f>
        <v>0</v>
      </c>
      <c r="K78" s="107">
        <f>IF(K$2="",0,SUMIFS(Отчеты_М!78:78,Отчеты_М!$2:$2,EOMONTH(Главная!AF$7,-1)+1))</f>
        <v>0</v>
      </c>
      <c r="L78" s="107">
        <f>IF(L$2="",0,SUMIFS(Отчеты_М!78:78,Отчеты_М!$2:$2,EOMONTH(Главная!AG$7,-1)+1))</f>
        <v>0</v>
      </c>
      <c r="M78" s="107">
        <f>IF(M$2="",0,SUMIFS(Отчеты_М!78:78,Отчеты_М!$2:$2,EOMONTH(Главная!AH$7,-1)+1))</f>
        <v>0</v>
      </c>
      <c r="N78" s="107">
        <f>IF(N$2="",0,SUMIFS(Отчеты_М!78:78,Отчеты_М!$2:$2,EOMONTH(Главная!AI$7,-1)+1))</f>
        <v>0</v>
      </c>
      <c r="O78" s="107">
        <f>IF(O$2="",0,SUMIFS(Отчеты_М!78:78,Отчеты_М!$2:$2,EOMONTH(Главная!AJ$7,-1)+1))</f>
        <v>0</v>
      </c>
      <c r="P78" s="107">
        <f>IF(P$2="",0,SUMIFS(Отчеты_М!78:78,Отчеты_М!$2:$2,EOMONTH(Главная!AK$7,-1)+1))</f>
        <v>0</v>
      </c>
      <c r="Q78" s="107">
        <f>IF(Q$2="",0,SUMIFS(Отчеты_М!78:78,Отчеты_М!$2:$2,EOMONTH(Главная!AL$7,-1)+1))</f>
        <v>0</v>
      </c>
      <c r="R78" s="107">
        <f>IF(R$2="",0,SUMIFS(Отчеты_М!78:78,Отчеты_М!$2:$2,EOMONTH(Главная!AM$7,-1)+1))</f>
        <v>0</v>
      </c>
      <c r="S78" s="107">
        <f>IF(S$2="",0,SUMIFS(Отчеты_М!78:78,Отчеты_М!$2:$2,EOMONTH(Главная!AN$7,-1)+1))</f>
        <v>0</v>
      </c>
      <c r="T78" s="107">
        <f>IF(T$2="",0,SUMIFS(Отчеты_М!78:78,Отчеты_М!$2:$2,EOMONTH(Главная!AO$7,-1)+1))</f>
        <v>0</v>
      </c>
      <c r="U78" s="107">
        <f>IF(U$2="",0,SUMIFS(Отчеты_М!78:78,Отчеты_М!$2:$2,EOMONTH(Главная!AP$7,-1)+1))</f>
        <v>0</v>
      </c>
      <c r="V78" s="77"/>
    </row>
    <row r="79" spans="1:22" s="79" customFormat="1">
      <c r="A79" s="534"/>
      <c r="B79" s="77"/>
      <c r="C79" s="78" t="str">
        <f>УсловияРасчеты!$H$1129</f>
        <v>Кредиторская задолженность по постоянным расходам</v>
      </c>
      <c r="D79" s="66"/>
      <c r="E79" s="129">
        <f>Отчеты_М!E79</f>
        <v>0</v>
      </c>
      <c r="F79" s="65"/>
      <c r="G79" s="107">
        <f>IF(G$2="",0,SUMIFS(Отчеты_М!79:79,Отчеты_М!$2:$2,EOMONTH(Главная!AB$7,-1)+1))</f>
        <v>0</v>
      </c>
      <c r="H79" s="107">
        <f>IF(H$2="",0,SUMIFS(Отчеты_М!79:79,Отчеты_М!$2:$2,EOMONTH(Главная!AC$7,-1)+1))</f>
        <v>0</v>
      </c>
      <c r="I79" s="107">
        <f>IF(I$2="",0,SUMIFS(Отчеты_М!79:79,Отчеты_М!$2:$2,EOMONTH(Главная!AD$7,-1)+1))</f>
        <v>0</v>
      </c>
      <c r="J79" s="107">
        <f>IF(J$2="",0,SUMIFS(Отчеты_М!79:79,Отчеты_М!$2:$2,EOMONTH(Главная!AE$7,-1)+1))</f>
        <v>0</v>
      </c>
      <c r="K79" s="107">
        <f>IF(K$2="",0,SUMIFS(Отчеты_М!79:79,Отчеты_М!$2:$2,EOMONTH(Главная!AF$7,-1)+1))</f>
        <v>0</v>
      </c>
      <c r="L79" s="107">
        <f>IF(L$2="",0,SUMIFS(Отчеты_М!79:79,Отчеты_М!$2:$2,EOMONTH(Главная!AG$7,-1)+1))</f>
        <v>0</v>
      </c>
      <c r="M79" s="107">
        <f>IF(M$2="",0,SUMIFS(Отчеты_М!79:79,Отчеты_М!$2:$2,EOMONTH(Главная!AH$7,-1)+1))</f>
        <v>0</v>
      </c>
      <c r="N79" s="107">
        <f>IF(N$2="",0,SUMIFS(Отчеты_М!79:79,Отчеты_М!$2:$2,EOMONTH(Главная!AI$7,-1)+1))</f>
        <v>0</v>
      </c>
      <c r="O79" s="107">
        <f>IF(O$2="",0,SUMIFS(Отчеты_М!79:79,Отчеты_М!$2:$2,EOMONTH(Главная!AJ$7,-1)+1))</f>
        <v>0</v>
      </c>
      <c r="P79" s="107">
        <f>IF(P$2="",0,SUMIFS(Отчеты_М!79:79,Отчеты_М!$2:$2,EOMONTH(Главная!AK$7,-1)+1))</f>
        <v>0</v>
      </c>
      <c r="Q79" s="107">
        <f>IF(Q$2="",0,SUMIFS(Отчеты_М!79:79,Отчеты_М!$2:$2,EOMONTH(Главная!AL$7,-1)+1))</f>
        <v>0</v>
      </c>
      <c r="R79" s="107">
        <f>IF(R$2="",0,SUMIFS(Отчеты_М!79:79,Отчеты_М!$2:$2,EOMONTH(Главная!AM$7,-1)+1))</f>
        <v>0</v>
      </c>
      <c r="S79" s="107">
        <f>IF(S$2="",0,SUMIFS(Отчеты_М!79:79,Отчеты_М!$2:$2,EOMONTH(Главная!AN$7,-1)+1))</f>
        <v>0</v>
      </c>
      <c r="T79" s="107">
        <f>IF(T$2="",0,SUMIFS(Отчеты_М!79:79,Отчеты_М!$2:$2,EOMONTH(Главная!AO$7,-1)+1))</f>
        <v>0</v>
      </c>
      <c r="U79" s="107">
        <f>IF(U$2="",0,SUMIFS(Отчеты_М!79:79,Отчеты_М!$2:$2,EOMONTH(Главная!AP$7,-1)+1))</f>
        <v>0</v>
      </c>
      <c r="V79" s="77"/>
    </row>
    <row r="80" spans="1:22" s="79" customFormat="1">
      <c r="A80" s="534"/>
      <c r="B80" s="77"/>
      <c r="C80" s="78" t="str">
        <f>УсловияРасчеты!$H$1204</f>
        <v>Кредиторская задолженность по капзатратам</v>
      </c>
      <c r="D80" s="66"/>
      <c r="E80" s="129">
        <f>Отчеты_М!E80</f>
        <v>0</v>
      </c>
      <c r="F80" s="65"/>
      <c r="G80" s="107">
        <f>IF(G$2="",0,SUMIFS(Отчеты_М!80:80,Отчеты_М!$2:$2,EOMONTH(Главная!AB$7,-1)+1))</f>
        <v>0</v>
      </c>
      <c r="H80" s="107">
        <f>IF(H$2="",0,SUMIFS(Отчеты_М!80:80,Отчеты_М!$2:$2,EOMONTH(Главная!AC$7,-1)+1))</f>
        <v>0</v>
      </c>
      <c r="I80" s="107">
        <f>IF(I$2="",0,SUMIFS(Отчеты_М!80:80,Отчеты_М!$2:$2,EOMONTH(Главная!AD$7,-1)+1))</f>
        <v>0</v>
      </c>
      <c r="J80" s="107">
        <f>IF(J$2="",0,SUMIFS(Отчеты_М!80:80,Отчеты_М!$2:$2,EOMONTH(Главная!AE$7,-1)+1))</f>
        <v>0</v>
      </c>
      <c r="K80" s="107">
        <f>IF(K$2="",0,SUMIFS(Отчеты_М!80:80,Отчеты_М!$2:$2,EOMONTH(Главная!AF$7,-1)+1))</f>
        <v>0</v>
      </c>
      <c r="L80" s="107">
        <f>IF(L$2="",0,SUMIFS(Отчеты_М!80:80,Отчеты_М!$2:$2,EOMONTH(Главная!AG$7,-1)+1))</f>
        <v>0</v>
      </c>
      <c r="M80" s="107">
        <f>IF(M$2="",0,SUMIFS(Отчеты_М!80:80,Отчеты_М!$2:$2,EOMONTH(Главная!AH$7,-1)+1))</f>
        <v>0</v>
      </c>
      <c r="N80" s="107">
        <f>IF(N$2="",0,SUMIFS(Отчеты_М!80:80,Отчеты_М!$2:$2,EOMONTH(Главная!AI$7,-1)+1))</f>
        <v>0</v>
      </c>
      <c r="O80" s="107">
        <f>IF(O$2="",0,SUMIFS(Отчеты_М!80:80,Отчеты_М!$2:$2,EOMONTH(Главная!AJ$7,-1)+1))</f>
        <v>0</v>
      </c>
      <c r="P80" s="107">
        <f>IF(P$2="",0,SUMIFS(Отчеты_М!80:80,Отчеты_М!$2:$2,EOMONTH(Главная!AK$7,-1)+1))</f>
        <v>0</v>
      </c>
      <c r="Q80" s="107">
        <f>IF(Q$2="",0,SUMIFS(Отчеты_М!80:80,Отчеты_М!$2:$2,EOMONTH(Главная!AL$7,-1)+1))</f>
        <v>0</v>
      </c>
      <c r="R80" s="107">
        <f>IF(R$2="",0,SUMIFS(Отчеты_М!80:80,Отчеты_М!$2:$2,EOMONTH(Главная!AM$7,-1)+1))</f>
        <v>0</v>
      </c>
      <c r="S80" s="107">
        <f>IF(S$2="",0,SUMIFS(Отчеты_М!80:80,Отчеты_М!$2:$2,EOMONTH(Главная!AN$7,-1)+1))</f>
        <v>0</v>
      </c>
      <c r="T80" s="107">
        <f>IF(T$2="",0,SUMIFS(Отчеты_М!80:80,Отчеты_М!$2:$2,EOMONTH(Главная!AO$7,-1)+1))</f>
        <v>0</v>
      </c>
      <c r="U80" s="107">
        <f>IF(U$2="",0,SUMIFS(Отчеты_М!80:80,Отчеты_М!$2:$2,EOMONTH(Главная!AP$7,-1)+1))</f>
        <v>0</v>
      </c>
      <c r="V80" s="77"/>
    </row>
    <row r="81" spans="1:22" s="79" customFormat="1">
      <c r="A81" s="534"/>
      <c r="B81" s="77"/>
      <c r="C81" s="78" t="str">
        <f>УсловияРасчеты!$H$1214</f>
        <v>Кредиторская задолженность по налогу на имущество</v>
      </c>
      <c r="D81" s="66"/>
      <c r="E81" s="129">
        <f>Отчеты_М!E81</f>
        <v>0</v>
      </c>
      <c r="F81" s="65"/>
      <c r="G81" s="107">
        <f>IF(G$2="",0,SUMIFS(Отчеты_М!81:81,Отчеты_М!$2:$2,EOMONTH(Главная!AB$7,-1)+1))</f>
        <v>0</v>
      </c>
      <c r="H81" s="107">
        <f>IF(H$2="",0,SUMIFS(Отчеты_М!81:81,Отчеты_М!$2:$2,EOMONTH(Главная!AC$7,-1)+1))</f>
        <v>0</v>
      </c>
      <c r="I81" s="107">
        <f>IF(I$2="",0,SUMIFS(Отчеты_М!81:81,Отчеты_М!$2:$2,EOMONTH(Главная!AD$7,-1)+1))</f>
        <v>0</v>
      </c>
      <c r="J81" s="107">
        <f>IF(J$2="",0,SUMIFS(Отчеты_М!81:81,Отчеты_М!$2:$2,EOMONTH(Главная!AE$7,-1)+1))</f>
        <v>0</v>
      </c>
      <c r="K81" s="107">
        <f>IF(K$2="",0,SUMIFS(Отчеты_М!81:81,Отчеты_М!$2:$2,EOMONTH(Главная!AF$7,-1)+1))</f>
        <v>0</v>
      </c>
      <c r="L81" s="107">
        <f>IF(L$2="",0,SUMIFS(Отчеты_М!81:81,Отчеты_М!$2:$2,EOMONTH(Главная!AG$7,-1)+1))</f>
        <v>0</v>
      </c>
      <c r="M81" s="107">
        <f>IF(M$2="",0,SUMIFS(Отчеты_М!81:81,Отчеты_М!$2:$2,EOMONTH(Главная!AH$7,-1)+1))</f>
        <v>0</v>
      </c>
      <c r="N81" s="107">
        <f>IF(N$2="",0,SUMIFS(Отчеты_М!81:81,Отчеты_М!$2:$2,EOMONTH(Главная!AI$7,-1)+1))</f>
        <v>0</v>
      </c>
      <c r="O81" s="107">
        <f>IF(O$2="",0,SUMIFS(Отчеты_М!81:81,Отчеты_М!$2:$2,EOMONTH(Главная!AJ$7,-1)+1))</f>
        <v>0</v>
      </c>
      <c r="P81" s="107">
        <f>IF(P$2="",0,SUMIFS(Отчеты_М!81:81,Отчеты_М!$2:$2,EOMONTH(Главная!AK$7,-1)+1))</f>
        <v>0</v>
      </c>
      <c r="Q81" s="107">
        <f>IF(Q$2="",0,SUMIFS(Отчеты_М!81:81,Отчеты_М!$2:$2,EOMONTH(Главная!AL$7,-1)+1))</f>
        <v>0</v>
      </c>
      <c r="R81" s="107">
        <f>IF(R$2="",0,SUMIFS(Отчеты_М!81:81,Отчеты_М!$2:$2,EOMONTH(Главная!AM$7,-1)+1))</f>
        <v>0</v>
      </c>
      <c r="S81" s="107">
        <f>IF(S$2="",0,SUMIFS(Отчеты_М!81:81,Отчеты_М!$2:$2,EOMONTH(Главная!AN$7,-1)+1))</f>
        <v>0</v>
      </c>
      <c r="T81" s="107">
        <f>IF(T$2="",0,SUMIFS(Отчеты_М!81:81,Отчеты_М!$2:$2,EOMONTH(Главная!AO$7,-1)+1))</f>
        <v>0</v>
      </c>
      <c r="U81" s="107">
        <f>IF(U$2="",0,SUMIFS(Отчеты_М!81:81,Отчеты_М!$2:$2,EOMONTH(Главная!AP$7,-1)+1))</f>
        <v>0</v>
      </c>
      <c r="V81" s="77"/>
    </row>
    <row r="82" spans="1:22" s="79" customFormat="1">
      <c r="A82" s="534"/>
      <c r="B82" s="77"/>
      <c r="C82" s="78" t="str">
        <f>УсловияРасчеты!$H$1223</f>
        <v>Кредиторская задолженность по налогу на прибыль</v>
      </c>
      <c r="D82" s="66"/>
      <c r="E82" s="129">
        <f>Отчеты_М!E82</f>
        <v>0</v>
      </c>
      <c r="F82" s="65"/>
      <c r="G82" s="107">
        <f>IF(G$2="",0,SUMIFS(Отчеты_М!82:82,Отчеты_М!$2:$2,EOMONTH(Главная!AB$7,-1)+1))</f>
        <v>0</v>
      </c>
      <c r="H82" s="107">
        <f>IF(H$2="",0,SUMIFS(Отчеты_М!82:82,Отчеты_М!$2:$2,EOMONTH(Главная!AC$7,-1)+1))</f>
        <v>0</v>
      </c>
      <c r="I82" s="107">
        <f>IF(I$2="",0,SUMIFS(Отчеты_М!82:82,Отчеты_М!$2:$2,EOMONTH(Главная!AD$7,-1)+1))</f>
        <v>0</v>
      </c>
      <c r="J82" s="107">
        <f>IF(J$2="",0,SUMIFS(Отчеты_М!82:82,Отчеты_М!$2:$2,EOMONTH(Главная!AE$7,-1)+1))</f>
        <v>0</v>
      </c>
      <c r="K82" s="107">
        <f>IF(K$2="",0,SUMIFS(Отчеты_М!82:82,Отчеты_М!$2:$2,EOMONTH(Главная!AF$7,-1)+1))</f>
        <v>0</v>
      </c>
      <c r="L82" s="107">
        <f>IF(L$2="",0,SUMIFS(Отчеты_М!82:82,Отчеты_М!$2:$2,EOMONTH(Главная!AG$7,-1)+1))</f>
        <v>0</v>
      </c>
      <c r="M82" s="107">
        <f>IF(M$2="",0,SUMIFS(Отчеты_М!82:82,Отчеты_М!$2:$2,EOMONTH(Главная!AH$7,-1)+1))</f>
        <v>0</v>
      </c>
      <c r="N82" s="107">
        <f>IF(N$2="",0,SUMIFS(Отчеты_М!82:82,Отчеты_М!$2:$2,EOMONTH(Главная!AI$7,-1)+1))</f>
        <v>0</v>
      </c>
      <c r="O82" s="107">
        <f>IF(O$2="",0,SUMIFS(Отчеты_М!82:82,Отчеты_М!$2:$2,EOMONTH(Главная!AJ$7,-1)+1))</f>
        <v>0</v>
      </c>
      <c r="P82" s="107">
        <f>IF(P$2="",0,SUMIFS(Отчеты_М!82:82,Отчеты_М!$2:$2,EOMONTH(Главная!AK$7,-1)+1))</f>
        <v>0</v>
      </c>
      <c r="Q82" s="107">
        <f>IF(Q$2="",0,SUMIFS(Отчеты_М!82:82,Отчеты_М!$2:$2,EOMONTH(Главная!AL$7,-1)+1))</f>
        <v>0</v>
      </c>
      <c r="R82" s="107">
        <f>IF(R$2="",0,SUMIFS(Отчеты_М!82:82,Отчеты_М!$2:$2,EOMONTH(Главная!AM$7,-1)+1))</f>
        <v>0</v>
      </c>
      <c r="S82" s="107">
        <f>IF(S$2="",0,SUMIFS(Отчеты_М!82:82,Отчеты_М!$2:$2,EOMONTH(Главная!AN$7,-1)+1))</f>
        <v>0</v>
      </c>
      <c r="T82" s="107">
        <f>IF(T$2="",0,SUMIFS(Отчеты_М!82:82,Отчеты_М!$2:$2,EOMONTH(Главная!AO$7,-1)+1))</f>
        <v>0</v>
      </c>
      <c r="U82" s="107">
        <f>IF(U$2="",0,SUMIFS(Отчеты_М!82:82,Отчеты_М!$2:$2,EOMONTH(Главная!AP$7,-1)+1))</f>
        <v>0</v>
      </c>
      <c r="V82" s="77"/>
    </row>
    <row r="83" spans="1:22" s="79" customFormat="1">
      <c r="A83" s="534"/>
      <c r="B83" s="77"/>
      <c r="C83" s="78" t="str">
        <f>УсловияРасчеты!$H$1301</f>
        <v>Кредитный портфель на конец периода</v>
      </c>
      <c r="D83" s="66"/>
      <c r="E83" s="129">
        <f>Отчеты_М!E83</f>
        <v>0</v>
      </c>
      <c r="F83" s="65"/>
      <c r="G83" s="107">
        <f>IF(G$2="",0,SUMIFS(Отчеты_М!83:83,Отчеты_М!$2:$2,EOMONTH(Главная!AB$7,-1)+1))</f>
        <v>0</v>
      </c>
      <c r="H83" s="107">
        <f>IF(H$2="",0,SUMIFS(Отчеты_М!83:83,Отчеты_М!$2:$2,EOMONTH(Главная!AC$7,-1)+1))</f>
        <v>0</v>
      </c>
      <c r="I83" s="107">
        <f>IF(I$2="",0,SUMIFS(Отчеты_М!83:83,Отчеты_М!$2:$2,EOMONTH(Главная!AD$7,-1)+1))</f>
        <v>0</v>
      </c>
      <c r="J83" s="107">
        <f>IF(J$2="",0,SUMIFS(Отчеты_М!83:83,Отчеты_М!$2:$2,EOMONTH(Главная!AE$7,-1)+1))</f>
        <v>0</v>
      </c>
      <c r="K83" s="107">
        <f>IF(K$2="",0,SUMIFS(Отчеты_М!83:83,Отчеты_М!$2:$2,EOMONTH(Главная!AF$7,-1)+1))</f>
        <v>0</v>
      </c>
      <c r="L83" s="107">
        <f>IF(L$2="",0,SUMIFS(Отчеты_М!83:83,Отчеты_М!$2:$2,EOMONTH(Главная!AG$7,-1)+1))</f>
        <v>0</v>
      </c>
      <c r="M83" s="107">
        <f>IF(M$2="",0,SUMIFS(Отчеты_М!83:83,Отчеты_М!$2:$2,EOMONTH(Главная!AH$7,-1)+1))</f>
        <v>0</v>
      </c>
      <c r="N83" s="107">
        <f>IF(N$2="",0,SUMIFS(Отчеты_М!83:83,Отчеты_М!$2:$2,EOMONTH(Главная!AI$7,-1)+1))</f>
        <v>0</v>
      </c>
      <c r="O83" s="107">
        <f>IF(O$2="",0,SUMIFS(Отчеты_М!83:83,Отчеты_М!$2:$2,EOMONTH(Главная!AJ$7,-1)+1))</f>
        <v>0</v>
      </c>
      <c r="P83" s="107">
        <f>IF(P$2="",0,SUMIFS(Отчеты_М!83:83,Отчеты_М!$2:$2,EOMONTH(Главная!AK$7,-1)+1))</f>
        <v>0</v>
      </c>
      <c r="Q83" s="107">
        <f>IF(Q$2="",0,SUMIFS(Отчеты_М!83:83,Отчеты_М!$2:$2,EOMONTH(Главная!AL$7,-1)+1))</f>
        <v>0</v>
      </c>
      <c r="R83" s="107">
        <f>IF(R$2="",0,SUMIFS(Отчеты_М!83:83,Отчеты_М!$2:$2,EOMONTH(Главная!AM$7,-1)+1))</f>
        <v>0</v>
      </c>
      <c r="S83" s="107">
        <f>IF(S$2="",0,SUMIFS(Отчеты_М!83:83,Отчеты_М!$2:$2,EOMONTH(Главная!AN$7,-1)+1))</f>
        <v>0</v>
      </c>
      <c r="T83" s="107">
        <f>IF(T$2="",0,SUMIFS(Отчеты_М!83:83,Отчеты_М!$2:$2,EOMONTH(Главная!AO$7,-1)+1))</f>
        <v>0</v>
      </c>
      <c r="U83" s="107">
        <f>IF(U$2="",0,SUMIFS(Отчеты_М!83:83,Отчеты_М!$2:$2,EOMONTH(Главная!AP$7,-1)+1))</f>
        <v>0</v>
      </c>
      <c r="V83" s="77"/>
    </row>
    <row r="84" spans="1:22" s="79" customFormat="1">
      <c r="A84" s="534"/>
      <c r="B84" s="77"/>
      <c r="C84" s="78" t="str">
        <f>УсловияРасчеты!$H$1309</f>
        <v>Задолженность по %% по кредиту на конец периода</v>
      </c>
      <c r="D84" s="66"/>
      <c r="E84" s="129">
        <f>Отчеты_М!E84</f>
        <v>0</v>
      </c>
      <c r="F84" s="65"/>
      <c r="G84" s="107">
        <f>IF(G$2="",0,SUMIFS(Отчеты_М!84:84,Отчеты_М!$2:$2,EOMONTH(Главная!AB$7,-1)+1))</f>
        <v>0</v>
      </c>
      <c r="H84" s="107">
        <f>IF(H$2="",0,SUMIFS(Отчеты_М!84:84,Отчеты_М!$2:$2,EOMONTH(Главная!AC$7,-1)+1))</f>
        <v>0</v>
      </c>
      <c r="I84" s="107">
        <f>IF(I$2="",0,SUMIFS(Отчеты_М!84:84,Отчеты_М!$2:$2,EOMONTH(Главная!AD$7,-1)+1))</f>
        <v>0</v>
      </c>
      <c r="J84" s="107">
        <f>IF(J$2="",0,SUMIFS(Отчеты_М!84:84,Отчеты_М!$2:$2,EOMONTH(Главная!AE$7,-1)+1))</f>
        <v>0</v>
      </c>
      <c r="K84" s="107">
        <f>IF(K$2="",0,SUMIFS(Отчеты_М!84:84,Отчеты_М!$2:$2,EOMONTH(Главная!AF$7,-1)+1))</f>
        <v>0</v>
      </c>
      <c r="L84" s="107">
        <f>IF(L$2="",0,SUMIFS(Отчеты_М!84:84,Отчеты_М!$2:$2,EOMONTH(Главная!AG$7,-1)+1))</f>
        <v>0</v>
      </c>
      <c r="M84" s="107">
        <f>IF(M$2="",0,SUMIFS(Отчеты_М!84:84,Отчеты_М!$2:$2,EOMONTH(Главная!AH$7,-1)+1))</f>
        <v>0</v>
      </c>
      <c r="N84" s="107">
        <f>IF(N$2="",0,SUMIFS(Отчеты_М!84:84,Отчеты_М!$2:$2,EOMONTH(Главная!AI$7,-1)+1))</f>
        <v>0</v>
      </c>
      <c r="O84" s="107">
        <f>IF(O$2="",0,SUMIFS(Отчеты_М!84:84,Отчеты_М!$2:$2,EOMONTH(Главная!AJ$7,-1)+1))</f>
        <v>0</v>
      </c>
      <c r="P84" s="107">
        <f>IF(P$2="",0,SUMIFS(Отчеты_М!84:84,Отчеты_М!$2:$2,EOMONTH(Главная!AK$7,-1)+1))</f>
        <v>0</v>
      </c>
      <c r="Q84" s="107">
        <f>IF(Q$2="",0,SUMIFS(Отчеты_М!84:84,Отчеты_М!$2:$2,EOMONTH(Главная!AL$7,-1)+1))</f>
        <v>0</v>
      </c>
      <c r="R84" s="107">
        <f>IF(R$2="",0,SUMIFS(Отчеты_М!84:84,Отчеты_М!$2:$2,EOMONTH(Главная!AM$7,-1)+1))</f>
        <v>0</v>
      </c>
      <c r="S84" s="107">
        <f>IF(S$2="",0,SUMIFS(Отчеты_М!84:84,Отчеты_М!$2:$2,EOMONTH(Главная!AN$7,-1)+1))</f>
        <v>0</v>
      </c>
      <c r="T84" s="107">
        <f>IF(T$2="",0,SUMIFS(Отчеты_М!84:84,Отчеты_М!$2:$2,EOMONTH(Главная!AO$7,-1)+1))</f>
        <v>0</v>
      </c>
      <c r="U84" s="107">
        <f>IF(U$2="",0,SUMIFS(Отчеты_М!84:84,Отчеты_М!$2:$2,EOMONTH(Главная!AP$7,-1)+1))</f>
        <v>0</v>
      </c>
      <c r="V84" s="77"/>
    </row>
    <row r="85" spans="1:22">
      <c r="A85" s="534"/>
      <c r="B85" s="65"/>
      <c r="C85" s="69"/>
      <c r="D85" s="66"/>
      <c r="E85" s="135"/>
      <c r="F85" s="65"/>
      <c r="G85" s="114"/>
      <c r="H85" s="114"/>
      <c r="I85" s="114"/>
      <c r="J85" s="114"/>
      <c r="K85" s="114"/>
      <c r="L85" s="114"/>
      <c r="M85" s="114"/>
      <c r="N85" s="114"/>
      <c r="O85" s="114"/>
      <c r="P85" s="114"/>
      <c r="Q85" s="114"/>
      <c r="R85" s="114"/>
      <c r="S85" s="114"/>
      <c r="T85" s="114"/>
      <c r="U85" s="114"/>
      <c r="V85" s="65"/>
    </row>
    <row r="86" spans="1:22">
      <c r="A86" s="539"/>
      <c r="B86" s="65"/>
      <c r="C86" s="65"/>
      <c r="D86" s="65"/>
      <c r="E86" s="126"/>
      <c r="F86" s="65"/>
      <c r="G86" s="65"/>
      <c r="H86" s="65"/>
      <c r="I86" s="65"/>
      <c r="J86" s="65"/>
      <c r="K86" s="65"/>
      <c r="L86" s="65"/>
      <c r="M86" s="65"/>
      <c r="N86" s="65"/>
      <c r="O86" s="65"/>
      <c r="P86" s="65"/>
      <c r="Q86" s="65"/>
      <c r="R86" s="65"/>
      <c r="S86" s="65"/>
      <c r="T86" s="65"/>
      <c r="U86" s="65"/>
      <c r="V86" s="65"/>
    </row>
    <row r="87" spans="1:22">
      <c r="C87" s="56"/>
    </row>
  </sheetData>
  <conditionalFormatting sqref="A72:A73 A75:A78 A1:A7 A30:A32">
    <cfRule type="cellIs" dxfId="712" priority="27" operator="notEqual">
      <formula>0</formula>
    </cfRule>
  </conditionalFormatting>
  <conditionalFormatting sqref="A63">
    <cfRule type="cellIs" dxfId="711" priority="25" operator="notEqual">
      <formula>0</formula>
    </cfRule>
  </conditionalFormatting>
  <conditionalFormatting sqref="A79">
    <cfRule type="cellIs" dxfId="710" priority="24" operator="notEqual">
      <formula>0</formula>
    </cfRule>
  </conditionalFormatting>
  <conditionalFormatting sqref="A80">
    <cfRule type="cellIs" dxfId="709" priority="23" operator="notEqual">
      <formula>0</formula>
    </cfRule>
  </conditionalFormatting>
  <conditionalFormatting sqref="A81">
    <cfRule type="cellIs" dxfId="708" priority="22" operator="notEqual">
      <formula>0</formula>
    </cfRule>
  </conditionalFormatting>
  <conditionalFormatting sqref="A84">
    <cfRule type="cellIs" dxfId="707" priority="19" operator="notEqual">
      <formula>0</formula>
    </cfRule>
  </conditionalFormatting>
  <conditionalFormatting sqref="A74">
    <cfRule type="cellIs" dxfId="706" priority="18" operator="notEqual">
      <formula>0</formula>
    </cfRule>
  </conditionalFormatting>
  <conditionalFormatting sqref="A51:A53">
    <cfRule type="cellIs" dxfId="705" priority="17" operator="notEqual">
      <formula>0</formula>
    </cfRule>
  </conditionalFormatting>
  <conditionalFormatting sqref="A54">
    <cfRule type="cellIs" dxfId="704" priority="16" operator="notEqual">
      <formula>0</formula>
    </cfRule>
  </conditionalFormatting>
  <conditionalFormatting sqref="A55">
    <cfRule type="cellIs" dxfId="703" priority="15" operator="notEqual">
      <formula>0</formula>
    </cfRule>
  </conditionalFormatting>
  <conditionalFormatting sqref="A58">
    <cfRule type="cellIs" dxfId="702" priority="14" operator="notEqual">
      <formula>0</formula>
    </cfRule>
  </conditionalFormatting>
  <conditionalFormatting sqref="A15 A24:A27 A18:A20 A22 A44:A45 A86:A1048576 A69">
    <cfRule type="cellIs" dxfId="701" priority="61" operator="notEqual">
      <formula>0</formula>
    </cfRule>
  </conditionalFormatting>
  <conditionalFormatting sqref="A9">
    <cfRule type="cellIs" dxfId="700" priority="60" operator="notEqual">
      <formula>0</formula>
    </cfRule>
  </conditionalFormatting>
  <conditionalFormatting sqref="A10">
    <cfRule type="cellIs" dxfId="699" priority="59" operator="notEqual">
      <formula>0</formula>
    </cfRule>
  </conditionalFormatting>
  <conditionalFormatting sqref="A23">
    <cfRule type="cellIs" dxfId="698" priority="58" operator="notEqual">
      <formula>0</formula>
    </cfRule>
  </conditionalFormatting>
  <conditionalFormatting sqref="A8">
    <cfRule type="cellIs" dxfId="697" priority="57" operator="notEqual">
      <formula>0</formula>
    </cfRule>
  </conditionalFormatting>
  <conditionalFormatting sqref="A11">
    <cfRule type="cellIs" dxfId="696" priority="56" operator="notEqual">
      <formula>0</formula>
    </cfRule>
  </conditionalFormatting>
  <conditionalFormatting sqref="A12">
    <cfRule type="cellIs" dxfId="695" priority="55" operator="notEqual">
      <formula>0</formula>
    </cfRule>
  </conditionalFormatting>
  <conditionalFormatting sqref="A13">
    <cfRule type="cellIs" dxfId="694" priority="54" operator="notEqual">
      <formula>0</formula>
    </cfRule>
  </conditionalFormatting>
  <conditionalFormatting sqref="A14">
    <cfRule type="cellIs" dxfId="693" priority="53" operator="notEqual">
      <formula>0</formula>
    </cfRule>
  </conditionalFormatting>
  <conditionalFormatting sqref="A16">
    <cfRule type="cellIs" dxfId="692" priority="52" operator="notEqual">
      <formula>0</formula>
    </cfRule>
  </conditionalFormatting>
  <conditionalFormatting sqref="A17">
    <cfRule type="cellIs" dxfId="691" priority="51" operator="notEqual">
      <formula>0</formula>
    </cfRule>
  </conditionalFormatting>
  <conditionalFormatting sqref="A21">
    <cfRule type="cellIs" dxfId="690" priority="50" operator="notEqual">
      <formula>0</formula>
    </cfRule>
  </conditionalFormatting>
  <conditionalFormatting sqref="A28 A36:A37 A39:A40">
    <cfRule type="cellIs" dxfId="689" priority="49" operator="notEqual">
      <formula>0</formula>
    </cfRule>
  </conditionalFormatting>
  <conditionalFormatting sqref="A34">
    <cfRule type="cellIs" dxfId="688" priority="48" operator="notEqual">
      <formula>0</formula>
    </cfRule>
  </conditionalFormatting>
  <conditionalFormatting sqref="A42">
    <cfRule type="cellIs" dxfId="687" priority="47" operator="notEqual">
      <formula>0</formula>
    </cfRule>
  </conditionalFormatting>
  <conditionalFormatting sqref="A33">
    <cfRule type="cellIs" dxfId="686" priority="46" operator="notEqual">
      <formula>0</formula>
    </cfRule>
  </conditionalFormatting>
  <conditionalFormatting sqref="A35">
    <cfRule type="cellIs" dxfId="685" priority="45" operator="notEqual">
      <formula>0</formula>
    </cfRule>
  </conditionalFormatting>
  <conditionalFormatting sqref="A29">
    <cfRule type="cellIs" dxfId="684" priority="44" operator="notEqual">
      <formula>0</formula>
    </cfRule>
  </conditionalFormatting>
  <conditionalFormatting sqref="A38">
    <cfRule type="cellIs" dxfId="683" priority="43" operator="notEqual">
      <formula>0</formula>
    </cfRule>
  </conditionalFormatting>
  <conditionalFormatting sqref="A43">
    <cfRule type="cellIs" dxfId="682" priority="42" operator="notEqual">
      <formula>0</formula>
    </cfRule>
  </conditionalFormatting>
  <conditionalFormatting sqref="A41">
    <cfRule type="cellIs" dxfId="681" priority="41" operator="notEqual">
      <formula>0</formula>
    </cfRule>
  </conditionalFormatting>
  <conditionalFormatting sqref="A61:A62 A64">
    <cfRule type="cellIs" dxfId="680" priority="40" operator="notEqual">
      <formula>0</formula>
    </cfRule>
  </conditionalFormatting>
  <conditionalFormatting sqref="A70">
    <cfRule type="cellIs" dxfId="679" priority="39" operator="notEqual">
      <formula>0</formula>
    </cfRule>
  </conditionalFormatting>
  <conditionalFormatting sqref="A71">
    <cfRule type="cellIs" dxfId="678" priority="38" operator="notEqual">
      <formula>0</formula>
    </cfRule>
  </conditionalFormatting>
  <conditionalFormatting sqref="A56">
    <cfRule type="cellIs" dxfId="677" priority="37" operator="notEqual">
      <formula>0</formula>
    </cfRule>
  </conditionalFormatting>
  <conditionalFormatting sqref="A46">
    <cfRule type="cellIs" dxfId="676" priority="36" operator="notEqual">
      <formula>0</formula>
    </cfRule>
  </conditionalFormatting>
  <conditionalFormatting sqref="A47">
    <cfRule type="cellIs" dxfId="675" priority="35" operator="notEqual">
      <formula>0</formula>
    </cfRule>
  </conditionalFormatting>
  <conditionalFormatting sqref="A48">
    <cfRule type="cellIs" dxfId="674" priority="34" operator="notEqual">
      <formula>0</formula>
    </cfRule>
  </conditionalFormatting>
  <conditionalFormatting sqref="A49:A50">
    <cfRule type="cellIs" dxfId="673" priority="33" operator="notEqual">
      <formula>0</formula>
    </cfRule>
  </conditionalFormatting>
  <conditionalFormatting sqref="A59">
    <cfRule type="cellIs" dxfId="672" priority="32" operator="notEqual">
      <formula>0</formula>
    </cfRule>
  </conditionalFormatting>
  <conditionalFormatting sqref="A60">
    <cfRule type="cellIs" dxfId="671" priority="30" operator="notEqual">
      <formula>0</formula>
    </cfRule>
  </conditionalFormatting>
  <conditionalFormatting sqref="A57">
    <cfRule type="cellIs" dxfId="670" priority="31" operator="notEqual">
      <formula>0</formula>
    </cfRule>
  </conditionalFormatting>
  <conditionalFormatting sqref="A65">
    <cfRule type="cellIs" dxfId="669" priority="29" operator="notEqual">
      <formula>0</formula>
    </cfRule>
  </conditionalFormatting>
  <conditionalFormatting sqref="A85">
    <cfRule type="cellIs" dxfId="668" priority="26" operator="notEqual">
      <formula>0</formula>
    </cfRule>
  </conditionalFormatting>
  <conditionalFormatting sqref="A66:A68">
    <cfRule type="cellIs" dxfId="667" priority="28" operator="notEqual">
      <formula>0</formula>
    </cfRule>
  </conditionalFormatting>
  <conditionalFormatting sqref="A82">
    <cfRule type="cellIs" dxfId="666" priority="21" operator="notEqual">
      <formula>0</formula>
    </cfRule>
  </conditionalFormatting>
  <conditionalFormatting sqref="A83">
    <cfRule type="cellIs" dxfId="665" priority="20" operator="notEqual">
      <formula>0</formula>
    </cfRule>
  </conditionalFormatting>
  <conditionalFormatting sqref="A5:B6 A1:M4 D5:M6 A7:M1048576 V1:XFD1048576">
    <cfRule type="cellIs" dxfId="664" priority="13" operator="equal">
      <formula>0</formula>
    </cfRule>
  </conditionalFormatting>
  <conditionalFormatting sqref="C5:C6">
    <cfRule type="cellIs" dxfId="663" priority="12" operator="equal">
      <formula>0</formula>
    </cfRule>
  </conditionalFormatting>
  <conditionalFormatting sqref="A50">
    <cfRule type="cellIs" dxfId="662" priority="7" operator="notEqual">
      <formula>0</formula>
    </cfRule>
  </conditionalFormatting>
  <conditionalFormatting sqref="A53">
    <cfRule type="cellIs" dxfId="661" priority="6" operator="notEqual">
      <formula>0</formula>
    </cfRule>
  </conditionalFormatting>
  <conditionalFormatting sqref="A52">
    <cfRule type="cellIs" dxfId="660" priority="5" operator="notEqual">
      <formula>0</formula>
    </cfRule>
  </conditionalFormatting>
  <conditionalFormatting sqref="A73">
    <cfRule type="cellIs" dxfId="659" priority="4" operator="notEqual">
      <formula>0</formula>
    </cfRule>
  </conditionalFormatting>
  <conditionalFormatting sqref="N1:U1048576">
    <cfRule type="cellIs" dxfId="658" priority="1"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G87"/>
  <sheetViews>
    <sheetView workbookViewId="0">
      <pane xSplit="6" ySplit="2" topLeftCell="G3" activePane="bottomRight" state="frozen"/>
      <selection pane="topRight" activeCell="F1" sqref="F1"/>
      <selection pane="bottomLeft" activeCell="A3" sqref="A3"/>
      <selection pane="bottomRight" activeCell="J17" sqref="J17"/>
    </sheetView>
  </sheetViews>
  <sheetFormatPr defaultColWidth="14.33203125" defaultRowHeight="14.4"/>
  <cols>
    <col min="1" max="1" width="7.33203125" style="81" bestFit="1" customWidth="1"/>
    <col min="2" max="2" width="2.6640625" style="55" customWidth="1"/>
    <col min="3" max="3" width="47.33203125" style="55" bestFit="1" customWidth="1"/>
    <col min="4" max="4" width="1.6640625" style="55" customWidth="1"/>
    <col min="5" max="5" width="15.6640625" style="136" customWidth="1"/>
    <col min="6" max="6" width="1.6640625" style="55" customWidth="1"/>
    <col min="7" max="188" width="12.6640625" style="55" customWidth="1"/>
    <col min="189" max="189" width="2.6640625" style="55" customWidth="1"/>
    <col min="190" max="16384" width="14.33203125" style="55"/>
  </cols>
  <sheetData>
    <row r="1" spans="1:189">
      <c r="A1" s="82" t="s">
        <v>22</v>
      </c>
      <c r="B1" s="65"/>
      <c r="C1" s="64" t="s">
        <v>282</v>
      </c>
      <c r="D1" s="66"/>
      <c r="E1" s="567">
        <f>Главная!$D$5</f>
        <v>0</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row>
    <row r="2" spans="1:189" s="79" customFormat="1">
      <c r="A2" s="82"/>
      <c r="B2" s="77"/>
      <c r="C2" s="104" t="s">
        <v>23</v>
      </c>
      <c r="D2" s="66"/>
      <c r="E2" s="163" t="s">
        <v>34</v>
      </c>
      <c r="F2" s="65"/>
      <c r="G2" s="499" t="str">
        <f>УсловияРасчеты!AA$8</f>
        <v/>
      </c>
      <c r="H2" s="499" t="str">
        <f>УсловияРасчеты!AB$8</f>
        <v/>
      </c>
      <c r="I2" s="499" t="str">
        <f>УсловияРасчеты!AC$8</f>
        <v/>
      </c>
      <c r="J2" s="499" t="str">
        <f>УсловияРасчеты!AD$8</f>
        <v/>
      </c>
      <c r="K2" s="499" t="str">
        <f>УсловияРасчеты!AE$8</f>
        <v/>
      </c>
      <c r="L2" s="499" t="str">
        <f>УсловияРасчеты!AF$8</f>
        <v/>
      </c>
      <c r="M2" s="499" t="str">
        <f>УсловияРасчеты!AG$8</f>
        <v/>
      </c>
      <c r="N2" s="499" t="str">
        <f>УсловияРасчеты!AH$8</f>
        <v/>
      </c>
      <c r="O2" s="499" t="str">
        <f>УсловияРасчеты!AI$8</f>
        <v/>
      </c>
      <c r="P2" s="499" t="str">
        <f>УсловияРасчеты!AJ$8</f>
        <v/>
      </c>
      <c r="Q2" s="499" t="str">
        <f>УсловияРасчеты!AK$8</f>
        <v/>
      </c>
      <c r="R2" s="499" t="str">
        <f>УсловияРасчеты!AL$8</f>
        <v/>
      </c>
      <c r="S2" s="499" t="str">
        <f>УсловияРасчеты!AM$8</f>
        <v/>
      </c>
      <c r="T2" s="499" t="str">
        <f>УсловияРасчеты!AN$8</f>
        <v/>
      </c>
      <c r="U2" s="499" t="str">
        <f>УсловияРасчеты!AO$8</f>
        <v/>
      </c>
      <c r="V2" s="499" t="str">
        <f>УсловияРасчеты!AP$8</f>
        <v/>
      </c>
      <c r="W2" s="499" t="str">
        <f>УсловияРасчеты!AQ$8</f>
        <v/>
      </c>
      <c r="X2" s="499" t="str">
        <f>УсловияРасчеты!AR$8</f>
        <v/>
      </c>
      <c r="Y2" s="499" t="str">
        <f>УсловияРасчеты!AS$8</f>
        <v/>
      </c>
      <c r="Z2" s="499" t="str">
        <f>УсловияРасчеты!AT$8</f>
        <v/>
      </c>
      <c r="AA2" s="499" t="str">
        <f>УсловияРасчеты!AU$8</f>
        <v/>
      </c>
      <c r="AB2" s="499" t="str">
        <f>УсловияРасчеты!AV$8</f>
        <v/>
      </c>
      <c r="AC2" s="499" t="str">
        <f>УсловияРасчеты!AW$8</f>
        <v/>
      </c>
      <c r="AD2" s="499" t="str">
        <f>УсловияРасчеты!AX$8</f>
        <v/>
      </c>
      <c r="AE2" s="499" t="str">
        <f>УсловияРасчеты!AY$8</f>
        <v/>
      </c>
      <c r="AF2" s="499" t="str">
        <f>УсловияРасчеты!AZ$8</f>
        <v/>
      </c>
      <c r="AG2" s="499" t="str">
        <f>УсловияРасчеты!BA$8</f>
        <v/>
      </c>
      <c r="AH2" s="499" t="str">
        <f>УсловияРасчеты!BB$8</f>
        <v/>
      </c>
      <c r="AI2" s="499" t="str">
        <f>УсловияРасчеты!BC$8</f>
        <v/>
      </c>
      <c r="AJ2" s="499" t="str">
        <f>УсловияРасчеты!BD$8</f>
        <v/>
      </c>
      <c r="AK2" s="499" t="str">
        <f>УсловияРасчеты!BE$8</f>
        <v/>
      </c>
      <c r="AL2" s="499" t="str">
        <f>УсловияРасчеты!BF$8</f>
        <v/>
      </c>
      <c r="AM2" s="499" t="str">
        <f>УсловияРасчеты!BG$8</f>
        <v/>
      </c>
      <c r="AN2" s="499" t="str">
        <f>УсловияРасчеты!BH$8</f>
        <v/>
      </c>
      <c r="AO2" s="499" t="str">
        <f>УсловияРасчеты!BI$8</f>
        <v/>
      </c>
      <c r="AP2" s="499" t="str">
        <f>УсловияРасчеты!BJ$8</f>
        <v/>
      </c>
      <c r="AQ2" s="499" t="str">
        <f>УсловияРасчеты!BK$8</f>
        <v/>
      </c>
      <c r="AR2" s="499" t="str">
        <f>УсловияРасчеты!BL$8</f>
        <v/>
      </c>
      <c r="AS2" s="499" t="str">
        <f>УсловияРасчеты!BM$8</f>
        <v/>
      </c>
      <c r="AT2" s="499" t="str">
        <f>УсловияРасчеты!BN$8</f>
        <v/>
      </c>
      <c r="AU2" s="499" t="str">
        <f>УсловияРасчеты!BO$8</f>
        <v/>
      </c>
      <c r="AV2" s="499" t="str">
        <f>УсловияРасчеты!BP$8</f>
        <v/>
      </c>
      <c r="AW2" s="499" t="str">
        <f>УсловияРасчеты!BQ$8</f>
        <v/>
      </c>
      <c r="AX2" s="499" t="str">
        <f>УсловияРасчеты!BR$8</f>
        <v/>
      </c>
      <c r="AY2" s="499" t="str">
        <f>УсловияРасчеты!BS$8</f>
        <v/>
      </c>
      <c r="AZ2" s="499" t="str">
        <f>УсловияРасчеты!BT$8</f>
        <v/>
      </c>
      <c r="BA2" s="499" t="str">
        <f>УсловияРасчеты!BU$8</f>
        <v/>
      </c>
      <c r="BB2" s="499" t="str">
        <f>УсловияРасчеты!BV$8</f>
        <v/>
      </c>
      <c r="BC2" s="499" t="str">
        <f>УсловияРасчеты!BW$8</f>
        <v/>
      </c>
      <c r="BD2" s="499" t="str">
        <f>УсловияРасчеты!BX$8</f>
        <v/>
      </c>
      <c r="BE2" s="499" t="str">
        <f>УсловияРасчеты!BY$8</f>
        <v/>
      </c>
      <c r="BF2" s="499" t="str">
        <f>УсловияРасчеты!BZ$8</f>
        <v/>
      </c>
      <c r="BG2" s="499" t="str">
        <f>УсловияРасчеты!CA$8</f>
        <v/>
      </c>
      <c r="BH2" s="499" t="str">
        <f>УсловияРасчеты!CB$8</f>
        <v/>
      </c>
      <c r="BI2" s="499" t="str">
        <f>УсловияРасчеты!CC$8</f>
        <v/>
      </c>
      <c r="BJ2" s="499" t="str">
        <f>УсловияРасчеты!CD$8</f>
        <v/>
      </c>
      <c r="BK2" s="499" t="str">
        <f>УсловияРасчеты!CE$8</f>
        <v/>
      </c>
      <c r="BL2" s="499" t="str">
        <f>УсловияРасчеты!CF$8</f>
        <v/>
      </c>
      <c r="BM2" s="499" t="str">
        <f>УсловияРасчеты!CG$8</f>
        <v/>
      </c>
      <c r="BN2" s="499" t="str">
        <f>УсловияРасчеты!CH$8</f>
        <v/>
      </c>
      <c r="BO2" s="499" t="str">
        <f>УсловияРасчеты!CI$8</f>
        <v/>
      </c>
      <c r="BP2" s="499" t="str">
        <f>УсловияРасчеты!CJ$8</f>
        <v/>
      </c>
      <c r="BQ2" s="499" t="str">
        <f>УсловияРасчеты!CK$8</f>
        <v/>
      </c>
      <c r="BR2" s="499" t="str">
        <f>УсловияРасчеты!CL$8</f>
        <v/>
      </c>
      <c r="BS2" s="499" t="str">
        <f>УсловияРасчеты!CM$8</f>
        <v/>
      </c>
      <c r="BT2" s="499" t="str">
        <f>УсловияРасчеты!CN$8</f>
        <v/>
      </c>
      <c r="BU2" s="499" t="str">
        <f>УсловияРасчеты!CO$8</f>
        <v/>
      </c>
      <c r="BV2" s="499" t="str">
        <f>УсловияРасчеты!CP$8</f>
        <v/>
      </c>
      <c r="BW2" s="499" t="str">
        <f>УсловияРасчеты!CQ$8</f>
        <v/>
      </c>
      <c r="BX2" s="499" t="str">
        <f>УсловияРасчеты!CR$8</f>
        <v/>
      </c>
      <c r="BY2" s="499" t="str">
        <f>УсловияРасчеты!CS$8</f>
        <v/>
      </c>
      <c r="BZ2" s="499" t="str">
        <f>УсловияРасчеты!CT$8</f>
        <v/>
      </c>
      <c r="CA2" s="499" t="str">
        <f>УсловияРасчеты!CU$8</f>
        <v/>
      </c>
      <c r="CB2" s="499" t="str">
        <f>УсловияРасчеты!CV$8</f>
        <v/>
      </c>
      <c r="CC2" s="499" t="str">
        <f>УсловияРасчеты!CW$8</f>
        <v/>
      </c>
      <c r="CD2" s="499" t="str">
        <f>УсловияРасчеты!CX$8</f>
        <v/>
      </c>
      <c r="CE2" s="499" t="str">
        <f>УсловияРасчеты!CY$8</f>
        <v/>
      </c>
      <c r="CF2" s="499" t="str">
        <f>УсловияРасчеты!CZ$8</f>
        <v/>
      </c>
      <c r="CG2" s="499" t="str">
        <f>УсловияРасчеты!DA$8</f>
        <v/>
      </c>
      <c r="CH2" s="499" t="str">
        <f>УсловияРасчеты!DB$8</f>
        <v/>
      </c>
      <c r="CI2" s="499" t="str">
        <f>УсловияРасчеты!DC$8</f>
        <v/>
      </c>
      <c r="CJ2" s="499" t="str">
        <f>УсловияРасчеты!DD$8</f>
        <v/>
      </c>
      <c r="CK2" s="499" t="str">
        <f>УсловияРасчеты!DE$8</f>
        <v/>
      </c>
      <c r="CL2" s="499" t="str">
        <f>УсловияРасчеты!DF$8</f>
        <v/>
      </c>
      <c r="CM2" s="499" t="str">
        <f>УсловияРасчеты!DG$8</f>
        <v/>
      </c>
      <c r="CN2" s="499" t="str">
        <f>УсловияРасчеты!DH$8</f>
        <v/>
      </c>
      <c r="CO2" s="499" t="str">
        <f>УсловияРасчеты!DI$8</f>
        <v/>
      </c>
      <c r="CP2" s="499" t="str">
        <f>УсловияРасчеты!DJ$8</f>
        <v/>
      </c>
      <c r="CQ2" s="499" t="str">
        <f>УсловияРасчеты!DK$8</f>
        <v/>
      </c>
      <c r="CR2" s="499" t="str">
        <f>УсловияРасчеты!DL$8</f>
        <v/>
      </c>
      <c r="CS2" s="499" t="str">
        <f>УсловияРасчеты!DM$8</f>
        <v/>
      </c>
      <c r="CT2" s="499" t="str">
        <f>УсловияРасчеты!DN$8</f>
        <v/>
      </c>
      <c r="CU2" s="499" t="str">
        <f>УсловияРасчеты!DO$8</f>
        <v/>
      </c>
      <c r="CV2" s="499" t="str">
        <f>УсловияРасчеты!DP$8</f>
        <v/>
      </c>
      <c r="CW2" s="499" t="str">
        <f>УсловияРасчеты!DQ$8</f>
        <v/>
      </c>
      <c r="CX2" s="499" t="str">
        <f>УсловияРасчеты!DR$8</f>
        <v/>
      </c>
      <c r="CY2" s="499" t="str">
        <f>УсловияРасчеты!DS$8</f>
        <v/>
      </c>
      <c r="CZ2" s="499" t="str">
        <f>УсловияРасчеты!DT$8</f>
        <v/>
      </c>
      <c r="DA2" s="499" t="str">
        <f>УсловияРасчеты!DU$8</f>
        <v/>
      </c>
      <c r="DB2" s="499" t="str">
        <f>УсловияРасчеты!DV$8</f>
        <v/>
      </c>
      <c r="DC2" s="499" t="str">
        <f>УсловияРасчеты!DW$8</f>
        <v/>
      </c>
      <c r="DD2" s="499" t="str">
        <f>УсловияРасчеты!DX$8</f>
        <v/>
      </c>
      <c r="DE2" s="499" t="str">
        <f>УсловияРасчеты!DY$8</f>
        <v/>
      </c>
      <c r="DF2" s="499" t="str">
        <f>УсловияРасчеты!DZ$8</f>
        <v/>
      </c>
      <c r="DG2" s="499" t="str">
        <f>УсловияРасчеты!EA$8</f>
        <v/>
      </c>
      <c r="DH2" s="499" t="str">
        <f>УсловияРасчеты!EB$8</f>
        <v/>
      </c>
      <c r="DI2" s="499" t="str">
        <f>УсловияРасчеты!EC$8</f>
        <v/>
      </c>
      <c r="DJ2" s="499" t="str">
        <f>УсловияРасчеты!ED$8</f>
        <v/>
      </c>
      <c r="DK2" s="499" t="str">
        <f>УсловияРасчеты!EE$8</f>
        <v/>
      </c>
      <c r="DL2" s="499" t="str">
        <f>УсловияРасчеты!EF$8</f>
        <v/>
      </c>
      <c r="DM2" s="499" t="str">
        <f>УсловияРасчеты!EG$8</f>
        <v/>
      </c>
      <c r="DN2" s="499" t="str">
        <f>УсловияРасчеты!EH$8</f>
        <v/>
      </c>
      <c r="DO2" s="499" t="str">
        <f>УсловияРасчеты!EI$8</f>
        <v/>
      </c>
      <c r="DP2" s="499" t="str">
        <f>УсловияРасчеты!EJ$8</f>
        <v/>
      </c>
      <c r="DQ2" s="499" t="str">
        <f>УсловияРасчеты!EK$8</f>
        <v/>
      </c>
      <c r="DR2" s="499" t="str">
        <f>УсловияРасчеты!EL$8</f>
        <v/>
      </c>
      <c r="DS2" s="499" t="str">
        <f>УсловияРасчеты!EM$8</f>
        <v/>
      </c>
      <c r="DT2" s="499" t="str">
        <f>УсловияРасчеты!EN$8</f>
        <v/>
      </c>
      <c r="DU2" s="499" t="str">
        <f>УсловияРасчеты!EO$8</f>
        <v/>
      </c>
      <c r="DV2" s="499" t="str">
        <f>УсловияРасчеты!EP$8</f>
        <v/>
      </c>
      <c r="DW2" s="499" t="str">
        <f>УсловияРасчеты!EQ$8</f>
        <v/>
      </c>
      <c r="DX2" s="499" t="str">
        <f>УсловияРасчеты!ER$8</f>
        <v/>
      </c>
      <c r="DY2" s="499" t="str">
        <f>УсловияРасчеты!ES$8</f>
        <v/>
      </c>
      <c r="DZ2" s="499" t="str">
        <f>УсловияРасчеты!ET$8</f>
        <v/>
      </c>
      <c r="EA2" s="499" t="str">
        <f>УсловияРасчеты!EU$8</f>
        <v/>
      </c>
      <c r="EB2" s="499" t="str">
        <f>УсловияРасчеты!EV$8</f>
        <v/>
      </c>
      <c r="EC2" s="499" t="str">
        <f>УсловияРасчеты!EW$8</f>
        <v/>
      </c>
      <c r="ED2" s="499" t="str">
        <f>УсловияРасчеты!EX$8</f>
        <v/>
      </c>
      <c r="EE2" s="499" t="str">
        <f>УсловияРасчеты!EY$8</f>
        <v/>
      </c>
      <c r="EF2" s="499" t="str">
        <f>УсловияРасчеты!EZ$8</f>
        <v/>
      </c>
      <c r="EG2" s="499" t="str">
        <f>УсловияРасчеты!FA$8</f>
        <v/>
      </c>
      <c r="EH2" s="499" t="str">
        <f>УсловияРасчеты!FB$8</f>
        <v/>
      </c>
      <c r="EI2" s="499" t="str">
        <f>УсловияРасчеты!FC$8</f>
        <v/>
      </c>
      <c r="EJ2" s="499" t="str">
        <f>УсловияРасчеты!FD$8</f>
        <v/>
      </c>
      <c r="EK2" s="499" t="str">
        <f>УсловияРасчеты!FE$8</f>
        <v/>
      </c>
      <c r="EL2" s="499" t="str">
        <f>УсловияРасчеты!FF$8</f>
        <v/>
      </c>
      <c r="EM2" s="499" t="str">
        <f>УсловияРасчеты!FG$8</f>
        <v/>
      </c>
      <c r="EN2" s="499" t="str">
        <f>УсловияРасчеты!FH$8</f>
        <v/>
      </c>
      <c r="EO2" s="499" t="str">
        <f>УсловияРасчеты!FI$8</f>
        <v/>
      </c>
      <c r="EP2" s="499" t="str">
        <f>УсловияРасчеты!FJ$8</f>
        <v/>
      </c>
      <c r="EQ2" s="499" t="str">
        <f>УсловияРасчеты!FK$8</f>
        <v/>
      </c>
      <c r="ER2" s="499" t="str">
        <f>УсловияРасчеты!FL$8</f>
        <v/>
      </c>
      <c r="ES2" s="499" t="str">
        <f>УсловияРасчеты!FM$8</f>
        <v/>
      </c>
      <c r="ET2" s="499" t="str">
        <f>УсловияРасчеты!FN$8</f>
        <v/>
      </c>
      <c r="EU2" s="499" t="str">
        <f>УсловияРасчеты!FO$8</f>
        <v/>
      </c>
      <c r="EV2" s="499" t="str">
        <f>УсловияРасчеты!FP$8</f>
        <v/>
      </c>
      <c r="EW2" s="499" t="str">
        <f>УсловияРасчеты!FQ$8</f>
        <v/>
      </c>
      <c r="EX2" s="499" t="str">
        <f>УсловияРасчеты!FR$8</f>
        <v/>
      </c>
      <c r="EY2" s="499" t="str">
        <f>УсловияРасчеты!FS$8</f>
        <v/>
      </c>
      <c r="EZ2" s="499" t="str">
        <f>УсловияРасчеты!FT$8</f>
        <v/>
      </c>
      <c r="FA2" s="499" t="str">
        <f>УсловияРасчеты!FU$8</f>
        <v/>
      </c>
      <c r="FB2" s="499" t="str">
        <f>УсловияРасчеты!FV$8</f>
        <v/>
      </c>
      <c r="FC2" s="499" t="str">
        <f>УсловияРасчеты!FW$8</f>
        <v/>
      </c>
      <c r="FD2" s="499" t="str">
        <f>УсловияРасчеты!FX$8</f>
        <v/>
      </c>
      <c r="FE2" s="499" t="str">
        <f>УсловияРасчеты!FY$8</f>
        <v/>
      </c>
      <c r="FF2" s="499" t="str">
        <f>УсловияРасчеты!FZ$8</f>
        <v/>
      </c>
      <c r="FG2" s="499" t="str">
        <f>УсловияРасчеты!GA$8</f>
        <v/>
      </c>
      <c r="FH2" s="499" t="str">
        <f>УсловияРасчеты!GB$8</f>
        <v/>
      </c>
      <c r="FI2" s="499" t="str">
        <f>УсловияРасчеты!GC$8</f>
        <v/>
      </c>
      <c r="FJ2" s="499" t="str">
        <f>УсловияРасчеты!GD$8</f>
        <v/>
      </c>
      <c r="FK2" s="499" t="str">
        <f>УсловияРасчеты!GE$8</f>
        <v/>
      </c>
      <c r="FL2" s="499" t="str">
        <f>УсловияРасчеты!GF$8</f>
        <v/>
      </c>
      <c r="FM2" s="499" t="str">
        <f>УсловияРасчеты!GG$8</f>
        <v/>
      </c>
      <c r="FN2" s="499" t="str">
        <f>УсловияРасчеты!GH$8</f>
        <v/>
      </c>
      <c r="FO2" s="499" t="str">
        <f>УсловияРасчеты!GI$8</f>
        <v/>
      </c>
      <c r="FP2" s="499" t="str">
        <f>УсловияРасчеты!GJ$8</f>
        <v/>
      </c>
      <c r="FQ2" s="499" t="str">
        <f>УсловияРасчеты!GK$8</f>
        <v/>
      </c>
      <c r="FR2" s="499" t="str">
        <f>УсловияРасчеты!GL$8</f>
        <v/>
      </c>
      <c r="FS2" s="499" t="str">
        <f>УсловияРасчеты!GM$8</f>
        <v/>
      </c>
      <c r="FT2" s="499" t="str">
        <f>УсловияРасчеты!GN$8</f>
        <v/>
      </c>
      <c r="FU2" s="499" t="str">
        <f>УсловияРасчеты!GO$8</f>
        <v/>
      </c>
      <c r="FV2" s="499" t="str">
        <f>УсловияРасчеты!GP$8</f>
        <v/>
      </c>
      <c r="FW2" s="499" t="str">
        <f>УсловияРасчеты!GQ$8</f>
        <v/>
      </c>
      <c r="FX2" s="499" t="str">
        <f>УсловияРасчеты!GR$8</f>
        <v/>
      </c>
      <c r="FY2" s="499" t="str">
        <f>УсловияРасчеты!GS$8</f>
        <v/>
      </c>
      <c r="FZ2" s="499" t="str">
        <f>УсловияРасчеты!GT$8</f>
        <v/>
      </c>
      <c r="GA2" s="499" t="str">
        <f>УсловияРасчеты!GU$8</f>
        <v/>
      </c>
      <c r="GB2" s="499" t="str">
        <f>УсловияРасчеты!GV$8</f>
        <v/>
      </c>
      <c r="GC2" s="499" t="str">
        <f>УсловияРасчеты!GW$8</f>
        <v/>
      </c>
      <c r="GD2" s="499" t="str">
        <f>УсловияРасчеты!GX$8</f>
        <v/>
      </c>
      <c r="GE2" s="499" t="str">
        <f>УсловияРасчеты!GY$8</f>
        <v/>
      </c>
      <c r="GF2" s="499" t="str">
        <f>УсловияРасчеты!GZ$8</f>
        <v/>
      </c>
      <c r="GG2" s="77"/>
    </row>
    <row r="3" spans="1:189" s="57" customFormat="1">
      <c r="A3" s="82"/>
      <c r="B3" s="66" t="s">
        <v>130</v>
      </c>
      <c r="C3" s="76" t="str">
        <f>УсловияРасчеты!$H$19</f>
        <v>Выручка</v>
      </c>
      <c r="D3" s="66"/>
      <c r="E3" s="127">
        <f>SUM($F3:$GG3)</f>
        <v>0</v>
      </c>
      <c r="F3" s="65"/>
      <c r="G3" s="105">
        <f>SUMIFS(УсловияРасчеты!AA:AA,УсловияРасчеты!$H:$H,$C3,УсловияРасчеты!$N:$N,"итого")</f>
        <v>0</v>
      </c>
      <c r="H3" s="105">
        <f>SUMIFS(УсловияРасчеты!AB:AB,УсловияРасчеты!$H:$H,$C3,УсловияРасчеты!$N:$N,"итого")</f>
        <v>0</v>
      </c>
      <c r="I3" s="105">
        <f>SUMIFS(УсловияРасчеты!AC:AC,УсловияРасчеты!$H:$H,$C3,УсловияРасчеты!$N:$N,"итого")</f>
        <v>0</v>
      </c>
      <c r="J3" s="105">
        <f>SUMIFS(УсловияРасчеты!AD:AD,УсловияРасчеты!$H:$H,$C3,УсловияРасчеты!$N:$N,"итого")</f>
        <v>0</v>
      </c>
      <c r="K3" s="105">
        <f>SUMIFS(УсловияРасчеты!AE:AE,УсловияРасчеты!$H:$H,$C3,УсловияРасчеты!$N:$N,"итого")</f>
        <v>0</v>
      </c>
      <c r="L3" s="105">
        <f>SUMIFS(УсловияРасчеты!AF:AF,УсловияРасчеты!$H:$H,$C3,УсловияРасчеты!$N:$N,"итого")</f>
        <v>0</v>
      </c>
      <c r="M3" s="105">
        <f>SUMIFS(УсловияРасчеты!AG:AG,УсловияРасчеты!$H:$H,$C3,УсловияРасчеты!$N:$N,"итого")</f>
        <v>0</v>
      </c>
      <c r="N3" s="105">
        <f>SUMIFS(УсловияРасчеты!AH:AH,УсловияРасчеты!$H:$H,$C3,УсловияРасчеты!$N:$N,"итого")</f>
        <v>0</v>
      </c>
      <c r="O3" s="105">
        <f>SUMIFS(УсловияРасчеты!AI:AI,УсловияРасчеты!$H:$H,$C3,УсловияРасчеты!$N:$N,"итого")</f>
        <v>0</v>
      </c>
      <c r="P3" s="105">
        <f>SUMIFS(УсловияРасчеты!AJ:AJ,УсловияРасчеты!$H:$H,$C3,УсловияРасчеты!$N:$N,"итого")</f>
        <v>0</v>
      </c>
      <c r="Q3" s="105">
        <f>SUMIFS(УсловияРасчеты!AK:AK,УсловияРасчеты!$H:$H,$C3,УсловияРасчеты!$N:$N,"итого")</f>
        <v>0</v>
      </c>
      <c r="R3" s="105">
        <f>SUMIFS(УсловияРасчеты!AL:AL,УсловияРасчеты!$H:$H,$C3,УсловияРасчеты!$N:$N,"итого")</f>
        <v>0</v>
      </c>
      <c r="S3" s="105">
        <f>SUMIFS(УсловияРасчеты!AM:AM,УсловияРасчеты!$H:$H,$C3,УсловияРасчеты!$N:$N,"итого")</f>
        <v>0</v>
      </c>
      <c r="T3" s="105">
        <f>SUMIFS(УсловияРасчеты!AN:AN,УсловияРасчеты!$H:$H,$C3,УсловияРасчеты!$N:$N,"итого")</f>
        <v>0</v>
      </c>
      <c r="U3" s="105">
        <f>SUMIFS(УсловияРасчеты!AO:AO,УсловияРасчеты!$H:$H,$C3,УсловияРасчеты!$N:$N,"итого")</f>
        <v>0</v>
      </c>
      <c r="V3" s="105">
        <f>SUMIFS(УсловияРасчеты!AP:AP,УсловияРасчеты!$H:$H,$C3,УсловияРасчеты!$N:$N,"итого")</f>
        <v>0</v>
      </c>
      <c r="W3" s="105">
        <f>SUMIFS(УсловияРасчеты!AQ:AQ,УсловияРасчеты!$H:$H,$C3,УсловияРасчеты!$N:$N,"итого")</f>
        <v>0</v>
      </c>
      <c r="X3" s="105">
        <f>SUMIFS(УсловияРасчеты!AR:AR,УсловияРасчеты!$H:$H,$C3,УсловияРасчеты!$N:$N,"итого")</f>
        <v>0</v>
      </c>
      <c r="Y3" s="105">
        <f>SUMIFS(УсловияРасчеты!AS:AS,УсловияРасчеты!$H:$H,$C3,УсловияРасчеты!$N:$N,"итого")</f>
        <v>0</v>
      </c>
      <c r="Z3" s="105">
        <f>SUMIFS(УсловияРасчеты!AT:AT,УсловияРасчеты!$H:$H,$C3,УсловияРасчеты!$N:$N,"итого")</f>
        <v>0</v>
      </c>
      <c r="AA3" s="105">
        <f>SUMIFS(УсловияРасчеты!AU:AU,УсловияРасчеты!$H:$H,$C3,УсловияРасчеты!$N:$N,"итого")</f>
        <v>0</v>
      </c>
      <c r="AB3" s="105">
        <f>SUMIFS(УсловияРасчеты!AV:AV,УсловияРасчеты!$H:$H,$C3,УсловияРасчеты!$N:$N,"итого")</f>
        <v>0</v>
      </c>
      <c r="AC3" s="105">
        <f>SUMIFS(УсловияРасчеты!AW:AW,УсловияРасчеты!$H:$H,$C3,УсловияРасчеты!$N:$N,"итого")</f>
        <v>0</v>
      </c>
      <c r="AD3" s="105">
        <f>SUMIFS(УсловияРасчеты!AX:AX,УсловияРасчеты!$H:$H,$C3,УсловияРасчеты!$N:$N,"итого")</f>
        <v>0</v>
      </c>
      <c r="AE3" s="105">
        <f>SUMIFS(УсловияРасчеты!AY:AY,УсловияРасчеты!$H:$H,$C3,УсловияРасчеты!$N:$N,"итого")</f>
        <v>0</v>
      </c>
      <c r="AF3" s="105">
        <f>SUMIFS(УсловияРасчеты!AZ:AZ,УсловияРасчеты!$H:$H,$C3,УсловияРасчеты!$N:$N,"итого")</f>
        <v>0</v>
      </c>
      <c r="AG3" s="105">
        <f>SUMIFS(УсловияРасчеты!BA:BA,УсловияРасчеты!$H:$H,$C3,УсловияРасчеты!$N:$N,"итого")</f>
        <v>0</v>
      </c>
      <c r="AH3" s="105">
        <f>SUMIFS(УсловияРасчеты!BB:BB,УсловияРасчеты!$H:$H,$C3,УсловияРасчеты!$N:$N,"итого")</f>
        <v>0</v>
      </c>
      <c r="AI3" s="105">
        <f>SUMIFS(УсловияРасчеты!BC:BC,УсловияРасчеты!$H:$H,$C3,УсловияРасчеты!$N:$N,"итого")</f>
        <v>0</v>
      </c>
      <c r="AJ3" s="105">
        <f>SUMIFS(УсловияРасчеты!BD:BD,УсловияРасчеты!$H:$H,$C3,УсловияРасчеты!$N:$N,"итого")</f>
        <v>0</v>
      </c>
      <c r="AK3" s="105">
        <f>SUMIFS(УсловияРасчеты!BE:BE,УсловияРасчеты!$H:$H,$C3,УсловияРасчеты!$N:$N,"итого")</f>
        <v>0</v>
      </c>
      <c r="AL3" s="105">
        <f>SUMIFS(УсловияРасчеты!BF:BF,УсловияРасчеты!$H:$H,$C3,УсловияРасчеты!$N:$N,"итого")</f>
        <v>0</v>
      </c>
      <c r="AM3" s="105">
        <f>SUMIFS(УсловияРасчеты!BG:BG,УсловияРасчеты!$H:$H,$C3,УсловияРасчеты!$N:$N,"итого")</f>
        <v>0</v>
      </c>
      <c r="AN3" s="105">
        <f>SUMIFS(УсловияРасчеты!BH:BH,УсловияРасчеты!$H:$H,$C3,УсловияРасчеты!$N:$N,"итого")</f>
        <v>0</v>
      </c>
      <c r="AO3" s="105">
        <f>SUMIFS(УсловияРасчеты!BI:BI,УсловияРасчеты!$H:$H,$C3,УсловияРасчеты!$N:$N,"итого")</f>
        <v>0</v>
      </c>
      <c r="AP3" s="105">
        <f>SUMIFS(УсловияРасчеты!BJ:BJ,УсловияРасчеты!$H:$H,$C3,УсловияРасчеты!$N:$N,"итого")</f>
        <v>0</v>
      </c>
      <c r="AQ3" s="105">
        <f>SUMIFS(УсловияРасчеты!BK:BK,УсловияРасчеты!$H:$H,$C3,УсловияРасчеты!$N:$N,"итого")</f>
        <v>0</v>
      </c>
      <c r="AR3" s="105">
        <f>SUMIFS(УсловияРасчеты!BL:BL,УсловияРасчеты!$H:$H,$C3,УсловияРасчеты!$N:$N,"итого")</f>
        <v>0</v>
      </c>
      <c r="AS3" s="105">
        <f>SUMIFS(УсловияРасчеты!BM:BM,УсловияРасчеты!$H:$H,$C3,УсловияРасчеты!$N:$N,"итого")</f>
        <v>0</v>
      </c>
      <c r="AT3" s="105">
        <f>SUMIFS(УсловияРасчеты!BN:BN,УсловияРасчеты!$H:$H,$C3,УсловияРасчеты!$N:$N,"итого")</f>
        <v>0</v>
      </c>
      <c r="AU3" s="105">
        <f>SUMIFS(УсловияРасчеты!BO:BO,УсловияРасчеты!$H:$H,$C3,УсловияРасчеты!$N:$N,"итого")</f>
        <v>0</v>
      </c>
      <c r="AV3" s="105">
        <f>SUMIFS(УсловияРасчеты!BP:BP,УсловияРасчеты!$H:$H,$C3,УсловияРасчеты!$N:$N,"итого")</f>
        <v>0</v>
      </c>
      <c r="AW3" s="105">
        <f>SUMIFS(УсловияРасчеты!BQ:BQ,УсловияРасчеты!$H:$H,$C3,УсловияРасчеты!$N:$N,"итого")</f>
        <v>0</v>
      </c>
      <c r="AX3" s="105">
        <f>SUMIFS(УсловияРасчеты!BR:BR,УсловияРасчеты!$H:$H,$C3,УсловияРасчеты!$N:$N,"итого")</f>
        <v>0</v>
      </c>
      <c r="AY3" s="105">
        <f>SUMIFS(УсловияРасчеты!BS:BS,УсловияРасчеты!$H:$H,$C3,УсловияРасчеты!$N:$N,"итого")</f>
        <v>0</v>
      </c>
      <c r="AZ3" s="105">
        <f>SUMIFS(УсловияРасчеты!BT:BT,УсловияРасчеты!$H:$H,$C3,УсловияРасчеты!$N:$N,"итого")</f>
        <v>0</v>
      </c>
      <c r="BA3" s="105">
        <f>SUMIFS(УсловияРасчеты!BU:BU,УсловияРасчеты!$H:$H,$C3,УсловияРасчеты!$N:$N,"итого")</f>
        <v>0</v>
      </c>
      <c r="BB3" s="105">
        <f>SUMIFS(УсловияРасчеты!BV:BV,УсловияРасчеты!$H:$H,$C3,УсловияРасчеты!$N:$N,"итого")</f>
        <v>0</v>
      </c>
      <c r="BC3" s="105">
        <f>SUMIFS(УсловияРасчеты!BW:BW,УсловияРасчеты!$H:$H,$C3,УсловияРасчеты!$N:$N,"итого")</f>
        <v>0</v>
      </c>
      <c r="BD3" s="105">
        <f>SUMIFS(УсловияРасчеты!BX:BX,УсловияРасчеты!$H:$H,$C3,УсловияРасчеты!$N:$N,"итого")</f>
        <v>0</v>
      </c>
      <c r="BE3" s="105">
        <f>SUMIFS(УсловияРасчеты!BY:BY,УсловияРасчеты!$H:$H,$C3,УсловияРасчеты!$N:$N,"итого")</f>
        <v>0</v>
      </c>
      <c r="BF3" s="105">
        <f>SUMIFS(УсловияРасчеты!BZ:BZ,УсловияРасчеты!$H:$H,$C3,УсловияРасчеты!$N:$N,"итого")</f>
        <v>0</v>
      </c>
      <c r="BG3" s="105">
        <f>SUMIFS(УсловияРасчеты!CA:CA,УсловияРасчеты!$H:$H,$C3,УсловияРасчеты!$N:$N,"итого")</f>
        <v>0</v>
      </c>
      <c r="BH3" s="105">
        <f>SUMIFS(УсловияРасчеты!CB:CB,УсловияРасчеты!$H:$H,$C3,УсловияРасчеты!$N:$N,"итого")</f>
        <v>0</v>
      </c>
      <c r="BI3" s="105">
        <f>SUMIFS(УсловияРасчеты!CC:CC,УсловияРасчеты!$H:$H,$C3,УсловияРасчеты!$N:$N,"итого")</f>
        <v>0</v>
      </c>
      <c r="BJ3" s="105">
        <f>SUMIFS(УсловияРасчеты!CD:CD,УсловияРасчеты!$H:$H,$C3,УсловияРасчеты!$N:$N,"итого")</f>
        <v>0</v>
      </c>
      <c r="BK3" s="105">
        <f>SUMIFS(УсловияРасчеты!CE:CE,УсловияРасчеты!$H:$H,$C3,УсловияРасчеты!$N:$N,"итого")</f>
        <v>0</v>
      </c>
      <c r="BL3" s="105">
        <f>SUMIFS(УсловияРасчеты!CF:CF,УсловияРасчеты!$H:$H,$C3,УсловияРасчеты!$N:$N,"итого")</f>
        <v>0</v>
      </c>
      <c r="BM3" s="105">
        <f>SUMIFS(УсловияРасчеты!CG:CG,УсловияРасчеты!$H:$H,$C3,УсловияРасчеты!$N:$N,"итого")</f>
        <v>0</v>
      </c>
      <c r="BN3" s="105">
        <f>SUMIFS(УсловияРасчеты!CH:CH,УсловияРасчеты!$H:$H,$C3,УсловияРасчеты!$N:$N,"итого")</f>
        <v>0</v>
      </c>
      <c r="BO3" s="105">
        <f>SUMIFS(УсловияРасчеты!CI:CI,УсловияРасчеты!$H:$H,$C3,УсловияРасчеты!$N:$N,"итого")</f>
        <v>0</v>
      </c>
      <c r="BP3" s="105">
        <f>SUMIFS(УсловияРасчеты!CJ:CJ,УсловияРасчеты!$H:$H,$C3,УсловияРасчеты!$N:$N,"итого")</f>
        <v>0</v>
      </c>
      <c r="BQ3" s="105">
        <f>SUMIFS(УсловияРасчеты!CK:CK,УсловияРасчеты!$H:$H,$C3,УсловияРасчеты!$N:$N,"итого")</f>
        <v>0</v>
      </c>
      <c r="BR3" s="105">
        <f>SUMIFS(УсловияРасчеты!CL:CL,УсловияРасчеты!$H:$H,$C3,УсловияРасчеты!$N:$N,"итого")</f>
        <v>0</v>
      </c>
      <c r="BS3" s="105">
        <f>SUMIFS(УсловияРасчеты!CM:CM,УсловияРасчеты!$H:$H,$C3,УсловияРасчеты!$N:$N,"итого")</f>
        <v>0</v>
      </c>
      <c r="BT3" s="105">
        <f>SUMIFS(УсловияРасчеты!CN:CN,УсловияРасчеты!$H:$H,$C3,УсловияРасчеты!$N:$N,"итого")</f>
        <v>0</v>
      </c>
      <c r="BU3" s="105">
        <f>SUMIFS(УсловияРасчеты!CO:CO,УсловияРасчеты!$H:$H,$C3,УсловияРасчеты!$N:$N,"итого")</f>
        <v>0</v>
      </c>
      <c r="BV3" s="105">
        <f>SUMIFS(УсловияРасчеты!CP:CP,УсловияРасчеты!$H:$H,$C3,УсловияРасчеты!$N:$N,"итого")</f>
        <v>0</v>
      </c>
      <c r="BW3" s="105">
        <f>SUMIFS(УсловияРасчеты!CQ:CQ,УсловияРасчеты!$H:$H,$C3,УсловияРасчеты!$N:$N,"итого")</f>
        <v>0</v>
      </c>
      <c r="BX3" s="105">
        <f>SUMIFS(УсловияРасчеты!CR:CR,УсловияРасчеты!$H:$H,$C3,УсловияРасчеты!$N:$N,"итого")</f>
        <v>0</v>
      </c>
      <c r="BY3" s="105">
        <f>SUMIFS(УсловияРасчеты!CS:CS,УсловияРасчеты!$H:$H,$C3,УсловияРасчеты!$N:$N,"итого")</f>
        <v>0</v>
      </c>
      <c r="BZ3" s="105">
        <f>SUMIFS(УсловияРасчеты!CT:CT,УсловияРасчеты!$H:$H,$C3,УсловияРасчеты!$N:$N,"итого")</f>
        <v>0</v>
      </c>
      <c r="CA3" s="105">
        <f>SUMIFS(УсловияРасчеты!CU:CU,УсловияРасчеты!$H:$H,$C3,УсловияРасчеты!$N:$N,"итого")</f>
        <v>0</v>
      </c>
      <c r="CB3" s="105">
        <f>SUMIFS(УсловияРасчеты!CV:CV,УсловияРасчеты!$H:$H,$C3,УсловияРасчеты!$N:$N,"итого")</f>
        <v>0</v>
      </c>
      <c r="CC3" s="105">
        <f>SUMIFS(УсловияРасчеты!CW:CW,УсловияРасчеты!$H:$H,$C3,УсловияРасчеты!$N:$N,"итого")</f>
        <v>0</v>
      </c>
      <c r="CD3" s="105">
        <f>SUMIFS(УсловияРасчеты!CX:CX,УсловияРасчеты!$H:$H,$C3,УсловияРасчеты!$N:$N,"итого")</f>
        <v>0</v>
      </c>
      <c r="CE3" s="105">
        <f>SUMIFS(УсловияРасчеты!CY:CY,УсловияРасчеты!$H:$H,$C3,УсловияРасчеты!$N:$N,"итого")</f>
        <v>0</v>
      </c>
      <c r="CF3" s="105">
        <f>SUMIFS(УсловияРасчеты!CZ:CZ,УсловияРасчеты!$H:$H,$C3,УсловияРасчеты!$N:$N,"итого")</f>
        <v>0</v>
      </c>
      <c r="CG3" s="105">
        <f>SUMIFS(УсловияРасчеты!DA:DA,УсловияРасчеты!$H:$H,$C3,УсловияРасчеты!$N:$N,"итого")</f>
        <v>0</v>
      </c>
      <c r="CH3" s="105">
        <f>SUMIFS(УсловияРасчеты!DB:DB,УсловияРасчеты!$H:$H,$C3,УсловияРасчеты!$N:$N,"итого")</f>
        <v>0</v>
      </c>
      <c r="CI3" s="105">
        <f>SUMIFS(УсловияРасчеты!DC:DC,УсловияРасчеты!$H:$H,$C3,УсловияРасчеты!$N:$N,"итого")</f>
        <v>0</v>
      </c>
      <c r="CJ3" s="105">
        <f>SUMIFS(УсловияРасчеты!DD:DD,УсловияРасчеты!$H:$H,$C3,УсловияРасчеты!$N:$N,"итого")</f>
        <v>0</v>
      </c>
      <c r="CK3" s="105">
        <f>SUMIFS(УсловияРасчеты!DE:DE,УсловияРасчеты!$H:$H,$C3,УсловияРасчеты!$N:$N,"итого")</f>
        <v>0</v>
      </c>
      <c r="CL3" s="105">
        <f>SUMIFS(УсловияРасчеты!DF:DF,УсловияРасчеты!$H:$H,$C3,УсловияРасчеты!$N:$N,"итого")</f>
        <v>0</v>
      </c>
      <c r="CM3" s="105">
        <f>SUMIFS(УсловияРасчеты!DG:DG,УсловияРасчеты!$H:$H,$C3,УсловияРасчеты!$N:$N,"итого")</f>
        <v>0</v>
      </c>
      <c r="CN3" s="105">
        <f>SUMIFS(УсловияРасчеты!DH:DH,УсловияРасчеты!$H:$H,$C3,УсловияРасчеты!$N:$N,"итого")</f>
        <v>0</v>
      </c>
      <c r="CO3" s="105">
        <f>SUMIFS(УсловияРасчеты!DI:DI,УсловияРасчеты!$H:$H,$C3,УсловияРасчеты!$N:$N,"итого")</f>
        <v>0</v>
      </c>
      <c r="CP3" s="105">
        <f>SUMIFS(УсловияРасчеты!DJ:DJ,УсловияРасчеты!$H:$H,$C3,УсловияРасчеты!$N:$N,"итого")</f>
        <v>0</v>
      </c>
      <c r="CQ3" s="105">
        <f>SUMIFS(УсловияРасчеты!DK:DK,УсловияРасчеты!$H:$H,$C3,УсловияРасчеты!$N:$N,"итого")</f>
        <v>0</v>
      </c>
      <c r="CR3" s="105">
        <f>SUMIFS(УсловияРасчеты!DL:DL,УсловияРасчеты!$H:$H,$C3,УсловияРасчеты!$N:$N,"итого")</f>
        <v>0</v>
      </c>
      <c r="CS3" s="105">
        <f>SUMIFS(УсловияРасчеты!DM:DM,УсловияРасчеты!$H:$H,$C3,УсловияРасчеты!$N:$N,"итого")</f>
        <v>0</v>
      </c>
      <c r="CT3" s="105">
        <f>SUMIFS(УсловияРасчеты!DN:DN,УсловияРасчеты!$H:$H,$C3,УсловияРасчеты!$N:$N,"итого")</f>
        <v>0</v>
      </c>
      <c r="CU3" s="105">
        <f>SUMIFS(УсловияРасчеты!DO:DO,УсловияРасчеты!$H:$H,$C3,УсловияРасчеты!$N:$N,"итого")</f>
        <v>0</v>
      </c>
      <c r="CV3" s="105">
        <f>SUMIFS(УсловияРасчеты!DP:DP,УсловияРасчеты!$H:$H,$C3,УсловияРасчеты!$N:$N,"итого")</f>
        <v>0</v>
      </c>
      <c r="CW3" s="105">
        <f>SUMIFS(УсловияРасчеты!DQ:DQ,УсловияРасчеты!$H:$H,$C3,УсловияРасчеты!$N:$N,"итого")</f>
        <v>0</v>
      </c>
      <c r="CX3" s="105">
        <f>SUMIFS(УсловияРасчеты!DR:DR,УсловияРасчеты!$H:$H,$C3,УсловияРасчеты!$N:$N,"итого")</f>
        <v>0</v>
      </c>
      <c r="CY3" s="105">
        <f>SUMIFS(УсловияРасчеты!DS:DS,УсловияРасчеты!$H:$H,$C3,УсловияРасчеты!$N:$N,"итого")</f>
        <v>0</v>
      </c>
      <c r="CZ3" s="105">
        <f>SUMIFS(УсловияРасчеты!DT:DT,УсловияРасчеты!$H:$H,$C3,УсловияРасчеты!$N:$N,"итого")</f>
        <v>0</v>
      </c>
      <c r="DA3" s="105">
        <f>SUMIFS(УсловияРасчеты!DU:DU,УсловияРасчеты!$H:$H,$C3,УсловияРасчеты!$N:$N,"итого")</f>
        <v>0</v>
      </c>
      <c r="DB3" s="105">
        <f>SUMIFS(УсловияРасчеты!DV:DV,УсловияРасчеты!$H:$H,$C3,УсловияРасчеты!$N:$N,"итого")</f>
        <v>0</v>
      </c>
      <c r="DC3" s="105">
        <f>SUMIFS(УсловияРасчеты!DW:DW,УсловияРасчеты!$H:$H,$C3,УсловияРасчеты!$N:$N,"итого")</f>
        <v>0</v>
      </c>
      <c r="DD3" s="105">
        <f>SUMIFS(УсловияРасчеты!DX:DX,УсловияРасчеты!$H:$H,$C3,УсловияРасчеты!$N:$N,"итого")</f>
        <v>0</v>
      </c>
      <c r="DE3" s="105">
        <f>SUMIFS(УсловияРасчеты!DY:DY,УсловияРасчеты!$H:$H,$C3,УсловияРасчеты!$N:$N,"итого")</f>
        <v>0</v>
      </c>
      <c r="DF3" s="105">
        <f>SUMIFS(УсловияРасчеты!DZ:DZ,УсловияРасчеты!$H:$H,$C3,УсловияРасчеты!$N:$N,"итого")</f>
        <v>0</v>
      </c>
      <c r="DG3" s="105">
        <f>SUMIFS(УсловияРасчеты!EA:EA,УсловияРасчеты!$H:$H,$C3,УсловияРасчеты!$N:$N,"итого")</f>
        <v>0</v>
      </c>
      <c r="DH3" s="105">
        <f>SUMIFS(УсловияРасчеты!EB:EB,УсловияРасчеты!$H:$H,$C3,УсловияРасчеты!$N:$N,"итого")</f>
        <v>0</v>
      </c>
      <c r="DI3" s="105">
        <f>SUMIFS(УсловияРасчеты!EC:EC,УсловияРасчеты!$H:$H,$C3,УсловияРасчеты!$N:$N,"итого")</f>
        <v>0</v>
      </c>
      <c r="DJ3" s="105">
        <f>SUMIFS(УсловияРасчеты!ED:ED,УсловияРасчеты!$H:$H,$C3,УсловияРасчеты!$N:$N,"итого")</f>
        <v>0</v>
      </c>
      <c r="DK3" s="105">
        <f>SUMIFS(УсловияРасчеты!EE:EE,УсловияРасчеты!$H:$H,$C3,УсловияРасчеты!$N:$N,"итого")</f>
        <v>0</v>
      </c>
      <c r="DL3" s="105">
        <f>SUMIFS(УсловияРасчеты!EF:EF,УсловияРасчеты!$H:$H,$C3,УсловияРасчеты!$N:$N,"итого")</f>
        <v>0</v>
      </c>
      <c r="DM3" s="105">
        <f>SUMIFS(УсловияРасчеты!EG:EG,УсловияРасчеты!$H:$H,$C3,УсловияРасчеты!$N:$N,"итого")</f>
        <v>0</v>
      </c>
      <c r="DN3" s="105">
        <f>SUMIFS(УсловияРасчеты!EH:EH,УсловияРасчеты!$H:$H,$C3,УсловияРасчеты!$N:$N,"итого")</f>
        <v>0</v>
      </c>
      <c r="DO3" s="105">
        <f>SUMIFS(УсловияРасчеты!EI:EI,УсловияРасчеты!$H:$H,$C3,УсловияРасчеты!$N:$N,"итого")</f>
        <v>0</v>
      </c>
      <c r="DP3" s="105">
        <f>SUMIFS(УсловияРасчеты!EJ:EJ,УсловияРасчеты!$H:$H,$C3,УсловияРасчеты!$N:$N,"итого")</f>
        <v>0</v>
      </c>
      <c r="DQ3" s="105">
        <f>SUMIFS(УсловияРасчеты!EK:EK,УсловияРасчеты!$H:$H,$C3,УсловияРасчеты!$N:$N,"итого")</f>
        <v>0</v>
      </c>
      <c r="DR3" s="105">
        <f>SUMIFS(УсловияРасчеты!EL:EL,УсловияРасчеты!$H:$H,$C3,УсловияРасчеты!$N:$N,"итого")</f>
        <v>0</v>
      </c>
      <c r="DS3" s="105">
        <f>SUMIFS(УсловияРасчеты!EM:EM,УсловияРасчеты!$H:$H,$C3,УсловияРасчеты!$N:$N,"итого")</f>
        <v>0</v>
      </c>
      <c r="DT3" s="105">
        <f>SUMIFS(УсловияРасчеты!EN:EN,УсловияРасчеты!$H:$H,$C3,УсловияРасчеты!$N:$N,"итого")</f>
        <v>0</v>
      </c>
      <c r="DU3" s="105">
        <f>SUMIFS(УсловияРасчеты!EO:EO,УсловияРасчеты!$H:$H,$C3,УсловияРасчеты!$N:$N,"итого")</f>
        <v>0</v>
      </c>
      <c r="DV3" s="105">
        <f>SUMIFS(УсловияРасчеты!EP:EP,УсловияРасчеты!$H:$H,$C3,УсловияРасчеты!$N:$N,"итого")</f>
        <v>0</v>
      </c>
      <c r="DW3" s="105">
        <f>SUMIFS(УсловияРасчеты!EQ:EQ,УсловияРасчеты!$H:$H,$C3,УсловияРасчеты!$N:$N,"итого")</f>
        <v>0</v>
      </c>
      <c r="DX3" s="105">
        <f>SUMIFS(УсловияРасчеты!ER:ER,УсловияРасчеты!$H:$H,$C3,УсловияРасчеты!$N:$N,"итого")</f>
        <v>0</v>
      </c>
      <c r="DY3" s="105">
        <f>SUMIFS(УсловияРасчеты!ES:ES,УсловияРасчеты!$H:$H,$C3,УсловияРасчеты!$N:$N,"итого")</f>
        <v>0</v>
      </c>
      <c r="DZ3" s="105">
        <f>SUMIFS(УсловияРасчеты!ET:ET,УсловияРасчеты!$H:$H,$C3,УсловияРасчеты!$N:$N,"итого")</f>
        <v>0</v>
      </c>
      <c r="EA3" s="105">
        <f>SUMIFS(УсловияРасчеты!EU:EU,УсловияРасчеты!$H:$H,$C3,УсловияРасчеты!$N:$N,"итого")</f>
        <v>0</v>
      </c>
      <c r="EB3" s="105">
        <f>SUMIFS(УсловияРасчеты!EV:EV,УсловияРасчеты!$H:$H,$C3,УсловияРасчеты!$N:$N,"итого")</f>
        <v>0</v>
      </c>
      <c r="EC3" s="105">
        <f>SUMIFS(УсловияРасчеты!EW:EW,УсловияРасчеты!$H:$H,$C3,УсловияРасчеты!$N:$N,"итого")</f>
        <v>0</v>
      </c>
      <c r="ED3" s="105">
        <f>SUMIFS(УсловияРасчеты!EX:EX,УсловияРасчеты!$H:$H,$C3,УсловияРасчеты!$N:$N,"итого")</f>
        <v>0</v>
      </c>
      <c r="EE3" s="105">
        <f>SUMIFS(УсловияРасчеты!EY:EY,УсловияРасчеты!$H:$H,$C3,УсловияРасчеты!$N:$N,"итого")</f>
        <v>0</v>
      </c>
      <c r="EF3" s="105">
        <f>SUMIFS(УсловияРасчеты!EZ:EZ,УсловияРасчеты!$H:$H,$C3,УсловияРасчеты!$N:$N,"итого")</f>
        <v>0</v>
      </c>
      <c r="EG3" s="105">
        <f>SUMIFS(УсловияРасчеты!FA:FA,УсловияРасчеты!$H:$H,$C3,УсловияРасчеты!$N:$N,"итого")</f>
        <v>0</v>
      </c>
      <c r="EH3" s="105">
        <f>SUMIFS(УсловияРасчеты!FB:FB,УсловияРасчеты!$H:$H,$C3,УсловияРасчеты!$N:$N,"итого")</f>
        <v>0</v>
      </c>
      <c r="EI3" s="105">
        <f>SUMIFS(УсловияРасчеты!FC:FC,УсловияРасчеты!$H:$H,$C3,УсловияРасчеты!$N:$N,"итого")</f>
        <v>0</v>
      </c>
      <c r="EJ3" s="105">
        <f>SUMIFS(УсловияРасчеты!FD:FD,УсловияРасчеты!$H:$H,$C3,УсловияРасчеты!$N:$N,"итого")</f>
        <v>0</v>
      </c>
      <c r="EK3" s="105">
        <f>SUMIFS(УсловияРасчеты!FE:FE,УсловияРасчеты!$H:$H,$C3,УсловияРасчеты!$N:$N,"итого")</f>
        <v>0</v>
      </c>
      <c r="EL3" s="105">
        <f>SUMIFS(УсловияРасчеты!FF:FF,УсловияРасчеты!$H:$H,$C3,УсловияРасчеты!$N:$N,"итого")</f>
        <v>0</v>
      </c>
      <c r="EM3" s="105">
        <f>SUMIFS(УсловияРасчеты!FG:FG,УсловияРасчеты!$H:$H,$C3,УсловияРасчеты!$N:$N,"итого")</f>
        <v>0</v>
      </c>
      <c r="EN3" s="105">
        <f>SUMIFS(УсловияРасчеты!FH:FH,УсловияРасчеты!$H:$H,$C3,УсловияРасчеты!$N:$N,"итого")</f>
        <v>0</v>
      </c>
      <c r="EO3" s="105">
        <f>SUMIFS(УсловияРасчеты!FI:FI,УсловияРасчеты!$H:$H,$C3,УсловияРасчеты!$N:$N,"итого")</f>
        <v>0</v>
      </c>
      <c r="EP3" s="105">
        <f>SUMIFS(УсловияРасчеты!FJ:FJ,УсловияРасчеты!$H:$H,$C3,УсловияРасчеты!$N:$N,"итого")</f>
        <v>0</v>
      </c>
      <c r="EQ3" s="105">
        <f>SUMIFS(УсловияРасчеты!FK:FK,УсловияРасчеты!$H:$H,$C3,УсловияРасчеты!$N:$N,"итого")</f>
        <v>0</v>
      </c>
      <c r="ER3" s="105">
        <f>SUMIFS(УсловияРасчеты!FL:FL,УсловияРасчеты!$H:$H,$C3,УсловияРасчеты!$N:$N,"итого")</f>
        <v>0</v>
      </c>
      <c r="ES3" s="105">
        <f>SUMIFS(УсловияРасчеты!FM:FM,УсловияРасчеты!$H:$H,$C3,УсловияРасчеты!$N:$N,"итого")</f>
        <v>0</v>
      </c>
      <c r="ET3" s="105">
        <f>SUMIFS(УсловияРасчеты!FN:FN,УсловияРасчеты!$H:$H,$C3,УсловияРасчеты!$N:$N,"итого")</f>
        <v>0</v>
      </c>
      <c r="EU3" s="105">
        <f>SUMIFS(УсловияРасчеты!FO:FO,УсловияРасчеты!$H:$H,$C3,УсловияРасчеты!$N:$N,"итого")</f>
        <v>0</v>
      </c>
      <c r="EV3" s="105">
        <f>SUMIFS(УсловияРасчеты!FP:FP,УсловияРасчеты!$H:$H,$C3,УсловияРасчеты!$N:$N,"итого")</f>
        <v>0</v>
      </c>
      <c r="EW3" s="105">
        <f>SUMIFS(УсловияРасчеты!FQ:FQ,УсловияРасчеты!$H:$H,$C3,УсловияРасчеты!$N:$N,"итого")</f>
        <v>0</v>
      </c>
      <c r="EX3" s="105">
        <f>SUMIFS(УсловияРасчеты!FR:FR,УсловияРасчеты!$H:$H,$C3,УсловияРасчеты!$N:$N,"итого")</f>
        <v>0</v>
      </c>
      <c r="EY3" s="105">
        <f>SUMIFS(УсловияРасчеты!FS:FS,УсловияРасчеты!$H:$H,$C3,УсловияРасчеты!$N:$N,"итого")</f>
        <v>0</v>
      </c>
      <c r="EZ3" s="105">
        <f>SUMIFS(УсловияРасчеты!FT:FT,УсловияРасчеты!$H:$H,$C3,УсловияРасчеты!$N:$N,"итого")</f>
        <v>0</v>
      </c>
      <c r="FA3" s="105">
        <f>SUMIFS(УсловияРасчеты!FU:FU,УсловияРасчеты!$H:$H,$C3,УсловияРасчеты!$N:$N,"итого")</f>
        <v>0</v>
      </c>
      <c r="FB3" s="105">
        <f>SUMIFS(УсловияРасчеты!FV:FV,УсловияРасчеты!$H:$H,$C3,УсловияРасчеты!$N:$N,"итого")</f>
        <v>0</v>
      </c>
      <c r="FC3" s="105">
        <f>SUMIFS(УсловияРасчеты!FW:FW,УсловияРасчеты!$H:$H,$C3,УсловияРасчеты!$N:$N,"итого")</f>
        <v>0</v>
      </c>
      <c r="FD3" s="105">
        <f>SUMIFS(УсловияРасчеты!FX:FX,УсловияРасчеты!$H:$H,$C3,УсловияРасчеты!$N:$N,"итого")</f>
        <v>0</v>
      </c>
      <c r="FE3" s="105">
        <f>SUMIFS(УсловияРасчеты!FY:FY,УсловияРасчеты!$H:$H,$C3,УсловияРасчеты!$N:$N,"итого")</f>
        <v>0</v>
      </c>
      <c r="FF3" s="105">
        <f>SUMIFS(УсловияРасчеты!FZ:FZ,УсловияРасчеты!$H:$H,$C3,УсловияРасчеты!$N:$N,"итого")</f>
        <v>0</v>
      </c>
      <c r="FG3" s="105">
        <f>SUMIFS(УсловияРасчеты!GA:GA,УсловияРасчеты!$H:$H,$C3,УсловияРасчеты!$N:$N,"итого")</f>
        <v>0</v>
      </c>
      <c r="FH3" s="105">
        <f>SUMIFS(УсловияРасчеты!GB:GB,УсловияРасчеты!$H:$H,$C3,УсловияРасчеты!$N:$N,"итого")</f>
        <v>0</v>
      </c>
      <c r="FI3" s="105">
        <f>SUMIFS(УсловияРасчеты!GC:GC,УсловияРасчеты!$H:$H,$C3,УсловияРасчеты!$N:$N,"итого")</f>
        <v>0</v>
      </c>
      <c r="FJ3" s="105">
        <f>SUMIFS(УсловияРасчеты!GD:GD,УсловияРасчеты!$H:$H,$C3,УсловияРасчеты!$N:$N,"итого")</f>
        <v>0</v>
      </c>
      <c r="FK3" s="105">
        <f>SUMIFS(УсловияРасчеты!GE:GE,УсловияРасчеты!$H:$H,$C3,УсловияРасчеты!$N:$N,"итого")</f>
        <v>0</v>
      </c>
      <c r="FL3" s="105">
        <f>SUMIFS(УсловияРасчеты!GF:GF,УсловияРасчеты!$H:$H,$C3,УсловияРасчеты!$N:$N,"итого")</f>
        <v>0</v>
      </c>
      <c r="FM3" s="105">
        <f>SUMIFS(УсловияРасчеты!GG:GG,УсловияРасчеты!$H:$H,$C3,УсловияРасчеты!$N:$N,"итого")</f>
        <v>0</v>
      </c>
      <c r="FN3" s="105">
        <f>SUMIFS(УсловияРасчеты!GH:GH,УсловияРасчеты!$H:$H,$C3,УсловияРасчеты!$N:$N,"итого")</f>
        <v>0</v>
      </c>
      <c r="FO3" s="105">
        <f>SUMIFS(УсловияРасчеты!GI:GI,УсловияРасчеты!$H:$H,$C3,УсловияРасчеты!$N:$N,"итого")</f>
        <v>0</v>
      </c>
      <c r="FP3" s="105">
        <f>SUMIFS(УсловияРасчеты!GJ:GJ,УсловияРасчеты!$H:$H,$C3,УсловияРасчеты!$N:$N,"итого")</f>
        <v>0</v>
      </c>
      <c r="FQ3" s="105">
        <f>SUMIFS(УсловияРасчеты!GK:GK,УсловияРасчеты!$H:$H,$C3,УсловияРасчеты!$N:$N,"итого")</f>
        <v>0</v>
      </c>
      <c r="FR3" s="105">
        <f>SUMIFS(УсловияРасчеты!GL:GL,УсловияРасчеты!$H:$H,$C3,УсловияРасчеты!$N:$N,"итого")</f>
        <v>0</v>
      </c>
      <c r="FS3" s="105">
        <f>SUMIFS(УсловияРасчеты!GM:GM,УсловияРасчеты!$H:$H,$C3,УсловияРасчеты!$N:$N,"итого")</f>
        <v>0</v>
      </c>
      <c r="FT3" s="105">
        <f>SUMIFS(УсловияРасчеты!GN:GN,УсловияРасчеты!$H:$H,$C3,УсловияРасчеты!$N:$N,"итого")</f>
        <v>0</v>
      </c>
      <c r="FU3" s="105">
        <f>SUMIFS(УсловияРасчеты!GO:GO,УсловияРасчеты!$H:$H,$C3,УсловияРасчеты!$N:$N,"итого")</f>
        <v>0</v>
      </c>
      <c r="FV3" s="105">
        <f>SUMIFS(УсловияРасчеты!GP:GP,УсловияРасчеты!$H:$H,$C3,УсловияРасчеты!$N:$N,"итого")</f>
        <v>0</v>
      </c>
      <c r="FW3" s="105">
        <f>SUMIFS(УсловияРасчеты!GQ:GQ,УсловияРасчеты!$H:$H,$C3,УсловияРасчеты!$N:$N,"итого")</f>
        <v>0</v>
      </c>
      <c r="FX3" s="105">
        <f>SUMIFS(УсловияРасчеты!GR:GR,УсловияРасчеты!$H:$H,$C3,УсловияРасчеты!$N:$N,"итого")</f>
        <v>0</v>
      </c>
      <c r="FY3" s="105">
        <f>SUMIFS(УсловияРасчеты!GS:GS,УсловияРасчеты!$H:$H,$C3,УсловияРасчеты!$N:$N,"итого")</f>
        <v>0</v>
      </c>
      <c r="FZ3" s="105">
        <f>SUMIFS(УсловияРасчеты!GT:GT,УсловияРасчеты!$H:$H,$C3,УсловияРасчеты!$N:$N,"итого")</f>
        <v>0</v>
      </c>
      <c r="GA3" s="105">
        <f>SUMIFS(УсловияРасчеты!GU:GU,УсловияРасчеты!$H:$H,$C3,УсловияРасчеты!$N:$N,"итого")</f>
        <v>0</v>
      </c>
      <c r="GB3" s="105">
        <f>SUMIFS(УсловияРасчеты!GV:GV,УсловияРасчеты!$H:$H,$C3,УсловияРасчеты!$N:$N,"итого")</f>
        <v>0</v>
      </c>
      <c r="GC3" s="105">
        <f>SUMIFS(УсловияРасчеты!GW:GW,УсловияРасчеты!$H:$H,$C3,УсловияРасчеты!$N:$N,"итого")</f>
        <v>0</v>
      </c>
      <c r="GD3" s="105">
        <f>SUMIFS(УсловияРасчеты!GX:GX,УсловияРасчеты!$H:$H,$C3,УсловияРасчеты!$N:$N,"итого")</f>
        <v>0</v>
      </c>
      <c r="GE3" s="105">
        <f>SUMIFS(УсловияРасчеты!GY:GY,УсловияРасчеты!$H:$H,$C3,УсловияРасчеты!$N:$N,"итого")</f>
        <v>0</v>
      </c>
      <c r="GF3" s="105">
        <f>SUMIFS(УсловияРасчеты!GZ:GZ,УсловияРасчеты!$H:$H,$C3,УсловияРасчеты!$N:$N,"итого")</f>
        <v>0</v>
      </c>
      <c r="GG3" s="66"/>
    </row>
    <row r="4" spans="1:189" s="74" customFormat="1" ht="12" customHeight="1">
      <c r="A4" s="82">
        <f>SUM(G3:GG3)-SUM(G4:GG8)</f>
        <v>0</v>
      </c>
      <c r="B4" s="72"/>
      <c r="C4" s="73" t="s">
        <v>25</v>
      </c>
      <c r="D4" s="66"/>
      <c r="E4" s="128"/>
      <c r="F4" s="65"/>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72"/>
    </row>
    <row r="5" spans="1:189" s="79" customFormat="1">
      <c r="A5" s="82"/>
      <c r="B5" s="77"/>
      <c r="C5" s="78" t="str">
        <f>УсловияРасчеты!$N$46</f>
        <v>Продукт-1</v>
      </c>
      <c r="D5" s="66"/>
      <c r="E5" s="129">
        <f>SUM($F5:$GG5)</f>
        <v>0</v>
      </c>
      <c r="F5" s="65"/>
      <c r="G5" s="107">
        <f>SUMIFS(УсловияРасчеты!AA:AA,УсловияРасчеты!$H:$H,$C$3,УсловияРасчеты!$N:$N,$C5)</f>
        <v>0</v>
      </c>
      <c r="H5" s="107">
        <f>SUMIFS(УсловияРасчеты!AB:AB,УсловияРасчеты!$H:$H,$C$3,УсловияРасчеты!$N:$N,$C5)</f>
        <v>0</v>
      </c>
      <c r="I5" s="107">
        <f>SUMIFS(УсловияРасчеты!AC:AC,УсловияРасчеты!$H:$H,$C$3,УсловияРасчеты!$N:$N,$C5)</f>
        <v>0</v>
      </c>
      <c r="J5" s="107">
        <f>SUMIFS(УсловияРасчеты!AD:AD,УсловияРасчеты!$H:$H,$C$3,УсловияРасчеты!$N:$N,$C5)</f>
        <v>0</v>
      </c>
      <c r="K5" s="107">
        <f>SUMIFS(УсловияРасчеты!AE:AE,УсловияРасчеты!$H:$H,$C$3,УсловияРасчеты!$N:$N,$C5)</f>
        <v>0</v>
      </c>
      <c r="L5" s="107">
        <f>SUMIFS(УсловияРасчеты!AF:AF,УсловияРасчеты!$H:$H,$C$3,УсловияРасчеты!$N:$N,$C5)</f>
        <v>0</v>
      </c>
      <c r="M5" s="107">
        <f>SUMIFS(УсловияРасчеты!AG:AG,УсловияРасчеты!$H:$H,$C$3,УсловияРасчеты!$N:$N,$C5)</f>
        <v>0</v>
      </c>
      <c r="N5" s="107">
        <f>SUMIFS(УсловияРасчеты!AH:AH,УсловияРасчеты!$H:$H,$C$3,УсловияРасчеты!$N:$N,$C5)</f>
        <v>0</v>
      </c>
      <c r="O5" s="107">
        <f>SUMIFS(УсловияРасчеты!AI:AI,УсловияРасчеты!$H:$H,$C$3,УсловияРасчеты!$N:$N,$C5)</f>
        <v>0</v>
      </c>
      <c r="P5" s="107">
        <f>SUMIFS(УсловияРасчеты!AJ:AJ,УсловияРасчеты!$H:$H,$C$3,УсловияРасчеты!$N:$N,$C5)</f>
        <v>0</v>
      </c>
      <c r="Q5" s="107">
        <f>SUMIFS(УсловияРасчеты!AK:AK,УсловияРасчеты!$H:$H,$C$3,УсловияРасчеты!$N:$N,$C5)</f>
        <v>0</v>
      </c>
      <c r="R5" s="107">
        <f>SUMIFS(УсловияРасчеты!AL:AL,УсловияРасчеты!$H:$H,$C$3,УсловияРасчеты!$N:$N,$C5)</f>
        <v>0</v>
      </c>
      <c r="S5" s="107">
        <f>SUMIFS(УсловияРасчеты!AM:AM,УсловияРасчеты!$H:$H,$C$3,УсловияРасчеты!$N:$N,$C5)</f>
        <v>0</v>
      </c>
      <c r="T5" s="107">
        <f>SUMIFS(УсловияРасчеты!AN:AN,УсловияРасчеты!$H:$H,$C$3,УсловияРасчеты!$N:$N,$C5)</f>
        <v>0</v>
      </c>
      <c r="U5" s="107">
        <f>SUMIFS(УсловияРасчеты!AO:AO,УсловияРасчеты!$H:$H,$C$3,УсловияРасчеты!$N:$N,$C5)</f>
        <v>0</v>
      </c>
      <c r="V5" s="107">
        <f>SUMIFS(УсловияРасчеты!AP:AP,УсловияРасчеты!$H:$H,$C$3,УсловияРасчеты!$N:$N,$C5)</f>
        <v>0</v>
      </c>
      <c r="W5" s="107">
        <f>SUMIFS(УсловияРасчеты!AQ:AQ,УсловияРасчеты!$H:$H,$C$3,УсловияРасчеты!$N:$N,$C5)</f>
        <v>0</v>
      </c>
      <c r="X5" s="107">
        <f>SUMIFS(УсловияРасчеты!AR:AR,УсловияРасчеты!$H:$H,$C$3,УсловияРасчеты!$N:$N,$C5)</f>
        <v>0</v>
      </c>
      <c r="Y5" s="107">
        <f>SUMIFS(УсловияРасчеты!AS:AS,УсловияРасчеты!$H:$H,$C$3,УсловияРасчеты!$N:$N,$C5)</f>
        <v>0</v>
      </c>
      <c r="Z5" s="107">
        <f>SUMIFS(УсловияРасчеты!AT:AT,УсловияРасчеты!$H:$H,$C$3,УсловияРасчеты!$N:$N,$C5)</f>
        <v>0</v>
      </c>
      <c r="AA5" s="107">
        <f>SUMIFS(УсловияРасчеты!AU:AU,УсловияРасчеты!$H:$H,$C$3,УсловияРасчеты!$N:$N,$C5)</f>
        <v>0</v>
      </c>
      <c r="AB5" s="107">
        <f>SUMIFS(УсловияРасчеты!AV:AV,УсловияРасчеты!$H:$H,$C$3,УсловияРасчеты!$N:$N,$C5)</f>
        <v>0</v>
      </c>
      <c r="AC5" s="107">
        <f>SUMIFS(УсловияРасчеты!AW:AW,УсловияРасчеты!$H:$H,$C$3,УсловияРасчеты!$N:$N,$C5)</f>
        <v>0</v>
      </c>
      <c r="AD5" s="107">
        <f>SUMIFS(УсловияРасчеты!AX:AX,УсловияРасчеты!$H:$H,$C$3,УсловияРасчеты!$N:$N,$C5)</f>
        <v>0</v>
      </c>
      <c r="AE5" s="107">
        <f>SUMIFS(УсловияРасчеты!AY:AY,УсловияРасчеты!$H:$H,$C$3,УсловияРасчеты!$N:$N,$C5)</f>
        <v>0</v>
      </c>
      <c r="AF5" s="107">
        <f>SUMIFS(УсловияРасчеты!AZ:AZ,УсловияРасчеты!$H:$H,$C$3,УсловияРасчеты!$N:$N,$C5)</f>
        <v>0</v>
      </c>
      <c r="AG5" s="107">
        <f>SUMIFS(УсловияРасчеты!BA:BA,УсловияРасчеты!$H:$H,$C$3,УсловияРасчеты!$N:$N,$C5)</f>
        <v>0</v>
      </c>
      <c r="AH5" s="107">
        <f>SUMIFS(УсловияРасчеты!BB:BB,УсловияРасчеты!$H:$H,$C$3,УсловияРасчеты!$N:$N,$C5)</f>
        <v>0</v>
      </c>
      <c r="AI5" s="107">
        <f>SUMIFS(УсловияРасчеты!BC:BC,УсловияРасчеты!$H:$H,$C$3,УсловияРасчеты!$N:$N,$C5)</f>
        <v>0</v>
      </c>
      <c r="AJ5" s="107">
        <f>SUMIFS(УсловияРасчеты!BD:BD,УсловияРасчеты!$H:$H,$C$3,УсловияРасчеты!$N:$N,$C5)</f>
        <v>0</v>
      </c>
      <c r="AK5" s="107">
        <f>SUMIFS(УсловияРасчеты!BE:BE,УсловияРасчеты!$H:$H,$C$3,УсловияРасчеты!$N:$N,$C5)</f>
        <v>0</v>
      </c>
      <c r="AL5" s="107">
        <f>SUMIFS(УсловияРасчеты!BF:BF,УсловияРасчеты!$H:$H,$C$3,УсловияРасчеты!$N:$N,$C5)</f>
        <v>0</v>
      </c>
      <c r="AM5" s="107">
        <f>SUMIFS(УсловияРасчеты!BG:BG,УсловияРасчеты!$H:$H,$C$3,УсловияРасчеты!$N:$N,$C5)</f>
        <v>0</v>
      </c>
      <c r="AN5" s="107">
        <f>SUMIFS(УсловияРасчеты!BH:BH,УсловияРасчеты!$H:$H,$C$3,УсловияРасчеты!$N:$N,$C5)</f>
        <v>0</v>
      </c>
      <c r="AO5" s="107">
        <f>SUMIFS(УсловияРасчеты!BI:BI,УсловияРасчеты!$H:$H,$C$3,УсловияРасчеты!$N:$N,$C5)</f>
        <v>0</v>
      </c>
      <c r="AP5" s="107">
        <f>SUMIFS(УсловияРасчеты!BJ:BJ,УсловияРасчеты!$H:$H,$C$3,УсловияРасчеты!$N:$N,$C5)</f>
        <v>0</v>
      </c>
      <c r="AQ5" s="107">
        <f>SUMIFS(УсловияРасчеты!BK:BK,УсловияРасчеты!$H:$H,$C$3,УсловияРасчеты!$N:$N,$C5)</f>
        <v>0</v>
      </c>
      <c r="AR5" s="107">
        <f>SUMIFS(УсловияРасчеты!BL:BL,УсловияРасчеты!$H:$H,$C$3,УсловияРасчеты!$N:$N,$C5)</f>
        <v>0</v>
      </c>
      <c r="AS5" s="107">
        <f>SUMIFS(УсловияРасчеты!BM:BM,УсловияРасчеты!$H:$H,$C$3,УсловияРасчеты!$N:$N,$C5)</f>
        <v>0</v>
      </c>
      <c r="AT5" s="107">
        <f>SUMIFS(УсловияРасчеты!BN:BN,УсловияРасчеты!$H:$H,$C$3,УсловияРасчеты!$N:$N,$C5)</f>
        <v>0</v>
      </c>
      <c r="AU5" s="107">
        <f>SUMIFS(УсловияРасчеты!BO:BO,УсловияРасчеты!$H:$H,$C$3,УсловияРасчеты!$N:$N,$C5)</f>
        <v>0</v>
      </c>
      <c r="AV5" s="107">
        <f>SUMIFS(УсловияРасчеты!BP:BP,УсловияРасчеты!$H:$H,$C$3,УсловияРасчеты!$N:$N,$C5)</f>
        <v>0</v>
      </c>
      <c r="AW5" s="107">
        <f>SUMIFS(УсловияРасчеты!BQ:BQ,УсловияРасчеты!$H:$H,$C$3,УсловияРасчеты!$N:$N,$C5)</f>
        <v>0</v>
      </c>
      <c r="AX5" s="107">
        <f>SUMIFS(УсловияРасчеты!BR:BR,УсловияРасчеты!$H:$H,$C$3,УсловияРасчеты!$N:$N,$C5)</f>
        <v>0</v>
      </c>
      <c r="AY5" s="107">
        <f>SUMIFS(УсловияРасчеты!BS:BS,УсловияРасчеты!$H:$H,$C$3,УсловияРасчеты!$N:$N,$C5)</f>
        <v>0</v>
      </c>
      <c r="AZ5" s="107">
        <f>SUMIFS(УсловияРасчеты!BT:BT,УсловияРасчеты!$H:$H,$C$3,УсловияРасчеты!$N:$N,$C5)</f>
        <v>0</v>
      </c>
      <c r="BA5" s="107">
        <f>SUMIFS(УсловияРасчеты!BU:BU,УсловияРасчеты!$H:$H,$C$3,УсловияРасчеты!$N:$N,$C5)</f>
        <v>0</v>
      </c>
      <c r="BB5" s="107">
        <f>SUMIFS(УсловияРасчеты!BV:BV,УсловияРасчеты!$H:$H,$C$3,УсловияРасчеты!$N:$N,$C5)</f>
        <v>0</v>
      </c>
      <c r="BC5" s="107">
        <f>SUMIFS(УсловияРасчеты!BW:BW,УсловияРасчеты!$H:$H,$C$3,УсловияРасчеты!$N:$N,$C5)</f>
        <v>0</v>
      </c>
      <c r="BD5" s="107">
        <f>SUMIFS(УсловияРасчеты!BX:BX,УсловияРасчеты!$H:$H,$C$3,УсловияРасчеты!$N:$N,$C5)</f>
        <v>0</v>
      </c>
      <c r="BE5" s="107">
        <f>SUMIFS(УсловияРасчеты!BY:BY,УсловияРасчеты!$H:$H,$C$3,УсловияРасчеты!$N:$N,$C5)</f>
        <v>0</v>
      </c>
      <c r="BF5" s="107">
        <f>SUMIFS(УсловияРасчеты!BZ:BZ,УсловияРасчеты!$H:$H,$C$3,УсловияРасчеты!$N:$N,$C5)</f>
        <v>0</v>
      </c>
      <c r="BG5" s="107">
        <f>SUMIFS(УсловияРасчеты!CA:CA,УсловияРасчеты!$H:$H,$C$3,УсловияРасчеты!$N:$N,$C5)</f>
        <v>0</v>
      </c>
      <c r="BH5" s="107">
        <f>SUMIFS(УсловияРасчеты!CB:CB,УсловияРасчеты!$H:$H,$C$3,УсловияРасчеты!$N:$N,$C5)</f>
        <v>0</v>
      </c>
      <c r="BI5" s="107">
        <f>SUMIFS(УсловияРасчеты!CC:CC,УсловияРасчеты!$H:$H,$C$3,УсловияРасчеты!$N:$N,$C5)</f>
        <v>0</v>
      </c>
      <c r="BJ5" s="107">
        <f>SUMIFS(УсловияРасчеты!CD:CD,УсловияРасчеты!$H:$H,$C$3,УсловияРасчеты!$N:$N,$C5)</f>
        <v>0</v>
      </c>
      <c r="BK5" s="107">
        <f>SUMIFS(УсловияРасчеты!CE:CE,УсловияРасчеты!$H:$H,$C$3,УсловияРасчеты!$N:$N,$C5)</f>
        <v>0</v>
      </c>
      <c r="BL5" s="107">
        <f>SUMIFS(УсловияРасчеты!CF:CF,УсловияРасчеты!$H:$H,$C$3,УсловияРасчеты!$N:$N,$C5)</f>
        <v>0</v>
      </c>
      <c r="BM5" s="107">
        <f>SUMIFS(УсловияРасчеты!CG:CG,УсловияРасчеты!$H:$H,$C$3,УсловияРасчеты!$N:$N,$C5)</f>
        <v>0</v>
      </c>
      <c r="BN5" s="107">
        <f>SUMIFS(УсловияРасчеты!CH:CH,УсловияРасчеты!$H:$H,$C$3,УсловияРасчеты!$N:$N,$C5)</f>
        <v>0</v>
      </c>
      <c r="BO5" s="107">
        <f>SUMIFS(УсловияРасчеты!CI:CI,УсловияРасчеты!$H:$H,$C$3,УсловияРасчеты!$N:$N,$C5)</f>
        <v>0</v>
      </c>
      <c r="BP5" s="107">
        <f>SUMIFS(УсловияРасчеты!CJ:CJ,УсловияРасчеты!$H:$H,$C$3,УсловияРасчеты!$N:$N,$C5)</f>
        <v>0</v>
      </c>
      <c r="BQ5" s="107">
        <f>SUMIFS(УсловияРасчеты!CK:CK,УсловияРасчеты!$H:$H,$C$3,УсловияРасчеты!$N:$N,$C5)</f>
        <v>0</v>
      </c>
      <c r="BR5" s="107">
        <f>SUMIFS(УсловияРасчеты!CL:CL,УсловияРасчеты!$H:$H,$C$3,УсловияРасчеты!$N:$N,$C5)</f>
        <v>0</v>
      </c>
      <c r="BS5" s="107">
        <f>SUMIFS(УсловияРасчеты!CM:CM,УсловияРасчеты!$H:$H,$C$3,УсловияРасчеты!$N:$N,$C5)</f>
        <v>0</v>
      </c>
      <c r="BT5" s="107">
        <f>SUMIFS(УсловияРасчеты!CN:CN,УсловияРасчеты!$H:$H,$C$3,УсловияРасчеты!$N:$N,$C5)</f>
        <v>0</v>
      </c>
      <c r="BU5" s="107">
        <f>SUMIFS(УсловияРасчеты!CO:CO,УсловияРасчеты!$H:$H,$C$3,УсловияРасчеты!$N:$N,$C5)</f>
        <v>0</v>
      </c>
      <c r="BV5" s="107">
        <f>SUMIFS(УсловияРасчеты!CP:CP,УсловияРасчеты!$H:$H,$C$3,УсловияРасчеты!$N:$N,$C5)</f>
        <v>0</v>
      </c>
      <c r="BW5" s="107">
        <f>SUMIFS(УсловияРасчеты!CQ:CQ,УсловияРасчеты!$H:$H,$C$3,УсловияРасчеты!$N:$N,$C5)</f>
        <v>0</v>
      </c>
      <c r="BX5" s="107">
        <f>SUMIFS(УсловияРасчеты!CR:CR,УсловияРасчеты!$H:$H,$C$3,УсловияРасчеты!$N:$N,$C5)</f>
        <v>0</v>
      </c>
      <c r="BY5" s="107">
        <f>SUMIFS(УсловияРасчеты!CS:CS,УсловияРасчеты!$H:$H,$C$3,УсловияРасчеты!$N:$N,$C5)</f>
        <v>0</v>
      </c>
      <c r="BZ5" s="107">
        <f>SUMIFS(УсловияРасчеты!CT:CT,УсловияРасчеты!$H:$H,$C$3,УсловияРасчеты!$N:$N,$C5)</f>
        <v>0</v>
      </c>
      <c r="CA5" s="107">
        <f>SUMIFS(УсловияРасчеты!CU:CU,УсловияРасчеты!$H:$H,$C$3,УсловияРасчеты!$N:$N,$C5)</f>
        <v>0</v>
      </c>
      <c r="CB5" s="107">
        <f>SUMIFS(УсловияРасчеты!CV:CV,УсловияРасчеты!$H:$H,$C$3,УсловияРасчеты!$N:$N,$C5)</f>
        <v>0</v>
      </c>
      <c r="CC5" s="107">
        <f>SUMIFS(УсловияРасчеты!CW:CW,УсловияРасчеты!$H:$H,$C$3,УсловияРасчеты!$N:$N,$C5)</f>
        <v>0</v>
      </c>
      <c r="CD5" s="107">
        <f>SUMIFS(УсловияРасчеты!CX:CX,УсловияРасчеты!$H:$H,$C$3,УсловияРасчеты!$N:$N,$C5)</f>
        <v>0</v>
      </c>
      <c r="CE5" s="107">
        <f>SUMIFS(УсловияРасчеты!CY:CY,УсловияРасчеты!$H:$H,$C$3,УсловияРасчеты!$N:$N,$C5)</f>
        <v>0</v>
      </c>
      <c r="CF5" s="107">
        <f>SUMIFS(УсловияРасчеты!CZ:CZ,УсловияРасчеты!$H:$H,$C$3,УсловияРасчеты!$N:$N,$C5)</f>
        <v>0</v>
      </c>
      <c r="CG5" s="107">
        <f>SUMIFS(УсловияРасчеты!DA:DA,УсловияРасчеты!$H:$H,$C$3,УсловияРасчеты!$N:$N,$C5)</f>
        <v>0</v>
      </c>
      <c r="CH5" s="107">
        <f>SUMIFS(УсловияРасчеты!DB:DB,УсловияРасчеты!$H:$H,$C$3,УсловияРасчеты!$N:$N,$C5)</f>
        <v>0</v>
      </c>
      <c r="CI5" s="107">
        <f>SUMIFS(УсловияРасчеты!DC:DC,УсловияРасчеты!$H:$H,$C$3,УсловияРасчеты!$N:$N,$C5)</f>
        <v>0</v>
      </c>
      <c r="CJ5" s="107">
        <f>SUMIFS(УсловияРасчеты!DD:DD,УсловияРасчеты!$H:$H,$C$3,УсловияРасчеты!$N:$N,$C5)</f>
        <v>0</v>
      </c>
      <c r="CK5" s="107">
        <f>SUMIFS(УсловияРасчеты!DE:DE,УсловияРасчеты!$H:$H,$C$3,УсловияРасчеты!$N:$N,$C5)</f>
        <v>0</v>
      </c>
      <c r="CL5" s="107">
        <f>SUMIFS(УсловияРасчеты!DF:DF,УсловияРасчеты!$H:$H,$C$3,УсловияРасчеты!$N:$N,$C5)</f>
        <v>0</v>
      </c>
      <c r="CM5" s="107">
        <f>SUMIFS(УсловияРасчеты!DG:DG,УсловияРасчеты!$H:$H,$C$3,УсловияРасчеты!$N:$N,$C5)</f>
        <v>0</v>
      </c>
      <c r="CN5" s="107">
        <f>SUMIFS(УсловияРасчеты!DH:DH,УсловияРасчеты!$H:$H,$C$3,УсловияРасчеты!$N:$N,$C5)</f>
        <v>0</v>
      </c>
      <c r="CO5" s="107">
        <f>SUMIFS(УсловияРасчеты!DI:DI,УсловияРасчеты!$H:$H,$C$3,УсловияРасчеты!$N:$N,$C5)</f>
        <v>0</v>
      </c>
      <c r="CP5" s="107">
        <f>SUMIFS(УсловияРасчеты!DJ:DJ,УсловияРасчеты!$H:$H,$C$3,УсловияРасчеты!$N:$N,$C5)</f>
        <v>0</v>
      </c>
      <c r="CQ5" s="107">
        <f>SUMIFS(УсловияРасчеты!DK:DK,УсловияРасчеты!$H:$H,$C$3,УсловияРасчеты!$N:$N,$C5)</f>
        <v>0</v>
      </c>
      <c r="CR5" s="107">
        <f>SUMIFS(УсловияРасчеты!DL:DL,УсловияРасчеты!$H:$H,$C$3,УсловияРасчеты!$N:$N,$C5)</f>
        <v>0</v>
      </c>
      <c r="CS5" s="107">
        <f>SUMIFS(УсловияРасчеты!DM:DM,УсловияРасчеты!$H:$H,$C$3,УсловияРасчеты!$N:$N,$C5)</f>
        <v>0</v>
      </c>
      <c r="CT5" s="107">
        <f>SUMIFS(УсловияРасчеты!DN:DN,УсловияРасчеты!$H:$H,$C$3,УсловияРасчеты!$N:$N,$C5)</f>
        <v>0</v>
      </c>
      <c r="CU5" s="107">
        <f>SUMIFS(УсловияРасчеты!DO:DO,УсловияРасчеты!$H:$H,$C$3,УсловияРасчеты!$N:$N,$C5)</f>
        <v>0</v>
      </c>
      <c r="CV5" s="107">
        <f>SUMIFS(УсловияРасчеты!DP:DP,УсловияРасчеты!$H:$H,$C$3,УсловияРасчеты!$N:$N,$C5)</f>
        <v>0</v>
      </c>
      <c r="CW5" s="107">
        <f>SUMIFS(УсловияРасчеты!DQ:DQ,УсловияРасчеты!$H:$H,$C$3,УсловияРасчеты!$N:$N,$C5)</f>
        <v>0</v>
      </c>
      <c r="CX5" s="107">
        <f>SUMIFS(УсловияРасчеты!DR:DR,УсловияРасчеты!$H:$H,$C$3,УсловияРасчеты!$N:$N,$C5)</f>
        <v>0</v>
      </c>
      <c r="CY5" s="107">
        <f>SUMIFS(УсловияРасчеты!DS:DS,УсловияРасчеты!$H:$H,$C$3,УсловияРасчеты!$N:$N,$C5)</f>
        <v>0</v>
      </c>
      <c r="CZ5" s="107">
        <f>SUMIFS(УсловияРасчеты!DT:DT,УсловияРасчеты!$H:$H,$C$3,УсловияРасчеты!$N:$N,$C5)</f>
        <v>0</v>
      </c>
      <c r="DA5" s="107">
        <f>SUMIFS(УсловияРасчеты!DU:DU,УсловияРасчеты!$H:$H,$C$3,УсловияРасчеты!$N:$N,$C5)</f>
        <v>0</v>
      </c>
      <c r="DB5" s="107">
        <f>SUMIFS(УсловияРасчеты!DV:DV,УсловияРасчеты!$H:$H,$C$3,УсловияРасчеты!$N:$N,$C5)</f>
        <v>0</v>
      </c>
      <c r="DC5" s="107">
        <f>SUMIFS(УсловияРасчеты!DW:DW,УсловияРасчеты!$H:$H,$C$3,УсловияРасчеты!$N:$N,$C5)</f>
        <v>0</v>
      </c>
      <c r="DD5" s="107">
        <f>SUMIFS(УсловияРасчеты!DX:DX,УсловияРасчеты!$H:$H,$C$3,УсловияРасчеты!$N:$N,$C5)</f>
        <v>0</v>
      </c>
      <c r="DE5" s="107">
        <f>SUMIFS(УсловияРасчеты!DY:DY,УсловияРасчеты!$H:$H,$C$3,УсловияРасчеты!$N:$N,$C5)</f>
        <v>0</v>
      </c>
      <c r="DF5" s="107">
        <f>SUMIFS(УсловияРасчеты!DZ:DZ,УсловияРасчеты!$H:$H,$C$3,УсловияРасчеты!$N:$N,$C5)</f>
        <v>0</v>
      </c>
      <c r="DG5" s="107">
        <f>SUMIFS(УсловияРасчеты!EA:EA,УсловияРасчеты!$H:$H,$C$3,УсловияРасчеты!$N:$N,$C5)</f>
        <v>0</v>
      </c>
      <c r="DH5" s="107">
        <f>SUMIFS(УсловияРасчеты!EB:EB,УсловияРасчеты!$H:$H,$C$3,УсловияРасчеты!$N:$N,$C5)</f>
        <v>0</v>
      </c>
      <c r="DI5" s="107">
        <f>SUMIFS(УсловияРасчеты!EC:EC,УсловияРасчеты!$H:$H,$C$3,УсловияРасчеты!$N:$N,$C5)</f>
        <v>0</v>
      </c>
      <c r="DJ5" s="107">
        <f>SUMIFS(УсловияРасчеты!ED:ED,УсловияРасчеты!$H:$H,$C$3,УсловияРасчеты!$N:$N,$C5)</f>
        <v>0</v>
      </c>
      <c r="DK5" s="107">
        <f>SUMIFS(УсловияРасчеты!EE:EE,УсловияРасчеты!$H:$H,$C$3,УсловияРасчеты!$N:$N,$C5)</f>
        <v>0</v>
      </c>
      <c r="DL5" s="107">
        <f>SUMIFS(УсловияРасчеты!EF:EF,УсловияРасчеты!$H:$H,$C$3,УсловияРасчеты!$N:$N,$C5)</f>
        <v>0</v>
      </c>
      <c r="DM5" s="107">
        <f>SUMIFS(УсловияРасчеты!EG:EG,УсловияРасчеты!$H:$H,$C$3,УсловияРасчеты!$N:$N,$C5)</f>
        <v>0</v>
      </c>
      <c r="DN5" s="107">
        <f>SUMIFS(УсловияРасчеты!EH:EH,УсловияРасчеты!$H:$H,$C$3,УсловияРасчеты!$N:$N,$C5)</f>
        <v>0</v>
      </c>
      <c r="DO5" s="107">
        <f>SUMIFS(УсловияРасчеты!EI:EI,УсловияРасчеты!$H:$H,$C$3,УсловияРасчеты!$N:$N,$C5)</f>
        <v>0</v>
      </c>
      <c r="DP5" s="107">
        <f>SUMIFS(УсловияРасчеты!EJ:EJ,УсловияРасчеты!$H:$H,$C$3,УсловияРасчеты!$N:$N,$C5)</f>
        <v>0</v>
      </c>
      <c r="DQ5" s="107">
        <f>SUMIFS(УсловияРасчеты!EK:EK,УсловияРасчеты!$H:$H,$C$3,УсловияРасчеты!$N:$N,$C5)</f>
        <v>0</v>
      </c>
      <c r="DR5" s="107">
        <f>SUMIFS(УсловияРасчеты!EL:EL,УсловияРасчеты!$H:$H,$C$3,УсловияРасчеты!$N:$N,$C5)</f>
        <v>0</v>
      </c>
      <c r="DS5" s="107">
        <f>SUMIFS(УсловияРасчеты!EM:EM,УсловияРасчеты!$H:$H,$C$3,УсловияРасчеты!$N:$N,$C5)</f>
        <v>0</v>
      </c>
      <c r="DT5" s="107">
        <f>SUMIFS(УсловияРасчеты!EN:EN,УсловияРасчеты!$H:$H,$C$3,УсловияРасчеты!$N:$N,$C5)</f>
        <v>0</v>
      </c>
      <c r="DU5" s="107">
        <f>SUMIFS(УсловияРасчеты!EO:EO,УсловияРасчеты!$H:$H,$C$3,УсловияРасчеты!$N:$N,$C5)</f>
        <v>0</v>
      </c>
      <c r="DV5" s="107">
        <f>SUMIFS(УсловияРасчеты!EP:EP,УсловияРасчеты!$H:$H,$C$3,УсловияРасчеты!$N:$N,$C5)</f>
        <v>0</v>
      </c>
      <c r="DW5" s="107">
        <f>SUMIFS(УсловияРасчеты!EQ:EQ,УсловияРасчеты!$H:$H,$C$3,УсловияРасчеты!$N:$N,$C5)</f>
        <v>0</v>
      </c>
      <c r="DX5" s="107">
        <f>SUMIFS(УсловияРасчеты!ER:ER,УсловияРасчеты!$H:$H,$C$3,УсловияРасчеты!$N:$N,$C5)</f>
        <v>0</v>
      </c>
      <c r="DY5" s="107">
        <f>SUMIFS(УсловияРасчеты!ES:ES,УсловияРасчеты!$H:$H,$C$3,УсловияРасчеты!$N:$N,$C5)</f>
        <v>0</v>
      </c>
      <c r="DZ5" s="107">
        <f>SUMIFS(УсловияРасчеты!ET:ET,УсловияРасчеты!$H:$H,$C$3,УсловияРасчеты!$N:$N,$C5)</f>
        <v>0</v>
      </c>
      <c r="EA5" s="107">
        <f>SUMIFS(УсловияРасчеты!EU:EU,УсловияРасчеты!$H:$H,$C$3,УсловияРасчеты!$N:$N,$C5)</f>
        <v>0</v>
      </c>
      <c r="EB5" s="107">
        <f>SUMIFS(УсловияРасчеты!EV:EV,УсловияРасчеты!$H:$H,$C$3,УсловияРасчеты!$N:$N,$C5)</f>
        <v>0</v>
      </c>
      <c r="EC5" s="107">
        <f>SUMIFS(УсловияРасчеты!EW:EW,УсловияРасчеты!$H:$H,$C$3,УсловияРасчеты!$N:$N,$C5)</f>
        <v>0</v>
      </c>
      <c r="ED5" s="107">
        <f>SUMIFS(УсловияРасчеты!EX:EX,УсловияРасчеты!$H:$H,$C$3,УсловияРасчеты!$N:$N,$C5)</f>
        <v>0</v>
      </c>
      <c r="EE5" s="107">
        <f>SUMIFS(УсловияРасчеты!EY:EY,УсловияРасчеты!$H:$H,$C$3,УсловияРасчеты!$N:$N,$C5)</f>
        <v>0</v>
      </c>
      <c r="EF5" s="107">
        <f>SUMIFS(УсловияРасчеты!EZ:EZ,УсловияРасчеты!$H:$H,$C$3,УсловияРасчеты!$N:$N,$C5)</f>
        <v>0</v>
      </c>
      <c r="EG5" s="107">
        <f>SUMIFS(УсловияРасчеты!FA:FA,УсловияРасчеты!$H:$H,$C$3,УсловияРасчеты!$N:$N,$C5)</f>
        <v>0</v>
      </c>
      <c r="EH5" s="107">
        <f>SUMIFS(УсловияРасчеты!FB:FB,УсловияРасчеты!$H:$H,$C$3,УсловияРасчеты!$N:$N,$C5)</f>
        <v>0</v>
      </c>
      <c r="EI5" s="107">
        <f>SUMIFS(УсловияРасчеты!FC:FC,УсловияРасчеты!$H:$H,$C$3,УсловияРасчеты!$N:$N,$C5)</f>
        <v>0</v>
      </c>
      <c r="EJ5" s="107">
        <f>SUMIFS(УсловияРасчеты!FD:FD,УсловияРасчеты!$H:$H,$C$3,УсловияРасчеты!$N:$N,$C5)</f>
        <v>0</v>
      </c>
      <c r="EK5" s="107">
        <f>SUMIFS(УсловияРасчеты!FE:FE,УсловияРасчеты!$H:$H,$C$3,УсловияРасчеты!$N:$N,$C5)</f>
        <v>0</v>
      </c>
      <c r="EL5" s="107">
        <f>SUMIFS(УсловияРасчеты!FF:FF,УсловияРасчеты!$H:$H,$C$3,УсловияРасчеты!$N:$N,$C5)</f>
        <v>0</v>
      </c>
      <c r="EM5" s="107">
        <f>SUMIFS(УсловияРасчеты!FG:FG,УсловияРасчеты!$H:$H,$C$3,УсловияРасчеты!$N:$N,$C5)</f>
        <v>0</v>
      </c>
      <c r="EN5" s="107">
        <f>SUMIFS(УсловияРасчеты!FH:FH,УсловияРасчеты!$H:$H,$C$3,УсловияРасчеты!$N:$N,$C5)</f>
        <v>0</v>
      </c>
      <c r="EO5" s="107">
        <f>SUMIFS(УсловияРасчеты!FI:FI,УсловияРасчеты!$H:$H,$C$3,УсловияРасчеты!$N:$N,$C5)</f>
        <v>0</v>
      </c>
      <c r="EP5" s="107">
        <f>SUMIFS(УсловияРасчеты!FJ:FJ,УсловияРасчеты!$H:$H,$C$3,УсловияРасчеты!$N:$N,$C5)</f>
        <v>0</v>
      </c>
      <c r="EQ5" s="107">
        <f>SUMIFS(УсловияРасчеты!FK:FK,УсловияРасчеты!$H:$H,$C$3,УсловияРасчеты!$N:$N,$C5)</f>
        <v>0</v>
      </c>
      <c r="ER5" s="107">
        <f>SUMIFS(УсловияРасчеты!FL:FL,УсловияРасчеты!$H:$H,$C$3,УсловияРасчеты!$N:$N,$C5)</f>
        <v>0</v>
      </c>
      <c r="ES5" s="107">
        <f>SUMIFS(УсловияРасчеты!FM:FM,УсловияРасчеты!$H:$H,$C$3,УсловияРасчеты!$N:$N,$C5)</f>
        <v>0</v>
      </c>
      <c r="ET5" s="107">
        <f>SUMIFS(УсловияРасчеты!FN:FN,УсловияРасчеты!$H:$H,$C$3,УсловияРасчеты!$N:$N,$C5)</f>
        <v>0</v>
      </c>
      <c r="EU5" s="107">
        <f>SUMIFS(УсловияРасчеты!FO:FO,УсловияРасчеты!$H:$H,$C$3,УсловияРасчеты!$N:$N,$C5)</f>
        <v>0</v>
      </c>
      <c r="EV5" s="107">
        <f>SUMIFS(УсловияРасчеты!FP:FP,УсловияРасчеты!$H:$H,$C$3,УсловияРасчеты!$N:$N,$C5)</f>
        <v>0</v>
      </c>
      <c r="EW5" s="107">
        <f>SUMIFS(УсловияРасчеты!FQ:FQ,УсловияРасчеты!$H:$H,$C$3,УсловияРасчеты!$N:$N,$C5)</f>
        <v>0</v>
      </c>
      <c r="EX5" s="107">
        <f>SUMIFS(УсловияРасчеты!FR:FR,УсловияРасчеты!$H:$H,$C$3,УсловияРасчеты!$N:$N,$C5)</f>
        <v>0</v>
      </c>
      <c r="EY5" s="107">
        <f>SUMIFS(УсловияРасчеты!FS:FS,УсловияРасчеты!$H:$H,$C$3,УсловияРасчеты!$N:$N,$C5)</f>
        <v>0</v>
      </c>
      <c r="EZ5" s="107">
        <f>SUMIFS(УсловияРасчеты!FT:FT,УсловияРасчеты!$H:$H,$C$3,УсловияРасчеты!$N:$N,$C5)</f>
        <v>0</v>
      </c>
      <c r="FA5" s="107">
        <f>SUMIFS(УсловияРасчеты!FU:FU,УсловияРасчеты!$H:$H,$C$3,УсловияРасчеты!$N:$N,$C5)</f>
        <v>0</v>
      </c>
      <c r="FB5" s="107">
        <f>SUMIFS(УсловияРасчеты!FV:FV,УсловияРасчеты!$H:$H,$C$3,УсловияРасчеты!$N:$N,$C5)</f>
        <v>0</v>
      </c>
      <c r="FC5" s="107">
        <f>SUMIFS(УсловияРасчеты!FW:FW,УсловияРасчеты!$H:$H,$C$3,УсловияРасчеты!$N:$N,$C5)</f>
        <v>0</v>
      </c>
      <c r="FD5" s="107">
        <f>SUMIFS(УсловияРасчеты!FX:FX,УсловияРасчеты!$H:$H,$C$3,УсловияРасчеты!$N:$N,$C5)</f>
        <v>0</v>
      </c>
      <c r="FE5" s="107">
        <f>SUMIFS(УсловияРасчеты!FY:FY,УсловияРасчеты!$H:$H,$C$3,УсловияРасчеты!$N:$N,$C5)</f>
        <v>0</v>
      </c>
      <c r="FF5" s="107">
        <f>SUMIFS(УсловияРасчеты!FZ:FZ,УсловияРасчеты!$H:$H,$C$3,УсловияРасчеты!$N:$N,$C5)</f>
        <v>0</v>
      </c>
      <c r="FG5" s="107">
        <f>SUMIFS(УсловияРасчеты!GA:GA,УсловияРасчеты!$H:$H,$C$3,УсловияРасчеты!$N:$N,$C5)</f>
        <v>0</v>
      </c>
      <c r="FH5" s="107">
        <f>SUMIFS(УсловияРасчеты!GB:GB,УсловияРасчеты!$H:$H,$C$3,УсловияРасчеты!$N:$N,$C5)</f>
        <v>0</v>
      </c>
      <c r="FI5" s="107">
        <f>SUMIFS(УсловияРасчеты!GC:GC,УсловияРасчеты!$H:$H,$C$3,УсловияРасчеты!$N:$N,$C5)</f>
        <v>0</v>
      </c>
      <c r="FJ5" s="107">
        <f>SUMIFS(УсловияРасчеты!GD:GD,УсловияРасчеты!$H:$H,$C$3,УсловияРасчеты!$N:$N,$C5)</f>
        <v>0</v>
      </c>
      <c r="FK5" s="107">
        <f>SUMIFS(УсловияРасчеты!GE:GE,УсловияРасчеты!$H:$H,$C$3,УсловияРасчеты!$N:$N,$C5)</f>
        <v>0</v>
      </c>
      <c r="FL5" s="107">
        <f>SUMIFS(УсловияРасчеты!GF:GF,УсловияРасчеты!$H:$H,$C$3,УсловияРасчеты!$N:$N,$C5)</f>
        <v>0</v>
      </c>
      <c r="FM5" s="107">
        <f>SUMIFS(УсловияРасчеты!GG:GG,УсловияРасчеты!$H:$H,$C$3,УсловияРасчеты!$N:$N,$C5)</f>
        <v>0</v>
      </c>
      <c r="FN5" s="107">
        <f>SUMIFS(УсловияРасчеты!GH:GH,УсловияРасчеты!$H:$H,$C$3,УсловияРасчеты!$N:$N,$C5)</f>
        <v>0</v>
      </c>
      <c r="FO5" s="107">
        <f>SUMIFS(УсловияРасчеты!GI:GI,УсловияРасчеты!$H:$H,$C$3,УсловияРасчеты!$N:$N,$C5)</f>
        <v>0</v>
      </c>
      <c r="FP5" s="107">
        <f>SUMIFS(УсловияРасчеты!GJ:GJ,УсловияРасчеты!$H:$H,$C$3,УсловияРасчеты!$N:$N,$C5)</f>
        <v>0</v>
      </c>
      <c r="FQ5" s="107">
        <f>SUMIFS(УсловияРасчеты!GK:GK,УсловияРасчеты!$H:$H,$C$3,УсловияРасчеты!$N:$N,$C5)</f>
        <v>0</v>
      </c>
      <c r="FR5" s="107">
        <f>SUMIFS(УсловияРасчеты!GL:GL,УсловияРасчеты!$H:$H,$C$3,УсловияРасчеты!$N:$N,$C5)</f>
        <v>0</v>
      </c>
      <c r="FS5" s="107">
        <f>SUMIFS(УсловияРасчеты!GM:GM,УсловияРасчеты!$H:$H,$C$3,УсловияРасчеты!$N:$N,$C5)</f>
        <v>0</v>
      </c>
      <c r="FT5" s="107">
        <f>SUMIFS(УсловияРасчеты!GN:GN,УсловияРасчеты!$H:$H,$C$3,УсловияРасчеты!$N:$N,$C5)</f>
        <v>0</v>
      </c>
      <c r="FU5" s="107">
        <f>SUMIFS(УсловияРасчеты!GO:GO,УсловияРасчеты!$H:$H,$C$3,УсловияРасчеты!$N:$N,$C5)</f>
        <v>0</v>
      </c>
      <c r="FV5" s="107">
        <f>SUMIFS(УсловияРасчеты!GP:GP,УсловияРасчеты!$H:$H,$C$3,УсловияРасчеты!$N:$N,$C5)</f>
        <v>0</v>
      </c>
      <c r="FW5" s="107">
        <f>SUMIFS(УсловияРасчеты!GQ:GQ,УсловияРасчеты!$H:$H,$C$3,УсловияРасчеты!$N:$N,$C5)</f>
        <v>0</v>
      </c>
      <c r="FX5" s="107">
        <f>SUMIFS(УсловияРасчеты!GR:GR,УсловияРасчеты!$H:$H,$C$3,УсловияРасчеты!$N:$N,$C5)</f>
        <v>0</v>
      </c>
      <c r="FY5" s="107">
        <f>SUMIFS(УсловияРасчеты!GS:GS,УсловияРасчеты!$H:$H,$C$3,УсловияРасчеты!$N:$N,$C5)</f>
        <v>0</v>
      </c>
      <c r="FZ5" s="107">
        <f>SUMIFS(УсловияРасчеты!GT:GT,УсловияРасчеты!$H:$H,$C$3,УсловияРасчеты!$N:$N,$C5)</f>
        <v>0</v>
      </c>
      <c r="GA5" s="107">
        <f>SUMIFS(УсловияРасчеты!GU:GU,УсловияРасчеты!$H:$H,$C$3,УсловияРасчеты!$N:$N,$C5)</f>
        <v>0</v>
      </c>
      <c r="GB5" s="107">
        <f>SUMIFS(УсловияРасчеты!GV:GV,УсловияРасчеты!$H:$H,$C$3,УсловияРасчеты!$N:$N,$C5)</f>
        <v>0</v>
      </c>
      <c r="GC5" s="107">
        <f>SUMIFS(УсловияРасчеты!GW:GW,УсловияРасчеты!$H:$H,$C$3,УсловияРасчеты!$N:$N,$C5)</f>
        <v>0</v>
      </c>
      <c r="GD5" s="107">
        <f>SUMIFS(УсловияРасчеты!GX:GX,УсловияРасчеты!$H:$H,$C$3,УсловияРасчеты!$N:$N,$C5)</f>
        <v>0</v>
      </c>
      <c r="GE5" s="107">
        <f>SUMIFS(УсловияРасчеты!GY:GY,УсловияРасчеты!$H:$H,$C$3,УсловияРасчеты!$N:$N,$C5)</f>
        <v>0</v>
      </c>
      <c r="GF5" s="107">
        <f>SUMIFS(УсловияРасчеты!GZ:GZ,УсловияРасчеты!$H:$H,$C$3,УсловияРасчеты!$N:$N,$C5)</f>
        <v>0</v>
      </c>
      <c r="GG5" s="77"/>
    </row>
    <row r="6" spans="1:189" s="79" customFormat="1">
      <c r="A6" s="82"/>
      <c r="B6" s="77"/>
      <c r="C6" s="78" t="str">
        <f>УсловияРасчеты!$N$422</f>
        <v>Продукт-2</v>
      </c>
      <c r="D6" s="66"/>
      <c r="E6" s="129">
        <f>SUM($F6:$GG6)</f>
        <v>0</v>
      </c>
      <c r="F6" s="65"/>
      <c r="G6" s="107">
        <f>SUMIFS(УсловияРасчеты!AA:AA,УсловияРасчеты!$H:$H,$C$3,УсловияРасчеты!$N:$N,$C6)</f>
        <v>0</v>
      </c>
      <c r="H6" s="107">
        <f>SUMIFS(УсловияРасчеты!AB:AB,УсловияРасчеты!$H:$H,$C$3,УсловияРасчеты!$N:$N,$C6)</f>
        <v>0</v>
      </c>
      <c r="I6" s="107">
        <f>SUMIFS(УсловияРасчеты!AC:AC,УсловияРасчеты!$H:$H,$C$3,УсловияРасчеты!$N:$N,$C6)</f>
        <v>0</v>
      </c>
      <c r="J6" s="107">
        <f>SUMIFS(УсловияРасчеты!AD:AD,УсловияРасчеты!$H:$H,$C$3,УсловияРасчеты!$N:$N,$C6)</f>
        <v>0</v>
      </c>
      <c r="K6" s="107">
        <f>SUMIFS(УсловияРасчеты!AE:AE,УсловияРасчеты!$H:$H,$C$3,УсловияРасчеты!$N:$N,$C6)</f>
        <v>0</v>
      </c>
      <c r="L6" s="107">
        <f>SUMIFS(УсловияРасчеты!AF:AF,УсловияРасчеты!$H:$H,$C$3,УсловияРасчеты!$N:$N,$C6)</f>
        <v>0</v>
      </c>
      <c r="M6" s="107">
        <f>SUMIFS(УсловияРасчеты!AG:AG,УсловияРасчеты!$H:$H,$C$3,УсловияРасчеты!$N:$N,$C6)</f>
        <v>0</v>
      </c>
      <c r="N6" s="107">
        <f>SUMIFS(УсловияРасчеты!AH:AH,УсловияРасчеты!$H:$H,$C$3,УсловияРасчеты!$N:$N,$C6)</f>
        <v>0</v>
      </c>
      <c r="O6" s="107">
        <f>SUMIFS(УсловияРасчеты!AI:AI,УсловияРасчеты!$H:$H,$C$3,УсловияРасчеты!$N:$N,$C6)</f>
        <v>0</v>
      </c>
      <c r="P6" s="107">
        <f>SUMIFS(УсловияРасчеты!AJ:AJ,УсловияРасчеты!$H:$H,$C$3,УсловияРасчеты!$N:$N,$C6)</f>
        <v>0</v>
      </c>
      <c r="Q6" s="107">
        <f>SUMIFS(УсловияРасчеты!AK:AK,УсловияРасчеты!$H:$H,$C$3,УсловияРасчеты!$N:$N,$C6)</f>
        <v>0</v>
      </c>
      <c r="R6" s="107">
        <f>SUMIFS(УсловияРасчеты!AL:AL,УсловияРасчеты!$H:$H,$C$3,УсловияРасчеты!$N:$N,$C6)</f>
        <v>0</v>
      </c>
      <c r="S6" s="107">
        <f>SUMIFS(УсловияРасчеты!AM:AM,УсловияРасчеты!$H:$H,$C$3,УсловияРасчеты!$N:$N,$C6)</f>
        <v>0</v>
      </c>
      <c r="T6" s="107">
        <f>SUMIFS(УсловияРасчеты!AN:AN,УсловияРасчеты!$H:$H,$C$3,УсловияРасчеты!$N:$N,$C6)</f>
        <v>0</v>
      </c>
      <c r="U6" s="107">
        <f>SUMIFS(УсловияРасчеты!AO:AO,УсловияРасчеты!$H:$H,$C$3,УсловияРасчеты!$N:$N,$C6)</f>
        <v>0</v>
      </c>
      <c r="V6" s="107">
        <f>SUMIFS(УсловияРасчеты!AP:AP,УсловияРасчеты!$H:$H,$C$3,УсловияРасчеты!$N:$N,$C6)</f>
        <v>0</v>
      </c>
      <c r="W6" s="107">
        <f>SUMIFS(УсловияРасчеты!AQ:AQ,УсловияРасчеты!$H:$H,$C$3,УсловияРасчеты!$N:$N,$C6)</f>
        <v>0</v>
      </c>
      <c r="X6" s="107">
        <f>SUMIFS(УсловияРасчеты!AR:AR,УсловияРасчеты!$H:$H,$C$3,УсловияРасчеты!$N:$N,$C6)</f>
        <v>0</v>
      </c>
      <c r="Y6" s="107">
        <f>SUMIFS(УсловияРасчеты!AS:AS,УсловияРасчеты!$H:$H,$C$3,УсловияРасчеты!$N:$N,$C6)</f>
        <v>0</v>
      </c>
      <c r="Z6" s="107">
        <f>SUMIFS(УсловияРасчеты!AT:AT,УсловияРасчеты!$H:$H,$C$3,УсловияРасчеты!$N:$N,$C6)</f>
        <v>0</v>
      </c>
      <c r="AA6" s="107">
        <f>SUMIFS(УсловияРасчеты!AU:AU,УсловияРасчеты!$H:$H,$C$3,УсловияРасчеты!$N:$N,$C6)</f>
        <v>0</v>
      </c>
      <c r="AB6" s="107">
        <f>SUMIFS(УсловияРасчеты!AV:AV,УсловияРасчеты!$H:$H,$C$3,УсловияРасчеты!$N:$N,$C6)</f>
        <v>0</v>
      </c>
      <c r="AC6" s="107">
        <f>SUMIFS(УсловияРасчеты!AW:AW,УсловияРасчеты!$H:$H,$C$3,УсловияРасчеты!$N:$N,$C6)</f>
        <v>0</v>
      </c>
      <c r="AD6" s="107">
        <f>SUMIFS(УсловияРасчеты!AX:AX,УсловияРасчеты!$H:$H,$C$3,УсловияРасчеты!$N:$N,$C6)</f>
        <v>0</v>
      </c>
      <c r="AE6" s="107">
        <f>SUMIFS(УсловияРасчеты!AY:AY,УсловияРасчеты!$H:$H,$C$3,УсловияРасчеты!$N:$N,$C6)</f>
        <v>0</v>
      </c>
      <c r="AF6" s="107">
        <f>SUMIFS(УсловияРасчеты!AZ:AZ,УсловияРасчеты!$H:$H,$C$3,УсловияРасчеты!$N:$N,$C6)</f>
        <v>0</v>
      </c>
      <c r="AG6" s="107">
        <f>SUMIFS(УсловияРасчеты!BA:BA,УсловияРасчеты!$H:$H,$C$3,УсловияРасчеты!$N:$N,$C6)</f>
        <v>0</v>
      </c>
      <c r="AH6" s="107">
        <f>SUMIFS(УсловияРасчеты!BB:BB,УсловияРасчеты!$H:$H,$C$3,УсловияРасчеты!$N:$N,$C6)</f>
        <v>0</v>
      </c>
      <c r="AI6" s="107">
        <f>SUMIFS(УсловияРасчеты!BC:BC,УсловияРасчеты!$H:$H,$C$3,УсловияРасчеты!$N:$N,$C6)</f>
        <v>0</v>
      </c>
      <c r="AJ6" s="107">
        <f>SUMIFS(УсловияРасчеты!BD:BD,УсловияРасчеты!$H:$H,$C$3,УсловияРасчеты!$N:$N,$C6)</f>
        <v>0</v>
      </c>
      <c r="AK6" s="107">
        <f>SUMIFS(УсловияРасчеты!BE:BE,УсловияРасчеты!$H:$H,$C$3,УсловияРасчеты!$N:$N,$C6)</f>
        <v>0</v>
      </c>
      <c r="AL6" s="107">
        <f>SUMIFS(УсловияРасчеты!BF:BF,УсловияРасчеты!$H:$H,$C$3,УсловияРасчеты!$N:$N,$C6)</f>
        <v>0</v>
      </c>
      <c r="AM6" s="107">
        <f>SUMIFS(УсловияРасчеты!BG:BG,УсловияРасчеты!$H:$H,$C$3,УсловияРасчеты!$N:$N,$C6)</f>
        <v>0</v>
      </c>
      <c r="AN6" s="107">
        <f>SUMIFS(УсловияРасчеты!BH:BH,УсловияРасчеты!$H:$H,$C$3,УсловияРасчеты!$N:$N,$C6)</f>
        <v>0</v>
      </c>
      <c r="AO6" s="107">
        <f>SUMIFS(УсловияРасчеты!BI:BI,УсловияРасчеты!$H:$H,$C$3,УсловияРасчеты!$N:$N,$C6)</f>
        <v>0</v>
      </c>
      <c r="AP6" s="107">
        <f>SUMIFS(УсловияРасчеты!BJ:BJ,УсловияРасчеты!$H:$H,$C$3,УсловияРасчеты!$N:$N,$C6)</f>
        <v>0</v>
      </c>
      <c r="AQ6" s="107">
        <f>SUMIFS(УсловияРасчеты!BK:BK,УсловияРасчеты!$H:$H,$C$3,УсловияРасчеты!$N:$N,$C6)</f>
        <v>0</v>
      </c>
      <c r="AR6" s="107">
        <f>SUMIFS(УсловияРасчеты!BL:BL,УсловияРасчеты!$H:$H,$C$3,УсловияРасчеты!$N:$N,$C6)</f>
        <v>0</v>
      </c>
      <c r="AS6" s="107">
        <f>SUMIFS(УсловияРасчеты!BM:BM,УсловияРасчеты!$H:$H,$C$3,УсловияРасчеты!$N:$N,$C6)</f>
        <v>0</v>
      </c>
      <c r="AT6" s="107">
        <f>SUMIFS(УсловияРасчеты!BN:BN,УсловияРасчеты!$H:$H,$C$3,УсловияРасчеты!$N:$N,$C6)</f>
        <v>0</v>
      </c>
      <c r="AU6" s="107">
        <f>SUMIFS(УсловияРасчеты!BO:BO,УсловияРасчеты!$H:$H,$C$3,УсловияРасчеты!$N:$N,$C6)</f>
        <v>0</v>
      </c>
      <c r="AV6" s="107">
        <f>SUMIFS(УсловияРасчеты!BP:BP,УсловияРасчеты!$H:$H,$C$3,УсловияРасчеты!$N:$N,$C6)</f>
        <v>0</v>
      </c>
      <c r="AW6" s="107">
        <f>SUMIFS(УсловияРасчеты!BQ:BQ,УсловияРасчеты!$H:$H,$C$3,УсловияРасчеты!$N:$N,$C6)</f>
        <v>0</v>
      </c>
      <c r="AX6" s="107">
        <f>SUMIFS(УсловияРасчеты!BR:BR,УсловияРасчеты!$H:$H,$C$3,УсловияРасчеты!$N:$N,$C6)</f>
        <v>0</v>
      </c>
      <c r="AY6" s="107">
        <f>SUMIFS(УсловияРасчеты!BS:BS,УсловияРасчеты!$H:$H,$C$3,УсловияРасчеты!$N:$N,$C6)</f>
        <v>0</v>
      </c>
      <c r="AZ6" s="107">
        <f>SUMIFS(УсловияРасчеты!BT:BT,УсловияРасчеты!$H:$H,$C$3,УсловияРасчеты!$N:$N,$C6)</f>
        <v>0</v>
      </c>
      <c r="BA6" s="107">
        <f>SUMIFS(УсловияРасчеты!BU:BU,УсловияРасчеты!$H:$H,$C$3,УсловияРасчеты!$N:$N,$C6)</f>
        <v>0</v>
      </c>
      <c r="BB6" s="107">
        <f>SUMIFS(УсловияРасчеты!BV:BV,УсловияРасчеты!$H:$H,$C$3,УсловияРасчеты!$N:$N,$C6)</f>
        <v>0</v>
      </c>
      <c r="BC6" s="107">
        <f>SUMIFS(УсловияРасчеты!BW:BW,УсловияРасчеты!$H:$H,$C$3,УсловияРасчеты!$N:$N,$C6)</f>
        <v>0</v>
      </c>
      <c r="BD6" s="107">
        <f>SUMIFS(УсловияРасчеты!BX:BX,УсловияРасчеты!$H:$H,$C$3,УсловияРасчеты!$N:$N,$C6)</f>
        <v>0</v>
      </c>
      <c r="BE6" s="107">
        <f>SUMIFS(УсловияРасчеты!BY:BY,УсловияРасчеты!$H:$H,$C$3,УсловияРасчеты!$N:$N,$C6)</f>
        <v>0</v>
      </c>
      <c r="BF6" s="107">
        <f>SUMIFS(УсловияРасчеты!BZ:BZ,УсловияРасчеты!$H:$H,$C$3,УсловияРасчеты!$N:$N,$C6)</f>
        <v>0</v>
      </c>
      <c r="BG6" s="107">
        <f>SUMIFS(УсловияРасчеты!CA:CA,УсловияРасчеты!$H:$H,$C$3,УсловияРасчеты!$N:$N,$C6)</f>
        <v>0</v>
      </c>
      <c r="BH6" s="107">
        <f>SUMIFS(УсловияРасчеты!CB:CB,УсловияРасчеты!$H:$H,$C$3,УсловияРасчеты!$N:$N,$C6)</f>
        <v>0</v>
      </c>
      <c r="BI6" s="107">
        <f>SUMIFS(УсловияРасчеты!CC:CC,УсловияРасчеты!$H:$H,$C$3,УсловияРасчеты!$N:$N,$C6)</f>
        <v>0</v>
      </c>
      <c r="BJ6" s="107">
        <f>SUMIFS(УсловияРасчеты!CD:CD,УсловияРасчеты!$H:$H,$C$3,УсловияРасчеты!$N:$N,$C6)</f>
        <v>0</v>
      </c>
      <c r="BK6" s="107">
        <f>SUMIFS(УсловияРасчеты!CE:CE,УсловияРасчеты!$H:$H,$C$3,УсловияРасчеты!$N:$N,$C6)</f>
        <v>0</v>
      </c>
      <c r="BL6" s="107">
        <f>SUMIFS(УсловияРасчеты!CF:CF,УсловияРасчеты!$H:$H,$C$3,УсловияРасчеты!$N:$N,$C6)</f>
        <v>0</v>
      </c>
      <c r="BM6" s="107">
        <f>SUMIFS(УсловияРасчеты!CG:CG,УсловияРасчеты!$H:$H,$C$3,УсловияРасчеты!$N:$N,$C6)</f>
        <v>0</v>
      </c>
      <c r="BN6" s="107">
        <f>SUMIFS(УсловияРасчеты!CH:CH,УсловияРасчеты!$H:$H,$C$3,УсловияРасчеты!$N:$N,$C6)</f>
        <v>0</v>
      </c>
      <c r="BO6" s="107">
        <f>SUMIFS(УсловияРасчеты!CI:CI,УсловияРасчеты!$H:$H,$C$3,УсловияРасчеты!$N:$N,$C6)</f>
        <v>0</v>
      </c>
      <c r="BP6" s="107">
        <f>SUMIFS(УсловияРасчеты!CJ:CJ,УсловияРасчеты!$H:$H,$C$3,УсловияРасчеты!$N:$N,$C6)</f>
        <v>0</v>
      </c>
      <c r="BQ6" s="107">
        <f>SUMIFS(УсловияРасчеты!CK:CK,УсловияРасчеты!$H:$H,$C$3,УсловияРасчеты!$N:$N,$C6)</f>
        <v>0</v>
      </c>
      <c r="BR6" s="107">
        <f>SUMIFS(УсловияРасчеты!CL:CL,УсловияРасчеты!$H:$H,$C$3,УсловияРасчеты!$N:$N,$C6)</f>
        <v>0</v>
      </c>
      <c r="BS6" s="107">
        <f>SUMIFS(УсловияРасчеты!CM:CM,УсловияРасчеты!$H:$H,$C$3,УсловияРасчеты!$N:$N,$C6)</f>
        <v>0</v>
      </c>
      <c r="BT6" s="107">
        <f>SUMIFS(УсловияРасчеты!CN:CN,УсловияРасчеты!$H:$H,$C$3,УсловияРасчеты!$N:$N,$C6)</f>
        <v>0</v>
      </c>
      <c r="BU6" s="107">
        <f>SUMIFS(УсловияРасчеты!CO:CO,УсловияРасчеты!$H:$H,$C$3,УсловияРасчеты!$N:$N,$C6)</f>
        <v>0</v>
      </c>
      <c r="BV6" s="107">
        <f>SUMIFS(УсловияРасчеты!CP:CP,УсловияРасчеты!$H:$H,$C$3,УсловияРасчеты!$N:$N,$C6)</f>
        <v>0</v>
      </c>
      <c r="BW6" s="107">
        <f>SUMIFS(УсловияРасчеты!CQ:CQ,УсловияРасчеты!$H:$H,$C$3,УсловияРасчеты!$N:$N,$C6)</f>
        <v>0</v>
      </c>
      <c r="BX6" s="107">
        <f>SUMIFS(УсловияРасчеты!CR:CR,УсловияРасчеты!$H:$H,$C$3,УсловияРасчеты!$N:$N,$C6)</f>
        <v>0</v>
      </c>
      <c r="BY6" s="107">
        <f>SUMIFS(УсловияРасчеты!CS:CS,УсловияРасчеты!$H:$H,$C$3,УсловияРасчеты!$N:$N,$C6)</f>
        <v>0</v>
      </c>
      <c r="BZ6" s="107">
        <f>SUMIFS(УсловияРасчеты!CT:CT,УсловияРасчеты!$H:$H,$C$3,УсловияРасчеты!$N:$N,$C6)</f>
        <v>0</v>
      </c>
      <c r="CA6" s="107">
        <f>SUMIFS(УсловияРасчеты!CU:CU,УсловияРасчеты!$H:$H,$C$3,УсловияРасчеты!$N:$N,$C6)</f>
        <v>0</v>
      </c>
      <c r="CB6" s="107">
        <f>SUMIFS(УсловияРасчеты!CV:CV,УсловияРасчеты!$H:$H,$C$3,УсловияРасчеты!$N:$N,$C6)</f>
        <v>0</v>
      </c>
      <c r="CC6" s="107">
        <f>SUMIFS(УсловияРасчеты!CW:CW,УсловияРасчеты!$H:$H,$C$3,УсловияРасчеты!$N:$N,$C6)</f>
        <v>0</v>
      </c>
      <c r="CD6" s="107">
        <f>SUMIFS(УсловияРасчеты!CX:CX,УсловияРасчеты!$H:$H,$C$3,УсловияРасчеты!$N:$N,$C6)</f>
        <v>0</v>
      </c>
      <c r="CE6" s="107">
        <f>SUMIFS(УсловияРасчеты!CY:CY,УсловияРасчеты!$H:$H,$C$3,УсловияРасчеты!$N:$N,$C6)</f>
        <v>0</v>
      </c>
      <c r="CF6" s="107">
        <f>SUMIFS(УсловияРасчеты!CZ:CZ,УсловияРасчеты!$H:$H,$C$3,УсловияРасчеты!$N:$N,$C6)</f>
        <v>0</v>
      </c>
      <c r="CG6" s="107">
        <f>SUMIFS(УсловияРасчеты!DA:DA,УсловияРасчеты!$H:$H,$C$3,УсловияРасчеты!$N:$N,$C6)</f>
        <v>0</v>
      </c>
      <c r="CH6" s="107">
        <f>SUMIFS(УсловияРасчеты!DB:DB,УсловияРасчеты!$H:$H,$C$3,УсловияРасчеты!$N:$N,$C6)</f>
        <v>0</v>
      </c>
      <c r="CI6" s="107">
        <f>SUMIFS(УсловияРасчеты!DC:DC,УсловияРасчеты!$H:$H,$C$3,УсловияРасчеты!$N:$N,$C6)</f>
        <v>0</v>
      </c>
      <c r="CJ6" s="107">
        <f>SUMIFS(УсловияРасчеты!DD:DD,УсловияРасчеты!$H:$H,$C$3,УсловияРасчеты!$N:$N,$C6)</f>
        <v>0</v>
      </c>
      <c r="CK6" s="107">
        <f>SUMIFS(УсловияРасчеты!DE:DE,УсловияРасчеты!$H:$H,$C$3,УсловияРасчеты!$N:$N,$C6)</f>
        <v>0</v>
      </c>
      <c r="CL6" s="107">
        <f>SUMIFS(УсловияРасчеты!DF:DF,УсловияРасчеты!$H:$H,$C$3,УсловияРасчеты!$N:$N,$C6)</f>
        <v>0</v>
      </c>
      <c r="CM6" s="107">
        <f>SUMIFS(УсловияРасчеты!DG:DG,УсловияРасчеты!$H:$H,$C$3,УсловияРасчеты!$N:$N,$C6)</f>
        <v>0</v>
      </c>
      <c r="CN6" s="107">
        <f>SUMIFS(УсловияРасчеты!DH:DH,УсловияРасчеты!$H:$H,$C$3,УсловияРасчеты!$N:$N,$C6)</f>
        <v>0</v>
      </c>
      <c r="CO6" s="107">
        <f>SUMIFS(УсловияРасчеты!DI:DI,УсловияРасчеты!$H:$H,$C$3,УсловияРасчеты!$N:$N,$C6)</f>
        <v>0</v>
      </c>
      <c r="CP6" s="107">
        <f>SUMIFS(УсловияРасчеты!DJ:DJ,УсловияРасчеты!$H:$H,$C$3,УсловияРасчеты!$N:$N,$C6)</f>
        <v>0</v>
      </c>
      <c r="CQ6" s="107">
        <f>SUMIFS(УсловияРасчеты!DK:DK,УсловияРасчеты!$H:$H,$C$3,УсловияРасчеты!$N:$N,$C6)</f>
        <v>0</v>
      </c>
      <c r="CR6" s="107">
        <f>SUMIFS(УсловияРасчеты!DL:DL,УсловияРасчеты!$H:$H,$C$3,УсловияРасчеты!$N:$N,$C6)</f>
        <v>0</v>
      </c>
      <c r="CS6" s="107">
        <f>SUMIFS(УсловияРасчеты!DM:DM,УсловияРасчеты!$H:$H,$C$3,УсловияРасчеты!$N:$N,$C6)</f>
        <v>0</v>
      </c>
      <c r="CT6" s="107">
        <f>SUMIFS(УсловияРасчеты!DN:DN,УсловияРасчеты!$H:$H,$C$3,УсловияРасчеты!$N:$N,$C6)</f>
        <v>0</v>
      </c>
      <c r="CU6" s="107">
        <f>SUMIFS(УсловияРасчеты!DO:DO,УсловияРасчеты!$H:$H,$C$3,УсловияРасчеты!$N:$N,$C6)</f>
        <v>0</v>
      </c>
      <c r="CV6" s="107">
        <f>SUMIFS(УсловияРасчеты!DP:DP,УсловияРасчеты!$H:$H,$C$3,УсловияРасчеты!$N:$N,$C6)</f>
        <v>0</v>
      </c>
      <c r="CW6" s="107">
        <f>SUMIFS(УсловияРасчеты!DQ:DQ,УсловияРасчеты!$H:$H,$C$3,УсловияРасчеты!$N:$N,$C6)</f>
        <v>0</v>
      </c>
      <c r="CX6" s="107">
        <f>SUMIFS(УсловияРасчеты!DR:DR,УсловияРасчеты!$H:$H,$C$3,УсловияРасчеты!$N:$N,$C6)</f>
        <v>0</v>
      </c>
      <c r="CY6" s="107">
        <f>SUMIFS(УсловияРасчеты!DS:DS,УсловияРасчеты!$H:$H,$C$3,УсловияРасчеты!$N:$N,$C6)</f>
        <v>0</v>
      </c>
      <c r="CZ6" s="107">
        <f>SUMIFS(УсловияРасчеты!DT:DT,УсловияРасчеты!$H:$H,$C$3,УсловияРасчеты!$N:$N,$C6)</f>
        <v>0</v>
      </c>
      <c r="DA6" s="107">
        <f>SUMIFS(УсловияРасчеты!DU:DU,УсловияРасчеты!$H:$H,$C$3,УсловияРасчеты!$N:$N,$C6)</f>
        <v>0</v>
      </c>
      <c r="DB6" s="107">
        <f>SUMIFS(УсловияРасчеты!DV:DV,УсловияРасчеты!$H:$H,$C$3,УсловияРасчеты!$N:$N,$C6)</f>
        <v>0</v>
      </c>
      <c r="DC6" s="107">
        <f>SUMIFS(УсловияРасчеты!DW:DW,УсловияРасчеты!$H:$H,$C$3,УсловияРасчеты!$N:$N,$C6)</f>
        <v>0</v>
      </c>
      <c r="DD6" s="107">
        <f>SUMIFS(УсловияРасчеты!DX:DX,УсловияРасчеты!$H:$H,$C$3,УсловияРасчеты!$N:$N,$C6)</f>
        <v>0</v>
      </c>
      <c r="DE6" s="107">
        <f>SUMIFS(УсловияРасчеты!DY:DY,УсловияРасчеты!$H:$H,$C$3,УсловияРасчеты!$N:$N,$C6)</f>
        <v>0</v>
      </c>
      <c r="DF6" s="107">
        <f>SUMIFS(УсловияРасчеты!DZ:DZ,УсловияРасчеты!$H:$H,$C$3,УсловияРасчеты!$N:$N,$C6)</f>
        <v>0</v>
      </c>
      <c r="DG6" s="107">
        <f>SUMIFS(УсловияРасчеты!EA:EA,УсловияРасчеты!$H:$H,$C$3,УсловияРасчеты!$N:$N,$C6)</f>
        <v>0</v>
      </c>
      <c r="DH6" s="107">
        <f>SUMIFS(УсловияРасчеты!EB:EB,УсловияРасчеты!$H:$H,$C$3,УсловияРасчеты!$N:$N,$C6)</f>
        <v>0</v>
      </c>
      <c r="DI6" s="107">
        <f>SUMIFS(УсловияРасчеты!EC:EC,УсловияРасчеты!$H:$H,$C$3,УсловияРасчеты!$N:$N,$C6)</f>
        <v>0</v>
      </c>
      <c r="DJ6" s="107">
        <f>SUMIFS(УсловияРасчеты!ED:ED,УсловияРасчеты!$H:$H,$C$3,УсловияРасчеты!$N:$N,$C6)</f>
        <v>0</v>
      </c>
      <c r="DK6" s="107">
        <f>SUMIFS(УсловияРасчеты!EE:EE,УсловияРасчеты!$H:$H,$C$3,УсловияРасчеты!$N:$N,$C6)</f>
        <v>0</v>
      </c>
      <c r="DL6" s="107">
        <f>SUMIFS(УсловияРасчеты!EF:EF,УсловияРасчеты!$H:$H,$C$3,УсловияРасчеты!$N:$N,$C6)</f>
        <v>0</v>
      </c>
      <c r="DM6" s="107">
        <f>SUMIFS(УсловияРасчеты!EG:EG,УсловияРасчеты!$H:$H,$C$3,УсловияРасчеты!$N:$N,$C6)</f>
        <v>0</v>
      </c>
      <c r="DN6" s="107">
        <f>SUMIFS(УсловияРасчеты!EH:EH,УсловияРасчеты!$H:$H,$C$3,УсловияРасчеты!$N:$N,$C6)</f>
        <v>0</v>
      </c>
      <c r="DO6" s="107">
        <f>SUMIFS(УсловияРасчеты!EI:EI,УсловияРасчеты!$H:$H,$C$3,УсловияРасчеты!$N:$N,$C6)</f>
        <v>0</v>
      </c>
      <c r="DP6" s="107">
        <f>SUMIFS(УсловияРасчеты!EJ:EJ,УсловияРасчеты!$H:$H,$C$3,УсловияРасчеты!$N:$N,$C6)</f>
        <v>0</v>
      </c>
      <c r="DQ6" s="107">
        <f>SUMIFS(УсловияРасчеты!EK:EK,УсловияРасчеты!$H:$H,$C$3,УсловияРасчеты!$N:$N,$C6)</f>
        <v>0</v>
      </c>
      <c r="DR6" s="107">
        <f>SUMIFS(УсловияРасчеты!EL:EL,УсловияРасчеты!$H:$H,$C$3,УсловияРасчеты!$N:$N,$C6)</f>
        <v>0</v>
      </c>
      <c r="DS6" s="107">
        <f>SUMIFS(УсловияРасчеты!EM:EM,УсловияРасчеты!$H:$H,$C$3,УсловияРасчеты!$N:$N,$C6)</f>
        <v>0</v>
      </c>
      <c r="DT6" s="107">
        <f>SUMIFS(УсловияРасчеты!EN:EN,УсловияРасчеты!$H:$H,$C$3,УсловияРасчеты!$N:$N,$C6)</f>
        <v>0</v>
      </c>
      <c r="DU6" s="107">
        <f>SUMIFS(УсловияРасчеты!EO:EO,УсловияРасчеты!$H:$H,$C$3,УсловияРасчеты!$N:$N,$C6)</f>
        <v>0</v>
      </c>
      <c r="DV6" s="107">
        <f>SUMIFS(УсловияРасчеты!EP:EP,УсловияРасчеты!$H:$H,$C$3,УсловияРасчеты!$N:$N,$C6)</f>
        <v>0</v>
      </c>
      <c r="DW6" s="107">
        <f>SUMIFS(УсловияРасчеты!EQ:EQ,УсловияРасчеты!$H:$H,$C$3,УсловияРасчеты!$N:$N,$C6)</f>
        <v>0</v>
      </c>
      <c r="DX6" s="107">
        <f>SUMIFS(УсловияРасчеты!ER:ER,УсловияРасчеты!$H:$H,$C$3,УсловияРасчеты!$N:$N,$C6)</f>
        <v>0</v>
      </c>
      <c r="DY6" s="107">
        <f>SUMIFS(УсловияРасчеты!ES:ES,УсловияРасчеты!$H:$H,$C$3,УсловияРасчеты!$N:$N,$C6)</f>
        <v>0</v>
      </c>
      <c r="DZ6" s="107">
        <f>SUMIFS(УсловияРасчеты!ET:ET,УсловияРасчеты!$H:$H,$C$3,УсловияРасчеты!$N:$N,$C6)</f>
        <v>0</v>
      </c>
      <c r="EA6" s="107">
        <f>SUMIFS(УсловияРасчеты!EU:EU,УсловияРасчеты!$H:$H,$C$3,УсловияРасчеты!$N:$N,$C6)</f>
        <v>0</v>
      </c>
      <c r="EB6" s="107">
        <f>SUMIFS(УсловияРасчеты!EV:EV,УсловияРасчеты!$H:$H,$C$3,УсловияРасчеты!$N:$N,$C6)</f>
        <v>0</v>
      </c>
      <c r="EC6" s="107">
        <f>SUMIFS(УсловияРасчеты!EW:EW,УсловияРасчеты!$H:$H,$C$3,УсловияРасчеты!$N:$N,$C6)</f>
        <v>0</v>
      </c>
      <c r="ED6" s="107">
        <f>SUMIFS(УсловияРасчеты!EX:EX,УсловияРасчеты!$H:$H,$C$3,УсловияРасчеты!$N:$N,$C6)</f>
        <v>0</v>
      </c>
      <c r="EE6" s="107">
        <f>SUMIFS(УсловияРасчеты!EY:EY,УсловияРасчеты!$H:$H,$C$3,УсловияРасчеты!$N:$N,$C6)</f>
        <v>0</v>
      </c>
      <c r="EF6" s="107">
        <f>SUMIFS(УсловияРасчеты!EZ:EZ,УсловияРасчеты!$H:$H,$C$3,УсловияРасчеты!$N:$N,$C6)</f>
        <v>0</v>
      </c>
      <c r="EG6" s="107">
        <f>SUMIFS(УсловияРасчеты!FA:FA,УсловияРасчеты!$H:$H,$C$3,УсловияРасчеты!$N:$N,$C6)</f>
        <v>0</v>
      </c>
      <c r="EH6" s="107">
        <f>SUMIFS(УсловияРасчеты!FB:FB,УсловияРасчеты!$H:$H,$C$3,УсловияРасчеты!$N:$N,$C6)</f>
        <v>0</v>
      </c>
      <c r="EI6" s="107">
        <f>SUMIFS(УсловияРасчеты!FC:FC,УсловияРасчеты!$H:$H,$C$3,УсловияРасчеты!$N:$N,$C6)</f>
        <v>0</v>
      </c>
      <c r="EJ6" s="107">
        <f>SUMIFS(УсловияРасчеты!FD:FD,УсловияРасчеты!$H:$H,$C$3,УсловияРасчеты!$N:$N,$C6)</f>
        <v>0</v>
      </c>
      <c r="EK6" s="107">
        <f>SUMIFS(УсловияРасчеты!FE:FE,УсловияРасчеты!$H:$H,$C$3,УсловияРасчеты!$N:$N,$C6)</f>
        <v>0</v>
      </c>
      <c r="EL6" s="107">
        <f>SUMIFS(УсловияРасчеты!FF:FF,УсловияРасчеты!$H:$H,$C$3,УсловияРасчеты!$N:$N,$C6)</f>
        <v>0</v>
      </c>
      <c r="EM6" s="107">
        <f>SUMIFS(УсловияРасчеты!FG:FG,УсловияРасчеты!$H:$H,$C$3,УсловияРасчеты!$N:$N,$C6)</f>
        <v>0</v>
      </c>
      <c r="EN6" s="107">
        <f>SUMIFS(УсловияРасчеты!FH:FH,УсловияРасчеты!$H:$H,$C$3,УсловияРасчеты!$N:$N,$C6)</f>
        <v>0</v>
      </c>
      <c r="EO6" s="107">
        <f>SUMIFS(УсловияРасчеты!FI:FI,УсловияРасчеты!$H:$H,$C$3,УсловияРасчеты!$N:$N,$C6)</f>
        <v>0</v>
      </c>
      <c r="EP6" s="107">
        <f>SUMIFS(УсловияРасчеты!FJ:FJ,УсловияРасчеты!$H:$H,$C$3,УсловияРасчеты!$N:$N,$C6)</f>
        <v>0</v>
      </c>
      <c r="EQ6" s="107">
        <f>SUMIFS(УсловияРасчеты!FK:FK,УсловияРасчеты!$H:$H,$C$3,УсловияРасчеты!$N:$N,$C6)</f>
        <v>0</v>
      </c>
      <c r="ER6" s="107">
        <f>SUMIFS(УсловияРасчеты!FL:FL,УсловияРасчеты!$H:$H,$C$3,УсловияРасчеты!$N:$N,$C6)</f>
        <v>0</v>
      </c>
      <c r="ES6" s="107">
        <f>SUMIFS(УсловияРасчеты!FM:FM,УсловияРасчеты!$H:$H,$C$3,УсловияРасчеты!$N:$N,$C6)</f>
        <v>0</v>
      </c>
      <c r="ET6" s="107">
        <f>SUMIFS(УсловияРасчеты!FN:FN,УсловияРасчеты!$H:$H,$C$3,УсловияРасчеты!$N:$N,$C6)</f>
        <v>0</v>
      </c>
      <c r="EU6" s="107">
        <f>SUMIFS(УсловияРасчеты!FO:FO,УсловияРасчеты!$H:$H,$C$3,УсловияРасчеты!$N:$N,$C6)</f>
        <v>0</v>
      </c>
      <c r="EV6" s="107">
        <f>SUMIFS(УсловияРасчеты!FP:FP,УсловияРасчеты!$H:$H,$C$3,УсловияРасчеты!$N:$N,$C6)</f>
        <v>0</v>
      </c>
      <c r="EW6" s="107">
        <f>SUMIFS(УсловияРасчеты!FQ:FQ,УсловияРасчеты!$H:$H,$C$3,УсловияРасчеты!$N:$N,$C6)</f>
        <v>0</v>
      </c>
      <c r="EX6" s="107">
        <f>SUMIFS(УсловияРасчеты!FR:FR,УсловияРасчеты!$H:$H,$C$3,УсловияРасчеты!$N:$N,$C6)</f>
        <v>0</v>
      </c>
      <c r="EY6" s="107">
        <f>SUMIFS(УсловияРасчеты!FS:FS,УсловияРасчеты!$H:$H,$C$3,УсловияРасчеты!$N:$N,$C6)</f>
        <v>0</v>
      </c>
      <c r="EZ6" s="107">
        <f>SUMIFS(УсловияРасчеты!FT:FT,УсловияРасчеты!$H:$H,$C$3,УсловияРасчеты!$N:$N,$C6)</f>
        <v>0</v>
      </c>
      <c r="FA6" s="107">
        <f>SUMIFS(УсловияРасчеты!FU:FU,УсловияРасчеты!$H:$H,$C$3,УсловияРасчеты!$N:$N,$C6)</f>
        <v>0</v>
      </c>
      <c r="FB6" s="107">
        <f>SUMIFS(УсловияРасчеты!FV:FV,УсловияРасчеты!$H:$H,$C$3,УсловияРасчеты!$N:$N,$C6)</f>
        <v>0</v>
      </c>
      <c r="FC6" s="107">
        <f>SUMIFS(УсловияРасчеты!FW:FW,УсловияРасчеты!$H:$H,$C$3,УсловияРасчеты!$N:$N,$C6)</f>
        <v>0</v>
      </c>
      <c r="FD6" s="107">
        <f>SUMIFS(УсловияРасчеты!FX:FX,УсловияРасчеты!$H:$H,$C$3,УсловияРасчеты!$N:$N,$C6)</f>
        <v>0</v>
      </c>
      <c r="FE6" s="107">
        <f>SUMIFS(УсловияРасчеты!FY:FY,УсловияРасчеты!$H:$H,$C$3,УсловияРасчеты!$N:$N,$C6)</f>
        <v>0</v>
      </c>
      <c r="FF6" s="107">
        <f>SUMIFS(УсловияРасчеты!FZ:FZ,УсловияРасчеты!$H:$H,$C$3,УсловияРасчеты!$N:$N,$C6)</f>
        <v>0</v>
      </c>
      <c r="FG6" s="107">
        <f>SUMIFS(УсловияРасчеты!GA:GA,УсловияРасчеты!$H:$H,$C$3,УсловияРасчеты!$N:$N,$C6)</f>
        <v>0</v>
      </c>
      <c r="FH6" s="107">
        <f>SUMIFS(УсловияРасчеты!GB:GB,УсловияРасчеты!$H:$H,$C$3,УсловияРасчеты!$N:$N,$C6)</f>
        <v>0</v>
      </c>
      <c r="FI6" s="107">
        <f>SUMIFS(УсловияРасчеты!GC:GC,УсловияРасчеты!$H:$H,$C$3,УсловияРасчеты!$N:$N,$C6)</f>
        <v>0</v>
      </c>
      <c r="FJ6" s="107">
        <f>SUMIFS(УсловияРасчеты!GD:GD,УсловияРасчеты!$H:$H,$C$3,УсловияРасчеты!$N:$N,$C6)</f>
        <v>0</v>
      </c>
      <c r="FK6" s="107">
        <f>SUMIFS(УсловияРасчеты!GE:GE,УсловияРасчеты!$H:$H,$C$3,УсловияРасчеты!$N:$N,$C6)</f>
        <v>0</v>
      </c>
      <c r="FL6" s="107">
        <f>SUMIFS(УсловияРасчеты!GF:GF,УсловияРасчеты!$H:$H,$C$3,УсловияРасчеты!$N:$N,$C6)</f>
        <v>0</v>
      </c>
      <c r="FM6" s="107">
        <f>SUMIFS(УсловияРасчеты!GG:GG,УсловияРасчеты!$H:$H,$C$3,УсловияРасчеты!$N:$N,$C6)</f>
        <v>0</v>
      </c>
      <c r="FN6" s="107">
        <f>SUMIFS(УсловияРасчеты!GH:GH,УсловияРасчеты!$H:$H,$C$3,УсловияРасчеты!$N:$N,$C6)</f>
        <v>0</v>
      </c>
      <c r="FO6" s="107">
        <f>SUMIFS(УсловияРасчеты!GI:GI,УсловияРасчеты!$H:$H,$C$3,УсловияРасчеты!$N:$N,$C6)</f>
        <v>0</v>
      </c>
      <c r="FP6" s="107">
        <f>SUMIFS(УсловияРасчеты!GJ:GJ,УсловияРасчеты!$H:$H,$C$3,УсловияРасчеты!$N:$N,$C6)</f>
        <v>0</v>
      </c>
      <c r="FQ6" s="107">
        <f>SUMIFS(УсловияРасчеты!GK:GK,УсловияРасчеты!$H:$H,$C$3,УсловияРасчеты!$N:$N,$C6)</f>
        <v>0</v>
      </c>
      <c r="FR6" s="107">
        <f>SUMIFS(УсловияРасчеты!GL:GL,УсловияРасчеты!$H:$H,$C$3,УсловияРасчеты!$N:$N,$C6)</f>
        <v>0</v>
      </c>
      <c r="FS6" s="107">
        <f>SUMIFS(УсловияРасчеты!GM:GM,УсловияРасчеты!$H:$H,$C$3,УсловияРасчеты!$N:$N,$C6)</f>
        <v>0</v>
      </c>
      <c r="FT6" s="107">
        <f>SUMIFS(УсловияРасчеты!GN:GN,УсловияРасчеты!$H:$H,$C$3,УсловияРасчеты!$N:$N,$C6)</f>
        <v>0</v>
      </c>
      <c r="FU6" s="107">
        <f>SUMIFS(УсловияРасчеты!GO:GO,УсловияРасчеты!$H:$H,$C$3,УсловияРасчеты!$N:$N,$C6)</f>
        <v>0</v>
      </c>
      <c r="FV6" s="107">
        <f>SUMIFS(УсловияРасчеты!GP:GP,УсловияРасчеты!$H:$H,$C$3,УсловияРасчеты!$N:$N,$C6)</f>
        <v>0</v>
      </c>
      <c r="FW6" s="107">
        <f>SUMIFS(УсловияРасчеты!GQ:GQ,УсловияРасчеты!$H:$H,$C$3,УсловияРасчеты!$N:$N,$C6)</f>
        <v>0</v>
      </c>
      <c r="FX6" s="107">
        <f>SUMIFS(УсловияРасчеты!GR:GR,УсловияРасчеты!$H:$H,$C$3,УсловияРасчеты!$N:$N,$C6)</f>
        <v>0</v>
      </c>
      <c r="FY6" s="107">
        <f>SUMIFS(УсловияРасчеты!GS:GS,УсловияРасчеты!$H:$H,$C$3,УсловияРасчеты!$N:$N,$C6)</f>
        <v>0</v>
      </c>
      <c r="FZ6" s="107">
        <f>SUMIFS(УсловияРасчеты!GT:GT,УсловияРасчеты!$H:$H,$C$3,УсловияРасчеты!$N:$N,$C6)</f>
        <v>0</v>
      </c>
      <c r="GA6" s="107">
        <f>SUMIFS(УсловияРасчеты!GU:GU,УсловияРасчеты!$H:$H,$C$3,УсловияРасчеты!$N:$N,$C6)</f>
        <v>0</v>
      </c>
      <c r="GB6" s="107">
        <f>SUMIFS(УсловияРасчеты!GV:GV,УсловияРасчеты!$H:$H,$C$3,УсловияРасчеты!$N:$N,$C6)</f>
        <v>0</v>
      </c>
      <c r="GC6" s="107">
        <f>SUMIFS(УсловияРасчеты!GW:GW,УсловияРасчеты!$H:$H,$C$3,УсловияРасчеты!$N:$N,$C6)</f>
        <v>0</v>
      </c>
      <c r="GD6" s="107">
        <f>SUMIFS(УсловияРасчеты!GX:GX,УсловияРасчеты!$H:$H,$C$3,УсловияРасчеты!$N:$N,$C6)</f>
        <v>0</v>
      </c>
      <c r="GE6" s="107">
        <f>SUMIFS(УсловияРасчеты!GY:GY,УсловияРасчеты!$H:$H,$C$3,УсловияРасчеты!$N:$N,$C6)</f>
        <v>0</v>
      </c>
      <c r="GF6" s="107">
        <f>SUMIFS(УсловияРасчеты!GZ:GZ,УсловияРасчеты!$H:$H,$C$3,УсловияРасчеты!$N:$N,$C6)</f>
        <v>0</v>
      </c>
      <c r="GG6" s="77"/>
    </row>
    <row r="7" spans="1:189" s="79" customFormat="1" ht="4.95" customHeight="1">
      <c r="A7" s="82"/>
      <c r="B7" s="77"/>
      <c r="C7" s="78"/>
      <c r="D7" s="66"/>
      <c r="E7" s="129"/>
      <c r="F7" s="65"/>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77"/>
    </row>
    <row r="8" spans="1:189" s="79" customFormat="1">
      <c r="A8" s="82"/>
      <c r="B8" s="77"/>
      <c r="C8" s="78" t="s">
        <v>96</v>
      </c>
      <c r="D8" s="66"/>
      <c r="E8" s="129">
        <f>SUM($F8:$GG8)</f>
        <v>0</v>
      </c>
      <c r="F8" s="65"/>
      <c r="G8" s="107">
        <f t="shared" ref="G8:AL8" si="0">G3-SUM(G5:G7)</f>
        <v>0</v>
      </c>
      <c r="H8" s="107">
        <f t="shared" si="0"/>
        <v>0</v>
      </c>
      <c r="I8" s="107">
        <f t="shared" si="0"/>
        <v>0</v>
      </c>
      <c r="J8" s="107">
        <f t="shared" si="0"/>
        <v>0</v>
      </c>
      <c r="K8" s="107">
        <f t="shared" si="0"/>
        <v>0</v>
      </c>
      <c r="L8" s="107">
        <f t="shared" si="0"/>
        <v>0</v>
      </c>
      <c r="M8" s="107">
        <f t="shared" si="0"/>
        <v>0</v>
      </c>
      <c r="N8" s="107">
        <f t="shared" si="0"/>
        <v>0</v>
      </c>
      <c r="O8" s="107">
        <f t="shared" si="0"/>
        <v>0</v>
      </c>
      <c r="P8" s="107">
        <f t="shared" si="0"/>
        <v>0</v>
      </c>
      <c r="Q8" s="107">
        <f t="shared" si="0"/>
        <v>0</v>
      </c>
      <c r="R8" s="107">
        <f t="shared" si="0"/>
        <v>0</v>
      </c>
      <c r="S8" s="107">
        <f t="shared" si="0"/>
        <v>0</v>
      </c>
      <c r="T8" s="107">
        <f t="shared" si="0"/>
        <v>0</v>
      </c>
      <c r="U8" s="107">
        <f t="shared" si="0"/>
        <v>0</v>
      </c>
      <c r="V8" s="107">
        <f t="shared" si="0"/>
        <v>0</v>
      </c>
      <c r="W8" s="107">
        <f t="shared" si="0"/>
        <v>0</v>
      </c>
      <c r="X8" s="107">
        <f t="shared" si="0"/>
        <v>0</v>
      </c>
      <c r="Y8" s="107">
        <f t="shared" si="0"/>
        <v>0</v>
      </c>
      <c r="Z8" s="107">
        <f t="shared" si="0"/>
        <v>0</v>
      </c>
      <c r="AA8" s="107">
        <f t="shared" si="0"/>
        <v>0</v>
      </c>
      <c r="AB8" s="107">
        <f t="shared" si="0"/>
        <v>0</v>
      </c>
      <c r="AC8" s="107">
        <f t="shared" si="0"/>
        <v>0</v>
      </c>
      <c r="AD8" s="107">
        <f t="shared" si="0"/>
        <v>0</v>
      </c>
      <c r="AE8" s="107">
        <f t="shared" si="0"/>
        <v>0</v>
      </c>
      <c r="AF8" s="107">
        <f t="shared" si="0"/>
        <v>0</v>
      </c>
      <c r="AG8" s="107">
        <f t="shared" si="0"/>
        <v>0</v>
      </c>
      <c r="AH8" s="107">
        <f t="shared" si="0"/>
        <v>0</v>
      </c>
      <c r="AI8" s="107">
        <f t="shared" si="0"/>
        <v>0</v>
      </c>
      <c r="AJ8" s="107">
        <f t="shared" si="0"/>
        <v>0</v>
      </c>
      <c r="AK8" s="107">
        <f t="shared" si="0"/>
        <v>0</v>
      </c>
      <c r="AL8" s="107">
        <f t="shared" si="0"/>
        <v>0</v>
      </c>
      <c r="AM8" s="107">
        <f t="shared" ref="AM8:BR8" si="1">AM3-SUM(AM5:AM7)</f>
        <v>0</v>
      </c>
      <c r="AN8" s="107">
        <f t="shared" si="1"/>
        <v>0</v>
      </c>
      <c r="AO8" s="107">
        <f t="shared" si="1"/>
        <v>0</v>
      </c>
      <c r="AP8" s="107">
        <f t="shared" si="1"/>
        <v>0</v>
      </c>
      <c r="AQ8" s="107">
        <f t="shared" si="1"/>
        <v>0</v>
      </c>
      <c r="AR8" s="107">
        <f t="shared" si="1"/>
        <v>0</v>
      </c>
      <c r="AS8" s="107">
        <f t="shared" si="1"/>
        <v>0</v>
      </c>
      <c r="AT8" s="107">
        <f t="shared" si="1"/>
        <v>0</v>
      </c>
      <c r="AU8" s="107">
        <f t="shared" si="1"/>
        <v>0</v>
      </c>
      <c r="AV8" s="107">
        <f t="shared" si="1"/>
        <v>0</v>
      </c>
      <c r="AW8" s="107">
        <f t="shared" si="1"/>
        <v>0</v>
      </c>
      <c r="AX8" s="107">
        <f t="shared" si="1"/>
        <v>0</v>
      </c>
      <c r="AY8" s="107">
        <f t="shared" si="1"/>
        <v>0</v>
      </c>
      <c r="AZ8" s="107">
        <f t="shared" si="1"/>
        <v>0</v>
      </c>
      <c r="BA8" s="107">
        <f t="shared" si="1"/>
        <v>0</v>
      </c>
      <c r="BB8" s="107">
        <f t="shared" si="1"/>
        <v>0</v>
      </c>
      <c r="BC8" s="107">
        <f t="shared" si="1"/>
        <v>0</v>
      </c>
      <c r="BD8" s="107">
        <f t="shared" si="1"/>
        <v>0</v>
      </c>
      <c r="BE8" s="107">
        <f t="shared" si="1"/>
        <v>0</v>
      </c>
      <c r="BF8" s="107">
        <f t="shared" si="1"/>
        <v>0</v>
      </c>
      <c r="BG8" s="107">
        <f t="shared" si="1"/>
        <v>0</v>
      </c>
      <c r="BH8" s="107">
        <f t="shared" si="1"/>
        <v>0</v>
      </c>
      <c r="BI8" s="107">
        <f t="shared" si="1"/>
        <v>0</v>
      </c>
      <c r="BJ8" s="107">
        <f t="shared" si="1"/>
        <v>0</v>
      </c>
      <c r="BK8" s="107">
        <f t="shared" si="1"/>
        <v>0</v>
      </c>
      <c r="BL8" s="107">
        <f t="shared" si="1"/>
        <v>0</v>
      </c>
      <c r="BM8" s="107">
        <f t="shared" si="1"/>
        <v>0</v>
      </c>
      <c r="BN8" s="107">
        <f t="shared" si="1"/>
        <v>0</v>
      </c>
      <c r="BO8" s="107">
        <f t="shared" si="1"/>
        <v>0</v>
      </c>
      <c r="BP8" s="107">
        <f t="shared" si="1"/>
        <v>0</v>
      </c>
      <c r="BQ8" s="107">
        <f t="shared" si="1"/>
        <v>0</v>
      </c>
      <c r="BR8" s="107">
        <f t="shared" si="1"/>
        <v>0</v>
      </c>
      <c r="BS8" s="107">
        <f t="shared" ref="BS8:CV8" si="2">BS3-SUM(BS5:BS7)</f>
        <v>0</v>
      </c>
      <c r="BT8" s="107">
        <f t="shared" si="2"/>
        <v>0</v>
      </c>
      <c r="BU8" s="107">
        <f t="shared" si="2"/>
        <v>0</v>
      </c>
      <c r="BV8" s="107">
        <f t="shared" si="2"/>
        <v>0</v>
      </c>
      <c r="BW8" s="107">
        <f t="shared" si="2"/>
        <v>0</v>
      </c>
      <c r="BX8" s="107">
        <f t="shared" si="2"/>
        <v>0</v>
      </c>
      <c r="BY8" s="107">
        <f t="shared" si="2"/>
        <v>0</v>
      </c>
      <c r="BZ8" s="107">
        <f t="shared" si="2"/>
        <v>0</v>
      </c>
      <c r="CA8" s="107">
        <f t="shared" si="2"/>
        <v>0</v>
      </c>
      <c r="CB8" s="107">
        <f t="shared" si="2"/>
        <v>0</v>
      </c>
      <c r="CC8" s="107">
        <f t="shared" si="2"/>
        <v>0</v>
      </c>
      <c r="CD8" s="107">
        <f t="shared" si="2"/>
        <v>0</v>
      </c>
      <c r="CE8" s="107">
        <f t="shared" si="2"/>
        <v>0</v>
      </c>
      <c r="CF8" s="107">
        <f t="shared" si="2"/>
        <v>0</v>
      </c>
      <c r="CG8" s="107">
        <f t="shared" si="2"/>
        <v>0</v>
      </c>
      <c r="CH8" s="107">
        <f t="shared" si="2"/>
        <v>0</v>
      </c>
      <c r="CI8" s="107">
        <f t="shared" si="2"/>
        <v>0</v>
      </c>
      <c r="CJ8" s="107">
        <f t="shared" si="2"/>
        <v>0</v>
      </c>
      <c r="CK8" s="107">
        <f t="shared" si="2"/>
        <v>0</v>
      </c>
      <c r="CL8" s="107">
        <f t="shared" si="2"/>
        <v>0</v>
      </c>
      <c r="CM8" s="107">
        <f t="shared" si="2"/>
        <v>0</v>
      </c>
      <c r="CN8" s="107">
        <f t="shared" si="2"/>
        <v>0</v>
      </c>
      <c r="CO8" s="107">
        <f t="shared" si="2"/>
        <v>0</v>
      </c>
      <c r="CP8" s="107">
        <f t="shared" si="2"/>
        <v>0</v>
      </c>
      <c r="CQ8" s="107">
        <f t="shared" si="2"/>
        <v>0</v>
      </c>
      <c r="CR8" s="107">
        <f t="shared" si="2"/>
        <v>0</v>
      </c>
      <c r="CS8" s="107">
        <f t="shared" si="2"/>
        <v>0</v>
      </c>
      <c r="CT8" s="107">
        <f t="shared" si="2"/>
        <v>0</v>
      </c>
      <c r="CU8" s="107">
        <f t="shared" si="2"/>
        <v>0</v>
      </c>
      <c r="CV8" s="107">
        <f t="shared" si="2"/>
        <v>0</v>
      </c>
      <c r="CW8" s="107">
        <f t="shared" ref="CW8:FH8" si="3">CW3-SUM(CW5:CW7)</f>
        <v>0</v>
      </c>
      <c r="CX8" s="107">
        <f t="shared" si="3"/>
        <v>0</v>
      </c>
      <c r="CY8" s="107">
        <f t="shared" si="3"/>
        <v>0</v>
      </c>
      <c r="CZ8" s="107">
        <f t="shared" si="3"/>
        <v>0</v>
      </c>
      <c r="DA8" s="107">
        <f t="shared" si="3"/>
        <v>0</v>
      </c>
      <c r="DB8" s="107">
        <f t="shared" si="3"/>
        <v>0</v>
      </c>
      <c r="DC8" s="107">
        <f t="shared" si="3"/>
        <v>0</v>
      </c>
      <c r="DD8" s="107">
        <f t="shared" si="3"/>
        <v>0</v>
      </c>
      <c r="DE8" s="107">
        <f t="shared" si="3"/>
        <v>0</v>
      </c>
      <c r="DF8" s="107">
        <f t="shared" si="3"/>
        <v>0</v>
      </c>
      <c r="DG8" s="107">
        <f t="shared" si="3"/>
        <v>0</v>
      </c>
      <c r="DH8" s="107">
        <f t="shared" si="3"/>
        <v>0</v>
      </c>
      <c r="DI8" s="107">
        <f t="shared" si="3"/>
        <v>0</v>
      </c>
      <c r="DJ8" s="107">
        <f t="shared" si="3"/>
        <v>0</v>
      </c>
      <c r="DK8" s="107">
        <f t="shared" si="3"/>
        <v>0</v>
      </c>
      <c r="DL8" s="107">
        <f t="shared" si="3"/>
        <v>0</v>
      </c>
      <c r="DM8" s="107">
        <f t="shared" si="3"/>
        <v>0</v>
      </c>
      <c r="DN8" s="107">
        <f t="shared" si="3"/>
        <v>0</v>
      </c>
      <c r="DO8" s="107">
        <f t="shared" si="3"/>
        <v>0</v>
      </c>
      <c r="DP8" s="107">
        <f t="shared" si="3"/>
        <v>0</v>
      </c>
      <c r="DQ8" s="107">
        <f t="shared" si="3"/>
        <v>0</v>
      </c>
      <c r="DR8" s="107">
        <f t="shared" si="3"/>
        <v>0</v>
      </c>
      <c r="DS8" s="107">
        <f t="shared" si="3"/>
        <v>0</v>
      </c>
      <c r="DT8" s="107">
        <f t="shared" si="3"/>
        <v>0</v>
      </c>
      <c r="DU8" s="107">
        <f t="shared" si="3"/>
        <v>0</v>
      </c>
      <c r="DV8" s="107">
        <f t="shared" si="3"/>
        <v>0</v>
      </c>
      <c r="DW8" s="107">
        <f t="shared" si="3"/>
        <v>0</v>
      </c>
      <c r="DX8" s="107">
        <f t="shared" si="3"/>
        <v>0</v>
      </c>
      <c r="DY8" s="107">
        <f t="shared" si="3"/>
        <v>0</v>
      </c>
      <c r="DZ8" s="107">
        <f t="shared" si="3"/>
        <v>0</v>
      </c>
      <c r="EA8" s="107">
        <f t="shared" si="3"/>
        <v>0</v>
      </c>
      <c r="EB8" s="107">
        <f t="shared" si="3"/>
        <v>0</v>
      </c>
      <c r="EC8" s="107">
        <f t="shared" si="3"/>
        <v>0</v>
      </c>
      <c r="ED8" s="107">
        <f t="shared" si="3"/>
        <v>0</v>
      </c>
      <c r="EE8" s="107">
        <f t="shared" si="3"/>
        <v>0</v>
      </c>
      <c r="EF8" s="107">
        <f t="shared" si="3"/>
        <v>0</v>
      </c>
      <c r="EG8" s="107">
        <f t="shared" si="3"/>
        <v>0</v>
      </c>
      <c r="EH8" s="107">
        <f t="shared" si="3"/>
        <v>0</v>
      </c>
      <c r="EI8" s="107">
        <f t="shared" si="3"/>
        <v>0</v>
      </c>
      <c r="EJ8" s="107">
        <f t="shared" si="3"/>
        <v>0</v>
      </c>
      <c r="EK8" s="107">
        <f t="shared" si="3"/>
        <v>0</v>
      </c>
      <c r="EL8" s="107">
        <f t="shared" si="3"/>
        <v>0</v>
      </c>
      <c r="EM8" s="107">
        <f t="shared" si="3"/>
        <v>0</v>
      </c>
      <c r="EN8" s="107">
        <f t="shared" si="3"/>
        <v>0</v>
      </c>
      <c r="EO8" s="107">
        <f t="shared" si="3"/>
        <v>0</v>
      </c>
      <c r="EP8" s="107">
        <f t="shared" si="3"/>
        <v>0</v>
      </c>
      <c r="EQ8" s="107">
        <f t="shared" si="3"/>
        <v>0</v>
      </c>
      <c r="ER8" s="107">
        <f t="shared" si="3"/>
        <v>0</v>
      </c>
      <c r="ES8" s="107">
        <f t="shared" si="3"/>
        <v>0</v>
      </c>
      <c r="ET8" s="107">
        <f t="shared" si="3"/>
        <v>0</v>
      </c>
      <c r="EU8" s="107">
        <f t="shared" si="3"/>
        <v>0</v>
      </c>
      <c r="EV8" s="107">
        <f t="shared" si="3"/>
        <v>0</v>
      </c>
      <c r="EW8" s="107">
        <f t="shared" si="3"/>
        <v>0</v>
      </c>
      <c r="EX8" s="107">
        <f t="shared" si="3"/>
        <v>0</v>
      </c>
      <c r="EY8" s="107">
        <f t="shared" si="3"/>
        <v>0</v>
      </c>
      <c r="EZ8" s="107">
        <f t="shared" si="3"/>
        <v>0</v>
      </c>
      <c r="FA8" s="107">
        <f t="shared" si="3"/>
        <v>0</v>
      </c>
      <c r="FB8" s="107">
        <f t="shared" si="3"/>
        <v>0</v>
      </c>
      <c r="FC8" s="107">
        <f t="shared" si="3"/>
        <v>0</v>
      </c>
      <c r="FD8" s="107">
        <f t="shared" si="3"/>
        <v>0</v>
      </c>
      <c r="FE8" s="107">
        <f t="shared" si="3"/>
        <v>0</v>
      </c>
      <c r="FF8" s="107">
        <f t="shared" si="3"/>
        <v>0</v>
      </c>
      <c r="FG8" s="107">
        <f t="shared" si="3"/>
        <v>0</v>
      </c>
      <c r="FH8" s="107">
        <f t="shared" si="3"/>
        <v>0</v>
      </c>
      <c r="FI8" s="107">
        <f t="shared" ref="FI8:GF8" si="4">FI3-SUM(FI5:FI7)</f>
        <v>0</v>
      </c>
      <c r="FJ8" s="107">
        <f t="shared" si="4"/>
        <v>0</v>
      </c>
      <c r="FK8" s="107">
        <f t="shared" si="4"/>
        <v>0</v>
      </c>
      <c r="FL8" s="107">
        <f t="shared" si="4"/>
        <v>0</v>
      </c>
      <c r="FM8" s="107">
        <f t="shared" si="4"/>
        <v>0</v>
      </c>
      <c r="FN8" s="107">
        <f t="shared" si="4"/>
        <v>0</v>
      </c>
      <c r="FO8" s="107">
        <f t="shared" si="4"/>
        <v>0</v>
      </c>
      <c r="FP8" s="107">
        <f t="shared" si="4"/>
        <v>0</v>
      </c>
      <c r="FQ8" s="107">
        <f t="shared" si="4"/>
        <v>0</v>
      </c>
      <c r="FR8" s="107">
        <f t="shared" si="4"/>
        <v>0</v>
      </c>
      <c r="FS8" s="107">
        <f t="shared" si="4"/>
        <v>0</v>
      </c>
      <c r="FT8" s="107">
        <f t="shared" si="4"/>
        <v>0</v>
      </c>
      <c r="FU8" s="107">
        <f t="shared" si="4"/>
        <v>0</v>
      </c>
      <c r="FV8" s="107">
        <f t="shared" si="4"/>
        <v>0</v>
      </c>
      <c r="FW8" s="107">
        <f t="shared" si="4"/>
        <v>0</v>
      </c>
      <c r="FX8" s="107">
        <f t="shared" si="4"/>
        <v>0</v>
      </c>
      <c r="FY8" s="107">
        <f t="shared" si="4"/>
        <v>0</v>
      </c>
      <c r="FZ8" s="107">
        <f t="shared" si="4"/>
        <v>0</v>
      </c>
      <c r="GA8" s="107">
        <f t="shared" si="4"/>
        <v>0</v>
      </c>
      <c r="GB8" s="107">
        <f t="shared" si="4"/>
        <v>0</v>
      </c>
      <c r="GC8" s="107">
        <f t="shared" si="4"/>
        <v>0</v>
      </c>
      <c r="GD8" s="107">
        <f t="shared" si="4"/>
        <v>0</v>
      </c>
      <c r="GE8" s="107">
        <f t="shared" si="4"/>
        <v>0</v>
      </c>
      <c r="GF8" s="107">
        <f t="shared" si="4"/>
        <v>0</v>
      </c>
      <c r="GG8" s="77"/>
    </row>
    <row r="9" spans="1:189" s="143" customFormat="1" ht="13.8">
      <c r="A9" s="142"/>
      <c r="B9" s="137"/>
      <c r="C9" s="138" t="str">
        <f>УсловияРасчеты!$H$20</f>
        <v>Себестоимость</v>
      </c>
      <c r="D9" s="137"/>
      <c r="E9" s="139">
        <f>SUM($F9:$GG9)</f>
        <v>0</v>
      </c>
      <c r="F9" s="140"/>
      <c r="G9" s="141">
        <f>SUMIFS(УсловияРасчеты!AA:AA,УсловияРасчеты!$H:$H,$C9,УсловияРасчеты!$N:$N,"итого")</f>
        <v>0</v>
      </c>
      <c r="H9" s="141">
        <f>SUMIFS(УсловияРасчеты!AB:AB,УсловияРасчеты!$H:$H,$C9,УсловияРасчеты!$N:$N,"итого")</f>
        <v>0</v>
      </c>
      <c r="I9" s="141">
        <f>SUMIFS(УсловияРасчеты!AC:AC,УсловияРасчеты!$H:$H,$C9,УсловияРасчеты!$N:$N,"итого")</f>
        <v>0</v>
      </c>
      <c r="J9" s="141">
        <f>SUMIFS(УсловияРасчеты!AD:AD,УсловияРасчеты!$H:$H,$C9,УсловияРасчеты!$N:$N,"итого")</f>
        <v>0</v>
      </c>
      <c r="K9" s="141">
        <f>SUMIFS(УсловияРасчеты!AE:AE,УсловияРасчеты!$H:$H,$C9,УсловияРасчеты!$N:$N,"итого")</f>
        <v>0</v>
      </c>
      <c r="L9" s="141">
        <f>SUMIFS(УсловияРасчеты!AF:AF,УсловияРасчеты!$H:$H,$C9,УсловияРасчеты!$N:$N,"итого")</f>
        <v>0</v>
      </c>
      <c r="M9" s="141">
        <f>SUMIFS(УсловияРасчеты!AG:AG,УсловияРасчеты!$H:$H,$C9,УсловияРасчеты!$N:$N,"итого")</f>
        <v>0</v>
      </c>
      <c r="N9" s="141">
        <f>SUMIFS(УсловияРасчеты!AH:AH,УсловияРасчеты!$H:$H,$C9,УсловияРасчеты!$N:$N,"итого")</f>
        <v>0</v>
      </c>
      <c r="O9" s="141">
        <f>SUMIFS(УсловияРасчеты!AI:AI,УсловияРасчеты!$H:$H,$C9,УсловияРасчеты!$N:$N,"итого")</f>
        <v>0</v>
      </c>
      <c r="P9" s="141">
        <f>SUMIFS(УсловияРасчеты!AJ:AJ,УсловияРасчеты!$H:$H,$C9,УсловияРасчеты!$N:$N,"итого")</f>
        <v>0</v>
      </c>
      <c r="Q9" s="141">
        <f>SUMIFS(УсловияРасчеты!AK:AK,УсловияРасчеты!$H:$H,$C9,УсловияРасчеты!$N:$N,"итого")</f>
        <v>0</v>
      </c>
      <c r="R9" s="141">
        <f>SUMIFS(УсловияРасчеты!AL:AL,УсловияРасчеты!$H:$H,$C9,УсловияРасчеты!$N:$N,"итого")</f>
        <v>0</v>
      </c>
      <c r="S9" s="141">
        <f>SUMIFS(УсловияРасчеты!AM:AM,УсловияРасчеты!$H:$H,$C9,УсловияРасчеты!$N:$N,"итого")</f>
        <v>0</v>
      </c>
      <c r="T9" s="141">
        <f>SUMIFS(УсловияРасчеты!AN:AN,УсловияРасчеты!$H:$H,$C9,УсловияРасчеты!$N:$N,"итого")</f>
        <v>0</v>
      </c>
      <c r="U9" s="141">
        <f>SUMIFS(УсловияРасчеты!AO:AO,УсловияРасчеты!$H:$H,$C9,УсловияРасчеты!$N:$N,"итого")</f>
        <v>0</v>
      </c>
      <c r="V9" s="141">
        <f>SUMIFS(УсловияРасчеты!AP:AP,УсловияРасчеты!$H:$H,$C9,УсловияРасчеты!$N:$N,"итого")</f>
        <v>0</v>
      </c>
      <c r="W9" s="141">
        <f>SUMIFS(УсловияРасчеты!AQ:AQ,УсловияРасчеты!$H:$H,$C9,УсловияРасчеты!$N:$N,"итого")</f>
        <v>0</v>
      </c>
      <c r="X9" s="141">
        <f>SUMIFS(УсловияРасчеты!AR:AR,УсловияРасчеты!$H:$H,$C9,УсловияРасчеты!$N:$N,"итого")</f>
        <v>0</v>
      </c>
      <c r="Y9" s="141">
        <f>SUMIFS(УсловияРасчеты!AS:AS,УсловияРасчеты!$H:$H,$C9,УсловияРасчеты!$N:$N,"итого")</f>
        <v>0</v>
      </c>
      <c r="Z9" s="141">
        <f>SUMIFS(УсловияРасчеты!AT:AT,УсловияРасчеты!$H:$H,$C9,УсловияРасчеты!$N:$N,"итого")</f>
        <v>0</v>
      </c>
      <c r="AA9" s="141">
        <f>SUMIFS(УсловияРасчеты!AU:AU,УсловияРасчеты!$H:$H,$C9,УсловияРасчеты!$N:$N,"итого")</f>
        <v>0</v>
      </c>
      <c r="AB9" s="141">
        <f>SUMIFS(УсловияРасчеты!AV:AV,УсловияРасчеты!$H:$H,$C9,УсловияРасчеты!$N:$N,"итого")</f>
        <v>0</v>
      </c>
      <c r="AC9" s="141">
        <f>SUMIFS(УсловияРасчеты!AW:AW,УсловияРасчеты!$H:$H,$C9,УсловияРасчеты!$N:$N,"итого")</f>
        <v>0</v>
      </c>
      <c r="AD9" s="141">
        <f>SUMIFS(УсловияРасчеты!AX:AX,УсловияРасчеты!$H:$H,$C9,УсловияРасчеты!$N:$N,"итого")</f>
        <v>0</v>
      </c>
      <c r="AE9" s="141">
        <f>SUMIFS(УсловияРасчеты!AY:AY,УсловияРасчеты!$H:$H,$C9,УсловияРасчеты!$N:$N,"итого")</f>
        <v>0</v>
      </c>
      <c r="AF9" s="141">
        <f>SUMIFS(УсловияРасчеты!AZ:AZ,УсловияРасчеты!$H:$H,$C9,УсловияРасчеты!$N:$N,"итого")</f>
        <v>0</v>
      </c>
      <c r="AG9" s="141">
        <f>SUMIFS(УсловияРасчеты!BA:BA,УсловияРасчеты!$H:$H,$C9,УсловияРасчеты!$N:$N,"итого")</f>
        <v>0</v>
      </c>
      <c r="AH9" s="141">
        <f>SUMIFS(УсловияРасчеты!BB:BB,УсловияРасчеты!$H:$H,$C9,УсловияРасчеты!$N:$N,"итого")</f>
        <v>0</v>
      </c>
      <c r="AI9" s="141">
        <f>SUMIFS(УсловияРасчеты!BC:BC,УсловияРасчеты!$H:$H,$C9,УсловияРасчеты!$N:$N,"итого")</f>
        <v>0</v>
      </c>
      <c r="AJ9" s="141">
        <f>SUMIFS(УсловияРасчеты!BD:BD,УсловияРасчеты!$H:$H,$C9,УсловияРасчеты!$N:$N,"итого")</f>
        <v>0</v>
      </c>
      <c r="AK9" s="141">
        <f>SUMIFS(УсловияРасчеты!BE:BE,УсловияРасчеты!$H:$H,$C9,УсловияРасчеты!$N:$N,"итого")</f>
        <v>0</v>
      </c>
      <c r="AL9" s="141">
        <f>SUMIFS(УсловияРасчеты!BF:BF,УсловияРасчеты!$H:$H,$C9,УсловияРасчеты!$N:$N,"итого")</f>
        <v>0</v>
      </c>
      <c r="AM9" s="141">
        <f>SUMIFS(УсловияРасчеты!BG:BG,УсловияРасчеты!$H:$H,$C9,УсловияРасчеты!$N:$N,"итого")</f>
        <v>0</v>
      </c>
      <c r="AN9" s="141">
        <f>SUMIFS(УсловияРасчеты!BH:BH,УсловияРасчеты!$H:$H,$C9,УсловияРасчеты!$N:$N,"итого")</f>
        <v>0</v>
      </c>
      <c r="AO9" s="141">
        <f>SUMIFS(УсловияРасчеты!BI:BI,УсловияРасчеты!$H:$H,$C9,УсловияРасчеты!$N:$N,"итого")</f>
        <v>0</v>
      </c>
      <c r="AP9" s="141">
        <f>SUMIFS(УсловияРасчеты!BJ:BJ,УсловияРасчеты!$H:$H,$C9,УсловияРасчеты!$N:$N,"итого")</f>
        <v>0</v>
      </c>
      <c r="AQ9" s="141">
        <f>SUMIFS(УсловияРасчеты!BK:BK,УсловияРасчеты!$H:$H,$C9,УсловияРасчеты!$N:$N,"итого")</f>
        <v>0</v>
      </c>
      <c r="AR9" s="141">
        <f>SUMIFS(УсловияРасчеты!BL:BL,УсловияРасчеты!$H:$H,$C9,УсловияРасчеты!$N:$N,"итого")</f>
        <v>0</v>
      </c>
      <c r="AS9" s="141">
        <f>SUMIFS(УсловияРасчеты!BM:BM,УсловияРасчеты!$H:$H,$C9,УсловияРасчеты!$N:$N,"итого")</f>
        <v>0</v>
      </c>
      <c r="AT9" s="141">
        <f>SUMIFS(УсловияРасчеты!BN:BN,УсловияРасчеты!$H:$H,$C9,УсловияРасчеты!$N:$N,"итого")</f>
        <v>0</v>
      </c>
      <c r="AU9" s="141">
        <f>SUMIFS(УсловияРасчеты!BO:BO,УсловияРасчеты!$H:$H,$C9,УсловияРасчеты!$N:$N,"итого")</f>
        <v>0</v>
      </c>
      <c r="AV9" s="141">
        <f>SUMIFS(УсловияРасчеты!BP:BP,УсловияРасчеты!$H:$H,$C9,УсловияРасчеты!$N:$N,"итого")</f>
        <v>0</v>
      </c>
      <c r="AW9" s="141">
        <f>SUMIFS(УсловияРасчеты!BQ:BQ,УсловияРасчеты!$H:$H,$C9,УсловияРасчеты!$N:$N,"итого")</f>
        <v>0</v>
      </c>
      <c r="AX9" s="141">
        <f>SUMIFS(УсловияРасчеты!BR:BR,УсловияРасчеты!$H:$H,$C9,УсловияРасчеты!$N:$N,"итого")</f>
        <v>0</v>
      </c>
      <c r="AY9" s="141">
        <f>SUMIFS(УсловияРасчеты!BS:BS,УсловияРасчеты!$H:$H,$C9,УсловияРасчеты!$N:$N,"итого")</f>
        <v>0</v>
      </c>
      <c r="AZ9" s="141">
        <f>SUMIFS(УсловияРасчеты!BT:BT,УсловияРасчеты!$H:$H,$C9,УсловияРасчеты!$N:$N,"итого")</f>
        <v>0</v>
      </c>
      <c r="BA9" s="141">
        <f>SUMIFS(УсловияРасчеты!BU:BU,УсловияРасчеты!$H:$H,$C9,УсловияРасчеты!$N:$N,"итого")</f>
        <v>0</v>
      </c>
      <c r="BB9" s="141">
        <f>SUMIFS(УсловияРасчеты!BV:BV,УсловияРасчеты!$H:$H,$C9,УсловияРасчеты!$N:$N,"итого")</f>
        <v>0</v>
      </c>
      <c r="BC9" s="141">
        <f>SUMIFS(УсловияРасчеты!BW:BW,УсловияРасчеты!$H:$H,$C9,УсловияРасчеты!$N:$N,"итого")</f>
        <v>0</v>
      </c>
      <c r="BD9" s="141">
        <f>SUMIFS(УсловияРасчеты!BX:BX,УсловияРасчеты!$H:$H,$C9,УсловияРасчеты!$N:$N,"итого")</f>
        <v>0</v>
      </c>
      <c r="BE9" s="141">
        <f>SUMIFS(УсловияРасчеты!BY:BY,УсловияРасчеты!$H:$H,$C9,УсловияРасчеты!$N:$N,"итого")</f>
        <v>0</v>
      </c>
      <c r="BF9" s="141">
        <f>SUMIFS(УсловияРасчеты!BZ:BZ,УсловияРасчеты!$H:$H,$C9,УсловияРасчеты!$N:$N,"итого")</f>
        <v>0</v>
      </c>
      <c r="BG9" s="141">
        <f>SUMIFS(УсловияРасчеты!CA:CA,УсловияРасчеты!$H:$H,$C9,УсловияРасчеты!$N:$N,"итого")</f>
        <v>0</v>
      </c>
      <c r="BH9" s="141">
        <f>SUMIFS(УсловияРасчеты!CB:CB,УсловияРасчеты!$H:$H,$C9,УсловияРасчеты!$N:$N,"итого")</f>
        <v>0</v>
      </c>
      <c r="BI9" s="141">
        <f>SUMIFS(УсловияРасчеты!CC:CC,УсловияРасчеты!$H:$H,$C9,УсловияРасчеты!$N:$N,"итого")</f>
        <v>0</v>
      </c>
      <c r="BJ9" s="141">
        <f>SUMIFS(УсловияРасчеты!CD:CD,УсловияРасчеты!$H:$H,$C9,УсловияРасчеты!$N:$N,"итого")</f>
        <v>0</v>
      </c>
      <c r="BK9" s="141">
        <f>SUMIFS(УсловияРасчеты!CE:CE,УсловияРасчеты!$H:$H,$C9,УсловияРасчеты!$N:$N,"итого")</f>
        <v>0</v>
      </c>
      <c r="BL9" s="141">
        <f>SUMIFS(УсловияРасчеты!CF:CF,УсловияРасчеты!$H:$H,$C9,УсловияРасчеты!$N:$N,"итого")</f>
        <v>0</v>
      </c>
      <c r="BM9" s="141">
        <f>SUMIFS(УсловияРасчеты!CG:CG,УсловияРасчеты!$H:$H,$C9,УсловияРасчеты!$N:$N,"итого")</f>
        <v>0</v>
      </c>
      <c r="BN9" s="141">
        <f>SUMIFS(УсловияРасчеты!CH:CH,УсловияРасчеты!$H:$H,$C9,УсловияРасчеты!$N:$N,"итого")</f>
        <v>0</v>
      </c>
      <c r="BO9" s="141">
        <f>SUMIFS(УсловияРасчеты!CI:CI,УсловияРасчеты!$H:$H,$C9,УсловияРасчеты!$N:$N,"итого")</f>
        <v>0</v>
      </c>
      <c r="BP9" s="141">
        <f>SUMIFS(УсловияРасчеты!CJ:CJ,УсловияРасчеты!$H:$H,$C9,УсловияРасчеты!$N:$N,"итого")</f>
        <v>0</v>
      </c>
      <c r="BQ9" s="141">
        <f>SUMIFS(УсловияРасчеты!CK:CK,УсловияРасчеты!$H:$H,$C9,УсловияРасчеты!$N:$N,"итого")</f>
        <v>0</v>
      </c>
      <c r="BR9" s="141">
        <f>SUMIFS(УсловияРасчеты!CL:CL,УсловияРасчеты!$H:$H,$C9,УсловияРасчеты!$N:$N,"итого")</f>
        <v>0</v>
      </c>
      <c r="BS9" s="141">
        <f>SUMIFS(УсловияРасчеты!CM:CM,УсловияРасчеты!$H:$H,$C9,УсловияРасчеты!$N:$N,"итого")</f>
        <v>0</v>
      </c>
      <c r="BT9" s="141">
        <f>SUMIFS(УсловияРасчеты!CN:CN,УсловияРасчеты!$H:$H,$C9,УсловияРасчеты!$N:$N,"итого")</f>
        <v>0</v>
      </c>
      <c r="BU9" s="141">
        <f>SUMIFS(УсловияРасчеты!CO:CO,УсловияРасчеты!$H:$H,$C9,УсловияРасчеты!$N:$N,"итого")</f>
        <v>0</v>
      </c>
      <c r="BV9" s="141">
        <f>SUMIFS(УсловияРасчеты!CP:CP,УсловияРасчеты!$H:$H,$C9,УсловияРасчеты!$N:$N,"итого")</f>
        <v>0</v>
      </c>
      <c r="BW9" s="141">
        <f>SUMIFS(УсловияРасчеты!CQ:CQ,УсловияРасчеты!$H:$H,$C9,УсловияРасчеты!$N:$N,"итого")</f>
        <v>0</v>
      </c>
      <c r="BX9" s="141">
        <f>SUMIFS(УсловияРасчеты!CR:CR,УсловияРасчеты!$H:$H,$C9,УсловияРасчеты!$N:$N,"итого")</f>
        <v>0</v>
      </c>
      <c r="BY9" s="141">
        <f>SUMIFS(УсловияРасчеты!CS:CS,УсловияРасчеты!$H:$H,$C9,УсловияРасчеты!$N:$N,"итого")</f>
        <v>0</v>
      </c>
      <c r="BZ9" s="141">
        <f>SUMIFS(УсловияРасчеты!CT:CT,УсловияРасчеты!$H:$H,$C9,УсловияРасчеты!$N:$N,"итого")</f>
        <v>0</v>
      </c>
      <c r="CA9" s="141">
        <f>SUMIFS(УсловияРасчеты!CU:CU,УсловияРасчеты!$H:$H,$C9,УсловияРасчеты!$N:$N,"итого")</f>
        <v>0</v>
      </c>
      <c r="CB9" s="141">
        <f>SUMIFS(УсловияРасчеты!CV:CV,УсловияРасчеты!$H:$H,$C9,УсловияРасчеты!$N:$N,"итого")</f>
        <v>0</v>
      </c>
      <c r="CC9" s="141">
        <f>SUMIFS(УсловияРасчеты!CW:CW,УсловияРасчеты!$H:$H,$C9,УсловияРасчеты!$N:$N,"итого")</f>
        <v>0</v>
      </c>
      <c r="CD9" s="141">
        <f>SUMIFS(УсловияРасчеты!CX:CX,УсловияРасчеты!$H:$H,$C9,УсловияРасчеты!$N:$N,"итого")</f>
        <v>0</v>
      </c>
      <c r="CE9" s="141">
        <f>SUMIFS(УсловияРасчеты!CY:CY,УсловияРасчеты!$H:$H,$C9,УсловияРасчеты!$N:$N,"итого")</f>
        <v>0</v>
      </c>
      <c r="CF9" s="141">
        <f>SUMIFS(УсловияРасчеты!CZ:CZ,УсловияРасчеты!$H:$H,$C9,УсловияРасчеты!$N:$N,"итого")</f>
        <v>0</v>
      </c>
      <c r="CG9" s="141">
        <f>SUMIFS(УсловияРасчеты!DA:DA,УсловияРасчеты!$H:$H,$C9,УсловияРасчеты!$N:$N,"итого")</f>
        <v>0</v>
      </c>
      <c r="CH9" s="141">
        <f>SUMIFS(УсловияРасчеты!DB:DB,УсловияРасчеты!$H:$H,$C9,УсловияРасчеты!$N:$N,"итого")</f>
        <v>0</v>
      </c>
      <c r="CI9" s="141">
        <f>SUMIFS(УсловияРасчеты!DC:DC,УсловияРасчеты!$H:$H,$C9,УсловияРасчеты!$N:$N,"итого")</f>
        <v>0</v>
      </c>
      <c r="CJ9" s="141">
        <f>SUMIFS(УсловияРасчеты!DD:DD,УсловияРасчеты!$H:$H,$C9,УсловияРасчеты!$N:$N,"итого")</f>
        <v>0</v>
      </c>
      <c r="CK9" s="141">
        <f>SUMIFS(УсловияРасчеты!DE:DE,УсловияРасчеты!$H:$H,$C9,УсловияРасчеты!$N:$N,"итого")</f>
        <v>0</v>
      </c>
      <c r="CL9" s="141">
        <f>SUMIFS(УсловияРасчеты!DF:DF,УсловияРасчеты!$H:$H,$C9,УсловияРасчеты!$N:$N,"итого")</f>
        <v>0</v>
      </c>
      <c r="CM9" s="141">
        <f>SUMIFS(УсловияРасчеты!DG:DG,УсловияРасчеты!$H:$H,$C9,УсловияРасчеты!$N:$N,"итого")</f>
        <v>0</v>
      </c>
      <c r="CN9" s="141">
        <f>SUMIFS(УсловияРасчеты!DH:DH,УсловияРасчеты!$H:$H,$C9,УсловияРасчеты!$N:$N,"итого")</f>
        <v>0</v>
      </c>
      <c r="CO9" s="141">
        <f>SUMIFS(УсловияРасчеты!DI:DI,УсловияРасчеты!$H:$H,$C9,УсловияРасчеты!$N:$N,"итого")</f>
        <v>0</v>
      </c>
      <c r="CP9" s="141">
        <f>SUMIFS(УсловияРасчеты!DJ:DJ,УсловияРасчеты!$H:$H,$C9,УсловияРасчеты!$N:$N,"итого")</f>
        <v>0</v>
      </c>
      <c r="CQ9" s="141">
        <f>SUMIFS(УсловияРасчеты!DK:DK,УсловияРасчеты!$H:$H,$C9,УсловияРасчеты!$N:$N,"итого")</f>
        <v>0</v>
      </c>
      <c r="CR9" s="141">
        <f>SUMIFS(УсловияРасчеты!DL:DL,УсловияРасчеты!$H:$H,$C9,УсловияРасчеты!$N:$N,"итого")</f>
        <v>0</v>
      </c>
      <c r="CS9" s="141">
        <f>SUMIFS(УсловияРасчеты!DM:DM,УсловияРасчеты!$H:$H,$C9,УсловияРасчеты!$N:$N,"итого")</f>
        <v>0</v>
      </c>
      <c r="CT9" s="141">
        <f>SUMIFS(УсловияРасчеты!DN:DN,УсловияРасчеты!$H:$H,$C9,УсловияРасчеты!$N:$N,"итого")</f>
        <v>0</v>
      </c>
      <c r="CU9" s="141">
        <f>SUMIFS(УсловияРасчеты!DO:DO,УсловияРасчеты!$H:$H,$C9,УсловияРасчеты!$N:$N,"итого")</f>
        <v>0</v>
      </c>
      <c r="CV9" s="141">
        <f>SUMIFS(УсловияРасчеты!DP:DP,УсловияРасчеты!$H:$H,$C9,УсловияРасчеты!$N:$N,"итого")</f>
        <v>0</v>
      </c>
      <c r="CW9" s="141">
        <f>SUMIFS(УсловияРасчеты!DQ:DQ,УсловияРасчеты!$H:$H,$C9,УсловияРасчеты!$N:$N,"итого")</f>
        <v>0</v>
      </c>
      <c r="CX9" s="141">
        <f>SUMIFS(УсловияРасчеты!DR:DR,УсловияРасчеты!$H:$H,$C9,УсловияРасчеты!$N:$N,"итого")</f>
        <v>0</v>
      </c>
      <c r="CY9" s="141">
        <f>SUMIFS(УсловияРасчеты!DS:DS,УсловияРасчеты!$H:$H,$C9,УсловияРасчеты!$N:$N,"итого")</f>
        <v>0</v>
      </c>
      <c r="CZ9" s="141">
        <f>SUMIFS(УсловияРасчеты!DT:DT,УсловияРасчеты!$H:$H,$C9,УсловияРасчеты!$N:$N,"итого")</f>
        <v>0</v>
      </c>
      <c r="DA9" s="141">
        <f>SUMIFS(УсловияРасчеты!DU:DU,УсловияРасчеты!$H:$H,$C9,УсловияРасчеты!$N:$N,"итого")</f>
        <v>0</v>
      </c>
      <c r="DB9" s="141">
        <f>SUMIFS(УсловияРасчеты!DV:DV,УсловияРасчеты!$H:$H,$C9,УсловияРасчеты!$N:$N,"итого")</f>
        <v>0</v>
      </c>
      <c r="DC9" s="141">
        <f>SUMIFS(УсловияРасчеты!DW:DW,УсловияРасчеты!$H:$H,$C9,УсловияРасчеты!$N:$N,"итого")</f>
        <v>0</v>
      </c>
      <c r="DD9" s="141">
        <f>SUMIFS(УсловияРасчеты!DX:DX,УсловияРасчеты!$H:$H,$C9,УсловияРасчеты!$N:$N,"итого")</f>
        <v>0</v>
      </c>
      <c r="DE9" s="141">
        <f>SUMIFS(УсловияРасчеты!DY:DY,УсловияРасчеты!$H:$H,$C9,УсловияРасчеты!$N:$N,"итого")</f>
        <v>0</v>
      </c>
      <c r="DF9" s="141">
        <f>SUMIFS(УсловияРасчеты!DZ:DZ,УсловияРасчеты!$H:$H,$C9,УсловияРасчеты!$N:$N,"итого")</f>
        <v>0</v>
      </c>
      <c r="DG9" s="141">
        <f>SUMIFS(УсловияРасчеты!EA:EA,УсловияРасчеты!$H:$H,$C9,УсловияРасчеты!$N:$N,"итого")</f>
        <v>0</v>
      </c>
      <c r="DH9" s="141">
        <f>SUMIFS(УсловияРасчеты!EB:EB,УсловияРасчеты!$H:$H,$C9,УсловияРасчеты!$N:$N,"итого")</f>
        <v>0</v>
      </c>
      <c r="DI9" s="141">
        <f>SUMIFS(УсловияРасчеты!EC:EC,УсловияРасчеты!$H:$H,$C9,УсловияРасчеты!$N:$N,"итого")</f>
        <v>0</v>
      </c>
      <c r="DJ9" s="141">
        <f>SUMIFS(УсловияРасчеты!ED:ED,УсловияРасчеты!$H:$H,$C9,УсловияРасчеты!$N:$N,"итого")</f>
        <v>0</v>
      </c>
      <c r="DK9" s="141">
        <f>SUMIFS(УсловияРасчеты!EE:EE,УсловияРасчеты!$H:$H,$C9,УсловияРасчеты!$N:$N,"итого")</f>
        <v>0</v>
      </c>
      <c r="DL9" s="141">
        <f>SUMIFS(УсловияРасчеты!EF:EF,УсловияРасчеты!$H:$H,$C9,УсловияРасчеты!$N:$N,"итого")</f>
        <v>0</v>
      </c>
      <c r="DM9" s="141">
        <f>SUMIFS(УсловияРасчеты!EG:EG,УсловияРасчеты!$H:$H,$C9,УсловияРасчеты!$N:$N,"итого")</f>
        <v>0</v>
      </c>
      <c r="DN9" s="141">
        <f>SUMIFS(УсловияРасчеты!EH:EH,УсловияРасчеты!$H:$H,$C9,УсловияРасчеты!$N:$N,"итого")</f>
        <v>0</v>
      </c>
      <c r="DO9" s="141">
        <f>SUMIFS(УсловияРасчеты!EI:EI,УсловияРасчеты!$H:$H,$C9,УсловияРасчеты!$N:$N,"итого")</f>
        <v>0</v>
      </c>
      <c r="DP9" s="141">
        <f>SUMIFS(УсловияРасчеты!EJ:EJ,УсловияРасчеты!$H:$H,$C9,УсловияРасчеты!$N:$N,"итого")</f>
        <v>0</v>
      </c>
      <c r="DQ9" s="141">
        <f>SUMIFS(УсловияРасчеты!EK:EK,УсловияРасчеты!$H:$H,$C9,УсловияРасчеты!$N:$N,"итого")</f>
        <v>0</v>
      </c>
      <c r="DR9" s="141">
        <f>SUMIFS(УсловияРасчеты!EL:EL,УсловияРасчеты!$H:$H,$C9,УсловияРасчеты!$N:$N,"итого")</f>
        <v>0</v>
      </c>
      <c r="DS9" s="141">
        <f>SUMIFS(УсловияРасчеты!EM:EM,УсловияРасчеты!$H:$H,$C9,УсловияРасчеты!$N:$N,"итого")</f>
        <v>0</v>
      </c>
      <c r="DT9" s="141">
        <f>SUMIFS(УсловияРасчеты!EN:EN,УсловияРасчеты!$H:$H,$C9,УсловияРасчеты!$N:$N,"итого")</f>
        <v>0</v>
      </c>
      <c r="DU9" s="141">
        <f>SUMIFS(УсловияРасчеты!EO:EO,УсловияРасчеты!$H:$H,$C9,УсловияРасчеты!$N:$N,"итого")</f>
        <v>0</v>
      </c>
      <c r="DV9" s="141">
        <f>SUMIFS(УсловияРасчеты!EP:EP,УсловияРасчеты!$H:$H,$C9,УсловияРасчеты!$N:$N,"итого")</f>
        <v>0</v>
      </c>
      <c r="DW9" s="141">
        <f>SUMIFS(УсловияРасчеты!EQ:EQ,УсловияРасчеты!$H:$H,$C9,УсловияРасчеты!$N:$N,"итого")</f>
        <v>0</v>
      </c>
      <c r="DX9" s="141">
        <f>SUMIFS(УсловияРасчеты!ER:ER,УсловияРасчеты!$H:$H,$C9,УсловияРасчеты!$N:$N,"итого")</f>
        <v>0</v>
      </c>
      <c r="DY9" s="141">
        <f>SUMIFS(УсловияРасчеты!ES:ES,УсловияРасчеты!$H:$H,$C9,УсловияРасчеты!$N:$N,"итого")</f>
        <v>0</v>
      </c>
      <c r="DZ9" s="141">
        <f>SUMIFS(УсловияРасчеты!ET:ET,УсловияРасчеты!$H:$H,$C9,УсловияРасчеты!$N:$N,"итого")</f>
        <v>0</v>
      </c>
      <c r="EA9" s="141">
        <f>SUMIFS(УсловияРасчеты!EU:EU,УсловияРасчеты!$H:$H,$C9,УсловияРасчеты!$N:$N,"итого")</f>
        <v>0</v>
      </c>
      <c r="EB9" s="141">
        <f>SUMIFS(УсловияРасчеты!EV:EV,УсловияРасчеты!$H:$H,$C9,УсловияРасчеты!$N:$N,"итого")</f>
        <v>0</v>
      </c>
      <c r="EC9" s="141">
        <f>SUMIFS(УсловияРасчеты!EW:EW,УсловияРасчеты!$H:$H,$C9,УсловияРасчеты!$N:$N,"итого")</f>
        <v>0</v>
      </c>
      <c r="ED9" s="141">
        <f>SUMIFS(УсловияРасчеты!EX:EX,УсловияРасчеты!$H:$H,$C9,УсловияРасчеты!$N:$N,"итого")</f>
        <v>0</v>
      </c>
      <c r="EE9" s="141">
        <f>SUMIFS(УсловияРасчеты!EY:EY,УсловияРасчеты!$H:$H,$C9,УсловияРасчеты!$N:$N,"итого")</f>
        <v>0</v>
      </c>
      <c r="EF9" s="141">
        <f>SUMIFS(УсловияРасчеты!EZ:EZ,УсловияРасчеты!$H:$H,$C9,УсловияРасчеты!$N:$N,"итого")</f>
        <v>0</v>
      </c>
      <c r="EG9" s="141">
        <f>SUMIFS(УсловияРасчеты!FA:FA,УсловияРасчеты!$H:$H,$C9,УсловияРасчеты!$N:$N,"итого")</f>
        <v>0</v>
      </c>
      <c r="EH9" s="141">
        <f>SUMIFS(УсловияРасчеты!FB:FB,УсловияРасчеты!$H:$H,$C9,УсловияРасчеты!$N:$N,"итого")</f>
        <v>0</v>
      </c>
      <c r="EI9" s="141">
        <f>SUMIFS(УсловияРасчеты!FC:FC,УсловияРасчеты!$H:$H,$C9,УсловияРасчеты!$N:$N,"итого")</f>
        <v>0</v>
      </c>
      <c r="EJ9" s="141">
        <f>SUMIFS(УсловияРасчеты!FD:FD,УсловияРасчеты!$H:$H,$C9,УсловияРасчеты!$N:$N,"итого")</f>
        <v>0</v>
      </c>
      <c r="EK9" s="141">
        <f>SUMIFS(УсловияРасчеты!FE:FE,УсловияРасчеты!$H:$H,$C9,УсловияРасчеты!$N:$N,"итого")</f>
        <v>0</v>
      </c>
      <c r="EL9" s="141">
        <f>SUMIFS(УсловияРасчеты!FF:FF,УсловияРасчеты!$H:$H,$C9,УсловияРасчеты!$N:$N,"итого")</f>
        <v>0</v>
      </c>
      <c r="EM9" s="141">
        <f>SUMIFS(УсловияРасчеты!FG:FG,УсловияРасчеты!$H:$H,$C9,УсловияРасчеты!$N:$N,"итого")</f>
        <v>0</v>
      </c>
      <c r="EN9" s="141">
        <f>SUMIFS(УсловияРасчеты!FH:FH,УсловияРасчеты!$H:$H,$C9,УсловияРасчеты!$N:$N,"итого")</f>
        <v>0</v>
      </c>
      <c r="EO9" s="141">
        <f>SUMIFS(УсловияРасчеты!FI:FI,УсловияРасчеты!$H:$H,$C9,УсловияРасчеты!$N:$N,"итого")</f>
        <v>0</v>
      </c>
      <c r="EP9" s="141">
        <f>SUMIFS(УсловияРасчеты!FJ:FJ,УсловияРасчеты!$H:$H,$C9,УсловияРасчеты!$N:$N,"итого")</f>
        <v>0</v>
      </c>
      <c r="EQ9" s="141">
        <f>SUMIFS(УсловияРасчеты!FK:FK,УсловияРасчеты!$H:$H,$C9,УсловияРасчеты!$N:$N,"итого")</f>
        <v>0</v>
      </c>
      <c r="ER9" s="141">
        <f>SUMIFS(УсловияРасчеты!FL:FL,УсловияРасчеты!$H:$H,$C9,УсловияРасчеты!$N:$N,"итого")</f>
        <v>0</v>
      </c>
      <c r="ES9" s="141">
        <f>SUMIFS(УсловияРасчеты!FM:FM,УсловияРасчеты!$H:$H,$C9,УсловияРасчеты!$N:$N,"итого")</f>
        <v>0</v>
      </c>
      <c r="ET9" s="141">
        <f>SUMIFS(УсловияРасчеты!FN:FN,УсловияРасчеты!$H:$H,$C9,УсловияРасчеты!$N:$N,"итого")</f>
        <v>0</v>
      </c>
      <c r="EU9" s="141">
        <f>SUMIFS(УсловияРасчеты!FO:FO,УсловияРасчеты!$H:$H,$C9,УсловияРасчеты!$N:$N,"итого")</f>
        <v>0</v>
      </c>
      <c r="EV9" s="141">
        <f>SUMIFS(УсловияРасчеты!FP:FP,УсловияРасчеты!$H:$H,$C9,УсловияРасчеты!$N:$N,"итого")</f>
        <v>0</v>
      </c>
      <c r="EW9" s="141">
        <f>SUMIFS(УсловияРасчеты!FQ:FQ,УсловияРасчеты!$H:$H,$C9,УсловияРасчеты!$N:$N,"итого")</f>
        <v>0</v>
      </c>
      <c r="EX9" s="141">
        <f>SUMIFS(УсловияРасчеты!FR:FR,УсловияРасчеты!$H:$H,$C9,УсловияРасчеты!$N:$N,"итого")</f>
        <v>0</v>
      </c>
      <c r="EY9" s="141">
        <f>SUMIFS(УсловияРасчеты!FS:FS,УсловияРасчеты!$H:$H,$C9,УсловияРасчеты!$N:$N,"итого")</f>
        <v>0</v>
      </c>
      <c r="EZ9" s="141">
        <f>SUMIFS(УсловияРасчеты!FT:FT,УсловияРасчеты!$H:$H,$C9,УсловияРасчеты!$N:$N,"итого")</f>
        <v>0</v>
      </c>
      <c r="FA9" s="141">
        <f>SUMIFS(УсловияРасчеты!FU:FU,УсловияРасчеты!$H:$H,$C9,УсловияРасчеты!$N:$N,"итого")</f>
        <v>0</v>
      </c>
      <c r="FB9" s="141">
        <f>SUMIFS(УсловияРасчеты!FV:FV,УсловияРасчеты!$H:$H,$C9,УсловияРасчеты!$N:$N,"итого")</f>
        <v>0</v>
      </c>
      <c r="FC9" s="141">
        <f>SUMIFS(УсловияРасчеты!FW:FW,УсловияРасчеты!$H:$H,$C9,УсловияРасчеты!$N:$N,"итого")</f>
        <v>0</v>
      </c>
      <c r="FD9" s="141">
        <f>SUMIFS(УсловияРасчеты!FX:FX,УсловияРасчеты!$H:$H,$C9,УсловияРасчеты!$N:$N,"итого")</f>
        <v>0</v>
      </c>
      <c r="FE9" s="141">
        <f>SUMIFS(УсловияРасчеты!FY:FY,УсловияРасчеты!$H:$H,$C9,УсловияРасчеты!$N:$N,"итого")</f>
        <v>0</v>
      </c>
      <c r="FF9" s="141">
        <f>SUMIFS(УсловияРасчеты!FZ:FZ,УсловияРасчеты!$H:$H,$C9,УсловияРасчеты!$N:$N,"итого")</f>
        <v>0</v>
      </c>
      <c r="FG9" s="141">
        <f>SUMIFS(УсловияРасчеты!GA:GA,УсловияРасчеты!$H:$H,$C9,УсловияРасчеты!$N:$N,"итого")</f>
        <v>0</v>
      </c>
      <c r="FH9" s="141">
        <f>SUMIFS(УсловияРасчеты!GB:GB,УсловияРасчеты!$H:$H,$C9,УсловияРасчеты!$N:$N,"итого")</f>
        <v>0</v>
      </c>
      <c r="FI9" s="141">
        <f>SUMIFS(УсловияРасчеты!GC:GC,УсловияРасчеты!$H:$H,$C9,УсловияРасчеты!$N:$N,"итого")</f>
        <v>0</v>
      </c>
      <c r="FJ9" s="141">
        <f>SUMIFS(УсловияРасчеты!GD:GD,УсловияРасчеты!$H:$H,$C9,УсловияРасчеты!$N:$N,"итого")</f>
        <v>0</v>
      </c>
      <c r="FK9" s="141">
        <f>SUMIFS(УсловияРасчеты!GE:GE,УсловияРасчеты!$H:$H,$C9,УсловияРасчеты!$N:$N,"итого")</f>
        <v>0</v>
      </c>
      <c r="FL9" s="141">
        <f>SUMIFS(УсловияРасчеты!GF:GF,УсловияРасчеты!$H:$H,$C9,УсловияРасчеты!$N:$N,"итого")</f>
        <v>0</v>
      </c>
      <c r="FM9" s="141">
        <f>SUMIFS(УсловияРасчеты!GG:GG,УсловияРасчеты!$H:$H,$C9,УсловияРасчеты!$N:$N,"итого")</f>
        <v>0</v>
      </c>
      <c r="FN9" s="141">
        <f>SUMIFS(УсловияРасчеты!GH:GH,УсловияРасчеты!$H:$H,$C9,УсловияРасчеты!$N:$N,"итого")</f>
        <v>0</v>
      </c>
      <c r="FO9" s="141">
        <f>SUMIFS(УсловияРасчеты!GI:GI,УсловияРасчеты!$H:$H,$C9,УсловияРасчеты!$N:$N,"итого")</f>
        <v>0</v>
      </c>
      <c r="FP9" s="141">
        <f>SUMIFS(УсловияРасчеты!GJ:GJ,УсловияРасчеты!$H:$H,$C9,УсловияРасчеты!$N:$N,"итого")</f>
        <v>0</v>
      </c>
      <c r="FQ9" s="141">
        <f>SUMIFS(УсловияРасчеты!GK:GK,УсловияРасчеты!$H:$H,$C9,УсловияРасчеты!$N:$N,"итого")</f>
        <v>0</v>
      </c>
      <c r="FR9" s="141">
        <f>SUMIFS(УсловияРасчеты!GL:GL,УсловияРасчеты!$H:$H,$C9,УсловияРасчеты!$N:$N,"итого")</f>
        <v>0</v>
      </c>
      <c r="FS9" s="141">
        <f>SUMIFS(УсловияРасчеты!GM:GM,УсловияРасчеты!$H:$H,$C9,УсловияРасчеты!$N:$N,"итого")</f>
        <v>0</v>
      </c>
      <c r="FT9" s="141">
        <f>SUMIFS(УсловияРасчеты!GN:GN,УсловияРасчеты!$H:$H,$C9,УсловияРасчеты!$N:$N,"итого")</f>
        <v>0</v>
      </c>
      <c r="FU9" s="141">
        <f>SUMIFS(УсловияРасчеты!GO:GO,УсловияРасчеты!$H:$H,$C9,УсловияРасчеты!$N:$N,"итого")</f>
        <v>0</v>
      </c>
      <c r="FV9" s="141">
        <f>SUMIFS(УсловияРасчеты!GP:GP,УсловияРасчеты!$H:$H,$C9,УсловияРасчеты!$N:$N,"итого")</f>
        <v>0</v>
      </c>
      <c r="FW9" s="141">
        <f>SUMIFS(УсловияРасчеты!GQ:GQ,УсловияРасчеты!$H:$H,$C9,УсловияРасчеты!$N:$N,"итого")</f>
        <v>0</v>
      </c>
      <c r="FX9" s="141">
        <f>SUMIFS(УсловияРасчеты!GR:GR,УсловияРасчеты!$H:$H,$C9,УсловияРасчеты!$N:$N,"итого")</f>
        <v>0</v>
      </c>
      <c r="FY9" s="141">
        <f>SUMIFS(УсловияРасчеты!GS:GS,УсловияРасчеты!$H:$H,$C9,УсловияРасчеты!$N:$N,"итого")</f>
        <v>0</v>
      </c>
      <c r="FZ9" s="141">
        <f>SUMIFS(УсловияРасчеты!GT:GT,УсловияРасчеты!$H:$H,$C9,УсловияРасчеты!$N:$N,"итого")</f>
        <v>0</v>
      </c>
      <c r="GA9" s="141">
        <f>SUMIFS(УсловияРасчеты!GU:GU,УсловияРасчеты!$H:$H,$C9,УсловияРасчеты!$N:$N,"итого")</f>
        <v>0</v>
      </c>
      <c r="GB9" s="141">
        <f>SUMIFS(УсловияРасчеты!GV:GV,УсловияРасчеты!$H:$H,$C9,УсловияРасчеты!$N:$N,"итого")</f>
        <v>0</v>
      </c>
      <c r="GC9" s="141">
        <f>SUMIFS(УсловияРасчеты!GW:GW,УсловияРасчеты!$H:$H,$C9,УсловияРасчеты!$N:$N,"итого")</f>
        <v>0</v>
      </c>
      <c r="GD9" s="141">
        <f>SUMIFS(УсловияРасчеты!GX:GX,УсловияРасчеты!$H:$H,$C9,УсловияРасчеты!$N:$N,"итого")</f>
        <v>0</v>
      </c>
      <c r="GE9" s="141">
        <f>SUMIFS(УсловияРасчеты!GY:GY,УсловияРасчеты!$H:$H,$C9,УсловияРасчеты!$N:$N,"итого")</f>
        <v>0</v>
      </c>
      <c r="GF9" s="141">
        <f>SUMIFS(УсловияРасчеты!GZ:GZ,УсловияРасчеты!$H:$H,$C9,УсловияРасчеты!$N:$N,"итого")</f>
        <v>0</v>
      </c>
      <c r="GG9" s="137"/>
    </row>
    <row r="10" spans="1:189" s="57" customFormat="1">
      <c r="A10" s="82">
        <f>E3-E9-E10</f>
        <v>0</v>
      </c>
      <c r="B10" s="66"/>
      <c r="C10" s="144" t="str">
        <f>УсловияРасчеты!$H$21</f>
        <v>Валовая прибыль</v>
      </c>
      <c r="D10" s="66"/>
      <c r="E10" s="127">
        <f>SUM($F10:$GG10)</f>
        <v>0</v>
      </c>
      <c r="F10" s="65"/>
      <c r="G10" s="105">
        <f>SUMIFS(УсловияРасчеты!AA:AA,УсловияРасчеты!$H:$H,$C10,УсловияРасчеты!$N:$N,"итого")</f>
        <v>0</v>
      </c>
      <c r="H10" s="105">
        <f>SUMIFS(УсловияРасчеты!AB:AB,УсловияРасчеты!$H:$H,$C10,УсловияРасчеты!$N:$N,"итого")</f>
        <v>0</v>
      </c>
      <c r="I10" s="105">
        <f>SUMIFS(УсловияРасчеты!AC:AC,УсловияРасчеты!$H:$H,$C10,УсловияРасчеты!$N:$N,"итого")</f>
        <v>0</v>
      </c>
      <c r="J10" s="105">
        <f>SUMIFS(УсловияРасчеты!AD:AD,УсловияРасчеты!$H:$H,$C10,УсловияРасчеты!$N:$N,"итого")</f>
        <v>0</v>
      </c>
      <c r="K10" s="105">
        <f>SUMIFS(УсловияРасчеты!AE:AE,УсловияРасчеты!$H:$H,$C10,УсловияРасчеты!$N:$N,"итого")</f>
        <v>0</v>
      </c>
      <c r="L10" s="105">
        <f>SUMIFS(УсловияРасчеты!AF:AF,УсловияРасчеты!$H:$H,$C10,УсловияРасчеты!$N:$N,"итого")</f>
        <v>0</v>
      </c>
      <c r="M10" s="105">
        <f>SUMIFS(УсловияРасчеты!AG:AG,УсловияРасчеты!$H:$H,$C10,УсловияРасчеты!$N:$N,"итого")</f>
        <v>0</v>
      </c>
      <c r="N10" s="105">
        <f>SUMIFS(УсловияРасчеты!AH:AH,УсловияРасчеты!$H:$H,$C10,УсловияРасчеты!$N:$N,"итого")</f>
        <v>0</v>
      </c>
      <c r="O10" s="105">
        <f>SUMIFS(УсловияРасчеты!AI:AI,УсловияРасчеты!$H:$H,$C10,УсловияРасчеты!$N:$N,"итого")</f>
        <v>0</v>
      </c>
      <c r="P10" s="105">
        <f>SUMIFS(УсловияРасчеты!AJ:AJ,УсловияРасчеты!$H:$H,$C10,УсловияРасчеты!$N:$N,"итого")</f>
        <v>0</v>
      </c>
      <c r="Q10" s="105">
        <f>SUMIFS(УсловияРасчеты!AK:AK,УсловияРасчеты!$H:$H,$C10,УсловияРасчеты!$N:$N,"итого")</f>
        <v>0</v>
      </c>
      <c r="R10" s="105">
        <f>SUMIFS(УсловияРасчеты!AL:AL,УсловияРасчеты!$H:$H,$C10,УсловияРасчеты!$N:$N,"итого")</f>
        <v>0</v>
      </c>
      <c r="S10" s="105">
        <f>SUMIFS(УсловияРасчеты!AM:AM,УсловияРасчеты!$H:$H,$C10,УсловияРасчеты!$N:$N,"итого")</f>
        <v>0</v>
      </c>
      <c r="T10" s="105">
        <f>SUMIFS(УсловияРасчеты!AN:AN,УсловияРасчеты!$H:$H,$C10,УсловияРасчеты!$N:$N,"итого")</f>
        <v>0</v>
      </c>
      <c r="U10" s="105">
        <f>SUMIFS(УсловияРасчеты!AO:AO,УсловияРасчеты!$H:$H,$C10,УсловияРасчеты!$N:$N,"итого")</f>
        <v>0</v>
      </c>
      <c r="V10" s="105">
        <f>SUMIFS(УсловияРасчеты!AP:AP,УсловияРасчеты!$H:$H,$C10,УсловияРасчеты!$N:$N,"итого")</f>
        <v>0</v>
      </c>
      <c r="W10" s="105">
        <f>SUMIFS(УсловияРасчеты!AQ:AQ,УсловияРасчеты!$H:$H,$C10,УсловияРасчеты!$N:$N,"итого")</f>
        <v>0</v>
      </c>
      <c r="X10" s="105">
        <f>SUMIFS(УсловияРасчеты!AR:AR,УсловияРасчеты!$H:$H,$C10,УсловияРасчеты!$N:$N,"итого")</f>
        <v>0</v>
      </c>
      <c r="Y10" s="105">
        <f>SUMIFS(УсловияРасчеты!AS:AS,УсловияРасчеты!$H:$H,$C10,УсловияРасчеты!$N:$N,"итого")</f>
        <v>0</v>
      </c>
      <c r="Z10" s="105">
        <f>SUMIFS(УсловияРасчеты!AT:AT,УсловияРасчеты!$H:$H,$C10,УсловияРасчеты!$N:$N,"итого")</f>
        <v>0</v>
      </c>
      <c r="AA10" s="105">
        <f>SUMIFS(УсловияРасчеты!AU:AU,УсловияРасчеты!$H:$H,$C10,УсловияРасчеты!$N:$N,"итого")</f>
        <v>0</v>
      </c>
      <c r="AB10" s="105">
        <f>SUMIFS(УсловияРасчеты!AV:AV,УсловияРасчеты!$H:$H,$C10,УсловияРасчеты!$N:$N,"итого")</f>
        <v>0</v>
      </c>
      <c r="AC10" s="105">
        <f>SUMIFS(УсловияРасчеты!AW:AW,УсловияРасчеты!$H:$H,$C10,УсловияРасчеты!$N:$N,"итого")</f>
        <v>0</v>
      </c>
      <c r="AD10" s="105">
        <f>SUMIFS(УсловияРасчеты!AX:AX,УсловияРасчеты!$H:$H,$C10,УсловияРасчеты!$N:$N,"итого")</f>
        <v>0</v>
      </c>
      <c r="AE10" s="105">
        <f>SUMIFS(УсловияРасчеты!AY:AY,УсловияРасчеты!$H:$H,$C10,УсловияРасчеты!$N:$N,"итого")</f>
        <v>0</v>
      </c>
      <c r="AF10" s="105">
        <f>SUMIFS(УсловияРасчеты!AZ:AZ,УсловияРасчеты!$H:$H,$C10,УсловияРасчеты!$N:$N,"итого")</f>
        <v>0</v>
      </c>
      <c r="AG10" s="105">
        <f>SUMIFS(УсловияРасчеты!BA:BA,УсловияРасчеты!$H:$H,$C10,УсловияРасчеты!$N:$N,"итого")</f>
        <v>0</v>
      </c>
      <c r="AH10" s="105">
        <f>SUMIFS(УсловияРасчеты!BB:BB,УсловияРасчеты!$H:$H,$C10,УсловияРасчеты!$N:$N,"итого")</f>
        <v>0</v>
      </c>
      <c r="AI10" s="105">
        <f>SUMIFS(УсловияРасчеты!BC:BC,УсловияРасчеты!$H:$H,$C10,УсловияРасчеты!$N:$N,"итого")</f>
        <v>0</v>
      </c>
      <c r="AJ10" s="105">
        <f>SUMIFS(УсловияРасчеты!BD:BD,УсловияРасчеты!$H:$H,$C10,УсловияРасчеты!$N:$N,"итого")</f>
        <v>0</v>
      </c>
      <c r="AK10" s="105">
        <f>SUMIFS(УсловияРасчеты!BE:BE,УсловияРасчеты!$H:$H,$C10,УсловияРасчеты!$N:$N,"итого")</f>
        <v>0</v>
      </c>
      <c r="AL10" s="105">
        <f>SUMIFS(УсловияРасчеты!BF:BF,УсловияРасчеты!$H:$H,$C10,УсловияРасчеты!$N:$N,"итого")</f>
        <v>0</v>
      </c>
      <c r="AM10" s="105">
        <f>SUMIFS(УсловияРасчеты!BG:BG,УсловияРасчеты!$H:$H,$C10,УсловияРасчеты!$N:$N,"итого")</f>
        <v>0</v>
      </c>
      <c r="AN10" s="105">
        <f>SUMIFS(УсловияРасчеты!BH:BH,УсловияРасчеты!$H:$H,$C10,УсловияРасчеты!$N:$N,"итого")</f>
        <v>0</v>
      </c>
      <c r="AO10" s="105">
        <f>SUMIFS(УсловияРасчеты!BI:BI,УсловияРасчеты!$H:$H,$C10,УсловияРасчеты!$N:$N,"итого")</f>
        <v>0</v>
      </c>
      <c r="AP10" s="105">
        <f>SUMIFS(УсловияРасчеты!BJ:BJ,УсловияРасчеты!$H:$H,$C10,УсловияРасчеты!$N:$N,"итого")</f>
        <v>0</v>
      </c>
      <c r="AQ10" s="105">
        <f>SUMIFS(УсловияРасчеты!BK:BK,УсловияРасчеты!$H:$H,$C10,УсловияРасчеты!$N:$N,"итого")</f>
        <v>0</v>
      </c>
      <c r="AR10" s="105">
        <f>SUMIFS(УсловияРасчеты!BL:BL,УсловияРасчеты!$H:$H,$C10,УсловияРасчеты!$N:$N,"итого")</f>
        <v>0</v>
      </c>
      <c r="AS10" s="105">
        <f>SUMIFS(УсловияРасчеты!BM:BM,УсловияРасчеты!$H:$H,$C10,УсловияРасчеты!$N:$N,"итого")</f>
        <v>0</v>
      </c>
      <c r="AT10" s="105">
        <f>SUMIFS(УсловияРасчеты!BN:BN,УсловияРасчеты!$H:$H,$C10,УсловияРасчеты!$N:$N,"итого")</f>
        <v>0</v>
      </c>
      <c r="AU10" s="105">
        <f>SUMIFS(УсловияРасчеты!BO:BO,УсловияРасчеты!$H:$H,$C10,УсловияРасчеты!$N:$N,"итого")</f>
        <v>0</v>
      </c>
      <c r="AV10" s="105">
        <f>SUMIFS(УсловияРасчеты!BP:BP,УсловияРасчеты!$H:$H,$C10,УсловияРасчеты!$N:$N,"итого")</f>
        <v>0</v>
      </c>
      <c r="AW10" s="105">
        <f>SUMIFS(УсловияРасчеты!BQ:BQ,УсловияРасчеты!$H:$H,$C10,УсловияРасчеты!$N:$N,"итого")</f>
        <v>0</v>
      </c>
      <c r="AX10" s="105">
        <f>SUMIFS(УсловияРасчеты!BR:BR,УсловияРасчеты!$H:$H,$C10,УсловияРасчеты!$N:$N,"итого")</f>
        <v>0</v>
      </c>
      <c r="AY10" s="105">
        <f>SUMIFS(УсловияРасчеты!BS:BS,УсловияРасчеты!$H:$H,$C10,УсловияРасчеты!$N:$N,"итого")</f>
        <v>0</v>
      </c>
      <c r="AZ10" s="105">
        <f>SUMIFS(УсловияРасчеты!BT:BT,УсловияРасчеты!$H:$H,$C10,УсловияРасчеты!$N:$N,"итого")</f>
        <v>0</v>
      </c>
      <c r="BA10" s="105">
        <f>SUMIFS(УсловияРасчеты!BU:BU,УсловияРасчеты!$H:$H,$C10,УсловияРасчеты!$N:$N,"итого")</f>
        <v>0</v>
      </c>
      <c r="BB10" s="105">
        <f>SUMIFS(УсловияРасчеты!BV:BV,УсловияРасчеты!$H:$H,$C10,УсловияРасчеты!$N:$N,"итого")</f>
        <v>0</v>
      </c>
      <c r="BC10" s="105">
        <f>SUMIFS(УсловияРасчеты!BW:BW,УсловияРасчеты!$H:$H,$C10,УсловияРасчеты!$N:$N,"итого")</f>
        <v>0</v>
      </c>
      <c r="BD10" s="105">
        <f>SUMIFS(УсловияРасчеты!BX:BX,УсловияРасчеты!$H:$H,$C10,УсловияРасчеты!$N:$N,"итого")</f>
        <v>0</v>
      </c>
      <c r="BE10" s="105">
        <f>SUMIFS(УсловияРасчеты!BY:BY,УсловияРасчеты!$H:$H,$C10,УсловияРасчеты!$N:$N,"итого")</f>
        <v>0</v>
      </c>
      <c r="BF10" s="105">
        <f>SUMIFS(УсловияРасчеты!BZ:BZ,УсловияРасчеты!$H:$H,$C10,УсловияРасчеты!$N:$N,"итого")</f>
        <v>0</v>
      </c>
      <c r="BG10" s="105">
        <f>SUMIFS(УсловияРасчеты!CA:CA,УсловияРасчеты!$H:$H,$C10,УсловияРасчеты!$N:$N,"итого")</f>
        <v>0</v>
      </c>
      <c r="BH10" s="105">
        <f>SUMIFS(УсловияРасчеты!CB:CB,УсловияРасчеты!$H:$H,$C10,УсловияРасчеты!$N:$N,"итого")</f>
        <v>0</v>
      </c>
      <c r="BI10" s="105">
        <f>SUMIFS(УсловияРасчеты!CC:CC,УсловияРасчеты!$H:$H,$C10,УсловияРасчеты!$N:$N,"итого")</f>
        <v>0</v>
      </c>
      <c r="BJ10" s="105">
        <f>SUMIFS(УсловияРасчеты!CD:CD,УсловияРасчеты!$H:$H,$C10,УсловияРасчеты!$N:$N,"итого")</f>
        <v>0</v>
      </c>
      <c r="BK10" s="105">
        <f>SUMIFS(УсловияРасчеты!CE:CE,УсловияРасчеты!$H:$H,$C10,УсловияРасчеты!$N:$N,"итого")</f>
        <v>0</v>
      </c>
      <c r="BL10" s="105">
        <f>SUMIFS(УсловияРасчеты!CF:CF,УсловияРасчеты!$H:$H,$C10,УсловияРасчеты!$N:$N,"итого")</f>
        <v>0</v>
      </c>
      <c r="BM10" s="105">
        <f>SUMIFS(УсловияРасчеты!CG:CG,УсловияРасчеты!$H:$H,$C10,УсловияРасчеты!$N:$N,"итого")</f>
        <v>0</v>
      </c>
      <c r="BN10" s="105">
        <f>SUMIFS(УсловияРасчеты!CH:CH,УсловияРасчеты!$H:$H,$C10,УсловияРасчеты!$N:$N,"итого")</f>
        <v>0</v>
      </c>
      <c r="BO10" s="105">
        <f>SUMIFS(УсловияРасчеты!CI:CI,УсловияРасчеты!$H:$H,$C10,УсловияРасчеты!$N:$N,"итого")</f>
        <v>0</v>
      </c>
      <c r="BP10" s="105">
        <f>SUMIFS(УсловияРасчеты!CJ:CJ,УсловияРасчеты!$H:$H,$C10,УсловияРасчеты!$N:$N,"итого")</f>
        <v>0</v>
      </c>
      <c r="BQ10" s="105">
        <f>SUMIFS(УсловияРасчеты!CK:CK,УсловияРасчеты!$H:$H,$C10,УсловияРасчеты!$N:$N,"итого")</f>
        <v>0</v>
      </c>
      <c r="BR10" s="105">
        <f>SUMIFS(УсловияРасчеты!CL:CL,УсловияРасчеты!$H:$H,$C10,УсловияРасчеты!$N:$N,"итого")</f>
        <v>0</v>
      </c>
      <c r="BS10" s="105">
        <f>SUMIFS(УсловияРасчеты!CM:CM,УсловияРасчеты!$H:$H,$C10,УсловияРасчеты!$N:$N,"итого")</f>
        <v>0</v>
      </c>
      <c r="BT10" s="105">
        <f>SUMIFS(УсловияРасчеты!CN:CN,УсловияРасчеты!$H:$H,$C10,УсловияРасчеты!$N:$N,"итого")</f>
        <v>0</v>
      </c>
      <c r="BU10" s="105">
        <f>SUMIFS(УсловияРасчеты!CO:CO,УсловияРасчеты!$H:$H,$C10,УсловияРасчеты!$N:$N,"итого")</f>
        <v>0</v>
      </c>
      <c r="BV10" s="105">
        <f>SUMIFS(УсловияРасчеты!CP:CP,УсловияРасчеты!$H:$H,$C10,УсловияРасчеты!$N:$N,"итого")</f>
        <v>0</v>
      </c>
      <c r="BW10" s="105">
        <f>SUMIFS(УсловияРасчеты!CQ:CQ,УсловияРасчеты!$H:$H,$C10,УсловияРасчеты!$N:$N,"итого")</f>
        <v>0</v>
      </c>
      <c r="BX10" s="105">
        <f>SUMIFS(УсловияРасчеты!CR:CR,УсловияРасчеты!$H:$H,$C10,УсловияРасчеты!$N:$N,"итого")</f>
        <v>0</v>
      </c>
      <c r="BY10" s="105">
        <f>SUMIFS(УсловияРасчеты!CS:CS,УсловияРасчеты!$H:$H,$C10,УсловияРасчеты!$N:$N,"итого")</f>
        <v>0</v>
      </c>
      <c r="BZ10" s="105">
        <f>SUMIFS(УсловияРасчеты!CT:CT,УсловияРасчеты!$H:$H,$C10,УсловияРасчеты!$N:$N,"итого")</f>
        <v>0</v>
      </c>
      <c r="CA10" s="105">
        <f>SUMIFS(УсловияРасчеты!CU:CU,УсловияРасчеты!$H:$H,$C10,УсловияРасчеты!$N:$N,"итого")</f>
        <v>0</v>
      </c>
      <c r="CB10" s="105">
        <f>SUMIFS(УсловияРасчеты!CV:CV,УсловияРасчеты!$H:$H,$C10,УсловияРасчеты!$N:$N,"итого")</f>
        <v>0</v>
      </c>
      <c r="CC10" s="105">
        <f>SUMIFS(УсловияРасчеты!CW:CW,УсловияРасчеты!$H:$H,$C10,УсловияРасчеты!$N:$N,"итого")</f>
        <v>0</v>
      </c>
      <c r="CD10" s="105">
        <f>SUMIFS(УсловияРасчеты!CX:CX,УсловияРасчеты!$H:$H,$C10,УсловияРасчеты!$N:$N,"итого")</f>
        <v>0</v>
      </c>
      <c r="CE10" s="105">
        <f>SUMIFS(УсловияРасчеты!CY:CY,УсловияРасчеты!$H:$H,$C10,УсловияРасчеты!$N:$N,"итого")</f>
        <v>0</v>
      </c>
      <c r="CF10" s="105">
        <f>SUMIFS(УсловияРасчеты!CZ:CZ,УсловияРасчеты!$H:$H,$C10,УсловияРасчеты!$N:$N,"итого")</f>
        <v>0</v>
      </c>
      <c r="CG10" s="105">
        <f>SUMIFS(УсловияРасчеты!DA:DA,УсловияРасчеты!$H:$H,$C10,УсловияРасчеты!$N:$N,"итого")</f>
        <v>0</v>
      </c>
      <c r="CH10" s="105">
        <f>SUMIFS(УсловияРасчеты!DB:DB,УсловияРасчеты!$H:$H,$C10,УсловияРасчеты!$N:$N,"итого")</f>
        <v>0</v>
      </c>
      <c r="CI10" s="105">
        <f>SUMIFS(УсловияРасчеты!DC:DC,УсловияРасчеты!$H:$H,$C10,УсловияРасчеты!$N:$N,"итого")</f>
        <v>0</v>
      </c>
      <c r="CJ10" s="105">
        <f>SUMIFS(УсловияРасчеты!DD:DD,УсловияРасчеты!$H:$H,$C10,УсловияРасчеты!$N:$N,"итого")</f>
        <v>0</v>
      </c>
      <c r="CK10" s="105">
        <f>SUMIFS(УсловияРасчеты!DE:DE,УсловияРасчеты!$H:$H,$C10,УсловияРасчеты!$N:$N,"итого")</f>
        <v>0</v>
      </c>
      <c r="CL10" s="105">
        <f>SUMIFS(УсловияРасчеты!DF:DF,УсловияРасчеты!$H:$H,$C10,УсловияРасчеты!$N:$N,"итого")</f>
        <v>0</v>
      </c>
      <c r="CM10" s="105">
        <f>SUMIFS(УсловияРасчеты!DG:DG,УсловияРасчеты!$H:$H,$C10,УсловияРасчеты!$N:$N,"итого")</f>
        <v>0</v>
      </c>
      <c r="CN10" s="105">
        <f>SUMIFS(УсловияРасчеты!DH:DH,УсловияРасчеты!$H:$H,$C10,УсловияРасчеты!$N:$N,"итого")</f>
        <v>0</v>
      </c>
      <c r="CO10" s="105">
        <f>SUMIFS(УсловияРасчеты!DI:DI,УсловияРасчеты!$H:$H,$C10,УсловияРасчеты!$N:$N,"итого")</f>
        <v>0</v>
      </c>
      <c r="CP10" s="105">
        <f>SUMIFS(УсловияРасчеты!DJ:DJ,УсловияРасчеты!$H:$H,$C10,УсловияРасчеты!$N:$N,"итого")</f>
        <v>0</v>
      </c>
      <c r="CQ10" s="105">
        <f>SUMIFS(УсловияРасчеты!DK:DK,УсловияРасчеты!$H:$H,$C10,УсловияРасчеты!$N:$N,"итого")</f>
        <v>0</v>
      </c>
      <c r="CR10" s="105">
        <f>SUMIFS(УсловияРасчеты!DL:DL,УсловияРасчеты!$H:$H,$C10,УсловияРасчеты!$N:$N,"итого")</f>
        <v>0</v>
      </c>
      <c r="CS10" s="105">
        <f>SUMIFS(УсловияРасчеты!DM:DM,УсловияРасчеты!$H:$H,$C10,УсловияРасчеты!$N:$N,"итого")</f>
        <v>0</v>
      </c>
      <c r="CT10" s="105">
        <f>SUMIFS(УсловияРасчеты!DN:DN,УсловияРасчеты!$H:$H,$C10,УсловияРасчеты!$N:$N,"итого")</f>
        <v>0</v>
      </c>
      <c r="CU10" s="105">
        <f>SUMIFS(УсловияРасчеты!DO:DO,УсловияРасчеты!$H:$H,$C10,УсловияРасчеты!$N:$N,"итого")</f>
        <v>0</v>
      </c>
      <c r="CV10" s="105">
        <f>SUMIFS(УсловияРасчеты!DP:DP,УсловияРасчеты!$H:$H,$C10,УсловияРасчеты!$N:$N,"итого")</f>
        <v>0</v>
      </c>
      <c r="CW10" s="105">
        <f>SUMIFS(УсловияРасчеты!DQ:DQ,УсловияРасчеты!$H:$H,$C10,УсловияРасчеты!$N:$N,"итого")</f>
        <v>0</v>
      </c>
      <c r="CX10" s="105">
        <f>SUMIFS(УсловияРасчеты!DR:DR,УсловияРасчеты!$H:$H,$C10,УсловияРасчеты!$N:$N,"итого")</f>
        <v>0</v>
      </c>
      <c r="CY10" s="105">
        <f>SUMIFS(УсловияРасчеты!DS:DS,УсловияРасчеты!$H:$H,$C10,УсловияРасчеты!$N:$N,"итого")</f>
        <v>0</v>
      </c>
      <c r="CZ10" s="105">
        <f>SUMIFS(УсловияРасчеты!DT:DT,УсловияРасчеты!$H:$H,$C10,УсловияРасчеты!$N:$N,"итого")</f>
        <v>0</v>
      </c>
      <c r="DA10" s="105">
        <f>SUMIFS(УсловияРасчеты!DU:DU,УсловияРасчеты!$H:$H,$C10,УсловияРасчеты!$N:$N,"итого")</f>
        <v>0</v>
      </c>
      <c r="DB10" s="105">
        <f>SUMIFS(УсловияРасчеты!DV:DV,УсловияРасчеты!$H:$H,$C10,УсловияРасчеты!$N:$N,"итого")</f>
        <v>0</v>
      </c>
      <c r="DC10" s="105">
        <f>SUMIFS(УсловияРасчеты!DW:DW,УсловияРасчеты!$H:$H,$C10,УсловияРасчеты!$N:$N,"итого")</f>
        <v>0</v>
      </c>
      <c r="DD10" s="105">
        <f>SUMIFS(УсловияРасчеты!DX:DX,УсловияРасчеты!$H:$H,$C10,УсловияРасчеты!$N:$N,"итого")</f>
        <v>0</v>
      </c>
      <c r="DE10" s="105">
        <f>SUMIFS(УсловияРасчеты!DY:DY,УсловияРасчеты!$H:$H,$C10,УсловияРасчеты!$N:$N,"итого")</f>
        <v>0</v>
      </c>
      <c r="DF10" s="105">
        <f>SUMIFS(УсловияРасчеты!DZ:DZ,УсловияРасчеты!$H:$H,$C10,УсловияРасчеты!$N:$N,"итого")</f>
        <v>0</v>
      </c>
      <c r="DG10" s="105">
        <f>SUMIFS(УсловияРасчеты!EA:EA,УсловияРасчеты!$H:$H,$C10,УсловияРасчеты!$N:$N,"итого")</f>
        <v>0</v>
      </c>
      <c r="DH10" s="105">
        <f>SUMIFS(УсловияРасчеты!EB:EB,УсловияРасчеты!$H:$H,$C10,УсловияРасчеты!$N:$N,"итого")</f>
        <v>0</v>
      </c>
      <c r="DI10" s="105">
        <f>SUMIFS(УсловияРасчеты!EC:EC,УсловияРасчеты!$H:$H,$C10,УсловияРасчеты!$N:$N,"итого")</f>
        <v>0</v>
      </c>
      <c r="DJ10" s="105">
        <f>SUMIFS(УсловияРасчеты!ED:ED,УсловияРасчеты!$H:$H,$C10,УсловияРасчеты!$N:$N,"итого")</f>
        <v>0</v>
      </c>
      <c r="DK10" s="105">
        <f>SUMIFS(УсловияРасчеты!EE:EE,УсловияРасчеты!$H:$H,$C10,УсловияРасчеты!$N:$N,"итого")</f>
        <v>0</v>
      </c>
      <c r="DL10" s="105">
        <f>SUMIFS(УсловияРасчеты!EF:EF,УсловияРасчеты!$H:$H,$C10,УсловияРасчеты!$N:$N,"итого")</f>
        <v>0</v>
      </c>
      <c r="DM10" s="105">
        <f>SUMIFS(УсловияРасчеты!EG:EG,УсловияРасчеты!$H:$H,$C10,УсловияРасчеты!$N:$N,"итого")</f>
        <v>0</v>
      </c>
      <c r="DN10" s="105">
        <f>SUMIFS(УсловияРасчеты!EH:EH,УсловияРасчеты!$H:$H,$C10,УсловияРасчеты!$N:$N,"итого")</f>
        <v>0</v>
      </c>
      <c r="DO10" s="105">
        <f>SUMIFS(УсловияРасчеты!EI:EI,УсловияРасчеты!$H:$H,$C10,УсловияРасчеты!$N:$N,"итого")</f>
        <v>0</v>
      </c>
      <c r="DP10" s="105">
        <f>SUMIFS(УсловияРасчеты!EJ:EJ,УсловияРасчеты!$H:$H,$C10,УсловияРасчеты!$N:$N,"итого")</f>
        <v>0</v>
      </c>
      <c r="DQ10" s="105">
        <f>SUMIFS(УсловияРасчеты!EK:EK,УсловияРасчеты!$H:$H,$C10,УсловияРасчеты!$N:$N,"итого")</f>
        <v>0</v>
      </c>
      <c r="DR10" s="105">
        <f>SUMIFS(УсловияРасчеты!EL:EL,УсловияРасчеты!$H:$H,$C10,УсловияРасчеты!$N:$N,"итого")</f>
        <v>0</v>
      </c>
      <c r="DS10" s="105">
        <f>SUMIFS(УсловияРасчеты!EM:EM,УсловияРасчеты!$H:$H,$C10,УсловияРасчеты!$N:$N,"итого")</f>
        <v>0</v>
      </c>
      <c r="DT10" s="105">
        <f>SUMIFS(УсловияРасчеты!EN:EN,УсловияРасчеты!$H:$H,$C10,УсловияРасчеты!$N:$N,"итого")</f>
        <v>0</v>
      </c>
      <c r="DU10" s="105">
        <f>SUMIFS(УсловияРасчеты!EO:EO,УсловияРасчеты!$H:$H,$C10,УсловияРасчеты!$N:$N,"итого")</f>
        <v>0</v>
      </c>
      <c r="DV10" s="105">
        <f>SUMIFS(УсловияРасчеты!EP:EP,УсловияРасчеты!$H:$H,$C10,УсловияРасчеты!$N:$N,"итого")</f>
        <v>0</v>
      </c>
      <c r="DW10" s="105">
        <f>SUMIFS(УсловияРасчеты!EQ:EQ,УсловияРасчеты!$H:$H,$C10,УсловияРасчеты!$N:$N,"итого")</f>
        <v>0</v>
      </c>
      <c r="DX10" s="105">
        <f>SUMIFS(УсловияРасчеты!ER:ER,УсловияРасчеты!$H:$H,$C10,УсловияРасчеты!$N:$N,"итого")</f>
        <v>0</v>
      </c>
      <c r="DY10" s="105">
        <f>SUMIFS(УсловияРасчеты!ES:ES,УсловияРасчеты!$H:$H,$C10,УсловияРасчеты!$N:$N,"итого")</f>
        <v>0</v>
      </c>
      <c r="DZ10" s="105">
        <f>SUMIFS(УсловияРасчеты!ET:ET,УсловияРасчеты!$H:$H,$C10,УсловияРасчеты!$N:$N,"итого")</f>
        <v>0</v>
      </c>
      <c r="EA10" s="105">
        <f>SUMIFS(УсловияРасчеты!EU:EU,УсловияРасчеты!$H:$H,$C10,УсловияРасчеты!$N:$N,"итого")</f>
        <v>0</v>
      </c>
      <c r="EB10" s="105">
        <f>SUMIFS(УсловияРасчеты!EV:EV,УсловияРасчеты!$H:$H,$C10,УсловияРасчеты!$N:$N,"итого")</f>
        <v>0</v>
      </c>
      <c r="EC10" s="105">
        <f>SUMIFS(УсловияРасчеты!EW:EW,УсловияРасчеты!$H:$H,$C10,УсловияРасчеты!$N:$N,"итого")</f>
        <v>0</v>
      </c>
      <c r="ED10" s="105">
        <f>SUMIFS(УсловияРасчеты!EX:EX,УсловияРасчеты!$H:$H,$C10,УсловияРасчеты!$N:$N,"итого")</f>
        <v>0</v>
      </c>
      <c r="EE10" s="105">
        <f>SUMIFS(УсловияРасчеты!EY:EY,УсловияРасчеты!$H:$H,$C10,УсловияРасчеты!$N:$N,"итого")</f>
        <v>0</v>
      </c>
      <c r="EF10" s="105">
        <f>SUMIFS(УсловияРасчеты!EZ:EZ,УсловияРасчеты!$H:$H,$C10,УсловияРасчеты!$N:$N,"итого")</f>
        <v>0</v>
      </c>
      <c r="EG10" s="105">
        <f>SUMIFS(УсловияРасчеты!FA:FA,УсловияРасчеты!$H:$H,$C10,УсловияРасчеты!$N:$N,"итого")</f>
        <v>0</v>
      </c>
      <c r="EH10" s="105">
        <f>SUMIFS(УсловияРасчеты!FB:FB,УсловияРасчеты!$H:$H,$C10,УсловияРасчеты!$N:$N,"итого")</f>
        <v>0</v>
      </c>
      <c r="EI10" s="105">
        <f>SUMIFS(УсловияРасчеты!FC:FC,УсловияРасчеты!$H:$H,$C10,УсловияРасчеты!$N:$N,"итого")</f>
        <v>0</v>
      </c>
      <c r="EJ10" s="105">
        <f>SUMIFS(УсловияРасчеты!FD:FD,УсловияРасчеты!$H:$H,$C10,УсловияРасчеты!$N:$N,"итого")</f>
        <v>0</v>
      </c>
      <c r="EK10" s="105">
        <f>SUMIFS(УсловияРасчеты!FE:FE,УсловияРасчеты!$H:$H,$C10,УсловияРасчеты!$N:$N,"итого")</f>
        <v>0</v>
      </c>
      <c r="EL10" s="105">
        <f>SUMIFS(УсловияРасчеты!FF:FF,УсловияРасчеты!$H:$H,$C10,УсловияРасчеты!$N:$N,"итого")</f>
        <v>0</v>
      </c>
      <c r="EM10" s="105">
        <f>SUMIFS(УсловияРасчеты!FG:FG,УсловияРасчеты!$H:$H,$C10,УсловияРасчеты!$N:$N,"итого")</f>
        <v>0</v>
      </c>
      <c r="EN10" s="105">
        <f>SUMIFS(УсловияРасчеты!FH:FH,УсловияРасчеты!$H:$H,$C10,УсловияРасчеты!$N:$N,"итого")</f>
        <v>0</v>
      </c>
      <c r="EO10" s="105">
        <f>SUMIFS(УсловияРасчеты!FI:FI,УсловияРасчеты!$H:$H,$C10,УсловияРасчеты!$N:$N,"итого")</f>
        <v>0</v>
      </c>
      <c r="EP10" s="105">
        <f>SUMIFS(УсловияРасчеты!FJ:FJ,УсловияРасчеты!$H:$H,$C10,УсловияРасчеты!$N:$N,"итого")</f>
        <v>0</v>
      </c>
      <c r="EQ10" s="105">
        <f>SUMIFS(УсловияРасчеты!FK:FK,УсловияРасчеты!$H:$H,$C10,УсловияРасчеты!$N:$N,"итого")</f>
        <v>0</v>
      </c>
      <c r="ER10" s="105">
        <f>SUMIFS(УсловияРасчеты!FL:FL,УсловияРасчеты!$H:$H,$C10,УсловияРасчеты!$N:$N,"итого")</f>
        <v>0</v>
      </c>
      <c r="ES10" s="105">
        <f>SUMIFS(УсловияРасчеты!FM:FM,УсловияРасчеты!$H:$H,$C10,УсловияРасчеты!$N:$N,"итого")</f>
        <v>0</v>
      </c>
      <c r="ET10" s="105">
        <f>SUMIFS(УсловияРасчеты!FN:FN,УсловияРасчеты!$H:$H,$C10,УсловияРасчеты!$N:$N,"итого")</f>
        <v>0</v>
      </c>
      <c r="EU10" s="105">
        <f>SUMIFS(УсловияРасчеты!FO:FO,УсловияРасчеты!$H:$H,$C10,УсловияРасчеты!$N:$N,"итого")</f>
        <v>0</v>
      </c>
      <c r="EV10" s="105">
        <f>SUMIFS(УсловияРасчеты!FP:FP,УсловияРасчеты!$H:$H,$C10,УсловияРасчеты!$N:$N,"итого")</f>
        <v>0</v>
      </c>
      <c r="EW10" s="105">
        <f>SUMIFS(УсловияРасчеты!FQ:FQ,УсловияРасчеты!$H:$H,$C10,УсловияРасчеты!$N:$N,"итого")</f>
        <v>0</v>
      </c>
      <c r="EX10" s="105">
        <f>SUMIFS(УсловияРасчеты!FR:FR,УсловияРасчеты!$H:$H,$C10,УсловияРасчеты!$N:$N,"итого")</f>
        <v>0</v>
      </c>
      <c r="EY10" s="105">
        <f>SUMIFS(УсловияРасчеты!FS:FS,УсловияРасчеты!$H:$H,$C10,УсловияРасчеты!$N:$N,"итого")</f>
        <v>0</v>
      </c>
      <c r="EZ10" s="105">
        <f>SUMIFS(УсловияРасчеты!FT:FT,УсловияРасчеты!$H:$H,$C10,УсловияРасчеты!$N:$N,"итого")</f>
        <v>0</v>
      </c>
      <c r="FA10" s="105">
        <f>SUMIFS(УсловияРасчеты!FU:FU,УсловияРасчеты!$H:$H,$C10,УсловияРасчеты!$N:$N,"итого")</f>
        <v>0</v>
      </c>
      <c r="FB10" s="105">
        <f>SUMIFS(УсловияРасчеты!FV:FV,УсловияРасчеты!$H:$H,$C10,УсловияРасчеты!$N:$N,"итого")</f>
        <v>0</v>
      </c>
      <c r="FC10" s="105">
        <f>SUMIFS(УсловияРасчеты!FW:FW,УсловияРасчеты!$H:$H,$C10,УсловияРасчеты!$N:$N,"итого")</f>
        <v>0</v>
      </c>
      <c r="FD10" s="105">
        <f>SUMIFS(УсловияРасчеты!FX:FX,УсловияРасчеты!$H:$H,$C10,УсловияРасчеты!$N:$N,"итого")</f>
        <v>0</v>
      </c>
      <c r="FE10" s="105">
        <f>SUMIFS(УсловияРасчеты!FY:FY,УсловияРасчеты!$H:$H,$C10,УсловияРасчеты!$N:$N,"итого")</f>
        <v>0</v>
      </c>
      <c r="FF10" s="105">
        <f>SUMIFS(УсловияРасчеты!FZ:FZ,УсловияРасчеты!$H:$H,$C10,УсловияРасчеты!$N:$N,"итого")</f>
        <v>0</v>
      </c>
      <c r="FG10" s="105">
        <f>SUMIFS(УсловияРасчеты!GA:GA,УсловияРасчеты!$H:$H,$C10,УсловияРасчеты!$N:$N,"итого")</f>
        <v>0</v>
      </c>
      <c r="FH10" s="105">
        <f>SUMIFS(УсловияРасчеты!GB:GB,УсловияРасчеты!$H:$H,$C10,УсловияРасчеты!$N:$N,"итого")</f>
        <v>0</v>
      </c>
      <c r="FI10" s="105">
        <f>SUMIFS(УсловияРасчеты!GC:GC,УсловияРасчеты!$H:$H,$C10,УсловияРасчеты!$N:$N,"итого")</f>
        <v>0</v>
      </c>
      <c r="FJ10" s="105">
        <f>SUMIFS(УсловияРасчеты!GD:GD,УсловияРасчеты!$H:$H,$C10,УсловияРасчеты!$N:$N,"итого")</f>
        <v>0</v>
      </c>
      <c r="FK10" s="105">
        <f>SUMIFS(УсловияРасчеты!GE:GE,УсловияРасчеты!$H:$H,$C10,УсловияРасчеты!$N:$N,"итого")</f>
        <v>0</v>
      </c>
      <c r="FL10" s="105">
        <f>SUMIFS(УсловияРасчеты!GF:GF,УсловияРасчеты!$H:$H,$C10,УсловияРасчеты!$N:$N,"итого")</f>
        <v>0</v>
      </c>
      <c r="FM10" s="105">
        <f>SUMIFS(УсловияРасчеты!GG:GG,УсловияРасчеты!$H:$H,$C10,УсловияРасчеты!$N:$N,"итого")</f>
        <v>0</v>
      </c>
      <c r="FN10" s="105">
        <f>SUMIFS(УсловияРасчеты!GH:GH,УсловияРасчеты!$H:$H,$C10,УсловияРасчеты!$N:$N,"итого")</f>
        <v>0</v>
      </c>
      <c r="FO10" s="105">
        <f>SUMIFS(УсловияРасчеты!GI:GI,УсловияРасчеты!$H:$H,$C10,УсловияРасчеты!$N:$N,"итого")</f>
        <v>0</v>
      </c>
      <c r="FP10" s="105">
        <f>SUMIFS(УсловияРасчеты!GJ:GJ,УсловияРасчеты!$H:$H,$C10,УсловияРасчеты!$N:$N,"итого")</f>
        <v>0</v>
      </c>
      <c r="FQ10" s="105">
        <f>SUMIFS(УсловияРасчеты!GK:GK,УсловияРасчеты!$H:$H,$C10,УсловияРасчеты!$N:$N,"итого")</f>
        <v>0</v>
      </c>
      <c r="FR10" s="105">
        <f>SUMIFS(УсловияРасчеты!GL:GL,УсловияРасчеты!$H:$H,$C10,УсловияРасчеты!$N:$N,"итого")</f>
        <v>0</v>
      </c>
      <c r="FS10" s="105">
        <f>SUMIFS(УсловияРасчеты!GM:GM,УсловияРасчеты!$H:$H,$C10,УсловияРасчеты!$N:$N,"итого")</f>
        <v>0</v>
      </c>
      <c r="FT10" s="105">
        <f>SUMIFS(УсловияРасчеты!GN:GN,УсловияРасчеты!$H:$H,$C10,УсловияРасчеты!$N:$N,"итого")</f>
        <v>0</v>
      </c>
      <c r="FU10" s="105">
        <f>SUMIFS(УсловияРасчеты!GO:GO,УсловияРасчеты!$H:$H,$C10,УсловияРасчеты!$N:$N,"итого")</f>
        <v>0</v>
      </c>
      <c r="FV10" s="105">
        <f>SUMIFS(УсловияРасчеты!GP:GP,УсловияРасчеты!$H:$H,$C10,УсловияРасчеты!$N:$N,"итого")</f>
        <v>0</v>
      </c>
      <c r="FW10" s="105">
        <f>SUMIFS(УсловияРасчеты!GQ:GQ,УсловияРасчеты!$H:$H,$C10,УсловияРасчеты!$N:$N,"итого")</f>
        <v>0</v>
      </c>
      <c r="FX10" s="105">
        <f>SUMIFS(УсловияРасчеты!GR:GR,УсловияРасчеты!$H:$H,$C10,УсловияРасчеты!$N:$N,"итого")</f>
        <v>0</v>
      </c>
      <c r="FY10" s="105">
        <f>SUMIFS(УсловияРасчеты!GS:GS,УсловияРасчеты!$H:$H,$C10,УсловияРасчеты!$N:$N,"итого")</f>
        <v>0</v>
      </c>
      <c r="FZ10" s="105">
        <f>SUMIFS(УсловияРасчеты!GT:GT,УсловияРасчеты!$H:$H,$C10,УсловияРасчеты!$N:$N,"итого")</f>
        <v>0</v>
      </c>
      <c r="GA10" s="105">
        <f>SUMIFS(УсловияРасчеты!GU:GU,УсловияРасчеты!$H:$H,$C10,УсловияРасчеты!$N:$N,"итого")</f>
        <v>0</v>
      </c>
      <c r="GB10" s="105">
        <f>SUMIFS(УсловияРасчеты!GV:GV,УсловияРасчеты!$H:$H,$C10,УсловияРасчеты!$N:$N,"итого")</f>
        <v>0</v>
      </c>
      <c r="GC10" s="105">
        <f>SUMIFS(УсловияРасчеты!GW:GW,УсловияРасчеты!$H:$H,$C10,УсловияРасчеты!$N:$N,"итого")</f>
        <v>0</v>
      </c>
      <c r="GD10" s="105">
        <f>SUMIFS(УсловияРасчеты!GX:GX,УсловияРасчеты!$H:$H,$C10,УсловияРасчеты!$N:$N,"итого")</f>
        <v>0</v>
      </c>
      <c r="GE10" s="105">
        <f>SUMIFS(УсловияРасчеты!GY:GY,УсловияРасчеты!$H:$H,$C10,УсловияРасчеты!$N:$N,"итого")</f>
        <v>0</v>
      </c>
      <c r="GF10" s="105">
        <f>SUMIFS(УсловияРасчеты!GZ:GZ,УсловияРасчеты!$H:$H,$C10,УсловияРасчеты!$N:$N,"итого")</f>
        <v>0</v>
      </c>
      <c r="GG10" s="66"/>
    </row>
    <row r="11" spans="1:189" s="505" customFormat="1" ht="12">
      <c r="A11" s="82"/>
      <c r="B11" s="503"/>
      <c r="C11" s="504" t="str">
        <f>УсловияРасчеты!$H$22</f>
        <v>Рентабельность продаж</v>
      </c>
      <c r="D11" s="503"/>
      <c r="E11" s="506">
        <f>IF(E$3=0,0,E10/E$3)</f>
        <v>0</v>
      </c>
      <c r="F11" s="72"/>
      <c r="G11" s="507">
        <f>SUMIFS(УсловияРасчеты!AA:AA,УсловияРасчеты!$H:$H,$C11,УсловияРасчеты!$N:$N,"итого")</f>
        <v>0</v>
      </c>
      <c r="H11" s="507">
        <f>SUMIFS(УсловияРасчеты!AB:AB,УсловияРасчеты!$H:$H,$C11,УсловияРасчеты!$N:$N,"итого")</f>
        <v>0</v>
      </c>
      <c r="I11" s="507">
        <f>SUMIFS(УсловияРасчеты!AC:AC,УсловияРасчеты!$H:$H,$C11,УсловияРасчеты!$N:$N,"итого")</f>
        <v>0</v>
      </c>
      <c r="J11" s="507">
        <f>SUMIFS(УсловияРасчеты!AD:AD,УсловияРасчеты!$H:$H,$C11,УсловияРасчеты!$N:$N,"итого")</f>
        <v>0</v>
      </c>
      <c r="K11" s="507">
        <f>SUMIFS(УсловияРасчеты!AE:AE,УсловияРасчеты!$H:$H,$C11,УсловияРасчеты!$N:$N,"итого")</f>
        <v>0</v>
      </c>
      <c r="L11" s="507">
        <f>SUMIFS(УсловияРасчеты!AF:AF,УсловияРасчеты!$H:$H,$C11,УсловияРасчеты!$N:$N,"итого")</f>
        <v>0</v>
      </c>
      <c r="M11" s="507">
        <f>SUMIFS(УсловияРасчеты!AG:AG,УсловияРасчеты!$H:$H,$C11,УсловияРасчеты!$N:$N,"итого")</f>
        <v>0</v>
      </c>
      <c r="N11" s="507">
        <f>SUMIFS(УсловияРасчеты!AH:AH,УсловияРасчеты!$H:$H,$C11,УсловияРасчеты!$N:$N,"итого")</f>
        <v>0</v>
      </c>
      <c r="O11" s="507">
        <f>SUMIFS(УсловияРасчеты!AI:AI,УсловияРасчеты!$H:$H,$C11,УсловияРасчеты!$N:$N,"итого")</f>
        <v>0</v>
      </c>
      <c r="P11" s="507">
        <f>SUMIFS(УсловияРасчеты!AJ:AJ,УсловияРасчеты!$H:$H,$C11,УсловияРасчеты!$N:$N,"итого")</f>
        <v>0</v>
      </c>
      <c r="Q11" s="507">
        <f>SUMIFS(УсловияРасчеты!AK:AK,УсловияРасчеты!$H:$H,$C11,УсловияРасчеты!$N:$N,"итого")</f>
        <v>0</v>
      </c>
      <c r="R11" s="507">
        <f>SUMIFS(УсловияРасчеты!AL:AL,УсловияРасчеты!$H:$H,$C11,УсловияРасчеты!$N:$N,"итого")</f>
        <v>0</v>
      </c>
      <c r="S11" s="507">
        <f>SUMIFS(УсловияРасчеты!AM:AM,УсловияРасчеты!$H:$H,$C11,УсловияРасчеты!$N:$N,"итого")</f>
        <v>0</v>
      </c>
      <c r="T11" s="507">
        <f>SUMIFS(УсловияРасчеты!AN:AN,УсловияРасчеты!$H:$H,$C11,УсловияРасчеты!$N:$N,"итого")</f>
        <v>0</v>
      </c>
      <c r="U11" s="507">
        <f>SUMIFS(УсловияРасчеты!AO:AO,УсловияРасчеты!$H:$H,$C11,УсловияРасчеты!$N:$N,"итого")</f>
        <v>0</v>
      </c>
      <c r="V11" s="507">
        <f>SUMIFS(УсловияРасчеты!AP:AP,УсловияРасчеты!$H:$H,$C11,УсловияРасчеты!$N:$N,"итого")</f>
        <v>0</v>
      </c>
      <c r="W11" s="507">
        <f>SUMIFS(УсловияРасчеты!AQ:AQ,УсловияРасчеты!$H:$H,$C11,УсловияРасчеты!$N:$N,"итого")</f>
        <v>0</v>
      </c>
      <c r="X11" s="507">
        <f>SUMIFS(УсловияРасчеты!AR:AR,УсловияРасчеты!$H:$H,$C11,УсловияРасчеты!$N:$N,"итого")</f>
        <v>0</v>
      </c>
      <c r="Y11" s="507">
        <f>SUMIFS(УсловияРасчеты!AS:AS,УсловияРасчеты!$H:$H,$C11,УсловияРасчеты!$N:$N,"итого")</f>
        <v>0</v>
      </c>
      <c r="Z11" s="507">
        <f>SUMIFS(УсловияРасчеты!AT:AT,УсловияРасчеты!$H:$H,$C11,УсловияРасчеты!$N:$N,"итого")</f>
        <v>0</v>
      </c>
      <c r="AA11" s="507">
        <f>SUMIFS(УсловияРасчеты!AU:AU,УсловияРасчеты!$H:$H,$C11,УсловияРасчеты!$N:$N,"итого")</f>
        <v>0</v>
      </c>
      <c r="AB11" s="507">
        <f>SUMIFS(УсловияРасчеты!AV:AV,УсловияРасчеты!$H:$H,$C11,УсловияРасчеты!$N:$N,"итого")</f>
        <v>0</v>
      </c>
      <c r="AC11" s="507">
        <f>SUMIFS(УсловияРасчеты!AW:AW,УсловияРасчеты!$H:$H,$C11,УсловияРасчеты!$N:$N,"итого")</f>
        <v>0</v>
      </c>
      <c r="AD11" s="507">
        <f>SUMIFS(УсловияРасчеты!AX:AX,УсловияРасчеты!$H:$H,$C11,УсловияРасчеты!$N:$N,"итого")</f>
        <v>0</v>
      </c>
      <c r="AE11" s="507">
        <f>SUMIFS(УсловияРасчеты!AY:AY,УсловияРасчеты!$H:$H,$C11,УсловияРасчеты!$N:$N,"итого")</f>
        <v>0</v>
      </c>
      <c r="AF11" s="507">
        <f>SUMIFS(УсловияРасчеты!AZ:AZ,УсловияРасчеты!$H:$H,$C11,УсловияРасчеты!$N:$N,"итого")</f>
        <v>0</v>
      </c>
      <c r="AG11" s="507">
        <f>SUMIFS(УсловияРасчеты!BA:BA,УсловияРасчеты!$H:$H,$C11,УсловияРасчеты!$N:$N,"итого")</f>
        <v>0</v>
      </c>
      <c r="AH11" s="507">
        <f>SUMIFS(УсловияРасчеты!BB:BB,УсловияРасчеты!$H:$H,$C11,УсловияРасчеты!$N:$N,"итого")</f>
        <v>0</v>
      </c>
      <c r="AI11" s="507">
        <f>SUMIFS(УсловияРасчеты!BC:BC,УсловияРасчеты!$H:$H,$C11,УсловияРасчеты!$N:$N,"итого")</f>
        <v>0</v>
      </c>
      <c r="AJ11" s="507">
        <f>SUMIFS(УсловияРасчеты!BD:BD,УсловияРасчеты!$H:$H,$C11,УсловияРасчеты!$N:$N,"итого")</f>
        <v>0</v>
      </c>
      <c r="AK11" s="507">
        <f>SUMIFS(УсловияРасчеты!BE:BE,УсловияРасчеты!$H:$H,$C11,УсловияРасчеты!$N:$N,"итого")</f>
        <v>0</v>
      </c>
      <c r="AL11" s="507">
        <f>SUMIFS(УсловияРасчеты!BF:BF,УсловияРасчеты!$H:$H,$C11,УсловияРасчеты!$N:$N,"итого")</f>
        <v>0</v>
      </c>
      <c r="AM11" s="507">
        <f>SUMIFS(УсловияРасчеты!BG:BG,УсловияРасчеты!$H:$H,$C11,УсловияРасчеты!$N:$N,"итого")</f>
        <v>0</v>
      </c>
      <c r="AN11" s="507">
        <f>SUMIFS(УсловияРасчеты!BH:BH,УсловияРасчеты!$H:$H,$C11,УсловияРасчеты!$N:$N,"итого")</f>
        <v>0</v>
      </c>
      <c r="AO11" s="507">
        <f>SUMIFS(УсловияРасчеты!BI:BI,УсловияРасчеты!$H:$H,$C11,УсловияРасчеты!$N:$N,"итого")</f>
        <v>0</v>
      </c>
      <c r="AP11" s="507">
        <f>SUMIFS(УсловияРасчеты!BJ:BJ,УсловияРасчеты!$H:$H,$C11,УсловияРасчеты!$N:$N,"итого")</f>
        <v>0</v>
      </c>
      <c r="AQ11" s="507">
        <f>SUMIFS(УсловияРасчеты!BK:BK,УсловияРасчеты!$H:$H,$C11,УсловияРасчеты!$N:$N,"итого")</f>
        <v>0</v>
      </c>
      <c r="AR11" s="507">
        <f>SUMIFS(УсловияРасчеты!BL:BL,УсловияРасчеты!$H:$H,$C11,УсловияРасчеты!$N:$N,"итого")</f>
        <v>0</v>
      </c>
      <c r="AS11" s="507">
        <f>SUMIFS(УсловияРасчеты!BM:BM,УсловияРасчеты!$H:$H,$C11,УсловияРасчеты!$N:$N,"итого")</f>
        <v>0</v>
      </c>
      <c r="AT11" s="507">
        <f>SUMIFS(УсловияРасчеты!BN:BN,УсловияРасчеты!$H:$H,$C11,УсловияРасчеты!$N:$N,"итого")</f>
        <v>0</v>
      </c>
      <c r="AU11" s="507">
        <f>SUMIFS(УсловияРасчеты!BO:BO,УсловияРасчеты!$H:$H,$C11,УсловияРасчеты!$N:$N,"итого")</f>
        <v>0</v>
      </c>
      <c r="AV11" s="507">
        <f>SUMIFS(УсловияРасчеты!BP:BP,УсловияРасчеты!$H:$H,$C11,УсловияРасчеты!$N:$N,"итого")</f>
        <v>0</v>
      </c>
      <c r="AW11" s="507">
        <f>SUMIFS(УсловияРасчеты!BQ:BQ,УсловияРасчеты!$H:$H,$C11,УсловияРасчеты!$N:$N,"итого")</f>
        <v>0</v>
      </c>
      <c r="AX11" s="507">
        <f>SUMIFS(УсловияРасчеты!BR:BR,УсловияРасчеты!$H:$H,$C11,УсловияРасчеты!$N:$N,"итого")</f>
        <v>0</v>
      </c>
      <c r="AY11" s="507">
        <f>SUMIFS(УсловияРасчеты!BS:BS,УсловияРасчеты!$H:$H,$C11,УсловияРасчеты!$N:$N,"итого")</f>
        <v>0</v>
      </c>
      <c r="AZ11" s="507">
        <f>SUMIFS(УсловияРасчеты!BT:BT,УсловияРасчеты!$H:$H,$C11,УсловияРасчеты!$N:$N,"итого")</f>
        <v>0</v>
      </c>
      <c r="BA11" s="507">
        <f>SUMIFS(УсловияРасчеты!BU:BU,УсловияРасчеты!$H:$H,$C11,УсловияРасчеты!$N:$N,"итого")</f>
        <v>0</v>
      </c>
      <c r="BB11" s="507">
        <f>SUMIFS(УсловияРасчеты!BV:BV,УсловияРасчеты!$H:$H,$C11,УсловияРасчеты!$N:$N,"итого")</f>
        <v>0</v>
      </c>
      <c r="BC11" s="507">
        <f>SUMIFS(УсловияРасчеты!BW:BW,УсловияРасчеты!$H:$H,$C11,УсловияРасчеты!$N:$N,"итого")</f>
        <v>0</v>
      </c>
      <c r="BD11" s="507">
        <f>SUMIFS(УсловияРасчеты!BX:BX,УсловияРасчеты!$H:$H,$C11,УсловияРасчеты!$N:$N,"итого")</f>
        <v>0</v>
      </c>
      <c r="BE11" s="507">
        <f>SUMIFS(УсловияРасчеты!BY:BY,УсловияРасчеты!$H:$H,$C11,УсловияРасчеты!$N:$N,"итого")</f>
        <v>0</v>
      </c>
      <c r="BF11" s="507">
        <f>SUMIFS(УсловияРасчеты!BZ:BZ,УсловияРасчеты!$H:$H,$C11,УсловияРасчеты!$N:$N,"итого")</f>
        <v>0</v>
      </c>
      <c r="BG11" s="507">
        <f>SUMIFS(УсловияРасчеты!CA:CA,УсловияРасчеты!$H:$H,$C11,УсловияРасчеты!$N:$N,"итого")</f>
        <v>0</v>
      </c>
      <c r="BH11" s="507">
        <f>SUMIFS(УсловияРасчеты!CB:CB,УсловияРасчеты!$H:$H,$C11,УсловияРасчеты!$N:$N,"итого")</f>
        <v>0</v>
      </c>
      <c r="BI11" s="507">
        <f>SUMIFS(УсловияРасчеты!CC:CC,УсловияРасчеты!$H:$H,$C11,УсловияРасчеты!$N:$N,"итого")</f>
        <v>0</v>
      </c>
      <c r="BJ11" s="507">
        <f>SUMIFS(УсловияРасчеты!CD:CD,УсловияРасчеты!$H:$H,$C11,УсловияРасчеты!$N:$N,"итого")</f>
        <v>0</v>
      </c>
      <c r="BK11" s="507">
        <f>SUMIFS(УсловияРасчеты!CE:CE,УсловияРасчеты!$H:$H,$C11,УсловияРасчеты!$N:$N,"итого")</f>
        <v>0</v>
      </c>
      <c r="BL11" s="507">
        <f>SUMIFS(УсловияРасчеты!CF:CF,УсловияРасчеты!$H:$H,$C11,УсловияРасчеты!$N:$N,"итого")</f>
        <v>0</v>
      </c>
      <c r="BM11" s="507">
        <f>SUMIFS(УсловияРасчеты!CG:CG,УсловияРасчеты!$H:$H,$C11,УсловияРасчеты!$N:$N,"итого")</f>
        <v>0</v>
      </c>
      <c r="BN11" s="507">
        <f>SUMIFS(УсловияРасчеты!CH:CH,УсловияРасчеты!$H:$H,$C11,УсловияРасчеты!$N:$N,"итого")</f>
        <v>0</v>
      </c>
      <c r="BO11" s="507">
        <f>SUMIFS(УсловияРасчеты!CI:CI,УсловияРасчеты!$H:$H,$C11,УсловияРасчеты!$N:$N,"итого")</f>
        <v>0</v>
      </c>
      <c r="BP11" s="507">
        <f>SUMIFS(УсловияРасчеты!CJ:CJ,УсловияРасчеты!$H:$H,$C11,УсловияРасчеты!$N:$N,"итого")</f>
        <v>0</v>
      </c>
      <c r="BQ11" s="507">
        <f>SUMIFS(УсловияРасчеты!CK:CK,УсловияРасчеты!$H:$H,$C11,УсловияРасчеты!$N:$N,"итого")</f>
        <v>0</v>
      </c>
      <c r="BR11" s="507">
        <f>SUMIFS(УсловияРасчеты!CL:CL,УсловияРасчеты!$H:$H,$C11,УсловияРасчеты!$N:$N,"итого")</f>
        <v>0</v>
      </c>
      <c r="BS11" s="507">
        <f>SUMIFS(УсловияРасчеты!CM:CM,УсловияРасчеты!$H:$H,$C11,УсловияРасчеты!$N:$N,"итого")</f>
        <v>0</v>
      </c>
      <c r="BT11" s="507">
        <f>SUMIFS(УсловияРасчеты!CN:CN,УсловияРасчеты!$H:$H,$C11,УсловияРасчеты!$N:$N,"итого")</f>
        <v>0</v>
      </c>
      <c r="BU11" s="507">
        <f>SUMIFS(УсловияРасчеты!CO:CO,УсловияРасчеты!$H:$H,$C11,УсловияРасчеты!$N:$N,"итого")</f>
        <v>0</v>
      </c>
      <c r="BV11" s="507">
        <f>SUMIFS(УсловияРасчеты!CP:CP,УсловияРасчеты!$H:$H,$C11,УсловияРасчеты!$N:$N,"итого")</f>
        <v>0</v>
      </c>
      <c r="BW11" s="507">
        <f>SUMIFS(УсловияРасчеты!CQ:CQ,УсловияРасчеты!$H:$H,$C11,УсловияРасчеты!$N:$N,"итого")</f>
        <v>0</v>
      </c>
      <c r="BX11" s="507">
        <f>SUMIFS(УсловияРасчеты!CR:CR,УсловияРасчеты!$H:$H,$C11,УсловияРасчеты!$N:$N,"итого")</f>
        <v>0</v>
      </c>
      <c r="BY11" s="507">
        <f>SUMIFS(УсловияРасчеты!CS:CS,УсловияРасчеты!$H:$H,$C11,УсловияРасчеты!$N:$N,"итого")</f>
        <v>0</v>
      </c>
      <c r="BZ11" s="507">
        <f>SUMIFS(УсловияРасчеты!CT:CT,УсловияРасчеты!$H:$H,$C11,УсловияРасчеты!$N:$N,"итого")</f>
        <v>0</v>
      </c>
      <c r="CA11" s="507">
        <f>SUMIFS(УсловияРасчеты!CU:CU,УсловияРасчеты!$H:$H,$C11,УсловияРасчеты!$N:$N,"итого")</f>
        <v>0</v>
      </c>
      <c r="CB11" s="507">
        <f>SUMIFS(УсловияРасчеты!CV:CV,УсловияРасчеты!$H:$H,$C11,УсловияРасчеты!$N:$N,"итого")</f>
        <v>0</v>
      </c>
      <c r="CC11" s="507">
        <f>SUMIFS(УсловияРасчеты!CW:CW,УсловияРасчеты!$H:$H,$C11,УсловияРасчеты!$N:$N,"итого")</f>
        <v>0</v>
      </c>
      <c r="CD11" s="507">
        <f>SUMIFS(УсловияРасчеты!CX:CX,УсловияРасчеты!$H:$H,$C11,УсловияРасчеты!$N:$N,"итого")</f>
        <v>0</v>
      </c>
      <c r="CE11" s="507">
        <f>SUMIFS(УсловияРасчеты!CY:CY,УсловияРасчеты!$H:$H,$C11,УсловияРасчеты!$N:$N,"итого")</f>
        <v>0</v>
      </c>
      <c r="CF11" s="507">
        <f>SUMIFS(УсловияРасчеты!CZ:CZ,УсловияРасчеты!$H:$H,$C11,УсловияРасчеты!$N:$N,"итого")</f>
        <v>0</v>
      </c>
      <c r="CG11" s="507">
        <f>SUMIFS(УсловияРасчеты!DA:DA,УсловияРасчеты!$H:$H,$C11,УсловияРасчеты!$N:$N,"итого")</f>
        <v>0</v>
      </c>
      <c r="CH11" s="507">
        <f>SUMIFS(УсловияРасчеты!DB:DB,УсловияРасчеты!$H:$H,$C11,УсловияРасчеты!$N:$N,"итого")</f>
        <v>0</v>
      </c>
      <c r="CI11" s="507">
        <f>SUMIFS(УсловияРасчеты!DC:DC,УсловияРасчеты!$H:$H,$C11,УсловияРасчеты!$N:$N,"итого")</f>
        <v>0</v>
      </c>
      <c r="CJ11" s="507">
        <f>SUMIFS(УсловияРасчеты!DD:DD,УсловияРасчеты!$H:$H,$C11,УсловияРасчеты!$N:$N,"итого")</f>
        <v>0</v>
      </c>
      <c r="CK11" s="507">
        <f>SUMIFS(УсловияРасчеты!DE:DE,УсловияРасчеты!$H:$H,$C11,УсловияРасчеты!$N:$N,"итого")</f>
        <v>0</v>
      </c>
      <c r="CL11" s="507">
        <f>SUMIFS(УсловияРасчеты!DF:DF,УсловияРасчеты!$H:$H,$C11,УсловияРасчеты!$N:$N,"итого")</f>
        <v>0</v>
      </c>
      <c r="CM11" s="507">
        <f>SUMIFS(УсловияРасчеты!DG:DG,УсловияРасчеты!$H:$H,$C11,УсловияРасчеты!$N:$N,"итого")</f>
        <v>0</v>
      </c>
      <c r="CN11" s="507">
        <f>SUMIFS(УсловияРасчеты!DH:DH,УсловияРасчеты!$H:$H,$C11,УсловияРасчеты!$N:$N,"итого")</f>
        <v>0</v>
      </c>
      <c r="CO11" s="507">
        <f>SUMIFS(УсловияРасчеты!DI:DI,УсловияРасчеты!$H:$H,$C11,УсловияРасчеты!$N:$N,"итого")</f>
        <v>0</v>
      </c>
      <c r="CP11" s="507">
        <f>SUMIFS(УсловияРасчеты!DJ:DJ,УсловияРасчеты!$H:$H,$C11,УсловияРасчеты!$N:$N,"итого")</f>
        <v>0</v>
      </c>
      <c r="CQ11" s="507">
        <f>SUMIFS(УсловияРасчеты!DK:DK,УсловияРасчеты!$H:$H,$C11,УсловияРасчеты!$N:$N,"итого")</f>
        <v>0</v>
      </c>
      <c r="CR11" s="507">
        <f>SUMIFS(УсловияРасчеты!DL:DL,УсловияРасчеты!$H:$H,$C11,УсловияРасчеты!$N:$N,"итого")</f>
        <v>0</v>
      </c>
      <c r="CS11" s="507">
        <f>SUMIFS(УсловияРасчеты!DM:DM,УсловияРасчеты!$H:$H,$C11,УсловияРасчеты!$N:$N,"итого")</f>
        <v>0</v>
      </c>
      <c r="CT11" s="507">
        <f>SUMIFS(УсловияРасчеты!DN:DN,УсловияРасчеты!$H:$H,$C11,УсловияРасчеты!$N:$N,"итого")</f>
        <v>0</v>
      </c>
      <c r="CU11" s="507">
        <f>SUMIFS(УсловияРасчеты!DO:DO,УсловияРасчеты!$H:$H,$C11,УсловияРасчеты!$N:$N,"итого")</f>
        <v>0</v>
      </c>
      <c r="CV11" s="507">
        <f>SUMIFS(УсловияРасчеты!DP:DP,УсловияРасчеты!$H:$H,$C11,УсловияРасчеты!$N:$N,"итого")</f>
        <v>0</v>
      </c>
      <c r="CW11" s="507">
        <f>SUMIFS(УсловияРасчеты!DQ:DQ,УсловияРасчеты!$H:$H,$C11,УсловияРасчеты!$N:$N,"итого")</f>
        <v>0</v>
      </c>
      <c r="CX11" s="507">
        <f>SUMIFS(УсловияРасчеты!DR:DR,УсловияРасчеты!$H:$H,$C11,УсловияРасчеты!$N:$N,"итого")</f>
        <v>0</v>
      </c>
      <c r="CY11" s="507">
        <f>SUMIFS(УсловияРасчеты!DS:DS,УсловияРасчеты!$H:$H,$C11,УсловияРасчеты!$N:$N,"итого")</f>
        <v>0</v>
      </c>
      <c r="CZ11" s="507">
        <f>SUMIFS(УсловияРасчеты!DT:DT,УсловияРасчеты!$H:$H,$C11,УсловияРасчеты!$N:$N,"итого")</f>
        <v>0</v>
      </c>
      <c r="DA11" s="507">
        <f>SUMIFS(УсловияРасчеты!DU:DU,УсловияРасчеты!$H:$H,$C11,УсловияРасчеты!$N:$N,"итого")</f>
        <v>0</v>
      </c>
      <c r="DB11" s="507">
        <f>SUMIFS(УсловияРасчеты!DV:DV,УсловияРасчеты!$H:$H,$C11,УсловияРасчеты!$N:$N,"итого")</f>
        <v>0</v>
      </c>
      <c r="DC11" s="507">
        <f>SUMIFS(УсловияРасчеты!DW:DW,УсловияРасчеты!$H:$H,$C11,УсловияРасчеты!$N:$N,"итого")</f>
        <v>0</v>
      </c>
      <c r="DD11" s="507">
        <f>SUMIFS(УсловияРасчеты!DX:DX,УсловияРасчеты!$H:$H,$C11,УсловияРасчеты!$N:$N,"итого")</f>
        <v>0</v>
      </c>
      <c r="DE11" s="507">
        <f>SUMIFS(УсловияРасчеты!DY:DY,УсловияРасчеты!$H:$H,$C11,УсловияРасчеты!$N:$N,"итого")</f>
        <v>0</v>
      </c>
      <c r="DF11" s="507">
        <f>SUMIFS(УсловияРасчеты!DZ:DZ,УсловияРасчеты!$H:$H,$C11,УсловияРасчеты!$N:$N,"итого")</f>
        <v>0</v>
      </c>
      <c r="DG11" s="507">
        <f>SUMIFS(УсловияРасчеты!EA:EA,УсловияРасчеты!$H:$H,$C11,УсловияРасчеты!$N:$N,"итого")</f>
        <v>0</v>
      </c>
      <c r="DH11" s="507">
        <f>SUMIFS(УсловияРасчеты!EB:EB,УсловияРасчеты!$H:$H,$C11,УсловияРасчеты!$N:$N,"итого")</f>
        <v>0</v>
      </c>
      <c r="DI11" s="507">
        <f>SUMIFS(УсловияРасчеты!EC:EC,УсловияРасчеты!$H:$H,$C11,УсловияРасчеты!$N:$N,"итого")</f>
        <v>0</v>
      </c>
      <c r="DJ11" s="507">
        <f>SUMIFS(УсловияРасчеты!ED:ED,УсловияРасчеты!$H:$H,$C11,УсловияРасчеты!$N:$N,"итого")</f>
        <v>0</v>
      </c>
      <c r="DK11" s="507">
        <f>SUMIFS(УсловияРасчеты!EE:EE,УсловияРасчеты!$H:$H,$C11,УсловияРасчеты!$N:$N,"итого")</f>
        <v>0</v>
      </c>
      <c r="DL11" s="507">
        <f>SUMIFS(УсловияРасчеты!EF:EF,УсловияРасчеты!$H:$H,$C11,УсловияРасчеты!$N:$N,"итого")</f>
        <v>0</v>
      </c>
      <c r="DM11" s="507">
        <f>SUMIFS(УсловияРасчеты!EG:EG,УсловияРасчеты!$H:$H,$C11,УсловияРасчеты!$N:$N,"итого")</f>
        <v>0</v>
      </c>
      <c r="DN11" s="507">
        <f>SUMIFS(УсловияРасчеты!EH:EH,УсловияРасчеты!$H:$H,$C11,УсловияРасчеты!$N:$N,"итого")</f>
        <v>0</v>
      </c>
      <c r="DO11" s="507">
        <f>SUMIFS(УсловияРасчеты!EI:EI,УсловияРасчеты!$H:$H,$C11,УсловияРасчеты!$N:$N,"итого")</f>
        <v>0</v>
      </c>
      <c r="DP11" s="507">
        <f>SUMIFS(УсловияРасчеты!EJ:EJ,УсловияРасчеты!$H:$H,$C11,УсловияРасчеты!$N:$N,"итого")</f>
        <v>0</v>
      </c>
      <c r="DQ11" s="507">
        <f>SUMIFS(УсловияРасчеты!EK:EK,УсловияРасчеты!$H:$H,$C11,УсловияРасчеты!$N:$N,"итого")</f>
        <v>0</v>
      </c>
      <c r="DR11" s="507">
        <f>SUMIFS(УсловияРасчеты!EL:EL,УсловияРасчеты!$H:$H,$C11,УсловияРасчеты!$N:$N,"итого")</f>
        <v>0</v>
      </c>
      <c r="DS11" s="507">
        <f>SUMIFS(УсловияРасчеты!EM:EM,УсловияРасчеты!$H:$H,$C11,УсловияРасчеты!$N:$N,"итого")</f>
        <v>0</v>
      </c>
      <c r="DT11" s="507">
        <f>SUMIFS(УсловияРасчеты!EN:EN,УсловияРасчеты!$H:$H,$C11,УсловияРасчеты!$N:$N,"итого")</f>
        <v>0</v>
      </c>
      <c r="DU11" s="507">
        <f>SUMIFS(УсловияРасчеты!EO:EO,УсловияРасчеты!$H:$H,$C11,УсловияРасчеты!$N:$N,"итого")</f>
        <v>0</v>
      </c>
      <c r="DV11" s="507">
        <f>SUMIFS(УсловияРасчеты!EP:EP,УсловияРасчеты!$H:$H,$C11,УсловияРасчеты!$N:$N,"итого")</f>
        <v>0</v>
      </c>
      <c r="DW11" s="507">
        <f>SUMIFS(УсловияРасчеты!EQ:EQ,УсловияРасчеты!$H:$H,$C11,УсловияРасчеты!$N:$N,"итого")</f>
        <v>0</v>
      </c>
      <c r="DX11" s="507">
        <f>SUMIFS(УсловияРасчеты!ER:ER,УсловияРасчеты!$H:$H,$C11,УсловияРасчеты!$N:$N,"итого")</f>
        <v>0</v>
      </c>
      <c r="DY11" s="507">
        <f>SUMIFS(УсловияРасчеты!ES:ES,УсловияРасчеты!$H:$H,$C11,УсловияРасчеты!$N:$N,"итого")</f>
        <v>0</v>
      </c>
      <c r="DZ11" s="507">
        <f>SUMIFS(УсловияРасчеты!ET:ET,УсловияРасчеты!$H:$H,$C11,УсловияРасчеты!$N:$N,"итого")</f>
        <v>0</v>
      </c>
      <c r="EA11" s="507">
        <f>SUMIFS(УсловияРасчеты!EU:EU,УсловияРасчеты!$H:$H,$C11,УсловияРасчеты!$N:$N,"итого")</f>
        <v>0</v>
      </c>
      <c r="EB11" s="507">
        <f>SUMIFS(УсловияРасчеты!EV:EV,УсловияРасчеты!$H:$H,$C11,УсловияРасчеты!$N:$N,"итого")</f>
        <v>0</v>
      </c>
      <c r="EC11" s="507">
        <f>SUMIFS(УсловияРасчеты!EW:EW,УсловияРасчеты!$H:$H,$C11,УсловияРасчеты!$N:$N,"итого")</f>
        <v>0</v>
      </c>
      <c r="ED11" s="507">
        <f>SUMIFS(УсловияРасчеты!EX:EX,УсловияРасчеты!$H:$H,$C11,УсловияРасчеты!$N:$N,"итого")</f>
        <v>0</v>
      </c>
      <c r="EE11" s="507">
        <f>SUMIFS(УсловияРасчеты!EY:EY,УсловияРасчеты!$H:$H,$C11,УсловияРасчеты!$N:$N,"итого")</f>
        <v>0</v>
      </c>
      <c r="EF11" s="507">
        <f>SUMIFS(УсловияРасчеты!EZ:EZ,УсловияРасчеты!$H:$H,$C11,УсловияРасчеты!$N:$N,"итого")</f>
        <v>0</v>
      </c>
      <c r="EG11" s="507">
        <f>SUMIFS(УсловияРасчеты!FA:FA,УсловияРасчеты!$H:$H,$C11,УсловияРасчеты!$N:$N,"итого")</f>
        <v>0</v>
      </c>
      <c r="EH11" s="507">
        <f>SUMIFS(УсловияРасчеты!FB:FB,УсловияРасчеты!$H:$H,$C11,УсловияРасчеты!$N:$N,"итого")</f>
        <v>0</v>
      </c>
      <c r="EI11" s="507">
        <f>SUMIFS(УсловияРасчеты!FC:FC,УсловияРасчеты!$H:$H,$C11,УсловияРасчеты!$N:$N,"итого")</f>
        <v>0</v>
      </c>
      <c r="EJ11" s="507">
        <f>SUMIFS(УсловияРасчеты!FD:FD,УсловияРасчеты!$H:$H,$C11,УсловияРасчеты!$N:$N,"итого")</f>
        <v>0</v>
      </c>
      <c r="EK11" s="507">
        <f>SUMIFS(УсловияРасчеты!FE:FE,УсловияРасчеты!$H:$H,$C11,УсловияРасчеты!$N:$N,"итого")</f>
        <v>0</v>
      </c>
      <c r="EL11" s="507">
        <f>SUMIFS(УсловияРасчеты!FF:FF,УсловияРасчеты!$H:$H,$C11,УсловияРасчеты!$N:$N,"итого")</f>
        <v>0</v>
      </c>
      <c r="EM11" s="507">
        <f>SUMIFS(УсловияРасчеты!FG:FG,УсловияРасчеты!$H:$H,$C11,УсловияРасчеты!$N:$N,"итого")</f>
        <v>0</v>
      </c>
      <c r="EN11" s="507">
        <f>SUMIFS(УсловияРасчеты!FH:FH,УсловияРасчеты!$H:$H,$C11,УсловияРасчеты!$N:$N,"итого")</f>
        <v>0</v>
      </c>
      <c r="EO11" s="507">
        <f>SUMIFS(УсловияРасчеты!FI:FI,УсловияРасчеты!$H:$H,$C11,УсловияРасчеты!$N:$N,"итого")</f>
        <v>0</v>
      </c>
      <c r="EP11" s="507">
        <f>SUMIFS(УсловияРасчеты!FJ:FJ,УсловияРасчеты!$H:$H,$C11,УсловияРасчеты!$N:$N,"итого")</f>
        <v>0</v>
      </c>
      <c r="EQ11" s="507">
        <f>SUMIFS(УсловияРасчеты!FK:FK,УсловияРасчеты!$H:$H,$C11,УсловияРасчеты!$N:$N,"итого")</f>
        <v>0</v>
      </c>
      <c r="ER11" s="507">
        <f>SUMIFS(УсловияРасчеты!FL:FL,УсловияРасчеты!$H:$H,$C11,УсловияРасчеты!$N:$N,"итого")</f>
        <v>0</v>
      </c>
      <c r="ES11" s="507">
        <f>SUMIFS(УсловияРасчеты!FM:FM,УсловияРасчеты!$H:$H,$C11,УсловияРасчеты!$N:$N,"итого")</f>
        <v>0</v>
      </c>
      <c r="ET11" s="507">
        <f>SUMIFS(УсловияРасчеты!FN:FN,УсловияРасчеты!$H:$H,$C11,УсловияРасчеты!$N:$N,"итого")</f>
        <v>0</v>
      </c>
      <c r="EU11" s="507">
        <f>SUMIFS(УсловияРасчеты!FO:FO,УсловияРасчеты!$H:$H,$C11,УсловияРасчеты!$N:$N,"итого")</f>
        <v>0</v>
      </c>
      <c r="EV11" s="507">
        <f>SUMIFS(УсловияРасчеты!FP:FP,УсловияРасчеты!$H:$H,$C11,УсловияРасчеты!$N:$N,"итого")</f>
        <v>0</v>
      </c>
      <c r="EW11" s="507">
        <f>SUMIFS(УсловияРасчеты!FQ:FQ,УсловияРасчеты!$H:$H,$C11,УсловияРасчеты!$N:$N,"итого")</f>
        <v>0</v>
      </c>
      <c r="EX11" s="507">
        <f>SUMIFS(УсловияРасчеты!FR:FR,УсловияРасчеты!$H:$H,$C11,УсловияРасчеты!$N:$N,"итого")</f>
        <v>0</v>
      </c>
      <c r="EY11" s="507">
        <f>SUMIFS(УсловияРасчеты!FS:FS,УсловияРасчеты!$H:$H,$C11,УсловияРасчеты!$N:$N,"итого")</f>
        <v>0</v>
      </c>
      <c r="EZ11" s="507">
        <f>SUMIFS(УсловияРасчеты!FT:FT,УсловияРасчеты!$H:$H,$C11,УсловияРасчеты!$N:$N,"итого")</f>
        <v>0</v>
      </c>
      <c r="FA11" s="507">
        <f>SUMIFS(УсловияРасчеты!FU:FU,УсловияРасчеты!$H:$H,$C11,УсловияРасчеты!$N:$N,"итого")</f>
        <v>0</v>
      </c>
      <c r="FB11" s="507">
        <f>SUMIFS(УсловияРасчеты!FV:FV,УсловияРасчеты!$H:$H,$C11,УсловияРасчеты!$N:$N,"итого")</f>
        <v>0</v>
      </c>
      <c r="FC11" s="507">
        <f>SUMIFS(УсловияРасчеты!FW:FW,УсловияРасчеты!$H:$H,$C11,УсловияРасчеты!$N:$N,"итого")</f>
        <v>0</v>
      </c>
      <c r="FD11" s="507">
        <f>SUMIFS(УсловияРасчеты!FX:FX,УсловияРасчеты!$H:$H,$C11,УсловияРасчеты!$N:$N,"итого")</f>
        <v>0</v>
      </c>
      <c r="FE11" s="507">
        <f>SUMIFS(УсловияРасчеты!FY:FY,УсловияРасчеты!$H:$H,$C11,УсловияРасчеты!$N:$N,"итого")</f>
        <v>0</v>
      </c>
      <c r="FF11" s="507">
        <f>SUMIFS(УсловияРасчеты!FZ:FZ,УсловияРасчеты!$H:$H,$C11,УсловияРасчеты!$N:$N,"итого")</f>
        <v>0</v>
      </c>
      <c r="FG11" s="507">
        <f>SUMIFS(УсловияРасчеты!GA:GA,УсловияРасчеты!$H:$H,$C11,УсловияРасчеты!$N:$N,"итого")</f>
        <v>0</v>
      </c>
      <c r="FH11" s="507">
        <f>SUMIFS(УсловияРасчеты!GB:GB,УсловияРасчеты!$H:$H,$C11,УсловияРасчеты!$N:$N,"итого")</f>
        <v>0</v>
      </c>
      <c r="FI11" s="507">
        <f>SUMIFS(УсловияРасчеты!GC:GC,УсловияРасчеты!$H:$H,$C11,УсловияРасчеты!$N:$N,"итого")</f>
        <v>0</v>
      </c>
      <c r="FJ11" s="507">
        <f>SUMIFS(УсловияРасчеты!GD:GD,УсловияРасчеты!$H:$H,$C11,УсловияРасчеты!$N:$N,"итого")</f>
        <v>0</v>
      </c>
      <c r="FK11" s="507">
        <f>SUMIFS(УсловияРасчеты!GE:GE,УсловияРасчеты!$H:$H,$C11,УсловияРасчеты!$N:$N,"итого")</f>
        <v>0</v>
      </c>
      <c r="FL11" s="507">
        <f>SUMIFS(УсловияРасчеты!GF:GF,УсловияРасчеты!$H:$H,$C11,УсловияРасчеты!$N:$N,"итого")</f>
        <v>0</v>
      </c>
      <c r="FM11" s="507">
        <f>SUMIFS(УсловияРасчеты!GG:GG,УсловияРасчеты!$H:$H,$C11,УсловияРасчеты!$N:$N,"итого")</f>
        <v>0</v>
      </c>
      <c r="FN11" s="507">
        <f>SUMIFS(УсловияРасчеты!GH:GH,УсловияРасчеты!$H:$H,$C11,УсловияРасчеты!$N:$N,"итого")</f>
        <v>0</v>
      </c>
      <c r="FO11" s="507">
        <f>SUMIFS(УсловияРасчеты!GI:GI,УсловияРасчеты!$H:$H,$C11,УсловияРасчеты!$N:$N,"итого")</f>
        <v>0</v>
      </c>
      <c r="FP11" s="507">
        <f>SUMIFS(УсловияРасчеты!GJ:GJ,УсловияРасчеты!$H:$H,$C11,УсловияРасчеты!$N:$N,"итого")</f>
        <v>0</v>
      </c>
      <c r="FQ11" s="507">
        <f>SUMIFS(УсловияРасчеты!GK:GK,УсловияРасчеты!$H:$H,$C11,УсловияРасчеты!$N:$N,"итого")</f>
        <v>0</v>
      </c>
      <c r="FR11" s="507">
        <f>SUMIFS(УсловияРасчеты!GL:GL,УсловияРасчеты!$H:$H,$C11,УсловияРасчеты!$N:$N,"итого")</f>
        <v>0</v>
      </c>
      <c r="FS11" s="507">
        <f>SUMIFS(УсловияРасчеты!GM:GM,УсловияРасчеты!$H:$H,$C11,УсловияРасчеты!$N:$N,"итого")</f>
        <v>0</v>
      </c>
      <c r="FT11" s="507">
        <f>SUMIFS(УсловияРасчеты!GN:GN,УсловияРасчеты!$H:$H,$C11,УсловияРасчеты!$N:$N,"итого")</f>
        <v>0</v>
      </c>
      <c r="FU11" s="507">
        <f>SUMIFS(УсловияРасчеты!GO:GO,УсловияРасчеты!$H:$H,$C11,УсловияРасчеты!$N:$N,"итого")</f>
        <v>0</v>
      </c>
      <c r="FV11" s="507">
        <f>SUMIFS(УсловияРасчеты!GP:GP,УсловияРасчеты!$H:$H,$C11,УсловияРасчеты!$N:$N,"итого")</f>
        <v>0</v>
      </c>
      <c r="FW11" s="507">
        <f>SUMIFS(УсловияРасчеты!GQ:GQ,УсловияРасчеты!$H:$H,$C11,УсловияРасчеты!$N:$N,"итого")</f>
        <v>0</v>
      </c>
      <c r="FX11" s="507">
        <f>SUMIFS(УсловияРасчеты!GR:GR,УсловияРасчеты!$H:$H,$C11,УсловияРасчеты!$N:$N,"итого")</f>
        <v>0</v>
      </c>
      <c r="FY11" s="507">
        <f>SUMIFS(УсловияРасчеты!GS:GS,УсловияРасчеты!$H:$H,$C11,УсловияРасчеты!$N:$N,"итого")</f>
        <v>0</v>
      </c>
      <c r="FZ11" s="507">
        <f>SUMIFS(УсловияРасчеты!GT:GT,УсловияРасчеты!$H:$H,$C11,УсловияРасчеты!$N:$N,"итого")</f>
        <v>0</v>
      </c>
      <c r="GA11" s="507">
        <f>SUMIFS(УсловияРасчеты!GU:GU,УсловияРасчеты!$H:$H,$C11,УсловияРасчеты!$N:$N,"итого")</f>
        <v>0</v>
      </c>
      <c r="GB11" s="507">
        <f>SUMIFS(УсловияРасчеты!GV:GV,УсловияРасчеты!$H:$H,$C11,УсловияРасчеты!$N:$N,"итого")</f>
        <v>0</v>
      </c>
      <c r="GC11" s="507">
        <f>SUMIFS(УсловияРасчеты!GW:GW,УсловияРасчеты!$H:$H,$C11,УсловияРасчеты!$N:$N,"итого")</f>
        <v>0</v>
      </c>
      <c r="GD11" s="507">
        <f>SUMIFS(УсловияРасчеты!GX:GX,УсловияРасчеты!$H:$H,$C11,УсловияРасчеты!$N:$N,"итого")</f>
        <v>0</v>
      </c>
      <c r="GE11" s="507">
        <f>SUMIFS(УсловияРасчеты!GY:GY,УсловияРасчеты!$H:$H,$C11,УсловияРасчеты!$N:$N,"итого")</f>
        <v>0</v>
      </c>
      <c r="GF11" s="507">
        <f>SUMIFS(УсловияРасчеты!GZ:GZ,УсловияРасчеты!$H:$H,$C11,УсловияРасчеты!$N:$N,"итого")</f>
        <v>0</v>
      </c>
      <c r="GG11" s="503"/>
    </row>
    <row r="12" spans="1:189" s="143" customFormat="1" ht="13.8">
      <c r="A12" s="142"/>
      <c r="B12" s="137"/>
      <c r="C12" s="138" t="str">
        <f>УсловияРасчеты!$H$23</f>
        <v>Начисление прямых расходов</v>
      </c>
      <c r="D12" s="137"/>
      <c r="E12" s="139">
        <f>SUM($F12:$GG12)</f>
        <v>0</v>
      </c>
      <c r="F12" s="140"/>
      <c r="G12" s="141">
        <f>SUMIFS(УсловияРасчеты!AA:AA,УсловияРасчеты!$H:$H,$C12,УсловияРасчеты!$N:$N,"итого")</f>
        <v>0</v>
      </c>
      <c r="H12" s="141">
        <f>SUMIFS(УсловияРасчеты!AB:AB,УсловияРасчеты!$H:$H,$C12,УсловияРасчеты!$N:$N,"итого")</f>
        <v>0</v>
      </c>
      <c r="I12" s="141">
        <f>SUMIFS(УсловияРасчеты!AC:AC,УсловияРасчеты!$H:$H,$C12,УсловияРасчеты!$N:$N,"итого")</f>
        <v>0</v>
      </c>
      <c r="J12" s="141">
        <f>SUMIFS(УсловияРасчеты!AD:AD,УсловияРасчеты!$H:$H,$C12,УсловияРасчеты!$N:$N,"итого")</f>
        <v>0</v>
      </c>
      <c r="K12" s="141">
        <f>SUMIFS(УсловияРасчеты!AE:AE,УсловияРасчеты!$H:$H,$C12,УсловияРасчеты!$N:$N,"итого")</f>
        <v>0</v>
      </c>
      <c r="L12" s="141">
        <f>SUMIFS(УсловияРасчеты!AF:AF,УсловияРасчеты!$H:$H,$C12,УсловияРасчеты!$N:$N,"итого")</f>
        <v>0</v>
      </c>
      <c r="M12" s="141">
        <f>SUMIFS(УсловияРасчеты!AG:AG,УсловияРасчеты!$H:$H,$C12,УсловияРасчеты!$N:$N,"итого")</f>
        <v>0</v>
      </c>
      <c r="N12" s="141">
        <f>SUMIFS(УсловияРасчеты!AH:AH,УсловияРасчеты!$H:$H,$C12,УсловияРасчеты!$N:$N,"итого")</f>
        <v>0</v>
      </c>
      <c r="O12" s="141">
        <f>SUMIFS(УсловияРасчеты!AI:AI,УсловияРасчеты!$H:$H,$C12,УсловияРасчеты!$N:$N,"итого")</f>
        <v>0</v>
      </c>
      <c r="P12" s="141">
        <f>SUMIFS(УсловияРасчеты!AJ:AJ,УсловияРасчеты!$H:$H,$C12,УсловияРасчеты!$N:$N,"итого")</f>
        <v>0</v>
      </c>
      <c r="Q12" s="141">
        <f>SUMIFS(УсловияРасчеты!AK:AK,УсловияРасчеты!$H:$H,$C12,УсловияРасчеты!$N:$N,"итого")</f>
        <v>0</v>
      </c>
      <c r="R12" s="141">
        <f>SUMIFS(УсловияРасчеты!AL:AL,УсловияРасчеты!$H:$H,$C12,УсловияРасчеты!$N:$N,"итого")</f>
        <v>0</v>
      </c>
      <c r="S12" s="141">
        <f>SUMIFS(УсловияРасчеты!AM:AM,УсловияРасчеты!$H:$H,$C12,УсловияРасчеты!$N:$N,"итого")</f>
        <v>0</v>
      </c>
      <c r="T12" s="141">
        <f>SUMIFS(УсловияРасчеты!AN:AN,УсловияРасчеты!$H:$H,$C12,УсловияРасчеты!$N:$N,"итого")</f>
        <v>0</v>
      </c>
      <c r="U12" s="141">
        <f>SUMIFS(УсловияРасчеты!AO:AO,УсловияРасчеты!$H:$H,$C12,УсловияРасчеты!$N:$N,"итого")</f>
        <v>0</v>
      </c>
      <c r="V12" s="141">
        <f>SUMIFS(УсловияРасчеты!AP:AP,УсловияРасчеты!$H:$H,$C12,УсловияРасчеты!$N:$N,"итого")</f>
        <v>0</v>
      </c>
      <c r="W12" s="141">
        <f>SUMIFS(УсловияРасчеты!AQ:AQ,УсловияРасчеты!$H:$H,$C12,УсловияРасчеты!$N:$N,"итого")</f>
        <v>0</v>
      </c>
      <c r="X12" s="141">
        <f>SUMIFS(УсловияРасчеты!AR:AR,УсловияРасчеты!$H:$H,$C12,УсловияРасчеты!$N:$N,"итого")</f>
        <v>0</v>
      </c>
      <c r="Y12" s="141">
        <f>SUMIFS(УсловияРасчеты!AS:AS,УсловияРасчеты!$H:$H,$C12,УсловияРасчеты!$N:$N,"итого")</f>
        <v>0</v>
      </c>
      <c r="Z12" s="141">
        <f>SUMIFS(УсловияРасчеты!AT:AT,УсловияРасчеты!$H:$H,$C12,УсловияРасчеты!$N:$N,"итого")</f>
        <v>0</v>
      </c>
      <c r="AA12" s="141">
        <f>SUMIFS(УсловияРасчеты!AU:AU,УсловияРасчеты!$H:$H,$C12,УсловияРасчеты!$N:$N,"итого")</f>
        <v>0</v>
      </c>
      <c r="AB12" s="141">
        <f>SUMIFS(УсловияРасчеты!AV:AV,УсловияРасчеты!$H:$H,$C12,УсловияРасчеты!$N:$N,"итого")</f>
        <v>0</v>
      </c>
      <c r="AC12" s="141">
        <f>SUMIFS(УсловияРасчеты!AW:AW,УсловияРасчеты!$H:$H,$C12,УсловияРасчеты!$N:$N,"итого")</f>
        <v>0</v>
      </c>
      <c r="AD12" s="141">
        <f>SUMIFS(УсловияРасчеты!AX:AX,УсловияРасчеты!$H:$H,$C12,УсловияРасчеты!$N:$N,"итого")</f>
        <v>0</v>
      </c>
      <c r="AE12" s="141">
        <f>SUMIFS(УсловияРасчеты!AY:AY,УсловияРасчеты!$H:$H,$C12,УсловияРасчеты!$N:$N,"итого")</f>
        <v>0</v>
      </c>
      <c r="AF12" s="141">
        <f>SUMIFS(УсловияРасчеты!AZ:AZ,УсловияРасчеты!$H:$H,$C12,УсловияРасчеты!$N:$N,"итого")</f>
        <v>0</v>
      </c>
      <c r="AG12" s="141">
        <f>SUMIFS(УсловияРасчеты!BA:BA,УсловияРасчеты!$H:$H,$C12,УсловияРасчеты!$N:$N,"итого")</f>
        <v>0</v>
      </c>
      <c r="AH12" s="141">
        <f>SUMIFS(УсловияРасчеты!BB:BB,УсловияРасчеты!$H:$H,$C12,УсловияРасчеты!$N:$N,"итого")</f>
        <v>0</v>
      </c>
      <c r="AI12" s="141">
        <f>SUMIFS(УсловияРасчеты!BC:BC,УсловияРасчеты!$H:$H,$C12,УсловияРасчеты!$N:$N,"итого")</f>
        <v>0</v>
      </c>
      <c r="AJ12" s="141">
        <f>SUMIFS(УсловияРасчеты!BD:BD,УсловияРасчеты!$H:$H,$C12,УсловияРасчеты!$N:$N,"итого")</f>
        <v>0</v>
      </c>
      <c r="AK12" s="141">
        <f>SUMIFS(УсловияРасчеты!BE:BE,УсловияРасчеты!$H:$H,$C12,УсловияРасчеты!$N:$N,"итого")</f>
        <v>0</v>
      </c>
      <c r="AL12" s="141">
        <f>SUMIFS(УсловияРасчеты!BF:BF,УсловияРасчеты!$H:$H,$C12,УсловияРасчеты!$N:$N,"итого")</f>
        <v>0</v>
      </c>
      <c r="AM12" s="141">
        <f>SUMIFS(УсловияРасчеты!BG:BG,УсловияРасчеты!$H:$H,$C12,УсловияРасчеты!$N:$N,"итого")</f>
        <v>0</v>
      </c>
      <c r="AN12" s="141">
        <f>SUMIFS(УсловияРасчеты!BH:BH,УсловияРасчеты!$H:$H,$C12,УсловияРасчеты!$N:$N,"итого")</f>
        <v>0</v>
      </c>
      <c r="AO12" s="141">
        <f>SUMIFS(УсловияРасчеты!BI:BI,УсловияРасчеты!$H:$H,$C12,УсловияРасчеты!$N:$N,"итого")</f>
        <v>0</v>
      </c>
      <c r="AP12" s="141">
        <f>SUMIFS(УсловияРасчеты!BJ:BJ,УсловияРасчеты!$H:$H,$C12,УсловияРасчеты!$N:$N,"итого")</f>
        <v>0</v>
      </c>
      <c r="AQ12" s="141">
        <f>SUMIFS(УсловияРасчеты!BK:BK,УсловияРасчеты!$H:$H,$C12,УсловияРасчеты!$N:$N,"итого")</f>
        <v>0</v>
      </c>
      <c r="AR12" s="141">
        <f>SUMIFS(УсловияРасчеты!BL:BL,УсловияРасчеты!$H:$H,$C12,УсловияРасчеты!$N:$N,"итого")</f>
        <v>0</v>
      </c>
      <c r="AS12" s="141">
        <f>SUMIFS(УсловияРасчеты!BM:BM,УсловияРасчеты!$H:$H,$C12,УсловияРасчеты!$N:$N,"итого")</f>
        <v>0</v>
      </c>
      <c r="AT12" s="141">
        <f>SUMIFS(УсловияРасчеты!BN:BN,УсловияРасчеты!$H:$H,$C12,УсловияРасчеты!$N:$N,"итого")</f>
        <v>0</v>
      </c>
      <c r="AU12" s="141">
        <f>SUMIFS(УсловияРасчеты!BO:BO,УсловияРасчеты!$H:$H,$C12,УсловияРасчеты!$N:$N,"итого")</f>
        <v>0</v>
      </c>
      <c r="AV12" s="141">
        <f>SUMIFS(УсловияРасчеты!BP:BP,УсловияРасчеты!$H:$H,$C12,УсловияРасчеты!$N:$N,"итого")</f>
        <v>0</v>
      </c>
      <c r="AW12" s="141">
        <f>SUMIFS(УсловияРасчеты!BQ:BQ,УсловияРасчеты!$H:$H,$C12,УсловияРасчеты!$N:$N,"итого")</f>
        <v>0</v>
      </c>
      <c r="AX12" s="141">
        <f>SUMIFS(УсловияРасчеты!BR:BR,УсловияРасчеты!$H:$H,$C12,УсловияРасчеты!$N:$N,"итого")</f>
        <v>0</v>
      </c>
      <c r="AY12" s="141">
        <f>SUMIFS(УсловияРасчеты!BS:BS,УсловияРасчеты!$H:$H,$C12,УсловияРасчеты!$N:$N,"итого")</f>
        <v>0</v>
      </c>
      <c r="AZ12" s="141">
        <f>SUMIFS(УсловияРасчеты!BT:BT,УсловияРасчеты!$H:$H,$C12,УсловияРасчеты!$N:$N,"итого")</f>
        <v>0</v>
      </c>
      <c r="BA12" s="141">
        <f>SUMIFS(УсловияРасчеты!BU:BU,УсловияРасчеты!$H:$H,$C12,УсловияРасчеты!$N:$N,"итого")</f>
        <v>0</v>
      </c>
      <c r="BB12" s="141">
        <f>SUMIFS(УсловияРасчеты!BV:BV,УсловияРасчеты!$H:$H,$C12,УсловияРасчеты!$N:$N,"итого")</f>
        <v>0</v>
      </c>
      <c r="BC12" s="141">
        <f>SUMIFS(УсловияРасчеты!BW:BW,УсловияРасчеты!$H:$H,$C12,УсловияРасчеты!$N:$N,"итого")</f>
        <v>0</v>
      </c>
      <c r="BD12" s="141">
        <f>SUMIFS(УсловияРасчеты!BX:BX,УсловияРасчеты!$H:$H,$C12,УсловияРасчеты!$N:$N,"итого")</f>
        <v>0</v>
      </c>
      <c r="BE12" s="141">
        <f>SUMIFS(УсловияРасчеты!BY:BY,УсловияРасчеты!$H:$H,$C12,УсловияРасчеты!$N:$N,"итого")</f>
        <v>0</v>
      </c>
      <c r="BF12" s="141">
        <f>SUMIFS(УсловияРасчеты!BZ:BZ,УсловияРасчеты!$H:$H,$C12,УсловияРасчеты!$N:$N,"итого")</f>
        <v>0</v>
      </c>
      <c r="BG12" s="141">
        <f>SUMIFS(УсловияРасчеты!CA:CA,УсловияРасчеты!$H:$H,$C12,УсловияРасчеты!$N:$N,"итого")</f>
        <v>0</v>
      </c>
      <c r="BH12" s="141">
        <f>SUMIFS(УсловияРасчеты!CB:CB,УсловияРасчеты!$H:$H,$C12,УсловияРасчеты!$N:$N,"итого")</f>
        <v>0</v>
      </c>
      <c r="BI12" s="141">
        <f>SUMIFS(УсловияРасчеты!CC:CC,УсловияРасчеты!$H:$H,$C12,УсловияРасчеты!$N:$N,"итого")</f>
        <v>0</v>
      </c>
      <c r="BJ12" s="141">
        <f>SUMIFS(УсловияРасчеты!CD:CD,УсловияРасчеты!$H:$H,$C12,УсловияРасчеты!$N:$N,"итого")</f>
        <v>0</v>
      </c>
      <c r="BK12" s="141">
        <f>SUMIFS(УсловияРасчеты!CE:CE,УсловияРасчеты!$H:$H,$C12,УсловияРасчеты!$N:$N,"итого")</f>
        <v>0</v>
      </c>
      <c r="BL12" s="141">
        <f>SUMIFS(УсловияРасчеты!CF:CF,УсловияРасчеты!$H:$H,$C12,УсловияРасчеты!$N:$N,"итого")</f>
        <v>0</v>
      </c>
      <c r="BM12" s="141">
        <f>SUMIFS(УсловияРасчеты!CG:CG,УсловияРасчеты!$H:$H,$C12,УсловияРасчеты!$N:$N,"итого")</f>
        <v>0</v>
      </c>
      <c r="BN12" s="141">
        <f>SUMIFS(УсловияРасчеты!CH:CH,УсловияРасчеты!$H:$H,$C12,УсловияРасчеты!$N:$N,"итого")</f>
        <v>0</v>
      </c>
      <c r="BO12" s="141">
        <f>SUMIFS(УсловияРасчеты!CI:CI,УсловияРасчеты!$H:$H,$C12,УсловияРасчеты!$N:$N,"итого")</f>
        <v>0</v>
      </c>
      <c r="BP12" s="141">
        <f>SUMIFS(УсловияРасчеты!CJ:CJ,УсловияРасчеты!$H:$H,$C12,УсловияРасчеты!$N:$N,"итого")</f>
        <v>0</v>
      </c>
      <c r="BQ12" s="141">
        <f>SUMIFS(УсловияРасчеты!CK:CK,УсловияРасчеты!$H:$H,$C12,УсловияРасчеты!$N:$N,"итого")</f>
        <v>0</v>
      </c>
      <c r="BR12" s="141">
        <f>SUMIFS(УсловияРасчеты!CL:CL,УсловияРасчеты!$H:$H,$C12,УсловияРасчеты!$N:$N,"итого")</f>
        <v>0</v>
      </c>
      <c r="BS12" s="141">
        <f>SUMIFS(УсловияРасчеты!CM:CM,УсловияРасчеты!$H:$H,$C12,УсловияРасчеты!$N:$N,"итого")</f>
        <v>0</v>
      </c>
      <c r="BT12" s="141">
        <f>SUMIFS(УсловияРасчеты!CN:CN,УсловияРасчеты!$H:$H,$C12,УсловияРасчеты!$N:$N,"итого")</f>
        <v>0</v>
      </c>
      <c r="BU12" s="141">
        <f>SUMIFS(УсловияРасчеты!CO:CO,УсловияРасчеты!$H:$H,$C12,УсловияРасчеты!$N:$N,"итого")</f>
        <v>0</v>
      </c>
      <c r="BV12" s="141">
        <f>SUMIFS(УсловияРасчеты!CP:CP,УсловияРасчеты!$H:$H,$C12,УсловияРасчеты!$N:$N,"итого")</f>
        <v>0</v>
      </c>
      <c r="BW12" s="141">
        <f>SUMIFS(УсловияРасчеты!CQ:CQ,УсловияРасчеты!$H:$H,$C12,УсловияРасчеты!$N:$N,"итого")</f>
        <v>0</v>
      </c>
      <c r="BX12" s="141">
        <f>SUMIFS(УсловияРасчеты!CR:CR,УсловияРасчеты!$H:$H,$C12,УсловияРасчеты!$N:$N,"итого")</f>
        <v>0</v>
      </c>
      <c r="BY12" s="141">
        <f>SUMIFS(УсловияРасчеты!CS:CS,УсловияРасчеты!$H:$H,$C12,УсловияРасчеты!$N:$N,"итого")</f>
        <v>0</v>
      </c>
      <c r="BZ12" s="141">
        <f>SUMIFS(УсловияРасчеты!CT:CT,УсловияРасчеты!$H:$H,$C12,УсловияРасчеты!$N:$N,"итого")</f>
        <v>0</v>
      </c>
      <c r="CA12" s="141">
        <f>SUMIFS(УсловияРасчеты!CU:CU,УсловияРасчеты!$H:$H,$C12,УсловияРасчеты!$N:$N,"итого")</f>
        <v>0</v>
      </c>
      <c r="CB12" s="141">
        <f>SUMIFS(УсловияРасчеты!CV:CV,УсловияРасчеты!$H:$H,$C12,УсловияРасчеты!$N:$N,"итого")</f>
        <v>0</v>
      </c>
      <c r="CC12" s="141">
        <f>SUMIFS(УсловияРасчеты!CW:CW,УсловияРасчеты!$H:$H,$C12,УсловияРасчеты!$N:$N,"итого")</f>
        <v>0</v>
      </c>
      <c r="CD12" s="141">
        <f>SUMIFS(УсловияРасчеты!CX:CX,УсловияРасчеты!$H:$H,$C12,УсловияРасчеты!$N:$N,"итого")</f>
        <v>0</v>
      </c>
      <c r="CE12" s="141">
        <f>SUMIFS(УсловияРасчеты!CY:CY,УсловияРасчеты!$H:$H,$C12,УсловияРасчеты!$N:$N,"итого")</f>
        <v>0</v>
      </c>
      <c r="CF12" s="141">
        <f>SUMIFS(УсловияРасчеты!CZ:CZ,УсловияРасчеты!$H:$H,$C12,УсловияРасчеты!$N:$N,"итого")</f>
        <v>0</v>
      </c>
      <c r="CG12" s="141">
        <f>SUMIFS(УсловияРасчеты!DA:DA,УсловияРасчеты!$H:$H,$C12,УсловияРасчеты!$N:$N,"итого")</f>
        <v>0</v>
      </c>
      <c r="CH12" s="141">
        <f>SUMIFS(УсловияРасчеты!DB:DB,УсловияРасчеты!$H:$H,$C12,УсловияРасчеты!$N:$N,"итого")</f>
        <v>0</v>
      </c>
      <c r="CI12" s="141">
        <f>SUMIFS(УсловияРасчеты!DC:DC,УсловияРасчеты!$H:$H,$C12,УсловияРасчеты!$N:$N,"итого")</f>
        <v>0</v>
      </c>
      <c r="CJ12" s="141">
        <f>SUMIFS(УсловияРасчеты!DD:DD,УсловияРасчеты!$H:$H,$C12,УсловияРасчеты!$N:$N,"итого")</f>
        <v>0</v>
      </c>
      <c r="CK12" s="141">
        <f>SUMIFS(УсловияРасчеты!DE:DE,УсловияРасчеты!$H:$H,$C12,УсловияРасчеты!$N:$N,"итого")</f>
        <v>0</v>
      </c>
      <c r="CL12" s="141">
        <f>SUMIFS(УсловияРасчеты!DF:DF,УсловияРасчеты!$H:$H,$C12,УсловияРасчеты!$N:$N,"итого")</f>
        <v>0</v>
      </c>
      <c r="CM12" s="141">
        <f>SUMIFS(УсловияРасчеты!DG:DG,УсловияРасчеты!$H:$H,$C12,УсловияРасчеты!$N:$N,"итого")</f>
        <v>0</v>
      </c>
      <c r="CN12" s="141">
        <f>SUMIFS(УсловияРасчеты!DH:DH,УсловияРасчеты!$H:$H,$C12,УсловияРасчеты!$N:$N,"итого")</f>
        <v>0</v>
      </c>
      <c r="CO12" s="141">
        <f>SUMIFS(УсловияРасчеты!DI:DI,УсловияРасчеты!$H:$H,$C12,УсловияРасчеты!$N:$N,"итого")</f>
        <v>0</v>
      </c>
      <c r="CP12" s="141">
        <f>SUMIFS(УсловияРасчеты!DJ:DJ,УсловияРасчеты!$H:$H,$C12,УсловияРасчеты!$N:$N,"итого")</f>
        <v>0</v>
      </c>
      <c r="CQ12" s="141">
        <f>SUMIFS(УсловияРасчеты!DK:DK,УсловияРасчеты!$H:$H,$C12,УсловияРасчеты!$N:$N,"итого")</f>
        <v>0</v>
      </c>
      <c r="CR12" s="141">
        <f>SUMIFS(УсловияРасчеты!DL:DL,УсловияРасчеты!$H:$H,$C12,УсловияРасчеты!$N:$N,"итого")</f>
        <v>0</v>
      </c>
      <c r="CS12" s="141">
        <f>SUMIFS(УсловияРасчеты!DM:DM,УсловияРасчеты!$H:$H,$C12,УсловияРасчеты!$N:$N,"итого")</f>
        <v>0</v>
      </c>
      <c r="CT12" s="141">
        <f>SUMIFS(УсловияРасчеты!DN:DN,УсловияРасчеты!$H:$H,$C12,УсловияРасчеты!$N:$N,"итого")</f>
        <v>0</v>
      </c>
      <c r="CU12" s="141">
        <f>SUMIFS(УсловияРасчеты!DO:DO,УсловияРасчеты!$H:$H,$C12,УсловияРасчеты!$N:$N,"итого")</f>
        <v>0</v>
      </c>
      <c r="CV12" s="141">
        <f>SUMIFS(УсловияРасчеты!DP:DP,УсловияРасчеты!$H:$H,$C12,УсловияРасчеты!$N:$N,"итого")</f>
        <v>0</v>
      </c>
      <c r="CW12" s="141">
        <f>SUMIFS(УсловияРасчеты!DQ:DQ,УсловияРасчеты!$H:$H,$C12,УсловияРасчеты!$N:$N,"итого")</f>
        <v>0</v>
      </c>
      <c r="CX12" s="141">
        <f>SUMIFS(УсловияРасчеты!DR:DR,УсловияРасчеты!$H:$H,$C12,УсловияРасчеты!$N:$N,"итого")</f>
        <v>0</v>
      </c>
      <c r="CY12" s="141">
        <f>SUMIFS(УсловияРасчеты!DS:DS,УсловияРасчеты!$H:$H,$C12,УсловияРасчеты!$N:$N,"итого")</f>
        <v>0</v>
      </c>
      <c r="CZ12" s="141">
        <f>SUMIFS(УсловияРасчеты!DT:DT,УсловияРасчеты!$H:$H,$C12,УсловияРасчеты!$N:$N,"итого")</f>
        <v>0</v>
      </c>
      <c r="DA12" s="141">
        <f>SUMIFS(УсловияРасчеты!DU:DU,УсловияРасчеты!$H:$H,$C12,УсловияРасчеты!$N:$N,"итого")</f>
        <v>0</v>
      </c>
      <c r="DB12" s="141">
        <f>SUMIFS(УсловияРасчеты!DV:DV,УсловияРасчеты!$H:$H,$C12,УсловияРасчеты!$N:$N,"итого")</f>
        <v>0</v>
      </c>
      <c r="DC12" s="141">
        <f>SUMIFS(УсловияРасчеты!DW:DW,УсловияРасчеты!$H:$H,$C12,УсловияРасчеты!$N:$N,"итого")</f>
        <v>0</v>
      </c>
      <c r="DD12" s="141">
        <f>SUMIFS(УсловияРасчеты!DX:DX,УсловияРасчеты!$H:$H,$C12,УсловияРасчеты!$N:$N,"итого")</f>
        <v>0</v>
      </c>
      <c r="DE12" s="141">
        <f>SUMIFS(УсловияРасчеты!DY:DY,УсловияРасчеты!$H:$H,$C12,УсловияРасчеты!$N:$N,"итого")</f>
        <v>0</v>
      </c>
      <c r="DF12" s="141">
        <f>SUMIFS(УсловияРасчеты!DZ:DZ,УсловияРасчеты!$H:$H,$C12,УсловияРасчеты!$N:$N,"итого")</f>
        <v>0</v>
      </c>
      <c r="DG12" s="141">
        <f>SUMIFS(УсловияРасчеты!EA:EA,УсловияРасчеты!$H:$H,$C12,УсловияРасчеты!$N:$N,"итого")</f>
        <v>0</v>
      </c>
      <c r="DH12" s="141">
        <f>SUMIFS(УсловияРасчеты!EB:EB,УсловияРасчеты!$H:$H,$C12,УсловияРасчеты!$N:$N,"итого")</f>
        <v>0</v>
      </c>
      <c r="DI12" s="141">
        <f>SUMIFS(УсловияРасчеты!EC:EC,УсловияРасчеты!$H:$H,$C12,УсловияРасчеты!$N:$N,"итого")</f>
        <v>0</v>
      </c>
      <c r="DJ12" s="141">
        <f>SUMIFS(УсловияРасчеты!ED:ED,УсловияРасчеты!$H:$H,$C12,УсловияРасчеты!$N:$N,"итого")</f>
        <v>0</v>
      </c>
      <c r="DK12" s="141">
        <f>SUMIFS(УсловияРасчеты!EE:EE,УсловияРасчеты!$H:$H,$C12,УсловияРасчеты!$N:$N,"итого")</f>
        <v>0</v>
      </c>
      <c r="DL12" s="141">
        <f>SUMIFS(УсловияРасчеты!EF:EF,УсловияРасчеты!$H:$H,$C12,УсловияРасчеты!$N:$N,"итого")</f>
        <v>0</v>
      </c>
      <c r="DM12" s="141">
        <f>SUMIFS(УсловияРасчеты!EG:EG,УсловияРасчеты!$H:$H,$C12,УсловияРасчеты!$N:$N,"итого")</f>
        <v>0</v>
      </c>
      <c r="DN12" s="141">
        <f>SUMIFS(УсловияРасчеты!EH:EH,УсловияРасчеты!$H:$H,$C12,УсловияРасчеты!$N:$N,"итого")</f>
        <v>0</v>
      </c>
      <c r="DO12" s="141">
        <f>SUMIFS(УсловияРасчеты!EI:EI,УсловияРасчеты!$H:$H,$C12,УсловияРасчеты!$N:$N,"итого")</f>
        <v>0</v>
      </c>
      <c r="DP12" s="141">
        <f>SUMIFS(УсловияРасчеты!EJ:EJ,УсловияРасчеты!$H:$H,$C12,УсловияРасчеты!$N:$N,"итого")</f>
        <v>0</v>
      </c>
      <c r="DQ12" s="141">
        <f>SUMIFS(УсловияРасчеты!EK:EK,УсловияРасчеты!$H:$H,$C12,УсловияРасчеты!$N:$N,"итого")</f>
        <v>0</v>
      </c>
      <c r="DR12" s="141">
        <f>SUMIFS(УсловияРасчеты!EL:EL,УсловияРасчеты!$H:$H,$C12,УсловияРасчеты!$N:$N,"итого")</f>
        <v>0</v>
      </c>
      <c r="DS12" s="141">
        <f>SUMIFS(УсловияРасчеты!EM:EM,УсловияРасчеты!$H:$H,$C12,УсловияРасчеты!$N:$N,"итого")</f>
        <v>0</v>
      </c>
      <c r="DT12" s="141">
        <f>SUMIFS(УсловияРасчеты!EN:EN,УсловияРасчеты!$H:$H,$C12,УсловияРасчеты!$N:$N,"итого")</f>
        <v>0</v>
      </c>
      <c r="DU12" s="141">
        <f>SUMIFS(УсловияРасчеты!EO:EO,УсловияРасчеты!$H:$H,$C12,УсловияРасчеты!$N:$N,"итого")</f>
        <v>0</v>
      </c>
      <c r="DV12" s="141">
        <f>SUMIFS(УсловияРасчеты!EP:EP,УсловияРасчеты!$H:$H,$C12,УсловияРасчеты!$N:$N,"итого")</f>
        <v>0</v>
      </c>
      <c r="DW12" s="141">
        <f>SUMIFS(УсловияРасчеты!EQ:EQ,УсловияРасчеты!$H:$H,$C12,УсловияРасчеты!$N:$N,"итого")</f>
        <v>0</v>
      </c>
      <c r="DX12" s="141">
        <f>SUMIFS(УсловияРасчеты!ER:ER,УсловияРасчеты!$H:$H,$C12,УсловияРасчеты!$N:$N,"итого")</f>
        <v>0</v>
      </c>
      <c r="DY12" s="141">
        <f>SUMIFS(УсловияРасчеты!ES:ES,УсловияРасчеты!$H:$H,$C12,УсловияРасчеты!$N:$N,"итого")</f>
        <v>0</v>
      </c>
      <c r="DZ12" s="141">
        <f>SUMIFS(УсловияРасчеты!ET:ET,УсловияРасчеты!$H:$H,$C12,УсловияРасчеты!$N:$N,"итого")</f>
        <v>0</v>
      </c>
      <c r="EA12" s="141">
        <f>SUMIFS(УсловияРасчеты!EU:EU,УсловияРасчеты!$H:$H,$C12,УсловияРасчеты!$N:$N,"итого")</f>
        <v>0</v>
      </c>
      <c r="EB12" s="141">
        <f>SUMIFS(УсловияРасчеты!EV:EV,УсловияРасчеты!$H:$H,$C12,УсловияРасчеты!$N:$N,"итого")</f>
        <v>0</v>
      </c>
      <c r="EC12" s="141">
        <f>SUMIFS(УсловияРасчеты!EW:EW,УсловияРасчеты!$H:$H,$C12,УсловияРасчеты!$N:$N,"итого")</f>
        <v>0</v>
      </c>
      <c r="ED12" s="141">
        <f>SUMIFS(УсловияРасчеты!EX:EX,УсловияРасчеты!$H:$H,$C12,УсловияРасчеты!$N:$N,"итого")</f>
        <v>0</v>
      </c>
      <c r="EE12" s="141">
        <f>SUMIFS(УсловияРасчеты!EY:EY,УсловияРасчеты!$H:$H,$C12,УсловияРасчеты!$N:$N,"итого")</f>
        <v>0</v>
      </c>
      <c r="EF12" s="141">
        <f>SUMIFS(УсловияРасчеты!EZ:EZ,УсловияРасчеты!$H:$H,$C12,УсловияРасчеты!$N:$N,"итого")</f>
        <v>0</v>
      </c>
      <c r="EG12" s="141">
        <f>SUMIFS(УсловияРасчеты!FA:FA,УсловияРасчеты!$H:$H,$C12,УсловияРасчеты!$N:$N,"итого")</f>
        <v>0</v>
      </c>
      <c r="EH12" s="141">
        <f>SUMIFS(УсловияРасчеты!FB:FB,УсловияРасчеты!$H:$H,$C12,УсловияРасчеты!$N:$N,"итого")</f>
        <v>0</v>
      </c>
      <c r="EI12" s="141">
        <f>SUMIFS(УсловияРасчеты!FC:FC,УсловияРасчеты!$H:$H,$C12,УсловияРасчеты!$N:$N,"итого")</f>
        <v>0</v>
      </c>
      <c r="EJ12" s="141">
        <f>SUMIFS(УсловияРасчеты!FD:FD,УсловияРасчеты!$H:$H,$C12,УсловияРасчеты!$N:$N,"итого")</f>
        <v>0</v>
      </c>
      <c r="EK12" s="141">
        <f>SUMIFS(УсловияРасчеты!FE:FE,УсловияРасчеты!$H:$H,$C12,УсловияРасчеты!$N:$N,"итого")</f>
        <v>0</v>
      </c>
      <c r="EL12" s="141">
        <f>SUMIFS(УсловияРасчеты!FF:FF,УсловияРасчеты!$H:$H,$C12,УсловияРасчеты!$N:$N,"итого")</f>
        <v>0</v>
      </c>
      <c r="EM12" s="141">
        <f>SUMIFS(УсловияРасчеты!FG:FG,УсловияРасчеты!$H:$H,$C12,УсловияРасчеты!$N:$N,"итого")</f>
        <v>0</v>
      </c>
      <c r="EN12" s="141">
        <f>SUMIFS(УсловияРасчеты!FH:FH,УсловияРасчеты!$H:$H,$C12,УсловияРасчеты!$N:$N,"итого")</f>
        <v>0</v>
      </c>
      <c r="EO12" s="141">
        <f>SUMIFS(УсловияРасчеты!FI:FI,УсловияРасчеты!$H:$H,$C12,УсловияРасчеты!$N:$N,"итого")</f>
        <v>0</v>
      </c>
      <c r="EP12" s="141">
        <f>SUMIFS(УсловияРасчеты!FJ:FJ,УсловияРасчеты!$H:$H,$C12,УсловияРасчеты!$N:$N,"итого")</f>
        <v>0</v>
      </c>
      <c r="EQ12" s="141">
        <f>SUMIFS(УсловияРасчеты!FK:FK,УсловияРасчеты!$H:$H,$C12,УсловияРасчеты!$N:$N,"итого")</f>
        <v>0</v>
      </c>
      <c r="ER12" s="141">
        <f>SUMIFS(УсловияРасчеты!FL:FL,УсловияРасчеты!$H:$H,$C12,УсловияРасчеты!$N:$N,"итого")</f>
        <v>0</v>
      </c>
      <c r="ES12" s="141">
        <f>SUMIFS(УсловияРасчеты!FM:FM,УсловияРасчеты!$H:$H,$C12,УсловияРасчеты!$N:$N,"итого")</f>
        <v>0</v>
      </c>
      <c r="ET12" s="141">
        <f>SUMIFS(УсловияРасчеты!FN:FN,УсловияРасчеты!$H:$H,$C12,УсловияРасчеты!$N:$N,"итого")</f>
        <v>0</v>
      </c>
      <c r="EU12" s="141">
        <f>SUMIFS(УсловияРасчеты!FO:FO,УсловияРасчеты!$H:$H,$C12,УсловияРасчеты!$N:$N,"итого")</f>
        <v>0</v>
      </c>
      <c r="EV12" s="141">
        <f>SUMIFS(УсловияРасчеты!FP:FP,УсловияРасчеты!$H:$H,$C12,УсловияРасчеты!$N:$N,"итого")</f>
        <v>0</v>
      </c>
      <c r="EW12" s="141">
        <f>SUMIFS(УсловияРасчеты!FQ:FQ,УсловияРасчеты!$H:$H,$C12,УсловияРасчеты!$N:$N,"итого")</f>
        <v>0</v>
      </c>
      <c r="EX12" s="141">
        <f>SUMIFS(УсловияРасчеты!FR:FR,УсловияРасчеты!$H:$H,$C12,УсловияРасчеты!$N:$N,"итого")</f>
        <v>0</v>
      </c>
      <c r="EY12" s="141">
        <f>SUMIFS(УсловияРасчеты!FS:FS,УсловияРасчеты!$H:$H,$C12,УсловияРасчеты!$N:$N,"итого")</f>
        <v>0</v>
      </c>
      <c r="EZ12" s="141">
        <f>SUMIFS(УсловияРасчеты!FT:FT,УсловияРасчеты!$H:$H,$C12,УсловияРасчеты!$N:$N,"итого")</f>
        <v>0</v>
      </c>
      <c r="FA12" s="141">
        <f>SUMIFS(УсловияРасчеты!FU:FU,УсловияРасчеты!$H:$H,$C12,УсловияРасчеты!$N:$N,"итого")</f>
        <v>0</v>
      </c>
      <c r="FB12" s="141">
        <f>SUMIFS(УсловияРасчеты!FV:FV,УсловияРасчеты!$H:$H,$C12,УсловияРасчеты!$N:$N,"итого")</f>
        <v>0</v>
      </c>
      <c r="FC12" s="141">
        <f>SUMIFS(УсловияРасчеты!FW:FW,УсловияРасчеты!$H:$H,$C12,УсловияРасчеты!$N:$N,"итого")</f>
        <v>0</v>
      </c>
      <c r="FD12" s="141">
        <f>SUMIFS(УсловияРасчеты!FX:FX,УсловияРасчеты!$H:$H,$C12,УсловияРасчеты!$N:$N,"итого")</f>
        <v>0</v>
      </c>
      <c r="FE12" s="141">
        <f>SUMIFS(УсловияРасчеты!FY:FY,УсловияРасчеты!$H:$H,$C12,УсловияРасчеты!$N:$N,"итого")</f>
        <v>0</v>
      </c>
      <c r="FF12" s="141">
        <f>SUMIFS(УсловияРасчеты!FZ:FZ,УсловияРасчеты!$H:$H,$C12,УсловияРасчеты!$N:$N,"итого")</f>
        <v>0</v>
      </c>
      <c r="FG12" s="141">
        <f>SUMIFS(УсловияРасчеты!GA:GA,УсловияРасчеты!$H:$H,$C12,УсловияРасчеты!$N:$N,"итого")</f>
        <v>0</v>
      </c>
      <c r="FH12" s="141">
        <f>SUMIFS(УсловияРасчеты!GB:GB,УсловияРасчеты!$H:$H,$C12,УсловияРасчеты!$N:$N,"итого")</f>
        <v>0</v>
      </c>
      <c r="FI12" s="141">
        <f>SUMIFS(УсловияРасчеты!GC:GC,УсловияРасчеты!$H:$H,$C12,УсловияРасчеты!$N:$N,"итого")</f>
        <v>0</v>
      </c>
      <c r="FJ12" s="141">
        <f>SUMIFS(УсловияРасчеты!GD:GD,УсловияРасчеты!$H:$H,$C12,УсловияРасчеты!$N:$N,"итого")</f>
        <v>0</v>
      </c>
      <c r="FK12" s="141">
        <f>SUMIFS(УсловияРасчеты!GE:GE,УсловияРасчеты!$H:$H,$C12,УсловияРасчеты!$N:$N,"итого")</f>
        <v>0</v>
      </c>
      <c r="FL12" s="141">
        <f>SUMIFS(УсловияРасчеты!GF:GF,УсловияРасчеты!$H:$H,$C12,УсловияРасчеты!$N:$N,"итого")</f>
        <v>0</v>
      </c>
      <c r="FM12" s="141">
        <f>SUMIFS(УсловияРасчеты!GG:GG,УсловияРасчеты!$H:$H,$C12,УсловияРасчеты!$N:$N,"итого")</f>
        <v>0</v>
      </c>
      <c r="FN12" s="141">
        <f>SUMIFS(УсловияРасчеты!GH:GH,УсловияРасчеты!$H:$H,$C12,УсловияРасчеты!$N:$N,"итого")</f>
        <v>0</v>
      </c>
      <c r="FO12" s="141">
        <f>SUMIFS(УсловияРасчеты!GI:GI,УсловияРасчеты!$H:$H,$C12,УсловияРасчеты!$N:$N,"итого")</f>
        <v>0</v>
      </c>
      <c r="FP12" s="141">
        <f>SUMIFS(УсловияРасчеты!GJ:GJ,УсловияРасчеты!$H:$H,$C12,УсловияРасчеты!$N:$N,"итого")</f>
        <v>0</v>
      </c>
      <c r="FQ12" s="141">
        <f>SUMIFS(УсловияРасчеты!GK:GK,УсловияРасчеты!$H:$H,$C12,УсловияРасчеты!$N:$N,"итого")</f>
        <v>0</v>
      </c>
      <c r="FR12" s="141">
        <f>SUMIFS(УсловияРасчеты!GL:GL,УсловияРасчеты!$H:$H,$C12,УсловияРасчеты!$N:$N,"итого")</f>
        <v>0</v>
      </c>
      <c r="FS12" s="141">
        <f>SUMIFS(УсловияРасчеты!GM:GM,УсловияРасчеты!$H:$H,$C12,УсловияРасчеты!$N:$N,"итого")</f>
        <v>0</v>
      </c>
      <c r="FT12" s="141">
        <f>SUMIFS(УсловияРасчеты!GN:GN,УсловияРасчеты!$H:$H,$C12,УсловияРасчеты!$N:$N,"итого")</f>
        <v>0</v>
      </c>
      <c r="FU12" s="141">
        <f>SUMIFS(УсловияРасчеты!GO:GO,УсловияРасчеты!$H:$H,$C12,УсловияРасчеты!$N:$N,"итого")</f>
        <v>0</v>
      </c>
      <c r="FV12" s="141">
        <f>SUMIFS(УсловияРасчеты!GP:GP,УсловияРасчеты!$H:$H,$C12,УсловияРасчеты!$N:$N,"итого")</f>
        <v>0</v>
      </c>
      <c r="FW12" s="141">
        <f>SUMIFS(УсловияРасчеты!GQ:GQ,УсловияРасчеты!$H:$H,$C12,УсловияРасчеты!$N:$N,"итого")</f>
        <v>0</v>
      </c>
      <c r="FX12" s="141">
        <f>SUMIFS(УсловияРасчеты!GR:GR,УсловияРасчеты!$H:$H,$C12,УсловияРасчеты!$N:$N,"итого")</f>
        <v>0</v>
      </c>
      <c r="FY12" s="141">
        <f>SUMIFS(УсловияРасчеты!GS:GS,УсловияРасчеты!$H:$H,$C12,УсловияРасчеты!$N:$N,"итого")</f>
        <v>0</v>
      </c>
      <c r="FZ12" s="141">
        <f>SUMIFS(УсловияРасчеты!GT:GT,УсловияРасчеты!$H:$H,$C12,УсловияРасчеты!$N:$N,"итого")</f>
        <v>0</v>
      </c>
      <c r="GA12" s="141">
        <f>SUMIFS(УсловияРасчеты!GU:GU,УсловияРасчеты!$H:$H,$C12,УсловияРасчеты!$N:$N,"итого")</f>
        <v>0</v>
      </c>
      <c r="GB12" s="141">
        <f>SUMIFS(УсловияРасчеты!GV:GV,УсловияРасчеты!$H:$H,$C12,УсловияРасчеты!$N:$N,"итого")</f>
        <v>0</v>
      </c>
      <c r="GC12" s="141">
        <f>SUMIFS(УсловияРасчеты!GW:GW,УсловияРасчеты!$H:$H,$C12,УсловияРасчеты!$N:$N,"итого")</f>
        <v>0</v>
      </c>
      <c r="GD12" s="141">
        <f>SUMIFS(УсловияРасчеты!GX:GX,УсловияРасчеты!$H:$H,$C12,УсловияРасчеты!$N:$N,"итого")</f>
        <v>0</v>
      </c>
      <c r="GE12" s="141">
        <f>SUMIFS(УсловияРасчеты!GY:GY,УсловияРасчеты!$H:$H,$C12,УсловияРасчеты!$N:$N,"итого")</f>
        <v>0</v>
      </c>
      <c r="GF12" s="141">
        <f>SUMIFS(УсловияРасчеты!GZ:GZ,УсловияРасчеты!$H:$H,$C12,УсловияРасчеты!$N:$N,"итого")</f>
        <v>0</v>
      </c>
      <c r="GG12" s="137"/>
    </row>
    <row r="13" spans="1:189" s="57" customFormat="1">
      <c r="A13" s="82">
        <f>E10-E12-E13</f>
        <v>0</v>
      </c>
      <c r="B13" s="66"/>
      <c r="C13" s="144" t="str">
        <f>УсловияРасчеты!$H$24</f>
        <v>Прибыль от коммерческой деятельности</v>
      </c>
      <c r="D13" s="66"/>
      <c r="E13" s="127">
        <f>SUM($F13:$GG13)</f>
        <v>0</v>
      </c>
      <c r="F13" s="65"/>
      <c r="G13" s="105">
        <f>SUMIFS(УсловияРасчеты!AA:AA,УсловияРасчеты!$H:$H,$C13,УсловияРасчеты!$N:$N,"итого")</f>
        <v>0</v>
      </c>
      <c r="H13" s="105">
        <f>SUMIFS(УсловияРасчеты!AB:AB,УсловияРасчеты!$H:$H,$C13,УсловияРасчеты!$N:$N,"итого")</f>
        <v>0</v>
      </c>
      <c r="I13" s="105">
        <f>SUMIFS(УсловияРасчеты!AC:AC,УсловияРасчеты!$H:$H,$C13,УсловияРасчеты!$N:$N,"итого")</f>
        <v>0</v>
      </c>
      <c r="J13" s="105">
        <f>SUMIFS(УсловияРасчеты!AD:AD,УсловияРасчеты!$H:$H,$C13,УсловияРасчеты!$N:$N,"итого")</f>
        <v>0</v>
      </c>
      <c r="K13" s="105">
        <f>SUMIFS(УсловияРасчеты!AE:AE,УсловияРасчеты!$H:$H,$C13,УсловияРасчеты!$N:$N,"итого")</f>
        <v>0</v>
      </c>
      <c r="L13" s="105">
        <f>SUMIFS(УсловияРасчеты!AF:AF,УсловияРасчеты!$H:$H,$C13,УсловияРасчеты!$N:$N,"итого")</f>
        <v>0</v>
      </c>
      <c r="M13" s="105">
        <f>SUMIFS(УсловияРасчеты!AG:AG,УсловияРасчеты!$H:$H,$C13,УсловияРасчеты!$N:$N,"итого")</f>
        <v>0</v>
      </c>
      <c r="N13" s="105">
        <f>SUMIFS(УсловияРасчеты!AH:AH,УсловияРасчеты!$H:$H,$C13,УсловияРасчеты!$N:$N,"итого")</f>
        <v>0</v>
      </c>
      <c r="O13" s="105">
        <f>SUMIFS(УсловияРасчеты!AI:AI,УсловияРасчеты!$H:$H,$C13,УсловияРасчеты!$N:$N,"итого")</f>
        <v>0</v>
      </c>
      <c r="P13" s="105">
        <f>SUMIFS(УсловияРасчеты!AJ:AJ,УсловияРасчеты!$H:$H,$C13,УсловияРасчеты!$N:$N,"итого")</f>
        <v>0</v>
      </c>
      <c r="Q13" s="105">
        <f>SUMIFS(УсловияРасчеты!AK:AK,УсловияРасчеты!$H:$H,$C13,УсловияРасчеты!$N:$N,"итого")</f>
        <v>0</v>
      </c>
      <c r="R13" s="105">
        <f>SUMIFS(УсловияРасчеты!AL:AL,УсловияРасчеты!$H:$H,$C13,УсловияРасчеты!$N:$N,"итого")</f>
        <v>0</v>
      </c>
      <c r="S13" s="105">
        <f>SUMIFS(УсловияРасчеты!AM:AM,УсловияРасчеты!$H:$H,$C13,УсловияРасчеты!$N:$N,"итого")</f>
        <v>0</v>
      </c>
      <c r="T13" s="105">
        <f>SUMIFS(УсловияРасчеты!AN:AN,УсловияРасчеты!$H:$H,$C13,УсловияРасчеты!$N:$N,"итого")</f>
        <v>0</v>
      </c>
      <c r="U13" s="105">
        <f>SUMIFS(УсловияРасчеты!AO:AO,УсловияРасчеты!$H:$H,$C13,УсловияРасчеты!$N:$N,"итого")</f>
        <v>0</v>
      </c>
      <c r="V13" s="105">
        <f>SUMIFS(УсловияРасчеты!AP:AP,УсловияРасчеты!$H:$H,$C13,УсловияРасчеты!$N:$N,"итого")</f>
        <v>0</v>
      </c>
      <c r="W13" s="105">
        <f>SUMIFS(УсловияРасчеты!AQ:AQ,УсловияРасчеты!$H:$H,$C13,УсловияРасчеты!$N:$N,"итого")</f>
        <v>0</v>
      </c>
      <c r="X13" s="105">
        <f>SUMIFS(УсловияРасчеты!AR:AR,УсловияРасчеты!$H:$H,$C13,УсловияРасчеты!$N:$N,"итого")</f>
        <v>0</v>
      </c>
      <c r="Y13" s="105">
        <f>SUMIFS(УсловияРасчеты!AS:AS,УсловияРасчеты!$H:$H,$C13,УсловияРасчеты!$N:$N,"итого")</f>
        <v>0</v>
      </c>
      <c r="Z13" s="105">
        <f>SUMIFS(УсловияРасчеты!AT:AT,УсловияРасчеты!$H:$H,$C13,УсловияРасчеты!$N:$N,"итого")</f>
        <v>0</v>
      </c>
      <c r="AA13" s="105">
        <f>SUMIFS(УсловияРасчеты!AU:AU,УсловияРасчеты!$H:$H,$C13,УсловияРасчеты!$N:$N,"итого")</f>
        <v>0</v>
      </c>
      <c r="AB13" s="105">
        <f>SUMIFS(УсловияРасчеты!AV:AV,УсловияРасчеты!$H:$H,$C13,УсловияРасчеты!$N:$N,"итого")</f>
        <v>0</v>
      </c>
      <c r="AC13" s="105">
        <f>SUMIFS(УсловияРасчеты!AW:AW,УсловияРасчеты!$H:$H,$C13,УсловияРасчеты!$N:$N,"итого")</f>
        <v>0</v>
      </c>
      <c r="AD13" s="105">
        <f>SUMIFS(УсловияРасчеты!AX:AX,УсловияРасчеты!$H:$H,$C13,УсловияРасчеты!$N:$N,"итого")</f>
        <v>0</v>
      </c>
      <c r="AE13" s="105">
        <f>SUMIFS(УсловияРасчеты!AY:AY,УсловияРасчеты!$H:$H,$C13,УсловияРасчеты!$N:$N,"итого")</f>
        <v>0</v>
      </c>
      <c r="AF13" s="105">
        <f>SUMIFS(УсловияРасчеты!AZ:AZ,УсловияРасчеты!$H:$H,$C13,УсловияРасчеты!$N:$N,"итого")</f>
        <v>0</v>
      </c>
      <c r="AG13" s="105">
        <f>SUMIFS(УсловияРасчеты!BA:BA,УсловияРасчеты!$H:$H,$C13,УсловияРасчеты!$N:$N,"итого")</f>
        <v>0</v>
      </c>
      <c r="AH13" s="105">
        <f>SUMIFS(УсловияРасчеты!BB:BB,УсловияРасчеты!$H:$H,$C13,УсловияРасчеты!$N:$N,"итого")</f>
        <v>0</v>
      </c>
      <c r="AI13" s="105">
        <f>SUMIFS(УсловияРасчеты!BC:BC,УсловияРасчеты!$H:$H,$C13,УсловияРасчеты!$N:$N,"итого")</f>
        <v>0</v>
      </c>
      <c r="AJ13" s="105">
        <f>SUMIFS(УсловияРасчеты!BD:BD,УсловияРасчеты!$H:$H,$C13,УсловияРасчеты!$N:$N,"итого")</f>
        <v>0</v>
      </c>
      <c r="AK13" s="105">
        <f>SUMIFS(УсловияРасчеты!BE:BE,УсловияРасчеты!$H:$H,$C13,УсловияРасчеты!$N:$N,"итого")</f>
        <v>0</v>
      </c>
      <c r="AL13" s="105">
        <f>SUMIFS(УсловияРасчеты!BF:BF,УсловияРасчеты!$H:$H,$C13,УсловияРасчеты!$N:$N,"итого")</f>
        <v>0</v>
      </c>
      <c r="AM13" s="105">
        <f>SUMIFS(УсловияРасчеты!BG:BG,УсловияРасчеты!$H:$H,$C13,УсловияРасчеты!$N:$N,"итого")</f>
        <v>0</v>
      </c>
      <c r="AN13" s="105">
        <f>SUMIFS(УсловияРасчеты!BH:BH,УсловияРасчеты!$H:$H,$C13,УсловияРасчеты!$N:$N,"итого")</f>
        <v>0</v>
      </c>
      <c r="AO13" s="105">
        <f>SUMIFS(УсловияРасчеты!BI:BI,УсловияРасчеты!$H:$H,$C13,УсловияРасчеты!$N:$N,"итого")</f>
        <v>0</v>
      </c>
      <c r="AP13" s="105">
        <f>SUMIFS(УсловияРасчеты!BJ:BJ,УсловияРасчеты!$H:$H,$C13,УсловияРасчеты!$N:$N,"итого")</f>
        <v>0</v>
      </c>
      <c r="AQ13" s="105">
        <f>SUMIFS(УсловияРасчеты!BK:BK,УсловияРасчеты!$H:$H,$C13,УсловияРасчеты!$N:$N,"итого")</f>
        <v>0</v>
      </c>
      <c r="AR13" s="105">
        <f>SUMIFS(УсловияРасчеты!BL:BL,УсловияРасчеты!$H:$H,$C13,УсловияРасчеты!$N:$N,"итого")</f>
        <v>0</v>
      </c>
      <c r="AS13" s="105">
        <f>SUMIFS(УсловияРасчеты!BM:BM,УсловияРасчеты!$H:$H,$C13,УсловияРасчеты!$N:$N,"итого")</f>
        <v>0</v>
      </c>
      <c r="AT13" s="105">
        <f>SUMIFS(УсловияРасчеты!BN:BN,УсловияРасчеты!$H:$H,$C13,УсловияРасчеты!$N:$N,"итого")</f>
        <v>0</v>
      </c>
      <c r="AU13" s="105">
        <f>SUMIFS(УсловияРасчеты!BO:BO,УсловияРасчеты!$H:$H,$C13,УсловияРасчеты!$N:$N,"итого")</f>
        <v>0</v>
      </c>
      <c r="AV13" s="105">
        <f>SUMIFS(УсловияРасчеты!BP:BP,УсловияРасчеты!$H:$H,$C13,УсловияРасчеты!$N:$N,"итого")</f>
        <v>0</v>
      </c>
      <c r="AW13" s="105">
        <f>SUMIFS(УсловияРасчеты!BQ:BQ,УсловияРасчеты!$H:$H,$C13,УсловияРасчеты!$N:$N,"итого")</f>
        <v>0</v>
      </c>
      <c r="AX13" s="105">
        <f>SUMIFS(УсловияРасчеты!BR:BR,УсловияРасчеты!$H:$H,$C13,УсловияРасчеты!$N:$N,"итого")</f>
        <v>0</v>
      </c>
      <c r="AY13" s="105">
        <f>SUMIFS(УсловияРасчеты!BS:BS,УсловияРасчеты!$H:$H,$C13,УсловияРасчеты!$N:$N,"итого")</f>
        <v>0</v>
      </c>
      <c r="AZ13" s="105">
        <f>SUMIFS(УсловияРасчеты!BT:BT,УсловияРасчеты!$H:$H,$C13,УсловияРасчеты!$N:$N,"итого")</f>
        <v>0</v>
      </c>
      <c r="BA13" s="105">
        <f>SUMIFS(УсловияРасчеты!BU:BU,УсловияРасчеты!$H:$H,$C13,УсловияРасчеты!$N:$N,"итого")</f>
        <v>0</v>
      </c>
      <c r="BB13" s="105">
        <f>SUMIFS(УсловияРасчеты!BV:BV,УсловияРасчеты!$H:$H,$C13,УсловияРасчеты!$N:$N,"итого")</f>
        <v>0</v>
      </c>
      <c r="BC13" s="105">
        <f>SUMIFS(УсловияРасчеты!BW:BW,УсловияРасчеты!$H:$H,$C13,УсловияРасчеты!$N:$N,"итого")</f>
        <v>0</v>
      </c>
      <c r="BD13" s="105">
        <f>SUMIFS(УсловияРасчеты!BX:BX,УсловияРасчеты!$H:$H,$C13,УсловияРасчеты!$N:$N,"итого")</f>
        <v>0</v>
      </c>
      <c r="BE13" s="105">
        <f>SUMIFS(УсловияРасчеты!BY:BY,УсловияРасчеты!$H:$H,$C13,УсловияРасчеты!$N:$N,"итого")</f>
        <v>0</v>
      </c>
      <c r="BF13" s="105">
        <f>SUMIFS(УсловияРасчеты!BZ:BZ,УсловияРасчеты!$H:$H,$C13,УсловияРасчеты!$N:$N,"итого")</f>
        <v>0</v>
      </c>
      <c r="BG13" s="105">
        <f>SUMIFS(УсловияРасчеты!CA:CA,УсловияРасчеты!$H:$H,$C13,УсловияРасчеты!$N:$N,"итого")</f>
        <v>0</v>
      </c>
      <c r="BH13" s="105">
        <f>SUMIFS(УсловияРасчеты!CB:CB,УсловияРасчеты!$H:$H,$C13,УсловияРасчеты!$N:$N,"итого")</f>
        <v>0</v>
      </c>
      <c r="BI13" s="105">
        <f>SUMIFS(УсловияРасчеты!CC:CC,УсловияРасчеты!$H:$H,$C13,УсловияРасчеты!$N:$N,"итого")</f>
        <v>0</v>
      </c>
      <c r="BJ13" s="105">
        <f>SUMIFS(УсловияРасчеты!CD:CD,УсловияРасчеты!$H:$H,$C13,УсловияРасчеты!$N:$N,"итого")</f>
        <v>0</v>
      </c>
      <c r="BK13" s="105">
        <f>SUMIFS(УсловияРасчеты!CE:CE,УсловияРасчеты!$H:$H,$C13,УсловияРасчеты!$N:$N,"итого")</f>
        <v>0</v>
      </c>
      <c r="BL13" s="105">
        <f>SUMIFS(УсловияРасчеты!CF:CF,УсловияРасчеты!$H:$H,$C13,УсловияРасчеты!$N:$N,"итого")</f>
        <v>0</v>
      </c>
      <c r="BM13" s="105">
        <f>SUMIFS(УсловияРасчеты!CG:CG,УсловияРасчеты!$H:$H,$C13,УсловияРасчеты!$N:$N,"итого")</f>
        <v>0</v>
      </c>
      <c r="BN13" s="105">
        <f>SUMIFS(УсловияРасчеты!CH:CH,УсловияРасчеты!$H:$H,$C13,УсловияРасчеты!$N:$N,"итого")</f>
        <v>0</v>
      </c>
      <c r="BO13" s="105">
        <f>SUMIFS(УсловияРасчеты!CI:CI,УсловияРасчеты!$H:$H,$C13,УсловияРасчеты!$N:$N,"итого")</f>
        <v>0</v>
      </c>
      <c r="BP13" s="105">
        <f>SUMIFS(УсловияРасчеты!CJ:CJ,УсловияРасчеты!$H:$H,$C13,УсловияРасчеты!$N:$N,"итого")</f>
        <v>0</v>
      </c>
      <c r="BQ13" s="105">
        <f>SUMIFS(УсловияРасчеты!CK:CK,УсловияРасчеты!$H:$H,$C13,УсловияРасчеты!$N:$N,"итого")</f>
        <v>0</v>
      </c>
      <c r="BR13" s="105">
        <f>SUMIFS(УсловияРасчеты!CL:CL,УсловияРасчеты!$H:$H,$C13,УсловияРасчеты!$N:$N,"итого")</f>
        <v>0</v>
      </c>
      <c r="BS13" s="105">
        <f>SUMIFS(УсловияРасчеты!CM:CM,УсловияРасчеты!$H:$H,$C13,УсловияРасчеты!$N:$N,"итого")</f>
        <v>0</v>
      </c>
      <c r="BT13" s="105">
        <f>SUMIFS(УсловияРасчеты!CN:CN,УсловияРасчеты!$H:$H,$C13,УсловияРасчеты!$N:$N,"итого")</f>
        <v>0</v>
      </c>
      <c r="BU13" s="105">
        <f>SUMIFS(УсловияРасчеты!CO:CO,УсловияРасчеты!$H:$H,$C13,УсловияРасчеты!$N:$N,"итого")</f>
        <v>0</v>
      </c>
      <c r="BV13" s="105">
        <f>SUMIFS(УсловияРасчеты!CP:CP,УсловияРасчеты!$H:$H,$C13,УсловияРасчеты!$N:$N,"итого")</f>
        <v>0</v>
      </c>
      <c r="BW13" s="105">
        <f>SUMIFS(УсловияРасчеты!CQ:CQ,УсловияРасчеты!$H:$H,$C13,УсловияРасчеты!$N:$N,"итого")</f>
        <v>0</v>
      </c>
      <c r="BX13" s="105">
        <f>SUMIFS(УсловияРасчеты!CR:CR,УсловияРасчеты!$H:$H,$C13,УсловияРасчеты!$N:$N,"итого")</f>
        <v>0</v>
      </c>
      <c r="BY13" s="105">
        <f>SUMIFS(УсловияРасчеты!CS:CS,УсловияРасчеты!$H:$H,$C13,УсловияРасчеты!$N:$N,"итого")</f>
        <v>0</v>
      </c>
      <c r="BZ13" s="105">
        <f>SUMIFS(УсловияРасчеты!CT:CT,УсловияРасчеты!$H:$H,$C13,УсловияРасчеты!$N:$N,"итого")</f>
        <v>0</v>
      </c>
      <c r="CA13" s="105">
        <f>SUMIFS(УсловияРасчеты!CU:CU,УсловияРасчеты!$H:$H,$C13,УсловияРасчеты!$N:$N,"итого")</f>
        <v>0</v>
      </c>
      <c r="CB13" s="105">
        <f>SUMIFS(УсловияРасчеты!CV:CV,УсловияРасчеты!$H:$H,$C13,УсловияРасчеты!$N:$N,"итого")</f>
        <v>0</v>
      </c>
      <c r="CC13" s="105">
        <f>SUMIFS(УсловияРасчеты!CW:CW,УсловияРасчеты!$H:$H,$C13,УсловияРасчеты!$N:$N,"итого")</f>
        <v>0</v>
      </c>
      <c r="CD13" s="105">
        <f>SUMIFS(УсловияРасчеты!CX:CX,УсловияРасчеты!$H:$H,$C13,УсловияРасчеты!$N:$N,"итого")</f>
        <v>0</v>
      </c>
      <c r="CE13" s="105">
        <f>SUMIFS(УсловияРасчеты!CY:CY,УсловияРасчеты!$H:$H,$C13,УсловияРасчеты!$N:$N,"итого")</f>
        <v>0</v>
      </c>
      <c r="CF13" s="105">
        <f>SUMIFS(УсловияРасчеты!CZ:CZ,УсловияРасчеты!$H:$H,$C13,УсловияРасчеты!$N:$N,"итого")</f>
        <v>0</v>
      </c>
      <c r="CG13" s="105">
        <f>SUMIFS(УсловияРасчеты!DA:DA,УсловияРасчеты!$H:$H,$C13,УсловияРасчеты!$N:$N,"итого")</f>
        <v>0</v>
      </c>
      <c r="CH13" s="105">
        <f>SUMIFS(УсловияРасчеты!DB:DB,УсловияРасчеты!$H:$H,$C13,УсловияРасчеты!$N:$N,"итого")</f>
        <v>0</v>
      </c>
      <c r="CI13" s="105">
        <f>SUMIFS(УсловияРасчеты!DC:DC,УсловияРасчеты!$H:$H,$C13,УсловияРасчеты!$N:$N,"итого")</f>
        <v>0</v>
      </c>
      <c r="CJ13" s="105">
        <f>SUMIFS(УсловияРасчеты!DD:DD,УсловияРасчеты!$H:$H,$C13,УсловияРасчеты!$N:$N,"итого")</f>
        <v>0</v>
      </c>
      <c r="CK13" s="105">
        <f>SUMIFS(УсловияРасчеты!DE:DE,УсловияРасчеты!$H:$H,$C13,УсловияРасчеты!$N:$N,"итого")</f>
        <v>0</v>
      </c>
      <c r="CL13" s="105">
        <f>SUMIFS(УсловияРасчеты!DF:DF,УсловияРасчеты!$H:$H,$C13,УсловияРасчеты!$N:$N,"итого")</f>
        <v>0</v>
      </c>
      <c r="CM13" s="105">
        <f>SUMIFS(УсловияРасчеты!DG:DG,УсловияРасчеты!$H:$H,$C13,УсловияРасчеты!$N:$N,"итого")</f>
        <v>0</v>
      </c>
      <c r="CN13" s="105">
        <f>SUMIFS(УсловияРасчеты!DH:DH,УсловияРасчеты!$H:$H,$C13,УсловияРасчеты!$N:$N,"итого")</f>
        <v>0</v>
      </c>
      <c r="CO13" s="105">
        <f>SUMIFS(УсловияРасчеты!DI:DI,УсловияРасчеты!$H:$H,$C13,УсловияРасчеты!$N:$N,"итого")</f>
        <v>0</v>
      </c>
      <c r="CP13" s="105">
        <f>SUMIFS(УсловияРасчеты!DJ:DJ,УсловияРасчеты!$H:$H,$C13,УсловияРасчеты!$N:$N,"итого")</f>
        <v>0</v>
      </c>
      <c r="CQ13" s="105">
        <f>SUMIFS(УсловияРасчеты!DK:DK,УсловияРасчеты!$H:$H,$C13,УсловияРасчеты!$N:$N,"итого")</f>
        <v>0</v>
      </c>
      <c r="CR13" s="105">
        <f>SUMIFS(УсловияРасчеты!DL:DL,УсловияРасчеты!$H:$H,$C13,УсловияРасчеты!$N:$N,"итого")</f>
        <v>0</v>
      </c>
      <c r="CS13" s="105">
        <f>SUMIFS(УсловияРасчеты!DM:DM,УсловияРасчеты!$H:$H,$C13,УсловияРасчеты!$N:$N,"итого")</f>
        <v>0</v>
      </c>
      <c r="CT13" s="105">
        <f>SUMIFS(УсловияРасчеты!DN:DN,УсловияРасчеты!$H:$H,$C13,УсловияРасчеты!$N:$N,"итого")</f>
        <v>0</v>
      </c>
      <c r="CU13" s="105">
        <f>SUMIFS(УсловияРасчеты!DO:DO,УсловияРасчеты!$H:$H,$C13,УсловияРасчеты!$N:$N,"итого")</f>
        <v>0</v>
      </c>
      <c r="CV13" s="105">
        <f>SUMIFS(УсловияРасчеты!DP:DP,УсловияРасчеты!$H:$H,$C13,УсловияРасчеты!$N:$N,"итого")</f>
        <v>0</v>
      </c>
      <c r="CW13" s="105">
        <f>SUMIFS(УсловияРасчеты!DQ:DQ,УсловияРасчеты!$H:$H,$C13,УсловияРасчеты!$N:$N,"итого")</f>
        <v>0</v>
      </c>
      <c r="CX13" s="105">
        <f>SUMIFS(УсловияРасчеты!DR:DR,УсловияРасчеты!$H:$H,$C13,УсловияРасчеты!$N:$N,"итого")</f>
        <v>0</v>
      </c>
      <c r="CY13" s="105">
        <f>SUMIFS(УсловияРасчеты!DS:DS,УсловияРасчеты!$H:$H,$C13,УсловияРасчеты!$N:$N,"итого")</f>
        <v>0</v>
      </c>
      <c r="CZ13" s="105">
        <f>SUMIFS(УсловияРасчеты!DT:DT,УсловияРасчеты!$H:$H,$C13,УсловияРасчеты!$N:$N,"итого")</f>
        <v>0</v>
      </c>
      <c r="DA13" s="105">
        <f>SUMIFS(УсловияРасчеты!DU:DU,УсловияРасчеты!$H:$H,$C13,УсловияРасчеты!$N:$N,"итого")</f>
        <v>0</v>
      </c>
      <c r="DB13" s="105">
        <f>SUMIFS(УсловияРасчеты!DV:DV,УсловияРасчеты!$H:$H,$C13,УсловияРасчеты!$N:$N,"итого")</f>
        <v>0</v>
      </c>
      <c r="DC13" s="105">
        <f>SUMIFS(УсловияРасчеты!DW:DW,УсловияРасчеты!$H:$H,$C13,УсловияРасчеты!$N:$N,"итого")</f>
        <v>0</v>
      </c>
      <c r="DD13" s="105">
        <f>SUMIFS(УсловияРасчеты!DX:DX,УсловияРасчеты!$H:$H,$C13,УсловияРасчеты!$N:$N,"итого")</f>
        <v>0</v>
      </c>
      <c r="DE13" s="105">
        <f>SUMIFS(УсловияРасчеты!DY:DY,УсловияРасчеты!$H:$H,$C13,УсловияРасчеты!$N:$N,"итого")</f>
        <v>0</v>
      </c>
      <c r="DF13" s="105">
        <f>SUMIFS(УсловияРасчеты!DZ:DZ,УсловияРасчеты!$H:$H,$C13,УсловияРасчеты!$N:$N,"итого")</f>
        <v>0</v>
      </c>
      <c r="DG13" s="105">
        <f>SUMIFS(УсловияРасчеты!EA:EA,УсловияРасчеты!$H:$H,$C13,УсловияРасчеты!$N:$N,"итого")</f>
        <v>0</v>
      </c>
      <c r="DH13" s="105">
        <f>SUMIFS(УсловияРасчеты!EB:EB,УсловияРасчеты!$H:$H,$C13,УсловияРасчеты!$N:$N,"итого")</f>
        <v>0</v>
      </c>
      <c r="DI13" s="105">
        <f>SUMIFS(УсловияРасчеты!EC:EC,УсловияРасчеты!$H:$H,$C13,УсловияРасчеты!$N:$N,"итого")</f>
        <v>0</v>
      </c>
      <c r="DJ13" s="105">
        <f>SUMIFS(УсловияРасчеты!ED:ED,УсловияРасчеты!$H:$H,$C13,УсловияРасчеты!$N:$N,"итого")</f>
        <v>0</v>
      </c>
      <c r="DK13" s="105">
        <f>SUMIFS(УсловияРасчеты!EE:EE,УсловияРасчеты!$H:$H,$C13,УсловияРасчеты!$N:$N,"итого")</f>
        <v>0</v>
      </c>
      <c r="DL13" s="105">
        <f>SUMIFS(УсловияРасчеты!EF:EF,УсловияРасчеты!$H:$H,$C13,УсловияРасчеты!$N:$N,"итого")</f>
        <v>0</v>
      </c>
      <c r="DM13" s="105">
        <f>SUMIFS(УсловияРасчеты!EG:EG,УсловияРасчеты!$H:$H,$C13,УсловияРасчеты!$N:$N,"итого")</f>
        <v>0</v>
      </c>
      <c r="DN13" s="105">
        <f>SUMIFS(УсловияРасчеты!EH:EH,УсловияРасчеты!$H:$H,$C13,УсловияРасчеты!$N:$N,"итого")</f>
        <v>0</v>
      </c>
      <c r="DO13" s="105">
        <f>SUMIFS(УсловияРасчеты!EI:EI,УсловияРасчеты!$H:$H,$C13,УсловияРасчеты!$N:$N,"итого")</f>
        <v>0</v>
      </c>
      <c r="DP13" s="105">
        <f>SUMIFS(УсловияРасчеты!EJ:EJ,УсловияРасчеты!$H:$H,$C13,УсловияРасчеты!$N:$N,"итого")</f>
        <v>0</v>
      </c>
      <c r="DQ13" s="105">
        <f>SUMIFS(УсловияРасчеты!EK:EK,УсловияРасчеты!$H:$H,$C13,УсловияРасчеты!$N:$N,"итого")</f>
        <v>0</v>
      </c>
      <c r="DR13" s="105">
        <f>SUMIFS(УсловияРасчеты!EL:EL,УсловияРасчеты!$H:$H,$C13,УсловияРасчеты!$N:$N,"итого")</f>
        <v>0</v>
      </c>
      <c r="DS13" s="105">
        <f>SUMIFS(УсловияРасчеты!EM:EM,УсловияРасчеты!$H:$H,$C13,УсловияРасчеты!$N:$N,"итого")</f>
        <v>0</v>
      </c>
      <c r="DT13" s="105">
        <f>SUMIFS(УсловияРасчеты!EN:EN,УсловияРасчеты!$H:$H,$C13,УсловияРасчеты!$N:$N,"итого")</f>
        <v>0</v>
      </c>
      <c r="DU13" s="105">
        <f>SUMIFS(УсловияРасчеты!EO:EO,УсловияРасчеты!$H:$H,$C13,УсловияРасчеты!$N:$N,"итого")</f>
        <v>0</v>
      </c>
      <c r="DV13" s="105">
        <f>SUMIFS(УсловияРасчеты!EP:EP,УсловияРасчеты!$H:$H,$C13,УсловияРасчеты!$N:$N,"итого")</f>
        <v>0</v>
      </c>
      <c r="DW13" s="105">
        <f>SUMIFS(УсловияРасчеты!EQ:EQ,УсловияРасчеты!$H:$H,$C13,УсловияРасчеты!$N:$N,"итого")</f>
        <v>0</v>
      </c>
      <c r="DX13" s="105">
        <f>SUMIFS(УсловияРасчеты!ER:ER,УсловияРасчеты!$H:$H,$C13,УсловияРасчеты!$N:$N,"итого")</f>
        <v>0</v>
      </c>
      <c r="DY13" s="105">
        <f>SUMIFS(УсловияРасчеты!ES:ES,УсловияРасчеты!$H:$H,$C13,УсловияРасчеты!$N:$N,"итого")</f>
        <v>0</v>
      </c>
      <c r="DZ13" s="105">
        <f>SUMIFS(УсловияРасчеты!ET:ET,УсловияРасчеты!$H:$H,$C13,УсловияРасчеты!$N:$N,"итого")</f>
        <v>0</v>
      </c>
      <c r="EA13" s="105">
        <f>SUMIFS(УсловияРасчеты!EU:EU,УсловияРасчеты!$H:$H,$C13,УсловияРасчеты!$N:$N,"итого")</f>
        <v>0</v>
      </c>
      <c r="EB13" s="105">
        <f>SUMIFS(УсловияРасчеты!EV:EV,УсловияРасчеты!$H:$H,$C13,УсловияРасчеты!$N:$N,"итого")</f>
        <v>0</v>
      </c>
      <c r="EC13" s="105">
        <f>SUMIFS(УсловияРасчеты!EW:EW,УсловияРасчеты!$H:$H,$C13,УсловияРасчеты!$N:$N,"итого")</f>
        <v>0</v>
      </c>
      <c r="ED13" s="105">
        <f>SUMIFS(УсловияРасчеты!EX:EX,УсловияРасчеты!$H:$H,$C13,УсловияРасчеты!$N:$N,"итого")</f>
        <v>0</v>
      </c>
      <c r="EE13" s="105">
        <f>SUMIFS(УсловияРасчеты!EY:EY,УсловияРасчеты!$H:$H,$C13,УсловияРасчеты!$N:$N,"итого")</f>
        <v>0</v>
      </c>
      <c r="EF13" s="105">
        <f>SUMIFS(УсловияРасчеты!EZ:EZ,УсловияРасчеты!$H:$H,$C13,УсловияРасчеты!$N:$N,"итого")</f>
        <v>0</v>
      </c>
      <c r="EG13" s="105">
        <f>SUMIFS(УсловияРасчеты!FA:FA,УсловияРасчеты!$H:$H,$C13,УсловияРасчеты!$N:$N,"итого")</f>
        <v>0</v>
      </c>
      <c r="EH13" s="105">
        <f>SUMIFS(УсловияРасчеты!FB:FB,УсловияРасчеты!$H:$H,$C13,УсловияРасчеты!$N:$N,"итого")</f>
        <v>0</v>
      </c>
      <c r="EI13" s="105">
        <f>SUMIFS(УсловияРасчеты!FC:FC,УсловияРасчеты!$H:$H,$C13,УсловияРасчеты!$N:$N,"итого")</f>
        <v>0</v>
      </c>
      <c r="EJ13" s="105">
        <f>SUMIFS(УсловияРасчеты!FD:FD,УсловияРасчеты!$H:$H,$C13,УсловияРасчеты!$N:$N,"итого")</f>
        <v>0</v>
      </c>
      <c r="EK13" s="105">
        <f>SUMIFS(УсловияРасчеты!FE:FE,УсловияРасчеты!$H:$H,$C13,УсловияРасчеты!$N:$N,"итого")</f>
        <v>0</v>
      </c>
      <c r="EL13" s="105">
        <f>SUMIFS(УсловияРасчеты!FF:FF,УсловияРасчеты!$H:$H,$C13,УсловияРасчеты!$N:$N,"итого")</f>
        <v>0</v>
      </c>
      <c r="EM13" s="105">
        <f>SUMIFS(УсловияРасчеты!FG:FG,УсловияРасчеты!$H:$H,$C13,УсловияРасчеты!$N:$N,"итого")</f>
        <v>0</v>
      </c>
      <c r="EN13" s="105">
        <f>SUMIFS(УсловияРасчеты!FH:FH,УсловияРасчеты!$H:$H,$C13,УсловияРасчеты!$N:$N,"итого")</f>
        <v>0</v>
      </c>
      <c r="EO13" s="105">
        <f>SUMIFS(УсловияРасчеты!FI:FI,УсловияРасчеты!$H:$H,$C13,УсловияРасчеты!$N:$N,"итого")</f>
        <v>0</v>
      </c>
      <c r="EP13" s="105">
        <f>SUMIFS(УсловияРасчеты!FJ:FJ,УсловияРасчеты!$H:$H,$C13,УсловияРасчеты!$N:$N,"итого")</f>
        <v>0</v>
      </c>
      <c r="EQ13" s="105">
        <f>SUMIFS(УсловияРасчеты!FK:FK,УсловияРасчеты!$H:$H,$C13,УсловияРасчеты!$N:$N,"итого")</f>
        <v>0</v>
      </c>
      <c r="ER13" s="105">
        <f>SUMIFS(УсловияРасчеты!FL:FL,УсловияРасчеты!$H:$H,$C13,УсловияРасчеты!$N:$N,"итого")</f>
        <v>0</v>
      </c>
      <c r="ES13" s="105">
        <f>SUMIFS(УсловияРасчеты!FM:FM,УсловияРасчеты!$H:$H,$C13,УсловияРасчеты!$N:$N,"итого")</f>
        <v>0</v>
      </c>
      <c r="ET13" s="105">
        <f>SUMIFS(УсловияРасчеты!FN:FN,УсловияРасчеты!$H:$H,$C13,УсловияРасчеты!$N:$N,"итого")</f>
        <v>0</v>
      </c>
      <c r="EU13" s="105">
        <f>SUMIFS(УсловияРасчеты!FO:FO,УсловияРасчеты!$H:$H,$C13,УсловияРасчеты!$N:$N,"итого")</f>
        <v>0</v>
      </c>
      <c r="EV13" s="105">
        <f>SUMIFS(УсловияРасчеты!FP:FP,УсловияРасчеты!$H:$H,$C13,УсловияРасчеты!$N:$N,"итого")</f>
        <v>0</v>
      </c>
      <c r="EW13" s="105">
        <f>SUMIFS(УсловияРасчеты!FQ:FQ,УсловияРасчеты!$H:$H,$C13,УсловияРасчеты!$N:$N,"итого")</f>
        <v>0</v>
      </c>
      <c r="EX13" s="105">
        <f>SUMIFS(УсловияРасчеты!FR:FR,УсловияРасчеты!$H:$H,$C13,УсловияРасчеты!$N:$N,"итого")</f>
        <v>0</v>
      </c>
      <c r="EY13" s="105">
        <f>SUMIFS(УсловияРасчеты!FS:FS,УсловияРасчеты!$H:$H,$C13,УсловияРасчеты!$N:$N,"итого")</f>
        <v>0</v>
      </c>
      <c r="EZ13" s="105">
        <f>SUMIFS(УсловияРасчеты!FT:FT,УсловияРасчеты!$H:$H,$C13,УсловияРасчеты!$N:$N,"итого")</f>
        <v>0</v>
      </c>
      <c r="FA13" s="105">
        <f>SUMIFS(УсловияРасчеты!FU:FU,УсловияРасчеты!$H:$H,$C13,УсловияРасчеты!$N:$N,"итого")</f>
        <v>0</v>
      </c>
      <c r="FB13" s="105">
        <f>SUMIFS(УсловияРасчеты!FV:FV,УсловияРасчеты!$H:$H,$C13,УсловияРасчеты!$N:$N,"итого")</f>
        <v>0</v>
      </c>
      <c r="FC13" s="105">
        <f>SUMIFS(УсловияРасчеты!FW:FW,УсловияРасчеты!$H:$H,$C13,УсловияРасчеты!$N:$N,"итого")</f>
        <v>0</v>
      </c>
      <c r="FD13" s="105">
        <f>SUMIFS(УсловияРасчеты!FX:FX,УсловияРасчеты!$H:$H,$C13,УсловияРасчеты!$N:$N,"итого")</f>
        <v>0</v>
      </c>
      <c r="FE13" s="105">
        <f>SUMIFS(УсловияРасчеты!FY:FY,УсловияРасчеты!$H:$H,$C13,УсловияРасчеты!$N:$N,"итого")</f>
        <v>0</v>
      </c>
      <c r="FF13" s="105">
        <f>SUMIFS(УсловияРасчеты!FZ:FZ,УсловияРасчеты!$H:$H,$C13,УсловияРасчеты!$N:$N,"итого")</f>
        <v>0</v>
      </c>
      <c r="FG13" s="105">
        <f>SUMIFS(УсловияРасчеты!GA:GA,УсловияРасчеты!$H:$H,$C13,УсловияРасчеты!$N:$N,"итого")</f>
        <v>0</v>
      </c>
      <c r="FH13" s="105">
        <f>SUMIFS(УсловияРасчеты!GB:GB,УсловияРасчеты!$H:$H,$C13,УсловияРасчеты!$N:$N,"итого")</f>
        <v>0</v>
      </c>
      <c r="FI13" s="105">
        <f>SUMIFS(УсловияРасчеты!GC:GC,УсловияРасчеты!$H:$H,$C13,УсловияРасчеты!$N:$N,"итого")</f>
        <v>0</v>
      </c>
      <c r="FJ13" s="105">
        <f>SUMIFS(УсловияРасчеты!GD:GD,УсловияРасчеты!$H:$H,$C13,УсловияРасчеты!$N:$N,"итого")</f>
        <v>0</v>
      </c>
      <c r="FK13" s="105">
        <f>SUMIFS(УсловияРасчеты!GE:GE,УсловияРасчеты!$H:$H,$C13,УсловияРасчеты!$N:$N,"итого")</f>
        <v>0</v>
      </c>
      <c r="FL13" s="105">
        <f>SUMIFS(УсловияРасчеты!GF:GF,УсловияРасчеты!$H:$H,$C13,УсловияРасчеты!$N:$N,"итого")</f>
        <v>0</v>
      </c>
      <c r="FM13" s="105">
        <f>SUMIFS(УсловияРасчеты!GG:GG,УсловияРасчеты!$H:$H,$C13,УсловияРасчеты!$N:$N,"итого")</f>
        <v>0</v>
      </c>
      <c r="FN13" s="105">
        <f>SUMIFS(УсловияРасчеты!GH:GH,УсловияРасчеты!$H:$H,$C13,УсловияРасчеты!$N:$N,"итого")</f>
        <v>0</v>
      </c>
      <c r="FO13" s="105">
        <f>SUMIFS(УсловияРасчеты!GI:GI,УсловияРасчеты!$H:$H,$C13,УсловияРасчеты!$N:$N,"итого")</f>
        <v>0</v>
      </c>
      <c r="FP13" s="105">
        <f>SUMIFS(УсловияРасчеты!GJ:GJ,УсловияРасчеты!$H:$H,$C13,УсловияРасчеты!$N:$N,"итого")</f>
        <v>0</v>
      </c>
      <c r="FQ13" s="105">
        <f>SUMIFS(УсловияРасчеты!GK:GK,УсловияРасчеты!$H:$H,$C13,УсловияРасчеты!$N:$N,"итого")</f>
        <v>0</v>
      </c>
      <c r="FR13" s="105">
        <f>SUMIFS(УсловияРасчеты!GL:GL,УсловияРасчеты!$H:$H,$C13,УсловияРасчеты!$N:$N,"итого")</f>
        <v>0</v>
      </c>
      <c r="FS13" s="105">
        <f>SUMIFS(УсловияРасчеты!GM:GM,УсловияРасчеты!$H:$H,$C13,УсловияРасчеты!$N:$N,"итого")</f>
        <v>0</v>
      </c>
      <c r="FT13" s="105">
        <f>SUMIFS(УсловияРасчеты!GN:GN,УсловияРасчеты!$H:$H,$C13,УсловияРасчеты!$N:$N,"итого")</f>
        <v>0</v>
      </c>
      <c r="FU13" s="105">
        <f>SUMIFS(УсловияРасчеты!GO:GO,УсловияРасчеты!$H:$H,$C13,УсловияРасчеты!$N:$N,"итого")</f>
        <v>0</v>
      </c>
      <c r="FV13" s="105">
        <f>SUMIFS(УсловияРасчеты!GP:GP,УсловияРасчеты!$H:$H,$C13,УсловияРасчеты!$N:$N,"итого")</f>
        <v>0</v>
      </c>
      <c r="FW13" s="105">
        <f>SUMIFS(УсловияРасчеты!GQ:GQ,УсловияРасчеты!$H:$H,$C13,УсловияРасчеты!$N:$N,"итого")</f>
        <v>0</v>
      </c>
      <c r="FX13" s="105">
        <f>SUMIFS(УсловияРасчеты!GR:GR,УсловияРасчеты!$H:$H,$C13,УсловияРасчеты!$N:$N,"итого")</f>
        <v>0</v>
      </c>
      <c r="FY13" s="105">
        <f>SUMIFS(УсловияРасчеты!GS:GS,УсловияРасчеты!$H:$H,$C13,УсловияРасчеты!$N:$N,"итого")</f>
        <v>0</v>
      </c>
      <c r="FZ13" s="105">
        <f>SUMIFS(УсловияРасчеты!GT:GT,УсловияРасчеты!$H:$H,$C13,УсловияРасчеты!$N:$N,"итого")</f>
        <v>0</v>
      </c>
      <c r="GA13" s="105">
        <f>SUMIFS(УсловияРасчеты!GU:GU,УсловияРасчеты!$H:$H,$C13,УсловияРасчеты!$N:$N,"итого")</f>
        <v>0</v>
      </c>
      <c r="GB13" s="105">
        <f>SUMIFS(УсловияРасчеты!GV:GV,УсловияРасчеты!$H:$H,$C13,УсловияРасчеты!$N:$N,"итого")</f>
        <v>0</v>
      </c>
      <c r="GC13" s="105">
        <f>SUMIFS(УсловияРасчеты!GW:GW,УсловияРасчеты!$H:$H,$C13,УсловияРасчеты!$N:$N,"итого")</f>
        <v>0</v>
      </c>
      <c r="GD13" s="105">
        <f>SUMIFS(УсловияРасчеты!GX:GX,УсловияРасчеты!$H:$H,$C13,УсловияРасчеты!$N:$N,"итого")</f>
        <v>0</v>
      </c>
      <c r="GE13" s="105">
        <f>SUMIFS(УсловияРасчеты!GY:GY,УсловияРасчеты!$H:$H,$C13,УсловияРасчеты!$N:$N,"итого")</f>
        <v>0</v>
      </c>
      <c r="GF13" s="105">
        <f>SUMIFS(УсловияРасчеты!GZ:GZ,УсловияРасчеты!$H:$H,$C13,УсловияРасчеты!$N:$N,"итого")</f>
        <v>0</v>
      </c>
      <c r="GG13" s="66"/>
    </row>
    <row r="14" spans="1:189" s="505" customFormat="1" ht="12">
      <c r="A14" s="82"/>
      <c r="B14" s="503"/>
      <c r="C14" s="504" t="str">
        <f>УсловияРасчеты!$H$25</f>
        <v>Рентабельность коммерческой деятельности</v>
      </c>
      <c r="D14" s="503"/>
      <c r="E14" s="506">
        <f>IF(E$3=0,0,E13/E$3)</f>
        <v>0</v>
      </c>
      <c r="F14" s="72"/>
      <c r="G14" s="507">
        <f>SUMIFS(УсловияРасчеты!AA:AA,УсловияРасчеты!$H:$H,$C14,УсловияРасчеты!$N:$N,"итого")</f>
        <v>0</v>
      </c>
      <c r="H14" s="507">
        <f>SUMIFS(УсловияРасчеты!AB:AB,УсловияРасчеты!$H:$H,$C14,УсловияРасчеты!$N:$N,"итого")</f>
        <v>0</v>
      </c>
      <c r="I14" s="507">
        <f>SUMIFS(УсловияРасчеты!AC:AC,УсловияРасчеты!$H:$H,$C14,УсловияРасчеты!$N:$N,"итого")</f>
        <v>0</v>
      </c>
      <c r="J14" s="507">
        <f>SUMIFS(УсловияРасчеты!AD:AD,УсловияРасчеты!$H:$H,$C14,УсловияРасчеты!$N:$N,"итого")</f>
        <v>0</v>
      </c>
      <c r="K14" s="507">
        <f>SUMIFS(УсловияРасчеты!AE:AE,УсловияРасчеты!$H:$H,$C14,УсловияРасчеты!$N:$N,"итого")</f>
        <v>0</v>
      </c>
      <c r="L14" s="507">
        <f>SUMIFS(УсловияРасчеты!AF:AF,УсловияРасчеты!$H:$H,$C14,УсловияРасчеты!$N:$N,"итого")</f>
        <v>0</v>
      </c>
      <c r="M14" s="507">
        <f>SUMIFS(УсловияРасчеты!AG:AG,УсловияРасчеты!$H:$H,$C14,УсловияРасчеты!$N:$N,"итого")</f>
        <v>0</v>
      </c>
      <c r="N14" s="507">
        <f>SUMIFS(УсловияРасчеты!AH:AH,УсловияРасчеты!$H:$H,$C14,УсловияРасчеты!$N:$N,"итого")</f>
        <v>0</v>
      </c>
      <c r="O14" s="507">
        <f>SUMIFS(УсловияРасчеты!AI:AI,УсловияРасчеты!$H:$H,$C14,УсловияРасчеты!$N:$N,"итого")</f>
        <v>0</v>
      </c>
      <c r="P14" s="507">
        <f>SUMIFS(УсловияРасчеты!AJ:AJ,УсловияРасчеты!$H:$H,$C14,УсловияРасчеты!$N:$N,"итого")</f>
        <v>0</v>
      </c>
      <c r="Q14" s="507">
        <f>SUMIFS(УсловияРасчеты!AK:AK,УсловияРасчеты!$H:$H,$C14,УсловияРасчеты!$N:$N,"итого")</f>
        <v>0</v>
      </c>
      <c r="R14" s="507">
        <f>SUMIFS(УсловияРасчеты!AL:AL,УсловияРасчеты!$H:$H,$C14,УсловияРасчеты!$N:$N,"итого")</f>
        <v>0</v>
      </c>
      <c r="S14" s="507">
        <f>SUMIFS(УсловияРасчеты!AM:AM,УсловияРасчеты!$H:$H,$C14,УсловияРасчеты!$N:$N,"итого")</f>
        <v>0</v>
      </c>
      <c r="T14" s="507">
        <f>SUMIFS(УсловияРасчеты!AN:AN,УсловияРасчеты!$H:$H,$C14,УсловияРасчеты!$N:$N,"итого")</f>
        <v>0</v>
      </c>
      <c r="U14" s="507">
        <f>SUMIFS(УсловияРасчеты!AO:AO,УсловияРасчеты!$H:$H,$C14,УсловияРасчеты!$N:$N,"итого")</f>
        <v>0</v>
      </c>
      <c r="V14" s="507">
        <f>SUMIFS(УсловияРасчеты!AP:AP,УсловияРасчеты!$H:$H,$C14,УсловияРасчеты!$N:$N,"итого")</f>
        <v>0</v>
      </c>
      <c r="W14" s="507">
        <f>SUMIFS(УсловияРасчеты!AQ:AQ,УсловияРасчеты!$H:$H,$C14,УсловияРасчеты!$N:$N,"итого")</f>
        <v>0</v>
      </c>
      <c r="X14" s="507">
        <f>SUMIFS(УсловияРасчеты!AR:AR,УсловияРасчеты!$H:$H,$C14,УсловияРасчеты!$N:$N,"итого")</f>
        <v>0</v>
      </c>
      <c r="Y14" s="507">
        <f>SUMIFS(УсловияРасчеты!AS:AS,УсловияРасчеты!$H:$H,$C14,УсловияРасчеты!$N:$N,"итого")</f>
        <v>0</v>
      </c>
      <c r="Z14" s="507">
        <f>SUMIFS(УсловияРасчеты!AT:AT,УсловияРасчеты!$H:$H,$C14,УсловияРасчеты!$N:$N,"итого")</f>
        <v>0</v>
      </c>
      <c r="AA14" s="507">
        <f>SUMIFS(УсловияРасчеты!AU:AU,УсловияРасчеты!$H:$H,$C14,УсловияРасчеты!$N:$N,"итого")</f>
        <v>0</v>
      </c>
      <c r="AB14" s="507">
        <f>SUMIFS(УсловияРасчеты!AV:AV,УсловияРасчеты!$H:$H,$C14,УсловияРасчеты!$N:$N,"итого")</f>
        <v>0</v>
      </c>
      <c r="AC14" s="507">
        <f>SUMIFS(УсловияРасчеты!AW:AW,УсловияРасчеты!$H:$H,$C14,УсловияРасчеты!$N:$N,"итого")</f>
        <v>0</v>
      </c>
      <c r="AD14" s="507">
        <f>SUMIFS(УсловияРасчеты!AX:AX,УсловияРасчеты!$H:$H,$C14,УсловияРасчеты!$N:$N,"итого")</f>
        <v>0</v>
      </c>
      <c r="AE14" s="507">
        <f>SUMIFS(УсловияРасчеты!AY:AY,УсловияРасчеты!$H:$H,$C14,УсловияРасчеты!$N:$N,"итого")</f>
        <v>0</v>
      </c>
      <c r="AF14" s="507">
        <f>SUMIFS(УсловияРасчеты!AZ:AZ,УсловияРасчеты!$H:$H,$C14,УсловияРасчеты!$N:$N,"итого")</f>
        <v>0</v>
      </c>
      <c r="AG14" s="507">
        <f>SUMIFS(УсловияРасчеты!BA:BA,УсловияРасчеты!$H:$H,$C14,УсловияРасчеты!$N:$N,"итого")</f>
        <v>0</v>
      </c>
      <c r="AH14" s="507">
        <f>SUMIFS(УсловияРасчеты!BB:BB,УсловияРасчеты!$H:$H,$C14,УсловияРасчеты!$N:$N,"итого")</f>
        <v>0</v>
      </c>
      <c r="AI14" s="507">
        <f>SUMIFS(УсловияРасчеты!BC:BC,УсловияРасчеты!$H:$H,$C14,УсловияРасчеты!$N:$N,"итого")</f>
        <v>0</v>
      </c>
      <c r="AJ14" s="507">
        <f>SUMIFS(УсловияРасчеты!BD:BD,УсловияРасчеты!$H:$H,$C14,УсловияРасчеты!$N:$N,"итого")</f>
        <v>0</v>
      </c>
      <c r="AK14" s="507">
        <f>SUMIFS(УсловияРасчеты!BE:BE,УсловияРасчеты!$H:$H,$C14,УсловияРасчеты!$N:$N,"итого")</f>
        <v>0</v>
      </c>
      <c r="AL14" s="507">
        <f>SUMIFS(УсловияРасчеты!BF:BF,УсловияРасчеты!$H:$H,$C14,УсловияРасчеты!$N:$N,"итого")</f>
        <v>0</v>
      </c>
      <c r="AM14" s="507">
        <f>SUMIFS(УсловияРасчеты!BG:BG,УсловияРасчеты!$H:$H,$C14,УсловияРасчеты!$N:$N,"итого")</f>
        <v>0</v>
      </c>
      <c r="AN14" s="507">
        <f>SUMIFS(УсловияРасчеты!BH:BH,УсловияРасчеты!$H:$H,$C14,УсловияРасчеты!$N:$N,"итого")</f>
        <v>0</v>
      </c>
      <c r="AO14" s="507">
        <f>SUMIFS(УсловияРасчеты!BI:BI,УсловияРасчеты!$H:$H,$C14,УсловияРасчеты!$N:$N,"итого")</f>
        <v>0</v>
      </c>
      <c r="AP14" s="507">
        <f>SUMIFS(УсловияРасчеты!BJ:BJ,УсловияРасчеты!$H:$H,$C14,УсловияРасчеты!$N:$N,"итого")</f>
        <v>0</v>
      </c>
      <c r="AQ14" s="507">
        <f>SUMIFS(УсловияРасчеты!BK:BK,УсловияРасчеты!$H:$H,$C14,УсловияРасчеты!$N:$N,"итого")</f>
        <v>0</v>
      </c>
      <c r="AR14" s="507">
        <f>SUMIFS(УсловияРасчеты!BL:BL,УсловияРасчеты!$H:$H,$C14,УсловияРасчеты!$N:$N,"итого")</f>
        <v>0</v>
      </c>
      <c r="AS14" s="507">
        <f>SUMIFS(УсловияРасчеты!BM:BM,УсловияРасчеты!$H:$H,$C14,УсловияРасчеты!$N:$N,"итого")</f>
        <v>0</v>
      </c>
      <c r="AT14" s="507">
        <f>SUMIFS(УсловияРасчеты!BN:BN,УсловияРасчеты!$H:$H,$C14,УсловияРасчеты!$N:$N,"итого")</f>
        <v>0</v>
      </c>
      <c r="AU14" s="507">
        <f>SUMIFS(УсловияРасчеты!BO:BO,УсловияРасчеты!$H:$H,$C14,УсловияРасчеты!$N:$N,"итого")</f>
        <v>0</v>
      </c>
      <c r="AV14" s="507">
        <f>SUMIFS(УсловияРасчеты!BP:BP,УсловияРасчеты!$H:$H,$C14,УсловияРасчеты!$N:$N,"итого")</f>
        <v>0</v>
      </c>
      <c r="AW14" s="507">
        <f>SUMIFS(УсловияРасчеты!BQ:BQ,УсловияРасчеты!$H:$H,$C14,УсловияРасчеты!$N:$N,"итого")</f>
        <v>0</v>
      </c>
      <c r="AX14" s="507">
        <f>SUMIFS(УсловияРасчеты!BR:BR,УсловияРасчеты!$H:$H,$C14,УсловияРасчеты!$N:$N,"итого")</f>
        <v>0</v>
      </c>
      <c r="AY14" s="507">
        <f>SUMIFS(УсловияРасчеты!BS:BS,УсловияРасчеты!$H:$H,$C14,УсловияРасчеты!$N:$N,"итого")</f>
        <v>0</v>
      </c>
      <c r="AZ14" s="507">
        <f>SUMIFS(УсловияРасчеты!BT:BT,УсловияРасчеты!$H:$H,$C14,УсловияРасчеты!$N:$N,"итого")</f>
        <v>0</v>
      </c>
      <c r="BA14" s="507">
        <f>SUMIFS(УсловияРасчеты!BU:BU,УсловияРасчеты!$H:$H,$C14,УсловияРасчеты!$N:$N,"итого")</f>
        <v>0</v>
      </c>
      <c r="BB14" s="507">
        <f>SUMIFS(УсловияРасчеты!BV:BV,УсловияРасчеты!$H:$H,$C14,УсловияРасчеты!$N:$N,"итого")</f>
        <v>0</v>
      </c>
      <c r="BC14" s="507">
        <f>SUMIFS(УсловияРасчеты!BW:BW,УсловияРасчеты!$H:$H,$C14,УсловияРасчеты!$N:$N,"итого")</f>
        <v>0</v>
      </c>
      <c r="BD14" s="507">
        <f>SUMIFS(УсловияРасчеты!BX:BX,УсловияРасчеты!$H:$H,$C14,УсловияРасчеты!$N:$N,"итого")</f>
        <v>0</v>
      </c>
      <c r="BE14" s="507">
        <f>SUMIFS(УсловияРасчеты!BY:BY,УсловияРасчеты!$H:$H,$C14,УсловияРасчеты!$N:$N,"итого")</f>
        <v>0</v>
      </c>
      <c r="BF14" s="507">
        <f>SUMIFS(УсловияРасчеты!BZ:BZ,УсловияРасчеты!$H:$H,$C14,УсловияРасчеты!$N:$N,"итого")</f>
        <v>0</v>
      </c>
      <c r="BG14" s="507">
        <f>SUMIFS(УсловияРасчеты!CA:CA,УсловияРасчеты!$H:$H,$C14,УсловияРасчеты!$N:$N,"итого")</f>
        <v>0</v>
      </c>
      <c r="BH14" s="507">
        <f>SUMIFS(УсловияРасчеты!CB:CB,УсловияРасчеты!$H:$H,$C14,УсловияРасчеты!$N:$N,"итого")</f>
        <v>0</v>
      </c>
      <c r="BI14" s="507">
        <f>SUMIFS(УсловияРасчеты!CC:CC,УсловияРасчеты!$H:$H,$C14,УсловияРасчеты!$N:$N,"итого")</f>
        <v>0</v>
      </c>
      <c r="BJ14" s="507">
        <f>SUMIFS(УсловияРасчеты!CD:CD,УсловияРасчеты!$H:$H,$C14,УсловияРасчеты!$N:$N,"итого")</f>
        <v>0</v>
      </c>
      <c r="BK14" s="507">
        <f>SUMIFS(УсловияРасчеты!CE:CE,УсловияРасчеты!$H:$H,$C14,УсловияРасчеты!$N:$N,"итого")</f>
        <v>0</v>
      </c>
      <c r="BL14" s="507">
        <f>SUMIFS(УсловияРасчеты!CF:CF,УсловияРасчеты!$H:$H,$C14,УсловияРасчеты!$N:$N,"итого")</f>
        <v>0</v>
      </c>
      <c r="BM14" s="507">
        <f>SUMIFS(УсловияРасчеты!CG:CG,УсловияРасчеты!$H:$H,$C14,УсловияРасчеты!$N:$N,"итого")</f>
        <v>0</v>
      </c>
      <c r="BN14" s="507">
        <f>SUMIFS(УсловияРасчеты!CH:CH,УсловияРасчеты!$H:$H,$C14,УсловияРасчеты!$N:$N,"итого")</f>
        <v>0</v>
      </c>
      <c r="BO14" s="507">
        <f>SUMIFS(УсловияРасчеты!CI:CI,УсловияРасчеты!$H:$H,$C14,УсловияРасчеты!$N:$N,"итого")</f>
        <v>0</v>
      </c>
      <c r="BP14" s="507">
        <f>SUMIFS(УсловияРасчеты!CJ:CJ,УсловияРасчеты!$H:$H,$C14,УсловияРасчеты!$N:$N,"итого")</f>
        <v>0</v>
      </c>
      <c r="BQ14" s="507">
        <f>SUMIFS(УсловияРасчеты!CK:CK,УсловияРасчеты!$H:$H,$C14,УсловияРасчеты!$N:$N,"итого")</f>
        <v>0</v>
      </c>
      <c r="BR14" s="507">
        <f>SUMIFS(УсловияРасчеты!CL:CL,УсловияРасчеты!$H:$H,$C14,УсловияРасчеты!$N:$N,"итого")</f>
        <v>0</v>
      </c>
      <c r="BS14" s="507">
        <f>SUMIFS(УсловияРасчеты!CM:CM,УсловияРасчеты!$H:$H,$C14,УсловияРасчеты!$N:$N,"итого")</f>
        <v>0</v>
      </c>
      <c r="BT14" s="507">
        <f>SUMIFS(УсловияРасчеты!CN:CN,УсловияРасчеты!$H:$H,$C14,УсловияРасчеты!$N:$N,"итого")</f>
        <v>0</v>
      </c>
      <c r="BU14" s="507">
        <f>SUMIFS(УсловияРасчеты!CO:CO,УсловияРасчеты!$H:$H,$C14,УсловияРасчеты!$N:$N,"итого")</f>
        <v>0</v>
      </c>
      <c r="BV14" s="507">
        <f>SUMIFS(УсловияРасчеты!CP:CP,УсловияРасчеты!$H:$H,$C14,УсловияРасчеты!$N:$N,"итого")</f>
        <v>0</v>
      </c>
      <c r="BW14" s="507">
        <f>SUMIFS(УсловияРасчеты!CQ:CQ,УсловияРасчеты!$H:$H,$C14,УсловияРасчеты!$N:$N,"итого")</f>
        <v>0</v>
      </c>
      <c r="BX14" s="507">
        <f>SUMIFS(УсловияРасчеты!CR:CR,УсловияРасчеты!$H:$H,$C14,УсловияРасчеты!$N:$N,"итого")</f>
        <v>0</v>
      </c>
      <c r="BY14" s="507">
        <f>SUMIFS(УсловияРасчеты!CS:CS,УсловияРасчеты!$H:$H,$C14,УсловияРасчеты!$N:$N,"итого")</f>
        <v>0</v>
      </c>
      <c r="BZ14" s="507">
        <f>SUMIFS(УсловияРасчеты!CT:CT,УсловияРасчеты!$H:$H,$C14,УсловияРасчеты!$N:$N,"итого")</f>
        <v>0</v>
      </c>
      <c r="CA14" s="507">
        <f>SUMIFS(УсловияРасчеты!CU:CU,УсловияРасчеты!$H:$H,$C14,УсловияРасчеты!$N:$N,"итого")</f>
        <v>0</v>
      </c>
      <c r="CB14" s="507">
        <f>SUMIFS(УсловияРасчеты!CV:CV,УсловияРасчеты!$H:$H,$C14,УсловияРасчеты!$N:$N,"итого")</f>
        <v>0</v>
      </c>
      <c r="CC14" s="507">
        <f>SUMIFS(УсловияРасчеты!CW:CW,УсловияРасчеты!$H:$H,$C14,УсловияРасчеты!$N:$N,"итого")</f>
        <v>0</v>
      </c>
      <c r="CD14" s="507">
        <f>SUMIFS(УсловияРасчеты!CX:CX,УсловияРасчеты!$H:$H,$C14,УсловияРасчеты!$N:$N,"итого")</f>
        <v>0</v>
      </c>
      <c r="CE14" s="507">
        <f>SUMIFS(УсловияРасчеты!CY:CY,УсловияРасчеты!$H:$H,$C14,УсловияРасчеты!$N:$N,"итого")</f>
        <v>0</v>
      </c>
      <c r="CF14" s="507">
        <f>SUMIFS(УсловияРасчеты!CZ:CZ,УсловияРасчеты!$H:$H,$C14,УсловияРасчеты!$N:$N,"итого")</f>
        <v>0</v>
      </c>
      <c r="CG14" s="507">
        <f>SUMIFS(УсловияРасчеты!DA:DA,УсловияРасчеты!$H:$H,$C14,УсловияРасчеты!$N:$N,"итого")</f>
        <v>0</v>
      </c>
      <c r="CH14" s="507">
        <f>SUMIFS(УсловияРасчеты!DB:DB,УсловияРасчеты!$H:$H,$C14,УсловияРасчеты!$N:$N,"итого")</f>
        <v>0</v>
      </c>
      <c r="CI14" s="507">
        <f>SUMIFS(УсловияРасчеты!DC:DC,УсловияРасчеты!$H:$H,$C14,УсловияРасчеты!$N:$N,"итого")</f>
        <v>0</v>
      </c>
      <c r="CJ14" s="507">
        <f>SUMIFS(УсловияРасчеты!DD:DD,УсловияРасчеты!$H:$H,$C14,УсловияРасчеты!$N:$N,"итого")</f>
        <v>0</v>
      </c>
      <c r="CK14" s="507">
        <f>SUMIFS(УсловияРасчеты!DE:DE,УсловияРасчеты!$H:$H,$C14,УсловияРасчеты!$N:$N,"итого")</f>
        <v>0</v>
      </c>
      <c r="CL14" s="507">
        <f>SUMIFS(УсловияРасчеты!DF:DF,УсловияРасчеты!$H:$H,$C14,УсловияРасчеты!$N:$N,"итого")</f>
        <v>0</v>
      </c>
      <c r="CM14" s="507">
        <f>SUMIFS(УсловияРасчеты!DG:DG,УсловияРасчеты!$H:$H,$C14,УсловияРасчеты!$N:$N,"итого")</f>
        <v>0</v>
      </c>
      <c r="CN14" s="507">
        <f>SUMIFS(УсловияРасчеты!DH:DH,УсловияРасчеты!$H:$H,$C14,УсловияРасчеты!$N:$N,"итого")</f>
        <v>0</v>
      </c>
      <c r="CO14" s="507">
        <f>SUMIFS(УсловияРасчеты!DI:DI,УсловияРасчеты!$H:$H,$C14,УсловияРасчеты!$N:$N,"итого")</f>
        <v>0</v>
      </c>
      <c r="CP14" s="507">
        <f>SUMIFS(УсловияРасчеты!DJ:DJ,УсловияРасчеты!$H:$H,$C14,УсловияРасчеты!$N:$N,"итого")</f>
        <v>0</v>
      </c>
      <c r="CQ14" s="507">
        <f>SUMIFS(УсловияРасчеты!DK:DK,УсловияРасчеты!$H:$H,$C14,УсловияРасчеты!$N:$N,"итого")</f>
        <v>0</v>
      </c>
      <c r="CR14" s="507">
        <f>SUMIFS(УсловияРасчеты!DL:DL,УсловияРасчеты!$H:$H,$C14,УсловияРасчеты!$N:$N,"итого")</f>
        <v>0</v>
      </c>
      <c r="CS14" s="507">
        <f>SUMIFS(УсловияРасчеты!DM:DM,УсловияРасчеты!$H:$H,$C14,УсловияРасчеты!$N:$N,"итого")</f>
        <v>0</v>
      </c>
      <c r="CT14" s="507">
        <f>SUMIFS(УсловияРасчеты!DN:DN,УсловияРасчеты!$H:$H,$C14,УсловияРасчеты!$N:$N,"итого")</f>
        <v>0</v>
      </c>
      <c r="CU14" s="507">
        <f>SUMIFS(УсловияРасчеты!DO:DO,УсловияРасчеты!$H:$H,$C14,УсловияРасчеты!$N:$N,"итого")</f>
        <v>0</v>
      </c>
      <c r="CV14" s="507">
        <f>SUMIFS(УсловияРасчеты!DP:DP,УсловияРасчеты!$H:$H,$C14,УсловияРасчеты!$N:$N,"итого")</f>
        <v>0</v>
      </c>
      <c r="CW14" s="507">
        <f>SUMIFS(УсловияРасчеты!DQ:DQ,УсловияРасчеты!$H:$H,$C14,УсловияРасчеты!$N:$N,"итого")</f>
        <v>0</v>
      </c>
      <c r="CX14" s="507">
        <f>SUMIFS(УсловияРасчеты!DR:DR,УсловияРасчеты!$H:$H,$C14,УсловияРасчеты!$N:$N,"итого")</f>
        <v>0</v>
      </c>
      <c r="CY14" s="507">
        <f>SUMIFS(УсловияРасчеты!DS:DS,УсловияРасчеты!$H:$H,$C14,УсловияРасчеты!$N:$N,"итого")</f>
        <v>0</v>
      </c>
      <c r="CZ14" s="507">
        <f>SUMIFS(УсловияРасчеты!DT:DT,УсловияРасчеты!$H:$H,$C14,УсловияРасчеты!$N:$N,"итого")</f>
        <v>0</v>
      </c>
      <c r="DA14" s="507">
        <f>SUMIFS(УсловияРасчеты!DU:DU,УсловияРасчеты!$H:$H,$C14,УсловияРасчеты!$N:$N,"итого")</f>
        <v>0</v>
      </c>
      <c r="DB14" s="507">
        <f>SUMIFS(УсловияРасчеты!DV:DV,УсловияРасчеты!$H:$H,$C14,УсловияРасчеты!$N:$N,"итого")</f>
        <v>0</v>
      </c>
      <c r="DC14" s="507">
        <f>SUMIFS(УсловияРасчеты!DW:DW,УсловияРасчеты!$H:$H,$C14,УсловияРасчеты!$N:$N,"итого")</f>
        <v>0</v>
      </c>
      <c r="DD14" s="507">
        <f>SUMIFS(УсловияРасчеты!DX:DX,УсловияРасчеты!$H:$H,$C14,УсловияРасчеты!$N:$N,"итого")</f>
        <v>0</v>
      </c>
      <c r="DE14" s="507">
        <f>SUMIFS(УсловияРасчеты!DY:DY,УсловияРасчеты!$H:$H,$C14,УсловияРасчеты!$N:$N,"итого")</f>
        <v>0</v>
      </c>
      <c r="DF14" s="507">
        <f>SUMIFS(УсловияРасчеты!DZ:DZ,УсловияРасчеты!$H:$H,$C14,УсловияРасчеты!$N:$N,"итого")</f>
        <v>0</v>
      </c>
      <c r="DG14" s="507">
        <f>SUMIFS(УсловияРасчеты!EA:EA,УсловияРасчеты!$H:$H,$C14,УсловияРасчеты!$N:$N,"итого")</f>
        <v>0</v>
      </c>
      <c r="DH14" s="507">
        <f>SUMIFS(УсловияРасчеты!EB:EB,УсловияРасчеты!$H:$H,$C14,УсловияРасчеты!$N:$N,"итого")</f>
        <v>0</v>
      </c>
      <c r="DI14" s="507">
        <f>SUMIFS(УсловияРасчеты!EC:EC,УсловияРасчеты!$H:$H,$C14,УсловияРасчеты!$N:$N,"итого")</f>
        <v>0</v>
      </c>
      <c r="DJ14" s="507">
        <f>SUMIFS(УсловияРасчеты!ED:ED,УсловияРасчеты!$H:$H,$C14,УсловияРасчеты!$N:$N,"итого")</f>
        <v>0</v>
      </c>
      <c r="DK14" s="507">
        <f>SUMIFS(УсловияРасчеты!EE:EE,УсловияРасчеты!$H:$H,$C14,УсловияРасчеты!$N:$N,"итого")</f>
        <v>0</v>
      </c>
      <c r="DL14" s="507">
        <f>SUMIFS(УсловияРасчеты!EF:EF,УсловияРасчеты!$H:$H,$C14,УсловияРасчеты!$N:$N,"итого")</f>
        <v>0</v>
      </c>
      <c r="DM14" s="507">
        <f>SUMIFS(УсловияРасчеты!EG:EG,УсловияРасчеты!$H:$H,$C14,УсловияРасчеты!$N:$N,"итого")</f>
        <v>0</v>
      </c>
      <c r="DN14" s="507">
        <f>SUMIFS(УсловияРасчеты!EH:EH,УсловияРасчеты!$H:$H,$C14,УсловияРасчеты!$N:$N,"итого")</f>
        <v>0</v>
      </c>
      <c r="DO14" s="507">
        <f>SUMIFS(УсловияРасчеты!EI:EI,УсловияРасчеты!$H:$H,$C14,УсловияРасчеты!$N:$N,"итого")</f>
        <v>0</v>
      </c>
      <c r="DP14" s="507">
        <f>SUMIFS(УсловияРасчеты!EJ:EJ,УсловияРасчеты!$H:$H,$C14,УсловияРасчеты!$N:$N,"итого")</f>
        <v>0</v>
      </c>
      <c r="DQ14" s="507">
        <f>SUMIFS(УсловияРасчеты!EK:EK,УсловияРасчеты!$H:$H,$C14,УсловияРасчеты!$N:$N,"итого")</f>
        <v>0</v>
      </c>
      <c r="DR14" s="507">
        <f>SUMIFS(УсловияРасчеты!EL:EL,УсловияРасчеты!$H:$H,$C14,УсловияРасчеты!$N:$N,"итого")</f>
        <v>0</v>
      </c>
      <c r="DS14" s="507">
        <f>SUMIFS(УсловияРасчеты!EM:EM,УсловияРасчеты!$H:$H,$C14,УсловияРасчеты!$N:$N,"итого")</f>
        <v>0</v>
      </c>
      <c r="DT14" s="507">
        <f>SUMIFS(УсловияРасчеты!EN:EN,УсловияРасчеты!$H:$H,$C14,УсловияРасчеты!$N:$N,"итого")</f>
        <v>0</v>
      </c>
      <c r="DU14" s="507">
        <f>SUMIFS(УсловияРасчеты!EO:EO,УсловияРасчеты!$H:$H,$C14,УсловияРасчеты!$N:$N,"итого")</f>
        <v>0</v>
      </c>
      <c r="DV14" s="507">
        <f>SUMIFS(УсловияРасчеты!EP:EP,УсловияРасчеты!$H:$H,$C14,УсловияРасчеты!$N:$N,"итого")</f>
        <v>0</v>
      </c>
      <c r="DW14" s="507">
        <f>SUMIFS(УсловияРасчеты!EQ:EQ,УсловияРасчеты!$H:$H,$C14,УсловияРасчеты!$N:$N,"итого")</f>
        <v>0</v>
      </c>
      <c r="DX14" s="507">
        <f>SUMIFS(УсловияРасчеты!ER:ER,УсловияРасчеты!$H:$H,$C14,УсловияРасчеты!$N:$N,"итого")</f>
        <v>0</v>
      </c>
      <c r="DY14" s="507">
        <f>SUMIFS(УсловияРасчеты!ES:ES,УсловияРасчеты!$H:$H,$C14,УсловияРасчеты!$N:$N,"итого")</f>
        <v>0</v>
      </c>
      <c r="DZ14" s="507">
        <f>SUMIFS(УсловияРасчеты!ET:ET,УсловияРасчеты!$H:$H,$C14,УсловияРасчеты!$N:$N,"итого")</f>
        <v>0</v>
      </c>
      <c r="EA14" s="507">
        <f>SUMIFS(УсловияРасчеты!EU:EU,УсловияРасчеты!$H:$H,$C14,УсловияРасчеты!$N:$N,"итого")</f>
        <v>0</v>
      </c>
      <c r="EB14" s="507">
        <f>SUMIFS(УсловияРасчеты!EV:EV,УсловияРасчеты!$H:$H,$C14,УсловияРасчеты!$N:$N,"итого")</f>
        <v>0</v>
      </c>
      <c r="EC14" s="507">
        <f>SUMIFS(УсловияРасчеты!EW:EW,УсловияРасчеты!$H:$H,$C14,УсловияРасчеты!$N:$N,"итого")</f>
        <v>0</v>
      </c>
      <c r="ED14" s="507">
        <f>SUMIFS(УсловияРасчеты!EX:EX,УсловияРасчеты!$H:$H,$C14,УсловияРасчеты!$N:$N,"итого")</f>
        <v>0</v>
      </c>
      <c r="EE14" s="507">
        <f>SUMIFS(УсловияРасчеты!EY:EY,УсловияРасчеты!$H:$H,$C14,УсловияРасчеты!$N:$N,"итого")</f>
        <v>0</v>
      </c>
      <c r="EF14" s="507">
        <f>SUMIFS(УсловияРасчеты!EZ:EZ,УсловияРасчеты!$H:$H,$C14,УсловияРасчеты!$N:$N,"итого")</f>
        <v>0</v>
      </c>
      <c r="EG14" s="507">
        <f>SUMIFS(УсловияРасчеты!FA:FA,УсловияРасчеты!$H:$H,$C14,УсловияРасчеты!$N:$N,"итого")</f>
        <v>0</v>
      </c>
      <c r="EH14" s="507">
        <f>SUMIFS(УсловияРасчеты!FB:FB,УсловияРасчеты!$H:$H,$C14,УсловияРасчеты!$N:$N,"итого")</f>
        <v>0</v>
      </c>
      <c r="EI14" s="507">
        <f>SUMIFS(УсловияРасчеты!FC:FC,УсловияРасчеты!$H:$H,$C14,УсловияРасчеты!$N:$N,"итого")</f>
        <v>0</v>
      </c>
      <c r="EJ14" s="507">
        <f>SUMIFS(УсловияРасчеты!FD:FD,УсловияРасчеты!$H:$H,$C14,УсловияРасчеты!$N:$N,"итого")</f>
        <v>0</v>
      </c>
      <c r="EK14" s="507">
        <f>SUMIFS(УсловияРасчеты!FE:FE,УсловияРасчеты!$H:$H,$C14,УсловияРасчеты!$N:$N,"итого")</f>
        <v>0</v>
      </c>
      <c r="EL14" s="507">
        <f>SUMIFS(УсловияРасчеты!FF:FF,УсловияРасчеты!$H:$H,$C14,УсловияРасчеты!$N:$N,"итого")</f>
        <v>0</v>
      </c>
      <c r="EM14" s="507">
        <f>SUMIFS(УсловияРасчеты!FG:FG,УсловияРасчеты!$H:$H,$C14,УсловияРасчеты!$N:$N,"итого")</f>
        <v>0</v>
      </c>
      <c r="EN14" s="507">
        <f>SUMIFS(УсловияРасчеты!FH:FH,УсловияРасчеты!$H:$H,$C14,УсловияРасчеты!$N:$N,"итого")</f>
        <v>0</v>
      </c>
      <c r="EO14" s="507">
        <f>SUMIFS(УсловияРасчеты!FI:FI,УсловияРасчеты!$H:$H,$C14,УсловияРасчеты!$N:$N,"итого")</f>
        <v>0</v>
      </c>
      <c r="EP14" s="507">
        <f>SUMIFS(УсловияРасчеты!FJ:FJ,УсловияРасчеты!$H:$H,$C14,УсловияРасчеты!$N:$N,"итого")</f>
        <v>0</v>
      </c>
      <c r="EQ14" s="507">
        <f>SUMIFS(УсловияРасчеты!FK:FK,УсловияРасчеты!$H:$H,$C14,УсловияРасчеты!$N:$N,"итого")</f>
        <v>0</v>
      </c>
      <c r="ER14" s="507">
        <f>SUMIFS(УсловияРасчеты!FL:FL,УсловияРасчеты!$H:$H,$C14,УсловияРасчеты!$N:$N,"итого")</f>
        <v>0</v>
      </c>
      <c r="ES14" s="507">
        <f>SUMIFS(УсловияРасчеты!FM:FM,УсловияРасчеты!$H:$H,$C14,УсловияРасчеты!$N:$N,"итого")</f>
        <v>0</v>
      </c>
      <c r="ET14" s="507">
        <f>SUMIFS(УсловияРасчеты!FN:FN,УсловияРасчеты!$H:$H,$C14,УсловияРасчеты!$N:$N,"итого")</f>
        <v>0</v>
      </c>
      <c r="EU14" s="507">
        <f>SUMIFS(УсловияРасчеты!FO:FO,УсловияРасчеты!$H:$H,$C14,УсловияРасчеты!$N:$N,"итого")</f>
        <v>0</v>
      </c>
      <c r="EV14" s="507">
        <f>SUMIFS(УсловияРасчеты!FP:FP,УсловияРасчеты!$H:$H,$C14,УсловияРасчеты!$N:$N,"итого")</f>
        <v>0</v>
      </c>
      <c r="EW14" s="507">
        <f>SUMIFS(УсловияРасчеты!FQ:FQ,УсловияРасчеты!$H:$H,$C14,УсловияРасчеты!$N:$N,"итого")</f>
        <v>0</v>
      </c>
      <c r="EX14" s="507">
        <f>SUMIFS(УсловияРасчеты!FR:FR,УсловияРасчеты!$H:$H,$C14,УсловияРасчеты!$N:$N,"итого")</f>
        <v>0</v>
      </c>
      <c r="EY14" s="507">
        <f>SUMIFS(УсловияРасчеты!FS:FS,УсловияРасчеты!$H:$H,$C14,УсловияРасчеты!$N:$N,"итого")</f>
        <v>0</v>
      </c>
      <c r="EZ14" s="507">
        <f>SUMIFS(УсловияРасчеты!FT:FT,УсловияРасчеты!$H:$H,$C14,УсловияРасчеты!$N:$N,"итого")</f>
        <v>0</v>
      </c>
      <c r="FA14" s="507">
        <f>SUMIFS(УсловияРасчеты!FU:FU,УсловияРасчеты!$H:$H,$C14,УсловияРасчеты!$N:$N,"итого")</f>
        <v>0</v>
      </c>
      <c r="FB14" s="507">
        <f>SUMIFS(УсловияРасчеты!FV:FV,УсловияРасчеты!$H:$H,$C14,УсловияРасчеты!$N:$N,"итого")</f>
        <v>0</v>
      </c>
      <c r="FC14" s="507">
        <f>SUMIFS(УсловияРасчеты!FW:FW,УсловияРасчеты!$H:$H,$C14,УсловияРасчеты!$N:$N,"итого")</f>
        <v>0</v>
      </c>
      <c r="FD14" s="507">
        <f>SUMIFS(УсловияРасчеты!FX:FX,УсловияРасчеты!$H:$H,$C14,УсловияРасчеты!$N:$N,"итого")</f>
        <v>0</v>
      </c>
      <c r="FE14" s="507">
        <f>SUMIFS(УсловияРасчеты!FY:FY,УсловияРасчеты!$H:$H,$C14,УсловияРасчеты!$N:$N,"итого")</f>
        <v>0</v>
      </c>
      <c r="FF14" s="507">
        <f>SUMIFS(УсловияРасчеты!FZ:FZ,УсловияРасчеты!$H:$H,$C14,УсловияРасчеты!$N:$N,"итого")</f>
        <v>0</v>
      </c>
      <c r="FG14" s="507">
        <f>SUMIFS(УсловияРасчеты!GA:GA,УсловияРасчеты!$H:$H,$C14,УсловияРасчеты!$N:$N,"итого")</f>
        <v>0</v>
      </c>
      <c r="FH14" s="507">
        <f>SUMIFS(УсловияРасчеты!GB:GB,УсловияРасчеты!$H:$H,$C14,УсловияРасчеты!$N:$N,"итого")</f>
        <v>0</v>
      </c>
      <c r="FI14" s="507">
        <f>SUMIFS(УсловияРасчеты!GC:GC,УсловияРасчеты!$H:$H,$C14,УсловияРасчеты!$N:$N,"итого")</f>
        <v>0</v>
      </c>
      <c r="FJ14" s="507">
        <f>SUMIFS(УсловияРасчеты!GD:GD,УсловияРасчеты!$H:$H,$C14,УсловияРасчеты!$N:$N,"итого")</f>
        <v>0</v>
      </c>
      <c r="FK14" s="507">
        <f>SUMIFS(УсловияРасчеты!GE:GE,УсловияРасчеты!$H:$H,$C14,УсловияРасчеты!$N:$N,"итого")</f>
        <v>0</v>
      </c>
      <c r="FL14" s="507">
        <f>SUMIFS(УсловияРасчеты!GF:GF,УсловияРасчеты!$H:$H,$C14,УсловияРасчеты!$N:$N,"итого")</f>
        <v>0</v>
      </c>
      <c r="FM14" s="507">
        <f>SUMIFS(УсловияРасчеты!GG:GG,УсловияРасчеты!$H:$H,$C14,УсловияРасчеты!$N:$N,"итого")</f>
        <v>0</v>
      </c>
      <c r="FN14" s="507">
        <f>SUMIFS(УсловияРасчеты!GH:GH,УсловияРасчеты!$H:$H,$C14,УсловияРасчеты!$N:$N,"итого")</f>
        <v>0</v>
      </c>
      <c r="FO14" s="507">
        <f>SUMIFS(УсловияРасчеты!GI:GI,УсловияРасчеты!$H:$H,$C14,УсловияРасчеты!$N:$N,"итого")</f>
        <v>0</v>
      </c>
      <c r="FP14" s="507">
        <f>SUMIFS(УсловияРасчеты!GJ:GJ,УсловияРасчеты!$H:$H,$C14,УсловияРасчеты!$N:$N,"итого")</f>
        <v>0</v>
      </c>
      <c r="FQ14" s="507">
        <f>SUMIFS(УсловияРасчеты!GK:GK,УсловияРасчеты!$H:$H,$C14,УсловияРасчеты!$N:$N,"итого")</f>
        <v>0</v>
      </c>
      <c r="FR14" s="507">
        <f>SUMIFS(УсловияРасчеты!GL:GL,УсловияРасчеты!$H:$H,$C14,УсловияРасчеты!$N:$N,"итого")</f>
        <v>0</v>
      </c>
      <c r="FS14" s="507">
        <f>SUMIFS(УсловияРасчеты!GM:GM,УсловияРасчеты!$H:$H,$C14,УсловияРасчеты!$N:$N,"итого")</f>
        <v>0</v>
      </c>
      <c r="FT14" s="507">
        <f>SUMIFS(УсловияРасчеты!GN:GN,УсловияРасчеты!$H:$H,$C14,УсловияРасчеты!$N:$N,"итого")</f>
        <v>0</v>
      </c>
      <c r="FU14" s="507">
        <f>SUMIFS(УсловияРасчеты!GO:GO,УсловияРасчеты!$H:$H,$C14,УсловияРасчеты!$N:$N,"итого")</f>
        <v>0</v>
      </c>
      <c r="FV14" s="507">
        <f>SUMIFS(УсловияРасчеты!GP:GP,УсловияРасчеты!$H:$H,$C14,УсловияРасчеты!$N:$N,"итого")</f>
        <v>0</v>
      </c>
      <c r="FW14" s="507">
        <f>SUMIFS(УсловияРасчеты!GQ:GQ,УсловияРасчеты!$H:$H,$C14,УсловияРасчеты!$N:$N,"итого")</f>
        <v>0</v>
      </c>
      <c r="FX14" s="507">
        <f>SUMIFS(УсловияРасчеты!GR:GR,УсловияРасчеты!$H:$H,$C14,УсловияРасчеты!$N:$N,"итого")</f>
        <v>0</v>
      </c>
      <c r="FY14" s="507">
        <f>SUMIFS(УсловияРасчеты!GS:GS,УсловияРасчеты!$H:$H,$C14,УсловияРасчеты!$N:$N,"итого")</f>
        <v>0</v>
      </c>
      <c r="FZ14" s="507">
        <f>SUMIFS(УсловияРасчеты!GT:GT,УсловияРасчеты!$H:$H,$C14,УсловияРасчеты!$N:$N,"итого")</f>
        <v>0</v>
      </c>
      <c r="GA14" s="507">
        <f>SUMIFS(УсловияРасчеты!GU:GU,УсловияРасчеты!$H:$H,$C14,УсловияРасчеты!$N:$N,"итого")</f>
        <v>0</v>
      </c>
      <c r="GB14" s="507">
        <f>SUMIFS(УсловияРасчеты!GV:GV,УсловияРасчеты!$H:$H,$C14,УсловияРасчеты!$N:$N,"итого")</f>
        <v>0</v>
      </c>
      <c r="GC14" s="507">
        <f>SUMIFS(УсловияРасчеты!GW:GW,УсловияРасчеты!$H:$H,$C14,УсловияРасчеты!$N:$N,"итого")</f>
        <v>0</v>
      </c>
      <c r="GD14" s="507">
        <f>SUMIFS(УсловияРасчеты!GX:GX,УсловияРасчеты!$H:$H,$C14,УсловияРасчеты!$N:$N,"итого")</f>
        <v>0</v>
      </c>
      <c r="GE14" s="507">
        <f>SUMIFS(УсловияРасчеты!GY:GY,УсловияРасчеты!$H:$H,$C14,УсловияРасчеты!$N:$N,"итого")</f>
        <v>0</v>
      </c>
      <c r="GF14" s="507">
        <f>SUMIFS(УсловияРасчеты!GZ:GZ,УсловияРасчеты!$H:$H,$C14,УсловияРасчеты!$N:$N,"итого")</f>
        <v>0</v>
      </c>
      <c r="GG14" s="503"/>
    </row>
    <row r="15" spans="1:189" s="57" customFormat="1">
      <c r="A15" s="82"/>
      <c r="B15" s="66"/>
      <c r="C15" s="67" t="str">
        <f>УсловияРасчеты!$H$708</f>
        <v>Начисление переменных расходов</v>
      </c>
      <c r="D15" s="66"/>
      <c r="E15" s="130">
        <f>SUM($F15:$GG15)</f>
        <v>0</v>
      </c>
      <c r="F15" s="65"/>
      <c r="G15" s="108">
        <f>SUMIFS(УсловияРасчеты!AA:AA,УсловияРасчеты!$H:$H,$C15,УсловияРасчеты!$N:$N,"итого")</f>
        <v>0</v>
      </c>
      <c r="H15" s="108">
        <f>SUMIFS(УсловияРасчеты!AB:AB,УсловияРасчеты!$H:$H,$C15,УсловияРасчеты!$N:$N,"итого")</f>
        <v>0</v>
      </c>
      <c r="I15" s="108">
        <f>SUMIFS(УсловияРасчеты!AC:AC,УсловияРасчеты!$H:$H,$C15,УсловияРасчеты!$N:$N,"итого")</f>
        <v>0</v>
      </c>
      <c r="J15" s="108">
        <f>SUMIFS(УсловияРасчеты!AD:AD,УсловияРасчеты!$H:$H,$C15,УсловияРасчеты!$N:$N,"итого")</f>
        <v>0</v>
      </c>
      <c r="K15" s="108">
        <f>SUMIFS(УсловияРасчеты!AE:AE,УсловияРасчеты!$H:$H,$C15,УсловияРасчеты!$N:$N,"итого")</f>
        <v>0</v>
      </c>
      <c r="L15" s="108">
        <f>SUMIFS(УсловияРасчеты!AF:AF,УсловияРасчеты!$H:$H,$C15,УсловияРасчеты!$N:$N,"итого")</f>
        <v>0</v>
      </c>
      <c r="M15" s="108">
        <f>SUMIFS(УсловияРасчеты!AG:AG,УсловияРасчеты!$H:$H,$C15,УсловияРасчеты!$N:$N,"итого")</f>
        <v>0</v>
      </c>
      <c r="N15" s="108">
        <f>SUMIFS(УсловияРасчеты!AH:AH,УсловияРасчеты!$H:$H,$C15,УсловияРасчеты!$N:$N,"итого")</f>
        <v>0</v>
      </c>
      <c r="O15" s="108">
        <f>SUMIFS(УсловияРасчеты!AI:AI,УсловияРасчеты!$H:$H,$C15,УсловияРасчеты!$N:$N,"итого")</f>
        <v>0</v>
      </c>
      <c r="P15" s="108">
        <f>SUMIFS(УсловияРасчеты!AJ:AJ,УсловияРасчеты!$H:$H,$C15,УсловияРасчеты!$N:$N,"итого")</f>
        <v>0</v>
      </c>
      <c r="Q15" s="108">
        <f>SUMIFS(УсловияРасчеты!AK:AK,УсловияРасчеты!$H:$H,$C15,УсловияРасчеты!$N:$N,"итого")</f>
        <v>0</v>
      </c>
      <c r="R15" s="108">
        <f>SUMIFS(УсловияРасчеты!AL:AL,УсловияРасчеты!$H:$H,$C15,УсловияРасчеты!$N:$N,"итого")</f>
        <v>0</v>
      </c>
      <c r="S15" s="108">
        <f>SUMIFS(УсловияРасчеты!AM:AM,УсловияРасчеты!$H:$H,$C15,УсловияРасчеты!$N:$N,"итого")</f>
        <v>0</v>
      </c>
      <c r="T15" s="108">
        <f>SUMIFS(УсловияРасчеты!AN:AN,УсловияРасчеты!$H:$H,$C15,УсловияРасчеты!$N:$N,"итого")</f>
        <v>0</v>
      </c>
      <c r="U15" s="108">
        <f>SUMIFS(УсловияРасчеты!AO:AO,УсловияРасчеты!$H:$H,$C15,УсловияРасчеты!$N:$N,"итого")</f>
        <v>0</v>
      </c>
      <c r="V15" s="108">
        <f>SUMIFS(УсловияРасчеты!AP:AP,УсловияРасчеты!$H:$H,$C15,УсловияРасчеты!$N:$N,"итого")</f>
        <v>0</v>
      </c>
      <c r="W15" s="108">
        <f>SUMIFS(УсловияРасчеты!AQ:AQ,УсловияРасчеты!$H:$H,$C15,УсловияРасчеты!$N:$N,"итого")</f>
        <v>0</v>
      </c>
      <c r="X15" s="108">
        <f>SUMIFS(УсловияРасчеты!AR:AR,УсловияРасчеты!$H:$H,$C15,УсловияРасчеты!$N:$N,"итого")</f>
        <v>0</v>
      </c>
      <c r="Y15" s="108">
        <f>SUMIFS(УсловияРасчеты!AS:AS,УсловияРасчеты!$H:$H,$C15,УсловияРасчеты!$N:$N,"итого")</f>
        <v>0</v>
      </c>
      <c r="Z15" s="108">
        <f>SUMIFS(УсловияРасчеты!AT:AT,УсловияРасчеты!$H:$H,$C15,УсловияРасчеты!$N:$N,"итого")</f>
        <v>0</v>
      </c>
      <c r="AA15" s="108">
        <f>SUMIFS(УсловияРасчеты!AU:AU,УсловияРасчеты!$H:$H,$C15,УсловияРасчеты!$N:$N,"итого")</f>
        <v>0</v>
      </c>
      <c r="AB15" s="108">
        <f>SUMIFS(УсловияРасчеты!AV:AV,УсловияРасчеты!$H:$H,$C15,УсловияРасчеты!$N:$N,"итого")</f>
        <v>0</v>
      </c>
      <c r="AC15" s="108">
        <f>SUMIFS(УсловияРасчеты!AW:AW,УсловияРасчеты!$H:$H,$C15,УсловияРасчеты!$N:$N,"итого")</f>
        <v>0</v>
      </c>
      <c r="AD15" s="108">
        <f>SUMIFS(УсловияРасчеты!AX:AX,УсловияРасчеты!$H:$H,$C15,УсловияРасчеты!$N:$N,"итого")</f>
        <v>0</v>
      </c>
      <c r="AE15" s="108">
        <f>SUMIFS(УсловияРасчеты!AY:AY,УсловияРасчеты!$H:$H,$C15,УсловияРасчеты!$N:$N,"итого")</f>
        <v>0</v>
      </c>
      <c r="AF15" s="108">
        <f>SUMIFS(УсловияРасчеты!AZ:AZ,УсловияРасчеты!$H:$H,$C15,УсловияРасчеты!$N:$N,"итого")</f>
        <v>0</v>
      </c>
      <c r="AG15" s="108">
        <f>SUMIFS(УсловияРасчеты!BA:BA,УсловияРасчеты!$H:$H,$C15,УсловияРасчеты!$N:$N,"итого")</f>
        <v>0</v>
      </c>
      <c r="AH15" s="108">
        <f>SUMIFS(УсловияРасчеты!BB:BB,УсловияРасчеты!$H:$H,$C15,УсловияРасчеты!$N:$N,"итого")</f>
        <v>0</v>
      </c>
      <c r="AI15" s="108">
        <f>SUMIFS(УсловияРасчеты!BC:BC,УсловияРасчеты!$H:$H,$C15,УсловияРасчеты!$N:$N,"итого")</f>
        <v>0</v>
      </c>
      <c r="AJ15" s="108">
        <f>SUMIFS(УсловияРасчеты!BD:BD,УсловияРасчеты!$H:$H,$C15,УсловияРасчеты!$N:$N,"итого")</f>
        <v>0</v>
      </c>
      <c r="AK15" s="108">
        <f>SUMIFS(УсловияРасчеты!BE:BE,УсловияРасчеты!$H:$H,$C15,УсловияРасчеты!$N:$N,"итого")</f>
        <v>0</v>
      </c>
      <c r="AL15" s="108">
        <f>SUMIFS(УсловияРасчеты!BF:BF,УсловияРасчеты!$H:$H,$C15,УсловияРасчеты!$N:$N,"итого")</f>
        <v>0</v>
      </c>
      <c r="AM15" s="108">
        <f>SUMIFS(УсловияРасчеты!BG:BG,УсловияРасчеты!$H:$H,$C15,УсловияРасчеты!$N:$N,"итого")</f>
        <v>0</v>
      </c>
      <c r="AN15" s="108">
        <f>SUMIFS(УсловияРасчеты!BH:BH,УсловияРасчеты!$H:$H,$C15,УсловияРасчеты!$N:$N,"итого")</f>
        <v>0</v>
      </c>
      <c r="AO15" s="108">
        <f>SUMIFS(УсловияРасчеты!BI:BI,УсловияРасчеты!$H:$H,$C15,УсловияРасчеты!$N:$N,"итого")</f>
        <v>0</v>
      </c>
      <c r="AP15" s="108">
        <f>SUMIFS(УсловияРасчеты!BJ:BJ,УсловияРасчеты!$H:$H,$C15,УсловияРасчеты!$N:$N,"итого")</f>
        <v>0</v>
      </c>
      <c r="AQ15" s="108">
        <f>SUMIFS(УсловияРасчеты!BK:BK,УсловияРасчеты!$H:$H,$C15,УсловияРасчеты!$N:$N,"итого")</f>
        <v>0</v>
      </c>
      <c r="AR15" s="108">
        <f>SUMIFS(УсловияРасчеты!BL:BL,УсловияРасчеты!$H:$H,$C15,УсловияРасчеты!$N:$N,"итого")</f>
        <v>0</v>
      </c>
      <c r="AS15" s="108">
        <f>SUMIFS(УсловияРасчеты!BM:BM,УсловияРасчеты!$H:$H,$C15,УсловияРасчеты!$N:$N,"итого")</f>
        <v>0</v>
      </c>
      <c r="AT15" s="108">
        <f>SUMIFS(УсловияРасчеты!BN:BN,УсловияРасчеты!$H:$H,$C15,УсловияРасчеты!$N:$N,"итого")</f>
        <v>0</v>
      </c>
      <c r="AU15" s="108">
        <f>SUMIFS(УсловияРасчеты!BO:BO,УсловияРасчеты!$H:$H,$C15,УсловияРасчеты!$N:$N,"итого")</f>
        <v>0</v>
      </c>
      <c r="AV15" s="108">
        <f>SUMIFS(УсловияРасчеты!BP:BP,УсловияРасчеты!$H:$H,$C15,УсловияРасчеты!$N:$N,"итого")</f>
        <v>0</v>
      </c>
      <c r="AW15" s="108">
        <f>SUMIFS(УсловияРасчеты!BQ:BQ,УсловияРасчеты!$H:$H,$C15,УсловияРасчеты!$N:$N,"итого")</f>
        <v>0</v>
      </c>
      <c r="AX15" s="108">
        <f>SUMIFS(УсловияРасчеты!BR:BR,УсловияРасчеты!$H:$H,$C15,УсловияРасчеты!$N:$N,"итого")</f>
        <v>0</v>
      </c>
      <c r="AY15" s="108">
        <f>SUMIFS(УсловияРасчеты!BS:BS,УсловияРасчеты!$H:$H,$C15,УсловияРасчеты!$N:$N,"итого")</f>
        <v>0</v>
      </c>
      <c r="AZ15" s="108">
        <f>SUMIFS(УсловияРасчеты!BT:BT,УсловияРасчеты!$H:$H,$C15,УсловияРасчеты!$N:$N,"итого")</f>
        <v>0</v>
      </c>
      <c r="BA15" s="108">
        <f>SUMIFS(УсловияРасчеты!BU:BU,УсловияРасчеты!$H:$H,$C15,УсловияРасчеты!$N:$N,"итого")</f>
        <v>0</v>
      </c>
      <c r="BB15" s="108">
        <f>SUMIFS(УсловияРасчеты!BV:BV,УсловияРасчеты!$H:$H,$C15,УсловияРасчеты!$N:$N,"итого")</f>
        <v>0</v>
      </c>
      <c r="BC15" s="108">
        <f>SUMIFS(УсловияРасчеты!BW:BW,УсловияРасчеты!$H:$H,$C15,УсловияРасчеты!$N:$N,"итого")</f>
        <v>0</v>
      </c>
      <c r="BD15" s="108">
        <f>SUMIFS(УсловияРасчеты!BX:BX,УсловияРасчеты!$H:$H,$C15,УсловияРасчеты!$N:$N,"итого")</f>
        <v>0</v>
      </c>
      <c r="BE15" s="108">
        <f>SUMIFS(УсловияРасчеты!BY:BY,УсловияРасчеты!$H:$H,$C15,УсловияРасчеты!$N:$N,"итого")</f>
        <v>0</v>
      </c>
      <c r="BF15" s="108">
        <f>SUMIFS(УсловияРасчеты!BZ:BZ,УсловияРасчеты!$H:$H,$C15,УсловияРасчеты!$N:$N,"итого")</f>
        <v>0</v>
      </c>
      <c r="BG15" s="108">
        <f>SUMIFS(УсловияРасчеты!CA:CA,УсловияРасчеты!$H:$H,$C15,УсловияРасчеты!$N:$N,"итого")</f>
        <v>0</v>
      </c>
      <c r="BH15" s="108">
        <f>SUMIFS(УсловияРасчеты!CB:CB,УсловияРасчеты!$H:$H,$C15,УсловияРасчеты!$N:$N,"итого")</f>
        <v>0</v>
      </c>
      <c r="BI15" s="108">
        <f>SUMIFS(УсловияРасчеты!CC:CC,УсловияРасчеты!$H:$H,$C15,УсловияРасчеты!$N:$N,"итого")</f>
        <v>0</v>
      </c>
      <c r="BJ15" s="108">
        <f>SUMIFS(УсловияРасчеты!CD:CD,УсловияРасчеты!$H:$H,$C15,УсловияРасчеты!$N:$N,"итого")</f>
        <v>0</v>
      </c>
      <c r="BK15" s="108">
        <f>SUMIFS(УсловияРасчеты!CE:CE,УсловияРасчеты!$H:$H,$C15,УсловияРасчеты!$N:$N,"итого")</f>
        <v>0</v>
      </c>
      <c r="BL15" s="108">
        <f>SUMIFS(УсловияРасчеты!CF:CF,УсловияРасчеты!$H:$H,$C15,УсловияРасчеты!$N:$N,"итого")</f>
        <v>0</v>
      </c>
      <c r="BM15" s="108">
        <f>SUMIFS(УсловияРасчеты!CG:CG,УсловияРасчеты!$H:$H,$C15,УсловияРасчеты!$N:$N,"итого")</f>
        <v>0</v>
      </c>
      <c r="BN15" s="108">
        <f>SUMIFS(УсловияРасчеты!CH:CH,УсловияРасчеты!$H:$H,$C15,УсловияРасчеты!$N:$N,"итого")</f>
        <v>0</v>
      </c>
      <c r="BO15" s="108">
        <f>SUMIFS(УсловияРасчеты!CI:CI,УсловияРасчеты!$H:$H,$C15,УсловияРасчеты!$N:$N,"итого")</f>
        <v>0</v>
      </c>
      <c r="BP15" s="108">
        <f>SUMIFS(УсловияРасчеты!CJ:CJ,УсловияРасчеты!$H:$H,$C15,УсловияРасчеты!$N:$N,"итого")</f>
        <v>0</v>
      </c>
      <c r="BQ15" s="108">
        <f>SUMIFS(УсловияРасчеты!CK:CK,УсловияРасчеты!$H:$H,$C15,УсловияРасчеты!$N:$N,"итого")</f>
        <v>0</v>
      </c>
      <c r="BR15" s="108">
        <f>SUMIFS(УсловияРасчеты!CL:CL,УсловияРасчеты!$H:$H,$C15,УсловияРасчеты!$N:$N,"итого")</f>
        <v>0</v>
      </c>
      <c r="BS15" s="108">
        <f>SUMIFS(УсловияРасчеты!CM:CM,УсловияРасчеты!$H:$H,$C15,УсловияРасчеты!$N:$N,"итого")</f>
        <v>0</v>
      </c>
      <c r="BT15" s="108">
        <f>SUMIFS(УсловияРасчеты!CN:CN,УсловияРасчеты!$H:$H,$C15,УсловияРасчеты!$N:$N,"итого")</f>
        <v>0</v>
      </c>
      <c r="BU15" s="108">
        <f>SUMIFS(УсловияРасчеты!CO:CO,УсловияРасчеты!$H:$H,$C15,УсловияРасчеты!$N:$N,"итого")</f>
        <v>0</v>
      </c>
      <c r="BV15" s="108">
        <f>SUMIFS(УсловияРасчеты!CP:CP,УсловияРасчеты!$H:$H,$C15,УсловияРасчеты!$N:$N,"итого")</f>
        <v>0</v>
      </c>
      <c r="BW15" s="108">
        <f>SUMIFS(УсловияРасчеты!CQ:CQ,УсловияРасчеты!$H:$H,$C15,УсловияРасчеты!$N:$N,"итого")</f>
        <v>0</v>
      </c>
      <c r="BX15" s="108">
        <f>SUMIFS(УсловияРасчеты!CR:CR,УсловияРасчеты!$H:$H,$C15,УсловияРасчеты!$N:$N,"итого")</f>
        <v>0</v>
      </c>
      <c r="BY15" s="108">
        <f>SUMIFS(УсловияРасчеты!CS:CS,УсловияРасчеты!$H:$H,$C15,УсловияРасчеты!$N:$N,"итого")</f>
        <v>0</v>
      </c>
      <c r="BZ15" s="108">
        <f>SUMIFS(УсловияРасчеты!CT:CT,УсловияРасчеты!$H:$H,$C15,УсловияРасчеты!$N:$N,"итого")</f>
        <v>0</v>
      </c>
      <c r="CA15" s="108">
        <f>SUMIFS(УсловияРасчеты!CU:CU,УсловияРасчеты!$H:$H,$C15,УсловияРасчеты!$N:$N,"итого")</f>
        <v>0</v>
      </c>
      <c r="CB15" s="108">
        <f>SUMIFS(УсловияРасчеты!CV:CV,УсловияРасчеты!$H:$H,$C15,УсловияРасчеты!$N:$N,"итого")</f>
        <v>0</v>
      </c>
      <c r="CC15" s="108">
        <f>SUMIFS(УсловияРасчеты!CW:CW,УсловияРасчеты!$H:$H,$C15,УсловияРасчеты!$N:$N,"итого")</f>
        <v>0</v>
      </c>
      <c r="CD15" s="108">
        <f>SUMIFS(УсловияРасчеты!CX:CX,УсловияРасчеты!$H:$H,$C15,УсловияРасчеты!$N:$N,"итого")</f>
        <v>0</v>
      </c>
      <c r="CE15" s="108">
        <f>SUMIFS(УсловияРасчеты!CY:CY,УсловияРасчеты!$H:$H,$C15,УсловияРасчеты!$N:$N,"итого")</f>
        <v>0</v>
      </c>
      <c r="CF15" s="108">
        <f>SUMIFS(УсловияРасчеты!CZ:CZ,УсловияРасчеты!$H:$H,$C15,УсловияРасчеты!$N:$N,"итого")</f>
        <v>0</v>
      </c>
      <c r="CG15" s="108">
        <f>SUMIFS(УсловияРасчеты!DA:DA,УсловияРасчеты!$H:$H,$C15,УсловияРасчеты!$N:$N,"итого")</f>
        <v>0</v>
      </c>
      <c r="CH15" s="108">
        <f>SUMIFS(УсловияРасчеты!DB:DB,УсловияРасчеты!$H:$H,$C15,УсловияРасчеты!$N:$N,"итого")</f>
        <v>0</v>
      </c>
      <c r="CI15" s="108">
        <f>SUMIFS(УсловияРасчеты!DC:DC,УсловияРасчеты!$H:$H,$C15,УсловияРасчеты!$N:$N,"итого")</f>
        <v>0</v>
      </c>
      <c r="CJ15" s="108">
        <f>SUMIFS(УсловияРасчеты!DD:DD,УсловияРасчеты!$H:$H,$C15,УсловияРасчеты!$N:$N,"итого")</f>
        <v>0</v>
      </c>
      <c r="CK15" s="108">
        <f>SUMIFS(УсловияРасчеты!DE:DE,УсловияРасчеты!$H:$H,$C15,УсловияРасчеты!$N:$N,"итого")</f>
        <v>0</v>
      </c>
      <c r="CL15" s="108">
        <f>SUMIFS(УсловияРасчеты!DF:DF,УсловияРасчеты!$H:$H,$C15,УсловияРасчеты!$N:$N,"итого")</f>
        <v>0</v>
      </c>
      <c r="CM15" s="108">
        <f>SUMIFS(УсловияРасчеты!DG:DG,УсловияРасчеты!$H:$H,$C15,УсловияРасчеты!$N:$N,"итого")</f>
        <v>0</v>
      </c>
      <c r="CN15" s="108">
        <f>SUMIFS(УсловияРасчеты!DH:DH,УсловияРасчеты!$H:$H,$C15,УсловияРасчеты!$N:$N,"итого")</f>
        <v>0</v>
      </c>
      <c r="CO15" s="108">
        <f>SUMIFS(УсловияРасчеты!DI:DI,УсловияРасчеты!$H:$H,$C15,УсловияРасчеты!$N:$N,"итого")</f>
        <v>0</v>
      </c>
      <c r="CP15" s="108">
        <f>SUMIFS(УсловияРасчеты!DJ:DJ,УсловияРасчеты!$H:$H,$C15,УсловияРасчеты!$N:$N,"итого")</f>
        <v>0</v>
      </c>
      <c r="CQ15" s="108">
        <f>SUMIFS(УсловияРасчеты!DK:DK,УсловияРасчеты!$H:$H,$C15,УсловияРасчеты!$N:$N,"итого")</f>
        <v>0</v>
      </c>
      <c r="CR15" s="108">
        <f>SUMIFS(УсловияРасчеты!DL:DL,УсловияРасчеты!$H:$H,$C15,УсловияРасчеты!$N:$N,"итого")</f>
        <v>0</v>
      </c>
      <c r="CS15" s="108">
        <f>SUMIFS(УсловияРасчеты!DM:DM,УсловияРасчеты!$H:$H,$C15,УсловияРасчеты!$N:$N,"итого")</f>
        <v>0</v>
      </c>
      <c r="CT15" s="108">
        <f>SUMIFS(УсловияРасчеты!DN:DN,УсловияРасчеты!$H:$H,$C15,УсловияРасчеты!$N:$N,"итого")</f>
        <v>0</v>
      </c>
      <c r="CU15" s="108">
        <f>SUMIFS(УсловияРасчеты!DO:DO,УсловияРасчеты!$H:$H,$C15,УсловияРасчеты!$N:$N,"итого")</f>
        <v>0</v>
      </c>
      <c r="CV15" s="108">
        <f>SUMIFS(УсловияРасчеты!DP:DP,УсловияРасчеты!$H:$H,$C15,УсловияРасчеты!$N:$N,"итого")</f>
        <v>0</v>
      </c>
      <c r="CW15" s="108">
        <f>SUMIFS(УсловияРасчеты!DQ:DQ,УсловияРасчеты!$H:$H,$C15,УсловияРасчеты!$N:$N,"итого")</f>
        <v>0</v>
      </c>
      <c r="CX15" s="108">
        <f>SUMIFS(УсловияРасчеты!DR:DR,УсловияРасчеты!$H:$H,$C15,УсловияРасчеты!$N:$N,"итого")</f>
        <v>0</v>
      </c>
      <c r="CY15" s="108">
        <f>SUMIFS(УсловияРасчеты!DS:DS,УсловияРасчеты!$H:$H,$C15,УсловияРасчеты!$N:$N,"итого")</f>
        <v>0</v>
      </c>
      <c r="CZ15" s="108">
        <f>SUMIFS(УсловияРасчеты!DT:DT,УсловияРасчеты!$H:$H,$C15,УсловияРасчеты!$N:$N,"итого")</f>
        <v>0</v>
      </c>
      <c r="DA15" s="108">
        <f>SUMIFS(УсловияРасчеты!DU:DU,УсловияРасчеты!$H:$H,$C15,УсловияРасчеты!$N:$N,"итого")</f>
        <v>0</v>
      </c>
      <c r="DB15" s="108">
        <f>SUMIFS(УсловияРасчеты!DV:DV,УсловияРасчеты!$H:$H,$C15,УсловияРасчеты!$N:$N,"итого")</f>
        <v>0</v>
      </c>
      <c r="DC15" s="108">
        <f>SUMIFS(УсловияРасчеты!DW:DW,УсловияРасчеты!$H:$H,$C15,УсловияРасчеты!$N:$N,"итого")</f>
        <v>0</v>
      </c>
      <c r="DD15" s="108">
        <f>SUMIFS(УсловияРасчеты!DX:DX,УсловияРасчеты!$H:$H,$C15,УсловияРасчеты!$N:$N,"итого")</f>
        <v>0</v>
      </c>
      <c r="DE15" s="108">
        <f>SUMIFS(УсловияРасчеты!DY:DY,УсловияРасчеты!$H:$H,$C15,УсловияРасчеты!$N:$N,"итого")</f>
        <v>0</v>
      </c>
      <c r="DF15" s="108">
        <f>SUMIFS(УсловияРасчеты!DZ:DZ,УсловияРасчеты!$H:$H,$C15,УсловияРасчеты!$N:$N,"итого")</f>
        <v>0</v>
      </c>
      <c r="DG15" s="108">
        <f>SUMIFS(УсловияРасчеты!EA:EA,УсловияРасчеты!$H:$H,$C15,УсловияРасчеты!$N:$N,"итого")</f>
        <v>0</v>
      </c>
      <c r="DH15" s="108">
        <f>SUMIFS(УсловияРасчеты!EB:EB,УсловияРасчеты!$H:$H,$C15,УсловияРасчеты!$N:$N,"итого")</f>
        <v>0</v>
      </c>
      <c r="DI15" s="108">
        <f>SUMIFS(УсловияРасчеты!EC:EC,УсловияРасчеты!$H:$H,$C15,УсловияРасчеты!$N:$N,"итого")</f>
        <v>0</v>
      </c>
      <c r="DJ15" s="108">
        <f>SUMIFS(УсловияРасчеты!ED:ED,УсловияРасчеты!$H:$H,$C15,УсловияРасчеты!$N:$N,"итого")</f>
        <v>0</v>
      </c>
      <c r="DK15" s="108">
        <f>SUMIFS(УсловияРасчеты!EE:EE,УсловияРасчеты!$H:$H,$C15,УсловияРасчеты!$N:$N,"итого")</f>
        <v>0</v>
      </c>
      <c r="DL15" s="108">
        <f>SUMIFS(УсловияРасчеты!EF:EF,УсловияРасчеты!$H:$H,$C15,УсловияРасчеты!$N:$N,"итого")</f>
        <v>0</v>
      </c>
      <c r="DM15" s="108">
        <f>SUMIFS(УсловияРасчеты!EG:EG,УсловияРасчеты!$H:$H,$C15,УсловияРасчеты!$N:$N,"итого")</f>
        <v>0</v>
      </c>
      <c r="DN15" s="108">
        <f>SUMIFS(УсловияРасчеты!EH:EH,УсловияРасчеты!$H:$H,$C15,УсловияРасчеты!$N:$N,"итого")</f>
        <v>0</v>
      </c>
      <c r="DO15" s="108">
        <f>SUMIFS(УсловияРасчеты!EI:EI,УсловияРасчеты!$H:$H,$C15,УсловияРасчеты!$N:$N,"итого")</f>
        <v>0</v>
      </c>
      <c r="DP15" s="108">
        <f>SUMIFS(УсловияРасчеты!EJ:EJ,УсловияРасчеты!$H:$H,$C15,УсловияРасчеты!$N:$N,"итого")</f>
        <v>0</v>
      </c>
      <c r="DQ15" s="108">
        <f>SUMIFS(УсловияРасчеты!EK:EK,УсловияРасчеты!$H:$H,$C15,УсловияРасчеты!$N:$N,"итого")</f>
        <v>0</v>
      </c>
      <c r="DR15" s="108">
        <f>SUMIFS(УсловияРасчеты!EL:EL,УсловияРасчеты!$H:$H,$C15,УсловияРасчеты!$N:$N,"итого")</f>
        <v>0</v>
      </c>
      <c r="DS15" s="108">
        <f>SUMIFS(УсловияРасчеты!EM:EM,УсловияРасчеты!$H:$H,$C15,УсловияРасчеты!$N:$N,"итого")</f>
        <v>0</v>
      </c>
      <c r="DT15" s="108">
        <f>SUMIFS(УсловияРасчеты!EN:EN,УсловияРасчеты!$H:$H,$C15,УсловияРасчеты!$N:$N,"итого")</f>
        <v>0</v>
      </c>
      <c r="DU15" s="108">
        <f>SUMIFS(УсловияРасчеты!EO:EO,УсловияРасчеты!$H:$H,$C15,УсловияРасчеты!$N:$N,"итого")</f>
        <v>0</v>
      </c>
      <c r="DV15" s="108">
        <f>SUMIFS(УсловияРасчеты!EP:EP,УсловияРасчеты!$H:$H,$C15,УсловияРасчеты!$N:$N,"итого")</f>
        <v>0</v>
      </c>
      <c r="DW15" s="108">
        <f>SUMIFS(УсловияРасчеты!EQ:EQ,УсловияРасчеты!$H:$H,$C15,УсловияРасчеты!$N:$N,"итого")</f>
        <v>0</v>
      </c>
      <c r="DX15" s="108">
        <f>SUMIFS(УсловияРасчеты!ER:ER,УсловияРасчеты!$H:$H,$C15,УсловияРасчеты!$N:$N,"итого")</f>
        <v>0</v>
      </c>
      <c r="DY15" s="108">
        <f>SUMIFS(УсловияРасчеты!ES:ES,УсловияРасчеты!$H:$H,$C15,УсловияРасчеты!$N:$N,"итого")</f>
        <v>0</v>
      </c>
      <c r="DZ15" s="108">
        <f>SUMIFS(УсловияРасчеты!ET:ET,УсловияРасчеты!$H:$H,$C15,УсловияРасчеты!$N:$N,"итого")</f>
        <v>0</v>
      </c>
      <c r="EA15" s="108">
        <f>SUMIFS(УсловияРасчеты!EU:EU,УсловияРасчеты!$H:$H,$C15,УсловияРасчеты!$N:$N,"итого")</f>
        <v>0</v>
      </c>
      <c r="EB15" s="108">
        <f>SUMIFS(УсловияРасчеты!EV:EV,УсловияРасчеты!$H:$H,$C15,УсловияРасчеты!$N:$N,"итого")</f>
        <v>0</v>
      </c>
      <c r="EC15" s="108">
        <f>SUMIFS(УсловияРасчеты!EW:EW,УсловияРасчеты!$H:$H,$C15,УсловияРасчеты!$N:$N,"итого")</f>
        <v>0</v>
      </c>
      <c r="ED15" s="108">
        <f>SUMIFS(УсловияРасчеты!EX:EX,УсловияРасчеты!$H:$H,$C15,УсловияРасчеты!$N:$N,"итого")</f>
        <v>0</v>
      </c>
      <c r="EE15" s="108">
        <f>SUMIFS(УсловияРасчеты!EY:EY,УсловияРасчеты!$H:$H,$C15,УсловияРасчеты!$N:$N,"итого")</f>
        <v>0</v>
      </c>
      <c r="EF15" s="108">
        <f>SUMIFS(УсловияРасчеты!EZ:EZ,УсловияРасчеты!$H:$H,$C15,УсловияРасчеты!$N:$N,"итого")</f>
        <v>0</v>
      </c>
      <c r="EG15" s="108">
        <f>SUMIFS(УсловияРасчеты!FA:FA,УсловияРасчеты!$H:$H,$C15,УсловияРасчеты!$N:$N,"итого")</f>
        <v>0</v>
      </c>
      <c r="EH15" s="108">
        <f>SUMIFS(УсловияРасчеты!FB:FB,УсловияРасчеты!$H:$H,$C15,УсловияРасчеты!$N:$N,"итого")</f>
        <v>0</v>
      </c>
      <c r="EI15" s="108">
        <f>SUMIFS(УсловияРасчеты!FC:FC,УсловияРасчеты!$H:$H,$C15,УсловияРасчеты!$N:$N,"итого")</f>
        <v>0</v>
      </c>
      <c r="EJ15" s="108">
        <f>SUMIFS(УсловияРасчеты!FD:FD,УсловияРасчеты!$H:$H,$C15,УсловияРасчеты!$N:$N,"итого")</f>
        <v>0</v>
      </c>
      <c r="EK15" s="108">
        <f>SUMIFS(УсловияРасчеты!FE:FE,УсловияРасчеты!$H:$H,$C15,УсловияРасчеты!$N:$N,"итого")</f>
        <v>0</v>
      </c>
      <c r="EL15" s="108">
        <f>SUMIFS(УсловияРасчеты!FF:FF,УсловияРасчеты!$H:$H,$C15,УсловияРасчеты!$N:$N,"итого")</f>
        <v>0</v>
      </c>
      <c r="EM15" s="108">
        <f>SUMIFS(УсловияРасчеты!FG:FG,УсловияРасчеты!$H:$H,$C15,УсловияРасчеты!$N:$N,"итого")</f>
        <v>0</v>
      </c>
      <c r="EN15" s="108">
        <f>SUMIFS(УсловияРасчеты!FH:FH,УсловияРасчеты!$H:$H,$C15,УсловияРасчеты!$N:$N,"итого")</f>
        <v>0</v>
      </c>
      <c r="EO15" s="108">
        <f>SUMIFS(УсловияРасчеты!FI:FI,УсловияРасчеты!$H:$H,$C15,УсловияРасчеты!$N:$N,"итого")</f>
        <v>0</v>
      </c>
      <c r="EP15" s="108">
        <f>SUMIFS(УсловияРасчеты!FJ:FJ,УсловияРасчеты!$H:$H,$C15,УсловияРасчеты!$N:$N,"итого")</f>
        <v>0</v>
      </c>
      <c r="EQ15" s="108">
        <f>SUMIFS(УсловияРасчеты!FK:FK,УсловияРасчеты!$H:$H,$C15,УсловияРасчеты!$N:$N,"итого")</f>
        <v>0</v>
      </c>
      <c r="ER15" s="108">
        <f>SUMIFS(УсловияРасчеты!FL:FL,УсловияРасчеты!$H:$H,$C15,УсловияРасчеты!$N:$N,"итого")</f>
        <v>0</v>
      </c>
      <c r="ES15" s="108">
        <f>SUMIFS(УсловияРасчеты!FM:FM,УсловияРасчеты!$H:$H,$C15,УсловияРасчеты!$N:$N,"итого")</f>
        <v>0</v>
      </c>
      <c r="ET15" s="108">
        <f>SUMIFS(УсловияРасчеты!FN:FN,УсловияРасчеты!$H:$H,$C15,УсловияРасчеты!$N:$N,"итого")</f>
        <v>0</v>
      </c>
      <c r="EU15" s="108">
        <f>SUMIFS(УсловияРасчеты!FO:FO,УсловияРасчеты!$H:$H,$C15,УсловияРасчеты!$N:$N,"итого")</f>
        <v>0</v>
      </c>
      <c r="EV15" s="108">
        <f>SUMIFS(УсловияРасчеты!FP:FP,УсловияРасчеты!$H:$H,$C15,УсловияРасчеты!$N:$N,"итого")</f>
        <v>0</v>
      </c>
      <c r="EW15" s="108">
        <f>SUMIFS(УсловияРасчеты!FQ:FQ,УсловияРасчеты!$H:$H,$C15,УсловияРасчеты!$N:$N,"итого")</f>
        <v>0</v>
      </c>
      <c r="EX15" s="108">
        <f>SUMIFS(УсловияРасчеты!FR:FR,УсловияРасчеты!$H:$H,$C15,УсловияРасчеты!$N:$N,"итого")</f>
        <v>0</v>
      </c>
      <c r="EY15" s="108">
        <f>SUMIFS(УсловияРасчеты!FS:FS,УсловияРасчеты!$H:$H,$C15,УсловияРасчеты!$N:$N,"итого")</f>
        <v>0</v>
      </c>
      <c r="EZ15" s="108">
        <f>SUMIFS(УсловияРасчеты!FT:FT,УсловияРасчеты!$H:$H,$C15,УсловияРасчеты!$N:$N,"итого")</f>
        <v>0</v>
      </c>
      <c r="FA15" s="108">
        <f>SUMIFS(УсловияРасчеты!FU:FU,УсловияРасчеты!$H:$H,$C15,УсловияРасчеты!$N:$N,"итого")</f>
        <v>0</v>
      </c>
      <c r="FB15" s="108">
        <f>SUMIFS(УсловияРасчеты!FV:FV,УсловияРасчеты!$H:$H,$C15,УсловияРасчеты!$N:$N,"итого")</f>
        <v>0</v>
      </c>
      <c r="FC15" s="108">
        <f>SUMIFS(УсловияРасчеты!FW:FW,УсловияРасчеты!$H:$H,$C15,УсловияРасчеты!$N:$N,"итого")</f>
        <v>0</v>
      </c>
      <c r="FD15" s="108">
        <f>SUMIFS(УсловияРасчеты!FX:FX,УсловияРасчеты!$H:$H,$C15,УсловияРасчеты!$N:$N,"итого")</f>
        <v>0</v>
      </c>
      <c r="FE15" s="108">
        <f>SUMIFS(УсловияРасчеты!FY:FY,УсловияРасчеты!$H:$H,$C15,УсловияРасчеты!$N:$N,"итого")</f>
        <v>0</v>
      </c>
      <c r="FF15" s="108">
        <f>SUMIFS(УсловияРасчеты!FZ:FZ,УсловияРасчеты!$H:$H,$C15,УсловияРасчеты!$N:$N,"итого")</f>
        <v>0</v>
      </c>
      <c r="FG15" s="108">
        <f>SUMIFS(УсловияРасчеты!GA:GA,УсловияРасчеты!$H:$H,$C15,УсловияРасчеты!$N:$N,"итого")</f>
        <v>0</v>
      </c>
      <c r="FH15" s="108">
        <f>SUMIFS(УсловияРасчеты!GB:GB,УсловияРасчеты!$H:$H,$C15,УсловияРасчеты!$N:$N,"итого")</f>
        <v>0</v>
      </c>
      <c r="FI15" s="108">
        <f>SUMIFS(УсловияРасчеты!GC:GC,УсловияРасчеты!$H:$H,$C15,УсловияРасчеты!$N:$N,"итого")</f>
        <v>0</v>
      </c>
      <c r="FJ15" s="108">
        <f>SUMIFS(УсловияРасчеты!GD:GD,УсловияРасчеты!$H:$H,$C15,УсловияРасчеты!$N:$N,"итого")</f>
        <v>0</v>
      </c>
      <c r="FK15" s="108">
        <f>SUMIFS(УсловияРасчеты!GE:GE,УсловияРасчеты!$H:$H,$C15,УсловияРасчеты!$N:$N,"итого")</f>
        <v>0</v>
      </c>
      <c r="FL15" s="108">
        <f>SUMIFS(УсловияРасчеты!GF:GF,УсловияРасчеты!$H:$H,$C15,УсловияРасчеты!$N:$N,"итого")</f>
        <v>0</v>
      </c>
      <c r="FM15" s="108">
        <f>SUMIFS(УсловияРасчеты!GG:GG,УсловияРасчеты!$H:$H,$C15,УсловияРасчеты!$N:$N,"итого")</f>
        <v>0</v>
      </c>
      <c r="FN15" s="108">
        <f>SUMIFS(УсловияРасчеты!GH:GH,УсловияРасчеты!$H:$H,$C15,УсловияРасчеты!$N:$N,"итого")</f>
        <v>0</v>
      </c>
      <c r="FO15" s="108">
        <f>SUMIFS(УсловияРасчеты!GI:GI,УсловияРасчеты!$H:$H,$C15,УсловияРасчеты!$N:$N,"итого")</f>
        <v>0</v>
      </c>
      <c r="FP15" s="108">
        <f>SUMIFS(УсловияРасчеты!GJ:GJ,УсловияРасчеты!$H:$H,$C15,УсловияРасчеты!$N:$N,"итого")</f>
        <v>0</v>
      </c>
      <c r="FQ15" s="108">
        <f>SUMIFS(УсловияРасчеты!GK:GK,УсловияРасчеты!$H:$H,$C15,УсловияРасчеты!$N:$N,"итого")</f>
        <v>0</v>
      </c>
      <c r="FR15" s="108">
        <f>SUMIFS(УсловияРасчеты!GL:GL,УсловияРасчеты!$H:$H,$C15,УсловияРасчеты!$N:$N,"итого")</f>
        <v>0</v>
      </c>
      <c r="FS15" s="108">
        <f>SUMIFS(УсловияРасчеты!GM:GM,УсловияРасчеты!$H:$H,$C15,УсловияРасчеты!$N:$N,"итого")</f>
        <v>0</v>
      </c>
      <c r="FT15" s="108">
        <f>SUMIFS(УсловияРасчеты!GN:GN,УсловияРасчеты!$H:$H,$C15,УсловияРасчеты!$N:$N,"итого")</f>
        <v>0</v>
      </c>
      <c r="FU15" s="108">
        <f>SUMIFS(УсловияРасчеты!GO:GO,УсловияРасчеты!$H:$H,$C15,УсловияРасчеты!$N:$N,"итого")</f>
        <v>0</v>
      </c>
      <c r="FV15" s="108">
        <f>SUMIFS(УсловияРасчеты!GP:GP,УсловияРасчеты!$H:$H,$C15,УсловияРасчеты!$N:$N,"итого")</f>
        <v>0</v>
      </c>
      <c r="FW15" s="108">
        <f>SUMIFS(УсловияРасчеты!GQ:GQ,УсловияРасчеты!$H:$H,$C15,УсловияРасчеты!$N:$N,"итого")</f>
        <v>0</v>
      </c>
      <c r="FX15" s="108">
        <f>SUMIFS(УсловияРасчеты!GR:GR,УсловияРасчеты!$H:$H,$C15,УсловияРасчеты!$N:$N,"итого")</f>
        <v>0</v>
      </c>
      <c r="FY15" s="108">
        <f>SUMIFS(УсловияРасчеты!GS:GS,УсловияРасчеты!$H:$H,$C15,УсловияРасчеты!$N:$N,"итого")</f>
        <v>0</v>
      </c>
      <c r="FZ15" s="108">
        <f>SUMIFS(УсловияРасчеты!GT:GT,УсловияРасчеты!$H:$H,$C15,УсловияРасчеты!$N:$N,"итого")</f>
        <v>0</v>
      </c>
      <c r="GA15" s="108">
        <f>SUMIFS(УсловияРасчеты!GU:GU,УсловияРасчеты!$H:$H,$C15,УсловияРасчеты!$N:$N,"итого")</f>
        <v>0</v>
      </c>
      <c r="GB15" s="108">
        <f>SUMIFS(УсловияРасчеты!GV:GV,УсловияРасчеты!$H:$H,$C15,УсловияРасчеты!$N:$N,"итого")</f>
        <v>0</v>
      </c>
      <c r="GC15" s="108">
        <f>SUMIFS(УсловияРасчеты!GW:GW,УсловияРасчеты!$H:$H,$C15,УсловияРасчеты!$N:$N,"итого")</f>
        <v>0</v>
      </c>
      <c r="GD15" s="108">
        <f>SUMIFS(УсловияРасчеты!GX:GX,УсловияРасчеты!$H:$H,$C15,УсловияРасчеты!$N:$N,"итого")</f>
        <v>0</v>
      </c>
      <c r="GE15" s="108">
        <f>SUMIFS(УсловияРасчеты!GY:GY,УсловияРасчеты!$H:$H,$C15,УсловияРасчеты!$N:$N,"итого")</f>
        <v>0</v>
      </c>
      <c r="GF15" s="108">
        <f>SUMIFS(УсловияРасчеты!GZ:GZ,УсловияРасчеты!$H:$H,$C15,УсловияРасчеты!$N:$N,"итого")</f>
        <v>0</v>
      </c>
      <c r="GG15" s="66"/>
    </row>
    <row r="16" spans="1:189" s="57" customFormat="1">
      <c r="A16" s="82">
        <f>E13-E15-E16</f>
        <v>0</v>
      </c>
      <c r="B16" s="66"/>
      <c r="C16" s="68" t="str">
        <f>УсловияРасчеты!$H$775</f>
        <v>Маржинальная прибыль</v>
      </c>
      <c r="D16" s="66"/>
      <c r="E16" s="131">
        <f>SUM($F16:$GG16)</f>
        <v>0</v>
      </c>
      <c r="F16" s="65"/>
      <c r="G16" s="109">
        <f>SUMIFS(УсловияРасчеты!AA:AA,УсловияРасчеты!$H:$H,$C16,УсловияРасчеты!$N:$N,"итого")</f>
        <v>0</v>
      </c>
      <c r="H16" s="109">
        <f>SUMIFS(УсловияРасчеты!AB:AB,УсловияРасчеты!$H:$H,$C16,УсловияРасчеты!$N:$N,"итого")</f>
        <v>0</v>
      </c>
      <c r="I16" s="109">
        <f>SUMIFS(УсловияРасчеты!AC:AC,УсловияРасчеты!$H:$H,$C16,УсловияРасчеты!$N:$N,"итого")</f>
        <v>0</v>
      </c>
      <c r="J16" s="109">
        <f>SUMIFS(УсловияРасчеты!AD:AD,УсловияРасчеты!$H:$H,$C16,УсловияРасчеты!$N:$N,"итого")</f>
        <v>0</v>
      </c>
      <c r="K16" s="109">
        <f>SUMIFS(УсловияРасчеты!AE:AE,УсловияРасчеты!$H:$H,$C16,УсловияРасчеты!$N:$N,"итого")</f>
        <v>0</v>
      </c>
      <c r="L16" s="109">
        <f>SUMIFS(УсловияРасчеты!AF:AF,УсловияРасчеты!$H:$H,$C16,УсловияРасчеты!$N:$N,"итого")</f>
        <v>0</v>
      </c>
      <c r="M16" s="109">
        <f>SUMIFS(УсловияРасчеты!AG:AG,УсловияРасчеты!$H:$H,$C16,УсловияРасчеты!$N:$N,"итого")</f>
        <v>0</v>
      </c>
      <c r="N16" s="109">
        <f>SUMIFS(УсловияРасчеты!AH:AH,УсловияРасчеты!$H:$H,$C16,УсловияРасчеты!$N:$N,"итого")</f>
        <v>0</v>
      </c>
      <c r="O16" s="109">
        <f>SUMIFS(УсловияРасчеты!AI:AI,УсловияРасчеты!$H:$H,$C16,УсловияРасчеты!$N:$N,"итого")</f>
        <v>0</v>
      </c>
      <c r="P16" s="109">
        <f>SUMIFS(УсловияРасчеты!AJ:AJ,УсловияРасчеты!$H:$H,$C16,УсловияРасчеты!$N:$N,"итого")</f>
        <v>0</v>
      </c>
      <c r="Q16" s="109">
        <f>SUMIFS(УсловияРасчеты!AK:AK,УсловияРасчеты!$H:$H,$C16,УсловияРасчеты!$N:$N,"итого")</f>
        <v>0</v>
      </c>
      <c r="R16" s="109">
        <f>SUMIFS(УсловияРасчеты!AL:AL,УсловияРасчеты!$H:$H,$C16,УсловияРасчеты!$N:$N,"итого")</f>
        <v>0</v>
      </c>
      <c r="S16" s="109">
        <f>SUMIFS(УсловияРасчеты!AM:AM,УсловияРасчеты!$H:$H,$C16,УсловияРасчеты!$N:$N,"итого")</f>
        <v>0</v>
      </c>
      <c r="T16" s="109">
        <f>SUMIFS(УсловияРасчеты!AN:AN,УсловияРасчеты!$H:$H,$C16,УсловияРасчеты!$N:$N,"итого")</f>
        <v>0</v>
      </c>
      <c r="U16" s="109">
        <f>SUMIFS(УсловияРасчеты!AO:AO,УсловияРасчеты!$H:$H,$C16,УсловияРасчеты!$N:$N,"итого")</f>
        <v>0</v>
      </c>
      <c r="V16" s="109">
        <f>SUMIFS(УсловияРасчеты!AP:AP,УсловияРасчеты!$H:$H,$C16,УсловияРасчеты!$N:$N,"итого")</f>
        <v>0</v>
      </c>
      <c r="W16" s="109">
        <f>SUMIFS(УсловияРасчеты!AQ:AQ,УсловияРасчеты!$H:$H,$C16,УсловияРасчеты!$N:$N,"итого")</f>
        <v>0</v>
      </c>
      <c r="X16" s="109">
        <f>SUMIFS(УсловияРасчеты!AR:AR,УсловияРасчеты!$H:$H,$C16,УсловияРасчеты!$N:$N,"итого")</f>
        <v>0</v>
      </c>
      <c r="Y16" s="109">
        <f>SUMIFS(УсловияРасчеты!AS:AS,УсловияРасчеты!$H:$H,$C16,УсловияРасчеты!$N:$N,"итого")</f>
        <v>0</v>
      </c>
      <c r="Z16" s="109">
        <f>SUMIFS(УсловияРасчеты!AT:AT,УсловияРасчеты!$H:$H,$C16,УсловияРасчеты!$N:$N,"итого")</f>
        <v>0</v>
      </c>
      <c r="AA16" s="109">
        <f>SUMIFS(УсловияРасчеты!AU:AU,УсловияРасчеты!$H:$H,$C16,УсловияРасчеты!$N:$N,"итого")</f>
        <v>0</v>
      </c>
      <c r="AB16" s="109">
        <f>SUMIFS(УсловияРасчеты!AV:AV,УсловияРасчеты!$H:$H,$C16,УсловияРасчеты!$N:$N,"итого")</f>
        <v>0</v>
      </c>
      <c r="AC16" s="109">
        <f>SUMIFS(УсловияРасчеты!AW:AW,УсловияРасчеты!$H:$H,$C16,УсловияРасчеты!$N:$N,"итого")</f>
        <v>0</v>
      </c>
      <c r="AD16" s="109">
        <f>SUMIFS(УсловияРасчеты!AX:AX,УсловияРасчеты!$H:$H,$C16,УсловияРасчеты!$N:$N,"итого")</f>
        <v>0</v>
      </c>
      <c r="AE16" s="109">
        <f>SUMIFS(УсловияРасчеты!AY:AY,УсловияРасчеты!$H:$H,$C16,УсловияРасчеты!$N:$N,"итого")</f>
        <v>0</v>
      </c>
      <c r="AF16" s="109">
        <f>SUMIFS(УсловияРасчеты!AZ:AZ,УсловияРасчеты!$H:$H,$C16,УсловияРасчеты!$N:$N,"итого")</f>
        <v>0</v>
      </c>
      <c r="AG16" s="109">
        <f>SUMIFS(УсловияРасчеты!BA:BA,УсловияРасчеты!$H:$H,$C16,УсловияРасчеты!$N:$N,"итого")</f>
        <v>0</v>
      </c>
      <c r="AH16" s="109">
        <f>SUMIFS(УсловияРасчеты!BB:BB,УсловияРасчеты!$H:$H,$C16,УсловияРасчеты!$N:$N,"итого")</f>
        <v>0</v>
      </c>
      <c r="AI16" s="109">
        <f>SUMIFS(УсловияРасчеты!BC:BC,УсловияРасчеты!$H:$H,$C16,УсловияРасчеты!$N:$N,"итого")</f>
        <v>0</v>
      </c>
      <c r="AJ16" s="109">
        <f>SUMIFS(УсловияРасчеты!BD:BD,УсловияРасчеты!$H:$H,$C16,УсловияРасчеты!$N:$N,"итого")</f>
        <v>0</v>
      </c>
      <c r="AK16" s="109">
        <f>SUMIFS(УсловияРасчеты!BE:BE,УсловияРасчеты!$H:$H,$C16,УсловияРасчеты!$N:$N,"итого")</f>
        <v>0</v>
      </c>
      <c r="AL16" s="109">
        <f>SUMIFS(УсловияРасчеты!BF:BF,УсловияРасчеты!$H:$H,$C16,УсловияРасчеты!$N:$N,"итого")</f>
        <v>0</v>
      </c>
      <c r="AM16" s="109">
        <f>SUMIFS(УсловияРасчеты!BG:BG,УсловияРасчеты!$H:$H,$C16,УсловияРасчеты!$N:$N,"итого")</f>
        <v>0</v>
      </c>
      <c r="AN16" s="109">
        <f>SUMIFS(УсловияРасчеты!BH:BH,УсловияРасчеты!$H:$H,$C16,УсловияРасчеты!$N:$N,"итого")</f>
        <v>0</v>
      </c>
      <c r="AO16" s="109">
        <f>SUMIFS(УсловияРасчеты!BI:BI,УсловияРасчеты!$H:$H,$C16,УсловияРасчеты!$N:$N,"итого")</f>
        <v>0</v>
      </c>
      <c r="AP16" s="109">
        <f>SUMIFS(УсловияРасчеты!BJ:BJ,УсловияРасчеты!$H:$H,$C16,УсловияРасчеты!$N:$N,"итого")</f>
        <v>0</v>
      </c>
      <c r="AQ16" s="109">
        <f>SUMIFS(УсловияРасчеты!BK:BK,УсловияРасчеты!$H:$H,$C16,УсловияРасчеты!$N:$N,"итого")</f>
        <v>0</v>
      </c>
      <c r="AR16" s="109">
        <f>SUMIFS(УсловияРасчеты!BL:BL,УсловияРасчеты!$H:$H,$C16,УсловияРасчеты!$N:$N,"итого")</f>
        <v>0</v>
      </c>
      <c r="AS16" s="109">
        <f>SUMIFS(УсловияРасчеты!BM:BM,УсловияРасчеты!$H:$H,$C16,УсловияРасчеты!$N:$N,"итого")</f>
        <v>0</v>
      </c>
      <c r="AT16" s="109">
        <f>SUMIFS(УсловияРасчеты!BN:BN,УсловияРасчеты!$H:$H,$C16,УсловияРасчеты!$N:$N,"итого")</f>
        <v>0</v>
      </c>
      <c r="AU16" s="109">
        <f>SUMIFS(УсловияРасчеты!BO:BO,УсловияРасчеты!$H:$H,$C16,УсловияРасчеты!$N:$N,"итого")</f>
        <v>0</v>
      </c>
      <c r="AV16" s="109">
        <f>SUMIFS(УсловияРасчеты!BP:BP,УсловияРасчеты!$H:$H,$C16,УсловияРасчеты!$N:$N,"итого")</f>
        <v>0</v>
      </c>
      <c r="AW16" s="109">
        <f>SUMIFS(УсловияРасчеты!BQ:BQ,УсловияРасчеты!$H:$H,$C16,УсловияРасчеты!$N:$N,"итого")</f>
        <v>0</v>
      </c>
      <c r="AX16" s="109">
        <f>SUMIFS(УсловияРасчеты!BR:BR,УсловияРасчеты!$H:$H,$C16,УсловияРасчеты!$N:$N,"итого")</f>
        <v>0</v>
      </c>
      <c r="AY16" s="109">
        <f>SUMIFS(УсловияРасчеты!BS:BS,УсловияРасчеты!$H:$H,$C16,УсловияРасчеты!$N:$N,"итого")</f>
        <v>0</v>
      </c>
      <c r="AZ16" s="109">
        <f>SUMIFS(УсловияРасчеты!BT:BT,УсловияРасчеты!$H:$H,$C16,УсловияРасчеты!$N:$N,"итого")</f>
        <v>0</v>
      </c>
      <c r="BA16" s="109">
        <f>SUMIFS(УсловияРасчеты!BU:BU,УсловияРасчеты!$H:$H,$C16,УсловияРасчеты!$N:$N,"итого")</f>
        <v>0</v>
      </c>
      <c r="BB16" s="109">
        <f>SUMIFS(УсловияРасчеты!BV:BV,УсловияРасчеты!$H:$H,$C16,УсловияРасчеты!$N:$N,"итого")</f>
        <v>0</v>
      </c>
      <c r="BC16" s="109">
        <f>SUMIFS(УсловияРасчеты!BW:BW,УсловияРасчеты!$H:$H,$C16,УсловияРасчеты!$N:$N,"итого")</f>
        <v>0</v>
      </c>
      <c r="BD16" s="109">
        <f>SUMIFS(УсловияРасчеты!BX:BX,УсловияРасчеты!$H:$H,$C16,УсловияРасчеты!$N:$N,"итого")</f>
        <v>0</v>
      </c>
      <c r="BE16" s="109">
        <f>SUMIFS(УсловияРасчеты!BY:BY,УсловияРасчеты!$H:$H,$C16,УсловияРасчеты!$N:$N,"итого")</f>
        <v>0</v>
      </c>
      <c r="BF16" s="109">
        <f>SUMIFS(УсловияРасчеты!BZ:BZ,УсловияРасчеты!$H:$H,$C16,УсловияРасчеты!$N:$N,"итого")</f>
        <v>0</v>
      </c>
      <c r="BG16" s="109">
        <f>SUMIFS(УсловияРасчеты!CA:CA,УсловияРасчеты!$H:$H,$C16,УсловияРасчеты!$N:$N,"итого")</f>
        <v>0</v>
      </c>
      <c r="BH16" s="109">
        <f>SUMIFS(УсловияРасчеты!CB:CB,УсловияРасчеты!$H:$H,$C16,УсловияРасчеты!$N:$N,"итого")</f>
        <v>0</v>
      </c>
      <c r="BI16" s="109">
        <f>SUMIFS(УсловияРасчеты!CC:CC,УсловияРасчеты!$H:$H,$C16,УсловияРасчеты!$N:$N,"итого")</f>
        <v>0</v>
      </c>
      <c r="BJ16" s="109">
        <f>SUMIFS(УсловияРасчеты!CD:CD,УсловияРасчеты!$H:$H,$C16,УсловияРасчеты!$N:$N,"итого")</f>
        <v>0</v>
      </c>
      <c r="BK16" s="109">
        <f>SUMIFS(УсловияРасчеты!CE:CE,УсловияРасчеты!$H:$H,$C16,УсловияРасчеты!$N:$N,"итого")</f>
        <v>0</v>
      </c>
      <c r="BL16" s="109">
        <f>SUMIFS(УсловияРасчеты!CF:CF,УсловияРасчеты!$H:$H,$C16,УсловияРасчеты!$N:$N,"итого")</f>
        <v>0</v>
      </c>
      <c r="BM16" s="109">
        <f>SUMIFS(УсловияРасчеты!CG:CG,УсловияРасчеты!$H:$H,$C16,УсловияРасчеты!$N:$N,"итого")</f>
        <v>0</v>
      </c>
      <c r="BN16" s="109">
        <f>SUMIFS(УсловияРасчеты!CH:CH,УсловияРасчеты!$H:$H,$C16,УсловияРасчеты!$N:$N,"итого")</f>
        <v>0</v>
      </c>
      <c r="BO16" s="109">
        <f>SUMIFS(УсловияРасчеты!CI:CI,УсловияРасчеты!$H:$H,$C16,УсловияРасчеты!$N:$N,"итого")</f>
        <v>0</v>
      </c>
      <c r="BP16" s="109">
        <f>SUMIFS(УсловияРасчеты!CJ:CJ,УсловияРасчеты!$H:$H,$C16,УсловияРасчеты!$N:$N,"итого")</f>
        <v>0</v>
      </c>
      <c r="BQ16" s="109">
        <f>SUMIFS(УсловияРасчеты!CK:CK,УсловияРасчеты!$H:$H,$C16,УсловияРасчеты!$N:$N,"итого")</f>
        <v>0</v>
      </c>
      <c r="BR16" s="109">
        <f>SUMIFS(УсловияРасчеты!CL:CL,УсловияРасчеты!$H:$H,$C16,УсловияРасчеты!$N:$N,"итого")</f>
        <v>0</v>
      </c>
      <c r="BS16" s="109">
        <f>SUMIFS(УсловияРасчеты!CM:CM,УсловияРасчеты!$H:$H,$C16,УсловияРасчеты!$N:$N,"итого")</f>
        <v>0</v>
      </c>
      <c r="BT16" s="109">
        <f>SUMIFS(УсловияРасчеты!CN:CN,УсловияРасчеты!$H:$H,$C16,УсловияРасчеты!$N:$N,"итого")</f>
        <v>0</v>
      </c>
      <c r="BU16" s="109">
        <f>SUMIFS(УсловияРасчеты!CO:CO,УсловияРасчеты!$H:$H,$C16,УсловияРасчеты!$N:$N,"итого")</f>
        <v>0</v>
      </c>
      <c r="BV16" s="109">
        <f>SUMIFS(УсловияРасчеты!CP:CP,УсловияРасчеты!$H:$H,$C16,УсловияРасчеты!$N:$N,"итого")</f>
        <v>0</v>
      </c>
      <c r="BW16" s="109">
        <f>SUMIFS(УсловияРасчеты!CQ:CQ,УсловияРасчеты!$H:$H,$C16,УсловияРасчеты!$N:$N,"итого")</f>
        <v>0</v>
      </c>
      <c r="BX16" s="109">
        <f>SUMIFS(УсловияРасчеты!CR:CR,УсловияРасчеты!$H:$H,$C16,УсловияРасчеты!$N:$N,"итого")</f>
        <v>0</v>
      </c>
      <c r="BY16" s="109">
        <f>SUMIFS(УсловияРасчеты!CS:CS,УсловияРасчеты!$H:$H,$C16,УсловияРасчеты!$N:$N,"итого")</f>
        <v>0</v>
      </c>
      <c r="BZ16" s="109">
        <f>SUMIFS(УсловияРасчеты!CT:CT,УсловияРасчеты!$H:$H,$C16,УсловияРасчеты!$N:$N,"итого")</f>
        <v>0</v>
      </c>
      <c r="CA16" s="109">
        <f>SUMIFS(УсловияРасчеты!CU:CU,УсловияРасчеты!$H:$H,$C16,УсловияРасчеты!$N:$N,"итого")</f>
        <v>0</v>
      </c>
      <c r="CB16" s="109">
        <f>SUMIFS(УсловияРасчеты!CV:CV,УсловияРасчеты!$H:$H,$C16,УсловияРасчеты!$N:$N,"итого")</f>
        <v>0</v>
      </c>
      <c r="CC16" s="109">
        <f>SUMIFS(УсловияРасчеты!CW:CW,УсловияРасчеты!$H:$H,$C16,УсловияРасчеты!$N:$N,"итого")</f>
        <v>0</v>
      </c>
      <c r="CD16" s="109">
        <f>SUMIFS(УсловияРасчеты!CX:CX,УсловияРасчеты!$H:$H,$C16,УсловияРасчеты!$N:$N,"итого")</f>
        <v>0</v>
      </c>
      <c r="CE16" s="109">
        <f>SUMIFS(УсловияРасчеты!CY:CY,УсловияРасчеты!$H:$H,$C16,УсловияРасчеты!$N:$N,"итого")</f>
        <v>0</v>
      </c>
      <c r="CF16" s="109">
        <f>SUMIFS(УсловияРасчеты!CZ:CZ,УсловияРасчеты!$H:$H,$C16,УсловияРасчеты!$N:$N,"итого")</f>
        <v>0</v>
      </c>
      <c r="CG16" s="109">
        <f>SUMIFS(УсловияРасчеты!DA:DA,УсловияРасчеты!$H:$H,$C16,УсловияРасчеты!$N:$N,"итого")</f>
        <v>0</v>
      </c>
      <c r="CH16" s="109">
        <f>SUMIFS(УсловияРасчеты!DB:DB,УсловияРасчеты!$H:$H,$C16,УсловияРасчеты!$N:$N,"итого")</f>
        <v>0</v>
      </c>
      <c r="CI16" s="109">
        <f>SUMIFS(УсловияРасчеты!DC:DC,УсловияРасчеты!$H:$H,$C16,УсловияРасчеты!$N:$N,"итого")</f>
        <v>0</v>
      </c>
      <c r="CJ16" s="109">
        <f>SUMIFS(УсловияРасчеты!DD:DD,УсловияРасчеты!$H:$H,$C16,УсловияРасчеты!$N:$N,"итого")</f>
        <v>0</v>
      </c>
      <c r="CK16" s="109">
        <f>SUMIFS(УсловияРасчеты!DE:DE,УсловияРасчеты!$H:$H,$C16,УсловияРасчеты!$N:$N,"итого")</f>
        <v>0</v>
      </c>
      <c r="CL16" s="109">
        <f>SUMIFS(УсловияРасчеты!DF:DF,УсловияРасчеты!$H:$H,$C16,УсловияРасчеты!$N:$N,"итого")</f>
        <v>0</v>
      </c>
      <c r="CM16" s="109">
        <f>SUMIFS(УсловияРасчеты!DG:DG,УсловияРасчеты!$H:$H,$C16,УсловияРасчеты!$N:$N,"итого")</f>
        <v>0</v>
      </c>
      <c r="CN16" s="109">
        <f>SUMIFS(УсловияРасчеты!DH:DH,УсловияРасчеты!$H:$H,$C16,УсловияРасчеты!$N:$N,"итого")</f>
        <v>0</v>
      </c>
      <c r="CO16" s="109">
        <f>SUMIFS(УсловияРасчеты!DI:DI,УсловияРасчеты!$H:$H,$C16,УсловияРасчеты!$N:$N,"итого")</f>
        <v>0</v>
      </c>
      <c r="CP16" s="109">
        <f>SUMIFS(УсловияРасчеты!DJ:DJ,УсловияРасчеты!$H:$H,$C16,УсловияРасчеты!$N:$N,"итого")</f>
        <v>0</v>
      </c>
      <c r="CQ16" s="109">
        <f>SUMIFS(УсловияРасчеты!DK:DK,УсловияРасчеты!$H:$H,$C16,УсловияРасчеты!$N:$N,"итого")</f>
        <v>0</v>
      </c>
      <c r="CR16" s="109">
        <f>SUMIFS(УсловияРасчеты!DL:DL,УсловияРасчеты!$H:$H,$C16,УсловияРасчеты!$N:$N,"итого")</f>
        <v>0</v>
      </c>
      <c r="CS16" s="109">
        <f>SUMIFS(УсловияРасчеты!DM:DM,УсловияРасчеты!$H:$H,$C16,УсловияРасчеты!$N:$N,"итого")</f>
        <v>0</v>
      </c>
      <c r="CT16" s="109">
        <f>SUMIFS(УсловияРасчеты!DN:DN,УсловияРасчеты!$H:$H,$C16,УсловияРасчеты!$N:$N,"итого")</f>
        <v>0</v>
      </c>
      <c r="CU16" s="109">
        <f>SUMIFS(УсловияРасчеты!DO:DO,УсловияРасчеты!$H:$H,$C16,УсловияРасчеты!$N:$N,"итого")</f>
        <v>0</v>
      </c>
      <c r="CV16" s="109">
        <f>SUMIFS(УсловияРасчеты!DP:DP,УсловияРасчеты!$H:$H,$C16,УсловияРасчеты!$N:$N,"итого")</f>
        <v>0</v>
      </c>
      <c r="CW16" s="109">
        <f>SUMIFS(УсловияРасчеты!DQ:DQ,УсловияРасчеты!$H:$H,$C16,УсловияРасчеты!$N:$N,"итого")</f>
        <v>0</v>
      </c>
      <c r="CX16" s="109">
        <f>SUMIFS(УсловияРасчеты!DR:DR,УсловияРасчеты!$H:$H,$C16,УсловияРасчеты!$N:$N,"итого")</f>
        <v>0</v>
      </c>
      <c r="CY16" s="109">
        <f>SUMIFS(УсловияРасчеты!DS:DS,УсловияРасчеты!$H:$H,$C16,УсловияРасчеты!$N:$N,"итого")</f>
        <v>0</v>
      </c>
      <c r="CZ16" s="109">
        <f>SUMIFS(УсловияРасчеты!DT:DT,УсловияРасчеты!$H:$H,$C16,УсловияРасчеты!$N:$N,"итого")</f>
        <v>0</v>
      </c>
      <c r="DA16" s="109">
        <f>SUMIFS(УсловияРасчеты!DU:DU,УсловияРасчеты!$H:$H,$C16,УсловияРасчеты!$N:$N,"итого")</f>
        <v>0</v>
      </c>
      <c r="DB16" s="109">
        <f>SUMIFS(УсловияРасчеты!DV:DV,УсловияРасчеты!$H:$H,$C16,УсловияРасчеты!$N:$N,"итого")</f>
        <v>0</v>
      </c>
      <c r="DC16" s="109">
        <f>SUMIFS(УсловияРасчеты!DW:DW,УсловияРасчеты!$H:$H,$C16,УсловияРасчеты!$N:$N,"итого")</f>
        <v>0</v>
      </c>
      <c r="DD16" s="109">
        <f>SUMIFS(УсловияРасчеты!DX:DX,УсловияРасчеты!$H:$H,$C16,УсловияРасчеты!$N:$N,"итого")</f>
        <v>0</v>
      </c>
      <c r="DE16" s="109">
        <f>SUMIFS(УсловияРасчеты!DY:DY,УсловияРасчеты!$H:$H,$C16,УсловияРасчеты!$N:$N,"итого")</f>
        <v>0</v>
      </c>
      <c r="DF16" s="109">
        <f>SUMIFS(УсловияРасчеты!DZ:DZ,УсловияРасчеты!$H:$H,$C16,УсловияРасчеты!$N:$N,"итого")</f>
        <v>0</v>
      </c>
      <c r="DG16" s="109">
        <f>SUMIFS(УсловияРасчеты!EA:EA,УсловияРасчеты!$H:$H,$C16,УсловияРасчеты!$N:$N,"итого")</f>
        <v>0</v>
      </c>
      <c r="DH16" s="109">
        <f>SUMIFS(УсловияРасчеты!EB:EB,УсловияРасчеты!$H:$H,$C16,УсловияРасчеты!$N:$N,"итого")</f>
        <v>0</v>
      </c>
      <c r="DI16" s="109">
        <f>SUMIFS(УсловияРасчеты!EC:EC,УсловияРасчеты!$H:$H,$C16,УсловияРасчеты!$N:$N,"итого")</f>
        <v>0</v>
      </c>
      <c r="DJ16" s="109">
        <f>SUMIFS(УсловияРасчеты!ED:ED,УсловияРасчеты!$H:$H,$C16,УсловияРасчеты!$N:$N,"итого")</f>
        <v>0</v>
      </c>
      <c r="DK16" s="109">
        <f>SUMIFS(УсловияРасчеты!EE:EE,УсловияРасчеты!$H:$H,$C16,УсловияРасчеты!$N:$N,"итого")</f>
        <v>0</v>
      </c>
      <c r="DL16" s="109">
        <f>SUMIFS(УсловияРасчеты!EF:EF,УсловияРасчеты!$H:$H,$C16,УсловияРасчеты!$N:$N,"итого")</f>
        <v>0</v>
      </c>
      <c r="DM16" s="109">
        <f>SUMIFS(УсловияРасчеты!EG:EG,УсловияРасчеты!$H:$H,$C16,УсловияРасчеты!$N:$N,"итого")</f>
        <v>0</v>
      </c>
      <c r="DN16" s="109">
        <f>SUMIFS(УсловияРасчеты!EH:EH,УсловияРасчеты!$H:$H,$C16,УсловияРасчеты!$N:$N,"итого")</f>
        <v>0</v>
      </c>
      <c r="DO16" s="109">
        <f>SUMIFS(УсловияРасчеты!EI:EI,УсловияРасчеты!$H:$H,$C16,УсловияРасчеты!$N:$N,"итого")</f>
        <v>0</v>
      </c>
      <c r="DP16" s="109">
        <f>SUMIFS(УсловияРасчеты!EJ:EJ,УсловияРасчеты!$H:$H,$C16,УсловияРасчеты!$N:$N,"итого")</f>
        <v>0</v>
      </c>
      <c r="DQ16" s="109">
        <f>SUMIFS(УсловияРасчеты!EK:EK,УсловияРасчеты!$H:$H,$C16,УсловияРасчеты!$N:$N,"итого")</f>
        <v>0</v>
      </c>
      <c r="DR16" s="109">
        <f>SUMIFS(УсловияРасчеты!EL:EL,УсловияРасчеты!$H:$H,$C16,УсловияРасчеты!$N:$N,"итого")</f>
        <v>0</v>
      </c>
      <c r="DS16" s="109">
        <f>SUMIFS(УсловияРасчеты!EM:EM,УсловияРасчеты!$H:$H,$C16,УсловияРасчеты!$N:$N,"итого")</f>
        <v>0</v>
      </c>
      <c r="DT16" s="109">
        <f>SUMIFS(УсловияРасчеты!EN:EN,УсловияРасчеты!$H:$H,$C16,УсловияРасчеты!$N:$N,"итого")</f>
        <v>0</v>
      </c>
      <c r="DU16" s="109">
        <f>SUMIFS(УсловияРасчеты!EO:EO,УсловияРасчеты!$H:$H,$C16,УсловияРасчеты!$N:$N,"итого")</f>
        <v>0</v>
      </c>
      <c r="DV16" s="109">
        <f>SUMIFS(УсловияРасчеты!EP:EP,УсловияРасчеты!$H:$H,$C16,УсловияРасчеты!$N:$N,"итого")</f>
        <v>0</v>
      </c>
      <c r="DW16" s="109">
        <f>SUMIFS(УсловияРасчеты!EQ:EQ,УсловияРасчеты!$H:$H,$C16,УсловияРасчеты!$N:$N,"итого")</f>
        <v>0</v>
      </c>
      <c r="DX16" s="109">
        <f>SUMIFS(УсловияРасчеты!ER:ER,УсловияРасчеты!$H:$H,$C16,УсловияРасчеты!$N:$N,"итого")</f>
        <v>0</v>
      </c>
      <c r="DY16" s="109">
        <f>SUMIFS(УсловияРасчеты!ES:ES,УсловияРасчеты!$H:$H,$C16,УсловияРасчеты!$N:$N,"итого")</f>
        <v>0</v>
      </c>
      <c r="DZ16" s="109">
        <f>SUMIFS(УсловияРасчеты!ET:ET,УсловияРасчеты!$H:$H,$C16,УсловияРасчеты!$N:$N,"итого")</f>
        <v>0</v>
      </c>
      <c r="EA16" s="109">
        <f>SUMIFS(УсловияРасчеты!EU:EU,УсловияРасчеты!$H:$H,$C16,УсловияРасчеты!$N:$N,"итого")</f>
        <v>0</v>
      </c>
      <c r="EB16" s="109">
        <f>SUMIFS(УсловияРасчеты!EV:EV,УсловияРасчеты!$H:$H,$C16,УсловияРасчеты!$N:$N,"итого")</f>
        <v>0</v>
      </c>
      <c r="EC16" s="109">
        <f>SUMIFS(УсловияРасчеты!EW:EW,УсловияРасчеты!$H:$H,$C16,УсловияРасчеты!$N:$N,"итого")</f>
        <v>0</v>
      </c>
      <c r="ED16" s="109">
        <f>SUMIFS(УсловияРасчеты!EX:EX,УсловияРасчеты!$H:$H,$C16,УсловияРасчеты!$N:$N,"итого")</f>
        <v>0</v>
      </c>
      <c r="EE16" s="109">
        <f>SUMIFS(УсловияРасчеты!EY:EY,УсловияРасчеты!$H:$H,$C16,УсловияРасчеты!$N:$N,"итого")</f>
        <v>0</v>
      </c>
      <c r="EF16" s="109">
        <f>SUMIFS(УсловияРасчеты!EZ:EZ,УсловияРасчеты!$H:$H,$C16,УсловияРасчеты!$N:$N,"итого")</f>
        <v>0</v>
      </c>
      <c r="EG16" s="109">
        <f>SUMIFS(УсловияРасчеты!FA:FA,УсловияРасчеты!$H:$H,$C16,УсловияРасчеты!$N:$N,"итого")</f>
        <v>0</v>
      </c>
      <c r="EH16" s="109">
        <f>SUMIFS(УсловияРасчеты!FB:FB,УсловияРасчеты!$H:$H,$C16,УсловияРасчеты!$N:$N,"итого")</f>
        <v>0</v>
      </c>
      <c r="EI16" s="109">
        <f>SUMIFS(УсловияРасчеты!FC:FC,УсловияРасчеты!$H:$H,$C16,УсловияРасчеты!$N:$N,"итого")</f>
        <v>0</v>
      </c>
      <c r="EJ16" s="109">
        <f>SUMIFS(УсловияРасчеты!FD:FD,УсловияРасчеты!$H:$H,$C16,УсловияРасчеты!$N:$N,"итого")</f>
        <v>0</v>
      </c>
      <c r="EK16" s="109">
        <f>SUMIFS(УсловияРасчеты!FE:FE,УсловияРасчеты!$H:$H,$C16,УсловияРасчеты!$N:$N,"итого")</f>
        <v>0</v>
      </c>
      <c r="EL16" s="109">
        <f>SUMIFS(УсловияРасчеты!FF:FF,УсловияРасчеты!$H:$H,$C16,УсловияРасчеты!$N:$N,"итого")</f>
        <v>0</v>
      </c>
      <c r="EM16" s="109">
        <f>SUMIFS(УсловияРасчеты!FG:FG,УсловияРасчеты!$H:$H,$C16,УсловияРасчеты!$N:$N,"итого")</f>
        <v>0</v>
      </c>
      <c r="EN16" s="109">
        <f>SUMIFS(УсловияРасчеты!FH:FH,УсловияРасчеты!$H:$H,$C16,УсловияРасчеты!$N:$N,"итого")</f>
        <v>0</v>
      </c>
      <c r="EO16" s="109">
        <f>SUMIFS(УсловияРасчеты!FI:FI,УсловияРасчеты!$H:$H,$C16,УсловияРасчеты!$N:$N,"итого")</f>
        <v>0</v>
      </c>
      <c r="EP16" s="109">
        <f>SUMIFS(УсловияРасчеты!FJ:FJ,УсловияРасчеты!$H:$H,$C16,УсловияРасчеты!$N:$N,"итого")</f>
        <v>0</v>
      </c>
      <c r="EQ16" s="109">
        <f>SUMIFS(УсловияРасчеты!FK:FK,УсловияРасчеты!$H:$H,$C16,УсловияРасчеты!$N:$N,"итого")</f>
        <v>0</v>
      </c>
      <c r="ER16" s="109">
        <f>SUMIFS(УсловияРасчеты!FL:FL,УсловияРасчеты!$H:$H,$C16,УсловияРасчеты!$N:$N,"итого")</f>
        <v>0</v>
      </c>
      <c r="ES16" s="109">
        <f>SUMIFS(УсловияРасчеты!FM:FM,УсловияРасчеты!$H:$H,$C16,УсловияРасчеты!$N:$N,"итого")</f>
        <v>0</v>
      </c>
      <c r="ET16" s="109">
        <f>SUMIFS(УсловияРасчеты!FN:FN,УсловияРасчеты!$H:$H,$C16,УсловияРасчеты!$N:$N,"итого")</f>
        <v>0</v>
      </c>
      <c r="EU16" s="109">
        <f>SUMIFS(УсловияРасчеты!FO:FO,УсловияРасчеты!$H:$H,$C16,УсловияРасчеты!$N:$N,"итого")</f>
        <v>0</v>
      </c>
      <c r="EV16" s="109">
        <f>SUMIFS(УсловияРасчеты!FP:FP,УсловияРасчеты!$H:$H,$C16,УсловияРасчеты!$N:$N,"итого")</f>
        <v>0</v>
      </c>
      <c r="EW16" s="109">
        <f>SUMIFS(УсловияРасчеты!FQ:FQ,УсловияРасчеты!$H:$H,$C16,УсловияРасчеты!$N:$N,"итого")</f>
        <v>0</v>
      </c>
      <c r="EX16" s="109">
        <f>SUMIFS(УсловияРасчеты!FR:FR,УсловияРасчеты!$H:$H,$C16,УсловияРасчеты!$N:$N,"итого")</f>
        <v>0</v>
      </c>
      <c r="EY16" s="109">
        <f>SUMIFS(УсловияРасчеты!FS:FS,УсловияРасчеты!$H:$H,$C16,УсловияРасчеты!$N:$N,"итого")</f>
        <v>0</v>
      </c>
      <c r="EZ16" s="109">
        <f>SUMIFS(УсловияРасчеты!FT:FT,УсловияРасчеты!$H:$H,$C16,УсловияРасчеты!$N:$N,"итого")</f>
        <v>0</v>
      </c>
      <c r="FA16" s="109">
        <f>SUMIFS(УсловияРасчеты!FU:FU,УсловияРасчеты!$H:$H,$C16,УсловияРасчеты!$N:$N,"итого")</f>
        <v>0</v>
      </c>
      <c r="FB16" s="109">
        <f>SUMIFS(УсловияРасчеты!FV:FV,УсловияРасчеты!$H:$H,$C16,УсловияРасчеты!$N:$N,"итого")</f>
        <v>0</v>
      </c>
      <c r="FC16" s="109">
        <f>SUMIFS(УсловияРасчеты!FW:FW,УсловияРасчеты!$H:$H,$C16,УсловияРасчеты!$N:$N,"итого")</f>
        <v>0</v>
      </c>
      <c r="FD16" s="109">
        <f>SUMIFS(УсловияРасчеты!FX:FX,УсловияРасчеты!$H:$H,$C16,УсловияРасчеты!$N:$N,"итого")</f>
        <v>0</v>
      </c>
      <c r="FE16" s="109">
        <f>SUMIFS(УсловияРасчеты!FY:FY,УсловияРасчеты!$H:$H,$C16,УсловияРасчеты!$N:$N,"итого")</f>
        <v>0</v>
      </c>
      <c r="FF16" s="109">
        <f>SUMIFS(УсловияРасчеты!FZ:FZ,УсловияРасчеты!$H:$H,$C16,УсловияРасчеты!$N:$N,"итого")</f>
        <v>0</v>
      </c>
      <c r="FG16" s="109">
        <f>SUMIFS(УсловияРасчеты!GA:GA,УсловияРасчеты!$H:$H,$C16,УсловияРасчеты!$N:$N,"итого")</f>
        <v>0</v>
      </c>
      <c r="FH16" s="109">
        <f>SUMIFS(УсловияРасчеты!GB:GB,УсловияРасчеты!$H:$H,$C16,УсловияРасчеты!$N:$N,"итого")</f>
        <v>0</v>
      </c>
      <c r="FI16" s="109">
        <f>SUMIFS(УсловияРасчеты!GC:GC,УсловияРасчеты!$H:$H,$C16,УсловияРасчеты!$N:$N,"итого")</f>
        <v>0</v>
      </c>
      <c r="FJ16" s="109">
        <f>SUMIFS(УсловияРасчеты!GD:GD,УсловияРасчеты!$H:$H,$C16,УсловияРасчеты!$N:$N,"итого")</f>
        <v>0</v>
      </c>
      <c r="FK16" s="109">
        <f>SUMIFS(УсловияРасчеты!GE:GE,УсловияРасчеты!$H:$H,$C16,УсловияРасчеты!$N:$N,"итого")</f>
        <v>0</v>
      </c>
      <c r="FL16" s="109">
        <f>SUMIFS(УсловияРасчеты!GF:GF,УсловияРасчеты!$H:$H,$C16,УсловияРасчеты!$N:$N,"итого")</f>
        <v>0</v>
      </c>
      <c r="FM16" s="109">
        <f>SUMIFS(УсловияРасчеты!GG:GG,УсловияРасчеты!$H:$H,$C16,УсловияРасчеты!$N:$N,"итого")</f>
        <v>0</v>
      </c>
      <c r="FN16" s="109">
        <f>SUMIFS(УсловияРасчеты!GH:GH,УсловияРасчеты!$H:$H,$C16,УсловияРасчеты!$N:$N,"итого")</f>
        <v>0</v>
      </c>
      <c r="FO16" s="109">
        <f>SUMIFS(УсловияРасчеты!GI:GI,УсловияРасчеты!$H:$H,$C16,УсловияРасчеты!$N:$N,"итого")</f>
        <v>0</v>
      </c>
      <c r="FP16" s="109">
        <f>SUMIFS(УсловияРасчеты!GJ:GJ,УсловияРасчеты!$H:$H,$C16,УсловияРасчеты!$N:$N,"итого")</f>
        <v>0</v>
      </c>
      <c r="FQ16" s="109">
        <f>SUMIFS(УсловияРасчеты!GK:GK,УсловияРасчеты!$H:$H,$C16,УсловияРасчеты!$N:$N,"итого")</f>
        <v>0</v>
      </c>
      <c r="FR16" s="109">
        <f>SUMIFS(УсловияРасчеты!GL:GL,УсловияРасчеты!$H:$H,$C16,УсловияРасчеты!$N:$N,"итого")</f>
        <v>0</v>
      </c>
      <c r="FS16" s="109">
        <f>SUMIFS(УсловияРасчеты!GM:GM,УсловияРасчеты!$H:$H,$C16,УсловияРасчеты!$N:$N,"итого")</f>
        <v>0</v>
      </c>
      <c r="FT16" s="109">
        <f>SUMIFS(УсловияРасчеты!GN:GN,УсловияРасчеты!$H:$H,$C16,УсловияРасчеты!$N:$N,"итого")</f>
        <v>0</v>
      </c>
      <c r="FU16" s="109">
        <f>SUMIFS(УсловияРасчеты!GO:GO,УсловияРасчеты!$H:$H,$C16,УсловияРасчеты!$N:$N,"итого")</f>
        <v>0</v>
      </c>
      <c r="FV16" s="109">
        <f>SUMIFS(УсловияРасчеты!GP:GP,УсловияРасчеты!$H:$H,$C16,УсловияРасчеты!$N:$N,"итого")</f>
        <v>0</v>
      </c>
      <c r="FW16" s="109">
        <f>SUMIFS(УсловияРасчеты!GQ:GQ,УсловияРасчеты!$H:$H,$C16,УсловияРасчеты!$N:$N,"итого")</f>
        <v>0</v>
      </c>
      <c r="FX16" s="109">
        <f>SUMIFS(УсловияРасчеты!GR:GR,УсловияРасчеты!$H:$H,$C16,УсловияРасчеты!$N:$N,"итого")</f>
        <v>0</v>
      </c>
      <c r="FY16" s="109">
        <f>SUMIFS(УсловияРасчеты!GS:GS,УсловияРасчеты!$H:$H,$C16,УсловияРасчеты!$N:$N,"итого")</f>
        <v>0</v>
      </c>
      <c r="FZ16" s="109">
        <f>SUMIFS(УсловияРасчеты!GT:GT,УсловияРасчеты!$H:$H,$C16,УсловияРасчеты!$N:$N,"итого")</f>
        <v>0</v>
      </c>
      <c r="GA16" s="109">
        <f>SUMIFS(УсловияРасчеты!GU:GU,УсловияРасчеты!$H:$H,$C16,УсловияРасчеты!$N:$N,"итого")</f>
        <v>0</v>
      </c>
      <c r="GB16" s="109">
        <f>SUMIFS(УсловияРасчеты!GV:GV,УсловияРасчеты!$H:$H,$C16,УсловияРасчеты!$N:$N,"итого")</f>
        <v>0</v>
      </c>
      <c r="GC16" s="109">
        <f>SUMIFS(УсловияРасчеты!GW:GW,УсловияРасчеты!$H:$H,$C16,УсловияРасчеты!$N:$N,"итого")</f>
        <v>0</v>
      </c>
      <c r="GD16" s="109">
        <f>SUMIFS(УсловияРасчеты!GX:GX,УсловияРасчеты!$H:$H,$C16,УсловияРасчеты!$N:$N,"итого")</f>
        <v>0</v>
      </c>
      <c r="GE16" s="109">
        <f>SUMIFS(УсловияРасчеты!GY:GY,УсловияРасчеты!$H:$H,$C16,УсловияРасчеты!$N:$N,"итого")</f>
        <v>0</v>
      </c>
      <c r="GF16" s="109">
        <f>SUMIFS(УсловияРасчеты!GZ:GZ,УсловияРасчеты!$H:$H,$C16,УсловияРасчеты!$N:$N,"итого")</f>
        <v>0</v>
      </c>
      <c r="GG16" s="66"/>
    </row>
    <row r="17" spans="1:189" s="511" customFormat="1" ht="13.8">
      <c r="A17" s="502"/>
      <c r="B17" s="508"/>
      <c r="C17" s="509" t="str">
        <f>УсловияРасчеты!$H$776</f>
        <v>Рентабельность до постоянных расходов</v>
      </c>
      <c r="D17" s="508"/>
      <c r="E17" s="512">
        <f>IF(E$3=0,0,E16/E$3)</f>
        <v>0</v>
      </c>
      <c r="F17" s="510"/>
      <c r="G17" s="513">
        <f>SUMIFS(УсловияРасчеты!AA:AA,УсловияРасчеты!$H:$H,$C17,УсловияРасчеты!$N:$N,"итого")</f>
        <v>0</v>
      </c>
      <c r="H17" s="513">
        <f>SUMIFS(УсловияРасчеты!AB:AB,УсловияРасчеты!$H:$H,$C17,УсловияРасчеты!$N:$N,"итого")</f>
        <v>0</v>
      </c>
      <c r="I17" s="513">
        <f>SUMIFS(УсловияРасчеты!AC:AC,УсловияРасчеты!$H:$H,$C17,УсловияРасчеты!$N:$N,"итого")</f>
        <v>0</v>
      </c>
      <c r="J17" s="513">
        <f>SUMIFS(УсловияРасчеты!AD:AD,УсловияРасчеты!$H:$H,$C17,УсловияРасчеты!$N:$N,"итого")</f>
        <v>0</v>
      </c>
      <c r="K17" s="513">
        <f>SUMIFS(УсловияРасчеты!AE:AE,УсловияРасчеты!$H:$H,$C17,УсловияРасчеты!$N:$N,"итого")</f>
        <v>0</v>
      </c>
      <c r="L17" s="513">
        <f>SUMIFS(УсловияРасчеты!AF:AF,УсловияРасчеты!$H:$H,$C17,УсловияРасчеты!$N:$N,"итого")</f>
        <v>0</v>
      </c>
      <c r="M17" s="513">
        <f>SUMIFS(УсловияРасчеты!AG:AG,УсловияРасчеты!$H:$H,$C17,УсловияРасчеты!$N:$N,"итого")</f>
        <v>0</v>
      </c>
      <c r="N17" s="513">
        <f>SUMIFS(УсловияРасчеты!AH:AH,УсловияРасчеты!$H:$H,$C17,УсловияРасчеты!$N:$N,"итого")</f>
        <v>0</v>
      </c>
      <c r="O17" s="513">
        <f>SUMIFS(УсловияРасчеты!AI:AI,УсловияРасчеты!$H:$H,$C17,УсловияРасчеты!$N:$N,"итого")</f>
        <v>0</v>
      </c>
      <c r="P17" s="513">
        <f>SUMIFS(УсловияРасчеты!AJ:AJ,УсловияРасчеты!$H:$H,$C17,УсловияРасчеты!$N:$N,"итого")</f>
        <v>0</v>
      </c>
      <c r="Q17" s="513">
        <f>SUMIFS(УсловияРасчеты!AK:AK,УсловияРасчеты!$H:$H,$C17,УсловияРасчеты!$N:$N,"итого")</f>
        <v>0</v>
      </c>
      <c r="R17" s="513">
        <f>SUMIFS(УсловияРасчеты!AL:AL,УсловияРасчеты!$H:$H,$C17,УсловияРасчеты!$N:$N,"итого")</f>
        <v>0</v>
      </c>
      <c r="S17" s="513">
        <f>SUMIFS(УсловияРасчеты!AM:AM,УсловияРасчеты!$H:$H,$C17,УсловияРасчеты!$N:$N,"итого")</f>
        <v>0</v>
      </c>
      <c r="T17" s="513">
        <f>SUMIFS(УсловияРасчеты!AN:AN,УсловияРасчеты!$H:$H,$C17,УсловияРасчеты!$N:$N,"итого")</f>
        <v>0</v>
      </c>
      <c r="U17" s="513">
        <f>SUMIFS(УсловияРасчеты!AO:AO,УсловияРасчеты!$H:$H,$C17,УсловияРасчеты!$N:$N,"итого")</f>
        <v>0</v>
      </c>
      <c r="V17" s="513">
        <f>SUMIFS(УсловияРасчеты!AP:AP,УсловияРасчеты!$H:$H,$C17,УсловияРасчеты!$N:$N,"итого")</f>
        <v>0</v>
      </c>
      <c r="W17" s="513">
        <f>SUMIFS(УсловияРасчеты!AQ:AQ,УсловияРасчеты!$H:$H,$C17,УсловияРасчеты!$N:$N,"итого")</f>
        <v>0</v>
      </c>
      <c r="X17" s="513">
        <f>SUMIFS(УсловияРасчеты!AR:AR,УсловияРасчеты!$H:$H,$C17,УсловияРасчеты!$N:$N,"итого")</f>
        <v>0</v>
      </c>
      <c r="Y17" s="513">
        <f>SUMIFS(УсловияРасчеты!AS:AS,УсловияРасчеты!$H:$H,$C17,УсловияРасчеты!$N:$N,"итого")</f>
        <v>0</v>
      </c>
      <c r="Z17" s="513">
        <f>SUMIFS(УсловияРасчеты!AT:AT,УсловияРасчеты!$H:$H,$C17,УсловияРасчеты!$N:$N,"итого")</f>
        <v>0</v>
      </c>
      <c r="AA17" s="513">
        <f>SUMIFS(УсловияРасчеты!AU:AU,УсловияРасчеты!$H:$H,$C17,УсловияРасчеты!$N:$N,"итого")</f>
        <v>0</v>
      </c>
      <c r="AB17" s="513">
        <f>SUMIFS(УсловияРасчеты!AV:AV,УсловияРасчеты!$H:$H,$C17,УсловияРасчеты!$N:$N,"итого")</f>
        <v>0</v>
      </c>
      <c r="AC17" s="513">
        <f>SUMIFS(УсловияРасчеты!AW:AW,УсловияРасчеты!$H:$H,$C17,УсловияРасчеты!$N:$N,"итого")</f>
        <v>0</v>
      </c>
      <c r="AD17" s="513">
        <f>SUMIFS(УсловияРасчеты!AX:AX,УсловияРасчеты!$H:$H,$C17,УсловияРасчеты!$N:$N,"итого")</f>
        <v>0</v>
      </c>
      <c r="AE17" s="513">
        <f>SUMIFS(УсловияРасчеты!AY:AY,УсловияРасчеты!$H:$H,$C17,УсловияРасчеты!$N:$N,"итого")</f>
        <v>0</v>
      </c>
      <c r="AF17" s="513">
        <f>SUMIFS(УсловияРасчеты!AZ:AZ,УсловияРасчеты!$H:$H,$C17,УсловияРасчеты!$N:$N,"итого")</f>
        <v>0</v>
      </c>
      <c r="AG17" s="513">
        <f>SUMIFS(УсловияРасчеты!BA:BA,УсловияРасчеты!$H:$H,$C17,УсловияРасчеты!$N:$N,"итого")</f>
        <v>0</v>
      </c>
      <c r="AH17" s="513">
        <f>SUMIFS(УсловияРасчеты!BB:BB,УсловияРасчеты!$H:$H,$C17,УсловияРасчеты!$N:$N,"итого")</f>
        <v>0</v>
      </c>
      <c r="AI17" s="513">
        <f>SUMIFS(УсловияРасчеты!BC:BC,УсловияРасчеты!$H:$H,$C17,УсловияРасчеты!$N:$N,"итого")</f>
        <v>0</v>
      </c>
      <c r="AJ17" s="513">
        <f>SUMIFS(УсловияРасчеты!BD:BD,УсловияРасчеты!$H:$H,$C17,УсловияРасчеты!$N:$N,"итого")</f>
        <v>0</v>
      </c>
      <c r="AK17" s="513">
        <f>SUMIFS(УсловияРасчеты!BE:BE,УсловияРасчеты!$H:$H,$C17,УсловияРасчеты!$N:$N,"итого")</f>
        <v>0</v>
      </c>
      <c r="AL17" s="513">
        <f>SUMIFS(УсловияРасчеты!BF:BF,УсловияРасчеты!$H:$H,$C17,УсловияРасчеты!$N:$N,"итого")</f>
        <v>0</v>
      </c>
      <c r="AM17" s="513">
        <f>SUMIFS(УсловияРасчеты!BG:BG,УсловияРасчеты!$H:$H,$C17,УсловияРасчеты!$N:$N,"итого")</f>
        <v>0</v>
      </c>
      <c r="AN17" s="513">
        <f>SUMIFS(УсловияРасчеты!BH:BH,УсловияРасчеты!$H:$H,$C17,УсловияРасчеты!$N:$N,"итого")</f>
        <v>0</v>
      </c>
      <c r="AO17" s="513">
        <f>SUMIFS(УсловияРасчеты!BI:BI,УсловияРасчеты!$H:$H,$C17,УсловияРасчеты!$N:$N,"итого")</f>
        <v>0</v>
      </c>
      <c r="AP17" s="513">
        <f>SUMIFS(УсловияРасчеты!BJ:BJ,УсловияРасчеты!$H:$H,$C17,УсловияРасчеты!$N:$N,"итого")</f>
        <v>0</v>
      </c>
      <c r="AQ17" s="513">
        <f>SUMIFS(УсловияРасчеты!BK:BK,УсловияРасчеты!$H:$H,$C17,УсловияРасчеты!$N:$N,"итого")</f>
        <v>0</v>
      </c>
      <c r="AR17" s="513">
        <f>SUMIFS(УсловияРасчеты!BL:BL,УсловияРасчеты!$H:$H,$C17,УсловияРасчеты!$N:$N,"итого")</f>
        <v>0</v>
      </c>
      <c r="AS17" s="513">
        <f>SUMIFS(УсловияРасчеты!BM:BM,УсловияРасчеты!$H:$H,$C17,УсловияРасчеты!$N:$N,"итого")</f>
        <v>0</v>
      </c>
      <c r="AT17" s="513">
        <f>SUMIFS(УсловияРасчеты!BN:BN,УсловияРасчеты!$H:$H,$C17,УсловияРасчеты!$N:$N,"итого")</f>
        <v>0</v>
      </c>
      <c r="AU17" s="513">
        <f>SUMIFS(УсловияРасчеты!BO:BO,УсловияРасчеты!$H:$H,$C17,УсловияРасчеты!$N:$N,"итого")</f>
        <v>0</v>
      </c>
      <c r="AV17" s="513">
        <f>SUMIFS(УсловияРасчеты!BP:BP,УсловияРасчеты!$H:$H,$C17,УсловияРасчеты!$N:$N,"итого")</f>
        <v>0</v>
      </c>
      <c r="AW17" s="513">
        <f>SUMIFS(УсловияРасчеты!BQ:BQ,УсловияРасчеты!$H:$H,$C17,УсловияРасчеты!$N:$N,"итого")</f>
        <v>0</v>
      </c>
      <c r="AX17" s="513">
        <f>SUMIFS(УсловияРасчеты!BR:BR,УсловияРасчеты!$H:$H,$C17,УсловияРасчеты!$N:$N,"итого")</f>
        <v>0</v>
      </c>
      <c r="AY17" s="513">
        <f>SUMIFS(УсловияРасчеты!BS:BS,УсловияРасчеты!$H:$H,$C17,УсловияРасчеты!$N:$N,"итого")</f>
        <v>0</v>
      </c>
      <c r="AZ17" s="513">
        <f>SUMIFS(УсловияРасчеты!BT:BT,УсловияРасчеты!$H:$H,$C17,УсловияРасчеты!$N:$N,"итого")</f>
        <v>0</v>
      </c>
      <c r="BA17" s="513">
        <f>SUMIFS(УсловияРасчеты!BU:BU,УсловияРасчеты!$H:$H,$C17,УсловияРасчеты!$N:$N,"итого")</f>
        <v>0</v>
      </c>
      <c r="BB17" s="513">
        <f>SUMIFS(УсловияРасчеты!BV:BV,УсловияРасчеты!$H:$H,$C17,УсловияРасчеты!$N:$N,"итого")</f>
        <v>0</v>
      </c>
      <c r="BC17" s="513">
        <f>SUMIFS(УсловияРасчеты!BW:BW,УсловияРасчеты!$H:$H,$C17,УсловияРасчеты!$N:$N,"итого")</f>
        <v>0</v>
      </c>
      <c r="BD17" s="513">
        <f>SUMIFS(УсловияРасчеты!BX:BX,УсловияРасчеты!$H:$H,$C17,УсловияРасчеты!$N:$N,"итого")</f>
        <v>0</v>
      </c>
      <c r="BE17" s="513">
        <f>SUMIFS(УсловияРасчеты!BY:BY,УсловияРасчеты!$H:$H,$C17,УсловияРасчеты!$N:$N,"итого")</f>
        <v>0</v>
      </c>
      <c r="BF17" s="513">
        <f>SUMIFS(УсловияРасчеты!BZ:BZ,УсловияРасчеты!$H:$H,$C17,УсловияРасчеты!$N:$N,"итого")</f>
        <v>0</v>
      </c>
      <c r="BG17" s="513">
        <f>SUMIFS(УсловияРасчеты!CA:CA,УсловияРасчеты!$H:$H,$C17,УсловияРасчеты!$N:$N,"итого")</f>
        <v>0</v>
      </c>
      <c r="BH17" s="513">
        <f>SUMIFS(УсловияРасчеты!CB:CB,УсловияРасчеты!$H:$H,$C17,УсловияРасчеты!$N:$N,"итого")</f>
        <v>0</v>
      </c>
      <c r="BI17" s="513">
        <f>SUMIFS(УсловияРасчеты!CC:CC,УсловияРасчеты!$H:$H,$C17,УсловияРасчеты!$N:$N,"итого")</f>
        <v>0</v>
      </c>
      <c r="BJ17" s="513">
        <f>SUMIFS(УсловияРасчеты!CD:CD,УсловияРасчеты!$H:$H,$C17,УсловияРасчеты!$N:$N,"итого")</f>
        <v>0</v>
      </c>
      <c r="BK17" s="513">
        <f>SUMIFS(УсловияРасчеты!CE:CE,УсловияРасчеты!$H:$H,$C17,УсловияРасчеты!$N:$N,"итого")</f>
        <v>0</v>
      </c>
      <c r="BL17" s="513">
        <f>SUMIFS(УсловияРасчеты!CF:CF,УсловияРасчеты!$H:$H,$C17,УсловияРасчеты!$N:$N,"итого")</f>
        <v>0</v>
      </c>
      <c r="BM17" s="513">
        <f>SUMIFS(УсловияРасчеты!CG:CG,УсловияРасчеты!$H:$H,$C17,УсловияРасчеты!$N:$N,"итого")</f>
        <v>0</v>
      </c>
      <c r="BN17" s="513">
        <f>SUMIFS(УсловияРасчеты!CH:CH,УсловияРасчеты!$H:$H,$C17,УсловияРасчеты!$N:$N,"итого")</f>
        <v>0</v>
      </c>
      <c r="BO17" s="513">
        <f>SUMIFS(УсловияРасчеты!CI:CI,УсловияРасчеты!$H:$H,$C17,УсловияРасчеты!$N:$N,"итого")</f>
        <v>0</v>
      </c>
      <c r="BP17" s="513">
        <f>SUMIFS(УсловияРасчеты!CJ:CJ,УсловияРасчеты!$H:$H,$C17,УсловияРасчеты!$N:$N,"итого")</f>
        <v>0</v>
      </c>
      <c r="BQ17" s="513">
        <f>SUMIFS(УсловияРасчеты!CK:CK,УсловияРасчеты!$H:$H,$C17,УсловияРасчеты!$N:$N,"итого")</f>
        <v>0</v>
      </c>
      <c r="BR17" s="513">
        <f>SUMIFS(УсловияРасчеты!CL:CL,УсловияРасчеты!$H:$H,$C17,УсловияРасчеты!$N:$N,"итого")</f>
        <v>0</v>
      </c>
      <c r="BS17" s="513">
        <f>SUMIFS(УсловияРасчеты!CM:CM,УсловияРасчеты!$H:$H,$C17,УсловияРасчеты!$N:$N,"итого")</f>
        <v>0</v>
      </c>
      <c r="BT17" s="513">
        <f>SUMIFS(УсловияРасчеты!CN:CN,УсловияРасчеты!$H:$H,$C17,УсловияРасчеты!$N:$N,"итого")</f>
        <v>0</v>
      </c>
      <c r="BU17" s="513">
        <f>SUMIFS(УсловияРасчеты!CO:CO,УсловияРасчеты!$H:$H,$C17,УсловияРасчеты!$N:$N,"итого")</f>
        <v>0</v>
      </c>
      <c r="BV17" s="513">
        <f>SUMIFS(УсловияРасчеты!CP:CP,УсловияРасчеты!$H:$H,$C17,УсловияРасчеты!$N:$N,"итого")</f>
        <v>0</v>
      </c>
      <c r="BW17" s="513">
        <f>SUMIFS(УсловияРасчеты!CQ:CQ,УсловияРасчеты!$H:$H,$C17,УсловияРасчеты!$N:$N,"итого")</f>
        <v>0</v>
      </c>
      <c r="BX17" s="513">
        <f>SUMIFS(УсловияРасчеты!CR:CR,УсловияРасчеты!$H:$H,$C17,УсловияРасчеты!$N:$N,"итого")</f>
        <v>0</v>
      </c>
      <c r="BY17" s="513">
        <f>SUMIFS(УсловияРасчеты!CS:CS,УсловияРасчеты!$H:$H,$C17,УсловияРасчеты!$N:$N,"итого")</f>
        <v>0</v>
      </c>
      <c r="BZ17" s="513">
        <f>SUMIFS(УсловияРасчеты!CT:CT,УсловияРасчеты!$H:$H,$C17,УсловияРасчеты!$N:$N,"итого")</f>
        <v>0</v>
      </c>
      <c r="CA17" s="513">
        <f>SUMIFS(УсловияРасчеты!CU:CU,УсловияРасчеты!$H:$H,$C17,УсловияРасчеты!$N:$N,"итого")</f>
        <v>0</v>
      </c>
      <c r="CB17" s="513">
        <f>SUMIFS(УсловияРасчеты!CV:CV,УсловияРасчеты!$H:$H,$C17,УсловияРасчеты!$N:$N,"итого")</f>
        <v>0</v>
      </c>
      <c r="CC17" s="513">
        <f>SUMIFS(УсловияРасчеты!CW:CW,УсловияРасчеты!$H:$H,$C17,УсловияРасчеты!$N:$N,"итого")</f>
        <v>0</v>
      </c>
      <c r="CD17" s="513">
        <f>SUMIFS(УсловияРасчеты!CX:CX,УсловияРасчеты!$H:$H,$C17,УсловияРасчеты!$N:$N,"итого")</f>
        <v>0</v>
      </c>
      <c r="CE17" s="513">
        <f>SUMIFS(УсловияРасчеты!CY:CY,УсловияРасчеты!$H:$H,$C17,УсловияРасчеты!$N:$N,"итого")</f>
        <v>0</v>
      </c>
      <c r="CF17" s="513">
        <f>SUMIFS(УсловияРасчеты!CZ:CZ,УсловияРасчеты!$H:$H,$C17,УсловияРасчеты!$N:$N,"итого")</f>
        <v>0</v>
      </c>
      <c r="CG17" s="513">
        <f>SUMIFS(УсловияРасчеты!DA:DA,УсловияРасчеты!$H:$H,$C17,УсловияРасчеты!$N:$N,"итого")</f>
        <v>0</v>
      </c>
      <c r="CH17" s="513">
        <f>SUMIFS(УсловияРасчеты!DB:DB,УсловияРасчеты!$H:$H,$C17,УсловияРасчеты!$N:$N,"итого")</f>
        <v>0</v>
      </c>
      <c r="CI17" s="513">
        <f>SUMIFS(УсловияРасчеты!DC:DC,УсловияРасчеты!$H:$H,$C17,УсловияРасчеты!$N:$N,"итого")</f>
        <v>0</v>
      </c>
      <c r="CJ17" s="513">
        <f>SUMIFS(УсловияРасчеты!DD:DD,УсловияРасчеты!$H:$H,$C17,УсловияРасчеты!$N:$N,"итого")</f>
        <v>0</v>
      </c>
      <c r="CK17" s="513">
        <f>SUMIFS(УсловияРасчеты!DE:DE,УсловияРасчеты!$H:$H,$C17,УсловияРасчеты!$N:$N,"итого")</f>
        <v>0</v>
      </c>
      <c r="CL17" s="513">
        <f>SUMIFS(УсловияРасчеты!DF:DF,УсловияРасчеты!$H:$H,$C17,УсловияРасчеты!$N:$N,"итого")</f>
        <v>0</v>
      </c>
      <c r="CM17" s="513">
        <f>SUMIFS(УсловияРасчеты!DG:DG,УсловияРасчеты!$H:$H,$C17,УсловияРасчеты!$N:$N,"итого")</f>
        <v>0</v>
      </c>
      <c r="CN17" s="513">
        <f>SUMIFS(УсловияРасчеты!DH:DH,УсловияРасчеты!$H:$H,$C17,УсловияРасчеты!$N:$N,"итого")</f>
        <v>0</v>
      </c>
      <c r="CO17" s="513">
        <f>SUMIFS(УсловияРасчеты!DI:DI,УсловияРасчеты!$H:$H,$C17,УсловияРасчеты!$N:$N,"итого")</f>
        <v>0</v>
      </c>
      <c r="CP17" s="513">
        <f>SUMIFS(УсловияРасчеты!DJ:DJ,УсловияРасчеты!$H:$H,$C17,УсловияРасчеты!$N:$N,"итого")</f>
        <v>0</v>
      </c>
      <c r="CQ17" s="513">
        <f>SUMIFS(УсловияРасчеты!DK:DK,УсловияРасчеты!$H:$H,$C17,УсловияРасчеты!$N:$N,"итого")</f>
        <v>0</v>
      </c>
      <c r="CR17" s="513">
        <f>SUMIFS(УсловияРасчеты!DL:DL,УсловияРасчеты!$H:$H,$C17,УсловияРасчеты!$N:$N,"итого")</f>
        <v>0</v>
      </c>
      <c r="CS17" s="513">
        <f>SUMIFS(УсловияРасчеты!DM:DM,УсловияРасчеты!$H:$H,$C17,УсловияРасчеты!$N:$N,"итого")</f>
        <v>0</v>
      </c>
      <c r="CT17" s="513">
        <f>SUMIFS(УсловияРасчеты!DN:DN,УсловияРасчеты!$H:$H,$C17,УсловияРасчеты!$N:$N,"итого")</f>
        <v>0</v>
      </c>
      <c r="CU17" s="513">
        <f>SUMIFS(УсловияРасчеты!DO:DO,УсловияРасчеты!$H:$H,$C17,УсловияРасчеты!$N:$N,"итого")</f>
        <v>0</v>
      </c>
      <c r="CV17" s="513">
        <f>SUMIFS(УсловияРасчеты!DP:DP,УсловияРасчеты!$H:$H,$C17,УсловияРасчеты!$N:$N,"итого")</f>
        <v>0</v>
      </c>
      <c r="CW17" s="513">
        <f>SUMIFS(УсловияРасчеты!DQ:DQ,УсловияРасчеты!$H:$H,$C17,УсловияРасчеты!$N:$N,"итого")</f>
        <v>0</v>
      </c>
      <c r="CX17" s="513">
        <f>SUMIFS(УсловияРасчеты!DR:DR,УсловияРасчеты!$H:$H,$C17,УсловияРасчеты!$N:$N,"итого")</f>
        <v>0</v>
      </c>
      <c r="CY17" s="513">
        <f>SUMIFS(УсловияРасчеты!DS:DS,УсловияРасчеты!$H:$H,$C17,УсловияРасчеты!$N:$N,"итого")</f>
        <v>0</v>
      </c>
      <c r="CZ17" s="513">
        <f>SUMIFS(УсловияРасчеты!DT:DT,УсловияРасчеты!$H:$H,$C17,УсловияРасчеты!$N:$N,"итого")</f>
        <v>0</v>
      </c>
      <c r="DA17" s="513">
        <f>SUMIFS(УсловияРасчеты!DU:DU,УсловияРасчеты!$H:$H,$C17,УсловияРасчеты!$N:$N,"итого")</f>
        <v>0</v>
      </c>
      <c r="DB17" s="513">
        <f>SUMIFS(УсловияРасчеты!DV:DV,УсловияРасчеты!$H:$H,$C17,УсловияРасчеты!$N:$N,"итого")</f>
        <v>0</v>
      </c>
      <c r="DC17" s="513">
        <f>SUMIFS(УсловияРасчеты!DW:DW,УсловияРасчеты!$H:$H,$C17,УсловияРасчеты!$N:$N,"итого")</f>
        <v>0</v>
      </c>
      <c r="DD17" s="513">
        <f>SUMIFS(УсловияРасчеты!DX:DX,УсловияРасчеты!$H:$H,$C17,УсловияРасчеты!$N:$N,"итого")</f>
        <v>0</v>
      </c>
      <c r="DE17" s="513">
        <f>SUMIFS(УсловияРасчеты!DY:DY,УсловияРасчеты!$H:$H,$C17,УсловияРасчеты!$N:$N,"итого")</f>
        <v>0</v>
      </c>
      <c r="DF17" s="513">
        <f>SUMIFS(УсловияРасчеты!DZ:DZ,УсловияРасчеты!$H:$H,$C17,УсловияРасчеты!$N:$N,"итого")</f>
        <v>0</v>
      </c>
      <c r="DG17" s="513">
        <f>SUMIFS(УсловияРасчеты!EA:EA,УсловияРасчеты!$H:$H,$C17,УсловияРасчеты!$N:$N,"итого")</f>
        <v>0</v>
      </c>
      <c r="DH17" s="513">
        <f>SUMIFS(УсловияРасчеты!EB:EB,УсловияРасчеты!$H:$H,$C17,УсловияРасчеты!$N:$N,"итого")</f>
        <v>0</v>
      </c>
      <c r="DI17" s="513">
        <f>SUMIFS(УсловияРасчеты!EC:EC,УсловияРасчеты!$H:$H,$C17,УсловияРасчеты!$N:$N,"итого")</f>
        <v>0</v>
      </c>
      <c r="DJ17" s="513">
        <f>SUMIFS(УсловияРасчеты!ED:ED,УсловияРасчеты!$H:$H,$C17,УсловияРасчеты!$N:$N,"итого")</f>
        <v>0</v>
      </c>
      <c r="DK17" s="513">
        <f>SUMIFS(УсловияРасчеты!EE:EE,УсловияРасчеты!$H:$H,$C17,УсловияРасчеты!$N:$N,"итого")</f>
        <v>0</v>
      </c>
      <c r="DL17" s="513">
        <f>SUMIFS(УсловияРасчеты!EF:EF,УсловияРасчеты!$H:$H,$C17,УсловияРасчеты!$N:$N,"итого")</f>
        <v>0</v>
      </c>
      <c r="DM17" s="513">
        <f>SUMIFS(УсловияРасчеты!EG:EG,УсловияРасчеты!$H:$H,$C17,УсловияРасчеты!$N:$N,"итого")</f>
        <v>0</v>
      </c>
      <c r="DN17" s="513">
        <f>SUMIFS(УсловияРасчеты!EH:EH,УсловияРасчеты!$H:$H,$C17,УсловияРасчеты!$N:$N,"итого")</f>
        <v>0</v>
      </c>
      <c r="DO17" s="513">
        <f>SUMIFS(УсловияРасчеты!EI:EI,УсловияРасчеты!$H:$H,$C17,УсловияРасчеты!$N:$N,"итого")</f>
        <v>0</v>
      </c>
      <c r="DP17" s="513">
        <f>SUMIFS(УсловияРасчеты!EJ:EJ,УсловияРасчеты!$H:$H,$C17,УсловияРасчеты!$N:$N,"итого")</f>
        <v>0</v>
      </c>
      <c r="DQ17" s="513">
        <f>SUMIFS(УсловияРасчеты!EK:EK,УсловияРасчеты!$H:$H,$C17,УсловияРасчеты!$N:$N,"итого")</f>
        <v>0</v>
      </c>
      <c r="DR17" s="513">
        <f>SUMIFS(УсловияРасчеты!EL:EL,УсловияРасчеты!$H:$H,$C17,УсловияРасчеты!$N:$N,"итого")</f>
        <v>0</v>
      </c>
      <c r="DS17" s="513">
        <f>SUMIFS(УсловияРасчеты!EM:EM,УсловияРасчеты!$H:$H,$C17,УсловияРасчеты!$N:$N,"итого")</f>
        <v>0</v>
      </c>
      <c r="DT17" s="513">
        <f>SUMIFS(УсловияРасчеты!EN:EN,УсловияРасчеты!$H:$H,$C17,УсловияРасчеты!$N:$N,"итого")</f>
        <v>0</v>
      </c>
      <c r="DU17" s="513">
        <f>SUMIFS(УсловияРасчеты!EO:EO,УсловияРасчеты!$H:$H,$C17,УсловияРасчеты!$N:$N,"итого")</f>
        <v>0</v>
      </c>
      <c r="DV17" s="513">
        <f>SUMIFS(УсловияРасчеты!EP:EP,УсловияРасчеты!$H:$H,$C17,УсловияРасчеты!$N:$N,"итого")</f>
        <v>0</v>
      </c>
      <c r="DW17" s="513">
        <f>SUMIFS(УсловияРасчеты!EQ:EQ,УсловияРасчеты!$H:$H,$C17,УсловияРасчеты!$N:$N,"итого")</f>
        <v>0</v>
      </c>
      <c r="DX17" s="513">
        <f>SUMIFS(УсловияРасчеты!ER:ER,УсловияРасчеты!$H:$H,$C17,УсловияРасчеты!$N:$N,"итого")</f>
        <v>0</v>
      </c>
      <c r="DY17" s="513">
        <f>SUMIFS(УсловияРасчеты!ES:ES,УсловияРасчеты!$H:$H,$C17,УсловияРасчеты!$N:$N,"итого")</f>
        <v>0</v>
      </c>
      <c r="DZ17" s="513">
        <f>SUMIFS(УсловияРасчеты!ET:ET,УсловияРасчеты!$H:$H,$C17,УсловияРасчеты!$N:$N,"итого")</f>
        <v>0</v>
      </c>
      <c r="EA17" s="513">
        <f>SUMIFS(УсловияРасчеты!EU:EU,УсловияРасчеты!$H:$H,$C17,УсловияРасчеты!$N:$N,"итого")</f>
        <v>0</v>
      </c>
      <c r="EB17" s="513">
        <f>SUMIFS(УсловияРасчеты!EV:EV,УсловияРасчеты!$H:$H,$C17,УсловияРасчеты!$N:$N,"итого")</f>
        <v>0</v>
      </c>
      <c r="EC17" s="513">
        <f>SUMIFS(УсловияРасчеты!EW:EW,УсловияРасчеты!$H:$H,$C17,УсловияРасчеты!$N:$N,"итого")</f>
        <v>0</v>
      </c>
      <c r="ED17" s="513">
        <f>SUMIFS(УсловияРасчеты!EX:EX,УсловияРасчеты!$H:$H,$C17,УсловияРасчеты!$N:$N,"итого")</f>
        <v>0</v>
      </c>
      <c r="EE17" s="513">
        <f>SUMIFS(УсловияРасчеты!EY:EY,УсловияРасчеты!$H:$H,$C17,УсловияРасчеты!$N:$N,"итого")</f>
        <v>0</v>
      </c>
      <c r="EF17" s="513">
        <f>SUMIFS(УсловияРасчеты!EZ:EZ,УсловияРасчеты!$H:$H,$C17,УсловияРасчеты!$N:$N,"итого")</f>
        <v>0</v>
      </c>
      <c r="EG17" s="513">
        <f>SUMIFS(УсловияРасчеты!FA:FA,УсловияРасчеты!$H:$H,$C17,УсловияРасчеты!$N:$N,"итого")</f>
        <v>0</v>
      </c>
      <c r="EH17" s="513">
        <f>SUMIFS(УсловияРасчеты!FB:FB,УсловияРасчеты!$H:$H,$C17,УсловияРасчеты!$N:$N,"итого")</f>
        <v>0</v>
      </c>
      <c r="EI17" s="513">
        <f>SUMIFS(УсловияРасчеты!FC:FC,УсловияРасчеты!$H:$H,$C17,УсловияРасчеты!$N:$N,"итого")</f>
        <v>0</v>
      </c>
      <c r="EJ17" s="513">
        <f>SUMIFS(УсловияРасчеты!FD:FD,УсловияРасчеты!$H:$H,$C17,УсловияРасчеты!$N:$N,"итого")</f>
        <v>0</v>
      </c>
      <c r="EK17" s="513">
        <f>SUMIFS(УсловияРасчеты!FE:FE,УсловияРасчеты!$H:$H,$C17,УсловияРасчеты!$N:$N,"итого")</f>
        <v>0</v>
      </c>
      <c r="EL17" s="513">
        <f>SUMIFS(УсловияРасчеты!FF:FF,УсловияРасчеты!$H:$H,$C17,УсловияРасчеты!$N:$N,"итого")</f>
        <v>0</v>
      </c>
      <c r="EM17" s="513">
        <f>SUMIFS(УсловияРасчеты!FG:FG,УсловияРасчеты!$H:$H,$C17,УсловияРасчеты!$N:$N,"итого")</f>
        <v>0</v>
      </c>
      <c r="EN17" s="513">
        <f>SUMIFS(УсловияРасчеты!FH:FH,УсловияРасчеты!$H:$H,$C17,УсловияРасчеты!$N:$N,"итого")</f>
        <v>0</v>
      </c>
      <c r="EO17" s="513">
        <f>SUMIFS(УсловияРасчеты!FI:FI,УсловияРасчеты!$H:$H,$C17,УсловияРасчеты!$N:$N,"итого")</f>
        <v>0</v>
      </c>
      <c r="EP17" s="513">
        <f>SUMIFS(УсловияРасчеты!FJ:FJ,УсловияРасчеты!$H:$H,$C17,УсловияРасчеты!$N:$N,"итого")</f>
        <v>0</v>
      </c>
      <c r="EQ17" s="513">
        <f>SUMIFS(УсловияРасчеты!FK:FK,УсловияРасчеты!$H:$H,$C17,УсловияРасчеты!$N:$N,"итого")</f>
        <v>0</v>
      </c>
      <c r="ER17" s="513">
        <f>SUMIFS(УсловияРасчеты!FL:FL,УсловияРасчеты!$H:$H,$C17,УсловияРасчеты!$N:$N,"итого")</f>
        <v>0</v>
      </c>
      <c r="ES17" s="513">
        <f>SUMIFS(УсловияРасчеты!FM:FM,УсловияРасчеты!$H:$H,$C17,УсловияРасчеты!$N:$N,"итого")</f>
        <v>0</v>
      </c>
      <c r="ET17" s="513">
        <f>SUMIFS(УсловияРасчеты!FN:FN,УсловияРасчеты!$H:$H,$C17,УсловияРасчеты!$N:$N,"итого")</f>
        <v>0</v>
      </c>
      <c r="EU17" s="513">
        <f>SUMIFS(УсловияРасчеты!FO:FO,УсловияРасчеты!$H:$H,$C17,УсловияРасчеты!$N:$N,"итого")</f>
        <v>0</v>
      </c>
      <c r="EV17" s="513">
        <f>SUMIFS(УсловияРасчеты!FP:FP,УсловияРасчеты!$H:$H,$C17,УсловияРасчеты!$N:$N,"итого")</f>
        <v>0</v>
      </c>
      <c r="EW17" s="513">
        <f>SUMIFS(УсловияРасчеты!FQ:FQ,УсловияРасчеты!$H:$H,$C17,УсловияРасчеты!$N:$N,"итого")</f>
        <v>0</v>
      </c>
      <c r="EX17" s="513">
        <f>SUMIFS(УсловияРасчеты!FR:FR,УсловияРасчеты!$H:$H,$C17,УсловияРасчеты!$N:$N,"итого")</f>
        <v>0</v>
      </c>
      <c r="EY17" s="513">
        <f>SUMIFS(УсловияРасчеты!FS:FS,УсловияРасчеты!$H:$H,$C17,УсловияРасчеты!$N:$N,"итого")</f>
        <v>0</v>
      </c>
      <c r="EZ17" s="513">
        <f>SUMIFS(УсловияРасчеты!FT:FT,УсловияРасчеты!$H:$H,$C17,УсловияРасчеты!$N:$N,"итого")</f>
        <v>0</v>
      </c>
      <c r="FA17" s="513">
        <f>SUMIFS(УсловияРасчеты!FU:FU,УсловияРасчеты!$H:$H,$C17,УсловияРасчеты!$N:$N,"итого")</f>
        <v>0</v>
      </c>
      <c r="FB17" s="513">
        <f>SUMIFS(УсловияРасчеты!FV:FV,УсловияРасчеты!$H:$H,$C17,УсловияРасчеты!$N:$N,"итого")</f>
        <v>0</v>
      </c>
      <c r="FC17" s="513">
        <f>SUMIFS(УсловияРасчеты!FW:FW,УсловияРасчеты!$H:$H,$C17,УсловияРасчеты!$N:$N,"итого")</f>
        <v>0</v>
      </c>
      <c r="FD17" s="513">
        <f>SUMIFS(УсловияРасчеты!FX:FX,УсловияРасчеты!$H:$H,$C17,УсловияРасчеты!$N:$N,"итого")</f>
        <v>0</v>
      </c>
      <c r="FE17" s="513">
        <f>SUMIFS(УсловияРасчеты!FY:FY,УсловияРасчеты!$H:$H,$C17,УсловияРасчеты!$N:$N,"итого")</f>
        <v>0</v>
      </c>
      <c r="FF17" s="513">
        <f>SUMIFS(УсловияРасчеты!FZ:FZ,УсловияРасчеты!$H:$H,$C17,УсловияРасчеты!$N:$N,"итого")</f>
        <v>0</v>
      </c>
      <c r="FG17" s="513">
        <f>SUMIFS(УсловияРасчеты!GA:GA,УсловияРасчеты!$H:$H,$C17,УсловияРасчеты!$N:$N,"итого")</f>
        <v>0</v>
      </c>
      <c r="FH17" s="513">
        <f>SUMIFS(УсловияРасчеты!GB:GB,УсловияРасчеты!$H:$H,$C17,УсловияРасчеты!$N:$N,"итого")</f>
        <v>0</v>
      </c>
      <c r="FI17" s="513">
        <f>SUMIFS(УсловияРасчеты!GC:GC,УсловияРасчеты!$H:$H,$C17,УсловияРасчеты!$N:$N,"итого")</f>
        <v>0</v>
      </c>
      <c r="FJ17" s="513">
        <f>SUMIFS(УсловияРасчеты!GD:GD,УсловияРасчеты!$H:$H,$C17,УсловияРасчеты!$N:$N,"итого")</f>
        <v>0</v>
      </c>
      <c r="FK17" s="513">
        <f>SUMIFS(УсловияРасчеты!GE:GE,УсловияРасчеты!$H:$H,$C17,УсловияРасчеты!$N:$N,"итого")</f>
        <v>0</v>
      </c>
      <c r="FL17" s="513">
        <f>SUMIFS(УсловияРасчеты!GF:GF,УсловияРасчеты!$H:$H,$C17,УсловияРасчеты!$N:$N,"итого")</f>
        <v>0</v>
      </c>
      <c r="FM17" s="513">
        <f>SUMIFS(УсловияРасчеты!GG:GG,УсловияРасчеты!$H:$H,$C17,УсловияРасчеты!$N:$N,"итого")</f>
        <v>0</v>
      </c>
      <c r="FN17" s="513">
        <f>SUMIFS(УсловияРасчеты!GH:GH,УсловияРасчеты!$H:$H,$C17,УсловияРасчеты!$N:$N,"итого")</f>
        <v>0</v>
      </c>
      <c r="FO17" s="513">
        <f>SUMIFS(УсловияРасчеты!GI:GI,УсловияРасчеты!$H:$H,$C17,УсловияРасчеты!$N:$N,"итого")</f>
        <v>0</v>
      </c>
      <c r="FP17" s="513">
        <f>SUMIFS(УсловияРасчеты!GJ:GJ,УсловияРасчеты!$H:$H,$C17,УсловияРасчеты!$N:$N,"итого")</f>
        <v>0</v>
      </c>
      <c r="FQ17" s="513">
        <f>SUMIFS(УсловияРасчеты!GK:GK,УсловияРасчеты!$H:$H,$C17,УсловияРасчеты!$N:$N,"итого")</f>
        <v>0</v>
      </c>
      <c r="FR17" s="513">
        <f>SUMIFS(УсловияРасчеты!GL:GL,УсловияРасчеты!$H:$H,$C17,УсловияРасчеты!$N:$N,"итого")</f>
        <v>0</v>
      </c>
      <c r="FS17" s="513">
        <f>SUMIFS(УсловияРасчеты!GM:GM,УсловияРасчеты!$H:$H,$C17,УсловияРасчеты!$N:$N,"итого")</f>
        <v>0</v>
      </c>
      <c r="FT17" s="513">
        <f>SUMIFS(УсловияРасчеты!GN:GN,УсловияРасчеты!$H:$H,$C17,УсловияРасчеты!$N:$N,"итого")</f>
        <v>0</v>
      </c>
      <c r="FU17" s="513">
        <f>SUMIFS(УсловияРасчеты!GO:GO,УсловияРасчеты!$H:$H,$C17,УсловияРасчеты!$N:$N,"итого")</f>
        <v>0</v>
      </c>
      <c r="FV17" s="513">
        <f>SUMIFS(УсловияРасчеты!GP:GP,УсловияРасчеты!$H:$H,$C17,УсловияРасчеты!$N:$N,"итого")</f>
        <v>0</v>
      </c>
      <c r="FW17" s="513">
        <f>SUMIFS(УсловияРасчеты!GQ:GQ,УсловияРасчеты!$H:$H,$C17,УсловияРасчеты!$N:$N,"итого")</f>
        <v>0</v>
      </c>
      <c r="FX17" s="513">
        <f>SUMIFS(УсловияРасчеты!GR:GR,УсловияРасчеты!$H:$H,$C17,УсловияРасчеты!$N:$N,"итого")</f>
        <v>0</v>
      </c>
      <c r="FY17" s="513">
        <f>SUMIFS(УсловияРасчеты!GS:GS,УсловияРасчеты!$H:$H,$C17,УсловияРасчеты!$N:$N,"итого")</f>
        <v>0</v>
      </c>
      <c r="FZ17" s="513">
        <f>SUMIFS(УсловияРасчеты!GT:GT,УсловияРасчеты!$H:$H,$C17,УсловияРасчеты!$N:$N,"итого")</f>
        <v>0</v>
      </c>
      <c r="GA17" s="513">
        <f>SUMIFS(УсловияРасчеты!GU:GU,УсловияРасчеты!$H:$H,$C17,УсловияРасчеты!$N:$N,"итого")</f>
        <v>0</v>
      </c>
      <c r="GB17" s="513">
        <f>SUMIFS(УсловияРасчеты!GV:GV,УсловияРасчеты!$H:$H,$C17,УсловияРасчеты!$N:$N,"итого")</f>
        <v>0</v>
      </c>
      <c r="GC17" s="513">
        <f>SUMIFS(УсловияРасчеты!GW:GW,УсловияРасчеты!$H:$H,$C17,УсловияРасчеты!$N:$N,"итого")</f>
        <v>0</v>
      </c>
      <c r="GD17" s="513">
        <f>SUMIFS(УсловияРасчеты!GX:GX,УсловияРасчеты!$H:$H,$C17,УсловияРасчеты!$N:$N,"итого")</f>
        <v>0</v>
      </c>
      <c r="GE17" s="513">
        <f>SUMIFS(УсловияРасчеты!GY:GY,УсловияРасчеты!$H:$H,$C17,УсловияРасчеты!$N:$N,"итого")</f>
        <v>0</v>
      </c>
      <c r="GF17" s="513">
        <f>SUMIFS(УсловияРасчеты!GZ:GZ,УсловияРасчеты!$H:$H,$C17,УсловияРасчеты!$N:$N,"итого")</f>
        <v>0</v>
      </c>
      <c r="GG17" s="508"/>
    </row>
    <row r="18" spans="1:189" s="57" customFormat="1">
      <c r="A18" s="82"/>
      <c r="B18" s="66"/>
      <c r="C18" s="75" t="str">
        <f>УсловияРасчеты!$H$795</f>
        <v>Начисление постоянных расходов</v>
      </c>
      <c r="D18" s="66"/>
      <c r="E18" s="132">
        <f>SUM($F18:$GG18)</f>
        <v>0</v>
      </c>
      <c r="F18" s="65"/>
      <c r="G18" s="110">
        <f>SUMIFS(УсловияРасчеты!AA:AA,УсловияРасчеты!$H:$H,$C18,УсловияРасчеты!$N:$N,"итого")</f>
        <v>0</v>
      </c>
      <c r="H18" s="110">
        <f>SUMIFS(УсловияРасчеты!AB:AB,УсловияРасчеты!$H:$H,$C18,УсловияРасчеты!$N:$N,"итого")</f>
        <v>0</v>
      </c>
      <c r="I18" s="110">
        <f>SUMIFS(УсловияРасчеты!AC:AC,УсловияРасчеты!$H:$H,$C18,УсловияРасчеты!$N:$N,"итого")</f>
        <v>0</v>
      </c>
      <c r="J18" s="110">
        <f>SUMIFS(УсловияРасчеты!AD:AD,УсловияРасчеты!$H:$H,$C18,УсловияРасчеты!$N:$N,"итого")</f>
        <v>0</v>
      </c>
      <c r="K18" s="110">
        <f>SUMIFS(УсловияРасчеты!AE:AE,УсловияРасчеты!$H:$H,$C18,УсловияРасчеты!$N:$N,"итого")</f>
        <v>0</v>
      </c>
      <c r="L18" s="110">
        <f>SUMIFS(УсловияРасчеты!AF:AF,УсловияРасчеты!$H:$H,$C18,УсловияРасчеты!$N:$N,"итого")</f>
        <v>0</v>
      </c>
      <c r="M18" s="110">
        <f>SUMIFS(УсловияРасчеты!AG:AG,УсловияРасчеты!$H:$H,$C18,УсловияРасчеты!$N:$N,"итого")</f>
        <v>0</v>
      </c>
      <c r="N18" s="110">
        <f>SUMIFS(УсловияРасчеты!AH:AH,УсловияРасчеты!$H:$H,$C18,УсловияРасчеты!$N:$N,"итого")</f>
        <v>0</v>
      </c>
      <c r="O18" s="110">
        <f>SUMIFS(УсловияРасчеты!AI:AI,УсловияРасчеты!$H:$H,$C18,УсловияРасчеты!$N:$N,"итого")</f>
        <v>0</v>
      </c>
      <c r="P18" s="110">
        <f>SUMIFS(УсловияРасчеты!AJ:AJ,УсловияРасчеты!$H:$H,$C18,УсловияРасчеты!$N:$N,"итого")</f>
        <v>0</v>
      </c>
      <c r="Q18" s="110">
        <f>SUMIFS(УсловияРасчеты!AK:AK,УсловияРасчеты!$H:$H,$C18,УсловияРасчеты!$N:$N,"итого")</f>
        <v>0</v>
      </c>
      <c r="R18" s="110">
        <f>SUMIFS(УсловияРасчеты!AL:AL,УсловияРасчеты!$H:$H,$C18,УсловияРасчеты!$N:$N,"итого")</f>
        <v>0</v>
      </c>
      <c r="S18" s="110">
        <f>SUMIFS(УсловияРасчеты!AM:AM,УсловияРасчеты!$H:$H,$C18,УсловияРасчеты!$N:$N,"итого")</f>
        <v>0</v>
      </c>
      <c r="T18" s="110">
        <f>SUMIFS(УсловияРасчеты!AN:AN,УсловияРасчеты!$H:$H,$C18,УсловияРасчеты!$N:$N,"итого")</f>
        <v>0</v>
      </c>
      <c r="U18" s="110">
        <f>SUMIFS(УсловияРасчеты!AO:AO,УсловияРасчеты!$H:$H,$C18,УсловияРасчеты!$N:$N,"итого")</f>
        <v>0</v>
      </c>
      <c r="V18" s="110">
        <f>SUMIFS(УсловияРасчеты!AP:AP,УсловияРасчеты!$H:$H,$C18,УсловияРасчеты!$N:$N,"итого")</f>
        <v>0</v>
      </c>
      <c r="W18" s="110">
        <f>SUMIFS(УсловияРасчеты!AQ:AQ,УсловияРасчеты!$H:$H,$C18,УсловияРасчеты!$N:$N,"итого")</f>
        <v>0</v>
      </c>
      <c r="X18" s="110">
        <f>SUMIFS(УсловияРасчеты!AR:AR,УсловияРасчеты!$H:$H,$C18,УсловияРасчеты!$N:$N,"итого")</f>
        <v>0</v>
      </c>
      <c r="Y18" s="110">
        <f>SUMIFS(УсловияРасчеты!AS:AS,УсловияРасчеты!$H:$H,$C18,УсловияРасчеты!$N:$N,"итого")</f>
        <v>0</v>
      </c>
      <c r="Z18" s="110">
        <f>SUMIFS(УсловияРасчеты!AT:AT,УсловияРасчеты!$H:$H,$C18,УсловияРасчеты!$N:$N,"итого")</f>
        <v>0</v>
      </c>
      <c r="AA18" s="110">
        <f>SUMIFS(УсловияРасчеты!AU:AU,УсловияРасчеты!$H:$H,$C18,УсловияРасчеты!$N:$N,"итого")</f>
        <v>0</v>
      </c>
      <c r="AB18" s="110">
        <f>SUMIFS(УсловияРасчеты!AV:AV,УсловияРасчеты!$H:$H,$C18,УсловияРасчеты!$N:$N,"итого")</f>
        <v>0</v>
      </c>
      <c r="AC18" s="110">
        <f>SUMIFS(УсловияРасчеты!AW:AW,УсловияРасчеты!$H:$H,$C18,УсловияРасчеты!$N:$N,"итого")</f>
        <v>0</v>
      </c>
      <c r="AD18" s="110">
        <f>SUMIFS(УсловияРасчеты!AX:AX,УсловияРасчеты!$H:$H,$C18,УсловияРасчеты!$N:$N,"итого")</f>
        <v>0</v>
      </c>
      <c r="AE18" s="110">
        <f>SUMIFS(УсловияРасчеты!AY:AY,УсловияРасчеты!$H:$H,$C18,УсловияРасчеты!$N:$N,"итого")</f>
        <v>0</v>
      </c>
      <c r="AF18" s="110">
        <f>SUMIFS(УсловияРасчеты!AZ:AZ,УсловияРасчеты!$H:$H,$C18,УсловияРасчеты!$N:$N,"итого")</f>
        <v>0</v>
      </c>
      <c r="AG18" s="110">
        <f>SUMIFS(УсловияРасчеты!BA:BA,УсловияРасчеты!$H:$H,$C18,УсловияРасчеты!$N:$N,"итого")</f>
        <v>0</v>
      </c>
      <c r="AH18" s="110">
        <f>SUMIFS(УсловияРасчеты!BB:BB,УсловияРасчеты!$H:$H,$C18,УсловияРасчеты!$N:$N,"итого")</f>
        <v>0</v>
      </c>
      <c r="AI18" s="110">
        <f>SUMIFS(УсловияРасчеты!BC:BC,УсловияРасчеты!$H:$H,$C18,УсловияРасчеты!$N:$N,"итого")</f>
        <v>0</v>
      </c>
      <c r="AJ18" s="110">
        <f>SUMIFS(УсловияРасчеты!BD:BD,УсловияРасчеты!$H:$H,$C18,УсловияРасчеты!$N:$N,"итого")</f>
        <v>0</v>
      </c>
      <c r="AK18" s="110">
        <f>SUMIFS(УсловияРасчеты!BE:BE,УсловияРасчеты!$H:$H,$C18,УсловияРасчеты!$N:$N,"итого")</f>
        <v>0</v>
      </c>
      <c r="AL18" s="110">
        <f>SUMIFS(УсловияРасчеты!BF:BF,УсловияРасчеты!$H:$H,$C18,УсловияРасчеты!$N:$N,"итого")</f>
        <v>0</v>
      </c>
      <c r="AM18" s="110">
        <f>SUMIFS(УсловияРасчеты!BG:BG,УсловияРасчеты!$H:$H,$C18,УсловияРасчеты!$N:$N,"итого")</f>
        <v>0</v>
      </c>
      <c r="AN18" s="110">
        <f>SUMIFS(УсловияРасчеты!BH:BH,УсловияРасчеты!$H:$H,$C18,УсловияРасчеты!$N:$N,"итого")</f>
        <v>0</v>
      </c>
      <c r="AO18" s="110">
        <f>SUMIFS(УсловияРасчеты!BI:BI,УсловияРасчеты!$H:$H,$C18,УсловияРасчеты!$N:$N,"итого")</f>
        <v>0</v>
      </c>
      <c r="AP18" s="110">
        <f>SUMIFS(УсловияРасчеты!BJ:BJ,УсловияРасчеты!$H:$H,$C18,УсловияРасчеты!$N:$N,"итого")</f>
        <v>0</v>
      </c>
      <c r="AQ18" s="110">
        <f>SUMIFS(УсловияРасчеты!BK:BK,УсловияРасчеты!$H:$H,$C18,УсловияРасчеты!$N:$N,"итого")</f>
        <v>0</v>
      </c>
      <c r="AR18" s="110">
        <f>SUMIFS(УсловияРасчеты!BL:BL,УсловияРасчеты!$H:$H,$C18,УсловияРасчеты!$N:$N,"итого")</f>
        <v>0</v>
      </c>
      <c r="AS18" s="110">
        <f>SUMIFS(УсловияРасчеты!BM:BM,УсловияРасчеты!$H:$H,$C18,УсловияРасчеты!$N:$N,"итого")</f>
        <v>0</v>
      </c>
      <c r="AT18" s="110">
        <f>SUMIFS(УсловияРасчеты!BN:BN,УсловияРасчеты!$H:$H,$C18,УсловияРасчеты!$N:$N,"итого")</f>
        <v>0</v>
      </c>
      <c r="AU18" s="110">
        <f>SUMIFS(УсловияРасчеты!BO:BO,УсловияРасчеты!$H:$H,$C18,УсловияРасчеты!$N:$N,"итого")</f>
        <v>0</v>
      </c>
      <c r="AV18" s="110">
        <f>SUMIFS(УсловияРасчеты!BP:BP,УсловияРасчеты!$H:$H,$C18,УсловияРасчеты!$N:$N,"итого")</f>
        <v>0</v>
      </c>
      <c r="AW18" s="110">
        <f>SUMIFS(УсловияРасчеты!BQ:BQ,УсловияРасчеты!$H:$H,$C18,УсловияРасчеты!$N:$N,"итого")</f>
        <v>0</v>
      </c>
      <c r="AX18" s="110">
        <f>SUMIFS(УсловияРасчеты!BR:BR,УсловияРасчеты!$H:$H,$C18,УсловияРасчеты!$N:$N,"итого")</f>
        <v>0</v>
      </c>
      <c r="AY18" s="110">
        <f>SUMIFS(УсловияРасчеты!BS:BS,УсловияРасчеты!$H:$H,$C18,УсловияРасчеты!$N:$N,"итого")</f>
        <v>0</v>
      </c>
      <c r="AZ18" s="110">
        <f>SUMIFS(УсловияРасчеты!BT:BT,УсловияРасчеты!$H:$H,$C18,УсловияРасчеты!$N:$N,"итого")</f>
        <v>0</v>
      </c>
      <c r="BA18" s="110">
        <f>SUMIFS(УсловияРасчеты!BU:BU,УсловияРасчеты!$H:$H,$C18,УсловияРасчеты!$N:$N,"итого")</f>
        <v>0</v>
      </c>
      <c r="BB18" s="110">
        <f>SUMIFS(УсловияРасчеты!BV:BV,УсловияРасчеты!$H:$H,$C18,УсловияРасчеты!$N:$N,"итого")</f>
        <v>0</v>
      </c>
      <c r="BC18" s="110">
        <f>SUMIFS(УсловияРасчеты!BW:BW,УсловияРасчеты!$H:$H,$C18,УсловияРасчеты!$N:$N,"итого")</f>
        <v>0</v>
      </c>
      <c r="BD18" s="110">
        <f>SUMIFS(УсловияРасчеты!BX:BX,УсловияРасчеты!$H:$H,$C18,УсловияРасчеты!$N:$N,"итого")</f>
        <v>0</v>
      </c>
      <c r="BE18" s="110">
        <f>SUMIFS(УсловияРасчеты!BY:BY,УсловияРасчеты!$H:$H,$C18,УсловияРасчеты!$N:$N,"итого")</f>
        <v>0</v>
      </c>
      <c r="BF18" s="110">
        <f>SUMIFS(УсловияРасчеты!BZ:BZ,УсловияРасчеты!$H:$H,$C18,УсловияРасчеты!$N:$N,"итого")</f>
        <v>0</v>
      </c>
      <c r="BG18" s="110">
        <f>SUMIFS(УсловияРасчеты!CA:CA,УсловияРасчеты!$H:$H,$C18,УсловияРасчеты!$N:$N,"итого")</f>
        <v>0</v>
      </c>
      <c r="BH18" s="110">
        <f>SUMIFS(УсловияРасчеты!CB:CB,УсловияРасчеты!$H:$H,$C18,УсловияРасчеты!$N:$N,"итого")</f>
        <v>0</v>
      </c>
      <c r="BI18" s="110">
        <f>SUMIFS(УсловияРасчеты!CC:CC,УсловияРасчеты!$H:$H,$C18,УсловияРасчеты!$N:$N,"итого")</f>
        <v>0</v>
      </c>
      <c r="BJ18" s="110">
        <f>SUMIFS(УсловияРасчеты!CD:CD,УсловияРасчеты!$H:$H,$C18,УсловияРасчеты!$N:$N,"итого")</f>
        <v>0</v>
      </c>
      <c r="BK18" s="110">
        <f>SUMIFS(УсловияРасчеты!CE:CE,УсловияРасчеты!$H:$H,$C18,УсловияРасчеты!$N:$N,"итого")</f>
        <v>0</v>
      </c>
      <c r="BL18" s="110">
        <f>SUMIFS(УсловияРасчеты!CF:CF,УсловияРасчеты!$H:$H,$C18,УсловияРасчеты!$N:$N,"итого")</f>
        <v>0</v>
      </c>
      <c r="BM18" s="110">
        <f>SUMIFS(УсловияРасчеты!CG:CG,УсловияРасчеты!$H:$H,$C18,УсловияРасчеты!$N:$N,"итого")</f>
        <v>0</v>
      </c>
      <c r="BN18" s="110">
        <f>SUMIFS(УсловияРасчеты!CH:CH,УсловияРасчеты!$H:$H,$C18,УсловияРасчеты!$N:$N,"итого")</f>
        <v>0</v>
      </c>
      <c r="BO18" s="110">
        <f>SUMIFS(УсловияРасчеты!CI:CI,УсловияРасчеты!$H:$H,$C18,УсловияРасчеты!$N:$N,"итого")</f>
        <v>0</v>
      </c>
      <c r="BP18" s="110">
        <f>SUMIFS(УсловияРасчеты!CJ:CJ,УсловияРасчеты!$H:$H,$C18,УсловияРасчеты!$N:$N,"итого")</f>
        <v>0</v>
      </c>
      <c r="BQ18" s="110">
        <f>SUMIFS(УсловияРасчеты!CK:CK,УсловияРасчеты!$H:$H,$C18,УсловияРасчеты!$N:$N,"итого")</f>
        <v>0</v>
      </c>
      <c r="BR18" s="110">
        <f>SUMIFS(УсловияРасчеты!CL:CL,УсловияРасчеты!$H:$H,$C18,УсловияРасчеты!$N:$N,"итого")</f>
        <v>0</v>
      </c>
      <c r="BS18" s="110">
        <f>SUMIFS(УсловияРасчеты!CM:CM,УсловияРасчеты!$H:$H,$C18,УсловияРасчеты!$N:$N,"итого")</f>
        <v>0</v>
      </c>
      <c r="BT18" s="110">
        <f>SUMIFS(УсловияРасчеты!CN:CN,УсловияРасчеты!$H:$H,$C18,УсловияРасчеты!$N:$N,"итого")</f>
        <v>0</v>
      </c>
      <c r="BU18" s="110">
        <f>SUMIFS(УсловияРасчеты!CO:CO,УсловияРасчеты!$H:$H,$C18,УсловияРасчеты!$N:$N,"итого")</f>
        <v>0</v>
      </c>
      <c r="BV18" s="110">
        <f>SUMIFS(УсловияРасчеты!CP:CP,УсловияРасчеты!$H:$H,$C18,УсловияРасчеты!$N:$N,"итого")</f>
        <v>0</v>
      </c>
      <c r="BW18" s="110">
        <f>SUMIFS(УсловияРасчеты!CQ:CQ,УсловияРасчеты!$H:$H,$C18,УсловияРасчеты!$N:$N,"итого")</f>
        <v>0</v>
      </c>
      <c r="BX18" s="110">
        <f>SUMIFS(УсловияРасчеты!CR:CR,УсловияРасчеты!$H:$H,$C18,УсловияРасчеты!$N:$N,"итого")</f>
        <v>0</v>
      </c>
      <c r="BY18" s="110">
        <f>SUMIFS(УсловияРасчеты!CS:CS,УсловияРасчеты!$H:$H,$C18,УсловияРасчеты!$N:$N,"итого")</f>
        <v>0</v>
      </c>
      <c r="BZ18" s="110">
        <f>SUMIFS(УсловияРасчеты!CT:CT,УсловияРасчеты!$H:$H,$C18,УсловияРасчеты!$N:$N,"итого")</f>
        <v>0</v>
      </c>
      <c r="CA18" s="110">
        <f>SUMIFS(УсловияРасчеты!CU:CU,УсловияРасчеты!$H:$H,$C18,УсловияРасчеты!$N:$N,"итого")</f>
        <v>0</v>
      </c>
      <c r="CB18" s="110">
        <f>SUMIFS(УсловияРасчеты!CV:CV,УсловияРасчеты!$H:$H,$C18,УсловияРасчеты!$N:$N,"итого")</f>
        <v>0</v>
      </c>
      <c r="CC18" s="110">
        <f>SUMIFS(УсловияРасчеты!CW:CW,УсловияРасчеты!$H:$H,$C18,УсловияРасчеты!$N:$N,"итого")</f>
        <v>0</v>
      </c>
      <c r="CD18" s="110">
        <f>SUMIFS(УсловияРасчеты!CX:CX,УсловияРасчеты!$H:$H,$C18,УсловияРасчеты!$N:$N,"итого")</f>
        <v>0</v>
      </c>
      <c r="CE18" s="110">
        <f>SUMIFS(УсловияРасчеты!CY:CY,УсловияРасчеты!$H:$H,$C18,УсловияРасчеты!$N:$N,"итого")</f>
        <v>0</v>
      </c>
      <c r="CF18" s="110">
        <f>SUMIFS(УсловияРасчеты!CZ:CZ,УсловияРасчеты!$H:$H,$C18,УсловияРасчеты!$N:$N,"итого")</f>
        <v>0</v>
      </c>
      <c r="CG18" s="110">
        <f>SUMIFS(УсловияРасчеты!DA:DA,УсловияРасчеты!$H:$H,$C18,УсловияРасчеты!$N:$N,"итого")</f>
        <v>0</v>
      </c>
      <c r="CH18" s="110">
        <f>SUMIFS(УсловияРасчеты!DB:DB,УсловияРасчеты!$H:$H,$C18,УсловияРасчеты!$N:$N,"итого")</f>
        <v>0</v>
      </c>
      <c r="CI18" s="110">
        <f>SUMIFS(УсловияРасчеты!DC:DC,УсловияРасчеты!$H:$H,$C18,УсловияРасчеты!$N:$N,"итого")</f>
        <v>0</v>
      </c>
      <c r="CJ18" s="110">
        <f>SUMIFS(УсловияРасчеты!DD:DD,УсловияРасчеты!$H:$H,$C18,УсловияРасчеты!$N:$N,"итого")</f>
        <v>0</v>
      </c>
      <c r="CK18" s="110">
        <f>SUMIFS(УсловияРасчеты!DE:DE,УсловияРасчеты!$H:$H,$C18,УсловияРасчеты!$N:$N,"итого")</f>
        <v>0</v>
      </c>
      <c r="CL18" s="110">
        <f>SUMIFS(УсловияРасчеты!DF:DF,УсловияРасчеты!$H:$H,$C18,УсловияРасчеты!$N:$N,"итого")</f>
        <v>0</v>
      </c>
      <c r="CM18" s="110">
        <f>SUMIFS(УсловияРасчеты!DG:DG,УсловияРасчеты!$H:$H,$C18,УсловияРасчеты!$N:$N,"итого")</f>
        <v>0</v>
      </c>
      <c r="CN18" s="110">
        <f>SUMIFS(УсловияРасчеты!DH:DH,УсловияРасчеты!$H:$H,$C18,УсловияРасчеты!$N:$N,"итого")</f>
        <v>0</v>
      </c>
      <c r="CO18" s="110">
        <f>SUMIFS(УсловияРасчеты!DI:DI,УсловияРасчеты!$H:$H,$C18,УсловияРасчеты!$N:$N,"итого")</f>
        <v>0</v>
      </c>
      <c r="CP18" s="110">
        <f>SUMIFS(УсловияРасчеты!DJ:DJ,УсловияРасчеты!$H:$H,$C18,УсловияРасчеты!$N:$N,"итого")</f>
        <v>0</v>
      </c>
      <c r="CQ18" s="110">
        <f>SUMIFS(УсловияРасчеты!DK:DK,УсловияРасчеты!$H:$H,$C18,УсловияРасчеты!$N:$N,"итого")</f>
        <v>0</v>
      </c>
      <c r="CR18" s="110">
        <f>SUMIFS(УсловияРасчеты!DL:DL,УсловияРасчеты!$H:$H,$C18,УсловияРасчеты!$N:$N,"итого")</f>
        <v>0</v>
      </c>
      <c r="CS18" s="110">
        <f>SUMIFS(УсловияРасчеты!DM:DM,УсловияРасчеты!$H:$H,$C18,УсловияРасчеты!$N:$N,"итого")</f>
        <v>0</v>
      </c>
      <c r="CT18" s="110">
        <f>SUMIFS(УсловияРасчеты!DN:DN,УсловияРасчеты!$H:$H,$C18,УсловияРасчеты!$N:$N,"итого")</f>
        <v>0</v>
      </c>
      <c r="CU18" s="110">
        <f>SUMIFS(УсловияРасчеты!DO:DO,УсловияРасчеты!$H:$H,$C18,УсловияРасчеты!$N:$N,"итого")</f>
        <v>0</v>
      </c>
      <c r="CV18" s="110">
        <f>SUMIFS(УсловияРасчеты!DP:DP,УсловияРасчеты!$H:$H,$C18,УсловияРасчеты!$N:$N,"итого")</f>
        <v>0</v>
      </c>
      <c r="CW18" s="110">
        <f>SUMIFS(УсловияРасчеты!DQ:DQ,УсловияРасчеты!$H:$H,$C18,УсловияРасчеты!$N:$N,"итого")</f>
        <v>0</v>
      </c>
      <c r="CX18" s="110">
        <f>SUMIFS(УсловияРасчеты!DR:DR,УсловияРасчеты!$H:$H,$C18,УсловияРасчеты!$N:$N,"итого")</f>
        <v>0</v>
      </c>
      <c r="CY18" s="110">
        <f>SUMIFS(УсловияРасчеты!DS:DS,УсловияРасчеты!$H:$H,$C18,УсловияРасчеты!$N:$N,"итого")</f>
        <v>0</v>
      </c>
      <c r="CZ18" s="110">
        <f>SUMIFS(УсловияРасчеты!DT:DT,УсловияРасчеты!$H:$H,$C18,УсловияРасчеты!$N:$N,"итого")</f>
        <v>0</v>
      </c>
      <c r="DA18" s="110">
        <f>SUMIFS(УсловияРасчеты!DU:DU,УсловияРасчеты!$H:$H,$C18,УсловияРасчеты!$N:$N,"итого")</f>
        <v>0</v>
      </c>
      <c r="DB18" s="110">
        <f>SUMIFS(УсловияРасчеты!DV:DV,УсловияРасчеты!$H:$H,$C18,УсловияРасчеты!$N:$N,"итого")</f>
        <v>0</v>
      </c>
      <c r="DC18" s="110">
        <f>SUMIFS(УсловияРасчеты!DW:DW,УсловияРасчеты!$H:$H,$C18,УсловияРасчеты!$N:$N,"итого")</f>
        <v>0</v>
      </c>
      <c r="DD18" s="110">
        <f>SUMIFS(УсловияРасчеты!DX:DX,УсловияРасчеты!$H:$H,$C18,УсловияРасчеты!$N:$N,"итого")</f>
        <v>0</v>
      </c>
      <c r="DE18" s="110">
        <f>SUMIFS(УсловияРасчеты!DY:DY,УсловияРасчеты!$H:$H,$C18,УсловияРасчеты!$N:$N,"итого")</f>
        <v>0</v>
      </c>
      <c r="DF18" s="110">
        <f>SUMIFS(УсловияРасчеты!DZ:DZ,УсловияРасчеты!$H:$H,$C18,УсловияРасчеты!$N:$N,"итого")</f>
        <v>0</v>
      </c>
      <c r="DG18" s="110">
        <f>SUMIFS(УсловияРасчеты!EA:EA,УсловияРасчеты!$H:$H,$C18,УсловияРасчеты!$N:$N,"итого")</f>
        <v>0</v>
      </c>
      <c r="DH18" s="110">
        <f>SUMIFS(УсловияРасчеты!EB:EB,УсловияРасчеты!$H:$H,$C18,УсловияРасчеты!$N:$N,"итого")</f>
        <v>0</v>
      </c>
      <c r="DI18" s="110">
        <f>SUMIFS(УсловияРасчеты!EC:EC,УсловияРасчеты!$H:$H,$C18,УсловияРасчеты!$N:$N,"итого")</f>
        <v>0</v>
      </c>
      <c r="DJ18" s="110">
        <f>SUMIFS(УсловияРасчеты!ED:ED,УсловияРасчеты!$H:$H,$C18,УсловияРасчеты!$N:$N,"итого")</f>
        <v>0</v>
      </c>
      <c r="DK18" s="110">
        <f>SUMIFS(УсловияРасчеты!EE:EE,УсловияРасчеты!$H:$H,$C18,УсловияРасчеты!$N:$N,"итого")</f>
        <v>0</v>
      </c>
      <c r="DL18" s="110">
        <f>SUMIFS(УсловияРасчеты!EF:EF,УсловияРасчеты!$H:$H,$C18,УсловияРасчеты!$N:$N,"итого")</f>
        <v>0</v>
      </c>
      <c r="DM18" s="110">
        <f>SUMIFS(УсловияРасчеты!EG:EG,УсловияРасчеты!$H:$H,$C18,УсловияРасчеты!$N:$N,"итого")</f>
        <v>0</v>
      </c>
      <c r="DN18" s="110">
        <f>SUMIFS(УсловияРасчеты!EH:EH,УсловияРасчеты!$H:$H,$C18,УсловияРасчеты!$N:$N,"итого")</f>
        <v>0</v>
      </c>
      <c r="DO18" s="110">
        <f>SUMIFS(УсловияРасчеты!EI:EI,УсловияРасчеты!$H:$H,$C18,УсловияРасчеты!$N:$N,"итого")</f>
        <v>0</v>
      </c>
      <c r="DP18" s="110">
        <f>SUMIFS(УсловияРасчеты!EJ:EJ,УсловияРасчеты!$H:$H,$C18,УсловияРасчеты!$N:$N,"итого")</f>
        <v>0</v>
      </c>
      <c r="DQ18" s="110">
        <f>SUMIFS(УсловияРасчеты!EK:EK,УсловияРасчеты!$H:$H,$C18,УсловияРасчеты!$N:$N,"итого")</f>
        <v>0</v>
      </c>
      <c r="DR18" s="110">
        <f>SUMIFS(УсловияРасчеты!EL:EL,УсловияРасчеты!$H:$H,$C18,УсловияРасчеты!$N:$N,"итого")</f>
        <v>0</v>
      </c>
      <c r="DS18" s="110">
        <f>SUMIFS(УсловияРасчеты!EM:EM,УсловияРасчеты!$H:$H,$C18,УсловияРасчеты!$N:$N,"итого")</f>
        <v>0</v>
      </c>
      <c r="DT18" s="110">
        <f>SUMIFS(УсловияРасчеты!EN:EN,УсловияРасчеты!$H:$H,$C18,УсловияРасчеты!$N:$N,"итого")</f>
        <v>0</v>
      </c>
      <c r="DU18" s="110">
        <f>SUMIFS(УсловияРасчеты!EO:EO,УсловияРасчеты!$H:$H,$C18,УсловияРасчеты!$N:$N,"итого")</f>
        <v>0</v>
      </c>
      <c r="DV18" s="110">
        <f>SUMIFS(УсловияРасчеты!EP:EP,УсловияРасчеты!$H:$H,$C18,УсловияРасчеты!$N:$N,"итого")</f>
        <v>0</v>
      </c>
      <c r="DW18" s="110">
        <f>SUMIFS(УсловияРасчеты!EQ:EQ,УсловияРасчеты!$H:$H,$C18,УсловияРасчеты!$N:$N,"итого")</f>
        <v>0</v>
      </c>
      <c r="DX18" s="110">
        <f>SUMIFS(УсловияРасчеты!ER:ER,УсловияРасчеты!$H:$H,$C18,УсловияРасчеты!$N:$N,"итого")</f>
        <v>0</v>
      </c>
      <c r="DY18" s="110">
        <f>SUMIFS(УсловияРасчеты!ES:ES,УсловияРасчеты!$H:$H,$C18,УсловияРасчеты!$N:$N,"итого")</f>
        <v>0</v>
      </c>
      <c r="DZ18" s="110">
        <f>SUMIFS(УсловияРасчеты!ET:ET,УсловияРасчеты!$H:$H,$C18,УсловияРасчеты!$N:$N,"итого")</f>
        <v>0</v>
      </c>
      <c r="EA18" s="110">
        <f>SUMIFS(УсловияРасчеты!EU:EU,УсловияРасчеты!$H:$H,$C18,УсловияРасчеты!$N:$N,"итого")</f>
        <v>0</v>
      </c>
      <c r="EB18" s="110">
        <f>SUMIFS(УсловияРасчеты!EV:EV,УсловияРасчеты!$H:$H,$C18,УсловияРасчеты!$N:$N,"итого")</f>
        <v>0</v>
      </c>
      <c r="EC18" s="110">
        <f>SUMIFS(УсловияРасчеты!EW:EW,УсловияРасчеты!$H:$H,$C18,УсловияРасчеты!$N:$N,"итого")</f>
        <v>0</v>
      </c>
      <c r="ED18" s="110">
        <f>SUMIFS(УсловияРасчеты!EX:EX,УсловияРасчеты!$H:$H,$C18,УсловияРасчеты!$N:$N,"итого")</f>
        <v>0</v>
      </c>
      <c r="EE18" s="110">
        <f>SUMIFS(УсловияРасчеты!EY:EY,УсловияРасчеты!$H:$H,$C18,УсловияРасчеты!$N:$N,"итого")</f>
        <v>0</v>
      </c>
      <c r="EF18" s="110">
        <f>SUMIFS(УсловияРасчеты!EZ:EZ,УсловияРасчеты!$H:$H,$C18,УсловияРасчеты!$N:$N,"итого")</f>
        <v>0</v>
      </c>
      <c r="EG18" s="110">
        <f>SUMIFS(УсловияРасчеты!FA:FA,УсловияРасчеты!$H:$H,$C18,УсловияРасчеты!$N:$N,"итого")</f>
        <v>0</v>
      </c>
      <c r="EH18" s="110">
        <f>SUMIFS(УсловияРасчеты!FB:FB,УсловияРасчеты!$H:$H,$C18,УсловияРасчеты!$N:$N,"итого")</f>
        <v>0</v>
      </c>
      <c r="EI18" s="110">
        <f>SUMIFS(УсловияРасчеты!FC:FC,УсловияРасчеты!$H:$H,$C18,УсловияРасчеты!$N:$N,"итого")</f>
        <v>0</v>
      </c>
      <c r="EJ18" s="110">
        <f>SUMIFS(УсловияРасчеты!FD:FD,УсловияРасчеты!$H:$H,$C18,УсловияРасчеты!$N:$N,"итого")</f>
        <v>0</v>
      </c>
      <c r="EK18" s="110">
        <f>SUMIFS(УсловияРасчеты!FE:FE,УсловияРасчеты!$H:$H,$C18,УсловияРасчеты!$N:$N,"итого")</f>
        <v>0</v>
      </c>
      <c r="EL18" s="110">
        <f>SUMIFS(УсловияРасчеты!FF:FF,УсловияРасчеты!$H:$H,$C18,УсловияРасчеты!$N:$N,"итого")</f>
        <v>0</v>
      </c>
      <c r="EM18" s="110">
        <f>SUMIFS(УсловияРасчеты!FG:FG,УсловияРасчеты!$H:$H,$C18,УсловияРасчеты!$N:$N,"итого")</f>
        <v>0</v>
      </c>
      <c r="EN18" s="110">
        <f>SUMIFS(УсловияРасчеты!FH:FH,УсловияРасчеты!$H:$H,$C18,УсловияРасчеты!$N:$N,"итого")</f>
        <v>0</v>
      </c>
      <c r="EO18" s="110">
        <f>SUMIFS(УсловияРасчеты!FI:FI,УсловияРасчеты!$H:$H,$C18,УсловияРасчеты!$N:$N,"итого")</f>
        <v>0</v>
      </c>
      <c r="EP18" s="110">
        <f>SUMIFS(УсловияРасчеты!FJ:FJ,УсловияРасчеты!$H:$H,$C18,УсловияРасчеты!$N:$N,"итого")</f>
        <v>0</v>
      </c>
      <c r="EQ18" s="110">
        <f>SUMIFS(УсловияРасчеты!FK:FK,УсловияРасчеты!$H:$H,$C18,УсловияРасчеты!$N:$N,"итого")</f>
        <v>0</v>
      </c>
      <c r="ER18" s="110">
        <f>SUMIFS(УсловияРасчеты!FL:FL,УсловияРасчеты!$H:$H,$C18,УсловияРасчеты!$N:$N,"итого")</f>
        <v>0</v>
      </c>
      <c r="ES18" s="110">
        <f>SUMIFS(УсловияРасчеты!FM:FM,УсловияРасчеты!$H:$H,$C18,УсловияРасчеты!$N:$N,"итого")</f>
        <v>0</v>
      </c>
      <c r="ET18" s="110">
        <f>SUMIFS(УсловияРасчеты!FN:FN,УсловияРасчеты!$H:$H,$C18,УсловияРасчеты!$N:$N,"итого")</f>
        <v>0</v>
      </c>
      <c r="EU18" s="110">
        <f>SUMIFS(УсловияРасчеты!FO:FO,УсловияРасчеты!$H:$H,$C18,УсловияРасчеты!$N:$N,"итого")</f>
        <v>0</v>
      </c>
      <c r="EV18" s="110">
        <f>SUMIFS(УсловияРасчеты!FP:FP,УсловияРасчеты!$H:$H,$C18,УсловияРасчеты!$N:$N,"итого")</f>
        <v>0</v>
      </c>
      <c r="EW18" s="110">
        <f>SUMIFS(УсловияРасчеты!FQ:FQ,УсловияРасчеты!$H:$H,$C18,УсловияРасчеты!$N:$N,"итого")</f>
        <v>0</v>
      </c>
      <c r="EX18" s="110">
        <f>SUMIFS(УсловияРасчеты!FR:FR,УсловияРасчеты!$H:$H,$C18,УсловияРасчеты!$N:$N,"итого")</f>
        <v>0</v>
      </c>
      <c r="EY18" s="110">
        <f>SUMIFS(УсловияРасчеты!FS:FS,УсловияРасчеты!$H:$H,$C18,УсловияРасчеты!$N:$N,"итого")</f>
        <v>0</v>
      </c>
      <c r="EZ18" s="110">
        <f>SUMIFS(УсловияРасчеты!FT:FT,УсловияРасчеты!$H:$H,$C18,УсловияРасчеты!$N:$N,"итого")</f>
        <v>0</v>
      </c>
      <c r="FA18" s="110">
        <f>SUMIFS(УсловияРасчеты!FU:FU,УсловияРасчеты!$H:$H,$C18,УсловияРасчеты!$N:$N,"итого")</f>
        <v>0</v>
      </c>
      <c r="FB18" s="110">
        <f>SUMIFS(УсловияРасчеты!FV:FV,УсловияРасчеты!$H:$H,$C18,УсловияРасчеты!$N:$N,"итого")</f>
        <v>0</v>
      </c>
      <c r="FC18" s="110">
        <f>SUMIFS(УсловияРасчеты!FW:FW,УсловияРасчеты!$H:$H,$C18,УсловияРасчеты!$N:$N,"итого")</f>
        <v>0</v>
      </c>
      <c r="FD18" s="110">
        <f>SUMIFS(УсловияРасчеты!FX:FX,УсловияРасчеты!$H:$H,$C18,УсловияРасчеты!$N:$N,"итого")</f>
        <v>0</v>
      </c>
      <c r="FE18" s="110">
        <f>SUMIFS(УсловияРасчеты!FY:FY,УсловияРасчеты!$H:$H,$C18,УсловияРасчеты!$N:$N,"итого")</f>
        <v>0</v>
      </c>
      <c r="FF18" s="110">
        <f>SUMIFS(УсловияРасчеты!FZ:FZ,УсловияРасчеты!$H:$H,$C18,УсловияРасчеты!$N:$N,"итого")</f>
        <v>0</v>
      </c>
      <c r="FG18" s="110">
        <f>SUMIFS(УсловияРасчеты!GA:GA,УсловияРасчеты!$H:$H,$C18,УсловияРасчеты!$N:$N,"итого")</f>
        <v>0</v>
      </c>
      <c r="FH18" s="110">
        <f>SUMIFS(УсловияРасчеты!GB:GB,УсловияРасчеты!$H:$H,$C18,УсловияРасчеты!$N:$N,"итого")</f>
        <v>0</v>
      </c>
      <c r="FI18" s="110">
        <f>SUMIFS(УсловияРасчеты!GC:GC,УсловияРасчеты!$H:$H,$C18,УсловияРасчеты!$N:$N,"итого")</f>
        <v>0</v>
      </c>
      <c r="FJ18" s="110">
        <f>SUMIFS(УсловияРасчеты!GD:GD,УсловияРасчеты!$H:$H,$C18,УсловияРасчеты!$N:$N,"итого")</f>
        <v>0</v>
      </c>
      <c r="FK18" s="110">
        <f>SUMIFS(УсловияРасчеты!GE:GE,УсловияРасчеты!$H:$H,$C18,УсловияРасчеты!$N:$N,"итого")</f>
        <v>0</v>
      </c>
      <c r="FL18" s="110">
        <f>SUMIFS(УсловияРасчеты!GF:GF,УсловияРасчеты!$H:$H,$C18,УсловияРасчеты!$N:$N,"итого")</f>
        <v>0</v>
      </c>
      <c r="FM18" s="110">
        <f>SUMIFS(УсловияРасчеты!GG:GG,УсловияРасчеты!$H:$H,$C18,УсловияРасчеты!$N:$N,"итого")</f>
        <v>0</v>
      </c>
      <c r="FN18" s="110">
        <f>SUMIFS(УсловияРасчеты!GH:GH,УсловияРасчеты!$H:$H,$C18,УсловияРасчеты!$N:$N,"итого")</f>
        <v>0</v>
      </c>
      <c r="FO18" s="110">
        <f>SUMIFS(УсловияРасчеты!GI:GI,УсловияРасчеты!$H:$H,$C18,УсловияРасчеты!$N:$N,"итого")</f>
        <v>0</v>
      </c>
      <c r="FP18" s="110">
        <f>SUMIFS(УсловияРасчеты!GJ:GJ,УсловияРасчеты!$H:$H,$C18,УсловияРасчеты!$N:$N,"итого")</f>
        <v>0</v>
      </c>
      <c r="FQ18" s="110">
        <f>SUMIFS(УсловияРасчеты!GK:GK,УсловияРасчеты!$H:$H,$C18,УсловияРасчеты!$N:$N,"итого")</f>
        <v>0</v>
      </c>
      <c r="FR18" s="110">
        <f>SUMIFS(УсловияРасчеты!GL:GL,УсловияРасчеты!$H:$H,$C18,УсловияРасчеты!$N:$N,"итого")</f>
        <v>0</v>
      </c>
      <c r="FS18" s="110">
        <f>SUMIFS(УсловияРасчеты!GM:GM,УсловияРасчеты!$H:$H,$C18,УсловияРасчеты!$N:$N,"итого")</f>
        <v>0</v>
      </c>
      <c r="FT18" s="110">
        <f>SUMIFS(УсловияРасчеты!GN:GN,УсловияРасчеты!$H:$H,$C18,УсловияРасчеты!$N:$N,"итого")</f>
        <v>0</v>
      </c>
      <c r="FU18" s="110">
        <f>SUMIFS(УсловияРасчеты!GO:GO,УсловияРасчеты!$H:$H,$C18,УсловияРасчеты!$N:$N,"итого")</f>
        <v>0</v>
      </c>
      <c r="FV18" s="110">
        <f>SUMIFS(УсловияРасчеты!GP:GP,УсловияРасчеты!$H:$H,$C18,УсловияРасчеты!$N:$N,"итого")</f>
        <v>0</v>
      </c>
      <c r="FW18" s="110">
        <f>SUMIFS(УсловияРасчеты!GQ:GQ,УсловияРасчеты!$H:$H,$C18,УсловияРасчеты!$N:$N,"итого")</f>
        <v>0</v>
      </c>
      <c r="FX18" s="110">
        <f>SUMIFS(УсловияРасчеты!GR:GR,УсловияРасчеты!$H:$H,$C18,УсловияРасчеты!$N:$N,"итого")</f>
        <v>0</v>
      </c>
      <c r="FY18" s="110">
        <f>SUMIFS(УсловияРасчеты!GS:GS,УсловияРасчеты!$H:$H,$C18,УсловияРасчеты!$N:$N,"итого")</f>
        <v>0</v>
      </c>
      <c r="FZ18" s="110">
        <f>SUMIFS(УсловияРасчеты!GT:GT,УсловияРасчеты!$H:$H,$C18,УсловияРасчеты!$N:$N,"итого")</f>
        <v>0</v>
      </c>
      <c r="GA18" s="110">
        <f>SUMIFS(УсловияРасчеты!GU:GU,УсловияРасчеты!$H:$H,$C18,УсловияРасчеты!$N:$N,"итого")</f>
        <v>0</v>
      </c>
      <c r="GB18" s="110">
        <f>SUMIFS(УсловияРасчеты!GV:GV,УсловияРасчеты!$H:$H,$C18,УсловияРасчеты!$N:$N,"итого")</f>
        <v>0</v>
      </c>
      <c r="GC18" s="110">
        <f>SUMIFS(УсловияРасчеты!GW:GW,УсловияРасчеты!$H:$H,$C18,УсловияРасчеты!$N:$N,"итого")</f>
        <v>0</v>
      </c>
      <c r="GD18" s="110">
        <f>SUMIFS(УсловияРасчеты!GX:GX,УсловияРасчеты!$H:$H,$C18,УсловияРасчеты!$N:$N,"итого")</f>
        <v>0</v>
      </c>
      <c r="GE18" s="110">
        <f>SUMIFS(УсловияРасчеты!GY:GY,УсловияРасчеты!$H:$H,$C18,УсловияРасчеты!$N:$N,"итого")</f>
        <v>0</v>
      </c>
      <c r="GF18" s="110">
        <f>SUMIFS(УсловияРасчеты!GZ:GZ,УсловияРасчеты!$H:$H,$C18,УсловияРасчеты!$N:$N,"итого")</f>
        <v>0</v>
      </c>
      <c r="GG18" s="66"/>
    </row>
    <row r="19" spans="1:189" s="74" customFormat="1" ht="7.2" customHeight="1">
      <c r="A19" s="82"/>
      <c r="B19" s="72"/>
      <c r="C19" s="73"/>
      <c r="D19" s="66"/>
      <c r="E19" s="128"/>
      <c r="F19" s="65"/>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72"/>
    </row>
    <row r="20" spans="1:189" s="57" customFormat="1">
      <c r="A20" s="82">
        <f>E16-E18-E20</f>
        <v>0</v>
      </c>
      <c r="B20" s="66"/>
      <c r="C20" s="70" t="str">
        <f>УсловияРасчеты!$H$1118</f>
        <v>EBITDA</v>
      </c>
      <c r="D20" s="66"/>
      <c r="E20" s="134">
        <f>SUM($F20:$GG20)</f>
        <v>0</v>
      </c>
      <c r="F20" s="65"/>
      <c r="G20" s="112">
        <f>SUMIFS(УсловияРасчеты!AA:AA,УсловияРасчеты!$H:$H,$C20,УсловияРасчеты!$N:$N,"итого")</f>
        <v>0</v>
      </c>
      <c r="H20" s="112">
        <f>SUMIFS(УсловияРасчеты!AB:AB,УсловияРасчеты!$H:$H,$C20,УсловияРасчеты!$N:$N,"итого")</f>
        <v>0</v>
      </c>
      <c r="I20" s="112">
        <f>SUMIFS(УсловияРасчеты!AC:AC,УсловияРасчеты!$H:$H,$C20,УсловияРасчеты!$N:$N,"итого")</f>
        <v>0</v>
      </c>
      <c r="J20" s="112">
        <f>SUMIFS(УсловияРасчеты!AD:AD,УсловияРасчеты!$H:$H,$C20,УсловияРасчеты!$N:$N,"итого")</f>
        <v>0</v>
      </c>
      <c r="K20" s="112">
        <f>SUMIFS(УсловияРасчеты!AE:AE,УсловияРасчеты!$H:$H,$C20,УсловияРасчеты!$N:$N,"итого")</f>
        <v>0</v>
      </c>
      <c r="L20" s="112">
        <f>SUMIFS(УсловияРасчеты!AF:AF,УсловияРасчеты!$H:$H,$C20,УсловияРасчеты!$N:$N,"итого")</f>
        <v>0</v>
      </c>
      <c r="M20" s="112">
        <f>SUMIFS(УсловияРасчеты!AG:AG,УсловияРасчеты!$H:$H,$C20,УсловияРасчеты!$N:$N,"итого")</f>
        <v>0</v>
      </c>
      <c r="N20" s="112">
        <f>SUMIFS(УсловияРасчеты!AH:AH,УсловияРасчеты!$H:$H,$C20,УсловияРасчеты!$N:$N,"итого")</f>
        <v>0</v>
      </c>
      <c r="O20" s="112">
        <f>SUMIFS(УсловияРасчеты!AI:AI,УсловияРасчеты!$H:$H,$C20,УсловияРасчеты!$N:$N,"итого")</f>
        <v>0</v>
      </c>
      <c r="P20" s="112">
        <f>SUMIFS(УсловияРасчеты!AJ:AJ,УсловияРасчеты!$H:$H,$C20,УсловияРасчеты!$N:$N,"итого")</f>
        <v>0</v>
      </c>
      <c r="Q20" s="112">
        <f>SUMIFS(УсловияРасчеты!AK:AK,УсловияРасчеты!$H:$H,$C20,УсловияРасчеты!$N:$N,"итого")</f>
        <v>0</v>
      </c>
      <c r="R20" s="112">
        <f>SUMIFS(УсловияРасчеты!AL:AL,УсловияРасчеты!$H:$H,$C20,УсловияРасчеты!$N:$N,"итого")</f>
        <v>0</v>
      </c>
      <c r="S20" s="112">
        <f>SUMIFS(УсловияРасчеты!AM:AM,УсловияРасчеты!$H:$H,$C20,УсловияРасчеты!$N:$N,"итого")</f>
        <v>0</v>
      </c>
      <c r="T20" s="112">
        <f>SUMIFS(УсловияРасчеты!AN:AN,УсловияРасчеты!$H:$H,$C20,УсловияРасчеты!$N:$N,"итого")</f>
        <v>0</v>
      </c>
      <c r="U20" s="112">
        <f>SUMIFS(УсловияРасчеты!AO:AO,УсловияРасчеты!$H:$H,$C20,УсловияРасчеты!$N:$N,"итого")</f>
        <v>0</v>
      </c>
      <c r="V20" s="112">
        <f>SUMIFS(УсловияРасчеты!AP:AP,УсловияРасчеты!$H:$H,$C20,УсловияРасчеты!$N:$N,"итого")</f>
        <v>0</v>
      </c>
      <c r="W20" s="112">
        <f>SUMIFS(УсловияРасчеты!AQ:AQ,УсловияРасчеты!$H:$H,$C20,УсловияРасчеты!$N:$N,"итого")</f>
        <v>0</v>
      </c>
      <c r="X20" s="112">
        <f>SUMIFS(УсловияРасчеты!AR:AR,УсловияРасчеты!$H:$H,$C20,УсловияРасчеты!$N:$N,"итого")</f>
        <v>0</v>
      </c>
      <c r="Y20" s="112">
        <f>SUMIFS(УсловияРасчеты!AS:AS,УсловияРасчеты!$H:$H,$C20,УсловияРасчеты!$N:$N,"итого")</f>
        <v>0</v>
      </c>
      <c r="Z20" s="112">
        <f>SUMIFS(УсловияРасчеты!AT:AT,УсловияРасчеты!$H:$H,$C20,УсловияРасчеты!$N:$N,"итого")</f>
        <v>0</v>
      </c>
      <c r="AA20" s="112">
        <f>SUMIFS(УсловияРасчеты!AU:AU,УсловияРасчеты!$H:$H,$C20,УсловияРасчеты!$N:$N,"итого")</f>
        <v>0</v>
      </c>
      <c r="AB20" s="112">
        <f>SUMIFS(УсловияРасчеты!AV:AV,УсловияРасчеты!$H:$H,$C20,УсловияРасчеты!$N:$N,"итого")</f>
        <v>0</v>
      </c>
      <c r="AC20" s="112">
        <f>SUMIFS(УсловияРасчеты!AW:AW,УсловияРасчеты!$H:$H,$C20,УсловияРасчеты!$N:$N,"итого")</f>
        <v>0</v>
      </c>
      <c r="AD20" s="112">
        <f>SUMIFS(УсловияРасчеты!AX:AX,УсловияРасчеты!$H:$H,$C20,УсловияРасчеты!$N:$N,"итого")</f>
        <v>0</v>
      </c>
      <c r="AE20" s="112">
        <f>SUMIFS(УсловияРасчеты!AY:AY,УсловияРасчеты!$H:$H,$C20,УсловияРасчеты!$N:$N,"итого")</f>
        <v>0</v>
      </c>
      <c r="AF20" s="112">
        <f>SUMIFS(УсловияРасчеты!AZ:AZ,УсловияРасчеты!$H:$H,$C20,УсловияРасчеты!$N:$N,"итого")</f>
        <v>0</v>
      </c>
      <c r="AG20" s="112">
        <f>SUMIFS(УсловияРасчеты!BA:BA,УсловияРасчеты!$H:$H,$C20,УсловияРасчеты!$N:$N,"итого")</f>
        <v>0</v>
      </c>
      <c r="AH20" s="112">
        <f>SUMIFS(УсловияРасчеты!BB:BB,УсловияРасчеты!$H:$H,$C20,УсловияРасчеты!$N:$N,"итого")</f>
        <v>0</v>
      </c>
      <c r="AI20" s="112">
        <f>SUMIFS(УсловияРасчеты!BC:BC,УсловияРасчеты!$H:$H,$C20,УсловияРасчеты!$N:$N,"итого")</f>
        <v>0</v>
      </c>
      <c r="AJ20" s="112">
        <f>SUMIFS(УсловияРасчеты!BD:BD,УсловияРасчеты!$H:$H,$C20,УсловияРасчеты!$N:$N,"итого")</f>
        <v>0</v>
      </c>
      <c r="AK20" s="112">
        <f>SUMIFS(УсловияРасчеты!BE:BE,УсловияРасчеты!$H:$H,$C20,УсловияРасчеты!$N:$N,"итого")</f>
        <v>0</v>
      </c>
      <c r="AL20" s="112">
        <f>SUMIFS(УсловияРасчеты!BF:BF,УсловияРасчеты!$H:$H,$C20,УсловияРасчеты!$N:$N,"итого")</f>
        <v>0</v>
      </c>
      <c r="AM20" s="112">
        <f>SUMIFS(УсловияРасчеты!BG:BG,УсловияРасчеты!$H:$H,$C20,УсловияРасчеты!$N:$N,"итого")</f>
        <v>0</v>
      </c>
      <c r="AN20" s="112">
        <f>SUMIFS(УсловияРасчеты!BH:BH,УсловияРасчеты!$H:$H,$C20,УсловияРасчеты!$N:$N,"итого")</f>
        <v>0</v>
      </c>
      <c r="AO20" s="112">
        <f>SUMIFS(УсловияРасчеты!BI:BI,УсловияРасчеты!$H:$H,$C20,УсловияРасчеты!$N:$N,"итого")</f>
        <v>0</v>
      </c>
      <c r="AP20" s="112">
        <f>SUMIFS(УсловияРасчеты!BJ:BJ,УсловияРасчеты!$H:$H,$C20,УсловияРасчеты!$N:$N,"итого")</f>
        <v>0</v>
      </c>
      <c r="AQ20" s="112">
        <f>SUMIFS(УсловияРасчеты!BK:BK,УсловияРасчеты!$H:$H,$C20,УсловияРасчеты!$N:$N,"итого")</f>
        <v>0</v>
      </c>
      <c r="AR20" s="112">
        <f>SUMIFS(УсловияРасчеты!BL:BL,УсловияРасчеты!$H:$H,$C20,УсловияРасчеты!$N:$N,"итого")</f>
        <v>0</v>
      </c>
      <c r="AS20" s="112">
        <f>SUMIFS(УсловияРасчеты!BM:BM,УсловияРасчеты!$H:$H,$C20,УсловияРасчеты!$N:$N,"итого")</f>
        <v>0</v>
      </c>
      <c r="AT20" s="112">
        <f>SUMIFS(УсловияРасчеты!BN:BN,УсловияРасчеты!$H:$H,$C20,УсловияРасчеты!$N:$N,"итого")</f>
        <v>0</v>
      </c>
      <c r="AU20" s="112">
        <f>SUMIFS(УсловияРасчеты!BO:BO,УсловияРасчеты!$H:$H,$C20,УсловияРасчеты!$N:$N,"итого")</f>
        <v>0</v>
      </c>
      <c r="AV20" s="112">
        <f>SUMIFS(УсловияРасчеты!BP:BP,УсловияРасчеты!$H:$H,$C20,УсловияРасчеты!$N:$N,"итого")</f>
        <v>0</v>
      </c>
      <c r="AW20" s="112">
        <f>SUMIFS(УсловияРасчеты!BQ:BQ,УсловияРасчеты!$H:$H,$C20,УсловияРасчеты!$N:$N,"итого")</f>
        <v>0</v>
      </c>
      <c r="AX20" s="112">
        <f>SUMIFS(УсловияРасчеты!BR:BR,УсловияРасчеты!$H:$H,$C20,УсловияРасчеты!$N:$N,"итого")</f>
        <v>0</v>
      </c>
      <c r="AY20" s="112">
        <f>SUMIFS(УсловияРасчеты!BS:BS,УсловияРасчеты!$H:$H,$C20,УсловияРасчеты!$N:$N,"итого")</f>
        <v>0</v>
      </c>
      <c r="AZ20" s="112">
        <f>SUMIFS(УсловияРасчеты!BT:BT,УсловияРасчеты!$H:$H,$C20,УсловияРасчеты!$N:$N,"итого")</f>
        <v>0</v>
      </c>
      <c r="BA20" s="112">
        <f>SUMIFS(УсловияРасчеты!BU:BU,УсловияРасчеты!$H:$H,$C20,УсловияРасчеты!$N:$N,"итого")</f>
        <v>0</v>
      </c>
      <c r="BB20" s="112">
        <f>SUMIFS(УсловияРасчеты!BV:BV,УсловияРасчеты!$H:$H,$C20,УсловияРасчеты!$N:$N,"итого")</f>
        <v>0</v>
      </c>
      <c r="BC20" s="112">
        <f>SUMIFS(УсловияРасчеты!BW:BW,УсловияРасчеты!$H:$H,$C20,УсловияРасчеты!$N:$N,"итого")</f>
        <v>0</v>
      </c>
      <c r="BD20" s="112">
        <f>SUMIFS(УсловияРасчеты!BX:BX,УсловияРасчеты!$H:$H,$C20,УсловияРасчеты!$N:$N,"итого")</f>
        <v>0</v>
      </c>
      <c r="BE20" s="112">
        <f>SUMIFS(УсловияРасчеты!BY:BY,УсловияРасчеты!$H:$H,$C20,УсловияРасчеты!$N:$N,"итого")</f>
        <v>0</v>
      </c>
      <c r="BF20" s="112">
        <f>SUMIFS(УсловияРасчеты!BZ:BZ,УсловияРасчеты!$H:$H,$C20,УсловияРасчеты!$N:$N,"итого")</f>
        <v>0</v>
      </c>
      <c r="BG20" s="112">
        <f>SUMIFS(УсловияРасчеты!CA:CA,УсловияРасчеты!$H:$H,$C20,УсловияРасчеты!$N:$N,"итого")</f>
        <v>0</v>
      </c>
      <c r="BH20" s="112">
        <f>SUMIFS(УсловияРасчеты!CB:CB,УсловияРасчеты!$H:$H,$C20,УсловияРасчеты!$N:$N,"итого")</f>
        <v>0</v>
      </c>
      <c r="BI20" s="112">
        <f>SUMIFS(УсловияРасчеты!CC:CC,УсловияРасчеты!$H:$H,$C20,УсловияРасчеты!$N:$N,"итого")</f>
        <v>0</v>
      </c>
      <c r="BJ20" s="112">
        <f>SUMIFS(УсловияРасчеты!CD:CD,УсловияРасчеты!$H:$H,$C20,УсловияРасчеты!$N:$N,"итого")</f>
        <v>0</v>
      </c>
      <c r="BK20" s="112">
        <f>SUMIFS(УсловияРасчеты!CE:CE,УсловияРасчеты!$H:$H,$C20,УсловияРасчеты!$N:$N,"итого")</f>
        <v>0</v>
      </c>
      <c r="BL20" s="112">
        <f>SUMIFS(УсловияРасчеты!CF:CF,УсловияРасчеты!$H:$H,$C20,УсловияРасчеты!$N:$N,"итого")</f>
        <v>0</v>
      </c>
      <c r="BM20" s="112">
        <f>SUMIFS(УсловияРасчеты!CG:CG,УсловияРасчеты!$H:$H,$C20,УсловияРасчеты!$N:$N,"итого")</f>
        <v>0</v>
      </c>
      <c r="BN20" s="112">
        <f>SUMIFS(УсловияРасчеты!CH:CH,УсловияРасчеты!$H:$H,$C20,УсловияРасчеты!$N:$N,"итого")</f>
        <v>0</v>
      </c>
      <c r="BO20" s="112">
        <f>SUMIFS(УсловияРасчеты!CI:CI,УсловияРасчеты!$H:$H,$C20,УсловияРасчеты!$N:$N,"итого")</f>
        <v>0</v>
      </c>
      <c r="BP20" s="112">
        <f>SUMIFS(УсловияРасчеты!CJ:CJ,УсловияРасчеты!$H:$H,$C20,УсловияРасчеты!$N:$N,"итого")</f>
        <v>0</v>
      </c>
      <c r="BQ20" s="112">
        <f>SUMIFS(УсловияРасчеты!CK:CK,УсловияРасчеты!$H:$H,$C20,УсловияРасчеты!$N:$N,"итого")</f>
        <v>0</v>
      </c>
      <c r="BR20" s="112">
        <f>SUMIFS(УсловияРасчеты!CL:CL,УсловияРасчеты!$H:$H,$C20,УсловияРасчеты!$N:$N,"итого")</f>
        <v>0</v>
      </c>
      <c r="BS20" s="112">
        <f>SUMIFS(УсловияРасчеты!CM:CM,УсловияРасчеты!$H:$H,$C20,УсловияРасчеты!$N:$N,"итого")</f>
        <v>0</v>
      </c>
      <c r="BT20" s="112">
        <f>SUMIFS(УсловияРасчеты!CN:CN,УсловияРасчеты!$H:$H,$C20,УсловияРасчеты!$N:$N,"итого")</f>
        <v>0</v>
      </c>
      <c r="BU20" s="112">
        <f>SUMIFS(УсловияРасчеты!CO:CO,УсловияРасчеты!$H:$H,$C20,УсловияРасчеты!$N:$N,"итого")</f>
        <v>0</v>
      </c>
      <c r="BV20" s="112">
        <f>SUMIFS(УсловияРасчеты!CP:CP,УсловияРасчеты!$H:$H,$C20,УсловияРасчеты!$N:$N,"итого")</f>
        <v>0</v>
      </c>
      <c r="BW20" s="112">
        <f>SUMIFS(УсловияРасчеты!CQ:CQ,УсловияРасчеты!$H:$H,$C20,УсловияРасчеты!$N:$N,"итого")</f>
        <v>0</v>
      </c>
      <c r="BX20" s="112">
        <f>SUMIFS(УсловияРасчеты!CR:CR,УсловияРасчеты!$H:$H,$C20,УсловияРасчеты!$N:$N,"итого")</f>
        <v>0</v>
      </c>
      <c r="BY20" s="112">
        <f>SUMIFS(УсловияРасчеты!CS:CS,УсловияРасчеты!$H:$H,$C20,УсловияРасчеты!$N:$N,"итого")</f>
        <v>0</v>
      </c>
      <c r="BZ20" s="112">
        <f>SUMIFS(УсловияРасчеты!CT:CT,УсловияРасчеты!$H:$H,$C20,УсловияРасчеты!$N:$N,"итого")</f>
        <v>0</v>
      </c>
      <c r="CA20" s="112">
        <f>SUMIFS(УсловияРасчеты!CU:CU,УсловияРасчеты!$H:$H,$C20,УсловияРасчеты!$N:$N,"итого")</f>
        <v>0</v>
      </c>
      <c r="CB20" s="112">
        <f>SUMIFS(УсловияРасчеты!CV:CV,УсловияРасчеты!$H:$H,$C20,УсловияРасчеты!$N:$N,"итого")</f>
        <v>0</v>
      </c>
      <c r="CC20" s="112">
        <f>SUMIFS(УсловияРасчеты!CW:CW,УсловияРасчеты!$H:$H,$C20,УсловияРасчеты!$N:$N,"итого")</f>
        <v>0</v>
      </c>
      <c r="CD20" s="112">
        <f>SUMIFS(УсловияРасчеты!CX:CX,УсловияРасчеты!$H:$H,$C20,УсловияРасчеты!$N:$N,"итого")</f>
        <v>0</v>
      </c>
      <c r="CE20" s="112">
        <f>SUMIFS(УсловияРасчеты!CY:CY,УсловияРасчеты!$H:$H,$C20,УсловияРасчеты!$N:$N,"итого")</f>
        <v>0</v>
      </c>
      <c r="CF20" s="112">
        <f>SUMIFS(УсловияРасчеты!CZ:CZ,УсловияРасчеты!$H:$H,$C20,УсловияРасчеты!$N:$N,"итого")</f>
        <v>0</v>
      </c>
      <c r="CG20" s="112">
        <f>SUMIFS(УсловияРасчеты!DA:DA,УсловияРасчеты!$H:$H,$C20,УсловияРасчеты!$N:$N,"итого")</f>
        <v>0</v>
      </c>
      <c r="CH20" s="112">
        <f>SUMIFS(УсловияРасчеты!DB:DB,УсловияРасчеты!$H:$H,$C20,УсловияРасчеты!$N:$N,"итого")</f>
        <v>0</v>
      </c>
      <c r="CI20" s="112">
        <f>SUMIFS(УсловияРасчеты!DC:DC,УсловияРасчеты!$H:$H,$C20,УсловияРасчеты!$N:$N,"итого")</f>
        <v>0</v>
      </c>
      <c r="CJ20" s="112">
        <f>SUMIFS(УсловияРасчеты!DD:DD,УсловияРасчеты!$H:$H,$C20,УсловияРасчеты!$N:$N,"итого")</f>
        <v>0</v>
      </c>
      <c r="CK20" s="112">
        <f>SUMIFS(УсловияРасчеты!DE:DE,УсловияРасчеты!$H:$H,$C20,УсловияРасчеты!$N:$N,"итого")</f>
        <v>0</v>
      </c>
      <c r="CL20" s="112">
        <f>SUMIFS(УсловияРасчеты!DF:DF,УсловияРасчеты!$H:$H,$C20,УсловияРасчеты!$N:$N,"итого")</f>
        <v>0</v>
      </c>
      <c r="CM20" s="112">
        <f>SUMIFS(УсловияРасчеты!DG:DG,УсловияРасчеты!$H:$H,$C20,УсловияРасчеты!$N:$N,"итого")</f>
        <v>0</v>
      </c>
      <c r="CN20" s="112">
        <f>SUMIFS(УсловияРасчеты!DH:DH,УсловияРасчеты!$H:$H,$C20,УсловияРасчеты!$N:$N,"итого")</f>
        <v>0</v>
      </c>
      <c r="CO20" s="112">
        <f>SUMIFS(УсловияРасчеты!DI:DI,УсловияРасчеты!$H:$H,$C20,УсловияРасчеты!$N:$N,"итого")</f>
        <v>0</v>
      </c>
      <c r="CP20" s="112">
        <f>SUMIFS(УсловияРасчеты!DJ:DJ,УсловияРасчеты!$H:$H,$C20,УсловияРасчеты!$N:$N,"итого")</f>
        <v>0</v>
      </c>
      <c r="CQ20" s="112">
        <f>SUMIFS(УсловияРасчеты!DK:DK,УсловияРасчеты!$H:$H,$C20,УсловияРасчеты!$N:$N,"итого")</f>
        <v>0</v>
      </c>
      <c r="CR20" s="112">
        <f>SUMIFS(УсловияРасчеты!DL:DL,УсловияРасчеты!$H:$H,$C20,УсловияРасчеты!$N:$N,"итого")</f>
        <v>0</v>
      </c>
      <c r="CS20" s="112">
        <f>SUMIFS(УсловияРасчеты!DM:DM,УсловияРасчеты!$H:$H,$C20,УсловияРасчеты!$N:$N,"итого")</f>
        <v>0</v>
      </c>
      <c r="CT20" s="112">
        <f>SUMIFS(УсловияРасчеты!DN:DN,УсловияРасчеты!$H:$H,$C20,УсловияРасчеты!$N:$N,"итого")</f>
        <v>0</v>
      </c>
      <c r="CU20" s="112">
        <f>SUMIFS(УсловияРасчеты!DO:DO,УсловияРасчеты!$H:$H,$C20,УсловияРасчеты!$N:$N,"итого")</f>
        <v>0</v>
      </c>
      <c r="CV20" s="112">
        <f>SUMIFS(УсловияРасчеты!DP:DP,УсловияРасчеты!$H:$H,$C20,УсловияРасчеты!$N:$N,"итого")</f>
        <v>0</v>
      </c>
      <c r="CW20" s="112">
        <f>SUMIFS(УсловияРасчеты!DQ:DQ,УсловияРасчеты!$H:$H,$C20,УсловияРасчеты!$N:$N,"итого")</f>
        <v>0</v>
      </c>
      <c r="CX20" s="112">
        <f>SUMIFS(УсловияРасчеты!DR:DR,УсловияРасчеты!$H:$H,$C20,УсловияРасчеты!$N:$N,"итого")</f>
        <v>0</v>
      </c>
      <c r="CY20" s="112">
        <f>SUMIFS(УсловияРасчеты!DS:DS,УсловияРасчеты!$H:$H,$C20,УсловияРасчеты!$N:$N,"итого")</f>
        <v>0</v>
      </c>
      <c r="CZ20" s="112">
        <f>SUMIFS(УсловияРасчеты!DT:DT,УсловияРасчеты!$H:$H,$C20,УсловияРасчеты!$N:$N,"итого")</f>
        <v>0</v>
      </c>
      <c r="DA20" s="112">
        <f>SUMIFS(УсловияРасчеты!DU:DU,УсловияРасчеты!$H:$H,$C20,УсловияРасчеты!$N:$N,"итого")</f>
        <v>0</v>
      </c>
      <c r="DB20" s="112">
        <f>SUMIFS(УсловияРасчеты!DV:DV,УсловияРасчеты!$H:$H,$C20,УсловияРасчеты!$N:$N,"итого")</f>
        <v>0</v>
      </c>
      <c r="DC20" s="112">
        <f>SUMIFS(УсловияРасчеты!DW:DW,УсловияРасчеты!$H:$H,$C20,УсловияРасчеты!$N:$N,"итого")</f>
        <v>0</v>
      </c>
      <c r="DD20" s="112">
        <f>SUMIFS(УсловияРасчеты!DX:DX,УсловияРасчеты!$H:$H,$C20,УсловияРасчеты!$N:$N,"итого")</f>
        <v>0</v>
      </c>
      <c r="DE20" s="112">
        <f>SUMIFS(УсловияРасчеты!DY:DY,УсловияРасчеты!$H:$H,$C20,УсловияРасчеты!$N:$N,"итого")</f>
        <v>0</v>
      </c>
      <c r="DF20" s="112">
        <f>SUMIFS(УсловияРасчеты!DZ:DZ,УсловияРасчеты!$H:$H,$C20,УсловияРасчеты!$N:$N,"итого")</f>
        <v>0</v>
      </c>
      <c r="DG20" s="112">
        <f>SUMIFS(УсловияРасчеты!EA:EA,УсловияРасчеты!$H:$H,$C20,УсловияРасчеты!$N:$N,"итого")</f>
        <v>0</v>
      </c>
      <c r="DH20" s="112">
        <f>SUMIFS(УсловияРасчеты!EB:EB,УсловияРасчеты!$H:$H,$C20,УсловияРасчеты!$N:$N,"итого")</f>
        <v>0</v>
      </c>
      <c r="DI20" s="112">
        <f>SUMIFS(УсловияРасчеты!EC:EC,УсловияРасчеты!$H:$H,$C20,УсловияРасчеты!$N:$N,"итого")</f>
        <v>0</v>
      </c>
      <c r="DJ20" s="112">
        <f>SUMIFS(УсловияРасчеты!ED:ED,УсловияРасчеты!$H:$H,$C20,УсловияРасчеты!$N:$N,"итого")</f>
        <v>0</v>
      </c>
      <c r="DK20" s="112">
        <f>SUMIFS(УсловияРасчеты!EE:EE,УсловияРасчеты!$H:$H,$C20,УсловияРасчеты!$N:$N,"итого")</f>
        <v>0</v>
      </c>
      <c r="DL20" s="112">
        <f>SUMIFS(УсловияРасчеты!EF:EF,УсловияРасчеты!$H:$H,$C20,УсловияРасчеты!$N:$N,"итого")</f>
        <v>0</v>
      </c>
      <c r="DM20" s="112">
        <f>SUMIFS(УсловияРасчеты!EG:EG,УсловияРасчеты!$H:$H,$C20,УсловияРасчеты!$N:$N,"итого")</f>
        <v>0</v>
      </c>
      <c r="DN20" s="112">
        <f>SUMIFS(УсловияРасчеты!EH:EH,УсловияРасчеты!$H:$H,$C20,УсловияРасчеты!$N:$N,"итого")</f>
        <v>0</v>
      </c>
      <c r="DO20" s="112">
        <f>SUMIFS(УсловияРасчеты!EI:EI,УсловияРасчеты!$H:$H,$C20,УсловияРасчеты!$N:$N,"итого")</f>
        <v>0</v>
      </c>
      <c r="DP20" s="112">
        <f>SUMIFS(УсловияРасчеты!EJ:EJ,УсловияРасчеты!$H:$H,$C20,УсловияРасчеты!$N:$N,"итого")</f>
        <v>0</v>
      </c>
      <c r="DQ20" s="112">
        <f>SUMIFS(УсловияРасчеты!EK:EK,УсловияРасчеты!$H:$H,$C20,УсловияРасчеты!$N:$N,"итого")</f>
        <v>0</v>
      </c>
      <c r="DR20" s="112">
        <f>SUMIFS(УсловияРасчеты!EL:EL,УсловияРасчеты!$H:$H,$C20,УсловияРасчеты!$N:$N,"итого")</f>
        <v>0</v>
      </c>
      <c r="DS20" s="112">
        <f>SUMIFS(УсловияРасчеты!EM:EM,УсловияРасчеты!$H:$H,$C20,УсловияРасчеты!$N:$N,"итого")</f>
        <v>0</v>
      </c>
      <c r="DT20" s="112">
        <f>SUMIFS(УсловияРасчеты!EN:EN,УсловияРасчеты!$H:$H,$C20,УсловияРасчеты!$N:$N,"итого")</f>
        <v>0</v>
      </c>
      <c r="DU20" s="112">
        <f>SUMIFS(УсловияРасчеты!EO:EO,УсловияРасчеты!$H:$H,$C20,УсловияРасчеты!$N:$N,"итого")</f>
        <v>0</v>
      </c>
      <c r="DV20" s="112">
        <f>SUMIFS(УсловияРасчеты!EP:EP,УсловияРасчеты!$H:$H,$C20,УсловияРасчеты!$N:$N,"итого")</f>
        <v>0</v>
      </c>
      <c r="DW20" s="112">
        <f>SUMIFS(УсловияРасчеты!EQ:EQ,УсловияРасчеты!$H:$H,$C20,УсловияРасчеты!$N:$N,"итого")</f>
        <v>0</v>
      </c>
      <c r="DX20" s="112">
        <f>SUMIFS(УсловияРасчеты!ER:ER,УсловияРасчеты!$H:$H,$C20,УсловияРасчеты!$N:$N,"итого")</f>
        <v>0</v>
      </c>
      <c r="DY20" s="112">
        <f>SUMIFS(УсловияРасчеты!ES:ES,УсловияРасчеты!$H:$H,$C20,УсловияРасчеты!$N:$N,"итого")</f>
        <v>0</v>
      </c>
      <c r="DZ20" s="112">
        <f>SUMIFS(УсловияРасчеты!ET:ET,УсловияРасчеты!$H:$H,$C20,УсловияРасчеты!$N:$N,"итого")</f>
        <v>0</v>
      </c>
      <c r="EA20" s="112">
        <f>SUMIFS(УсловияРасчеты!EU:EU,УсловияРасчеты!$H:$H,$C20,УсловияРасчеты!$N:$N,"итого")</f>
        <v>0</v>
      </c>
      <c r="EB20" s="112">
        <f>SUMIFS(УсловияРасчеты!EV:EV,УсловияРасчеты!$H:$H,$C20,УсловияРасчеты!$N:$N,"итого")</f>
        <v>0</v>
      </c>
      <c r="EC20" s="112">
        <f>SUMIFS(УсловияРасчеты!EW:EW,УсловияРасчеты!$H:$H,$C20,УсловияРасчеты!$N:$N,"итого")</f>
        <v>0</v>
      </c>
      <c r="ED20" s="112">
        <f>SUMIFS(УсловияРасчеты!EX:EX,УсловияРасчеты!$H:$H,$C20,УсловияРасчеты!$N:$N,"итого")</f>
        <v>0</v>
      </c>
      <c r="EE20" s="112">
        <f>SUMIFS(УсловияРасчеты!EY:EY,УсловияРасчеты!$H:$H,$C20,УсловияРасчеты!$N:$N,"итого")</f>
        <v>0</v>
      </c>
      <c r="EF20" s="112">
        <f>SUMIFS(УсловияРасчеты!EZ:EZ,УсловияРасчеты!$H:$H,$C20,УсловияРасчеты!$N:$N,"итого")</f>
        <v>0</v>
      </c>
      <c r="EG20" s="112">
        <f>SUMIFS(УсловияРасчеты!FA:FA,УсловияРасчеты!$H:$H,$C20,УсловияРасчеты!$N:$N,"итого")</f>
        <v>0</v>
      </c>
      <c r="EH20" s="112">
        <f>SUMIFS(УсловияРасчеты!FB:FB,УсловияРасчеты!$H:$H,$C20,УсловияРасчеты!$N:$N,"итого")</f>
        <v>0</v>
      </c>
      <c r="EI20" s="112">
        <f>SUMIFS(УсловияРасчеты!FC:FC,УсловияРасчеты!$H:$H,$C20,УсловияРасчеты!$N:$N,"итого")</f>
        <v>0</v>
      </c>
      <c r="EJ20" s="112">
        <f>SUMIFS(УсловияРасчеты!FD:FD,УсловияРасчеты!$H:$H,$C20,УсловияРасчеты!$N:$N,"итого")</f>
        <v>0</v>
      </c>
      <c r="EK20" s="112">
        <f>SUMIFS(УсловияРасчеты!FE:FE,УсловияРасчеты!$H:$H,$C20,УсловияРасчеты!$N:$N,"итого")</f>
        <v>0</v>
      </c>
      <c r="EL20" s="112">
        <f>SUMIFS(УсловияРасчеты!FF:FF,УсловияРасчеты!$H:$H,$C20,УсловияРасчеты!$N:$N,"итого")</f>
        <v>0</v>
      </c>
      <c r="EM20" s="112">
        <f>SUMIFS(УсловияРасчеты!FG:FG,УсловияРасчеты!$H:$H,$C20,УсловияРасчеты!$N:$N,"итого")</f>
        <v>0</v>
      </c>
      <c r="EN20" s="112">
        <f>SUMIFS(УсловияРасчеты!FH:FH,УсловияРасчеты!$H:$H,$C20,УсловияРасчеты!$N:$N,"итого")</f>
        <v>0</v>
      </c>
      <c r="EO20" s="112">
        <f>SUMIFS(УсловияРасчеты!FI:FI,УсловияРасчеты!$H:$H,$C20,УсловияРасчеты!$N:$N,"итого")</f>
        <v>0</v>
      </c>
      <c r="EP20" s="112">
        <f>SUMIFS(УсловияРасчеты!FJ:FJ,УсловияРасчеты!$H:$H,$C20,УсловияРасчеты!$N:$N,"итого")</f>
        <v>0</v>
      </c>
      <c r="EQ20" s="112">
        <f>SUMIFS(УсловияРасчеты!FK:FK,УсловияРасчеты!$H:$H,$C20,УсловияРасчеты!$N:$N,"итого")</f>
        <v>0</v>
      </c>
      <c r="ER20" s="112">
        <f>SUMIFS(УсловияРасчеты!FL:FL,УсловияРасчеты!$H:$H,$C20,УсловияРасчеты!$N:$N,"итого")</f>
        <v>0</v>
      </c>
      <c r="ES20" s="112">
        <f>SUMIFS(УсловияРасчеты!FM:FM,УсловияРасчеты!$H:$H,$C20,УсловияРасчеты!$N:$N,"итого")</f>
        <v>0</v>
      </c>
      <c r="ET20" s="112">
        <f>SUMIFS(УсловияРасчеты!FN:FN,УсловияРасчеты!$H:$H,$C20,УсловияРасчеты!$N:$N,"итого")</f>
        <v>0</v>
      </c>
      <c r="EU20" s="112">
        <f>SUMIFS(УсловияРасчеты!FO:FO,УсловияРасчеты!$H:$H,$C20,УсловияРасчеты!$N:$N,"итого")</f>
        <v>0</v>
      </c>
      <c r="EV20" s="112">
        <f>SUMIFS(УсловияРасчеты!FP:FP,УсловияРасчеты!$H:$H,$C20,УсловияРасчеты!$N:$N,"итого")</f>
        <v>0</v>
      </c>
      <c r="EW20" s="112">
        <f>SUMIFS(УсловияРасчеты!FQ:FQ,УсловияРасчеты!$H:$H,$C20,УсловияРасчеты!$N:$N,"итого")</f>
        <v>0</v>
      </c>
      <c r="EX20" s="112">
        <f>SUMIFS(УсловияРасчеты!FR:FR,УсловияРасчеты!$H:$H,$C20,УсловияРасчеты!$N:$N,"итого")</f>
        <v>0</v>
      </c>
      <c r="EY20" s="112">
        <f>SUMIFS(УсловияРасчеты!FS:FS,УсловияРасчеты!$H:$H,$C20,УсловияРасчеты!$N:$N,"итого")</f>
        <v>0</v>
      </c>
      <c r="EZ20" s="112">
        <f>SUMIFS(УсловияРасчеты!FT:FT,УсловияРасчеты!$H:$H,$C20,УсловияРасчеты!$N:$N,"итого")</f>
        <v>0</v>
      </c>
      <c r="FA20" s="112">
        <f>SUMIFS(УсловияРасчеты!FU:FU,УсловияРасчеты!$H:$H,$C20,УсловияРасчеты!$N:$N,"итого")</f>
        <v>0</v>
      </c>
      <c r="FB20" s="112">
        <f>SUMIFS(УсловияРасчеты!FV:FV,УсловияРасчеты!$H:$H,$C20,УсловияРасчеты!$N:$N,"итого")</f>
        <v>0</v>
      </c>
      <c r="FC20" s="112">
        <f>SUMIFS(УсловияРасчеты!FW:FW,УсловияРасчеты!$H:$H,$C20,УсловияРасчеты!$N:$N,"итого")</f>
        <v>0</v>
      </c>
      <c r="FD20" s="112">
        <f>SUMIFS(УсловияРасчеты!FX:FX,УсловияРасчеты!$H:$H,$C20,УсловияРасчеты!$N:$N,"итого")</f>
        <v>0</v>
      </c>
      <c r="FE20" s="112">
        <f>SUMIFS(УсловияРасчеты!FY:FY,УсловияРасчеты!$H:$H,$C20,УсловияРасчеты!$N:$N,"итого")</f>
        <v>0</v>
      </c>
      <c r="FF20" s="112">
        <f>SUMIFS(УсловияРасчеты!FZ:FZ,УсловияРасчеты!$H:$H,$C20,УсловияРасчеты!$N:$N,"итого")</f>
        <v>0</v>
      </c>
      <c r="FG20" s="112">
        <f>SUMIFS(УсловияРасчеты!GA:GA,УсловияРасчеты!$H:$H,$C20,УсловияРасчеты!$N:$N,"итого")</f>
        <v>0</v>
      </c>
      <c r="FH20" s="112">
        <f>SUMIFS(УсловияРасчеты!GB:GB,УсловияРасчеты!$H:$H,$C20,УсловияРасчеты!$N:$N,"итого")</f>
        <v>0</v>
      </c>
      <c r="FI20" s="112">
        <f>SUMIFS(УсловияРасчеты!GC:GC,УсловияРасчеты!$H:$H,$C20,УсловияРасчеты!$N:$N,"итого")</f>
        <v>0</v>
      </c>
      <c r="FJ20" s="112">
        <f>SUMIFS(УсловияРасчеты!GD:GD,УсловияРасчеты!$H:$H,$C20,УсловияРасчеты!$N:$N,"итого")</f>
        <v>0</v>
      </c>
      <c r="FK20" s="112">
        <f>SUMIFS(УсловияРасчеты!GE:GE,УсловияРасчеты!$H:$H,$C20,УсловияРасчеты!$N:$N,"итого")</f>
        <v>0</v>
      </c>
      <c r="FL20" s="112">
        <f>SUMIFS(УсловияРасчеты!GF:GF,УсловияРасчеты!$H:$H,$C20,УсловияРасчеты!$N:$N,"итого")</f>
        <v>0</v>
      </c>
      <c r="FM20" s="112">
        <f>SUMIFS(УсловияРасчеты!GG:GG,УсловияРасчеты!$H:$H,$C20,УсловияРасчеты!$N:$N,"итого")</f>
        <v>0</v>
      </c>
      <c r="FN20" s="112">
        <f>SUMIFS(УсловияРасчеты!GH:GH,УсловияРасчеты!$H:$H,$C20,УсловияРасчеты!$N:$N,"итого")</f>
        <v>0</v>
      </c>
      <c r="FO20" s="112">
        <f>SUMIFS(УсловияРасчеты!GI:GI,УсловияРасчеты!$H:$H,$C20,УсловияРасчеты!$N:$N,"итого")</f>
        <v>0</v>
      </c>
      <c r="FP20" s="112">
        <f>SUMIFS(УсловияРасчеты!GJ:GJ,УсловияРасчеты!$H:$H,$C20,УсловияРасчеты!$N:$N,"итого")</f>
        <v>0</v>
      </c>
      <c r="FQ20" s="112">
        <f>SUMIFS(УсловияРасчеты!GK:GK,УсловияРасчеты!$H:$H,$C20,УсловияРасчеты!$N:$N,"итого")</f>
        <v>0</v>
      </c>
      <c r="FR20" s="112">
        <f>SUMIFS(УсловияРасчеты!GL:GL,УсловияРасчеты!$H:$H,$C20,УсловияРасчеты!$N:$N,"итого")</f>
        <v>0</v>
      </c>
      <c r="FS20" s="112">
        <f>SUMIFS(УсловияРасчеты!GM:GM,УсловияРасчеты!$H:$H,$C20,УсловияРасчеты!$N:$N,"итого")</f>
        <v>0</v>
      </c>
      <c r="FT20" s="112">
        <f>SUMIFS(УсловияРасчеты!GN:GN,УсловияРасчеты!$H:$H,$C20,УсловияРасчеты!$N:$N,"итого")</f>
        <v>0</v>
      </c>
      <c r="FU20" s="112">
        <f>SUMIFS(УсловияРасчеты!GO:GO,УсловияРасчеты!$H:$H,$C20,УсловияРасчеты!$N:$N,"итого")</f>
        <v>0</v>
      </c>
      <c r="FV20" s="112">
        <f>SUMIFS(УсловияРасчеты!GP:GP,УсловияРасчеты!$H:$H,$C20,УсловияРасчеты!$N:$N,"итого")</f>
        <v>0</v>
      </c>
      <c r="FW20" s="112">
        <f>SUMIFS(УсловияРасчеты!GQ:GQ,УсловияРасчеты!$H:$H,$C20,УсловияРасчеты!$N:$N,"итого")</f>
        <v>0</v>
      </c>
      <c r="FX20" s="112">
        <f>SUMIFS(УсловияРасчеты!GR:GR,УсловияРасчеты!$H:$H,$C20,УсловияРасчеты!$N:$N,"итого")</f>
        <v>0</v>
      </c>
      <c r="FY20" s="112">
        <f>SUMIFS(УсловияРасчеты!GS:GS,УсловияРасчеты!$H:$H,$C20,УсловияРасчеты!$N:$N,"итого")</f>
        <v>0</v>
      </c>
      <c r="FZ20" s="112">
        <f>SUMIFS(УсловияРасчеты!GT:GT,УсловияРасчеты!$H:$H,$C20,УсловияРасчеты!$N:$N,"итого")</f>
        <v>0</v>
      </c>
      <c r="GA20" s="112">
        <f>SUMIFS(УсловияРасчеты!GU:GU,УсловияРасчеты!$H:$H,$C20,УсловияРасчеты!$N:$N,"итого")</f>
        <v>0</v>
      </c>
      <c r="GB20" s="112">
        <f>SUMIFS(УсловияРасчеты!GV:GV,УсловияРасчеты!$H:$H,$C20,УсловияРасчеты!$N:$N,"итого")</f>
        <v>0</v>
      </c>
      <c r="GC20" s="112">
        <f>SUMIFS(УсловияРасчеты!GW:GW,УсловияРасчеты!$H:$H,$C20,УсловияРасчеты!$N:$N,"итого")</f>
        <v>0</v>
      </c>
      <c r="GD20" s="112">
        <f>SUMIFS(УсловияРасчеты!GX:GX,УсловияРасчеты!$H:$H,$C20,УсловияРасчеты!$N:$N,"итого")</f>
        <v>0</v>
      </c>
      <c r="GE20" s="112">
        <f>SUMIFS(УсловияРасчеты!GY:GY,УсловияРасчеты!$H:$H,$C20,УсловияРасчеты!$N:$N,"итого")</f>
        <v>0</v>
      </c>
      <c r="GF20" s="112">
        <f>SUMIFS(УсловияРасчеты!GZ:GZ,УсловияРасчеты!$H:$H,$C20,УсловияРасчеты!$N:$N,"итого")</f>
        <v>0</v>
      </c>
      <c r="GG20" s="66"/>
    </row>
    <row r="21" spans="1:189" s="501" customFormat="1" ht="12">
      <c r="A21" s="82"/>
      <c r="B21" s="500"/>
      <c r="C21" s="514" t="str">
        <f>УсловияРасчеты!$H$1119</f>
        <v>Рентабельность операционной деятельности</v>
      </c>
      <c r="D21" s="500"/>
      <c r="E21" s="515">
        <f>IF(E$3=0,0,E20/E$3)</f>
        <v>0</v>
      </c>
      <c r="F21" s="77"/>
      <c r="G21" s="516">
        <f>SUMIFS(УсловияРасчеты!AA:AA,УсловияРасчеты!$H:$H,$C21,УсловияРасчеты!$N:$N,"итого")</f>
        <v>0</v>
      </c>
      <c r="H21" s="516">
        <f>SUMIFS(УсловияРасчеты!AB:AB,УсловияРасчеты!$H:$H,$C21,УсловияРасчеты!$N:$N,"итого")</f>
        <v>0</v>
      </c>
      <c r="I21" s="516">
        <f>SUMIFS(УсловияРасчеты!AC:AC,УсловияРасчеты!$H:$H,$C21,УсловияРасчеты!$N:$N,"итого")</f>
        <v>0</v>
      </c>
      <c r="J21" s="516">
        <f>SUMIFS(УсловияРасчеты!AD:AD,УсловияРасчеты!$H:$H,$C21,УсловияРасчеты!$N:$N,"итого")</f>
        <v>0</v>
      </c>
      <c r="K21" s="516">
        <f>SUMIFS(УсловияРасчеты!AE:AE,УсловияРасчеты!$H:$H,$C21,УсловияРасчеты!$N:$N,"итого")</f>
        <v>0</v>
      </c>
      <c r="L21" s="516">
        <f>SUMIFS(УсловияРасчеты!AF:AF,УсловияРасчеты!$H:$H,$C21,УсловияРасчеты!$N:$N,"итого")</f>
        <v>0</v>
      </c>
      <c r="M21" s="516">
        <f>SUMIFS(УсловияРасчеты!AG:AG,УсловияРасчеты!$H:$H,$C21,УсловияРасчеты!$N:$N,"итого")</f>
        <v>0</v>
      </c>
      <c r="N21" s="516">
        <f>SUMIFS(УсловияРасчеты!AH:AH,УсловияРасчеты!$H:$H,$C21,УсловияРасчеты!$N:$N,"итого")</f>
        <v>0</v>
      </c>
      <c r="O21" s="516">
        <f>SUMIFS(УсловияРасчеты!AI:AI,УсловияРасчеты!$H:$H,$C21,УсловияРасчеты!$N:$N,"итого")</f>
        <v>0</v>
      </c>
      <c r="P21" s="516">
        <f>SUMIFS(УсловияРасчеты!AJ:AJ,УсловияРасчеты!$H:$H,$C21,УсловияРасчеты!$N:$N,"итого")</f>
        <v>0</v>
      </c>
      <c r="Q21" s="516">
        <f>SUMIFS(УсловияРасчеты!AK:AK,УсловияРасчеты!$H:$H,$C21,УсловияРасчеты!$N:$N,"итого")</f>
        <v>0</v>
      </c>
      <c r="R21" s="516">
        <f>SUMIFS(УсловияРасчеты!AL:AL,УсловияРасчеты!$H:$H,$C21,УсловияРасчеты!$N:$N,"итого")</f>
        <v>0</v>
      </c>
      <c r="S21" s="516">
        <f>SUMIFS(УсловияРасчеты!AM:AM,УсловияРасчеты!$H:$H,$C21,УсловияРасчеты!$N:$N,"итого")</f>
        <v>0</v>
      </c>
      <c r="T21" s="516">
        <f>SUMIFS(УсловияРасчеты!AN:AN,УсловияРасчеты!$H:$H,$C21,УсловияРасчеты!$N:$N,"итого")</f>
        <v>0</v>
      </c>
      <c r="U21" s="516">
        <f>SUMIFS(УсловияРасчеты!AO:AO,УсловияРасчеты!$H:$H,$C21,УсловияРасчеты!$N:$N,"итого")</f>
        <v>0</v>
      </c>
      <c r="V21" s="516">
        <f>SUMIFS(УсловияРасчеты!AP:AP,УсловияРасчеты!$H:$H,$C21,УсловияРасчеты!$N:$N,"итого")</f>
        <v>0</v>
      </c>
      <c r="W21" s="516">
        <f>SUMIFS(УсловияРасчеты!AQ:AQ,УсловияРасчеты!$H:$H,$C21,УсловияРасчеты!$N:$N,"итого")</f>
        <v>0</v>
      </c>
      <c r="X21" s="516">
        <f>SUMIFS(УсловияРасчеты!AR:AR,УсловияРасчеты!$H:$H,$C21,УсловияРасчеты!$N:$N,"итого")</f>
        <v>0</v>
      </c>
      <c r="Y21" s="516">
        <f>SUMIFS(УсловияРасчеты!AS:AS,УсловияРасчеты!$H:$H,$C21,УсловияРасчеты!$N:$N,"итого")</f>
        <v>0</v>
      </c>
      <c r="Z21" s="516">
        <f>SUMIFS(УсловияРасчеты!AT:AT,УсловияРасчеты!$H:$H,$C21,УсловияРасчеты!$N:$N,"итого")</f>
        <v>0</v>
      </c>
      <c r="AA21" s="516">
        <f>SUMIFS(УсловияРасчеты!AU:AU,УсловияРасчеты!$H:$H,$C21,УсловияРасчеты!$N:$N,"итого")</f>
        <v>0</v>
      </c>
      <c r="AB21" s="516">
        <f>SUMIFS(УсловияРасчеты!AV:AV,УсловияРасчеты!$H:$H,$C21,УсловияРасчеты!$N:$N,"итого")</f>
        <v>0</v>
      </c>
      <c r="AC21" s="516">
        <f>SUMIFS(УсловияРасчеты!AW:AW,УсловияРасчеты!$H:$H,$C21,УсловияРасчеты!$N:$N,"итого")</f>
        <v>0</v>
      </c>
      <c r="AD21" s="516">
        <f>SUMIFS(УсловияРасчеты!AX:AX,УсловияРасчеты!$H:$H,$C21,УсловияРасчеты!$N:$N,"итого")</f>
        <v>0</v>
      </c>
      <c r="AE21" s="516">
        <f>SUMIFS(УсловияРасчеты!AY:AY,УсловияРасчеты!$H:$H,$C21,УсловияРасчеты!$N:$N,"итого")</f>
        <v>0</v>
      </c>
      <c r="AF21" s="516">
        <f>SUMIFS(УсловияРасчеты!AZ:AZ,УсловияРасчеты!$H:$H,$C21,УсловияРасчеты!$N:$N,"итого")</f>
        <v>0</v>
      </c>
      <c r="AG21" s="516">
        <f>SUMIFS(УсловияРасчеты!BA:BA,УсловияРасчеты!$H:$H,$C21,УсловияРасчеты!$N:$N,"итого")</f>
        <v>0</v>
      </c>
      <c r="AH21" s="516">
        <f>SUMIFS(УсловияРасчеты!BB:BB,УсловияРасчеты!$H:$H,$C21,УсловияРасчеты!$N:$N,"итого")</f>
        <v>0</v>
      </c>
      <c r="AI21" s="516">
        <f>SUMIFS(УсловияРасчеты!BC:BC,УсловияРасчеты!$H:$H,$C21,УсловияРасчеты!$N:$N,"итого")</f>
        <v>0</v>
      </c>
      <c r="AJ21" s="516">
        <f>SUMIFS(УсловияРасчеты!BD:BD,УсловияРасчеты!$H:$H,$C21,УсловияРасчеты!$N:$N,"итого")</f>
        <v>0</v>
      </c>
      <c r="AK21" s="516">
        <f>SUMIFS(УсловияРасчеты!BE:BE,УсловияРасчеты!$H:$H,$C21,УсловияРасчеты!$N:$N,"итого")</f>
        <v>0</v>
      </c>
      <c r="AL21" s="516">
        <f>SUMIFS(УсловияРасчеты!BF:BF,УсловияРасчеты!$H:$H,$C21,УсловияРасчеты!$N:$N,"итого")</f>
        <v>0</v>
      </c>
      <c r="AM21" s="516">
        <f>SUMIFS(УсловияРасчеты!BG:BG,УсловияРасчеты!$H:$H,$C21,УсловияРасчеты!$N:$N,"итого")</f>
        <v>0</v>
      </c>
      <c r="AN21" s="516">
        <f>SUMIFS(УсловияРасчеты!BH:BH,УсловияРасчеты!$H:$H,$C21,УсловияРасчеты!$N:$N,"итого")</f>
        <v>0</v>
      </c>
      <c r="AO21" s="516">
        <f>SUMIFS(УсловияРасчеты!BI:BI,УсловияРасчеты!$H:$H,$C21,УсловияРасчеты!$N:$N,"итого")</f>
        <v>0</v>
      </c>
      <c r="AP21" s="516">
        <f>SUMIFS(УсловияРасчеты!BJ:BJ,УсловияРасчеты!$H:$H,$C21,УсловияРасчеты!$N:$N,"итого")</f>
        <v>0</v>
      </c>
      <c r="AQ21" s="516">
        <f>SUMIFS(УсловияРасчеты!BK:BK,УсловияРасчеты!$H:$H,$C21,УсловияРасчеты!$N:$N,"итого")</f>
        <v>0</v>
      </c>
      <c r="AR21" s="516">
        <f>SUMIFS(УсловияРасчеты!BL:BL,УсловияРасчеты!$H:$H,$C21,УсловияРасчеты!$N:$N,"итого")</f>
        <v>0</v>
      </c>
      <c r="AS21" s="516">
        <f>SUMIFS(УсловияРасчеты!BM:BM,УсловияРасчеты!$H:$H,$C21,УсловияРасчеты!$N:$N,"итого")</f>
        <v>0</v>
      </c>
      <c r="AT21" s="516">
        <f>SUMIFS(УсловияРасчеты!BN:BN,УсловияРасчеты!$H:$H,$C21,УсловияРасчеты!$N:$N,"итого")</f>
        <v>0</v>
      </c>
      <c r="AU21" s="516">
        <f>SUMIFS(УсловияРасчеты!BO:BO,УсловияРасчеты!$H:$H,$C21,УсловияРасчеты!$N:$N,"итого")</f>
        <v>0</v>
      </c>
      <c r="AV21" s="516">
        <f>SUMIFS(УсловияРасчеты!BP:BP,УсловияРасчеты!$H:$H,$C21,УсловияРасчеты!$N:$N,"итого")</f>
        <v>0</v>
      </c>
      <c r="AW21" s="516">
        <f>SUMIFS(УсловияРасчеты!BQ:BQ,УсловияРасчеты!$H:$H,$C21,УсловияРасчеты!$N:$N,"итого")</f>
        <v>0</v>
      </c>
      <c r="AX21" s="516">
        <f>SUMIFS(УсловияРасчеты!BR:BR,УсловияРасчеты!$H:$H,$C21,УсловияРасчеты!$N:$N,"итого")</f>
        <v>0</v>
      </c>
      <c r="AY21" s="516">
        <f>SUMIFS(УсловияРасчеты!BS:BS,УсловияРасчеты!$H:$H,$C21,УсловияРасчеты!$N:$N,"итого")</f>
        <v>0</v>
      </c>
      <c r="AZ21" s="516">
        <f>SUMIFS(УсловияРасчеты!BT:BT,УсловияРасчеты!$H:$H,$C21,УсловияРасчеты!$N:$N,"итого")</f>
        <v>0</v>
      </c>
      <c r="BA21" s="516">
        <f>SUMIFS(УсловияРасчеты!BU:BU,УсловияРасчеты!$H:$H,$C21,УсловияРасчеты!$N:$N,"итого")</f>
        <v>0</v>
      </c>
      <c r="BB21" s="516">
        <f>SUMIFS(УсловияРасчеты!BV:BV,УсловияРасчеты!$H:$H,$C21,УсловияРасчеты!$N:$N,"итого")</f>
        <v>0</v>
      </c>
      <c r="BC21" s="516">
        <f>SUMIFS(УсловияРасчеты!BW:BW,УсловияРасчеты!$H:$H,$C21,УсловияРасчеты!$N:$N,"итого")</f>
        <v>0</v>
      </c>
      <c r="BD21" s="516">
        <f>SUMIFS(УсловияРасчеты!BX:BX,УсловияРасчеты!$H:$H,$C21,УсловияРасчеты!$N:$N,"итого")</f>
        <v>0</v>
      </c>
      <c r="BE21" s="516">
        <f>SUMIFS(УсловияРасчеты!BY:BY,УсловияРасчеты!$H:$H,$C21,УсловияРасчеты!$N:$N,"итого")</f>
        <v>0</v>
      </c>
      <c r="BF21" s="516">
        <f>SUMIFS(УсловияРасчеты!BZ:BZ,УсловияРасчеты!$H:$H,$C21,УсловияРасчеты!$N:$N,"итого")</f>
        <v>0</v>
      </c>
      <c r="BG21" s="516">
        <f>SUMIFS(УсловияРасчеты!CA:CA,УсловияРасчеты!$H:$H,$C21,УсловияРасчеты!$N:$N,"итого")</f>
        <v>0</v>
      </c>
      <c r="BH21" s="516">
        <f>SUMIFS(УсловияРасчеты!CB:CB,УсловияРасчеты!$H:$H,$C21,УсловияРасчеты!$N:$N,"итого")</f>
        <v>0</v>
      </c>
      <c r="BI21" s="516">
        <f>SUMIFS(УсловияРасчеты!CC:CC,УсловияРасчеты!$H:$H,$C21,УсловияРасчеты!$N:$N,"итого")</f>
        <v>0</v>
      </c>
      <c r="BJ21" s="516">
        <f>SUMIFS(УсловияРасчеты!CD:CD,УсловияРасчеты!$H:$H,$C21,УсловияРасчеты!$N:$N,"итого")</f>
        <v>0</v>
      </c>
      <c r="BK21" s="516">
        <f>SUMIFS(УсловияРасчеты!CE:CE,УсловияРасчеты!$H:$H,$C21,УсловияРасчеты!$N:$N,"итого")</f>
        <v>0</v>
      </c>
      <c r="BL21" s="516">
        <f>SUMIFS(УсловияРасчеты!CF:CF,УсловияРасчеты!$H:$H,$C21,УсловияРасчеты!$N:$N,"итого")</f>
        <v>0</v>
      </c>
      <c r="BM21" s="516">
        <f>SUMIFS(УсловияРасчеты!CG:CG,УсловияРасчеты!$H:$H,$C21,УсловияРасчеты!$N:$N,"итого")</f>
        <v>0</v>
      </c>
      <c r="BN21" s="516">
        <f>SUMIFS(УсловияРасчеты!CH:CH,УсловияРасчеты!$H:$H,$C21,УсловияРасчеты!$N:$N,"итого")</f>
        <v>0</v>
      </c>
      <c r="BO21" s="516">
        <f>SUMIFS(УсловияРасчеты!CI:CI,УсловияРасчеты!$H:$H,$C21,УсловияРасчеты!$N:$N,"итого")</f>
        <v>0</v>
      </c>
      <c r="BP21" s="516">
        <f>SUMIFS(УсловияРасчеты!CJ:CJ,УсловияРасчеты!$H:$H,$C21,УсловияРасчеты!$N:$N,"итого")</f>
        <v>0</v>
      </c>
      <c r="BQ21" s="516">
        <f>SUMIFS(УсловияРасчеты!CK:CK,УсловияРасчеты!$H:$H,$C21,УсловияРасчеты!$N:$N,"итого")</f>
        <v>0</v>
      </c>
      <c r="BR21" s="516">
        <f>SUMIFS(УсловияРасчеты!CL:CL,УсловияРасчеты!$H:$H,$C21,УсловияРасчеты!$N:$N,"итого")</f>
        <v>0</v>
      </c>
      <c r="BS21" s="516">
        <f>SUMIFS(УсловияРасчеты!CM:CM,УсловияРасчеты!$H:$H,$C21,УсловияРасчеты!$N:$N,"итого")</f>
        <v>0</v>
      </c>
      <c r="BT21" s="516">
        <f>SUMIFS(УсловияРасчеты!CN:CN,УсловияРасчеты!$H:$H,$C21,УсловияРасчеты!$N:$N,"итого")</f>
        <v>0</v>
      </c>
      <c r="BU21" s="516">
        <f>SUMIFS(УсловияРасчеты!CO:CO,УсловияРасчеты!$H:$H,$C21,УсловияРасчеты!$N:$N,"итого")</f>
        <v>0</v>
      </c>
      <c r="BV21" s="516">
        <f>SUMIFS(УсловияРасчеты!CP:CP,УсловияРасчеты!$H:$H,$C21,УсловияРасчеты!$N:$N,"итого")</f>
        <v>0</v>
      </c>
      <c r="BW21" s="516">
        <f>SUMIFS(УсловияРасчеты!CQ:CQ,УсловияРасчеты!$H:$H,$C21,УсловияРасчеты!$N:$N,"итого")</f>
        <v>0</v>
      </c>
      <c r="BX21" s="516">
        <f>SUMIFS(УсловияРасчеты!CR:CR,УсловияРасчеты!$H:$H,$C21,УсловияРасчеты!$N:$N,"итого")</f>
        <v>0</v>
      </c>
      <c r="BY21" s="516">
        <f>SUMIFS(УсловияРасчеты!CS:CS,УсловияРасчеты!$H:$H,$C21,УсловияРасчеты!$N:$N,"итого")</f>
        <v>0</v>
      </c>
      <c r="BZ21" s="516">
        <f>SUMIFS(УсловияРасчеты!CT:CT,УсловияРасчеты!$H:$H,$C21,УсловияРасчеты!$N:$N,"итого")</f>
        <v>0</v>
      </c>
      <c r="CA21" s="516">
        <f>SUMIFS(УсловияРасчеты!CU:CU,УсловияРасчеты!$H:$H,$C21,УсловияРасчеты!$N:$N,"итого")</f>
        <v>0</v>
      </c>
      <c r="CB21" s="516">
        <f>SUMIFS(УсловияРасчеты!CV:CV,УсловияРасчеты!$H:$H,$C21,УсловияРасчеты!$N:$N,"итого")</f>
        <v>0</v>
      </c>
      <c r="CC21" s="516">
        <f>SUMIFS(УсловияРасчеты!CW:CW,УсловияРасчеты!$H:$H,$C21,УсловияРасчеты!$N:$N,"итого")</f>
        <v>0</v>
      </c>
      <c r="CD21" s="516">
        <f>SUMIFS(УсловияРасчеты!CX:CX,УсловияРасчеты!$H:$H,$C21,УсловияРасчеты!$N:$N,"итого")</f>
        <v>0</v>
      </c>
      <c r="CE21" s="516">
        <f>SUMIFS(УсловияРасчеты!CY:CY,УсловияРасчеты!$H:$H,$C21,УсловияРасчеты!$N:$N,"итого")</f>
        <v>0</v>
      </c>
      <c r="CF21" s="516">
        <f>SUMIFS(УсловияРасчеты!CZ:CZ,УсловияРасчеты!$H:$H,$C21,УсловияРасчеты!$N:$N,"итого")</f>
        <v>0</v>
      </c>
      <c r="CG21" s="516">
        <f>SUMIFS(УсловияРасчеты!DA:DA,УсловияРасчеты!$H:$H,$C21,УсловияРасчеты!$N:$N,"итого")</f>
        <v>0</v>
      </c>
      <c r="CH21" s="516">
        <f>SUMIFS(УсловияРасчеты!DB:DB,УсловияРасчеты!$H:$H,$C21,УсловияРасчеты!$N:$N,"итого")</f>
        <v>0</v>
      </c>
      <c r="CI21" s="516">
        <f>SUMIFS(УсловияРасчеты!DC:DC,УсловияРасчеты!$H:$H,$C21,УсловияРасчеты!$N:$N,"итого")</f>
        <v>0</v>
      </c>
      <c r="CJ21" s="516">
        <f>SUMIFS(УсловияРасчеты!DD:DD,УсловияРасчеты!$H:$H,$C21,УсловияРасчеты!$N:$N,"итого")</f>
        <v>0</v>
      </c>
      <c r="CK21" s="516">
        <f>SUMIFS(УсловияРасчеты!DE:DE,УсловияРасчеты!$H:$H,$C21,УсловияРасчеты!$N:$N,"итого")</f>
        <v>0</v>
      </c>
      <c r="CL21" s="516">
        <f>SUMIFS(УсловияРасчеты!DF:DF,УсловияРасчеты!$H:$H,$C21,УсловияРасчеты!$N:$N,"итого")</f>
        <v>0</v>
      </c>
      <c r="CM21" s="516">
        <f>SUMIFS(УсловияРасчеты!DG:DG,УсловияРасчеты!$H:$H,$C21,УсловияРасчеты!$N:$N,"итого")</f>
        <v>0</v>
      </c>
      <c r="CN21" s="516">
        <f>SUMIFS(УсловияРасчеты!DH:DH,УсловияРасчеты!$H:$H,$C21,УсловияРасчеты!$N:$N,"итого")</f>
        <v>0</v>
      </c>
      <c r="CO21" s="516">
        <f>SUMIFS(УсловияРасчеты!DI:DI,УсловияРасчеты!$H:$H,$C21,УсловияРасчеты!$N:$N,"итого")</f>
        <v>0</v>
      </c>
      <c r="CP21" s="516">
        <f>SUMIFS(УсловияРасчеты!DJ:DJ,УсловияРасчеты!$H:$H,$C21,УсловияРасчеты!$N:$N,"итого")</f>
        <v>0</v>
      </c>
      <c r="CQ21" s="516">
        <f>SUMIFS(УсловияРасчеты!DK:DK,УсловияРасчеты!$H:$H,$C21,УсловияРасчеты!$N:$N,"итого")</f>
        <v>0</v>
      </c>
      <c r="CR21" s="516">
        <f>SUMIFS(УсловияРасчеты!DL:DL,УсловияРасчеты!$H:$H,$C21,УсловияРасчеты!$N:$N,"итого")</f>
        <v>0</v>
      </c>
      <c r="CS21" s="516">
        <f>SUMIFS(УсловияРасчеты!DM:DM,УсловияРасчеты!$H:$H,$C21,УсловияРасчеты!$N:$N,"итого")</f>
        <v>0</v>
      </c>
      <c r="CT21" s="516">
        <f>SUMIFS(УсловияРасчеты!DN:DN,УсловияРасчеты!$H:$H,$C21,УсловияРасчеты!$N:$N,"итого")</f>
        <v>0</v>
      </c>
      <c r="CU21" s="516">
        <f>SUMIFS(УсловияРасчеты!DO:DO,УсловияРасчеты!$H:$H,$C21,УсловияРасчеты!$N:$N,"итого")</f>
        <v>0</v>
      </c>
      <c r="CV21" s="516">
        <f>SUMIFS(УсловияРасчеты!DP:DP,УсловияРасчеты!$H:$H,$C21,УсловияРасчеты!$N:$N,"итого")</f>
        <v>0</v>
      </c>
      <c r="CW21" s="516">
        <f>SUMIFS(УсловияРасчеты!DQ:DQ,УсловияРасчеты!$H:$H,$C21,УсловияРасчеты!$N:$N,"итого")</f>
        <v>0</v>
      </c>
      <c r="CX21" s="516">
        <f>SUMIFS(УсловияРасчеты!DR:DR,УсловияРасчеты!$H:$H,$C21,УсловияРасчеты!$N:$N,"итого")</f>
        <v>0</v>
      </c>
      <c r="CY21" s="516">
        <f>SUMIFS(УсловияРасчеты!DS:DS,УсловияРасчеты!$H:$H,$C21,УсловияРасчеты!$N:$N,"итого")</f>
        <v>0</v>
      </c>
      <c r="CZ21" s="516">
        <f>SUMIFS(УсловияРасчеты!DT:DT,УсловияРасчеты!$H:$H,$C21,УсловияРасчеты!$N:$N,"итого")</f>
        <v>0</v>
      </c>
      <c r="DA21" s="516">
        <f>SUMIFS(УсловияРасчеты!DU:DU,УсловияРасчеты!$H:$H,$C21,УсловияРасчеты!$N:$N,"итого")</f>
        <v>0</v>
      </c>
      <c r="DB21" s="516">
        <f>SUMIFS(УсловияРасчеты!DV:DV,УсловияРасчеты!$H:$H,$C21,УсловияРасчеты!$N:$N,"итого")</f>
        <v>0</v>
      </c>
      <c r="DC21" s="516">
        <f>SUMIFS(УсловияРасчеты!DW:DW,УсловияРасчеты!$H:$H,$C21,УсловияРасчеты!$N:$N,"итого")</f>
        <v>0</v>
      </c>
      <c r="DD21" s="516">
        <f>SUMIFS(УсловияРасчеты!DX:DX,УсловияРасчеты!$H:$H,$C21,УсловияРасчеты!$N:$N,"итого")</f>
        <v>0</v>
      </c>
      <c r="DE21" s="516">
        <f>SUMIFS(УсловияРасчеты!DY:DY,УсловияРасчеты!$H:$H,$C21,УсловияРасчеты!$N:$N,"итого")</f>
        <v>0</v>
      </c>
      <c r="DF21" s="516">
        <f>SUMIFS(УсловияРасчеты!DZ:DZ,УсловияРасчеты!$H:$H,$C21,УсловияРасчеты!$N:$N,"итого")</f>
        <v>0</v>
      </c>
      <c r="DG21" s="516">
        <f>SUMIFS(УсловияРасчеты!EA:EA,УсловияРасчеты!$H:$H,$C21,УсловияРасчеты!$N:$N,"итого")</f>
        <v>0</v>
      </c>
      <c r="DH21" s="516">
        <f>SUMIFS(УсловияРасчеты!EB:EB,УсловияРасчеты!$H:$H,$C21,УсловияРасчеты!$N:$N,"итого")</f>
        <v>0</v>
      </c>
      <c r="DI21" s="516">
        <f>SUMIFS(УсловияРасчеты!EC:EC,УсловияРасчеты!$H:$H,$C21,УсловияРасчеты!$N:$N,"итого")</f>
        <v>0</v>
      </c>
      <c r="DJ21" s="516">
        <f>SUMIFS(УсловияРасчеты!ED:ED,УсловияРасчеты!$H:$H,$C21,УсловияРасчеты!$N:$N,"итого")</f>
        <v>0</v>
      </c>
      <c r="DK21" s="516">
        <f>SUMIFS(УсловияРасчеты!EE:EE,УсловияРасчеты!$H:$H,$C21,УсловияРасчеты!$N:$N,"итого")</f>
        <v>0</v>
      </c>
      <c r="DL21" s="516">
        <f>SUMIFS(УсловияРасчеты!EF:EF,УсловияРасчеты!$H:$H,$C21,УсловияРасчеты!$N:$N,"итого")</f>
        <v>0</v>
      </c>
      <c r="DM21" s="516">
        <f>SUMIFS(УсловияРасчеты!EG:EG,УсловияРасчеты!$H:$H,$C21,УсловияРасчеты!$N:$N,"итого")</f>
        <v>0</v>
      </c>
      <c r="DN21" s="516">
        <f>SUMIFS(УсловияРасчеты!EH:EH,УсловияРасчеты!$H:$H,$C21,УсловияРасчеты!$N:$N,"итого")</f>
        <v>0</v>
      </c>
      <c r="DO21" s="516">
        <f>SUMIFS(УсловияРасчеты!EI:EI,УсловияРасчеты!$H:$H,$C21,УсловияРасчеты!$N:$N,"итого")</f>
        <v>0</v>
      </c>
      <c r="DP21" s="516">
        <f>SUMIFS(УсловияРасчеты!EJ:EJ,УсловияРасчеты!$H:$H,$C21,УсловияРасчеты!$N:$N,"итого")</f>
        <v>0</v>
      </c>
      <c r="DQ21" s="516">
        <f>SUMIFS(УсловияРасчеты!EK:EK,УсловияРасчеты!$H:$H,$C21,УсловияРасчеты!$N:$N,"итого")</f>
        <v>0</v>
      </c>
      <c r="DR21" s="516">
        <f>SUMIFS(УсловияРасчеты!EL:EL,УсловияРасчеты!$H:$H,$C21,УсловияРасчеты!$N:$N,"итого")</f>
        <v>0</v>
      </c>
      <c r="DS21" s="516">
        <f>SUMIFS(УсловияРасчеты!EM:EM,УсловияРасчеты!$H:$H,$C21,УсловияРасчеты!$N:$N,"итого")</f>
        <v>0</v>
      </c>
      <c r="DT21" s="516">
        <f>SUMIFS(УсловияРасчеты!EN:EN,УсловияРасчеты!$H:$H,$C21,УсловияРасчеты!$N:$N,"итого")</f>
        <v>0</v>
      </c>
      <c r="DU21" s="516">
        <f>SUMIFS(УсловияРасчеты!EO:EO,УсловияРасчеты!$H:$H,$C21,УсловияРасчеты!$N:$N,"итого")</f>
        <v>0</v>
      </c>
      <c r="DV21" s="516">
        <f>SUMIFS(УсловияРасчеты!EP:EP,УсловияРасчеты!$H:$H,$C21,УсловияРасчеты!$N:$N,"итого")</f>
        <v>0</v>
      </c>
      <c r="DW21" s="516">
        <f>SUMIFS(УсловияРасчеты!EQ:EQ,УсловияРасчеты!$H:$H,$C21,УсловияРасчеты!$N:$N,"итого")</f>
        <v>0</v>
      </c>
      <c r="DX21" s="516">
        <f>SUMIFS(УсловияРасчеты!ER:ER,УсловияРасчеты!$H:$H,$C21,УсловияРасчеты!$N:$N,"итого")</f>
        <v>0</v>
      </c>
      <c r="DY21" s="516">
        <f>SUMIFS(УсловияРасчеты!ES:ES,УсловияРасчеты!$H:$H,$C21,УсловияРасчеты!$N:$N,"итого")</f>
        <v>0</v>
      </c>
      <c r="DZ21" s="516">
        <f>SUMIFS(УсловияРасчеты!ET:ET,УсловияРасчеты!$H:$H,$C21,УсловияРасчеты!$N:$N,"итого")</f>
        <v>0</v>
      </c>
      <c r="EA21" s="516">
        <f>SUMIFS(УсловияРасчеты!EU:EU,УсловияРасчеты!$H:$H,$C21,УсловияРасчеты!$N:$N,"итого")</f>
        <v>0</v>
      </c>
      <c r="EB21" s="516">
        <f>SUMIFS(УсловияРасчеты!EV:EV,УсловияРасчеты!$H:$H,$C21,УсловияРасчеты!$N:$N,"итого")</f>
        <v>0</v>
      </c>
      <c r="EC21" s="516">
        <f>SUMIFS(УсловияРасчеты!EW:EW,УсловияРасчеты!$H:$H,$C21,УсловияРасчеты!$N:$N,"итого")</f>
        <v>0</v>
      </c>
      <c r="ED21" s="516">
        <f>SUMIFS(УсловияРасчеты!EX:EX,УсловияРасчеты!$H:$H,$C21,УсловияРасчеты!$N:$N,"итого")</f>
        <v>0</v>
      </c>
      <c r="EE21" s="516">
        <f>SUMIFS(УсловияРасчеты!EY:EY,УсловияРасчеты!$H:$H,$C21,УсловияРасчеты!$N:$N,"итого")</f>
        <v>0</v>
      </c>
      <c r="EF21" s="516">
        <f>SUMIFS(УсловияРасчеты!EZ:EZ,УсловияРасчеты!$H:$H,$C21,УсловияРасчеты!$N:$N,"итого")</f>
        <v>0</v>
      </c>
      <c r="EG21" s="516">
        <f>SUMIFS(УсловияРасчеты!FA:FA,УсловияРасчеты!$H:$H,$C21,УсловияРасчеты!$N:$N,"итого")</f>
        <v>0</v>
      </c>
      <c r="EH21" s="516">
        <f>SUMIFS(УсловияРасчеты!FB:FB,УсловияРасчеты!$H:$H,$C21,УсловияРасчеты!$N:$N,"итого")</f>
        <v>0</v>
      </c>
      <c r="EI21" s="516">
        <f>SUMIFS(УсловияРасчеты!FC:FC,УсловияРасчеты!$H:$H,$C21,УсловияРасчеты!$N:$N,"итого")</f>
        <v>0</v>
      </c>
      <c r="EJ21" s="516">
        <f>SUMIFS(УсловияРасчеты!FD:FD,УсловияРасчеты!$H:$H,$C21,УсловияРасчеты!$N:$N,"итого")</f>
        <v>0</v>
      </c>
      <c r="EK21" s="516">
        <f>SUMIFS(УсловияРасчеты!FE:FE,УсловияРасчеты!$H:$H,$C21,УсловияРасчеты!$N:$N,"итого")</f>
        <v>0</v>
      </c>
      <c r="EL21" s="516">
        <f>SUMIFS(УсловияРасчеты!FF:FF,УсловияРасчеты!$H:$H,$C21,УсловияРасчеты!$N:$N,"итого")</f>
        <v>0</v>
      </c>
      <c r="EM21" s="516">
        <f>SUMIFS(УсловияРасчеты!FG:FG,УсловияРасчеты!$H:$H,$C21,УсловияРасчеты!$N:$N,"итого")</f>
        <v>0</v>
      </c>
      <c r="EN21" s="516">
        <f>SUMIFS(УсловияРасчеты!FH:FH,УсловияРасчеты!$H:$H,$C21,УсловияРасчеты!$N:$N,"итого")</f>
        <v>0</v>
      </c>
      <c r="EO21" s="516">
        <f>SUMIFS(УсловияРасчеты!FI:FI,УсловияРасчеты!$H:$H,$C21,УсловияРасчеты!$N:$N,"итого")</f>
        <v>0</v>
      </c>
      <c r="EP21" s="516">
        <f>SUMIFS(УсловияРасчеты!FJ:FJ,УсловияРасчеты!$H:$H,$C21,УсловияРасчеты!$N:$N,"итого")</f>
        <v>0</v>
      </c>
      <c r="EQ21" s="516">
        <f>SUMIFS(УсловияРасчеты!FK:FK,УсловияРасчеты!$H:$H,$C21,УсловияРасчеты!$N:$N,"итого")</f>
        <v>0</v>
      </c>
      <c r="ER21" s="516">
        <f>SUMIFS(УсловияРасчеты!FL:FL,УсловияРасчеты!$H:$H,$C21,УсловияРасчеты!$N:$N,"итого")</f>
        <v>0</v>
      </c>
      <c r="ES21" s="516">
        <f>SUMIFS(УсловияРасчеты!FM:FM,УсловияРасчеты!$H:$H,$C21,УсловияРасчеты!$N:$N,"итого")</f>
        <v>0</v>
      </c>
      <c r="ET21" s="516">
        <f>SUMIFS(УсловияРасчеты!FN:FN,УсловияРасчеты!$H:$H,$C21,УсловияРасчеты!$N:$N,"итого")</f>
        <v>0</v>
      </c>
      <c r="EU21" s="516">
        <f>SUMIFS(УсловияРасчеты!FO:FO,УсловияРасчеты!$H:$H,$C21,УсловияРасчеты!$N:$N,"итого")</f>
        <v>0</v>
      </c>
      <c r="EV21" s="516">
        <f>SUMIFS(УсловияРасчеты!FP:FP,УсловияРасчеты!$H:$H,$C21,УсловияРасчеты!$N:$N,"итого")</f>
        <v>0</v>
      </c>
      <c r="EW21" s="516">
        <f>SUMIFS(УсловияРасчеты!FQ:FQ,УсловияРасчеты!$H:$H,$C21,УсловияРасчеты!$N:$N,"итого")</f>
        <v>0</v>
      </c>
      <c r="EX21" s="516">
        <f>SUMIFS(УсловияРасчеты!FR:FR,УсловияРасчеты!$H:$H,$C21,УсловияРасчеты!$N:$N,"итого")</f>
        <v>0</v>
      </c>
      <c r="EY21" s="516">
        <f>SUMIFS(УсловияРасчеты!FS:FS,УсловияРасчеты!$H:$H,$C21,УсловияРасчеты!$N:$N,"итого")</f>
        <v>0</v>
      </c>
      <c r="EZ21" s="516">
        <f>SUMIFS(УсловияРасчеты!FT:FT,УсловияРасчеты!$H:$H,$C21,УсловияРасчеты!$N:$N,"итого")</f>
        <v>0</v>
      </c>
      <c r="FA21" s="516">
        <f>SUMIFS(УсловияРасчеты!FU:FU,УсловияРасчеты!$H:$H,$C21,УсловияРасчеты!$N:$N,"итого")</f>
        <v>0</v>
      </c>
      <c r="FB21" s="516">
        <f>SUMIFS(УсловияРасчеты!FV:FV,УсловияРасчеты!$H:$H,$C21,УсловияРасчеты!$N:$N,"итого")</f>
        <v>0</v>
      </c>
      <c r="FC21" s="516">
        <f>SUMIFS(УсловияРасчеты!FW:FW,УсловияРасчеты!$H:$H,$C21,УсловияРасчеты!$N:$N,"итого")</f>
        <v>0</v>
      </c>
      <c r="FD21" s="516">
        <f>SUMIFS(УсловияРасчеты!FX:FX,УсловияРасчеты!$H:$H,$C21,УсловияРасчеты!$N:$N,"итого")</f>
        <v>0</v>
      </c>
      <c r="FE21" s="516">
        <f>SUMIFS(УсловияРасчеты!FY:FY,УсловияРасчеты!$H:$H,$C21,УсловияРасчеты!$N:$N,"итого")</f>
        <v>0</v>
      </c>
      <c r="FF21" s="516">
        <f>SUMIFS(УсловияРасчеты!FZ:FZ,УсловияРасчеты!$H:$H,$C21,УсловияРасчеты!$N:$N,"итого")</f>
        <v>0</v>
      </c>
      <c r="FG21" s="516">
        <f>SUMIFS(УсловияРасчеты!GA:GA,УсловияРасчеты!$H:$H,$C21,УсловияРасчеты!$N:$N,"итого")</f>
        <v>0</v>
      </c>
      <c r="FH21" s="516">
        <f>SUMIFS(УсловияРасчеты!GB:GB,УсловияРасчеты!$H:$H,$C21,УсловияРасчеты!$N:$N,"итого")</f>
        <v>0</v>
      </c>
      <c r="FI21" s="516">
        <f>SUMIFS(УсловияРасчеты!GC:GC,УсловияРасчеты!$H:$H,$C21,УсловияРасчеты!$N:$N,"итого")</f>
        <v>0</v>
      </c>
      <c r="FJ21" s="516">
        <f>SUMIFS(УсловияРасчеты!GD:GD,УсловияРасчеты!$H:$H,$C21,УсловияРасчеты!$N:$N,"итого")</f>
        <v>0</v>
      </c>
      <c r="FK21" s="516">
        <f>SUMIFS(УсловияРасчеты!GE:GE,УсловияРасчеты!$H:$H,$C21,УсловияРасчеты!$N:$N,"итого")</f>
        <v>0</v>
      </c>
      <c r="FL21" s="516">
        <f>SUMIFS(УсловияРасчеты!GF:GF,УсловияРасчеты!$H:$H,$C21,УсловияРасчеты!$N:$N,"итого")</f>
        <v>0</v>
      </c>
      <c r="FM21" s="516">
        <f>SUMIFS(УсловияРасчеты!GG:GG,УсловияРасчеты!$H:$H,$C21,УсловияРасчеты!$N:$N,"итого")</f>
        <v>0</v>
      </c>
      <c r="FN21" s="516">
        <f>SUMIFS(УсловияРасчеты!GH:GH,УсловияРасчеты!$H:$H,$C21,УсловияРасчеты!$N:$N,"итого")</f>
        <v>0</v>
      </c>
      <c r="FO21" s="516">
        <f>SUMIFS(УсловияРасчеты!GI:GI,УсловияРасчеты!$H:$H,$C21,УсловияРасчеты!$N:$N,"итого")</f>
        <v>0</v>
      </c>
      <c r="FP21" s="516">
        <f>SUMIFS(УсловияРасчеты!GJ:GJ,УсловияРасчеты!$H:$H,$C21,УсловияРасчеты!$N:$N,"итого")</f>
        <v>0</v>
      </c>
      <c r="FQ21" s="516">
        <f>SUMIFS(УсловияРасчеты!GK:GK,УсловияРасчеты!$H:$H,$C21,УсловияРасчеты!$N:$N,"итого")</f>
        <v>0</v>
      </c>
      <c r="FR21" s="516">
        <f>SUMIFS(УсловияРасчеты!GL:GL,УсловияРасчеты!$H:$H,$C21,УсловияРасчеты!$N:$N,"итого")</f>
        <v>0</v>
      </c>
      <c r="FS21" s="516">
        <f>SUMIFS(УсловияРасчеты!GM:GM,УсловияРасчеты!$H:$H,$C21,УсловияРасчеты!$N:$N,"итого")</f>
        <v>0</v>
      </c>
      <c r="FT21" s="516">
        <f>SUMIFS(УсловияРасчеты!GN:GN,УсловияРасчеты!$H:$H,$C21,УсловияРасчеты!$N:$N,"итого")</f>
        <v>0</v>
      </c>
      <c r="FU21" s="516">
        <f>SUMIFS(УсловияРасчеты!GO:GO,УсловияРасчеты!$H:$H,$C21,УсловияРасчеты!$N:$N,"итого")</f>
        <v>0</v>
      </c>
      <c r="FV21" s="516">
        <f>SUMIFS(УсловияРасчеты!GP:GP,УсловияРасчеты!$H:$H,$C21,УсловияРасчеты!$N:$N,"итого")</f>
        <v>0</v>
      </c>
      <c r="FW21" s="516">
        <f>SUMIFS(УсловияРасчеты!GQ:GQ,УсловияРасчеты!$H:$H,$C21,УсловияРасчеты!$N:$N,"итого")</f>
        <v>0</v>
      </c>
      <c r="FX21" s="516">
        <f>SUMIFS(УсловияРасчеты!GR:GR,УсловияРасчеты!$H:$H,$C21,УсловияРасчеты!$N:$N,"итого")</f>
        <v>0</v>
      </c>
      <c r="FY21" s="516">
        <f>SUMIFS(УсловияРасчеты!GS:GS,УсловияРасчеты!$H:$H,$C21,УсловияРасчеты!$N:$N,"итого")</f>
        <v>0</v>
      </c>
      <c r="FZ21" s="516">
        <f>SUMIFS(УсловияРасчеты!GT:GT,УсловияРасчеты!$H:$H,$C21,УсловияРасчеты!$N:$N,"итого")</f>
        <v>0</v>
      </c>
      <c r="GA21" s="516">
        <f>SUMIFS(УсловияРасчеты!GU:GU,УсловияРасчеты!$H:$H,$C21,УсловияРасчеты!$N:$N,"итого")</f>
        <v>0</v>
      </c>
      <c r="GB21" s="516">
        <f>SUMIFS(УсловияРасчеты!GV:GV,УсловияРасчеты!$H:$H,$C21,УсловияРасчеты!$N:$N,"итого")</f>
        <v>0</v>
      </c>
      <c r="GC21" s="516">
        <f>SUMIFS(УсловияРасчеты!GW:GW,УсловияРасчеты!$H:$H,$C21,УсловияРасчеты!$N:$N,"итого")</f>
        <v>0</v>
      </c>
      <c r="GD21" s="516">
        <f>SUMIFS(УсловияРасчеты!GX:GX,УсловияРасчеты!$H:$H,$C21,УсловияРасчеты!$N:$N,"итого")</f>
        <v>0</v>
      </c>
      <c r="GE21" s="516">
        <f>SUMIFS(УсловияРасчеты!GY:GY,УсловияРасчеты!$H:$H,$C21,УсловияРасчеты!$N:$N,"итого")</f>
        <v>0</v>
      </c>
      <c r="GF21" s="516">
        <f>SUMIFS(УсловияРасчеты!GZ:GZ,УсловияРасчеты!$H:$H,$C21,УсловияРасчеты!$N:$N,"итого")</f>
        <v>0</v>
      </c>
      <c r="GG21" s="500"/>
    </row>
    <row r="22" spans="1:189" s="79" customFormat="1" ht="12">
      <c r="A22" s="82"/>
      <c r="B22" s="77"/>
      <c r="C22" s="80" t="str">
        <f>УсловияРасчеты!$H$1168</f>
        <v>начисление %% по кредиту за период</v>
      </c>
      <c r="D22" s="500"/>
      <c r="E22" s="133">
        <f>SUM($F22:$GG22)</f>
        <v>0</v>
      </c>
      <c r="F22" s="77"/>
      <c r="G22" s="111">
        <f>SUMIFS(УсловияРасчеты!AA:AA,УсловияРасчеты!$H:$H,$C22,УсловияРасчеты!$N:$N,"итого")</f>
        <v>0</v>
      </c>
      <c r="H22" s="111">
        <f>SUMIFS(УсловияРасчеты!AB:AB,УсловияРасчеты!$H:$H,$C22,УсловияРасчеты!$N:$N,"итого")</f>
        <v>0</v>
      </c>
      <c r="I22" s="111">
        <f>SUMIFS(УсловияРасчеты!AC:AC,УсловияРасчеты!$H:$H,$C22,УсловияРасчеты!$N:$N,"итого")</f>
        <v>0</v>
      </c>
      <c r="J22" s="111">
        <f>SUMIFS(УсловияРасчеты!AD:AD,УсловияРасчеты!$H:$H,$C22,УсловияРасчеты!$N:$N,"итого")</f>
        <v>0</v>
      </c>
      <c r="K22" s="111">
        <f>SUMIFS(УсловияРасчеты!AE:AE,УсловияРасчеты!$H:$H,$C22,УсловияРасчеты!$N:$N,"итого")</f>
        <v>0</v>
      </c>
      <c r="L22" s="111">
        <f>SUMIFS(УсловияРасчеты!AF:AF,УсловияРасчеты!$H:$H,$C22,УсловияРасчеты!$N:$N,"итого")</f>
        <v>0</v>
      </c>
      <c r="M22" s="111">
        <f>SUMIFS(УсловияРасчеты!AG:AG,УсловияРасчеты!$H:$H,$C22,УсловияРасчеты!$N:$N,"итого")</f>
        <v>0</v>
      </c>
      <c r="N22" s="111">
        <f>SUMIFS(УсловияРасчеты!AH:AH,УсловияРасчеты!$H:$H,$C22,УсловияРасчеты!$N:$N,"итого")</f>
        <v>0</v>
      </c>
      <c r="O22" s="111">
        <f>SUMIFS(УсловияРасчеты!AI:AI,УсловияРасчеты!$H:$H,$C22,УсловияРасчеты!$N:$N,"итого")</f>
        <v>0</v>
      </c>
      <c r="P22" s="111">
        <f>SUMIFS(УсловияРасчеты!AJ:AJ,УсловияРасчеты!$H:$H,$C22,УсловияРасчеты!$N:$N,"итого")</f>
        <v>0</v>
      </c>
      <c r="Q22" s="111">
        <f>SUMIFS(УсловияРасчеты!AK:AK,УсловияРасчеты!$H:$H,$C22,УсловияРасчеты!$N:$N,"итого")</f>
        <v>0</v>
      </c>
      <c r="R22" s="111">
        <f>SUMIFS(УсловияРасчеты!AL:AL,УсловияРасчеты!$H:$H,$C22,УсловияРасчеты!$N:$N,"итого")</f>
        <v>0</v>
      </c>
      <c r="S22" s="111">
        <f>SUMIFS(УсловияРасчеты!AM:AM,УсловияРасчеты!$H:$H,$C22,УсловияРасчеты!$N:$N,"итого")</f>
        <v>0</v>
      </c>
      <c r="T22" s="111">
        <f>SUMIFS(УсловияРасчеты!AN:AN,УсловияРасчеты!$H:$H,$C22,УсловияРасчеты!$N:$N,"итого")</f>
        <v>0</v>
      </c>
      <c r="U22" s="111">
        <f>SUMIFS(УсловияРасчеты!AO:AO,УсловияРасчеты!$H:$H,$C22,УсловияРасчеты!$N:$N,"итого")</f>
        <v>0</v>
      </c>
      <c r="V22" s="111">
        <f>SUMIFS(УсловияРасчеты!AP:AP,УсловияРасчеты!$H:$H,$C22,УсловияРасчеты!$N:$N,"итого")</f>
        <v>0</v>
      </c>
      <c r="W22" s="111">
        <f>SUMIFS(УсловияРасчеты!AQ:AQ,УсловияРасчеты!$H:$H,$C22,УсловияРасчеты!$N:$N,"итого")</f>
        <v>0</v>
      </c>
      <c r="X22" s="111">
        <f>SUMIFS(УсловияРасчеты!AR:AR,УсловияРасчеты!$H:$H,$C22,УсловияРасчеты!$N:$N,"итого")</f>
        <v>0</v>
      </c>
      <c r="Y22" s="111">
        <f>SUMIFS(УсловияРасчеты!AS:AS,УсловияРасчеты!$H:$H,$C22,УсловияРасчеты!$N:$N,"итого")</f>
        <v>0</v>
      </c>
      <c r="Z22" s="111">
        <f>SUMIFS(УсловияРасчеты!AT:AT,УсловияРасчеты!$H:$H,$C22,УсловияРасчеты!$N:$N,"итого")</f>
        <v>0</v>
      </c>
      <c r="AA22" s="111">
        <f>SUMIFS(УсловияРасчеты!AU:AU,УсловияРасчеты!$H:$H,$C22,УсловияРасчеты!$N:$N,"итого")</f>
        <v>0</v>
      </c>
      <c r="AB22" s="111">
        <f>SUMIFS(УсловияРасчеты!AV:AV,УсловияРасчеты!$H:$H,$C22,УсловияРасчеты!$N:$N,"итого")</f>
        <v>0</v>
      </c>
      <c r="AC22" s="111">
        <f>SUMIFS(УсловияРасчеты!AW:AW,УсловияРасчеты!$H:$H,$C22,УсловияРасчеты!$N:$N,"итого")</f>
        <v>0</v>
      </c>
      <c r="AD22" s="111">
        <f>SUMIFS(УсловияРасчеты!AX:AX,УсловияРасчеты!$H:$H,$C22,УсловияРасчеты!$N:$N,"итого")</f>
        <v>0</v>
      </c>
      <c r="AE22" s="111">
        <f>SUMIFS(УсловияРасчеты!AY:AY,УсловияРасчеты!$H:$H,$C22,УсловияРасчеты!$N:$N,"итого")</f>
        <v>0</v>
      </c>
      <c r="AF22" s="111">
        <f>SUMIFS(УсловияРасчеты!AZ:AZ,УсловияРасчеты!$H:$H,$C22,УсловияРасчеты!$N:$N,"итого")</f>
        <v>0</v>
      </c>
      <c r="AG22" s="111">
        <f>SUMIFS(УсловияРасчеты!BA:BA,УсловияРасчеты!$H:$H,$C22,УсловияРасчеты!$N:$N,"итого")</f>
        <v>0</v>
      </c>
      <c r="AH22" s="111">
        <f>SUMIFS(УсловияРасчеты!BB:BB,УсловияРасчеты!$H:$H,$C22,УсловияРасчеты!$N:$N,"итого")</f>
        <v>0</v>
      </c>
      <c r="AI22" s="111">
        <f>SUMIFS(УсловияРасчеты!BC:BC,УсловияРасчеты!$H:$H,$C22,УсловияРасчеты!$N:$N,"итого")</f>
        <v>0</v>
      </c>
      <c r="AJ22" s="111">
        <f>SUMIFS(УсловияРасчеты!BD:BD,УсловияРасчеты!$H:$H,$C22,УсловияРасчеты!$N:$N,"итого")</f>
        <v>0</v>
      </c>
      <c r="AK22" s="111">
        <f>SUMIFS(УсловияРасчеты!BE:BE,УсловияРасчеты!$H:$H,$C22,УсловияРасчеты!$N:$N,"итого")</f>
        <v>0</v>
      </c>
      <c r="AL22" s="111">
        <f>SUMIFS(УсловияРасчеты!BF:BF,УсловияРасчеты!$H:$H,$C22,УсловияРасчеты!$N:$N,"итого")</f>
        <v>0</v>
      </c>
      <c r="AM22" s="111">
        <f>SUMIFS(УсловияРасчеты!BG:BG,УсловияРасчеты!$H:$H,$C22,УсловияРасчеты!$N:$N,"итого")</f>
        <v>0</v>
      </c>
      <c r="AN22" s="111">
        <f>SUMIFS(УсловияРасчеты!BH:BH,УсловияРасчеты!$H:$H,$C22,УсловияРасчеты!$N:$N,"итого")</f>
        <v>0</v>
      </c>
      <c r="AO22" s="111">
        <f>SUMIFS(УсловияРасчеты!BI:BI,УсловияРасчеты!$H:$H,$C22,УсловияРасчеты!$N:$N,"итого")</f>
        <v>0</v>
      </c>
      <c r="AP22" s="111">
        <f>SUMIFS(УсловияРасчеты!BJ:BJ,УсловияРасчеты!$H:$H,$C22,УсловияРасчеты!$N:$N,"итого")</f>
        <v>0</v>
      </c>
      <c r="AQ22" s="111">
        <f>SUMIFS(УсловияРасчеты!BK:BK,УсловияРасчеты!$H:$H,$C22,УсловияРасчеты!$N:$N,"итого")</f>
        <v>0</v>
      </c>
      <c r="AR22" s="111">
        <f>SUMIFS(УсловияРасчеты!BL:BL,УсловияРасчеты!$H:$H,$C22,УсловияРасчеты!$N:$N,"итого")</f>
        <v>0</v>
      </c>
      <c r="AS22" s="111">
        <f>SUMIFS(УсловияРасчеты!BM:BM,УсловияРасчеты!$H:$H,$C22,УсловияРасчеты!$N:$N,"итого")</f>
        <v>0</v>
      </c>
      <c r="AT22" s="111">
        <f>SUMIFS(УсловияРасчеты!BN:BN,УсловияРасчеты!$H:$H,$C22,УсловияРасчеты!$N:$N,"итого")</f>
        <v>0</v>
      </c>
      <c r="AU22" s="111">
        <f>SUMIFS(УсловияРасчеты!BO:BO,УсловияРасчеты!$H:$H,$C22,УсловияРасчеты!$N:$N,"итого")</f>
        <v>0</v>
      </c>
      <c r="AV22" s="111">
        <f>SUMIFS(УсловияРасчеты!BP:BP,УсловияРасчеты!$H:$H,$C22,УсловияРасчеты!$N:$N,"итого")</f>
        <v>0</v>
      </c>
      <c r="AW22" s="111">
        <f>SUMIFS(УсловияРасчеты!BQ:BQ,УсловияРасчеты!$H:$H,$C22,УсловияРасчеты!$N:$N,"итого")</f>
        <v>0</v>
      </c>
      <c r="AX22" s="111">
        <f>SUMIFS(УсловияРасчеты!BR:BR,УсловияРасчеты!$H:$H,$C22,УсловияРасчеты!$N:$N,"итого")</f>
        <v>0</v>
      </c>
      <c r="AY22" s="111">
        <f>SUMIFS(УсловияРасчеты!BS:BS,УсловияРасчеты!$H:$H,$C22,УсловияРасчеты!$N:$N,"итого")</f>
        <v>0</v>
      </c>
      <c r="AZ22" s="111">
        <f>SUMIFS(УсловияРасчеты!BT:BT,УсловияРасчеты!$H:$H,$C22,УсловияРасчеты!$N:$N,"итого")</f>
        <v>0</v>
      </c>
      <c r="BA22" s="111">
        <f>SUMIFS(УсловияРасчеты!BU:BU,УсловияРасчеты!$H:$H,$C22,УсловияРасчеты!$N:$N,"итого")</f>
        <v>0</v>
      </c>
      <c r="BB22" s="111">
        <f>SUMIFS(УсловияРасчеты!BV:BV,УсловияРасчеты!$H:$H,$C22,УсловияРасчеты!$N:$N,"итого")</f>
        <v>0</v>
      </c>
      <c r="BC22" s="111">
        <f>SUMIFS(УсловияРасчеты!BW:BW,УсловияРасчеты!$H:$H,$C22,УсловияРасчеты!$N:$N,"итого")</f>
        <v>0</v>
      </c>
      <c r="BD22" s="111">
        <f>SUMIFS(УсловияРасчеты!BX:BX,УсловияРасчеты!$H:$H,$C22,УсловияРасчеты!$N:$N,"итого")</f>
        <v>0</v>
      </c>
      <c r="BE22" s="111">
        <f>SUMIFS(УсловияРасчеты!BY:BY,УсловияРасчеты!$H:$H,$C22,УсловияРасчеты!$N:$N,"итого")</f>
        <v>0</v>
      </c>
      <c r="BF22" s="111">
        <f>SUMIFS(УсловияРасчеты!BZ:BZ,УсловияРасчеты!$H:$H,$C22,УсловияРасчеты!$N:$N,"итого")</f>
        <v>0</v>
      </c>
      <c r="BG22" s="111">
        <f>SUMIFS(УсловияРасчеты!CA:CA,УсловияРасчеты!$H:$H,$C22,УсловияРасчеты!$N:$N,"итого")</f>
        <v>0</v>
      </c>
      <c r="BH22" s="111">
        <f>SUMIFS(УсловияРасчеты!CB:CB,УсловияРасчеты!$H:$H,$C22,УсловияРасчеты!$N:$N,"итого")</f>
        <v>0</v>
      </c>
      <c r="BI22" s="111">
        <f>SUMIFS(УсловияРасчеты!CC:CC,УсловияРасчеты!$H:$H,$C22,УсловияРасчеты!$N:$N,"итого")</f>
        <v>0</v>
      </c>
      <c r="BJ22" s="111">
        <f>SUMIFS(УсловияРасчеты!CD:CD,УсловияРасчеты!$H:$H,$C22,УсловияРасчеты!$N:$N,"итого")</f>
        <v>0</v>
      </c>
      <c r="BK22" s="111">
        <f>SUMIFS(УсловияРасчеты!CE:CE,УсловияРасчеты!$H:$H,$C22,УсловияРасчеты!$N:$N,"итого")</f>
        <v>0</v>
      </c>
      <c r="BL22" s="111">
        <f>SUMIFS(УсловияРасчеты!CF:CF,УсловияРасчеты!$H:$H,$C22,УсловияРасчеты!$N:$N,"итого")</f>
        <v>0</v>
      </c>
      <c r="BM22" s="111">
        <f>SUMIFS(УсловияРасчеты!CG:CG,УсловияРасчеты!$H:$H,$C22,УсловияРасчеты!$N:$N,"итого")</f>
        <v>0</v>
      </c>
      <c r="BN22" s="111">
        <f>SUMIFS(УсловияРасчеты!CH:CH,УсловияРасчеты!$H:$H,$C22,УсловияРасчеты!$N:$N,"итого")</f>
        <v>0</v>
      </c>
      <c r="BO22" s="111">
        <f>SUMIFS(УсловияРасчеты!CI:CI,УсловияРасчеты!$H:$H,$C22,УсловияРасчеты!$N:$N,"итого")</f>
        <v>0</v>
      </c>
      <c r="BP22" s="111">
        <f>SUMIFS(УсловияРасчеты!CJ:CJ,УсловияРасчеты!$H:$H,$C22,УсловияРасчеты!$N:$N,"итого")</f>
        <v>0</v>
      </c>
      <c r="BQ22" s="111">
        <f>SUMIFS(УсловияРасчеты!CK:CK,УсловияРасчеты!$H:$H,$C22,УсловияРасчеты!$N:$N,"итого")</f>
        <v>0</v>
      </c>
      <c r="BR22" s="111">
        <f>SUMIFS(УсловияРасчеты!CL:CL,УсловияРасчеты!$H:$H,$C22,УсловияРасчеты!$N:$N,"итого")</f>
        <v>0</v>
      </c>
      <c r="BS22" s="111">
        <f>SUMIFS(УсловияРасчеты!CM:CM,УсловияРасчеты!$H:$H,$C22,УсловияРасчеты!$N:$N,"итого")</f>
        <v>0</v>
      </c>
      <c r="BT22" s="111">
        <f>SUMIFS(УсловияРасчеты!CN:CN,УсловияРасчеты!$H:$H,$C22,УсловияРасчеты!$N:$N,"итого")</f>
        <v>0</v>
      </c>
      <c r="BU22" s="111">
        <f>SUMIFS(УсловияРасчеты!CO:CO,УсловияРасчеты!$H:$H,$C22,УсловияРасчеты!$N:$N,"итого")</f>
        <v>0</v>
      </c>
      <c r="BV22" s="111">
        <f>SUMIFS(УсловияРасчеты!CP:CP,УсловияРасчеты!$H:$H,$C22,УсловияРасчеты!$N:$N,"итого")</f>
        <v>0</v>
      </c>
      <c r="BW22" s="111">
        <f>SUMIFS(УсловияРасчеты!CQ:CQ,УсловияРасчеты!$H:$H,$C22,УсловияРасчеты!$N:$N,"итого")</f>
        <v>0</v>
      </c>
      <c r="BX22" s="111">
        <f>SUMIFS(УсловияРасчеты!CR:CR,УсловияРасчеты!$H:$H,$C22,УсловияРасчеты!$N:$N,"итого")</f>
        <v>0</v>
      </c>
      <c r="BY22" s="111">
        <f>SUMIFS(УсловияРасчеты!CS:CS,УсловияРасчеты!$H:$H,$C22,УсловияРасчеты!$N:$N,"итого")</f>
        <v>0</v>
      </c>
      <c r="BZ22" s="111">
        <f>SUMIFS(УсловияРасчеты!CT:CT,УсловияРасчеты!$H:$H,$C22,УсловияРасчеты!$N:$N,"итого")</f>
        <v>0</v>
      </c>
      <c r="CA22" s="111">
        <f>SUMIFS(УсловияРасчеты!CU:CU,УсловияРасчеты!$H:$H,$C22,УсловияРасчеты!$N:$N,"итого")</f>
        <v>0</v>
      </c>
      <c r="CB22" s="111">
        <f>SUMIFS(УсловияРасчеты!CV:CV,УсловияРасчеты!$H:$H,$C22,УсловияРасчеты!$N:$N,"итого")</f>
        <v>0</v>
      </c>
      <c r="CC22" s="111">
        <f>SUMIFS(УсловияРасчеты!CW:CW,УсловияРасчеты!$H:$H,$C22,УсловияРасчеты!$N:$N,"итого")</f>
        <v>0</v>
      </c>
      <c r="CD22" s="111">
        <f>SUMIFS(УсловияРасчеты!CX:CX,УсловияРасчеты!$H:$H,$C22,УсловияРасчеты!$N:$N,"итого")</f>
        <v>0</v>
      </c>
      <c r="CE22" s="111">
        <f>SUMIFS(УсловияРасчеты!CY:CY,УсловияРасчеты!$H:$H,$C22,УсловияРасчеты!$N:$N,"итого")</f>
        <v>0</v>
      </c>
      <c r="CF22" s="111">
        <f>SUMIFS(УсловияРасчеты!CZ:CZ,УсловияРасчеты!$H:$H,$C22,УсловияРасчеты!$N:$N,"итого")</f>
        <v>0</v>
      </c>
      <c r="CG22" s="111">
        <f>SUMIFS(УсловияРасчеты!DA:DA,УсловияРасчеты!$H:$H,$C22,УсловияРасчеты!$N:$N,"итого")</f>
        <v>0</v>
      </c>
      <c r="CH22" s="111">
        <f>SUMIFS(УсловияРасчеты!DB:DB,УсловияРасчеты!$H:$H,$C22,УсловияРасчеты!$N:$N,"итого")</f>
        <v>0</v>
      </c>
      <c r="CI22" s="111">
        <f>SUMIFS(УсловияРасчеты!DC:DC,УсловияРасчеты!$H:$H,$C22,УсловияРасчеты!$N:$N,"итого")</f>
        <v>0</v>
      </c>
      <c r="CJ22" s="111">
        <f>SUMIFS(УсловияРасчеты!DD:DD,УсловияРасчеты!$H:$H,$C22,УсловияРасчеты!$N:$N,"итого")</f>
        <v>0</v>
      </c>
      <c r="CK22" s="111">
        <f>SUMIFS(УсловияРасчеты!DE:DE,УсловияРасчеты!$H:$H,$C22,УсловияРасчеты!$N:$N,"итого")</f>
        <v>0</v>
      </c>
      <c r="CL22" s="111">
        <f>SUMIFS(УсловияРасчеты!DF:DF,УсловияРасчеты!$H:$H,$C22,УсловияРасчеты!$N:$N,"итого")</f>
        <v>0</v>
      </c>
      <c r="CM22" s="111">
        <f>SUMIFS(УсловияРасчеты!DG:DG,УсловияРасчеты!$H:$H,$C22,УсловияРасчеты!$N:$N,"итого")</f>
        <v>0</v>
      </c>
      <c r="CN22" s="111">
        <f>SUMIFS(УсловияРасчеты!DH:DH,УсловияРасчеты!$H:$H,$C22,УсловияРасчеты!$N:$N,"итого")</f>
        <v>0</v>
      </c>
      <c r="CO22" s="111">
        <f>SUMIFS(УсловияРасчеты!DI:DI,УсловияРасчеты!$H:$H,$C22,УсловияРасчеты!$N:$N,"итого")</f>
        <v>0</v>
      </c>
      <c r="CP22" s="111">
        <f>SUMIFS(УсловияРасчеты!DJ:DJ,УсловияРасчеты!$H:$H,$C22,УсловияРасчеты!$N:$N,"итого")</f>
        <v>0</v>
      </c>
      <c r="CQ22" s="111">
        <f>SUMIFS(УсловияРасчеты!DK:DK,УсловияРасчеты!$H:$H,$C22,УсловияРасчеты!$N:$N,"итого")</f>
        <v>0</v>
      </c>
      <c r="CR22" s="111">
        <f>SUMIFS(УсловияРасчеты!DL:DL,УсловияРасчеты!$H:$H,$C22,УсловияРасчеты!$N:$N,"итого")</f>
        <v>0</v>
      </c>
      <c r="CS22" s="111">
        <f>SUMIFS(УсловияРасчеты!DM:DM,УсловияРасчеты!$H:$H,$C22,УсловияРасчеты!$N:$N,"итого")</f>
        <v>0</v>
      </c>
      <c r="CT22" s="111">
        <f>SUMIFS(УсловияРасчеты!DN:DN,УсловияРасчеты!$H:$H,$C22,УсловияРасчеты!$N:$N,"итого")</f>
        <v>0</v>
      </c>
      <c r="CU22" s="111">
        <f>SUMIFS(УсловияРасчеты!DO:DO,УсловияРасчеты!$H:$H,$C22,УсловияРасчеты!$N:$N,"итого")</f>
        <v>0</v>
      </c>
      <c r="CV22" s="111">
        <f>SUMIFS(УсловияРасчеты!DP:DP,УсловияРасчеты!$H:$H,$C22,УсловияРасчеты!$N:$N,"итого")</f>
        <v>0</v>
      </c>
      <c r="CW22" s="111">
        <f>SUMIFS(УсловияРасчеты!DQ:DQ,УсловияРасчеты!$H:$H,$C22,УсловияРасчеты!$N:$N,"итого")</f>
        <v>0</v>
      </c>
      <c r="CX22" s="111">
        <f>SUMIFS(УсловияРасчеты!DR:DR,УсловияРасчеты!$H:$H,$C22,УсловияРасчеты!$N:$N,"итого")</f>
        <v>0</v>
      </c>
      <c r="CY22" s="111">
        <f>SUMIFS(УсловияРасчеты!DS:DS,УсловияРасчеты!$H:$H,$C22,УсловияРасчеты!$N:$N,"итого")</f>
        <v>0</v>
      </c>
      <c r="CZ22" s="111">
        <f>SUMIFS(УсловияРасчеты!DT:DT,УсловияРасчеты!$H:$H,$C22,УсловияРасчеты!$N:$N,"итого")</f>
        <v>0</v>
      </c>
      <c r="DA22" s="111">
        <f>SUMIFS(УсловияРасчеты!DU:DU,УсловияРасчеты!$H:$H,$C22,УсловияРасчеты!$N:$N,"итого")</f>
        <v>0</v>
      </c>
      <c r="DB22" s="111">
        <f>SUMIFS(УсловияРасчеты!DV:DV,УсловияРасчеты!$H:$H,$C22,УсловияРасчеты!$N:$N,"итого")</f>
        <v>0</v>
      </c>
      <c r="DC22" s="111">
        <f>SUMIFS(УсловияРасчеты!DW:DW,УсловияРасчеты!$H:$H,$C22,УсловияРасчеты!$N:$N,"итого")</f>
        <v>0</v>
      </c>
      <c r="DD22" s="111">
        <f>SUMIFS(УсловияРасчеты!DX:DX,УсловияРасчеты!$H:$H,$C22,УсловияРасчеты!$N:$N,"итого")</f>
        <v>0</v>
      </c>
      <c r="DE22" s="111">
        <f>SUMIFS(УсловияРасчеты!DY:DY,УсловияРасчеты!$H:$H,$C22,УсловияРасчеты!$N:$N,"итого")</f>
        <v>0</v>
      </c>
      <c r="DF22" s="111">
        <f>SUMIFS(УсловияРасчеты!DZ:DZ,УсловияРасчеты!$H:$H,$C22,УсловияРасчеты!$N:$N,"итого")</f>
        <v>0</v>
      </c>
      <c r="DG22" s="111">
        <f>SUMIFS(УсловияРасчеты!EA:EA,УсловияРасчеты!$H:$H,$C22,УсловияРасчеты!$N:$N,"итого")</f>
        <v>0</v>
      </c>
      <c r="DH22" s="111">
        <f>SUMIFS(УсловияРасчеты!EB:EB,УсловияРасчеты!$H:$H,$C22,УсловияРасчеты!$N:$N,"итого")</f>
        <v>0</v>
      </c>
      <c r="DI22" s="111">
        <f>SUMIFS(УсловияРасчеты!EC:EC,УсловияРасчеты!$H:$H,$C22,УсловияРасчеты!$N:$N,"итого")</f>
        <v>0</v>
      </c>
      <c r="DJ22" s="111">
        <f>SUMIFS(УсловияРасчеты!ED:ED,УсловияРасчеты!$H:$H,$C22,УсловияРасчеты!$N:$N,"итого")</f>
        <v>0</v>
      </c>
      <c r="DK22" s="111">
        <f>SUMIFS(УсловияРасчеты!EE:EE,УсловияРасчеты!$H:$H,$C22,УсловияРасчеты!$N:$N,"итого")</f>
        <v>0</v>
      </c>
      <c r="DL22" s="111">
        <f>SUMIFS(УсловияРасчеты!EF:EF,УсловияРасчеты!$H:$H,$C22,УсловияРасчеты!$N:$N,"итого")</f>
        <v>0</v>
      </c>
      <c r="DM22" s="111">
        <f>SUMIFS(УсловияРасчеты!EG:EG,УсловияРасчеты!$H:$H,$C22,УсловияРасчеты!$N:$N,"итого")</f>
        <v>0</v>
      </c>
      <c r="DN22" s="111">
        <f>SUMIFS(УсловияРасчеты!EH:EH,УсловияРасчеты!$H:$H,$C22,УсловияРасчеты!$N:$N,"итого")</f>
        <v>0</v>
      </c>
      <c r="DO22" s="111">
        <f>SUMIFS(УсловияРасчеты!EI:EI,УсловияРасчеты!$H:$H,$C22,УсловияРасчеты!$N:$N,"итого")</f>
        <v>0</v>
      </c>
      <c r="DP22" s="111">
        <f>SUMIFS(УсловияРасчеты!EJ:EJ,УсловияРасчеты!$H:$H,$C22,УсловияРасчеты!$N:$N,"итого")</f>
        <v>0</v>
      </c>
      <c r="DQ22" s="111">
        <f>SUMIFS(УсловияРасчеты!EK:EK,УсловияРасчеты!$H:$H,$C22,УсловияРасчеты!$N:$N,"итого")</f>
        <v>0</v>
      </c>
      <c r="DR22" s="111">
        <f>SUMIFS(УсловияРасчеты!EL:EL,УсловияРасчеты!$H:$H,$C22,УсловияРасчеты!$N:$N,"итого")</f>
        <v>0</v>
      </c>
      <c r="DS22" s="111">
        <f>SUMIFS(УсловияРасчеты!EM:EM,УсловияРасчеты!$H:$H,$C22,УсловияРасчеты!$N:$N,"итого")</f>
        <v>0</v>
      </c>
      <c r="DT22" s="111">
        <f>SUMIFS(УсловияРасчеты!EN:EN,УсловияРасчеты!$H:$H,$C22,УсловияРасчеты!$N:$N,"итого")</f>
        <v>0</v>
      </c>
      <c r="DU22" s="111">
        <f>SUMIFS(УсловияРасчеты!EO:EO,УсловияРасчеты!$H:$H,$C22,УсловияРасчеты!$N:$N,"итого")</f>
        <v>0</v>
      </c>
      <c r="DV22" s="111">
        <f>SUMIFS(УсловияРасчеты!EP:EP,УсловияРасчеты!$H:$H,$C22,УсловияРасчеты!$N:$N,"итого")</f>
        <v>0</v>
      </c>
      <c r="DW22" s="111">
        <f>SUMIFS(УсловияРасчеты!EQ:EQ,УсловияРасчеты!$H:$H,$C22,УсловияРасчеты!$N:$N,"итого")</f>
        <v>0</v>
      </c>
      <c r="DX22" s="111">
        <f>SUMIFS(УсловияРасчеты!ER:ER,УсловияРасчеты!$H:$H,$C22,УсловияРасчеты!$N:$N,"итого")</f>
        <v>0</v>
      </c>
      <c r="DY22" s="111">
        <f>SUMIFS(УсловияРасчеты!ES:ES,УсловияРасчеты!$H:$H,$C22,УсловияРасчеты!$N:$N,"итого")</f>
        <v>0</v>
      </c>
      <c r="DZ22" s="111">
        <f>SUMIFS(УсловияРасчеты!ET:ET,УсловияРасчеты!$H:$H,$C22,УсловияРасчеты!$N:$N,"итого")</f>
        <v>0</v>
      </c>
      <c r="EA22" s="111">
        <f>SUMIFS(УсловияРасчеты!EU:EU,УсловияРасчеты!$H:$H,$C22,УсловияРасчеты!$N:$N,"итого")</f>
        <v>0</v>
      </c>
      <c r="EB22" s="111">
        <f>SUMIFS(УсловияРасчеты!EV:EV,УсловияРасчеты!$H:$H,$C22,УсловияРасчеты!$N:$N,"итого")</f>
        <v>0</v>
      </c>
      <c r="EC22" s="111">
        <f>SUMIFS(УсловияРасчеты!EW:EW,УсловияРасчеты!$H:$H,$C22,УсловияРасчеты!$N:$N,"итого")</f>
        <v>0</v>
      </c>
      <c r="ED22" s="111">
        <f>SUMIFS(УсловияРасчеты!EX:EX,УсловияРасчеты!$H:$H,$C22,УсловияРасчеты!$N:$N,"итого")</f>
        <v>0</v>
      </c>
      <c r="EE22" s="111">
        <f>SUMIFS(УсловияРасчеты!EY:EY,УсловияРасчеты!$H:$H,$C22,УсловияРасчеты!$N:$N,"итого")</f>
        <v>0</v>
      </c>
      <c r="EF22" s="111">
        <f>SUMIFS(УсловияРасчеты!EZ:EZ,УсловияРасчеты!$H:$H,$C22,УсловияРасчеты!$N:$N,"итого")</f>
        <v>0</v>
      </c>
      <c r="EG22" s="111">
        <f>SUMIFS(УсловияРасчеты!FA:FA,УсловияРасчеты!$H:$H,$C22,УсловияРасчеты!$N:$N,"итого")</f>
        <v>0</v>
      </c>
      <c r="EH22" s="111">
        <f>SUMIFS(УсловияРасчеты!FB:FB,УсловияРасчеты!$H:$H,$C22,УсловияРасчеты!$N:$N,"итого")</f>
        <v>0</v>
      </c>
      <c r="EI22" s="111">
        <f>SUMIFS(УсловияРасчеты!FC:FC,УсловияРасчеты!$H:$H,$C22,УсловияРасчеты!$N:$N,"итого")</f>
        <v>0</v>
      </c>
      <c r="EJ22" s="111">
        <f>SUMIFS(УсловияРасчеты!FD:FD,УсловияРасчеты!$H:$H,$C22,УсловияРасчеты!$N:$N,"итого")</f>
        <v>0</v>
      </c>
      <c r="EK22" s="111">
        <f>SUMIFS(УсловияРасчеты!FE:FE,УсловияРасчеты!$H:$H,$C22,УсловияРасчеты!$N:$N,"итого")</f>
        <v>0</v>
      </c>
      <c r="EL22" s="111">
        <f>SUMIFS(УсловияРасчеты!FF:FF,УсловияРасчеты!$H:$H,$C22,УсловияРасчеты!$N:$N,"итого")</f>
        <v>0</v>
      </c>
      <c r="EM22" s="111">
        <f>SUMIFS(УсловияРасчеты!FG:FG,УсловияРасчеты!$H:$H,$C22,УсловияРасчеты!$N:$N,"итого")</f>
        <v>0</v>
      </c>
      <c r="EN22" s="111">
        <f>SUMIFS(УсловияРасчеты!FH:FH,УсловияРасчеты!$H:$H,$C22,УсловияРасчеты!$N:$N,"итого")</f>
        <v>0</v>
      </c>
      <c r="EO22" s="111">
        <f>SUMIFS(УсловияРасчеты!FI:FI,УсловияРасчеты!$H:$H,$C22,УсловияРасчеты!$N:$N,"итого")</f>
        <v>0</v>
      </c>
      <c r="EP22" s="111">
        <f>SUMIFS(УсловияРасчеты!FJ:FJ,УсловияРасчеты!$H:$H,$C22,УсловияРасчеты!$N:$N,"итого")</f>
        <v>0</v>
      </c>
      <c r="EQ22" s="111">
        <f>SUMIFS(УсловияРасчеты!FK:FK,УсловияРасчеты!$H:$H,$C22,УсловияРасчеты!$N:$N,"итого")</f>
        <v>0</v>
      </c>
      <c r="ER22" s="111">
        <f>SUMIFS(УсловияРасчеты!FL:FL,УсловияРасчеты!$H:$H,$C22,УсловияРасчеты!$N:$N,"итого")</f>
        <v>0</v>
      </c>
      <c r="ES22" s="111">
        <f>SUMIFS(УсловияРасчеты!FM:FM,УсловияРасчеты!$H:$H,$C22,УсловияРасчеты!$N:$N,"итого")</f>
        <v>0</v>
      </c>
      <c r="ET22" s="111">
        <f>SUMIFS(УсловияРасчеты!FN:FN,УсловияРасчеты!$H:$H,$C22,УсловияРасчеты!$N:$N,"итого")</f>
        <v>0</v>
      </c>
      <c r="EU22" s="111">
        <f>SUMIFS(УсловияРасчеты!FO:FO,УсловияРасчеты!$H:$H,$C22,УсловияРасчеты!$N:$N,"итого")</f>
        <v>0</v>
      </c>
      <c r="EV22" s="111">
        <f>SUMIFS(УсловияРасчеты!FP:FP,УсловияРасчеты!$H:$H,$C22,УсловияРасчеты!$N:$N,"итого")</f>
        <v>0</v>
      </c>
      <c r="EW22" s="111">
        <f>SUMIFS(УсловияРасчеты!FQ:FQ,УсловияРасчеты!$H:$H,$C22,УсловияРасчеты!$N:$N,"итого")</f>
        <v>0</v>
      </c>
      <c r="EX22" s="111">
        <f>SUMIFS(УсловияРасчеты!FR:FR,УсловияРасчеты!$H:$H,$C22,УсловияРасчеты!$N:$N,"итого")</f>
        <v>0</v>
      </c>
      <c r="EY22" s="111">
        <f>SUMIFS(УсловияРасчеты!FS:FS,УсловияРасчеты!$H:$H,$C22,УсловияРасчеты!$N:$N,"итого")</f>
        <v>0</v>
      </c>
      <c r="EZ22" s="111">
        <f>SUMIFS(УсловияРасчеты!FT:FT,УсловияРасчеты!$H:$H,$C22,УсловияРасчеты!$N:$N,"итого")</f>
        <v>0</v>
      </c>
      <c r="FA22" s="111">
        <f>SUMIFS(УсловияРасчеты!FU:FU,УсловияРасчеты!$H:$H,$C22,УсловияРасчеты!$N:$N,"итого")</f>
        <v>0</v>
      </c>
      <c r="FB22" s="111">
        <f>SUMIFS(УсловияРасчеты!FV:FV,УсловияРасчеты!$H:$H,$C22,УсловияРасчеты!$N:$N,"итого")</f>
        <v>0</v>
      </c>
      <c r="FC22" s="111">
        <f>SUMIFS(УсловияРасчеты!FW:FW,УсловияРасчеты!$H:$H,$C22,УсловияРасчеты!$N:$N,"итого")</f>
        <v>0</v>
      </c>
      <c r="FD22" s="111">
        <f>SUMIFS(УсловияРасчеты!FX:FX,УсловияРасчеты!$H:$H,$C22,УсловияРасчеты!$N:$N,"итого")</f>
        <v>0</v>
      </c>
      <c r="FE22" s="111">
        <f>SUMIFS(УсловияРасчеты!FY:FY,УсловияРасчеты!$H:$H,$C22,УсловияРасчеты!$N:$N,"итого")</f>
        <v>0</v>
      </c>
      <c r="FF22" s="111">
        <f>SUMIFS(УсловияРасчеты!FZ:FZ,УсловияРасчеты!$H:$H,$C22,УсловияРасчеты!$N:$N,"итого")</f>
        <v>0</v>
      </c>
      <c r="FG22" s="111">
        <f>SUMIFS(УсловияРасчеты!GA:GA,УсловияРасчеты!$H:$H,$C22,УсловияРасчеты!$N:$N,"итого")</f>
        <v>0</v>
      </c>
      <c r="FH22" s="111">
        <f>SUMIFS(УсловияРасчеты!GB:GB,УсловияРасчеты!$H:$H,$C22,УсловияРасчеты!$N:$N,"итого")</f>
        <v>0</v>
      </c>
      <c r="FI22" s="111">
        <f>SUMIFS(УсловияРасчеты!GC:GC,УсловияРасчеты!$H:$H,$C22,УсловияРасчеты!$N:$N,"итого")</f>
        <v>0</v>
      </c>
      <c r="FJ22" s="111">
        <f>SUMIFS(УсловияРасчеты!GD:GD,УсловияРасчеты!$H:$H,$C22,УсловияРасчеты!$N:$N,"итого")</f>
        <v>0</v>
      </c>
      <c r="FK22" s="111">
        <f>SUMIFS(УсловияРасчеты!GE:GE,УсловияРасчеты!$H:$H,$C22,УсловияРасчеты!$N:$N,"итого")</f>
        <v>0</v>
      </c>
      <c r="FL22" s="111">
        <f>SUMIFS(УсловияРасчеты!GF:GF,УсловияРасчеты!$H:$H,$C22,УсловияРасчеты!$N:$N,"итого")</f>
        <v>0</v>
      </c>
      <c r="FM22" s="111">
        <f>SUMIFS(УсловияРасчеты!GG:GG,УсловияРасчеты!$H:$H,$C22,УсловияРасчеты!$N:$N,"итого")</f>
        <v>0</v>
      </c>
      <c r="FN22" s="111">
        <f>SUMIFS(УсловияРасчеты!GH:GH,УсловияРасчеты!$H:$H,$C22,УсловияРасчеты!$N:$N,"итого")</f>
        <v>0</v>
      </c>
      <c r="FO22" s="111">
        <f>SUMIFS(УсловияРасчеты!GI:GI,УсловияРасчеты!$H:$H,$C22,УсловияРасчеты!$N:$N,"итого")</f>
        <v>0</v>
      </c>
      <c r="FP22" s="111">
        <f>SUMIFS(УсловияРасчеты!GJ:GJ,УсловияРасчеты!$H:$H,$C22,УсловияРасчеты!$N:$N,"итого")</f>
        <v>0</v>
      </c>
      <c r="FQ22" s="111">
        <f>SUMIFS(УсловияРасчеты!GK:GK,УсловияРасчеты!$H:$H,$C22,УсловияРасчеты!$N:$N,"итого")</f>
        <v>0</v>
      </c>
      <c r="FR22" s="111">
        <f>SUMIFS(УсловияРасчеты!GL:GL,УсловияРасчеты!$H:$H,$C22,УсловияРасчеты!$N:$N,"итого")</f>
        <v>0</v>
      </c>
      <c r="FS22" s="111">
        <f>SUMIFS(УсловияРасчеты!GM:GM,УсловияРасчеты!$H:$H,$C22,УсловияРасчеты!$N:$N,"итого")</f>
        <v>0</v>
      </c>
      <c r="FT22" s="111">
        <f>SUMIFS(УсловияРасчеты!GN:GN,УсловияРасчеты!$H:$H,$C22,УсловияРасчеты!$N:$N,"итого")</f>
        <v>0</v>
      </c>
      <c r="FU22" s="111">
        <f>SUMIFS(УсловияРасчеты!GO:GO,УсловияРасчеты!$H:$H,$C22,УсловияРасчеты!$N:$N,"итого")</f>
        <v>0</v>
      </c>
      <c r="FV22" s="111">
        <f>SUMIFS(УсловияРасчеты!GP:GP,УсловияРасчеты!$H:$H,$C22,УсловияРасчеты!$N:$N,"итого")</f>
        <v>0</v>
      </c>
      <c r="FW22" s="111">
        <f>SUMIFS(УсловияРасчеты!GQ:GQ,УсловияРасчеты!$H:$H,$C22,УсловияРасчеты!$N:$N,"итого")</f>
        <v>0</v>
      </c>
      <c r="FX22" s="111">
        <f>SUMIFS(УсловияРасчеты!GR:GR,УсловияРасчеты!$H:$H,$C22,УсловияРасчеты!$N:$N,"итого")</f>
        <v>0</v>
      </c>
      <c r="FY22" s="111">
        <f>SUMIFS(УсловияРасчеты!GS:GS,УсловияРасчеты!$H:$H,$C22,УсловияРасчеты!$N:$N,"итого")</f>
        <v>0</v>
      </c>
      <c r="FZ22" s="111">
        <f>SUMIFS(УсловияРасчеты!GT:GT,УсловияРасчеты!$H:$H,$C22,УсловияРасчеты!$N:$N,"итого")</f>
        <v>0</v>
      </c>
      <c r="GA22" s="111">
        <f>SUMIFS(УсловияРасчеты!GU:GU,УсловияРасчеты!$H:$H,$C22,УсловияРасчеты!$N:$N,"итого")</f>
        <v>0</v>
      </c>
      <c r="GB22" s="111">
        <f>SUMIFS(УсловияРасчеты!GV:GV,УсловияРасчеты!$H:$H,$C22,УсловияРасчеты!$N:$N,"итого")</f>
        <v>0</v>
      </c>
      <c r="GC22" s="111">
        <f>SUMIFS(УсловияРасчеты!GW:GW,УсловияРасчеты!$H:$H,$C22,УсловияРасчеты!$N:$N,"итого")</f>
        <v>0</v>
      </c>
      <c r="GD22" s="111">
        <f>SUMIFS(УсловияРасчеты!GX:GX,УсловияРасчеты!$H:$H,$C22,УсловияРасчеты!$N:$N,"итого")</f>
        <v>0</v>
      </c>
      <c r="GE22" s="111">
        <f>SUMIFS(УсловияРасчеты!GY:GY,УсловияРасчеты!$H:$H,$C22,УсловияРасчеты!$N:$N,"итого")</f>
        <v>0</v>
      </c>
      <c r="GF22" s="111">
        <f>SUMIFS(УсловияРасчеты!GZ:GZ,УсловияРасчеты!$H:$H,$C22,УсловияРасчеты!$N:$N,"итого")</f>
        <v>0</v>
      </c>
      <c r="GG22" s="77"/>
    </row>
    <row r="23" spans="1:189" s="79" customFormat="1" ht="12">
      <c r="A23" s="82"/>
      <c r="B23" s="77"/>
      <c r="C23" s="80" t="str">
        <f>УсловияРасчеты!$H$1165</f>
        <v>Начисление налога на имущество</v>
      </c>
      <c r="D23" s="500"/>
      <c r="E23" s="133">
        <f>SUM($F23:$GG23)</f>
        <v>0</v>
      </c>
      <c r="F23" s="77"/>
      <c r="G23" s="111">
        <f>SUMIFS(УсловияРасчеты!AA:AA,УсловияРасчеты!$H:$H,$C23,УсловияРасчеты!$N:$N,"итого")</f>
        <v>0</v>
      </c>
      <c r="H23" s="111">
        <f>SUMIFS(УсловияРасчеты!AB:AB,УсловияРасчеты!$H:$H,$C23,УсловияРасчеты!$N:$N,"итого")</f>
        <v>0</v>
      </c>
      <c r="I23" s="111">
        <f>SUMIFS(УсловияРасчеты!AC:AC,УсловияРасчеты!$H:$H,$C23,УсловияРасчеты!$N:$N,"итого")</f>
        <v>0</v>
      </c>
      <c r="J23" s="111">
        <f>SUMIFS(УсловияРасчеты!AD:AD,УсловияРасчеты!$H:$H,$C23,УсловияРасчеты!$N:$N,"итого")</f>
        <v>0</v>
      </c>
      <c r="K23" s="111">
        <f>SUMIFS(УсловияРасчеты!AE:AE,УсловияРасчеты!$H:$H,$C23,УсловияРасчеты!$N:$N,"итого")</f>
        <v>0</v>
      </c>
      <c r="L23" s="111">
        <f>SUMIFS(УсловияРасчеты!AF:AF,УсловияРасчеты!$H:$H,$C23,УсловияРасчеты!$N:$N,"итого")</f>
        <v>0</v>
      </c>
      <c r="M23" s="111">
        <f>SUMIFS(УсловияРасчеты!AG:AG,УсловияРасчеты!$H:$H,$C23,УсловияРасчеты!$N:$N,"итого")</f>
        <v>0</v>
      </c>
      <c r="N23" s="111">
        <f>SUMIFS(УсловияРасчеты!AH:AH,УсловияРасчеты!$H:$H,$C23,УсловияРасчеты!$N:$N,"итого")</f>
        <v>0</v>
      </c>
      <c r="O23" s="111">
        <f>SUMIFS(УсловияРасчеты!AI:AI,УсловияРасчеты!$H:$H,$C23,УсловияРасчеты!$N:$N,"итого")</f>
        <v>0</v>
      </c>
      <c r="P23" s="111">
        <f>SUMIFS(УсловияРасчеты!AJ:AJ,УсловияРасчеты!$H:$H,$C23,УсловияРасчеты!$N:$N,"итого")</f>
        <v>0</v>
      </c>
      <c r="Q23" s="111">
        <f>SUMIFS(УсловияРасчеты!AK:AK,УсловияРасчеты!$H:$H,$C23,УсловияРасчеты!$N:$N,"итого")</f>
        <v>0</v>
      </c>
      <c r="R23" s="111">
        <f>SUMIFS(УсловияРасчеты!AL:AL,УсловияРасчеты!$H:$H,$C23,УсловияРасчеты!$N:$N,"итого")</f>
        <v>0</v>
      </c>
      <c r="S23" s="111">
        <f>SUMIFS(УсловияРасчеты!AM:AM,УсловияРасчеты!$H:$H,$C23,УсловияРасчеты!$N:$N,"итого")</f>
        <v>0</v>
      </c>
      <c r="T23" s="111">
        <f>SUMIFS(УсловияРасчеты!AN:AN,УсловияРасчеты!$H:$H,$C23,УсловияРасчеты!$N:$N,"итого")</f>
        <v>0</v>
      </c>
      <c r="U23" s="111">
        <f>SUMIFS(УсловияРасчеты!AO:AO,УсловияРасчеты!$H:$H,$C23,УсловияРасчеты!$N:$N,"итого")</f>
        <v>0</v>
      </c>
      <c r="V23" s="111">
        <f>SUMIFS(УсловияРасчеты!AP:AP,УсловияРасчеты!$H:$H,$C23,УсловияРасчеты!$N:$N,"итого")</f>
        <v>0</v>
      </c>
      <c r="W23" s="111">
        <f>SUMIFS(УсловияРасчеты!AQ:AQ,УсловияРасчеты!$H:$H,$C23,УсловияРасчеты!$N:$N,"итого")</f>
        <v>0</v>
      </c>
      <c r="X23" s="111">
        <f>SUMIFS(УсловияРасчеты!AR:AR,УсловияРасчеты!$H:$H,$C23,УсловияРасчеты!$N:$N,"итого")</f>
        <v>0</v>
      </c>
      <c r="Y23" s="111">
        <f>SUMIFS(УсловияРасчеты!AS:AS,УсловияРасчеты!$H:$H,$C23,УсловияРасчеты!$N:$N,"итого")</f>
        <v>0</v>
      </c>
      <c r="Z23" s="111">
        <f>SUMIFS(УсловияРасчеты!AT:AT,УсловияРасчеты!$H:$H,$C23,УсловияРасчеты!$N:$N,"итого")</f>
        <v>0</v>
      </c>
      <c r="AA23" s="111">
        <f>SUMIFS(УсловияРасчеты!AU:AU,УсловияРасчеты!$H:$H,$C23,УсловияРасчеты!$N:$N,"итого")</f>
        <v>0</v>
      </c>
      <c r="AB23" s="111">
        <f>SUMIFS(УсловияРасчеты!AV:AV,УсловияРасчеты!$H:$H,$C23,УсловияРасчеты!$N:$N,"итого")</f>
        <v>0</v>
      </c>
      <c r="AC23" s="111">
        <f>SUMIFS(УсловияРасчеты!AW:AW,УсловияРасчеты!$H:$H,$C23,УсловияРасчеты!$N:$N,"итого")</f>
        <v>0</v>
      </c>
      <c r="AD23" s="111">
        <f>SUMIFS(УсловияРасчеты!AX:AX,УсловияРасчеты!$H:$H,$C23,УсловияРасчеты!$N:$N,"итого")</f>
        <v>0</v>
      </c>
      <c r="AE23" s="111">
        <f>SUMIFS(УсловияРасчеты!AY:AY,УсловияРасчеты!$H:$H,$C23,УсловияРасчеты!$N:$N,"итого")</f>
        <v>0</v>
      </c>
      <c r="AF23" s="111">
        <f>SUMIFS(УсловияРасчеты!AZ:AZ,УсловияРасчеты!$H:$H,$C23,УсловияРасчеты!$N:$N,"итого")</f>
        <v>0</v>
      </c>
      <c r="AG23" s="111">
        <f>SUMIFS(УсловияРасчеты!BA:BA,УсловияРасчеты!$H:$H,$C23,УсловияРасчеты!$N:$N,"итого")</f>
        <v>0</v>
      </c>
      <c r="AH23" s="111">
        <f>SUMIFS(УсловияРасчеты!BB:BB,УсловияРасчеты!$H:$H,$C23,УсловияРасчеты!$N:$N,"итого")</f>
        <v>0</v>
      </c>
      <c r="AI23" s="111">
        <f>SUMIFS(УсловияРасчеты!BC:BC,УсловияРасчеты!$H:$H,$C23,УсловияРасчеты!$N:$N,"итого")</f>
        <v>0</v>
      </c>
      <c r="AJ23" s="111">
        <f>SUMIFS(УсловияРасчеты!BD:BD,УсловияРасчеты!$H:$H,$C23,УсловияРасчеты!$N:$N,"итого")</f>
        <v>0</v>
      </c>
      <c r="AK23" s="111">
        <f>SUMIFS(УсловияРасчеты!BE:BE,УсловияРасчеты!$H:$H,$C23,УсловияРасчеты!$N:$N,"итого")</f>
        <v>0</v>
      </c>
      <c r="AL23" s="111">
        <f>SUMIFS(УсловияРасчеты!BF:BF,УсловияРасчеты!$H:$H,$C23,УсловияРасчеты!$N:$N,"итого")</f>
        <v>0</v>
      </c>
      <c r="AM23" s="111">
        <f>SUMIFS(УсловияРасчеты!BG:BG,УсловияРасчеты!$H:$H,$C23,УсловияРасчеты!$N:$N,"итого")</f>
        <v>0</v>
      </c>
      <c r="AN23" s="111">
        <f>SUMIFS(УсловияРасчеты!BH:BH,УсловияРасчеты!$H:$H,$C23,УсловияРасчеты!$N:$N,"итого")</f>
        <v>0</v>
      </c>
      <c r="AO23" s="111">
        <f>SUMIFS(УсловияРасчеты!BI:BI,УсловияРасчеты!$H:$H,$C23,УсловияРасчеты!$N:$N,"итого")</f>
        <v>0</v>
      </c>
      <c r="AP23" s="111">
        <f>SUMIFS(УсловияРасчеты!BJ:BJ,УсловияРасчеты!$H:$H,$C23,УсловияРасчеты!$N:$N,"итого")</f>
        <v>0</v>
      </c>
      <c r="AQ23" s="111">
        <f>SUMIFS(УсловияРасчеты!BK:BK,УсловияРасчеты!$H:$H,$C23,УсловияРасчеты!$N:$N,"итого")</f>
        <v>0</v>
      </c>
      <c r="AR23" s="111">
        <f>SUMIFS(УсловияРасчеты!BL:BL,УсловияРасчеты!$H:$H,$C23,УсловияРасчеты!$N:$N,"итого")</f>
        <v>0</v>
      </c>
      <c r="AS23" s="111">
        <f>SUMIFS(УсловияРасчеты!BM:BM,УсловияРасчеты!$H:$H,$C23,УсловияРасчеты!$N:$N,"итого")</f>
        <v>0</v>
      </c>
      <c r="AT23" s="111">
        <f>SUMIFS(УсловияРасчеты!BN:BN,УсловияРасчеты!$H:$H,$C23,УсловияРасчеты!$N:$N,"итого")</f>
        <v>0</v>
      </c>
      <c r="AU23" s="111">
        <f>SUMIFS(УсловияРасчеты!BO:BO,УсловияРасчеты!$H:$H,$C23,УсловияРасчеты!$N:$N,"итого")</f>
        <v>0</v>
      </c>
      <c r="AV23" s="111">
        <f>SUMIFS(УсловияРасчеты!BP:BP,УсловияРасчеты!$H:$H,$C23,УсловияРасчеты!$N:$N,"итого")</f>
        <v>0</v>
      </c>
      <c r="AW23" s="111">
        <f>SUMIFS(УсловияРасчеты!BQ:BQ,УсловияРасчеты!$H:$H,$C23,УсловияРасчеты!$N:$N,"итого")</f>
        <v>0</v>
      </c>
      <c r="AX23" s="111">
        <f>SUMIFS(УсловияРасчеты!BR:BR,УсловияРасчеты!$H:$H,$C23,УсловияРасчеты!$N:$N,"итого")</f>
        <v>0</v>
      </c>
      <c r="AY23" s="111">
        <f>SUMIFS(УсловияРасчеты!BS:BS,УсловияРасчеты!$H:$H,$C23,УсловияРасчеты!$N:$N,"итого")</f>
        <v>0</v>
      </c>
      <c r="AZ23" s="111">
        <f>SUMIFS(УсловияРасчеты!BT:BT,УсловияРасчеты!$H:$H,$C23,УсловияРасчеты!$N:$N,"итого")</f>
        <v>0</v>
      </c>
      <c r="BA23" s="111">
        <f>SUMIFS(УсловияРасчеты!BU:BU,УсловияРасчеты!$H:$H,$C23,УсловияРасчеты!$N:$N,"итого")</f>
        <v>0</v>
      </c>
      <c r="BB23" s="111">
        <f>SUMIFS(УсловияРасчеты!BV:BV,УсловияРасчеты!$H:$H,$C23,УсловияРасчеты!$N:$N,"итого")</f>
        <v>0</v>
      </c>
      <c r="BC23" s="111">
        <f>SUMIFS(УсловияРасчеты!BW:BW,УсловияРасчеты!$H:$H,$C23,УсловияРасчеты!$N:$N,"итого")</f>
        <v>0</v>
      </c>
      <c r="BD23" s="111">
        <f>SUMIFS(УсловияРасчеты!BX:BX,УсловияРасчеты!$H:$H,$C23,УсловияРасчеты!$N:$N,"итого")</f>
        <v>0</v>
      </c>
      <c r="BE23" s="111">
        <f>SUMIFS(УсловияРасчеты!BY:BY,УсловияРасчеты!$H:$H,$C23,УсловияРасчеты!$N:$N,"итого")</f>
        <v>0</v>
      </c>
      <c r="BF23" s="111">
        <f>SUMIFS(УсловияРасчеты!BZ:BZ,УсловияРасчеты!$H:$H,$C23,УсловияРасчеты!$N:$N,"итого")</f>
        <v>0</v>
      </c>
      <c r="BG23" s="111">
        <f>SUMIFS(УсловияРасчеты!CA:CA,УсловияРасчеты!$H:$H,$C23,УсловияРасчеты!$N:$N,"итого")</f>
        <v>0</v>
      </c>
      <c r="BH23" s="111">
        <f>SUMIFS(УсловияРасчеты!CB:CB,УсловияРасчеты!$H:$H,$C23,УсловияРасчеты!$N:$N,"итого")</f>
        <v>0</v>
      </c>
      <c r="BI23" s="111">
        <f>SUMIFS(УсловияРасчеты!CC:CC,УсловияРасчеты!$H:$H,$C23,УсловияРасчеты!$N:$N,"итого")</f>
        <v>0</v>
      </c>
      <c r="BJ23" s="111">
        <f>SUMIFS(УсловияРасчеты!CD:CD,УсловияРасчеты!$H:$H,$C23,УсловияРасчеты!$N:$N,"итого")</f>
        <v>0</v>
      </c>
      <c r="BK23" s="111">
        <f>SUMIFS(УсловияРасчеты!CE:CE,УсловияРасчеты!$H:$H,$C23,УсловияРасчеты!$N:$N,"итого")</f>
        <v>0</v>
      </c>
      <c r="BL23" s="111">
        <f>SUMIFS(УсловияРасчеты!CF:CF,УсловияРасчеты!$H:$H,$C23,УсловияРасчеты!$N:$N,"итого")</f>
        <v>0</v>
      </c>
      <c r="BM23" s="111">
        <f>SUMIFS(УсловияРасчеты!CG:CG,УсловияРасчеты!$H:$H,$C23,УсловияРасчеты!$N:$N,"итого")</f>
        <v>0</v>
      </c>
      <c r="BN23" s="111">
        <f>SUMIFS(УсловияРасчеты!CH:CH,УсловияРасчеты!$H:$H,$C23,УсловияРасчеты!$N:$N,"итого")</f>
        <v>0</v>
      </c>
      <c r="BO23" s="111">
        <f>SUMIFS(УсловияРасчеты!CI:CI,УсловияРасчеты!$H:$H,$C23,УсловияРасчеты!$N:$N,"итого")</f>
        <v>0</v>
      </c>
      <c r="BP23" s="111">
        <f>SUMIFS(УсловияРасчеты!CJ:CJ,УсловияРасчеты!$H:$H,$C23,УсловияРасчеты!$N:$N,"итого")</f>
        <v>0</v>
      </c>
      <c r="BQ23" s="111">
        <f>SUMIFS(УсловияРасчеты!CK:CK,УсловияРасчеты!$H:$H,$C23,УсловияРасчеты!$N:$N,"итого")</f>
        <v>0</v>
      </c>
      <c r="BR23" s="111">
        <f>SUMIFS(УсловияРасчеты!CL:CL,УсловияРасчеты!$H:$H,$C23,УсловияРасчеты!$N:$N,"итого")</f>
        <v>0</v>
      </c>
      <c r="BS23" s="111">
        <f>SUMIFS(УсловияРасчеты!CM:CM,УсловияРасчеты!$H:$H,$C23,УсловияРасчеты!$N:$N,"итого")</f>
        <v>0</v>
      </c>
      <c r="BT23" s="111">
        <f>SUMIFS(УсловияРасчеты!CN:CN,УсловияРасчеты!$H:$H,$C23,УсловияРасчеты!$N:$N,"итого")</f>
        <v>0</v>
      </c>
      <c r="BU23" s="111">
        <f>SUMIFS(УсловияРасчеты!CO:CO,УсловияРасчеты!$H:$H,$C23,УсловияРасчеты!$N:$N,"итого")</f>
        <v>0</v>
      </c>
      <c r="BV23" s="111">
        <f>SUMIFS(УсловияРасчеты!CP:CP,УсловияРасчеты!$H:$H,$C23,УсловияРасчеты!$N:$N,"итого")</f>
        <v>0</v>
      </c>
      <c r="BW23" s="111">
        <f>SUMIFS(УсловияРасчеты!CQ:CQ,УсловияРасчеты!$H:$H,$C23,УсловияРасчеты!$N:$N,"итого")</f>
        <v>0</v>
      </c>
      <c r="BX23" s="111">
        <f>SUMIFS(УсловияРасчеты!CR:CR,УсловияРасчеты!$H:$H,$C23,УсловияРасчеты!$N:$N,"итого")</f>
        <v>0</v>
      </c>
      <c r="BY23" s="111">
        <f>SUMIFS(УсловияРасчеты!CS:CS,УсловияРасчеты!$H:$H,$C23,УсловияРасчеты!$N:$N,"итого")</f>
        <v>0</v>
      </c>
      <c r="BZ23" s="111">
        <f>SUMIFS(УсловияРасчеты!CT:CT,УсловияРасчеты!$H:$H,$C23,УсловияРасчеты!$N:$N,"итого")</f>
        <v>0</v>
      </c>
      <c r="CA23" s="111">
        <f>SUMIFS(УсловияРасчеты!CU:CU,УсловияРасчеты!$H:$H,$C23,УсловияРасчеты!$N:$N,"итого")</f>
        <v>0</v>
      </c>
      <c r="CB23" s="111">
        <f>SUMIFS(УсловияРасчеты!CV:CV,УсловияРасчеты!$H:$H,$C23,УсловияРасчеты!$N:$N,"итого")</f>
        <v>0</v>
      </c>
      <c r="CC23" s="111">
        <f>SUMIFS(УсловияРасчеты!CW:CW,УсловияРасчеты!$H:$H,$C23,УсловияРасчеты!$N:$N,"итого")</f>
        <v>0</v>
      </c>
      <c r="CD23" s="111">
        <f>SUMIFS(УсловияРасчеты!CX:CX,УсловияРасчеты!$H:$H,$C23,УсловияРасчеты!$N:$N,"итого")</f>
        <v>0</v>
      </c>
      <c r="CE23" s="111">
        <f>SUMIFS(УсловияРасчеты!CY:CY,УсловияРасчеты!$H:$H,$C23,УсловияРасчеты!$N:$N,"итого")</f>
        <v>0</v>
      </c>
      <c r="CF23" s="111">
        <f>SUMIFS(УсловияРасчеты!CZ:CZ,УсловияРасчеты!$H:$H,$C23,УсловияРасчеты!$N:$N,"итого")</f>
        <v>0</v>
      </c>
      <c r="CG23" s="111">
        <f>SUMIFS(УсловияРасчеты!DA:DA,УсловияРасчеты!$H:$H,$C23,УсловияРасчеты!$N:$N,"итого")</f>
        <v>0</v>
      </c>
      <c r="CH23" s="111">
        <f>SUMIFS(УсловияРасчеты!DB:DB,УсловияРасчеты!$H:$H,$C23,УсловияРасчеты!$N:$N,"итого")</f>
        <v>0</v>
      </c>
      <c r="CI23" s="111">
        <f>SUMIFS(УсловияРасчеты!DC:DC,УсловияРасчеты!$H:$H,$C23,УсловияРасчеты!$N:$N,"итого")</f>
        <v>0</v>
      </c>
      <c r="CJ23" s="111">
        <f>SUMIFS(УсловияРасчеты!DD:DD,УсловияРасчеты!$H:$H,$C23,УсловияРасчеты!$N:$N,"итого")</f>
        <v>0</v>
      </c>
      <c r="CK23" s="111">
        <f>SUMIFS(УсловияРасчеты!DE:DE,УсловияРасчеты!$H:$H,$C23,УсловияРасчеты!$N:$N,"итого")</f>
        <v>0</v>
      </c>
      <c r="CL23" s="111">
        <f>SUMIFS(УсловияРасчеты!DF:DF,УсловияРасчеты!$H:$H,$C23,УсловияРасчеты!$N:$N,"итого")</f>
        <v>0</v>
      </c>
      <c r="CM23" s="111">
        <f>SUMIFS(УсловияРасчеты!DG:DG,УсловияРасчеты!$H:$H,$C23,УсловияРасчеты!$N:$N,"итого")</f>
        <v>0</v>
      </c>
      <c r="CN23" s="111">
        <f>SUMIFS(УсловияРасчеты!DH:DH,УсловияРасчеты!$H:$H,$C23,УсловияРасчеты!$N:$N,"итого")</f>
        <v>0</v>
      </c>
      <c r="CO23" s="111">
        <f>SUMIFS(УсловияРасчеты!DI:DI,УсловияРасчеты!$H:$H,$C23,УсловияРасчеты!$N:$N,"итого")</f>
        <v>0</v>
      </c>
      <c r="CP23" s="111">
        <f>SUMIFS(УсловияРасчеты!DJ:DJ,УсловияРасчеты!$H:$H,$C23,УсловияРасчеты!$N:$N,"итого")</f>
        <v>0</v>
      </c>
      <c r="CQ23" s="111">
        <f>SUMIFS(УсловияРасчеты!DK:DK,УсловияРасчеты!$H:$H,$C23,УсловияРасчеты!$N:$N,"итого")</f>
        <v>0</v>
      </c>
      <c r="CR23" s="111">
        <f>SUMIFS(УсловияРасчеты!DL:DL,УсловияРасчеты!$H:$H,$C23,УсловияРасчеты!$N:$N,"итого")</f>
        <v>0</v>
      </c>
      <c r="CS23" s="111">
        <f>SUMIFS(УсловияРасчеты!DM:DM,УсловияРасчеты!$H:$H,$C23,УсловияРасчеты!$N:$N,"итого")</f>
        <v>0</v>
      </c>
      <c r="CT23" s="111">
        <f>SUMIFS(УсловияРасчеты!DN:DN,УсловияРасчеты!$H:$H,$C23,УсловияРасчеты!$N:$N,"итого")</f>
        <v>0</v>
      </c>
      <c r="CU23" s="111">
        <f>SUMIFS(УсловияРасчеты!DO:DO,УсловияРасчеты!$H:$H,$C23,УсловияРасчеты!$N:$N,"итого")</f>
        <v>0</v>
      </c>
      <c r="CV23" s="111">
        <f>SUMIFS(УсловияРасчеты!DP:DP,УсловияРасчеты!$H:$H,$C23,УсловияРасчеты!$N:$N,"итого")</f>
        <v>0</v>
      </c>
      <c r="CW23" s="111">
        <f>SUMIFS(УсловияРасчеты!DQ:DQ,УсловияРасчеты!$H:$H,$C23,УсловияРасчеты!$N:$N,"итого")</f>
        <v>0</v>
      </c>
      <c r="CX23" s="111">
        <f>SUMIFS(УсловияРасчеты!DR:DR,УсловияРасчеты!$H:$H,$C23,УсловияРасчеты!$N:$N,"итого")</f>
        <v>0</v>
      </c>
      <c r="CY23" s="111">
        <f>SUMIFS(УсловияРасчеты!DS:DS,УсловияРасчеты!$H:$H,$C23,УсловияРасчеты!$N:$N,"итого")</f>
        <v>0</v>
      </c>
      <c r="CZ23" s="111">
        <f>SUMIFS(УсловияРасчеты!DT:DT,УсловияРасчеты!$H:$H,$C23,УсловияРасчеты!$N:$N,"итого")</f>
        <v>0</v>
      </c>
      <c r="DA23" s="111">
        <f>SUMIFS(УсловияРасчеты!DU:DU,УсловияРасчеты!$H:$H,$C23,УсловияРасчеты!$N:$N,"итого")</f>
        <v>0</v>
      </c>
      <c r="DB23" s="111">
        <f>SUMIFS(УсловияРасчеты!DV:DV,УсловияРасчеты!$H:$H,$C23,УсловияРасчеты!$N:$N,"итого")</f>
        <v>0</v>
      </c>
      <c r="DC23" s="111">
        <f>SUMIFS(УсловияРасчеты!DW:DW,УсловияРасчеты!$H:$H,$C23,УсловияРасчеты!$N:$N,"итого")</f>
        <v>0</v>
      </c>
      <c r="DD23" s="111">
        <f>SUMIFS(УсловияРасчеты!DX:DX,УсловияРасчеты!$H:$H,$C23,УсловияРасчеты!$N:$N,"итого")</f>
        <v>0</v>
      </c>
      <c r="DE23" s="111">
        <f>SUMIFS(УсловияРасчеты!DY:DY,УсловияРасчеты!$H:$H,$C23,УсловияРасчеты!$N:$N,"итого")</f>
        <v>0</v>
      </c>
      <c r="DF23" s="111">
        <f>SUMIFS(УсловияРасчеты!DZ:DZ,УсловияРасчеты!$H:$H,$C23,УсловияРасчеты!$N:$N,"итого")</f>
        <v>0</v>
      </c>
      <c r="DG23" s="111">
        <f>SUMIFS(УсловияРасчеты!EA:EA,УсловияРасчеты!$H:$H,$C23,УсловияРасчеты!$N:$N,"итого")</f>
        <v>0</v>
      </c>
      <c r="DH23" s="111">
        <f>SUMIFS(УсловияРасчеты!EB:EB,УсловияРасчеты!$H:$H,$C23,УсловияРасчеты!$N:$N,"итого")</f>
        <v>0</v>
      </c>
      <c r="DI23" s="111">
        <f>SUMIFS(УсловияРасчеты!EC:EC,УсловияРасчеты!$H:$H,$C23,УсловияРасчеты!$N:$N,"итого")</f>
        <v>0</v>
      </c>
      <c r="DJ23" s="111">
        <f>SUMIFS(УсловияРасчеты!ED:ED,УсловияРасчеты!$H:$H,$C23,УсловияРасчеты!$N:$N,"итого")</f>
        <v>0</v>
      </c>
      <c r="DK23" s="111">
        <f>SUMIFS(УсловияРасчеты!EE:EE,УсловияРасчеты!$H:$H,$C23,УсловияРасчеты!$N:$N,"итого")</f>
        <v>0</v>
      </c>
      <c r="DL23" s="111">
        <f>SUMIFS(УсловияРасчеты!EF:EF,УсловияРасчеты!$H:$H,$C23,УсловияРасчеты!$N:$N,"итого")</f>
        <v>0</v>
      </c>
      <c r="DM23" s="111">
        <f>SUMIFS(УсловияРасчеты!EG:EG,УсловияРасчеты!$H:$H,$C23,УсловияРасчеты!$N:$N,"итого")</f>
        <v>0</v>
      </c>
      <c r="DN23" s="111">
        <f>SUMIFS(УсловияРасчеты!EH:EH,УсловияРасчеты!$H:$H,$C23,УсловияРасчеты!$N:$N,"итого")</f>
        <v>0</v>
      </c>
      <c r="DO23" s="111">
        <f>SUMIFS(УсловияРасчеты!EI:EI,УсловияРасчеты!$H:$H,$C23,УсловияРасчеты!$N:$N,"итого")</f>
        <v>0</v>
      </c>
      <c r="DP23" s="111">
        <f>SUMIFS(УсловияРасчеты!EJ:EJ,УсловияРасчеты!$H:$H,$C23,УсловияРасчеты!$N:$N,"итого")</f>
        <v>0</v>
      </c>
      <c r="DQ23" s="111">
        <f>SUMIFS(УсловияРасчеты!EK:EK,УсловияРасчеты!$H:$H,$C23,УсловияРасчеты!$N:$N,"итого")</f>
        <v>0</v>
      </c>
      <c r="DR23" s="111">
        <f>SUMIFS(УсловияРасчеты!EL:EL,УсловияРасчеты!$H:$H,$C23,УсловияРасчеты!$N:$N,"итого")</f>
        <v>0</v>
      </c>
      <c r="DS23" s="111">
        <f>SUMIFS(УсловияРасчеты!EM:EM,УсловияРасчеты!$H:$H,$C23,УсловияРасчеты!$N:$N,"итого")</f>
        <v>0</v>
      </c>
      <c r="DT23" s="111">
        <f>SUMIFS(УсловияРасчеты!EN:EN,УсловияРасчеты!$H:$H,$C23,УсловияРасчеты!$N:$N,"итого")</f>
        <v>0</v>
      </c>
      <c r="DU23" s="111">
        <f>SUMIFS(УсловияРасчеты!EO:EO,УсловияРасчеты!$H:$H,$C23,УсловияРасчеты!$N:$N,"итого")</f>
        <v>0</v>
      </c>
      <c r="DV23" s="111">
        <f>SUMIFS(УсловияРасчеты!EP:EP,УсловияРасчеты!$H:$H,$C23,УсловияРасчеты!$N:$N,"итого")</f>
        <v>0</v>
      </c>
      <c r="DW23" s="111">
        <f>SUMIFS(УсловияРасчеты!EQ:EQ,УсловияРасчеты!$H:$H,$C23,УсловияРасчеты!$N:$N,"итого")</f>
        <v>0</v>
      </c>
      <c r="DX23" s="111">
        <f>SUMIFS(УсловияРасчеты!ER:ER,УсловияРасчеты!$H:$H,$C23,УсловияРасчеты!$N:$N,"итого")</f>
        <v>0</v>
      </c>
      <c r="DY23" s="111">
        <f>SUMIFS(УсловияРасчеты!ES:ES,УсловияРасчеты!$H:$H,$C23,УсловияРасчеты!$N:$N,"итого")</f>
        <v>0</v>
      </c>
      <c r="DZ23" s="111">
        <f>SUMIFS(УсловияРасчеты!ET:ET,УсловияРасчеты!$H:$H,$C23,УсловияРасчеты!$N:$N,"итого")</f>
        <v>0</v>
      </c>
      <c r="EA23" s="111">
        <f>SUMIFS(УсловияРасчеты!EU:EU,УсловияРасчеты!$H:$H,$C23,УсловияРасчеты!$N:$N,"итого")</f>
        <v>0</v>
      </c>
      <c r="EB23" s="111">
        <f>SUMIFS(УсловияРасчеты!EV:EV,УсловияРасчеты!$H:$H,$C23,УсловияРасчеты!$N:$N,"итого")</f>
        <v>0</v>
      </c>
      <c r="EC23" s="111">
        <f>SUMIFS(УсловияРасчеты!EW:EW,УсловияРасчеты!$H:$H,$C23,УсловияРасчеты!$N:$N,"итого")</f>
        <v>0</v>
      </c>
      <c r="ED23" s="111">
        <f>SUMIFS(УсловияРасчеты!EX:EX,УсловияРасчеты!$H:$H,$C23,УсловияРасчеты!$N:$N,"итого")</f>
        <v>0</v>
      </c>
      <c r="EE23" s="111">
        <f>SUMIFS(УсловияРасчеты!EY:EY,УсловияРасчеты!$H:$H,$C23,УсловияРасчеты!$N:$N,"итого")</f>
        <v>0</v>
      </c>
      <c r="EF23" s="111">
        <f>SUMIFS(УсловияРасчеты!EZ:EZ,УсловияРасчеты!$H:$H,$C23,УсловияРасчеты!$N:$N,"итого")</f>
        <v>0</v>
      </c>
      <c r="EG23" s="111">
        <f>SUMIFS(УсловияРасчеты!FA:FA,УсловияРасчеты!$H:$H,$C23,УсловияРасчеты!$N:$N,"итого")</f>
        <v>0</v>
      </c>
      <c r="EH23" s="111">
        <f>SUMIFS(УсловияРасчеты!FB:FB,УсловияРасчеты!$H:$H,$C23,УсловияРасчеты!$N:$N,"итого")</f>
        <v>0</v>
      </c>
      <c r="EI23" s="111">
        <f>SUMIFS(УсловияРасчеты!FC:FC,УсловияРасчеты!$H:$H,$C23,УсловияРасчеты!$N:$N,"итого")</f>
        <v>0</v>
      </c>
      <c r="EJ23" s="111">
        <f>SUMIFS(УсловияРасчеты!FD:FD,УсловияРасчеты!$H:$H,$C23,УсловияРасчеты!$N:$N,"итого")</f>
        <v>0</v>
      </c>
      <c r="EK23" s="111">
        <f>SUMIFS(УсловияРасчеты!FE:FE,УсловияРасчеты!$H:$H,$C23,УсловияРасчеты!$N:$N,"итого")</f>
        <v>0</v>
      </c>
      <c r="EL23" s="111">
        <f>SUMIFS(УсловияРасчеты!FF:FF,УсловияРасчеты!$H:$H,$C23,УсловияРасчеты!$N:$N,"итого")</f>
        <v>0</v>
      </c>
      <c r="EM23" s="111">
        <f>SUMIFS(УсловияРасчеты!FG:FG,УсловияРасчеты!$H:$H,$C23,УсловияРасчеты!$N:$N,"итого")</f>
        <v>0</v>
      </c>
      <c r="EN23" s="111">
        <f>SUMIFS(УсловияРасчеты!FH:FH,УсловияРасчеты!$H:$H,$C23,УсловияРасчеты!$N:$N,"итого")</f>
        <v>0</v>
      </c>
      <c r="EO23" s="111">
        <f>SUMIFS(УсловияРасчеты!FI:FI,УсловияРасчеты!$H:$H,$C23,УсловияРасчеты!$N:$N,"итого")</f>
        <v>0</v>
      </c>
      <c r="EP23" s="111">
        <f>SUMIFS(УсловияРасчеты!FJ:FJ,УсловияРасчеты!$H:$H,$C23,УсловияРасчеты!$N:$N,"итого")</f>
        <v>0</v>
      </c>
      <c r="EQ23" s="111">
        <f>SUMIFS(УсловияРасчеты!FK:FK,УсловияРасчеты!$H:$H,$C23,УсловияРасчеты!$N:$N,"итого")</f>
        <v>0</v>
      </c>
      <c r="ER23" s="111">
        <f>SUMIFS(УсловияРасчеты!FL:FL,УсловияРасчеты!$H:$H,$C23,УсловияРасчеты!$N:$N,"итого")</f>
        <v>0</v>
      </c>
      <c r="ES23" s="111">
        <f>SUMIFS(УсловияРасчеты!FM:FM,УсловияРасчеты!$H:$H,$C23,УсловияРасчеты!$N:$N,"итого")</f>
        <v>0</v>
      </c>
      <c r="ET23" s="111">
        <f>SUMIFS(УсловияРасчеты!FN:FN,УсловияРасчеты!$H:$H,$C23,УсловияРасчеты!$N:$N,"итого")</f>
        <v>0</v>
      </c>
      <c r="EU23" s="111">
        <f>SUMIFS(УсловияРасчеты!FO:FO,УсловияРасчеты!$H:$H,$C23,УсловияРасчеты!$N:$N,"итого")</f>
        <v>0</v>
      </c>
      <c r="EV23" s="111">
        <f>SUMIFS(УсловияРасчеты!FP:FP,УсловияРасчеты!$H:$H,$C23,УсловияРасчеты!$N:$N,"итого")</f>
        <v>0</v>
      </c>
      <c r="EW23" s="111">
        <f>SUMIFS(УсловияРасчеты!FQ:FQ,УсловияРасчеты!$H:$H,$C23,УсловияРасчеты!$N:$N,"итого")</f>
        <v>0</v>
      </c>
      <c r="EX23" s="111">
        <f>SUMIFS(УсловияРасчеты!FR:FR,УсловияРасчеты!$H:$H,$C23,УсловияРасчеты!$N:$N,"итого")</f>
        <v>0</v>
      </c>
      <c r="EY23" s="111">
        <f>SUMIFS(УсловияРасчеты!FS:FS,УсловияРасчеты!$H:$H,$C23,УсловияРасчеты!$N:$N,"итого")</f>
        <v>0</v>
      </c>
      <c r="EZ23" s="111">
        <f>SUMIFS(УсловияРасчеты!FT:FT,УсловияРасчеты!$H:$H,$C23,УсловияРасчеты!$N:$N,"итого")</f>
        <v>0</v>
      </c>
      <c r="FA23" s="111">
        <f>SUMIFS(УсловияРасчеты!FU:FU,УсловияРасчеты!$H:$H,$C23,УсловияРасчеты!$N:$N,"итого")</f>
        <v>0</v>
      </c>
      <c r="FB23" s="111">
        <f>SUMIFS(УсловияРасчеты!FV:FV,УсловияРасчеты!$H:$H,$C23,УсловияРасчеты!$N:$N,"итого")</f>
        <v>0</v>
      </c>
      <c r="FC23" s="111">
        <f>SUMIFS(УсловияРасчеты!FW:FW,УсловияРасчеты!$H:$H,$C23,УсловияРасчеты!$N:$N,"итого")</f>
        <v>0</v>
      </c>
      <c r="FD23" s="111">
        <f>SUMIFS(УсловияРасчеты!FX:FX,УсловияРасчеты!$H:$H,$C23,УсловияРасчеты!$N:$N,"итого")</f>
        <v>0</v>
      </c>
      <c r="FE23" s="111">
        <f>SUMIFS(УсловияРасчеты!FY:FY,УсловияРасчеты!$H:$H,$C23,УсловияРасчеты!$N:$N,"итого")</f>
        <v>0</v>
      </c>
      <c r="FF23" s="111">
        <f>SUMIFS(УсловияРасчеты!FZ:FZ,УсловияРасчеты!$H:$H,$C23,УсловияРасчеты!$N:$N,"итого")</f>
        <v>0</v>
      </c>
      <c r="FG23" s="111">
        <f>SUMIFS(УсловияРасчеты!GA:GA,УсловияРасчеты!$H:$H,$C23,УсловияРасчеты!$N:$N,"итого")</f>
        <v>0</v>
      </c>
      <c r="FH23" s="111">
        <f>SUMIFS(УсловияРасчеты!GB:GB,УсловияРасчеты!$H:$H,$C23,УсловияРасчеты!$N:$N,"итого")</f>
        <v>0</v>
      </c>
      <c r="FI23" s="111">
        <f>SUMIFS(УсловияРасчеты!GC:GC,УсловияРасчеты!$H:$H,$C23,УсловияРасчеты!$N:$N,"итого")</f>
        <v>0</v>
      </c>
      <c r="FJ23" s="111">
        <f>SUMIFS(УсловияРасчеты!GD:GD,УсловияРасчеты!$H:$H,$C23,УсловияРасчеты!$N:$N,"итого")</f>
        <v>0</v>
      </c>
      <c r="FK23" s="111">
        <f>SUMIFS(УсловияРасчеты!GE:GE,УсловияРасчеты!$H:$H,$C23,УсловияРасчеты!$N:$N,"итого")</f>
        <v>0</v>
      </c>
      <c r="FL23" s="111">
        <f>SUMIFS(УсловияРасчеты!GF:GF,УсловияРасчеты!$H:$H,$C23,УсловияРасчеты!$N:$N,"итого")</f>
        <v>0</v>
      </c>
      <c r="FM23" s="111">
        <f>SUMIFS(УсловияРасчеты!GG:GG,УсловияРасчеты!$H:$H,$C23,УсловияРасчеты!$N:$N,"итого")</f>
        <v>0</v>
      </c>
      <c r="FN23" s="111">
        <f>SUMIFS(УсловияРасчеты!GH:GH,УсловияРасчеты!$H:$H,$C23,УсловияРасчеты!$N:$N,"итого")</f>
        <v>0</v>
      </c>
      <c r="FO23" s="111">
        <f>SUMIFS(УсловияРасчеты!GI:GI,УсловияРасчеты!$H:$H,$C23,УсловияРасчеты!$N:$N,"итого")</f>
        <v>0</v>
      </c>
      <c r="FP23" s="111">
        <f>SUMIFS(УсловияРасчеты!GJ:GJ,УсловияРасчеты!$H:$H,$C23,УсловияРасчеты!$N:$N,"итого")</f>
        <v>0</v>
      </c>
      <c r="FQ23" s="111">
        <f>SUMIFS(УсловияРасчеты!GK:GK,УсловияРасчеты!$H:$H,$C23,УсловияРасчеты!$N:$N,"итого")</f>
        <v>0</v>
      </c>
      <c r="FR23" s="111">
        <f>SUMIFS(УсловияРасчеты!GL:GL,УсловияРасчеты!$H:$H,$C23,УсловияРасчеты!$N:$N,"итого")</f>
        <v>0</v>
      </c>
      <c r="FS23" s="111">
        <f>SUMIFS(УсловияРасчеты!GM:GM,УсловияРасчеты!$H:$H,$C23,УсловияРасчеты!$N:$N,"итого")</f>
        <v>0</v>
      </c>
      <c r="FT23" s="111">
        <f>SUMIFS(УсловияРасчеты!GN:GN,УсловияРасчеты!$H:$H,$C23,УсловияРасчеты!$N:$N,"итого")</f>
        <v>0</v>
      </c>
      <c r="FU23" s="111">
        <f>SUMIFS(УсловияРасчеты!GO:GO,УсловияРасчеты!$H:$H,$C23,УсловияРасчеты!$N:$N,"итого")</f>
        <v>0</v>
      </c>
      <c r="FV23" s="111">
        <f>SUMIFS(УсловияРасчеты!GP:GP,УсловияРасчеты!$H:$H,$C23,УсловияРасчеты!$N:$N,"итого")</f>
        <v>0</v>
      </c>
      <c r="FW23" s="111">
        <f>SUMIFS(УсловияРасчеты!GQ:GQ,УсловияРасчеты!$H:$H,$C23,УсловияРасчеты!$N:$N,"итого")</f>
        <v>0</v>
      </c>
      <c r="FX23" s="111">
        <f>SUMIFS(УсловияРасчеты!GR:GR,УсловияРасчеты!$H:$H,$C23,УсловияРасчеты!$N:$N,"итого")</f>
        <v>0</v>
      </c>
      <c r="FY23" s="111">
        <f>SUMIFS(УсловияРасчеты!GS:GS,УсловияРасчеты!$H:$H,$C23,УсловияРасчеты!$N:$N,"итого")</f>
        <v>0</v>
      </c>
      <c r="FZ23" s="111">
        <f>SUMIFS(УсловияРасчеты!GT:GT,УсловияРасчеты!$H:$H,$C23,УсловияРасчеты!$N:$N,"итого")</f>
        <v>0</v>
      </c>
      <c r="GA23" s="111">
        <f>SUMIFS(УсловияРасчеты!GU:GU,УсловияРасчеты!$H:$H,$C23,УсловияРасчеты!$N:$N,"итого")</f>
        <v>0</v>
      </c>
      <c r="GB23" s="111">
        <f>SUMIFS(УсловияРасчеты!GV:GV,УсловияРасчеты!$H:$H,$C23,УсловияРасчеты!$N:$N,"итого")</f>
        <v>0</v>
      </c>
      <c r="GC23" s="111">
        <f>SUMIFS(УсловияРасчеты!GW:GW,УсловияРасчеты!$H:$H,$C23,УсловияРасчеты!$N:$N,"итого")</f>
        <v>0</v>
      </c>
      <c r="GD23" s="111">
        <f>SUMIFS(УсловияРасчеты!GX:GX,УсловияРасчеты!$H:$H,$C23,УсловияРасчеты!$N:$N,"итого")</f>
        <v>0</v>
      </c>
      <c r="GE23" s="111">
        <f>SUMIFS(УсловияРасчеты!GY:GY,УсловияРасчеты!$H:$H,$C23,УсловияРасчеты!$N:$N,"итого")</f>
        <v>0</v>
      </c>
      <c r="GF23" s="111">
        <f>SUMIFS(УсловияРасчеты!GZ:GZ,УсловияРасчеты!$H:$H,$C23,УсловияРасчеты!$N:$N,"итого")</f>
        <v>0</v>
      </c>
      <c r="GG23" s="77"/>
    </row>
    <row r="24" spans="1:189" s="79" customFormat="1" ht="12">
      <c r="A24" s="82"/>
      <c r="B24" s="77"/>
      <c r="C24" s="80" t="str">
        <f>УсловияРасчеты!$H$1177</f>
        <v>Налог на прибыль</v>
      </c>
      <c r="D24" s="500"/>
      <c r="E24" s="133">
        <f>SUM($F24:$GG24)</f>
        <v>0</v>
      </c>
      <c r="F24" s="77"/>
      <c r="G24" s="111">
        <f>SUMIFS(УсловияРасчеты!AA:AA,УсловияРасчеты!$H:$H,$C24,УсловияРасчеты!$N:$N,"итого")</f>
        <v>0</v>
      </c>
      <c r="H24" s="111">
        <f>SUMIFS(УсловияРасчеты!AB:AB,УсловияРасчеты!$H:$H,$C24,УсловияРасчеты!$N:$N,"итого")</f>
        <v>0</v>
      </c>
      <c r="I24" s="111">
        <f>SUMIFS(УсловияРасчеты!AC:AC,УсловияРасчеты!$H:$H,$C24,УсловияРасчеты!$N:$N,"итого")</f>
        <v>0</v>
      </c>
      <c r="J24" s="111">
        <f>SUMIFS(УсловияРасчеты!AD:AD,УсловияРасчеты!$H:$H,$C24,УсловияРасчеты!$N:$N,"итого")</f>
        <v>0</v>
      </c>
      <c r="K24" s="111">
        <f>SUMIFS(УсловияРасчеты!AE:AE,УсловияРасчеты!$H:$H,$C24,УсловияРасчеты!$N:$N,"итого")</f>
        <v>0</v>
      </c>
      <c r="L24" s="111">
        <f>SUMIFS(УсловияРасчеты!AF:AF,УсловияРасчеты!$H:$H,$C24,УсловияРасчеты!$N:$N,"итого")</f>
        <v>0</v>
      </c>
      <c r="M24" s="111">
        <f>SUMIFS(УсловияРасчеты!AG:AG,УсловияРасчеты!$H:$H,$C24,УсловияРасчеты!$N:$N,"итого")</f>
        <v>0</v>
      </c>
      <c r="N24" s="111">
        <f>SUMIFS(УсловияРасчеты!AH:AH,УсловияРасчеты!$H:$H,$C24,УсловияРасчеты!$N:$N,"итого")</f>
        <v>0</v>
      </c>
      <c r="O24" s="111">
        <f>SUMIFS(УсловияРасчеты!AI:AI,УсловияРасчеты!$H:$H,$C24,УсловияРасчеты!$N:$N,"итого")</f>
        <v>0</v>
      </c>
      <c r="P24" s="111">
        <f>SUMIFS(УсловияРасчеты!AJ:AJ,УсловияРасчеты!$H:$H,$C24,УсловияРасчеты!$N:$N,"итого")</f>
        <v>0</v>
      </c>
      <c r="Q24" s="111">
        <f>SUMIFS(УсловияРасчеты!AK:AK,УсловияРасчеты!$H:$H,$C24,УсловияРасчеты!$N:$N,"итого")</f>
        <v>0</v>
      </c>
      <c r="R24" s="111">
        <f>SUMIFS(УсловияРасчеты!AL:AL,УсловияРасчеты!$H:$H,$C24,УсловияРасчеты!$N:$N,"итого")</f>
        <v>0</v>
      </c>
      <c r="S24" s="111">
        <f>SUMIFS(УсловияРасчеты!AM:AM,УсловияРасчеты!$H:$H,$C24,УсловияРасчеты!$N:$N,"итого")</f>
        <v>0</v>
      </c>
      <c r="T24" s="111">
        <f>SUMIFS(УсловияРасчеты!AN:AN,УсловияРасчеты!$H:$H,$C24,УсловияРасчеты!$N:$N,"итого")</f>
        <v>0</v>
      </c>
      <c r="U24" s="111">
        <f>SUMIFS(УсловияРасчеты!AO:AO,УсловияРасчеты!$H:$H,$C24,УсловияРасчеты!$N:$N,"итого")</f>
        <v>0</v>
      </c>
      <c r="V24" s="111">
        <f>SUMIFS(УсловияРасчеты!AP:AP,УсловияРасчеты!$H:$H,$C24,УсловияРасчеты!$N:$N,"итого")</f>
        <v>0</v>
      </c>
      <c r="W24" s="111">
        <f>SUMIFS(УсловияРасчеты!AQ:AQ,УсловияРасчеты!$H:$H,$C24,УсловияРасчеты!$N:$N,"итого")</f>
        <v>0</v>
      </c>
      <c r="X24" s="111">
        <f>SUMIFS(УсловияРасчеты!AR:AR,УсловияРасчеты!$H:$H,$C24,УсловияРасчеты!$N:$N,"итого")</f>
        <v>0</v>
      </c>
      <c r="Y24" s="111">
        <f>SUMIFS(УсловияРасчеты!AS:AS,УсловияРасчеты!$H:$H,$C24,УсловияРасчеты!$N:$N,"итого")</f>
        <v>0</v>
      </c>
      <c r="Z24" s="111">
        <f>SUMIFS(УсловияРасчеты!AT:AT,УсловияРасчеты!$H:$H,$C24,УсловияРасчеты!$N:$N,"итого")</f>
        <v>0</v>
      </c>
      <c r="AA24" s="111">
        <f>SUMIFS(УсловияРасчеты!AU:AU,УсловияРасчеты!$H:$H,$C24,УсловияРасчеты!$N:$N,"итого")</f>
        <v>0</v>
      </c>
      <c r="AB24" s="111">
        <f>SUMIFS(УсловияРасчеты!AV:AV,УсловияРасчеты!$H:$H,$C24,УсловияРасчеты!$N:$N,"итого")</f>
        <v>0</v>
      </c>
      <c r="AC24" s="111">
        <f>SUMIFS(УсловияРасчеты!AW:AW,УсловияРасчеты!$H:$H,$C24,УсловияРасчеты!$N:$N,"итого")</f>
        <v>0</v>
      </c>
      <c r="AD24" s="111">
        <f>SUMIFS(УсловияРасчеты!AX:AX,УсловияРасчеты!$H:$H,$C24,УсловияРасчеты!$N:$N,"итого")</f>
        <v>0</v>
      </c>
      <c r="AE24" s="111">
        <f>SUMIFS(УсловияРасчеты!AY:AY,УсловияРасчеты!$H:$H,$C24,УсловияРасчеты!$N:$N,"итого")</f>
        <v>0</v>
      </c>
      <c r="AF24" s="111">
        <f>SUMIFS(УсловияРасчеты!AZ:AZ,УсловияРасчеты!$H:$H,$C24,УсловияРасчеты!$N:$N,"итого")</f>
        <v>0</v>
      </c>
      <c r="AG24" s="111">
        <f>SUMIFS(УсловияРасчеты!BA:BA,УсловияРасчеты!$H:$H,$C24,УсловияРасчеты!$N:$N,"итого")</f>
        <v>0</v>
      </c>
      <c r="AH24" s="111">
        <f>SUMIFS(УсловияРасчеты!BB:BB,УсловияРасчеты!$H:$H,$C24,УсловияРасчеты!$N:$N,"итого")</f>
        <v>0</v>
      </c>
      <c r="AI24" s="111">
        <f>SUMIFS(УсловияРасчеты!BC:BC,УсловияРасчеты!$H:$H,$C24,УсловияРасчеты!$N:$N,"итого")</f>
        <v>0</v>
      </c>
      <c r="AJ24" s="111">
        <f>SUMIFS(УсловияРасчеты!BD:BD,УсловияРасчеты!$H:$H,$C24,УсловияРасчеты!$N:$N,"итого")</f>
        <v>0</v>
      </c>
      <c r="AK24" s="111">
        <f>SUMIFS(УсловияРасчеты!BE:BE,УсловияРасчеты!$H:$H,$C24,УсловияРасчеты!$N:$N,"итого")</f>
        <v>0</v>
      </c>
      <c r="AL24" s="111">
        <f>SUMIFS(УсловияРасчеты!BF:BF,УсловияРасчеты!$H:$H,$C24,УсловияРасчеты!$N:$N,"итого")</f>
        <v>0</v>
      </c>
      <c r="AM24" s="111">
        <f>SUMIFS(УсловияРасчеты!BG:BG,УсловияРасчеты!$H:$H,$C24,УсловияРасчеты!$N:$N,"итого")</f>
        <v>0</v>
      </c>
      <c r="AN24" s="111">
        <f>SUMIFS(УсловияРасчеты!BH:BH,УсловияРасчеты!$H:$H,$C24,УсловияРасчеты!$N:$N,"итого")</f>
        <v>0</v>
      </c>
      <c r="AO24" s="111">
        <f>SUMIFS(УсловияРасчеты!BI:BI,УсловияРасчеты!$H:$H,$C24,УсловияРасчеты!$N:$N,"итого")</f>
        <v>0</v>
      </c>
      <c r="AP24" s="111">
        <f>SUMIFS(УсловияРасчеты!BJ:BJ,УсловияРасчеты!$H:$H,$C24,УсловияРасчеты!$N:$N,"итого")</f>
        <v>0</v>
      </c>
      <c r="AQ24" s="111">
        <f>SUMIFS(УсловияРасчеты!BK:BK,УсловияРасчеты!$H:$H,$C24,УсловияРасчеты!$N:$N,"итого")</f>
        <v>0</v>
      </c>
      <c r="AR24" s="111">
        <f>SUMIFS(УсловияРасчеты!BL:BL,УсловияРасчеты!$H:$H,$C24,УсловияРасчеты!$N:$N,"итого")</f>
        <v>0</v>
      </c>
      <c r="AS24" s="111">
        <f>SUMIFS(УсловияРасчеты!BM:BM,УсловияРасчеты!$H:$H,$C24,УсловияРасчеты!$N:$N,"итого")</f>
        <v>0</v>
      </c>
      <c r="AT24" s="111">
        <f>SUMIFS(УсловияРасчеты!BN:BN,УсловияРасчеты!$H:$H,$C24,УсловияРасчеты!$N:$N,"итого")</f>
        <v>0</v>
      </c>
      <c r="AU24" s="111">
        <f>SUMIFS(УсловияРасчеты!BO:BO,УсловияРасчеты!$H:$H,$C24,УсловияРасчеты!$N:$N,"итого")</f>
        <v>0</v>
      </c>
      <c r="AV24" s="111">
        <f>SUMIFS(УсловияРасчеты!BP:BP,УсловияРасчеты!$H:$H,$C24,УсловияРасчеты!$N:$N,"итого")</f>
        <v>0</v>
      </c>
      <c r="AW24" s="111">
        <f>SUMIFS(УсловияРасчеты!BQ:BQ,УсловияРасчеты!$H:$H,$C24,УсловияРасчеты!$N:$N,"итого")</f>
        <v>0</v>
      </c>
      <c r="AX24" s="111">
        <f>SUMIFS(УсловияРасчеты!BR:BR,УсловияРасчеты!$H:$H,$C24,УсловияРасчеты!$N:$N,"итого")</f>
        <v>0</v>
      </c>
      <c r="AY24" s="111">
        <f>SUMIFS(УсловияРасчеты!BS:BS,УсловияРасчеты!$H:$H,$C24,УсловияРасчеты!$N:$N,"итого")</f>
        <v>0</v>
      </c>
      <c r="AZ24" s="111">
        <f>SUMIFS(УсловияРасчеты!BT:BT,УсловияРасчеты!$H:$H,$C24,УсловияРасчеты!$N:$N,"итого")</f>
        <v>0</v>
      </c>
      <c r="BA24" s="111">
        <f>SUMIFS(УсловияРасчеты!BU:BU,УсловияРасчеты!$H:$H,$C24,УсловияРасчеты!$N:$N,"итого")</f>
        <v>0</v>
      </c>
      <c r="BB24" s="111">
        <f>SUMIFS(УсловияРасчеты!BV:BV,УсловияРасчеты!$H:$H,$C24,УсловияРасчеты!$N:$N,"итого")</f>
        <v>0</v>
      </c>
      <c r="BC24" s="111">
        <f>SUMIFS(УсловияРасчеты!BW:BW,УсловияРасчеты!$H:$H,$C24,УсловияРасчеты!$N:$N,"итого")</f>
        <v>0</v>
      </c>
      <c r="BD24" s="111">
        <f>SUMIFS(УсловияРасчеты!BX:BX,УсловияРасчеты!$H:$H,$C24,УсловияРасчеты!$N:$N,"итого")</f>
        <v>0</v>
      </c>
      <c r="BE24" s="111">
        <f>SUMIFS(УсловияРасчеты!BY:BY,УсловияРасчеты!$H:$H,$C24,УсловияРасчеты!$N:$N,"итого")</f>
        <v>0</v>
      </c>
      <c r="BF24" s="111">
        <f>SUMIFS(УсловияРасчеты!BZ:BZ,УсловияРасчеты!$H:$H,$C24,УсловияРасчеты!$N:$N,"итого")</f>
        <v>0</v>
      </c>
      <c r="BG24" s="111">
        <f>SUMIFS(УсловияРасчеты!CA:CA,УсловияРасчеты!$H:$H,$C24,УсловияРасчеты!$N:$N,"итого")</f>
        <v>0</v>
      </c>
      <c r="BH24" s="111">
        <f>SUMIFS(УсловияРасчеты!CB:CB,УсловияРасчеты!$H:$H,$C24,УсловияРасчеты!$N:$N,"итого")</f>
        <v>0</v>
      </c>
      <c r="BI24" s="111">
        <f>SUMIFS(УсловияРасчеты!CC:CC,УсловияРасчеты!$H:$H,$C24,УсловияРасчеты!$N:$N,"итого")</f>
        <v>0</v>
      </c>
      <c r="BJ24" s="111">
        <f>SUMIFS(УсловияРасчеты!CD:CD,УсловияРасчеты!$H:$H,$C24,УсловияРасчеты!$N:$N,"итого")</f>
        <v>0</v>
      </c>
      <c r="BK24" s="111">
        <f>SUMIFS(УсловияРасчеты!CE:CE,УсловияРасчеты!$H:$H,$C24,УсловияРасчеты!$N:$N,"итого")</f>
        <v>0</v>
      </c>
      <c r="BL24" s="111">
        <f>SUMIFS(УсловияРасчеты!CF:CF,УсловияРасчеты!$H:$H,$C24,УсловияРасчеты!$N:$N,"итого")</f>
        <v>0</v>
      </c>
      <c r="BM24" s="111">
        <f>SUMIFS(УсловияРасчеты!CG:CG,УсловияРасчеты!$H:$H,$C24,УсловияРасчеты!$N:$N,"итого")</f>
        <v>0</v>
      </c>
      <c r="BN24" s="111">
        <f>SUMIFS(УсловияРасчеты!CH:CH,УсловияРасчеты!$H:$H,$C24,УсловияРасчеты!$N:$N,"итого")</f>
        <v>0</v>
      </c>
      <c r="BO24" s="111">
        <f>SUMIFS(УсловияРасчеты!CI:CI,УсловияРасчеты!$H:$H,$C24,УсловияРасчеты!$N:$N,"итого")</f>
        <v>0</v>
      </c>
      <c r="BP24" s="111">
        <f>SUMIFS(УсловияРасчеты!CJ:CJ,УсловияРасчеты!$H:$H,$C24,УсловияРасчеты!$N:$N,"итого")</f>
        <v>0</v>
      </c>
      <c r="BQ24" s="111">
        <f>SUMIFS(УсловияРасчеты!CK:CK,УсловияРасчеты!$H:$H,$C24,УсловияРасчеты!$N:$N,"итого")</f>
        <v>0</v>
      </c>
      <c r="BR24" s="111">
        <f>SUMIFS(УсловияРасчеты!CL:CL,УсловияРасчеты!$H:$H,$C24,УсловияРасчеты!$N:$N,"итого")</f>
        <v>0</v>
      </c>
      <c r="BS24" s="111">
        <f>SUMIFS(УсловияРасчеты!CM:CM,УсловияРасчеты!$H:$H,$C24,УсловияРасчеты!$N:$N,"итого")</f>
        <v>0</v>
      </c>
      <c r="BT24" s="111">
        <f>SUMIFS(УсловияРасчеты!CN:CN,УсловияРасчеты!$H:$H,$C24,УсловияРасчеты!$N:$N,"итого")</f>
        <v>0</v>
      </c>
      <c r="BU24" s="111">
        <f>SUMIFS(УсловияРасчеты!CO:CO,УсловияРасчеты!$H:$H,$C24,УсловияРасчеты!$N:$N,"итого")</f>
        <v>0</v>
      </c>
      <c r="BV24" s="111">
        <f>SUMIFS(УсловияРасчеты!CP:CP,УсловияРасчеты!$H:$H,$C24,УсловияРасчеты!$N:$N,"итого")</f>
        <v>0</v>
      </c>
      <c r="BW24" s="111">
        <f>SUMIFS(УсловияРасчеты!CQ:CQ,УсловияРасчеты!$H:$H,$C24,УсловияРасчеты!$N:$N,"итого")</f>
        <v>0</v>
      </c>
      <c r="BX24" s="111">
        <f>SUMIFS(УсловияРасчеты!CR:CR,УсловияРасчеты!$H:$H,$C24,УсловияРасчеты!$N:$N,"итого")</f>
        <v>0</v>
      </c>
      <c r="BY24" s="111">
        <f>SUMIFS(УсловияРасчеты!CS:CS,УсловияРасчеты!$H:$H,$C24,УсловияРасчеты!$N:$N,"итого")</f>
        <v>0</v>
      </c>
      <c r="BZ24" s="111">
        <f>SUMIFS(УсловияРасчеты!CT:CT,УсловияРасчеты!$H:$H,$C24,УсловияРасчеты!$N:$N,"итого")</f>
        <v>0</v>
      </c>
      <c r="CA24" s="111">
        <f>SUMIFS(УсловияРасчеты!CU:CU,УсловияРасчеты!$H:$H,$C24,УсловияРасчеты!$N:$N,"итого")</f>
        <v>0</v>
      </c>
      <c r="CB24" s="111">
        <f>SUMIFS(УсловияРасчеты!CV:CV,УсловияРасчеты!$H:$H,$C24,УсловияРасчеты!$N:$N,"итого")</f>
        <v>0</v>
      </c>
      <c r="CC24" s="111">
        <f>SUMIFS(УсловияРасчеты!CW:CW,УсловияРасчеты!$H:$H,$C24,УсловияРасчеты!$N:$N,"итого")</f>
        <v>0</v>
      </c>
      <c r="CD24" s="111">
        <f>SUMIFS(УсловияРасчеты!CX:CX,УсловияРасчеты!$H:$H,$C24,УсловияРасчеты!$N:$N,"итого")</f>
        <v>0</v>
      </c>
      <c r="CE24" s="111">
        <f>SUMIFS(УсловияРасчеты!CY:CY,УсловияРасчеты!$H:$H,$C24,УсловияРасчеты!$N:$N,"итого")</f>
        <v>0</v>
      </c>
      <c r="CF24" s="111">
        <f>SUMIFS(УсловияРасчеты!CZ:CZ,УсловияРасчеты!$H:$H,$C24,УсловияРасчеты!$N:$N,"итого")</f>
        <v>0</v>
      </c>
      <c r="CG24" s="111">
        <f>SUMIFS(УсловияРасчеты!DA:DA,УсловияРасчеты!$H:$H,$C24,УсловияРасчеты!$N:$N,"итого")</f>
        <v>0</v>
      </c>
      <c r="CH24" s="111">
        <f>SUMIFS(УсловияРасчеты!DB:DB,УсловияРасчеты!$H:$H,$C24,УсловияРасчеты!$N:$N,"итого")</f>
        <v>0</v>
      </c>
      <c r="CI24" s="111">
        <f>SUMIFS(УсловияРасчеты!DC:DC,УсловияРасчеты!$H:$H,$C24,УсловияРасчеты!$N:$N,"итого")</f>
        <v>0</v>
      </c>
      <c r="CJ24" s="111">
        <f>SUMIFS(УсловияРасчеты!DD:DD,УсловияРасчеты!$H:$H,$C24,УсловияРасчеты!$N:$N,"итого")</f>
        <v>0</v>
      </c>
      <c r="CK24" s="111">
        <f>SUMIFS(УсловияРасчеты!DE:DE,УсловияРасчеты!$H:$H,$C24,УсловияРасчеты!$N:$N,"итого")</f>
        <v>0</v>
      </c>
      <c r="CL24" s="111">
        <f>SUMIFS(УсловияРасчеты!DF:DF,УсловияРасчеты!$H:$H,$C24,УсловияРасчеты!$N:$N,"итого")</f>
        <v>0</v>
      </c>
      <c r="CM24" s="111">
        <f>SUMIFS(УсловияРасчеты!DG:DG,УсловияРасчеты!$H:$H,$C24,УсловияРасчеты!$N:$N,"итого")</f>
        <v>0</v>
      </c>
      <c r="CN24" s="111">
        <f>SUMIFS(УсловияРасчеты!DH:DH,УсловияРасчеты!$H:$H,$C24,УсловияРасчеты!$N:$N,"итого")</f>
        <v>0</v>
      </c>
      <c r="CO24" s="111">
        <f>SUMIFS(УсловияРасчеты!DI:DI,УсловияРасчеты!$H:$H,$C24,УсловияРасчеты!$N:$N,"итого")</f>
        <v>0</v>
      </c>
      <c r="CP24" s="111">
        <f>SUMIFS(УсловияРасчеты!DJ:DJ,УсловияРасчеты!$H:$H,$C24,УсловияРасчеты!$N:$N,"итого")</f>
        <v>0</v>
      </c>
      <c r="CQ24" s="111">
        <f>SUMIFS(УсловияРасчеты!DK:DK,УсловияРасчеты!$H:$H,$C24,УсловияРасчеты!$N:$N,"итого")</f>
        <v>0</v>
      </c>
      <c r="CR24" s="111">
        <f>SUMIFS(УсловияРасчеты!DL:DL,УсловияРасчеты!$H:$H,$C24,УсловияРасчеты!$N:$N,"итого")</f>
        <v>0</v>
      </c>
      <c r="CS24" s="111">
        <f>SUMIFS(УсловияРасчеты!DM:DM,УсловияРасчеты!$H:$H,$C24,УсловияРасчеты!$N:$N,"итого")</f>
        <v>0</v>
      </c>
      <c r="CT24" s="111">
        <f>SUMIFS(УсловияРасчеты!DN:DN,УсловияРасчеты!$H:$H,$C24,УсловияРасчеты!$N:$N,"итого")</f>
        <v>0</v>
      </c>
      <c r="CU24" s="111">
        <f>SUMIFS(УсловияРасчеты!DO:DO,УсловияРасчеты!$H:$H,$C24,УсловияРасчеты!$N:$N,"итого")</f>
        <v>0</v>
      </c>
      <c r="CV24" s="111">
        <f>SUMIFS(УсловияРасчеты!DP:DP,УсловияРасчеты!$H:$H,$C24,УсловияРасчеты!$N:$N,"итого")</f>
        <v>0</v>
      </c>
      <c r="CW24" s="111">
        <f>SUMIFS(УсловияРасчеты!DQ:DQ,УсловияРасчеты!$H:$H,$C24,УсловияРасчеты!$N:$N,"итого")</f>
        <v>0</v>
      </c>
      <c r="CX24" s="111">
        <f>SUMIFS(УсловияРасчеты!DR:DR,УсловияРасчеты!$H:$H,$C24,УсловияРасчеты!$N:$N,"итого")</f>
        <v>0</v>
      </c>
      <c r="CY24" s="111">
        <f>SUMIFS(УсловияРасчеты!DS:DS,УсловияРасчеты!$H:$H,$C24,УсловияРасчеты!$N:$N,"итого")</f>
        <v>0</v>
      </c>
      <c r="CZ24" s="111">
        <f>SUMIFS(УсловияРасчеты!DT:DT,УсловияРасчеты!$H:$H,$C24,УсловияРасчеты!$N:$N,"итого")</f>
        <v>0</v>
      </c>
      <c r="DA24" s="111">
        <f>SUMIFS(УсловияРасчеты!DU:DU,УсловияРасчеты!$H:$H,$C24,УсловияРасчеты!$N:$N,"итого")</f>
        <v>0</v>
      </c>
      <c r="DB24" s="111">
        <f>SUMIFS(УсловияРасчеты!DV:DV,УсловияРасчеты!$H:$H,$C24,УсловияРасчеты!$N:$N,"итого")</f>
        <v>0</v>
      </c>
      <c r="DC24" s="111">
        <f>SUMIFS(УсловияРасчеты!DW:DW,УсловияРасчеты!$H:$H,$C24,УсловияРасчеты!$N:$N,"итого")</f>
        <v>0</v>
      </c>
      <c r="DD24" s="111">
        <f>SUMIFS(УсловияРасчеты!DX:DX,УсловияРасчеты!$H:$H,$C24,УсловияРасчеты!$N:$N,"итого")</f>
        <v>0</v>
      </c>
      <c r="DE24" s="111">
        <f>SUMIFS(УсловияРасчеты!DY:DY,УсловияРасчеты!$H:$H,$C24,УсловияРасчеты!$N:$N,"итого")</f>
        <v>0</v>
      </c>
      <c r="DF24" s="111">
        <f>SUMIFS(УсловияРасчеты!DZ:DZ,УсловияРасчеты!$H:$H,$C24,УсловияРасчеты!$N:$N,"итого")</f>
        <v>0</v>
      </c>
      <c r="DG24" s="111">
        <f>SUMIFS(УсловияРасчеты!EA:EA,УсловияРасчеты!$H:$H,$C24,УсловияРасчеты!$N:$N,"итого")</f>
        <v>0</v>
      </c>
      <c r="DH24" s="111">
        <f>SUMIFS(УсловияРасчеты!EB:EB,УсловияРасчеты!$H:$H,$C24,УсловияРасчеты!$N:$N,"итого")</f>
        <v>0</v>
      </c>
      <c r="DI24" s="111">
        <f>SUMIFS(УсловияРасчеты!EC:EC,УсловияРасчеты!$H:$H,$C24,УсловияРасчеты!$N:$N,"итого")</f>
        <v>0</v>
      </c>
      <c r="DJ24" s="111">
        <f>SUMIFS(УсловияРасчеты!ED:ED,УсловияРасчеты!$H:$H,$C24,УсловияРасчеты!$N:$N,"итого")</f>
        <v>0</v>
      </c>
      <c r="DK24" s="111">
        <f>SUMIFS(УсловияРасчеты!EE:EE,УсловияРасчеты!$H:$H,$C24,УсловияРасчеты!$N:$N,"итого")</f>
        <v>0</v>
      </c>
      <c r="DL24" s="111">
        <f>SUMIFS(УсловияРасчеты!EF:EF,УсловияРасчеты!$H:$H,$C24,УсловияРасчеты!$N:$N,"итого")</f>
        <v>0</v>
      </c>
      <c r="DM24" s="111">
        <f>SUMIFS(УсловияРасчеты!EG:EG,УсловияРасчеты!$H:$H,$C24,УсловияРасчеты!$N:$N,"итого")</f>
        <v>0</v>
      </c>
      <c r="DN24" s="111">
        <f>SUMIFS(УсловияРасчеты!EH:EH,УсловияРасчеты!$H:$H,$C24,УсловияРасчеты!$N:$N,"итого")</f>
        <v>0</v>
      </c>
      <c r="DO24" s="111">
        <f>SUMIFS(УсловияРасчеты!EI:EI,УсловияРасчеты!$H:$H,$C24,УсловияРасчеты!$N:$N,"итого")</f>
        <v>0</v>
      </c>
      <c r="DP24" s="111">
        <f>SUMIFS(УсловияРасчеты!EJ:EJ,УсловияРасчеты!$H:$H,$C24,УсловияРасчеты!$N:$N,"итого")</f>
        <v>0</v>
      </c>
      <c r="DQ24" s="111">
        <f>SUMIFS(УсловияРасчеты!EK:EK,УсловияРасчеты!$H:$H,$C24,УсловияРасчеты!$N:$N,"итого")</f>
        <v>0</v>
      </c>
      <c r="DR24" s="111">
        <f>SUMIFS(УсловияРасчеты!EL:EL,УсловияРасчеты!$H:$H,$C24,УсловияРасчеты!$N:$N,"итого")</f>
        <v>0</v>
      </c>
      <c r="DS24" s="111">
        <f>SUMIFS(УсловияРасчеты!EM:EM,УсловияРасчеты!$H:$H,$C24,УсловияРасчеты!$N:$N,"итого")</f>
        <v>0</v>
      </c>
      <c r="DT24" s="111">
        <f>SUMIFS(УсловияРасчеты!EN:EN,УсловияРасчеты!$H:$H,$C24,УсловияРасчеты!$N:$N,"итого")</f>
        <v>0</v>
      </c>
      <c r="DU24" s="111">
        <f>SUMIFS(УсловияРасчеты!EO:EO,УсловияРасчеты!$H:$H,$C24,УсловияРасчеты!$N:$N,"итого")</f>
        <v>0</v>
      </c>
      <c r="DV24" s="111">
        <f>SUMIFS(УсловияРасчеты!EP:EP,УсловияРасчеты!$H:$H,$C24,УсловияРасчеты!$N:$N,"итого")</f>
        <v>0</v>
      </c>
      <c r="DW24" s="111">
        <f>SUMIFS(УсловияРасчеты!EQ:EQ,УсловияРасчеты!$H:$H,$C24,УсловияРасчеты!$N:$N,"итого")</f>
        <v>0</v>
      </c>
      <c r="DX24" s="111">
        <f>SUMIFS(УсловияРасчеты!ER:ER,УсловияРасчеты!$H:$H,$C24,УсловияРасчеты!$N:$N,"итого")</f>
        <v>0</v>
      </c>
      <c r="DY24" s="111">
        <f>SUMIFS(УсловияРасчеты!ES:ES,УсловияРасчеты!$H:$H,$C24,УсловияРасчеты!$N:$N,"итого")</f>
        <v>0</v>
      </c>
      <c r="DZ24" s="111">
        <f>SUMIFS(УсловияРасчеты!ET:ET,УсловияРасчеты!$H:$H,$C24,УсловияРасчеты!$N:$N,"итого")</f>
        <v>0</v>
      </c>
      <c r="EA24" s="111">
        <f>SUMIFS(УсловияРасчеты!EU:EU,УсловияРасчеты!$H:$H,$C24,УсловияРасчеты!$N:$N,"итого")</f>
        <v>0</v>
      </c>
      <c r="EB24" s="111">
        <f>SUMIFS(УсловияРасчеты!EV:EV,УсловияРасчеты!$H:$H,$C24,УсловияРасчеты!$N:$N,"итого")</f>
        <v>0</v>
      </c>
      <c r="EC24" s="111">
        <f>SUMIFS(УсловияРасчеты!EW:EW,УсловияРасчеты!$H:$H,$C24,УсловияРасчеты!$N:$N,"итого")</f>
        <v>0</v>
      </c>
      <c r="ED24" s="111">
        <f>SUMIFS(УсловияРасчеты!EX:EX,УсловияРасчеты!$H:$H,$C24,УсловияРасчеты!$N:$N,"итого")</f>
        <v>0</v>
      </c>
      <c r="EE24" s="111">
        <f>SUMIFS(УсловияРасчеты!EY:EY,УсловияРасчеты!$H:$H,$C24,УсловияРасчеты!$N:$N,"итого")</f>
        <v>0</v>
      </c>
      <c r="EF24" s="111">
        <f>SUMIFS(УсловияРасчеты!EZ:EZ,УсловияРасчеты!$H:$H,$C24,УсловияРасчеты!$N:$N,"итого")</f>
        <v>0</v>
      </c>
      <c r="EG24" s="111">
        <f>SUMIFS(УсловияРасчеты!FA:FA,УсловияРасчеты!$H:$H,$C24,УсловияРасчеты!$N:$N,"итого")</f>
        <v>0</v>
      </c>
      <c r="EH24" s="111">
        <f>SUMIFS(УсловияРасчеты!FB:FB,УсловияРасчеты!$H:$H,$C24,УсловияРасчеты!$N:$N,"итого")</f>
        <v>0</v>
      </c>
      <c r="EI24" s="111">
        <f>SUMIFS(УсловияРасчеты!FC:FC,УсловияРасчеты!$H:$H,$C24,УсловияРасчеты!$N:$N,"итого")</f>
        <v>0</v>
      </c>
      <c r="EJ24" s="111">
        <f>SUMIFS(УсловияРасчеты!FD:FD,УсловияРасчеты!$H:$H,$C24,УсловияРасчеты!$N:$N,"итого")</f>
        <v>0</v>
      </c>
      <c r="EK24" s="111">
        <f>SUMIFS(УсловияРасчеты!FE:FE,УсловияРасчеты!$H:$H,$C24,УсловияРасчеты!$N:$N,"итого")</f>
        <v>0</v>
      </c>
      <c r="EL24" s="111">
        <f>SUMIFS(УсловияРасчеты!FF:FF,УсловияРасчеты!$H:$H,$C24,УсловияРасчеты!$N:$N,"итого")</f>
        <v>0</v>
      </c>
      <c r="EM24" s="111">
        <f>SUMIFS(УсловияРасчеты!FG:FG,УсловияРасчеты!$H:$H,$C24,УсловияРасчеты!$N:$N,"итого")</f>
        <v>0</v>
      </c>
      <c r="EN24" s="111">
        <f>SUMIFS(УсловияРасчеты!FH:FH,УсловияРасчеты!$H:$H,$C24,УсловияРасчеты!$N:$N,"итого")</f>
        <v>0</v>
      </c>
      <c r="EO24" s="111">
        <f>SUMIFS(УсловияРасчеты!FI:FI,УсловияРасчеты!$H:$H,$C24,УсловияРасчеты!$N:$N,"итого")</f>
        <v>0</v>
      </c>
      <c r="EP24" s="111">
        <f>SUMIFS(УсловияРасчеты!FJ:FJ,УсловияРасчеты!$H:$H,$C24,УсловияРасчеты!$N:$N,"итого")</f>
        <v>0</v>
      </c>
      <c r="EQ24" s="111">
        <f>SUMIFS(УсловияРасчеты!FK:FK,УсловияРасчеты!$H:$H,$C24,УсловияРасчеты!$N:$N,"итого")</f>
        <v>0</v>
      </c>
      <c r="ER24" s="111">
        <f>SUMIFS(УсловияРасчеты!FL:FL,УсловияРасчеты!$H:$H,$C24,УсловияРасчеты!$N:$N,"итого")</f>
        <v>0</v>
      </c>
      <c r="ES24" s="111">
        <f>SUMIFS(УсловияРасчеты!FM:FM,УсловияРасчеты!$H:$H,$C24,УсловияРасчеты!$N:$N,"итого")</f>
        <v>0</v>
      </c>
      <c r="ET24" s="111">
        <f>SUMIFS(УсловияРасчеты!FN:FN,УсловияРасчеты!$H:$H,$C24,УсловияРасчеты!$N:$N,"итого")</f>
        <v>0</v>
      </c>
      <c r="EU24" s="111">
        <f>SUMIFS(УсловияРасчеты!FO:FO,УсловияРасчеты!$H:$H,$C24,УсловияРасчеты!$N:$N,"итого")</f>
        <v>0</v>
      </c>
      <c r="EV24" s="111">
        <f>SUMIFS(УсловияРасчеты!FP:FP,УсловияРасчеты!$H:$H,$C24,УсловияРасчеты!$N:$N,"итого")</f>
        <v>0</v>
      </c>
      <c r="EW24" s="111">
        <f>SUMIFS(УсловияРасчеты!FQ:FQ,УсловияРасчеты!$H:$H,$C24,УсловияРасчеты!$N:$N,"итого")</f>
        <v>0</v>
      </c>
      <c r="EX24" s="111">
        <f>SUMIFS(УсловияРасчеты!FR:FR,УсловияРасчеты!$H:$H,$C24,УсловияРасчеты!$N:$N,"итого")</f>
        <v>0</v>
      </c>
      <c r="EY24" s="111">
        <f>SUMIFS(УсловияРасчеты!FS:FS,УсловияРасчеты!$H:$H,$C24,УсловияРасчеты!$N:$N,"итого")</f>
        <v>0</v>
      </c>
      <c r="EZ24" s="111">
        <f>SUMIFS(УсловияРасчеты!FT:FT,УсловияРасчеты!$H:$H,$C24,УсловияРасчеты!$N:$N,"итого")</f>
        <v>0</v>
      </c>
      <c r="FA24" s="111">
        <f>SUMIFS(УсловияРасчеты!FU:FU,УсловияРасчеты!$H:$H,$C24,УсловияРасчеты!$N:$N,"итого")</f>
        <v>0</v>
      </c>
      <c r="FB24" s="111">
        <f>SUMIFS(УсловияРасчеты!FV:FV,УсловияРасчеты!$H:$H,$C24,УсловияРасчеты!$N:$N,"итого")</f>
        <v>0</v>
      </c>
      <c r="FC24" s="111">
        <f>SUMIFS(УсловияРасчеты!FW:FW,УсловияРасчеты!$H:$H,$C24,УсловияРасчеты!$N:$N,"итого")</f>
        <v>0</v>
      </c>
      <c r="FD24" s="111">
        <f>SUMIFS(УсловияРасчеты!FX:FX,УсловияРасчеты!$H:$H,$C24,УсловияРасчеты!$N:$N,"итого")</f>
        <v>0</v>
      </c>
      <c r="FE24" s="111">
        <f>SUMIFS(УсловияРасчеты!FY:FY,УсловияРасчеты!$H:$H,$C24,УсловияРасчеты!$N:$N,"итого")</f>
        <v>0</v>
      </c>
      <c r="FF24" s="111">
        <f>SUMIFS(УсловияРасчеты!FZ:FZ,УсловияРасчеты!$H:$H,$C24,УсловияРасчеты!$N:$N,"итого")</f>
        <v>0</v>
      </c>
      <c r="FG24" s="111">
        <f>SUMIFS(УсловияРасчеты!GA:GA,УсловияРасчеты!$H:$H,$C24,УсловияРасчеты!$N:$N,"итого")</f>
        <v>0</v>
      </c>
      <c r="FH24" s="111">
        <f>SUMIFS(УсловияРасчеты!GB:GB,УсловияРасчеты!$H:$H,$C24,УсловияРасчеты!$N:$N,"итого")</f>
        <v>0</v>
      </c>
      <c r="FI24" s="111">
        <f>SUMIFS(УсловияРасчеты!GC:GC,УсловияРасчеты!$H:$H,$C24,УсловияРасчеты!$N:$N,"итого")</f>
        <v>0</v>
      </c>
      <c r="FJ24" s="111">
        <f>SUMIFS(УсловияРасчеты!GD:GD,УсловияРасчеты!$H:$H,$C24,УсловияРасчеты!$N:$N,"итого")</f>
        <v>0</v>
      </c>
      <c r="FK24" s="111">
        <f>SUMIFS(УсловияРасчеты!GE:GE,УсловияРасчеты!$H:$H,$C24,УсловияРасчеты!$N:$N,"итого")</f>
        <v>0</v>
      </c>
      <c r="FL24" s="111">
        <f>SUMIFS(УсловияРасчеты!GF:GF,УсловияРасчеты!$H:$H,$C24,УсловияРасчеты!$N:$N,"итого")</f>
        <v>0</v>
      </c>
      <c r="FM24" s="111">
        <f>SUMIFS(УсловияРасчеты!GG:GG,УсловияРасчеты!$H:$H,$C24,УсловияРасчеты!$N:$N,"итого")</f>
        <v>0</v>
      </c>
      <c r="FN24" s="111">
        <f>SUMIFS(УсловияРасчеты!GH:GH,УсловияРасчеты!$H:$H,$C24,УсловияРасчеты!$N:$N,"итого")</f>
        <v>0</v>
      </c>
      <c r="FO24" s="111">
        <f>SUMIFS(УсловияРасчеты!GI:GI,УсловияРасчеты!$H:$H,$C24,УсловияРасчеты!$N:$N,"итого")</f>
        <v>0</v>
      </c>
      <c r="FP24" s="111">
        <f>SUMIFS(УсловияРасчеты!GJ:GJ,УсловияРасчеты!$H:$H,$C24,УсловияРасчеты!$N:$N,"итого")</f>
        <v>0</v>
      </c>
      <c r="FQ24" s="111">
        <f>SUMIFS(УсловияРасчеты!GK:GK,УсловияРасчеты!$H:$H,$C24,УсловияРасчеты!$N:$N,"итого")</f>
        <v>0</v>
      </c>
      <c r="FR24" s="111">
        <f>SUMIFS(УсловияРасчеты!GL:GL,УсловияРасчеты!$H:$H,$C24,УсловияРасчеты!$N:$N,"итого")</f>
        <v>0</v>
      </c>
      <c r="FS24" s="111">
        <f>SUMIFS(УсловияРасчеты!GM:GM,УсловияРасчеты!$H:$H,$C24,УсловияРасчеты!$N:$N,"итого")</f>
        <v>0</v>
      </c>
      <c r="FT24" s="111">
        <f>SUMIFS(УсловияРасчеты!GN:GN,УсловияРасчеты!$H:$H,$C24,УсловияРасчеты!$N:$N,"итого")</f>
        <v>0</v>
      </c>
      <c r="FU24" s="111">
        <f>SUMIFS(УсловияРасчеты!GO:GO,УсловияРасчеты!$H:$H,$C24,УсловияРасчеты!$N:$N,"итого")</f>
        <v>0</v>
      </c>
      <c r="FV24" s="111">
        <f>SUMIFS(УсловияРасчеты!GP:GP,УсловияРасчеты!$H:$H,$C24,УсловияРасчеты!$N:$N,"итого")</f>
        <v>0</v>
      </c>
      <c r="FW24" s="111">
        <f>SUMIFS(УсловияРасчеты!GQ:GQ,УсловияРасчеты!$H:$H,$C24,УсловияРасчеты!$N:$N,"итого")</f>
        <v>0</v>
      </c>
      <c r="FX24" s="111">
        <f>SUMIFS(УсловияРасчеты!GR:GR,УсловияРасчеты!$H:$H,$C24,УсловияРасчеты!$N:$N,"итого")</f>
        <v>0</v>
      </c>
      <c r="FY24" s="111">
        <f>SUMIFS(УсловияРасчеты!GS:GS,УсловияРасчеты!$H:$H,$C24,УсловияРасчеты!$N:$N,"итого")</f>
        <v>0</v>
      </c>
      <c r="FZ24" s="111">
        <f>SUMIFS(УсловияРасчеты!GT:GT,УсловияРасчеты!$H:$H,$C24,УсловияРасчеты!$N:$N,"итого")</f>
        <v>0</v>
      </c>
      <c r="GA24" s="111">
        <f>SUMIFS(УсловияРасчеты!GU:GU,УсловияРасчеты!$H:$H,$C24,УсловияРасчеты!$N:$N,"итого")</f>
        <v>0</v>
      </c>
      <c r="GB24" s="111">
        <f>SUMIFS(УсловияРасчеты!GV:GV,УсловияРасчеты!$H:$H,$C24,УсловияРасчеты!$N:$N,"итого")</f>
        <v>0</v>
      </c>
      <c r="GC24" s="111">
        <f>SUMIFS(УсловияРасчеты!GW:GW,УсловияРасчеты!$H:$H,$C24,УсловияРасчеты!$N:$N,"итого")</f>
        <v>0</v>
      </c>
      <c r="GD24" s="111">
        <f>SUMIFS(УсловияРасчеты!GX:GX,УсловияРасчеты!$H:$H,$C24,УсловияРасчеты!$N:$N,"итого")</f>
        <v>0</v>
      </c>
      <c r="GE24" s="111">
        <f>SUMIFS(УсловияРасчеты!GY:GY,УсловияРасчеты!$H:$H,$C24,УсловияРасчеты!$N:$N,"итого")</f>
        <v>0</v>
      </c>
      <c r="GF24" s="111">
        <f>SUMIFS(УсловияРасчеты!GZ:GZ,УсловияРасчеты!$H:$H,$C24,УсловияРасчеты!$N:$N,"итого")</f>
        <v>0</v>
      </c>
      <c r="GG24" s="77"/>
    </row>
    <row r="25" spans="1:189" s="79" customFormat="1" ht="12">
      <c r="A25" s="82"/>
      <c r="B25" s="77"/>
      <c r="C25" s="80" t="str">
        <f>УсловияРасчеты!$H$1153</f>
        <v>Амортизация</v>
      </c>
      <c r="D25" s="500"/>
      <c r="E25" s="133">
        <f>SUM($F25:$GG25)</f>
        <v>0</v>
      </c>
      <c r="F25" s="77"/>
      <c r="G25" s="111">
        <f>SUMIFS(УсловияРасчеты!AA:AA,УсловияРасчеты!$H:$H,$C25,УсловияРасчеты!$N:$N,"итого")</f>
        <v>0</v>
      </c>
      <c r="H25" s="111">
        <f>SUMIFS(УсловияРасчеты!AB:AB,УсловияРасчеты!$H:$H,$C25,УсловияРасчеты!$N:$N,"итого")</f>
        <v>0</v>
      </c>
      <c r="I25" s="111">
        <f>SUMIFS(УсловияРасчеты!AC:AC,УсловияРасчеты!$H:$H,$C25,УсловияРасчеты!$N:$N,"итого")</f>
        <v>0</v>
      </c>
      <c r="J25" s="111">
        <f>SUMIFS(УсловияРасчеты!AD:AD,УсловияРасчеты!$H:$H,$C25,УсловияРасчеты!$N:$N,"итого")</f>
        <v>0</v>
      </c>
      <c r="K25" s="111">
        <f>SUMIFS(УсловияРасчеты!AE:AE,УсловияРасчеты!$H:$H,$C25,УсловияРасчеты!$N:$N,"итого")</f>
        <v>0</v>
      </c>
      <c r="L25" s="111">
        <f>SUMIFS(УсловияРасчеты!AF:AF,УсловияРасчеты!$H:$H,$C25,УсловияРасчеты!$N:$N,"итого")</f>
        <v>0</v>
      </c>
      <c r="M25" s="111">
        <f>SUMIFS(УсловияРасчеты!AG:AG,УсловияРасчеты!$H:$H,$C25,УсловияРасчеты!$N:$N,"итого")</f>
        <v>0</v>
      </c>
      <c r="N25" s="111">
        <f>SUMIFS(УсловияРасчеты!AH:AH,УсловияРасчеты!$H:$H,$C25,УсловияРасчеты!$N:$N,"итого")</f>
        <v>0</v>
      </c>
      <c r="O25" s="111">
        <f>SUMIFS(УсловияРасчеты!AI:AI,УсловияРасчеты!$H:$H,$C25,УсловияРасчеты!$N:$N,"итого")</f>
        <v>0</v>
      </c>
      <c r="P25" s="111">
        <f>SUMIFS(УсловияРасчеты!AJ:AJ,УсловияРасчеты!$H:$H,$C25,УсловияРасчеты!$N:$N,"итого")</f>
        <v>0</v>
      </c>
      <c r="Q25" s="111">
        <f>SUMIFS(УсловияРасчеты!AK:AK,УсловияРасчеты!$H:$H,$C25,УсловияРасчеты!$N:$N,"итого")</f>
        <v>0</v>
      </c>
      <c r="R25" s="111">
        <f>SUMIFS(УсловияРасчеты!AL:AL,УсловияРасчеты!$H:$H,$C25,УсловияРасчеты!$N:$N,"итого")</f>
        <v>0</v>
      </c>
      <c r="S25" s="111">
        <f>SUMIFS(УсловияРасчеты!AM:AM,УсловияРасчеты!$H:$H,$C25,УсловияРасчеты!$N:$N,"итого")</f>
        <v>0</v>
      </c>
      <c r="T25" s="111">
        <f>SUMIFS(УсловияРасчеты!AN:AN,УсловияРасчеты!$H:$H,$C25,УсловияРасчеты!$N:$N,"итого")</f>
        <v>0</v>
      </c>
      <c r="U25" s="111">
        <f>SUMIFS(УсловияРасчеты!AO:AO,УсловияРасчеты!$H:$H,$C25,УсловияРасчеты!$N:$N,"итого")</f>
        <v>0</v>
      </c>
      <c r="V25" s="111">
        <f>SUMIFS(УсловияРасчеты!AP:AP,УсловияРасчеты!$H:$H,$C25,УсловияРасчеты!$N:$N,"итого")</f>
        <v>0</v>
      </c>
      <c r="W25" s="111">
        <f>SUMIFS(УсловияРасчеты!AQ:AQ,УсловияРасчеты!$H:$H,$C25,УсловияРасчеты!$N:$N,"итого")</f>
        <v>0</v>
      </c>
      <c r="X25" s="111">
        <f>SUMIFS(УсловияРасчеты!AR:AR,УсловияРасчеты!$H:$H,$C25,УсловияРасчеты!$N:$N,"итого")</f>
        <v>0</v>
      </c>
      <c r="Y25" s="111">
        <f>SUMIFS(УсловияРасчеты!AS:AS,УсловияРасчеты!$H:$H,$C25,УсловияРасчеты!$N:$N,"итого")</f>
        <v>0</v>
      </c>
      <c r="Z25" s="111">
        <f>SUMIFS(УсловияРасчеты!AT:AT,УсловияРасчеты!$H:$H,$C25,УсловияРасчеты!$N:$N,"итого")</f>
        <v>0</v>
      </c>
      <c r="AA25" s="111">
        <f>SUMIFS(УсловияРасчеты!AU:AU,УсловияРасчеты!$H:$H,$C25,УсловияРасчеты!$N:$N,"итого")</f>
        <v>0</v>
      </c>
      <c r="AB25" s="111">
        <f>SUMIFS(УсловияРасчеты!AV:AV,УсловияРасчеты!$H:$H,$C25,УсловияРасчеты!$N:$N,"итого")</f>
        <v>0</v>
      </c>
      <c r="AC25" s="111">
        <f>SUMIFS(УсловияРасчеты!AW:AW,УсловияРасчеты!$H:$H,$C25,УсловияРасчеты!$N:$N,"итого")</f>
        <v>0</v>
      </c>
      <c r="AD25" s="111">
        <f>SUMIFS(УсловияРасчеты!AX:AX,УсловияРасчеты!$H:$H,$C25,УсловияРасчеты!$N:$N,"итого")</f>
        <v>0</v>
      </c>
      <c r="AE25" s="111">
        <f>SUMIFS(УсловияРасчеты!AY:AY,УсловияРасчеты!$H:$H,$C25,УсловияРасчеты!$N:$N,"итого")</f>
        <v>0</v>
      </c>
      <c r="AF25" s="111">
        <f>SUMIFS(УсловияРасчеты!AZ:AZ,УсловияРасчеты!$H:$H,$C25,УсловияРасчеты!$N:$N,"итого")</f>
        <v>0</v>
      </c>
      <c r="AG25" s="111">
        <f>SUMIFS(УсловияРасчеты!BA:BA,УсловияРасчеты!$H:$H,$C25,УсловияРасчеты!$N:$N,"итого")</f>
        <v>0</v>
      </c>
      <c r="AH25" s="111">
        <f>SUMIFS(УсловияРасчеты!BB:BB,УсловияРасчеты!$H:$H,$C25,УсловияРасчеты!$N:$N,"итого")</f>
        <v>0</v>
      </c>
      <c r="AI25" s="111">
        <f>SUMIFS(УсловияРасчеты!BC:BC,УсловияРасчеты!$H:$H,$C25,УсловияРасчеты!$N:$N,"итого")</f>
        <v>0</v>
      </c>
      <c r="AJ25" s="111">
        <f>SUMIFS(УсловияРасчеты!BD:BD,УсловияРасчеты!$H:$H,$C25,УсловияРасчеты!$N:$N,"итого")</f>
        <v>0</v>
      </c>
      <c r="AK25" s="111">
        <f>SUMIFS(УсловияРасчеты!BE:BE,УсловияРасчеты!$H:$H,$C25,УсловияРасчеты!$N:$N,"итого")</f>
        <v>0</v>
      </c>
      <c r="AL25" s="111">
        <f>SUMIFS(УсловияРасчеты!BF:BF,УсловияРасчеты!$H:$H,$C25,УсловияРасчеты!$N:$N,"итого")</f>
        <v>0</v>
      </c>
      <c r="AM25" s="111">
        <f>SUMIFS(УсловияРасчеты!BG:BG,УсловияРасчеты!$H:$H,$C25,УсловияРасчеты!$N:$N,"итого")</f>
        <v>0</v>
      </c>
      <c r="AN25" s="111">
        <f>SUMIFS(УсловияРасчеты!BH:BH,УсловияРасчеты!$H:$H,$C25,УсловияРасчеты!$N:$N,"итого")</f>
        <v>0</v>
      </c>
      <c r="AO25" s="111">
        <f>SUMIFS(УсловияРасчеты!BI:BI,УсловияРасчеты!$H:$H,$C25,УсловияРасчеты!$N:$N,"итого")</f>
        <v>0</v>
      </c>
      <c r="AP25" s="111">
        <f>SUMIFS(УсловияРасчеты!BJ:BJ,УсловияРасчеты!$H:$H,$C25,УсловияРасчеты!$N:$N,"итого")</f>
        <v>0</v>
      </c>
      <c r="AQ25" s="111">
        <f>SUMIFS(УсловияРасчеты!BK:BK,УсловияРасчеты!$H:$H,$C25,УсловияРасчеты!$N:$N,"итого")</f>
        <v>0</v>
      </c>
      <c r="AR25" s="111">
        <f>SUMIFS(УсловияРасчеты!BL:BL,УсловияРасчеты!$H:$H,$C25,УсловияРасчеты!$N:$N,"итого")</f>
        <v>0</v>
      </c>
      <c r="AS25" s="111">
        <f>SUMIFS(УсловияРасчеты!BM:BM,УсловияРасчеты!$H:$H,$C25,УсловияРасчеты!$N:$N,"итого")</f>
        <v>0</v>
      </c>
      <c r="AT25" s="111">
        <f>SUMIFS(УсловияРасчеты!BN:BN,УсловияРасчеты!$H:$H,$C25,УсловияРасчеты!$N:$N,"итого")</f>
        <v>0</v>
      </c>
      <c r="AU25" s="111">
        <f>SUMIFS(УсловияРасчеты!BO:BO,УсловияРасчеты!$H:$H,$C25,УсловияРасчеты!$N:$N,"итого")</f>
        <v>0</v>
      </c>
      <c r="AV25" s="111">
        <f>SUMIFS(УсловияРасчеты!BP:BP,УсловияРасчеты!$H:$H,$C25,УсловияРасчеты!$N:$N,"итого")</f>
        <v>0</v>
      </c>
      <c r="AW25" s="111">
        <f>SUMIFS(УсловияРасчеты!BQ:BQ,УсловияРасчеты!$H:$H,$C25,УсловияРасчеты!$N:$N,"итого")</f>
        <v>0</v>
      </c>
      <c r="AX25" s="111">
        <f>SUMIFS(УсловияРасчеты!BR:BR,УсловияРасчеты!$H:$H,$C25,УсловияРасчеты!$N:$N,"итого")</f>
        <v>0</v>
      </c>
      <c r="AY25" s="111">
        <f>SUMIFS(УсловияРасчеты!BS:BS,УсловияРасчеты!$H:$H,$C25,УсловияРасчеты!$N:$N,"итого")</f>
        <v>0</v>
      </c>
      <c r="AZ25" s="111">
        <f>SUMIFS(УсловияРасчеты!BT:BT,УсловияРасчеты!$H:$H,$C25,УсловияРасчеты!$N:$N,"итого")</f>
        <v>0</v>
      </c>
      <c r="BA25" s="111">
        <f>SUMIFS(УсловияРасчеты!BU:BU,УсловияРасчеты!$H:$H,$C25,УсловияРасчеты!$N:$N,"итого")</f>
        <v>0</v>
      </c>
      <c r="BB25" s="111">
        <f>SUMIFS(УсловияРасчеты!BV:BV,УсловияРасчеты!$H:$H,$C25,УсловияРасчеты!$N:$N,"итого")</f>
        <v>0</v>
      </c>
      <c r="BC25" s="111">
        <f>SUMIFS(УсловияРасчеты!BW:BW,УсловияРасчеты!$H:$H,$C25,УсловияРасчеты!$N:$N,"итого")</f>
        <v>0</v>
      </c>
      <c r="BD25" s="111">
        <f>SUMIFS(УсловияРасчеты!BX:BX,УсловияРасчеты!$H:$H,$C25,УсловияРасчеты!$N:$N,"итого")</f>
        <v>0</v>
      </c>
      <c r="BE25" s="111">
        <f>SUMIFS(УсловияРасчеты!BY:BY,УсловияРасчеты!$H:$H,$C25,УсловияРасчеты!$N:$N,"итого")</f>
        <v>0</v>
      </c>
      <c r="BF25" s="111">
        <f>SUMIFS(УсловияРасчеты!BZ:BZ,УсловияРасчеты!$H:$H,$C25,УсловияРасчеты!$N:$N,"итого")</f>
        <v>0</v>
      </c>
      <c r="BG25" s="111">
        <f>SUMIFS(УсловияРасчеты!CA:CA,УсловияРасчеты!$H:$H,$C25,УсловияРасчеты!$N:$N,"итого")</f>
        <v>0</v>
      </c>
      <c r="BH25" s="111">
        <f>SUMIFS(УсловияРасчеты!CB:CB,УсловияРасчеты!$H:$H,$C25,УсловияРасчеты!$N:$N,"итого")</f>
        <v>0</v>
      </c>
      <c r="BI25" s="111">
        <f>SUMIFS(УсловияРасчеты!CC:CC,УсловияРасчеты!$H:$H,$C25,УсловияРасчеты!$N:$N,"итого")</f>
        <v>0</v>
      </c>
      <c r="BJ25" s="111">
        <f>SUMIFS(УсловияРасчеты!CD:CD,УсловияРасчеты!$H:$H,$C25,УсловияРасчеты!$N:$N,"итого")</f>
        <v>0</v>
      </c>
      <c r="BK25" s="111">
        <f>SUMIFS(УсловияРасчеты!CE:CE,УсловияРасчеты!$H:$H,$C25,УсловияРасчеты!$N:$N,"итого")</f>
        <v>0</v>
      </c>
      <c r="BL25" s="111">
        <f>SUMIFS(УсловияРасчеты!CF:CF,УсловияРасчеты!$H:$H,$C25,УсловияРасчеты!$N:$N,"итого")</f>
        <v>0</v>
      </c>
      <c r="BM25" s="111">
        <f>SUMIFS(УсловияРасчеты!CG:CG,УсловияРасчеты!$H:$H,$C25,УсловияРасчеты!$N:$N,"итого")</f>
        <v>0</v>
      </c>
      <c r="BN25" s="111">
        <f>SUMIFS(УсловияРасчеты!CH:CH,УсловияРасчеты!$H:$H,$C25,УсловияРасчеты!$N:$N,"итого")</f>
        <v>0</v>
      </c>
      <c r="BO25" s="111">
        <f>SUMIFS(УсловияРасчеты!CI:CI,УсловияРасчеты!$H:$H,$C25,УсловияРасчеты!$N:$N,"итого")</f>
        <v>0</v>
      </c>
      <c r="BP25" s="111">
        <f>SUMIFS(УсловияРасчеты!CJ:CJ,УсловияРасчеты!$H:$H,$C25,УсловияРасчеты!$N:$N,"итого")</f>
        <v>0</v>
      </c>
      <c r="BQ25" s="111">
        <f>SUMIFS(УсловияРасчеты!CK:CK,УсловияРасчеты!$H:$H,$C25,УсловияРасчеты!$N:$N,"итого")</f>
        <v>0</v>
      </c>
      <c r="BR25" s="111">
        <f>SUMIFS(УсловияРасчеты!CL:CL,УсловияРасчеты!$H:$H,$C25,УсловияРасчеты!$N:$N,"итого")</f>
        <v>0</v>
      </c>
      <c r="BS25" s="111">
        <f>SUMIFS(УсловияРасчеты!CM:CM,УсловияРасчеты!$H:$H,$C25,УсловияРасчеты!$N:$N,"итого")</f>
        <v>0</v>
      </c>
      <c r="BT25" s="111">
        <f>SUMIFS(УсловияРасчеты!CN:CN,УсловияРасчеты!$H:$H,$C25,УсловияРасчеты!$N:$N,"итого")</f>
        <v>0</v>
      </c>
      <c r="BU25" s="111">
        <f>SUMIFS(УсловияРасчеты!CO:CO,УсловияРасчеты!$H:$H,$C25,УсловияРасчеты!$N:$N,"итого")</f>
        <v>0</v>
      </c>
      <c r="BV25" s="111">
        <f>SUMIFS(УсловияРасчеты!CP:CP,УсловияРасчеты!$H:$H,$C25,УсловияРасчеты!$N:$N,"итого")</f>
        <v>0</v>
      </c>
      <c r="BW25" s="111">
        <f>SUMIFS(УсловияРасчеты!CQ:CQ,УсловияРасчеты!$H:$H,$C25,УсловияРасчеты!$N:$N,"итого")</f>
        <v>0</v>
      </c>
      <c r="BX25" s="111">
        <f>SUMIFS(УсловияРасчеты!CR:CR,УсловияРасчеты!$H:$H,$C25,УсловияРасчеты!$N:$N,"итого")</f>
        <v>0</v>
      </c>
      <c r="BY25" s="111">
        <f>SUMIFS(УсловияРасчеты!CS:CS,УсловияРасчеты!$H:$H,$C25,УсловияРасчеты!$N:$N,"итого")</f>
        <v>0</v>
      </c>
      <c r="BZ25" s="111">
        <f>SUMIFS(УсловияРасчеты!CT:CT,УсловияРасчеты!$H:$H,$C25,УсловияРасчеты!$N:$N,"итого")</f>
        <v>0</v>
      </c>
      <c r="CA25" s="111">
        <f>SUMIFS(УсловияРасчеты!CU:CU,УсловияРасчеты!$H:$H,$C25,УсловияРасчеты!$N:$N,"итого")</f>
        <v>0</v>
      </c>
      <c r="CB25" s="111">
        <f>SUMIFS(УсловияРасчеты!CV:CV,УсловияРасчеты!$H:$H,$C25,УсловияРасчеты!$N:$N,"итого")</f>
        <v>0</v>
      </c>
      <c r="CC25" s="111">
        <f>SUMIFS(УсловияРасчеты!CW:CW,УсловияРасчеты!$H:$H,$C25,УсловияРасчеты!$N:$N,"итого")</f>
        <v>0</v>
      </c>
      <c r="CD25" s="111">
        <f>SUMIFS(УсловияРасчеты!CX:CX,УсловияРасчеты!$H:$H,$C25,УсловияРасчеты!$N:$N,"итого")</f>
        <v>0</v>
      </c>
      <c r="CE25" s="111">
        <f>SUMIFS(УсловияРасчеты!CY:CY,УсловияРасчеты!$H:$H,$C25,УсловияРасчеты!$N:$N,"итого")</f>
        <v>0</v>
      </c>
      <c r="CF25" s="111">
        <f>SUMIFS(УсловияРасчеты!CZ:CZ,УсловияРасчеты!$H:$H,$C25,УсловияРасчеты!$N:$N,"итого")</f>
        <v>0</v>
      </c>
      <c r="CG25" s="111">
        <f>SUMIFS(УсловияРасчеты!DA:DA,УсловияРасчеты!$H:$H,$C25,УсловияРасчеты!$N:$N,"итого")</f>
        <v>0</v>
      </c>
      <c r="CH25" s="111">
        <f>SUMIFS(УсловияРасчеты!DB:DB,УсловияРасчеты!$H:$H,$C25,УсловияРасчеты!$N:$N,"итого")</f>
        <v>0</v>
      </c>
      <c r="CI25" s="111">
        <f>SUMIFS(УсловияРасчеты!DC:DC,УсловияРасчеты!$H:$H,$C25,УсловияРасчеты!$N:$N,"итого")</f>
        <v>0</v>
      </c>
      <c r="CJ25" s="111">
        <f>SUMIFS(УсловияРасчеты!DD:DD,УсловияРасчеты!$H:$H,$C25,УсловияРасчеты!$N:$N,"итого")</f>
        <v>0</v>
      </c>
      <c r="CK25" s="111">
        <f>SUMIFS(УсловияРасчеты!DE:DE,УсловияРасчеты!$H:$H,$C25,УсловияРасчеты!$N:$N,"итого")</f>
        <v>0</v>
      </c>
      <c r="CL25" s="111">
        <f>SUMIFS(УсловияРасчеты!DF:DF,УсловияРасчеты!$H:$H,$C25,УсловияРасчеты!$N:$N,"итого")</f>
        <v>0</v>
      </c>
      <c r="CM25" s="111">
        <f>SUMIFS(УсловияРасчеты!DG:DG,УсловияРасчеты!$H:$H,$C25,УсловияРасчеты!$N:$N,"итого")</f>
        <v>0</v>
      </c>
      <c r="CN25" s="111">
        <f>SUMIFS(УсловияРасчеты!DH:DH,УсловияРасчеты!$H:$H,$C25,УсловияРасчеты!$N:$N,"итого")</f>
        <v>0</v>
      </c>
      <c r="CO25" s="111">
        <f>SUMIFS(УсловияРасчеты!DI:DI,УсловияРасчеты!$H:$H,$C25,УсловияРасчеты!$N:$N,"итого")</f>
        <v>0</v>
      </c>
      <c r="CP25" s="111">
        <f>SUMIFS(УсловияРасчеты!DJ:DJ,УсловияРасчеты!$H:$H,$C25,УсловияРасчеты!$N:$N,"итого")</f>
        <v>0</v>
      </c>
      <c r="CQ25" s="111">
        <f>SUMIFS(УсловияРасчеты!DK:DK,УсловияРасчеты!$H:$H,$C25,УсловияРасчеты!$N:$N,"итого")</f>
        <v>0</v>
      </c>
      <c r="CR25" s="111">
        <f>SUMIFS(УсловияРасчеты!DL:DL,УсловияРасчеты!$H:$H,$C25,УсловияРасчеты!$N:$N,"итого")</f>
        <v>0</v>
      </c>
      <c r="CS25" s="111">
        <f>SUMIFS(УсловияРасчеты!DM:DM,УсловияРасчеты!$H:$H,$C25,УсловияРасчеты!$N:$N,"итого")</f>
        <v>0</v>
      </c>
      <c r="CT25" s="111">
        <f>SUMIFS(УсловияРасчеты!DN:DN,УсловияРасчеты!$H:$H,$C25,УсловияРасчеты!$N:$N,"итого")</f>
        <v>0</v>
      </c>
      <c r="CU25" s="111">
        <f>SUMIFS(УсловияРасчеты!DO:DO,УсловияРасчеты!$H:$H,$C25,УсловияРасчеты!$N:$N,"итого")</f>
        <v>0</v>
      </c>
      <c r="CV25" s="111">
        <f>SUMIFS(УсловияРасчеты!DP:DP,УсловияРасчеты!$H:$H,$C25,УсловияРасчеты!$N:$N,"итого")</f>
        <v>0</v>
      </c>
      <c r="CW25" s="111">
        <f>SUMIFS(УсловияРасчеты!DQ:DQ,УсловияРасчеты!$H:$H,$C25,УсловияРасчеты!$N:$N,"итого")</f>
        <v>0</v>
      </c>
      <c r="CX25" s="111">
        <f>SUMIFS(УсловияРасчеты!DR:DR,УсловияРасчеты!$H:$H,$C25,УсловияРасчеты!$N:$N,"итого")</f>
        <v>0</v>
      </c>
      <c r="CY25" s="111">
        <f>SUMIFS(УсловияРасчеты!DS:DS,УсловияРасчеты!$H:$H,$C25,УсловияРасчеты!$N:$N,"итого")</f>
        <v>0</v>
      </c>
      <c r="CZ25" s="111">
        <f>SUMIFS(УсловияРасчеты!DT:DT,УсловияРасчеты!$H:$H,$C25,УсловияРасчеты!$N:$N,"итого")</f>
        <v>0</v>
      </c>
      <c r="DA25" s="111">
        <f>SUMIFS(УсловияРасчеты!DU:DU,УсловияРасчеты!$H:$H,$C25,УсловияРасчеты!$N:$N,"итого")</f>
        <v>0</v>
      </c>
      <c r="DB25" s="111">
        <f>SUMIFS(УсловияРасчеты!DV:DV,УсловияРасчеты!$H:$H,$C25,УсловияРасчеты!$N:$N,"итого")</f>
        <v>0</v>
      </c>
      <c r="DC25" s="111">
        <f>SUMIFS(УсловияРасчеты!DW:DW,УсловияРасчеты!$H:$H,$C25,УсловияРасчеты!$N:$N,"итого")</f>
        <v>0</v>
      </c>
      <c r="DD25" s="111">
        <f>SUMIFS(УсловияРасчеты!DX:DX,УсловияРасчеты!$H:$H,$C25,УсловияРасчеты!$N:$N,"итого")</f>
        <v>0</v>
      </c>
      <c r="DE25" s="111">
        <f>SUMIFS(УсловияРасчеты!DY:DY,УсловияРасчеты!$H:$H,$C25,УсловияРасчеты!$N:$N,"итого")</f>
        <v>0</v>
      </c>
      <c r="DF25" s="111">
        <f>SUMIFS(УсловияРасчеты!DZ:DZ,УсловияРасчеты!$H:$H,$C25,УсловияРасчеты!$N:$N,"итого")</f>
        <v>0</v>
      </c>
      <c r="DG25" s="111">
        <f>SUMIFS(УсловияРасчеты!EA:EA,УсловияРасчеты!$H:$H,$C25,УсловияРасчеты!$N:$N,"итого")</f>
        <v>0</v>
      </c>
      <c r="DH25" s="111">
        <f>SUMIFS(УсловияРасчеты!EB:EB,УсловияРасчеты!$H:$H,$C25,УсловияРасчеты!$N:$N,"итого")</f>
        <v>0</v>
      </c>
      <c r="DI25" s="111">
        <f>SUMIFS(УсловияРасчеты!EC:EC,УсловияРасчеты!$H:$H,$C25,УсловияРасчеты!$N:$N,"итого")</f>
        <v>0</v>
      </c>
      <c r="DJ25" s="111">
        <f>SUMIFS(УсловияРасчеты!ED:ED,УсловияРасчеты!$H:$H,$C25,УсловияРасчеты!$N:$N,"итого")</f>
        <v>0</v>
      </c>
      <c r="DK25" s="111">
        <f>SUMIFS(УсловияРасчеты!EE:EE,УсловияРасчеты!$H:$H,$C25,УсловияРасчеты!$N:$N,"итого")</f>
        <v>0</v>
      </c>
      <c r="DL25" s="111">
        <f>SUMIFS(УсловияРасчеты!EF:EF,УсловияРасчеты!$H:$H,$C25,УсловияРасчеты!$N:$N,"итого")</f>
        <v>0</v>
      </c>
      <c r="DM25" s="111">
        <f>SUMIFS(УсловияРасчеты!EG:EG,УсловияРасчеты!$H:$H,$C25,УсловияРасчеты!$N:$N,"итого")</f>
        <v>0</v>
      </c>
      <c r="DN25" s="111">
        <f>SUMIFS(УсловияРасчеты!EH:EH,УсловияРасчеты!$H:$H,$C25,УсловияРасчеты!$N:$N,"итого")</f>
        <v>0</v>
      </c>
      <c r="DO25" s="111">
        <f>SUMIFS(УсловияРасчеты!EI:EI,УсловияРасчеты!$H:$H,$C25,УсловияРасчеты!$N:$N,"итого")</f>
        <v>0</v>
      </c>
      <c r="DP25" s="111">
        <f>SUMIFS(УсловияРасчеты!EJ:EJ,УсловияРасчеты!$H:$H,$C25,УсловияРасчеты!$N:$N,"итого")</f>
        <v>0</v>
      </c>
      <c r="DQ25" s="111">
        <f>SUMIFS(УсловияРасчеты!EK:EK,УсловияРасчеты!$H:$H,$C25,УсловияРасчеты!$N:$N,"итого")</f>
        <v>0</v>
      </c>
      <c r="DR25" s="111">
        <f>SUMIFS(УсловияРасчеты!EL:EL,УсловияРасчеты!$H:$H,$C25,УсловияРасчеты!$N:$N,"итого")</f>
        <v>0</v>
      </c>
      <c r="DS25" s="111">
        <f>SUMIFS(УсловияРасчеты!EM:EM,УсловияРасчеты!$H:$H,$C25,УсловияРасчеты!$N:$N,"итого")</f>
        <v>0</v>
      </c>
      <c r="DT25" s="111">
        <f>SUMIFS(УсловияРасчеты!EN:EN,УсловияРасчеты!$H:$H,$C25,УсловияРасчеты!$N:$N,"итого")</f>
        <v>0</v>
      </c>
      <c r="DU25" s="111">
        <f>SUMIFS(УсловияРасчеты!EO:EO,УсловияРасчеты!$H:$H,$C25,УсловияРасчеты!$N:$N,"итого")</f>
        <v>0</v>
      </c>
      <c r="DV25" s="111">
        <f>SUMIFS(УсловияРасчеты!EP:EP,УсловияРасчеты!$H:$H,$C25,УсловияРасчеты!$N:$N,"итого")</f>
        <v>0</v>
      </c>
      <c r="DW25" s="111">
        <f>SUMIFS(УсловияРасчеты!EQ:EQ,УсловияРасчеты!$H:$H,$C25,УсловияРасчеты!$N:$N,"итого")</f>
        <v>0</v>
      </c>
      <c r="DX25" s="111">
        <f>SUMIFS(УсловияРасчеты!ER:ER,УсловияРасчеты!$H:$H,$C25,УсловияРасчеты!$N:$N,"итого")</f>
        <v>0</v>
      </c>
      <c r="DY25" s="111">
        <f>SUMIFS(УсловияРасчеты!ES:ES,УсловияРасчеты!$H:$H,$C25,УсловияРасчеты!$N:$N,"итого")</f>
        <v>0</v>
      </c>
      <c r="DZ25" s="111">
        <f>SUMIFS(УсловияРасчеты!ET:ET,УсловияРасчеты!$H:$H,$C25,УсловияРасчеты!$N:$N,"итого")</f>
        <v>0</v>
      </c>
      <c r="EA25" s="111">
        <f>SUMIFS(УсловияРасчеты!EU:EU,УсловияРасчеты!$H:$H,$C25,УсловияРасчеты!$N:$N,"итого")</f>
        <v>0</v>
      </c>
      <c r="EB25" s="111">
        <f>SUMIFS(УсловияРасчеты!EV:EV,УсловияРасчеты!$H:$H,$C25,УсловияРасчеты!$N:$N,"итого")</f>
        <v>0</v>
      </c>
      <c r="EC25" s="111">
        <f>SUMIFS(УсловияРасчеты!EW:EW,УсловияРасчеты!$H:$H,$C25,УсловияРасчеты!$N:$N,"итого")</f>
        <v>0</v>
      </c>
      <c r="ED25" s="111">
        <f>SUMIFS(УсловияРасчеты!EX:EX,УсловияРасчеты!$H:$H,$C25,УсловияРасчеты!$N:$N,"итого")</f>
        <v>0</v>
      </c>
      <c r="EE25" s="111">
        <f>SUMIFS(УсловияРасчеты!EY:EY,УсловияРасчеты!$H:$H,$C25,УсловияРасчеты!$N:$N,"итого")</f>
        <v>0</v>
      </c>
      <c r="EF25" s="111">
        <f>SUMIFS(УсловияРасчеты!EZ:EZ,УсловияРасчеты!$H:$H,$C25,УсловияРасчеты!$N:$N,"итого")</f>
        <v>0</v>
      </c>
      <c r="EG25" s="111">
        <f>SUMIFS(УсловияРасчеты!FA:FA,УсловияРасчеты!$H:$H,$C25,УсловияРасчеты!$N:$N,"итого")</f>
        <v>0</v>
      </c>
      <c r="EH25" s="111">
        <f>SUMIFS(УсловияРасчеты!FB:FB,УсловияРасчеты!$H:$H,$C25,УсловияРасчеты!$N:$N,"итого")</f>
        <v>0</v>
      </c>
      <c r="EI25" s="111">
        <f>SUMIFS(УсловияРасчеты!FC:FC,УсловияРасчеты!$H:$H,$C25,УсловияРасчеты!$N:$N,"итого")</f>
        <v>0</v>
      </c>
      <c r="EJ25" s="111">
        <f>SUMIFS(УсловияРасчеты!FD:FD,УсловияРасчеты!$H:$H,$C25,УсловияРасчеты!$N:$N,"итого")</f>
        <v>0</v>
      </c>
      <c r="EK25" s="111">
        <f>SUMIFS(УсловияРасчеты!FE:FE,УсловияРасчеты!$H:$H,$C25,УсловияРасчеты!$N:$N,"итого")</f>
        <v>0</v>
      </c>
      <c r="EL25" s="111">
        <f>SUMIFS(УсловияРасчеты!FF:FF,УсловияРасчеты!$H:$H,$C25,УсловияРасчеты!$N:$N,"итого")</f>
        <v>0</v>
      </c>
      <c r="EM25" s="111">
        <f>SUMIFS(УсловияРасчеты!FG:FG,УсловияРасчеты!$H:$H,$C25,УсловияРасчеты!$N:$N,"итого")</f>
        <v>0</v>
      </c>
      <c r="EN25" s="111">
        <f>SUMIFS(УсловияРасчеты!FH:FH,УсловияРасчеты!$H:$H,$C25,УсловияРасчеты!$N:$N,"итого")</f>
        <v>0</v>
      </c>
      <c r="EO25" s="111">
        <f>SUMIFS(УсловияРасчеты!FI:FI,УсловияРасчеты!$H:$H,$C25,УсловияРасчеты!$N:$N,"итого")</f>
        <v>0</v>
      </c>
      <c r="EP25" s="111">
        <f>SUMIFS(УсловияРасчеты!FJ:FJ,УсловияРасчеты!$H:$H,$C25,УсловияРасчеты!$N:$N,"итого")</f>
        <v>0</v>
      </c>
      <c r="EQ25" s="111">
        <f>SUMIFS(УсловияРасчеты!FK:FK,УсловияРасчеты!$H:$H,$C25,УсловияРасчеты!$N:$N,"итого")</f>
        <v>0</v>
      </c>
      <c r="ER25" s="111">
        <f>SUMIFS(УсловияРасчеты!FL:FL,УсловияРасчеты!$H:$H,$C25,УсловияРасчеты!$N:$N,"итого")</f>
        <v>0</v>
      </c>
      <c r="ES25" s="111">
        <f>SUMIFS(УсловияРасчеты!FM:FM,УсловияРасчеты!$H:$H,$C25,УсловияРасчеты!$N:$N,"итого")</f>
        <v>0</v>
      </c>
      <c r="ET25" s="111">
        <f>SUMIFS(УсловияРасчеты!FN:FN,УсловияРасчеты!$H:$H,$C25,УсловияРасчеты!$N:$N,"итого")</f>
        <v>0</v>
      </c>
      <c r="EU25" s="111">
        <f>SUMIFS(УсловияРасчеты!FO:FO,УсловияРасчеты!$H:$H,$C25,УсловияРасчеты!$N:$N,"итого")</f>
        <v>0</v>
      </c>
      <c r="EV25" s="111">
        <f>SUMIFS(УсловияРасчеты!FP:FP,УсловияРасчеты!$H:$H,$C25,УсловияРасчеты!$N:$N,"итого")</f>
        <v>0</v>
      </c>
      <c r="EW25" s="111">
        <f>SUMIFS(УсловияРасчеты!FQ:FQ,УсловияРасчеты!$H:$H,$C25,УсловияРасчеты!$N:$N,"итого")</f>
        <v>0</v>
      </c>
      <c r="EX25" s="111">
        <f>SUMIFS(УсловияРасчеты!FR:FR,УсловияРасчеты!$H:$H,$C25,УсловияРасчеты!$N:$N,"итого")</f>
        <v>0</v>
      </c>
      <c r="EY25" s="111">
        <f>SUMIFS(УсловияРасчеты!FS:FS,УсловияРасчеты!$H:$H,$C25,УсловияРасчеты!$N:$N,"итого")</f>
        <v>0</v>
      </c>
      <c r="EZ25" s="111">
        <f>SUMIFS(УсловияРасчеты!FT:FT,УсловияРасчеты!$H:$H,$C25,УсловияРасчеты!$N:$N,"итого")</f>
        <v>0</v>
      </c>
      <c r="FA25" s="111">
        <f>SUMIFS(УсловияРасчеты!FU:FU,УсловияРасчеты!$H:$H,$C25,УсловияРасчеты!$N:$N,"итого")</f>
        <v>0</v>
      </c>
      <c r="FB25" s="111">
        <f>SUMIFS(УсловияРасчеты!FV:FV,УсловияРасчеты!$H:$H,$C25,УсловияРасчеты!$N:$N,"итого")</f>
        <v>0</v>
      </c>
      <c r="FC25" s="111">
        <f>SUMIFS(УсловияРасчеты!FW:FW,УсловияРасчеты!$H:$H,$C25,УсловияРасчеты!$N:$N,"итого")</f>
        <v>0</v>
      </c>
      <c r="FD25" s="111">
        <f>SUMIFS(УсловияРасчеты!FX:FX,УсловияРасчеты!$H:$H,$C25,УсловияРасчеты!$N:$N,"итого")</f>
        <v>0</v>
      </c>
      <c r="FE25" s="111">
        <f>SUMIFS(УсловияРасчеты!FY:FY,УсловияРасчеты!$H:$H,$C25,УсловияРасчеты!$N:$N,"итого")</f>
        <v>0</v>
      </c>
      <c r="FF25" s="111">
        <f>SUMIFS(УсловияРасчеты!FZ:FZ,УсловияРасчеты!$H:$H,$C25,УсловияРасчеты!$N:$N,"итого")</f>
        <v>0</v>
      </c>
      <c r="FG25" s="111">
        <f>SUMIFS(УсловияРасчеты!GA:GA,УсловияРасчеты!$H:$H,$C25,УсловияРасчеты!$N:$N,"итого")</f>
        <v>0</v>
      </c>
      <c r="FH25" s="111">
        <f>SUMIFS(УсловияРасчеты!GB:GB,УсловияРасчеты!$H:$H,$C25,УсловияРасчеты!$N:$N,"итого")</f>
        <v>0</v>
      </c>
      <c r="FI25" s="111">
        <f>SUMIFS(УсловияРасчеты!GC:GC,УсловияРасчеты!$H:$H,$C25,УсловияРасчеты!$N:$N,"итого")</f>
        <v>0</v>
      </c>
      <c r="FJ25" s="111">
        <f>SUMIFS(УсловияРасчеты!GD:GD,УсловияРасчеты!$H:$H,$C25,УсловияРасчеты!$N:$N,"итого")</f>
        <v>0</v>
      </c>
      <c r="FK25" s="111">
        <f>SUMIFS(УсловияРасчеты!GE:GE,УсловияРасчеты!$H:$H,$C25,УсловияРасчеты!$N:$N,"итого")</f>
        <v>0</v>
      </c>
      <c r="FL25" s="111">
        <f>SUMIFS(УсловияРасчеты!GF:GF,УсловияРасчеты!$H:$H,$C25,УсловияРасчеты!$N:$N,"итого")</f>
        <v>0</v>
      </c>
      <c r="FM25" s="111">
        <f>SUMIFS(УсловияРасчеты!GG:GG,УсловияРасчеты!$H:$H,$C25,УсловияРасчеты!$N:$N,"итого")</f>
        <v>0</v>
      </c>
      <c r="FN25" s="111">
        <f>SUMIFS(УсловияРасчеты!GH:GH,УсловияРасчеты!$H:$H,$C25,УсловияРасчеты!$N:$N,"итого")</f>
        <v>0</v>
      </c>
      <c r="FO25" s="111">
        <f>SUMIFS(УсловияРасчеты!GI:GI,УсловияРасчеты!$H:$H,$C25,УсловияРасчеты!$N:$N,"итого")</f>
        <v>0</v>
      </c>
      <c r="FP25" s="111">
        <f>SUMIFS(УсловияРасчеты!GJ:GJ,УсловияРасчеты!$H:$H,$C25,УсловияРасчеты!$N:$N,"итого")</f>
        <v>0</v>
      </c>
      <c r="FQ25" s="111">
        <f>SUMIFS(УсловияРасчеты!GK:GK,УсловияРасчеты!$H:$H,$C25,УсловияРасчеты!$N:$N,"итого")</f>
        <v>0</v>
      </c>
      <c r="FR25" s="111">
        <f>SUMIFS(УсловияРасчеты!GL:GL,УсловияРасчеты!$H:$H,$C25,УсловияРасчеты!$N:$N,"итого")</f>
        <v>0</v>
      </c>
      <c r="FS25" s="111">
        <f>SUMIFS(УсловияРасчеты!GM:GM,УсловияРасчеты!$H:$H,$C25,УсловияРасчеты!$N:$N,"итого")</f>
        <v>0</v>
      </c>
      <c r="FT25" s="111">
        <f>SUMIFS(УсловияРасчеты!GN:GN,УсловияРасчеты!$H:$H,$C25,УсловияРасчеты!$N:$N,"итого")</f>
        <v>0</v>
      </c>
      <c r="FU25" s="111">
        <f>SUMIFS(УсловияРасчеты!GO:GO,УсловияРасчеты!$H:$H,$C25,УсловияРасчеты!$N:$N,"итого")</f>
        <v>0</v>
      </c>
      <c r="FV25" s="111">
        <f>SUMIFS(УсловияРасчеты!GP:GP,УсловияРасчеты!$H:$H,$C25,УсловияРасчеты!$N:$N,"итого")</f>
        <v>0</v>
      </c>
      <c r="FW25" s="111">
        <f>SUMIFS(УсловияРасчеты!GQ:GQ,УсловияРасчеты!$H:$H,$C25,УсловияРасчеты!$N:$N,"итого")</f>
        <v>0</v>
      </c>
      <c r="FX25" s="111">
        <f>SUMIFS(УсловияРасчеты!GR:GR,УсловияРасчеты!$H:$H,$C25,УсловияРасчеты!$N:$N,"итого")</f>
        <v>0</v>
      </c>
      <c r="FY25" s="111">
        <f>SUMIFS(УсловияРасчеты!GS:GS,УсловияРасчеты!$H:$H,$C25,УсловияРасчеты!$N:$N,"итого")</f>
        <v>0</v>
      </c>
      <c r="FZ25" s="111">
        <f>SUMIFS(УсловияРасчеты!GT:GT,УсловияРасчеты!$H:$H,$C25,УсловияРасчеты!$N:$N,"итого")</f>
        <v>0</v>
      </c>
      <c r="GA25" s="111">
        <f>SUMIFS(УсловияРасчеты!GU:GU,УсловияРасчеты!$H:$H,$C25,УсловияРасчеты!$N:$N,"итого")</f>
        <v>0</v>
      </c>
      <c r="GB25" s="111">
        <f>SUMIFS(УсловияРасчеты!GV:GV,УсловияРасчеты!$H:$H,$C25,УсловияРасчеты!$N:$N,"итого")</f>
        <v>0</v>
      </c>
      <c r="GC25" s="111">
        <f>SUMIFS(УсловияРасчеты!GW:GW,УсловияРасчеты!$H:$H,$C25,УсловияРасчеты!$N:$N,"итого")</f>
        <v>0</v>
      </c>
      <c r="GD25" s="111">
        <f>SUMIFS(УсловияРасчеты!GX:GX,УсловияРасчеты!$H:$H,$C25,УсловияРасчеты!$N:$N,"итого")</f>
        <v>0</v>
      </c>
      <c r="GE25" s="111">
        <f>SUMIFS(УсловияРасчеты!GY:GY,УсловияРасчеты!$H:$H,$C25,УсловияРасчеты!$N:$N,"итого")</f>
        <v>0</v>
      </c>
      <c r="GF25" s="111">
        <f>SUMIFS(УсловияРасчеты!GZ:GZ,УсловияРасчеты!$H:$H,$C25,УсловияРасчеты!$N:$N,"итого")</f>
        <v>0</v>
      </c>
      <c r="GG25" s="77"/>
    </row>
    <row r="26" spans="1:189" s="57" customFormat="1">
      <c r="A26" s="82">
        <f>E20-SUM(E22:E25)-E26</f>
        <v>0</v>
      </c>
      <c r="B26" s="66"/>
      <c r="C26" s="71" t="str">
        <f>УсловияРасчеты!$H$1181</f>
        <v>Чистая прибыль</v>
      </c>
      <c r="D26" s="66"/>
      <c r="E26" s="125">
        <f>SUM($F26:$GG26)</f>
        <v>0</v>
      </c>
      <c r="F26" s="65"/>
      <c r="G26" s="113">
        <f>SUMIFS(УсловияРасчеты!AA:AA,УсловияРасчеты!$H:$H,$C26,УсловияРасчеты!$N:$N,"итого")</f>
        <v>0</v>
      </c>
      <c r="H26" s="113">
        <f>SUMIFS(УсловияРасчеты!AB:AB,УсловияРасчеты!$H:$H,$C26,УсловияРасчеты!$N:$N,"итого")</f>
        <v>0</v>
      </c>
      <c r="I26" s="113">
        <f>SUMIFS(УсловияРасчеты!AC:AC,УсловияРасчеты!$H:$H,$C26,УсловияРасчеты!$N:$N,"итого")</f>
        <v>0</v>
      </c>
      <c r="J26" s="113">
        <f>SUMIFS(УсловияРасчеты!AD:AD,УсловияРасчеты!$H:$H,$C26,УсловияРасчеты!$N:$N,"итого")</f>
        <v>0</v>
      </c>
      <c r="K26" s="113">
        <f>SUMIFS(УсловияРасчеты!AE:AE,УсловияРасчеты!$H:$H,$C26,УсловияРасчеты!$N:$N,"итого")</f>
        <v>0</v>
      </c>
      <c r="L26" s="113">
        <f>SUMIFS(УсловияРасчеты!AF:AF,УсловияРасчеты!$H:$H,$C26,УсловияРасчеты!$N:$N,"итого")</f>
        <v>0</v>
      </c>
      <c r="M26" s="113">
        <f>SUMIFS(УсловияРасчеты!AG:AG,УсловияРасчеты!$H:$H,$C26,УсловияРасчеты!$N:$N,"итого")</f>
        <v>0</v>
      </c>
      <c r="N26" s="113">
        <f>SUMIFS(УсловияРасчеты!AH:AH,УсловияРасчеты!$H:$H,$C26,УсловияРасчеты!$N:$N,"итого")</f>
        <v>0</v>
      </c>
      <c r="O26" s="113">
        <f>SUMIFS(УсловияРасчеты!AI:AI,УсловияРасчеты!$H:$H,$C26,УсловияРасчеты!$N:$N,"итого")</f>
        <v>0</v>
      </c>
      <c r="P26" s="113">
        <f>SUMIFS(УсловияРасчеты!AJ:AJ,УсловияРасчеты!$H:$H,$C26,УсловияРасчеты!$N:$N,"итого")</f>
        <v>0</v>
      </c>
      <c r="Q26" s="113">
        <f>SUMIFS(УсловияРасчеты!AK:AK,УсловияРасчеты!$H:$H,$C26,УсловияРасчеты!$N:$N,"итого")</f>
        <v>0</v>
      </c>
      <c r="R26" s="113">
        <f>SUMIFS(УсловияРасчеты!AL:AL,УсловияРасчеты!$H:$H,$C26,УсловияРасчеты!$N:$N,"итого")</f>
        <v>0</v>
      </c>
      <c r="S26" s="113">
        <f>SUMIFS(УсловияРасчеты!AM:AM,УсловияРасчеты!$H:$H,$C26,УсловияРасчеты!$N:$N,"итого")</f>
        <v>0</v>
      </c>
      <c r="T26" s="113">
        <f>SUMIFS(УсловияРасчеты!AN:AN,УсловияРасчеты!$H:$H,$C26,УсловияРасчеты!$N:$N,"итого")</f>
        <v>0</v>
      </c>
      <c r="U26" s="113">
        <f>SUMIFS(УсловияРасчеты!AO:AO,УсловияРасчеты!$H:$H,$C26,УсловияРасчеты!$N:$N,"итого")</f>
        <v>0</v>
      </c>
      <c r="V26" s="113">
        <f>SUMIFS(УсловияРасчеты!AP:AP,УсловияРасчеты!$H:$H,$C26,УсловияРасчеты!$N:$N,"итого")</f>
        <v>0</v>
      </c>
      <c r="W26" s="113">
        <f>SUMIFS(УсловияРасчеты!AQ:AQ,УсловияРасчеты!$H:$H,$C26,УсловияРасчеты!$N:$N,"итого")</f>
        <v>0</v>
      </c>
      <c r="X26" s="113">
        <f>SUMIFS(УсловияРасчеты!AR:AR,УсловияРасчеты!$H:$H,$C26,УсловияРасчеты!$N:$N,"итого")</f>
        <v>0</v>
      </c>
      <c r="Y26" s="113">
        <f>SUMIFS(УсловияРасчеты!AS:AS,УсловияРасчеты!$H:$H,$C26,УсловияРасчеты!$N:$N,"итого")</f>
        <v>0</v>
      </c>
      <c r="Z26" s="113">
        <f>SUMIFS(УсловияРасчеты!AT:AT,УсловияРасчеты!$H:$H,$C26,УсловияРасчеты!$N:$N,"итого")</f>
        <v>0</v>
      </c>
      <c r="AA26" s="113">
        <f>SUMIFS(УсловияРасчеты!AU:AU,УсловияРасчеты!$H:$H,$C26,УсловияРасчеты!$N:$N,"итого")</f>
        <v>0</v>
      </c>
      <c r="AB26" s="113">
        <f>SUMIFS(УсловияРасчеты!AV:AV,УсловияРасчеты!$H:$H,$C26,УсловияРасчеты!$N:$N,"итого")</f>
        <v>0</v>
      </c>
      <c r="AC26" s="113">
        <f>SUMIFS(УсловияРасчеты!AW:AW,УсловияРасчеты!$H:$H,$C26,УсловияРасчеты!$N:$N,"итого")</f>
        <v>0</v>
      </c>
      <c r="AD26" s="113">
        <f>SUMIFS(УсловияРасчеты!AX:AX,УсловияРасчеты!$H:$H,$C26,УсловияРасчеты!$N:$N,"итого")</f>
        <v>0</v>
      </c>
      <c r="AE26" s="113">
        <f>SUMIFS(УсловияРасчеты!AY:AY,УсловияРасчеты!$H:$H,$C26,УсловияРасчеты!$N:$N,"итого")</f>
        <v>0</v>
      </c>
      <c r="AF26" s="113">
        <f>SUMIFS(УсловияРасчеты!AZ:AZ,УсловияРасчеты!$H:$H,$C26,УсловияРасчеты!$N:$N,"итого")</f>
        <v>0</v>
      </c>
      <c r="AG26" s="113">
        <f>SUMIFS(УсловияРасчеты!BA:BA,УсловияРасчеты!$H:$H,$C26,УсловияРасчеты!$N:$N,"итого")</f>
        <v>0</v>
      </c>
      <c r="AH26" s="113">
        <f>SUMIFS(УсловияРасчеты!BB:BB,УсловияРасчеты!$H:$H,$C26,УсловияРасчеты!$N:$N,"итого")</f>
        <v>0</v>
      </c>
      <c r="AI26" s="113">
        <f>SUMIFS(УсловияРасчеты!BC:BC,УсловияРасчеты!$H:$H,$C26,УсловияРасчеты!$N:$N,"итого")</f>
        <v>0</v>
      </c>
      <c r="AJ26" s="113">
        <f>SUMIFS(УсловияРасчеты!BD:BD,УсловияРасчеты!$H:$H,$C26,УсловияРасчеты!$N:$N,"итого")</f>
        <v>0</v>
      </c>
      <c r="AK26" s="113">
        <f>SUMIFS(УсловияРасчеты!BE:BE,УсловияРасчеты!$H:$H,$C26,УсловияРасчеты!$N:$N,"итого")</f>
        <v>0</v>
      </c>
      <c r="AL26" s="113">
        <f>SUMIFS(УсловияРасчеты!BF:BF,УсловияРасчеты!$H:$H,$C26,УсловияРасчеты!$N:$N,"итого")</f>
        <v>0</v>
      </c>
      <c r="AM26" s="113">
        <f>SUMIFS(УсловияРасчеты!BG:BG,УсловияРасчеты!$H:$H,$C26,УсловияРасчеты!$N:$N,"итого")</f>
        <v>0</v>
      </c>
      <c r="AN26" s="113">
        <f>SUMIFS(УсловияРасчеты!BH:BH,УсловияРасчеты!$H:$H,$C26,УсловияРасчеты!$N:$N,"итого")</f>
        <v>0</v>
      </c>
      <c r="AO26" s="113">
        <f>SUMIFS(УсловияРасчеты!BI:BI,УсловияРасчеты!$H:$H,$C26,УсловияРасчеты!$N:$N,"итого")</f>
        <v>0</v>
      </c>
      <c r="AP26" s="113">
        <f>SUMIFS(УсловияРасчеты!BJ:BJ,УсловияРасчеты!$H:$H,$C26,УсловияРасчеты!$N:$N,"итого")</f>
        <v>0</v>
      </c>
      <c r="AQ26" s="113">
        <f>SUMIFS(УсловияРасчеты!BK:BK,УсловияРасчеты!$H:$H,$C26,УсловияРасчеты!$N:$N,"итого")</f>
        <v>0</v>
      </c>
      <c r="AR26" s="113">
        <f>SUMIFS(УсловияРасчеты!BL:BL,УсловияРасчеты!$H:$H,$C26,УсловияРасчеты!$N:$N,"итого")</f>
        <v>0</v>
      </c>
      <c r="AS26" s="113">
        <f>SUMIFS(УсловияРасчеты!BM:BM,УсловияРасчеты!$H:$H,$C26,УсловияРасчеты!$N:$N,"итого")</f>
        <v>0</v>
      </c>
      <c r="AT26" s="113">
        <f>SUMIFS(УсловияРасчеты!BN:BN,УсловияРасчеты!$H:$H,$C26,УсловияРасчеты!$N:$N,"итого")</f>
        <v>0</v>
      </c>
      <c r="AU26" s="113">
        <f>SUMIFS(УсловияРасчеты!BO:BO,УсловияРасчеты!$H:$H,$C26,УсловияРасчеты!$N:$N,"итого")</f>
        <v>0</v>
      </c>
      <c r="AV26" s="113">
        <f>SUMIFS(УсловияРасчеты!BP:BP,УсловияРасчеты!$H:$H,$C26,УсловияРасчеты!$N:$N,"итого")</f>
        <v>0</v>
      </c>
      <c r="AW26" s="113">
        <f>SUMIFS(УсловияРасчеты!BQ:BQ,УсловияРасчеты!$H:$H,$C26,УсловияРасчеты!$N:$N,"итого")</f>
        <v>0</v>
      </c>
      <c r="AX26" s="113">
        <f>SUMIFS(УсловияРасчеты!BR:BR,УсловияРасчеты!$H:$H,$C26,УсловияРасчеты!$N:$N,"итого")</f>
        <v>0</v>
      </c>
      <c r="AY26" s="113">
        <f>SUMIFS(УсловияРасчеты!BS:BS,УсловияРасчеты!$H:$H,$C26,УсловияРасчеты!$N:$N,"итого")</f>
        <v>0</v>
      </c>
      <c r="AZ26" s="113">
        <f>SUMIFS(УсловияРасчеты!BT:BT,УсловияРасчеты!$H:$H,$C26,УсловияРасчеты!$N:$N,"итого")</f>
        <v>0</v>
      </c>
      <c r="BA26" s="113">
        <f>SUMIFS(УсловияРасчеты!BU:BU,УсловияРасчеты!$H:$H,$C26,УсловияРасчеты!$N:$N,"итого")</f>
        <v>0</v>
      </c>
      <c r="BB26" s="113">
        <f>SUMIFS(УсловияРасчеты!BV:BV,УсловияРасчеты!$H:$H,$C26,УсловияРасчеты!$N:$N,"итого")</f>
        <v>0</v>
      </c>
      <c r="BC26" s="113">
        <f>SUMIFS(УсловияРасчеты!BW:BW,УсловияРасчеты!$H:$H,$C26,УсловияРасчеты!$N:$N,"итого")</f>
        <v>0</v>
      </c>
      <c r="BD26" s="113">
        <f>SUMIFS(УсловияРасчеты!BX:BX,УсловияРасчеты!$H:$H,$C26,УсловияРасчеты!$N:$N,"итого")</f>
        <v>0</v>
      </c>
      <c r="BE26" s="113">
        <f>SUMIFS(УсловияРасчеты!BY:BY,УсловияРасчеты!$H:$H,$C26,УсловияРасчеты!$N:$N,"итого")</f>
        <v>0</v>
      </c>
      <c r="BF26" s="113">
        <f>SUMIFS(УсловияРасчеты!BZ:BZ,УсловияРасчеты!$H:$H,$C26,УсловияРасчеты!$N:$N,"итого")</f>
        <v>0</v>
      </c>
      <c r="BG26" s="113">
        <f>SUMIFS(УсловияРасчеты!CA:CA,УсловияРасчеты!$H:$H,$C26,УсловияРасчеты!$N:$N,"итого")</f>
        <v>0</v>
      </c>
      <c r="BH26" s="113">
        <f>SUMIFS(УсловияРасчеты!CB:CB,УсловияРасчеты!$H:$H,$C26,УсловияРасчеты!$N:$N,"итого")</f>
        <v>0</v>
      </c>
      <c r="BI26" s="113">
        <f>SUMIFS(УсловияРасчеты!CC:CC,УсловияРасчеты!$H:$H,$C26,УсловияРасчеты!$N:$N,"итого")</f>
        <v>0</v>
      </c>
      <c r="BJ26" s="113">
        <f>SUMIFS(УсловияРасчеты!CD:CD,УсловияРасчеты!$H:$H,$C26,УсловияРасчеты!$N:$N,"итого")</f>
        <v>0</v>
      </c>
      <c r="BK26" s="113">
        <f>SUMIFS(УсловияРасчеты!CE:CE,УсловияРасчеты!$H:$H,$C26,УсловияРасчеты!$N:$N,"итого")</f>
        <v>0</v>
      </c>
      <c r="BL26" s="113">
        <f>SUMIFS(УсловияРасчеты!CF:CF,УсловияРасчеты!$H:$H,$C26,УсловияРасчеты!$N:$N,"итого")</f>
        <v>0</v>
      </c>
      <c r="BM26" s="113">
        <f>SUMIFS(УсловияРасчеты!CG:CG,УсловияРасчеты!$H:$H,$C26,УсловияРасчеты!$N:$N,"итого")</f>
        <v>0</v>
      </c>
      <c r="BN26" s="113">
        <f>SUMIFS(УсловияРасчеты!CH:CH,УсловияРасчеты!$H:$H,$C26,УсловияРасчеты!$N:$N,"итого")</f>
        <v>0</v>
      </c>
      <c r="BO26" s="113">
        <f>SUMIFS(УсловияРасчеты!CI:CI,УсловияРасчеты!$H:$H,$C26,УсловияРасчеты!$N:$N,"итого")</f>
        <v>0</v>
      </c>
      <c r="BP26" s="113">
        <f>SUMIFS(УсловияРасчеты!CJ:CJ,УсловияРасчеты!$H:$H,$C26,УсловияРасчеты!$N:$N,"итого")</f>
        <v>0</v>
      </c>
      <c r="BQ26" s="113">
        <f>SUMIFS(УсловияРасчеты!CK:CK,УсловияРасчеты!$H:$H,$C26,УсловияРасчеты!$N:$N,"итого")</f>
        <v>0</v>
      </c>
      <c r="BR26" s="113">
        <f>SUMIFS(УсловияРасчеты!CL:CL,УсловияРасчеты!$H:$H,$C26,УсловияРасчеты!$N:$N,"итого")</f>
        <v>0</v>
      </c>
      <c r="BS26" s="113">
        <f>SUMIFS(УсловияРасчеты!CM:CM,УсловияРасчеты!$H:$H,$C26,УсловияРасчеты!$N:$N,"итого")</f>
        <v>0</v>
      </c>
      <c r="BT26" s="113">
        <f>SUMIFS(УсловияРасчеты!CN:CN,УсловияРасчеты!$H:$H,$C26,УсловияРасчеты!$N:$N,"итого")</f>
        <v>0</v>
      </c>
      <c r="BU26" s="113">
        <f>SUMIFS(УсловияРасчеты!CO:CO,УсловияРасчеты!$H:$H,$C26,УсловияРасчеты!$N:$N,"итого")</f>
        <v>0</v>
      </c>
      <c r="BV26" s="113">
        <f>SUMIFS(УсловияРасчеты!CP:CP,УсловияРасчеты!$H:$H,$C26,УсловияРасчеты!$N:$N,"итого")</f>
        <v>0</v>
      </c>
      <c r="BW26" s="113">
        <f>SUMIFS(УсловияРасчеты!CQ:CQ,УсловияРасчеты!$H:$H,$C26,УсловияРасчеты!$N:$N,"итого")</f>
        <v>0</v>
      </c>
      <c r="BX26" s="113">
        <f>SUMIFS(УсловияРасчеты!CR:CR,УсловияРасчеты!$H:$H,$C26,УсловияРасчеты!$N:$N,"итого")</f>
        <v>0</v>
      </c>
      <c r="BY26" s="113">
        <f>SUMIFS(УсловияРасчеты!CS:CS,УсловияРасчеты!$H:$H,$C26,УсловияРасчеты!$N:$N,"итого")</f>
        <v>0</v>
      </c>
      <c r="BZ26" s="113">
        <f>SUMIFS(УсловияРасчеты!CT:CT,УсловияРасчеты!$H:$H,$C26,УсловияРасчеты!$N:$N,"итого")</f>
        <v>0</v>
      </c>
      <c r="CA26" s="113">
        <f>SUMIFS(УсловияРасчеты!CU:CU,УсловияРасчеты!$H:$H,$C26,УсловияРасчеты!$N:$N,"итого")</f>
        <v>0</v>
      </c>
      <c r="CB26" s="113">
        <f>SUMIFS(УсловияРасчеты!CV:CV,УсловияРасчеты!$H:$H,$C26,УсловияРасчеты!$N:$N,"итого")</f>
        <v>0</v>
      </c>
      <c r="CC26" s="113">
        <f>SUMIFS(УсловияРасчеты!CW:CW,УсловияРасчеты!$H:$H,$C26,УсловияРасчеты!$N:$N,"итого")</f>
        <v>0</v>
      </c>
      <c r="CD26" s="113">
        <f>SUMIFS(УсловияРасчеты!CX:CX,УсловияРасчеты!$H:$H,$C26,УсловияРасчеты!$N:$N,"итого")</f>
        <v>0</v>
      </c>
      <c r="CE26" s="113">
        <f>SUMIFS(УсловияРасчеты!CY:CY,УсловияРасчеты!$H:$H,$C26,УсловияРасчеты!$N:$N,"итого")</f>
        <v>0</v>
      </c>
      <c r="CF26" s="113">
        <f>SUMIFS(УсловияРасчеты!CZ:CZ,УсловияРасчеты!$H:$H,$C26,УсловияРасчеты!$N:$N,"итого")</f>
        <v>0</v>
      </c>
      <c r="CG26" s="113">
        <f>SUMIFS(УсловияРасчеты!DA:DA,УсловияРасчеты!$H:$H,$C26,УсловияРасчеты!$N:$N,"итого")</f>
        <v>0</v>
      </c>
      <c r="CH26" s="113">
        <f>SUMIFS(УсловияРасчеты!DB:DB,УсловияРасчеты!$H:$H,$C26,УсловияРасчеты!$N:$N,"итого")</f>
        <v>0</v>
      </c>
      <c r="CI26" s="113">
        <f>SUMIFS(УсловияРасчеты!DC:DC,УсловияРасчеты!$H:$H,$C26,УсловияРасчеты!$N:$N,"итого")</f>
        <v>0</v>
      </c>
      <c r="CJ26" s="113">
        <f>SUMIFS(УсловияРасчеты!DD:DD,УсловияРасчеты!$H:$H,$C26,УсловияРасчеты!$N:$N,"итого")</f>
        <v>0</v>
      </c>
      <c r="CK26" s="113">
        <f>SUMIFS(УсловияРасчеты!DE:DE,УсловияРасчеты!$H:$H,$C26,УсловияРасчеты!$N:$N,"итого")</f>
        <v>0</v>
      </c>
      <c r="CL26" s="113">
        <f>SUMIFS(УсловияРасчеты!DF:DF,УсловияРасчеты!$H:$H,$C26,УсловияРасчеты!$N:$N,"итого")</f>
        <v>0</v>
      </c>
      <c r="CM26" s="113">
        <f>SUMIFS(УсловияРасчеты!DG:DG,УсловияРасчеты!$H:$H,$C26,УсловияРасчеты!$N:$N,"итого")</f>
        <v>0</v>
      </c>
      <c r="CN26" s="113">
        <f>SUMIFS(УсловияРасчеты!DH:DH,УсловияРасчеты!$H:$H,$C26,УсловияРасчеты!$N:$N,"итого")</f>
        <v>0</v>
      </c>
      <c r="CO26" s="113">
        <f>SUMIFS(УсловияРасчеты!DI:DI,УсловияРасчеты!$H:$H,$C26,УсловияРасчеты!$N:$N,"итого")</f>
        <v>0</v>
      </c>
      <c r="CP26" s="113">
        <f>SUMIFS(УсловияРасчеты!DJ:DJ,УсловияРасчеты!$H:$H,$C26,УсловияРасчеты!$N:$N,"итого")</f>
        <v>0</v>
      </c>
      <c r="CQ26" s="113">
        <f>SUMIFS(УсловияРасчеты!DK:DK,УсловияРасчеты!$H:$H,$C26,УсловияРасчеты!$N:$N,"итого")</f>
        <v>0</v>
      </c>
      <c r="CR26" s="113">
        <f>SUMIFS(УсловияРасчеты!DL:DL,УсловияРасчеты!$H:$H,$C26,УсловияРасчеты!$N:$N,"итого")</f>
        <v>0</v>
      </c>
      <c r="CS26" s="113">
        <f>SUMIFS(УсловияРасчеты!DM:DM,УсловияРасчеты!$H:$H,$C26,УсловияРасчеты!$N:$N,"итого")</f>
        <v>0</v>
      </c>
      <c r="CT26" s="113">
        <f>SUMIFS(УсловияРасчеты!DN:DN,УсловияРасчеты!$H:$H,$C26,УсловияРасчеты!$N:$N,"итого")</f>
        <v>0</v>
      </c>
      <c r="CU26" s="113">
        <f>SUMIFS(УсловияРасчеты!DO:DO,УсловияРасчеты!$H:$H,$C26,УсловияРасчеты!$N:$N,"итого")</f>
        <v>0</v>
      </c>
      <c r="CV26" s="113">
        <f>SUMIFS(УсловияРасчеты!DP:DP,УсловияРасчеты!$H:$H,$C26,УсловияРасчеты!$N:$N,"итого")</f>
        <v>0</v>
      </c>
      <c r="CW26" s="113">
        <f>SUMIFS(УсловияРасчеты!DQ:DQ,УсловияРасчеты!$H:$H,$C26,УсловияРасчеты!$N:$N,"итого")</f>
        <v>0</v>
      </c>
      <c r="CX26" s="113">
        <f>SUMIFS(УсловияРасчеты!DR:DR,УсловияРасчеты!$H:$H,$C26,УсловияРасчеты!$N:$N,"итого")</f>
        <v>0</v>
      </c>
      <c r="CY26" s="113">
        <f>SUMIFS(УсловияРасчеты!DS:DS,УсловияРасчеты!$H:$H,$C26,УсловияРасчеты!$N:$N,"итого")</f>
        <v>0</v>
      </c>
      <c r="CZ26" s="113">
        <f>SUMIFS(УсловияРасчеты!DT:DT,УсловияРасчеты!$H:$H,$C26,УсловияРасчеты!$N:$N,"итого")</f>
        <v>0</v>
      </c>
      <c r="DA26" s="113">
        <f>SUMIFS(УсловияРасчеты!DU:DU,УсловияРасчеты!$H:$H,$C26,УсловияРасчеты!$N:$N,"итого")</f>
        <v>0</v>
      </c>
      <c r="DB26" s="113">
        <f>SUMIFS(УсловияРасчеты!DV:DV,УсловияРасчеты!$H:$H,$C26,УсловияРасчеты!$N:$N,"итого")</f>
        <v>0</v>
      </c>
      <c r="DC26" s="113">
        <f>SUMIFS(УсловияРасчеты!DW:DW,УсловияРасчеты!$H:$H,$C26,УсловияРасчеты!$N:$N,"итого")</f>
        <v>0</v>
      </c>
      <c r="DD26" s="113">
        <f>SUMIFS(УсловияРасчеты!DX:DX,УсловияРасчеты!$H:$H,$C26,УсловияРасчеты!$N:$N,"итого")</f>
        <v>0</v>
      </c>
      <c r="DE26" s="113">
        <f>SUMIFS(УсловияРасчеты!DY:DY,УсловияРасчеты!$H:$H,$C26,УсловияРасчеты!$N:$N,"итого")</f>
        <v>0</v>
      </c>
      <c r="DF26" s="113">
        <f>SUMIFS(УсловияРасчеты!DZ:DZ,УсловияРасчеты!$H:$H,$C26,УсловияРасчеты!$N:$N,"итого")</f>
        <v>0</v>
      </c>
      <c r="DG26" s="113">
        <f>SUMIFS(УсловияРасчеты!EA:EA,УсловияРасчеты!$H:$H,$C26,УсловияРасчеты!$N:$N,"итого")</f>
        <v>0</v>
      </c>
      <c r="DH26" s="113">
        <f>SUMIFS(УсловияРасчеты!EB:EB,УсловияРасчеты!$H:$H,$C26,УсловияРасчеты!$N:$N,"итого")</f>
        <v>0</v>
      </c>
      <c r="DI26" s="113">
        <f>SUMIFS(УсловияРасчеты!EC:EC,УсловияРасчеты!$H:$H,$C26,УсловияРасчеты!$N:$N,"итого")</f>
        <v>0</v>
      </c>
      <c r="DJ26" s="113">
        <f>SUMIFS(УсловияРасчеты!ED:ED,УсловияРасчеты!$H:$H,$C26,УсловияРасчеты!$N:$N,"итого")</f>
        <v>0</v>
      </c>
      <c r="DK26" s="113">
        <f>SUMIFS(УсловияРасчеты!EE:EE,УсловияРасчеты!$H:$H,$C26,УсловияРасчеты!$N:$N,"итого")</f>
        <v>0</v>
      </c>
      <c r="DL26" s="113">
        <f>SUMIFS(УсловияРасчеты!EF:EF,УсловияРасчеты!$H:$H,$C26,УсловияРасчеты!$N:$N,"итого")</f>
        <v>0</v>
      </c>
      <c r="DM26" s="113">
        <f>SUMIFS(УсловияРасчеты!EG:EG,УсловияРасчеты!$H:$H,$C26,УсловияРасчеты!$N:$N,"итого")</f>
        <v>0</v>
      </c>
      <c r="DN26" s="113">
        <f>SUMIFS(УсловияРасчеты!EH:EH,УсловияРасчеты!$H:$H,$C26,УсловияРасчеты!$N:$N,"итого")</f>
        <v>0</v>
      </c>
      <c r="DO26" s="113">
        <f>SUMIFS(УсловияРасчеты!EI:EI,УсловияРасчеты!$H:$H,$C26,УсловияРасчеты!$N:$N,"итого")</f>
        <v>0</v>
      </c>
      <c r="DP26" s="113">
        <f>SUMIFS(УсловияРасчеты!EJ:EJ,УсловияРасчеты!$H:$H,$C26,УсловияРасчеты!$N:$N,"итого")</f>
        <v>0</v>
      </c>
      <c r="DQ26" s="113">
        <f>SUMIFS(УсловияРасчеты!EK:EK,УсловияРасчеты!$H:$H,$C26,УсловияРасчеты!$N:$N,"итого")</f>
        <v>0</v>
      </c>
      <c r="DR26" s="113">
        <f>SUMIFS(УсловияРасчеты!EL:EL,УсловияРасчеты!$H:$H,$C26,УсловияРасчеты!$N:$N,"итого")</f>
        <v>0</v>
      </c>
      <c r="DS26" s="113">
        <f>SUMIFS(УсловияРасчеты!EM:EM,УсловияРасчеты!$H:$H,$C26,УсловияРасчеты!$N:$N,"итого")</f>
        <v>0</v>
      </c>
      <c r="DT26" s="113">
        <f>SUMIFS(УсловияРасчеты!EN:EN,УсловияРасчеты!$H:$H,$C26,УсловияРасчеты!$N:$N,"итого")</f>
        <v>0</v>
      </c>
      <c r="DU26" s="113">
        <f>SUMIFS(УсловияРасчеты!EO:EO,УсловияРасчеты!$H:$H,$C26,УсловияРасчеты!$N:$N,"итого")</f>
        <v>0</v>
      </c>
      <c r="DV26" s="113">
        <f>SUMIFS(УсловияРасчеты!EP:EP,УсловияРасчеты!$H:$H,$C26,УсловияРасчеты!$N:$N,"итого")</f>
        <v>0</v>
      </c>
      <c r="DW26" s="113">
        <f>SUMIFS(УсловияРасчеты!EQ:EQ,УсловияРасчеты!$H:$H,$C26,УсловияРасчеты!$N:$N,"итого")</f>
        <v>0</v>
      </c>
      <c r="DX26" s="113">
        <f>SUMIFS(УсловияРасчеты!ER:ER,УсловияРасчеты!$H:$H,$C26,УсловияРасчеты!$N:$N,"итого")</f>
        <v>0</v>
      </c>
      <c r="DY26" s="113">
        <f>SUMIFS(УсловияРасчеты!ES:ES,УсловияРасчеты!$H:$H,$C26,УсловияРасчеты!$N:$N,"итого")</f>
        <v>0</v>
      </c>
      <c r="DZ26" s="113">
        <f>SUMIFS(УсловияРасчеты!ET:ET,УсловияРасчеты!$H:$H,$C26,УсловияРасчеты!$N:$N,"итого")</f>
        <v>0</v>
      </c>
      <c r="EA26" s="113">
        <f>SUMIFS(УсловияРасчеты!EU:EU,УсловияРасчеты!$H:$H,$C26,УсловияРасчеты!$N:$N,"итого")</f>
        <v>0</v>
      </c>
      <c r="EB26" s="113">
        <f>SUMIFS(УсловияРасчеты!EV:EV,УсловияРасчеты!$H:$H,$C26,УсловияРасчеты!$N:$N,"итого")</f>
        <v>0</v>
      </c>
      <c r="EC26" s="113">
        <f>SUMIFS(УсловияРасчеты!EW:EW,УсловияРасчеты!$H:$H,$C26,УсловияРасчеты!$N:$N,"итого")</f>
        <v>0</v>
      </c>
      <c r="ED26" s="113">
        <f>SUMIFS(УсловияРасчеты!EX:EX,УсловияРасчеты!$H:$H,$C26,УсловияРасчеты!$N:$N,"итого")</f>
        <v>0</v>
      </c>
      <c r="EE26" s="113">
        <f>SUMIFS(УсловияРасчеты!EY:EY,УсловияРасчеты!$H:$H,$C26,УсловияРасчеты!$N:$N,"итого")</f>
        <v>0</v>
      </c>
      <c r="EF26" s="113">
        <f>SUMIFS(УсловияРасчеты!EZ:EZ,УсловияРасчеты!$H:$H,$C26,УсловияРасчеты!$N:$N,"итого")</f>
        <v>0</v>
      </c>
      <c r="EG26" s="113">
        <f>SUMIFS(УсловияРасчеты!FA:FA,УсловияРасчеты!$H:$H,$C26,УсловияРасчеты!$N:$N,"итого")</f>
        <v>0</v>
      </c>
      <c r="EH26" s="113">
        <f>SUMIFS(УсловияРасчеты!FB:FB,УсловияРасчеты!$H:$H,$C26,УсловияРасчеты!$N:$N,"итого")</f>
        <v>0</v>
      </c>
      <c r="EI26" s="113">
        <f>SUMIFS(УсловияРасчеты!FC:FC,УсловияРасчеты!$H:$H,$C26,УсловияРасчеты!$N:$N,"итого")</f>
        <v>0</v>
      </c>
      <c r="EJ26" s="113">
        <f>SUMIFS(УсловияРасчеты!FD:FD,УсловияРасчеты!$H:$H,$C26,УсловияРасчеты!$N:$N,"итого")</f>
        <v>0</v>
      </c>
      <c r="EK26" s="113">
        <f>SUMIFS(УсловияРасчеты!FE:FE,УсловияРасчеты!$H:$H,$C26,УсловияРасчеты!$N:$N,"итого")</f>
        <v>0</v>
      </c>
      <c r="EL26" s="113">
        <f>SUMIFS(УсловияРасчеты!FF:FF,УсловияРасчеты!$H:$H,$C26,УсловияРасчеты!$N:$N,"итого")</f>
        <v>0</v>
      </c>
      <c r="EM26" s="113">
        <f>SUMIFS(УсловияРасчеты!FG:FG,УсловияРасчеты!$H:$H,$C26,УсловияРасчеты!$N:$N,"итого")</f>
        <v>0</v>
      </c>
      <c r="EN26" s="113">
        <f>SUMIFS(УсловияРасчеты!FH:FH,УсловияРасчеты!$H:$H,$C26,УсловияРасчеты!$N:$N,"итого")</f>
        <v>0</v>
      </c>
      <c r="EO26" s="113">
        <f>SUMIFS(УсловияРасчеты!FI:FI,УсловияРасчеты!$H:$H,$C26,УсловияРасчеты!$N:$N,"итого")</f>
        <v>0</v>
      </c>
      <c r="EP26" s="113">
        <f>SUMIFS(УсловияРасчеты!FJ:FJ,УсловияРасчеты!$H:$H,$C26,УсловияРасчеты!$N:$N,"итого")</f>
        <v>0</v>
      </c>
      <c r="EQ26" s="113">
        <f>SUMIFS(УсловияРасчеты!FK:FK,УсловияРасчеты!$H:$H,$C26,УсловияРасчеты!$N:$N,"итого")</f>
        <v>0</v>
      </c>
      <c r="ER26" s="113">
        <f>SUMIFS(УсловияРасчеты!FL:FL,УсловияРасчеты!$H:$H,$C26,УсловияРасчеты!$N:$N,"итого")</f>
        <v>0</v>
      </c>
      <c r="ES26" s="113">
        <f>SUMIFS(УсловияРасчеты!FM:FM,УсловияРасчеты!$H:$H,$C26,УсловияРасчеты!$N:$N,"итого")</f>
        <v>0</v>
      </c>
      <c r="ET26" s="113">
        <f>SUMIFS(УсловияРасчеты!FN:FN,УсловияРасчеты!$H:$H,$C26,УсловияРасчеты!$N:$N,"итого")</f>
        <v>0</v>
      </c>
      <c r="EU26" s="113">
        <f>SUMIFS(УсловияРасчеты!FO:FO,УсловияРасчеты!$H:$H,$C26,УсловияРасчеты!$N:$N,"итого")</f>
        <v>0</v>
      </c>
      <c r="EV26" s="113">
        <f>SUMIFS(УсловияРасчеты!FP:FP,УсловияРасчеты!$H:$H,$C26,УсловияРасчеты!$N:$N,"итого")</f>
        <v>0</v>
      </c>
      <c r="EW26" s="113">
        <f>SUMIFS(УсловияРасчеты!FQ:FQ,УсловияРасчеты!$H:$H,$C26,УсловияРасчеты!$N:$N,"итого")</f>
        <v>0</v>
      </c>
      <c r="EX26" s="113">
        <f>SUMIFS(УсловияРасчеты!FR:FR,УсловияРасчеты!$H:$H,$C26,УсловияРасчеты!$N:$N,"итого")</f>
        <v>0</v>
      </c>
      <c r="EY26" s="113">
        <f>SUMIFS(УсловияРасчеты!FS:FS,УсловияРасчеты!$H:$H,$C26,УсловияРасчеты!$N:$N,"итого")</f>
        <v>0</v>
      </c>
      <c r="EZ26" s="113">
        <f>SUMIFS(УсловияРасчеты!FT:FT,УсловияРасчеты!$H:$H,$C26,УсловияРасчеты!$N:$N,"итого")</f>
        <v>0</v>
      </c>
      <c r="FA26" s="113">
        <f>SUMIFS(УсловияРасчеты!FU:FU,УсловияРасчеты!$H:$H,$C26,УсловияРасчеты!$N:$N,"итого")</f>
        <v>0</v>
      </c>
      <c r="FB26" s="113">
        <f>SUMIFS(УсловияРасчеты!FV:FV,УсловияРасчеты!$H:$H,$C26,УсловияРасчеты!$N:$N,"итого")</f>
        <v>0</v>
      </c>
      <c r="FC26" s="113">
        <f>SUMIFS(УсловияРасчеты!FW:FW,УсловияРасчеты!$H:$H,$C26,УсловияРасчеты!$N:$N,"итого")</f>
        <v>0</v>
      </c>
      <c r="FD26" s="113">
        <f>SUMIFS(УсловияРасчеты!FX:FX,УсловияРасчеты!$H:$H,$C26,УсловияРасчеты!$N:$N,"итого")</f>
        <v>0</v>
      </c>
      <c r="FE26" s="113">
        <f>SUMIFS(УсловияРасчеты!FY:FY,УсловияРасчеты!$H:$H,$C26,УсловияРасчеты!$N:$N,"итого")</f>
        <v>0</v>
      </c>
      <c r="FF26" s="113">
        <f>SUMIFS(УсловияРасчеты!FZ:FZ,УсловияРасчеты!$H:$H,$C26,УсловияРасчеты!$N:$N,"итого")</f>
        <v>0</v>
      </c>
      <c r="FG26" s="113">
        <f>SUMIFS(УсловияРасчеты!GA:GA,УсловияРасчеты!$H:$H,$C26,УсловияРасчеты!$N:$N,"итого")</f>
        <v>0</v>
      </c>
      <c r="FH26" s="113">
        <f>SUMIFS(УсловияРасчеты!GB:GB,УсловияРасчеты!$H:$H,$C26,УсловияРасчеты!$N:$N,"итого")</f>
        <v>0</v>
      </c>
      <c r="FI26" s="113">
        <f>SUMIFS(УсловияРасчеты!GC:GC,УсловияРасчеты!$H:$H,$C26,УсловияРасчеты!$N:$N,"итого")</f>
        <v>0</v>
      </c>
      <c r="FJ26" s="113">
        <f>SUMIFS(УсловияРасчеты!GD:GD,УсловияРасчеты!$H:$H,$C26,УсловияРасчеты!$N:$N,"итого")</f>
        <v>0</v>
      </c>
      <c r="FK26" s="113">
        <f>SUMIFS(УсловияРасчеты!GE:GE,УсловияРасчеты!$H:$H,$C26,УсловияРасчеты!$N:$N,"итого")</f>
        <v>0</v>
      </c>
      <c r="FL26" s="113">
        <f>SUMIFS(УсловияРасчеты!GF:GF,УсловияРасчеты!$H:$H,$C26,УсловияРасчеты!$N:$N,"итого")</f>
        <v>0</v>
      </c>
      <c r="FM26" s="113">
        <f>SUMIFS(УсловияРасчеты!GG:GG,УсловияРасчеты!$H:$H,$C26,УсловияРасчеты!$N:$N,"итого")</f>
        <v>0</v>
      </c>
      <c r="FN26" s="113">
        <f>SUMIFS(УсловияРасчеты!GH:GH,УсловияРасчеты!$H:$H,$C26,УсловияРасчеты!$N:$N,"итого")</f>
        <v>0</v>
      </c>
      <c r="FO26" s="113">
        <f>SUMIFS(УсловияРасчеты!GI:GI,УсловияРасчеты!$H:$H,$C26,УсловияРасчеты!$N:$N,"итого")</f>
        <v>0</v>
      </c>
      <c r="FP26" s="113">
        <f>SUMIFS(УсловияРасчеты!GJ:GJ,УсловияРасчеты!$H:$H,$C26,УсловияРасчеты!$N:$N,"итого")</f>
        <v>0</v>
      </c>
      <c r="FQ26" s="113">
        <f>SUMIFS(УсловияРасчеты!GK:GK,УсловияРасчеты!$H:$H,$C26,УсловияРасчеты!$N:$N,"итого")</f>
        <v>0</v>
      </c>
      <c r="FR26" s="113">
        <f>SUMIFS(УсловияРасчеты!GL:GL,УсловияРасчеты!$H:$H,$C26,УсловияРасчеты!$N:$N,"итого")</f>
        <v>0</v>
      </c>
      <c r="FS26" s="113">
        <f>SUMIFS(УсловияРасчеты!GM:GM,УсловияРасчеты!$H:$H,$C26,УсловияРасчеты!$N:$N,"итого")</f>
        <v>0</v>
      </c>
      <c r="FT26" s="113">
        <f>SUMIFS(УсловияРасчеты!GN:GN,УсловияРасчеты!$H:$H,$C26,УсловияРасчеты!$N:$N,"итого")</f>
        <v>0</v>
      </c>
      <c r="FU26" s="113">
        <f>SUMIFS(УсловияРасчеты!GO:GO,УсловияРасчеты!$H:$H,$C26,УсловияРасчеты!$N:$N,"итого")</f>
        <v>0</v>
      </c>
      <c r="FV26" s="113">
        <f>SUMIFS(УсловияРасчеты!GP:GP,УсловияРасчеты!$H:$H,$C26,УсловияРасчеты!$N:$N,"итого")</f>
        <v>0</v>
      </c>
      <c r="FW26" s="113">
        <f>SUMIFS(УсловияРасчеты!GQ:GQ,УсловияРасчеты!$H:$H,$C26,УсловияРасчеты!$N:$N,"итого")</f>
        <v>0</v>
      </c>
      <c r="FX26" s="113">
        <f>SUMIFS(УсловияРасчеты!GR:GR,УсловияРасчеты!$H:$H,$C26,УсловияРасчеты!$N:$N,"итого")</f>
        <v>0</v>
      </c>
      <c r="FY26" s="113">
        <f>SUMIFS(УсловияРасчеты!GS:GS,УсловияРасчеты!$H:$H,$C26,УсловияРасчеты!$N:$N,"итого")</f>
        <v>0</v>
      </c>
      <c r="FZ26" s="113">
        <f>SUMIFS(УсловияРасчеты!GT:GT,УсловияРасчеты!$H:$H,$C26,УсловияРасчеты!$N:$N,"итого")</f>
        <v>0</v>
      </c>
      <c r="GA26" s="113">
        <f>SUMIFS(УсловияРасчеты!GU:GU,УсловияРасчеты!$H:$H,$C26,УсловияРасчеты!$N:$N,"итого")</f>
        <v>0</v>
      </c>
      <c r="GB26" s="113">
        <f>SUMIFS(УсловияРасчеты!GV:GV,УсловияРасчеты!$H:$H,$C26,УсловияРасчеты!$N:$N,"итого")</f>
        <v>0</v>
      </c>
      <c r="GC26" s="113">
        <f>SUMIFS(УсловияРасчеты!GW:GW,УсловияРасчеты!$H:$H,$C26,УсловияРасчеты!$N:$N,"итого")</f>
        <v>0</v>
      </c>
      <c r="GD26" s="113">
        <f>SUMIFS(УсловияРасчеты!GX:GX,УсловияРасчеты!$H:$H,$C26,УсловияРасчеты!$N:$N,"итого")</f>
        <v>0</v>
      </c>
      <c r="GE26" s="113">
        <f>SUMIFS(УсловияРасчеты!GY:GY,УсловияРасчеты!$H:$H,$C26,УсловияРасчеты!$N:$N,"итого")</f>
        <v>0</v>
      </c>
      <c r="GF26" s="113">
        <f>SUMIFS(УсловияРасчеты!GZ:GZ,УсловияРасчеты!$H:$H,$C26,УсловияРасчеты!$N:$N,"итого")</f>
        <v>0</v>
      </c>
      <c r="GG26" s="66"/>
    </row>
    <row r="27" spans="1:189">
      <c r="A27" s="82"/>
      <c r="B27" s="65"/>
      <c r="C27" s="69"/>
      <c r="D27" s="66"/>
      <c r="E27" s="135"/>
      <c r="F27" s="65"/>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65"/>
    </row>
    <row r="28" spans="1:189" s="57" customFormat="1">
      <c r="A28" s="82"/>
      <c r="B28" s="66" t="s">
        <v>138</v>
      </c>
      <c r="C28" s="76" t="str">
        <f>УсловияРасчеты!$H$30</f>
        <v>Поступление ДС</v>
      </c>
      <c r="D28" s="66"/>
      <c r="E28" s="127">
        <f>SUM($F28:$GG28)</f>
        <v>0</v>
      </c>
      <c r="F28" s="65"/>
      <c r="G28" s="105">
        <f>SUMIFS(УсловияРасчеты!AA:AA,УсловияРасчеты!$H:$H,$C28,УсловияРасчеты!$N:$N,"итого")</f>
        <v>0</v>
      </c>
      <c r="H28" s="105">
        <f>SUMIFS(УсловияРасчеты!AB:AB,УсловияРасчеты!$H:$H,$C28,УсловияРасчеты!$N:$N,"итого")</f>
        <v>0</v>
      </c>
      <c r="I28" s="105">
        <f>SUMIFS(УсловияРасчеты!AC:AC,УсловияРасчеты!$H:$H,$C28,УсловияРасчеты!$N:$N,"итого")</f>
        <v>0</v>
      </c>
      <c r="J28" s="105">
        <f>SUMIFS(УсловияРасчеты!AD:AD,УсловияРасчеты!$H:$H,$C28,УсловияРасчеты!$N:$N,"итого")</f>
        <v>0</v>
      </c>
      <c r="K28" s="105">
        <f>SUMIFS(УсловияРасчеты!AE:AE,УсловияРасчеты!$H:$H,$C28,УсловияРасчеты!$N:$N,"итого")</f>
        <v>0</v>
      </c>
      <c r="L28" s="105">
        <f>SUMIFS(УсловияРасчеты!AF:AF,УсловияРасчеты!$H:$H,$C28,УсловияРасчеты!$N:$N,"итого")</f>
        <v>0</v>
      </c>
      <c r="M28" s="105">
        <f>SUMIFS(УсловияРасчеты!AG:AG,УсловияРасчеты!$H:$H,$C28,УсловияРасчеты!$N:$N,"итого")</f>
        <v>0</v>
      </c>
      <c r="N28" s="105">
        <f>SUMIFS(УсловияРасчеты!AH:AH,УсловияРасчеты!$H:$H,$C28,УсловияРасчеты!$N:$N,"итого")</f>
        <v>0</v>
      </c>
      <c r="O28" s="105">
        <f>SUMIFS(УсловияРасчеты!AI:AI,УсловияРасчеты!$H:$H,$C28,УсловияРасчеты!$N:$N,"итого")</f>
        <v>0</v>
      </c>
      <c r="P28" s="105">
        <f>SUMIFS(УсловияРасчеты!AJ:AJ,УсловияРасчеты!$H:$H,$C28,УсловияРасчеты!$N:$N,"итого")</f>
        <v>0</v>
      </c>
      <c r="Q28" s="105">
        <f>SUMIFS(УсловияРасчеты!AK:AK,УсловияРасчеты!$H:$H,$C28,УсловияРасчеты!$N:$N,"итого")</f>
        <v>0</v>
      </c>
      <c r="R28" s="105">
        <f>SUMIFS(УсловияРасчеты!AL:AL,УсловияРасчеты!$H:$H,$C28,УсловияРасчеты!$N:$N,"итого")</f>
        <v>0</v>
      </c>
      <c r="S28" s="105">
        <f>SUMIFS(УсловияРасчеты!AM:AM,УсловияРасчеты!$H:$H,$C28,УсловияРасчеты!$N:$N,"итого")</f>
        <v>0</v>
      </c>
      <c r="T28" s="105">
        <f>SUMIFS(УсловияРасчеты!AN:AN,УсловияРасчеты!$H:$H,$C28,УсловияРасчеты!$N:$N,"итого")</f>
        <v>0</v>
      </c>
      <c r="U28" s="105">
        <f>SUMIFS(УсловияРасчеты!AO:AO,УсловияРасчеты!$H:$H,$C28,УсловияРасчеты!$N:$N,"итого")</f>
        <v>0</v>
      </c>
      <c r="V28" s="105">
        <f>SUMIFS(УсловияРасчеты!AP:AP,УсловияРасчеты!$H:$H,$C28,УсловияРасчеты!$N:$N,"итого")</f>
        <v>0</v>
      </c>
      <c r="W28" s="105">
        <f>SUMIFS(УсловияРасчеты!AQ:AQ,УсловияРасчеты!$H:$H,$C28,УсловияРасчеты!$N:$N,"итого")</f>
        <v>0</v>
      </c>
      <c r="X28" s="105">
        <f>SUMIFS(УсловияРасчеты!AR:AR,УсловияРасчеты!$H:$H,$C28,УсловияРасчеты!$N:$N,"итого")</f>
        <v>0</v>
      </c>
      <c r="Y28" s="105">
        <f>SUMIFS(УсловияРасчеты!AS:AS,УсловияРасчеты!$H:$H,$C28,УсловияРасчеты!$N:$N,"итого")</f>
        <v>0</v>
      </c>
      <c r="Z28" s="105">
        <f>SUMIFS(УсловияРасчеты!AT:AT,УсловияРасчеты!$H:$H,$C28,УсловияРасчеты!$N:$N,"итого")</f>
        <v>0</v>
      </c>
      <c r="AA28" s="105">
        <f>SUMIFS(УсловияРасчеты!AU:AU,УсловияРасчеты!$H:$H,$C28,УсловияРасчеты!$N:$N,"итого")</f>
        <v>0</v>
      </c>
      <c r="AB28" s="105">
        <f>SUMIFS(УсловияРасчеты!AV:AV,УсловияРасчеты!$H:$H,$C28,УсловияРасчеты!$N:$N,"итого")</f>
        <v>0</v>
      </c>
      <c r="AC28" s="105">
        <f>SUMIFS(УсловияРасчеты!AW:AW,УсловияРасчеты!$H:$H,$C28,УсловияРасчеты!$N:$N,"итого")</f>
        <v>0</v>
      </c>
      <c r="AD28" s="105">
        <f>SUMIFS(УсловияРасчеты!AX:AX,УсловияРасчеты!$H:$H,$C28,УсловияРасчеты!$N:$N,"итого")</f>
        <v>0</v>
      </c>
      <c r="AE28" s="105">
        <f>SUMIFS(УсловияРасчеты!AY:AY,УсловияРасчеты!$H:$H,$C28,УсловияРасчеты!$N:$N,"итого")</f>
        <v>0</v>
      </c>
      <c r="AF28" s="105">
        <f>SUMIFS(УсловияРасчеты!AZ:AZ,УсловияРасчеты!$H:$H,$C28,УсловияРасчеты!$N:$N,"итого")</f>
        <v>0</v>
      </c>
      <c r="AG28" s="105">
        <f>SUMIFS(УсловияРасчеты!BA:BA,УсловияРасчеты!$H:$H,$C28,УсловияРасчеты!$N:$N,"итого")</f>
        <v>0</v>
      </c>
      <c r="AH28" s="105">
        <f>SUMIFS(УсловияРасчеты!BB:BB,УсловияРасчеты!$H:$H,$C28,УсловияРасчеты!$N:$N,"итого")</f>
        <v>0</v>
      </c>
      <c r="AI28" s="105">
        <f>SUMIFS(УсловияРасчеты!BC:BC,УсловияРасчеты!$H:$H,$C28,УсловияРасчеты!$N:$N,"итого")</f>
        <v>0</v>
      </c>
      <c r="AJ28" s="105">
        <f>SUMIFS(УсловияРасчеты!BD:BD,УсловияРасчеты!$H:$H,$C28,УсловияРасчеты!$N:$N,"итого")</f>
        <v>0</v>
      </c>
      <c r="AK28" s="105">
        <f>SUMIFS(УсловияРасчеты!BE:BE,УсловияРасчеты!$H:$H,$C28,УсловияРасчеты!$N:$N,"итого")</f>
        <v>0</v>
      </c>
      <c r="AL28" s="105">
        <f>SUMIFS(УсловияРасчеты!BF:BF,УсловияРасчеты!$H:$H,$C28,УсловияРасчеты!$N:$N,"итого")</f>
        <v>0</v>
      </c>
      <c r="AM28" s="105">
        <f>SUMIFS(УсловияРасчеты!BG:BG,УсловияРасчеты!$H:$H,$C28,УсловияРасчеты!$N:$N,"итого")</f>
        <v>0</v>
      </c>
      <c r="AN28" s="105">
        <f>SUMIFS(УсловияРасчеты!BH:BH,УсловияРасчеты!$H:$H,$C28,УсловияРасчеты!$N:$N,"итого")</f>
        <v>0</v>
      </c>
      <c r="AO28" s="105">
        <f>SUMIFS(УсловияРасчеты!BI:BI,УсловияРасчеты!$H:$H,$C28,УсловияРасчеты!$N:$N,"итого")</f>
        <v>0</v>
      </c>
      <c r="AP28" s="105">
        <f>SUMIFS(УсловияРасчеты!BJ:BJ,УсловияРасчеты!$H:$H,$C28,УсловияРасчеты!$N:$N,"итого")</f>
        <v>0</v>
      </c>
      <c r="AQ28" s="105">
        <f>SUMIFS(УсловияРасчеты!BK:BK,УсловияРасчеты!$H:$H,$C28,УсловияРасчеты!$N:$N,"итого")</f>
        <v>0</v>
      </c>
      <c r="AR28" s="105">
        <f>SUMIFS(УсловияРасчеты!BL:BL,УсловияРасчеты!$H:$H,$C28,УсловияРасчеты!$N:$N,"итого")</f>
        <v>0</v>
      </c>
      <c r="AS28" s="105">
        <f>SUMIFS(УсловияРасчеты!BM:BM,УсловияРасчеты!$H:$H,$C28,УсловияРасчеты!$N:$N,"итого")</f>
        <v>0</v>
      </c>
      <c r="AT28" s="105">
        <f>SUMIFS(УсловияРасчеты!BN:BN,УсловияРасчеты!$H:$H,$C28,УсловияРасчеты!$N:$N,"итого")</f>
        <v>0</v>
      </c>
      <c r="AU28" s="105">
        <f>SUMIFS(УсловияРасчеты!BO:BO,УсловияРасчеты!$H:$H,$C28,УсловияРасчеты!$N:$N,"итого")</f>
        <v>0</v>
      </c>
      <c r="AV28" s="105">
        <f>SUMIFS(УсловияРасчеты!BP:BP,УсловияРасчеты!$H:$H,$C28,УсловияРасчеты!$N:$N,"итого")</f>
        <v>0</v>
      </c>
      <c r="AW28" s="105">
        <f>SUMIFS(УсловияРасчеты!BQ:BQ,УсловияРасчеты!$H:$H,$C28,УсловияРасчеты!$N:$N,"итого")</f>
        <v>0</v>
      </c>
      <c r="AX28" s="105">
        <f>SUMIFS(УсловияРасчеты!BR:BR,УсловияРасчеты!$H:$H,$C28,УсловияРасчеты!$N:$N,"итого")</f>
        <v>0</v>
      </c>
      <c r="AY28" s="105">
        <f>SUMIFS(УсловияРасчеты!BS:BS,УсловияРасчеты!$H:$H,$C28,УсловияРасчеты!$N:$N,"итого")</f>
        <v>0</v>
      </c>
      <c r="AZ28" s="105">
        <f>SUMIFS(УсловияРасчеты!BT:BT,УсловияРасчеты!$H:$H,$C28,УсловияРасчеты!$N:$N,"итого")</f>
        <v>0</v>
      </c>
      <c r="BA28" s="105">
        <f>SUMIFS(УсловияРасчеты!BU:BU,УсловияРасчеты!$H:$H,$C28,УсловияРасчеты!$N:$N,"итого")</f>
        <v>0</v>
      </c>
      <c r="BB28" s="105">
        <f>SUMIFS(УсловияРасчеты!BV:BV,УсловияРасчеты!$H:$H,$C28,УсловияРасчеты!$N:$N,"итого")</f>
        <v>0</v>
      </c>
      <c r="BC28" s="105">
        <f>SUMIFS(УсловияРасчеты!BW:BW,УсловияРасчеты!$H:$H,$C28,УсловияРасчеты!$N:$N,"итого")</f>
        <v>0</v>
      </c>
      <c r="BD28" s="105">
        <f>SUMIFS(УсловияРасчеты!BX:BX,УсловияРасчеты!$H:$H,$C28,УсловияРасчеты!$N:$N,"итого")</f>
        <v>0</v>
      </c>
      <c r="BE28" s="105">
        <f>SUMIFS(УсловияРасчеты!BY:BY,УсловияРасчеты!$H:$H,$C28,УсловияРасчеты!$N:$N,"итого")</f>
        <v>0</v>
      </c>
      <c r="BF28" s="105">
        <f>SUMIFS(УсловияРасчеты!BZ:BZ,УсловияРасчеты!$H:$H,$C28,УсловияРасчеты!$N:$N,"итого")</f>
        <v>0</v>
      </c>
      <c r="BG28" s="105">
        <f>SUMIFS(УсловияРасчеты!CA:CA,УсловияРасчеты!$H:$H,$C28,УсловияРасчеты!$N:$N,"итого")</f>
        <v>0</v>
      </c>
      <c r="BH28" s="105">
        <f>SUMIFS(УсловияРасчеты!CB:CB,УсловияРасчеты!$H:$H,$C28,УсловияРасчеты!$N:$N,"итого")</f>
        <v>0</v>
      </c>
      <c r="BI28" s="105">
        <f>SUMIFS(УсловияРасчеты!CC:CC,УсловияРасчеты!$H:$H,$C28,УсловияРасчеты!$N:$N,"итого")</f>
        <v>0</v>
      </c>
      <c r="BJ28" s="105">
        <f>SUMIFS(УсловияРасчеты!CD:CD,УсловияРасчеты!$H:$H,$C28,УсловияРасчеты!$N:$N,"итого")</f>
        <v>0</v>
      </c>
      <c r="BK28" s="105">
        <f>SUMIFS(УсловияРасчеты!CE:CE,УсловияРасчеты!$H:$H,$C28,УсловияРасчеты!$N:$N,"итого")</f>
        <v>0</v>
      </c>
      <c r="BL28" s="105">
        <f>SUMIFS(УсловияРасчеты!CF:CF,УсловияРасчеты!$H:$H,$C28,УсловияРасчеты!$N:$N,"итого")</f>
        <v>0</v>
      </c>
      <c r="BM28" s="105">
        <f>SUMIFS(УсловияРасчеты!CG:CG,УсловияРасчеты!$H:$H,$C28,УсловияРасчеты!$N:$N,"итого")</f>
        <v>0</v>
      </c>
      <c r="BN28" s="105">
        <f>SUMIFS(УсловияРасчеты!CH:CH,УсловияРасчеты!$H:$H,$C28,УсловияРасчеты!$N:$N,"итого")</f>
        <v>0</v>
      </c>
      <c r="BO28" s="105">
        <f>SUMIFS(УсловияРасчеты!CI:CI,УсловияРасчеты!$H:$H,$C28,УсловияРасчеты!$N:$N,"итого")</f>
        <v>0</v>
      </c>
      <c r="BP28" s="105">
        <f>SUMIFS(УсловияРасчеты!CJ:CJ,УсловияРасчеты!$H:$H,$C28,УсловияРасчеты!$N:$N,"итого")</f>
        <v>0</v>
      </c>
      <c r="BQ28" s="105">
        <f>SUMIFS(УсловияРасчеты!CK:CK,УсловияРасчеты!$H:$H,$C28,УсловияРасчеты!$N:$N,"итого")</f>
        <v>0</v>
      </c>
      <c r="BR28" s="105">
        <f>SUMIFS(УсловияРасчеты!CL:CL,УсловияРасчеты!$H:$H,$C28,УсловияРасчеты!$N:$N,"итого")</f>
        <v>0</v>
      </c>
      <c r="BS28" s="105">
        <f>SUMIFS(УсловияРасчеты!CM:CM,УсловияРасчеты!$H:$H,$C28,УсловияРасчеты!$N:$N,"итого")</f>
        <v>0</v>
      </c>
      <c r="BT28" s="105">
        <f>SUMIFS(УсловияРасчеты!CN:CN,УсловияРасчеты!$H:$H,$C28,УсловияРасчеты!$N:$N,"итого")</f>
        <v>0</v>
      </c>
      <c r="BU28" s="105">
        <f>SUMIFS(УсловияРасчеты!CO:CO,УсловияРасчеты!$H:$H,$C28,УсловияРасчеты!$N:$N,"итого")</f>
        <v>0</v>
      </c>
      <c r="BV28" s="105">
        <f>SUMIFS(УсловияРасчеты!CP:CP,УсловияРасчеты!$H:$H,$C28,УсловияРасчеты!$N:$N,"итого")</f>
        <v>0</v>
      </c>
      <c r="BW28" s="105">
        <f>SUMIFS(УсловияРасчеты!CQ:CQ,УсловияРасчеты!$H:$H,$C28,УсловияРасчеты!$N:$N,"итого")</f>
        <v>0</v>
      </c>
      <c r="BX28" s="105">
        <f>SUMIFS(УсловияРасчеты!CR:CR,УсловияРасчеты!$H:$H,$C28,УсловияРасчеты!$N:$N,"итого")</f>
        <v>0</v>
      </c>
      <c r="BY28" s="105">
        <f>SUMIFS(УсловияРасчеты!CS:CS,УсловияРасчеты!$H:$H,$C28,УсловияРасчеты!$N:$N,"итого")</f>
        <v>0</v>
      </c>
      <c r="BZ28" s="105">
        <f>SUMIFS(УсловияРасчеты!CT:CT,УсловияРасчеты!$H:$H,$C28,УсловияРасчеты!$N:$N,"итого")</f>
        <v>0</v>
      </c>
      <c r="CA28" s="105">
        <f>SUMIFS(УсловияРасчеты!CU:CU,УсловияРасчеты!$H:$H,$C28,УсловияРасчеты!$N:$N,"итого")</f>
        <v>0</v>
      </c>
      <c r="CB28" s="105">
        <f>SUMIFS(УсловияРасчеты!CV:CV,УсловияРасчеты!$H:$H,$C28,УсловияРасчеты!$N:$N,"итого")</f>
        <v>0</v>
      </c>
      <c r="CC28" s="105">
        <f>SUMIFS(УсловияРасчеты!CW:CW,УсловияРасчеты!$H:$H,$C28,УсловияРасчеты!$N:$N,"итого")</f>
        <v>0</v>
      </c>
      <c r="CD28" s="105">
        <f>SUMIFS(УсловияРасчеты!CX:CX,УсловияРасчеты!$H:$H,$C28,УсловияРасчеты!$N:$N,"итого")</f>
        <v>0</v>
      </c>
      <c r="CE28" s="105">
        <f>SUMIFS(УсловияРасчеты!CY:CY,УсловияРасчеты!$H:$H,$C28,УсловияРасчеты!$N:$N,"итого")</f>
        <v>0</v>
      </c>
      <c r="CF28" s="105">
        <f>SUMIFS(УсловияРасчеты!CZ:CZ,УсловияРасчеты!$H:$H,$C28,УсловияРасчеты!$N:$N,"итого")</f>
        <v>0</v>
      </c>
      <c r="CG28" s="105">
        <f>SUMIFS(УсловияРасчеты!DA:DA,УсловияРасчеты!$H:$H,$C28,УсловияРасчеты!$N:$N,"итого")</f>
        <v>0</v>
      </c>
      <c r="CH28" s="105">
        <f>SUMIFS(УсловияРасчеты!DB:DB,УсловияРасчеты!$H:$H,$C28,УсловияРасчеты!$N:$N,"итого")</f>
        <v>0</v>
      </c>
      <c r="CI28" s="105">
        <f>SUMIFS(УсловияРасчеты!DC:DC,УсловияРасчеты!$H:$H,$C28,УсловияРасчеты!$N:$N,"итого")</f>
        <v>0</v>
      </c>
      <c r="CJ28" s="105">
        <f>SUMIFS(УсловияРасчеты!DD:DD,УсловияРасчеты!$H:$H,$C28,УсловияРасчеты!$N:$N,"итого")</f>
        <v>0</v>
      </c>
      <c r="CK28" s="105">
        <f>SUMIFS(УсловияРасчеты!DE:DE,УсловияРасчеты!$H:$H,$C28,УсловияРасчеты!$N:$N,"итого")</f>
        <v>0</v>
      </c>
      <c r="CL28" s="105">
        <f>SUMIFS(УсловияРасчеты!DF:DF,УсловияРасчеты!$H:$H,$C28,УсловияРасчеты!$N:$N,"итого")</f>
        <v>0</v>
      </c>
      <c r="CM28" s="105">
        <f>SUMIFS(УсловияРасчеты!DG:DG,УсловияРасчеты!$H:$H,$C28,УсловияРасчеты!$N:$N,"итого")</f>
        <v>0</v>
      </c>
      <c r="CN28" s="105">
        <f>SUMIFS(УсловияРасчеты!DH:DH,УсловияРасчеты!$H:$H,$C28,УсловияРасчеты!$N:$N,"итого")</f>
        <v>0</v>
      </c>
      <c r="CO28" s="105">
        <f>SUMIFS(УсловияРасчеты!DI:DI,УсловияРасчеты!$H:$H,$C28,УсловияРасчеты!$N:$N,"итого")</f>
        <v>0</v>
      </c>
      <c r="CP28" s="105">
        <f>SUMIFS(УсловияРасчеты!DJ:DJ,УсловияРасчеты!$H:$H,$C28,УсловияРасчеты!$N:$N,"итого")</f>
        <v>0</v>
      </c>
      <c r="CQ28" s="105">
        <f>SUMIFS(УсловияРасчеты!DK:DK,УсловияРасчеты!$H:$H,$C28,УсловияРасчеты!$N:$N,"итого")</f>
        <v>0</v>
      </c>
      <c r="CR28" s="105">
        <f>SUMIFS(УсловияРасчеты!DL:DL,УсловияРасчеты!$H:$H,$C28,УсловияРасчеты!$N:$N,"итого")</f>
        <v>0</v>
      </c>
      <c r="CS28" s="105">
        <f>SUMIFS(УсловияРасчеты!DM:DM,УсловияРасчеты!$H:$H,$C28,УсловияРасчеты!$N:$N,"итого")</f>
        <v>0</v>
      </c>
      <c r="CT28" s="105">
        <f>SUMIFS(УсловияРасчеты!DN:DN,УсловияРасчеты!$H:$H,$C28,УсловияРасчеты!$N:$N,"итого")</f>
        <v>0</v>
      </c>
      <c r="CU28" s="105">
        <f>SUMIFS(УсловияРасчеты!DO:DO,УсловияРасчеты!$H:$H,$C28,УсловияРасчеты!$N:$N,"итого")</f>
        <v>0</v>
      </c>
      <c r="CV28" s="105">
        <f>SUMIFS(УсловияРасчеты!DP:DP,УсловияРасчеты!$H:$H,$C28,УсловияРасчеты!$N:$N,"итого")</f>
        <v>0</v>
      </c>
      <c r="CW28" s="105">
        <f>SUMIFS(УсловияРасчеты!DQ:DQ,УсловияРасчеты!$H:$H,$C28,УсловияРасчеты!$N:$N,"итого")</f>
        <v>0</v>
      </c>
      <c r="CX28" s="105">
        <f>SUMIFS(УсловияРасчеты!DR:DR,УсловияРасчеты!$H:$H,$C28,УсловияРасчеты!$N:$N,"итого")</f>
        <v>0</v>
      </c>
      <c r="CY28" s="105">
        <f>SUMIFS(УсловияРасчеты!DS:DS,УсловияРасчеты!$H:$H,$C28,УсловияРасчеты!$N:$N,"итого")</f>
        <v>0</v>
      </c>
      <c r="CZ28" s="105">
        <f>SUMIFS(УсловияРасчеты!DT:DT,УсловияРасчеты!$H:$H,$C28,УсловияРасчеты!$N:$N,"итого")</f>
        <v>0</v>
      </c>
      <c r="DA28" s="105">
        <f>SUMIFS(УсловияРасчеты!DU:DU,УсловияРасчеты!$H:$H,$C28,УсловияРасчеты!$N:$N,"итого")</f>
        <v>0</v>
      </c>
      <c r="DB28" s="105">
        <f>SUMIFS(УсловияРасчеты!DV:DV,УсловияРасчеты!$H:$H,$C28,УсловияРасчеты!$N:$N,"итого")</f>
        <v>0</v>
      </c>
      <c r="DC28" s="105">
        <f>SUMIFS(УсловияРасчеты!DW:DW,УсловияРасчеты!$H:$H,$C28,УсловияРасчеты!$N:$N,"итого")</f>
        <v>0</v>
      </c>
      <c r="DD28" s="105">
        <f>SUMIFS(УсловияРасчеты!DX:DX,УсловияРасчеты!$H:$H,$C28,УсловияРасчеты!$N:$N,"итого")</f>
        <v>0</v>
      </c>
      <c r="DE28" s="105">
        <f>SUMIFS(УсловияРасчеты!DY:DY,УсловияРасчеты!$H:$H,$C28,УсловияРасчеты!$N:$N,"итого")</f>
        <v>0</v>
      </c>
      <c r="DF28" s="105">
        <f>SUMIFS(УсловияРасчеты!DZ:DZ,УсловияРасчеты!$H:$H,$C28,УсловияРасчеты!$N:$N,"итого")</f>
        <v>0</v>
      </c>
      <c r="DG28" s="105">
        <f>SUMIFS(УсловияРасчеты!EA:EA,УсловияРасчеты!$H:$H,$C28,УсловияРасчеты!$N:$N,"итого")</f>
        <v>0</v>
      </c>
      <c r="DH28" s="105">
        <f>SUMIFS(УсловияРасчеты!EB:EB,УсловияРасчеты!$H:$H,$C28,УсловияРасчеты!$N:$N,"итого")</f>
        <v>0</v>
      </c>
      <c r="DI28" s="105">
        <f>SUMIFS(УсловияРасчеты!EC:EC,УсловияРасчеты!$H:$H,$C28,УсловияРасчеты!$N:$N,"итого")</f>
        <v>0</v>
      </c>
      <c r="DJ28" s="105">
        <f>SUMIFS(УсловияРасчеты!ED:ED,УсловияРасчеты!$H:$H,$C28,УсловияРасчеты!$N:$N,"итого")</f>
        <v>0</v>
      </c>
      <c r="DK28" s="105">
        <f>SUMIFS(УсловияРасчеты!EE:EE,УсловияРасчеты!$H:$H,$C28,УсловияРасчеты!$N:$N,"итого")</f>
        <v>0</v>
      </c>
      <c r="DL28" s="105">
        <f>SUMIFS(УсловияРасчеты!EF:EF,УсловияРасчеты!$H:$H,$C28,УсловияРасчеты!$N:$N,"итого")</f>
        <v>0</v>
      </c>
      <c r="DM28" s="105">
        <f>SUMIFS(УсловияРасчеты!EG:EG,УсловияРасчеты!$H:$H,$C28,УсловияРасчеты!$N:$N,"итого")</f>
        <v>0</v>
      </c>
      <c r="DN28" s="105">
        <f>SUMIFS(УсловияРасчеты!EH:EH,УсловияРасчеты!$H:$H,$C28,УсловияРасчеты!$N:$N,"итого")</f>
        <v>0</v>
      </c>
      <c r="DO28" s="105">
        <f>SUMIFS(УсловияРасчеты!EI:EI,УсловияРасчеты!$H:$H,$C28,УсловияРасчеты!$N:$N,"итого")</f>
        <v>0</v>
      </c>
      <c r="DP28" s="105">
        <f>SUMIFS(УсловияРасчеты!EJ:EJ,УсловияРасчеты!$H:$H,$C28,УсловияРасчеты!$N:$N,"итого")</f>
        <v>0</v>
      </c>
      <c r="DQ28" s="105">
        <f>SUMIFS(УсловияРасчеты!EK:EK,УсловияРасчеты!$H:$H,$C28,УсловияРасчеты!$N:$N,"итого")</f>
        <v>0</v>
      </c>
      <c r="DR28" s="105">
        <f>SUMIFS(УсловияРасчеты!EL:EL,УсловияРасчеты!$H:$H,$C28,УсловияРасчеты!$N:$N,"итого")</f>
        <v>0</v>
      </c>
      <c r="DS28" s="105">
        <f>SUMIFS(УсловияРасчеты!EM:EM,УсловияРасчеты!$H:$H,$C28,УсловияРасчеты!$N:$N,"итого")</f>
        <v>0</v>
      </c>
      <c r="DT28" s="105">
        <f>SUMIFS(УсловияРасчеты!EN:EN,УсловияРасчеты!$H:$H,$C28,УсловияРасчеты!$N:$N,"итого")</f>
        <v>0</v>
      </c>
      <c r="DU28" s="105">
        <f>SUMIFS(УсловияРасчеты!EO:EO,УсловияРасчеты!$H:$H,$C28,УсловияРасчеты!$N:$N,"итого")</f>
        <v>0</v>
      </c>
      <c r="DV28" s="105">
        <f>SUMIFS(УсловияРасчеты!EP:EP,УсловияРасчеты!$H:$H,$C28,УсловияРасчеты!$N:$N,"итого")</f>
        <v>0</v>
      </c>
      <c r="DW28" s="105">
        <f>SUMIFS(УсловияРасчеты!EQ:EQ,УсловияРасчеты!$H:$H,$C28,УсловияРасчеты!$N:$N,"итого")</f>
        <v>0</v>
      </c>
      <c r="DX28" s="105">
        <f>SUMIFS(УсловияРасчеты!ER:ER,УсловияРасчеты!$H:$H,$C28,УсловияРасчеты!$N:$N,"итого")</f>
        <v>0</v>
      </c>
      <c r="DY28" s="105">
        <f>SUMIFS(УсловияРасчеты!ES:ES,УсловияРасчеты!$H:$H,$C28,УсловияРасчеты!$N:$N,"итого")</f>
        <v>0</v>
      </c>
      <c r="DZ28" s="105">
        <f>SUMIFS(УсловияРасчеты!ET:ET,УсловияРасчеты!$H:$H,$C28,УсловияРасчеты!$N:$N,"итого")</f>
        <v>0</v>
      </c>
      <c r="EA28" s="105">
        <f>SUMIFS(УсловияРасчеты!EU:EU,УсловияРасчеты!$H:$H,$C28,УсловияРасчеты!$N:$N,"итого")</f>
        <v>0</v>
      </c>
      <c r="EB28" s="105">
        <f>SUMIFS(УсловияРасчеты!EV:EV,УсловияРасчеты!$H:$H,$C28,УсловияРасчеты!$N:$N,"итого")</f>
        <v>0</v>
      </c>
      <c r="EC28" s="105">
        <f>SUMIFS(УсловияРасчеты!EW:EW,УсловияРасчеты!$H:$H,$C28,УсловияРасчеты!$N:$N,"итого")</f>
        <v>0</v>
      </c>
      <c r="ED28" s="105">
        <f>SUMIFS(УсловияРасчеты!EX:EX,УсловияРасчеты!$H:$H,$C28,УсловияРасчеты!$N:$N,"итого")</f>
        <v>0</v>
      </c>
      <c r="EE28" s="105">
        <f>SUMIFS(УсловияРасчеты!EY:EY,УсловияРасчеты!$H:$H,$C28,УсловияРасчеты!$N:$N,"итого")</f>
        <v>0</v>
      </c>
      <c r="EF28" s="105">
        <f>SUMIFS(УсловияРасчеты!EZ:EZ,УсловияРасчеты!$H:$H,$C28,УсловияРасчеты!$N:$N,"итого")</f>
        <v>0</v>
      </c>
      <c r="EG28" s="105">
        <f>SUMIFS(УсловияРасчеты!FA:FA,УсловияРасчеты!$H:$H,$C28,УсловияРасчеты!$N:$N,"итого")</f>
        <v>0</v>
      </c>
      <c r="EH28" s="105">
        <f>SUMIFS(УсловияРасчеты!FB:FB,УсловияРасчеты!$H:$H,$C28,УсловияРасчеты!$N:$N,"итого")</f>
        <v>0</v>
      </c>
      <c r="EI28" s="105">
        <f>SUMIFS(УсловияРасчеты!FC:FC,УсловияРасчеты!$H:$H,$C28,УсловияРасчеты!$N:$N,"итого")</f>
        <v>0</v>
      </c>
      <c r="EJ28" s="105">
        <f>SUMIFS(УсловияРасчеты!FD:FD,УсловияРасчеты!$H:$H,$C28,УсловияРасчеты!$N:$N,"итого")</f>
        <v>0</v>
      </c>
      <c r="EK28" s="105">
        <f>SUMIFS(УсловияРасчеты!FE:FE,УсловияРасчеты!$H:$H,$C28,УсловияРасчеты!$N:$N,"итого")</f>
        <v>0</v>
      </c>
      <c r="EL28" s="105">
        <f>SUMIFS(УсловияРасчеты!FF:FF,УсловияРасчеты!$H:$H,$C28,УсловияРасчеты!$N:$N,"итого")</f>
        <v>0</v>
      </c>
      <c r="EM28" s="105">
        <f>SUMIFS(УсловияРасчеты!FG:FG,УсловияРасчеты!$H:$H,$C28,УсловияРасчеты!$N:$N,"итого")</f>
        <v>0</v>
      </c>
      <c r="EN28" s="105">
        <f>SUMIFS(УсловияРасчеты!FH:FH,УсловияРасчеты!$H:$H,$C28,УсловияРасчеты!$N:$N,"итого")</f>
        <v>0</v>
      </c>
      <c r="EO28" s="105">
        <f>SUMIFS(УсловияРасчеты!FI:FI,УсловияРасчеты!$H:$H,$C28,УсловияРасчеты!$N:$N,"итого")</f>
        <v>0</v>
      </c>
      <c r="EP28" s="105">
        <f>SUMIFS(УсловияРасчеты!FJ:FJ,УсловияРасчеты!$H:$H,$C28,УсловияРасчеты!$N:$N,"итого")</f>
        <v>0</v>
      </c>
      <c r="EQ28" s="105">
        <f>SUMIFS(УсловияРасчеты!FK:FK,УсловияРасчеты!$H:$H,$C28,УсловияРасчеты!$N:$N,"итого")</f>
        <v>0</v>
      </c>
      <c r="ER28" s="105">
        <f>SUMIFS(УсловияРасчеты!FL:FL,УсловияРасчеты!$H:$H,$C28,УсловияРасчеты!$N:$N,"итого")</f>
        <v>0</v>
      </c>
      <c r="ES28" s="105">
        <f>SUMIFS(УсловияРасчеты!FM:FM,УсловияРасчеты!$H:$H,$C28,УсловияРасчеты!$N:$N,"итого")</f>
        <v>0</v>
      </c>
      <c r="ET28" s="105">
        <f>SUMIFS(УсловияРасчеты!FN:FN,УсловияРасчеты!$H:$H,$C28,УсловияРасчеты!$N:$N,"итого")</f>
        <v>0</v>
      </c>
      <c r="EU28" s="105">
        <f>SUMIFS(УсловияРасчеты!FO:FO,УсловияРасчеты!$H:$H,$C28,УсловияРасчеты!$N:$N,"итого")</f>
        <v>0</v>
      </c>
      <c r="EV28" s="105">
        <f>SUMIFS(УсловияРасчеты!FP:FP,УсловияРасчеты!$H:$H,$C28,УсловияРасчеты!$N:$N,"итого")</f>
        <v>0</v>
      </c>
      <c r="EW28" s="105">
        <f>SUMIFS(УсловияРасчеты!FQ:FQ,УсловияРасчеты!$H:$H,$C28,УсловияРасчеты!$N:$N,"итого")</f>
        <v>0</v>
      </c>
      <c r="EX28" s="105">
        <f>SUMIFS(УсловияРасчеты!FR:FR,УсловияРасчеты!$H:$H,$C28,УсловияРасчеты!$N:$N,"итого")</f>
        <v>0</v>
      </c>
      <c r="EY28" s="105">
        <f>SUMIFS(УсловияРасчеты!FS:FS,УсловияРасчеты!$H:$H,$C28,УсловияРасчеты!$N:$N,"итого")</f>
        <v>0</v>
      </c>
      <c r="EZ28" s="105">
        <f>SUMIFS(УсловияРасчеты!FT:FT,УсловияРасчеты!$H:$H,$C28,УсловияРасчеты!$N:$N,"итого")</f>
        <v>0</v>
      </c>
      <c r="FA28" s="105">
        <f>SUMIFS(УсловияРасчеты!FU:FU,УсловияРасчеты!$H:$H,$C28,УсловияРасчеты!$N:$N,"итого")</f>
        <v>0</v>
      </c>
      <c r="FB28" s="105">
        <f>SUMIFS(УсловияРасчеты!FV:FV,УсловияРасчеты!$H:$H,$C28,УсловияРасчеты!$N:$N,"итого")</f>
        <v>0</v>
      </c>
      <c r="FC28" s="105">
        <f>SUMIFS(УсловияРасчеты!FW:FW,УсловияРасчеты!$H:$H,$C28,УсловияРасчеты!$N:$N,"итого")</f>
        <v>0</v>
      </c>
      <c r="FD28" s="105">
        <f>SUMIFS(УсловияРасчеты!FX:FX,УсловияРасчеты!$H:$H,$C28,УсловияРасчеты!$N:$N,"итого")</f>
        <v>0</v>
      </c>
      <c r="FE28" s="105">
        <f>SUMIFS(УсловияРасчеты!FY:FY,УсловияРасчеты!$H:$H,$C28,УсловияРасчеты!$N:$N,"итого")</f>
        <v>0</v>
      </c>
      <c r="FF28" s="105">
        <f>SUMIFS(УсловияРасчеты!FZ:FZ,УсловияРасчеты!$H:$H,$C28,УсловияРасчеты!$N:$N,"итого")</f>
        <v>0</v>
      </c>
      <c r="FG28" s="105">
        <f>SUMIFS(УсловияРасчеты!GA:GA,УсловияРасчеты!$H:$H,$C28,УсловияРасчеты!$N:$N,"итого")</f>
        <v>0</v>
      </c>
      <c r="FH28" s="105">
        <f>SUMIFS(УсловияРасчеты!GB:GB,УсловияРасчеты!$H:$H,$C28,УсловияРасчеты!$N:$N,"итого")</f>
        <v>0</v>
      </c>
      <c r="FI28" s="105">
        <f>SUMIFS(УсловияРасчеты!GC:GC,УсловияРасчеты!$H:$H,$C28,УсловияРасчеты!$N:$N,"итого")</f>
        <v>0</v>
      </c>
      <c r="FJ28" s="105">
        <f>SUMIFS(УсловияРасчеты!GD:GD,УсловияРасчеты!$H:$H,$C28,УсловияРасчеты!$N:$N,"итого")</f>
        <v>0</v>
      </c>
      <c r="FK28" s="105">
        <f>SUMIFS(УсловияРасчеты!GE:GE,УсловияРасчеты!$H:$H,$C28,УсловияРасчеты!$N:$N,"итого")</f>
        <v>0</v>
      </c>
      <c r="FL28" s="105">
        <f>SUMIFS(УсловияРасчеты!GF:GF,УсловияРасчеты!$H:$H,$C28,УсловияРасчеты!$N:$N,"итого")</f>
        <v>0</v>
      </c>
      <c r="FM28" s="105">
        <f>SUMIFS(УсловияРасчеты!GG:GG,УсловияРасчеты!$H:$H,$C28,УсловияРасчеты!$N:$N,"итого")</f>
        <v>0</v>
      </c>
      <c r="FN28" s="105">
        <f>SUMIFS(УсловияРасчеты!GH:GH,УсловияРасчеты!$H:$H,$C28,УсловияРасчеты!$N:$N,"итого")</f>
        <v>0</v>
      </c>
      <c r="FO28" s="105">
        <f>SUMIFS(УсловияРасчеты!GI:GI,УсловияРасчеты!$H:$H,$C28,УсловияРасчеты!$N:$N,"итого")</f>
        <v>0</v>
      </c>
      <c r="FP28" s="105">
        <f>SUMIFS(УсловияРасчеты!GJ:GJ,УсловияРасчеты!$H:$H,$C28,УсловияРасчеты!$N:$N,"итого")</f>
        <v>0</v>
      </c>
      <c r="FQ28" s="105">
        <f>SUMIFS(УсловияРасчеты!GK:GK,УсловияРасчеты!$H:$H,$C28,УсловияРасчеты!$N:$N,"итого")</f>
        <v>0</v>
      </c>
      <c r="FR28" s="105">
        <f>SUMIFS(УсловияРасчеты!GL:GL,УсловияРасчеты!$H:$H,$C28,УсловияРасчеты!$N:$N,"итого")</f>
        <v>0</v>
      </c>
      <c r="FS28" s="105">
        <f>SUMIFS(УсловияРасчеты!GM:GM,УсловияРасчеты!$H:$H,$C28,УсловияРасчеты!$N:$N,"итого")</f>
        <v>0</v>
      </c>
      <c r="FT28" s="105">
        <f>SUMIFS(УсловияРасчеты!GN:GN,УсловияРасчеты!$H:$H,$C28,УсловияРасчеты!$N:$N,"итого")</f>
        <v>0</v>
      </c>
      <c r="FU28" s="105">
        <f>SUMIFS(УсловияРасчеты!GO:GO,УсловияРасчеты!$H:$H,$C28,УсловияРасчеты!$N:$N,"итого")</f>
        <v>0</v>
      </c>
      <c r="FV28" s="105">
        <f>SUMIFS(УсловияРасчеты!GP:GP,УсловияРасчеты!$H:$H,$C28,УсловияРасчеты!$N:$N,"итого")</f>
        <v>0</v>
      </c>
      <c r="FW28" s="105">
        <f>SUMIFS(УсловияРасчеты!GQ:GQ,УсловияРасчеты!$H:$H,$C28,УсловияРасчеты!$N:$N,"итого")</f>
        <v>0</v>
      </c>
      <c r="FX28" s="105">
        <f>SUMIFS(УсловияРасчеты!GR:GR,УсловияРасчеты!$H:$H,$C28,УсловияРасчеты!$N:$N,"итого")</f>
        <v>0</v>
      </c>
      <c r="FY28" s="105">
        <f>SUMIFS(УсловияРасчеты!GS:GS,УсловияРасчеты!$H:$H,$C28,УсловияРасчеты!$N:$N,"итого")</f>
        <v>0</v>
      </c>
      <c r="FZ28" s="105">
        <f>SUMIFS(УсловияРасчеты!GT:GT,УсловияРасчеты!$H:$H,$C28,УсловияРасчеты!$N:$N,"итого")</f>
        <v>0</v>
      </c>
      <c r="GA28" s="105">
        <f>SUMIFS(УсловияРасчеты!GU:GU,УсловияРасчеты!$H:$H,$C28,УсловияРасчеты!$N:$N,"итого")</f>
        <v>0</v>
      </c>
      <c r="GB28" s="105">
        <f>SUMIFS(УсловияРасчеты!GV:GV,УсловияРасчеты!$H:$H,$C28,УсловияРасчеты!$N:$N,"итого")</f>
        <v>0</v>
      </c>
      <c r="GC28" s="105">
        <f>SUMIFS(УсловияРасчеты!GW:GW,УсловияРасчеты!$H:$H,$C28,УсловияРасчеты!$N:$N,"итого")</f>
        <v>0</v>
      </c>
      <c r="GD28" s="105">
        <f>SUMIFS(УсловияРасчеты!GX:GX,УсловияРасчеты!$H:$H,$C28,УсловияРасчеты!$N:$N,"итого")</f>
        <v>0</v>
      </c>
      <c r="GE28" s="105">
        <f>SUMIFS(УсловияРасчеты!GY:GY,УсловияРасчеты!$H:$H,$C28,УсловияРасчеты!$N:$N,"итого")</f>
        <v>0</v>
      </c>
      <c r="GF28" s="105">
        <f>SUMIFS(УсловияРасчеты!GZ:GZ,УсловияРасчеты!$H:$H,$C28,УсловияРасчеты!$N:$N,"итого")</f>
        <v>0</v>
      </c>
      <c r="GG28" s="66"/>
    </row>
    <row r="29" spans="1:189" s="74" customFormat="1" ht="12" customHeight="1">
      <c r="A29" s="82">
        <f>SUM(G28:GG28)-SUM(G29:GG33)</f>
        <v>0</v>
      </c>
      <c r="B29" s="72"/>
      <c r="C29" s="73" t="s">
        <v>25</v>
      </c>
      <c r="D29" s="66"/>
      <c r="E29" s="128"/>
      <c r="F29" s="65"/>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72"/>
    </row>
    <row r="30" spans="1:189" s="79" customFormat="1">
      <c r="A30" s="82"/>
      <c r="B30" s="77"/>
      <c r="C30" s="78" t="str">
        <f>УсловияРасчеты!$N$46</f>
        <v>Продукт-1</v>
      </c>
      <c r="D30" s="66"/>
      <c r="E30" s="129">
        <f>SUM($F30:$GG30)</f>
        <v>0</v>
      </c>
      <c r="F30" s="65"/>
      <c r="G30" s="107">
        <f>SUMIFS(УсловияРасчеты!AA:AA,УсловияРасчеты!$H:$H,$C$28,УсловияРасчеты!$N:$N,$C30)</f>
        <v>0</v>
      </c>
      <c r="H30" s="107">
        <f>SUMIFS(УсловияРасчеты!AB:AB,УсловияРасчеты!$H:$H,$C$28,УсловияРасчеты!$N:$N,$C30)</f>
        <v>0</v>
      </c>
      <c r="I30" s="107">
        <f>SUMIFS(УсловияРасчеты!AC:AC,УсловияРасчеты!$H:$H,$C$28,УсловияРасчеты!$N:$N,$C30)</f>
        <v>0</v>
      </c>
      <c r="J30" s="107">
        <f>SUMIFS(УсловияРасчеты!AD:AD,УсловияРасчеты!$H:$H,$C$28,УсловияРасчеты!$N:$N,$C30)</f>
        <v>0</v>
      </c>
      <c r="K30" s="107">
        <f>SUMIFS(УсловияРасчеты!AE:AE,УсловияРасчеты!$H:$H,$C$28,УсловияРасчеты!$N:$N,$C30)</f>
        <v>0</v>
      </c>
      <c r="L30" s="107">
        <f>SUMIFS(УсловияРасчеты!AF:AF,УсловияРасчеты!$H:$H,$C$28,УсловияРасчеты!$N:$N,$C30)</f>
        <v>0</v>
      </c>
      <c r="M30" s="107">
        <f>SUMIFS(УсловияРасчеты!AG:AG,УсловияРасчеты!$H:$H,$C$28,УсловияРасчеты!$N:$N,$C30)</f>
        <v>0</v>
      </c>
      <c r="N30" s="107">
        <f>SUMIFS(УсловияРасчеты!AH:AH,УсловияРасчеты!$H:$H,$C$28,УсловияРасчеты!$N:$N,$C30)</f>
        <v>0</v>
      </c>
      <c r="O30" s="107">
        <f>SUMIFS(УсловияРасчеты!AI:AI,УсловияРасчеты!$H:$H,$C$28,УсловияРасчеты!$N:$N,$C30)</f>
        <v>0</v>
      </c>
      <c r="P30" s="107">
        <f>SUMIFS(УсловияРасчеты!AJ:AJ,УсловияРасчеты!$H:$H,$C$28,УсловияРасчеты!$N:$N,$C30)</f>
        <v>0</v>
      </c>
      <c r="Q30" s="107">
        <f>SUMIFS(УсловияРасчеты!AK:AK,УсловияРасчеты!$H:$H,$C$28,УсловияРасчеты!$N:$N,$C30)</f>
        <v>0</v>
      </c>
      <c r="R30" s="107">
        <f>SUMIFS(УсловияРасчеты!AL:AL,УсловияРасчеты!$H:$H,$C$28,УсловияРасчеты!$N:$N,$C30)</f>
        <v>0</v>
      </c>
      <c r="S30" s="107">
        <f>SUMIFS(УсловияРасчеты!AM:AM,УсловияРасчеты!$H:$H,$C$28,УсловияРасчеты!$N:$N,$C30)</f>
        <v>0</v>
      </c>
      <c r="T30" s="107">
        <f>SUMIFS(УсловияРасчеты!AN:AN,УсловияРасчеты!$H:$H,$C$28,УсловияРасчеты!$N:$N,$C30)</f>
        <v>0</v>
      </c>
      <c r="U30" s="107">
        <f>SUMIFS(УсловияРасчеты!AO:AO,УсловияРасчеты!$H:$H,$C$28,УсловияРасчеты!$N:$N,$C30)</f>
        <v>0</v>
      </c>
      <c r="V30" s="107">
        <f>SUMIFS(УсловияРасчеты!AP:AP,УсловияРасчеты!$H:$H,$C$28,УсловияРасчеты!$N:$N,$C30)</f>
        <v>0</v>
      </c>
      <c r="W30" s="107">
        <f>SUMIFS(УсловияРасчеты!AQ:AQ,УсловияРасчеты!$H:$H,$C$28,УсловияРасчеты!$N:$N,$C30)</f>
        <v>0</v>
      </c>
      <c r="X30" s="107">
        <f>SUMIFS(УсловияРасчеты!AR:AR,УсловияРасчеты!$H:$H,$C$28,УсловияРасчеты!$N:$N,$C30)</f>
        <v>0</v>
      </c>
      <c r="Y30" s="107">
        <f>SUMIFS(УсловияРасчеты!AS:AS,УсловияРасчеты!$H:$H,$C$28,УсловияРасчеты!$N:$N,$C30)</f>
        <v>0</v>
      </c>
      <c r="Z30" s="107">
        <f>SUMIFS(УсловияРасчеты!AT:AT,УсловияРасчеты!$H:$H,$C$28,УсловияРасчеты!$N:$N,$C30)</f>
        <v>0</v>
      </c>
      <c r="AA30" s="107">
        <f>SUMIFS(УсловияРасчеты!AU:AU,УсловияРасчеты!$H:$H,$C$28,УсловияРасчеты!$N:$N,$C30)</f>
        <v>0</v>
      </c>
      <c r="AB30" s="107">
        <f>SUMIFS(УсловияРасчеты!AV:AV,УсловияРасчеты!$H:$H,$C$28,УсловияРасчеты!$N:$N,$C30)</f>
        <v>0</v>
      </c>
      <c r="AC30" s="107">
        <f>SUMIFS(УсловияРасчеты!AW:AW,УсловияРасчеты!$H:$H,$C$28,УсловияРасчеты!$N:$N,$C30)</f>
        <v>0</v>
      </c>
      <c r="AD30" s="107">
        <f>SUMIFS(УсловияРасчеты!AX:AX,УсловияРасчеты!$H:$H,$C$28,УсловияРасчеты!$N:$N,$C30)</f>
        <v>0</v>
      </c>
      <c r="AE30" s="107">
        <f>SUMIFS(УсловияРасчеты!AY:AY,УсловияРасчеты!$H:$H,$C$28,УсловияРасчеты!$N:$N,$C30)</f>
        <v>0</v>
      </c>
      <c r="AF30" s="107">
        <f>SUMIFS(УсловияРасчеты!AZ:AZ,УсловияРасчеты!$H:$H,$C$28,УсловияРасчеты!$N:$N,$C30)</f>
        <v>0</v>
      </c>
      <c r="AG30" s="107">
        <f>SUMIFS(УсловияРасчеты!BA:BA,УсловияРасчеты!$H:$H,$C$28,УсловияРасчеты!$N:$N,$C30)</f>
        <v>0</v>
      </c>
      <c r="AH30" s="107">
        <f>SUMIFS(УсловияРасчеты!BB:BB,УсловияРасчеты!$H:$H,$C$28,УсловияРасчеты!$N:$N,$C30)</f>
        <v>0</v>
      </c>
      <c r="AI30" s="107">
        <f>SUMIFS(УсловияРасчеты!BC:BC,УсловияРасчеты!$H:$H,$C$28,УсловияРасчеты!$N:$N,$C30)</f>
        <v>0</v>
      </c>
      <c r="AJ30" s="107">
        <f>SUMIFS(УсловияРасчеты!BD:BD,УсловияРасчеты!$H:$H,$C$28,УсловияРасчеты!$N:$N,$C30)</f>
        <v>0</v>
      </c>
      <c r="AK30" s="107">
        <f>SUMIFS(УсловияРасчеты!BE:BE,УсловияРасчеты!$H:$H,$C$28,УсловияРасчеты!$N:$N,$C30)</f>
        <v>0</v>
      </c>
      <c r="AL30" s="107">
        <f>SUMIFS(УсловияРасчеты!BF:BF,УсловияРасчеты!$H:$H,$C$28,УсловияРасчеты!$N:$N,$C30)</f>
        <v>0</v>
      </c>
      <c r="AM30" s="107">
        <f>SUMIFS(УсловияРасчеты!BG:BG,УсловияРасчеты!$H:$H,$C$28,УсловияРасчеты!$N:$N,$C30)</f>
        <v>0</v>
      </c>
      <c r="AN30" s="107">
        <f>SUMIFS(УсловияРасчеты!BH:BH,УсловияРасчеты!$H:$H,$C$28,УсловияРасчеты!$N:$N,$C30)</f>
        <v>0</v>
      </c>
      <c r="AO30" s="107">
        <f>SUMIFS(УсловияРасчеты!BI:BI,УсловияРасчеты!$H:$H,$C$28,УсловияРасчеты!$N:$N,$C30)</f>
        <v>0</v>
      </c>
      <c r="AP30" s="107">
        <f>SUMIFS(УсловияРасчеты!BJ:BJ,УсловияРасчеты!$H:$H,$C$28,УсловияРасчеты!$N:$N,$C30)</f>
        <v>0</v>
      </c>
      <c r="AQ30" s="107">
        <f>SUMIFS(УсловияРасчеты!BK:BK,УсловияРасчеты!$H:$H,$C$28,УсловияРасчеты!$N:$N,$C30)</f>
        <v>0</v>
      </c>
      <c r="AR30" s="107">
        <f>SUMIFS(УсловияРасчеты!BL:BL,УсловияРасчеты!$H:$H,$C$28,УсловияРасчеты!$N:$N,$C30)</f>
        <v>0</v>
      </c>
      <c r="AS30" s="107">
        <f>SUMIFS(УсловияРасчеты!BM:BM,УсловияРасчеты!$H:$H,$C$28,УсловияРасчеты!$N:$N,$C30)</f>
        <v>0</v>
      </c>
      <c r="AT30" s="107">
        <f>SUMIFS(УсловияРасчеты!BN:BN,УсловияРасчеты!$H:$H,$C$28,УсловияРасчеты!$N:$N,$C30)</f>
        <v>0</v>
      </c>
      <c r="AU30" s="107">
        <f>SUMIFS(УсловияРасчеты!BO:BO,УсловияРасчеты!$H:$H,$C$28,УсловияРасчеты!$N:$N,$C30)</f>
        <v>0</v>
      </c>
      <c r="AV30" s="107">
        <f>SUMIFS(УсловияРасчеты!BP:BP,УсловияРасчеты!$H:$H,$C$28,УсловияРасчеты!$N:$N,$C30)</f>
        <v>0</v>
      </c>
      <c r="AW30" s="107">
        <f>SUMIFS(УсловияРасчеты!BQ:BQ,УсловияРасчеты!$H:$H,$C$28,УсловияРасчеты!$N:$N,$C30)</f>
        <v>0</v>
      </c>
      <c r="AX30" s="107">
        <f>SUMIFS(УсловияРасчеты!BR:BR,УсловияРасчеты!$H:$H,$C$28,УсловияРасчеты!$N:$N,$C30)</f>
        <v>0</v>
      </c>
      <c r="AY30" s="107">
        <f>SUMIFS(УсловияРасчеты!BS:BS,УсловияРасчеты!$H:$H,$C$28,УсловияРасчеты!$N:$N,$C30)</f>
        <v>0</v>
      </c>
      <c r="AZ30" s="107">
        <f>SUMIFS(УсловияРасчеты!BT:BT,УсловияРасчеты!$H:$H,$C$28,УсловияРасчеты!$N:$N,$C30)</f>
        <v>0</v>
      </c>
      <c r="BA30" s="107">
        <f>SUMIFS(УсловияРасчеты!BU:BU,УсловияРасчеты!$H:$H,$C$28,УсловияРасчеты!$N:$N,$C30)</f>
        <v>0</v>
      </c>
      <c r="BB30" s="107">
        <f>SUMIFS(УсловияРасчеты!BV:BV,УсловияРасчеты!$H:$H,$C$28,УсловияРасчеты!$N:$N,$C30)</f>
        <v>0</v>
      </c>
      <c r="BC30" s="107">
        <f>SUMIFS(УсловияРасчеты!BW:BW,УсловияРасчеты!$H:$H,$C$28,УсловияРасчеты!$N:$N,$C30)</f>
        <v>0</v>
      </c>
      <c r="BD30" s="107">
        <f>SUMIFS(УсловияРасчеты!BX:BX,УсловияРасчеты!$H:$H,$C$28,УсловияРасчеты!$N:$N,$C30)</f>
        <v>0</v>
      </c>
      <c r="BE30" s="107">
        <f>SUMIFS(УсловияРасчеты!BY:BY,УсловияРасчеты!$H:$H,$C$28,УсловияРасчеты!$N:$N,$C30)</f>
        <v>0</v>
      </c>
      <c r="BF30" s="107">
        <f>SUMIFS(УсловияРасчеты!BZ:BZ,УсловияРасчеты!$H:$H,$C$28,УсловияРасчеты!$N:$N,$C30)</f>
        <v>0</v>
      </c>
      <c r="BG30" s="107">
        <f>SUMIFS(УсловияРасчеты!CA:CA,УсловияРасчеты!$H:$H,$C$28,УсловияРасчеты!$N:$N,$C30)</f>
        <v>0</v>
      </c>
      <c r="BH30" s="107">
        <f>SUMIFS(УсловияРасчеты!CB:CB,УсловияРасчеты!$H:$H,$C$28,УсловияРасчеты!$N:$N,$C30)</f>
        <v>0</v>
      </c>
      <c r="BI30" s="107">
        <f>SUMIFS(УсловияРасчеты!CC:CC,УсловияРасчеты!$H:$H,$C$28,УсловияРасчеты!$N:$N,$C30)</f>
        <v>0</v>
      </c>
      <c r="BJ30" s="107">
        <f>SUMIFS(УсловияРасчеты!CD:CD,УсловияРасчеты!$H:$H,$C$28,УсловияРасчеты!$N:$N,$C30)</f>
        <v>0</v>
      </c>
      <c r="BK30" s="107">
        <f>SUMIFS(УсловияРасчеты!CE:CE,УсловияРасчеты!$H:$H,$C$28,УсловияРасчеты!$N:$N,$C30)</f>
        <v>0</v>
      </c>
      <c r="BL30" s="107">
        <f>SUMIFS(УсловияРасчеты!CF:CF,УсловияРасчеты!$H:$H,$C$28,УсловияРасчеты!$N:$N,$C30)</f>
        <v>0</v>
      </c>
      <c r="BM30" s="107">
        <f>SUMIFS(УсловияРасчеты!CG:CG,УсловияРасчеты!$H:$H,$C$28,УсловияРасчеты!$N:$N,$C30)</f>
        <v>0</v>
      </c>
      <c r="BN30" s="107">
        <f>SUMIFS(УсловияРасчеты!CH:CH,УсловияРасчеты!$H:$H,$C$28,УсловияРасчеты!$N:$N,$C30)</f>
        <v>0</v>
      </c>
      <c r="BO30" s="107">
        <f>SUMIFS(УсловияРасчеты!CI:CI,УсловияРасчеты!$H:$H,$C$28,УсловияРасчеты!$N:$N,$C30)</f>
        <v>0</v>
      </c>
      <c r="BP30" s="107">
        <f>SUMIFS(УсловияРасчеты!CJ:CJ,УсловияРасчеты!$H:$H,$C$28,УсловияРасчеты!$N:$N,$C30)</f>
        <v>0</v>
      </c>
      <c r="BQ30" s="107">
        <f>SUMIFS(УсловияРасчеты!CK:CK,УсловияРасчеты!$H:$H,$C$28,УсловияРасчеты!$N:$N,$C30)</f>
        <v>0</v>
      </c>
      <c r="BR30" s="107">
        <f>SUMIFS(УсловияРасчеты!CL:CL,УсловияРасчеты!$H:$H,$C$28,УсловияРасчеты!$N:$N,$C30)</f>
        <v>0</v>
      </c>
      <c r="BS30" s="107">
        <f>SUMIFS(УсловияРасчеты!CM:CM,УсловияРасчеты!$H:$H,$C$28,УсловияРасчеты!$N:$N,$C30)</f>
        <v>0</v>
      </c>
      <c r="BT30" s="107">
        <f>SUMIFS(УсловияРасчеты!CN:CN,УсловияРасчеты!$H:$H,$C$28,УсловияРасчеты!$N:$N,$C30)</f>
        <v>0</v>
      </c>
      <c r="BU30" s="107">
        <f>SUMIFS(УсловияРасчеты!CO:CO,УсловияРасчеты!$H:$H,$C$28,УсловияРасчеты!$N:$N,$C30)</f>
        <v>0</v>
      </c>
      <c r="BV30" s="107">
        <f>SUMIFS(УсловияРасчеты!CP:CP,УсловияРасчеты!$H:$H,$C$28,УсловияРасчеты!$N:$N,$C30)</f>
        <v>0</v>
      </c>
      <c r="BW30" s="107">
        <f>SUMIFS(УсловияРасчеты!CQ:CQ,УсловияРасчеты!$H:$H,$C$28,УсловияРасчеты!$N:$N,$C30)</f>
        <v>0</v>
      </c>
      <c r="BX30" s="107">
        <f>SUMIFS(УсловияРасчеты!CR:CR,УсловияРасчеты!$H:$H,$C$28,УсловияРасчеты!$N:$N,$C30)</f>
        <v>0</v>
      </c>
      <c r="BY30" s="107">
        <f>SUMIFS(УсловияРасчеты!CS:CS,УсловияРасчеты!$H:$H,$C$28,УсловияРасчеты!$N:$N,$C30)</f>
        <v>0</v>
      </c>
      <c r="BZ30" s="107">
        <f>SUMIFS(УсловияРасчеты!CT:CT,УсловияРасчеты!$H:$H,$C$28,УсловияРасчеты!$N:$N,$C30)</f>
        <v>0</v>
      </c>
      <c r="CA30" s="107">
        <f>SUMIFS(УсловияРасчеты!CU:CU,УсловияРасчеты!$H:$H,$C$28,УсловияРасчеты!$N:$N,$C30)</f>
        <v>0</v>
      </c>
      <c r="CB30" s="107">
        <f>SUMIFS(УсловияРасчеты!CV:CV,УсловияРасчеты!$H:$H,$C$28,УсловияРасчеты!$N:$N,$C30)</f>
        <v>0</v>
      </c>
      <c r="CC30" s="107">
        <f>SUMIFS(УсловияРасчеты!CW:CW,УсловияРасчеты!$H:$H,$C$28,УсловияРасчеты!$N:$N,$C30)</f>
        <v>0</v>
      </c>
      <c r="CD30" s="107">
        <f>SUMIFS(УсловияРасчеты!CX:CX,УсловияРасчеты!$H:$H,$C$28,УсловияРасчеты!$N:$N,$C30)</f>
        <v>0</v>
      </c>
      <c r="CE30" s="107">
        <f>SUMIFS(УсловияРасчеты!CY:CY,УсловияРасчеты!$H:$H,$C$28,УсловияРасчеты!$N:$N,$C30)</f>
        <v>0</v>
      </c>
      <c r="CF30" s="107">
        <f>SUMIFS(УсловияРасчеты!CZ:CZ,УсловияРасчеты!$H:$H,$C$28,УсловияРасчеты!$N:$N,$C30)</f>
        <v>0</v>
      </c>
      <c r="CG30" s="107">
        <f>SUMIFS(УсловияРасчеты!DA:DA,УсловияРасчеты!$H:$H,$C$28,УсловияРасчеты!$N:$N,$C30)</f>
        <v>0</v>
      </c>
      <c r="CH30" s="107">
        <f>SUMIFS(УсловияРасчеты!DB:DB,УсловияРасчеты!$H:$H,$C$28,УсловияРасчеты!$N:$N,$C30)</f>
        <v>0</v>
      </c>
      <c r="CI30" s="107">
        <f>SUMIFS(УсловияРасчеты!DC:DC,УсловияРасчеты!$H:$H,$C$28,УсловияРасчеты!$N:$N,$C30)</f>
        <v>0</v>
      </c>
      <c r="CJ30" s="107">
        <f>SUMIFS(УсловияРасчеты!DD:DD,УсловияРасчеты!$H:$H,$C$28,УсловияРасчеты!$N:$N,$C30)</f>
        <v>0</v>
      </c>
      <c r="CK30" s="107">
        <f>SUMIFS(УсловияРасчеты!DE:DE,УсловияРасчеты!$H:$H,$C$28,УсловияРасчеты!$N:$N,$C30)</f>
        <v>0</v>
      </c>
      <c r="CL30" s="107">
        <f>SUMIFS(УсловияРасчеты!DF:DF,УсловияРасчеты!$H:$H,$C$28,УсловияРасчеты!$N:$N,$C30)</f>
        <v>0</v>
      </c>
      <c r="CM30" s="107">
        <f>SUMIFS(УсловияРасчеты!DG:DG,УсловияРасчеты!$H:$H,$C$28,УсловияРасчеты!$N:$N,$C30)</f>
        <v>0</v>
      </c>
      <c r="CN30" s="107">
        <f>SUMIFS(УсловияРасчеты!DH:DH,УсловияРасчеты!$H:$H,$C$28,УсловияРасчеты!$N:$N,$C30)</f>
        <v>0</v>
      </c>
      <c r="CO30" s="107">
        <f>SUMIFS(УсловияРасчеты!DI:DI,УсловияРасчеты!$H:$H,$C$28,УсловияРасчеты!$N:$N,$C30)</f>
        <v>0</v>
      </c>
      <c r="CP30" s="107">
        <f>SUMIFS(УсловияРасчеты!DJ:DJ,УсловияРасчеты!$H:$H,$C$28,УсловияРасчеты!$N:$N,$C30)</f>
        <v>0</v>
      </c>
      <c r="CQ30" s="107">
        <f>SUMIFS(УсловияРасчеты!DK:DK,УсловияРасчеты!$H:$H,$C$28,УсловияРасчеты!$N:$N,$C30)</f>
        <v>0</v>
      </c>
      <c r="CR30" s="107">
        <f>SUMIFS(УсловияРасчеты!DL:DL,УсловияРасчеты!$H:$H,$C$28,УсловияРасчеты!$N:$N,$C30)</f>
        <v>0</v>
      </c>
      <c r="CS30" s="107">
        <f>SUMIFS(УсловияРасчеты!DM:DM,УсловияРасчеты!$H:$H,$C$28,УсловияРасчеты!$N:$N,$C30)</f>
        <v>0</v>
      </c>
      <c r="CT30" s="107">
        <f>SUMIFS(УсловияРасчеты!DN:DN,УсловияРасчеты!$H:$H,$C$28,УсловияРасчеты!$N:$N,$C30)</f>
        <v>0</v>
      </c>
      <c r="CU30" s="107">
        <f>SUMIFS(УсловияРасчеты!DO:DO,УсловияРасчеты!$H:$H,$C$28,УсловияРасчеты!$N:$N,$C30)</f>
        <v>0</v>
      </c>
      <c r="CV30" s="107">
        <f>SUMIFS(УсловияРасчеты!DP:DP,УсловияРасчеты!$H:$H,$C$28,УсловияРасчеты!$N:$N,$C30)</f>
        <v>0</v>
      </c>
      <c r="CW30" s="107">
        <f>SUMIFS(УсловияРасчеты!DQ:DQ,УсловияРасчеты!$H:$H,$C$28,УсловияРасчеты!$N:$N,$C30)</f>
        <v>0</v>
      </c>
      <c r="CX30" s="107">
        <f>SUMIFS(УсловияРасчеты!DR:DR,УсловияРасчеты!$H:$H,$C$28,УсловияРасчеты!$N:$N,$C30)</f>
        <v>0</v>
      </c>
      <c r="CY30" s="107">
        <f>SUMIFS(УсловияРасчеты!DS:DS,УсловияРасчеты!$H:$H,$C$28,УсловияРасчеты!$N:$N,$C30)</f>
        <v>0</v>
      </c>
      <c r="CZ30" s="107">
        <f>SUMIFS(УсловияРасчеты!DT:DT,УсловияРасчеты!$H:$H,$C$28,УсловияРасчеты!$N:$N,$C30)</f>
        <v>0</v>
      </c>
      <c r="DA30" s="107">
        <f>SUMIFS(УсловияРасчеты!DU:DU,УсловияРасчеты!$H:$H,$C$28,УсловияРасчеты!$N:$N,$C30)</f>
        <v>0</v>
      </c>
      <c r="DB30" s="107">
        <f>SUMIFS(УсловияРасчеты!DV:DV,УсловияРасчеты!$H:$H,$C$28,УсловияРасчеты!$N:$N,$C30)</f>
        <v>0</v>
      </c>
      <c r="DC30" s="107">
        <f>SUMIFS(УсловияРасчеты!DW:DW,УсловияРасчеты!$H:$H,$C$28,УсловияРасчеты!$N:$N,$C30)</f>
        <v>0</v>
      </c>
      <c r="DD30" s="107">
        <f>SUMIFS(УсловияРасчеты!DX:DX,УсловияРасчеты!$H:$H,$C$28,УсловияРасчеты!$N:$N,$C30)</f>
        <v>0</v>
      </c>
      <c r="DE30" s="107">
        <f>SUMIFS(УсловияРасчеты!DY:DY,УсловияРасчеты!$H:$H,$C$28,УсловияРасчеты!$N:$N,$C30)</f>
        <v>0</v>
      </c>
      <c r="DF30" s="107">
        <f>SUMIFS(УсловияРасчеты!DZ:DZ,УсловияРасчеты!$H:$H,$C$28,УсловияРасчеты!$N:$N,$C30)</f>
        <v>0</v>
      </c>
      <c r="DG30" s="107">
        <f>SUMIFS(УсловияРасчеты!EA:EA,УсловияРасчеты!$H:$H,$C$28,УсловияРасчеты!$N:$N,$C30)</f>
        <v>0</v>
      </c>
      <c r="DH30" s="107">
        <f>SUMIFS(УсловияРасчеты!EB:EB,УсловияРасчеты!$H:$H,$C$28,УсловияРасчеты!$N:$N,$C30)</f>
        <v>0</v>
      </c>
      <c r="DI30" s="107">
        <f>SUMIFS(УсловияРасчеты!EC:EC,УсловияРасчеты!$H:$H,$C$28,УсловияРасчеты!$N:$N,$C30)</f>
        <v>0</v>
      </c>
      <c r="DJ30" s="107">
        <f>SUMIFS(УсловияРасчеты!ED:ED,УсловияРасчеты!$H:$H,$C$28,УсловияРасчеты!$N:$N,$C30)</f>
        <v>0</v>
      </c>
      <c r="DK30" s="107">
        <f>SUMIFS(УсловияРасчеты!EE:EE,УсловияРасчеты!$H:$H,$C$28,УсловияРасчеты!$N:$N,$C30)</f>
        <v>0</v>
      </c>
      <c r="DL30" s="107">
        <f>SUMIFS(УсловияРасчеты!EF:EF,УсловияРасчеты!$H:$H,$C$28,УсловияРасчеты!$N:$N,$C30)</f>
        <v>0</v>
      </c>
      <c r="DM30" s="107">
        <f>SUMIFS(УсловияРасчеты!EG:EG,УсловияРасчеты!$H:$H,$C$28,УсловияРасчеты!$N:$N,$C30)</f>
        <v>0</v>
      </c>
      <c r="DN30" s="107">
        <f>SUMIFS(УсловияРасчеты!EH:EH,УсловияРасчеты!$H:$H,$C$28,УсловияРасчеты!$N:$N,$C30)</f>
        <v>0</v>
      </c>
      <c r="DO30" s="107">
        <f>SUMIFS(УсловияРасчеты!EI:EI,УсловияРасчеты!$H:$H,$C$28,УсловияРасчеты!$N:$N,$C30)</f>
        <v>0</v>
      </c>
      <c r="DP30" s="107">
        <f>SUMIFS(УсловияРасчеты!EJ:EJ,УсловияРасчеты!$H:$H,$C$28,УсловияРасчеты!$N:$N,$C30)</f>
        <v>0</v>
      </c>
      <c r="DQ30" s="107">
        <f>SUMIFS(УсловияРасчеты!EK:EK,УсловияРасчеты!$H:$H,$C$28,УсловияРасчеты!$N:$N,$C30)</f>
        <v>0</v>
      </c>
      <c r="DR30" s="107">
        <f>SUMIFS(УсловияРасчеты!EL:EL,УсловияРасчеты!$H:$H,$C$28,УсловияРасчеты!$N:$N,$C30)</f>
        <v>0</v>
      </c>
      <c r="DS30" s="107">
        <f>SUMIFS(УсловияРасчеты!EM:EM,УсловияРасчеты!$H:$H,$C$28,УсловияРасчеты!$N:$N,$C30)</f>
        <v>0</v>
      </c>
      <c r="DT30" s="107">
        <f>SUMIFS(УсловияРасчеты!EN:EN,УсловияРасчеты!$H:$H,$C$28,УсловияРасчеты!$N:$N,$C30)</f>
        <v>0</v>
      </c>
      <c r="DU30" s="107">
        <f>SUMIFS(УсловияРасчеты!EO:EO,УсловияРасчеты!$H:$H,$C$28,УсловияРасчеты!$N:$N,$C30)</f>
        <v>0</v>
      </c>
      <c r="DV30" s="107">
        <f>SUMIFS(УсловияРасчеты!EP:EP,УсловияРасчеты!$H:$H,$C$28,УсловияРасчеты!$N:$N,$C30)</f>
        <v>0</v>
      </c>
      <c r="DW30" s="107">
        <f>SUMIFS(УсловияРасчеты!EQ:EQ,УсловияРасчеты!$H:$H,$C$28,УсловияРасчеты!$N:$N,$C30)</f>
        <v>0</v>
      </c>
      <c r="DX30" s="107">
        <f>SUMIFS(УсловияРасчеты!ER:ER,УсловияРасчеты!$H:$H,$C$28,УсловияРасчеты!$N:$N,$C30)</f>
        <v>0</v>
      </c>
      <c r="DY30" s="107">
        <f>SUMIFS(УсловияРасчеты!ES:ES,УсловияРасчеты!$H:$H,$C$28,УсловияРасчеты!$N:$N,$C30)</f>
        <v>0</v>
      </c>
      <c r="DZ30" s="107">
        <f>SUMIFS(УсловияРасчеты!ET:ET,УсловияРасчеты!$H:$H,$C$28,УсловияРасчеты!$N:$N,$C30)</f>
        <v>0</v>
      </c>
      <c r="EA30" s="107">
        <f>SUMIFS(УсловияРасчеты!EU:EU,УсловияРасчеты!$H:$H,$C$28,УсловияРасчеты!$N:$N,$C30)</f>
        <v>0</v>
      </c>
      <c r="EB30" s="107">
        <f>SUMIFS(УсловияРасчеты!EV:EV,УсловияРасчеты!$H:$H,$C$28,УсловияРасчеты!$N:$N,$C30)</f>
        <v>0</v>
      </c>
      <c r="EC30" s="107">
        <f>SUMIFS(УсловияРасчеты!EW:EW,УсловияРасчеты!$H:$H,$C$28,УсловияРасчеты!$N:$N,$C30)</f>
        <v>0</v>
      </c>
      <c r="ED30" s="107">
        <f>SUMIFS(УсловияРасчеты!EX:EX,УсловияРасчеты!$H:$H,$C$28,УсловияРасчеты!$N:$N,$C30)</f>
        <v>0</v>
      </c>
      <c r="EE30" s="107">
        <f>SUMIFS(УсловияРасчеты!EY:EY,УсловияРасчеты!$H:$H,$C$28,УсловияРасчеты!$N:$N,$C30)</f>
        <v>0</v>
      </c>
      <c r="EF30" s="107">
        <f>SUMIFS(УсловияРасчеты!EZ:EZ,УсловияРасчеты!$H:$H,$C$28,УсловияРасчеты!$N:$N,$C30)</f>
        <v>0</v>
      </c>
      <c r="EG30" s="107">
        <f>SUMIFS(УсловияРасчеты!FA:FA,УсловияРасчеты!$H:$H,$C$28,УсловияРасчеты!$N:$N,$C30)</f>
        <v>0</v>
      </c>
      <c r="EH30" s="107">
        <f>SUMIFS(УсловияРасчеты!FB:FB,УсловияРасчеты!$H:$H,$C$28,УсловияРасчеты!$N:$N,$C30)</f>
        <v>0</v>
      </c>
      <c r="EI30" s="107">
        <f>SUMIFS(УсловияРасчеты!FC:FC,УсловияРасчеты!$H:$H,$C$28,УсловияРасчеты!$N:$N,$C30)</f>
        <v>0</v>
      </c>
      <c r="EJ30" s="107">
        <f>SUMIFS(УсловияРасчеты!FD:FD,УсловияРасчеты!$H:$H,$C$28,УсловияРасчеты!$N:$N,$C30)</f>
        <v>0</v>
      </c>
      <c r="EK30" s="107">
        <f>SUMIFS(УсловияРасчеты!FE:FE,УсловияРасчеты!$H:$H,$C$28,УсловияРасчеты!$N:$N,$C30)</f>
        <v>0</v>
      </c>
      <c r="EL30" s="107">
        <f>SUMIFS(УсловияРасчеты!FF:FF,УсловияРасчеты!$H:$H,$C$28,УсловияРасчеты!$N:$N,$C30)</f>
        <v>0</v>
      </c>
      <c r="EM30" s="107">
        <f>SUMIFS(УсловияРасчеты!FG:FG,УсловияРасчеты!$H:$H,$C$28,УсловияРасчеты!$N:$N,$C30)</f>
        <v>0</v>
      </c>
      <c r="EN30" s="107">
        <f>SUMIFS(УсловияРасчеты!FH:FH,УсловияРасчеты!$H:$H,$C$28,УсловияРасчеты!$N:$N,$C30)</f>
        <v>0</v>
      </c>
      <c r="EO30" s="107">
        <f>SUMIFS(УсловияРасчеты!FI:FI,УсловияРасчеты!$H:$H,$C$28,УсловияРасчеты!$N:$N,$C30)</f>
        <v>0</v>
      </c>
      <c r="EP30" s="107">
        <f>SUMIFS(УсловияРасчеты!FJ:FJ,УсловияРасчеты!$H:$H,$C$28,УсловияРасчеты!$N:$N,$C30)</f>
        <v>0</v>
      </c>
      <c r="EQ30" s="107">
        <f>SUMIFS(УсловияРасчеты!FK:FK,УсловияРасчеты!$H:$H,$C$28,УсловияРасчеты!$N:$N,$C30)</f>
        <v>0</v>
      </c>
      <c r="ER30" s="107">
        <f>SUMIFS(УсловияРасчеты!FL:FL,УсловияРасчеты!$H:$H,$C$28,УсловияРасчеты!$N:$N,$C30)</f>
        <v>0</v>
      </c>
      <c r="ES30" s="107">
        <f>SUMIFS(УсловияРасчеты!FM:FM,УсловияРасчеты!$H:$H,$C$28,УсловияРасчеты!$N:$N,$C30)</f>
        <v>0</v>
      </c>
      <c r="ET30" s="107">
        <f>SUMIFS(УсловияРасчеты!FN:FN,УсловияРасчеты!$H:$H,$C$28,УсловияРасчеты!$N:$N,$C30)</f>
        <v>0</v>
      </c>
      <c r="EU30" s="107">
        <f>SUMIFS(УсловияРасчеты!FO:FO,УсловияРасчеты!$H:$H,$C$28,УсловияРасчеты!$N:$N,$C30)</f>
        <v>0</v>
      </c>
      <c r="EV30" s="107">
        <f>SUMIFS(УсловияРасчеты!FP:FP,УсловияРасчеты!$H:$H,$C$28,УсловияРасчеты!$N:$N,$C30)</f>
        <v>0</v>
      </c>
      <c r="EW30" s="107">
        <f>SUMIFS(УсловияРасчеты!FQ:FQ,УсловияРасчеты!$H:$H,$C$28,УсловияРасчеты!$N:$N,$C30)</f>
        <v>0</v>
      </c>
      <c r="EX30" s="107">
        <f>SUMIFS(УсловияРасчеты!FR:FR,УсловияРасчеты!$H:$H,$C$28,УсловияРасчеты!$N:$N,$C30)</f>
        <v>0</v>
      </c>
      <c r="EY30" s="107">
        <f>SUMIFS(УсловияРасчеты!FS:FS,УсловияРасчеты!$H:$H,$C$28,УсловияРасчеты!$N:$N,$C30)</f>
        <v>0</v>
      </c>
      <c r="EZ30" s="107">
        <f>SUMIFS(УсловияРасчеты!FT:FT,УсловияРасчеты!$H:$H,$C$28,УсловияРасчеты!$N:$N,$C30)</f>
        <v>0</v>
      </c>
      <c r="FA30" s="107">
        <f>SUMIFS(УсловияРасчеты!FU:FU,УсловияРасчеты!$H:$H,$C$28,УсловияРасчеты!$N:$N,$C30)</f>
        <v>0</v>
      </c>
      <c r="FB30" s="107">
        <f>SUMIFS(УсловияРасчеты!FV:FV,УсловияРасчеты!$H:$H,$C$28,УсловияРасчеты!$N:$N,$C30)</f>
        <v>0</v>
      </c>
      <c r="FC30" s="107">
        <f>SUMIFS(УсловияРасчеты!FW:FW,УсловияРасчеты!$H:$H,$C$28,УсловияРасчеты!$N:$N,$C30)</f>
        <v>0</v>
      </c>
      <c r="FD30" s="107">
        <f>SUMIFS(УсловияРасчеты!FX:FX,УсловияРасчеты!$H:$H,$C$28,УсловияРасчеты!$N:$N,$C30)</f>
        <v>0</v>
      </c>
      <c r="FE30" s="107">
        <f>SUMIFS(УсловияРасчеты!FY:FY,УсловияРасчеты!$H:$H,$C$28,УсловияРасчеты!$N:$N,$C30)</f>
        <v>0</v>
      </c>
      <c r="FF30" s="107">
        <f>SUMIFS(УсловияРасчеты!FZ:FZ,УсловияРасчеты!$H:$H,$C$28,УсловияРасчеты!$N:$N,$C30)</f>
        <v>0</v>
      </c>
      <c r="FG30" s="107">
        <f>SUMIFS(УсловияРасчеты!GA:GA,УсловияРасчеты!$H:$H,$C$28,УсловияРасчеты!$N:$N,$C30)</f>
        <v>0</v>
      </c>
      <c r="FH30" s="107">
        <f>SUMIFS(УсловияРасчеты!GB:GB,УсловияРасчеты!$H:$H,$C$28,УсловияРасчеты!$N:$N,$C30)</f>
        <v>0</v>
      </c>
      <c r="FI30" s="107">
        <f>SUMIFS(УсловияРасчеты!GC:GC,УсловияРасчеты!$H:$H,$C$28,УсловияРасчеты!$N:$N,$C30)</f>
        <v>0</v>
      </c>
      <c r="FJ30" s="107">
        <f>SUMIFS(УсловияРасчеты!GD:GD,УсловияРасчеты!$H:$H,$C$28,УсловияРасчеты!$N:$N,$C30)</f>
        <v>0</v>
      </c>
      <c r="FK30" s="107">
        <f>SUMIFS(УсловияРасчеты!GE:GE,УсловияРасчеты!$H:$H,$C$28,УсловияРасчеты!$N:$N,$C30)</f>
        <v>0</v>
      </c>
      <c r="FL30" s="107">
        <f>SUMIFS(УсловияРасчеты!GF:GF,УсловияРасчеты!$H:$H,$C$28,УсловияРасчеты!$N:$N,$C30)</f>
        <v>0</v>
      </c>
      <c r="FM30" s="107">
        <f>SUMIFS(УсловияРасчеты!GG:GG,УсловияРасчеты!$H:$H,$C$28,УсловияРасчеты!$N:$N,$C30)</f>
        <v>0</v>
      </c>
      <c r="FN30" s="107">
        <f>SUMIFS(УсловияРасчеты!GH:GH,УсловияРасчеты!$H:$H,$C$28,УсловияРасчеты!$N:$N,$C30)</f>
        <v>0</v>
      </c>
      <c r="FO30" s="107">
        <f>SUMIFS(УсловияРасчеты!GI:GI,УсловияРасчеты!$H:$H,$C$28,УсловияРасчеты!$N:$N,$C30)</f>
        <v>0</v>
      </c>
      <c r="FP30" s="107">
        <f>SUMIFS(УсловияРасчеты!GJ:GJ,УсловияРасчеты!$H:$H,$C$28,УсловияРасчеты!$N:$N,$C30)</f>
        <v>0</v>
      </c>
      <c r="FQ30" s="107">
        <f>SUMIFS(УсловияРасчеты!GK:GK,УсловияРасчеты!$H:$H,$C$28,УсловияРасчеты!$N:$N,$C30)</f>
        <v>0</v>
      </c>
      <c r="FR30" s="107">
        <f>SUMIFS(УсловияРасчеты!GL:GL,УсловияРасчеты!$H:$H,$C$28,УсловияРасчеты!$N:$N,$C30)</f>
        <v>0</v>
      </c>
      <c r="FS30" s="107">
        <f>SUMIFS(УсловияРасчеты!GM:GM,УсловияРасчеты!$H:$H,$C$28,УсловияРасчеты!$N:$N,$C30)</f>
        <v>0</v>
      </c>
      <c r="FT30" s="107">
        <f>SUMIFS(УсловияРасчеты!GN:GN,УсловияРасчеты!$H:$H,$C$28,УсловияРасчеты!$N:$N,$C30)</f>
        <v>0</v>
      </c>
      <c r="FU30" s="107">
        <f>SUMIFS(УсловияРасчеты!GO:GO,УсловияРасчеты!$H:$H,$C$28,УсловияРасчеты!$N:$N,$C30)</f>
        <v>0</v>
      </c>
      <c r="FV30" s="107">
        <f>SUMIFS(УсловияРасчеты!GP:GP,УсловияРасчеты!$H:$H,$C$28,УсловияРасчеты!$N:$N,$C30)</f>
        <v>0</v>
      </c>
      <c r="FW30" s="107">
        <f>SUMIFS(УсловияРасчеты!GQ:GQ,УсловияРасчеты!$H:$H,$C$28,УсловияРасчеты!$N:$N,$C30)</f>
        <v>0</v>
      </c>
      <c r="FX30" s="107">
        <f>SUMIFS(УсловияРасчеты!GR:GR,УсловияРасчеты!$H:$H,$C$28,УсловияРасчеты!$N:$N,$C30)</f>
        <v>0</v>
      </c>
      <c r="FY30" s="107">
        <f>SUMIFS(УсловияРасчеты!GS:GS,УсловияРасчеты!$H:$H,$C$28,УсловияРасчеты!$N:$N,$C30)</f>
        <v>0</v>
      </c>
      <c r="FZ30" s="107">
        <f>SUMIFS(УсловияРасчеты!GT:GT,УсловияРасчеты!$H:$H,$C$28,УсловияРасчеты!$N:$N,$C30)</f>
        <v>0</v>
      </c>
      <c r="GA30" s="107">
        <f>SUMIFS(УсловияРасчеты!GU:GU,УсловияРасчеты!$H:$H,$C$28,УсловияРасчеты!$N:$N,$C30)</f>
        <v>0</v>
      </c>
      <c r="GB30" s="107">
        <f>SUMIFS(УсловияРасчеты!GV:GV,УсловияРасчеты!$H:$H,$C$28,УсловияРасчеты!$N:$N,$C30)</f>
        <v>0</v>
      </c>
      <c r="GC30" s="107">
        <f>SUMIFS(УсловияРасчеты!GW:GW,УсловияРасчеты!$H:$H,$C$28,УсловияРасчеты!$N:$N,$C30)</f>
        <v>0</v>
      </c>
      <c r="GD30" s="107">
        <f>SUMIFS(УсловияРасчеты!GX:GX,УсловияРасчеты!$H:$H,$C$28,УсловияРасчеты!$N:$N,$C30)</f>
        <v>0</v>
      </c>
      <c r="GE30" s="107">
        <f>SUMIFS(УсловияРасчеты!GY:GY,УсловияРасчеты!$H:$H,$C$28,УсловияРасчеты!$N:$N,$C30)</f>
        <v>0</v>
      </c>
      <c r="GF30" s="107">
        <f>SUMIFS(УсловияРасчеты!GZ:GZ,УсловияРасчеты!$H:$H,$C$28,УсловияРасчеты!$N:$N,$C30)</f>
        <v>0</v>
      </c>
      <c r="GG30" s="77"/>
    </row>
    <row r="31" spans="1:189" s="79" customFormat="1">
      <c r="A31" s="82"/>
      <c r="B31" s="77"/>
      <c r="C31" s="78" t="str">
        <f>УсловияРасчеты!$N$422</f>
        <v>Продукт-2</v>
      </c>
      <c r="D31" s="66"/>
      <c r="E31" s="129">
        <f>SUM($F31:$GG31)</f>
        <v>0</v>
      </c>
      <c r="F31" s="65"/>
      <c r="G31" s="107">
        <f>SUMIFS(УсловияРасчеты!AA:AA,УсловияРасчеты!$H:$H,$C$28,УсловияРасчеты!$N:$N,$C31)</f>
        <v>0</v>
      </c>
      <c r="H31" s="107">
        <f>SUMIFS(УсловияРасчеты!AB:AB,УсловияРасчеты!$H:$H,$C$28,УсловияРасчеты!$N:$N,$C31)</f>
        <v>0</v>
      </c>
      <c r="I31" s="107">
        <f>SUMIFS(УсловияРасчеты!AC:AC,УсловияРасчеты!$H:$H,$C$28,УсловияРасчеты!$N:$N,$C31)</f>
        <v>0</v>
      </c>
      <c r="J31" s="107">
        <f>SUMIFS(УсловияРасчеты!AD:AD,УсловияРасчеты!$H:$H,$C$28,УсловияРасчеты!$N:$N,$C31)</f>
        <v>0</v>
      </c>
      <c r="K31" s="107">
        <f>SUMIFS(УсловияРасчеты!AE:AE,УсловияРасчеты!$H:$H,$C$28,УсловияРасчеты!$N:$N,$C31)</f>
        <v>0</v>
      </c>
      <c r="L31" s="107">
        <f>SUMIFS(УсловияРасчеты!AF:AF,УсловияРасчеты!$H:$H,$C$28,УсловияРасчеты!$N:$N,$C31)</f>
        <v>0</v>
      </c>
      <c r="M31" s="107">
        <f>SUMIFS(УсловияРасчеты!AG:AG,УсловияРасчеты!$H:$H,$C$28,УсловияРасчеты!$N:$N,$C31)</f>
        <v>0</v>
      </c>
      <c r="N31" s="107">
        <f>SUMIFS(УсловияРасчеты!AH:AH,УсловияРасчеты!$H:$H,$C$28,УсловияРасчеты!$N:$N,$C31)</f>
        <v>0</v>
      </c>
      <c r="O31" s="107">
        <f>SUMIFS(УсловияРасчеты!AI:AI,УсловияРасчеты!$H:$H,$C$28,УсловияРасчеты!$N:$N,$C31)</f>
        <v>0</v>
      </c>
      <c r="P31" s="107">
        <f>SUMIFS(УсловияРасчеты!AJ:AJ,УсловияРасчеты!$H:$H,$C$28,УсловияРасчеты!$N:$N,$C31)</f>
        <v>0</v>
      </c>
      <c r="Q31" s="107">
        <f>SUMIFS(УсловияРасчеты!AK:AK,УсловияРасчеты!$H:$H,$C$28,УсловияРасчеты!$N:$N,$C31)</f>
        <v>0</v>
      </c>
      <c r="R31" s="107">
        <f>SUMIFS(УсловияРасчеты!AL:AL,УсловияРасчеты!$H:$H,$C$28,УсловияРасчеты!$N:$N,$C31)</f>
        <v>0</v>
      </c>
      <c r="S31" s="107">
        <f>SUMIFS(УсловияРасчеты!AM:AM,УсловияРасчеты!$H:$H,$C$28,УсловияРасчеты!$N:$N,$C31)</f>
        <v>0</v>
      </c>
      <c r="T31" s="107">
        <f>SUMIFS(УсловияРасчеты!AN:AN,УсловияРасчеты!$H:$H,$C$28,УсловияРасчеты!$N:$N,$C31)</f>
        <v>0</v>
      </c>
      <c r="U31" s="107">
        <f>SUMIFS(УсловияРасчеты!AO:AO,УсловияРасчеты!$H:$H,$C$28,УсловияРасчеты!$N:$N,$C31)</f>
        <v>0</v>
      </c>
      <c r="V31" s="107">
        <f>SUMIFS(УсловияРасчеты!AP:AP,УсловияРасчеты!$H:$H,$C$28,УсловияРасчеты!$N:$N,$C31)</f>
        <v>0</v>
      </c>
      <c r="W31" s="107">
        <f>SUMIFS(УсловияРасчеты!AQ:AQ,УсловияРасчеты!$H:$H,$C$28,УсловияРасчеты!$N:$N,$C31)</f>
        <v>0</v>
      </c>
      <c r="X31" s="107">
        <f>SUMIFS(УсловияРасчеты!AR:AR,УсловияРасчеты!$H:$H,$C$28,УсловияРасчеты!$N:$N,$C31)</f>
        <v>0</v>
      </c>
      <c r="Y31" s="107">
        <f>SUMIFS(УсловияРасчеты!AS:AS,УсловияРасчеты!$H:$H,$C$28,УсловияРасчеты!$N:$N,$C31)</f>
        <v>0</v>
      </c>
      <c r="Z31" s="107">
        <f>SUMIFS(УсловияРасчеты!AT:AT,УсловияРасчеты!$H:$H,$C$28,УсловияРасчеты!$N:$N,$C31)</f>
        <v>0</v>
      </c>
      <c r="AA31" s="107">
        <f>SUMIFS(УсловияРасчеты!AU:AU,УсловияРасчеты!$H:$H,$C$28,УсловияРасчеты!$N:$N,$C31)</f>
        <v>0</v>
      </c>
      <c r="AB31" s="107">
        <f>SUMIFS(УсловияРасчеты!AV:AV,УсловияРасчеты!$H:$H,$C$28,УсловияРасчеты!$N:$N,$C31)</f>
        <v>0</v>
      </c>
      <c r="AC31" s="107">
        <f>SUMIFS(УсловияРасчеты!AW:AW,УсловияРасчеты!$H:$H,$C$28,УсловияРасчеты!$N:$N,$C31)</f>
        <v>0</v>
      </c>
      <c r="AD31" s="107">
        <f>SUMIFS(УсловияРасчеты!AX:AX,УсловияРасчеты!$H:$H,$C$28,УсловияРасчеты!$N:$N,$C31)</f>
        <v>0</v>
      </c>
      <c r="AE31" s="107">
        <f>SUMIFS(УсловияРасчеты!AY:AY,УсловияРасчеты!$H:$H,$C$28,УсловияРасчеты!$N:$N,$C31)</f>
        <v>0</v>
      </c>
      <c r="AF31" s="107">
        <f>SUMIFS(УсловияРасчеты!AZ:AZ,УсловияРасчеты!$H:$H,$C$28,УсловияРасчеты!$N:$N,$C31)</f>
        <v>0</v>
      </c>
      <c r="AG31" s="107">
        <f>SUMIFS(УсловияРасчеты!BA:BA,УсловияРасчеты!$H:$H,$C$28,УсловияРасчеты!$N:$N,$C31)</f>
        <v>0</v>
      </c>
      <c r="AH31" s="107">
        <f>SUMIFS(УсловияРасчеты!BB:BB,УсловияРасчеты!$H:$H,$C$28,УсловияРасчеты!$N:$N,$C31)</f>
        <v>0</v>
      </c>
      <c r="AI31" s="107">
        <f>SUMIFS(УсловияРасчеты!BC:BC,УсловияРасчеты!$H:$H,$C$28,УсловияРасчеты!$N:$N,$C31)</f>
        <v>0</v>
      </c>
      <c r="AJ31" s="107">
        <f>SUMIFS(УсловияРасчеты!BD:BD,УсловияРасчеты!$H:$H,$C$28,УсловияРасчеты!$N:$N,$C31)</f>
        <v>0</v>
      </c>
      <c r="AK31" s="107">
        <f>SUMIFS(УсловияРасчеты!BE:BE,УсловияРасчеты!$H:$H,$C$28,УсловияРасчеты!$N:$N,$C31)</f>
        <v>0</v>
      </c>
      <c r="AL31" s="107">
        <f>SUMIFS(УсловияРасчеты!BF:BF,УсловияРасчеты!$H:$H,$C$28,УсловияРасчеты!$N:$N,$C31)</f>
        <v>0</v>
      </c>
      <c r="AM31" s="107">
        <f>SUMIFS(УсловияРасчеты!BG:BG,УсловияРасчеты!$H:$H,$C$28,УсловияРасчеты!$N:$N,$C31)</f>
        <v>0</v>
      </c>
      <c r="AN31" s="107">
        <f>SUMIFS(УсловияРасчеты!BH:BH,УсловияРасчеты!$H:$H,$C$28,УсловияРасчеты!$N:$N,$C31)</f>
        <v>0</v>
      </c>
      <c r="AO31" s="107">
        <f>SUMIFS(УсловияРасчеты!BI:BI,УсловияРасчеты!$H:$H,$C$28,УсловияРасчеты!$N:$N,$C31)</f>
        <v>0</v>
      </c>
      <c r="AP31" s="107">
        <f>SUMIFS(УсловияРасчеты!BJ:BJ,УсловияРасчеты!$H:$H,$C$28,УсловияРасчеты!$N:$N,$C31)</f>
        <v>0</v>
      </c>
      <c r="AQ31" s="107">
        <f>SUMIFS(УсловияРасчеты!BK:BK,УсловияРасчеты!$H:$H,$C$28,УсловияРасчеты!$N:$N,$C31)</f>
        <v>0</v>
      </c>
      <c r="AR31" s="107">
        <f>SUMIFS(УсловияРасчеты!BL:BL,УсловияРасчеты!$H:$H,$C$28,УсловияРасчеты!$N:$N,$C31)</f>
        <v>0</v>
      </c>
      <c r="AS31" s="107">
        <f>SUMIFS(УсловияРасчеты!BM:BM,УсловияРасчеты!$H:$H,$C$28,УсловияРасчеты!$N:$N,$C31)</f>
        <v>0</v>
      </c>
      <c r="AT31" s="107">
        <f>SUMIFS(УсловияРасчеты!BN:BN,УсловияРасчеты!$H:$H,$C$28,УсловияРасчеты!$N:$N,$C31)</f>
        <v>0</v>
      </c>
      <c r="AU31" s="107">
        <f>SUMIFS(УсловияРасчеты!BO:BO,УсловияРасчеты!$H:$H,$C$28,УсловияРасчеты!$N:$N,$C31)</f>
        <v>0</v>
      </c>
      <c r="AV31" s="107">
        <f>SUMIFS(УсловияРасчеты!BP:BP,УсловияРасчеты!$H:$H,$C$28,УсловияРасчеты!$N:$N,$C31)</f>
        <v>0</v>
      </c>
      <c r="AW31" s="107">
        <f>SUMIFS(УсловияРасчеты!BQ:BQ,УсловияРасчеты!$H:$H,$C$28,УсловияРасчеты!$N:$N,$C31)</f>
        <v>0</v>
      </c>
      <c r="AX31" s="107">
        <f>SUMIFS(УсловияРасчеты!BR:BR,УсловияРасчеты!$H:$H,$C$28,УсловияРасчеты!$N:$N,$C31)</f>
        <v>0</v>
      </c>
      <c r="AY31" s="107">
        <f>SUMIFS(УсловияРасчеты!BS:BS,УсловияРасчеты!$H:$H,$C$28,УсловияРасчеты!$N:$N,$C31)</f>
        <v>0</v>
      </c>
      <c r="AZ31" s="107">
        <f>SUMIFS(УсловияРасчеты!BT:BT,УсловияРасчеты!$H:$H,$C$28,УсловияРасчеты!$N:$N,$C31)</f>
        <v>0</v>
      </c>
      <c r="BA31" s="107">
        <f>SUMIFS(УсловияРасчеты!BU:BU,УсловияРасчеты!$H:$H,$C$28,УсловияРасчеты!$N:$N,$C31)</f>
        <v>0</v>
      </c>
      <c r="BB31" s="107">
        <f>SUMIFS(УсловияРасчеты!BV:BV,УсловияРасчеты!$H:$H,$C$28,УсловияРасчеты!$N:$N,$C31)</f>
        <v>0</v>
      </c>
      <c r="BC31" s="107">
        <f>SUMIFS(УсловияРасчеты!BW:BW,УсловияРасчеты!$H:$H,$C$28,УсловияРасчеты!$N:$N,$C31)</f>
        <v>0</v>
      </c>
      <c r="BD31" s="107">
        <f>SUMIFS(УсловияРасчеты!BX:BX,УсловияРасчеты!$H:$H,$C$28,УсловияРасчеты!$N:$N,$C31)</f>
        <v>0</v>
      </c>
      <c r="BE31" s="107">
        <f>SUMIFS(УсловияРасчеты!BY:BY,УсловияРасчеты!$H:$H,$C$28,УсловияРасчеты!$N:$N,$C31)</f>
        <v>0</v>
      </c>
      <c r="BF31" s="107">
        <f>SUMIFS(УсловияРасчеты!BZ:BZ,УсловияРасчеты!$H:$H,$C$28,УсловияРасчеты!$N:$N,$C31)</f>
        <v>0</v>
      </c>
      <c r="BG31" s="107">
        <f>SUMIFS(УсловияРасчеты!CA:CA,УсловияРасчеты!$H:$H,$C$28,УсловияРасчеты!$N:$N,$C31)</f>
        <v>0</v>
      </c>
      <c r="BH31" s="107">
        <f>SUMIFS(УсловияРасчеты!CB:CB,УсловияРасчеты!$H:$H,$C$28,УсловияРасчеты!$N:$N,$C31)</f>
        <v>0</v>
      </c>
      <c r="BI31" s="107">
        <f>SUMIFS(УсловияРасчеты!CC:CC,УсловияРасчеты!$H:$H,$C$28,УсловияРасчеты!$N:$N,$C31)</f>
        <v>0</v>
      </c>
      <c r="BJ31" s="107">
        <f>SUMIFS(УсловияРасчеты!CD:CD,УсловияРасчеты!$H:$H,$C$28,УсловияРасчеты!$N:$N,$C31)</f>
        <v>0</v>
      </c>
      <c r="BK31" s="107">
        <f>SUMIFS(УсловияРасчеты!CE:CE,УсловияРасчеты!$H:$H,$C$28,УсловияРасчеты!$N:$N,$C31)</f>
        <v>0</v>
      </c>
      <c r="BL31" s="107">
        <f>SUMIFS(УсловияРасчеты!CF:CF,УсловияРасчеты!$H:$H,$C$28,УсловияРасчеты!$N:$N,$C31)</f>
        <v>0</v>
      </c>
      <c r="BM31" s="107">
        <f>SUMIFS(УсловияРасчеты!CG:CG,УсловияРасчеты!$H:$H,$C$28,УсловияРасчеты!$N:$N,$C31)</f>
        <v>0</v>
      </c>
      <c r="BN31" s="107">
        <f>SUMIFS(УсловияРасчеты!CH:CH,УсловияРасчеты!$H:$H,$C$28,УсловияРасчеты!$N:$N,$C31)</f>
        <v>0</v>
      </c>
      <c r="BO31" s="107">
        <f>SUMIFS(УсловияРасчеты!CI:CI,УсловияРасчеты!$H:$H,$C$28,УсловияРасчеты!$N:$N,$C31)</f>
        <v>0</v>
      </c>
      <c r="BP31" s="107">
        <f>SUMIFS(УсловияРасчеты!CJ:CJ,УсловияРасчеты!$H:$H,$C$28,УсловияРасчеты!$N:$N,$C31)</f>
        <v>0</v>
      </c>
      <c r="BQ31" s="107">
        <f>SUMIFS(УсловияРасчеты!CK:CK,УсловияРасчеты!$H:$H,$C$28,УсловияРасчеты!$N:$N,$C31)</f>
        <v>0</v>
      </c>
      <c r="BR31" s="107">
        <f>SUMIFS(УсловияРасчеты!CL:CL,УсловияРасчеты!$H:$H,$C$28,УсловияРасчеты!$N:$N,$C31)</f>
        <v>0</v>
      </c>
      <c r="BS31" s="107">
        <f>SUMIFS(УсловияРасчеты!CM:CM,УсловияРасчеты!$H:$H,$C$28,УсловияРасчеты!$N:$N,$C31)</f>
        <v>0</v>
      </c>
      <c r="BT31" s="107">
        <f>SUMIFS(УсловияРасчеты!CN:CN,УсловияРасчеты!$H:$H,$C$28,УсловияРасчеты!$N:$N,$C31)</f>
        <v>0</v>
      </c>
      <c r="BU31" s="107">
        <f>SUMIFS(УсловияРасчеты!CO:CO,УсловияРасчеты!$H:$H,$C$28,УсловияРасчеты!$N:$N,$C31)</f>
        <v>0</v>
      </c>
      <c r="BV31" s="107">
        <f>SUMIFS(УсловияРасчеты!CP:CP,УсловияРасчеты!$H:$H,$C$28,УсловияРасчеты!$N:$N,$C31)</f>
        <v>0</v>
      </c>
      <c r="BW31" s="107">
        <f>SUMIFS(УсловияРасчеты!CQ:CQ,УсловияРасчеты!$H:$H,$C$28,УсловияРасчеты!$N:$N,$C31)</f>
        <v>0</v>
      </c>
      <c r="BX31" s="107">
        <f>SUMIFS(УсловияРасчеты!CR:CR,УсловияРасчеты!$H:$H,$C$28,УсловияРасчеты!$N:$N,$C31)</f>
        <v>0</v>
      </c>
      <c r="BY31" s="107">
        <f>SUMIFS(УсловияРасчеты!CS:CS,УсловияРасчеты!$H:$H,$C$28,УсловияРасчеты!$N:$N,$C31)</f>
        <v>0</v>
      </c>
      <c r="BZ31" s="107">
        <f>SUMIFS(УсловияРасчеты!CT:CT,УсловияРасчеты!$H:$H,$C$28,УсловияРасчеты!$N:$N,$C31)</f>
        <v>0</v>
      </c>
      <c r="CA31" s="107">
        <f>SUMIFS(УсловияРасчеты!CU:CU,УсловияРасчеты!$H:$H,$C$28,УсловияРасчеты!$N:$N,$C31)</f>
        <v>0</v>
      </c>
      <c r="CB31" s="107">
        <f>SUMIFS(УсловияРасчеты!CV:CV,УсловияРасчеты!$H:$H,$C$28,УсловияРасчеты!$N:$N,$C31)</f>
        <v>0</v>
      </c>
      <c r="CC31" s="107">
        <f>SUMIFS(УсловияРасчеты!CW:CW,УсловияРасчеты!$H:$H,$C$28,УсловияРасчеты!$N:$N,$C31)</f>
        <v>0</v>
      </c>
      <c r="CD31" s="107">
        <f>SUMIFS(УсловияРасчеты!CX:CX,УсловияРасчеты!$H:$H,$C$28,УсловияРасчеты!$N:$N,$C31)</f>
        <v>0</v>
      </c>
      <c r="CE31" s="107">
        <f>SUMIFS(УсловияРасчеты!CY:CY,УсловияРасчеты!$H:$H,$C$28,УсловияРасчеты!$N:$N,$C31)</f>
        <v>0</v>
      </c>
      <c r="CF31" s="107">
        <f>SUMIFS(УсловияРасчеты!CZ:CZ,УсловияРасчеты!$H:$H,$C$28,УсловияРасчеты!$N:$N,$C31)</f>
        <v>0</v>
      </c>
      <c r="CG31" s="107">
        <f>SUMIFS(УсловияРасчеты!DA:DA,УсловияРасчеты!$H:$H,$C$28,УсловияРасчеты!$N:$N,$C31)</f>
        <v>0</v>
      </c>
      <c r="CH31" s="107">
        <f>SUMIFS(УсловияРасчеты!DB:DB,УсловияРасчеты!$H:$H,$C$28,УсловияРасчеты!$N:$N,$C31)</f>
        <v>0</v>
      </c>
      <c r="CI31" s="107">
        <f>SUMIFS(УсловияРасчеты!DC:DC,УсловияРасчеты!$H:$H,$C$28,УсловияРасчеты!$N:$N,$C31)</f>
        <v>0</v>
      </c>
      <c r="CJ31" s="107">
        <f>SUMIFS(УсловияРасчеты!DD:DD,УсловияРасчеты!$H:$H,$C$28,УсловияРасчеты!$N:$N,$C31)</f>
        <v>0</v>
      </c>
      <c r="CK31" s="107">
        <f>SUMIFS(УсловияРасчеты!DE:DE,УсловияРасчеты!$H:$H,$C$28,УсловияРасчеты!$N:$N,$C31)</f>
        <v>0</v>
      </c>
      <c r="CL31" s="107">
        <f>SUMIFS(УсловияРасчеты!DF:DF,УсловияРасчеты!$H:$H,$C$28,УсловияРасчеты!$N:$N,$C31)</f>
        <v>0</v>
      </c>
      <c r="CM31" s="107">
        <f>SUMIFS(УсловияРасчеты!DG:DG,УсловияРасчеты!$H:$H,$C$28,УсловияРасчеты!$N:$N,$C31)</f>
        <v>0</v>
      </c>
      <c r="CN31" s="107">
        <f>SUMIFS(УсловияРасчеты!DH:DH,УсловияРасчеты!$H:$H,$C$28,УсловияРасчеты!$N:$N,$C31)</f>
        <v>0</v>
      </c>
      <c r="CO31" s="107">
        <f>SUMIFS(УсловияРасчеты!DI:DI,УсловияРасчеты!$H:$H,$C$28,УсловияРасчеты!$N:$N,$C31)</f>
        <v>0</v>
      </c>
      <c r="CP31" s="107">
        <f>SUMIFS(УсловияРасчеты!DJ:DJ,УсловияРасчеты!$H:$H,$C$28,УсловияРасчеты!$N:$N,$C31)</f>
        <v>0</v>
      </c>
      <c r="CQ31" s="107">
        <f>SUMIFS(УсловияРасчеты!DK:DK,УсловияРасчеты!$H:$H,$C$28,УсловияРасчеты!$N:$N,$C31)</f>
        <v>0</v>
      </c>
      <c r="CR31" s="107">
        <f>SUMIFS(УсловияРасчеты!DL:DL,УсловияРасчеты!$H:$H,$C$28,УсловияРасчеты!$N:$N,$C31)</f>
        <v>0</v>
      </c>
      <c r="CS31" s="107">
        <f>SUMIFS(УсловияРасчеты!DM:DM,УсловияРасчеты!$H:$H,$C$28,УсловияРасчеты!$N:$N,$C31)</f>
        <v>0</v>
      </c>
      <c r="CT31" s="107">
        <f>SUMIFS(УсловияРасчеты!DN:DN,УсловияРасчеты!$H:$H,$C$28,УсловияРасчеты!$N:$N,$C31)</f>
        <v>0</v>
      </c>
      <c r="CU31" s="107">
        <f>SUMIFS(УсловияРасчеты!DO:DO,УсловияРасчеты!$H:$H,$C$28,УсловияРасчеты!$N:$N,$C31)</f>
        <v>0</v>
      </c>
      <c r="CV31" s="107">
        <f>SUMIFS(УсловияРасчеты!DP:DP,УсловияРасчеты!$H:$H,$C$28,УсловияРасчеты!$N:$N,$C31)</f>
        <v>0</v>
      </c>
      <c r="CW31" s="107">
        <f>SUMIFS(УсловияРасчеты!DQ:DQ,УсловияРасчеты!$H:$H,$C$28,УсловияРасчеты!$N:$N,$C31)</f>
        <v>0</v>
      </c>
      <c r="CX31" s="107">
        <f>SUMIFS(УсловияРасчеты!DR:DR,УсловияРасчеты!$H:$H,$C$28,УсловияРасчеты!$N:$N,$C31)</f>
        <v>0</v>
      </c>
      <c r="CY31" s="107">
        <f>SUMIFS(УсловияРасчеты!DS:DS,УсловияРасчеты!$H:$H,$C$28,УсловияРасчеты!$N:$N,$C31)</f>
        <v>0</v>
      </c>
      <c r="CZ31" s="107">
        <f>SUMIFS(УсловияРасчеты!DT:DT,УсловияРасчеты!$H:$H,$C$28,УсловияРасчеты!$N:$N,$C31)</f>
        <v>0</v>
      </c>
      <c r="DA31" s="107">
        <f>SUMIFS(УсловияРасчеты!DU:DU,УсловияРасчеты!$H:$H,$C$28,УсловияРасчеты!$N:$N,$C31)</f>
        <v>0</v>
      </c>
      <c r="DB31" s="107">
        <f>SUMIFS(УсловияРасчеты!DV:DV,УсловияРасчеты!$H:$H,$C$28,УсловияРасчеты!$N:$N,$C31)</f>
        <v>0</v>
      </c>
      <c r="DC31" s="107">
        <f>SUMIFS(УсловияРасчеты!DW:DW,УсловияРасчеты!$H:$H,$C$28,УсловияРасчеты!$N:$N,$C31)</f>
        <v>0</v>
      </c>
      <c r="DD31" s="107">
        <f>SUMIFS(УсловияРасчеты!DX:DX,УсловияРасчеты!$H:$H,$C$28,УсловияРасчеты!$N:$N,$C31)</f>
        <v>0</v>
      </c>
      <c r="DE31" s="107">
        <f>SUMIFS(УсловияРасчеты!DY:DY,УсловияРасчеты!$H:$H,$C$28,УсловияРасчеты!$N:$N,$C31)</f>
        <v>0</v>
      </c>
      <c r="DF31" s="107">
        <f>SUMIFS(УсловияРасчеты!DZ:DZ,УсловияРасчеты!$H:$H,$C$28,УсловияРасчеты!$N:$N,$C31)</f>
        <v>0</v>
      </c>
      <c r="DG31" s="107">
        <f>SUMIFS(УсловияРасчеты!EA:EA,УсловияРасчеты!$H:$H,$C$28,УсловияРасчеты!$N:$N,$C31)</f>
        <v>0</v>
      </c>
      <c r="DH31" s="107">
        <f>SUMIFS(УсловияРасчеты!EB:EB,УсловияРасчеты!$H:$H,$C$28,УсловияРасчеты!$N:$N,$C31)</f>
        <v>0</v>
      </c>
      <c r="DI31" s="107">
        <f>SUMIFS(УсловияРасчеты!EC:EC,УсловияРасчеты!$H:$H,$C$28,УсловияРасчеты!$N:$N,$C31)</f>
        <v>0</v>
      </c>
      <c r="DJ31" s="107">
        <f>SUMIFS(УсловияРасчеты!ED:ED,УсловияРасчеты!$H:$H,$C$28,УсловияРасчеты!$N:$N,$C31)</f>
        <v>0</v>
      </c>
      <c r="DK31" s="107">
        <f>SUMIFS(УсловияРасчеты!EE:EE,УсловияРасчеты!$H:$H,$C$28,УсловияРасчеты!$N:$N,$C31)</f>
        <v>0</v>
      </c>
      <c r="DL31" s="107">
        <f>SUMIFS(УсловияРасчеты!EF:EF,УсловияРасчеты!$H:$H,$C$28,УсловияРасчеты!$N:$N,$C31)</f>
        <v>0</v>
      </c>
      <c r="DM31" s="107">
        <f>SUMIFS(УсловияРасчеты!EG:EG,УсловияРасчеты!$H:$H,$C$28,УсловияРасчеты!$N:$N,$C31)</f>
        <v>0</v>
      </c>
      <c r="DN31" s="107">
        <f>SUMIFS(УсловияРасчеты!EH:EH,УсловияРасчеты!$H:$H,$C$28,УсловияРасчеты!$N:$N,$C31)</f>
        <v>0</v>
      </c>
      <c r="DO31" s="107">
        <f>SUMIFS(УсловияРасчеты!EI:EI,УсловияРасчеты!$H:$H,$C$28,УсловияРасчеты!$N:$N,$C31)</f>
        <v>0</v>
      </c>
      <c r="DP31" s="107">
        <f>SUMIFS(УсловияРасчеты!EJ:EJ,УсловияРасчеты!$H:$H,$C$28,УсловияРасчеты!$N:$N,$C31)</f>
        <v>0</v>
      </c>
      <c r="DQ31" s="107">
        <f>SUMIFS(УсловияРасчеты!EK:EK,УсловияРасчеты!$H:$H,$C$28,УсловияРасчеты!$N:$N,$C31)</f>
        <v>0</v>
      </c>
      <c r="DR31" s="107">
        <f>SUMIFS(УсловияРасчеты!EL:EL,УсловияРасчеты!$H:$H,$C$28,УсловияРасчеты!$N:$N,$C31)</f>
        <v>0</v>
      </c>
      <c r="DS31" s="107">
        <f>SUMIFS(УсловияРасчеты!EM:EM,УсловияРасчеты!$H:$H,$C$28,УсловияРасчеты!$N:$N,$C31)</f>
        <v>0</v>
      </c>
      <c r="DT31" s="107">
        <f>SUMIFS(УсловияРасчеты!EN:EN,УсловияРасчеты!$H:$H,$C$28,УсловияРасчеты!$N:$N,$C31)</f>
        <v>0</v>
      </c>
      <c r="DU31" s="107">
        <f>SUMIFS(УсловияРасчеты!EO:EO,УсловияРасчеты!$H:$H,$C$28,УсловияРасчеты!$N:$N,$C31)</f>
        <v>0</v>
      </c>
      <c r="DV31" s="107">
        <f>SUMIFS(УсловияРасчеты!EP:EP,УсловияРасчеты!$H:$H,$C$28,УсловияРасчеты!$N:$N,$C31)</f>
        <v>0</v>
      </c>
      <c r="DW31" s="107">
        <f>SUMIFS(УсловияРасчеты!EQ:EQ,УсловияРасчеты!$H:$H,$C$28,УсловияРасчеты!$N:$N,$C31)</f>
        <v>0</v>
      </c>
      <c r="DX31" s="107">
        <f>SUMIFS(УсловияРасчеты!ER:ER,УсловияРасчеты!$H:$H,$C$28,УсловияРасчеты!$N:$N,$C31)</f>
        <v>0</v>
      </c>
      <c r="DY31" s="107">
        <f>SUMIFS(УсловияРасчеты!ES:ES,УсловияРасчеты!$H:$H,$C$28,УсловияРасчеты!$N:$N,$C31)</f>
        <v>0</v>
      </c>
      <c r="DZ31" s="107">
        <f>SUMIFS(УсловияРасчеты!ET:ET,УсловияРасчеты!$H:$H,$C$28,УсловияРасчеты!$N:$N,$C31)</f>
        <v>0</v>
      </c>
      <c r="EA31" s="107">
        <f>SUMIFS(УсловияРасчеты!EU:EU,УсловияРасчеты!$H:$H,$C$28,УсловияРасчеты!$N:$N,$C31)</f>
        <v>0</v>
      </c>
      <c r="EB31" s="107">
        <f>SUMIFS(УсловияРасчеты!EV:EV,УсловияРасчеты!$H:$H,$C$28,УсловияРасчеты!$N:$N,$C31)</f>
        <v>0</v>
      </c>
      <c r="EC31" s="107">
        <f>SUMIFS(УсловияРасчеты!EW:EW,УсловияРасчеты!$H:$H,$C$28,УсловияРасчеты!$N:$N,$C31)</f>
        <v>0</v>
      </c>
      <c r="ED31" s="107">
        <f>SUMIFS(УсловияРасчеты!EX:EX,УсловияРасчеты!$H:$H,$C$28,УсловияРасчеты!$N:$N,$C31)</f>
        <v>0</v>
      </c>
      <c r="EE31" s="107">
        <f>SUMIFS(УсловияРасчеты!EY:EY,УсловияРасчеты!$H:$H,$C$28,УсловияРасчеты!$N:$N,$C31)</f>
        <v>0</v>
      </c>
      <c r="EF31" s="107">
        <f>SUMIFS(УсловияРасчеты!EZ:EZ,УсловияРасчеты!$H:$H,$C$28,УсловияРасчеты!$N:$N,$C31)</f>
        <v>0</v>
      </c>
      <c r="EG31" s="107">
        <f>SUMIFS(УсловияРасчеты!FA:FA,УсловияРасчеты!$H:$H,$C$28,УсловияРасчеты!$N:$N,$C31)</f>
        <v>0</v>
      </c>
      <c r="EH31" s="107">
        <f>SUMIFS(УсловияРасчеты!FB:FB,УсловияРасчеты!$H:$H,$C$28,УсловияРасчеты!$N:$N,$C31)</f>
        <v>0</v>
      </c>
      <c r="EI31" s="107">
        <f>SUMIFS(УсловияРасчеты!FC:FC,УсловияРасчеты!$H:$H,$C$28,УсловияРасчеты!$N:$N,$C31)</f>
        <v>0</v>
      </c>
      <c r="EJ31" s="107">
        <f>SUMIFS(УсловияРасчеты!FD:FD,УсловияРасчеты!$H:$H,$C$28,УсловияРасчеты!$N:$N,$C31)</f>
        <v>0</v>
      </c>
      <c r="EK31" s="107">
        <f>SUMIFS(УсловияРасчеты!FE:FE,УсловияРасчеты!$H:$H,$C$28,УсловияРасчеты!$N:$N,$C31)</f>
        <v>0</v>
      </c>
      <c r="EL31" s="107">
        <f>SUMIFS(УсловияРасчеты!FF:FF,УсловияРасчеты!$H:$H,$C$28,УсловияРасчеты!$N:$N,$C31)</f>
        <v>0</v>
      </c>
      <c r="EM31" s="107">
        <f>SUMIFS(УсловияРасчеты!FG:FG,УсловияРасчеты!$H:$H,$C$28,УсловияРасчеты!$N:$N,$C31)</f>
        <v>0</v>
      </c>
      <c r="EN31" s="107">
        <f>SUMIFS(УсловияРасчеты!FH:FH,УсловияРасчеты!$H:$H,$C$28,УсловияРасчеты!$N:$N,$C31)</f>
        <v>0</v>
      </c>
      <c r="EO31" s="107">
        <f>SUMIFS(УсловияРасчеты!FI:FI,УсловияРасчеты!$H:$H,$C$28,УсловияРасчеты!$N:$N,$C31)</f>
        <v>0</v>
      </c>
      <c r="EP31" s="107">
        <f>SUMIFS(УсловияРасчеты!FJ:FJ,УсловияРасчеты!$H:$H,$C$28,УсловияРасчеты!$N:$N,$C31)</f>
        <v>0</v>
      </c>
      <c r="EQ31" s="107">
        <f>SUMIFS(УсловияРасчеты!FK:FK,УсловияРасчеты!$H:$H,$C$28,УсловияРасчеты!$N:$N,$C31)</f>
        <v>0</v>
      </c>
      <c r="ER31" s="107">
        <f>SUMIFS(УсловияРасчеты!FL:FL,УсловияРасчеты!$H:$H,$C$28,УсловияРасчеты!$N:$N,$C31)</f>
        <v>0</v>
      </c>
      <c r="ES31" s="107">
        <f>SUMIFS(УсловияРасчеты!FM:FM,УсловияРасчеты!$H:$H,$C$28,УсловияРасчеты!$N:$N,$C31)</f>
        <v>0</v>
      </c>
      <c r="ET31" s="107">
        <f>SUMIFS(УсловияРасчеты!FN:FN,УсловияРасчеты!$H:$H,$C$28,УсловияРасчеты!$N:$N,$C31)</f>
        <v>0</v>
      </c>
      <c r="EU31" s="107">
        <f>SUMIFS(УсловияРасчеты!FO:FO,УсловияРасчеты!$H:$H,$C$28,УсловияРасчеты!$N:$N,$C31)</f>
        <v>0</v>
      </c>
      <c r="EV31" s="107">
        <f>SUMIFS(УсловияРасчеты!FP:FP,УсловияРасчеты!$H:$H,$C$28,УсловияРасчеты!$N:$N,$C31)</f>
        <v>0</v>
      </c>
      <c r="EW31" s="107">
        <f>SUMIFS(УсловияРасчеты!FQ:FQ,УсловияРасчеты!$H:$H,$C$28,УсловияРасчеты!$N:$N,$C31)</f>
        <v>0</v>
      </c>
      <c r="EX31" s="107">
        <f>SUMIFS(УсловияРасчеты!FR:FR,УсловияРасчеты!$H:$H,$C$28,УсловияРасчеты!$N:$N,$C31)</f>
        <v>0</v>
      </c>
      <c r="EY31" s="107">
        <f>SUMIFS(УсловияРасчеты!FS:FS,УсловияРасчеты!$H:$H,$C$28,УсловияРасчеты!$N:$N,$C31)</f>
        <v>0</v>
      </c>
      <c r="EZ31" s="107">
        <f>SUMIFS(УсловияРасчеты!FT:FT,УсловияРасчеты!$H:$H,$C$28,УсловияРасчеты!$N:$N,$C31)</f>
        <v>0</v>
      </c>
      <c r="FA31" s="107">
        <f>SUMIFS(УсловияРасчеты!FU:FU,УсловияРасчеты!$H:$H,$C$28,УсловияРасчеты!$N:$N,$C31)</f>
        <v>0</v>
      </c>
      <c r="FB31" s="107">
        <f>SUMIFS(УсловияРасчеты!FV:FV,УсловияРасчеты!$H:$H,$C$28,УсловияРасчеты!$N:$N,$C31)</f>
        <v>0</v>
      </c>
      <c r="FC31" s="107">
        <f>SUMIFS(УсловияРасчеты!FW:FW,УсловияРасчеты!$H:$H,$C$28,УсловияРасчеты!$N:$N,$C31)</f>
        <v>0</v>
      </c>
      <c r="FD31" s="107">
        <f>SUMIFS(УсловияРасчеты!FX:FX,УсловияРасчеты!$H:$H,$C$28,УсловияРасчеты!$N:$N,$C31)</f>
        <v>0</v>
      </c>
      <c r="FE31" s="107">
        <f>SUMIFS(УсловияРасчеты!FY:FY,УсловияРасчеты!$H:$H,$C$28,УсловияРасчеты!$N:$N,$C31)</f>
        <v>0</v>
      </c>
      <c r="FF31" s="107">
        <f>SUMIFS(УсловияРасчеты!FZ:FZ,УсловияРасчеты!$H:$H,$C$28,УсловияРасчеты!$N:$N,$C31)</f>
        <v>0</v>
      </c>
      <c r="FG31" s="107">
        <f>SUMIFS(УсловияРасчеты!GA:GA,УсловияРасчеты!$H:$H,$C$28,УсловияРасчеты!$N:$N,$C31)</f>
        <v>0</v>
      </c>
      <c r="FH31" s="107">
        <f>SUMIFS(УсловияРасчеты!GB:GB,УсловияРасчеты!$H:$H,$C$28,УсловияРасчеты!$N:$N,$C31)</f>
        <v>0</v>
      </c>
      <c r="FI31" s="107">
        <f>SUMIFS(УсловияРасчеты!GC:GC,УсловияРасчеты!$H:$H,$C$28,УсловияРасчеты!$N:$N,$C31)</f>
        <v>0</v>
      </c>
      <c r="FJ31" s="107">
        <f>SUMIFS(УсловияРасчеты!GD:GD,УсловияРасчеты!$H:$H,$C$28,УсловияРасчеты!$N:$N,$C31)</f>
        <v>0</v>
      </c>
      <c r="FK31" s="107">
        <f>SUMIFS(УсловияРасчеты!GE:GE,УсловияРасчеты!$H:$H,$C$28,УсловияРасчеты!$N:$N,$C31)</f>
        <v>0</v>
      </c>
      <c r="FL31" s="107">
        <f>SUMIFS(УсловияРасчеты!GF:GF,УсловияРасчеты!$H:$H,$C$28,УсловияРасчеты!$N:$N,$C31)</f>
        <v>0</v>
      </c>
      <c r="FM31" s="107">
        <f>SUMIFS(УсловияРасчеты!GG:GG,УсловияРасчеты!$H:$H,$C$28,УсловияРасчеты!$N:$N,$C31)</f>
        <v>0</v>
      </c>
      <c r="FN31" s="107">
        <f>SUMIFS(УсловияРасчеты!GH:GH,УсловияРасчеты!$H:$H,$C$28,УсловияРасчеты!$N:$N,$C31)</f>
        <v>0</v>
      </c>
      <c r="FO31" s="107">
        <f>SUMIFS(УсловияРасчеты!GI:GI,УсловияРасчеты!$H:$H,$C$28,УсловияРасчеты!$N:$N,$C31)</f>
        <v>0</v>
      </c>
      <c r="FP31" s="107">
        <f>SUMIFS(УсловияРасчеты!GJ:GJ,УсловияРасчеты!$H:$H,$C$28,УсловияРасчеты!$N:$N,$C31)</f>
        <v>0</v>
      </c>
      <c r="FQ31" s="107">
        <f>SUMIFS(УсловияРасчеты!GK:GK,УсловияРасчеты!$H:$H,$C$28,УсловияРасчеты!$N:$N,$C31)</f>
        <v>0</v>
      </c>
      <c r="FR31" s="107">
        <f>SUMIFS(УсловияРасчеты!GL:GL,УсловияРасчеты!$H:$H,$C$28,УсловияРасчеты!$N:$N,$C31)</f>
        <v>0</v>
      </c>
      <c r="FS31" s="107">
        <f>SUMIFS(УсловияРасчеты!GM:GM,УсловияРасчеты!$H:$H,$C$28,УсловияРасчеты!$N:$N,$C31)</f>
        <v>0</v>
      </c>
      <c r="FT31" s="107">
        <f>SUMIFS(УсловияРасчеты!GN:GN,УсловияРасчеты!$H:$H,$C$28,УсловияРасчеты!$N:$N,$C31)</f>
        <v>0</v>
      </c>
      <c r="FU31" s="107">
        <f>SUMIFS(УсловияРасчеты!GO:GO,УсловияРасчеты!$H:$H,$C$28,УсловияРасчеты!$N:$N,$C31)</f>
        <v>0</v>
      </c>
      <c r="FV31" s="107">
        <f>SUMIFS(УсловияРасчеты!GP:GP,УсловияРасчеты!$H:$H,$C$28,УсловияРасчеты!$N:$N,$C31)</f>
        <v>0</v>
      </c>
      <c r="FW31" s="107">
        <f>SUMIFS(УсловияРасчеты!GQ:GQ,УсловияРасчеты!$H:$H,$C$28,УсловияРасчеты!$N:$N,$C31)</f>
        <v>0</v>
      </c>
      <c r="FX31" s="107">
        <f>SUMIFS(УсловияРасчеты!GR:GR,УсловияРасчеты!$H:$H,$C$28,УсловияРасчеты!$N:$N,$C31)</f>
        <v>0</v>
      </c>
      <c r="FY31" s="107">
        <f>SUMIFS(УсловияРасчеты!GS:GS,УсловияРасчеты!$H:$H,$C$28,УсловияРасчеты!$N:$N,$C31)</f>
        <v>0</v>
      </c>
      <c r="FZ31" s="107">
        <f>SUMIFS(УсловияРасчеты!GT:GT,УсловияРасчеты!$H:$H,$C$28,УсловияРасчеты!$N:$N,$C31)</f>
        <v>0</v>
      </c>
      <c r="GA31" s="107">
        <f>SUMIFS(УсловияРасчеты!GU:GU,УсловияРасчеты!$H:$H,$C$28,УсловияРасчеты!$N:$N,$C31)</f>
        <v>0</v>
      </c>
      <c r="GB31" s="107">
        <f>SUMIFS(УсловияРасчеты!GV:GV,УсловияРасчеты!$H:$H,$C$28,УсловияРасчеты!$N:$N,$C31)</f>
        <v>0</v>
      </c>
      <c r="GC31" s="107">
        <f>SUMIFS(УсловияРасчеты!GW:GW,УсловияРасчеты!$H:$H,$C$28,УсловияРасчеты!$N:$N,$C31)</f>
        <v>0</v>
      </c>
      <c r="GD31" s="107">
        <f>SUMIFS(УсловияРасчеты!GX:GX,УсловияРасчеты!$H:$H,$C$28,УсловияРасчеты!$N:$N,$C31)</f>
        <v>0</v>
      </c>
      <c r="GE31" s="107">
        <f>SUMIFS(УсловияРасчеты!GY:GY,УсловияРасчеты!$H:$H,$C$28,УсловияРасчеты!$N:$N,$C31)</f>
        <v>0</v>
      </c>
      <c r="GF31" s="107">
        <f>SUMIFS(УсловияРасчеты!GZ:GZ,УсловияРасчеты!$H:$H,$C$28,УсловияРасчеты!$N:$N,$C31)</f>
        <v>0</v>
      </c>
      <c r="GG31" s="77"/>
    </row>
    <row r="32" spans="1:189" s="79" customFormat="1" ht="4.95" customHeight="1">
      <c r="A32" s="82"/>
      <c r="B32" s="77"/>
      <c r="C32" s="78"/>
      <c r="D32" s="66"/>
      <c r="E32" s="129"/>
      <c r="F32" s="65"/>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77"/>
    </row>
    <row r="33" spans="1:189" s="79" customFormat="1">
      <c r="A33" s="82"/>
      <c r="B33" s="77"/>
      <c r="C33" s="78" t="s">
        <v>96</v>
      </c>
      <c r="D33" s="66"/>
      <c r="E33" s="129">
        <f t="shared" ref="E33:E38" si="5">SUM($F33:$GG33)</f>
        <v>0</v>
      </c>
      <c r="F33" s="65"/>
      <c r="G33" s="107">
        <f t="shared" ref="G33:AL33" si="6">G28-SUM(G30:G32)</f>
        <v>0</v>
      </c>
      <c r="H33" s="107">
        <f t="shared" si="6"/>
        <v>0</v>
      </c>
      <c r="I33" s="107">
        <f t="shared" si="6"/>
        <v>0</v>
      </c>
      <c r="J33" s="107">
        <f t="shared" si="6"/>
        <v>0</v>
      </c>
      <c r="K33" s="107">
        <f t="shared" si="6"/>
        <v>0</v>
      </c>
      <c r="L33" s="107">
        <f t="shared" si="6"/>
        <v>0</v>
      </c>
      <c r="M33" s="107">
        <f t="shared" si="6"/>
        <v>0</v>
      </c>
      <c r="N33" s="107">
        <f t="shared" si="6"/>
        <v>0</v>
      </c>
      <c r="O33" s="107">
        <f t="shared" si="6"/>
        <v>0</v>
      </c>
      <c r="P33" s="107">
        <f t="shared" si="6"/>
        <v>0</v>
      </c>
      <c r="Q33" s="107">
        <f t="shared" si="6"/>
        <v>0</v>
      </c>
      <c r="R33" s="107">
        <f t="shared" si="6"/>
        <v>0</v>
      </c>
      <c r="S33" s="107">
        <f t="shared" si="6"/>
        <v>0</v>
      </c>
      <c r="T33" s="107">
        <f t="shared" si="6"/>
        <v>0</v>
      </c>
      <c r="U33" s="107">
        <f t="shared" si="6"/>
        <v>0</v>
      </c>
      <c r="V33" s="107">
        <f t="shared" si="6"/>
        <v>0</v>
      </c>
      <c r="W33" s="107">
        <f t="shared" si="6"/>
        <v>0</v>
      </c>
      <c r="X33" s="107">
        <f t="shared" si="6"/>
        <v>0</v>
      </c>
      <c r="Y33" s="107">
        <f t="shared" si="6"/>
        <v>0</v>
      </c>
      <c r="Z33" s="107">
        <f t="shared" si="6"/>
        <v>0</v>
      </c>
      <c r="AA33" s="107">
        <f t="shared" si="6"/>
        <v>0</v>
      </c>
      <c r="AB33" s="107">
        <f t="shared" si="6"/>
        <v>0</v>
      </c>
      <c r="AC33" s="107">
        <f t="shared" si="6"/>
        <v>0</v>
      </c>
      <c r="AD33" s="107">
        <f t="shared" si="6"/>
        <v>0</v>
      </c>
      <c r="AE33" s="107">
        <f t="shared" si="6"/>
        <v>0</v>
      </c>
      <c r="AF33" s="107">
        <f t="shared" si="6"/>
        <v>0</v>
      </c>
      <c r="AG33" s="107">
        <f t="shared" si="6"/>
        <v>0</v>
      </c>
      <c r="AH33" s="107">
        <f t="shared" si="6"/>
        <v>0</v>
      </c>
      <c r="AI33" s="107">
        <f t="shared" si="6"/>
        <v>0</v>
      </c>
      <c r="AJ33" s="107">
        <f t="shared" si="6"/>
        <v>0</v>
      </c>
      <c r="AK33" s="107">
        <f t="shared" si="6"/>
        <v>0</v>
      </c>
      <c r="AL33" s="107">
        <f t="shared" si="6"/>
        <v>0</v>
      </c>
      <c r="AM33" s="107">
        <f t="shared" ref="AM33:BR33" si="7">AM28-SUM(AM30:AM32)</f>
        <v>0</v>
      </c>
      <c r="AN33" s="107">
        <f t="shared" si="7"/>
        <v>0</v>
      </c>
      <c r="AO33" s="107">
        <f t="shared" si="7"/>
        <v>0</v>
      </c>
      <c r="AP33" s="107">
        <f t="shared" si="7"/>
        <v>0</v>
      </c>
      <c r="AQ33" s="107">
        <f t="shared" si="7"/>
        <v>0</v>
      </c>
      <c r="AR33" s="107">
        <f t="shared" si="7"/>
        <v>0</v>
      </c>
      <c r="AS33" s="107">
        <f t="shared" si="7"/>
        <v>0</v>
      </c>
      <c r="AT33" s="107">
        <f t="shared" si="7"/>
        <v>0</v>
      </c>
      <c r="AU33" s="107">
        <f t="shared" si="7"/>
        <v>0</v>
      </c>
      <c r="AV33" s="107">
        <f t="shared" si="7"/>
        <v>0</v>
      </c>
      <c r="AW33" s="107">
        <f t="shared" si="7"/>
        <v>0</v>
      </c>
      <c r="AX33" s="107">
        <f t="shared" si="7"/>
        <v>0</v>
      </c>
      <c r="AY33" s="107">
        <f t="shared" si="7"/>
        <v>0</v>
      </c>
      <c r="AZ33" s="107">
        <f t="shared" si="7"/>
        <v>0</v>
      </c>
      <c r="BA33" s="107">
        <f t="shared" si="7"/>
        <v>0</v>
      </c>
      <c r="BB33" s="107">
        <f t="shared" si="7"/>
        <v>0</v>
      </c>
      <c r="BC33" s="107">
        <f t="shared" si="7"/>
        <v>0</v>
      </c>
      <c r="BD33" s="107">
        <f t="shared" si="7"/>
        <v>0</v>
      </c>
      <c r="BE33" s="107">
        <f t="shared" si="7"/>
        <v>0</v>
      </c>
      <c r="BF33" s="107">
        <f t="shared" si="7"/>
        <v>0</v>
      </c>
      <c r="BG33" s="107">
        <f t="shared" si="7"/>
        <v>0</v>
      </c>
      <c r="BH33" s="107">
        <f t="shared" si="7"/>
        <v>0</v>
      </c>
      <c r="BI33" s="107">
        <f t="shared" si="7"/>
        <v>0</v>
      </c>
      <c r="BJ33" s="107">
        <f t="shared" si="7"/>
        <v>0</v>
      </c>
      <c r="BK33" s="107">
        <f t="shared" si="7"/>
        <v>0</v>
      </c>
      <c r="BL33" s="107">
        <f t="shared" si="7"/>
        <v>0</v>
      </c>
      <c r="BM33" s="107">
        <f t="shared" si="7"/>
        <v>0</v>
      </c>
      <c r="BN33" s="107">
        <f t="shared" si="7"/>
        <v>0</v>
      </c>
      <c r="BO33" s="107">
        <f t="shared" si="7"/>
        <v>0</v>
      </c>
      <c r="BP33" s="107">
        <f t="shared" si="7"/>
        <v>0</v>
      </c>
      <c r="BQ33" s="107">
        <f t="shared" si="7"/>
        <v>0</v>
      </c>
      <c r="BR33" s="107">
        <f t="shared" si="7"/>
        <v>0</v>
      </c>
      <c r="BS33" s="107">
        <f t="shared" ref="BS33:CV33" si="8">BS28-SUM(BS30:BS32)</f>
        <v>0</v>
      </c>
      <c r="BT33" s="107">
        <f t="shared" si="8"/>
        <v>0</v>
      </c>
      <c r="BU33" s="107">
        <f t="shared" si="8"/>
        <v>0</v>
      </c>
      <c r="BV33" s="107">
        <f t="shared" si="8"/>
        <v>0</v>
      </c>
      <c r="BW33" s="107">
        <f t="shared" si="8"/>
        <v>0</v>
      </c>
      <c r="BX33" s="107">
        <f t="shared" si="8"/>
        <v>0</v>
      </c>
      <c r="BY33" s="107">
        <f t="shared" si="8"/>
        <v>0</v>
      </c>
      <c r="BZ33" s="107">
        <f t="shared" si="8"/>
        <v>0</v>
      </c>
      <c r="CA33" s="107">
        <f t="shared" si="8"/>
        <v>0</v>
      </c>
      <c r="CB33" s="107">
        <f t="shared" si="8"/>
        <v>0</v>
      </c>
      <c r="CC33" s="107">
        <f t="shared" si="8"/>
        <v>0</v>
      </c>
      <c r="CD33" s="107">
        <f t="shared" si="8"/>
        <v>0</v>
      </c>
      <c r="CE33" s="107">
        <f t="shared" si="8"/>
        <v>0</v>
      </c>
      <c r="CF33" s="107">
        <f t="shared" si="8"/>
        <v>0</v>
      </c>
      <c r="CG33" s="107">
        <f t="shared" si="8"/>
        <v>0</v>
      </c>
      <c r="CH33" s="107">
        <f t="shared" si="8"/>
        <v>0</v>
      </c>
      <c r="CI33" s="107">
        <f t="shared" si="8"/>
        <v>0</v>
      </c>
      <c r="CJ33" s="107">
        <f t="shared" si="8"/>
        <v>0</v>
      </c>
      <c r="CK33" s="107">
        <f t="shared" si="8"/>
        <v>0</v>
      </c>
      <c r="CL33" s="107">
        <f t="shared" si="8"/>
        <v>0</v>
      </c>
      <c r="CM33" s="107">
        <f t="shared" si="8"/>
        <v>0</v>
      </c>
      <c r="CN33" s="107">
        <f t="shared" si="8"/>
        <v>0</v>
      </c>
      <c r="CO33" s="107">
        <f t="shared" si="8"/>
        <v>0</v>
      </c>
      <c r="CP33" s="107">
        <f t="shared" si="8"/>
        <v>0</v>
      </c>
      <c r="CQ33" s="107">
        <f t="shared" si="8"/>
        <v>0</v>
      </c>
      <c r="CR33" s="107">
        <f t="shared" si="8"/>
        <v>0</v>
      </c>
      <c r="CS33" s="107">
        <f t="shared" si="8"/>
        <v>0</v>
      </c>
      <c r="CT33" s="107">
        <f t="shared" si="8"/>
        <v>0</v>
      </c>
      <c r="CU33" s="107">
        <f t="shared" si="8"/>
        <v>0</v>
      </c>
      <c r="CV33" s="107">
        <f t="shared" si="8"/>
        <v>0</v>
      </c>
      <c r="CW33" s="107">
        <f t="shared" ref="CW33:FH33" si="9">CW28-SUM(CW30:CW32)</f>
        <v>0</v>
      </c>
      <c r="CX33" s="107">
        <f t="shared" si="9"/>
        <v>0</v>
      </c>
      <c r="CY33" s="107">
        <f t="shared" si="9"/>
        <v>0</v>
      </c>
      <c r="CZ33" s="107">
        <f t="shared" si="9"/>
        <v>0</v>
      </c>
      <c r="DA33" s="107">
        <f t="shared" si="9"/>
        <v>0</v>
      </c>
      <c r="DB33" s="107">
        <f t="shared" si="9"/>
        <v>0</v>
      </c>
      <c r="DC33" s="107">
        <f t="shared" si="9"/>
        <v>0</v>
      </c>
      <c r="DD33" s="107">
        <f t="shared" si="9"/>
        <v>0</v>
      </c>
      <c r="DE33" s="107">
        <f t="shared" si="9"/>
        <v>0</v>
      </c>
      <c r="DF33" s="107">
        <f t="shared" si="9"/>
        <v>0</v>
      </c>
      <c r="DG33" s="107">
        <f t="shared" si="9"/>
        <v>0</v>
      </c>
      <c r="DH33" s="107">
        <f t="shared" si="9"/>
        <v>0</v>
      </c>
      <c r="DI33" s="107">
        <f t="shared" si="9"/>
        <v>0</v>
      </c>
      <c r="DJ33" s="107">
        <f t="shared" si="9"/>
        <v>0</v>
      </c>
      <c r="DK33" s="107">
        <f t="shared" si="9"/>
        <v>0</v>
      </c>
      <c r="DL33" s="107">
        <f t="shared" si="9"/>
        <v>0</v>
      </c>
      <c r="DM33" s="107">
        <f t="shared" si="9"/>
        <v>0</v>
      </c>
      <c r="DN33" s="107">
        <f t="shared" si="9"/>
        <v>0</v>
      </c>
      <c r="DO33" s="107">
        <f t="shared" si="9"/>
        <v>0</v>
      </c>
      <c r="DP33" s="107">
        <f t="shared" si="9"/>
        <v>0</v>
      </c>
      <c r="DQ33" s="107">
        <f t="shared" si="9"/>
        <v>0</v>
      </c>
      <c r="DR33" s="107">
        <f t="shared" si="9"/>
        <v>0</v>
      </c>
      <c r="DS33" s="107">
        <f t="shared" si="9"/>
        <v>0</v>
      </c>
      <c r="DT33" s="107">
        <f t="shared" si="9"/>
        <v>0</v>
      </c>
      <c r="DU33" s="107">
        <f t="shared" si="9"/>
        <v>0</v>
      </c>
      <c r="DV33" s="107">
        <f t="shared" si="9"/>
        <v>0</v>
      </c>
      <c r="DW33" s="107">
        <f t="shared" si="9"/>
        <v>0</v>
      </c>
      <c r="DX33" s="107">
        <f t="shared" si="9"/>
        <v>0</v>
      </c>
      <c r="DY33" s="107">
        <f t="shared" si="9"/>
        <v>0</v>
      </c>
      <c r="DZ33" s="107">
        <f t="shared" si="9"/>
        <v>0</v>
      </c>
      <c r="EA33" s="107">
        <f t="shared" si="9"/>
        <v>0</v>
      </c>
      <c r="EB33" s="107">
        <f t="shared" si="9"/>
        <v>0</v>
      </c>
      <c r="EC33" s="107">
        <f t="shared" si="9"/>
        <v>0</v>
      </c>
      <c r="ED33" s="107">
        <f t="shared" si="9"/>
        <v>0</v>
      </c>
      <c r="EE33" s="107">
        <f t="shared" si="9"/>
        <v>0</v>
      </c>
      <c r="EF33" s="107">
        <f t="shared" si="9"/>
        <v>0</v>
      </c>
      <c r="EG33" s="107">
        <f t="shared" si="9"/>
        <v>0</v>
      </c>
      <c r="EH33" s="107">
        <f t="shared" si="9"/>
        <v>0</v>
      </c>
      <c r="EI33" s="107">
        <f t="shared" si="9"/>
        <v>0</v>
      </c>
      <c r="EJ33" s="107">
        <f t="shared" si="9"/>
        <v>0</v>
      </c>
      <c r="EK33" s="107">
        <f t="shared" si="9"/>
        <v>0</v>
      </c>
      <c r="EL33" s="107">
        <f t="shared" si="9"/>
        <v>0</v>
      </c>
      <c r="EM33" s="107">
        <f t="shared" si="9"/>
        <v>0</v>
      </c>
      <c r="EN33" s="107">
        <f t="shared" si="9"/>
        <v>0</v>
      </c>
      <c r="EO33" s="107">
        <f t="shared" si="9"/>
        <v>0</v>
      </c>
      <c r="EP33" s="107">
        <f t="shared" si="9"/>
        <v>0</v>
      </c>
      <c r="EQ33" s="107">
        <f t="shared" si="9"/>
        <v>0</v>
      </c>
      <c r="ER33" s="107">
        <f t="shared" si="9"/>
        <v>0</v>
      </c>
      <c r="ES33" s="107">
        <f t="shared" si="9"/>
        <v>0</v>
      </c>
      <c r="ET33" s="107">
        <f t="shared" si="9"/>
        <v>0</v>
      </c>
      <c r="EU33" s="107">
        <f t="shared" si="9"/>
        <v>0</v>
      </c>
      <c r="EV33" s="107">
        <f t="shared" si="9"/>
        <v>0</v>
      </c>
      <c r="EW33" s="107">
        <f t="shared" si="9"/>
        <v>0</v>
      </c>
      <c r="EX33" s="107">
        <f t="shared" si="9"/>
        <v>0</v>
      </c>
      <c r="EY33" s="107">
        <f t="shared" si="9"/>
        <v>0</v>
      </c>
      <c r="EZ33" s="107">
        <f t="shared" si="9"/>
        <v>0</v>
      </c>
      <c r="FA33" s="107">
        <f t="shared" si="9"/>
        <v>0</v>
      </c>
      <c r="FB33" s="107">
        <f t="shared" si="9"/>
        <v>0</v>
      </c>
      <c r="FC33" s="107">
        <f t="shared" si="9"/>
        <v>0</v>
      </c>
      <c r="FD33" s="107">
        <f t="shared" si="9"/>
        <v>0</v>
      </c>
      <c r="FE33" s="107">
        <f t="shared" si="9"/>
        <v>0</v>
      </c>
      <c r="FF33" s="107">
        <f t="shared" si="9"/>
        <v>0</v>
      </c>
      <c r="FG33" s="107">
        <f t="shared" si="9"/>
        <v>0</v>
      </c>
      <c r="FH33" s="107">
        <f t="shared" si="9"/>
        <v>0</v>
      </c>
      <c r="FI33" s="107">
        <f t="shared" ref="FI33:GF33" si="10">FI28-SUM(FI30:FI32)</f>
        <v>0</v>
      </c>
      <c r="FJ33" s="107">
        <f t="shared" si="10"/>
        <v>0</v>
      </c>
      <c r="FK33" s="107">
        <f t="shared" si="10"/>
        <v>0</v>
      </c>
      <c r="FL33" s="107">
        <f t="shared" si="10"/>
        <v>0</v>
      </c>
      <c r="FM33" s="107">
        <f t="shared" si="10"/>
        <v>0</v>
      </c>
      <c r="FN33" s="107">
        <f t="shared" si="10"/>
        <v>0</v>
      </c>
      <c r="FO33" s="107">
        <f t="shared" si="10"/>
        <v>0</v>
      </c>
      <c r="FP33" s="107">
        <f t="shared" si="10"/>
        <v>0</v>
      </c>
      <c r="FQ33" s="107">
        <f t="shared" si="10"/>
        <v>0</v>
      </c>
      <c r="FR33" s="107">
        <f t="shared" si="10"/>
        <v>0</v>
      </c>
      <c r="FS33" s="107">
        <f t="shared" si="10"/>
        <v>0</v>
      </c>
      <c r="FT33" s="107">
        <f t="shared" si="10"/>
        <v>0</v>
      </c>
      <c r="FU33" s="107">
        <f t="shared" si="10"/>
        <v>0</v>
      </c>
      <c r="FV33" s="107">
        <f t="shared" si="10"/>
        <v>0</v>
      </c>
      <c r="FW33" s="107">
        <f t="shared" si="10"/>
        <v>0</v>
      </c>
      <c r="FX33" s="107">
        <f t="shared" si="10"/>
        <v>0</v>
      </c>
      <c r="FY33" s="107">
        <f t="shared" si="10"/>
        <v>0</v>
      </c>
      <c r="FZ33" s="107">
        <f t="shared" si="10"/>
        <v>0</v>
      </c>
      <c r="GA33" s="107">
        <f t="shared" si="10"/>
        <v>0</v>
      </c>
      <c r="GB33" s="107">
        <f t="shared" si="10"/>
        <v>0</v>
      </c>
      <c r="GC33" s="107">
        <f t="shared" si="10"/>
        <v>0</v>
      </c>
      <c r="GD33" s="107">
        <f t="shared" si="10"/>
        <v>0</v>
      </c>
      <c r="GE33" s="107">
        <f t="shared" si="10"/>
        <v>0</v>
      </c>
      <c r="GF33" s="107">
        <f t="shared" si="10"/>
        <v>0</v>
      </c>
      <c r="GG33" s="77"/>
    </row>
    <row r="34" spans="1:189" s="143" customFormat="1" ht="13.8">
      <c r="A34" s="142"/>
      <c r="B34" s="137"/>
      <c r="C34" s="138" t="str">
        <f>УсловияРасчеты!$H$31</f>
        <v>Оплаты за сырье, материалы и проч. с/ст ингредиенты</v>
      </c>
      <c r="D34" s="137"/>
      <c r="E34" s="139">
        <f t="shared" si="5"/>
        <v>0</v>
      </c>
      <c r="F34" s="140"/>
      <c r="G34" s="141">
        <f>SUMIFS(УсловияРасчеты!AA:AA,УсловияРасчеты!$H:$H,$C34,УсловияРасчеты!$N:$N,"итого")</f>
        <v>0</v>
      </c>
      <c r="H34" s="141">
        <f>SUMIFS(УсловияРасчеты!AB:AB,УсловияРасчеты!$H:$H,$C34,УсловияРасчеты!$N:$N,"итого")</f>
        <v>0</v>
      </c>
      <c r="I34" s="141">
        <f>SUMIFS(УсловияРасчеты!AC:AC,УсловияРасчеты!$H:$H,$C34,УсловияРасчеты!$N:$N,"итого")</f>
        <v>0</v>
      </c>
      <c r="J34" s="141">
        <f>SUMIFS(УсловияРасчеты!AD:AD,УсловияРасчеты!$H:$H,$C34,УсловияРасчеты!$N:$N,"итого")</f>
        <v>0</v>
      </c>
      <c r="K34" s="141">
        <f>SUMIFS(УсловияРасчеты!AE:AE,УсловияРасчеты!$H:$H,$C34,УсловияРасчеты!$N:$N,"итого")</f>
        <v>0</v>
      </c>
      <c r="L34" s="141">
        <f>SUMIFS(УсловияРасчеты!AF:AF,УсловияРасчеты!$H:$H,$C34,УсловияРасчеты!$N:$N,"итого")</f>
        <v>0</v>
      </c>
      <c r="M34" s="141">
        <f>SUMIFS(УсловияРасчеты!AG:AG,УсловияРасчеты!$H:$H,$C34,УсловияРасчеты!$N:$N,"итого")</f>
        <v>0</v>
      </c>
      <c r="N34" s="141">
        <f>SUMIFS(УсловияРасчеты!AH:AH,УсловияРасчеты!$H:$H,$C34,УсловияРасчеты!$N:$N,"итого")</f>
        <v>0</v>
      </c>
      <c r="O34" s="141">
        <f>SUMIFS(УсловияРасчеты!AI:AI,УсловияРасчеты!$H:$H,$C34,УсловияРасчеты!$N:$N,"итого")</f>
        <v>0</v>
      </c>
      <c r="P34" s="141">
        <f>SUMIFS(УсловияРасчеты!AJ:AJ,УсловияРасчеты!$H:$H,$C34,УсловияРасчеты!$N:$N,"итого")</f>
        <v>0</v>
      </c>
      <c r="Q34" s="141">
        <f>SUMIFS(УсловияРасчеты!AK:AK,УсловияРасчеты!$H:$H,$C34,УсловияРасчеты!$N:$N,"итого")</f>
        <v>0</v>
      </c>
      <c r="R34" s="141">
        <f>SUMIFS(УсловияРасчеты!AL:AL,УсловияРасчеты!$H:$H,$C34,УсловияРасчеты!$N:$N,"итого")</f>
        <v>0</v>
      </c>
      <c r="S34" s="141">
        <f>SUMIFS(УсловияРасчеты!AM:AM,УсловияРасчеты!$H:$H,$C34,УсловияРасчеты!$N:$N,"итого")</f>
        <v>0</v>
      </c>
      <c r="T34" s="141">
        <f>SUMIFS(УсловияРасчеты!AN:AN,УсловияРасчеты!$H:$H,$C34,УсловияРасчеты!$N:$N,"итого")</f>
        <v>0</v>
      </c>
      <c r="U34" s="141">
        <f>SUMIFS(УсловияРасчеты!AO:AO,УсловияРасчеты!$H:$H,$C34,УсловияРасчеты!$N:$N,"итого")</f>
        <v>0</v>
      </c>
      <c r="V34" s="141">
        <f>SUMIFS(УсловияРасчеты!AP:AP,УсловияРасчеты!$H:$H,$C34,УсловияРасчеты!$N:$N,"итого")</f>
        <v>0</v>
      </c>
      <c r="W34" s="141">
        <f>SUMIFS(УсловияРасчеты!AQ:AQ,УсловияРасчеты!$H:$H,$C34,УсловияРасчеты!$N:$N,"итого")</f>
        <v>0</v>
      </c>
      <c r="X34" s="141">
        <f>SUMIFS(УсловияРасчеты!AR:AR,УсловияРасчеты!$H:$H,$C34,УсловияРасчеты!$N:$N,"итого")</f>
        <v>0</v>
      </c>
      <c r="Y34" s="141">
        <f>SUMIFS(УсловияРасчеты!AS:AS,УсловияРасчеты!$H:$H,$C34,УсловияРасчеты!$N:$N,"итого")</f>
        <v>0</v>
      </c>
      <c r="Z34" s="141">
        <f>SUMIFS(УсловияРасчеты!AT:AT,УсловияРасчеты!$H:$H,$C34,УсловияРасчеты!$N:$N,"итого")</f>
        <v>0</v>
      </c>
      <c r="AA34" s="141">
        <f>SUMIFS(УсловияРасчеты!AU:AU,УсловияРасчеты!$H:$H,$C34,УсловияРасчеты!$N:$N,"итого")</f>
        <v>0</v>
      </c>
      <c r="AB34" s="141">
        <f>SUMIFS(УсловияРасчеты!AV:AV,УсловияРасчеты!$H:$H,$C34,УсловияРасчеты!$N:$N,"итого")</f>
        <v>0</v>
      </c>
      <c r="AC34" s="141">
        <f>SUMIFS(УсловияРасчеты!AW:AW,УсловияРасчеты!$H:$H,$C34,УсловияРасчеты!$N:$N,"итого")</f>
        <v>0</v>
      </c>
      <c r="AD34" s="141">
        <f>SUMIFS(УсловияРасчеты!AX:AX,УсловияРасчеты!$H:$H,$C34,УсловияРасчеты!$N:$N,"итого")</f>
        <v>0</v>
      </c>
      <c r="AE34" s="141">
        <f>SUMIFS(УсловияРасчеты!AY:AY,УсловияРасчеты!$H:$H,$C34,УсловияРасчеты!$N:$N,"итого")</f>
        <v>0</v>
      </c>
      <c r="AF34" s="141">
        <f>SUMIFS(УсловияРасчеты!AZ:AZ,УсловияРасчеты!$H:$H,$C34,УсловияРасчеты!$N:$N,"итого")</f>
        <v>0</v>
      </c>
      <c r="AG34" s="141">
        <f>SUMIFS(УсловияРасчеты!BA:BA,УсловияРасчеты!$H:$H,$C34,УсловияРасчеты!$N:$N,"итого")</f>
        <v>0</v>
      </c>
      <c r="AH34" s="141">
        <f>SUMIFS(УсловияРасчеты!BB:BB,УсловияРасчеты!$H:$H,$C34,УсловияРасчеты!$N:$N,"итого")</f>
        <v>0</v>
      </c>
      <c r="AI34" s="141">
        <f>SUMIFS(УсловияРасчеты!BC:BC,УсловияРасчеты!$H:$H,$C34,УсловияРасчеты!$N:$N,"итого")</f>
        <v>0</v>
      </c>
      <c r="AJ34" s="141">
        <f>SUMIFS(УсловияРасчеты!BD:BD,УсловияРасчеты!$H:$H,$C34,УсловияРасчеты!$N:$N,"итого")</f>
        <v>0</v>
      </c>
      <c r="AK34" s="141">
        <f>SUMIFS(УсловияРасчеты!BE:BE,УсловияРасчеты!$H:$H,$C34,УсловияРасчеты!$N:$N,"итого")</f>
        <v>0</v>
      </c>
      <c r="AL34" s="141">
        <f>SUMIFS(УсловияРасчеты!BF:BF,УсловияРасчеты!$H:$H,$C34,УсловияРасчеты!$N:$N,"итого")</f>
        <v>0</v>
      </c>
      <c r="AM34" s="141">
        <f>SUMIFS(УсловияРасчеты!BG:BG,УсловияРасчеты!$H:$H,$C34,УсловияРасчеты!$N:$N,"итого")</f>
        <v>0</v>
      </c>
      <c r="AN34" s="141">
        <f>SUMIFS(УсловияРасчеты!BH:BH,УсловияРасчеты!$H:$H,$C34,УсловияРасчеты!$N:$N,"итого")</f>
        <v>0</v>
      </c>
      <c r="AO34" s="141">
        <f>SUMIFS(УсловияРасчеты!BI:BI,УсловияРасчеты!$H:$H,$C34,УсловияРасчеты!$N:$N,"итого")</f>
        <v>0</v>
      </c>
      <c r="AP34" s="141">
        <f>SUMIFS(УсловияРасчеты!BJ:BJ,УсловияРасчеты!$H:$H,$C34,УсловияРасчеты!$N:$N,"итого")</f>
        <v>0</v>
      </c>
      <c r="AQ34" s="141">
        <f>SUMIFS(УсловияРасчеты!BK:BK,УсловияРасчеты!$H:$H,$C34,УсловияРасчеты!$N:$N,"итого")</f>
        <v>0</v>
      </c>
      <c r="AR34" s="141">
        <f>SUMIFS(УсловияРасчеты!BL:BL,УсловияРасчеты!$H:$H,$C34,УсловияРасчеты!$N:$N,"итого")</f>
        <v>0</v>
      </c>
      <c r="AS34" s="141">
        <f>SUMIFS(УсловияРасчеты!BM:BM,УсловияРасчеты!$H:$H,$C34,УсловияРасчеты!$N:$N,"итого")</f>
        <v>0</v>
      </c>
      <c r="AT34" s="141">
        <f>SUMIFS(УсловияРасчеты!BN:BN,УсловияРасчеты!$H:$H,$C34,УсловияРасчеты!$N:$N,"итого")</f>
        <v>0</v>
      </c>
      <c r="AU34" s="141">
        <f>SUMIFS(УсловияРасчеты!BO:BO,УсловияРасчеты!$H:$H,$C34,УсловияРасчеты!$N:$N,"итого")</f>
        <v>0</v>
      </c>
      <c r="AV34" s="141">
        <f>SUMIFS(УсловияРасчеты!BP:BP,УсловияРасчеты!$H:$H,$C34,УсловияРасчеты!$N:$N,"итого")</f>
        <v>0</v>
      </c>
      <c r="AW34" s="141">
        <f>SUMIFS(УсловияРасчеты!BQ:BQ,УсловияРасчеты!$H:$H,$C34,УсловияРасчеты!$N:$N,"итого")</f>
        <v>0</v>
      </c>
      <c r="AX34" s="141">
        <f>SUMIFS(УсловияРасчеты!BR:BR,УсловияРасчеты!$H:$H,$C34,УсловияРасчеты!$N:$N,"итого")</f>
        <v>0</v>
      </c>
      <c r="AY34" s="141">
        <f>SUMIFS(УсловияРасчеты!BS:BS,УсловияРасчеты!$H:$H,$C34,УсловияРасчеты!$N:$N,"итого")</f>
        <v>0</v>
      </c>
      <c r="AZ34" s="141">
        <f>SUMIFS(УсловияРасчеты!BT:BT,УсловияРасчеты!$H:$H,$C34,УсловияРасчеты!$N:$N,"итого")</f>
        <v>0</v>
      </c>
      <c r="BA34" s="141">
        <f>SUMIFS(УсловияРасчеты!BU:BU,УсловияРасчеты!$H:$H,$C34,УсловияРасчеты!$N:$N,"итого")</f>
        <v>0</v>
      </c>
      <c r="BB34" s="141">
        <f>SUMIFS(УсловияРасчеты!BV:BV,УсловияРасчеты!$H:$H,$C34,УсловияРасчеты!$N:$N,"итого")</f>
        <v>0</v>
      </c>
      <c r="BC34" s="141">
        <f>SUMIFS(УсловияРасчеты!BW:BW,УсловияРасчеты!$H:$H,$C34,УсловияРасчеты!$N:$N,"итого")</f>
        <v>0</v>
      </c>
      <c r="BD34" s="141">
        <f>SUMIFS(УсловияРасчеты!BX:BX,УсловияРасчеты!$H:$H,$C34,УсловияРасчеты!$N:$N,"итого")</f>
        <v>0</v>
      </c>
      <c r="BE34" s="141">
        <f>SUMIFS(УсловияРасчеты!BY:BY,УсловияРасчеты!$H:$H,$C34,УсловияРасчеты!$N:$N,"итого")</f>
        <v>0</v>
      </c>
      <c r="BF34" s="141">
        <f>SUMIFS(УсловияРасчеты!BZ:BZ,УсловияРасчеты!$H:$H,$C34,УсловияРасчеты!$N:$N,"итого")</f>
        <v>0</v>
      </c>
      <c r="BG34" s="141">
        <f>SUMIFS(УсловияРасчеты!CA:CA,УсловияРасчеты!$H:$H,$C34,УсловияРасчеты!$N:$N,"итого")</f>
        <v>0</v>
      </c>
      <c r="BH34" s="141">
        <f>SUMIFS(УсловияРасчеты!CB:CB,УсловияРасчеты!$H:$H,$C34,УсловияРасчеты!$N:$N,"итого")</f>
        <v>0</v>
      </c>
      <c r="BI34" s="141">
        <f>SUMIFS(УсловияРасчеты!CC:CC,УсловияРасчеты!$H:$H,$C34,УсловияРасчеты!$N:$N,"итого")</f>
        <v>0</v>
      </c>
      <c r="BJ34" s="141">
        <f>SUMIFS(УсловияРасчеты!CD:CD,УсловияРасчеты!$H:$H,$C34,УсловияРасчеты!$N:$N,"итого")</f>
        <v>0</v>
      </c>
      <c r="BK34" s="141">
        <f>SUMIFS(УсловияРасчеты!CE:CE,УсловияРасчеты!$H:$H,$C34,УсловияРасчеты!$N:$N,"итого")</f>
        <v>0</v>
      </c>
      <c r="BL34" s="141">
        <f>SUMIFS(УсловияРасчеты!CF:CF,УсловияРасчеты!$H:$H,$C34,УсловияРасчеты!$N:$N,"итого")</f>
        <v>0</v>
      </c>
      <c r="BM34" s="141">
        <f>SUMIFS(УсловияРасчеты!CG:CG,УсловияРасчеты!$H:$H,$C34,УсловияРасчеты!$N:$N,"итого")</f>
        <v>0</v>
      </c>
      <c r="BN34" s="141">
        <f>SUMIFS(УсловияРасчеты!CH:CH,УсловияРасчеты!$H:$H,$C34,УсловияРасчеты!$N:$N,"итого")</f>
        <v>0</v>
      </c>
      <c r="BO34" s="141">
        <f>SUMIFS(УсловияРасчеты!CI:CI,УсловияРасчеты!$H:$H,$C34,УсловияРасчеты!$N:$N,"итого")</f>
        <v>0</v>
      </c>
      <c r="BP34" s="141">
        <f>SUMIFS(УсловияРасчеты!CJ:CJ,УсловияРасчеты!$H:$H,$C34,УсловияРасчеты!$N:$N,"итого")</f>
        <v>0</v>
      </c>
      <c r="BQ34" s="141">
        <f>SUMIFS(УсловияРасчеты!CK:CK,УсловияРасчеты!$H:$H,$C34,УсловияРасчеты!$N:$N,"итого")</f>
        <v>0</v>
      </c>
      <c r="BR34" s="141">
        <f>SUMIFS(УсловияРасчеты!CL:CL,УсловияРасчеты!$H:$H,$C34,УсловияРасчеты!$N:$N,"итого")</f>
        <v>0</v>
      </c>
      <c r="BS34" s="141">
        <f>SUMIFS(УсловияРасчеты!CM:CM,УсловияРасчеты!$H:$H,$C34,УсловияРасчеты!$N:$N,"итого")</f>
        <v>0</v>
      </c>
      <c r="BT34" s="141">
        <f>SUMIFS(УсловияРасчеты!CN:CN,УсловияРасчеты!$H:$H,$C34,УсловияРасчеты!$N:$N,"итого")</f>
        <v>0</v>
      </c>
      <c r="BU34" s="141">
        <f>SUMIFS(УсловияРасчеты!CO:CO,УсловияРасчеты!$H:$H,$C34,УсловияРасчеты!$N:$N,"итого")</f>
        <v>0</v>
      </c>
      <c r="BV34" s="141">
        <f>SUMIFS(УсловияРасчеты!CP:CP,УсловияРасчеты!$H:$H,$C34,УсловияРасчеты!$N:$N,"итого")</f>
        <v>0</v>
      </c>
      <c r="BW34" s="141">
        <f>SUMIFS(УсловияРасчеты!CQ:CQ,УсловияРасчеты!$H:$H,$C34,УсловияРасчеты!$N:$N,"итого")</f>
        <v>0</v>
      </c>
      <c r="BX34" s="141">
        <f>SUMIFS(УсловияРасчеты!CR:CR,УсловияРасчеты!$H:$H,$C34,УсловияРасчеты!$N:$N,"итого")</f>
        <v>0</v>
      </c>
      <c r="BY34" s="141">
        <f>SUMIFS(УсловияРасчеты!CS:CS,УсловияРасчеты!$H:$H,$C34,УсловияРасчеты!$N:$N,"итого")</f>
        <v>0</v>
      </c>
      <c r="BZ34" s="141">
        <f>SUMIFS(УсловияРасчеты!CT:CT,УсловияРасчеты!$H:$H,$C34,УсловияРасчеты!$N:$N,"итого")</f>
        <v>0</v>
      </c>
      <c r="CA34" s="141">
        <f>SUMIFS(УсловияРасчеты!CU:CU,УсловияРасчеты!$H:$H,$C34,УсловияРасчеты!$N:$N,"итого")</f>
        <v>0</v>
      </c>
      <c r="CB34" s="141">
        <f>SUMIFS(УсловияРасчеты!CV:CV,УсловияРасчеты!$H:$H,$C34,УсловияРасчеты!$N:$N,"итого")</f>
        <v>0</v>
      </c>
      <c r="CC34" s="141">
        <f>SUMIFS(УсловияРасчеты!CW:CW,УсловияРасчеты!$H:$H,$C34,УсловияРасчеты!$N:$N,"итого")</f>
        <v>0</v>
      </c>
      <c r="CD34" s="141">
        <f>SUMIFS(УсловияРасчеты!CX:CX,УсловияРасчеты!$H:$H,$C34,УсловияРасчеты!$N:$N,"итого")</f>
        <v>0</v>
      </c>
      <c r="CE34" s="141">
        <f>SUMIFS(УсловияРасчеты!CY:CY,УсловияРасчеты!$H:$H,$C34,УсловияРасчеты!$N:$N,"итого")</f>
        <v>0</v>
      </c>
      <c r="CF34" s="141">
        <f>SUMIFS(УсловияРасчеты!CZ:CZ,УсловияРасчеты!$H:$H,$C34,УсловияРасчеты!$N:$N,"итого")</f>
        <v>0</v>
      </c>
      <c r="CG34" s="141">
        <f>SUMIFS(УсловияРасчеты!DA:DA,УсловияРасчеты!$H:$H,$C34,УсловияРасчеты!$N:$N,"итого")</f>
        <v>0</v>
      </c>
      <c r="CH34" s="141">
        <f>SUMIFS(УсловияРасчеты!DB:DB,УсловияРасчеты!$H:$H,$C34,УсловияРасчеты!$N:$N,"итого")</f>
        <v>0</v>
      </c>
      <c r="CI34" s="141">
        <f>SUMIFS(УсловияРасчеты!DC:DC,УсловияРасчеты!$H:$H,$C34,УсловияРасчеты!$N:$N,"итого")</f>
        <v>0</v>
      </c>
      <c r="CJ34" s="141">
        <f>SUMIFS(УсловияРасчеты!DD:DD,УсловияРасчеты!$H:$H,$C34,УсловияРасчеты!$N:$N,"итого")</f>
        <v>0</v>
      </c>
      <c r="CK34" s="141">
        <f>SUMIFS(УсловияРасчеты!DE:DE,УсловияРасчеты!$H:$H,$C34,УсловияРасчеты!$N:$N,"итого")</f>
        <v>0</v>
      </c>
      <c r="CL34" s="141">
        <f>SUMIFS(УсловияРасчеты!DF:DF,УсловияРасчеты!$H:$H,$C34,УсловияРасчеты!$N:$N,"итого")</f>
        <v>0</v>
      </c>
      <c r="CM34" s="141">
        <f>SUMIFS(УсловияРасчеты!DG:DG,УсловияРасчеты!$H:$H,$C34,УсловияРасчеты!$N:$N,"итого")</f>
        <v>0</v>
      </c>
      <c r="CN34" s="141">
        <f>SUMIFS(УсловияРасчеты!DH:DH,УсловияРасчеты!$H:$H,$C34,УсловияРасчеты!$N:$N,"итого")</f>
        <v>0</v>
      </c>
      <c r="CO34" s="141">
        <f>SUMIFS(УсловияРасчеты!DI:DI,УсловияРасчеты!$H:$H,$C34,УсловияРасчеты!$N:$N,"итого")</f>
        <v>0</v>
      </c>
      <c r="CP34" s="141">
        <f>SUMIFS(УсловияРасчеты!DJ:DJ,УсловияРасчеты!$H:$H,$C34,УсловияРасчеты!$N:$N,"итого")</f>
        <v>0</v>
      </c>
      <c r="CQ34" s="141">
        <f>SUMIFS(УсловияРасчеты!DK:DK,УсловияРасчеты!$H:$H,$C34,УсловияРасчеты!$N:$N,"итого")</f>
        <v>0</v>
      </c>
      <c r="CR34" s="141">
        <f>SUMIFS(УсловияРасчеты!DL:DL,УсловияРасчеты!$H:$H,$C34,УсловияРасчеты!$N:$N,"итого")</f>
        <v>0</v>
      </c>
      <c r="CS34" s="141">
        <f>SUMIFS(УсловияРасчеты!DM:DM,УсловияРасчеты!$H:$H,$C34,УсловияРасчеты!$N:$N,"итого")</f>
        <v>0</v>
      </c>
      <c r="CT34" s="141">
        <f>SUMIFS(УсловияРасчеты!DN:DN,УсловияРасчеты!$H:$H,$C34,УсловияРасчеты!$N:$N,"итого")</f>
        <v>0</v>
      </c>
      <c r="CU34" s="141">
        <f>SUMIFS(УсловияРасчеты!DO:DO,УсловияРасчеты!$H:$H,$C34,УсловияРасчеты!$N:$N,"итого")</f>
        <v>0</v>
      </c>
      <c r="CV34" s="141">
        <f>SUMIFS(УсловияРасчеты!DP:DP,УсловияРасчеты!$H:$H,$C34,УсловияРасчеты!$N:$N,"итого")</f>
        <v>0</v>
      </c>
      <c r="CW34" s="141">
        <f>SUMIFS(УсловияРасчеты!DQ:DQ,УсловияРасчеты!$H:$H,$C34,УсловияРасчеты!$N:$N,"итого")</f>
        <v>0</v>
      </c>
      <c r="CX34" s="141">
        <f>SUMIFS(УсловияРасчеты!DR:DR,УсловияРасчеты!$H:$H,$C34,УсловияРасчеты!$N:$N,"итого")</f>
        <v>0</v>
      </c>
      <c r="CY34" s="141">
        <f>SUMIFS(УсловияРасчеты!DS:DS,УсловияРасчеты!$H:$H,$C34,УсловияРасчеты!$N:$N,"итого")</f>
        <v>0</v>
      </c>
      <c r="CZ34" s="141">
        <f>SUMIFS(УсловияРасчеты!DT:DT,УсловияРасчеты!$H:$H,$C34,УсловияРасчеты!$N:$N,"итого")</f>
        <v>0</v>
      </c>
      <c r="DA34" s="141">
        <f>SUMIFS(УсловияРасчеты!DU:DU,УсловияРасчеты!$H:$H,$C34,УсловияРасчеты!$N:$N,"итого")</f>
        <v>0</v>
      </c>
      <c r="DB34" s="141">
        <f>SUMIFS(УсловияРасчеты!DV:DV,УсловияРасчеты!$H:$H,$C34,УсловияРасчеты!$N:$N,"итого")</f>
        <v>0</v>
      </c>
      <c r="DC34" s="141">
        <f>SUMIFS(УсловияРасчеты!DW:DW,УсловияРасчеты!$H:$H,$C34,УсловияРасчеты!$N:$N,"итого")</f>
        <v>0</v>
      </c>
      <c r="DD34" s="141">
        <f>SUMIFS(УсловияРасчеты!DX:DX,УсловияРасчеты!$H:$H,$C34,УсловияРасчеты!$N:$N,"итого")</f>
        <v>0</v>
      </c>
      <c r="DE34" s="141">
        <f>SUMIFS(УсловияРасчеты!DY:DY,УсловияРасчеты!$H:$H,$C34,УсловияРасчеты!$N:$N,"итого")</f>
        <v>0</v>
      </c>
      <c r="DF34" s="141">
        <f>SUMIFS(УсловияРасчеты!DZ:DZ,УсловияРасчеты!$H:$H,$C34,УсловияРасчеты!$N:$N,"итого")</f>
        <v>0</v>
      </c>
      <c r="DG34" s="141">
        <f>SUMIFS(УсловияРасчеты!EA:EA,УсловияРасчеты!$H:$H,$C34,УсловияРасчеты!$N:$N,"итого")</f>
        <v>0</v>
      </c>
      <c r="DH34" s="141">
        <f>SUMIFS(УсловияРасчеты!EB:EB,УсловияРасчеты!$H:$H,$C34,УсловияРасчеты!$N:$N,"итого")</f>
        <v>0</v>
      </c>
      <c r="DI34" s="141">
        <f>SUMIFS(УсловияРасчеты!EC:EC,УсловияРасчеты!$H:$H,$C34,УсловияРасчеты!$N:$N,"итого")</f>
        <v>0</v>
      </c>
      <c r="DJ34" s="141">
        <f>SUMIFS(УсловияРасчеты!ED:ED,УсловияРасчеты!$H:$H,$C34,УсловияРасчеты!$N:$N,"итого")</f>
        <v>0</v>
      </c>
      <c r="DK34" s="141">
        <f>SUMIFS(УсловияРасчеты!EE:EE,УсловияРасчеты!$H:$H,$C34,УсловияРасчеты!$N:$N,"итого")</f>
        <v>0</v>
      </c>
      <c r="DL34" s="141">
        <f>SUMIFS(УсловияРасчеты!EF:EF,УсловияРасчеты!$H:$H,$C34,УсловияРасчеты!$N:$N,"итого")</f>
        <v>0</v>
      </c>
      <c r="DM34" s="141">
        <f>SUMIFS(УсловияРасчеты!EG:EG,УсловияРасчеты!$H:$H,$C34,УсловияРасчеты!$N:$N,"итого")</f>
        <v>0</v>
      </c>
      <c r="DN34" s="141">
        <f>SUMIFS(УсловияРасчеты!EH:EH,УсловияРасчеты!$H:$H,$C34,УсловияРасчеты!$N:$N,"итого")</f>
        <v>0</v>
      </c>
      <c r="DO34" s="141">
        <f>SUMIFS(УсловияРасчеты!EI:EI,УсловияРасчеты!$H:$H,$C34,УсловияРасчеты!$N:$N,"итого")</f>
        <v>0</v>
      </c>
      <c r="DP34" s="141">
        <f>SUMIFS(УсловияРасчеты!EJ:EJ,УсловияРасчеты!$H:$H,$C34,УсловияРасчеты!$N:$N,"итого")</f>
        <v>0</v>
      </c>
      <c r="DQ34" s="141">
        <f>SUMIFS(УсловияРасчеты!EK:EK,УсловияРасчеты!$H:$H,$C34,УсловияРасчеты!$N:$N,"итого")</f>
        <v>0</v>
      </c>
      <c r="DR34" s="141">
        <f>SUMIFS(УсловияРасчеты!EL:EL,УсловияРасчеты!$H:$H,$C34,УсловияРасчеты!$N:$N,"итого")</f>
        <v>0</v>
      </c>
      <c r="DS34" s="141">
        <f>SUMIFS(УсловияРасчеты!EM:EM,УсловияРасчеты!$H:$H,$C34,УсловияРасчеты!$N:$N,"итого")</f>
        <v>0</v>
      </c>
      <c r="DT34" s="141">
        <f>SUMIFS(УсловияРасчеты!EN:EN,УсловияРасчеты!$H:$H,$C34,УсловияРасчеты!$N:$N,"итого")</f>
        <v>0</v>
      </c>
      <c r="DU34" s="141">
        <f>SUMIFS(УсловияРасчеты!EO:EO,УсловияРасчеты!$H:$H,$C34,УсловияРасчеты!$N:$N,"итого")</f>
        <v>0</v>
      </c>
      <c r="DV34" s="141">
        <f>SUMIFS(УсловияРасчеты!EP:EP,УсловияРасчеты!$H:$H,$C34,УсловияРасчеты!$N:$N,"итого")</f>
        <v>0</v>
      </c>
      <c r="DW34" s="141">
        <f>SUMIFS(УсловияРасчеты!EQ:EQ,УсловияРасчеты!$H:$H,$C34,УсловияРасчеты!$N:$N,"итого")</f>
        <v>0</v>
      </c>
      <c r="DX34" s="141">
        <f>SUMIFS(УсловияРасчеты!ER:ER,УсловияРасчеты!$H:$H,$C34,УсловияРасчеты!$N:$N,"итого")</f>
        <v>0</v>
      </c>
      <c r="DY34" s="141">
        <f>SUMIFS(УсловияРасчеты!ES:ES,УсловияРасчеты!$H:$H,$C34,УсловияРасчеты!$N:$N,"итого")</f>
        <v>0</v>
      </c>
      <c r="DZ34" s="141">
        <f>SUMIFS(УсловияРасчеты!ET:ET,УсловияРасчеты!$H:$H,$C34,УсловияРасчеты!$N:$N,"итого")</f>
        <v>0</v>
      </c>
      <c r="EA34" s="141">
        <f>SUMIFS(УсловияРасчеты!EU:EU,УсловияРасчеты!$H:$H,$C34,УсловияРасчеты!$N:$N,"итого")</f>
        <v>0</v>
      </c>
      <c r="EB34" s="141">
        <f>SUMIFS(УсловияРасчеты!EV:EV,УсловияРасчеты!$H:$H,$C34,УсловияРасчеты!$N:$N,"итого")</f>
        <v>0</v>
      </c>
      <c r="EC34" s="141">
        <f>SUMIFS(УсловияРасчеты!EW:EW,УсловияРасчеты!$H:$H,$C34,УсловияРасчеты!$N:$N,"итого")</f>
        <v>0</v>
      </c>
      <c r="ED34" s="141">
        <f>SUMIFS(УсловияРасчеты!EX:EX,УсловияРасчеты!$H:$H,$C34,УсловияРасчеты!$N:$N,"итого")</f>
        <v>0</v>
      </c>
      <c r="EE34" s="141">
        <f>SUMIFS(УсловияРасчеты!EY:EY,УсловияРасчеты!$H:$H,$C34,УсловияРасчеты!$N:$N,"итого")</f>
        <v>0</v>
      </c>
      <c r="EF34" s="141">
        <f>SUMIFS(УсловияРасчеты!EZ:EZ,УсловияРасчеты!$H:$H,$C34,УсловияРасчеты!$N:$N,"итого")</f>
        <v>0</v>
      </c>
      <c r="EG34" s="141">
        <f>SUMIFS(УсловияРасчеты!FA:FA,УсловияРасчеты!$H:$H,$C34,УсловияРасчеты!$N:$N,"итого")</f>
        <v>0</v>
      </c>
      <c r="EH34" s="141">
        <f>SUMIFS(УсловияРасчеты!FB:FB,УсловияРасчеты!$H:$H,$C34,УсловияРасчеты!$N:$N,"итого")</f>
        <v>0</v>
      </c>
      <c r="EI34" s="141">
        <f>SUMIFS(УсловияРасчеты!FC:FC,УсловияРасчеты!$H:$H,$C34,УсловияРасчеты!$N:$N,"итого")</f>
        <v>0</v>
      </c>
      <c r="EJ34" s="141">
        <f>SUMIFS(УсловияРасчеты!FD:FD,УсловияРасчеты!$H:$H,$C34,УсловияРасчеты!$N:$N,"итого")</f>
        <v>0</v>
      </c>
      <c r="EK34" s="141">
        <f>SUMIFS(УсловияРасчеты!FE:FE,УсловияРасчеты!$H:$H,$C34,УсловияРасчеты!$N:$N,"итого")</f>
        <v>0</v>
      </c>
      <c r="EL34" s="141">
        <f>SUMIFS(УсловияРасчеты!FF:FF,УсловияРасчеты!$H:$H,$C34,УсловияРасчеты!$N:$N,"итого")</f>
        <v>0</v>
      </c>
      <c r="EM34" s="141">
        <f>SUMIFS(УсловияРасчеты!FG:FG,УсловияРасчеты!$H:$H,$C34,УсловияРасчеты!$N:$N,"итого")</f>
        <v>0</v>
      </c>
      <c r="EN34" s="141">
        <f>SUMIFS(УсловияРасчеты!FH:FH,УсловияРасчеты!$H:$H,$C34,УсловияРасчеты!$N:$N,"итого")</f>
        <v>0</v>
      </c>
      <c r="EO34" s="141">
        <f>SUMIFS(УсловияРасчеты!FI:FI,УсловияРасчеты!$H:$H,$C34,УсловияРасчеты!$N:$N,"итого")</f>
        <v>0</v>
      </c>
      <c r="EP34" s="141">
        <f>SUMIFS(УсловияРасчеты!FJ:FJ,УсловияРасчеты!$H:$H,$C34,УсловияРасчеты!$N:$N,"итого")</f>
        <v>0</v>
      </c>
      <c r="EQ34" s="141">
        <f>SUMIFS(УсловияРасчеты!FK:FK,УсловияРасчеты!$H:$H,$C34,УсловияРасчеты!$N:$N,"итого")</f>
        <v>0</v>
      </c>
      <c r="ER34" s="141">
        <f>SUMIFS(УсловияРасчеты!FL:FL,УсловияРасчеты!$H:$H,$C34,УсловияРасчеты!$N:$N,"итого")</f>
        <v>0</v>
      </c>
      <c r="ES34" s="141">
        <f>SUMIFS(УсловияРасчеты!FM:FM,УсловияРасчеты!$H:$H,$C34,УсловияРасчеты!$N:$N,"итого")</f>
        <v>0</v>
      </c>
      <c r="ET34" s="141">
        <f>SUMIFS(УсловияРасчеты!FN:FN,УсловияРасчеты!$H:$H,$C34,УсловияРасчеты!$N:$N,"итого")</f>
        <v>0</v>
      </c>
      <c r="EU34" s="141">
        <f>SUMIFS(УсловияРасчеты!FO:FO,УсловияРасчеты!$H:$H,$C34,УсловияРасчеты!$N:$N,"итого")</f>
        <v>0</v>
      </c>
      <c r="EV34" s="141">
        <f>SUMIFS(УсловияРасчеты!FP:FP,УсловияРасчеты!$H:$H,$C34,УсловияРасчеты!$N:$N,"итого")</f>
        <v>0</v>
      </c>
      <c r="EW34" s="141">
        <f>SUMIFS(УсловияРасчеты!FQ:FQ,УсловияРасчеты!$H:$H,$C34,УсловияРасчеты!$N:$N,"итого")</f>
        <v>0</v>
      </c>
      <c r="EX34" s="141">
        <f>SUMIFS(УсловияРасчеты!FR:FR,УсловияРасчеты!$H:$H,$C34,УсловияРасчеты!$N:$N,"итого")</f>
        <v>0</v>
      </c>
      <c r="EY34" s="141">
        <f>SUMIFS(УсловияРасчеты!FS:FS,УсловияРасчеты!$H:$H,$C34,УсловияРасчеты!$N:$N,"итого")</f>
        <v>0</v>
      </c>
      <c r="EZ34" s="141">
        <f>SUMIFS(УсловияРасчеты!FT:FT,УсловияРасчеты!$H:$H,$C34,УсловияРасчеты!$N:$N,"итого")</f>
        <v>0</v>
      </c>
      <c r="FA34" s="141">
        <f>SUMIFS(УсловияРасчеты!FU:FU,УсловияРасчеты!$H:$H,$C34,УсловияРасчеты!$N:$N,"итого")</f>
        <v>0</v>
      </c>
      <c r="FB34" s="141">
        <f>SUMIFS(УсловияРасчеты!FV:FV,УсловияРасчеты!$H:$H,$C34,УсловияРасчеты!$N:$N,"итого")</f>
        <v>0</v>
      </c>
      <c r="FC34" s="141">
        <f>SUMIFS(УсловияРасчеты!FW:FW,УсловияРасчеты!$H:$H,$C34,УсловияРасчеты!$N:$N,"итого")</f>
        <v>0</v>
      </c>
      <c r="FD34" s="141">
        <f>SUMIFS(УсловияРасчеты!FX:FX,УсловияРасчеты!$H:$H,$C34,УсловияРасчеты!$N:$N,"итого")</f>
        <v>0</v>
      </c>
      <c r="FE34" s="141">
        <f>SUMIFS(УсловияРасчеты!FY:FY,УсловияРасчеты!$H:$H,$C34,УсловияРасчеты!$N:$N,"итого")</f>
        <v>0</v>
      </c>
      <c r="FF34" s="141">
        <f>SUMIFS(УсловияРасчеты!FZ:FZ,УсловияРасчеты!$H:$H,$C34,УсловияРасчеты!$N:$N,"итого")</f>
        <v>0</v>
      </c>
      <c r="FG34" s="141">
        <f>SUMIFS(УсловияРасчеты!GA:GA,УсловияРасчеты!$H:$H,$C34,УсловияРасчеты!$N:$N,"итого")</f>
        <v>0</v>
      </c>
      <c r="FH34" s="141">
        <f>SUMIFS(УсловияРасчеты!GB:GB,УсловияРасчеты!$H:$H,$C34,УсловияРасчеты!$N:$N,"итого")</f>
        <v>0</v>
      </c>
      <c r="FI34" s="141">
        <f>SUMIFS(УсловияРасчеты!GC:GC,УсловияРасчеты!$H:$H,$C34,УсловияРасчеты!$N:$N,"итого")</f>
        <v>0</v>
      </c>
      <c r="FJ34" s="141">
        <f>SUMIFS(УсловияРасчеты!GD:GD,УсловияРасчеты!$H:$H,$C34,УсловияРасчеты!$N:$N,"итого")</f>
        <v>0</v>
      </c>
      <c r="FK34" s="141">
        <f>SUMIFS(УсловияРасчеты!GE:GE,УсловияРасчеты!$H:$H,$C34,УсловияРасчеты!$N:$N,"итого")</f>
        <v>0</v>
      </c>
      <c r="FL34" s="141">
        <f>SUMIFS(УсловияРасчеты!GF:GF,УсловияРасчеты!$H:$H,$C34,УсловияРасчеты!$N:$N,"итого")</f>
        <v>0</v>
      </c>
      <c r="FM34" s="141">
        <f>SUMIFS(УсловияРасчеты!GG:GG,УсловияРасчеты!$H:$H,$C34,УсловияРасчеты!$N:$N,"итого")</f>
        <v>0</v>
      </c>
      <c r="FN34" s="141">
        <f>SUMIFS(УсловияРасчеты!GH:GH,УсловияРасчеты!$H:$H,$C34,УсловияРасчеты!$N:$N,"итого")</f>
        <v>0</v>
      </c>
      <c r="FO34" s="141">
        <f>SUMIFS(УсловияРасчеты!GI:GI,УсловияРасчеты!$H:$H,$C34,УсловияРасчеты!$N:$N,"итого")</f>
        <v>0</v>
      </c>
      <c r="FP34" s="141">
        <f>SUMIFS(УсловияРасчеты!GJ:GJ,УсловияРасчеты!$H:$H,$C34,УсловияРасчеты!$N:$N,"итого")</f>
        <v>0</v>
      </c>
      <c r="FQ34" s="141">
        <f>SUMIFS(УсловияРасчеты!GK:GK,УсловияРасчеты!$H:$H,$C34,УсловияРасчеты!$N:$N,"итого")</f>
        <v>0</v>
      </c>
      <c r="FR34" s="141">
        <f>SUMIFS(УсловияРасчеты!GL:GL,УсловияРасчеты!$H:$H,$C34,УсловияРасчеты!$N:$N,"итого")</f>
        <v>0</v>
      </c>
      <c r="FS34" s="141">
        <f>SUMIFS(УсловияРасчеты!GM:GM,УсловияРасчеты!$H:$H,$C34,УсловияРасчеты!$N:$N,"итого")</f>
        <v>0</v>
      </c>
      <c r="FT34" s="141">
        <f>SUMIFS(УсловияРасчеты!GN:GN,УсловияРасчеты!$H:$H,$C34,УсловияРасчеты!$N:$N,"итого")</f>
        <v>0</v>
      </c>
      <c r="FU34" s="141">
        <f>SUMIFS(УсловияРасчеты!GO:GO,УсловияРасчеты!$H:$H,$C34,УсловияРасчеты!$N:$N,"итого")</f>
        <v>0</v>
      </c>
      <c r="FV34" s="141">
        <f>SUMIFS(УсловияРасчеты!GP:GP,УсловияРасчеты!$H:$H,$C34,УсловияРасчеты!$N:$N,"итого")</f>
        <v>0</v>
      </c>
      <c r="FW34" s="141">
        <f>SUMIFS(УсловияРасчеты!GQ:GQ,УсловияРасчеты!$H:$H,$C34,УсловияРасчеты!$N:$N,"итого")</f>
        <v>0</v>
      </c>
      <c r="FX34" s="141">
        <f>SUMIFS(УсловияРасчеты!GR:GR,УсловияРасчеты!$H:$H,$C34,УсловияРасчеты!$N:$N,"итого")</f>
        <v>0</v>
      </c>
      <c r="FY34" s="141">
        <f>SUMIFS(УсловияРасчеты!GS:GS,УсловияРасчеты!$H:$H,$C34,УсловияРасчеты!$N:$N,"итого")</f>
        <v>0</v>
      </c>
      <c r="FZ34" s="141">
        <f>SUMIFS(УсловияРасчеты!GT:GT,УсловияРасчеты!$H:$H,$C34,УсловияРасчеты!$N:$N,"итого")</f>
        <v>0</v>
      </c>
      <c r="GA34" s="141">
        <f>SUMIFS(УсловияРасчеты!GU:GU,УсловияРасчеты!$H:$H,$C34,УсловияРасчеты!$N:$N,"итого")</f>
        <v>0</v>
      </c>
      <c r="GB34" s="141">
        <f>SUMIFS(УсловияРасчеты!GV:GV,УсловияРасчеты!$H:$H,$C34,УсловияРасчеты!$N:$N,"итого")</f>
        <v>0</v>
      </c>
      <c r="GC34" s="141">
        <f>SUMIFS(УсловияРасчеты!GW:GW,УсловияРасчеты!$H:$H,$C34,УсловияРасчеты!$N:$N,"итого")</f>
        <v>0</v>
      </c>
      <c r="GD34" s="141">
        <f>SUMIFS(УсловияРасчеты!GX:GX,УсловияРасчеты!$H:$H,$C34,УсловияРасчеты!$N:$N,"итого")</f>
        <v>0</v>
      </c>
      <c r="GE34" s="141">
        <f>SUMIFS(УсловияРасчеты!GY:GY,УсловияРасчеты!$H:$H,$C34,УсловияРасчеты!$N:$N,"итого")</f>
        <v>0</v>
      </c>
      <c r="GF34" s="141">
        <f>SUMIFS(УсловияРасчеты!GZ:GZ,УсловияРасчеты!$H:$H,$C34,УсловияРасчеты!$N:$N,"итого")</f>
        <v>0</v>
      </c>
      <c r="GG34" s="137"/>
    </row>
    <row r="35" spans="1:189" s="143" customFormat="1" ht="13.8">
      <c r="A35" s="142"/>
      <c r="B35" s="137"/>
      <c r="C35" s="138" t="str">
        <f>УсловияРасчеты!$H$33</f>
        <v>Оплата прямых расходов</v>
      </c>
      <c r="D35" s="137"/>
      <c r="E35" s="139">
        <f t="shared" si="5"/>
        <v>0</v>
      </c>
      <c r="F35" s="140"/>
      <c r="G35" s="141">
        <f>SUMIFS(УсловияРасчеты!AA:AA,УсловияРасчеты!$H:$H,$C35,УсловияРасчеты!$N:$N,"итого")</f>
        <v>0</v>
      </c>
      <c r="H35" s="141">
        <f>SUMIFS(УсловияРасчеты!AB:AB,УсловияРасчеты!$H:$H,$C35,УсловияРасчеты!$N:$N,"итого")</f>
        <v>0</v>
      </c>
      <c r="I35" s="141">
        <f>SUMIFS(УсловияРасчеты!AC:AC,УсловияРасчеты!$H:$H,$C35,УсловияРасчеты!$N:$N,"итого")</f>
        <v>0</v>
      </c>
      <c r="J35" s="141">
        <f>SUMIFS(УсловияРасчеты!AD:AD,УсловияРасчеты!$H:$H,$C35,УсловияРасчеты!$N:$N,"итого")</f>
        <v>0</v>
      </c>
      <c r="K35" s="141">
        <f>SUMIFS(УсловияРасчеты!AE:AE,УсловияРасчеты!$H:$H,$C35,УсловияРасчеты!$N:$N,"итого")</f>
        <v>0</v>
      </c>
      <c r="L35" s="141">
        <f>SUMIFS(УсловияРасчеты!AF:AF,УсловияРасчеты!$H:$H,$C35,УсловияРасчеты!$N:$N,"итого")</f>
        <v>0</v>
      </c>
      <c r="M35" s="141">
        <f>SUMIFS(УсловияРасчеты!AG:AG,УсловияРасчеты!$H:$H,$C35,УсловияРасчеты!$N:$N,"итого")</f>
        <v>0</v>
      </c>
      <c r="N35" s="141">
        <f>SUMIFS(УсловияРасчеты!AH:AH,УсловияРасчеты!$H:$H,$C35,УсловияРасчеты!$N:$N,"итого")</f>
        <v>0</v>
      </c>
      <c r="O35" s="141">
        <f>SUMIFS(УсловияРасчеты!AI:AI,УсловияРасчеты!$H:$H,$C35,УсловияРасчеты!$N:$N,"итого")</f>
        <v>0</v>
      </c>
      <c r="P35" s="141">
        <f>SUMIFS(УсловияРасчеты!AJ:AJ,УсловияРасчеты!$H:$H,$C35,УсловияРасчеты!$N:$N,"итого")</f>
        <v>0</v>
      </c>
      <c r="Q35" s="141">
        <f>SUMIFS(УсловияРасчеты!AK:AK,УсловияРасчеты!$H:$H,$C35,УсловияРасчеты!$N:$N,"итого")</f>
        <v>0</v>
      </c>
      <c r="R35" s="141">
        <f>SUMIFS(УсловияРасчеты!AL:AL,УсловияРасчеты!$H:$H,$C35,УсловияРасчеты!$N:$N,"итого")</f>
        <v>0</v>
      </c>
      <c r="S35" s="141">
        <f>SUMIFS(УсловияРасчеты!AM:AM,УсловияРасчеты!$H:$H,$C35,УсловияРасчеты!$N:$N,"итого")</f>
        <v>0</v>
      </c>
      <c r="T35" s="141">
        <f>SUMIFS(УсловияРасчеты!AN:AN,УсловияРасчеты!$H:$H,$C35,УсловияРасчеты!$N:$N,"итого")</f>
        <v>0</v>
      </c>
      <c r="U35" s="141">
        <f>SUMIFS(УсловияРасчеты!AO:AO,УсловияРасчеты!$H:$H,$C35,УсловияРасчеты!$N:$N,"итого")</f>
        <v>0</v>
      </c>
      <c r="V35" s="141">
        <f>SUMIFS(УсловияРасчеты!AP:AP,УсловияРасчеты!$H:$H,$C35,УсловияРасчеты!$N:$N,"итого")</f>
        <v>0</v>
      </c>
      <c r="W35" s="141">
        <f>SUMIFS(УсловияРасчеты!AQ:AQ,УсловияРасчеты!$H:$H,$C35,УсловияРасчеты!$N:$N,"итого")</f>
        <v>0</v>
      </c>
      <c r="X35" s="141">
        <f>SUMIFS(УсловияРасчеты!AR:AR,УсловияРасчеты!$H:$H,$C35,УсловияРасчеты!$N:$N,"итого")</f>
        <v>0</v>
      </c>
      <c r="Y35" s="141">
        <f>SUMIFS(УсловияРасчеты!AS:AS,УсловияРасчеты!$H:$H,$C35,УсловияРасчеты!$N:$N,"итого")</f>
        <v>0</v>
      </c>
      <c r="Z35" s="141">
        <f>SUMIFS(УсловияРасчеты!AT:AT,УсловияРасчеты!$H:$H,$C35,УсловияРасчеты!$N:$N,"итого")</f>
        <v>0</v>
      </c>
      <c r="AA35" s="141">
        <f>SUMIFS(УсловияРасчеты!AU:AU,УсловияРасчеты!$H:$H,$C35,УсловияРасчеты!$N:$N,"итого")</f>
        <v>0</v>
      </c>
      <c r="AB35" s="141">
        <f>SUMIFS(УсловияРасчеты!AV:AV,УсловияРасчеты!$H:$H,$C35,УсловияРасчеты!$N:$N,"итого")</f>
        <v>0</v>
      </c>
      <c r="AC35" s="141">
        <f>SUMIFS(УсловияРасчеты!AW:AW,УсловияРасчеты!$H:$H,$C35,УсловияРасчеты!$N:$N,"итого")</f>
        <v>0</v>
      </c>
      <c r="AD35" s="141">
        <f>SUMIFS(УсловияРасчеты!AX:AX,УсловияРасчеты!$H:$H,$C35,УсловияРасчеты!$N:$N,"итого")</f>
        <v>0</v>
      </c>
      <c r="AE35" s="141">
        <f>SUMIFS(УсловияРасчеты!AY:AY,УсловияРасчеты!$H:$H,$C35,УсловияРасчеты!$N:$N,"итого")</f>
        <v>0</v>
      </c>
      <c r="AF35" s="141">
        <f>SUMIFS(УсловияРасчеты!AZ:AZ,УсловияРасчеты!$H:$H,$C35,УсловияРасчеты!$N:$N,"итого")</f>
        <v>0</v>
      </c>
      <c r="AG35" s="141">
        <f>SUMIFS(УсловияРасчеты!BA:BA,УсловияРасчеты!$H:$H,$C35,УсловияРасчеты!$N:$N,"итого")</f>
        <v>0</v>
      </c>
      <c r="AH35" s="141">
        <f>SUMIFS(УсловияРасчеты!BB:BB,УсловияРасчеты!$H:$H,$C35,УсловияРасчеты!$N:$N,"итого")</f>
        <v>0</v>
      </c>
      <c r="AI35" s="141">
        <f>SUMIFS(УсловияРасчеты!BC:BC,УсловияРасчеты!$H:$H,$C35,УсловияРасчеты!$N:$N,"итого")</f>
        <v>0</v>
      </c>
      <c r="AJ35" s="141">
        <f>SUMIFS(УсловияРасчеты!BD:BD,УсловияРасчеты!$H:$H,$C35,УсловияРасчеты!$N:$N,"итого")</f>
        <v>0</v>
      </c>
      <c r="AK35" s="141">
        <f>SUMIFS(УсловияРасчеты!BE:BE,УсловияРасчеты!$H:$H,$C35,УсловияРасчеты!$N:$N,"итого")</f>
        <v>0</v>
      </c>
      <c r="AL35" s="141">
        <f>SUMIFS(УсловияРасчеты!BF:BF,УсловияРасчеты!$H:$H,$C35,УсловияРасчеты!$N:$N,"итого")</f>
        <v>0</v>
      </c>
      <c r="AM35" s="141">
        <f>SUMIFS(УсловияРасчеты!BG:BG,УсловияРасчеты!$H:$H,$C35,УсловияРасчеты!$N:$N,"итого")</f>
        <v>0</v>
      </c>
      <c r="AN35" s="141">
        <f>SUMIFS(УсловияРасчеты!BH:BH,УсловияРасчеты!$H:$H,$C35,УсловияРасчеты!$N:$N,"итого")</f>
        <v>0</v>
      </c>
      <c r="AO35" s="141">
        <f>SUMIFS(УсловияРасчеты!BI:BI,УсловияРасчеты!$H:$H,$C35,УсловияРасчеты!$N:$N,"итого")</f>
        <v>0</v>
      </c>
      <c r="AP35" s="141">
        <f>SUMIFS(УсловияРасчеты!BJ:BJ,УсловияРасчеты!$H:$H,$C35,УсловияРасчеты!$N:$N,"итого")</f>
        <v>0</v>
      </c>
      <c r="AQ35" s="141">
        <f>SUMIFS(УсловияРасчеты!BK:BK,УсловияРасчеты!$H:$H,$C35,УсловияРасчеты!$N:$N,"итого")</f>
        <v>0</v>
      </c>
      <c r="AR35" s="141">
        <f>SUMIFS(УсловияРасчеты!BL:BL,УсловияРасчеты!$H:$H,$C35,УсловияРасчеты!$N:$N,"итого")</f>
        <v>0</v>
      </c>
      <c r="AS35" s="141">
        <f>SUMIFS(УсловияРасчеты!BM:BM,УсловияРасчеты!$H:$H,$C35,УсловияРасчеты!$N:$N,"итого")</f>
        <v>0</v>
      </c>
      <c r="AT35" s="141">
        <f>SUMIFS(УсловияРасчеты!BN:BN,УсловияРасчеты!$H:$H,$C35,УсловияРасчеты!$N:$N,"итого")</f>
        <v>0</v>
      </c>
      <c r="AU35" s="141">
        <f>SUMIFS(УсловияРасчеты!BO:BO,УсловияРасчеты!$H:$H,$C35,УсловияРасчеты!$N:$N,"итого")</f>
        <v>0</v>
      </c>
      <c r="AV35" s="141">
        <f>SUMIFS(УсловияРасчеты!BP:BP,УсловияРасчеты!$H:$H,$C35,УсловияРасчеты!$N:$N,"итого")</f>
        <v>0</v>
      </c>
      <c r="AW35" s="141">
        <f>SUMIFS(УсловияРасчеты!BQ:BQ,УсловияРасчеты!$H:$H,$C35,УсловияРасчеты!$N:$N,"итого")</f>
        <v>0</v>
      </c>
      <c r="AX35" s="141">
        <f>SUMIFS(УсловияРасчеты!BR:BR,УсловияРасчеты!$H:$H,$C35,УсловияРасчеты!$N:$N,"итого")</f>
        <v>0</v>
      </c>
      <c r="AY35" s="141">
        <f>SUMIFS(УсловияРасчеты!BS:BS,УсловияРасчеты!$H:$H,$C35,УсловияРасчеты!$N:$N,"итого")</f>
        <v>0</v>
      </c>
      <c r="AZ35" s="141">
        <f>SUMIFS(УсловияРасчеты!BT:BT,УсловияРасчеты!$H:$H,$C35,УсловияРасчеты!$N:$N,"итого")</f>
        <v>0</v>
      </c>
      <c r="BA35" s="141">
        <f>SUMIFS(УсловияРасчеты!BU:BU,УсловияРасчеты!$H:$H,$C35,УсловияРасчеты!$N:$N,"итого")</f>
        <v>0</v>
      </c>
      <c r="BB35" s="141">
        <f>SUMIFS(УсловияРасчеты!BV:BV,УсловияРасчеты!$H:$H,$C35,УсловияРасчеты!$N:$N,"итого")</f>
        <v>0</v>
      </c>
      <c r="BC35" s="141">
        <f>SUMIFS(УсловияРасчеты!BW:BW,УсловияРасчеты!$H:$H,$C35,УсловияРасчеты!$N:$N,"итого")</f>
        <v>0</v>
      </c>
      <c r="BD35" s="141">
        <f>SUMIFS(УсловияРасчеты!BX:BX,УсловияРасчеты!$H:$H,$C35,УсловияРасчеты!$N:$N,"итого")</f>
        <v>0</v>
      </c>
      <c r="BE35" s="141">
        <f>SUMIFS(УсловияРасчеты!BY:BY,УсловияРасчеты!$H:$H,$C35,УсловияРасчеты!$N:$N,"итого")</f>
        <v>0</v>
      </c>
      <c r="BF35" s="141">
        <f>SUMIFS(УсловияРасчеты!BZ:BZ,УсловияРасчеты!$H:$H,$C35,УсловияРасчеты!$N:$N,"итого")</f>
        <v>0</v>
      </c>
      <c r="BG35" s="141">
        <f>SUMIFS(УсловияРасчеты!CA:CA,УсловияРасчеты!$H:$H,$C35,УсловияРасчеты!$N:$N,"итого")</f>
        <v>0</v>
      </c>
      <c r="BH35" s="141">
        <f>SUMIFS(УсловияРасчеты!CB:CB,УсловияРасчеты!$H:$H,$C35,УсловияРасчеты!$N:$N,"итого")</f>
        <v>0</v>
      </c>
      <c r="BI35" s="141">
        <f>SUMIFS(УсловияРасчеты!CC:CC,УсловияРасчеты!$H:$H,$C35,УсловияРасчеты!$N:$N,"итого")</f>
        <v>0</v>
      </c>
      <c r="BJ35" s="141">
        <f>SUMIFS(УсловияРасчеты!CD:CD,УсловияРасчеты!$H:$H,$C35,УсловияРасчеты!$N:$N,"итого")</f>
        <v>0</v>
      </c>
      <c r="BK35" s="141">
        <f>SUMIFS(УсловияРасчеты!CE:CE,УсловияРасчеты!$H:$H,$C35,УсловияРасчеты!$N:$N,"итого")</f>
        <v>0</v>
      </c>
      <c r="BL35" s="141">
        <f>SUMIFS(УсловияРасчеты!CF:CF,УсловияРасчеты!$H:$H,$C35,УсловияРасчеты!$N:$N,"итого")</f>
        <v>0</v>
      </c>
      <c r="BM35" s="141">
        <f>SUMIFS(УсловияРасчеты!CG:CG,УсловияРасчеты!$H:$H,$C35,УсловияРасчеты!$N:$N,"итого")</f>
        <v>0</v>
      </c>
      <c r="BN35" s="141">
        <f>SUMIFS(УсловияРасчеты!CH:CH,УсловияРасчеты!$H:$H,$C35,УсловияРасчеты!$N:$N,"итого")</f>
        <v>0</v>
      </c>
      <c r="BO35" s="141">
        <f>SUMIFS(УсловияРасчеты!CI:CI,УсловияРасчеты!$H:$H,$C35,УсловияРасчеты!$N:$N,"итого")</f>
        <v>0</v>
      </c>
      <c r="BP35" s="141">
        <f>SUMIFS(УсловияРасчеты!CJ:CJ,УсловияРасчеты!$H:$H,$C35,УсловияРасчеты!$N:$N,"итого")</f>
        <v>0</v>
      </c>
      <c r="BQ35" s="141">
        <f>SUMIFS(УсловияРасчеты!CK:CK,УсловияРасчеты!$H:$H,$C35,УсловияРасчеты!$N:$N,"итого")</f>
        <v>0</v>
      </c>
      <c r="BR35" s="141">
        <f>SUMIFS(УсловияРасчеты!CL:CL,УсловияРасчеты!$H:$H,$C35,УсловияРасчеты!$N:$N,"итого")</f>
        <v>0</v>
      </c>
      <c r="BS35" s="141">
        <f>SUMIFS(УсловияРасчеты!CM:CM,УсловияРасчеты!$H:$H,$C35,УсловияРасчеты!$N:$N,"итого")</f>
        <v>0</v>
      </c>
      <c r="BT35" s="141">
        <f>SUMIFS(УсловияРасчеты!CN:CN,УсловияРасчеты!$H:$H,$C35,УсловияРасчеты!$N:$N,"итого")</f>
        <v>0</v>
      </c>
      <c r="BU35" s="141">
        <f>SUMIFS(УсловияРасчеты!CO:CO,УсловияРасчеты!$H:$H,$C35,УсловияРасчеты!$N:$N,"итого")</f>
        <v>0</v>
      </c>
      <c r="BV35" s="141">
        <f>SUMIFS(УсловияРасчеты!CP:CP,УсловияРасчеты!$H:$H,$C35,УсловияРасчеты!$N:$N,"итого")</f>
        <v>0</v>
      </c>
      <c r="BW35" s="141">
        <f>SUMIFS(УсловияРасчеты!CQ:CQ,УсловияРасчеты!$H:$H,$C35,УсловияРасчеты!$N:$N,"итого")</f>
        <v>0</v>
      </c>
      <c r="BX35" s="141">
        <f>SUMIFS(УсловияРасчеты!CR:CR,УсловияРасчеты!$H:$H,$C35,УсловияРасчеты!$N:$N,"итого")</f>
        <v>0</v>
      </c>
      <c r="BY35" s="141">
        <f>SUMIFS(УсловияРасчеты!CS:CS,УсловияРасчеты!$H:$H,$C35,УсловияРасчеты!$N:$N,"итого")</f>
        <v>0</v>
      </c>
      <c r="BZ35" s="141">
        <f>SUMIFS(УсловияРасчеты!CT:CT,УсловияРасчеты!$H:$H,$C35,УсловияРасчеты!$N:$N,"итого")</f>
        <v>0</v>
      </c>
      <c r="CA35" s="141">
        <f>SUMIFS(УсловияРасчеты!CU:CU,УсловияРасчеты!$H:$H,$C35,УсловияРасчеты!$N:$N,"итого")</f>
        <v>0</v>
      </c>
      <c r="CB35" s="141">
        <f>SUMIFS(УсловияРасчеты!CV:CV,УсловияРасчеты!$H:$H,$C35,УсловияРасчеты!$N:$N,"итого")</f>
        <v>0</v>
      </c>
      <c r="CC35" s="141">
        <f>SUMIFS(УсловияРасчеты!CW:CW,УсловияРасчеты!$H:$H,$C35,УсловияРасчеты!$N:$N,"итого")</f>
        <v>0</v>
      </c>
      <c r="CD35" s="141">
        <f>SUMIFS(УсловияРасчеты!CX:CX,УсловияРасчеты!$H:$H,$C35,УсловияРасчеты!$N:$N,"итого")</f>
        <v>0</v>
      </c>
      <c r="CE35" s="141">
        <f>SUMIFS(УсловияРасчеты!CY:CY,УсловияРасчеты!$H:$H,$C35,УсловияРасчеты!$N:$N,"итого")</f>
        <v>0</v>
      </c>
      <c r="CF35" s="141">
        <f>SUMIFS(УсловияРасчеты!CZ:CZ,УсловияРасчеты!$H:$H,$C35,УсловияРасчеты!$N:$N,"итого")</f>
        <v>0</v>
      </c>
      <c r="CG35" s="141">
        <f>SUMIFS(УсловияРасчеты!DA:DA,УсловияРасчеты!$H:$H,$C35,УсловияРасчеты!$N:$N,"итого")</f>
        <v>0</v>
      </c>
      <c r="CH35" s="141">
        <f>SUMIFS(УсловияРасчеты!DB:DB,УсловияРасчеты!$H:$H,$C35,УсловияРасчеты!$N:$N,"итого")</f>
        <v>0</v>
      </c>
      <c r="CI35" s="141">
        <f>SUMIFS(УсловияРасчеты!DC:DC,УсловияРасчеты!$H:$H,$C35,УсловияРасчеты!$N:$N,"итого")</f>
        <v>0</v>
      </c>
      <c r="CJ35" s="141">
        <f>SUMIFS(УсловияРасчеты!DD:DD,УсловияРасчеты!$H:$H,$C35,УсловияРасчеты!$N:$N,"итого")</f>
        <v>0</v>
      </c>
      <c r="CK35" s="141">
        <f>SUMIFS(УсловияРасчеты!DE:DE,УсловияРасчеты!$H:$H,$C35,УсловияРасчеты!$N:$N,"итого")</f>
        <v>0</v>
      </c>
      <c r="CL35" s="141">
        <f>SUMIFS(УсловияРасчеты!DF:DF,УсловияРасчеты!$H:$H,$C35,УсловияРасчеты!$N:$N,"итого")</f>
        <v>0</v>
      </c>
      <c r="CM35" s="141">
        <f>SUMIFS(УсловияРасчеты!DG:DG,УсловияРасчеты!$H:$H,$C35,УсловияРасчеты!$N:$N,"итого")</f>
        <v>0</v>
      </c>
      <c r="CN35" s="141">
        <f>SUMIFS(УсловияРасчеты!DH:DH,УсловияРасчеты!$H:$H,$C35,УсловияРасчеты!$N:$N,"итого")</f>
        <v>0</v>
      </c>
      <c r="CO35" s="141">
        <f>SUMIFS(УсловияРасчеты!DI:DI,УсловияРасчеты!$H:$H,$C35,УсловияРасчеты!$N:$N,"итого")</f>
        <v>0</v>
      </c>
      <c r="CP35" s="141">
        <f>SUMIFS(УсловияРасчеты!DJ:DJ,УсловияРасчеты!$H:$H,$C35,УсловияРасчеты!$N:$N,"итого")</f>
        <v>0</v>
      </c>
      <c r="CQ35" s="141">
        <f>SUMIFS(УсловияРасчеты!DK:DK,УсловияРасчеты!$H:$H,$C35,УсловияРасчеты!$N:$N,"итого")</f>
        <v>0</v>
      </c>
      <c r="CR35" s="141">
        <f>SUMIFS(УсловияРасчеты!DL:DL,УсловияРасчеты!$H:$H,$C35,УсловияРасчеты!$N:$N,"итого")</f>
        <v>0</v>
      </c>
      <c r="CS35" s="141">
        <f>SUMIFS(УсловияРасчеты!DM:DM,УсловияРасчеты!$H:$H,$C35,УсловияРасчеты!$N:$N,"итого")</f>
        <v>0</v>
      </c>
      <c r="CT35" s="141">
        <f>SUMIFS(УсловияРасчеты!DN:DN,УсловияРасчеты!$H:$H,$C35,УсловияРасчеты!$N:$N,"итого")</f>
        <v>0</v>
      </c>
      <c r="CU35" s="141">
        <f>SUMIFS(УсловияРасчеты!DO:DO,УсловияРасчеты!$H:$H,$C35,УсловияРасчеты!$N:$N,"итого")</f>
        <v>0</v>
      </c>
      <c r="CV35" s="141">
        <f>SUMIFS(УсловияРасчеты!DP:DP,УсловияРасчеты!$H:$H,$C35,УсловияРасчеты!$N:$N,"итого")</f>
        <v>0</v>
      </c>
      <c r="CW35" s="141">
        <f>SUMIFS(УсловияРасчеты!DQ:DQ,УсловияРасчеты!$H:$H,$C35,УсловияРасчеты!$N:$N,"итого")</f>
        <v>0</v>
      </c>
      <c r="CX35" s="141">
        <f>SUMIFS(УсловияРасчеты!DR:DR,УсловияРасчеты!$H:$H,$C35,УсловияРасчеты!$N:$N,"итого")</f>
        <v>0</v>
      </c>
      <c r="CY35" s="141">
        <f>SUMIFS(УсловияРасчеты!DS:DS,УсловияРасчеты!$H:$H,$C35,УсловияРасчеты!$N:$N,"итого")</f>
        <v>0</v>
      </c>
      <c r="CZ35" s="141">
        <f>SUMIFS(УсловияРасчеты!DT:DT,УсловияРасчеты!$H:$H,$C35,УсловияРасчеты!$N:$N,"итого")</f>
        <v>0</v>
      </c>
      <c r="DA35" s="141">
        <f>SUMIFS(УсловияРасчеты!DU:DU,УсловияРасчеты!$H:$H,$C35,УсловияРасчеты!$N:$N,"итого")</f>
        <v>0</v>
      </c>
      <c r="DB35" s="141">
        <f>SUMIFS(УсловияРасчеты!DV:DV,УсловияРасчеты!$H:$H,$C35,УсловияРасчеты!$N:$N,"итого")</f>
        <v>0</v>
      </c>
      <c r="DC35" s="141">
        <f>SUMIFS(УсловияРасчеты!DW:DW,УсловияРасчеты!$H:$H,$C35,УсловияРасчеты!$N:$N,"итого")</f>
        <v>0</v>
      </c>
      <c r="DD35" s="141">
        <f>SUMIFS(УсловияРасчеты!DX:DX,УсловияРасчеты!$H:$H,$C35,УсловияРасчеты!$N:$N,"итого")</f>
        <v>0</v>
      </c>
      <c r="DE35" s="141">
        <f>SUMIFS(УсловияРасчеты!DY:DY,УсловияРасчеты!$H:$H,$C35,УсловияРасчеты!$N:$N,"итого")</f>
        <v>0</v>
      </c>
      <c r="DF35" s="141">
        <f>SUMIFS(УсловияРасчеты!DZ:DZ,УсловияРасчеты!$H:$H,$C35,УсловияРасчеты!$N:$N,"итого")</f>
        <v>0</v>
      </c>
      <c r="DG35" s="141">
        <f>SUMIFS(УсловияРасчеты!EA:EA,УсловияРасчеты!$H:$H,$C35,УсловияРасчеты!$N:$N,"итого")</f>
        <v>0</v>
      </c>
      <c r="DH35" s="141">
        <f>SUMIFS(УсловияРасчеты!EB:EB,УсловияРасчеты!$H:$H,$C35,УсловияРасчеты!$N:$N,"итого")</f>
        <v>0</v>
      </c>
      <c r="DI35" s="141">
        <f>SUMIFS(УсловияРасчеты!EC:EC,УсловияРасчеты!$H:$H,$C35,УсловияРасчеты!$N:$N,"итого")</f>
        <v>0</v>
      </c>
      <c r="DJ35" s="141">
        <f>SUMIFS(УсловияРасчеты!ED:ED,УсловияРасчеты!$H:$H,$C35,УсловияРасчеты!$N:$N,"итого")</f>
        <v>0</v>
      </c>
      <c r="DK35" s="141">
        <f>SUMIFS(УсловияРасчеты!EE:EE,УсловияРасчеты!$H:$H,$C35,УсловияРасчеты!$N:$N,"итого")</f>
        <v>0</v>
      </c>
      <c r="DL35" s="141">
        <f>SUMIFS(УсловияРасчеты!EF:EF,УсловияРасчеты!$H:$H,$C35,УсловияРасчеты!$N:$N,"итого")</f>
        <v>0</v>
      </c>
      <c r="DM35" s="141">
        <f>SUMIFS(УсловияРасчеты!EG:EG,УсловияРасчеты!$H:$H,$C35,УсловияРасчеты!$N:$N,"итого")</f>
        <v>0</v>
      </c>
      <c r="DN35" s="141">
        <f>SUMIFS(УсловияРасчеты!EH:EH,УсловияРасчеты!$H:$H,$C35,УсловияРасчеты!$N:$N,"итого")</f>
        <v>0</v>
      </c>
      <c r="DO35" s="141">
        <f>SUMIFS(УсловияРасчеты!EI:EI,УсловияРасчеты!$H:$H,$C35,УсловияРасчеты!$N:$N,"итого")</f>
        <v>0</v>
      </c>
      <c r="DP35" s="141">
        <f>SUMIFS(УсловияРасчеты!EJ:EJ,УсловияРасчеты!$H:$H,$C35,УсловияРасчеты!$N:$N,"итого")</f>
        <v>0</v>
      </c>
      <c r="DQ35" s="141">
        <f>SUMIFS(УсловияРасчеты!EK:EK,УсловияРасчеты!$H:$H,$C35,УсловияРасчеты!$N:$N,"итого")</f>
        <v>0</v>
      </c>
      <c r="DR35" s="141">
        <f>SUMIFS(УсловияРасчеты!EL:EL,УсловияРасчеты!$H:$H,$C35,УсловияРасчеты!$N:$N,"итого")</f>
        <v>0</v>
      </c>
      <c r="DS35" s="141">
        <f>SUMIFS(УсловияРасчеты!EM:EM,УсловияРасчеты!$H:$H,$C35,УсловияРасчеты!$N:$N,"итого")</f>
        <v>0</v>
      </c>
      <c r="DT35" s="141">
        <f>SUMIFS(УсловияРасчеты!EN:EN,УсловияРасчеты!$H:$H,$C35,УсловияРасчеты!$N:$N,"итого")</f>
        <v>0</v>
      </c>
      <c r="DU35" s="141">
        <f>SUMIFS(УсловияРасчеты!EO:EO,УсловияРасчеты!$H:$H,$C35,УсловияРасчеты!$N:$N,"итого")</f>
        <v>0</v>
      </c>
      <c r="DV35" s="141">
        <f>SUMIFS(УсловияРасчеты!EP:EP,УсловияРасчеты!$H:$H,$C35,УсловияРасчеты!$N:$N,"итого")</f>
        <v>0</v>
      </c>
      <c r="DW35" s="141">
        <f>SUMIFS(УсловияРасчеты!EQ:EQ,УсловияРасчеты!$H:$H,$C35,УсловияРасчеты!$N:$N,"итого")</f>
        <v>0</v>
      </c>
      <c r="DX35" s="141">
        <f>SUMIFS(УсловияРасчеты!ER:ER,УсловияРасчеты!$H:$H,$C35,УсловияРасчеты!$N:$N,"итого")</f>
        <v>0</v>
      </c>
      <c r="DY35" s="141">
        <f>SUMIFS(УсловияРасчеты!ES:ES,УсловияРасчеты!$H:$H,$C35,УсловияРасчеты!$N:$N,"итого")</f>
        <v>0</v>
      </c>
      <c r="DZ35" s="141">
        <f>SUMIFS(УсловияРасчеты!ET:ET,УсловияРасчеты!$H:$H,$C35,УсловияРасчеты!$N:$N,"итого")</f>
        <v>0</v>
      </c>
      <c r="EA35" s="141">
        <f>SUMIFS(УсловияРасчеты!EU:EU,УсловияРасчеты!$H:$H,$C35,УсловияРасчеты!$N:$N,"итого")</f>
        <v>0</v>
      </c>
      <c r="EB35" s="141">
        <f>SUMIFS(УсловияРасчеты!EV:EV,УсловияРасчеты!$H:$H,$C35,УсловияРасчеты!$N:$N,"итого")</f>
        <v>0</v>
      </c>
      <c r="EC35" s="141">
        <f>SUMIFS(УсловияРасчеты!EW:EW,УсловияРасчеты!$H:$H,$C35,УсловияРасчеты!$N:$N,"итого")</f>
        <v>0</v>
      </c>
      <c r="ED35" s="141">
        <f>SUMIFS(УсловияРасчеты!EX:EX,УсловияРасчеты!$H:$H,$C35,УсловияРасчеты!$N:$N,"итого")</f>
        <v>0</v>
      </c>
      <c r="EE35" s="141">
        <f>SUMIFS(УсловияРасчеты!EY:EY,УсловияРасчеты!$H:$H,$C35,УсловияРасчеты!$N:$N,"итого")</f>
        <v>0</v>
      </c>
      <c r="EF35" s="141">
        <f>SUMIFS(УсловияРасчеты!EZ:EZ,УсловияРасчеты!$H:$H,$C35,УсловияРасчеты!$N:$N,"итого")</f>
        <v>0</v>
      </c>
      <c r="EG35" s="141">
        <f>SUMIFS(УсловияРасчеты!FA:FA,УсловияРасчеты!$H:$H,$C35,УсловияРасчеты!$N:$N,"итого")</f>
        <v>0</v>
      </c>
      <c r="EH35" s="141">
        <f>SUMIFS(УсловияРасчеты!FB:FB,УсловияРасчеты!$H:$H,$C35,УсловияРасчеты!$N:$N,"итого")</f>
        <v>0</v>
      </c>
      <c r="EI35" s="141">
        <f>SUMIFS(УсловияРасчеты!FC:FC,УсловияРасчеты!$H:$H,$C35,УсловияРасчеты!$N:$N,"итого")</f>
        <v>0</v>
      </c>
      <c r="EJ35" s="141">
        <f>SUMIFS(УсловияРасчеты!FD:FD,УсловияРасчеты!$H:$H,$C35,УсловияРасчеты!$N:$N,"итого")</f>
        <v>0</v>
      </c>
      <c r="EK35" s="141">
        <f>SUMIFS(УсловияРасчеты!FE:FE,УсловияРасчеты!$H:$H,$C35,УсловияРасчеты!$N:$N,"итого")</f>
        <v>0</v>
      </c>
      <c r="EL35" s="141">
        <f>SUMIFS(УсловияРасчеты!FF:FF,УсловияРасчеты!$H:$H,$C35,УсловияРасчеты!$N:$N,"итого")</f>
        <v>0</v>
      </c>
      <c r="EM35" s="141">
        <f>SUMIFS(УсловияРасчеты!FG:FG,УсловияРасчеты!$H:$H,$C35,УсловияРасчеты!$N:$N,"итого")</f>
        <v>0</v>
      </c>
      <c r="EN35" s="141">
        <f>SUMIFS(УсловияРасчеты!FH:FH,УсловияРасчеты!$H:$H,$C35,УсловияРасчеты!$N:$N,"итого")</f>
        <v>0</v>
      </c>
      <c r="EO35" s="141">
        <f>SUMIFS(УсловияРасчеты!FI:FI,УсловияРасчеты!$H:$H,$C35,УсловияРасчеты!$N:$N,"итого")</f>
        <v>0</v>
      </c>
      <c r="EP35" s="141">
        <f>SUMIFS(УсловияРасчеты!FJ:FJ,УсловияРасчеты!$H:$H,$C35,УсловияРасчеты!$N:$N,"итого")</f>
        <v>0</v>
      </c>
      <c r="EQ35" s="141">
        <f>SUMIFS(УсловияРасчеты!FK:FK,УсловияРасчеты!$H:$H,$C35,УсловияРасчеты!$N:$N,"итого")</f>
        <v>0</v>
      </c>
      <c r="ER35" s="141">
        <f>SUMIFS(УсловияРасчеты!FL:FL,УсловияРасчеты!$H:$H,$C35,УсловияРасчеты!$N:$N,"итого")</f>
        <v>0</v>
      </c>
      <c r="ES35" s="141">
        <f>SUMIFS(УсловияРасчеты!FM:FM,УсловияРасчеты!$H:$H,$C35,УсловияРасчеты!$N:$N,"итого")</f>
        <v>0</v>
      </c>
      <c r="ET35" s="141">
        <f>SUMIFS(УсловияРасчеты!FN:FN,УсловияРасчеты!$H:$H,$C35,УсловияРасчеты!$N:$N,"итого")</f>
        <v>0</v>
      </c>
      <c r="EU35" s="141">
        <f>SUMIFS(УсловияРасчеты!FO:FO,УсловияРасчеты!$H:$H,$C35,УсловияРасчеты!$N:$N,"итого")</f>
        <v>0</v>
      </c>
      <c r="EV35" s="141">
        <f>SUMIFS(УсловияРасчеты!FP:FP,УсловияРасчеты!$H:$H,$C35,УсловияРасчеты!$N:$N,"итого")</f>
        <v>0</v>
      </c>
      <c r="EW35" s="141">
        <f>SUMIFS(УсловияРасчеты!FQ:FQ,УсловияРасчеты!$H:$H,$C35,УсловияРасчеты!$N:$N,"итого")</f>
        <v>0</v>
      </c>
      <c r="EX35" s="141">
        <f>SUMIFS(УсловияРасчеты!FR:FR,УсловияРасчеты!$H:$H,$C35,УсловияРасчеты!$N:$N,"итого")</f>
        <v>0</v>
      </c>
      <c r="EY35" s="141">
        <f>SUMIFS(УсловияРасчеты!FS:FS,УсловияРасчеты!$H:$H,$C35,УсловияРасчеты!$N:$N,"итого")</f>
        <v>0</v>
      </c>
      <c r="EZ35" s="141">
        <f>SUMIFS(УсловияРасчеты!FT:FT,УсловияРасчеты!$H:$H,$C35,УсловияРасчеты!$N:$N,"итого")</f>
        <v>0</v>
      </c>
      <c r="FA35" s="141">
        <f>SUMIFS(УсловияРасчеты!FU:FU,УсловияРасчеты!$H:$H,$C35,УсловияРасчеты!$N:$N,"итого")</f>
        <v>0</v>
      </c>
      <c r="FB35" s="141">
        <f>SUMIFS(УсловияРасчеты!FV:FV,УсловияРасчеты!$H:$H,$C35,УсловияРасчеты!$N:$N,"итого")</f>
        <v>0</v>
      </c>
      <c r="FC35" s="141">
        <f>SUMIFS(УсловияРасчеты!FW:FW,УсловияРасчеты!$H:$H,$C35,УсловияРасчеты!$N:$N,"итого")</f>
        <v>0</v>
      </c>
      <c r="FD35" s="141">
        <f>SUMIFS(УсловияРасчеты!FX:FX,УсловияРасчеты!$H:$H,$C35,УсловияРасчеты!$N:$N,"итого")</f>
        <v>0</v>
      </c>
      <c r="FE35" s="141">
        <f>SUMIFS(УсловияРасчеты!FY:FY,УсловияРасчеты!$H:$H,$C35,УсловияРасчеты!$N:$N,"итого")</f>
        <v>0</v>
      </c>
      <c r="FF35" s="141">
        <f>SUMIFS(УсловияРасчеты!FZ:FZ,УсловияРасчеты!$H:$H,$C35,УсловияРасчеты!$N:$N,"итого")</f>
        <v>0</v>
      </c>
      <c r="FG35" s="141">
        <f>SUMIFS(УсловияРасчеты!GA:GA,УсловияРасчеты!$H:$H,$C35,УсловияРасчеты!$N:$N,"итого")</f>
        <v>0</v>
      </c>
      <c r="FH35" s="141">
        <f>SUMIFS(УсловияРасчеты!GB:GB,УсловияРасчеты!$H:$H,$C35,УсловияРасчеты!$N:$N,"итого")</f>
        <v>0</v>
      </c>
      <c r="FI35" s="141">
        <f>SUMIFS(УсловияРасчеты!GC:GC,УсловияРасчеты!$H:$H,$C35,УсловияРасчеты!$N:$N,"итого")</f>
        <v>0</v>
      </c>
      <c r="FJ35" s="141">
        <f>SUMIFS(УсловияРасчеты!GD:GD,УсловияРасчеты!$H:$H,$C35,УсловияРасчеты!$N:$N,"итого")</f>
        <v>0</v>
      </c>
      <c r="FK35" s="141">
        <f>SUMIFS(УсловияРасчеты!GE:GE,УсловияРасчеты!$H:$H,$C35,УсловияРасчеты!$N:$N,"итого")</f>
        <v>0</v>
      </c>
      <c r="FL35" s="141">
        <f>SUMIFS(УсловияРасчеты!GF:GF,УсловияРасчеты!$H:$H,$C35,УсловияРасчеты!$N:$N,"итого")</f>
        <v>0</v>
      </c>
      <c r="FM35" s="141">
        <f>SUMIFS(УсловияРасчеты!GG:GG,УсловияРасчеты!$H:$H,$C35,УсловияРасчеты!$N:$N,"итого")</f>
        <v>0</v>
      </c>
      <c r="FN35" s="141">
        <f>SUMIFS(УсловияРасчеты!GH:GH,УсловияРасчеты!$H:$H,$C35,УсловияРасчеты!$N:$N,"итого")</f>
        <v>0</v>
      </c>
      <c r="FO35" s="141">
        <f>SUMIFS(УсловияРасчеты!GI:GI,УсловияРасчеты!$H:$H,$C35,УсловияРасчеты!$N:$N,"итого")</f>
        <v>0</v>
      </c>
      <c r="FP35" s="141">
        <f>SUMIFS(УсловияРасчеты!GJ:GJ,УсловияРасчеты!$H:$H,$C35,УсловияРасчеты!$N:$N,"итого")</f>
        <v>0</v>
      </c>
      <c r="FQ35" s="141">
        <f>SUMIFS(УсловияРасчеты!GK:GK,УсловияРасчеты!$H:$H,$C35,УсловияРасчеты!$N:$N,"итого")</f>
        <v>0</v>
      </c>
      <c r="FR35" s="141">
        <f>SUMIFS(УсловияРасчеты!GL:GL,УсловияРасчеты!$H:$H,$C35,УсловияРасчеты!$N:$N,"итого")</f>
        <v>0</v>
      </c>
      <c r="FS35" s="141">
        <f>SUMIFS(УсловияРасчеты!GM:GM,УсловияРасчеты!$H:$H,$C35,УсловияРасчеты!$N:$N,"итого")</f>
        <v>0</v>
      </c>
      <c r="FT35" s="141">
        <f>SUMIFS(УсловияРасчеты!GN:GN,УсловияРасчеты!$H:$H,$C35,УсловияРасчеты!$N:$N,"итого")</f>
        <v>0</v>
      </c>
      <c r="FU35" s="141">
        <f>SUMIFS(УсловияРасчеты!GO:GO,УсловияРасчеты!$H:$H,$C35,УсловияРасчеты!$N:$N,"итого")</f>
        <v>0</v>
      </c>
      <c r="FV35" s="141">
        <f>SUMIFS(УсловияРасчеты!GP:GP,УсловияРасчеты!$H:$H,$C35,УсловияРасчеты!$N:$N,"итого")</f>
        <v>0</v>
      </c>
      <c r="FW35" s="141">
        <f>SUMIFS(УсловияРасчеты!GQ:GQ,УсловияРасчеты!$H:$H,$C35,УсловияРасчеты!$N:$N,"итого")</f>
        <v>0</v>
      </c>
      <c r="FX35" s="141">
        <f>SUMIFS(УсловияРасчеты!GR:GR,УсловияРасчеты!$H:$H,$C35,УсловияРасчеты!$N:$N,"итого")</f>
        <v>0</v>
      </c>
      <c r="FY35" s="141">
        <f>SUMIFS(УсловияРасчеты!GS:GS,УсловияРасчеты!$H:$H,$C35,УсловияРасчеты!$N:$N,"итого")</f>
        <v>0</v>
      </c>
      <c r="FZ35" s="141">
        <f>SUMIFS(УсловияРасчеты!GT:GT,УсловияРасчеты!$H:$H,$C35,УсловияРасчеты!$N:$N,"итого")</f>
        <v>0</v>
      </c>
      <c r="GA35" s="141">
        <f>SUMIFS(УсловияРасчеты!GU:GU,УсловияРасчеты!$H:$H,$C35,УсловияРасчеты!$N:$N,"итого")</f>
        <v>0</v>
      </c>
      <c r="GB35" s="141">
        <f>SUMIFS(УсловияРасчеты!GV:GV,УсловияРасчеты!$H:$H,$C35,УсловияРасчеты!$N:$N,"итого")</f>
        <v>0</v>
      </c>
      <c r="GC35" s="141">
        <f>SUMIFS(УсловияРасчеты!GW:GW,УсловияРасчеты!$H:$H,$C35,УсловияРасчеты!$N:$N,"итого")</f>
        <v>0</v>
      </c>
      <c r="GD35" s="141">
        <f>SUMIFS(УсловияРасчеты!GX:GX,УсловияРасчеты!$H:$H,$C35,УсловияРасчеты!$N:$N,"итого")</f>
        <v>0</v>
      </c>
      <c r="GE35" s="141">
        <f>SUMIFS(УсловияРасчеты!GY:GY,УсловияРасчеты!$H:$H,$C35,УсловияРасчеты!$N:$N,"итого")</f>
        <v>0</v>
      </c>
      <c r="GF35" s="141">
        <f>SUMIFS(УсловияРасчеты!GZ:GZ,УсловияРасчеты!$H:$H,$C35,УсловияРасчеты!$N:$N,"итого")</f>
        <v>0</v>
      </c>
      <c r="GG35" s="137"/>
    </row>
    <row r="36" spans="1:189" s="57" customFormat="1">
      <c r="A36" s="82"/>
      <c r="B36" s="66"/>
      <c r="C36" s="67" t="str">
        <f>УсловияРасчеты!$H$710</f>
        <v>Оплата переменных расходов</v>
      </c>
      <c r="D36" s="66"/>
      <c r="E36" s="130">
        <f t="shared" si="5"/>
        <v>0</v>
      </c>
      <c r="F36" s="65"/>
      <c r="G36" s="108">
        <f>SUMIFS(УсловияРасчеты!AA:AA,УсловияРасчеты!$H:$H,$C36,УсловияРасчеты!$N:$N,"итого")</f>
        <v>0</v>
      </c>
      <c r="H36" s="108">
        <f>SUMIFS(УсловияРасчеты!AB:AB,УсловияРасчеты!$H:$H,$C36,УсловияРасчеты!$N:$N,"итого")</f>
        <v>0</v>
      </c>
      <c r="I36" s="108">
        <f>SUMIFS(УсловияРасчеты!AC:AC,УсловияРасчеты!$H:$H,$C36,УсловияРасчеты!$N:$N,"итого")</f>
        <v>0</v>
      </c>
      <c r="J36" s="108">
        <f>SUMIFS(УсловияРасчеты!AD:AD,УсловияРасчеты!$H:$H,$C36,УсловияРасчеты!$N:$N,"итого")</f>
        <v>0</v>
      </c>
      <c r="K36" s="108">
        <f>SUMIFS(УсловияРасчеты!AE:AE,УсловияРасчеты!$H:$H,$C36,УсловияРасчеты!$N:$N,"итого")</f>
        <v>0</v>
      </c>
      <c r="L36" s="108">
        <f>SUMIFS(УсловияРасчеты!AF:AF,УсловияРасчеты!$H:$H,$C36,УсловияРасчеты!$N:$N,"итого")</f>
        <v>0</v>
      </c>
      <c r="M36" s="108">
        <f>SUMIFS(УсловияРасчеты!AG:AG,УсловияРасчеты!$H:$H,$C36,УсловияРасчеты!$N:$N,"итого")</f>
        <v>0</v>
      </c>
      <c r="N36" s="108">
        <f>SUMIFS(УсловияРасчеты!AH:AH,УсловияРасчеты!$H:$H,$C36,УсловияРасчеты!$N:$N,"итого")</f>
        <v>0</v>
      </c>
      <c r="O36" s="108">
        <f>SUMIFS(УсловияРасчеты!AI:AI,УсловияРасчеты!$H:$H,$C36,УсловияРасчеты!$N:$N,"итого")</f>
        <v>0</v>
      </c>
      <c r="P36" s="108">
        <f>SUMIFS(УсловияРасчеты!AJ:AJ,УсловияРасчеты!$H:$H,$C36,УсловияРасчеты!$N:$N,"итого")</f>
        <v>0</v>
      </c>
      <c r="Q36" s="108">
        <f>SUMIFS(УсловияРасчеты!AK:AK,УсловияРасчеты!$H:$H,$C36,УсловияРасчеты!$N:$N,"итого")</f>
        <v>0</v>
      </c>
      <c r="R36" s="108">
        <f>SUMIFS(УсловияРасчеты!AL:AL,УсловияРасчеты!$H:$H,$C36,УсловияРасчеты!$N:$N,"итого")</f>
        <v>0</v>
      </c>
      <c r="S36" s="108">
        <f>SUMIFS(УсловияРасчеты!AM:AM,УсловияРасчеты!$H:$H,$C36,УсловияРасчеты!$N:$N,"итого")</f>
        <v>0</v>
      </c>
      <c r="T36" s="108">
        <f>SUMIFS(УсловияРасчеты!AN:AN,УсловияРасчеты!$H:$H,$C36,УсловияРасчеты!$N:$N,"итого")</f>
        <v>0</v>
      </c>
      <c r="U36" s="108">
        <f>SUMIFS(УсловияРасчеты!AO:AO,УсловияРасчеты!$H:$H,$C36,УсловияРасчеты!$N:$N,"итого")</f>
        <v>0</v>
      </c>
      <c r="V36" s="108">
        <f>SUMIFS(УсловияРасчеты!AP:AP,УсловияРасчеты!$H:$H,$C36,УсловияРасчеты!$N:$N,"итого")</f>
        <v>0</v>
      </c>
      <c r="W36" s="108">
        <f>SUMIFS(УсловияРасчеты!AQ:AQ,УсловияРасчеты!$H:$H,$C36,УсловияРасчеты!$N:$N,"итого")</f>
        <v>0</v>
      </c>
      <c r="X36" s="108">
        <f>SUMIFS(УсловияРасчеты!AR:AR,УсловияРасчеты!$H:$H,$C36,УсловияРасчеты!$N:$N,"итого")</f>
        <v>0</v>
      </c>
      <c r="Y36" s="108">
        <f>SUMIFS(УсловияРасчеты!AS:AS,УсловияРасчеты!$H:$H,$C36,УсловияРасчеты!$N:$N,"итого")</f>
        <v>0</v>
      </c>
      <c r="Z36" s="108">
        <f>SUMIFS(УсловияРасчеты!AT:AT,УсловияРасчеты!$H:$H,$C36,УсловияРасчеты!$N:$N,"итого")</f>
        <v>0</v>
      </c>
      <c r="AA36" s="108">
        <f>SUMIFS(УсловияРасчеты!AU:AU,УсловияРасчеты!$H:$H,$C36,УсловияРасчеты!$N:$N,"итого")</f>
        <v>0</v>
      </c>
      <c r="AB36" s="108">
        <f>SUMIFS(УсловияРасчеты!AV:AV,УсловияРасчеты!$H:$H,$C36,УсловияРасчеты!$N:$N,"итого")</f>
        <v>0</v>
      </c>
      <c r="AC36" s="108">
        <f>SUMIFS(УсловияРасчеты!AW:AW,УсловияРасчеты!$H:$H,$C36,УсловияРасчеты!$N:$N,"итого")</f>
        <v>0</v>
      </c>
      <c r="AD36" s="108">
        <f>SUMIFS(УсловияРасчеты!AX:AX,УсловияРасчеты!$H:$H,$C36,УсловияРасчеты!$N:$N,"итого")</f>
        <v>0</v>
      </c>
      <c r="AE36" s="108">
        <f>SUMIFS(УсловияРасчеты!AY:AY,УсловияРасчеты!$H:$H,$C36,УсловияРасчеты!$N:$N,"итого")</f>
        <v>0</v>
      </c>
      <c r="AF36" s="108">
        <f>SUMIFS(УсловияРасчеты!AZ:AZ,УсловияРасчеты!$H:$H,$C36,УсловияРасчеты!$N:$N,"итого")</f>
        <v>0</v>
      </c>
      <c r="AG36" s="108">
        <f>SUMIFS(УсловияРасчеты!BA:BA,УсловияРасчеты!$H:$H,$C36,УсловияРасчеты!$N:$N,"итого")</f>
        <v>0</v>
      </c>
      <c r="AH36" s="108">
        <f>SUMIFS(УсловияРасчеты!BB:BB,УсловияРасчеты!$H:$H,$C36,УсловияРасчеты!$N:$N,"итого")</f>
        <v>0</v>
      </c>
      <c r="AI36" s="108">
        <f>SUMIFS(УсловияРасчеты!BC:BC,УсловияРасчеты!$H:$H,$C36,УсловияРасчеты!$N:$N,"итого")</f>
        <v>0</v>
      </c>
      <c r="AJ36" s="108">
        <f>SUMIFS(УсловияРасчеты!BD:BD,УсловияРасчеты!$H:$H,$C36,УсловияРасчеты!$N:$N,"итого")</f>
        <v>0</v>
      </c>
      <c r="AK36" s="108">
        <f>SUMIFS(УсловияРасчеты!BE:BE,УсловияРасчеты!$H:$H,$C36,УсловияРасчеты!$N:$N,"итого")</f>
        <v>0</v>
      </c>
      <c r="AL36" s="108">
        <f>SUMIFS(УсловияРасчеты!BF:BF,УсловияРасчеты!$H:$H,$C36,УсловияРасчеты!$N:$N,"итого")</f>
        <v>0</v>
      </c>
      <c r="AM36" s="108">
        <f>SUMIFS(УсловияРасчеты!BG:BG,УсловияРасчеты!$H:$H,$C36,УсловияРасчеты!$N:$N,"итого")</f>
        <v>0</v>
      </c>
      <c r="AN36" s="108">
        <f>SUMIFS(УсловияРасчеты!BH:BH,УсловияРасчеты!$H:$H,$C36,УсловияРасчеты!$N:$N,"итого")</f>
        <v>0</v>
      </c>
      <c r="AO36" s="108">
        <f>SUMIFS(УсловияРасчеты!BI:BI,УсловияРасчеты!$H:$H,$C36,УсловияРасчеты!$N:$N,"итого")</f>
        <v>0</v>
      </c>
      <c r="AP36" s="108">
        <f>SUMIFS(УсловияРасчеты!BJ:BJ,УсловияРасчеты!$H:$H,$C36,УсловияРасчеты!$N:$N,"итого")</f>
        <v>0</v>
      </c>
      <c r="AQ36" s="108">
        <f>SUMIFS(УсловияРасчеты!BK:BK,УсловияРасчеты!$H:$H,$C36,УсловияРасчеты!$N:$N,"итого")</f>
        <v>0</v>
      </c>
      <c r="AR36" s="108">
        <f>SUMIFS(УсловияРасчеты!BL:BL,УсловияРасчеты!$H:$H,$C36,УсловияРасчеты!$N:$N,"итого")</f>
        <v>0</v>
      </c>
      <c r="AS36" s="108">
        <f>SUMIFS(УсловияРасчеты!BM:BM,УсловияРасчеты!$H:$H,$C36,УсловияРасчеты!$N:$N,"итого")</f>
        <v>0</v>
      </c>
      <c r="AT36" s="108">
        <f>SUMIFS(УсловияРасчеты!BN:BN,УсловияРасчеты!$H:$H,$C36,УсловияРасчеты!$N:$N,"итого")</f>
        <v>0</v>
      </c>
      <c r="AU36" s="108">
        <f>SUMIFS(УсловияРасчеты!BO:BO,УсловияРасчеты!$H:$H,$C36,УсловияРасчеты!$N:$N,"итого")</f>
        <v>0</v>
      </c>
      <c r="AV36" s="108">
        <f>SUMIFS(УсловияРасчеты!BP:BP,УсловияРасчеты!$H:$H,$C36,УсловияРасчеты!$N:$N,"итого")</f>
        <v>0</v>
      </c>
      <c r="AW36" s="108">
        <f>SUMIFS(УсловияРасчеты!BQ:BQ,УсловияРасчеты!$H:$H,$C36,УсловияРасчеты!$N:$N,"итого")</f>
        <v>0</v>
      </c>
      <c r="AX36" s="108">
        <f>SUMIFS(УсловияРасчеты!BR:BR,УсловияРасчеты!$H:$H,$C36,УсловияРасчеты!$N:$N,"итого")</f>
        <v>0</v>
      </c>
      <c r="AY36" s="108">
        <f>SUMIFS(УсловияРасчеты!BS:BS,УсловияРасчеты!$H:$H,$C36,УсловияРасчеты!$N:$N,"итого")</f>
        <v>0</v>
      </c>
      <c r="AZ36" s="108">
        <f>SUMIFS(УсловияРасчеты!BT:BT,УсловияРасчеты!$H:$H,$C36,УсловияРасчеты!$N:$N,"итого")</f>
        <v>0</v>
      </c>
      <c r="BA36" s="108">
        <f>SUMIFS(УсловияРасчеты!BU:BU,УсловияРасчеты!$H:$H,$C36,УсловияРасчеты!$N:$N,"итого")</f>
        <v>0</v>
      </c>
      <c r="BB36" s="108">
        <f>SUMIFS(УсловияРасчеты!BV:BV,УсловияРасчеты!$H:$H,$C36,УсловияРасчеты!$N:$N,"итого")</f>
        <v>0</v>
      </c>
      <c r="BC36" s="108">
        <f>SUMIFS(УсловияРасчеты!BW:BW,УсловияРасчеты!$H:$H,$C36,УсловияРасчеты!$N:$N,"итого")</f>
        <v>0</v>
      </c>
      <c r="BD36" s="108">
        <f>SUMIFS(УсловияРасчеты!BX:BX,УсловияРасчеты!$H:$H,$C36,УсловияРасчеты!$N:$N,"итого")</f>
        <v>0</v>
      </c>
      <c r="BE36" s="108">
        <f>SUMIFS(УсловияРасчеты!BY:BY,УсловияРасчеты!$H:$H,$C36,УсловияРасчеты!$N:$N,"итого")</f>
        <v>0</v>
      </c>
      <c r="BF36" s="108">
        <f>SUMIFS(УсловияРасчеты!BZ:BZ,УсловияРасчеты!$H:$H,$C36,УсловияРасчеты!$N:$N,"итого")</f>
        <v>0</v>
      </c>
      <c r="BG36" s="108">
        <f>SUMIFS(УсловияРасчеты!CA:CA,УсловияРасчеты!$H:$H,$C36,УсловияРасчеты!$N:$N,"итого")</f>
        <v>0</v>
      </c>
      <c r="BH36" s="108">
        <f>SUMIFS(УсловияРасчеты!CB:CB,УсловияРасчеты!$H:$H,$C36,УсловияРасчеты!$N:$N,"итого")</f>
        <v>0</v>
      </c>
      <c r="BI36" s="108">
        <f>SUMIFS(УсловияРасчеты!CC:CC,УсловияРасчеты!$H:$H,$C36,УсловияРасчеты!$N:$N,"итого")</f>
        <v>0</v>
      </c>
      <c r="BJ36" s="108">
        <f>SUMIFS(УсловияРасчеты!CD:CD,УсловияРасчеты!$H:$H,$C36,УсловияРасчеты!$N:$N,"итого")</f>
        <v>0</v>
      </c>
      <c r="BK36" s="108">
        <f>SUMIFS(УсловияРасчеты!CE:CE,УсловияРасчеты!$H:$H,$C36,УсловияРасчеты!$N:$N,"итого")</f>
        <v>0</v>
      </c>
      <c r="BL36" s="108">
        <f>SUMIFS(УсловияРасчеты!CF:CF,УсловияРасчеты!$H:$H,$C36,УсловияРасчеты!$N:$N,"итого")</f>
        <v>0</v>
      </c>
      <c r="BM36" s="108">
        <f>SUMIFS(УсловияРасчеты!CG:CG,УсловияРасчеты!$H:$H,$C36,УсловияРасчеты!$N:$N,"итого")</f>
        <v>0</v>
      </c>
      <c r="BN36" s="108">
        <f>SUMIFS(УсловияРасчеты!CH:CH,УсловияРасчеты!$H:$H,$C36,УсловияРасчеты!$N:$N,"итого")</f>
        <v>0</v>
      </c>
      <c r="BO36" s="108">
        <f>SUMIFS(УсловияРасчеты!CI:CI,УсловияРасчеты!$H:$H,$C36,УсловияРасчеты!$N:$N,"итого")</f>
        <v>0</v>
      </c>
      <c r="BP36" s="108">
        <f>SUMIFS(УсловияРасчеты!CJ:CJ,УсловияРасчеты!$H:$H,$C36,УсловияРасчеты!$N:$N,"итого")</f>
        <v>0</v>
      </c>
      <c r="BQ36" s="108">
        <f>SUMIFS(УсловияРасчеты!CK:CK,УсловияРасчеты!$H:$H,$C36,УсловияРасчеты!$N:$N,"итого")</f>
        <v>0</v>
      </c>
      <c r="BR36" s="108">
        <f>SUMIFS(УсловияРасчеты!CL:CL,УсловияРасчеты!$H:$H,$C36,УсловияРасчеты!$N:$N,"итого")</f>
        <v>0</v>
      </c>
      <c r="BS36" s="108">
        <f>SUMIFS(УсловияРасчеты!CM:CM,УсловияРасчеты!$H:$H,$C36,УсловияРасчеты!$N:$N,"итого")</f>
        <v>0</v>
      </c>
      <c r="BT36" s="108">
        <f>SUMIFS(УсловияРасчеты!CN:CN,УсловияРасчеты!$H:$H,$C36,УсловияРасчеты!$N:$N,"итого")</f>
        <v>0</v>
      </c>
      <c r="BU36" s="108">
        <f>SUMIFS(УсловияРасчеты!CO:CO,УсловияРасчеты!$H:$H,$C36,УсловияРасчеты!$N:$N,"итого")</f>
        <v>0</v>
      </c>
      <c r="BV36" s="108">
        <f>SUMIFS(УсловияРасчеты!CP:CP,УсловияРасчеты!$H:$H,$C36,УсловияРасчеты!$N:$N,"итого")</f>
        <v>0</v>
      </c>
      <c r="BW36" s="108">
        <f>SUMIFS(УсловияРасчеты!CQ:CQ,УсловияРасчеты!$H:$H,$C36,УсловияРасчеты!$N:$N,"итого")</f>
        <v>0</v>
      </c>
      <c r="BX36" s="108">
        <f>SUMIFS(УсловияРасчеты!CR:CR,УсловияРасчеты!$H:$H,$C36,УсловияРасчеты!$N:$N,"итого")</f>
        <v>0</v>
      </c>
      <c r="BY36" s="108">
        <f>SUMIFS(УсловияРасчеты!CS:CS,УсловияРасчеты!$H:$H,$C36,УсловияРасчеты!$N:$N,"итого")</f>
        <v>0</v>
      </c>
      <c r="BZ36" s="108">
        <f>SUMIFS(УсловияРасчеты!CT:CT,УсловияРасчеты!$H:$H,$C36,УсловияРасчеты!$N:$N,"итого")</f>
        <v>0</v>
      </c>
      <c r="CA36" s="108">
        <f>SUMIFS(УсловияРасчеты!CU:CU,УсловияРасчеты!$H:$H,$C36,УсловияРасчеты!$N:$N,"итого")</f>
        <v>0</v>
      </c>
      <c r="CB36" s="108">
        <f>SUMIFS(УсловияРасчеты!CV:CV,УсловияРасчеты!$H:$H,$C36,УсловияРасчеты!$N:$N,"итого")</f>
        <v>0</v>
      </c>
      <c r="CC36" s="108">
        <f>SUMIFS(УсловияРасчеты!CW:CW,УсловияРасчеты!$H:$H,$C36,УсловияРасчеты!$N:$N,"итого")</f>
        <v>0</v>
      </c>
      <c r="CD36" s="108">
        <f>SUMIFS(УсловияРасчеты!CX:CX,УсловияРасчеты!$H:$H,$C36,УсловияРасчеты!$N:$N,"итого")</f>
        <v>0</v>
      </c>
      <c r="CE36" s="108">
        <f>SUMIFS(УсловияРасчеты!CY:CY,УсловияРасчеты!$H:$H,$C36,УсловияРасчеты!$N:$N,"итого")</f>
        <v>0</v>
      </c>
      <c r="CF36" s="108">
        <f>SUMIFS(УсловияРасчеты!CZ:CZ,УсловияРасчеты!$H:$H,$C36,УсловияРасчеты!$N:$N,"итого")</f>
        <v>0</v>
      </c>
      <c r="CG36" s="108">
        <f>SUMIFS(УсловияРасчеты!DA:DA,УсловияРасчеты!$H:$H,$C36,УсловияРасчеты!$N:$N,"итого")</f>
        <v>0</v>
      </c>
      <c r="CH36" s="108">
        <f>SUMIFS(УсловияРасчеты!DB:DB,УсловияРасчеты!$H:$H,$C36,УсловияРасчеты!$N:$N,"итого")</f>
        <v>0</v>
      </c>
      <c r="CI36" s="108">
        <f>SUMIFS(УсловияРасчеты!DC:DC,УсловияРасчеты!$H:$H,$C36,УсловияРасчеты!$N:$N,"итого")</f>
        <v>0</v>
      </c>
      <c r="CJ36" s="108">
        <f>SUMIFS(УсловияРасчеты!DD:DD,УсловияРасчеты!$H:$H,$C36,УсловияРасчеты!$N:$N,"итого")</f>
        <v>0</v>
      </c>
      <c r="CK36" s="108">
        <f>SUMIFS(УсловияРасчеты!DE:DE,УсловияРасчеты!$H:$H,$C36,УсловияРасчеты!$N:$N,"итого")</f>
        <v>0</v>
      </c>
      <c r="CL36" s="108">
        <f>SUMIFS(УсловияРасчеты!DF:DF,УсловияРасчеты!$H:$H,$C36,УсловияРасчеты!$N:$N,"итого")</f>
        <v>0</v>
      </c>
      <c r="CM36" s="108">
        <f>SUMIFS(УсловияРасчеты!DG:DG,УсловияРасчеты!$H:$H,$C36,УсловияРасчеты!$N:$N,"итого")</f>
        <v>0</v>
      </c>
      <c r="CN36" s="108">
        <f>SUMIFS(УсловияРасчеты!DH:DH,УсловияРасчеты!$H:$H,$C36,УсловияРасчеты!$N:$N,"итого")</f>
        <v>0</v>
      </c>
      <c r="CO36" s="108">
        <f>SUMIFS(УсловияРасчеты!DI:DI,УсловияРасчеты!$H:$H,$C36,УсловияРасчеты!$N:$N,"итого")</f>
        <v>0</v>
      </c>
      <c r="CP36" s="108">
        <f>SUMIFS(УсловияРасчеты!DJ:DJ,УсловияРасчеты!$H:$H,$C36,УсловияРасчеты!$N:$N,"итого")</f>
        <v>0</v>
      </c>
      <c r="CQ36" s="108">
        <f>SUMIFS(УсловияРасчеты!DK:DK,УсловияРасчеты!$H:$H,$C36,УсловияРасчеты!$N:$N,"итого")</f>
        <v>0</v>
      </c>
      <c r="CR36" s="108">
        <f>SUMIFS(УсловияРасчеты!DL:DL,УсловияРасчеты!$H:$H,$C36,УсловияРасчеты!$N:$N,"итого")</f>
        <v>0</v>
      </c>
      <c r="CS36" s="108">
        <f>SUMIFS(УсловияРасчеты!DM:DM,УсловияРасчеты!$H:$H,$C36,УсловияРасчеты!$N:$N,"итого")</f>
        <v>0</v>
      </c>
      <c r="CT36" s="108">
        <f>SUMIFS(УсловияРасчеты!DN:DN,УсловияРасчеты!$H:$H,$C36,УсловияРасчеты!$N:$N,"итого")</f>
        <v>0</v>
      </c>
      <c r="CU36" s="108">
        <f>SUMIFS(УсловияРасчеты!DO:DO,УсловияРасчеты!$H:$H,$C36,УсловияРасчеты!$N:$N,"итого")</f>
        <v>0</v>
      </c>
      <c r="CV36" s="108">
        <f>SUMIFS(УсловияРасчеты!DP:DP,УсловияРасчеты!$H:$H,$C36,УсловияРасчеты!$N:$N,"итого")</f>
        <v>0</v>
      </c>
      <c r="CW36" s="108">
        <f>SUMIFS(УсловияРасчеты!DQ:DQ,УсловияРасчеты!$H:$H,$C36,УсловияРасчеты!$N:$N,"итого")</f>
        <v>0</v>
      </c>
      <c r="CX36" s="108">
        <f>SUMIFS(УсловияРасчеты!DR:DR,УсловияРасчеты!$H:$H,$C36,УсловияРасчеты!$N:$N,"итого")</f>
        <v>0</v>
      </c>
      <c r="CY36" s="108">
        <f>SUMIFS(УсловияРасчеты!DS:DS,УсловияРасчеты!$H:$H,$C36,УсловияРасчеты!$N:$N,"итого")</f>
        <v>0</v>
      </c>
      <c r="CZ36" s="108">
        <f>SUMIFS(УсловияРасчеты!DT:DT,УсловияРасчеты!$H:$H,$C36,УсловияРасчеты!$N:$N,"итого")</f>
        <v>0</v>
      </c>
      <c r="DA36" s="108">
        <f>SUMIFS(УсловияРасчеты!DU:DU,УсловияРасчеты!$H:$H,$C36,УсловияРасчеты!$N:$N,"итого")</f>
        <v>0</v>
      </c>
      <c r="DB36" s="108">
        <f>SUMIFS(УсловияРасчеты!DV:DV,УсловияРасчеты!$H:$H,$C36,УсловияРасчеты!$N:$N,"итого")</f>
        <v>0</v>
      </c>
      <c r="DC36" s="108">
        <f>SUMIFS(УсловияРасчеты!DW:DW,УсловияРасчеты!$H:$H,$C36,УсловияРасчеты!$N:$N,"итого")</f>
        <v>0</v>
      </c>
      <c r="DD36" s="108">
        <f>SUMIFS(УсловияРасчеты!DX:DX,УсловияРасчеты!$H:$H,$C36,УсловияРасчеты!$N:$N,"итого")</f>
        <v>0</v>
      </c>
      <c r="DE36" s="108">
        <f>SUMIFS(УсловияРасчеты!DY:DY,УсловияРасчеты!$H:$H,$C36,УсловияРасчеты!$N:$N,"итого")</f>
        <v>0</v>
      </c>
      <c r="DF36" s="108">
        <f>SUMIFS(УсловияРасчеты!DZ:DZ,УсловияРасчеты!$H:$H,$C36,УсловияРасчеты!$N:$N,"итого")</f>
        <v>0</v>
      </c>
      <c r="DG36" s="108">
        <f>SUMIFS(УсловияРасчеты!EA:EA,УсловияРасчеты!$H:$H,$C36,УсловияРасчеты!$N:$N,"итого")</f>
        <v>0</v>
      </c>
      <c r="DH36" s="108">
        <f>SUMIFS(УсловияРасчеты!EB:EB,УсловияРасчеты!$H:$H,$C36,УсловияРасчеты!$N:$N,"итого")</f>
        <v>0</v>
      </c>
      <c r="DI36" s="108">
        <f>SUMIFS(УсловияРасчеты!EC:EC,УсловияРасчеты!$H:$H,$C36,УсловияРасчеты!$N:$N,"итого")</f>
        <v>0</v>
      </c>
      <c r="DJ36" s="108">
        <f>SUMIFS(УсловияРасчеты!ED:ED,УсловияРасчеты!$H:$H,$C36,УсловияРасчеты!$N:$N,"итого")</f>
        <v>0</v>
      </c>
      <c r="DK36" s="108">
        <f>SUMIFS(УсловияРасчеты!EE:EE,УсловияРасчеты!$H:$H,$C36,УсловияРасчеты!$N:$N,"итого")</f>
        <v>0</v>
      </c>
      <c r="DL36" s="108">
        <f>SUMIFS(УсловияРасчеты!EF:EF,УсловияРасчеты!$H:$H,$C36,УсловияРасчеты!$N:$N,"итого")</f>
        <v>0</v>
      </c>
      <c r="DM36" s="108">
        <f>SUMIFS(УсловияРасчеты!EG:EG,УсловияРасчеты!$H:$H,$C36,УсловияРасчеты!$N:$N,"итого")</f>
        <v>0</v>
      </c>
      <c r="DN36" s="108">
        <f>SUMIFS(УсловияРасчеты!EH:EH,УсловияРасчеты!$H:$H,$C36,УсловияРасчеты!$N:$N,"итого")</f>
        <v>0</v>
      </c>
      <c r="DO36" s="108">
        <f>SUMIFS(УсловияРасчеты!EI:EI,УсловияРасчеты!$H:$H,$C36,УсловияРасчеты!$N:$N,"итого")</f>
        <v>0</v>
      </c>
      <c r="DP36" s="108">
        <f>SUMIFS(УсловияРасчеты!EJ:EJ,УсловияРасчеты!$H:$H,$C36,УсловияРасчеты!$N:$N,"итого")</f>
        <v>0</v>
      </c>
      <c r="DQ36" s="108">
        <f>SUMIFS(УсловияРасчеты!EK:EK,УсловияРасчеты!$H:$H,$C36,УсловияРасчеты!$N:$N,"итого")</f>
        <v>0</v>
      </c>
      <c r="DR36" s="108">
        <f>SUMIFS(УсловияРасчеты!EL:EL,УсловияРасчеты!$H:$H,$C36,УсловияРасчеты!$N:$N,"итого")</f>
        <v>0</v>
      </c>
      <c r="DS36" s="108">
        <f>SUMIFS(УсловияРасчеты!EM:EM,УсловияРасчеты!$H:$H,$C36,УсловияРасчеты!$N:$N,"итого")</f>
        <v>0</v>
      </c>
      <c r="DT36" s="108">
        <f>SUMIFS(УсловияРасчеты!EN:EN,УсловияРасчеты!$H:$H,$C36,УсловияРасчеты!$N:$N,"итого")</f>
        <v>0</v>
      </c>
      <c r="DU36" s="108">
        <f>SUMIFS(УсловияРасчеты!EO:EO,УсловияРасчеты!$H:$H,$C36,УсловияРасчеты!$N:$N,"итого")</f>
        <v>0</v>
      </c>
      <c r="DV36" s="108">
        <f>SUMIFS(УсловияРасчеты!EP:EP,УсловияРасчеты!$H:$H,$C36,УсловияРасчеты!$N:$N,"итого")</f>
        <v>0</v>
      </c>
      <c r="DW36" s="108">
        <f>SUMIFS(УсловияРасчеты!EQ:EQ,УсловияРасчеты!$H:$H,$C36,УсловияРасчеты!$N:$N,"итого")</f>
        <v>0</v>
      </c>
      <c r="DX36" s="108">
        <f>SUMIFS(УсловияРасчеты!ER:ER,УсловияРасчеты!$H:$H,$C36,УсловияРасчеты!$N:$N,"итого")</f>
        <v>0</v>
      </c>
      <c r="DY36" s="108">
        <f>SUMIFS(УсловияРасчеты!ES:ES,УсловияРасчеты!$H:$H,$C36,УсловияРасчеты!$N:$N,"итого")</f>
        <v>0</v>
      </c>
      <c r="DZ36" s="108">
        <f>SUMIFS(УсловияРасчеты!ET:ET,УсловияРасчеты!$H:$H,$C36,УсловияРасчеты!$N:$N,"итого")</f>
        <v>0</v>
      </c>
      <c r="EA36" s="108">
        <f>SUMIFS(УсловияРасчеты!EU:EU,УсловияРасчеты!$H:$H,$C36,УсловияРасчеты!$N:$N,"итого")</f>
        <v>0</v>
      </c>
      <c r="EB36" s="108">
        <f>SUMIFS(УсловияРасчеты!EV:EV,УсловияРасчеты!$H:$H,$C36,УсловияРасчеты!$N:$N,"итого")</f>
        <v>0</v>
      </c>
      <c r="EC36" s="108">
        <f>SUMIFS(УсловияРасчеты!EW:EW,УсловияРасчеты!$H:$H,$C36,УсловияРасчеты!$N:$N,"итого")</f>
        <v>0</v>
      </c>
      <c r="ED36" s="108">
        <f>SUMIFS(УсловияРасчеты!EX:EX,УсловияРасчеты!$H:$H,$C36,УсловияРасчеты!$N:$N,"итого")</f>
        <v>0</v>
      </c>
      <c r="EE36" s="108">
        <f>SUMIFS(УсловияРасчеты!EY:EY,УсловияРасчеты!$H:$H,$C36,УсловияРасчеты!$N:$N,"итого")</f>
        <v>0</v>
      </c>
      <c r="EF36" s="108">
        <f>SUMIFS(УсловияРасчеты!EZ:EZ,УсловияРасчеты!$H:$H,$C36,УсловияРасчеты!$N:$N,"итого")</f>
        <v>0</v>
      </c>
      <c r="EG36" s="108">
        <f>SUMIFS(УсловияРасчеты!FA:FA,УсловияРасчеты!$H:$H,$C36,УсловияРасчеты!$N:$N,"итого")</f>
        <v>0</v>
      </c>
      <c r="EH36" s="108">
        <f>SUMIFS(УсловияРасчеты!FB:FB,УсловияРасчеты!$H:$H,$C36,УсловияРасчеты!$N:$N,"итого")</f>
        <v>0</v>
      </c>
      <c r="EI36" s="108">
        <f>SUMIFS(УсловияРасчеты!FC:FC,УсловияРасчеты!$H:$H,$C36,УсловияРасчеты!$N:$N,"итого")</f>
        <v>0</v>
      </c>
      <c r="EJ36" s="108">
        <f>SUMIFS(УсловияРасчеты!FD:FD,УсловияРасчеты!$H:$H,$C36,УсловияРасчеты!$N:$N,"итого")</f>
        <v>0</v>
      </c>
      <c r="EK36" s="108">
        <f>SUMIFS(УсловияРасчеты!FE:FE,УсловияРасчеты!$H:$H,$C36,УсловияРасчеты!$N:$N,"итого")</f>
        <v>0</v>
      </c>
      <c r="EL36" s="108">
        <f>SUMIFS(УсловияРасчеты!FF:FF,УсловияРасчеты!$H:$H,$C36,УсловияРасчеты!$N:$N,"итого")</f>
        <v>0</v>
      </c>
      <c r="EM36" s="108">
        <f>SUMIFS(УсловияРасчеты!FG:FG,УсловияРасчеты!$H:$H,$C36,УсловияРасчеты!$N:$N,"итого")</f>
        <v>0</v>
      </c>
      <c r="EN36" s="108">
        <f>SUMIFS(УсловияРасчеты!FH:FH,УсловияРасчеты!$H:$H,$C36,УсловияРасчеты!$N:$N,"итого")</f>
        <v>0</v>
      </c>
      <c r="EO36" s="108">
        <f>SUMIFS(УсловияРасчеты!FI:FI,УсловияРасчеты!$H:$H,$C36,УсловияРасчеты!$N:$N,"итого")</f>
        <v>0</v>
      </c>
      <c r="EP36" s="108">
        <f>SUMIFS(УсловияРасчеты!FJ:FJ,УсловияРасчеты!$H:$H,$C36,УсловияРасчеты!$N:$N,"итого")</f>
        <v>0</v>
      </c>
      <c r="EQ36" s="108">
        <f>SUMIFS(УсловияРасчеты!FK:FK,УсловияРасчеты!$H:$H,$C36,УсловияРасчеты!$N:$N,"итого")</f>
        <v>0</v>
      </c>
      <c r="ER36" s="108">
        <f>SUMIFS(УсловияРасчеты!FL:FL,УсловияРасчеты!$H:$H,$C36,УсловияРасчеты!$N:$N,"итого")</f>
        <v>0</v>
      </c>
      <c r="ES36" s="108">
        <f>SUMIFS(УсловияРасчеты!FM:FM,УсловияРасчеты!$H:$H,$C36,УсловияРасчеты!$N:$N,"итого")</f>
        <v>0</v>
      </c>
      <c r="ET36" s="108">
        <f>SUMIFS(УсловияРасчеты!FN:FN,УсловияРасчеты!$H:$H,$C36,УсловияРасчеты!$N:$N,"итого")</f>
        <v>0</v>
      </c>
      <c r="EU36" s="108">
        <f>SUMIFS(УсловияРасчеты!FO:FO,УсловияРасчеты!$H:$H,$C36,УсловияРасчеты!$N:$N,"итого")</f>
        <v>0</v>
      </c>
      <c r="EV36" s="108">
        <f>SUMIFS(УсловияРасчеты!FP:FP,УсловияРасчеты!$H:$H,$C36,УсловияРасчеты!$N:$N,"итого")</f>
        <v>0</v>
      </c>
      <c r="EW36" s="108">
        <f>SUMIFS(УсловияРасчеты!FQ:FQ,УсловияРасчеты!$H:$H,$C36,УсловияРасчеты!$N:$N,"итого")</f>
        <v>0</v>
      </c>
      <c r="EX36" s="108">
        <f>SUMIFS(УсловияРасчеты!FR:FR,УсловияРасчеты!$H:$H,$C36,УсловияРасчеты!$N:$N,"итого")</f>
        <v>0</v>
      </c>
      <c r="EY36" s="108">
        <f>SUMIFS(УсловияРасчеты!FS:FS,УсловияРасчеты!$H:$H,$C36,УсловияРасчеты!$N:$N,"итого")</f>
        <v>0</v>
      </c>
      <c r="EZ36" s="108">
        <f>SUMIFS(УсловияРасчеты!FT:FT,УсловияРасчеты!$H:$H,$C36,УсловияРасчеты!$N:$N,"итого")</f>
        <v>0</v>
      </c>
      <c r="FA36" s="108">
        <f>SUMIFS(УсловияРасчеты!FU:FU,УсловияРасчеты!$H:$H,$C36,УсловияРасчеты!$N:$N,"итого")</f>
        <v>0</v>
      </c>
      <c r="FB36" s="108">
        <f>SUMIFS(УсловияРасчеты!FV:FV,УсловияРасчеты!$H:$H,$C36,УсловияРасчеты!$N:$N,"итого")</f>
        <v>0</v>
      </c>
      <c r="FC36" s="108">
        <f>SUMIFS(УсловияРасчеты!FW:FW,УсловияРасчеты!$H:$H,$C36,УсловияРасчеты!$N:$N,"итого")</f>
        <v>0</v>
      </c>
      <c r="FD36" s="108">
        <f>SUMIFS(УсловияРасчеты!FX:FX,УсловияРасчеты!$H:$H,$C36,УсловияРасчеты!$N:$N,"итого")</f>
        <v>0</v>
      </c>
      <c r="FE36" s="108">
        <f>SUMIFS(УсловияРасчеты!FY:FY,УсловияРасчеты!$H:$H,$C36,УсловияРасчеты!$N:$N,"итого")</f>
        <v>0</v>
      </c>
      <c r="FF36" s="108">
        <f>SUMIFS(УсловияРасчеты!FZ:FZ,УсловияРасчеты!$H:$H,$C36,УсловияРасчеты!$N:$N,"итого")</f>
        <v>0</v>
      </c>
      <c r="FG36" s="108">
        <f>SUMIFS(УсловияРасчеты!GA:GA,УсловияРасчеты!$H:$H,$C36,УсловияРасчеты!$N:$N,"итого")</f>
        <v>0</v>
      </c>
      <c r="FH36" s="108">
        <f>SUMIFS(УсловияРасчеты!GB:GB,УсловияРасчеты!$H:$H,$C36,УсловияРасчеты!$N:$N,"итого")</f>
        <v>0</v>
      </c>
      <c r="FI36" s="108">
        <f>SUMIFS(УсловияРасчеты!GC:GC,УсловияРасчеты!$H:$H,$C36,УсловияРасчеты!$N:$N,"итого")</f>
        <v>0</v>
      </c>
      <c r="FJ36" s="108">
        <f>SUMIFS(УсловияРасчеты!GD:GD,УсловияРасчеты!$H:$H,$C36,УсловияРасчеты!$N:$N,"итого")</f>
        <v>0</v>
      </c>
      <c r="FK36" s="108">
        <f>SUMIFS(УсловияРасчеты!GE:GE,УсловияРасчеты!$H:$H,$C36,УсловияРасчеты!$N:$N,"итого")</f>
        <v>0</v>
      </c>
      <c r="FL36" s="108">
        <f>SUMIFS(УсловияРасчеты!GF:GF,УсловияРасчеты!$H:$H,$C36,УсловияРасчеты!$N:$N,"итого")</f>
        <v>0</v>
      </c>
      <c r="FM36" s="108">
        <f>SUMIFS(УсловияРасчеты!GG:GG,УсловияРасчеты!$H:$H,$C36,УсловияРасчеты!$N:$N,"итого")</f>
        <v>0</v>
      </c>
      <c r="FN36" s="108">
        <f>SUMIFS(УсловияРасчеты!GH:GH,УсловияРасчеты!$H:$H,$C36,УсловияРасчеты!$N:$N,"итого")</f>
        <v>0</v>
      </c>
      <c r="FO36" s="108">
        <f>SUMIFS(УсловияРасчеты!GI:GI,УсловияРасчеты!$H:$H,$C36,УсловияРасчеты!$N:$N,"итого")</f>
        <v>0</v>
      </c>
      <c r="FP36" s="108">
        <f>SUMIFS(УсловияРасчеты!GJ:GJ,УсловияРасчеты!$H:$H,$C36,УсловияРасчеты!$N:$N,"итого")</f>
        <v>0</v>
      </c>
      <c r="FQ36" s="108">
        <f>SUMIFS(УсловияРасчеты!GK:GK,УсловияРасчеты!$H:$H,$C36,УсловияРасчеты!$N:$N,"итого")</f>
        <v>0</v>
      </c>
      <c r="FR36" s="108">
        <f>SUMIFS(УсловияРасчеты!GL:GL,УсловияРасчеты!$H:$H,$C36,УсловияРасчеты!$N:$N,"итого")</f>
        <v>0</v>
      </c>
      <c r="FS36" s="108">
        <f>SUMIFS(УсловияРасчеты!GM:GM,УсловияРасчеты!$H:$H,$C36,УсловияРасчеты!$N:$N,"итого")</f>
        <v>0</v>
      </c>
      <c r="FT36" s="108">
        <f>SUMIFS(УсловияРасчеты!GN:GN,УсловияРасчеты!$H:$H,$C36,УсловияРасчеты!$N:$N,"итого")</f>
        <v>0</v>
      </c>
      <c r="FU36" s="108">
        <f>SUMIFS(УсловияРасчеты!GO:GO,УсловияРасчеты!$H:$H,$C36,УсловияРасчеты!$N:$N,"итого")</f>
        <v>0</v>
      </c>
      <c r="FV36" s="108">
        <f>SUMIFS(УсловияРасчеты!GP:GP,УсловияРасчеты!$H:$H,$C36,УсловияРасчеты!$N:$N,"итого")</f>
        <v>0</v>
      </c>
      <c r="FW36" s="108">
        <f>SUMIFS(УсловияРасчеты!GQ:GQ,УсловияРасчеты!$H:$H,$C36,УсловияРасчеты!$N:$N,"итого")</f>
        <v>0</v>
      </c>
      <c r="FX36" s="108">
        <f>SUMIFS(УсловияРасчеты!GR:GR,УсловияРасчеты!$H:$H,$C36,УсловияРасчеты!$N:$N,"итого")</f>
        <v>0</v>
      </c>
      <c r="FY36" s="108">
        <f>SUMIFS(УсловияРасчеты!GS:GS,УсловияРасчеты!$H:$H,$C36,УсловияРасчеты!$N:$N,"итого")</f>
        <v>0</v>
      </c>
      <c r="FZ36" s="108">
        <f>SUMIFS(УсловияРасчеты!GT:GT,УсловияРасчеты!$H:$H,$C36,УсловияРасчеты!$N:$N,"итого")</f>
        <v>0</v>
      </c>
      <c r="GA36" s="108">
        <f>SUMIFS(УсловияРасчеты!GU:GU,УсловияРасчеты!$H:$H,$C36,УсловияРасчеты!$N:$N,"итого")</f>
        <v>0</v>
      </c>
      <c r="GB36" s="108">
        <f>SUMIFS(УсловияРасчеты!GV:GV,УсловияРасчеты!$H:$H,$C36,УсловияРасчеты!$N:$N,"итого")</f>
        <v>0</v>
      </c>
      <c r="GC36" s="108">
        <f>SUMIFS(УсловияРасчеты!GW:GW,УсловияРасчеты!$H:$H,$C36,УсловияРасчеты!$N:$N,"итого")</f>
        <v>0</v>
      </c>
      <c r="GD36" s="108">
        <f>SUMIFS(УсловияРасчеты!GX:GX,УсловияРасчеты!$H:$H,$C36,УсловияРасчеты!$N:$N,"итого")</f>
        <v>0</v>
      </c>
      <c r="GE36" s="108">
        <f>SUMIFS(УсловияРасчеты!GY:GY,УсловияРасчеты!$H:$H,$C36,УсловияРасчеты!$N:$N,"итого")</f>
        <v>0</v>
      </c>
      <c r="GF36" s="108">
        <f>SUMIFS(УсловияРасчеты!GZ:GZ,УсловияРасчеты!$H:$H,$C36,УсловияРасчеты!$N:$N,"итого")</f>
        <v>0</v>
      </c>
      <c r="GG36" s="66"/>
    </row>
    <row r="37" spans="1:189" s="57" customFormat="1">
      <c r="A37" s="82"/>
      <c r="B37" s="66"/>
      <c r="C37" s="75" t="str">
        <f>УсловияРасчеты!$H$797</f>
        <v>Оплата постоянных расходов</v>
      </c>
      <c r="D37" s="66"/>
      <c r="E37" s="132">
        <f t="shared" si="5"/>
        <v>0</v>
      </c>
      <c r="F37" s="65"/>
      <c r="G37" s="110">
        <f>SUMIFS(УсловияРасчеты!AA:AA,УсловияРасчеты!$H:$H,$C37,УсловияРасчеты!$N:$N,"итого")</f>
        <v>0</v>
      </c>
      <c r="H37" s="110">
        <f>SUMIFS(УсловияРасчеты!AB:AB,УсловияРасчеты!$H:$H,$C37,УсловияРасчеты!$N:$N,"итого")</f>
        <v>0</v>
      </c>
      <c r="I37" s="110">
        <f>SUMIFS(УсловияРасчеты!AC:AC,УсловияРасчеты!$H:$H,$C37,УсловияРасчеты!$N:$N,"итого")</f>
        <v>0</v>
      </c>
      <c r="J37" s="110">
        <f>SUMIFS(УсловияРасчеты!AD:AD,УсловияРасчеты!$H:$H,$C37,УсловияРасчеты!$N:$N,"итого")</f>
        <v>0</v>
      </c>
      <c r="K37" s="110">
        <f>SUMIFS(УсловияРасчеты!AE:AE,УсловияРасчеты!$H:$H,$C37,УсловияРасчеты!$N:$N,"итого")</f>
        <v>0</v>
      </c>
      <c r="L37" s="110">
        <f>SUMIFS(УсловияРасчеты!AF:AF,УсловияРасчеты!$H:$H,$C37,УсловияРасчеты!$N:$N,"итого")</f>
        <v>0</v>
      </c>
      <c r="M37" s="110">
        <f>SUMIFS(УсловияРасчеты!AG:AG,УсловияРасчеты!$H:$H,$C37,УсловияРасчеты!$N:$N,"итого")</f>
        <v>0</v>
      </c>
      <c r="N37" s="110">
        <f>SUMIFS(УсловияРасчеты!AH:AH,УсловияРасчеты!$H:$H,$C37,УсловияРасчеты!$N:$N,"итого")</f>
        <v>0</v>
      </c>
      <c r="O37" s="110">
        <f>SUMIFS(УсловияРасчеты!AI:AI,УсловияРасчеты!$H:$H,$C37,УсловияРасчеты!$N:$N,"итого")</f>
        <v>0</v>
      </c>
      <c r="P37" s="110">
        <f>SUMIFS(УсловияРасчеты!AJ:AJ,УсловияРасчеты!$H:$H,$C37,УсловияРасчеты!$N:$N,"итого")</f>
        <v>0</v>
      </c>
      <c r="Q37" s="110">
        <f>SUMIFS(УсловияРасчеты!AK:AK,УсловияРасчеты!$H:$H,$C37,УсловияРасчеты!$N:$N,"итого")</f>
        <v>0</v>
      </c>
      <c r="R37" s="110">
        <f>SUMIFS(УсловияРасчеты!AL:AL,УсловияРасчеты!$H:$H,$C37,УсловияРасчеты!$N:$N,"итого")</f>
        <v>0</v>
      </c>
      <c r="S37" s="110">
        <f>SUMIFS(УсловияРасчеты!AM:AM,УсловияРасчеты!$H:$H,$C37,УсловияРасчеты!$N:$N,"итого")</f>
        <v>0</v>
      </c>
      <c r="T37" s="110">
        <f>SUMIFS(УсловияРасчеты!AN:AN,УсловияРасчеты!$H:$H,$C37,УсловияРасчеты!$N:$N,"итого")</f>
        <v>0</v>
      </c>
      <c r="U37" s="110">
        <f>SUMIFS(УсловияРасчеты!AO:AO,УсловияРасчеты!$H:$H,$C37,УсловияРасчеты!$N:$N,"итого")</f>
        <v>0</v>
      </c>
      <c r="V37" s="110">
        <f>SUMIFS(УсловияРасчеты!AP:AP,УсловияРасчеты!$H:$H,$C37,УсловияРасчеты!$N:$N,"итого")</f>
        <v>0</v>
      </c>
      <c r="W37" s="110">
        <f>SUMIFS(УсловияРасчеты!AQ:AQ,УсловияРасчеты!$H:$H,$C37,УсловияРасчеты!$N:$N,"итого")</f>
        <v>0</v>
      </c>
      <c r="X37" s="110">
        <f>SUMIFS(УсловияРасчеты!AR:AR,УсловияРасчеты!$H:$H,$C37,УсловияРасчеты!$N:$N,"итого")</f>
        <v>0</v>
      </c>
      <c r="Y37" s="110">
        <f>SUMIFS(УсловияРасчеты!AS:AS,УсловияРасчеты!$H:$H,$C37,УсловияРасчеты!$N:$N,"итого")</f>
        <v>0</v>
      </c>
      <c r="Z37" s="110">
        <f>SUMIFS(УсловияРасчеты!AT:AT,УсловияРасчеты!$H:$H,$C37,УсловияРасчеты!$N:$N,"итого")</f>
        <v>0</v>
      </c>
      <c r="AA37" s="110">
        <f>SUMIFS(УсловияРасчеты!AU:AU,УсловияРасчеты!$H:$H,$C37,УсловияРасчеты!$N:$N,"итого")</f>
        <v>0</v>
      </c>
      <c r="AB37" s="110">
        <f>SUMIFS(УсловияРасчеты!AV:AV,УсловияРасчеты!$H:$H,$C37,УсловияРасчеты!$N:$N,"итого")</f>
        <v>0</v>
      </c>
      <c r="AC37" s="110">
        <f>SUMIFS(УсловияРасчеты!AW:AW,УсловияРасчеты!$H:$H,$C37,УсловияРасчеты!$N:$N,"итого")</f>
        <v>0</v>
      </c>
      <c r="AD37" s="110">
        <f>SUMIFS(УсловияРасчеты!AX:AX,УсловияРасчеты!$H:$H,$C37,УсловияРасчеты!$N:$N,"итого")</f>
        <v>0</v>
      </c>
      <c r="AE37" s="110">
        <f>SUMIFS(УсловияРасчеты!AY:AY,УсловияРасчеты!$H:$H,$C37,УсловияРасчеты!$N:$N,"итого")</f>
        <v>0</v>
      </c>
      <c r="AF37" s="110">
        <f>SUMIFS(УсловияРасчеты!AZ:AZ,УсловияРасчеты!$H:$H,$C37,УсловияРасчеты!$N:$N,"итого")</f>
        <v>0</v>
      </c>
      <c r="AG37" s="110">
        <f>SUMIFS(УсловияРасчеты!BA:BA,УсловияРасчеты!$H:$H,$C37,УсловияРасчеты!$N:$N,"итого")</f>
        <v>0</v>
      </c>
      <c r="AH37" s="110">
        <f>SUMIFS(УсловияРасчеты!BB:BB,УсловияРасчеты!$H:$H,$C37,УсловияРасчеты!$N:$N,"итого")</f>
        <v>0</v>
      </c>
      <c r="AI37" s="110">
        <f>SUMIFS(УсловияРасчеты!BC:BC,УсловияРасчеты!$H:$H,$C37,УсловияРасчеты!$N:$N,"итого")</f>
        <v>0</v>
      </c>
      <c r="AJ37" s="110">
        <f>SUMIFS(УсловияРасчеты!BD:BD,УсловияРасчеты!$H:$H,$C37,УсловияРасчеты!$N:$N,"итого")</f>
        <v>0</v>
      </c>
      <c r="AK37" s="110">
        <f>SUMIFS(УсловияРасчеты!BE:BE,УсловияРасчеты!$H:$H,$C37,УсловияРасчеты!$N:$N,"итого")</f>
        <v>0</v>
      </c>
      <c r="AL37" s="110">
        <f>SUMIFS(УсловияРасчеты!BF:BF,УсловияРасчеты!$H:$H,$C37,УсловияРасчеты!$N:$N,"итого")</f>
        <v>0</v>
      </c>
      <c r="AM37" s="110">
        <f>SUMIFS(УсловияРасчеты!BG:BG,УсловияРасчеты!$H:$H,$C37,УсловияРасчеты!$N:$N,"итого")</f>
        <v>0</v>
      </c>
      <c r="AN37" s="110">
        <f>SUMIFS(УсловияРасчеты!BH:BH,УсловияРасчеты!$H:$H,$C37,УсловияРасчеты!$N:$N,"итого")</f>
        <v>0</v>
      </c>
      <c r="AO37" s="110">
        <f>SUMIFS(УсловияРасчеты!BI:BI,УсловияРасчеты!$H:$H,$C37,УсловияРасчеты!$N:$N,"итого")</f>
        <v>0</v>
      </c>
      <c r="AP37" s="110">
        <f>SUMIFS(УсловияРасчеты!BJ:BJ,УсловияРасчеты!$H:$H,$C37,УсловияРасчеты!$N:$N,"итого")</f>
        <v>0</v>
      </c>
      <c r="AQ37" s="110">
        <f>SUMIFS(УсловияРасчеты!BK:BK,УсловияРасчеты!$H:$H,$C37,УсловияРасчеты!$N:$N,"итого")</f>
        <v>0</v>
      </c>
      <c r="AR37" s="110">
        <f>SUMIFS(УсловияРасчеты!BL:BL,УсловияРасчеты!$H:$H,$C37,УсловияРасчеты!$N:$N,"итого")</f>
        <v>0</v>
      </c>
      <c r="AS37" s="110">
        <f>SUMIFS(УсловияРасчеты!BM:BM,УсловияРасчеты!$H:$H,$C37,УсловияРасчеты!$N:$N,"итого")</f>
        <v>0</v>
      </c>
      <c r="AT37" s="110">
        <f>SUMIFS(УсловияРасчеты!BN:BN,УсловияРасчеты!$H:$H,$C37,УсловияРасчеты!$N:$N,"итого")</f>
        <v>0</v>
      </c>
      <c r="AU37" s="110">
        <f>SUMIFS(УсловияРасчеты!BO:BO,УсловияРасчеты!$H:$H,$C37,УсловияРасчеты!$N:$N,"итого")</f>
        <v>0</v>
      </c>
      <c r="AV37" s="110">
        <f>SUMIFS(УсловияРасчеты!BP:BP,УсловияРасчеты!$H:$H,$C37,УсловияРасчеты!$N:$N,"итого")</f>
        <v>0</v>
      </c>
      <c r="AW37" s="110">
        <f>SUMIFS(УсловияРасчеты!BQ:BQ,УсловияРасчеты!$H:$H,$C37,УсловияРасчеты!$N:$N,"итого")</f>
        <v>0</v>
      </c>
      <c r="AX37" s="110">
        <f>SUMIFS(УсловияРасчеты!BR:BR,УсловияРасчеты!$H:$H,$C37,УсловияРасчеты!$N:$N,"итого")</f>
        <v>0</v>
      </c>
      <c r="AY37" s="110">
        <f>SUMIFS(УсловияРасчеты!BS:BS,УсловияРасчеты!$H:$H,$C37,УсловияРасчеты!$N:$N,"итого")</f>
        <v>0</v>
      </c>
      <c r="AZ37" s="110">
        <f>SUMIFS(УсловияРасчеты!BT:BT,УсловияРасчеты!$H:$H,$C37,УсловияРасчеты!$N:$N,"итого")</f>
        <v>0</v>
      </c>
      <c r="BA37" s="110">
        <f>SUMIFS(УсловияРасчеты!BU:BU,УсловияРасчеты!$H:$H,$C37,УсловияРасчеты!$N:$N,"итого")</f>
        <v>0</v>
      </c>
      <c r="BB37" s="110">
        <f>SUMIFS(УсловияРасчеты!BV:BV,УсловияРасчеты!$H:$H,$C37,УсловияРасчеты!$N:$N,"итого")</f>
        <v>0</v>
      </c>
      <c r="BC37" s="110">
        <f>SUMIFS(УсловияРасчеты!BW:BW,УсловияРасчеты!$H:$H,$C37,УсловияРасчеты!$N:$N,"итого")</f>
        <v>0</v>
      </c>
      <c r="BD37" s="110">
        <f>SUMIFS(УсловияРасчеты!BX:BX,УсловияРасчеты!$H:$H,$C37,УсловияРасчеты!$N:$N,"итого")</f>
        <v>0</v>
      </c>
      <c r="BE37" s="110">
        <f>SUMIFS(УсловияРасчеты!BY:BY,УсловияРасчеты!$H:$H,$C37,УсловияРасчеты!$N:$N,"итого")</f>
        <v>0</v>
      </c>
      <c r="BF37" s="110">
        <f>SUMIFS(УсловияРасчеты!BZ:BZ,УсловияРасчеты!$H:$H,$C37,УсловияРасчеты!$N:$N,"итого")</f>
        <v>0</v>
      </c>
      <c r="BG37" s="110">
        <f>SUMIFS(УсловияРасчеты!CA:CA,УсловияРасчеты!$H:$H,$C37,УсловияРасчеты!$N:$N,"итого")</f>
        <v>0</v>
      </c>
      <c r="BH37" s="110">
        <f>SUMIFS(УсловияРасчеты!CB:CB,УсловияРасчеты!$H:$H,$C37,УсловияРасчеты!$N:$N,"итого")</f>
        <v>0</v>
      </c>
      <c r="BI37" s="110">
        <f>SUMIFS(УсловияРасчеты!CC:CC,УсловияРасчеты!$H:$H,$C37,УсловияРасчеты!$N:$N,"итого")</f>
        <v>0</v>
      </c>
      <c r="BJ37" s="110">
        <f>SUMIFS(УсловияРасчеты!CD:CD,УсловияРасчеты!$H:$H,$C37,УсловияРасчеты!$N:$N,"итого")</f>
        <v>0</v>
      </c>
      <c r="BK37" s="110">
        <f>SUMIFS(УсловияРасчеты!CE:CE,УсловияРасчеты!$H:$H,$C37,УсловияРасчеты!$N:$N,"итого")</f>
        <v>0</v>
      </c>
      <c r="BL37" s="110">
        <f>SUMIFS(УсловияРасчеты!CF:CF,УсловияРасчеты!$H:$H,$C37,УсловияРасчеты!$N:$N,"итого")</f>
        <v>0</v>
      </c>
      <c r="BM37" s="110">
        <f>SUMIFS(УсловияРасчеты!CG:CG,УсловияРасчеты!$H:$H,$C37,УсловияРасчеты!$N:$N,"итого")</f>
        <v>0</v>
      </c>
      <c r="BN37" s="110">
        <f>SUMIFS(УсловияРасчеты!CH:CH,УсловияРасчеты!$H:$H,$C37,УсловияРасчеты!$N:$N,"итого")</f>
        <v>0</v>
      </c>
      <c r="BO37" s="110">
        <f>SUMIFS(УсловияРасчеты!CI:CI,УсловияРасчеты!$H:$H,$C37,УсловияРасчеты!$N:$N,"итого")</f>
        <v>0</v>
      </c>
      <c r="BP37" s="110">
        <f>SUMIFS(УсловияРасчеты!CJ:CJ,УсловияРасчеты!$H:$H,$C37,УсловияРасчеты!$N:$N,"итого")</f>
        <v>0</v>
      </c>
      <c r="BQ37" s="110">
        <f>SUMIFS(УсловияРасчеты!CK:CK,УсловияРасчеты!$H:$H,$C37,УсловияРасчеты!$N:$N,"итого")</f>
        <v>0</v>
      </c>
      <c r="BR37" s="110">
        <f>SUMIFS(УсловияРасчеты!CL:CL,УсловияРасчеты!$H:$H,$C37,УсловияРасчеты!$N:$N,"итого")</f>
        <v>0</v>
      </c>
      <c r="BS37" s="110">
        <f>SUMIFS(УсловияРасчеты!CM:CM,УсловияРасчеты!$H:$H,$C37,УсловияРасчеты!$N:$N,"итого")</f>
        <v>0</v>
      </c>
      <c r="BT37" s="110">
        <f>SUMIFS(УсловияРасчеты!CN:CN,УсловияРасчеты!$H:$H,$C37,УсловияРасчеты!$N:$N,"итого")</f>
        <v>0</v>
      </c>
      <c r="BU37" s="110">
        <f>SUMIFS(УсловияРасчеты!CO:CO,УсловияРасчеты!$H:$H,$C37,УсловияРасчеты!$N:$N,"итого")</f>
        <v>0</v>
      </c>
      <c r="BV37" s="110">
        <f>SUMIFS(УсловияРасчеты!CP:CP,УсловияРасчеты!$H:$H,$C37,УсловияРасчеты!$N:$N,"итого")</f>
        <v>0</v>
      </c>
      <c r="BW37" s="110">
        <f>SUMIFS(УсловияРасчеты!CQ:CQ,УсловияРасчеты!$H:$H,$C37,УсловияРасчеты!$N:$N,"итого")</f>
        <v>0</v>
      </c>
      <c r="BX37" s="110">
        <f>SUMIFS(УсловияРасчеты!CR:CR,УсловияРасчеты!$H:$H,$C37,УсловияРасчеты!$N:$N,"итого")</f>
        <v>0</v>
      </c>
      <c r="BY37" s="110">
        <f>SUMIFS(УсловияРасчеты!CS:CS,УсловияРасчеты!$H:$H,$C37,УсловияРасчеты!$N:$N,"итого")</f>
        <v>0</v>
      </c>
      <c r="BZ37" s="110">
        <f>SUMIFS(УсловияРасчеты!CT:CT,УсловияРасчеты!$H:$H,$C37,УсловияРасчеты!$N:$N,"итого")</f>
        <v>0</v>
      </c>
      <c r="CA37" s="110">
        <f>SUMIFS(УсловияРасчеты!CU:CU,УсловияРасчеты!$H:$H,$C37,УсловияРасчеты!$N:$N,"итого")</f>
        <v>0</v>
      </c>
      <c r="CB37" s="110">
        <f>SUMIFS(УсловияРасчеты!CV:CV,УсловияРасчеты!$H:$H,$C37,УсловияРасчеты!$N:$N,"итого")</f>
        <v>0</v>
      </c>
      <c r="CC37" s="110">
        <f>SUMIFS(УсловияРасчеты!CW:CW,УсловияРасчеты!$H:$H,$C37,УсловияРасчеты!$N:$N,"итого")</f>
        <v>0</v>
      </c>
      <c r="CD37" s="110">
        <f>SUMIFS(УсловияРасчеты!CX:CX,УсловияРасчеты!$H:$H,$C37,УсловияРасчеты!$N:$N,"итого")</f>
        <v>0</v>
      </c>
      <c r="CE37" s="110">
        <f>SUMIFS(УсловияРасчеты!CY:CY,УсловияРасчеты!$H:$H,$C37,УсловияРасчеты!$N:$N,"итого")</f>
        <v>0</v>
      </c>
      <c r="CF37" s="110">
        <f>SUMIFS(УсловияРасчеты!CZ:CZ,УсловияРасчеты!$H:$H,$C37,УсловияРасчеты!$N:$N,"итого")</f>
        <v>0</v>
      </c>
      <c r="CG37" s="110">
        <f>SUMIFS(УсловияРасчеты!DA:DA,УсловияРасчеты!$H:$H,$C37,УсловияРасчеты!$N:$N,"итого")</f>
        <v>0</v>
      </c>
      <c r="CH37" s="110">
        <f>SUMIFS(УсловияРасчеты!DB:DB,УсловияРасчеты!$H:$H,$C37,УсловияРасчеты!$N:$N,"итого")</f>
        <v>0</v>
      </c>
      <c r="CI37" s="110">
        <f>SUMIFS(УсловияРасчеты!DC:DC,УсловияРасчеты!$H:$H,$C37,УсловияРасчеты!$N:$N,"итого")</f>
        <v>0</v>
      </c>
      <c r="CJ37" s="110">
        <f>SUMIFS(УсловияРасчеты!DD:DD,УсловияРасчеты!$H:$H,$C37,УсловияРасчеты!$N:$N,"итого")</f>
        <v>0</v>
      </c>
      <c r="CK37" s="110">
        <f>SUMIFS(УсловияРасчеты!DE:DE,УсловияРасчеты!$H:$H,$C37,УсловияРасчеты!$N:$N,"итого")</f>
        <v>0</v>
      </c>
      <c r="CL37" s="110">
        <f>SUMIFS(УсловияРасчеты!DF:DF,УсловияРасчеты!$H:$H,$C37,УсловияРасчеты!$N:$N,"итого")</f>
        <v>0</v>
      </c>
      <c r="CM37" s="110">
        <f>SUMIFS(УсловияРасчеты!DG:DG,УсловияРасчеты!$H:$H,$C37,УсловияРасчеты!$N:$N,"итого")</f>
        <v>0</v>
      </c>
      <c r="CN37" s="110">
        <f>SUMIFS(УсловияРасчеты!DH:DH,УсловияРасчеты!$H:$H,$C37,УсловияРасчеты!$N:$N,"итого")</f>
        <v>0</v>
      </c>
      <c r="CO37" s="110">
        <f>SUMIFS(УсловияРасчеты!DI:DI,УсловияРасчеты!$H:$H,$C37,УсловияРасчеты!$N:$N,"итого")</f>
        <v>0</v>
      </c>
      <c r="CP37" s="110">
        <f>SUMIFS(УсловияРасчеты!DJ:DJ,УсловияРасчеты!$H:$H,$C37,УсловияРасчеты!$N:$N,"итого")</f>
        <v>0</v>
      </c>
      <c r="CQ37" s="110">
        <f>SUMIFS(УсловияРасчеты!DK:DK,УсловияРасчеты!$H:$H,$C37,УсловияРасчеты!$N:$N,"итого")</f>
        <v>0</v>
      </c>
      <c r="CR37" s="110">
        <f>SUMIFS(УсловияРасчеты!DL:DL,УсловияРасчеты!$H:$H,$C37,УсловияРасчеты!$N:$N,"итого")</f>
        <v>0</v>
      </c>
      <c r="CS37" s="110">
        <f>SUMIFS(УсловияРасчеты!DM:DM,УсловияРасчеты!$H:$H,$C37,УсловияРасчеты!$N:$N,"итого")</f>
        <v>0</v>
      </c>
      <c r="CT37" s="110">
        <f>SUMIFS(УсловияРасчеты!DN:DN,УсловияРасчеты!$H:$H,$C37,УсловияРасчеты!$N:$N,"итого")</f>
        <v>0</v>
      </c>
      <c r="CU37" s="110">
        <f>SUMIFS(УсловияРасчеты!DO:DO,УсловияРасчеты!$H:$H,$C37,УсловияРасчеты!$N:$N,"итого")</f>
        <v>0</v>
      </c>
      <c r="CV37" s="110">
        <f>SUMIFS(УсловияРасчеты!DP:DP,УсловияРасчеты!$H:$H,$C37,УсловияРасчеты!$N:$N,"итого")</f>
        <v>0</v>
      </c>
      <c r="CW37" s="110">
        <f>SUMIFS(УсловияРасчеты!DQ:DQ,УсловияРасчеты!$H:$H,$C37,УсловияРасчеты!$N:$N,"итого")</f>
        <v>0</v>
      </c>
      <c r="CX37" s="110">
        <f>SUMIFS(УсловияРасчеты!DR:DR,УсловияРасчеты!$H:$H,$C37,УсловияРасчеты!$N:$N,"итого")</f>
        <v>0</v>
      </c>
      <c r="CY37" s="110">
        <f>SUMIFS(УсловияРасчеты!DS:DS,УсловияРасчеты!$H:$H,$C37,УсловияРасчеты!$N:$N,"итого")</f>
        <v>0</v>
      </c>
      <c r="CZ37" s="110">
        <f>SUMIFS(УсловияРасчеты!DT:DT,УсловияРасчеты!$H:$H,$C37,УсловияРасчеты!$N:$N,"итого")</f>
        <v>0</v>
      </c>
      <c r="DA37" s="110">
        <f>SUMIFS(УсловияРасчеты!DU:DU,УсловияРасчеты!$H:$H,$C37,УсловияРасчеты!$N:$N,"итого")</f>
        <v>0</v>
      </c>
      <c r="DB37" s="110">
        <f>SUMIFS(УсловияРасчеты!DV:DV,УсловияРасчеты!$H:$H,$C37,УсловияРасчеты!$N:$N,"итого")</f>
        <v>0</v>
      </c>
      <c r="DC37" s="110">
        <f>SUMIFS(УсловияРасчеты!DW:DW,УсловияРасчеты!$H:$H,$C37,УсловияРасчеты!$N:$N,"итого")</f>
        <v>0</v>
      </c>
      <c r="DD37" s="110">
        <f>SUMIFS(УсловияРасчеты!DX:DX,УсловияРасчеты!$H:$H,$C37,УсловияРасчеты!$N:$N,"итого")</f>
        <v>0</v>
      </c>
      <c r="DE37" s="110">
        <f>SUMIFS(УсловияРасчеты!DY:DY,УсловияРасчеты!$H:$H,$C37,УсловияРасчеты!$N:$N,"итого")</f>
        <v>0</v>
      </c>
      <c r="DF37" s="110">
        <f>SUMIFS(УсловияРасчеты!DZ:DZ,УсловияРасчеты!$H:$H,$C37,УсловияРасчеты!$N:$N,"итого")</f>
        <v>0</v>
      </c>
      <c r="DG37" s="110">
        <f>SUMIFS(УсловияРасчеты!EA:EA,УсловияРасчеты!$H:$H,$C37,УсловияРасчеты!$N:$N,"итого")</f>
        <v>0</v>
      </c>
      <c r="DH37" s="110">
        <f>SUMIFS(УсловияРасчеты!EB:EB,УсловияРасчеты!$H:$H,$C37,УсловияРасчеты!$N:$N,"итого")</f>
        <v>0</v>
      </c>
      <c r="DI37" s="110">
        <f>SUMIFS(УсловияРасчеты!EC:EC,УсловияРасчеты!$H:$H,$C37,УсловияРасчеты!$N:$N,"итого")</f>
        <v>0</v>
      </c>
      <c r="DJ37" s="110">
        <f>SUMIFS(УсловияРасчеты!ED:ED,УсловияРасчеты!$H:$H,$C37,УсловияРасчеты!$N:$N,"итого")</f>
        <v>0</v>
      </c>
      <c r="DK37" s="110">
        <f>SUMIFS(УсловияРасчеты!EE:EE,УсловияРасчеты!$H:$H,$C37,УсловияРасчеты!$N:$N,"итого")</f>
        <v>0</v>
      </c>
      <c r="DL37" s="110">
        <f>SUMIFS(УсловияРасчеты!EF:EF,УсловияРасчеты!$H:$H,$C37,УсловияРасчеты!$N:$N,"итого")</f>
        <v>0</v>
      </c>
      <c r="DM37" s="110">
        <f>SUMIFS(УсловияРасчеты!EG:EG,УсловияРасчеты!$H:$H,$C37,УсловияРасчеты!$N:$N,"итого")</f>
        <v>0</v>
      </c>
      <c r="DN37" s="110">
        <f>SUMIFS(УсловияРасчеты!EH:EH,УсловияРасчеты!$H:$H,$C37,УсловияРасчеты!$N:$N,"итого")</f>
        <v>0</v>
      </c>
      <c r="DO37" s="110">
        <f>SUMIFS(УсловияРасчеты!EI:EI,УсловияРасчеты!$H:$H,$C37,УсловияРасчеты!$N:$N,"итого")</f>
        <v>0</v>
      </c>
      <c r="DP37" s="110">
        <f>SUMIFS(УсловияРасчеты!EJ:EJ,УсловияРасчеты!$H:$H,$C37,УсловияРасчеты!$N:$N,"итого")</f>
        <v>0</v>
      </c>
      <c r="DQ37" s="110">
        <f>SUMIFS(УсловияРасчеты!EK:EK,УсловияРасчеты!$H:$H,$C37,УсловияРасчеты!$N:$N,"итого")</f>
        <v>0</v>
      </c>
      <c r="DR37" s="110">
        <f>SUMIFS(УсловияРасчеты!EL:EL,УсловияРасчеты!$H:$H,$C37,УсловияРасчеты!$N:$N,"итого")</f>
        <v>0</v>
      </c>
      <c r="DS37" s="110">
        <f>SUMIFS(УсловияРасчеты!EM:EM,УсловияРасчеты!$H:$H,$C37,УсловияРасчеты!$N:$N,"итого")</f>
        <v>0</v>
      </c>
      <c r="DT37" s="110">
        <f>SUMIFS(УсловияРасчеты!EN:EN,УсловияРасчеты!$H:$H,$C37,УсловияРасчеты!$N:$N,"итого")</f>
        <v>0</v>
      </c>
      <c r="DU37" s="110">
        <f>SUMIFS(УсловияРасчеты!EO:EO,УсловияРасчеты!$H:$H,$C37,УсловияРасчеты!$N:$N,"итого")</f>
        <v>0</v>
      </c>
      <c r="DV37" s="110">
        <f>SUMIFS(УсловияРасчеты!EP:EP,УсловияРасчеты!$H:$H,$C37,УсловияРасчеты!$N:$N,"итого")</f>
        <v>0</v>
      </c>
      <c r="DW37" s="110">
        <f>SUMIFS(УсловияРасчеты!EQ:EQ,УсловияРасчеты!$H:$H,$C37,УсловияРасчеты!$N:$N,"итого")</f>
        <v>0</v>
      </c>
      <c r="DX37" s="110">
        <f>SUMIFS(УсловияРасчеты!ER:ER,УсловияРасчеты!$H:$H,$C37,УсловияРасчеты!$N:$N,"итого")</f>
        <v>0</v>
      </c>
      <c r="DY37" s="110">
        <f>SUMIFS(УсловияРасчеты!ES:ES,УсловияРасчеты!$H:$H,$C37,УсловияРасчеты!$N:$N,"итого")</f>
        <v>0</v>
      </c>
      <c r="DZ37" s="110">
        <f>SUMIFS(УсловияРасчеты!ET:ET,УсловияРасчеты!$H:$H,$C37,УсловияРасчеты!$N:$N,"итого")</f>
        <v>0</v>
      </c>
      <c r="EA37" s="110">
        <f>SUMIFS(УсловияРасчеты!EU:EU,УсловияРасчеты!$H:$H,$C37,УсловияРасчеты!$N:$N,"итого")</f>
        <v>0</v>
      </c>
      <c r="EB37" s="110">
        <f>SUMIFS(УсловияРасчеты!EV:EV,УсловияРасчеты!$H:$H,$C37,УсловияРасчеты!$N:$N,"итого")</f>
        <v>0</v>
      </c>
      <c r="EC37" s="110">
        <f>SUMIFS(УсловияРасчеты!EW:EW,УсловияРасчеты!$H:$H,$C37,УсловияРасчеты!$N:$N,"итого")</f>
        <v>0</v>
      </c>
      <c r="ED37" s="110">
        <f>SUMIFS(УсловияРасчеты!EX:EX,УсловияРасчеты!$H:$H,$C37,УсловияРасчеты!$N:$N,"итого")</f>
        <v>0</v>
      </c>
      <c r="EE37" s="110">
        <f>SUMIFS(УсловияРасчеты!EY:EY,УсловияРасчеты!$H:$H,$C37,УсловияРасчеты!$N:$N,"итого")</f>
        <v>0</v>
      </c>
      <c r="EF37" s="110">
        <f>SUMIFS(УсловияРасчеты!EZ:EZ,УсловияРасчеты!$H:$H,$C37,УсловияРасчеты!$N:$N,"итого")</f>
        <v>0</v>
      </c>
      <c r="EG37" s="110">
        <f>SUMIFS(УсловияРасчеты!FA:FA,УсловияРасчеты!$H:$H,$C37,УсловияРасчеты!$N:$N,"итого")</f>
        <v>0</v>
      </c>
      <c r="EH37" s="110">
        <f>SUMIFS(УсловияРасчеты!FB:FB,УсловияРасчеты!$H:$H,$C37,УсловияРасчеты!$N:$N,"итого")</f>
        <v>0</v>
      </c>
      <c r="EI37" s="110">
        <f>SUMIFS(УсловияРасчеты!FC:FC,УсловияРасчеты!$H:$H,$C37,УсловияРасчеты!$N:$N,"итого")</f>
        <v>0</v>
      </c>
      <c r="EJ37" s="110">
        <f>SUMIFS(УсловияРасчеты!FD:FD,УсловияРасчеты!$H:$H,$C37,УсловияРасчеты!$N:$N,"итого")</f>
        <v>0</v>
      </c>
      <c r="EK37" s="110">
        <f>SUMIFS(УсловияРасчеты!FE:FE,УсловияРасчеты!$H:$H,$C37,УсловияРасчеты!$N:$N,"итого")</f>
        <v>0</v>
      </c>
      <c r="EL37" s="110">
        <f>SUMIFS(УсловияРасчеты!FF:FF,УсловияРасчеты!$H:$H,$C37,УсловияРасчеты!$N:$N,"итого")</f>
        <v>0</v>
      </c>
      <c r="EM37" s="110">
        <f>SUMIFS(УсловияРасчеты!FG:FG,УсловияРасчеты!$H:$H,$C37,УсловияРасчеты!$N:$N,"итого")</f>
        <v>0</v>
      </c>
      <c r="EN37" s="110">
        <f>SUMIFS(УсловияРасчеты!FH:FH,УсловияРасчеты!$H:$H,$C37,УсловияРасчеты!$N:$N,"итого")</f>
        <v>0</v>
      </c>
      <c r="EO37" s="110">
        <f>SUMIFS(УсловияРасчеты!FI:FI,УсловияРасчеты!$H:$H,$C37,УсловияРасчеты!$N:$N,"итого")</f>
        <v>0</v>
      </c>
      <c r="EP37" s="110">
        <f>SUMIFS(УсловияРасчеты!FJ:FJ,УсловияРасчеты!$H:$H,$C37,УсловияРасчеты!$N:$N,"итого")</f>
        <v>0</v>
      </c>
      <c r="EQ37" s="110">
        <f>SUMIFS(УсловияРасчеты!FK:FK,УсловияРасчеты!$H:$H,$C37,УсловияРасчеты!$N:$N,"итого")</f>
        <v>0</v>
      </c>
      <c r="ER37" s="110">
        <f>SUMIFS(УсловияРасчеты!FL:FL,УсловияРасчеты!$H:$H,$C37,УсловияРасчеты!$N:$N,"итого")</f>
        <v>0</v>
      </c>
      <c r="ES37" s="110">
        <f>SUMIFS(УсловияРасчеты!FM:FM,УсловияРасчеты!$H:$H,$C37,УсловияРасчеты!$N:$N,"итого")</f>
        <v>0</v>
      </c>
      <c r="ET37" s="110">
        <f>SUMIFS(УсловияРасчеты!FN:FN,УсловияРасчеты!$H:$H,$C37,УсловияРасчеты!$N:$N,"итого")</f>
        <v>0</v>
      </c>
      <c r="EU37" s="110">
        <f>SUMIFS(УсловияРасчеты!FO:FO,УсловияРасчеты!$H:$H,$C37,УсловияРасчеты!$N:$N,"итого")</f>
        <v>0</v>
      </c>
      <c r="EV37" s="110">
        <f>SUMIFS(УсловияРасчеты!FP:FP,УсловияРасчеты!$H:$H,$C37,УсловияРасчеты!$N:$N,"итого")</f>
        <v>0</v>
      </c>
      <c r="EW37" s="110">
        <f>SUMIFS(УсловияРасчеты!FQ:FQ,УсловияРасчеты!$H:$H,$C37,УсловияРасчеты!$N:$N,"итого")</f>
        <v>0</v>
      </c>
      <c r="EX37" s="110">
        <f>SUMIFS(УсловияРасчеты!FR:FR,УсловияРасчеты!$H:$H,$C37,УсловияРасчеты!$N:$N,"итого")</f>
        <v>0</v>
      </c>
      <c r="EY37" s="110">
        <f>SUMIFS(УсловияРасчеты!FS:FS,УсловияРасчеты!$H:$H,$C37,УсловияРасчеты!$N:$N,"итого")</f>
        <v>0</v>
      </c>
      <c r="EZ37" s="110">
        <f>SUMIFS(УсловияРасчеты!FT:FT,УсловияРасчеты!$H:$H,$C37,УсловияРасчеты!$N:$N,"итого")</f>
        <v>0</v>
      </c>
      <c r="FA37" s="110">
        <f>SUMIFS(УсловияРасчеты!FU:FU,УсловияРасчеты!$H:$H,$C37,УсловияРасчеты!$N:$N,"итого")</f>
        <v>0</v>
      </c>
      <c r="FB37" s="110">
        <f>SUMIFS(УсловияРасчеты!FV:FV,УсловияРасчеты!$H:$H,$C37,УсловияРасчеты!$N:$N,"итого")</f>
        <v>0</v>
      </c>
      <c r="FC37" s="110">
        <f>SUMIFS(УсловияРасчеты!FW:FW,УсловияРасчеты!$H:$H,$C37,УсловияРасчеты!$N:$N,"итого")</f>
        <v>0</v>
      </c>
      <c r="FD37" s="110">
        <f>SUMIFS(УсловияРасчеты!FX:FX,УсловияРасчеты!$H:$H,$C37,УсловияРасчеты!$N:$N,"итого")</f>
        <v>0</v>
      </c>
      <c r="FE37" s="110">
        <f>SUMIFS(УсловияРасчеты!FY:FY,УсловияРасчеты!$H:$H,$C37,УсловияРасчеты!$N:$N,"итого")</f>
        <v>0</v>
      </c>
      <c r="FF37" s="110">
        <f>SUMIFS(УсловияРасчеты!FZ:FZ,УсловияРасчеты!$H:$H,$C37,УсловияРасчеты!$N:$N,"итого")</f>
        <v>0</v>
      </c>
      <c r="FG37" s="110">
        <f>SUMIFS(УсловияРасчеты!GA:GA,УсловияРасчеты!$H:$H,$C37,УсловияРасчеты!$N:$N,"итого")</f>
        <v>0</v>
      </c>
      <c r="FH37" s="110">
        <f>SUMIFS(УсловияРасчеты!GB:GB,УсловияРасчеты!$H:$H,$C37,УсловияРасчеты!$N:$N,"итого")</f>
        <v>0</v>
      </c>
      <c r="FI37" s="110">
        <f>SUMIFS(УсловияРасчеты!GC:GC,УсловияРасчеты!$H:$H,$C37,УсловияРасчеты!$N:$N,"итого")</f>
        <v>0</v>
      </c>
      <c r="FJ37" s="110">
        <f>SUMIFS(УсловияРасчеты!GD:GD,УсловияРасчеты!$H:$H,$C37,УсловияРасчеты!$N:$N,"итого")</f>
        <v>0</v>
      </c>
      <c r="FK37" s="110">
        <f>SUMIFS(УсловияРасчеты!GE:GE,УсловияРасчеты!$H:$H,$C37,УсловияРасчеты!$N:$N,"итого")</f>
        <v>0</v>
      </c>
      <c r="FL37" s="110">
        <f>SUMIFS(УсловияРасчеты!GF:GF,УсловияРасчеты!$H:$H,$C37,УсловияРасчеты!$N:$N,"итого")</f>
        <v>0</v>
      </c>
      <c r="FM37" s="110">
        <f>SUMIFS(УсловияРасчеты!GG:GG,УсловияРасчеты!$H:$H,$C37,УсловияРасчеты!$N:$N,"итого")</f>
        <v>0</v>
      </c>
      <c r="FN37" s="110">
        <f>SUMIFS(УсловияРасчеты!GH:GH,УсловияРасчеты!$H:$H,$C37,УсловияРасчеты!$N:$N,"итого")</f>
        <v>0</v>
      </c>
      <c r="FO37" s="110">
        <f>SUMIFS(УсловияРасчеты!GI:GI,УсловияРасчеты!$H:$H,$C37,УсловияРасчеты!$N:$N,"итого")</f>
        <v>0</v>
      </c>
      <c r="FP37" s="110">
        <f>SUMIFS(УсловияРасчеты!GJ:GJ,УсловияРасчеты!$H:$H,$C37,УсловияРасчеты!$N:$N,"итого")</f>
        <v>0</v>
      </c>
      <c r="FQ37" s="110">
        <f>SUMIFS(УсловияРасчеты!GK:GK,УсловияРасчеты!$H:$H,$C37,УсловияРасчеты!$N:$N,"итого")</f>
        <v>0</v>
      </c>
      <c r="FR37" s="110">
        <f>SUMIFS(УсловияРасчеты!GL:GL,УсловияРасчеты!$H:$H,$C37,УсловияРасчеты!$N:$N,"итого")</f>
        <v>0</v>
      </c>
      <c r="FS37" s="110">
        <f>SUMIFS(УсловияРасчеты!GM:GM,УсловияРасчеты!$H:$H,$C37,УсловияРасчеты!$N:$N,"итого")</f>
        <v>0</v>
      </c>
      <c r="FT37" s="110">
        <f>SUMIFS(УсловияРасчеты!GN:GN,УсловияРасчеты!$H:$H,$C37,УсловияРасчеты!$N:$N,"итого")</f>
        <v>0</v>
      </c>
      <c r="FU37" s="110">
        <f>SUMIFS(УсловияРасчеты!GO:GO,УсловияРасчеты!$H:$H,$C37,УсловияРасчеты!$N:$N,"итого")</f>
        <v>0</v>
      </c>
      <c r="FV37" s="110">
        <f>SUMIFS(УсловияРасчеты!GP:GP,УсловияРасчеты!$H:$H,$C37,УсловияРасчеты!$N:$N,"итого")</f>
        <v>0</v>
      </c>
      <c r="FW37" s="110">
        <f>SUMIFS(УсловияРасчеты!GQ:GQ,УсловияРасчеты!$H:$H,$C37,УсловияРасчеты!$N:$N,"итого")</f>
        <v>0</v>
      </c>
      <c r="FX37" s="110">
        <f>SUMIFS(УсловияРасчеты!GR:GR,УсловияРасчеты!$H:$H,$C37,УсловияРасчеты!$N:$N,"итого")</f>
        <v>0</v>
      </c>
      <c r="FY37" s="110">
        <f>SUMIFS(УсловияРасчеты!GS:GS,УсловияРасчеты!$H:$H,$C37,УсловияРасчеты!$N:$N,"итого")</f>
        <v>0</v>
      </c>
      <c r="FZ37" s="110">
        <f>SUMIFS(УсловияРасчеты!GT:GT,УсловияРасчеты!$H:$H,$C37,УсловияРасчеты!$N:$N,"итого")</f>
        <v>0</v>
      </c>
      <c r="GA37" s="110">
        <f>SUMIFS(УсловияРасчеты!GU:GU,УсловияРасчеты!$H:$H,$C37,УсловияРасчеты!$N:$N,"итого")</f>
        <v>0</v>
      </c>
      <c r="GB37" s="110">
        <f>SUMIFS(УсловияРасчеты!GV:GV,УсловияРасчеты!$H:$H,$C37,УсловияРасчеты!$N:$N,"итого")</f>
        <v>0</v>
      </c>
      <c r="GC37" s="110">
        <f>SUMIFS(УсловияРасчеты!GW:GW,УсловияРасчеты!$H:$H,$C37,УсловияРасчеты!$N:$N,"итого")</f>
        <v>0</v>
      </c>
      <c r="GD37" s="110">
        <f>SUMIFS(УсловияРасчеты!GX:GX,УсловияРасчеты!$H:$H,$C37,УсловияРасчеты!$N:$N,"итого")</f>
        <v>0</v>
      </c>
      <c r="GE37" s="110">
        <f>SUMIFS(УсловияРасчеты!GY:GY,УсловияРасчеты!$H:$H,$C37,УсловияРасчеты!$N:$N,"итого")</f>
        <v>0</v>
      </c>
      <c r="GF37" s="110">
        <f>SUMIFS(УсловияРасчеты!GZ:GZ,УсловияРасчеты!$H:$H,$C37,УсловияРасчеты!$N:$N,"итого")</f>
        <v>0</v>
      </c>
      <c r="GG37" s="66"/>
    </row>
    <row r="38" spans="1:189" s="57" customFormat="1">
      <c r="A38" s="82"/>
      <c r="B38" s="66"/>
      <c r="C38" s="75" t="str">
        <f>УсловияРасчеты!$H$1107</f>
        <v>Оплата НДС по операционной деят-ти</v>
      </c>
      <c r="D38" s="66"/>
      <c r="E38" s="132">
        <f t="shared" si="5"/>
        <v>0</v>
      </c>
      <c r="F38" s="65"/>
      <c r="G38" s="110">
        <f>SUMIFS(УсловияРасчеты!AA:AA,УсловияРасчеты!$H:$H,$C38,УсловияРасчеты!$N:$N,"итого")</f>
        <v>0</v>
      </c>
      <c r="H38" s="110">
        <f>SUMIFS(УсловияРасчеты!AB:AB,УсловияРасчеты!$H:$H,$C38,УсловияРасчеты!$N:$N,"итого")</f>
        <v>0</v>
      </c>
      <c r="I38" s="110">
        <f>SUMIFS(УсловияРасчеты!AC:AC,УсловияРасчеты!$H:$H,$C38,УсловияРасчеты!$N:$N,"итого")</f>
        <v>0</v>
      </c>
      <c r="J38" s="110">
        <f>SUMIFS(УсловияРасчеты!AD:AD,УсловияРасчеты!$H:$H,$C38,УсловияРасчеты!$N:$N,"итого")</f>
        <v>0</v>
      </c>
      <c r="K38" s="110">
        <f>SUMIFS(УсловияРасчеты!AE:AE,УсловияРасчеты!$H:$H,$C38,УсловияРасчеты!$N:$N,"итого")</f>
        <v>0</v>
      </c>
      <c r="L38" s="110">
        <f>SUMIFS(УсловияРасчеты!AF:AF,УсловияРасчеты!$H:$H,$C38,УсловияРасчеты!$N:$N,"итого")</f>
        <v>0</v>
      </c>
      <c r="M38" s="110">
        <f>SUMIFS(УсловияРасчеты!AG:AG,УсловияРасчеты!$H:$H,$C38,УсловияРасчеты!$N:$N,"итого")</f>
        <v>0</v>
      </c>
      <c r="N38" s="110">
        <f>SUMIFS(УсловияРасчеты!AH:AH,УсловияРасчеты!$H:$H,$C38,УсловияРасчеты!$N:$N,"итого")</f>
        <v>0</v>
      </c>
      <c r="O38" s="110">
        <f>SUMIFS(УсловияРасчеты!AI:AI,УсловияРасчеты!$H:$H,$C38,УсловияРасчеты!$N:$N,"итого")</f>
        <v>0</v>
      </c>
      <c r="P38" s="110">
        <f>SUMIFS(УсловияРасчеты!AJ:AJ,УсловияРасчеты!$H:$H,$C38,УсловияРасчеты!$N:$N,"итого")</f>
        <v>0</v>
      </c>
      <c r="Q38" s="110">
        <f>SUMIFS(УсловияРасчеты!AK:AK,УсловияРасчеты!$H:$H,$C38,УсловияРасчеты!$N:$N,"итого")</f>
        <v>0</v>
      </c>
      <c r="R38" s="110">
        <f>SUMIFS(УсловияРасчеты!AL:AL,УсловияРасчеты!$H:$H,$C38,УсловияРасчеты!$N:$N,"итого")</f>
        <v>0</v>
      </c>
      <c r="S38" s="110">
        <f>SUMIFS(УсловияРасчеты!AM:AM,УсловияРасчеты!$H:$H,$C38,УсловияРасчеты!$N:$N,"итого")</f>
        <v>0</v>
      </c>
      <c r="T38" s="110">
        <f>SUMIFS(УсловияРасчеты!AN:AN,УсловияРасчеты!$H:$H,$C38,УсловияРасчеты!$N:$N,"итого")</f>
        <v>0</v>
      </c>
      <c r="U38" s="110">
        <f>SUMIFS(УсловияРасчеты!AO:AO,УсловияРасчеты!$H:$H,$C38,УсловияРасчеты!$N:$N,"итого")</f>
        <v>0</v>
      </c>
      <c r="V38" s="110">
        <f>SUMIFS(УсловияРасчеты!AP:AP,УсловияРасчеты!$H:$H,$C38,УсловияРасчеты!$N:$N,"итого")</f>
        <v>0</v>
      </c>
      <c r="W38" s="110">
        <f>SUMIFS(УсловияРасчеты!AQ:AQ,УсловияРасчеты!$H:$H,$C38,УсловияРасчеты!$N:$N,"итого")</f>
        <v>0</v>
      </c>
      <c r="X38" s="110">
        <f>SUMIFS(УсловияРасчеты!AR:AR,УсловияРасчеты!$H:$H,$C38,УсловияРасчеты!$N:$N,"итого")</f>
        <v>0</v>
      </c>
      <c r="Y38" s="110">
        <f>SUMIFS(УсловияРасчеты!AS:AS,УсловияРасчеты!$H:$H,$C38,УсловияРасчеты!$N:$N,"итого")</f>
        <v>0</v>
      </c>
      <c r="Z38" s="110">
        <f>SUMIFS(УсловияРасчеты!AT:AT,УсловияРасчеты!$H:$H,$C38,УсловияРасчеты!$N:$N,"итого")</f>
        <v>0</v>
      </c>
      <c r="AA38" s="110">
        <f>SUMIFS(УсловияРасчеты!AU:AU,УсловияРасчеты!$H:$H,$C38,УсловияРасчеты!$N:$N,"итого")</f>
        <v>0</v>
      </c>
      <c r="AB38" s="110">
        <f>SUMIFS(УсловияРасчеты!AV:AV,УсловияРасчеты!$H:$H,$C38,УсловияРасчеты!$N:$N,"итого")</f>
        <v>0</v>
      </c>
      <c r="AC38" s="110">
        <f>SUMIFS(УсловияРасчеты!AW:AW,УсловияРасчеты!$H:$H,$C38,УсловияРасчеты!$N:$N,"итого")</f>
        <v>0</v>
      </c>
      <c r="AD38" s="110">
        <f>SUMIFS(УсловияРасчеты!AX:AX,УсловияРасчеты!$H:$H,$C38,УсловияРасчеты!$N:$N,"итого")</f>
        <v>0</v>
      </c>
      <c r="AE38" s="110">
        <f>SUMIFS(УсловияРасчеты!AY:AY,УсловияРасчеты!$H:$H,$C38,УсловияРасчеты!$N:$N,"итого")</f>
        <v>0</v>
      </c>
      <c r="AF38" s="110">
        <f>SUMIFS(УсловияРасчеты!AZ:AZ,УсловияРасчеты!$H:$H,$C38,УсловияРасчеты!$N:$N,"итого")</f>
        <v>0</v>
      </c>
      <c r="AG38" s="110">
        <f>SUMIFS(УсловияРасчеты!BA:BA,УсловияРасчеты!$H:$H,$C38,УсловияРасчеты!$N:$N,"итого")</f>
        <v>0</v>
      </c>
      <c r="AH38" s="110">
        <f>SUMIFS(УсловияРасчеты!BB:BB,УсловияРасчеты!$H:$H,$C38,УсловияРасчеты!$N:$N,"итого")</f>
        <v>0</v>
      </c>
      <c r="AI38" s="110">
        <f>SUMIFS(УсловияРасчеты!BC:BC,УсловияРасчеты!$H:$H,$C38,УсловияРасчеты!$N:$N,"итого")</f>
        <v>0</v>
      </c>
      <c r="AJ38" s="110">
        <f>SUMIFS(УсловияРасчеты!BD:BD,УсловияРасчеты!$H:$H,$C38,УсловияРасчеты!$N:$N,"итого")</f>
        <v>0</v>
      </c>
      <c r="AK38" s="110">
        <f>SUMIFS(УсловияРасчеты!BE:BE,УсловияРасчеты!$H:$H,$C38,УсловияРасчеты!$N:$N,"итого")</f>
        <v>0</v>
      </c>
      <c r="AL38" s="110">
        <f>SUMIFS(УсловияРасчеты!BF:BF,УсловияРасчеты!$H:$H,$C38,УсловияРасчеты!$N:$N,"итого")</f>
        <v>0</v>
      </c>
      <c r="AM38" s="110">
        <f>SUMIFS(УсловияРасчеты!BG:BG,УсловияРасчеты!$H:$H,$C38,УсловияРасчеты!$N:$N,"итого")</f>
        <v>0</v>
      </c>
      <c r="AN38" s="110">
        <f>SUMIFS(УсловияРасчеты!BH:BH,УсловияРасчеты!$H:$H,$C38,УсловияРасчеты!$N:$N,"итого")</f>
        <v>0</v>
      </c>
      <c r="AO38" s="110">
        <f>SUMIFS(УсловияРасчеты!BI:BI,УсловияРасчеты!$H:$H,$C38,УсловияРасчеты!$N:$N,"итого")</f>
        <v>0</v>
      </c>
      <c r="AP38" s="110">
        <f>SUMIFS(УсловияРасчеты!BJ:BJ,УсловияРасчеты!$H:$H,$C38,УсловияРасчеты!$N:$N,"итого")</f>
        <v>0</v>
      </c>
      <c r="AQ38" s="110">
        <f>SUMIFS(УсловияРасчеты!BK:BK,УсловияРасчеты!$H:$H,$C38,УсловияРасчеты!$N:$N,"итого")</f>
        <v>0</v>
      </c>
      <c r="AR38" s="110">
        <f>SUMIFS(УсловияРасчеты!BL:BL,УсловияРасчеты!$H:$H,$C38,УсловияРасчеты!$N:$N,"итого")</f>
        <v>0</v>
      </c>
      <c r="AS38" s="110">
        <f>SUMIFS(УсловияРасчеты!BM:BM,УсловияРасчеты!$H:$H,$C38,УсловияРасчеты!$N:$N,"итого")</f>
        <v>0</v>
      </c>
      <c r="AT38" s="110">
        <f>SUMIFS(УсловияРасчеты!BN:BN,УсловияРасчеты!$H:$H,$C38,УсловияРасчеты!$N:$N,"итого")</f>
        <v>0</v>
      </c>
      <c r="AU38" s="110">
        <f>SUMIFS(УсловияРасчеты!BO:BO,УсловияРасчеты!$H:$H,$C38,УсловияРасчеты!$N:$N,"итого")</f>
        <v>0</v>
      </c>
      <c r="AV38" s="110">
        <f>SUMIFS(УсловияРасчеты!BP:BP,УсловияРасчеты!$H:$H,$C38,УсловияРасчеты!$N:$N,"итого")</f>
        <v>0</v>
      </c>
      <c r="AW38" s="110">
        <f>SUMIFS(УсловияРасчеты!BQ:BQ,УсловияРасчеты!$H:$H,$C38,УсловияРасчеты!$N:$N,"итого")</f>
        <v>0</v>
      </c>
      <c r="AX38" s="110">
        <f>SUMIFS(УсловияРасчеты!BR:BR,УсловияРасчеты!$H:$H,$C38,УсловияРасчеты!$N:$N,"итого")</f>
        <v>0</v>
      </c>
      <c r="AY38" s="110">
        <f>SUMIFS(УсловияРасчеты!BS:BS,УсловияРасчеты!$H:$H,$C38,УсловияРасчеты!$N:$N,"итого")</f>
        <v>0</v>
      </c>
      <c r="AZ38" s="110">
        <f>SUMIFS(УсловияРасчеты!BT:BT,УсловияРасчеты!$H:$H,$C38,УсловияРасчеты!$N:$N,"итого")</f>
        <v>0</v>
      </c>
      <c r="BA38" s="110">
        <f>SUMIFS(УсловияРасчеты!BU:BU,УсловияРасчеты!$H:$H,$C38,УсловияРасчеты!$N:$N,"итого")</f>
        <v>0</v>
      </c>
      <c r="BB38" s="110">
        <f>SUMIFS(УсловияРасчеты!BV:BV,УсловияРасчеты!$H:$H,$C38,УсловияРасчеты!$N:$N,"итого")</f>
        <v>0</v>
      </c>
      <c r="BC38" s="110">
        <f>SUMIFS(УсловияРасчеты!BW:BW,УсловияРасчеты!$H:$H,$C38,УсловияРасчеты!$N:$N,"итого")</f>
        <v>0</v>
      </c>
      <c r="BD38" s="110">
        <f>SUMIFS(УсловияРасчеты!BX:BX,УсловияРасчеты!$H:$H,$C38,УсловияРасчеты!$N:$N,"итого")</f>
        <v>0</v>
      </c>
      <c r="BE38" s="110">
        <f>SUMIFS(УсловияРасчеты!BY:BY,УсловияРасчеты!$H:$H,$C38,УсловияРасчеты!$N:$N,"итого")</f>
        <v>0</v>
      </c>
      <c r="BF38" s="110">
        <f>SUMIFS(УсловияРасчеты!BZ:BZ,УсловияРасчеты!$H:$H,$C38,УсловияРасчеты!$N:$N,"итого")</f>
        <v>0</v>
      </c>
      <c r="BG38" s="110">
        <f>SUMIFS(УсловияРасчеты!CA:CA,УсловияРасчеты!$H:$H,$C38,УсловияРасчеты!$N:$N,"итого")</f>
        <v>0</v>
      </c>
      <c r="BH38" s="110">
        <f>SUMIFS(УсловияРасчеты!CB:CB,УсловияРасчеты!$H:$H,$C38,УсловияРасчеты!$N:$N,"итого")</f>
        <v>0</v>
      </c>
      <c r="BI38" s="110">
        <f>SUMIFS(УсловияРасчеты!CC:CC,УсловияРасчеты!$H:$H,$C38,УсловияРасчеты!$N:$N,"итого")</f>
        <v>0</v>
      </c>
      <c r="BJ38" s="110">
        <f>SUMIFS(УсловияРасчеты!CD:CD,УсловияРасчеты!$H:$H,$C38,УсловияРасчеты!$N:$N,"итого")</f>
        <v>0</v>
      </c>
      <c r="BK38" s="110">
        <f>SUMIFS(УсловияРасчеты!CE:CE,УсловияРасчеты!$H:$H,$C38,УсловияРасчеты!$N:$N,"итого")</f>
        <v>0</v>
      </c>
      <c r="BL38" s="110">
        <f>SUMIFS(УсловияРасчеты!CF:CF,УсловияРасчеты!$H:$H,$C38,УсловияРасчеты!$N:$N,"итого")</f>
        <v>0</v>
      </c>
      <c r="BM38" s="110">
        <f>SUMIFS(УсловияРасчеты!CG:CG,УсловияРасчеты!$H:$H,$C38,УсловияРасчеты!$N:$N,"итого")</f>
        <v>0</v>
      </c>
      <c r="BN38" s="110">
        <f>SUMIFS(УсловияРасчеты!CH:CH,УсловияРасчеты!$H:$H,$C38,УсловияРасчеты!$N:$N,"итого")</f>
        <v>0</v>
      </c>
      <c r="BO38" s="110">
        <f>SUMIFS(УсловияРасчеты!CI:CI,УсловияРасчеты!$H:$H,$C38,УсловияРасчеты!$N:$N,"итого")</f>
        <v>0</v>
      </c>
      <c r="BP38" s="110">
        <f>SUMIFS(УсловияРасчеты!CJ:CJ,УсловияРасчеты!$H:$H,$C38,УсловияРасчеты!$N:$N,"итого")</f>
        <v>0</v>
      </c>
      <c r="BQ38" s="110">
        <f>SUMIFS(УсловияРасчеты!CK:CK,УсловияРасчеты!$H:$H,$C38,УсловияРасчеты!$N:$N,"итого")</f>
        <v>0</v>
      </c>
      <c r="BR38" s="110">
        <f>SUMIFS(УсловияРасчеты!CL:CL,УсловияРасчеты!$H:$H,$C38,УсловияРасчеты!$N:$N,"итого")</f>
        <v>0</v>
      </c>
      <c r="BS38" s="110">
        <f>SUMIFS(УсловияРасчеты!CM:CM,УсловияРасчеты!$H:$H,$C38,УсловияРасчеты!$N:$N,"итого")</f>
        <v>0</v>
      </c>
      <c r="BT38" s="110">
        <f>SUMIFS(УсловияРасчеты!CN:CN,УсловияРасчеты!$H:$H,$C38,УсловияРасчеты!$N:$N,"итого")</f>
        <v>0</v>
      </c>
      <c r="BU38" s="110">
        <f>SUMIFS(УсловияРасчеты!CO:CO,УсловияРасчеты!$H:$H,$C38,УсловияРасчеты!$N:$N,"итого")</f>
        <v>0</v>
      </c>
      <c r="BV38" s="110">
        <f>SUMIFS(УсловияРасчеты!CP:CP,УсловияРасчеты!$H:$H,$C38,УсловияРасчеты!$N:$N,"итого")</f>
        <v>0</v>
      </c>
      <c r="BW38" s="110">
        <f>SUMIFS(УсловияРасчеты!CQ:CQ,УсловияРасчеты!$H:$H,$C38,УсловияРасчеты!$N:$N,"итого")</f>
        <v>0</v>
      </c>
      <c r="BX38" s="110">
        <f>SUMIFS(УсловияРасчеты!CR:CR,УсловияРасчеты!$H:$H,$C38,УсловияРасчеты!$N:$N,"итого")</f>
        <v>0</v>
      </c>
      <c r="BY38" s="110">
        <f>SUMIFS(УсловияРасчеты!CS:CS,УсловияРасчеты!$H:$H,$C38,УсловияРасчеты!$N:$N,"итого")</f>
        <v>0</v>
      </c>
      <c r="BZ38" s="110">
        <f>SUMIFS(УсловияРасчеты!CT:CT,УсловияРасчеты!$H:$H,$C38,УсловияРасчеты!$N:$N,"итого")</f>
        <v>0</v>
      </c>
      <c r="CA38" s="110">
        <f>SUMIFS(УсловияРасчеты!CU:CU,УсловияРасчеты!$H:$H,$C38,УсловияРасчеты!$N:$N,"итого")</f>
        <v>0</v>
      </c>
      <c r="CB38" s="110">
        <f>SUMIFS(УсловияРасчеты!CV:CV,УсловияРасчеты!$H:$H,$C38,УсловияРасчеты!$N:$N,"итого")</f>
        <v>0</v>
      </c>
      <c r="CC38" s="110">
        <f>SUMIFS(УсловияРасчеты!CW:CW,УсловияРасчеты!$H:$H,$C38,УсловияРасчеты!$N:$N,"итого")</f>
        <v>0</v>
      </c>
      <c r="CD38" s="110">
        <f>SUMIFS(УсловияРасчеты!CX:CX,УсловияРасчеты!$H:$H,$C38,УсловияРасчеты!$N:$N,"итого")</f>
        <v>0</v>
      </c>
      <c r="CE38" s="110">
        <f>SUMIFS(УсловияРасчеты!CY:CY,УсловияРасчеты!$H:$H,$C38,УсловияРасчеты!$N:$N,"итого")</f>
        <v>0</v>
      </c>
      <c r="CF38" s="110">
        <f>SUMIFS(УсловияРасчеты!CZ:CZ,УсловияРасчеты!$H:$H,$C38,УсловияРасчеты!$N:$N,"итого")</f>
        <v>0</v>
      </c>
      <c r="CG38" s="110">
        <f>SUMIFS(УсловияРасчеты!DA:DA,УсловияРасчеты!$H:$H,$C38,УсловияРасчеты!$N:$N,"итого")</f>
        <v>0</v>
      </c>
      <c r="CH38" s="110">
        <f>SUMIFS(УсловияРасчеты!DB:DB,УсловияРасчеты!$H:$H,$C38,УсловияРасчеты!$N:$N,"итого")</f>
        <v>0</v>
      </c>
      <c r="CI38" s="110">
        <f>SUMIFS(УсловияРасчеты!DC:DC,УсловияРасчеты!$H:$H,$C38,УсловияРасчеты!$N:$N,"итого")</f>
        <v>0</v>
      </c>
      <c r="CJ38" s="110">
        <f>SUMIFS(УсловияРасчеты!DD:DD,УсловияРасчеты!$H:$H,$C38,УсловияРасчеты!$N:$N,"итого")</f>
        <v>0</v>
      </c>
      <c r="CK38" s="110">
        <f>SUMIFS(УсловияРасчеты!DE:DE,УсловияРасчеты!$H:$H,$C38,УсловияРасчеты!$N:$N,"итого")</f>
        <v>0</v>
      </c>
      <c r="CL38" s="110">
        <f>SUMIFS(УсловияРасчеты!DF:DF,УсловияРасчеты!$H:$H,$C38,УсловияРасчеты!$N:$N,"итого")</f>
        <v>0</v>
      </c>
      <c r="CM38" s="110">
        <f>SUMIFS(УсловияРасчеты!DG:DG,УсловияРасчеты!$H:$H,$C38,УсловияРасчеты!$N:$N,"итого")</f>
        <v>0</v>
      </c>
      <c r="CN38" s="110">
        <f>SUMIFS(УсловияРасчеты!DH:DH,УсловияРасчеты!$H:$H,$C38,УсловияРасчеты!$N:$N,"итого")</f>
        <v>0</v>
      </c>
      <c r="CO38" s="110">
        <f>SUMIFS(УсловияРасчеты!DI:DI,УсловияРасчеты!$H:$H,$C38,УсловияРасчеты!$N:$N,"итого")</f>
        <v>0</v>
      </c>
      <c r="CP38" s="110">
        <f>SUMIFS(УсловияРасчеты!DJ:DJ,УсловияРасчеты!$H:$H,$C38,УсловияРасчеты!$N:$N,"итого")</f>
        <v>0</v>
      </c>
      <c r="CQ38" s="110">
        <f>SUMIFS(УсловияРасчеты!DK:DK,УсловияРасчеты!$H:$H,$C38,УсловияРасчеты!$N:$N,"итого")</f>
        <v>0</v>
      </c>
      <c r="CR38" s="110">
        <f>SUMIFS(УсловияРасчеты!DL:DL,УсловияРасчеты!$H:$H,$C38,УсловияРасчеты!$N:$N,"итого")</f>
        <v>0</v>
      </c>
      <c r="CS38" s="110">
        <f>SUMIFS(УсловияРасчеты!DM:DM,УсловияРасчеты!$H:$H,$C38,УсловияРасчеты!$N:$N,"итого")</f>
        <v>0</v>
      </c>
      <c r="CT38" s="110">
        <f>SUMIFS(УсловияРасчеты!DN:DN,УсловияРасчеты!$H:$H,$C38,УсловияРасчеты!$N:$N,"итого")</f>
        <v>0</v>
      </c>
      <c r="CU38" s="110">
        <f>SUMIFS(УсловияРасчеты!DO:DO,УсловияРасчеты!$H:$H,$C38,УсловияРасчеты!$N:$N,"итого")</f>
        <v>0</v>
      </c>
      <c r="CV38" s="110">
        <f>SUMIFS(УсловияРасчеты!DP:DP,УсловияРасчеты!$H:$H,$C38,УсловияРасчеты!$N:$N,"итого")</f>
        <v>0</v>
      </c>
      <c r="CW38" s="110">
        <f>SUMIFS(УсловияРасчеты!DQ:DQ,УсловияРасчеты!$H:$H,$C38,УсловияРасчеты!$N:$N,"итого")</f>
        <v>0</v>
      </c>
      <c r="CX38" s="110">
        <f>SUMIFS(УсловияРасчеты!DR:DR,УсловияРасчеты!$H:$H,$C38,УсловияРасчеты!$N:$N,"итого")</f>
        <v>0</v>
      </c>
      <c r="CY38" s="110">
        <f>SUMIFS(УсловияРасчеты!DS:DS,УсловияРасчеты!$H:$H,$C38,УсловияРасчеты!$N:$N,"итого")</f>
        <v>0</v>
      </c>
      <c r="CZ38" s="110">
        <f>SUMIFS(УсловияРасчеты!DT:DT,УсловияРасчеты!$H:$H,$C38,УсловияРасчеты!$N:$N,"итого")</f>
        <v>0</v>
      </c>
      <c r="DA38" s="110">
        <f>SUMIFS(УсловияРасчеты!DU:DU,УсловияРасчеты!$H:$H,$C38,УсловияРасчеты!$N:$N,"итого")</f>
        <v>0</v>
      </c>
      <c r="DB38" s="110">
        <f>SUMIFS(УсловияРасчеты!DV:DV,УсловияРасчеты!$H:$H,$C38,УсловияРасчеты!$N:$N,"итого")</f>
        <v>0</v>
      </c>
      <c r="DC38" s="110">
        <f>SUMIFS(УсловияРасчеты!DW:DW,УсловияРасчеты!$H:$H,$C38,УсловияРасчеты!$N:$N,"итого")</f>
        <v>0</v>
      </c>
      <c r="DD38" s="110">
        <f>SUMIFS(УсловияРасчеты!DX:DX,УсловияРасчеты!$H:$H,$C38,УсловияРасчеты!$N:$N,"итого")</f>
        <v>0</v>
      </c>
      <c r="DE38" s="110">
        <f>SUMIFS(УсловияРасчеты!DY:DY,УсловияРасчеты!$H:$H,$C38,УсловияРасчеты!$N:$N,"итого")</f>
        <v>0</v>
      </c>
      <c r="DF38" s="110">
        <f>SUMIFS(УсловияРасчеты!DZ:DZ,УсловияРасчеты!$H:$H,$C38,УсловияРасчеты!$N:$N,"итого")</f>
        <v>0</v>
      </c>
      <c r="DG38" s="110">
        <f>SUMIFS(УсловияРасчеты!EA:EA,УсловияРасчеты!$H:$H,$C38,УсловияРасчеты!$N:$N,"итого")</f>
        <v>0</v>
      </c>
      <c r="DH38" s="110">
        <f>SUMIFS(УсловияРасчеты!EB:EB,УсловияРасчеты!$H:$H,$C38,УсловияРасчеты!$N:$N,"итого")</f>
        <v>0</v>
      </c>
      <c r="DI38" s="110">
        <f>SUMIFS(УсловияРасчеты!EC:EC,УсловияРасчеты!$H:$H,$C38,УсловияРасчеты!$N:$N,"итого")</f>
        <v>0</v>
      </c>
      <c r="DJ38" s="110">
        <f>SUMIFS(УсловияРасчеты!ED:ED,УсловияРасчеты!$H:$H,$C38,УсловияРасчеты!$N:$N,"итого")</f>
        <v>0</v>
      </c>
      <c r="DK38" s="110">
        <f>SUMIFS(УсловияРасчеты!EE:EE,УсловияРасчеты!$H:$H,$C38,УсловияРасчеты!$N:$N,"итого")</f>
        <v>0</v>
      </c>
      <c r="DL38" s="110">
        <f>SUMIFS(УсловияРасчеты!EF:EF,УсловияРасчеты!$H:$H,$C38,УсловияРасчеты!$N:$N,"итого")</f>
        <v>0</v>
      </c>
      <c r="DM38" s="110">
        <f>SUMIFS(УсловияРасчеты!EG:EG,УсловияРасчеты!$H:$H,$C38,УсловияРасчеты!$N:$N,"итого")</f>
        <v>0</v>
      </c>
      <c r="DN38" s="110">
        <f>SUMIFS(УсловияРасчеты!EH:EH,УсловияРасчеты!$H:$H,$C38,УсловияРасчеты!$N:$N,"итого")</f>
        <v>0</v>
      </c>
      <c r="DO38" s="110">
        <f>SUMIFS(УсловияРасчеты!EI:EI,УсловияРасчеты!$H:$H,$C38,УсловияРасчеты!$N:$N,"итого")</f>
        <v>0</v>
      </c>
      <c r="DP38" s="110">
        <f>SUMIFS(УсловияРасчеты!EJ:EJ,УсловияРасчеты!$H:$H,$C38,УсловияРасчеты!$N:$N,"итого")</f>
        <v>0</v>
      </c>
      <c r="DQ38" s="110">
        <f>SUMIFS(УсловияРасчеты!EK:EK,УсловияРасчеты!$H:$H,$C38,УсловияРасчеты!$N:$N,"итого")</f>
        <v>0</v>
      </c>
      <c r="DR38" s="110">
        <f>SUMIFS(УсловияРасчеты!EL:EL,УсловияРасчеты!$H:$H,$C38,УсловияРасчеты!$N:$N,"итого")</f>
        <v>0</v>
      </c>
      <c r="DS38" s="110">
        <f>SUMIFS(УсловияРасчеты!EM:EM,УсловияРасчеты!$H:$H,$C38,УсловияРасчеты!$N:$N,"итого")</f>
        <v>0</v>
      </c>
      <c r="DT38" s="110">
        <f>SUMIFS(УсловияРасчеты!EN:EN,УсловияРасчеты!$H:$H,$C38,УсловияРасчеты!$N:$N,"итого")</f>
        <v>0</v>
      </c>
      <c r="DU38" s="110">
        <f>SUMIFS(УсловияРасчеты!EO:EO,УсловияРасчеты!$H:$H,$C38,УсловияРасчеты!$N:$N,"итого")</f>
        <v>0</v>
      </c>
      <c r="DV38" s="110">
        <f>SUMIFS(УсловияРасчеты!EP:EP,УсловияРасчеты!$H:$H,$C38,УсловияРасчеты!$N:$N,"итого")</f>
        <v>0</v>
      </c>
      <c r="DW38" s="110">
        <f>SUMIFS(УсловияРасчеты!EQ:EQ,УсловияРасчеты!$H:$H,$C38,УсловияРасчеты!$N:$N,"итого")</f>
        <v>0</v>
      </c>
      <c r="DX38" s="110">
        <f>SUMIFS(УсловияРасчеты!ER:ER,УсловияРасчеты!$H:$H,$C38,УсловияРасчеты!$N:$N,"итого")</f>
        <v>0</v>
      </c>
      <c r="DY38" s="110">
        <f>SUMIFS(УсловияРасчеты!ES:ES,УсловияРасчеты!$H:$H,$C38,УсловияРасчеты!$N:$N,"итого")</f>
        <v>0</v>
      </c>
      <c r="DZ38" s="110">
        <f>SUMIFS(УсловияРасчеты!ET:ET,УсловияРасчеты!$H:$H,$C38,УсловияРасчеты!$N:$N,"итого")</f>
        <v>0</v>
      </c>
      <c r="EA38" s="110">
        <f>SUMIFS(УсловияРасчеты!EU:EU,УсловияРасчеты!$H:$H,$C38,УсловияРасчеты!$N:$N,"итого")</f>
        <v>0</v>
      </c>
      <c r="EB38" s="110">
        <f>SUMIFS(УсловияРасчеты!EV:EV,УсловияРасчеты!$H:$H,$C38,УсловияРасчеты!$N:$N,"итого")</f>
        <v>0</v>
      </c>
      <c r="EC38" s="110">
        <f>SUMIFS(УсловияРасчеты!EW:EW,УсловияРасчеты!$H:$H,$C38,УсловияРасчеты!$N:$N,"итого")</f>
        <v>0</v>
      </c>
      <c r="ED38" s="110">
        <f>SUMIFS(УсловияРасчеты!EX:EX,УсловияРасчеты!$H:$H,$C38,УсловияРасчеты!$N:$N,"итого")</f>
        <v>0</v>
      </c>
      <c r="EE38" s="110">
        <f>SUMIFS(УсловияРасчеты!EY:EY,УсловияРасчеты!$H:$H,$C38,УсловияРасчеты!$N:$N,"итого")</f>
        <v>0</v>
      </c>
      <c r="EF38" s="110">
        <f>SUMIFS(УсловияРасчеты!EZ:EZ,УсловияРасчеты!$H:$H,$C38,УсловияРасчеты!$N:$N,"итого")</f>
        <v>0</v>
      </c>
      <c r="EG38" s="110">
        <f>SUMIFS(УсловияРасчеты!FA:FA,УсловияРасчеты!$H:$H,$C38,УсловияРасчеты!$N:$N,"итого")</f>
        <v>0</v>
      </c>
      <c r="EH38" s="110">
        <f>SUMIFS(УсловияРасчеты!FB:FB,УсловияРасчеты!$H:$H,$C38,УсловияРасчеты!$N:$N,"итого")</f>
        <v>0</v>
      </c>
      <c r="EI38" s="110">
        <f>SUMIFS(УсловияРасчеты!FC:FC,УсловияРасчеты!$H:$H,$C38,УсловияРасчеты!$N:$N,"итого")</f>
        <v>0</v>
      </c>
      <c r="EJ38" s="110">
        <f>SUMIFS(УсловияРасчеты!FD:FD,УсловияРасчеты!$H:$H,$C38,УсловияРасчеты!$N:$N,"итого")</f>
        <v>0</v>
      </c>
      <c r="EK38" s="110">
        <f>SUMIFS(УсловияРасчеты!FE:FE,УсловияРасчеты!$H:$H,$C38,УсловияРасчеты!$N:$N,"итого")</f>
        <v>0</v>
      </c>
      <c r="EL38" s="110">
        <f>SUMIFS(УсловияРасчеты!FF:FF,УсловияРасчеты!$H:$H,$C38,УсловияРасчеты!$N:$N,"итого")</f>
        <v>0</v>
      </c>
      <c r="EM38" s="110">
        <f>SUMIFS(УсловияРасчеты!FG:FG,УсловияРасчеты!$H:$H,$C38,УсловияРасчеты!$N:$N,"итого")</f>
        <v>0</v>
      </c>
      <c r="EN38" s="110">
        <f>SUMIFS(УсловияРасчеты!FH:FH,УсловияРасчеты!$H:$H,$C38,УсловияРасчеты!$N:$N,"итого")</f>
        <v>0</v>
      </c>
      <c r="EO38" s="110">
        <f>SUMIFS(УсловияРасчеты!FI:FI,УсловияРасчеты!$H:$H,$C38,УсловияРасчеты!$N:$N,"итого")</f>
        <v>0</v>
      </c>
      <c r="EP38" s="110">
        <f>SUMIFS(УсловияРасчеты!FJ:FJ,УсловияРасчеты!$H:$H,$C38,УсловияРасчеты!$N:$N,"итого")</f>
        <v>0</v>
      </c>
      <c r="EQ38" s="110">
        <f>SUMIFS(УсловияРасчеты!FK:FK,УсловияРасчеты!$H:$H,$C38,УсловияРасчеты!$N:$N,"итого")</f>
        <v>0</v>
      </c>
      <c r="ER38" s="110">
        <f>SUMIFS(УсловияРасчеты!FL:FL,УсловияРасчеты!$H:$H,$C38,УсловияРасчеты!$N:$N,"итого")</f>
        <v>0</v>
      </c>
      <c r="ES38" s="110">
        <f>SUMIFS(УсловияРасчеты!FM:FM,УсловияРасчеты!$H:$H,$C38,УсловияРасчеты!$N:$N,"итого")</f>
        <v>0</v>
      </c>
      <c r="ET38" s="110">
        <f>SUMIFS(УсловияРасчеты!FN:FN,УсловияРасчеты!$H:$H,$C38,УсловияРасчеты!$N:$N,"итого")</f>
        <v>0</v>
      </c>
      <c r="EU38" s="110">
        <f>SUMIFS(УсловияРасчеты!FO:FO,УсловияРасчеты!$H:$H,$C38,УсловияРасчеты!$N:$N,"итого")</f>
        <v>0</v>
      </c>
      <c r="EV38" s="110">
        <f>SUMIFS(УсловияРасчеты!FP:FP,УсловияРасчеты!$H:$H,$C38,УсловияРасчеты!$N:$N,"итого")</f>
        <v>0</v>
      </c>
      <c r="EW38" s="110">
        <f>SUMIFS(УсловияРасчеты!FQ:FQ,УсловияРасчеты!$H:$H,$C38,УсловияРасчеты!$N:$N,"итого")</f>
        <v>0</v>
      </c>
      <c r="EX38" s="110">
        <f>SUMIFS(УсловияРасчеты!FR:FR,УсловияРасчеты!$H:$H,$C38,УсловияРасчеты!$N:$N,"итого")</f>
        <v>0</v>
      </c>
      <c r="EY38" s="110">
        <f>SUMIFS(УсловияРасчеты!FS:FS,УсловияРасчеты!$H:$H,$C38,УсловияРасчеты!$N:$N,"итого")</f>
        <v>0</v>
      </c>
      <c r="EZ38" s="110">
        <f>SUMIFS(УсловияРасчеты!FT:FT,УсловияРасчеты!$H:$H,$C38,УсловияРасчеты!$N:$N,"итого")</f>
        <v>0</v>
      </c>
      <c r="FA38" s="110">
        <f>SUMIFS(УсловияРасчеты!FU:FU,УсловияРасчеты!$H:$H,$C38,УсловияРасчеты!$N:$N,"итого")</f>
        <v>0</v>
      </c>
      <c r="FB38" s="110">
        <f>SUMIFS(УсловияРасчеты!FV:FV,УсловияРасчеты!$H:$H,$C38,УсловияРасчеты!$N:$N,"итого")</f>
        <v>0</v>
      </c>
      <c r="FC38" s="110">
        <f>SUMIFS(УсловияРасчеты!FW:FW,УсловияРасчеты!$H:$H,$C38,УсловияРасчеты!$N:$N,"итого")</f>
        <v>0</v>
      </c>
      <c r="FD38" s="110">
        <f>SUMIFS(УсловияРасчеты!FX:FX,УсловияРасчеты!$H:$H,$C38,УсловияРасчеты!$N:$N,"итого")</f>
        <v>0</v>
      </c>
      <c r="FE38" s="110">
        <f>SUMIFS(УсловияРасчеты!FY:FY,УсловияРасчеты!$H:$H,$C38,УсловияРасчеты!$N:$N,"итого")</f>
        <v>0</v>
      </c>
      <c r="FF38" s="110">
        <f>SUMIFS(УсловияРасчеты!FZ:FZ,УсловияРасчеты!$H:$H,$C38,УсловияРасчеты!$N:$N,"итого")</f>
        <v>0</v>
      </c>
      <c r="FG38" s="110">
        <f>SUMIFS(УсловияРасчеты!GA:GA,УсловияРасчеты!$H:$H,$C38,УсловияРасчеты!$N:$N,"итого")</f>
        <v>0</v>
      </c>
      <c r="FH38" s="110">
        <f>SUMIFS(УсловияРасчеты!GB:GB,УсловияРасчеты!$H:$H,$C38,УсловияРасчеты!$N:$N,"итого")</f>
        <v>0</v>
      </c>
      <c r="FI38" s="110">
        <f>SUMIFS(УсловияРасчеты!GC:GC,УсловияРасчеты!$H:$H,$C38,УсловияРасчеты!$N:$N,"итого")</f>
        <v>0</v>
      </c>
      <c r="FJ38" s="110">
        <f>SUMIFS(УсловияРасчеты!GD:GD,УсловияРасчеты!$H:$H,$C38,УсловияРасчеты!$N:$N,"итого")</f>
        <v>0</v>
      </c>
      <c r="FK38" s="110">
        <f>SUMIFS(УсловияРасчеты!GE:GE,УсловияРасчеты!$H:$H,$C38,УсловияРасчеты!$N:$N,"итого")</f>
        <v>0</v>
      </c>
      <c r="FL38" s="110">
        <f>SUMIFS(УсловияРасчеты!GF:GF,УсловияРасчеты!$H:$H,$C38,УсловияРасчеты!$N:$N,"итого")</f>
        <v>0</v>
      </c>
      <c r="FM38" s="110">
        <f>SUMIFS(УсловияРасчеты!GG:GG,УсловияРасчеты!$H:$H,$C38,УсловияРасчеты!$N:$N,"итого")</f>
        <v>0</v>
      </c>
      <c r="FN38" s="110">
        <f>SUMIFS(УсловияРасчеты!GH:GH,УсловияРасчеты!$H:$H,$C38,УсловияРасчеты!$N:$N,"итого")</f>
        <v>0</v>
      </c>
      <c r="FO38" s="110">
        <f>SUMIFS(УсловияРасчеты!GI:GI,УсловияРасчеты!$H:$H,$C38,УсловияРасчеты!$N:$N,"итого")</f>
        <v>0</v>
      </c>
      <c r="FP38" s="110">
        <f>SUMIFS(УсловияРасчеты!GJ:GJ,УсловияРасчеты!$H:$H,$C38,УсловияРасчеты!$N:$N,"итого")</f>
        <v>0</v>
      </c>
      <c r="FQ38" s="110">
        <f>SUMIFS(УсловияРасчеты!GK:GK,УсловияРасчеты!$H:$H,$C38,УсловияРасчеты!$N:$N,"итого")</f>
        <v>0</v>
      </c>
      <c r="FR38" s="110">
        <f>SUMIFS(УсловияРасчеты!GL:GL,УсловияРасчеты!$H:$H,$C38,УсловияРасчеты!$N:$N,"итого")</f>
        <v>0</v>
      </c>
      <c r="FS38" s="110">
        <f>SUMIFS(УсловияРасчеты!GM:GM,УсловияРасчеты!$H:$H,$C38,УсловияРасчеты!$N:$N,"итого")</f>
        <v>0</v>
      </c>
      <c r="FT38" s="110">
        <f>SUMIFS(УсловияРасчеты!GN:GN,УсловияРасчеты!$H:$H,$C38,УсловияРасчеты!$N:$N,"итого")</f>
        <v>0</v>
      </c>
      <c r="FU38" s="110">
        <f>SUMIFS(УсловияРасчеты!GO:GO,УсловияРасчеты!$H:$H,$C38,УсловияРасчеты!$N:$N,"итого")</f>
        <v>0</v>
      </c>
      <c r="FV38" s="110">
        <f>SUMIFS(УсловияРасчеты!GP:GP,УсловияРасчеты!$H:$H,$C38,УсловияРасчеты!$N:$N,"итого")</f>
        <v>0</v>
      </c>
      <c r="FW38" s="110">
        <f>SUMIFS(УсловияРасчеты!GQ:GQ,УсловияРасчеты!$H:$H,$C38,УсловияРасчеты!$N:$N,"итого")</f>
        <v>0</v>
      </c>
      <c r="FX38" s="110">
        <f>SUMIFS(УсловияРасчеты!GR:GR,УсловияРасчеты!$H:$H,$C38,УсловияРасчеты!$N:$N,"итого")</f>
        <v>0</v>
      </c>
      <c r="FY38" s="110">
        <f>SUMIFS(УсловияРасчеты!GS:GS,УсловияРасчеты!$H:$H,$C38,УсловияРасчеты!$N:$N,"итого")</f>
        <v>0</v>
      </c>
      <c r="FZ38" s="110">
        <f>SUMIFS(УсловияРасчеты!GT:GT,УсловияРасчеты!$H:$H,$C38,УсловияРасчеты!$N:$N,"итого")</f>
        <v>0</v>
      </c>
      <c r="GA38" s="110">
        <f>SUMIFS(УсловияРасчеты!GU:GU,УсловияРасчеты!$H:$H,$C38,УсловияРасчеты!$N:$N,"итого")</f>
        <v>0</v>
      </c>
      <c r="GB38" s="110">
        <f>SUMIFS(УсловияРасчеты!GV:GV,УсловияРасчеты!$H:$H,$C38,УсловияРасчеты!$N:$N,"итого")</f>
        <v>0</v>
      </c>
      <c r="GC38" s="110">
        <f>SUMIFS(УсловияРасчеты!GW:GW,УсловияРасчеты!$H:$H,$C38,УсловияРасчеты!$N:$N,"итого")</f>
        <v>0</v>
      </c>
      <c r="GD38" s="110">
        <f>SUMIFS(УсловияРасчеты!GX:GX,УсловияРасчеты!$H:$H,$C38,УсловияРасчеты!$N:$N,"итого")</f>
        <v>0</v>
      </c>
      <c r="GE38" s="110">
        <f>SUMIFS(УсловияРасчеты!GY:GY,УсловияРасчеты!$H:$H,$C38,УсловияРасчеты!$N:$N,"итого")</f>
        <v>0</v>
      </c>
      <c r="GF38" s="110">
        <f>SUMIFS(УсловияРасчеты!GZ:GZ,УсловияРасчеты!$H:$H,$C38,УсловияРасчеты!$N:$N,"итого")</f>
        <v>0</v>
      </c>
      <c r="GG38" s="66"/>
    </row>
    <row r="39" spans="1:189" s="74" customFormat="1" ht="7.2" customHeight="1">
      <c r="A39" s="82"/>
      <c r="B39" s="72"/>
      <c r="C39" s="73"/>
      <c r="D39" s="66"/>
      <c r="E39" s="128"/>
      <c r="F39" s="65"/>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72"/>
    </row>
    <row r="40" spans="1:189" s="57" customFormat="1">
      <c r="A40" s="82">
        <f>AF28-SUM(AF34:AF40)</f>
        <v>0</v>
      </c>
      <c r="B40" s="66"/>
      <c r="C40" s="70" t="str">
        <f>УсловияРасчеты!$H$1123</f>
        <v>Финпоток по операционной деятельности</v>
      </c>
      <c r="D40" s="66"/>
      <c r="E40" s="134">
        <f t="shared" ref="E40:E55" si="11">SUM($F40:$GG40)</f>
        <v>0</v>
      </c>
      <c r="F40" s="65"/>
      <c r="G40" s="112">
        <f>SUMIFS(УсловияРасчеты!AA:AA,УсловияРасчеты!$H:$H,$C40,УсловияРасчеты!$N:$N,"итого")</f>
        <v>0</v>
      </c>
      <c r="H40" s="112">
        <f>SUMIFS(УсловияРасчеты!AB:AB,УсловияРасчеты!$H:$H,$C40,УсловияРасчеты!$N:$N,"итого")</f>
        <v>0</v>
      </c>
      <c r="I40" s="112">
        <f>SUMIFS(УсловияРасчеты!AC:AC,УсловияРасчеты!$H:$H,$C40,УсловияРасчеты!$N:$N,"итого")</f>
        <v>0</v>
      </c>
      <c r="J40" s="112">
        <f>SUMIFS(УсловияРасчеты!AD:AD,УсловияРасчеты!$H:$H,$C40,УсловияРасчеты!$N:$N,"итого")</f>
        <v>0</v>
      </c>
      <c r="K40" s="112">
        <f>SUMIFS(УсловияРасчеты!AE:AE,УсловияРасчеты!$H:$H,$C40,УсловияРасчеты!$N:$N,"итого")</f>
        <v>0</v>
      </c>
      <c r="L40" s="112">
        <f>SUMIFS(УсловияРасчеты!AF:AF,УсловияРасчеты!$H:$H,$C40,УсловияРасчеты!$N:$N,"итого")</f>
        <v>0</v>
      </c>
      <c r="M40" s="112">
        <f>SUMIFS(УсловияРасчеты!AG:AG,УсловияРасчеты!$H:$H,$C40,УсловияРасчеты!$N:$N,"итого")</f>
        <v>0</v>
      </c>
      <c r="N40" s="112">
        <f>SUMIFS(УсловияРасчеты!AH:AH,УсловияРасчеты!$H:$H,$C40,УсловияРасчеты!$N:$N,"итого")</f>
        <v>0</v>
      </c>
      <c r="O40" s="112">
        <f>SUMIFS(УсловияРасчеты!AI:AI,УсловияРасчеты!$H:$H,$C40,УсловияРасчеты!$N:$N,"итого")</f>
        <v>0</v>
      </c>
      <c r="P40" s="112">
        <f>SUMIFS(УсловияРасчеты!AJ:AJ,УсловияРасчеты!$H:$H,$C40,УсловияРасчеты!$N:$N,"итого")</f>
        <v>0</v>
      </c>
      <c r="Q40" s="112">
        <f>SUMIFS(УсловияРасчеты!AK:AK,УсловияРасчеты!$H:$H,$C40,УсловияРасчеты!$N:$N,"итого")</f>
        <v>0</v>
      </c>
      <c r="R40" s="112">
        <f>SUMIFS(УсловияРасчеты!AL:AL,УсловияРасчеты!$H:$H,$C40,УсловияРасчеты!$N:$N,"итого")</f>
        <v>0</v>
      </c>
      <c r="S40" s="112">
        <f>SUMIFS(УсловияРасчеты!AM:AM,УсловияРасчеты!$H:$H,$C40,УсловияРасчеты!$N:$N,"итого")</f>
        <v>0</v>
      </c>
      <c r="T40" s="112">
        <f>SUMIFS(УсловияРасчеты!AN:AN,УсловияРасчеты!$H:$H,$C40,УсловияРасчеты!$N:$N,"итого")</f>
        <v>0</v>
      </c>
      <c r="U40" s="112">
        <f>SUMIFS(УсловияРасчеты!AO:AO,УсловияРасчеты!$H:$H,$C40,УсловияРасчеты!$N:$N,"итого")</f>
        <v>0</v>
      </c>
      <c r="V40" s="112">
        <f>SUMIFS(УсловияРасчеты!AP:AP,УсловияРасчеты!$H:$H,$C40,УсловияРасчеты!$N:$N,"итого")</f>
        <v>0</v>
      </c>
      <c r="W40" s="112">
        <f>SUMIFS(УсловияРасчеты!AQ:AQ,УсловияРасчеты!$H:$H,$C40,УсловияРасчеты!$N:$N,"итого")</f>
        <v>0</v>
      </c>
      <c r="X40" s="112">
        <f>SUMIFS(УсловияРасчеты!AR:AR,УсловияРасчеты!$H:$H,$C40,УсловияРасчеты!$N:$N,"итого")</f>
        <v>0</v>
      </c>
      <c r="Y40" s="112">
        <f>SUMIFS(УсловияРасчеты!AS:AS,УсловияРасчеты!$H:$H,$C40,УсловияРасчеты!$N:$N,"итого")</f>
        <v>0</v>
      </c>
      <c r="Z40" s="112">
        <f>SUMIFS(УсловияРасчеты!AT:AT,УсловияРасчеты!$H:$H,$C40,УсловияРасчеты!$N:$N,"итого")</f>
        <v>0</v>
      </c>
      <c r="AA40" s="112">
        <f>SUMIFS(УсловияРасчеты!AU:AU,УсловияРасчеты!$H:$H,$C40,УсловияРасчеты!$N:$N,"итого")</f>
        <v>0</v>
      </c>
      <c r="AB40" s="112">
        <f>SUMIFS(УсловияРасчеты!AV:AV,УсловияРасчеты!$H:$H,$C40,УсловияРасчеты!$N:$N,"итого")</f>
        <v>0</v>
      </c>
      <c r="AC40" s="112">
        <f>SUMIFS(УсловияРасчеты!AW:AW,УсловияРасчеты!$H:$H,$C40,УсловияРасчеты!$N:$N,"итого")</f>
        <v>0</v>
      </c>
      <c r="AD40" s="112">
        <f>SUMIFS(УсловияРасчеты!AX:AX,УсловияРасчеты!$H:$H,$C40,УсловияРасчеты!$N:$N,"итого")</f>
        <v>0</v>
      </c>
      <c r="AE40" s="112">
        <f>SUMIFS(УсловияРасчеты!AY:AY,УсловияРасчеты!$H:$H,$C40,УсловияРасчеты!$N:$N,"итого")</f>
        <v>0</v>
      </c>
      <c r="AF40" s="112">
        <f>SUMIFS(УсловияРасчеты!AZ:AZ,УсловияРасчеты!$H:$H,$C40,УсловияРасчеты!$N:$N,"итого")</f>
        <v>0</v>
      </c>
      <c r="AG40" s="112">
        <f>SUMIFS(УсловияРасчеты!BA:BA,УсловияРасчеты!$H:$H,$C40,УсловияРасчеты!$N:$N,"итого")</f>
        <v>0</v>
      </c>
      <c r="AH40" s="112">
        <f>SUMIFS(УсловияРасчеты!BB:BB,УсловияРасчеты!$H:$H,$C40,УсловияРасчеты!$N:$N,"итого")</f>
        <v>0</v>
      </c>
      <c r="AI40" s="112">
        <f>SUMIFS(УсловияРасчеты!BC:BC,УсловияРасчеты!$H:$H,$C40,УсловияРасчеты!$N:$N,"итого")</f>
        <v>0</v>
      </c>
      <c r="AJ40" s="112">
        <f>SUMIFS(УсловияРасчеты!BD:BD,УсловияРасчеты!$H:$H,$C40,УсловияРасчеты!$N:$N,"итого")</f>
        <v>0</v>
      </c>
      <c r="AK40" s="112">
        <f>SUMIFS(УсловияРасчеты!BE:BE,УсловияРасчеты!$H:$H,$C40,УсловияРасчеты!$N:$N,"итого")</f>
        <v>0</v>
      </c>
      <c r="AL40" s="112">
        <f>SUMIFS(УсловияРасчеты!BF:BF,УсловияРасчеты!$H:$H,$C40,УсловияРасчеты!$N:$N,"итого")</f>
        <v>0</v>
      </c>
      <c r="AM40" s="112">
        <f>SUMIFS(УсловияРасчеты!BG:BG,УсловияРасчеты!$H:$H,$C40,УсловияРасчеты!$N:$N,"итого")</f>
        <v>0</v>
      </c>
      <c r="AN40" s="112">
        <f>SUMIFS(УсловияРасчеты!BH:BH,УсловияРасчеты!$H:$H,$C40,УсловияРасчеты!$N:$N,"итого")</f>
        <v>0</v>
      </c>
      <c r="AO40" s="112">
        <f>SUMIFS(УсловияРасчеты!BI:BI,УсловияРасчеты!$H:$H,$C40,УсловияРасчеты!$N:$N,"итого")</f>
        <v>0</v>
      </c>
      <c r="AP40" s="112">
        <f>SUMIFS(УсловияРасчеты!BJ:BJ,УсловияРасчеты!$H:$H,$C40,УсловияРасчеты!$N:$N,"итого")</f>
        <v>0</v>
      </c>
      <c r="AQ40" s="112">
        <f>SUMIFS(УсловияРасчеты!BK:BK,УсловияРасчеты!$H:$H,$C40,УсловияРасчеты!$N:$N,"итого")</f>
        <v>0</v>
      </c>
      <c r="AR40" s="112">
        <f>SUMIFS(УсловияРасчеты!BL:BL,УсловияРасчеты!$H:$H,$C40,УсловияРасчеты!$N:$N,"итого")</f>
        <v>0</v>
      </c>
      <c r="AS40" s="112">
        <f>SUMIFS(УсловияРасчеты!BM:BM,УсловияРасчеты!$H:$H,$C40,УсловияРасчеты!$N:$N,"итого")</f>
        <v>0</v>
      </c>
      <c r="AT40" s="112">
        <f>SUMIFS(УсловияРасчеты!BN:BN,УсловияРасчеты!$H:$H,$C40,УсловияРасчеты!$N:$N,"итого")</f>
        <v>0</v>
      </c>
      <c r="AU40" s="112">
        <f>SUMIFS(УсловияРасчеты!BO:BO,УсловияРасчеты!$H:$H,$C40,УсловияРасчеты!$N:$N,"итого")</f>
        <v>0</v>
      </c>
      <c r="AV40" s="112">
        <f>SUMIFS(УсловияРасчеты!BP:BP,УсловияРасчеты!$H:$H,$C40,УсловияРасчеты!$N:$N,"итого")</f>
        <v>0</v>
      </c>
      <c r="AW40" s="112">
        <f>SUMIFS(УсловияРасчеты!BQ:BQ,УсловияРасчеты!$H:$H,$C40,УсловияРасчеты!$N:$N,"итого")</f>
        <v>0</v>
      </c>
      <c r="AX40" s="112">
        <f>SUMIFS(УсловияРасчеты!BR:BR,УсловияРасчеты!$H:$H,$C40,УсловияРасчеты!$N:$N,"итого")</f>
        <v>0</v>
      </c>
      <c r="AY40" s="112">
        <f>SUMIFS(УсловияРасчеты!BS:BS,УсловияРасчеты!$H:$H,$C40,УсловияРасчеты!$N:$N,"итого")</f>
        <v>0</v>
      </c>
      <c r="AZ40" s="112">
        <f>SUMIFS(УсловияРасчеты!BT:BT,УсловияРасчеты!$H:$H,$C40,УсловияРасчеты!$N:$N,"итого")</f>
        <v>0</v>
      </c>
      <c r="BA40" s="112">
        <f>SUMIFS(УсловияРасчеты!BU:BU,УсловияРасчеты!$H:$H,$C40,УсловияРасчеты!$N:$N,"итого")</f>
        <v>0</v>
      </c>
      <c r="BB40" s="112">
        <f>SUMIFS(УсловияРасчеты!BV:BV,УсловияРасчеты!$H:$H,$C40,УсловияРасчеты!$N:$N,"итого")</f>
        <v>0</v>
      </c>
      <c r="BC40" s="112">
        <f>SUMIFS(УсловияРасчеты!BW:BW,УсловияРасчеты!$H:$H,$C40,УсловияРасчеты!$N:$N,"итого")</f>
        <v>0</v>
      </c>
      <c r="BD40" s="112">
        <f>SUMIFS(УсловияРасчеты!BX:BX,УсловияРасчеты!$H:$H,$C40,УсловияРасчеты!$N:$N,"итого")</f>
        <v>0</v>
      </c>
      <c r="BE40" s="112">
        <f>SUMIFS(УсловияРасчеты!BY:BY,УсловияРасчеты!$H:$H,$C40,УсловияРасчеты!$N:$N,"итого")</f>
        <v>0</v>
      </c>
      <c r="BF40" s="112">
        <f>SUMIFS(УсловияРасчеты!BZ:BZ,УсловияРасчеты!$H:$H,$C40,УсловияРасчеты!$N:$N,"итого")</f>
        <v>0</v>
      </c>
      <c r="BG40" s="112">
        <f>SUMIFS(УсловияРасчеты!CA:CA,УсловияРасчеты!$H:$H,$C40,УсловияРасчеты!$N:$N,"итого")</f>
        <v>0</v>
      </c>
      <c r="BH40" s="112">
        <f>SUMIFS(УсловияРасчеты!CB:CB,УсловияРасчеты!$H:$H,$C40,УсловияРасчеты!$N:$N,"итого")</f>
        <v>0</v>
      </c>
      <c r="BI40" s="112">
        <f>SUMIFS(УсловияРасчеты!CC:CC,УсловияРасчеты!$H:$H,$C40,УсловияРасчеты!$N:$N,"итого")</f>
        <v>0</v>
      </c>
      <c r="BJ40" s="112">
        <f>SUMIFS(УсловияРасчеты!CD:CD,УсловияРасчеты!$H:$H,$C40,УсловияРасчеты!$N:$N,"итого")</f>
        <v>0</v>
      </c>
      <c r="BK40" s="112">
        <f>SUMIFS(УсловияРасчеты!CE:CE,УсловияРасчеты!$H:$H,$C40,УсловияРасчеты!$N:$N,"итого")</f>
        <v>0</v>
      </c>
      <c r="BL40" s="112">
        <f>SUMIFS(УсловияРасчеты!CF:CF,УсловияРасчеты!$H:$H,$C40,УсловияРасчеты!$N:$N,"итого")</f>
        <v>0</v>
      </c>
      <c r="BM40" s="112">
        <f>SUMIFS(УсловияРасчеты!CG:CG,УсловияРасчеты!$H:$H,$C40,УсловияРасчеты!$N:$N,"итого")</f>
        <v>0</v>
      </c>
      <c r="BN40" s="112">
        <f>SUMIFS(УсловияРасчеты!CH:CH,УсловияРасчеты!$H:$H,$C40,УсловияРасчеты!$N:$N,"итого")</f>
        <v>0</v>
      </c>
      <c r="BO40" s="112">
        <f>SUMIFS(УсловияРасчеты!CI:CI,УсловияРасчеты!$H:$H,$C40,УсловияРасчеты!$N:$N,"итого")</f>
        <v>0</v>
      </c>
      <c r="BP40" s="112">
        <f>SUMIFS(УсловияРасчеты!CJ:CJ,УсловияРасчеты!$H:$H,$C40,УсловияРасчеты!$N:$N,"итого")</f>
        <v>0</v>
      </c>
      <c r="BQ40" s="112">
        <f>SUMIFS(УсловияРасчеты!CK:CK,УсловияРасчеты!$H:$H,$C40,УсловияРасчеты!$N:$N,"итого")</f>
        <v>0</v>
      </c>
      <c r="BR40" s="112">
        <f>SUMIFS(УсловияРасчеты!CL:CL,УсловияРасчеты!$H:$H,$C40,УсловияРасчеты!$N:$N,"итого")</f>
        <v>0</v>
      </c>
      <c r="BS40" s="112">
        <f>SUMIFS(УсловияРасчеты!CM:CM,УсловияРасчеты!$H:$H,$C40,УсловияРасчеты!$N:$N,"итого")</f>
        <v>0</v>
      </c>
      <c r="BT40" s="112">
        <f>SUMIFS(УсловияРасчеты!CN:CN,УсловияРасчеты!$H:$H,$C40,УсловияРасчеты!$N:$N,"итого")</f>
        <v>0</v>
      </c>
      <c r="BU40" s="112">
        <f>SUMIFS(УсловияРасчеты!CO:CO,УсловияРасчеты!$H:$H,$C40,УсловияРасчеты!$N:$N,"итого")</f>
        <v>0</v>
      </c>
      <c r="BV40" s="112">
        <f>SUMIFS(УсловияРасчеты!CP:CP,УсловияРасчеты!$H:$H,$C40,УсловияРасчеты!$N:$N,"итого")</f>
        <v>0</v>
      </c>
      <c r="BW40" s="112">
        <f>SUMIFS(УсловияРасчеты!CQ:CQ,УсловияРасчеты!$H:$H,$C40,УсловияРасчеты!$N:$N,"итого")</f>
        <v>0</v>
      </c>
      <c r="BX40" s="112">
        <f>SUMIFS(УсловияРасчеты!CR:CR,УсловияРасчеты!$H:$H,$C40,УсловияРасчеты!$N:$N,"итого")</f>
        <v>0</v>
      </c>
      <c r="BY40" s="112">
        <f>SUMIFS(УсловияРасчеты!CS:CS,УсловияРасчеты!$H:$H,$C40,УсловияРасчеты!$N:$N,"итого")</f>
        <v>0</v>
      </c>
      <c r="BZ40" s="112">
        <f>SUMIFS(УсловияРасчеты!CT:CT,УсловияРасчеты!$H:$H,$C40,УсловияРасчеты!$N:$N,"итого")</f>
        <v>0</v>
      </c>
      <c r="CA40" s="112">
        <f>SUMIFS(УсловияРасчеты!CU:CU,УсловияРасчеты!$H:$H,$C40,УсловияРасчеты!$N:$N,"итого")</f>
        <v>0</v>
      </c>
      <c r="CB40" s="112">
        <f>SUMIFS(УсловияРасчеты!CV:CV,УсловияРасчеты!$H:$H,$C40,УсловияРасчеты!$N:$N,"итого")</f>
        <v>0</v>
      </c>
      <c r="CC40" s="112">
        <f>SUMIFS(УсловияРасчеты!CW:CW,УсловияРасчеты!$H:$H,$C40,УсловияРасчеты!$N:$N,"итого")</f>
        <v>0</v>
      </c>
      <c r="CD40" s="112">
        <f>SUMIFS(УсловияРасчеты!CX:CX,УсловияРасчеты!$H:$H,$C40,УсловияРасчеты!$N:$N,"итого")</f>
        <v>0</v>
      </c>
      <c r="CE40" s="112">
        <f>SUMIFS(УсловияРасчеты!CY:CY,УсловияРасчеты!$H:$H,$C40,УсловияРасчеты!$N:$N,"итого")</f>
        <v>0</v>
      </c>
      <c r="CF40" s="112">
        <f>SUMIFS(УсловияРасчеты!CZ:CZ,УсловияРасчеты!$H:$H,$C40,УсловияРасчеты!$N:$N,"итого")</f>
        <v>0</v>
      </c>
      <c r="CG40" s="112">
        <f>SUMIFS(УсловияРасчеты!DA:DA,УсловияРасчеты!$H:$H,$C40,УсловияРасчеты!$N:$N,"итого")</f>
        <v>0</v>
      </c>
      <c r="CH40" s="112">
        <f>SUMIFS(УсловияРасчеты!DB:DB,УсловияРасчеты!$H:$H,$C40,УсловияРасчеты!$N:$N,"итого")</f>
        <v>0</v>
      </c>
      <c r="CI40" s="112">
        <f>SUMIFS(УсловияРасчеты!DC:DC,УсловияРасчеты!$H:$H,$C40,УсловияРасчеты!$N:$N,"итого")</f>
        <v>0</v>
      </c>
      <c r="CJ40" s="112">
        <f>SUMIFS(УсловияРасчеты!DD:DD,УсловияРасчеты!$H:$H,$C40,УсловияРасчеты!$N:$N,"итого")</f>
        <v>0</v>
      </c>
      <c r="CK40" s="112">
        <f>SUMIFS(УсловияРасчеты!DE:DE,УсловияРасчеты!$H:$H,$C40,УсловияРасчеты!$N:$N,"итого")</f>
        <v>0</v>
      </c>
      <c r="CL40" s="112">
        <f>SUMIFS(УсловияРасчеты!DF:DF,УсловияРасчеты!$H:$H,$C40,УсловияРасчеты!$N:$N,"итого")</f>
        <v>0</v>
      </c>
      <c r="CM40" s="112">
        <f>SUMIFS(УсловияРасчеты!DG:DG,УсловияРасчеты!$H:$H,$C40,УсловияРасчеты!$N:$N,"итого")</f>
        <v>0</v>
      </c>
      <c r="CN40" s="112">
        <f>SUMIFS(УсловияРасчеты!DH:DH,УсловияРасчеты!$H:$H,$C40,УсловияРасчеты!$N:$N,"итого")</f>
        <v>0</v>
      </c>
      <c r="CO40" s="112">
        <f>SUMIFS(УсловияРасчеты!DI:DI,УсловияРасчеты!$H:$H,$C40,УсловияРасчеты!$N:$N,"итого")</f>
        <v>0</v>
      </c>
      <c r="CP40" s="112">
        <f>SUMIFS(УсловияРасчеты!DJ:DJ,УсловияРасчеты!$H:$H,$C40,УсловияРасчеты!$N:$N,"итого")</f>
        <v>0</v>
      </c>
      <c r="CQ40" s="112">
        <f>SUMIFS(УсловияРасчеты!DK:DK,УсловияРасчеты!$H:$H,$C40,УсловияРасчеты!$N:$N,"итого")</f>
        <v>0</v>
      </c>
      <c r="CR40" s="112">
        <f>SUMIFS(УсловияРасчеты!DL:DL,УсловияРасчеты!$H:$H,$C40,УсловияРасчеты!$N:$N,"итого")</f>
        <v>0</v>
      </c>
      <c r="CS40" s="112">
        <f>SUMIFS(УсловияРасчеты!DM:DM,УсловияРасчеты!$H:$H,$C40,УсловияРасчеты!$N:$N,"итого")</f>
        <v>0</v>
      </c>
      <c r="CT40" s="112">
        <f>SUMIFS(УсловияРасчеты!DN:DN,УсловияРасчеты!$H:$H,$C40,УсловияРасчеты!$N:$N,"итого")</f>
        <v>0</v>
      </c>
      <c r="CU40" s="112">
        <f>SUMIFS(УсловияРасчеты!DO:DO,УсловияРасчеты!$H:$H,$C40,УсловияРасчеты!$N:$N,"итого")</f>
        <v>0</v>
      </c>
      <c r="CV40" s="112">
        <f>SUMIFS(УсловияРасчеты!DP:DP,УсловияРасчеты!$H:$H,$C40,УсловияРасчеты!$N:$N,"итого")</f>
        <v>0</v>
      </c>
      <c r="CW40" s="112">
        <f>SUMIFS(УсловияРасчеты!DQ:DQ,УсловияРасчеты!$H:$H,$C40,УсловияРасчеты!$N:$N,"итого")</f>
        <v>0</v>
      </c>
      <c r="CX40" s="112">
        <f>SUMIFS(УсловияРасчеты!DR:DR,УсловияРасчеты!$H:$H,$C40,УсловияРасчеты!$N:$N,"итого")</f>
        <v>0</v>
      </c>
      <c r="CY40" s="112">
        <f>SUMIFS(УсловияРасчеты!DS:DS,УсловияРасчеты!$H:$H,$C40,УсловияРасчеты!$N:$N,"итого")</f>
        <v>0</v>
      </c>
      <c r="CZ40" s="112">
        <f>SUMIFS(УсловияРасчеты!DT:DT,УсловияРасчеты!$H:$H,$C40,УсловияРасчеты!$N:$N,"итого")</f>
        <v>0</v>
      </c>
      <c r="DA40" s="112">
        <f>SUMIFS(УсловияРасчеты!DU:DU,УсловияРасчеты!$H:$H,$C40,УсловияРасчеты!$N:$N,"итого")</f>
        <v>0</v>
      </c>
      <c r="DB40" s="112">
        <f>SUMIFS(УсловияРасчеты!DV:DV,УсловияРасчеты!$H:$H,$C40,УсловияРасчеты!$N:$N,"итого")</f>
        <v>0</v>
      </c>
      <c r="DC40" s="112">
        <f>SUMIFS(УсловияРасчеты!DW:DW,УсловияРасчеты!$H:$H,$C40,УсловияРасчеты!$N:$N,"итого")</f>
        <v>0</v>
      </c>
      <c r="DD40" s="112">
        <f>SUMIFS(УсловияРасчеты!DX:DX,УсловияРасчеты!$H:$H,$C40,УсловияРасчеты!$N:$N,"итого")</f>
        <v>0</v>
      </c>
      <c r="DE40" s="112">
        <f>SUMIFS(УсловияРасчеты!DY:DY,УсловияРасчеты!$H:$H,$C40,УсловияРасчеты!$N:$N,"итого")</f>
        <v>0</v>
      </c>
      <c r="DF40" s="112">
        <f>SUMIFS(УсловияРасчеты!DZ:DZ,УсловияРасчеты!$H:$H,$C40,УсловияРасчеты!$N:$N,"итого")</f>
        <v>0</v>
      </c>
      <c r="DG40" s="112">
        <f>SUMIFS(УсловияРасчеты!EA:EA,УсловияРасчеты!$H:$H,$C40,УсловияРасчеты!$N:$N,"итого")</f>
        <v>0</v>
      </c>
      <c r="DH40" s="112">
        <f>SUMIFS(УсловияРасчеты!EB:EB,УсловияРасчеты!$H:$H,$C40,УсловияРасчеты!$N:$N,"итого")</f>
        <v>0</v>
      </c>
      <c r="DI40" s="112">
        <f>SUMIFS(УсловияРасчеты!EC:EC,УсловияРасчеты!$H:$H,$C40,УсловияРасчеты!$N:$N,"итого")</f>
        <v>0</v>
      </c>
      <c r="DJ40" s="112">
        <f>SUMIFS(УсловияРасчеты!ED:ED,УсловияРасчеты!$H:$H,$C40,УсловияРасчеты!$N:$N,"итого")</f>
        <v>0</v>
      </c>
      <c r="DK40" s="112">
        <f>SUMIFS(УсловияРасчеты!EE:EE,УсловияРасчеты!$H:$H,$C40,УсловияРасчеты!$N:$N,"итого")</f>
        <v>0</v>
      </c>
      <c r="DL40" s="112">
        <f>SUMIFS(УсловияРасчеты!EF:EF,УсловияРасчеты!$H:$H,$C40,УсловияРасчеты!$N:$N,"итого")</f>
        <v>0</v>
      </c>
      <c r="DM40" s="112">
        <f>SUMIFS(УсловияРасчеты!EG:EG,УсловияРасчеты!$H:$H,$C40,УсловияРасчеты!$N:$N,"итого")</f>
        <v>0</v>
      </c>
      <c r="DN40" s="112">
        <f>SUMIFS(УсловияРасчеты!EH:EH,УсловияРасчеты!$H:$H,$C40,УсловияРасчеты!$N:$N,"итого")</f>
        <v>0</v>
      </c>
      <c r="DO40" s="112">
        <f>SUMIFS(УсловияРасчеты!EI:EI,УсловияРасчеты!$H:$H,$C40,УсловияРасчеты!$N:$N,"итого")</f>
        <v>0</v>
      </c>
      <c r="DP40" s="112">
        <f>SUMIFS(УсловияРасчеты!EJ:EJ,УсловияРасчеты!$H:$H,$C40,УсловияРасчеты!$N:$N,"итого")</f>
        <v>0</v>
      </c>
      <c r="DQ40" s="112">
        <f>SUMIFS(УсловияРасчеты!EK:EK,УсловияРасчеты!$H:$H,$C40,УсловияРасчеты!$N:$N,"итого")</f>
        <v>0</v>
      </c>
      <c r="DR40" s="112">
        <f>SUMIFS(УсловияРасчеты!EL:EL,УсловияРасчеты!$H:$H,$C40,УсловияРасчеты!$N:$N,"итого")</f>
        <v>0</v>
      </c>
      <c r="DS40" s="112">
        <f>SUMIFS(УсловияРасчеты!EM:EM,УсловияРасчеты!$H:$H,$C40,УсловияРасчеты!$N:$N,"итого")</f>
        <v>0</v>
      </c>
      <c r="DT40" s="112">
        <f>SUMIFS(УсловияРасчеты!EN:EN,УсловияРасчеты!$H:$H,$C40,УсловияРасчеты!$N:$N,"итого")</f>
        <v>0</v>
      </c>
      <c r="DU40" s="112">
        <f>SUMIFS(УсловияРасчеты!EO:EO,УсловияРасчеты!$H:$H,$C40,УсловияРасчеты!$N:$N,"итого")</f>
        <v>0</v>
      </c>
      <c r="DV40" s="112">
        <f>SUMIFS(УсловияРасчеты!EP:EP,УсловияРасчеты!$H:$H,$C40,УсловияРасчеты!$N:$N,"итого")</f>
        <v>0</v>
      </c>
      <c r="DW40" s="112">
        <f>SUMIFS(УсловияРасчеты!EQ:EQ,УсловияРасчеты!$H:$H,$C40,УсловияРасчеты!$N:$N,"итого")</f>
        <v>0</v>
      </c>
      <c r="DX40" s="112">
        <f>SUMIFS(УсловияРасчеты!ER:ER,УсловияРасчеты!$H:$H,$C40,УсловияРасчеты!$N:$N,"итого")</f>
        <v>0</v>
      </c>
      <c r="DY40" s="112">
        <f>SUMIFS(УсловияРасчеты!ES:ES,УсловияРасчеты!$H:$H,$C40,УсловияРасчеты!$N:$N,"итого")</f>
        <v>0</v>
      </c>
      <c r="DZ40" s="112">
        <f>SUMIFS(УсловияРасчеты!ET:ET,УсловияРасчеты!$H:$H,$C40,УсловияРасчеты!$N:$N,"итого")</f>
        <v>0</v>
      </c>
      <c r="EA40" s="112">
        <f>SUMIFS(УсловияРасчеты!EU:EU,УсловияРасчеты!$H:$H,$C40,УсловияРасчеты!$N:$N,"итого")</f>
        <v>0</v>
      </c>
      <c r="EB40" s="112">
        <f>SUMIFS(УсловияРасчеты!EV:EV,УсловияРасчеты!$H:$H,$C40,УсловияРасчеты!$N:$N,"итого")</f>
        <v>0</v>
      </c>
      <c r="EC40" s="112">
        <f>SUMIFS(УсловияРасчеты!EW:EW,УсловияРасчеты!$H:$H,$C40,УсловияРасчеты!$N:$N,"итого")</f>
        <v>0</v>
      </c>
      <c r="ED40" s="112">
        <f>SUMIFS(УсловияРасчеты!EX:EX,УсловияРасчеты!$H:$H,$C40,УсловияРасчеты!$N:$N,"итого")</f>
        <v>0</v>
      </c>
      <c r="EE40" s="112">
        <f>SUMIFS(УсловияРасчеты!EY:EY,УсловияРасчеты!$H:$H,$C40,УсловияРасчеты!$N:$N,"итого")</f>
        <v>0</v>
      </c>
      <c r="EF40" s="112">
        <f>SUMIFS(УсловияРасчеты!EZ:EZ,УсловияРасчеты!$H:$H,$C40,УсловияРасчеты!$N:$N,"итого")</f>
        <v>0</v>
      </c>
      <c r="EG40" s="112">
        <f>SUMIFS(УсловияРасчеты!FA:FA,УсловияРасчеты!$H:$H,$C40,УсловияРасчеты!$N:$N,"итого")</f>
        <v>0</v>
      </c>
      <c r="EH40" s="112">
        <f>SUMIFS(УсловияРасчеты!FB:FB,УсловияРасчеты!$H:$H,$C40,УсловияРасчеты!$N:$N,"итого")</f>
        <v>0</v>
      </c>
      <c r="EI40" s="112">
        <f>SUMIFS(УсловияРасчеты!FC:FC,УсловияРасчеты!$H:$H,$C40,УсловияРасчеты!$N:$N,"итого")</f>
        <v>0</v>
      </c>
      <c r="EJ40" s="112">
        <f>SUMIFS(УсловияРасчеты!FD:FD,УсловияРасчеты!$H:$H,$C40,УсловияРасчеты!$N:$N,"итого")</f>
        <v>0</v>
      </c>
      <c r="EK40" s="112">
        <f>SUMIFS(УсловияРасчеты!FE:FE,УсловияРасчеты!$H:$H,$C40,УсловияРасчеты!$N:$N,"итого")</f>
        <v>0</v>
      </c>
      <c r="EL40" s="112">
        <f>SUMIFS(УсловияРасчеты!FF:FF,УсловияРасчеты!$H:$H,$C40,УсловияРасчеты!$N:$N,"итого")</f>
        <v>0</v>
      </c>
      <c r="EM40" s="112">
        <f>SUMIFS(УсловияРасчеты!FG:FG,УсловияРасчеты!$H:$H,$C40,УсловияРасчеты!$N:$N,"итого")</f>
        <v>0</v>
      </c>
      <c r="EN40" s="112">
        <f>SUMIFS(УсловияРасчеты!FH:FH,УсловияРасчеты!$H:$H,$C40,УсловияРасчеты!$N:$N,"итого")</f>
        <v>0</v>
      </c>
      <c r="EO40" s="112">
        <f>SUMIFS(УсловияРасчеты!FI:FI,УсловияРасчеты!$H:$H,$C40,УсловияРасчеты!$N:$N,"итого")</f>
        <v>0</v>
      </c>
      <c r="EP40" s="112">
        <f>SUMIFS(УсловияРасчеты!FJ:FJ,УсловияРасчеты!$H:$H,$C40,УсловияРасчеты!$N:$N,"итого")</f>
        <v>0</v>
      </c>
      <c r="EQ40" s="112">
        <f>SUMIFS(УсловияРасчеты!FK:FK,УсловияРасчеты!$H:$H,$C40,УсловияРасчеты!$N:$N,"итого")</f>
        <v>0</v>
      </c>
      <c r="ER40" s="112">
        <f>SUMIFS(УсловияРасчеты!FL:FL,УсловияРасчеты!$H:$H,$C40,УсловияРасчеты!$N:$N,"итого")</f>
        <v>0</v>
      </c>
      <c r="ES40" s="112">
        <f>SUMIFS(УсловияРасчеты!FM:FM,УсловияРасчеты!$H:$H,$C40,УсловияРасчеты!$N:$N,"итого")</f>
        <v>0</v>
      </c>
      <c r="ET40" s="112">
        <f>SUMIFS(УсловияРасчеты!FN:FN,УсловияРасчеты!$H:$H,$C40,УсловияРасчеты!$N:$N,"итого")</f>
        <v>0</v>
      </c>
      <c r="EU40" s="112">
        <f>SUMIFS(УсловияРасчеты!FO:FO,УсловияРасчеты!$H:$H,$C40,УсловияРасчеты!$N:$N,"итого")</f>
        <v>0</v>
      </c>
      <c r="EV40" s="112">
        <f>SUMIFS(УсловияРасчеты!FP:FP,УсловияРасчеты!$H:$H,$C40,УсловияРасчеты!$N:$N,"итого")</f>
        <v>0</v>
      </c>
      <c r="EW40" s="112">
        <f>SUMIFS(УсловияРасчеты!FQ:FQ,УсловияРасчеты!$H:$H,$C40,УсловияРасчеты!$N:$N,"итого")</f>
        <v>0</v>
      </c>
      <c r="EX40" s="112">
        <f>SUMIFS(УсловияРасчеты!FR:FR,УсловияРасчеты!$H:$H,$C40,УсловияРасчеты!$N:$N,"итого")</f>
        <v>0</v>
      </c>
      <c r="EY40" s="112">
        <f>SUMIFS(УсловияРасчеты!FS:FS,УсловияРасчеты!$H:$H,$C40,УсловияРасчеты!$N:$N,"итого")</f>
        <v>0</v>
      </c>
      <c r="EZ40" s="112">
        <f>SUMIFS(УсловияРасчеты!FT:FT,УсловияРасчеты!$H:$H,$C40,УсловияРасчеты!$N:$N,"итого")</f>
        <v>0</v>
      </c>
      <c r="FA40" s="112">
        <f>SUMIFS(УсловияРасчеты!FU:FU,УсловияРасчеты!$H:$H,$C40,УсловияРасчеты!$N:$N,"итого")</f>
        <v>0</v>
      </c>
      <c r="FB40" s="112">
        <f>SUMIFS(УсловияРасчеты!FV:FV,УсловияРасчеты!$H:$H,$C40,УсловияРасчеты!$N:$N,"итого")</f>
        <v>0</v>
      </c>
      <c r="FC40" s="112">
        <f>SUMIFS(УсловияРасчеты!FW:FW,УсловияРасчеты!$H:$H,$C40,УсловияРасчеты!$N:$N,"итого")</f>
        <v>0</v>
      </c>
      <c r="FD40" s="112">
        <f>SUMIFS(УсловияРасчеты!FX:FX,УсловияРасчеты!$H:$H,$C40,УсловияРасчеты!$N:$N,"итого")</f>
        <v>0</v>
      </c>
      <c r="FE40" s="112">
        <f>SUMIFS(УсловияРасчеты!FY:FY,УсловияРасчеты!$H:$H,$C40,УсловияРасчеты!$N:$N,"итого")</f>
        <v>0</v>
      </c>
      <c r="FF40" s="112">
        <f>SUMIFS(УсловияРасчеты!FZ:FZ,УсловияРасчеты!$H:$H,$C40,УсловияРасчеты!$N:$N,"итого")</f>
        <v>0</v>
      </c>
      <c r="FG40" s="112">
        <f>SUMIFS(УсловияРасчеты!GA:GA,УсловияРасчеты!$H:$H,$C40,УсловияРасчеты!$N:$N,"итого")</f>
        <v>0</v>
      </c>
      <c r="FH40" s="112">
        <f>SUMIFS(УсловияРасчеты!GB:GB,УсловияРасчеты!$H:$H,$C40,УсловияРасчеты!$N:$N,"итого")</f>
        <v>0</v>
      </c>
      <c r="FI40" s="112">
        <f>SUMIFS(УсловияРасчеты!GC:GC,УсловияРасчеты!$H:$H,$C40,УсловияРасчеты!$N:$N,"итого")</f>
        <v>0</v>
      </c>
      <c r="FJ40" s="112">
        <f>SUMIFS(УсловияРасчеты!GD:GD,УсловияРасчеты!$H:$H,$C40,УсловияРасчеты!$N:$N,"итого")</f>
        <v>0</v>
      </c>
      <c r="FK40" s="112">
        <f>SUMIFS(УсловияРасчеты!GE:GE,УсловияРасчеты!$H:$H,$C40,УсловияРасчеты!$N:$N,"итого")</f>
        <v>0</v>
      </c>
      <c r="FL40" s="112">
        <f>SUMIFS(УсловияРасчеты!GF:GF,УсловияРасчеты!$H:$H,$C40,УсловияРасчеты!$N:$N,"итого")</f>
        <v>0</v>
      </c>
      <c r="FM40" s="112">
        <f>SUMIFS(УсловияРасчеты!GG:GG,УсловияРасчеты!$H:$H,$C40,УсловияРасчеты!$N:$N,"итого")</f>
        <v>0</v>
      </c>
      <c r="FN40" s="112">
        <f>SUMIFS(УсловияРасчеты!GH:GH,УсловияРасчеты!$H:$H,$C40,УсловияРасчеты!$N:$N,"итого")</f>
        <v>0</v>
      </c>
      <c r="FO40" s="112">
        <f>SUMIFS(УсловияРасчеты!GI:GI,УсловияРасчеты!$H:$H,$C40,УсловияРасчеты!$N:$N,"итого")</f>
        <v>0</v>
      </c>
      <c r="FP40" s="112">
        <f>SUMIFS(УсловияРасчеты!GJ:GJ,УсловияРасчеты!$H:$H,$C40,УсловияРасчеты!$N:$N,"итого")</f>
        <v>0</v>
      </c>
      <c r="FQ40" s="112">
        <f>SUMIFS(УсловияРасчеты!GK:GK,УсловияРасчеты!$H:$H,$C40,УсловияРасчеты!$N:$N,"итого")</f>
        <v>0</v>
      </c>
      <c r="FR40" s="112">
        <f>SUMIFS(УсловияРасчеты!GL:GL,УсловияРасчеты!$H:$H,$C40,УсловияРасчеты!$N:$N,"итого")</f>
        <v>0</v>
      </c>
      <c r="FS40" s="112">
        <f>SUMIFS(УсловияРасчеты!GM:GM,УсловияРасчеты!$H:$H,$C40,УсловияРасчеты!$N:$N,"итого")</f>
        <v>0</v>
      </c>
      <c r="FT40" s="112">
        <f>SUMIFS(УсловияРасчеты!GN:GN,УсловияРасчеты!$H:$H,$C40,УсловияРасчеты!$N:$N,"итого")</f>
        <v>0</v>
      </c>
      <c r="FU40" s="112">
        <f>SUMIFS(УсловияРасчеты!GO:GO,УсловияРасчеты!$H:$H,$C40,УсловияРасчеты!$N:$N,"итого")</f>
        <v>0</v>
      </c>
      <c r="FV40" s="112">
        <f>SUMIFS(УсловияРасчеты!GP:GP,УсловияРасчеты!$H:$H,$C40,УсловияРасчеты!$N:$N,"итого")</f>
        <v>0</v>
      </c>
      <c r="FW40" s="112">
        <f>SUMIFS(УсловияРасчеты!GQ:GQ,УсловияРасчеты!$H:$H,$C40,УсловияРасчеты!$N:$N,"итого")</f>
        <v>0</v>
      </c>
      <c r="FX40" s="112">
        <f>SUMIFS(УсловияРасчеты!GR:GR,УсловияРасчеты!$H:$H,$C40,УсловияРасчеты!$N:$N,"итого")</f>
        <v>0</v>
      </c>
      <c r="FY40" s="112">
        <f>SUMIFS(УсловияРасчеты!GS:GS,УсловияРасчеты!$H:$H,$C40,УсловияРасчеты!$N:$N,"итого")</f>
        <v>0</v>
      </c>
      <c r="FZ40" s="112">
        <f>SUMIFS(УсловияРасчеты!GT:GT,УсловияРасчеты!$H:$H,$C40,УсловияРасчеты!$N:$N,"итого")</f>
        <v>0</v>
      </c>
      <c r="GA40" s="112">
        <f>SUMIFS(УсловияРасчеты!GU:GU,УсловияРасчеты!$H:$H,$C40,УсловияРасчеты!$N:$N,"итого")</f>
        <v>0</v>
      </c>
      <c r="GB40" s="112">
        <f>SUMIFS(УсловияРасчеты!GV:GV,УсловияРасчеты!$H:$H,$C40,УсловияРасчеты!$N:$N,"итого")</f>
        <v>0</v>
      </c>
      <c r="GC40" s="112">
        <f>SUMIFS(УсловияРасчеты!GW:GW,УсловияРасчеты!$H:$H,$C40,УсловияРасчеты!$N:$N,"итого")</f>
        <v>0</v>
      </c>
      <c r="GD40" s="112">
        <f>SUMIFS(УсловияРасчеты!GX:GX,УсловияРасчеты!$H:$H,$C40,УсловияРасчеты!$N:$N,"итого")</f>
        <v>0</v>
      </c>
      <c r="GE40" s="112">
        <f>SUMIFS(УсловияРасчеты!GY:GY,УсловияРасчеты!$H:$H,$C40,УсловияРасчеты!$N:$N,"итого")</f>
        <v>0</v>
      </c>
      <c r="GF40" s="112">
        <f>SUMIFS(УсловияРасчеты!GZ:GZ,УсловияРасчеты!$H:$H,$C40,УсловияРасчеты!$N:$N,"итого")</f>
        <v>0</v>
      </c>
      <c r="GG40" s="66"/>
    </row>
    <row r="41" spans="1:189" s="501" customFormat="1">
      <c r="A41" s="519"/>
      <c r="B41" s="500"/>
      <c r="C41" s="517" t="str">
        <f>УсловияРасчеты!$H$1230</f>
        <v>Возмещение ндс по капзатратам</v>
      </c>
      <c r="D41" s="66"/>
      <c r="E41" s="129">
        <f t="shared" si="11"/>
        <v>0</v>
      </c>
      <c r="F41" s="66"/>
      <c r="G41" s="518">
        <f>SUMIFS(УсловияРасчеты!AA:AA,УсловияРасчеты!$H:$H,$C41,УсловияРасчеты!$N:$N,"итого")</f>
        <v>0</v>
      </c>
      <c r="H41" s="518">
        <f>SUMIFS(УсловияРасчеты!AB:AB,УсловияРасчеты!$H:$H,$C41,УсловияРасчеты!$N:$N,"итого")</f>
        <v>0</v>
      </c>
      <c r="I41" s="518">
        <f>SUMIFS(УсловияРасчеты!AC:AC,УсловияРасчеты!$H:$H,$C41,УсловияРасчеты!$N:$N,"итого")</f>
        <v>0</v>
      </c>
      <c r="J41" s="518">
        <f>SUMIFS(УсловияРасчеты!AD:AD,УсловияРасчеты!$H:$H,$C41,УсловияРасчеты!$N:$N,"итого")</f>
        <v>0</v>
      </c>
      <c r="K41" s="518">
        <f>SUMIFS(УсловияРасчеты!AE:AE,УсловияРасчеты!$H:$H,$C41,УсловияРасчеты!$N:$N,"итого")</f>
        <v>0</v>
      </c>
      <c r="L41" s="518">
        <f>SUMIFS(УсловияРасчеты!AF:AF,УсловияРасчеты!$H:$H,$C41,УсловияРасчеты!$N:$N,"итого")</f>
        <v>0</v>
      </c>
      <c r="M41" s="518">
        <f>SUMIFS(УсловияРасчеты!AG:AG,УсловияРасчеты!$H:$H,$C41,УсловияРасчеты!$N:$N,"итого")</f>
        <v>0</v>
      </c>
      <c r="N41" s="518">
        <f>SUMIFS(УсловияРасчеты!AH:AH,УсловияРасчеты!$H:$H,$C41,УсловияРасчеты!$N:$N,"итого")</f>
        <v>0</v>
      </c>
      <c r="O41" s="518">
        <f>SUMIFS(УсловияРасчеты!AI:AI,УсловияРасчеты!$H:$H,$C41,УсловияРасчеты!$N:$N,"итого")</f>
        <v>0</v>
      </c>
      <c r="P41" s="518">
        <f>SUMIFS(УсловияРасчеты!AJ:AJ,УсловияРасчеты!$H:$H,$C41,УсловияРасчеты!$N:$N,"итого")</f>
        <v>0</v>
      </c>
      <c r="Q41" s="518">
        <f>SUMIFS(УсловияРасчеты!AK:AK,УсловияРасчеты!$H:$H,$C41,УсловияРасчеты!$N:$N,"итого")</f>
        <v>0</v>
      </c>
      <c r="R41" s="518">
        <f>SUMIFS(УсловияРасчеты!AL:AL,УсловияРасчеты!$H:$H,$C41,УсловияРасчеты!$N:$N,"итого")</f>
        <v>0</v>
      </c>
      <c r="S41" s="518">
        <f>SUMIFS(УсловияРасчеты!AM:AM,УсловияРасчеты!$H:$H,$C41,УсловияРасчеты!$N:$N,"итого")</f>
        <v>0</v>
      </c>
      <c r="T41" s="518">
        <f>SUMIFS(УсловияРасчеты!AN:AN,УсловияРасчеты!$H:$H,$C41,УсловияРасчеты!$N:$N,"итого")</f>
        <v>0</v>
      </c>
      <c r="U41" s="518">
        <f>SUMIFS(УсловияРасчеты!AO:AO,УсловияРасчеты!$H:$H,$C41,УсловияРасчеты!$N:$N,"итого")</f>
        <v>0</v>
      </c>
      <c r="V41" s="518">
        <f>SUMIFS(УсловияРасчеты!AP:AP,УсловияРасчеты!$H:$H,$C41,УсловияРасчеты!$N:$N,"итого")</f>
        <v>0</v>
      </c>
      <c r="W41" s="518">
        <f>SUMIFS(УсловияРасчеты!AQ:AQ,УсловияРасчеты!$H:$H,$C41,УсловияРасчеты!$N:$N,"итого")</f>
        <v>0</v>
      </c>
      <c r="X41" s="518">
        <f>SUMIFS(УсловияРасчеты!AR:AR,УсловияРасчеты!$H:$H,$C41,УсловияРасчеты!$N:$N,"итого")</f>
        <v>0</v>
      </c>
      <c r="Y41" s="518">
        <f>SUMIFS(УсловияРасчеты!AS:AS,УсловияРасчеты!$H:$H,$C41,УсловияРасчеты!$N:$N,"итого")</f>
        <v>0</v>
      </c>
      <c r="Z41" s="518">
        <f>SUMIFS(УсловияРасчеты!AT:AT,УсловияРасчеты!$H:$H,$C41,УсловияРасчеты!$N:$N,"итого")</f>
        <v>0</v>
      </c>
      <c r="AA41" s="518">
        <f>SUMIFS(УсловияРасчеты!AU:AU,УсловияРасчеты!$H:$H,$C41,УсловияРасчеты!$N:$N,"итого")</f>
        <v>0</v>
      </c>
      <c r="AB41" s="518">
        <f>SUMIFS(УсловияРасчеты!AV:AV,УсловияРасчеты!$H:$H,$C41,УсловияРасчеты!$N:$N,"итого")</f>
        <v>0</v>
      </c>
      <c r="AC41" s="518">
        <f>SUMIFS(УсловияРасчеты!AW:AW,УсловияРасчеты!$H:$H,$C41,УсловияРасчеты!$N:$N,"итого")</f>
        <v>0</v>
      </c>
      <c r="AD41" s="518">
        <f>SUMIFS(УсловияРасчеты!AX:AX,УсловияРасчеты!$H:$H,$C41,УсловияРасчеты!$N:$N,"итого")</f>
        <v>0</v>
      </c>
      <c r="AE41" s="518">
        <f>SUMIFS(УсловияРасчеты!AY:AY,УсловияРасчеты!$H:$H,$C41,УсловияРасчеты!$N:$N,"итого")</f>
        <v>0</v>
      </c>
      <c r="AF41" s="518">
        <f>SUMIFS(УсловияРасчеты!AZ:AZ,УсловияРасчеты!$H:$H,$C41,УсловияРасчеты!$N:$N,"итого")</f>
        <v>0</v>
      </c>
      <c r="AG41" s="518">
        <f>SUMIFS(УсловияРасчеты!BA:BA,УсловияРасчеты!$H:$H,$C41,УсловияРасчеты!$N:$N,"итого")</f>
        <v>0</v>
      </c>
      <c r="AH41" s="518">
        <f>SUMIFS(УсловияРасчеты!BB:BB,УсловияРасчеты!$H:$H,$C41,УсловияРасчеты!$N:$N,"итого")</f>
        <v>0</v>
      </c>
      <c r="AI41" s="518">
        <f>SUMIFS(УсловияРасчеты!BC:BC,УсловияРасчеты!$H:$H,$C41,УсловияРасчеты!$N:$N,"итого")</f>
        <v>0</v>
      </c>
      <c r="AJ41" s="518">
        <f>SUMIFS(УсловияРасчеты!BD:BD,УсловияРасчеты!$H:$H,$C41,УсловияРасчеты!$N:$N,"итого")</f>
        <v>0</v>
      </c>
      <c r="AK41" s="518">
        <f>SUMIFS(УсловияРасчеты!BE:BE,УсловияРасчеты!$H:$H,$C41,УсловияРасчеты!$N:$N,"итого")</f>
        <v>0</v>
      </c>
      <c r="AL41" s="518">
        <f>SUMIFS(УсловияРасчеты!BF:BF,УсловияРасчеты!$H:$H,$C41,УсловияРасчеты!$N:$N,"итого")</f>
        <v>0</v>
      </c>
      <c r="AM41" s="518">
        <f>SUMIFS(УсловияРасчеты!BG:BG,УсловияРасчеты!$H:$H,$C41,УсловияРасчеты!$N:$N,"итого")</f>
        <v>0</v>
      </c>
      <c r="AN41" s="518">
        <f>SUMIFS(УсловияРасчеты!BH:BH,УсловияРасчеты!$H:$H,$C41,УсловияРасчеты!$N:$N,"итого")</f>
        <v>0</v>
      </c>
      <c r="AO41" s="518">
        <f>SUMIFS(УсловияРасчеты!BI:BI,УсловияРасчеты!$H:$H,$C41,УсловияРасчеты!$N:$N,"итого")</f>
        <v>0</v>
      </c>
      <c r="AP41" s="518">
        <f>SUMIFS(УсловияРасчеты!BJ:BJ,УсловияРасчеты!$H:$H,$C41,УсловияРасчеты!$N:$N,"итого")</f>
        <v>0</v>
      </c>
      <c r="AQ41" s="518">
        <f>SUMIFS(УсловияРасчеты!BK:BK,УсловияРасчеты!$H:$H,$C41,УсловияРасчеты!$N:$N,"итого")</f>
        <v>0</v>
      </c>
      <c r="AR41" s="518">
        <f>SUMIFS(УсловияРасчеты!BL:BL,УсловияРасчеты!$H:$H,$C41,УсловияРасчеты!$N:$N,"итого")</f>
        <v>0</v>
      </c>
      <c r="AS41" s="518">
        <f>SUMIFS(УсловияРасчеты!BM:BM,УсловияРасчеты!$H:$H,$C41,УсловияРасчеты!$N:$N,"итого")</f>
        <v>0</v>
      </c>
      <c r="AT41" s="518">
        <f>SUMIFS(УсловияРасчеты!BN:BN,УсловияРасчеты!$H:$H,$C41,УсловияРасчеты!$N:$N,"итого")</f>
        <v>0</v>
      </c>
      <c r="AU41" s="518">
        <f>SUMIFS(УсловияРасчеты!BO:BO,УсловияРасчеты!$H:$H,$C41,УсловияРасчеты!$N:$N,"итого")</f>
        <v>0</v>
      </c>
      <c r="AV41" s="518">
        <f>SUMIFS(УсловияРасчеты!BP:BP,УсловияРасчеты!$H:$H,$C41,УсловияРасчеты!$N:$N,"итого")</f>
        <v>0</v>
      </c>
      <c r="AW41" s="518">
        <f>SUMIFS(УсловияРасчеты!BQ:BQ,УсловияРасчеты!$H:$H,$C41,УсловияРасчеты!$N:$N,"итого")</f>
        <v>0</v>
      </c>
      <c r="AX41" s="518">
        <f>SUMIFS(УсловияРасчеты!BR:BR,УсловияРасчеты!$H:$H,$C41,УсловияРасчеты!$N:$N,"итого")</f>
        <v>0</v>
      </c>
      <c r="AY41" s="518">
        <f>SUMIFS(УсловияРасчеты!BS:BS,УсловияРасчеты!$H:$H,$C41,УсловияРасчеты!$N:$N,"итого")</f>
        <v>0</v>
      </c>
      <c r="AZ41" s="518">
        <f>SUMIFS(УсловияРасчеты!BT:BT,УсловияРасчеты!$H:$H,$C41,УсловияРасчеты!$N:$N,"итого")</f>
        <v>0</v>
      </c>
      <c r="BA41" s="518">
        <f>SUMIFS(УсловияРасчеты!BU:BU,УсловияРасчеты!$H:$H,$C41,УсловияРасчеты!$N:$N,"итого")</f>
        <v>0</v>
      </c>
      <c r="BB41" s="518">
        <f>SUMIFS(УсловияРасчеты!BV:BV,УсловияРасчеты!$H:$H,$C41,УсловияРасчеты!$N:$N,"итого")</f>
        <v>0</v>
      </c>
      <c r="BC41" s="518">
        <f>SUMIFS(УсловияРасчеты!BW:BW,УсловияРасчеты!$H:$H,$C41,УсловияРасчеты!$N:$N,"итого")</f>
        <v>0</v>
      </c>
      <c r="BD41" s="518">
        <f>SUMIFS(УсловияРасчеты!BX:BX,УсловияРасчеты!$H:$H,$C41,УсловияРасчеты!$N:$N,"итого")</f>
        <v>0</v>
      </c>
      <c r="BE41" s="518">
        <f>SUMIFS(УсловияРасчеты!BY:BY,УсловияРасчеты!$H:$H,$C41,УсловияРасчеты!$N:$N,"итого")</f>
        <v>0</v>
      </c>
      <c r="BF41" s="518">
        <f>SUMIFS(УсловияРасчеты!BZ:BZ,УсловияРасчеты!$H:$H,$C41,УсловияРасчеты!$N:$N,"итого")</f>
        <v>0</v>
      </c>
      <c r="BG41" s="518">
        <f>SUMIFS(УсловияРасчеты!CA:CA,УсловияРасчеты!$H:$H,$C41,УсловияРасчеты!$N:$N,"итого")</f>
        <v>0</v>
      </c>
      <c r="BH41" s="518">
        <f>SUMIFS(УсловияРасчеты!CB:CB,УсловияРасчеты!$H:$H,$C41,УсловияРасчеты!$N:$N,"итого")</f>
        <v>0</v>
      </c>
      <c r="BI41" s="518">
        <f>SUMIFS(УсловияРасчеты!CC:CC,УсловияРасчеты!$H:$H,$C41,УсловияРасчеты!$N:$N,"итого")</f>
        <v>0</v>
      </c>
      <c r="BJ41" s="518">
        <f>SUMIFS(УсловияРасчеты!CD:CD,УсловияРасчеты!$H:$H,$C41,УсловияРасчеты!$N:$N,"итого")</f>
        <v>0</v>
      </c>
      <c r="BK41" s="518">
        <f>SUMIFS(УсловияРасчеты!CE:CE,УсловияРасчеты!$H:$H,$C41,УсловияРасчеты!$N:$N,"итого")</f>
        <v>0</v>
      </c>
      <c r="BL41" s="518">
        <f>SUMIFS(УсловияРасчеты!CF:CF,УсловияРасчеты!$H:$H,$C41,УсловияРасчеты!$N:$N,"итого")</f>
        <v>0</v>
      </c>
      <c r="BM41" s="518">
        <f>SUMIFS(УсловияРасчеты!CG:CG,УсловияРасчеты!$H:$H,$C41,УсловияРасчеты!$N:$N,"итого")</f>
        <v>0</v>
      </c>
      <c r="BN41" s="518">
        <f>SUMIFS(УсловияРасчеты!CH:CH,УсловияРасчеты!$H:$H,$C41,УсловияРасчеты!$N:$N,"итого")</f>
        <v>0</v>
      </c>
      <c r="BO41" s="518">
        <f>SUMIFS(УсловияРасчеты!CI:CI,УсловияРасчеты!$H:$H,$C41,УсловияРасчеты!$N:$N,"итого")</f>
        <v>0</v>
      </c>
      <c r="BP41" s="518">
        <f>SUMIFS(УсловияРасчеты!CJ:CJ,УсловияРасчеты!$H:$H,$C41,УсловияРасчеты!$N:$N,"итого")</f>
        <v>0</v>
      </c>
      <c r="BQ41" s="518">
        <f>SUMIFS(УсловияРасчеты!CK:CK,УсловияРасчеты!$H:$H,$C41,УсловияРасчеты!$N:$N,"итого")</f>
        <v>0</v>
      </c>
      <c r="BR41" s="518">
        <f>SUMIFS(УсловияРасчеты!CL:CL,УсловияРасчеты!$H:$H,$C41,УсловияРасчеты!$N:$N,"итого")</f>
        <v>0</v>
      </c>
      <c r="BS41" s="518">
        <f>SUMIFS(УсловияРасчеты!CM:CM,УсловияРасчеты!$H:$H,$C41,УсловияРасчеты!$N:$N,"итого")</f>
        <v>0</v>
      </c>
      <c r="BT41" s="518">
        <f>SUMIFS(УсловияРасчеты!CN:CN,УсловияРасчеты!$H:$H,$C41,УсловияРасчеты!$N:$N,"итого")</f>
        <v>0</v>
      </c>
      <c r="BU41" s="518">
        <f>SUMIFS(УсловияРасчеты!CO:CO,УсловияРасчеты!$H:$H,$C41,УсловияРасчеты!$N:$N,"итого")</f>
        <v>0</v>
      </c>
      <c r="BV41" s="518">
        <f>SUMIFS(УсловияРасчеты!CP:CP,УсловияРасчеты!$H:$H,$C41,УсловияРасчеты!$N:$N,"итого")</f>
        <v>0</v>
      </c>
      <c r="BW41" s="518">
        <f>SUMIFS(УсловияРасчеты!CQ:CQ,УсловияРасчеты!$H:$H,$C41,УсловияРасчеты!$N:$N,"итого")</f>
        <v>0</v>
      </c>
      <c r="BX41" s="518">
        <f>SUMIFS(УсловияРасчеты!CR:CR,УсловияРасчеты!$H:$H,$C41,УсловияРасчеты!$N:$N,"итого")</f>
        <v>0</v>
      </c>
      <c r="BY41" s="518">
        <f>SUMIFS(УсловияРасчеты!CS:CS,УсловияРасчеты!$H:$H,$C41,УсловияРасчеты!$N:$N,"итого")</f>
        <v>0</v>
      </c>
      <c r="BZ41" s="518">
        <f>SUMIFS(УсловияРасчеты!CT:CT,УсловияРасчеты!$H:$H,$C41,УсловияРасчеты!$N:$N,"итого")</f>
        <v>0</v>
      </c>
      <c r="CA41" s="518">
        <f>SUMIFS(УсловияРасчеты!CU:CU,УсловияРасчеты!$H:$H,$C41,УсловияРасчеты!$N:$N,"итого")</f>
        <v>0</v>
      </c>
      <c r="CB41" s="518">
        <f>SUMIFS(УсловияРасчеты!CV:CV,УсловияРасчеты!$H:$H,$C41,УсловияРасчеты!$N:$N,"итого")</f>
        <v>0</v>
      </c>
      <c r="CC41" s="518">
        <f>SUMIFS(УсловияРасчеты!CW:CW,УсловияРасчеты!$H:$H,$C41,УсловияРасчеты!$N:$N,"итого")</f>
        <v>0</v>
      </c>
      <c r="CD41" s="518">
        <f>SUMIFS(УсловияРасчеты!CX:CX,УсловияРасчеты!$H:$H,$C41,УсловияРасчеты!$N:$N,"итого")</f>
        <v>0</v>
      </c>
      <c r="CE41" s="518">
        <f>SUMIFS(УсловияРасчеты!CY:CY,УсловияРасчеты!$H:$H,$C41,УсловияРасчеты!$N:$N,"итого")</f>
        <v>0</v>
      </c>
      <c r="CF41" s="518">
        <f>SUMIFS(УсловияРасчеты!CZ:CZ,УсловияРасчеты!$H:$H,$C41,УсловияРасчеты!$N:$N,"итого")</f>
        <v>0</v>
      </c>
      <c r="CG41" s="518">
        <f>SUMIFS(УсловияРасчеты!DA:DA,УсловияРасчеты!$H:$H,$C41,УсловияРасчеты!$N:$N,"итого")</f>
        <v>0</v>
      </c>
      <c r="CH41" s="518">
        <f>SUMIFS(УсловияРасчеты!DB:DB,УсловияРасчеты!$H:$H,$C41,УсловияРасчеты!$N:$N,"итого")</f>
        <v>0</v>
      </c>
      <c r="CI41" s="518">
        <f>SUMIFS(УсловияРасчеты!DC:DC,УсловияРасчеты!$H:$H,$C41,УсловияРасчеты!$N:$N,"итого")</f>
        <v>0</v>
      </c>
      <c r="CJ41" s="518">
        <f>SUMIFS(УсловияРасчеты!DD:DD,УсловияРасчеты!$H:$H,$C41,УсловияРасчеты!$N:$N,"итого")</f>
        <v>0</v>
      </c>
      <c r="CK41" s="518">
        <f>SUMIFS(УсловияРасчеты!DE:DE,УсловияРасчеты!$H:$H,$C41,УсловияРасчеты!$N:$N,"итого")</f>
        <v>0</v>
      </c>
      <c r="CL41" s="518">
        <f>SUMIFS(УсловияРасчеты!DF:DF,УсловияРасчеты!$H:$H,$C41,УсловияРасчеты!$N:$N,"итого")</f>
        <v>0</v>
      </c>
      <c r="CM41" s="518">
        <f>SUMIFS(УсловияРасчеты!DG:DG,УсловияРасчеты!$H:$H,$C41,УсловияРасчеты!$N:$N,"итого")</f>
        <v>0</v>
      </c>
      <c r="CN41" s="518">
        <f>SUMIFS(УсловияРасчеты!DH:DH,УсловияРасчеты!$H:$H,$C41,УсловияРасчеты!$N:$N,"итого")</f>
        <v>0</v>
      </c>
      <c r="CO41" s="518">
        <f>SUMIFS(УсловияРасчеты!DI:DI,УсловияРасчеты!$H:$H,$C41,УсловияРасчеты!$N:$N,"итого")</f>
        <v>0</v>
      </c>
      <c r="CP41" s="518">
        <f>SUMIFS(УсловияРасчеты!DJ:DJ,УсловияРасчеты!$H:$H,$C41,УсловияРасчеты!$N:$N,"итого")</f>
        <v>0</v>
      </c>
      <c r="CQ41" s="518">
        <f>SUMIFS(УсловияРасчеты!DK:DK,УсловияРасчеты!$H:$H,$C41,УсловияРасчеты!$N:$N,"итого")</f>
        <v>0</v>
      </c>
      <c r="CR41" s="518">
        <f>SUMIFS(УсловияРасчеты!DL:DL,УсловияРасчеты!$H:$H,$C41,УсловияРасчеты!$N:$N,"итого")</f>
        <v>0</v>
      </c>
      <c r="CS41" s="518">
        <f>SUMIFS(УсловияРасчеты!DM:DM,УсловияРасчеты!$H:$H,$C41,УсловияРасчеты!$N:$N,"итого")</f>
        <v>0</v>
      </c>
      <c r="CT41" s="518">
        <f>SUMIFS(УсловияРасчеты!DN:DN,УсловияРасчеты!$H:$H,$C41,УсловияРасчеты!$N:$N,"итого")</f>
        <v>0</v>
      </c>
      <c r="CU41" s="518">
        <f>SUMIFS(УсловияРасчеты!DO:DO,УсловияРасчеты!$H:$H,$C41,УсловияРасчеты!$N:$N,"итого")</f>
        <v>0</v>
      </c>
      <c r="CV41" s="518">
        <f>SUMIFS(УсловияРасчеты!DP:DP,УсловияРасчеты!$H:$H,$C41,УсловияРасчеты!$N:$N,"итого")</f>
        <v>0</v>
      </c>
      <c r="CW41" s="518">
        <f>SUMIFS(УсловияРасчеты!DQ:DQ,УсловияРасчеты!$H:$H,$C41,УсловияРасчеты!$N:$N,"итого")</f>
        <v>0</v>
      </c>
      <c r="CX41" s="518">
        <f>SUMIFS(УсловияРасчеты!DR:DR,УсловияРасчеты!$H:$H,$C41,УсловияРасчеты!$N:$N,"итого")</f>
        <v>0</v>
      </c>
      <c r="CY41" s="518">
        <f>SUMIFS(УсловияРасчеты!DS:DS,УсловияРасчеты!$H:$H,$C41,УсловияРасчеты!$N:$N,"итого")</f>
        <v>0</v>
      </c>
      <c r="CZ41" s="518">
        <f>SUMIFS(УсловияРасчеты!DT:DT,УсловияРасчеты!$H:$H,$C41,УсловияРасчеты!$N:$N,"итого")</f>
        <v>0</v>
      </c>
      <c r="DA41" s="518">
        <f>SUMIFS(УсловияРасчеты!DU:DU,УсловияРасчеты!$H:$H,$C41,УсловияРасчеты!$N:$N,"итого")</f>
        <v>0</v>
      </c>
      <c r="DB41" s="518">
        <f>SUMIFS(УсловияРасчеты!DV:DV,УсловияРасчеты!$H:$H,$C41,УсловияРасчеты!$N:$N,"итого")</f>
        <v>0</v>
      </c>
      <c r="DC41" s="518">
        <f>SUMIFS(УсловияРасчеты!DW:DW,УсловияРасчеты!$H:$H,$C41,УсловияРасчеты!$N:$N,"итого")</f>
        <v>0</v>
      </c>
      <c r="DD41" s="518">
        <f>SUMIFS(УсловияРасчеты!DX:DX,УсловияРасчеты!$H:$H,$C41,УсловияРасчеты!$N:$N,"итого")</f>
        <v>0</v>
      </c>
      <c r="DE41" s="518">
        <f>SUMIFS(УсловияРасчеты!DY:DY,УсловияРасчеты!$H:$H,$C41,УсловияРасчеты!$N:$N,"итого")</f>
        <v>0</v>
      </c>
      <c r="DF41" s="518">
        <f>SUMIFS(УсловияРасчеты!DZ:DZ,УсловияРасчеты!$H:$H,$C41,УсловияРасчеты!$N:$N,"итого")</f>
        <v>0</v>
      </c>
      <c r="DG41" s="518">
        <f>SUMIFS(УсловияРасчеты!EA:EA,УсловияРасчеты!$H:$H,$C41,УсловияРасчеты!$N:$N,"итого")</f>
        <v>0</v>
      </c>
      <c r="DH41" s="518">
        <f>SUMIFS(УсловияРасчеты!EB:EB,УсловияРасчеты!$H:$H,$C41,УсловияРасчеты!$N:$N,"итого")</f>
        <v>0</v>
      </c>
      <c r="DI41" s="518">
        <f>SUMIFS(УсловияРасчеты!EC:EC,УсловияРасчеты!$H:$H,$C41,УсловияРасчеты!$N:$N,"итого")</f>
        <v>0</v>
      </c>
      <c r="DJ41" s="518">
        <f>SUMIFS(УсловияРасчеты!ED:ED,УсловияРасчеты!$H:$H,$C41,УсловияРасчеты!$N:$N,"итого")</f>
        <v>0</v>
      </c>
      <c r="DK41" s="518">
        <f>SUMIFS(УсловияРасчеты!EE:EE,УсловияРасчеты!$H:$H,$C41,УсловияРасчеты!$N:$N,"итого")</f>
        <v>0</v>
      </c>
      <c r="DL41" s="518">
        <f>SUMIFS(УсловияРасчеты!EF:EF,УсловияРасчеты!$H:$H,$C41,УсловияРасчеты!$N:$N,"итого")</f>
        <v>0</v>
      </c>
      <c r="DM41" s="518">
        <f>SUMIFS(УсловияРасчеты!EG:EG,УсловияРасчеты!$H:$H,$C41,УсловияРасчеты!$N:$N,"итого")</f>
        <v>0</v>
      </c>
      <c r="DN41" s="518">
        <f>SUMIFS(УсловияРасчеты!EH:EH,УсловияРасчеты!$H:$H,$C41,УсловияРасчеты!$N:$N,"итого")</f>
        <v>0</v>
      </c>
      <c r="DO41" s="518">
        <f>SUMIFS(УсловияРасчеты!EI:EI,УсловияРасчеты!$H:$H,$C41,УсловияРасчеты!$N:$N,"итого")</f>
        <v>0</v>
      </c>
      <c r="DP41" s="518">
        <f>SUMIFS(УсловияРасчеты!EJ:EJ,УсловияРасчеты!$H:$H,$C41,УсловияРасчеты!$N:$N,"итого")</f>
        <v>0</v>
      </c>
      <c r="DQ41" s="518">
        <f>SUMIFS(УсловияРасчеты!EK:EK,УсловияРасчеты!$H:$H,$C41,УсловияРасчеты!$N:$N,"итого")</f>
        <v>0</v>
      </c>
      <c r="DR41" s="518">
        <f>SUMIFS(УсловияРасчеты!EL:EL,УсловияРасчеты!$H:$H,$C41,УсловияРасчеты!$N:$N,"итого")</f>
        <v>0</v>
      </c>
      <c r="DS41" s="518">
        <f>SUMIFS(УсловияРасчеты!EM:EM,УсловияРасчеты!$H:$H,$C41,УсловияРасчеты!$N:$N,"итого")</f>
        <v>0</v>
      </c>
      <c r="DT41" s="518">
        <f>SUMIFS(УсловияРасчеты!EN:EN,УсловияРасчеты!$H:$H,$C41,УсловияРасчеты!$N:$N,"итого")</f>
        <v>0</v>
      </c>
      <c r="DU41" s="518">
        <f>SUMIFS(УсловияРасчеты!EO:EO,УсловияРасчеты!$H:$H,$C41,УсловияРасчеты!$N:$N,"итого")</f>
        <v>0</v>
      </c>
      <c r="DV41" s="518">
        <f>SUMIFS(УсловияРасчеты!EP:EP,УсловияРасчеты!$H:$H,$C41,УсловияРасчеты!$N:$N,"итого")</f>
        <v>0</v>
      </c>
      <c r="DW41" s="518">
        <f>SUMIFS(УсловияРасчеты!EQ:EQ,УсловияРасчеты!$H:$H,$C41,УсловияРасчеты!$N:$N,"итого")</f>
        <v>0</v>
      </c>
      <c r="DX41" s="518">
        <f>SUMIFS(УсловияРасчеты!ER:ER,УсловияРасчеты!$H:$H,$C41,УсловияРасчеты!$N:$N,"итого")</f>
        <v>0</v>
      </c>
      <c r="DY41" s="518">
        <f>SUMIFS(УсловияРасчеты!ES:ES,УсловияРасчеты!$H:$H,$C41,УсловияРасчеты!$N:$N,"итого")</f>
        <v>0</v>
      </c>
      <c r="DZ41" s="518">
        <f>SUMIFS(УсловияРасчеты!ET:ET,УсловияРасчеты!$H:$H,$C41,УсловияРасчеты!$N:$N,"итого")</f>
        <v>0</v>
      </c>
      <c r="EA41" s="518">
        <f>SUMIFS(УсловияРасчеты!EU:EU,УсловияРасчеты!$H:$H,$C41,УсловияРасчеты!$N:$N,"итого")</f>
        <v>0</v>
      </c>
      <c r="EB41" s="518">
        <f>SUMIFS(УсловияРасчеты!EV:EV,УсловияРасчеты!$H:$H,$C41,УсловияРасчеты!$N:$N,"итого")</f>
        <v>0</v>
      </c>
      <c r="EC41" s="518">
        <f>SUMIFS(УсловияРасчеты!EW:EW,УсловияРасчеты!$H:$H,$C41,УсловияРасчеты!$N:$N,"итого")</f>
        <v>0</v>
      </c>
      <c r="ED41" s="518">
        <f>SUMIFS(УсловияРасчеты!EX:EX,УсловияРасчеты!$H:$H,$C41,УсловияРасчеты!$N:$N,"итого")</f>
        <v>0</v>
      </c>
      <c r="EE41" s="518">
        <f>SUMIFS(УсловияРасчеты!EY:EY,УсловияРасчеты!$H:$H,$C41,УсловияРасчеты!$N:$N,"итого")</f>
        <v>0</v>
      </c>
      <c r="EF41" s="518">
        <f>SUMIFS(УсловияРасчеты!EZ:EZ,УсловияРасчеты!$H:$H,$C41,УсловияРасчеты!$N:$N,"итого")</f>
        <v>0</v>
      </c>
      <c r="EG41" s="518">
        <f>SUMIFS(УсловияРасчеты!FA:FA,УсловияРасчеты!$H:$H,$C41,УсловияРасчеты!$N:$N,"итого")</f>
        <v>0</v>
      </c>
      <c r="EH41" s="518">
        <f>SUMIFS(УсловияРасчеты!FB:FB,УсловияРасчеты!$H:$H,$C41,УсловияРасчеты!$N:$N,"итого")</f>
        <v>0</v>
      </c>
      <c r="EI41" s="518">
        <f>SUMIFS(УсловияРасчеты!FC:FC,УсловияРасчеты!$H:$H,$C41,УсловияРасчеты!$N:$N,"итого")</f>
        <v>0</v>
      </c>
      <c r="EJ41" s="518">
        <f>SUMIFS(УсловияРасчеты!FD:FD,УсловияРасчеты!$H:$H,$C41,УсловияРасчеты!$N:$N,"итого")</f>
        <v>0</v>
      </c>
      <c r="EK41" s="518">
        <f>SUMIFS(УсловияРасчеты!FE:FE,УсловияРасчеты!$H:$H,$C41,УсловияРасчеты!$N:$N,"итого")</f>
        <v>0</v>
      </c>
      <c r="EL41" s="518">
        <f>SUMIFS(УсловияРасчеты!FF:FF,УсловияРасчеты!$H:$H,$C41,УсловияРасчеты!$N:$N,"итого")</f>
        <v>0</v>
      </c>
      <c r="EM41" s="518">
        <f>SUMIFS(УсловияРасчеты!FG:FG,УсловияРасчеты!$H:$H,$C41,УсловияРасчеты!$N:$N,"итого")</f>
        <v>0</v>
      </c>
      <c r="EN41" s="518">
        <f>SUMIFS(УсловияРасчеты!FH:FH,УсловияРасчеты!$H:$H,$C41,УсловияРасчеты!$N:$N,"итого")</f>
        <v>0</v>
      </c>
      <c r="EO41" s="518">
        <f>SUMIFS(УсловияРасчеты!FI:FI,УсловияРасчеты!$H:$H,$C41,УсловияРасчеты!$N:$N,"итого")</f>
        <v>0</v>
      </c>
      <c r="EP41" s="518">
        <f>SUMIFS(УсловияРасчеты!FJ:FJ,УсловияРасчеты!$H:$H,$C41,УсловияРасчеты!$N:$N,"итого")</f>
        <v>0</v>
      </c>
      <c r="EQ41" s="518">
        <f>SUMIFS(УсловияРасчеты!FK:FK,УсловияРасчеты!$H:$H,$C41,УсловияРасчеты!$N:$N,"итого")</f>
        <v>0</v>
      </c>
      <c r="ER41" s="518">
        <f>SUMIFS(УсловияРасчеты!FL:FL,УсловияРасчеты!$H:$H,$C41,УсловияРасчеты!$N:$N,"итого")</f>
        <v>0</v>
      </c>
      <c r="ES41" s="518">
        <f>SUMIFS(УсловияРасчеты!FM:FM,УсловияРасчеты!$H:$H,$C41,УсловияРасчеты!$N:$N,"итого")</f>
        <v>0</v>
      </c>
      <c r="ET41" s="518">
        <f>SUMIFS(УсловияРасчеты!FN:FN,УсловияРасчеты!$H:$H,$C41,УсловияРасчеты!$N:$N,"итого")</f>
        <v>0</v>
      </c>
      <c r="EU41" s="518">
        <f>SUMIFS(УсловияРасчеты!FO:FO,УсловияРасчеты!$H:$H,$C41,УсловияРасчеты!$N:$N,"итого")</f>
        <v>0</v>
      </c>
      <c r="EV41" s="518">
        <f>SUMIFS(УсловияРасчеты!FP:FP,УсловияРасчеты!$H:$H,$C41,УсловияРасчеты!$N:$N,"итого")</f>
        <v>0</v>
      </c>
      <c r="EW41" s="518">
        <f>SUMIFS(УсловияРасчеты!FQ:FQ,УсловияРасчеты!$H:$H,$C41,УсловияРасчеты!$N:$N,"итого")</f>
        <v>0</v>
      </c>
      <c r="EX41" s="518">
        <f>SUMIFS(УсловияРасчеты!FR:FR,УсловияРасчеты!$H:$H,$C41,УсловияРасчеты!$N:$N,"итого")</f>
        <v>0</v>
      </c>
      <c r="EY41" s="518">
        <f>SUMIFS(УсловияРасчеты!FS:FS,УсловияРасчеты!$H:$H,$C41,УсловияРасчеты!$N:$N,"итого")</f>
        <v>0</v>
      </c>
      <c r="EZ41" s="518">
        <f>SUMIFS(УсловияРасчеты!FT:FT,УсловияРасчеты!$H:$H,$C41,УсловияРасчеты!$N:$N,"итого")</f>
        <v>0</v>
      </c>
      <c r="FA41" s="518">
        <f>SUMIFS(УсловияРасчеты!FU:FU,УсловияРасчеты!$H:$H,$C41,УсловияРасчеты!$N:$N,"итого")</f>
        <v>0</v>
      </c>
      <c r="FB41" s="518">
        <f>SUMIFS(УсловияРасчеты!FV:FV,УсловияРасчеты!$H:$H,$C41,УсловияРасчеты!$N:$N,"итого")</f>
        <v>0</v>
      </c>
      <c r="FC41" s="518">
        <f>SUMIFS(УсловияРасчеты!FW:FW,УсловияРасчеты!$H:$H,$C41,УсловияРасчеты!$N:$N,"итого")</f>
        <v>0</v>
      </c>
      <c r="FD41" s="518">
        <f>SUMIFS(УсловияРасчеты!FX:FX,УсловияРасчеты!$H:$H,$C41,УсловияРасчеты!$N:$N,"итого")</f>
        <v>0</v>
      </c>
      <c r="FE41" s="518">
        <f>SUMIFS(УсловияРасчеты!FY:FY,УсловияРасчеты!$H:$H,$C41,УсловияРасчеты!$N:$N,"итого")</f>
        <v>0</v>
      </c>
      <c r="FF41" s="518">
        <f>SUMIFS(УсловияРасчеты!FZ:FZ,УсловияРасчеты!$H:$H,$C41,УсловияРасчеты!$N:$N,"итого")</f>
        <v>0</v>
      </c>
      <c r="FG41" s="518">
        <f>SUMIFS(УсловияРасчеты!GA:GA,УсловияРасчеты!$H:$H,$C41,УсловияРасчеты!$N:$N,"итого")</f>
        <v>0</v>
      </c>
      <c r="FH41" s="518">
        <f>SUMIFS(УсловияРасчеты!GB:GB,УсловияРасчеты!$H:$H,$C41,УсловияРасчеты!$N:$N,"итого")</f>
        <v>0</v>
      </c>
      <c r="FI41" s="518">
        <f>SUMIFS(УсловияРасчеты!GC:GC,УсловияРасчеты!$H:$H,$C41,УсловияРасчеты!$N:$N,"итого")</f>
        <v>0</v>
      </c>
      <c r="FJ41" s="518">
        <f>SUMIFS(УсловияРасчеты!GD:GD,УсловияРасчеты!$H:$H,$C41,УсловияРасчеты!$N:$N,"итого")</f>
        <v>0</v>
      </c>
      <c r="FK41" s="518">
        <f>SUMIFS(УсловияРасчеты!GE:GE,УсловияРасчеты!$H:$H,$C41,УсловияРасчеты!$N:$N,"итого")</f>
        <v>0</v>
      </c>
      <c r="FL41" s="518">
        <f>SUMIFS(УсловияРасчеты!GF:GF,УсловияРасчеты!$H:$H,$C41,УсловияРасчеты!$N:$N,"итого")</f>
        <v>0</v>
      </c>
      <c r="FM41" s="518">
        <f>SUMIFS(УсловияРасчеты!GG:GG,УсловияРасчеты!$H:$H,$C41,УсловияРасчеты!$N:$N,"итого")</f>
        <v>0</v>
      </c>
      <c r="FN41" s="518">
        <f>SUMIFS(УсловияРасчеты!GH:GH,УсловияРасчеты!$H:$H,$C41,УсловияРасчеты!$N:$N,"итого")</f>
        <v>0</v>
      </c>
      <c r="FO41" s="518">
        <f>SUMIFS(УсловияРасчеты!GI:GI,УсловияРасчеты!$H:$H,$C41,УсловияРасчеты!$N:$N,"итого")</f>
        <v>0</v>
      </c>
      <c r="FP41" s="518">
        <f>SUMIFS(УсловияРасчеты!GJ:GJ,УсловияРасчеты!$H:$H,$C41,УсловияРасчеты!$N:$N,"итого")</f>
        <v>0</v>
      </c>
      <c r="FQ41" s="518">
        <f>SUMIFS(УсловияРасчеты!GK:GK,УсловияРасчеты!$H:$H,$C41,УсловияРасчеты!$N:$N,"итого")</f>
        <v>0</v>
      </c>
      <c r="FR41" s="518">
        <f>SUMIFS(УсловияРасчеты!GL:GL,УсловияРасчеты!$H:$H,$C41,УсловияРасчеты!$N:$N,"итого")</f>
        <v>0</v>
      </c>
      <c r="FS41" s="518">
        <f>SUMIFS(УсловияРасчеты!GM:GM,УсловияРасчеты!$H:$H,$C41,УсловияРасчеты!$N:$N,"итого")</f>
        <v>0</v>
      </c>
      <c r="FT41" s="518">
        <f>SUMIFS(УсловияРасчеты!GN:GN,УсловияРасчеты!$H:$H,$C41,УсловияРасчеты!$N:$N,"итого")</f>
        <v>0</v>
      </c>
      <c r="FU41" s="518">
        <f>SUMIFS(УсловияРасчеты!GO:GO,УсловияРасчеты!$H:$H,$C41,УсловияРасчеты!$N:$N,"итого")</f>
        <v>0</v>
      </c>
      <c r="FV41" s="518">
        <f>SUMIFS(УсловияРасчеты!GP:GP,УсловияРасчеты!$H:$H,$C41,УсловияРасчеты!$N:$N,"итого")</f>
        <v>0</v>
      </c>
      <c r="FW41" s="518">
        <f>SUMIFS(УсловияРасчеты!GQ:GQ,УсловияРасчеты!$H:$H,$C41,УсловияРасчеты!$N:$N,"итого")</f>
        <v>0</v>
      </c>
      <c r="FX41" s="518">
        <f>SUMIFS(УсловияРасчеты!GR:GR,УсловияРасчеты!$H:$H,$C41,УсловияРасчеты!$N:$N,"итого")</f>
        <v>0</v>
      </c>
      <c r="FY41" s="518">
        <f>SUMIFS(УсловияРасчеты!GS:GS,УсловияРасчеты!$H:$H,$C41,УсловияРасчеты!$N:$N,"итого")</f>
        <v>0</v>
      </c>
      <c r="FZ41" s="518">
        <f>SUMIFS(УсловияРасчеты!GT:GT,УсловияРасчеты!$H:$H,$C41,УсловияРасчеты!$N:$N,"итого")</f>
        <v>0</v>
      </c>
      <c r="GA41" s="518">
        <f>SUMIFS(УсловияРасчеты!GU:GU,УсловияРасчеты!$H:$H,$C41,УсловияРасчеты!$N:$N,"итого")</f>
        <v>0</v>
      </c>
      <c r="GB41" s="518">
        <f>SUMIFS(УсловияРасчеты!GV:GV,УсловияРасчеты!$H:$H,$C41,УсловияРасчеты!$N:$N,"итого")</f>
        <v>0</v>
      </c>
      <c r="GC41" s="518">
        <f>SUMIFS(УсловияРасчеты!GW:GW,УсловияРасчеты!$H:$H,$C41,УсловияРасчеты!$N:$N,"итого")</f>
        <v>0</v>
      </c>
      <c r="GD41" s="518">
        <f>SUMIFS(УсловияРасчеты!GX:GX,УсловияРасчеты!$H:$H,$C41,УсловияРасчеты!$N:$N,"итого")</f>
        <v>0</v>
      </c>
      <c r="GE41" s="518">
        <f>SUMIFS(УсловияРасчеты!GY:GY,УсловияРасчеты!$H:$H,$C41,УсловияРасчеты!$N:$N,"итого")</f>
        <v>0</v>
      </c>
      <c r="GF41" s="518">
        <f>SUMIFS(УсловияРасчеты!GZ:GZ,УсловияРасчеты!$H:$H,$C41,УсловияРасчеты!$N:$N,"итого")</f>
        <v>0</v>
      </c>
      <c r="GG41" s="500"/>
    </row>
    <row r="42" spans="1:189" s="79" customFormat="1" ht="12">
      <c r="A42" s="82"/>
      <c r="B42" s="77"/>
      <c r="C42" s="80" t="str">
        <f>УсловияРасчеты!$H$1193</f>
        <v>Оплата капитальных затрат</v>
      </c>
      <c r="D42" s="500"/>
      <c r="E42" s="133">
        <f t="shared" si="11"/>
        <v>0</v>
      </c>
      <c r="F42" s="77"/>
      <c r="G42" s="111">
        <f>SUMIFS(УсловияРасчеты!AA:AA,УсловияРасчеты!$H:$H,$C42,УсловияРасчеты!$N:$N,"итого")</f>
        <v>0</v>
      </c>
      <c r="H42" s="111">
        <f>SUMIFS(УсловияРасчеты!AB:AB,УсловияРасчеты!$H:$H,$C42,УсловияРасчеты!$N:$N,"итого")</f>
        <v>0</v>
      </c>
      <c r="I42" s="111">
        <f>SUMIFS(УсловияРасчеты!AC:AC,УсловияРасчеты!$H:$H,$C42,УсловияРасчеты!$N:$N,"итого")</f>
        <v>0</v>
      </c>
      <c r="J42" s="111">
        <f>SUMIFS(УсловияРасчеты!AD:AD,УсловияРасчеты!$H:$H,$C42,УсловияРасчеты!$N:$N,"итого")</f>
        <v>0</v>
      </c>
      <c r="K42" s="111">
        <f>SUMIFS(УсловияРасчеты!AE:AE,УсловияРасчеты!$H:$H,$C42,УсловияРасчеты!$N:$N,"итого")</f>
        <v>0</v>
      </c>
      <c r="L42" s="111">
        <f>SUMIFS(УсловияРасчеты!AF:AF,УсловияРасчеты!$H:$H,$C42,УсловияРасчеты!$N:$N,"итого")</f>
        <v>0</v>
      </c>
      <c r="M42" s="111">
        <f>SUMIFS(УсловияРасчеты!AG:AG,УсловияРасчеты!$H:$H,$C42,УсловияРасчеты!$N:$N,"итого")</f>
        <v>0</v>
      </c>
      <c r="N42" s="111">
        <f>SUMIFS(УсловияРасчеты!AH:AH,УсловияРасчеты!$H:$H,$C42,УсловияРасчеты!$N:$N,"итого")</f>
        <v>0</v>
      </c>
      <c r="O42" s="111">
        <f>SUMIFS(УсловияРасчеты!AI:AI,УсловияРасчеты!$H:$H,$C42,УсловияРасчеты!$N:$N,"итого")</f>
        <v>0</v>
      </c>
      <c r="P42" s="111">
        <f>SUMIFS(УсловияРасчеты!AJ:AJ,УсловияРасчеты!$H:$H,$C42,УсловияРасчеты!$N:$N,"итого")</f>
        <v>0</v>
      </c>
      <c r="Q42" s="111">
        <f>SUMIFS(УсловияРасчеты!AK:AK,УсловияРасчеты!$H:$H,$C42,УсловияРасчеты!$N:$N,"итого")</f>
        <v>0</v>
      </c>
      <c r="R42" s="111">
        <f>SUMIFS(УсловияРасчеты!AL:AL,УсловияРасчеты!$H:$H,$C42,УсловияРасчеты!$N:$N,"итого")</f>
        <v>0</v>
      </c>
      <c r="S42" s="111">
        <f>SUMIFS(УсловияРасчеты!AM:AM,УсловияРасчеты!$H:$H,$C42,УсловияРасчеты!$N:$N,"итого")</f>
        <v>0</v>
      </c>
      <c r="T42" s="111">
        <f>SUMIFS(УсловияРасчеты!AN:AN,УсловияРасчеты!$H:$H,$C42,УсловияРасчеты!$N:$N,"итого")</f>
        <v>0</v>
      </c>
      <c r="U42" s="111">
        <f>SUMIFS(УсловияРасчеты!AO:AO,УсловияРасчеты!$H:$H,$C42,УсловияРасчеты!$N:$N,"итого")</f>
        <v>0</v>
      </c>
      <c r="V42" s="111">
        <f>SUMIFS(УсловияРасчеты!AP:AP,УсловияРасчеты!$H:$H,$C42,УсловияРасчеты!$N:$N,"итого")</f>
        <v>0</v>
      </c>
      <c r="W42" s="111">
        <f>SUMIFS(УсловияРасчеты!AQ:AQ,УсловияРасчеты!$H:$H,$C42,УсловияРасчеты!$N:$N,"итого")</f>
        <v>0</v>
      </c>
      <c r="X42" s="111">
        <f>SUMIFS(УсловияРасчеты!AR:AR,УсловияРасчеты!$H:$H,$C42,УсловияРасчеты!$N:$N,"итого")</f>
        <v>0</v>
      </c>
      <c r="Y42" s="111">
        <f>SUMIFS(УсловияРасчеты!AS:AS,УсловияРасчеты!$H:$H,$C42,УсловияРасчеты!$N:$N,"итого")</f>
        <v>0</v>
      </c>
      <c r="Z42" s="111">
        <f>SUMIFS(УсловияРасчеты!AT:AT,УсловияРасчеты!$H:$H,$C42,УсловияРасчеты!$N:$N,"итого")</f>
        <v>0</v>
      </c>
      <c r="AA42" s="111">
        <f>SUMIFS(УсловияРасчеты!AU:AU,УсловияРасчеты!$H:$H,$C42,УсловияРасчеты!$N:$N,"итого")</f>
        <v>0</v>
      </c>
      <c r="AB42" s="111">
        <f>SUMIFS(УсловияРасчеты!AV:AV,УсловияРасчеты!$H:$H,$C42,УсловияРасчеты!$N:$N,"итого")</f>
        <v>0</v>
      </c>
      <c r="AC42" s="111">
        <f>SUMIFS(УсловияРасчеты!AW:AW,УсловияРасчеты!$H:$H,$C42,УсловияРасчеты!$N:$N,"итого")</f>
        <v>0</v>
      </c>
      <c r="AD42" s="111">
        <f>SUMIFS(УсловияРасчеты!AX:AX,УсловияРасчеты!$H:$H,$C42,УсловияРасчеты!$N:$N,"итого")</f>
        <v>0</v>
      </c>
      <c r="AE42" s="111">
        <f>SUMIFS(УсловияРасчеты!AY:AY,УсловияРасчеты!$H:$H,$C42,УсловияРасчеты!$N:$N,"итого")</f>
        <v>0</v>
      </c>
      <c r="AF42" s="111">
        <f>SUMIFS(УсловияРасчеты!AZ:AZ,УсловияРасчеты!$H:$H,$C42,УсловияРасчеты!$N:$N,"итого")</f>
        <v>0</v>
      </c>
      <c r="AG42" s="111">
        <f>SUMIFS(УсловияРасчеты!BA:BA,УсловияРасчеты!$H:$H,$C42,УсловияРасчеты!$N:$N,"итого")</f>
        <v>0</v>
      </c>
      <c r="AH42" s="111">
        <f>SUMIFS(УсловияРасчеты!BB:BB,УсловияРасчеты!$H:$H,$C42,УсловияРасчеты!$N:$N,"итого")</f>
        <v>0</v>
      </c>
      <c r="AI42" s="111">
        <f>SUMIFS(УсловияРасчеты!BC:BC,УсловияРасчеты!$H:$H,$C42,УсловияРасчеты!$N:$N,"итого")</f>
        <v>0</v>
      </c>
      <c r="AJ42" s="111">
        <f>SUMIFS(УсловияРасчеты!BD:BD,УсловияРасчеты!$H:$H,$C42,УсловияРасчеты!$N:$N,"итого")</f>
        <v>0</v>
      </c>
      <c r="AK42" s="111">
        <f>SUMIFS(УсловияРасчеты!BE:BE,УсловияРасчеты!$H:$H,$C42,УсловияРасчеты!$N:$N,"итого")</f>
        <v>0</v>
      </c>
      <c r="AL42" s="111">
        <f>SUMIFS(УсловияРасчеты!BF:BF,УсловияРасчеты!$H:$H,$C42,УсловияРасчеты!$N:$N,"итого")</f>
        <v>0</v>
      </c>
      <c r="AM42" s="111">
        <f>SUMIFS(УсловияРасчеты!BG:BG,УсловияРасчеты!$H:$H,$C42,УсловияРасчеты!$N:$N,"итого")</f>
        <v>0</v>
      </c>
      <c r="AN42" s="111">
        <f>SUMIFS(УсловияРасчеты!BH:BH,УсловияРасчеты!$H:$H,$C42,УсловияРасчеты!$N:$N,"итого")</f>
        <v>0</v>
      </c>
      <c r="AO42" s="111">
        <f>SUMIFS(УсловияРасчеты!BI:BI,УсловияРасчеты!$H:$H,$C42,УсловияРасчеты!$N:$N,"итого")</f>
        <v>0</v>
      </c>
      <c r="AP42" s="111">
        <f>SUMIFS(УсловияРасчеты!BJ:BJ,УсловияРасчеты!$H:$H,$C42,УсловияРасчеты!$N:$N,"итого")</f>
        <v>0</v>
      </c>
      <c r="AQ42" s="111">
        <f>SUMIFS(УсловияРасчеты!BK:BK,УсловияРасчеты!$H:$H,$C42,УсловияРасчеты!$N:$N,"итого")</f>
        <v>0</v>
      </c>
      <c r="AR42" s="111">
        <f>SUMIFS(УсловияРасчеты!BL:BL,УсловияРасчеты!$H:$H,$C42,УсловияРасчеты!$N:$N,"итого")</f>
        <v>0</v>
      </c>
      <c r="AS42" s="111">
        <f>SUMIFS(УсловияРасчеты!BM:BM,УсловияРасчеты!$H:$H,$C42,УсловияРасчеты!$N:$N,"итого")</f>
        <v>0</v>
      </c>
      <c r="AT42" s="111">
        <f>SUMIFS(УсловияРасчеты!BN:BN,УсловияРасчеты!$H:$H,$C42,УсловияРасчеты!$N:$N,"итого")</f>
        <v>0</v>
      </c>
      <c r="AU42" s="111">
        <f>SUMIFS(УсловияРасчеты!BO:BO,УсловияРасчеты!$H:$H,$C42,УсловияРасчеты!$N:$N,"итого")</f>
        <v>0</v>
      </c>
      <c r="AV42" s="111">
        <f>SUMIFS(УсловияРасчеты!BP:BP,УсловияРасчеты!$H:$H,$C42,УсловияРасчеты!$N:$N,"итого")</f>
        <v>0</v>
      </c>
      <c r="AW42" s="111">
        <f>SUMIFS(УсловияРасчеты!BQ:BQ,УсловияРасчеты!$H:$H,$C42,УсловияРасчеты!$N:$N,"итого")</f>
        <v>0</v>
      </c>
      <c r="AX42" s="111">
        <f>SUMIFS(УсловияРасчеты!BR:BR,УсловияРасчеты!$H:$H,$C42,УсловияРасчеты!$N:$N,"итого")</f>
        <v>0</v>
      </c>
      <c r="AY42" s="111">
        <f>SUMIFS(УсловияРасчеты!BS:BS,УсловияРасчеты!$H:$H,$C42,УсловияРасчеты!$N:$N,"итого")</f>
        <v>0</v>
      </c>
      <c r="AZ42" s="111">
        <f>SUMIFS(УсловияРасчеты!BT:BT,УсловияРасчеты!$H:$H,$C42,УсловияРасчеты!$N:$N,"итого")</f>
        <v>0</v>
      </c>
      <c r="BA42" s="111">
        <f>SUMIFS(УсловияРасчеты!BU:BU,УсловияРасчеты!$H:$H,$C42,УсловияРасчеты!$N:$N,"итого")</f>
        <v>0</v>
      </c>
      <c r="BB42" s="111">
        <f>SUMIFS(УсловияРасчеты!BV:BV,УсловияРасчеты!$H:$H,$C42,УсловияРасчеты!$N:$N,"итого")</f>
        <v>0</v>
      </c>
      <c r="BC42" s="111">
        <f>SUMIFS(УсловияРасчеты!BW:BW,УсловияРасчеты!$H:$H,$C42,УсловияРасчеты!$N:$N,"итого")</f>
        <v>0</v>
      </c>
      <c r="BD42" s="111">
        <f>SUMIFS(УсловияРасчеты!BX:BX,УсловияРасчеты!$H:$H,$C42,УсловияРасчеты!$N:$N,"итого")</f>
        <v>0</v>
      </c>
      <c r="BE42" s="111">
        <f>SUMIFS(УсловияРасчеты!BY:BY,УсловияРасчеты!$H:$H,$C42,УсловияРасчеты!$N:$N,"итого")</f>
        <v>0</v>
      </c>
      <c r="BF42" s="111">
        <f>SUMIFS(УсловияРасчеты!BZ:BZ,УсловияРасчеты!$H:$H,$C42,УсловияРасчеты!$N:$N,"итого")</f>
        <v>0</v>
      </c>
      <c r="BG42" s="111">
        <f>SUMIFS(УсловияРасчеты!CA:CA,УсловияРасчеты!$H:$H,$C42,УсловияРасчеты!$N:$N,"итого")</f>
        <v>0</v>
      </c>
      <c r="BH42" s="111">
        <f>SUMIFS(УсловияРасчеты!CB:CB,УсловияРасчеты!$H:$H,$C42,УсловияРасчеты!$N:$N,"итого")</f>
        <v>0</v>
      </c>
      <c r="BI42" s="111">
        <f>SUMIFS(УсловияРасчеты!CC:CC,УсловияРасчеты!$H:$H,$C42,УсловияРасчеты!$N:$N,"итого")</f>
        <v>0</v>
      </c>
      <c r="BJ42" s="111">
        <f>SUMIFS(УсловияРасчеты!CD:CD,УсловияРасчеты!$H:$H,$C42,УсловияРасчеты!$N:$N,"итого")</f>
        <v>0</v>
      </c>
      <c r="BK42" s="111">
        <f>SUMIFS(УсловияРасчеты!CE:CE,УсловияРасчеты!$H:$H,$C42,УсловияРасчеты!$N:$N,"итого")</f>
        <v>0</v>
      </c>
      <c r="BL42" s="111">
        <f>SUMIFS(УсловияРасчеты!CF:CF,УсловияРасчеты!$H:$H,$C42,УсловияРасчеты!$N:$N,"итого")</f>
        <v>0</v>
      </c>
      <c r="BM42" s="111">
        <f>SUMIFS(УсловияРасчеты!CG:CG,УсловияРасчеты!$H:$H,$C42,УсловияРасчеты!$N:$N,"итого")</f>
        <v>0</v>
      </c>
      <c r="BN42" s="111">
        <f>SUMIFS(УсловияРасчеты!CH:CH,УсловияРасчеты!$H:$H,$C42,УсловияРасчеты!$N:$N,"итого")</f>
        <v>0</v>
      </c>
      <c r="BO42" s="111">
        <f>SUMIFS(УсловияРасчеты!CI:CI,УсловияРасчеты!$H:$H,$C42,УсловияРасчеты!$N:$N,"итого")</f>
        <v>0</v>
      </c>
      <c r="BP42" s="111">
        <f>SUMIFS(УсловияРасчеты!CJ:CJ,УсловияРасчеты!$H:$H,$C42,УсловияРасчеты!$N:$N,"итого")</f>
        <v>0</v>
      </c>
      <c r="BQ42" s="111">
        <f>SUMIFS(УсловияРасчеты!CK:CK,УсловияРасчеты!$H:$H,$C42,УсловияРасчеты!$N:$N,"итого")</f>
        <v>0</v>
      </c>
      <c r="BR42" s="111">
        <f>SUMIFS(УсловияРасчеты!CL:CL,УсловияРасчеты!$H:$H,$C42,УсловияРасчеты!$N:$N,"итого")</f>
        <v>0</v>
      </c>
      <c r="BS42" s="111">
        <f>SUMIFS(УсловияРасчеты!CM:CM,УсловияРасчеты!$H:$H,$C42,УсловияРасчеты!$N:$N,"итого")</f>
        <v>0</v>
      </c>
      <c r="BT42" s="111">
        <f>SUMIFS(УсловияРасчеты!CN:CN,УсловияРасчеты!$H:$H,$C42,УсловияРасчеты!$N:$N,"итого")</f>
        <v>0</v>
      </c>
      <c r="BU42" s="111">
        <f>SUMIFS(УсловияРасчеты!CO:CO,УсловияРасчеты!$H:$H,$C42,УсловияРасчеты!$N:$N,"итого")</f>
        <v>0</v>
      </c>
      <c r="BV42" s="111">
        <f>SUMIFS(УсловияРасчеты!CP:CP,УсловияРасчеты!$H:$H,$C42,УсловияРасчеты!$N:$N,"итого")</f>
        <v>0</v>
      </c>
      <c r="BW42" s="111">
        <f>SUMIFS(УсловияРасчеты!CQ:CQ,УсловияРасчеты!$H:$H,$C42,УсловияРасчеты!$N:$N,"итого")</f>
        <v>0</v>
      </c>
      <c r="BX42" s="111">
        <f>SUMIFS(УсловияРасчеты!CR:CR,УсловияРасчеты!$H:$H,$C42,УсловияРасчеты!$N:$N,"итого")</f>
        <v>0</v>
      </c>
      <c r="BY42" s="111">
        <f>SUMIFS(УсловияРасчеты!CS:CS,УсловияРасчеты!$H:$H,$C42,УсловияРасчеты!$N:$N,"итого")</f>
        <v>0</v>
      </c>
      <c r="BZ42" s="111">
        <f>SUMIFS(УсловияРасчеты!CT:CT,УсловияРасчеты!$H:$H,$C42,УсловияРасчеты!$N:$N,"итого")</f>
        <v>0</v>
      </c>
      <c r="CA42" s="111">
        <f>SUMIFS(УсловияРасчеты!CU:CU,УсловияРасчеты!$H:$H,$C42,УсловияРасчеты!$N:$N,"итого")</f>
        <v>0</v>
      </c>
      <c r="CB42" s="111">
        <f>SUMIFS(УсловияРасчеты!CV:CV,УсловияРасчеты!$H:$H,$C42,УсловияРасчеты!$N:$N,"итого")</f>
        <v>0</v>
      </c>
      <c r="CC42" s="111">
        <f>SUMIFS(УсловияРасчеты!CW:CW,УсловияРасчеты!$H:$H,$C42,УсловияРасчеты!$N:$N,"итого")</f>
        <v>0</v>
      </c>
      <c r="CD42" s="111">
        <f>SUMIFS(УсловияРасчеты!CX:CX,УсловияРасчеты!$H:$H,$C42,УсловияРасчеты!$N:$N,"итого")</f>
        <v>0</v>
      </c>
      <c r="CE42" s="111">
        <f>SUMIFS(УсловияРасчеты!CY:CY,УсловияРасчеты!$H:$H,$C42,УсловияРасчеты!$N:$N,"итого")</f>
        <v>0</v>
      </c>
      <c r="CF42" s="111">
        <f>SUMIFS(УсловияРасчеты!CZ:CZ,УсловияРасчеты!$H:$H,$C42,УсловияРасчеты!$N:$N,"итого")</f>
        <v>0</v>
      </c>
      <c r="CG42" s="111">
        <f>SUMIFS(УсловияРасчеты!DA:DA,УсловияРасчеты!$H:$H,$C42,УсловияРасчеты!$N:$N,"итого")</f>
        <v>0</v>
      </c>
      <c r="CH42" s="111">
        <f>SUMIFS(УсловияРасчеты!DB:DB,УсловияРасчеты!$H:$H,$C42,УсловияРасчеты!$N:$N,"итого")</f>
        <v>0</v>
      </c>
      <c r="CI42" s="111">
        <f>SUMIFS(УсловияРасчеты!DC:DC,УсловияРасчеты!$H:$H,$C42,УсловияРасчеты!$N:$N,"итого")</f>
        <v>0</v>
      </c>
      <c r="CJ42" s="111">
        <f>SUMIFS(УсловияРасчеты!DD:DD,УсловияРасчеты!$H:$H,$C42,УсловияРасчеты!$N:$N,"итого")</f>
        <v>0</v>
      </c>
      <c r="CK42" s="111">
        <f>SUMIFS(УсловияРасчеты!DE:DE,УсловияРасчеты!$H:$H,$C42,УсловияРасчеты!$N:$N,"итого")</f>
        <v>0</v>
      </c>
      <c r="CL42" s="111">
        <f>SUMIFS(УсловияРасчеты!DF:DF,УсловияРасчеты!$H:$H,$C42,УсловияРасчеты!$N:$N,"итого")</f>
        <v>0</v>
      </c>
      <c r="CM42" s="111">
        <f>SUMIFS(УсловияРасчеты!DG:DG,УсловияРасчеты!$H:$H,$C42,УсловияРасчеты!$N:$N,"итого")</f>
        <v>0</v>
      </c>
      <c r="CN42" s="111">
        <f>SUMIFS(УсловияРасчеты!DH:DH,УсловияРасчеты!$H:$H,$C42,УсловияРасчеты!$N:$N,"итого")</f>
        <v>0</v>
      </c>
      <c r="CO42" s="111">
        <f>SUMIFS(УсловияРасчеты!DI:DI,УсловияРасчеты!$H:$H,$C42,УсловияРасчеты!$N:$N,"итого")</f>
        <v>0</v>
      </c>
      <c r="CP42" s="111">
        <f>SUMIFS(УсловияРасчеты!DJ:DJ,УсловияРасчеты!$H:$H,$C42,УсловияРасчеты!$N:$N,"итого")</f>
        <v>0</v>
      </c>
      <c r="CQ42" s="111">
        <f>SUMIFS(УсловияРасчеты!DK:DK,УсловияРасчеты!$H:$H,$C42,УсловияРасчеты!$N:$N,"итого")</f>
        <v>0</v>
      </c>
      <c r="CR42" s="111">
        <f>SUMIFS(УсловияРасчеты!DL:DL,УсловияРасчеты!$H:$H,$C42,УсловияРасчеты!$N:$N,"итого")</f>
        <v>0</v>
      </c>
      <c r="CS42" s="111">
        <f>SUMIFS(УсловияРасчеты!DM:DM,УсловияРасчеты!$H:$H,$C42,УсловияРасчеты!$N:$N,"итого")</f>
        <v>0</v>
      </c>
      <c r="CT42" s="111">
        <f>SUMIFS(УсловияРасчеты!DN:DN,УсловияРасчеты!$H:$H,$C42,УсловияРасчеты!$N:$N,"итого")</f>
        <v>0</v>
      </c>
      <c r="CU42" s="111">
        <f>SUMIFS(УсловияРасчеты!DO:DO,УсловияРасчеты!$H:$H,$C42,УсловияРасчеты!$N:$N,"итого")</f>
        <v>0</v>
      </c>
      <c r="CV42" s="111">
        <f>SUMIFS(УсловияРасчеты!DP:DP,УсловияРасчеты!$H:$H,$C42,УсловияРасчеты!$N:$N,"итого")</f>
        <v>0</v>
      </c>
      <c r="CW42" s="111">
        <f>SUMIFS(УсловияРасчеты!DQ:DQ,УсловияРасчеты!$H:$H,$C42,УсловияРасчеты!$N:$N,"итого")</f>
        <v>0</v>
      </c>
      <c r="CX42" s="111">
        <f>SUMIFS(УсловияРасчеты!DR:DR,УсловияРасчеты!$H:$H,$C42,УсловияРасчеты!$N:$N,"итого")</f>
        <v>0</v>
      </c>
      <c r="CY42" s="111">
        <f>SUMIFS(УсловияРасчеты!DS:DS,УсловияРасчеты!$H:$H,$C42,УсловияРасчеты!$N:$N,"итого")</f>
        <v>0</v>
      </c>
      <c r="CZ42" s="111">
        <f>SUMIFS(УсловияРасчеты!DT:DT,УсловияРасчеты!$H:$H,$C42,УсловияРасчеты!$N:$N,"итого")</f>
        <v>0</v>
      </c>
      <c r="DA42" s="111">
        <f>SUMIFS(УсловияРасчеты!DU:DU,УсловияРасчеты!$H:$H,$C42,УсловияРасчеты!$N:$N,"итого")</f>
        <v>0</v>
      </c>
      <c r="DB42" s="111">
        <f>SUMIFS(УсловияРасчеты!DV:DV,УсловияРасчеты!$H:$H,$C42,УсловияРасчеты!$N:$N,"итого")</f>
        <v>0</v>
      </c>
      <c r="DC42" s="111">
        <f>SUMIFS(УсловияРасчеты!DW:DW,УсловияРасчеты!$H:$H,$C42,УсловияРасчеты!$N:$N,"итого")</f>
        <v>0</v>
      </c>
      <c r="DD42" s="111">
        <f>SUMIFS(УсловияРасчеты!DX:DX,УсловияРасчеты!$H:$H,$C42,УсловияРасчеты!$N:$N,"итого")</f>
        <v>0</v>
      </c>
      <c r="DE42" s="111">
        <f>SUMIFS(УсловияРасчеты!DY:DY,УсловияРасчеты!$H:$H,$C42,УсловияРасчеты!$N:$N,"итого")</f>
        <v>0</v>
      </c>
      <c r="DF42" s="111">
        <f>SUMIFS(УсловияРасчеты!DZ:DZ,УсловияРасчеты!$H:$H,$C42,УсловияРасчеты!$N:$N,"итого")</f>
        <v>0</v>
      </c>
      <c r="DG42" s="111">
        <f>SUMIFS(УсловияРасчеты!EA:EA,УсловияРасчеты!$H:$H,$C42,УсловияРасчеты!$N:$N,"итого")</f>
        <v>0</v>
      </c>
      <c r="DH42" s="111">
        <f>SUMIFS(УсловияРасчеты!EB:EB,УсловияРасчеты!$H:$H,$C42,УсловияРасчеты!$N:$N,"итого")</f>
        <v>0</v>
      </c>
      <c r="DI42" s="111">
        <f>SUMIFS(УсловияРасчеты!EC:EC,УсловияРасчеты!$H:$H,$C42,УсловияРасчеты!$N:$N,"итого")</f>
        <v>0</v>
      </c>
      <c r="DJ42" s="111">
        <f>SUMIFS(УсловияРасчеты!ED:ED,УсловияРасчеты!$H:$H,$C42,УсловияРасчеты!$N:$N,"итого")</f>
        <v>0</v>
      </c>
      <c r="DK42" s="111">
        <f>SUMIFS(УсловияРасчеты!EE:EE,УсловияРасчеты!$H:$H,$C42,УсловияРасчеты!$N:$N,"итого")</f>
        <v>0</v>
      </c>
      <c r="DL42" s="111">
        <f>SUMIFS(УсловияРасчеты!EF:EF,УсловияРасчеты!$H:$H,$C42,УсловияРасчеты!$N:$N,"итого")</f>
        <v>0</v>
      </c>
      <c r="DM42" s="111">
        <f>SUMIFS(УсловияРасчеты!EG:EG,УсловияРасчеты!$H:$H,$C42,УсловияРасчеты!$N:$N,"итого")</f>
        <v>0</v>
      </c>
      <c r="DN42" s="111">
        <f>SUMIFS(УсловияРасчеты!EH:EH,УсловияРасчеты!$H:$H,$C42,УсловияРасчеты!$N:$N,"итого")</f>
        <v>0</v>
      </c>
      <c r="DO42" s="111">
        <f>SUMIFS(УсловияРасчеты!EI:EI,УсловияРасчеты!$H:$H,$C42,УсловияРасчеты!$N:$N,"итого")</f>
        <v>0</v>
      </c>
      <c r="DP42" s="111">
        <f>SUMIFS(УсловияРасчеты!EJ:EJ,УсловияРасчеты!$H:$H,$C42,УсловияРасчеты!$N:$N,"итого")</f>
        <v>0</v>
      </c>
      <c r="DQ42" s="111">
        <f>SUMIFS(УсловияРасчеты!EK:EK,УсловияРасчеты!$H:$H,$C42,УсловияРасчеты!$N:$N,"итого")</f>
        <v>0</v>
      </c>
      <c r="DR42" s="111">
        <f>SUMIFS(УсловияРасчеты!EL:EL,УсловияРасчеты!$H:$H,$C42,УсловияРасчеты!$N:$N,"итого")</f>
        <v>0</v>
      </c>
      <c r="DS42" s="111">
        <f>SUMIFS(УсловияРасчеты!EM:EM,УсловияРасчеты!$H:$H,$C42,УсловияРасчеты!$N:$N,"итого")</f>
        <v>0</v>
      </c>
      <c r="DT42" s="111">
        <f>SUMIFS(УсловияРасчеты!EN:EN,УсловияРасчеты!$H:$H,$C42,УсловияРасчеты!$N:$N,"итого")</f>
        <v>0</v>
      </c>
      <c r="DU42" s="111">
        <f>SUMIFS(УсловияРасчеты!EO:EO,УсловияРасчеты!$H:$H,$C42,УсловияРасчеты!$N:$N,"итого")</f>
        <v>0</v>
      </c>
      <c r="DV42" s="111">
        <f>SUMIFS(УсловияРасчеты!EP:EP,УсловияРасчеты!$H:$H,$C42,УсловияРасчеты!$N:$N,"итого")</f>
        <v>0</v>
      </c>
      <c r="DW42" s="111">
        <f>SUMIFS(УсловияРасчеты!EQ:EQ,УсловияРасчеты!$H:$H,$C42,УсловияРасчеты!$N:$N,"итого")</f>
        <v>0</v>
      </c>
      <c r="DX42" s="111">
        <f>SUMIFS(УсловияРасчеты!ER:ER,УсловияРасчеты!$H:$H,$C42,УсловияРасчеты!$N:$N,"итого")</f>
        <v>0</v>
      </c>
      <c r="DY42" s="111">
        <f>SUMIFS(УсловияРасчеты!ES:ES,УсловияРасчеты!$H:$H,$C42,УсловияРасчеты!$N:$N,"итого")</f>
        <v>0</v>
      </c>
      <c r="DZ42" s="111">
        <f>SUMIFS(УсловияРасчеты!ET:ET,УсловияРасчеты!$H:$H,$C42,УсловияРасчеты!$N:$N,"итого")</f>
        <v>0</v>
      </c>
      <c r="EA42" s="111">
        <f>SUMIFS(УсловияРасчеты!EU:EU,УсловияРасчеты!$H:$H,$C42,УсловияРасчеты!$N:$N,"итого")</f>
        <v>0</v>
      </c>
      <c r="EB42" s="111">
        <f>SUMIFS(УсловияРасчеты!EV:EV,УсловияРасчеты!$H:$H,$C42,УсловияРасчеты!$N:$N,"итого")</f>
        <v>0</v>
      </c>
      <c r="EC42" s="111">
        <f>SUMIFS(УсловияРасчеты!EW:EW,УсловияРасчеты!$H:$H,$C42,УсловияРасчеты!$N:$N,"итого")</f>
        <v>0</v>
      </c>
      <c r="ED42" s="111">
        <f>SUMIFS(УсловияРасчеты!EX:EX,УсловияРасчеты!$H:$H,$C42,УсловияРасчеты!$N:$N,"итого")</f>
        <v>0</v>
      </c>
      <c r="EE42" s="111">
        <f>SUMIFS(УсловияРасчеты!EY:EY,УсловияРасчеты!$H:$H,$C42,УсловияРасчеты!$N:$N,"итого")</f>
        <v>0</v>
      </c>
      <c r="EF42" s="111">
        <f>SUMIFS(УсловияРасчеты!EZ:EZ,УсловияРасчеты!$H:$H,$C42,УсловияРасчеты!$N:$N,"итого")</f>
        <v>0</v>
      </c>
      <c r="EG42" s="111">
        <f>SUMIFS(УсловияРасчеты!FA:FA,УсловияРасчеты!$H:$H,$C42,УсловияРасчеты!$N:$N,"итого")</f>
        <v>0</v>
      </c>
      <c r="EH42" s="111">
        <f>SUMIFS(УсловияРасчеты!FB:FB,УсловияРасчеты!$H:$H,$C42,УсловияРасчеты!$N:$N,"итого")</f>
        <v>0</v>
      </c>
      <c r="EI42" s="111">
        <f>SUMIFS(УсловияРасчеты!FC:FC,УсловияРасчеты!$H:$H,$C42,УсловияРасчеты!$N:$N,"итого")</f>
        <v>0</v>
      </c>
      <c r="EJ42" s="111">
        <f>SUMIFS(УсловияРасчеты!FD:FD,УсловияРасчеты!$H:$H,$C42,УсловияРасчеты!$N:$N,"итого")</f>
        <v>0</v>
      </c>
      <c r="EK42" s="111">
        <f>SUMIFS(УсловияРасчеты!FE:FE,УсловияРасчеты!$H:$H,$C42,УсловияРасчеты!$N:$N,"итого")</f>
        <v>0</v>
      </c>
      <c r="EL42" s="111">
        <f>SUMIFS(УсловияРасчеты!FF:FF,УсловияРасчеты!$H:$H,$C42,УсловияРасчеты!$N:$N,"итого")</f>
        <v>0</v>
      </c>
      <c r="EM42" s="111">
        <f>SUMIFS(УсловияРасчеты!FG:FG,УсловияРасчеты!$H:$H,$C42,УсловияРасчеты!$N:$N,"итого")</f>
        <v>0</v>
      </c>
      <c r="EN42" s="111">
        <f>SUMIFS(УсловияРасчеты!FH:FH,УсловияРасчеты!$H:$H,$C42,УсловияРасчеты!$N:$N,"итого")</f>
        <v>0</v>
      </c>
      <c r="EO42" s="111">
        <f>SUMIFS(УсловияРасчеты!FI:FI,УсловияРасчеты!$H:$H,$C42,УсловияРасчеты!$N:$N,"итого")</f>
        <v>0</v>
      </c>
      <c r="EP42" s="111">
        <f>SUMIFS(УсловияРасчеты!FJ:FJ,УсловияРасчеты!$H:$H,$C42,УсловияРасчеты!$N:$N,"итого")</f>
        <v>0</v>
      </c>
      <c r="EQ42" s="111">
        <f>SUMIFS(УсловияРасчеты!FK:FK,УсловияРасчеты!$H:$H,$C42,УсловияРасчеты!$N:$N,"итого")</f>
        <v>0</v>
      </c>
      <c r="ER42" s="111">
        <f>SUMIFS(УсловияРасчеты!FL:FL,УсловияРасчеты!$H:$H,$C42,УсловияРасчеты!$N:$N,"итого")</f>
        <v>0</v>
      </c>
      <c r="ES42" s="111">
        <f>SUMIFS(УсловияРасчеты!FM:FM,УсловияРасчеты!$H:$H,$C42,УсловияРасчеты!$N:$N,"итого")</f>
        <v>0</v>
      </c>
      <c r="ET42" s="111">
        <f>SUMIFS(УсловияРасчеты!FN:FN,УсловияРасчеты!$H:$H,$C42,УсловияРасчеты!$N:$N,"итого")</f>
        <v>0</v>
      </c>
      <c r="EU42" s="111">
        <f>SUMIFS(УсловияРасчеты!FO:FO,УсловияРасчеты!$H:$H,$C42,УсловияРасчеты!$N:$N,"итого")</f>
        <v>0</v>
      </c>
      <c r="EV42" s="111">
        <f>SUMIFS(УсловияРасчеты!FP:FP,УсловияРасчеты!$H:$H,$C42,УсловияРасчеты!$N:$N,"итого")</f>
        <v>0</v>
      </c>
      <c r="EW42" s="111">
        <f>SUMIFS(УсловияРасчеты!FQ:FQ,УсловияРасчеты!$H:$H,$C42,УсловияРасчеты!$N:$N,"итого")</f>
        <v>0</v>
      </c>
      <c r="EX42" s="111">
        <f>SUMIFS(УсловияРасчеты!FR:FR,УсловияРасчеты!$H:$H,$C42,УсловияРасчеты!$N:$N,"итого")</f>
        <v>0</v>
      </c>
      <c r="EY42" s="111">
        <f>SUMIFS(УсловияРасчеты!FS:FS,УсловияРасчеты!$H:$H,$C42,УсловияРасчеты!$N:$N,"итого")</f>
        <v>0</v>
      </c>
      <c r="EZ42" s="111">
        <f>SUMIFS(УсловияРасчеты!FT:FT,УсловияРасчеты!$H:$H,$C42,УсловияРасчеты!$N:$N,"итого")</f>
        <v>0</v>
      </c>
      <c r="FA42" s="111">
        <f>SUMIFS(УсловияРасчеты!FU:FU,УсловияРасчеты!$H:$H,$C42,УсловияРасчеты!$N:$N,"итого")</f>
        <v>0</v>
      </c>
      <c r="FB42" s="111">
        <f>SUMIFS(УсловияРасчеты!FV:FV,УсловияРасчеты!$H:$H,$C42,УсловияРасчеты!$N:$N,"итого")</f>
        <v>0</v>
      </c>
      <c r="FC42" s="111">
        <f>SUMIFS(УсловияРасчеты!FW:FW,УсловияРасчеты!$H:$H,$C42,УсловияРасчеты!$N:$N,"итого")</f>
        <v>0</v>
      </c>
      <c r="FD42" s="111">
        <f>SUMIFS(УсловияРасчеты!FX:FX,УсловияРасчеты!$H:$H,$C42,УсловияРасчеты!$N:$N,"итого")</f>
        <v>0</v>
      </c>
      <c r="FE42" s="111">
        <f>SUMIFS(УсловияРасчеты!FY:FY,УсловияРасчеты!$H:$H,$C42,УсловияРасчеты!$N:$N,"итого")</f>
        <v>0</v>
      </c>
      <c r="FF42" s="111">
        <f>SUMIFS(УсловияРасчеты!FZ:FZ,УсловияРасчеты!$H:$H,$C42,УсловияРасчеты!$N:$N,"итого")</f>
        <v>0</v>
      </c>
      <c r="FG42" s="111">
        <f>SUMIFS(УсловияРасчеты!GA:GA,УсловияРасчеты!$H:$H,$C42,УсловияРасчеты!$N:$N,"итого")</f>
        <v>0</v>
      </c>
      <c r="FH42" s="111">
        <f>SUMIFS(УсловияРасчеты!GB:GB,УсловияРасчеты!$H:$H,$C42,УсловияРасчеты!$N:$N,"итого")</f>
        <v>0</v>
      </c>
      <c r="FI42" s="111">
        <f>SUMIFS(УсловияРасчеты!GC:GC,УсловияРасчеты!$H:$H,$C42,УсловияРасчеты!$N:$N,"итого")</f>
        <v>0</v>
      </c>
      <c r="FJ42" s="111">
        <f>SUMIFS(УсловияРасчеты!GD:GD,УсловияРасчеты!$H:$H,$C42,УсловияРасчеты!$N:$N,"итого")</f>
        <v>0</v>
      </c>
      <c r="FK42" s="111">
        <f>SUMIFS(УсловияРасчеты!GE:GE,УсловияРасчеты!$H:$H,$C42,УсловияРасчеты!$N:$N,"итого")</f>
        <v>0</v>
      </c>
      <c r="FL42" s="111">
        <f>SUMIFS(УсловияРасчеты!GF:GF,УсловияРасчеты!$H:$H,$C42,УсловияРасчеты!$N:$N,"итого")</f>
        <v>0</v>
      </c>
      <c r="FM42" s="111">
        <f>SUMIFS(УсловияРасчеты!GG:GG,УсловияРасчеты!$H:$H,$C42,УсловияРасчеты!$N:$N,"итого")</f>
        <v>0</v>
      </c>
      <c r="FN42" s="111">
        <f>SUMIFS(УсловияРасчеты!GH:GH,УсловияРасчеты!$H:$H,$C42,УсловияРасчеты!$N:$N,"итого")</f>
        <v>0</v>
      </c>
      <c r="FO42" s="111">
        <f>SUMIFS(УсловияРасчеты!GI:GI,УсловияРасчеты!$H:$H,$C42,УсловияРасчеты!$N:$N,"итого")</f>
        <v>0</v>
      </c>
      <c r="FP42" s="111">
        <f>SUMIFS(УсловияРасчеты!GJ:GJ,УсловияРасчеты!$H:$H,$C42,УсловияРасчеты!$N:$N,"итого")</f>
        <v>0</v>
      </c>
      <c r="FQ42" s="111">
        <f>SUMIFS(УсловияРасчеты!GK:GK,УсловияРасчеты!$H:$H,$C42,УсловияРасчеты!$N:$N,"итого")</f>
        <v>0</v>
      </c>
      <c r="FR42" s="111">
        <f>SUMIFS(УсловияРасчеты!GL:GL,УсловияРасчеты!$H:$H,$C42,УсловияРасчеты!$N:$N,"итого")</f>
        <v>0</v>
      </c>
      <c r="FS42" s="111">
        <f>SUMIFS(УсловияРасчеты!GM:GM,УсловияРасчеты!$H:$H,$C42,УсловияРасчеты!$N:$N,"итого")</f>
        <v>0</v>
      </c>
      <c r="FT42" s="111">
        <f>SUMIFS(УсловияРасчеты!GN:GN,УсловияРасчеты!$H:$H,$C42,УсловияРасчеты!$N:$N,"итого")</f>
        <v>0</v>
      </c>
      <c r="FU42" s="111">
        <f>SUMIFS(УсловияРасчеты!GO:GO,УсловияРасчеты!$H:$H,$C42,УсловияРасчеты!$N:$N,"итого")</f>
        <v>0</v>
      </c>
      <c r="FV42" s="111">
        <f>SUMIFS(УсловияРасчеты!GP:GP,УсловияРасчеты!$H:$H,$C42,УсловияРасчеты!$N:$N,"итого")</f>
        <v>0</v>
      </c>
      <c r="FW42" s="111">
        <f>SUMIFS(УсловияРасчеты!GQ:GQ,УсловияРасчеты!$H:$H,$C42,УсловияРасчеты!$N:$N,"итого")</f>
        <v>0</v>
      </c>
      <c r="FX42" s="111">
        <f>SUMIFS(УсловияРасчеты!GR:GR,УсловияРасчеты!$H:$H,$C42,УсловияРасчеты!$N:$N,"итого")</f>
        <v>0</v>
      </c>
      <c r="FY42" s="111">
        <f>SUMIFS(УсловияРасчеты!GS:GS,УсловияРасчеты!$H:$H,$C42,УсловияРасчеты!$N:$N,"итого")</f>
        <v>0</v>
      </c>
      <c r="FZ42" s="111">
        <f>SUMIFS(УсловияРасчеты!GT:GT,УсловияРасчеты!$H:$H,$C42,УсловияРасчеты!$N:$N,"итого")</f>
        <v>0</v>
      </c>
      <c r="GA42" s="111">
        <f>SUMIFS(УсловияРасчеты!GU:GU,УсловияРасчеты!$H:$H,$C42,УсловияРасчеты!$N:$N,"итого")</f>
        <v>0</v>
      </c>
      <c r="GB42" s="111">
        <f>SUMIFS(УсловияРасчеты!GV:GV,УсловияРасчеты!$H:$H,$C42,УсловияРасчеты!$N:$N,"итого")</f>
        <v>0</v>
      </c>
      <c r="GC42" s="111">
        <f>SUMIFS(УсловияРасчеты!GW:GW,УсловияРасчеты!$H:$H,$C42,УсловияРасчеты!$N:$N,"итого")</f>
        <v>0</v>
      </c>
      <c r="GD42" s="111">
        <f>SUMIFS(УсловияРасчеты!GX:GX,УсловияРасчеты!$H:$H,$C42,УсловияРасчеты!$N:$N,"итого")</f>
        <v>0</v>
      </c>
      <c r="GE42" s="111">
        <f>SUMIFS(УсловияРасчеты!GY:GY,УсловияРасчеты!$H:$H,$C42,УсловияРасчеты!$N:$N,"итого")</f>
        <v>0</v>
      </c>
      <c r="GF42" s="111">
        <f>SUMIFS(УсловияРасчеты!GZ:GZ,УсловияРасчеты!$H:$H,$C42,УсловияРасчеты!$N:$N,"итого")</f>
        <v>0</v>
      </c>
      <c r="GG42" s="77"/>
    </row>
    <row r="43" spans="1:189" s="79" customFormat="1" ht="12">
      <c r="A43" s="82"/>
      <c r="B43" s="77"/>
      <c r="C43" s="80" t="str">
        <f>УсловияРасчеты!H1212</f>
        <v>Оплата налога на имущество</v>
      </c>
      <c r="D43" s="500"/>
      <c r="E43" s="133">
        <f t="shared" si="11"/>
        <v>0</v>
      </c>
      <c r="F43" s="77"/>
      <c r="G43" s="111">
        <f>SUMIFS(УсловияРасчеты!AA:AA,УсловияРасчеты!$H:$H,$C43,УсловияРасчеты!$N:$N,"итого")</f>
        <v>0</v>
      </c>
      <c r="H43" s="111">
        <f>SUMIFS(УсловияРасчеты!AB:AB,УсловияРасчеты!$H:$H,$C43,УсловияРасчеты!$N:$N,"итого")</f>
        <v>0</v>
      </c>
      <c r="I43" s="111">
        <f>SUMIFS(УсловияРасчеты!AC:AC,УсловияРасчеты!$H:$H,$C43,УсловияРасчеты!$N:$N,"итого")</f>
        <v>0</v>
      </c>
      <c r="J43" s="111">
        <f>SUMIFS(УсловияРасчеты!AD:AD,УсловияРасчеты!$H:$H,$C43,УсловияРасчеты!$N:$N,"итого")</f>
        <v>0</v>
      </c>
      <c r="K43" s="111">
        <f>SUMIFS(УсловияРасчеты!AE:AE,УсловияРасчеты!$H:$H,$C43,УсловияРасчеты!$N:$N,"итого")</f>
        <v>0</v>
      </c>
      <c r="L43" s="111">
        <f>SUMIFS(УсловияРасчеты!AF:AF,УсловияРасчеты!$H:$H,$C43,УсловияРасчеты!$N:$N,"итого")</f>
        <v>0</v>
      </c>
      <c r="M43" s="111">
        <f>SUMIFS(УсловияРасчеты!AG:AG,УсловияРасчеты!$H:$H,$C43,УсловияРасчеты!$N:$N,"итого")</f>
        <v>0</v>
      </c>
      <c r="N43" s="111">
        <f>SUMIFS(УсловияРасчеты!AH:AH,УсловияРасчеты!$H:$H,$C43,УсловияРасчеты!$N:$N,"итого")</f>
        <v>0</v>
      </c>
      <c r="O43" s="111">
        <f>SUMIFS(УсловияРасчеты!AI:AI,УсловияРасчеты!$H:$H,$C43,УсловияРасчеты!$N:$N,"итого")</f>
        <v>0</v>
      </c>
      <c r="P43" s="111">
        <f>SUMIFS(УсловияРасчеты!AJ:AJ,УсловияРасчеты!$H:$H,$C43,УсловияРасчеты!$N:$N,"итого")</f>
        <v>0</v>
      </c>
      <c r="Q43" s="111">
        <f>SUMIFS(УсловияРасчеты!AK:AK,УсловияРасчеты!$H:$H,$C43,УсловияРасчеты!$N:$N,"итого")</f>
        <v>0</v>
      </c>
      <c r="R43" s="111">
        <f>SUMIFS(УсловияРасчеты!AL:AL,УсловияРасчеты!$H:$H,$C43,УсловияРасчеты!$N:$N,"итого")</f>
        <v>0</v>
      </c>
      <c r="S43" s="111">
        <f>SUMIFS(УсловияРасчеты!AM:AM,УсловияРасчеты!$H:$H,$C43,УсловияРасчеты!$N:$N,"итого")</f>
        <v>0</v>
      </c>
      <c r="T43" s="111">
        <f>SUMIFS(УсловияРасчеты!AN:AN,УсловияРасчеты!$H:$H,$C43,УсловияРасчеты!$N:$N,"итого")</f>
        <v>0</v>
      </c>
      <c r="U43" s="111">
        <f>SUMIFS(УсловияРасчеты!AO:AO,УсловияРасчеты!$H:$H,$C43,УсловияРасчеты!$N:$N,"итого")</f>
        <v>0</v>
      </c>
      <c r="V43" s="111">
        <f>SUMIFS(УсловияРасчеты!AP:AP,УсловияРасчеты!$H:$H,$C43,УсловияРасчеты!$N:$N,"итого")</f>
        <v>0</v>
      </c>
      <c r="W43" s="111">
        <f>SUMIFS(УсловияРасчеты!AQ:AQ,УсловияРасчеты!$H:$H,$C43,УсловияРасчеты!$N:$N,"итого")</f>
        <v>0</v>
      </c>
      <c r="X43" s="111">
        <f>SUMIFS(УсловияРасчеты!AR:AR,УсловияРасчеты!$H:$H,$C43,УсловияРасчеты!$N:$N,"итого")</f>
        <v>0</v>
      </c>
      <c r="Y43" s="111">
        <f>SUMIFS(УсловияРасчеты!AS:AS,УсловияРасчеты!$H:$H,$C43,УсловияРасчеты!$N:$N,"итого")</f>
        <v>0</v>
      </c>
      <c r="Z43" s="111">
        <f>SUMIFS(УсловияРасчеты!AT:AT,УсловияРасчеты!$H:$H,$C43,УсловияРасчеты!$N:$N,"итого")</f>
        <v>0</v>
      </c>
      <c r="AA43" s="111">
        <f>SUMIFS(УсловияРасчеты!AU:AU,УсловияРасчеты!$H:$H,$C43,УсловияРасчеты!$N:$N,"итого")</f>
        <v>0</v>
      </c>
      <c r="AB43" s="111">
        <f>SUMIFS(УсловияРасчеты!AV:AV,УсловияРасчеты!$H:$H,$C43,УсловияРасчеты!$N:$N,"итого")</f>
        <v>0</v>
      </c>
      <c r="AC43" s="111">
        <f>SUMIFS(УсловияРасчеты!AW:AW,УсловияРасчеты!$H:$H,$C43,УсловияРасчеты!$N:$N,"итого")</f>
        <v>0</v>
      </c>
      <c r="AD43" s="111">
        <f>SUMIFS(УсловияРасчеты!AX:AX,УсловияРасчеты!$H:$H,$C43,УсловияРасчеты!$N:$N,"итого")</f>
        <v>0</v>
      </c>
      <c r="AE43" s="111">
        <f>SUMIFS(УсловияРасчеты!AY:AY,УсловияРасчеты!$H:$H,$C43,УсловияРасчеты!$N:$N,"итого")</f>
        <v>0</v>
      </c>
      <c r="AF43" s="111">
        <f>SUMIFS(УсловияРасчеты!AZ:AZ,УсловияРасчеты!$H:$H,$C43,УсловияРасчеты!$N:$N,"итого")</f>
        <v>0</v>
      </c>
      <c r="AG43" s="111">
        <f>SUMIFS(УсловияРасчеты!BA:BA,УсловияРасчеты!$H:$H,$C43,УсловияРасчеты!$N:$N,"итого")</f>
        <v>0</v>
      </c>
      <c r="AH43" s="111">
        <f>SUMIFS(УсловияРасчеты!BB:BB,УсловияРасчеты!$H:$H,$C43,УсловияРасчеты!$N:$N,"итого")</f>
        <v>0</v>
      </c>
      <c r="AI43" s="111">
        <f>SUMIFS(УсловияРасчеты!BC:BC,УсловияРасчеты!$H:$H,$C43,УсловияРасчеты!$N:$N,"итого")</f>
        <v>0</v>
      </c>
      <c r="AJ43" s="111">
        <f>SUMIFS(УсловияРасчеты!BD:BD,УсловияРасчеты!$H:$H,$C43,УсловияРасчеты!$N:$N,"итого")</f>
        <v>0</v>
      </c>
      <c r="AK43" s="111">
        <f>SUMIFS(УсловияРасчеты!BE:BE,УсловияРасчеты!$H:$H,$C43,УсловияРасчеты!$N:$N,"итого")</f>
        <v>0</v>
      </c>
      <c r="AL43" s="111">
        <f>SUMIFS(УсловияРасчеты!BF:BF,УсловияРасчеты!$H:$H,$C43,УсловияРасчеты!$N:$N,"итого")</f>
        <v>0</v>
      </c>
      <c r="AM43" s="111">
        <f>SUMIFS(УсловияРасчеты!BG:BG,УсловияРасчеты!$H:$H,$C43,УсловияРасчеты!$N:$N,"итого")</f>
        <v>0</v>
      </c>
      <c r="AN43" s="111">
        <f>SUMIFS(УсловияРасчеты!BH:BH,УсловияРасчеты!$H:$H,$C43,УсловияРасчеты!$N:$N,"итого")</f>
        <v>0</v>
      </c>
      <c r="AO43" s="111">
        <f>SUMIFS(УсловияРасчеты!BI:BI,УсловияРасчеты!$H:$H,$C43,УсловияРасчеты!$N:$N,"итого")</f>
        <v>0</v>
      </c>
      <c r="AP43" s="111">
        <f>SUMIFS(УсловияРасчеты!BJ:BJ,УсловияРасчеты!$H:$H,$C43,УсловияРасчеты!$N:$N,"итого")</f>
        <v>0</v>
      </c>
      <c r="AQ43" s="111">
        <f>SUMIFS(УсловияРасчеты!BK:BK,УсловияРасчеты!$H:$H,$C43,УсловияРасчеты!$N:$N,"итого")</f>
        <v>0</v>
      </c>
      <c r="AR43" s="111">
        <f>SUMIFS(УсловияРасчеты!BL:BL,УсловияРасчеты!$H:$H,$C43,УсловияРасчеты!$N:$N,"итого")</f>
        <v>0</v>
      </c>
      <c r="AS43" s="111">
        <f>SUMIFS(УсловияРасчеты!BM:BM,УсловияРасчеты!$H:$H,$C43,УсловияРасчеты!$N:$N,"итого")</f>
        <v>0</v>
      </c>
      <c r="AT43" s="111">
        <f>SUMIFS(УсловияРасчеты!BN:BN,УсловияРасчеты!$H:$H,$C43,УсловияРасчеты!$N:$N,"итого")</f>
        <v>0</v>
      </c>
      <c r="AU43" s="111">
        <f>SUMIFS(УсловияРасчеты!BO:BO,УсловияРасчеты!$H:$H,$C43,УсловияРасчеты!$N:$N,"итого")</f>
        <v>0</v>
      </c>
      <c r="AV43" s="111">
        <f>SUMIFS(УсловияРасчеты!BP:BP,УсловияРасчеты!$H:$H,$C43,УсловияРасчеты!$N:$N,"итого")</f>
        <v>0</v>
      </c>
      <c r="AW43" s="111">
        <f>SUMIFS(УсловияРасчеты!BQ:BQ,УсловияРасчеты!$H:$H,$C43,УсловияРасчеты!$N:$N,"итого")</f>
        <v>0</v>
      </c>
      <c r="AX43" s="111">
        <f>SUMIFS(УсловияРасчеты!BR:BR,УсловияРасчеты!$H:$H,$C43,УсловияРасчеты!$N:$N,"итого")</f>
        <v>0</v>
      </c>
      <c r="AY43" s="111">
        <f>SUMIFS(УсловияРасчеты!BS:BS,УсловияРасчеты!$H:$H,$C43,УсловияРасчеты!$N:$N,"итого")</f>
        <v>0</v>
      </c>
      <c r="AZ43" s="111">
        <f>SUMIFS(УсловияРасчеты!BT:BT,УсловияРасчеты!$H:$H,$C43,УсловияРасчеты!$N:$N,"итого")</f>
        <v>0</v>
      </c>
      <c r="BA43" s="111">
        <f>SUMIFS(УсловияРасчеты!BU:BU,УсловияРасчеты!$H:$H,$C43,УсловияРасчеты!$N:$N,"итого")</f>
        <v>0</v>
      </c>
      <c r="BB43" s="111">
        <f>SUMIFS(УсловияРасчеты!BV:BV,УсловияРасчеты!$H:$H,$C43,УсловияРасчеты!$N:$N,"итого")</f>
        <v>0</v>
      </c>
      <c r="BC43" s="111">
        <f>SUMIFS(УсловияРасчеты!BW:BW,УсловияРасчеты!$H:$H,$C43,УсловияРасчеты!$N:$N,"итого")</f>
        <v>0</v>
      </c>
      <c r="BD43" s="111">
        <f>SUMIFS(УсловияРасчеты!BX:BX,УсловияРасчеты!$H:$H,$C43,УсловияРасчеты!$N:$N,"итого")</f>
        <v>0</v>
      </c>
      <c r="BE43" s="111">
        <f>SUMIFS(УсловияРасчеты!BY:BY,УсловияРасчеты!$H:$H,$C43,УсловияРасчеты!$N:$N,"итого")</f>
        <v>0</v>
      </c>
      <c r="BF43" s="111">
        <f>SUMIFS(УсловияРасчеты!BZ:BZ,УсловияРасчеты!$H:$H,$C43,УсловияРасчеты!$N:$N,"итого")</f>
        <v>0</v>
      </c>
      <c r="BG43" s="111">
        <f>SUMIFS(УсловияРасчеты!CA:CA,УсловияРасчеты!$H:$H,$C43,УсловияРасчеты!$N:$N,"итого")</f>
        <v>0</v>
      </c>
      <c r="BH43" s="111">
        <f>SUMIFS(УсловияРасчеты!CB:CB,УсловияРасчеты!$H:$H,$C43,УсловияРасчеты!$N:$N,"итого")</f>
        <v>0</v>
      </c>
      <c r="BI43" s="111">
        <f>SUMIFS(УсловияРасчеты!CC:CC,УсловияРасчеты!$H:$H,$C43,УсловияРасчеты!$N:$N,"итого")</f>
        <v>0</v>
      </c>
      <c r="BJ43" s="111">
        <f>SUMIFS(УсловияРасчеты!CD:CD,УсловияРасчеты!$H:$H,$C43,УсловияРасчеты!$N:$N,"итого")</f>
        <v>0</v>
      </c>
      <c r="BK43" s="111">
        <f>SUMIFS(УсловияРасчеты!CE:CE,УсловияРасчеты!$H:$H,$C43,УсловияРасчеты!$N:$N,"итого")</f>
        <v>0</v>
      </c>
      <c r="BL43" s="111">
        <f>SUMIFS(УсловияРасчеты!CF:CF,УсловияРасчеты!$H:$H,$C43,УсловияРасчеты!$N:$N,"итого")</f>
        <v>0</v>
      </c>
      <c r="BM43" s="111">
        <f>SUMIFS(УсловияРасчеты!CG:CG,УсловияРасчеты!$H:$H,$C43,УсловияРасчеты!$N:$N,"итого")</f>
        <v>0</v>
      </c>
      <c r="BN43" s="111">
        <f>SUMIFS(УсловияРасчеты!CH:CH,УсловияРасчеты!$H:$H,$C43,УсловияРасчеты!$N:$N,"итого")</f>
        <v>0</v>
      </c>
      <c r="BO43" s="111">
        <f>SUMIFS(УсловияРасчеты!CI:CI,УсловияРасчеты!$H:$H,$C43,УсловияРасчеты!$N:$N,"итого")</f>
        <v>0</v>
      </c>
      <c r="BP43" s="111">
        <f>SUMIFS(УсловияРасчеты!CJ:CJ,УсловияРасчеты!$H:$H,$C43,УсловияРасчеты!$N:$N,"итого")</f>
        <v>0</v>
      </c>
      <c r="BQ43" s="111">
        <f>SUMIFS(УсловияРасчеты!CK:CK,УсловияРасчеты!$H:$H,$C43,УсловияРасчеты!$N:$N,"итого")</f>
        <v>0</v>
      </c>
      <c r="BR43" s="111">
        <f>SUMIFS(УсловияРасчеты!CL:CL,УсловияРасчеты!$H:$H,$C43,УсловияРасчеты!$N:$N,"итого")</f>
        <v>0</v>
      </c>
      <c r="BS43" s="111">
        <f>SUMIFS(УсловияРасчеты!CM:CM,УсловияРасчеты!$H:$H,$C43,УсловияРасчеты!$N:$N,"итого")</f>
        <v>0</v>
      </c>
      <c r="BT43" s="111">
        <f>SUMIFS(УсловияРасчеты!CN:CN,УсловияРасчеты!$H:$H,$C43,УсловияРасчеты!$N:$N,"итого")</f>
        <v>0</v>
      </c>
      <c r="BU43" s="111">
        <f>SUMIFS(УсловияРасчеты!CO:CO,УсловияРасчеты!$H:$H,$C43,УсловияРасчеты!$N:$N,"итого")</f>
        <v>0</v>
      </c>
      <c r="BV43" s="111">
        <f>SUMIFS(УсловияРасчеты!CP:CP,УсловияРасчеты!$H:$H,$C43,УсловияРасчеты!$N:$N,"итого")</f>
        <v>0</v>
      </c>
      <c r="BW43" s="111">
        <f>SUMIFS(УсловияРасчеты!CQ:CQ,УсловияРасчеты!$H:$H,$C43,УсловияРасчеты!$N:$N,"итого")</f>
        <v>0</v>
      </c>
      <c r="BX43" s="111">
        <f>SUMIFS(УсловияРасчеты!CR:CR,УсловияРасчеты!$H:$H,$C43,УсловияРасчеты!$N:$N,"итого")</f>
        <v>0</v>
      </c>
      <c r="BY43" s="111">
        <f>SUMIFS(УсловияРасчеты!CS:CS,УсловияРасчеты!$H:$H,$C43,УсловияРасчеты!$N:$N,"итого")</f>
        <v>0</v>
      </c>
      <c r="BZ43" s="111">
        <f>SUMIFS(УсловияРасчеты!CT:CT,УсловияРасчеты!$H:$H,$C43,УсловияРасчеты!$N:$N,"итого")</f>
        <v>0</v>
      </c>
      <c r="CA43" s="111">
        <f>SUMIFS(УсловияРасчеты!CU:CU,УсловияРасчеты!$H:$H,$C43,УсловияРасчеты!$N:$N,"итого")</f>
        <v>0</v>
      </c>
      <c r="CB43" s="111">
        <f>SUMIFS(УсловияРасчеты!CV:CV,УсловияРасчеты!$H:$H,$C43,УсловияРасчеты!$N:$N,"итого")</f>
        <v>0</v>
      </c>
      <c r="CC43" s="111">
        <f>SUMIFS(УсловияРасчеты!CW:CW,УсловияРасчеты!$H:$H,$C43,УсловияРасчеты!$N:$N,"итого")</f>
        <v>0</v>
      </c>
      <c r="CD43" s="111">
        <f>SUMIFS(УсловияРасчеты!CX:CX,УсловияРасчеты!$H:$H,$C43,УсловияРасчеты!$N:$N,"итого")</f>
        <v>0</v>
      </c>
      <c r="CE43" s="111">
        <f>SUMIFS(УсловияРасчеты!CY:CY,УсловияРасчеты!$H:$H,$C43,УсловияРасчеты!$N:$N,"итого")</f>
        <v>0</v>
      </c>
      <c r="CF43" s="111">
        <f>SUMIFS(УсловияРасчеты!CZ:CZ,УсловияРасчеты!$H:$H,$C43,УсловияРасчеты!$N:$N,"итого")</f>
        <v>0</v>
      </c>
      <c r="CG43" s="111">
        <f>SUMIFS(УсловияРасчеты!DA:DA,УсловияРасчеты!$H:$H,$C43,УсловияРасчеты!$N:$N,"итого")</f>
        <v>0</v>
      </c>
      <c r="CH43" s="111">
        <f>SUMIFS(УсловияРасчеты!DB:DB,УсловияРасчеты!$H:$H,$C43,УсловияРасчеты!$N:$N,"итого")</f>
        <v>0</v>
      </c>
      <c r="CI43" s="111">
        <f>SUMIFS(УсловияРасчеты!DC:DC,УсловияРасчеты!$H:$H,$C43,УсловияРасчеты!$N:$N,"итого")</f>
        <v>0</v>
      </c>
      <c r="CJ43" s="111">
        <f>SUMIFS(УсловияРасчеты!DD:DD,УсловияРасчеты!$H:$H,$C43,УсловияРасчеты!$N:$N,"итого")</f>
        <v>0</v>
      </c>
      <c r="CK43" s="111">
        <f>SUMIFS(УсловияРасчеты!DE:DE,УсловияРасчеты!$H:$H,$C43,УсловияРасчеты!$N:$N,"итого")</f>
        <v>0</v>
      </c>
      <c r="CL43" s="111">
        <f>SUMIFS(УсловияРасчеты!DF:DF,УсловияРасчеты!$H:$H,$C43,УсловияРасчеты!$N:$N,"итого")</f>
        <v>0</v>
      </c>
      <c r="CM43" s="111">
        <f>SUMIFS(УсловияРасчеты!DG:DG,УсловияРасчеты!$H:$H,$C43,УсловияРасчеты!$N:$N,"итого")</f>
        <v>0</v>
      </c>
      <c r="CN43" s="111">
        <f>SUMIFS(УсловияРасчеты!DH:DH,УсловияРасчеты!$H:$H,$C43,УсловияРасчеты!$N:$N,"итого")</f>
        <v>0</v>
      </c>
      <c r="CO43" s="111">
        <f>SUMIFS(УсловияРасчеты!DI:DI,УсловияРасчеты!$H:$H,$C43,УсловияРасчеты!$N:$N,"итого")</f>
        <v>0</v>
      </c>
      <c r="CP43" s="111">
        <f>SUMIFS(УсловияРасчеты!DJ:DJ,УсловияРасчеты!$H:$H,$C43,УсловияРасчеты!$N:$N,"итого")</f>
        <v>0</v>
      </c>
      <c r="CQ43" s="111">
        <f>SUMIFS(УсловияРасчеты!DK:DK,УсловияРасчеты!$H:$H,$C43,УсловияРасчеты!$N:$N,"итого")</f>
        <v>0</v>
      </c>
      <c r="CR43" s="111">
        <f>SUMIFS(УсловияРасчеты!DL:DL,УсловияРасчеты!$H:$H,$C43,УсловияРасчеты!$N:$N,"итого")</f>
        <v>0</v>
      </c>
      <c r="CS43" s="111">
        <f>SUMIFS(УсловияРасчеты!DM:DM,УсловияРасчеты!$H:$H,$C43,УсловияРасчеты!$N:$N,"итого")</f>
        <v>0</v>
      </c>
      <c r="CT43" s="111">
        <f>SUMIFS(УсловияРасчеты!DN:DN,УсловияРасчеты!$H:$H,$C43,УсловияРасчеты!$N:$N,"итого")</f>
        <v>0</v>
      </c>
      <c r="CU43" s="111">
        <f>SUMIFS(УсловияРасчеты!DO:DO,УсловияРасчеты!$H:$H,$C43,УсловияРасчеты!$N:$N,"итого")</f>
        <v>0</v>
      </c>
      <c r="CV43" s="111">
        <f>SUMIFS(УсловияРасчеты!DP:DP,УсловияРасчеты!$H:$H,$C43,УсловияРасчеты!$N:$N,"итого")</f>
        <v>0</v>
      </c>
      <c r="CW43" s="111">
        <f>SUMIFS(УсловияРасчеты!DQ:DQ,УсловияРасчеты!$H:$H,$C43,УсловияРасчеты!$N:$N,"итого")</f>
        <v>0</v>
      </c>
      <c r="CX43" s="111">
        <f>SUMIFS(УсловияРасчеты!DR:DR,УсловияРасчеты!$H:$H,$C43,УсловияРасчеты!$N:$N,"итого")</f>
        <v>0</v>
      </c>
      <c r="CY43" s="111">
        <f>SUMIFS(УсловияРасчеты!DS:DS,УсловияРасчеты!$H:$H,$C43,УсловияРасчеты!$N:$N,"итого")</f>
        <v>0</v>
      </c>
      <c r="CZ43" s="111">
        <f>SUMIFS(УсловияРасчеты!DT:DT,УсловияРасчеты!$H:$H,$C43,УсловияРасчеты!$N:$N,"итого")</f>
        <v>0</v>
      </c>
      <c r="DA43" s="111">
        <f>SUMIFS(УсловияРасчеты!DU:DU,УсловияРасчеты!$H:$H,$C43,УсловияРасчеты!$N:$N,"итого")</f>
        <v>0</v>
      </c>
      <c r="DB43" s="111">
        <f>SUMIFS(УсловияРасчеты!DV:DV,УсловияРасчеты!$H:$H,$C43,УсловияРасчеты!$N:$N,"итого")</f>
        <v>0</v>
      </c>
      <c r="DC43" s="111">
        <f>SUMIFS(УсловияРасчеты!DW:DW,УсловияРасчеты!$H:$H,$C43,УсловияРасчеты!$N:$N,"итого")</f>
        <v>0</v>
      </c>
      <c r="DD43" s="111">
        <f>SUMIFS(УсловияРасчеты!DX:DX,УсловияРасчеты!$H:$H,$C43,УсловияРасчеты!$N:$N,"итого")</f>
        <v>0</v>
      </c>
      <c r="DE43" s="111">
        <f>SUMIFS(УсловияРасчеты!DY:DY,УсловияРасчеты!$H:$H,$C43,УсловияРасчеты!$N:$N,"итого")</f>
        <v>0</v>
      </c>
      <c r="DF43" s="111">
        <f>SUMIFS(УсловияРасчеты!DZ:DZ,УсловияРасчеты!$H:$H,$C43,УсловияРасчеты!$N:$N,"итого")</f>
        <v>0</v>
      </c>
      <c r="DG43" s="111">
        <f>SUMIFS(УсловияРасчеты!EA:EA,УсловияРасчеты!$H:$H,$C43,УсловияРасчеты!$N:$N,"итого")</f>
        <v>0</v>
      </c>
      <c r="DH43" s="111">
        <f>SUMIFS(УсловияРасчеты!EB:EB,УсловияРасчеты!$H:$H,$C43,УсловияРасчеты!$N:$N,"итого")</f>
        <v>0</v>
      </c>
      <c r="DI43" s="111">
        <f>SUMIFS(УсловияРасчеты!EC:EC,УсловияРасчеты!$H:$H,$C43,УсловияРасчеты!$N:$N,"итого")</f>
        <v>0</v>
      </c>
      <c r="DJ43" s="111">
        <f>SUMIFS(УсловияРасчеты!ED:ED,УсловияРасчеты!$H:$H,$C43,УсловияРасчеты!$N:$N,"итого")</f>
        <v>0</v>
      </c>
      <c r="DK43" s="111">
        <f>SUMIFS(УсловияРасчеты!EE:EE,УсловияРасчеты!$H:$H,$C43,УсловияРасчеты!$N:$N,"итого")</f>
        <v>0</v>
      </c>
      <c r="DL43" s="111">
        <f>SUMIFS(УсловияРасчеты!EF:EF,УсловияРасчеты!$H:$H,$C43,УсловияРасчеты!$N:$N,"итого")</f>
        <v>0</v>
      </c>
      <c r="DM43" s="111">
        <f>SUMIFS(УсловияРасчеты!EG:EG,УсловияРасчеты!$H:$H,$C43,УсловияРасчеты!$N:$N,"итого")</f>
        <v>0</v>
      </c>
      <c r="DN43" s="111">
        <f>SUMIFS(УсловияРасчеты!EH:EH,УсловияРасчеты!$H:$H,$C43,УсловияРасчеты!$N:$N,"итого")</f>
        <v>0</v>
      </c>
      <c r="DO43" s="111">
        <f>SUMIFS(УсловияРасчеты!EI:EI,УсловияРасчеты!$H:$H,$C43,УсловияРасчеты!$N:$N,"итого")</f>
        <v>0</v>
      </c>
      <c r="DP43" s="111">
        <f>SUMIFS(УсловияРасчеты!EJ:EJ,УсловияРасчеты!$H:$H,$C43,УсловияРасчеты!$N:$N,"итого")</f>
        <v>0</v>
      </c>
      <c r="DQ43" s="111">
        <f>SUMIFS(УсловияРасчеты!EK:EK,УсловияРасчеты!$H:$H,$C43,УсловияРасчеты!$N:$N,"итого")</f>
        <v>0</v>
      </c>
      <c r="DR43" s="111">
        <f>SUMIFS(УсловияРасчеты!EL:EL,УсловияРасчеты!$H:$H,$C43,УсловияРасчеты!$N:$N,"итого")</f>
        <v>0</v>
      </c>
      <c r="DS43" s="111">
        <f>SUMIFS(УсловияРасчеты!EM:EM,УсловияРасчеты!$H:$H,$C43,УсловияРасчеты!$N:$N,"итого")</f>
        <v>0</v>
      </c>
      <c r="DT43" s="111">
        <f>SUMIFS(УсловияРасчеты!EN:EN,УсловияРасчеты!$H:$H,$C43,УсловияРасчеты!$N:$N,"итого")</f>
        <v>0</v>
      </c>
      <c r="DU43" s="111">
        <f>SUMIFS(УсловияРасчеты!EO:EO,УсловияРасчеты!$H:$H,$C43,УсловияРасчеты!$N:$N,"итого")</f>
        <v>0</v>
      </c>
      <c r="DV43" s="111">
        <f>SUMIFS(УсловияРасчеты!EP:EP,УсловияРасчеты!$H:$H,$C43,УсловияРасчеты!$N:$N,"итого")</f>
        <v>0</v>
      </c>
      <c r="DW43" s="111">
        <f>SUMIFS(УсловияРасчеты!EQ:EQ,УсловияРасчеты!$H:$H,$C43,УсловияРасчеты!$N:$N,"итого")</f>
        <v>0</v>
      </c>
      <c r="DX43" s="111">
        <f>SUMIFS(УсловияРасчеты!ER:ER,УсловияРасчеты!$H:$H,$C43,УсловияРасчеты!$N:$N,"итого")</f>
        <v>0</v>
      </c>
      <c r="DY43" s="111">
        <f>SUMIFS(УсловияРасчеты!ES:ES,УсловияРасчеты!$H:$H,$C43,УсловияРасчеты!$N:$N,"итого")</f>
        <v>0</v>
      </c>
      <c r="DZ43" s="111">
        <f>SUMIFS(УсловияРасчеты!ET:ET,УсловияРасчеты!$H:$H,$C43,УсловияРасчеты!$N:$N,"итого")</f>
        <v>0</v>
      </c>
      <c r="EA43" s="111">
        <f>SUMIFS(УсловияРасчеты!EU:EU,УсловияРасчеты!$H:$H,$C43,УсловияРасчеты!$N:$N,"итого")</f>
        <v>0</v>
      </c>
      <c r="EB43" s="111">
        <f>SUMIFS(УсловияРасчеты!EV:EV,УсловияРасчеты!$H:$H,$C43,УсловияРасчеты!$N:$N,"итого")</f>
        <v>0</v>
      </c>
      <c r="EC43" s="111">
        <f>SUMIFS(УсловияРасчеты!EW:EW,УсловияРасчеты!$H:$H,$C43,УсловияРасчеты!$N:$N,"итого")</f>
        <v>0</v>
      </c>
      <c r="ED43" s="111">
        <f>SUMIFS(УсловияРасчеты!EX:EX,УсловияРасчеты!$H:$H,$C43,УсловияРасчеты!$N:$N,"итого")</f>
        <v>0</v>
      </c>
      <c r="EE43" s="111">
        <f>SUMIFS(УсловияРасчеты!EY:EY,УсловияРасчеты!$H:$H,$C43,УсловияРасчеты!$N:$N,"итого")</f>
        <v>0</v>
      </c>
      <c r="EF43" s="111">
        <f>SUMIFS(УсловияРасчеты!EZ:EZ,УсловияРасчеты!$H:$H,$C43,УсловияРасчеты!$N:$N,"итого")</f>
        <v>0</v>
      </c>
      <c r="EG43" s="111">
        <f>SUMIFS(УсловияРасчеты!FA:FA,УсловияРасчеты!$H:$H,$C43,УсловияРасчеты!$N:$N,"итого")</f>
        <v>0</v>
      </c>
      <c r="EH43" s="111">
        <f>SUMIFS(УсловияРасчеты!FB:FB,УсловияРасчеты!$H:$H,$C43,УсловияРасчеты!$N:$N,"итого")</f>
        <v>0</v>
      </c>
      <c r="EI43" s="111">
        <f>SUMIFS(УсловияРасчеты!FC:FC,УсловияРасчеты!$H:$H,$C43,УсловияРасчеты!$N:$N,"итого")</f>
        <v>0</v>
      </c>
      <c r="EJ43" s="111">
        <f>SUMIFS(УсловияРасчеты!FD:FD,УсловияРасчеты!$H:$H,$C43,УсловияРасчеты!$N:$N,"итого")</f>
        <v>0</v>
      </c>
      <c r="EK43" s="111">
        <f>SUMIFS(УсловияРасчеты!FE:FE,УсловияРасчеты!$H:$H,$C43,УсловияРасчеты!$N:$N,"итого")</f>
        <v>0</v>
      </c>
      <c r="EL43" s="111">
        <f>SUMIFS(УсловияРасчеты!FF:FF,УсловияРасчеты!$H:$H,$C43,УсловияРасчеты!$N:$N,"итого")</f>
        <v>0</v>
      </c>
      <c r="EM43" s="111">
        <f>SUMIFS(УсловияРасчеты!FG:FG,УсловияРасчеты!$H:$H,$C43,УсловияРасчеты!$N:$N,"итого")</f>
        <v>0</v>
      </c>
      <c r="EN43" s="111">
        <f>SUMIFS(УсловияРасчеты!FH:FH,УсловияРасчеты!$H:$H,$C43,УсловияРасчеты!$N:$N,"итого")</f>
        <v>0</v>
      </c>
      <c r="EO43" s="111">
        <f>SUMIFS(УсловияРасчеты!FI:FI,УсловияРасчеты!$H:$H,$C43,УсловияРасчеты!$N:$N,"итого")</f>
        <v>0</v>
      </c>
      <c r="EP43" s="111">
        <f>SUMIFS(УсловияРасчеты!FJ:FJ,УсловияРасчеты!$H:$H,$C43,УсловияРасчеты!$N:$N,"итого")</f>
        <v>0</v>
      </c>
      <c r="EQ43" s="111">
        <f>SUMIFS(УсловияРасчеты!FK:FK,УсловияРасчеты!$H:$H,$C43,УсловияРасчеты!$N:$N,"итого")</f>
        <v>0</v>
      </c>
      <c r="ER43" s="111">
        <f>SUMIFS(УсловияРасчеты!FL:FL,УсловияРасчеты!$H:$H,$C43,УсловияРасчеты!$N:$N,"итого")</f>
        <v>0</v>
      </c>
      <c r="ES43" s="111">
        <f>SUMIFS(УсловияРасчеты!FM:FM,УсловияРасчеты!$H:$H,$C43,УсловияРасчеты!$N:$N,"итого")</f>
        <v>0</v>
      </c>
      <c r="ET43" s="111">
        <f>SUMIFS(УсловияРасчеты!FN:FN,УсловияРасчеты!$H:$H,$C43,УсловияРасчеты!$N:$N,"итого")</f>
        <v>0</v>
      </c>
      <c r="EU43" s="111">
        <f>SUMIFS(УсловияРасчеты!FO:FO,УсловияРасчеты!$H:$H,$C43,УсловияРасчеты!$N:$N,"итого")</f>
        <v>0</v>
      </c>
      <c r="EV43" s="111">
        <f>SUMIFS(УсловияРасчеты!FP:FP,УсловияРасчеты!$H:$H,$C43,УсловияРасчеты!$N:$N,"итого")</f>
        <v>0</v>
      </c>
      <c r="EW43" s="111">
        <f>SUMIFS(УсловияРасчеты!FQ:FQ,УсловияРасчеты!$H:$H,$C43,УсловияРасчеты!$N:$N,"итого")</f>
        <v>0</v>
      </c>
      <c r="EX43" s="111">
        <f>SUMIFS(УсловияРасчеты!FR:FR,УсловияРасчеты!$H:$H,$C43,УсловияРасчеты!$N:$N,"итого")</f>
        <v>0</v>
      </c>
      <c r="EY43" s="111">
        <f>SUMIFS(УсловияРасчеты!FS:FS,УсловияРасчеты!$H:$H,$C43,УсловияРасчеты!$N:$N,"итого")</f>
        <v>0</v>
      </c>
      <c r="EZ43" s="111">
        <f>SUMIFS(УсловияРасчеты!FT:FT,УсловияРасчеты!$H:$H,$C43,УсловияРасчеты!$N:$N,"итого")</f>
        <v>0</v>
      </c>
      <c r="FA43" s="111">
        <f>SUMIFS(УсловияРасчеты!FU:FU,УсловияРасчеты!$H:$H,$C43,УсловияРасчеты!$N:$N,"итого")</f>
        <v>0</v>
      </c>
      <c r="FB43" s="111">
        <f>SUMIFS(УсловияРасчеты!FV:FV,УсловияРасчеты!$H:$H,$C43,УсловияРасчеты!$N:$N,"итого")</f>
        <v>0</v>
      </c>
      <c r="FC43" s="111">
        <f>SUMIFS(УсловияРасчеты!FW:FW,УсловияРасчеты!$H:$H,$C43,УсловияРасчеты!$N:$N,"итого")</f>
        <v>0</v>
      </c>
      <c r="FD43" s="111">
        <f>SUMIFS(УсловияРасчеты!FX:FX,УсловияРасчеты!$H:$H,$C43,УсловияРасчеты!$N:$N,"итого")</f>
        <v>0</v>
      </c>
      <c r="FE43" s="111">
        <f>SUMIFS(УсловияРасчеты!FY:FY,УсловияРасчеты!$H:$H,$C43,УсловияРасчеты!$N:$N,"итого")</f>
        <v>0</v>
      </c>
      <c r="FF43" s="111">
        <f>SUMIFS(УсловияРасчеты!FZ:FZ,УсловияРасчеты!$H:$H,$C43,УсловияРасчеты!$N:$N,"итого")</f>
        <v>0</v>
      </c>
      <c r="FG43" s="111">
        <f>SUMIFS(УсловияРасчеты!GA:GA,УсловияРасчеты!$H:$H,$C43,УсловияРасчеты!$N:$N,"итого")</f>
        <v>0</v>
      </c>
      <c r="FH43" s="111">
        <f>SUMIFS(УсловияРасчеты!GB:GB,УсловияРасчеты!$H:$H,$C43,УсловияРасчеты!$N:$N,"итого")</f>
        <v>0</v>
      </c>
      <c r="FI43" s="111">
        <f>SUMIFS(УсловияРасчеты!GC:GC,УсловияРасчеты!$H:$H,$C43,УсловияРасчеты!$N:$N,"итого")</f>
        <v>0</v>
      </c>
      <c r="FJ43" s="111">
        <f>SUMIFS(УсловияРасчеты!GD:GD,УсловияРасчеты!$H:$H,$C43,УсловияРасчеты!$N:$N,"итого")</f>
        <v>0</v>
      </c>
      <c r="FK43" s="111">
        <f>SUMIFS(УсловияРасчеты!GE:GE,УсловияРасчеты!$H:$H,$C43,УсловияРасчеты!$N:$N,"итого")</f>
        <v>0</v>
      </c>
      <c r="FL43" s="111">
        <f>SUMIFS(УсловияРасчеты!GF:GF,УсловияРасчеты!$H:$H,$C43,УсловияРасчеты!$N:$N,"итого")</f>
        <v>0</v>
      </c>
      <c r="FM43" s="111">
        <f>SUMIFS(УсловияРасчеты!GG:GG,УсловияРасчеты!$H:$H,$C43,УсловияРасчеты!$N:$N,"итого")</f>
        <v>0</v>
      </c>
      <c r="FN43" s="111">
        <f>SUMIFS(УсловияРасчеты!GH:GH,УсловияРасчеты!$H:$H,$C43,УсловияРасчеты!$N:$N,"итого")</f>
        <v>0</v>
      </c>
      <c r="FO43" s="111">
        <f>SUMIFS(УсловияРасчеты!GI:GI,УсловияРасчеты!$H:$H,$C43,УсловияРасчеты!$N:$N,"итого")</f>
        <v>0</v>
      </c>
      <c r="FP43" s="111">
        <f>SUMIFS(УсловияРасчеты!GJ:GJ,УсловияРасчеты!$H:$H,$C43,УсловияРасчеты!$N:$N,"итого")</f>
        <v>0</v>
      </c>
      <c r="FQ43" s="111">
        <f>SUMIFS(УсловияРасчеты!GK:GK,УсловияРасчеты!$H:$H,$C43,УсловияРасчеты!$N:$N,"итого")</f>
        <v>0</v>
      </c>
      <c r="FR43" s="111">
        <f>SUMIFS(УсловияРасчеты!GL:GL,УсловияРасчеты!$H:$H,$C43,УсловияРасчеты!$N:$N,"итого")</f>
        <v>0</v>
      </c>
      <c r="FS43" s="111">
        <f>SUMIFS(УсловияРасчеты!GM:GM,УсловияРасчеты!$H:$H,$C43,УсловияРасчеты!$N:$N,"итого")</f>
        <v>0</v>
      </c>
      <c r="FT43" s="111">
        <f>SUMIFS(УсловияРасчеты!GN:GN,УсловияРасчеты!$H:$H,$C43,УсловияРасчеты!$N:$N,"итого")</f>
        <v>0</v>
      </c>
      <c r="FU43" s="111">
        <f>SUMIFS(УсловияРасчеты!GO:GO,УсловияРасчеты!$H:$H,$C43,УсловияРасчеты!$N:$N,"итого")</f>
        <v>0</v>
      </c>
      <c r="FV43" s="111">
        <f>SUMIFS(УсловияРасчеты!GP:GP,УсловияРасчеты!$H:$H,$C43,УсловияРасчеты!$N:$N,"итого")</f>
        <v>0</v>
      </c>
      <c r="FW43" s="111">
        <f>SUMIFS(УсловияРасчеты!GQ:GQ,УсловияРасчеты!$H:$H,$C43,УсловияРасчеты!$N:$N,"итого")</f>
        <v>0</v>
      </c>
      <c r="FX43" s="111">
        <f>SUMIFS(УсловияРасчеты!GR:GR,УсловияРасчеты!$H:$H,$C43,УсловияРасчеты!$N:$N,"итого")</f>
        <v>0</v>
      </c>
      <c r="FY43" s="111">
        <f>SUMIFS(УсловияРасчеты!GS:GS,УсловияРасчеты!$H:$H,$C43,УсловияРасчеты!$N:$N,"итого")</f>
        <v>0</v>
      </c>
      <c r="FZ43" s="111">
        <f>SUMIFS(УсловияРасчеты!GT:GT,УсловияРасчеты!$H:$H,$C43,УсловияРасчеты!$N:$N,"итого")</f>
        <v>0</v>
      </c>
      <c r="GA43" s="111">
        <f>SUMIFS(УсловияРасчеты!GU:GU,УсловияРасчеты!$H:$H,$C43,УсловияРасчеты!$N:$N,"итого")</f>
        <v>0</v>
      </c>
      <c r="GB43" s="111">
        <f>SUMIFS(УсловияРасчеты!GV:GV,УсловияРасчеты!$H:$H,$C43,УсловияРасчеты!$N:$N,"итого")</f>
        <v>0</v>
      </c>
      <c r="GC43" s="111">
        <f>SUMIFS(УсловияРасчеты!GW:GW,УсловияРасчеты!$H:$H,$C43,УсловияРасчеты!$N:$N,"итого")</f>
        <v>0</v>
      </c>
      <c r="GD43" s="111">
        <f>SUMIFS(УсловияРасчеты!GX:GX,УсловияРасчеты!$H:$H,$C43,УсловияРасчеты!$N:$N,"итого")</f>
        <v>0</v>
      </c>
      <c r="GE43" s="111">
        <f>SUMIFS(УсловияРасчеты!GY:GY,УсловияРасчеты!$H:$H,$C43,УсловияРасчеты!$N:$N,"итого")</f>
        <v>0</v>
      </c>
      <c r="GF43" s="111">
        <f>SUMIFS(УсловияРасчеты!GZ:GZ,УсловияРасчеты!$H:$H,$C43,УсловияРасчеты!$N:$N,"итого")</f>
        <v>0</v>
      </c>
      <c r="GG43" s="77"/>
    </row>
    <row r="44" spans="1:189" s="79" customFormat="1" ht="12">
      <c r="A44" s="82"/>
      <c r="B44" s="77"/>
      <c r="C44" s="80" t="str">
        <f>УсловияРасчеты!$H$1221</f>
        <v>Оплата налога на прибыль</v>
      </c>
      <c r="D44" s="500"/>
      <c r="E44" s="133">
        <f t="shared" si="11"/>
        <v>0</v>
      </c>
      <c r="F44" s="77"/>
      <c r="G44" s="111">
        <f>SUMIFS(УсловияРасчеты!AA:AA,УсловияРасчеты!$H:$H,$C44,УсловияРасчеты!$N:$N,"итого")</f>
        <v>0</v>
      </c>
      <c r="H44" s="111">
        <f>SUMIFS(УсловияРасчеты!AB:AB,УсловияРасчеты!$H:$H,$C44,УсловияРасчеты!$N:$N,"итого")</f>
        <v>0</v>
      </c>
      <c r="I44" s="111">
        <f>SUMIFS(УсловияРасчеты!AC:AC,УсловияРасчеты!$H:$H,$C44,УсловияРасчеты!$N:$N,"итого")</f>
        <v>0</v>
      </c>
      <c r="J44" s="111">
        <f>SUMIFS(УсловияРасчеты!AD:AD,УсловияРасчеты!$H:$H,$C44,УсловияРасчеты!$N:$N,"итого")</f>
        <v>0</v>
      </c>
      <c r="K44" s="111">
        <f>SUMIFS(УсловияРасчеты!AE:AE,УсловияРасчеты!$H:$H,$C44,УсловияРасчеты!$N:$N,"итого")</f>
        <v>0</v>
      </c>
      <c r="L44" s="111">
        <f>SUMIFS(УсловияРасчеты!AF:AF,УсловияРасчеты!$H:$H,$C44,УсловияРасчеты!$N:$N,"итого")</f>
        <v>0</v>
      </c>
      <c r="M44" s="111">
        <f>SUMIFS(УсловияРасчеты!AG:AG,УсловияРасчеты!$H:$H,$C44,УсловияРасчеты!$N:$N,"итого")</f>
        <v>0</v>
      </c>
      <c r="N44" s="111">
        <f>SUMIFS(УсловияРасчеты!AH:AH,УсловияРасчеты!$H:$H,$C44,УсловияРасчеты!$N:$N,"итого")</f>
        <v>0</v>
      </c>
      <c r="O44" s="111">
        <f>SUMIFS(УсловияРасчеты!AI:AI,УсловияРасчеты!$H:$H,$C44,УсловияРасчеты!$N:$N,"итого")</f>
        <v>0</v>
      </c>
      <c r="P44" s="111">
        <f>SUMIFS(УсловияРасчеты!AJ:AJ,УсловияРасчеты!$H:$H,$C44,УсловияРасчеты!$N:$N,"итого")</f>
        <v>0</v>
      </c>
      <c r="Q44" s="111">
        <f>SUMIFS(УсловияРасчеты!AK:AK,УсловияРасчеты!$H:$H,$C44,УсловияРасчеты!$N:$N,"итого")</f>
        <v>0</v>
      </c>
      <c r="R44" s="111">
        <f>SUMIFS(УсловияРасчеты!AL:AL,УсловияРасчеты!$H:$H,$C44,УсловияРасчеты!$N:$N,"итого")</f>
        <v>0</v>
      </c>
      <c r="S44" s="111">
        <f>SUMIFS(УсловияРасчеты!AM:AM,УсловияРасчеты!$H:$H,$C44,УсловияРасчеты!$N:$N,"итого")</f>
        <v>0</v>
      </c>
      <c r="T44" s="111">
        <f>SUMIFS(УсловияРасчеты!AN:AN,УсловияРасчеты!$H:$H,$C44,УсловияРасчеты!$N:$N,"итого")</f>
        <v>0</v>
      </c>
      <c r="U44" s="111">
        <f>SUMIFS(УсловияРасчеты!AO:AO,УсловияРасчеты!$H:$H,$C44,УсловияРасчеты!$N:$N,"итого")</f>
        <v>0</v>
      </c>
      <c r="V44" s="111">
        <f>SUMIFS(УсловияРасчеты!AP:AP,УсловияРасчеты!$H:$H,$C44,УсловияРасчеты!$N:$N,"итого")</f>
        <v>0</v>
      </c>
      <c r="W44" s="111">
        <f>SUMIFS(УсловияРасчеты!AQ:AQ,УсловияРасчеты!$H:$H,$C44,УсловияРасчеты!$N:$N,"итого")</f>
        <v>0</v>
      </c>
      <c r="X44" s="111">
        <f>SUMIFS(УсловияРасчеты!AR:AR,УсловияРасчеты!$H:$H,$C44,УсловияРасчеты!$N:$N,"итого")</f>
        <v>0</v>
      </c>
      <c r="Y44" s="111">
        <f>SUMIFS(УсловияРасчеты!AS:AS,УсловияРасчеты!$H:$H,$C44,УсловияРасчеты!$N:$N,"итого")</f>
        <v>0</v>
      </c>
      <c r="Z44" s="111">
        <f>SUMIFS(УсловияРасчеты!AT:AT,УсловияРасчеты!$H:$H,$C44,УсловияРасчеты!$N:$N,"итого")</f>
        <v>0</v>
      </c>
      <c r="AA44" s="111">
        <f>SUMIFS(УсловияРасчеты!AU:AU,УсловияРасчеты!$H:$H,$C44,УсловияРасчеты!$N:$N,"итого")</f>
        <v>0</v>
      </c>
      <c r="AB44" s="111">
        <f>SUMIFS(УсловияРасчеты!AV:AV,УсловияРасчеты!$H:$H,$C44,УсловияРасчеты!$N:$N,"итого")</f>
        <v>0</v>
      </c>
      <c r="AC44" s="111">
        <f>SUMIFS(УсловияРасчеты!AW:AW,УсловияРасчеты!$H:$H,$C44,УсловияРасчеты!$N:$N,"итого")</f>
        <v>0</v>
      </c>
      <c r="AD44" s="111">
        <f>SUMIFS(УсловияРасчеты!AX:AX,УсловияРасчеты!$H:$H,$C44,УсловияРасчеты!$N:$N,"итого")</f>
        <v>0</v>
      </c>
      <c r="AE44" s="111">
        <f>SUMIFS(УсловияРасчеты!AY:AY,УсловияРасчеты!$H:$H,$C44,УсловияРасчеты!$N:$N,"итого")</f>
        <v>0</v>
      </c>
      <c r="AF44" s="111">
        <f>SUMIFS(УсловияРасчеты!AZ:AZ,УсловияРасчеты!$H:$H,$C44,УсловияРасчеты!$N:$N,"итого")</f>
        <v>0</v>
      </c>
      <c r="AG44" s="111">
        <f>SUMIFS(УсловияРасчеты!BA:BA,УсловияРасчеты!$H:$H,$C44,УсловияРасчеты!$N:$N,"итого")</f>
        <v>0</v>
      </c>
      <c r="AH44" s="111">
        <f>SUMIFS(УсловияРасчеты!BB:BB,УсловияРасчеты!$H:$H,$C44,УсловияРасчеты!$N:$N,"итого")</f>
        <v>0</v>
      </c>
      <c r="AI44" s="111">
        <f>SUMIFS(УсловияРасчеты!BC:BC,УсловияРасчеты!$H:$H,$C44,УсловияРасчеты!$N:$N,"итого")</f>
        <v>0</v>
      </c>
      <c r="AJ44" s="111">
        <f>SUMIFS(УсловияРасчеты!BD:BD,УсловияРасчеты!$H:$H,$C44,УсловияРасчеты!$N:$N,"итого")</f>
        <v>0</v>
      </c>
      <c r="AK44" s="111">
        <f>SUMIFS(УсловияРасчеты!BE:BE,УсловияРасчеты!$H:$H,$C44,УсловияРасчеты!$N:$N,"итого")</f>
        <v>0</v>
      </c>
      <c r="AL44" s="111">
        <f>SUMIFS(УсловияРасчеты!BF:BF,УсловияРасчеты!$H:$H,$C44,УсловияРасчеты!$N:$N,"итого")</f>
        <v>0</v>
      </c>
      <c r="AM44" s="111">
        <f>SUMIFS(УсловияРасчеты!BG:BG,УсловияРасчеты!$H:$H,$C44,УсловияРасчеты!$N:$N,"итого")</f>
        <v>0</v>
      </c>
      <c r="AN44" s="111">
        <f>SUMIFS(УсловияРасчеты!BH:BH,УсловияРасчеты!$H:$H,$C44,УсловияРасчеты!$N:$N,"итого")</f>
        <v>0</v>
      </c>
      <c r="AO44" s="111">
        <f>SUMIFS(УсловияРасчеты!BI:BI,УсловияРасчеты!$H:$H,$C44,УсловияРасчеты!$N:$N,"итого")</f>
        <v>0</v>
      </c>
      <c r="AP44" s="111">
        <f>SUMIFS(УсловияРасчеты!BJ:BJ,УсловияРасчеты!$H:$H,$C44,УсловияРасчеты!$N:$N,"итого")</f>
        <v>0</v>
      </c>
      <c r="AQ44" s="111">
        <f>SUMIFS(УсловияРасчеты!BK:BK,УсловияРасчеты!$H:$H,$C44,УсловияРасчеты!$N:$N,"итого")</f>
        <v>0</v>
      </c>
      <c r="AR44" s="111">
        <f>SUMIFS(УсловияРасчеты!BL:BL,УсловияРасчеты!$H:$H,$C44,УсловияРасчеты!$N:$N,"итого")</f>
        <v>0</v>
      </c>
      <c r="AS44" s="111">
        <f>SUMIFS(УсловияРасчеты!BM:BM,УсловияРасчеты!$H:$H,$C44,УсловияРасчеты!$N:$N,"итого")</f>
        <v>0</v>
      </c>
      <c r="AT44" s="111">
        <f>SUMIFS(УсловияРасчеты!BN:BN,УсловияРасчеты!$H:$H,$C44,УсловияРасчеты!$N:$N,"итого")</f>
        <v>0</v>
      </c>
      <c r="AU44" s="111">
        <f>SUMIFS(УсловияРасчеты!BO:BO,УсловияРасчеты!$H:$H,$C44,УсловияРасчеты!$N:$N,"итого")</f>
        <v>0</v>
      </c>
      <c r="AV44" s="111">
        <f>SUMIFS(УсловияРасчеты!BP:BP,УсловияРасчеты!$H:$H,$C44,УсловияРасчеты!$N:$N,"итого")</f>
        <v>0</v>
      </c>
      <c r="AW44" s="111">
        <f>SUMIFS(УсловияРасчеты!BQ:BQ,УсловияРасчеты!$H:$H,$C44,УсловияРасчеты!$N:$N,"итого")</f>
        <v>0</v>
      </c>
      <c r="AX44" s="111">
        <f>SUMIFS(УсловияРасчеты!BR:BR,УсловияРасчеты!$H:$H,$C44,УсловияРасчеты!$N:$N,"итого")</f>
        <v>0</v>
      </c>
      <c r="AY44" s="111">
        <f>SUMIFS(УсловияРасчеты!BS:BS,УсловияРасчеты!$H:$H,$C44,УсловияРасчеты!$N:$N,"итого")</f>
        <v>0</v>
      </c>
      <c r="AZ44" s="111">
        <f>SUMIFS(УсловияРасчеты!BT:BT,УсловияРасчеты!$H:$H,$C44,УсловияРасчеты!$N:$N,"итого")</f>
        <v>0</v>
      </c>
      <c r="BA44" s="111">
        <f>SUMIFS(УсловияРасчеты!BU:BU,УсловияРасчеты!$H:$H,$C44,УсловияРасчеты!$N:$N,"итого")</f>
        <v>0</v>
      </c>
      <c r="BB44" s="111">
        <f>SUMIFS(УсловияРасчеты!BV:BV,УсловияРасчеты!$H:$H,$C44,УсловияРасчеты!$N:$N,"итого")</f>
        <v>0</v>
      </c>
      <c r="BC44" s="111">
        <f>SUMIFS(УсловияРасчеты!BW:BW,УсловияРасчеты!$H:$H,$C44,УсловияРасчеты!$N:$N,"итого")</f>
        <v>0</v>
      </c>
      <c r="BD44" s="111">
        <f>SUMIFS(УсловияРасчеты!BX:BX,УсловияРасчеты!$H:$H,$C44,УсловияРасчеты!$N:$N,"итого")</f>
        <v>0</v>
      </c>
      <c r="BE44" s="111">
        <f>SUMIFS(УсловияРасчеты!BY:BY,УсловияРасчеты!$H:$H,$C44,УсловияРасчеты!$N:$N,"итого")</f>
        <v>0</v>
      </c>
      <c r="BF44" s="111">
        <f>SUMIFS(УсловияРасчеты!BZ:BZ,УсловияРасчеты!$H:$H,$C44,УсловияРасчеты!$N:$N,"итого")</f>
        <v>0</v>
      </c>
      <c r="BG44" s="111">
        <f>SUMIFS(УсловияРасчеты!CA:CA,УсловияРасчеты!$H:$H,$C44,УсловияРасчеты!$N:$N,"итого")</f>
        <v>0</v>
      </c>
      <c r="BH44" s="111">
        <f>SUMIFS(УсловияРасчеты!CB:CB,УсловияРасчеты!$H:$H,$C44,УсловияРасчеты!$N:$N,"итого")</f>
        <v>0</v>
      </c>
      <c r="BI44" s="111">
        <f>SUMIFS(УсловияРасчеты!CC:CC,УсловияРасчеты!$H:$H,$C44,УсловияРасчеты!$N:$N,"итого")</f>
        <v>0</v>
      </c>
      <c r="BJ44" s="111">
        <f>SUMIFS(УсловияРасчеты!CD:CD,УсловияРасчеты!$H:$H,$C44,УсловияРасчеты!$N:$N,"итого")</f>
        <v>0</v>
      </c>
      <c r="BK44" s="111">
        <f>SUMIFS(УсловияРасчеты!CE:CE,УсловияРасчеты!$H:$H,$C44,УсловияРасчеты!$N:$N,"итого")</f>
        <v>0</v>
      </c>
      <c r="BL44" s="111">
        <f>SUMIFS(УсловияРасчеты!CF:CF,УсловияРасчеты!$H:$H,$C44,УсловияРасчеты!$N:$N,"итого")</f>
        <v>0</v>
      </c>
      <c r="BM44" s="111">
        <f>SUMIFS(УсловияРасчеты!CG:CG,УсловияРасчеты!$H:$H,$C44,УсловияРасчеты!$N:$N,"итого")</f>
        <v>0</v>
      </c>
      <c r="BN44" s="111">
        <f>SUMIFS(УсловияРасчеты!CH:CH,УсловияРасчеты!$H:$H,$C44,УсловияРасчеты!$N:$N,"итого")</f>
        <v>0</v>
      </c>
      <c r="BO44" s="111">
        <f>SUMIFS(УсловияРасчеты!CI:CI,УсловияРасчеты!$H:$H,$C44,УсловияРасчеты!$N:$N,"итого")</f>
        <v>0</v>
      </c>
      <c r="BP44" s="111">
        <f>SUMIFS(УсловияРасчеты!CJ:CJ,УсловияРасчеты!$H:$H,$C44,УсловияРасчеты!$N:$N,"итого")</f>
        <v>0</v>
      </c>
      <c r="BQ44" s="111">
        <f>SUMIFS(УсловияРасчеты!CK:CK,УсловияРасчеты!$H:$H,$C44,УсловияРасчеты!$N:$N,"итого")</f>
        <v>0</v>
      </c>
      <c r="BR44" s="111">
        <f>SUMIFS(УсловияРасчеты!CL:CL,УсловияРасчеты!$H:$H,$C44,УсловияРасчеты!$N:$N,"итого")</f>
        <v>0</v>
      </c>
      <c r="BS44" s="111">
        <f>SUMIFS(УсловияРасчеты!CM:CM,УсловияРасчеты!$H:$H,$C44,УсловияРасчеты!$N:$N,"итого")</f>
        <v>0</v>
      </c>
      <c r="BT44" s="111">
        <f>SUMIFS(УсловияРасчеты!CN:CN,УсловияРасчеты!$H:$H,$C44,УсловияРасчеты!$N:$N,"итого")</f>
        <v>0</v>
      </c>
      <c r="BU44" s="111">
        <f>SUMIFS(УсловияРасчеты!CO:CO,УсловияРасчеты!$H:$H,$C44,УсловияРасчеты!$N:$N,"итого")</f>
        <v>0</v>
      </c>
      <c r="BV44" s="111">
        <f>SUMIFS(УсловияРасчеты!CP:CP,УсловияРасчеты!$H:$H,$C44,УсловияРасчеты!$N:$N,"итого")</f>
        <v>0</v>
      </c>
      <c r="BW44" s="111">
        <f>SUMIFS(УсловияРасчеты!CQ:CQ,УсловияРасчеты!$H:$H,$C44,УсловияРасчеты!$N:$N,"итого")</f>
        <v>0</v>
      </c>
      <c r="BX44" s="111">
        <f>SUMIFS(УсловияРасчеты!CR:CR,УсловияРасчеты!$H:$H,$C44,УсловияРасчеты!$N:$N,"итого")</f>
        <v>0</v>
      </c>
      <c r="BY44" s="111">
        <f>SUMIFS(УсловияРасчеты!CS:CS,УсловияРасчеты!$H:$H,$C44,УсловияРасчеты!$N:$N,"итого")</f>
        <v>0</v>
      </c>
      <c r="BZ44" s="111">
        <f>SUMIFS(УсловияРасчеты!CT:CT,УсловияРасчеты!$H:$H,$C44,УсловияРасчеты!$N:$N,"итого")</f>
        <v>0</v>
      </c>
      <c r="CA44" s="111">
        <f>SUMIFS(УсловияРасчеты!CU:CU,УсловияРасчеты!$H:$H,$C44,УсловияРасчеты!$N:$N,"итого")</f>
        <v>0</v>
      </c>
      <c r="CB44" s="111">
        <f>SUMIFS(УсловияРасчеты!CV:CV,УсловияРасчеты!$H:$H,$C44,УсловияРасчеты!$N:$N,"итого")</f>
        <v>0</v>
      </c>
      <c r="CC44" s="111">
        <f>SUMIFS(УсловияРасчеты!CW:CW,УсловияРасчеты!$H:$H,$C44,УсловияРасчеты!$N:$N,"итого")</f>
        <v>0</v>
      </c>
      <c r="CD44" s="111">
        <f>SUMIFS(УсловияРасчеты!CX:CX,УсловияРасчеты!$H:$H,$C44,УсловияРасчеты!$N:$N,"итого")</f>
        <v>0</v>
      </c>
      <c r="CE44" s="111">
        <f>SUMIFS(УсловияРасчеты!CY:CY,УсловияРасчеты!$H:$H,$C44,УсловияРасчеты!$N:$N,"итого")</f>
        <v>0</v>
      </c>
      <c r="CF44" s="111">
        <f>SUMIFS(УсловияРасчеты!CZ:CZ,УсловияРасчеты!$H:$H,$C44,УсловияРасчеты!$N:$N,"итого")</f>
        <v>0</v>
      </c>
      <c r="CG44" s="111">
        <f>SUMIFS(УсловияРасчеты!DA:DA,УсловияРасчеты!$H:$H,$C44,УсловияРасчеты!$N:$N,"итого")</f>
        <v>0</v>
      </c>
      <c r="CH44" s="111">
        <f>SUMIFS(УсловияРасчеты!DB:DB,УсловияРасчеты!$H:$H,$C44,УсловияРасчеты!$N:$N,"итого")</f>
        <v>0</v>
      </c>
      <c r="CI44" s="111">
        <f>SUMIFS(УсловияРасчеты!DC:DC,УсловияРасчеты!$H:$H,$C44,УсловияРасчеты!$N:$N,"итого")</f>
        <v>0</v>
      </c>
      <c r="CJ44" s="111">
        <f>SUMIFS(УсловияРасчеты!DD:DD,УсловияРасчеты!$H:$H,$C44,УсловияРасчеты!$N:$N,"итого")</f>
        <v>0</v>
      </c>
      <c r="CK44" s="111">
        <f>SUMIFS(УсловияРасчеты!DE:DE,УсловияРасчеты!$H:$H,$C44,УсловияРасчеты!$N:$N,"итого")</f>
        <v>0</v>
      </c>
      <c r="CL44" s="111">
        <f>SUMIFS(УсловияРасчеты!DF:DF,УсловияРасчеты!$H:$H,$C44,УсловияРасчеты!$N:$N,"итого")</f>
        <v>0</v>
      </c>
      <c r="CM44" s="111">
        <f>SUMIFS(УсловияРасчеты!DG:DG,УсловияРасчеты!$H:$H,$C44,УсловияРасчеты!$N:$N,"итого")</f>
        <v>0</v>
      </c>
      <c r="CN44" s="111">
        <f>SUMIFS(УсловияРасчеты!DH:DH,УсловияРасчеты!$H:$H,$C44,УсловияРасчеты!$N:$N,"итого")</f>
        <v>0</v>
      </c>
      <c r="CO44" s="111">
        <f>SUMIFS(УсловияРасчеты!DI:DI,УсловияРасчеты!$H:$H,$C44,УсловияРасчеты!$N:$N,"итого")</f>
        <v>0</v>
      </c>
      <c r="CP44" s="111">
        <f>SUMIFS(УсловияРасчеты!DJ:DJ,УсловияРасчеты!$H:$H,$C44,УсловияРасчеты!$N:$N,"итого")</f>
        <v>0</v>
      </c>
      <c r="CQ44" s="111">
        <f>SUMIFS(УсловияРасчеты!DK:DK,УсловияРасчеты!$H:$H,$C44,УсловияРасчеты!$N:$N,"итого")</f>
        <v>0</v>
      </c>
      <c r="CR44" s="111">
        <f>SUMIFS(УсловияРасчеты!DL:DL,УсловияРасчеты!$H:$H,$C44,УсловияРасчеты!$N:$N,"итого")</f>
        <v>0</v>
      </c>
      <c r="CS44" s="111">
        <f>SUMIFS(УсловияРасчеты!DM:DM,УсловияРасчеты!$H:$H,$C44,УсловияРасчеты!$N:$N,"итого")</f>
        <v>0</v>
      </c>
      <c r="CT44" s="111">
        <f>SUMIFS(УсловияРасчеты!DN:DN,УсловияРасчеты!$H:$H,$C44,УсловияРасчеты!$N:$N,"итого")</f>
        <v>0</v>
      </c>
      <c r="CU44" s="111">
        <f>SUMIFS(УсловияРасчеты!DO:DO,УсловияРасчеты!$H:$H,$C44,УсловияРасчеты!$N:$N,"итого")</f>
        <v>0</v>
      </c>
      <c r="CV44" s="111">
        <f>SUMIFS(УсловияРасчеты!DP:DP,УсловияРасчеты!$H:$H,$C44,УсловияРасчеты!$N:$N,"итого")</f>
        <v>0</v>
      </c>
      <c r="CW44" s="111">
        <f>SUMIFS(УсловияРасчеты!DQ:DQ,УсловияРасчеты!$H:$H,$C44,УсловияРасчеты!$N:$N,"итого")</f>
        <v>0</v>
      </c>
      <c r="CX44" s="111">
        <f>SUMIFS(УсловияРасчеты!DR:DR,УсловияРасчеты!$H:$H,$C44,УсловияРасчеты!$N:$N,"итого")</f>
        <v>0</v>
      </c>
      <c r="CY44" s="111">
        <f>SUMIFS(УсловияРасчеты!DS:DS,УсловияРасчеты!$H:$H,$C44,УсловияРасчеты!$N:$N,"итого")</f>
        <v>0</v>
      </c>
      <c r="CZ44" s="111">
        <f>SUMIFS(УсловияРасчеты!DT:DT,УсловияРасчеты!$H:$H,$C44,УсловияРасчеты!$N:$N,"итого")</f>
        <v>0</v>
      </c>
      <c r="DA44" s="111">
        <f>SUMIFS(УсловияРасчеты!DU:DU,УсловияРасчеты!$H:$H,$C44,УсловияРасчеты!$N:$N,"итого")</f>
        <v>0</v>
      </c>
      <c r="DB44" s="111">
        <f>SUMIFS(УсловияРасчеты!DV:DV,УсловияРасчеты!$H:$H,$C44,УсловияРасчеты!$N:$N,"итого")</f>
        <v>0</v>
      </c>
      <c r="DC44" s="111">
        <f>SUMIFS(УсловияРасчеты!DW:DW,УсловияРасчеты!$H:$H,$C44,УсловияРасчеты!$N:$N,"итого")</f>
        <v>0</v>
      </c>
      <c r="DD44" s="111">
        <f>SUMIFS(УсловияРасчеты!DX:DX,УсловияРасчеты!$H:$H,$C44,УсловияРасчеты!$N:$N,"итого")</f>
        <v>0</v>
      </c>
      <c r="DE44" s="111">
        <f>SUMIFS(УсловияРасчеты!DY:DY,УсловияРасчеты!$H:$H,$C44,УсловияРасчеты!$N:$N,"итого")</f>
        <v>0</v>
      </c>
      <c r="DF44" s="111">
        <f>SUMIFS(УсловияРасчеты!DZ:DZ,УсловияРасчеты!$H:$H,$C44,УсловияРасчеты!$N:$N,"итого")</f>
        <v>0</v>
      </c>
      <c r="DG44" s="111">
        <f>SUMIFS(УсловияРасчеты!EA:EA,УсловияРасчеты!$H:$H,$C44,УсловияРасчеты!$N:$N,"итого")</f>
        <v>0</v>
      </c>
      <c r="DH44" s="111">
        <f>SUMIFS(УсловияРасчеты!EB:EB,УсловияРасчеты!$H:$H,$C44,УсловияРасчеты!$N:$N,"итого")</f>
        <v>0</v>
      </c>
      <c r="DI44" s="111">
        <f>SUMIFS(УсловияРасчеты!EC:EC,УсловияРасчеты!$H:$H,$C44,УсловияРасчеты!$N:$N,"итого")</f>
        <v>0</v>
      </c>
      <c r="DJ44" s="111">
        <f>SUMIFS(УсловияРасчеты!ED:ED,УсловияРасчеты!$H:$H,$C44,УсловияРасчеты!$N:$N,"итого")</f>
        <v>0</v>
      </c>
      <c r="DK44" s="111">
        <f>SUMIFS(УсловияРасчеты!EE:EE,УсловияРасчеты!$H:$H,$C44,УсловияРасчеты!$N:$N,"итого")</f>
        <v>0</v>
      </c>
      <c r="DL44" s="111">
        <f>SUMIFS(УсловияРасчеты!EF:EF,УсловияРасчеты!$H:$H,$C44,УсловияРасчеты!$N:$N,"итого")</f>
        <v>0</v>
      </c>
      <c r="DM44" s="111">
        <f>SUMIFS(УсловияРасчеты!EG:EG,УсловияРасчеты!$H:$H,$C44,УсловияРасчеты!$N:$N,"итого")</f>
        <v>0</v>
      </c>
      <c r="DN44" s="111">
        <f>SUMIFS(УсловияРасчеты!EH:EH,УсловияРасчеты!$H:$H,$C44,УсловияРасчеты!$N:$N,"итого")</f>
        <v>0</v>
      </c>
      <c r="DO44" s="111">
        <f>SUMIFS(УсловияРасчеты!EI:EI,УсловияРасчеты!$H:$H,$C44,УсловияРасчеты!$N:$N,"итого")</f>
        <v>0</v>
      </c>
      <c r="DP44" s="111">
        <f>SUMIFS(УсловияРасчеты!EJ:EJ,УсловияРасчеты!$H:$H,$C44,УсловияРасчеты!$N:$N,"итого")</f>
        <v>0</v>
      </c>
      <c r="DQ44" s="111">
        <f>SUMIFS(УсловияРасчеты!EK:EK,УсловияРасчеты!$H:$H,$C44,УсловияРасчеты!$N:$N,"итого")</f>
        <v>0</v>
      </c>
      <c r="DR44" s="111">
        <f>SUMIFS(УсловияРасчеты!EL:EL,УсловияРасчеты!$H:$H,$C44,УсловияРасчеты!$N:$N,"итого")</f>
        <v>0</v>
      </c>
      <c r="DS44" s="111">
        <f>SUMIFS(УсловияРасчеты!EM:EM,УсловияРасчеты!$H:$H,$C44,УсловияРасчеты!$N:$N,"итого")</f>
        <v>0</v>
      </c>
      <c r="DT44" s="111">
        <f>SUMIFS(УсловияРасчеты!EN:EN,УсловияРасчеты!$H:$H,$C44,УсловияРасчеты!$N:$N,"итого")</f>
        <v>0</v>
      </c>
      <c r="DU44" s="111">
        <f>SUMIFS(УсловияРасчеты!EO:EO,УсловияРасчеты!$H:$H,$C44,УсловияРасчеты!$N:$N,"итого")</f>
        <v>0</v>
      </c>
      <c r="DV44" s="111">
        <f>SUMIFS(УсловияРасчеты!EP:EP,УсловияРасчеты!$H:$H,$C44,УсловияРасчеты!$N:$N,"итого")</f>
        <v>0</v>
      </c>
      <c r="DW44" s="111">
        <f>SUMIFS(УсловияРасчеты!EQ:EQ,УсловияРасчеты!$H:$H,$C44,УсловияРасчеты!$N:$N,"итого")</f>
        <v>0</v>
      </c>
      <c r="DX44" s="111">
        <f>SUMIFS(УсловияРасчеты!ER:ER,УсловияРасчеты!$H:$H,$C44,УсловияРасчеты!$N:$N,"итого")</f>
        <v>0</v>
      </c>
      <c r="DY44" s="111">
        <f>SUMIFS(УсловияРасчеты!ES:ES,УсловияРасчеты!$H:$H,$C44,УсловияРасчеты!$N:$N,"итого")</f>
        <v>0</v>
      </c>
      <c r="DZ44" s="111">
        <f>SUMIFS(УсловияРасчеты!ET:ET,УсловияРасчеты!$H:$H,$C44,УсловияРасчеты!$N:$N,"итого")</f>
        <v>0</v>
      </c>
      <c r="EA44" s="111">
        <f>SUMIFS(УсловияРасчеты!EU:EU,УсловияРасчеты!$H:$H,$C44,УсловияРасчеты!$N:$N,"итого")</f>
        <v>0</v>
      </c>
      <c r="EB44" s="111">
        <f>SUMIFS(УсловияРасчеты!EV:EV,УсловияРасчеты!$H:$H,$C44,УсловияРасчеты!$N:$N,"итого")</f>
        <v>0</v>
      </c>
      <c r="EC44" s="111">
        <f>SUMIFS(УсловияРасчеты!EW:EW,УсловияРасчеты!$H:$H,$C44,УсловияРасчеты!$N:$N,"итого")</f>
        <v>0</v>
      </c>
      <c r="ED44" s="111">
        <f>SUMIFS(УсловияРасчеты!EX:EX,УсловияРасчеты!$H:$H,$C44,УсловияРасчеты!$N:$N,"итого")</f>
        <v>0</v>
      </c>
      <c r="EE44" s="111">
        <f>SUMIFS(УсловияРасчеты!EY:EY,УсловияРасчеты!$H:$H,$C44,УсловияРасчеты!$N:$N,"итого")</f>
        <v>0</v>
      </c>
      <c r="EF44" s="111">
        <f>SUMIFS(УсловияРасчеты!EZ:EZ,УсловияРасчеты!$H:$H,$C44,УсловияРасчеты!$N:$N,"итого")</f>
        <v>0</v>
      </c>
      <c r="EG44" s="111">
        <f>SUMIFS(УсловияРасчеты!FA:FA,УсловияРасчеты!$H:$H,$C44,УсловияРасчеты!$N:$N,"итого")</f>
        <v>0</v>
      </c>
      <c r="EH44" s="111">
        <f>SUMIFS(УсловияРасчеты!FB:FB,УсловияРасчеты!$H:$H,$C44,УсловияРасчеты!$N:$N,"итого")</f>
        <v>0</v>
      </c>
      <c r="EI44" s="111">
        <f>SUMIFS(УсловияРасчеты!FC:FC,УсловияРасчеты!$H:$H,$C44,УсловияРасчеты!$N:$N,"итого")</f>
        <v>0</v>
      </c>
      <c r="EJ44" s="111">
        <f>SUMIFS(УсловияРасчеты!FD:FD,УсловияРасчеты!$H:$H,$C44,УсловияРасчеты!$N:$N,"итого")</f>
        <v>0</v>
      </c>
      <c r="EK44" s="111">
        <f>SUMIFS(УсловияРасчеты!FE:FE,УсловияРасчеты!$H:$H,$C44,УсловияРасчеты!$N:$N,"итого")</f>
        <v>0</v>
      </c>
      <c r="EL44" s="111">
        <f>SUMIFS(УсловияРасчеты!FF:FF,УсловияРасчеты!$H:$H,$C44,УсловияРасчеты!$N:$N,"итого")</f>
        <v>0</v>
      </c>
      <c r="EM44" s="111">
        <f>SUMIFS(УсловияРасчеты!FG:FG,УсловияРасчеты!$H:$H,$C44,УсловияРасчеты!$N:$N,"итого")</f>
        <v>0</v>
      </c>
      <c r="EN44" s="111">
        <f>SUMIFS(УсловияРасчеты!FH:FH,УсловияРасчеты!$H:$H,$C44,УсловияРасчеты!$N:$N,"итого")</f>
        <v>0</v>
      </c>
      <c r="EO44" s="111">
        <f>SUMIFS(УсловияРасчеты!FI:FI,УсловияРасчеты!$H:$H,$C44,УсловияРасчеты!$N:$N,"итого")</f>
        <v>0</v>
      </c>
      <c r="EP44" s="111">
        <f>SUMIFS(УсловияРасчеты!FJ:FJ,УсловияРасчеты!$H:$H,$C44,УсловияРасчеты!$N:$N,"итого")</f>
        <v>0</v>
      </c>
      <c r="EQ44" s="111">
        <f>SUMIFS(УсловияРасчеты!FK:FK,УсловияРасчеты!$H:$H,$C44,УсловияРасчеты!$N:$N,"итого")</f>
        <v>0</v>
      </c>
      <c r="ER44" s="111">
        <f>SUMIFS(УсловияРасчеты!FL:FL,УсловияРасчеты!$H:$H,$C44,УсловияРасчеты!$N:$N,"итого")</f>
        <v>0</v>
      </c>
      <c r="ES44" s="111">
        <f>SUMIFS(УсловияРасчеты!FM:FM,УсловияРасчеты!$H:$H,$C44,УсловияРасчеты!$N:$N,"итого")</f>
        <v>0</v>
      </c>
      <c r="ET44" s="111">
        <f>SUMIFS(УсловияРасчеты!FN:FN,УсловияРасчеты!$H:$H,$C44,УсловияРасчеты!$N:$N,"итого")</f>
        <v>0</v>
      </c>
      <c r="EU44" s="111">
        <f>SUMIFS(УсловияРасчеты!FO:FO,УсловияРасчеты!$H:$H,$C44,УсловияРасчеты!$N:$N,"итого")</f>
        <v>0</v>
      </c>
      <c r="EV44" s="111">
        <f>SUMIFS(УсловияРасчеты!FP:FP,УсловияРасчеты!$H:$H,$C44,УсловияРасчеты!$N:$N,"итого")</f>
        <v>0</v>
      </c>
      <c r="EW44" s="111">
        <f>SUMIFS(УсловияРасчеты!FQ:FQ,УсловияРасчеты!$H:$H,$C44,УсловияРасчеты!$N:$N,"итого")</f>
        <v>0</v>
      </c>
      <c r="EX44" s="111">
        <f>SUMIFS(УсловияРасчеты!FR:FR,УсловияРасчеты!$H:$H,$C44,УсловияРасчеты!$N:$N,"итого")</f>
        <v>0</v>
      </c>
      <c r="EY44" s="111">
        <f>SUMIFS(УсловияРасчеты!FS:FS,УсловияРасчеты!$H:$H,$C44,УсловияРасчеты!$N:$N,"итого")</f>
        <v>0</v>
      </c>
      <c r="EZ44" s="111">
        <f>SUMIFS(УсловияРасчеты!FT:FT,УсловияРасчеты!$H:$H,$C44,УсловияРасчеты!$N:$N,"итого")</f>
        <v>0</v>
      </c>
      <c r="FA44" s="111">
        <f>SUMIFS(УсловияРасчеты!FU:FU,УсловияРасчеты!$H:$H,$C44,УсловияРасчеты!$N:$N,"итого")</f>
        <v>0</v>
      </c>
      <c r="FB44" s="111">
        <f>SUMIFS(УсловияРасчеты!FV:FV,УсловияРасчеты!$H:$H,$C44,УсловияРасчеты!$N:$N,"итого")</f>
        <v>0</v>
      </c>
      <c r="FC44" s="111">
        <f>SUMIFS(УсловияРасчеты!FW:FW,УсловияРасчеты!$H:$H,$C44,УсловияРасчеты!$N:$N,"итого")</f>
        <v>0</v>
      </c>
      <c r="FD44" s="111">
        <f>SUMIFS(УсловияРасчеты!FX:FX,УсловияРасчеты!$H:$H,$C44,УсловияРасчеты!$N:$N,"итого")</f>
        <v>0</v>
      </c>
      <c r="FE44" s="111">
        <f>SUMIFS(УсловияРасчеты!FY:FY,УсловияРасчеты!$H:$H,$C44,УсловияРасчеты!$N:$N,"итого")</f>
        <v>0</v>
      </c>
      <c r="FF44" s="111">
        <f>SUMIFS(УсловияРасчеты!FZ:FZ,УсловияРасчеты!$H:$H,$C44,УсловияРасчеты!$N:$N,"итого")</f>
        <v>0</v>
      </c>
      <c r="FG44" s="111">
        <f>SUMIFS(УсловияРасчеты!GA:GA,УсловияРасчеты!$H:$H,$C44,УсловияРасчеты!$N:$N,"итого")</f>
        <v>0</v>
      </c>
      <c r="FH44" s="111">
        <f>SUMIFS(УсловияРасчеты!GB:GB,УсловияРасчеты!$H:$H,$C44,УсловияРасчеты!$N:$N,"итого")</f>
        <v>0</v>
      </c>
      <c r="FI44" s="111">
        <f>SUMIFS(УсловияРасчеты!GC:GC,УсловияРасчеты!$H:$H,$C44,УсловияРасчеты!$N:$N,"итого")</f>
        <v>0</v>
      </c>
      <c r="FJ44" s="111">
        <f>SUMIFS(УсловияРасчеты!GD:GD,УсловияРасчеты!$H:$H,$C44,УсловияРасчеты!$N:$N,"итого")</f>
        <v>0</v>
      </c>
      <c r="FK44" s="111">
        <f>SUMIFS(УсловияРасчеты!GE:GE,УсловияРасчеты!$H:$H,$C44,УсловияРасчеты!$N:$N,"итого")</f>
        <v>0</v>
      </c>
      <c r="FL44" s="111">
        <f>SUMIFS(УсловияРасчеты!GF:GF,УсловияРасчеты!$H:$H,$C44,УсловияРасчеты!$N:$N,"итого")</f>
        <v>0</v>
      </c>
      <c r="FM44" s="111">
        <f>SUMIFS(УсловияРасчеты!GG:GG,УсловияРасчеты!$H:$H,$C44,УсловияРасчеты!$N:$N,"итого")</f>
        <v>0</v>
      </c>
      <c r="FN44" s="111">
        <f>SUMIFS(УсловияРасчеты!GH:GH,УсловияРасчеты!$H:$H,$C44,УсловияРасчеты!$N:$N,"итого")</f>
        <v>0</v>
      </c>
      <c r="FO44" s="111">
        <f>SUMIFS(УсловияРасчеты!GI:GI,УсловияРасчеты!$H:$H,$C44,УсловияРасчеты!$N:$N,"итого")</f>
        <v>0</v>
      </c>
      <c r="FP44" s="111">
        <f>SUMIFS(УсловияРасчеты!GJ:GJ,УсловияРасчеты!$H:$H,$C44,УсловияРасчеты!$N:$N,"итого")</f>
        <v>0</v>
      </c>
      <c r="FQ44" s="111">
        <f>SUMIFS(УсловияРасчеты!GK:GK,УсловияРасчеты!$H:$H,$C44,УсловияРасчеты!$N:$N,"итого")</f>
        <v>0</v>
      </c>
      <c r="FR44" s="111">
        <f>SUMIFS(УсловияРасчеты!GL:GL,УсловияРасчеты!$H:$H,$C44,УсловияРасчеты!$N:$N,"итого")</f>
        <v>0</v>
      </c>
      <c r="FS44" s="111">
        <f>SUMIFS(УсловияРасчеты!GM:GM,УсловияРасчеты!$H:$H,$C44,УсловияРасчеты!$N:$N,"итого")</f>
        <v>0</v>
      </c>
      <c r="FT44" s="111">
        <f>SUMIFS(УсловияРасчеты!GN:GN,УсловияРасчеты!$H:$H,$C44,УсловияРасчеты!$N:$N,"итого")</f>
        <v>0</v>
      </c>
      <c r="FU44" s="111">
        <f>SUMIFS(УсловияРасчеты!GO:GO,УсловияРасчеты!$H:$H,$C44,УсловияРасчеты!$N:$N,"итого")</f>
        <v>0</v>
      </c>
      <c r="FV44" s="111">
        <f>SUMIFS(УсловияРасчеты!GP:GP,УсловияРасчеты!$H:$H,$C44,УсловияРасчеты!$N:$N,"итого")</f>
        <v>0</v>
      </c>
      <c r="FW44" s="111">
        <f>SUMIFS(УсловияРасчеты!GQ:GQ,УсловияРасчеты!$H:$H,$C44,УсловияРасчеты!$N:$N,"итого")</f>
        <v>0</v>
      </c>
      <c r="FX44" s="111">
        <f>SUMIFS(УсловияРасчеты!GR:GR,УсловияРасчеты!$H:$H,$C44,УсловияРасчеты!$N:$N,"итого")</f>
        <v>0</v>
      </c>
      <c r="FY44" s="111">
        <f>SUMIFS(УсловияРасчеты!GS:GS,УсловияРасчеты!$H:$H,$C44,УсловияРасчеты!$N:$N,"итого")</f>
        <v>0</v>
      </c>
      <c r="FZ44" s="111">
        <f>SUMIFS(УсловияРасчеты!GT:GT,УсловияРасчеты!$H:$H,$C44,УсловияРасчеты!$N:$N,"итого")</f>
        <v>0</v>
      </c>
      <c r="GA44" s="111">
        <f>SUMIFS(УсловияРасчеты!GU:GU,УсловияРасчеты!$H:$H,$C44,УсловияРасчеты!$N:$N,"итого")</f>
        <v>0</v>
      </c>
      <c r="GB44" s="111">
        <f>SUMIFS(УсловияРасчеты!GV:GV,УсловияРасчеты!$H:$H,$C44,УсловияРасчеты!$N:$N,"итого")</f>
        <v>0</v>
      </c>
      <c r="GC44" s="111">
        <f>SUMIFS(УсловияРасчеты!GW:GW,УсловияРасчеты!$H:$H,$C44,УсловияРасчеты!$N:$N,"итого")</f>
        <v>0</v>
      </c>
      <c r="GD44" s="111">
        <f>SUMIFS(УсловияРасчеты!GX:GX,УсловияРасчеты!$H:$H,$C44,УсловияРасчеты!$N:$N,"итого")</f>
        <v>0</v>
      </c>
      <c r="GE44" s="111">
        <f>SUMIFS(УсловияРасчеты!GY:GY,УсловияРасчеты!$H:$H,$C44,УсловияРасчеты!$N:$N,"итого")</f>
        <v>0</v>
      </c>
      <c r="GF44" s="111">
        <f>SUMIFS(УсловияРасчеты!GZ:GZ,УсловияРасчеты!$H:$H,$C44,УсловияРасчеты!$N:$N,"итого")</f>
        <v>0</v>
      </c>
      <c r="GG44" s="77"/>
    </row>
    <row r="45" spans="1:189" s="57" customFormat="1">
      <c r="A45" s="82">
        <f>E40+E41-SUM(E42:E45)</f>
        <v>0</v>
      </c>
      <c r="B45" s="66"/>
      <c r="C45" s="71" t="str">
        <f>УсловияРасчеты!$H$1235</f>
        <v>Финпоток проекта (по осн. деят-ти)</v>
      </c>
      <c r="D45" s="66"/>
      <c r="E45" s="125">
        <f t="shared" si="11"/>
        <v>0</v>
      </c>
      <c r="F45" s="65"/>
      <c r="G45" s="113">
        <f>SUMIFS(УсловияРасчеты!AA:AA,УсловияРасчеты!$H:$H,$C45,УсловияРасчеты!$N:$N,"итого")</f>
        <v>0</v>
      </c>
      <c r="H45" s="113">
        <f>SUMIFS(УсловияРасчеты!AB:AB,УсловияРасчеты!$H:$H,$C45,УсловияРасчеты!$N:$N,"итого")</f>
        <v>0</v>
      </c>
      <c r="I45" s="113">
        <f>SUMIFS(УсловияРасчеты!AC:AC,УсловияРасчеты!$H:$H,$C45,УсловияРасчеты!$N:$N,"итого")</f>
        <v>0</v>
      </c>
      <c r="J45" s="113">
        <f>SUMIFS(УсловияРасчеты!AD:AD,УсловияРасчеты!$H:$H,$C45,УсловияРасчеты!$N:$N,"итого")</f>
        <v>0</v>
      </c>
      <c r="K45" s="113">
        <f>SUMIFS(УсловияРасчеты!AE:AE,УсловияРасчеты!$H:$H,$C45,УсловияРасчеты!$N:$N,"итого")</f>
        <v>0</v>
      </c>
      <c r="L45" s="113">
        <f>SUMIFS(УсловияРасчеты!AF:AF,УсловияРасчеты!$H:$H,$C45,УсловияРасчеты!$N:$N,"итого")</f>
        <v>0</v>
      </c>
      <c r="M45" s="113">
        <f>SUMIFS(УсловияРасчеты!AG:AG,УсловияРасчеты!$H:$H,$C45,УсловияРасчеты!$N:$N,"итого")</f>
        <v>0</v>
      </c>
      <c r="N45" s="113">
        <f>SUMIFS(УсловияРасчеты!AH:AH,УсловияРасчеты!$H:$H,$C45,УсловияРасчеты!$N:$N,"итого")</f>
        <v>0</v>
      </c>
      <c r="O45" s="113">
        <f>SUMIFS(УсловияРасчеты!AI:AI,УсловияРасчеты!$H:$H,$C45,УсловияРасчеты!$N:$N,"итого")</f>
        <v>0</v>
      </c>
      <c r="P45" s="113">
        <f>SUMIFS(УсловияРасчеты!AJ:AJ,УсловияРасчеты!$H:$H,$C45,УсловияРасчеты!$N:$N,"итого")</f>
        <v>0</v>
      </c>
      <c r="Q45" s="113">
        <f>SUMIFS(УсловияРасчеты!AK:AK,УсловияРасчеты!$H:$H,$C45,УсловияРасчеты!$N:$N,"итого")</f>
        <v>0</v>
      </c>
      <c r="R45" s="113">
        <f>SUMIFS(УсловияРасчеты!AL:AL,УсловияРасчеты!$H:$H,$C45,УсловияРасчеты!$N:$N,"итого")</f>
        <v>0</v>
      </c>
      <c r="S45" s="113">
        <f>SUMIFS(УсловияРасчеты!AM:AM,УсловияРасчеты!$H:$H,$C45,УсловияРасчеты!$N:$N,"итого")</f>
        <v>0</v>
      </c>
      <c r="T45" s="113">
        <f>SUMIFS(УсловияРасчеты!AN:AN,УсловияРасчеты!$H:$H,$C45,УсловияРасчеты!$N:$N,"итого")</f>
        <v>0</v>
      </c>
      <c r="U45" s="113">
        <f>SUMIFS(УсловияРасчеты!AO:AO,УсловияРасчеты!$H:$H,$C45,УсловияРасчеты!$N:$N,"итого")</f>
        <v>0</v>
      </c>
      <c r="V45" s="113">
        <f>SUMIFS(УсловияРасчеты!AP:AP,УсловияРасчеты!$H:$H,$C45,УсловияРасчеты!$N:$N,"итого")</f>
        <v>0</v>
      </c>
      <c r="W45" s="113">
        <f>SUMIFS(УсловияРасчеты!AQ:AQ,УсловияРасчеты!$H:$H,$C45,УсловияРасчеты!$N:$N,"итого")</f>
        <v>0</v>
      </c>
      <c r="X45" s="113">
        <f>SUMIFS(УсловияРасчеты!AR:AR,УсловияРасчеты!$H:$H,$C45,УсловияРасчеты!$N:$N,"итого")</f>
        <v>0</v>
      </c>
      <c r="Y45" s="113">
        <f>SUMIFS(УсловияРасчеты!AS:AS,УсловияРасчеты!$H:$H,$C45,УсловияРасчеты!$N:$N,"итого")</f>
        <v>0</v>
      </c>
      <c r="Z45" s="113">
        <f>SUMIFS(УсловияРасчеты!AT:AT,УсловияРасчеты!$H:$H,$C45,УсловияРасчеты!$N:$N,"итого")</f>
        <v>0</v>
      </c>
      <c r="AA45" s="113">
        <f>SUMIFS(УсловияРасчеты!AU:AU,УсловияРасчеты!$H:$H,$C45,УсловияРасчеты!$N:$N,"итого")</f>
        <v>0</v>
      </c>
      <c r="AB45" s="113">
        <f>SUMIFS(УсловияРасчеты!AV:AV,УсловияРасчеты!$H:$H,$C45,УсловияРасчеты!$N:$N,"итого")</f>
        <v>0</v>
      </c>
      <c r="AC45" s="113">
        <f>SUMIFS(УсловияРасчеты!AW:AW,УсловияРасчеты!$H:$H,$C45,УсловияРасчеты!$N:$N,"итого")</f>
        <v>0</v>
      </c>
      <c r="AD45" s="113">
        <f>SUMIFS(УсловияРасчеты!AX:AX,УсловияРасчеты!$H:$H,$C45,УсловияРасчеты!$N:$N,"итого")</f>
        <v>0</v>
      </c>
      <c r="AE45" s="113">
        <f>SUMIFS(УсловияРасчеты!AY:AY,УсловияРасчеты!$H:$H,$C45,УсловияРасчеты!$N:$N,"итого")</f>
        <v>0</v>
      </c>
      <c r="AF45" s="113">
        <f>SUMIFS(УсловияРасчеты!AZ:AZ,УсловияРасчеты!$H:$H,$C45,УсловияРасчеты!$N:$N,"итого")</f>
        <v>0</v>
      </c>
      <c r="AG45" s="113">
        <f>SUMIFS(УсловияРасчеты!BA:BA,УсловияРасчеты!$H:$H,$C45,УсловияРасчеты!$N:$N,"итого")</f>
        <v>0</v>
      </c>
      <c r="AH45" s="113">
        <f>SUMIFS(УсловияРасчеты!BB:BB,УсловияРасчеты!$H:$H,$C45,УсловияРасчеты!$N:$N,"итого")</f>
        <v>0</v>
      </c>
      <c r="AI45" s="113">
        <f>SUMIFS(УсловияРасчеты!BC:BC,УсловияРасчеты!$H:$H,$C45,УсловияРасчеты!$N:$N,"итого")</f>
        <v>0</v>
      </c>
      <c r="AJ45" s="113">
        <f>SUMIFS(УсловияРасчеты!BD:BD,УсловияРасчеты!$H:$H,$C45,УсловияРасчеты!$N:$N,"итого")</f>
        <v>0</v>
      </c>
      <c r="AK45" s="113">
        <f>SUMIFS(УсловияРасчеты!BE:BE,УсловияРасчеты!$H:$H,$C45,УсловияРасчеты!$N:$N,"итого")</f>
        <v>0</v>
      </c>
      <c r="AL45" s="113">
        <f>SUMIFS(УсловияРасчеты!BF:BF,УсловияРасчеты!$H:$H,$C45,УсловияРасчеты!$N:$N,"итого")</f>
        <v>0</v>
      </c>
      <c r="AM45" s="113">
        <f>SUMIFS(УсловияРасчеты!BG:BG,УсловияРасчеты!$H:$H,$C45,УсловияРасчеты!$N:$N,"итого")</f>
        <v>0</v>
      </c>
      <c r="AN45" s="113">
        <f>SUMIFS(УсловияРасчеты!BH:BH,УсловияРасчеты!$H:$H,$C45,УсловияРасчеты!$N:$N,"итого")</f>
        <v>0</v>
      </c>
      <c r="AO45" s="113">
        <f>SUMIFS(УсловияРасчеты!BI:BI,УсловияРасчеты!$H:$H,$C45,УсловияРасчеты!$N:$N,"итого")</f>
        <v>0</v>
      </c>
      <c r="AP45" s="113">
        <f>SUMIFS(УсловияРасчеты!BJ:BJ,УсловияРасчеты!$H:$H,$C45,УсловияРасчеты!$N:$N,"итого")</f>
        <v>0</v>
      </c>
      <c r="AQ45" s="113">
        <f>SUMIFS(УсловияРасчеты!BK:BK,УсловияРасчеты!$H:$H,$C45,УсловияРасчеты!$N:$N,"итого")</f>
        <v>0</v>
      </c>
      <c r="AR45" s="113">
        <f>SUMIFS(УсловияРасчеты!BL:BL,УсловияРасчеты!$H:$H,$C45,УсловияРасчеты!$N:$N,"итого")</f>
        <v>0</v>
      </c>
      <c r="AS45" s="113">
        <f>SUMIFS(УсловияРасчеты!BM:BM,УсловияРасчеты!$H:$H,$C45,УсловияРасчеты!$N:$N,"итого")</f>
        <v>0</v>
      </c>
      <c r="AT45" s="113">
        <f>SUMIFS(УсловияРасчеты!BN:BN,УсловияРасчеты!$H:$H,$C45,УсловияРасчеты!$N:$N,"итого")</f>
        <v>0</v>
      </c>
      <c r="AU45" s="113">
        <f>SUMIFS(УсловияРасчеты!BO:BO,УсловияРасчеты!$H:$H,$C45,УсловияРасчеты!$N:$N,"итого")</f>
        <v>0</v>
      </c>
      <c r="AV45" s="113">
        <f>SUMIFS(УсловияРасчеты!BP:BP,УсловияРасчеты!$H:$H,$C45,УсловияРасчеты!$N:$N,"итого")</f>
        <v>0</v>
      </c>
      <c r="AW45" s="113">
        <f>SUMIFS(УсловияРасчеты!BQ:BQ,УсловияРасчеты!$H:$H,$C45,УсловияРасчеты!$N:$N,"итого")</f>
        <v>0</v>
      </c>
      <c r="AX45" s="113">
        <f>SUMIFS(УсловияРасчеты!BR:BR,УсловияРасчеты!$H:$H,$C45,УсловияРасчеты!$N:$N,"итого")</f>
        <v>0</v>
      </c>
      <c r="AY45" s="113">
        <f>SUMIFS(УсловияРасчеты!BS:BS,УсловияРасчеты!$H:$H,$C45,УсловияРасчеты!$N:$N,"итого")</f>
        <v>0</v>
      </c>
      <c r="AZ45" s="113">
        <f>SUMIFS(УсловияРасчеты!BT:BT,УсловияРасчеты!$H:$H,$C45,УсловияРасчеты!$N:$N,"итого")</f>
        <v>0</v>
      </c>
      <c r="BA45" s="113">
        <f>SUMIFS(УсловияРасчеты!BU:BU,УсловияРасчеты!$H:$H,$C45,УсловияРасчеты!$N:$N,"итого")</f>
        <v>0</v>
      </c>
      <c r="BB45" s="113">
        <f>SUMIFS(УсловияРасчеты!BV:BV,УсловияРасчеты!$H:$H,$C45,УсловияРасчеты!$N:$N,"итого")</f>
        <v>0</v>
      </c>
      <c r="BC45" s="113">
        <f>SUMIFS(УсловияРасчеты!BW:BW,УсловияРасчеты!$H:$H,$C45,УсловияРасчеты!$N:$N,"итого")</f>
        <v>0</v>
      </c>
      <c r="BD45" s="113">
        <f>SUMIFS(УсловияРасчеты!BX:BX,УсловияРасчеты!$H:$H,$C45,УсловияРасчеты!$N:$N,"итого")</f>
        <v>0</v>
      </c>
      <c r="BE45" s="113">
        <f>SUMIFS(УсловияРасчеты!BY:BY,УсловияРасчеты!$H:$H,$C45,УсловияРасчеты!$N:$N,"итого")</f>
        <v>0</v>
      </c>
      <c r="BF45" s="113">
        <f>SUMIFS(УсловияРасчеты!BZ:BZ,УсловияРасчеты!$H:$H,$C45,УсловияРасчеты!$N:$N,"итого")</f>
        <v>0</v>
      </c>
      <c r="BG45" s="113">
        <f>SUMIFS(УсловияРасчеты!CA:CA,УсловияРасчеты!$H:$H,$C45,УсловияРасчеты!$N:$N,"итого")</f>
        <v>0</v>
      </c>
      <c r="BH45" s="113">
        <f>SUMIFS(УсловияРасчеты!CB:CB,УсловияРасчеты!$H:$H,$C45,УсловияРасчеты!$N:$N,"итого")</f>
        <v>0</v>
      </c>
      <c r="BI45" s="113">
        <f>SUMIFS(УсловияРасчеты!CC:CC,УсловияРасчеты!$H:$H,$C45,УсловияРасчеты!$N:$N,"итого")</f>
        <v>0</v>
      </c>
      <c r="BJ45" s="113">
        <f>SUMIFS(УсловияРасчеты!CD:CD,УсловияРасчеты!$H:$H,$C45,УсловияРасчеты!$N:$N,"итого")</f>
        <v>0</v>
      </c>
      <c r="BK45" s="113">
        <f>SUMIFS(УсловияРасчеты!CE:CE,УсловияРасчеты!$H:$H,$C45,УсловияРасчеты!$N:$N,"итого")</f>
        <v>0</v>
      </c>
      <c r="BL45" s="113">
        <f>SUMIFS(УсловияРасчеты!CF:CF,УсловияРасчеты!$H:$H,$C45,УсловияРасчеты!$N:$N,"итого")</f>
        <v>0</v>
      </c>
      <c r="BM45" s="113">
        <f>SUMIFS(УсловияРасчеты!CG:CG,УсловияРасчеты!$H:$H,$C45,УсловияРасчеты!$N:$N,"итого")</f>
        <v>0</v>
      </c>
      <c r="BN45" s="113">
        <f>SUMIFS(УсловияРасчеты!CH:CH,УсловияРасчеты!$H:$H,$C45,УсловияРасчеты!$N:$N,"итого")</f>
        <v>0</v>
      </c>
      <c r="BO45" s="113">
        <f>SUMIFS(УсловияРасчеты!CI:CI,УсловияРасчеты!$H:$H,$C45,УсловияРасчеты!$N:$N,"итого")</f>
        <v>0</v>
      </c>
      <c r="BP45" s="113">
        <f>SUMIFS(УсловияРасчеты!CJ:CJ,УсловияРасчеты!$H:$H,$C45,УсловияРасчеты!$N:$N,"итого")</f>
        <v>0</v>
      </c>
      <c r="BQ45" s="113">
        <f>SUMIFS(УсловияРасчеты!CK:CK,УсловияРасчеты!$H:$H,$C45,УсловияРасчеты!$N:$N,"итого")</f>
        <v>0</v>
      </c>
      <c r="BR45" s="113">
        <f>SUMIFS(УсловияРасчеты!CL:CL,УсловияРасчеты!$H:$H,$C45,УсловияРасчеты!$N:$N,"итого")</f>
        <v>0</v>
      </c>
      <c r="BS45" s="113">
        <f>SUMIFS(УсловияРасчеты!CM:CM,УсловияРасчеты!$H:$H,$C45,УсловияРасчеты!$N:$N,"итого")</f>
        <v>0</v>
      </c>
      <c r="BT45" s="113">
        <f>SUMIFS(УсловияРасчеты!CN:CN,УсловияРасчеты!$H:$H,$C45,УсловияРасчеты!$N:$N,"итого")</f>
        <v>0</v>
      </c>
      <c r="BU45" s="113">
        <f>SUMIFS(УсловияРасчеты!CO:CO,УсловияРасчеты!$H:$H,$C45,УсловияРасчеты!$N:$N,"итого")</f>
        <v>0</v>
      </c>
      <c r="BV45" s="113">
        <f>SUMIFS(УсловияРасчеты!CP:CP,УсловияРасчеты!$H:$H,$C45,УсловияРасчеты!$N:$N,"итого")</f>
        <v>0</v>
      </c>
      <c r="BW45" s="113">
        <f>SUMIFS(УсловияРасчеты!CQ:CQ,УсловияРасчеты!$H:$H,$C45,УсловияРасчеты!$N:$N,"итого")</f>
        <v>0</v>
      </c>
      <c r="BX45" s="113">
        <f>SUMIFS(УсловияРасчеты!CR:CR,УсловияРасчеты!$H:$H,$C45,УсловияРасчеты!$N:$N,"итого")</f>
        <v>0</v>
      </c>
      <c r="BY45" s="113">
        <f>SUMIFS(УсловияРасчеты!CS:CS,УсловияРасчеты!$H:$H,$C45,УсловияРасчеты!$N:$N,"итого")</f>
        <v>0</v>
      </c>
      <c r="BZ45" s="113">
        <f>SUMIFS(УсловияРасчеты!CT:CT,УсловияРасчеты!$H:$H,$C45,УсловияРасчеты!$N:$N,"итого")</f>
        <v>0</v>
      </c>
      <c r="CA45" s="113">
        <f>SUMIFS(УсловияРасчеты!CU:CU,УсловияРасчеты!$H:$H,$C45,УсловияРасчеты!$N:$N,"итого")</f>
        <v>0</v>
      </c>
      <c r="CB45" s="113">
        <f>SUMIFS(УсловияРасчеты!CV:CV,УсловияРасчеты!$H:$H,$C45,УсловияРасчеты!$N:$N,"итого")</f>
        <v>0</v>
      </c>
      <c r="CC45" s="113">
        <f>SUMIFS(УсловияРасчеты!CW:CW,УсловияРасчеты!$H:$H,$C45,УсловияРасчеты!$N:$N,"итого")</f>
        <v>0</v>
      </c>
      <c r="CD45" s="113">
        <f>SUMIFS(УсловияРасчеты!CX:CX,УсловияРасчеты!$H:$H,$C45,УсловияРасчеты!$N:$N,"итого")</f>
        <v>0</v>
      </c>
      <c r="CE45" s="113">
        <f>SUMIFS(УсловияРасчеты!CY:CY,УсловияРасчеты!$H:$H,$C45,УсловияРасчеты!$N:$N,"итого")</f>
        <v>0</v>
      </c>
      <c r="CF45" s="113">
        <f>SUMIFS(УсловияРасчеты!CZ:CZ,УсловияРасчеты!$H:$H,$C45,УсловияРасчеты!$N:$N,"итого")</f>
        <v>0</v>
      </c>
      <c r="CG45" s="113">
        <f>SUMIFS(УсловияРасчеты!DA:DA,УсловияРасчеты!$H:$H,$C45,УсловияРасчеты!$N:$N,"итого")</f>
        <v>0</v>
      </c>
      <c r="CH45" s="113">
        <f>SUMIFS(УсловияРасчеты!DB:DB,УсловияРасчеты!$H:$H,$C45,УсловияРасчеты!$N:$N,"итого")</f>
        <v>0</v>
      </c>
      <c r="CI45" s="113">
        <f>SUMIFS(УсловияРасчеты!DC:DC,УсловияРасчеты!$H:$H,$C45,УсловияРасчеты!$N:$N,"итого")</f>
        <v>0</v>
      </c>
      <c r="CJ45" s="113">
        <f>SUMIFS(УсловияРасчеты!DD:DD,УсловияРасчеты!$H:$H,$C45,УсловияРасчеты!$N:$N,"итого")</f>
        <v>0</v>
      </c>
      <c r="CK45" s="113">
        <f>SUMIFS(УсловияРасчеты!DE:DE,УсловияРасчеты!$H:$H,$C45,УсловияРасчеты!$N:$N,"итого")</f>
        <v>0</v>
      </c>
      <c r="CL45" s="113">
        <f>SUMIFS(УсловияРасчеты!DF:DF,УсловияРасчеты!$H:$H,$C45,УсловияРасчеты!$N:$N,"итого")</f>
        <v>0</v>
      </c>
      <c r="CM45" s="113">
        <f>SUMIFS(УсловияРасчеты!DG:DG,УсловияРасчеты!$H:$H,$C45,УсловияРасчеты!$N:$N,"итого")</f>
        <v>0</v>
      </c>
      <c r="CN45" s="113">
        <f>SUMIFS(УсловияРасчеты!DH:DH,УсловияРасчеты!$H:$H,$C45,УсловияРасчеты!$N:$N,"итого")</f>
        <v>0</v>
      </c>
      <c r="CO45" s="113">
        <f>SUMIFS(УсловияРасчеты!DI:DI,УсловияРасчеты!$H:$H,$C45,УсловияРасчеты!$N:$N,"итого")</f>
        <v>0</v>
      </c>
      <c r="CP45" s="113">
        <f>SUMIFS(УсловияРасчеты!DJ:DJ,УсловияРасчеты!$H:$H,$C45,УсловияРасчеты!$N:$N,"итого")</f>
        <v>0</v>
      </c>
      <c r="CQ45" s="113">
        <f>SUMIFS(УсловияРасчеты!DK:DK,УсловияРасчеты!$H:$H,$C45,УсловияРасчеты!$N:$N,"итого")</f>
        <v>0</v>
      </c>
      <c r="CR45" s="113">
        <f>SUMIFS(УсловияРасчеты!DL:DL,УсловияРасчеты!$H:$H,$C45,УсловияРасчеты!$N:$N,"итого")</f>
        <v>0</v>
      </c>
      <c r="CS45" s="113">
        <f>SUMIFS(УсловияРасчеты!DM:DM,УсловияРасчеты!$H:$H,$C45,УсловияРасчеты!$N:$N,"итого")</f>
        <v>0</v>
      </c>
      <c r="CT45" s="113">
        <f>SUMIFS(УсловияРасчеты!DN:DN,УсловияРасчеты!$H:$H,$C45,УсловияРасчеты!$N:$N,"итого")</f>
        <v>0</v>
      </c>
      <c r="CU45" s="113">
        <f>SUMIFS(УсловияРасчеты!DO:DO,УсловияРасчеты!$H:$H,$C45,УсловияРасчеты!$N:$N,"итого")</f>
        <v>0</v>
      </c>
      <c r="CV45" s="113">
        <f>SUMIFS(УсловияРасчеты!DP:DP,УсловияРасчеты!$H:$H,$C45,УсловияРасчеты!$N:$N,"итого")</f>
        <v>0</v>
      </c>
      <c r="CW45" s="113">
        <f>SUMIFS(УсловияРасчеты!DQ:DQ,УсловияРасчеты!$H:$H,$C45,УсловияРасчеты!$N:$N,"итого")</f>
        <v>0</v>
      </c>
      <c r="CX45" s="113">
        <f>SUMIFS(УсловияРасчеты!DR:DR,УсловияРасчеты!$H:$H,$C45,УсловияРасчеты!$N:$N,"итого")</f>
        <v>0</v>
      </c>
      <c r="CY45" s="113">
        <f>SUMIFS(УсловияРасчеты!DS:DS,УсловияРасчеты!$H:$H,$C45,УсловияРасчеты!$N:$N,"итого")</f>
        <v>0</v>
      </c>
      <c r="CZ45" s="113">
        <f>SUMIFS(УсловияРасчеты!DT:DT,УсловияРасчеты!$H:$H,$C45,УсловияРасчеты!$N:$N,"итого")</f>
        <v>0</v>
      </c>
      <c r="DA45" s="113">
        <f>SUMIFS(УсловияРасчеты!DU:DU,УсловияРасчеты!$H:$H,$C45,УсловияРасчеты!$N:$N,"итого")</f>
        <v>0</v>
      </c>
      <c r="DB45" s="113">
        <f>SUMIFS(УсловияРасчеты!DV:DV,УсловияРасчеты!$H:$H,$C45,УсловияРасчеты!$N:$N,"итого")</f>
        <v>0</v>
      </c>
      <c r="DC45" s="113">
        <f>SUMIFS(УсловияРасчеты!DW:DW,УсловияРасчеты!$H:$H,$C45,УсловияРасчеты!$N:$N,"итого")</f>
        <v>0</v>
      </c>
      <c r="DD45" s="113">
        <f>SUMIFS(УсловияРасчеты!DX:DX,УсловияРасчеты!$H:$H,$C45,УсловияРасчеты!$N:$N,"итого")</f>
        <v>0</v>
      </c>
      <c r="DE45" s="113">
        <f>SUMIFS(УсловияРасчеты!DY:DY,УсловияРасчеты!$H:$H,$C45,УсловияРасчеты!$N:$N,"итого")</f>
        <v>0</v>
      </c>
      <c r="DF45" s="113">
        <f>SUMIFS(УсловияРасчеты!DZ:DZ,УсловияРасчеты!$H:$H,$C45,УсловияРасчеты!$N:$N,"итого")</f>
        <v>0</v>
      </c>
      <c r="DG45" s="113">
        <f>SUMIFS(УсловияРасчеты!EA:EA,УсловияРасчеты!$H:$H,$C45,УсловияРасчеты!$N:$N,"итого")</f>
        <v>0</v>
      </c>
      <c r="DH45" s="113">
        <f>SUMIFS(УсловияРасчеты!EB:EB,УсловияРасчеты!$H:$H,$C45,УсловияРасчеты!$N:$N,"итого")</f>
        <v>0</v>
      </c>
      <c r="DI45" s="113">
        <f>SUMIFS(УсловияРасчеты!EC:EC,УсловияРасчеты!$H:$H,$C45,УсловияРасчеты!$N:$N,"итого")</f>
        <v>0</v>
      </c>
      <c r="DJ45" s="113">
        <f>SUMIFS(УсловияРасчеты!ED:ED,УсловияРасчеты!$H:$H,$C45,УсловияРасчеты!$N:$N,"итого")</f>
        <v>0</v>
      </c>
      <c r="DK45" s="113">
        <f>SUMIFS(УсловияРасчеты!EE:EE,УсловияРасчеты!$H:$H,$C45,УсловияРасчеты!$N:$N,"итого")</f>
        <v>0</v>
      </c>
      <c r="DL45" s="113">
        <f>SUMIFS(УсловияРасчеты!EF:EF,УсловияРасчеты!$H:$H,$C45,УсловияРасчеты!$N:$N,"итого")</f>
        <v>0</v>
      </c>
      <c r="DM45" s="113">
        <f>SUMIFS(УсловияРасчеты!EG:EG,УсловияРасчеты!$H:$H,$C45,УсловияРасчеты!$N:$N,"итого")</f>
        <v>0</v>
      </c>
      <c r="DN45" s="113">
        <f>SUMIFS(УсловияРасчеты!EH:EH,УсловияРасчеты!$H:$H,$C45,УсловияРасчеты!$N:$N,"итого")</f>
        <v>0</v>
      </c>
      <c r="DO45" s="113">
        <f>SUMIFS(УсловияРасчеты!EI:EI,УсловияРасчеты!$H:$H,$C45,УсловияРасчеты!$N:$N,"итого")</f>
        <v>0</v>
      </c>
      <c r="DP45" s="113">
        <f>SUMIFS(УсловияРасчеты!EJ:EJ,УсловияРасчеты!$H:$H,$C45,УсловияРасчеты!$N:$N,"итого")</f>
        <v>0</v>
      </c>
      <c r="DQ45" s="113">
        <f>SUMIFS(УсловияРасчеты!EK:EK,УсловияРасчеты!$H:$H,$C45,УсловияРасчеты!$N:$N,"итого")</f>
        <v>0</v>
      </c>
      <c r="DR45" s="113">
        <f>SUMIFS(УсловияРасчеты!EL:EL,УсловияРасчеты!$H:$H,$C45,УсловияРасчеты!$N:$N,"итого")</f>
        <v>0</v>
      </c>
      <c r="DS45" s="113">
        <f>SUMIFS(УсловияРасчеты!EM:EM,УсловияРасчеты!$H:$H,$C45,УсловияРасчеты!$N:$N,"итого")</f>
        <v>0</v>
      </c>
      <c r="DT45" s="113">
        <f>SUMIFS(УсловияРасчеты!EN:EN,УсловияРасчеты!$H:$H,$C45,УсловияРасчеты!$N:$N,"итого")</f>
        <v>0</v>
      </c>
      <c r="DU45" s="113">
        <f>SUMIFS(УсловияРасчеты!EO:EO,УсловияРасчеты!$H:$H,$C45,УсловияРасчеты!$N:$N,"итого")</f>
        <v>0</v>
      </c>
      <c r="DV45" s="113">
        <f>SUMIFS(УсловияРасчеты!EP:EP,УсловияРасчеты!$H:$H,$C45,УсловияРасчеты!$N:$N,"итого")</f>
        <v>0</v>
      </c>
      <c r="DW45" s="113">
        <f>SUMIFS(УсловияРасчеты!EQ:EQ,УсловияРасчеты!$H:$H,$C45,УсловияРасчеты!$N:$N,"итого")</f>
        <v>0</v>
      </c>
      <c r="DX45" s="113">
        <f>SUMIFS(УсловияРасчеты!ER:ER,УсловияРасчеты!$H:$H,$C45,УсловияРасчеты!$N:$N,"итого")</f>
        <v>0</v>
      </c>
      <c r="DY45" s="113">
        <f>SUMIFS(УсловияРасчеты!ES:ES,УсловияРасчеты!$H:$H,$C45,УсловияРасчеты!$N:$N,"итого")</f>
        <v>0</v>
      </c>
      <c r="DZ45" s="113">
        <f>SUMIFS(УсловияРасчеты!ET:ET,УсловияРасчеты!$H:$H,$C45,УсловияРасчеты!$N:$N,"итого")</f>
        <v>0</v>
      </c>
      <c r="EA45" s="113">
        <f>SUMIFS(УсловияРасчеты!EU:EU,УсловияРасчеты!$H:$H,$C45,УсловияРасчеты!$N:$N,"итого")</f>
        <v>0</v>
      </c>
      <c r="EB45" s="113">
        <f>SUMIFS(УсловияРасчеты!EV:EV,УсловияРасчеты!$H:$H,$C45,УсловияРасчеты!$N:$N,"итого")</f>
        <v>0</v>
      </c>
      <c r="EC45" s="113">
        <f>SUMIFS(УсловияРасчеты!EW:EW,УсловияРасчеты!$H:$H,$C45,УсловияРасчеты!$N:$N,"итого")</f>
        <v>0</v>
      </c>
      <c r="ED45" s="113">
        <f>SUMIFS(УсловияРасчеты!EX:EX,УсловияРасчеты!$H:$H,$C45,УсловияРасчеты!$N:$N,"итого")</f>
        <v>0</v>
      </c>
      <c r="EE45" s="113">
        <f>SUMIFS(УсловияРасчеты!EY:EY,УсловияРасчеты!$H:$H,$C45,УсловияРасчеты!$N:$N,"итого")</f>
        <v>0</v>
      </c>
      <c r="EF45" s="113">
        <f>SUMIFS(УсловияРасчеты!EZ:EZ,УсловияРасчеты!$H:$H,$C45,УсловияРасчеты!$N:$N,"итого")</f>
        <v>0</v>
      </c>
      <c r="EG45" s="113">
        <f>SUMIFS(УсловияРасчеты!FA:FA,УсловияРасчеты!$H:$H,$C45,УсловияРасчеты!$N:$N,"итого")</f>
        <v>0</v>
      </c>
      <c r="EH45" s="113">
        <f>SUMIFS(УсловияРасчеты!FB:FB,УсловияРасчеты!$H:$H,$C45,УсловияРасчеты!$N:$N,"итого")</f>
        <v>0</v>
      </c>
      <c r="EI45" s="113">
        <f>SUMIFS(УсловияРасчеты!FC:FC,УсловияРасчеты!$H:$H,$C45,УсловияРасчеты!$N:$N,"итого")</f>
        <v>0</v>
      </c>
      <c r="EJ45" s="113">
        <f>SUMIFS(УсловияРасчеты!FD:FD,УсловияРасчеты!$H:$H,$C45,УсловияРасчеты!$N:$N,"итого")</f>
        <v>0</v>
      </c>
      <c r="EK45" s="113">
        <f>SUMIFS(УсловияРасчеты!FE:FE,УсловияРасчеты!$H:$H,$C45,УсловияРасчеты!$N:$N,"итого")</f>
        <v>0</v>
      </c>
      <c r="EL45" s="113">
        <f>SUMIFS(УсловияРасчеты!FF:FF,УсловияРасчеты!$H:$H,$C45,УсловияРасчеты!$N:$N,"итого")</f>
        <v>0</v>
      </c>
      <c r="EM45" s="113">
        <f>SUMIFS(УсловияРасчеты!FG:FG,УсловияРасчеты!$H:$H,$C45,УсловияРасчеты!$N:$N,"итого")</f>
        <v>0</v>
      </c>
      <c r="EN45" s="113">
        <f>SUMIFS(УсловияРасчеты!FH:FH,УсловияРасчеты!$H:$H,$C45,УсловияРасчеты!$N:$N,"итого")</f>
        <v>0</v>
      </c>
      <c r="EO45" s="113">
        <f>SUMIFS(УсловияРасчеты!FI:FI,УсловияРасчеты!$H:$H,$C45,УсловияРасчеты!$N:$N,"итого")</f>
        <v>0</v>
      </c>
      <c r="EP45" s="113">
        <f>SUMIFS(УсловияРасчеты!FJ:FJ,УсловияРасчеты!$H:$H,$C45,УсловияРасчеты!$N:$N,"итого")</f>
        <v>0</v>
      </c>
      <c r="EQ45" s="113">
        <f>SUMIFS(УсловияРасчеты!FK:FK,УсловияРасчеты!$H:$H,$C45,УсловияРасчеты!$N:$N,"итого")</f>
        <v>0</v>
      </c>
      <c r="ER45" s="113">
        <f>SUMIFS(УсловияРасчеты!FL:FL,УсловияРасчеты!$H:$H,$C45,УсловияРасчеты!$N:$N,"итого")</f>
        <v>0</v>
      </c>
      <c r="ES45" s="113">
        <f>SUMIFS(УсловияРасчеты!FM:FM,УсловияРасчеты!$H:$H,$C45,УсловияРасчеты!$N:$N,"итого")</f>
        <v>0</v>
      </c>
      <c r="ET45" s="113">
        <f>SUMIFS(УсловияРасчеты!FN:FN,УсловияРасчеты!$H:$H,$C45,УсловияРасчеты!$N:$N,"итого")</f>
        <v>0</v>
      </c>
      <c r="EU45" s="113">
        <f>SUMIFS(УсловияРасчеты!FO:FO,УсловияРасчеты!$H:$H,$C45,УсловияРасчеты!$N:$N,"итого")</f>
        <v>0</v>
      </c>
      <c r="EV45" s="113">
        <f>SUMIFS(УсловияРасчеты!FP:FP,УсловияРасчеты!$H:$H,$C45,УсловияРасчеты!$N:$N,"итого")</f>
        <v>0</v>
      </c>
      <c r="EW45" s="113">
        <f>SUMIFS(УсловияРасчеты!FQ:FQ,УсловияРасчеты!$H:$H,$C45,УсловияРасчеты!$N:$N,"итого")</f>
        <v>0</v>
      </c>
      <c r="EX45" s="113">
        <f>SUMIFS(УсловияРасчеты!FR:FR,УсловияРасчеты!$H:$H,$C45,УсловияРасчеты!$N:$N,"итого")</f>
        <v>0</v>
      </c>
      <c r="EY45" s="113">
        <f>SUMIFS(УсловияРасчеты!FS:FS,УсловияРасчеты!$H:$H,$C45,УсловияРасчеты!$N:$N,"итого")</f>
        <v>0</v>
      </c>
      <c r="EZ45" s="113">
        <f>SUMIFS(УсловияРасчеты!FT:FT,УсловияРасчеты!$H:$H,$C45,УсловияРасчеты!$N:$N,"итого")</f>
        <v>0</v>
      </c>
      <c r="FA45" s="113">
        <f>SUMIFS(УсловияРасчеты!FU:FU,УсловияРасчеты!$H:$H,$C45,УсловияРасчеты!$N:$N,"итого")</f>
        <v>0</v>
      </c>
      <c r="FB45" s="113">
        <f>SUMIFS(УсловияРасчеты!FV:FV,УсловияРасчеты!$H:$H,$C45,УсловияРасчеты!$N:$N,"итого")</f>
        <v>0</v>
      </c>
      <c r="FC45" s="113">
        <f>SUMIFS(УсловияРасчеты!FW:FW,УсловияРасчеты!$H:$H,$C45,УсловияРасчеты!$N:$N,"итого")</f>
        <v>0</v>
      </c>
      <c r="FD45" s="113">
        <f>SUMIFS(УсловияРасчеты!FX:FX,УсловияРасчеты!$H:$H,$C45,УсловияРасчеты!$N:$N,"итого")</f>
        <v>0</v>
      </c>
      <c r="FE45" s="113">
        <f>SUMIFS(УсловияРасчеты!FY:FY,УсловияРасчеты!$H:$H,$C45,УсловияРасчеты!$N:$N,"итого")</f>
        <v>0</v>
      </c>
      <c r="FF45" s="113">
        <f>SUMIFS(УсловияРасчеты!FZ:FZ,УсловияРасчеты!$H:$H,$C45,УсловияРасчеты!$N:$N,"итого")</f>
        <v>0</v>
      </c>
      <c r="FG45" s="113">
        <f>SUMIFS(УсловияРасчеты!GA:GA,УсловияРасчеты!$H:$H,$C45,УсловияРасчеты!$N:$N,"итого")</f>
        <v>0</v>
      </c>
      <c r="FH45" s="113">
        <f>SUMIFS(УсловияРасчеты!GB:GB,УсловияРасчеты!$H:$H,$C45,УсловияРасчеты!$N:$N,"итого")</f>
        <v>0</v>
      </c>
      <c r="FI45" s="113">
        <f>SUMIFS(УсловияРасчеты!GC:GC,УсловияРасчеты!$H:$H,$C45,УсловияРасчеты!$N:$N,"итого")</f>
        <v>0</v>
      </c>
      <c r="FJ45" s="113">
        <f>SUMIFS(УсловияРасчеты!GD:GD,УсловияРасчеты!$H:$H,$C45,УсловияРасчеты!$N:$N,"итого")</f>
        <v>0</v>
      </c>
      <c r="FK45" s="113">
        <f>SUMIFS(УсловияРасчеты!GE:GE,УсловияРасчеты!$H:$H,$C45,УсловияРасчеты!$N:$N,"итого")</f>
        <v>0</v>
      </c>
      <c r="FL45" s="113">
        <f>SUMIFS(УсловияРасчеты!GF:GF,УсловияРасчеты!$H:$H,$C45,УсловияРасчеты!$N:$N,"итого")</f>
        <v>0</v>
      </c>
      <c r="FM45" s="113">
        <f>SUMIFS(УсловияРасчеты!GG:GG,УсловияРасчеты!$H:$H,$C45,УсловияРасчеты!$N:$N,"итого")</f>
        <v>0</v>
      </c>
      <c r="FN45" s="113">
        <f>SUMIFS(УсловияРасчеты!GH:GH,УсловияРасчеты!$H:$H,$C45,УсловияРасчеты!$N:$N,"итого")</f>
        <v>0</v>
      </c>
      <c r="FO45" s="113">
        <f>SUMIFS(УсловияРасчеты!GI:GI,УсловияРасчеты!$H:$H,$C45,УсловияРасчеты!$N:$N,"итого")</f>
        <v>0</v>
      </c>
      <c r="FP45" s="113">
        <f>SUMIFS(УсловияРасчеты!GJ:GJ,УсловияРасчеты!$H:$H,$C45,УсловияРасчеты!$N:$N,"итого")</f>
        <v>0</v>
      </c>
      <c r="FQ45" s="113">
        <f>SUMIFS(УсловияРасчеты!GK:GK,УсловияРасчеты!$H:$H,$C45,УсловияРасчеты!$N:$N,"итого")</f>
        <v>0</v>
      </c>
      <c r="FR45" s="113">
        <f>SUMIFS(УсловияРасчеты!GL:GL,УсловияРасчеты!$H:$H,$C45,УсловияРасчеты!$N:$N,"итого")</f>
        <v>0</v>
      </c>
      <c r="FS45" s="113">
        <f>SUMIFS(УсловияРасчеты!GM:GM,УсловияРасчеты!$H:$H,$C45,УсловияРасчеты!$N:$N,"итого")</f>
        <v>0</v>
      </c>
      <c r="FT45" s="113">
        <f>SUMIFS(УсловияРасчеты!GN:GN,УсловияРасчеты!$H:$H,$C45,УсловияРасчеты!$N:$N,"итого")</f>
        <v>0</v>
      </c>
      <c r="FU45" s="113">
        <f>SUMIFS(УсловияРасчеты!GO:GO,УсловияРасчеты!$H:$H,$C45,УсловияРасчеты!$N:$N,"итого")</f>
        <v>0</v>
      </c>
      <c r="FV45" s="113">
        <f>SUMIFS(УсловияРасчеты!GP:GP,УсловияРасчеты!$H:$H,$C45,УсловияРасчеты!$N:$N,"итого")</f>
        <v>0</v>
      </c>
      <c r="FW45" s="113">
        <f>SUMIFS(УсловияРасчеты!GQ:GQ,УсловияРасчеты!$H:$H,$C45,УсловияРасчеты!$N:$N,"итого")</f>
        <v>0</v>
      </c>
      <c r="FX45" s="113">
        <f>SUMIFS(УсловияРасчеты!GR:GR,УсловияРасчеты!$H:$H,$C45,УсловияРасчеты!$N:$N,"итого")</f>
        <v>0</v>
      </c>
      <c r="FY45" s="113">
        <f>SUMIFS(УсловияРасчеты!GS:GS,УсловияРасчеты!$H:$H,$C45,УсловияРасчеты!$N:$N,"итого")</f>
        <v>0</v>
      </c>
      <c r="FZ45" s="113">
        <f>SUMIFS(УсловияРасчеты!GT:GT,УсловияРасчеты!$H:$H,$C45,УсловияРасчеты!$N:$N,"итого")</f>
        <v>0</v>
      </c>
      <c r="GA45" s="113">
        <f>SUMIFS(УсловияРасчеты!GU:GU,УсловияРасчеты!$H:$H,$C45,УсловияРасчеты!$N:$N,"итого")</f>
        <v>0</v>
      </c>
      <c r="GB45" s="113">
        <f>SUMIFS(УсловияРасчеты!GV:GV,УсловияРасчеты!$H:$H,$C45,УсловияРасчеты!$N:$N,"итого")</f>
        <v>0</v>
      </c>
      <c r="GC45" s="113">
        <f>SUMIFS(УсловияРасчеты!GW:GW,УсловияРасчеты!$H:$H,$C45,УсловияРасчеты!$N:$N,"итого")</f>
        <v>0</v>
      </c>
      <c r="GD45" s="113">
        <f>SUMIFS(УсловияРасчеты!GX:GX,УсловияРасчеты!$H:$H,$C45,УсловияРасчеты!$N:$N,"итого")</f>
        <v>0</v>
      </c>
      <c r="GE45" s="113">
        <f>SUMIFS(УсловияРасчеты!GY:GY,УсловияРасчеты!$H:$H,$C45,УсловияРасчеты!$N:$N,"итого")</f>
        <v>0</v>
      </c>
      <c r="GF45" s="113">
        <f>SUMIFS(УсловияРасчеты!GZ:GZ,УсловияРасчеты!$H:$H,$C45,УсловияРасчеты!$N:$N,"итого")</f>
        <v>0</v>
      </c>
      <c r="GG45" s="66"/>
    </row>
    <row r="46" spans="1:189" s="57" customFormat="1">
      <c r="A46" s="82"/>
      <c r="B46" s="66"/>
      <c r="C46" s="76" t="str">
        <f>УсловияРасчеты!$H$1295</f>
        <v>Поступления кредитных средств за период</v>
      </c>
      <c r="D46" s="66"/>
      <c r="E46" s="127">
        <f t="shared" si="11"/>
        <v>0</v>
      </c>
      <c r="F46" s="65"/>
      <c r="G46" s="105">
        <f>SUMIFS(УсловияРасчеты!AA:AA,УсловияРасчеты!$H:$H,$C46,УсловияРасчеты!$N:$N,"итого")</f>
        <v>0</v>
      </c>
      <c r="H46" s="105">
        <f>SUMIFS(УсловияРасчеты!AB:AB,УсловияРасчеты!$H:$H,$C46,УсловияРасчеты!$N:$N,"итого")</f>
        <v>0</v>
      </c>
      <c r="I46" s="105">
        <f>SUMIFS(УсловияРасчеты!AC:AC,УсловияРасчеты!$H:$H,$C46,УсловияРасчеты!$N:$N,"итого")</f>
        <v>0</v>
      </c>
      <c r="J46" s="105">
        <f>SUMIFS(УсловияРасчеты!AD:AD,УсловияРасчеты!$H:$H,$C46,УсловияРасчеты!$N:$N,"итого")</f>
        <v>0</v>
      </c>
      <c r="K46" s="105">
        <f>SUMIFS(УсловияРасчеты!AE:AE,УсловияРасчеты!$H:$H,$C46,УсловияРасчеты!$N:$N,"итого")</f>
        <v>0</v>
      </c>
      <c r="L46" s="105">
        <f>SUMIFS(УсловияРасчеты!AF:AF,УсловияРасчеты!$H:$H,$C46,УсловияРасчеты!$N:$N,"итого")</f>
        <v>0</v>
      </c>
      <c r="M46" s="105">
        <f>SUMIFS(УсловияРасчеты!AG:AG,УсловияРасчеты!$H:$H,$C46,УсловияРасчеты!$N:$N,"итого")</f>
        <v>0</v>
      </c>
      <c r="N46" s="105">
        <f>SUMIFS(УсловияРасчеты!AH:AH,УсловияРасчеты!$H:$H,$C46,УсловияРасчеты!$N:$N,"итого")</f>
        <v>0</v>
      </c>
      <c r="O46" s="105">
        <f>SUMIFS(УсловияРасчеты!AI:AI,УсловияРасчеты!$H:$H,$C46,УсловияРасчеты!$N:$N,"итого")</f>
        <v>0</v>
      </c>
      <c r="P46" s="105">
        <f>SUMIFS(УсловияРасчеты!AJ:AJ,УсловияРасчеты!$H:$H,$C46,УсловияРасчеты!$N:$N,"итого")</f>
        <v>0</v>
      </c>
      <c r="Q46" s="105">
        <f>SUMIFS(УсловияРасчеты!AK:AK,УсловияРасчеты!$H:$H,$C46,УсловияРасчеты!$N:$N,"итого")</f>
        <v>0</v>
      </c>
      <c r="R46" s="105">
        <f>SUMIFS(УсловияРасчеты!AL:AL,УсловияРасчеты!$H:$H,$C46,УсловияРасчеты!$N:$N,"итого")</f>
        <v>0</v>
      </c>
      <c r="S46" s="105">
        <f>SUMIFS(УсловияРасчеты!AM:AM,УсловияРасчеты!$H:$H,$C46,УсловияРасчеты!$N:$N,"итого")</f>
        <v>0</v>
      </c>
      <c r="T46" s="105">
        <f>SUMIFS(УсловияРасчеты!AN:AN,УсловияРасчеты!$H:$H,$C46,УсловияРасчеты!$N:$N,"итого")</f>
        <v>0</v>
      </c>
      <c r="U46" s="105">
        <f>SUMIFS(УсловияРасчеты!AO:AO,УсловияРасчеты!$H:$H,$C46,УсловияРасчеты!$N:$N,"итого")</f>
        <v>0</v>
      </c>
      <c r="V46" s="105">
        <f>SUMIFS(УсловияРасчеты!AP:AP,УсловияРасчеты!$H:$H,$C46,УсловияРасчеты!$N:$N,"итого")</f>
        <v>0</v>
      </c>
      <c r="W46" s="105">
        <f>SUMIFS(УсловияРасчеты!AQ:AQ,УсловияРасчеты!$H:$H,$C46,УсловияРасчеты!$N:$N,"итого")</f>
        <v>0</v>
      </c>
      <c r="X46" s="105">
        <f>SUMIFS(УсловияРасчеты!AR:AR,УсловияРасчеты!$H:$H,$C46,УсловияРасчеты!$N:$N,"итого")</f>
        <v>0</v>
      </c>
      <c r="Y46" s="105">
        <f>SUMIFS(УсловияРасчеты!AS:AS,УсловияРасчеты!$H:$H,$C46,УсловияРасчеты!$N:$N,"итого")</f>
        <v>0</v>
      </c>
      <c r="Z46" s="105">
        <f>SUMIFS(УсловияРасчеты!AT:AT,УсловияРасчеты!$H:$H,$C46,УсловияРасчеты!$N:$N,"итого")</f>
        <v>0</v>
      </c>
      <c r="AA46" s="105">
        <f>SUMIFS(УсловияРасчеты!AU:AU,УсловияРасчеты!$H:$H,$C46,УсловияРасчеты!$N:$N,"итого")</f>
        <v>0</v>
      </c>
      <c r="AB46" s="105">
        <f>SUMIFS(УсловияРасчеты!AV:AV,УсловияРасчеты!$H:$H,$C46,УсловияРасчеты!$N:$N,"итого")</f>
        <v>0</v>
      </c>
      <c r="AC46" s="105">
        <f>SUMIFS(УсловияРасчеты!AW:AW,УсловияРасчеты!$H:$H,$C46,УсловияРасчеты!$N:$N,"итого")</f>
        <v>0</v>
      </c>
      <c r="AD46" s="105">
        <f>SUMIFS(УсловияРасчеты!AX:AX,УсловияРасчеты!$H:$H,$C46,УсловияРасчеты!$N:$N,"итого")</f>
        <v>0</v>
      </c>
      <c r="AE46" s="105">
        <f>SUMIFS(УсловияРасчеты!AY:AY,УсловияРасчеты!$H:$H,$C46,УсловияРасчеты!$N:$N,"итого")</f>
        <v>0</v>
      </c>
      <c r="AF46" s="105">
        <f>SUMIFS(УсловияРасчеты!AZ:AZ,УсловияРасчеты!$H:$H,$C46,УсловияРасчеты!$N:$N,"итого")</f>
        <v>0</v>
      </c>
      <c r="AG46" s="105">
        <f>SUMIFS(УсловияРасчеты!BA:BA,УсловияРасчеты!$H:$H,$C46,УсловияРасчеты!$N:$N,"итого")</f>
        <v>0</v>
      </c>
      <c r="AH46" s="105">
        <f>SUMIFS(УсловияРасчеты!BB:BB,УсловияРасчеты!$H:$H,$C46,УсловияРасчеты!$N:$N,"итого")</f>
        <v>0</v>
      </c>
      <c r="AI46" s="105">
        <f>SUMIFS(УсловияРасчеты!BC:BC,УсловияРасчеты!$H:$H,$C46,УсловияРасчеты!$N:$N,"итого")</f>
        <v>0</v>
      </c>
      <c r="AJ46" s="105">
        <f>SUMIFS(УсловияРасчеты!BD:BD,УсловияРасчеты!$H:$H,$C46,УсловияРасчеты!$N:$N,"итого")</f>
        <v>0</v>
      </c>
      <c r="AK46" s="105">
        <f>SUMIFS(УсловияРасчеты!BE:BE,УсловияРасчеты!$H:$H,$C46,УсловияРасчеты!$N:$N,"итого")</f>
        <v>0</v>
      </c>
      <c r="AL46" s="105">
        <f>SUMIFS(УсловияРасчеты!BF:BF,УсловияРасчеты!$H:$H,$C46,УсловияРасчеты!$N:$N,"итого")</f>
        <v>0</v>
      </c>
      <c r="AM46" s="105">
        <f>SUMIFS(УсловияРасчеты!BG:BG,УсловияРасчеты!$H:$H,$C46,УсловияРасчеты!$N:$N,"итого")</f>
        <v>0</v>
      </c>
      <c r="AN46" s="105">
        <f>SUMIFS(УсловияРасчеты!BH:BH,УсловияРасчеты!$H:$H,$C46,УсловияРасчеты!$N:$N,"итого")</f>
        <v>0</v>
      </c>
      <c r="AO46" s="105">
        <f>SUMIFS(УсловияРасчеты!BI:BI,УсловияРасчеты!$H:$H,$C46,УсловияРасчеты!$N:$N,"итого")</f>
        <v>0</v>
      </c>
      <c r="AP46" s="105">
        <f>SUMIFS(УсловияРасчеты!BJ:BJ,УсловияРасчеты!$H:$H,$C46,УсловияРасчеты!$N:$N,"итого")</f>
        <v>0</v>
      </c>
      <c r="AQ46" s="105">
        <f>SUMIFS(УсловияРасчеты!BK:BK,УсловияРасчеты!$H:$H,$C46,УсловияРасчеты!$N:$N,"итого")</f>
        <v>0</v>
      </c>
      <c r="AR46" s="105">
        <f>SUMIFS(УсловияРасчеты!BL:BL,УсловияРасчеты!$H:$H,$C46,УсловияРасчеты!$N:$N,"итого")</f>
        <v>0</v>
      </c>
      <c r="AS46" s="105">
        <f>SUMIFS(УсловияРасчеты!BM:BM,УсловияРасчеты!$H:$H,$C46,УсловияРасчеты!$N:$N,"итого")</f>
        <v>0</v>
      </c>
      <c r="AT46" s="105">
        <f>SUMIFS(УсловияРасчеты!BN:BN,УсловияРасчеты!$H:$H,$C46,УсловияРасчеты!$N:$N,"итого")</f>
        <v>0</v>
      </c>
      <c r="AU46" s="105">
        <f>SUMIFS(УсловияРасчеты!BO:BO,УсловияРасчеты!$H:$H,$C46,УсловияРасчеты!$N:$N,"итого")</f>
        <v>0</v>
      </c>
      <c r="AV46" s="105">
        <f>SUMIFS(УсловияРасчеты!BP:BP,УсловияРасчеты!$H:$H,$C46,УсловияРасчеты!$N:$N,"итого")</f>
        <v>0</v>
      </c>
      <c r="AW46" s="105">
        <f>SUMIFS(УсловияРасчеты!BQ:BQ,УсловияРасчеты!$H:$H,$C46,УсловияРасчеты!$N:$N,"итого")</f>
        <v>0</v>
      </c>
      <c r="AX46" s="105">
        <f>SUMIFS(УсловияРасчеты!BR:BR,УсловияРасчеты!$H:$H,$C46,УсловияРасчеты!$N:$N,"итого")</f>
        <v>0</v>
      </c>
      <c r="AY46" s="105">
        <f>SUMIFS(УсловияРасчеты!BS:BS,УсловияРасчеты!$H:$H,$C46,УсловияРасчеты!$N:$N,"итого")</f>
        <v>0</v>
      </c>
      <c r="AZ46" s="105">
        <f>SUMIFS(УсловияРасчеты!BT:BT,УсловияРасчеты!$H:$H,$C46,УсловияРасчеты!$N:$N,"итого")</f>
        <v>0</v>
      </c>
      <c r="BA46" s="105">
        <f>SUMIFS(УсловияРасчеты!BU:BU,УсловияРасчеты!$H:$H,$C46,УсловияРасчеты!$N:$N,"итого")</f>
        <v>0</v>
      </c>
      <c r="BB46" s="105">
        <f>SUMIFS(УсловияРасчеты!BV:BV,УсловияРасчеты!$H:$H,$C46,УсловияРасчеты!$N:$N,"итого")</f>
        <v>0</v>
      </c>
      <c r="BC46" s="105">
        <f>SUMIFS(УсловияРасчеты!BW:BW,УсловияРасчеты!$H:$H,$C46,УсловияРасчеты!$N:$N,"итого")</f>
        <v>0</v>
      </c>
      <c r="BD46" s="105">
        <f>SUMIFS(УсловияРасчеты!BX:BX,УсловияРасчеты!$H:$H,$C46,УсловияРасчеты!$N:$N,"итого")</f>
        <v>0</v>
      </c>
      <c r="BE46" s="105">
        <f>SUMIFS(УсловияРасчеты!BY:BY,УсловияРасчеты!$H:$H,$C46,УсловияРасчеты!$N:$N,"итого")</f>
        <v>0</v>
      </c>
      <c r="BF46" s="105">
        <f>SUMIFS(УсловияРасчеты!BZ:BZ,УсловияРасчеты!$H:$H,$C46,УсловияРасчеты!$N:$N,"итого")</f>
        <v>0</v>
      </c>
      <c r="BG46" s="105">
        <f>SUMIFS(УсловияРасчеты!CA:CA,УсловияРасчеты!$H:$H,$C46,УсловияРасчеты!$N:$N,"итого")</f>
        <v>0</v>
      </c>
      <c r="BH46" s="105">
        <f>SUMIFS(УсловияРасчеты!CB:CB,УсловияРасчеты!$H:$H,$C46,УсловияРасчеты!$N:$N,"итого")</f>
        <v>0</v>
      </c>
      <c r="BI46" s="105">
        <f>SUMIFS(УсловияРасчеты!CC:CC,УсловияРасчеты!$H:$H,$C46,УсловияРасчеты!$N:$N,"итого")</f>
        <v>0</v>
      </c>
      <c r="BJ46" s="105">
        <f>SUMIFS(УсловияРасчеты!CD:CD,УсловияРасчеты!$H:$H,$C46,УсловияРасчеты!$N:$N,"итого")</f>
        <v>0</v>
      </c>
      <c r="BK46" s="105">
        <f>SUMIFS(УсловияРасчеты!CE:CE,УсловияРасчеты!$H:$H,$C46,УсловияРасчеты!$N:$N,"итого")</f>
        <v>0</v>
      </c>
      <c r="BL46" s="105">
        <f>SUMIFS(УсловияРасчеты!CF:CF,УсловияРасчеты!$H:$H,$C46,УсловияРасчеты!$N:$N,"итого")</f>
        <v>0</v>
      </c>
      <c r="BM46" s="105">
        <f>SUMIFS(УсловияРасчеты!CG:CG,УсловияРасчеты!$H:$H,$C46,УсловияРасчеты!$N:$N,"итого")</f>
        <v>0</v>
      </c>
      <c r="BN46" s="105">
        <f>SUMIFS(УсловияРасчеты!CH:CH,УсловияРасчеты!$H:$H,$C46,УсловияРасчеты!$N:$N,"итого")</f>
        <v>0</v>
      </c>
      <c r="BO46" s="105">
        <f>SUMIFS(УсловияРасчеты!CI:CI,УсловияРасчеты!$H:$H,$C46,УсловияРасчеты!$N:$N,"итого")</f>
        <v>0</v>
      </c>
      <c r="BP46" s="105">
        <f>SUMIFS(УсловияРасчеты!CJ:CJ,УсловияРасчеты!$H:$H,$C46,УсловияРасчеты!$N:$N,"итого")</f>
        <v>0</v>
      </c>
      <c r="BQ46" s="105">
        <f>SUMIFS(УсловияРасчеты!CK:CK,УсловияРасчеты!$H:$H,$C46,УсловияРасчеты!$N:$N,"итого")</f>
        <v>0</v>
      </c>
      <c r="BR46" s="105">
        <f>SUMIFS(УсловияРасчеты!CL:CL,УсловияРасчеты!$H:$H,$C46,УсловияРасчеты!$N:$N,"итого")</f>
        <v>0</v>
      </c>
      <c r="BS46" s="105">
        <f>SUMIFS(УсловияРасчеты!CM:CM,УсловияРасчеты!$H:$H,$C46,УсловияРасчеты!$N:$N,"итого")</f>
        <v>0</v>
      </c>
      <c r="BT46" s="105">
        <f>SUMIFS(УсловияРасчеты!CN:CN,УсловияРасчеты!$H:$H,$C46,УсловияРасчеты!$N:$N,"итого")</f>
        <v>0</v>
      </c>
      <c r="BU46" s="105">
        <f>SUMIFS(УсловияРасчеты!CO:CO,УсловияРасчеты!$H:$H,$C46,УсловияРасчеты!$N:$N,"итого")</f>
        <v>0</v>
      </c>
      <c r="BV46" s="105">
        <f>SUMIFS(УсловияРасчеты!CP:CP,УсловияРасчеты!$H:$H,$C46,УсловияРасчеты!$N:$N,"итого")</f>
        <v>0</v>
      </c>
      <c r="BW46" s="105">
        <f>SUMIFS(УсловияРасчеты!CQ:CQ,УсловияРасчеты!$H:$H,$C46,УсловияРасчеты!$N:$N,"итого")</f>
        <v>0</v>
      </c>
      <c r="BX46" s="105">
        <f>SUMIFS(УсловияРасчеты!CR:CR,УсловияРасчеты!$H:$H,$C46,УсловияРасчеты!$N:$N,"итого")</f>
        <v>0</v>
      </c>
      <c r="BY46" s="105">
        <f>SUMIFS(УсловияРасчеты!CS:CS,УсловияРасчеты!$H:$H,$C46,УсловияРасчеты!$N:$N,"итого")</f>
        <v>0</v>
      </c>
      <c r="BZ46" s="105">
        <f>SUMIFS(УсловияРасчеты!CT:CT,УсловияРасчеты!$H:$H,$C46,УсловияРасчеты!$N:$N,"итого")</f>
        <v>0</v>
      </c>
      <c r="CA46" s="105">
        <f>SUMIFS(УсловияРасчеты!CU:CU,УсловияРасчеты!$H:$H,$C46,УсловияРасчеты!$N:$N,"итого")</f>
        <v>0</v>
      </c>
      <c r="CB46" s="105">
        <f>SUMIFS(УсловияРасчеты!CV:CV,УсловияРасчеты!$H:$H,$C46,УсловияРасчеты!$N:$N,"итого")</f>
        <v>0</v>
      </c>
      <c r="CC46" s="105">
        <f>SUMIFS(УсловияРасчеты!CW:CW,УсловияРасчеты!$H:$H,$C46,УсловияРасчеты!$N:$N,"итого")</f>
        <v>0</v>
      </c>
      <c r="CD46" s="105">
        <f>SUMIFS(УсловияРасчеты!CX:CX,УсловияРасчеты!$H:$H,$C46,УсловияРасчеты!$N:$N,"итого")</f>
        <v>0</v>
      </c>
      <c r="CE46" s="105">
        <f>SUMIFS(УсловияРасчеты!CY:CY,УсловияРасчеты!$H:$H,$C46,УсловияРасчеты!$N:$N,"итого")</f>
        <v>0</v>
      </c>
      <c r="CF46" s="105">
        <f>SUMIFS(УсловияРасчеты!CZ:CZ,УсловияРасчеты!$H:$H,$C46,УсловияРасчеты!$N:$N,"итого")</f>
        <v>0</v>
      </c>
      <c r="CG46" s="105">
        <f>SUMIFS(УсловияРасчеты!DA:DA,УсловияРасчеты!$H:$H,$C46,УсловияРасчеты!$N:$N,"итого")</f>
        <v>0</v>
      </c>
      <c r="CH46" s="105">
        <f>SUMIFS(УсловияРасчеты!DB:DB,УсловияРасчеты!$H:$H,$C46,УсловияРасчеты!$N:$N,"итого")</f>
        <v>0</v>
      </c>
      <c r="CI46" s="105">
        <f>SUMIFS(УсловияРасчеты!DC:DC,УсловияРасчеты!$H:$H,$C46,УсловияРасчеты!$N:$N,"итого")</f>
        <v>0</v>
      </c>
      <c r="CJ46" s="105">
        <f>SUMIFS(УсловияРасчеты!DD:DD,УсловияРасчеты!$H:$H,$C46,УсловияРасчеты!$N:$N,"итого")</f>
        <v>0</v>
      </c>
      <c r="CK46" s="105">
        <f>SUMIFS(УсловияРасчеты!DE:DE,УсловияРасчеты!$H:$H,$C46,УсловияРасчеты!$N:$N,"итого")</f>
        <v>0</v>
      </c>
      <c r="CL46" s="105">
        <f>SUMIFS(УсловияРасчеты!DF:DF,УсловияРасчеты!$H:$H,$C46,УсловияРасчеты!$N:$N,"итого")</f>
        <v>0</v>
      </c>
      <c r="CM46" s="105">
        <f>SUMIFS(УсловияРасчеты!DG:DG,УсловияРасчеты!$H:$H,$C46,УсловияРасчеты!$N:$N,"итого")</f>
        <v>0</v>
      </c>
      <c r="CN46" s="105">
        <f>SUMIFS(УсловияРасчеты!DH:DH,УсловияРасчеты!$H:$H,$C46,УсловияРасчеты!$N:$N,"итого")</f>
        <v>0</v>
      </c>
      <c r="CO46" s="105">
        <f>SUMIFS(УсловияРасчеты!DI:DI,УсловияРасчеты!$H:$H,$C46,УсловияРасчеты!$N:$N,"итого")</f>
        <v>0</v>
      </c>
      <c r="CP46" s="105">
        <f>SUMIFS(УсловияРасчеты!DJ:DJ,УсловияРасчеты!$H:$H,$C46,УсловияРасчеты!$N:$N,"итого")</f>
        <v>0</v>
      </c>
      <c r="CQ46" s="105">
        <f>SUMIFS(УсловияРасчеты!DK:DK,УсловияРасчеты!$H:$H,$C46,УсловияРасчеты!$N:$N,"итого")</f>
        <v>0</v>
      </c>
      <c r="CR46" s="105">
        <f>SUMIFS(УсловияРасчеты!DL:DL,УсловияРасчеты!$H:$H,$C46,УсловияРасчеты!$N:$N,"итого")</f>
        <v>0</v>
      </c>
      <c r="CS46" s="105">
        <f>SUMIFS(УсловияРасчеты!DM:DM,УсловияРасчеты!$H:$H,$C46,УсловияРасчеты!$N:$N,"итого")</f>
        <v>0</v>
      </c>
      <c r="CT46" s="105">
        <f>SUMIFS(УсловияРасчеты!DN:DN,УсловияРасчеты!$H:$H,$C46,УсловияРасчеты!$N:$N,"итого")</f>
        <v>0</v>
      </c>
      <c r="CU46" s="105">
        <f>SUMIFS(УсловияРасчеты!DO:DO,УсловияРасчеты!$H:$H,$C46,УсловияРасчеты!$N:$N,"итого")</f>
        <v>0</v>
      </c>
      <c r="CV46" s="105">
        <f>SUMIFS(УсловияРасчеты!DP:DP,УсловияРасчеты!$H:$H,$C46,УсловияРасчеты!$N:$N,"итого")</f>
        <v>0</v>
      </c>
      <c r="CW46" s="105">
        <f>SUMIFS(УсловияРасчеты!DQ:DQ,УсловияРасчеты!$H:$H,$C46,УсловияРасчеты!$N:$N,"итого")</f>
        <v>0</v>
      </c>
      <c r="CX46" s="105">
        <f>SUMIFS(УсловияРасчеты!DR:DR,УсловияРасчеты!$H:$H,$C46,УсловияРасчеты!$N:$N,"итого")</f>
        <v>0</v>
      </c>
      <c r="CY46" s="105">
        <f>SUMIFS(УсловияРасчеты!DS:DS,УсловияРасчеты!$H:$H,$C46,УсловияРасчеты!$N:$N,"итого")</f>
        <v>0</v>
      </c>
      <c r="CZ46" s="105">
        <f>SUMIFS(УсловияРасчеты!DT:DT,УсловияРасчеты!$H:$H,$C46,УсловияРасчеты!$N:$N,"итого")</f>
        <v>0</v>
      </c>
      <c r="DA46" s="105">
        <f>SUMIFS(УсловияРасчеты!DU:DU,УсловияРасчеты!$H:$H,$C46,УсловияРасчеты!$N:$N,"итого")</f>
        <v>0</v>
      </c>
      <c r="DB46" s="105">
        <f>SUMIFS(УсловияРасчеты!DV:DV,УсловияРасчеты!$H:$H,$C46,УсловияРасчеты!$N:$N,"итого")</f>
        <v>0</v>
      </c>
      <c r="DC46" s="105">
        <f>SUMIFS(УсловияРасчеты!DW:DW,УсловияРасчеты!$H:$H,$C46,УсловияРасчеты!$N:$N,"итого")</f>
        <v>0</v>
      </c>
      <c r="DD46" s="105">
        <f>SUMIFS(УсловияРасчеты!DX:DX,УсловияРасчеты!$H:$H,$C46,УсловияРасчеты!$N:$N,"итого")</f>
        <v>0</v>
      </c>
      <c r="DE46" s="105">
        <f>SUMIFS(УсловияРасчеты!DY:DY,УсловияРасчеты!$H:$H,$C46,УсловияРасчеты!$N:$N,"итого")</f>
        <v>0</v>
      </c>
      <c r="DF46" s="105">
        <f>SUMIFS(УсловияРасчеты!DZ:DZ,УсловияРасчеты!$H:$H,$C46,УсловияРасчеты!$N:$N,"итого")</f>
        <v>0</v>
      </c>
      <c r="DG46" s="105">
        <f>SUMIFS(УсловияРасчеты!EA:EA,УсловияРасчеты!$H:$H,$C46,УсловияРасчеты!$N:$N,"итого")</f>
        <v>0</v>
      </c>
      <c r="DH46" s="105">
        <f>SUMIFS(УсловияРасчеты!EB:EB,УсловияРасчеты!$H:$H,$C46,УсловияРасчеты!$N:$N,"итого")</f>
        <v>0</v>
      </c>
      <c r="DI46" s="105">
        <f>SUMIFS(УсловияРасчеты!EC:EC,УсловияРасчеты!$H:$H,$C46,УсловияРасчеты!$N:$N,"итого")</f>
        <v>0</v>
      </c>
      <c r="DJ46" s="105">
        <f>SUMIFS(УсловияРасчеты!ED:ED,УсловияРасчеты!$H:$H,$C46,УсловияРасчеты!$N:$N,"итого")</f>
        <v>0</v>
      </c>
      <c r="DK46" s="105">
        <f>SUMIFS(УсловияРасчеты!EE:EE,УсловияРасчеты!$H:$H,$C46,УсловияРасчеты!$N:$N,"итого")</f>
        <v>0</v>
      </c>
      <c r="DL46" s="105">
        <f>SUMIFS(УсловияРасчеты!EF:EF,УсловияРасчеты!$H:$H,$C46,УсловияРасчеты!$N:$N,"итого")</f>
        <v>0</v>
      </c>
      <c r="DM46" s="105">
        <f>SUMIFS(УсловияРасчеты!EG:EG,УсловияРасчеты!$H:$H,$C46,УсловияРасчеты!$N:$N,"итого")</f>
        <v>0</v>
      </c>
      <c r="DN46" s="105">
        <f>SUMIFS(УсловияРасчеты!EH:EH,УсловияРасчеты!$H:$H,$C46,УсловияРасчеты!$N:$N,"итого")</f>
        <v>0</v>
      </c>
      <c r="DO46" s="105">
        <f>SUMIFS(УсловияРасчеты!EI:EI,УсловияРасчеты!$H:$H,$C46,УсловияРасчеты!$N:$N,"итого")</f>
        <v>0</v>
      </c>
      <c r="DP46" s="105">
        <f>SUMIFS(УсловияРасчеты!EJ:EJ,УсловияРасчеты!$H:$H,$C46,УсловияРасчеты!$N:$N,"итого")</f>
        <v>0</v>
      </c>
      <c r="DQ46" s="105">
        <f>SUMIFS(УсловияРасчеты!EK:EK,УсловияРасчеты!$H:$H,$C46,УсловияРасчеты!$N:$N,"итого")</f>
        <v>0</v>
      </c>
      <c r="DR46" s="105">
        <f>SUMIFS(УсловияРасчеты!EL:EL,УсловияРасчеты!$H:$H,$C46,УсловияРасчеты!$N:$N,"итого")</f>
        <v>0</v>
      </c>
      <c r="DS46" s="105">
        <f>SUMIFS(УсловияРасчеты!EM:EM,УсловияРасчеты!$H:$H,$C46,УсловияРасчеты!$N:$N,"итого")</f>
        <v>0</v>
      </c>
      <c r="DT46" s="105">
        <f>SUMIFS(УсловияРасчеты!EN:EN,УсловияРасчеты!$H:$H,$C46,УсловияРасчеты!$N:$N,"итого")</f>
        <v>0</v>
      </c>
      <c r="DU46" s="105">
        <f>SUMIFS(УсловияРасчеты!EO:EO,УсловияРасчеты!$H:$H,$C46,УсловияРасчеты!$N:$N,"итого")</f>
        <v>0</v>
      </c>
      <c r="DV46" s="105">
        <f>SUMIFS(УсловияРасчеты!EP:EP,УсловияРасчеты!$H:$H,$C46,УсловияРасчеты!$N:$N,"итого")</f>
        <v>0</v>
      </c>
      <c r="DW46" s="105">
        <f>SUMIFS(УсловияРасчеты!EQ:EQ,УсловияРасчеты!$H:$H,$C46,УсловияРасчеты!$N:$N,"итого")</f>
        <v>0</v>
      </c>
      <c r="DX46" s="105">
        <f>SUMIFS(УсловияРасчеты!ER:ER,УсловияРасчеты!$H:$H,$C46,УсловияРасчеты!$N:$N,"итого")</f>
        <v>0</v>
      </c>
      <c r="DY46" s="105">
        <f>SUMIFS(УсловияРасчеты!ES:ES,УсловияРасчеты!$H:$H,$C46,УсловияРасчеты!$N:$N,"итого")</f>
        <v>0</v>
      </c>
      <c r="DZ46" s="105">
        <f>SUMIFS(УсловияРасчеты!ET:ET,УсловияРасчеты!$H:$H,$C46,УсловияРасчеты!$N:$N,"итого")</f>
        <v>0</v>
      </c>
      <c r="EA46" s="105">
        <f>SUMIFS(УсловияРасчеты!EU:EU,УсловияРасчеты!$H:$H,$C46,УсловияРасчеты!$N:$N,"итого")</f>
        <v>0</v>
      </c>
      <c r="EB46" s="105">
        <f>SUMIFS(УсловияРасчеты!EV:EV,УсловияРасчеты!$H:$H,$C46,УсловияРасчеты!$N:$N,"итого")</f>
        <v>0</v>
      </c>
      <c r="EC46" s="105">
        <f>SUMIFS(УсловияРасчеты!EW:EW,УсловияРасчеты!$H:$H,$C46,УсловияРасчеты!$N:$N,"итого")</f>
        <v>0</v>
      </c>
      <c r="ED46" s="105">
        <f>SUMIFS(УсловияРасчеты!EX:EX,УсловияРасчеты!$H:$H,$C46,УсловияРасчеты!$N:$N,"итого")</f>
        <v>0</v>
      </c>
      <c r="EE46" s="105">
        <f>SUMIFS(УсловияРасчеты!EY:EY,УсловияРасчеты!$H:$H,$C46,УсловияРасчеты!$N:$N,"итого")</f>
        <v>0</v>
      </c>
      <c r="EF46" s="105">
        <f>SUMIFS(УсловияРасчеты!EZ:EZ,УсловияРасчеты!$H:$H,$C46,УсловияРасчеты!$N:$N,"итого")</f>
        <v>0</v>
      </c>
      <c r="EG46" s="105">
        <f>SUMIFS(УсловияРасчеты!FA:FA,УсловияРасчеты!$H:$H,$C46,УсловияРасчеты!$N:$N,"итого")</f>
        <v>0</v>
      </c>
      <c r="EH46" s="105">
        <f>SUMIFS(УсловияРасчеты!FB:FB,УсловияРасчеты!$H:$H,$C46,УсловияРасчеты!$N:$N,"итого")</f>
        <v>0</v>
      </c>
      <c r="EI46" s="105">
        <f>SUMIFS(УсловияРасчеты!FC:FC,УсловияРасчеты!$H:$H,$C46,УсловияРасчеты!$N:$N,"итого")</f>
        <v>0</v>
      </c>
      <c r="EJ46" s="105">
        <f>SUMIFS(УсловияРасчеты!FD:FD,УсловияРасчеты!$H:$H,$C46,УсловияРасчеты!$N:$N,"итого")</f>
        <v>0</v>
      </c>
      <c r="EK46" s="105">
        <f>SUMIFS(УсловияРасчеты!FE:FE,УсловияРасчеты!$H:$H,$C46,УсловияРасчеты!$N:$N,"итого")</f>
        <v>0</v>
      </c>
      <c r="EL46" s="105">
        <f>SUMIFS(УсловияРасчеты!FF:FF,УсловияРасчеты!$H:$H,$C46,УсловияРасчеты!$N:$N,"итого")</f>
        <v>0</v>
      </c>
      <c r="EM46" s="105">
        <f>SUMIFS(УсловияРасчеты!FG:FG,УсловияРасчеты!$H:$H,$C46,УсловияРасчеты!$N:$N,"итого")</f>
        <v>0</v>
      </c>
      <c r="EN46" s="105">
        <f>SUMIFS(УсловияРасчеты!FH:FH,УсловияРасчеты!$H:$H,$C46,УсловияРасчеты!$N:$N,"итого")</f>
        <v>0</v>
      </c>
      <c r="EO46" s="105">
        <f>SUMIFS(УсловияРасчеты!FI:FI,УсловияРасчеты!$H:$H,$C46,УсловияРасчеты!$N:$N,"итого")</f>
        <v>0</v>
      </c>
      <c r="EP46" s="105">
        <f>SUMIFS(УсловияРасчеты!FJ:FJ,УсловияРасчеты!$H:$H,$C46,УсловияРасчеты!$N:$N,"итого")</f>
        <v>0</v>
      </c>
      <c r="EQ46" s="105">
        <f>SUMIFS(УсловияРасчеты!FK:FK,УсловияРасчеты!$H:$H,$C46,УсловияРасчеты!$N:$N,"итого")</f>
        <v>0</v>
      </c>
      <c r="ER46" s="105">
        <f>SUMIFS(УсловияРасчеты!FL:FL,УсловияРасчеты!$H:$H,$C46,УсловияРасчеты!$N:$N,"итого")</f>
        <v>0</v>
      </c>
      <c r="ES46" s="105">
        <f>SUMIFS(УсловияРасчеты!FM:FM,УсловияРасчеты!$H:$H,$C46,УсловияРасчеты!$N:$N,"итого")</f>
        <v>0</v>
      </c>
      <c r="ET46" s="105">
        <f>SUMIFS(УсловияРасчеты!FN:FN,УсловияРасчеты!$H:$H,$C46,УсловияРасчеты!$N:$N,"итого")</f>
        <v>0</v>
      </c>
      <c r="EU46" s="105">
        <f>SUMIFS(УсловияРасчеты!FO:FO,УсловияРасчеты!$H:$H,$C46,УсловияРасчеты!$N:$N,"итого")</f>
        <v>0</v>
      </c>
      <c r="EV46" s="105">
        <f>SUMIFS(УсловияРасчеты!FP:FP,УсловияРасчеты!$H:$H,$C46,УсловияРасчеты!$N:$N,"итого")</f>
        <v>0</v>
      </c>
      <c r="EW46" s="105">
        <f>SUMIFS(УсловияРасчеты!FQ:FQ,УсловияРасчеты!$H:$H,$C46,УсловияРасчеты!$N:$N,"итого")</f>
        <v>0</v>
      </c>
      <c r="EX46" s="105">
        <f>SUMIFS(УсловияРасчеты!FR:FR,УсловияРасчеты!$H:$H,$C46,УсловияРасчеты!$N:$N,"итого")</f>
        <v>0</v>
      </c>
      <c r="EY46" s="105">
        <f>SUMIFS(УсловияРасчеты!FS:FS,УсловияРасчеты!$H:$H,$C46,УсловияРасчеты!$N:$N,"итого")</f>
        <v>0</v>
      </c>
      <c r="EZ46" s="105">
        <f>SUMIFS(УсловияРасчеты!FT:FT,УсловияРасчеты!$H:$H,$C46,УсловияРасчеты!$N:$N,"итого")</f>
        <v>0</v>
      </c>
      <c r="FA46" s="105">
        <f>SUMIFS(УсловияРасчеты!FU:FU,УсловияРасчеты!$H:$H,$C46,УсловияРасчеты!$N:$N,"итого")</f>
        <v>0</v>
      </c>
      <c r="FB46" s="105">
        <f>SUMIFS(УсловияРасчеты!FV:FV,УсловияРасчеты!$H:$H,$C46,УсловияРасчеты!$N:$N,"итого")</f>
        <v>0</v>
      </c>
      <c r="FC46" s="105">
        <f>SUMIFS(УсловияРасчеты!FW:FW,УсловияРасчеты!$H:$H,$C46,УсловияРасчеты!$N:$N,"итого")</f>
        <v>0</v>
      </c>
      <c r="FD46" s="105">
        <f>SUMIFS(УсловияРасчеты!FX:FX,УсловияРасчеты!$H:$H,$C46,УсловияРасчеты!$N:$N,"итого")</f>
        <v>0</v>
      </c>
      <c r="FE46" s="105">
        <f>SUMIFS(УсловияРасчеты!FY:FY,УсловияРасчеты!$H:$H,$C46,УсловияРасчеты!$N:$N,"итого")</f>
        <v>0</v>
      </c>
      <c r="FF46" s="105">
        <f>SUMIFS(УсловияРасчеты!FZ:FZ,УсловияРасчеты!$H:$H,$C46,УсловияРасчеты!$N:$N,"итого")</f>
        <v>0</v>
      </c>
      <c r="FG46" s="105">
        <f>SUMIFS(УсловияРасчеты!GA:GA,УсловияРасчеты!$H:$H,$C46,УсловияРасчеты!$N:$N,"итого")</f>
        <v>0</v>
      </c>
      <c r="FH46" s="105">
        <f>SUMIFS(УсловияРасчеты!GB:GB,УсловияРасчеты!$H:$H,$C46,УсловияРасчеты!$N:$N,"итого")</f>
        <v>0</v>
      </c>
      <c r="FI46" s="105">
        <f>SUMIFS(УсловияРасчеты!GC:GC,УсловияРасчеты!$H:$H,$C46,УсловияРасчеты!$N:$N,"итого")</f>
        <v>0</v>
      </c>
      <c r="FJ46" s="105">
        <f>SUMIFS(УсловияРасчеты!GD:GD,УсловияРасчеты!$H:$H,$C46,УсловияРасчеты!$N:$N,"итого")</f>
        <v>0</v>
      </c>
      <c r="FK46" s="105">
        <f>SUMIFS(УсловияРасчеты!GE:GE,УсловияРасчеты!$H:$H,$C46,УсловияРасчеты!$N:$N,"итого")</f>
        <v>0</v>
      </c>
      <c r="FL46" s="105">
        <f>SUMIFS(УсловияРасчеты!GF:GF,УсловияРасчеты!$H:$H,$C46,УсловияРасчеты!$N:$N,"итого")</f>
        <v>0</v>
      </c>
      <c r="FM46" s="105">
        <f>SUMIFS(УсловияРасчеты!GG:GG,УсловияРасчеты!$H:$H,$C46,УсловияРасчеты!$N:$N,"итого")</f>
        <v>0</v>
      </c>
      <c r="FN46" s="105">
        <f>SUMIFS(УсловияРасчеты!GH:GH,УсловияРасчеты!$H:$H,$C46,УсловияРасчеты!$N:$N,"итого")</f>
        <v>0</v>
      </c>
      <c r="FO46" s="105">
        <f>SUMIFS(УсловияРасчеты!GI:GI,УсловияРасчеты!$H:$H,$C46,УсловияРасчеты!$N:$N,"итого")</f>
        <v>0</v>
      </c>
      <c r="FP46" s="105">
        <f>SUMIFS(УсловияРасчеты!GJ:GJ,УсловияРасчеты!$H:$H,$C46,УсловияРасчеты!$N:$N,"итого")</f>
        <v>0</v>
      </c>
      <c r="FQ46" s="105">
        <f>SUMIFS(УсловияРасчеты!GK:GK,УсловияРасчеты!$H:$H,$C46,УсловияРасчеты!$N:$N,"итого")</f>
        <v>0</v>
      </c>
      <c r="FR46" s="105">
        <f>SUMIFS(УсловияРасчеты!GL:GL,УсловияРасчеты!$H:$H,$C46,УсловияРасчеты!$N:$N,"итого")</f>
        <v>0</v>
      </c>
      <c r="FS46" s="105">
        <f>SUMIFS(УсловияРасчеты!GM:GM,УсловияРасчеты!$H:$H,$C46,УсловияРасчеты!$N:$N,"итого")</f>
        <v>0</v>
      </c>
      <c r="FT46" s="105">
        <f>SUMIFS(УсловияРасчеты!GN:GN,УсловияРасчеты!$H:$H,$C46,УсловияРасчеты!$N:$N,"итого")</f>
        <v>0</v>
      </c>
      <c r="FU46" s="105">
        <f>SUMIFS(УсловияРасчеты!GO:GO,УсловияРасчеты!$H:$H,$C46,УсловияРасчеты!$N:$N,"итого")</f>
        <v>0</v>
      </c>
      <c r="FV46" s="105">
        <f>SUMIFS(УсловияРасчеты!GP:GP,УсловияРасчеты!$H:$H,$C46,УсловияРасчеты!$N:$N,"итого")</f>
        <v>0</v>
      </c>
      <c r="FW46" s="105">
        <f>SUMIFS(УсловияРасчеты!GQ:GQ,УсловияРасчеты!$H:$H,$C46,УсловияРасчеты!$N:$N,"итого")</f>
        <v>0</v>
      </c>
      <c r="FX46" s="105">
        <f>SUMIFS(УсловияРасчеты!GR:GR,УсловияРасчеты!$H:$H,$C46,УсловияРасчеты!$N:$N,"итого")</f>
        <v>0</v>
      </c>
      <c r="FY46" s="105">
        <f>SUMIFS(УсловияРасчеты!GS:GS,УсловияРасчеты!$H:$H,$C46,УсловияРасчеты!$N:$N,"итого")</f>
        <v>0</v>
      </c>
      <c r="FZ46" s="105">
        <f>SUMIFS(УсловияРасчеты!GT:GT,УсловияРасчеты!$H:$H,$C46,УсловияРасчеты!$N:$N,"итого")</f>
        <v>0</v>
      </c>
      <c r="GA46" s="105">
        <f>SUMIFS(УсловияРасчеты!GU:GU,УсловияРасчеты!$H:$H,$C46,УсловияРасчеты!$N:$N,"итого")</f>
        <v>0</v>
      </c>
      <c r="GB46" s="105">
        <f>SUMIFS(УсловияРасчеты!GV:GV,УсловияРасчеты!$H:$H,$C46,УсловияРасчеты!$N:$N,"итого")</f>
        <v>0</v>
      </c>
      <c r="GC46" s="105">
        <f>SUMIFS(УсловияРасчеты!GW:GW,УсловияРасчеты!$H:$H,$C46,УсловияРасчеты!$N:$N,"итого")</f>
        <v>0</v>
      </c>
      <c r="GD46" s="105">
        <f>SUMIFS(УсловияРасчеты!GX:GX,УсловияРасчеты!$H:$H,$C46,УсловияРасчеты!$N:$N,"итого")</f>
        <v>0</v>
      </c>
      <c r="GE46" s="105">
        <f>SUMIFS(УсловияРасчеты!GY:GY,УсловияРасчеты!$H:$H,$C46,УсловияРасчеты!$N:$N,"итого")</f>
        <v>0</v>
      </c>
      <c r="GF46" s="105">
        <f>SUMIFS(УсловияРасчеты!GZ:GZ,УсловияРасчеты!$H:$H,$C46,УсловияРасчеты!$N:$N,"итого")</f>
        <v>0</v>
      </c>
      <c r="GG46" s="66"/>
    </row>
    <row r="47" spans="1:189" s="143" customFormat="1" ht="13.8">
      <c r="A47" s="142"/>
      <c r="B47" s="137"/>
      <c r="C47" s="138" t="str">
        <f>УсловияРасчеты!$H$1297</f>
        <v>Объем возврата кредитных средств за период</v>
      </c>
      <c r="D47" s="137"/>
      <c r="E47" s="139">
        <f t="shared" si="11"/>
        <v>0</v>
      </c>
      <c r="F47" s="140"/>
      <c r="G47" s="141">
        <f>SUMIFS(УсловияРасчеты!AA:AA,УсловияРасчеты!$H:$H,$C47,УсловияРасчеты!$N:$N,"итого")</f>
        <v>0</v>
      </c>
      <c r="H47" s="141">
        <f>SUMIFS(УсловияРасчеты!AB:AB,УсловияРасчеты!$H:$H,$C47,УсловияРасчеты!$N:$N,"итого")</f>
        <v>0</v>
      </c>
      <c r="I47" s="141">
        <f>SUMIFS(УсловияРасчеты!AC:AC,УсловияРасчеты!$H:$H,$C47,УсловияРасчеты!$N:$N,"итого")</f>
        <v>0</v>
      </c>
      <c r="J47" s="141">
        <f>SUMIFS(УсловияРасчеты!AD:AD,УсловияРасчеты!$H:$H,$C47,УсловияРасчеты!$N:$N,"итого")</f>
        <v>0</v>
      </c>
      <c r="K47" s="141">
        <f>SUMIFS(УсловияРасчеты!AE:AE,УсловияРасчеты!$H:$H,$C47,УсловияРасчеты!$N:$N,"итого")</f>
        <v>0</v>
      </c>
      <c r="L47" s="141">
        <f>SUMIFS(УсловияРасчеты!AF:AF,УсловияРасчеты!$H:$H,$C47,УсловияРасчеты!$N:$N,"итого")</f>
        <v>0</v>
      </c>
      <c r="M47" s="141">
        <f>SUMIFS(УсловияРасчеты!AG:AG,УсловияРасчеты!$H:$H,$C47,УсловияРасчеты!$N:$N,"итого")</f>
        <v>0</v>
      </c>
      <c r="N47" s="141">
        <f>SUMIFS(УсловияРасчеты!AH:AH,УсловияРасчеты!$H:$H,$C47,УсловияРасчеты!$N:$N,"итого")</f>
        <v>0</v>
      </c>
      <c r="O47" s="141">
        <f>SUMIFS(УсловияРасчеты!AI:AI,УсловияРасчеты!$H:$H,$C47,УсловияРасчеты!$N:$N,"итого")</f>
        <v>0</v>
      </c>
      <c r="P47" s="141">
        <f>SUMIFS(УсловияРасчеты!AJ:AJ,УсловияРасчеты!$H:$H,$C47,УсловияРасчеты!$N:$N,"итого")</f>
        <v>0</v>
      </c>
      <c r="Q47" s="141">
        <f>SUMIFS(УсловияРасчеты!AK:AK,УсловияРасчеты!$H:$H,$C47,УсловияРасчеты!$N:$N,"итого")</f>
        <v>0</v>
      </c>
      <c r="R47" s="141">
        <f>SUMIFS(УсловияРасчеты!AL:AL,УсловияРасчеты!$H:$H,$C47,УсловияРасчеты!$N:$N,"итого")</f>
        <v>0</v>
      </c>
      <c r="S47" s="141">
        <f>SUMIFS(УсловияРасчеты!AM:AM,УсловияРасчеты!$H:$H,$C47,УсловияРасчеты!$N:$N,"итого")</f>
        <v>0</v>
      </c>
      <c r="T47" s="141">
        <f>SUMIFS(УсловияРасчеты!AN:AN,УсловияРасчеты!$H:$H,$C47,УсловияРасчеты!$N:$N,"итого")</f>
        <v>0</v>
      </c>
      <c r="U47" s="141">
        <f>SUMIFS(УсловияРасчеты!AO:AO,УсловияРасчеты!$H:$H,$C47,УсловияРасчеты!$N:$N,"итого")</f>
        <v>0</v>
      </c>
      <c r="V47" s="141">
        <f>SUMIFS(УсловияРасчеты!AP:AP,УсловияРасчеты!$H:$H,$C47,УсловияРасчеты!$N:$N,"итого")</f>
        <v>0</v>
      </c>
      <c r="W47" s="141">
        <f>SUMIFS(УсловияРасчеты!AQ:AQ,УсловияРасчеты!$H:$H,$C47,УсловияРасчеты!$N:$N,"итого")</f>
        <v>0</v>
      </c>
      <c r="X47" s="141">
        <f>SUMIFS(УсловияРасчеты!AR:AR,УсловияРасчеты!$H:$H,$C47,УсловияРасчеты!$N:$N,"итого")</f>
        <v>0</v>
      </c>
      <c r="Y47" s="141">
        <f>SUMIFS(УсловияРасчеты!AS:AS,УсловияРасчеты!$H:$H,$C47,УсловияРасчеты!$N:$N,"итого")</f>
        <v>0</v>
      </c>
      <c r="Z47" s="141">
        <f>SUMIFS(УсловияРасчеты!AT:AT,УсловияРасчеты!$H:$H,$C47,УсловияРасчеты!$N:$N,"итого")</f>
        <v>0</v>
      </c>
      <c r="AA47" s="141">
        <f>SUMIFS(УсловияРасчеты!AU:AU,УсловияРасчеты!$H:$H,$C47,УсловияРасчеты!$N:$N,"итого")</f>
        <v>0</v>
      </c>
      <c r="AB47" s="141">
        <f>SUMIFS(УсловияРасчеты!AV:AV,УсловияРасчеты!$H:$H,$C47,УсловияРасчеты!$N:$N,"итого")</f>
        <v>0</v>
      </c>
      <c r="AC47" s="141">
        <f>SUMIFS(УсловияРасчеты!AW:AW,УсловияРасчеты!$H:$H,$C47,УсловияРасчеты!$N:$N,"итого")</f>
        <v>0</v>
      </c>
      <c r="AD47" s="141">
        <f>SUMIFS(УсловияРасчеты!AX:AX,УсловияРасчеты!$H:$H,$C47,УсловияРасчеты!$N:$N,"итого")</f>
        <v>0</v>
      </c>
      <c r="AE47" s="141">
        <f>SUMIFS(УсловияРасчеты!AY:AY,УсловияРасчеты!$H:$H,$C47,УсловияРасчеты!$N:$N,"итого")</f>
        <v>0</v>
      </c>
      <c r="AF47" s="141">
        <f>SUMIFS(УсловияРасчеты!AZ:AZ,УсловияРасчеты!$H:$H,$C47,УсловияРасчеты!$N:$N,"итого")</f>
        <v>0</v>
      </c>
      <c r="AG47" s="141">
        <f>SUMIFS(УсловияРасчеты!BA:BA,УсловияРасчеты!$H:$H,$C47,УсловияРасчеты!$N:$N,"итого")</f>
        <v>0</v>
      </c>
      <c r="AH47" s="141">
        <f>SUMIFS(УсловияРасчеты!BB:BB,УсловияРасчеты!$H:$H,$C47,УсловияРасчеты!$N:$N,"итого")</f>
        <v>0</v>
      </c>
      <c r="AI47" s="141">
        <f>SUMIFS(УсловияРасчеты!BC:BC,УсловияРасчеты!$H:$H,$C47,УсловияРасчеты!$N:$N,"итого")</f>
        <v>0</v>
      </c>
      <c r="AJ47" s="141">
        <f>SUMIFS(УсловияРасчеты!BD:BD,УсловияРасчеты!$H:$H,$C47,УсловияРасчеты!$N:$N,"итого")</f>
        <v>0</v>
      </c>
      <c r="AK47" s="141">
        <f>SUMIFS(УсловияРасчеты!BE:BE,УсловияРасчеты!$H:$H,$C47,УсловияРасчеты!$N:$N,"итого")</f>
        <v>0</v>
      </c>
      <c r="AL47" s="141">
        <f>SUMIFS(УсловияРасчеты!BF:BF,УсловияРасчеты!$H:$H,$C47,УсловияРасчеты!$N:$N,"итого")</f>
        <v>0</v>
      </c>
      <c r="AM47" s="141">
        <f>SUMIFS(УсловияРасчеты!BG:BG,УсловияРасчеты!$H:$H,$C47,УсловияРасчеты!$N:$N,"итого")</f>
        <v>0</v>
      </c>
      <c r="AN47" s="141">
        <f>SUMIFS(УсловияРасчеты!BH:BH,УсловияРасчеты!$H:$H,$C47,УсловияРасчеты!$N:$N,"итого")</f>
        <v>0</v>
      </c>
      <c r="AO47" s="141">
        <f>SUMIFS(УсловияРасчеты!BI:BI,УсловияРасчеты!$H:$H,$C47,УсловияРасчеты!$N:$N,"итого")</f>
        <v>0</v>
      </c>
      <c r="AP47" s="141">
        <f>SUMIFS(УсловияРасчеты!BJ:BJ,УсловияРасчеты!$H:$H,$C47,УсловияРасчеты!$N:$N,"итого")</f>
        <v>0</v>
      </c>
      <c r="AQ47" s="141">
        <f>SUMIFS(УсловияРасчеты!BK:BK,УсловияРасчеты!$H:$H,$C47,УсловияРасчеты!$N:$N,"итого")</f>
        <v>0</v>
      </c>
      <c r="AR47" s="141">
        <f>SUMIFS(УсловияРасчеты!BL:BL,УсловияРасчеты!$H:$H,$C47,УсловияРасчеты!$N:$N,"итого")</f>
        <v>0</v>
      </c>
      <c r="AS47" s="141">
        <f>SUMIFS(УсловияРасчеты!BM:BM,УсловияРасчеты!$H:$H,$C47,УсловияРасчеты!$N:$N,"итого")</f>
        <v>0</v>
      </c>
      <c r="AT47" s="141">
        <f>SUMIFS(УсловияРасчеты!BN:BN,УсловияРасчеты!$H:$H,$C47,УсловияРасчеты!$N:$N,"итого")</f>
        <v>0</v>
      </c>
      <c r="AU47" s="141">
        <f>SUMIFS(УсловияРасчеты!BO:BO,УсловияРасчеты!$H:$H,$C47,УсловияРасчеты!$N:$N,"итого")</f>
        <v>0</v>
      </c>
      <c r="AV47" s="141">
        <f>SUMIFS(УсловияРасчеты!BP:BP,УсловияРасчеты!$H:$H,$C47,УсловияРасчеты!$N:$N,"итого")</f>
        <v>0</v>
      </c>
      <c r="AW47" s="141">
        <f>SUMIFS(УсловияРасчеты!BQ:BQ,УсловияРасчеты!$H:$H,$C47,УсловияРасчеты!$N:$N,"итого")</f>
        <v>0</v>
      </c>
      <c r="AX47" s="141">
        <f>SUMIFS(УсловияРасчеты!BR:BR,УсловияРасчеты!$H:$H,$C47,УсловияРасчеты!$N:$N,"итого")</f>
        <v>0</v>
      </c>
      <c r="AY47" s="141">
        <f>SUMIFS(УсловияРасчеты!BS:BS,УсловияРасчеты!$H:$H,$C47,УсловияРасчеты!$N:$N,"итого")</f>
        <v>0</v>
      </c>
      <c r="AZ47" s="141">
        <f>SUMIFS(УсловияРасчеты!BT:BT,УсловияРасчеты!$H:$H,$C47,УсловияРасчеты!$N:$N,"итого")</f>
        <v>0</v>
      </c>
      <c r="BA47" s="141">
        <f>SUMIFS(УсловияРасчеты!BU:BU,УсловияРасчеты!$H:$H,$C47,УсловияРасчеты!$N:$N,"итого")</f>
        <v>0</v>
      </c>
      <c r="BB47" s="141">
        <f>SUMIFS(УсловияРасчеты!BV:BV,УсловияРасчеты!$H:$H,$C47,УсловияРасчеты!$N:$N,"итого")</f>
        <v>0</v>
      </c>
      <c r="BC47" s="141">
        <f>SUMIFS(УсловияРасчеты!BW:BW,УсловияРасчеты!$H:$H,$C47,УсловияРасчеты!$N:$N,"итого")</f>
        <v>0</v>
      </c>
      <c r="BD47" s="141">
        <f>SUMIFS(УсловияРасчеты!BX:BX,УсловияРасчеты!$H:$H,$C47,УсловияРасчеты!$N:$N,"итого")</f>
        <v>0</v>
      </c>
      <c r="BE47" s="141">
        <f>SUMIFS(УсловияРасчеты!BY:BY,УсловияРасчеты!$H:$H,$C47,УсловияРасчеты!$N:$N,"итого")</f>
        <v>0</v>
      </c>
      <c r="BF47" s="141">
        <f>SUMIFS(УсловияРасчеты!BZ:BZ,УсловияРасчеты!$H:$H,$C47,УсловияРасчеты!$N:$N,"итого")</f>
        <v>0</v>
      </c>
      <c r="BG47" s="141">
        <f>SUMIFS(УсловияРасчеты!CA:CA,УсловияРасчеты!$H:$H,$C47,УсловияРасчеты!$N:$N,"итого")</f>
        <v>0</v>
      </c>
      <c r="BH47" s="141">
        <f>SUMIFS(УсловияРасчеты!CB:CB,УсловияРасчеты!$H:$H,$C47,УсловияРасчеты!$N:$N,"итого")</f>
        <v>0</v>
      </c>
      <c r="BI47" s="141">
        <f>SUMIFS(УсловияРасчеты!CC:CC,УсловияРасчеты!$H:$H,$C47,УсловияРасчеты!$N:$N,"итого")</f>
        <v>0</v>
      </c>
      <c r="BJ47" s="141">
        <f>SUMIFS(УсловияРасчеты!CD:CD,УсловияРасчеты!$H:$H,$C47,УсловияРасчеты!$N:$N,"итого")</f>
        <v>0</v>
      </c>
      <c r="BK47" s="141">
        <f>SUMIFS(УсловияРасчеты!CE:CE,УсловияРасчеты!$H:$H,$C47,УсловияРасчеты!$N:$N,"итого")</f>
        <v>0</v>
      </c>
      <c r="BL47" s="141">
        <f>SUMIFS(УсловияРасчеты!CF:CF,УсловияРасчеты!$H:$H,$C47,УсловияРасчеты!$N:$N,"итого")</f>
        <v>0</v>
      </c>
      <c r="BM47" s="141">
        <f>SUMIFS(УсловияРасчеты!CG:CG,УсловияРасчеты!$H:$H,$C47,УсловияРасчеты!$N:$N,"итого")</f>
        <v>0</v>
      </c>
      <c r="BN47" s="141">
        <f>SUMIFS(УсловияРасчеты!CH:CH,УсловияРасчеты!$H:$H,$C47,УсловияРасчеты!$N:$N,"итого")</f>
        <v>0</v>
      </c>
      <c r="BO47" s="141">
        <f>SUMIFS(УсловияРасчеты!CI:CI,УсловияРасчеты!$H:$H,$C47,УсловияРасчеты!$N:$N,"итого")</f>
        <v>0</v>
      </c>
      <c r="BP47" s="141">
        <f>SUMIFS(УсловияРасчеты!CJ:CJ,УсловияРасчеты!$H:$H,$C47,УсловияРасчеты!$N:$N,"итого")</f>
        <v>0</v>
      </c>
      <c r="BQ47" s="141">
        <f>SUMIFS(УсловияРасчеты!CK:CK,УсловияРасчеты!$H:$H,$C47,УсловияРасчеты!$N:$N,"итого")</f>
        <v>0</v>
      </c>
      <c r="BR47" s="141">
        <f>SUMIFS(УсловияРасчеты!CL:CL,УсловияРасчеты!$H:$H,$C47,УсловияРасчеты!$N:$N,"итого")</f>
        <v>0</v>
      </c>
      <c r="BS47" s="141">
        <f>SUMIFS(УсловияРасчеты!CM:CM,УсловияРасчеты!$H:$H,$C47,УсловияРасчеты!$N:$N,"итого")</f>
        <v>0</v>
      </c>
      <c r="BT47" s="141">
        <f>SUMIFS(УсловияРасчеты!CN:CN,УсловияРасчеты!$H:$H,$C47,УсловияРасчеты!$N:$N,"итого")</f>
        <v>0</v>
      </c>
      <c r="BU47" s="141">
        <f>SUMIFS(УсловияРасчеты!CO:CO,УсловияРасчеты!$H:$H,$C47,УсловияРасчеты!$N:$N,"итого")</f>
        <v>0</v>
      </c>
      <c r="BV47" s="141">
        <f>SUMIFS(УсловияРасчеты!CP:CP,УсловияРасчеты!$H:$H,$C47,УсловияРасчеты!$N:$N,"итого")</f>
        <v>0</v>
      </c>
      <c r="BW47" s="141">
        <f>SUMIFS(УсловияРасчеты!CQ:CQ,УсловияРасчеты!$H:$H,$C47,УсловияРасчеты!$N:$N,"итого")</f>
        <v>0</v>
      </c>
      <c r="BX47" s="141">
        <f>SUMIFS(УсловияРасчеты!CR:CR,УсловияРасчеты!$H:$H,$C47,УсловияРасчеты!$N:$N,"итого")</f>
        <v>0</v>
      </c>
      <c r="BY47" s="141">
        <f>SUMIFS(УсловияРасчеты!CS:CS,УсловияРасчеты!$H:$H,$C47,УсловияРасчеты!$N:$N,"итого")</f>
        <v>0</v>
      </c>
      <c r="BZ47" s="141">
        <f>SUMIFS(УсловияРасчеты!CT:CT,УсловияРасчеты!$H:$H,$C47,УсловияРасчеты!$N:$N,"итого")</f>
        <v>0</v>
      </c>
      <c r="CA47" s="141">
        <f>SUMIFS(УсловияРасчеты!CU:CU,УсловияРасчеты!$H:$H,$C47,УсловияРасчеты!$N:$N,"итого")</f>
        <v>0</v>
      </c>
      <c r="CB47" s="141">
        <f>SUMIFS(УсловияРасчеты!CV:CV,УсловияРасчеты!$H:$H,$C47,УсловияРасчеты!$N:$N,"итого")</f>
        <v>0</v>
      </c>
      <c r="CC47" s="141">
        <f>SUMIFS(УсловияРасчеты!CW:CW,УсловияРасчеты!$H:$H,$C47,УсловияРасчеты!$N:$N,"итого")</f>
        <v>0</v>
      </c>
      <c r="CD47" s="141">
        <f>SUMIFS(УсловияРасчеты!CX:CX,УсловияРасчеты!$H:$H,$C47,УсловияРасчеты!$N:$N,"итого")</f>
        <v>0</v>
      </c>
      <c r="CE47" s="141">
        <f>SUMIFS(УсловияРасчеты!CY:CY,УсловияРасчеты!$H:$H,$C47,УсловияРасчеты!$N:$N,"итого")</f>
        <v>0</v>
      </c>
      <c r="CF47" s="141">
        <f>SUMIFS(УсловияРасчеты!CZ:CZ,УсловияРасчеты!$H:$H,$C47,УсловияРасчеты!$N:$N,"итого")</f>
        <v>0</v>
      </c>
      <c r="CG47" s="141">
        <f>SUMIFS(УсловияРасчеты!DA:DA,УсловияРасчеты!$H:$H,$C47,УсловияРасчеты!$N:$N,"итого")</f>
        <v>0</v>
      </c>
      <c r="CH47" s="141">
        <f>SUMIFS(УсловияРасчеты!DB:DB,УсловияРасчеты!$H:$H,$C47,УсловияРасчеты!$N:$N,"итого")</f>
        <v>0</v>
      </c>
      <c r="CI47" s="141">
        <f>SUMIFS(УсловияРасчеты!DC:DC,УсловияРасчеты!$H:$H,$C47,УсловияРасчеты!$N:$N,"итого")</f>
        <v>0</v>
      </c>
      <c r="CJ47" s="141">
        <f>SUMIFS(УсловияРасчеты!DD:DD,УсловияРасчеты!$H:$H,$C47,УсловияРасчеты!$N:$N,"итого")</f>
        <v>0</v>
      </c>
      <c r="CK47" s="141">
        <f>SUMIFS(УсловияРасчеты!DE:DE,УсловияРасчеты!$H:$H,$C47,УсловияРасчеты!$N:$N,"итого")</f>
        <v>0</v>
      </c>
      <c r="CL47" s="141">
        <f>SUMIFS(УсловияРасчеты!DF:DF,УсловияРасчеты!$H:$H,$C47,УсловияРасчеты!$N:$N,"итого")</f>
        <v>0</v>
      </c>
      <c r="CM47" s="141">
        <f>SUMIFS(УсловияРасчеты!DG:DG,УсловияРасчеты!$H:$H,$C47,УсловияРасчеты!$N:$N,"итого")</f>
        <v>0</v>
      </c>
      <c r="CN47" s="141">
        <f>SUMIFS(УсловияРасчеты!DH:DH,УсловияРасчеты!$H:$H,$C47,УсловияРасчеты!$N:$N,"итого")</f>
        <v>0</v>
      </c>
      <c r="CO47" s="141">
        <f>SUMIFS(УсловияРасчеты!DI:DI,УсловияРасчеты!$H:$H,$C47,УсловияРасчеты!$N:$N,"итого")</f>
        <v>0</v>
      </c>
      <c r="CP47" s="141">
        <f>SUMIFS(УсловияРасчеты!DJ:DJ,УсловияРасчеты!$H:$H,$C47,УсловияРасчеты!$N:$N,"итого")</f>
        <v>0</v>
      </c>
      <c r="CQ47" s="141">
        <f>SUMIFS(УсловияРасчеты!DK:DK,УсловияРасчеты!$H:$H,$C47,УсловияРасчеты!$N:$N,"итого")</f>
        <v>0</v>
      </c>
      <c r="CR47" s="141">
        <f>SUMIFS(УсловияРасчеты!DL:DL,УсловияРасчеты!$H:$H,$C47,УсловияРасчеты!$N:$N,"итого")</f>
        <v>0</v>
      </c>
      <c r="CS47" s="141">
        <f>SUMIFS(УсловияРасчеты!DM:DM,УсловияРасчеты!$H:$H,$C47,УсловияРасчеты!$N:$N,"итого")</f>
        <v>0</v>
      </c>
      <c r="CT47" s="141">
        <f>SUMIFS(УсловияРасчеты!DN:DN,УсловияРасчеты!$H:$H,$C47,УсловияРасчеты!$N:$N,"итого")</f>
        <v>0</v>
      </c>
      <c r="CU47" s="141">
        <f>SUMIFS(УсловияРасчеты!DO:DO,УсловияРасчеты!$H:$H,$C47,УсловияРасчеты!$N:$N,"итого")</f>
        <v>0</v>
      </c>
      <c r="CV47" s="141">
        <f>SUMIFS(УсловияРасчеты!DP:DP,УсловияРасчеты!$H:$H,$C47,УсловияРасчеты!$N:$N,"итого")</f>
        <v>0</v>
      </c>
      <c r="CW47" s="141">
        <f>SUMIFS(УсловияРасчеты!DQ:DQ,УсловияРасчеты!$H:$H,$C47,УсловияРасчеты!$N:$N,"итого")</f>
        <v>0</v>
      </c>
      <c r="CX47" s="141">
        <f>SUMIFS(УсловияРасчеты!DR:DR,УсловияРасчеты!$H:$H,$C47,УсловияРасчеты!$N:$N,"итого")</f>
        <v>0</v>
      </c>
      <c r="CY47" s="141">
        <f>SUMIFS(УсловияРасчеты!DS:DS,УсловияРасчеты!$H:$H,$C47,УсловияРасчеты!$N:$N,"итого")</f>
        <v>0</v>
      </c>
      <c r="CZ47" s="141">
        <f>SUMIFS(УсловияРасчеты!DT:DT,УсловияРасчеты!$H:$H,$C47,УсловияРасчеты!$N:$N,"итого")</f>
        <v>0</v>
      </c>
      <c r="DA47" s="141">
        <f>SUMIFS(УсловияРасчеты!DU:DU,УсловияРасчеты!$H:$H,$C47,УсловияРасчеты!$N:$N,"итого")</f>
        <v>0</v>
      </c>
      <c r="DB47" s="141">
        <f>SUMIFS(УсловияРасчеты!DV:DV,УсловияРасчеты!$H:$H,$C47,УсловияРасчеты!$N:$N,"итого")</f>
        <v>0</v>
      </c>
      <c r="DC47" s="141">
        <f>SUMIFS(УсловияРасчеты!DW:DW,УсловияРасчеты!$H:$H,$C47,УсловияРасчеты!$N:$N,"итого")</f>
        <v>0</v>
      </c>
      <c r="DD47" s="141">
        <f>SUMIFS(УсловияРасчеты!DX:DX,УсловияРасчеты!$H:$H,$C47,УсловияРасчеты!$N:$N,"итого")</f>
        <v>0</v>
      </c>
      <c r="DE47" s="141">
        <f>SUMIFS(УсловияРасчеты!DY:DY,УсловияРасчеты!$H:$H,$C47,УсловияРасчеты!$N:$N,"итого")</f>
        <v>0</v>
      </c>
      <c r="DF47" s="141">
        <f>SUMIFS(УсловияРасчеты!DZ:DZ,УсловияРасчеты!$H:$H,$C47,УсловияРасчеты!$N:$N,"итого")</f>
        <v>0</v>
      </c>
      <c r="DG47" s="141">
        <f>SUMIFS(УсловияРасчеты!EA:EA,УсловияРасчеты!$H:$H,$C47,УсловияРасчеты!$N:$N,"итого")</f>
        <v>0</v>
      </c>
      <c r="DH47" s="141">
        <f>SUMIFS(УсловияРасчеты!EB:EB,УсловияРасчеты!$H:$H,$C47,УсловияРасчеты!$N:$N,"итого")</f>
        <v>0</v>
      </c>
      <c r="DI47" s="141">
        <f>SUMIFS(УсловияРасчеты!EC:EC,УсловияРасчеты!$H:$H,$C47,УсловияРасчеты!$N:$N,"итого")</f>
        <v>0</v>
      </c>
      <c r="DJ47" s="141">
        <f>SUMIFS(УсловияРасчеты!ED:ED,УсловияРасчеты!$H:$H,$C47,УсловияРасчеты!$N:$N,"итого")</f>
        <v>0</v>
      </c>
      <c r="DK47" s="141">
        <f>SUMIFS(УсловияРасчеты!EE:EE,УсловияРасчеты!$H:$H,$C47,УсловияРасчеты!$N:$N,"итого")</f>
        <v>0</v>
      </c>
      <c r="DL47" s="141">
        <f>SUMIFS(УсловияРасчеты!EF:EF,УсловияРасчеты!$H:$H,$C47,УсловияРасчеты!$N:$N,"итого")</f>
        <v>0</v>
      </c>
      <c r="DM47" s="141">
        <f>SUMIFS(УсловияРасчеты!EG:EG,УсловияРасчеты!$H:$H,$C47,УсловияРасчеты!$N:$N,"итого")</f>
        <v>0</v>
      </c>
      <c r="DN47" s="141">
        <f>SUMIFS(УсловияРасчеты!EH:EH,УсловияРасчеты!$H:$H,$C47,УсловияРасчеты!$N:$N,"итого")</f>
        <v>0</v>
      </c>
      <c r="DO47" s="141">
        <f>SUMIFS(УсловияРасчеты!EI:EI,УсловияРасчеты!$H:$H,$C47,УсловияРасчеты!$N:$N,"итого")</f>
        <v>0</v>
      </c>
      <c r="DP47" s="141">
        <f>SUMIFS(УсловияРасчеты!EJ:EJ,УсловияРасчеты!$H:$H,$C47,УсловияРасчеты!$N:$N,"итого")</f>
        <v>0</v>
      </c>
      <c r="DQ47" s="141">
        <f>SUMIFS(УсловияРасчеты!EK:EK,УсловияРасчеты!$H:$H,$C47,УсловияРасчеты!$N:$N,"итого")</f>
        <v>0</v>
      </c>
      <c r="DR47" s="141">
        <f>SUMIFS(УсловияРасчеты!EL:EL,УсловияРасчеты!$H:$H,$C47,УсловияРасчеты!$N:$N,"итого")</f>
        <v>0</v>
      </c>
      <c r="DS47" s="141">
        <f>SUMIFS(УсловияРасчеты!EM:EM,УсловияРасчеты!$H:$H,$C47,УсловияРасчеты!$N:$N,"итого")</f>
        <v>0</v>
      </c>
      <c r="DT47" s="141">
        <f>SUMIFS(УсловияРасчеты!EN:EN,УсловияРасчеты!$H:$H,$C47,УсловияРасчеты!$N:$N,"итого")</f>
        <v>0</v>
      </c>
      <c r="DU47" s="141">
        <f>SUMIFS(УсловияРасчеты!EO:EO,УсловияРасчеты!$H:$H,$C47,УсловияРасчеты!$N:$N,"итого")</f>
        <v>0</v>
      </c>
      <c r="DV47" s="141">
        <f>SUMIFS(УсловияРасчеты!EP:EP,УсловияРасчеты!$H:$H,$C47,УсловияРасчеты!$N:$N,"итого")</f>
        <v>0</v>
      </c>
      <c r="DW47" s="141">
        <f>SUMIFS(УсловияРасчеты!EQ:EQ,УсловияРасчеты!$H:$H,$C47,УсловияРасчеты!$N:$N,"итого")</f>
        <v>0</v>
      </c>
      <c r="DX47" s="141">
        <f>SUMIFS(УсловияРасчеты!ER:ER,УсловияРасчеты!$H:$H,$C47,УсловияРасчеты!$N:$N,"итого")</f>
        <v>0</v>
      </c>
      <c r="DY47" s="141">
        <f>SUMIFS(УсловияРасчеты!ES:ES,УсловияРасчеты!$H:$H,$C47,УсловияРасчеты!$N:$N,"итого")</f>
        <v>0</v>
      </c>
      <c r="DZ47" s="141">
        <f>SUMIFS(УсловияРасчеты!ET:ET,УсловияРасчеты!$H:$H,$C47,УсловияРасчеты!$N:$N,"итого")</f>
        <v>0</v>
      </c>
      <c r="EA47" s="141">
        <f>SUMIFS(УсловияРасчеты!EU:EU,УсловияРасчеты!$H:$H,$C47,УсловияРасчеты!$N:$N,"итого")</f>
        <v>0</v>
      </c>
      <c r="EB47" s="141">
        <f>SUMIFS(УсловияРасчеты!EV:EV,УсловияРасчеты!$H:$H,$C47,УсловияРасчеты!$N:$N,"итого")</f>
        <v>0</v>
      </c>
      <c r="EC47" s="141">
        <f>SUMIFS(УсловияРасчеты!EW:EW,УсловияРасчеты!$H:$H,$C47,УсловияРасчеты!$N:$N,"итого")</f>
        <v>0</v>
      </c>
      <c r="ED47" s="141">
        <f>SUMIFS(УсловияРасчеты!EX:EX,УсловияРасчеты!$H:$H,$C47,УсловияРасчеты!$N:$N,"итого")</f>
        <v>0</v>
      </c>
      <c r="EE47" s="141">
        <f>SUMIFS(УсловияРасчеты!EY:EY,УсловияРасчеты!$H:$H,$C47,УсловияРасчеты!$N:$N,"итого")</f>
        <v>0</v>
      </c>
      <c r="EF47" s="141">
        <f>SUMIFS(УсловияРасчеты!EZ:EZ,УсловияРасчеты!$H:$H,$C47,УсловияРасчеты!$N:$N,"итого")</f>
        <v>0</v>
      </c>
      <c r="EG47" s="141">
        <f>SUMIFS(УсловияРасчеты!FA:FA,УсловияРасчеты!$H:$H,$C47,УсловияРасчеты!$N:$N,"итого")</f>
        <v>0</v>
      </c>
      <c r="EH47" s="141">
        <f>SUMIFS(УсловияРасчеты!FB:FB,УсловияРасчеты!$H:$H,$C47,УсловияРасчеты!$N:$N,"итого")</f>
        <v>0</v>
      </c>
      <c r="EI47" s="141">
        <f>SUMIFS(УсловияРасчеты!FC:FC,УсловияРасчеты!$H:$H,$C47,УсловияРасчеты!$N:$N,"итого")</f>
        <v>0</v>
      </c>
      <c r="EJ47" s="141">
        <f>SUMIFS(УсловияРасчеты!FD:FD,УсловияРасчеты!$H:$H,$C47,УсловияРасчеты!$N:$N,"итого")</f>
        <v>0</v>
      </c>
      <c r="EK47" s="141">
        <f>SUMIFS(УсловияРасчеты!FE:FE,УсловияРасчеты!$H:$H,$C47,УсловияРасчеты!$N:$N,"итого")</f>
        <v>0</v>
      </c>
      <c r="EL47" s="141">
        <f>SUMIFS(УсловияРасчеты!FF:FF,УсловияРасчеты!$H:$H,$C47,УсловияРасчеты!$N:$N,"итого")</f>
        <v>0</v>
      </c>
      <c r="EM47" s="141">
        <f>SUMIFS(УсловияРасчеты!FG:FG,УсловияРасчеты!$H:$H,$C47,УсловияРасчеты!$N:$N,"итого")</f>
        <v>0</v>
      </c>
      <c r="EN47" s="141">
        <f>SUMIFS(УсловияРасчеты!FH:FH,УсловияРасчеты!$H:$H,$C47,УсловияРасчеты!$N:$N,"итого")</f>
        <v>0</v>
      </c>
      <c r="EO47" s="141">
        <f>SUMIFS(УсловияРасчеты!FI:FI,УсловияРасчеты!$H:$H,$C47,УсловияРасчеты!$N:$N,"итого")</f>
        <v>0</v>
      </c>
      <c r="EP47" s="141">
        <f>SUMIFS(УсловияРасчеты!FJ:FJ,УсловияРасчеты!$H:$H,$C47,УсловияРасчеты!$N:$N,"итого")</f>
        <v>0</v>
      </c>
      <c r="EQ47" s="141">
        <f>SUMIFS(УсловияРасчеты!FK:FK,УсловияРасчеты!$H:$H,$C47,УсловияРасчеты!$N:$N,"итого")</f>
        <v>0</v>
      </c>
      <c r="ER47" s="141">
        <f>SUMIFS(УсловияРасчеты!FL:FL,УсловияРасчеты!$H:$H,$C47,УсловияРасчеты!$N:$N,"итого")</f>
        <v>0</v>
      </c>
      <c r="ES47" s="141">
        <f>SUMIFS(УсловияРасчеты!FM:FM,УсловияРасчеты!$H:$H,$C47,УсловияРасчеты!$N:$N,"итого")</f>
        <v>0</v>
      </c>
      <c r="ET47" s="141">
        <f>SUMIFS(УсловияРасчеты!FN:FN,УсловияРасчеты!$H:$H,$C47,УсловияРасчеты!$N:$N,"итого")</f>
        <v>0</v>
      </c>
      <c r="EU47" s="141">
        <f>SUMIFS(УсловияРасчеты!FO:FO,УсловияРасчеты!$H:$H,$C47,УсловияРасчеты!$N:$N,"итого")</f>
        <v>0</v>
      </c>
      <c r="EV47" s="141">
        <f>SUMIFS(УсловияРасчеты!FP:FP,УсловияРасчеты!$H:$H,$C47,УсловияРасчеты!$N:$N,"итого")</f>
        <v>0</v>
      </c>
      <c r="EW47" s="141">
        <f>SUMIFS(УсловияРасчеты!FQ:FQ,УсловияРасчеты!$H:$H,$C47,УсловияРасчеты!$N:$N,"итого")</f>
        <v>0</v>
      </c>
      <c r="EX47" s="141">
        <f>SUMIFS(УсловияРасчеты!FR:FR,УсловияРасчеты!$H:$H,$C47,УсловияРасчеты!$N:$N,"итого")</f>
        <v>0</v>
      </c>
      <c r="EY47" s="141">
        <f>SUMIFS(УсловияРасчеты!FS:FS,УсловияРасчеты!$H:$H,$C47,УсловияРасчеты!$N:$N,"итого")</f>
        <v>0</v>
      </c>
      <c r="EZ47" s="141">
        <f>SUMIFS(УсловияРасчеты!FT:FT,УсловияРасчеты!$H:$H,$C47,УсловияРасчеты!$N:$N,"итого")</f>
        <v>0</v>
      </c>
      <c r="FA47" s="141">
        <f>SUMIFS(УсловияРасчеты!FU:FU,УсловияРасчеты!$H:$H,$C47,УсловияРасчеты!$N:$N,"итого")</f>
        <v>0</v>
      </c>
      <c r="FB47" s="141">
        <f>SUMIFS(УсловияРасчеты!FV:FV,УсловияРасчеты!$H:$H,$C47,УсловияРасчеты!$N:$N,"итого")</f>
        <v>0</v>
      </c>
      <c r="FC47" s="141">
        <f>SUMIFS(УсловияРасчеты!FW:FW,УсловияРасчеты!$H:$H,$C47,УсловияРасчеты!$N:$N,"итого")</f>
        <v>0</v>
      </c>
      <c r="FD47" s="141">
        <f>SUMIFS(УсловияРасчеты!FX:FX,УсловияРасчеты!$H:$H,$C47,УсловияРасчеты!$N:$N,"итого")</f>
        <v>0</v>
      </c>
      <c r="FE47" s="141">
        <f>SUMIFS(УсловияРасчеты!FY:FY,УсловияРасчеты!$H:$H,$C47,УсловияРасчеты!$N:$N,"итого")</f>
        <v>0</v>
      </c>
      <c r="FF47" s="141">
        <f>SUMIFS(УсловияРасчеты!FZ:FZ,УсловияРасчеты!$H:$H,$C47,УсловияРасчеты!$N:$N,"итого")</f>
        <v>0</v>
      </c>
      <c r="FG47" s="141">
        <f>SUMIFS(УсловияРасчеты!GA:GA,УсловияРасчеты!$H:$H,$C47,УсловияРасчеты!$N:$N,"итого")</f>
        <v>0</v>
      </c>
      <c r="FH47" s="141">
        <f>SUMIFS(УсловияРасчеты!GB:GB,УсловияРасчеты!$H:$H,$C47,УсловияРасчеты!$N:$N,"итого")</f>
        <v>0</v>
      </c>
      <c r="FI47" s="141">
        <f>SUMIFS(УсловияРасчеты!GC:GC,УсловияРасчеты!$H:$H,$C47,УсловияРасчеты!$N:$N,"итого")</f>
        <v>0</v>
      </c>
      <c r="FJ47" s="141">
        <f>SUMIFS(УсловияРасчеты!GD:GD,УсловияРасчеты!$H:$H,$C47,УсловияРасчеты!$N:$N,"итого")</f>
        <v>0</v>
      </c>
      <c r="FK47" s="141">
        <f>SUMIFS(УсловияРасчеты!GE:GE,УсловияРасчеты!$H:$H,$C47,УсловияРасчеты!$N:$N,"итого")</f>
        <v>0</v>
      </c>
      <c r="FL47" s="141">
        <f>SUMIFS(УсловияРасчеты!GF:GF,УсловияРасчеты!$H:$H,$C47,УсловияРасчеты!$N:$N,"итого")</f>
        <v>0</v>
      </c>
      <c r="FM47" s="141">
        <f>SUMIFS(УсловияРасчеты!GG:GG,УсловияРасчеты!$H:$H,$C47,УсловияРасчеты!$N:$N,"итого")</f>
        <v>0</v>
      </c>
      <c r="FN47" s="141">
        <f>SUMIFS(УсловияРасчеты!GH:GH,УсловияРасчеты!$H:$H,$C47,УсловияРасчеты!$N:$N,"итого")</f>
        <v>0</v>
      </c>
      <c r="FO47" s="141">
        <f>SUMIFS(УсловияРасчеты!GI:GI,УсловияРасчеты!$H:$H,$C47,УсловияРасчеты!$N:$N,"итого")</f>
        <v>0</v>
      </c>
      <c r="FP47" s="141">
        <f>SUMIFS(УсловияРасчеты!GJ:GJ,УсловияРасчеты!$H:$H,$C47,УсловияРасчеты!$N:$N,"итого")</f>
        <v>0</v>
      </c>
      <c r="FQ47" s="141">
        <f>SUMIFS(УсловияРасчеты!GK:GK,УсловияРасчеты!$H:$H,$C47,УсловияРасчеты!$N:$N,"итого")</f>
        <v>0</v>
      </c>
      <c r="FR47" s="141">
        <f>SUMIFS(УсловияРасчеты!GL:GL,УсловияРасчеты!$H:$H,$C47,УсловияРасчеты!$N:$N,"итого")</f>
        <v>0</v>
      </c>
      <c r="FS47" s="141">
        <f>SUMIFS(УсловияРасчеты!GM:GM,УсловияРасчеты!$H:$H,$C47,УсловияРасчеты!$N:$N,"итого")</f>
        <v>0</v>
      </c>
      <c r="FT47" s="141">
        <f>SUMIFS(УсловияРасчеты!GN:GN,УсловияРасчеты!$H:$H,$C47,УсловияРасчеты!$N:$N,"итого")</f>
        <v>0</v>
      </c>
      <c r="FU47" s="141">
        <f>SUMIFS(УсловияРасчеты!GO:GO,УсловияРасчеты!$H:$H,$C47,УсловияРасчеты!$N:$N,"итого")</f>
        <v>0</v>
      </c>
      <c r="FV47" s="141">
        <f>SUMIFS(УсловияРасчеты!GP:GP,УсловияРасчеты!$H:$H,$C47,УсловияРасчеты!$N:$N,"итого")</f>
        <v>0</v>
      </c>
      <c r="FW47" s="141">
        <f>SUMIFS(УсловияРасчеты!GQ:GQ,УсловияРасчеты!$H:$H,$C47,УсловияРасчеты!$N:$N,"итого")</f>
        <v>0</v>
      </c>
      <c r="FX47" s="141">
        <f>SUMIFS(УсловияРасчеты!GR:GR,УсловияРасчеты!$H:$H,$C47,УсловияРасчеты!$N:$N,"итого")</f>
        <v>0</v>
      </c>
      <c r="FY47" s="141">
        <f>SUMIFS(УсловияРасчеты!GS:GS,УсловияРасчеты!$H:$H,$C47,УсловияРасчеты!$N:$N,"итого")</f>
        <v>0</v>
      </c>
      <c r="FZ47" s="141">
        <f>SUMIFS(УсловияРасчеты!GT:GT,УсловияРасчеты!$H:$H,$C47,УсловияРасчеты!$N:$N,"итого")</f>
        <v>0</v>
      </c>
      <c r="GA47" s="141">
        <f>SUMIFS(УсловияРасчеты!GU:GU,УсловияРасчеты!$H:$H,$C47,УсловияРасчеты!$N:$N,"итого")</f>
        <v>0</v>
      </c>
      <c r="GB47" s="141">
        <f>SUMIFS(УсловияРасчеты!GV:GV,УсловияРасчеты!$H:$H,$C47,УсловияРасчеты!$N:$N,"итого")</f>
        <v>0</v>
      </c>
      <c r="GC47" s="141">
        <f>SUMIFS(УсловияРасчеты!GW:GW,УсловияРасчеты!$H:$H,$C47,УсловияРасчеты!$N:$N,"итого")</f>
        <v>0</v>
      </c>
      <c r="GD47" s="141">
        <f>SUMIFS(УсловияРасчеты!GX:GX,УсловияРасчеты!$H:$H,$C47,УсловияРасчеты!$N:$N,"итого")</f>
        <v>0</v>
      </c>
      <c r="GE47" s="141">
        <f>SUMIFS(УсловияРасчеты!GY:GY,УсловияРасчеты!$H:$H,$C47,УсловияРасчеты!$N:$N,"итого")</f>
        <v>0</v>
      </c>
      <c r="GF47" s="141">
        <f>SUMIFS(УсловияРасчеты!GZ:GZ,УсловияРасчеты!$H:$H,$C47,УсловияРасчеты!$N:$N,"итого")</f>
        <v>0</v>
      </c>
      <c r="GG47" s="137"/>
    </row>
    <row r="48" spans="1:189" s="143" customFormat="1" ht="13.8">
      <c r="A48" s="142"/>
      <c r="B48" s="137"/>
      <c r="C48" s="138" t="str">
        <f>УсловияРасчеты!$H$1305</f>
        <v>Оплата %% по кредиту</v>
      </c>
      <c r="D48" s="137"/>
      <c r="E48" s="139">
        <f t="shared" si="11"/>
        <v>0</v>
      </c>
      <c r="F48" s="140"/>
      <c r="G48" s="141">
        <f>SUMIFS(УсловияРасчеты!AA:AA,УсловияРасчеты!$H:$H,$C48,УсловияРасчеты!$N:$N,"итого")</f>
        <v>0</v>
      </c>
      <c r="H48" s="141">
        <f>SUMIFS(УсловияРасчеты!AB:AB,УсловияРасчеты!$H:$H,$C48,УсловияРасчеты!$N:$N,"итого")</f>
        <v>0</v>
      </c>
      <c r="I48" s="141">
        <f>SUMIFS(УсловияРасчеты!AC:AC,УсловияРасчеты!$H:$H,$C48,УсловияРасчеты!$N:$N,"итого")</f>
        <v>0</v>
      </c>
      <c r="J48" s="141">
        <f>SUMIFS(УсловияРасчеты!AD:AD,УсловияРасчеты!$H:$H,$C48,УсловияРасчеты!$N:$N,"итого")</f>
        <v>0</v>
      </c>
      <c r="K48" s="141">
        <f>SUMIFS(УсловияРасчеты!AE:AE,УсловияРасчеты!$H:$H,$C48,УсловияРасчеты!$N:$N,"итого")</f>
        <v>0</v>
      </c>
      <c r="L48" s="141">
        <f>SUMIFS(УсловияРасчеты!AF:AF,УсловияРасчеты!$H:$H,$C48,УсловияРасчеты!$N:$N,"итого")</f>
        <v>0</v>
      </c>
      <c r="M48" s="141">
        <f>SUMIFS(УсловияРасчеты!AG:AG,УсловияРасчеты!$H:$H,$C48,УсловияРасчеты!$N:$N,"итого")</f>
        <v>0</v>
      </c>
      <c r="N48" s="141">
        <f>SUMIFS(УсловияРасчеты!AH:AH,УсловияРасчеты!$H:$H,$C48,УсловияРасчеты!$N:$N,"итого")</f>
        <v>0</v>
      </c>
      <c r="O48" s="141">
        <f>SUMIFS(УсловияРасчеты!AI:AI,УсловияРасчеты!$H:$H,$C48,УсловияРасчеты!$N:$N,"итого")</f>
        <v>0</v>
      </c>
      <c r="P48" s="141">
        <f>SUMIFS(УсловияРасчеты!AJ:AJ,УсловияРасчеты!$H:$H,$C48,УсловияРасчеты!$N:$N,"итого")</f>
        <v>0</v>
      </c>
      <c r="Q48" s="141">
        <f>SUMIFS(УсловияРасчеты!AK:AK,УсловияРасчеты!$H:$H,$C48,УсловияРасчеты!$N:$N,"итого")</f>
        <v>0</v>
      </c>
      <c r="R48" s="141">
        <f>SUMIFS(УсловияРасчеты!AL:AL,УсловияРасчеты!$H:$H,$C48,УсловияРасчеты!$N:$N,"итого")</f>
        <v>0</v>
      </c>
      <c r="S48" s="141">
        <f>SUMIFS(УсловияРасчеты!AM:AM,УсловияРасчеты!$H:$H,$C48,УсловияРасчеты!$N:$N,"итого")</f>
        <v>0</v>
      </c>
      <c r="T48" s="141">
        <f>SUMIFS(УсловияРасчеты!AN:AN,УсловияРасчеты!$H:$H,$C48,УсловияРасчеты!$N:$N,"итого")</f>
        <v>0</v>
      </c>
      <c r="U48" s="141">
        <f>SUMIFS(УсловияРасчеты!AO:AO,УсловияРасчеты!$H:$H,$C48,УсловияРасчеты!$N:$N,"итого")</f>
        <v>0</v>
      </c>
      <c r="V48" s="141">
        <f>SUMIFS(УсловияРасчеты!AP:AP,УсловияРасчеты!$H:$H,$C48,УсловияРасчеты!$N:$N,"итого")</f>
        <v>0</v>
      </c>
      <c r="W48" s="141">
        <f>SUMIFS(УсловияРасчеты!AQ:AQ,УсловияРасчеты!$H:$H,$C48,УсловияРасчеты!$N:$N,"итого")</f>
        <v>0</v>
      </c>
      <c r="X48" s="141">
        <f>SUMIFS(УсловияРасчеты!AR:AR,УсловияРасчеты!$H:$H,$C48,УсловияРасчеты!$N:$N,"итого")</f>
        <v>0</v>
      </c>
      <c r="Y48" s="141">
        <f>SUMIFS(УсловияРасчеты!AS:AS,УсловияРасчеты!$H:$H,$C48,УсловияРасчеты!$N:$N,"итого")</f>
        <v>0</v>
      </c>
      <c r="Z48" s="141">
        <f>SUMIFS(УсловияРасчеты!AT:AT,УсловияРасчеты!$H:$H,$C48,УсловияРасчеты!$N:$N,"итого")</f>
        <v>0</v>
      </c>
      <c r="AA48" s="141">
        <f>SUMIFS(УсловияРасчеты!AU:AU,УсловияРасчеты!$H:$H,$C48,УсловияРасчеты!$N:$N,"итого")</f>
        <v>0</v>
      </c>
      <c r="AB48" s="141">
        <f>SUMIFS(УсловияРасчеты!AV:AV,УсловияРасчеты!$H:$H,$C48,УсловияРасчеты!$N:$N,"итого")</f>
        <v>0</v>
      </c>
      <c r="AC48" s="141">
        <f>SUMIFS(УсловияРасчеты!AW:AW,УсловияРасчеты!$H:$H,$C48,УсловияРасчеты!$N:$N,"итого")</f>
        <v>0</v>
      </c>
      <c r="AD48" s="141">
        <f>SUMIFS(УсловияРасчеты!AX:AX,УсловияРасчеты!$H:$H,$C48,УсловияРасчеты!$N:$N,"итого")</f>
        <v>0</v>
      </c>
      <c r="AE48" s="141">
        <f>SUMIFS(УсловияРасчеты!AY:AY,УсловияРасчеты!$H:$H,$C48,УсловияРасчеты!$N:$N,"итого")</f>
        <v>0</v>
      </c>
      <c r="AF48" s="141">
        <f>SUMIFS(УсловияРасчеты!AZ:AZ,УсловияРасчеты!$H:$H,$C48,УсловияРасчеты!$N:$N,"итого")</f>
        <v>0</v>
      </c>
      <c r="AG48" s="141">
        <f>SUMIFS(УсловияРасчеты!BA:BA,УсловияРасчеты!$H:$H,$C48,УсловияРасчеты!$N:$N,"итого")</f>
        <v>0</v>
      </c>
      <c r="AH48" s="141">
        <f>SUMIFS(УсловияРасчеты!BB:BB,УсловияРасчеты!$H:$H,$C48,УсловияРасчеты!$N:$N,"итого")</f>
        <v>0</v>
      </c>
      <c r="AI48" s="141">
        <f>SUMIFS(УсловияРасчеты!BC:BC,УсловияРасчеты!$H:$H,$C48,УсловияРасчеты!$N:$N,"итого")</f>
        <v>0</v>
      </c>
      <c r="AJ48" s="141">
        <f>SUMIFS(УсловияРасчеты!BD:BD,УсловияРасчеты!$H:$H,$C48,УсловияРасчеты!$N:$N,"итого")</f>
        <v>0</v>
      </c>
      <c r="AK48" s="141">
        <f>SUMIFS(УсловияРасчеты!BE:BE,УсловияРасчеты!$H:$H,$C48,УсловияРасчеты!$N:$N,"итого")</f>
        <v>0</v>
      </c>
      <c r="AL48" s="141">
        <f>SUMIFS(УсловияРасчеты!BF:BF,УсловияРасчеты!$H:$H,$C48,УсловияРасчеты!$N:$N,"итого")</f>
        <v>0</v>
      </c>
      <c r="AM48" s="141">
        <f>SUMIFS(УсловияРасчеты!BG:BG,УсловияРасчеты!$H:$H,$C48,УсловияРасчеты!$N:$N,"итого")</f>
        <v>0</v>
      </c>
      <c r="AN48" s="141">
        <f>SUMIFS(УсловияРасчеты!BH:BH,УсловияРасчеты!$H:$H,$C48,УсловияРасчеты!$N:$N,"итого")</f>
        <v>0</v>
      </c>
      <c r="AO48" s="141">
        <f>SUMIFS(УсловияРасчеты!BI:BI,УсловияРасчеты!$H:$H,$C48,УсловияРасчеты!$N:$N,"итого")</f>
        <v>0</v>
      </c>
      <c r="AP48" s="141">
        <f>SUMIFS(УсловияРасчеты!BJ:BJ,УсловияРасчеты!$H:$H,$C48,УсловияРасчеты!$N:$N,"итого")</f>
        <v>0</v>
      </c>
      <c r="AQ48" s="141">
        <f>SUMIFS(УсловияРасчеты!BK:BK,УсловияРасчеты!$H:$H,$C48,УсловияРасчеты!$N:$N,"итого")</f>
        <v>0</v>
      </c>
      <c r="AR48" s="141">
        <f>SUMIFS(УсловияРасчеты!BL:BL,УсловияРасчеты!$H:$H,$C48,УсловияРасчеты!$N:$N,"итого")</f>
        <v>0</v>
      </c>
      <c r="AS48" s="141">
        <f>SUMIFS(УсловияРасчеты!BM:BM,УсловияРасчеты!$H:$H,$C48,УсловияРасчеты!$N:$N,"итого")</f>
        <v>0</v>
      </c>
      <c r="AT48" s="141">
        <f>SUMIFS(УсловияРасчеты!BN:BN,УсловияРасчеты!$H:$H,$C48,УсловияРасчеты!$N:$N,"итого")</f>
        <v>0</v>
      </c>
      <c r="AU48" s="141">
        <f>SUMIFS(УсловияРасчеты!BO:BO,УсловияРасчеты!$H:$H,$C48,УсловияРасчеты!$N:$N,"итого")</f>
        <v>0</v>
      </c>
      <c r="AV48" s="141">
        <f>SUMIFS(УсловияРасчеты!BP:BP,УсловияРасчеты!$H:$H,$C48,УсловияРасчеты!$N:$N,"итого")</f>
        <v>0</v>
      </c>
      <c r="AW48" s="141">
        <f>SUMIFS(УсловияРасчеты!BQ:BQ,УсловияРасчеты!$H:$H,$C48,УсловияРасчеты!$N:$N,"итого")</f>
        <v>0</v>
      </c>
      <c r="AX48" s="141">
        <f>SUMIFS(УсловияРасчеты!BR:BR,УсловияРасчеты!$H:$H,$C48,УсловияРасчеты!$N:$N,"итого")</f>
        <v>0</v>
      </c>
      <c r="AY48" s="141">
        <f>SUMIFS(УсловияРасчеты!BS:BS,УсловияРасчеты!$H:$H,$C48,УсловияРасчеты!$N:$N,"итого")</f>
        <v>0</v>
      </c>
      <c r="AZ48" s="141">
        <f>SUMIFS(УсловияРасчеты!BT:BT,УсловияРасчеты!$H:$H,$C48,УсловияРасчеты!$N:$N,"итого")</f>
        <v>0</v>
      </c>
      <c r="BA48" s="141">
        <f>SUMIFS(УсловияРасчеты!BU:BU,УсловияРасчеты!$H:$H,$C48,УсловияРасчеты!$N:$N,"итого")</f>
        <v>0</v>
      </c>
      <c r="BB48" s="141">
        <f>SUMIFS(УсловияРасчеты!BV:BV,УсловияРасчеты!$H:$H,$C48,УсловияРасчеты!$N:$N,"итого")</f>
        <v>0</v>
      </c>
      <c r="BC48" s="141">
        <f>SUMIFS(УсловияРасчеты!BW:BW,УсловияРасчеты!$H:$H,$C48,УсловияРасчеты!$N:$N,"итого")</f>
        <v>0</v>
      </c>
      <c r="BD48" s="141">
        <f>SUMIFS(УсловияРасчеты!BX:BX,УсловияРасчеты!$H:$H,$C48,УсловияРасчеты!$N:$N,"итого")</f>
        <v>0</v>
      </c>
      <c r="BE48" s="141">
        <f>SUMIFS(УсловияРасчеты!BY:BY,УсловияРасчеты!$H:$H,$C48,УсловияРасчеты!$N:$N,"итого")</f>
        <v>0</v>
      </c>
      <c r="BF48" s="141">
        <f>SUMIFS(УсловияРасчеты!BZ:BZ,УсловияРасчеты!$H:$H,$C48,УсловияРасчеты!$N:$N,"итого")</f>
        <v>0</v>
      </c>
      <c r="BG48" s="141">
        <f>SUMIFS(УсловияРасчеты!CA:CA,УсловияРасчеты!$H:$H,$C48,УсловияРасчеты!$N:$N,"итого")</f>
        <v>0</v>
      </c>
      <c r="BH48" s="141">
        <f>SUMIFS(УсловияРасчеты!CB:CB,УсловияРасчеты!$H:$H,$C48,УсловияРасчеты!$N:$N,"итого")</f>
        <v>0</v>
      </c>
      <c r="BI48" s="141">
        <f>SUMIFS(УсловияРасчеты!CC:CC,УсловияРасчеты!$H:$H,$C48,УсловияРасчеты!$N:$N,"итого")</f>
        <v>0</v>
      </c>
      <c r="BJ48" s="141">
        <f>SUMIFS(УсловияРасчеты!CD:CD,УсловияРасчеты!$H:$H,$C48,УсловияРасчеты!$N:$N,"итого")</f>
        <v>0</v>
      </c>
      <c r="BK48" s="141">
        <f>SUMIFS(УсловияРасчеты!CE:CE,УсловияРасчеты!$H:$H,$C48,УсловияРасчеты!$N:$N,"итого")</f>
        <v>0</v>
      </c>
      <c r="BL48" s="141">
        <f>SUMIFS(УсловияРасчеты!CF:CF,УсловияРасчеты!$H:$H,$C48,УсловияРасчеты!$N:$N,"итого")</f>
        <v>0</v>
      </c>
      <c r="BM48" s="141">
        <f>SUMIFS(УсловияРасчеты!CG:CG,УсловияРасчеты!$H:$H,$C48,УсловияРасчеты!$N:$N,"итого")</f>
        <v>0</v>
      </c>
      <c r="BN48" s="141">
        <f>SUMIFS(УсловияРасчеты!CH:CH,УсловияРасчеты!$H:$H,$C48,УсловияРасчеты!$N:$N,"итого")</f>
        <v>0</v>
      </c>
      <c r="BO48" s="141">
        <f>SUMIFS(УсловияРасчеты!CI:CI,УсловияРасчеты!$H:$H,$C48,УсловияРасчеты!$N:$N,"итого")</f>
        <v>0</v>
      </c>
      <c r="BP48" s="141">
        <f>SUMIFS(УсловияРасчеты!CJ:CJ,УсловияРасчеты!$H:$H,$C48,УсловияРасчеты!$N:$N,"итого")</f>
        <v>0</v>
      </c>
      <c r="BQ48" s="141">
        <f>SUMIFS(УсловияРасчеты!CK:CK,УсловияРасчеты!$H:$H,$C48,УсловияРасчеты!$N:$N,"итого")</f>
        <v>0</v>
      </c>
      <c r="BR48" s="141">
        <f>SUMIFS(УсловияРасчеты!CL:CL,УсловияРасчеты!$H:$H,$C48,УсловияРасчеты!$N:$N,"итого")</f>
        <v>0</v>
      </c>
      <c r="BS48" s="141">
        <f>SUMIFS(УсловияРасчеты!CM:CM,УсловияРасчеты!$H:$H,$C48,УсловияРасчеты!$N:$N,"итого")</f>
        <v>0</v>
      </c>
      <c r="BT48" s="141">
        <f>SUMIFS(УсловияРасчеты!CN:CN,УсловияРасчеты!$H:$H,$C48,УсловияРасчеты!$N:$N,"итого")</f>
        <v>0</v>
      </c>
      <c r="BU48" s="141">
        <f>SUMIFS(УсловияРасчеты!CO:CO,УсловияРасчеты!$H:$H,$C48,УсловияРасчеты!$N:$N,"итого")</f>
        <v>0</v>
      </c>
      <c r="BV48" s="141">
        <f>SUMIFS(УсловияРасчеты!CP:CP,УсловияРасчеты!$H:$H,$C48,УсловияРасчеты!$N:$N,"итого")</f>
        <v>0</v>
      </c>
      <c r="BW48" s="141">
        <f>SUMIFS(УсловияРасчеты!CQ:CQ,УсловияРасчеты!$H:$H,$C48,УсловияРасчеты!$N:$N,"итого")</f>
        <v>0</v>
      </c>
      <c r="BX48" s="141">
        <f>SUMIFS(УсловияРасчеты!CR:CR,УсловияРасчеты!$H:$H,$C48,УсловияРасчеты!$N:$N,"итого")</f>
        <v>0</v>
      </c>
      <c r="BY48" s="141">
        <f>SUMIFS(УсловияРасчеты!CS:CS,УсловияРасчеты!$H:$H,$C48,УсловияРасчеты!$N:$N,"итого")</f>
        <v>0</v>
      </c>
      <c r="BZ48" s="141">
        <f>SUMIFS(УсловияРасчеты!CT:CT,УсловияРасчеты!$H:$H,$C48,УсловияРасчеты!$N:$N,"итого")</f>
        <v>0</v>
      </c>
      <c r="CA48" s="141">
        <f>SUMIFS(УсловияРасчеты!CU:CU,УсловияРасчеты!$H:$H,$C48,УсловияРасчеты!$N:$N,"итого")</f>
        <v>0</v>
      </c>
      <c r="CB48" s="141">
        <f>SUMIFS(УсловияРасчеты!CV:CV,УсловияРасчеты!$H:$H,$C48,УсловияРасчеты!$N:$N,"итого")</f>
        <v>0</v>
      </c>
      <c r="CC48" s="141">
        <f>SUMIFS(УсловияРасчеты!CW:CW,УсловияРасчеты!$H:$H,$C48,УсловияРасчеты!$N:$N,"итого")</f>
        <v>0</v>
      </c>
      <c r="CD48" s="141">
        <f>SUMIFS(УсловияРасчеты!CX:CX,УсловияРасчеты!$H:$H,$C48,УсловияРасчеты!$N:$N,"итого")</f>
        <v>0</v>
      </c>
      <c r="CE48" s="141">
        <f>SUMIFS(УсловияРасчеты!CY:CY,УсловияРасчеты!$H:$H,$C48,УсловияРасчеты!$N:$N,"итого")</f>
        <v>0</v>
      </c>
      <c r="CF48" s="141">
        <f>SUMIFS(УсловияРасчеты!CZ:CZ,УсловияРасчеты!$H:$H,$C48,УсловияРасчеты!$N:$N,"итого")</f>
        <v>0</v>
      </c>
      <c r="CG48" s="141">
        <f>SUMIFS(УсловияРасчеты!DA:DA,УсловияРасчеты!$H:$H,$C48,УсловияРасчеты!$N:$N,"итого")</f>
        <v>0</v>
      </c>
      <c r="CH48" s="141">
        <f>SUMIFS(УсловияРасчеты!DB:DB,УсловияРасчеты!$H:$H,$C48,УсловияРасчеты!$N:$N,"итого")</f>
        <v>0</v>
      </c>
      <c r="CI48" s="141">
        <f>SUMIFS(УсловияРасчеты!DC:DC,УсловияРасчеты!$H:$H,$C48,УсловияРасчеты!$N:$N,"итого")</f>
        <v>0</v>
      </c>
      <c r="CJ48" s="141">
        <f>SUMIFS(УсловияРасчеты!DD:DD,УсловияРасчеты!$H:$H,$C48,УсловияРасчеты!$N:$N,"итого")</f>
        <v>0</v>
      </c>
      <c r="CK48" s="141">
        <f>SUMIFS(УсловияРасчеты!DE:DE,УсловияРасчеты!$H:$H,$C48,УсловияРасчеты!$N:$N,"итого")</f>
        <v>0</v>
      </c>
      <c r="CL48" s="141">
        <f>SUMIFS(УсловияРасчеты!DF:DF,УсловияРасчеты!$H:$H,$C48,УсловияРасчеты!$N:$N,"итого")</f>
        <v>0</v>
      </c>
      <c r="CM48" s="141">
        <f>SUMIFS(УсловияРасчеты!DG:DG,УсловияРасчеты!$H:$H,$C48,УсловияРасчеты!$N:$N,"итого")</f>
        <v>0</v>
      </c>
      <c r="CN48" s="141">
        <f>SUMIFS(УсловияРасчеты!DH:DH,УсловияРасчеты!$H:$H,$C48,УсловияРасчеты!$N:$N,"итого")</f>
        <v>0</v>
      </c>
      <c r="CO48" s="141">
        <f>SUMIFS(УсловияРасчеты!DI:DI,УсловияРасчеты!$H:$H,$C48,УсловияРасчеты!$N:$N,"итого")</f>
        <v>0</v>
      </c>
      <c r="CP48" s="141">
        <f>SUMIFS(УсловияРасчеты!DJ:DJ,УсловияРасчеты!$H:$H,$C48,УсловияРасчеты!$N:$N,"итого")</f>
        <v>0</v>
      </c>
      <c r="CQ48" s="141">
        <f>SUMIFS(УсловияРасчеты!DK:DK,УсловияРасчеты!$H:$H,$C48,УсловияРасчеты!$N:$N,"итого")</f>
        <v>0</v>
      </c>
      <c r="CR48" s="141">
        <f>SUMIFS(УсловияРасчеты!DL:DL,УсловияРасчеты!$H:$H,$C48,УсловияРасчеты!$N:$N,"итого")</f>
        <v>0</v>
      </c>
      <c r="CS48" s="141">
        <f>SUMIFS(УсловияРасчеты!DM:DM,УсловияРасчеты!$H:$H,$C48,УсловияРасчеты!$N:$N,"итого")</f>
        <v>0</v>
      </c>
      <c r="CT48" s="141">
        <f>SUMIFS(УсловияРасчеты!DN:DN,УсловияРасчеты!$H:$H,$C48,УсловияРасчеты!$N:$N,"итого")</f>
        <v>0</v>
      </c>
      <c r="CU48" s="141">
        <f>SUMIFS(УсловияРасчеты!DO:DO,УсловияРасчеты!$H:$H,$C48,УсловияРасчеты!$N:$N,"итого")</f>
        <v>0</v>
      </c>
      <c r="CV48" s="141">
        <f>SUMIFS(УсловияРасчеты!DP:DP,УсловияРасчеты!$H:$H,$C48,УсловияРасчеты!$N:$N,"итого")</f>
        <v>0</v>
      </c>
      <c r="CW48" s="141">
        <f>SUMIFS(УсловияРасчеты!DQ:DQ,УсловияРасчеты!$H:$H,$C48,УсловияРасчеты!$N:$N,"итого")</f>
        <v>0</v>
      </c>
      <c r="CX48" s="141">
        <f>SUMIFS(УсловияРасчеты!DR:DR,УсловияРасчеты!$H:$H,$C48,УсловияРасчеты!$N:$N,"итого")</f>
        <v>0</v>
      </c>
      <c r="CY48" s="141">
        <f>SUMIFS(УсловияРасчеты!DS:DS,УсловияРасчеты!$H:$H,$C48,УсловияРасчеты!$N:$N,"итого")</f>
        <v>0</v>
      </c>
      <c r="CZ48" s="141">
        <f>SUMIFS(УсловияРасчеты!DT:DT,УсловияРасчеты!$H:$H,$C48,УсловияРасчеты!$N:$N,"итого")</f>
        <v>0</v>
      </c>
      <c r="DA48" s="141">
        <f>SUMIFS(УсловияРасчеты!DU:DU,УсловияРасчеты!$H:$H,$C48,УсловияРасчеты!$N:$N,"итого")</f>
        <v>0</v>
      </c>
      <c r="DB48" s="141">
        <f>SUMIFS(УсловияРасчеты!DV:DV,УсловияРасчеты!$H:$H,$C48,УсловияРасчеты!$N:$N,"итого")</f>
        <v>0</v>
      </c>
      <c r="DC48" s="141">
        <f>SUMIFS(УсловияРасчеты!DW:DW,УсловияРасчеты!$H:$H,$C48,УсловияРасчеты!$N:$N,"итого")</f>
        <v>0</v>
      </c>
      <c r="DD48" s="141">
        <f>SUMIFS(УсловияРасчеты!DX:DX,УсловияРасчеты!$H:$H,$C48,УсловияРасчеты!$N:$N,"итого")</f>
        <v>0</v>
      </c>
      <c r="DE48" s="141">
        <f>SUMIFS(УсловияРасчеты!DY:DY,УсловияРасчеты!$H:$H,$C48,УсловияРасчеты!$N:$N,"итого")</f>
        <v>0</v>
      </c>
      <c r="DF48" s="141">
        <f>SUMIFS(УсловияРасчеты!DZ:DZ,УсловияРасчеты!$H:$H,$C48,УсловияРасчеты!$N:$N,"итого")</f>
        <v>0</v>
      </c>
      <c r="DG48" s="141">
        <f>SUMIFS(УсловияРасчеты!EA:EA,УсловияРасчеты!$H:$H,$C48,УсловияРасчеты!$N:$N,"итого")</f>
        <v>0</v>
      </c>
      <c r="DH48" s="141">
        <f>SUMIFS(УсловияРасчеты!EB:EB,УсловияРасчеты!$H:$H,$C48,УсловияРасчеты!$N:$N,"итого")</f>
        <v>0</v>
      </c>
      <c r="DI48" s="141">
        <f>SUMIFS(УсловияРасчеты!EC:EC,УсловияРасчеты!$H:$H,$C48,УсловияРасчеты!$N:$N,"итого")</f>
        <v>0</v>
      </c>
      <c r="DJ48" s="141">
        <f>SUMIFS(УсловияРасчеты!ED:ED,УсловияРасчеты!$H:$H,$C48,УсловияРасчеты!$N:$N,"итого")</f>
        <v>0</v>
      </c>
      <c r="DK48" s="141">
        <f>SUMIFS(УсловияРасчеты!EE:EE,УсловияРасчеты!$H:$H,$C48,УсловияРасчеты!$N:$N,"итого")</f>
        <v>0</v>
      </c>
      <c r="DL48" s="141">
        <f>SUMIFS(УсловияРасчеты!EF:EF,УсловияРасчеты!$H:$H,$C48,УсловияРасчеты!$N:$N,"итого")</f>
        <v>0</v>
      </c>
      <c r="DM48" s="141">
        <f>SUMIFS(УсловияРасчеты!EG:EG,УсловияРасчеты!$H:$H,$C48,УсловияРасчеты!$N:$N,"итого")</f>
        <v>0</v>
      </c>
      <c r="DN48" s="141">
        <f>SUMIFS(УсловияРасчеты!EH:EH,УсловияРасчеты!$H:$H,$C48,УсловияРасчеты!$N:$N,"итого")</f>
        <v>0</v>
      </c>
      <c r="DO48" s="141">
        <f>SUMIFS(УсловияРасчеты!EI:EI,УсловияРасчеты!$H:$H,$C48,УсловияРасчеты!$N:$N,"итого")</f>
        <v>0</v>
      </c>
      <c r="DP48" s="141">
        <f>SUMIFS(УсловияРасчеты!EJ:EJ,УсловияРасчеты!$H:$H,$C48,УсловияРасчеты!$N:$N,"итого")</f>
        <v>0</v>
      </c>
      <c r="DQ48" s="141">
        <f>SUMIFS(УсловияРасчеты!EK:EK,УсловияРасчеты!$H:$H,$C48,УсловияРасчеты!$N:$N,"итого")</f>
        <v>0</v>
      </c>
      <c r="DR48" s="141">
        <f>SUMIFS(УсловияРасчеты!EL:EL,УсловияРасчеты!$H:$H,$C48,УсловияРасчеты!$N:$N,"итого")</f>
        <v>0</v>
      </c>
      <c r="DS48" s="141">
        <f>SUMIFS(УсловияРасчеты!EM:EM,УсловияРасчеты!$H:$H,$C48,УсловияРасчеты!$N:$N,"итого")</f>
        <v>0</v>
      </c>
      <c r="DT48" s="141">
        <f>SUMIFS(УсловияРасчеты!EN:EN,УсловияРасчеты!$H:$H,$C48,УсловияРасчеты!$N:$N,"итого")</f>
        <v>0</v>
      </c>
      <c r="DU48" s="141">
        <f>SUMIFS(УсловияРасчеты!EO:EO,УсловияРасчеты!$H:$H,$C48,УсловияРасчеты!$N:$N,"итого")</f>
        <v>0</v>
      </c>
      <c r="DV48" s="141">
        <f>SUMIFS(УсловияРасчеты!EP:EP,УсловияРасчеты!$H:$H,$C48,УсловияРасчеты!$N:$N,"итого")</f>
        <v>0</v>
      </c>
      <c r="DW48" s="141">
        <f>SUMIFS(УсловияРасчеты!EQ:EQ,УсловияРасчеты!$H:$H,$C48,УсловияРасчеты!$N:$N,"итого")</f>
        <v>0</v>
      </c>
      <c r="DX48" s="141">
        <f>SUMIFS(УсловияРасчеты!ER:ER,УсловияРасчеты!$H:$H,$C48,УсловияРасчеты!$N:$N,"итого")</f>
        <v>0</v>
      </c>
      <c r="DY48" s="141">
        <f>SUMIFS(УсловияРасчеты!ES:ES,УсловияРасчеты!$H:$H,$C48,УсловияРасчеты!$N:$N,"итого")</f>
        <v>0</v>
      </c>
      <c r="DZ48" s="141">
        <f>SUMIFS(УсловияРасчеты!ET:ET,УсловияРасчеты!$H:$H,$C48,УсловияРасчеты!$N:$N,"итого")</f>
        <v>0</v>
      </c>
      <c r="EA48" s="141">
        <f>SUMIFS(УсловияРасчеты!EU:EU,УсловияРасчеты!$H:$H,$C48,УсловияРасчеты!$N:$N,"итого")</f>
        <v>0</v>
      </c>
      <c r="EB48" s="141">
        <f>SUMIFS(УсловияРасчеты!EV:EV,УсловияРасчеты!$H:$H,$C48,УсловияРасчеты!$N:$N,"итого")</f>
        <v>0</v>
      </c>
      <c r="EC48" s="141">
        <f>SUMIFS(УсловияРасчеты!EW:EW,УсловияРасчеты!$H:$H,$C48,УсловияРасчеты!$N:$N,"итого")</f>
        <v>0</v>
      </c>
      <c r="ED48" s="141">
        <f>SUMIFS(УсловияРасчеты!EX:EX,УсловияРасчеты!$H:$H,$C48,УсловияРасчеты!$N:$N,"итого")</f>
        <v>0</v>
      </c>
      <c r="EE48" s="141">
        <f>SUMIFS(УсловияРасчеты!EY:EY,УсловияРасчеты!$H:$H,$C48,УсловияРасчеты!$N:$N,"итого")</f>
        <v>0</v>
      </c>
      <c r="EF48" s="141">
        <f>SUMIFS(УсловияРасчеты!EZ:EZ,УсловияРасчеты!$H:$H,$C48,УсловияРасчеты!$N:$N,"итого")</f>
        <v>0</v>
      </c>
      <c r="EG48" s="141">
        <f>SUMIFS(УсловияРасчеты!FA:FA,УсловияРасчеты!$H:$H,$C48,УсловияРасчеты!$N:$N,"итого")</f>
        <v>0</v>
      </c>
      <c r="EH48" s="141">
        <f>SUMIFS(УсловияРасчеты!FB:FB,УсловияРасчеты!$H:$H,$C48,УсловияРасчеты!$N:$N,"итого")</f>
        <v>0</v>
      </c>
      <c r="EI48" s="141">
        <f>SUMIFS(УсловияРасчеты!FC:FC,УсловияРасчеты!$H:$H,$C48,УсловияРасчеты!$N:$N,"итого")</f>
        <v>0</v>
      </c>
      <c r="EJ48" s="141">
        <f>SUMIFS(УсловияРасчеты!FD:FD,УсловияРасчеты!$H:$H,$C48,УсловияРасчеты!$N:$N,"итого")</f>
        <v>0</v>
      </c>
      <c r="EK48" s="141">
        <f>SUMIFS(УсловияРасчеты!FE:FE,УсловияРасчеты!$H:$H,$C48,УсловияРасчеты!$N:$N,"итого")</f>
        <v>0</v>
      </c>
      <c r="EL48" s="141">
        <f>SUMIFS(УсловияРасчеты!FF:FF,УсловияРасчеты!$H:$H,$C48,УсловияРасчеты!$N:$N,"итого")</f>
        <v>0</v>
      </c>
      <c r="EM48" s="141">
        <f>SUMIFS(УсловияРасчеты!FG:FG,УсловияРасчеты!$H:$H,$C48,УсловияРасчеты!$N:$N,"итого")</f>
        <v>0</v>
      </c>
      <c r="EN48" s="141">
        <f>SUMIFS(УсловияРасчеты!FH:FH,УсловияРасчеты!$H:$H,$C48,УсловияРасчеты!$N:$N,"итого")</f>
        <v>0</v>
      </c>
      <c r="EO48" s="141">
        <f>SUMIFS(УсловияРасчеты!FI:FI,УсловияРасчеты!$H:$H,$C48,УсловияРасчеты!$N:$N,"итого")</f>
        <v>0</v>
      </c>
      <c r="EP48" s="141">
        <f>SUMIFS(УсловияРасчеты!FJ:FJ,УсловияРасчеты!$H:$H,$C48,УсловияРасчеты!$N:$N,"итого")</f>
        <v>0</v>
      </c>
      <c r="EQ48" s="141">
        <f>SUMIFS(УсловияРасчеты!FK:FK,УсловияРасчеты!$H:$H,$C48,УсловияРасчеты!$N:$N,"итого")</f>
        <v>0</v>
      </c>
      <c r="ER48" s="141">
        <f>SUMIFS(УсловияРасчеты!FL:FL,УсловияРасчеты!$H:$H,$C48,УсловияРасчеты!$N:$N,"итого")</f>
        <v>0</v>
      </c>
      <c r="ES48" s="141">
        <f>SUMIFS(УсловияРасчеты!FM:FM,УсловияРасчеты!$H:$H,$C48,УсловияРасчеты!$N:$N,"итого")</f>
        <v>0</v>
      </c>
      <c r="ET48" s="141">
        <f>SUMIFS(УсловияРасчеты!FN:FN,УсловияРасчеты!$H:$H,$C48,УсловияРасчеты!$N:$N,"итого")</f>
        <v>0</v>
      </c>
      <c r="EU48" s="141">
        <f>SUMIFS(УсловияРасчеты!FO:FO,УсловияРасчеты!$H:$H,$C48,УсловияРасчеты!$N:$N,"итого")</f>
        <v>0</v>
      </c>
      <c r="EV48" s="141">
        <f>SUMIFS(УсловияРасчеты!FP:FP,УсловияРасчеты!$H:$H,$C48,УсловияРасчеты!$N:$N,"итого")</f>
        <v>0</v>
      </c>
      <c r="EW48" s="141">
        <f>SUMIFS(УсловияРасчеты!FQ:FQ,УсловияРасчеты!$H:$H,$C48,УсловияРасчеты!$N:$N,"итого")</f>
        <v>0</v>
      </c>
      <c r="EX48" s="141">
        <f>SUMIFS(УсловияРасчеты!FR:FR,УсловияРасчеты!$H:$H,$C48,УсловияРасчеты!$N:$N,"итого")</f>
        <v>0</v>
      </c>
      <c r="EY48" s="141">
        <f>SUMIFS(УсловияРасчеты!FS:FS,УсловияРасчеты!$H:$H,$C48,УсловияРасчеты!$N:$N,"итого")</f>
        <v>0</v>
      </c>
      <c r="EZ48" s="141">
        <f>SUMIFS(УсловияРасчеты!FT:FT,УсловияРасчеты!$H:$H,$C48,УсловияРасчеты!$N:$N,"итого")</f>
        <v>0</v>
      </c>
      <c r="FA48" s="141">
        <f>SUMIFS(УсловияРасчеты!FU:FU,УсловияРасчеты!$H:$H,$C48,УсловияРасчеты!$N:$N,"итого")</f>
        <v>0</v>
      </c>
      <c r="FB48" s="141">
        <f>SUMIFS(УсловияРасчеты!FV:FV,УсловияРасчеты!$H:$H,$C48,УсловияРасчеты!$N:$N,"итого")</f>
        <v>0</v>
      </c>
      <c r="FC48" s="141">
        <f>SUMIFS(УсловияРасчеты!FW:FW,УсловияРасчеты!$H:$H,$C48,УсловияРасчеты!$N:$N,"итого")</f>
        <v>0</v>
      </c>
      <c r="FD48" s="141">
        <f>SUMIFS(УсловияРасчеты!FX:FX,УсловияРасчеты!$H:$H,$C48,УсловияРасчеты!$N:$N,"итого")</f>
        <v>0</v>
      </c>
      <c r="FE48" s="141">
        <f>SUMIFS(УсловияРасчеты!FY:FY,УсловияРасчеты!$H:$H,$C48,УсловияРасчеты!$N:$N,"итого")</f>
        <v>0</v>
      </c>
      <c r="FF48" s="141">
        <f>SUMIFS(УсловияРасчеты!FZ:FZ,УсловияРасчеты!$H:$H,$C48,УсловияРасчеты!$N:$N,"итого")</f>
        <v>0</v>
      </c>
      <c r="FG48" s="141">
        <f>SUMIFS(УсловияРасчеты!GA:GA,УсловияРасчеты!$H:$H,$C48,УсловияРасчеты!$N:$N,"итого")</f>
        <v>0</v>
      </c>
      <c r="FH48" s="141">
        <f>SUMIFS(УсловияРасчеты!GB:GB,УсловияРасчеты!$H:$H,$C48,УсловияРасчеты!$N:$N,"итого")</f>
        <v>0</v>
      </c>
      <c r="FI48" s="141">
        <f>SUMIFS(УсловияРасчеты!GC:GC,УсловияРасчеты!$H:$H,$C48,УсловияРасчеты!$N:$N,"итого")</f>
        <v>0</v>
      </c>
      <c r="FJ48" s="141">
        <f>SUMIFS(УсловияРасчеты!GD:GD,УсловияРасчеты!$H:$H,$C48,УсловияРасчеты!$N:$N,"итого")</f>
        <v>0</v>
      </c>
      <c r="FK48" s="141">
        <f>SUMIFS(УсловияРасчеты!GE:GE,УсловияРасчеты!$H:$H,$C48,УсловияРасчеты!$N:$N,"итого")</f>
        <v>0</v>
      </c>
      <c r="FL48" s="141">
        <f>SUMIFS(УсловияРасчеты!GF:GF,УсловияРасчеты!$H:$H,$C48,УсловияРасчеты!$N:$N,"итого")</f>
        <v>0</v>
      </c>
      <c r="FM48" s="141">
        <f>SUMIFS(УсловияРасчеты!GG:GG,УсловияРасчеты!$H:$H,$C48,УсловияРасчеты!$N:$N,"итого")</f>
        <v>0</v>
      </c>
      <c r="FN48" s="141">
        <f>SUMIFS(УсловияРасчеты!GH:GH,УсловияРасчеты!$H:$H,$C48,УсловияРасчеты!$N:$N,"итого")</f>
        <v>0</v>
      </c>
      <c r="FO48" s="141">
        <f>SUMIFS(УсловияРасчеты!GI:GI,УсловияРасчеты!$H:$H,$C48,УсловияРасчеты!$N:$N,"итого")</f>
        <v>0</v>
      </c>
      <c r="FP48" s="141">
        <f>SUMIFS(УсловияРасчеты!GJ:GJ,УсловияРасчеты!$H:$H,$C48,УсловияРасчеты!$N:$N,"итого")</f>
        <v>0</v>
      </c>
      <c r="FQ48" s="141">
        <f>SUMIFS(УсловияРасчеты!GK:GK,УсловияРасчеты!$H:$H,$C48,УсловияРасчеты!$N:$N,"итого")</f>
        <v>0</v>
      </c>
      <c r="FR48" s="141">
        <f>SUMIFS(УсловияРасчеты!GL:GL,УсловияРасчеты!$H:$H,$C48,УсловияРасчеты!$N:$N,"итого")</f>
        <v>0</v>
      </c>
      <c r="FS48" s="141">
        <f>SUMIFS(УсловияРасчеты!GM:GM,УсловияРасчеты!$H:$H,$C48,УсловияРасчеты!$N:$N,"итого")</f>
        <v>0</v>
      </c>
      <c r="FT48" s="141">
        <f>SUMIFS(УсловияРасчеты!GN:GN,УсловияРасчеты!$H:$H,$C48,УсловияРасчеты!$N:$N,"итого")</f>
        <v>0</v>
      </c>
      <c r="FU48" s="141">
        <f>SUMIFS(УсловияРасчеты!GO:GO,УсловияРасчеты!$H:$H,$C48,УсловияРасчеты!$N:$N,"итого")</f>
        <v>0</v>
      </c>
      <c r="FV48" s="141">
        <f>SUMIFS(УсловияРасчеты!GP:GP,УсловияРасчеты!$H:$H,$C48,УсловияРасчеты!$N:$N,"итого")</f>
        <v>0</v>
      </c>
      <c r="FW48" s="141">
        <f>SUMIFS(УсловияРасчеты!GQ:GQ,УсловияРасчеты!$H:$H,$C48,УсловияРасчеты!$N:$N,"итого")</f>
        <v>0</v>
      </c>
      <c r="FX48" s="141">
        <f>SUMIFS(УсловияРасчеты!GR:GR,УсловияРасчеты!$H:$H,$C48,УсловияРасчеты!$N:$N,"итого")</f>
        <v>0</v>
      </c>
      <c r="FY48" s="141">
        <f>SUMIFS(УсловияРасчеты!GS:GS,УсловияРасчеты!$H:$H,$C48,УсловияРасчеты!$N:$N,"итого")</f>
        <v>0</v>
      </c>
      <c r="FZ48" s="141">
        <f>SUMIFS(УсловияРасчеты!GT:GT,УсловияРасчеты!$H:$H,$C48,УсловияРасчеты!$N:$N,"итого")</f>
        <v>0</v>
      </c>
      <c r="GA48" s="141">
        <f>SUMIFS(УсловияРасчеты!GU:GU,УсловияРасчеты!$H:$H,$C48,УсловияРасчеты!$N:$N,"итого")</f>
        <v>0</v>
      </c>
      <c r="GB48" s="141">
        <f>SUMIFS(УсловияРасчеты!GV:GV,УсловияРасчеты!$H:$H,$C48,УсловияРасчеты!$N:$N,"итого")</f>
        <v>0</v>
      </c>
      <c r="GC48" s="141">
        <f>SUMIFS(УсловияРасчеты!GW:GW,УсловияРасчеты!$H:$H,$C48,УсловияРасчеты!$N:$N,"итого")</f>
        <v>0</v>
      </c>
      <c r="GD48" s="141">
        <f>SUMIFS(УсловияРасчеты!GX:GX,УсловияРасчеты!$H:$H,$C48,УсловияРасчеты!$N:$N,"итого")</f>
        <v>0</v>
      </c>
      <c r="GE48" s="141">
        <f>SUMIFS(УсловияРасчеты!GY:GY,УсловияРасчеты!$H:$H,$C48,УсловияРасчеты!$N:$N,"итого")</f>
        <v>0</v>
      </c>
      <c r="GF48" s="141">
        <f>SUMIFS(УсловияРасчеты!GZ:GZ,УсловияРасчеты!$H:$H,$C48,УсловияРасчеты!$N:$N,"итого")</f>
        <v>0</v>
      </c>
      <c r="GG48" s="137"/>
    </row>
    <row r="49" spans="1:189" s="57" customFormat="1">
      <c r="A49" s="82">
        <f>IF(AND(E46-E47-E48-E49&gt;-0.0001,E46-E47-E48-E49&lt;0.0001),0,1)</f>
        <v>0</v>
      </c>
      <c r="B49" s="66"/>
      <c r="C49" s="71" t="str">
        <f>УсловияРасчеты!$H$1311</f>
        <v>Финпоток по финансовой деятельности</v>
      </c>
      <c r="D49" s="66"/>
      <c r="E49" s="125">
        <f t="shared" si="11"/>
        <v>0</v>
      </c>
      <c r="F49" s="65"/>
      <c r="G49" s="113">
        <f>SUMIFS(УсловияРасчеты!AA:AA,УсловияРасчеты!$H:$H,$C49,УсловияРасчеты!$N:$N,"итого")</f>
        <v>0</v>
      </c>
      <c r="H49" s="113">
        <f>SUMIFS(УсловияРасчеты!AB:AB,УсловияРасчеты!$H:$H,$C49,УсловияРасчеты!$N:$N,"итого")</f>
        <v>0</v>
      </c>
      <c r="I49" s="113">
        <f>SUMIFS(УсловияРасчеты!AC:AC,УсловияРасчеты!$H:$H,$C49,УсловияРасчеты!$N:$N,"итого")</f>
        <v>0</v>
      </c>
      <c r="J49" s="113">
        <f>SUMIFS(УсловияРасчеты!AD:AD,УсловияРасчеты!$H:$H,$C49,УсловияРасчеты!$N:$N,"итого")</f>
        <v>0</v>
      </c>
      <c r="K49" s="113">
        <f>SUMIFS(УсловияРасчеты!AE:AE,УсловияРасчеты!$H:$H,$C49,УсловияРасчеты!$N:$N,"итого")</f>
        <v>0</v>
      </c>
      <c r="L49" s="113">
        <f>SUMIFS(УсловияРасчеты!AF:AF,УсловияРасчеты!$H:$H,$C49,УсловияРасчеты!$N:$N,"итого")</f>
        <v>0</v>
      </c>
      <c r="M49" s="113">
        <f>SUMIFS(УсловияРасчеты!AG:AG,УсловияРасчеты!$H:$H,$C49,УсловияРасчеты!$N:$N,"итого")</f>
        <v>0</v>
      </c>
      <c r="N49" s="113">
        <f>SUMIFS(УсловияРасчеты!AH:AH,УсловияРасчеты!$H:$H,$C49,УсловияРасчеты!$N:$N,"итого")</f>
        <v>0</v>
      </c>
      <c r="O49" s="113">
        <f>SUMIFS(УсловияРасчеты!AI:AI,УсловияРасчеты!$H:$H,$C49,УсловияРасчеты!$N:$N,"итого")</f>
        <v>0</v>
      </c>
      <c r="P49" s="113">
        <f>SUMIFS(УсловияРасчеты!AJ:AJ,УсловияРасчеты!$H:$H,$C49,УсловияРасчеты!$N:$N,"итого")</f>
        <v>0</v>
      </c>
      <c r="Q49" s="113">
        <f>SUMIFS(УсловияРасчеты!AK:AK,УсловияРасчеты!$H:$H,$C49,УсловияРасчеты!$N:$N,"итого")</f>
        <v>0</v>
      </c>
      <c r="R49" s="113">
        <f>SUMIFS(УсловияРасчеты!AL:AL,УсловияРасчеты!$H:$H,$C49,УсловияРасчеты!$N:$N,"итого")</f>
        <v>0</v>
      </c>
      <c r="S49" s="113">
        <f>SUMIFS(УсловияРасчеты!AM:AM,УсловияРасчеты!$H:$H,$C49,УсловияРасчеты!$N:$N,"итого")</f>
        <v>0</v>
      </c>
      <c r="T49" s="113">
        <f>SUMIFS(УсловияРасчеты!AN:AN,УсловияРасчеты!$H:$H,$C49,УсловияРасчеты!$N:$N,"итого")</f>
        <v>0</v>
      </c>
      <c r="U49" s="113">
        <f>SUMIFS(УсловияРасчеты!AO:AO,УсловияРасчеты!$H:$H,$C49,УсловияРасчеты!$N:$N,"итого")</f>
        <v>0</v>
      </c>
      <c r="V49" s="113">
        <f>SUMIFS(УсловияРасчеты!AP:AP,УсловияРасчеты!$H:$H,$C49,УсловияРасчеты!$N:$N,"итого")</f>
        <v>0</v>
      </c>
      <c r="W49" s="113">
        <f>SUMIFS(УсловияРасчеты!AQ:AQ,УсловияРасчеты!$H:$H,$C49,УсловияРасчеты!$N:$N,"итого")</f>
        <v>0</v>
      </c>
      <c r="X49" s="113">
        <f>SUMIFS(УсловияРасчеты!AR:AR,УсловияРасчеты!$H:$H,$C49,УсловияРасчеты!$N:$N,"итого")</f>
        <v>0</v>
      </c>
      <c r="Y49" s="113">
        <f>SUMIFS(УсловияРасчеты!AS:AS,УсловияРасчеты!$H:$H,$C49,УсловияРасчеты!$N:$N,"итого")</f>
        <v>0</v>
      </c>
      <c r="Z49" s="113">
        <f>SUMIFS(УсловияРасчеты!AT:AT,УсловияРасчеты!$H:$H,$C49,УсловияРасчеты!$N:$N,"итого")</f>
        <v>0</v>
      </c>
      <c r="AA49" s="113">
        <f>SUMIFS(УсловияРасчеты!AU:AU,УсловияРасчеты!$H:$H,$C49,УсловияРасчеты!$N:$N,"итого")</f>
        <v>0</v>
      </c>
      <c r="AB49" s="113">
        <f>SUMIFS(УсловияРасчеты!AV:AV,УсловияРасчеты!$H:$H,$C49,УсловияРасчеты!$N:$N,"итого")</f>
        <v>0</v>
      </c>
      <c r="AC49" s="113">
        <f>SUMIFS(УсловияРасчеты!AW:AW,УсловияРасчеты!$H:$H,$C49,УсловияРасчеты!$N:$N,"итого")</f>
        <v>0</v>
      </c>
      <c r="AD49" s="113">
        <f>SUMIFS(УсловияРасчеты!AX:AX,УсловияРасчеты!$H:$H,$C49,УсловияРасчеты!$N:$N,"итого")</f>
        <v>0</v>
      </c>
      <c r="AE49" s="113">
        <f>SUMIFS(УсловияРасчеты!AY:AY,УсловияРасчеты!$H:$H,$C49,УсловияРасчеты!$N:$N,"итого")</f>
        <v>0</v>
      </c>
      <c r="AF49" s="113">
        <f>SUMIFS(УсловияРасчеты!AZ:AZ,УсловияРасчеты!$H:$H,$C49,УсловияРасчеты!$N:$N,"итого")</f>
        <v>0</v>
      </c>
      <c r="AG49" s="113">
        <f>SUMIFS(УсловияРасчеты!BA:BA,УсловияРасчеты!$H:$H,$C49,УсловияРасчеты!$N:$N,"итого")</f>
        <v>0</v>
      </c>
      <c r="AH49" s="113">
        <f>SUMIFS(УсловияРасчеты!BB:BB,УсловияРасчеты!$H:$H,$C49,УсловияРасчеты!$N:$N,"итого")</f>
        <v>0</v>
      </c>
      <c r="AI49" s="113">
        <f>SUMIFS(УсловияРасчеты!BC:BC,УсловияРасчеты!$H:$H,$C49,УсловияРасчеты!$N:$N,"итого")</f>
        <v>0</v>
      </c>
      <c r="AJ49" s="113">
        <f>SUMIFS(УсловияРасчеты!BD:BD,УсловияРасчеты!$H:$H,$C49,УсловияРасчеты!$N:$N,"итого")</f>
        <v>0</v>
      </c>
      <c r="AK49" s="113">
        <f>SUMIFS(УсловияРасчеты!BE:BE,УсловияРасчеты!$H:$H,$C49,УсловияРасчеты!$N:$N,"итого")</f>
        <v>0</v>
      </c>
      <c r="AL49" s="113">
        <f>SUMIFS(УсловияРасчеты!BF:BF,УсловияРасчеты!$H:$H,$C49,УсловияРасчеты!$N:$N,"итого")</f>
        <v>0</v>
      </c>
      <c r="AM49" s="113">
        <f>SUMIFS(УсловияРасчеты!BG:BG,УсловияРасчеты!$H:$H,$C49,УсловияРасчеты!$N:$N,"итого")</f>
        <v>0</v>
      </c>
      <c r="AN49" s="113">
        <f>SUMIFS(УсловияРасчеты!BH:BH,УсловияРасчеты!$H:$H,$C49,УсловияРасчеты!$N:$N,"итого")</f>
        <v>0</v>
      </c>
      <c r="AO49" s="113">
        <f>SUMIFS(УсловияРасчеты!BI:BI,УсловияРасчеты!$H:$H,$C49,УсловияРасчеты!$N:$N,"итого")</f>
        <v>0</v>
      </c>
      <c r="AP49" s="113">
        <f>SUMIFS(УсловияРасчеты!BJ:BJ,УсловияРасчеты!$H:$H,$C49,УсловияРасчеты!$N:$N,"итого")</f>
        <v>0</v>
      </c>
      <c r="AQ49" s="113">
        <f>SUMIFS(УсловияРасчеты!BK:BK,УсловияРасчеты!$H:$H,$C49,УсловияРасчеты!$N:$N,"итого")</f>
        <v>0</v>
      </c>
      <c r="AR49" s="113">
        <f>SUMIFS(УсловияРасчеты!BL:BL,УсловияРасчеты!$H:$H,$C49,УсловияРасчеты!$N:$N,"итого")</f>
        <v>0</v>
      </c>
      <c r="AS49" s="113">
        <f>SUMIFS(УсловияРасчеты!BM:BM,УсловияРасчеты!$H:$H,$C49,УсловияРасчеты!$N:$N,"итого")</f>
        <v>0</v>
      </c>
      <c r="AT49" s="113">
        <f>SUMIFS(УсловияРасчеты!BN:BN,УсловияРасчеты!$H:$H,$C49,УсловияРасчеты!$N:$N,"итого")</f>
        <v>0</v>
      </c>
      <c r="AU49" s="113">
        <f>SUMIFS(УсловияРасчеты!BO:BO,УсловияРасчеты!$H:$H,$C49,УсловияРасчеты!$N:$N,"итого")</f>
        <v>0</v>
      </c>
      <c r="AV49" s="113">
        <f>SUMIFS(УсловияРасчеты!BP:BP,УсловияРасчеты!$H:$H,$C49,УсловияРасчеты!$N:$N,"итого")</f>
        <v>0</v>
      </c>
      <c r="AW49" s="113">
        <f>SUMIFS(УсловияРасчеты!BQ:BQ,УсловияРасчеты!$H:$H,$C49,УсловияРасчеты!$N:$N,"итого")</f>
        <v>0</v>
      </c>
      <c r="AX49" s="113">
        <f>SUMIFS(УсловияРасчеты!BR:BR,УсловияРасчеты!$H:$H,$C49,УсловияРасчеты!$N:$N,"итого")</f>
        <v>0</v>
      </c>
      <c r="AY49" s="113">
        <f>SUMIFS(УсловияРасчеты!BS:BS,УсловияРасчеты!$H:$H,$C49,УсловияРасчеты!$N:$N,"итого")</f>
        <v>0</v>
      </c>
      <c r="AZ49" s="113">
        <f>SUMIFS(УсловияРасчеты!BT:BT,УсловияРасчеты!$H:$H,$C49,УсловияРасчеты!$N:$N,"итого")</f>
        <v>0</v>
      </c>
      <c r="BA49" s="113">
        <f>SUMIFS(УсловияРасчеты!BU:BU,УсловияРасчеты!$H:$H,$C49,УсловияРасчеты!$N:$N,"итого")</f>
        <v>0</v>
      </c>
      <c r="BB49" s="113">
        <f>SUMIFS(УсловияРасчеты!BV:BV,УсловияРасчеты!$H:$H,$C49,УсловияРасчеты!$N:$N,"итого")</f>
        <v>0</v>
      </c>
      <c r="BC49" s="113">
        <f>SUMIFS(УсловияРасчеты!BW:BW,УсловияРасчеты!$H:$H,$C49,УсловияРасчеты!$N:$N,"итого")</f>
        <v>0</v>
      </c>
      <c r="BD49" s="113">
        <f>SUMIFS(УсловияРасчеты!BX:BX,УсловияРасчеты!$H:$H,$C49,УсловияРасчеты!$N:$N,"итого")</f>
        <v>0</v>
      </c>
      <c r="BE49" s="113">
        <f>SUMIFS(УсловияРасчеты!BY:BY,УсловияРасчеты!$H:$H,$C49,УсловияРасчеты!$N:$N,"итого")</f>
        <v>0</v>
      </c>
      <c r="BF49" s="113">
        <f>SUMIFS(УсловияРасчеты!BZ:BZ,УсловияРасчеты!$H:$H,$C49,УсловияРасчеты!$N:$N,"итого")</f>
        <v>0</v>
      </c>
      <c r="BG49" s="113">
        <f>SUMIFS(УсловияРасчеты!CA:CA,УсловияРасчеты!$H:$H,$C49,УсловияРасчеты!$N:$N,"итого")</f>
        <v>0</v>
      </c>
      <c r="BH49" s="113">
        <f>SUMIFS(УсловияРасчеты!CB:CB,УсловияРасчеты!$H:$H,$C49,УсловияРасчеты!$N:$N,"итого")</f>
        <v>0</v>
      </c>
      <c r="BI49" s="113">
        <f>SUMIFS(УсловияРасчеты!CC:CC,УсловияРасчеты!$H:$H,$C49,УсловияРасчеты!$N:$N,"итого")</f>
        <v>0</v>
      </c>
      <c r="BJ49" s="113">
        <f>SUMIFS(УсловияРасчеты!CD:CD,УсловияРасчеты!$H:$H,$C49,УсловияРасчеты!$N:$N,"итого")</f>
        <v>0</v>
      </c>
      <c r="BK49" s="113">
        <f>SUMIFS(УсловияРасчеты!CE:CE,УсловияРасчеты!$H:$H,$C49,УсловияРасчеты!$N:$N,"итого")</f>
        <v>0</v>
      </c>
      <c r="BL49" s="113">
        <f>SUMIFS(УсловияРасчеты!CF:CF,УсловияРасчеты!$H:$H,$C49,УсловияРасчеты!$N:$N,"итого")</f>
        <v>0</v>
      </c>
      <c r="BM49" s="113">
        <f>SUMIFS(УсловияРасчеты!CG:CG,УсловияРасчеты!$H:$H,$C49,УсловияРасчеты!$N:$N,"итого")</f>
        <v>0</v>
      </c>
      <c r="BN49" s="113">
        <f>SUMIFS(УсловияРасчеты!CH:CH,УсловияРасчеты!$H:$H,$C49,УсловияРасчеты!$N:$N,"итого")</f>
        <v>0</v>
      </c>
      <c r="BO49" s="113">
        <f>SUMIFS(УсловияРасчеты!CI:CI,УсловияРасчеты!$H:$H,$C49,УсловияРасчеты!$N:$N,"итого")</f>
        <v>0</v>
      </c>
      <c r="BP49" s="113">
        <f>SUMIFS(УсловияРасчеты!CJ:CJ,УсловияРасчеты!$H:$H,$C49,УсловияРасчеты!$N:$N,"итого")</f>
        <v>0</v>
      </c>
      <c r="BQ49" s="113">
        <f>SUMIFS(УсловияРасчеты!CK:CK,УсловияРасчеты!$H:$H,$C49,УсловияРасчеты!$N:$N,"итого")</f>
        <v>0</v>
      </c>
      <c r="BR49" s="113">
        <f>SUMIFS(УсловияРасчеты!CL:CL,УсловияРасчеты!$H:$H,$C49,УсловияРасчеты!$N:$N,"итого")</f>
        <v>0</v>
      </c>
      <c r="BS49" s="113">
        <f>SUMIFS(УсловияРасчеты!CM:CM,УсловияРасчеты!$H:$H,$C49,УсловияРасчеты!$N:$N,"итого")</f>
        <v>0</v>
      </c>
      <c r="BT49" s="113">
        <f>SUMIFS(УсловияРасчеты!CN:CN,УсловияРасчеты!$H:$H,$C49,УсловияРасчеты!$N:$N,"итого")</f>
        <v>0</v>
      </c>
      <c r="BU49" s="113">
        <f>SUMIFS(УсловияРасчеты!CO:CO,УсловияРасчеты!$H:$H,$C49,УсловияРасчеты!$N:$N,"итого")</f>
        <v>0</v>
      </c>
      <c r="BV49" s="113">
        <f>SUMIFS(УсловияРасчеты!CP:CP,УсловияРасчеты!$H:$H,$C49,УсловияРасчеты!$N:$N,"итого")</f>
        <v>0</v>
      </c>
      <c r="BW49" s="113">
        <f>SUMIFS(УсловияРасчеты!CQ:CQ,УсловияРасчеты!$H:$H,$C49,УсловияРасчеты!$N:$N,"итого")</f>
        <v>0</v>
      </c>
      <c r="BX49" s="113">
        <f>SUMIFS(УсловияРасчеты!CR:CR,УсловияРасчеты!$H:$H,$C49,УсловияРасчеты!$N:$N,"итого")</f>
        <v>0</v>
      </c>
      <c r="BY49" s="113">
        <f>SUMIFS(УсловияРасчеты!CS:CS,УсловияРасчеты!$H:$H,$C49,УсловияРасчеты!$N:$N,"итого")</f>
        <v>0</v>
      </c>
      <c r="BZ49" s="113">
        <f>SUMIFS(УсловияРасчеты!CT:CT,УсловияРасчеты!$H:$H,$C49,УсловияРасчеты!$N:$N,"итого")</f>
        <v>0</v>
      </c>
      <c r="CA49" s="113">
        <f>SUMIFS(УсловияРасчеты!CU:CU,УсловияРасчеты!$H:$H,$C49,УсловияРасчеты!$N:$N,"итого")</f>
        <v>0</v>
      </c>
      <c r="CB49" s="113">
        <f>SUMIFS(УсловияРасчеты!CV:CV,УсловияРасчеты!$H:$H,$C49,УсловияРасчеты!$N:$N,"итого")</f>
        <v>0</v>
      </c>
      <c r="CC49" s="113">
        <f>SUMIFS(УсловияРасчеты!CW:CW,УсловияРасчеты!$H:$H,$C49,УсловияРасчеты!$N:$N,"итого")</f>
        <v>0</v>
      </c>
      <c r="CD49" s="113">
        <f>SUMIFS(УсловияРасчеты!CX:CX,УсловияРасчеты!$H:$H,$C49,УсловияРасчеты!$N:$N,"итого")</f>
        <v>0</v>
      </c>
      <c r="CE49" s="113">
        <f>SUMIFS(УсловияРасчеты!CY:CY,УсловияРасчеты!$H:$H,$C49,УсловияРасчеты!$N:$N,"итого")</f>
        <v>0</v>
      </c>
      <c r="CF49" s="113">
        <f>SUMIFS(УсловияРасчеты!CZ:CZ,УсловияРасчеты!$H:$H,$C49,УсловияРасчеты!$N:$N,"итого")</f>
        <v>0</v>
      </c>
      <c r="CG49" s="113">
        <f>SUMIFS(УсловияРасчеты!DA:DA,УсловияРасчеты!$H:$H,$C49,УсловияРасчеты!$N:$N,"итого")</f>
        <v>0</v>
      </c>
      <c r="CH49" s="113">
        <f>SUMIFS(УсловияРасчеты!DB:DB,УсловияРасчеты!$H:$H,$C49,УсловияРасчеты!$N:$N,"итого")</f>
        <v>0</v>
      </c>
      <c r="CI49" s="113">
        <f>SUMIFS(УсловияРасчеты!DC:DC,УсловияРасчеты!$H:$H,$C49,УсловияРасчеты!$N:$N,"итого")</f>
        <v>0</v>
      </c>
      <c r="CJ49" s="113">
        <f>SUMIFS(УсловияРасчеты!DD:DD,УсловияРасчеты!$H:$H,$C49,УсловияРасчеты!$N:$N,"итого")</f>
        <v>0</v>
      </c>
      <c r="CK49" s="113">
        <f>SUMIFS(УсловияРасчеты!DE:DE,УсловияРасчеты!$H:$H,$C49,УсловияРасчеты!$N:$N,"итого")</f>
        <v>0</v>
      </c>
      <c r="CL49" s="113">
        <f>SUMIFS(УсловияРасчеты!DF:DF,УсловияРасчеты!$H:$H,$C49,УсловияРасчеты!$N:$N,"итого")</f>
        <v>0</v>
      </c>
      <c r="CM49" s="113">
        <f>SUMIFS(УсловияРасчеты!DG:DG,УсловияРасчеты!$H:$H,$C49,УсловияРасчеты!$N:$N,"итого")</f>
        <v>0</v>
      </c>
      <c r="CN49" s="113">
        <f>SUMIFS(УсловияРасчеты!DH:DH,УсловияРасчеты!$H:$H,$C49,УсловияРасчеты!$N:$N,"итого")</f>
        <v>0</v>
      </c>
      <c r="CO49" s="113">
        <f>SUMIFS(УсловияРасчеты!DI:DI,УсловияРасчеты!$H:$H,$C49,УсловияРасчеты!$N:$N,"итого")</f>
        <v>0</v>
      </c>
      <c r="CP49" s="113">
        <f>SUMIFS(УсловияРасчеты!DJ:DJ,УсловияРасчеты!$H:$H,$C49,УсловияРасчеты!$N:$N,"итого")</f>
        <v>0</v>
      </c>
      <c r="CQ49" s="113">
        <f>SUMIFS(УсловияРасчеты!DK:DK,УсловияРасчеты!$H:$H,$C49,УсловияРасчеты!$N:$N,"итого")</f>
        <v>0</v>
      </c>
      <c r="CR49" s="113">
        <f>SUMIFS(УсловияРасчеты!DL:DL,УсловияРасчеты!$H:$H,$C49,УсловияРасчеты!$N:$N,"итого")</f>
        <v>0</v>
      </c>
      <c r="CS49" s="113">
        <f>SUMIFS(УсловияРасчеты!DM:DM,УсловияРасчеты!$H:$H,$C49,УсловияРасчеты!$N:$N,"итого")</f>
        <v>0</v>
      </c>
      <c r="CT49" s="113">
        <f>SUMIFS(УсловияРасчеты!DN:DN,УсловияРасчеты!$H:$H,$C49,УсловияРасчеты!$N:$N,"итого")</f>
        <v>0</v>
      </c>
      <c r="CU49" s="113">
        <f>SUMIFS(УсловияРасчеты!DO:DO,УсловияРасчеты!$H:$H,$C49,УсловияРасчеты!$N:$N,"итого")</f>
        <v>0</v>
      </c>
      <c r="CV49" s="113">
        <f>SUMIFS(УсловияРасчеты!DP:DP,УсловияРасчеты!$H:$H,$C49,УсловияРасчеты!$N:$N,"итого")</f>
        <v>0</v>
      </c>
      <c r="CW49" s="113">
        <f>SUMIFS(УсловияРасчеты!DQ:DQ,УсловияРасчеты!$H:$H,$C49,УсловияРасчеты!$N:$N,"итого")</f>
        <v>0</v>
      </c>
      <c r="CX49" s="113">
        <f>SUMIFS(УсловияРасчеты!DR:DR,УсловияРасчеты!$H:$H,$C49,УсловияРасчеты!$N:$N,"итого")</f>
        <v>0</v>
      </c>
      <c r="CY49" s="113">
        <f>SUMIFS(УсловияРасчеты!DS:DS,УсловияРасчеты!$H:$H,$C49,УсловияРасчеты!$N:$N,"итого")</f>
        <v>0</v>
      </c>
      <c r="CZ49" s="113">
        <f>SUMIFS(УсловияРасчеты!DT:DT,УсловияРасчеты!$H:$H,$C49,УсловияРасчеты!$N:$N,"итого")</f>
        <v>0</v>
      </c>
      <c r="DA49" s="113">
        <f>SUMIFS(УсловияРасчеты!DU:DU,УсловияРасчеты!$H:$H,$C49,УсловияРасчеты!$N:$N,"итого")</f>
        <v>0</v>
      </c>
      <c r="DB49" s="113">
        <f>SUMIFS(УсловияРасчеты!DV:DV,УсловияРасчеты!$H:$H,$C49,УсловияРасчеты!$N:$N,"итого")</f>
        <v>0</v>
      </c>
      <c r="DC49" s="113">
        <f>SUMIFS(УсловияРасчеты!DW:DW,УсловияРасчеты!$H:$H,$C49,УсловияРасчеты!$N:$N,"итого")</f>
        <v>0</v>
      </c>
      <c r="DD49" s="113">
        <f>SUMIFS(УсловияРасчеты!DX:DX,УсловияРасчеты!$H:$H,$C49,УсловияРасчеты!$N:$N,"итого")</f>
        <v>0</v>
      </c>
      <c r="DE49" s="113">
        <f>SUMIFS(УсловияРасчеты!DY:DY,УсловияРасчеты!$H:$H,$C49,УсловияРасчеты!$N:$N,"итого")</f>
        <v>0</v>
      </c>
      <c r="DF49" s="113">
        <f>SUMIFS(УсловияРасчеты!DZ:DZ,УсловияРасчеты!$H:$H,$C49,УсловияРасчеты!$N:$N,"итого")</f>
        <v>0</v>
      </c>
      <c r="DG49" s="113">
        <f>SUMIFS(УсловияРасчеты!EA:EA,УсловияРасчеты!$H:$H,$C49,УсловияРасчеты!$N:$N,"итого")</f>
        <v>0</v>
      </c>
      <c r="DH49" s="113">
        <f>SUMIFS(УсловияРасчеты!EB:EB,УсловияРасчеты!$H:$H,$C49,УсловияРасчеты!$N:$N,"итого")</f>
        <v>0</v>
      </c>
      <c r="DI49" s="113">
        <f>SUMIFS(УсловияРасчеты!EC:EC,УсловияРасчеты!$H:$H,$C49,УсловияРасчеты!$N:$N,"итого")</f>
        <v>0</v>
      </c>
      <c r="DJ49" s="113">
        <f>SUMIFS(УсловияРасчеты!ED:ED,УсловияРасчеты!$H:$H,$C49,УсловияРасчеты!$N:$N,"итого")</f>
        <v>0</v>
      </c>
      <c r="DK49" s="113">
        <f>SUMIFS(УсловияРасчеты!EE:EE,УсловияРасчеты!$H:$H,$C49,УсловияРасчеты!$N:$N,"итого")</f>
        <v>0</v>
      </c>
      <c r="DL49" s="113">
        <f>SUMIFS(УсловияРасчеты!EF:EF,УсловияРасчеты!$H:$H,$C49,УсловияРасчеты!$N:$N,"итого")</f>
        <v>0</v>
      </c>
      <c r="DM49" s="113">
        <f>SUMIFS(УсловияРасчеты!EG:EG,УсловияРасчеты!$H:$H,$C49,УсловияРасчеты!$N:$N,"итого")</f>
        <v>0</v>
      </c>
      <c r="DN49" s="113">
        <f>SUMIFS(УсловияРасчеты!EH:EH,УсловияРасчеты!$H:$H,$C49,УсловияРасчеты!$N:$N,"итого")</f>
        <v>0</v>
      </c>
      <c r="DO49" s="113">
        <f>SUMIFS(УсловияРасчеты!EI:EI,УсловияРасчеты!$H:$H,$C49,УсловияРасчеты!$N:$N,"итого")</f>
        <v>0</v>
      </c>
      <c r="DP49" s="113">
        <f>SUMIFS(УсловияРасчеты!EJ:EJ,УсловияРасчеты!$H:$H,$C49,УсловияРасчеты!$N:$N,"итого")</f>
        <v>0</v>
      </c>
      <c r="DQ49" s="113">
        <f>SUMIFS(УсловияРасчеты!EK:EK,УсловияРасчеты!$H:$H,$C49,УсловияРасчеты!$N:$N,"итого")</f>
        <v>0</v>
      </c>
      <c r="DR49" s="113">
        <f>SUMIFS(УсловияРасчеты!EL:EL,УсловияРасчеты!$H:$H,$C49,УсловияРасчеты!$N:$N,"итого")</f>
        <v>0</v>
      </c>
      <c r="DS49" s="113">
        <f>SUMIFS(УсловияРасчеты!EM:EM,УсловияРасчеты!$H:$H,$C49,УсловияРасчеты!$N:$N,"итого")</f>
        <v>0</v>
      </c>
      <c r="DT49" s="113">
        <f>SUMIFS(УсловияРасчеты!EN:EN,УсловияРасчеты!$H:$H,$C49,УсловияРасчеты!$N:$N,"итого")</f>
        <v>0</v>
      </c>
      <c r="DU49" s="113">
        <f>SUMIFS(УсловияРасчеты!EO:EO,УсловияРасчеты!$H:$H,$C49,УсловияРасчеты!$N:$N,"итого")</f>
        <v>0</v>
      </c>
      <c r="DV49" s="113">
        <f>SUMIFS(УсловияРасчеты!EP:EP,УсловияРасчеты!$H:$H,$C49,УсловияРасчеты!$N:$N,"итого")</f>
        <v>0</v>
      </c>
      <c r="DW49" s="113">
        <f>SUMIFS(УсловияРасчеты!EQ:EQ,УсловияРасчеты!$H:$H,$C49,УсловияРасчеты!$N:$N,"итого")</f>
        <v>0</v>
      </c>
      <c r="DX49" s="113">
        <f>SUMIFS(УсловияРасчеты!ER:ER,УсловияРасчеты!$H:$H,$C49,УсловияРасчеты!$N:$N,"итого")</f>
        <v>0</v>
      </c>
      <c r="DY49" s="113">
        <f>SUMIFS(УсловияРасчеты!ES:ES,УсловияРасчеты!$H:$H,$C49,УсловияРасчеты!$N:$N,"итого")</f>
        <v>0</v>
      </c>
      <c r="DZ49" s="113">
        <f>SUMIFS(УсловияРасчеты!ET:ET,УсловияРасчеты!$H:$H,$C49,УсловияРасчеты!$N:$N,"итого")</f>
        <v>0</v>
      </c>
      <c r="EA49" s="113">
        <f>SUMIFS(УсловияРасчеты!EU:EU,УсловияРасчеты!$H:$H,$C49,УсловияРасчеты!$N:$N,"итого")</f>
        <v>0</v>
      </c>
      <c r="EB49" s="113">
        <f>SUMIFS(УсловияРасчеты!EV:EV,УсловияРасчеты!$H:$H,$C49,УсловияРасчеты!$N:$N,"итого")</f>
        <v>0</v>
      </c>
      <c r="EC49" s="113">
        <f>SUMIFS(УсловияРасчеты!EW:EW,УсловияРасчеты!$H:$H,$C49,УсловияРасчеты!$N:$N,"итого")</f>
        <v>0</v>
      </c>
      <c r="ED49" s="113">
        <f>SUMIFS(УсловияРасчеты!EX:EX,УсловияРасчеты!$H:$H,$C49,УсловияРасчеты!$N:$N,"итого")</f>
        <v>0</v>
      </c>
      <c r="EE49" s="113">
        <f>SUMIFS(УсловияРасчеты!EY:EY,УсловияРасчеты!$H:$H,$C49,УсловияРасчеты!$N:$N,"итого")</f>
        <v>0</v>
      </c>
      <c r="EF49" s="113">
        <f>SUMIFS(УсловияРасчеты!EZ:EZ,УсловияРасчеты!$H:$H,$C49,УсловияРасчеты!$N:$N,"итого")</f>
        <v>0</v>
      </c>
      <c r="EG49" s="113">
        <f>SUMIFS(УсловияРасчеты!FA:FA,УсловияРасчеты!$H:$H,$C49,УсловияРасчеты!$N:$N,"итого")</f>
        <v>0</v>
      </c>
      <c r="EH49" s="113">
        <f>SUMIFS(УсловияРасчеты!FB:FB,УсловияРасчеты!$H:$H,$C49,УсловияРасчеты!$N:$N,"итого")</f>
        <v>0</v>
      </c>
      <c r="EI49" s="113">
        <f>SUMIFS(УсловияРасчеты!FC:FC,УсловияРасчеты!$H:$H,$C49,УсловияРасчеты!$N:$N,"итого")</f>
        <v>0</v>
      </c>
      <c r="EJ49" s="113">
        <f>SUMIFS(УсловияРасчеты!FD:FD,УсловияРасчеты!$H:$H,$C49,УсловияРасчеты!$N:$N,"итого")</f>
        <v>0</v>
      </c>
      <c r="EK49" s="113">
        <f>SUMIFS(УсловияРасчеты!FE:FE,УсловияРасчеты!$H:$H,$C49,УсловияРасчеты!$N:$N,"итого")</f>
        <v>0</v>
      </c>
      <c r="EL49" s="113">
        <f>SUMIFS(УсловияРасчеты!FF:FF,УсловияРасчеты!$H:$H,$C49,УсловияРасчеты!$N:$N,"итого")</f>
        <v>0</v>
      </c>
      <c r="EM49" s="113">
        <f>SUMIFS(УсловияРасчеты!FG:FG,УсловияРасчеты!$H:$H,$C49,УсловияРасчеты!$N:$N,"итого")</f>
        <v>0</v>
      </c>
      <c r="EN49" s="113">
        <f>SUMIFS(УсловияРасчеты!FH:FH,УсловияРасчеты!$H:$H,$C49,УсловияРасчеты!$N:$N,"итого")</f>
        <v>0</v>
      </c>
      <c r="EO49" s="113">
        <f>SUMIFS(УсловияРасчеты!FI:FI,УсловияРасчеты!$H:$H,$C49,УсловияРасчеты!$N:$N,"итого")</f>
        <v>0</v>
      </c>
      <c r="EP49" s="113">
        <f>SUMIFS(УсловияРасчеты!FJ:FJ,УсловияРасчеты!$H:$H,$C49,УсловияРасчеты!$N:$N,"итого")</f>
        <v>0</v>
      </c>
      <c r="EQ49" s="113">
        <f>SUMIFS(УсловияРасчеты!FK:FK,УсловияРасчеты!$H:$H,$C49,УсловияРасчеты!$N:$N,"итого")</f>
        <v>0</v>
      </c>
      <c r="ER49" s="113">
        <f>SUMIFS(УсловияРасчеты!FL:FL,УсловияРасчеты!$H:$H,$C49,УсловияРасчеты!$N:$N,"итого")</f>
        <v>0</v>
      </c>
      <c r="ES49" s="113">
        <f>SUMIFS(УсловияРасчеты!FM:FM,УсловияРасчеты!$H:$H,$C49,УсловияРасчеты!$N:$N,"итого")</f>
        <v>0</v>
      </c>
      <c r="ET49" s="113">
        <f>SUMIFS(УсловияРасчеты!FN:FN,УсловияРасчеты!$H:$H,$C49,УсловияРасчеты!$N:$N,"итого")</f>
        <v>0</v>
      </c>
      <c r="EU49" s="113">
        <f>SUMIFS(УсловияРасчеты!FO:FO,УсловияРасчеты!$H:$H,$C49,УсловияРасчеты!$N:$N,"итого")</f>
        <v>0</v>
      </c>
      <c r="EV49" s="113">
        <f>SUMIFS(УсловияРасчеты!FP:FP,УсловияРасчеты!$H:$H,$C49,УсловияРасчеты!$N:$N,"итого")</f>
        <v>0</v>
      </c>
      <c r="EW49" s="113">
        <f>SUMIFS(УсловияРасчеты!FQ:FQ,УсловияРасчеты!$H:$H,$C49,УсловияРасчеты!$N:$N,"итого")</f>
        <v>0</v>
      </c>
      <c r="EX49" s="113">
        <f>SUMIFS(УсловияРасчеты!FR:FR,УсловияРасчеты!$H:$H,$C49,УсловияРасчеты!$N:$N,"итого")</f>
        <v>0</v>
      </c>
      <c r="EY49" s="113">
        <f>SUMIFS(УсловияРасчеты!FS:FS,УсловияРасчеты!$H:$H,$C49,УсловияРасчеты!$N:$N,"итого")</f>
        <v>0</v>
      </c>
      <c r="EZ49" s="113">
        <f>SUMIFS(УсловияРасчеты!FT:FT,УсловияРасчеты!$H:$H,$C49,УсловияРасчеты!$N:$N,"итого")</f>
        <v>0</v>
      </c>
      <c r="FA49" s="113">
        <f>SUMIFS(УсловияРасчеты!FU:FU,УсловияРасчеты!$H:$H,$C49,УсловияРасчеты!$N:$N,"итого")</f>
        <v>0</v>
      </c>
      <c r="FB49" s="113">
        <f>SUMIFS(УсловияРасчеты!FV:FV,УсловияРасчеты!$H:$H,$C49,УсловияРасчеты!$N:$N,"итого")</f>
        <v>0</v>
      </c>
      <c r="FC49" s="113">
        <f>SUMIFS(УсловияРасчеты!FW:FW,УсловияРасчеты!$H:$H,$C49,УсловияРасчеты!$N:$N,"итого")</f>
        <v>0</v>
      </c>
      <c r="FD49" s="113">
        <f>SUMIFS(УсловияРасчеты!FX:FX,УсловияРасчеты!$H:$H,$C49,УсловияРасчеты!$N:$N,"итого")</f>
        <v>0</v>
      </c>
      <c r="FE49" s="113">
        <f>SUMIFS(УсловияРасчеты!FY:FY,УсловияРасчеты!$H:$H,$C49,УсловияРасчеты!$N:$N,"итого")</f>
        <v>0</v>
      </c>
      <c r="FF49" s="113">
        <f>SUMIFS(УсловияРасчеты!FZ:FZ,УсловияРасчеты!$H:$H,$C49,УсловияРасчеты!$N:$N,"итого")</f>
        <v>0</v>
      </c>
      <c r="FG49" s="113">
        <f>SUMIFS(УсловияРасчеты!GA:GA,УсловияРасчеты!$H:$H,$C49,УсловияРасчеты!$N:$N,"итого")</f>
        <v>0</v>
      </c>
      <c r="FH49" s="113">
        <f>SUMIFS(УсловияРасчеты!GB:GB,УсловияРасчеты!$H:$H,$C49,УсловияРасчеты!$N:$N,"итого")</f>
        <v>0</v>
      </c>
      <c r="FI49" s="113">
        <f>SUMIFS(УсловияРасчеты!GC:GC,УсловияРасчеты!$H:$H,$C49,УсловияРасчеты!$N:$N,"итого")</f>
        <v>0</v>
      </c>
      <c r="FJ49" s="113">
        <f>SUMIFS(УсловияРасчеты!GD:GD,УсловияРасчеты!$H:$H,$C49,УсловияРасчеты!$N:$N,"итого")</f>
        <v>0</v>
      </c>
      <c r="FK49" s="113">
        <f>SUMIFS(УсловияРасчеты!GE:GE,УсловияРасчеты!$H:$H,$C49,УсловияРасчеты!$N:$N,"итого")</f>
        <v>0</v>
      </c>
      <c r="FL49" s="113">
        <f>SUMIFS(УсловияРасчеты!GF:GF,УсловияРасчеты!$H:$H,$C49,УсловияРасчеты!$N:$N,"итого")</f>
        <v>0</v>
      </c>
      <c r="FM49" s="113">
        <f>SUMIFS(УсловияРасчеты!GG:GG,УсловияРасчеты!$H:$H,$C49,УсловияРасчеты!$N:$N,"итого")</f>
        <v>0</v>
      </c>
      <c r="FN49" s="113">
        <f>SUMIFS(УсловияРасчеты!GH:GH,УсловияРасчеты!$H:$H,$C49,УсловияРасчеты!$N:$N,"итого")</f>
        <v>0</v>
      </c>
      <c r="FO49" s="113">
        <f>SUMIFS(УсловияРасчеты!GI:GI,УсловияРасчеты!$H:$H,$C49,УсловияРасчеты!$N:$N,"итого")</f>
        <v>0</v>
      </c>
      <c r="FP49" s="113">
        <f>SUMIFS(УсловияРасчеты!GJ:GJ,УсловияРасчеты!$H:$H,$C49,УсловияРасчеты!$N:$N,"итого")</f>
        <v>0</v>
      </c>
      <c r="FQ49" s="113">
        <f>SUMIFS(УсловияРасчеты!GK:GK,УсловияРасчеты!$H:$H,$C49,УсловияРасчеты!$N:$N,"итого")</f>
        <v>0</v>
      </c>
      <c r="FR49" s="113">
        <f>SUMIFS(УсловияРасчеты!GL:GL,УсловияРасчеты!$H:$H,$C49,УсловияРасчеты!$N:$N,"итого")</f>
        <v>0</v>
      </c>
      <c r="FS49" s="113">
        <f>SUMIFS(УсловияРасчеты!GM:GM,УсловияРасчеты!$H:$H,$C49,УсловияРасчеты!$N:$N,"итого")</f>
        <v>0</v>
      </c>
      <c r="FT49" s="113">
        <f>SUMIFS(УсловияРасчеты!GN:GN,УсловияРасчеты!$H:$H,$C49,УсловияРасчеты!$N:$N,"итого")</f>
        <v>0</v>
      </c>
      <c r="FU49" s="113">
        <f>SUMIFS(УсловияРасчеты!GO:GO,УсловияРасчеты!$H:$H,$C49,УсловияРасчеты!$N:$N,"итого")</f>
        <v>0</v>
      </c>
      <c r="FV49" s="113">
        <f>SUMIFS(УсловияРасчеты!GP:GP,УсловияРасчеты!$H:$H,$C49,УсловияРасчеты!$N:$N,"итого")</f>
        <v>0</v>
      </c>
      <c r="FW49" s="113">
        <f>SUMIFS(УсловияРасчеты!GQ:GQ,УсловияРасчеты!$H:$H,$C49,УсловияРасчеты!$N:$N,"итого")</f>
        <v>0</v>
      </c>
      <c r="FX49" s="113">
        <f>SUMIFS(УсловияРасчеты!GR:GR,УсловияРасчеты!$H:$H,$C49,УсловияРасчеты!$N:$N,"итого")</f>
        <v>0</v>
      </c>
      <c r="FY49" s="113">
        <f>SUMIFS(УсловияРасчеты!GS:GS,УсловияРасчеты!$H:$H,$C49,УсловияРасчеты!$N:$N,"итого")</f>
        <v>0</v>
      </c>
      <c r="FZ49" s="113">
        <f>SUMIFS(УсловияРасчеты!GT:GT,УсловияРасчеты!$H:$H,$C49,УсловияРасчеты!$N:$N,"итого")</f>
        <v>0</v>
      </c>
      <c r="GA49" s="113">
        <f>SUMIFS(УсловияРасчеты!GU:GU,УсловияРасчеты!$H:$H,$C49,УсловияРасчеты!$N:$N,"итого")</f>
        <v>0</v>
      </c>
      <c r="GB49" s="113">
        <f>SUMIFS(УсловияРасчеты!GV:GV,УсловияРасчеты!$H:$H,$C49,УсловияРасчеты!$N:$N,"итого")</f>
        <v>0</v>
      </c>
      <c r="GC49" s="113">
        <f>SUMIFS(УсловияРасчеты!GW:GW,УсловияРасчеты!$H:$H,$C49,УсловияРасчеты!$N:$N,"итого")</f>
        <v>0</v>
      </c>
      <c r="GD49" s="113">
        <f>SUMIFS(УсловияРасчеты!GX:GX,УсловияРасчеты!$H:$H,$C49,УсловияРасчеты!$N:$N,"итого")</f>
        <v>0</v>
      </c>
      <c r="GE49" s="113">
        <f>SUMIFS(УсловияРасчеты!GY:GY,УсловияРасчеты!$H:$H,$C49,УсловияРасчеты!$N:$N,"итого")</f>
        <v>0</v>
      </c>
      <c r="GF49" s="113">
        <f>SUMIFS(УсловияРасчеты!GZ:GZ,УсловияРасчеты!$H:$H,$C49,УсловияРасчеты!$N:$N,"итого")</f>
        <v>0</v>
      </c>
      <c r="GG49" s="66"/>
    </row>
    <row r="50" spans="1:189" s="57" customFormat="1">
      <c r="A50" s="82"/>
      <c r="B50" s="66"/>
      <c r="C50" s="144" t="str">
        <f>УсловияРасчеты!$H$1252</f>
        <v>Поступление финансирования от Инвесторов</v>
      </c>
      <c r="D50" s="66"/>
      <c r="E50" s="127">
        <f t="shared" si="11"/>
        <v>0</v>
      </c>
      <c r="F50" s="65"/>
      <c r="G50" s="105">
        <f>УсловияРасчеты!$Z$1252+SUMIFS(УсловияРасчеты!AA:AA,УсловияРасчеты!$H:$H,$C50,УсловияРасчеты!$N:$N,"итого")</f>
        <v>0</v>
      </c>
      <c r="H50" s="105">
        <f>SUMIFS(УсловияРасчеты!AB:AB,УсловияРасчеты!$H:$H,$C50,УсловияРасчеты!$N:$N,"итого")</f>
        <v>0</v>
      </c>
      <c r="I50" s="105">
        <f>SUMIFS(УсловияРасчеты!AC:AC,УсловияРасчеты!$H:$H,$C50,УсловияРасчеты!$N:$N,"итого")</f>
        <v>0</v>
      </c>
      <c r="J50" s="105">
        <f>SUMIFS(УсловияРасчеты!AD:AD,УсловияРасчеты!$H:$H,$C50,УсловияРасчеты!$N:$N,"итого")</f>
        <v>0</v>
      </c>
      <c r="K50" s="105">
        <f>SUMIFS(УсловияРасчеты!AE:AE,УсловияРасчеты!$H:$H,$C50,УсловияРасчеты!$N:$N,"итого")</f>
        <v>0</v>
      </c>
      <c r="L50" s="105">
        <f>SUMIFS(УсловияРасчеты!AF:AF,УсловияРасчеты!$H:$H,$C50,УсловияРасчеты!$N:$N,"итого")</f>
        <v>0</v>
      </c>
      <c r="M50" s="105">
        <f>SUMIFS(УсловияРасчеты!AG:AG,УсловияРасчеты!$H:$H,$C50,УсловияРасчеты!$N:$N,"итого")</f>
        <v>0</v>
      </c>
      <c r="N50" s="105">
        <f>SUMIFS(УсловияРасчеты!AH:AH,УсловияРасчеты!$H:$H,$C50,УсловияРасчеты!$N:$N,"итого")</f>
        <v>0</v>
      </c>
      <c r="O50" s="105">
        <f>SUMIFS(УсловияРасчеты!AI:AI,УсловияРасчеты!$H:$H,$C50,УсловияРасчеты!$N:$N,"итого")</f>
        <v>0</v>
      </c>
      <c r="P50" s="105">
        <f>SUMIFS(УсловияРасчеты!AJ:AJ,УсловияРасчеты!$H:$H,$C50,УсловияРасчеты!$N:$N,"итого")</f>
        <v>0</v>
      </c>
      <c r="Q50" s="105">
        <f>SUMIFS(УсловияРасчеты!AK:AK,УсловияРасчеты!$H:$H,$C50,УсловияРасчеты!$N:$N,"итого")</f>
        <v>0</v>
      </c>
      <c r="R50" s="105">
        <f>SUMIFS(УсловияРасчеты!AL:AL,УсловияРасчеты!$H:$H,$C50,УсловияРасчеты!$N:$N,"итого")</f>
        <v>0</v>
      </c>
      <c r="S50" s="105">
        <f>SUMIFS(УсловияРасчеты!AM:AM,УсловияРасчеты!$H:$H,$C50,УсловияРасчеты!$N:$N,"итого")</f>
        <v>0</v>
      </c>
      <c r="T50" s="105">
        <f>SUMIFS(УсловияРасчеты!AN:AN,УсловияРасчеты!$H:$H,$C50,УсловияРасчеты!$N:$N,"итого")</f>
        <v>0</v>
      </c>
      <c r="U50" s="105">
        <f>SUMIFS(УсловияРасчеты!AO:AO,УсловияРасчеты!$H:$H,$C50,УсловияРасчеты!$N:$N,"итого")</f>
        <v>0</v>
      </c>
      <c r="V50" s="105">
        <f>SUMIFS(УсловияРасчеты!AP:AP,УсловияРасчеты!$H:$H,$C50,УсловияРасчеты!$N:$N,"итого")</f>
        <v>0</v>
      </c>
      <c r="W50" s="105">
        <f>SUMIFS(УсловияРасчеты!AQ:AQ,УсловияРасчеты!$H:$H,$C50,УсловияРасчеты!$N:$N,"итого")</f>
        <v>0</v>
      </c>
      <c r="X50" s="105">
        <f>SUMIFS(УсловияРасчеты!AR:AR,УсловияРасчеты!$H:$H,$C50,УсловияРасчеты!$N:$N,"итого")</f>
        <v>0</v>
      </c>
      <c r="Y50" s="105">
        <f>SUMIFS(УсловияРасчеты!AS:AS,УсловияРасчеты!$H:$H,$C50,УсловияРасчеты!$N:$N,"итого")</f>
        <v>0</v>
      </c>
      <c r="Z50" s="105">
        <f>SUMIFS(УсловияРасчеты!AT:AT,УсловияРасчеты!$H:$H,$C50,УсловияРасчеты!$N:$N,"итого")</f>
        <v>0</v>
      </c>
      <c r="AA50" s="105">
        <f>SUMIFS(УсловияРасчеты!AU:AU,УсловияРасчеты!$H:$H,$C50,УсловияРасчеты!$N:$N,"итого")</f>
        <v>0</v>
      </c>
      <c r="AB50" s="105">
        <f>SUMIFS(УсловияРасчеты!AV:AV,УсловияРасчеты!$H:$H,$C50,УсловияРасчеты!$N:$N,"итого")</f>
        <v>0</v>
      </c>
      <c r="AC50" s="105">
        <f>SUMIFS(УсловияРасчеты!AW:AW,УсловияРасчеты!$H:$H,$C50,УсловияРасчеты!$N:$N,"итого")</f>
        <v>0</v>
      </c>
      <c r="AD50" s="105">
        <f>SUMIFS(УсловияРасчеты!AX:AX,УсловияРасчеты!$H:$H,$C50,УсловияРасчеты!$N:$N,"итого")</f>
        <v>0</v>
      </c>
      <c r="AE50" s="105">
        <f>SUMIFS(УсловияРасчеты!AY:AY,УсловияРасчеты!$H:$H,$C50,УсловияРасчеты!$N:$N,"итого")</f>
        <v>0</v>
      </c>
      <c r="AF50" s="105">
        <f>SUMIFS(УсловияРасчеты!AZ:AZ,УсловияРасчеты!$H:$H,$C50,УсловияРасчеты!$N:$N,"итого")</f>
        <v>0</v>
      </c>
      <c r="AG50" s="105">
        <f>SUMIFS(УсловияРасчеты!BA:BA,УсловияРасчеты!$H:$H,$C50,УсловияРасчеты!$N:$N,"итого")</f>
        <v>0</v>
      </c>
      <c r="AH50" s="105">
        <f>SUMIFS(УсловияРасчеты!BB:BB,УсловияРасчеты!$H:$H,$C50,УсловияРасчеты!$N:$N,"итого")</f>
        <v>0</v>
      </c>
      <c r="AI50" s="105">
        <f>SUMIFS(УсловияРасчеты!BC:BC,УсловияРасчеты!$H:$H,$C50,УсловияРасчеты!$N:$N,"итого")</f>
        <v>0</v>
      </c>
      <c r="AJ50" s="105">
        <f>SUMIFS(УсловияРасчеты!BD:BD,УсловияРасчеты!$H:$H,$C50,УсловияРасчеты!$N:$N,"итого")</f>
        <v>0</v>
      </c>
      <c r="AK50" s="105">
        <f>SUMIFS(УсловияРасчеты!BE:BE,УсловияРасчеты!$H:$H,$C50,УсловияРасчеты!$N:$N,"итого")</f>
        <v>0</v>
      </c>
      <c r="AL50" s="105">
        <f>SUMIFS(УсловияРасчеты!BF:BF,УсловияРасчеты!$H:$H,$C50,УсловияРасчеты!$N:$N,"итого")</f>
        <v>0</v>
      </c>
      <c r="AM50" s="105">
        <f>SUMIFS(УсловияРасчеты!BG:BG,УсловияРасчеты!$H:$H,$C50,УсловияРасчеты!$N:$N,"итого")</f>
        <v>0</v>
      </c>
      <c r="AN50" s="105">
        <f>SUMIFS(УсловияРасчеты!BH:BH,УсловияРасчеты!$H:$H,$C50,УсловияРасчеты!$N:$N,"итого")</f>
        <v>0</v>
      </c>
      <c r="AO50" s="105">
        <f>SUMIFS(УсловияРасчеты!BI:BI,УсловияРасчеты!$H:$H,$C50,УсловияРасчеты!$N:$N,"итого")</f>
        <v>0</v>
      </c>
      <c r="AP50" s="105">
        <f>SUMIFS(УсловияРасчеты!BJ:BJ,УсловияРасчеты!$H:$H,$C50,УсловияРасчеты!$N:$N,"итого")</f>
        <v>0</v>
      </c>
      <c r="AQ50" s="105">
        <f>SUMIFS(УсловияРасчеты!BK:BK,УсловияРасчеты!$H:$H,$C50,УсловияРасчеты!$N:$N,"итого")</f>
        <v>0</v>
      </c>
      <c r="AR50" s="105">
        <f>SUMIFS(УсловияРасчеты!BL:BL,УсловияРасчеты!$H:$H,$C50,УсловияРасчеты!$N:$N,"итого")</f>
        <v>0</v>
      </c>
      <c r="AS50" s="105">
        <f>SUMIFS(УсловияРасчеты!BM:BM,УсловияРасчеты!$H:$H,$C50,УсловияРасчеты!$N:$N,"итого")</f>
        <v>0</v>
      </c>
      <c r="AT50" s="105">
        <f>SUMIFS(УсловияРасчеты!BN:BN,УсловияРасчеты!$H:$H,$C50,УсловияРасчеты!$N:$N,"итого")</f>
        <v>0</v>
      </c>
      <c r="AU50" s="105">
        <f>SUMIFS(УсловияРасчеты!BO:BO,УсловияРасчеты!$H:$H,$C50,УсловияРасчеты!$N:$N,"итого")</f>
        <v>0</v>
      </c>
      <c r="AV50" s="105">
        <f>SUMIFS(УсловияРасчеты!BP:BP,УсловияРасчеты!$H:$H,$C50,УсловияРасчеты!$N:$N,"итого")</f>
        <v>0</v>
      </c>
      <c r="AW50" s="105">
        <f>SUMIFS(УсловияРасчеты!BQ:BQ,УсловияРасчеты!$H:$H,$C50,УсловияРасчеты!$N:$N,"итого")</f>
        <v>0</v>
      </c>
      <c r="AX50" s="105">
        <f>SUMIFS(УсловияРасчеты!BR:BR,УсловияРасчеты!$H:$H,$C50,УсловияРасчеты!$N:$N,"итого")</f>
        <v>0</v>
      </c>
      <c r="AY50" s="105">
        <f>SUMIFS(УсловияРасчеты!BS:BS,УсловияРасчеты!$H:$H,$C50,УсловияРасчеты!$N:$N,"итого")</f>
        <v>0</v>
      </c>
      <c r="AZ50" s="105">
        <f>SUMIFS(УсловияРасчеты!BT:BT,УсловияРасчеты!$H:$H,$C50,УсловияРасчеты!$N:$N,"итого")</f>
        <v>0</v>
      </c>
      <c r="BA50" s="105">
        <f>SUMIFS(УсловияРасчеты!BU:BU,УсловияРасчеты!$H:$H,$C50,УсловияРасчеты!$N:$N,"итого")</f>
        <v>0</v>
      </c>
      <c r="BB50" s="105">
        <f>SUMIFS(УсловияРасчеты!BV:BV,УсловияРасчеты!$H:$H,$C50,УсловияРасчеты!$N:$N,"итого")</f>
        <v>0</v>
      </c>
      <c r="BC50" s="105">
        <f>SUMIFS(УсловияРасчеты!BW:BW,УсловияРасчеты!$H:$H,$C50,УсловияРасчеты!$N:$N,"итого")</f>
        <v>0</v>
      </c>
      <c r="BD50" s="105">
        <f>SUMIFS(УсловияРасчеты!BX:BX,УсловияРасчеты!$H:$H,$C50,УсловияРасчеты!$N:$N,"итого")</f>
        <v>0</v>
      </c>
      <c r="BE50" s="105">
        <f>SUMIFS(УсловияРасчеты!BY:BY,УсловияРасчеты!$H:$H,$C50,УсловияРасчеты!$N:$N,"итого")</f>
        <v>0</v>
      </c>
      <c r="BF50" s="105">
        <f>SUMIFS(УсловияРасчеты!BZ:BZ,УсловияРасчеты!$H:$H,$C50,УсловияРасчеты!$N:$N,"итого")</f>
        <v>0</v>
      </c>
      <c r="BG50" s="105">
        <f>SUMIFS(УсловияРасчеты!CA:CA,УсловияРасчеты!$H:$H,$C50,УсловияРасчеты!$N:$N,"итого")</f>
        <v>0</v>
      </c>
      <c r="BH50" s="105">
        <f>SUMIFS(УсловияРасчеты!CB:CB,УсловияРасчеты!$H:$H,$C50,УсловияРасчеты!$N:$N,"итого")</f>
        <v>0</v>
      </c>
      <c r="BI50" s="105">
        <f>SUMIFS(УсловияРасчеты!CC:CC,УсловияРасчеты!$H:$H,$C50,УсловияРасчеты!$N:$N,"итого")</f>
        <v>0</v>
      </c>
      <c r="BJ50" s="105">
        <f>SUMIFS(УсловияРасчеты!CD:CD,УсловияРасчеты!$H:$H,$C50,УсловияРасчеты!$N:$N,"итого")</f>
        <v>0</v>
      </c>
      <c r="BK50" s="105">
        <f>SUMIFS(УсловияРасчеты!CE:CE,УсловияРасчеты!$H:$H,$C50,УсловияРасчеты!$N:$N,"итого")</f>
        <v>0</v>
      </c>
      <c r="BL50" s="105">
        <f>SUMIFS(УсловияРасчеты!CF:CF,УсловияРасчеты!$H:$H,$C50,УсловияРасчеты!$N:$N,"итого")</f>
        <v>0</v>
      </c>
      <c r="BM50" s="105">
        <f>SUMIFS(УсловияРасчеты!CG:CG,УсловияРасчеты!$H:$H,$C50,УсловияРасчеты!$N:$N,"итого")</f>
        <v>0</v>
      </c>
      <c r="BN50" s="105">
        <f>SUMIFS(УсловияРасчеты!CH:CH,УсловияРасчеты!$H:$H,$C50,УсловияРасчеты!$N:$N,"итого")</f>
        <v>0</v>
      </c>
      <c r="BO50" s="105">
        <f>SUMIFS(УсловияРасчеты!CI:CI,УсловияРасчеты!$H:$H,$C50,УсловияРасчеты!$N:$N,"итого")</f>
        <v>0</v>
      </c>
      <c r="BP50" s="105">
        <f>SUMIFS(УсловияРасчеты!CJ:CJ,УсловияРасчеты!$H:$H,$C50,УсловияРасчеты!$N:$N,"итого")</f>
        <v>0</v>
      </c>
      <c r="BQ50" s="105">
        <f>SUMIFS(УсловияРасчеты!CK:CK,УсловияРасчеты!$H:$H,$C50,УсловияРасчеты!$N:$N,"итого")</f>
        <v>0</v>
      </c>
      <c r="BR50" s="105">
        <f>SUMIFS(УсловияРасчеты!CL:CL,УсловияРасчеты!$H:$H,$C50,УсловияРасчеты!$N:$N,"итого")</f>
        <v>0</v>
      </c>
      <c r="BS50" s="105">
        <f>SUMIFS(УсловияРасчеты!CM:CM,УсловияРасчеты!$H:$H,$C50,УсловияРасчеты!$N:$N,"итого")</f>
        <v>0</v>
      </c>
      <c r="BT50" s="105">
        <f>SUMIFS(УсловияРасчеты!CN:CN,УсловияРасчеты!$H:$H,$C50,УсловияРасчеты!$N:$N,"итого")</f>
        <v>0</v>
      </c>
      <c r="BU50" s="105">
        <f>SUMIFS(УсловияРасчеты!CO:CO,УсловияРасчеты!$H:$H,$C50,УсловияРасчеты!$N:$N,"итого")</f>
        <v>0</v>
      </c>
      <c r="BV50" s="105">
        <f>SUMIFS(УсловияРасчеты!CP:CP,УсловияРасчеты!$H:$H,$C50,УсловияРасчеты!$N:$N,"итого")</f>
        <v>0</v>
      </c>
      <c r="BW50" s="105">
        <f>SUMIFS(УсловияРасчеты!CQ:CQ,УсловияРасчеты!$H:$H,$C50,УсловияРасчеты!$N:$N,"итого")</f>
        <v>0</v>
      </c>
      <c r="BX50" s="105">
        <f>SUMIFS(УсловияРасчеты!CR:CR,УсловияРасчеты!$H:$H,$C50,УсловияРасчеты!$N:$N,"итого")</f>
        <v>0</v>
      </c>
      <c r="BY50" s="105">
        <f>SUMIFS(УсловияРасчеты!CS:CS,УсловияРасчеты!$H:$H,$C50,УсловияРасчеты!$N:$N,"итого")</f>
        <v>0</v>
      </c>
      <c r="BZ50" s="105">
        <f>SUMIFS(УсловияРасчеты!CT:CT,УсловияРасчеты!$H:$H,$C50,УсловияРасчеты!$N:$N,"итого")</f>
        <v>0</v>
      </c>
      <c r="CA50" s="105">
        <f>SUMIFS(УсловияРасчеты!CU:CU,УсловияРасчеты!$H:$H,$C50,УсловияРасчеты!$N:$N,"итого")</f>
        <v>0</v>
      </c>
      <c r="CB50" s="105">
        <f>SUMIFS(УсловияРасчеты!CV:CV,УсловияРасчеты!$H:$H,$C50,УсловияРасчеты!$N:$N,"итого")</f>
        <v>0</v>
      </c>
      <c r="CC50" s="105">
        <f>SUMIFS(УсловияРасчеты!CW:CW,УсловияРасчеты!$H:$H,$C50,УсловияРасчеты!$N:$N,"итого")</f>
        <v>0</v>
      </c>
      <c r="CD50" s="105">
        <f>SUMIFS(УсловияРасчеты!CX:CX,УсловияРасчеты!$H:$H,$C50,УсловияРасчеты!$N:$N,"итого")</f>
        <v>0</v>
      </c>
      <c r="CE50" s="105">
        <f>SUMIFS(УсловияРасчеты!CY:CY,УсловияРасчеты!$H:$H,$C50,УсловияРасчеты!$N:$N,"итого")</f>
        <v>0</v>
      </c>
      <c r="CF50" s="105">
        <f>SUMIFS(УсловияРасчеты!CZ:CZ,УсловияРасчеты!$H:$H,$C50,УсловияРасчеты!$N:$N,"итого")</f>
        <v>0</v>
      </c>
      <c r="CG50" s="105">
        <f>SUMIFS(УсловияРасчеты!DA:DA,УсловияРасчеты!$H:$H,$C50,УсловияРасчеты!$N:$N,"итого")</f>
        <v>0</v>
      </c>
      <c r="CH50" s="105">
        <f>SUMIFS(УсловияРасчеты!DB:DB,УсловияРасчеты!$H:$H,$C50,УсловияРасчеты!$N:$N,"итого")</f>
        <v>0</v>
      </c>
      <c r="CI50" s="105">
        <f>SUMIFS(УсловияРасчеты!DC:DC,УсловияРасчеты!$H:$H,$C50,УсловияРасчеты!$N:$N,"итого")</f>
        <v>0</v>
      </c>
      <c r="CJ50" s="105">
        <f>SUMIFS(УсловияРасчеты!DD:DD,УсловияРасчеты!$H:$H,$C50,УсловияРасчеты!$N:$N,"итого")</f>
        <v>0</v>
      </c>
      <c r="CK50" s="105">
        <f>SUMIFS(УсловияРасчеты!DE:DE,УсловияРасчеты!$H:$H,$C50,УсловияРасчеты!$N:$N,"итого")</f>
        <v>0</v>
      </c>
      <c r="CL50" s="105">
        <f>SUMIFS(УсловияРасчеты!DF:DF,УсловияРасчеты!$H:$H,$C50,УсловияРасчеты!$N:$N,"итого")</f>
        <v>0</v>
      </c>
      <c r="CM50" s="105">
        <f>SUMIFS(УсловияРасчеты!DG:DG,УсловияРасчеты!$H:$H,$C50,УсловияРасчеты!$N:$N,"итого")</f>
        <v>0</v>
      </c>
      <c r="CN50" s="105">
        <f>SUMIFS(УсловияРасчеты!DH:DH,УсловияРасчеты!$H:$H,$C50,УсловияРасчеты!$N:$N,"итого")</f>
        <v>0</v>
      </c>
      <c r="CO50" s="105">
        <f>SUMIFS(УсловияРасчеты!DI:DI,УсловияРасчеты!$H:$H,$C50,УсловияРасчеты!$N:$N,"итого")</f>
        <v>0</v>
      </c>
      <c r="CP50" s="105">
        <f>SUMIFS(УсловияРасчеты!DJ:DJ,УсловияРасчеты!$H:$H,$C50,УсловияРасчеты!$N:$N,"итого")</f>
        <v>0</v>
      </c>
      <c r="CQ50" s="105">
        <f>SUMIFS(УсловияРасчеты!DK:DK,УсловияРасчеты!$H:$H,$C50,УсловияРасчеты!$N:$N,"итого")</f>
        <v>0</v>
      </c>
      <c r="CR50" s="105">
        <f>SUMIFS(УсловияРасчеты!DL:DL,УсловияРасчеты!$H:$H,$C50,УсловияРасчеты!$N:$N,"итого")</f>
        <v>0</v>
      </c>
      <c r="CS50" s="105">
        <f>SUMIFS(УсловияРасчеты!DM:DM,УсловияРасчеты!$H:$H,$C50,УсловияРасчеты!$N:$N,"итого")</f>
        <v>0</v>
      </c>
      <c r="CT50" s="105">
        <f>SUMIFS(УсловияРасчеты!DN:DN,УсловияРасчеты!$H:$H,$C50,УсловияРасчеты!$N:$N,"итого")</f>
        <v>0</v>
      </c>
      <c r="CU50" s="105">
        <f>SUMIFS(УсловияРасчеты!DO:DO,УсловияРасчеты!$H:$H,$C50,УсловияРасчеты!$N:$N,"итого")</f>
        <v>0</v>
      </c>
      <c r="CV50" s="105">
        <f>SUMIFS(УсловияРасчеты!DP:DP,УсловияРасчеты!$H:$H,$C50,УсловияРасчеты!$N:$N,"итого")</f>
        <v>0</v>
      </c>
      <c r="CW50" s="105">
        <f>SUMIFS(УсловияРасчеты!DQ:DQ,УсловияРасчеты!$H:$H,$C50,УсловияРасчеты!$N:$N,"итого")</f>
        <v>0</v>
      </c>
      <c r="CX50" s="105">
        <f>SUMIFS(УсловияРасчеты!DR:DR,УсловияРасчеты!$H:$H,$C50,УсловияРасчеты!$N:$N,"итого")</f>
        <v>0</v>
      </c>
      <c r="CY50" s="105">
        <f>SUMIFS(УсловияРасчеты!DS:DS,УсловияРасчеты!$H:$H,$C50,УсловияРасчеты!$N:$N,"итого")</f>
        <v>0</v>
      </c>
      <c r="CZ50" s="105">
        <f>SUMIFS(УсловияРасчеты!DT:DT,УсловияРасчеты!$H:$H,$C50,УсловияРасчеты!$N:$N,"итого")</f>
        <v>0</v>
      </c>
      <c r="DA50" s="105">
        <f>SUMIFS(УсловияРасчеты!DU:DU,УсловияРасчеты!$H:$H,$C50,УсловияРасчеты!$N:$N,"итого")</f>
        <v>0</v>
      </c>
      <c r="DB50" s="105">
        <f>SUMIFS(УсловияРасчеты!DV:DV,УсловияРасчеты!$H:$H,$C50,УсловияРасчеты!$N:$N,"итого")</f>
        <v>0</v>
      </c>
      <c r="DC50" s="105">
        <f>SUMIFS(УсловияРасчеты!DW:DW,УсловияРасчеты!$H:$H,$C50,УсловияРасчеты!$N:$N,"итого")</f>
        <v>0</v>
      </c>
      <c r="DD50" s="105">
        <f>SUMIFS(УсловияРасчеты!DX:DX,УсловияРасчеты!$H:$H,$C50,УсловияРасчеты!$N:$N,"итого")</f>
        <v>0</v>
      </c>
      <c r="DE50" s="105">
        <f>SUMIFS(УсловияРасчеты!DY:DY,УсловияРасчеты!$H:$H,$C50,УсловияРасчеты!$N:$N,"итого")</f>
        <v>0</v>
      </c>
      <c r="DF50" s="105">
        <f>SUMIFS(УсловияРасчеты!DZ:DZ,УсловияРасчеты!$H:$H,$C50,УсловияРасчеты!$N:$N,"итого")</f>
        <v>0</v>
      </c>
      <c r="DG50" s="105">
        <f>SUMIFS(УсловияРасчеты!EA:EA,УсловияРасчеты!$H:$H,$C50,УсловияРасчеты!$N:$N,"итого")</f>
        <v>0</v>
      </c>
      <c r="DH50" s="105">
        <f>SUMIFS(УсловияРасчеты!EB:EB,УсловияРасчеты!$H:$H,$C50,УсловияРасчеты!$N:$N,"итого")</f>
        <v>0</v>
      </c>
      <c r="DI50" s="105">
        <f>SUMIFS(УсловияРасчеты!EC:EC,УсловияРасчеты!$H:$H,$C50,УсловияРасчеты!$N:$N,"итого")</f>
        <v>0</v>
      </c>
      <c r="DJ50" s="105">
        <f>SUMIFS(УсловияРасчеты!ED:ED,УсловияРасчеты!$H:$H,$C50,УсловияРасчеты!$N:$N,"итого")</f>
        <v>0</v>
      </c>
      <c r="DK50" s="105">
        <f>SUMIFS(УсловияРасчеты!EE:EE,УсловияРасчеты!$H:$H,$C50,УсловияРасчеты!$N:$N,"итого")</f>
        <v>0</v>
      </c>
      <c r="DL50" s="105">
        <f>SUMIFS(УсловияРасчеты!EF:EF,УсловияРасчеты!$H:$H,$C50,УсловияРасчеты!$N:$N,"итого")</f>
        <v>0</v>
      </c>
      <c r="DM50" s="105">
        <f>SUMIFS(УсловияРасчеты!EG:EG,УсловияРасчеты!$H:$H,$C50,УсловияРасчеты!$N:$N,"итого")</f>
        <v>0</v>
      </c>
      <c r="DN50" s="105">
        <f>SUMIFS(УсловияРасчеты!EH:EH,УсловияРасчеты!$H:$H,$C50,УсловияРасчеты!$N:$N,"итого")</f>
        <v>0</v>
      </c>
      <c r="DO50" s="105">
        <f>SUMIFS(УсловияРасчеты!EI:EI,УсловияРасчеты!$H:$H,$C50,УсловияРасчеты!$N:$N,"итого")</f>
        <v>0</v>
      </c>
      <c r="DP50" s="105">
        <f>SUMIFS(УсловияРасчеты!EJ:EJ,УсловияРасчеты!$H:$H,$C50,УсловияРасчеты!$N:$N,"итого")</f>
        <v>0</v>
      </c>
      <c r="DQ50" s="105">
        <f>SUMIFS(УсловияРасчеты!EK:EK,УсловияРасчеты!$H:$H,$C50,УсловияРасчеты!$N:$N,"итого")</f>
        <v>0</v>
      </c>
      <c r="DR50" s="105">
        <f>SUMIFS(УсловияРасчеты!EL:EL,УсловияРасчеты!$H:$H,$C50,УсловияРасчеты!$N:$N,"итого")</f>
        <v>0</v>
      </c>
      <c r="DS50" s="105">
        <f>SUMIFS(УсловияРасчеты!EM:EM,УсловияРасчеты!$H:$H,$C50,УсловияРасчеты!$N:$N,"итого")</f>
        <v>0</v>
      </c>
      <c r="DT50" s="105">
        <f>SUMIFS(УсловияРасчеты!EN:EN,УсловияРасчеты!$H:$H,$C50,УсловияРасчеты!$N:$N,"итого")</f>
        <v>0</v>
      </c>
      <c r="DU50" s="105">
        <f>SUMIFS(УсловияРасчеты!EO:EO,УсловияРасчеты!$H:$H,$C50,УсловияРасчеты!$N:$N,"итого")</f>
        <v>0</v>
      </c>
      <c r="DV50" s="105">
        <f>SUMIFS(УсловияРасчеты!EP:EP,УсловияРасчеты!$H:$H,$C50,УсловияРасчеты!$N:$N,"итого")</f>
        <v>0</v>
      </c>
      <c r="DW50" s="105">
        <f>SUMIFS(УсловияРасчеты!EQ:EQ,УсловияРасчеты!$H:$H,$C50,УсловияРасчеты!$N:$N,"итого")</f>
        <v>0</v>
      </c>
      <c r="DX50" s="105">
        <f>SUMIFS(УсловияРасчеты!ER:ER,УсловияРасчеты!$H:$H,$C50,УсловияРасчеты!$N:$N,"итого")</f>
        <v>0</v>
      </c>
      <c r="DY50" s="105">
        <f>SUMIFS(УсловияРасчеты!ES:ES,УсловияРасчеты!$H:$H,$C50,УсловияРасчеты!$N:$N,"итого")</f>
        <v>0</v>
      </c>
      <c r="DZ50" s="105">
        <f>SUMIFS(УсловияРасчеты!ET:ET,УсловияРасчеты!$H:$H,$C50,УсловияРасчеты!$N:$N,"итого")</f>
        <v>0</v>
      </c>
      <c r="EA50" s="105">
        <f>SUMIFS(УсловияРасчеты!EU:EU,УсловияРасчеты!$H:$H,$C50,УсловияРасчеты!$N:$N,"итого")</f>
        <v>0</v>
      </c>
      <c r="EB50" s="105">
        <f>SUMIFS(УсловияРасчеты!EV:EV,УсловияРасчеты!$H:$H,$C50,УсловияРасчеты!$N:$N,"итого")</f>
        <v>0</v>
      </c>
      <c r="EC50" s="105">
        <f>SUMIFS(УсловияРасчеты!EW:EW,УсловияРасчеты!$H:$H,$C50,УсловияРасчеты!$N:$N,"итого")</f>
        <v>0</v>
      </c>
      <c r="ED50" s="105">
        <f>SUMIFS(УсловияРасчеты!EX:EX,УсловияРасчеты!$H:$H,$C50,УсловияРасчеты!$N:$N,"итого")</f>
        <v>0</v>
      </c>
      <c r="EE50" s="105">
        <f>SUMIFS(УсловияРасчеты!EY:EY,УсловияРасчеты!$H:$H,$C50,УсловияРасчеты!$N:$N,"итого")</f>
        <v>0</v>
      </c>
      <c r="EF50" s="105">
        <f>SUMIFS(УсловияРасчеты!EZ:EZ,УсловияРасчеты!$H:$H,$C50,УсловияРасчеты!$N:$N,"итого")</f>
        <v>0</v>
      </c>
      <c r="EG50" s="105">
        <f>SUMIFS(УсловияРасчеты!FA:FA,УсловияРасчеты!$H:$H,$C50,УсловияРасчеты!$N:$N,"итого")</f>
        <v>0</v>
      </c>
      <c r="EH50" s="105">
        <f>SUMIFS(УсловияРасчеты!FB:FB,УсловияРасчеты!$H:$H,$C50,УсловияРасчеты!$N:$N,"итого")</f>
        <v>0</v>
      </c>
      <c r="EI50" s="105">
        <f>SUMIFS(УсловияРасчеты!FC:FC,УсловияРасчеты!$H:$H,$C50,УсловияРасчеты!$N:$N,"итого")</f>
        <v>0</v>
      </c>
      <c r="EJ50" s="105">
        <f>SUMIFS(УсловияРасчеты!FD:FD,УсловияРасчеты!$H:$H,$C50,УсловияРасчеты!$N:$N,"итого")</f>
        <v>0</v>
      </c>
      <c r="EK50" s="105">
        <f>SUMIFS(УсловияРасчеты!FE:FE,УсловияРасчеты!$H:$H,$C50,УсловияРасчеты!$N:$N,"итого")</f>
        <v>0</v>
      </c>
      <c r="EL50" s="105">
        <f>SUMIFS(УсловияРасчеты!FF:FF,УсловияРасчеты!$H:$H,$C50,УсловияРасчеты!$N:$N,"итого")</f>
        <v>0</v>
      </c>
      <c r="EM50" s="105">
        <f>SUMIFS(УсловияРасчеты!FG:FG,УсловияРасчеты!$H:$H,$C50,УсловияРасчеты!$N:$N,"итого")</f>
        <v>0</v>
      </c>
      <c r="EN50" s="105">
        <f>SUMIFS(УсловияРасчеты!FH:FH,УсловияРасчеты!$H:$H,$C50,УсловияРасчеты!$N:$N,"итого")</f>
        <v>0</v>
      </c>
      <c r="EO50" s="105">
        <f>SUMIFS(УсловияРасчеты!FI:FI,УсловияРасчеты!$H:$H,$C50,УсловияРасчеты!$N:$N,"итого")</f>
        <v>0</v>
      </c>
      <c r="EP50" s="105">
        <f>SUMIFS(УсловияРасчеты!FJ:FJ,УсловияРасчеты!$H:$H,$C50,УсловияРасчеты!$N:$N,"итого")</f>
        <v>0</v>
      </c>
      <c r="EQ50" s="105">
        <f>SUMIFS(УсловияРасчеты!FK:FK,УсловияРасчеты!$H:$H,$C50,УсловияРасчеты!$N:$N,"итого")</f>
        <v>0</v>
      </c>
      <c r="ER50" s="105">
        <f>SUMIFS(УсловияРасчеты!FL:FL,УсловияРасчеты!$H:$H,$C50,УсловияРасчеты!$N:$N,"итого")</f>
        <v>0</v>
      </c>
      <c r="ES50" s="105">
        <f>SUMIFS(УсловияРасчеты!FM:FM,УсловияРасчеты!$H:$H,$C50,УсловияРасчеты!$N:$N,"итого")</f>
        <v>0</v>
      </c>
      <c r="ET50" s="105">
        <f>SUMIFS(УсловияРасчеты!FN:FN,УсловияРасчеты!$H:$H,$C50,УсловияРасчеты!$N:$N,"итого")</f>
        <v>0</v>
      </c>
      <c r="EU50" s="105">
        <f>SUMIFS(УсловияРасчеты!FO:FO,УсловияРасчеты!$H:$H,$C50,УсловияРасчеты!$N:$N,"итого")</f>
        <v>0</v>
      </c>
      <c r="EV50" s="105">
        <f>SUMIFS(УсловияРасчеты!FP:FP,УсловияРасчеты!$H:$H,$C50,УсловияРасчеты!$N:$N,"итого")</f>
        <v>0</v>
      </c>
      <c r="EW50" s="105">
        <f>SUMIFS(УсловияРасчеты!FQ:FQ,УсловияРасчеты!$H:$H,$C50,УсловияРасчеты!$N:$N,"итого")</f>
        <v>0</v>
      </c>
      <c r="EX50" s="105">
        <f>SUMIFS(УсловияРасчеты!FR:FR,УсловияРасчеты!$H:$H,$C50,УсловияРасчеты!$N:$N,"итого")</f>
        <v>0</v>
      </c>
      <c r="EY50" s="105">
        <f>SUMIFS(УсловияРасчеты!FS:FS,УсловияРасчеты!$H:$H,$C50,УсловияРасчеты!$N:$N,"итого")</f>
        <v>0</v>
      </c>
      <c r="EZ50" s="105">
        <f>SUMIFS(УсловияРасчеты!FT:FT,УсловияРасчеты!$H:$H,$C50,УсловияРасчеты!$N:$N,"итого")</f>
        <v>0</v>
      </c>
      <c r="FA50" s="105">
        <f>SUMIFS(УсловияРасчеты!FU:FU,УсловияРасчеты!$H:$H,$C50,УсловияРасчеты!$N:$N,"итого")</f>
        <v>0</v>
      </c>
      <c r="FB50" s="105">
        <f>SUMIFS(УсловияРасчеты!FV:FV,УсловияРасчеты!$H:$H,$C50,УсловияРасчеты!$N:$N,"итого")</f>
        <v>0</v>
      </c>
      <c r="FC50" s="105">
        <f>SUMIFS(УсловияРасчеты!FW:FW,УсловияРасчеты!$H:$H,$C50,УсловияРасчеты!$N:$N,"итого")</f>
        <v>0</v>
      </c>
      <c r="FD50" s="105">
        <f>SUMIFS(УсловияРасчеты!FX:FX,УсловияРасчеты!$H:$H,$C50,УсловияРасчеты!$N:$N,"итого")</f>
        <v>0</v>
      </c>
      <c r="FE50" s="105">
        <f>SUMIFS(УсловияРасчеты!FY:FY,УсловияРасчеты!$H:$H,$C50,УсловияРасчеты!$N:$N,"итого")</f>
        <v>0</v>
      </c>
      <c r="FF50" s="105">
        <f>SUMIFS(УсловияРасчеты!FZ:FZ,УсловияРасчеты!$H:$H,$C50,УсловияРасчеты!$N:$N,"итого")</f>
        <v>0</v>
      </c>
      <c r="FG50" s="105">
        <f>SUMIFS(УсловияРасчеты!GA:GA,УсловияРасчеты!$H:$H,$C50,УсловияРасчеты!$N:$N,"итого")</f>
        <v>0</v>
      </c>
      <c r="FH50" s="105">
        <f>SUMIFS(УсловияРасчеты!GB:GB,УсловияРасчеты!$H:$H,$C50,УсловияРасчеты!$N:$N,"итого")</f>
        <v>0</v>
      </c>
      <c r="FI50" s="105">
        <f>SUMIFS(УсловияРасчеты!GC:GC,УсловияРасчеты!$H:$H,$C50,УсловияРасчеты!$N:$N,"итого")</f>
        <v>0</v>
      </c>
      <c r="FJ50" s="105">
        <f>SUMIFS(УсловияРасчеты!GD:GD,УсловияРасчеты!$H:$H,$C50,УсловияРасчеты!$N:$N,"итого")</f>
        <v>0</v>
      </c>
      <c r="FK50" s="105">
        <f>SUMIFS(УсловияРасчеты!GE:GE,УсловияРасчеты!$H:$H,$C50,УсловияРасчеты!$N:$N,"итого")</f>
        <v>0</v>
      </c>
      <c r="FL50" s="105">
        <f>SUMIFS(УсловияРасчеты!GF:GF,УсловияРасчеты!$H:$H,$C50,УсловияРасчеты!$N:$N,"итого")</f>
        <v>0</v>
      </c>
      <c r="FM50" s="105">
        <f>SUMIFS(УсловияРасчеты!GG:GG,УсловияРасчеты!$H:$H,$C50,УсловияРасчеты!$N:$N,"итого")</f>
        <v>0</v>
      </c>
      <c r="FN50" s="105">
        <f>SUMIFS(УсловияРасчеты!GH:GH,УсловияРасчеты!$H:$H,$C50,УсловияРасчеты!$N:$N,"итого")</f>
        <v>0</v>
      </c>
      <c r="FO50" s="105">
        <f>SUMIFS(УсловияРасчеты!GI:GI,УсловияРасчеты!$H:$H,$C50,УсловияРасчеты!$N:$N,"итого")</f>
        <v>0</v>
      </c>
      <c r="FP50" s="105">
        <f>SUMIFS(УсловияРасчеты!GJ:GJ,УсловияРасчеты!$H:$H,$C50,УсловияРасчеты!$N:$N,"итого")</f>
        <v>0</v>
      </c>
      <c r="FQ50" s="105">
        <f>SUMIFS(УсловияРасчеты!GK:GK,УсловияРасчеты!$H:$H,$C50,УсловияРасчеты!$N:$N,"итого")</f>
        <v>0</v>
      </c>
      <c r="FR50" s="105">
        <f>SUMIFS(УсловияРасчеты!GL:GL,УсловияРасчеты!$H:$H,$C50,УсловияРасчеты!$N:$N,"итого")</f>
        <v>0</v>
      </c>
      <c r="FS50" s="105">
        <f>SUMIFS(УсловияРасчеты!GM:GM,УсловияРасчеты!$H:$H,$C50,УсловияРасчеты!$N:$N,"итого")</f>
        <v>0</v>
      </c>
      <c r="FT50" s="105">
        <f>SUMIFS(УсловияРасчеты!GN:GN,УсловияРасчеты!$H:$H,$C50,УсловияРасчеты!$N:$N,"итого")</f>
        <v>0</v>
      </c>
      <c r="FU50" s="105">
        <f>SUMIFS(УсловияРасчеты!GO:GO,УсловияРасчеты!$H:$H,$C50,УсловияРасчеты!$N:$N,"итого")</f>
        <v>0</v>
      </c>
      <c r="FV50" s="105">
        <f>SUMIFS(УсловияРасчеты!GP:GP,УсловияРасчеты!$H:$H,$C50,УсловияРасчеты!$N:$N,"итого")</f>
        <v>0</v>
      </c>
      <c r="FW50" s="105">
        <f>SUMIFS(УсловияРасчеты!GQ:GQ,УсловияРасчеты!$H:$H,$C50,УсловияРасчеты!$N:$N,"итого")</f>
        <v>0</v>
      </c>
      <c r="FX50" s="105">
        <f>SUMIFS(УсловияРасчеты!GR:GR,УсловияРасчеты!$H:$H,$C50,УсловияРасчеты!$N:$N,"итого")</f>
        <v>0</v>
      </c>
      <c r="FY50" s="105">
        <f>SUMIFS(УсловияРасчеты!GS:GS,УсловияРасчеты!$H:$H,$C50,УсловияРасчеты!$N:$N,"итого")</f>
        <v>0</v>
      </c>
      <c r="FZ50" s="105">
        <f>SUMIFS(УсловияРасчеты!GT:GT,УсловияРасчеты!$H:$H,$C50,УсловияРасчеты!$N:$N,"итого")</f>
        <v>0</v>
      </c>
      <c r="GA50" s="105">
        <f>SUMIFS(УсловияРасчеты!GU:GU,УсловияРасчеты!$H:$H,$C50,УсловияРасчеты!$N:$N,"итого")</f>
        <v>0</v>
      </c>
      <c r="GB50" s="105">
        <f>SUMIFS(УсловияРасчеты!GV:GV,УсловияРасчеты!$H:$H,$C50,УсловияРасчеты!$N:$N,"итого")</f>
        <v>0</v>
      </c>
      <c r="GC50" s="105">
        <f>SUMIFS(УсловияРасчеты!GW:GW,УсловияРасчеты!$H:$H,$C50,УсловияРасчеты!$N:$N,"итого")</f>
        <v>0</v>
      </c>
      <c r="GD50" s="105">
        <f>SUMIFS(УсловияРасчеты!GX:GX,УсловияРасчеты!$H:$H,$C50,УсловияРасчеты!$N:$N,"итого")</f>
        <v>0</v>
      </c>
      <c r="GE50" s="105">
        <f>SUMIFS(УсловияРасчеты!GY:GY,УсловияРасчеты!$H:$H,$C50,УсловияРасчеты!$N:$N,"итого")</f>
        <v>0</v>
      </c>
      <c r="GF50" s="105">
        <f>SUMIFS(УсловияРасчеты!GZ:GZ,УсловияРасчеты!$H:$H,$C50,УсловияРасчеты!$N:$N,"итого")</f>
        <v>0</v>
      </c>
      <c r="GG50" s="66"/>
    </row>
    <row r="51" spans="1:189" s="57" customFormat="1">
      <c r="A51" s="82"/>
      <c r="B51" s="66"/>
      <c r="C51" s="144" t="str">
        <f>УсловияРасчеты!$H$1276</f>
        <v>Поступление финансирования от Акционеров</v>
      </c>
      <c r="D51" s="66"/>
      <c r="E51" s="127">
        <f t="shared" si="11"/>
        <v>0</v>
      </c>
      <c r="F51" s="65"/>
      <c r="G51" s="105">
        <f>УсловияРасчеты!$Z$1276+SUMIFS(УсловияРасчеты!AA:AA,УсловияРасчеты!$H:$H,$C51,УсловияРасчеты!$N:$N,"итого")</f>
        <v>0</v>
      </c>
      <c r="H51" s="105">
        <f>SUMIFS(УсловияРасчеты!AB:AB,УсловияРасчеты!$H:$H,$C51,УсловияРасчеты!$N:$N,"итого")</f>
        <v>0</v>
      </c>
      <c r="I51" s="105">
        <f>SUMIFS(УсловияРасчеты!AC:AC,УсловияРасчеты!$H:$H,$C51,УсловияРасчеты!$N:$N,"итого")</f>
        <v>0</v>
      </c>
      <c r="J51" s="105">
        <f>SUMIFS(УсловияРасчеты!AD:AD,УсловияРасчеты!$H:$H,$C51,УсловияРасчеты!$N:$N,"итого")</f>
        <v>0</v>
      </c>
      <c r="K51" s="105">
        <f>SUMIFS(УсловияРасчеты!AE:AE,УсловияРасчеты!$H:$H,$C51,УсловияРасчеты!$N:$N,"итого")</f>
        <v>0</v>
      </c>
      <c r="L51" s="105">
        <f>SUMIFS(УсловияРасчеты!AF:AF,УсловияРасчеты!$H:$H,$C51,УсловияРасчеты!$N:$N,"итого")</f>
        <v>0</v>
      </c>
      <c r="M51" s="105">
        <f>SUMIFS(УсловияРасчеты!AG:AG,УсловияРасчеты!$H:$H,$C51,УсловияРасчеты!$N:$N,"итого")</f>
        <v>0</v>
      </c>
      <c r="N51" s="105">
        <f>SUMIFS(УсловияРасчеты!AH:AH,УсловияРасчеты!$H:$H,$C51,УсловияРасчеты!$N:$N,"итого")</f>
        <v>0</v>
      </c>
      <c r="O51" s="105">
        <f>SUMIFS(УсловияРасчеты!AI:AI,УсловияРасчеты!$H:$H,$C51,УсловияРасчеты!$N:$N,"итого")</f>
        <v>0</v>
      </c>
      <c r="P51" s="105">
        <f>SUMIFS(УсловияРасчеты!AJ:AJ,УсловияРасчеты!$H:$H,$C51,УсловияРасчеты!$N:$N,"итого")</f>
        <v>0</v>
      </c>
      <c r="Q51" s="105">
        <f>SUMIFS(УсловияРасчеты!AK:AK,УсловияРасчеты!$H:$H,$C51,УсловияРасчеты!$N:$N,"итого")</f>
        <v>0</v>
      </c>
      <c r="R51" s="105">
        <f>SUMIFS(УсловияРасчеты!AL:AL,УсловияРасчеты!$H:$H,$C51,УсловияРасчеты!$N:$N,"итого")</f>
        <v>0</v>
      </c>
      <c r="S51" s="105">
        <f>SUMIFS(УсловияРасчеты!AM:AM,УсловияРасчеты!$H:$H,$C51,УсловияРасчеты!$N:$N,"итого")</f>
        <v>0</v>
      </c>
      <c r="T51" s="105">
        <f>SUMIFS(УсловияРасчеты!AN:AN,УсловияРасчеты!$H:$H,$C51,УсловияРасчеты!$N:$N,"итого")</f>
        <v>0</v>
      </c>
      <c r="U51" s="105">
        <f>SUMIFS(УсловияРасчеты!AO:AO,УсловияРасчеты!$H:$H,$C51,УсловияРасчеты!$N:$N,"итого")</f>
        <v>0</v>
      </c>
      <c r="V51" s="105">
        <f>SUMIFS(УсловияРасчеты!AP:AP,УсловияРасчеты!$H:$H,$C51,УсловияРасчеты!$N:$N,"итого")</f>
        <v>0</v>
      </c>
      <c r="W51" s="105">
        <f>SUMIFS(УсловияРасчеты!AQ:AQ,УсловияРасчеты!$H:$H,$C51,УсловияРасчеты!$N:$N,"итого")</f>
        <v>0</v>
      </c>
      <c r="X51" s="105">
        <f>SUMIFS(УсловияРасчеты!AR:AR,УсловияРасчеты!$H:$H,$C51,УсловияРасчеты!$N:$N,"итого")</f>
        <v>0</v>
      </c>
      <c r="Y51" s="105">
        <f>SUMIFS(УсловияРасчеты!AS:AS,УсловияРасчеты!$H:$H,$C51,УсловияРасчеты!$N:$N,"итого")</f>
        <v>0</v>
      </c>
      <c r="Z51" s="105">
        <f>SUMIFS(УсловияРасчеты!AT:AT,УсловияРасчеты!$H:$H,$C51,УсловияРасчеты!$N:$N,"итого")</f>
        <v>0</v>
      </c>
      <c r="AA51" s="105">
        <f>SUMIFS(УсловияРасчеты!AU:AU,УсловияРасчеты!$H:$H,$C51,УсловияРасчеты!$N:$N,"итого")</f>
        <v>0</v>
      </c>
      <c r="AB51" s="105">
        <f>SUMIFS(УсловияРасчеты!AV:AV,УсловияРасчеты!$H:$H,$C51,УсловияРасчеты!$N:$N,"итого")</f>
        <v>0</v>
      </c>
      <c r="AC51" s="105">
        <f>SUMIFS(УсловияРасчеты!AW:AW,УсловияРасчеты!$H:$H,$C51,УсловияРасчеты!$N:$N,"итого")</f>
        <v>0</v>
      </c>
      <c r="AD51" s="105">
        <f>SUMIFS(УсловияРасчеты!AX:AX,УсловияРасчеты!$H:$H,$C51,УсловияРасчеты!$N:$N,"итого")</f>
        <v>0</v>
      </c>
      <c r="AE51" s="105">
        <f>SUMIFS(УсловияРасчеты!AY:AY,УсловияРасчеты!$H:$H,$C51,УсловияРасчеты!$N:$N,"итого")</f>
        <v>0</v>
      </c>
      <c r="AF51" s="105">
        <f>SUMIFS(УсловияРасчеты!AZ:AZ,УсловияРасчеты!$H:$H,$C51,УсловияРасчеты!$N:$N,"итого")</f>
        <v>0</v>
      </c>
      <c r="AG51" s="105">
        <f>SUMIFS(УсловияРасчеты!BA:BA,УсловияРасчеты!$H:$H,$C51,УсловияРасчеты!$N:$N,"итого")</f>
        <v>0</v>
      </c>
      <c r="AH51" s="105">
        <f>SUMIFS(УсловияРасчеты!BB:BB,УсловияРасчеты!$H:$H,$C51,УсловияРасчеты!$N:$N,"итого")</f>
        <v>0</v>
      </c>
      <c r="AI51" s="105">
        <f>SUMIFS(УсловияРасчеты!BC:BC,УсловияРасчеты!$H:$H,$C51,УсловияРасчеты!$N:$N,"итого")</f>
        <v>0</v>
      </c>
      <c r="AJ51" s="105">
        <f>SUMIFS(УсловияРасчеты!BD:BD,УсловияРасчеты!$H:$H,$C51,УсловияРасчеты!$N:$N,"итого")</f>
        <v>0</v>
      </c>
      <c r="AK51" s="105">
        <f>SUMIFS(УсловияРасчеты!BE:BE,УсловияРасчеты!$H:$H,$C51,УсловияРасчеты!$N:$N,"итого")</f>
        <v>0</v>
      </c>
      <c r="AL51" s="105">
        <f>SUMIFS(УсловияРасчеты!BF:BF,УсловияРасчеты!$H:$H,$C51,УсловияРасчеты!$N:$N,"итого")</f>
        <v>0</v>
      </c>
      <c r="AM51" s="105">
        <f>SUMIFS(УсловияРасчеты!BG:BG,УсловияРасчеты!$H:$H,$C51,УсловияРасчеты!$N:$N,"итого")</f>
        <v>0</v>
      </c>
      <c r="AN51" s="105">
        <f>SUMIFS(УсловияРасчеты!BH:BH,УсловияРасчеты!$H:$H,$C51,УсловияРасчеты!$N:$N,"итого")</f>
        <v>0</v>
      </c>
      <c r="AO51" s="105">
        <f>SUMIFS(УсловияРасчеты!BI:BI,УсловияРасчеты!$H:$H,$C51,УсловияРасчеты!$N:$N,"итого")</f>
        <v>0</v>
      </c>
      <c r="AP51" s="105">
        <f>SUMIFS(УсловияРасчеты!BJ:BJ,УсловияРасчеты!$H:$H,$C51,УсловияРасчеты!$N:$N,"итого")</f>
        <v>0</v>
      </c>
      <c r="AQ51" s="105">
        <f>SUMIFS(УсловияРасчеты!BK:BK,УсловияРасчеты!$H:$H,$C51,УсловияРасчеты!$N:$N,"итого")</f>
        <v>0</v>
      </c>
      <c r="AR51" s="105">
        <f>SUMIFS(УсловияРасчеты!BL:BL,УсловияРасчеты!$H:$H,$C51,УсловияРасчеты!$N:$N,"итого")</f>
        <v>0</v>
      </c>
      <c r="AS51" s="105">
        <f>SUMIFS(УсловияРасчеты!BM:BM,УсловияРасчеты!$H:$H,$C51,УсловияРасчеты!$N:$N,"итого")</f>
        <v>0</v>
      </c>
      <c r="AT51" s="105">
        <f>SUMIFS(УсловияРасчеты!BN:BN,УсловияРасчеты!$H:$H,$C51,УсловияРасчеты!$N:$N,"итого")</f>
        <v>0</v>
      </c>
      <c r="AU51" s="105">
        <f>SUMIFS(УсловияРасчеты!BO:BO,УсловияРасчеты!$H:$H,$C51,УсловияРасчеты!$N:$N,"итого")</f>
        <v>0</v>
      </c>
      <c r="AV51" s="105">
        <f>SUMIFS(УсловияРасчеты!BP:BP,УсловияРасчеты!$H:$H,$C51,УсловияРасчеты!$N:$N,"итого")</f>
        <v>0</v>
      </c>
      <c r="AW51" s="105">
        <f>SUMIFS(УсловияРасчеты!BQ:BQ,УсловияРасчеты!$H:$H,$C51,УсловияРасчеты!$N:$N,"итого")</f>
        <v>0</v>
      </c>
      <c r="AX51" s="105">
        <f>SUMIFS(УсловияРасчеты!BR:BR,УсловияРасчеты!$H:$H,$C51,УсловияРасчеты!$N:$N,"итого")</f>
        <v>0</v>
      </c>
      <c r="AY51" s="105">
        <f>SUMIFS(УсловияРасчеты!BS:BS,УсловияРасчеты!$H:$H,$C51,УсловияРасчеты!$N:$N,"итого")</f>
        <v>0</v>
      </c>
      <c r="AZ51" s="105">
        <f>SUMIFS(УсловияРасчеты!BT:BT,УсловияРасчеты!$H:$H,$C51,УсловияРасчеты!$N:$N,"итого")</f>
        <v>0</v>
      </c>
      <c r="BA51" s="105">
        <f>SUMIFS(УсловияРасчеты!BU:BU,УсловияРасчеты!$H:$H,$C51,УсловияРасчеты!$N:$N,"итого")</f>
        <v>0</v>
      </c>
      <c r="BB51" s="105">
        <f>SUMIFS(УсловияРасчеты!BV:BV,УсловияРасчеты!$H:$H,$C51,УсловияРасчеты!$N:$N,"итого")</f>
        <v>0</v>
      </c>
      <c r="BC51" s="105">
        <f>SUMIFS(УсловияРасчеты!BW:BW,УсловияРасчеты!$H:$H,$C51,УсловияРасчеты!$N:$N,"итого")</f>
        <v>0</v>
      </c>
      <c r="BD51" s="105">
        <f>SUMIFS(УсловияРасчеты!BX:BX,УсловияРасчеты!$H:$H,$C51,УсловияРасчеты!$N:$N,"итого")</f>
        <v>0</v>
      </c>
      <c r="BE51" s="105">
        <f>SUMIFS(УсловияРасчеты!BY:BY,УсловияРасчеты!$H:$H,$C51,УсловияРасчеты!$N:$N,"итого")</f>
        <v>0</v>
      </c>
      <c r="BF51" s="105">
        <f>SUMIFS(УсловияРасчеты!BZ:BZ,УсловияРасчеты!$H:$H,$C51,УсловияРасчеты!$N:$N,"итого")</f>
        <v>0</v>
      </c>
      <c r="BG51" s="105">
        <f>SUMIFS(УсловияРасчеты!CA:CA,УсловияРасчеты!$H:$H,$C51,УсловияРасчеты!$N:$N,"итого")</f>
        <v>0</v>
      </c>
      <c r="BH51" s="105">
        <f>SUMIFS(УсловияРасчеты!CB:CB,УсловияРасчеты!$H:$H,$C51,УсловияРасчеты!$N:$N,"итого")</f>
        <v>0</v>
      </c>
      <c r="BI51" s="105">
        <f>SUMIFS(УсловияРасчеты!CC:CC,УсловияРасчеты!$H:$H,$C51,УсловияРасчеты!$N:$N,"итого")</f>
        <v>0</v>
      </c>
      <c r="BJ51" s="105">
        <f>SUMIFS(УсловияРасчеты!CD:CD,УсловияРасчеты!$H:$H,$C51,УсловияРасчеты!$N:$N,"итого")</f>
        <v>0</v>
      </c>
      <c r="BK51" s="105">
        <f>SUMIFS(УсловияРасчеты!CE:CE,УсловияРасчеты!$H:$H,$C51,УсловияРасчеты!$N:$N,"итого")</f>
        <v>0</v>
      </c>
      <c r="BL51" s="105">
        <f>SUMIFS(УсловияРасчеты!CF:CF,УсловияРасчеты!$H:$H,$C51,УсловияРасчеты!$N:$N,"итого")</f>
        <v>0</v>
      </c>
      <c r="BM51" s="105">
        <f>SUMIFS(УсловияРасчеты!CG:CG,УсловияРасчеты!$H:$H,$C51,УсловияРасчеты!$N:$N,"итого")</f>
        <v>0</v>
      </c>
      <c r="BN51" s="105">
        <f>SUMIFS(УсловияРасчеты!CH:CH,УсловияРасчеты!$H:$H,$C51,УсловияРасчеты!$N:$N,"итого")</f>
        <v>0</v>
      </c>
      <c r="BO51" s="105">
        <f>SUMIFS(УсловияРасчеты!CI:CI,УсловияРасчеты!$H:$H,$C51,УсловияРасчеты!$N:$N,"итого")</f>
        <v>0</v>
      </c>
      <c r="BP51" s="105">
        <f>SUMIFS(УсловияРасчеты!CJ:CJ,УсловияРасчеты!$H:$H,$C51,УсловияРасчеты!$N:$N,"итого")</f>
        <v>0</v>
      </c>
      <c r="BQ51" s="105">
        <f>SUMIFS(УсловияРасчеты!CK:CK,УсловияРасчеты!$H:$H,$C51,УсловияРасчеты!$N:$N,"итого")</f>
        <v>0</v>
      </c>
      <c r="BR51" s="105">
        <f>SUMIFS(УсловияРасчеты!CL:CL,УсловияРасчеты!$H:$H,$C51,УсловияРасчеты!$N:$N,"итого")</f>
        <v>0</v>
      </c>
      <c r="BS51" s="105">
        <f>SUMIFS(УсловияРасчеты!CM:CM,УсловияРасчеты!$H:$H,$C51,УсловияРасчеты!$N:$N,"итого")</f>
        <v>0</v>
      </c>
      <c r="BT51" s="105">
        <f>SUMIFS(УсловияРасчеты!CN:CN,УсловияРасчеты!$H:$H,$C51,УсловияРасчеты!$N:$N,"итого")</f>
        <v>0</v>
      </c>
      <c r="BU51" s="105">
        <f>SUMIFS(УсловияРасчеты!CO:CO,УсловияРасчеты!$H:$H,$C51,УсловияРасчеты!$N:$N,"итого")</f>
        <v>0</v>
      </c>
      <c r="BV51" s="105">
        <f>SUMIFS(УсловияРасчеты!CP:CP,УсловияРасчеты!$H:$H,$C51,УсловияРасчеты!$N:$N,"итого")</f>
        <v>0</v>
      </c>
      <c r="BW51" s="105">
        <f>SUMIFS(УсловияРасчеты!CQ:CQ,УсловияРасчеты!$H:$H,$C51,УсловияРасчеты!$N:$N,"итого")</f>
        <v>0</v>
      </c>
      <c r="BX51" s="105">
        <f>SUMIFS(УсловияРасчеты!CR:CR,УсловияРасчеты!$H:$H,$C51,УсловияРасчеты!$N:$N,"итого")</f>
        <v>0</v>
      </c>
      <c r="BY51" s="105">
        <f>SUMIFS(УсловияРасчеты!CS:CS,УсловияРасчеты!$H:$H,$C51,УсловияРасчеты!$N:$N,"итого")</f>
        <v>0</v>
      </c>
      <c r="BZ51" s="105">
        <f>SUMIFS(УсловияРасчеты!CT:CT,УсловияРасчеты!$H:$H,$C51,УсловияРасчеты!$N:$N,"итого")</f>
        <v>0</v>
      </c>
      <c r="CA51" s="105">
        <f>SUMIFS(УсловияРасчеты!CU:CU,УсловияРасчеты!$H:$H,$C51,УсловияРасчеты!$N:$N,"итого")</f>
        <v>0</v>
      </c>
      <c r="CB51" s="105">
        <f>SUMIFS(УсловияРасчеты!CV:CV,УсловияРасчеты!$H:$H,$C51,УсловияРасчеты!$N:$N,"итого")</f>
        <v>0</v>
      </c>
      <c r="CC51" s="105">
        <f>SUMIFS(УсловияРасчеты!CW:CW,УсловияРасчеты!$H:$H,$C51,УсловияРасчеты!$N:$N,"итого")</f>
        <v>0</v>
      </c>
      <c r="CD51" s="105">
        <f>SUMIFS(УсловияРасчеты!CX:CX,УсловияРасчеты!$H:$H,$C51,УсловияРасчеты!$N:$N,"итого")</f>
        <v>0</v>
      </c>
      <c r="CE51" s="105">
        <f>SUMIFS(УсловияРасчеты!CY:CY,УсловияРасчеты!$H:$H,$C51,УсловияРасчеты!$N:$N,"итого")</f>
        <v>0</v>
      </c>
      <c r="CF51" s="105">
        <f>SUMIFS(УсловияРасчеты!CZ:CZ,УсловияРасчеты!$H:$H,$C51,УсловияРасчеты!$N:$N,"итого")</f>
        <v>0</v>
      </c>
      <c r="CG51" s="105">
        <f>SUMIFS(УсловияРасчеты!DA:DA,УсловияРасчеты!$H:$H,$C51,УсловияРасчеты!$N:$N,"итого")</f>
        <v>0</v>
      </c>
      <c r="CH51" s="105">
        <f>SUMIFS(УсловияРасчеты!DB:DB,УсловияРасчеты!$H:$H,$C51,УсловияРасчеты!$N:$N,"итого")</f>
        <v>0</v>
      </c>
      <c r="CI51" s="105">
        <f>SUMIFS(УсловияРасчеты!DC:DC,УсловияРасчеты!$H:$H,$C51,УсловияРасчеты!$N:$N,"итого")</f>
        <v>0</v>
      </c>
      <c r="CJ51" s="105">
        <f>SUMIFS(УсловияРасчеты!DD:DD,УсловияРасчеты!$H:$H,$C51,УсловияРасчеты!$N:$N,"итого")</f>
        <v>0</v>
      </c>
      <c r="CK51" s="105">
        <f>SUMIFS(УсловияРасчеты!DE:DE,УсловияРасчеты!$H:$H,$C51,УсловияРасчеты!$N:$N,"итого")</f>
        <v>0</v>
      </c>
      <c r="CL51" s="105">
        <f>SUMIFS(УсловияРасчеты!DF:DF,УсловияРасчеты!$H:$H,$C51,УсловияРасчеты!$N:$N,"итого")</f>
        <v>0</v>
      </c>
      <c r="CM51" s="105">
        <f>SUMIFS(УсловияРасчеты!DG:DG,УсловияРасчеты!$H:$H,$C51,УсловияРасчеты!$N:$N,"итого")</f>
        <v>0</v>
      </c>
      <c r="CN51" s="105">
        <f>SUMIFS(УсловияРасчеты!DH:DH,УсловияРасчеты!$H:$H,$C51,УсловияРасчеты!$N:$N,"итого")</f>
        <v>0</v>
      </c>
      <c r="CO51" s="105">
        <f>SUMIFS(УсловияРасчеты!DI:DI,УсловияРасчеты!$H:$H,$C51,УсловияРасчеты!$N:$N,"итого")</f>
        <v>0</v>
      </c>
      <c r="CP51" s="105">
        <f>SUMIFS(УсловияРасчеты!DJ:DJ,УсловияРасчеты!$H:$H,$C51,УсловияРасчеты!$N:$N,"итого")</f>
        <v>0</v>
      </c>
      <c r="CQ51" s="105">
        <f>SUMIFS(УсловияРасчеты!DK:DK,УсловияРасчеты!$H:$H,$C51,УсловияРасчеты!$N:$N,"итого")</f>
        <v>0</v>
      </c>
      <c r="CR51" s="105">
        <f>SUMIFS(УсловияРасчеты!DL:DL,УсловияРасчеты!$H:$H,$C51,УсловияРасчеты!$N:$N,"итого")</f>
        <v>0</v>
      </c>
      <c r="CS51" s="105">
        <f>SUMIFS(УсловияРасчеты!DM:DM,УсловияРасчеты!$H:$H,$C51,УсловияРасчеты!$N:$N,"итого")</f>
        <v>0</v>
      </c>
      <c r="CT51" s="105">
        <f>SUMIFS(УсловияРасчеты!DN:DN,УсловияРасчеты!$H:$H,$C51,УсловияРасчеты!$N:$N,"итого")</f>
        <v>0</v>
      </c>
      <c r="CU51" s="105">
        <f>SUMIFS(УсловияРасчеты!DO:DO,УсловияРасчеты!$H:$H,$C51,УсловияРасчеты!$N:$N,"итого")</f>
        <v>0</v>
      </c>
      <c r="CV51" s="105">
        <f>SUMIFS(УсловияРасчеты!DP:DP,УсловияРасчеты!$H:$H,$C51,УсловияРасчеты!$N:$N,"итого")</f>
        <v>0</v>
      </c>
      <c r="CW51" s="105">
        <f>SUMIFS(УсловияРасчеты!DQ:DQ,УсловияРасчеты!$H:$H,$C51,УсловияРасчеты!$N:$N,"итого")</f>
        <v>0</v>
      </c>
      <c r="CX51" s="105">
        <f>SUMIFS(УсловияРасчеты!DR:DR,УсловияРасчеты!$H:$H,$C51,УсловияРасчеты!$N:$N,"итого")</f>
        <v>0</v>
      </c>
      <c r="CY51" s="105">
        <f>SUMIFS(УсловияРасчеты!DS:DS,УсловияРасчеты!$H:$H,$C51,УсловияРасчеты!$N:$N,"итого")</f>
        <v>0</v>
      </c>
      <c r="CZ51" s="105">
        <f>SUMIFS(УсловияРасчеты!DT:DT,УсловияРасчеты!$H:$H,$C51,УсловияРасчеты!$N:$N,"итого")</f>
        <v>0</v>
      </c>
      <c r="DA51" s="105">
        <f>SUMIFS(УсловияРасчеты!DU:DU,УсловияРасчеты!$H:$H,$C51,УсловияРасчеты!$N:$N,"итого")</f>
        <v>0</v>
      </c>
      <c r="DB51" s="105">
        <f>SUMIFS(УсловияРасчеты!DV:DV,УсловияРасчеты!$H:$H,$C51,УсловияРасчеты!$N:$N,"итого")</f>
        <v>0</v>
      </c>
      <c r="DC51" s="105">
        <f>SUMIFS(УсловияРасчеты!DW:DW,УсловияРасчеты!$H:$H,$C51,УсловияРасчеты!$N:$N,"итого")</f>
        <v>0</v>
      </c>
      <c r="DD51" s="105">
        <f>SUMIFS(УсловияРасчеты!DX:DX,УсловияРасчеты!$H:$H,$C51,УсловияРасчеты!$N:$N,"итого")</f>
        <v>0</v>
      </c>
      <c r="DE51" s="105">
        <f>SUMIFS(УсловияРасчеты!DY:DY,УсловияРасчеты!$H:$H,$C51,УсловияРасчеты!$N:$N,"итого")</f>
        <v>0</v>
      </c>
      <c r="DF51" s="105">
        <f>SUMIFS(УсловияРасчеты!DZ:DZ,УсловияРасчеты!$H:$H,$C51,УсловияРасчеты!$N:$N,"итого")</f>
        <v>0</v>
      </c>
      <c r="DG51" s="105">
        <f>SUMIFS(УсловияРасчеты!EA:EA,УсловияРасчеты!$H:$H,$C51,УсловияРасчеты!$N:$N,"итого")</f>
        <v>0</v>
      </c>
      <c r="DH51" s="105">
        <f>SUMIFS(УсловияРасчеты!EB:EB,УсловияРасчеты!$H:$H,$C51,УсловияРасчеты!$N:$N,"итого")</f>
        <v>0</v>
      </c>
      <c r="DI51" s="105">
        <f>SUMIFS(УсловияРасчеты!EC:EC,УсловияРасчеты!$H:$H,$C51,УсловияРасчеты!$N:$N,"итого")</f>
        <v>0</v>
      </c>
      <c r="DJ51" s="105">
        <f>SUMIFS(УсловияРасчеты!ED:ED,УсловияРасчеты!$H:$H,$C51,УсловияРасчеты!$N:$N,"итого")</f>
        <v>0</v>
      </c>
      <c r="DK51" s="105">
        <f>SUMIFS(УсловияРасчеты!EE:EE,УсловияРасчеты!$H:$H,$C51,УсловияРасчеты!$N:$N,"итого")</f>
        <v>0</v>
      </c>
      <c r="DL51" s="105">
        <f>SUMIFS(УсловияРасчеты!EF:EF,УсловияРасчеты!$H:$H,$C51,УсловияРасчеты!$N:$N,"итого")</f>
        <v>0</v>
      </c>
      <c r="DM51" s="105">
        <f>SUMIFS(УсловияРасчеты!EG:EG,УсловияРасчеты!$H:$H,$C51,УсловияРасчеты!$N:$N,"итого")</f>
        <v>0</v>
      </c>
      <c r="DN51" s="105">
        <f>SUMIFS(УсловияРасчеты!EH:EH,УсловияРасчеты!$H:$H,$C51,УсловияРасчеты!$N:$N,"итого")</f>
        <v>0</v>
      </c>
      <c r="DO51" s="105">
        <f>SUMIFS(УсловияРасчеты!EI:EI,УсловияРасчеты!$H:$H,$C51,УсловияРасчеты!$N:$N,"итого")</f>
        <v>0</v>
      </c>
      <c r="DP51" s="105">
        <f>SUMIFS(УсловияРасчеты!EJ:EJ,УсловияРасчеты!$H:$H,$C51,УсловияРасчеты!$N:$N,"итого")</f>
        <v>0</v>
      </c>
      <c r="DQ51" s="105">
        <f>SUMIFS(УсловияРасчеты!EK:EK,УсловияРасчеты!$H:$H,$C51,УсловияРасчеты!$N:$N,"итого")</f>
        <v>0</v>
      </c>
      <c r="DR51" s="105">
        <f>SUMIFS(УсловияРасчеты!EL:EL,УсловияРасчеты!$H:$H,$C51,УсловияРасчеты!$N:$N,"итого")</f>
        <v>0</v>
      </c>
      <c r="DS51" s="105">
        <f>SUMIFS(УсловияРасчеты!EM:EM,УсловияРасчеты!$H:$H,$C51,УсловияРасчеты!$N:$N,"итого")</f>
        <v>0</v>
      </c>
      <c r="DT51" s="105">
        <f>SUMIFS(УсловияРасчеты!EN:EN,УсловияРасчеты!$H:$H,$C51,УсловияРасчеты!$N:$N,"итого")</f>
        <v>0</v>
      </c>
      <c r="DU51" s="105">
        <f>SUMIFS(УсловияРасчеты!EO:EO,УсловияРасчеты!$H:$H,$C51,УсловияРасчеты!$N:$N,"итого")</f>
        <v>0</v>
      </c>
      <c r="DV51" s="105">
        <f>SUMIFS(УсловияРасчеты!EP:EP,УсловияРасчеты!$H:$H,$C51,УсловияРасчеты!$N:$N,"итого")</f>
        <v>0</v>
      </c>
      <c r="DW51" s="105">
        <f>SUMIFS(УсловияРасчеты!EQ:EQ,УсловияРасчеты!$H:$H,$C51,УсловияРасчеты!$N:$N,"итого")</f>
        <v>0</v>
      </c>
      <c r="DX51" s="105">
        <f>SUMIFS(УсловияРасчеты!ER:ER,УсловияРасчеты!$H:$H,$C51,УсловияРасчеты!$N:$N,"итого")</f>
        <v>0</v>
      </c>
      <c r="DY51" s="105">
        <f>SUMIFS(УсловияРасчеты!ES:ES,УсловияРасчеты!$H:$H,$C51,УсловияРасчеты!$N:$N,"итого")</f>
        <v>0</v>
      </c>
      <c r="DZ51" s="105">
        <f>SUMIFS(УсловияРасчеты!ET:ET,УсловияРасчеты!$H:$H,$C51,УсловияРасчеты!$N:$N,"итого")</f>
        <v>0</v>
      </c>
      <c r="EA51" s="105">
        <f>SUMIFS(УсловияРасчеты!EU:EU,УсловияРасчеты!$H:$H,$C51,УсловияРасчеты!$N:$N,"итого")</f>
        <v>0</v>
      </c>
      <c r="EB51" s="105">
        <f>SUMIFS(УсловияРасчеты!EV:EV,УсловияРасчеты!$H:$H,$C51,УсловияРасчеты!$N:$N,"итого")</f>
        <v>0</v>
      </c>
      <c r="EC51" s="105">
        <f>SUMIFS(УсловияРасчеты!EW:EW,УсловияРасчеты!$H:$H,$C51,УсловияРасчеты!$N:$N,"итого")</f>
        <v>0</v>
      </c>
      <c r="ED51" s="105">
        <f>SUMIFS(УсловияРасчеты!EX:EX,УсловияРасчеты!$H:$H,$C51,УсловияРасчеты!$N:$N,"итого")</f>
        <v>0</v>
      </c>
      <c r="EE51" s="105">
        <f>SUMIFS(УсловияРасчеты!EY:EY,УсловияРасчеты!$H:$H,$C51,УсловияРасчеты!$N:$N,"итого")</f>
        <v>0</v>
      </c>
      <c r="EF51" s="105">
        <f>SUMIFS(УсловияРасчеты!EZ:EZ,УсловияРасчеты!$H:$H,$C51,УсловияРасчеты!$N:$N,"итого")</f>
        <v>0</v>
      </c>
      <c r="EG51" s="105">
        <f>SUMIFS(УсловияРасчеты!FA:FA,УсловияРасчеты!$H:$H,$C51,УсловияРасчеты!$N:$N,"итого")</f>
        <v>0</v>
      </c>
      <c r="EH51" s="105">
        <f>SUMIFS(УсловияРасчеты!FB:FB,УсловияРасчеты!$H:$H,$C51,УсловияРасчеты!$N:$N,"итого")</f>
        <v>0</v>
      </c>
      <c r="EI51" s="105">
        <f>SUMIFS(УсловияРасчеты!FC:FC,УсловияРасчеты!$H:$H,$C51,УсловияРасчеты!$N:$N,"итого")</f>
        <v>0</v>
      </c>
      <c r="EJ51" s="105">
        <f>SUMIFS(УсловияРасчеты!FD:FD,УсловияРасчеты!$H:$H,$C51,УсловияРасчеты!$N:$N,"итого")</f>
        <v>0</v>
      </c>
      <c r="EK51" s="105">
        <f>SUMIFS(УсловияРасчеты!FE:FE,УсловияРасчеты!$H:$H,$C51,УсловияРасчеты!$N:$N,"итого")</f>
        <v>0</v>
      </c>
      <c r="EL51" s="105">
        <f>SUMIFS(УсловияРасчеты!FF:FF,УсловияРасчеты!$H:$H,$C51,УсловияРасчеты!$N:$N,"итого")</f>
        <v>0</v>
      </c>
      <c r="EM51" s="105">
        <f>SUMIFS(УсловияРасчеты!FG:FG,УсловияРасчеты!$H:$H,$C51,УсловияРасчеты!$N:$N,"итого")</f>
        <v>0</v>
      </c>
      <c r="EN51" s="105">
        <f>SUMIFS(УсловияРасчеты!FH:FH,УсловияРасчеты!$H:$H,$C51,УсловияРасчеты!$N:$N,"итого")</f>
        <v>0</v>
      </c>
      <c r="EO51" s="105">
        <f>SUMIFS(УсловияРасчеты!FI:FI,УсловияРасчеты!$H:$H,$C51,УсловияРасчеты!$N:$N,"итого")</f>
        <v>0</v>
      </c>
      <c r="EP51" s="105">
        <f>SUMIFS(УсловияРасчеты!FJ:FJ,УсловияРасчеты!$H:$H,$C51,УсловияРасчеты!$N:$N,"итого")</f>
        <v>0</v>
      </c>
      <c r="EQ51" s="105">
        <f>SUMIFS(УсловияРасчеты!FK:FK,УсловияРасчеты!$H:$H,$C51,УсловияРасчеты!$N:$N,"итого")</f>
        <v>0</v>
      </c>
      <c r="ER51" s="105">
        <f>SUMIFS(УсловияРасчеты!FL:FL,УсловияРасчеты!$H:$H,$C51,УсловияРасчеты!$N:$N,"итого")</f>
        <v>0</v>
      </c>
      <c r="ES51" s="105">
        <f>SUMIFS(УсловияРасчеты!FM:FM,УсловияРасчеты!$H:$H,$C51,УсловияРасчеты!$N:$N,"итого")</f>
        <v>0</v>
      </c>
      <c r="ET51" s="105">
        <f>SUMIFS(УсловияРасчеты!FN:FN,УсловияРасчеты!$H:$H,$C51,УсловияРасчеты!$N:$N,"итого")</f>
        <v>0</v>
      </c>
      <c r="EU51" s="105">
        <f>SUMIFS(УсловияРасчеты!FO:FO,УсловияРасчеты!$H:$H,$C51,УсловияРасчеты!$N:$N,"итого")</f>
        <v>0</v>
      </c>
      <c r="EV51" s="105">
        <f>SUMIFS(УсловияРасчеты!FP:FP,УсловияРасчеты!$H:$H,$C51,УсловияРасчеты!$N:$N,"итого")</f>
        <v>0</v>
      </c>
      <c r="EW51" s="105">
        <f>SUMIFS(УсловияРасчеты!FQ:FQ,УсловияРасчеты!$H:$H,$C51,УсловияРасчеты!$N:$N,"итого")</f>
        <v>0</v>
      </c>
      <c r="EX51" s="105">
        <f>SUMIFS(УсловияРасчеты!FR:FR,УсловияРасчеты!$H:$H,$C51,УсловияРасчеты!$N:$N,"итого")</f>
        <v>0</v>
      </c>
      <c r="EY51" s="105">
        <f>SUMIFS(УсловияРасчеты!FS:FS,УсловияРасчеты!$H:$H,$C51,УсловияРасчеты!$N:$N,"итого")</f>
        <v>0</v>
      </c>
      <c r="EZ51" s="105">
        <f>SUMIFS(УсловияРасчеты!FT:FT,УсловияРасчеты!$H:$H,$C51,УсловияРасчеты!$N:$N,"итого")</f>
        <v>0</v>
      </c>
      <c r="FA51" s="105">
        <f>SUMIFS(УсловияРасчеты!FU:FU,УсловияРасчеты!$H:$H,$C51,УсловияРасчеты!$N:$N,"итого")</f>
        <v>0</v>
      </c>
      <c r="FB51" s="105">
        <f>SUMIFS(УсловияРасчеты!FV:FV,УсловияРасчеты!$H:$H,$C51,УсловияРасчеты!$N:$N,"итого")</f>
        <v>0</v>
      </c>
      <c r="FC51" s="105">
        <f>SUMIFS(УсловияРасчеты!FW:FW,УсловияРасчеты!$H:$H,$C51,УсловияРасчеты!$N:$N,"итого")</f>
        <v>0</v>
      </c>
      <c r="FD51" s="105">
        <f>SUMIFS(УсловияРасчеты!FX:FX,УсловияРасчеты!$H:$H,$C51,УсловияРасчеты!$N:$N,"итого")</f>
        <v>0</v>
      </c>
      <c r="FE51" s="105">
        <f>SUMIFS(УсловияРасчеты!FY:FY,УсловияРасчеты!$H:$H,$C51,УсловияРасчеты!$N:$N,"итого")</f>
        <v>0</v>
      </c>
      <c r="FF51" s="105">
        <f>SUMIFS(УсловияРасчеты!FZ:FZ,УсловияРасчеты!$H:$H,$C51,УсловияРасчеты!$N:$N,"итого")</f>
        <v>0</v>
      </c>
      <c r="FG51" s="105">
        <f>SUMIFS(УсловияРасчеты!GA:GA,УсловияРасчеты!$H:$H,$C51,УсловияРасчеты!$N:$N,"итого")</f>
        <v>0</v>
      </c>
      <c r="FH51" s="105">
        <f>SUMIFS(УсловияРасчеты!GB:GB,УсловияРасчеты!$H:$H,$C51,УсловияРасчеты!$N:$N,"итого")</f>
        <v>0</v>
      </c>
      <c r="FI51" s="105">
        <f>SUMIFS(УсловияРасчеты!GC:GC,УсловияРасчеты!$H:$H,$C51,УсловияРасчеты!$N:$N,"итого")</f>
        <v>0</v>
      </c>
      <c r="FJ51" s="105">
        <f>SUMIFS(УсловияРасчеты!GD:GD,УсловияРасчеты!$H:$H,$C51,УсловияРасчеты!$N:$N,"итого")</f>
        <v>0</v>
      </c>
      <c r="FK51" s="105">
        <f>SUMIFS(УсловияРасчеты!GE:GE,УсловияРасчеты!$H:$H,$C51,УсловияРасчеты!$N:$N,"итого")</f>
        <v>0</v>
      </c>
      <c r="FL51" s="105">
        <f>SUMIFS(УсловияРасчеты!GF:GF,УсловияРасчеты!$H:$H,$C51,УсловияРасчеты!$N:$N,"итого")</f>
        <v>0</v>
      </c>
      <c r="FM51" s="105">
        <f>SUMIFS(УсловияРасчеты!GG:GG,УсловияРасчеты!$H:$H,$C51,УсловияРасчеты!$N:$N,"итого")</f>
        <v>0</v>
      </c>
      <c r="FN51" s="105">
        <f>SUMIFS(УсловияРасчеты!GH:GH,УсловияРасчеты!$H:$H,$C51,УсловияРасчеты!$N:$N,"итого")</f>
        <v>0</v>
      </c>
      <c r="FO51" s="105">
        <f>SUMIFS(УсловияРасчеты!GI:GI,УсловияРасчеты!$H:$H,$C51,УсловияРасчеты!$N:$N,"итого")</f>
        <v>0</v>
      </c>
      <c r="FP51" s="105">
        <f>SUMIFS(УсловияРасчеты!GJ:GJ,УсловияРасчеты!$H:$H,$C51,УсловияРасчеты!$N:$N,"итого")</f>
        <v>0</v>
      </c>
      <c r="FQ51" s="105">
        <f>SUMIFS(УсловияРасчеты!GK:GK,УсловияРасчеты!$H:$H,$C51,УсловияРасчеты!$N:$N,"итого")</f>
        <v>0</v>
      </c>
      <c r="FR51" s="105">
        <f>SUMIFS(УсловияРасчеты!GL:GL,УсловияРасчеты!$H:$H,$C51,УсловияРасчеты!$N:$N,"итого")</f>
        <v>0</v>
      </c>
      <c r="FS51" s="105">
        <f>SUMIFS(УсловияРасчеты!GM:GM,УсловияРасчеты!$H:$H,$C51,УсловияРасчеты!$N:$N,"итого")</f>
        <v>0</v>
      </c>
      <c r="FT51" s="105">
        <f>SUMIFS(УсловияРасчеты!GN:GN,УсловияРасчеты!$H:$H,$C51,УсловияРасчеты!$N:$N,"итого")</f>
        <v>0</v>
      </c>
      <c r="FU51" s="105">
        <f>SUMIFS(УсловияРасчеты!GO:GO,УсловияРасчеты!$H:$H,$C51,УсловияРасчеты!$N:$N,"итого")</f>
        <v>0</v>
      </c>
      <c r="FV51" s="105">
        <f>SUMIFS(УсловияРасчеты!GP:GP,УсловияРасчеты!$H:$H,$C51,УсловияРасчеты!$N:$N,"итого")</f>
        <v>0</v>
      </c>
      <c r="FW51" s="105">
        <f>SUMIFS(УсловияРасчеты!GQ:GQ,УсловияРасчеты!$H:$H,$C51,УсловияРасчеты!$N:$N,"итого")</f>
        <v>0</v>
      </c>
      <c r="FX51" s="105">
        <f>SUMIFS(УсловияРасчеты!GR:GR,УсловияРасчеты!$H:$H,$C51,УсловияРасчеты!$N:$N,"итого")</f>
        <v>0</v>
      </c>
      <c r="FY51" s="105">
        <f>SUMIFS(УсловияРасчеты!GS:GS,УсловияРасчеты!$H:$H,$C51,УсловияРасчеты!$N:$N,"итого")</f>
        <v>0</v>
      </c>
      <c r="FZ51" s="105">
        <f>SUMIFS(УсловияРасчеты!GT:GT,УсловияРасчеты!$H:$H,$C51,УсловияРасчеты!$N:$N,"итого")</f>
        <v>0</v>
      </c>
      <c r="GA51" s="105">
        <f>SUMIFS(УсловияРасчеты!GU:GU,УсловияРасчеты!$H:$H,$C51,УсловияРасчеты!$N:$N,"итого")</f>
        <v>0</v>
      </c>
      <c r="GB51" s="105">
        <f>SUMIFS(УсловияРасчеты!GV:GV,УсловияРасчеты!$H:$H,$C51,УсловияРасчеты!$N:$N,"итого")</f>
        <v>0</v>
      </c>
      <c r="GC51" s="105">
        <f>SUMIFS(УсловияРасчеты!GW:GW,УсловияРасчеты!$H:$H,$C51,УсловияРасчеты!$N:$N,"итого")</f>
        <v>0</v>
      </c>
      <c r="GD51" s="105">
        <f>SUMIFS(УсловияРасчеты!GX:GX,УсловияРасчеты!$H:$H,$C51,УсловияРасчеты!$N:$N,"итого")</f>
        <v>0</v>
      </c>
      <c r="GE51" s="105">
        <f>SUMIFS(УсловияРасчеты!GY:GY,УсловияРасчеты!$H:$H,$C51,УсловияРасчеты!$N:$N,"итого")</f>
        <v>0</v>
      </c>
      <c r="GF51" s="105">
        <f>SUMIFS(УсловияРасчеты!GZ:GZ,УсловияРасчеты!$H:$H,$C51,УсловияРасчеты!$N:$N,"итого")</f>
        <v>0</v>
      </c>
      <c r="GG51" s="66"/>
    </row>
    <row r="52" spans="1:189" s="143" customFormat="1" ht="13.8">
      <c r="A52" s="142"/>
      <c r="B52" s="137"/>
      <c r="C52" s="138" t="str">
        <f>УсловияРасчеты!$H$1255</f>
        <v>Возврат внешних инвестиций</v>
      </c>
      <c r="D52" s="137"/>
      <c r="E52" s="139">
        <f t="shared" si="11"/>
        <v>0</v>
      </c>
      <c r="F52" s="140"/>
      <c r="G52" s="141">
        <f>SUMIFS(УсловияРасчеты!AA:AA,УсловияРасчеты!$H:$H,$C52,УсловияРасчеты!$N:$N,"итого")</f>
        <v>0</v>
      </c>
      <c r="H52" s="141">
        <f>SUMIFS(УсловияРасчеты!AB:AB,УсловияРасчеты!$H:$H,$C52,УсловияРасчеты!$N:$N,"итого")</f>
        <v>0</v>
      </c>
      <c r="I52" s="141">
        <f>SUMIFS(УсловияРасчеты!AC:AC,УсловияРасчеты!$H:$H,$C52,УсловияРасчеты!$N:$N,"итого")</f>
        <v>0</v>
      </c>
      <c r="J52" s="141">
        <f>SUMIFS(УсловияРасчеты!AD:AD,УсловияРасчеты!$H:$H,$C52,УсловияРасчеты!$N:$N,"итого")</f>
        <v>0</v>
      </c>
      <c r="K52" s="141">
        <f>SUMIFS(УсловияРасчеты!AE:AE,УсловияРасчеты!$H:$H,$C52,УсловияРасчеты!$N:$N,"итого")</f>
        <v>0</v>
      </c>
      <c r="L52" s="141">
        <f>SUMIFS(УсловияРасчеты!AF:AF,УсловияРасчеты!$H:$H,$C52,УсловияРасчеты!$N:$N,"итого")</f>
        <v>0</v>
      </c>
      <c r="M52" s="141">
        <f>SUMIFS(УсловияРасчеты!AG:AG,УсловияРасчеты!$H:$H,$C52,УсловияРасчеты!$N:$N,"итого")</f>
        <v>0</v>
      </c>
      <c r="N52" s="141">
        <f>SUMIFS(УсловияРасчеты!AH:AH,УсловияРасчеты!$H:$H,$C52,УсловияРасчеты!$N:$N,"итого")</f>
        <v>0</v>
      </c>
      <c r="O52" s="141">
        <f>SUMIFS(УсловияРасчеты!AI:AI,УсловияРасчеты!$H:$H,$C52,УсловияРасчеты!$N:$N,"итого")</f>
        <v>0</v>
      </c>
      <c r="P52" s="141">
        <f>SUMIFS(УсловияРасчеты!AJ:AJ,УсловияРасчеты!$H:$H,$C52,УсловияРасчеты!$N:$N,"итого")</f>
        <v>0</v>
      </c>
      <c r="Q52" s="141">
        <f>SUMIFS(УсловияРасчеты!AK:AK,УсловияРасчеты!$H:$H,$C52,УсловияРасчеты!$N:$N,"итого")</f>
        <v>0</v>
      </c>
      <c r="R52" s="141">
        <f>SUMIFS(УсловияРасчеты!AL:AL,УсловияРасчеты!$H:$H,$C52,УсловияРасчеты!$N:$N,"итого")</f>
        <v>0</v>
      </c>
      <c r="S52" s="141">
        <f>SUMIFS(УсловияРасчеты!AM:AM,УсловияРасчеты!$H:$H,$C52,УсловияРасчеты!$N:$N,"итого")</f>
        <v>0</v>
      </c>
      <c r="T52" s="141">
        <f>SUMIFS(УсловияРасчеты!AN:AN,УсловияРасчеты!$H:$H,$C52,УсловияРасчеты!$N:$N,"итого")</f>
        <v>0</v>
      </c>
      <c r="U52" s="141">
        <f>SUMIFS(УсловияРасчеты!AO:AO,УсловияРасчеты!$H:$H,$C52,УсловияРасчеты!$N:$N,"итого")</f>
        <v>0</v>
      </c>
      <c r="V52" s="141">
        <f>SUMIFS(УсловияРасчеты!AP:AP,УсловияРасчеты!$H:$H,$C52,УсловияРасчеты!$N:$N,"итого")</f>
        <v>0</v>
      </c>
      <c r="W52" s="141">
        <f>SUMIFS(УсловияРасчеты!AQ:AQ,УсловияРасчеты!$H:$H,$C52,УсловияРасчеты!$N:$N,"итого")</f>
        <v>0</v>
      </c>
      <c r="X52" s="141">
        <f>SUMIFS(УсловияРасчеты!AR:AR,УсловияРасчеты!$H:$H,$C52,УсловияРасчеты!$N:$N,"итого")</f>
        <v>0</v>
      </c>
      <c r="Y52" s="141">
        <f>SUMIFS(УсловияРасчеты!AS:AS,УсловияРасчеты!$H:$H,$C52,УсловияРасчеты!$N:$N,"итого")</f>
        <v>0</v>
      </c>
      <c r="Z52" s="141">
        <f>SUMIFS(УсловияРасчеты!AT:AT,УсловияРасчеты!$H:$H,$C52,УсловияРасчеты!$N:$N,"итого")</f>
        <v>0</v>
      </c>
      <c r="AA52" s="141">
        <f>SUMIFS(УсловияРасчеты!AU:AU,УсловияРасчеты!$H:$H,$C52,УсловияРасчеты!$N:$N,"итого")</f>
        <v>0</v>
      </c>
      <c r="AB52" s="141">
        <f>SUMIFS(УсловияРасчеты!AV:AV,УсловияРасчеты!$H:$H,$C52,УсловияРасчеты!$N:$N,"итого")</f>
        <v>0</v>
      </c>
      <c r="AC52" s="141">
        <f>SUMIFS(УсловияРасчеты!AW:AW,УсловияРасчеты!$H:$H,$C52,УсловияРасчеты!$N:$N,"итого")</f>
        <v>0</v>
      </c>
      <c r="AD52" s="141">
        <f>SUMIFS(УсловияРасчеты!AX:AX,УсловияРасчеты!$H:$H,$C52,УсловияРасчеты!$N:$N,"итого")</f>
        <v>0</v>
      </c>
      <c r="AE52" s="141">
        <f>SUMIFS(УсловияРасчеты!AY:AY,УсловияРасчеты!$H:$H,$C52,УсловияРасчеты!$N:$N,"итого")</f>
        <v>0</v>
      </c>
      <c r="AF52" s="141">
        <f>SUMIFS(УсловияРасчеты!AZ:AZ,УсловияРасчеты!$H:$H,$C52,УсловияРасчеты!$N:$N,"итого")</f>
        <v>0</v>
      </c>
      <c r="AG52" s="141">
        <f>SUMIFS(УсловияРасчеты!BA:BA,УсловияРасчеты!$H:$H,$C52,УсловияРасчеты!$N:$N,"итого")</f>
        <v>0</v>
      </c>
      <c r="AH52" s="141">
        <f>SUMIFS(УсловияРасчеты!BB:BB,УсловияРасчеты!$H:$H,$C52,УсловияРасчеты!$N:$N,"итого")</f>
        <v>0</v>
      </c>
      <c r="AI52" s="141">
        <f>SUMIFS(УсловияРасчеты!BC:BC,УсловияРасчеты!$H:$H,$C52,УсловияРасчеты!$N:$N,"итого")</f>
        <v>0</v>
      </c>
      <c r="AJ52" s="141">
        <f>SUMIFS(УсловияРасчеты!BD:BD,УсловияРасчеты!$H:$H,$C52,УсловияРасчеты!$N:$N,"итого")</f>
        <v>0</v>
      </c>
      <c r="AK52" s="141">
        <f>SUMIFS(УсловияРасчеты!BE:BE,УсловияРасчеты!$H:$H,$C52,УсловияРасчеты!$N:$N,"итого")</f>
        <v>0</v>
      </c>
      <c r="AL52" s="141">
        <f>SUMIFS(УсловияРасчеты!BF:BF,УсловияРасчеты!$H:$H,$C52,УсловияРасчеты!$N:$N,"итого")</f>
        <v>0</v>
      </c>
      <c r="AM52" s="141">
        <f>SUMIFS(УсловияРасчеты!BG:BG,УсловияРасчеты!$H:$H,$C52,УсловияРасчеты!$N:$N,"итого")</f>
        <v>0</v>
      </c>
      <c r="AN52" s="141">
        <f>SUMIFS(УсловияРасчеты!BH:BH,УсловияРасчеты!$H:$H,$C52,УсловияРасчеты!$N:$N,"итого")</f>
        <v>0</v>
      </c>
      <c r="AO52" s="141">
        <f>SUMIFS(УсловияРасчеты!BI:BI,УсловияРасчеты!$H:$H,$C52,УсловияРасчеты!$N:$N,"итого")</f>
        <v>0</v>
      </c>
      <c r="AP52" s="141">
        <f>SUMIFS(УсловияРасчеты!BJ:BJ,УсловияРасчеты!$H:$H,$C52,УсловияРасчеты!$N:$N,"итого")</f>
        <v>0</v>
      </c>
      <c r="AQ52" s="141">
        <f>SUMIFS(УсловияРасчеты!BK:BK,УсловияРасчеты!$H:$H,$C52,УсловияРасчеты!$N:$N,"итого")</f>
        <v>0</v>
      </c>
      <c r="AR52" s="141">
        <f>SUMIFS(УсловияРасчеты!BL:BL,УсловияРасчеты!$H:$H,$C52,УсловияРасчеты!$N:$N,"итого")</f>
        <v>0</v>
      </c>
      <c r="AS52" s="141">
        <f>SUMIFS(УсловияРасчеты!BM:BM,УсловияРасчеты!$H:$H,$C52,УсловияРасчеты!$N:$N,"итого")</f>
        <v>0</v>
      </c>
      <c r="AT52" s="141">
        <f>SUMIFS(УсловияРасчеты!BN:BN,УсловияРасчеты!$H:$H,$C52,УсловияРасчеты!$N:$N,"итого")</f>
        <v>0</v>
      </c>
      <c r="AU52" s="141">
        <f>SUMIFS(УсловияРасчеты!BO:BO,УсловияРасчеты!$H:$H,$C52,УсловияРасчеты!$N:$N,"итого")</f>
        <v>0</v>
      </c>
      <c r="AV52" s="141">
        <f>SUMIFS(УсловияРасчеты!BP:BP,УсловияРасчеты!$H:$H,$C52,УсловияРасчеты!$N:$N,"итого")</f>
        <v>0</v>
      </c>
      <c r="AW52" s="141">
        <f>SUMIFS(УсловияРасчеты!BQ:BQ,УсловияРасчеты!$H:$H,$C52,УсловияРасчеты!$N:$N,"итого")</f>
        <v>0</v>
      </c>
      <c r="AX52" s="141">
        <f>SUMIFS(УсловияРасчеты!BR:BR,УсловияРасчеты!$H:$H,$C52,УсловияРасчеты!$N:$N,"итого")</f>
        <v>0</v>
      </c>
      <c r="AY52" s="141">
        <f>SUMIFS(УсловияРасчеты!BS:BS,УсловияРасчеты!$H:$H,$C52,УсловияРасчеты!$N:$N,"итого")</f>
        <v>0</v>
      </c>
      <c r="AZ52" s="141">
        <f>SUMIFS(УсловияРасчеты!BT:BT,УсловияРасчеты!$H:$H,$C52,УсловияРасчеты!$N:$N,"итого")</f>
        <v>0</v>
      </c>
      <c r="BA52" s="141">
        <f>SUMIFS(УсловияРасчеты!BU:BU,УсловияРасчеты!$H:$H,$C52,УсловияРасчеты!$N:$N,"итого")</f>
        <v>0</v>
      </c>
      <c r="BB52" s="141">
        <f>SUMIFS(УсловияРасчеты!BV:BV,УсловияРасчеты!$H:$H,$C52,УсловияРасчеты!$N:$N,"итого")</f>
        <v>0</v>
      </c>
      <c r="BC52" s="141">
        <f>SUMIFS(УсловияРасчеты!BW:BW,УсловияРасчеты!$H:$H,$C52,УсловияРасчеты!$N:$N,"итого")</f>
        <v>0</v>
      </c>
      <c r="BD52" s="141">
        <f>SUMIFS(УсловияРасчеты!BX:BX,УсловияРасчеты!$H:$H,$C52,УсловияРасчеты!$N:$N,"итого")</f>
        <v>0</v>
      </c>
      <c r="BE52" s="141">
        <f>SUMIFS(УсловияРасчеты!BY:BY,УсловияРасчеты!$H:$H,$C52,УсловияРасчеты!$N:$N,"итого")</f>
        <v>0</v>
      </c>
      <c r="BF52" s="141">
        <f>SUMIFS(УсловияРасчеты!BZ:BZ,УсловияРасчеты!$H:$H,$C52,УсловияРасчеты!$N:$N,"итого")</f>
        <v>0</v>
      </c>
      <c r="BG52" s="141">
        <f>SUMIFS(УсловияРасчеты!CA:CA,УсловияРасчеты!$H:$H,$C52,УсловияРасчеты!$N:$N,"итого")</f>
        <v>0</v>
      </c>
      <c r="BH52" s="141">
        <f>SUMIFS(УсловияРасчеты!CB:CB,УсловияРасчеты!$H:$H,$C52,УсловияРасчеты!$N:$N,"итого")</f>
        <v>0</v>
      </c>
      <c r="BI52" s="141">
        <f>SUMIFS(УсловияРасчеты!CC:CC,УсловияРасчеты!$H:$H,$C52,УсловияРасчеты!$N:$N,"итого")</f>
        <v>0</v>
      </c>
      <c r="BJ52" s="141">
        <f>SUMIFS(УсловияРасчеты!CD:CD,УсловияРасчеты!$H:$H,$C52,УсловияРасчеты!$N:$N,"итого")</f>
        <v>0</v>
      </c>
      <c r="BK52" s="141">
        <f>SUMIFS(УсловияРасчеты!CE:CE,УсловияРасчеты!$H:$H,$C52,УсловияРасчеты!$N:$N,"итого")</f>
        <v>0</v>
      </c>
      <c r="BL52" s="141">
        <f>SUMIFS(УсловияРасчеты!CF:CF,УсловияРасчеты!$H:$H,$C52,УсловияРасчеты!$N:$N,"итого")</f>
        <v>0</v>
      </c>
      <c r="BM52" s="141">
        <f>SUMIFS(УсловияРасчеты!CG:CG,УсловияРасчеты!$H:$H,$C52,УсловияРасчеты!$N:$N,"итого")</f>
        <v>0</v>
      </c>
      <c r="BN52" s="141">
        <f>SUMIFS(УсловияРасчеты!CH:CH,УсловияРасчеты!$H:$H,$C52,УсловияРасчеты!$N:$N,"итого")</f>
        <v>0</v>
      </c>
      <c r="BO52" s="141">
        <f>SUMIFS(УсловияРасчеты!CI:CI,УсловияРасчеты!$H:$H,$C52,УсловияРасчеты!$N:$N,"итого")</f>
        <v>0</v>
      </c>
      <c r="BP52" s="141">
        <f>SUMIFS(УсловияРасчеты!CJ:CJ,УсловияРасчеты!$H:$H,$C52,УсловияРасчеты!$N:$N,"итого")</f>
        <v>0</v>
      </c>
      <c r="BQ52" s="141">
        <f>SUMIFS(УсловияРасчеты!CK:CK,УсловияРасчеты!$H:$H,$C52,УсловияРасчеты!$N:$N,"итого")</f>
        <v>0</v>
      </c>
      <c r="BR52" s="141">
        <f>SUMIFS(УсловияРасчеты!CL:CL,УсловияРасчеты!$H:$H,$C52,УсловияРасчеты!$N:$N,"итого")</f>
        <v>0</v>
      </c>
      <c r="BS52" s="141">
        <f>SUMIFS(УсловияРасчеты!CM:CM,УсловияРасчеты!$H:$H,$C52,УсловияРасчеты!$N:$N,"итого")</f>
        <v>0</v>
      </c>
      <c r="BT52" s="141">
        <f>SUMIFS(УсловияРасчеты!CN:CN,УсловияРасчеты!$H:$H,$C52,УсловияРасчеты!$N:$N,"итого")</f>
        <v>0</v>
      </c>
      <c r="BU52" s="141">
        <f>SUMIFS(УсловияРасчеты!CO:CO,УсловияРасчеты!$H:$H,$C52,УсловияРасчеты!$N:$N,"итого")</f>
        <v>0</v>
      </c>
      <c r="BV52" s="141">
        <f>SUMIFS(УсловияРасчеты!CP:CP,УсловияРасчеты!$H:$H,$C52,УсловияРасчеты!$N:$N,"итого")</f>
        <v>0</v>
      </c>
      <c r="BW52" s="141">
        <f>SUMIFS(УсловияРасчеты!CQ:CQ,УсловияРасчеты!$H:$H,$C52,УсловияРасчеты!$N:$N,"итого")</f>
        <v>0</v>
      </c>
      <c r="BX52" s="141">
        <f>SUMIFS(УсловияРасчеты!CR:CR,УсловияРасчеты!$H:$H,$C52,УсловияРасчеты!$N:$N,"итого")</f>
        <v>0</v>
      </c>
      <c r="BY52" s="141">
        <f>SUMIFS(УсловияРасчеты!CS:CS,УсловияРасчеты!$H:$H,$C52,УсловияРасчеты!$N:$N,"итого")</f>
        <v>0</v>
      </c>
      <c r="BZ52" s="141">
        <f>SUMIFS(УсловияРасчеты!CT:CT,УсловияРасчеты!$H:$H,$C52,УсловияРасчеты!$N:$N,"итого")</f>
        <v>0</v>
      </c>
      <c r="CA52" s="141">
        <f>SUMIFS(УсловияРасчеты!CU:CU,УсловияРасчеты!$H:$H,$C52,УсловияРасчеты!$N:$N,"итого")</f>
        <v>0</v>
      </c>
      <c r="CB52" s="141">
        <f>SUMIFS(УсловияРасчеты!CV:CV,УсловияРасчеты!$H:$H,$C52,УсловияРасчеты!$N:$N,"итого")</f>
        <v>0</v>
      </c>
      <c r="CC52" s="141">
        <f>SUMIFS(УсловияРасчеты!CW:CW,УсловияРасчеты!$H:$H,$C52,УсловияРасчеты!$N:$N,"итого")</f>
        <v>0</v>
      </c>
      <c r="CD52" s="141">
        <f>SUMIFS(УсловияРасчеты!CX:CX,УсловияРасчеты!$H:$H,$C52,УсловияРасчеты!$N:$N,"итого")</f>
        <v>0</v>
      </c>
      <c r="CE52" s="141">
        <f>SUMIFS(УсловияРасчеты!CY:CY,УсловияРасчеты!$H:$H,$C52,УсловияРасчеты!$N:$N,"итого")</f>
        <v>0</v>
      </c>
      <c r="CF52" s="141">
        <f>SUMIFS(УсловияРасчеты!CZ:CZ,УсловияРасчеты!$H:$H,$C52,УсловияРасчеты!$N:$N,"итого")</f>
        <v>0</v>
      </c>
      <c r="CG52" s="141">
        <f>SUMIFS(УсловияРасчеты!DA:DA,УсловияРасчеты!$H:$H,$C52,УсловияРасчеты!$N:$N,"итого")</f>
        <v>0</v>
      </c>
      <c r="CH52" s="141">
        <f>SUMIFS(УсловияРасчеты!DB:DB,УсловияРасчеты!$H:$H,$C52,УсловияРасчеты!$N:$N,"итого")</f>
        <v>0</v>
      </c>
      <c r="CI52" s="141">
        <f>SUMIFS(УсловияРасчеты!DC:DC,УсловияРасчеты!$H:$H,$C52,УсловияРасчеты!$N:$N,"итого")</f>
        <v>0</v>
      </c>
      <c r="CJ52" s="141">
        <f>SUMIFS(УсловияРасчеты!DD:DD,УсловияРасчеты!$H:$H,$C52,УсловияРасчеты!$N:$N,"итого")</f>
        <v>0</v>
      </c>
      <c r="CK52" s="141">
        <f>SUMIFS(УсловияРасчеты!DE:DE,УсловияРасчеты!$H:$H,$C52,УсловияРасчеты!$N:$N,"итого")</f>
        <v>0</v>
      </c>
      <c r="CL52" s="141">
        <f>SUMIFS(УсловияРасчеты!DF:DF,УсловияРасчеты!$H:$H,$C52,УсловияРасчеты!$N:$N,"итого")</f>
        <v>0</v>
      </c>
      <c r="CM52" s="141">
        <f>SUMIFS(УсловияРасчеты!DG:DG,УсловияРасчеты!$H:$H,$C52,УсловияРасчеты!$N:$N,"итого")</f>
        <v>0</v>
      </c>
      <c r="CN52" s="141">
        <f>SUMIFS(УсловияРасчеты!DH:DH,УсловияРасчеты!$H:$H,$C52,УсловияРасчеты!$N:$N,"итого")</f>
        <v>0</v>
      </c>
      <c r="CO52" s="141">
        <f>SUMIFS(УсловияРасчеты!DI:DI,УсловияРасчеты!$H:$H,$C52,УсловияРасчеты!$N:$N,"итого")</f>
        <v>0</v>
      </c>
      <c r="CP52" s="141">
        <f>SUMIFS(УсловияРасчеты!DJ:DJ,УсловияРасчеты!$H:$H,$C52,УсловияРасчеты!$N:$N,"итого")</f>
        <v>0</v>
      </c>
      <c r="CQ52" s="141">
        <f>SUMIFS(УсловияРасчеты!DK:DK,УсловияРасчеты!$H:$H,$C52,УсловияРасчеты!$N:$N,"итого")</f>
        <v>0</v>
      </c>
      <c r="CR52" s="141">
        <f>SUMIFS(УсловияРасчеты!DL:DL,УсловияРасчеты!$H:$H,$C52,УсловияРасчеты!$N:$N,"итого")</f>
        <v>0</v>
      </c>
      <c r="CS52" s="141">
        <f>SUMIFS(УсловияРасчеты!DM:DM,УсловияРасчеты!$H:$H,$C52,УсловияРасчеты!$N:$N,"итого")</f>
        <v>0</v>
      </c>
      <c r="CT52" s="141">
        <f>SUMIFS(УсловияРасчеты!DN:DN,УсловияРасчеты!$H:$H,$C52,УсловияРасчеты!$N:$N,"итого")</f>
        <v>0</v>
      </c>
      <c r="CU52" s="141">
        <f>SUMIFS(УсловияРасчеты!DO:DO,УсловияРасчеты!$H:$H,$C52,УсловияРасчеты!$N:$N,"итого")</f>
        <v>0</v>
      </c>
      <c r="CV52" s="141">
        <f>SUMIFS(УсловияРасчеты!DP:DP,УсловияРасчеты!$H:$H,$C52,УсловияРасчеты!$N:$N,"итого")</f>
        <v>0</v>
      </c>
      <c r="CW52" s="141">
        <f>SUMIFS(УсловияРасчеты!DQ:DQ,УсловияРасчеты!$H:$H,$C52,УсловияРасчеты!$N:$N,"итого")</f>
        <v>0</v>
      </c>
      <c r="CX52" s="141">
        <f>SUMIFS(УсловияРасчеты!DR:DR,УсловияРасчеты!$H:$H,$C52,УсловияРасчеты!$N:$N,"итого")</f>
        <v>0</v>
      </c>
      <c r="CY52" s="141">
        <f>SUMIFS(УсловияРасчеты!DS:DS,УсловияРасчеты!$H:$H,$C52,УсловияРасчеты!$N:$N,"итого")</f>
        <v>0</v>
      </c>
      <c r="CZ52" s="141">
        <f>SUMIFS(УсловияРасчеты!DT:DT,УсловияРасчеты!$H:$H,$C52,УсловияРасчеты!$N:$N,"итого")</f>
        <v>0</v>
      </c>
      <c r="DA52" s="141">
        <f>SUMIFS(УсловияРасчеты!DU:DU,УсловияРасчеты!$H:$H,$C52,УсловияРасчеты!$N:$N,"итого")</f>
        <v>0</v>
      </c>
      <c r="DB52" s="141">
        <f>SUMIFS(УсловияРасчеты!DV:DV,УсловияРасчеты!$H:$H,$C52,УсловияРасчеты!$N:$N,"итого")</f>
        <v>0</v>
      </c>
      <c r="DC52" s="141">
        <f>SUMIFS(УсловияРасчеты!DW:DW,УсловияРасчеты!$H:$H,$C52,УсловияРасчеты!$N:$N,"итого")</f>
        <v>0</v>
      </c>
      <c r="DD52" s="141">
        <f>SUMIFS(УсловияРасчеты!DX:DX,УсловияРасчеты!$H:$H,$C52,УсловияРасчеты!$N:$N,"итого")</f>
        <v>0</v>
      </c>
      <c r="DE52" s="141">
        <f>SUMIFS(УсловияРасчеты!DY:DY,УсловияРасчеты!$H:$H,$C52,УсловияРасчеты!$N:$N,"итого")</f>
        <v>0</v>
      </c>
      <c r="DF52" s="141">
        <f>SUMIFS(УсловияРасчеты!DZ:DZ,УсловияРасчеты!$H:$H,$C52,УсловияРасчеты!$N:$N,"итого")</f>
        <v>0</v>
      </c>
      <c r="DG52" s="141">
        <f>SUMIFS(УсловияРасчеты!EA:EA,УсловияРасчеты!$H:$H,$C52,УсловияРасчеты!$N:$N,"итого")</f>
        <v>0</v>
      </c>
      <c r="DH52" s="141">
        <f>SUMIFS(УсловияРасчеты!EB:EB,УсловияРасчеты!$H:$H,$C52,УсловияРасчеты!$N:$N,"итого")</f>
        <v>0</v>
      </c>
      <c r="DI52" s="141">
        <f>SUMIFS(УсловияРасчеты!EC:EC,УсловияРасчеты!$H:$H,$C52,УсловияРасчеты!$N:$N,"итого")</f>
        <v>0</v>
      </c>
      <c r="DJ52" s="141">
        <f>SUMIFS(УсловияРасчеты!ED:ED,УсловияРасчеты!$H:$H,$C52,УсловияРасчеты!$N:$N,"итого")</f>
        <v>0</v>
      </c>
      <c r="DK52" s="141">
        <f>SUMIFS(УсловияРасчеты!EE:EE,УсловияРасчеты!$H:$H,$C52,УсловияРасчеты!$N:$N,"итого")</f>
        <v>0</v>
      </c>
      <c r="DL52" s="141">
        <f>SUMIFS(УсловияРасчеты!EF:EF,УсловияРасчеты!$H:$H,$C52,УсловияРасчеты!$N:$N,"итого")</f>
        <v>0</v>
      </c>
      <c r="DM52" s="141">
        <f>SUMIFS(УсловияРасчеты!EG:EG,УсловияРасчеты!$H:$H,$C52,УсловияРасчеты!$N:$N,"итого")</f>
        <v>0</v>
      </c>
      <c r="DN52" s="141">
        <f>SUMIFS(УсловияРасчеты!EH:EH,УсловияРасчеты!$H:$H,$C52,УсловияРасчеты!$N:$N,"итого")</f>
        <v>0</v>
      </c>
      <c r="DO52" s="141">
        <f>SUMIFS(УсловияРасчеты!EI:EI,УсловияРасчеты!$H:$H,$C52,УсловияРасчеты!$N:$N,"итого")</f>
        <v>0</v>
      </c>
      <c r="DP52" s="141">
        <f>SUMIFS(УсловияРасчеты!EJ:EJ,УсловияРасчеты!$H:$H,$C52,УсловияРасчеты!$N:$N,"итого")</f>
        <v>0</v>
      </c>
      <c r="DQ52" s="141">
        <f>SUMIFS(УсловияРасчеты!EK:EK,УсловияРасчеты!$H:$H,$C52,УсловияРасчеты!$N:$N,"итого")</f>
        <v>0</v>
      </c>
      <c r="DR52" s="141">
        <f>SUMIFS(УсловияРасчеты!EL:EL,УсловияРасчеты!$H:$H,$C52,УсловияРасчеты!$N:$N,"итого")</f>
        <v>0</v>
      </c>
      <c r="DS52" s="141">
        <f>SUMIFS(УсловияРасчеты!EM:EM,УсловияРасчеты!$H:$H,$C52,УсловияРасчеты!$N:$N,"итого")</f>
        <v>0</v>
      </c>
      <c r="DT52" s="141">
        <f>SUMIFS(УсловияРасчеты!EN:EN,УсловияРасчеты!$H:$H,$C52,УсловияРасчеты!$N:$N,"итого")</f>
        <v>0</v>
      </c>
      <c r="DU52" s="141">
        <f>SUMIFS(УсловияРасчеты!EO:EO,УсловияРасчеты!$H:$H,$C52,УсловияРасчеты!$N:$N,"итого")</f>
        <v>0</v>
      </c>
      <c r="DV52" s="141">
        <f>SUMIFS(УсловияРасчеты!EP:EP,УсловияРасчеты!$H:$H,$C52,УсловияРасчеты!$N:$N,"итого")</f>
        <v>0</v>
      </c>
      <c r="DW52" s="141">
        <f>SUMIFS(УсловияРасчеты!EQ:EQ,УсловияРасчеты!$H:$H,$C52,УсловияРасчеты!$N:$N,"итого")</f>
        <v>0</v>
      </c>
      <c r="DX52" s="141">
        <f>SUMIFS(УсловияРасчеты!ER:ER,УсловияРасчеты!$H:$H,$C52,УсловияРасчеты!$N:$N,"итого")</f>
        <v>0</v>
      </c>
      <c r="DY52" s="141">
        <f>SUMIFS(УсловияРасчеты!ES:ES,УсловияРасчеты!$H:$H,$C52,УсловияРасчеты!$N:$N,"итого")</f>
        <v>0</v>
      </c>
      <c r="DZ52" s="141">
        <f>SUMIFS(УсловияРасчеты!ET:ET,УсловияРасчеты!$H:$H,$C52,УсловияРасчеты!$N:$N,"итого")</f>
        <v>0</v>
      </c>
      <c r="EA52" s="141">
        <f>SUMIFS(УсловияРасчеты!EU:EU,УсловияРасчеты!$H:$H,$C52,УсловияРасчеты!$N:$N,"итого")</f>
        <v>0</v>
      </c>
      <c r="EB52" s="141">
        <f>SUMIFS(УсловияРасчеты!EV:EV,УсловияРасчеты!$H:$H,$C52,УсловияРасчеты!$N:$N,"итого")</f>
        <v>0</v>
      </c>
      <c r="EC52" s="141">
        <f>SUMIFS(УсловияРасчеты!EW:EW,УсловияРасчеты!$H:$H,$C52,УсловияРасчеты!$N:$N,"итого")</f>
        <v>0</v>
      </c>
      <c r="ED52" s="141">
        <f>SUMIFS(УсловияРасчеты!EX:EX,УсловияРасчеты!$H:$H,$C52,УсловияРасчеты!$N:$N,"итого")</f>
        <v>0</v>
      </c>
      <c r="EE52" s="141">
        <f>SUMIFS(УсловияРасчеты!EY:EY,УсловияРасчеты!$H:$H,$C52,УсловияРасчеты!$N:$N,"итого")</f>
        <v>0</v>
      </c>
      <c r="EF52" s="141">
        <f>SUMIFS(УсловияРасчеты!EZ:EZ,УсловияРасчеты!$H:$H,$C52,УсловияРасчеты!$N:$N,"итого")</f>
        <v>0</v>
      </c>
      <c r="EG52" s="141">
        <f>SUMIFS(УсловияРасчеты!FA:FA,УсловияРасчеты!$H:$H,$C52,УсловияРасчеты!$N:$N,"итого")</f>
        <v>0</v>
      </c>
      <c r="EH52" s="141">
        <f>SUMIFS(УсловияРасчеты!FB:FB,УсловияРасчеты!$H:$H,$C52,УсловияРасчеты!$N:$N,"итого")</f>
        <v>0</v>
      </c>
      <c r="EI52" s="141">
        <f>SUMIFS(УсловияРасчеты!FC:FC,УсловияРасчеты!$H:$H,$C52,УсловияРасчеты!$N:$N,"итого")</f>
        <v>0</v>
      </c>
      <c r="EJ52" s="141">
        <f>SUMIFS(УсловияРасчеты!FD:FD,УсловияРасчеты!$H:$H,$C52,УсловияРасчеты!$N:$N,"итого")</f>
        <v>0</v>
      </c>
      <c r="EK52" s="141">
        <f>SUMIFS(УсловияРасчеты!FE:FE,УсловияРасчеты!$H:$H,$C52,УсловияРасчеты!$N:$N,"итого")</f>
        <v>0</v>
      </c>
      <c r="EL52" s="141">
        <f>SUMIFS(УсловияРасчеты!FF:FF,УсловияРасчеты!$H:$H,$C52,УсловияРасчеты!$N:$N,"итого")</f>
        <v>0</v>
      </c>
      <c r="EM52" s="141">
        <f>SUMIFS(УсловияРасчеты!FG:FG,УсловияРасчеты!$H:$H,$C52,УсловияРасчеты!$N:$N,"итого")</f>
        <v>0</v>
      </c>
      <c r="EN52" s="141">
        <f>SUMIFS(УсловияРасчеты!FH:FH,УсловияРасчеты!$H:$H,$C52,УсловияРасчеты!$N:$N,"итого")</f>
        <v>0</v>
      </c>
      <c r="EO52" s="141">
        <f>SUMIFS(УсловияРасчеты!FI:FI,УсловияРасчеты!$H:$H,$C52,УсловияРасчеты!$N:$N,"итого")</f>
        <v>0</v>
      </c>
      <c r="EP52" s="141">
        <f>SUMIFS(УсловияРасчеты!FJ:FJ,УсловияРасчеты!$H:$H,$C52,УсловияРасчеты!$N:$N,"итого")</f>
        <v>0</v>
      </c>
      <c r="EQ52" s="141">
        <f>SUMIFS(УсловияРасчеты!FK:FK,УсловияРасчеты!$H:$H,$C52,УсловияРасчеты!$N:$N,"итого")</f>
        <v>0</v>
      </c>
      <c r="ER52" s="141">
        <f>SUMIFS(УсловияРасчеты!FL:FL,УсловияРасчеты!$H:$H,$C52,УсловияРасчеты!$N:$N,"итого")</f>
        <v>0</v>
      </c>
      <c r="ES52" s="141">
        <f>SUMIFS(УсловияРасчеты!FM:FM,УсловияРасчеты!$H:$H,$C52,УсловияРасчеты!$N:$N,"итого")</f>
        <v>0</v>
      </c>
      <c r="ET52" s="141">
        <f>SUMIFS(УсловияРасчеты!FN:FN,УсловияРасчеты!$H:$H,$C52,УсловияРасчеты!$N:$N,"итого")</f>
        <v>0</v>
      </c>
      <c r="EU52" s="141">
        <f>SUMIFS(УсловияРасчеты!FO:FO,УсловияРасчеты!$H:$H,$C52,УсловияРасчеты!$N:$N,"итого")</f>
        <v>0</v>
      </c>
      <c r="EV52" s="141">
        <f>SUMIFS(УсловияРасчеты!FP:FP,УсловияРасчеты!$H:$H,$C52,УсловияРасчеты!$N:$N,"итого")</f>
        <v>0</v>
      </c>
      <c r="EW52" s="141">
        <f>SUMIFS(УсловияРасчеты!FQ:FQ,УсловияРасчеты!$H:$H,$C52,УсловияРасчеты!$N:$N,"итого")</f>
        <v>0</v>
      </c>
      <c r="EX52" s="141">
        <f>SUMIFS(УсловияРасчеты!FR:FR,УсловияРасчеты!$H:$H,$C52,УсловияРасчеты!$N:$N,"итого")</f>
        <v>0</v>
      </c>
      <c r="EY52" s="141">
        <f>SUMIFS(УсловияРасчеты!FS:FS,УсловияРасчеты!$H:$H,$C52,УсловияРасчеты!$N:$N,"итого")</f>
        <v>0</v>
      </c>
      <c r="EZ52" s="141">
        <f>SUMIFS(УсловияРасчеты!FT:FT,УсловияРасчеты!$H:$H,$C52,УсловияРасчеты!$N:$N,"итого")</f>
        <v>0</v>
      </c>
      <c r="FA52" s="141">
        <f>SUMIFS(УсловияРасчеты!FU:FU,УсловияРасчеты!$H:$H,$C52,УсловияРасчеты!$N:$N,"итого")</f>
        <v>0</v>
      </c>
      <c r="FB52" s="141">
        <f>SUMIFS(УсловияРасчеты!FV:FV,УсловияРасчеты!$H:$H,$C52,УсловияРасчеты!$N:$N,"итого")</f>
        <v>0</v>
      </c>
      <c r="FC52" s="141">
        <f>SUMIFS(УсловияРасчеты!FW:FW,УсловияРасчеты!$H:$H,$C52,УсловияРасчеты!$N:$N,"итого")</f>
        <v>0</v>
      </c>
      <c r="FD52" s="141">
        <f>SUMIFS(УсловияРасчеты!FX:FX,УсловияРасчеты!$H:$H,$C52,УсловияРасчеты!$N:$N,"итого")</f>
        <v>0</v>
      </c>
      <c r="FE52" s="141">
        <f>SUMIFS(УсловияРасчеты!FY:FY,УсловияРасчеты!$H:$H,$C52,УсловияРасчеты!$N:$N,"итого")</f>
        <v>0</v>
      </c>
      <c r="FF52" s="141">
        <f>SUMIFS(УсловияРасчеты!FZ:FZ,УсловияРасчеты!$H:$H,$C52,УсловияРасчеты!$N:$N,"итого")</f>
        <v>0</v>
      </c>
      <c r="FG52" s="141">
        <f>SUMIFS(УсловияРасчеты!GA:GA,УсловияРасчеты!$H:$H,$C52,УсловияРасчеты!$N:$N,"итого")</f>
        <v>0</v>
      </c>
      <c r="FH52" s="141">
        <f>SUMIFS(УсловияРасчеты!GB:GB,УсловияРасчеты!$H:$H,$C52,УсловияРасчеты!$N:$N,"итого")</f>
        <v>0</v>
      </c>
      <c r="FI52" s="141">
        <f>SUMIFS(УсловияРасчеты!GC:GC,УсловияРасчеты!$H:$H,$C52,УсловияРасчеты!$N:$N,"итого")</f>
        <v>0</v>
      </c>
      <c r="FJ52" s="141">
        <f>SUMIFS(УсловияРасчеты!GD:GD,УсловияРасчеты!$H:$H,$C52,УсловияРасчеты!$N:$N,"итого")</f>
        <v>0</v>
      </c>
      <c r="FK52" s="141">
        <f>SUMIFS(УсловияРасчеты!GE:GE,УсловияРасчеты!$H:$H,$C52,УсловияРасчеты!$N:$N,"итого")</f>
        <v>0</v>
      </c>
      <c r="FL52" s="141">
        <f>SUMIFS(УсловияРасчеты!GF:GF,УсловияРасчеты!$H:$H,$C52,УсловияРасчеты!$N:$N,"итого")</f>
        <v>0</v>
      </c>
      <c r="FM52" s="141">
        <f>SUMIFS(УсловияРасчеты!GG:GG,УсловияРасчеты!$H:$H,$C52,УсловияРасчеты!$N:$N,"итого")</f>
        <v>0</v>
      </c>
      <c r="FN52" s="141">
        <f>SUMIFS(УсловияРасчеты!GH:GH,УсловияРасчеты!$H:$H,$C52,УсловияРасчеты!$N:$N,"итого")</f>
        <v>0</v>
      </c>
      <c r="FO52" s="141">
        <f>SUMIFS(УсловияРасчеты!GI:GI,УсловияРасчеты!$H:$H,$C52,УсловияРасчеты!$N:$N,"итого")</f>
        <v>0</v>
      </c>
      <c r="FP52" s="141">
        <f>SUMIFS(УсловияРасчеты!GJ:GJ,УсловияРасчеты!$H:$H,$C52,УсловияРасчеты!$N:$N,"итого")</f>
        <v>0</v>
      </c>
      <c r="FQ52" s="141">
        <f>SUMIFS(УсловияРасчеты!GK:GK,УсловияРасчеты!$H:$H,$C52,УсловияРасчеты!$N:$N,"итого")</f>
        <v>0</v>
      </c>
      <c r="FR52" s="141">
        <f>SUMIFS(УсловияРасчеты!GL:GL,УсловияРасчеты!$H:$H,$C52,УсловияРасчеты!$N:$N,"итого")</f>
        <v>0</v>
      </c>
      <c r="FS52" s="141">
        <f>SUMIFS(УсловияРасчеты!GM:GM,УсловияРасчеты!$H:$H,$C52,УсловияРасчеты!$N:$N,"итого")</f>
        <v>0</v>
      </c>
      <c r="FT52" s="141">
        <f>SUMIFS(УсловияРасчеты!GN:GN,УсловияРасчеты!$H:$H,$C52,УсловияРасчеты!$N:$N,"итого")</f>
        <v>0</v>
      </c>
      <c r="FU52" s="141">
        <f>SUMIFS(УсловияРасчеты!GO:GO,УсловияРасчеты!$H:$H,$C52,УсловияРасчеты!$N:$N,"итого")</f>
        <v>0</v>
      </c>
      <c r="FV52" s="141">
        <f>SUMIFS(УсловияРасчеты!GP:GP,УсловияРасчеты!$H:$H,$C52,УсловияРасчеты!$N:$N,"итого")</f>
        <v>0</v>
      </c>
      <c r="FW52" s="141">
        <f>SUMIFS(УсловияРасчеты!GQ:GQ,УсловияРасчеты!$H:$H,$C52,УсловияРасчеты!$N:$N,"итого")</f>
        <v>0</v>
      </c>
      <c r="FX52" s="141">
        <f>SUMIFS(УсловияРасчеты!GR:GR,УсловияРасчеты!$H:$H,$C52,УсловияРасчеты!$N:$N,"итого")</f>
        <v>0</v>
      </c>
      <c r="FY52" s="141">
        <f>SUMIFS(УсловияРасчеты!GS:GS,УсловияРасчеты!$H:$H,$C52,УсловияРасчеты!$N:$N,"итого")</f>
        <v>0</v>
      </c>
      <c r="FZ52" s="141">
        <f>SUMIFS(УсловияРасчеты!GT:GT,УсловияРасчеты!$H:$H,$C52,УсловияРасчеты!$N:$N,"итого")</f>
        <v>0</v>
      </c>
      <c r="GA52" s="141">
        <f>SUMIFS(УсловияРасчеты!GU:GU,УсловияРасчеты!$H:$H,$C52,УсловияРасчеты!$N:$N,"итого")</f>
        <v>0</v>
      </c>
      <c r="GB52" s="141">
        <f>SUMIFS(УсловияРасчеты!GV:GV,УсловияРасчеты!$H:$H,$C52,УсловияРасчеты!$N:$N,"итого")</f>
        <v>0</v>
      </c>
      <c r="GC52" s="141">
        <f>SUMIFS(УсловияРасчеты!GW:GW,УсловияРасчеты!$H:$H,$C52,УсловияРасчеты!$N:$N,"итого")</f>
        <v>0</v>
      </c>
      <c r="GD52" s="141">
        <f>SUMIFS(УсловияРасчеты!GX:GX,УсловияРасчеты!$H:$H,$C52,УсловияРасчеты!$N:$N,"итого")</f>
        <v>0</v>
      </c>
      <c r="GE52" s="141">
        <f>SUMIFS(УсловияРасчеты!GY:GY,УсловияРасчеты!$H:$H,$C52,УсловияРасчеты!$N:$N,"итого")</f>
        <v>0</v>
      </c>
      <c r="GF52" s="141">
        <f>SUMIFS(УсловияРасчеты!GZ:GZ,УсловияРасчеты!$H:$H,$C52,УсловияРасчеты!$N:$N,"итого")</f>
        <v>0</v>
      </c>
      <c r="GG52" s="137"/>
    </row>
    <row r="53" spans="1:189" s="143" customFormat="1" ht="13.8">
      <c r="A53" s="142"/>
      <c r="B53" s="137"/>
      <c r="C53" s="138" t="str">
        <f>УсловияРасчеты!$H$1264</f>
        <v>Оплата %% Инвесторам</v>
      </c>
      <c r="D53" s="137"/>
      <c r="E53" s="139">
        <f t="shared" si="11"/>
        <v>0</v>
      </c>
      <c r="F53" s="140"/>
      <c r="G53" s="141">
        <f>SUMIFS(УсловияРасчеты!AA:AA,УсловияРасчеты!$H:$H,$C53,УсловияРасчеты!$N:$N,"итого")</f>
        <v>0</v>
      </c>
      <c r="H53" s="141">
        <f>SUMIFS(УсловияРасчеты!AB:AB,УсловияРасчеты!$H:$H,$C53,УсловияРасчеты!$N:$N,"итого")</f>
        <v>0</v>
      </c>
      <c r="I53" s="141">
        <f>SUMIFS(УсловияРасчеты!AC:AC,УсловияРасчеты!$H:$H,$C53,УсловияРасчеты!$N:$N,"итого")</f>
        <v>0</v>
      </c>
      <c r="J53" s="141">
        <f>SUMIFS(УсловияРасчеты!AD:AD,УсловияРасчеты!$H:$H,$C53,УсловияРасчеты!$N:$N,"итого")</f>
        <v>0</v>
      </c>
      <c r="K53" s="141">
        <f>SUMIFS(УсловияРасчеты!AE:AE,УсловияРасчеты!$H:$H,$C53,УсловияРасчеты!$N:$N,"итого")</f>
        <v>0</v>
      </c>
      <c r="L53" s="141">
        <f>SUMIFS(УсловияРасчеты!AF:AF,УсловияРасчеты!$H:$H,$C53,УсловияРасчеты!$N:$N,"итого")</f>
        <v>0</v>
      </c>
      <c r="M53" s="141">
        <f>SUMIFS(УсловияРасчеты!AG:AG,УсловияРасчеты!$H:$H,$C53,УсловияРасчеты!$N:$N,"итого")</f>
        <v>0</v>
      </c>
      <c r="N53" s="141">
        <f>SUMIFS(УсловияРасчеты!AH:AH,УсловияРасчеты!$H:$H,$C53,УсловияРасчеты!$N:$N,"итого")</f>
        <v>0</v>
      </c>
      <c r="O53" s="141">
        <f>SUMIFS(УсловияРасчеты!AI:AI,УсловияРасчеты!$H:$H,$C53,УсловияРасчеты!$N:$N,"итого")</f>
        <v>0</v>
      </c>
      <c r="P53" s="141">
        <f>SUMIFS(УсловияРасчеты!AJ:AJ,УсловияРасчеты!$H:$H,$C53,УсловияРасчеты!$N:$N,"итого")</f>
        <v>0</v>
      </c>
      <c r="Q53" s="141">
        <f>SUMIFS(УсловияРасчеты!AK:AK,УсловияРасчеты!$H:$H,$C53,УсловияРасчеты!$N:$N,"итого")</f>
        <v>0</v>
      </c>
      <c r="R53" s="141">
        <f>SUMIFS(УсловияРасчеты!AL:AL,УсловияРасчеты!$H:$H,$C53,УсловияРасчеты!$N:$N,"итого")</f>
        <v>0</v>
      </c>
      <c r="S53" s="141">
        <f>SUMIFS(УсловияРасчеты!AM:AM,УсловияРасчеты!$H:$H,$C53,УсловияРасчеты!$N:$N,"итого")</f>
        <v>0</v>
      </c>
      <c r="T53" s="141">
        <f>SUMIFS(УсловияРасчеты!AN:AN,УсловияРасчеты!$H:$H,$C53,УсловияРасчеты!$N:$N,"итого")</f>
        <v>0</v>
      </c>
      <c r="U53" s="141">
        <f>SUMIFS(УсловияРасчеты!AO:AO,УсловияРасчеты!$H:$H,$C53,УсловияРасчеты!$N:$N,"итого")</f>
        <v>0</v>
      </c>
      <c r="V53" s="141">
        <f>SUMIFS(УсловияРасчеты!AP:AP,УсловияРасчеты!$H:$H,$C53,УсловияРасчеты!$N:$N,"итого")</f>
        <v>0</v>
      </c>
      <c r="W53" s="141">
        <f>SUMIFS(УсловияРасчеты!AQ:AQ,УсловияРасчеты!$H:$H,$C53,УсловияРасчеты!$N:$N,"итого")</f>
        <v>0</v>
      </c>
      <c r="X53" s="141">
        <f>SUMIFS(УсловияРасчеты!AR:AR,УсловияРасчеты!$H:$H,$C53,УсловияРасчеты!$N:$N,"итого")</f>
        <v>0</v>
      </c>
      <c r="Y53" s="141">
        <f>SUMIFS(УсловияРасчеты!AS:AS,УсловияРасчеты!$H:$H,$C53,УсловияРасчеты!$N:$N,"итого")</f>
        <v>0</v>
      </c>
      <c r="Z53" s="141">
        <f>SUMIFS(УсловияРасчеты!AT:AT,УсловияРасчеты!$H:$H,$C53,УсловияРасчеты!$N:$N,"итого")</f>
        <v>0</v>
      </c>
      <c r="AA53" s="141">
        <f>SUMIFS(УсловияРасчеты!AU:AU,УсловияРасчеты!$H:$H,$C53,УсловияРасчеты!$N:$N,"итого")</f>
        <v>0</v>
      </c>
      <c r="AB53" s="141">
        <f>SUMIFS(УсловияРасчеты!AV:AV,УсловияРасчеты!$H:$H,$C53,УсловияРасчеты!$N:$N,"итого")</f>
        <v>0</v>
      </c>
      <c r="AC53" s="141">
        <f>SUMIFS(УсловияРасчеты!AW:AW,УсловияРасчеты!$H:$H,$C53,УсловияРасчеты!$N:$N,"итого")</f>
        <v>0</v>
      </c>
      <c r="AD53" s="141">
        <f>SUMIFS(УсловияРасчеты!AX:AX,УсловияРасчеты!$H:$H,$C53,УсловияРасчеты!$N:$N,"итого")</f>
        <v>0</v>
      </c>
      <c r="AE53" s="141">
        <f>SUMIFS(УсловияРасчеты!AY:AY,УсловияРасчеты!$H:$H,$C53,УсловияРасчеты!$N:$N,"итого")</f>
        <v>0</v>
      </c>
      <c r="AF53" s="141">
        <f>SUMIFS(УсловияРасчеты!AZ:AZ,УсловияРасчеты!$H:$H,$C53,УсловияРасчеты!$N:$N,"итого")</f>
        <v>0</v>
      </c>
      <c r="AG53" s="141">
        <f>SUMIFS(УсловияРасчеты!BA:BA,УсловияРасчеты!$H:$H,$C53,УсловияРасчеты!$N:$N,"итого")</f>
        <v>0</v>
      </c>
      <c r="AH53" s="141">
        <f>SUMIFS(УсловияРасчеты!BB:BB,УсловияРасчеты!$H:$H,$C53,УсловияРасчеты!$N:$N,"итого")</f>
        <v>0</v>
      </c>
      <c r="AI53" s="141">
        <f>SUMIFS(УсловияРасчеты!BC:BC,УсловияРасчеты!$H:$H,$C53,УсловияРасчеты!$N:$N,"итого")</f>
        <v>0</v>
      </c>
      <c r="AJ53" s="141">
        <f>SUMIFS(УсловияРасчеты!BD:BD,УсловияРасчеты!$H:$H,$C53,УсловияРасчеты!$N:$N,"итого")</f>
        <v>0</v>
      </c>
      <c r="AK53" s="141">
        <f>SUMIFS(УсловияРасчеты!BE:BE,УсловияРасчеты!$H:$H,$C53,УсловияРасчеты!$N:$N,"итого")</f>
        <v>0</v>
      </c>
      <c r="AL53" s="141">
        <f>SUMIFS(УсловияРасчеты!BF:BF,УсловияРасчеты!$H:$H,$C53,УсловияРасчеты!$N:$N,"итого")</f>
        <v>0</v>
      </c>
      <c r="AM53" s="141">
        <f>SUMIFS(УсловияРасчеты!BG:BG,УсловияРасчеты!$H:$H,$C53,УсловияРасчеты!$N:$N,"итого")</f>
        <v>0</v>
      </c>
      <c r="AN53" s="141">
        <f>SUMIFS(УсловияРасчеты!BH:BH,УсловияРасчеты!$H:$H,$C53,УсловияРасчеты!$N:$N,"итого")</f>
        <v>0</v>
      </c>
      <c r="AO53" s="141">
        <f>SUMIFS(УсловияРасчеты!BI:BI,УсловияРасчеты!$H:$H,$C53,УсловияРасчеты!$N:$N,"итого")</f>
        <v>0</v>
      </c>
      <c r="AP53" s="141">
        <f>SUMIFS(УсловияРасчеты!BJ:BJ,УсловияРасчеты!$H:$H,$C53,УсловияРасчеты!$N:$N,"итого")</f>
        <v>0</v>
      </c>
      <c r="AQ53" s="141">
        <f>SUMIFS(УсловияРасчеты!BK:BK,УсловияРасчеты!$H:$H,$C53,УсловияРасчеты!$N:$N,"итого")</f>
        <v>0</v>
      </c>
      <c r="AR53" s="141">
        <f>SUMIFS(УсловияРасчеты!BL:BL,УсловияРасчеты!$H:$H,$C53,УсловияРасчеты!$N:$N,"итого")</f>
        <v>0</v>
      </c>
      <c r="AS53" s="141">
        <f>SUMIFS(УсловияРасчеты!BM:BM,УсловияРасчеты!$H:$H,$C53,УсловияРасчеты!$N:$N,"итого")</f>
        <v>0</v>
      </c>
      <c r="AT53" s="141">
        <f>SUMIFS(УсловияРасчеты!BN:BN,УсловияРасчеты!$H:$H,$C53,УсловияРасчеты!$N:$N,"итого")</f>
        <v>0</v>
      </c>
      <c r="AU53" s="141">
        <f>SUMIFS(УсловияРасчеты!BO:BO,УсловияРасчеты!$H:$H,$C53,УсловияРасчеты!$N:$N,"итого")</f>
        <v>0</v>
      </c>
      <c r="AV53" s="141">
        <f>SUMIFS(УсловияРасчеты!BP:BP,УсловияРасчеты!$H:$H,$C53,УсловияРасчеты!$N:$N,"итого")</f>
        <v>0</v>
      </c>
      <c r="AW53" s="141">
        <f>SUMIFS(УсловияРасчеты!BQ:BQ,УсловияРасчеты!$H:$H,$C53,УсловияРасчеты!$N:$N,"итого")</f>
        <v>0</v>
      </c>
      <c r="AX53" s="141">
        <f>SUMIFS(УсловияРасчеты!BR:BR,УсловияРасчеты!$H:$H,$C53,УсловияРасчеты!$N:$N,"итого")</f>
        <v>0</v>
      </c>
      <c r="AY53" s="141">
        <f>SUMIFS(УсловияРасчеты!BS:BS,УсловияРасчеты!$H:$H,$C53,УсловияРасчеты!$N:$N,"итого")</f>
        <v>0</v>
      </c>
      <c r="AZ53" s="141">
        <f>SUMIFS(УсловияРасчеты!BT:BT,УсловияРасчеты!$H:$H,$C53,УсловияРасчеты!$N:$N,"итого")</f>
        <v>0</v>
      </c>
      <c r="BA53" s="141">
        <f>SUMIFS(УсловияРасчеты!BU:BU,УсловияРасчеты!$H:$H,$C53,УсловияРасчеты!$N:$N,"итого")</f>
        <v>0</v>
      </c>
      <c r="BB53" s="141">
        <f>SUMIFS(УсловияРасчеты!BV:BV,УсловияРасчеты!$H:$H,$C53,УсловияРасчеты!$N:$N,"итого")</f>
        <v>0</v>
      </c>
      <c r="BC53" s="141">
        <f>SUMIFS(УсловияРасчеты!BW:BW,УсловияРасчеты!$H:$H,$C53,УсловияРасчеты!$N:$N,"итого")</f>
        <v>0</v>
      </c>
      <c r="BD53" s="141">
        <f>SUMIFS(УсловияРасчеты!BX:BX,УсловияРасчеты!$H:$H,$C53,УсловияРасчеты!$N:$N,"итого")</f>
        <v>0</v>
      </c>
      <c r="BE53" s="141">
        <f>SUMIFS(УсловияРасчеты!BY:BY,УсловияРасчеты!$H:$H,$C53,УсловияРасчеты!$N:$N,"итого")</f>
        <v>0</v>
      </c>
      <c r="BF53" s="141">
        <f>SUMIFS(УсловияРасчеты!BZ:BZ,УсловияРасчеты!$H:$H,$C53,УсловияРасчеты!$N:$N,"итого")</f>
        <v>0</v>
      </c>
      <c r="BG53" s="141">
        <f>SUMIFS(УсловияРасчеты!CA:CA,УсловияРасчеты!$H:$H,$C53,УсловияРасчеты!$N:$N,"итого")</f>
        <v>0</v>
      </c>
      <c r="BH53" s="141">
        <f>SUMIFS(УсловияРасчеты!CB:CB,УсловияРасчеты!$H:$H,$C53,УсловияРасчеты!$N:$N,"итого")</f>
        <v>0</v>
      </c>
      <c r="BI53" s="141">
        <f>SUMIFS(УсловияРасчеты!CC:CC,УсловияРасчеты!$H:$H,$C53,УсловияРасчеты!$N:$N,"итого")</f>
        <v>0</v>
      </c>
      <c r="BJ53" s="141">
        <f>SUMIFS(УсловияРасчеты!CD:CD,УсловияРасчеты!$H:$H,$C53,УсловияРасчеты!$N:$N,"итого")</f>
        <v>0</v>
      </c>
      <c r="BK53" s="141">
        <f>SUMIFS(УсловияРасчеты!CE:CE,УсловияРасчеты!$H:$H,$C53,УсловияРасчеты!$N:$N,"итого")</f>
        <v>0</v>
      </c>
      <c r="BL53" s="141">
        <f>SUMIFS(УсловияРасчеты!CF:CF,УсловияРасчеты!$H:$H,$C53,УсловияРасчеты!$N:$N,"итого")</f>
        <v>0</v>
      </c>
      <c r="BM53" s="141">
        <f>SUMIFS(УсловияРасчеты!CG:CG,УсловияРасчеты!$H:$H,$C53,УсловияРасчеты!$N:$N,"итого")</f>
        <v>0</v>
      </c>
      <c r="BN53" s="141">
        <f>SUMIFS(УсловияРасчеты!CH:CH,УсловияРасчеты!$H:$H,$C53,УсловияРасчеты!$N:$N,"итого")</f>
        <v>0</v>
      </c>
      <c r="BO53" s="141">
        <f>SUMIFS(УсловияРасчеты!CI:CI,УсловияРасчеты!$H:$H,$C53,УсловияРасчеты!$N:$N,"итого")</f>
        <v>0</v>
      </c>
      <c r="BP53" s="141">
        <f>SUMIFS(УсловияРасчеты!CJ:CJ,УсловияРасчеты!$H:$H,$C53,УсловияРасчеты!$N:$N,"итого")</f>
        <v>0</v>
      </c>
      <c r="BQ53" s="141">
        <f>SUMIFS(УсловияРасчеты!CK:CK,УсловияРасчеты!$H:$H,$C53,УсловияРасчеты!$N:$N,"итого")</f>
        <v>0</v>
      </c>
      <c r="BR53" s="141">
        <f>SUMIFS(УсловияРасчеты!CL:CL,УсловияРасчеты!$H:$H,$C53,УсловияРасчеты!$N:$N,"итого")</f>
        <v>0</v>
      </c>
      <c r="BS53" s="141">
        <f>SUMIFS(УсловияРасчеты!CM:CM,УсловияРасчеты!$H:$H,$C53,УсловияРасчеты!$N:$N,"итого")</f>
        <v>0</v>
      </c>
      <c r="BT53" s="141">
        <f>SUMIFS(УсловияРасчеты!CN:CN,УсловияРасчеты!$H:$H,$C53,УсловияРасчеты!$N:$N,"итого")</f>
        <v>0</v>
      </c>
      <c r="BU53" s="141">
        <f>SUMIFS(УсловияРасчеты!CO:CO,УсловияРасчеты!$H:$H,$C53,УсловияРасчеты!$N:$N,"итого")</f>
        <v>0</v>
      </c>
      <c r="BV53" s="141">
        <f>SUMIFS(УсловияРасчеты!CP:CP,УсловияРасчеты!$H:$H,$C53,УсловияРасчеты!$N:$N,"итого")</f>
        <v>0</v>
      </c>
      <c r="BW53" s="141">
        <f>SUMIFS(УсловияРасчеты!CQ:CQ,УсловияРасчеты!$H:$H,$C53,УсловияРасчеты!$N:$N,"итого")</f>
        <v>0</v>
      </c>
      <c r="BX53" s="141">
        <f>SUMIFS(УсловияРасчеты!CR:CR,УсловияРасчеты!$H:$H,$C53,УсловияРасчеты!$N:$N,"итого")</f>
        <v>0</v>
      </c>
      <c r="BY53" s="141">
        <f>SUMIFS(УсловияРасчеты!CS:CS,УсловияРасчеты!$H:$H,$C53,УсловияРасчеты!$N:$N,"итого")</f>
        <v>0</v>
      </c>
      <c r="BZ53" s="141">
        <f>SUMIFS(УсловияРасчеты!CT:CT,УсловияРасчеты!$H:$H,$C53,УсловияРасчеты!$N:$N,"итого")</f>
        <v>0</v>
      </c>
      <c r="CA53" s="141">
        <f>SUMIFS(УсловияРасчеты!CU:CU,УсловияРасчеты!$H:$H,$C53,УсловияРасчеты!$N:$N,"итого")</f>
        <v>0</v>
      </c>
      <c r="CB53" s="141">
        <f>SUMIFS(УсловияРасчеты!CV:CV,УсловияРасчеты!$H:$H,$C53,УсловияРасчеты!$N:$N,"итого")</f>
        <v>0</v>
      </c>
      <c r="CC53" s="141">
        <f>SUMIFS(УсловияРасчеты!CW:CW,УсловияРасчеты!$H:$H,$C53,УсловияРасчеты!$N:$N,"итого")</f>
        <v>0</v>
      </c>
      <c r="CD53" s="141">
        <f>SUMIFS(УсловияРасчеты!CX:CX,УсловияРасчеты!$H:$H,$C53,УсловияРасчеты!$N:$N,"итого")</f>
        <v>0</v>
      </c>
      <c r="CE53" s="141">
        <f>SUMIFS(УсловияРасчеты!CY:CY,УсловияРасчеты!$H:$H,$C53,УсловияРасчеты!$N:$N,"итого")</f>
        <v>0</v>
      </c>
      <c r="CF53" s="141">
        <f>SUMIFS(УсловияРасчеты!CZ:CZ,УсловияРасчеты!$H:$H,$C53,УсловияРасчеты!$N:$N,"итого")</f>
        <v>0</v>
      </c>
      <c r="CG53" s="141">
        <f>SUMIFS(УсловияРасчеты!DA:DA,УсловияРасчеты!$H:$H,$C53,УсловияРасчеты!$N:$N,"итого")</f>
        <v>0</v>
      </c>
      <c r="CH53" s="141">
        <f>SUMIFS(УсловияРасчеты!DB:DB,УсловияРасчеты!$H:$H,$C53,УсловияРасчеты!$N:$N,"итого")</f>
        <v>0</v>
      </c>
      <c r="CI53" s="141">
        <f>SUMIFS(УсловияРасчеты!DC:DC,УсловияРасчеты!$H:$H,$C53,УсловияРасчеты!$N:$N,"итого")</f>
        <v>0</v>
      </c>
      <c r="CJ53" s="141">
        <f>SUMIFS(УсловияРасчеты!DD:DD,УсловияРасчеты!$H:$H,$C53,УсловияРасчеты!$N:$N,"итого")</f>
        <v>0</v>
      </c>
      <c r="CK53" s="141">
        <f>SUMIFS(УсловияРасчеты!DE:DE,УсловияРасчеты!$H:$H,$C53,УсловияРасчеты!$N:$N,"итого")</f>
        <v>0</v>
      </c>
      <c r="CL53" s="141">
        <f>SUMIFS(УсловияРасчеты!DF:DF,УсловияРасчеты!$H:$H,$C53,УсловияРасчеты!$N:$N,"итого")</f>
        <v>0</v>
      </c>
      <c r="CM53" s="141">
        <f>SUMIFS(УсловияРасчеты!DG:DG,УсловияРасчеты!$H:$H,$C53,УсловияРасчеты!$N:$N,"итого")</f>
        <v>0</v>
      </c>
      <c r="CN53" s="141">
        <f>SUMIFS(УсловияРасчеты!DH:DH,УсловияРасчеты!$H:$H,$C53,УсловияРасчеты!$N:$N,"итого")</f>
        <v>0</v>
      </c>
      <c r="CO53" s="141">
        <f>SUMIFS(УсловияРасчеты!DI:DI,УсловияРасчеты!$H:$H,$C53,УсловияРасчеты!$N:$N,"итого")</f>
        <v>0</v>
      </c>
      <c r="CP53" s="141">
        <f>SUMIFS(УсловияРасчеты!DJ:DJ,УсловияРасчеты!$H:$H,$C53,УсловияРасчеты!$N:$N,"итого")</f>
        <v>0</v>
      </c>
      <c r="CQ53" s="141">
        <f>SUMIFS(УсловияРасчеты!DK:DK,УсловияРасчеты!$H:$H,$C53,УсловияРасчеты!$N:$N,"итого")</f>
        <v>0</v>
      </c>
      <c r="CR53" s="141">
        <f>SUMIFS(УсловияРасчеты!DL:DL,УсловияРасчеты!$H:$H,$C53,УсловияРасчеты!$N:$N,"итого")</f>
        <v>0</v>
      </c>
      <c r="CS53" s="141">
        <f>SUMIFS(УсловияРасчеты!DM:DM,УсловияРасчеты!$H:$H,$C53,УсловияРасчеты!$N:$N,"итого")</f>
        <v>0</v>
      </c>
      <c r="CT53" s="141">
        <f>SUMIFS(УсловияРасчеты!DN:DN,УсловияРасчеты!$H:$H,$C53,УсловияРасчеты!$N:$N,"итого")</f>
        <v>0</v>
      </c>
      <c r="CU53" s="141">
        <f>SUMIFS(УсловияРасчеты!DO:DO,УсловияРасчеты!$H:$H,$C53,УсловияРасчеты!$N:$N,"итого")</f>
        <v>0</v>
      </c>
      <c r="CV53" s="141">
        <f>SUMIFS(УсловияРасчеты!DP:DP,УсловияРасчеты!$H:$H,$C53,УсловияРасчеты!$N:$N,"итого")</f>
        <v>0</v>
      </c>
      <c r="CW53" s="141">
        <f>SUMIFS(УсловияРасчеты!DQ:DQ,УсловияРасчеты!$H:$H,$C53,УсловияРасчеты!$N:$N,"итого")</f>
        <v>0</v>
      </c>
      <c r="CX53" s="141">
        <f>SUMIFS(УсловияРасчеты!DR:DR,УсловияРасчеты!$H:$H,$C53,УсловияРасчеты!$N:$N,"итого")</f>
        <v>0</v>
      </c>
      <c r="CY53" s="141">
        <f>SUMIFS(УсловияРасчеты!DS:DS,УсловияРасчеты!$H:$H,$C53,УсловияРасчеты!$N:$N,"итого")</f>
        <v>0</v>
      </c>
      <c r="CZ53" s="141">
        <f>SUMIFS(УсловияРасчеты!DT:DT,УсловияРасчеты!$H:$H,$C53,УсловияРасчеты!$N:$N,"итого")</f>
        <v>0</v>
      </c>
      <c r="DA53" s="141">
        <f>SUMIFS(УсловияРасчеты!DU:DU,УсловияРасчеты!$H:$H,$C53,УсловияРасчеты!$N:$N,"итого")</f>
        <v>0</v>
      </c>
      <c r="DB53" s="141">
        <f>SUMIFS(УсловияРасчеты!DV:DV,УсловияРасчеты!$H:$H,$C53,УсловияРасчеты!$N:$N,"итого")</f>
        <v>0</v>
      </c>
      <c r="DC53" s="141">
        <f>SUMIFS(УсловияРасчеты!DW:DW,УсловияРасчеты!$H:$H,$C53,УсловияРасчеты!$N:$N,"итого")</f>
        <v>0</v>
      </c>
      <c r="DD53" s="141">
        <f>SUMIFS(УсловияРасчеты!DX:DX,УсловияРасчеты!$H:$H,$C53,УсловияРасчеты!$N:$N,"итого")</f>
        <v>0</v>
      </c>
      <c r="DE53" s="141">
        <f>SUMIFS(УсловияРасчеты!DY:DY,УсловияРасчеты!$H:$H,$C53,УсловияРасчеты!$N:$N,"итого")</f>
        <v>0</v>
      </c>
      <c r="DF53" s="141">
        <f>SUMIFS(УсловияРасчеты!DZ:DZ,УсловияРасчеты!$H:$H,$C53,УсловияРасчеты!$N:$N,"итого")</f>
        <v>0</v>
      </c>
      <c r="DG53" s="141">
        <f>SUMIFS(УсловияРасчеты!EA:EA,УсловияРасчеты!$H:$H,$C53,УсловияРасчеты!$N:$N,"итого")</f>
        <v>0</v>
      </c>
      <c r="DH53" s="141">
        <f>SUMIFS(УсловияРасчеты!EB:EB,УсловияРасчеты!$H:$H,$C53,УсловияРасчеты!$N:$N,"итого")</f>
        <v>0</v>
      </c>
      <c r="DI53" s="141">
        <f>SUMIFS(УсловияРасчеты!EC:EC,УсловияРасчеты!$H:$H,$C53,УсловияРасчеты!$N:$N,"итого")</f>
        <v>0</v>
      </c>
      <c r="DJ53" s="141">
        <f>SUMIFS(УсловияРасчеты!ED:ED,УсловияРасчеты!$H:$H,$C53,УсловияРасчеты!$N:$N,"итого")</f>
        <v>0</v>
      </c>
      <c r="DK53" s="141">
        <f>SUMIFS(УсловияРасчеты!EE:EE,УсловияРасчеты!$H:$H,$C53,УсловияРасчеты!$N:$N,"итого")</f>
        <v>0</v>
      </c>
      <c r="DL53" s="141">
        <f>SUMIFS(УсловияРасчеты!EF:EF,УсловияРасчеты!$H:$H,$C53,УсловияРасчеты!$N:$N,"итого")</f>
        <v>0</v>
      </c>
      <c r="DM53" s="141">
        <f>SUMIFS(УсловияРасчеты!EG:EG,УсловияРасчеты!$H:$H,$C53,УсловияРасчеты!$N:$N,"итого")</f>
        <v>0</v>
      </c>
      <c r="DN53" s="141">
        <f>SUMIFS(УсловияРасчеты!EH:EH,УсловияРасчеты!$H:$H,$C53,УсловияРасчеты!$N:$N,"итого")</f>
        <v>0</v>
      </c>
      <c r="DO53" s="141">
        <f>SUMIFS(УсловияРасчеты!EI:EI,УсловияРасчеты!$H:$H,$C53,УсловияРасчеты!$N:$N,"итого")</f>
        <v>0</v>
      </c>
      <c r="DP53" s="141">
        <f>SUMIFS(УсловияРасчеты!EJ:EJ,УсловияРасчеты!$H:$H,$C53,УсловияРасчеты!$N:$N,"итого")</f>
        <v>0</v>
      </c>
      <c r="DQ53" s="141">
        <f>SUMIFS(УсловияРасчеты!EK:EK,УсловияРасчеты!$H:$H,$C53,УсловияРасчеты!$N:$N,"итого")</f>
        <v>0</v>
      </c>
      <c r="DR53" s="141">
        <f>SUMIFS(УсловияРасчеты!EL:EL,УсловияРасчеты!$H:$H,$C53,УсловияРасчеты!$N:$N,"итого")</f>
        <v>0</v>
      </c>
      <c r="DS53" s="141">
        <f>SUMIFS(УсловияРасчеты!EM:EM,УсловияРасчеты!$H:$H,$C53,УсловияРасчеты!$N:$N,"итого")</f>
        <v>0</v>
      </c>
      <c r="DT53" s="141">
        <f>SUMIFS(УсловияРасчеты!EN:EN,УсловияРасчеты!$H:$H,$C53,УсловияРасчеты!$N:$N,"итого")</f>
        <v>0</v>
      </c>
      <c r="DU53" s="141">
        <f>SUMIFS(УсловияРасчеты!EO:EO,УсловияРасчеты!$H:$H,$C53,УсловияРасчеты!$N:$N,"итого")</f>
        <v>0</v>
      </c>
      <c r="DV53" s="141">
        <f>SUMIFS(УсловияРасчеты!EP:EP,УсловияРасчеты!$H:$H,$C53,УсловияРасчеты!$N:$N,"итого")</f>
        <v>0</v>
      </c>
      <c r="DW53" s="141">
        <f>SUMIFS(УсловияРасчеты!EQ:EQ,УсловияРасчеты!$H:$H,$C53,УсловияРасчеты!$N:$N,"итого")</f>
        <v>0</v>
      </c>
      <c r="DX53" s="141">
        <f>SUMIFS(УсловияРасчеты!ER:ER,УсловияРасчеты!$H:$H,$C53,УсловияРасчеты!$N:$N,"итого")</f>
        <v>0</v>
      </c>
      <c r="DY53" s="141">
        <f>SUMIFS(УсловияРасчеты!ES:ES,УсловияРасчеты!$H:$H,$C53,УсловияРасчеты!$N:$N,"итого")</f>
        <v>0</v>
      </c>
      <c r="DZ53" s="141">
        <f>SUMIFS(УсловияРасчеты!ET:ET,УсловияРасчеты!$H:$H,$C53,УсловияРасчеты!$N:$N,"итого")</f>
        <v>0</v>
      </c>
      <c r="EA53" s="141">
        <f>SUMIFS(УсловияРасчеты!EU:EU,УсловияРасчеты!$H:$H,$C53,УсловияРасчеты!$N:$N,"итого")</f>
        <v>0</v>
      </c>
      <c r="EB53" s="141">
        <f>SUMIFS(УсловияРасчеты!EV:EV,УсловияРасчеты!$H:$H,$C53,УсловияРасчеты!$N:$N,"итого")</f>
        <v>0</v>
      </c>
      <c r="EC53" s="141">
        <f>SUMIFS(УсловияРасчеты!EW:EW,УсловияРасчеты!$H:$H,$C53,УсловияРасчеты!$N:$N,"итого")</f>
        <v>0</v>
      </c>
      <c r="ED53" s="141">
        <f>SUMIFS(УсловияРасчеты!EX:EX,УсловияРасчеты!$H:$H,$C53,УсловияРасчеты!$N:$N,"итого")</f>
        <v>0</v>
      </c>
      <c r="EE53" s="141">
        <f>SUMIFS(УсловияРасчеты!EY:EY,УсловияРасчеты!$H:$H,$C53,УсловияРасчеты!$N:$N,"итого")</f>
        <v>0</v>
      </c>
      <c r="EF53" s="141">
        <f>SUMIFS(УсловияРасчеты!EZ:EZ,УсловияРасчеты!$H:$H,$C53,УсловияРасчеты!$N:$N,"итого")</f>
        <v>0</v>
      </c>
      <c r="EG53" s="141">
        <f>SUMIFS(УсловияРасчеты!FA:FA,УсловияРасчеты!$H:$H,$C53,УсловияРасчеты!$N:$N,"итого")</f>
        <v>0</v>
      </c>
      <c r="EH53" s="141">
        <f>SUMIFS(УсловияРасчеты!FB:FB,УсловияРасчеты!$H:$H,$C53,УсловияРасчеты!$N:$N,"итого")</f>
        <v>0</v>
      </c>
      <c r="EI53" s="141">
        <f>SUMIFS(УсловияРасчеты!FC:FC,УсловияРасчеты!$H:$H,$C53,УсловияРасчеты!$N:$N,"итого")</f>
        <v>0</v>
      </c>
      <c r="EJ53" s="141">
        <f>SUMIFS(УсловияРасчеты!FD:FD,УсловияРасчеты!$H:$H,$C53,УсловияРасчеты!$N:$N,"итого")</f>
        <v>0</v>
      </c>
      <c r="EK53" s="141">
        <f>SUMIFS(УсловияРасчеты!FE:FE,УсловияРасчеты!$H:$H,$C53,УсловияРасчеты!$N:$N,"итого")</f>
        <v>0</v>
      </c>
      <c r="EL53" s="141">
        <f>SUMIFS(УсловияРасчеты!FF:FF,УсловияРасчеты!$H:$H,$C53,УсловияРасчеты!$N:$N,"итого")</f>
        <v>0</v>
      </c>
      <c r="EM53" s="141">
        <f>SUMIFS(УсловияРасчеты!FG:FG,УсловияРасчеты!$H:$H,$C53,УсловияРасчеты!$N:$N,"итого")</f>
        <v>0</v>
      </c>
      <c r="EN53" s="141">
        <f>SUMIFS(УсловияРасчеты!FH:FH,УсловияРасчеты!$H:$H,$C53,УсловияРасчеты!$N:$N,"итого")</f>
        <v>0</v>
      </c>
      <c r="EO53" s="141">
        <f>SUMIFS(УсловияРасчеты!FI:FI,УсловияРасчеты!$H:$H,$C53,УсловияРасчеты!$N:$N,"итого")</f>
        <v>0</v>
      </c>
      <c r="EP53" s="141">
        <f>SUMIFS(УсловияРасчеты!FJ:FJ,УсловияРасчеты!$H:$H,$C53,УсловияРасчеты!$N:$N,"итого")</f>
        <v>0</v>
      </c>
      <c r="EQ53" s="141">
        <f>SUMIFS(УсловияРасчеты!FK:FK,УсловияРасчеты!$H:$H,$C53,УсловияРасчеты!$N:$N,"итого")</f>
        <v>0</v>
      </c>
      <c r="ER53" s="141">
        <f>SUMIFS(УсловияРасчеты!FL:FL,УсловияРасчеты!$H:$H,$C53,УсловияРасчеты!$N:$N,"итого")</f>
        <v>0</v>
      </c>
      <c r="ES53" s="141">
        <f>SUMIFS(УсловияРасчеты!FM:FM,УсловияРасчеты!$H:$H,$C53,УсловияРасчеты!$N:$N,"итого")</f>
        <v>0</v>
      </c>
      <c r="ET53" s="141">
        <f>SUMIFS(УсловияРасчеты!FN:FN,УсловияРасчеты!$H:$H,$C53,УсловияРасчеты!$N:$N,"итого")</f>
        <v>0</v>
      </c>
      <c r="EU53" s="141">
        <f>SUMIFS(УсловияРасчеты!FO:FO,УсловияРасчеты!$H:$H,$C53,УсловияРасчеты!$N:$N,"итого")</f>
        <v>0</v>
      </c>
      <c r="EV53" s="141">
        <f>SUMIFS(УсловияРасчеты!FP:FP,УсловияРасчеты!$H:$H,$C53,УсловияРасчеты!$N:$N,"итого")</f>
        <v>0</v>
      </c>
      <c r="EW53" s="141">
        <f>SUMIFS(УсловияРасчеты!FQ:FQ,УсловияРасчеты!$H:$H,$C53,УсловияРасчеты!$N:$N,"итого")</f>
        <v>0</v>
      </c>
      <c r="EX53" s="141">
        <f>SUMIFS(УсловияРасчеты!FR:FR,УсловияРасчеты!$H:$H,$C53,УсловияРасчеты!$N:$N,"итого")</f>
        <v>0</v>
      </c>
      <c r="EY53" s="141">
        <f>SUMIFS(УсловияРасчеты!FS:FS,УсловияРасчеты!$H:$H,$C53,УсловияРасчеты!$N:$N,"итого")</f>
        <v>0</v>
      </c>
      <c r="EZ53" s="141">
        <f>SUMIFS(УсловияРасчеты!FT:FT,УсловияРасчеты!$H:$H,$C53,УсловияРасчеты!$N:$N,"итого")</f>
        <v>0</v>
      </c>
      <c r="FA53" s="141">
        <f>SUMIFS(УсловияРасчеты!FU:FU,УсловияРасчеты!$H:$H,$C53,УсловияРасчеты!$N:$N,"итого")</f>
        <v>0</v>
      </c>
      <c r="FB53" s="141">
        <f>SUMIFS(УсловияРасчеты!FV:FV,УсловияРасчеты!$H:$H,$C53,УсловияРасчеты!$N:$N,"итого")</f>
        <v>0</v>
      </c>
      <c r="FC53" s="141">
        <f>SUMIFS(УсловияРасчеты!FW:FW,УсловияРасчеты!$H:$H,$C53,УсловияРасчеты!$N:$N,"итого")</f>
        <v>0</v>
      </c>
      <c r="FD53" s="141">
        <f>SUMIFS(УсловияРасчеты!FX:FX,УсловияРасчеты!$H:$H,$C53,УсловияРасчеты!$N:$N,"итого")</f>
        <v>0</v>
      </c>
      <c r="FE53" s="141">
        <f>SUMIFS(УсловияРасчеты!FY:FY,УсловияРасчеты!$H:$H,$C53,УсловияРасчеты!$N:$N,"итого")</f>
        <v>0</v>
      </c>
      <c r="FF53" s="141">
        <f>SUMIFS(УсловияРасчеты!FZ:FZ,УсловияРасчеты!$H:$H,$C53,УсловияРасчеты!$N:$N,"итого")</f>
        <v>0</v>
      </c>
      <c r="FG53" s="141">
        <f>SUMIFS(УсловияРасчеты!GA:GA,УсловияРасчеты!$H:$H,$C53,УсловияРасчеты!$N:$N,"итого")</f>
        <v>0</v>
      </c>
      <c r="FH53" s="141">
        <f>SUMIFS(УсловияРасчеты!GB:GB,УсловияРасчеты!$H:$H,$C53,УсловияРасчеты!$N:$N,"итого")</f>
        <v>0</v>
      </c>
      <c r="FI53" s="141">
        <f>SUMIFS(УсловияРасчеты!GC:GC,УсловияРасчеты!$H:$H,$C53,УсловияРасчеты!$N:$N,"итого")</f>
        <v>0</v>
      </c>
      <c r="FJ53" s="141">
        <f>SUMIFS(УсловияРасчеты!GD:GD,УсловияРасчеты!$H:$H,$C53,УсловияРасчеты!$N:$N,"итого")</f>
        <v>0</v>
      </c>
      <c r="FK53" s="141">
        <f>SUMIFS(УсловияРасчеты!GE:GE,УсловияРасчеты!$H:$H,$C53,УсловияРасчеты!$N:$N,"итого")</f>
        <v>0</v>
      </c>
      <c r="FL53" s="141">
        <f>SUMIFS(УсловияРасчеты!GF:GF,УсловияРасчеты!$H:$H,$C53,УсловияРасчеты!$N:$N,"итого")</f>
        <v>0</v>
      </c>
      <c r="FM53" s="141">
        <f>SUMIFS(УсловияРасчеты!GG:GG,УсловияРасчеты!$H:$H,$C53,УсловияРасчеты!$N:$N,"итого")</f>
        <v>0</v>
      </c>
      <c r="FN53" s="141">
        <f>SUMIFS(УсловияРасчеты!GH:GH,УсловияРасчеты!$H:$H,$C53,УсловияРасчеты!$N:$N,"итого")</f>
        <v>0</v>
      </c>
      <c r="FO53" s="141">
        <f>SUMIFS(УсловияРасчеты!GI:GI,УсловияРасчеты!$H:$H,$C53,УсловияРасчеты!$N:$N,"итого")</f>
        <v>0</v>
      </c>
      <c r="FP53" s="141">
        <f>SUMIFS(УсловияРасчеты!GJ:GJ,УсловияРасчеты!$H:$H,$C53,УсловияРасчеты!$N:$N,"итого")</f>
        <v>0</v>
      </c>
      <c r="FQ53" s="141">
        <f>SUMIFS(УсловияРасчеты!GK:GK,УсловияРасчеты!$H:$H,$C53,УсловияРасчеты!$N:$N,"итого")</f>
        <v>0</v>
      </c>
      <c r="FR53" s="141">
        <f>SUMIFS(УсловияРасчеты!GL:GL,УсловияРасчеты!$H:$H,$C53,УсловияРасчеты!$N:$N,"итого")</f>
        <v>0</v>
      </c>
      <c r="FS53" s="141">
        <f>SUMIFS(УсловияРасчеты!GM:GM,УсловияРасчеты!$H:$H,$C53,УсловияРасчеты!$N:$N,"итого")</f>
        <v>0</v>
      </c>
      <c r="FT53" s="141">
        <f>SUMIFS(УсловияРасчеты!GN:GN,УсловияРасчеты!$H:$H,$C53,УсловияРасчеты!$N:$N,"итого")</f>
        <v>0</v>
      </c>
      <c r="FU53" s="141">
        <f>SUMIFS(УсловияРасчеты!GO:GO,УсловияРасчеты!$H:$H,$C53,УсловияРасчеты!$N:$N,"итого")</f>
        <v>0</v>
      </c>
      <c r="FV53" s="141">
        <f>SUMIFS(УсловияРасчеты!GP:GP,УсловияРасчеты!$H:$H,$C53,УсловияРасчеты!$N:$N,"итого")</f>
        <v>0</v>
      </c>
      <c r="FW53" s="141">
        <f>SUMIFS(УсловияРасчеты!GQ:GQ,УсловияРасчеты!$H:$H,$C53,УсловияРасчеты!$N:$N,"итого")</f>
        <v>0</v>
      </c>
      <c r="FX53" s="141">
        <f>SUMIFS(УсловияРасчеты!GR:GR,УсловияРасчеты!$H:$H,$C53,УсловияРасчеты!$N:$N,"итого")</f>
        <v>0</v>
      </c>
      <c r="FY53" s="141">
        <f>SUMIFS(УсловияРасчеты!GS:GS,УсловияРасчеты!$H:$H,$C53,УсловияРасчеты!$N:$N,"итого")</f>
        <v>0</v>
      </c>
      <c r="FZ53" s="141">
        <f>SUMIFS(УсловияРасчеты!GT:GT,УсловияРасчеты!$H:$H,$C53,УсловияРасчеты!$N:$N,"итого")</f>
        <v>0</v>
      </c>
      <c r="GA53" s="141">
        <f>SUMIFS(УсловияРасчеты!GU:GU,УсловияРасчеты!$H:$H,$C53,УсловияРасчеты!$N:$N,"итого")</f>
        <v>0</v>
      </c>
      <c r="GB53" s="141">
        <f>SUMIFS(УсловияРасчеты!GV:GV,УсловияРасчеты!$H:$H,$C53,УсловияРасчеты!$N:$N,"итого")</f>
        <v>0</v>
      </c>
      <c r="GC53" s="141">
        <f>SUMIFS(УсловияРасчеты!GW:GW,УсловияРасчеты!$H:$H,$C53,УсловияРасчеты!$N:$N,"итого")</f>
        <v>0</v>
      </c>
      <c r="GD53" s="141">
        <f>SUMIFS(УсловияРасчеты!GX:GX,УсловияРасчеты!$H:$H,$C53,УсловияРасчеты!$N:$N,"итого")</f>
        <v>0</v>
      </c>
      <c r="GE53" s="141">
        <f>SUMIFS(УсловияРасчеты!GY:GY,УсловияРасчеты!$H:$H,$C53,УсловияРасчеты!$N:$N,"итого")</f>
        <v>0</v>
      </c>
      <c r="GF53" s="141">
        <f>SUMIFS(УсловияРасчеты!GZ:GZ,УсловияРасчеты!$H:$H,$C53,УсловияРасчеты!$N:$N,"итого")</f>
        <v>0</v>
      </c>
      <c r="GG53" s="137"/>
    </row>
    <row r="54" spans="1:189" s="143" customFormat="1" ht="13.8">
      <c r="A54" s="142"/>
      <c r="B54" s="137"/>
      <c r="C54" s="138" t="str">
        <f>УсловияРасчеты!$H$1334</f>
        <v>Возврат инвестиций Акционерам</v>
      </c>
      <c r="D54" s="137"/>
      <c r="E54" s="139">
        <f t="shared" si="11"/>
        <v>0</v>
      </c>
      <c r="F54" s="140"/>
      <c r="G54" s="141">
        <f>SUMIFS(УсловияРасчеты!AA:AA,УсловияРасчеты!$H:$H,$C54,УсловияРасчеты!$N:$N,"итого")</f>
        <v>0</v>
      </c>
      <c r="H54" s="141">
        <f>SUMIFS(УсловияРасчеты!AB:AB,УсловияРасчеты!$H:$H,$C54,УсловияРасчеты!$N:$N,"итого")</f>
        <v>0</v>
      </c>
      <c r="I54" s="141">
        <f>SUMIFS(УсловияРасчеты!AC:AC,УсловияРасчеты!$H:$H,$C54,УсловияРасчеты!$N:$N,"итого")</f>
        <v>0</v>
      </c>
      <c r="J54" s="141">
        <f>SUMIFS(УсловияРасчеты!AD:AD,УсловияРасчеты!$H:$H,$C54,УсловияРасчеты!$N:$N,"итого")</f>
        <v>0</v>
      </c>
      <c r="K54" s="141">
        <f>SUMIFS(УсловияРасчеты!AE:AE,УсловияРасчеты!$H:$H,$C54,УсловияРасчеты!$N:$N,"итого")</f>
        <v>0</v>
      </c>
      <c r="L54" s="141">
        <f>SUMIFS(УсловияРасчеты!AF:AF,УсловияРасчеты!$H:$H,$C54,УсловияРасчеты!$N:$N,"итого")</f>
        <v>0</v>
      </c>
      <c r="M54" s="141">
        <f>SUMIFS(УсловияРасчеты!AG:AG,УсловияРасчеты!$H:$H,$C54,УсловияРасчеты!$N:$N,"итого")</f>
        <v>0</v>
      </c>
      <c r="N54" s="141">
        <f>SUMIFS(УсловияРасчеты!AH:AH,УсловияРасчеты!$H:$H,$C54,УсловияРасчеты!$N:$N,"итого")</f>
        <v>0</v>
      </c>
      <c r="O54" s="141">
        <f>SUMIFS(УсловияРасчеты!AI:AI,УсловияРасчеты!$H:$H,$C54,УсловияРасчеты!$N:$N,"итого")</f>
        <v>0</v>
      </c>
      <c r="P54" s="141">
        <f>SUMIFS(УсловияРасчеты!AJ:AJ,УсловияРасчеты!$H:$H,$C54,УсловияРасчеты!$N:$N,"итого")</f>
        <v>0</v>
      </c>
      <c r="Q54" s="141">
        <f>SUMIFS(УсловияРасчеты!AK:AK,УсловияРасчеты!$H:$H,$C54,УсловияРасчеты!$N:$N,"итого")</f>
        <v>0</v>
      </c>
      <c r="R54" s="141">
        <f>SUMIFS(УсловияРасчеты!AL:AL,УсловияРасчеты!$H:$H,$C54,УсловияРасчеты!$N:$N,"итого")</f>
        <v>0</v>
      </c>
      <c r="S54" s="141">
        <f>SUMIFS(УсловияРасчеты!AM:AM,УсловияРасчеты!$H:$H,$C54,УсловияРасчеты!$N:$N,"итого")</f>
        <v>0</v>
      </c>
      <c r="T54" s="141">
        <f>SUMIFS(УсловияРасчеты!AN:AN,УсловияРасчеты!$H:$H,$C54,УсловияРасчеты!$N:$N,"итого")</f>
        <v>0</v>
      </c>
      <c r="U54" s="141">
        <f>SUMIFS(УсловияРасчеты!AO:AO,УсловияРасчеты!$H:$H,$C54,УсловияРасчеты!$N:$N,"итого")</f>
        <v>0</v>
      </c>
      <c r="V54" s="141">
        <f>SUMIFS(УсловияРасчеты!AP:AP,УсловияРасчеты!$H:$H,$C54,УсловияРасчеты!$N:$N,"итого")</f>
        <v>0</v>
      </c>
      <c r="W54" s="141">
        <f>SUMIFS(УсловияРасчеты!AQ:AQ,УсловияРасчеты!$H:$H,$C54,УсловияРасчеты!$N:$N,"итого")</f>
        <v>0</v>
      </c>
      <c r="X54" s="141">
        <f>SUMIFS(УсловияРасчеты!AR:AR,УсловияРасчеты!$H:$H,$C54,УсловияРасчеты!$N:$N,"итого")</f>
        <v>0</v>
      </c>
      <c r="Y54" s="141">
        <f>SUMIFS(УсловияРасчеты!AS:AS,УсловияРасчеты!$H:$H,$C54,УсловияРасчеты!$N:$N,"итого")</f>
        <v>0</v>
      </c>
      <c r="Z54" s="141">
        <f>SUMIFS(УсловияРасчеты!AT:AT,УсловияРасчеты!$H:$H,$C54,УсловияРасчеты!$N:$N,"итого")</f>
        <v>0</v>
      </c>
      <c r="AA54" s="141">
        <f>SUMIFS(УсловияРасчеты!AU:AU,УсловияРасчеты!$H:$H,$C54,УсловияРасчеты!$N:$N,"итого")</f>
        <v>0</v>
      </c>
      <c r="AB54" s="141">
        <f>SUMIFS(УсловияРасчеты!AV:AV,УсловияРасчеты!$H:$H,$C54,УсловияРасчеты!$N:$N,"итого")</f>
        <v>0</v>
      </c>
      <c r="AC54" s="141">
        <f>SUMIFS(УсловияРасчеты!AW:AW,УсловияРасчеты!$H:$H,$C54,УсловияРасчеты!$N:$N,"итого")</f>
        <v>0</v>
      </c>
      <c r="AD54" s="141">
        <f>SUMIFS(УсловияРасчеты!AX:AX,УсловияРасчеты!$H:$H,$C54,УсловияРасчеты!$N:$N,"итого")</f>
        <v>0</v>
      </c>
      <c r="AE54" s="141">
        <f>SUMIFS(УсловияРасчеты!AY:AY,УсловияРасчеты!$H:$H,$C54,УсловияРасчеты!$N:$N,"итого")</f>
        <v>0</v>
      </c>
      <c r="AF54" s="141">
        <f>SUMIFS(УсловияРасчеты!AZ:AZ,УсловияРасчеты!$H:$H,$C54,УсловияРасчеты!$N:$N,"итого")</f>
        <v>0</v>
      </c>
      <c r="AG54" s="141">
        <f>SUMIFS(УсловияРасчеты!BA:BA,УсловияРасчеты!$H:$H,$C54,УсловияРасчеты!$N:$N,"итого")</f>
        <v>0</v>
      </c>
      <c r="AH54" s="141">
        <f>SUMIFS(УсловияРасчеты!BB:BB,УсловияРасчеты!$H:$H,$C54,УсловияРасчеты!$N:$N,"итого")</f>
        <v>0</v>
      </c>
      <c r="AI54" s="141">
        <f>SUMIFS(УсловияРасчеты!BC:BC,УсловияРасчеты!$H:$H,$C54,УсловияРасчеты!$N:$N,"итого")</f>
        <v>0</v>
      </c>
      <c r="AJ54" s="141">
        <f>SUMIFS(УсловияРасчеты!BD:BD,УсловияРасчеты!$H:$H,$C54,УсловияРасчеты!$N:$N,"итого")</f>
        <v>0</v>
      </c>
      <c r="AK54" s="141">
        <f>SUMIFS(УсловияРасчеты!BE:BE,УсловияРасчеты!$H:$H,$C54,УсловияРасчеты!$N:$N,"итого")</f>
        <v>0</v>
      </c>
      <c r="AL54" s="141">
        <f>SUMIFS(УсловияРасчеты!BF:BF,УсловияРасчеты!$H:$H,$C54,УсловияРасчеты!$N:$N,"итого")</f>
        <v>0</v>
      </c>
      <c r="AM54" s="141">
        <f>SUMIFS(УсловияРасчеты!BG:BG,УсловияРасчеты!$H:$H,$C54,УсловияРасчеты!$N:$N,"итого")</f>
        <v>0</v>
      </c>
      <c r="AN54" s="141">
        <f>SUMIFS(УсловияРасчеты!BH:BH,УсловияРасчеты!$H:$H,$C54,УсловияРасчеты!$N:$N,"итого")</f>
        <v>0</v>
      </c>
      <c r="AO54" s="141">
        <f>SUMIFS(УсловияРасчеты!BI:BI,УсловияРасчеты!$H:$H,$C54,УсловияРасчеты!$N:$N,"итого")</f>
        <v>0</v>
      </c>
      <c r="AP54" s="141">
        <f>SUMIFS(УсловияРасчеты!BJ:BJ,УсловияРасчеты!$H:$H,$C54,УсловияРасчеты!$N:$N,"итого")</f>
        <v>0</v>
      </c>
      <c r="AQ54" s="141">
        <f>SUMIFS(УсловияРасчеты!BK:BK,УсловияРасчеты!$H:$H,$C54,УсловияРасчеты!$N:$N,"итого")</f>
        <v>0</v>
      </c>
      <c r="AR54" s="141">
        <f>SUMIFS(УсловияРасчеты!BL:BL,УсловияРасчеты!$H:$H,$C54,УсловияРасчеты!$N:$N,"итого")</f>
        <v>0</v>
      </c>
      <c r="AS54" s="141">
        <f>SUMIFS(УсловияРасчеты!BM:BM,УсловияРасчеты!$H:$H,$C54,УсловияРасчеты!$N:$N,"итого")</f>
        <v>0</v>
      </c>
      <c r="AT54" s="141">
        <f>SUMIFS(УсловияРасчеты!BN:BN,УсловияРасчеты!$H:$H,$C54,УсловияРасчеты!$N:$N,"итого")</f>
        <v>0</v>
      </c>
      <c r="AU54" s="141">
        <f>SUMIFS(УсловияРасчеты!BO:BO,УсловияРасчеты!$H:$H,$C54,УсловияРасчеты!$N:$N,"итого")</f>
        <v>0</v>
      </c>
      <c r="AV54" s="141">
        <f>SUMIFS(УсловияРасчеты!BP:BP,УсловияРасчеты!$H:$H,$C54,УсловияРасчеты!$N:$N,"итого")</f>
        <v>0</v>
      </c>
      <c r="AW54" s="141">
        <f>SUMIFS(УсловияРасчеты!BQ:BQ,УсловияРасчеты!$H:$H,$C54,УсловияРасчеты!$N:$N,"итого")</f>
        <v>0</v>
      </c>
      <c r="AX54" s="141">
        <f>SUMIFS(УсловияРасчеты!BR:BR,УсловияРасчеты!$H:$H,$C54,УсловияРасчеты!$N:$N,"итого")</f>
        <v>0</v>
      </c>
      <c r="AY54" s="141">
        <f>SUMIFS(УсловияРасчеты!BS:BS,УсловияРасчеты!$H:$H,$C54,УсловияРасчеты!$N:$N,"итого")</f>
        <v>0</v>
      </c>
      <c r="AZ54" s="141">
        <f>SUMIFS(УсловияРасчеты!BT:BT,УсловияРасчеты!$H:$H,$C54,УсловияРасчеты!$N:$N,"итого")</f>
        <v>0</v>
      </c>
      <c r="BA54" s="141">
        <f>SUMIFS(УсловияРасчеты!BU:BU,УсловияРасчеты!$H:$H,$C54,УсловияРасчеты!$N:$N,"итого")</f>
        <v>0</v>
      </c>
      <c r="BB54" s="141">
        <f>SUMIFS(УсловияРасчеты!BV:BV,УсловияРасчеты!$H:$H,$C54,УсловияРасчеты!$N:$N,"итого")</f>
        <v>0</v>
      </c>
      <c r="BC54" s="141">
        <f>SUMIFS(УсловияРасчеты!BW:BW,УсловияРасчеты!$H:$H,$C54,УсловияРасчеты!$N:$N,"итого")</f>
        <v>0</v>
      </c>
      <c r="BD54" s="141">
        <f>SUMIFS(УсловияРасчеты!BX:BX,УсловияРасчеты!$H:$H,$C54,УсловияРасчеты!$N:$N,"итого")</f>
        <v>0</v>
      </c>
      <c r="BE54" s="141">
        <f>SUMIFS(УсловияРасчеты!BY:BY,УсловияРасчеты!$H:$H,$C54,УсловияРасчеты!$N:$N,"итого")</f>
        <v>0</v>
      </c>
      <c r="BF54" s="141">
        <f>SUMIFS(УсловияРасчеты!BZ:BZ,УсловияРасчеты!$H:$H,$C54,УсловияРасчеты!$N:$N,"итого")</f>
        <v>0</v>
      </c>
      <c r="BG54" s="141">
        <f>SUMIFS(УсловияРасчеты!CA:CA,УсловияРасчеты!$H:$H,$C54,УсловияРасчеты!$N:$N,"итого")</f>
        <v>0</v>
      </c>
      <c r="BH54" s="141">
        <f>SUMIFS(УсловияРасчеты!CB:CB,УсловияРасчеты!$H:$H,$C54,УсловияРасчеты!$N:$N,"итого")</f>
        <v>0</v>
      </c>
      <c r="BI54" s="141">
        <f>SUMIFS(УсловияРасчеты!CC:CC,УсловияРасчеты!$H:$H,$C54,УсловияРасчеты!$N:$N,"итого")</f>
        <v>0</v>
      </c>
      <c r="BJ54" s="141">
        <f>SUMIFS(УсловияРасчеты!CD:CD,УсловияРасчеты!$H:$H,$C54,УсловияРасчеты!$N:$N,"итого")</f>
        <v>0</v>
      </c>
      <c r="BK54" s="141">
        <f>SUMIFS(УсловияРасчеты!CE:CE,УсловияРасчеты!$H:$H,$C54,УсловияРасчеты!$N:$N,"итого")</f>
        <v>0</v>
      </c>
      <c r="BL54" s="141">
        <f>SUMIFS(УсловияРасчеты!CF:CF,УсловияРасчеты!$H:$H,$C54,УсловияРасчеты!$N:$N,"итого")</f>
        <v>0</v>
      </c>
      <c r="BM54" s="141">
        <f>SUMIFS(УсловияРасчеты!CG:CG,УсловияРасчеты!$H:$H,$C54,УсловияРасчеты!$N:$N,"итого")</f>
        <v>0</v>
      </c>
      <c r="BN54" s="141">
        <f>SUMIFS(УсловияРасчеты!CH:CH,УсловияРасчеты!$H:$H,$C54,УсловияРасчеты!$N:$N,"итого")</f>
        <v>0</v>
      </c>
      <c r="BO54" s="141">
        <f>SUMIFS(УсловияРасчеты!CI:CI,УсловияРасчеты!$H:$H,$C54,УсловияРасчеты!$N:$N,"итого")</f>
        <v>0</v>
      </c>
      <c r="BP54" s="141">
        <f>SUMIFS(УсловияРасчеты!CJ:CJ,УсловияРасчеты!$H:$H,$C54,УсловияРасчеты!$N:$N,"итого")</f>
        <v>0</v>
      </c>
      <c r="BQ54" s="141">
        <f>SUMIFS(УсловияРасчеты!CK:CK,УсловияРасчеты!$H:$H,$C54,УсловияРасчеты!$N:$N,"итого")</f>
        <v>0</v>
      </c>
      <c r="BR54" s="141">
        <f>SUMIFS(УсловияРасчеты!CL:CL,УсловияРасчеты!$H:$H,$C54,УсловияРасчеты!$N:$N,"итого")</f>
        <v>0</v>
      </c>
      <c r="BS54" s="141">
        <f>SUMIFS(УсловияРасчеты!CM:CM,УсловияРасчеты!$H:$H,$C54,УсловияРасчеты!$N:$N,"итого")</f>
        <v>0</v>
      </c>
      <c r="BT54" s="141">
        <f>SUMIFS(УсловияРасчеты!CN:CN,УсловияРасчеты!$H:$H,$C54,УсловияРасчеты!$N:$N,"итого")</f>
        <v>0</v>
      </c>
      <c r="BU54" s="141">
        <f>SUMIFS(УсловияРасчеты!CO:CO,УсловияРасчеты!$H:$H,$C54,УсловияРасчеты!$N:$N,"итого")</f>
        <v>0</v>
      </c>
      <c r="BV54" s="141">
        <f>SUMIFS(УсловияРасчеты!CP:CP,УсловияРасчеты!$H:$H,$C54,УсловияРасчеты!$N:$N,"итого")</f>
        <v>0</v>
      </c>
      <c r="BW54" s="141">
        <f>SUMIFS(УсловияРасчеты!CQ:CQ,УсловияРасчеты!$H:$H,$C54,УсловияРасчеты!$N:$N,"итого")</f>
        <v>0</v>
      </c>
      <c r="BX54" s="141">
        <f>SUMIFS(УсловияРасчеты!CR:CR,УсловияРасчеты!$H:$H,$C54,УсловияРасчеты!$N:$N,"итого")</f>
        <v>0</v>
      </c>
      <c r="BY54" s="141">
        <f>SUMIFS(УсловияРасчеты!CS:CS,УсловияРасчеты!$H:$H,$C54,УсловияРасчеты!$N:$N,"итого")</f>
        <v>0</v>
      </c>
      <c r="BZ54" s="141">
        <f>SUMIFS(УсловияРасчеты!CT:CT,УсловияРасчеты!$H:$H,$C54,УсловияРасчеты!$N:$N,"итого")</f>
        <v>0</v>
      </c>
      <c r="CA54" s="141">
        <f>SUMIFS(УсловияРасчеты!CU:CU,УсловияРасчеты!$H:$H,$C54,УсловияРасчеты!$N:$N,"итого")</f>
        <v>0</v>
      </c>
      <c r="CB54" s="141">
        <f>SUMIFS(УсловияРасчеты!CV:CV,УсловияРасчеты!$H:$H,$C54,УсловияРасчеты!$N:$N,"итого")</f>
        <v>0</v>
      </c>
      <c r="CC54" s="141">
        <f>SUMIFS(УсловияРасчеты!CW:CW,УсловияРасчеты!$H:$H,$C54,УсловияРасчеты!$N:$N,"итого")</f>
        <v>0</v>
      </c>
      <c r="CD54" s="141">
        <f>SUMIFS(УсловияРасчеты!CX:CX,УсловияРасчеты!$H:$H,$C54,УсловияРасчеты!$N:$N,"итого")</f>
        <v>0</v>
      </c>
      <c r="CE54" s="141">
        <f>SUMIFS(УсловияРасчеты!CY:CY,УсловияРасчеты!$H:$H,$C54,УсловияРасчеты!$N:$N,"итого")</f>
        <v>0</v>
      </c>
      <c r="CF54" s="141">
        <f>SUMIFS(УсловияРасчеты!CZ:CZ,УсловияРасчеты!$H:$H,$C54,УсловияРасчеты!$N:$N,"итого")</f>
        <v>0</v>
      </c>
      <c r="CG54" s="141">
        <f>SUMIFS(УсловияРасчеты!DA:DA,УсловияРасчеты!$H:$H,$C54,УсловияРасчеты!$N:$N,"итого")</f>
        <v>0</v>
      </c>
      <c r="CH54" s="141">
        <f>SUMIFS(УсловияРасчеты!DB:DB,УсловияРасчеты!$H:$H,$C54,УсловияРасчеты!$N:$N,"итого")</f>
        <v>0</v>
      </c>
      <c r="CI54" s="141">
        <f>SUMIFS(УсловияРасчеты!DC:DC,УсловияРасчеты!$H:$H,$C54,УсловияРасчеты!$N:$N,"итого")</f>
        <v>0</v>
      </c>
      <c r="CJ54" s="141">
        <f>SUMIFS(УсловияРасчеты!DD:DD,УсловияРасчеты!$H:$H,$C54,УсловияРасчеты!$N:$N,"итого")</f>
        <v>0</v>
      </c>
      <c r="CK54" s="141">
        <f>SUMIFS(УсловияРасчеты!DE:DE,УсловияРасчеты!$H:$H,$C54,УсловияРасчеты!$N:$N,"итого")</f>
        <v>0</v>
      </c>
      <c r="CL54" s="141">
        <f>SUMIFS(УсловияРасчеты!DF:DF,УсловияРасчеты!$H:$H,$C54,УсловияРасчеты!$N:$N,"итого")</f>
        <v>0</v>
      </c>
      <c r="CM54" s="141">
        <f>SUMIFS(УсловияРасчеты!DG:DG,УсловияРасчеты!$H:$H,$C54,УсловияРасчеты!$N:$N,"итого")</f>
        <v>0</v>
      </c>
      <c r="CN54" s="141">
        <f>SUMIFS(УсловияРасчеты!DH:DH,УсловияРасчеты!$H:$H,$C54,УсловияРасчеты!$N:$N,"итого")</f>
        <v>0</v>
      </c>
      <c r="CO54" s="141">
        <f>SUMIFS(УсловияРасчеты!DI:DI,УсловияРасчеты!$H:$H,$C54,УсловияРасчеты!$N:$N,"итого")</f>
        <v>0</v>
      </c>
      <c r="CP54" s="141">
        <f>SUMIFS(УсловияРасчеты!DJ:DJ,УсловияРасчеты!$H:$H,$C54,УсловияРасчеты!$N:$N,"итого")</f>
        <v>0</v>
      </c>
      <c r="CQ54" s="141">
        <f>SUMIFS(УсловияРасчеты!DK:DK,УсловияРасчеты!$H:$H,$C54,УсловияРасчеты!$N:$N,"итого")</f>
        <v>0</v>
      </c>
      <c r="CR54" s="141">
        <f>SUMIFS(УсловияРасчеты!DL:DL,УсловияРасчеты!$H:$H,$C54,УсловияРасчеты!$N:$N,"итого")</f>
        <v>0</v>
      </c>
      <c r="CS54" s="141">
        <f>SUMIFS(УсловияРасчеты!DM:DM,УсловияРасчеты!$H:$H,$C54,УсловияРасчеты!$N:$N,"итого")</f>
        <v>0</v>
      </c>
      <c r="CT54" s="141">
        <f>SUMIFS(УсловияРасчеты!DN:DN,УсловияРасчеты!$H:$H,$C54,УсловияРасчеты!$N:$N,"итого")</f>
        <v>0</v>
      </c>
      <c r="CU54" s="141">
        <f>SUMIFS(УсловияРасчеты!DO:DO,УсловияРасчеты!$H:$H,$C54,УсловияРасчеты!$N:$N,"итого")</f>
        <v>0</v>
      </c>
      <c r="CV54" s="141">
        <f>SUMIFS(УсловияРасчеты!DP:DP,УсловияРасчеты!$H:$H,$C54,УсловияРасчеты!$N:$N,"итого")</f>
        <v>0</v>
      </c>
      <c r="CW54" s="141">
        <f>SUMIFS(УсловияРасчеты!DQ:DQ,УсловияРасчеты!$H:$H,$C54,УсловияРасчеты!$N:$N,"итого")</f>
        <v>0</v>
      </c>
      <c r="CX54" s="141">
        <f>SUMIFS(УсловияРасчеты!DR:DR,УсловияРасчеты!$H:$H,$C54,УсловияРасчеты!$N:$N,"итого")</f>
        <v>0</v>
      </c>
      <c r="CY54" s="141">
        <f>SUMIFS(УсловияРасчеты!DS:DS,УсловияРасчеты!$H:$H,$C54,УсловияРасчеты!$N:$N,"итого")</f>
        <v>0</v>
      </c>
      <c r="CZ54" s="141">
        <f>SUMIFS(УсловияРасчеты!DT:DT,УсловияРасчеты!$H:$H,$C54,УсловияРасчеты!$N:$N,"итого")</f>
        <v>0</v>
      </c>
      <c r="DA54" s="141">
        <f>SUMIFS(УсловияРасчеты!DU:DU,УсловияРасчеты!$H:$H,$C54,УсловияРасчеты!$N:$N,"итого")</f>
        <v>0</v>
      </c>
      <c r="DB54" s="141">
        <f>SUMIFS(УсловияРасчеты!DV:DV,УсловияРасчеты!$H:$H,$C54,УсловияРасчеты!$N:$N,"итого")</f>
        <v>0</v>
      </c>
      <c r="DC54" s="141">
        <f>SUMIFS(УсловияРасчеты!DW:DW,УсловияРасчеты!$H:$H,$C54,УсловияРасчеты!$N:$N,"итого")</f>
        <v>0</v>
      </c>
      <c r="DD54" s="141">
        <f>SUMIFS(УсловияРасчеты!DX:DX,УсловияРасчеты!$H:$H,$C54,УсловияРасчеты!$N:$N,"итого")</f>
        <v>0</v>
      </c>
      <c r="DE54" s="141">
        <f>SUMIFS(УсловияРасчеты!DY:DY,УсловияРасчеты!$H:$H,$C54,УсловияРасчеты!$N:$N,"итого")</f>
        <v>0</v>
      </c>
      <c r="DF54" s="141">
        <f>SUMIFS(УсловияРасчеты!DZ:DZ,УсловияРасчеты!$H:$H,$C54,УсловияРасчеты!$N:$N,"итого")</f>
        <v>0</v>
      </c>
      <c r="DG54" s="141">
        <f>SUMIFS(УсловияРасчеты!EA:EA,УсловияРасчеты!$H:$H,$C54,УсловияРасчеты!$N:$N,"итого")</f>
        <v>0</v>
      </c>
      <c r="DH54" s="141">
        <f>SUMIFS(УсловияРасчеты!EB:EB,УсловияРасчеты!$H:$H,$C54,УсловияРасчеты!$N:$N,"итого")</f>
        <v>0</v>
      </c>
      <c r="DI54" s="141">
        <f>SUMIFS(УсловияРасчеты!EC:EC,УсловияРасчеты!$H:$H,$C54,УсловияРасчеты!$N:$N,"итого")</f>
        <v>0</v>
      </c>
      <c r="DJ54" s="141">
        <f>SUMIFS(УсловияРасчеты!ED:ED,УсловияРасчеты!$H:$H,$C54,УсловияРасчеты!$N:$N,"итого")</f>
        <v>0</v>
      </c>
      <c r="DK54" s="141">
        <f>SUMIFS(УсловияРасчеты!EE:EE,УсловияРасчеты!$H:$H,$C54,УсловияРасчеты!$N:$N,"итого")</f>
        <v>0</v>
      </c>
      <c r="DL54" s="141">
        <f>SUMIFS(УсловияРасчеты!EF:EF,УсловияРасчеты!$H:$H,$C54,УсловияРасчеты!$N:$N,"итого")</f>
        <v>0</v>
      </c>
      <c r="DM54" s="141">
        <f>SUMIFS(УсловияРасчеты!EG:EG,УсловияРасчеты!$H:$H,$C54,УсловияРасчеты!$N:$N,"итого")</f>
        <v>0</v>
      </c>
      <c r="DN54" s="141">
        <f>SUMIFS(УсловияРасчеты!EH:EH,УсловияРасчеты!$H:$H,$C54,УсловияРасчеты!$N:$N,"итого")</f>
        <v>0</v>
      </c>
      <c r="DO54" s="141">
        <f>SUMIFS(УсловияРасчеты!EI:EI,УсловияРасчеты!$H:$H,$C54,УсловияРасчеты!$N:$N,"итого")</f>
        <v>0</v>
      </c>
      <c r="DP54" s="141">
        <f>SUMIFS(УсловияРасчеты!EJ:EJ,УсловияРасчеты!$H:$H,$C54,УсловияРасчеты!$N:$N,"итого")</f>
        <v>0</v>
      </c>
      <c r="DQ54" s="141">
        <f>SUMIFS(УсловияРасчеты!EK:EK,УсловияРасчеты!$H:$H,$C54,УсловияРасчеты!$N:$N,"итого")</f>
        <v>0</v>
      </c>
      <c r="DR54" s="141">
        <f>SUMIFS(УсловияРасчеты!EL:EL,УсловияРасчеты!$H:$H,$C54,УсловияРасчеты!$N:$N,"итого")</f>
        <v>0</v>
      </c>
      <c r="DS54" s="141">
        <f>SUMIFS(УсловияРасчеты!EM:EM,УсловияРасчеты!$H:$H,$C54,УсловияРасчеты!$N:$N,"итого")</f>
        <v>0</v>
      </c>
      <c r="DT54" s="141">
        <f>SUMIFS(УсловияРасчеты!EN:EN,УсловияРасчеты!$H:$H,$C54,УсловияРасчеты!$N:$N,"итого")</f>
        <v>0</v>
      </c>
      <c r="DU54" s="141">
        <f>SUMIFS(УсловияРасчеты!EO:EO,УсловияРасчеты!$H:$H,$C54,УсловияРасчеты!$N:$N,"итого")</f>
        <v>0</v>
      </c>
      <c r="DV54" s="141">
        <f>SUMIFS(УсловияРасчеты!EP:EP,УсловияРасчеты!$H:$H,$C54,УсловияРасчеты!$N:$N,"итого")</f>
        <v>0</v>
      </c>
      <c r="DW54" s="141">
        <f>SUMIFS(УсловияРасчеты!EQ:EQ,УсловияРасчеты!$H:$H,$C54,УсловияРасчеты!$N:$N,"итого")</f>
        <v>0</v>
      </c>
      <c r="DX54" s="141">
        <f>SUMIFS(УсловияРасчеты!ER:ER,УсловияРасчеты!$H:$H,$C54,УсловияРасчеты!$N:$N,"итого")</f>
        <v>0</v>
      </c>
      <c r="DY54" s="141">
        <f>SUMIFS(УсловияРасчеты!ES:ES,УсловияРасчеты!$H:$H,$C54,УсловияРасчеты!$N:$N,"итого")</f>
        <v>0</v>
      </c>
      <c r="DZ54" s="141">
        <f>SUMIFS(УсловияРасчеты!ET:ET,УсловияРасчеты!$H:$H,$C54,УсловияРасчеты!$N:$N,"итого")</f>
        <v>0</v>
      </c>
      <c r="EA54" s="141">
        <f>SUMIFS(УсловияРасчеты!EU:EU,УсловияРасчеты!$H:$H,$C54,УсловияРасчеты!$N:$N,"итого")</f>
        <v>0</v>
      </c>
      <c r="EB54" s="141">
        <f>SUMIFS(УсловияРасчеты!EV:EV,УсловияРасчеты!$H:$H,$C54,УсловияРасчеты!$N:$N,"итого")</f>
        <v>0</v>
      </c>
      <c r="EC54" s="141">
        <f>SUMIFS(УсловияРасчеты!EW:EW,УсловияРасчеты!$H:$H,$C54,УсловияРасчеты!$N:$N,"итого")</f>
        <v>0</v>
      </c>
      <c r="ED54" s="141">
        <f>SUMIFS(УсловияРасчеты!EX:EX,УсловияРасчеты!$H:$H,$C54,УсловияРасчеты!$N:$N,"итого")</f>
        <v>0</v>
      </c>
      <c r="EE54" s="141">
        <f>SUMIFS(УсловияРасчеты!EY:EY,УсловияРасчеты!$H:$H,$C54,УсловияРасчеты!$N:$N,"итого")</f>
        <v>0</v>
      </c>
      <c r="EF54" s="141">
        <f>SUMIFS(УсловияРасчеты!EZ:EZ,УсловияРасчеты!$H:$H,$C54,УсловияРасчеты!$N:$N,"итого")</f>
        <v>0</v>
      </c>
      <c r="EG54" s="141">
        <f>SUMIFS(УсловияРасчеты!FA:FA,УсловияРасчеты!$H:$H,$C54,УсловияРасчеты!$N:$N,"итого")</f>
        <v>0</v>
      </c>
      <c r="EH54" s="141">
        <f>SUMIFS(УсловияРасчеты!FB:FB,УсловияРасчеты!$H:$H,$C54,УсловияРасчеты!$N:$N,"итого")</f>
        <v>0</v>
      </c>
      <c r="EI54" s="141">
        <f>SUMIFS(УсловияРасчеты!FC:FC,УсловияРасчеты!$H:$H,$C54,УсловияРасчеты!$N:$N,"итого")</f>
        <v>0</v>
      </c>
      <c r="EJ54" s="141">
        <f>SUMIFS(УсловияРасчеты!FD:FD,УсловияРасчеты!$H:$H,$C54,УсловияРасчеты!$N:$N,"итого")</f>
        <v>0</v>
      </c>
      <c r="EK54" s="141">
        <f>SUMIFS(УсловияРасчеты!FE:FE,УсловияРасчеты!$H:$H,$C54,УсловияРасчеты!$N:$N,"итого")</f>
        <v>0</v>
      </c>
      <c r="EL54" s="141">
        <f>SUMIFS(УсловияРасчеты!FF:FF,УсловияРасчеты!$H:$H,$C54,УсловияРасчеты!$N:$N,"итого")</f>
        <v>0</v>
      </c>
      <c r="EM54" s="141">
        <f>SUMIFS(УсловияРасчеты!FG:FG,УсловияРасчеты!$H:$H,$C54,УсловияРасчеты!$N:$N,"итого")</f>
        <v>0</v>
      </c>
      <c r="EN54" s="141">
        <f>SUMIFS(УсловияРасчеты!FH:FH,УсловияРасчеты!$H:$H,$C54,УсловияРасчеты!$N:$N,"итого")</f>
        <v>0</v>
      </c>
      <c r="EO54" s="141">
        <f>SUMIFS(УсловияРасчеты!FI:FI,УсловияРасчеты!$H:$H,$C54,УсловияРасчеты!$N:$N,"итого")</f>
        <v>0</v>
      </c>
      <c r="EP54" s="141">
        <f>SUMIFS(УсловияРасчеты!FJ:FJ,УсловияРасчеты!$H:$H,$C54,УсловияРасчеты!$N:$N,"итого")</f>
        <v>0</v>
      </c>
      <c r="EQ54" s="141">
        <f>SUMIFS(УсловияРасчеты!FK:FK,УсловияРасчеты!$H:$H,$C54,УсловияРасчеты!$N:$N,"итого")</f>
        <v>0</v>
      </c>
      <c r="ER54" s="141">
        <f>SUMIFS(УсловияРасчеты!FL:FL,УсловияРасчеты!$H:$H,$C54,УсловияРасчеты!$N:$N,"итого")</f>
        <v>0</v>
      </c>
      <c r="ES54" s="141">
        <f>SUMIFS(УсловияРасчеты!FM:FM,УсловияРасчеты!$H:$H,$C54,УсловияРасчеты!$N:$N,"итого")</f>
        <v>0</v>
      </c>
      <c r="ET54" s="141">
        <f>SUMIFS(УсловияРасчеты!FN:FN,УсловияРасчеты!$H:$H,$C54,УсловияРасчеты!$N:$N,"итого")</f>
        <v>0</v>
      </c>
      <c r="EU54" s="141">
        <f>SUMIFS(УсловияРасчеты!FO:FO,УсловияРасчеты!$H:$H,$C54,УсловияРасчеты!$N:$N,"итого")</f>
        <v>0</v>
      </c>
      <c r="EV54" s="141">
        <f>SUMIFS(УсловияРасчеты!FP:FP,УсловияРасчеты!$H:$H,$C54,УсловияРасчеты!$N:$N,"итого")</f>
        <v>0</v>
      </c>
      <c r="EW54" s="141">
        <f>SUMIFS(УсловияРасчеты!FQ:FQ,УсловияРасчеты!$H:$H,$C54,УсловияРасчеты!$N:$N,"итого")</f>
        <v>0</v>
      </c>
      <c r="EX54" s="141">
        <f>SUMIFS(УсловияРасчеты!FR:FR,УсловияРасчеты!$H:$H,$C54,УсловияРасчеты!$N:$N,"итого")</f>
        <v>0</v>
      </c>
      <c r="EY54" s="141">
        <f>SUMIFS(УсловияРасчеты!FS:FS,УсловияРасчеты!$H:$H,$C54,УсловияРасчеты!$N:$N,"итого")</f>
        <v>0</v>
      </c>
      <c r="EZ54" s="141">
        <f>SUMIFS(УсловияРасчеты!FT:FT,УсловияРасчеты!$H:$H,$C54,УсловияРасчеты!$N:$N,"итого")</f>
        <v>0</v>
      </c>
      <c r="FA54" s="141">
        <f>SUMIFS(УсловияРасчеты!FU:FU,УсловияРасчеты!$H:$H,$C54,УсловияРасчеты!$N:$N,"итого")</f>
        <v>0</v>
      </c>
      <c r="FB54" s="141">
        <f>SUMIFS(УсловияРасчеты!FV:FV,УсловияРасчеты!$H:$H,$C54,УсловияРасчеты!$N:$N,"итого")</f>
        <v>0</v>
      </c>
      <c r="FC54" s="141">
        <f>SUMIFS(УсловияРасчеты!FW:FW,УсловияРасчеты!$H:$H,$C54,УсловияРасчеты!$N:$N,"итого")</f>
        <v>0</v>
      </c>
      <c r="FD54" s="141">
        <f>SUMIFS(УсловияРасчеты!FX:FX,УсловияРасчеты!$H:$H,$C54,УсловияРасчеты!$N:$N,"итого")</f>
        <v>0</v>
      </c>
      <c r="FE54" s="141">
        <f>SUMIFS(УсловияРасчеты!FY:FY,УсловияРасчеты!$H:$H,$C54,УсловияРасчеты!$N:$N,"итого")</f>
        <v>0</v>
      </c>
      <c r="FF54" s="141">
        <f>SUMIFS(УсловияРасчеты!FZ:FZ,УсловияРасчеты!$H:$H,$C54,УсловияРасчеты!$N:$N,"итого")</f>
        <v>0</v>
      </c>
      <c r="FG54" s="141">
        <f>SUMIFS(УсловияРасчеты!GA:GA,УсловияРасчеты!$H:$H,$C54,УсловияРасчеты!$N:$N,"итого")</f>
        <v>0</v>
      </c>
      <c r="FH54" s="141">
        <f>SUMIFS(УсловияРасчеты!GB:GB,УсловияРасчеты!$H:$H,$C54,УсловияРасчеты!$N:$N,"итого")</f>
        <v>0</v>
      </c>
      <c r="FI54" s="141">
        <f>SUMIFS(УсловияРасчеты!GC:GC,УсловияРасчеты!$H:$H,$C54,УсловияРасчеты!$N:$N,"итого")</f>
        <v>0</v>
      </c>
      <c r="FJ54" s="141">
        <f>SUMIFS(УсловияРасчеты!GD:GD,УсловияРасчеты!$H:$H,$C54,УсловияРасчеты!$N:$N,"итого")</f>
        <v>0</v>
      </c>
      <c r="FK54" s="141">
        <f>SUMIFS(УсловияРасчеты!GE:GE,УсловияРасчеты!$H:$H,$C54,УсловияРасчеты!$N:$N,"итого")</f>
        <v>0</v>
      </c>
      <c r="FL54" s="141">
        <f>SUMIFS(УсловияРасчеты!GF:GF,УсловияРасчеты!$H:$H,$C54,УсловияРасчеты!$N:$N,"итого")</f>
        <v>0</v>
      </c>
      <c r="FM54" s="141">
        <f>SUMIFS(УсловияРасчеты!GG:GG,УсловияРасчеты!$H:$H,$C54,УсловияРасчеты!$N:$N,"итого")</f>
        <v>0</v>
      </c>
      <c r="FN54" s="141">
        <f>SUMIFS(УсловияРасчеты!GH:GH,УсловияРасчеты!$H:$H,$C54,УсловияРасчеты!$N:$N,"итого")</f>
        <v>0</v>
      </c>
      <c r="FO54" s="141">
        <f>SUMIFS(УсловияРасчеты!GI:GI,УсловияРасчеты!$H:$H,$C54,УсловияРасчеты!$N:$N,"итого")</f>
        <v>0</v>
      </c>
      <c r="FP54" s="141">
        <f>SUMIFS(УсловияРасчеты!GJ:GJ,УсловияРасчеты!$H:$H,$C54,УсловияРасчеты!$N:$N,"итого")</f>
        <v>0</v>
      </c>
      <c r="FQ54" s="141">
        <f>SUMIFS(УсловияРасчеты!GK:GK,УсловияРасчеты!$H:$H,$C54,УсловияРасчеты!$N:$N,"итого")</f>
        <v>0</v>
      </c>
      <c r="FR54" s="141">
        <f>SUMIFS(УсловияРасчеты!GL:GL,УсловияРасчеты!$H:$H,$C54,УсловияРасчеты!$N:$N,"итого")</f>
        <v>0</v>
      </c>
      <c r="FS54" s="141">
        <f>SUMIFS(УсловияРасчеты!GM:GM,УсловияРасчеты!$H:$H,$C54,УсловияРасчеты!$N:$N,"итого")</f>
        <v>0</v>
      </c>
      <c r="FT54" s="141">
        <f>SUMIFS(УсловияРасчеты!GN:GN,УсловияРасчеты!$H:$H,$C54,УсловияРасчеты!$N:$N,"итого")</f>
        <v>0</v>
      </c>
      <c r="FU54" s="141">
        <f>SUMIFS(УсловияРасчеты!GO:GO,УсловияРасчеты!$H:$H,$C54,УсловияРасчеты!$N:$N,"итого")</f>
        <v>0</v>
      </c>
      <c r="FV54" s="141">
        <f>SUMIFS(УсловияРасчеты!GP:GP,УсловияРасчеты!$H:$H,$C54,УсловияРасчеты!$N:$N,"итого")</f>
        <v>0</v>
      </c>
      <c r="FW54" s="141">
        <f>SUMIFS(УсловияРасчеты!GQ:GQ,УсловияРасчеты!$H:$H,$C54,УсловияРасчеты!$N:$N,"итого")</f>
        <v>0</v>
      </c>
      <c r="FX54" s="141">
        <f>SUMIFS(УсловияРасчеты!GR:GR,УсловияРасчеты!$H:$H,$C54,УсловияРасчеты!$N:$N,"итого")</f>
        <v>0</v>
      </c>
      <c r="FY54" s="141">
        <f>SUMIFS(УсловияРасчеты!GS:GS,УсловияРасчеты!$H:$H,$C54,УсловияРасчеты!$N:$N,"итого")</f>
        <v>0</v>
      </c>
      <c r="FZ54" s="141">
        <f>SUMIFS(УсловияРасчеты!GT:GT,УсловияРасчеты!$H:$H,$C54,УсловияРасчеты!$N:$N,"итого")</f>
        <v>0</v>
      </c>
      <c r="GA54" s="141">
        <f>SUMIFS(УсловияРасчеты!GU:GU,УсловияРасчеты!$H:$H,$C54,УсловияРасчеты!$N:$N,"итого")</f>
        <v>0</v>
      </c>
      <c r="GB54" s="141">
        <f>SUMIFS(УсловияРасчеты!GV:GV,УсловияРасчеты!$H:$H,$C54,УсловияРасчеты!$N:$N,"итого")</f>
        <v>0</v>
      </c>
      <c r="GC54" s="141">
        <f>SUMIFS(УсловияРасчеты!GW:GW,УсловияРасчеты!$H:$H,$C54,УсловияРасчеты!$N:$N,"итого")</f>
        <v>0</v>
      </c>
      <c r="GD54" s="141">
        <f>SUMIFS(УсловияРасчеты!GX:GX,УсловияРасчеты!$H:$H,$C54,УсловияРасчеты!$N:$N,"итого")</f>
        <v>0</v>
      </c>
      <c r="GE54" s="141">
        <f>SUMIFS(УсловияРасчеты!GY:GY,УсловияРасчеты!$H:$H,$C54,УсловияРасчеты!$N:$N,"итого")</f>
        <v>0</v>
      </c>
      <c r="GF54" s="141">
        <f>SUMIFS(УсловияРасчеты!GZ:GZ,УсловияРасчеты!$H:$H,$C54,УсловияРасчеты!$N:$N,"итого")</f>
        <v>0</v>
      </c>
      <c r="GG54" s="137"/>
    </row>
    <row r="55" spans="1:189" s="57" customFormat="1">
      <c r="A55" s="82"/>
      <c r="B55" s="66"/>
      <c r="C55" s="71" t="s">
        <v>281</v>
      </c>
      <c r="D55" s="66"/>
      <c r="E55" s="125">
        <f t="shared" si="11"/>
        <v>0</v>
      </c>
      <c r="F55" s="65"/>
      <c r="G55" s="113">
        <f>SUM(G50:G51)-SUM(G52:G54)</f>
        <v>0</v>
      </c>
      <c r="H55" s="113">
        <f t="shared" ref="H55:BS55" si="12">SUM(H50:H51)-SUM(H52:H54)</f>
        <v>0</v>
      </c>
      <c r="I55" s="113">
        <f t="shared" si="12"/>
        <v>0</v>
      </c>
      <c r="J55" s="113">
        <f t="shared" si="12"/>
        <v>0</v>
      </c>
      <c r="K55" s="113">
        <f t="shared" si="12"/>
        <v>0</v>
      </c>
      <c r="L55" s="113">
        <f t="shared" si="12"/>
        <v>0</v>
      </c>
      <c r="M55" s="113">
        <f t="shared" si="12"/>
        <v>0</v>
      </c>
      <c r="N55" s="113">
        <f t="shared" si="12"/>
        <v>0</v>
      </c>
      <c r="O55" s="113">
        <f t="shared" si="12"/>
        <v>0</v>
      </c>
      <c r="P55" s="113">
        <f t="shared" si="12"/>
        <v>0</v>
      </c>
      <c r="Q55" s="113">
        <f t="shared" si="12"/>
        <v>0</v>
      </c>
      <c r="R55" s="113">
        <f t="shared" si="12"/>
        <v>0</v>
      </c>
      <c r="S55" s="113">
        <f t="shared" si="12"/>
        <v>0</v>
      </c>
      <c r="T55" s="113">
        <f t="shared" si="12"/>
        <v>0</v>
      </c>
      <c r="U55" s="113">
        <f t="shared" si="12"/>
        <v>0</v>
      </c>
      <c r="V55" s="113">
        <f t="shared" si="12"/>
        <v>0</v>
      </c>
      <c r="W55" s="113">
        <f t="shared" si="12"/>
        <v>0</v>
      </c>
      <c r="X55" s="113">
        <f t="shared" si="12"/>
        <v>0</v>
      </c>
      <c r="Y55" s="113">
        <f t="shared" si="12"/>
        <v>0</v>
      </c>
      <c r="Z55" s="113">
        <f t="shared" si="12"/>
        <v>0</v>
      </c>
      <c r="AA55" s="113">
        <f t="shared" si="12"/>
        <v>0</v>
      </c>
      <c r="AB55" s="113">
        <f t="shared" si="12"/>
        <v>0</v>
      </c>
      <c r="AC55" s="113">
        <f t="shared" si="12"/>
        <v>0</v>
      </c>
      <c r="AD55" s="113">
        <f t="shared" si="12"/>
        <v>0</v>
      </c>
      <c r="AE55" s="113">
        <f t="shared" si="12"/>
        <v>0</v>
      </c>
      <c r="AF55" s="113">
        <f t="shared" si="12"/>
        <v>0</v>
      </c>
      <c r="AG55" s="113">
        <f t="shared" si="12"/>
        <v>0</v>
      </c>
      <c r="AH55" s="113">
        <f t="shared" si="12"/>
        <v>0</v>
      </c>
      <c r="AI55" s="113">
        <f t="shared" si="12"/>
        <v>0</v>
      </c>
      <c r="AJ55" s="113">
        <f t="shared" si="12"/>
        <v>0</v>
      </c>
      <c r="AK55" s="113">
        <f t="shared" si="12"/>
        <v>0</v>
      </c>
      <c r="AL55" s="113">
        <f t="shared" si="12"/>
        <v>0</v>
      </c>
      <c r="AM55" s="113">
        <f t="shared" si="12"/>
        <v>0</v>
      </c>
      <c r="AN55" s="113">
        <f t="shared" si="12"/>
        <v>0</v>
      </c>
      <c r="AO55" s="113">
        <f t="shared" si="12"/>
        <v>0</v>
      </c>
      <c r="AP55" s="113">
        <f t="shared" si="12"/>
        <v>0</v>
      </c>
      <c r="AQ55" s="113">
        <f t="shared" si="12"/>
        <v>0</v>
      </c>
      <c r="AR55" s="113">
        <f t="shared" si="12"/>
        <v>0</v>
      </c>
      <c r="AS55" s="113">
        <f t="shared" si="12"/>
        <v>0</v>
      </c>
      <c r="AT55" s="113">
        <f t="shared" si="12"/>
        <v>0</v>
      </c>
      <c r="AU55" s="113">
        <f t="shared" si="12"/>
        <v>0</v>
      </c>
      <c r="AV55" s="113">
        <f t="shared" si="12"/>
        <v>0</v>
      </c>
      <c r="AW55" s="113">
        <f t="shared" si="12"/>
        <v>0</v>
      </c>
      <c r="AX55" s="113">
        <f t="shared" si="12"/>
        <v>0</v>
      </c>
      <c r="AY55" s="113">
        <f t="shared" si="12"/>
        <v>0</v>
      </c>
      <c r="AZ55" s="113">
        <f t="shared" si="12"/>
        <v>0</v>
      </c>
      <c r="BA55" s="113">
        <f t="shared" si="12"/>
        <v>0</v>
      </c>
      <c r="BB55" s="113">
        <f t="shared" si="12"/>
        <v>0</v>
      </c>
      <c r="BC55" s="113">
        <f t="shared" si="12"/>
        <v>0</v>
      </c>
      <c r="BD55" s="113">
        <f t="shared" si="12"/>
        <v>0</v>
      </c>
      <c r="BE55" s="113">
        <f t="shared" si="12"/>
        <v>0</v>
      </c>
      <c r="BF55" s="113">
        <f t="shared" si="12"/>
        <v>0</v>
      </c>
      <c r="BG55" s="113">
        <f t="shared" si="12"/>
        <v>0</v>
      </c>
      <c r="BH55" s="113">
        <f t="shared" si="12"/>
        <v>0</v>
      </c>
      <c r="BI55" s="113">
        <f t="shared" si="12"/>
        <v>0</v>
      </c>
      <c r="BJ55" s="113">
        <f t="shared" si="12"/>
        <v>0</v>
      </c>
      <c r="BK55" s="113">
        <f t="shared" si="12"/>
        <v>0</v>
      </c>
      <c r="BL55" s="113">
        <f t="shared" si="12"/>
        <v>0</v>
      </c>
      <c r="BM55" s="113">
        <f t="shared" si="12"/>
        <v>0</v>
      </c>
      <c r="BN55" s="113">
        <f t="shared" si="12"/>
        <v>0</v>
      </c>
      <c r="BO55" s="113">
        <f t="shared" si="12"/>
        <v>0</v>
      </c>
      <c r="BP55" s="113">
        <f t="shared" si="12"/>
        <v>0</v>
      </c>
      <c r="BQ55" s="113">
        <f t="shared" si="12"/>
        <v>0</v>
      </c>
      <c r="BR55" s="113">
        <f t="shared" si="12"/>
        <v>0</v>
      </c>
      <c r="BS55" s="113">
        <f t="shared" si="12"/>
        <v>0</v>
      </c>
      <c r="BT55" s="113">
        <f t="shared" ref="BT55:CV55" si="13">SUM(BT50:BT51)-SUM(BT52:BT54)</f>
        <v>0</v>
      </c>
      <c r="BU55" s="113">
        <f t="shared" si="13"/>
        <v>0</v>
      </c>
      <c r="BV55" s="113">
        <f t="shared" si="13"/>
        <v>0</v>
      </c>
      <c r="BW55" s="113">
        <f t="shared" si="13"/>
        <v>0</v>
      </c>
      <c r="BX55" s="113">
        <f t="shared" si="13"/>
        <v>0</v>
      </c>
      <c r="BY55" s="113">
        <f t="shared" si="13"/>
        <v>0</v>
      </c>
      <c r="BZ55" s="113">
        <f t="shared" si="13"/>
        <v>0</v>
      </c>
      <c r="CA55" s="113">
        <f t="shared" si="13"/>
        <v>0</v>
      </c>
      <c r="CB55" s="113">
        <f t="shared" si="13"/>
        <v>0</v>
      </c>
      <c r="CC55" s="113">
        <f t="shared" si="13"/>
        <v>0</v>
      </c>
      <c r="CD55" s="113">
        <f t="shared" si="13"/>
        <v>0</v>
      </c>
      <c r="CE55" s="113">
        <f t="shared" si="13"/>
        <v>0</v>
      </c>
      <c r="CF55" s="113">
        <f t="shared" si="13"/>
        <v>0</v>
      </c>
      <c r="CG55" s="113">
        <f t="shared" si="13"/>
        <v>0</v>
      </c>
      <c r="CH55" s="113">
        <f t="shared" si="13"/>
        <v>0</v>
      </c>
      <c r="CI55" s="113">
        <f t="shared" si="13"/>
        <v>0</v>
      </c>
      <c r="CJ55" s="113">
        <f t="shared" si="13"/>
        <v>0</v>
      </c>
      <c r="CK55" s="113">
        <f t="shared" si="13"/>
        <v>0</v>
      </c>
      <c r="CL55" s="113">
        <f t="shared" si="13"/>
        <v>0</v>
      </c>
      <c r="CM55" s="113">
        <f t="shared" si="13"/>
        <v>0</v>
      </c>
      <c r="CN55" s="113">
        <f t="shared" si="13"/>
        <v>0</v>
      </c>
      <c r="CO55" s="113">
        <f t="shared" si="13"/>
        <v>0</v>
      </c>
      <c r="CP55" s="113">
        <f t="shared" si="13"/>
        <v>0</v>
      </c>
      <c r="CQ55" s="113">
        <f t="shared" si="13"/>
        <v>0</v>
      </c>
      <c r="CR55" s="113">
        <f t="shared" si="13"/>
        <v>0</v>
      </c>
      <c r="CS55" s="113">
        <f t="shared" si="13"/>
        <v>0</v>
      </c>
      <c r="CT55" s="113">
        <f t="shared" si="13"/>
        <v>0</v>
      </c>
      <c r="CU55" s="113">
        <f t="shared" si="13"/>
        <v>0</v>
      </c>
      <c r="CV55" s="113">
        <f t="shared" si="13"/>
        <v>0</v>
      </c>
      <c r="CW55" s="113">
        <f t="shared" ref="CW55:FH55" si="14">SUM(CW50:CW51)-SUM(CW52:CW54)</f>
        <v>0</v>
      </c>
      <c r="CX55" s="113">
        <f t="shared" si="14"/>
        <v>0</v>
      </c>
      <c r="CY55" s="113">
        <f t="shared" si="14"/>
        <v>0</v>
      </c>
      <c r="CZ55" s="113">
        <f t="shared" si="14"/>
        <v>0</v>
      </c>
      <c r="DA55" s="113">
        <f t="shared" si="14"/>
        <v>0</v>
      </c>
      <c r="DB55" s="113">
        <f t="shared" si="14"/>
        <v>0</v>
      </c>
      <c r="DC55" s="113">
        <f t="shared" si="14"/>
        <v>0</v>
      </c>
      <c r="DD55" s="113">
        <f t="shared" si="14"/>
        <v>0</v>
      </c>
      <c r="DE55" s="113">
        <f t="shared" si="14"/>
        <v>0</v>
      </c>
      <c r="DF55" s="113">
        <f t="shared" si="14"/>
        <v>0</v>
      </c>
      <c r="DG55" s="113">
        <f t="shared" si="14"/>
        <v>0</v>
      </c>
      <c r="DH55" s="113">
        <f t="shared" si="14"/>
        <v>0</v>
      </c>
      <c r="DI55" s="113">
        <f t="shared" si="14"/>
        <v>0</v>
      </c>
      <c r="DJ55" s="113">
        <f t="shared" si="14"/>
        <v>0</v>
      </c>
      <c r="DK55" s="113">
        <f t="shared" si="14"/>
        <v>0</v>
      </c>
      <c r="DL55" s="113">
        <f t="shared" si="14"/>
        <v>0</v>
      </c>
      <c r="DM55" s="113">
        <f t="shared" si="14"/>
        <v>0</v>
      </c>
      <c r="DN55" s="113">
        <f t="shared" si="14"/>
        <v>0</v>
      </c>
      <c r="DO55" s="113">
        <f t="shared" si="14"/>
        <v>0</v>
      </c>
      <c r="DP55" s="113">
        <f t="shared" si="14"/>
        <v>0</v>
      </c>
      <c r="DQ55" s="113">
        <f t="shared" si="14"/>
        <v>0</v>
      </c>
      <c r="DR55" s="113">
        <f t="shared" si="14"/>
        <v>0</v>
      </c>
      <c r="DS55" s="113">
        <f t="shared" si="14"/>
        <v>0</v>
      </c>
      <c r="DT55" s="113">
        <f t="shared" si="14"/>
        <v>0</v>
      </c>
      <c r="DU55" s="113">
        <f t="shared" si="14"/>
        <v>0</v>
      </c>
      <c r="DV55" s="113">
        <f t="shared" si="14"/>
        <v>0</v>
      </c>
      <c r="DW55" s="113">
        <f t="shared" si="14"/>
        <v>0</v>
      </c>
      <c r="DX55" s="113">
        <f t="shared" si="14"/>
        <v>0</v>
      </c>
      <c r="DY55" s="113">
        <f t="shared" si="14"/>
        <v>0</v>
      </c>
      <c r="DZ55" s="113">
        <f t="shared" si="14"/>
        <v>0</v>
      </c>
      <c r="EA55" s="113">
        <f t="shared" si="14"/>
        <v>0</v>
      </c>
      <c r="EB55" s="113">
        <f t="shared" si="14"/>
        <v>0</v>
      </c>
      <c r="EC55" s="113">
        <f t="shared" si="14"/>
        <v>0</v>
      </c>
      <c r="ED55" s="113">
        <f t="shared" si="14"/>
        <v>0</v>
      </c>
      <c r="EE55" s="113">
        <f t="shared" si="14"/>
        <v>0</v>
      </c>
      <c r="EF55" s="113">
        <f t="shared" si="14"/>
        <v>0</v>
      </c>
      <c r="EG55" s="113">
        <f t="shared" si="14"/>
        <v>0</v>
      </c>
      <c r="EH55" s="113">
        <f t="shared" si="14"/>
        <v>0</v>
      </c>
      <c r="EI55" s="113">
        <f t="shared" si="14"/>
        <v>0</v>
      </c>
      <c r="EJ55" s="113">
        <f t="shared" si="14"/>
        <v>0</v>
      </c>
      <c r="EK55" s="113">
        <f t="shared" si="14"/>
        <v>0</v>
      </c>
      <c r="EL55" s="113">
        <f t="shared" si="14"/>
        <v>0</v>
      </c>
      <c r="EM55" s="113">
        <f t="shared" si="14"/>
        <v>0</v>
      </c>
      <c r="EN55" s="113">
        <f t="shared" si="14"/>
        <v>0</v>
      </c>
      <c r="EO55" s="113">
        <f t="shared" si="14"/>
        <v>0</v>
      </c>
      <c r="EP55" s="113">
        <f t="shared" si="14"/>
        <v>0</v>
      </c>
      <c r="EQ55" s="113">
        <f t="shared" si="14"/>
        <v>0</v>
      </c>
      <c r="ER55" s="113">
        <f t="shared" si="14"/>
        <v>0</v>
      </c>
      <c r="ES55" s="113">
        <f t="shared" si="14"/>
        <v>0</v>
      </c>
      <c r="ET55" s="113">
        <f t="shared" si="14"/>
        <v>0</v>
      </c>
      <c r="EU55" s="113">
        <f t="shared" si="14"/>
        <v>0</v>
      </c>
      <c r="EV55" s="113">
        <f t="shared" si="14"/>
        <v>0</v>
      </c>
      <c r="EW55" s="113">
        <f t="shared" si="14"/>
        <v>0</v>
      </c>
      <c r="EX55" s="113">
        <f t="shared" si="14"/>
        <v>0</v>
      </c>
      <c r="EY55" s="113">
        <f t="shared" si="14"/>
        <v>0</v>
      </c>
      <c r="EZ55" s="113">
        <f t="shared" si="14"/>
        <v>0</v>
      </c>
      <c r="FA55" s="113">
        <f t="shared" si="14"/>
        <v>0</v>
      </c>
      <c r="FB55" s="113">
        <f t="shared" si="14"/>
        <v>0</v>
      </c>
      <c r="FC55" s="113">
        <f t="shared" si="14"/>
        <v>0</v>
      </c>
      <c r="FD55" s="113">
        <f t="shared" si="14"/>
        <v>0</v>
      </c>
      <c r="FE55" s="113">
        <f t="shared" si="14"/>
        <v>0</v>
      </c>
      <c r="FF55" s="113">
        <f t="shared" si="14"/>
        <v>0</v>
      </c>
      <c r="FG55" s="113">
        <f t="shared" si="14"/>
        <v>0</v>
      </c>
      <c r="FH55" s="113">
        <f t="shared" si="14"/>
        <v>0</v>
      </c>
      <c r="FI55" s="113">
        <f t="shared" ref="FI55:GF55" si="15">SUM(FI50:FI51)-SUM(FI52:FI54)</f>
        <v>0</v>
      </c>
      <c r="FJ55" s="113">
        <f t="shared" si="15"/>
        <v>0</v>
      </c>
      <c r="FK55" s="113">
        <f t="shared" si="15"/>
        <v>0</v>
      </c>
      <c r="FL55" s="113">
        <f t="shared" si="15"/>
        <v>0</v>
      </c>
      <c r="FM55" s="113">
        <f t="shared" si="15"/>
        <v>0</v>
      </c>
      <c r="FN55" s="113">
        <f t="shared" si="15"/>
        <v>0</v>
      </c>
      <c r="FO55" s="113">
        <f t="shared" si="15"/>
        <v>0</v>
      </c>
      <c r="FP55" s="113">
        <f t="shared" si="15"/>
        <v>0</v>
      </c>
      <c r="FQ55" s="113">
        <f t="shared" si="15"/>
        <v>0</v>
      </c>
      <c r="FR55" s="113">
        <f t="shared" si="15"/>
        <v>0</v>
      </c>
      <c r="FS55" s="113">
        <f t="shared" si="15"/>
        <v>0</v>
      </c>
      <c r="FT55" s="113">
        <f t="shared" si="15"/>
        <v>0</v>
      </c>
      <c r="FU55" s="113">
        <f t="shared" si="15"/>
        <v>0</v>
      </c>
      <c r="FV55" s="113">
        <f t="shared" si="15"/>
        <v>0</v>
      </c>
      <c r="FW55" s="113">
        <f t="shared" si="15"/>
        <v>0</v>
      </c>
      <c r="FX55" s="113">
        <f t="shared" si="15"/>
        <v>0</v>
      </c>
      <c r="FY55" s="113">
        <f t="shared" si="15"/>
        <v>0</v>
      </c>
      <c r="FZ55" s="113">
        <f t="shared" si="15"/>
        <v>0</v>
      </c>
      <c r="GA55" s="113">
        <f t="shared" si="15"/>
        <v>0</v>
      </c>
      <c r="GB55" s="113">
        <f t="shared" si="15"/>
        <v>0</v>
      </c>
      <c r="GC55" s="113">
        <f t="shared" si="15"/>
        <v>0</v>
      </c>
      <c r="GD55" s="113">
        <f t="shared" si="15"/>
        <v>0</v>
      </c>
      <c r="GE55" s="113">
        <f t="shared" si="15"/>
        <v>0</v>
      </c>
      <c r="GF55" s="113">
        <f t="shared" si="15"/>
        <v>0</v>
      </c>
      <c r="GG55" s="66"/>
    </row>
    <row r="56" spans="1:189">
      <c r="A56" s="82"/>
      <c r="B56" s="65"/>
      <c r="C56" s="69"/>
      <c r="D56" s="66"/>
      <c r="E56" s="135"/>
      <c r="F56" s="65"/>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65"/>
    </row>
    <row r="57" spans="1:189" s="57" customFormat="1">
      <c r="A57" s="82">
        <f>E45+E49+E55-E57</f>
        <v>0</v>
      </c>
      <c r="B57" s="66"/>
      <c r="C57" s="71" t="str">
        <f>УсловияРасчеты!$H$1341</f>
        <v>Финпоток</v>
      </c>
      <c r="D57" s="66"/>
      <c r="E57" s="125">
        <f>SUM($F57:$GG57)</f>
        <v>0</v>
      </c>
      <c r="F57" s="65"/>
      <c r="G57" s="113">
        <f>УсловияРасчеты!$Z$1341+SUMIFS(УсловияРасчеты!AA:AA,УсловияРасчеты!$H:$H,$C57,УсловияРасчеты!$N:$N,"итого")</f>
        <v>0</v>
      </c>
      <c r="H57" s="113">
        <f>SUMIFS(УсловияРасчеты!AB:AB,УсловияРасчеты!$H:$H,$C57,УсловияРасчеты!$N:$N,"итого")</f>
        <v>0</v>
      </c>
      <c r="I57" s="113">
        <f>SUMIFS(УсловияРасчеты!AC:AC,УсловияРасчеты!$H:$H,$C57,УсловияРасчеты!$N:$N,"итого")</f>
        <v>0</v>
      </c>
      <c r="J57" s="113">
        <f>SUMIFS(УсловияРасчеты!AD:AD,УсловияРасчеты!$H:$H,$C57,УсловияРасчеты!$N:$N,"итого")</f>
        <v>0</v>
      </c>
      <c r="K57" s="113">
        <f>SUMIFS(УсловияРасчеты!AE:AE,УсловияРасчеты!$H:$H,$C57,УсловияРасчеты!$N:$N,"итого")</f>
        <v>0</v>
      </c>
      <c r="L57" s="113">
        <f>SUMIFS(УсловияРасчеты!AF:AF,УсловияРасчеты!$H:$H,$C57,УсловияРасчеты!$N:$N,"итого")</f>
        <v>0</v>
      </c>
      <c r="M57" s="113">
        <f>SUMIFS(УсловияРасчеты!AG:AG,УсловияРасчеты!$H:$H,$C57,УсловияРасчеты!$N:$N,"итого")</f>
        <v>0</v>
      </c>
      <c r="N57" s="113">
        <f>SUMIFS(УсловияРасчеты!AH:AH,УсловияРасчеты!$H:$H,$C57,УсловияРасчеты!$N:$N,"итого")</f>
        <v>0</v>
      </c>
      <c r="O57" s="113">
        <f>SUMIFS(УсловияРасчеты!AI:AI,УсловияРасчеты!$H:$H,$C57,УсловияРасчеты!$N:$N,"итого")</f>
        <v>0</v>
      </c>
      <c r="P57" s="113">
        <f>SUMIFS(УсловияРасчеты!AJ:AJ,УсловияРасчеты!$H:$H,$C57,УсловияРасчеты!$N:$N,"итого")</f>
        <v>0</v>
      </c>
      <c r="Q57" s="113">
        <f>SUMIFS(УсловияРасчеты!AK:AK,УсловияРасчеты!$H:$H,$C57,УсловияРасчеты!$N:$N,"итого")</f>
        <v>0</v>
      </c>
      <c r="R57" s="113">
        <f>SUMIFS(УсловияРасчеты!AL:AL,УсловияРасчеты!$H:$H,$C57,УсловияРасчеты!$N:$N,"итого")</f>
        <v>0</v>
      </c>
      <c r="S57" s="113">
        <f>SUMIFS(УсловияРасчеты!AM:AM,УсловияРасчеты!$H:$H,$C57,УсловияРасчеты!$N:$N,"итого")</f>
        <v>0</v>
      </c>
      <c r="T57" s="113">
        <f>SUMIFS(УсловияРасчеты!AN:AN,УсловияРасчеты!$H:$H,$C57,УсловияРасчеты!$N:$N,"итого")</f>
        <v>0</v>
      </c>
      <c r="U57" s="113">
        <f>SUMIFS(УсловияРасчеты!AO:AO,УсловияРасчеты!$H:$H,$C57,УсловияРасчеты!$N:$N,"итого")</f>
        <v>0</v>
      </c>
      <c r="V57" s="113">
        <f>SUMIFS(УсловияРасчеты!AP:AP,УсловияРасчеты!$H:$H,$C57,УсловияРасчеты!$N:$N,"итого")</f>
        <v>0</v>
      </c>
      <c r="W57" s="113">
        <f>SUMIFS(УсловияРасчеты!AQ:AQ,УсловияРасчеты!$H:$H,$C57,УсловияРасчеты!$N:$N,"итого")</f>
        <v>0</v>
      </c>
      <c r="X57" s="113">
        <f>SUMIFS(УсловияРасчеты!AR:AR,УсловияРасчеты!$H:$H,$C57,УсловияРасчеты!$N:$N,"итого")</f>
        <v>0</v>
      </c>
      <c r="Y57" s="113">
        <f>SUMIFS(УсловияРасчеты!AS:AS,УсловияРасчеты!$H:$H,$C57,УсловияРасчеты!$N:$N,"итого")</f>
        <v>0</v>
      </c>
      <c r="Z57" s="113">
        <f>SUMIFS(УсловияРасчеты!AT:AT,УсловияРасчеты!$H:$H,$C57,УсловияРасчеты!$N:$N,"итого")</f>
        <v>0</v>
      </c>
      <c r="AA57" s="113">
        <f>SUMIFS(УсловияРасчеты!AU:AU,УсловияРасчеты!$H:$H,$C57,УсловияРасчеты!$N:$N,"итого")</f>
        <v>0</v>
      </c>
      <c r="AB57" s="113">
        <f>SUMIFS(УсловияРасчеты!AV:AV,УсловияРасчеты!$H:$H,$C57,УсловияРасчеты!$N:$N,"итого")</f>
        <v>0</v>
      </c>
      <c r="AC57" s="113">
        <f>SUMIFS(УсловияРасчеты!AW:AW,УсловияРасчеты!$H:$H,$C57,УсловияРасчеты!$N:$N,"итого")</f>
        <v>0</v>
      </c>
      <c r="AD57" s="113">
        <f>SUMIFS(УсловияРасчеты!AX:AX,УсловияРасчеты!$H:$H,$C57,УсловияРасчеты!$N:$N,"итого")</f>
        <v>0</v>
      </c>
      <c r="AE57" s="113">
        <f>SUMIFS(УсловияРасчеты!AY:AY,УсловияРасчеты!$H:$H,$C57,УсловияРасчеты!$N:$N,"итого")</f>
        <v>0</v>
      </c>
      <c r="AF57" s="113">
        <f>SUMIFS(УсловияРасчеты!AZ:AZ,УсловияРасчеты!$H:$H,$C57,УсловияРасчеты!$N:$N,"итого")</f>
        <v>0</v>
      </c>
      <c r="AG57" s="113">
        <f>SUMIFS(УсловияРасчеты!BA:BA,УсловияРасчеты!$H:$H,$C57,УсловияРасчеты!$N:$N,"итого")</f>
        <v>0</v>
      </c>
      <c r="AH57" s="113">
        <f>SUMIFS(УсловияРасчеты!BB:BB,УсловияРасчеты!$H:$H,$C57,УсловияРасчеты!$N:$N,"итого")</f>
        <v>0</v>
      </c>
      <c r="AI57" s="113">
        <f>SUMIFS(УсловияРасчеты!BC:BC,УсловияРасчеты!$H:$H,$C57,УсловияРасчеты!$N:$N,"итого")</f>
        <v>0</v>
      </c>
      <c r="AJ57" s="113">
        <f>SUMIFS(УсловияРасчеты!BD:BD,УсловияРасчеты!$H:$H,$C57,УсловияРасчеты!$N:$N,"итого")</f>
        <v>0</v>
      </c>
      <c r="AK57" s="113">
        <f>SUMIFS(УсловияРасчеты!BE:BE,УсловияРасчеты!$H:$H,$C57,УсловияРасчеты!$N:$N,"итого")</f>
        <v>0</v>
      </c>
      <c r="AL57" s="113">
        <f>SUMIFS(УсловияРасчеты!BF:BF,УсловияРасчеты!$H:$H,$C57,УсловияРасчеты!$N:$N,"итого")</f>
        <v>0</v>
      </c>
      <c r="AM57" s="113">
        <f>SUMIFS(УсловияРасчеты!BG:BG,УсловияРасчеты!$H:$H,$C57,УсловияРасчеты!$N:$N,"итого")</f>
        <v>0</v>
      </c>
      <c r="AN57" s="113">
        <f>SUMIFS(УсловияРасчеты!BH:BH,УсловияРасчеты!$H:$H,$C57,УсловияРасчеты!$N:$N,"итого")</f>
        <v>0</v>
      </c>
      <c r="AO57" s="113">
        <f>SUMIFS(УсловияРасчеты!BI:BI,УсловияРасчеты!$H:$H,$C57,УсловияРасчеты!$N:$N,"итого")</f>
        <v>0</v>
      </c>
      <c r="AP57" s="113">
        <f>SUMIFS(УсловияРасчеты!BJ:BJ,УсловияРасчеты!$H:$H,$C57,УсловияРасчеты!$N:$N,"итого")</f>
        <v>0</v>
      </c>
      <c r="AQ57" s="113">
        <f>SUMIFS(УсловияРасчеты!BK:BK,УсловияРасчеты!$H:$H,$C57,УсловияРасчеты!$N:$N,"итого")</f>
        <v>0</v>
      </c>
      <c r="AR57" s="113">
        <f>SUMIFS(УсловияРасчеты!BL:BL,УсловияРасчеты!$H:$H,$C57,УсловияРасчеты!$N:$N,"итого")</f>
        <v>0</v>
      </c>
      <c r="AS57" s="113">
        <f>SUMIFS(УсловияРасчеты!BM:BM,УсловияРасчеты!$H:$H,$C57,УсловияРасчеты!$N:$N,"итого")</f>
        <v>0</v>
      </c>
      <c r="AT57" s="113">
        <f>SUMIFS(УсловияРасчеты!BN:BN,УсловияРасчеты!$H:$H,$C57,УсловияРасчеты!$N:$N,"итого")</f>
        <v>0</v>
      </c>
      <c r="AU57" s="113">
        <f>SUMIFS(УсловияРасчеты!BO:BO,УсловияРасчеты!$H:$H,$C57,УсловияРасчеты!$N:$N,"итого")</f>
        <v>0</v>
      </c>
      <c r="AV57" s="113">
        <f>SUMIFS(УсловияРасчеты!BP:BP,УсловияРасчеты!$H:$H,$C57,УсловияРасчеты!$N:$N,"итого")</f>
        <v>0</v>
      </c>
      <c r="AW57" s="113">
        <f>SUMIFS(УсловияРасчеты!BQ:BQ,УсловияРасчеты!$H:$H,$C57,УсловияРасчеты!$N:$N,"итого")</f>
        <v>0</v>
      </c>
      <c r="AX57" s="113">
        <f>SUMIFS(УсловияРасчеты!BR:BR,УсловияРасчеты!$H:$H,$C57,УсловияРасчеты!$N:$N,"итого")</f>
        <v>0</v>
      </c>
      <c r="AY57" s="113">
        <f>SUMIFS(УсловияРасчеты!BS:BS,УсловияРасчеты!$H:$H,$C57,УсловияРасчеты!$N:$N,"итого")</f>
        <v>0</v>
      </c>
      <c r="AZ57" s="113">
        <f>SUMIFS(УсловияРасчеты!BT:BT,УсловияРасчеты!$H:$H,$C57,УсловияРасчеты!$N:$N,"итого")</f>
        <v>0</v>
      </c>
      <c r="BA57" s="113">
        <f>SUMIFS(УсловияРасчеты!BU:BU,УсловияРасчеты!$H:$H,$C57,УсловияРасчеты!$N:$N,"итого")</f>
        <v>0</v>
      </c>
      <c r="BB57" s="113">
        <f>SUMIFS(УсловияРасчеты!BV:BV,УсловияРасчеты!$H:$H,$C57,УсловияРасчеты!$N:$N,"итого")</f>
        <v>0</v>
      </c>
      <c r="BC57" s="113">
        <f>SUMIFS(УсловияРасчеты!BW:BW,УсловияРасчеты!$H:$H,$C57,УсловияРасчеты!$N:$N,"итого")</f>
        <v>0</v>
      </c>
      <c r="BD57" s="113">
        <f>SUMIFS(УсловияРасчеты!BX:BX,УсловияРасчеты!$H:$H,$C57,УсловияРасчеты!$N:$N,"итого")</f>
        <v>0</v>
      </c>
      <c r="BE57" s="113">
        <f>SUMIFS(УсловияРасчеты!BY:BY,УсловияРасчеты!$H:$H,$C57,УсловияРасчеты!$N:$N,"итого")</f>
        <v>0</v>
      </c>
      <c r="BF57" s="113">
        <f>SUMIFS(УсловияРасчеты!BZ:BZ,УсловияРасчеты!$H:$H,$C57,УсловияРасчеты!$N:$N,"итого")</f>
        <v>0</v>
      </c>
      <c r="BG57" s="113">
        <f>SUMIFS(УсловияРасчеты!CA:CA,УсловияРасчеты!$H:$H,$C57,УсловияРасчеты!$N:$N,"итого")</f>
        <v>0</v>
      </c>
      <c r="BH57" s="113">
        <f>SUMIFS(УсловияРасчеты!CB:CB,УсловияРасчеты!$H:$H,$C57,УсловияРасчеты!$N:$N,"итого")</f>
        <v>0</v>
      </c>
      <c r="BI57" s="113">
        <f>SUMIFS(УсловияРасчеты!CC:CC,УсловияРасчеты!$H:$H,$C57,УсловияРасчеты!$N:$N,"итого")</f>
        <v>0</v>
      </c>
      <c r="BJ57" s="113">
        <f>SUMIFS(УсловияРасчеты!CD:CD,УсловияРасчеты!$H:$H,$C57,УсловияРасчеты!$N:$N,"итого")</f>
        <v>0</v>
      </c>
      <c r="BK57" s="113">
        <f>SUMIFS(УсловияРасчеты!CE:CE,УсловияРасчеты!$H:$H,$C57,УсловияРасчеты!$N:$N,"итого")</f>
        <v>0</v>
      </c>
      <c r="BL57" s="113">
        <f>SUMIFS(УсловияРасчеты!CF:CF,УсловияРасчеты!$H:$H,$C57,УсловияРасчеты!$N:$N,"итого")</f>
        <v>0</v>
      </c>
      <c r="BM57" s="113">
        <f>SUMIFS(УсловияРасчеты!CG:CG,УсловияРасчеты!$H:$H,$C57,УсловияРасчеты!$N:$N,"итого")</f>
        <v>0</v>
      </c>
      <c r="BN57" s="113">
        <f>SUMIFS(УсловияРасчеты!CH:CH,УсловияРасчеты!$H:$H,$C57,УсловияРасчеты!$N:$N,"итого")</f>
        <v>0</v>
      </c>
      <c r="BO57" s="113">
        <f>SUMIFS(УсловияРасчеты!CI:CI,УсловияРасчеты!$H:$H,$C57,УсловияРасчеты!$N:$N,"итого")</f>
        <v>0</v>
      </c>
      <c r="BP57" s="113">
        <f>SUMIFS(УсловияРасчеты!CJ:CJ,УсловияРасчеты!$H:$H,$C57,УсловияРасчеты!$N:$N,"итого")</f>
        <v>0</v>
      </c>
      <c r="BQ57" s="113">
        <f>SUMIFS(УсловияРасчеты!CK:CK,УсловияРасчеты!$H:$H,$C57,УсловияРасчеты!$N:$N,"итого")</f>
        <v>0</v>
      </c>
      <c r="BR57" s="113">
        <f>SUMIFS(УсловияРасчеты!CL:CL,УсловияРасчеты!$H:$H,$C57,УсловияРасчеты!$N:$N,"итого")</f>
        <v>0</v>
      </c>
      <c r="BS57" s="113">
        <f>SUMIFS(УсловияРасчеты!CM:CM,УсловияРасчеты!$H:$H,$C57,УсловияРасчеты!$N:$N,"итого")</f>
        <v>0</v>
      </c>
      <c r="BT57" s="113">
        <f>SUMIFS(УсловияРасчеты!CN:CN,УсловияРасчеты!$H:$H,$C57,УсловияРасчеты!$N:$N,"итого")</f>
        <v>0</v>
      </c>
      <c r="BU57" s="113">
        <f>SUMIFS(УсловияРасчеты!CO:CO,УсловияРасчеты!$H:$H,$C57,УсловияРасчеты!$N:$N,"итого")</f>
        <v>0</v>
      </c>
      <c r="BV57" s="113">
        <f>SUMIFS(УсловияРасчеты!CP:CP,УсловияРасчеты!$H:$H,$C57,УсловияРасчеты!$N:$N,"итого")</f>
        <v>0</v>
      </c>
      <c r="BW57" s="113">
        <f>SUMIFS(УсловияРасчеты!CQ:CQ,УсловияРасчеты!$H:$H,$C57,УсловияРасчеты!$N:$N,"итого")</f>
        <v>0</v>
      </c>
      <c r="BX57" s="113">
        <f>SUMIFS(УсловияРасчеты!CR:CR,УсловияРасчеты!$H:$H,$C57,УсловияРасчеты!$N:$N,"итого")</f>
        <v>0</v>
      </c>
      <c r="BY57" s="113">
        <f>SUMIFS(УсловияРасчеты!CS:CS,УсловияРасчеты!$H:$H,$C57,УсловияРасчеты!$N:$N,"итого")</f>
        <v>0</v>
      </c>
      <c r="BZ57" s="113">
        <f>SUMIFS(УсловияРасчеты!CT:CT,УсловияРасчеты!$H:$H,$C57,УсловияРасчеты!$N:$N,"итого")</f>
        <v>0</v>
      </c>
      <c r="CA57" s="113">
        <f>SUMIFS(УсловияРасчеты!CU:CU,УсловияРасчеты!$H:$H,$C57,УсловияРасчеты!$N:$N,"итого")</f>
        <v>0</v>
      </c>
      <c r="CB57" s="113">
        <f>SUMIFS(УсловияРасчеты!CV:CV,УсловияРасчеты!$H:$H,$C57,УсловияРасчеты!$N:$N,"итого")</f>
        <v>0</v>
      </c>
      <c r="CC57" s="113">
        <f>SUMIFS(УсловияРасчеты!CW:CW,УсловияРасчеты!$H:$H,$C57,УсловияРасчеты!$N:$N,"итого")</f>
        <v>0</v>
      </c>
      <c r="CD57" s="113">
        <f>SUMIFS(УсловияРасчеты!CX:CX,УсловияРасчеты!$H:$H,$C57,УсловияРасчеты!$N:$N,"итого")</f>
        <v>0</v>
      </c>
      <c r="CE57" s="113">
        <f>SUMIFS(УсловияРасчеты!CY:CY,УсловияРасчеты!$H:$H,$C57,УсловияРасчеты!$N:$N,"итого")</f>
        <v>0</v>
      </c>
      <c r="CF57" s="113">
        <f>SUMIFS(УсловияРасчеты!CZ:CZ,УсловияРасчеты!$H:$H,$C57,УсловияРасчеты!$N:$N,"итого")</f>
        <v>0</v>
      </c>
      <c r="CG57" s="113">
        <f>SUMIFS(УсловияРасчеты!DA:DA,УсловияРасчеты!$H:$H,$C57,УсловияРасчеты!$N:$N,"итого")</f>
        <v>0</v>
      </c>
      <c r="CH57" s="113">
        <f>SUMIFS(УсловияРасчеты!DB:DB,УсловияРасчеты!$H:$H,$C57,УсловияРасчеты!$N:$N,"итого")</f>
        <v>0</v>
      </c>
      <c r="CI57" s="113">
        <f>SUMIFS(УсловияРасчеты!DC:DC,УсловияРасчеты!$H:$H,$C57,УсловияРасчеты!$N:$N,"итого")</f>
        <v>0</v>
      </c>
      <c r="CJ57" s="113">
        <f>SUMIFS(УсловияРасчеты!DD:DD,УсловияРасчеты!$H:$H,$C57,УсловияРасчеты!$N:$N,"итого")</f>
        <v>0</v>
      </c>
      <c r="CK57" s="113">
        <f>SUMIFS(УсловияРасчеты!DE:DE,УсловияРасчеты!$H:$H,$C57,УсловияРасчеты!$N:$N,"итого")</f>
        <v>0</v>
      </c>
      <c r="CL57" s="113">
        <f>SUMIFS(УсловияРасчеты!DF:DF,УсловияРасчеты!$H:$H,$C57,УсловияРасчеты!$N:$N,"итого")</f>
        <v>0</v>
      </c>
      <c r="CM57" s="113">
        <f>SUMIFS(УсловияРасчеты!DG:DG,УсловияРасчеты!$H:$H,$C57,УсловияРасчеты!$N:$N,"итого")</f>
        <v>0</v>
      </c>
      <c r="CN57" s="113">
        <f>SUMIFS(УсловияРасчеты!DH:DH,УсловияРасчеты!$H:$H,$C57,УсловияРасчеты!$N:$N,"итого")</f>
        <v>0</v>
      </c>
      <c r="CO57" s="113">
        <f>SUMIFS(УсловияРасчеты!DI:DI,УсловияРасчеты!$H:$H,$C57,УсловияРасчеты!$N:$N,"итого")</f>
        <v>0</v>
      </c>
      <c r="CP57" s="113">
        <f>SUMIFS(УсловияРасчеты!DJ:DJ,УсловияРасчеты!$H:$H,$C57,УсловияРасчеты!$N:$N,"итого")</f>
        <v>0</v>
      </c>
      <c r="CQ57" s="113">
        <f>SUMIFS(УсловияРасчеты!DK:DK,УсловияРасчеты!$H:$H,$C57,УсловияРасчеты!$N:$N,"итого")</f>
        <v>0</v>
      </c>
      <c r="CR57" s="113">
        <f>SUMIFS(УсловияРасчеты!DL:DL,УсловияРасчеты!$H:$H,$C57,УсловияРасчеты!$N:$N,"итого")</f>
        <v>0</v>
      </c>
      <c r="CS57" s="113">
        <f>SUMIFS(УсловияРасчеты!DM:DM,УсловияРасчеты!$H:$H,$C57,УсловияРасчеты!$N:$N,"итого")</f>
        <v>0</v>
      </c>
      <c r="CT57" s="113">
        <f>SUMIFS(УсловияРасчеты!DN:DN,УсловияРасчеты!$H:$H,$C57,УсловияРасчеты!$N:$N,"итого")</f>
        <v>0</v>
      </c>
      <c r="CU57" s="113">
        <f>SUMIFS(УсловияРасчеты!DO:DO,УсловияРасчеты!$H:$H,$C57,УсловияРасчеты!$N:$N,"итого")</f>
        <v>0</v>
      </c>
      <c r="CV57" s="113">
        <f>SUMIFS(УсловияРасчеты!DP:DP,УсловияРасчеты!$H:$H,$C57,УсловияРасчеты!$N:$N,"итого")</f>
        <v>0</v>
      </c>
      <c r="CW57" s="113">
        <f>SUMIFS(УсловияРасчеты!DQ:DQ,УсловияРасчеты!$H:$H,$C57,УсловияРасчеты!$N:$N,"итого")</f>
        <v>0</v>
      </c>
      <c r="CX57" s="113">
        <f>SUMIFS(УсловияРасчеты!DR:DR,УсловияРасчеты!$H:$H,$C57,УсловияРасчеты!$N:$N,"итого")</f>
        <v>0</v>
      </c>
      <c r="CY57" s="113">
        <f>SUMIFS(УсловияРасчеты!DS:DS,УсловияРасчеты!$H:$H,$C57,УсловияРасчеты!$N:$N,"итого")</f>
        <v>0</v>
      </c>
      <c r="CZ57" s="113">
        <f>SUMIFS(УсловияРасчеты!DT:DT,УсловияРасчеты!$H:$H,$C57,УсловияРасчеты!$N:$N,"итого")</f>
        <v>0</v>
      </c>
      <c r="DA57" s="113">
        <f>SUMIFS(УсловияРасчеты!DU:DU,УсловияРасчеты!$H:$H,$C57,УсловияРасчеты!$N:$N,"итого")</f>
        <v>0</v>
      </c>
      <c r="DB57" s="113">
        <f>SUMIFS(УсловияРасчеты!DV:DV,УсловияРасчеты!$H:$H,$C57,УсловияРасчеты!$N:$N,"итого")</f>
        <v>0</v>
      </c>
      <c r="DC57" s="113">
        <f>SUMIFS(УсловияРасчеты!DW:DW,УсловияРасчеты!$H:$H,$C57,УсловияРасчеты!$N:$N,"итого")</f>
        <v>0</v>
      </c>
      <c r="DD57" s="113">
        <f>SUMIFS(УсловияРасчеты!DX:DX,УсловияРасчеты!$H:$H,$C57,УсловияРасчеты!$N:$N,"итого")</f>
        <v>0</v>
      </c>
      <c r="DE57" s="113">
        <f>SUMIFS(УсловияРасчеты!DY:DY,УсловияРасчеты!$H:$H,$C57,УсловияРасчеты!$N:$N,"итого")</f>
        <v>0</v>
      </c>
      <c r="DF57" s="113">
        <f>SUMIFS(УсловияРасчеты!DZ:DZ,УсловияРасчеты!$H:$H,$C57,УсловияРасчеты!$N:$N,"итого")</f>
        <v>0</v>
      </c>
      <c r="DG57" s="113">
        <f>SUMIFS(УсловияРасчеты!EA:EA,УсловияРасчеты!$H:$H,$C57,УсловияРасчеты!$N:$N,"итого")</f>
        <v>0</v>
      </c>
      <c r="DH57" s="113">
        <f>SUMIFS(УсловияРасчеты!EB:EB,УсловияРасчеты!$H:$H,$C57,УсловияРасчеты!$N:$N,"итого")</f>
        <v>0</v>
      </c>
      <c r="DI57" s="113">
        <f>SUMIFS(УсловияРасчеты!EC:EC,УсловияРасчеты!$H:$H,$C57,УсловияРасчеты!$N:$N,"итого")</f>
        <v>0</v>
      </c>
      <c r="DJ57" s="113">
        <f>SUMIFS(УсловияРасчеты!ED:ED,УсловияРасчеты!$H:$H,$C57,УсловияРасчеты!$N:$N,"итого")</f>
        <v>0</v>
      </c>
      <c r="DK57" s="113">
        <f>SUMIFS(УсловияРасчеты!EE:EE,УсловияРасчеты!$H:$H,$C57,УсловияРасчеты!$N:$N,"итого")</f>
        <v>0</v>
      </c>
      <c r="DL57" s="113">
        <f>SUMIFS(УсловияРасчеты!EF:EF,УсловияРасчеты!$H:$H,$C57,УсловияРасчеты!$N:$N,"итого")</f>
        <v>0</v>
      </c>
      <c r="DM57" s="113">
        <f>SUMIFS(УсловияРасчеты!EG:EG,УсловияРасчеты!$H:$H,$C57,УсловияРасчеты!$N:$N,"итого")</f>
        <v>0</v>
      </c>
      <c r="DN57" s="113">
        <f>SUMIFS(УсловияРасчеты!EH:EH,УсловияРасчеты!$H:$H,$C57,УсловияРасчеты!$N:$N,"итого")</f>
        <v>0</v>
      </c>
      <c r="DO57" s="113">
        <f>SUMIFS(УсловияРасчеты!EI:EI,УсловияРасчеты!$H:$H,$C57,УсловияРасчеты!$N:$N,"итого")</f>
        <v>0</v>
      </c>
      <c r="DP57" s="113">
        <f>SUMIFS(УсловияРасчеты!EJ:EJ,УсловияРасчеты!$H:$H,$C57,УсловияРасчеты!$N:$N,"итого")</f>
        <v>0</v>
      </c>
      <c r="DQ57" s="113">
        <f>SUMIFS(УсловияРасчеты!EK:EK,УсловияРасчеты!$H:$H,$C57,УсловияРасчеты!$N:$N,"итого")</f>
        <v>0</v>
      </c>
      <c r="DR57" s="113">
        <f>SUMIFS(УсловияРасчеты!EL:EL,УсловияРасчеты!$H:$H,$C57,УсловияРасчеты!$N:$N,"итого")</f>
        <v>0</v>
      </c>
      <c r="DS57" s="113">
        <f>SUMIFS(УсловияРасчеты!EM:EM,УсловияРасчеты!$H:$H,$C57,УсловияРасчеты!$N:$N,"итого")</f>
        <v>0</v>
      </c>
      <c r="DT57" s="113">
        <f>SUMIFS(УсловияРасчеты!EN:EN,УсловияРасчеты!$H:$H,$C57,УсловияРасчеты!$N:$N,"итого")</f>
        <v>0</v>
      </c>
      <c r="DU57" s="113">
        <f>SUMIFS(УсловияРасчеты!EO:EO,УсловияРасчеты!$H:$H,$C57,УсловияРасчеты!$N:$N,"итого")</f>
        <v>0</v>
      </c>
      <c r="DV57" s="113">
        <f>SUMIFS(УсловияРасчеты!EP:EP,УсловияРасчеты!$H:$H,$C57,УсловияРасчеты!$N:$N,"итого")</f>
        <v>0</v>
      </c>
      <c r="DW57" s="113">
        <f>SUMIFS(УсловияРасчеты!EQ:EQ,УсловияРасчеты!$H:$H,$C57,УсловияРасчеты!$N:$N,"итого")</f>
        <v>0</v>
      </c>
      <c r="DX57" s="113">
        <f>SUMIFS(УсловияРасчеты!ER:ER,УсловияРасчеты!$H:$H,$C57,УсловияРасчеты!$N:$N,"итого")</f>
        <v>0</v>
      </c>
      <c r="DY57" s="113">
        <f>SUMIFS(УсловияРасчеты!ES:ES,УсловияРасчеты!$H:$H,$C57,УсловияРасчеты!$N:$N,"итого")</f>
        <v>0</v>
      </c>
      <c r="DZ57" s="113">
        <f>SUMIFS(УсловияРасчеты!ET:ET,УсловияРасчеты!$H:$H,$C57,УсловияРасчеты!$N:$N,"итого")</f>
        <v>0</v>
      </c>
      <c r="EA57" s="113">
        <f>SUMIFS(УсловияРасчеты!EU:EU,УсловияРасчеты!$H:$H,$C57,УсловияРасчеты!$N:$N,"итого")</f>
        <v>0</v>
      </c>
      <c r="EB57" s="113">
        <f>SUMIFS(УсловияРасчеты!EV:EV,УсловияРасчеты!$H:$H,$C57,УсловияРасчеты!$N:$N,"итого")</f>
        <v>0</v>
      </c>
      <c r="EC57" s="113">
        <f>SUMIFS(УсловияРасчеты!EW:EW,УсловияРасчеты!$H:$H,$C57,УсловияРасчеты!$N:$N,"итого")</f>
        <v>0</v>
      </c>
      <c r="ED57" s="113">
        <f>SUMIFS(УсловияРасчеты!EX:EX,УсловияРасчеты!$H:$H,$C57,УсловияРасчеты!$N:$N,"итого")</f>
        <v>0</v>
      </c>
      <c r="EE57" s="113">
        <f>SUMIFS(УсловияРасчеты!EY:EY,УсловияРасчеты!$H:$H,$C57,УсловияРасчеты!$N:$N,"итого")</f>
        <v>0</v>
      </c>
      <c r="EF57" s="113">
        <f>SUMIFS(УсловияРасчеты!EZ:EZ,УсловияРасчеты!$H:$H,$C57,УсловияРасчеты!$N:$N,"итого")</f>
        <v>0</v>
      </c>
      <c r="EG57" s="113">
        <f>SUMIFS(УсловияРасчеты!FA:FA,УсловияРасчеты!$H:$H,$C57,УсловияРасчеты!$N:$N,"итого")</f>
        <v>0</v>
      </c>
      <c r="EH57" s="113">
        <f>SUMIFS(УсловияРасчеты!FB:FB,УсловияРасчеты!$H:$H,$C57,УсловияРасчеты!$N:$N,"итого")</f>
        <v>0</v>
      </c>
      <c r="EI57" s="113">
        <f>SUMIFS(УсловияРасчеты!FC:FC,УсловияРасчеты!$H:$H,$C57,УсловияРасчеты!$N:$N,"итого")</f>
        <v>0</v>
      </c>
      <c r="EJ57" s="113">
        <f>SUMIFS(УсловияРасчеты!FD:FD,УсловияРасчеты!$H:$H,$C57,УсловияРасчеты!$N:$N,"итого")</f>
        <v>0</v>
      </c>
      <c r="EK57" s="113">
        <f>SUMIFS(УсловияРасчеты!FE:FE,УсловияРасчеты!$H:$H,$C57,УсловияРасчеты!$N:$N,"итого")</f>
        <v>0</v>
      </c>
      <c r="EL57" s="113">
        <f>SUMIFS(УсловияРасчеты!FF:FF,УсловияРасчеты!$H:$H,$C57,УсловияРасчеты!$N:$N,"итого")</f>
        <v>0</v>
      </c>
      <c r="EM57" s="113">
        <f>SUMIFS(УсловияРасчеты!FG:FG,УсловияРасчеты!$H:$H,$C57,УсловияРасчеты!$N:$N,"итого")</f>
        <v>0</v>
      </c>
      <c r="EN57" s="113">
        <f>SUMIFS(УсловияРасчеты!FH:FH,УсловияРасчеты!$H:$H,$C57,УсловияРасчеты!$N:$N,"итого")</f>
        <v>0</v>
      </c>
      <c r="EO57" s="113">
        <f>SUMIFS(УсловияРасчеты!FI:FI,УсловияРасчеты!$H:$H,$C57,УсловияРасчеты!$N:$N,"итого")</f>
        <v>0</v>
      </c>
      <c r="EP57" s="113">
        <f>SUMIFS(УсловияРасчеты!FJ:FJ,УсловияРасчеты!$H:$H,$C57,УсловияРасчеты!$N:$N,"итого")</f>
        <v>0</v>
      </c>
      <c r="EQ57" s="113">
        <f>SUMIFS(УсловияРасчеты!FK:FK,УсловияРасчеты!$H:$H,$C57,УсловияРасчеты!$N:$N,"итого")</f>
        <v>0</v>
      </c>
      <c r="ER57" s="113">
        <f>SUMIFS(УсловияРасчеты!FL:FL,УсловияРасчеты!$H:$H,$C57,УсловияРасчеты!$N:$N,"итого")</f>
        <v>0</v>
      </c>
      <c r="ES57" s="113">
        <f>SUMIFS(УсловияРасчеты!FM:FM,УсловияРасчеты!$H:$H,$C57,УсловияРасчеты!$N:$N,"итого")</f>
        <v>0</v>
      </c>
      <c r="ET57" s="113">
        <f>SUMIFS(УсловияРасчеты!FN:FN,УсловияРасчеты!$H:$H,$C57,УсловияРасчеты!$N:$N,"итого")</f>
        <v>0</v>
      </c>
      <c r="EU57" s="113">
        <f>SUMIFS(УсловияРасчеты!FO:FO,УсловияРасчеты!$H:$H,$C57,УсловияРасчеты!$N:$N,"итого")</f>
        <v>0</v>
      </c>
      <c r="EV57" s="113">
        <f>SUMIFS(УсловияРасчеты!FP:FP,УсловияРасчеты!$H:$H,$C57,УсловияРасчеты!$N:$N,"итого")</f>
        <v>0</v>
      </c>
      <c r="EW57" s="113">
        <f>SUMIFS(УсловияРасчеты!FQ:FQ,УсловияРасчеты!$H:$H,$C57,УсловияРасчеты!$N:$N,"итого")</f>
        <v>0</v>
      </c>
      <c r="EX57" s="113">
        <f>SUMIFS(УсловияРасчеты!FR:FR,УсловияРасчеты!$H:$H,$C57,УсловияРасчеты!$N:$N,"итого")</f>
        <v>0</v>
      </c>
      <c r="EY57" s="113">
        <f>SUMIFS(УсловияРасчеты!FS:FS,УсловияРасчеты!$H:$H,$C57,УсловияРасчеты!$N:$N,"итого")</f>
        <v>0</v>
      </c>
      <c r="EZ57" s="113">
        <f>SUMIFS(УсловияРасчеты!FT:FT,УсловияРасчеты!$H:$H,$C57,УсловияРасчеты!$N:$N,"итого")</f>
        <v>0</v>
      </c>
      <c r="FA57" s="113">
        <f>SUMIFS(УсловияРасчеты!FU:FU,УсловияРасчеты!$H:$H,$C57,УсловияРасчеты!$N:$N,"итого")</f>
        <v>0</v>
      </c>
      <c r="FB57" s="113">
        <f>SUMIFS(УсловияРасчеты!FV:FV,УсловияРасчеты!$H:$H,$C57,УсловияРасчеты!$N:$N,"итого")</f>
        <v>0</v>
      </c>
      <c r="FC57" s="113">
        <f>SUMIFS(УсловияРасчеты!FW:FW,УсловияРасчеты!$H:$H,$C57,УсловияРасчеты!$N:$N,"итого")</f>
        <v>0</v>
      </c>
      <c r="FD57" s="113">
        <f>SUMIFS(УсловияРасчеты!FX:FX,УсловияРасчеты!$H:$H,$C57,УсловияРасчеты!$N:$N,"итого")</f>
        <v>0</v>
      </c>
      <c r="FE57" s="113">
        <f>SUMIFS(УсловияРасчеты!FY:FY,УсловияРасчеты!$H:$H,$C57,УсловияРасчеты!$N:$N,"итого")</f>
        <v>0</v>
      </c>
      <c r="FF57" s="113">
        <f>SUMIFS(УсловияРасчеты!FZ:FZ,УсловияРасчеты!$H:$H,$C57,УсловияРасчеты!$N:$N,"итого")</f>
        <v>0</v>
      </c>
      <c r="FG57" s="113">
        <f>SUMIFS(УсловияРасчеты!GA:GA,УсловияРасчеты!$H:$H,$C57,УсловияРасчеты!$N:$N,"итого")</f>
        <v>0</v>
      </c>
      <c r="FH57" s="113">
        <f>SUMIFS(УсловияРасчеты!GB:GB,УсловияРасчеты!$H:$H,$C57,УсловияРасчеты!$N:$N,"итого")</f>
        <v>0</v>
      </c>
      <c r="FI57" s="113">
        <f>SUMIFS(УсловияРасчеты!GC:GC,УсловияРасчеты!$H:$H,$C57,УсловияРасчеты!$N:$N,"итого")</f>
        <v>0</v>
      </c>
      <c r="FJ57" s="113">
        <f>SUMIFS(УсловияРасчеты!GD:GD,УсловияРасчеты!$H:$H,$C57,УсловияРасчеты!$N:$N,"итого")</f>
        <v>0</v>
      </c>
      <c r="FK57" s="113">
        <f>SUMIFS(УсловияРасчеты!GE:GE,УсловияРасчеты!$H:$H,$C57,УсловияРасчеты!$N:$N,"итого")</f>
        <v>0</v>
      </c>
      <c r="FL57" s="113">
        <f>SUMIFS(УсловияРасчеты!GF:GF,УсловияРасчеты!$H:$H,$C57,УсловияРасчеты!$N:$N,"итого")</f>
        <v>0</v>
      </c>
      <c r="FM57" s="113">
        <f>SUMIFS(УсловияРасчеты!GG:GG,УсловияРасчеты!$H:$H,$C57,УсловияРасчеты!$N:$N,"итого")</f>
        <v>0</v>
      </c>
      <c r="FN57" s="113">
        <f>SUMIFS(УсловияРасчеты!GH:GH,УсловияРасчеты!$H:$H,$C57,УсловияРасчеты!$N:$N,"итого")</f>
        <v>0</v>
      </c>
      <c r="FO57" s="113">
        <f>SUMIFS(УсловияРасчеты!GI:GI,УсловияРасчеты!$H:$H,$C57,УсловияРасчеты!$N:$N,"итого")</f>
        <v>0</v>
      </c>
      <c r="FP57" s="113">
        <f>SUMIFS(УсловияРасчеты!GJ:GJ,УсловияРасчеты!$H:$H,$C57,УсловияРасчеты!$N:$N,"итого")</f>
        <v>0</v>
      </c>
      <c r="FQ57" s="113">
        <f>SUMIFS(УсловияРасчеты!GK:GK,УсловияРасчеты!$H:$H,$C57,УсловияРасчеты!$N:$N,"итого")</f>
        <v>0</v>
      </c>
      <c r="FR57" s="113">
        <f>SUMIFS(УсловияРасчеты!GL:GL,УсловияРасчеты!$H:$H,$C57,УсловияРасчеты!$N:$N,"итого")</f>
        <v>0</v>
      </c>
      <c r="FS57" s="113">
        <f>SUMIFS(УсловияРасчеты!GM:GM,УсловияРасчеты!$H:$H,$C57,УсловияРасчеты!$N:$N,"итого")</f>
        <v>0</v>
      </c>
      <c r="FT57" s="113">
        <f>SUMIFS(УсловияРасчеты!GN:GN,УсловияРасчеты!$H:$H,$C57,УсловияРасчеты!$N:$N,"итого")</f>
        <v>0</v>
      </c>
      <c r="FU57" s="113">
        <f>SUMIFS(УсловияРасчеты!GO:GO,УсловияРасчеты!$H:$H,$C57,УсловияРасчеты!$N:$N,"итого")</f>
        <v>0</v>
      </c>
      <c r="FV57" s="113">
        <f>SUMIFS(УсловияРасчеты!GP:GP,УсловияРасчеты!$H:$H,$C57,УсловияРасчеты!$N:$N,"итого")</f>
        <v>0</v>
      </c>
      <c r="FW57" s="113">
        <f>SUMIFS(УсловияРасчеты!GQ:GQ,УсловияРасчеты!$H:$H,$C57,УсловияРасчеты!$N:$N,"итого")</f>
        <v>0</v>
      </c>
      <c r="FX57" s="113">
        <f>SUMIFS(УсловияРасчеты!GR:GR,УсловияРасчеты!$H:$H,$C57,УсловияРасчеты!$N:$N,"итого")</f>
        <v>0</v>
      </c>
      <c r="FY57" s="113">
        <f>SUMIFS(УсловияРасчеты!GS:GS,УсловияРасчеты!$H:$H,$C57,УсловияРасчеты!$N:$N,"итого")</f>
        <v>0</v>
      </c>
      <c r="FZ57" s="113">
        <f>SUMIFS(УсловияРасчеты!GT:GT,УсловияРасчеты!$H:$H,$C57,УсловияРасчеты!$N:$N,"итого")</f>
        <v>0</v>
      </c>
      <c r="GA57" s="113">
        <f>SUMIFS(УсловияРасчеты!GU:GU,УсловияРасчеты!$H:$H,$C57,УсловияРасчеты!$N:$N,"итого")</f>
        <v>0</v>
      </c>
      <c r="GB57" s="113">
        <f>SUMIFS(УсловияРасчеты!GV:GV,УсловияРасчеты!$H:$H,$C57,УсловияРасчеты!$N:$N,"итого")</f>
        <v>0</v>
      </c>
      <c r="GC57" s="113">
        <f>SUMIFS(УсловияРасчеты!GW:GW,УсловияРасчеты!$H:$H,$C57,УсловияРасчеты!$N:$N,"итого")</f>
        <v>0</v>
      </c>
      <c r="GD57" s="113">
        <f>SUMIFS(УсловияРасчеты!GX:GX,УсловияРасчеты!$H:$H,$C57,УсловияРасчеты!$N:$N,"итого")</f>
        <v>0</v>
      </c>
      <c r="GE57" s="113">
        <f>SUMIFS(УсловияРасчеты!GY:GY,УсловияРасчеты!$H:$H,$C57,УсловияРасчеты!$N:$N,"итого")</f>
        <v>0</v>
      </c>
      <c r="GF57" s="113">
        <f>SUMIFS(УсловияРасчеты!GZ:GZ,УсловияРасчеты!$H:$H,$C57,УсловияРасчеты!$N:$N,"итого")</f>
        <v>0</v>
      </c>
      <c r="GG57" s="66"/>
    </row>
    <row r="58" spans="1:189" s="57" customFormat="1">
      <c r="A58" s="82"/>
      <c r="B58" s="66"/>
      <c r="C58" s="71" t="s">
        <v>267</v>
      </c>
      <c r="D58" s="66"/>
      <c r="E58" s="125">
        <f>SUMIFS($F58:$GG58,$F$2:$GG$2,MAX($F$2:$GG$2))</f>
        <v>0</v>
      </c>
      <c r="F58" s="65"/>
      <c r="G58" s="113">
        <f t="shared" ref="G58:AL58" si="16">IF(G2="",0,F58+G57)</f>
        <v>0</v>
      </c>
      <c r="H58" s="113">
        <f t="shared" si="16"/>
        <v>0</v>
      </c>
      <c r="I58" s="113">
        <f t="shared" si="16"/>
        <v>0</v>
      </c>
      <c r="J58" s="113">
        <f t="shared" si="16"/>
        <v>0</v>
      </c>
      <c r="K58" s="113">
        <f t="shared" si="16"/>
        <v>0</v>
      </c>
      <c r="L58" s="113">
        <f t="shared" si="16"/>
        <v>0</v>
      </c>
      <c r="M58" s="113">
        <f t="shared" si="16"/>
        <v>0</v>
      </c>
      <c r="N58" s="113">
        <f t="shared" si="16"/>
        <v>0</v>
      </c>
      <c r="O58" s="113">
        <f t="shared" si="16"/>
        <v>0</v>
      </c>
      <c r="P58" s="113">
        <f t="shared" si="16"/>
        <v>0</v>
      </c>
      <c r="Q58" s="113">
        <f t="shared" si="16"/>
        <v>0</v>
      </c>
      <c r="R58" s="113">
        <f t="shared" si="16"/>
        <v>0</v>
      </c>
      <c r="S58" s="113">
        <f t="shared" si="16"/>
        <v>0</v>
      </c>
      <c r="T58" s="113">
        <f t="shared" si="16"/>
        <v>0</v>
      </c>
      <c r="U58" s="113">
        <f t="shared" si="16"/>
        <v>0</v>
      </c>
      <c r="V58" s="113">
        <f t="shared" si="16"/>
        <v>0</v>
      </c>
      <c r="W58" s="113">
        <f t="shared" si="16"/>
        <v>0</v>
      </c>
      <c r="X58" s="113">
        <f t="shared" si="16"/>
        <v>0</v>
      </c>
      <c r="Y58" s="113">
        <f t="shared" si="16"/>
        <v>0</v>
      </c>
      <c r="Z58" s="113">
        <f t="shared" si="16"/>
        <v>0</v>
      </c>
      <c r="AA58" s="113">
        <f t="shared" si="16"/>
        <v>0</v>
      </c>
      <c r="AB58" s="113">
        <f t="shared" si="16"/>
        <v>0</v>
      </c>
      <c r="AC58" s="113">
        <f t="shared" si="16"/>
        <v>0</v>
      </c>
      <c r="AD58" s="113">
        <f t="shared" si="16"/>
        <v>0</v>
      </c>
      <c r="AE58" s="113">
        <f t="shared" si="16"/>
        <v>0</v>
      </c>
      <c r="AF58" s="113">
        <f t="shared" si="16"/>
        <v>0</v>
      </c>
      <c r="AG58" s="113">
        <f t="shared" si="16"/>
        <v>0</v>
      </c>
      <c r="AH58" s="113">
        <f t="shared" si="16"/>
        <v>0</v>
      </c>
      <c r="AI58" s="113">
        <f t="shared" si="16"/>
        <v>0</v>
      </c>
      <c r="AJ58" s="113">
        <f t="shared" si="16"/>
        <v>0</v>
      </c>
      <c r="AK58" s="113">
        <f t="shared" si="16"/>
        <v>0</v>
      </c>
      <c r="AL58" s="113">
        <f t="shared" si="16"/>
        <v>0</v>
      </c>
      <c r="AM58" s="113">
        <f t="shared" ref="AM58:BR58" si="17">IF(AM2="",0,AL58+AM57)</f>
        <v>0</v>
      </c>
      <c r="AN58" s="113">
        <f t="shared" si="17"/>
        <v>0</v>
      </c>
      <c r="AO58" s="113">
        <f t="shared" si="17"/>
        <v>0</v>
      </c>
      <c r="AP58" s="113">
        <f t="shared" si="17"/>
        <v>0</v>
      </c>
      <c r="AQ58" s="113">
        <f t="shared" si="17"/>
        <v>0</v>
      </c>
      <c r="AR58" s="113">
        <f t="shared" si="17"/>
        <v>0</v>
      </c>
      <c r="AS58" s="113">
        <f t="shared" si="17"/>
        <v>0</v>
      </c>
      <c r="AT58" s="113">
        <f t="shared" si="17"/>
        <v>0</v>
      </c>
      <c r="AU58" s="113">
        <f t="shared" si="17"/>
        <v>0</v>
      </c>
      <c r="AV58" s="113">
        <f t="shared" si="17"/>
        <v>0</v>
      </c>
      <c r="AW58" s="113">
        <f t="shared" si="17"/>
        <v>0</v>
      </c>
      <c r="AX58" s="113">
        <f t="shared" si="17"/>
        <v>0</v>
      </c>
      <c r="AY58" s="113">
        <f t="shared" si="17"/>
        <v>0</v>
      </c>
      <c r="AZ58" s="113">
        <f t="shared" si="17"/>
        <v>0</v>
      </c>
      <c r="BA58" s="113">
        <f t="shared" si="17"/>
        <v>0</v>
      </c>
      <c r="BB58" s="113">
        <f t="shared" si="17"/>
        <v>0</v>
      </c>
      <c r="BC58" s="113">
        <f t="shared" si="17"/>
        <v>0</v>
      </c>
      <c r="BD58" s="113">
        <f t="shared" si="17"/>
        <v>0</v>
      </c>
      <c r="BE58" s="113">
        <f t="shared" si="17"/>
        <v>0</v>
      </c>
      <c r="BF58" s="113">
        <f t="shared" si="17"/>
        <v>0</v>
      </c>
      <c r="BG58" s="113">
        <f t="shared" si="17"/>
        <v>0</v>
      </c>
      <c r="BH58" s="113">
        <f t="shared" si="17"/>
        <v>0</v>
      </c>
      <c r="BI58" s="113">
        <f t="shared" si="17"/>
        <v>0</v>
      </c>
      <c r="BJ58" s="113">
        <f t="shared" si="17"/>
        <v>0</v>
      </c>
      <c r="BK58" s="113">
        <f t="shared" si="17"/>
        <v>0</v>
      </c>
      <c r="BL58" s="113">
        <f t="shared" si="17"/>
        <v>0</v>
      </c>
      <c r="BM58" s="113">
        <f t="shared" si="17"/>
        <v>0</v>
      </c>
      <c r="BN58" s="113">
        <f t="shared" si="17"/>
        <v>0</v>
      </c>
      <c r="BO58" s="113">
        <f t="shared" si="17"/>
        <v>0</v>
      </c>
      <c r="BP58" s="113">
        <f t="shared" si="17"/>
        <v>0</v>
      </c>
      <c r="BQ58" s="113">
        <f t="shared" si="17"/>
        <v>0</v>
      </c>
      <c r="BR58" s="113">
        <f t="shared" si="17"/>
        <v>0</v>
      </c>
      <c r="BS58" s="113">
        <f t="shared" ref="BS58:CV58" si="18">IF(BS2="",0,BR58+BS57)</f>
        <v>0</v>
      </c>
      <c r="BT58" s="113">
        <f t="shared" si="18"/>
        <v>0</v>
      </c>
      <c r="BU58" s="113">
        <f t="shared" si="18"/>
        <v>0</v>
      </c>
      <c r="BV58" s="113">
        <f t="shared" si="18"/>
        <v>0</v>
      </c>
      <c r="BW58" s="113">
        <f t="shared" si="18"/>
        <v>0</v>
      </c>
      <c r="BX58" s="113">
        <f t="shared" si="18"/>
        <v>0</v>
      </c>
      <c r="BY58" s="113">
        <f t="shared" si="18"/>
        <v>0</v>
      </c>
      <c r="BZ58" s="113">
        <f t="shared" si="18"/>
        <v>0</v>
      </c>
      <c r="CA58" s="113">
        <f t="shared" si="18"/>
        <v>0</v>
      </c>
      <c r="CB58" s="113">
        <f t="shared" si="18"/>
        <v>0</v>
      </c>
      <c r="CC58" s="113">
        <f t="shared" si="18"/>
        <v>0</v>
      </c>
      <c r="CD58" s="113">
        <f t="shared" si="18"/>
        <v>0</v>
      </c>
      <c r="CE58" s="113">
        <f t="shared" si="18"/>
        <v>0</v>
      </c>
      <c r="CF58" s="113">
        <f t="shared" si="18"/>
        <v>0</v>
      </c>
      <c r="CG58" s="113">
        <f t="shared" si="18"/>
        <v>0</v>
      </c>
      <c r="CH58" s="113">
        <f t="shared" si="18"/>
        <v>0</v>
      </c>
      <c r="CI58" s="113">
        <f t="shared" si="18"/>
        <v>0</v>
      </c>
      <c r="CJ58" s="113">
        <f t="shared" si="18"/>
        <v>0</v>
      </c>
      <c r="CK58" s="113">
        <f t="shared" si="18"/>
        <v>0</v>
      </c>
      <c r="CL58" s="113">
        <f t="shared" si="18"/>
        <v>0</v>
      </c>
      <c r="CM58" s="113">
        <f t="shared" si="18"/>
        <v>0</v>
      </c>
      <c r="CN58" s="113">
        <f t="shared" si="18"/>
        <v>0</v>
      </c>
      <c r="CO58" s="113">
        <f t="shared" si="18"/>
        <v>0</v>
      </c>
      <c r="CP58" s="113">
        <f t="shared" si="18"/>
        <v>0</v>
      </c>
      <c r="CQ58" s="113">
        <f t="shared" si="18"/>
        <v>0</v>
      </c>
      <c r="CR58" s="113">
        <f t="shared" si="18"/>
        <v>0</v>
      </c>
      <c r="CS58" s="113">
        <f t="shared" si="18"/>
        <v>0</v>
      </c>
      <c r="CT58" s="113">
        <f t="shared" si="18"/>
        <v>0</v>
      </c>
      <c r="CU58" s="113">
        <f t="shared" si="18"/>
        <v>0</v>
      </c>
      <c r="CV58" s="113">
        <f t="shared" si="18"/>
        <v>0</v>
      </c>
      <c r="CW58" s="113">
        <f t="shared" ref="CW58" si="19">IF(CW2="",0,CV58+CW57)</f>
        <v>0</v>
      </c>
      <c r="CX58" s="113">
        <f t="shared" ref="CX58" si="20">IF(CX2="",0,CW58+CX57)</f>
        <v>0</v>
      </c>
      <c r="CY58" s="113">
        <f t="shared" ref="CY58" si="21">IF(CY2="",0,CX58+CY57)</f>
        <v>0</v>
      </c>
      <c r="CZ58" s="113">
        <f t="shared" ref="CZ58" si="22">IF(CZ2="",0,CY58+CZ57)</f>
        <v>0</v>
      </c>
      <c r="DA58" s="113">
        <f t="shared" ref="DA58" si="23">IF(DA2="",0,CZ58+DA57)</f>
        <v>0</v>
      </c>
      <c r="DB58" s="113">
        <f t="shared" ref="DB58" si="24">IF(DB2="",0,DA58+DB57)</f>
        <v>0</v>
      </c>
      <c r="DC58" s="113">
        <f t="shared" ref="DC58" si="25">IF(DC2="",0,DB58+DC57)</f>
        <v>0</v>
      </c>
      <c r="DD58" s="113">
        <f t="shared" ref="DD58" si="26">IF(DD2="",0,DC58+DD57)</f>
        <v>0</v>
      </c>
      <c r="DE58" s="113">
        <f t="shared" ref="DE58" si="27">IF(DE2="",0,DD58+DE57)</f>
        <v>0</v>
      </c>
      <c r="DF58" s="113">
        <f t="shared" ref="DF58" si="28">IF(DF2="",0,DE58+DF57)</f>
        <v>0</v>
      </c>
      <c r="DG58" s="113">
        <f t="shared" ref="DG58" si="29">IF(DG2="",0,DF58+DG57)</f>
        <v>0</v>
      </c>
      <c r="DH58" s="113">
        <f t="shared" ref="DH58" si="30">IF(DH2="",0,DG58+DH57)</f>
        <v>0</v>
      </c>
      <c r="DI58" s="113">
        <f t="shared" ref="DI58" si="31">IF(DI2="",0,DH58+DI57)</f>
        <v>0</v>
      </c>
      <c r="DJ58" s="113">
        <f t="shared" ref="DJ58" si="32">IF(DJ2="",0,DI58+DJ57)</f>
        <v>0</v>
      </c>
      <c r="DK58" s="113">
        <f t="shared" ref="DK58" si="33">IF(DK2="",0,DJ58+DK57)</f>
        <v>0</v>
      </c>
      <c r="DL58" s="113">
        <f t="shared" ref="DL58" si="34">IF(DL2="",0,DK58+DL57)</f>
        <v>0</v>
      </c>
      <c r="DM58" s="113">
        <f t="shared" ref="DM58" si="35">IF(DM2="",0,DL58+DM57)</f>
        <v>0</v>
      </c>
      <c r="DN58" s="113">
        <f t="shared" ref="DN58" si="36">IF(DN2="",0,DM58+DN57)</f>
        <v>0</v>
      </c>
      <c r="DO58" s="113">
        <f t="shared" ref="DO58" si="37">IF(DO2="",0,DN58+DO57)</f>
        <v>0</v>
      </c>
      <c r="DP58" s="113">
        <f t="shared" ref="DP58" si="38">IF(DP2="",0,DO58+DP57)</f>
        <v>0</v>
      </c>
      <c r="DQ58" s="113">
        <f t="shared" ref="DQ58" si="39">IF(DQ2="",0,DP58+DQ57)</f>
        <v>0</v>
      </c>
      <c r="DR58" s="113">
        <f t="shared" ref="DR58" si="40">IF(DR2="",0,DQ58+DR57)</f>
        <v>0</v>
      </c>
      <c r="DS58" s="113">
        <f t="shared" ref="DS58" si="41">IF(DS2="",0,DR58+DS57)</f>
        <v>0</v>
      </c>
      <c r="DT58" s="113">
        <f t="shared" ref="DT58" si="42">IF(DT2="",0,DS58+DT57)</f>
        <v>0</v>
      </c>
      <c r="DU58" s="113">
        <f t="shared" ref="DU58" si="43">IF(DU2="",0,DT58+DU57)</f>
        <v>0</v>
      </c>
      <c r="DV58" s="113">
        <f t="shared" ref="DV58" si="44">IF(DV2="",0,DU58+DV57)</f>
        <v>0</v>
      </c>
      <c r="DW58" s="113">
        <f t="shared" ref="DW58" si="45">IF(DW2="",0,DV58+DW57)</f>
        <v>0</v>
      </c>
      <c r="DX58" s="113">
        <f t="shared" ref="DX58" si="46">IF(DX2="",0,DW58+DX57)</f>
        <v>0</v>
      </c>
      <c r="DY58" s="113">
        <f t="shared" ref="DY58" si="47">IF(DY2="",0,DX58+DY57)</f>
        <v>0</v>
      </c>
      <c r="DZ58" s="113">
        <f t="shared" ref="DZ58" si="48">IF(DZ2="",0,DY58+DZ57)</f>
        <v>0</v>
      </c>
      <c r="EA58" s="113">
        <f t="shared" ref="EA58" si="49">IF(EA2="",0,DZ58+EA57)</f>
        <v>0</v>
      </c>
      <c r="EB58" s="113">
        <f t="shared" ref="EB58" si="50">IF(EB2="",0,EA58+EB57)</f>
        <v>0</v>
      </c>
      <c r="EC58" s="113">
        <f t="shared" ref="EC58" si="51">IF(EC2="",0,EB58+EC57)</f>
        <v>0</v>
      </c>
      <c r="ED58" s="113">
        <f t="shared" ref="ED58" si="52">IF(ED2="",0,EC58+ED57)</f>
        <v>0</v>
      </c>
      <c r="EE58" s="113">
        <f t="shared" ref="EE58" si="53">IF(EE2="",0,ED58+EE57)</f>
        <v>0</v>
      </c>
      <c r="EF58" s="113">
        <f t="shared" ref="EF58" si="54">IF(EF2="",0,EE58+EF57)</f>
        <v>0</v>
      </c>
      <c r="EG58" s="113">
        <f t="shared" ref="EG58" si="55">IF(EG2="",0,EF58+EG57)</f>
        <v>0</v>
      </c>
      <c r="EH58" s="113">
        <f t="shared" ref="EH58" si="56">IF(EH2="",0,EG58+EH57)</f>
        <v>0</v>
      </c>
      <c r="EI58" s="113">
        <f t="shared" ref="EI58" si="57">IF(EI2="",0,EH58+EI57)</f>
        <v>0</v>
      </c>
      <c r="EJ58" s="113">
        <f t="shared" ref="EJ58" si="58">IF(EJ2="",0,EI58+EJ57)</f>
        <v>0</v>
      </c>
      <c r="EK58" s="113">
        <f t="shared" ref="EK58" si="59">IF(EK2="",0,EJ58+EK57)</f>
        <v>0</v>
      </c>
      <c r="EL58" s="113">
        <f t="shared" ref="EL58" si="60">IF(EL2="",0,EK58+EL57)</f>
        <v>0</v>
      </c>
      <c r="EM58" s="113">
        <f t="shared" ref="EM58" si="61">IF(EM2="",0,EL58+EM57)</f>
        <v>0</v>
      </c>
      <c r="EN58" s="113">
        <f t="shared" ref="EN58" si="62">IF(EN2="",0,EM58+EN57)</f>
        <v>0</v>
      </c>
      <c r="EO58" s="113">
        <f t="shared" ref="EO58" si="63">IF(EO2="",0,EN58+EO57)</f>
        <v>0</v>
      </c>
      <c r="EP58" s="113">
        <f t="shared" ref="EP58" si="64">IF(EP2="",0,EO58+EP57)</f>
        <v>0</v>
      </c>
      <c r="EQ58" s="113">
        <f t="shared" ref="EQ58" si="65">IF(EQ2="",0,EP58+EQ57)</f>
        <v>0</v>
      </c>
      <c r="ER58" s="113">
        <f t="shared" ref="ER58" si="66">IF(ER2="",0,EQ58+ER57)</f>
        <v>0</v>
      </c>
      <c r="ES58" s="113">
        <f t="shared" ref="ES58" si="67">IF(ES2="",0,ER58+ES57)</f>
        <v>0</v>
      </c>
      <c r="ET58" s="113">
        <f t="shared" ref="ET58" si="68">IF(ET2="",0,ES58+ET57)</f>
        <v>0</v>
      </c>
      <c r="EU58" s="113">
        <f t="shared" ref="EU58" si="69">IF(EU2="",0,ET58+EU57)</f>
        <v>0</v>
      </c>
      <c r="EV58" s="113">
        <f t="shared" ref="EV58" si="70">IF(EV2="",0,EU58+EV57)</f>
        <v>0</v>
      </c>
      <c r="EW58" s="113">
        <f t="shared" ref="EW58" si="71">IF(EW2="",0,EV58+EW57)</f>
        <v>0</v>
      </c>
      <c r="EX58" s="113">
        <f t="shared" ref="EX58" si="72">IF(EX2="",0,EW58+EX57)</f>
        <v>0</v>
      </c>
      <c r="EY58" s="113">
        <f t="shared" ref="EY58" si="73">IF(EY2="",0,EX58+EY57)</f>
        <v>0</v>
      </c>
      <c r="EZ58" s="113">
        <f t="shared" ref="EZ58" si="74">IF(EZ2="",0,EY58+EZ57)</f>
        <v>0</v>
      </c>
      <c r="FA58" s="113">
        <f t="shared" ref="FA58" si="75">IF(FA2="",0,EZ58+FA57)</f>
        <v>0</v>
      </c>
      <c r="FB58" s="113">
        <f t="shared" ref="FB58" si="76">IF(FB2="",0,FA58+FB57)</f>
        <v>0</v>
      </c>
      <c r="FC58" s="113">
        <f t="shared" ref="FC58" si="77">IF(FC2="",0,FB58+FC57)</f>
        <v>0</v>
      </c>
      <c r="FD58" s="113">
        <f t="shared" ref="FD58" si="78">IF(FD2="",0,FC58+FD57)</f>
        <v>0</v>
      </c>
      <c r="FE58" s="113">
        <f t="shared" ref="FE58" si="79">IF(FE2="",0,FD58+FE57)</f>
        <v>0</v>
      </c>
      <c r="FF58" s="113">
        <f t="shared" ref="FF58" si="80">IF(FF2="",0,FE58+FF57)</f>
        <v>0</v>
      </c>
      <c r="FG58" s="113">
        <f t="shared" ref="FG58" si="81">IF(FG2="",0,FF58+FG57)</f>
        <v>0</v>
      </c>
      <c r="FH58" s="113">
        <f t="shared" ref="FH58" si="82">IF(FH2="",0,FG58+FH57)</f>
        <v>0</v>
      </c>
      <c r="FI58" s="113">
        <f t="shared" ref="FI58" si="83">IF(FI2="",0,FH58+FI57)</f>
        <v>0</v>
      </c>
      <c r="FJ58" s="113">
        <f t="shared" ref="FJ58" si="84">IF(FJ2="",0,FI58+FJ57)</f>
        <v>0</v>
      </c>
      <c r="FK58" s="113">
        <f t="shared" ref="FK58" si="85">IF(FK2="",0,FJ58+FK57)</f>
        <v>0</v>
      </c>
      <c r="FL58" s="113">
        <f t="shared" ref="FL58" si="86">IF(FL2="",0,FK58+FL57)</f>
        <v>0</v>
      </c>
      <c r="FM58" s="113">
        <f t="shared" ref="FM58" si="87">IF(FM2="",0,FL58+FM57)</f>
        <v>0</v>
      </c>
      <c r="FN58" s="113">
        <f t="shared" ref="FN58" si="88">IF(FN2="",0,FM58+FN57)</f>
        <v>0</v>
      </c>
      <c r="FO58" s="113">
        <f t="shared" ref="FO58" si="89">IF(FO2="",0,FN58+FO57)</f>
        <v>0</v>
      </c>
      <c r="FP58" s="113">
        <f t="shared" ref="FP58" si="90">IF(FP2="",0,FO58+FP57)</f>
        <v>0</v>
      </c>
      <c r="FQ58" s="113">
        <f t="shared" ref="FQ58" si="91">IF(FQ2="",0,FP58+FQ57)</f>
        <v>0</v>
      </c>
      <c r="FR58" s="113">
        <f t="shared" ref="FR58" si="92">IF(FR2="",0,FQ58+FR57)</f>
        <v>0</v>
      </c>
      <c r="FS58" s="113">
        <f t="shared" ref="FS58" si="93">IF(FS2="",0,FR58+FS57)</f>
        <v>0</v>
      </c>
      <c r="FT58" s="113">
        <f t="shared" ref="FT58" si="94">IF(FT2="",0,FS58+FT57)</f>
        <v>0</v>
      </c>
      <c r="FU58" s="113">
        <f t="shared" ref="FU58" si="95">IF(FU2="",0,FT58+FU57)</f>
        <v>0</v>
      </c>
      <c r="FV58" s="113">
        <f t="shared" ref="FV58" si="96">IF(FV2="",0,FU58+FV57)</f>
        <v>0</v>
      </c>
      <c r="FW58" s="113">
        <f t="shared" ref="FW58" si="97">IF(FW2="",0,FV58+FW57)</f>
        <v>0</v>
      </c>
      <c r="FX58" s="113">
        <f t="shared" ref="FX58" si="98">IF(FX2="",0,FW58+FX57)</f>
        <v>0</v>
      </c>
      <c r="FY58" s="113">
        <f t="shared" ref="FY58" si="99">IF(FY2="",0,FX58+FY57)</f>
        <v>0</v>
      </c>
      <c r="FZ58" s="113">
        <f t="shared" ref="FZ58" si="100">IF(FZ2="",0,FY58+FZ57)</f>
        <v>0</v>
      </c>
      <c r="GA58" s="113">
        <f t="shared" ref="GA58" si="101">IF(GA2="",0,FZ58+GA57)</f>
        <v>0</v>
      </c>
      <c r="GB58" s="113">
        <f t="shared" ref="GB58" si="102">IF(GB2="",0,GA58+GB57)</f>
        <v>0</v>
      </c>
      <c r="GC58" s="113">
        <f t="shared" ref="GC58" si="103">IF(GC2="",0,GB58+GC57)</f>
        <v>0</v>
      </c>
      <c r="GD58" s="113">
        <f t="shared" ref="GD58" si="104">IF(GD2="",0,GC58+GD57)</f>
        <v>0</v>
      </c>
      <c r="GE58" s="113">
        <f t="shared" ref="GE58" si="105">IF(GE2="",0,GD58+GE57)</f>
        <v>0</v>
      </c>
      <c r="GF58" s="113">
        <f t="shared" ref="GF58" si="106">IF(GF2="",0,GE58+GF57)</f>
        <v>0</v>
      </c>
      <c r="GG58" s="66"/>
    </row>
    <row r="59" spans="1:189">
      <c r="A59" s="82"/>
      <c r="B59" s="65"/>
      <c r="C59" s="69"/>
      <c r="D59" s="66"/>
      <c r="E59" s="135"/>
      <c r="F59" s="65"/>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65"/>
    </row>
    <row r="60" spans="1:189" s="526" customFormat="1" ht="12">
      <c r="A60" s="525"/>
      <c r="B60" s="520" t="s">
        <v>135</v>
      </c>
      <c r="C60" s="521" t="s">
        <v>279</v>
      </c>
      <c r="D60" s="520"/>
      <c r="E60" s="522">
        <f>SUMIFS($F60:$GG60,$F$2:$GG$2,MAX($F$2:$GG$2))</f>
        <v>0</v>
      </c>
      <c r="F60" s="523"/>
      <c r="G60" s="524">
        <f>G61-G70</f>
        <v>0</v>
      </c>
      <c r="H60" s="524">
        <f t="shared" ref="H60:AP60" si="107">H61-H70</f>
        <v>0</v>
      </c>
      <c r="I60" s="524">
        <f t="shared" si="107"/>
        <v>0</v>
      </c>
      <c r="J60" s="524">
        <f t="shared" si="107"/>
        <v>0</v>
      </c>
      <c r="K60" s="524">
        <f t="shared" si="107"/>
        <v>0</v>
      </c>
      <c r="L60" s="524">
        <f t="shared" si="107"/>
        <v>0</v>
      </c>
      <c r="M60" s="524">
        <f t="shared" si="107"/>
        <v>0</v>
      </c>
      <c r="N60" s="524">
        <f t="shared" si="107"/>
        <v>0</v>
      </c>
      <c r="O60" s="524">
        <f t="shared" si="107"/>
        <v>0</v>
      </c>
      <c r="P60" s="524">
        <f t="shared" si="107"/>
        <v>0</v>
      </c>
      <c r="Q60" s="524">
        <f t="shared" si="107"/>
        <v>0</v>
      </c>
      <c r="R60" s="524">
        <f t="shared" si="107"/>
        <v>0</v>
      </c>
      <c r="S60" s="524">
        <f t="shared" si="107"/>
        <v>0</v>
      </c>
      <c r="T60" s="524">
        <f t="shared" si="107"/>
        <v>0</v>
      </c>
      <c r="U60" s="524">
        <f t="shared" si="107"/>
        <v>0</v>
      </c>
      <c r="V60" s="524">
        <f t="shared" si="107"/>
        <v>0</v>
      </c>
      <c r="W60" s="524">
        <f t="shared" si="107"/>
        <v>0</v>
      </c>
      <c r="X60" s="524">
        <f t="shared" si="107"/>
        <v>0</v>
      </c>
      <c r="Y60" s="524">
        <f t="shared" si="107"/>
        <v>0</v>
      </c>
      <c r="Z60" s="524">
        <f t="shared" si="107"/>
        <v>0</v>
      </c>
      <c r="AA60" s="524">
        <f t="shared" si="107"/>
        <v>0</v>
      </c>
      <c r="AB60" s="524">
        <f t="shared" si="107"/>
        <v>0</v>
      </c>
      <c r="AC60" s="524">
        <f t="shared" si="107"/>
        <v>0</v>
      </c>
      <c r="AD60" s="524">
        <f t="shared" si="107"/>
        <v>0</v>
      </c>
      <c r="AE60" s="524">
        <f t="shared" si="107"/>
        <v>0</v>
      </c>
      <c r="AF60" s="524">
        <f t="shared" si="107"/>
        <v>0</v>
      </c>
      <c r="AG60" s="524">
        <f t="shared" si="107"/>
        <v>0</v>
      </c>
      <c r="AH60" s="524">
        <f t="shared" si="107"/>
        <v>0</v>
      </c>
      <c r="AI60" s="524">
        <f t="shared" si="107"/>
        <v>0</v>
      </c>
      <c r="AJ60" s="524">
        <f t="shared" si="107"/>
        <v>0</v>
      </c>
      <c r="AK60" s="524">
        <f t="shared" si="107"/>
        <v>0</v>
      </c>
      <c r="AL60" s="524">
        <f t="shared" si="107"/>
        <v>0</v>
      </c>
      <c r="AM60" s="524">
        <f t="shared" si="107"/>
        <v>0</v>
      </c>
      <c r="AN60" s="524">
        <f t="shared" si="107"/>
        <v>0</v>
      </c>
      <c r="AO60" s="524">
        <f t="shared" si="107"/>
        <v>0</v>
      </c>
      <c r="AP60" s="524">
        <f t="shared" si="107"/>
        <v>0</v>
      </c>
      <c r="AQ60" s="524">
        <f t="shared" ref="AQ60" si="108">AQ61-AQ70</f>
        <v>0</v>
      </c>
      <c r="AR60" s="524">
        <f t="shared" ref="AR60" si="109">AR61-AR70</f>
        <v>0</v>
      </c>
      <c r="AS60" s="524">
        <f t="shared" ref="AS60" si="110">AS61-AS70</f>
        <v>0</v>
      </c>
      <c r="AT60" s="524">
        <f t="shared" ref="AT60" si="111">AT61-AT70</f>
        <v>0</v>
      </c>
      <c r="AU60" s="524">
        <f t="shared" ref="AU60" si="112">AU61-AU70</f>
        <v>0</v>
      </c>
      <c r="AV60" s="524">
        <f t="shared" ref="AV60" si="113">AV61-AV70</f>
        <v>0</v>
      </c>
      <c r="AW60" s="524">
        <f t="shared" ref="AW60" si="114">AW61-AW70</f>
        <v>0</v>
      </c>
      <c r="AX60" s="524">
        <f t="shared" ref="AX60" si="115">AX61-AX70</f>
        <v>0</v>
      </c>
      <c r="AY60" s="524">
        <f t="shared" ref="AY60" si="116">AY61-AY70</f>
        <v>0</v>
      </c>
      <c r="AZ60" s="524">
        <f t="shared" ref="AZ60" si="117">AZ61-AZ70</f>
        <v>0</v>
      </c>
      <c r="BA60" s="524">
        <f t="shared" ref="BA60" si="118">BA61-BA70</f>
        <v>0</v>
      </c>
      <c r="BB60" s="524">
        <f t="shared" ref="BB60" si="119">BB61-BB70</f>
        <v>0</v>
      </c>
      <c r="BC60" s="524">
        <f t="shared" ref="BC60" si="120">BC61-BC70</f>
        <v>0</v>
      </c>
      <c r="BD60" s="524">
        <f t="shared" ref="BD60" si="121">BD61-BD70</f>
        <v>0</v>
      </c>
      <c r="BE60" s="524">
        <f t="shared" ref="BE60" si="122">BE61-BE70</f>
        <v>0</v>
      </c>
      <c r="BF60" s="524">
        <f t="shared" ref="BF60" si="123">BF61-BF70</f>
        <v>0</v>
      </c>
      <c r="BG60" s="524">
        <f t="shared" ref="BG60" si="124">BG61-BG70</f>
        <v>0</v>
      </c>
      <c r="BH60" s="524">
        <f t="shared" ref="BH60" si="125">BH61-BH70</f>
        <v>0</v>
      </c>
      <c r="BI60" s="524">
        <f t="shared" ref="BI60" si="126">BI61-BI70</f>
        <v>0</v>
      </c>
      <c r="BJ60" s="524">
        <f t="shared" ref="BJ60" si="127">BJ61-BJ70</f>
        <v>0</v>
      </c>
      <c r="BK60" s="524">
        <f t="shared" ref="BK60" si="128">BK61-BK70</f>
        <v>0</v>
      </c>
      <c r="BL60" s="524">
        <f t="shared" ref="BL60" si="129">BL61-BL70</f>
        <v>0</v>
      </c>
      <c r="BM60" s="524">
        <f t="shared" ref="BM60" si="130">BM61-BM70</f>
        <v>0</v>
      </c>
      <c r="BN60" s="524">
        <f t="shared" ref="BN60" si="131">BN61-BN70</f>
        <v>0</v>
      </c>
      <c r="BO60" s="524">
        <f t="shared" ref="BO60" si="132">BO61-BO70</f>
        <v>0</v>
      </c>
      <c r="BP60" s="524">
        <f t="shared" ref="BP60" si="133">BP61-BP70</f>
        <v>0</v>
      </c>
      <c r="BQ60" s="524">
        <f t="shared" ref="BQ60" si="134">BQ61-BQ70</f>
        <v>0</v>
      </c>
      <c r="BR60" s="524">
        <f t="shared" ref="BR60" si="135">BR61-BR70</f>
        <v>0</v>
      </c>
      <c r="BS60" s="524">
        <f t="shared" ref="BS60" si="136">BS61-BS70</f>
        <v>0</v>
      </c>
      <c r="BT60" s="524">
        <f t="shared" ref="BT60" si="137">BT61-BT70</f>
        <v>0</v>
      </c>
      <c r="BU60" s="524">
        <f t="shared" ref="BU60" si="138">BU61-BU70</f>
        <v>0</v>
      </c>
      <c r="BV60" s="524">
        <f t="shared" ref="BV60" si="139">BV61-BV70</f>
        <v>0</v>
      </c>
      <c r="BW60" s="524">
        <f t="shared" ref="BW60" si="140">BW61-BW70</f>
        <v>0</v>
      </c>
      <c r="BX60" s="524">
        <f t="shared" ref="BX60" si="141">BX61-BX70</f>
        <v>0</v>
      </c>
      <c r="BY60" s="524">
        <f t="shared" ref="BY60" si="142">BY61-BY70</f>
        <v>0</v>
      </c>
      <c r="BZ60" s="524">
        <f t="shared" ref="BZ60" si="143">BZ61-BZ70</f>
        <v>0</v>
      </c>
      <c r="CA60" s="524">
        <f t="shared" ref="CA60" si="144">CA61-CA70</f>
        <v>0</v>
      </c>
      <c r="CB60" s="524">
        <f t="shared" ref="CB60" si="145">CB61-CB70</f>
        <v>0</v>
      </c>
      <c r="CC60" s="524">
        <f t="shared" ref="CC60" si="146">CC61-CC70</f>
        <v>0</v>
      </c>
      <c r="CD60" s="524">
        <f t="shared" ref="CD60" si="147">CD61-CD70</f>
        <v>0</v>
      </c>
      <c r="CE60" s="524">
        <f t="shared" ref="CE60" si="148">CE61-CE70</f>
        <v>0</v>
      </c>
      <c r="CF60" s="524">
        <f t="shared" ref="CF60" si="149">CF61-CF70</f>
        <v>0</v>
      </c>
      <c r="CG60" s="524">
        <f t="shared" ref="CG60" si="150">CG61-CG70</f>
        <v>0</v>
      </c>
      <c r="CH60" s="524">
        <f t="shared" ref="CH60" si="151">CH61-CH70</f>
        <v>0</v>
      </c>
      <c r="CI60" s="524">
        <f t="shared" ref="CI60" si="152">CI61-CI70</f>
        <v>0</v>
      </c>
      <c r="CJ60" s="524">
        <f t="shared" ref="CJ60" si="153">CJ61-CJ70</f>
        <v>0</v>
      </c>
      <c r="CK60" s="524">
        <f t="shared" ref="CK60" si="154">CK61-CK70</f>
        <v>0</v>
      </c>
      <c r="CL60" s="524">
        <f t="shared" ref="CL60" si="155">CL61-CL70</f>
        <v>0</v>
      </c>
      <c r="CM60" s="524">
        <f t="shared" ref="CM60" si="156">CM61-CM70</f>
        <v>0</v>
      </c>
      <c r="CN60" s="524">
        <f t="shared" ref="CN60" si="157">CN61-CN70</f>
        <v>0</v>
      </c>
      <c r="CO60" s="524">
        <f t="shared" ref="CO60" si="158">CO61-CO70</f>
        <v>0</v>
      </c>
      <c r="CP60" s="524">
        <f t="shared" ref="CP60" si="159">CP61-CP70</f>
        <v>0</v>
      </c>
      <c r="CQ60" s="524">
        <f t="shared" ref="CQ60" si="160">CQ61-CQ70</f>
        <v>0</v>
      </c>
      <c r="CR60" s="524">
        <f t="shared" ref="CR60" si="161">CR61-CR70</f>
        <v>0</v>
      </c>
      <c r="CS60" s="524">
        <f t="shared" ref="CS60" si="162">CS61-CS70</f>
        <v>0</v>
      </c>
      <c r="CT60" s="524">
        <f t="shared" ref="CT60" si="163">CT61-CT70</f>
        <v>0</v>
      </c>
      <c r="CU60" s="524">
        <f t="shared" ref="CU60" si="164">CU61-CU70</f>
        <v>0</v>
      </c>
      <c r="CV60" s="524">
        <f t="shared" ref="CV60:FG60" si="165">CV61-CV70</f>
        <v>0</v>
      </c>
      <c r="CW60" s="524">
        <f t="shared" si="165"/>
        <v>0</v>
      </c>
      <c r="CX60" s="524">
        <f t="shared" si="165"/>
        <v>0</v>
      </c>
      <c r="CY60" s="524">
        <f t="shared" si="165"/>
        <v>0</v>
      </c>
      <c r="CZ60" s="524">
        <f t="shared" si="165"/>
        <v>0</v>
      </c>
      <c r="DA60" s="524">
        <f t="shared" si="165"/>
        <v>0</v>
      </c>
      <c r="DB60" s="524">
        <f t="shared" si="165"/>
        <v>0</v>
      </c>
      <c r="DC60" s="524">
        <f t="shared" si="165"/>
        <v>0</v>
      </c>
      <c r="DD60" s="524">
        <f t="shared" si="165"/>
        <v>0</v>
      </c>
      <c r="DE60" s="524">
        <f t="shared" si="165"/>
        <v>0</v>
      </c>
      <c r="DF60" s="524">
        <f t="shared" si="165"/>
        <v>0</v>
      </c>
      <c r="DG60" s="524">
        <f t="shared" si="165"/>
        <v>0</v>
      </c>
      <c r="DH60" s="524">
        <f t="shared" si="165"/>
        <v>0</v>
      </c>
      <c r="DI60" s="524">
        <f t="shared" si="165"/>
        <v>0</v>
      </c>
      <c r="DJ60" s="524">
        <f t="shared" si="165"/>
        <v>0</v>
      </c>
      <c r="DK60" s="524">
        <f t="shared" si="165"/>
        <v>0</v>
      </c>
      <c r="DL60" s="524">
        <f t="shared" si="165"/>
        <v>0</v>
      </c>
      <c r="DM60" s="524">
        <f t="shared" si="165"/>
        <v>0</v>
      </c>
      <c r="DN60" s="524">
        <f t="shared" si="165"/>
        <v>0</v>
      </c>
      <c r="DO60" s="524">
        <f t="shared" si="165"/>
        <v>0</v>
      </c>
      <c r="DP60" s="524">
        <f t="shared" si="165"/>
        <v>0</v>
      </c>
      <c r="DQ60" s="524">
        <f t="shared" si="165"/>
        <v>0</v>
      </c>
      <c r="DR60" s="524">
        <f t="shared" si="165"/>
        <v>0</v>
      </c>
      <c r="DS60" s="524">
        <f t="shared" si="165"/>
        <v>0</v>
      </c>
      <c r="DT60" s="524">
        <f t="shared" si="165"/>
        <v>0</v>
      </c>
      <c r="DU60" s="524">
        <f t="shared" si="165"/>
        <v>0</v>
      </c>
      <c r="DV60" s="524">
        <f t="shared" si="165"/>
        <v>0</v>
      </c>
      <c r="DW60" s="524">
        <f t="shared" si="165"/>
        <v>0</v>
      </c>
      <c r="DX60" s="524">
        <f t="shared" si="165"/>
        <v>0</v>
      </c>
      <c r="DY60" s="524">
        <f t="shared" si="165"/>
        <v>0</v>
      </c>
      <c r="DZ60" s="524">
        <f t="shared" si="165"/>
        <v>0</v>
      </c>
      <c r="EA60" s="524">
        <f t="shared" si="165"/>
        <v>0</v>
      </c>
      <c r="EB60" s="524">
        <f t="shared" si="165"/>
        <v>0</v>
      </c>
      <c r="EC60" s="524">
        <f t="shared" si="165"/>
        <v>0</v>
      </c>
      <c r="ED60" s="524">
        <f t="shared" si="165"/>
        <v>0</v>
      </c>
      <c r="EE60" s="524">
        <f t="shared" si="165"/>
        <v>0</v>
      </c>
      <c r="EF60" s="524">
        <f t="shared" si="165"/>
        <v>0</v>
      </c>
      <c r="EG60" s="524">
        <f t="shared" si="165"/>
        <v>0</v>
      </c>
      <c r="EH60" s="524">
        <f t="shared" si="165"/>
        <v>0</v>
      </c>
      <c r="EI60" s="524">
        <f t="shared" si="165"/>
        <v>0</v>
      </c>
      <c r="EJ60" s="524">
        <f t="shared" si="165"/>
        <v>0</v>
      </c>
      <c r="EK60" s="524">
        <f t="shared" si="165"/>
        <v>0</v>
      </c>
      <c r="EL60" s="524">
        <f t="shared" si="165"/>
        <v>0</v>
      </c>
      <c r="EM60" s="524">
        <f t="shared" si="165"/>
        <v>0</v>
      </c>
      <c r="EN60" s="524">
        <f t="shared" si="165"/>
        <v>0</v>
      </c>
      <c r="EO60" s="524">
        <f t="shared" si="165"/>
        <v>0</v>
      </c>
      <c r="EP60" s="524">
        <f t="shared" si="165"/>
        <v>0</v>
      </c>
      <c r="EQ60" s="524">
        <f t="shared" si="165"/>
        <v>0</v>
      </c>
      <c r="ER60" s="524">
        <f t="shared" si="165"/>
        <v>0</v>
      </c>
      <c r="ES60" s="524">
        <f t="shared" si="165"/>
        <v>0</v>
      </c>
      <c r="ET60" s="524">
        <f t="shared" si="165"/>
        <v>0</v>
      </c>
      <c r="EU60" s="524">
        <f t="shared" si="165"/>
        <v>0</v>
      </c>
      <c r="EV60" s="524">
        <f t="shared" si="165"/>
        <v>0</v>
      </c>
      <c r="EW60" s="524">
        <f t="shared" si="165"/>
        <v>0</v>
      </c>
      <c r="EX60" s="524">
        <f t="shared" si="165"/>
        <v>0</v>
      </c>
      <c r="EY60" s="524">
        <f t="shared" si="165"/>
        <v>0</v>
      </c>
      <c r="EZ60" s="524">
        <f t="shared" si="165"/>
        <v>0</v>
      </c>
      <c r="FA60" s="524">
        <f t="shared" si="165"/>
        <v>0</v>
      </c>
      <c r="FB60" s="524">
        <f t="shared" si="165"/>
        <v>0</v>
      </c>
      <c r="FC60" s="524">
        <f t="shared" si="165"/>
        <v>0</v>
      </c>
      <c r="FD60" s="524">
        <f t="shared" si="165"/>
        <v>0</v>
      </c>
      <c r="FE60" s="524">
        <f t="shared" si="165"/>
        <v>0</v>
      </c>
      <c r="FF60" s="524">
        <f t="shared" si="165"/>
        <v>0</v>
      </c>
      <c r="FG60" s="524">
        <f t="shared" si="165"/>
        <v>0</v>
      </c>
      <c r="FH60" s="524">
        <f t="shared" ref="FH60:GF60" si="166">FH61-FH70</f>
        <v>0</v>
      </c>
      <c r="FI60" s="524">
        <f t="shared" si="166"/>
        <v>0</v>
      </c>
      <c r="FJ60" s="524">
        <f t="shared" si="166"/>
        <v>0</v>
      </c>
      <c r="FK60" s="524">
        <f t="shared" si="166"/>
        <v>0</v>
      </c>
      <c r="FL60" s="524">
        <f t="shared" si="166"/>
        <v>0</v>
      </c>
      <c r="FM60" s="524">
        <f t="shared" si="166"/>
        <v>0</v>
      </c>
      <c r="FN60" s="524">
        <f t="shared" si="166"/>
        <v>0</v>
      </c>
      <c r="FO60" s="524">
        <f t="shared" si="166"/>
        <v>0</v>
      </c>
      <c r="FP60" s="524">
        <f t="shared" si="166"/>
        <v>0</v>
      </c>
      <c r="FQ60" s="524">
        <f t="shared" si="166"/>
        <v>0</v>
      </c>
      <c r="FR60" s="524">
        <f t="shared" si="166"/>
        <v>0</v>
      </c>
      <c r="FS60" s="524">
        <f t="shared" si="166"/>
        <v>0</v>
      </c>
      <c r="FT60" s="524">
        <f t="shared" si="166"/>
        <v>0</v>
      </c>
      <c r="FU60" s="524">
        <f t="shared" si="166"/>
        <v>0</v>
      </c>
      <c r="FV60" s="524">
        <f t="shared" si="166"/>
        <v>0</v>
      </c>
      <c r="FW60" s="524">
        <f t="shared" si="166"/>
        <v>0</v>
      </c>
      <c r="FX60" s="524">
        <f t="shared" si="166"/>
        <v>0</v>
      </c>
      <c r="FY60" s="524">
        <f t="shared" si="166"/>
        <v>0</v>
      </c>
      <c r="FZ60" s="524">
        <f t="shared" si="166"/>
        <v>0</v>
      </c>
      <c r="GA60" s="524">
        <f t="shared" si="166"/>
        <v>0</v>
      </c>
      <c r="GB60" s="524">
        <f t="shared" si="166"/>
        <v>0</v>
      </c>
      <c r="GC60" s="524">
        <f t="shared" si="166"/>
        <v>0</v>
      </c>
      <c r="GD60" s="524">
        <f t="shared" si="166"/>
        <v>0</v>
      </c>
      <c r="GE60" s="524">
        <f t="shared" si="166"/>
        <v>0</v>
      </c>
      <c r="GF60" s="524">
        <f t="shared" si="166"/>
        <v>0</v>
      </c>
      <c r="GG60" s="520"/>
    </row>
    <row r="61" spans="1:189" s="57" customFormat="1">
      <c r="A61" s="82"/>
      <c r="B61" s="66" t="s">
        <v>135</v>
      </c>
      <c r="C61" s="144" t="s">
        <v>277</v>
      </c>
      <c r="D61" s="66"/>
      <c r="E61" s="127">
        <f>SUM(E62:E69)</f>
        <v>0</v>
      </c>
      <c r="F61" s="65"/>
      <c r="G61" s="127">
        <f t="shared" ref="G61:AP61" si="167">SUM(G62:G69)</f>
        <v>0</v>
      </c>
      <c r="H61" s="127">
        <f t="shared" si="167"/>
        <v>0</v>
      </c>
      <c r="I61" s="127">
        <f t="shared" si="167"/>
        <v>0</v>
      </c>
      <c r="J61" s="127">
        <f t="shared" si="167"/>
        <v>0</v>
      </c>
      <c r="K61" s="127">
        <f t="shared" si="167"/>
        <v>0</v>
      </c>
      <c r="L61" s="127">
        <f t="shared" si="167"/>
        <v>0</v>
      </c>
      <c r="M61" s="127">
        <f t="shared" si="167"/>
        <v>0</v>
      </c>
      <c r="N61" s="127">
        <f t="shared" si="167"/>
        <v>0</v>
      </c>
      <c r="O61" s="127">
        <f t="shared" si="167"/>
        <v>0</v>
      </c>
      <c r="P61" s="127">
        <f t="shared" si="167"/>
        <v>0</v>
      </c>
      <c r="Q61" s="127">
        <f t="shared" si="167"/>
        <v>0</v>
      </c>
      <c r="R61" s="127">
        <f t="shared" si="167"/>
        <v>0</v>
      </c>
      <c r="S61" s="127">
        <f t="shared" si="167"/>
        <v>0</v>
      </c>
      <c r="T61" s="127">
        <f t="shared" si="167"/>
        <v>0</v>
      </c>
      <c r="U61" s="127">
        <f t="shared" si="167"/>
        <v>0</v>
      </c>
      <c r="V61" s="127">
        <f t="shared" si="167"/>
        <v>0</v>
      </c>
      <c r="W61" s="127">
        <f t="shared" si="167"/>
        <v>0</v>
      </c>
      <c r="X61" s="127">
        <f t="shared" si="167"/>
        <v>0</v>
      </c>
      <c r="Y61" s="127">
        <f t="shared" si="167"/>
        <v>0</v>
      </c>
      <c r="Z61" s="127">
        <f t="shared" si="167"/>
        <v>0</v>
      </c>
      <c r="AA61" s="127">
        <f t="shared" si="167"/>
        <v>0</v>
      </c>
      <c r="AB61" s="127">
        <f t="shared" si="167"/>
        <v>0</v>
      </c>
      <c r="AC61" s="127">
        <f t="shared" si="167"/>
        <v>0</v>
      </c>
      <c r="AD61" s="127">
        <f t="shared" si="167"/>
        <v>0</v>
      </c>
      <c r="AE61" s="127">
        <f t="shared" si="167"/>
        <v>0</v>
      </c>
      <c r="AF61" s="127">
        <f t="shared" si="167"/>
        <v>0</v>
      </c>
      <c r="AG61" s="127">
        <f t="shared" si="167"/>
        <v>0</v>
      </c>
      <c r="AH61" s="127">
        <f t="shared" si="167"/>
        <v>0</v>
      </c>
      <c r="AI61" s="127">
        <f t="shared" si="167"/>
        <v>0</v>
      </c>
      <c r="AJ61" s="127">
        <f t="shared" si="167"/>
        <v>0</v>
      </c>
      <c r="AK61" s="127">
        <f t="shared" si="167"/>
        <v>0</v>
      </c>
      <c r="AL61" s="127">
        <f t="shared" si="167"/>
        <v>0</v>
      </c>
      <c r="AM61" s="127">
        <f t="shared" si="167"/>
        <v>0</v>
      </c>
      <c r="AN61" s="127">
        <f t="shared" si="167"/>
        <v>0</v>
      </c>
      <c r="AO61" s="127">
        <f t="shared" si="167"/>
        <v>0</v>
      </c>
      <c r="AP61" s="127">
        <f t="shared" si="167"/>
        <v>0</v>
      </c>
      <c r="AQ61" s="127">
        <f t="shared" ref="AQ61" si="168">SUM(AQ62:AQ69)</f>
        <v>0</v>
      </c>
      <c r="AR61" s="127">
        <f t="shared" ref="AR61" si="169">SUM(AR62:AR69)</f>
        <v>0</v>
      </c>
      <c r="AS61" s="127">
        <f t="shared" ref="AS61" si="170">SUM(AS62:AS69)</f>
        <v>0</v>
      </c>
      <c r="AT61" s="127">
        <f t="shared" ref="AT61" si="171">SUM(AT62:AT69)</f>
        <v>0</v>
      </c>
      <c r="AU61" s="127">
        <f t="shared" ref="AU61" si="172">SUM(AU62:AU69)</f>
        <v>0</v>
      </c>
      <c r="AV61" s="127">
        <f t="shared" ref="AV61" si="173">SUM(AV62:AV69)</f>
        <v>0</v>
      </c>
      <c r="AW61" s="127">
        <f t="shared" ref="AW61" si="174">SUM(AW62:AW69)</f>
        <v>0</v>
      </c>
      <c r="AX61" s="127">
        <f t="shared" ref="AX61" si="175">SUM(AX62:AX69)</f>
        <v>0</v>
      </c>
      <c r="AY61" s="127">
        <f t="shared" ref="AY61" si="176">SUM(AY62:AY69)</f>
        <v>0</v>
      </c>
      <c r="AZ61" s="127">
        <f t="shared" ref="AZ61" si="177">SUM(AZ62:AZ69)</f>
        <v>0</v>
      </c>
      <c r="BA61" s="127">
        <f t="shared" ref="BA61" si="178">SUM(BA62:BA69)</f>
        <v>0</v>
      </c>
      <c r="BB61" s="127">
        <f t="shared" ref="BB61" si="179">SUM(BB62:BB69)</f>
        <v>0</v>
      </c>
      <c r="BC61" s="127">
        <f t="shared" ref="BC61" si="180">SUM(BC62:BC69)</f>
        <v>0</v>
      </c>
      <c r="BD61" s="127">
        <f t="shared" ref="BD61" si="181">SUM(BD62:BD69)</f>
        <v>0</v>
      </c>
      <c r="BE61" s="127">
        <f t="shared" ref="BE61" si="182">SUM(BE62:BE69)</f>
        <v>0</v>
      </c>
      <c r="BF61" s="127">
        <f t="shared" ref="BF61" si="183">SUM(BF62:BF69)</f>
        <v>0</v>
      </c>
      <c r="BG61" s="127">
        <f t="shared" ref="BG61" si="184">SUM(BG62:BG69)</f>
        <v>0</v>
      </c>
      <c r="BH61" s="127">
        <f t="shared" ref="BH61" si="185">SUM(BH62:BH69)</f>
        <v>0</v>
      </c>
      <c r="BI61" s="127">
        <f t="shared" ref="BI61" si="186">SUM(BI62:BI69)</f>
        <v>0</v>
      </c>
      <c r="BJ61" s="127">
        <f t="shared" ref="BJ61" si="187">SUM(BJ62:BJ69)</f>
        <v>0</v>
      </c>
      <c r="BK61" s="127">
        <f t="shared" ref="BK61" si="188">SUM(BK62:BK69)</f>
        <v>0</v>
      </c>
      <c r="BL61" s="127">
        <f t="shared" ref="BL61" si="189">SUM(BL62:BL69)</f>
        <v>0</v>
      </c>
      <c r="BM61" s="127">
        <f t="shared" ref="BM61" si="190">SUM(BM62:BM69)</f>
        <v>0</v>
      </c>
      <c r="BN61" s="127">
        <f t="shared" ref="BN61" si="191">SUM(BN62:BN69)</f>
        <v>0</v>
      </c>
      <c r="BO61" s="127">
        <f t="shared" ref="BO61" si="192">SUM(BO62:BO69)</f>
        <v>0</v>
      </c>
      <c r="BP61" s="127">
        <f t="shared" ref="BP61" si="193">SUM(BP62:BP69)</f>
        <v>0</v>
      </c>
      <c r="BQ61" s="127">
        <f t="shared" ref="BQ61" si="194">SUM(BQ62:BQ69)</f>
        <v>0</v>
      </c>
      <c r="BR61" s="127">
        <f t="shared" ref="BR61" si="195">SUM(BR62:BR69)</f>
        <v>0</v>
      </c>
      <c r="BS61" s="127">
        <f t="shared" ref="BS61" si="196">SUM(BS62:BS69)</f>
        <v>0</v>
      </c>
      <c r="BT61" s="127">
        <f t="shared" ref="BT61" si="197">SUM(BT62:BT69)</f>
        <v>0</v>
      </c>
      <c r="BU61" s="127">
        <f t="shared" ref="BU61" si="198">SUM(BU62:BU69)</f>
        <v>0</v>
      </c>
      <c r="BV61" s="127">
        <f t="shared" ref="BV61" si="199">SUM(BV62:BV69)</f>
        <v>0</v>
      </c>
      <c r="BW61" s="127">
        <f t="shared" ref="BW61" si="200">SUM(BW62:BW69)</f>
        <v>0</v>
      </c>
      <c r="BX61" s="127">
        <f t="shared" ref="BX61" si="201">SUM(BX62:BX69)</f>
        <v>0</v>
      </c>
      <c r="BY61" s="127">
        <f t="shared" ref="BY61" si="202">SUM(BY62:BY69)</f>
        <v>0</v>
      </c>
      <c r="BZ61" s="127">
        <f t="shared" ref="BZ61" si="203">SUM(BZ62:BZ69)</f>
        <v>0</v>
      </c>
      <c r="CA61" s="127">
        <f t="shared" ref="CA61" si="204">SUM(CA62:CA69)</f>
        <v>0</v>
      </c>
      <c r="CB61" s="127">
        <f t="shared" ref="CB61" si="205">SUM(CB62:CB69)</f>
        <v>0</v>
      </c>
      <c r="CC61" s="127">
        <f t="shared" ref="CC61" si="206">SUM(CC62:CC69)</f>
        <v>0</v>
      </c>
      <c r="CD61" s="127">
        <f t="shared" ref="CD61" si="207">SUM(CD62:CD69)</f>
        <v>0</v>
      </c>
      <c r="CE61" s="127">
        <f t="shared" ref="CE61" si="208">SUM(CE62:CE69)</f>
        <v>0</v>
      </c>
      <c r="CF61" s="127">
        <f t="shared" ref="CF61" si="209">SUM(CF62:CF69)</f>
        <v>0</v>
      </c>
      <c r="CG61" s="127">
        <f t="shared" ref="CG61" si="210">SUM(CG62:CG69)</f>
        <v>0</v>
      </c>
      <c r="CH61" s="127">
        <f t="shared" ref="CH61" si="211">SUM(CH62:CH69)</f>
        <v>0</v>
      </c>
      <c r="CI61" s="127">
        <f t="shared" ref="CI61" si="212">SUM(CI62:CI69)</f>
        <v>0</v>
      </c>
      <c r="CJ61" s="127">
        <f t="shared" ref="CJ61" si="213">SUM(CJ62:CJ69)</f>
        <v>0</v>
      </c>
      <c r="CK61" s="127">
        <f t="shared" ref="CK61" si="214">SUM(CK62:CK69)</f>
        <v>0</v>
      </c>
      <c r="CL61" s="127">
        <f t="shared" ref="CL61" si="215">SUM(CL62:CL69)</f>
        <v>0</v>
      </c>
      <c r="CM61" s="127">
        <f t="shared" ref="CM61" si="216">SUM(CM62:CM69)</f>
        <v>0</v>
      </c>
      <c r="CN61" s="127">
        <f t="shared" ref="CN61" si="217">SUM(CN62:CN69)</f>
        <v>0</v>
      </c>
      <c r="CO61" s="127">
        <f t="shared" ref="CO61" si="218">SUM(CO62:CO69)</f>
        <v>0</v>
      </c>
      <c r="CP61" s="127">
        <f t="shared" ref="CP61" si="219">SUM(CP62:CP69)</f>
        <v>0</v>
      </c>
      <c r="CQ61" s="127">
        <f t="shared" ref="CQ61" si="220">SUM(CQ62:CQ69)</f>
        <v>0</v>
      </c>
      <c r="CR61" s="127">
        <f t="shared" ref="CR61" si="221">SUM(CR62:CR69)</f>
        <v>0</v>
      </c>
      <c r="CS61" s="127">
        <f t="shared" ref="CS61" si="222">SUM(CS62:CS69)</f>
        <v>0</v>
      </c>
      <c r="CT61" s="127">
        <f t="shared" ref="CT61" si="223">SUM(CT62:CT69)</f>
        <v>0</v>
      </c>
      <c r="CU61" s="127">
        <f t="shared" ref="CU61" si="224">SUM(CU62:CU69)</f>
        <v>0</v>
      </c>
      <c r="CV61" s="127">
        <f t="shared" ref="CV61:FG61" si="225">SUM(CV62:CV69)</f>
        <v>0</v>
      </c>
      <c r="CW61" s="127">
        <f t="shared" si="225"/>
        <v>0</v>
      </c>
      <c r="CX61" s="127">
        <f t="shared" si="225"/>
        <v>0</v>
      </c>
      <c r="CY61" s="127">
        <f t="shared" si="225"/>
        <v>0</v>
      </c>
      <c r="CZ61" s="127">
        <f t="shared" si="225"/>
        <v>0</v>
      </c>
      <c r="DA61" s="127">
        <f t="shared" si="225"/>
        <v>0</v>
      </c>
      <c r="DB61" s="127">
        <f t="shared" si="225"/>
        <v>0</v>
      </c>
      <c r="DC61" s="127">
        <f t="shared" si="225"/>
        <v>0</v>
      </c>
      <c r="DD61" s="127">
        <f t="shared" si="225"/>
        <v>0</v>
      </c>
      <c r="DE61" s="127">
        <f t="shared" si="225"/>
        <v>0</v>
      </c>
      <c r="DF61" s="127">
        <f t="shared" si="225"/>
        <v>0</v>
      </c>
      <c r="DG61" s="127">
        <f t="shared" si="225"/>
        <v>0</v>
      </c>
      <c r="DH61" s="127">
        <f t="shared" si="225"/>
        <v>0</v>
      </c>
      <c r="DI61" s="127">
        <f t="shared" si="225"/>
        <v>0</v>
      </c>
      <c r="DJ61" s="127">
        <f t="shared" si="225"/>
        <v>0</v>
      </c>
      <c r="DK61" s="127">
        <f t="shared" si="225"/>
        <v>0</v>
      </c>
      <c r="DL61" s="127">
        <f t="shared" si="225"/>
        <v>0</v>
      </c>
      <c r="DM61" s="127">
        <f t="shared" si="225"/>
        <v>0</v>
      </c>
      <c r="DN61" s="127">
        <f t="shared" si="225"/>
        <v>0</v>
      </c>
      <c r="DO61" s="127">
        <f t="shared" si="225"/>
        <v>0</v>
      </c>
      <c r="DP61" s="127">
        <f t="shared" si="225"/>
        <v>0</v>
      </c>
      <c r="DQ61" s="127">
        <f t="shared" si="225"/>
        <v>0</v>
      </c>
      <c r="DR61" s="127">
        <f t="shared" si="225"/>
        <v>0</v>
      </c>
      <c r="DS61" s="127">
        <f t="shared" si="225"/>
        <v>0</v>
      </c>
      <c r="DT61" s="127">
        <f t="shared" si="225"/>
        <v>0</v>
      </c>
      <c r="DU61" s="127">
        <f t="shared" si="225"/>
        <v>0</v>
      </c>
      <c r="DV61" s="127">
        <f t="shared" si="225"/>
        <v>0</v>
      </c>
      <c r="DW61" s="127">
        <f t="shared" si="225"/>
        <v>0</v>
      </c>
      <c r="DX61" s="127">
        <f t="shared" si="225"/>
        <v>0</v>
      </c>
      <c r="DY61" s="127">
        <f t="shared" si="225"/>
        <v>0</v>
      </c>
      <c r="DZ61" s="127">
        <f t="shared" si="225"/>
        <v>0</v>
      </c>
      <c r="EA61" s="127">
        <f t="shared" si="225"/>
        <v>0</v>
      </c>
      <c r="EB61" s="127">
        <f t="shared" si="225"/>
        <v>0</v>
      </c>
      <c r="EC61" s="127">
        <f t="shared" si="225"/>
        <v>0</v>
      </c>
      <c r="ED61" s="127">
        <f t="shared" si="225"/>
        <v>0</v>
      </c>
      <c r="EE61" s="127">
        <f t="shared" si="225"/>
        <v>0</v>
      </c>
      <c r="EF61" s="127">
        <f t="shared" si="225"/>
        <v>0</v>
      </c>
      <c r="EG61" s="127">
        <f t="shared" si="225"/>
        <v>0</v>
      </c>
      <c r="EH61" s="127">
        <f t="shared" si="225"/>
        <v>0</v>
      </c>
      <c r="EI61" s="127">
        <f t="shared" si="225"/>
        <v>0</v>
      </c>
      <c r="EJ61" s="127">
        <f t="shared" si="225"/>
        <v>0</v>
      </c>
      <c r="EK61" s="127">
        <f t="shared" si="225"/>
        <v>0</v>
      </c>
      <c r="EL61" s="127">
        <f t="shared" si="225"/>
        <v>0</v>
      </c>
      <c r="EM61" s="127">
        <f t="shared" si="225"/>
        <v>0</v>
      </c>
      <c r="EN61" s="127">
        <f t="shared" si="225"/>
        <v>0</v>
      </c>
      <c r="EO61" s="127">
        <f t="shared" si="225"/>
        <v>0</v>
      </c>
      <c r="EP61" s="127">
        <f t="shared" si="225"/>
        <v>0</v>
      </c>
      <c r="EQ61" s="127">
        <f t="shared" si="225"/>
        <v>0</v>
      </c>
      <c r="ER61" s="127">
        <f t="shared" si="225"/>
        <v>0</v>
      </c>
      <c r="ES61" s="127">
        <f t="shared" si="225"/>
        <v>0</v>
      </c>
      <c r="ET61" s="127">
        <f t="shared" si="225"/>
        <v>0</v>
      </c>
      <c r="EU61" s="127">
        <f t="shared" si="225"/>
        <v>0</v>
      </c>
      <c r="EV61" s="127">
        <f t="shared" si="225"/>
        <v>0</v>
      </c>
      <c r="EW61" s="127">
        <f t="shared" si="225"/>
        <v>0</v>
      </c>
      <c r="EX61" s="127">
        <f t="shared" si="225"/>
        <v>0</v>
      </c>
      <c r="EY61" s="127">
        <f t="shared" si="225"/>
        <v>0</v>
      </c>
      <c r="EZ61" s="127">
        <f t="shared" si="225"/>
        <v>0</v>
      </c>
      <c r="FA61" s="127">
        <f t="shared" si="225"/>
        <v>0</v>
      </c>
      <c r="FB61" s="127">
        <f t="shared" si="225"/>
        <v>0</v>
      </c>
      <c r="FC61" s="127">
        <f t="shared" si="225"/>
        <v>0</v>
      </c>
      <c r="FD61" s="127">
        <f t="shared" si="225"/>
        <v>0</v>
      </c>
      <c r="FE61" s="127">
        <f t="shared" si="225"/>
        <v>0</v>
      </c>
      <c r="FF61" s="127">
        <f t="shared" si="225"/>
        <v>0</v>
      </c>
      <c r="FG61" s="127">
        <f t="shared" si="225"/>
        <v>0</v>
      </c>
      <c r="FH61" s="127">
        <f t="shared" ref="FH61:GF61" si="226">SUM(FH62:FH69)</f>
        <v>0</v>
      </c>
      <c r="FI61" s="127">
        <f t="shared" si="226"/>
        <v>0</v>
      </c>
      <c r="FJ61" s="127">
        <f t="shared" si="226"/>
        <v>0</v>
      </c>
      <c r="FK61" s="127">
        <f t="shared" si="226"/>
        <v>0</v>
      </c>
      <c r="FL61" s="127">
        <f t="shared" si="226"/>
        <v>0</v>
      </c>
      <c r="FM61" s="127">
        <f t="shared" si="226"/>
        <v>0</v>
      </c>
      <c r="FN61" s="127">
        <f t="shared" si="226"/>
        <v>0</v>
      </c>
      <c r="FO61" s="127">
        <f t="shared" si="226"/>
        <v>0</v>
      </c>
      <c r="FP61" s="127">
        <f t="shared" si="226"/>
        <v>0</v>
      </c>
      <c r="FQ61" s="127">
        <f t="shared" si="226"/>
        <v>0</v>
      </c>
      <c r="FR61" s="127">
        <f t="shared" si="226"/>
        <v>0</v>
      </c>
      <c r="FS61" s="127">
        <f t="shared" si="226"/>
        <v>0</v>
      </c>
      <c r="FT61" s="127">
        <f t="shared" si="226"/>
        <v>0</v>
      </c>
      <c r="FU61" s="127">
        <f t="shared" si="226"/>
        <v>0</v>
      </c>
      <c r="FV61" s="127">
        <f t="shared" si="226"/>
        <v>0</v>
      </c>
      <c r="FW61" s="127">
        <f t="shared" si="226"/>
        <v>0</v>
      </c>
      <c r="FX61" s="127">
        <f t="shared" si="226"/>
        <v>0</v>
      </c>
      <c r="FY61" s="127">
        <f t="shared" si="226"/>
        <v>0</v>
      </c>
      <c r="FZ61" s="127">
        <f t="shared" si="226"/>
        <v>0</v>
      </c>
      <c r="GA61" s="127">
        <f t="shared" si="226"/>
        <v>0</v>
      </c>
      <c r="GB61" s="127">
        <f t="shared" si="226"/>
        <v>0</v>
      </c>
      <c r="GC61" s="127">
        <f t="shared" si="226"/>
        <v>0</v>
      </c>
      <c r="GD61" s="127">
        <f t="shared" si="226"/>
        <v>0</v>
      </c>
      <c r="GE61" s="127">
        <f t="shared" si="226"/>
        <v>0</v>
      </c>
      <c r="GF61" s="127">
        <f t="shared" si="226"/>
        <v>0</v>
      </c>
      <c r="GG61" s="66"/>
    </row>
    <row r="62" spans="1:189" s="74" customFormat="1" ht="12" customHeight="1">
      <c r="A62" s="82">
        <f>E60</f>
        <v>0</v>
      </c>
      <c r="B62" s="72"/>
      <c r="C62" s="73" t="s">
        <v>25</v>
      </c>
      <c r="D62" s="66"/>
      <c r="E62" s="128"/>
      <c r="F62" s="65"/>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72"/>
    </row>
    <row r="63" spans="1:189" s="79" customFormat="1">
      <c r="A63" s="82"/>
      <c r="B63" s="77"/>
      <c r="C63" s="78" t="str">
        <f>УсловияРасчеты!$H$1156</f>
        <v>Капитальные затраты на балансе</v>
      </c>
      <c r="D63" s="66"/>
      <c r="E63" s="129">
        <f t="shared" ref="E63:E68" si="227">SUMIFS($F63:$GG63,$F$2:$GG$2,MAX($F$2:$GG$2))</f>
        <v>0</v>
      </c>
      <c r="F63" s="65"/>
      <c r="G63" s="107">
        <f>SUMIFS(УсловияРасчеты!AA:AA,УсловияРасчеты!$H:$H,$C63,УсловияРасчеты!$N:$N,"итого")</f>
        <v>0</v>
      </c>
      <c r="H63" s="107">
        <f>SUMIFS(УсловияРасчеты!AB:AB,УсловияРасчеты!$H:$H,$C63,УсловияРасчеты!$N:$N,"итого")</f>
        <v>0</v>
      </c>
      <c r="I63" s="107">
        <f>SUMIFS(УсловияРасчеты!AC:AC,УсловияРасчеты!$H:$H,$C63,УсловияРасчеты!$N:$N,"итого")</f>
        <v>0</v>
      </c>
      <c r="J63" s="107">
        <f>SUMIFS(УсловияРасчеты!AD:AD,УсловияРасчеты!$H:$H,$C63,УсловияРасчеты!$N:$N,"итого")</f>
        <v>0</v>
      </c>
      <c r="K63" s="107">
        <f>SUMIFS(УсловияРасчеты!AE:AE,УсловияРасчеты!$H:$H,$C63,УсловияРасчеты!$N:$N,"итого")</f>
        <v>0</v>
      </c>
      <c r="L63" s="107">
        <f>SUMIFS(УсловияРасчеты!AF:AF,УсловияРасчеты!$H:$H,$C63,УсловияРасчеты!$N:$N,"итого")</f>
        <v>0</v>
      </c>
      <c r="M63" s="107">
        <f>SUMIFS(УсловияРасчеты!AG:AG,УсловияРасчеты!$H:$H,$C63,УсловияРасчеты!$N:$N,"итого")</f>
        <v>0</v>
      </c>
      <c r="N63" s="107">
        <f>SUMIFS(УсловияРасчеты!AH:AH,УсловияРасчеты!$H:$H,$C63,УсловияРасчеты!$N:$N,"итого")</f>
        <v>0</v>
      </c>
      <c r="O63" s="107">
        <f>SUMIFS(УсловияРасчеты!AI:AI,УсловияРасчеты!$H:$H,$C63,УсловияРасчеты!$N:$N,"итого")</f>
        <v>0</v>
      </c>
      <c r="P63" s="107">
        <f>SUMIFS(УсловияРасчеты!AJ:AJ,УсловияРасчеты!$H:$H,$C63,УсловияРасчеты!$N:$N,"итого")</f>
        <v>0</v>
      </c>
      <c r="Q63" s="107">
        <f>SUMIFS(УсловияРасчеты!AK:AK,УсловияРасчеты!$H:$H,$C63,УсловияРасчеты!$N:$N,"итого")</f>
        <v>0</v>
      </c>
      <c r="R63" s="107">
        <f>SUMIFS(УсловияРасчеты!AL:AL,УсловияРасчеты!$H:$H,$C63,УсловияРасчеты!$N:$N,"итого")</f>
        <v>0</v>
      </c>
      <c r="S63" s="107">
        <f>SUMIFS(УсловияРасчеты!AM:AM,УсловияРасчеты!$H:$H,$C63,УсловияРасчеты!$N:$N,"итого")</f>
        <v>0</v>
      </c>
      <c r="T63" s="107">
        <f>SUMIFS(УсловияРасчеты!AN:AN,УсловияРасчеты!$H:$H,$C63,УсловияРасчеты!$N:$N,"итого")</f>
        <v>0</v>
      </c>
      <c r="U63" s="107">
        <f>SUMIFS(УсловияРасчеты!AO:AO,УсловияРасчеты!$H:$H,$C63,УсловияРасчеты!$N:$N,"итого")</f>
        <v>0</v>
      </c>
      <c r="V63" s="107">
        <f>SUMIFS(УсловияРасчеты!AP:AP,УсловияРасчеты!$H:$H,$C63,УсловияРасчеты!$N:$N,"итого")</f>
        <v>0</v>
      </c>
      <c r="W63" s="107">
        <f>SUMIFS(УсловияРасчеты!AQ:AQ,УсловияРасчеты!$H:$H,$C63,УсловияРасчеты!$N:$N,"итого")</f>
        <v>0</v>
      </c>
      <c r="X63" s="107">
        <f>SUMIFS(УсловияРасчеты!AR:AR,УсловияРасчеты!$H:$H,$C63,УсловияРасчеты!$N:$N,"итого")</f>
        <v>0</v>
      </c>
      <c r="Y63" s="107">
        <f>SUMIFS(УсловияРасчеты!AS:AS,УсловияРасчеты!$H:$H,$C63,УсловияРасчеты!$N:$N,"итого")</f>
        <v>0</v>
      </c>
      <c r="Z63" s="107">
        <f>SUMIFS(УсловияРасчеты!AT:AT,УсловияРасчеты!$H:$H,$C63,УсловияРасчеты!$N:$N,"итого")</f>
        <v>0</v>
      </c>
      <c r="AA63" s="107">
        <f>SUMIFS(УсловияРасчеты!AU:AU,УсловияРасчеты!$H:$H,$C63,УсловияРасчеты!$N:$N,"итого")</f>
        <v>0</v>
      </c>
      <c r="AB63" s="107">
        <f>SUMIFS(УсловияРасчеты!AV:AV,УсловияРасчеты!$H:$H,$C63,УсловияРасчеты!$N:$N,"итого")</f>
        <v>0</v>
      </c>
      <c r="AC63" s="107">
        <f>SUMIFS(УсловияРасчеты!AW:AW,УсловияРасчеты!$H:$H,$C63,УсловияРасчеты!$N:$N,"итого")</f>
        <v>0</v>
      </c>
      <c r="AD63" s="107">
        <f>SUMIFS(УсловияРасчеты!AX:AX,УсловияРасчеты!$H:$H,$C63,УсловияРасчеты!$N:$N,"итого")</f>
        <v>0</v>
      </c>
      <c r="AE63" s="107">
        <f>SUMIFS(УсловияРасчеты!AY:AY,УсловияРасчеты!$H:$H,$C63,УсловияРасчеты!$N:$N,"итого")</f>
        <v>0</v>
      </c>
      <c r="AF63" s="107">
        <f>SUMIFS(УсловияРасчеты!AZ:AZ,УсловияРасчеты!$H:$H,$C63,УсловияРасчеты!$N:$N,"итого")</f>
        <v>0</v>
      </c>
      <c r="AG63" s="107">
        <f>SUMIFS(УсловияРасчеты!BA:BA,УсловияРасчеты!$H:$H,$C63,УсловияРасчеты!$N:$N,"итого")</f>
        <v>0</v>
      </c>
      <c r="AH63" s="107">
        <f>SUMIFS(УсловияРасчеты!BB:BB,УсловияРасчеты!$H:$H,$C63,УсловияРасчеты!$N:$N,"итого")</f>
        <v>0</v>
      </c>
      <c r="AI63" s="107">
        <f>SUMIFS(УсловияРасчеты!BC:BC,УсловияРасчеты!$H:$H,$C63,УсловияРасчеты!$N:$N,"итого")</f>
        <v>0</v>
      </c>
      <c r="AJ63" s="107">
        <f>SUMIFS(УсловияРасчеты!BD:BD,УсловияРасчеты!$H:$H,$C63,УсловияРасчеты!$N:$N,"итого")</f>
        <v>0</v>
      </c>
      <c r="AK63" s="107">
        <f>SUMIFS(УсловияРасчеты!BE:BE,УсловияРасчеты!$H:$H,$C63,УсловияРасчеты!$N:$N,"итого")</f>
        <v>0</v>
      </c>
      <c r="AL63" s="107">
        <f>SUMIFS(УсловияРасчеты!BF:BF,УсловияРасчеты!$H:$H,$C63,УсловияРасчеты!$N:$N,"итого")</f>
        <v>0</v>
      </c>
      <c r="AM63" s="107">
        <f>SUMIFS(УсловияРасчеты!BG:BG,УсловияРасчеты!$H:$H,$C63,УсловияРасчеты!$N:$N,"итого")</f>
        <v>0</v>
      </c>
      <c r="AN63" s="107">
        <f>SUMIFS(УсловияРасчеты!BH:BH,УсловияРасчеты!$H:$H,$C63,УсловияРасчеты!$N:$N,"итого")</f>
        <v>0</v>
      </c>
      <c r="AO63" s="107">
        <f>SUMIFS(УсловияРасчеты!BI:BI,УсловияРасчеты!$H:$H,$C63,УсловияРасчеты!$N:$N,"итого")</f>
        <v>0</v>
      </c>
      <c r="AP63" s="107">
        <f>SUMIFS(УсловияРасчеты!BJ:BJ,УсловияРасчеты!$H:$H,$C63,УсловияРасчеты!$N:$N,"итого")</f>
        <v>0</v>
      </c>
      <c r="AQ63" s="107">
        <f>SUMIFS(УсловияРасчеты!BK:BK,УсловияРасчеты!$H:$H,$C63,УсловияРасчеты!$N:$N,"итого")</f>
        <v>0</v>
      </c>
      <c r="AR63" s="107">
        <f>SUMIFS(УсловияРасчеты!BL:BL,УсловияРасчеты!$H:$H,$C63,УсловияРасчеты!$N:$N,"итого")</f>
        <v>0</v>
      </c>
      <c r="AS63" s="107">
        <f>SUMIFS(УсловияРасчеты!BM:BM,УсловияРасчеты!$H:$H,$C63,УсловияРасчеты!$N:$N,"итого")</f>
        <v>0</v>
      </c>
      <c r="AT63" s="107">
        <f>SUMIFS(УсловияРасчеты!BN:BN,УсловияРасчеты!$H:$H,$C63,УсловияРасчеты!$N:$N,"итого")</f>
        <v>0</v>
      </c>
      <c r="AU63" s="107">
        <f>SUMIFS(УсловияРасчеты!BO:BO,УсловияРасчеты!$H:$H,$C63,УсловияРасчеты!$N:$N,"итого")</f>
        <v>0</v>
      </c>
      <c r="AV63" s="107">
        <f>SUMIFS(УсловияРасчеты!BP:BP,УсловияРасчеты!$H:$H,$C63,УсловияРасчеты!$N:$N,"итого")</f>
        <v>0</v>
      </c>
      <c r="AW63" s="107">
        <f>SUMIFS(УсловияРасчеты!BQ:BQ,УсловияРасчеты!$H:$H,$C63,УсловияРасчеты!$N:$N,"итого")</f>
        <v>0</v>
      </c>
      <c r="AX63" s="107">
        <f>SUMIFS(УсловияРасчеты!BR:BR,УсловияРасчеты!$H:$H,$C63,УсловияРасчеты!$N:$N,"итого")</f>
        <v>0</v>
      </c>
      <c r="AY63" s="107">
        <f>SUMIFS(УсловияРасчеты!BS:BS,УсловияРасчеты!$H:$H,$C63,УсловияРасчеты!$N:$N,"итого")</f>
        <v>0</v>
      </c>
      <c r="AZ63" s="107">
        <f>SUMIFS(УсловияРасчеты!BT:BT,УсловияРасчеты!$H:$H,$C63,УсловияРасчеты!$N:$N,"итого")</f>
        <v>0</v>
      </c>
      <c r="BA63" s="107">
        <f>SUMIFS(УсловияРасчеты!BU:BU,УсловияРасчеты!$H:$H,$C63,УсловияРасчеты!$N:$N,"итого")</f>
        <v>0</v>
      </c>
      <c r="BB63" s="107">
        <f>SUMIFS(УсловияРасчеты!BV:BV,УсловияРасчеты!$H:$H,$C63,УсловияРасчеты!$N:$N,"итого")</f>
        <v>0</v>
      </c>
      <c r="BC63" s="107">
        <f>SUMIFS(УсловияРасчеты!BW:BW,УсловияРасчеты!$H:$H,$C63,УсловияРасчеты!$N:$N,"итого")</f>
        <v>0</v>
      </c>
      <c r="BD63" s="107">
        <f>SUMIFS(УсловияРасчеты!BX:BX,УсловияРасчеты!$H:$H,$C63,УсловияРасчеты!$N:$N,"итого")</f>
        <v>0</v>
      </c>
      <c r="BE63" s="107">
        <f>SUMIFS(УсловияРасчеты!BY:BY,УсловияРасчеты!$H:$H,$C63,УсловияРасчеты!$N:$N,"итого")</f>
        <v>0</v>
      </c>
      <c r="BF63" s="107">
        <f>SUMIFS(УсловияРасчеты!BZ:BZ,УсловияРасчеты!$H:$H,$C63,УсловияРасчеты!$N:$N,"итого")</f>
        <v>0</v>
      </c>
      <c r="BG63" s="107">
        <f>SUMIFS(УсловияРасчеты!CA:CA,УсловияРасчеты!$H:$H,$C63,УсловияРасчеты!$N:$N,"итого")</f>
        <v>0</v>
      </c>
      <c r="BH63" s="107">
        <f>SUMIFS(УсловияРасчеты!CB:CB,УсловияРасчеты!$H:$H,$C63,УсловияРасчеты!$N:$N,"итого")</f>
        <v>0</v>
      </c>
      <c r="BI63" s="107">
        <f>SUMIFS(УсловияРасчеты!CC:CC,УсловияРасчеты!$H:$H,$C63,УсловияРасчеты!$N:$N,"итого")</f>
        <v>0</v>
      </c>
      <c r="BJ63" s="107">
        <f>SUMIFS(УсловияРасчеты!CD:CD,УсловияРасчеты!$H:$H,$C63,УсловияРасчеты!$N:$N,"итого")</f>
        <v>0</v>
      </c>
      <c r="BK63" s="107">
        <f>SUMIFS(УсловияРасчеты!CE:CE,УсловияРасчеты!$H:$H,$C63,УсловияРасчеты!$N:$N,"итого")</f>
        <v>0</v>
      </c>
      <c r="BL63" s="107">
        <f>SUMIFS(УсловияРасчеты!CF:CF,УсловияРасчеты!$H:$H,$C63,УсловияРасчеты!$N:$N,"итого")</f>
        <v>0</v>
      </c>
      <c r="BM63" s="107">
        <f>SUMIFS(УсловияРасчеты!CG:CG,УсловияРасчеты!$H:$H,$C63,УсловияРасчеты!$N:$N,"итого")</f>
        <v>0</v>
      </c>
      <c r="BN63" s="107">
        <f>SUMIFS(УсловияРасчеты!CH:CH,УсловияРасчеты!$H:$H,$C63,УсловияРасчеты!$N:$N,"итого")</f>
        <v>0</v>
      </c>
      <c r="BO63" s="107">
        <f>SUMIFS(УсловияРасчеты!CI:CI,УсловияРасчеты!$H:$H,$C63,УсловияРасчеты!$N:$N,"итого")</f>
        <v>0</v>
      </c>
      <c r="BP63" s="107">
        <f>SUMIFS(УсловияРасчеты!CJ:CJ,УсловияРасчеты!$H:$H,$C63,УсловияРасчеты!$N:$N,"итого")</f>
        <v>0</v>
      </c>
      <c r="BQ63" s="107">
        <f>SUMIFS(УсловияРасчеты!CK:CK,УсловияРасчеты!$H:$H,$C63,УсловияРасчеты!$N:$N,"итого")</f>
        <v>0</v>
      </c>
      <c r="BR63" s="107">
        <f>SUMIFS(УсловияРасчеты!CL:CL,УсловияРасчеты!$H:$H,$C63,УсловияРасчеты!$N:$N,"итого")</f>
        <v>0</v>
      </c>
      <c r="BS63" s="107">
        <f>SUMIFS(УсловияРасчеты!CM:CM,УсловияРасчеты!$H:$H,$C63,УсловияРасчеты!$N:$N,"итого")</f>
        <v>0</v>
      </c>
      <c r="BT63" s="107">
        <f>SUMIFS(УсловияРасчеты!CN:CN,УсловияРасчеты!$H:$H,$C63,УсловияРасчеты!$N:$N,"итого")</f>
        <v>0</v>
      </c>
      <c r="BU63" s="107">
        <f>SUMIFS(УсловияРасчеты!CO:CO,УсловияРасчеты!$H:$H,$C63,УсловияРасчеты!$N:$N,"итого")</f>
        <v>0</v>
      </c>
      <c r="BV63" s="107">
        <f>SUMIFS(УсловияРасчеты!CP:CP,УсловияРасчеты!$H:$H,$C63,УсловияРасчеты!$N:$N,"итого")</f>
        <v>0</v>
      </c>
      <c r="BW63" s="107">
        <f>SUMIFS(УсловияРасчеты!CQ:CQ,УсловияРасчеты!$H:$H,$C63,УсловияРасчеты!$N:$N,"итого")</f>
        <v>0</v>
      </c>
      <c r="BX63" s="107">
        <f>SUMIFS(УсловияРасчеты!CR:CR,УсловияРасчеты!$H:$H,$C63,УсловияРасчеты!$N:$N,"итого")</f>
        <v>0</v>
      </c>
      <c r="BY63" s="107">
        <f>SUMIFS(УсловияРасчеты!CS:CS,УсловияРасчеты!$H:$H,$C63,УсловияРасчеты!$N:$N,"итого")</f>
        <v>0</v>
      </c>
      <c r="BZ63" s="107">
        <f>SUMIFS(УсловияРасчеты!CT:CT,УсловияРасчеты!$H:$H,$C63,УсловияРасчеты!$N:$N,"итого")</f>
        <v>0</v>
      </c>
      <c r="CA63" s="107">
        <f>SUMIFS(УсловияРасчеты!CU:CU,УсловияРасчеты!$H:$H,$C63,УсловияРасчеты!$N:$N,"итого")</f>
        <v>0</v>
      </c>
      <c r="CB63" s="107">
        <f>SUMIFS(УсловияРасчеты!CV:CV,УсловияРасчеты!$H:$H,$C63,УсловияРасчеты!$N:$N,"итого")</f>
        <v>0</v>
      </c>
      <c r="CC63" s="107">
        <f>SUMIFS(УсловияРасчеты!CW:CW,УсловияРасчеты!$H:$H,$C63,УсловияРасчеты!$N:$N,"итого")</f>
        <v>0</v>
      </c>
      <c r="CD63" s="107">
        <f>SUMIFS(УсловияРасчеты!CX:CX,УсловияРасчеты!$H:$H,$C63,УсловияРасчеты!$N:$N,"итого")</f>
        <v>0</v>
      </c>
      <c r="CE63" s="107">
        <f>SUMIFS(УсловияРасчеты!CY:CY,УсловияРасчеты!$H:$H,$C63,УсловияРасчеты!$N:$N,"итого")</f>
        <v>0</v>
      </c>
      <c r="CF63" s="107">
        <f>SUMIFS(УсловияРасчеты!CZ:CZ,УсловияРасчеты!$H:$H,$C63,УсловияРасчеты!$N:$N,"итого")</f>
        <v>0</v>
      </c>
      <c r="CG63" s="107">
        <f>SUMIFS(УсловияРасчеты!DA:DA,УсловияРасчеты!$H:$H,$C63,УсловияРасчеты!$N:$N,"итого")</f>
        <v>0</v>
      </c>
      <c r="CH63" s="107">
        <f>SUMIFS(УсловияРасчеты!DB:DB,УсловияРасчеты!$H:$H,$C63,УсловияРасчеты!$N:$N,"итого")</f>
        <v>0</v>
      </c>
      <c r="CI63" s="107">
        <f>SUMIFS(УсловияРасчеты!DC:DC,УсловияРасчеты!$H:$H,$C63,УсловияРасчеты!$N:$N,"итого")</f>
        <v>0</v>
      </c>
      <c r="CJ63" s="107">
        <f>SUMIFS(УсловияРасчеты!DD:DD,УсловияРасчеты!$H:$H,$C63,УсловияРасчеты!$N:$N,"итого")</f>
        <v>0</v>
      </c>
      <c r="CK63" s="107">
        <f>SUMIFS(УсловияРасчеты!DE:DE,УсловияРасчеты!$H:$H,$C63,УсловияРасчеты!$N:$N,"итого")</f>
        <v>0</v>
      </c>
      <c r="CL63" s="107">
        <f>SUMIFS(УсловияРасчеты!DF:DF,УсловияРасчеты!$H:$H,$C63,УсловияРасчеты!$N:$N,"итого")</f>
        <v>0</v>
      </c>
      <c r="CM63" s="107">
        <f>SUMIFS(УсловияРасчеты!DG:DG,УсловияРасчеты!$H:$H,$C63,УсловияРасчеты!$N:$N,"итого")</f>
        <v>0</v>
      </c>
      <c r="CN63" s="107">
        <f>SUMIFS(УсловияРасчеты!DH:DH,УсловияРасчеты!$H:$H,$C63,УсловияРасчеты!$N:$N,"итого")</f>
        <v>0</v>
      </c>
      <c r="CO63" s="107">
        <f>SUMIFS(УсловияРасчеты!DI:DI,УсловияРасчеты!$H:$H,$C63,УсловияРасчеты!$N:$N,"итого")</f>
        <v>0</v>
      </c>
      <c r="CP63" s="107">
        <f>SUMIFS(УсловияРасчеты!DJ:DJ,УсловияРасчеты!$H:$H,$C63,УсловияРасчеты!$N:$N,"итого")</f>
        <v>0</v>
      </c>
      <c r="CQ63" s="107">
        <f>SUMIFS(УсловияРасчеты!DK:DK,УсловияРасчеты!$H:$H,$C63,УсловияРасчеты!$N:$N,"итого")</f>
        <v>0</v>
      </c>
      <c r="CR63" s="107">
        <f>SUMIFS(УсловияРасчеты!DL:DL,УсловияРасчеты!$H:$H,$C63,УсловияРасчеты!$N:$N,"итого")</f>
        <v>0</v>
      </c>
      <c r="CS63" s="107">
        <f>SUMIFS(УсловияРасчеты!DM:DM,УсловияРасчеты!$H:$H,$C63,УсловияРасчеты!$N:$N,"итого")</f>
        <v>0</v>
      </c>
      <c r="CT63" s="107">
        <f>SUMIFS(УсловияРасчеты!DN:DN,УсловияРасчеты!$H:$H,$C63,УсловияРасчеты!$N:$N,"итого")</f>
        <v>0</v>
      </c>
      <c r="CU63" s="107">
        <f>SUMIFS(УсловияРасчеты!DO:DO,УсловияРасчеты!$H:$H,$C63,УсловияРасчеты!$N:$N,"итого")</f>
        <v>0</v>
      </c>
      <c r="CV63" s="107">
        <f>SUMIFS(УсловияРасчеты!DP:DP,УсловияРасчеты!$H:$H,$C63,УсловияРасчеты!$N:$N,"итого")</f>
        <v>0</v>
      </c>
      <c r="CW63" s="107">
        <f>SUMIFS(УсловияРасчеты!DQ:DQ,УсловияРасчеты!$H:$H,$C63,УсловияРасчеты!$N:$N,"итого")</f>
        <v>0</v>
      </c>
      <c r="CX63" s="107">
        <f>SUMIFS(УсловияРасчеты!DR:DR,УсловияРасчеты!$H:$H,$C63,УсловияРасчеты!$N:$N,"итого")</f>
        <v>0</v>
      </c>
      <c r="CY63" s="107">
        <f>SUMIFS(УсловияРасчеты!DS:DS,УсловияРасчеты!$H:$H,$C63,УсловияРасчеты!$N:$N,"итого")</f>
        <v>0</v>
      </c>
      <c r="CZ63" s="107">
        <f>SUMIFS(УсловияРасчеты!DT:DT,УсловияРасчеты!$H:$H,$C63,УсловияРасчеты!$N:$N,"итого")</f>
        <v>0</v>
      </c>
      <c r="DA63" s="107">
        <f>SUMIFS(УсловияРасчеты!DU:DU,УсловияРасчеты!$H:$H,$C63,УсловияРасчеты!$N:$N,"итого")</f>
        <v>0</v>
      </c>
      <c r="DB63" s="107">
        <f>SUMIFS(УсловияРасчеты!DV:DV,УсловияРасчеты!$H:$H,$C63,УсловияРасчеты!$N:$N,"итого")</f>
        <v>0</v>
      </c>
      <c r="DC63" s="107">
        <f>SUMIFS(УсловияРасчеты!DW:DW,УсловияРасчеты!$H:$H,$C63,УсловияРасчеты!$N:$N,"итого")</f>
        <v>0</v>
      </c>
      <c r="DD63" s="107">
        <f>SUMIFS(УсловияРасчеты!DX:DX,УсловияРасчеты!$H:$H,$C63,УсловияРасчеты!$N:$N,"итого")</f>
        <v>0</v>
      </c>
      <c r="DE63" s="107">
        <f>SUMIFS(УсловияРасчеты!DY:DY,УсловияРасчеты!$H:$H,$C63,УсловияРасчеты!$N:$N,"итого")</f>
        <v>0</v>
      </c>
      <c r="DF63" s="107">
        <f>SUMIFS(УсловияРасчеты!DZ:DZ,УсловияРасчеты!$H:$H,$C63,УсловияРасчеты!$N:$N,"итого")</f>
        <v>0</v>
      </c>
      <c r="DG63" s="107">
        <f>SUMIFS(УсловияРасчеты!EA:EA,УсловияРасчеты!$H:$H,$C63,УсловияРасчеты!$N:$N,"итого")</f>
        <v>0</v>
      </c>
      <c r="DH63" s="107">
        <f>SUMIFS(УсловияРасчеты!EB:EB,УсловияРасчеты!$H:$H,$C63,УсловияРасчеты!$N:$N,"итого")</f>
        <v>0</v>
      </c>
      <c r="DI63" s="107">
        <f>SUMIFS(УсловияРасчеты!EC:EC,УсловияРасчеты!$H:$H,$C63,УсловияРасчеты!$N:$N,"итого")</f>
        <v>0</v>
      </c>
      <c r="DJ63" s="107">
        <f>SUMIFS(УсловияРасчеты!ED:ED,УсловияРасчеты!$H:$H,$C63,УсловияРасчеты!$N:$N,"итого")</f>
        <v>0</v>
      </c>
      <c r="DK63" s="107">
        <f>SUMIFS(УсловияРасчеты!EE:EE,УсловияРасчеты!$H:$H,$C63,УсловияРасчеты!$N:$N,"итого")</f>
        <v>0</v>
      </c>
      <c r="DL63" s="107">
        <f>SUMIFS(УсловияРасчеты!EF:EF,УсловияРасчеты!$H:$H,$C63,УсловияРасчеты!$N:$N,"итого")</f>
        <v>0</v>
      </c>
      <c r="DM63" s="107">
        <f>SUMIFS(УсловияРасчеты!EG:EG,УсловияРасчеты!$H:$H,$C63,УсловияРасчеты!$N:$N,"итого")</f>
        <v>0</v>
      </c>
      <c r="DN63" s="107">
        <f>SUMIFS(УсловияРасчеты!EH:EH,УсловияРасчеты!$H:$H,$C63,УсловияРасчеты!$N:$N,"итого")</f>
        <v>0</v>
      </c>
      <c r="DO63" s="107">
        <f>SUMIFS(УсловияРасчеты!EI:EI,УсловияРасчеты!$H:$H,$C63,УсловияРасчеты!$N:$N,"итого")</f>
        <v>0</v>
      </c>
      <c r="DP63" s="107">
        <f>SUMIFS(УсловияРасчеты!EJ:EJ,УсловияРасчеты!$H:$H,$C63,УсловияРасчеты!$N:$N,"итого")</f>
        <v>0</v>
      </c>
      <c r="DQ63" s="107">
        <f>SUMIFS(УсловияРасчеты!EK:EK,УсловияРасчеты!$H:$H,$C63,УсловияРасчеты!$N:$N,"итого")</f>
        <v>0</v>
      </c>
      <c r="DR63" s="107">
        <f>SUMIFS(УсловияРасчеты!EL:EL,УсловияРасчеты!$H:$H,$C63,УсловияРасчеты!$N:$N,"итого")</f>
        <v>0</v>
      </c>
      <c r="DS63" s="107">
        <f>SUMIFS(УсловияРасчеты!EM:EM,УсловияРасчеты!$H:$H,$C63,УсловияРасчеты!$N:$N,"итого")</f>
        <v>0</v>
      </c>
      <c r="DT63" s="107">
        <f>SUMIFS(УсловияРасчеты!EN:EN,УсловияРасчеты!$H:$H,$C63,УсловияРасчеты!$N:$N,"итого")</f>
        <v>0</v>
      </c>
      <c r="DU63" s="107">
        <f>SUMIFS(УсловияРасчеты!EO:EO,УсловияРасчеты!$H:$H,$C63,УсловияРасчеты!$N:$N,"итого")</f>
        <v>0</v>
      </c>
      <c r="DV63" s="107">
        <f>SUMIFS(УсловияРасчеты!EP:EP,УсловияРасчеты!$H:$H,$C63,УсловияРасчеты!$N:$N,"итого")</f>
        <v>0</v>
      </c>
      <c r="DW63" s="107">
        <f>SUMIFS(УсловияРасчеты!EQ:EQ,УсловияРасчеты!$H:$H,$C63,УсловияРасчеты!$N:$N,"итого")</f>
        <v>0</v>
      </c>
      <c r="DX63" s="107">
        <f>SUMIFS(УсловияРасчеты!ER:ER,УсловияРасчеты!$H:$H,$C63,УсловияРасчеты!$N:$N,"итого")</f>
        <v>0</v>
      </c>
      <c r="DY63" s="107">
        <f>SUMIFS(УсловияРасчеты!ES:ES,УсловияРасчеты!$H:$H,$C63,УсловияРасчеты!$N:$N,"итого")</f>
        <v>0</v>
      </c>
      <c r="DZ63" s="107">
        <f>SUMIFS(УсловияРасчеты!ET:ET,УсловияРасчеты!$H:$H,$C63,УсловияРасчеты!$N:$N,"итого")</f>
        <v>0</v>
      </c>
      <c r="EA63" s="107">
        <f>SUMIFS(УсловияРасчеты!EU:EU,УсловияРасчеты!$H:$H,$C63,УсловияРасчеты!$N:$N,"итого")</f>
        <v>0</v>
      </c>
      <c r="EB63" s="107">
        <f>SUMIFS(УсловияРасчеты!EV:EV,УсловияРасчеты!$H:$H,$C63,УсловияРасчеты!$N:$N,"итого")</f>
        <v>0</v>
      </c>
      <c r="EC63" s="107">
        <f>SUMIFS(УсловияРасчеты!EW:EW,УсловияРасчеты!$H:$H,$C63,УсловияРасчеты!$N:$N,"итого")</f>
        <v>0</v>
      </c>
      <c r="ED63" s="107">
        <f>SUMIFS(УсловияРасчеты!EX:EX,УсловияРасчеты!$H:$H,$C63,УсловияРасчеты!$N:$N,"итого")</f>
        <v>0</v>
      </c>
      <c r="EE63" s="107">
        <f>SUMIFS(УсловияРасчеты!EY:EY,УсловияРасчеты!$H:$H,$C63,УсловияРасчеты!$N:$N,"итого")</f>
        <v>0</v>
      </c>
      <c r="EF63" s="107">
        <f>SUMIFS(УсловияРасчеты!EZ:EZ,УсловияРасчеты!$H:$H,$C63,УсловияРасчеты!$N:$N,"итого")</f>
        <v>0</v>
      </c>
      <c r="EG63" s="107">
        <f>SUMIFS(УсловияРасчеты!FA:FA,УсловияРасчеты!$H:$H,$C63,УсловияРасчеты!$N:$N,"итого")</f>
        <v>0</v>
      </c>
      <c r="EH63" s="107">
        <f>SUMIFS(УсловияРасчеты!FB:FB,УсловияРасчеты!$H:$H,$C63,УсловияРасчеты!$N:$N,"итого")</f>
        <v>0</v>
      </c>
      <c r="EI63" s="107">
        <f>SUMIFS(УсловияРасчеты!FC:FC,УсловияРасчеты!$H:$H,$C63,УсловияРасчеты!$N:$N,"итого")</f>
        <v>0</v>
      </c>
      <c r="EJ63" s="107">
        <f>SUMIFS(УсловияРасчеты!FD:FD,УсловияРасчеты!$H:$H,$C63,УсловияРасчеты!$N:$N,"итого")</f>
        <v>0</v>
      </c>
      <c r="EK63" s="107">
        <f>SUMIFS(УсловияРасчеты!FE:FE,УсловияРасчеты!$H:$H,$C63,УсловияРасчеты!$N:$N,"итого")</f>
        <v>0</v>
      </c>
      <c r="EL63" s="107">
        <f>SUMIFS(УсловияРасчеты!FF:FF,УсловияРасчеты!$H:$H,$C63,УсловияРасчеты!$N:$N,"итого")</f>
        <v>0</v>
      </c>
      <c r="EM63" s="107">
        <f>SUMIFS(УсловияРасчеты!FG:FG,УсловияРасчеты!$H:$H,$C63,УсловияРасчеты!$N:$N,"итого")</f>
        <v>0</v>
      </c>
      <c r="EN63" s="107">
        <f>SUMIFS(УсловияРасчеты!FH:FH,УсловияРасчеты!$H:$H,$C63,УсловияРасчеты!$N:$N,"итого")</f>
        <v>0</v>
      </c>
      <c r="EO63" s="107">
        <f>SUMIFS(УсловияРасчеты!FI:FI,УсловияРасчеты!$H:$H,$C63,УсловияРасчеты!$N:$N,"итого")</f>
        <v>0</v>
      </c>
      <c r="EP63" s="107">
        <f>SUMIFS(УсловияРасчеты!FJ:FJ,УсловияРасчеты!$H:$H,$C63,УсловияРасчеты!$N:$N,"итого")</f>
        <v>0</v>
      </c>
      <c r="EQ63" s="107">
        <f>SUMIFS(УсловияРасчеты!FK:FK,УсловияРасчеты!$H:$H,$C63,УсловияРасчеты!$N:$N,"итого")</f>
        <v>0</v>
      </c>
      <c r="ER63" s="107">
        <f>SUMIFS(УсловияРасчеты!FL:FL,УсловияРасчеты!$H:$H,$C63,УсловияРасчеты!$N:$N,"итого")</f>
        <v>0</v>
      </c>
      <c r="ES63" s="107">
        <f>SUMIFS(УсловияРасчеты!FM:FM,УсловияРасчеты!$H:$H,$C63,УсловияРасчеты!$N:$N,"итого")</f>
        <v>0</v>
      </c>
      <c r="ET63" s="107">
        <f>SUMIFS(УсловияРасчеты!FN:FN,УсловияРасчеты!$H:$H,$C63,УсловияРасчеты!$N:$N,"итого")</f>
        <v>0</v>
      </c>
      <c r="EU63" s="107">
        <f>SUMIFS(УсловияРасчеты!FO:FO,УсловияРасчеты!$H:$H,$C63,УсловияРасчеты!$N:$N,"итого")</f>
        <v>0</v>
      </c>
      <c r="EV63" s="107">
        <f>SUMIFS(УсловияРасчеты!FP:FP,УсловияРасчеты!$H:$H,$C63,УсловияРасчеты!$N:$N,"итого")</f>
        <v>0</v>
      </c>
      <c r="EW63" s="107">
        <f>SUMIFS(УсловияРасчеты!FQ:FQ,УсловияРасчеты!$H:$H,$C63,УсловияРасчеты!$N:$N,"итого")</f>
        <v>0</v>
      </c>
      <c r="EX63" s="107">
        <f>SUMIFS(УсловияРасчеты!FR:FR,УсловияРасчеты!$H:$H,$C63,УсловияРасчеты!$N:$N,"итого")</f>
        <v>0</v>
      </c>
      <c r="EY63" s="107">
        <f>SUMIFS(УсловияРасчеты!FS:FS,УсловияРасчеты!$H:$H,$C63,УсловияРасчеты!$N:$N,"итого")</f>
        <v>0</v>
      </c>
      <c r="EZ63" s="107">
        <f>SUMIFS(УсловияРасчеты!FT:FT,УсловияРасчеты!$H:$H,$C63,УсловияРасчеты!$N:$N,"итого")</f>
        <v>0</v>
      </c>
      <c r="FA63" s="107">
        <f>SUMIFS(УсловияРасчеты!FU:FU,УсловияРасчеты!$H:$H,$C63,УсловияРасчеты!$N:$N,"итого")</f>
        <v>0</v>
      </c>
      <c r="FB63" s="107">
        <f>SUMIFS(УсловияРасчеты!FV:FV,УсловияРасчеты!$H:$H,$C63,УсловияРасчеты!$N:$N,"итого")</f>
        <v>0</v>
      </c>
      <c r="FC63" s="107">
        <f>SUMIFS(УсловияРасчеты!FW:FW,УсловияРасчеты!$H:$H,$C63,УсловияРасчеты!$N:$N,"итого")</f>
        <v>0</v>
      </c>
      <c r="FD63" s="107">
        <f>SUMIFS(УсловияРасчеты!FX:FX,УсловияРасчеты!$H:$H,$C63,УсловияРасчеты!$N:$N,"итого")</f>
        <v>0</v>
      </c>
      <c r="FE63" s="107">
        <f>SUMIFS(УсловияРасчеты!FY:FY,УсловияРасчеты!$H:$H,$C63,УсловияРасчеты!$N:$N,"итого")</f>
        <v>0</v>
      </c>
      <c r="FF63" s="107">
        <f>SUMIFS(УсловияРасчеты!FZ:FZ,УсловияРасчеты!$H:$H,$C63,УсловияРасчеты!$N:$N,"итого")</f>
        <v>0</v>
      </c>
      <c r="FG63" s="107">
        <f>SUMIFS(УсловияРасчеты!GA:GA,УсловияРасчеты!$H:$H,$C63,УсловияРасчеты!$N:$N,"итого")</f>
        <v>0</v>
      </c>
      <c r="FH63" s="107">
        <f>SUMIFS(УсловияРасчеты!GB:GB,УсловияРасчеты!$H:$H,$C63,УсловияРасчеты!$N:$N,"итого")</f>
        <v>0</v>
      </c>
      <c r="FI63" s="107">
        <f>SUMIFS(УсловияРасчеты!GC:GC,УсловияРасчеты!$H:$H,$C63,УсловияРасчеты!$N:$N,"итого")</f>
        <v>0</v>
      </c>
      <c r="FJ63" s="107">
        <f>SUMIFS(УсловияРасчеты!GD:GD,УсловияРасчеты!$H:$H,$C63,УсловияРасчеты!$N:$N,"итого")</f>
        <v>0</v>
      </c>
      <c r="FK63" s="107">
        <f>SUMIFS(УсловияРасчеты!GE:GE,УсловияРасчеты!$H:$H,$C63,УсловияРасчеты!$N:$N,"итого")</f>
        <v>0</v>
      </c>
      <c r="FL63" s="107">
        <f>SUMIFS(УсловияРасчеты!GF:GF,УсловияРасчеты!$H:$H,$C63,УсловияРасчеты!$N:$N,"итого")</f>
        <v>0</v>
      </c>
      <c r="FM63" s="107">
        <f>SUMIFS(УсловияРасчеты!GG:GG,УсловияРасчеты!$H:$H,$C63,УсловияРасчеты!$N:$N,"итого")</f>
        <v>0</v>
      </c>
      <c r="FN63" s="107">
        <f>SUMIFS(УсловияРасчеты!GH:GH,УсловияРасчеты!$H:$H,$C63,УсловияРасчеты!$N:$N,"итого")</f>
        <v>0</v>
      </c>
      <c r="FO63" s="107">
        <f>SUMIFS(УсловияРасчеты!GI:GI,УсловияРасчеты!$H:$H,$C63,УсловияРасчеты!$N:$N,"итого")</f>
        <v>0</v>
      </c>
      <c r="FP63" s="107">
        <f>SUMIFS(УсловияРасчеты!GJ:GJ,УсловияРасчеты!$H:$H,$C63,УсловияРасчеты!$N:$N,"итого")</f>
        <v>0</v>
      </c>
      <c r="FQ63" s="107">
        <f>SUMIFS(УсловияРасчеты!GK:GK,УсловияРасчеты!$H:$H,$C63,УсловияРасчеты!$N:$N,"итого")</f>
        <v>0</v>
      </c>
      <c r="FR63" s="107">
        <f>SUMIFS(УсловияРасчеты!GL:GL,УсловияРасчеты!$H:$H,$C63,УсловияРасчеты!$N:$N,"итого")</f>
        <v>0</v>
      </c>
      <c r="FS63" s="107">
        <f>SUMIFS(УсловияРасчеты!GM:GM,УсловияРасчеты!$H:$H,$C63,УсловияРасчеты!$N:$N,"итого")</f>
        <v>0</v>
      </c>
      <c r="FT63" s="107">
        <f>SUMIFS(УсловияРасчеты!GN:GN,УсловияРасчеты!$H:$H,$C63,УсловияРасчеты!$N:$N,"итого")</f>
        <v>0</v>
      </c>
      <c r="FU63" s="107">
        <f>SUMIFS(УсловияРасчеты!GO:GO,УсловияРасчеты!$H:$H,$C63,УсловияРасчеты!$N:$N,"итого")</f>
        <v>0</v>
      </c>
      <c r="FV63" s="107">
        <f>SUMIFS(УсловияРасчеты!GP:GP,УсловияРасчеты!$H:$H,$C63,УсловияРасчеты!$N:$N,"итого")</f>
        <v>0</v>
      </c>
      <c r="FW63" s="107">
        <f>SUMIFS(УсловияРасчеты!GQ:GQ,УсловияРасчеты!$H:$H,$C63,УсловияРасчеты!$N:$N,"итого")</f>
        <v>0</v>
      </c>
      <c r="FX63" s="107">
        <f>SUMIFS(УсловияРасчеты!GR:GR,УсловияРасчеты!$H:$H,$C63,УсловияРасчеты!$N:$N,"итого")</f>
        <v>0</v>
      </c>
      <c r="FY63" s="107">
        <f>SUMIFS(УсловияРасчеты!GS:GS,УсловияРасчеты!$H:$H,$C63,УсловияРасчеты!$N:$N,"итого")</f>
        <v>0</v>
      </c>
      <c r="FZ63" s="107">
        <f>SUMIFS(УсловияРасчеты!GT:GT,УсловияРасчеты!$H:$H,$C63,УсловияРасчеты!$N:$N,"итого")</f>
        <v>0</v>
      </c>
      <c r="GA63" s="107">
        <f>SUMIFS(УсловияРасчеты!GU:GU,УсловияРасчеты!$H:$H,$C63,УсловияРасчеты!$N:$N,"итого")</f>
        <v>0</v>
      </c>
      <c r="GB63" s="107">
        <f>SUMIFS(УсловияРасчеты!GV:GV,УсловияРасчеты!$H:$H,$C63,УсловияРасчеты!$N:$N,"итого")</f>
        <v>0</v>
      </c>
      <c r="GC63" s="107">
        <f>SUMIFS(УсловияРасчеты!GW:GW,УсловияРасчеты!$H:$H,$C63,УсловияРасчеты!$N:$N,"итого")</f>
        <v>0</v>
      </c>
      <c r="GD63" s="107">
        <f>SUMIFS(УсловияРасчеты!GX:GX,УсловияРасчеты!$H:$H,$C63,УсловияРасчеты!$N:$N,"итого")</f>
        <v>0</v>
      </c>
      <c r="GE63" s="107">
        <f>SUMIFS(УсловияРасчеты!GY:GY,УсловияРасчеты!$H:$H,$C63,УсловияРасчеты!$N:$N,"итого")</f>
        <v>0</v>
      </c>
      <c r="GF63" s="107">
        <f>SUMIFS(УсловияРасчеты!GZ:GZ,УсловияРасчеты!$H:$H,$C63,УсловияРасчеты!$N:$N,"итого")</f>
        <v>0</v>
      </c>
      <c r="GG63" s="77"/>
    </row>
    <row r="64" spans="1:189" s="79" customFormat="1">
      <c r="A64" s="82"/>
      <c r="B64" s="77"/>
      <c r="C64" s="78" t="str">
        <f>УсловияРасчеты!$H$1343</f>
        <v>Остаток ДС на конец периода</v>
      </c>
      <c r="D64" s="66"/>
      <c r="E64" s="129">
        <f t="shared" si="227"/>
        <v>0</v>
      </c>
      <c r="F64" s="65"/>
      <c r="G64" s="107">
        <f>SUMIFS(УсловияРасчеты!AA:AA,УсловияРасчеты!$H:$H,$C64,УсловияРасчеты!$N:$N,"итого")</f>
        <v>0</v>
      </c>
      <c r="H64" s="107">
        <f>SUMIFS(УсловияРасчеты!AB:AB,УсловияРасчеты!$H:$H,$C64,УсловияРасчеты!$N:$N,"итого")</f>
        <v>0</v>
      </c>
      <c r="I64" s="107">
        <f>SUMIFS(УсловияРасчеты!AC:AC,УсловияРасчеты!$H:$H,$C64,УсловияРасчеты!$N:$N,"итого")</f>
        <v>0</v>
      </c>
      <c r="J64" s="107">
        <f>SUMIFS(УсловияРасчеты!AD:AD,УсловияРасчеты!$H:$H,$C64,УсловияРасчеты!$N:$N,"итого")</f>
        <v>0</v>
      </c>
      <c r="K64" s="107">
        <f>SUMIFS(УсловияРасчеты!AE:AE,УсловияРасчеты!$H:$H,$C64,УсловияРасчеты!$N:$N,"итого")</f>
        <v>0</v>
      </c>
      <c r="L64" s="107">
        <f>SUMIFS(УсловияРасчеты!AF:AF,УсловияРасчеты!$H:$H,$C64,УсловияРасчеты!$N:$N,"итого")</f>
        <v>0</v>
      </c>
      <c r="M64" s="107">
        <f>SUMIFS(УсловияРасчеты!AG:AG,УсловияРасчеты!$H:$H,$C64,УсловияРасчеты!$N:$N,"итого")</f>
        <v>0</v>
      </c>
      <c r="N64" s="107">
        <f>SUMIFS(УсловияРасчеты!AH:AH,УсловияРасчеты!$H:$H,$C64,УсловияРасчеты!$N:$N,"итого")</f>
        <v>0</v>
      </c>
      <c r="O64" s="107">
        <f>SUMIFS(УсловияРасчеты!AI:AI,УсловияРасчеты!$H:$H,$C64,УсловияРасчеты!$N:$N,"итого")</f>
        <v>0</v>
      </c>
      <c r="P64" s="107">
        <f>SUMIFS(УсловияРасчеты!AJ:AJ,УсловияРасчеты!$H:$H,$C64,УсловияРасчеты!$N:$N,"итого")</f>
        <v>0</v>
      </c>
      <c r="Q64" s="107">
        <f>SUMIFS(УсловияРасчеты!AK:AK,УсловияРасчеты!$H:$H,$C64,УсловияРасчеты!$N:$N,"итого")</f>
        <v>0</v>
      </c>
      <c r="R64" s="107">
        <f>SUMIFS(УсловияРасчеты!AL:AL,УсловияРасчеты!$H:$H,$C64,УсловияРасчеты!$N:$N,"итого")</f>
        <v>0</v>
      </c>
      <c r="S64" s="107">
        <f>SUMIFS(УсловияРасчеты!AM:AM,УсловияРасчеты!$H:$H,$C64,УсловияРасчеты!$N:$N,"итого")</f>
        <v>0</v>
      </c>
      <c r="T64" s="107">
        <f>SUMIFS(УсловияРасчеты!AN:AN,УсловияРасчеты!$H:$H,$C64,УсловияРасчеты!$N:$N,"итого")</f>
        <v>0</v>
      </c>
      <c r="U64" s="107">
        <f>SUMIFS(УсловияРасчеты!AO:AO,УсловияРасчеты!$H:$H,$C64,УсловияРасчеты!$N:$N,"итого")</f>
        <v>0</v>
      </c>
      <c r="V64" s="107">
        <f>SUMIFS(УсловияРасчеты!AP:AP,УсловияРасчеты!$H:$H,$C64,УсловияРасчеты!$N:$N,"итого")</f>
        <v>0</v>
      </c>
      <c r="W64" s="107">
        <f>SUMIFS(УсловияРасчеты!AQ:AQ,УсловияРасчеты!$H:$H,$C64,УсловияРасчеты!$N:$N,"итого")</f>
        <v>0</v>
      </c>
      <c r="X64" s="107">
        <f>SUMIFS(УсловияРасчеты!AR:AR,УсловияРасчеты!$H:$H,$C64,УсловияРасчеты!$N:$N,"итого")</f>
        <v>0</v>
      </c>
      <c r="Y64" s="107">
        <f>SUMIFS(УсловияРасчеты!AS:AS,УсловияРасчеты!$H:$H,$C64,УсловияРасчеты!$N:$N,"итого")</f>
        <v>0</v>
      </c>
      <c r="Z64" s="107">
        <f>SUMIFS(УсловияРасчеты!AT:AT,УсловияРасчеты!$H:$H,$C64,УсловияРасчеты!$N:$N,"итого")</f>
        <v>0</v>
      </c>
      <c r="AA64" s="107">
        <f>SUMIFS(УсловияРасчеты!AU:AU,УсловияРасчеты!$H:$H,$C64,УсловияРасчеты!$N:$N,"итого")</f>
        <v>0</v>
      </c>
      <c r="AB64" s="107">
        <f>SUMIFS(УсловияРасчеты!AV:AV,УсловияРасчеты!$H:$H,$C64,УсловияРасчеты!$N:$N,"итого")</f>
        <v>0</v>
      </c>
      <c r="AC64" s="107">
        <f>SUMIFS(УсловияРасчеты!AW:AW,УсловияРасчеты!$H:$H,$C64,УсловияРасчеты!$N:$N,"итого")</f>
        <v>0</v>
      </c>
      <c r="AD64" s="107">
        <f>SUMIFS(УсловияРасчеты!AX:AX,УсловияРасчеты!$H:$H,$C64,УсловияРасчеты!$N:$N,"итого")</f>
        <v>0</v>
      </c>
      <c r="AE64" s="107">
        <f>SUMIFS(УсловияРасчеты!AY:AY,УсловияРасчеты!$H:$H,$C64,УсловияРасчеты!$N:$N,"итого")</f>
        <v>0</v>
      </c>
      <c r="AF64" s="107">
        <f>SUMIFS(УсловияРасчеты!AZ:AZ,УсловияРасчеты!$H:$H,$C64,УсловияРасчеты!$N:$N,"итого")</f>
        <v>0</v>
      </c>
      <c r="AG64" s="107">
        <f>SUMIFS(УсловияРасчеты!BA:BA,УсловияРасчеты!$H:$H,$C64,УсловияРасчеты!$N:$N,"итого")</f>
        <v>0</v>
      </c>
      <c r="AH64" s="107">
        <f>SUMIFS(УсловияРасчеты!BB:BB,УсловияРасчеты!$H:$H,$C64,УсловияРасчеты!$N:$N,"итого")</f>
        <v>0</v>
      </c>
      <c r="AI64" s="107">
        <f>SUMIFS(УсловияРасчеты!BC:BC,УсловияРасчеты!$H:$H,$C64,УсловияРасчеты!$N:$N,"итого")</f>
        <v>0</v>
      </c>
      <c r="AJ64" s="107">
        <f>SUMIFS(УсловияРасчеты!BD:BD,УсловияРасчеты!$H:$H,$C64,УсловияРасчеты!$N:$N,"итого")</f>
        <v>0</v>
      </c>
      <c r="AK64" s="107">
        <f>SUMIFS(УсловияРасчеты!BE:BE,УсловияРасчеты!$H:$H,$C64,УсловияРасчеты!$N:$N,"итого")</f>
        <v>0</v>
      </c>
      <c r="AL64" s="107">
        <f>SUMIFS(УсловияРасчеты!BF:BF,УсловияРасчеты!$H:$H,$C64,УсловияРасчеты!$N:$N,"итого")</f>
        <v>0</v>
      </c>
      <c r="AM64" s="107">
        <f>SUMIFS(УсловияРасчеты!BG:BG,УсловияРасчеты!$H:$H,$C64,УсловияРасчеты!$N:$N,"итого")</f>
        <v>0</v>
      </c>
      <c r="AN64" s="107">
        <f>SUMIFS(УсловияРасчеты!BH:BH,УсловияРасчеты!$H:$H,$C64,УсловияРасчеты!$N:$N,"итого")</f>
        <v>0</v>
      </c>
      <c r="AO64" s="107">
        <f>SUMIFS(УсловияРасчеты!BI:BI,УсловияРасчеты!$H:$H,$C64,УсловияРасчеты!$N:$N,"итого")</f>
        <v>0</v>
      </c>
      <c r="AP64" s="107">
        <f>SUMIFS(УсловияРасчеты!BJ:BJ,УсловияРасчеты!$H:$H,$C64,УсловияРасчеты!$N:$N,"итого")</f>
        <v>0</v>
      </c>
      <c r="AQ64" s="107">
        <f>SUMIFS(УсловияРасчеты!BK:BK,УсловияРасчеты!$H:$H,$C64,УсловияРасчеты!$N:$N,"итого")</f>
        <v>0</v>
      </c>
      <c r="AR64" s="107">
        <f>SUMIFS(УсловияРасчеты!BL:BL,УсловияРасчеты!$H:$H,$C64,УсловияРасчеты!$N:$N,"итого")</f>
        <v>0</v>
      </c>
      <c r="AS64" s="107">
        <f>SUMIFS(УсловияРасчеты!BM:BM,УсловияРасчеты!$H:$H,$C64,УсловияРасчеты!$N:$N,"итого")</f>
        <v>0</v>
      </c>
      <c r="AT64" s="107">
        <f>SUMIFS(УсловияРасчеты!BN:BN,УсловияРасчеты!$H:$H,$C64,УсловияРасчеты!$N:$N,"итого")</f>
        <v>0</v>
      </c>
      <c r="AU64" s="107">
        <f>SUMIFS(УсловияРасчеты!BO:BO,УсловияРасчеты!$H:$H,$C64,УсловияРасчеты!$N:$N,"итого")</f>
        <v>0</v>
      </c>
      <c r="AV64" s="107">
        <f>SUMIFS(УсловияРасчеты!BP:BP,УсловияРасчеты!$H:$H,$C64,УсловияРасчеты!$N:$N,"итого")</f>
        <v>0</v>
      </c>
      <c r="AW64" s="107">
        <f>SUMIFS(УсловияРасчеты!BQ:BQ,УсловияРасчеты!$H:$H,$C64,УсловияРасчеты!$N:$N,"итого")</f>
        <v>0</v>
      </c>
      <c r="AX64" s="107">
        <f>SUMIFS(УсловияРасчеты!BR:BR,УсловияРасчеты!$H:$H,$C64,УсловияРасчеты!$N:$N,"итого")</f>
        <v>0</v>
      </c>
      <c r="AY64" s="107">
        <f>SUMIFS(УсловияРасчеты!BS:BS,УсловияРасчеты!$H:$H,$C64,УсловияРасчеты!$N:$N,"итого")</f>
        <v>0</v>
      </c>
      <c r="AZ64" s="107">
        <f>SUMIFS(УсловияРасчеты!BT:BT,УсловияРасчеты!$H:$H,$C64,УсловияРасчеты!$N:$N,"итого")</f>
        <v>0</v>
      </c>
      <c r="BA64" s="107">
        <f>SUMIFS(УсловияРасчеты!BU:BU,УсловияРасчеты!$H:$H,$C64,УсловияРасчеты!$N:$N,"итого")</f>
        <v>0</v>
      </c>
      <c r="BB64" s="107">
        <f>SUMIFS(УсловияРасчеты!BV:BV,УсловияРасчеты!$H:$H,$C64,УсловияРасчеты!$N:$N,"итого")</f>
        <v>0</v>
      </c>
      <c r="BC64" s="107">
        <f>SUMIFS(УсловияРасчеты!BW:BW,УсловияРасчеты!$H:$H,$C64,УсловияРасчеты!$N:$N,"итого")</f>
        <v>0</v>
      </c>
      <c r="BD64" s="107">
        <f>SUMIFS(УсловияРасчеты!BX:BX,УсловияРасчеты!$H:$H,$C64,УсловияРасчеты!$N:$N,"итого")</f>
        <v>0</v>
      </c>
      <c r="BE64" s="107">
        <f>SUMIFS(УсловияРасчеты!BY:BY,УсловияРасчеты!$H:$H,$C64,УсловияРасчеты!$N:$N,"итого")</f>
        <v>0</v>
      </c>
      <c r="BF64" s="107">
        <f>SUMIFS(УсловияРасчеты!BZ:BZ,УсловияРасчеты!$H:$H,$C64,УсловияРасчеты!$N:$N,"итого")</f>
        <v>0</v>
      </c>
      <c r="BG64" s="107">
        <f>SUMIFS(УсловияРасчеты!CA:CA,УсловияРасчеты!$H:$H,$C64,УсловияРасчеты!$N:$N,"итого")</f>
        <v>0</v>
      </c>
      <c r="BH64" s="107">
        <f>SUMIFS(УсловияРасчеты!CB:CB,УсловияРасчеты!$H:$H,$C64,УсловияРасчеты!$N:$N,"итого")</f>
        <v>0</v>
      </c>
      <c r="BI64" s="107">
        <f>SUMIFS(УсловияРасчеты!CC:CC,УсловияРасчеты!$H:$H,$C64,УсловияРасчеты!$N:$N,"итого")</f>
        <v>0</v>
      </c>
      <c r="BJ64" s="107">
        <f>SUMIFS(УсловияРасчеты!CD:CD,УсловияРасчеты!$H:$H,$C64,УсловияРасчеты!$N:$N,"итого")</f>
        <v>0</v>
      </c>
      <c r="BK64" s="107">
        <f>SUMIFS(УсловияРасчеты!CE:CE,УсловияРасчеты!$H:$H,$C64,УсловияРасчеты!$N:$N,"итого")</f>
        <v>0</v>
      </c>
      <c r="BL64" s="107">
        <f>SUMIFS(УсловияРасчеты!CF:CF,УсловияРасчеты!$H:$H,$C64,УсловияРасчеты!$N:$N,"итого")</f>
        <v>0</v>
      </c>
      <c r="BM64" s="107">
        <f>SUMIFS(УсловияРасчеты!CG:CG,УсловияРасчеты!$H:$H,$C64,УсловияРасчеты!$N:$N,"итого")</f>
        <v>0</v>
      </c>
      <c r="BN64" s="107">
        <f>SUMIFS(УсловияРасчеты!CH:CH,УсловияРасчеты!$H:$H,$C64,УсловияРасчеты!$N:$N,"итого")</f>
        <v>0</v>
      </c>
      <c r="BO64" s="107">
        <f>SUMIFS(УсловияРасчеты!CI:CI,УсловияРасчеты!$H:$H,$C64,УсловияРасчеты!$N:$N,"итого")</f>
        <v>0</v>
      </c>
      <c r="BP64" s="107">
        <f>SUMIFS(УсловияРасчеты!CJ:CJ,УсловияРасчеты!$H:$H,$C64,УсловияРасчеты!$N:$N,"итого")</f>
        <v>0</v>
      </c>
      <c r="BQ64" s="107">
        <f>SUMIFS(УсловияРасчеты!CK:CK,УсловияРасчеты!$H:$H,$C64,УсловияРасчеты!$N:$N,"итого")</f>
        <v>0</v>
      </c>
      <c r="BR64" s="107">
        <f>SUMIFS(УсловияРасчеты!CL:CL,УсловияРасчеты!$H:$H,$C64,УсловияРасчеты!$N:$N,"итого")</f>
        <v>0</v>
      </c>
      <c r="BS64" s="107">
        <f>SUMIFS(УсловияРасчеты!CM:CM,УсловияРасчеты!$H:$H,$C64,УсловияРасчеты!$N:$N,"итого")</f>
        <v>0</v>
      </c>
      <c r="BT64" s="107">
        <f>SUMIFS(УсловияРасчеты!CN:CN,УсловияРасчеты!$H:$H,$C64,УсловияРасчеты!$N:$N,"итого")</f>
        <v>0</v>
      </c>
      <c r="BU64" s="107">
        <f>SUMIFS(УсловияРасчеты!CO:CO,УсловияРасчеты!$H:$H,$C64,УсловияРасчеты!$N:$N,"итого")</f>
        <v>0</v>
      </c>
      <c r="BV64" s="107">
        <f>SUMIFS(УсловияРасчеты!CP:CP,УсловияРасчеты!$H:$H,$C64,УсловияРасчеты!$N:$N,"итого")</f>
        <v>0</v>
      </c>
      <c r="BW64" s="107">
        <f>SUMIFS(УсловияРасчеты!CQ:CQ,УсловияРасчеты!$H:$H,$C64,УсловияРасчеты!$N:$N,"итого")</f>
        <v>0</v>
      </c>
      <c r="BX64" s="107">
        <f>SUMIFS(УсловияРасчеты!CR:CR,УсловияРасчеты!$H:$H,$C64,УсловияРасчеты!$N:$N,"итого")</f>
        <v>0</v>
      </c>
      <c r="BY64" s="107">
        <f>SUMIFS(УсловияРасчеты!CS:CS,УсловияРасчеты!$H:$H,$C64,УсловияРасчеты!$N:$N,"итого")</f>
        <v>0</v>
      </c>
      <c r="BZ64" s="107">
        <f>SUMIFS(УсловияРасчеты!CT:CT,УсловияРасчеты!$H:$H,$C64,УсловияРасчеты!$N:$N,"итого")</f>
        <v>0</v>
      </c>
      <c r="CA64" s="107">
        <f>SUMIFS(УсловияРасчеты!CU:CU,УсловияРасчеты!$H:$H,$C64,УсловияРасчеты!$N:$N,"итого")</f>
        <v>0</v>
      </c>
      <c r="CB64" s="107">
        <f>SUMIFS(УсловияРасчеты!CV:CV,УсловияРасчеты!$H:$H,$C64,УсловияРасчеты!$N:$N,"итого")</f>
        <v>0</v>
      </c>
      <c r="CC64" s="107">
        <f>SUMIFS(УсловияРасчеты!CW:CW,УсловияРасчеты!$H:$H,$C64,УсловияРасчеты!$N:$N,"итого")</f>
        <v>0</v>
      </c>
      <c r="CD64" s="107">
        <f>SUMIFS(УсловияРасчеты!CX:CX,УсловияРасчеты!$H:$H,$C64,УсловияРасчеты!$N:$N,"итого")</f>
        <v>0</v>
      </c>
      <c r="CE64" s="107">
        <f>SUMIFS(УсловияРасчеты!CY:CY,УсловияРасчеты!$H:$H,$C64,УсловияРасчеты!$N:$N,"итого")</f>
        <v>0</v>
      </c>
      <c r="CF64" s="107">
        <f>SUMIFS(УсловияРасчеты!CZ:CZ,УсловияРасчеты!$H:$H,$C64,УсловияРасчеты!$N:$N,"итого")</f>
        <v>0</v>
      </c>
      <c r="CG64" s="107">
        <f>SUMIFS(УсловияРасчеты!DA:DA,УсловияРасчеты!$H:$H,$C64,УсловияРасчеты!$N:$N,"итого")</f>
        <v>0</v>
      </c>
      <c r="CH64" s="107">
        <f>SUMIFS(УсловияРасчеты!DB:DB,УсловияРасчеты!$H:$H,$C64,УсловияРасчеты!$N:$N,"итого")</f>
        <v>0</v>
      </c>
      <c r="CI64" s="107">
        <f>SUMIFS(УсловияРасчеты!DC:DC,УсловияРасчеты!$H:$H,$C64,УсловияРасчеты!$N:$N,"итого")</f>
        <v>0</v>
      </c>
      <c r="CJ64" s="107">
        <f>SUMIFS(УсловияРасчеты!DD:DD,УсловияРасчеты!$H:$H,$C64,УсловияРасчеты!$N:$N,"итого")</f>
        <v>0</v>
      </c>
      <c r="CK64" s="107">
        <f>SUMIFS(УсловияРасчеты!DE:DE,УсловияРасчеты!$H:$H,$C64,УсловияРасчеты!$N:$N,"итого")</f>
        <v>0</v>
      </c>
      <c r="CL64" s="107">
        <f>SUMIFS(УсловияРасчеты!DF:DF,УсловияРасчеты!$H:$H,$C64,УсловияРасчеты!$N:$N,"итого")</f>
        <v>0</v>
      </c>
      <c r="CM64" s="107">
        <f>SUMIFS(УсловияРасчеты!DG:DG,УсловияРасчеты!$H:$H,$C64,УсловияРасчеты!$N:$N,"итого")</f>
        <v>0</v>
      </c>
      <c r="CN64" s="107">
        <f>SUMIFS(УсловияРасчеты!DH:DH,УсловияРасчеты!$H:$H,$C64,УсловияРасчеты!$N:$N,"итого")</f>
        <v>0</v>
      </c>
      <c r="CO64" s="107">
        <f>SUMIFS(УсловияРасчеты!DI:DI,УсловияРасчеты!$H:$H,$C64,УсловияРасчеты!$N:$N,"итого")</f>
        <v>0</v>
      </c>
      <c r="CP64" s="107">
        <f>SUMIFS(УсловияРасчеты!DJ:DJ,УсловияРасчеты!$H:$H,$C64,УсловияРасчеты!$N:$N,"итого")</f>
        <v>0</v>
      </c>
      <c r="CQ64" s="107">
        <f>SUMIFS(УсловияРасчеты!DK:DK,УсловияРасчеты!$H:$H,$C64,УсловияРасчеты!$N:$N,"итого")</f>
        <v>0</v>
      </c>
      <c r="CR64" s="107">
        <f>SUMIFS(УсловияРасчеты!DL:DL,УсловияРасчеты!$H:$H,$C64,УсловияРасчеты!$N:$N,"итого")</f>
        <v>0</v>
      </c>
      <c r="CS64" s="107">
        <f>SUMIFS(УсловияРасчеты!DM:DM,УсловияРасчеты!$H:$H,$C64,УсловияРасчеты!$N:$N,"итого")</f>
        <v>0</v>
      </c>
      <c r="CT64" s="107">
        <f>SUMIFS(УсловияРасчеты!DN:DN,УсловияРасчеты!$H:$H,$C64,УсловияРасчеты!$N:$N,"итого")</f>
        <v>0</v>
      </c>
      <c r="CU64" s="107">
        <f>SUMIFS(УсловияРасчеты!DO:DO,УсловияРасчеты!$H:$H,$C64,УсловияРасчеты!$N:$N,"итого")</f>
        <v>0</v>
      </c>
      <c r="CV64" s="107">
        <f>SUMIFS(УсловияРасчеты!DP:DP,УсловияРасчеты!$H:$H,$C64,УсловияРасчеты!$N:$N,"итого")</f>
        <v>0</v>
      </c>
      <c r="CW64" s="107">
        <f>SUMIFS(УсловияРасчеты!DQ:DQ,УсловияРасчеты!$H:$H,$C64,УсловияРасчеты!$N:$N,"итого")</f>
        <v>0</v>
      </c>
      <c r="CX64" s="107">
        <f>SUMIFS(УсловияРасчеты!DR:DR,УсловияРасчеты!$H:$H,$C64,УсловияРасчеты!$N:$N,"итого")</f>
        <v>0</v>
      </c>
      <c r="CY64" s="107">
        <f>SUMIFS(УсловияРасчеты!DS:DS,УсловияРасчеты!$H:$H,$C64,УсловияРасчеты!$N:$N,"итого")</f>
        <v>0</v>
      </c>
      <c r="CZ64" s="107">
        <f>SUMIFS(УсловияРасчеты!DT:DT,УсловияРасчеты!$H:$H,$C64,УсловияРасчеты!$N:$N,"итого")</f>
        <v>0</v>
      </c>
      <c r="DA64" s="107">
        <f>SUMIFS(УсловияРасчеты!DU:DU,УсловияРасчеты!$H:$H,$C64,УсловияРасчеты!$N:$N,"итого")</f>
        <v>0</v>
      </c>
      <c r="DB64" s="107">
        <f>SUMIFS(УсловияРасчеты!DV:DV,УсловияРасчеты!$H:$H,$C64,УсловияРасчеты!$N:$N,"итого")</f>
        <v>0</v>
      </c>
      <c r="DC64" s="107">
        <f>SUMIFS(УсловияРасчеты!DW:DW,УсловияРасчеты!$H:$H,$C64,УсловияРасчеты!$N:$N,"итого")</f>
        <v>0</v>
      </c>
      <c r="DD64" s="107">
        <f>SUMIFS(УсловияРасчеты!DX:DX,УсловияРасчеты!$H:$H,$C64,УсловияРасчеты!$N:$N,"итого")</f>
        <v>0</v>
      </c>
      <c r="DE64" s="107">
        <f>SUMIFS(УсловияРасчеты!DY:DY,УсловияРасчеты!$H:$H,$C64,УсловияРасчеты!$N:$N,"итого")</f>
        <v>0</v>
      </c>
      <c r="DF64" s="107">
        <f>SUMIFS(УсловияРасчеты!DZ:DZ,УсловияРасчеты!$H:$H,$C64,УсловияРасчеты!$N:$N,"итого")</f>
        <v>0</v>
      </c>
      <c r="DG64" s="107">
        <f>SUMIFS(УсловияРасчеты!EA:EA,УсловияРасчеты!$H:$H,$C64,УсловияРасчеты!$N:$N,"итого")</f>
        <v>0</v>
      </c>
      <c r="DH64" s="107">
        <f>SUMIFS(УсловияРасчеты!EB:EB,УсловияРасчеты!$H:$H,$C64,УсловияРасчеты!$N:$N,"итого")</f>
        <v>0</v>
      </c>
      <c r="DI64" s="107">
        <f>SUMIFS(УсловияРасчеты!EC:EC,УсловияРасчеты!$H:$H,$C64,УсловияРасчеты!$N:$N,"итого")</f>
        <v>0</v>
      </c>
      <c r="DJ64" s="107">
        <f>SUMIFS(УсловияРасчеты!ED:ED,УсловияРасчеты!$H:$H,$C64,УсловияРасчеты!$N:$N,"итого")</f>
        <v>0</v>
      </c>
      <c r="DK64" s="107">
        <f>SUMIFS(УсловияРасчеты!EE:EE,УсловияРасчеты!$H:$H,$C64,УсловияРасчеты!$N:$N,"итого")</f>
        <v>0</v>
      </c>
      <c r="DL64" s="107">
        <f>SUMIFS(УсловияРасчеты!EF:EF,УсловияРасчеты!$H:$H,$C64,УсловияРасчеты!$N:$N,"итого")</f>
        <v>0</v>
      </c>
      <c r="DM64" s="107">
        <f>SUMIFS(УсловияРасчеты!EG:EG,УсловияРасчеты!$H:$H,$C64,УсловияРасчеты!$N:$N,"итого")</f>
        <v>0</v>
      </c>
      <c r="DN64" s="107">
        <f>SUMIFS(УсловияРасчеты!EH:EH,УсловияРасчеты!$H:$H,$C64,УсловияРасчеты!$N:$N,"итого")</f>
        <v>0</v>
      </c>
      <c r="DO64" s="107">
        <f>SUMIFS(УсловияРасчеты!EI:EI,УсловияРасчеты!$H:$H,$C64,УсловияРасчеты!$N:$N,"итого")</f>
        <v>0</v>
      </c>
      <c r="DP64" s="107">
        <f>SUMIFS(УсловияРасчеты!EJ:EJ,УсловияРасчеты!$H:$H,$C64,УсловияРасчеты!$N:$N,"итого")</f>
        <v>0</v>
      </c>
      <c r="DQ64" s="107">
        <f>SUMIFS(УсловияРасчеты!EK:EK,УсловияРасчеты!$H:$H,$C64,УсловияРасчеты!$N:$N,"итого")</f>
        <v>0</v>
      </c>
      <c r="DR64" s="107">
        <f>SUMIFS(УсловияРасчеты!EL:EL,УсловияРасчеты!$H:$H,$C64,УсловияРасчеты!$N:$N,"итого")</f>
        <v>0</v>
      </c>
      <c r="DS64" s="107">
        <f>SUMIFS(УсловияРасчеты!EM:EM,УсловияРасчеты!$H:$H,$C64,УсловияРасчеты!$N:$N,"итого")</f>
        <v>0</v>
      </c>
      <c r="DT64" s="107">
        <f>SUMIFS(УсловияРасчеты!EN:EN,УсловияРасчеты!$H:$H,$C64,УсловияРасчеты!$N:$N,"итого")</f>
        <v>0</v>
      </c>
      <c r="DU64" s="107">
        <f>SUMIFS(УсловияРасчеты!EO:EO,УсловияРасчеты!$H:$H,$C64,УсловияРасчеты!$N:$N,"итого")</f>
        <v>0</v>
      </c>
      <c r="DV64" s="107">
        <f>SUMIFS(УсловияРасчеты!EP:EP,УсловияРасчеты!$H:$H,$C64,УсловияРасчеты!$N:$N,"итого")</f>
        <v>0</v>
      </c>
      <c r="DW64" s="107">
        <f>SUMIFS(УсловияРасчеты!EQ:EQ,УсловияРасчеты!$H:$H,$C64,УсловияРасчеты!$N:$N,"итого")</f>
        <v>0</v>
      </c>
      <c r="DX64" s="107">
        <f>SUMIFS(УсловияРасчеты!ER:ER,УсловияРасчеты!$H:$H,$C64,УсловияРасчеты!$N:$N,"итого")</f>
        <v>0</v>
      </c>
      <c r="DY64" s="107">
        <f>SUMIFS(УсловияРасчеты!ES:ES,УсловияРасчеты!$H:$H,$C64,УсловияРасчеты!$N:$N,"итого")</f>
        <v>0</v>
      </c>
      <c r="DZ64" s="107">
        <f>SUMIFS(УсловияРасчеты!ET:ET,УсловияРасчеты!$H:$H,$C64,УсловияРасчеты!$N:$N,"итого")</f>
        <v>0</v>
      </c>
      <c r="EA64" s="107">
        <f>SUMIFS(УсловияРасчеты!EU:EU,УсловияРасчеты!$H:$H,$C64,УсловияРасчеты!$N:$N,"итого")</f>
        <v>0</v>
      </c>
      <c r="EB64" s="107">
        <f>SUMIFS(УсловияРасчеты!EV:EV,УсловияРасчеты!$H:$H,$C64,УсловияРасчеты!$N:$N,"итого")</f>
        <v>0</v>
      </c>
      <c r="EC64" s="107">
        <f>SUMIFS(УсловияРасчеты!EW:EW,УсловияРасчеты!$H:$H,$C64,УсловияРасчеты!$N:$N,"итого")</f>
        <v>0</v>
      </c>
      <c r="ED64" s="107">
        <f>SUMIFS(УсловияРасчеты!EX:EX,УсловияРасчеты!$H:$H,$C64,УсловияРасчеты!$N:$N,"итого")</f>
        <v>0</v>
      </c>
      <c r="EE64" s="107">
        <f>SUMIFS(УсловияРасчеты!EY:EY,УсловияРасчеты!$H:$H,$C64,УсловияРасчеты!$N:$N,"итого")</f>
        <v>0</v>
      </c>
      <c r="EF64" s="107">
        <f>SUMIFS(УсловияРасчеты!EZ:EZ,УсловияРасчеты!$H:$H,$C64,УсловияРасчеты!$N:$N,"итого")</f>
        <v>0</v>
      </c>
      <c r="EG64" s="107">
        <f>SUMIFS(УсловияРасчеты!FA:FA,УсловияРасчеты!$H:$H,$C64,УсловияРасчеты!$N:$N,"итого")</f>
        <v>0</v>
      </c>
      <c r="EH64" s="107">
        <f>SUMIFS(УсловияРасчеты!FB:FB,УсловияРасчеты!$H:$H,$C64,УсловияРасчеты!$N:$N,"итого")</f>
        <v>0</v>
      </c>
      <c r="EI64" s="107">
        <f>SUMIFS(УсловияРасчеты!FC:FC,УсловияРасчеты!$H:$H,$C64,УсловияРасчеты!$N:$N,"итого")</f>
        <v>0</v>
      </c>
      <c r="EJ64" s="107">
        <f>SUMIFS(УсловияРасчеты!FD:FD,УсловияРасчеты!$H:$H,$C64,УсловияРасчеты!$N:$N,"итого")</f>
        <v>0</v>
      </c>
      <c r="EK64" s="107">
        <f>SUMIFS(УсловияРасчеты!FE:FE,УсловияРасчеты!$H:$H,$C64,УсловияРасчеты!$N:$N,"итого")</f>
        <v>0</v>
      </c>
      <c r="EL64" s="107">
        <f>SUMIFS(УсловияРасчеты!FF:FF,УсловияРасчеты!$H:$H,$C64,УсловияРасчеты!$N:$N,"итого")</f>
        <v>0</v>
      </c>
      <c r="EM64" s="107">
        <f>SUMIFS(УсловияРасчеты!FG:FG,УсловияРасчеты!$H:$H,$C64,УсловияРасчеты!$N:$N,"итого")</f>
        <v>0</v>
      </c>
      <c r="EN64" s="107">
        <f>SUMIFS(УсловияРасчеты!FH:FH,УсловияРасчеты!$H:$H,$C64,УсловияРасчеты!$N:$N,"итого")</f>
        <v>0</v>
      </c>
      <c r="EO64" s="107">
        <f>SUMIFS(УсловияРасчеты!FI:FI,УсловияРасчеты!$H:$H,$C64,УсловияРасчеты!$N:$N,"итого")</f>
        <v>0</v>
      </c>
      <c r="EP64" s="107">
        <f>SUMIFS(УсловияРасчеты!FJ:FJ,УсловияРасчеты!$H:$H,$C64,УсловияРасчеты!$N:$N,"итого")</f>
        <v>0</v>
      </c>
      <c r="EQ64" s="107">
        <f>SUMIFS(УсловияРасчеты!FK:FK,УсловияРасчеты!$H:$H,$C64,УсловияРасчеты!$N:$N,"итого")</f>
        <v>0</v>
      </c>
      <c r="ER64" s="107">
        <f>SUMIFS(УсловияРасчеты!FL:FL,УсловияРасчеты!$H:$H,$C64,УсловияРасчеты!$N:$N,"итого")</f>
        <v>0</v>
      </c>
      <c r="ES64" s="107">
        <f>SUMIFS(УсловияРасчеты!FM:FM,УсловияРасчеты!$H:$H,$C64,УсловияРасчеты!$N:$N,"итого")</f>
        <v>0</v>
      </c>
      <c r="ET64" s="107">
        <f>SUMIFS(УсловияРасчеты!FN:FN,УсловияРасчеты!$H:$H,$C64,УсловияРасчеты!$N:$N,"итого")</f>
        <v>0</v>
      </c>
      <c r="EU64" s="107">
        <f>SUMIFS(УсловияРасчеты!FO:FO,УсловияРасчеты!$H:$H,$C64,УсловияРасчеты!$N:$N,"итого")</f>
        <v>0</v>
      </c>
      <c r="EV64" s="107">
        <f>SUMIFS(УсловияРасчеты!FP:FP,УсловияРасчеты!$H:$H,$C64,УсловияРасчеты!$N:$N,"итого")</f>
        <v>0</v>
      </c>
      <c r="EW64" s="107">
        <f>SUMIFS(УсловияРасчеты!FQ:FQ,УсловияРасчеты!$H:$H,$C64,УсловияРасчеты!$N:$N,"итого")</f>
        <v>0</v>
      </c>
      <c r="EX64" s="107">
        <f>SUMIFS(УсловияРасчеты!FR:FR,УсловияРасчеты!$H:$H,$C64,УсловияРасчеты!$N:$N,"итого")</f>
        <v>0</v>
      </c>
      <c r="EY64" s="107">
        <f>SUMIFS(УсловияРасчеты!FS:FS,УсловияРасчеты!$H:$H,$C64,УсловияРасчеты!$N:$N,"итого")</f>
        <v>0</v>
      </c>
      <c r="EZ64" s="107">
        <f>SUMIFS(УсловияРасчеты!FT:FT,УсловияРасчеты!$H:$H,$C64,УсловияРасчеты!$N:$N,"итого")</f>
        <v>0</v>
      </c>
      <c r="FA64" s="107">
        <f>SUMIFS(УсловияРасчеты!FU:FU,УсловияРасчеты!$H:$H,$C64,УсловияРасчеты!$N:$N,"итого")</f>
        <v>0</v>
      </c>
      <c r="FB64" s="107">
        <f>SUMIFS(УсловияРасчеты!FV:FV,УсловияРасчеты!$H:$H,$C64,УсловияРасчеты!$N:$N,"итого")</f>
        <v>0</v>
      </c>
      <c r="FC64" s="107">
        <f>SUMIFS(УсловияРасчеты!FW:FW,УсловияРасчеты!$H:$H,$C64,УсловияРасчеты!$N:$N,"итого")</f>
        <v>0</v>
      </c>
      <c r="FD64" s="107">
        <f>SUMIFS(УсловияРасчеты!FX:FX,УсловияРасчеты!$H:$H,$C64,УсловияРасчеты!$N:$N,"итого")</f>
        <v>0</v>
      </c>
      <c r="FE64" s="107">
        <f>SUMIFS(УсловияРасчеты!FY:FY,УсловияРасчеты!$H:$H,$C64,УсловияРасчеты!$N:$N,"итого")</f>
        <v>0</v>
      </c>
      <c r="FF64" s="107">
        <f>SUMIFS(УсловияРасчеты!FZ:FZ,УсловияРасчеты!$H:$H,$C64,УсловияРасчеты!$N:$N,"итого")</f>
        <v>0</v>
      </c>
      <c r="FG64" s="107">
        <f>SUMIFS(УсловияРасчеты!GA:GA,УсловияРасчеты!$H:$H,$C64,УсловияРасчеты!$N:$N,"итого")</f>
        <v>0</v>
      </c>
      <c r="FH64" s="107">
        <f>SUMIFS(УсловияРасчеты!GB:GB,УсловияРасчеты!$H:$H,$C64,УсловияРасчеты!$N:$N,"итого")</f>
        <v>0</v>
      </c>
      <c r="FI64" s="107">
        <f>SUMIFS(УсловияРасчеты!GC:GC,УсловияРасчеты!$H:$H,$C64,УсловияРасчеты!$N:$N,"итого")</f>
        <v>0</v>
      </c>
      <c r="FJ64" s="107">
        <f>SUMIFS(УсловияРасчеты!GD:GD,УсловияРасчеты!$H:$H,$C64,УсловияРасчеты!$N:$N,"итого")</f>
        <v>0</v>
      </c>
      <c r="FK64" s="107">
        <f>SUMIFS(УсловияРасчеты!GE:GE,УсловияРасчеты!$H:$H,$C64,УсловияРасчеты!$N:$N,"итого")</f>
        <v>0</v>
      </c>
      <c r="FL64" s="107">
        <f>SUMIFS(УсловияРасчеты!GF:GF,УсловияРасчеты!$H:$H,$C64,УсловияРасчеты!$N:$N,"итого")</f>
        <v>0</v>
      </c>
      <c r="FM64" s="107">
        <f>SUMIFS(УсловияРасчеты!GG:GG,УсловияРасчеты!$H:$H,$C64,УсловияРасчеты!$N:$N,"итого")</f>
        <v>0</v>
      </c>
      <c r="FN64" s="107">
        <f>SUMIFS(УсловияРасчеты!GH:GH,УсловияРасчеты!$H:$H,$C64,УсловияРасчеты!$N:$N,"итого")</f>
        <v>0</v>
      </c>
      <c r="FO64" s="107">
        <f>SUMIFS(УсловияРасчеты!GI:GI,УсловияРасчеты!$H:$H,$C64,УсловияРасчеты!$N:$N,"итого")</f>
        <v>0</v>
      </c>
      <c r="FP64" s="107">
        <f>SUMIFS(УсловияРасчеты!GJ:GJ,УсловияРасчеты!$H:$H,$C64,УсловияРасчеты!$N:$N,"итого")</f>
        <v>0</v>
      </c>
      <c r="FQ64" s="107">
        <f>SUMIFS(УсловияРасчеты!GK:GK,УсловияРасчеты!$H:$H,$C64,УсловияРасчеты!$N:$N,"итого")</f>
        <v>0</v>
      </c>
      <c r="FR64" s="107">
        <f>SUMIFS(УсловияРасчеты!GL:GL,УсловияРасчеты!$H:$H,$C64,УсловияРасчеты!$N:$N,"итого")</f>
        <v>0</v>
      </c>
      <c r="FS64" s="107">
        <f>SUMIFS(УсловияРасчеты!GM:GM,УсловияРасчеты!$H:$H,$C64,УсловияРасчеты!$N:$N,"итого")</f>
        <v>0</v>
      </c>
      <c r="FT64" s="107">
        <f>SUMIFS(УсловияРасчеты!GN:GN,УсловияРасчеты!$H:$H,$C64,УсловияРасчеты!$N:$N,"итого")</f>
        <v>0</v>
      </c>
      <c r="FU64" s="107">
        <f>SUMIFS(УсловияРасчеты!GO:GO,УсловияРасчеты!$H:$H,$C64,УсловияРасчеты!$N:$N,"итого")</f>
        <v>0</v>
      </c>
      <c r="FV64" s="107">
        <f>SUMIFS(УсловияРасчеты!GP:GP,УсловияРасчеты!$H:$H,$C64,УсловияРасчеты!$N:$N,"итого")</f>
        <v>0</v>
      </c>
      <c r="FW64" s="107">
        <f>SUMIFS(УсловияРасчеты!GQ:GQ,УсловияРасчеты!$H:$H,$C64,УсловияРасчеты!$N:$N,"итого")</f>
        <v>0</v>
      </c>
      <c r="FX64" s="107">
        <f>SUMIFS(УсловияРасчеты!GR:GR,УсловияРасчеты!$H:$H,$C64,УсловияРасчеты!$N:$N,"итого")</f>
        <v>0</v>
      </c>
      <c r="FY64" s="107">
        <f>SUMIFS(УсловияРасчеты!GS:GS,УсловияРасчеты!$H:$H,$C64,УсловияРасчеты!$N:$N,"итого")</f>
        <v>0</v>
      </c>
      <c r="FZ64" s="107">
        <f>SUMIFS(УсловияРасчеты!GT:GT,УсловияРасчеты!$H:$H,$C64,УсловияРасчеты!$N:$N,"итого")</f>
        <v>0</v>
      </c>
      <c r="GA64" s="107">
        <f>SUMIFS(УсловияРасчеты!GU:GU,УсловияРасчеты!$H:$H,$C64,УсловияРасчеты!$N:$N,"итого")</f>
        <v>0</v>
      </c>
      <c r="GB64" s="107">
        <f>SUMIFS(УсловияРасчеты!GV:GV,УсловияРасчеты!$H:$H,$C64,УсловияРасчеты!$N:$N,"итого")</f>
        <v>0</v>
      </c>
      <c r="GC64" s="107">
        <f>SUMIFS(УсловияРасчеты!GW:GW,УсловияРасчеты!$H:$H,$C64,УсловияРасчеты!$N:$N,"итого")</f>
        <v>0</v>
      </c>
      <c r="GD64" s="107">
        <f>SUMIFS(УсловияРасчеты!GX:GX,УсловияРасчеты!$H:$H,$C64,УсловияРасчеты!$N:$N,"итого")</f>
        <v>0</v>
      </c>
      <c r="GE64" s="107">
        <f>SUMIFS(УсловияРасчеты!GY:GY,УсловияРасчеты!$H:$H,$C64,УсловияРасчеты!$N:$N,"итого")</f>
        <v>0</v>
      </c>
      <c r="GF64" s="107">
        <f>SUMIFS(УсловияРасчеты!GZ:GZ,УсловияРасчеты!$H:$H,$C64,УсловияРасчеты!$N:$N,"итого")</f>
        <v>0</v>
      </c>
      <c r="GG64" s="77"/>
    </row>
    <row r="65" spans="1:189" s="79" customFormat="1">
      <c r="A65" s="82"/>
      <c r="B65" s="77"/>
      <c r="C65" s="78" t="str">
        <f>УсловияРасчеты!$H$38</f>
        <v>Дебиторская задолженность</v>
      </c>
      <c r="D65" s="66"/>
      <c r="E65" s="129">
        <f t="shared" si="227"/>
        <v>0</v>
      </c>
      <c r="F65" s="65"/>
      <c r="G65" s="107">
        <f>SUMIFS(УсловияРасчеты!AA:AA,УсловияРасчеты!$H:$H,$C65,УсловияРасчеты!$N:$N,"итого")</f>
        <v>0</v>
      </c>
      <c r="H65" s="107">
        <f>SUMIFS(УсловияРасчеты!AB:AB,УсловияРасчеты!$H:$H,$C65,УсловияРасчеты!$N:$N,"итого")</f>
        <v>0</v>
      </c>
      <c r="I65" s="107">
        <f>SUMIFS(УсловияРасчеты!AC:AC,УсловияРасчеты!$H:$H,$C65,УсловияРасчеты!$N:$N,"итого")</f>
        <v>0</v>
      </c>
      <c r="J65" s="107">
        <f>SUMIFS(УсловияРасчеты!AD:AD,УсловияРасчеты!$H:$H,$C65,УсловияРасчеты!$N:$N,"итого")</f>
        <v>0</v>
      </c>
      <c r="K65" s="107">
        <f>SUMIFS(УсловияРасчеты!AE:AE,УсловияРасчеты!$H:$H,$C65,УсловияРасчеты!$N:$N,"итого")</f>
        <v>0</v>
      </c>
      <c r="L65" s="107">
        <f>SUMIFS(УсловияРасчеты!AF:AF,УсловияРасчеты!$H:$H,$C65,УсловияРасчеты!$N:$N,"итого")</f>
        <v>0</v>
      </c>
      <c r="M65" s="107">
        <f>SUMIFS(УсловияРасчеты!AG:AG,УсловияРасчеты!$H:$H,$C65,УсловияРасчеты!$N:$N,"итого")</f>
        <v>0</v>
      </c>
      <c r="N65" s="107">
        <f>SUMIFS(УсловияРасчеты!AH:AH,УсловияРасчеты!$H:$H,$C65,УсловияРасчеты!$N:$N,"итого")</f>
        <v>0</v>
      </c>
      <c r="O65" s="107">
        <f>SUMIFS(УсловияРасчеты!AI:AI,УсловияРасчеты!$H:$H,$C65,УсловияРасчеты!$N:$N,"итого")</f>
        <v>0</v>
      </c>
      <c r="P65" s="107">
        <f>SUMIFS(УсловияРасчеты!AJ:AJ,УсловияРасчеты!$H:$H,$C65,УсловияРасчеты!$N:$N,"итого")</f>
        <v>0</v>
      </c>
      <c r="Q65" s="107">
        <f>SUMIFS(УсловияРасчеты!AK:AK,УсловияРасчеты!$H:$H,$C65,УсловияРасчеты!$N:$N,"итого")</f>
        <v>0</v>
      </c>
      <c r="R65" s="107">
        <f>SUMIFS(УсловияРасчеты!AL:AL,УсловияРасчеты!$H:$H,$C65,УсловияРасчеты!$N:$N,"итого")</f>
        <v>0</v>
      </c>
      <c r="S65" s="107">
        <f>SUMIFS(УсловияРасчеты!AM:AM,УсловияРасчеты!$H:$H,$C65,УсловияРасчеты!$N:$N,"итого")</f>
        <v>0</v>
      </c>
      <c r="T65" s="107">
        <f>SUMIFS(УсловияРасчеты!AN:AN,УсловияРасчеты!$H:$H,$C65,УсловияРасчеты!$N:$N,"итого")</f>
        <v>0</v>
      </c>
      <c r="U65" s="107">
        <f>SUMIFS(УсловияРасчеты!AO:AO,УсловияРасчеты!$H:$H,$C65,УсловияРасчеты!$N:$N,"итого")</f>
        <v>0</v>
      </c>
      <c r="V65" s="107">
        <f>SUMIFS(УсловияРасчеты!AP:AP,УсловияРасчеты!$H:$H,$C65,УсловияРасчеты!$N:$N,"итого")</f>
        <v>0</v>
      </c>
      <c r="W65" s="107">
        <f>SUMIFS(УсловияРасчеты!AQ:AQ,УсловияРасчеты!$H:$H,$C65,УсловияРасчеты!$N:$N,"итого")</f>
        <v>0</v>
      </c>
      <c r="X65" s="107">
        <f>SUMIFS(УсловияРасчеты!AR:AR,УсловияРасчеты!$H:$H,$C65,УсловияРасчеты!$N:$N,"итого")</f>
        <v>0</v>
      </c>
      <c r="Y65" s="107">
        <f>SUMIFS(УсловияРасчеты!AS:AS,УсловияРасчеты!$H:$H,$C65,УсловияРасчеты!$N:$N,"итого")</f>
        <v>0</v>
      </c>
      <c r="Z65" s="107">
        <f>SUMIFS(УсловияРасчеты!AT:AT,УсловияРасчеты!$H:$H,$C65,УсловияРасчеты!$N:$N,"итого")</f>
        <v>0</v>
      </c>
      <c r="AA65" s="107">
        <f>SUMIFS(УсловияРасчеты!AU:AU,УсловияРасчеты!$H:$H,$C65,УсловияРасчеты!$N:$N,"итого")</f>
        <v>0</v>
      </c>
      <c r="AB65" s="107">
        <f>SUMIFS(УсловияРасчеты!AV:AV,УсловияРасчеты!$H:$H,$C65,УсловияРасчеты!$N:$N,"итого")</f>
        <v>0</v>
      </c>
      <c r="AC65" s="107">
        <f>SUMIFS(УсловияРасчеты!AW:AW,УсловияРасчеты!$H:$H,$C65,УсловияРасчеты!$N:$N,"итого")</f>
        <v>0</v>
      </c>
      <c r="AD65" s="107">
        <f>SUMIFS(УсловияРасчеты!AX:AX,УсловияРасчеты!$H:$H,$C65,УсловияРасчеты!$N:$N,"итого")</f>
        <v>0</v>
      </c>
      <c r="AE65" s="107">
        <f>SUMIFS(УсловияРасчеты!AY:AY,УсловияРасчеты!$H:$H,$C65,УсловияРасчеты!$N:$N,"итого")</f>
        <v>0</v>
      </c>
      <c r="AF65" s="107">
        <f>SUMIFS(УсловияРасчеты!AZ:AZ,УсловияРасчеты!$H:$H,$C65,УсловияРасчеты!$N:$N,"итого")</f>
        <v>0</v>
      </c>
      <c r="AG65" s="107">
        <f>SUMIFS(УсловияРасчеты!BA:BA,УсловияРасчеты!$H:$H,$C65,УсловияРасчеты!$N:$N,"итого")</f>
        <v>0</v>
      </c>
      <c r="AH65" s="107">
        <f>SUMIFS(УсловияРасчеты!BB:BB,УсловияРасчеты!$H:$H,$C65,УсловияРасчеты!$N:$N,"итого")</f>
        <v>0</v>
      </c>
      <c r="AI65" s="107">
        <f>SUMIFS(УсловияРасчеты!BC:BC,УсловияРасчеты!$H:$H,$C65,УсловияРасчеты!$N:$N,"итого")</f>
        <v>0</v>
      </c>
      <c r="AJ65" s="107">
        <f>SUMIFS(УсловияРасчеты!BD:BD,УсловияРасчеты!$H:$H,$C65,УсловияРасчеты!$N:$N,"итого")</f>
        <v>0</v>
      </c>
      <c r="AK65" s="107">
        <f>SUMIFS(УсловияРасчеты!BE:BE,УсловияРасчеты!$H:$H,$C65,УсловияРасчеты!$N:$N,"итого")</f>
        <v>0</v>
      </c>
      <c r="AL65" s="107">
        <f>SUMIFS(УсловияРасчеты!BF:BF,УсловияРасчеты!$H:$H,$C65,УсловияРасчеты!$N:$N,"итого")</f>
        <v>0</v>
      </c>
      <c r="AM65" s="107">
        <f>SUMIFS(УсловияРасчеты!BG:BG,УсловияРасчеты!$H:$H,$C65,УсловияРасчеты!$N:$N,"итого")</f>
        <v>0</v>
      </c>
      <c r="AN65" s="107">
        <f>SUMIFS(УсловияРасчеты!BH:BH,УсловияРасчеты!$H:$H,$C65,УсловияРасчеты!$N:$N,"итого")</f>
        <v>0</v>
      </c>
      <c r="AO65" s="107">
        <f>SUMIFS(УсловияРасчеты!BI:BI,УсловияРасчеты!$H:$H,$C65,УсловияРасчеты!$N:$N,"итого")</f>
        <v>0</v>
      </c>
      <c r="AP65" s="107">
        <f>SUMIFS(УсловияРасчеты!BJ:BJ,УсловияРасчеты!$H:$H,$C65,УсловияРасчеты!$N:$N,"итого")</f>
        <v>0</v>
      </c>
      <c r="AQ65" s="107">
        <f>SUMIFS(УсловияРасчеты!BK:BK,УсловияРасчеты!$H:$H,$C65,УсловияРасчеты!$N:$N,"итого")</f>
        <v>0</v>
      </c>
      <c r="AR65" s="107">
        <f>SUMIFS(УсловияРасчеты!BL:BL,УсловияРасчеты!$H:$H,$C65,УсловияРасчеты!$N:$N,"итого")</f>
        <v>0</v>
      </c>
      <c r="AS65" s="107">
        <f>SUMIFS(УсловияРасчеты!BM:BM,УсловияРасчеты!$H:$H,$C65,УсловияРасчеты!$N:$N,"итого")</f>
        <v>0</v>
      </c>
      <c r="AT65" s="107">
        <f>SUMIFS(УсловияРасчеты!BN:BN,УсловияРасчеты!$H:$H,$C65,УсловияРасчеты!$N:$N,"итого")</f>
        <v>0</v>
      </c>
      <c r="AU65" s="107">
        <f>SUMIFS(УсловияРасчеты!BO:BO,УсловияРасчеты!$H:$H,$C65,УсловияРасчеты!$N:$N,"итого")</f>
        <v>0</v>
      </c>
      <c r="AV65" s="107">
        <f>SUMIFS(УсловияРасчеты!BP:BP,УсловияРасчеты!$H:$H,$C65,УсловияРасчеты!$N:$N,"итого")</f>
        <v>0</v>
      </c>
      <c r="AW65" s="107">
        <f>SUMIFS(УсловияРасчеты!BQ:BQ,УсловияРасчеты!$H:$H,$C65,УсловияРасчеты!$N:$N,"итого")</f>
        <v>0</v>
      </c>
      <c r="AX65" s="107">
        <f>SUMIFS(УсловияРасчеты!BR:BR,УсловияРасчеты!$H:$H,$C65,УсловияРасчеты!$N:$N,"итого")</f>
        <v>0</v>
      </c>
      <c r="AY65" s="107">
        <f>SUMIFS(УсловияРасчеты!BS:BS,УсловияРасчеты!$H:$H,$C65,УсловияРасчеты!$N:$N,"итого")</f>
        <v>0</v>
      </c>
      <c r="AZ65" s="107">
        <f>SUMIFS(УсловияРасчеты!BT:BT,УсловияРасчеты!$H:$H,$C65,УсловияРасчеты!$N:$N,"итого")</f>
        <v>0</v>
      </c>
      <c r="BA65" s="107">
        <f>SUMIFS(УсловияРасчеты!BU:BU,УсловияРасчеты!$H:$H,$C65,УсловияРасчеты!$N:$N,"итого")</f>
        <v>0</v>
      </c>
      <c r="BB65" s="107">
        <f>SUMIFS(УсловияРасчеты!BV:BV,УсловияРасчеты!$H:$H,$C65,УсловияРасчеты!$N:$N,"итого")</f>
        <v>0</v>
      </c>
      <c r="BC65" s="107">
        <f>SUMIFS(УсловияРасчеты!BW:BW,УсловияРасчеты!$H:$H,$C65,УсловияРасчеты!$N:$N,"итого")</f>
        <v>0</v>
      </c>
      <c r="BD65" s="107">
        <f>SUMIFS(УсловияРасчеты!BX:BX,УсловияРасчеты!$H:$H,$C65,УсловияРасчеты!$N:$N,"итого")</f>
        <v>0</v>
      </c>
      <c r="BE65" s="107">
        <f>SUMIFS(УсловияРасчеты!BY:BY,УсловияРасчеты!$H:$H,$C65,УсловияРасчеты!$N:$N,"итого")</f>
        <v>0</v>
      </c>
      <c r="BF65" s="107">
        <f>SUMIFS(УсловияРасчеты!BZ:BZ,УсловияРасчеты!$H:$H,$C65,УсловияРасчеты!$N:$N,"итого")</f>
        <v>0</v>
      </c>
      <c r="BG65" s="107">
        <f>SUMIFS(УсловияРасчеты!CA:CA,УсловияРасчеты!$H:$H,$C65,УсловияРасчеты!$N:$N,"итого")</f>
        <v>0</v>
      </c>
      <c r="BH65" s="107">
        <f>SUMIFS(УсловияРасчеты!CB:CB,УсловияРасчеты!$H:$H,$C65,УсловияРасчеты!$N:$N,"итого")</f>
        <v>0</v>
      </c>
      <c r="BI65" s="107">
        <f>SUMIFS(УсловияРасчеты!CC:CC,УсловияРасчеты!$H:$H,$C65,УсловияРасчеты!$N:$N,"итого")</f>
        <v>0</v>
      </c>
      <c r="BJ65" s="107">
        <f>SUMIFS(УсловияРасчеты!CD:CD,УсловияРасчеты!$H:$H,$C65,УсловияРасчеты!$N:$N,"итого")</f>
        <v>0</v>
      </c>
      <c r="BK65" s="107">
        <f>SUMIFS(УсловияРасчеты!CE:CE,УсловияРасчеты!$H:$H,$C65,УсловияРасчеты!$N:$N,"итого")</f>
        <v>0</v>
      </c>
      <c r="BL65" s="107">
        <f>SUMIFS(УсловияРасчеты!CF:CF,УсловияРасчеты!$H:$H,$C65,УсловияРасчеты!$N:$N,"итого")</f>
        <v>0</v>
      </c>
      <c r="BM65" s="107">
        <f>SUMIFS(УсловияРасчеты!CG:CG,УсловияРасчеты!$H:$H,$C65,УсловияРасчеты!$N:$N,"итого")</f>
        <v>0</v>
      </c>
      <c r="BN65" s="107">
        <f>SUMIFS(УсловияРасчеты!CH:CH,УсловияРасчеты!$H:$H,$C65,УсловияРасчеты!$N:$N,"итого")</f>
        <v>0</v>
      </c>
      <c r="BO65" s="107">
        <f>SUMIFS(УсловияРасчеты!CI:CI,УсловияРасчеты!$H:$H,$C65,УсловияРасчеты!$N:$N,"итого")</f>
        <v>0</v>
      </c>
      <c r="BP65" s="107">
        <f>SUMIFS(УсловияРасчеты!CJ:CJ,УсловияРасчеты!$H:$H,$C65,УсловияРасчеты!$N:$N,"итого")</f>
        <v>0</v>
      </c>
      <c r="BQ65" s="107">
        <f>SUMIFS(УсловияРасчеты!CK:CK,УсловияРасчеты!$H:$H,$C65,УсловияРасчеты!$N:$N,"итого")</f>
        <v>0</v>
      </c>
      <c r="BR65" s="107">
        <f>SUMIFS(УсловияРасчеты!CL:CL,УсловияРасчеты!$H:$H,$C65,УсловияРасчеты!$N:$N,"итого")</f>
        <v>0</v>
      </c>
      <c r="BS65" s="107">
        <f>SUMIFS(УсловияРасчеты!CM:CM,УсловияРасчеты!$H:$H,$C65,УсловияРасчеты!$N:$N,"итого")</f>
        <v>0</v>
      </c>
      <c r="BT65" s="107">
        <f>SUMIFS(УсловияРасчеты!CN:CN,УсловияРасчеты!$H:$H,$C65,УсловияРасчеты!$N:$N,"итого")</f>
        <v>0</v>
      </c>
      <c r="BU65" s="107">
        <f>SUMIFS(УсловияРасчеты!CO:CO,УсловияРасчеты!$H:$H,$C65,УсловияРасчеты!$N:$N,"итого")</f>
        <v>0</v>
      </c>
      <c r="BV65" s="107">
        <f>SUMIFS(УсловияРасчеты!CP:CP,УсловияРасчеты!$H:$H,$C65,УсловияРасчеты!$N:$N,"итого")</f>
        <v>0</v>
      </c>
      <c r="BW65" s="107">
        <f>SUMIFS(УсловияРасчеты!CQ:CQ,УсловияРасчеты!$H:$H,$C65,УсловияРасчеты!$N:$N,"итого")</f>
        <v>0</v>
      </c>
      <c r="BX65" s="107">
        <f>SUMIFS(УсловияРасчеты!CR:CR,УсловияРасчеты!$H:$H,$C65,УсловияРасчеты!$N:$N,"итого")</f>
        <v>0</v>
      </c>
      <c r="BY65" s="107">
        <f>SUMIFS(УсловияРасчеты!CS:CS,УсловияРасчеты!$H:$H,$C65,УсловияРасчеты!$N:$N,"итого")</f>
        <v>0</v>
      </c>
      <c r="BZ65" s="107">
        <f>SUMIFS(УсловияРасчеты!CT:CT,УсловияРасчеты!$H:$H,$C65,УсловияРасчеты!$N:$N,"итого")</f>
        <v>0</v>
      </c>
      <c r="CA65" s="107">
        <f>SUMIFS(УсловияРасчеты!CU:CU,УсловияРасчеты!$H:$H,$C65,УсловияРасчеты!$N:$N,"итого")</f>
        <v>0</v>
      </c>
      <c r="CB65" s="107">
        <f>SUMIFS(УсловияРасчеты!CV:CV,УсловияРасчеты!$H:$H,$C65,УсловияРасчеты!$N:$N,"итого")</f>
        <v>0</v>
      </c>
      <c r="CC65" s="107">
        <f>SUMIFS(УсловияРасчеты!CW:CW,УсловияРасчеты!$H:$H,$C65,УсловияРасчеты!$N:$N,"итого")</f>
        <v>0</v>
      </c>
      <c r="CD65" s="107">
        <f>SUMIFS(УсловияРасчеты!CX:CX,УсловияРасчеты!$H:$H,$C65,УсловияРасчеты!$N:$N,"итого")</f>
        <v>0</v>
      </c>
      <c r="CE65" s="107">
        <f>SUMIFS(УсловияРасчеты!CY:CY,УсловияРасчеты!$H:$H,$C65,УсловияРасчеты!$N:$N,"итого")</f>
        <v>0</v>
      </c>
      <c r="CF65" s="107">
        <f>SUMIFS(УсловияРасчеты!CZ:CZ,УсловияРасчеты!$H:$H,$C65,УсловияРасчеты!$N:$N,"итого")</f>
        <v>0</v>
      </c>
      <c r="CG65" s="107">
        <f>SUMIFS(УсловияРасчеты!DA:DA,УсловияРасчеты!$H:$H,$C65,УсловияРасчеты!$N:$N,"итого")</f>
        <v>0</v>
      </c>
      <c r="CH65" s="107">
        <f>SUMIFS(УсловияРасчеты!DB:DB,УсловияРасчеты!$H:$H,$C65,УсловияРасчеты!$N:$N,"итого")</f>
        <v>0</v>
      </c>
      <c r="CI65" s="107">
        <f>SUMIFS(УсловияРасчеты!DC:DC,УсловияРасчеты!$H:$H,$C65,УсловияРасчеты!$N:$N,"итого")</f>
        <v>0</v>
      </c>
      <c r="CJ65" s="107">
        <f>SUMIFS(УсловияРасчеты!DD:DD,УсловияРасчеты!$H:$H,$C65,УсловияРасчеты!$N:$N,"итого")</f>
        <v>0</v>
      </c>
      <c r="CK65" s="107">
        <f>SUMIFS(УсловияРасчеты!DE:DE,УсловияРасчеты!$H:$H,$C65,УсловияРасчеты!$N:$N,"итого")</f>
        <v>0</v>
      </c>
      <c r="CL65" s="107">
        <f>SUMIFS(УсловияРасчеты!DF:DF,УсловияРасчеты!$H:$H,$C65,УсловияРасчеты!$N:$N,"итого")</f>
        <v>0</v>
      </c>
      <c r="CM65" s="107">
        <f>SUMIFS(УсловияРасчеты!DG:DG,УсловияРасчеты!$H:$H,$C65,УсловияРасчеты!$N:$N,"итого")</f>
        <v>0</v>
      </c>
      <c r="CN65" s="107">
        <f>SUMIFS(УсловияРасчеты!DH:DH,УсловияРасчеты!$H:$H,$C65,УсловияРасчеты!$N:$N,"итого")</f>
        <v>0</v>
      </c>
      <c r="CO65" s="107">
        <f>SUMIFS(УсловияРасчеты!DI:DI,УсловияРасчеты!$H:$H,$C65,УсловияРасчеты!$N:$N,"итого")</f>
        <v>0</v>
      </c>
      <c r="CP65" s="107">
        <f>SUMIFS(УсловияРасчеты!DJ:DJ,УсловияРасчеты!$H:$H,$C65,УсловияРасчеты!$N:$N,"итого")</f>
        <v>0</v>
      </c>
      <c r="CQ65" s="107">
        <f>SUMIFS(УсловияРасчеты!DK:DK,УсловияРасчеты!$H:$H,$C65,УсловияРасчеты!$N:$N,"итого")</f>
        <v>0</v>
      </c>
      <c r="CR65" s="107">
        <f>SUMIFS(УсловияРасчеты!DL:DL,УсловияРасчеты!$H:$H,$C65,УсловияРасчеты!$N:$N,"итого")</f>
        <v>0</v>
      </c>
      <c r="CS65" s="107">
        <f>SUMIFS(УсловияРасчеты!DM:DM,УсловияРасчеты!$H:$H,$C65,УсловияРасчеты!$N:$N,"итого")</f>
        <v>0</v>
      </c>
      <c r="CT65" s="107">
        <f>SUMIFS(УсловияРасчеты!DN:DN,УсловияРасчеты!$H:$H,$C65,УсловияРасчеты!$N:$N,"итого")</f>
        <v>0</v>
      </c>
      <c r="CU65" s="107">
        <f>SUMIFS(УсловияРасчеты!DO:DO,УсловияРасчеты!$H:$H,$C65,УсловияРасчеты!$N:$N,"итого")</f>
        <v>0</v>
      </c>
      <c r="CV65" s="107">
        <f>SUMIFS(УсловияРасчеты!DP:DP,УсловияРасчеты!$H:$H,$C65,УсловияРасчеты!$N:$N,"итого")</f>
        <v>0</v>
      </c>
      <c r="CW65" s="107">
        <f>SUMIFS(УсловияРасчеты!DQ:DQ,УсловияРасчеты!$H:$H,$C65,УсловияРасчеты!$N:$N,"итого")</f>
        <v>0</v>
      </c>
      <c r="CX65" s="107">
        <f>SUMIFS(УсловияРасчеты!DR:DR,УсловияРасчеты!$H:$H,$C65,УсловияРасчеты!$N:$N,"итого")</f>
        <v>0</v>
      </c>
      <c r="CY65" s="107">
        <f>SUMIFS(УсловияРасчеты!DS:DS,УсловияРасчеты!$H:$H,$C65,УсловияРасчеты!$N:$N,"итого")</f>
        <v>0</v>
      </c>
      <c r="CZ65" s="107">
        <f>SUMIFS(УсловияРасчеты!DT:DT,УсловияРасчеты!$H:$H,$C65,УсловияРасчеты!$N:$N,"итого")</f>
        <v>0</v>
      </c>
      <c r="DA65" s="107">
        <f>SUMIFS(УсловияРасчеты!DU:DU,УсловияРасчеты!$H:$H,$C65,УсловияРасчеты!$N:$N,"итого")</f>
        <v>0</v>
      </c>
      <c r="DB65" s="107">
        <f>SUMIFS(УсловияРасчеты!DV:DV,УсловияРасчеты!$H:$H,$C65,УсловияРасчеты!$N:$N,"итого")</f>
        <v>0</v>
      </c>
      <c r="DC65" s="107">
        <f>SUMIFS(УсловияРасчеты!DW:DW,УсловияРасчеты!$H:$H,$C65,УсловияРасчеты!$N:$N,"итого")</f>
        <v>0</v>
      </c>
      <c r="DD65" s="107">
        <f>SUMIFS(УсловияРасчеты!DX:DX,УсловияРасчеты!$H:$H,$C65,УсловияРасчеты!$N:$N,"итого")</f>
        <v>0</v>
      </c>
      <c r="DE65" s="107">
        <f>SUMIFS(УсловияРасчеты!DY:DY,УсловияРасчеты!$H:$H,$C65,УсловияРасчеты!$N:$N,"итого")</f>
        <v>0</v>
      </c>
      <c r="DF65" s="107">
        <f>SUMIFS(УсловияРасчеты!DZ:DZ,УсловияРасчеты!$H:$H,$C65,УсловияРасчеты!$N:$N,"итого")</f>
        <v>0</v>
      </c>
      <c r="DG65" s="107">
        <f>SUMIFS(УсловияРасчеты!EA:EA,УсловияРасчеты!$H:$H,$C65,УсловияРасчеты!$N:$N,"итого")</f>
        <v>0</v>
      </c>
      <c r="DH65" s="107">
        <f>SUMIFS(УсловияРасчеты!EB:EB,УсловияРасчеты!$H:$H,$C65,УсловияРасчеты!$N:$N,"итого")</f>
        <v>0</v>
      </c>
      <c r="DI65" s="107">
        <f>SUMIFS(УсловияРасчеты!EC:EC,УсловияРасчеты!$H:$H,$C65,УсловияРасчеты!$N:$N,"итого")</f>
        <v>0</v>
      </c>
      <c r="DJ65" s="107">
        <f>SUMIFS(УсловияРасчеты!ED:ED,УсловияРасчеты!$H:$H,$C65,УсловияРасчеты!$N:$N,"итого")</f>
        <v>0</v>
      </c>
      <c r="DK65" s="107">
        <f>SUMIFS(УсловияРасчеты!EE:EE,УсловияРасчеты!$H:$H,$C65,УсловияРасчеты!$N:$N,"итого")</f>
        <v>0</v>
      </c>
      <c r="DL65" s="107">
        <f>SUMIFS(УсловияРасчеты!EF:EF,УсловияРасчеты!$H:$H,$C65,УсловияРасчеты!$N:$N,"итого")</f>
        <v>0</v>
      </c>
      <c r="DM65" s="107">
        <f>SUMIFS(УсловияРасчеты!EG:EG,УсловияРасчеты!$H:$H,$C65,УсловияРасчеты!$N:$N,"итого")</f>
        <v>0</v>
      </c>
      <c r="DN65" s="107">
        <f>SUMIFS(УсловияРасчеты!EH:EH,УсловияРасчеты!$H:$H,$C65,УсловияРасчеты!$N:$N,"итого")</f>
        <v>0</v>
      </c>
      <c r="DO65" s="107">
        <f>SUMIFS(УсловияРасчеты!EI:EI,УсловияРасчеты!$H:$H,$C65,УсловияРасчеты!$N:$N,"итого")</f>
        <v>0</v>
      </c>
      <c r="DP65" s="107">
        <f>SUMIFS(УсловияРасчеты!EJ:EJ,УсловияРасчеты!$H:$H,$C65,УсловияРасчеты!$N:$N,"итого")</f>
        <v>0</v>
      </c>
      <c r="DQ65" s="107">
        <f>SUMIFS(УсловияРасчеты!EK:EK,УсловияРасчеты!$H:$H,$C65,УсловияРасчеты!$N:$N,"итого")</f>
        <v>0</v>
      </c>
      <c r="DR65" s="107">
        <f>SUMIFS(УсловияРасчеты!EL:EL,УсловияРасчеты!$H:$H,$C65,УсловияРасчеты!$N:$N,"итого")</f>
        <v>0</v>
      </c>
      <c r="DS65" s="107">
        <f>SUMIFS(УсловияРасчеты!EM:EM,УсловияРасчеты!$H:$H,$C65,УсловияРасчеты!$N:$N,"итого")</f>
        <v>0</v>
      </c>
      <c r="DT65" s="107">
        <f>SUMIFS(УсловияРасчеты!EN:EN,УсловияРасчеты!$H:$H,$C65,УсловияРасчеты!$N:$N,"итого")</f>
        <v>0</v>
      </c>
      <c r="DU65" s="107">
        <f>SUMIFS(УсловияРасчеты!EO:EO,УсловияРасчеты!$H:$H,$C65,УсловияРасчеты!$N:$N,"итого")</f>
        <v>0</v>
      </c>
      <c r="DV65" s="107">
        <f>SUMIFS(УсловияРасчеты!EP:EP,УсловияРасчеты!$H:$H,$C65,УсловияРасчеты!$N:$N,"итого")</f>
        <v>0</v>
      </c>
      <c r="DW65" s="107">
        <f>SUMIFS(УсловияРасчеты!EQ:EQ,УсловияРасчеты!$H:$H,$C65,УсловияРасчеты!$N:$N,"итого")</f>
        <v>0</v>
      </c>
      <c r="DX65" s="107">
        <f>SUMIFS(УсловияРасчеты!ER:ER,УсловияРасчеты!$H:$H,$C65,УсловияРасчеты!$N:$N,"итого")</f>
        <v>0</v>
      </c>
      <c r="DY65" s="107">
        <f>SUMIFS(УсловияРасчеты!ES:ES,УсловияРасчеты!$H:$H,$C65,УсловияРасчеты!$N:$N,"итого")</f>
        <v>0</v>
      </c>
      <c r="DZ65" s="107">
        <f>SUMIFS(УсловияРасчеты!ET:ET,УсловияРасчеты!$H:$H,$C65,УсловияРасчеты!$N:$N,"итого")</f>
        <v>0</v>
      </c>
      <c r="EA65" s="107">
        <f>SUMIFS(УсловияРасчеты!EU:EU,УсловияРасчеты!$H:$H,$C65,УсловияРасчеты!$N:$N,"итого")</f>
        <v>0</v>
      </c>
      <c r="EB65" s="107">
        <f>SUMIFS(УсловияРасчеты!EV:EV,УсловияРасчеты!$H:$H,$C65,УсловияРасчеты!$N:$N,"итого")</f>
        <v>0</v>
      </c>
      <c r="EC65" s="107">
        <f>SUMIFS(УсловияРасчеты!EW:EW,УсловияРасчеты!$H:$H,$C65,УсловияРасчеты!$N:$N,"итого")</f>
        <v>0</v>
      </c>
      <c r="ED65" s="107">
        <f>SUMIFS(УсловияРасчеты!EX:EX,УсловияРасчеты!$H:$H,$C65,УсловияРасчеты!$N:$N,"итого")</f>
        <v>0</v>
      </c>
      <c r="EE65" s="107">
        <f>SUMIFS(УсловияРасчеты!EY:EY,УсловияРасчеты!$H:$H,$C65,УсловияРасчеты!$N:$N,"итого")</f>
        <v>0</v>
      </c>
      <c r="EF65" s="107">
        <f>SUMIFS(УсловияРасчеты!EZ:EZ,УсловияРасчеты!$H:$H,$C65,УсловияРасчеты!$N:$N,"итого")</f>
        <v>0</v>
      </c>
      <c r="EG65" s="107">
        <f>SUMIFS(УсловияРасчеты!FA:FA,УсловияРасчеты!$H:$H,$C65,УсловияРасчеты!$N:$N,"итого")</f>
        <v>0</v>
      </c>
      <c r="EH65" s="107">
        <f>SUMIFS(УсловияРасчеты!FB:FB,УсловияРасчеты!$H:$H,$C65,УсловияРасчеты!$N:$N,"итого")</f>
        <v>0</v>
      </c>
      <c r="EI65" s="107">
        <f>SUMIFS(УсловияРасчеты!FC:FC,УсловияРасчеты!$H:$H,$C65,УсловияРасчеты!$N:$N,"итого")</f>
        <v>0</v>
      </c>
      <c r="EJ65" s="107">
        <f>SUMIFS(УсловияРасчеты!FD:FD,УсловияРасчеты!$H:$H,$C65,УсловияРасчеты!$N:$N,"итого")</f>
        <v>0</v>
      </c>
      <c r="EK65" s="107">
        <f>SUMIFS(УсловияРасчеты!FE:FE,УсловияРасчеты!$H:$H,$C65,УсловияРасчеты!$N:$N,"итого")</f>
        <v>0</v>
      </c>
      <c r="EL65" s="107">
        <f>SUMIFS(УсловияРасчеты!FF:FF,УсловияРасчеты!$H:$H,$C65,УсловияРасчеты!$N:$N,"итого")</f>
        <v>0</v>
      </c>
      <c r="EM65" s="107">
        <f>SUMIFS(УсловияРасчеты!FG:FG,УсловияРасчеты!$H:$H,$C65,УсловияРасчеты!$N:$N,"итого")</f>
        <v>0</v>
      </c>
      <c r="EN65" s="107">
        <f>SUMIFS(УсловияРасчеты!FH:FH,УсловияРасчеты!$H:$H,$C65,УсловияРасчеты!$N:$N,"итого")</f>
        <v>0</v>
      </c>
      <c r="EO65" s="107">
        <f>SUMIFS(УсловияРасчеты!FI:FI,УсловияРасчеты!$H:$H,$C65,УсловияРасчеты!$N:$N,"итого")</f>
        <v>0</v>
      </c>
      <c r="EP65" s="107">
        <f>SUMIFS(УсловияРасчеты!FJ:FJ,УсловияРасчеты!$H:$H,$C65,УсловияРасчеты!$N:$N,"итого")</f>
        <v>0</v>
      </c>
      <c r="EQ65" s="107">
        <f>SUMIFS(УсловияРасчеты!FK:FK,УсловияРасчеты!$H:$H,$C65,УсловияРасчеты!$N:$N,"итого")</f>
        <v>0</v>
      </c>
      <c r="ER65" s="107">
        <f>SUMIFS(УсловияРасчеты!FL:FL,УсловияРасчеты!$H:$H,$C65,УсловияРасчеты!$N:$N,"итого")</f>
        <v>0</v>
      </c>
      <c r="ES65" s="107">
        <f>SUMIFS(УсловияРасчеты!FM:FM,УсловияРасчеты!$H:$H,$C65,УсловияРасчеты!$N:$N,"итого")</f>
        <v>0</v>
      </c>
      <c r="ET65" s="107">
        <f>SUMIFS(УсловияРасчеты!FN:FN,УсловияРасчеты!$H:$H,$C65,УсловияРасчеты!$N:$N,"итого")</f>
        <v>0</v>
      </c>
      <c r="EU65" s="107">
        <f>SUMIFS(УсловияРасчеты!FO:FO,УсловияРасчеты!$H:$H,$C65,УсловияРасчеты!$N:$N,"итого")</f>
        <v>0</v>
      </c>
      <c r="EV65" s="107">
        <f>SUMIFS(УсловияРасчеты!FP:FP,УсловияРасчеты!$H:$H,$C65,УсловияРасчеты!$N:$N,"итого")</f>
        <v>0</v>
      </c>
      <c r="EW65" s="107">
        <f>SUMIFS(УсловияРасчеты!FQ:FQ,УсловияРасчеты!$H:$H,$C65,УсловияРасчеты!$N:$N,"итого")</f>
        <v>0</v>
      </c>
      <c r="EX65" s="107">
        <f>SUMIFS(УсловияРасчеты!FR:FR,УсловияРасчеты!$H:$H,$C65,УсловияРасчеты!$N:$N,"итого")</f>
        <v>0</v>
      </c>
      <c r="EY65" s="107">
        <f>SUMIFS(УсловияРасчеты!FS:FS,УсловияРасчеты!$H:$H,$C65,УсловияРасчеты!$N:$N,"итого")</f>
        <v>0</v>
      </c>
      <c r="EZ65" s="107">
        <f>SUMIFS(УсловияРасчеты!FT:FT,УсловияРасчеты!$H:$H,$C65,УсловияРасчеты!$N:$N,"итого")</f>
        <v>0</v>
      </c>
      <c r="FA65" s="107">
        <f>SUMIFS(УсловияРасчеты!FU:FU,УсловияРасчеты!$H:$H,$C65,УсловияРасчеты!$N:$N,"итого")</f>
        <v>0</v>
      </c>
      <c r="FB65" s="107">
        <f>SUMIFS(УсловияРасчеты!FV:FV,УсловияРасчеты!$H:$H,$C65,УсловияРасчеты!$N:$N,"итого")</f>
        <v>0</v>
      </c>
      <c r="FC65" s="107">
        <f>SUMIFS(УсловияРасчеты!FW:FW,УсловияРасчеты!$H:$H,$C65,УсловияРасчеты!$N:$N,"итого")</f>
        <v>0</v>
      </c>
      <c r="FD65" s="107">
        <f>SUMIFS(УсловияРасчеты!FX:FX,УсловияРасчеты!$H:$H,$C65,УсловияРасчеты!$N:$N,"итого")</f>
        <v>0</v>
      </c>
      <c r="FE65" s="107">
        <f>SUMIFS(УсловияРасчеты!FY:FY,УсловияРасчеты!$H:$H,$C65,УсловияРасчеты!$N:$N,"итого")</f>
        <v>0</v>
      </c>
      <c r="FF65" s="107">
        <f>SUMIFS(УсловияРасчеты!FZ:FZ,УсловияРасчеты!$H:$H,$C65,УсловияРасчеты!$N:$N,"итого")</f>
        <v>0</v>
      </c>
      <c r="FG65" s="107">
        <f>SUMIFS(УсловияРасчеты!GA:GA,УсловияРасчеты!$H:$H,$C65,УсловияРасчеты!$N:$N,"итого")</f>
        <v>0</v>
      </c>
      <c r="FH65" s="107">
        <f>SUMIFS(УсловияРасчеты!GB:GB,УсловияРасчеты!$H:$H,$C65,УсловияРасчеты!$N:$N,"итого")</f>
        <v>0</v>
      </c>
      <c r="FI65" s="107">
        <f>SUMIFS(УсловияРасчеты!GC:GC,УсловияРасчеты!$H:$H,$C65,УсловияРасчеты!$N:$N,"итого")</f>
        <v>0</v>
      </c>
      <c r="FJ65" s="107">
        <f>SUMIFS(УсловияРасчеты!GD:GD,УсловияРасчеты!$H:$H,$C65,УсловияРасчеты!$N:$N,"итого")</f>
        <v>0</v>
      </c>
      <c r="FK65" s="107">
        <f>SUMIFS(УсловияРасчеты!GE:GE,УсловияРасчеты!$H:$H,$C65,УсловияРасчеты!$N:$N,"итого")</f>
        <v>0</v>
      </c>
      <c r="FL65" s="107">
        <f>SUMIFS(УсловияРасчеты!GF:GF,УсловияРасчеты!$H:$H,$C65,УсловияРасчеты!$N:$N,"итого")</f>
        <v>0</v>
      </c>
      <c r="FM65" s="107">
        <f>SUMIFS(УсловияРасчеты!GG:GG,УсловияРасчеты!$H:$H,$C65,УсловияРасчеты!$N:$N,"итого")</f>
        <v>0</v>
      </c>
      <c r="FN65" s="107">
        <f>SUMIFS(УсловияРасчеты!GH:GH,УсловияРасчеты!$H:$H,$C65,УсловияРасчеты!$N:$N,"итого")</f>
        <v>0</v>
      </c>
      <c r="FO65" s="107">
        <f>SUMIFS(УсловияРасчеты!GI:GI,УсловияРасчеты!$H:$H,$C65,УсловияРасчеты!$N:$N,"итого")</f>
        <v>0</v>
      </c>
      <c r="FP65" s="107">
        <f>SUMIFS(УсловияРасчеты!GJ:GJ,УсловияРасчеты!$H:$H,$C65,УсловияРасчеты!$N:$N,"итого")</f>
        <v>0</v>
      </c>
      <c r="FQ65" s="107">
        <f>SUMIFS(УсловияРасчеты!GK:GK,УсловияРасчеты!$H:$H,$C65,УсловияРасчеты!$N:$N,"итого")</f>
        <v>0</v>
      </c>
      <c r="FR65" s="107">
        <f>SUMIFS(УсловияРасчеты!GL:GL,УсловияРасчеты!$H:$H,$C65,УсловияРасчеты!$N:$N,"итого")</f>
        <v>0</v>
      </c>
      <c r="FS65" s="107">
        <f>SUMIFS(УсловияРасчеты!GM:GM,УсловияРасчеты!$H:$H,$C65,УсловияРасчеты!$N:$N,"итого")</f>
        <v>0</v>
      </c>
      <c r="FT65" s="107">
        <f>SUMIFS(УсловияРасчеты!GN:GN,УсловияРасчеты!$H:$H,$C65,УсловияРасчеты!$N:$N,"итого")</f>
        <v>0</v>
      </c>
      <c r="FU65" s="107">
        <f>SUMIFS(УсловияРасчеты!GO:GO,УсловияРасчеты!$H:$H,$C65,УсловияРасчеты!$N:$N,"итого")</f>
        <v>0</v>
      </c>
      <c r="FV65" s="107">
        <f>SUMIFS(УсловияРасчеты!GP:GP,УсловияРасчеты!$H:$H,$C65,УсловияРасчеты!$N:$N,"итого")</f>
        <v>0</v>
      </c>
      <c r="FW65" s="107">
        <f>SUMIFS(УсловияРасчеты!GQ:GQ,УсловияРасчеты!$H:$H,$C65,УсловияРасчеты!$N:$N,"итого")</f>
        <v>0</v>
      </c>
      <c r="FX65" s="107">
        <f>SUMIFS(УсловияРасчеты!GR:GR,УсловияРасчеты!$H:$H,$C65,УсловияРасчеты!$N:$N,"итого")</f>
        <v>0</v>
      </c>
      <c r="FY65" s="107">
        <f>SUMIFS(УсловияРасчеты!GS:GS,УсловияРасчеты!$H:$H,$C65,УсловияРасчеты!$N:$N,"итого")</f>
        <v>0</v>
      </c>
      <c r="FZ65" s="107">
        <f>SUMIFS(УсловияРасчеты!GT:GT,УсловияРасчеты!$H:$H,$C65,УсловияРасчеты!$N:$N,"итого")</f>
        <v>0</v>
      </c>
      <c r="GA65" s="107">
        <f>SUMIFS(УсловияРасчеты!GU:GU,УсловияРасчеты!$H:$H,$C65,УсловияРасчеты!$N:$N,"итого")</f>
        <v>0</v>
      </c>
      <c r="GB65" s="107">
        <f>SUMIFS(УсловияРасчеты!GV:GV,УсловияРасчеты!$H:$H,$C65,УсловияРасчеты!$N:$N,"итого")</f>
        <v>0</v>
      </c>
      <c r="GC65" s="107">
        <f>SUMIFS(УсловияРасчеты!GW:GW,УсловияРасчеты!$H:$H,$C65,УсловияРасчеты!$N:$N,"итого")</f>
        <v>0</v>
      </c>
      <c r="GD65" s="107">
        <f>SUMIFS(УсловияРасчеты!GX:GX,УсловияРасчеты!$H:$H,$C65,УсловияРасчеты!$N:$N,"итого")</f>
        <v>0</v>
      </c>
      <c r="GE65" s="107">
        <f>SUMIFS(УсловияРасчеты!GY:GY,УсловияРасчеты!$H:$H,$C65,УсловияРасчеты!$N:$N,"итого")</f>
        <v>0</v>
      </c>
      <c r="GF65" s="107">
        <f>SUMIFS(УсловияРасчеты!GZ:GZ,УсловияРасчеты!$H:$H,$C65,УсловияРасчеты!$N:$N,"итого")</f>
        <v>0</v>
      </c>
      <c r="GG65" s="77"/>
    </row>
    <row r="66" spans="1:189" s="79" customFormat="1">
      <c r="A66" s="82"/>
      <c r="B66" s="77"/>
      <c r="C66" s="78" t="str">
        <f>УсловияРасчеты!$H$39</f>
        <v>Запасы готовой продукции</v>
      </c>
      <c r="D66" s="66"/>
      <c r="E66" s="129">
        <f t="shared" si="227"/>
        <v>0</v>
      </c>
      <c r="F66" s="65"/>
      <c r="G66" s="107">
        <f>SUMIFS(УсловияРасчеты!AA:AA,УсловияРасчеты!$H:$H,$C66,УсловияРасчеты!$N:$N,"итого")</f>
        <v>0</v>
      </c>
      <c r="H66" s="107">
        <f>SUMIFS(УсловияРасчеты!AB:AB,УсловияРасчеты!$H:$H,$C66,УсловияРасчеты!$N:$N,"итого")</f>
        <v>0</v>
      </c>
      <c r="I66" s="107">
        <f>SUMIFS(УсловияРасчеты!AC:AC,УсловияРасчеты!$H:$H,$C66,УсловияРасчеты!$N:$N,"итого")</f>
        <v>0</v>
      </c>
      <c r="J66" s="107">
        <f>SUMIFS(УсловияРасчеты!AD:AD,УсловияРасчеты!$H:$H,$C66,УсловияРасчеты!$N:$N,"итого")</f>
        <v>0</v>
      </c>
      <c r="K66" s="107">
        <f>SUMIFS(УсловияРасчеты!AE:AE,УсловияРасчеты!$H:$H,$C66,УсловияРасчеты!$N:$N,"итого")</f>
        <v>0</v>
      </c>
      <c r="L66" s="107">
        <f>SUMIFS(УсловияРасчеты!AF:AF,УсловияРасчеты!$H:$H,$C66,УсловияРасчеты!$N:$N,"итого")</f>
        <v>0</v>
      </c>
      <c r="M66" s="107">
        <f>SUMIFS(УсловияРасчеты!AG:AG,УсловияРасчеты!$H:$H,$C66,УсловияРасчеты!$N:$N,"итого")</f>
        <v>0</v>
      </c>
      <c r="N66" s="107">
        <f>SUMIFS(УсловияРасчеты!AH:AH,УсловияРасчеты!$H:$H,$C66,УсловияРасчеты!$N:$N,"итого")</f>
        <v>0</v>
      </c>
      <c r="O66" s="107">
        <f>SUMIFS(УсловияРасчеты!AI:AI,УсловияРасчеты!$H:$H,$C66,УсловияРасчеты!$N:$N,"итого")</f>
        <v>0</v>
      </c>
      <c r="P66" s="107">
        <f>SUMIFS(УсловияРасчеты!AJ:AJ,УсловияРасчеты!$H:$H,$C66,УсловияРасчеты!$N:$N,"итого")</f>
        <v>0</v>
      </c>
      <c r="Q66" s="107">
        <f>SUMIFS(УсловияРасчеты!AK:AK,УсловияРасчеты!$H:$H,$C66,УсловияРасчеты!$N:$N,"итого")</f>
        <v>0</v>
      </c>
      <c r="R66" s="107">
        <f>SUMIFS(УсловияРасчеты!AL:AL,УсловияРасчеты!$H:$H,$C66,УсловияРасчеты!$N:$N,"итого")</f>
        <v>0</v>
      </c>
      <c r="S66" s="107">
        <f>SUMIFS(УсловияРасчеты!AM:AM,УсловияРасчеты!$H:$H,$C66,УсловияРасчеты!$N:$N,"итого")</f>
        <v>0</v>
      </c>
      <c r="T66" s="107">
        <f>SUMIFS(УсловияРасчеты!AN:AN,УсловияРасчеты!$H:$H,$C66,УсловияРасчеты!$N:$N,"итого")</f>
        <v>0</v>
      </c>
      <c r="U66" s="107">
        <f>SUMIFS(УсловияРасчеты!AO:AO,УсловияРасчеты!$H:$H,$C66,УсловияРасчеты!$N:$N,"итого")</f>
        <v>0</v>
      </c>
      <c r="V66" s="107">
        <f>SUMIFS(УсловияРасчеты!AP:AP,УсловияРасчеты!$H:$H,$C66,УсловияРасчеты!$N:$N,"итого")</f>
        <v>0</v>
      </c>
      <c r="W66" s="107">
        <f>SUMIFS(УсловияРасчеты!AQ:AQ,УсловияРасчеты!$H:$H,$C66,УсловияРасчеты!$N:$N,"итого")</f>
        <v>0</v>
      </c>
      <c r="X66" s="107">
        <f>SUMIFS(УсловияРасчеты!AR:AR,УсловияРасчеты!$H:$H,$C66,УсловияРасчеты!$N:$N,"итого")</f>
        <v>0</v>
      </c>
      <c r="Y66" s="107">
        <f>SUMIFS(УсловияРасчеты!AS:AS,УсловияРасчеты!$H:$H,$C66,УсловияРасчеты!$N:$N,"итого")</f>
        <v>0</v>
      </c>
      <c r="Z66" s="107">
        <f>SUMIFS(УсловияРасчеты!AT:AT,УсловияРасчеты!$H:$H,$C66,УсловияРасчеты!$N:$N,"итого")</f>
        <v>0</v>
      </c>
      <c r="AA66" s="107">
        <f>SUMIFS(УсловияРасчеты!AU:AU,УсловияРасчеты!$H:$H,$C66,УсловияРасчеты!$N:$N,"итого")</f>
        <v>0</v>
      </c>
      <c r="AB66" s="107">
        <f>SUMIFS(УсловияРасчеты!AV:AV,УсловияРасчеты!$H:$H,$C66,УсловияРасчеты!$N:$N,"итого")</f>
        <v>0</v>
      </c>
      <c r="AC66" s="107">
        <f>SUMIFS(УсловияРасчеты!AW:AW,УсловияРасчеты!$H:$H,$C66,УсловияРасчеты!$N:$N,"итого")</f>
        <v>0</v>
      </c>
      <c r="AD66" s="107">
        <f>SUMIFS(УсловияРасчеты!AX:AX,УсловияРасчеты!$H:$H,$C66,УсловияРасчеты!$N:$N,"итого")</f>
        <v>0</v>
      </c>
      <c r="AE66" s="107">
        <f>SUMIFS(УсловияРасчеты!AY:AY,УсловияРасчеты!$H:$H,$C66,УсловияРасчеты!$N:$N,"итого")</f>
        <v>0</v>
      </c>
      <c r="AF66" s="107">
        <f>SUMIFS(УсловияРасчеты!AZ:AZ,УсловияРасчеты!$H:$H,$C66,УсловияРасчеты!$N:$N,"итого")</f>
        <v>0</v>
      </c>
      <c r="AG66" s="107">
        <f>SUMIFS(УсловияРасчеты!BA:BA,УсловияРасчеты!$H:$H,$C66,УсловияРасчеты!$N:$N,"итого")</f>
        <v>0</v>
      </c>
      <c r="AH66" s="107">
        <f>SUMIFS(УсловияРасчеты!BB:BB,УсловияРасчеты!$H:$H,$C66,УсловияРасчеты!$N:$N,"итого")</f>
        <v>0</v>
      </c>
      <c r="AI66" s="107">
        <f>SUMIFS(УсловияРасчеты!BC:BC,УсловияРасчеты!$H:$H,$C66,УсловияРасчеты!$N:$N,"итого")</f>
        <v>0</v>
      </c>
      <c r="AJ66" s="107">
        <f>SUMIFS(УсловияРасчеты!BD:BD,УсловияРасчеты!$H:$H,$C66,УсловияРасчеты!$N:$N,"итого")</f>
        <v>0</v>
      </c>
      <c r="AK66" s="107">
        <f>SUMIFS(УсловияРасчеты!BE:BE,УсловияРасчеты!$H:$H,$C66,УсловияРасчеты!$N:$N,"итого")</f>
        <v>0</v>
      </c>
      <c r="AL66" s="107">
        <f>SUMIFS(УсловияРасчеты!BF:BF,УсловияРасчеты!$H:$H,$C66,УсловияРасчеты!$N:$N,"итого")</f>
        <v>0</v>
      </c>
      <c r="AM66" s="107">
        <f>SUMIFS(УсловияРасчеты!BG:BG,УсловияРасчеты!$H:$H,$C66,УсловияРасчеты!$N:$N,"итого")</f>
        <v>0</v>
      </c>
      <c r="AN66" s="107">
        <f>SUMIFS(УсловияРасчеты!BH:BH,УсловияРасчеты!$H:$H,$C66,УсловияРасчеты!$N:$N,"итого")</f>
        <v>0</v>
      </c>
      <c r="AO66" s="107">
        <f>SUMIFS(УсловияРасчеты!BI:BI,УсловияРасчеты!$H:$H,$C66,УсловияРасчеты!$N:$N,"итого")</f>
        <v>0</v>
      </c>
      <c r="AP66" s="107">
        <f>SUMIFS(УсловияРасчеты!BJ:BJ,УсловияРасчеты!$H:$H,$C66,УсловияРасчеты!$N:$N,"итого")</f>
        <v>0</v>
      </c>
      <c r="AQ66" s="107">
        <f>SUMIFS(УсловияРасчеты!BK:BK,УсловияРасчеты!$H:$H,$C66,УсловияРасчеты!$N:$N,"итого")</f>
        <v>0</v>
      </c>
      <c r="AR66" s="107">
        <f>SUMIFS(УсловияРасчеты!BL:BL,УсловияРасчеты!$H:$H,$C66,УсловияРасчеты!$N:$N,"итого")</f>
        <v>0</v>
      </c>
      <c r="AS66" s="107">
        <f>SUMIFS(УсловияРасчеты!BM:BM,УсловияРасчеты!$H:$H,$C66,УсловияРасчеты!$N:$N,"итого")</f>
        <v>0</v>
      </c>
      <c r="AT66" s="107">
        <f>SUMIFS(УсловияРасчеты!BN:BN,УсловияРасчеты!$H:$H,$C66,УсловияРасчеты!$N:$N,"итого")</f>
        <v>0</v>
      </c>
      <c r="AU66" s="107">
        <f>SUMIFS(УсловияРасчеты!BO:BO,УсловияРасчеты!$H:$H,$C66,УсловияРасчеты!$N:$N,"итого")</f>
        <v>0</v>
      </c>
      <c r="AV66" s="107">
        <f>SUMIFS(УсловияРасчеты!BP:BP,УсловияРасчеты!$H:$H,$C66,УсловияРасчеты!$N:$N,"итого")</f>
        <v>0</v>
      </c>
      <c r="AW66" s="107">
        <f>SUMIFS(УсловияРасчеты!BQ:BQ,УсловияРасчеты!$H:$H,$C66,УсловияРасчеты!$N:$N,"итого")</f>
        <v>0</v>
      </c>
      <c r="AX66" s="107">
        <f>SUMIFS(УсловияРасчеты!BR:BR,УсловияРасчеты!$H:$H,$C66,УсловияРасчеты!$N:$N,"итого")</f>
        <v>0</v>
      </c>
      <c r="AY66" s="107">
        <f>SUMIFS(УсловияРасчеты!BS:BS,УсловияРасчеты!$H:$H,$C66,УсловияРасчеты!$N:$N,"итого")</f>
        <v>0</v>
      </c>
      <c r="AZ66" s="107">
        <f>SUMIFS(УсловияРасчеты!BT:BT,УсловияРасчеты!$H:$H,$C66,УсловияРасчеты!$N:$N,"итого")</f>
        <v>0</v>
      </c>
      <c r="BA66" s="107">
        <f>SUMIFS(УсловияРасчеты!BU:BU,УсловияРасчеты!$H:$H,$C66,УсловияРасчеты!$N:$N,"итого")</f>
        <v>0</v>
      </c>
      <c r="BB66" s="107">
        <f>SUMIFS(УсловияРасчеты!BV:BV,УсловияРасчеты!$H:$H,$C66,УсловияРасчеты!$N:$N,"итого")</f>
        <v>0</v>
      </c>
      <c r="BC66" s="107">
        <f>SUMIFS(УсловияРасчеты!BW:BW,УсловияРасчеты!$H:$H,$C66,УсловияРасчеты!$N:$N,"итого")</f>
        <v>0</v>
      </c>
      <c r="BD66" s="107">
        <f>SUMIFS(УсловияРасчеты!BX:BX,УсловияРасчеты!$H:$H,$C66,УсловияРасчеты!$N:$N,"итого")</f>
        <v>0</v>
      </c>
      <c r="BE66" s="107">
        <f>SUMIFS(УсловияРасчеты!BY:BY,УсловияРасчеты!$H:$H,$C66,УсловияРасчеты!$N:$N,"итого")</f>
        <v>0</v>
      </c>
      <c r="BF66" s="107">
        <f>SUMIFS(УсловияРасчеты!BZ:BZ,УсловияРасчеты!$H:$H,$C66,УсловияРасчеты!$N:$N,"итого")</f>
        <v>0</v>
      </c>
      <c r="BG66" s="107">
        <f>SUMIFS(УсловияРасчеты!CA:CA,УсловияРасчеты!$H:$H,$C66,УсловияРасчеты!$N:$N,"итого")</f>
        <v>0</v>
      </c>
      <c r="BH66" s="107">
        <f>SUMIFS(УсловияРасчеты!CB:CB,УсловияРасчеты!$H:$H,$C66,УсловияРасчеты!$N:$N,"итого")</f>
        <v>0</v>
      </c>
      <c r="BI66" s="107">
        <f>SUMIFS(УсловияРасчеты!CC:CC,УсловияРасчеты!$H:$H,$C66,УсловияРасчеты!$N:$N,"итого")</f>
        <v>0</v>
      </c>
      <c r="BJ66" s="107">
        <f>SUMIFS(УсловияРасчеты!CD:CD,УсловияРасчеты!$H:$H,$C66,УсловияРасчеты!$N:$N,"итого")</f>
        <v>0</v>
      </c>
      <c r="BK66" s="107">
        <f>SUMIFS(УсловияРасчеты!CE:CE,УсловияРасчеты!$H:$H,$C66,УсловияРасчеты!$N:$N,"итого")</f>
        <v>0</v>
      </c>
      <c r="BL66" s="107">
        <f>SUMIFS(УсловияРасчеты!CF:CF,УсловияРасчеты!$H:$H,$C66,УсловияРасчеты!$N:$N,"итого")</f>
        <v>0</v>
      </c>
      <c r="BM66" s="107">
        <f>SUMIFS(УсловияРасчеты!CG:CG,УсловияРасчеты!$H:$H,$C66,УсловияРасчеты!$N:$N,"итого")</f>
        <v>0</v>
      </c>
      <c r="BN66" s="107">
        <f>SUMIFS(УсловияРасчеты!CH:CH,УсловияРасчеты!$H:$H,$C66,УсловияРасчеты!$N:$N,"итого")</f>
        <v>0</v>
      </c>
      <c r="BO66" s="107">
        <f>SUMIFS(УсловияРасчеты!CI:CI,УсловияРасчеты!$H:$H,$C66,УсловияРасчеты!$N:$N,"итого")</f>
        <v>0</v>
      </c>
      <c r="BP66" s="107">
        <f>SUMIFS(УсловияРасчеты!CJ:CJ,УсловияРасчеты!$H:$H,$C66,УсловияРасчеты!$N:$N,"итого")</f>
        <v>0</v>
      </c>
      <c r="BQ66" s="107">
        <f>SUMIFS(УсловияРасчеты!CK:CK,УсловияРасчеты!$H:$H,$C66,УсловияРасчеты!$N:$N,"итого")</f>
        <v>0</v>
      </c>
      <c r="BR66" s="107">
        <f>SUMIFS(УсловияРасчеты!CL:CL,УсловияРасчеты!$H:$H,$C66,УсловияРасчеты!$N:$N,"итого")</f>
        <v>0</v>
      </c>
      <c r="BS66" s="107">
        <f>SUMIFS(УсловияРасчеты!CM:CM,УсловияРасчеты!$H:$H,$C66,УсловияРасчеты!$N:$N,"итого")</f>
        <v>0</v>
      </c>
      <c r="BT66" s="107">
        <f>SUMIFS(УсловияРасчеты!CN:CN,УсловияРасчеты!$H:$H,$C66,УсловияРасчеты!$N:$N,"итого")</f>
        <v>0</v>
      </c>
      <c r="BU66" s="107">
        <f>SUMIFS(УсловияРасчеты!CO:CO,УсловияРасчеты!$H:$H,$C66,УсловияРасчеты!$N:$N,"итого")</f>
        <v>0</v>
      </c>
      <c r="BV66" s="107">
        <f>SUMIFS(УсловияРасчеты!CP:CP,УсловияРасчеты!$H:$H,$C66,УсловияРасчеты!$N:$N,"итого")</f>
        <v>0</v>
      </c>
      <c r="BW66" s="107">
        <f>SUMIFS(УсловияРасчеты!CQ:CQ,УсловияРасчеты!$H:$H,$C66,УсловияРасчеты!$N:$N,"итого")</f>
        <v>0</v>
      </c>
      <c r="BX66" s="107">
        <f>SUMIFS(УсловияРасчеты!CR:CR,УсловияРасчеты!$H:$H,$C66,УсловияРасчеты!$N:$N,"итого")</f>
        <v>0</v>
      </c>
      <c r="BY66" s="107">
        <f>SUMIFS(УсловияРасчеты!CS:CS,УсловияРасчеты!$H:$H,$C66,УсловияРасчеты!$N:$N,"итого")</f>
        <v>0</v>
      </c>
      <c r="BZ66" s="107">
        <f>SUMIFS(УсловияРасчеты!CT:CT,УсловияРасчеты!$H:$H,$C66,УсловияРасчеты!$N:$N,"итого")</f>
        <v>0</v>
      </c>
      <c r="CA66" s="107">
        <f>SUMIFS(УсловияРасчеты!CU:CU,УсловияРасчеты!$H:$H,$C66,УсловияРасчеты!$N:$N,"итого")</f>
        <v>0</v>
      </c>
      <c r="CB66" s="107">
        <f>SUMIFS(УсловияРасчеты!CV:CV,УсловияРасчеты!$H:$H,$C66,УсловияРасчеты!$N:$N,"итого")</f>
        <v>0</v>
      </c>
      <c r="CC66" s="107">
        <f>SUMIFS(УсловияРасчеты!CW:CW,УсловияРасчеты!$H:$H,$C66,УсловияРасчеты!$N:$N,"итого")</f>
        <v>0</v>
      </c>
      <c r="CD66" s="107">
        <f>SUMIFS(УсловияРасчеты!CX:CX,УсловияРасчеты!$H:$H,$C66,УсловияРасчеты!$N:$N,"итого")</f>
        <v>0</v>
      </c>
      <c r="CE66" s="107">
        <f>SUMIFS(УсловияРасчеты!CY:CY,УсловияРасчеты!$H:$H,$C66,УсловияРасчеты!$N:$N,"итого")</f>
        <v>0</v>
      </c>
      <c r="CF66" s="107">
        <f>SUMIFS(УсловияРасчеты!CZ:CZ,УсловияРасчеты!$H:$H,$C66,УсловияРасчеты!$N:$N,"итого")</f>
        <v>0</v>
      </c>
      <c r="CG66" s="107">
        <f>SUMIFS(УсловияРасчеты!DA:DA,УсловияРасчеты!$H:$H,$C66,УсловияРасчеты!$N:$N,"итого")</f>
        <v>0</v>
      </c>
      <c r="CH66" s="107">
        <f>SUMIFS(УсловияРасчеты!DB:DB,УсловияРасчеты!$H:$H,$C66,УсловияРасчеты!$N:$N,"итого")</f>
        <v>0</v>
      </c>
      <c r="CI66" s="107">
        <f>SUMIFS(УсловияРасчеты!DC:DC,УсловияРасчеты!$H:$H,$C66,УсловияРасчеты!$N:$N,"итого")</f>
        <v>0</v>
      </c>
      <c r="CJ66" s="107">
        <f>SUMIFS(УсловияРасчеты!DD:DD,УсловияРасчеты!$H:$H,$C66,УсловияРасчеты!$N:$N,"итого")</f>
        <v>0</v>
      </c>
      <c r="CK66" s="107">
        <f>SUMIFS(УсловияРасчеты!DE:DE,УсловияРасчеты!$H:$H,$C66,УсловияРасчеты!$N:$N,"итого")</f>
        <v>0</v>
      </c>
      <c r="CL66" s="107">
        <f>SUMIFS(УсловияРасчеты!DF:DF,УсловияРасчеты!$H:$H,$C66,УсловияРасчеты!$N:$N,"итого")</f>
        <v>0</v>
      </c>
      <c r="CM66" s="107">
        <f>SUMIFS(УсловияРасчеты!DG:DG,УсловияРасчеты!$H:$H,$C66,УсловияРасчеты!$N:$N,"итого")</f>
        <v>0</v>
      </c>
      <c r="CN66" s="107">
        <f>SUMIFS(УсловияРасчеты!DH:DH,УсловияРасчеты!$H:$H,$C66,УсловияРасчеты!$N:$N,"итого")</f>
        <v>0</v>
      </c>
      <c r="CO66" s="107">
        <f>SUMIFS(УсловияРасчеты!DI:DI,УсловияРасчеты!$H:$H,$C66,УсловияРасчеты!$N:$N,"итого")</f>
        <v>0</v>
      </c>
      <c r="CP66" s="107">
        <f>SUMIFS(УсловияРасчеты!DJ:DJ,УсловияРасчеты!$H:$H,$C66,УсловияРасчеты!$N:$N,"итого")</f>
        <v>0</v>
      </c>
      <c r="CQ66" s="107">
        <f>SUMIFS(УсловияРасчеты!DK:DK,УсловияРасчеты!$H:$H,$C66,УсловияРасчеты!$N:$N,"итого")</f>
        <v>0</v>
      </c>
      <c r="CR66" s="107">
        <f>SUMIFS(УсловияРасчеты!DL:DL,УсловияРасчеты!$H:$H,$C66,УсловияРасчеты!$N:$N,"итого")</f>
        <v>0</v>
      </c>
      <c r="CS66" s="107">
        <f>SUMIFS(УсловияРасчеты!DM:DM,УсловияРасчеты!$H:$H,$C66,УсловияРасчеты!$N:$N,"итого")</f>
        <v>0</v>
      </c>
      <c r="CT66" s="107">
        <f>SUMIFS(УсловияРасчеты!DN:DN,УсловияРасчеты!$H:$H,$C66,УсловияРасчеты!$N:$N,"итого")</f>
        <v>0</v>
      </c>
      <c r="CU66" s="107">
        <f>SUMIFS(УсловияРасчеты!DO:DO,УсловияРасчеты!$H:$H,$C66,УсловияРасчеты!$N:$N,"итого")</f>
        <v>0</v>
      </c>
      <c r="CV66" s="107">
        <f>SUMIFS(УсловияРасчеты!DP:DP,УсловияРасчеты!$H:$H,$C66,УсловияРасчеты!$N:$N,"итого")</f>
        <v>0</v>
      </c>
      <c r="CW66" s="107">
        <f>SUMIFS(УсловияРасчеты!DQ:DQ,УсловияРасчеты!$H:$H,$C66,УсловияРасчеты!$N:$N,"итого")</f>
        <v>0</v>
      </c>
      <c r="CX66" s="107">
        <f>SUMIFS(УсловияРасчеты!DR:DR,УсловияРасчеты!$H:$H,$C66,УсловияРасчеты!$N:$N,"итого")</f>
        <v>0</v>
      </c>
      <c r="CY66" s="107">
        <f>SUMIFS(УсловияРасчеты!DS:DS,УсловияРасчеты!$H:$H,$C66,УсловияРасчеты!$N:$N,"итого")</f>
        <v>0</v>
      </c>
      <c r="CZ66" s="107">
        <f>SUMIFS(УсловияРасчеты!DT:DT,УсловияРасчеты!$H:$H,$C66,УсловияРасчеты!$N:$N,"итого")</f>
        <v>0</v>
      </c>
      <c r="DA66" s="107">
        <f>SUMIFS(УсловияРасчеты!DU:DU,УсловияРасчеты!$H:$H,$C66,УсловияРасчеты!$N:$N,"итого")</f>
        <v>0</v>
      </c>
      <c r="DB66" s="107">
        <f>SUMIFS(УсловияРасчеты!DV:DV,УсловияРасчеты!$H:$H,$C66,УсловияРасчеты!$N:$N,"итого")</f>
        <v>0</v>
      </c>
      <c r="DC66" s="107">
        <f>SUMIFS(УсловияРасчеты!DW:DW,УсловияРасчеты!$H:$H,$C66,УсловияРасчеты!$N:$N,"итого")</f>
        <v>0</v>
      </c>
      <c r="DD66" s="107">
        <f>SUMIFS(УсловияРасчеты!DX:DX,УсловияРасчеты!$H:$H,$C66,УсловияРасчеты!$N:$N,"итого")</f>
        <v>0</v>
      </c>
      <c r="DE66" s="107">
        <f>SUMIFS(УсловияРасчеты!DY:DY,УсловияРасчеты!$H:$H,$C66,УсловияРасчеты!$N:$N,"итого")</f>
        <v>0</v>
      </c>
      <c r="DF66" s="107">
        <f>SUMIFS(УсловияРасчеты!DZ:DZ,УсловияРасчеты!$H:$H,$C66,УсловияРасчеты!$N:$N,"итого")</f>
        <v>0</v>
      </c>
      <c r="DG66" s="107">
        <f>SUMIFS(УсловияРасчеты!EA:EA,УсловияРасчеты!$H:$H,$C66,УсловияРасчеты!$N:$N,"итого")</f>
        <v>0</v>
      </c>
      <c r="DH66" s="107">
        <f>SUMIFS(УсловияРасчеты!EB:EB,УсловияРасчеты!$H:$H,$C66,УсловияРасчеты!$N:$N,"итого")</f>
        <v>0</v>
      </c>
      <c r="DI66" s="107">
        <f>SUMIFS(УсловияРасчеты!EC:EC,УсловияРасчеты!$H:$H,$C66,УсловияРасчеты!$N:$N,"итого")</f>
        <v>0</v>
      </c>
      <c r="DJ66" s="107">
        <f>SUMIFS(УсловияРасчеты!ED:ED,УсловияРасчеты!$H:$H,$C66,УсловияРасчеты!$N:$N,"итого")</f>
        <v>0</v>
      </c>
      <c r="DK66" s="107">
        <f>SUMIFS(УсловияРасчеты!EE:EE,УсловияРасчеты!$H:$H,$C66,УсловияРасчеты!$N:$N,"итого")</f>
        <v>0</v>
      </c>
      <c r="DL66" s="107">
        <f>SUMIFS(УсловияРасчеты!EF:EF,УсловияРасчеты!$H:$H,$C66,УсловияРасчеты!$N:$N,"итого")</f>
        <v>0</v>
      </c>
      <c r="DM66" s="107">
        <f>SUMIFS(УсловияРасчеты!EG:EG,УсловияРасчеты!$H:$H,$C66,УсловияРасчеты!$N:$N,"итого")</f>
        <v>0</v>
      </c>
      <c r="DN66" s="107">
        <f>SUMIFS(УсловияРасчеты!EH:EH,УсловияРасчеты!$H:$H,$C66,УсловияРасчеты!$N:$N,"итого")</f>
        <v>0</v>
      </c>
      <c r="DO66" s="107">
        <f>SUMIFS(УсловияРасчеты!EI:EI,УсловияРасчеты!$H:$H,$C66,УсловияРасчеты!$N:$N,"итого")</f>
        <v>0</v>
      </c>
      <c r="DP66" s="107">
        <f>SUMIFS(УсловияРасчеты!EJ:EJ,УсловияРасчеты!$H:$H,$C66,УсловияРасчеты!$N:$N,"итого")</f>
        <v>0</v>
      </c>
      <c r="DQ66" s="107">
        <f>SUMIFS(УсловияРасчеты!EK:EK,УсловияРасчеты!$H:$H,$C66,УсловияРасчеты!$N:$N,"итого")</f>
        <v>0</v>
      </c>
      <c r="DR66" s="107">
        <f>SUMIFS(УсловияРасчеты!EL:EL,УсловияРасчеты!$H:$H,$C66,УсловияРасчеты!$N:$N,"итого")</f>
        <v>0</v>
      </c>
      <c r="DS66" s="107">
        <f>SUMIFS(УсловияРасчеты!EM:EM,УсловияРасчеты!$H:$H,$C66,УсловияРасчеты!$N:$N,"итого")</f>
        <v>0</v>
      </c>
      <c r="DT66" s="107">
        <f>SUMIFS(УсловияРасчеты!EN:EN,УсловияРасчеты!$H:$H,$C66,УсловияРасчеты!$N:$N,"итого")</f>
        <v>0</v>
      </c>
      <c r="DU66" s="107">
        <f>SUMIFS(УсловияРасчеты!EO:EO,УсловияРасчеты!$H:$H,$C66,УсловияРасчеты!$N:$N,"итого")</f>
        <v>0</v>
      </c>
      <c r="DV66" s="107">
        <f>SUMIFS(УсловияРасчеты!EP:EP,УсловияРасчеты!$H:$H,$C66,УсловияРасчеты!$N:$N,"итого")</f>
        <v>0</v>
      </c>
      <c r="DW66" s="107">
        <f>SUMIFS(УсловияРасчеты!EQ:EQ,УсловияРасчеты!$H:$H,$C66,УсловияРасчеты!$N:$N,"итого")</f>
        <v>0</v>
      </c>
      <c r="DX66" s="107">
        <f>SUMIFS(УсловияРасчеты!ER:ER,УсловияРасчеты!$H:$H,$C66,УсловияРасчеты!$N:$N,"итого")</f>
        <v>0</v>
      </c>
      <c r="DY66" s="107">
        <f>SUMIFS(УсловияРасчеты!ES:ES,УсловияРасчеты!$H:$H,$C66,УсловияРасчеты!$N:$N,"итого")</f>
        <v>0</v>
      </c>
      <c r="DZ66" s="107">
        <f>SUMIFS(УсловияРасчеты!ET:ET,УсловияРасчеты!$H:$H,$C66,УсловияРасчеты!$N:$N,"итого")</f>
        <v>0</v>
      </c>
      <c r="EA66" s="107">
        <f>SUMIFS(УсловияРасчеты!EU:EU,УсловияРасчеты!$H:$H,$C66,УсловияРасчеты!$N:$N,"итого")</f>
        <v>0</v>
      </c>
      <c r="EB66" s="107">
        <f>SUMIFS(УсловияРасчеты!EV:EV,УсловияРасчеты!$H:$H,$C66,УсловияРасчеты!$N:$N,"итого")</f>
        <v>0</v>
      </c>
      <c r="EC66" s="107">
        <f>SUMIFS(УсловияРасчеты!EW:EW,УсловияРасчеты!$H:$H,$C66,УсловияРасчеты!$N:$N,"итого")</f>
        <v>0</v>
      </c>
      <c r="ED66" s="107">
        <f>SUMIFS(УсловияРасчеты!EX:EX,УсловияРасчеты!$H:$H,$C66,УсловияРасчеты!$N:$N,"итого")</f>
        <v>0</v>
      </c>
      <c r="EE66" s="107">
        <f>SUMIFS(УсловияРасчеты!EY:EY,УсловияРасчеты!$H:$H,$C66,УсловияРасчеты!$N:$N,"итого")</f>
        <v>0</v>
      </c>
      <c r="EF66" s="107">
        <f>SUMIFS(УсловияРасчеты!EZ:EZ,УсловияРасчеты!$H:$H,$C66,УсловияРасчеты!$N:$N,"итого")</f>
        <v>0</v>
      </c>
      <c r="EG66" s="107">
        <f>SUMIFS(УсловияРасчеты!FA:FA,УсловияРасчеты!$H:$H,$C66,УсловияРасчеты!$N:$N,"итого")</f>
        <v>0</v>
      </c>
      <c r="EH66" s="107">
        <f>SUMIFS(УсловияРасчеты!FB:FB,УсловияРасчеты!$H:$H,$C66,УсловияРасчеты!$N:$N,"итого")</f>
        <v>0</v>
      </c>
      <c r="EI66" s="107">
        <f>SUMIFS(УсловияРасчеты!FC:FC,УсловияРасчеты!$H:$H,$C66,УсловияРасчеты!$N:$N,"итого")</f>
        <v>0</v>
      </c>
      <c r="EJ66" s="107">
        <f>SUMIFS(УсловияРасчеты!FD:FD,УсловияРасчеты!$H:$H,$C66,УсловияРасчеты!$N:$N,"итого")</f>
        <v>0</v>
      </c>
      <c r="EK66" s="107">
        <f>SUMIFS(УсловияРасчеты!FE:FE,УсловияРасчеты!$H:$H,$C66,УсловияРасчеты!$N:$N,"итого")</f>
        <v>0</v>
      </c>
      <c r="EL66" s="107">
        <f>SUMIFS(УсловияРасчеты!FF:FF,УсловияРасчеты!$H:$H,$C66,УсловияРасчеты!$N:$N,"итого")</f>
        <v>0</v>
      </c>
      <c r="EM66" s="107">
        <f>SUMIFS(УсловияРасчеты!FG:FG,УсловияРасчеты!$H:$H,$C66,УсловияРасчеты!$N:$N,"итого")</f>
        <v>0</v>
      </c>
      <c r="EN66" s="107">
        <f>SUMIFS(УсловияРасчеты!FH:FH,УсловияРасчеты!$H:$H,$C66,УсловияРасчеты!$N:$N,"итого")</f>
        <v>0</v>
      </c>
      <c r="EO66" s="107">
        <f>SUMIFS(УсловияРасчеты!FI:FI,УсловияРасчеты!$H:$H,$C66,УсловияРасчеты!$N:$N,"итого")</f>
        <v>0</v>
      </c>
      <c r="EP66" s="107">
        <f>SUMIFS(УсловияРасчеты!FJ:FJ,УсловияРасчеты!$H:$H,$C66,УсловияРасчеты!$N:$N,"итого")</f>
        <v>0</v>
      </c>
      <c r="EQ66" s="107">
        <f>SUMIFS(УсловияРасчеты!FK:FK,УсловияРасчеты!$H:$H,$C66,УсловияРасчеты!$N:$N,"итого")</f>
        <v>0</v>
      </c>
      <c r="ER66" s="107">
        <f>SUMIFS(УсловияРасчеты!FL:FL,УсловияРасчеты!$H:$H,$C66,УсловияРасчеты!$N:$N,"итого")</f>
        <v>0</v>
      </c>
      <c r="ES66" s="107">
        <f>SUMIFS(УсловияРасчеты!FM:FM,УсловияРасчеты!$H:$H,$C66,УсловияРасчеты!$N:$N,"итого")</f>
        <v>0</v>
      </c>
      <c r="ET66" s="107">
        <f>SUMIFS(УсловияРасчеты!FN:FN,УсловияРасчеты!$H:$H,$C66,УсловияРасчеты!$N:$N,"итого")</f>
        <v>0</v>
      </c>
      <c r="EU66" s="107">
        <f>SUMIFS(УсловияРасчеты!FO:FO,УсловияРасчеты!$H:$H,$C66,УсловияРасчеты!$N:$N,"итого")</f>
        <v>0</v>
      </c>
      <c r="EV66" s="107">
        <f>SUMIFS(УсловияРасчеты!FP:FP,УсловияРасчеты!$H:$H,$C66,УсловияРасчеты!$N:$N,"итого")</f>
        <v>0</v>
      </c>
      <c r="EW66" s="107">
        <f>SUMIFS(УсловияРасчеты!FQ:FQ,УсловияРасчеты!$H:$H,$C66,УсловияРасчеты!$N:$N,"итого")</f>
        <v>0</v>
      </c>
      <c r="EX66" s="107">
        <f>SUMIFS(УсловияРасчеты!FR:FR,УсловияРасчеты!$H:$H,$C66,УсловияРасчеты!$N:$N,"итого")</f>
        <v>0</v>
      </c>
      <c r="EY66" s="107">
        <f>SUMIFS(УсловияРасчеты!FS:FS,УсловияРасчеты!$H:$H,$C66,УсловияРасчеты!$N:$N,"итого")</f>
        <v>0</v>
      </c>
      <c r="EZ66" s="107">
        <f>SUMIFS(УсловияРасчеты!FT:FT,УсловияРасчеты!$H:$H,$C66,УсловияРасчеты!$N:$N,"итого")</f>
        <v>0</v>
      </c>
      <c r="FA66" s="107">
        <f>SUMIFS(УсловияРасчеты!FU:FU,УсловияРасчеты!$H:$H,$C66,УсловияРасчеты!$N:$N,"итого")</f>
        <v>0</v>
      </c>
      <c r="FB66" s="107">
        <f>SUMIFS(УсловияРасчеты!FV:FV,УсловияРасчеты!$H:$H,$C66,УсловияРасчеты!$N:$N,"итого")</f>
        <v>0</v>
      </c>
      <c r="FC66" s="107">
        <f>SUMIFS(УсловияРасчеты!FW:FW,УсловияРасчеты!$H:$H,$C66,УсловияРасчеты!$N:$N,"итого")</f>
        <v>0</v>
      </c>
      <c r="FD66" s="107">
        <f>SUMIFS(УсловияРасчеты!FX:FX,УсловияРасчеты!$H:$H,$C66,УсловияРасчеты!$N:$N,"итого")</f>
        <v>0</v>
      </c>
      <c r="FE66" s="107">
        <f>SUMIFS(УсловияРасчеты!FY:FY,УсловияРасчеты!$H:$H,$C66,УсловияРасчеты!$N:$N,"итого")</f>
        <v>0</v>
      </c>
      <c r="FF66" s="107">
        <f>SUMIFS(УсловияРасчеты!FZ:FZ,УсловияРасчеты!$H:$H,$C66,УсловияРасчеты!$N:$N,"итого")</f>
        <v>0</v>
      </c>
      <c r="FG66" s="107">
        <f>SUMIFS(УсловияРасчеты!GA:GA,УсловияРасчеты!$H:$H,$C66,УсловияРасчеты!$N:$N,"итого")</f>
        <v>0</v>
      </c>
      <c r="FH66" s="107">
        <f>SUMIFS(УсловияРасчеты!GB:GB,УсловияРасчеты!$H:$H,$C66,УсловияРасчеты!$N:$N,"итого")</f>
        <v>0</v>
      </c>
      <c r="FI66" s="107">
        <f>SUMIFS(УсловияРасчеты!GC:GC,УсловияРасчеты!$H:$H,$C66,УсловияРасчеты!$N:$N,"итого")</f>
        <v>0</v>
      </c>
      <c r="FJ66" s="107">
        <f>SUMIFS(УсловияРасчеты!GD:GD,УсловияРасчеты!$H:$H,$C66,УсловияРасчеты!$N:$N,"итого")</f>
        <v>0</v>
      </c>
      <c r="FK66" s="107">
        <f>SUMIFS(УсловияРасчеты!GE:GE,УсловияРасчеты!$H:$H,$C66,УсловияРасчеты!$N:$N,"итого")</f>
        <v>0</v>
      </c>
      <c r="FL66" s="107">
        <f>SUMIFS(УсловияРасчеты!GF:GF,УсловияРасчеты!$H:$H,$C66,УсловияРасчеты!$N:$N,"итого")</f>
        <v>0</v>
      </c>
      <c r="FM66" s="107">
        <f>SUMIFS(УсловияРасчеты!GG:GG,УсловияРасчеты!$H:$H,$C66,УсловияРасчеты!$N:$N,"итого")</f>
        <v>0</v>
      </c>
      <c r="FN66" s="107">
        <f>SUMIFS(УсловияРасчеты!GH:GH,УсловияРасчеты!$H:$H,$C66,УсловияРасчеты!$N:$N,"итого")</f>
        <v>0</v>
      </c>
      <c r="FO66" s="107">
        <f>SUMIFS(УсловияРасчеты!GI:GI,УсловияРасчеты!$H:$H,$C66,УсловияРасчеты!$N:$N,"итого")</f>
        <v>0</v>
      </c>
      <c r="FP66" s="107">
        <f>SUMIFS(УсловияРасчеты!GJ:GJ,УсловияРасчеты!$H:$H,$C66,УсловияРасчеты!$N:$N,"итого")</f>
        <v>0</v>
      </c>
      <c r="FQ66" s="107">
        <f>SUMIFS(УсловияРасчеты!GK:GK,УсловияРасчеты!$H:$H,$C66,УсловияРасчеты!$N:$N,"итого")</f>
        <v>0</v>
      </c>
      <c r="FR66" s="107">
        <f>SUMIFS(УсловияРасчеты!GL:GL,УсловияРасчеты!$H:$H,$C66,УсловияРасчеты!$N:$N,"итого")</f>
        <v>0</v>
      </c>
      <c r="FS66" s="107">
        <f>SUMIFS(УсловияРасчеты!GM:GM,УсловияРасчеты!$H:$H,$C66,УсловияРасчеты!$N:$N,"итого")</f>
        <v>0</v>
      </c>
      <c r="FT66" s="107">
        <f>SUMIFS(УсловияРасчеты!GN:GN,УсловияРасчеты!$H:$H,$C66,УсловияРасчеты!$N:$N,"итого")</f>
        <v>0</v>
      </c>
      <c r="FU66" s="107">
        <f>SUMIFS(УсловияРасчеты!GO:GO,УсловияРасчеты!$H:$H,$C66,УсловияРасчеты!$N:$N,"итого")</f>
        <v>0</v>
      </c>
      <c r="FV66" s="107">
        <f>SUMIFS(УсловияРасчеты!GP:GP,УсловияРасчеты!$H:$H,$C66,УсловияРасчеты!$N:$N,"итого")</f>
        <v>0</v>
      </c>
      <c r="FW66" s="107">
        <f>SUMIFS(УсловияРасчеты!GQ:GQ,УсловияРасчеты!$H:$H,$C66,УсловияРасчеты!$N:$N,"итого")</f>
        <v>0</v>
      </c>
      <c r="FX66" s="107">
        <f>SUMIFS(УсловияРасчеты!GR:GR,УсловияРасчеты!$H:$H,$C66,УсловияРасчеты!$N:$N,"итого")</f>
        <v>0</v>
      </c>
      <c r="FY66" s="107">
        <f>SUMIFS(УсловияРасчеты!GS:GS,УсловияРасчеты!$H:$H,$C66,УсловияРасчеты!$N:$N,"итого")</f>
        <v>0</v>
      </c>
      <c r="FZ66" s="107">
        <f>SUMIFS(УсловияРасчеты!GT:GT,УсловияРасчеты!$H:$H,$C66,УсловияРасчеты!$N:$N,"итого")</f>
        <v>0</v>
      </c>
      <c r="GA66" s="107">
        <f>SUMIFS(УсловияРасчеты!GU:GU,УсловияРасчеты!$H:$H,$C66,УсловияРасчеты!$N:$N,"итого")</f>
        <v>0</v>
      </c>
      <c r="GB66" s="107">
        <f>SUMIFS(УсловияРасчеты!GV:GV,УсловияРасчеты!$H:$H,$C66,УсловияРасчеты!$N:$N,"итого")</f>
        <v>0</v>
      </c>
      <c r="GC66" s="107">
        <f>SUMIFS(УсловияРасчеты!GW:GW,УсловияРасчеты!$H:$H,$C66,УсловияРасчеты!$N:$N,"итого")</f>
        <v>0</v>
      </c>
      <c r="GD66" s="107">
        <f>SUMIFS(УсловияРасчеты!GX:GX,УсловияРасчеты!$H:$H,$C66,УсловияРасчеты!$N:$N,"итого")</f>
        <v>0</v>
      </c>
      <c r="GE66" s="107">
        <f>SUMIFS(УсловияРасчеты!GY:GY,УсловияРасчеты!$H:$H,$C66,УсловияРасчеты!$N:$N,"итого")</f>
        <v>0</v>
      </c>
      <c r="GF66" s="107">
        <f>SUMIFS(УсловияРасчеты!GZ:GZ,УсловияРасчеты!$H:$H,$C66,УсловияРасчеты!$N:$N,"итого")</f>
        <v>0</v>
      </c>
      <c r="GG66" s="77"/>
    </row>
    <row r="67" spans="1:189" s="79" customFormat="1">
      <c r="A67" s="82"/>
      <c r="B67" s="77"/>
      <c r="C67" s="78" t="str">
        <f>УсловияРасчеты!$H$40</f>
        <v>Запасы сырья и материалов</v>
      </c>
      <c r="D67" s="66"/>
      <c r="E67" s="129">
        <f t="shared" si="227"/>
        <v>0</v>
      </c>
      <c r="F67" s="65"/>
      <c r="G67" s="107">
        <f>SUMIFS(УсловияРасчеты!AA:AA,УсловияРасчеты!$H:$H,$C67,УсловияРасчеты!$N:$N,"итого")</f>
        <v>0</v>
      </c>
      <c r="H67" s="107">
        <f>SUMIFS(УсловияРасчеты!AB:AB,УсловияРасчеты!$H:$H,$C67,УсловияРасчеты!$N:$N,"итого")</f>
        <v>0</v>
      </c>
      <c r="I67" s="107">
        <f>SUMIFS(УсловияРасчеты!AC:AC,УсловияРасчеты!$H:$H,$C67,УсловияРасчеты!$N:$N,"итого")</f>
        <v>0</v>
      </c>
      <c r="J67" s="107">
        <f>SUMIFS(УсловияРасчеты!AD:AD,УсловияРасчеты!$H:$H,$C67,УсловияРасчеты!$N:$N,"итого")</f>
        <v>0</v>
      </c>
      <c r="K67" s="107">
        <f>SUMIFS(УсловияРасчеты!AE:AE,УсловияРасчеты!$H:$H,$C67,УсловияРасчеты!$N:$N,"итого")</f>
        <v>0</v>
      </c>
      <c r="L67" s="107">
        <f>SUMIFS(УсловияРасчеты!AF:AF,УсловияРасчеты!$H:$H,$C67,УсловияРасчеты!$N:$N,"итого")</f>
        <v>0</v>
      </c>
      <c r="M67" s="107">
        <f>SUMIFS(УсловияРасчеты!AG:AG,УсловияРасчеты!$H:$H,$C67,УсловияРасчеты!$N:$N,"итого")</f>
        <v>0</v>
      </c>
      <c r="N67" s="107">
        <f>SUMIFS(УсловияРасчеты!AH:AH,УсловияРасчеты!$H:$H,$C67,УсловияРасчеты!$N:$N,"итого")</f>
        <v>0</v>
      </c>
      <c r="O67" s="107">
        <f>SUMIFS(УсловияРасчеты!AI:AI,УсловияРасчеты!$H:$H,$C67,УсловияРасчеты!$N:$N,"итого")</f>
        <v>0</v>
      </c>
      <c r="P67" s="107">
        <f>SUMIFS(УсловияРасчеты!AJ:AJ,УсловияРасчеты!$H:$H,$C67,УсловияРасчеты!$N:$N,"итого")</f>
        <v>0</v>
      </c>
      <c r="Q67" s="107">
        <f>SUMIFS(УсловияРасчеты!AK:AK,УсловияРасчеты!$H:$H,$C67,УсловияРасчеты!$N:$N,"итого")</f>
        <v>0</v>
      </c>
      <c r="R67" s="107">
        <f>SUMIFS(УсловияРасчеты!AL:AL,УсловияРасчеты!$H:$H,$C67,УсловияРасчеты!$N:$N,"итого")</f>
        <v>0</v>
      </c>
      <c r="S67" s="107">
        <f>SUMIFS(УсловияРасчеты!AM:AM,УсловияРасчеты!$H:$H,$C67,УсловияРасчеты!$N:$N,"итого")</f>
        <v>0</v>
      </c>
      <c r="T67" s="107">
        <f>SUMIFS(УсловияРасчеты!AN:AN,УсловияРасчеты!$H:$H,$C67,УсловияРасчеты!$N:$N,"итого")</f>
        <v>0</v>
      </c>
      <c r="U67" s="107">
        <f>SUMIFS(УсловияРасчеты!AO:AO,УсловияРасчеты!$H:$H,$C67,УсловияРасчеты!$N:$N,"итого")</f>
        <v>0</v>
      </c>
      <c r="V67" s="107">
        <f>SUMIFS(УсловияРасчеты!AP:AP,УсловияРасчеты!$H:$H,$C67,УсловияРасчеты!$N:$N,"итого")</f>
        <v>0</v>
      </c>
      <c r="W67" s="107">
        <f>SUMIFS(УсловияРасчеты!AQ:AQ,УсловияРасчеты!$H:$H,$C67,УсловияРасчеты!$N:$N,"итого")</f>
        <v>0</v>
      </c>
      <c r="X67" s="107">
        <f>SUMIFS(УсловияРасчеты!AR:AR,УсловияРасчеты!$H:$H,$C67,УсловияРасчеты!$N:$N,"итого")</f>
        <v>0</v>
      </c>
      <c r="Y67" s="107">
        <f>SUMIFS(УсловияРасчеты!AS:AS,УсловияРасчеты!$H:$H,$C67,УсловияРасчеты!$N:$N,"итого")</f>
        <v>0</v>
      </c>
      <c r="Z67" s="107">
        <f>SUMIFS(УсловияРасчеты!AT:AT,УсловияРасчеты!$H:$H,$C67,УсловияРасчеты!$N:$N,"итого")</f>
        <v>0</v>
      </c>
      <c r="AA67" s="107">
        <f>SUMIFS(УсловияРасчеты!AU:AU,УсловияРасчеты!$H:$H,$C67,УсловияРасчеты!$N:$N,"итого")</f>
        <v>0</v>
      </c>
      <c r="AB67" s="107">
        <f>SUMIFS(УсловияРасчеты!AV:AV,УсловияРасчеты!$H:$H,$C67,УсловияРасчеты!$N:$N,"итого")</f>
        <v>0</v>
      </c>
      <c r="AC67" s="107">
        <f>SUMIFS(УсловияРасчеты!AW:AW,УсловияРасчеты!$H:$H,$C67,УсловияРасчеты!$N:$N,"итого")</f>
        <v>0</v>
      </c>
      <c r="AD67" s="107">
        <f>SUMIFS(УсловияРасчеты!AX:AX,УсловияРасчеты!$H:$H,$C67,УсловияРасчеты!$N:$N,"итого")</f>
        <v>0</v>
      </c>
      <c r="AE67" s="107">
        <f>SUMIFS(УсловияРасчеты!AY:AY,УсловияРасчеты!$H:$H,$C67,УсловияРасчеты!$N:$N,"итого")</f>
        <v>0</v>
      </c>
      <c r="AF67" s="107">
        <f>SUMIFS(УсловияРасчеты!AZ:AZ,УсловияРасчеты!$H:$H,$C67,УсловияРасчеты!$N:$N,"итого")</f>
        <v>0</v>
      </c>
      <c r="AG67" s="107">
        <f>SUMIFS(УсловияРасчеты!BA:BA,УсловияРасчеты!$H:$H,$C67,УсловияРасчеты!$N:$N,"итого")</f>
        <v>0</v>
      </c>
      <c r="AH67" s="107">
        <f>SUMIFS(УсловияРасчеты!BB:BB,УсловияРасчеты!$H:$H,$C67,УсловияРасчеты!$N:$N,"итого")</f>
        <v>0</v>
      </c>
      <c r="AI67" s="107">
        <f>SUMIFS(УсловияРасчеты!BC:BC,УсловияРасчеты!$H:$H,$C67,УсловияРасчеты!$N:$N,"итого")</f>
        <v>0</v>
      </c>
      <c r="AJ67" s="107">
        <f>SUMIFS(УсловияРасчеты!BD:BD,УсловияРасчеты!$H:$H,$C67,УсловияРасчеты!$N:$N,"итого")</f>
        <v>0</v>
      </c>
      <c r="AK67" s="107">
        <f>SUMIFS(УсловияРасчеты!BE:BE,УсловияРасчеты!$H:$H,$C67,УсловияРасчеты!$N:$N,"итого")</f>
        <v>0</v>
      </c>
      <c r="AL67" s="107">
        <f>SUMIFS(УсловияРасчеты!BF:BF,УсловияРасчеты!$H:$H,$C67,УсловияРасчеты!$N:$N,"итого")</f>
        <v>0</v>
      </c>
      <c r="AM67" s="107">
        <f>SUMIFS(УсловияРасчеты!BG:BG,УсловияРасчеты!$H:$H,$C67,УсловияРасчеты!$N:$N,"итого")</f>
        <v>0</v>
      </c>
      <c r="AN67" s="107">
        <f>SUMIFS(УсловияРасчеты!BH:BH,УсловияРасчеты!$H:$H,$C67,УсловияРасчеты!$N:$N,"итого")</f>
        <v>0</v>
      </c>
      <c r="AO67" s="107">
        <f>SUMIFS(УсловияРасчеты!BI:BI,УсловияРасчеты!$H:$H,$C67,УсловияРасчеты!$N:$N,"итого")</f>
        <v>0</v>
      </c>
      <c r="AP67" s="107">
        <f>SUMIFS(УсловияРасчеты!BJ:BJ,УсловияРасчеты!$H:$H,$C67,УсловияРасчеты!$N:$N,"итого")</f>
        <v>0</v>
      </c>
      <c r="AQ67" s="107">
        <f>SUMIFS(УсловияРасчеты!BK:BK,УсловияРасчеты!$H:$H,$C67,УсловияРасчеты!$N:$N,"итого")</f>
        <v>0</v>
      </c>
      <c r="AR67" s="107">
        <f>SUMIFS(УсловияРасчеты!BL:BL,УсловияРасчеты!$H:$H,$C67,УсловияРасчеты!$N:$N,"итого")</f>
        <v>0</v>
      </c>
      <c r="AS67" s="107">
        <f>SUMIFS(УсловияРасчеты!BM:BM,УсловияРасчеты!$H:$H,$C67,УсловияРасчеты!$N:$N,"итого")</f>
        <v>0</v>
      </c>
      <c r="AT67" s="107">
        <f>SUMIFS(УсловияРасчеты!BN:BN,УсловияРасчеты!$H:$H,$C67,УсловияРасчеты!$N:$N,"итого")</f>
        <v>0</v>
      </c>
      <c r="AU67" s="107">
        <f>SUMIFS(УсловияРасчеты!BO:BO,УсловияРасчеты!$H:$H,$C67,УсловияРасчеты!$N:$N,"итого")</f>
        <v>0</v>
      </c>
      <c r="AV67" s="107">
        <f>SUMIFS(УсловияРасчеты!BP:BP,УсловияРасчеты!$H:$H,$C67,УсловияРасчеты!$N:$N,"итого")</f>
        <v>0</v>
      </c>
      <c r="AW67" s="107">
        <f>SUMIFS(УсловияРасчеты!BQ:BQ,УсловияРасчеты!$H:$H,$C67,УсловияРасчеты!$N:$N,"итого")</f>
        <v>0</v>
      </c>
      <c r="AX67" s="107">
        <f>SUMIFS(УсловияРасчеты!BR:BR,УсловияРасчеты!$H:$H,$C67,УсловияРасчеты!$N:$N,"итого")</f>
        <v>0</v>
      </c>
      <c r="AY67" s="107">
        <f>SUMIFS(УсловияРасчеты!BS:BS,УсловияРасчеты!$H:$H,$C67,УсловияРасчеты!$N:$N,"итого")</f>
        <v>0</v>
      </c>
      <c r="AZ67" s="107">
        <f>SUMIFS(УсловияРасчеты!BT:BT,УсловияРасчеты!$H:$H,$C67,УсловияРасчеты!$N:$N,"итого")</f>
        <v>0</v>
      </c>
      <c r="BA67" s="107">
        <f>SUMIFS(УсловияРасчеты!BU:BU,УсловияРасчеты!$H:$H,$C67,УсловияРасчеты!$N:$N,"итого")</f>
        <v>0</v>
      </c>
      <c r="BB67" s="107">
        <f>SUMIFS(УсловияРасчеты!BV:BV,УсловияРасчеты!$H:$H,$C67,УсловияРасчеты!$N:$N,"итого")</f>
        <v>0</v>
      </c>
      <c r="BC67" s="107">
        <f>SUMIFS(УсловияРасчеты!BW:BW,УсловияРасчеты!$H:$H,$C67,УсловияРасчеты!$N:$N,"итого")</f>
        <v>0</v>
      </c>
      <c r="BD67" s="107">
        <f>SUMIFS(УсловияРасчеты!BX:BX,УсловияРасчеты!$H:$H,$C67,УсловияРасчеты!$N:$N,"итого")</f>
        <v>0</v>
      </c>
      <c r="BE67" s="107">
        <f>SUMIFS(УсловияРасчеты!BY:BY,УсловияРасчеты!$H:$H,$C67,УсловияРасчеты!$N:$N,"итого")</f>
        <v>0</v>
      </c>
      <c r="BF67" s="107">
        <f>SUMIFS(УсловияРасчеты!BZ:BZ,УсловияРасчеты!$H:$H,$C67,УсловияРасчеты!$N:$N,"итого")</f>
        <v>0</v>
      </c>
      <c r="BG67" s="107">
        <f>SUMIFS(УсловияРасчеты!CA:CA,УсловияРасчеты!$H:$H,$C67,УсловияРасчеты!$N:$N,"итого")</f>
        <v>0</v>
      </c>
      <c r="BH67" s="107">
        <f>SUMIFS(УсловияРасчеты!CB:CB,УсловияРасчеты!$H:$H,$C67,УсловияРасчеты!$N:$N,"итого")</f>
        <v>0</v>
      </c>
      <c r="BI67" s="107">
        <f>SUMIFS(УсловияРасчеты!CC:CC,УсловияРасчеты!$H:$H,$C67,УсловияРасчеты!$N:$N,"итого")</f>
        <v>0</v>
      </c>
      <c r="BJ67" s="107">
        <f>SUMIFS(УсловияРасчеты!CD:CD,УсловияРасчеты!$H:$H,$C67,УсловияРасчеты!$N:$N,"итого")</f>
        <v>0</v>
      </c>
      <c r="BK67" s="107">
        <f>SUMIFS(УсловияРасчеты!CE:CE,УсловияРасчеты!$H:$H,$C67,УсловияРасчеты!$N:$N,"итого")</f>
        <v>0</v>
      </c>
      <c r="BL67" s="107">
        <f>SUMIFS(УсловияРасчеты!CF:CF,УсловияРасчеты!$H:$H,$C67,УсловияРасчеты!$N:$N,"итого")</f>
        <v>0</v>
      </c>
      <c r="BM67" s="107">
        <f>SUMIFS(УсловияРасчеты!CG:CG,УсловияРасчеты!$H:$H,$C67,УсловияРасчеты!$N:$N,"итого")</f>
        <v>0</v>
      </c>
      <c r="BN67" s="107">
        <f>SUMIFS(УсловияРасчеты!CH:CH,УсловияРасчеты!$H:$H,$C67,УсловияРасчеты!$N:$N,"итого")</f>
        <v>0</v>
      </c>
      <c r="BO67" s="107">
        <f>SUMIFS(УсловияРасчеты!CI:CI,УсловияРасчеты!$H:$H,$C67,УсловияРасчеты!$N:$N,"итого")</f>
        <v>0</v>
      </c>
      <c r="BP67" s="107">
        <f>SUMIFS(УсловияРасчеты!CJ:CJ,УсловияРасчеты!$H:$H,$C67,УсловияРасчеты!$N:$N,"итого")</f>
        <v>0</v>
      </c>
      <c r="BQ67" s="107">
        <f>SUMIFS(УсловияРасчеты!CK:CK,УсловияРасчеты!$H:$H,$C67,УсловияРасчеты!$N:$N,"итого")</f>
        <v>0</v>
      </c>
      <c r="BR67" s="107">
        <f>SUMIFS(УсловияРасчеты!CL:CL,УсловияРасчеты!$H:$H,$C67,УсловияРасчеты!$N:$N,"итого")</f>
        <v>0</v>
      </c>
      <c r="BS67" s="107">
        <f>SUMIFS(УсловияРасчеты!CM:CM,УсловияРасчеты!$H:$H,$C67,УсловияРасчеты!$N:$N,"итого")</f>
        <v>0</v>
      </c>
      <c r="BT67" s="107">
        <f>SUMIFS(УсловияРасчеты!CN:CN,УсловияРасчеты!$H:$H,$C67,УсловияРасчеты!$N:$N,"итого")</f>
        <v>0</v>
      </c>
      <c r="BU67" s="107">
        <f>SUMIFS(УсловияРасчеты!CO:CO,УсловияРасчеты!$H:$H,$C67,УсловияРасчеты!$N:$N,"итого")</f>
        <v>0</v>
      </c>
      <c r="BV67" s="107">
        <f>SUMIFS(УсловияРасчеты!CP:CP,УсловияРасчеты!$H:$H,$C67,УсловияРасчеты!$N:$N,"итого")</f>
        <v>0</v>
      </c>
      <c r="BW67" s="107">
        <f>SUMIFS(УсловияРасчеты!CQ:CQ,УсловияРасчеты!$H:$H,$C67,УсловияРасчеты!$N:$N,"итого")</f>
        <v>0</v>
      </c>
      <c r="BX67" s="107">
        <f>SUMIFS(УсловияРасчеты!CR:CR,УсловияРасчеты!$H:$H,$C67,УсловияРасчеты!$N:$N,"итого")</f>
        <v>0</v>
      </c>
      <c r="BY67" s="107">
        <f>SUMIFS(УсловияРасчеты!CS:CS,УсловияРасчеты!$H:$H,$C67,УсловияРасчеты!$N:$N,"итого")</f>
        <v>0</v>
      </c>
      <c r="BZ67" s="107">
        <f>SUMIFS(УсловияРасчеты!CT:CT,УсловияРасчеты!$H:$H,$C67,УсловияРасчеты!$N:$N,"итого")</f>
        <v>0</v>
      </c>
      <c r="CA67" s="107">
        <f>SUMIFS(УсловияРасчеты!CU:CU,УсловияРасчеты!$H:$H,$C67,УсловияРасчеты!$N:$N,"итого")</f>
        <v>0</v>
      </c>
      <c r="CB67" s="107">
        <f>SUMIFS(УсловияРасчеты!CV:CV,УсловияРасчеты!$H:$H,$C67,УсловияРасчеты!$N:$N,"итого")</f>
        <v>0</v>
      </c>
      <c r="CC67" s="107">
        <f>SUMIFS(УсловияРасчеты!CW:CW,УсловияРасчеты!$H:$H,$C67,УсловияРасчеты!$N:$N,"итого")</f>
        <v>0</v>
      </c>
      <c r="CD67" s="107">
        <f>SUMIFS(УсловияРасчеты!CX:CX,УсловияРасчеты!$H:$H,$C67,УсловияРасчеты!$N:$N,"итого")</f>
        <v>0</v>
      </c>
      <c r="CE67" s="107">
        <f>SUMIFS(УсловияРасчеты!CY:CY,УсловияРасчеты!$H:$H,$C67,УсловияРасчеты!$N:$N,"итого")</f>
        <v>0</v>
      </c>
      <c r="CF67" s="107">
        <f>SUMIFS(УсловияРасчеты!CZ:CZ,УсловияРасчеты!$H:$H,$C67,УсловияРасчеты!$N:$N,"итого")</f>
        <v>0</v>
      </c>
      <c r="CG67" s="107">
        <f>SUMIFS(УсловияРасчеты!DA:DA,УсловияРасчеты!$H:$H,$C67,УсловияРасчеты!$N:$N,"итого")</f>
        <v>0</v>
      </c>
      <c r="CH67" s="107">
        <f>SUMIFS(УсловияРасчеты!DB:DB,УсловияРасчеты!$H:$H,$C67,УсловияРасчеты!$N:$N,"итого")</f>
        <v>0</v>
      </c>
      <c r="CI67" s="107">
        <f>SUMIFS(УсловияРасчеты!DC:DC,УсловияРасчеты!$H:$H,$C67,УсловияРасчеты!$N:$N,"итого")</f>
        <v>0</v>
      </c>
      <c r="CJ67" s="107">
        <f>SUMIFS(УсловияРасчеты!DD:DD,УсловияРасчеты!$H:$H,$C67,УсловияРасчеты!$N:$N,"итого")</f>
        <v>0</v>
      </c>
      <c r="CK67" s="107">
        <f>SUMIFS(УсловияРасчеты!DE:DE,УсловияРасчеты!$H:$H,$C67,УсловияРасчеты!$N:$N,"итого")</f>
        <v>0</v>
      </c>
      <c r="CL67" s="107">
        <f>SUMIFS(УсловияРасчеты!DF:DF,УсловияРасчеты!$H:$H,$C67,УсловияРасчеты!$N:$N,"итого")</f>
        <v>0</v>
      </c>
      <c r="CM67" s="107">
        <f>SUMIFS(УсловияРасчеты!DG:DG,УсловияРасчеты!$H:$H,$C67,УсловияРасчеты!$N:$N,"итого")</f>
        <v>0</v>
      </c>
      <c r="CN67" s="107">
        <f>SUMIFS(УсловияРасчеты!DH:DH,УсловияРасчеты!$H:$H,$C67,УсловияРасчеты!$N:$N,"итого")</f>
        <v>0</v>
      </c>
      <c r="CO67" s="107">
        <f>SUMIFS(УсловияРасчеты!DI:DI,УсловияРасчеты!$H:$H,$C67,УсловияРасчеты!$N:$N,"итого")</f>
        <v>0</v>
      </c>
      <c r="CP67" s="107">
        <f>SUMIFS(УсловияРасчеты!DJ:DJ,УсловияРасчеты!$H:$H,$C67,УсловияРасчеты!$N:$N,"итого")</f>
        <v>0</v>
      </c>
      <c r="CQ67" s="107">
        <f>SUMIFS(УсловияРасчеты!DK:DK,УсловияРасчеты!$H:$H,$C67,УсловияРасчеты!$N:$N,"итого")</f>
        <v>0</v>
      </c>
      <c r="CR67" s="107">
        <f>SUMIFS(УсловияРасчеты!DL:DL,УсловияРасчеты!$H:$H,$C67,УсловияРасчеты!$N:$N,"итого")</f>
        <v>0</v>
      </c>
      <c r="CS67" s="107">
        <f>SUMIFS(УсловияРасчеты!DM:DM,УсловияРасчеты!$H:$H,$C67,УсловияРасчеты!$N:$N,"итого")</f>
        <v>0</v>
      </c>
      <c r="CT67" s="107">
        <f>SUMIFS(УсловияРасчеты!DN:DN,УсловияРасчеты!$H:$H,$C67,УсловияРасчеты!$N:$N,"итого")</f>
        <v>0</v>
      </c>
      <c r="CU67" s="107">
        <f>SUMIFS(УсловияРасчеты!DO:DO,УсловияРасчеты!$H:$H,$C67,УсловияРасчеты!$N:$N,"итого")</f>
        <v>0</v>
      </c>
      <c r="CV67" s="107">
        <f>SUMIFS(УсловияРасчеты!DP:DP,УсловияРасчеты!$H:$H,$C67,УсловияРасчеты!$N:$N,"итого")</f>
        <v>0</v>
      </c>
      <c r="CW67" s="107">
        <f>SUMIFS(УсловияРасчеты!DQ:DQ,УсловияРасчеты!$H:$H,$C67,УсловияРасчеты!$N:$N,"итого")</f>
        <v>0</v>
      </c>
      <c r="CX67" s="107">
        <f>SUMIFS(УсловияРасчеты!DR:DR,УсловияРасчеты!$H:$H,$C67,УсловияРасчеты!$N:$N,"итого")</f>
        <v>0</v>
      </c>
      <c r="CY67" s="107">
        <f>SUMIFS(УсловияРасчеты!DS:DS,УсловияРасчеты!$H:$H,$C67,УсловияРасчеты!$N:$N,"итого")</f>
        <v>0</v>
      </c>
      <c r="CZ67" s="107">
        <f>SUMIFS(УсловияРасчеты!DT:DT,УсловияРасчеты!$H:$H,$C67,УсловияРасчеты!$N:$N,"итого")</f>
        <v>0</v>
      </c>
      <c r="DA67" s="107">
        <f>SUMIFS(УсловияРасчеты!DU:DU,УсловияРасчеты!$H:$H,$C67,УсловияРасчеты!$N:$N,"итого")</f>
        <v>0</v>
      </c>
      <c r="DB67" s="107">
        <f>SUMIFS(УсловияРасчеты!DV:DV,УсловияРасчеты!$H:$H,$C67,УсловияРасчеты!$N:$N,"итого")</f>
        <v>0</v>
      </c>
      <c r="DC67" s="107">
        <f>SUMIFS(УсловияРасчеты!DW:DW,УсловияРасчеты!$H:$H,$C67,УсловияРасчеты!$N:$N,"итого")</f>
        <v>0</v>
      </c>
      <c r="DD67" s="107">
        <f>SUMIFS(УсловияРасчеты!DX:DX,УсловияРасчеты!$H:$H,$C67,УсловияРасчеты!$N:$N,"итого")</f>
        <v>0</v>
      </c>
      <c r="DE67" s="107">
        <f>SUMIFS(УсловияРасчеты!DY:DY,УсловияРасчеты!$H:$H,$C67,УсловияРасчеты!$N:$N,"итого")</f>
        <v>0</v>
      </c>
      <c r="DF67" s="107">
        <f>SUMIFS(УсловияРасчеты!DZ:DZ,УсловияРасчеты!$H:$H,$C67,УсловияРасчеты!$N:$N,"итого")</f>
        <v>0</v>
      </c>
      <c r="DG67" s="107">
        <f>SUMIFS(УсловияРасчеты!EA:EA,УсловияРасчеты!$H:$H,$C67,УсловияРасчеты!$N:$N,"итого")</f>
        <v>0</v>
      </c>
      <c r="DH67" s="107">
        <f>SUMIFS(УсловияРасчеты!EB:EB,УсловияРасчеты!$H:$H,$C67,УсловияРасчеты!$N:$N,"итого")</f>
        <v>0</v>
      </c>
      <c r="DI67" s="107">
        <f>SUMIFS(УсловияРасчеты!EC:EC,УсловияРасчеты!$H:$H,$C67,УсловияРасчеты!$N:$N,"итого")</f>
        <v>0</v>
      </c>
      <c r="DJ67" s="107">
        <f>SUMIFS(УсловияРасчеты!ED:ED,УсловияРасчеты!$H:$H,$C67,УсловияРасчеты!$N:$N,"итого")</f>
        <v>0</v>
      </c>
      <c r="DK67" s="107">
        <f>SUMIFS(УсловияРасчеты!EE:EE,УсловияРасчеты!$H:$H,$C67,УсловияРасчеты!$N:$N,"итого")</f>
        <v>0</v>
      </c>
      <c r="DL67" s="107">
        <f>SUMIFS(УсловияРасчеты!EF:EF,УсловияРасчеты!$H:$H,$C67,УсловияРасчеты!$N:$N,"итого")</f>
        <v>0</v>
      </c>
      <c r="DM67" s="107">
        <f>SUMIFS(УсловияРасчеты!EG:EG,УсловияРасчеты!$H:$H,$C67,УсловияРасчеты!$N:$N,"итого")</f>
        <v>0</v>
      </c>
      <c r="DN67" s="107">
        <f>SUMIFS(УсловияРасчеты!EH:EH,УсловияРасчеты!$H:$H,$C67,УсловияРасчеты!$N:$N,"итого")</f>
        <v>0</v>
      </c>
      <c r="DO67" s="107">
        <f>SUMIFS(УсловияРасчеты!EI:EI,УсловияРасчеты!$H:$H,$C67,УсловияРасчеты!$N:$N,"итого")</f>
        <v>0</v>
      </c>
      <c r="DP67" s="107">
        <f>SUMIFS(УсловияРасчеты!EJ:EJ,УсловияРасчеты!$H:$H,$C67,УсловияРасчеты!$N:$N,"итого")</f>
        <v>0</v>
      </c>
      <c r="DQ67" s="107">
        <f>SUMIFS(УсловияРасчеты!EK:EK,УсловияРасчеты!$H:$H,$C67,УсловияРасчеты!$N:$N,"итого")</f>
        <v>0</v>
      </c>
      <c r="DR67" s="107">
        <f>SUMIFS(УсловияРасчеты!EL:EL,УсловияРасчеты!$H:$H,$C67,УсловияРасчеты!$N:$N,"итого")</f>
        <v>0</v>
      </c>
      <c r="DS67" s="107">
        <f>SUMIFS(УсловияРасчеты!EM:EM,УсловияРасчеты!$H:$H,$C67,УсловияРасчеты!$N:$N,"итого")</f>
        <v>0</v>
      </c>
      <c r="DT67" s="107">
        <f>SUMIFS(УсловияРасчеты!EN:EN,УсловияРасчеты!$H:$H,$C67,УсловияРасчеты!$N:$N,"итого")</f>
        <v>0</v>
      </c>
      <c r="DU67" s="107">
        <f>SUMIFS(УсловияРасчеты!EO:EO,УсловияРасчеты!$H:$H,$C67,УсловияРасчеты!$N:$N,"итого")</f>
        <v>0</v>
      </c>
      <c r="DV67" s="107">
        <f>SUMIFS(УсловияРасчеты!EP:EP,УсловияРасчеты!$H:$H,$C67,УсловияРасчеты!$N:$N,"итого")</f>
        <v>0</v>
      </c>
      <c r="DW67" s="107">
        <f>SUMIFS(УсловияРасчеты!EQ:EQ,УсловияРасчеты!$H:$H,$C67,УсловияРасчеты!$N:$N,"итого")</f>
        <v>0</v>
      </c>
      <c r="DX67" s="107">
        <f>SUMIFS(УсловияРасчеты!ER:ER,УсловияРасчеты!$H:$H,$C67,УсловияРасчеты!$N:$N,"итого")</f>
        <v>0</v>
      </c>
      <c r="DY67" s="107">
        <f>SUMIFS(УсловияРасчеты!ES:ES,УсловияРасчеты!$H:$H,$C67,УсловияРасчеты!$N:$N,"итого")</f>
        <v>0</v>
      </c>
      <c r="DZ67" s="107">
        <f>SUMIFS(УсловияРасчеты!ET:ET,УсловияРасчеты!$H:$H,$C67,УсловияРасчеты!$N:$N,"итого")</f>
        <v>0</v>
      </c>
      <c r="EA67" s="107">
        <f>SUMIFS(УсловияРасчеты!EU:EU,УсловияРасчеты!$H:$H,$C67,УсловияРасчеты!$N:$N,"итого")</f>
        <v>0</v>
      </c>
      <c r="EB67" s="107">
        <f>SUMIFS(УсловияРасчеты!EV:EV,УсловияРасчеты!$H:$H,$C67,УсловияРасчеты!$N:$N,"итого")</f>
        <v>0</v>
      </c>
      <c r="EC67" s="107">
        <f>SUMIFS(УсловияРасчеты!EW:EW,УсловияРасчеты!$H:$H,$C67,УсловияРасчеты!$N:$N,"итого")</f>
        <v>0</v>
      </c>
      <c r="ED67" s="107">
        <f>SUMIFS(УсловияРасчеты!EX:EX,УсловияРасчеты!$H:$H,$C67,УсловияРасчеты!$N:$N,"итого")</f>
        <v>0</v>
      </c>
      <c r="EE67" s="107">
        <f>SUMIFS(УсловияРасчеты!EY:EY,УсловияРасчеты!$H:$H,$C67,УсловияРасчеты!$N:$N,"итого")</f>
        <v>0</v>
      </c>
      <c r="EF67" s="107">
        <f>SUMIFS(УсловияРасчеты!EZ:EZ,УсловияРасчеты!$H:$H,$C67,УсловияРасчеты!$N:$N,"итого")</f>
        <v>0</v>
      </c>
      <c r="EG67" s="107">
        <f>SUMIFS(УсловияРасчеты!FA:FA,УсловияРасчеты!$H:$H,$C67,УсловияРасчеты!$N:$N,"итого")</f>
        <v>0</v>
      </c>
      <c r="EH67" s="107">
        <f>SUMIFS(УсловияРасчеты!FB:FB,УсловияРасчеты!$H:$H,$C67,УсловияРасчеты!$N:$N,"итого")</f>
        <v>0</v>
      </c>
      <c r="EI67" s="107">
        <f>SUMIFS(УсловияРасчеты!FC:FC,УсловияРасчеты!$H:$H,$C67,УсловияРасчеты!$N:$N,"итого")</f>
        <v>0</v>
      </c>
      <c r="EJ67" s="107">
        <f>SUMIFS(УсловияРасчеты!FD:FD,УсловияРасчеты!$H:$H,$C67,УсловияРасчеты!$N:$N,"итого")</f>
        <v>0</v>
      </c>
      <c r="EK67" s="107">
        <f>SUMIFS(УсловияРасчеты!FE:FE,УсловияРасчеты!$H:$H,$C67,УсловияРасчеты!$N:$N,"итого")</f>
        <v>0</v>
      </c>
      <c r="EL67" s="107">
        <f>SUMIFS(УсловияРасчеты!FF:FF,УсловияРасчеты!$H:$H,$C67,УсловияРасчеты!$N:$N,"итого")</f>
        <v>0</v>
      </c>
      <c r="EM67" s="107">
        <f>SUMIFS(УсловияРасчеты!FG:FG,УсловияРасчеты!$H:$H,$C67,УсловияРасчеты!$N:$N,"итого")</f>
        <v>0</v>
      </c>
      <c r="EN67" s="107">
        <f>SUMIFS(УсловияРасчеты!FH:FH,УсловияРасчеты!$H:$H,$C67,УсловияРасчеты!$N:$N,"итого")</f>
        <v>0</v>
      </c>
      <c r="EO67" s="107">
        <f>SUMIFS(УсловияРасчеты!FI:FI,УсловияРасчеты!$H:$H,$C67,УсловияРасчеты!$N:$N,"итого")</f>
        <v>0</v>
      </c>
      <c r="EP67" s="107">
        <f>SUMIFS(УсловияРасчеты!FJ:FJ,УсловияРасчеты!$H:$H,$C67,УсловияРасчеты!$N:$N,"итого")</f>
        <v>0</v>
      </c>
      <c r="EQ67" s="107">
        <f>SUMIFS(УсловияРасчеты!FK:FK,УсловияРасчеты!$H:$H,$C67,УсловияРасчеты!$N:$N,"итого")</f>
        <v>0</v>
      </c>
      <c r="ER67" s="107">
        <f>SUMIFS(УсловияРасчеты!FL:FL,УсловияРасчеты!$H:$H,$C67,УсловияРасчеты!$N:$N,"итого")</f>
        <v>0</v>
      </c>
      <c r="ES67" s="107">
        <f>SUMIFS(УсловияРасчеты!FM:FM,УсловияРасчеты!$H:$H,$C67,УсловияРасчеты!$N:$N,"итого")</f>
        <v>0</v>
      </c>
      <c r="ET67" s="107">
        <f>SUMIFS(УсловияРасчеты!FN:FN,УсловияРасчеты!$H:$H,$C67,УсловияРасчеты!$N:$N,"итого")</f>
        <v>0</v>
      </c>
      <c r="EU67" s="107">
        <f>SUMIFS(УсловияРасчеты!FO:FO,УсловияРасчеты!$H:$H,$C67,УсловияРасчеты!$N:$N,"итого")</f>
        <v>0</v>
      </c>
      <c r="EV67" s="107">
        <f>SUMIFS(УсловияРасчеты!FP:FP,УсловияРасчеты!$H:$H,$C67,УсловияРасчеты!$N:$N,"итого")</f>
        <v>0</v>
      </c>
      <c r="EW67" s="107">
        <f>SUMIFS(УсловияРасчеты!FQ:FQ,УсловияРасчеты!$H:$H,$C67,УсловияРасчеты!$N:$N,"итого")</f>
        <v>0</v>
      </c>
      <c r="EX67" s="107">
        <f>SUMIFS(УсловияРасчеты!FR:FR,УсловияРасчеты!$H:$H,$C67,УсловияРасчеты!$N:$N,"итого")</f>
        <v>0</v>
      </c>
      <c r="EY67" s="107">
        <f>SUMIFS(УсловияРасчеты!FS:FS,УсловияРасчеты!$H:$H,$C67,УсловияРасчеты!$N:$N,"итого")</f>
        <v>0</v>
      </c>
      <c r="EZ67" s="107">
        <f>SUMIFS(УсловияРасчеты!FT:FT,УсловияРасчеты!$H:$H,$C67,УсловияРасчеты!$N:$N,"итого")</f>
        <v>0</v>
      </c>
      <c r="FA67" s="107">
        <f>SUMIFS(УсловияРасчеты!FU:FU,УсловияРасчеты!$H:$H,$C67,УсловияРасчеты!$N:$N,"итого")</f>
        <v>0</v>
      </c>
      <c r="FB67" s="107">
        <f>SUMIFS(УсловияРасчеты!FV:FV,УсловияРасчеты!$H:$H,$C67,УсловияРасчеты!$N:$N,"итого")</f>
        <v>0</v>
      </c>
      <c r="FC67" s="107">
        <f>SUMIFS(УсловияРасчеты!FW:FW,УсловияРасчеты!$H:$H,$C67,УсловияРасчеты!$N:$N,"итого")</f>
        <v>0</v>
      </c>
      <c r="FD67" s="107">
        <f>SUMIFS(УсловияРасчеты!FX:FX,УсловияРасчеты!$H:$H,$C67,УсловияРасчеты!$N:$N,"итого")</f>
        <v>0</v>
      </c>
      <c r="FE67" s="107">
        <f>SUMIFS(УсловияРасчеты!FY:FY,УсловияРасчеты!$H:$H,$C67,УсловияРасчеты!$N:$N,"итого")</f>
        <v>0</v>
      </c>
      <c r="FF67" s="107">
        <f>SUMIFS(УсловияРасчеты!FZ:FZ,УсловияРасчеты!$H:$H,$C67,УсловияРасчеты!$N:$N,"итого")</f>
        <v>0</v>
      </c>
      <c r="FG67" s="107">
        <f>SUMIFS(УсловияРасчеты!GA:GA,УсловияРасчеты!$H:$H,$C67,УсловияРасчеты!$N:$N,"итого")</f>
        <v>0</v>
      </c>
      <c r="FH67" s="107">
        <f>SUMIFS(УсловияРасчеты!GB:GB,УсловияРасчеты!$H:$H,$C67,УсловияРасчеты!$N:$N,"итого")</f>
        <v>0</v>
      </c>
      <c r="FI67" s="107">
        <f>SUMIFS(УсловияРасчеты!GC:GC,УсловияРасчеты!$H:$H,$C67,УсловияРасчеты!$N:$N,"итого")</f>
        <v>0</v>
      </c>
      <c r="FJ67" s="107">
        <f>SUMIFS(УсловияРасчеты!GD:GD,УсловияРасчеты!$H:$H,$C67,УсловияРасчеты!$N:$N,"итого")</f>
        <v>0</v>
      </c>
      <c r="FK67" s="107">
        <f>SUMIFS(УсловияРасчеты!GE:GE,УсловияРасчеты!$H:$H,$C67,УсловияРасчеты!$N:$N,"итого")</f>
        <v>0</v>
      </c>
      <c r="FL67" s="107">
        <f>SUMIFS(УсловияРасчеты!GF:GF,УсловияРасчеты!$H:$H,$C67,УсловияРасчеты!$N:$N,"итого")</f>
        <v>0</v>
      </c>
      <c r="FM67" s="107">
        <f>SUMIFS(УсловияРасчеты!GG:GG,УсловияРасчеты!$H:$H,$C67,УсловияРасчеты!$N:$N,"итого")</f>
        <v>0</v>
      </c>
      <c r="FN67" s="107">
        <f>SUMIFS(УсловияРасчеты!GH:GH,УсловияРасчеты!$H:$H,$C67,УсловияРасчеты!$N:$N,"итого")</f>
        <v>0</v>
      </c>
      <c r="FO67" s="107">
        <f>SUMIFS(УсловияРасчеты!GI:GI,УсловияРасчеты!$H:$H,$C67,УсловияРасчеты!$N:$N,"итого")</f>
        <v>0</v>
      </c>
      <c r="FP67" s="107">
        <f>SUMIFS(УсловияРасчеты!GJ:GJ,УсловияРасчеты!$H:$H,$C67,УсловияРасчеты!$N:$N,"итого")</f>
        <v>0</v>
      </c>
      <c r="FQ67" s="107">
        <f>SUMIFS(УсловияРасчеты!GK:GK,УсловияРасчеты!$H:$H,$C67,УсловияРасчеты!$N:$N,"итого")</f>
        <v>0</v>
      </c>
      <c r="FR67" s="107">
        <f>SUMIFS(УсловияРасчеты!GL:GL,УсловияРасчеты!$H:$H,$C67,УсловияРасчеты!$N:$N,"итого")</f>
        <v>0</v>
      </c>
      <c r="FS67" s="107">
        <f>SUMIFS(УсловияРасчеты!GM:GM,УсловияРасчеты!$H:$H,$C67,УсловияРасчеты!$N:$N,"итого")</f>
        <v>0</v>
      </c>
      <c r="FT67" s="107">
        <f>SUMIFS(УсловияРасчеты!GN:GN,УсловияРасчеты!$H:$H,$C67,УсловияРасчеты!$N:$N,"итого")</f>
        <v>0</v>
      </c>
      <c r="FU67" s="107">
        <f>SUMIFS(УсловияРасчеты!GO:GO,УсловияРасчеты!$H:$H,$C67,УсловияРасчеты!$N:$N,"итого")</f>
        <v>0</v>
      </c>
      <c r="FV67" s="107">
        <f>SUMIFS(УсловияРасчеты!GP:GP,УсловияРасчеты!$H:$H,$C67,УсловияРасчеты!$N:$N,"итого")</f>
        <v>0</v>
      </c>
      <c r="FW67" s="107">
        <f>SUMIFS(УсловияРасчеты!GQ:GQ,УсловияРасчеты!$H:$H,$C67,УсловияРасчеты!$N:$N,"итого")</f>
        <v>0</v>
      </c>
      <c r="FX67" s="107">
        <f>SUMIFS(УсловияРасчеты!GR:GR,УсловияРасчеты!$H:$H,$C67,УсловияРасчеты!$N:$N,"итого")</f>
        <v>0</v>
      </c>
      <c r="FY67" s="107">
        <f>SUMIFS(УсловияРасчеты!GS:GS,УсловияРасчеты!$H:$H,$C67,УсловияРасчеты!$N:$N,"итого")</f>
        <v>0</v>
      </c>
      <c r="FZ67" s="107">
        <f>SUMIFS(УсловияРасчеты!GT:GT,УсловияРасчеты!$H:$H,$C67,УсловияРасчеты!$N:$N,"итого")</f>
        <v>0</v>
      </c>
      <c r="GA67" s="107">
        <f>SUMIFS(УсловияРасчеты!GU:GU,УсловияРасчеты!$H:$H,$C67,УсловияРасчеты!$N:$N,"итого")</f>
        <v>0</v>
      </c>
      <c r="GB67" s="107">
        <f>SUMIFS(УсловияРасчеты!GV:GV,УсловияРасчеты!$H:$H,$C67,УсловияРасчеты!$N:$N,"итого")</f>
        <v>0</v>
      </c>
      <c r="GC67" s="107">
        <f>SUMIFS(УсловияРасчеты!GW:GW,УсловияРасчеты!$H:$H,$C67,УсловияРасчеты!$N:$N,"итого")</f>
        <v>0</v>
      </c>
      <c r="GD67" s="107">
        <f>SUMIFS(УсловияРасчеты!GX:GX,УсловияРасчеты!$H:$H,$C67,УсловияРасчеты!$N:$N,"итого")</f>
        <v>0</v>
      </c>
      <c r="GE67" s="107">
        <f>SUMIFS(УсловияРасчеты!GY:GY,УсловияРасчеты!$H:$H,$C67,УсловияРасчеты!$N:$N,"итого")</f>
        <v>0</v>
      </c>
      <c r="GF67" s="107">
        <f>SUMIFS(УсловияРасчеты!GZ:GZ,УсловияРасчеты!$H:$H,$C67,УсловияРасчеты!$N:$N,"итого")</f>
        <v>0</v>
      </c>
      <c r="GG67" s="77"/>
    </row>
    <row r="68" spans="1:189" s="79" customFormat="1">
      <c r="A68" s="82"/>
      <c r="B68" s="77"/>
      <c r="C68" s="78" t="str">
        <f>УсловияРасчеты!$H$1232</f>
        <v>Дебиторская задолженность по ндс</v>
      </c>
      <c r="D68" s="66"/>
      <c r="E68" s="129">
        <f t="shared" si="227"/>
        <v>0</v>
      </c>
      <c r="F68" s="65"/>
      <c r="G68" s="107">
        <f>SUMIFS(УсловияРасчеты!AA:AA,УсловияРасчеты!$H:$H,$C68,УсловияРасчеты!$N:$N,"итого")</f>
        <v>0</v>
      </c>
      <c r="H68" s="107">
        <f>SUMIFS(УсловияРасчеты!AB:AB,УсловияРасчеты!$H:$H,$C68,УсловияРасчеты!$N:$N,"итого")</f>
        <v>0</v>
      </c>
      <c r="I68" s="107">
        <f>SUMIFS(УсловияРасчеты!AC:AC,УсловияРасчеты!$H:$H,$C68,УсловияРасчеты!$N:$N,"итого")</f>
        <v>0</v>
      </c>
      <c r="J68" s="107">
        <f>SUMIFS(УсловияРасчеты!AD:AD,УсловияРасчеты!$H:$H,$C68,УсловияРасчеты!$N:$N,"итого")</f>
        <v>0</v>
      </c>
      <c r="K68" s="107">
        <f>SUMIFS(УсловияРасчеты!AE:AE,УсловияРасчеты!$H:$H,$C68,УсловияРасчеты!$N:$N,"итого")</f>
        <v>0</v>
      </c>
      <c r="L68" s="107">
        <f>SUMIFS(УсловияРасчеты!AF:AF,УсловияРасчеты!$H:$H,$C68,УсловияРасчеты!$N:$N,"итого")</f>
        <v>0</v>
      </c>
      <c r="M68" s="107">
        <f>SUMIFS(УсловияРасчеты!AG:AG,УсловияРасчеты!$H:$H,$C68,УсловияРасчеты!$N:$N,"итого")</f>
        <v>0</v>
      </c>
      <c r="N68" s="107">
        <f>SUMIFS(УсловияРасчеты!AH:AH,УсловияРасчеты!$H:$H,$C68,УсловияРасчеты!$N:$N,"итого")</f>
        <v>0</v>
      </c>
      <c r="O68" s="107">
        <f>SUMIFS(УсловияРасчеты!AI:AI,УсловияРасчеты!$H:$H,$C68,УсловияРасчеты!$N:$N,"итого")</f>
        <v>0</v>
      </c>
      <c r="P68" s="107">
        <f>SUMIFS(УсловияРасчеты!AJ:AJ,УсловияРасчеты!$H:$H,$C68,УсловияРасчеты!$N:$N,"итого")</f>
        <v>0</v>
      </c>
      <c r="Q68" s="107">
        <f>SUMIFS(УсловияРасчеты!AK:AK,УсловияРасчеты!$H:$H,$C68,УсловияРасчеты!$N:$N,"итого")</f>
        <v>0</v>
      </c>
      <c r="R68" s="107">
        <f>SUMIFS(УсловияРасчеты!AL:AL,УсловияРасчеты!$H:$H,$C68,УсловияРасчеты!$N:$N,"итого")</f>
        <v>0</v>
      </c>
      <c r="S68" s="107">
        <f>SUMIFS(УсловияРасчеты!AM:AM,УсловияРасчеты!$H:$H,$C68,УсловияРасчеты!$N:$N,"итого")</f>
        <v>0</v>
      </c>
      <c r="T68" s="107">
        <f>SUMIFS(УсловияРасчеты!AN:AN,УсловияРасчеты!$H:$H,$C68,УсловияРасчеты!$N:$N,"итого")</f>
        <v>0</v>
      </c>
      <c r="U68" s="107">
        <f>SUMIFS(УсловияРасчеты!AO:AO,УсловияРасчеты!$H:$H,$C68,УсловияРасчеты!$N:$N,"итого")</f>
        <v>0</v>
      </c>
      <c r="V68" s="107">
        <f>SUMIFS(УсловияРасчеты!AP:AP,УсловияРасчеты!$H:$H,$C68,УсловияРасчеты!$N:$N,"итого")</f>
        <v>0</v>
      </c>
      <c r="W68" s="107">
        <f>SUMIFS(УсловияРасчеты!AQ:AQ,УсловияРасчеты!$H:$H,$C68,УсловияРасчеты!$N:$N,"итого")</f>
        <v>0</v>
      </c>
      <c r="X68" s="107">
        <f>SUMIFS(УсловияРасчеты!AR:AR,УсловияРасчеты!$H:$H,$C68,УсловияРасчеты!$N:$N,"итого")</f>
        <v>0</v>
      </c>
      <c r="Y68" s="107">
        <f>SUMIFS(УсловияРасчеты!AS:AS,УсловияРасчеты!$H:$H,$C68,УсловияРасчеты!$N:$N,"итого")</f>
        <v>0</v>
      </c>
      <c r="Z68" s="107">
        <f>SUMIFS(УсловияРасчеты!AT:AT,УсловияРасчеты!$H:$H,$C68,УсловияРасчеты!$N:$N,"итого")</f>
        <v>0</v>
      </c>
      <c r="AA68" s="107">
        <f>SUMIFS(УсловияРасчеты!AU:AU,УсловияРасчеты!$H:$H,$C68,УсловияРасчеты!$N:$N,"итого")</f>
        <v>0</v>
      </c>
      <c r="AB68" s="107">
        <f>SUMIFS(УсловияРасчеты!AV:AV,УсловияРасчеты!$H:$H,$C68,УсловияРасчеты!$N:$N,"итого")</f>
        <v>0</v>
      </c>
      <c r="AC68" s="107">
        <f>SUMIFS(УсловияРасчеты!AW:AW,УсловияРасчеты!$H:$H,$C68,УсловияРасчеты!$N:$N,"итого")</f>
        <v>0</v>
      </c>
      <c r="AD68" s="107">
        <f>SUMIFS(УсловияРасчеты!AX:AX,УсловияРасчеты!$H:$H,$C68,УсловияРасчеты!$N:$N,"итого")</f>
        <v>0</v>
      </c>
      <c r="AE68" s="107">
        <f>SUMIFS(УсловияРасчеты!AY:AY,УсловияРасчеты!$H:$H,$C68,УсловияРасчеты!$N:$N,"итого")</f>
        <v>0</v>
      </c>
      <c r="AF68" s="107">
        <f>SUMIFS(УсловияРасчеты!AZ:AZ,УсловияРасчеты!$H:$H,$C68,УсловияРасчеты!$N:$N,"итого")</f>
        <v>0</v>
      </c>
      <c r="AG68" s="107">
        <f>SUMIFS(УсловияРасчеты!BA:BA,УсловияРасчеты!$H:$H,$C68,УсловияРасчеты!$N:$N,"итого")</f>
        <v>0</v>
      </c>
      <c r="AH68" s="107">
        <f>SUMIFS(УсловияРасчеты!BB:BB,УсловияРасчеты!$H:$H,$C68,УсловияРасчеты!$N:$N,"итого")</f>
        <v>0</v>
      </c>
      <c r="AI68" s="107">
        <f>SUMIFS(УсловияРасчеты!BC:BC,УсловияРасчеты!$H:$H,$C68,УсловияРасчеты!$N:$N,"итого")</f>
        <v>0</v>
      </c>
      <c r="AJ68" s="107">
        <f>SUMIFS(УсловияРасчеты!BD:BD,УсловияРасчеты!$H:$H,$C68,УсловияРасчеты!$N:$N,"итого")</f>
        <v>0</v>
      </c>
      <c r="AK68" s="107">
        <f>SUMIFS(УсловияРасчеты!BE:BE,УсловияРасчеты!$H:$H,$C68,УсловияРасчеты!$N:$N,"итого")</f>
        <v>0</v>
      </c>
      <c r="AL68" s="107">
        <f>SUMIFS(УсловияРасчеты!BF:BF,УсловияРасчеты!$H:$H,$C68,УсловияРасчеты!$N:$N,"итого")</f>
        <v>0</v>
      </c>
      <c r="AM68" s="107">
        <f>SUMIFS(УсловияРасчеты!BG:BG,УсловияРасчеты!$H:$H,$C68,УсловияРасчеты!$N:$N,"итого")</f>
        <v>0</v>
      </c>
      <c r="AN68" s="107">
        <f>SUMIFS(УсловияРасчеты!BH:BH,УсловияРасчеты!$H:$H,$C68,УсловияРасчеты!$N:$N,"итого")</f>
        <v>0</v>
      </c>
      <c r="AO68" s="107">
        <f>SUMIFS(УсловияРасчеты!BI:BI,УсловияРасчеты!$H:$H,$C68,УсловияРасчеты!$N:$N,"итого")</f>
        <v>0</v>
      </c>
      <c r="AP68" s="107">
        <f>SUMIFS(УсловияРасчеты!BJ:BJ,УсловияРасчеты!$H:$H,$C68,УсловияРасчеты!$N:$N,"итого")</f>
        <v>0</v>
      </c>
      <c r="AQ68" s="107">
        <f>SUMIFS(УсловияРасчеты!BK:BK,УсловияРасчеты!$H:$H,$C68,УсловияРасчеты!$N:$N,"итого")</f>
        <v>0</v>
      </c>
      <c r="AR68" s="107">
        <f>SUMIFS(УсловияРасчеты!BL:BL,УсловияРасчеты!$H:$H,$C68,УсловияРасчеты!$N:$N,"итого")</f>
        <v>0</v>
      </c>
      <c r="AS68" s="107">
        <f>SUMIFS(УсловияРасчеты!BM:BM,УсловияРасчеты!$H:$H,$C68,УсловияРасчеты!$N:$N,"итого")</f>
        <v>0</v>
      </c>
      <c r="AT68" s="107">
        <f>SUMIFS(УсловияРасчеты!BN:BN,УсловияРасчеты!$H:$H,$C68,УсловияРасчеты!$N:$N,"итого")</f>
        <v>0</v>
      </c>
      <c r="AU68" s="107">
        <f>SUMIFS(УсловияРасчеты!BO:BO,УсловияРасчеты!$H:$H,$C68,УсловияРасчеты!$N:$N,"итого")</f>
        <v>0</v>
      </c>
      <c r="AV68" s="107">
        <f>SUMIFS(УсловияРасчеты!BP:BP,УсловияРасчеты!$H:$H,$C68,УсловияРасчеты!$N:$N,"итого")</f>
        <v>0</v>
      </c>
      <c r="AW68" s="107">
        <f>SUMIFS(УсловияРасчеты!BQ:BQ,УсловияРасчеты!$H:$H,$C68,УсловияРасчеты!$N:$N,"итого")</f>
        <v>0</v>
      </c>
      <c r="AX68" s="107">
        <f>SUMIFS(УсловияРасчеты!BR:BR,УсловияРасчеты!$H:$H,$C68,УсловияРасчеты!$N:$N,"итого")</f>
        <v>0</v>
      </c>
      <c r="AY68" s="107">
        <f>SUMIFS(УсловияРасчеты!BS:BS,УсловияРасчеты!$H:$H,$C68,УсловияРасчеты!$N:$N,"итого")</f>
        <v>0</v>
      </c>
      <c r="AZ68" s="107">
        <f>SUMIFS(УсловияРасчеты!BT:BT,УсловияРасчеты!$H:$H,$C68,УсловияРасчеты!$N:$N,"итого")</f>
        <v>0</v>
      </c>
      <c r="BA68" s="107">
        <f>SUMIFS(УсловияРасчеты!BU:BU,УсловияРасчеты!$H:$H,$C68,УсловияРасчеты!$N:$N,"итого")</f>
        <v>0</v>
      </c>
      <c r="BB68" s="107">
        <f>SUMIFS(УсловияРасчеты!BV:BV,УсловияРасчеты!$H:$H,$C68,УсловияРасчеты!$N:$N,"итого")</f>
        <v>0</v>
      </c>
      <c r="BC68" s="107">
        <f>SUMIFS(УсловияРасчеты!BW:BW,УсловияРасчеты!$H:$H,$C68,УсловияРасчеты!$N:$N,"итого")</f>
        <v>0</v>
      </c>
      <c r="BD68" s="107">
        <f>SUMIFS(УсловияРасчеты!BX:BX,УсловияРасчеты!$H:$H,$C68,УсловияРасчеты!$N:$N,"итого")</f>
        <v>0</v>
      </c>
      <c r="BE68" s="107">
        <f>SUMIFS(УсловияРасчеты!BY:BY,УсловияРасчеты!$H:$H,$C68,УсловияРасчеты!$N:$N,"итого")</f>
        <v>0</v>
      </c>
      <c r="BF68" s="107">
        <f>SUMIFS(УсловияРасчеты!BZ:BZ,УсловияРасчеты!$H:$H,$C68,УсловияРасчеты!$N:$N,"итого")</f>
        <v>0</v>
      </c>
      <c r="BG68" s="107">
        <f>SUMIFS(УсловияРасчеты!CA:CA,УсловияРасчеты!$H:$H,$C68,УсловияРасчеты!$N:$N,"итого")</f>
        <v>0</v>
      </c>
      <c r="BH68" s="107">
        <f>SUMIFS(УсловияРасчеты!CB:CB,УсловияРасчеты!$H:$H,$C68,УсловияРасчеты!$N:$N,"итого")</f>
        <v>0</v>
      </c>
      <c r="BI68" s="107">
        <f>SUMIFS(УсловияРасчеты!CC:CC,УсловияРасчеты!$H:$H,$C68,УсловияРасчеты!$N:$N,"итого")</f>
        <v>0</v>
      </c>
      <c r="BJ68" s="107">
        <f>SUMIFS(УсловияРасчеты!CD:CD,УсловияРасчеты!$H:$H,$C68,УсловияРасчеты!$N:$N,"итого")</f>
        <v>0</v>
      </c>
      <c r="BK68" s="107">
        <f>SUMIFS(УсловияРасчеты!CE:CE,УсловияРасчеты!$H:$H,$C68,УсловияРасчеты!$N:$N,"итого")</f>
        <v>0</v>
      </c>
      <c r="BL68" s="107">
        <f>SUMIFS(УсловияРасчеты!CF:CF,УсловияРасчеты!$H:$H,$C68,УсловияРасчеты!$N:$N,"итого")</f>
        <v>0</v>
      </c>
      <c r="BM68" s="107">
        <f>SUMIFS(УсловияРасчеты!CG:CG,УсловияРасчеты!$H:$H,$C68,УсловияРасчеты!$N:$N,"итого")</f>
        <v>0</v>
      </c>
      <c r="BN68" s="107">
        <f>SUMIFS(УсловияРасчеты!CH:CH,УсловияРасчеты!$H:$H,$C68,УсловияРасчеты!$N:$N,"итого")</f>
        <v>0</v>
      </c>
      <c r="BO68" s="107">
        <f>SUMIFS(УсловияРасчеты!CI:CI,УсловияРасчеты!$H:$H,$C68,УсловияРасчеты!$N:$N,"итого")</f>
        <v>0</v>
      </c>
      <c r="BP68" s="107">
        <f>SUMIFS(УсловияРасчеты!CJ:CJ,УсловияРасчеты!$H:$H,$C68,УсловияРасчеты!$N:$N,"итого")</f>
        <v>0</v>
      </c>
      <c r="BQ68" s="107">
        <f>SUMIFS(УсловияРасчеты!CK:CK,УсловияРасчеты!$H:$H,$C68,УсловияРасчеты!$N:$N,"итого")</f>
        <v>0</v>
      </c>
      <c r="BR68" s="107">
        <f>SUMIFS(УсловияРасчеты!CL:CL,УсловияРасчеты!$H:$H,$C68,УсловияРасчеты!$N:$N,"итого")</f>
        <v>0</v>
      </c>
      <c r="BS68" s="107">
        <f>SUMIFS(УсловияРасчеты!CM:CM,УсловияРасчеты!$H:$H,$C68,УсловияРасчеты!$N:$N,"итого")</f>
        <v>0</v>
      </c>
      <c r="BT68" s="107">
        <f>SUMIFS(УсловияРасчеты!CN:CN,УсловияРасчеты!$H:$H,$C68,УсловияРасчеты!$N:$N,"итого")</f>
        <v>0</v>
      </c>
      <c r="BU68" s="107">
        <f>SUMIFS(УсловияРасчеты!CO:CO,УсловияРасчеты!$H:$H,$C68,УсловияРасчеты!$N:$N,"итого")</f>
        <v>0</v>
      </c>
      <c r="BV68" s="107">
        <f>SUMIFS(УсловияРасчеты!CP:CP,УсловияРасчеты!$H:$H,$C68,УсловияРасчеты!$N:$N,"итого")</f>
        <v>0</v>
      </c>
      <c r="BW68" s="107">
        <f>SUMIFS(УсловияРасчеты!CQ:CQ,УсловияРасчеты!$H:$H,$C68,УсловияРасчеты!$N:$N,"итого")</f>
        <v>0</v>
      </c>
      <c r="BX68" s="107">
        <f>SUMIFS(УсловияРасчеты!CR:CR,УсловияРасчеты!$H:$H,$C68,УсловияРасчеты!$N:$N,"итого")</f>
        <v>0</v>
      </c>
      <c r="BY68" s="107">
        <f>SUMIFS(УсловияРасчеты!CS:CS,УсловияРасчеты!$H:$H,$C68,УсловияРасчеты!$N:$N,"итого")</f>
        <v>0</v>
      </c>
      <c r="BZ68" s="107">
        <f>SUMIFS(УсловияРасчеты!CT:CT,УсловияРасчеты!$H:$H,$C68,УсловияРасчеты!$N:$N,"итого")</f>
        <v>0</v>
      </c>
      <c r="CA68" s="107">
        <f>SUMIFS(УсловияРасчеты!CU:CU,УсловияРасчеты!$H:$H,$C68,УсловияРасчеты!$N:$N,"итого")</f>
        <v>0</v>
      </c>
      <c r="CB68" s="107">
        <f>SUMIFS(УсловияРасчеты!CV:CV,УсловияРасчеты!$H:$H,$C68,УсловияРасчеты!$N:$N,"итого")</f>
        <v>0</v>
      </c>
      <c r="CC68" s="107">
        <f>SUMIFS(УсловияРасчеты!CW:CW,УсловияРасчеты!$H:$H,$C68,УсловияРасчеты!$N:$N,"итого")</f>
        <v>0</v>
      </c>
      <c r="CD68" s="107">
        <f>SUMIFS(УсловияРасчеты!CX:CX,УсловияРасчеты!$H:$H,$C68,УсловияРасчеты!$N:$N,"итого")</f>
        <v>0</v>
      </c>
      <c r="CE68" s="107">
        <f>SUMIFS(УсловияРасчеты!CY:CY,УсловияРасчеты!$H:$H,$C68,УсловияРасчеты!$N:$N,"итого")</f>
        <v>0</v>
      </c>
      <c r="CF68" s="107">
        <f>SUMIFS(УсловияРасчеты!CZ:CZ,УсловияРасчеты!$H:$H,$C68,УсловияРасчеты!$N:$N,"итого")</f>
        <v>0</v>
      </c>
      <c r="CG68" s="107">
        <f>SUMIFS(УсловияРасчеты!DA:DA,УсловияРасчеты!$H:$H,$C68,УсловияРасчеты!$N:$N,"итого")</f>
        <v>0</v>
      </c>
      <c r="CH68" s="107">
        <f>SUMIFS(УсловияРасчеты!DB:DB,УсловияРасчеты!$H:$H,$C68,УсловияРасчеты!$N:$N,"итого")</f>
        <v>0</v>
      </c>
      <c r="CI68" s="107">
        <f>SUMIFS(УсловияРасчеты!DC:DC,УсловияРасчеты!$H:$H,$C68,УсловияРасчеты!$N:$N,"итого")</f>
        <v>0</v>
      </c>
      <c r="CJ68" s="107">
        <f>SUMIFS(УсловияРасчеты!DD:DD,УсловияРасчеты!$H:$H,$C68,УсловияРасчеты!$N:$N,"итого")</f>
        <v>0</v>
      </c>
      <c r="CK68" s="107">
        <f>SUMIFS(УсловияРасчеты!DE:DE,УсловияРасчеты!$H:$H,$C68,УсловияРасчеты!$N:$N,"итого")</f>
        <v>0</v>
      </c>
      <c r="CL68" s="107">
        <f>SUMIFS(УсловияРасчеты!DF:DF,УсловияРасчеты!$H:$H,$C68,УсловияРасчеты!$N:$N,"итого")</f>
        <v>0</v>
      </c>
      <c r="CM68" s="107">
        <f>SUMIFS(УсловияРасчеты!DG:DG,УсловияРасчеты!$H:$H,$C68,УсловияРасчеты!$N:$N,"итого")</f>
        <v>0</v>
      </c>
      <c r="CN68" s="107">
        <f>SUMIFS(УсловияРасчеты!DH:DH,УсловияРасчеты!$H:$H,$C68,УсловияРасчеты!$N:$N,"итого")</f>
        <v>0</v>
      </c>
      <c r="CO68" s="107">
        <f>SUMIFS(УсловияРасчеты!DI:DI,УсловияРасчеты!$H:$H,$C68,УсловияРасчеты!$N:$N,"итого")</f>
        <v>0</v>
      </c>
      <c r="CP68" s="107">
        <f>SUMIFS(УсловияРасчеты!DJ:DJ,УсловияРасчеты!$H:$H,$C68,УсловияРасчеты!$N:$N,"итого")</f>
        <v>0</v>
      </c>
      <c r="CQ68" s="107">
        <f>SUMIFS(УсловияРасчеты!DK:DK,УсловияРасчеты!$H:$H,$C68,УсловияРасчеты!$N:$N,"итого")</f>
        <v>0</v>
      </c>
      <c r="CR68" s="107">
        <f>SUMIFS(УсловияРасчеты!DL:DL,УсловияРасчеты!$H:$H,$C68,УсловияРасчеты!$N:$N,"итого")</f>
        <v>0</v>
      </c>
      <c r="CS68" s="107">
        <f>SUMIFS(УсловияРасчеты!DM:DM,УсловияРасчеты!$H:$H,$C68,УсловияРасчеты!$N:$N,"итого")</f>
        <v>0</v>
      </c>
      <c r="CT68" s="107">
        <f>SUMIFS(УсловияРасчеты!DN:DN,УсловияРасчеты!$H:$H,$C68,УсловияРасчеты!$N:$N,"итого")</f>
        <v>0</v>
      </c>
      <c r="CU68" s="107">
        <f>SUMIFS(УсловияРасчеты!DO:DO,УсловияРасчеты!$H:$H,$C68,УсловияРасчеты!$N:$N,"итого")</f>
        <v>0</v>
      </c>
      <c r="CV68" s="107">
        <f>SUMIFS(УсловияРасчеты!DP:DP,УсловияРасчеты!$H:$H,$C68,УсловияРасчеты!$N:$N,"итого")</f>
        <v>0</v>
      </c>
      <c r="CW68" s="107">
        <f>SUMIFS(УсловияРасчеты!DQ:DQ,УсловияРасчеты!$H:$H,$C68,УсловияРасчеты!$N:$N,"итого")</f>
        <v>0</v>
      </c>
      <c r="CX68" s="107">
        <f>SUMIFS(УсловияРасчеты!DR:DR,УсловияРасчеты!$H:$H,$C68,УсловияРасчеты!$N:$N,"итого")</f>
        <v>0</v>
      </c>
      <c r="CY68" s="107">
        <f>SUMIFS(УсловияРасчеты!DS:DS,УсловияРасчеты!$H:$H,$C68,УсловияРасчеты!$N:$N,"итого")</f>
        <v>0</v>
      </c>
      <c r="CZ68" s="107">
        <f>SUMIFS(УсловияРасчеты!DT:DT,УсловияРасчеты!$H:$H,$C68,УсловияРасчеты!$N:$N,"итого")</f>
        <v>0</v>
      </c>
      <c r="DA68" s="107">
        <f>SUMIFS(УсловияРасчеты!DU:DU,УсловияРасчеты!$H:$H,$C68,УсловияРасчеты!$N:$N,"итого")</f>
        <v>0</v>
      </c>
      <c r="DB68" s="107">
        <f>SUMIFS(УсловияРасчеты!DV:DV,УсловияРасчеты!$H:$H,$C68,УсловияРасчеты!$N:$N,"итого")</f>
        <v>0</v>
      </c>
      <c r="DC68" s="107">
        <f>SUMIFS(УсловияРасчеты!DW:DW,УсловияРасчеты!$H:$H,$C68,УсловияРасчеты!$N:$N,"итого")</f>
        <v>0</v>
      </c>
      <c r="DD68" s="107">
        <f>SUMIFS(УсловияРасчеты!DX:DX,УсловияРасчеты!$H:$H,$C68,УсловияРасчеты!$N:$N,"итого")</f>
        <v>0</v>
      </c>
      <c r="DE68" s="107">
        <f>SUMIFS(УсловияРасчеты!DY:DY,УсловияРасчеты!$H:$H,$C68,УсловияРасчеты!$N:$N,"итого")</f>
        <v>0</v>
      </c>
      <c r="DF68" s="107">
        <f>SUMIFS(УсловияРасчеты!DZ:DZ,УсловияРасчеты!$H:$H,$C68,УсловияРасчеты!$N:$N,"итого")</f>
        <v>0</v>
      </c>
      <c r="DG68" s="107">
        <f>SUMIFS(УсловияРасчеты!EA:EA,УсловияРасчеты!$H:$H,$C68,УсловияРасчеты!$N:$N,"итого")</f>
        <v>0</v>
      </c>
      <c r="DH68" s="107">
        <f>SUMIFS(УсловияРасчеты!EB:EB,УсловияРасчеты!$H:$H,$C68,УсловияРасчеты!$N:$N,"итого")</f>
        <v>0</v>
      </c>
      <c r="DI68" s="107">
        <f>SUMIFS(УсловияРасчеты!EC:EC,УсловияРасчеты!$H:$H,$C68,УсловияРасчеты!$N:$N,"итого")</f>
        <v>0</v>
      </c>
      <c r="DJ68" s="107">
        <f>SUMIFS(УсловияРасчеты!ED:ED,УсловияРасчеты!$H:$H,$C68,УсловияРасчеты!$N:$N,"итого")</f>
        <v>0</v>
      </c>
      <c r="DK68" s="107">
        <f>SUMIFS(УсловияРасчеты!EE:EE,УсловияРасчеты!$H:$H,$C68,УсловияРасчеты!$N:$N,"итого")</f>
        <v>0</v>
      </c>
      <c r="DL68" s="107">
        <f>SUMIFS(УсловияРасчеты!EF:EF,УсловияРасчеты!$H:$H,$C68,УсловияРасчеты!$N:$N,"итого")</f>
        <v>0</v>
      </c>
      <c r="DM68" s="107">
        <f>SUMIFS(УсловияРасчеты!EG:EG,УсловияРасчеты!$H:$H,$C68,УсловияРасчеты!$N:$N,"итого")</f>
        <v>0</v>
      </c>
      <c r="DN68" s="107">
        <f>SUMIFS(УсловияРасчеты!EH:EH,УсловияРасчеты!$H:$H,$C68,УсловияРасчеты!$N:$N,"итого")</f>
        <v>0</v>
      </c>
      <c r="DO68" s="107">
        <f>SUMIFS(УсловияРасчеты!EI:EI,УсловияРасчеты!$H:$H,$C68,УсловияРасчеты!$N:$N,"итого")</f>
        <v>0</v>
      </c>
      <c r="DP68" s="107">
        <f>SUMIFS(УсловияРасчеты!EJ:EJ,УсловияРасчеты!$H:$H,$C68,УсловияРасчеты!$N:$N,"итого")</f>
        <v>0</v>
      </c>
      <c r="DQ68" s="107">
        <f>SUMIFS(УсловияРасчеты!EK:EK,УсловияРасчеты!$H:$H,$C68,УсловияРасчеты!$N:$N,"итого")</f>
        <v>0</v>
      </c>
      <c r="DR68" s="107">
        <f>SUMIFS(УсловияРасчеты!EL:EL,УсловияРасчеты!$H:$H,$C68,УсловияРасчеты!$N:$N,"итого")</f>
        <v>0</v>
      </c>
      <c r="DS68" s="107">
        <f>SUMIFS(УсловияРасчеты!EM:EM,УсловияРасчеты!$H:$H,$C68,УсловияРасчеты!$N:$N,"итого")</f>
        <v>0</v>
      </c>
      <c r="DT68" s="107">
        <f>SUMIFS(УсловияРасчеты!EN:EN,УсловияРасчеты!$H:$H,$C68,УсловияРасчеты!$N:$N,"итого")</f>
        <v>0</v>
      </c>
      <c r="DU68" s="107">
        <f>SUMIFS(УсловияРасчеты!EO:EO,УсловияРасчеты!$H:$H,$C68,УсловияРасчеты!$N:$N,"итого")</f>
        <v>0</v>
      </c>
      <c r="DV68" s="107">
        <f>SUMIFS(УсловияРасчеты!EP:EP,УсловияРасчеты!$H:$H,$C68,УсловияРасчеты!$N:$N,"итого")</f>
        <v>0</v>
      </c>
      <c r="DW68" s="107">
        <f>SUMIFS(УсловияРасчеты!EQ:EQ,УсловияРасчеты!$H:$H,$C68,УсловияРасчеты!$N:$N,"итого")</f>
        <v>0</v>
      </c>
      <c r="DX68" s="107">
        <f>SUMIFS(УсловияРасчеты!ER:ER,УсловияРасчеты!$H:$H,$C68,УсловияРасчеты!$N:$N,"итого")</f>
        <v>0</v>
      </c>
      <c r="DY68" s="107">
        <f>SUMIFS(УсловияРасчеты!ES:ES,УсловияРасчеты!$H:$H,$C68,УсловияРасчеты!$N:$N,"итого")</f>
        <v>0</v>
      </c>
      <c r="DZ68" s="107">
        <f>SUMIFS(УсловияРасчеты!ET:ET,УсловияРасчеты!$H:$H,$C68,УсловияРасчеты!$N:$N,"итого")</f>
        <v>0</v>
      </c>
      <c r="EA68" s="107">
        <f>SUMIFS(УсловияРасчеты!EU:EU,УсловияРасчеты!$H:$H,$C68,УсловияРасчеты!$N:$N,"итого")</f>
        <v>0</v>
      </c>
      <c r="EB68" s="107">
        <f>SUMIFS(УсловияРасчеты!EV:EV,УсловияРасчеты!$H:$H,$C68,УсловияРасчеты!$N:$N,"итого")</f>
        <v>0</v>
      </c>
      <c r="EC68" s="107">
        <f>SUMIFS(УсловияРасчеты!EW:EW,УсловияРасчеты!$H:$H,$C68,УсловияРасчеты!$N:$N,"итого")</f>
        <v>0</v>
      </c>
      <c r="ED68" s="107">
        <f>SUMIFS(УсловияРасчеты!EX:EX,УсловияРасчеты!$H:$H,$C68,УсловияРасчеты!$N:$N,"итого")</f>
        <v>0</v>
      </c>
      <c r="EE68" s="107">
        <f>SUMIFS(УсловияРасчеты!EY:EY,УсловияРасчеты!$H:$H,$C68,УсловияРасчеты!$N:$N,"итого")</f>
        <v>0</v>
      </c>
      <c r="EF68" s="107">
        <f>SUMIFS(УсловияРасчеты!EZ:EZ,УсловияРасчеты!$H:$H,$C68,УсловияРасчеты!$N:$N,"итого")</f>
        <v>0</v>
      </c>
      <c r="EG68" s="107">
        <f>SUMIFS(УсловияРасчеты!FA:FA,УсловияРасчеты!$H:$H,$C68,УсловияРасчеты!$N:$N,"итого")</f>
        <v>0</v>
      </c>
      <c r="EH68" s="107">
        <f>SUMIFS(УсловияРасчеты!FB:FB,УсловияРасчеты!$H:$H,$C68,УсловияРасчеты!$N:$N,"итого")</f>
        <v>0</v>
      </c>
      <c r="EI68" s="107">
        <f>SUMIFS(УсловияРасчеты!FC:FC,УсловияРасчеты!$H:$H,$C68,УсловияРасчеты!$N:$N,"итого")</f>
        <v>0</v>
      </c>
      <c r="EJ68" s="107">
        <f>SUMIFS(УсловияРасчеты!FD:FD,УсловияРасчеты!$H:$H,$C68,УсловияРасчеты!$N:$N,"итого")</f>
        <v>0</v>
      </c>
      <c r="EK68" s="107">
        <f>SUMIFS(УсловияРасчеты!FE:FE,УсловияРасчеты!$H:$H,$C68,УсловияРасчеты!$N:$N,"итого")</f>
        <v>0</v>
      </c>
      <c r="EL68" s="107">
        <f>SUMIFS(УсловияРасчеты!FF:FF,УсловияРасчеты!$H:$H,$C68,УсловияРасчеты!$N:$N,"итого")</f>
        <v>0</v>
      </c>
      <c r="EM68" s="107">
        <f>SUMIFS(УсловияРасчеты!FG:FG,УсловияРасчеты!$H:$H,$C68,УсловияРасчеты!$N:$N,"итого")</f>
        <v>0</v>
      </c>
      <c r="EN68" s="107">
        <f>SUMIFS(УсловияРасчеты!FH:FH,УсловияРасчеты!$H:$H,$C68,УсловияРасчеты!$N:$N,"итого")</f>
        <v>0</v>
      </c>
      <c r="EO68" s="107">
        <f>SUMIFS(УсловияРасчеты!FI:FI,УсловияРасчеты!$H:$H,$C68,УсловияРасчеты!$N:$N,"итого")</f>
        <v>0</v>
      </c>
      <c r="EP68" s="107">
        <f>SUMIFS(УсловияРасчеты!FJ:FJ,УсловияРасчеты!$H:$H,$C68,УсловияРасчеты!$N:$N,"итого")</f>
        <v>0</v>
      </c>
      <c r="EQ68" s="107">
        <f>SUMIFS(УсловияРасчеты!FK:FK,УсловияРасчеты!$H:$H,$C68,УсловияРасчеты!$N:$N,"итого")</f>
        <v>0</v>
      </c>
      <c r="ER68" s="107">
        <f>SUMIFS(УсловияРасчеты!FL:FL,УсловияРасчеты!$H:$H,$C68,УсловияРасчеты!$N:$N,"итого")</f>
        <v>0</v>
      </c>
      <c r="ES68" s="107">
        <f>SUMIFS(УсловияРасчеты!FM:FM,УсловияРасчеты!$H:$H,$C68,УсловияРасчеты!$N:$N,"итого")</f>
        <v>0</v>
      </c>
      <c r="ET68" s="107">
        <f>SUMIFS(УсловияРасчеты!FN:FN,УсловияРасчеты!$H:$H,$C68,УсловияРасчеты!$N:$N,"итого")</f>
        <v>0</v>
      </c>
      <c r="EU68" s="107">
        <f>SUMIFS(УсловияРасчеты!FO:FO,УсловияРасчеты!$H:$H,$C68,УсловияРасчеты!$N:$N,"итого")</f>
        <v>0</v>
      </c>
      <c r="EV68" s="107">
        <f>SUMIFS(УсловияРасчеты!FP:FP,УсловияРасчеты!$H:$H,$C68,УсловияРасчеты!$N:$N,"итого")</f>
        <v>0</v>
      </c>
      <c r="EW68" s="107">
        <f>SUMIFS(УсловияРасчеты!FQ:FQ,УсловияРасчеты!$H:$H,$C68,УсловияРасчеты!$N:$N,"итого")</f>
        <v>0</v>
      </c>
      <c r="EX68" s="107">
        <f>SUMIFS(УсловияРасчеты!FR:FR,УсловияРасчеты!$H:$H,$C68,УсловияРасчеты!$N:$N,"итого")</f>
        <v>0</v>
      </c>
      <c r="EY68" s="107">
        <f>SUMIFS(УсловияРасчеты!FS:FS,УсловияРасчеты!$H:$H,$C68,УсловияРасчеты!$N:$N,"итого")</f>
        <v>0</v>
      </c>
      <c r="EZ68" s="107">
        <f>SUMIFS(УсловияРасчеты!FT:FT,УсловияРасчеты!$H:$H,$C68,УсловияРасчеты!$N:$N,"итого")</f>
        <v>0</v>
      </c>
      <c r="FA68" s="107">
        <f>SUMIFS(УсловияРасчеты!FU:FU,УсловияРасчеты!$H:$H,$C68,УсловияРасчеты!$N:$N,"итого")</f>
        <v>0</v>
      </c>
      <c r="FB68" s="107">
        <f>SUMIFS(УсловияРасчеты!FV:FV,УсловияРасчеты!$H:$H,$C68,УсловияРасчеты!$N:$N,"итого")</f>
        <v>0</v>
      </c>
      <c r="FC68" s="107">
        <f>SUMIFS(УсловияРасчеты!FW:FW,УсловияРасчеты!$H:$H,$C68,УсловияРасчеты!$N:$N,"итого")</f>
        <v>0</v>
      </c>
      <c r="FD68" s="107">
        <f>SUMIFS(УсловияРасчеты!FX:FX,УсловияРасчеты!$H:$H,$C68,УсловияРасчеты!$N:$N,"итого")</f>
        <v>0</v>
      </c>
      <c r="FE68" s="107">
        <f>SUMIFS(УсловияРасчеты!FY:FY,УсловияРасчеты!$H:$H,$C68,УсловияРасчеты!$N:$N,"итого")</f>
        <v>0</v>
      </c>
      <c r="FF68" s="107">
        <f>SUMIFS(УсловияРасчеты!FZ:FZ,УсловияРасчеты!$H:$H,$C68,УсловияРасчеты!$N:$N,"итого")</f>
        <v>0</v>
      </c>
      <c r="FG68" s="107">
        <f>SUMIFS(УсловияРасчеты!GA:GA,УсловияРасчеты!$H:$H,$C68,УсловияРасчеты!$N:$N,"итого")</f>
        <v>0</v>
      </c>
      <c r="FH68" s="107">
        <f>SUMIFS(УсловияРасчеты!GB:GB,УсловияРасчеты!$H:$H,$C68,УсловияРасчеты!$N:$N,"итого")</f>
        <v>0</v>
      </c>
      <c r="FI68" s="107">
        <f>SUMIFS(УсловияРасчеты!GC:GC,УсловияРасчеты!$H:$H,$C68,УсловияРасчеты!$N:$N,"итого")</f>
        <v>0</v>
      </c>
      <c r="FJ68" s="107">
        <f>SUMIFS(УсловияРасчеты!GD:GD,УсловияРасчеты!$H:$H,$C68,УсловияРасчеты!$N:$N,"итого")</f>
        <v>0</v>
      </c>
      <c r="FK68" s="107">
        <f>SUMIFS(УсловияРасчеты!GE:GE,УсловияРасчеты!$H:$H,$C68,УсловияРасчеты!$N:$N,"итого")</f>
        <v>0</v>
      </c>
      <c r="FL68" s="107">
        <f>SUMIFS(УсловияРасчеты!GF:GF,УсловияРасчеты!$H:$H,$C68,УсловияРасчеты!$N:$N,"итого")</f>
        <v>0</v>
      </c>
      <c r="FM68" s="107">
        <f>SUMIFS(УсловияРасчеты!GG:GG,УсловияРасчеты!$H:$H,$C68,УсловияРасчеты!$N:$N,"итого")</f>
        <v>0</v>
      </c>
      <c r="FN68" s="107">
        <f>SUMIFS(УсловияРасчеты!GH:GH,УсловияРасчеты!$H:$H,$C68,УсловияРасчеты!$N:$N,"итого")</f>
        <v>0</v>
      </c>
      <c r="FO68" s="107">
        <f>SUMIFS(УсловияРасчеты!GI:GI,УсловияРасчеты!$H:$H,$C68,УсловияРасчеты!$N:$N,"итого")</f>
        <v>0</v>
      </c>
      <c r="FP68" s="107">
        <f>SUMIFS(УсловияРасчеты!GJ:GJ,УсловияРасчеты!$H:$H,$C68,УсловияРасчеты!$N:$N,"итого")</f>
        <v>0</v>
      </c>
      <c r="FQ68" s="107">
        <f>SUMIFS(УсловияРасчеты!GK:GK,УсловияРасчеты!$H:$H,$C68,УсловияРасчеты!$N:$N,"итого")</f>
        <v>0</v>
      </c>
      <c r="FR68" s="107">
        <f>SUMIFS(УсловияРасчеты!GL:GL,УсловияРасчеты!$H:$H,$C68,УсловияРасчеты!$N:$N,"итого")</f>
        <v>0</v>
      </c>
      <c r="FS68" s="107">
        <f>SUMIFS(УсловияРасчеты!GM:GM,УсловияРасчеты!$H:$H,$C68,УсловияРасчеты!$N:$N,"итого")</f>
        <v>0</v>
      </c>
      <c r="FT68" s="107">
        <f>SUMIFS(УсловияРасчеты!GN:GN,УсловияРасчеты!$H:$H,$C68,УсловияРасчеты!$N:$N,"итого")</f>
        <v>0</v>
      </c>
      <c r="FU68" s="107">
        <f>SUMIFS(УсловияРасчеты!GO:GO,УсловияРасчеты!$H:$H,$C68,УсловияРасчеты!$N:$N,"итого")</f>
        <v>0</v>
      </c>
      <c r="FV68" s="107">
        <f>SUMIFS(УсловияРасчеты!GP:GP,УсловияРасчеты!$H:$H,$C68,УсловияРасчеты!$N:$N,"итого")</f>
        <v>0</v>
      </c>
      <c r="FW68" s="107">
        <f>SUMIFS(УсловияРасчеты!GQ:GQ,УсловияРасчеты!$H:$H,$C68,УсловияРасчеты!$N:$N,"итого")</f>
        <v>0</v>
      </c>
      <c r="FX68" s="107">
        <f>SUMIFS(УсловияРасчеты!GR:GR,УсловияРасчеты!$H:$H,$C68,УсловияРасчеты!$N:$N,"итого")</f>
        <v>0</v>
      </c>
      <c r="FY68" s="107">
        <f>SUMIFS(УсловияРасчеты!GS:GS,УсловияРасчеты!$H:$H,$C68,УсловияРасчеты!$N:$N,"итого")</f>
        <v>0</v>
      </c>
      <c r="FZ68" s="107">
        <f>SUMIFS(УсловияРасчеты!GT:GT,УсловияРасчеты!$H:$H,$C68,УсловияРасчеты!$N:$N,"итого")</f>
        <v>0</v>
      </c>
      <c r="GA68" s="107">
        <f>SUMIFS(УсловияРасчеты!GU:GU,УсловияРасчеты!$H:$H,$C68,УсловияРасчеты!$N:$N,"итого")</f>
        <v>0</v>
      </c>
      <c r="GB68" s="107">
        <f>SUMIFS(УсловияРасчеты!GV:GV,УсловияРасчеты!$H:$H,$C68,УсловияРасчеты!$N:$N,"итого")</f>
        <v>0</v>
      </c>
      <c r="GC68" s="107">
        <f>SUMIFS(УсловияРасчеты!GW:GW,УсловияРасчеты!$H:$H,$C68,УсловияРасчеты!$N:$N,"итого")</f>
        <v>0</v>
      </c>
      <c r="GD68" s="107">
        <f>SUMIFS(УсловияРасчеты!GX:GX,УсловияРасчеты!$H:$H,$C68,УсловияРасчеты!$N:$N,"итого")</f>
        <v>0</v>
      </c>
      <c r="GE68" s="107">
        <f>SUMIFS(УсловияРасчеты!GY:GY,УсловияРасчеты!$H:$H,$C68,УсловияРасчеты!$N:$N,"итого")</f>
        <v>0</v>
      </c>
      <c r="GF68" s="107">
        <f>SUMIFS(УсловияРасчеты!GZ:GZ,УсловияРасчеты!$H:$H,$C68,УсловияРасчеты!$N:$N,"итого")</f>
        <v>0</v>
      </c>
      <c r="GG68" s="77"/>
    </row>
    <row r="69" spans="1:189">
      <c r="A69" s="82"/>
      <c r="B69" s="65"/>
      <c r="C69" s="69"/>
      <c r="D69" s="66"/>
      <c r="E69" s="135"/>
      <c r="F69" s="65"/>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65"/>
    </row>
    <row r="70" spans="1:189" s="57" customFormat="1">
      <c r="A70" s="82"/>
      <c r="B70" s="66"/>
      <c r="C70" s="144" t="s">
        <v>278</v>
      </c>
      <c r="D70" s="66"/>
      <c r="E70" s="127">
        <f>SUM(E71:E85)</f>
        <v>0</v>
      </c>
      <c r="F70" s="65"/>
      <c r="G70" s="127">
        <f t="shared" ref="G70:BR70" si="228">SUM(G71:G85)</f>
        <v>0</v>
      </c>
      <c r="H70" s="127">
        <f t="shared" si="228"/>
        <v>0</v>
      </c>
      <c r="I70" s="127">
        <f t="shared" si="228"/>
        <v>0</v>
      </c>
      <c r="J70" s="127">
        <f t="shared" si="228"/>
        <v>0</v>
      </c>
      <c r="K70" s="127">
        <f t="shared" si="228"/>
        <v>0</v>
      </c>
      <c r="L70" s="127">
        <f t="shared" si="228"/>
        <v>0</v>
      </c>
      <c r="M70" s="127">
        <f t="shared" si="228"/>
        <v>0</v>
      </c>
      <c r="N70" s="127">
        <f t="shared" si="228"/>
        <v>0</v>
      </c>
      <c r="O70" s="127">
        <f t="shared" si="228"/>
        <v>0</v>
      </c>
      <c r="P70" s="127">
        <f t="shared" si="228"/>
        <v>0</v>
      </c>
      <c r="Q70" s="127">
        <f t="shared" si="228"/>
        <v>0</v>
      </c>
      <c r="R70" s="127">
        <f t="shared" si="228"/>
        <v>0</v>
      </c>
      <c r="S70" s="127">
        <f t="shared" si="228"/>
        <v>0</v>
      </c>
      <c r="T70" s="127">
        <f t="shared" si="228"/>
        <v>0</v>
      </c>
      <c r="U70" s="127">
        <f t="shared" si="228"/>
        <v>0</v>
      </c>
      <c r="V70" s="127">
        <f t="shared" si="228"/>
        <v>0</v>
      </c>
      <c r="W70" s="127">
        <f t="shared" si="228"/>
        <v>0</v>
      </c>
      <c r="X70" s="127">
        <f t="shared" si="228"/>
        <v>0</v>
      </c>
      <c r="Y70" s="127">
        <f t="shared" si="228"/>
        <v>0</v>
      </c>
      <c r="Z70" s="127">
        <f t="shared" si="228"/>
        <v>0</v>
      </c>
      <c r="AA70" s="127">
        <f t="shared" si="228"/>
        <v>0</v>
      </c>
      <c r="AB70" s="127">
        <f t="shared" si="228"/>
        <v>0</v>
      </c>
      <c r="AC70" s="127">
        <f t="shared" si="228"/>
        <v>0</v>
      </c>
      <c r="AD70" s="127">
        <f t="shared" si="228"/>
        <v>0</v>
      </c>
      <c r="AE70" s="127">
        <f t="shared" si="228"/>
        <v>0</v>
      </c>
      <c r="AF70" s="127">
        <f t="shared" si="228"/>
        <v>0</v>
      </c>
      <c r="AG70" s="127">
        <f t="shared" si="228"/>
        <v>0</v>
      </c>
      <c r="AH70" s="127">
        <f t="shared" si="228"/>
        <v>0</v>
      </c>
      <c r="AI70" s="127">
        <f t="shared" si="228"/>
        <v>0</v>
      </c>
      <c r="AJ70" s="127">
        <f t="shared" si="228"/>
        <v>0</v>
      </c>
      <c r="AK70" s="127">
        <f t="shared" si="228"/>
        <v>0</v>
      </c>
      <c r="AL70" s="127">
        <f t="shared" si="228"/>
        <v>0</v>
      </c>
      <c r="AM70" s="127">
        <f t="shared" si="228"/>
        <v>0</v>
      </c>
      <c r="AN70" s="127">
        <f t="shared" si="228"/>
        <v>0</v>
      </c>
      <c r="AO70" s="127">
        <f t="shared" si="228"/>
        <v>0</v>
      </c>
      <c r="AP70" s="127">
        <f t="shared" si="228"/>
        <v>0</v>
      </c>
      <c r="AQ70" s="127">
        <f t="shared" si="228"/>
        <v>0</v>
      </c>
      <c r="AR70" s="127">
        <f t="shared" si="228"/>
        <v>0</v>
      </c>
      <c r="AS70" s="127">
        <f t="shared" si="228"/>
        <v>0</v>
      </c>
      <c r="AT70" s="127">
        <f t="shared" si="228"/>
        <v>0</v>
      </c>
      <c r="AU70" s="127">
        <f t="shared" si="228"/>
        <v>0</v>
      </c>
      <c r="AV70" s="127">
        <f t="shared" si="228"/>
        <v>0</v>
      </c>
      <c r="AW70" s="127">
        <f t="shared" si="228"/>
        <v>0</v>
      </c>
      <c r="AX70" s="127">
        <f t="shared" si="228"/>
        <v>0</v>
      </c>
      <c r="AY70" s="127">
        <f t="shared" si="228"/>
        <v>0</v>
      </c>
      <c r="AZ70" s="127">
        <f t="shared" si="228"/>
        <v>0</v>
      </c>
      <c r="BA70" s="127">
        <f t="shared" si="228"/>
        <v>0</v>
      </c>
      <c r="BB70" s="127">
        <f t="shared" si="228"/>
        <v>0</v>
      </c>
      <c r="BC70" s="127">
        <f t="shared" si="228"/>
        <v>0</v>
      </c>
      <c r="BD70" s="127">
        <f t="shared" si="228"/>
        <v>0</v>
      </c>
      <c r="BE70" s="127">
        <f t="shared" si="228"/>
        <v>0</v>
      </c>
      <c r="BF70" s="127">
        <f t="shared" si="228"/>
        <v>0</v>
      </c>
      <c r="BG70" s="127">
        <f t="shared" si="228"/>
        <v>0</v>
      </c>
      <c r="BH70" s="127">
        <f t="shared" si="228"/>
        <v>0</v>
      </c>
      <c r="BI70" s="127">
        <f t="shared" si="228"/>
        <v>0</v>
      </c>
      <c r="BJ70" s="127">
        <f t="shared" si="228"/>
        <v>0</v>
      </c>
      <c r="BK70" s="127">
        <f t="shared" si="228"/>
        <v>0</v>
      </c>
      <c r="BL70" s="127">
        <f t="shared" si="228"/>
        <v>0</v>
      </c>
      <c r="BM70" s="127">
        <f t="shared" si="228"/>
        <v>0</v>
      </c>
      <c r="BN70" s="127">
        <f t="shared" si="228"/>
        <v>0</v>
      </c>
      <c r="BO70" s="127">
        <f t="shared" si="228"/>
        <v>0</v>
      </c>
      <c r="BP70" s="127">
        <f t="shared" si="228"/>
        <v>0</v>
      </c>
      <c r="BQ70" s="127">
        <f t="shared" si="228"/>
        <v>0</v>
      </c>
      <c r="BR70" s="127">
        <f t="shared" si="228"/>
        <v>0</v>
      </c>
      <c r="BS70" s="127">
        <f t="shared" ref="BS70:CV70" si="229">SUM(BS71:BS85)</f>
        <v>0</v>
      </c>
      <c r="BT70" s="127">
        <f t="shared" si="229"/>
        <v>0</v>
      </c>
      <c r="BU70" s="127">
        <f t="shared" si="229"/>
        <v>0</v>
      </c>
      <c r="BV70" s="127">
        <f t="shared" si="229"/>
        <v>0</v>
      </c>
      <c r="BW70" s="127">
        <f t="shared" si="229"/>
        <v>0</v>
      </c>
      <c r="BX70" s="127">
        <f t="shared" si="229"/>
        <v>0</v>
      </c>
      <c r="BY70" s="127">
        <f t="shared" si="229"/>
        <v>0</v>
      </c>
      <c r="BZ70" s="127">
        <f t="shared" si="229"/>
        <v>0</v>
      </c>
      <c r="CA70" s="127">
        <f t="shared" si="229"/>
        <v>0</v>
      </c>
      <c r="CB70" s="127">
        <f t="shared" si="229"/>
        <v>0</v>
      </c>
      <c r="CC70" s="127">
        <f t="shared" si="229"/>
        <v>0</v>
      </c>
      <c r="CD70" s="127">
        <f t="shared" si="229"/>
        <v>0</v>
      </c>
      <c r="CE70" s="127">
        <f t="shared" si="229"/>
        <v>0</v>
      </c>
      <c r="CF70" s="127">
        <f t="shared" si="229"/>
        <v>0</v>
      </c>
      <c r="CG70" s="127">
        <f t="shared" si="229"/>
        <v>0</v>
      </c>
      <c r="CH70" s="127">
        <f t="shared" si="229"/>
        <v>0</v>
      </c>
      <c r="CI70" s="127">
        <f t="shared" si="229"/>
        <v>0</v>
      </c>
      <c r="CJ70" s="127">
        <f t="shared" si="229"/>
        <v>0</v>
      </c>
      <c r="CK70" s="127">
        <f t="shared" si="229"/>
        <v>0</v>
      </c>
      <c r="CL70" s="127">
        <f t="shared" si="229"/>
        <v>0</v>
      </c>
      <c r="CM70" s="127">
        <f t="shared" si="229"/>
        <v>0</v>
      </c>
      <c r="CN70" s="127">
        <f t="shared" si="229"/>
        <v>0</v>
      </c>
      <c r="CO70" s="127">
        <f t="shared" si="229"/>
        <v>0</v>
      </c>
      <c r="CP70" s="127">
        <f t="shared" si="229"/>
        <v>0</v>
      </c>
      <c r="CQ70" s="127">
        <f t="shared" si="229"/>
        <v>0</v>
      </c>
      <c r="CR70" s="127">
        <f t="shared" si="229"/>
        <v>0</v>
      </c>
      <c r="CS70" s="127">
        <f t="shared" si="229"/>
        <v>0</v>
      </c>
      <c r="CT70" s="127">
        <f t="shared" si="229"/>
        <v>0</v>
      </c>
      <c r="CU70" s="127">
        <f t="shared" si="229"/>
        <v>0</v>
      </c>
      <c r="CV70" s="127">
        <f t="shared" si="229"/>
        <v>0</v>
      </c>
      <c r="CW70" s="127">
        <f t="shared" ref="CW70:FH70" si="230">SUM(CW71:CW85)</f>
        <v>0</v>
      </c>
      <c r="CX70" s="127">
        <f t="shared" si="230"/>
        <v>0</v>
      </c>
      <c r="CY70" s="127">
        <f t="shared" si="230"/>
        <v>0</v>
      </c>
      <c r="CZ70" s="127">
        <f t="shared" si="230"/>
        <v>0</v>
      </c>
      <c r="DA70" s="127">
        <f t="shared" si="230"/>
        <v>0</v>
      </c>
      <c r="DB70" s="127">
        <f t="shared" si="230"/>
        <v>0</v>
      </c>
      <c r="DC70" s="127">
        <f t="shared" si="230"/>
        <v>0</v>
      </c>
      <c r="DD70" s="127">
        <f t="shared" si="230"/>
        <v>0</v>
      </c>
      <c r="DE70" s="127">
        <f t="shared" si="230"/>
        <v>0</v>
      </c>
      <c r="DF70" s="127">
        <f t="shared" si="230"/>
        <v>0</v>
      </c>
      <c r="DG70" s="127">
        <f t="shared" si="230"/>
        <v>0</v>
      </c>
      <c r="DH70" s="127">
        <f t="shared" si="230"/>
        <v>0</v>
      </c>
      <c r="DI70" s="127">
        <f t="shared" si="230"/>
        <v>0</v>
      </c>
      <c r="DJ70" s="127">
        <f t="shared" si="230"/>
        <v>0</v>
      </c>
      <c r="DK70" s="127">
        <f t="shared" si="230"/>
        <v>0</v>
      </c>
      <c r="DL70" s="127">
        <f t="shared" si="230"/>
        <v>0</v>
      </c>
      <c r="DM70" s="127">
        <f t="shared" si="230"/>
        <v>0</v>
      </c>
      <c r="DN70" s="127">
        <f t="shared" si="230"/>
        <v>0</v>
      </c>
      <c r="DO70" s="127">
        <f t="shared" si="230"/>
        <v>0</v>
      </c>
      <c r="DP70" s="127">
        <f t="shared" si="230"/>
        <v>0</v>
      </c>
      <c r="DQ70" s="127">
        <f t="shared" si="230"/>
        <v>0</v>
      </c>
      <c r="DR70" s="127">
        <f t="shared" si="230"/>
        <v>0</v>
      </c>
      <c r="DS70" s="127">
        <f t="shared" si="230"/>
        <v>0</v>
      </c>
      <c r="DT70" s="127">
        <f t="shared" si="230"/>
        <v>0</v>
      </c>
      <c r="DU70" s="127">
        <f t="shared" si="230"/>
        <v>0</v>
      </c>
      <c r="DV70" s="127">
        <f t="shared" si="230"/>
        <v>0</v>
      </c>
      <c r="DW70" s="127">
        <f t="shared" si="230"/>
        <v>0</v>
      </c>
      <c r="DX70" s="127">
        <f t="shared" si="230"/>
        <v>0</v>
      </c>
      <c r="DY70" s="127">
        <f t="shared" si="230"/>
        <v>0</v>
      </c>
      <c r="DZ70" s="127">
        <f t="shared" si="230"/>
        <v>0</v>
      </c>
      <c r="EA70" s="127">
        <f t="shared" si="230"/>
        <v>0</v>
      </c>
      <c r="EB70" s="127">
        <f t="shared" si="230"/>
        <v>0</v>
      </c>
      <c r="EC70" s="127">
        <f t="shared" si="230"/>
        <v>0</v>
      </c>
      <c r="ED70" s="127">
        <f t="shared" si="230"/>
        <v>0</v>
      </c>
      <c r="EE70" s="127">
        <f t="shared" si="230"/>
        <v>0</v>
      </c>
      <c r="EF70" s="127">
        <f t="shared" si="230"/>
        <v>0</v>
      </c>
      <c r="EG70" s="127">
        <f t="shared" si="230"/>
        <v>0</v>
      </c>
      <c r="EH70" s="127">
        <f t="shared" si="230"/>
        <v>0</v>
      </c>
      <c r="EI70" s="127">
        <f t="shared" si="230"/>
        <v>0</v>
      </c>
      <c r="EJ70" s="127">
        <f t="shared" si="230"/>
        <v>0</v>
      </c>
      <c r="EK70" s="127">
        <f t="shared" si="230"/>
        <v>0</v>
      </c>
      <c r="EL70" s="127">
        <f t="shared" si="230"/>
        <v>0</v>
      </c>
      <c r="EM70" s="127">
        <f t="shared" si="230"/>
        <v>0</v>
      </c>
      <c r="EN70" s="127">
        <f t="shared" si="230"/>
        <v>0</v>
      </c>
      <c r="EO70" s="127">
        <f t="shared" si="230"/>
        <v>0</v>
      </c>
      <c r="EP70" s="127">
        <f t="shared" si="230"/>
        <v>0</v>
      </c>
      <c r="EQ70" s="127">
        <f t="shared" si="230"/>
        <v>0</v>
      </c>
      <c r="ER70" s="127">
        <f t="shared" si="230"/>
        <v>0</v>
      </c>
      <c r="ES70" s="127">
        <f t="shared" si="230"/>
        <v>0</v>
      </c>
      <c r="ET70" s="127">
        <f t="shared" si="230"/>
        <v>0</v>
      </c>
      <c r="EU70" s="127">
        <f t="shared" si="230"/>
        <v>0</v>
      </c>
      <c r="EV70" s="127">
        <f t="shared" si="230"/>
        <v>0</v>
      </c>
      <c r="EW70" s="127">
        <f t="shared" si="230"/>
        <v>0</v>
      </c>
      <c r="EX70" s="127">
        <f t="shared" si="230"/>
        <v>0</v>
      </c>
      <c r="EY70" s="127">
        <f t="shared" si="230"/>
        <v>0</v>
      </c>
      <c r="EZ70" s="127">
        <f t="shared" si="230"/>
        <v>0</v>
      </c>
      <c r="FA70" s="127">
        <f t="shared" si="230"/>
        <v>0</v>
      </c>
      <c r="FB70" s="127">
        <f t="shared" si="230"/>
        <v>0</v>
      </c>
      <c r="FC70" s="127">
        <f t="shared" si="230"/>
        <v>0</v>
      </c>
      <c r="FD70" s="127">
        <f t="shared" si="230"/>
        <v>0</v>
      </c>
      <c r="FE70" s="127">
        <f t="shared" si="230"/>
        <v>0</v>
      </c>
      <c r="FF70" s="127">
        <f t="shared" si="230"/>
        <v>0</v>
      </c>
      <c r="FG70" s="127">
        <f t="shared" si="230"/>
        <v>0</v>
      </c>
      <c r="FH70" s="127">
        <f t="shared" si="230"/>
        <v>0</v>
      </c>
      <c r="FI70" s="127">
        <f t="shared" ref="FI70:GF70" si="231">SUM(FI71:FI85)</f>
        <v>0</v>
      </c>
      <c r="FJ70" s="127">
        <f t="shared" si="231"/>
        <v>0</v>
      </c>
      <c r="FK70" s="127">
        <f t="shared" si="231"/>
        <v>0</v>
      </c>
      <c r="FL70" s="127">
        <f t="shared" si="231"/>
        <v>0</v>
      </c>
      <c r="FM70" s="127">
        <f t="shared" si="231"/>
        <v>0</v>
      </c>
      <c r="FN70" s="127">
        <f t="shared" si="231"/>
        <v>0</v>
      </c>
      <c r="FO70" s="127">
        <f t="shared" si="231"/>
        <v>0</v>
      </c>
      <c r="FP70" s="127">
        <f t="shared" si="231"/>
        <v>0</v>
      </c>
      <c r="FQ70" s="127">
        <f t="shared" si="231"/>
        <v>0</v>
      </c>
      <c r="FR70" s="127">
        <f t="shared" si="231"/>
        <v>0</v>
      </c>
      <c r="FS70" s="127">
        <f t="shared" si="231"/>
        <v>0</v>
      </c>
      <c r="FT70" s="127">
        <f t="shared" si="231"/>
        <v>0</v>
      </c>
      <c r="FU70" s="127">
        <f t="shared" si="231"/>
        <v>0</v>
      </c>
      <c r="FV70" s="127">
        <f t="shared" si="231"/>
        <v>0</v>
      </c>
      <c r="FW70" s="127">
        <f t="shared" si="231"/>
        <v>0</v>
      </c>
      <c r="FX70" s="127">
        <f t="shared" si="231"/>
        <v>0</v>
      </c>
      <c r="FY70" s="127">
        <f t="shared" si="231"/>
        <v>0</v>
      </c>
      <c r="FZ70" s="127">
        <f t="shared" si="231"/>
        <v>0</v>
      </c>
      <c r="GA70" s="127">
        <f t="shared" si="231"/>
        <v>0</v>
      </c>
      <c r="GB70" s="127">
        <f t="shared" si="231"/>
        <v>0</v>
      </c>
      <c r="GC70" s="127">
        <f t="shared" si="231"/>
        <v>0</v>
      </c>
      <c r="GD70" s="127">
        <f t="shared" si="231"/>
        <v>0</v>
      </c>
      <c r="GE70" s="127">
        <f t="shared" si="231"/>
        <v>0</v>
      </c>
      <c r="GF70" s="127">
        <f t="shared" si="231"/>
        <v>0</v>
      </c>
      <c r="GG70" s="66"/>
    </row>
    <row r="71" spans="1:189" s="74" customFormat="1" ht="12" customHeight="1">
      <c r="A71" s="82">
        <f>E61-E70</f>
        <v>0</v>
      </c>
      <c r="B71" s="72"/>
      <c r="C71" s="73" t="s">
        <v>25</v>
      </c>
      <c r="D71" s="66"/>
      <c r="E71" s="128"/>
      <c r="F71" s="65"/>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72"/>
    </row>
    <row r="72" spans="1:189" s="79" customFormat="1">
      <c r="A72" s="82"/>
      <c r="B72" s="77"/>
      <c r="C72" s="78" t="str">
        <f>УсловияРасчеты!$H$1184</f>
        <v>Капитал (чистая прибыль накопит. итогом)</v>
      </c>
      <c r="D72" s="66"/>
      <c r="E72" s="129">
        <f t="shared" ref="E72:E84" si="232">SUMIFS($F72:$GG72,$F$2:$GG$2,MAX($F$2:$GG$2))</f>
        <v>0</v>
      </c>
      <c r="F72" s="65"/>
      <c r="G72" s="107">
        <f>IF(G$2="",0,SUMIFS(УсловияРасчеты!AA:AA,УсловияРасчеты!$H:$H,$C72,УсловияРасчеты!$N:$N,"итого"))</f>
        <v>0</v>
      </c>
      <c r="H72" s="107">
        <f>IF(H$2="",0,SUMIFS(УсловияРасчеты!AB:AB,УсловияРасчеты!$H:$H,$C72,УсловияРасчеты!$N:$N,"итого"))</f>
        <v>0</v>
      </c>
      <c r="I72" s="107">
        <f>IF(I$2="",0,SUMIFS(УсловияРасчеты!AC:AC,УсловияРасчеты!$H:$H,$C72,УсловияРасчеты!$N:$N,"итого"))</f>
        <v>0</v>
      </c>
      <c r="J72" s="107">
        <f>IF(J$2="",0,SUMIFS(УсловияРасчеты!AD:AD,УсловияРасчеты!$H:$H,$C72,УсловияРасчеты!$N:$N,"итого"))</f>
        <v>0</v>
      </c>
      <c r="K72" s="107">
        <f>IF(K$2="",0,SUMIFS(УсловияРасчеты!AE:AE,УсловияРасчеты!$H:$H,$C72,УсловияРасчеты!$N:$N,"итого"))</f>
        <v>0</v>
      </c>
      <c r="L72" s="107">
        <f>IF(L$2="",0,SUMIFS(УсловияРасчеты!AF:AF,УсловияРасчеты!$H:$H,$C72,УсловияРасчеты!$N:$N,"итого"))</f>
        <v>0</v>
      </c>
      <c r="M72" s="107">
        <f>IF(M$2="",0,SUMIFS(УсловияРасчеты!AG:AG,УсловияРасчеты!$H:$H,$C72,УсловияРасчеты!$N:$N,"итого"))</f>
        <v>0</v>
      </c>
      <c r="N72" s="107">
        <f>IF(N$2="",0,SUMIFS(УсловияРасчеты!AH:AH,УсловияРасчеты!$H:$H,$C72,УсловияРасчеты!$N:$N,"итого"))</f>
        <v>0</v>
      </c>
      <c r="O72" s="107">
        <f>IF(O$2="",0,SUMIFS(УсловияРасчеты!AI:AI,УсловияРасчеты!$H:$H,$C72,УсловияРасчеты!$N:$N,"итого"))</f>
        <v>0</v>
      </c>
      <c r="P72" s="107">
        <f>IF(P$2="",0,SUMIFS(УсловияРасчеты!AJ:AJ,УсловияРасчеты!$H:$H,$C72,УсловияРасчеты!$N:$N,"итого"))</f>
        <v>0</v>
      </c>
      <c r="Q72" s="107">
        <f>IF(Q$2="",0,SUMIFS(УсловияРасчеты!AK:AK,УсловияРасчеты!$H:$H,$C72,УсловияРасчеты!$N:$N,"итого"))</f>
        <v>0</v>
      </c>
      <c r="R72" s="107">
        <f>IF(R$2="",0,SUMIFS(УсловияРасчеты!AL:AL,УсловияРасчеты!$H:$H,$C72,УсловияРасчеты!$N:$N,"итого"))</f>
        <v>0</v>
      </c>
      <c r="S72" s="107">
        <f>IF(S$2="",0,SUMIFS(УсловияРасчеты!AM:AM,УсловияРасчеты!$H:$H,$C72,УсловияРасчеты!$N:$N,"итого"))</f>
        <v>0</v>
      </c>
      <c r="T72" s="107">
        <f>IF(T$2="",0,SUMIFS(УсловияРасчеты!AN:AN,УсловияРасчеты!$H:$H,$C72,УсловияРасчеты!$N:$N,"итого"))</f>
        <v>0</v>
      </c>
      <c r="U72" s="107">
        <f>IF(U$2="",0,SUMIFS(УсловияРасчеты!AO:AO,УсловияРасчеты!$H:$H,$C72,УсловияРасчеты!$N:$N,"итого"))</f>
        <v>0</v>
      </c>
      <c r="V72" s="107">
        <f>IF(V$2="",0,SUMIFS(УсловияРасчеты!AP:AP,УсловияРасчеты!$H:$H,$C72,УсловияРасчеты!$N:$N,"итого"))</f>
        <v>0</v>
      </c>
      <c r="W72" s="107">
        <f>IF(W$2="",0,SUMIFS(УсловияРасчеты!AQ:AQ,УсловияРасчеты!$H:$H,$C72,УсловияРасчеты!$N:$N,"итого"))</f>
        <v>0</v>
      </c>
      <c r="X72" s="107">
        <f>IF(X$2="",0,SUMIFS(УсловияРасчеты!AR:AR,УсловияРасчеты!$H:$H,$C72,УсловияРасчеты!$N:$N,"итого"))</f>
        <v>0</v>
      </c>
      <c r="Y72" s="107">
        <f>IF(Y$2="",0,SUMIFS(УсловияРасчеты!AS:AS,УсловияРасчеты!$H:$H,$C72,УсловияРасчеты!$N:$N,"итого"))</f>
        <v>0</v>
      </c>
      <c r="Z72" s="107">
        <f>IF(Z$2="",0,SUMIFS(УсловияРасчеты!AT:AT,УсловияРасчеты!$H:$H,$C72,УсловияРасчеты!$N:$N,"итого"))</f>
        <v>0</v>
      </c>
      <c r="AA72" s="107">
        <f>IF(AA$2="",0,SUMIFS(УсловияРасчеты!AU:AU,УсловияРасчеты!$H:$H,$C72,УсловияРасчеты!$N:$N,"итого"))</f>
        <v>0</v>
      </c>
      <c r="AB72" s="107">
        <f>IF(AB$2="",0,SUMIFS(УсловияРасчеты!AV:AV,УсловияРасчеты!$H:$H,$C72,УсловияРасчеты!$N:$N,"итого"))</f>
        <v>0</v>
      </c>
      <c r="AC72" s="107">
        <f>IF(AC$2="",0,SUMIFS(УсловияРасчеты!AW:AW,УсловияРасчеты!$H:$H,$C72,УсловияРасчеты!$N:$N,"итого"))</f>
        <v>0</v>
      </c>
      <c r="AD72" s="107">
        <f>IF(AD$2="",0,SUMIFS(УсловияРасчеты!AX:AX,УсловияРасчеты!$H:$H,$C72,УсловияРасчеты!$N:$N,"итого"))</f>
        <v>0</v>
      </c>
      <c r="AE72" s="107">
        <f>IF(AE$2="",0,SUMIFS(УсловияРасчеты!AY:AY,УсловияРасчеты!$H:$H,$C72,УсловияРасчеты!$N:$N,"итого"))</f>
        <v>0</v>
      </c>
      <c r="AF72" s="107">
        <f>IF(AF$2="",0,SUMIFS(УсловияРасчеты!AZ:AZ,УсловияРасчеты!$H:$H,$C72,УсловияРасчеты!$N:$N,"итого"))</f>
        <v>0</v>
      </c>
      <c r="AG72" s="107">
        <f>IF(AG$2="",0,SUMIFS(УсловияРасчеты!BA:BA,УсловияРасчеты!$H:$H,$C72,УсловияРасчеты!$N:$N,"итого"))</f>
        <v>0</v>
      </c>
      <c r="AH72" s="107">
        <f>IF(AH$2="",0,SUMIFS(УсловияРасчеты!BB:BB,УсловияРасчеты!$H:$H,$C72,УсловияРасчеты!$N:$N,"итого"))</f>
        <v>0</v>
      </c>
      <c r="AI72" s="107">
        <f>IF(AI$2="",0,SUMIFS(УсловияРасчеты!BC:BC,УсловияРасчеты!$H:$H,$C72,УсловияРасчеты!$N:$N,"итого"))</f>
        <v>0</v>
      </c>
      <c r="AJ72" s="107">
        <f>IF(AJ$2="",0,SUMIFS(УсловияРасчеты!BD:BD,УсловияРасчеты!$H:$H,$C72,УсловияРасчеты!$N:$N,"итого"))</f>
        <v>0</v>
      </c>
      <c r="AK72" s="107">
        <f>IF(AK$2="",0,SUMIFS(УсловияРасчеты!BE:BE,УсловияРасчеты!$H:$H,$C72,УсловияРасчеты!$N:$N,"итого"))</f>
        <v>0</v>
      </c>
      <c r="AL72" s="107">
        <f>IF(AL$2="",0,SUMIFS(УсловияРасчеты!BF:BF,УсловияРасчеты!$H:$H,$C72,УсловияРасчеты!$N:$N,"итого"))</f>
        <v>0</v>
      </c>
      <c r="AM72" s="107">
        <f>IF(AM$2="",0,SUMIFS(УсловияРасчеты!BG:BG,УсловияРасчеты!$H:$H,$C72,УсловияРасчеты!$N:$N,"итого"))</f>
        <v>0</v>
      </c>
      <c r="AN72" s="107">
        <f>IF(AN$2="",0,SUMIFS(УсловияРасчеты!BH:BH,УсловияРасчеты!$H:$H,$C72,УсловияРасчеты!$N:$N,"итого"))</f>
        <v>0</v>
      </c>
      <c r="AO72" s="107">
        <f>IF(AO$2="",0,SUMIFS(УсловияРасчеты!BI:BI,УсловияРасчеты!$H:$H,$C72,УсловияРасчеты!$N:$N,"итого"))</f>
        <v>0</v>
      </c>
      <c r="AP72" s="107">
        <f>IF(AP$2="",0,SUMIFS(УсловияРасчеты!BJ:BJ,УсловияРасчеты!$H:$H,$C72,УсловияРасчеты!$N:$N,"итого"))</f>
        <v>0</v>
      </c>
      <c r="AQ72" s="107">
        <f>IF(AQ$2="",0,SUMIFS(УсловияРасчеты!BK:BK,УсловияРасчеты!$H:$H,$C72,УсловияРасчеты!$N:$N,"итого"))</f>
        <v>0</v>
      </c>
      <c r="AR72" s="107">
        <f>IF(AR$2="",0,SUMIFS(УсловияРасчеты!BL:BL,УсловияРасчеты!$H:$H,$C72,УсловияРасчеты!$N:$N,"итого"))</f>
        <v>0</v>
      </c>
      <c r="AS72" s="107">
        <f>IF(AS$2="",0,SUMIFS(УсловияРасчеты!BM:BM,УсловияРасчеты!$H:$H,$C72,УсловияРасчеты!$N:$N,"итого"))</f>
        <v>0</v>
      </c>
      <c r="AT72" s="107">
        <f>IF(AT$2="",0,SUMIFS(УсловияРасчеты!BN:BN,УсловияРасчеты!$H:$H,$C72,УсловияРасчеты!$N:$N,"итого"))</f>
        <v>0</v>
      </c>
      <c r="AU72" s="107">
        <f>IF(AU$2="",0,SUMIFS(УсловияРасчеты!BO:BO,УсловияРасчеты!$H:$H,$C72,УсловияРасчеты!$N:$N,"итого"))</f>
        <v>0</v>
      </c>
      <c r="AV72" s="107">
        <f>IF(AV$2="",0,SUMIFS(УсловияРасчеты!BP:BP,УсловияРасчеты!$H:$H,$C72,УсловияРасчеты!$N:$N,"итого"))</f>
        <v>0</v>
      </c>
      <c r="AW72" s="107">
        <f>IF(AW$2="",0,SUMIFS(УсловияРасчеты!BQ:BQ,УсловияРасчеты!$H:$H,$C72,УсловияРасчеты!$N:$N,"итого"))</f>
        <v>0</v>
      </c>
      <c r="AX72" s="107">
        <f>IF(AX$2="",0,SUMIFS(УсловияРасчеты!BR:BR,УсловияРасчеты!$H:$H,$C72,УсловияРасчеты!$N:$N,"итого"))</f>
        <v>0</v>
      </c>
      <c r="AY72" s="107">
        <f>IF(AY$2="",0,SUMIFS(УсловияРасчеты!BS:BS,УсловияРасчеты!$H:$H,$C72,УсловияРасчеты!$N:$N,"итого"))</f>
        <v>0</v>
      </c>
      <c r="AZ72" s="107">
        <f>IF(AZ$2="",0,SUMIFS(УсловияРасчеты!BT:BT,УсловияРасчеты!$H:$H,$C72,УсловияРасчеты!$N:$N,"итого"))</f>
        <v>0</v>
      </c>
      <c r="BA72" s="107">
        <f>IF(BA$2="",0,SUMIFS(УсловияРасчеты!BU:BU,УсловияРасчеты!$H:$H,$C72,УсловияРасчеты!$N:$N,"итого"))</f>
        <v>0</v>
      </c>
      <c r="BB72" s="107">
        <f>IF(BB$2="",0,SUMIFS(УсловияРасчеты!BV:BV,УсловияРасчеты!$H:$H,$C72,УсловияРасчеты!$N:$N,"итого"))</f>
        <v>0</v>
      </c>
      <c r="BC72" s="107">
        <f>IF(BC$2="",0,SUMIFS(УсловияРасчеты!BW:BW,УсловияРасчеты!$H:$H,$C72,УсловияРасчеты!$N:$N,"итого"))</f>
        <v>0</v>
      </c>
      <c r="BD72" s="107">
        <f>IF(BD$2="",0,SUMIFS(УсловияРасчеты!BX:BX,УсловияРасчеты!$H:$H,$C72,УсловияРасчеты!$N:$N,"итого"))</f>
        <v>0</v>
      </c>
      <c r="BE72" s="107">
        <f>IF(BE$2="",0,SUMIFS(УсловияРасчеты!BY:BY,УсловияРасчеты!$H:$H,$C72,УсловияРасчеты!$N:$N,"итого"))</f>
        <v>0</v>
      </c>
      <c r="BF72" s="107">
        <f>IF(BF$2="",0,SUMIFS(УсловияРасчеты!BZ:BZ,УсловияРасчеты!$H:$H,$C72,УсловияРасчеты!$N:$N,"итого"))</f>
        <v>0</v>
      </c>
      <c r="BG72" s="107">
        <f>IF(BG$2="",0,SUMIFS(УсловияРасчеты!CA:CA,УсловияРасчеты!$H:$H,$C72,УсловияРасчеты!$N:$N,"итого"))</f>
        <v>0</v>
      </c>
      <c r="BH72" s="107">
        <f>IF(BH$2="",0,SUMIFS(УсловияРасчеты!CB:CB,УсловияРасчеты!$H:$H,$C72,УсловияРасчеты!$N:$N,"итого"))</f>
        <v>0</v>
      </c>
      <c r="BI72" s="107">
        <f>IF(BI$2="",0,SUMIFS(УсловияРасчеты!CC:CC,УсловияРасчеты!$H:$H,$C72,УсловияРасчеты!$N:$N,"итого"))</f>
        <v>0</v>
      </c>
      <c r="BJ72" s="107">
        <f>IF(BJ$2="",0,SUMIFS(УсловияРасчеты!CD:CD,УсловияРасчеты!$H:$H,$C72,УсловияРасчеты!$N:$N,"итого"))</f>
        <v>0</v>
      </c>
      <c r="BK72" s="107">
        <f>IF(BK$2="",0,SUMIFS(УсловияРасчеты!CE:CE,УсловияРасчеты!$H:$H,$C72,УсловияРасчеты!$N:$N,"итого"))</f>
        <v>0</v>
      </c>
      <c r="BL72" s="107">
        <f>IF(BL$2="",0,SUMIFS(УсловияРасчеты!CF:CF,УсловияРасчеты!$H:$H,$C72,УсловияРасчеты!$N:$N,"итого"))</f>
        <v>0</v>
      </c>
      <c r="BM72" s="107">
        <f>IF(BM$2="",0,SUMIFS(УсловияРасчеты!CG:CG,УсловияРасчеты!$H:$H,$C72,УсловияРасчеты!$N:$N,"итого"))</f>
        <v>0</v>
      </c>
      <c r="BN72" s="107">
        <f>IF(BN$2="",0,SUMIFS(УсловияРасчеты!CH:CH,УсловияРасчеты!$H:$H,$C72,УсловияРасчеты!$N:$N,"итого"))</f>
        <v>0</v>
      </c>
      <c r="BO72" s="107">
        <f>IF(BO$2="",0,SUMIFS(УсловияРасчеты!CI:CI,УсловияРасчеты!$H:$H,$C72,УсловияРасчеты!$N:$N,"итого"))</f>
        <v>0</v>
      </c>
      <c r="BP72" s="107">
        <f>IF(BP$2="",0,SUMIFS(УсловияРасчеты!CJ:CJ,УсловияРасчеты!$H:$H,$C72,УсловияРасчеты!$N:$N,"итого"))</f>
        <v>0</v>
      </c>
      <c r="BQ72" s="107">
        <f>IF(BQ$2="",0,SUMIFS(УсловияРасчеты!CK:CK,УсловияРасчеты!$H:$H,$C72,УсловияРасчеты!$N:$N,"итого"))</f>
        <v>0</v>
      </c>
      <c r="BR72" s="107">
        <f>IF(BR$2="",0,SUMIFS(УсловияРасчеты!CL:CL,УсловияРасчеты!$H:$H,$C72,УсловияРасчеты!$N:$N,"итого"))</f>
        <v>0</v>
      </c>
      <c r="BS72" s="107">
        <f>IF(BS$2="",0,SUMIFS(УсловияРасчеты!CM:CM,УсловияРасчеты!$H:$H,$C72,УсловияРасчеты!$N:$N,"итого"))</f>
        <v>0</v>
      </c>
      <c r="BT72" s="107">
        <f>IF(BT$2="",0,SUMIFS(УсловияРасчеты!CN:CN,УсловияРасчеты!$H:$H,$C72,УсловияРасчеты!$N:$N,"итого"))</f>
        <v>0</v>
      </c>
      <c r="BU72" s="107">
        <f>IF(BU$2="",0,SUMIFS(УсловияРасчеты!CO:CO,УсловияРасчеты!$H:$H,$C72,УсловияРасчеты!$N:$N,"итого"))</f>
        <v>0</v>
      </c>
      <c r="BV72" s="107">
        <f>IF(BV$2="",0,SUMIFS(УсловияРасчеты!CP:CP,УсловияРасчеты!$H:$H,$C72,УсловияРасчеты!$N:$N,"итого"))</f>
        <v>0</v>
      </c>
      <c r="BW72" s="107">
        <f>IF(BW$2="",0,SUMIFS(УсловияРасчеты!CQ:CQ,УсловияРасчеты!$H:$H,$C72,УсловияРасчеты!$N:$N,"итого"))</f>
        <v>0</v>
      </c>
      <c r="BX72" s="107">
        <f>IF(BX$2="",0,SUMIFS(УсловияРасчеты!CR:CR,УсловияРасчеты!$H:$H,$C72,УсловияРасчеты!$N:$N,"итого"))</f>
        <v>0</v>
      </c>
      <c r="BY72" s="107">
        <f>IF(BY$2="",0,SUMIFS(УсловияРасчеты!CS:CS,УсловияРасчеты!$H:$H,$C72,УсловияРасчеты!$N:$N,"итого"))</f>
        <v>0</v>
      </c>
      <c r="BZ72" s="107">
        <f>IF(BZ$2="",0,SUMIFS(УсловияРасчеты!CT:CT,УсловияРасчеты!$H:$H,$C72,УсловияРасчеты!$N:$N,"итого"))</f>
        <v>0</v>
      </c>
      <c r="CA72" s="107">
        <f>IF(CA$2="",0,SUMIFS(УсловияРасчеты!CU:CU,УсловияРасчеты!$H:$H,$C72,УсловияРасчеты!$N:$N,"итого"))</f>
        <v>0</v>
      </c>
      <c r="CB72" s="107">
        <f>IF(CB$2="",0,SUMIFS(УсловияРасчеты!CV:CV,УсловияРасчеты!$H:$H,$C72,УсловияРасчеты!$N:$N,"итого"))</f>
        <v>0</v>
      </c>
      <c r="CC72" s="107">
        <f>IF(CC$2="",0,SUMIFS(УсловияРасчеты!CW:CW,УсловияРасчеты!$H:$H,$C72,УсловияРасчеты!$N:$N,"итого"))</f>
        <v>0</v>
      </c>
      <c r="CD72" s="107">
        <f>IF(CD$2="",0,SUMIFS(УсловияРасчеты!CX:CX,УсловияРасчеты!$H:$H,$C72,УсловияРасчеты!$N:$N,"итого"))</f>
        <v>0</v>
      </c>
      <c r="CE72" s="107">
        <f>IF(CE$2="",0,SUMIFS(УсловияРасчеты!CY:CY,УсловияРасчеты!$H:$H,$C72,УсловияРасчеты!$N:$N,"итого"))</f>
        <v>0</v>
      </c>
      <c r="CF72" s="107">
        <f>IF(CF$2="",0,SUMIFS(УсловияРасчеты!CZ:CZ,УсловияРасчеты!$H:$H,$C72,УсловияРасчеты!$N:$N,"итого"))</f>
        <v>0</v>
      </c>
      <c r="CG72" s="107">
        <f>IF(CG$2="",0,SUMIFS(УсловияРасчеты!DA:DA,УсловияРасчеты!$H:$H,$C72,УсловияРасчеты!$N:$N,"итого"))</f>
        <v>0</v>
      </c>
      <c r="CH72" s="107">
        <f>IF(CH$2="",0,SUMIFS(УсловияРасчеты!DB:DB,УсловияРасчеты!$H:$H,$C72,УсловияРасчеты!$N:$N,"итого"))</f>
        <v>0</v>
      </c>
      <c r="CI72" s="107">
        <f>IF(CI$2="",0,SUMIFS(УсловияРасчеты!DC:DC,УсловияРасчеты!$H:$H,$C72,УсловияРасчеты!$N:$N,"итого"))</f>
        <v>0</v>
      </c>
      <c r="CJ72" s="107">
        <f>IF(CJ$2="",0,SUMIFS(УсловияРасчеты!DD:DD,УсловияРасчеты!$H:$H,$C72,УсловияРасчеты!$N:$N,"итого"))</f>
        <v>0</v>
      </c>
      <c r="CK72" s="107">
        <f>IF(CK$2="",0,SUMIFS(УсловияРасчеты!DE:DE,УсловияРасчеты!$H:$H,$C72,УсловияРасчеты!$N:$N,"итого"))</f>
        <v>0</v>
      </c>
      <c r="CL72" s="107">
        <f>IF(CL$2="",0,SUMIFS(УсловияРасчеты!DF:DF,УсловияРасчеты!$H:$H,$C72,УсловияРасчеты!$N:$N,"итого"))</f>
        <v>0</v>
      </c>
      <c r="CM72" s="107">
        <f>IF(CM$2="",0,SUMIFS(УсловияРасчеты!DG:DG,УсловияРасчеты!$H:$H,$C72,УсловияРасчеты!$N:$N,"итого"))</f>
        <v>0</v>
      </c>
      <c r="CN72" s="107">
        <f>IF(CN$2="",0,SUMIFS(УсловияРасчеты!DH:DH,УсловияРасчеты!$H:$H,$C72,УсловияРасчеты!$N:$N,"итого"))</f>
        <v>0</v>
      </c>
      <c r="CO72" s="107">
        <f>IF(CO$2="",0,SUMIFS(УсловияРасчеты!DI:DI,УсловияРасчеты!$H:$H,$C72,УсловияРасчеты!$N:$N,"итого"))</f>
        <v>0</v>
      </c>
      <c r="CP72" s="107">
        <f>IF(CP$2="",0,SUMIFS(УсловияРасчеты!DJ:DJ,УсловияРасчеты!$H:$H,$C72,УсловияРасчеты!$N:$N,"итого"))</f>
        <v>0</v>
      </c>
      <c r="CQ72" s="107">
        <f>IF(CQ$2="",0,SUMIFS(УсловияРасчеты!DK:DK,УсловияРасчеты!$H:$H,$C72,УсловияРасчеты!$N:$N,"итого"))</f>
        <v>0</v>
      </c>
      <c r="CR72" s="107">
        <f>IF(CR$2="",0,SUMIFS(УсловияРасчеты!DL:DL,УсловияРасчеты!$H:$H,$C72,УсловияРасчеты!$N:$N,"итого"))</f>
        <v>0</v>
      </c>
      <c r="CS72" s="107">
        <f>IF(CS$2="",0,SUMIFS(УсловияРасчеты!DM:DM,УсловияРасчеты!$H:$H,$C72,УсловияРасчеты!$N:$N,"итого"))</f>
        <v>0</v>
      </c>
      <c r="CT72" s="107">
        <f>IF(CT$2="",0,SUMIFS(УсловияРасчеты!DN:DN,УсловияРасчеты!$H:$H,$C72,УсловияРасчеты!$N:$N,"итого"))</f>
        <v>0</v>
      </c>
      <c r="CU72" s="107">
        <f>IF(CU$2="",0,SUMIFS(УсловияРасчеты!DO:DO,УсловияРасчеты!$H:$H,$C72,УсловияРасчеты!$N:$N,"итого"))</f>
        <v>0</v>
      </c>
      <c r="CV72" s="107">
        <f>IF(CV$2="",0,SUMIFS(УсловияРасчеты!DP:DP,УсловияРасчеты!$H:$H,$C72,УсловияРасчеты!$N:$N,"итого"))</f>
        <v>0</v>
      </c>
      <c r="CW72" s="107">
        <f>IF(CW$2="",0,SUMIFS(УсловияРасчеты!DQ:DQ,УсловияРасчеты!$H:$H,$C72,УсловияРасчеты!$N:$N,"итого"))</f>
        <v>0</v>
      </c>
      <c r="CX72" s="107">
        <f>IF(CX$2="",0,SUMIFS(УсловияРасчеты!DR:DR,УсловияРасчеты!$H:$H,$C72,УсловияРасчеты!$N:$N,"итого"))</f>
        <v>0</v>
      </c>
      <c r="CY72" s="107">
        <f>IF(CY$2="",0,SUMIFS(УсловияРасчеты!DS:DS,УсловияРасчеты!$H:$H,$C72,УсловияРасчеты!$N:$N,"итого"))</f>
        <v>0</v>
      </c>
      <c r="CZ72" s="107">
        <f>IF(CZ$2="",0,SUMIFS(УсловияРасчеты!DT:DT,УсловияРасчеты!$H:$H,$C72,УсловияРасчеты!$N:$N,"итого"))</f>
        <v>0</v>
      </c>
      <c r="DA72" s="107">
        <f>IF(DA$2="",0,SUMIFS(УсловияРасчеты!DU:DU,УсловияРасчеты!$H:$H,$C72,УсловияРасчеты!$N:$N,"итого"))</f>
        <v>0</v>
      </c>
      <c r="DB72" s="107">
        <f>IF(DB$2="",0,SUMIFS(УсловияРасчеты!DV:DV,УсловияРасчеты!$H:$H,$C72,УсловияРасчеты!$N:$N,"итого"))</f>
        <v>0</v>
      </c>
      <c r="DC72" s="107">
        <f>IF(DC$2="",0,SUMIFS(УсловияРасчеты!DW:DW,УсловияРасчеты!$H:$H,$C72,УсловияРасчеты!$N:$N,"итого"))</f>
        <v>0</v>
      </c>
      <c r="DD72" s="107">
        <f>IF(DD$2="",0,SUMIFS(УсловияРасчеты!DX:DX,УсловияРасчеты!$H:$H,$C72,УсловияРасчеты!$N:$N,"итого"))</f>
        <v>0</v>
      </c>
      <c r="DE72" s="107">
        <f>IF(DE$2="",0,SUMIFS(УсловияРасчеты!DY:DY,УсловияРасчеты!$H:$H,$C72,УсловияРасчеты!$N:$N,"итого"))</f>
        <v>0</v>
      </c>
      <c r="DF72" s="107">
        <f>IF(DF$2="",0,SUMIFS(УсловияРасчеты!DZ:DZ,УсловияРасчеты!$H:$H,$C72,УсловияРасчеты!$N:$N,"итого"))</f>
        <v>0</v>
      </c>
      <c r="DG72" s="107">
        <f>IF(DG$2="",0,SUMIFS(УсловияРасчеты!EA:EA,УсловияРасчеты!$H:$H,$C72,УсловияРасчеты!$N:$N,"итого"))</f>
        <v>0</v>
      </c>
      <c r="DH72" s="107">
        <f>IF(DH$2="",0,SUMIFS(УсловияРасчеты!EB:EB,УсловияРасчеты!$H:$H,$C72,УсловияРасчеты!$N:$N,"итого"))</f>
        <v>0</v>
      </c>
      <c r="DI72" s="107">
        <f>IF(DI$2="",0,SUMIFS(УсловияРасчеты!EC:EC,УсловияРасчеты!$H:$H,$C72,УсловияРасчеты!$N:$N,"итого"))</f>
        <v>0</v>
      </c>
      <c r="DJ72" s="107">
        <f>IF(DJ$2="",0,SUMIFS(УсловияРасчеты!ED:ED,УсловияРасчеты!$H:$H,$C72,УсловияРасчеты!$N:$N,"итого"))</f>
        <v>0</v>
      </c>
      <c r="DK72" s="107">
        <f>IF(DK$2="",0,SUMIFS(УсловияРасчеты!EE:EE,УсловияРасчеты!$H:$H,$C72,УсловияРасчеты!$N:$N,"итого"))</f>
        <v>0</v>
      </c>
      <c r="DL72" s="107">
        <f>IF(DL$2="",0,SUMIFS(УсловияРасчеты!EF:EF,УсловияРасчеты!$H:$H,$C72,УсловияРасчеты!$N:$N,"итого"))</f>
        <v>0</v>
      </c>
      <c r="DM72" s="107">
        <f>IF(DM$2="",0,SUMIFS(УсловияРасчеты!EG:EG,УсловияРасчеты!$H:$H,$C72,УсловияРасчеты!$N:$N,"итого"))</f>
        <v>0</v>
      </c>
      <c r="DN72" s="107">
        <f>IF(DN$2="",0,SUMIFS(УсловияРасчеты!EH:EH,УсловияРасчеты!$H:$H,$C72,УсловияРасчеты!$N:$N,"итого"))</f>
        <v>0</v>
      </c>
      <c r="DO72" s="107">
        <f>IF(DO$2="",0,SUMIFS(УсловияРасчеты!EI:EI,УсловияРасчеты!$H:$H,$C72,УсловияРасчеты!$N:$N,"итого"))</f>
        <v>0</v>
      </c>
      <c r="DP72" s="107">
        <f>IF(DP$2="",0,SUMIFS(УсловияРасчеты!EJ:EJ,УсловияРасчеты!$H:$H,$C72,УсловияРасчеты!$N:$N,"итого"))</f>
        <v>0</v>
      </c>
      <c r="DQ72" s="107">
        <f>IF(DQ$2="",0,SUMIFS(УсловияРасчеты!EK:EK,УсловияРасчеты!$H:$H,$C72,УсловияРасчеты!$N:$N,"итого"))</f>
        <v>0</v>
      </c>
      <c r="DR72" s="107">
        <f>IF(DR$2="",0,SUMIFS(УсловияРасчеты!EL:EL,УсловияРасчеты!$H:$H,$C72,УсловияРасчеты!$N:$N,"итого"))</f>
        <v>0</v>
      </c>
      <c r="DS72" s="107">
        <f>IF(DS$2="",0,SUMIFS(УсловияРасчеты!EM:EM,УсловияРасчеты!$H:$H,$C72,УсловияРасчеты!$N:$N,"итого"))</f>
        <v>0</v>
      </c>
      <c r="DT72" s="107">
        <f>IF(DT$2="",0,SUMIFS(УсловияРасчеты!EN:EN,УсловияРасчеты!$H:$H,$C72,УсловияРасчеты!$N:$N,"итого"))</f>
        <v>0</v>
      </c>
      <c r="DU72" s="107">
        <f>IF(DU$2="",0,SUMIFS(УсловияРасчеты!EO:EO,УсловияРасчеты!$H:$H,$C72,УсловияРасчеты!$N:$N,"итого"))</f>
        <v>0</v>
      </c>
      <c r="DV72" s="107">
        <f>IF(DV$2="",0,SUMIFS(УсловияРасчеты!EP:EP,УсловияРасчеты!$H:$H,$C72,УсловияРасчеты!$N:$N,"итого"))</f>
        <v>0</v>
      </c>
      <c r="DW72" s="107">
        <f>IF(DW$2="",0,SUMIFS(УсловияРасчеты!EQ:EQ,УсловияРасчеты!$H:$H,$C72,УсловияРасчеты!$N:$N,"итого"))</f>
        <v>0</v>
      </c>
      <c r="DX72" s="107">
        <f>IF(DX$2="",0,SUMIFS(УсловияРасчеты!ER:ER,УсловияРасчеты!$H:$H,$C72,УсловияРасчеты!$N:$N,"итого"))</f>
        <v>0</v>
      </c>
      <c r="DY72" s="107">
        <f>IF(DY$2="",0,SUMIFS(УсловияРасчеты!ES:ES,УсловияРасчеты!$H:$H,$C72,УсловияРасчеты!$N:$N,"итого"))</f>
        <v>0</v>
      </c>
      <c r="DZ72" s="107">
        <f>IF(DZ$2="",0,SUMIFS(УсловияРасчеты!ET:ET,УсловияРасчеты!$H:$H,$C72,УсловияРасчеты!$N:$N,"итого"))</f>
        <v>0</v>
      </c>
      <c r="EA72" s="107">
        <f>IF(EA$2="",0,SUMIFS(УсловияРасчеты!EU:EU,УсловияРасчеты!$H:$H,$C72,УсловияРасчеты!$N:$N,"итого"))</f>
        <v>0</v>
      </c>
      <c r="EB72" s="107">
        <f>IF(EB$2="",0,SUMIFS(УсловияРасчеты!EV:EV,УсловияРасчеты!$H:$H,$C72,УсловияРасчеты!$N:$N,"итого"))</f>
        <v>0</v>
      </c>
      <c r="EC72" s="107">
        <f>IF(EC$2="",0,SUMIFS(УсловияРасчеты!EW:EW,УсловияРасчеты!$H:$H,$C72,УсловияРасчеты!$N:$N,"итого"))</f>
        <v>0</v>
      </c>
      <c r="ED72" s="107">
        <f>IF(ED$2="",0,SUMIFS(УсловияРасчеты!EX:EX,УсловияРасчеты!$H:$H,$C72,УсловияРасчеты!$N:$N,"итого"))</f>
        <v>0</v>
      </c>
      <c r="EE72" s="107">
        <f>IF(EE$2="",0,SUMIFS(УсловияРасчеты!EY:EY,УсловияРасчеты!$H:$H,$C72,УсловияРасчеты!$N:$N,"итого"))</f>
        <v>0</v>
      </c>
      <c r="EF72" s="107">
        <f>IF(EF$2="",0,SUMIFS(УсловияРасчеты!EZ:EZ,УсловияРасчеты!$H:$H,$C72,УсловияРасчеты!$N:$N,"итого"))</f>
        <v>0</v>
      </c>
      <c r="EG72" s="107">
        <f>IF(EG$2="",0,SUMIFS(УсловияРасчеты!FA:FA,УсловияРасчеты!$H:$H,$C72,УсловияРасчеты!$N:$N,"итого"))</f>
        <v>0</v>
      </c>
      <c r="EH72" s="107">
        <f>IF(EH$2="",0,SUMIFS(УсловияРасчеты!FB:FB,УсловияРасчеты!$H:$H,$C72,УсловияРасчеты!$N:$N,"итого"))</f>
        <v>0</v>
      </c>
      <c r="EI72" s="107">
        <f>IF(EI$2="",0,SUMIFS(УсловияРасчеты!FC:FC,УсловияРасчеты!$H:$H,$C72,УсловияРасчеты!$N:$N,"итого"))</f>
        <v>0</v>
      </c>
      <c r="EJ72" s="107">
        <f>IF(EJ$2="",0,SUMIFS(УсловияРасчеты!FD:FD,УсловияРасчеты!$H:$H,$C72,УсловияРасчеты!$N:$N,"итого"))</f>
        <v>0</v>
      </c>
      <c r="EK72" s="107">
        <f>IF(EK$2="",0,SUMIFS(УсловияРасчеты!FE:FE,УсловияРасчеты!$H:$H,$C72,УсловияРасчеты!$N:$N,"итого"))</f>
        <v>0</v>
      </c>
      <c r="EL72" s="107">
        <f>IF(EL$2="",0,SUMIFS(УсловияРасчеты!FF:FF,УсловияРасчеты!$H:$H,$C72,УсловияРасчеты!$N:$N,"итого"))</f>
        <v>0</v>
      </c>
      <c r="EM72" s="107">
        <f>IF(EM$2="",0,SUMIFS(УсловияРасчеты!FG:FG,УсловияРасчеты!$H:$H,$C72,УсловияРасчеты!$N:$N,"итого"))</f>
        <v>0</v>
      </c>
      <c r="EN72" s="107">
        <f>IF(EN$2="",0,SUMIFS(УсловияРасчеты!FH:FH,УсловияРасчеты!$H:$H,$C72,УсловияРасчеты!$N:$N,"итого"))</f>
        <v>0</v>
      </c>
      <c r="EO72" s="107">
        <f>IF(EO$2="",0,SUMIFS(УсловияРасчеты!FI:FI,УсловияРасчеты!$H:$H,$C72,УсловияРасчеты!$N:$N,"итого"))</f>
        <v>0</v>
      </c>
      <c r="EP72" s="107">
        <f>IF(EP$2="",0,SUMIFS(УсловияРасчеты!FJ:FJ,УсловияРасчеты!$H:$H,$C72,УсловияРасчеты!$N:$N,"итого"))</f>
        <v>0</v>
      </c>
      <c r="EQ72" s="107">
        <f>IF(EQ$2="",0,SUMIFS(УсловияРасчеты!FK:FK,УсловияРасчеты!$H:$H,$C72,УсловияРасчеты!$N:$N,"итого"))</f>
        <v>0</v>
      </c>
      <c r="ER72" s="107">
        <f>IF(ER$2="",0,SUMIFS(УсловияРасчеты!FL:FL,УсловияРасчеты!$H:$H,$C72,УсловияРасчеты!$N:$N,"итого"))</f>
        <v>0</v>
      </c>
      <c r="ES72" s="107">
        <f>IF(ES$2="",0,SUMIFS(УсловияРасчеты!FM:FM,УсловияРасчеты!$H:$H,$C72,УсловияРасчеты!$N:$N,"итого"))</f>
        <v>0</v>
      </c>
      <c r="ET72" s="107">
        <f>IF(ET$2="",0,SUMIFS(УсловияРасчеты!FN:FN,УсловияРасчеты!$H:$H,$C72,УсловияРасчеты!$N:$N,"итого"))</f>
        <v>0</v>
      </c>
      <c r="EU72" s="107">
        <f>IF(EU$2="",0,SUMIFS(УсловияРасчеты!FO:FO,УсловияРасчеты!$H:$H,$C72,УсловияРасчеты!$N:$N,"итого"))</f>
        <v>0</v>
      </c>
      <c r="EV72" s="107">
        <f>IF(EV$2="",0,SUMIFS(УсловияРасчеты!FP:FP,УсловияРасчеты!$H:$H,$C72,УсловияРасчеты!$N:$N,"итого"))</f>
        <v>0</v>
      </c>
      <c r="EW72" s="107">
        <f>IF(EW$2="",0,SUMIFS(УсловияРасчеты!FQ:FQ,УсловияРасчеты!$H:$H,$C72,УсловияРасчеты!$N:$N,"итого"))</f>
        <v>0</v>
      </c>
      <c r="EX72" s="107">
        <f>IF(EX$2="",0,SUMIFS(УсловияРасчеты!FR:FR,УсловияРасчеты!$H:$H,$C72,УсловияРасчеты!$N:$N,"итого"))</f>
        <v>0</v>
      </c>
      <c r="EY72" s="107">
        <f>IF(EY$2="",0,SUMIFS(УсловияРасчеты!FS:FS,УсловияРасчеты!$H:$H,$C72,УсловияРасчеты!$N:$N,"итого"))</f>
        <v>0</v>
      </c>
      <c r="EZ72" s="107">
        <f>IF(EZ$2="",0,SUMIFS(УсловияРасчеты!FT:FT,УсловияРасчеты!$H:$H,$C72,УсловияРасчеты!$N:$N,"итого"))</f>
        <v>0</v>
      </c>
      <c r="FA72" s="107">
        <f>IF(FA$2="",0,SUMIFS(УсловияРасчеты!FU:FU,УсловияРасчеты!$H:$H,$C72,УсловияРасчеты!$N:$N,"итого"))</f>
        <v>0</v>
      </c>
      <c r="FB72" s="107">
        <f>IF(FB$2="",0,SUMIFS(УсловияРасчеты!FV:FV,УсловияРасчеты!$H:$H,$C72,УсловияРасчеты!$N:$N,"итого"))</f>
        <v>0</v>
      </c>
      <c r="FC72" s="107">
        <f>IF(FC$2="",0,SUMIFS(УсловияРасчеты!FW:FW,УсловияРасчеты!$H:$H,$C72,УсловияРасчеты!$N:$N,"итого"))</f>
        <v>0</v>
      </c>
      <c r="FD72" s="107">
        <f>IF(FD$2="",0,SUMIFS(УсловияРасчеты!FX:FX,УсловияРасчеты!$H:$H,$C72,УсловияРасчеты!$N:$N,"итого"))</f>
        <v>0</v>
      </c>
      <c r="FE72" s="107">
        <f>IF(FE$2="",0,SUMIFS(УсловияРасчеты!FY:FY,УсловияРасчеты!$H:$H,$C72,УсловияРасчеты!$N:$N,"итого"))</f>
        <v>0</v>
      </c>
      <c r="FF72" s="107">
        <f>IF(FF$2="",0,SUMIFS(УсловияРасчеты!FZ:FZ,УсловияРасчеты!$H:$H,$C72,УсловияРасчеты!$N:$N,"итого"))</f>
        <v>0</v>
      </c>
      <c r="FG72" s="107">
        <f>IF(FG$2="",0,SUMIFS(УсловияРасчеты!GA:GA,УсловияРасчеты!$H:$H,$C72,УсловияРасчеты!$N:$N,"итого"))</f>
        <v>0</v>
      </c>
      <c r="FH72" s="107">
        <f>IF(FH$2="",0,SUMIFS(УсловияРасчеты!GB:GB,УсловияРасчеты!$H:$H,$C72,УсловияРасчеты!$N:$N,"итого"))</f>
        <v>0</v>
      </c>
      <c r="FI72" s="107">
        <f>IF(FI$2="",0,SUMIFS(УсловияРасчеты!GC:GC,УсловияРасчеты!$H:$H,$C72,УсловияРасчеты!$N:$N,"итого"))</f>
        <v>0</v>
      </c>
      <c r="FJ72" s="107">
        <f>IF(FJ$2="",0,SUMIFS(УсловияРасчеты!GD:GD,УсловияРасчеты!$H:$H,$C72,УсловияРасчеты!$N:$N,"итого"))</f>
        <v>0</v>
      </c>
      <c r="FK72" s="107">
        <f>IF(FK$2="",0,SUMIFS(УсловияРасчеты!GE:GE,УсловияРасчеты!$H:$H,$C72,УсловияРасчеты!$N:$N,"итого"))</f>
        <v>0</v>
      </c>
      <c r="FL72" s="107">
        <f>IF(FL$2="",0,SUMIFS(УсловияРасчеты!GF:GF,УсловияРасчеты!$H:$H,$C72,УсловияРасчеты!$N:$N,"итого"))</f>
        <v>0</v>
      </c>
      <c r="FM72" s="107">
        <f>IF(FM$2="",0,SUMIFS(УсловияРасчеты!GG:GG,УсловияРасчеты!$H:$H,$C72,УсловияРасчеты!$N:$N,"итого"))</f>
        <v>0</v>
      </c>
      <c r="FN72" s="107">
        <f>IF(FN$2="",0,SUMIFS(УсловияРасчеты!GH:GH,УсловияРасчеты!$H:$H,$C72,УсловияРасчеты!$N:$N,"итого"))</f>
        <v>0</v>
      </c>
      <c r="FO72" s="107">
        <f>IF(FO$2="",0,SUMIFS(УсловияРасчеты!GI:GI,УсловияРасчеты!$H:$H,$C72,УсловияРасчеты!$N:$N,"итого"))</f>
        <v>0</v>
      </c>
      <c r="FP72" s="107">
        <f>IF(FP$2="",0,SUMIFS(УсловияРасчеты!GJ:GJ,УсловияРасчеты!$H:$H,$C72,УсловияРасчеты!$N:$N,"итого"))</f>
        <v>0</v>
      </c>
      <c r="FQ72" s="107">
        <f>IF(FQ$2="",0,SUMIFS(УсловияРасчеты!GK:GK,УсловияРасчеты!$H:$H,$C72,УсловияРасчеты!$N:$N,"итого"))</f>
        <v>0</v>
      </c>
      <c r="FR72" s="107">
        <f>IF(FR$2="",0,SUMIFS(УсловияРасчеты!GL:GL,УсловияРасчеты!$H:$H,$C72,УсловияРасчеты!$N:$N,"итого"))</f>
        <v>0</v>
      </c>
      <c r="FS72" s="107">
        <f>IF(FS$2="",0,SUMIFS(УсловияРасчеты!GM:GM,УсловияРасчеты!$H:$H,$C72,УсловияРасчеты!$N:$N,"итого"))</f>
        <v>0</v>
      </c>
      <c r="FT72" s="107">
        <f>IF(FT$2="",0,SUMIFS(УсловияРасчеты!GN:GN,УсловияРасчеты!$H:$H,$C72,УсловияРасчеты!$N:$N,"итого"))</f>
        <v>0</v>
      </c>
      <c r="FU72" s="107">
        <f>IF(FU$2="",0,SUMIFS(УсловияРасчеты!GO:GO,УсловияРасчеты!$H:$H,$C72,УсловияРасчеты!$N:$N,"итого"))</f>
        <v>0</v>
      </c>
      <c r="FV72" s="107">
        <f>IF(FV$2="",0,SUMIFS(УсловияРасчеты!GP:GP,УсловияРасчеты!$H:$H,$C72,УсловияРасчеты!$N:$N,"итого"))</f>
        <v>0</v>
      </c>
      <c r="FW72" s="107">
        <f>IF(FW$2="",0,SUMIFS(УсловияРасчеты!GQ:GQ,УсловияРасчеты!$H:$H,$C72,УсловияРасчеты!$N:$N,"итого"))</f>
        <v>0</v>
      </c>
      <c r="FX72" s="107">
        <f>IF(FX$2="",0,SUMIFS(УсловияРасчеты!GR:GR,УсловияРасчеты!$H:$H,$C72,УсловияРасчеты!$N:$N,"итого"))</f>
        <v>0</v>
      </c>
      <c r="FY72" s="107">
        <f>IF(FY$2="",0,SUMIFS(УсловияРасчеты!GS:GS,УсловияРасчеты!$H:$H,$C72,УсловияРасчеты!$N:$N,"итого"))</f>
        <v>0</v>
      </c>
      <c r="FZ72" s="107">
        <f>IF(FZ$2="",0,SUMIFS(УсловияРасчеты!GT:GT,УсловияРасчеты!$H:$H,$C72,УсловияРасчеты!$N:$N,"итого"))</f>
        <v>0</v>
      </c>
      <c r="GA72" s="107">
        <f>IF(GA$2="",0,SUMIFS(УсловияРасчеты!GU:GU,УсловияРасчеты!$H:$H,$C72,УсловияРасчеты!$N:$N,"итого"))</f>
        <v>0</v>
      </c>
      <c r="GB72" s="107">
        <f>IF(GB$2="",0,SUMIFS(УсловияРасчеты!GV:GV,УсловияРасчеты!$H:$H,$C72,УсловияРасчеты!$N:$N,"итого"))</f>
        <v>0</v>
      </c>
      <c r="GC72" s="107">
        <f>IF(GC$2="",0,SUMIFS(УсловияРасчеты!GW:GW,УсловияРасчеты!$H:$H,$C72,УсловияРасчеты!$N:$N,"итого"))</f>
        <v>0</v>
      </c>
      <c r="GD72" s="107">
        <f>IF(GD$2="",0,SUMIFS(УсловияРасчеты!GX:GX,УсловияРасчеты!$H:$H,$C72,УсловияРасчеты!$N:$N,"итого"))</f>
        <v>0</v>
      </c>
      <c r="GE72" s="107">
        <f>IF(GE$2="",0,SUMIFS(УсловияРасчеты!GY:GY,УсловияРасчеты!$H:$H,$C72,УсловияРасчеты!$N:$N,"итого"))</f>
        <v>0</v>
      </c>
      <c r="GF72" s="107">
        <f>IF(GF$2="",0,SUMIFS(УсловияРасчеты!GZ:GZ,УсловияРасчеты!$H:$H,$C72,УсловияРасчеты!$N:$N,"итого"))</f>
        <v>0</v>
      </c>
      <c r="GG72" s="77"/>
    </row>
    <row r="73" spans="1:189" s="79" customFormat="1">
      <c r="A73" s="82"/>
      <c r="B73" s="77"/>
      <c r="C73" s="78" t="str">
        <f>УсловияРасчеты!$H$1258</f>
        <v>Остаток внешних инвестиций на конец периода</v>
      </c>
      <c r="D73" s="66"/>
      <c r="E73" s="129">
        <f t="shared" si="232"/>
        <v>0</v>
      </c>
      <c r="F73" s="65"/>
      <c r="G73" s="107">
        <f>SUMIFS(УсловияРасчеты!AA:AA,УсловияРасчеты!$H:$H,$C73,УсловияРасчеты!$N:$N,"итого")</f>
        <v>0</v>
      </c>
      <c r="H73" s="107">
        <f>SUMIFS(УсловияРасчеты!AB:AB,УсловияРасчеты!$H:$H,$C73,УсловияРасчеты!$N:$N,"итого")</f>
        <v>0</v>
      </c>
      <c r="I73" s="107">
        <f>SUMIFS(УсловияРасчеты!AC:AC,УсловияРасчеты!$H:$H,$C73,УсловияРасчеты!$N:$N,"итого")</f>
        <v>0</v>
      </c>
      <c r="J73" s="107">
        <f>SUMIFS(УсловияРасчеты!AD:AD,УсловияРасчеты!$H:$H,$C73,УсловияРасчеты!$N:$N,"итого")</f>
        <v>0</v>
      </c>
      <c r="K73" s="107">
        <f>SUMIFS(УсловияРасчеты!AE:AE,УсловияРасчеты!$H:$H,$C73,УсловияРасчеты!$N:$N,"итого")</f>
        <v>0</v>
      </c>
      <c r="L73" s="107">
        <f>SUMIFS(УсловияРасчеты!AF:AF,УсловияРасчеты!$H:$H,$C73,УсловияРасчеты!$N:$N,"итого")</f>
        <v>0</v>
      </c>
      <c r="M73" s="107">
        <f>SUMIFS(УсловияРасчеты!AG:AG,УсловияРасчеты!$H:$H,$C73,УсловияРасчеты!$N:$N,"итого")</f>
        <v>0</v>
      </c>
      <c r="N73" s="107">
        <f>SUMIFS(УсловияРасчеты!AH:AH,УсловияРасчеты!$H:$H,$C73,УсловияРасчеты!$N:$N,"итого")</f>
        <v>0</v>
      </c>
      <c r="O73" s="107">
        <f>SUMIFS(УсловияРасчеты!AI:AI,УсловияРасчеты!$H:$H,$C73,УсловияРасчеты!$N:$N,"итого")</f>
        <v>0</v>
      </c>
      <c r="P73" s="107">
        <f>SUMIFS(УсловияРасчеты!AJ:AJ,УсловияРасчеты!$H:$H,$C73,УсловияРасчеты!$N:$N,"итого")</f>
        <v>0</v>
      </c>
      <c r="Q73" s="107">
        <f>SUMIFS(УсловияРасчеты!AK:AK,УсловияРасчеты!$H:$H,$C73,УсловияРасчеты!$N:$N,"итого")</f>
        <v>0</v>
      </c>
      <c r="R73" s="107">
        <f>SUMIFS(УсловияРасчеты!AL:AL,УсловияРасчеты!$H:$H,$C73,УсловияРасчеты!$N:$N,"итого")</f>
        <v>0</v>
      </c>
      <c r="S73" s="107">
        <f>SUMIFS(УсловияРасчеты!AM:AM,УсловияРасчеты!$H:$H,$C73,УсловияРасчеты!$N:$N,"итого")</f>
        <v>0</v>
      </c>
      <c r="T73" s="107">
        <f>SUMIFS(УсловияРасчеты!AN:AN,УсловияРасчеты!$H:$H,$C73,УсловияРасчеты!$N:$N,"итого")</f>
        <v>0</v>
      </c>
      <c r="U73" s="107">
        <f>SUMIFS(УсловияРасчеты!AO:AO,УсловияРасчеты!$H:$H,$C73,УсловияРасчеты!$N:$N,"итого")</f>
        <v>0</v>
      </c>
      <c r="V73" s="107">
        <f>SUMIFS(УсловияРасчеты!AP:AP,УсловияРасчеты!$H:$H,$C73,УсловияРасчеты!$N:$N,"итого")</f>
        <v>0</v>
      </c>
      <c r="W73" s="107">
        <f>SUMIFS(УсловияРасчеты!AQ:AQ,УсловияРасчеты!$H:$H,$C73,УсловияРасчеты!$N:$N,"итого")</f>
        <v>0</v>
      </c>
      <c r="X73" s="107">
        <f>SUMIFS(УсловияРасчеты!AR:AR,УсловияРасчеты!$H:$H,$C73,УсловияРасчеты!$N:$N,"итого")</f>
        <v>0</v>
      </c>
      <c r="Y73" s="107">
        <f>SUMIFS(УсловияРасчеты!AS:AS,УсловияРасчеты!$H:$H,$C73,УсловияРасчеты!$N:$N,"итого")</f>
        <v>0</v>
      </c>
      <c r="Z73" s="107">
        <f>SUMIFS(УсловияРасчеты!AT:AT,УсловияРасчеты!$H:$H,$C73,УсловияРасчеты!$N:$N,"итого")</f>
        <v>0</v>
      </c>
      <c r="AA73" s="107">
        <f>SUMIFS(УсловияРасчеты!AU:AU,УсловияРасчеты!$H:$H,$C73,УсловияРасчеты!$N:$N,"итого")</f>
        <v>0</v>
      </c>
      <c r="AB73" s="107">
        <f>SUMIFS(УсловияРасчеты!AV:AV,УсловияРасчеты!$H:$H,$C73,УсловияРасчеты!$N:$N,"итого")</f>
        <v>0</v>
      </c>
      <c r="AC73" s="107">
        <f>SUMIFS(УсловияРасчеты!AW:AW,УсловияРасчеты!$H:$H,$C73,УсловияРасчеты!$N:$N,"итого")</f>
        <v>0</v>
      </c>
      <c r="AD73" s="107">
        <f>SUMIFS(УсловияРасчеты!AX:AX,УсловияРасчеты!$H:$H,$C73,УсловияРасчеты!$N:$N,"итого")</f>
        <v>0</v>
      </c>
      <c r="AE73" s="107">
        <f>SUMIFS(УсловияРасчеты!AY:AY,УсловияРасчеты!$H:$H,$C73,УсловияРасчеты!$N:$N,"итого")</f>
        <v>0</v>
      </c>
      <c r="AF73" s="107">
        <f>SUMIFS(УсловияРасчеты!AZ:AZ,УсловияРасчеты!$H:$H,$C73,УсловияРасчеты!$N:$N,"итого")</f>
        <v>0</v>
      </c>
      <c r="AG73" s="107">
        <f>SUMIFS(УсловияРасчеты!BA:BA,УсловияРасчеты!$H:$H,$C73,УсловияРасчеты!$N:$N,"итого")</f>
        <v>0</v>
      </c>
      <c r="AH73" s="107">
        <f>SUMIFS(УсловияРасчеты!BB:BB,УсловияРасчеты!$H:$H,$C73,УсловияРасчеты!$N:$N,"итого")</f>
        <v>0</v>
      </c>
      <c r="AI73" s="107">
        <f>SUMIFS(УсловияРасчеты!BC:BC,УсловияРасчеты!$H:$H,$C73,УсловияРасчеты!$N:$N,"итого")</f>
        <v>0</v>
      </c>
      <c r="AJ73" s="107">
        <f>SUMIFS(УсловияРасчеты!BD:BD,УсловияРасчеты!$H:$H,$C73,УсловияРасчеты!$N:$N,"итого")</f>
        <v>0</v>
      </c>
      <c r="AK73" s="107">
        <f>SUMIFS(УсловияРасчеты!BE:BE,УсловияРасчеты!$H:$H,$C73,УсловияРасчеты!$N:$N,"итого")</f>
        <v>0</v>
      </c>
      <c r="AL73" s="107">
        <f>SUMIFS(УсловияРасчеты!BF:BF,УсловияРасчеты!$H:$H,$C73,УсловияРасчеты!$N:$N,"итого")</f>
        <v>0</v>
      </c>
      <c r="AM73" s="107">
        <f>SUMIFS(УсловияРасчеты!BG:BG,УсловияРасчеты!$H:$H,$C73,УсловияРасчеты!$N:$N,"итого")</f>
        <v>0</v>
      </c>
      <c r="AN73" s="107">
        <f>SUMIFS(УсловияРасчеты!BH:BH,УсловияРасчеты!$H:$H,$C73,УсловияРасчеты!$N:$N,"итого")</f>
        <v>0</v>
      </c>
      <c r="AO73" s="107">
        <f>SUMIFS(УсловияРасчеты!BI:BI,УсловияРасчеты!$H:$H,$C73,УсловияРасчеты!$N:$N,"итого")</f>
        <v>0</v>
      </c>
      <c r="AP73" s="107">
        <f>SUMIFS(УсловияРасчеты!BJ:BJ,УсловияРасчеты!$H:$H,$C73,УсловияРасчеты!$N:$N,"итого")</f>
        <v>0</v>
      </c>
      <c r="AQ73" s="107">
        <f>SUMIFS(УсловияРасчеты!BK:BK,УсловияРасчеты!$H:$H,$C73,УсловияРасчеты!$N:$N,"итого")</f>
        <v>0</v>
      </c>
      <c r="AR73" s="107">
        <f>SUMIFS(УсловияРасчеты!BL:BL,УсловияРасчеты!$H:$H,$C73,УсловияРасчеты!$N:$N,"итого")</f>
        <v>0</v>
      </c>
      <c r="AS73" s="107">
        <f>SUMIFS(УсловияРасчеты!BM:BM,УсловияРасчеты!$H:$H,$C73,УсловияРасчеты!$N:$N,"итого")</f>
        <v>0</v>
      </c>
      <c r="AT73" s="107">
        <f>SUMIFS(УсловияРасчеты!BN:BN,УсловияРасчеты!$H:$H,$C73,УсловияРасчеты!$N:$N,"итого")</f>
        <v>0</v>
      </c>
      <c r="AU73" s="107">
        <f>SUMIFS(УсловияРасчеты!BO:BO,УсловияРасчеты!$H:$H,$C73,УсловияРасчеты!$N:$N,"итого")</f>
        <v>0</v>
      </c>
      <c r="AV73" s="107">
        <f>SUMIFS(УсловияРасчеты!BP:BP,УсловияРасчеты!$H:$H,$C73,УсловияРасчеты!$N:$N,"итого")</f>
        <v>0</v>
      </c>
      <c r="AW73" s="107">
        <f>SUMIFS(УсловияРасчеты!BQ:BQ,УсловияРасчеты!$H:$H,$C73,УсловияРасчеты!$N:$N,"итого")</f>
        <v>0</v>
      </c>
      <c r="AX73" s="107">
        <f>SUMIFS(УсловияРасчеты!BR:BR,УсловияРасчеты!$H:$H,$C73,УсловияРасчеты!$N:$N,"итого")</f>
        <v>0</v>
      </c>
      <c r="AY73" s="107">
        <f>SUMIFS(УсловияРасчеты!BS:BS,УсловияРасчеты!$H:$H,$C73,УсловияРасчеты!$N:$N,"итого")</f>
        <v>0</v>
      </c>
      <c r="AZ73" s="107">
        <f>SUMIFS(УсловияРасчеты!BT:BT,УсловияРасчеты!$H:$H,$C73,УсловияРасчеты!$N:$N,"итого")</f>
        <v>0</v>
      </c>
      <c r="BA73" s="107">
        <f>SUMIFS(УсловияРасчеты!BU:BU,УсловияРасчеты!$H:$H,$C73,УсловияРасчеты!$N:$N,"итого")</f>
        <v>0</v>
      </c>
      <c r="BB73" s="107">
        <f>SUMIFS(УсловияРасчеты!BV:BV,УсловияРасчеты!$H:$H,$C73,УсловияРасчеты!$N:$N,"итого")</f>
        <v>0</v>
      </c>
      <c r="BC73" s="107">
        <f>SUMIFS(УсловияРасчеты!BW:BW,УсловияРасчеты!$H:$H,$C73,УсловияРасчеты!$N:$N,"итого")</f>
        <v>0</v>
      </c>
      <c r="BD73" s="107">
        <f>SUMIFS(УсловияРасчеты!BX:BX,УсловияРасчеты!$H:$H,$C73,УсловияРасчеты!$N:$N,"итого")</f>
        <v>0</v>
      </c>
      <c r="BE73" s="107">
        <f>SUMIFS(УсловияРасчеты!BY:BY,УсловияРасчеты!$H:$H,$C73,УсловияРасчеты!$N:$N,"итого")</f>
        <v>0</v>
      </c>
      <c r="BF73" s="107">
        <f>SUMIFS(УсловияРасчеты!BZ:BZ,УсловияРасчеты!$H:$H,$C73,УсловияРасчеты!$N:$N,"итого")</f>
        <v>0</v>
      </c>
      <c r="BG73" s="107">
        <f>SUMIFS(УсловияРасчеты!CA:CA,УсловияРасчеты!$H:$H,$C73,УсловияРасчеты!$N:$N,"итого")</f>
        <v>0</v>
      </c>
      <c r="BH73" s="107">
        <f>SUMIFS(УсловияРасчеты!CB:CB,УсловияРасчеты!$H:$H,$C73,УсловияРасчеты!$N:$N,"итого")</f>
        <v>0</v>
      </c>
      <c r="BI73" s="107">
        <f>SUMIFS(УсловияРасчеты!CC:CC,УсловияРасчеты!$H:$H,$C73,УсловияРасчеты!$N:$N,"итого")</f>
        <v>0</v>
      </c>
      <c r="BJ73" s="107">
        <f>SUMIFS(УсловияРасчеты!CD:CD,УсловияРасчеты!$H:$H,$C73,УсловияРасчеты!$N:$N,"итого")</f>
        <v>0</v>
      </c>
      <c r="BK73" s="107">
        <f>SUMIFS(УсловияРасчеты!CE:CE,УсловияРасчеты!$H:$H,$C73,УсловияРасчеты!$N:$N,"итого")</f>
        <v>0</v>
      </c>
      <c r="BL73" s="107">
        <f>SUMIFS(УсловияРасчеты!CF:CF,УсловияРасчеты!$H:$H,$C73,УсловияРасчеты!$N:$N,"итого")</f>
        <v>0</v>
      </c>
      <c r="BM73" s="107">
        <f>SUMIFS(УсловияРасчеты!CG:CG,УсловияРасчеты!$H:$H,$C73,УсловияРасчеты!$N:$N,"итого")</f>
        <v>0</v>
      </c>
      <c r="BN73" s="107">
        <f>SUMIFS(УсловияРасчеты!CH:CH,УсловияРасчеты!$H:$H,$C73,УсловияРасчеты!$N:$N,"итого")</f>
        <v>0</v>
      </c>
      <c r="BO73" s="107">
        <f>SUMIFS(УсловияРасчеты!CI:CI,УсловияРасчеты!$H:$H,$C73,УсловияРасчеты!$N:$N,"итого")</f>
        <v>0</v>
      </c>
      <c r="BP73" s="107">
        <f>SUMIFS(УсловияРасчеты!CJ:CJ,УсловияРасчеты!$H:$H,$C73,УсловияРасчеты!$N:$N,"итого")</f>
        <v>0</v>
      </c>
      <c r="BQ73" s="107">
        <f>SUMIFS(УсловияРасчеты!CK:CK,УсловияРасчеты!$H:$H,$C73,УсловияРасчеты!$N:$N,"итого")</f>
        <v>0</v>
      </c>
      <c r="BR73" s="107">
        <f>SUMIFS(УсловияРасчеты!CL:CL,УсловияРасчеты!$H:$H,$C73,УсловияРасчеты!$N:$N,"итого")</f>
        <v>0</v>
      </c>
      <c r="BS73" s="107">
        <f>SUMIFS(УсловияРасчеты!CM:CM,УсловияРасчеты!$H:$H,$C73,УсловияРасчеты!$N:$N,"итого")</f>
        <v>0</v>
      </c>
      <c r="BT73" s="107">
        <f>SUMIFS(УсловияРасчеты!CN:CN,УсловияРасчеты!$H:$H,$C73,УсловияРасчеты!$N:$N,"итого")</f>
        <v>0</v>
      </c>
      <c r="BU73" s="107">
        <f>SUMIFS(УсловияРасчеты!CO:CO,УсловияРасчеты!$H:$H,$C73,УсловияРасчеты!$N:$N,"итого")</f>
        <v>0</v>
      </c>
      <c r="BV73" s="107">
        <f>SUMIFS(УсловияРасчеты!CP:CP,УсловияРасчеты!$H:$H,$C73,УсловияРасчеты!$N:$N,"итого")</f>
        <v>0</v>
      </c>
      <c r="BW73" s="107">
        <f>SUMIFS(УсловияРасчеты!CQ:CQ,УсловияРасчеты!$H:$H,$C73,УсловияРасчеты!$N:$N,"итого")</f>
        <v>0</v>
      </c>
      <c r="BX73" s="107">
        <f>SUMIFS(УсловияРасчеты!CR:CR,УсловияРасчеты!$H:$H,$C73,УсловияРасчеты!$N:$N,"итого")</f>
        <v>0</v>
      </c>
      <c r="BY73" s="107">
        <f>SUMIFS(УсловияРасчеты!CS:CS,УсловияРасчеты!$H:$H,$C73,УсловияРасчеты!$N:$N,"итого")</f>
        <v>0</v>
      </c>
      <c r="BZ73" s="107">
        <f>SUMIFS(УсловияРасчеты!CT:CT,УсловияРасчеты!$H:$H,$C73,УсловияРасчеты!$N:$N,"итого")</f>
        <v>0</v>
      </c>
      <c r="CA73" s="107">
        <f>SUMIFS(УсловияРасчеты!CU:CU,УсловияРасчеты!$H:$H,$C73,УсловияРасчеты!$N:$N,"итого")</f>
        <v>0</v>
      </c>
      <c r="CB73" s="107">
        <f>SUMIFS(УсловияРасчеты!CV:CV,УсловияРасчеты!$H:$H,$C73,УсловияРасчеты!$N:$N,"итого")</f>
        <v>0</v>
      </c>
      <c r="CC73" s="107">
        <f>SUMIFS(УсловияРасчеты!CW:CW,УсловияРасчеты!$H:$H,$C73,УсловияРасчеты!$N:$N,"итого")</f>
        <v>0</v>
      </c>
      <c r="CD73" s="107">
        <f>SUMIFS(УсловияРасчеты!CX:CX,УсловияРасчеты!$H:$H,$C73,УсловияРасчеты!$N:$N,"итого")</f>
        <v>0</v>
      </c>
      <c r="CE73" s="107">
        <f>SUMIFS(УсловияРасчеты!CY:CY,УсловияРасчеты!$H:$H,$C73,УсловияРасчеты!$N:$N,"итого")</f>
        <v>0</v>
      </c>
      <c r="CF73" s="107">
        <f>SUMIFS(УсловияРасчеты!CZ:CZ,УсловияРасчеты!$H:$H,$C73,УсловияРасчеты!$N:$N,"итого")</f>
        <v>0</v>
      </c>
      <c r="CG73" s="107">
        <f>SUMIFS(УсловияРасчеты!DA:DA,УсловияРасчеты!$H:$H,$C73,УсловияРасчеты!$N:$N,"итого")</f>
        <v>0</v>
      </c>
      <c r="CH73" s="107">
        <f>SUMIFS(УсловияРасчеты!DB:DB,УсловияРасчеты!$H:$H,$C73,УсловияРасчеты!$N:$N,"итого")</f>
        <v>0</v>
      </c>
      <c r="CI73" s="107">
        <f>SUMIFS(УсловияРасчеты!DC:DC,УсловияРасчеты!$H:$H,$C73,УсловияРасчеты!$N:$N,"итого")</f>
        <v>0</v>
      </c>
      <c r="CJ73" s="107">
        <f>SUMIFS(УсловияРасчеты!DD:DD,УсловияРасчеты!$H:$H,$C73,УсловияРасчеты!$N:$N,"итого")</f>
        <v>0</v>
      </c>
      <c r="CK73" s="107">
        <f>SUMIFS(УсловияРасчеты!DE:DE,УсловияРасчеты!$H:$H,$C73,УсловияРасчеты!$N:$N,"итого")</f>
        <v>0</v>
      </c>
      <c r="CL73" s="107">
        <f>SUMIFS(УсловияРасчеты!DF:DF,УсловияРасчеты!$H:$H,$C73,УсловияРасчеты!$N:$N,"итого")</f>
        <v>0</v>
      </c>
      <c r="CM73" s="107">
        <f>SUMIFS(УсловияРасчеты!DG:DG,УсловияРасчеты!$H:$H,$C73,УсловияРасчеты!$N:$N,"итого")</f>
        <v>0</v>
      </c>
      <c r="CN73" s="107">
        <f>SUMIFS(УсловияРасчеты!DH:DH,УсловияРасчеты!$H:$H,$C73,УсловияРасчеты!$N:$N,"итого")</f>
        <v>0</v>
      </c>
      <c r="CO73" s="107">
        <f>SUMIFS(УсловияРасчеты!DI:DI,УсловияРасчеты!$H:$H,$C73,УсловияРасчеты!$N:$N,"итого")</f>
        <v>0</v>
      </c>
      <c r="CP73" s="107">
        <f>SUMIFS(УсловияРасчеты!DJ:DJ,УсловияРасчеты!$H:$H,$C73,УсловияРасчеты!$N:$N,"итого")</f>
        <v>0</v>
      </c>
      <c r="CQ73" s="107">
        <f>SUMIFS(УсловияРасчеты!DK:DK,УсловияРасчеты!$H:$H,$C73,УсловияРасчеты!$N:$N,"итого")</f>
        <v>0</v>
      </c>
      <c r="CR73" s="107">
        <f>SUMIFS(УсловияРасчеты!DL:DL,УсловияРасчеты!$H:$H,$C73,УсловияРасчеты!$N:$N,"итого")</f>
        <v>0</v>
      </c>
      <c r="CS73" s="107">
        <f>SUMIFS(УсловияРасчеты!DM:DM,УсловияРасчеты!$H:$H,$C73,УсловияРасчеты!$N:$N,"итого")</f>
        <v>0</v>
      </c>
      <c r="CT73" s="107">
        <f>SUMIFS(УсловияРасчеты!DN:DN,УсловияРасчеты!$H:$H,$C73,УсловияРасчеты!$N:$N,"итого")</f>
        <v>0</v>
      </c>
      <c r="CU73" s="107">
        <f>SUMIFS(УсловияРасчеты!DO:DO,УсловияРасчеты!$H:$H,$C73,УсловияРасчеты!$N:$N,"итого")</f>
        <v>0</v>
      </c>
      <c r="CV73" s="107">
        <f>SUMIFS(УсловияРасчеты!DP:DP,УсловияРасчеты!$H:$H,$C73,УсловияРасчеты!$N:$N,"итого")</f>
        <v>0</v>
      </c>
      <c r="CW73" s="107">
        <f>SUMIFS(УсловияРасчеты!DQ:DQ,УсловияРасчеты!$H:$H,$C73,УсловияРасчеты!$N:$N,"итого")</f>
        <v>0</v>
      </c>
      <c r="CX73" s="107">
        <f>SUMIFS(УсловияРасчеты!DR:DR,УсловияРасчеты!$H:$H,$C73,УсловияРасчеты!$N:$N,"итого")</f>
        <v>0</v>
      </c>
      <c r="CY73" s="107">
        <f>SUMIFS(УсловияРасчеты!DS:DS,УсловияРасчеты!$H:$H,$C73,УсловияРасчеты!$N:$N,"итого")</f>
        <v>0</v>
      </c>
      <c r="CZ73" s="107">
        <f>SUMIFS(УсловияРасчеты!DT:DT,УсловияРасчеты!$H:$H,$C73,УсловияРасчеты!$N:$N,"итого")</f>
        <v>0</v>
      </c>
      <c r="DA73" s="107">
        <f>SUMIFS(УсловияРасчеты!DU:DU,УсловияРасчеты!$H:$H,$C73,УсловияРасчеты!$N:$N,"итого")</f>
        <v>0</v>
      </c>
      <c r="DB73" s="107">
        <f>SUMIFS(УсловияРасчеты!DV:DV,УсловияРасчеты!$H:$H,$C73,УсловияРасчеты!$N:$N,"итого")</f>
        <v>0</v>
      </c>
      <c r="DC73" s="107">
        <f>SUMIFS(УсловияРасчеты!DW:DW,УсловияРасчеты!$H:$H,$C73,УсловияРасчеты!$N:$N,"итого")</f>
        <v>0</v>
      </c>
      <c r="DD73" s="107">
        <f>SUMIFS(УсловияРасчеты!DX:DX,УсловияРасчеты!$H:$H,$C73,УсловияРасчеты!$N:$N,"итого")</f>
        <v>0</v>
      </c>
      <c r="DE73" s="107">
        <f>SUMIFS(УсловияРасчеты!DY:DY,УсловияРасчеты!$H:$H,$C73,УсловияРасчеты!$N:$N,"итого")</f>
        <v>0</v>
      </c>
      <c r="DF73" s="107">
        <f>SUMIFS(УсловияРасчеты!DZ:DZ,УсловияРасчеты!$H:$H,$C73,УсловияРасчеты!$N:$N,"итого")</f>
        <v>0</v>
      </c>
      <c r="DG73" s="107">
        <f>SUMIFS(УсловияРасчеты!EA:EA,УсловияРасчеты!$H:$H,$C73,УсловияРасчеты!$N:$N,"итого")</f>
        <v>0</v>
      </c>
      <c r="DH73" s="107">
        <f>SUMIFS(УсловияРасчеты!EB:EB,УсловияРасчеты!$H:$H,$C73,УсловияРасчеты!$N:$N,"итого")</f>
        <v>0</v>
      </c>
      <c r="DI73" s="107">
        <f>SUMIFS(УсловияРасчеты!EC:EC,УсловияРасчеты!$H:$H,$C73,УсловияРасчеты!$N:$N,"итого")</f>
        <v>0</v>
      </c>
      <c r="DJ73" s="107">
        <f>SUMIFS(УсловияРасчеты!ED:ED,УсловияРасчеты!$H:$H,$C73,УсловияРасчеты!$N:$N,"итого")</f>
        <v>0</v>
      </c>
      <c r="DK73" s="107">
        <f>SUMIFS(УсловияРасчеты!EE:EE,УсловияРасчеты!$H:$H,$C73,УсловияРасчеты!$N:$N,"итого")</f>
        <v>0</v>
      </c>
      <c r="DL73" s="107">
        <f>SUMIFS(УсловияРасчеты!EF:EF,УсловияРасчеты!$H:$H,$C73,УсловияРасчеты!$N:$N,"итого")</f>
        <v>0</v>
      </c>
      <c r="DM73" s="107">
        <f>SUMIFS(УсловияРасчеты!EG:EG,УсловияРасчеты!$H:$H,$C73,УсловияРасчеты!$N:$N,"итого")</f>
        <v>0</v>
      </c>
      <c r="DN73" s="107">
        <f>SUMIFS(УсловияРасчеты!EH:EH,УсловияРасчеты!$H:$H,$C73,УсловияРасчеты!$N:$N,"итого")</f>
        <v>0</v>
      </c>
      <c r="DO73" s="107">
        <f>SUMIFS(УсловияРасчеты!EI:EI,УсловияРасчеты!$H:$H,$C73,УсловияРасчеты!$N:$N,"итого")</f>
        <v>0</v>
      </c>
      <c r="DP73" s="107">
        <f>SUMIFS(УсловияРасчеты!EJ:EJ,УсловияРасчеты!$H:$H,$C73,УсловияРасчеты!$N:$N,"итого")</f>
        <v>0</v>
      </c>
      <c r="DQ73" s="107">
        <f>SUMIFS(УсловияРасчеты!EK:EK,УсловияРасчеты!$H:$H,$C73,УсловияРасчеты!$N:$N,"итого")</f>
        <v>0</v>
      </c>
      <c r="DR73" s="107">
        <f>SUMIFS(УсловияРасчеты!EL:EL,УсловияРасчеты!$H:$H,$C73,УсловияРасчеты!$N:$N,"итого")</f>
        <v>0</v>
      </c>
      <c r="DS73" s="107">
        <f>SUMIFS(УсловияРасчеты!EM:EM,УсловияРасчеты!$H:$H,$C73,УсловияРасчеты!$N:$N,"итого")</f>
        <v>0</v>
      </c>
      <c r="DT73" s="107">
        <f>SUMIFS(УсловияРасчеты!EN:EN,УсловияРасчеты!$H:$H,$C73,УсловияРасчеты!$N:$N,"итого")</f>
        <v>0</v>
      </c>
      <c r="DU73" s="107">
        <f>SUMIFS(УсловияРасчеты!EO:EO,УсловияРасчеты!$H:$H,$C73,УсловияРасчеты!$N:$N,"итого")</f>
        <v>0</v>
      </c>
      <c r="DV73" s="107">
        <f>SUMIFS(УсловияРасчеты!EP:EP,УсловияРасчеты!$H:$H,$C73,УсловияРасчеты!$N:$N,"итого")</f>
        <v>0</v>
      </c>
      <c r="DW73" s="107">
        <f>SUMIFS(УсловияРасчеты!EQ:EQ,УсловияРасчеты!$H:$H,$C73,УсловияРасчеты!$N:$N,"итого")</f>
        <v>0</v>
      </c>
      <c r="DX73" s="107">
        <f>SUMIFS(УсловияРасчеты!ER:ER,УсловияРасчеты!$H:$H,$C73,УсловияРасчеты!$N:$N,"итого")</f>
        <v>0</v>
      </c>
      <c r="DY73" s="107">
        <f>SUMIFS(УсловияРасчеты!ES:ES,УсловияРасчеты!$H:$H,$C73,УсловияРасчеты!$N:$N,"итого")</f>
        <v>0</v>
      </c>
      <c r="DZ73" s="107">
        <f>SUMIFS(УсловияРасчеты!ET:ET,УсловияРасчеты!$H:$H,$C73,УсловияРасчеты!$N:$N,"итого")</f>
        <v>0</v>
      </c>
      <c r="EA73" s="107">
        <f>SUMIFS(УсловияРасчеты!EU:EU,УсловияРасчеты!$H:$H,$C73,УсловияРасчеты!$N:$N,"итого")</f>
        <v>0</v>
      </c>
      <c r="EB73" s="107">
        <f>SUMIFS(УсловияРасчеты!EV:EV,УсловияРасчеты!$H:$H,$C73,УсловияРасчеты!$N:$N,"итого")</f>
        <v>0</v>
      </c>
      <c r="EC73" s="107">
        <f>SUMIFS(УсловияРасчеты!EW:EW,УсловияРасчеты!$H:$H,$C73,УсловияРасчеты!$N:$N,"итого")</f>
        <v>0</v>
      </c>
      <c r="ED73" s="107">
        <f>SUMIFS(УсловияРасчеты!EX:EX,УсловияРасчеты!$H:$H,$C73,УсловияРасчеты!$N:$N,"итого")</f>
        <v>0</v>
      </c>
      <c r="EE73" s="107">
        <f>SUMIFS(УсловияРасчеты!EY:EY,УсловияРасчеты!$H:$H,$C73,УсловияРасчеты!$N:$N,"итого")</f>
        <v>0</v>
      </c>
      <c r="EF73" s="107">
        <f>SUMIFS(УсловияРасчеты!EZ:EZ,УсловияРасчеты!$H:$H,$C73,УсловияРасчеты!$N:$N,"итого")</f>
        <v>0</v>
      </c>
      <c r="EG73" s="107">
        <f>SUMIFS(УсловияРасчеты!FA:FA,УсловияРасчеты!$H:$H,$C73,УсловияРасчеты!$N:$N,"итого")</f>
        <v>0</v>
      </c>
      <c r="EH73" s="107">
        <f>SUMIFS(УсловияРасчеты!FB:FB,УсловияРасчеты!$H:$H,$C73,УсловияРасчеты!$N:$N,"итого")</f>
        <v>0</v>
      </c>
      <c r="EI73" s="107">
        <f>SUMIFS(УсловияРасчеты!FC:FC,УсловияРасчеты!$H:$H,$C73,УсловияРасчеты!$N:$N,"итого")</f>
        <v>0</v>
      </c>
      <c r="EJ73" s="107">
        <f>SUMIFS(УсловияРасчеты!FD:FD,УсловияРасчеты!$H:$H,$C73,УсловияРасчеты!$N:$N,"итого")</f>
        <v>0</v>
      </c>
      <c r="EK73" s="107">
        <f>SUMIFS(УсловияРасчеты!FE:FE,УсловияРасчеты!$H:$H,$C73,УсловияРасчеты!$N:$N,"итого")</f>
        <v>0</v>
      </c>
      <c r="EL73" s="107">
        <f>SUMIFS(УсловияРасчеты!FF:FF,УсловияРасчеты!$H:$H,$C73,УсловияРасчеты!$N:$N,"итого")</f>
        <v>0</v>
      </c>
      <c r="EM73" s="107">
        <f>SUMIFS(УсловияРасчеты!FG:FG,УсловияРасчеты!$H:$H,$C73,УсловияРасчеты!$N:$N,"итого")</f>
        <v>0</v>
      </c>
      <c r="EN73" s="107">
        <f>SUMIFS(УсловияРасчеты!FH:FH,УсловияРасчеты!$H:$H,$C73,УсловияРасчеты!$N:$N,"итого")</f>
        <v>0</v>
      </c>
      <c r="EO73" s="107">
        <f>SUMIFS(УсловияРасчеты!FI:FI,УсловияРасчеты!$H:$H,$C73,УсловияРасчеты!$N:$N,"итого")</f>
        <v>0</v>
      </c>
      <c r="EP73" s="107">
        <f>SUMIFS(УсловияРасчеты!FJ:FJ,УсловияРасчеты!$H:$H,$C73,УсловияРасчеты!$N:$N,"итого")</f>
        <v>0</v>
      </c>
      <c r="EQ73" s="107">
        <f>SUMIFS(УсловияРасчеты!FK:FK,УсловияРасчеты!$H:$H,$C73,УсловияРасчеты!$N:$N,"итого")</f>
        <v>0</v>
      </c>
      <c r="ER73" s="107">
        <f>SUMIFS(УсловияРасчеты!FL:FL,УсловияРасчеты!$H:$H,$C73,УсловияРасчеты!$N:$N,"итого")</f>
        <v>0</v>
      </c>
      <c r="ES73" s="107">
        <f>SUMIFS(УсловияРасчеты!FM:FM,УсловияРасчеты!$H:$H,$C73,УсловияРасчеты!$N:$N,"итого")</f>
        <v>0</v>
      </c>
      <c r="ET73" s="107">
        <f>SUMIFS(УсловияРасчеты!FN:FN,УсловияРасчеты!$H:$H,$C73,УсловияРасчеты!$N:$N,"итого")</f>
        <v>0</v>
      </c>
      <c r="EU73" s="107">
        <f>SUMIFS(УсловияРасчеты!FO:FO,УсловияРасчеты!$H:$H,$C73,УсловияРасчеты!$N:$N,"итого")</f>
        <v>0</v>
      </c>
      <c r="EV73" s="107">
        <f>SUMIFS(УсловияРасчеты!FP:FP,УсловияРасчеты!$H:$H,$C73,УсловияРасчеты!$N:$N,"итого")</f>
        <v>0</v>
      </c>
      <c r="EW73" s="107">
        <f>SUMIFS(УсловияРасчеты!FQ:FQ,УсловияРасчеты!$H:$H,$C73,УсловияРасчеты!$N:$N,"итого")</f>
        <v>0</v>
      </c>
      <c r="EX73" s="107">
        <f>SUMIFS(УсловияРасчеты!FR:FR,УсловияРасчеты!$H:$H,$C73,УсловияРасчеты!$N:$N,"итого")</f>
        <v>0</v>
      </c>
      <c r="EY73" s="107">
        <f>SUMIFS(УсловияРасчеты!FS:FS,УсловияРасчеты!$H:$H,$C73,УсловияРасчеты!$N:$N,"итого")</f>
        <v>0</v>
      </c>
      <c r="EZ73" s="107">
        <f>SUMIFS(УсловияРасчеты!FT:FT,УсловияРасчеты!$H:$H,$C73,УсловияРасчеты!$N:$N,"итого")</f>
        <v>0</v>
      </c>
      <c r="FA73" s="107">
        <f>SUMIFS(УсловияРасчеты!FU:FU,УсловияРасчеты!$H:$H,$C73,УсловияРасчеты!$N:$N,"итого")</f>
        <v>0</v>
      </c>
      <c r="FB73" s="107">
        <f>SUMIFS(УсловияРасчеты!FV:FV,УсловияРасчеты!$H:$H,$C73,УсловияРасчеты!$N:$N,"итого")</f>
        <v>0</v>
      </c>
      <c r="FC73" s="107">
        <f>SUMIFS(УсловияРасчеты!FW:FW,УсловияРасчеты!$H:$H,$C73,УсловияРасчеты!$N:$N,"итого")</f>
        <v>0</v>
      </c>
      <c r="FD73" s="107">
        <f>SUMIFS(УсловияРасчеты!FX:FX,УсловияРасчеты!$H:$H,$C73,УсловияРасчеты!$N:$N,"итого")</f>
        <v>0</v>
      </c>
      <c r="FE73" s="107">
        <f>SUMIFS(УсловияРасчеты!FY:FY,УсловияРасчеты!$H:$H,$C73,УсловияРасчеты!$N:$N,"итого")</f>
        <v>0</v>
      </c>
      <c r="FF73" s="107">
        <f>SUMIFS(УсловияРасчеты!FZ:FZ,УсловияРасчеты!$H:$H,$C73,УсловияРасчеты!$N:$N,"итого")</f>
        <v>0</v>
      </c>
      <c r="FG73" s="107">
        <f>SUMIFS(УсловияРасчеты!GA:GA,УсловияРасчеты!$H:$H,$C73,УсловияРасчеты!$N:$N,"итого")</f>
        <v>0</v>
      </c>
      <c r="FH73" s="107">
        <f>SUMIFS(УсловияРасчеты!GB:GB,УсловияРасчеты!$H:$H,$C73,УсловияРасчеты!$N:$N,"итого")</f>
        <v>0</v>
      </c>
      <c r="FI73" s="107">
        <f>SUMIFS(УсловияРасчеты!GC:GC,УсловияРасчеты!$H:$H,$C73,УсловияРасчеты!$N:$N,"итого")</f>
        <v>0</v>
      </c>
      <c r="FJ73" s="107">
        <f>SUMIFS(УсловияРасчеты!GD:GD,УсловияРасчеты!$H:$H,$C73,УсловияРасчеты!$N:$N,"итого")</f>
        <v>0</v>
      </c>
      <c r="FK73" s="107">
        <f>SUMIFS(УсловияРасчеты!GE:GE,УсловияРасчеты!$H:$H,$C73,УсловияРасчеты!$N:$N,"итого")</f>
        <v>0</v>
      </c>
      <c r="FL73" s="107">
        <f>SUMIFS(УсловияРасчеты!GF:GF,УсловияРасчеты!$H:$H,$C73,УсловияРасчеты!$N:$N,"итого")</f>
        <v>0</v>
      </c>
      <c r="FM73" s="107">
        <f>SUMIFS(УсловияРасчеты!GG:GG,УсловияРасчеты!$H:$H,$C73,УсловияРасчеты!$N:$N,"итого")</f>
        <v>0</v>
      </c>
      <c r="FN73" s="107">
        <f>SUMIFS(УсловияРасчеты!GH:GH,УсловияРасчеты!$H:$H,$C73,УсловияРасчеты!$N:$N,"итого")</f>
        <v>0</v>
      </c>
      <c r="FO73" s="107">
        <f>SUMIFS(УсловияРасчеты!GI:GI,УсловияРасчеты!$H:$H,$C73,УсловияРасчеты!$N:$N,"итого")</f>
        <v>0</v>
      </c>
      <c r="FP73" s="107">
        <f>SUMIFS(УсловияРасчеты!GJ:GJ,УсловияРасчеты!$H:$H,$C73,УсловияРасчеты!$N:$N,"итого")</f>
        <v>0</v>
      </c>
      <c r="FQ73" s="107">
        <f>SUMIFS(УсловияРасчеты!GK:GK,УсловияРасчеты!$H:$H,$C73,УсловияРасчеты!$N:$N,"итого")</f>
        <v>0</v>
      </c>
      <c r="FR73" s="107">
        <f>SUMIFS(УсловияРасчеты!GL:GL,УсловияРасчеты!$H:$H,$C73,УсловияРасчеты!$N:$N,"итого")</f>
        <v>0</v>
      </c>
      <c r="FS73" s="107">
        <f>SUMIFS(УсловияРасчеты!GM:GM,УсловияРасчеты!$H:$H,$C73,УсловияРасчеты!$N:$N,"итого")</f>
        <v>0</v>
      </c>
      <c r="FT73" s="107">
        <f>SUMIFS(УсловияРасчеты!GN:GN,УсловияРасчеты!$H:$H,$C73,УсловияРасчеты!$N:$N,"итого")</f>
        <v>0</v>
      </c>
      <c r="FU73" s="107">
        <f>SUMIFS(УсловияРасчеты!GO:GO,УсловияРасчеты!$H:$H,$C73,УсловияРасчеты!$N:$N,"итого")</f>
        <v>0</v>
      </c>
      <c r="FV73" s="107">
        <f>SUMIFS(УсловияРасчеты!GP:GP,УсловияРасчеты!$H:$H,$C73,УсловияРасчеты!$N:$N,"итого")</f>
        <v>0</v>
      </c>
      <c r="FW73" s="107">
        <f>SUMIFS(УсловияРасчеты!GQ:GQ,УсловияРасчеты!$H:$H,$C73,УсловияРасчеты!$N:$N,"итого")</f>
        <v>0</v>
      </c>
      <c r="FX73" s="107">
        <f>SUMIFS(УсловияРасчеты!GR:GR,УсловияРасчеты!$H:$H,$C73,УсловияРасчеты!$N:$N,"итого")</f>
        <v>0</v>
      </c>
      <c r="FY73" s="107">
        <f>SUMIFS(УсловияРасчеты!GS:GS,УсловияРасчеты!$H:$H,$C73,УсловияРасчеты!$N:$N,"итого")</f>
        <v>0</v>
      </c>
      <c r="FZ73" s="107">
        <f>SUMIFS(УсловияРасчеты!GT:GT,УсловияРасчеты!$H:$H,$C73,УсловияРасчеты!$N:$N,"итого")</f>
        <v>0</v>
      </c>
      <c r="GA73" s="107">
        <f>SUMIFS(УсловияРасчеты!GU:GU,УсловияРасчеты!$H:$H,$C73,УсловияРасчеты!$N:$N,"итого")</f>
        <v>0</v>
      </c>
      <c r="GB73" s="107">
        <f>SUMIFS(УсловияРасчеты!GV:GV,УсловияРасчеты!$H:$H,$C73,УсловияРасчеты!$N:$N,"итого")</f>
        <v>0</v>
      </c>
      <c r="GC73" s="107">
        <f>SUMIFS(УсловияРасчеты!GW:GW,УсловияРасчеты!$H:$H,$C73,УсловияРасчеты!$N:$N,"итого")</f>
        <v>0</v>
      </c>
      <c r="GD73" s="107">
        <f>SUMIFS(УсловияРасчеты!GX:GX,УсловияРасчеты!$H:$H,$C73,УсловияРасчеты!$N:$N,"итого")</f>
        <v>0</v>
      </c>
      <c r="GE73" s="107">
        <f>SUMIFS(УсловияРасчеты!GY:GY,УсловияРасчеты!$H:$H,$C73,УсловияРасчеты!$N:$N,"итого")</f>
        <v>0</v>
      </c>
      <c r="GF73" s="107">
        <f>SUMIFS(УсловияРасчеты!GZ:GZ,УсловияРасчеты!$H:$H,$C73,УсловияРасчеты!$N:$N,"итого")</f>
        <v>0</v>
      </c>
      <c r="GG73" s="77"/>
    </row>
    <row r="74" spans="1:189" s="79" customFormat="1">
      <c r="A74" s="82"/>
      <c r="B74" s="77"/>
      <c r="C74" s="78" t="str">
        <f>УсловияРасчеты!$H$1338</f>
        <v>Кред. задолж-сть по инвестициям Акционеров</v>
      </c>
      <c r="D74" s="66"/>
      <c r="E74" s="129">
        <f t="shared" si="232"/>
        <v>0</v>
      </c>
      <c r="F74" s="65"/>
      <c r="G74" s="107">
        <f>SUMIFS(УсловияРасчеты!AA:AA,УсловияРасчеты!$H:$H,$C74,УсловияРасчеты!$N:$N,"итого")</f>
        <v>0</v>
      </c>
      <c r="H74" s="107">
        <f>SUMIFS(УсловияРасчеты!AB:AB,УсловияРасчеты!$H:$H,$C74,УсловияРасчеты!$N:$N,"итого")</f>
        <v>0</v>
      </c>
      <c r="I74" s="107">
        <f>SUMIFS(УсловияРасчеты!AC:AC,УсловияРасчеты!$H:$H,$C74,УсловияРасчеты!$N:$N,"итого")</f>
        <v>0</v>
      </c>
      <c r="J74" s="107">
        <f>SUMIFS(УсловияРасчеты!AD:AD,УсловияРасчеты!$H:$H,$C74,УсловияРасчеты!$N:$N,"итого")</f>
        <v>0</v>
      </c>
      <c r="K74" s="107">
        <f>SUMIFS(УсловияРасчеты!AE:AE,УсловияРасчеты!$H:$H,$C74,УсловияРасчеты!$N:$N,"итого")</f>
        <v>0</v>
      </c>
      <c r="L74" s="107">
        <f>SUMIFS(УсловияРасчеты!AF:AF,УсловияРасчеты!$H:$H,$C74,УсловияРасчеты!$N:$N,"итого")</f>
        <v>0</v>
      </c>
      <c r="M74" s="107">
        <f>SUMIFS(УсловияРасчеты!AG:AG,УсловияРасчеты!$H:$H,$C74,УсловияРасчеты!$N:$N,"итого")</f>
        <v>0</v>
      </c>
      <c r="N74" s="107">
        <f>SUMIFS(УсловияРасчеты!AH:AH,УсловияРасчеты!$H:$H,$C74,УсловияРасчеты!$N:$N,"итого")</f>
        <v>0</v>
      </c>
      <c r="O74" s="107">
        <f>SUMIFS(УсловияРасчеты!AI:AI,УсловияРасчеты!$H:$H,$C74,УсловияРасчеты!$N:$N,"итого")</f>
        <v>0</v>
      </c>
      <c r="P74" s="107">
        <f>SUMIFS(УсловияРасчеты!AJ:AJ,УсловияРасчеты!$H:$H,$C74,УсловияРасчеты!$N:$N,"итого")</f>
        <v>0</v>
      </c>
      <c r="Q74" s="107">
        <f>SUMIFS(УсловияРасчеты!AK:AK,УсловияРасчеты!$H:$H,$C74,УсловияРасчеты!$N:$N,"итого")</f>
        <v>0</v>
      </c>
      <c r="R74" s="107">
        <f>SUMIFS(УсловияРасчеты!AL:AL,УсловияРасчеты!$H:$H,$C74,УсловияРасчеты!$N:$N,"итого")</f>
        <v>0</v>
      </c>
      <c r="S74" s="107">
        <f>SUMIFS(УсловияРасчеты!AM:AM,УсловияРасчеты!$H:$H,$C74,УсловияРасчеты!$N:$N,"итого")</f>
        <v>0</v>
      </c>
      <c r="T74" s="107">
        <f>SUMIFS(УсловияРасчеты!AN:AN,УсловияРасчеты!$H:$H,$C74,УсловияРасчеты!$N:$N,"итого")</f>
        <v>0</v>
      </c>
      <c r="U74" s="107">
        <f>SUMIFS(УсловияРасчеты!AO:AO,УсловияРасчеты!$H:$H,$C74,УсловияРасчеты!$N:$N,"итого")</f>
        <v>0</v>
      </c>
      <c r="V74" s="107">
        <f>SUMIFS(УсловияРасчеты!AP:AP,УсловияРасчеты!$H:$H,$C74,УсловияРасчеты!$N:$N,"итого")</f>
        <v>0</v>
      </c>
      <c r="W74" s="107">
        <f>SUMIFS(УсловияРасчеты!AQ:AQ,УсловияРасчеты!$H:$H,$C74,УсловияРасчеты!$N:$N,"итого")</f>
        <v>0</v>
      </c>
      <c r="X74" s="107">
        <f>SUMIFS(УсловияРасчеты!AR:AR,УсловияРасчеты!$H:$H,$C74,УсловияРасчеты!$N:$N,"итого")</f>
        <v>0</v>
      </c>
      <c r="Y74" s="107">
        <f>SUMIFS(УсловияРасчеты!AS:AS,УсловияРасчеты!$H:$H,$C74,УсловияРасчеты!$N:$N,"итого")</f>
        <v>0</v>
      </c>
      <c r="Z74" s="107">
        <f>SUMIFS(УсловияРасчеты!AT:AT,УсловияРасчеты!$H:$H,$C74,УсловияРасчеты!$N:$N,"итого")</f>
        <v>0</v>
      </c>
      <c r="AA74" s="107">
        <f>SUMIFS(УсловияРасчеты!AU:AU,УсловияРасчеты!$H:$H,$C74,УсловияРасчеты!$N:$N,"итого")</f>
        <v>0</v>
      </c>
      <c r="AB74" s="107">
        <f>SUMIFS(УсловияРасчеты!AV:AV,УсловияРасчеты!$H:$H,$C74,УсловияРасчеты!$N:$N,"итого")</f>
        <v>0</v>
      </c>
      <c r="AC74" s="107">
        <f>SUMIFS(УсловияРасчеты!AW:AW,УсловияРасчеты!$H:$H,$C74,УсловияРасчеты!$N:$N,"итого")</f>
        <v>0</v>
      </c>
      <c r="AD74" s="107">
        <f>SUMIFS(УсловияРасчеты!AX:AX,УсловияРасчеты!$H:$H,$C74,УсловияРасчеты!$N:$N,"итого")</f>
        <v>0</v>
      </c>
      <c r="AE74" s="107">
        <f>SUMIFS(УсловияРасчеты!AY:AY,УсловияРасчеты!$H:$H,$C74,УсловияРасчеты!$N:$N,"итого")</f>
        <v>0</v>
      </c>
      <c r="AF74" s="107">
        <f>SUMIFS(УсловияРасчеты!AZ:AZ,УсловияРасчеты!$H:$H,$C74,УсловияРасчеты!$N:$N,"итого")</f>
        <v>0</v>
      </c>
      <c r="AG74" s="107">
        <f>SUMIFS(УсловияРасчеты!BA:BA,УсловияРасчеты!$H:$H,$C74,УсловияРасчеты!$N:$N,"итого")</f>
        <v>0</v>
      </c>
      <c r="AH74" s="107">
        <f>SUMIFS(УсловияРасчеты!BB:BB,УсловияРасчеты!$H:$H,$C74,УсловияРасчеты!$N:$N,"итого")</f>
        <v>0</v>
      </c>
      <c r="AI74" s="107">
        <f>SUMIFS(УсловияРасчеты!BC:BC,УсловияРасчеты!$H:$H,$C74,УсловияРасчеты!$N:$N,"итого")</f>
        <v>0</v>
      </c>
      <c r="AJ74" s="107">
        <f>SUMIFS(УсловияРасчеты!BD:BD,УсловияРасчеты!$H:$H,$C74,УсловияРасчеты!$N:$N,"итого")</f>
        <v>0</v>
      </c>
      <c r="AK74" s="107">
        <f>SUMIFS(УсловияРасчеты!BE:BE,УсловияРасчеты!$H:$H,$C74,УсловияРасчеты!$N:$N,"итого")</f>
        <v>0</v>
      </c>
      <c r="AL74" s="107">
        <f>SUMIFS(УсловияРасчеты!BF:BF,УсловияРасчеты!$H:$H,$C74,УсловияРасчеты!$N:$N,"итого")</f>
        <v>0</v>
      </c>
      <c r="AM74" s="107">
        <f>SUMIFS(УсловияРасчеты!BG:BG,УсловияРасчеты!$H:$H,$C74,УсловияРасчеты!$N:$N,"итого")</f>
        <v>0</v>
      </c>
      <c r="AN74" s="107">
        <f>SUMIFS(УсловияРасчеты!BH:BH,УсловияРасчеты!$H:$H,$C74,УсловияРасчеты!$N:$N,"итого")</f>
        <v>0</v>
      </c>
      <c r="AO74" s="107">
        <f>SUMIFS(УсловияРасчеты!BI:BI,УсловияРасчеты!$H:$H,$C74,УсловияРасчеты!$N:$N,"итого")</f>
        <v>0</v>
      </c>
      <c r="AP74" s="107">
        <f>SUMIFS(УсловияРасчеты!BJ:BJ,УсловияРасчеты!$H:$H,$C74,УсловияРасчеты!$N:$N,"итого")</f>
        <v>0</v>
      </c>
      <c r="AQ74" s="107">
        <f>SUMIFS(УсловияРасчеты!BK:BK,УсловияРасчеты!$H:$H,$C74,УсловияРасчеты!$N:$N,"итого")</f>
        <v>0</v>
      </c>
      <c r="AR74" s="107">
        <f>SUMIFS(УсловияРасчеты!BL:BL,УсловияРасчеты!$H:$H,$C74,УсловияРасчеты!$N:$N,"итого")</f>
        <v>0</v>
      </c>
      <c r="AS74" s="107">
        <f>SUMIFS(УсловияРасчеты!BM:BM,УсловияРасчеты!$H:$H,$C74,УсловияРасчеты!$N:$N,"итого")</f>
        <v>0</v>
      </c>
      <c r="AT74" s="107">
        <f>SUMIFS(УсловияРасчеты!BN:BN,УсловияРасчеты!$H:$H,$C74,УсловияРасчеты!$N:$N,"итого")</f>
        <v>0</v>
      </c>
      <c r="AU74" s="107">
        <f>SUMIFS(УсловияРасчеты!BO:BO,УсловияРасчеты!$H:$H,$C74,УсловияРасчеты!$N:$N,"итого")</f>
        <v>0</v>
      </c>
      <c r="AV74" s="107">
        <f>SUMIFS(УсловияРасчеты!BP:BP,УсловияРасчеты!$H:$H,$C74,УсловияРасчеты!$N:$N,"итого")</f>
        <v>0</v>
      </c>
      <c r="AW74" s="107">
        <f>SUMIFS(УсловияРасчеты!BQ:BQ,УсловияРасчеты!$H:$H,$C74,УсловияРасчеты!$N:$N,"итого")</f>
        <v>0</v>
      </c>
      <c r="AX74" s="107">
        <f>SUMIFS(УсловияРасчеты!BR:BR,УсловияРасчеты!$H:$H,$C74,УсловияРасчеты!$N:$N,"итого")</f>
        <v>0</v>
      </c>
      <c r="AY74" s="107">
        <f>SUMIFS(УсловияРасчеты!BS:BS,УсловияРасчеты!$H:$H,$C74,УсловияРасчеты!$N:$N,"итого")</f>
        <v>0</v>
      </c>
      <c r="AZ74" s="107">
        <f>SUMIFS(УсловияРасчеты!BT:BT,УсловияРасчеты!$H:$H,$C74,УсловияРасчеты!$N:$N,"итого")</f>
        <v>0</v>
      </c>
      <c r="BA74" s="107">
        <f>SUMIFS(УсловияРасчеты!BU:BU,УсловияРасчеты!$H:$H,$C74,УсловияРасчеты!$N:$N,"итого")</f>
        <v>0</v>
      </c>
      <c r="BB74" s="107">
        <f>SUMIFS(УсловияРасчеты!BV:BV,УсловияРасчеты!$H:$H,$C74,УсловияРасчеты!$N:$N,"итого")</f>
        <v>0</v>
      </c>
      <c r="BC74" s="107">
        <f>SUMIFS(УсловияРасчеты!BW:BW,УсловияРасчеты!$H:$H,$C74,УсловияРасчеты!$N:$N,"итого")</f>
        <v>0</v>
      </c>
      <c r="BD74" s="107">
        <f>SUMIFS(УсловияРасчеты!BX:BX,УсловияРасчеты!$H:$H,$C74,УсловияРасчеты!$N:$N,"итого")</f>
        <v>0</v>
      </c>
      <c r="BE74" s="107">
        <f>SUMIFS(УсловияРасчеты!BY:BY,УсловияРасчеты!$H:$H,$C74,УсловияРасчеты!$N:$N,"итого")</f>
        <v>0</v>
      </c>
      <c r="BF74" s="107">
        <f>SUMIFS(УсловияРасчеты!BZ:BZ,УсловияРасчеты!$H:$H,$C74,УсловияРасчеты!$N:$N,"итого")</f>
        <v>0</v>
      </c>
      <c r="BG74" s="107">
        <f>SUMIFS(УсловияРасчеты!CA:CA,УсловияРасчеты!$H:$H,$C74,УсловияРасчеты!$N:$N,"итого")</f>
        <v>0</v>
      </c>
      <c r="BH74" s="107">
        <f>SUMIFS(УсловияРасчеты!CB:CB,УсловияРасчеты!$H:$H,$C74,УсловияРасчеты!$N:$N,"итого")</f>
        <v>0</v>
      </c>
      <c r="BI74" s="107">
        <f>SUMIFS(УсловияРасчеты!CC:CC,УсловияРасчеты!$H:$H,$C74,УсловияРасчеты!$N:$N,"итого")</f>
        <v>0</v>
      </c>
      <c r="BJ74" s="107">
        <f>SUMIFS(УсловияРасчеты!CD:CD,УсловияРасчеты!$H:$H,$C74,УсловияРасчеты!$N:$N,"итого")</f>
        <v>0</v>
      </c>
      <c r="BK74" s="107">
        <f>SUMIFS(УсловияРасчеты!CE:CE,УсловияРасчеты!$H:$H,$C74,УсловияРасчеты!$N:$N,"итого")</f>
        <v>0</v>
      </c>
      <c r="BL74" s="107">
        <f>SUMIFS(УсловияРасчеты!CF:CF,УсловияРасчеты!$H:$H,$C74,УсловияРасчеты!$N:$N,"итого")</f>
        <v>0</v>
      </c>
      <c r="BM74" s="107">
        <f>SUMIFS(УсловияРасчеты!CG:CG,УсловияРасчеты!$H:$H,$C74,УсловияРасчеты!$N:$N,"итого")</f>
        <v>0</v>
      </c>
      <c r="BN74" s="107">
        <f>SUMIFS(УсловияРасчеты!CH:CH,УсловияРасчеты!$H:$H,$C74,УсловияРасчеты!$N:$N,"итого")</f>
        <v>0</v>
      </c>
      <c r="BO74" s="107">
        <f>SUMIFS(УсловияРасчеты!CI:CI,УсловияРасчеты!$H:$H,$C74,УсловияРасчеты!$N:$N,"итого")</f>
        <v>0</v>
      </c>
      <c r="BP74" s="107">
        <f>SUMIFS(УсловияРасчеты!CJ:CJ,УсловияРасчеты!$H:$H,$C74,УсловияРасчеты!$N:$N,"итого")</f>
        <v>0</v>
      </c>
      <c r="BQ74" s="107">
        <f>SUMIFS(УсловияРасчеты!CK:CK,УсловияРасчеты!$H:$H,$C74,УсловияРасчеты!$N:$N,"итого")</f>
        <v>0</v>
      </c>
      <c r="BR74" s="107">
        <f>SUMIFS(УсловияРасчеты!CL:CL,УсловияРасчеты!$H:$H,$C74,УсловияРасчеты!$N:$N,"итого")</f>
        <v>0</v>
      </c>
      <c r="BS74" s="107">
        <f>SUMIFS(УсловияРасчеты!CM:CM,УсловияРасчеты!$H:$H,$C74,УсловияРасчеты!$N:$N,"итого")</f>
        <v>0</v>
      </c>
      <c r="BT74" s="107">
        <f>SUMIFS(УсловияРасчеты!CN:CN,УсловияРасчеты!$H:$H,$C74,УсловияРасчеты!$N:$N,"итого")</f>
        <v>0</v>
      </c>
      <c r="BU74" s="107">
        <f>SUMIFS(УсловияРасчеты!CO:CO,УсловияРасчеты!$H:$H,$C74,УсловияРасчеты!$N:$N,"итого")</f>
        <v>0</v>
      </c>
      <c r="BV74" s="107">
        <f>SUMIFS(УсловияРасчеты!CP:CP,УсловияРасчеты!$H:$H,$C74,УсловияРасчеты!$N:$N,"итого")</f>
        <v>0</v>
      </c>
      <c r="BW74" s="107">
        <f>SUMIFS(УсловияРасчеты!CQ:CQ,УсловияРасчеты!$H:$H,$C74,УсловияРасчеты!$N:$N,"итого")</f>
        <v>0</v>
      </c>
      <c r="BX74" s="107">
        <f>SUMIFS(УсловияРасчеты!CR:CR,УсловияРасчеты!$H:$H,$C74,УсловияРасчеты!$N:$N,"итого")</f>
        <v>0</v>
      </c>
      <c r="BY74" s="107">
        <f>SUMIFS(УсловияРасчеты!CS:CS,УсловияРасчеты!$H:$H,$C74,УсловияРасчеты!$N:$N,"итого")</f>
        <v>0</v>
      </c>
      <c r="BZ74" s="107">
        <f>SUMIFS(УсловияРасчеты!CT:CT,УсловияРасчеты!$H:$H,$C74,УсловияРасчеты!$N:$N,"итого")</f>
        <v>0</v>
      </c>
      <c r="CA74" s="107">
        <f>SUMIFS(УсловияРасчеты!CU:CU,УсловияРасчеты!$H:$H,$C74,УсловияРасчеты!$N:$N,"итого")</f>
        <v>0</v>
      </c>
      <c r="CB74" s="107">
        <f>SUMIFS(УсловияРасчеты!CV:CV,УсловияРасчеты!$H:$H,$C74,УсловияРасчеты!$N:$N,"итого")</f>
        <v>0</v>
      </c>
      <c r="CC74" s="107">
        <f>SUMIFS(УсловияРасчеты!CW:CW,УсловияРасчеты!$H:$H,$C74,УсловияРасчеты!$N:$N,"итого")</f>
        <v>0</v>
      </c>
      <c r="CD74" s="107">
        <f>SUMIFS(УсловияРасчеты!CX:CX,УсловияРасчеты!$H:$H,$C74,УсловияРасчеты!$N:$N,"итого")</f>
        <v>0</v>
      </c>
      <c r="CE74" s="107">
        <f>SUMIFS(УсловияРасчеты!CY:CY,УсловияРасчеты!$H:$H,$C74,УсловияРасчеты!$N:$N,"итого")</f>
        <v>0</v>
      </c>
      <c r="CF74" s="107">
        <f>SUMIFS(УсловияРасчеты!CZ:CZ,УсловияРасчеты!$H:$H,$C74,УсловияРасчеты!$N:$N,"итого")</f>
        <v>0</v>
      </c>
      <c r="CG74" s="107">
        <f>SUMIFS(УсловияРасчеты!DA:DA,УсловияРасчеты!$H:$H,$C74,УсловияРасчеты!$N:$N,"итого")</f>
        <v>0</v>
      </c>
      <c r="CH74" s="107">
        <f>SUMIFS(УсловияРасчеты!DB:DB,УсловияРасчеты!$H:$H,$C74,УсловияРасчеты!$N:$N,"итого")</f>
        <v>0</v>
      </c>
      <c r="CI74" s="107">
        <f>SUMIFS(УсловияРасчеты!DC:DC,УсловияРасчеты!$H:$H,$C74,УсловияРасчеты!$N:$N,"итого")</f>
        <v>0</v>
      </c>
      <c r="CJ74" s="107">
        <f>SUMIFS(УсловияРасчеты!DD:DD,УсловияРасчеты!$H:$H,$C74,УсловияРасчеты!$N:$N,"итого")</f>
        <v>0</v>
      </c>
      <c r="CK74" s="107">
        <f>SUMIFS(УсловияРасчеты!DE:DE,УсловияРасчеты!$H:$H,$C74,УсловияРасчеты!$N:$N,"итого")</f>
        <v>0</v>
      </c>
      <c r="CL74" s="107">
        <f>SUMIFS(УсловияРасчеты!DF:DF,УсловияРасчеты!$H:$H,$C74,УсловияРасчеты!$N:$N,"итого")</f>
        <v>0</v>
      </c>
      <c r="CM74" s="107">
        <f>SUMIFS(УсловияРасчеты!DG:DG,УсловияРасчеты!$H:$H,$C74,УсловияРасчеты!$N:$N,"итого")</f>
        <v>0</v>
      </c>
      <c r="CN74" s="107">
        <f>SUMIFS(УсловияРасчеты!DH:DH,УсловияРасчеты!$H:$H,$C74,УсловияРасчеты!$N:$N,"итого")</f>
        <v>0</v>
      </c>
      <c r="CO74" s="107">
        <f>SUMIFS(УсловияРасчеты!DI:DI,УсловияРасчеты!$H:$H,$C74,УсловияРасчеты!$N:$N,"итого")</f>
        <v>0</v>
      </c>
      <c r="CP74" s="107">
        <f>SUMIFS(УсловияРасчеты!DJ:DJ,УсловияРасчеты!$H:$H,$C74,УсловияРасчеты!$N:$N,"итого")</f>
        <v>0</v>
      </c>
      <c r="CQ74" s="107">
        <f>SUMIFS(УсловияРасчеты!DK:DK,УсловияРасчеты!$H:$H,$C74,УсловияРасчеты!$N:$N,"итого")</f>
        <v>0</v>
      </c>
      <c r="CR74" s="107">
        <f>SUMIFS(УсловияРасчеты!DL:DL,УсловияРасчеты!$H:$H,$C74,УсловияРасчеты!$N:$N,"итого")</f>
        <v>0</v>
      </c>
      <c r="CS74" s="107">
        <f>SUMIFS(УсловияРасчеты!DM:DM,УсловияРасчеты!$H:$H,$C74,УсловияРасчеты!$N:$N,"итого")</f>
        <v>0</v>
      </c>
      <c r="CT74" s="107">
        <f>SUMIFS(УсловияРасчеты!DN:DN,УсловияРасчеты!$H:$H,$C74,УсловияРасчеты!$N:$N,"итого")</f>
        <v>0</v>
      </c>
      <c r="CU74" s="107">
        <f>SUMIFS(УсловияРасчеты!DO:DO,УсловияРасчеты!$H:$H,$C74,УсловияРасчеты!$N:$N,"итого")</f>
        <v>0</v>
      </c>
      <c r="CV74" s="107">
        <f>SUMIFS(УсловияРасчеты!DP:DP,УсловияРасчеты!$H:$H,$C74,УсловияРасчеты!$N:$N,"итого")</f>
        <v>0</v>
      </c>
      <c r="CW74" s="107">
        <f>SUMIFS(УсловияРасчеты!DQ:DQ,УсловияРасчеты!$H:$H,$C74,УсловияРасчеты!$N:$N,"итого")</f>
        <v>0</v>
      </c>
      <c r="CX74" s="107">
        <f>SUMIFS(УсловияРасчеты!DR:DR,УсловияРасчеты!$H:$H,$C74,УсловияРасчеты!$N:$N,"итого")</f>
        <v>0</v>
      </c>
      <c r="CY74" s="107">
        <f>SUMIFS(УсловияРасчеты!DS:DS,УсловияРасчеты!$H:$H,$C74,УсловияРасчеты!$N:$N,"итого")</f>
        <v>0</v>
      </c>
      <c r="CZ74" s="107">
        <f>SUMIFS(УсловияРасчеты!DT:DT,УсловияРасчеты!$H:$H,$C74,УсловияРасчеты!$N:$N,"итого")</f>
        <v>0</v>
      </c>
      <c r="DA74" s="107">
        <f>SUMIFS(УсловияРасчеты!DU:DU,УсловияРасчеты!$H:$H,$C74,УсловияРасчеты!$N:$N,"итого")</f>
        <v>0</v>
      </c>
      <c r="DB74" s="107">
        <f>SUMIFS(УсловияРасчеты!DV:DV,УсловияРасчеты!$H:$H,$C74,УсловияРасчеты!$N:$N,"итого")</f>
        <v>0</v>
      </c>
      <c r="DC74" s="107">
        <f>SUMIFS(УсловияРасчеты!DW:DW,УсловияРасчеты!$H:$H,$C74,УсловияРасчеты!$N:$N,"итого")</f>
        <v>0</v>
      </c>
      <c r="DD74" s="107">
        <f>SUMIFS(УсловияРасчеты!DX:DX,УсловияРасчеты!$H:$H,$C74,УсловияРасчеты!$N:$N,"итого")</f>
        <v>0</v>
      </c>
      <c r="DE74" s="107">
        <f>SUMIFS(УсловияРасчеты!DY:DY,УсловияРасчеты!$H:$H,$C74,УсловияРасчеты!$N:$N,"итого")</f>
        <v>0</v>
      </c>
      <c r="DF74" s="107">
        <f>SUMIFS(УсловияРасчеты!DZ:DZ,УсловияРасчеты!$H:$H,$C74,УсловияРасчеты!$N:$N,"итого")</f>
        <v>0</v>
      </c>
      <c r="DG74" s="107">
        <f>SUMIFS(УсловияРасчеты!EA:EA,УсловияРасчеты!$H:$H,$C74,УсловияРасчеты!$N:$N,"итого")</f>
        <v>0</v>
      </c>
      <c r="DH74" s="107">
        <f>SUMIFS(УсловияРасчеты!EB:EB,УсловияРасчеты!$H:$H,$C74,УсловияРасчеты!$N:$N,"итого")</f>
        <v>0</v>
      </c>
      <c r="DI74" s="107">
        <f>SUMIFS(УсловияРасчеты!EC:EC,УсловияРасчеты!$H:$H,$C74,УсловияРасчеты!$N:$N,"итого")</f>
        <v>0</v>
      </c>
      <c r="DJ74" s="107">
        <f>SUMIFS(УсловияРасчеты!ED:ED,УсловияРасчеты!$H:$H,$C74,УсловияРасчеты!$N:$N,"итого")</f>
        <v>0</v>
      </c>
      <c r="DK74" s="107">
        <f>SUMIFS(УсловияРасчеты!EE:EE,УсловияРасчеты!$H:$H,$C74,УсловияРасчеты!$N:$N,"итого")</f>
        <v>0</v>
      </c>
      <c r="DL74" s="107">
        <f>SUMIFS(УсловияРасчеты!EF:EF,УсловияРасчеты!$H:$H,$C74,УсловияРасчеты!$N:$N,"итого")</f>
        <v>0</v>
      </c>
      <c r="DM74" s="107">
        <f>SUMIFS(УсловияРасчеты!EG:EG,УсловияРасчеты!$H:$H,$C74,УсловияРасчеты!$N:$N,"итого")</f>
        <v>0</v>
      </c>
      <c r="DN74" s="107">
        <f>SUMIFS(УсловияРасчеты!EH:EH,УсловияРасчеты!$H:$H,$C74,УсловияРасчеты!$N:$N,"итого")</f>
        <v>0</v>
      </c>
      <c r="DO74" s="107">
        <f>SUMIFS(УсловияРасчеты!EI:EI,УсловияРасчеты!$H:$H,$C74,УсловияРасчеты!$N:$N,"итого")</f>
        <v>0</v>
      </c>
      <c r="DP74" s="107">
        <f>SUMIFS(УсловияРасчеты!EJ:EJ,УсловияРасчеты!$H:$H,$C74,УсловияРасчеты!$N:$N,"итого")</f>
        <v>0</v>
      </c>
      <c r="DQ74" s="107">
        <f>SUMIFS(УсловияРасчеты!EK:EK,УсловияРасчеты!$H:$H,$C74,УсловияРасчеты!$N:$N,"итого")</f>
        <v>0</v>
      </c>
      <c r="DR74" s="107">
        <f>SUMIFS(УсловияРасчеты!EL:EL,УсловияРасчеты!$H:$H,$C74,УсловияРасчеты!$N:$N,"итого")</f>
        <v>0</v>
      </c>
      <c r="DS74" s="107">
        <f>SUMIFS(УсловияРасчеты!EM:EM,УсловияРасчеты!$H:$H,$C74,УсловияРасчеты!$N:$N,"итого")</f>
        <v>0</v>
      </c>
      <c r="DT74" s="107">
        <f>SUMIFS(УсловияРасчеты!EN:EN,УсловияРасчеты!$H:$H,$C74,УсловияРасчеты!$N:$N,"итого")</f>
        <v>0</v>
      </c>
      <c r="DU74" s="107">
        <f>SUMIFS(УсловияРасчеты!EO:EO,УсловияРасчеты!$H:$H,$C74,УсловияРасчеты!$N:$N,"итого")</f>
        <v>0</v>
      </c>
      <c r="DV74" s="107">
        <f>SUMIFS(УсловияРасчеты!EP:EP,УсловияРасчеты!$H:$H,$C74,УсловияРасчеты!$N:$N,"итого")</f>
        <v>0</v>
      </c>
      <c r="DW74" s="107">
        <f>SUMIFS(УсловияРасчеты!EQ:EQ,УсловияРасчеты!$H:$H,$C74,УсловияРасчеты!$N:$N,"итого")</f>
        <v>0</v>
      </c>
      <c r="DX74" s="107">
        <f>SUMIFS(УсловияРасчеты!ER:ER,УсловияРасчеты!$H:$H,$C74,УсловияРасчеты!$N:$N,"итого")</f>
        <v>0</v>
      </c>
      <c r="DY74" s="107">
        <f>SUMIFS(УсловияРасчеты!ES:ES,УсловияРасчеты!$H:$H,$C74,УсловияРасчеты!$N:$N,"итого")</f>
        <v>0</v>
      </c>
      <c r="DZ74" s="107">
        <f>SUMIFS(УсловияРасчеты!ET:ET,УсловияРасчеты!$H:$H,$C74,УсловияРасчеты!$N:$N,"итого")</f>
        <v>0</v>
      </c>
      <c r="EA74" s="107">
        <f>SUMIFS(УсловияРасчеты!EU:EU,УсловияРасчеты!$H:$H,$C74,УсловияРасчеты!$N:$N,"итого")</f>
        <v>0</v>
      </c>
      <c r="EB74" s="107">
        <f>SUMIFS(УсловияРасчеты!EV:EV,УсловияРасчеты!$H:$H,$C74,УсловияРасчеты!$N:$N,"итого")</f>
        <v>0</v>
      </c>
      <c r="EC74" s="107">
        <f>SUMIFS(УсловияРасчеты!EW:EW,УсловияРасчеты!$H:$H,$C74,УсловияРасчеты!$N:$N,"итого")</f>
        <v>0</v>
      </c>
      <c r="ED74" s="107">
        <f>SUMIFS(УсловияРасчеты!EX:EX,УсловияРасчеты!$H:$H,$C74,УсловияРасчеты!$N:$N,"итого")</f>
        <v>0</v>
      </c>
      <c r="EE74" s="107">
        <f>SUMIFS(УсловияРасчеты!EY:EY,УсловияРасчеты!$H:$H,$C74,УсловияРасчеты!$N:$N,"итого")</f>
        <v>0</v>
      </c>
      <c r="EF74" s="107">
        <f>SUMIFS(УсловияРасчеты!EZ:EZ,УсловияРасчеты!$H:$H,$C74,УсловияРасчеты!$N:$N,"итого")</f>
        <v>0</v>
      </c>
      <c r="EG74" s="107">
        <f>SUMIFS(УсловияРасчеты!FA:FA,УсловияРасчеты!$H:$H,$C74,УсловияРасчеты!$N:$N,"итого")</f>
        <v>0</v>
      </c>
      <c r="EH74" s="107">
        <f>SUMIFS(УсловияРасчеты!FB:FB,УсловияРасчеты!$H:$H,$C74,УсловияРасчеты!$N:$N,"итого")</f>
        <v>0</v>
      </c>
      <c r="EI74" s="107">
        <f>SUMIFS(УсловияРасчеты!FC:FC,УсловияРасчеты!$H:$H,$C74,УсловияРасчеты!$N:$N,"итого")</f>
        <v>0</v>
      </c>
      <c r="EJ74" s="107">
        <f>SUMIFS(УсловияРасчеты!FD:FD,УсловияРасчеты!$H:$H,$C74,УсловияРасчеты!$N:$N,"итого")</f>
        <v>0</v>
      </c>
      <c r="EK74" s="107">
        <f>SUMIFS(УсловияРасчеты!FE:FE,УсловияРасчеты!$H:$H,$C74,УсловияРасчеты!$N:$N,"итого")</f>
        <v>0</v>
      </c>
      <c r="EL74" s="107">
        <f>SUMIFS(УсловияРасчеты!FF:FF,УсловияРасчеты!$H:$H,$C74,УсловияРасчеты!$N:$N,"итого")</f>
        <v>0</v>
      </c>
      <c r="EM74" s="107">
        <f>SUMIFS(УсловияРасчеты!FG:FG,УсловияРасчеты!$H:$H,$C74,УсловияРасчеты!$N:$N,"итого")</f>
        <v>0</v>
      </c>
      <c r="EN74" s="107">
        <f>SUMIFS(УсловияРасчеты!FH:FH,УсловияРасчеты!$H:$H,$C74,УсловияРасчеты!$N:$N,"итого")</f>
        <v>0</v>
      </c>
      <c r="EO74" s="107">
        <f>SUMIFS(УсловияРасчеты!FI:FI,УсловияРасчеты!$H:$H,$C74,УсловияРасчеты!$N:$N,"итого")</f>
        <v>0</v>
      </c>
      <c r="EP74" s="107">
        <f>SUMIFS(УсловияРасчеты!FJ:FJ,УсловияРасчеты!$H:$H,$C74,УсловияРасчеты!$N:$N,"итого")</f>
        <v>0</v>
      </c>
      <c r="EQ74" s="107">
        <f>SUMIFS(УсловияРасчеты!FK:FK,УсловияРасчеты!$H:$H,$C74,УсловияРасчеты!$N:$N,"итого")</f>
        <v>0</v>
      </c>
      <c r="ER74" s="107">
        <f>SUMIFS(УсловияРасчеты!FL:FL,УсловияРасчеты!$H:$H,$C74,УсловияРасчеты!$N:$N,"итого")</f>
        <v>0</v>
      </c>
      <c r="ES74" s="107">
        <f>SUMIFS(УсловияРасчеты!FM:FM,УсловияРасчеты!$H:$H,$C74,УсловияРасчеты!$N:$N,"итого")</f>
        <v>0</v>
      </c>
      <c r="ET74" s="107">
        <f>SUMIFS(УсловияРасчеты!FN:FN,УсловияРасчеты!$H:$H,$C74,УсловияРасчеты!$N:$N,"итого")</f>
        <v>0</v>
      </c>
      <c r="EU74" s="107">
        <f>SUMIFS(УсловияРасчеты!FO:FO,УсловияРасчеты!$H:$H,$C74,УсловияРасчеты!$N:$N,"итого")</f>
        <v>0</v>
      </c>
      <c r="EV74" s="107">
        <f>SUMIFS(УсловияРасчеты!FP:FP,УсловияРасчеты!$H:$H,$C74,УсловияРасчеты!$N:$N,"итого")</f>
        <v>0</v>
      </c>
      <c r="EW74" s="107">
        <f>SUMIFS(УсловияРасчеты!FQ:FQ,УсловияРасчеты!$H:$H,$C74,УсловияРасчеты!$N:$N,"итого")</f>
        <v>0</v>
      </c>
      <c r="EX74" s="107">
        <f>SUMIFS(УсловияРасчеты!FR:FR,УсловияРасчеты!$H:$H,$C74,УсловияРасчеты!$N:$N,"итого")</f>
        <v>0</v>
      </c>
      <c r="EY74" s="107">
        <f>SUMIFS(УсловияРасчеты!FS:FS,УсловияРасчеты!$H:$H,$C74,УсловияРасчеты!$N:$N,"итого")</f>
        <v>0</v>
      </c>
      <c r="EZ74" s="107">
        <f>SUMIFS(УсловияРасчеты!FT:FT,УсловияРасчеты!$H:$H,$C74,УсловияРасчеты!$N:$N,"итого")</f>
        <v>0</v>
      </c>
      <c r="FA74" s="107">
        <f>SUMIFS(УсловияРасчеты!FU:FU,УсловияРасчеты!$H:$H,$C74,УсловияРасчеты!$N:$N,"итого")</f>
        <v>0</v>
      </c>
      <c r="FB74" s="107">
        <f>SUMIFS(УсловияРасчеты!FV:FV,УсловияРасчеты!$H:$H,$C74,УсловияРасчеты!$N:$N,"итого")</f>
        <v>0</v>
      </c>
      <c r="FC74" s="107">
        <f>SUMIFS(УсловияРасчеты!FW:FW,УсловияРасчеты!$H:$H,$C74,УсловияРасчеты!$N:$N,"итого")</f>
        <v>0</v>
      </c>
      <c r="FD74" s="107">
        <f>SUMIFS(УсловияРасчеты!FX:FX,УсловияРасчеты!$H:$H,$C74,УсловияРасчеты!$N:$N,"итого")</f>
        <v>0</v>
      </c>
      <c r="FE74" s="107">
        <f>SUMIFS(УсловияРасчеты!FY:FY,УсловияРасчеты!$H:$H,$C74,УсловияРасчеты!$N:$N,"итого")</f>
        <v>0</v>
      </c>
      <c r="FF74" s="107">
        <f>SUMIFS(УсловияРасчеты!FZ:FZ,УсловияРасчеты!$H:$H,$C74,УсловияРасчеты!$N:$N,"итого")</f>
        <v>0</v>
      </c>
      <c r="FG74" s="107">
        <f>SUMIFS(УсловияРасчеты!GA:GA,УсловияРасчеты!$H:$H,$C74,УсловияРасчеты!$N:$N,"итого")</f>
        <v>0</v>
      </c>
      <c r="FH74" s="107">
        <f>SUMIFS(УсловияРасчеты!GB:GB,УсловияРасчеты!$H:$H,$C74,УсловияРасчеты!$N:$N,"итого")</f>
        <v>0</v>
      </c>
      <c r="FI74" s="107">
        <f>SUMIFS(УсловияРасчеты!GC:GC,УсловияРасчеты!$H:$H,$C74,УсловияРасчеты!$N:$N,"итого")</f>
        <v>0</v>
      </c>
      <c r="FJ74" s="107">
        <f>SUMIFS(УсловияРасчеты!GD:GD,УсловияРасчеты!$H:$H,$C74,УсловияРасчеты!$N:$N,"итого")</f>
        <v>0</v>
      </c>
      <c r="FK74" s="107">
        <f>SUMIFS(УсловияРасчеты!GE:GE,УсловияРасчеты!$H:$H,$C74,УсловияРасчеты!$N:$N,"итого")</f>
        <v>0</v>
      </c>
      <c r="FL74" s="107">
        <f>SUMIFS(УсловияРасчеты!GF:GF,УсловияРасчеты!$H:$H,$C74,УсловияРасчеты!$N:$N,"итого")</f>
        <v>0</v>
      </c>
      <c r="FM74" s="107">
        <f>SUMIFS(УсловияРасчеты!GG:GG,УсловияРасчеты!$H:$H,$C74,УсловияРасчеты!$N:$N,"итого")</f>
        <v>0</v>
      </c>
      <c r="FN74" s="107">
        <f>SUMIFS(УсловияРасчеты!GH:GH,УсловияРасчеты!$H:$H,$C74,УсловияРасчеты!$N:$N,"итого")</f>
        <v>0</v>
      </c>
      <c r="FO74" s="107">
        <f>SUMIFS(УсловияРасчеты!GI:GI,УсловияРасчеты!$H:$H,$C74,УсловияРасчеты!$N:$N,"итого")</f>
        <v>0</v>
      </c>
      <c r="FP74" s="107">
        <f>SUMIFS(УсловияРасчеты!GJ:GJ,УсловияРасчеты!$H:$H,$C74,УсловияРасчеты!$N:$N,"итого")</f>
        <v>0</v>
      </c>
      <c r="FQ74" s="107">
        <f>SUMIFS(УсловияРасчеты!GK:GK,УсловияРасчеты!$H:$H,$C74,УсловияРасчеты!$N:$N,"итого")</f>
        <v>0</v>
      </c>
      <c r="FR74" s="107">
        <f>SUMIFS(УсловияРасчеты!GL:GL,УсловияРасчеты!$H:$H,$C74,УсловияРасчеты!$N:$N,"итого")</f>
        <v>0</v>
      </c>
      <c r="FS74" s="107">
        <f>SUMIFS(УсловияРасчеты!GM:GM,УсловияРасчеты!$H:$H,$C74,УсловияРасчеты!$N:$N,"итого")</f>
        <v>0</v>
      </c>
      <c r="FT74" s="107">
        <f>SUMIFS(УсловияРасчеты!GN:GN,УсловияРасчеты!$H:$H,$C74,УсловияРасчеты!$N:$N,"итого")</f>
        <v>0</v>
      </c>
      <c r="FU74" s="107">
        <f>SUMIFS(УсловияРасчеты!GO:GO,УсловияРасчеты!$H:$H,$C74,УсловияРасчеты!$N:$N,"итого")</f>
        <v>0</v>
      </c>
      <c r="FV74" s="107">
        <f>SUMIFS(УсловияРасчеты!GP:GP,УсловияРасчеты!$H:$H,$C74,УсловияРасчеты!$N:$N,"итого")</f>
        <v>0</v>
      </c>
      <c r="FW74" s="107">
        <f>SUMIFS(УсловияРасчеты!GQ:GQ,УсловияРасчеты!$H:$H,$C74,УсловияРасчеты!$N:$N,"итого")</f>
        <v>0</v>
      </c>
      <c r="FX74" s="107">
        <f>SUMIFS(УсловияРасчеты!GR:GR,УсловияРасчеты!$H:$H,$C74,УсловияРасчеты!$N:$N,"итого")</f>
        <v>0</v>
      </c>
      <c r="FY74" s="107">
        <f>SUMIFS(УсловияРасчеты!GS:GS,УсловияРасчеты!$H:$H,$C74,УсловияРасчеты!$N:$N,"итого")</f>
        <v>0</v>
      </c>
      <c r="FZ74" s="107">
        <f>SUMIFS(УсловияРасчеты!GT:GT,УсловияРасчеты!$H:$H,$C74,УсловияРасчеты!$N:$N,"итого")</f>
        <v>0</v>
      </c>
      <c r="GA74" s="107">
        <f>SUMIFS(УсловияРасчеты!GU:GU,УсловияРасчеты!$H:$H,$C74,УсловияРасчеты!$N:$N,"итого")</f>
        <v>0</v>
      </c>
      <c r="GB74" s="107">
        <f>SUMIFS(УсловияРасчеты!GV:GV,УсловияРасчеты!$H:$H,$C74,УсловияРасчеты!$N:$N,"итого")</f>
        <v>0</v>
      </c>
      <c r="GC74" s="107">
        <f>SUMIFS(УсловияРасчеты!GW:GW,УсловияРасчеты!$H:$H,$C74,УсловияРасчеты!$N:$N,"итого")</f>
        <v>0</v>
      </c>
      <c r="GD74" s="107">
        <f>SUMIFS(УсловияРасчеты!GX:GX,УсловияРасчеты!$H:$H,$C74,УсловияРасчеты!$N:$N,"итого")</f>
        <v>0</v>
      </c>
      <c r="GE74" s="107">
        <f>SUMIFS(УсловияРасчеты!GY:GY,УсловияРасчеты!$H:$H,$C74,УсловияРасчеты!$N:$N,"итого")</f>
        <v>0</v>
      </c>
      <c r="GF74" s="107">
        <f>SUMIFS(УсловияРасчеты!GZ:GZ,УсловияРасчеты!$H:$H,$C74,УсловияРасчеты!$N:$N,"итого")</f>
        <v>0</v>
      </c>
      <c r="GG74" s="77"/>
    </row>
    <row r="75" spans="1:189" s="79" customFormat="1">
      <c r="A75" s="82"/>
      <c r="B75" s="77"/>
      <c r="C75" s="78" t="str">
        <f>УсловияРасчеты!$H$41</f>
        <v>Кредиторская задолженнсоть по с/ст</v>
      </c>
      <c r="D75" s="66"/>
      <c r="E75" s="129">
        <f t="shared" si="232"/>
        <v>0</v>
      </c>
      <c r="F75" s="65"/>
      <c r="G75" s="107">
        <f>SUMIFS(УсловияРасчеты!AA:AA,УсловияРасчеты!$H:$H,$C75,УсловияРасчеты!$N:$N,"итого")</f>
        <v>0</v>
      </c>
      <c r="H75" s="107">
        <f>SUMIFS(УсловияРасчеты!AB:AB,УсловияРасчеты!$H:$H,$C75,УсловияРасчеты!$N:$N,"итого")</f>
        <v>0</v>
      </c>
      <c r="I75" s="107">
        <f>SUMIFS(УсловияРасчеты!AC:AC,УсловияРасчеты!$H:$H,$C75,УсловияРасчеты!$N:$N,"итого")</f>
        <v>0</v>
      </c>
      <c r="J75" s="107">
        <f>SUMIFS(УсловияРасчеты!AD:AD,УсловияРасчеты!$H:$H,$C75,УсловияРасчеты!$N:$N,"итого")</f>
        <v>0</v>
      </c>
      <c r="K75" s="107">
        <f>SUMIFS(УсловияРасчеты!AE:AE,УсловияРасчеты!$H:$H,$C75,УсловияРасчеты!$N:$N,"итого")</f>
        <v>0</v>
      </c>
      <c r="L75" s="107">
        <f>SUMIFS(УсловияРасчеты!AF:AF,УсловияРасчеты!$H:$H,$C75,УсловияРасчеты!$N:$N,"итого")</f>
        <v>0</v>
      </c>
      <c r="M75" s="107">
        <f>SUMIFS(УсловияРасчеты!AG:AG,УсловияРасчеты!$H:$H,$C75,УсловияРасчеты!$N:$N,"итого")</f>
        <v>0</v>
      </c>
      <c r="N75" s="107">
        <f>SUMIFS(УсловияРасчеты!AH:AH,УсловияРасчеты!$H:$H,$C75,УсловияРасчеты!$N:$N,"итого")</f>
        <v>0</v>
      </c>
      <c r="O75" s="107">
        <f>SUMIFS(УсловияРасчеты!AI:AI,УсловияРасчеты!$H:$H,$C75,УсловияРасчеты!$N:$N,"итого")</f>
        <v>0</v>
      </c>
      <c r="P75" s="107">
        <f>SUMIFS(УсловияРасчеты!AJ:AJ,УсловияРасчеты!$H:$H,$C75,УсловияРасчеты!$N:$N,"итого")</f>
        <v>0</v>
      </c>
      <c r="Q75" s="107">
        <f>SUMIFS(УсловияРасчеты!AK:AK,УсловияРасчеты!$H:$H,$C75,УсловияРасчеты!$N:$N,"итого")</f>
        <v>0</v>
      </c>
      <c r="R75" s="107">
        <f>SUMIFS(УсловияРасчеты!AL:AL,УсловияРасчеты!$H:$H,$C75,УсловияРасчеты!$N:$N,"итого")</f>
        <v>0</v>
      </c>
      <c r="S75" s="107">
        <f>SUMIFS(УсловияРасчеты!AM:AM,УсловияРасчеты!$H:$H,$C75,УсловияРасчеты!$N:$N,"итого")</f>
        <v>0</v>
      </c>
      <c r="T75" s="107">
        <f>SUMIFS(УсловияРасчеты!AN:AN,УсловияРасчеты!$H:$H,$C75,УсловияРасчеты!$N:$N,"итого")</f>
        <v>0</v>
      </c>
      <c r="U75" s="107">
        <f>SUMIFS(УсловияРасчеты!AO:AO,УсловияРасчеты!$H:$H,$C75,УсловияРасчеты!$N:$N,"итого")</f>
        <v>0</v>
      </c>
      <c r="V75" s="107">
        <f>SUMIFS(УсловияРасчеты!AP:AP,УсловияРасчеты!$H:$H,$C75,УсловияРасчеты!$N:$N,"итого")</f>
        <v>0</v>
      </c>
      <c r="W75" s="107">
        <f>SUMIFS(УсловияРасчеты!AQ:AQ,УсловияРасчеты!$H:$H,$C75,УсловияРасчеты!$N:$N,"итого")</f>
        <v>0</v>
      </c>
      <c r="X75" s="107">
        <f>SUMIFS(УсловияРасчеты!AR:AR,УсловияРасчеты!$H:$H,$C75,УсловияРасчеты!$N:$N,"итого")</f>
        <v>0</v>
      </c>
      <c r="Y75" s="107">
        <f>SUMIFS(УсловияРасчеты!AS:AS,УсловияРасчеты!$H:$H,$C75,УсловияРасчеты!$N:$N,"итого")</f>
        <v>0</v>
      </c>
      <c r="Z75" s="107">
        <f>SUMIFS(УсловияРасчеты!AT:AT,УсловияРасчеты!$H:$H,$C75,УсловияРасчеты!$N:$N,"итого")</f>
        <v>0</v>
      </c>
      <c r="AA75" s="107">
        <f>SUMIFS(УсловияРасчеты!AU:AU,УсловияРасчеты!$H:$H,$C75,УсловияРасчеты!$N:$N,"итого")</f>
        <v>0</v>
      </c>
      <c r="AB75" s="107">
        <f>SUMIFS(УсловияРасчеты!AV:AV,УсловияРасчеты!$H:$H,$C75,УсловияРасчеты!$N:$N,"итого")</f>
        <v>0</v>
      </c>
      <c r="AC75" s="107">
        <f>SUMIFS(УсловияРасчеты!AW:AW,УсловияРасчеты!$H:$H,$C75,УсловияРасчеты!$N:$N,"итого")</f>
        <v>0</v>
      </c>
      <c r="AD75" s="107">
        <f>SUMIFS(УсловияРасчеты!AX:AX,УсловияРасчеты!$H:$H,$C75,УсловияРасчеты!$N:$N,"итого")</f>
        <v>0</v>
      </c>
      <c r="AE75" s="107">
        <f>SUMIFS(УсловияРасчеты!AY:AY,УсловияРасчеты!$H:$H,$C75,УсловияРасчеты!$N:$N,"итого")</f>
        <v>0</v>
      </c>
      <c r="AF75" s="107">
        <f>SUMIFS(УсловияРасчеты!AZ:AZ,УсловияРасчеты!$H:$H,$C75,УсловияРасчеты!$N:$N,"итого")</f>
        <v>0</v>
      </c>
      <c r="AG75" s="107">
        <f>SUMIFS(УсловияРасчеты!BA:BA,УсловияРасчеты!$H:$H,$C75,УсловияРасчеты!$N:$N,"итого")</f>
        <v>0</v>
      </c>
      <c r="AH75" s="107">
        <f>SUMIFS(УсловияРасчеты!BB:BB,УсловияРасчеты!$H:$H,$C75,УсловияРасчеты!$N:$N,"итого")</f>
        <v>0</v>
      </c>
      <c r="AI75" s="107">
        <f>SUMIFS(УсловияРасчеты!BC:BC,УсловияРасчеты!$H:$H,$C75,УсловияРасчеты!$N:$N,"итого")</f>
        <v>0</v>
      </c>
      <c r="AJ75" s="107">
        <f>SUMIFS(УсловияРасчеты!BD:BD,УсловияРасчеты!$H:$H,$C75,УсловияРасчеты!$N:$N,"итого")</f>
        <v>0</v>
      </c>
      <c r="AK75" s="107">
        <f>SUMIFS(УсловияРасчеты!BE:BE,УсловияРасчеты!$H:$H,$C75,УсловияРасчеты!$N:$N,"итого")</f>
        <v>0</v>
      </c>
      <c r="AL75" s="107">
        <f>SUMIFS(УсловияРасчеты!BF:BF,УсловияРасчеты!$H:$H,$C75,УсловияРасчеты!$N:$N,"итого")</f>
        <v>0</v>
      </c>
      <c r="AM75" s="107">
        <f>SUMIFS(УсловияРасчеты!BG:BG,УсловияРасчеты!$H:$H,$C75,УсловияРасчеты!$N:$N,"итого")</f>
        <v>0</v>
      </c>
      <c r="AN75" s="107">
        <f>SUMIFS(УсловияРасчеты!BH:BH,УсловияРасчеты!$H:$H,$C75,УсловияРасчеты!$N:$N,"итого")</f>
        <v>0</v>
      </c>
      <c r="AO75" s="107">
        <f>SUMIFS(УсловияРасчеты!BI:BI,УсловияРасчеты!$H:$H,$C75,УсловияРасчеты!$N:$N,"итого")</f>
        <v>0</v>
      </c>
      <c r="AP75" s="107">
        <f>SUMIFS(УсловияРасчеты!BJ:BJ,УсловияРасчеты!$H:$H,$C75,УсловияРасчеты!$N:$N,"итого")</f>
        <v>0</v>
      </c>
      <c r="AQ75" s="107">
        <f>SUMIFS(УсловияРасчеты!BK:BK,УсловияРасчеты!$H:$H,$C75,УсловияРасчеты!$N:$N,"итого")</f>
        <v>0</v>
      </c>
      <c r="AR75" s="107">
        <f>SUMIFS(УсловияРасчеты!BL:BL,УсловияРасчеты!$H:$H,$C75,УсловияРасчеты!$N:$N,"итого")</f>
        <v>0</v>
      </c>
      <c r="AS75" s="107">
        <f>SUMIFS(УсловияРасчеты!BM:BM,УсловияРасчеты!$H:$H,$C75,УсловияРасчеты!$N:$N,"итого")</f>
        <v>0</v>
      </c>
      <c r="AT75" s="107">
        <f>SUMIFS(УсловияРасчеты!BN:BN,УсловияРасчеты!$H:$H,$C75,УсловияРасчеты!$N:$N,"итого")</f>
        <v>0</v>
      </c>
      <c r="AU75" s="107">
        <f>SUMIFS(УсловияРасчеты!BO:BO,УсловияРасчеты!$H:$H,$C75,УсловияРасчеты!$N:$N,"итого")</f>
        <v>0</v>
      </c>
      <c r="AV75" s="107">
        <f>SUMIFS(УсловияРасчеты!BP:BP,УсловияРасчеты!$H:$H,$C75,УсловияРасчеты!$N:$N,"итого")</f>
        <v>0</v>
      </c>
      <c r="AW75" s="107">
        <f>SUMIFS(УсловияРасчеты!BQ:BQ,УсловияРасчеты!$H:$H,$C75,УсловияРасчеты!$N:$N,"итого")</f>
        <v>0</v>
      </c>
      <c r="AX75" s="107">
        <f>SUMIFS(УсловияРасчеты!BR:BR,УсловияРасчеты!$H:$H,$C75,УсловияРасчеты!$N:$N,"итого")</f>
        <v>0</v>
      </c>
      <c r="AY75" s="107">
        <f>SUMIFS(УсловияРасчеты!BS:BS,УсловияРасчеты!$H:$H,$C75,УсловияРасчеты!$N:$N,"итого")</f>
        <v>0</v>
      </c>
      <c r="AZ75" s="107">
        <f>SUMIFS(УсловияРасчеты!BT:BT,УсловияРасчеты!$H:$H,$C75,УсловияРасчеты!$N:$N,"итого")</f>
        <v>0</v>
      </c>
      <c r="BA75" s="107">
        <f>SUMIFS(УсловияРасчеты!BU:BU,УсловияРасчеты!$H:$H,$C75,УсловияРасчеты!$N:$N,"итого")</f>
        <v>0</v>
      </c>
      <c r="BB75" s="107">
        <f>SUMIFS(УсловияРасчеты!BV:BV,УсловияРасчеты!$H:$H,$C75,УсловияРасчеты!$N:$N,"итого")</f>
        <v>0</v>
      </c>
      <c r="BC75" s="107">
        <f>SUMIFS(УсловияРасчеты!BW:BW,УсловияРасчеты!$H:$H,$C75,УсловияРасчеты!$N:$N,"итого")</f>
        <v>0</v>
      </c>
      <c r="BD75" s="107">
        <f>SUMIFS(УсловияРасчеты!BX:BX,УсловияРасчеты!$H:$H,$C75,УсловияРасчеты!$N:$N,"итого")</f>
        <v>0</v>
      </c>
      <c r="BE75" s="107">
        <f>SUMIFS(УсловияРасчеты!BY:BY,УсловияРасчеты!$H:$H,$C75,УсловияРасчеты!$N:$N,"итого")</f>
        <v>0</v>
      </c>
      <c r="BF75" s="107">
        <f>SUMIFS(УсловияРасчеты!BZ:BZ,УсловияРасчеты!$H:$H,$C75,УсловияРасчеты!$N:$N,"итого")</f>
        <v>0</v>
      </c>
      <c r="BG75" s="107">
        <f>SUMIFS(УсловияРасчеты!CA:CA,УсловияРасчеты!$H:$H,$C75,УсловияРасчеты!$N:$N,"итого")</f>
        <v>0</v>
      </c>
      <c r="BH75" s="107">
        <f>SUMIFS(УсловияРасчеты!CB:CB,УсловияРасчеты!$H:$H,$C75,УсловияРасчеты!$N:$N,"итого")</f>
        <v>0</v>
      </c>
      <c r="BI75" s="107">
        <f>SUMIFS(УсловияРасчеты!CC:CC,УсловияРасчеты!$H:$H,$C75,УсловияРасчеты!$N:$N,"итого")</f>
        <v>0</v>
      </c>
      <c r="BJ75" s="107">
        <f>SUMIFS(УсловияРасчеты!CD:CD,УсловияРасчеты!$H:$H,$C75,УсловияРасчеты!$N:$N,"итого")</f>
        <v>0</v>
      </c>
      <c r="BK75" s="107">
        <f>SUMIFS(УсловияРасчеты!CE:CE,УсловияРасчеты!$H:$H,$C75,УсловияРасчеты!$N:$N,"итого")</f>
        <v>0</v>
      </c>
      <c r="BL75" s="107">
        <f>SUMIFS(УсловияРасчеты!CF:CF,УсловияРасчеты!$H:$H,$C75,УсловияРасчеты!$N:$N,"итого")</f>
        <v>0</v>
      </c>
      <c r="BM75" s="107">
        <f>SUMIFS(УсловияРасчеты!CG:CG,УсловияРасчеты!$H:$H,$C75,УсловияРасчеты!$N:$N,"итого")</f>
        <v>0</v>
      </c>
      <c r="BN75" s="107">
        <f>SUMIFS(УсловияРасчеты!CH:CH,УсловияРасчеты!$H:$H,$C75,УсловияРасчеты!$N:$N,"итого")</f>
        <v>0</v>
      </c>
      <c r="BO75" s="107">
        <f>SUMIFS(УсловияРасчеты!CI:CI,УсловияРасчеты!$H:$H,$C75,УсловияРасчеты!$N:$N,"итого")</f>
        <v>0</v>
      </c>
      <c r="BP75" s="107">
        <f>SUMIFS(УсловияРасчеты!CJ:CJ,УсловияРасчеты!$H:$H,$C75,УсловияРасчеты!$N:$N,"итого")</f>
        <v>0</v>
      </c>
      <c r="BQ75" s="107">
        <f>SUMIFS(УсловияРасчеты!CK:CK,УсловияРасчеты!$H:$H,$C75,УсловияРасчеты!$N:$N,"итого")</f>
        <v>0</v>
      </c>
      <c r="BR75" s="107">
        <f>SUMIFS(УсловияРасчеты!CL:CL,УсловияРасчеты!$H:$H,$C75,УсловияРасчеты!$N:$N,"итого")</f>
        <v>0</v>
      </c>
      <c r="BS75" s="107">
        <f>SUMIFS(УсловияРасчеты!CM:CM,УсловияРасчеты!$H:$H,$C75,УсловияРасчеты!$N:$N,"итого")</f>
        <v>0</v>
      </c>
      <c r="BT75" s="107">
        <f>SUMIFS(УсловияРасчеты!CN:CN,УсловияРасчеты!$H:$H,$C75,УсловияРасчеты!$N:$N,"итого")</f>
        <v>0</v>
      </c>
      <c r="BU75" s="107">
        <f>SUMIFS(УсловияРасчеты!CO:CO,УсловияРасчеты!$H:$H,$C75,УсловияРасчеты!$N:$N,"итого")</f>
        <v>0</v>
      </c>
      <c r="BV75" s="107">
        <f>SUMIFS(УсловияРасчеты!CP:CP,УсловияРасчеты!$H:$H,$C75,УсловияРасчеты!$N:$N,"итого")</f>
        <v>0</v>
      </c>
      <c r="BW75" s="107">
        <f>SUMIFS(УсловияРасчеты!CQ:CQ,УсловияРасчеты!$H:$H,$C75,УсловияРасчеты!$N:$N,"итого")</f>
        <v>0</v>
      </c>
      <c r="BX75" s="107">
        <f>SUMIFS(УсловияРасчеты!CR:CR,УсловияРасчеты!$H:$H,$C75,УсловияРасчеты!$N:$N,"итого")</f>
        <v>0</v>
      </c>
      <c r="BY75" s="107">
        <f>SUMIFS(УсловияРасчеты!CS:CS,УсловияРасчеты!$H:$H,$C75,УсловияРасчеты!$N:$N,"итого")</f>
        <v>0</v>
      </c>
      <c r="BZ75" s="107">
        <f>SUMIFS(УсловияРасчеты!CT:CT,УсловияРасчеты!$H:$H,$C75,УсловияРасчеты!$N:$N,"итого")</f>
        <v>0</v>
      </c>
      <c r="CA75" s="107">
        <f>SUMIFS(УсловияРасчеты!CU:CU,УсловияРасчеты!$H:$H,$C75,УсловияРасчеты!$N:$N,"итого")</f>
        <v>0</v>
      </c>
      <c r="CB75" s="107">
        <f>SUMIFS(УсловияРасчеты!CV:CV,УсловияРасчеты!$H:$H,$C75,УсловияРасчеты!$N:$N,"итого")</f>
        <v>0</v>
      </c>
      <c r="CC75" s="107">
        <f>SUMIFS(УсловияРасчеты!CW:CW,УсловияРасчеты!$H:$H,$C75,УсловияРасчеты!$N:$N,"итого")</f>
        <v>0</v>
      </c>
      <c r="CD75" s="107">
        <f>SUMIFS(УсловияРасчеты!CX:CX,УсловияРасчеты!$H:$H,$C75,УсловияРасчеты!$N:$N,"итого")</f>
        <v>0</v>
      </c>
      <c r="CE75" s="107">
        <f>SUMIFS(УсловияРасчеты!CY:CY,УсловияРасчеты!$H:$H,$C75,УсловияРасчеты!$N:$N,"итого")</f>
        <v>0</v>
      </c>
      <c r="CF75" s="107">
        <f>SUMIFS(УсловияРасчеты!CZ:CZ,УсловияРасчеты!$H:$H,$C75,УсловияРасчеты!$N:$N,"итого")</f>
        <v>0</v>
      </c>
      <c r="CG75" s="107">
        <f>SUMIFS(УсловияРасчеты!DA:DA,УсловияРасчеты!$H:$H,$C75,УсловияРасчеты!$N:$N,"итого")</f>
        <v>0</v>
      </c>
      <c r="CH75" s="107">
        <f>SUMIFS(УсловияРасчеты!DB:DB,УсловияРасчеты!$H:$H,$C75,УсловияРасчеты!$N:$N,"итого")</f>
        <v>0</v>
      </c>
      <c r="CI75" s="107">
        <f>SUMIFS(УсловияРасчеты!DC:DC,УсловияРасчеты!$H:$H,$C75,УсловияРасчеты!$N:$N,"итого")</f>
        <v>0</v>
      </c>
      <c r="CJ75" s="107">
        <f>SUMIFS(УсловияРасчеты!DD:DD,УсловияРасчеты!$H:$H,$C75,УсловияРасчеты!$N:$N,"итого")</f>
        <v>0</v>
      </c>
      <c r="CK75" s="107">
        <f>SUMIFS(УсловияРасчеты!DE:DE,УсловияРасчеты!$H:$H,$C75,УсловияРасчеты!$N:$N,"итого")</f>
        <v>0</v>
      </c>
      <c r="CL75" s="107">
        <f>SUMIFS(УсловияРасчеты!DF:DF,УсловияРасчеты!$H:$H,$C75,УсловияРасчеты!$N:$N,"итого")</f>
        <v>0</v>
      </c>
      <c r="CM75" s="107">
        <f>SUMIFS(УсловияРасчеты!DG:DG,УсловияРасчеты!$H:$H,$C75,УсловияРасчеты!$N:$N,"итого")</f>
        <v>0</v>
      </c>
      <c r="CN75" s="107">
        <f>SUMIFS(УсловияРасчеты!DH:DH,УсловияРасчеты!$H:$H,$C75,УсловияРасчеты!$N:$N,"итого")</f>
        <v>0</v>
      </c>
      <c r="CO75" s="107">
        <f>SUMIFS(УсловияРасчеты!DI:DI,УсловияРасчеты!$H:$H,$C75,УсловияРасчеты!$N:$N,"итого")</f>
        <v>0</v>
      </c>
      <c r="CP75" s="107">
        <f>SUMIFS(УсловияРасчеты!DJ:DJ,УсловияРасчеты!$H:$H,$C75,УсловияРасчеты!$N:$N,"итого")</f>
        <v>0</v>
      </c>
      <c r="CQ75" s="107">
        <f>SUMIFS(УсловияРасчеты!DK:DK,УсловияРасчеты!$H:$H,$C75,УсловияРасчеты!$N:$N,"итого")</f>
        <v>0</v>
      </c>
      <c r="CR75" s="107">
        <f>SUMIFS(УсловияРасчеты!DL:DL,УсловияРасчеты!$H:$H,$C75,УсловияРасчеты!$N:$N,"итого")</f>
        <v>0</v>
      </c>
      <c r="CS75" s="107">
        <f>SUMIFS(УсловияРасчеты!DM:DM,УсловияРасчеты!$H:$H,$C75,УсловияРасчеты!$N:$N,"итого")</f>
        <v>0</v>
      </c>
      <c r="CT75" s="107">
        <f>SUMIFS(УсловияРасчеты!DN:DN,УсловияРасчеты!$H:$H,$C75,УсловияРасчеты!$N:$N,"итого")</f>
        <v>0</v>
      </c>
      <c r="CU75" s="107">
        <f>SUMIFS(УсловияРасчеты!DO:DO,УсловияРасчеты!$H:$H,$C75,УсловияРасчеты!$N:$N,"итого")</f>
        <v>0</v>
      </c>
      <c r="CV75" s="107">
        <f>SUMIFS(УсловияРасчеты!DP:DP,УсловияРасчеты!$H:$H,$C75,УсловияРасчеты!$N:$N,"итого")</f>
        <v>0</v>
      </c>
      <c r="CW75" s="107">
        <f>SUMIFS(УсловияРасчеты!DQ:DQ,УсловияРасчеты!$H:$H,$C75,УсловияРасчеты!$N:$N,"итого")</f>
        <v>0</v>
      </c>
      <c r="CX75" s="107">
        <f>SUMIFS(УсловияРасчеты!DR:DR,УсловияРасчеты!$H:$H,$C75,УсловияРасчеты!$N:$N,"итого")</f>
        <v>0</v>
      </c>
      <c r="CY75" s="107">
        <f>SUMIFS(УсловияРасчеты!DS:DS,УсловияРасчеты!$H:$H,$C75,УсловияРасчеты!$N:$N,"итого")</f>
        <v>0</v>
      </c>
      <c r="CZ75" s="107">
        <f>SUMIFS(УсловияРасчеты!DT:DT,УсловияРасчеты!$H:$H,$C75,УсловияРасчеты!$N:$N,"итого")</f>
        <v>0</v>
      </c>
      <c r="DA75" s="107">
        <f>SUMIFS(УсловияРасчеты!DU:DU,УсловияРасчеты!$H:$H,$C75,УсловияРасчеты!$N:$N,"итого")</f>
        <v>0</v>
      </c>
      <c r="DB75" s="107">
        <f>SUMIFS(УсловияРасчеты!DV:DV,УсловияРасчеты!$H:$H,$C75,УсловияРасчеты!$N:$N,"итого")</f>
        <v>0</v>
      </c>
      <c r="DC75" s="107">
        <f>SUMIFS(УсловияРасчеты!DW:DW,УсловияРасчеты!$H:$H,$C75,УсловияРасчеты!$N:$N,"итого")</f>
        <v>0</v>
      </c>
      <c r="DD75" s="107">
        <f>SUMIFS(УсловияРасчеты!DX:DX,УсловияРасчеты!$H:$H,$C75,УсловияРасчеты!$N:$N,"итого")</f>
        <v>0</v>
      </c>
      <c r="DE75" s="107">
        <f>SUMIFS(УсловияРасчеты!DY:DY,УсловияРасчеты!$H:$H,$C75,УсловияРасчеты!$N:$N,"итого")</f>
        <v>0</v>
      </c>
      <c r="DF75" s="107">
        <f>SUMIFS(УсловияРасчеты!DZ:DZ,УсловияРасчеты!$H:$H,$C75,УсловияРасчеты!$N:$N,"итого")</f>
        <v>0</v>
      </c>
      <c r="DG75" s="107">
        <f>SUMIFS(УсловияРасчеты!EA:EA,УсловияРасчеты!$H:$H,$C75,УсловияРасчеты!$N:$N,"итого")</f>
        <v>0</v>
      </c>
      <c r="DH75" s="107">
        <f>SUMIFS(УсловияРасчеты!EB:EB,УсловияРасчеты!$H:$H,$C75,УсловияРасчеты!$N:$N,"итого")</f>
        <v>0</v>
      </c>
      <c r="DI75" s="107">
        <f>SUMIFS(УсловияРасчеты!EC:EC,УсловияРасчеты!$H:$H,$C75,УсловияРасчеты!$N:$N,"итого")</f>
        <v>0</v>
      </c>
      <c r="DJ75" s="107">
        <f>SUMIFS(УсловияРасчеты!ED:ED,УсловияРасчеты!$H:$H,$C75,УсловияРасчеты!$N:$N,"итого")</f>
        <v>0</v>
      </c>
      <c r="DK75" s="107">
        <f>SUMIFS(УсловияРасчеты!EE:EE,УсловияРасчеты!$H:$H,$C75,УсловияРасчеты!$N:$N,"итого")</f>
        <v>0</v>
      </c>
      <c r="DL75" s="107">
        <f>SUMIFS(УсловияРасчеты!EF:EF,УсловияРасчеты!$H:$H,$C75,УсловияРасчеты!$N:$N,"итого")</f>
        <v>0</v>
      </c>
      <c r="DM75" s="107">
        <f>SUMIFS(УсловияРасчеты!EG:EG,УсловияРасчеты!$H:$H,$C75,УсловияРасчеты!$N:$N,"итого")</f>
        <v>0</v>
      </c>
      <c r="DN75" s="107">
        <f>SUMIFS(УсловияРасчеты!EH:EH,УсловияРасчеты!$H:$H,$C75,УсловияРасчеты!$N:$N,"итого")</f>
        <v>0</v>
      </c>
      <c r="DO75" s="107">
        <f>SUMIFS(УсловияРасчеты!EI:EI,УсловияРасчеты!$H:$H,$C75,УсловияРасчеты!$N:$N,"итого")</f>
        <v>0</v>
      </c>
      <c r="DP75" s="107">
        <f>SUMIFS(УсловияРасчеты!EJ:EJ,УсловияРасчеты!$H:$H,$C75,УсловияРасчеты!$N:$N,"итого")</f>
        <v>0</v>
      </c>
      <c r="DQ75" s="107">
        <f>SUMIFS(УсловияРасчеты!EK:EK,УсловияРасчеты!$H:$H,$C75,УсловияРасчеты!$N:$N,"итого")</f>
        <v>0</v>
      </c>
      <c r="DR75" s="107">
        <f>SUMIFS(УсловияРасчеты!EL:EL,УсловияРасчеты!$H:$H,$C75,УсловияРасчеты!$N:$N,"итого")</f>
        <v>0</v>
      </c>
      <c r="DS75" s="107">
        <f>SUMIFS(УсловияРасчеты!EM:EM,УсловияРасчеты!$H:$H,$C75,УсловияРасчеты!$N:$N,"итого")</f>
        <v>0</v>
      </c>
      <c r="DT75" s="107">
        <f>SUMIFS(УсловияРасчеты!EN:EN,УсловияРасчеты!$H:$H,$C75,УсловияРасчеты!$N:$N,"итого")</f>
        <v>0</v>
      </c>
      <c r="DU75" s="107">
        <f>SUMIFS(УсловияРасчеты!EO:EO,УсловияРасчеты!$H:$H,$C75,УсловияРасчеты!$N:$N,"итого")</f>
        <v>0</v>
      </c>
      <c r="DV75" s="107">
        <f>SUMIFS(УсловияРасчеты!EP:EP,УсловияРасчеты!$H:$H,$C75,УсловияРасчеты!$N:$N,"итого")</f>
        <v>0</v>
      </c>
      <c r="DW75" s="107">
        <f>SUMIFS(УсловияРасчеты!EQ:EQ,УсловияРасчеты!$H:$H,$C75,УсловияРасчеты!$N:$N,"итого")</f>
        <v>0</v>
      </c>
      <c r="DX75" s="107">
        <f>SUMIFS(УсловияРасчеты!ER:ER,УсловияРасчеты!$H:$H,$C75,УсловияРасчеты!$N:$N,"итого")</f>
        <v>0</v>
      </c>
      <c r="DY75" s="107">
        <f>SUMIFS(УсловияРасчеты!ES:ES,УсловияРасчеты!$H:$H,$C75,УсловияРасчеты!$N:$N,"итого")</f>
        <v>0</v>
      </c>
      <c r="DZ75" s="107">
        <f>SUMIFS(УсловияРасчеты!ET:ET,УсловияРасчеты!$H:$H,$C75,УсловияРасчеты!$N:$N,"итого")</f>
        <v>0</v>
      </c>
      <c r="EA75" s="107">
        <f>SUMIFS(УсловияРасчеты!EU:EU,УсловияРасчеты!$H:$H,$C75,УсловияРасчеты!$N:$N,"итого")</f>
        <v>0</v>
      </c>
      <c r="EB75" s="107">
        <f>SUMIFS(УсловияРасчеты!EV:EV,УсловияРасчеты!$H:$H,$C75,УсловияРасчеты!$N:$N,"итого")</f>
        <v>0</v>
      </c>
      <c r="EC75" s="107">
        <f>SUMIFS(УсловияРасчеты!EW:EW,УсловияРасчеты!$H:$H,$C75,УсловияРасчеты!$N:$N,"итого")</f>
        <v>0</v>
      </c>
      <c r="ED75" s="107">
        <f>SUMIFS(УсловияРасчеты!EX:EX,УсловияРасчеты!$H:$H,$C75,УсловияРасчеты!$N:$N,"итого")</f>
        <v>0</v>
      </c>
      <c r="EE75" s="107">
        <f>SUMIFS(УсловияРасчеты!EY:EY,УсловияРасчеты!$H:$H,$C75,УсловияРасчеты!$N:$N,"итого")</f>
        <v>0</v>
      </c>
      <c r="EF75" s="107">
        <f>SUMIFS(УсловияРасчеты!EZ:EZ,УсловияРасчеты!$H:$H,$C75,УсловияРасчеты!$N:$N,"итого")</f>
        <v>0</v>
      </c>
      <c r="EG75" s="107">
        <f>SUMIFS(УсловияРасчеты!FA:FA,УсловияРасчеты!$H:$H,$C75,УсловияРасчеты!$N:$N,"итого")</f>
        <v>0</v>
      </c>
      <c r="EH75" s="107">
        <f>SUMIFS(УсловияРасчеты!FB:FB,УсловияРасчеты!$H:$H,$C75,УсловияРасчеты!$N:$N,"итого")</f>
        <v>0</v>
      </c>
      <c r="EI75" s="107">
        <f>SUMIFS(УсловияРасчеты!FC:FC,УсловияРасчеты!$H:$H,$C75,УсловияРасчеты!$N:$N,"итого")</f>
        <v>0</v>
      </c>
      <c r="EJ75" s="107">
        <f>SUMIFS(УсловияРасчеты!FD:FD,УсловияРасчеты!$H:$H,$C75,УсловияРасчеты!$N:$N,"итого")</f>
        <v>0</v>
      </c>
      <c r="EK75" s="107">
        <f>SUMIFS(УсловияРасчеты!FE:FE,УсловияРасчеты!$H:$H,$C75,УсловияРасчеты!$N:$N,"итого")</f>
        <v>0</v>
      </c>
      <c r="EL75" s="107">
        <f>SUMIFS(УсловияРасчеты!FF:FF,УсловияРасчеты!$H:$H,$C75,УсловияРасчеты!$N:$N,"итого")</f>
        <v>0</v>
      </c>
      <c r="EM75" s="107">
        <f>SUMIFS(УсловияРасчеты!FG:FG,УсловияРасчеты!$H:$H,$C75,УсловияРасчеты!$N:$N,"итого")</f>
        <v>0</v>
      </c>
      <c r="EN75" s="107">
        <f>SUMIFS(УсловияРасчеты!FH:FH,УсловияРасчеты!$H:$H,$C75,УсловияРасчеты!$N:$N,"итого")</f>
        <v>0</v>
      </c>
      <c r="EO75" s="107">
        <f>SUMIFS(УсловияРасчеты!FI:FI,УсловияРасчеты!$H:$H,$C75,УсловияРасчеты!$N:$N,"итого")</f>
        <v>0</v>
      </c>
      <c r="EP75" s="107">
        <f>SUMIFS(УсловияРасчеты!FJ:FJ,УсловияРасчеты!$H:$H,$C75,УсловияРасчеты!$N:$N,"итого")</f>
        <v>0</v>
      </c>
      <c r="EQ75" s="107">
        <f>SUMIFS(УсловияРасчеты!FK:FK,УсловияРасчеты!$H:$H,$C75,УсловияРасчеты!$N:$N,"итого")</f>
        <v>0</v>
      </c>
      <c r="ER75" s="107">
        <f>SUMIFS(УсловияРасчеты!FL:FL,УсловияРасчеты!$H:$H,$C75,УсловияРасчеты!$N:$N,"итого")</f>
        <v>0</v>
      </c>
      <c r="ES75" s="107">
        <f>SUMIFS(УсловияРасчеты!FM:FM,УсловияРасчеты!$H:$H,$C75,УсловияРасчеты!$N:$N,"итого")</f>
        <v>0</v>
      </c>
      <c r="ET75" s="107">
        <f>SUMIFS(УсловияРасчеты!FN:FN,УсловияРасчеты!$H:$H,$C75,УсловияРасчеты!$N:$N,"итого")</f>
        <v>0</v>
      </c>
      <c r="EU75" s="107">
        <f>SUMIFS(УсловияРасчеты!FO:FO,УсловияРасчеты!$H:$H,$C75,УсловияРасчеты!$N:$N,"итого")</f>
        <v>0</v>
      </c>
      <c r="EV75" s="107">
        <f>SUMIFS(УсловияРасчеты!FP:FP,УсловияРасчеты!$H:$H,$C75,УсловияРасчеты!$N:$N,"итого")</f>
        <v>0</v>
      </c>
      <c r="EW75" s="107">
        <f>SUMIFS(УсловияРасчеты!FQ:FQ,УсловияРасчеты!$H:$H,$C75,УсловияРасчеты!$N:$N,"итого")</f>
        <v>0</v>
      </c>
      <c r="EX75" s="107">
        <f>SUMIFS(УсловияРасчеты!FR:FR,УсловияРасчеты!$H:$H,$C75,УсловияРасчеты!$N:$N,"итого")</f>
        <v>0</v>
      </c>
      <c r="EY75" s="107">
        <f>SUMIFS(УсловияРасчеты!FS:FS,УсловияРасчеты!$H:$H,$C75,УсловияРасчеты!$N:$N,"итого")</f>
        <v>0</v>
      </c>
      <c r="EZ75" s="107">
        <f>SUMIFS(УсловияРасчеты!FT:FT,УсловияРасчеты!$H:$H,$C75,УсловияРасчеты!$N:$N,"итого")</f>
        <v>0</v>
      </c>
      <c r="FA75" s="107">
        <f>SUMIFS(УсловияРасчеты!FU:FU,УсловияРасчеты!$H:$H,$C75,УсловияРасчеты!$N:$N,"итого")</f>
        <v>0</v>
      </c>
      <c r="FB75" s="107">
        <f>SUMIFS(УсловияРасчеты!FV:FV,УсловияРасчеты!$H:$H,$C75,УсловияРасчеты!$N:$N,"итого")</f>
        <v>0</v>
      </c>
      <c r="FC75" s="107">
        <f>SUMIFS(УсловияРасчеты!FW:FW,УсловияРасчеты!$H:$H,$C75,УсловияРасчеты!$N:$N,"итого")</f>
        <v>0</v>
      </c>
      <c r="FD75" s="107">
        <f>SUMIFS(УсловияРасчеты!FX:FX,УсловияРасчеты!$H:$H,$C75,УсловияРасчеты!$N:$N,"итого")</f>
        <v>0</v>
      </c>
      <c r="FE75" s="107">
        <f>SUMIFS(УсловияРасчеты!FY:FY,УсловияРасчеты!$H:$H,$C75,УсловияРасчеты!$N:$N,"итого")</f>
        <v>0</v>
      </c>
      <c r="FF75" s="107">
        <f>SUMIFS(УсловияРасчеты!FZ:FZ,УсловияРасчеты!$H:$H,$C75,УсловияРасчеты!$N:$N,"итого")</f>
        <v>0</v>
      </c>
      <c r="FG75" s="107">
        <f>SUMIFS(УсловияРасчеты!GA:GA,УсловияРасчеты!$H:$H,$C75,УсловияРасчеты!$N:$N,"итого")</f>
        <v>0</v>
      </c>
      <c r="FH75" s="107">
        <f>SUMIFS(УсловияРасчеты!GB:GB,УсловияРасчеты!$H:$H,$C75,УсловияРасчеты!$N:$N,"итого")</f>
        <v>0</v>
      </c>
      <c r="FI75" s="107">
        <f>SUMIFS(УсловияРасчеты!GC:GC,УсловияРасчеты!$H:$H,$C75,УсловияРасчеты!$N:$N,"итого")</f>
        <v>0</v>
      </c>
      <c r="FJ75" s="107">
        <f>SUMIFS(УсловияРасчеты!GD:GD,УсловияРасчеты!$H:$H,$C75,УсловияРасчеты!$N:$N,"итого")</f>
        <v>0</v>
      </c>
      <c r="FK75" s="107">
        <f>SUMIFS(УсловияРасчеты!GE:GE,УсловияРасчеты!$H:$H,$C75,УсловияРасчеты!$N:$N,"итого")</f>
        <v>0</v>
      </c>
      <c r="FL75" s="107">
        <f>SUMIFS(УсловияРасчеты!GF:GF,УсловияРасчеты!$H:$H,$C75,УсловияРасчеты!$N:$N,"итого")</f>
        <v>0</v>
      </c>
      <c r="FM75" s="107">
        <f>SUMIFS(УсловияРасчеты!GG:GG,УсловияРасчеты!$H:$H,$C75,УсловияРасчеты!$N:$N,"итого")</f>
        <v>0</v>
      </c>
      <c r="FN75" s="107">
        <f>SUMIFS(УсловияРасчеты!GH:GH,УсловияРасчеты!$H:$H,$C75,УсловияРасчеты!$N:$N,"итого")</f>
        <v>0</v>
      </c>
      <c r="FO75" s="107">
        <f>SUMIFS(УсловияРасчеты!GI:GI,УсловияРасчеты!$H:$H,$C75,УсловияРасчеты!$N:$N,"итого")</f>
        <v>0</v>
      </c>
      <c r="FP75" s="107">
        <f>SUMIFS(УсловияРасчеты!GJ:GJ,УсловияРасчеты!$H:$H,$C75,УсловияРасчеты!$N:$N,"итого")</f>
        <v>0</v>
      </c>
      <c r="FQ75" s="107">
        <f>SUMIFS(УсловияРасчеты!GK:GK,УсловияРасчеты!$H:$H,$C75,УсловияРасчеты!$N:$N,"итого")</f>
        <v>0</v>
      </c>
      <c r="FR75" s="107">
        <f>SUMIFS(УсловияРасчеты!GL:GL,УсловияРасчеты!$H:$H,$C75,УсловияРасчеты!$N:$N,"итого")</f>
        <v>0</v>
      </c>
      <c r="FS75" s="107">
        <f>SUMIFS(УсловияРасчеты!GM:GM,УсловияРасчеты!$H:$H,$C75,УсловияРасчеты!$N:$N,"итого")</f>
        <v>0</v>
      </c>
      <c r="FT75" s="107">
        <f>SUMIFS(УсловияРасчеты!GN:GN,УсловияРасчеты!$H:$H,$C75,УсловияРасчеты!$N:$N,"итого")</f>
        <v>0</v>
      </c>
      <c r="FU75" s="107">
        <f>SUMIFS(УсловияРасчеты!GO:GO,УсловияРасчеты!$H:$H,$C75,УсловияРасчеты!$N:$N,"итого")</f>
        <v>0</v>
      </c>
      <c r="FV75" s="107">
        <f>SUMIFS(УсловияРасчеты!GP:GP,УсловияРасчеты!$H:$H,$C75,УсловияРасчеты!$N:$N,"итого")</f>
        <v>0</v>
      </c>
      <c r="FW75" s="107">
        <f>SUMIFS(УсловияРасчеты!GQ:GQ,УсловияРасчеты!$H:$H,$C75,УсловияРасчеты!$N:$N,"итого")</f>
        <v>0</v>
      </c>
      <c r="FX75" s="107">
        <f>SUMIFS(УсловияРасчеты!GR:GR,УсловияРасчеты!$H:$H,$C75,УсловияРасчеты!$N:$N,"итого")</f>
        <v>0</v>
      </c>
      <c r="FY75" s="107">
        <f>SUMIFS(УсловияРасчеты!GS:GS,УсловияРасчеты!$H:$H,$C75,УсловияРасчеты!$N:$N,"итого")</f>
        <v>0</v>
      </c>
      <c r="FZ75" s="107">
        <f>SUMIFS(УсловияРасчеты!GT:GT,УсловияРасчеты!$H:$H,$C75,УсловияРасчеты!$N:$N,"итого")</f>
        <v>0</v>
      </c>
      <c r="GA75" s="107">
        <f>SUMIFS(УсловияРасчеты!GU:GU,УсловияРасчеты!$H:$H,$C75,УсловияРасчеты!$N:$N,"итого")</f>
        <v>0</v>
      </c>
      <c r="GB75" s="107">
        <f>SUMIFS(УсловияРасчеты!GV:GV,УсловияРасчеты!$H:$H,$C75,УсловияРасчеты!$N:$N,"итого")</f>
        <v>0</v>
      </c>
      <c r="GC75" s="107">
        <f>SUMIFS(УсловияРасчеты!GW:GW,УсловияРасчеты!$H:$H,$C75,УсловияРасчеты!$N:$N,"итого")</f>
        <v>0</v>
      </c>
      <c r="GD75" s="107">
        <f>SUMIFS(УсловияРасчеты!GX:GX,УсловияРасчеты!$H:$H,$C75,УсловияРасчеты!$N:$N,"итого")</f>
        <v>0</v>
      </c>
      <c r="GE75" s="107">
        <f>SUMIFS(УсловияРасчеты!GY:GY,УсловияРасчеты!$H:$H,$C75,УсловияРасчеты!$N:$N,"итого")</f>
        <v>0</v>
      </c>
      <c r="GF75" s="107">
        <f>SUMIFS(УсловияРасчеты!GZ:GZ,УсловияРасчеты!$H:$H,$C75,УсловияРасчеты!$N:$N,"итого")</f>
        <v>0</v>
      </c>
      <c r="GG75" s="77"/>
    </row>
    <row r="76" spans="1:189" s="79" customFormat="1">
      <c r="A76" s="82"/>
      <c r="B76" s="77"/>
      <c r="C76" s="78" t="str">
        <f>УсловияРасчеты!$H$42</f>
        <v>Кредиторская задолженнсоть по прямым расходам</v>
      </c>
      <c r="D76" s="66"/>
      <c r="E76" s="129">
        <f t="shared" si="232"/>
        <v>0</v>
      </c>
      <c r="F76" s="65"/>
      <c r="G76" s="107">
        <f>SUMIFS(УсловияРасчеты!AA:AA,УсловияРасчеты!$H:$H,$C76,УсловияРасчеты!$N:$N,"итого")</f>
        <v>0</v>
      </c>
      <c r="H76" s="107">
        <f>SUMIFS(УсловияРасчеты!AB:AB,УсловияРасчеты!$H:$H,$C76,УсловияРасчеты!$N:$N,"итого")</f>
        <v>0</v>
      </c>
      <c r="I76" s="107">
        <f>SUMIFS(УсловияРасчеты!AC:AC,УсловияРасчеты!$H:$H,$C76,УсловияРасчеты!$N:$N,"итого")</f>
        <v>0</v>
      </c>
      <c r="J76" s="107">
        <f>SUMIFS(УсловияРасчеты!AD:AD,УсловияРасчеты!$H:$H,$C76,УсловияРасчеты!$N:$N,"итого")</f>
        <v>0</v>
      </c>
      <c r="K76" s="107">
        <f>SUMIFS(УсловияРасчеты!AE:AE,УсловияРасчеты!$H:$H,$C76,УсловияРасчеты!$N:$N,"итого")</f>
        <v>0</v>
      </c>
      <c r="L76" s="107">
        <f>SUMIFS(УсловияРасчеты!AF:AF,УсловияРасчеты!$H:$H,$C76,УсловияРасчеты!$N:$N,"итого")</f>
        <v>0</v>
      </c>
      <c r="M76" s="107">
        <f>SUMIFS(УсловияРасчеты!AG:AG,УсловияРасчеты!$H:$H,$C76,УсловияРасчеты!$N:$N,"итого")</f>
        <v>0</v>
      </c>
      <c r="N76" s="107">
        <f>SUMIFS(УсловияРасчеты!AH:AH,УсловияРасчеты!$H:$H,$C76,УсловияРасчеты!$N:$N,"итого")</f>
        <v>0</v>
      </c>
      <c r="O76" s="107">
        <f>SUMIFS(УсловияРасчеты!AI:AI,УсловияРасчеты!$H:$H,$C76,УсловияРасчеты!$N:$N,"итого")</f>
        <v>0</v>
      </c>
      <c r="P76" s="107">
        <f>SUMIFS(УсловияРасчеты!AJ:AJ,УсловияРасчеты!$H:$H,$C76,УсловияРасчеты!$N:$N,"итого")</f>
        <v>0</v>
      </c>
      <c r="Q76" s="107">
        <f>SUMIFS(УсловияРасчеты!AK:AK,УсловияРасчеты!$H:$H,$C76,УсловияРасчеты!$N:$N,"итого")</f>
        <v>0</v>
      </c>
      <c r="R76" s="107">
        <f>SUMIFS(УсловияРасчеты!AL:AL,УсловияРасчеты!$H:$H,$C76,УсловияРасчеты!$N:$N,"итого")</f>
        <v>0</v>
      </c>
      <c r="S76" s="107">
        <f>SUMIFS(УсловияРасчеты!AM:AM,УсловияРасчеты!$H:$H,$C76,УсловияРасчеты!$N:$N,"итого")</f>
        <v>0</v>
      </c>
      <c r="T76" s="107">
        <f>SUMIFS(УсловияРасчеты!AN:AN,УсловияРасчеты!$H:$H,$C76,УсловияРасчеты!$N:$N,"итого")</f>
        <v>0</v>
      </c>
      <c r="U76" s="107">
        <f>SUMIFS(УсловияРасчеты!AO:AO,УсловияРасчеты!$H:$H,$C76,УсловияРасчеты!$N:$N,"итого")</f>
        <v>0</v>
      </c>
      <c r="V76" s="107">
        <f>SUMIFS(УсловияРасчеты!AP:AP,УсловияРасчеты!$H:$H,$C76,УсловияРасчеты!$N:$N,"итого")</f>
        <v>0</v>
      </c>
      <c r="W76" s="107">
        <f>SUMIFS(УсловияРасчеты!AQ:AQ,УсловияРасчеты!$H:$H,$C76,УсловияРасчеты!$N:$N,"итого")</f>
        <v>0</v>
      </c>
      <c r="X76" s="107">
        <f>SUMIFS(УсловияРасчеты!AR:AR,УсловияРасчеты!$H:$H,$C76,УсловияРасчеты!$N:$N,"итого")</f>
        <v>0</v>
      </c>
      <c r="Y76" s="107">
        <f>SUMIFS(УсловияРасчеты!AS:AS,УсловияРасчеты!$H:$H,$C76,УсловияРасчеты!$N:$N,"итого")</f>
        <v>0</v>
      </c>
      <c r="Z76" s="107">
        <f>SUMIFS(УсловияРасчеты!AT:AT,УсловияРасчеты!$H:$H,$C76,УсловияРасчеты!$N:$N,"итого")</f>
        <v>0</v>
      </c>
      <c r="AA76" s="107">
        <f>SUMIFS(УсловияРасчеты!AU:AU,УсловияРасчеты!$H:$H,$C76,УсловияРасчеты!$N:$N,"итого")</f>
        <v>0</v>
      </c>
      <c r="AB76" s="107">
        <f>SUMIFS(УсловияРасчеты!AV:AV,УсловияРасчеты!$H:$H,$C76,УсловияРасчеты!$N:$N,"итого")</f>
        <v>0</v>
      </c>
      <c r="AC76" s="107">
        <f>SUMIFS(УсловияРасчеты!AW:AW,УсловияРасчеты!$H:$H,$C76,УсловияРасчеты!$N:$N,"итого")</f>
        <v>0</v>
      </c>
      <c r="AD76" s="107">
        <f>SUMIFS(УсловияРасчеты!AX:AX,УсловияРасчеты!$H:$H,$C76,УсловияРасчеты!$N:$N,"итого")</f>
        <v>0</v>
      </c>
      <c r="AE76" s="107">
        <f>SUMIFS(УсловияРасчеты!AY:AY,УсловияРасчеты!$H:$H,$C76,УсловияРасчеты!$N:$N,"итого")</f>
        <v>0</v>
      </c>
      <c r="AF76" s="107">
        <f>SUMIFS(УсловияРасчеты!AZ:AZ,УсловияРасчеты!$H:$H,$C76,УсловияРасчеты!$N:$N,"итого")</f>
        <v>0</v>
      </c>
      <c r="AG76" s="107">
        <f>SUMIFS(УсловияРасчеты!BA:BA,УсловияРасчеты!$H:$H,$C76,УсловияРасчеты!$N:$N,"итого")</f>
        <v>0</v>
      </c>
      <c r="AH76" s="107">
        <f>SUMIFS(УсловияРасчеты!BB:BB,УсловияРасчеты!$H:$H,$C76,УсловияРасчеты!$N:$N,"итого")</f>
        <v>0</v>
      </c>
      <c r="AI76" s="107">
        <f>SUMIFS(УсловияРасчеты!BC:BC,УсловияРасчеты!$H:$H,$C76,УсловияРасчеты!$N:$N,"итого")</f>
        <v>0</v>
      </c>
      <c r="AJ76" s="107">
        <f>SUMIFS(УсловияРасчеты!BD:BD,УсловияРасчеты!$H:$H,$C76,УсловияРасчеты!$N:$N,"итого")</f>
        <v>0</v>
      </c>
      <c r="AK76" s="107">
        <f>SUMIFS(УсловияРасчеты!BE:BE,УсловияРасчеты!$H:$H,$C76,УсловияРасчеты!$N:$N,"итого")</f>
        <v>0</v>
      </c>
      <c r="AL76" s="107">
        <f>SUMIFS(УсловияРасчеты!BF:BF,УсловияРасчеты!$H:$H,$C76,УсловияРасчеты!$N:$N,"итого")</f>
        <v>0</v>
      </c>
      <c r="AM76" s="107">
        <f>SUMIFS(УсловияРасчеты!BG:BG,УсловияРасчеты!$H:$H,$C76,УсловияРасчеты!$N:$N,"итого")</f>
        <v>0</v>
      </c>
      <c r="AN76" s="107">
        <f>SUMIFS(УсловияРасчеты!BH:BH,УсловияРасчеты!$H:$H,$C76,УсловияРасчеты!$N:$N,"итого")</f>
        <v>0</v>
      </c>
      <c r="AO76" s="107">
        <f>SUMIFS(УсловияРасчеты!BI:BI,УсловияРасчеты!$H:$H,$C76,УсловияРасчеты!$N:$N,"итого")</f>
        <v>0</v>
      </c>
      <c r="AP76" s="107">
        <f>SUMIFS(УсловияРасчеты!BJ:BJ,УсловияРасчеты!$H:$H,$C76,УсловияРасчеты!$N:$N,"итого")</f>
        <v>0</v>
      </c>
      <c r="AQ76" s="107">
        <f>SUMIFS(УсловияРасчеты!BK:BK,УсловияРасчеты!$H:$H,$C76,УсловияРасчеты!$N:$N,"итого")</f>
        <v>0</v>
      </c>
      <c r="AR76" s="107">
        <f>SUMIFS(УсловияРасчеты!BL:BL,УсловияРасчеты!$H:$H,$C76,УсловияРасчеты!$N:$N,"итого")</f>
        <v>0</v>
      </c>
      <c r="AS76" s="107">
        <f>SUMIFS(УсловияРасчеты!BM:BM,УсловияРасчеты!$H:$H,$C76,УсловияРасчеты!$N:$N,"итого")</f>
        <v>0</v>
      </c>
      <c r="AT76" s="107">
        <f>SUMIFS(УсловияРасчеты!BN:BN,УсловияРасчеты!$H:$H,$C76,УсловияРасчеты!$N:$N,"итого")</f>
        <v>0</v>
      </c>
      <c r="AU76" s="107">
        <f>SUMIFS(УсловияРасчеты!BO:BO,УсловияРасчеты!$H:$H,$C76,УсловияРасчеты!$N:$N,"итого")</f>
        <v>0</v>
      </c>
      <c r="AV76" s="107">
        <f>SUMIFS(УсловияРасчеты!BP:BP,УсловияРасчеты!$H:$H,$C76,УсловияРасчеты!$N:$N,"итого")</f>
        <v>0</v>
      </c>
      <c r="AW76" s="107">
        <f>SUMIFS(УсловияРасчеты!BQ:BQ,УсловияРасчеты!$H:$H,$C76,УсловияРасчеты!$N:$N,"итого")</f>
        <v>0</v>
      </c>
      <c r="AX76" s="107">
        <f>SUMIFS(УсловияРасчеты!BR:BR,УсловияРасчеты!$H:$H,$C76,УсловияРасчеты!$N:$N,"итого")</f>
        <v>0</v>
      </c>
      <c r="AY76" s="107">
        <f>SUMIFS(УсловияРасчеты!BS:BS,УсловияРасчеты!$H:$H,$C76,УсловияРасчеты!$N:$N,"итого")</f>
        <v>0</v>
      </c>
      <c r="AZ76" s="107">
        <f>SUMIFS(УсловияРасчеты!BT:BT,УсловияРасчеты!$H:$H,$C76,УсловияРасчеты!$N:$N,"итого")</f>
        <v>0</v>
      </c>
      <c r="BA76" s="107">
        <f>SUMIFS(УсловияРасчеты!BU:BU,УсловияРасчеты!$H:$H,$C76,УсловияРасчеты!$N:$N,"итого")</f>
        <v>0</v>
      </c>
      <c r="BB76" s="107">
        <f>SUMIFS(УсловияРасчеты!BV:BV,УсловияРасчеты!$H:$H,$C76,УсловияРасчеты!$N:$N,"итого")</f>
        <v>0</v>
      </c>
      <c r="BC76" s="107">
        <f>SUMIFS(УсловияРасчеты!BW:BW,УсловияРасчеты!$H:$H,$C76,УсловияРасчеты!$N:$N,"итого")</f>
        <v>0</v>
      </c>
      <c r="BD76" s="107">
        <f>SUMIFS(УсловияРасчеты!BX:BX,УсловияРасчеты!$H:$H,$C76,УсловияРасчеты!$N:$N,"итого")</f>
        <v>0</v>
      </c>
      <c r="BE76" s="107">
        <f>SUMIFS(УсловияРасчеты!BY:BY,УсловияРасчеты!$H:$H,$C76,УсловияРасчеты!$N:$N,"итого")</f>
        <v>0</v>
      </c>
      <c r="BF76" s="107">
        <f>SUMIFS(УсловияРасчеты!BZ:BZ,УсловияРасчеты!$H:$H,$C76,УсловияРасчеты!$N:$N,"итого")</f>
        <v>0</v>
      </c>
      <c r="BG76" s="107">
        <f>SUMIFS(УсловияРасчеты!CA:CA,УсловияРасчеты!$H:$H,$C76,УсловияРасчеты!$N:$N,"итого")</f>
        <v>0</v>
      </c>
      <c r="BH76" s="107">
        <f>SUMIFS(УсловияРасчеты!CB:CB,УсловияРасчеты!$H:$H,$C76,УсловияРасчеты!$N:$N,"итого")</f>
        <v>0</v>
      </c>
      <c r="BI76" s="107">
        <f>SUMIFS(УсловияРасчеты!CC:CC,УсловияРасчеты!$H:$H,$C76,УсловияРасчеты!$N:$N,"итого")</f>
        <v>0</v>
      </c>
      <c r="BJ76" s="107">
        <f>SUMIFS(УсловияРасчеты!CD:CD,УсловияРасчеты!$H:$H,$C76,УсловияРасчеты!$N:$N,"итого")</f>
        <v>0</v>
      </c>
      <c r="BK76" s="107">
        <f>SUMIFS(УсловияРасчеты!CE:CE,УсловияРасчеты!$H:$H,$C76,УсловияРасчеты!$N:$N,"итого")</f>
        <v>0</v>
      </c>
      <c r="BL76" s="107">
        <f>SUMIFS(УсловияРасчеты!CF:CF,УсловияРасчеты!$H:$H,$C76,УсловияРасчеты!$N:$N,"итого")</f>
        <v>0</v>
      </c>
      <c r="BM76" s="107">
        <f>SUMIFS(УсловияРасчеты!CG:CG,УсловияРасчеты!$H:$H,$C76,УсловияРасчеты!$N:$N,"итого")</f>
        <v>0</v>
      </c>
      <c r="BN76" s="107">
        <f>SUMIFS(УсловияРасчеты!CH:CH,УсловияРасчеты!$H:$H,$C76,УсловияРасчеты!$N:$N,"итого")</f>
        <v>0</v>
      </c>
      <c r="BO76" s="107">
        <f>SUMIFS(УсловияРасчеты!CI:CI,УсловияРасчеты!$H:$H,$C76,УсловияРасчеты!$N:$N,"итого")</f>
        <v>0</v>
      </c>
      <c r="BP76" s="107">
        <f>SUMIFS(УсловияРасчеты!CJ:CJ,УсловияРасчеты!$H:$H,$C76,УсловияРасчеты!$N:$N,"итого")</f>
        <v>0</v>
      </c>
      <c r="BQ76" s="107">
        <f>SUMIFS(УсловияРасчеты!CK:CK,УсловияРасчеты!$H:$H,$C76,УсловияРасчеты!$N:$N,"итого")</f>
        <v>0</v>
      </c>
      <c r="BR76" s="107">
        <f>SUMIFS(УсловияРасчеты!CL:CL,УсловияРасчеты!$H:$H,$C76,УсловияРасчеты!$N:$N,"итого")</f>
        <v>0</v>
      </c>
      <c r="BS76" s="107">
        <f>SUMIFS(УсловияРасчеты!CM:CM,УсловияРасчеты!$H:$H,$C76,УсловияРасчеты!$N:$N,"итого")</f>
        <v>0</v>
      </c>
      <c r="BT76" s="107">
        <f>SUMIFS(УсловияРасчеты!CN:CN,УсловияРасчеты!$H:$H,$C76,УсловияРасчеты!$N:$N,"итого")</f>
        <v>0</v>
      </c>
      <c r="BU76" s="107">
        <f>SUMIFS(УсловияРасчеты!CO:CO,УсловияРасчеты!$H:$H,$C76,УсловияРасчеты!$N:$N,"итого")</f>
        <v>0</v>
      </c>
      <c r="BV76" s="107">
        <f>SUMIFS(УсловияРасчеты!CP:CP,УсловияРасчеты!$H:$H,$C76,УсловияРасчеты!$N:$N,"итого")</f>
        <v>0</v>
      </c>
      <c r="BW76" s="107">
        <f>SUMIFS(УсловияРасчеты!CQ:CQ,УсловияРасчеты!$H:$H,$C76,УсловияРасчеты!$N:$N,"итого")</f>
        <v>0</v>
      </c>
      <c r="BX76" s="107">
        <f>SUMIFS(УсловияРасчеты!CR:CR,УсловияРасчеты!$H:$H,$C76,УсловияРасчеты!$N:$N,"итого")</f>
        <v>0</v>
      </c>
      <c r="BY76" s="107">
        <f>SUMIFS(УсловияРасчеты!CS:CS,УсловияРасчеты!$H:$H,$C76,УсловияРасчеты!$N:$N,"итого")</f>
        <v>0</v>
      </c>
      <c r="BZ76" s="107">
        <f>SUMIFS(УсловияРасчеты!CT:CT,УсловияРасчеты!$H:$H,$C76,УсловияРасчеты!$N:$N,"итого")</f>
        <v>0</v>
      </c>
      <c r="CA76" s="107">
        <f>SUMIFS(УсловияРасчеты!CU:CU,УсловияРасчеты!$H:$H,$C76,УсловияРасчеты!$N:$N,"итого")</f>
        <v>0</v>
      </c>
      <c r="CB76" s="107">
        <f>SUMIFS(УсловияРасчеты!CV:CV,УсловияРасчеты!$H:$H,$C76,УсловияРасчеты!$N:$N,"итого")</f>
        <v>0</v>
      </c>
      <c r="CC76" s="107">
        <f>SUMIFS(УсловияРасчеты!CW:CW,УсловияРасчеты!$H:$H,$C76,УсловияРасчеты!$N:$N,"итого")</f>
        <v>0</v>
      </c>
      <c r="CD76" s="107">
        <f>SUMIFS(УсловияРасчеты!CX:CX,УсловияРасчеты!$H:$H,$C76,УсловияРасчеты!$N:$N,"итого")</f>
        <v>0</v>
      </c>
      <c r="CE76" s="107">
        <f>SUMIFS(УсловияРасчеты!CY:CY,УсловияРасчеты!$H:$H,$C76,УсловияРасчеты!$N:$N,"итого")</f>
        <v>0</v>
      </c>
      <c r="CF76" s="107">
        <f>SUMIFS(УсловияРасчеты!CZ:CZ,УсловияРасчеты!$H:$H,$C76,УсловияРасчеты!$N:$N,"итого")</f>
        <v>0</v>
      </c>
      <c r="CG76" s="107">
        <f>SUMIFS(УсловияРасчеты!DA:DA,УсловияРасчеты!$H:$H,$C76,УсловияРасчеты!$N:$N,"итого")</f>
        <v>0</v>
      </c>
      <c r="CH76" s="107">
        <f>SUMIFS(УсловияРасчеты!DB:DB,УсловияРасчеты!$H:$H,$C76,УсловияРасчеты!$N:$N,"итого")</f>
        <v>0</v>
      </c>
      <c r="CI76" s="107">
        <f>SUMIFS(УсловияРасчеты!DC:DC,УсловияРасчеты!$H:$H,$C76,УсловияРасчеты!$N:$N,"итого")</f>
        <v>0</v>
      </c>
      <c r="CJ76" s="107">
        <f>SUMIFS(УсловияРасчеты!DD:DD,УсловияРасчеты!$H:$H,$C76,УсловияРасчеты!$N:$N,"итого")</f>
        <v>0</v>
      </c>
      <c r="CK76" s="107">
        <f>SUMIFS(УсловияРасчеты!DE:DE,УсловияРасчеты!$H:$H,$C76,УсловияРасчеты!$N:$N,"итого")</f>
        <v>0</v>
      </c>
      <c r="CL76" s="107">
        <f>SUMIFS(УсловияРасчеты!DF:DF,УсловияРасчеты!$H:$H,$C76,УсловияРасчеты!$N:$N,"итого")</f>
        <v>0</v>
      </c>
      <c r="CM76" s="107">
        <f>SUMIFS(УсловияРасчеты!DG:DG,УсловияРасчеты!$H:$H,$C76,УсловияРасчеты!$N:$N,"итого")</f>
        <v>0</v>
      </c>
      <c r="CN76" s="107">
        <f>SUMIFS(УсловияРасчеты!DH:DH,УсловияРасчеты!$H:$H,$C76,УсловияРасчеты!$N:$N,"итого")</f>
        <v>0</v>
      </c>
      <c r="CO76" s="107">
        <f>SUMIFS(УсловияРасчеты!DI:DI,УсловияРасчеты!$H:$H,$C76,УсловияРасчеты!$N:$N,"итого")</f>
        <v>0</v>
      </c>
      <c r="CP76" s="107">
        <f>SUMIFS(УсловияРасчеты!DJ:DJ,УсловияРасчеты!$H:$H,$C76,УсловияРасчеты!$N:$N,"итого")</f>
        <v>0</v>
      </c>
      <c r="CQ76" s="107">
        <f>SUMIFS(УсловияРасчеты!DK:DK,УсловияРасчеты!$H:$H,$C76,УсловияРасчеты!$N:$N,"итого")</f>
        <v>0</v>
      </c>
      <c r="CR76" s="107">
        <f>SUMIFS(УсловияРасчеты!DL:DL,УсловияРасчеты!$H:$H,$C76,УсловияРасчеты!$N:$N,"итого")</f>
        <v>0</v>
      </c>
      <c r="CS76" s="107">
        <f>SUMIFS(УсловияРасчеты!DM:DM,УсловияРасчеты!$H:$H,$C76,УсловияРасчеты!$N:$N,"итого")</f>
        <v>0</v>
      </c>
      <c r="CT76" s="107">
        <f>SUMIFS(УсловияРасчеты!DN:DN,УсловияРасчеты!$H:$H,$C76,УсловияРасчеты!$N:$N,"итого")</f>
        <v>0</v>
      </c>
      <c r="CU76" s="107">
        <f>SUMIFS(УсловияРасчеты!DO:DO,УсловияРасчеты!$H:$H,$C76,УсловияРасчеты!$N:$N,"итого")</f>
        <v>0</v>
      </c>
      <c r="CV76" s="107">
        <f>SUMIFS(УсловияРасчеты!DP:DP,УсловияРасчеты!$H:$H,$C76,УсловияРасчеты!$N:$N,"итого")</f>
        <v>0</v>
      </c>
      <c r="CW76" s="107">
        <f>SUMIFS(УсловияРасчеты!DQ:DQ,УсловияРасчеты!$H:$H,$C76,УсловияРасчеты!$N:$N,"итого")</f>
        <v>0</v>
      </c>
      <c r="CX76" s="107">
        <f>SUMIFS(УсловияРасчеты!DR:DR,УсловияРасчеты!$H:$H,$C76,УсловияРасчеты!$N:$N,"итого")</f>
        <v>0</v>
      </c>
      <c r="CY76" s="107">
        <f>SUMIFS(УсловияРасчеты!DS:DS,УсловияРасчеты!$H:$H,$C76,УсловияРасчеты!$N:$N,"итого")</f>
        <v>0</v>
      </c>
      <c r="CZ76" s="107">
        <f>SUMIFS(УсловияРасчеты!DT:DT,УсловияРасчеты!$H:$H,$C76,УсловияРасчеты!$N:$N,"итого")</f>
        <v>0</v>
      </c>
      <c r="DA76" s="107">
        <f>SUMIFS(УсловияРасчеты!DU:DU,УсловияРасчеты!$H:$H,$C76,УсловияРасчеты!$N:$N,"итого")</f>
        <v>0</v>
      </c>
      <c r="DB76" s="107">
        <f>SUMIFS(УсловияРасчеты!DV:DV,УсловияРасчеты!$H:$H,$C76,УсловияРасчеты!$N:$N,"итого")</f>
        <v>0</v>
      </c>
      <c r="DC76" s="107">
        <f>SUMIFS(УсловияРасчеты!DW:DW,УсловияРасчеты!$H:$H,$C76,УсловияРасчеты!$N:$N,"итого")</f>
        <v>0</v>
      </c>
      <c r="DD76" s="107">
        <f>SUMIFS(УсловияРасчеты!DX:DX,УсловияРасчеты!$H:$H,$C76,УсловияРасчеты!$N:$N,"итого")</f>
        <v>0</v>
      </c>
      <c r="DE76" s="107">
        <f>SUMIFS(УсловияРасчеты!DY:DY,УсловияРасчеты!$H:$H,$C76,УсловияРасчеты!$N:$N,"итого")</f>
        <v>0</v>
      </c>
      <c r="DF76" s="107">
        <f>SUMIFS(УсловияРасчеты!DZ:DZ,УсловияРасчеты!$H:$H,$C76,УсловияРасчеты!$N:$N,"итого")</f>
        <v>0</v>
      </c>
      <c r="DG76" s="107">
        <f>SUMIFS(УсловияРасчеты!EA:EA,УсловияРасчеты!$H:$H,$C76,УсловияРасчеты!$N:$N,"итого")</f>
        <v>0</v>
      </c>
      <c r="DH76" s="107">
        <f>SUMIFS(УсловияРасчеты!EB:EB,УсловияРасчеты!$H:$H,$C76,УсловияРасчеты!$N:$N,"итого")</f>
        <v>0</v>
      </c>
      <c r="DI76" s="107">
        <f>SUMIFS(УсловияРасчеты!EC:EC,УсловияРасчеты!$H:$H,$C76,УсловияРасчеты!$N:$N,"итого")</f>
        <v>0</v>
      </c>
      <c r="DJ76" s="107">
        <f>SUMIFS(УсловияРасчеты!ED:ED,УсловияРасчеты!$H:$H,$C76,УсловияРасчеты!$N:$N,"итого")</f>
        <v>0</v>
      </c>
      <c r="DK76" s="107">
        <f>SUMIFS(УсловияРасчеты!EE:EE,УсловияРасчеты!$H:$H,$C76,УсловияРасчеты!$N:$N,"итого")</f>
        <v>0</v>
      </c>
      <c r="DL76" s="107">
        <f>SUMIFS(УсловияРасчеты!EF:EF,УсловияРасчеты!$H:$H,$C76,УсловияРасчеты!$N:$N,"итого")</f>
        <v>0</v>
      </c>
      <c r="DM76" s="107">
        <f>SUMIFS(УсловияРасчеты!EG:EG,УсловияРасчеты!$H:$H,$C76,УсловияРасчеты!$N:$N,"итого")</f>
        <v>0</v>
      </c>
      <c r="DN76" s="107">
        <f>SUMIFS(УсловияРасчеты!EH:EH,УсловияРасчеты!$H:$H,$C76,УсловияРасчеты!$N:$N,"итого")</f>
        <v>0</v>
      </c>
      <c r="DO76" s="107">
        <f>SUMIFS(УсловияРасчеты!EI:EI,УсловияРасчеты!$H:$H,$C76,УсловияРасчеты!$N:$N,"итого")</f>
        <v>0</v>
      </c>
      <c r="DP76" s="107">
        <f>SUMIFS(УсловияРасчеты!EJ:EJ,УсловияРасчеты!$H:$H,$C76,УсловияРасчеты!$N:$N,"итого")</f>
        <v>0</v>
      </c>
      <c r="DQ76" s="107">
        <f>SUMIFS(УсловияРасчеты!EK:EK,УсловияРасчеты!$H:$H,$C76,УсловияРасчеты!$N:$N,"итого")</f>
        <v>0</v>
      </c>
      <c r="DR76" s="107">
        <f>SUMIFS(УсловияРасчеты!EL:EL,УсловияРасчеты!$H:$H,$C76,УсловияРасчеты!$N:$N,"итого")</f>
        <v>0</v>
      </c>
      <c r="DS76" s="107">
        <f>SUMIFS(УсловияРасчеты!EM:EM,УсловияРасчеты!$H:$H,$C76,УсловияРасчеты!$N:$N,"итого")</f>
        <v>0</v>
      </c>
      <c r="DT76" s="107">
        <f>SUMIFS(УсловияРасчеты!EN:EN,УсловияРасчеты!$H:$H,$C76,УсловияРасчеты!$N:$N,"итого")</f>
        <v>0</v>
      </c>
      <c r="DU76" s="107">
        <f>SUMIFS(УсловияРасчеты!EO:EO,УсловияРасчеты!$H:$H,$C76,УсловияРасчеты!$N:$N,"итого")</f>
        <v>0</v>
      </c>
      <c r="DV76" s="107">
        <f>SUMIFS(УсловияРасчеты!EP:EP,УсловияРасчеты!$H:$H,$C76,УсловияРасчеты!$N:$N,"итого")</f>
        <v>0</v>
      </c>
      <c r="DW76" s="107">
        <f>SUMIFS(УсловияРасчеты!EQ:EQ,УсловияРасчеты!$H:$H,$C76,УсловияРасчеты!$N:$N,"итого")</f>
        <v>0</v>
      </c>
      <c r="DX76" s="107">
        <f>SUMIFS(УсловияРасчеты!ER:ER,УсловияРасчеты!$H:$H,$C76,УсловияРасчеты!$N:$N,"итого")</f>
        <v>0</v>
      </c>
      <c r="DY76" s="107">
        <f>SUMIFS(УсловияРасчеты!ES:ES,УсловияРасчеты!$H:$H,$C76,УсловияРасчеты!$N:$N,"итого")</f>
        <v>0</v>
      </c>
      <c r="DZ76" s="107">
        <f>SUMIFS(УсловияРасчеты!ET:ET,УсловияРасчеты!$H:$H,$C76,УсловияРасчеты!$N:$N,"итого")</f>
        <v>0</v>
      </c>
      <c r="EA76" s="107">
        <f>SUMIFS(УсловияРасчеты!EU:EU,УсловияРасчеты!$H:$H,$C76,УсловияРасчеты!$N:$N,"итого")</f>
        <v>0</v>
      </c>
      <c r="EB76" s="107">
        <f>SUMIFS(УсловияРасчеты!EV:EV,УсловияРасчеты!$H:$H,$C76,УсловияРасчеты!$N:$N,"итого")</f>
        <v>0</v>
      </c>
      <c r="EC76" s="107">
        <f>SUMIFS(УсловияРасчеты!EW:EW,УсловияРасчеты!$H:$H,$C76,УсловияРасчеты!$N:$N,"итого")</f>
        <v>0</v>
      </c>
      <c r="ED76" s="107">
        <f>SUMIFS(УсловияРасчеты!EX:EX,УсловияРасчеты!$H:$H,$C76,УсловияРасчеты!$N:$N,"итого")</f>
        <v>0</v>
      </c>
      <c r="EE76" s="107">
        <f>SUMIFS(УсловияРасчеты!EY:EY,УсловияРасчеты!$H:$H,$C76,УсловияРасчеты!$N:$N,"итого")</f>
        <v>0</v>
      </c>
      <c r="EF76" s="107">
        <f>SUMIFS(УсловияРасчеты!EZ:EZ,УсловияРасчеты!$H:$H,$C76,УсловияРасчеты!$N:$N,"итого")</f>
        <v>0</v>
      </c>
      <c r="EG76" s="107">
        <f>SUMIFS(УсловияРасчеты!FA:FA,УсловияРасчеты!$H:$H,$C76,УсловияРасчеты!$N:$N,"итого")</f>
        <v>0</v>
      </c>
      <c r="EH76" s="107">
        <f>SUMIFS(УсловияРасчеты!FB:FB,УсловияРасчеты!$H:$H,$C76,УсловияРасчеты!$N:$N,"итого")</f>
        <v>0</v>
      </c>
      <c r="EI76" s="107">
        <f>SUMIFS(УсловияРасчеты!FC:FC,УсловияРасчеты!$H:$H,$C76,УсловияРасчеты!$N:$N,"итого")</f>
        <v>0</v>
      </c>
      <c r="EJ76" s="107">
        <f>SUMIFS(УсловияРасчеты!FD:FD,УсловияРасчеты!$H:$H,$C76,УсловияРасчеты!$N:$N,"итого")</f>
        <v>0</v>
      </c>
      <c r="EK76" s="107">
        <f>SUMIFS(УсловияРасчеты!FE:FE,УсловияРасчеты!$H:$H,$C76,УсловияРасчеты!$N:$N,"итого")</f>
        <v>0</v>
      </c>
      <c r="EL76" s="107">
        <f>SUMIFS(УсловияРасчеты!FF:FF,УсловияРасчеты!$H:$H,$C76,УсловияРасчеты!$N:$N,"итого")</f>
        <v>0</v>
      </c>
      <c r="EM76" s="107">
        <f>SUMIFS(УсловияРасчеты!FG:FG,УсловияРасчеты!$H:$H,$C76,УсловияРасчеты!$N:$N,"итого")</f>
        <v>0</v>
      </c>
      <c r="EN76" s="107">
        <f>SUMIFS(УсловияРасчеты!FH:FH,УсловияРасчеты!$H:$H,$C76,УсловияРасчеты!$N:$N,"итого")</f>
        <v>0</v>
      </c>
      <c r="EO76" s="107">
        <f>SUMIFS(УсловияРасчеты!FI:FI,УсловияРасчеты!$H:$H,$C76,УсловияРасчеты!$N:$N,"итого")</f>
        <v>0</v>
      </c>
      <c r="EP76" s="107">
        <f>SUMIFS(УсловияРасчеты!FJ:FJ,УсловияРасчеты!$H:$H,$C76,УсловияРасчеты!$N:$N,"итого")</f>
        <v>0</v>
      </c>
      <c r="EQ76" s="107">
        <f>SUMIFS(УсловияРасчеты!FK:FK,УсловияРасчеты!$H:$H,$C76,УсловияРасчеты!$N:$N,"итого")</f>
        <v>0</v>
      </c>
      <c r="ER76" s="107">
        <f>SUMIFS(УсловияРасчеты!FL:FL,УсловияРасчеты!$H:$H,$C76,УсловияРасчеты!$N:$N,"итого")</f>
        <v>0</v>
      </c>
      <c r="ES76" s="107">
        <f>SUMIFS(УсловияРасчеты!FM:FM,УсловияРасчеты!$H:$H,$C76,УсловияРасчеты!$N:$N,"итого")</f>
        <v>0</v>
      </c>
      <c r="ET76" s="107">
        <f>SUMIFS(УсловияРасчеты!FN:FN,УсловияРасчеты!$H:$H,$C76,УсловияРасчеты!$N:$N,"итого")</f>
        <v>0</v>
      </c>
      <c r="EU76" s="107">
        <f>SUMIFS(УсловияРасчеты!FO:FO,УсловияРасчеты!$H:$H,$C76,УсловияРасчеты!$N:$N,"итого")</f>
        <v>0</v>
      </c>
      <c r="EV76" s="107">
        <f>SUMIFS(УсловияРасчеты!FP:FP,УсловияРасчеты!$H:$H,$C76,УсловияРасчеты!$N:$N,"итого")</f>
        <v>0</v>
      </c>
      <c r="EW76" s="107">
        <f>SUMIFS(УсловияРасчеты!FQ:FQ,УсловияРасчеты!$H:$H,$C76,УсловияРасчеты!$N:$N,"итого")</f>
        <v>0</v>
      </c>
      <c r="EX76" s="107">
        <f>SUMIFS(УсловияРасчеты!FR:FR,УсловияРасчеты!$H:$H,$C76,УсловияРасчеты!$N:$N,"итого")</f>
        <v>0</v>
      </c>
      <c r="EY76" s="107">
        <f>SUMIFS(УсловияРасчеты!FS:FS,УсловияРасчеты!$H:$H,$C76,УсловияРасчеты!$N:$N,"итого")</f>
        <v>0</v>
      </c>
      <c r="EZ76" s="107">
        <f>SUMIFS(УсловияРасчеты!FT:FT,УсловияРасчеты!$H:$H,$C76,УсловияРасчеты!$N:$N,"итого")</f>
        <v>0</v>
      </c>
      <c r="FA76" s="107">
        <f>SUMIFS(УсловияРасчеты!FU:FU,УсловияРасчеты!$H:$H,$C76,УсловияРасчеты!$N:$N,"итого")</f>
        <v>0</v>
      </c>
      <c r="FB76" s="107">
        <f>SUMIFS(УсловияРасчеты!FV:FV,УсловияРасчеты!$H:$H,$C76,УсловияРасчеты!$N:$N,"итого")</f>
        <v>0</v>
      </c>
      <c r="FC76" s="107">
        <f>SUMIFS(УсловияРасчеты!FW:FW,УсловияРасчеты!$H:$H,$C76,УсловияРасчеты!$N:$N,"итого")</f>
        <v>0</v>
      </c>
      <c r="FD76" s="107">
        <f>SUMIFS(УсловияРасчеты!FX:FX,УсловияРасчеты!$H:$H,$C76,УсловияРасчеты!$N:$N,"итого")</f>
        <v>0</v>
      </c>
      <c r="FE76" s="107">
        <f>SUMIFS(УсловияРасчеты!FY:FY,УсловияРасчеты!$H:$H,$C76,УсловияРасчеты!$N:$N,"итого")</f>
        <v>0</v>
      </c>
      <c r="FF76" s="107">
        <f>SUMIFS(УсловияРасчеты!FZ:FZ,УсловияРасчеты!$H:$H,$C76,УсловияРасчеты!$N:$N,"итого")</f>
        <v>0</v>
      </c>
      <c r="FG76" s="107">
        <f>SUMIFS(УсловияРасчеты!GA:GA,УсловияРасчеты!$H:$H,$C76,УсловияРасчеты!$N:$N,"итого")</f>
        <v>0</v>
      </c>
      <c r="FH76" s="107">
        <f>SUMIFS(УсловияРасчеты!GB:GB,УсловияРасчеты!$H:$H,$C76,УсловияРасчеты!$N:$N,"итого")</f>
        <v>0</v>
      </c>
      <c r="FI76" s="107">
        <f>SUMIFS(УсловияРасчеты!GC:GC,УсловияРасчеты!$H:$H,$C76,УсловияРасчеты!$N:$N,"итого")</f>
        <v>0</v>
      </c>
      <c r="FJ76" s="107">
        <f>SUMIFS(УсловияРасчеты!GD:GD,УсловияРасчеты!$H:$H,$C76,УсловияРасчеты!$N:$N,"итого")</f>
        <v>0</v>
      </c>
      <c r="FK76" s="107">
        <f>SUMIFS(УсловияРасчеты!GE:GE,УсловияРасчеты!$H:$H,$C76,УсловияРасчеты!$N:$N,"итого")</f>
        <v>0</v>
      </c>
      <c r="FL76" s="107">
        <f>SUMIFS(УсловияРасчеты!GF:GF,УсловияРасчеты!$H:$H,$C76,УсловияРасчеты!$N:$N,"итого")</f>
        <v>0</v>
      </c>
      <c r="FM76" s="107">
        <f>SUMIFS(УсловияРасчеты!GG:GG,УсловияРасчеты!$H:$H,$C76,УсловияРасчеты!$N:$N,"итого")</f>
        <v>0</v>
      </c>
      <c r="FN76" s="107">
        <f>SUMIFS(УсловияРасчеты!GH:GH,УсловияРасчеты!$H:$H,$C76,УсловияРасчеты!$N:$N,"итого")</f>
        <v>0</v>
      </c>
      <c r="FO76" s="107">
        <f>SUMIFS(УсловияРасчеты!GI:GI,УсловияРасчеты!$H:$H,$C76,УсловияРасчеты!$N:$N,"итого")</f>
        <v>0</v>
      </c>
      <c r="FP76" s="107">
        <f>SUMIFS(УсловияРасчеты!GJ:GJ,УсловияРасчеты!$H:$H,$C76,УсловияРасчеты!$N:$N,"итого")</f>
        <v>0</v>
      </c>
      <c r="FQ76" s="107">
        <f>SUMIFS(УсловияРасчеты!GK:GK,УсловияРасчеты!$H:$H,$C76,УсловияРасчеты!$N:$N,"итого")</f>
        <v>0</v>
      </c>
      <c r="FR76" s="107">
        <f>SUMIFS(УсловияРасчеты!GL:GL,УсловияРасчеты!$H:$H,$C76,УсловияРасчеты!$N:$N,"итого")</f>
        <v>0</v>
      </c>
      <c r="FS76" s="107">
        <f>SUMIFS(УсловияРасчеты!GM:GM,УсловияРасчеты!$H:$H,$C76,УсловияРасчеты!$N:$N,"итого")</f>
        <v>0</v>
      </c>
      <c r="FT76" s="107">
        <f>SUMIFS(УсловияРасчеты!GN:GN,УсловияРасчеты!$H:$H,$C76,УсловияРасчеты!$N:$N,"итого")</f>
        <v>0</v>
      </c>
      <c r="FU76" s="107">
        <f>SUMIFS(УсловияРасчеты!GO:GO,УсловияРасчеты!$H:$H,$C76,УсловияРасчеты!$N:$N,"итого")</f>
        <v>0</v>
      </c>
      <c r="FV76" s="107">
        <f>SUMIFS(УсловияРасчеты!GP:GP,УсловияРасчеты!$H:$H,$C76,УсловияРасчеты!$N:$N,"итого")</f>
        <v>0</v>
      </c>
      <c r="FW76" s="107">
        <f>SUMIFS(УсловияРасчеты!GQ:GQ,УсловияРасчеты!$H:$H,$C76,УсловияРасчеты!$N:$N,"итого")</f>
        <v>0</v>
      </c>
      <c r="FX76" s="107">
        <f>SUMIFS(УсловияРасчеты!GR:GR,УсловияРасчеты!$H:$H,$C76,УсловияРасчеты!$N:$N,"итого")</f>
        <v>0</v>
      </c>
      <c r="FY76" s="107">
        <f>SUMIFS(УсловияРасчеты!GS:GS,УсловияРасчеты!$H:$H,$C76,УсловияРасчеты!$N:$N,"итого")</f>
        <v>0</v>
      </c>
      <c r="FZ76" s="107">
        <f>SUMIFS(УсловияРасчеты!GT:GT,УсловияРасчеты!$H:$H,$C76,УсловияРасчеты!$N:$N,"итого")</f>
        <v>0</v>
      </c>
      <c r="GA76" s="107">
        <f>SUMIFS(УсловияРасчеты!GU:GU,УсловияРасчеты!$H:$H,$C76,УсловияРасчеты!$N:$N,"итого")</f>
        <v>0</v>
      </c>
      <c r="GB76" s="107">
        <f>SUMIFS(УсловияРасчеты!GV:GV,УсловияРасчеты!$H:$H,$C76,УсловияРасчеты!$N:$N,"итого")</f>
        <v>0</v>
      </c>
      <c r="GC76" s="107">
        <f>SUMIFS(УсловияРасчеты!GW:GW,УсловияРасчеты!$H:$H,$C76,УсловияРасчеты!$N:$N,"итого")</f>
        <v>0</v>
      </c>
      <c r="GD76" s="107">
        <f>SUMIFS(УсловияРасчеты!GX:GX,УсловияРасчеты!$H:$H,$C76,УсловияРасчеты!$N:$N,"итого")</f>
        <v>0</v>
      </c>
      <c r="GE76" s="107">
        <f>SUMIFS(УсловияРасчеты!GY:GY,УсловияРасчеты!$H:$H,$C76,УсловияРасчеты!$N:$N,"итого")</f>
        <v>0</v>
      </c>
      <c r="GF76" s="107">
        <f>SUMIFS(УсловияРасчеты!GZ:GZ,УсловияРасчеты!$H:$H,$C76,УсловияРасчеты!$N:$N,"итого")</f>
        <v>0</v>
      </c>
      <c r="GG76" s="77"/>
    </row>
    <row r="77" spans="1:189" s="79" customFormat="1">
      <c r="A77" s="82"/>
      <c r="B77" s="77"/>
      <c r="C77" s="78" t="str">
        <f>УсловияРасчеты!$H$786</f>
        <v>Кредиторская задолженнсоть по переменным расходам</v>
      </c>
      <c r="D77" s="66"/>
      <c r="E77" s="129">
        <f t="shared" si="232"/>
        <v>0</v>
      </c>
      <c r="F77" s="65"/>
      <c r="G77" s="107">
        <f>SUMIFS(УсловияРасчеты!AA:AA,УсловияРасчеты!$H:$H,$C77,УсловияРасчеты!$N:$N,"итого")</f>
        <v>0</v>
      </c>
      <c r="H77" s="107">
        <f>SUMIFS(УсловияРасчеты!AB:AB,УсловияРасчеты!$H:$H,$C77,УсловияРасчеты!$N:$N,"итого")</f>
        <v>0</v>
      </c>
      <c r="I77" s="107">
        <f>SUMIFS(УсловияРасчеты!AC:AC,УсловияРасчеты!$H:$H,$C77,УсловияРасчеты!$N:$N,"итого")</f>
        <v>0</v>
      </c>
      <c r="J77" s="107">
        <f>SUMIFS(УсловияРасчеты!AD:AD,УсловияРасчеты!$H:$H,$C77,УсловияРасчеты!$N:$N,"итого")</f>
        <v>0</v>
      </c>
      <c r="K77" s="107">
        <f>SUMIFS(УсловияРасчеты!AE:AE,УсловияРасчеты!$H:$H,$C77,УсловияРасчеты!$N:$N,"итого")</f>
        <v>0</v>
      </c>
      <c r="L77" s="107">
        <f>SUMIFS(УсловияРасчеты!AF:AF,УсловияРасчеты!$H:$H,$C77,УсловияРасчеты!$N:$N,"итого")</f>
        <v>0</v>
      </c>
      <c r="M77" s="107">
        <f>SUMIFS(УсловияРасчеты!AG:AG,УсловияРасчеты!$H:$H,$C77,УсловияРасчеты!$N:$N,"итого")</f>
        <v>0</v>
      </c>
      <c r="N77" s="107">
        <f>SUMIFS(УсловияРасчеты!AH:AH,УсловияРасчеты!$H:$H,$C77,УсловияРасчеты!$N:$N,"итого")</f>
        <v>0</v>
      </c>
      <c r="O77" s="107">
        <f>SUMIFS(УсловияРасчеты!AI:AI,УсловияРасчеты!$H:$H,$C77,УсловияРасчеты!$N:$N,"итого")</f>
        <v>0</v>
      </c>
      <c r="P77" s="107">
        <f>SUMIFS(УсловияРасчеты!AJ:AJ,УсловияРасчеты!$H:$H,$C77,УсловияРасчеты!$N:$N,"итого")</f>
        <v>0</v>
      </c>
      <c r="Q77" s="107">
        <f>SUMIFS(УсловияРасчеты!AK:AK,УсловияРасчеты!$H:$H,$C77,УсловияРасчеты!$N:$N,"итого")</f>
        <v>0</v>
      </c>
      <c r="R77" s="107">
        <f>SUMIFS(УсловияРасчеты!AL:AL,УсловияРасчеты!$H:$H,$C77,УсловияРасчеты!$N:$N,"итого")</f>
        <v>0</v>
      </c>
      <c r="S77" s="107">
        <f>SUMIFS(УсловияРасчеты!AM:AM,УсловияРасчеты!$H:$H,$C77,УсловияРасчеты!$N:$N,"итого")</f>
        <v>0</v>
      </c>
      <c r="T77" s="107">
        <f>SUMIFS(УсловияРасчеты!AN:AN,УсловияРасчеты!$H:$H,$C77,УсловияРасчеты!$N:$N,"итого")</f>
        <v>0</v>
      </c>
      <c r="U77" s="107">
        <f>SUMIFS(УсловияРасчеты!AO:AO,УсловияРасчеты!$H:$H,$C77,УсловияРасчеты!$N:$N,"итого")</f>
        <v>0</v>
      </c>
      <c r="V77" s="107">
        <f>SUMIFS(УсловияРасчеты!AP:AP,УсловияРасчеты!$H:$H,$C77,УсловияРасчеты!$N:$N,"итого")</f>
        <v>0</v>
      </c>
      <c r="W77" s="107">
        <f>SUMIFS(УсловияРасчеты!AQ:AQ,УсловияРасчеты!$H:$H,$C77,УсловияРасчеты!$N:$N,"итого")</f>
        <v>0</v>
      </c>
      <c r="X77" s="107">
        <f>SUMIFS(УсловияРасчеты!AR:AR,УсловияРасчеты!$H:$H,$C77,УсловияРасчеты!$N:$N,"итого")</f>
        <v>0</v>
      </c>
      <c r="Y77" s="107">
        <f>SUMIFS(УсловияРасчеты!AS:AS,УсловияРасчеты!$H:$H,$C77,УсловияРасчеты!$N:$N,"итого")</f>
        <v>0</v>
      </c>
      <c r="Z77" s="107">
        <f>SUMIFS(УсловияРасчеты!AT:AT,УсловияРасчеты!$H:$H,$C77,УсловияРасчеты!$N:$N,"итого")</f>
        <v>0</v>
      </c>
      <c r="AA77" s="107">
        <f>SUMIFS(УсловияРасчеты!AU:AU,УсловияРасчеты!$H:$H,$C77,УсловияРасчеты!$N:$N,"итого")</f>
        <v>0</v>
      </c>
      <c r="AB77" s="107">
        <f>SUMIFS(УсловияРасчеты!AV:AV,УсловияРасчеты!$H:$H,$C77,УсловияРасчеты!$N:$N,"итого")</f>
        <v>0</v>
      </c>
      <c r="AC77" s="107">
        <f>SUMIFS(УсловияРасчеты!AW:AW,УсловияРасчеты!$H:$H,$C77,УсловияРасчеты!$N:$N,"итого")</f>
        <v>0</v>
      </c>
      <c r="AD77" s="107">
        <f>SUMIFS(УсловияРасчеты!AX:AX,УсловияРасчеты!$H:$H,$C77,УсловияРасчеты!$N:$N,"итого")</f>
        <v>0</v>
      </c>
      <c r="AE77" s="107">
        <f>SUMIFS(УсловияРасчеты!AY:AY,УсловияРасчеты!$H:$H,$C77,УсловияРасчеты!$N:$N,"итого")</f>
        <v>0</v>
      </c>
      <c r="AF77" s="107">
        <f>SUMIFS(УсловияРасчеты!AZ:AZ,УсловияРасчеты!$H:$H,$C77,УсловияРасчеты!$N:$N,"итого")</f>
        <v>0</v>
      </c>
      <c r="AG77" s="107">
        <f>SUMIFS(УсловияРасчеты!BA:BA,УсловияРасчеты!$H:$H,$C77,УсловияРасчеты!$N:$N,"итого")</f>
        <v>0</v>
      </c>
      <c r="AH77" s="107">
        <f>SUMIFS(УсловияРасчеты!BB:BB,УсловияРасчеты!$H:$H,$C77,УсловияРасчеты!$N:$N,"итого")</f>
        <v>0</v>
      </c>
      <c r="AI77" s="107">
        <f>SUMIFS(УсловияРасчеты!BC:BC,УсловияРасчеты!$H:$H,$C77,УсловияРасчеты!$N:$N,"итого")</f>
        <v>0</v>
      </c>
      <c r="AJ77" s="107">
        <f>SUMIFS(УсловияРасчеты!BD:BD,УсловияРасчеты!$H:$H,$C77,УсловияРасчеты!$N:$N,"итого")</f>
        <v>0</v>
      </c>
      <c r="AK77" s="107">
        <f>SUMIFS(УсловияРасчеты!BE:BE,УсловияРасчеты!$H:$H,$C77,УсловияРасчеты!$N:$N,"итого")</f>
        <v>0</v>
      </c>
      <c r="AL77" s="107">
        <f>SUMIFS(УсловияРасчеты!BF:BF,УсловияРасчеты!$H:$H,$C77,УсловияРасчеты!$N:$N,"итого")</f>
        <v>0</v>
      </c>
      <c r="AM77" s="107">
        <f>SUMIFS(УсловияРасчеты!BG:BG,УсловияРасчеты!$H:$H,$C77,УсловияРасчеты!$N:$N,"итого")</f>
        <v>0</v>
      </c>
      <c r="AN77" s="107">
        <f>SUMIFS(УсловияРасчеты!BH:BH,УсловияРасчеты!$H:$H,$C77,УсловияРасчеты!$N:$N,"итого")</f>
        <v>0</v>
      </c>
      <c r="AO77" s="107">
        <f>SUMIFS(УсловияРасчеты!BI:BI,УсловияРасчеты!$H:$H,$C77,УсловияРасчеты!$N:$N,"итого")</f>
        <v>0</v>
      </c>
      <c r="AP77" s="107">
        <f>SUMIFS(УсловияРасчеты!BJ:BJ,УсловияРасчеты!$H:$H,$C77,УсловияРасчеты!$N:$N,"итого")</f>
        <v>0</v>
      </c>
      <c r="AQ77" s="107">
        <f>SUMIFS(УсловияРасчеты!BK:BK,УсловияРасчеты!$H:$H,$C77,УсловияРасчеты!$N:$N,"итого")</f>
        <v>0</v>
      </c>
      <c r="AR77" s="107">
        <f>SUMIFS(УсловияРасчеты!BL:BL,УсловияРасчеты!$H:$H,$C77,УсловияРасчеты!$N:$N,"итого")</f>
        <v>0</v>
      </c>
      <c r="AS77" s="107">
        <f>SUMIFS(УсловияРасчеты!BM:BM,УсловияРасчеты!$H:$H,$C77,УсловияРасчеты!$N:$N,"итого")</f>
        <v>0</v>
      </c>
      <c r="AT77" s="107">
        <f>SUMIFS(УсловияРасчеты!BN:BN,УсловияРасчеты!$H:$H,$C77,УсловияРасчеты!$N:$N,"итого")</f>
        <v>0</v>
      </c>
      <c r="AU77" s="107">
        <f>SUMIFS(УсловияРасчеты!BO:BO,УсловияРасчеты!$H:$H,$C77,УсловияРасчеты!$N:$N,"итого")</f>
        <v>0</v>
      </c>
      <c r="AV77" s="107">
        <f>SUMIFS(УсловияРасчеты!BP:BP,УсловияРасчеты!$H:$H,$C77,УсловияРасчеты!$N:$N,"итого")</f>
        <v>0</v>
      </c>
      <c r="AW77" s="107">
        <f>SUMIFS(УсловияРасчеты!BQ:BQ,УсловияРасчеты!$H:$H,$C77,УсловияРасчеты!$N:$N,"итого")</f>
        <v>0</v>
      </c>
      <c r="AX77" s="107">
        <f>SUMIFS(УсловияРасчеты!BR:BR,УсловияРасчеты!$H:$H,$C77,УсловияРасчеты!$N:$N,"итого")</f>
        <v>0</v>
      </c>
      <c r="AY77" s="107">
        <f>SUMIFS(УсловияРасчеты!BS:BS,УсловияРасчеты!$H:$H,$C77,УсловияРасчеты!$N:$N,"итого")</f>
        <v>0</v>
      </c>
      <c r="AZ77" s="107">
        <f>SUMIFS(УсловияРасчеты!BT:BT,УсловияРасчеты!$H:$H,$C77,УсловияРасчеты!$N:$N,"итого")</f>
        <v>0</v>
      </c>
      <c r="BA77" s="107">
        <f>SUMIFS(УсловияРасчеты!BU:BU,УсловияРасчеты!$H:$H,$C77,УсловияРасчеты!$N:$N,"итого")</f>
        <v>0</v>
      </c>
      <c r="BB77" s="107">
        <f>SUMIFS(УсловияРасчеты!BV:BV,УсловияРасчеты!$H:$H,$C77,УсловияРасчеты!$N:$N,"итого")</f>
        <v>0</v>
      </c>
      <c r="BC77" s="107">
        <f>SUMIFS(УсловияРасчеты!BW:BW,УсловияРасчеты!$H:$H,$C77,УсловияРасчеты!$N:$N,"итого")</f>
        <v>0</v>
      </c>
      <c r="BD77" s="107">
        <f>SUMIFS(УсловияРасчеты!BX:BX,УсловияРасчеты!$H:$H,$C77,УсловияРасчеты!$N:$N,"итого")</f>
        <v>0</v>
      </c>
      <c r="BE77" s="107">
        <f>SUMIFS(УсловияРасчеты!BY:BY,УсловияРасчеты!$H:$H,$C77,УсловияРасчеты!$N:$N,"итого")</f>
        <v>0</v>
      </c>
      <c r="BF77" s="107">
        <f>SUMIFS(УсловияРасчеты!BZ:BZ,УсловияРасчеты!$H:$H,$C77,УсловияРасчеты!$N:$N,"итого")</f>
        <v>0</v>
      </c>
      <c r="BG77" s="107">
        <f>SUMIFS(УсловияРасчеты!CA:CA,УсловияРасчеты!$H:$H,$C77,УсловияРасчеты!$N:$N,"итого")</f>
        <v>0</v>
      </c>
      <c r="BH77" s="107">
        <f>SUMIFS(УсловияРасчеты!CB:CB,УсловияРасчеты!$H:$H,$C77,УсловияРасчеты!$N:$N,"итого")</f>
        <v>0</v>
      </c>
      <c r="BI77" s="107">
        <f>SUMIFS(УсловияРасчеты!CC:CC,УсловияРасчеты!$H:$H,$C77,УсловияРасчеты!$N:$N,"итого")</f>
        <v>0</v>
      </c>
      <c r="BJ77" s="107">
        <f>SUMIFS(УсловияРасчеты!CD:CD,УсловияРасчеты!$H:$H,$C77,УсловияРасчеты!$N:$N,"итого")</f>
        <v>0</v>
      </c>
      <c r="BK77" s="107">
        <f>SUMIFS(УсловияРасчеты!CE:CE,УсловияРасчеты!$H:$H,$C77,УсловияРасчеты!$N:$N,"итого")</f>
        <v>0</v>
      </c>
      <c r="BL77" s="107">
        <f>SUMIFS(УсловияРасчеты!CF:CF,УсловияРасчеты!$H:$H,$C77,УсловияРасчеты!$N:$N,"итого")</f>
        <v>0</v>
      </c>
      <c r="BM77" s="107">
        <f>SUMIFS(УсловияРасчеты!CG:CG,УсловияРасчеты!$H:$H,$C77,УсловияРасчеты!$N:$N,"итого")</f>
        <v>0</v>
      </c>
      <c r="BN77" s="107">
        <f>SUMIFS(УсловияРасчеты!CH:CH,УсловияРасчеты!$H:$H,$C77,УсловияРасчеты!$N:$N,"итого")</f>
        <v>0</v>
      </c>
      <c r="BO77" s="107">
        <f>SUMIFS(УсловияРасчеты!CI:CI,УсловияРасчеты!$H:$H,$C77,УсловияРасчеты!$N:$N,"итого")</f>
        <v>0</v>
      </c>
      <c r="BP77" s="107">
        <f>SUMIFS(УсловияРасчеты!CJ:CJ,УсловияРасчеты!$H:$H,$C77,УсловияРасчеты!$N:$N,"итого")</f>
        <v>0</v>
      </c>
      <c r="BQ77" s="107">
        <f>SUMIFS(УсловияРасчеты!CK:CK,УсловияРасчеты!$H:$H,$C77,УсловияРасчеты!$N:$N,"итого")</f>
        <v>0</v>
      </c>
      <c r="BR77" s="107">
        <f>SUMIFS(УсловияРасчеты!CL:CL,УсловияРасчеты!$H:$H,$C77,УсловияРасчеты!$N:$N,"итого")</f>
        <v>0</v>
      </c>
      <c r="BS77" s="107">
        <f>SUMIFS(УсловияРасчеты!CM:CM,УсловияРасчеты!$H:$H,$C77,УсловияРасчеты!$N:$N,"итого")</f>
        <v>0</v>
      </c>
      <c r="BT77" s="107">
        <f>SUMIFS(УсловияРасчеты!CN:CN,УсловияРасчеты!$H:$H,$C77,УсловияРасчеты!$N:$N,"итого")</f>
        <v>0</v>
      </c>
      <c r="BU77" s="107">
        <f>SUMIFS(УсловияРасчеты!CO:CO,УсловияРасчеты!$H:$H,$C77,УсловияРасчеты!$N:$N,"итого")</f>
        <v>0</v>
      </c>
      <c r="BV77" s="107">
        <f>SUMIFS(УсловияРасчеты!CP:CP,УсловияРасчеты!$H:$H,$C77,УсловияРасчеты!$N:$N,"итого")</f>
        <v>0</v>
      </c>
      <c r="BW77" s="107">
        <f>SUMIFS(УсловияРасчеты!CQ:CQ,УсловияРасчеты!$H:$H,$C77,УсловияРасчеты!$N:$N,"итого")</f>
        <v>0</v>
      </c>
      <c r="BX77" s="107">
        <f>SUMIFS(УсловияРасчеты!CR:CR,УсловияРасчеты!$H:$H,$C77,УсловияРасчеты!$N:$N,"итого")</f>
        <v>0</v>
      </c>
      <c r="BY77" s="107">
        <f>SUMIFS(УсловияРасчеты!CS:CS,УсловияРасчеты!$H:$H,$C77,УсловияРасчеты!$N:$N,"итого")</f>
        <v>0</v>
      </c>
      <c r="BZ77" s="107">
        <f>SUMIFS(УсловияРасчеты!CT:CT,УсловияРасчеты!$H:$H,$C77,УсловияРасчеты!$N:$N,"итого")</f>
        <v>0</v>
      </c>
      <c r="CA77" s="107">
        <f>SUMIFS(УсловияРасчеты!CU:CU,УсловияРасчеты!$H:$H,$C77,УсловияРасчеты!$N:$N,"итого")</f>
        <v>0</v>
      </c>
      <c r="CB77" s="107">
        <f>SUMIFS(УсловияРасчеты!CV:CV,УсловияРасчеты!$H:$H,$C77,УсловияРасчеты!$N:$N,"итого")</f>
        <v>0</v>
      </c>
      <c r="CC77" s="107">
        <f>SUMIFS(УсловияРасчеты!CW:CW,УсловияРасчеты!$H:$H,$C77,УсловияРасчеты!$N:$N,"итого")</f>
        <v>0</v>
      </c>
      <c r="CD77" s="107">
        <f>SUMIFS(УсловияРасчеты!CX:CX,УсловияРасчеты!$H:$H,$C77,УсловияРасчеты!$N:$N,"итого")</f>
        <v>0</v>
      </c>
      <c r="CE77" s="107">
        <f>SUMIFS(УсловияРасчеты!CY:CY,УсловияРасчеты!$H:$H,$C77,УсловияРасчеты!$N:$N,"итого")</f>
        <v>0</v>
      </c>
      <c r="CF77" s="107">
        <f>SUMIFS(УсловияРасчеты!CZ:CZ,УсловияРасчеты!$H:$H,$C77,УсловияРасчеты!$N:$N,"итого")</f>
        <v>0</v>
      </c>
      <c r="CG77" s="107">
        <f>SUMIFS(УсловияРасчеты!DA:DA,УсловияРасчеты!$H:$H,$C77,УсловияРасчеты!$N:$N,"итого")</f>
        <v>0</v>
      </c>
      <c r="CH77" s="107">
        <f>SUMIFS(УсловияРасчеты!DB:DB,УсловияРасчеты!$H:$H,$C77,УсловияРасчеты!$N:$N,"итого")</f>
        <v>0</v>
      </c>
      <c r="CI77" s="107">
        <f>SUMIFS(УсловияРасчеты!DC:DC,УсловияРасчеты!$H:$H,$C77,УсловияРасчеты!$N:$N,"итого")</f>
        <v>0</v>
      </c>
      <c r="CJ77" s="107">
        <f>SUMIFS(УсловияРасчеты!DD:DD,УсловияРасчеты!$H:$H,$C77,УсловияРасчеты!$N:$N,"итого")</f>
        <v>0</v>
      </c>
      <c r="CK77" s="107">
        <f>SUMIFS(УсловияРасчеты!DE:DE,УсловияРасчеты!$H:$H,$C77,УсловияРасчеты!$N:$N,"итого")</f>
        <v>0</v>
      </c>
      <c r="CL77" s="107">
        <f>SUMIFS(УсловияРасчеты!DF:DF,УсловияРасчеты!$H:$H,$C77,УсловияРасчеты!$N:$N,"итого")</f>
        <v>0</v>
      </c>
      <c r="CM77" s="107">
        <f>SUMIFS(УсловияРасчеты!DG:DG,УсловияРасчеты!$H:$H,$C77,УсловияРасчеты!$N:$N,"итого")</f>
        <v>0</v>
      </c>
      <c r="CN77" s="107">
        <f>SUMIFS(УсловияРасчеты!DH:DH,УсловияРасчеты!$H:$H,$C77,УсловияРасчеты!$N:$N,"итого")</f>
        <v>0</v>
      </c>
      <c r="CO77" s="107">
        <f>SUMIFS(УсловияРасчеты!DI:DI,УсловияРасчеты!$H:$H,$C77,УсловияРасчеты!$N:$N,"итого")</f>
        <v>0</v>
      </c>
      <c r="CP77" s="107">
        <f>SUMIFS(УсловияРасчеты!DJ:DJ,УсловияРасчеты!$H:$H,$C77,УсловияРасчеты!$N:$N,"итого")</f>
        <v>0</v>
      </c>
      <c r="CQ77" s="107">
        <f>SUMIFS(УсловияРасчеты!DK:DK,УсловияРасчеты!$H:$H,$C77,УсловияРасчеты!$N:$N,"итого")</f>
        <v>0</v>
      </c>
      <c r="CR77" s="107">
        <f>SUMIFS(УсловияРасчеты!DL:DL,УсловияРасчеты!$H:$H,$C77,УсловияРасчеты!$N:$N,"итого")</f>
        <v>0</v>
      </c>
      <c r="CS77" s="107">
        <f>SUMIFS(УсловияРасчеты!DM:DM,УсловияРасчеты!$H:$H,$C77,УсловияРасчеты!$N:$N,"итого")</f>
        <v>0</v>
      </c>
      <c r="CT77" s="107">
        <f>SUMIFS(УсловияРасчеты!DN:DN,УсловияРасчеты!$H:$H,$C77,УсловияРасчеты!$N:$N,"итого")</f>
        <v>0</v>
      </c>
      <c r="CU77" s="107">
        <f>SUMIFS(УсловияРасчеты!DO:DO,УсловияРасчеты!$H:$H,$C77,УсловияРасчеты!$N:$N,"итого")</f>
        <v>0</v>
      </c>
      <c r="CV77" s="107">
        <f>SUMIFS(УсловияРасчеты!DP:DP,УсловияРасчеты!$H:$H,$C77,УсловияРасчеты!$N:$N,"итого")</f>
        <v>0</v>
      </c>
      <c r="CW77" s="107">
        <f>SUMIFS(УсловияРасчеты!DQ:DQ,УсловияРасчеты!$H:$H,$C77,УсловияРасчеты!$N:$N,"итого")</f>
        <v>0</v>
      </c>
      <c r="CX77" s="107">
        <f>SUMIFS(УсловияРасчеты!DR:DR,УсловияРасчеты!$H:$H,$C77,УсловияРасчеты!$N:$N,"итого")</f>
        <v>0</v>
      </c>
      <c r="CY77" s="107">
        <f>SUMIFS(УсловияРасчеты!DS:DS,УсловияРасчеты!$H:$H,$C77,УсловияРасчеты!$N:$N,"итого")</f>
        <v>0</v>
      </c>
      <c r="CZ77" s="107">
        <f>SUMIFS(УсловияРасчеты!DT:DT,УсловияРасчеты!$H:$H,$C77,УсловияРасчеты!$N:$N,"итого")</f>
        <v>0</v>
      </c>
      <c r="DA77" s="107">
        <f>SUMIFS(УсловияРасчеты!DU:DU,УсловияРасчеты!$H:$H,$C77,УсловияРасчеты!$N:$N,"итого")</f>
        <v>0</v>
      </c>
      <c r="DB77" s="107">
        <f>SUMIFS(УсловияРасчеты!DV:DV,УсловияРасчеты!$H:$H,$C77,УсловияРасчеты!$N:$N,"итого")</f>
        <v>0</v>
      </c>
      <c r="DC77" s="107">
        <f>SUMIFS(УсловияРасчеты!DW:DW,УсловияРасчеты!$H:$H,$C77,УсловияРасчеты!$N:$N,"итого")</f>
        <v>0</v>
      </c>
      <c r="DD77" s="107">
        <f>SUMIFS(УсловияРасчеты!DX:DX,УсловияРасчеты!$H:$H,$C77,УсловияРасчеты!$N:$N,"итого")</f>
        <v>0</v>
      </c>
      <c r="DE77" s="107">
        <f>SUMIFS(УсловияРасчеты!DY:DY,УсловияРасчеты!$H:$H,$C77,УсловияРасчеты!$N:$N,"итого")</f>
        <v>0</v>
      </c>
      <c r="DF77" s="107">
        <f>SUMIFS(УсловияРасчеты!DZ:DZ,УсловияРасчеты!$H:$H,$C77,УсловияРасчеты!$N:$N,"итого")</f>
        <v>0</v>
      </c>
      <c r="DG77" s="107">
        <f>SUMIFS(УсловияРасчеты!EA:EA,УсловияРасчеты!$H:$H,$C77,УсловияРасчеты!$N:$N,"итого")</f>
        <v>0</v>
      </c>
      <c r="DH77" s="107">
        <f>SUMIFS(УсловияРасчеты!EB:EB,УсловияРасчеты!$H:$H,$C77,УсловияРасчеты!$N:$N,"итого")</f>
        <v>0</v>
      </c>
      <c r="DI77" s="107">
        <f>SUMIFS(УсловияРасчеты!EC:EC,УсловияРасчеты!$H:$H,$C77,УсловияРасчеты!$N:$N,"итого")</f>
        <v>0</v>
      </c>
      <c r="DJ77" s="107">
        <f>SUMIFS(УсловияРасчеты!ED:ED,УсловияРасчеты!$H:$H,$C77,УсловияРасчеты!$N:$N,"итого")</f>
        <v>0</v>
      </c>
      <c r="DK77" s="107">
        <f>SUMIFS(УсловияРасчеты!EE:EE,УсловияРасчеты!$H:$H,$C77,УсловияРасчеты!$N:$N,"итого")</f>
        <v>0</v>
      </c>
      <c r="DL77" s="107">
        <f>SUMIFS(УсловияРасчеты!EF:EF,УсловияРасчеты!$H:$H,$C77,УсловияРасчеты!$N:$N,"итого")</f>
        <v>0</v>
      </c>
      <c r="DM77" s="107">
        <f>SUMIFS(УсловияРасчеты!EG:EG,УсловияРасчеты!$H:$H,$C77,УсловияРасчеты!$N:$N,"итого")</f>
        <v>0</v>
      </c>
      <c r="DN77" s="107">
        <f>SUMIFS(УсловияРасчеты!EH:EH,УсловияРасчеты!$H:$H,$C77,УсловияРасчеты!$N:$N,"итого")</f>
        <v>0</v>
      </c>
      <c r="DO77" s="107">
        <f>SUMIFS(УсловияРасчеты!EI:EI,УсловияРасчеты!$H:$H,$C77,УсловияРасчеты!$N:$N,"итого")</f>
        <v>0</v>
      </c>
      <c r="DP77" s="107">
        <f>SUMIFS(УсловияРасчеты!EJ:EJ,УсловияРасчеты!$H:$H,$C77,УсловияРасчеты!$N:$N,"итого")</f>
        <v>0</v>
      </c>
      <c r="DQ77" s="107">
        <f>SUMIFS(УсловияРасчеты!EK:EK,УсловияРасчеты!$H:$H,$C77,УсловияРасчеты!$N:$N,"итого")</f>
        <v>0</v>
      </c>
      <c r="DR77" s="107">
        <f>SUMIFS(УсловияРасчеты!EL:EL,УсловияРасчеты!$H:$H,$C77,УсловияРасчеты!$N:$N,"итого")</f>
        <v>0</v>
      </c>
      <c r="DS77" s="107">
        <f>SUMIFS(УсловияРасчеты!EM:EM,УсловияРасчеты!$H:$H,$C77,УсловияРасчеты!$N:$N,"итого")</f>
        <v>0</v>
      </c>
      <c r="DT77" s="107">
        <f>SUMIFS(УсловияРасчеты!EN:EN,УсловияРасчеты!$H:$H,$C77,УсловияРасчеты!$N:$N,"итого")</f>
        <v>0</v>
      </c>
      <c r="DU77" s="107">
        <f>SUMIFS(УсловияРасчеты!EO:EO,УсловияРасчеты!$H:$H,$C77,УсловияРасчеты!$N:$N,"итого")</f>
        <v>0</v>
      </c>
      <c r="DV77" s="107">
        <f>SUMIFS(УсловияРасчеты!EP:EP,УсловияРасчеты!$H:$H,$C77,УсловияРасчеты!$N:$N,"итого")</f>
        <v>0</v>
      </c>
      <c r="DW77" s="107">
        <f>SUMIFS(УсловияРасчеты!EQ:EQ,УсловияРасчеты!$H:$H,$C77,УсловияРасчеты!$N:$N,"итого")</f>
        <v>0</v>
      </c>
      <c r="DX77" s="107">
        <f>SUMIFS(УсловияРасчеты!ER:ER,УсловияРасчеты!$H:$H,$C77,УсловияРасчеты!$N:$N,"итого")</f>
        <v>0</v>
      </c>
      <c r="DY77" s="107">
        <f>SUMIFS(УсловияРасчеты!ES:ES,УсловияРасчеты!$H:$H,$C77,УсловияРасчеты!$N:$N,"итого")</f>
        <v>0</v>
      </c>
      <c r="DZ77" s="107">
        <f>SUMIFS(УсловияРасчеты!ET:ET,УсловияРасчеты!$H:$H,$C77,УсловияРасчеты!$N:$N,"итого")</f>
        <v>0</v>
      </c>
      <c r="EA77" s="107">
        <f>SUMIFS(УсловияРасчеты!EU:EU,УсловияРасчеты!$H:$H,$C77,УсловияРасчеты!$N:$N,"итого")</f>
        <v>0</v>
      </c>
      <c r="EB77" s="107">
        <f>SUMIFS(УсловияРасчеты!EV:EV,УсловияРасчеты!$H:$H,$C77,УсловияРасчеты!$N:$N,"итого")</f>
        <v>0</v>
      </c>
      <c r="EC77" s="107">
        <f>SUMIFS(УсловияРасчеты!EW:EW,УсловияРасчеты!$H:$H,$C77,УсловияРасчеты!$N:$N,"итого")</f>
        <v>0</v>
      </c>
      <c r="ED77" s="107">
        <f>SUMIFS(УсловияРасчеты!EX:EX,УсловияРасчеты!$H:$H,$C77,УсловияРасчеты!$N:$N,"итого")</f>
        <v>0</v>
      </c>
      <c r="EE77" s="107">
        <f>SUMIFS(УсловияРасчеты!EY:EY,УсловияРасчеты!$H:$H,$C77,УсловияРасчеты!$N:$N,"итого")</f>
        <v>0</v>
      </c>
      <c r="EF77" s="107">
        <f>SUMIFS(УсловияРасчеты!EZ:EZ,УсловияРасчеты!$H:$H,$C77,УсловияРасчеты!$N:$N,"итого")</f>
        <v>0</v>
      </c>
      <c r="EG77" s="107">
        <f>SUMIFS(УсловияРасчеты!FA:FA,УсловияРасчеты!$H:$H,$C77,УсловияРасчеты!$N:$N,"итого")</f>
        <v>0</v>
      </c>
      <c r="EH77" s="107">
        <f>SUMIFS(УсловияРасчеты!FB:FB,УсловияРасчеты!$H:$H,$C77,УсловияРасчеты!$N:$N,"итого")</f>
        <v>0</v>
      </c>
      <c r="EI77" s="107">
        <f>SUMIFS(УсловияРасчеты!FC:FC,УсловияРасчеты!$H:$H,$C77,УсловияРасчеты!$N:$N,"итого")</f>
        <v>0</v>
      </c>
      <c r="EJ77" s="107">
        <f>SUMIFS(УсловияРасчеты!FD:FD,УсловияРасчеты!$H:$H,$C77,УсловияРасчеты!$N:$N,"итого")</f>
        <v>0</v>
      </c>
      <c r="EK77" s="107">
        <f>SUMIFS(УсловияРасчеты!FE:FE,УсловияРасчеты!$H:$H,$C77,УсловияРасчеты!$N:$N,"итого")</f>
        <v>0</v>
      </c>
      <c r="EL77" s="107">
        <f>SUMIFS(УсловияРасчеты!FF:FF,УсловияРасчеты!$H:$H,$C77,УсловияРасчеты!$N:$N,"итого")</f>
        <v>0</v>
      </c>
      <c r="EM77" s="107">
        <f>SUMIFS(УсловияРасчеты!FG:FG,УсловияРасчеты!$H:$H,$C77,УсловияРасчеты!$N:$N,"итого")</f>
        <v>0</v>
      </c>
      <c r="EN77" s="107">
        <f>SUMIFS(УсловияРасчеты!FH:FH,УсловияРасчеты!$H:$H,$C77,УсловияРасчеты!$N:$N,"итого")</f>
        <v>0</v>
      </c>
      <c r="EO77" s="107">
        <f>SUMIFS(УсловияРасчеты!FI:FI,УсловияРасчеты!$H:$H,$C77,УсловияРасчеты!$N:$N,"итого")</f>
        <v>0</v>
      </c>
      <c r="EP77" s="107">
        <f>SUMIFS(УсловияРасчеты!FJ:FJ,УсловияРасчеты!$H:$H,$C77,УсловияРасчеты!$N:$N,"итого")</f>
        <v>0</v>
      </c>
      <c r="EQ77" s="107">
        <f>SUMIFS(УсловияРасчеты!FK:FK,УсловияРасчеты!$H:$H,$C77,УсловияРасчеты!$N:$N,"итого")</f>
        <v>0</v>
      </c>
      <c r="ER77" s="107">
        <f>SUMIFS(УсловияРасчеты!FL:FL,УсловияРасчеты!$H:$H,$C77,УсловияРасчеты!$N:$N,"итого")</f>
        <v>0</v>
      </c>
      <c r="ES77" s="107">
        <f>SUMIFS(УсловияРасчеты!FM:FM,УсловияРасчеты!$H:$H,$C77,УсловияРасчеты!$N:$N,"итого")</f>
        <v>0</v>
      </c>
      <c r="ET77" s="107">
        <f>SUMIFS(УсловияРасчеты!FN:FN,УсловияРасчеты!$H:$H,$C77,УсловияРасчеты!$N:$N,"итого")</f>
        <v>0</v>
      </c>
      <c r="EU77" s="107">
        <f>SUMIFS(УсловияРасчеты!FO:FO,УсловияРасчеты!$H:$H,$C77,УсловияРасчеты!$N:$N,"итого")</f>
        <v>0</v>
      </c>
      <c r="EV77" s="107">
        <f>SUMIFS(УсловияРасчеты!FP:FP,УсловияРасчеты!$H:$H,$C77,УсловияРасчеты!$N:$N,"итого")</f>
        <v>0</v>
      </c>
      <c r="EW77" s="107">
        <f>SUMIFS(УсловияРасчеты!FQ:FQ,УсловияРасчеты!$H:$H,$C77,УсловияРасчеты!$N:$N,"итого")</f>
        <v>0</v>
      </c>
      <c r="EX77" s="107">
        <f>SUMIFS(УсловияРасчеты!FR:FR,УсловияРасчеты!$H:$H,$C77,УсловияРасчеты!$N:$N,"итого")</f>
        <v>0</v>
      </c>
      <c r="EY77" s="107">
        <f>SUMIFS(УсловияРасчеты!FS:FS,УсловияРасчеты!$H:$H,$C77,УсловияРасчеты!$N:$N,"итого")</f>
        <v>0</v>
      </c>
      <c r="EZ77" s="107">
        <f>SUMIFS(УсловияРасчеты!FT:FT,УсловияРасчеты!$H:$H,$C77,УсловияРасчеты!$N:$N,"итого")</f>
        <v>0</v>
      </c>
      <c r="FA77" s="107">
        <f>SUMIFS(УсловияРасчеты!FU:FU,УсловияРасчеты!$H:$H,$C77,УсловияРасчеты!$N:$N,"итого")</f>
        <v>0</v>
      </c>
      <c r="FB77" s="107">
        <f>SUMIFS(УсловияРасчеты!FV:FV,УсловияРасчеты!$H:$H,$C77,УсловияРасчеты!$N:$N,"итого")</f>
        <v>0</v>
      </c>
      <c r="FC77" s="107">
        <f>SUMIFS(УсловияРасчеты!FW:FW,УсловияРасчеты!$H:$H,$C77,УсловияРасчеты!$N:$N,"итого")</f>
        <v>0</v>
      </c>
      <c r="FD77" s="107">
        <f>SUMIFS(УсловияРасчеты!FX:FX,УсловияРасчеты!$H:$H,$C77,УсловияРасчеты!$N:$N,"итого")</f>
        <v>0</v>
      </c>
      <c r="FE77" s="107">
        <f>SUMIFS(УсловияРасчеты!FY:FY,УсловияРасчеты!$H:$H,$C77,УсловияРасчеты!$N:$N,"итого")</f>
        <v>0</v>
      </c>
      <c r="FF77" s="107">
        <f>SUMIFS(УсловияРасчеты!FZ:FZ,УсловияРасчеты!$H:$H,$C77,УсловияРасчеты!$N:$N,"итого")</f>
        <v>0</v>
      </c>
      <c r="FG77" s="107">
        <f>SUMIFS(УсловияРасчеты!GA:GA,УсловияРасчеты!$H:$H,$C77,УсловияРасчеты!$N:$N,"итого")</f>
        <v>0</v>
      </c>
      <c r="FH77" s="107">
        <f>SUMIFS(УсловияРасчеты!GB:GB,УсловияРасчеты!$H:$H,$C77,УсловияРасчеты!$N:$N,"итого")</f>
        <v>0</v>
      </c>
      <c r="FI77" s="107">
        <f>SUMIFS(УсловияРасчеты!GC:GC,УсловияРасчеты!$H:$H,$C77,УсловияРасчеты!$N:$N,"итого")</f>
        <v>0</v>
      </c>
      <c r="FJ77" s="107">
        <f>SUMIFS(УсловияРасчеты!GD:GD,УсловияРасчеты!$H:$H,$C77,УсловияРасчеты!$N:$N,"итого")</f>
        <v>0</v>
      </c>
      <c r="FK77" s="107">
        <f>SUMIFS(УсловияРасчеты!GE:GE,УсловияРасчеты!$H:$H,$C77,УсловияРасчеты!$N:$N,"итого")</f>
        <v>0</v>
      </c>
      <c r="FL77" s="107">
        <f>SUMIFS(УсловияРасчеты!GF:GF,УсловияРасчеты!$H:$H,$C77,УсловияРасчеты!$N:$N,"итого")</f>
        <v>0</v>
      </c>
      <c r="FM77" s="107">
        <f>SUMIFS(УсловияРасчеты!GG:GG,УсловияРасчеты!$H:$H,$C77,УсловияРасчеты!$N:$N,"итого")</f>
        <v>0</v>
      </c>
      <c r="FN77" s="107">
        <f>SUMIFS(УсловияРасчеты!GH:GH,УсловияРасчеты!$H:$H,$C77,УсловияРасчеты!$N:$N,"итого")</f>
        <v>0</v>
      </c>
      <c r="FO77" s="107">
        <f>SUMIFS(УсловияРасчеты!GI:GI,УсловияРасчеты!$H:$H,$C77,УсловияРасчеты!$N:$N,"итого")</f>
        <v>0</v>
      </c>
      <c r="FP77" s="107">
        <f>SUMIFS(УсловияРасчеты!GJ:GJ,УсловияРасчеты!$H:$H,$C77,УсловияРасчеты!$N:$N,"итого")</f>
        <v>0</v>
      </c>
      <c r="FQ77" s="107">
        <f>SUMIFS(УсловияРасчеты!GK:GK,УсловияРасчеты!$H:$H,$C77,УсловияРасчеты!$N:$N,"итого")</f>
        <v>0</v>
      </c>
      <c r="FR77" s="107">
        <f>SUMIFS(УсловияРасчеты!GL:GL,УсловияРасчеты!$H:$H,$C77,УсловияРасчеты!$N:$N,"итого")</f>
        <v>0</v>
      </c>
      <c r="FS77" s="107">
        <f>SUMIFS(УсловияРасчеты!GM:GM,УсловияРасчеты!$H:$H,$C77,УсловияРасчеты!$N:$N,"итого")</f>
        <v>0</v>
      </c>
      <c r="FT77" s="107">
        <f>SUMIFS(УсловияРасчеты!GN:GN,УсловияРасчеты!$H:$H,$C77,УсловияРасчеты!$N:$N,"итого")</f>
        <v>0</v>
      </c>
      <c r="FU77" s="107">
        <f>SUMIFS(УсловияРасчеты!GO:GO,УсловияРасчеты!$H:$H,$C77,УсловияРасчеты!$N:$N,"итого")</f>
        <v>0</v>
      </c>
      <c r="FV77" s="107">
        <f>SUMIFS(УсловияРасчеты!GP:GP,УсловияРасчеты!$H:$H,$C77,УсловияРасчеты!$N:$N,"итого")</f>
        <v>0</v>
      </c>
      <c r="FW77" s="107">
        <f>SUMIFS(УсловияРасчеты!GQ:GQ,УсловияРасчеты!$H:$H,$C77,УсловияРасчеты!$N:$N,"итого")</f>
        <v>0</v>
      </c>
      <c r="FX77" s="107">
        <f>SUMIFS(УсловияРасчеты!GR:GR,УсловияРасчеты!$H:$H,$C77,УсловияРасчеты!$N:$N,"итого")</f>
        <v>0</v>
      </c>
      <c r="FY77" s="107">
        <f>SUMIFS(УсловияРасчеты!GS:GS,УсловияРасчеты!$H:$H,$C77,УсловияРасчеты!$N:$N,"итого")</f>
        <v>0</v>
      </c>
      <c r="FZ77" s="107">
        <f>SUMIFS(УсловияРасчеты!GT:GT,УсловияРасчеты!$H:$H,$C77,УсловияРасчеты!$N:$N,"итого")</f>
        <v>0</v>
      </c>
      <c r="GA77" s="107">
        <f>SUMIFS(УсловияРасчеты!GU:GU,УсловияРасчеты!$H:$H,$C77,УсловияРасчеты!$N:$N,"итого")</f>
        <v>0</v>
      </c>
      <c r="GB77" s="107">
        <f>SUMIFS(УсловияРасчеты!GV:GV,УсловияРасчеты!$H:$H,$C77,УсловияРасчеты!$N:$N,"итого")</f>
        <v>0</v>
      </c>
      <c r="GC77" s="107">
        <f>SUMIFS(УсловияРасчеты!GW:GW,УсловияРасчеты!$H:$H,$C77,УсловияРасчеты!$N:$N,"итого")</f>
        <v>0</v>
      </c>
      <c r="GD77" s="107">
        <f>SUMIFS(УсловияРасчеты!GX:GX,УсловияРасчеты!$H:$H,$C77,УсловияРасчеты!$N:$N,"итого")</f>
        <v>0</v>
      </c>
      <c r="GE77" s="107">
        <f>SUMIFS(УсловияРасчеты!GY:GY,УсловияРасчеты!$H:$H,$C77,УсловияРасчеты!$N:$N,"итого")</f>
        <v>0</v>
      </c>
      <c r="GF77" s="107">
        <f>SUMIFS(УсловияРасчеты!GZ:GZ,УсловияРасчеты!$H:$H,$C77,УсловияРасчеты!$N:$N,"итого")</f>
        <v>0</v>
      </c>
      <c r="GG77" s="77"/>
    </row>
    <row r="78" spans="1:189" s="79" customFormat="1">
      <c r="A78" s="82"/>
      <c r="B78" s="77"/>
      <c r="C78" s="78" t="str">
        <f>УсловияРасчеты!$H$1110</f>
        <v>Кредиторская задолженность по оплате НДС</v>
      </c>
      <c r="D78" s="66"/>
      <c r="E78" s="129">
        <f t="shared" si="232"/>
        <v>0</v>
      </c>
      <c r="F78" s="65"/>
      <c r="G78" s="107">
        <f>SUMIFS(УсловияРасчеты!AA:AA,УсловияРасчеты!$H:$H,$C78,УсловияРасчеты!$N:$N,"итого")</f>
        <v>0</v>
      </c>
      <c r="H78" s="107">
        <f>SUMIFS(УсловияРасчеты!AB:AB,УсловияРасчеты!$H:$H,$C78,УсловияРасчеты!$N:$N,"итого")</f>
        <v>0</v>
      </c>
      <c r="I78" s="107">
        <f>SUMIFS(УсловияРасчеты!AC:AC,УсловияРасчеты!$H:$H,$C78,УсловияРасчеты!$N:$N,"итого")</f>
        <v>0</v>
      </c>
      <c r="J78" s="107">
        <f>SUMIFS(УсловияРасчеты!AD:AD,УсловияРасчеты!$H:$H,$C78,УсловияРасчеты!$N:$N,"итого")</f>
        <v>0</v>
      </c>
      <c r="K78" s="107">
        <f>SUMIFS(УсловияРасчеты!AE:AE,УсловияРасчеты!$H:$H,$C78,УсловияРасчеты!$N:$N,"итого")</f>
        <v>0</v>
      </c>
      <c r="L78" s="107">
        <f>SUMIFS(УсловияРасчеты!AF:AF,УсловияРасчеты!$H:$H,$C78,УсловияРасчеты!$N:$N,"итого")</f>
        <v>0</v>
      </c>
      <c r="M78" s="107">
        <f>SUMIFS(УсловияРасчеты!AG:AG,УсловияРасчеты!$H:$H,$C78,УсловияРасчеты!$N:$N,"итого")</f>
        <v>0</v>
      </c>
      <c r="N78" s="107">
        <f>SUMIFS(УсловияРасчеты!AH:AH,УсловияРасчеты!$H:$H,$C78,УсловияРасчеты!$N:$N,"итого")</f>
        <v>0</v>
      </c>
      <c r="O78" s="107">
        <f>SUMIFS(УсловияРасчеты!AI:AI,УсловияРасчеты!$H:$H,$C78,УсловияРасчеты!$N:$N,"итого")</f>
        <v>0</v>
      </c>
      <c r="P78" s="107">
        <f>SUMIFS(УсловияРасчеты!AJ:AJ,УсловияРасчеты!$H:$H,$C78,УсловияРасчеты!$N:$N,"итого")</f>
        <v>0</v>
      </c>
      <c r="Q78" s="107">
        <f>SUMIFS(УсловияРасчеты!AK:AK,УсловияРасчеты!$H:$H,$C78,УсловияРасчеты!$N:$N,"итого")</f>
        <v>0</v>
      </c>
      <c r="R78" s="107">
        <f>SUMIFS(УсловияРасчеты!AL:AL,УсловияРасчеты!$H:$H,$C78,УсловияРасчеты!$N:$N,"итого")</f>
        <v>0</v>
      </c>
      <c r="S78" s="107">
        <f>SUMIFS(УсловияРасчеты!AM:AM,УсловияРасчеты!$H:$H,$C78,УсловияРасчеты!$N:$N,"итого")</f>
        <v>0</v>
      </c>
      <c r="T78" s="107">
        <f>SUMIFS(УсловияРасчеты!AN:AN,УсловияРасчеты!$H:$H,$C78,УсловияРасчеты!$N:$N,"итого")</f>
        <v>0</v>
      </c>
      <c r="U78" s="107">
        <f>SUMIFS(УсловияРасчеты!AO:AO,УсловияРасчеты!$H:$H,$C78,УсловияРасчеты!$N:$N,"итого")</f>
        <v>0</v>
      </c>
      <c r="V78" s="107">
        <f>SUMIFS(УсловияРасчеты!AP:AP,УсловияРасчеты!$H:$H,$C78,УсловияРасчеты!$N:$N,"итого")</f>
        <v>0</v>
      </c>
      <c r="W78" s="107">
        <f>SUMIFS(УсловияРасчеты!AQ:AQ,УсловияРасчеты!$H:$H,$C78,УсловияРасчеты!$N:$N,"итого")</f>
        <v>0</v>
      </c>
      <c r="X78" s="107">
        <f>SUMIFS(УсловияРасчеты!AR:AR,УсловияРасчеты!$H:$H,$C78,УсловияРасчеты!$N:$N,"итого")</f>
        <v>0</v>
      </c>
      <c r="Y78" s="107">
        <f>SUMIFS(УсловияРасчеты!AS:AS,УсловияРасчеты!$H:$H,$C78,УсловияРасчеты!$N:$N,"итого")</f>
        <v>0</v>
      </c>
      <c r="Z78" s="107">
        <f>SUMIFS(УсловияРасчеты!AT:AT,УсловияРасчеты!$H:$H,$C78,УсловияРасчеты!$N:$N,"итого")</f>
        <v>0</v>
      </c>
      <c r="AA78" s="107">
        <f>SUMIFS(УсловияРасчеты!AU:AU,УсловияРасчеты!$H:$H,$C78,УсловияРасчеты!$N:$N,"итого")</f>
        <v>0</v>
      </c>
      <c r="AB78" s="107">
        <f>SUMIFS(УсловияРасчеты!AV:AV,УсловияРасчеты!$H:$H,$C78,УсловияРасчеты!$N:$N,"итого")</f>
        <v>0</v>
      </c>
      <c r="AC78" s="107">
        <f>SUMIFS(УсловияРасчеты!AW:AW,УсловияРасчеты!$H:$H,$C78,УсловияРасчеты!$N:$N,"итого")</f>
        <v>0</v>
      </c>
      <c r="AD78" s="107">
        <f>SUMIFS(УсловияРасчеты!AX:AX,УсловияРасчеты!$H:$H,$C78,УсловияРасчеты!$N:$N,"итого")</f>
        <v>0</v>
      </c>
      <c r="AE78" s="107">
        <f>SUMIFS(УсловияРасчеты!AY:AY,УсловияРасчеты!$H:$H,$C78,УсловияРасчеты!$N:$N,"итого")</f>
        <v>0</v>
      </c>
      <c r="AF78" s="107">
        <f>SUMIFS(УсловияРасчеты!AZ:AZ,УсловияРасчеты!$H:$H,$C78,УсловияРасчеты!$N:$N,"итого")</f>
        <v>0</v>
      </c>
      <c r="AG78" s="107">
        <f>SUMIFS(УсловияРасчеты!BA:BA,УсловияРасчеты!$H:$H,$C78,УсловияРасчеты!$N:$N,"итого")</f>
        <v>0</v>
      </c>
      <c r="AH78" s="107">
        <f>SUMIFS(УсловияРасчеты!BB:BB,УсловияРасчеты!$H:$H,$C78,УсловияРасчеты!$N:$N,"итого")</f>
        <v>0</v>
      </c>
      <c r="AI78" s="107">
        <f>SUMIFS(УсловияРасчеты!BC:BC,УсловияРасчеты!$H:$H,$C78,УсловияРасчеты!$N:$N,"итого")</f>
        <v>0</v>
      </c>
      <c r="AJ78" s="107">
        <f>SUMIFS(УсловияРасчеты!BD:BD,УсловияРасчеты!$H:$H,$C78,УсловияРасчеты!$N:$N,"итого")</f>
        <v>0</v>
      </c>
      <c r="AK78" s="107">
        <f>SUMIFS(УсловияРасчеты!BE:BE,УсловияРасчеты!$H:$H,$C78,УсловияРасчеты!$N:$N,"итого")</f>
        <v>0</v>
      </c>
      <c r="AL78" s="107">
        <f>SUMIFS(УсловияРасчеты!BF:BF,УсловияРасчеты!$H:$H,$C78,УсловияРасчеты!$N:$N,"итого")</f>
        <v>0</v>
      </c>
      <c r="AM78" s="107">
        <f>SUMIFS(УсловияРасчеты!BG:BG,УсловияРасчеты!$H:$H,$C78,УсловияРасчеты!$N:$N,"итого")</f>
        <v>0</v>
      </c>
      <c r="AN78" s="107">
        <f>SUMIFS(УсловияРасчеты!BH:BH,УсловияРасчеты!$H:$H,$C78,УсловияРасчеты!$N:$N,"итого")</f>
        <v>0</v>
      </c>
      <c r="AO78" s="107">
        <f>SUMIFS(УсловияРасчеты!BI:BI,УсловияРасчеты!$H:$H,$C78,УсловияРасчеты!$N:$N,"итого")</f>
        <v>0</v>
      </c>
      <c r="AP78" s="107">
        <f>SUMIFS(УсловияРасчеты!BJ:BJ,УсловияРасчеты!$H:$H,$C78,УсловияРасчеты!$N:$N,"итого")</f>
        <v>0</v>
      </c>
      <c r="AQ78" s="107">
        <f>SUMIFS(УсловияРасчеты!BK:BK,УсловияРасчеты!$H:$H,$C78,УсловияРасчеты!$N:$N,"итого")</f>
        <v>0</v>
      </c>
      <c r="AR78" s="107">
        <f>SUMIFS(УсловияРасчеты!BL:BL,УсловияРасчеты!$H:$H,$C78,УсловияРасчеты!$N:$N,"итого")</f>
        <v>0</v>
      </c>
      <c r="AS78" s="107">
        <f>SUMIFS(УсловияРасчеты!BM:BM,УсловияРасчеты!$H:$H,$C78,УсловияРасчеты!$N:$N,"итого")</f>
        <v>0</v>
      </c>
      <c r="AT78" s="107">
        <f>SUMIFS(УсловияРасчеты!BN:BN,УсловияРасчеты!$H:$H,$C78,УсловияРасчеты!$N:$N,"итого")</f>
        <v>0</v>
      </c>
      <c r="AU78" s="107">
        <f>SUMIFS(УсловияРасчеты!BO:BO,УсловияРасчеты!$H:$H,$C78,УсловияРасчеты!$N:$N,"итого")</f>
        <v>0</v>
      </c>
      <c r="AV78" s="107">
        <f>SUMIFS(УсловияРасчеты!BP:BP,УсловияРасчеты!$H:$H,$C78,УсловияРасчеты!$N:$N,"итого")</f>
        <v>0</v>
      </c>
      <c r="AW78" s="107">
        <f>SUMIFS(УсловияРасчеты!BQ:BQ,УсловияРасчеты!$H:$H,$C78,УсловияРасчеты!$N:$N,"итого")</f>
        <v>0</v>
      </c>
      <c r="AX78" s="107">
        <f>SUMIFS(УсловияРасчеты!BR:BR,УсловияРасчеты!$H:$H,$C78,УсловияРасчеты!$N:$N,"итого")</f>
        <v>0</v>
      </c>
      <c r="AY78" s="107">
        <f>SUMIFS(УсловияРасчеты!BS:BS,УсловияРасчеты!$H:$H,$C78,УсловияРасчеты!$N:$N,"итого")</f>
        <v>0</v>
      </c>
      <c r="AZ78" s="107">
        <f>SUMIFS(УсловияРасчеты!BT:BT,УсловияРасчеты!$H:$H,$C78,УсловияРасчеты!$N:$N,"итого")</f>
        <v>0</v>
      </c>
      <c r="BA78" s="107">
        <f>SUMIFS(УсловияРасчеты!BU:BU,УсловияРасчеты!$H:$H,$C78,УсловияРасчеты!$N:$N,"итого")</f>
        <v>0</v>
      </c>
      <c r="BB78" s="107">
        <f>SUMIFS(УсловияРасчеты!BV:BV,УсловияРасчеты!$H:$H,$C78,УсловияРасчеты!$N:$N,"итого")</f>
        <v>0</v>
      </c>
      <c r="BC78" s="107">
        <f>SUMIFS(УсловияРасчеты!BW:BW,УсловияРасчеты!$H:$H,$C78,УсловияРасчеты!$N:$N,"итого")</f>
        <v>0</v>
      </c>
      <c r="BD78" s="107">
        <f>SUMIFS(УсловияРасчеты!BX:BX,УсловияРасчеты!$H:$H,$C78,УсловияРасчеты!$N:$N,"итого")</f>
        <v>0</v>
      </c>
      <c r="BE78" s="107">
        <f>SUMIFS(УсловияРасчеты!BY:BY,УсловияРасчеты!$H:$H,$C78,УсловияРасчеты!$N:$N,"итого")</f>
        <v>0</v>
      </c>
      <c r="BF78" s="107">
        <f>SUMIFS(УсловияРасчеты!BZ:BZ,УсловияРасчеты!$H:$H,$C78,УсловияРасчеты!$N:$N,"итого")</f>
        <v>0</v>
      </c>
      <c r="BG78" s="107">
        <f>SUMIFS(УсловияРасчеты!CA:CA,УсловияРасчеты!$H:$H,$C78,УсловияРасчеты!$N:$N,"итого")</f>
        <v>0</v>
      </c>
      <c r="BH78" s="107">
        <f>SUMIFS(УсловияРасчеты!CB:CB,УсловияРасчеты!$H:$H,$C78,УсловияРасчеты!$N:$N,"итого")</f>
        <v>0</v>
      </c>
      <c r="BI78" s="107">
        <f>SUMIFS(УсловияРасчеты!CC:CC,УсловияРасчеты!$H:$H,$C78,УсловияРасчеты!$N:$N,"итого")</f>
        <v>0</v>
      </c>
      <c r="BJ78" s="107">
        <f>SUMIFS(УсловияРасчеты!CD:CD,УсловияРасчеты!$H:$H,$C78,УсловияРасчеты!$N:$N,"итого")</f>
        <v>0</v>
      </c>
      <c r="BK78" s="107">
        <f>SUMIFS(УсловияРасчеты!CE:CE,УсловияРасчеты!$H:$H,$C78,УсловияРасчеты!$N:$N,"итого")</f>
        <v>0</v>
      </c>
      <c r="BL78" s="107">
        <f>SUMIFS(УсловияРасчеты!CF:CF,УсловияРасчеты!$H:$H,$C78,УсловияРасчеты!$N:$N,"итого")</f>
        <v>0</v>
      </c>
      <c r="BM78" s="107">
        <f>SUMIFS(УсловияРасчеты!CG:CG,УсловияРасчеты!$H:$H,$C78,УсловияРасчеты!$N:$N,"итого")</f>
        <v>0</v>
      </c>
      <c r="BN78" s="107">
        <f>SUMIFS(УсловияРасчеты!CH:CH,УсловияРасчеты!$H:$H,$C78,УсловияРасчеты!$N:$N,"итого")</f>
        <v>0</v>
      </c>
      <c r="BO78" s="107">
        <f>SUMIFS(УсловияРасчеты!CI:CI,УсловияРасчеты!$H:$H,$C78,УсловияРасчеты!$N:$N,"итого")</f>
        <v>0</v>
      </c>
      <c r="BP78" s="107">
        <f>SUMIFS(УсловияРасчеты!CJ:CJ,УсловияРасчеты!$H:$H,$C78,УсловияРасчеты!$N:$N,"итого")</f>
        <v>0</v>
      </c>
      <c r="BQ78" s="107">
        <f>SUMIFS(УсловияРасчеты!CK:CK,УсловияРасчеты!$H:$H,$C78,УсловияРасчеты!$N:$N,"итого")</f>
        <v>0</v>
      </c>
      <c r="BR78" s="107">
        <f>SUMIFS(УсловияРасчеты!CL:CL,УсловияРасчеты!$H:$H,$C78,УсловияРасчеты!$N:$N,"итого")</f>
        <v>0</v>
      </c>
      <c r="BS78" s="107">
        <f>SUMIFS(УсловияРасчеты!CM:CM,УсловияРасчеты!$H:$H,$C78,УсловияРасчеты!$N:$N,"итого")</f>
        <v>0</v>
      </c>
      <c r="BT78" s="107">
        <f>SUMIFS(УсловияРасчеты!CN:CN,УсловияРасчеты!$H:$H,$C78,УсловияРасчеты!$N:$N,"итого")</f>
        <v>0</v>
      </c>
      <c r="BU78" s="107">
        <f>SUMIFS(УсловияРасчеты!CO:CO,УсловияРасчеты!$H:$H,$C78,УсловияРасчеты!$N:$N,"итого")</f>
        <v>0</v>
      </c>
      <c r="BV78" s="107">
        <f>SUMIFS(УсловияРасчеты!CP:CP,УсловияРасчеты!$H:$H,$C78,УсловияРасчеты!$N:$N,"итого")</f>
        <v>0</v>
      </c>
      <c r="BW78" s="107">
        <f>SUMIFS(УсловияРасчеты!CQ:CQ,УсловияРасчеты!$H:$H,$C78,УсловияРасчеты!$N:$N,"итого")</f>
        <v>0</v>
      </c>
      <c r="BX78" s="107">
        <f>SUMIFS(УсловияРасчеты!CR:CR,УсловияРасчеты!$H:$H,$C78,УсловияРасчеты!$N:$N,"итого")</f>
        <v>0</v>
      </c>
      <c r="BY78" s="107">
        <f>SUMIFS(УсловияРасчеты!CS:CS,УсловияРасчеты!$H:$H,$C78,УсловияРасчеты!$N:$N,"итого")</f>
        <v>0</v>
      </c>
      <c r="BZ78" s="107">
        <f>SUMIFS(УсловияРасчеты!CT:CT,УсловияРасчеты!$H:$H,$C78,УсловияРасчеты!$N:$N,"итого")</f>
        <v>0</v>
      </c>
      <c r="CA78" s="107">
        <f>SUMIFS(УсловияРасчеты!CU:CU,УсловияРасчеты!$H:$H,$C78,УсловияРасчеты!$N:$N,"итого")</f>
        <v>0</v>
      </c>
      <c r="CB78" s="107">
        <f>SUMIFS(УсловияРасчеты!CV:CV,УсловияРасчеты!$H:$H,$C78,УсловияРасчеты!$N:$N,"итого")</f>
        <v>0</v>
      </c>
      <c r="CC78" s="107">
        <f>SUMIFS(УсловияРасчеты!CW:CW,УсловияРасчеты!$H:$H,$C78,УсловияРасчеты!$N:$N,"итого")</f>
        <v>0</v>
      </c>
      <c r="CD78" s="107">
        <f>SUMIFS(УсловияРасчеты!CX:CX,УсловияРасчеты!$H:$H,$C78,УсловияРасчеты!$N:$N,"итого")</f>
        <v>0</v>
      </c>
      <c r="CE78" s="107">
        <f>SUMIFS(УсловияРасчеты!CY:CY,УсловияРасчеты!$H:$H,$C78,УсловияРасчеты!$N:$N,"итого")</f>
        <v>0</v>
      </c>
      <c r="CF78" s="107">
        <f>SUMIFS(УсловияРасчеты!CZ:CZ,УсловияРасчеты!$H:$H,$C78,УсловияРасчеты!$N:$N,"итого")</f>
        <v>0</v>
      </c>
      <c r="CG78" s="107">
        <f>SUMIFS(УсловияРасчеты!DA:DA,УсловияРасчеты!$H:$H,$C78,УсловияРасчеты!$N:$N,"итого")</f>
        <v>0</v>
      </c>
      <c r="CH78" s="107">
        <f>SUMIFS(УсловияРасчеты!DB:DB,УсловияРасчеты!$H:$H,$C78,УсловияРасчеты!$N:$N,"итого")</f>
        <v>0</v>
      </c>
      <c r="CI78" s="107">
        <f>SUMIFS(УсловияРасчеты!DC:DC,УсловияРасчеты!$H:$H,$C78,УсловияРасчеты!$N:$N,"итого")</f>
        <v>0</v>
      </c>
      <c r="CJ78" s="107">
        <f>SUMIFS(УсловияРасчеты!DD:DD,УсловияРасчеты!$H:$H,$C78,УсловияРасчеты!$N:$N,"итого")</f>
        <v>0</v>
      </c>
      <c r="CK78" s="107">
        <f>SUMIFS(УсловияРасчеты!DE:DE,УсловияРасчеты!$H:$H,$C78,УсловияРасчеты!$N:$N,"итого")</f>
        <v>0</v>
      </c>
      <c r="CL78" s="107">
        <f>SUMIFS(УсловияРасчеты!DF:DF,УсловияРасчеты!$H:$H,$C78,УсловияРасчеты!$N:$N,"итого")</f>
        <v>0</v>
      </c>
      <c r="CM78" s="107">
        <f>SUMIFS(УсловияРасчеты!DG:DG,УсловияРасчеты!$H:$H,$C78,УсловияРасчеты!$N:$N,"итого")</f>
        <v>0</v>
      </c>
      <c r="CN78" s="107">
        <f>SUMIFS(УсловияРасчеты!DH:DH,УсловияРасчеты!$H:$H,$C78,УсловияРасчеты!$N:$N,"итого")</f>
        <v>0</v>
      </c>
      <c r="CO78" s="107">
        <f>SUMIFS(УсловияРасчеты!DI:DI,УсловияРасчеты!$H:$H,$C78,УсловияРасчеты!$N:$N,"итого")</f>
        <v>0</v>
      </c>
      <c r="CP78" s="107">
        <f>SUMIFS(УсловияРасчеты!DJ:DJ,УсловияРасчеты!$H:$H,$C78,УсловияРасчеты!$N:$N,"итого")</f>
        <v>0</v>
      </c>
      <c r="CQ78" s="107">
        <f>SUMIFS(УсловияРасчеты!DK:DK,УсловияРасчеты!$H:$H,$C78,УсловияРасчеты!$N:$N,"итого")</f>
        <v>0</v>
      </c>
      <c r="CR78" s="107">
        <f>SUMIFS(УсловияРасчеты!DL:DL,УсловияРасчеты!$H:$H,$C78,УсловияРасчеты!$N:$N,"итого")</f>
        <v>0</v>
      </c>
      <c r="CS78" s="107">
        <f>SUMIFS(УсловияРасчеты!DM:DM,УсловияРасчеты!$H:$H,$C78,УсловияРасчеты!$N:$N,"итого")</f>
        <v>0</v>
      </c>
      <c r="CT78" s="107">
        <f>SUMIFS(УсловияРасчеты!DN:DN,УсловияРасчеты!$H:$H,$C78,УсловияРасчеты!$N:$N,"итого")</f>
        <v>0</v>
      </c>
      <c r="CU78" s="107">
        <f>SUMIFS(УсловияРасчеты!DO:DO,УсловияРасчеты!$H:$H,$C78,УсловияРасчеты!$N:$N,"итого")</f>
        <v>0</v>
      </c>
      <c r="CV78" s="107">
        <f>SUMIFS(УсловияРасчеты!DP:DP,УсловияРасчеты!$H:$H,$C78,УсловияРасчеты!$N:$N,"итого")</f>
        <v>0</v>
      </c>
      <c r="CW78" s="107">
        <f>SUMIFS(УсловияРасчеты!DQ:DQ,УсловияРасчеты!$H:$H,$C78,УсловияРасчеты!$N:$N,"итого")</f>
        <v>0</v>
      </c>
      <c r="CX78" s="107">
        <f>SUMIFS(УсловияРасчеты!DR:DR,УсловияРасчеты!$H:$H,$C78,УсловияРасчеты!$N:$N,"итого")</f>
        <v>0</v>
      </c>
      <c r="CY78" s="107">
        <f>SUMIFS(УсловияРасчеты!DS:DS,УсловияРасчеты!$H:$H,$C78,УсловияРасчеты!$N:$N,"итого")</f>
        <v>0</v>
      </c>
      <c r="CZ78" s="107">
        <f>SUMIFS(УсловияРасчеты!DT:DT,УсловияРасчеты!$H:$H,$C78,УсловияРасчеты!$N:$N,"итого")</f>
        <v>0</v>
      </c>
      <c r="DA78" s="107">
        <f>SUMIFS(УсловияРасчеты!DU:DU,УсловияРасчеты!$H:$H,$C78,УсловияРасчеты!$N:$N,"итого")</f>
        <v>0</v>
      </c>
      <c r="DB78" s="107">
        <f>SUMIFS(УсловияРасчеты!DV:DV,УсловияРасчеты!$H:$H,$C78,УсловияРасчеты!$N:$N,"итого")</f>
        <v>0</v>
      </c>
      <c r="DC78" s="107">
        <f>SUMIFS(УсловияРасчеты!DW:DW,УсловияРасчеты!$H:$H,$C78,УсловияРасчеты!$N:$N,"итого")</f>
        <v>0</v>
      </c>
      <c r="DD78" s="107">
        <f>SUMIFS(УсловияРасчеты!DX:DX,УсловияРасчеты!$H:$H,$C78,УсловияРасчеты!$N:$N,"итого")</f>
        <v>0</v>
      </c>
      <c r="DE78" s="107">
        <f>SUMIFS(УсловияРасчеты!DY:DY,УсловияРасчеты!$H:$H,$C78,УсловияРасчеты!$N:$N,"итого")</f>
        <v>0</v>
      </c>
      <c r="DF78" s="107">
        <f>SUMIFS(УсловияРасчеты!DZ:DZ,УсловияРасчеты!$H:$H,$C78,УсловияРасчеты!$N:$N,"итого")</f>
        <v>0</v>
      </c>
      <c r="DG78" s="107">
        <f>SUMIFS(УсловияРасчеты!EA:EA,УсловияРасчеты!$H:$H,$C78,УсловияРасчеты!$N:$N,"итого")</f>
        <v>0</v>
      </c>
      <c r="DH78" s="107">
        <f>SUMIFS(УсловияРасчеты!EB:EB,УсловияРасчеты!$H:$H,$C78,УсловияРасчеты!$N:$N,"итого")</f>
        <v>0</v>
      </c>
      <c r="DI78" s="107">
        <f>SUMIFS(УсловияРасчеты!EC:EC,УсловияРасчеты!$H:$H,$C78,УсловияРасчеты!$N:$N,"итого")</f>
        <v>0</v>
      </c>
      <c r="DJ78" s="107">
        <f>SUMIFS(УсловияРасчеты!ED:ED,УсловияРасчеты!$H:$H,$C78,УсловияРасчеты!$N:$N,"итого")</f>
        <v>0</v>
      </c>
      <c r="DK78" s="107">
        <f>SUMIFS(УсловияРасчеты!EE:EE,УсловияРасчеты!$H:$H,$C78,УсловияРасчеты!$N:$N,"итого")</f>
        <v>0</v>
      </c>
      <c r="DL78" s="107">
        <f>SUMIFS(УсловияРасчеты!EF:EF,УсловияРасчеты!$H:$H,$C78,УсловияРасчеты!$N:$N,"итого")</f>
        <v>0</v>
      </c>
      <c r="DM78" s="107">
        <f>SUMIFS(УсловияРасчеты!EG:EG,УсловияРасчеты!$H:$H,$C78,УсловияРасчеты!$N:$N,"итого")</f>
        <v>0</v>
      </c>
      <c r="DN78" s="107">
        <f>SUMIFS(УсловияРасчеты!EH:EH,УсловияРасчеты!$H:$H,$C78,УсловияРасчеты!$N:$N,"итого")</f>
        <v>0</v>
      </c>
      <c r="DO78" s="107">
        <f>SUMIFS(УсловияРасчеты!EI:EI,УсловияРасчеты!$H:$H,$C78,УсловияРасчеты!$N:$N,"итого")</f>
        <v>0</v>
      </c>
      <c r="DP78" s="107">
        <f>SUMIFS(УсловияРасчеты!EJ:EJ,УсловияРасчеты!$H:$H,$C78,УсловияРасчеты!$N:$N,"итого")</f>
        <v>0</v>
      </c>
      <c r="DQ78" s="107">
        <f>SUMIFS(УсловияРасчеты!EK:EK,УсловияРасчеты!$H:$H,$C78,УсловияРасчеты!$N:$N,"итого")</f>
        <v>0</v>
      </c>
      <c r="DR78" s="107">
        <f>SUMIFS(УсловияРасчеты!EL:EL,УсловияРасчеты!$H:$H,$C78,УсловияРасчеты!$N:$N,"итого")</f>
        <v>0</v>
      </c>
      <c r="DS78" s="107">
        <f>SUMIFS(УсловияРасчеты!EM:EM,УсловияРасчеты!$H:$H,$C78,УсловияРасчеты!$N:$N,"итого")</f>
        <v>0</v>
      </c>
      <c r="DT78" s="107">
        <f>SUMIFS(УсловияРасчеты!EN:EN,УсловияРасчеты!$H:$H,$C78,УсловияРасчеты!$N:$N,"итого")</f>
        <v>0</v>
      </c>
      <c r="DU78" s="107">
        <f>SUMIFS(УсловияРасчеты!EO:EO,УсловияРасчеты!$H:$H,$C78,УсловияРасчеты!$N:$N,"итого")</f>
        <v>0</v>
      </c>
      <c r="DV78" s="107">
        <f>SUMIFS(УсловияРасчеты!EP:EP,УсловияРасчеты!$H:$H,$C78,УсловияРасчеты!$N:$N,"итого")</f>
        <v>0</v>
      </c>
      <c r="DW78" s="107">
        <f>SUMIFS(УсловияРасчеты!EQ:EQ,УсловияРасчеты!$H:$H,$C78,УсловияРасчеты!$N:$N,"итого")</f>
        <v>0</v>
      </c>
      <c r="DX78" s="107">
        <f>SUMIFS(УсловияРасчеты!ER:ER,УсловияРасчеты!$H:$H,$C78,УсловияРасчеты!$N:$N,"итого")</f>
        <v>0</v>
      </c>
      <c r="DY78" s="107">
        <f>SUMIFS(УсловияРасчеты!ES:ES,УсловияРасчеты!$H:$H,$C78,УсловияРасчеты!$N:$N,"итого")</f>
        <v>0</v>
      </c>
      <c r="DZ78" s="107">
        <f>SUMIFS(УсловияРасчеты!ET:ET,УсловияРасчеты!$H:$H,$C78,УсловияРасчеты!$N:$N,"итого")</f>
        <v>0</v>
      </c>
      <c r="EA78" s="107">
        <f>SUMIFS(УсловияРасчеты!EU:EU,УсловияРасчеты!$H:$H,$C78,УсловияРасчеты!$N:$N,"итого")</f>
        <v>0</v>
      </c>
      <c r="EB78" s="107">
        <f>SUMIFS(УсловияРасчеты!EV:EV,УсловияРасчеты!$H:$H,$C78,УсловияРасчеты!$N:$N,"итого")</f>
        <v>0</v>
      </c>
      <c r="EC78" s="107">
        <f>SUMIFS(УсловияРасчеты!EW:EW,УсловияРасчеты!$H:$H,$C78,УсловияРасчеты!$N:$N,"итого")</f>
        <v>0</v>
      </c>
      <c r="ED78" s="107">
        <f>SUMIFS(УсловияРасчеты!EX:EX,УсловияРасчеты!$H:$H,$C78,УсловияРасчеты!$N:$N,"итого")</f>
        <v>0</v>
      </c>
      <c r="EE78" s="107">
        <f>SUMIFS(УсловияРасчеты!EY:EY,УсловияРасчеты!$H:$H,$C78,УсловияРасчеты!$N:$N,"итого")</f>
        <v>0</v>
      </c>
      <c r="EF78" s="107">
        <f>SUMIFS(УсловияРасчеты!EZ:EZ,УсловияРасчеты!$H:$H,$C78,УсловияРасчеты!$N:$N,"итого")</f>
        <v>0</v>
      </c>
      <c r="EG78" s="107">
        <f>SUMIFS(УсловияРасчеты!FA:FA,УсловияРасчеты!$H:$H,$C78,УсловияРасчеты!$N:$N,"итого")</f>
        <v>0</v>
      </c>
      <c r="EH78" s="107">
        <f>SUMIFS(УсловияРасчеты!FB:FB,УсловияРасчеты!$H:$H,$C78,УсловияРасчеты!$N:$N,"итого")</f>
        <v>0</v>
      </c>
      <c r="EI78" s="107">
        <f>SUMIFS(УсловияРасчеты!FC:FC,УсловияРасчеты!$H:$H,$C78,УсловияРасчеты!$N:$N,"итого")</f>
        <v>0</v>
      </c>
      <c r="EJ78" s="107">
        <f>SUMIFS(УсловияРасчеты!FD:FD,УсловияРасчеты!$H:$H,$C78,УсловияРасчеты!$N:$N,"итого")</f>
        <v>0</v>
      </c>
      <c r="EK78" s="107">
        <f>SUMIFS(УсловияРасчеты!FE:FE,УсловияРасчеты!$H:$H,$C78,УсловияРасчеты!$N:$N,"итого")</f>
        <v>0</v>
      </c>
      <c r="EL78" s="107">
        <f>SUMIFS(УсловияРасчеты!FF:FF,УсловияРасчеты!$H:$H,$C78,УсловияРасчеты!$N:$N,"итого")</f>
        <v>0</v>
      </c>
      <c r="EM78" s="107">
        <f>SUMIFS(УсловияРасчеты!FG:FG,УсловияРасчеты!$H:$H,$C78,УсловияРасчеты!$N:$N,"итого")</f>
        <v>0</v>
      </c>
      <c r="EN78" s="107">
        <f>SUMIFS(УсловияРасчеты!FH:FH,УсловияРасчеты!$H:$H,$C78,УсловияРасчеты!$N:$N,"итого")</f>
        <v>0</v>
      </c>
      <c r="EO78" s="107">
        <f>SUMIFS(УсловияРасчеты!FI:FI,УсловияРасчеты!$H:$H,$C78,УсловияРасчеты!$N:$N,"итого")</f>
        <v>0</v>
      </c>
      <c r="EP78" s="107">
        <f>SUMIFS(УсловияРасчеты!FJ:FJ,УсловияРасчеты!$H:$H,$C78,УсловияРасчеты!$N:$N,"итого")</f>
        <v>0</v>
      </c>
      <c r="EQ78" s="107">
        <f>SUMIFS(УсловияРасчеты!FK:FK,УсловияРасчеты!$H:$H,$C78,УсловияРасчеты!$N:$N,"итого")</f>
        <v>0</v>
      </c>
      <c r="ER78" s="107">
        <f>SUMIFS(УсловияРасчеты!FL:FL,УсловияРасчеты!$H:$H,$C78,УсловияРасчеты!$N:$N,"итого")</f>
        <v>0</v>
      </c>
      <c r="ES78" s="107">
        <f>SUMIFS(УсловияРасчеты!FM:FM,УсловияРасчеты!$H:$H,$C78,УсловияРасчеты!$N:$N,"итого")</f>
        <v>0</v>
      </c>
      <c r="ET78" s="107">
        <f>SUMIFS(УсловияРасчеты!FN:FN,УсловияРасчеты!$H:$H,$C78,УсловияРасчеты!$N:$N,"итого")</f>
        <v>0</v>
      </c>
      <c r="EU78" s="107">
        <f>SUMIFS(УсловияРасчеты!FO:FO,УсловияРасчеты!$H:$H,$C78,УсловияРасчеты!$N:$N,"итого")</f>
        <v>0</v>
      </c>
      <c r="EV78" s="107">
        <f>SUMIFS(УсловияРасчеты!FP:FP,УсловияРасчеты!$H:$H,$C78,УсловияРасчеты!$N:$N,"итого")</f>
        <v>0</v>
      </c>
      <c r="EW78" s="107">
        <f>SUMIFS(УсловияРасчеты!FQ:FQ,УсловияРасчеты!$H:$H,$C78,УсловияРасчеты!$N:$N,"итого")</f>
        <v>0</v>
      </c>
      <c r="EX78" s="107">
        <f>SUMIFS(УсловияРасчеты!FR:FR,УсловияРасчеты!$H:$H,$C78,УсловияРасчеты!$N:$N,"итого")</f>
        <v>0</v>
      </c>
      <c r="EY78" s="107">
        <f>SUMIFS(УсловияРасчеты!FS:FS,УсловияРасчеты!$H:$H,$C78,УсловияРасчеты!$N:$N,"итого")</f>
        <v>0</v>
      </c>
      <c r="EZ78" s="107">
        <f>SUMIFS(УсловияРасчеты!FT:FT,УсловияРасчеты!$H:$H,$C78,УсловияРасчеты!$N:$N,"итого")</f>
        <v>0</v>
      </c>
      <c r="FA78" s="107">
        <f>SUMIFS(УсловияРасчеты!FU:FU,УсловияРасчеты!$H:$H,$C78,УсловияРасчеты!$N:$N,"итого")</f>
        <v>0</v>
      </c>
      <c r="FB78" s="107">
        <f>SUMIFS(УсловияРасчеты!FV:FV,УсловияРасчеты!$H:$H,$C78,УсловияРасчеты!$N:$N,"итого")</f>
        <v>0</v>
      </c>
      <c r="FC78" s="107">
        <f>SUMIFS(УсловияРасчеты!FW:FW,УсловияРасчеты!$H:$H,$C78,УсловияРасчеты!$N:$N,"итого")</f>
        <v>0</v>
      </c>
      <c r="FD78" s="107">
        <f>SUMIFS(УсловияРасчеты!FX:FX,УсловияРасчеты!$H:$H,$C78,УсловияРасчеты!$N:$N,"итого")</f>
        <v>0</v>
      </c>
      <c r="FE78" s="107">
        <f>SUMIFS(УсловияРасчеты!FY:FY,УсловияРасчеты!$H:$H,$C78,УсловияРасчеты!$N:$N,"итого")</f>
        <v>0</v>
      </c>
      <c r="FF78" s="107">
        <f>SUMIFS(УсловияРасчеты!FZ:FZ,УсловияРасчеты!$H:$H,$C78,УсловияРасчеты!$N:$N,"итого")</f>
        <v>0</v>
      </c>
      <c r="FG78" s="107">
        <f>SUMIFS(УсловияРасчеты!GA:GA,УсловияРасчеты!$H:$H,$C78,УсловияРасчеты!$N:$N,"итого")</f>
        <v>0</v>
      </c>
      <c r="FH78" s="107">
        <f>SUMIFS(УсловияРасчеты!GB:GB,УсловияРасчеты!$H:$H,$C78,УсловияРасчеты!$N:$N,"итого")</f>
        <v>0</v>
      </c>
      <c r="FI78" s="107">
        <f>SUMIFS(УсловияРасчеты!GC:GC,УсловияРасчеты!$H:$H,$C78,УсловияРасчеты!$N:$N,"итого")</f>
        <v>0</v>
      </c>
      <c r="FJ78" s="107">
        <f>SUMIFS(УсловияРасчеты!GD:GD,УсловияРасчеты!$H:$H,$C78,УсловияРасчеты!$N:$N,"итого")</f>
        <v>0</v>
      </c>
      <c r="FK78" s="107">
        <f>SUMIFS(УсловияРасчеты!GE:GE,УсловияРасчеты!$H:$H,$C78,УсловияРасчеты!$N:$N,"итого")</f>
        <v>0</v>
      </c>
      <c r="FL78" s="107">
        <f>SUMIFS(УсловияРасчеты!GF:GF,УсловияРасчеты!$H:$H,$C78,УсловияРасчеты!$N:$N,"итого")</f>
        <v>0</v>
      </c>
      <c r="FM78" s="107">
        <f>SUMIFS(УсловияРасчеты!GG:GG,УсловияРасчеты!$H:$H,$C78,УсловияРасчеты!$N:$N,"итого")</f>
        <v>0</v>
      </c>
      <c r="FN78" s="107">
        <f>SUMIFS(УсловияРасчеты!GH:GH,УсловияРасчеты!$H:$H,$C78,УсловияРасчеты!$N:$N,"итого")</f>
        <v>0</v>
      </c>
      <c r="FO78" s="107">
        <f>SUMIFS(УсловияРасчеты!GI:GI,УсловияРасчеты!$H:$H,$C78,УсловияРасчеты!$N:$N,"итого")</f>
        <v>0</v>
      </c>
      <c r="FP78" s="107">
        <f>SUMIFS(УсловияРасчеты!GJ:GJ,УсловияРасчеты!$H:$H,$C78,УсловияРасчеты!$N:$N,"итого")</f>
        <v>0</v>
      </c>
      <c r="FQ78" s="107">
        <f>SUMIFS(УсловияРасчеты!GK:GK,УсловияРасчеты!$H:$H,$C78,УсловияРасчеты!$N:$N,"итого")</f>
        <v>0</v>
      </c>
      <c r="FR78" s="107">
        <f>SUMIFS(УсловияРасчеты!GL:GL,УсловияРасчеты!$H:$H,$C78,УсловияРасчеты!$N:$N,"итого")</f>
        <v>0</v>
      </c>
      <c r="FS78" s="107">
        <f>SUMIFS(УсловияРасчеты!GM:GM,УсловияРасчеты!$H:$H,$C78,УсловияРасчеты!$N:$N,"итого")</f>
        <v>0</v>
      </c>
      <c r="FT78" s="107">
        <f>SUMIFS(УсловияРасчеты!GN:GN,УсловияРасчеты!$H:$H,$C78,УсловияРасчеты!$N:$N,"итого")</f>
        <v>0</v>
      </c>
      <c r="FU78" s="107">
        <f>SUMIFS(УсловияРасчеты!GO:GO,УсловияРасчеты!$H:$H,$C78,УсловияРасчеты!$N:$N,"итого")</f>
        <v>0</v>
      </c>
      <c r="FV78" s="107">
        <f>SUMIFS(УсловияРасчеты!GP:GP,УсловияРасчеты!$H:$H,$C78,УсловияРасчеты!$N:$N,"итого")</f>
        <v>0</v>
      </c>
      <c r="FW78" s="107">
        <f>SUMIFS(УсловияРасчеты!GQ:GQ,УсловияРасчеты!$H:$H,$C78,УсловияРасчеты!$N:$N,"итого")</f>
        <v>0</v>
      </c>
      <c r="FX78" s="107">
        <f>SUMIFS(УсловияРасчеты!GR:GR,УсловияРасчеты!$H:$H,$C78,УсловияРасчеты!$N:$N,"итого")</f>
        <v>0</v>
      </c>
      <c r="FY78" s="107">
        <f>SUMIFS(УсловияРасчеты!GS:GS,УсловияРасчеты!$H:$H,$C78,УсловияРасчеты!$N:$N,"итого")</f>
        <v>0</v>
      </c>
      <c r="FZ78" s="107">
        <f>SUMIFS(УсловияРасчеты!GT:GT,УсловияРасчеты!$H:$H,$C78,УсловияРасчеты!$N:$N,"итого")</f>
        <v>0</v>
      </c>
      <c r="GA78" s="107">
        <f>SUMIFS(УсловияРасчеты!GU:GU,УсловияРасчеты!$H:$H,$C78,УсловияРасчеты!$N:$N,"итого")</f>
        <v>0</v>
      </c>
      <c r="GB78" s="107">
        <f>SUMIFS(УсловияРасчеты!GV:GV,УсловияРасчеты!$H:$H,$C78,УсловияРасчеты!$N:$N,"итого")</f>
        <v>0</v>
      </c>
      <c r="GC78" s="107">
        <f>SUMIFS(УсловияРасчеты!GW:GW,УсловияРасчеты!$H:$H,$C78,УсловияРасчеты!$N:$N,"итого")</f>
        <v>0</v>
      </c>
      <c r="GD78" s="107">
        <f>SUMIFS(УсловияРасчеты!GX:GX,УсловияРасчеты!$H:$H,$C78,УсловияРасчеты!$N:$N,"итого")</f>
        <v>0</v>
      </c>
      <c r="GE78" s="107">
        <f>SUMIFS(УсловияРасчеты!GY:GY,УсловияРасчеты!$H:$H,$C78,УсловияРасчеты!$N:$N,"итого")</f>
        <v>0</v>
      </c>
      <c r="GF78" s="107">
        <f>SUMIFS(УсловияРасчеты!GZ:GZ,УсловияРасчеты!$H:$H,$C78,УсловияРасчеты!$N:$N,"итого")</f>
        <v>0</v>
      </c>
      <c r="GG78" s="77"/>
    </row>
    <row r="79" spans="1:189" s="79" customFormat="1">
      <c r="A79" s="82"/>
      <c r="B79" s="77"/>
      <c r="C79" s="78" t="str">
        <f>УсловияРасчеты!$H$1129</f>
        <v>Кредиторская задолженность по постоянным расходам</v>
      </c>
      <c r="D79" s="66"/>
      <c r="E79" s="129">
        <f t="shared" si="232"/>
        <v>0</v>
      </c>
      <c r="F79" s="65"/>
      <c r="G79" s="107">
        <f>SUMIFS(УсловияРасчеты!AA:AA,УсловияРасчеты!$H:$H,$C79,УсловияРасчеты!$N:$N,"итого")</f>
        <v>0</v>
      </c>
      <c r="H79" s="107">
        <f>SUMIFS(УсловияРасчеты!AB:AB,УсловияРасчеты!$H:$H,$C79,УсловияРасчеты!$N:$N,"итого")</f>
        <v>0</v>
      </c>
      <c r="I79" s="107">
        <f>SUMIFS(УсловияРасчеты!AC:AC,УсловияРасчеты!$H:$H,$C79,УсловияРасчеты!$N:$N,"итого")</f>
        <v>0</v>
      </c>
      <c r="J79" s="107">
        <f>SUMIFS(УсловияРасчеты!AD:AD,УсловияРасчеты!$H:$H,$C79,УсловияРасчеты!$N:$N,"итого")</f>
        <v>0</v>
      </c>
      <c r="K79" s="107">
        <f>SUMIFS(УсловияРасчеты!AE:AE,УсловияРасчеты!$H:$H,$C79,УсловияРасчеты!$N:$N,"итого")</f>
        <v>0</v>
      </c>
      <c r="L79" s="107">
        <f>SUMIFS(УсловияРасчеты!AF:AF,УсловияРасчеты!$H:$H,$C79,УсловияРасчеты!$N:$N,"итого")</f>
        <v>0</v>
      </c>
      <c r="M79" s="107">
        <f>SUMIFS(УсловияРасчеты!AG:AG,УсловияРасчеты!$H:$H,$C79,УсловияРасчеты!$N:$N,"итого")</f>
        <v>0</v>
      </c>
      <c r="N79" s="107">
        <f>SUMIFS(УсловияРасчеты!AH:AH,УсловияРасчеты!$H:$H,$C79,УсловияРасчеты!$N:$N,"итого")</f>
        <v>0</v>
      </c>
      <c r="O79" s="107">
        <f>SUMIFS(УсловияРасчеты!AI:AI,УсловияРасчеты!$H:$H,$C79,УсловияРасчеты!$N:$N,"итого")</f>
        <v>0</v>
      </c>
      <c r="P79" s="107">
        <f>SUMIFS(УсловияРасчеты!AJ:AJ,УсловияРасчеты!$H:$H,$C79,УсловияРасчеты!$N:$N,"итого")</f>
        <v>0</v>
      </c>
      <c r="Q79" s="107">
        <f>SUMIFS(УсловияРасчеты!AK:AK,УсловияРасчеты!$H:$H,$C79,УсловияРасчеты!$N:$N,"итого")</f>
        <v>0</v>
      </c>
      <c r="R79" s="107">
        <f>SUMIFS(УсловияРасчеты!AL:AL,УсловияРасчеты!$H:$H,$C79,УсловияРасчеты!$N:$N,"итого")</f>
        <v>0</v>
      </c>
      <c r="S79" s="107">
        <f>SUMIFS(УсловияРасчеты!AM:AM,УсловияРасчеты!$H:$H,$C79,УсловияРасчеты!$N:$N,"итого")</f>
        <v>0</v>
      </c>
      <c r="T79" s="107">
        <f>SUMIFS(УсловияРасчеты!AN:AN,УсловияРасчеты!$H:$H,$C79,УсловияРасчеты!$N:$N,"итого")</f>
        <v>0</v>
      </c>
      <c r="U79" s="107">
        <f>SUMIFS(УсловияРасчеты!AO:AO,УсловияРасчеты!$H:$H,$C79,УсловияРасчеты!$N:$N,"итого")</f>
        <v>0</v>
      </c>
      <c r="V79" s="107">
        <f>SUMIFS(УсловияРасчеты!AP:AP,УсловияРасчеты!$H:$H,$C79,УсловияРасчеты!$N:$N,"итого")</f>
        <v>0</v>
      </c>
      <c r="W79" s="107">
        <f>SUMIFS(УсловияРасчеты!AQ:AQ,УсловияРасчеты!$H:$H,$C79,УсловияРасчеты!$N:$N,"итого")</f>
        <v>0</v>
      </c>
      <c r="X79" s="107">
        <f>SUMIFS(УсловияРасчеты!AR:AR,УсловияРасчеты!$H:$H,$C79,УсловияРасчеты!$N:$N,"итого")</f>
        <v>0</v>
      </c>
      <c r="Y79" s="107">
        <f>SUMIFS(УсловияРасчеты!AS:AS,УсловияРасчеты!$H:$H,$C79,УсловияРасчеты!$N:$N,"итого")</f>
        <v>0</v>
      </c>
      <c r="Z79" s="107">
        <f>SUMIFS(УсловияРасчеты!AT:AT,УсловияРасчеты!$H:$H,$C79,УсловияРасчеты!$N:$N,"итого")</f>
        <v>0</v>
      </c>
      <c r="AA79" s="107">
        <f>SUMIFS(УсловияРасчеты!AU:AU,УсловияРасчеты!$H:$H,$C79,УсловияРасчеты!$N:$N,"итого")</f>
        <v>0</v>
      </c>
      <c r="AB79" s="107">
        <f>SUMIFS(УсловияРасчеты!AV:AV,УсловияРасчеты!$H:$H,$C79,УсловияРасчеты!$N:$N,"итого")</f>
        <v>0</v>
      </c>
      <c r="AC79" s="107">
        <f>SUMIFS(УсловияРасчеты!AW:AW,УсловияРасчеты!$H:$H,$C79,УсловияРасчеты!$N:$N,"итого")</f>
        <v>0</v>
      </c>
      <c r="AD79" s="107">
        <f>SUMIFS(УсловияРасчеты!AX:AX,УсловияРасчеты!$H:$H,$C79,УсловияРасчеты!$N:$N,"итого")</f>
        <v>0</v>
      </c>
      <c r="AE79" s="107">
        <f>SUMIFS(УсловияРасчеты!AY:AY,УсловияРасчеты!$H:$H,$C79,УсловияРасчеты!$N:$N,"итого")</f>
        <v>0</v>
      </c>
      <c r="AF79" s="107">
        <f>SUMIFS(УсловияРасчеты!AZ:AZ,УсловияРасчеты!$H:$H,$C79,УсловияРасчеты!$N:$N,"итого")</f>
        <v>0</v>
      </c>
      <c r="AG79" s="107">
        <f>SUMIFS(УсловияРасчеты!BA:BA,УсловияРасчеты!$H:$H,$C79,УсловияРасчеты!$N:$N,"итого")</f>
        <v>0</v>
      </c>
      <c r="AH79" s="107">
        <f>SUMIFS(УсловияРасчеты!BB:BB,УсловияРасчеты!$H:$H,$C79,УсловияРасчеты!$N:$N,"итого")</f>
        <v>0</v>
      </c>
      <c r="AI79" s="107">
        <f>SUMIFS(УсловияРасчеты!BC:BC,УсловияРасчеты!$H:$H,$C79,УсловияРасчеты!$N:$N,"итого")</f>
        <v>0</v>
      </c>
      <c r="AJ79" s="107">
        <f>SUMIFS(УсловияРасчеты!BD:BD,УсловияРасчеты!$H:$H,$C79,УсловияРасчеты!$N:$N,"итого")</f>
        <v>0</v>
      </c>
      <c r="AK79" s="107">
        <f>SUMIFS(УсловияРасчеты!BE:BE,УсловияРасчеты!$H:$H,$C79,УсловияРасчеты!$N:$N,"итого")</f>
        <v>0</v>
      </c>
      <c r="AL79" s="107">
        <f>SUMIFS(УсловияРасчеты!BF:BF,УсловияРасчеты!$H:$H,$C79,УсловияРасчеты!$N:$N,"итого")</f>
        <v>0</v>
      </c>
      <c r="AM79" s="107">
        <f>SUMIFS(УсловияРасчеты!BG:BG,УсловияРасчеты!$H:$H,$C79,УсловияРасчеты!$N:$N,"итого")</f>
        <v>0</v>
      </c>
      <c r="AN79" s="107">
        <f>SUMIFS(УсловияРасчеты!BH:BH,УсловияРасчеты!$H:$H,$C79,УсловияРасчеты!$N:$N,"итого")</f>
        <v>0</v>
      </c>
      <c r="AO79" s="107">
        <f>SUMIFS(УсловияРасчеты!BI:BI,УсловияРасчеты!$H:$H,$C79,УсловияРасчеты!$N:$N,"итого")</f>
        <v>0</v>
      </c>
      <c r="AP79" s="107">
        <f>SUMIFS(УсловияРасчеты!BJ:BJ,УсловияРасчеты!$H:$H,$C79,УсловияРасчеты!$N:$N,"итого")</f>
        <v>0</v>
      </c>
      <c r="AQ79" s="107">
        <f>SUMIFS(УсловияРасчеты!BK:BK,УсловияРасчеты!$H:$H,$C79,УсловияРасчеты!$N:$N,"итого")</f>
        <v>0</v>
      </c>
      <c r="AR79" s="107">
        <f>SUMIFS(УсловияРасчеты!BL:BL,УсловияРасчеты!$H:$H,$C79,УсловияРасчеты!$N:$N,"итого")</f>
        <v>0</v>
      </c>
      <c r="AS79" s="107">
        <f>SUMIFS(УсловияРасчеты!BM:BM,УсловияРасчеты!$H:$H,$C79,УсловияРасчеты!$N:$N,"итого")</f>
        <v>0</v>
      </c>
      <c r="AT79" s="107">
        <f>SUMIFS(УсловияРасчеты!BN:BN,УсловияРасчеты!$H:$H,$C79,УсловияРасчеты!$N:$N,"итого")</f>
        <v>0</v>
      </c>
      <c r="AU79" s="107">
        <f>SUMIFS(УсловияРасчеты!BO:BO,УсловияРасчеты!$H:$H,$C79,УсловияРасчеты!$N:$N,"итого")</f>
        <v>0</v>
      </c>
      <c r="AV79" s="107">
        <f>SUMIFS(УсловияРасчеты!BP:BP,УсловияРасчеты!$H:$H,$C79,УсловияРасчеты!$N:$N,"итого")</f>
        <v>0</v>
      </c>
      <c r="AW79" s="107">
        <f>SUMIFS(УсловияРасчеты!BQ:BQ,УсловияРасчеты!$H:$H,$C79,УсловияРасчеты!$N:$N,"итого")</f>
        <v>0</v>
      </c>
      <c r="AX79" s="107">
        <f>SUMIFS(УсловияРасчеты!BR:BR,УсловияРасчеты!$H:$H,$C79,УсловияРасчеты!$N:$N,"итого")</f>
        <v>0</v>
      </c>
      <c r="AY79" s="107">
        <f>SUMIFS(УсловияРасчеты!BS:BS,УсловияРасчеты!$H:$H,$C79,УсловияРасчеты!$N:$N,"итого")</f>
        <v>0</v>
      </c>
      <c r="AZ79" s="107">
        <f>SUMIFS(УсловияРасчеты!BT:BT,УсловияРасчеты!$H:$H,$C79,УсловияРасчеты!$N:$N,"итого")</f>
        <v>0</v>
      </c>
      <c r="BA79" s="107">
        <f>SUMIFS(УсловияРасчеты!BU:BU,УсловияРасчеты!$H:$H,$C79,УсловияРасчеты!$N:$N,"итого")</f>
        <v>0</v>
      </c>
      <c r="BB79" s="107">
        <f>SUMIFS(УсловияРасчеты!BV:BV,УсловияРасчеты!$H:$H,$C79,УсловияРасчеты!$N:$N,"итого")</f>
        <v>0</v>
      </c>
      <c r="BC79" s="107">
        <f>SUMIFS(УсловияРасчеты!BW:BW,УсловияРасчеты!$H:$H,$C79,УсловияРасчеты!$N:$N,"итого")</f>
        <v>0</v>
      </c>
      <c r="BD79" s="107">
        <f>SUMIFS(УсловияРасчеты!BX:BX,УсловияРасчеты!$H:$H,$C79,УсловияРасчеты!$N:$N,"итого")</f>
        <v>0</v>
      </c>
      <c r="BE79" s="107">
        <f>SUMIFS(УсловияРасчеты!BY:BY,УсловияРасчеты!$H:$H,$C79,УсловияРасчеты!$N:$N,"итого")</f>
        <v>0</v>
      </c>
      <c r="BF79" s="107">
        <f>SUMIFS(УсловияРасчеты!BZ:BZ,УсловияРасчеты!$H:$H,$C79,УсловияРасчеты!$N:$N,"итого")</f>
        <v>0</v>
      </c>
      <c r="BG79" s="107">
        <f>SUMIFS(УсловияРасчеты!CA:CA,УсловияРасчеты!$H:$H,$C79,УсловияРасчеты!$N:$N,"итого")</f>
        <v>0</v>
      </c>
      <c r="BH79" s="107">
        <f>SUMIFS(УсловияРасчеты!CB:CB,УсловияРасчеты!$H:$H,$C79,УсловияРасчеты!$N:$N,"итого")</f>
        <v>0</v>
      </c>
      <c r="BI79" s="107">
        <f>SUMIFS(УсловияРасчеты!CC:CC,УсловияРасчеты!$H:$H,$C79,УсловияРасчеты!$N:$N,"итого")</f>
        <v>0</v>
      </c>
      <c r="BJ79" s="107">
        <f>SUMIFS(УсловияРасчеты!CD:CD,УсловияРасчеты!$H:$H,$C79,УсловияРасчеты!$N:$N,"итого")</f>
        <v>0</v>
      </c>
      <c r="BK79" s="107">
        <f>SUMIFS(УсловияРасчеты!CE:CE,УсловияРасчеты!$H:$H,$C79,УсловияРасчеты!$N:$N,"итого")</f>
        <v>0</v>
      </c>
      <c r="BL79" s="107">
        <f>SUMIFS(УсловияРасчеты!CF:CF,УсловияРасчеты!$H:$H,$C79,УсловияРасчеты!$N:$N,"итого")</f>
        <v>0</v>
      </c>
      <c r="BM79" s="107">
        <f>SUMIFS(УсловияРасчеты!CG:CG,УсловияРасчеты!$H:$H,$C79,УсловияРасчеты!$N:$N,"итого")</f>
        <v>0</v>
      </c>
      <c r="BN79" s="107">
        <f>SUMIFS(УсловияРасчеты!CH:CH,УсловияРасчеты!$H:$H,$C79,УсловияРасчеты!$N:$N,"итого")</f>
        <v>0</v>
      </c>
      <c r="BO79" s="107">
        <f>SUMIFS(УсловияРасчеты!CI:CI,УсловияРасчеты!$H:$H,$C79,УсловияРасчеты!$N:$N,"итого")</f>
        <v>0</v>
      </c>
      <c r="BP79" s="107">
        <f>SUMIFS(УсловияРасчеты!CJ:CJ,УсловияРасчеты!$H:$H,$C79,УсловияРасчеты!$N:$N,"итого")</f>
        <v>0</v>
      </c>
      <c r="BQ79" s="107">
        <f>SUMIFS(УсловияРасчеты!CK:CK,УсловияРасчеты!$H:$H,$C79,УсловияРасчеты!$N:$N,"итого")</f>
        <v>0</v>
      </c>
      <c r="BR79" s="107">
        <f>SUMIFS(УсловияРасчеты!CL:CL,УсловияРасчеты!$H:$H,$C79,УсловияРасчеты!$N:$N,"итого")</f>
        <v>0</v>
      </c>
      <c r="BS79" s="107">
        <f>SUMIFS(УсловияРасчеты!CM:CM,УсловияРасчеты!$H:$H,$C79,УсловияРасчеты!$N:$N,"итого")</f>
        <v>0</v>
      </c>
      <c r="BT79" s="107">
        <f>SUMIFS(УсловияРасчеты!CN:CN,УсловияРасчеты!$H:$H,$C79,УсловияРасчеты!$N:$N,"итого")</f>
        <v>0</v>
      </c>
      <c r="BU79" s="107">
        <f>SUMIFS(УсловияРасчеты!CO:CO,УсловияРасчеты!$H:$H,$C79,УсловияРасчеты!$N:$N,"итого")</f>
        <v>0</v>
      </c>
      <c r="BV79" s="107">
        <f>SUMIFS(УсловияРасчеты!CP:CP,УсловияРасчеты!$H:$H,$C79,УсловияРасчеты!$N:$N,"итого")</f>
        <v>0</v>
      </c>
      <c r="BW79" s="107">
        <f>SUMIFS(УсловияРасчеты!CQ:CQ,УсловияРасчеты!$H:$H,$C79,УсловияРасчеты!$N:$N,"итого")</f>
        <v>0</v>
      </c>
      <c r="BX79" s="107">
        <f>SUMIFS(УсловияРасчеты!CR:CR,УсловияРасчеты!$H:$H,$C79,УсловияРасчеты!$N:$N,"итого")</f>
        <v>0</v>
      </c>
      <c r="BY79" s="107">
        <f>SUMIFS(УсловияРасчеты!CS:CS,УсловияРасчеты!$H:$H,$C79,УсловияРасчеты!$N:$N,"итого")</f>
        <v>0</v>
      </c>
      <c r="BZ79" s="107">
        <f>SUMIFS(УсловияРасчеты!CT:CT,УсловияРасчеты!$H:$H,$C79,УсловияРасчеты!$N:$N,"итого")</f>
        <v>0</v>
      </c>
      <c r="CA79" s="107">
        <f>SUMIFS(УсловияРасчеты!CU:CU,УсловияРасчеты!$H:$H,$C79,УсловияРасчеты!$N:$N,"итого")</f>
        <v>0</v>
      </c>
      <c r="CB79" s="107">
        <f>SUMIFS(УсловияРасчеты!CV:CV,УсловияРасчеты!$H:$H,$C79,УсловияРасчеты!$N:$N,"итого")</f>
        <v>0</v>
      </c>
      <c r="CC79" s="107">
        <f>SUMIFS(УсловияРасчеты!CW:CW,УсловияРасчеты!$H:$H,$C79,УсловияРасчеты!$N:$N,"итого")</f>
        <v>0</v>
      </c>
      <c r="CD79" s="107">
        <f>SUMIFS(УсловияРасчеты!CX:CX,УсловияРасчеты!$H:$H,$C79,УсловияРасчеты!$N:$N,"итого")</f>
        <v>0</v>
      </c>
      <c r="CE79" s="107">
        <f>SUMIFS(УсловияРасчеты!CY:CY,УсловияРасчеты!$H:$H,$C79,УсловияРасчеты!$N:$N,"итого")</f>
        <v>0</v>
      </c>
      <c r="CF79" s="107">
        <f>SUMIFS(УсловияРасчеты!CZ:CZ,УсловияРасчеты!$H:$H,$C79,УсловияРасчеты!$N:$N,"итого")</f>
        <v>0</v>
      </c>
      <c r="CG79" s="107">
        <f>SUMIFS(УсловияРасчеты!DA:DA,УсловияРасчеты!$H:$H,$C79,УсловияРасчеты!$N:$N,"итого")</f>
        <v>0</v>
      </c>
      <c r="CH79" s="107">
        <f>SUMIFS(УсловияРасчеты!DB:DB,УсловияРасчеты!$H:$H,$C79,УсловияРасчеты!$N:$N,"итого")</f>
        <v>0</v>
      </c>
      <c r="CI79" s="107">
        <f>SUMIFS(УсловияРасчеты!DC:DC,УсловияРасчеты!$H:$H,$C79,УсловияРасчеты!$N:$N,"итого")</f>
        <v>0</v>
      </c>
      <c r="CJ79" s="107">
        <f>SUMIFS(УсловияРасчеты!DD:DD,УсловияРасчеты!$H:$H,$C79,УсловияРасчеты!$N:$N,"итого")</f>
        <v>0</v>
      </c>
      <c r="CK79" s="107">
        <f>SUMIFS(УсловияРасчеты!DE:DE,УсловияРасчеты!$H:$H,$C79,УсловияРасчеты!$N:$N,"итого")</f>
        <v>0</v>
      </c>
      <c r="CL79" s="107">
        <f>SUMIFS(УсловияРасчеты!DF:DF,УсловияРасчеты!$H:$H,$C79,УсловияРасчеты!$N:$N,"итого")</f>
        <v>0</v>
      </c>
      <c r="CM79" s="107">
        <f>SUMIFS(УсловияРасчеты!DG:DG,УсловияРасчеты!$H:$H,$C79,УсловияРасчеты!$N:$N,"итого")</f>
        <v>0</v>
      </c>
      <c r="CN79" s="107">
        <f>SUMIFS(УсловияРасчеты!DH:DH,УсловияРасчеты!$H:$H,$C79,УсловияРасчеты!$N:$N,"итого")</f>
        <v>0</v>
      </c>
      <c r="CO79" s="107">
        <f>SUMIFS(УсловияРасчеты!DI:DI,УсловияРасчеты!$H:$H,$C79,УсловияРасчеты!$N:$N,"итого")</f>
        <v>0</v>
      </c>
      <c r="CP79" s="107">
        <f>SUMIFS(УсловияРасчеты!DJ:DJ,УсловияРасчеты!$H:$H,$C79,УсловияРасчеты!$N:$N,"итого")</f>
        <v>0</v>
      </c>
      <c r="CQ79" s="107">
        <f>SUMIFS(УсловияРасчеты!DK:DK,УсловияРасчеты!$H:$H,$C79,УсловияРасчеты!$N:$N,"итого")</f>
        <v>0</v>
      </c>
      <c r="CR79" s="107">
        <f>SUMIFS(УсловияРасчеты!DL:DL,УсловияРасчеты!$H:$H,$C79,УсловияРасчеты!$N:$N,"итого")</f>
        <v>0</v>
      </c>
      <c r="CS79" s="107">
        <f>SUMIFS(УсловияРасчеты!DM:DM,УсловияРасчеты!$H:$H,$C79,УсловияРасчеты!$N:$N,"итого")</f>
        <v>0</v>
      </c>
      <c r="CT79" s="107">
        <f>SUMIFS(УсловияРасчеты!DN:DN,УсловияРасчеты!$H:$H,$C79,УсловияРасчеты!$N:$N,"итого")</f>
        <v>0</v>
      </c>
      <c r="CU79" s="107">
        <f>SUMIFS(УсловияРасчеты!DO:DO,УсловияРасчеты!$H:$H,$C79,УсловияРасчеты!$N:$N,"итого")</f>
        <v>0</v>
      </c>
      <c r="CV79" s="107">
        <f>SUMIFS(УсловияРасчеты!DP:DP,УсловияРасчеты!$H:$H,$C79,УсловияРасчеты!$N:$N,"итого")</f>
        <v>0</v>
      </c>
      <c r="CW79" s="107">
        <f>SUMIFS(УсловияРасчеты!DQ:DQ,УсловияРасчеты!$H:$H,$C79,УсловияРасчеты!$N:$N,"итого")</f>
        <v>0</v>
      </c>
      <c r="CX79" s="107">
        <f>SUMIFS(УсловияРасчеты!DR:DR,УсловияРасчеты!$H:$H,$C79,УсловияРасчеты!$N:$N,"итого")</f>
        <v>0</v>
      </c>
      <c r="CY79" s="107">
        <f>SUMIFS(УсловияРасчеты!DS:DS,УсловияРасчеты!$H:$H,$C79,УсловияРасчеты!$N:$N,"итого")</f>
        <v>0</v>
      </c>
      <c r="CZ79" s="107">
        <f>SUMIFS(УсловияРасчеты!DT:DT,УсловияРасчеты!$H:$H,$C79,УсловияРасчеты!$N:$N,"итого")</f>
        <v>0</v>
      </c>
      <c r="DA79" s="107">
        <f>SUMIFS(УсловияРасчеты!DU:DU,УсловияРасчеты!$H:$H,$C79,УсловияРасчеты!$N:$N,"итого")</f>
        <v>0</v>
      </c>
      <c r="DB79" s="107">
        <f>SUMIFS(УсловияРасчеты!DV:DV,УсловияРасчеты!$H:$H,$C79,УсловияРасчеты!$N:$N,"итого")</f>
        <v>0</v>
      </c>
      <c r="DC79" s="107">
        <f>SUMIFS(УсловияРасчеты!DW:DW,УсловияРасчеты!$H:$H,$C79,УсловияРасчеты!$N:$N,"итого")</f>
        <v>0</v>
      </c>
      <c r="DD79" s="107">
        <f>SUMIFS(УсловияРасчеты!DX:DX,УсловияРасчеты!$H:$H,$C79,УсловияРасчеты!$N:$N,"итого")</f>
        <v>0</v>
      </c>
      <c r="DE79" s="107">
        <f>SUMIFS(УсловияРасчеты!DY:DY,УсловияРасчеты!$H:$H,$C79,УсловияРасчеты!$N:$N,"итого")</f>
        <v>0</v>
      </c>
      <c r="DF79" s="107">
        <f>SUMIFS(УсловияРасчеты!DZ:DZ,УсловияРасчеты!$H:$H,$C79,УсловияРасчеты!$N:$N,"итого")</f>
        <v>0</v>
      </c>
      <c r="DG79" s="107">
        <f>SUMIFS(УсловияРасчеты!EA:EA,УсловияРасчеты!$H:$H,$C79,УсловияРасчеты!$N:$N,"итого")</f>
        <v>0</v>
      </c>
      <c r="DH79" s="107">
        <f>SUMIFS(УсловияРасчеты!EB:EB,УсловияРасчеты!$H:$H,$C79,УсловияРасчеты!$N:$N,"итого")</f>
        <v>0</v>
      </c>
      <c r="DI79" s="107">
        <f>SUMIFS(УсловияРасчеты!EC:EC,УсловияРасчеты!$H:$H,$C79,УсловияРасчеты!$N:$N,"итого")</f>
        <v>0</v>
      </c>
      <c r="DJ79" s="107">
        <f>SUMIFS(УсловияРасчеты!ED:ED,УсловияРасчеты!$H:$H,$C79,УсловияРасчеты!$N:$N,"итого")</f>
        <v>0</v>
      </c>
      <c r="DK79" s="107">
        <f>SUMIFS(УсловияРасчеты!EE:EE,УсловияРасчеты!$H:$H,$C79,УсловияРасчеты!$N:$N,"итого")</f>
        <v>0</v>
      </c>
      <c r="DL79" s="107">
        <f>SUMIFS(УсловияРасчеты!EF:EF,УсловияРасчеты!$H:$H,$C79,УсловияРасчеты!$N:$N,"итого")</f>
        <v>0</v>
      </c>
      <c r="DM79" s="107">
        <f>SUMIFS(УсловияРасчеты!EG:EG,УсловияРасчеты!$H:$H,$C79,УсловияРасчеты!$N:$N,"итого")</f>
        <v>0</v>
      </c>
      <c r="DN79" s="107">
        <f>SUMIFS(УсловияРасчеты!EH:EH,УсловияРасчеты!$H:$H,$C79,УсловияРасчеты!$N:$N,"итого")</f>
        <v>0</v>
      </c>
      <c r="DO79" s="107">
        <f>SUMIFS(УсловияРасчеты!EI:EI,УсловияРасчеты!$H:$H,$C79,УсловияРасчеты!$N:$N,"итого")</f>
        <v>0</v>
      </c>
      <c r="DP79" s="107">
        <f>SUMIFS(УсловияРасчеты!EJ:EJ,УсловияРасчеты!$H:$H,$C79,УсловияРасчеты!$N:$N,"итого")</f>
        <v>0</v>
      </c>
      <c r="DQ79" s="107">
        <f>SUMIFS(УсловияРасчеты!EK:EK,УсловияРасчеты!$H:$H,$C79,УсловияРасчеты!$N:$N,"итого")</f>
        <v>0</v>
      </c>
      <c r="DR79" s="107">
        <f>SUMIFS(УсловияРасчеты!EL:EL,УсловияРасчеты!$H:$H,$C79,УсловияРасчеты!$N:$N,"итого")</f>
        <v>0</v>
      </c>
      <c r="DS79" s="107">
        <f>SUMIFS(УсловияРасчеты!EM:EM,УсловияРасчеты!$H:$H,$C79,УсловияРасчеты!$N:$N,"итого")</f>
        <v>0</v>
      </c>
      <c r="DT79" s="107">
        <f>SUMIFS(УсловияРасчеты!EN:EN,УсловияРасчеты!$H:$H,$C79,УсловияРасчеты!$N:$N,"итого")</f>
        <v>0</v>
      </c>
      <c r="DU79" s="107">
        <f>SUMIFS(УсловияРасчеты!EO:EO,УсловияРасчеты!$H:$H,$C79,УсловияРасчеты!$N:$N,"итого")</f>
        <v>0</v>
      </c>
      <c r="DV79" s="107">
        <f>SUMIFS(УсловияРасчеты!EP:EP,УсловияРасчеты!$H:$H,$C79,УсловияРасчеты!$N:$N,"итого")</f>
        <v>0</v>
      </c>
      <c r="DW79" s="107">
        <f>SUMIFS(УсловияРасчеты!EQ:EQ,УсловияРасчеты!$H:$H,$C79,УсловияРасчеты!$N:$N,"итого")</f>
        <v>0</v>
      </c>
      <c r="DX79" s="107">
        <f>SUMIFS(УсловияРасчеты!ER:ER,УсловияРасчеты!$H:$H,$C79,УсловияРасчеты!$N:$N,"итого")</f>
        <v>0</v>
      </c>
      <c r="DY79" s="107">
        <f>SUMIFS(УсловияРасчеты!ES:ES,УсловияРасчеты!$H:$H,$C79,УсловияРасчеты!$N:$N,"итого")</f>
        <v>0</v>
      </c>
      <c r="DZ79" s="107">
        <f>SUMIFS(УсловияРасчеты!ET:ET,УсловияРасчеты!$H:$H,$C79,УсловияРасчеты!$N:$N,"итого")</f>
        <v>0</v>
      </c>
      <c r="EA79" s="107">
        <f>SUMIFS(УсловияРасчеты!EU:EU,УсловияРасчеты!$H:$H,$C79,УсловияРасчеты!$N:$N,"итого")</f>
        <v>0</v>
      </c>
      <c r="EB79" s="107">
        <f>SUMIFS(УсловияРасчеты!EV:EV,УсловияРасчеты!$H:$H,$C79,УсловияРасчеты!$N:$N,"итого")</f>
        <v>0</v>
      </c>
      <c r="EC79" s="107">
        <f>SUMIFS(УсловияРасчеты!EW:EW,УсловияРасчеты!$H:$H,$C79,УсловияРасчеты!$N:$N,"итого")</f>
        <v>0</v>
      </c>
      <c r="ED79" s="107">
        <f>SUMIFS(УсловияРасчеты!EX:EX,УсловияРасчеты!$H:$H,$C79,УсловияРасчеты!$N:$N,"итого")</f>
        <v>0</v>
      </c>
      <c r="EE79" s="107">
        <f>SUMIFS(УсловияРасчеты!EY:EY,УсловияРасчеты!$H:$H,$C79,УсловияРасчеты!$N:$N,"итого")</f>
        <v>0</v>
      </c>
      <c r="EF79" s="107">
        <f>SUMIFS(УсловияРасчеты!EZ:EZ,УсловияРасчеты!$H:$H,$C79,УсловияРасчеты!$N:$N,"итого")</f>
        <v>0</v>
      </c>
      <c r="EG79" s="107">
        <f>SUMIFS(УсловияРасчеты!FA:FA,УсловияРасчеты!$H:$H,$C79,УсловияРасчеты!$N:$N,"итого")</f>
        <v>0</v>
      </c>
      <c r="EH79" s="107">
        <f>SUMIFS(УсловияРасчеты!FB:FB,УсловияРасчеты!$H:$H,$C79,УсловияРасчеты!$N:$N,"итого")</f>
        <v>0</v>
      </c>
      <c r="EI79" s="107">
        <f>SUMIFS(УсловияРасчеты!FC:FC,УсловияРасчеты!$H:$H,$C79,УсловияРасчеты!$N:$N,"итого")</f>
        <v>0</v>
      </c>
      <c r="EJ79" s="107">
        <f>SUMIFS(УсловияРасчеты!FD:FD,УсловияРасчеты!$H:$H,$C79,УсловияРасчеты!$N:$N,"итого")</f>
        <v>0</v>
      </c>
      <c r="EK79" s="107">
        <f>SUMIFS(УсловияРасчеты!FE:FE,УсловияРасчеты!$H:$H,$C79,УсловияРасчеты!$N:$N,"итого")</f>
        <v>0</v>
      </c>
      <c r="EL79" s="107">
        <f>SUMIFS(УсловияРасчеты!FF:FF,УсловияРасчеты!$H:$H,$C79,УсловияРасчеты!$N:$N,"итого")</f>
        <v>0</v>
      </c>
      <c r="EM79" s="107">
        <f>SUMIFS(УсловияРасчеты!FG:FG,УсловияРасчеты!$H:$H,$C79,УсловияРасчеты!$N:$N,"итого")</f>
        <v>0</v>
      </c>
      <c r="EN79" s="107">
        <f>SUMIFS(УсловияРасчеты!FH:FH,УсловияРасчеты!$H:$H,$C79,УсловияРасчеты!$N:$N,"итого")</f>
        <v>0</v>
      </c>
      <c r="EO79" s="107">
        <f>SUMIFS(УсловияРасчеты!FI:FI,УсловияРасчеты!$H:$H,$C79,УсловияРасчеты!$N:$N,"итого")</f>
        <v>0</v>
      </c>
      <c r="EP79" s="107">
        <f>SUMIFS(УсловияРасчеты!FJ:FJ,УсловияРасчеты!$H:$H,$C79,УсловияРасчеты!$N:$N,"итого")</f>
        <v>0</v>
      </c>
      <c r="EQ79" s="107">
        <f>SUMIFS(УсловияРасчеты!FK:FK,УсловияРасчеты!$H:$H,$C79,УсловияРасчеты!$N:$N,"итого")</f>
        <v>0</v>
      </c>
      <c r="ER79" s="107">
        <f>SUMIFS(УсловияРасчеты!FL:FL,УсловияРасчеты!$H:$H,$C79,УсловияРасчеты!$N:$N,"итого")</f>
        <v>0</v>
      </c>
      <c r="ES79" s="107">
        <f>SUMIFS(УсловияРасчеты!FM:FM,УсловияРасчеты!$H:$H,$C79,УсловияРасчеты!$N:$N,"итого")</f>
        <v>0</v>
      </c>
      <c r="ET79" s="107">
        <f>SUMIFS(УсловияРасчеты!FN:FN,УсловияРасчеты!$H:$H,$C79,УсловияРасчеты!$N:$N,"итого")</f>
        <v>0</v>
      </c>
      <c r="EU79" s="107">
        <f>SUMIFS(УсловияРасчеты!FO:FO,УсловияРасчеты!$H:$H,$C79,УсловияРасчеты!$N:$N,"итого")</f>
        <v>0</v>
      </c>
      <c r="EV79" s="107">
        <f>SUMIFS(УсловияРасчеты!FP:FP,УсловияРасчеты!$H:$H,$C79,УсловияРасчеты!$N:$N,"итого")</f>
        <v>0</v>
      </c>
      <c r="EW79" s="107">
        <f>SUMIFS(УсловияРасчеты!FQ:FQ,УсловияРасчеты!$H:$H,$C79,УсловияРасчеты!$N:$N,"итого")</f>
        <v>0</v>
      </c>
      <c r="EX79" s="107">
        <f>SUMIFS(УсловияРасчеты!FR:FR,УсловияРасчеты!$H:$H,$C79,УсловияРасчеты!$N:$N,"итого")</f>
        <v>0</v>
      </c>
      <c r="EY79" s="107">
        <f>SUMIFS(УсловияРасчеты!FS:FS,УсловияРасчеты!$H:$H,$C79,УсловияРасчеты!$N:$N,"итого")</f>
        <v>0</v>
      </c>
      <c r="EZ79" s="107">
        <f>SUMIFS(УсловияРасчеты!FT:FT,УсловияРасчеты!$H:$H,$C79,УсловияРасчеты!$N:$N,"итого")</f>
        <v>0</v>
      </c>
      <c r="FA79" s="107">
        <f>SUMIFS(УсловияРасчеты!FU:FU,УсловияРасчеты!$H:$H,$C79,УсловияРасчеты!$N:$N,"итого")</f>
        <v>0</v>
      </c>
      <c r="FB79" s="107">
        <f>SUMIFS(УсловияРасчеты!FV:FV,УсловияРасчеты!$H:$H,$C79,УсловияРасчеты!$N:$N,"итого")</f>
        <v>0</v>
      </c>
      <c r="FC79" s="107">
        <f>SUMIFS(УсловияРасчеты!FW:FW,УсловияРасчеты!$H:$H,$C79,УсловияРасчеты!$N:$N,"итого")</f>
        <v>0</v>
      </c>
      <c r="FD79" s="107">
        <f>SUMIFS(УсловияРасчеты!FX:FX,УсловияРасчеты!$H:$H,$C79,УсловияРасчеты!$N:$N,"итого")</f>
        <v>0</v>
      </c>
      <c r="FE79" s="107">
        <f>SUMIFS(УсловияРасчеты!FY:FY,УсловияРасчеты!$H:$H,$C79,УсловияРасчеты!$N:$N,"итого")</f>
        <v>0</v>
      </c>
      <c r="FF79" s="107">
        <f>SUMIFS(УсловияРасчеты!FZ:FZ,УсловияРасчеты!$H:$H,$C79,УсловияРасчеты!$N:$N,"итого")</f>
        <v>0</v>
      </c>
      <c r="FG79" s="107">
        <f>SUMIFS(УсловияРасчеты!GA:GA,УсловияРасчеты!$H:$H,$C79,УсловияРасчеты!$N:$N,"итого")</f>
        <v>0</v>
      </c>
      <c r="FH79" s="107">
        <f>SUMIFS(УсловияРасчеты!GB:GB,УсловияРасчеты!$H:$H,$C79,УсловияРасчеты!$N:$N,"итого")</f>
        <v>0</v>
      </c>
      <c r="FI79" s="107">
        <f>SUMIFS(УсловияРасчеты!GC:GC,УсловияРасчеты!$H:$H,$C79,УсловияРасчеты!$N:$N,"итого")</f>
        <v>0</v>
      </c>
      <c r="FJ79" s="107">
        <f>SUMIFS(УсловияРасчеты!GD:GD,УсловияРасчеты!$H:$H,$C79,УсловияРасчеты!$N:$N,"итого")</f>
        <v>0</v>
      </c>
      <c r="FK79" s="107">
        <f>SUMIFS(УсловияРасчеты!GE:GE,УсловияРасчеты!$H:$H,$C79,УсловияРасчеты!$N:$N,"итого")</f>
        <v>0</v>
      </c>
      <c r="FL79" s="107">
        <f>SUMIFS(УсловияРасчеты!GF:GF,УсловияРасчеты!$H:$H,$C79,УсловияРасчеты!$N:$N,"итого")</f>
        <v>0</v>
      </c>
      <c r="FM79" s="107">
        <f>SUMIFS(УсловияРасчеты!GG:GG,УсловияРасчеты!$H:$H,$C79,УсловияРасчеты!$N:$N,"итого")</f>
        <v>0</v>
      </c>
      <c r="FN79" s="107">
        <f>SUMIFS(УсловияРасчеты!GH:GH,УсловияРасчеты!$H:$H,$C79,УсловияРасчеты!$N:$N,"итого")</f>
        <v>0</v>
      </c>
      <c r="FO79" s="107">
        <f>SUMIFS(УсловияРасчеты!GI:GI,УсловияРасчеты!$H:$H,$C79,УсловияРасчеты!$N:$N,"итого")</f>
        <v>0</v>
      </c>
      <c r="FP79" s="107">
        <f>SUMIFS(УсловияРасчеты!GJ:GJ,УсловияРасчеты!$H:$H,$C79,УсловияРасчеты!$N:$N,"итого")</f>
        <v>0</v>
      </c>
      <c r="FQ79" s="107">
        <f>SUMIFS(УсловияРасчеты!GK:GK,УсловияРасчеты!$H:$H,$C79,УсловияРасчеты!$N:$N,"итого")</f>
        <v>0</v>
      </c>
      <c r="FR79" s="107">
        <f>SUMIFS(УсловияРасчеты!GL:GL,УсловияРасчеты!$H:$H,$C79,УсловияРасчеты!$N:$N,"итого")</f>
        <v>0</v>
      </c>
      <c r="FS79" s="107">
        <f>SUMIFS(УсловияРасчеты!GM:GM,УсловияРасчеты!$H:$H,$C79,УсловияРасчеты!$N:$N,"итого")</f>
        <v>0</v>
      </c>
      <c r="FT79" s="107">
        <f>SUMIFS(УсловияРасчеты!GN:GN,УсловияРасчеты!$H:$H,$C79,УсловияРасчеты!$N:$N,"итого")</f>
        <v>0</v>
      </c>
      <c r="FU79" s="107">
        <f>SUMIFS(УсловияРасчеты!GO:GO,УсловияРасчеты!$H:$H,$C79,УсловияРасчеты!$N:$N,"итого")</f>
        <v>0</v>
      </c>
      <c r="FV79" s="107">
        <f>SUMIFS(УсловияРасчеты!GP:GP,УсловияРасчеты!$H:$H,$C79,УсловияРасчеты!$N:$N,"итого")</f>
        <v>0</v>
      </c>
      <c r="FW79" s="107">
        <f>SUMIFS(УсловияРасчеты!GQ:GQ,УсловияРасчеты!$H:$H,$C79,УсловияРасчеты!$N:$N,"итого")</f>
        <v>0</v>
      </c>
      <c r="FX79" s="107">
        <f>SUMIFS(УсловияРасчеты!GR:GR,УсловияРасчеты!$H:$H,$C79,УсловияРасчеты!$N:$N,"итого")</f>
        <v>0</v>
      </c>
      <c r="FY79" s="107">
        <f>SUMIFS(УсловияРасчеты!GS:GS,УсловияРасчеты!$H:$H,$C79,УсловияРасчеты!$N:$N,"итого")</f>
        <v>0</v>
      </c>
      <c r="FZ79" s="107">
        <f>SUMIFS(УсловияРасчеты!GT:GT,УсловияРасчеты!$H:$H,$C79,УсловияРасчеты!$N:$N,"итого")</f>
        <v>0</v>
      </c>
      <c r="GA79" s="107">
        <f>SUMIFS(УсловияРасчеты!GU:GU,УсловияРасчеты!$H:$H,$C79,УсловияРасчеты!$N:$N,"итого")</f>
        <v>0</v>
      </c>
      <c r="GB79" s="107">
        <f>SUMIFS(УсловияРасчеты!GV:GV,УсловияРасчеты!$H:$H,$C79,УсловияРасчеты!$N:$N,"итого")</f>
        <v>0</v>
      </c>
      <c r="GC79" s="107">
        <f>SUMIFS(УсловияРасчеты!GW:GW,УсловияРасчеты!$H:$H,$C79,УсловияРасчеты!$N:$N,"итого")</f>
        <v>0</v>
      </c>
      <c r="GD79" s="107">
        <f>SUMIFS(УсловияРасчеты!GX:GX,УсловияРасчеты!$H:$H,$C79,УсловияРасчеты!$N:$N,"итого")</f>
        <v>0</v>
      </c>
      <c r="GE79" s="107">
        <f>SUMIFS(УсловияРасчеты!GY:GY,УсловияРасчеты!$H:$H,$C79,УсловияРасчеты!$N:$N,"итого")</f>
        <v>0</v>
      </c>
      <c r="GF79" s="107">
        <f>SUMIFS(УсловияРасчеты!GZ:GZ,УсловияРасчеты!$H:$H,$C79,УсловияРасчеты!$N:$N,"итого")</f>
        <v>0</v>
      </c>
      <c r="GG79" s="77"/>
    </row>
    <row r="80" spans="1:189" s="79" customFormat="1">
      <c r="A80" s="82"/>
      <c r="B80" s="77"/>
      <c r="C80" s="78" t="str">
        <f>УсловияРасчеты!$H$1204</f>
        <v>Кредиторская задолженность по капзатратам</v>
      </c>
      <c r="D80" s="66"/>
      <c r="E80" s="129">
        <f t="shared" si="232"/>
        <v>0</v>
      </c>
      <c r="F80" s="65"/>
      <c r="G80" s="107">
        <f>SUMIFS(УсловияРасчеты!AA:AA,УсловияРасчеты!$H:$H,$C80,УсловияРасчеты!$N:$N,"итого")</f>
        <v>0</v>
      </c>
      <c r="H80" s="107">
        <f>SUMIFS(УсловияРасчеты!AB:AB,УсловияРасчеты!$H:$H,$C80,УсловияРасчеты!$N:$N,"итого")</f>
        <v>0</v>
      </c>
      <c r="I80" s="107">
        <f>SUMIFS(УсловияРасчеты!AC:AC,УсловияРасчеты!$H:$H,$C80,УсловияРасчеты!$N:$N,"итого")</f>
        <v>0</v>
      </c>
      <c r="J80" s="107">
        <f>SUMIFS(УсловияРасчеты!AD:AD,УсловияРасчеты!$H:$H,$C80,УсловияРасчеты!$N:$N,"итого")</f>
        <v>0</v>
      </c>
      <c r="K80" s="107">
        <f>SUMIFS(УсловияРасчеты!AE:AE,УсловияРасчеты!$H:$H,$C80,УсловияРасчеты!$N:$N,"итого")</f>
        <v>0</v>
      </c>
      <c r="L80" s="107">
        <f>SUMIFS(УсловияРасчеты!AF:AF,УсловияРасчеты!$H:$H,$C80,УсловияРасчеты!$N:$N,"итого")</f>
        <v>0</v>
      </c>
      <c r="M80" s="107">
        <f>SUMIFS(УсловияРасчеты!AG:AG,УсловияРасчеты!$H:$H,$C80,УсловияРасчеты!$N:$N,"итого")</f>
        <v>0</v>
      </c>
      <c r="N80" s="107">
        <f>SUMIFS(УсловияРасчеты!AH:AH,УсловияРасчеты!$H:$H,$C80,УсловияРасчеты!$N:$N,"итого")</f>
        <v>0</v>
      </c>
      <c r="O80" s="107">
        <f>SUMIFS(УсловияРасчеты!AI:AI,УсловияРасчеты!$H:$H,$C80,УсловияРасчеты!$N:$N,"итого")</f>
        <v>0</v>
      </c>
      <c r="P80" s="107">
        <f>SUMIFS(УсловияРасчеты!AJ:AJ,УсловияРасчеты!$H:$H,$C80,УсловияРасчеты!$N:$N,"итого")</f>
        <v>0</v>
      </c>
      <c r="Q80" s="107">
        <f>SUMIFS(УсловияРасчеты!AK:AK,УсловияРасчеты!$H:$H,$C80,УсловияРасчеты!$N:$N,"итого")</f>
        <v>0</v>
      </c>
      <c r="R80" s="107">
        <f>SUMIFS(УсловияРасчеты!AL:AL,УсловияРасчеты!$H:$H,$C80,УсловияРасчеты!$N:$N,"итого")</f>
        <v>0</v>
      </c>
      <c r="S80" s="107">
        <f>SUMIFS(УсловияРасчеты!AM:AM,УсловияРасчеты!$H:$H,$C80,УсловияРасчеты!$N:$N,"итого")</f>
        <v>0</v>
      </c>
      <c r="T80" s="107">
        <f>SUMIFS(УсловияРасчеты!AN:AN,УсловияРасчеты!$H:$H,$C80,УсловияРасчеты!$N:$N,"итого")</f>
        <v>0</v>
      </c>
      <c r="U80" s="107">
        <f>SUMIFS(УсловияРасчеты!AO:AO,УсловияРасчеты!$H:$H,$C80,УсловияРасчеты!$N:$N,"итого")</f>
        <v>0</v>
      </c>
      <c r="V80" s="107">
        <f>SUMIFS(УсловияРасчеты!AP:AP,УсловияРасчеты!$H:$H,$C80,УсловияРасчеты!$N:$N,"итого")</f>
        <v>0</v>
      </c>
      <c r="W80" s="107">
        <f>SUMIFS(УсловияРасчеты!AQ:AQ,УсловияРасчеты!$H:$H,$C80,УсловияРасчеты!$N:$N,"итого")</f>
        <v>0</v>
      </c>
      <c r="X80" s="107">
        <f>SUMIFS(УсловияРасчеты!AR:AR,УсловияРасчеты!$H:$H,$C80,УсловияРасчеты!$N:$N,"итого")</f>
        <v>0</v>
      </c>
      <c r="Y80" s="107">
        <f>SUMIFS(УсловияРасчеты!AS:AS,УсловияРасчеты!$H:$H,$C80,УсловияРасчеты!$N:$N,"итого")</f>
        <v>0</v>
      </c>
      <c r="Z80" s="107">
        <f>SUMIFS(УсловияРасчеты!AT:AT,УсловияРасчеты!$H:$H,$C80,УсловияРасчеты!$N:$N,"итого")</f>
        <v>0</v>
      </c>
      <c r="AA80" s="107">
        <f>SUMIFS(УсловияРасчеты!AU:AU,УсловияРасчеты!$H:$H,$C80,УсловияРасчеты!$N:$N,"итого")</f>
        <v>0</v>
      </c>
      <c r="AB80" s="107">
        <f>SUMIFS(УсловияРасчеты!AV:AV,УсловияРасчеты!$H:$H,$C80,УсловияРасчеты!$N:$N,"итого")</f>
        <v>0</v>
      </c>
      <c r="AC80" s="107">
        <f>SUMIFS(УсловияРасчеты!AW:AW,УсловияРасчеты!$H:$H,$C80,УсловияРасчеты!$N:$N,"итого")</f>
        <v>0</v>
      </c>
      <c r="AD80" s="107">
        <f>SUMIFS(УсловияРасчеты!AX:AX,УсловияРасчеты!$H:$H,$C80,УсловияРасчеты!$N:$N,"итого")</f>
        <v>0</v>
      </c>
      <c r="AE80" s="107">
        <f>SUMIFS(УсловияРасчеты!AY:AY,УсловияРасчеты!$H:$H,$C80,УсловияРасчеты!$N:$N,"итого")</f>
        <v>0</v>
      </c>
      <c r="AF80" s="107">
        <f>SUMIFS(УсловияРасчеты!AZ:AZ,УсловияРасчеты!$H:$H,$C80,УсловияРасчеты!$N:$N,"итого")</f>
        <v>0</v>
      </c>
      <c r="AG80" s="107">
        <f>SUMIFS(УсловияРасчеты!BA:BA,УсловияРасчеты!$H:$H,$C80,УсловияРасчеты!$N:$N,"итого")</f>
        <v>0</v>
      </c>
      <c r="AH80" s="107">
        <f>SUMIFS(УсловияРасчеты!BB:BB,УсловияРасчеты!$H:$H,$C80,УсловияРасчеты!$N:$N,"итого")</f>
        <v>0</v>
      </c>
      <c r="AI80" s="107">
        <f>SUMIFS(УсловияРасчеты!BC:BC,УсловияРасчеты!$H:$H,$C80,УсловияРасчеты!$N:$N,"итого")</f>
        <v>0</v>
      </c>
      <c r="AJ80" s="107">
        <f>SUMIFS(УсловияРасчеты!BD:BD,УсловияРасчеты!$H:$H,$C80,УсловияРасчеты!$N:$N,"итого")</f>
        <v>0</v>
      </c>
      <c r="AK80" s="107">
        <f>SUMIFS(УсловияРасчеты!BE:BE,УсловияРасчеты!$H:$H,$C80,УсловияРасчеты!$N:$N,"итого")</f>
        <v>0</v>
      </c>
      <c r="AL80" s="107">
        <f>SUMIFS(УсловияРасчеты!BF:BF,УсловияРасчеты!$H:$H,$C80,УсловияРасчеты!$N:$N,"итого")</f>
        <v>0</v>
      </c>
      <c r="AM80" s="107">
        <f>SUMIFS(УсловияРасчеты!BG:BG,УсловияРасчеты!$H:$H,$C80,УсловияРасчеты!$N:$N,"итого")</f>
        <v>0</v>
      </c>
      <c r="AN80" s="107">
        <f>SUMIFS(УсловияРасчеты!BH:BH,УсловияРасчеты!$H:$H,$C80,УсловияРасчеты!$N:$N,"итого")</f>
        <v>0</v>
      </c>
      <c r="AO80" s="107">
        <f>SUMIFS(УсловияРасчеты!BI:BI,УсловияРасчеты!$H:$H,$C80,УсловияРасчеты!$N:$N,"итого")</f>
        <v>0</v>
      </c>
      <c r="AP80" s="107">
        <f>SUMIFS(УсловияРасчеты!BJ:BJ,УсловияРасчеты!$H:$H,$C80,УсловияРасчеты!$N:$N,"итого")</f>
        <v>0</v>
      </c>
      <c r="AQ80" s="107">
        <f>SUMIFS(УсловияРасчеты!BK:BK,УсловияРасчеты!$H:$H,$C80,УсловияРасчеты!$N:$N,"итого")</f>
        <v>0</v>
      </c>
      <c r="AR80" s="107">
        <f>SUMIFS(УсловияРасчеты!BL:BL,УсловияРасчеты!$H:$H,$C80,УсловияРасчеты!$N:$N,"итого")</f>
        <v>0</v>
      </c>
      <c r="AS80" s="107">
        <f>SUMIFS(УсловияРасчеты!BM:BM,УсловияРасчеты!$H:$H,$C80,УсловияРасчеты!$N:$N,"итого")</f>
        <v>0</v>
      </c>
      <c r="AT80" s="107">
        <f>SUMIFS(УсловияРасчеты!BN:BN,УсловияРасчеты!$H:$H,$C80,УсловияРасчеты!$N:$N,"итого")</f>
        <v>0</v>
      </c>
      <c r="AU80" s="107">
        <f>SUMIFS(УсловияРасчеты!BO:BO,УсловияРасчеты!$H:$H,$C80,УсловияРасчеты!$N:$N,"итого")</f>
        <v>0</v>
      </c>
      <c r="AV80" s="107">
        <f>SUMIFS(УсловияРасчеты!BP:BP,УсловияРасчеты!$H:$H,$C80,УсловияРасчеты!$N:$N,"итого")</f>
        <v>0</v>
      </c>
      <c r="AW80" s="107">
        <f>SUMIFS(УсловияРасчеты!BQ:BQ,УсловияРасчеты!$H:$H,$C80,УсловияРасчеты!$N:$N,"итого")</f>
        <v>0</v>
      </c>
      <c r="AX80" s="107">
        <f>SUMIFS(УсловияРасчеты!BR:BR,УсловияРасчеты!$H:$H,$C80,УсловияРасчеты!$N:$N,"итого")</f>
        <v>0</v>
      </c>
      <c r="AY80" s="107">
        <f>SUMIFS(УсловияРасчеты!BS:BS,УсловияРасчеты!$H:$H,$C80,УсловияРасчеты!$N:$N,"итого")</f>
        <v>0</v>
      </c>
      <c r="AZ80" s="107">
        <f>SUMIFS(УсловияРасчеты!BT:BT,УсловияРасчеты!$H:$H,$C80,УсловияРасчеты!$N:$N,"итого")</f>
        <v>0</v>
      </c>
      <c r="BA80" s="107">
        <f>SUMIFS(УсловияРасчеты!BU:BU,УсловияРасчеты!$H:$H,$C80,УсловияРасчеты!$N:$N,"итого")</f>
        <v>0</v>
      </c>
      <c r="BB80" s="107">
        <f>SUMIFS(УсловияРасчеты!BV:BV,УсловияРасчеты!$H:$H,$C80,УсловияРасчеты!$N:$N,"итого")</f>
        <v>0</v>
      </c>
      <c r="BC80" s="107">
        <f>SUMIFS(УсловияРасчеты!BW:BW,УсловияРасчеты!$H:$H,$C80,УсловияРасчеты!$N:$N,"итого")</f>
        <v>0</v>
      </c>
      <c r="BD80" s="107">
        <f>SUMIFS(УсловияРасчеты!BX:BX,УсловияРасчеты!$H:$H,$C80,УсловияРасчеты!$N:$N,"итого")</f>
        <v>0</v>
      </c>
      <c r="BE80" s="107">
        <f>SUMIFS(УсловияРасчеты!BY:BY,УсловияРасчеты!$H:$H,$C80,УсловияРасчеты!$N:$N,"итого")</f>
        <v>0</v>
      </c>
      <c r="BF80" s="107">
        <f>SUMIFS(УсловияРасчеты!BZ:BZ,УсловияРасчеты!$H:$H,$C80,УсловияРасчеты!$N:$N,"итого")</f>
        <v>0</v>
      </c>
      <c r="BG80" s="107">
        <f>SUMIFS(УсловияРасчеты!CA:CA,УсловияРасчеты!$H:$H,$C80,УсловияРасчеты!$N:$N,"итого")</f>
        <v>0</v>
      </c>
      <c r="BH80" s="107">
        <f>SUMIFS(УсловияРасчеты!CB:CB,УсловияРасчеты!$H:$H,$C80,УсловияРасчеты!$N:$N,"итого")</f>
        <v>0</v>
      </c>
      <c r="BI80" s="107">
        <f>SUMIFS(УсловияРасчеты!CC:CC,УсловияРасчеты!$H:$H,$C80,УсловияРасчеты!$N:$N,"итого")</f>
        <v>0</v>
      </c>
      <c r="BJ80" s="107">
        <f>SUMIFS(УсловияРасчеты!CD:CD,УсловияРасчеты!$H:$H,$C80,УсловияРасчеты!$N:$N,"итого")</f>
        <v>0</v>
      </c>
      <c r="BK80" s="107">
        <f>SUMIFS(УсловияРасчеты!CE:CE,УсловияРасчеты!$H:$H,$C80,УсловияРасчеты!$N:$N,"итого")</f>
        <v>0</v>
      </c>
      <c r="BL80" s="107">
        <f>SUMIFS(УсловияРасчеты!CF:CF,УсловияРасчеты!$H:$H,$C80,УсловияРасчеты!$N:$N,"итого")</f>
        <v>0</v>
      </c>
      <c r="BM80" s="107">
        <f>SUMIFS(УсловияРасчеты!CG:CG,УсловияРасчеты!$H:$H,$C80,УсловияРасчеты!$N:$N,"итого")</f>
        <v>0</v>
      </c>
      <c r="BN80" s="107">
        <f>SUMIFS(УсловияРасчеты!CH:CH,УсловияРасчеты!$H:$H,$C80,УсловияРасчеты!$N:$N,"итого")</f>
        <v>0</v>
      </c>
      <c r="BO80" s="107">
        <f>SUMIFS(УсловияРасчеты!CI:CI,УсловияРасчеты!$H:$H,$C80,УсловияРасчеты!$N:$N,"итого")</f>
        <v>0</v>
      </c>
      <c r="BP80" s="107">
        <f>SUMIFS(УсловияРасчеты!CJ:CJ,УсловияРасчеты!$H:$H,$C80,УсловияРасчеты!$N:$N,"итого")</f>
        <v>0</v>
      </c>
      <c r="BQ80" s="107">
        <f>SUMIFS(УсловияРасчеты!CK:CK,УсловияРасчеты!$H:$H,$C80,УсловияРасчеты!$N:$N,"итого")</f>
        <v>0</v>
      </c>
      <c r="BR80" s="107">
        <f>SUMIFS(УсловияРасчеты!CL:CL,УсловияРасчеты!$H:$H,$C80,УсловияРасчеты!$N:$N,"итого")</f>
        <v>0</v>
      </c>
      <c r="BS80" s="107">
        <f>SUMIFS(УсловияРасчеты!CM:CM,УсловияРасчеты!$H:$H,$C80,УсловияРасчеты!$N:$N,"итого")</f>
        <v>0</v>
      </c>
      <c r="BT80" s="107">
        <f>SUMIFS(УсловияРасчеты!CN:CN,УсловияРасчеты!$H:$H,$C80,УсловияРасчеты!$N:$N,"итого")</f>
        <v>0</v>
      </c>
      <c r="BU80" s="107">
        <f>SUMIFS(УсловияРасчеты!CO:CO,УсловияРасчеты!$H:$H,$C80,УсловияРасчеты!$N:$N,"итого")</f>
        <v>0</v>
      </c>
      <c r="BV80" s="107">
        <f>SUMIFS(УсловияРасчеты!CP:CP,УсловияРасчеты!$H:$H,$C80,УсловияРасчеты!$N:$N,"итого")</f>
        <v>0</v>
      </c>
      <c r="BW80" s="107">
        <f>SUMIFS(УсловияРасчеты!CQ:CQ,УсловияРасчеты!$H:$H,$C80,УсловияРасчеты!$N:$N,"итого")</f>
        <v>0</v>
      </c>
      <c r="BX80" s="107">
        <f>SUMIFS(УсловияРасчеты!CR:CR,УсловияРасчеты!$H:$H,$C80,УсловияРасчеты!$N:$N,"итого")</f>
        <v>0</v>
      </c>
      <c r="BY80" s="107">
        <f>SUMIFS(УсловияРасчеты!CS:CS,УсловияРасчеты!$H:$H,$C80,УсловияРасчеты!$N:$N,"итого")</f>
        <v>0</v>
      </c>
      <c r="BZ80" s="107">
        <f>SUMIFS(УсловияРасчеты!CT:CT,УсловияРасчеты!$H:$H,$C80,УсловияРасчеты!$N:$N,"итого")</f>
        <v>0</v>
      </c>
      <c r="CA80" s="107">
        <f>SUMIFS(УсловияРасчеты!CU:CU,УсловияРасчеты!$H:$H,$C80,УсловияРасчеты!$N:$N,"итого")</f>
        <v>0</v>
      </c>
      <c r="CB80" s="107">
        <f>SUMIFS(УсловияРасчеты!CV:CV,УсловияРасчеты!$H:$H,$C80,УсловияРасчеты!$N:$N,"итого")</f>
        <v>0</v>
      </c>
      <c r="CC80" s="107">
        <f>SUMIFS(УсловияРасчеты!CW:CW,УсловияРасчеты!$H:$H,$C80,УсловияРасчеты!$N:$N,"итого")</f>
        <v>0</v>
      </c>
      <c r="CD80" s="107">
        <f>SUMIFS(УсловияРасчеты!CX:CX,УсловияРасчеты!$H:$H,$C80,УсловияРасчеты!$N:$N,"итого")</f>
        <v>0</v>
      </c>
      <c r="CE80" s="107">
        <f>SUMIFS(УсловияРасчеты!CY:CY,УсловияРасчеты!$H:$H,$C80,УсловияРасчеты!$N:$N,"итого")</f>
        <v>0</v>
      </c>
      <c r="CF80" s="107">
        <f>SUMIFS(УсловияРасчеты!CZ:CZ,УсловияРасчеты!$H:$H,$C80,УсловияРасчеты!$N:$N,"итого")</f>
        <v>0</v>
      </c>
      <c r="CG80" s="107">
        <f>SUMIFS(УсловияРасчеты!DA:DA,УсловияРасчеты!$H:$H,$C80,УсловияРасчеты!$N:$N,"итого")</f>
        <v>0</v>
      </c>
      <c r="CH80" s="107">
        <f>SUMIFS(УсловияРасчеты!DB:DB,УсловияРасчеты!$H:$H,$C80,УсловияРасчеты!$N:$N,"итого")</f>
        <v>0</v>
      </c>
      <c r="CI80" s="107">
        <f>SUMIFS(УсловияРасчеты!DC:DC,УсловияРасчеты!$H:$H,$C80,УсловияРасчеты!$N:$N,"итого")</f>
        <v>0</v>
      </c>
      <c r="CJ80" s="107">
        <f>SUMIFS(УсловияРасчеты!DD:DD,УсловияРасчеты!$H:$H,$C80,УсловияРасчеты!$N:$N,"итого")</f>
        <v>0</v>
      </c>
      <c r="CK80" s="107">
        <f>SUMIFS(УсловияРасчеты!DE:DE,УсловияРасчеты!$H:$H,$C80,УсловияРасчеты!$N:$N,"итого")</f>
        <v>0</v>
      </c>
      <c r="CL80" s="107">
        <f>SUMIFS(УсловияРасчеты!DF:DF,УсловияРасчеты!$H:$H,$C80,УсловияРасчеты!$N:$N,"итого")</f>
        <v>0</v>
      </c>
      <c r="CM80" s="107">
        <f>SUMIFS(УсловияРасчеты!DG:DG,УсловияРасчеты!$H:$H,$C80,УсловияРасчеты!$N:$N,"итого")</f>
        <v>0</v>
      </c>
      <c r="CN80" s="107">
        <f>SUMIFS(УсловияРасчеты!DH:DH,УсловияРасчеты!$H:$H,$C80,УсловияРасчеты!$N:$N,"итого")</f>
        <v>0</v>
      </c>
      <c r="CO80" s="107">
        <f>SUMIFS(УсловияРасчеты!DI:DI,УсловияРасчеты!$H:$H,$C80,УсловияРасчеты!$N:$N,"итого")</f>
        <v>0</v>
      </c>
      <c r="CP80" s="107">
        <f>SUMIFS(УсловияРасчеты!DJ:DJ,УсловияРасчеты!$H:$H,$C80,УсловияРасчеты!$N:$N,"итого")</f>
        <v>0</v>
      </c>
      <c r="CQ80" s="107">
        <f>SUMIFS(УсловияРасчеты!DK:DK,УсловияРасчеты!$H:$H,$C80,УсловияРасчеты!$N:$N,"итого")</f>
        <v>0</v>
      </c>
      <c r="CR80" s="107">
        <f>SUMIFS(УсловияРасчеты!DL:DL,УсловияРасчеты!$H:$H,$C80,УсловияРасчеты!$N:$N,"итого")</f>
        <v>0</v>
      </c>
      <c r="CS80" s="107">
        <f>SUMIFS(УсловияРасчеты!DM:DM,УсловияРасчеты!$H:$H,$C80,УсловияРасчеты!$N:$N,"итого")</f>
        <v>0</v>
      </c>
      <c r="CT80" s="107">
        <f>SUMIFS(УсловияРасчеты!DN:DN,УсловияРасчеты!$H:$H,$C80,УсловияРасчеты!$N:$N,"итого")</f>
        <v>0</v>
      </c>
      <c r="CU80" s="107">
        <f>SUMIFS(УсловияРасчеты!DO:DO,УсловияРасчеты!$H:$H,$C80,УсловияРасчеты!$N:$N,"итого")</f>
        <v>0</v>
      </c>
      <c r="CV80" s="107">
        <f>SUMIFS(УсловияРасчеты!DP:DP,УсловияРасчеты!$H:$H,$C80,УсловияРасчеты!$N:$N,"итого")</f>
        <v>0</v>
      </c>
      <c r="CW80" s="107">
        <f>SUMIFS(УсловияРасчеты!DQ:DQ,УсловияРасчеты!$H:$H,$C80,УсловияРасчеты!$N:$N,"итого")</f>
        <v>0</v>
      </c>
      <c r="CX80" s="107">
        <f>SUMIFS(УсловияРасчеты!DR:DR,УсловияРасчеты!$H:$H,$C80,УсловияРасчеты!$N:$N,"итого")</f>
        <v>0</v>
      </c>
      <c r="CY80" s="107">
        <f>SUMIFS(УсловияРасчеты!DS:DS,УсловияРасчеты!$H:$H,$C80,УсловияРасчеты!$N:$N,"итого")</f>
        <v>0</v>
      </c>
      <c r="CZ80" s="107">
        <f>SUMIFS(УсловияРасчеты!DT:DT,УсловияРасчеты!$H:$H,$C80,УсловияРасчеты!$N:$N,"итого")</f>
        <v>0</v>
      </c>
      <c r="DA80" s="107">
        <f>SUMIFS(УсловияРасчеты!DU:DU,УсловияРасчеты!$H:$H,$C80,УсловияРасчеты!$N:$N,"итого")</f>
        <v>0</v>
      </c>
      <c r="DB80" s="107">
        <f>SUMIFS(УсловияРасчеты!DV:DV,УсловияРасчеты!$H:$H,$C80,УсловияРасчеты!$N:$N,"итого")</f>
        <v>0</v>
      </c>
      <c r="DC80" s="107">
        <f>SUMIFS(УсловияРасчеты!DW:DW,УсловияРасчеты!$H:$H,$C80,УсловияРасчеты!$N:$N,"итого")</f>
        <v>0</v>
      </c>
      <c r="DD80" s="107">
        <f>SUMIFS(УсловияРасчеты!DX:DX,УсловияРасчеты!$H:$H,$C80,УсловияРасчеты!$N:$N,"итого")</f>
        <v>0</v>
      </c>
      <c r="DE80" s="107">
        <f>SUMIFS(УсловияРасчеты!DY:DY,УсловияРасчеты!$H:$H,$C80,УсловияРасчеты!$N:$N,"итого")</f>
        <v>0</v>
      </c>
      <c r="DF80" s="107">
        <f>SUMIFS(УсловияРасчеты!DZ:DZ,УсловияРасчеты!$H:$H,$C80,УсловияРасчеты!$N:$N,"итого")</f>
        <v>0</v>
      </c>
      <c r="DG80" s="107">
        <f>SUMIFS(УсловияРасчеты!EA:EA,УсловияРасчеты!$H:$H,$C80,УсловияРасчеты!$N:$N,"итого")</f>
        <v>0</v>
      </c>
      <c r="DH80" s="107">
        <f>SUMIFS(УсловияРасчеты!EB:EB,УсловияРасчеты!$H:$H,$C80,УсловияРасчеты!$N:$N,"итого")</f>
        <v>0</v>
      </c>
      <c r="DI80" s="107">
        <f>SUMIFS(УсловияРасчеты!EC:EC,УсловияРасчеты!$H:$H,$C80,УсловияРасчеты!$N:$N,"итого")</f>
        <v>0</v>
      </c>
      <c r="DJ80" s="107">
        <f>SUMIFS(УсловияРасчеты!ED:ED,УсловияРасчеты!$H:$H,$C80,УсловияРасчеты!$N:$N,"итого")</f>
        <v>0</v>
      </c>
      <c r="DK80" s="107">
        <f>SUMIFS(УсловияРасчеты!EE:EE,УсловияРасчеты!$H:$H,$C80,УсловияРасчеты!$N:$N,"итого")</f>
        <v>0</v>
      </c>
      <c r="DL80" s="107">
        <f>SUMIFS(УсловияРасчеты!EF:EF,УсловияРасчеты!$H:$H,$C80,УсловияРасчеты!$N:$N,"итого")</f>
        <v>0</v>
      </c>
      <c r="DM80" s="107">
        <f>SUMIFS(УсловияРасчеты!EG:EG,УсловияРасчеты!$H:$H,$C80,УсловияРасчеты!$N:$N,"итого")</f>
        <v>0</v>
      </c>
      <c r="DN80" s="107">
        <f>SUMIFS(УсловияРасчеты!EH:EH,УсловияРасчеты!$H:$H,$C80,УсловияРасчеты!$N:$N,"итого")</f>
        <v>0</v>
      </c>
      <c r="DO80" s="107">
        <f>SUMIFS(УсловияРасчеты!EI:EI,УсловияРасчеты!$H:$H,$C80,УсловияРасчеты!$N:$N,"итого")</f>
        <v>0</v>
      </c>
      <c r="DP80" s="107">
        <f>SUMIFS(УсловияРасчеты!EJ:EJ,УсловияРасчеты!$H:$H,$C80,УсловияРасчеты!$N:$N,"итого")</f>
        <v>0</v>
      </c>
      <c r="DQ80" s="107">
        <f>SUMIFS(УсловияРасчеты!EK:EK,УсловияРасчеты!$H:$H,$C80,УсловияРасчеты!$N:$N,"итого")</f>
        <v>0</v>
      </c>
      <c r="DR80" s="107">
        <f>SUMIFS(УсловияРасчеты!EL:EL,УсловияРасчеты!$H:$H,$C80,УсловияРасчеты!$N:$N,"итого")</f>
        <v>0</v>
      </c>
      <c r="DS80" s="107">
        <f>SUMIFS(УсловияРасчеты!EM:EM,УсловияРасчеты!$H:$H,$C80,УсловияРасчеты!$N:$N,"итого")</f>
        <v>0</v>
      </c>
      <c r="DT80" s="107">
        <f>SUMIFS(УсловияРасчеты!EN:EN,УсловияРасчеты!$H:$H,$C80,УсловияРасчеты!$N:$N,"итого")</f>
        <v>0</v>
      </c>
      <c r="DU80" s="107">
        <f>SUMIFS(УсловияРасчеты!EO:EO,УсловияРасчеты!$H:$H,$C80,УсловияРасчеты!$N:$N,"итого")</f>
        <v>0</v>
      </c>
      <c r="DV80" s="107">
        <f>SUMIFS(УсловияРасчеты!EP:EP,УсловияРасчеты!$H:$H,$C80,УсловияРасчеты!$N:$N,"итого")</f>
        <v>0</v>
      </c>
      <c r="DW80" s="107">
        <f>SUMIFS(УсловияРасчеты!EQ:EQ,УсловияРасчеты!$H:$H,$C80,УсловияРасчеты!$N:$N,"итого")</f>
        <v>0</v>
      </c>
      <c r="DX80" s="107">
        <f>SUMIFS(УсловияРасчеты!ER:ER,УсловияРасчеты!$H:$H,$C80,УсловияРасчеты!$N:$N,"итого")</f>
        <v>0</v>
      </c>
      <c r="DY80" s="107">
        <f>SUMIFS(УсловияРасчеты!ES:ES,УсловияРасчеты!$H:$H,$C80,УсловияРасчеты!$N:$N,"итого")</f>
        <v>0</v>
      </c>
      <c r="DZ80" s="107">
        <f>SUMIFS(УсловияРасчеты!ET:ET,УсловияРасчеты!$H:$H,$C80,УсловияРасчеты!$N:$N,"итого")</f>
        <v>0</v>
      </c>
      <c r="EA80" s="107">
        <f>SUMIFS(УсловияРасчеты!EU:EU,УсловияРасчеты!$H:$H,$C80,УсловияРасчеты!$N:$N,"итого")</f>
        <v>0</v>
      </c>
      <c r="EB80" s="107">
        <f>SUMIFS(УсловияРасчеты!EV:EV,УсловияРасчеты!$H:$H,$C80,УсловияРасчеты!$N:$N,"итого")</f>
        <v>0</v>
      </c>
      <c r="EC80" s="107">
        <f>SUMIFS(УсловияРасчеты!EW:EW,УсловияРасчеты!$H:$H,$C80,УсловияРасчеты!$N:$N,"итого")</f>
        <v>0</v>
      </c>
      <c r="ED80" s="107">
        <f>SUMIFS(УсловияРасчеты!EX:EX,УсловияРасчеты!$H:$H,$C80,УсловияРасчеты!$N:$N,"итого")</f>
        <v>0</v>
      </c>
      <c r="EE80" s="107">
        <f>SUMIFS(УсловияРасчеты!EY:EY,УсловияРасчеты!$H:$H,$C80,УсловияРасчеты!$N:$N,"итого")</f>
        <v>0</v>
      </c>
      <c r="EF80" s="107">
        <f>SUMIFS(УсловияРасчеты!EZ:EZ,УсловияРасчеты!$H:$H,$C80,УсловияРасчеты!$N:$N,"итого")</f>
        <v>0</v>
      </c>
      <c r="EG80" s="107">
        <f>SUMIFS(УсловияРасчеты!FA:FA,УсловияРасчеты!$H:$H,$C80,УсловияРасчеты!$N:$N,"итого")</f>
        <v>0</v>
      </c>
      <c r="EH80" s="107">
        <f>SUMIFS(УсловияРасчеты!FB:FB,УсловияРасчеты!$H:$H,$C80,УсловияРасчеты!$N:$N,"итого")</f>
        <v>0</v>
      </c>
      <c r="EI80" s="107">
        <f>SUMIFS(УсловияРасчеты!FC:FC,УсловияРасчеты!$H:$H,$C80,УсловияРасчеты!$N:$N,"итого")</f>
        <v>0</v>
      </c>
      <c r="EJ80" s="107">
        <f>SUMIFS(УсловияРасчеты!FD:FD,УсловияРасчеты!$H:$H,$C80,УсловияРасчеты!$N:$N,"итого")</f>
        <v>0</v>
      </c>
      <c r="EK80" s="107">
        <f>SUMIFS(УсловияРасчеты!FE:FE,УсловияРасчеты!$H:$H,$C80,УсловияРасчеты!$N:$N,"итого")</f>
        <v>0</v>
      </c>
      <c r="EL80" s="107">
        <f>SUMIFS(УсловияРасчеты!FF:FF,УсловияРасчеты!$H:$H,$C80,УсловияРасчеты!$N:$N,"итого")</f>
        <v>0</v>
      </c>
      <c r="EM80" s="107">
        <f>SUMIFS(УсловияРасчеты!FG:FG,УсловияРасчеты!$H:$H,$C80,УсловияРасчеты!$N:$N,"итого")</f>
        <v>0</v>
      </c>
      <c r="EN80" s="107">
        <f>SUMIFS(УсловияРасчеты!FH:FH,УсловияРасчеты!$H:$H,$C80,УсловияРасчеты!$N:$N,"итого")</f>
        <v>0</v>
      </c>
      <c r="EO80" s="107">
        <f>SUMIFS(УсловияРасчеты!FI:FI,УсловияРасчеты!$H:$H,$C80,УсловияРасчеты!$N:$N,"итого")</f>
        <v>0</v>
      </c>
      <c r="EP80" s="107">
        <f>SUMIFS(УсловияРасчеты!FJ:FJ,УсловияРасчеты!$H:$H,$C80,УсловияРасчеты!$N:$N,"итого")</f>
        <v>0</v>
      </c>
      <c r="EQ80" s="107">
        <f>SUMIFS(УсловияРасчеты!FK:FK,УсловияРасчеты!$H:$H,$C80,УсловияРасчеты!$N:$N,"итого")</f>
        <v>0</v>
      </c>
      <c r="ER80" s="107">
        <f>SUMIFS(УсловияРасчеты!FL:FL,УсловияРасчеты!$H:$H,$C80,УсловияРасчеты!$N:$N,"итого")</f>
        <v>0</v>
      </c>
      <c r="ES80" s="107">
        <f>SUMIFS(УсловияРасчеты!FM:FM,УсловияРасчеты!$H:$H,$C80,УсловияРасчеты!$N:$N,"итого")</f>
        <v>0</v>
      </c>
      <c r="ET80" s="107">
        <f>SUMIFS(УсловияРасчеты!FN:FN,УсловияРасчеты!$H:$H,$C80,УсловияРасчеты!$N:$N,"итого")</f>
        <v>0</v>
      </c>
      <c r="EU80" s="107">
        <f>SUMIFS(УсловияРасчеты!FO:FO,УсловияРасчеты!$H:$H,$C80,УсловияРасчеты!$N:$N,"итого")</f>
        <v>0</v>
      </c>
      <c r="EV80" s="107">
        <f>SUMIFS(УсловияРасчеты!FP:FP,УсловияРасчеты!$H:$H,$C80,УсловияРасчеты!$N:$N,"итого")</f>
        <v>0</v>
      </c>
      <c r="EW80" s="107">
        <f>SUMIFS(УсловияРасчеты!FQ:FQ,УсловияРасчеты!$H:$H,$C80,УсловияРасчеты!$N:$N,"итого")</f>
        <v>0</v>
      </c>
      <c r="EX80" s="107">
        <f>SUMIFS(УсловияРасчеты!FR:FR,УсловияРасчеты!$H:$H,$C80,УсловияРасчеты!$N:$N,"итого")</f>
        <v>0</v>
      </c>
      <c r="EY80" s="107">
        <f>SUMIFS(УсловияРасчеты!FS:FS,УсловияРасчеты!$H:$H,$C80,УсловияРасчеты!$N:$N,"итого")</f>
        <v>0</v>
      </c>
      <c r="EZ80" s="107">
        <f>SUMIFS(УсловияРасчеты!FT:FT,УсловияРасчеты!$H:$H,$C80,УсловияРасчеты!$N:$N,"итого")</f>
        <v>0</v>
      </c>
      <c r="FA80" s="107">
        <f>SUMIFS(УсловияРасчеты!FU:FU,УсловияРасчеты!$H:$H,$C80,УсловияРасчеты!$N:$N,"итого")</f>
        <v>0</v>
      </c>
      <c r="FB80" s="107">
        <f>SUMIFS(УсловияРасчеты!FV:FV,УсловияРасчеты!$H:$H,$C80,УсловияРасчеты!$N:$N,"итого")</f>
        <v>0</v>
      </c>
      <c r="FC80" s="107">
        <f>SUMIFS(УсловияРасчеты!FW:FW,УсловияРасчеты!$H:$H,$C80,УсловияРасчеты!$N:$N,"итого")</f>
        <v>0</v>
      </c>
      <c r="FD80" s="107">
        <f>SUMIFS(УсловияРасчеты!FX:FX,УсловияРасчеты!$H:$H,$C80,УсловияРасчеты!$N:$N,"итого")</f>
        <v>0</v>
      </c>
      <c r="FE80" s="107">
        <f>SUMIFS(УсловияРасчеты!FY:FY,УсловияРасчеты!$H:$H,$C80,УсловияРасчеты!$N:$N,"итого")</f>
        <v>0</v>
      </c>
      <c r="FF80" s="107">
        <f>SUMIFS(УсловияРасчеты!FZ:FZ,УсловияРасчеты!$H:$H,$C80,УсловияРасчеты!$N:$N,"итого")</f>
        <v>0</v>
      </c>
      <c r="FG80" s="107">
        <f>SUMIFS(УсловияРасчеты!GA:GA,УсловияРасчеты!$H:$H,$C80,УсловияРасчеты!$N:$N,"итого")</f>
        <v>0</v>
      </c>
      <c r="FH80" s="107">
        <f>SUMIFS(УсловияРасчеты!GB:GB,УсловияРасчеты!$H:$H,$C80,УсловияРасчеты!$N:$N,"итого")</f>
        <v>0</v>
      </c>
      <c r="FI80" s="107">
        <f>SUMIFS(УсловияРасчеты!GC:GC,УсловияРасчеты!$H:$H,$C80,УсловияРасчеты!$N:$N,"итого")</f>
        <v>0</v>
      </c>
      <c r="FJ80" s="107">
        <f>SUMIFS(УсловияРасчеты!GD:GD,УсловияРасчеты!$H:$H,$C80,УсловияРасчеты!$N:$N,"итого")</f>
        <v>0</v>
      </c>
      <c r="FK80" s="107">
        <f>SUMIFS(УсловияРасчеты!GE:GE,УсловияРасчеты!$H:$H,$C80,УсловияРасчеты!$N:$N,"итого")</f>
        <v>0</v>
      </c>
      <c r="FL80" s="107">
        <f>SUMIFS(УсловияРасчеты!GF:GF,УсловияРасчеты!$H:$H,$C80,УсловияРасчеты!$N:$N,"итого")</f>
        <v>0</v>
      </c>
      <c r="FM80" s="107">
        <f>SUMIFS(УсловияРасчеты!GG:GG,УсловияРасчеты!$H:$H,$C80,УсловияРасчеты!$N:$N,"итого")</f>
        <v>0</v>
      </c>
      <c r="FN80" s="107">
        <f>SUMIFS(УсловияРасчеты!GH:GH,УсловияРасчеты!$H:$H,$C80,УсловияРасчеты!$N:$N,"итого")</f>
        <v>0</v>
      </c>
      <c r="FO80" s="107">
        <f>SUMIFS(УсловияРасчеты!GI:GI,УсловияРасчеты!$H:$H,$C80,УсловияРасчеты!$N:$N,"итого")</f>
        <v>0</v>
      </c>
      <c r="FP80" s="107">
        <f>SUMIFS(УсловияРасчеты!GJ:GJ,УсловияРасчеты!$H:$H,$C80,УсловияРасчеты!$N:$N,"итого")</f>
        <v>0</v>
      </c>
      <c r="FQ80" s="107">
        <f>SUMIFS(УсловияРасчеты!GK:GK,УсловияРасчеты!$H:$H,$C80,УсловияРасчеты!$N:$N,"итого")</f>
        <v>0</v>
      </c>
      <c r="FR80" s="107">
        <f>SUMIFS(УсловияРасчеты!GL:GL,УсловияРасчеты!$H:$H,$C80,УсловияРасчеты!$N:$N,"итого")</f>
        <v>0</v>
      </c>
      <c r="FS80" s="107">
        <f>SUMIFS(УсловияРасчеты!GM:GM,УсловияРасчеты!$H:$H,$C80,УсловияРасчеты!$N:$N,"итого")</f>
        <v>0</v>
      </c>
      <c r="FT80" s="107">
        <f>SUMIFS(УсловияРасчеты!GN:GN,УсловияРасчеты!$H:$H,$C80,УсловияРасчеты!$N:$N,"итого")</f>
        <v>0</v>
      </c>
      <c r="FU80" s="107">
        <f>SUMIFS(УсловияРасчеты!GO:GO,УсловияРасчеты!$H:$H,$C80,УсловияРасчеты!$N:$N,"итого")</f>
        <v>0</v>
      </c>
      <c r="FV80" s="107">
        <f>SUMIFS(УсловияРасчеты!GP:GP,УсловияРасчеты!$H:$H,$C80,УсловияРасчеты!$N:$N,"итого")</f>
        <v>0</v>
      </c>
      <c r="FW80" s="107">
        <f>SUMIFS(УсловияРасчеты!GQ:GQ,УсловияРасчеты!$H:$H,$C80,УсловияРасчеты!$N:$N,"итого")</f>
        <v>0</v>
      </c>
      <c r="FX80" s="107">
        <f>SUMIFS(УсловияРасчеты!GR:GR,УсловияРасчеты!$H:$H,$C80,УсловияРасчеты!$N:$N,"итого")</f>
        <v>0</v>
      </c>
      <c r="FY80" s="107">
        <f>SUMIFS(УсловияРасчеты!GS:GS,УсловияРасчеты!$H:$H,$C80,УсловияРасчеты!$N:$N,"итого")</f>
        <v>0</v>
      </c>
      <c r="FZ80" s="107">
        <f>SUMIFS(УсловияРасчеты!GT:GT,УсловияРасчеты!$H:$H,$C80,УсловияРасчеты!$N:$N,"итого")</f>
        <v>0</v>
      </c>
      <c r="GA80" s="107">
        <f>SUMIFS(УсловияРасчеты!GU:GU,УсловияРасчеты!$H:$H,$C80,УсловияРасчеты!$N:$N,"итого")</f>
        <v>0</v>
      </c>
      <c r="GB80" s="107">
        <f>SUMIFS(УсловияРасчеты!GV:GV,УсловияРасчеты!$H:$H,$C80,УсловияРасчеты!$N:$N,"итого")</f>
        <v>0</v>
      </c>
      <c r="GC80" s="107">
        <f>SUMIFS(УсловияРасчеты!GW:GW,УсловияРасчеты!$H:$H,$C80,УсловияРасчеты!$N:$N,"итого")</f>
        <v>0</v>
      </c>
      <c r="GD80" s="107">
        <f>SUMIFS(УсловияРасчеты!GX:GX,УсловияРасчеты!$H:$H,$C80,УсловияРасчеты!$N:$N,"итого")</f>
        <v>0</v>
      </c>
      <c r="GE80" s="107">
        <f>SUMIFS(УсловияРасчеты!GY:GY,УсловияРасчеты!$H:$H,$C80,УсловияРасчеты!$N:$N,"итого")</f>
        <v>0</v>
      </c>
      <c r="GF80" s="107">
        <f>SUMIFS(УсловияРасчеты!GZ:GZ,УсловияРасчеты!$H:$H,$C80,УсловияРасчеты!$N:$N,"итого")</f>
        <v>0</v>
      </c>
      <c r="GG80" s="77"/>
    </row>
    <row r="81" spans="1:189" s="79" customFormat="1">
      <c r="A81" s="82"/>
      <c r="B81" s="77"/>
      <c r="C81" s="78" t="str">
        <f>УсловияРасчеты!$H$1214</f>
        <v>Кредиторская задолженность по налогу на имущество</v>
      </c>
      <c r="D81" s="66"/>
      <c r="E81" s="129">
        <f t="shared" si="232"/>
        <v>0</v>
      </c>
      <c r="F81" s="65"/>
      <c r="G81" s="107">
        <f>SUMIFS(УсловияРасчеты!AA:AA,УсловияРасчеты!$H:$H,$C81,УсловияРасчеты!$N:$N,"итого")</f>
        <v>0</v>
      </c>
      <c r="H81" s="107">
        <f>SUMIFS(УсловияРасчеты!AB:AB,УсловияРасчеты!$H:$H,$C81,УсловияРасчеты!$N:$N,"итого")</f>
        <v>0</v>
      </c>
      <c r="I81" s="107">
        <f>SUMIFS(УсловияРасчеты!AC:AC,УсловияРасчеты!$H:$H,$C81,УсловияРасчеты!$N:$N,"итого")</f>
        <v>0</v>
      </c>
      <c r="J81" s="107">
        <f>SUMIFS(УсловияРасчеты!AD:AD,УсловияРасчеты!$H:$H,$C81,УсловияРасчеты!$N:$N,"итого")</f>
        <v>0</v>
      </c>
      <c r="K81" s="107">
        <f>SUMIFS(УсловияРасчеты!AE:AE,УсловияРасчеты!$H:$H,$C81,УсловияРасчеты!$N:$N,"итого")</f>
        <v>0</v>
      </c>
      <c r="L81" s="107">
        <f>SUMIFS(УсловияРасчеты!AF:AF,УсловияРасчеты!$H:$H,$C81,УсловияРасчеты!$N:$N,"итого")</f>
        <v>0</v>
      </c>
      <c r="M81" s="107">
        <f>SUMIFS(УсловияРасчеты!AG:AG,УсловияРасчеты!$H:$H,$C81,УсловияРасчеты!$N:$N,"итого")</f>
        <v>0</v>
      </c>
      <c r="N81" s="107">
        <f>SUMIFS(УсловияРасчеты!AH:AH,УсловияРасчеты!$H:$H,$C81,УсловияРасчеты!$N:$N,"итого")</f>
        <v>0</v>
      </c>
      <c r="O81" s="107">
        <f>SUMIFS(УсловияРасчеты!AI:AI,УсловияРасчеты!$H:$H,$C81,УсловияРасчеты!$N:$N,"итого")</f>
        <v>0</v>
      </c>
      <c r="P81" s="107">
        <f>SUMIFS(УсловияРасчеты!AJ:AJ,УсловияРасчеты!$H:$H,$C81,УсловияРасчеты!$N:$N,"итого")</f>
        <v>0</v>
      </c>
      <c r="Q81" s="107">
        <f>SUMIFS(УсловияРасчеты!AK:AK,УсловияРасчеты!$H:$H,$C81,УсловияРасчеты!$N:$N,"итого")</f>
        <v>0</v>
      </c>
      <c r="R81" s="107">
        <f>SUMIFS(УсловияРасчеты!AL:AL,УсловияРасчеты!$H:$H,$C81,УсловияРасчеты!$N:$N,"итого")</f>
        <v>0</v>
      </c>
      <c r="S81" s="107">
        <f>SUMIFS(УсловияРасчеты!AM:AM,УсловияРасчеты!$H:$H,$C81,УсловияРасчеты!$N:$N,"итого")</f>
        <v>0</v>
      </c>
      <c r="T81" s="107">
        <f>SUMIFS(УсловияРасчеты!AN:AN,УсловияРасчеты!$H:$H,$C81,УсловияРасчеты!$N:$N,"итого")</f>
        <v>0</v>
      </c>
      <c r="U81" s="107">
        <f>SUMIFS(УсловияРасчеты!AO:AO,УсловияРасчеты!$H:$H,$C81,УсловияРасчеты!$N:$N,"итого")</f>
        <v>0</v>
      </c>
      <c r="V81" s="107">
        <f>SUMIFS(УсловияРасчеты!AP:AP,УсловияРасчеты!$H:$H,$C81,УсловияРасчеты!$N:$N,"итого")</f>
        <v>0</v>
      </c>
      <c r="W81" s="107">
        <f>SUMIFS(УсловияРасчеты!AQ:AQ,УсловияРасчеты!$H:$H,$C81,УсловияРасчеты!$N:$N,"итого")</f>
        <v>0</v>
      </c>
      <c r="X81" s="107">
        <f>SUMIFS(УсловияРасчеты!AR:AR,УсловияРасчеты!$H:$H,$C81,УсловияРасчеты!$N:$N,"итого")</f>
        <v>0</v>
      </c>
      <c r="Y81" s="107">
        <f>SUMIFS(УсловияРасчеты!AS:AS,УсловияРасчеты!$H:$H,$C81,УсловияРасчеты!$N:$N,"итого")</f>
        <v>0</v>
      </c>
      <c r="Z81" s="107">
        <f>SUMIFS(УсловияРасчеты!AT:AT,УсловияРасчеты!$H:$H,$C81,УсловияРасчеты!$N:$N,"итого")</f>
        <v>0</v>
      </c>
      <c r="AA81" s="107">
        <f>SUMIFS(УсловияРасчеты!AU:AU,УсловияРасчеты!$H:$H,$C81,УсловияРасчеты!$N:$N,"итого")</f>
        <v>0</v>
      </c>
      <c r="AB81" s="107">
        <f>SUMIFS(УсловияРасчеты!AV:AV,УсловияРасчеты!$H:$H,$C81,УсловияРасчеты!$N:$N,"итого")</f>
        <v>0</v>
      </c>
      <c r="AC81" s="107">
        <f>SUMIFS(УсловияРасчеты!AW:AW,УсловияРасчеты!$H:$H,$C81,УсловияРасчеты!$N:$N,"итого")</f>
        <v>0</v>
      </c>
      <c r="AD81" s="107">
        <f>SUMIFS(УсловияРасчеты!AX:AX,УсловияРасчеты!$H:$H,$C81,УсловияРасчеты!$N:$N,"итого")</f>
        <v>0</v>
      </c>
      <c r="AE81" s="107">
        <f>SUMIFS(УсловияРасчеты!AY:AY,УсловияРасчеты!$H:$H,$C81,УсловияРасчеты!$N:$N,"итого")</f>
        <v>0</v>
      </c>
      <c r="AF81" s="107">
        <f>SUMIFS(УсловияРасчеты!AZ:AZ,УсловияРасчеты!$H:$H,$C81,УсловияРасчеты!$N:$N,"итого")</f>
        <v>0</v>
      </c>
      <c r="AG81" s="107">
        <f>SUMIFS(УсловияРасчеты!BA:BA,УсловияРасчеты!$H:$H,$C81,УсловияРасчеты!$N:$N,"итого")</f>
        <v>0</v>
      </c>
      <c r="AH81" s="107">
        <f>SUMIFS(УсловияРасчеты!BB:BB,УсловияРасчеты!$H:$H,$C81,УсловияРасчеты!$N:$N,"итого")</f>
        <v>0</v>
      </c>
      <c r="AI81" s="107">
        <f>SUMIFS(УсловияРасчеты!BC:BC,УсловияРасчеты!$H:$H,$C81,УсловияРасчеты!$N:$N,"итого")</f>
        <v>0</v>
      </c>
      <c r="AJ81" s="107">
        <f>SUMIFS(УсловияРасчеты!BD:BD,УсловияРасчеты!$H:$H,$C81,УсловияРасчеты!$N:$N,"итого")</f>
        <v>0</v>
      </c>
      <c r="AK81" s="107">
        <f>SUMIFS(УсловияРасчеты!BE:BE,УсловияРасчеты!$H:$H,$C81,УсловияРасчеты!$N:$N,"итого")</f>
        <v>0</v>
      </c>
      <c r="AL81" s="107">
        <f>SUMIFS(УсловияРасчеты!BF:BF,УсловияРасчеты!$H:$H,$C81,УсловияРасчеты!$N:$N,"итого")</f>
        <v>0</v>
      </c>
      <c r="AM81" s="107">
        <f>SUMIFS(УсловияРасчеты!BG:BG,УсловияРасчеты!$H:$H,$C81,УсловияРасчеты!$N:$N,"итого")</f>
        <v>0</v>
      </c>
      <c r="AN81" s="107">
        <f>SUMIFS(УсловияРасчеты!BH:BH,УсловияРасчеты!$H:$H,$C81,УсловияРасчеты!$N:$N,"итого")</f>
        <v>0</v>
      </c>
      <c r="AO81" s="107">
        <f>SUMIFS(УсловияРасчеты!BI:BI,УсловияРасчеты!$H:$H,$C81,УсловияРасчеты!$N:$N,"итого")</f>
        <v>0</v>
      </c>
      <c r="AP81" s="107">
        <f>SUMIFS(УсловияРасчеты!BJ:BJ,УсловияРасчеты!$H:$H,$C81,УсловияРасчеты!$N:$N,"итого")</f>
        <v>0</v>
      </c>
      <c r="AQ81" s="107">
        <f>SUMIFS(УсловияРасчеты!BK:BK,УсловияРасчеты!$H:$H,$C81,УсловияРасчеты!$N:$N,"итого")</f>
        <v>0</v>
      </c>
      <c r="AR81" s="107">
        <f>SUMIFS(УсловияРасчеты!BL:BL,УсловияРасчеты!$H:$H,$C81,УсловияРасчеты!$N:$N,"итого")</f>
        <v>0</v>
      </c>
      <c r="AS81" s="107">
        <f>SUMIFS(УсловияРасчеты!BM:BM,УсловияРасчеты!$H:$H,$C81,УсловияРасчеты!$N:$N,"итого")</f>
        <v>0</v>
      </c>
      <c r="AT81" s="107">
        <f>SUMIFS(УсловияРасчеты!BN:BN,УсловияРасчеты!$H:$H,$C81,УсловияРасчеты!$N:$N,"итого")</f>
        <v>0</v>
      </c>
      <c r="AU81" s="107">
        <f>SUMIFS(УсловияРасчеты!BO:BO,УсловияРасчеты!$H:$H,$C81,УсловияРасчеты!$N:$N,"итого")</f>
        <v>0</v>
      </c>
      <c r="AV81" s="107">
        <f>SUMIFS(УсловияРасчеты!BP:BP,УсловияРасчеты!$H:$H,$C81,УсловияРасчеты!$N:$N,"итого")</f>
        <v>0</v>
      </c>
      <c r="AW81" s="107">
        <f>SUMIFS(УсловияРасчеты!BQ:BQ,УсловияРасчеты!$H:$H,$C81,УсловияРасчеты!$N:$N,"итого")</f>
        <v>0</v>
      </c>
      <c r="AX81" s="107">
        <f>SUMIFS(УсловияРасчеты!BR:BR,УсловияРасчеты!$H:$H,$C81,УсловияРасчеты!$N:$N,"итого")</f>
        <v>0</v>
      </c>
      <c r="AY81" s="107">
        <f>SUMIFS(УсловияРасчеты!BS:BS,УсловияРасчеты!$H:$H,$C81,УсловияРасчеты!$N:$N,"итого")</f>
        <v>0</v>
      </c>
      <c r="AZ81" s="107">
        <f>SUMIFS(УсловияРасчеты!BT:BT,УсловияРасчеты!$H:$H,$C81,УсловияРасчеты!$N:$N,"итого")</f>
        <v>0</v>
      </c>
      <c r="BA81" s="107">
        <f>SUMIFS(УсловияРасчеты!BU:BU,УсловияРасчеты!$H:$H,$C81,УсловияРасчеты!$N:$N,"итого")</f>
        <v>0</v>
      </c>
      <c r="BB81" s="107">
        <f>SUMIFS(УсловияРасчеты!BV:BV,УсловияРасчеты!$H:$H,$C81,УсловияРасчеты!$N:$N,"итого")</f>
        <v>0</v>
      </c>
      <c r="BC81" s="107">
        <f>SUMIFS(УсловияРасчеты!BW:BW,УсловияРасчеты!$H:$H,$C81,УсловияРасчеты!$N:$N,"итого")</f>
        <v>0</v>
      </c>
      <c r="BD81" s="107">
        <f>SUMIFS(УсловияРасчеты!BX:BX,УсловияРасчеты!$H:$H,$C81,УсловияРасчеты!$N:$N,"итого")</f>
        <v>0</v>
      </c>
      <c r="BE81" s="107">
        <f>SUMIFS(УсловияРасчеты!BY:BY,УсловияРасчеты!$H:$H,$C81,УсловияРасчеты!$N:$N,"итого")</f>
        <v>0</v>
      </c>
      <c r="BF81" s="107">
        <f>SUMIFS(УсловияРасчеты!BZ:BZ,УсловияРасчеты!$H:$H,$C81,УсловияРасчеты!$N:$N,"итого")</f>
        <v>0</v>
      </c>
      <c r="BG81" s="107">
        <f>SUMIFS(УсловияРасчеты!CA:CA,УсловияРасчеты!$H:$H,$C81,УсловияРасчеты!$N:$N,"итого")</f>
        <v>0</v>
      </c>
      <c r="BH81" s="107">
        <f>SUMIFS(УсловияРасчеты!CB:CB,УсловияРасчеты!$H:$H,$C81,УсловияРасчеты!$N:$N,"итого")</f>
        <v>0</v>
      </c>
      <c r="BI81" s="107">
        <f>SUMIFS(УсловияРасчеты!CC:CC,УсловияРасчеты!$H:$H,$C81,УсловияРасчеты!$N:$N,"итого")</f>
        <v>0</v>
      </c>
      <c r="BJ81" s="107">
        <f>SUMIFS(УсловияРасчеты!CD:CD,УсловияРасчеты!$H:$H,$C81,УсловияРасчеты!$N:$N,"итого")</f>
        <v>0</v>
      </c>
      <c r="BK81" s="107">
        <f>SUMIFS(УсловияРасчеты!CE:CE,УсловияРасчеты!$H:$H,$C81,УсловияРасчеты!$N:$N,"итого")</f>
        <v>0</v>
      </c>
      <c r="BL81" s="107">
        <f>SUMIFS(УсловияРасчеты!CF:CF,УсловияРасчеты!$H:$H,$C81,УсловияРасчеты!$N:$N,"итого")</f>
        <v>0</v>
      </c>
      <c r="BM81" s="107">
        <f>SUMIFS(УсловияРасчеты!CG:CG,УсловияРасчеты!$H:$H,$C81,УсловияРасчеты!$N:$N,"итого")</f>
        <v>0</v>
      </c>
      <c r="BN81" s="107">
        <f>SUMIFS(УсловияРасчеты!CH:CH,УсловияРасчеты!$H:$H,$C81,УсловияРасчеты!$N:$N,"итого")</f>
        <v>0</v>
      </c>
      <c r="BO81" s="107">
        <f>SUMIFS(УсловияРасчеты!CI:CI,УсловияРасчеты!$H:$H,$C81,УсловияРасчеты!$N:$N,"итого")</f>
        <v>0</v>
      </c>
      <c r="BP81" s="107">
        <f>SUMIFS(УсловияРасчеты!CJ:CJ,УсловияРасчеты!$H:$H,$C81,УсловияРасчеты!$N:$N,"итого")</f>
        <v>0</v>
      </c>
      <c r="BQ81" s="107">
        <f>SUMIFS(УсловияРасчеты!CK:CK,УсловияРасчеты!$H:$H,$C81,УсловияРасчеты!$N:$N,"итого")</f>
        <v>0</v>
      </c>
      <c r="BR81" s="107">
        <f>SUMIFS(УсловияРасчеты!CL:CL,УсловияРасчеты!$H:$H,$C81,УсловияРасчеты!$N:$N,"итого")</f>
        <v>0</v>
      </c>
      <c r="BS81" s="107">
        <f>SUMIFS(УсловияРасчеты!CM:CM,УсловияРасчеты!$H:$H,$C81,УсловияРасчеты!$N:$N,"итого")</f>
        <v>0</v>
      </c>
      <c r="BT81" s="107">
        <f>SUMIFS(УсловияРасчеты!CN:CN,УсловияРасчеты!$H:$H,$C81,УсловияРасчеты!$N:$N,"итого")</f>
        <v>0</v>
      </c>
      <c r="BU81" s="107">
        <f>SUMIFS(УсловияРасчеты!CO:CO,УсловияРасчеты!$H:$H,$C81,УсловияРасчеты!$N:$N,"итого")</f>
        <v>0</v>
      </c>
      <c r="BV81" s="107">
        <f>SUMIFS(УсловияРасчеты!CP:CP,УсловияРасчеты!$H:$H,$C81,УсловияРасчеты!$N:$N,"итого")</f>
        <v>0</v>
      </c>
      <c r="BW81" s="107">
        <f>SUMIFS(УсловияРасчеты!CQ:CQ,УсловияРасчеты!$H:$H,$C81,УсловияРасчеты!$N:$N,"итого")</f>
        <v>0</v>
      </c>
      <c r="BX81" s="107">
        <f>SUMIFS(УсловияРасчеты!CR:CR,УсловияРасчеты!$H:$H,$C81,УсловияРасчеты!$N:$N,"итого")</f>
        <v>0</v>
      </c>
      <c r="BY81" s="107">
        <f>SUMIFS(УсловияРасчеты!CS:CS,УсловияРасчеты!$H:$H,$C81,УсловияРасчеты!$N:$N,"итого")</f>
        <v>0</v>
      </c>
      <c r="BZ81" s="107">
        <f>SUMIFS(УсловияРасчеты!CT:CT,УсловияРасчеты!$H:$H,$C81,УсловияРасчеты!$N:$N,"итого")</f>
        <v>0</v>
      </c>
      <c r="CA81" s="107">
        <f>SUMIFS(УсловияРасчеты!CU:CU,УсловияРасчеты!$H:$H,$C81,УсловияРасчеты!$N:$N,"итого")</f>
        <v>0</v>
      </c>
      <c r="CB81" s="107">
        <f>SUMIFS(УсловияРасчеты!CV:CV,УсловияРасчеты!$H:$H,$C81,УсловияРасчеты!$N:$N,"итого")</f>
        <v>0</v>
      </c>
      <c r="CC81" s="107">
        <f>SUMIFS(УсловияРасчеты!CW:CW,УсловияРасчеты!$H:$H,$C81,УсловияРасчеты!$N:$N,"итого")</f>
        <v>0</v>
      </c>
      <c r="CD81" s="107">
        <f>SUMIFS(УсловияРасчеты!CX:CX,УсловияРасчеты!$H:$H,$C81,УсловияРасчеты!$N:$N,"итого")</f>
        <v>0</v>
      </c>
      <c r="CE81" s="107">
        <f>SUMIFS(УсловияРасчеты!CY:CY,УсловияРасчеты!$H:$H,$C81,УсловияРасчеты!$N:$N,"итого")</f>
        <v>0</v>
      </c>
      <c r="CF81" s="107">
        <f>SUMIFS(УсловияРасчеты!CZ:CZ,УсловияРасчеты!$H:$H,$C81,УсловияРасчеты!$N:$N,"итого")</f>
        <v>0</v>
      </c>
      <c r="CG81" s="107">
        <f>SUMIFS(УсловияРасчеты!DA:DA,УсловияРасчеты!$H:$H,$C81,УсловияРасчеты!$N:$N,"итого")</f>
        <v>0</v>
      </c>
      <c r="CH81" s="107">
        <f>SUMIFS(УсловияРасчеты!DB:DB,УсловияРасчеты!$H:$H,$C81,УсловияРасчеты!$N:$N,"итого")</f>
        <v>0</v>
      </c>
      <c r="CI81" s="107">
        <f>SUMIFS(УсловияРасчеты!DC:DC,УсловияРасчеты!$H:$H,$C81,УсловияРасчеты!$N:$N,"итого")</f>
        <v>0</v>
      </c>
      <c r="CJ81" s="107">
        <f>SUMIFS(УсловияРасчеты!DD:DD,УсловияРасчеты!$H:$H,$C81,УсловияРасчеты!$N:$N,"итого")</f>
        <v>0</v>
      </c>
      <c r="CK81" s="107">
        <f>SUMIFS(УсловияРасчеты!DE:DE,УсловияРасчеты!$H:$H,$C81,УсловияРасчеты!$N:$N,"итого")</f>
        <v>0</v>
      </c>
      <c r="CL81" s="107">
        <f>SUMIFS(УсловияРасчеты!DF:DF,УсловияРасчеты!$H:$H,$C81,УсловияРасчеты!$N:$N,"итого")</f>
        <v>0</v>
      </c>
      <c r="CM81" s="107">
        <f>SUMIFS(УсловияРасчеты!DG:DG,УсловияРасчеты!$H:$H,$C81,УсловияРасчеты!$N:$N,"итого")</f>
        <v>0</v>
      </c>
      <c r="CN81" s="107">
        <f>SUMIFS(УсловияРасчеты!DH:DH,УсловияРасчеты!$H:$H,$C81,УсловияРасчеты!$N:$N,"итого")</f>
        <v>0</v>
      </c>
      <c r="CO81" s="107">
        <f>SUMIFS(УсловияРасчеты!DI:DI,УсловияРасчеты!$H:$H,$C81,УсловияРасчеты!$N:$N,"итого")</f>
        <v>0</v>
      </c>
      <c r="CP81" s="107">
        <f>SUMIFS(УсловияРасчеты!DJ:DJ,УсловияРасчеты!$H:$H,$C81,УсловияРасчеты!$N:$N,"итого")</f>
        <v>0</v>
      </c>
      <c r="CQ81" s="107">
        <f>SUMIFS(УсловияРасчеты!DK:DK,УсловияРасчеты!$H:$H,$C81,УсловияРасчеты!$N:$N,"итого")</f>
        <v>0</v>
      </c>
      <c r="CR81" s="107">
        <f>SUMIFS(УсловияРасчеты!DL:DL,УсловияРасчеты!$H:$H,$C81,УсловияРасчеты!$N:$N,"итого")</f>
        <v>0</v>
      </c>
      <c r="CS81" s="107">
        <f>SUMIFS(УсловияРасчеты!DM:DM,УсловияРасчеты!$H:$H,$C81,УсловияРасчеты!$N:$N,"итого")</f>
        <v>0</v>
      </c>
      <c r="CT81" s="107">
        <f>SUMIFS(УсловияРасчеты!DN:DN,УсловияРасчеты!$H:$H,$C81,УсловияРасчеты!$N:$N,"итого")</f>
        <v>0</v>
      </c>
      <c r="CU81" s="107">
        <f>SUMIFS(УсловияРасчеты!DO:DO,УсловияРасчеты!$H:$H,$C81,УсловияРасчеты!$N:$N,"итого")</f>
        <v>0</v>
      </c>
      <c r="CV81" s="107">
        <f>SUMIFS(УсловияРасчеты!DP:DP,УсловияРасчеты!$H:$H,$C81,УсловияРасчеты!$N:$N,"итого")</f>
        <v>0</v>
      </c>
      <c r="CW81" s="107">
        <f>SUMIFS(УсловияРасчеты!DQ:DQ,УсловияРасчеты!$H:$H,$C81,УсловияРасчеты!$N:$N,"итого")</f>
        <v>0</v>
      </c>
      <c r="CX81" s="107">
        <f>SUMIFS(УсловияРасчеты!DR:DR,УсловияРасчеты!$H:$H,$C81,УсловияРасчеты!$N:$N,"итого")</f>
        <v>0</v>
      </c>
      <c r="CY81" s="107">
        <f>SUMIFS(УсловияРасчеты!DS:DS,УсловияРасчеты!$H:$H,$C81,УсловияРасчеты!$N:$N,"итого")</f>
        <v>0</v>
      </c>
      <c r="CZ81" s="107">
        <f>SUMIFS(УсловияРасчеты!DT:DT,УсловияРасчеты!$H:$H,$C81,УсловияРасчеты!$N:$N,"итого")</f>
        <v>0</v>
      </c>
      <c r="DA81" s="107">
        <f>SUMIFS(УсловияРасчеты!DU:DU,УсловияРасчеты!$H:$H,$C81,УсловияРасчеты!$N:$N,"итого")</f>
        <v>0</v>
      </c>
      <c r="DB81" s="107">
        <f>SUMIFS(УсловияРасчеты!DV:DV,УсловияРасчеты!$H:$H,$C81,УсловияРасчеты!$N:$N,"итого")</f>
        <v>0</v>
      </c>
      <c r="DC81" s="107">
        <f>SUMIFS(УсловияРасчеты!DW:DW,УсловияРасчеты!$H:$H,$C81,УсловияРасчеты!$N:$N,"итого")</f>
        <v>0</v>
      </c>
      <c r="DD81" s="107">
        <f>SUMIFS(УсловияРасчеты!DX:DX,УсловияРасчеты!$H:$H,$C81,УсловияРасчеты!$N:$N,"итого")</f>
        <v>0</v>
      </c>
      <c r="DE81" s="107">
        <f>SUMIFS(УсловияРасчеты!DY:DY,УсловияРасчеты!$H:$H,$C81,УсловияРасчеты!$N:$N,"итого")</f>
        <v>0</v>
      </c>
      <c r="DF81" s="107">
        <f>SUMIFS(УсловияРасчеты!DZ:DZ,УсловияРасчеты!$H:$H,$C81,УсловияРасчеты!$N:$N,"итого")</f>
        <v>0</v>
      </c>
      <c r="DG81" s="107">
        <f>SUMIFS(УсловияРасчеты!EA:EA,УсловияРасчеты!$H:$H,$C81,УсловияРасчеты!$N:$N,"итого")</f>
        <v>0</v>
      </c>
      <c r="DH81" s="107">
        <f>SUMIFS(УсловияРасчеты!EB:EB,УсловияРасчеты!$H:$H,$C81,УсловияРасчеты!$N:$N,"итого")</f>
        <v>0</v>
      </c>
      <c r="DI81" s="107">
        <f>SUMIFS(УсловияРасчеты!EC:EC,УсловияРасчеты!$H:$H,$C81,УсловияРасчеты!$N:$N,"итого")</f>
        <v>0</v>
      </c>
      <c r="DJ81" s="107">
        <f>SUMIFS(УсловияРасчеты!ED:ED,УсловияРасчеты!$H:$H,$C81,УсловияРасчеты!$N:$N,"итого")</f>
        <v>0</v>
      </c>
      <c r="DK81" s="107">
        <f>SUMIFS(УсловияРасчеты!EE:EE,УсловияРасчеты!$H:$H,$C81,УсловияРасчеты!$N:$N,"итого")</f>
        <v>0</v>
      </c>
      <c r="DL81" s="107">
        <f>SUMIFS(УсловияРасчеты!EF:EF,УсловияРасчеты!$H:$H,$C81,УсловияРасчеты!$N:$N,"итого")</f>
        <v>0</v>
      </c>
      <c r="DM81" s="107">
        <f>SUMIFS(УсловияРасчеты!EG:EG,УсловияРасчеты!$H:$H,$C81,УсловияРасчеты!$N:$N,"итого")</f>
        <v>0</v>
      </c>
      <c r="DN81" s="107">
        <f>SUMIFS(УсловияРасчеты!EH:EH,УсловияРасчеты!$H:$H,$C81,УсловияРасчеты!$N:$N,"итого")</f>
        <v>0</v>
      </c>
      <c r="DO81" s="107">
        <f>SUMIFS(УсловияРасчеты!EI:EI,УсловияРасчеты!$H:$H,$C81,УсловияРасчеты!$N:$N,"итого")</f>
        <v>0</v>
      </c>
      <c r="DP81" s="107">
        <f>SUMIFS(УсловияРасчеты!EJ:EJ,УсловияРасчеты!$H:$H,$C81,УсловияРасчеты!$N:$N,"итого")</f>
        <v>0</v>
      </c>
      <c r="DQ81" s="107">
        <f>SUMIFS(УсловияРасчеты!EK:EK,УсловияРасчеты!$H:$H,$C81,УсловияРасчеты!$N:$N,"итого")</f>
        <v>0</v>
      </c>
      <c r="DR81" s="107">
        <f>SUMIFS(УсловияРасчеты!EL:EL,УсловияРасчеты!$H:$H,$C81,УсловияРасчеты!$N:$N,"итого")</f>
        <v>0</v>
      </c>
      <c r="DS81" s="107">
        <f>SUMIFS(УсловияРасчеты!EM:EM,УсловияРасчеты!$H:$H,$C81,УсловияРасчеты!$N:$N,"итого")</f>
        <v>0</v>
      </c>
      <c r="DT81" s="107">
        <f>SUMIFS(УсловияРасчеты!EN:EN,УсловияРасчеты!$H:$H,$C81,УсловияРасчеты!$N:$N,"итого")</f>
        <v>0</v>
      </c>
      <c r="DU81" s="107">
        <f>SUMIFS(УсловияРасчеты!EO:EO,УсловияРасчеты!$H:$H,$C81,УсловияРасчеты!$N:$N,"итого")</f>
        <v>0</v>
      </c>
      <c r="DV81" s="107">
        <f>SUMIFS(УсловияРасчеты!EP:EP,УсловияРасчеты!$H:$H,$C81,УсловияРасчеты!$N:$N,"итого")</f>
        <v>0</v>
      </c>
      <c r="DW81" s="107">
        <f>SUMIFS(УсловияРасчеты!EQ:EQ,УсловияРасчеты!$H:$H,$C81,УсловияРасчеты!$N:$N,"итого")</f>
        <v>0</v>
      </c>
      <c r="DX81" s="107">
        <f>SUMIFS(УсловияРасчеты!ER:ER,УсловияРасчеты!$H:$H,$C81,УсловияРасчеты!$N:$N,"итого")</f>
        <v>0</v>
      </c>
      <c r="DY81" s="107">
        <f>SUMIFS(УсловияРасчеты!ES:ES,УсловияРасчеты!$H:$H,$C81,УсловияРасчеты!$N:$N,"итого")</f>
        <v>0</v>
      </c>
      <c r="DZ81" s="107">
        <f>SUMIFS(УсловияРасчеты!ET:ET,УсловияРасчеты!$H:$H,$C81,УсловияРасчеты!$N:$N,"итого")</f>
        <v>0</v>
      </c>
      <c r="EA81" s="107">
        <f>SUMIFS(УсловияРасчеты!EU:EU,УсловияРасчеты!$H:$H,$C81,УсловияРасчеты!$N:$N,"итого")</f>
        <v>0</v>
      </c>
      <c r="EB81" s="107">
        <f>SUMIFS(УсловияРасчеты!EV:EV,УсловияРасчеты!$H:$H,$C81,УсловияРасчеты!$N:$N,"итого")</f>
        <v>0</v>
      </c>
      <c r="EC81" s="107">
        <f>SUMIFS(УсловияРасчеты!EW:EW,УсловияРасчеты!$H:$H,$C81,УсловияРасчеты!$N:$N,"итого")</f>
        <v>0</v>
      </c>
      <c r="ED81" s="107">
        <f>SUMIFS(УсловияРасчеты!EX:EX,УсловияРасчеты!$H:$H,$C81,УсловияРасчеты!$N:$N,"итого")</f>
        <v>0</v>
      </c>
      <c r="EE81" s="107">
        <f>SUMIFS(УсловияРасчеты!EY:EY,УсловияРасчеты!$H:$H,$C81,УсловияРасчеты!$N:$N,"итого")</f>
        <v>0</v>
      </c>
      <c r="EF81" s="107">
        <f>SUMIFS(УсловияРасчеты!EZ:EZ,УсловияРасчеты!$H:$H,$C81,УсловияРасчеты!$N:$N,"итого")</f>
        <v>0</v>
      </c>
      <c r="EG81" s="107">
        <f>SUMIFS(УсловияРасчеты!FA:FA,УсловияРасчеты!$H:$H,$C81,УсловияРасчеты!$N:$N,"итого")</f>
        <v>0</v>
      </c>
      <c r="EH81" s="107">
        <f>SUMIFS(УсловияРасчеты!FB:FB,УсловияРасчеты!$H:$H,$C81,УсловияРасчеты!$N:$N,"итого")</f>
        <v>0</v>
      </c>
      <c r="EI81" s="107">
        <f>SUMIFS(УсловияРасчеты!FC:FC,УсловияРасчеты!$H:$H,$C81,УсловияРасчеты!$N:$N,"итого")</f>
        <v>0</v>
      </c>
      <c r="EJ81" s="107">
        <f>SUMIFS(УсловияРасчеты!FD:FD,УсловияРасчеты!$H:$H,$C81,УсловияРасчеты!$N:$N,"итого")</f>
        <v>0</v>
      </c>
      <c r="EK81" s="107">
        <f>SUMIFS(УсловияРасчеты!FE:FE,УсловияРасчеты!$H:$H,$C81,УсловияРасчеты!$N:$N,"итого")</f>
        <v>0</v>
      </c>
      <c r="EL81" s="107">
        <f>SUMIFS(УсловияРасчеты!FF:FF,УсловияРасчеты!$H:$H,$C81,УсловияРасчеты!$N:$N,"итого")</f>
        <v>0</v>
      </c>
      <c r="EM81" s="107">
        <f>SUMIFS(УсловияРасчеты!FG:FG,УсловияРасчеты!$H:$H,$C81,УсловияРасчеты!$N:$N,"итого")</f>
        <v>0</v>
      </c>
      <c r="EN81" s="107">
        <f>SUMIFS(УсловияРасчеты!FH:FH,УсловияРасчеты!$H:$H,$C81,УсловияРасчеты!$N:$N,"итого")</f>
        <v>0</v>
      </c>
      <c r="EO81" s="107">
        <f>SUMIFS(УсловияРасчеты!FI:FI,УсловияРасчеты!$H:$H,$C81,УсловияРасчеты!$N:$N,"итого")</f>
        <v>0</v>
      </c>
      <c r="EP81" s="107">
        <f>SUMIFS(УсловияРасчеты!FJ:FJ,УсловияРасчеты!$H:$H,$C81,УсловияРасчеты!$N:$N,"итого")</f>
        <v>0</v>
      </c>
      <c r="EQ81" s="107">
        <f>SUMIFS(УсловияРасчеты!FK:FK,УсловияРасчеты!$H:$H,$C81,УсловияРасчеты!$N:$N,"итого")</f>
        <v>0</v>
      </c>
      <c r="ER81" s="107">
        <f>SUMIFS(УсловияРасчеты!FL:FL,УсловияРасчеты!$H:$H,$C81,УсловияРасчеты!$N:$N,"итого")</f>
        <v>0</v>
      </c>
      <c r="ES81" s="107">
        <f>SUMIFS(УсловияРасчеты!FM:FM,УсловияРасчеты!$H:$H,$C81,УсловияРасчеты!$N:$N,"итого")</f>
        <v>0</v>
      </c>
      <c r="ET81" s="107">
        <f>SUMIFS(УсловияРасчеты!FN:FN,УсловияРасчеты!$H:$H,$C81,УсловияРасчеты!$N:$N,"итого")</f>
        <v>0</v>
      </c>
      <c r="EU81" s="107">
        <f>SUMIFS(УсловияРасчеты!FO:FO,УсловияРасчеты!$H:$H,$C81,УсловияРасчеты!$N:$N,"итого")</f>
        <v>0</v>
      </c>
      <c r="EV81" s="107">
        <f>SUMIFS(УсловияРасчеты!FP:FP,УсловияРасчеты!$H:$H,$C81,УсловияРасчеты!$N:$N,"итого")</f>
        <v>0</v>
      </c>
      <c r="EW81" s="107">
        <f>SUMIFS(УсловияРасчеты!FQ:FQ,УсловияРасчеты!$H:$H,$C81,УсловияРасчеты!$N:$N,"итого")</f>
        <v>0</v>
      </c>
      <c r="EX81" s="107">
        <f>SUMIFS(УсловияРасчеты!FR:FR,УсловияРасчеты!$H:$H,$C81,УсловияРасчеты!$N:$N,"итого")</f>
        <v>0</v>
      </c>
      <c r="EY81" s="107">
        <f>SUMIFS(УсловияРасчеты!FS:FS,УсловияРасчеты!$H:$H,$C81,УсловияРасчеты!$N:$N,"итого")</f>
        <v>0</v>
      </c>
      <c r="EZ81" s="107">
        <f>SUMIFS(УсловияРасчеты!FT:FT,УсловияРасчеты!$H:$H,$C81,УсловияРасчеты!$N:$N,"итого")</f>
        <v>0</v>
      </c>
      <c r="FA81" s="107">
        <f>SUMIFS(УсловияРасчеты!FU:FU,УсловияРасчеты!$H:$H,$C81,УсловияРасчеты!$N:$N,"итого")</f>
        <v>0</v>
      </c>
      <c r="FB81" s="107">
        <f>SUMIFS(УсловияРасчеты!FV:FV,УсловияРасчеты!$H:$H,$C81,УсловияРасчеты!$N:$N,"итого")</f>
        <v>0</v>
      </c>
      <c r="FC81" s="107">
        <f>SUMIFS(УсловияРасчеты!FW:FW,УсловияРасчеты!$H:$H,$C81,УсловияРасчеты!$N:$N,"итого")</f>
        <v>0</v>
      </c>
      <c r="FD81" s="107">
        <f>SUMIFS(УсловияРасчеты!FX:FX,УсловияРасчеты!$H:$H,$C81,УсловияРасчеты!$N:$N,"итого")</f>
        <v>0</v>
      </c>
      <c r="FE81" s="107">
        <f>SUMIFS(УсловияРасчеты!FY:FY,УсловияРасчеты!$H:$H,$C81,УсловияРасчеты!$N:$N,"итого")</f>
        <v>0</v>
      </c>
      <c r="FF81" s="107">
        <f>SUMIFS(УсловияРасчеты!FZ:FZ,УсловияРасчеты!$H:$H,$C81,УсловияРасчеты!$N:$N,"итого")</f>
        <v>0</v>
      </c>
      <c r="FG81" s="107">
        <f>SUMIFS(УсловияРасчеты!GA:GA,УсловияРасчеты!$H:$H,$C81,УсловияРасчеты!$N:$N,"итого")</f>
        <v>0</v>
      </c>
      <c r="FH81" s="107">
        <f>SUMIFS(УсловияРасчеты!GB:GB,УсловияРасчеты!$H:$H,$C81,УсловияРасчеты!$N:$N,"итого")</f>
        <v>0</v>
      </c>
      <c r="FI81" s="107">
        <f>SUMIFS(УсловияРасчеты!GC:GC,УсловияРасчеты!$H:$H,$C81,УсловияРасчеты!$N:$N,"итого")</f>
        <v>0</v>
      </c>
      <c r="FJ81" s="107">
        <f>SUMIFS(УсловияРасчеты!GD:GD,УсловияРасчеты!$H:$H,$C81,УсловияРасчеты!$N:$N,"итого")</f>
        <v>0</v>
      </c>
      <c r="FK81" s="107">
        <f>SUMIFS(УсловияРасчеты!GE:GE,УсловияРасчеты!$H:$H,$C81,УсловияРасчеты!$N:$N,"итого")</f>
        <v>0</v>
      </c>
      <c r="FL81" s="107">
        <f>SUMIFS(УсловияРасчеты!GF:GF,УсловияРасчеты!$H:$H,$C81,УсловияРасчеты!$N:$N,"итого")</f>
        <v>0</v>
      </c>
      <c r="FM81" s="107">
        <f>SUMIFS(УсловияРасчеты!GG:GG,УсловияРасчеты!$H:$H,$C81,УсловияРасчеты!$N:$N,"итого")</f>
        <v>0</v>
      </c>
      <c r="FN81" s="107">
        <f>SUMIFS(УсловияРасчеты!GH:GH,УсловияРасчеты!$H:$H,$C81,УсловияРасчеты!$N:$N,"итого")</f>
        <v>0</v>
      </c>
      <c r="FO81" s="107">
        <f>SUMIFS(УсловияРасчеты!GI:GI,УсловияРасчеты!$H:$H,$C81,УсловияРасчеты!$N:$N,"итого")</f>
        <v>0</v>
      </c>
      <c r="FP81" s="107">
        <f>SUMIFS(УсловияРасчеты!GJ:GJ,УсловияРасчеты!$H:$H,$C81,УсловияРасчеты!$N:$N,"итого")</f>
        <v>0</v>
      </c>
      <c r="FQ81" s="107">
        <f>SUMIFS(УсловияРасчеты!GK:GK,УсловияРасчеты!$H:$H,$C81,УсловияРасчеты!$N:$N,"итого")</f>
        <v>0</v>
      </c>
      <c r="FR81" s="107">
        <f>SUMIFS(УсловияРасчеты!GL:GL,УсловияРасчеты!$H:$H,$C81,УсловияРасчеты!$N:$N,"итого")</f>
        <v>0</v>
      </c>
      <c r="FS81" s="107">
        <f>SUMIFS(УсловияРасчеты!GM:GM,УсловияРасчеты!$H:$H,$C81,УсловияРасчеты!$N:$N,"итого")</f>
        <v>0</v>
      </c>
      <c r="FT81" s="107">
        <f>SUMIFS(УсловияРасчеты!GN:GN,УсловияРасчеты!$H:$H,$C81,УсловияРасчеты!$N:$N,"итого")</f>
        <v>0</v>
      </c>
      <c r="FU81" s="107">
        <f>SUMIFS(УсловияРасчеты!GO:GO,УсловияРасчеты!$H:$H,$C81,УсловияРасчеты!$N:$N,"итого")</f>
        <v>0</v>
      </c>
      <c r="FV81" s="107">
        <f>SUMIFS(УсловияРасчеты!GP:GP,УсловияРасчеты!$H:$H,$C81,УсловияРасчеты!$N:$N,"итого")</f>
        <v>0</v>
      </c>
      <c r="FW81" s="107">
        <f>SUMIFS(УсловияРасчеты!GQ:GQ,УсловияРасчеты!$H:$H,$C81,УсловияРасчеты!$N:$N,"итого")</f>
        <v>0</v>
      </c>
      <c r="FX81" s="107">
        <f>SUMIFS(УсловияРасчеты!GR:GR,УсловияРасчеты!$H:$H,$C81,УсловияРасчеты!$N:$N,"итого")</f>
        <v>0</v>
      </c>
      <c r="FY81" s="107">
        <f>SUMIFS(УсловияРасчеты!GS:GS,УсловияРасчеты!$H:$H,$C81,УсловияРасчеты!$N:$N,"итого")</f>
        <v>0</v>
      </c>
      <c r="FZ81" s="107">
        <f>SUMIFS(УсловияРасчеты!GT:GT,УсловияРасчеты!$H:$H,$C81,УсловияРасчеты!$N:$N,"итого")</f>
        <v>0</v>
      </c>
      <c r="GA81" s="107">
        <f>SUMIFS(УсловияРасчеты!GU:GU,УсловияРасчеты!$H:$H,$C81,УсловияРасчеты!$N:$N,"итого")</f>
        <v>0</v>
      </c>
      <c r="GB81" s="107">
        <f>SUMIFS(УсловияРасчеты!GV:GV,УсловияРасчеты!$H:$H,$C81,УсловияРасчеты!$N:$N,"итого")</f>
        <v>0</v>
      </c>
      <c r="GC81" s="107">
        <f>SUMIFS(УсловияРасчеты!GW:GW,УсловияРасчеты!$H:$H,$C81,УсловияРасчеты!$N:$N,"итого")</f>
        <v>0</v>
      </c>
      <c r="GD81" s="107">
        <f>SUMIFS(УсловияРасчеты!GX:GX,УсловияРасчеты!$H:$H,$C81,УсловияРасчеты!$N:$N,"итого")</f>
        <v>0</v>
      </c>
      <c r="GE81" s="107">
        <f>SUMIFS(УсловияРасчеты!GY:GY,УсловияРасчеты!$H:$H,$C81,УсловияРасчеты!$N:$N,"итого")</f>
        <v>0</v>
      </c>
      <c r="GF81" s="107">
        <f>SUMIFS(УсловияРасчеты!GZ:GZ,УсловияРасчеты!$H:$H,$C81,УсловияРасчеты!$N:$N,"итого")</f>
        <v>0</v>
      </c>
      <c r="GG81" s="77"/>
    </row>
    <row r="82" spans="1:189" s="79" customFormat="1">
      <c r="A82" s="82"/>
      <c r="B82" s="77"/>
      <c r="C82" s="78" t="str">
        <f>УсловияРасчеты!$H$1223</f>
        <v>Кредиторская задолженность по налогу на прибыль</v>
      </c>
      <c r="D82" s="66"/>
      <c r="E82" s="129">
        <f t="shared" si="232"/>
        <v>0</v>
      </c>
      <c r="F82" s="65"/>
      <c r="G82" s="107">
        <f>SUMIFS(УсловияРасчеты!AA:AA,УсловияРасчеты!$H:$H,$C82,УсловияРасчеты!$N:$N,"итого")</f>
        <v>0</v>
      </c>
      <c r="H82" s="107">
        <f>SUMIFS(УсловияРасчеты!AB:AB,УсловияРасчеты!$H:$H,$C82,УсловияРасчеты!$N:$N,"итого")</f>
        <v>0</v>
      </c>
      <c r="I82" s="107">
        <f>SUMIFS(УсловияРасчеты!AC:AC,УсловияРасчеты!$H:$H,$C82,УсловияРасчеты!$N:$N,"итого")</f>
        <v>0</v>
      </c>
      <c r="J82" s="107">
        <f>SUMIFS(УсловияРасчеты!AD:AD,УсловияРасчеты!$H:$H,$C82,УсловияРасчеты!$N:$N,"итого")</f>
        <v>0</v>
      </c>
      <c r="K82" s="107">
        <f>SUMIFS(УсловияРасчеты!AE:AE,УсловияРасчеты!$H:$H,$C82,УсловияРасчеты!$N:$N,"итого")</f>
        <v>0</v>
      </c>
      <c r="L82" s="107">
        <f>SUMIFS(УсловияРасчеты!AF:AF,УсловияРасчеты!$H:$H,$C82,УсловияРасчеты!$N:$N,"итого")</f>
        <v>0</v>
      </c>
      <c r="M82" s="107">
        <f>SUMIFS(УсловияРасчеты!AG:AG,УсловияРасчеты!$H:$H,$C82,УсловияРасчеты!$N:$N,"итого")</f>
        <v>0</v>
      </c>
      <c r="N82" s="107">
        <f>SUMIFS(УсловияРасчеты!AH:AH,УсловияРасчеты!$H:$H,$C82,УсловияРасчеты!$N:$N,"итого")</f>
        <v>0</v>
      </c>
      <c r="O82" s="107">
        <f>SUMIFS(УсловияРасчеты!AI:AI,УсловияРасчеты!$H:$H,$C82,УсловияРасчеты!$N:$N,"итого")</f>
        <v>0</v>
      </c>
      <c r="P82" s="107">
        <f>SUMIFS(УсловияРасчеты!AJ:AJ,УсловияРасчеты!$H:$H,$C82,УсловияРасчеты!$N:$N,"итого")</f>
        <v>0</v>
      </c>
      <c r="Q82" s="107">
        <f>SUMIFS(УсловияРасчеты!AK:AK,УсловияРасчеты!$H:$H,$C82,УсловияРасчеты!$N:$N,"итого")</f>
        <v>0</v>
      </c>
      <c r="R82" s="107">
        <f>SUMIFS(УсловияРасчеты!AL:AL,УсловияРасчеты!$H:$H,$C82,УсловияРасчеты!$N:$N,"итого")</f>
        <v>0</v>
      </c>
      <c r="S82" s="107">
        <f>SUMIFS(УсловияРасчеты!AM:AM,УсловияРасчеты!$H:$H,$C82,УсловияРасчеты!$N:$N,"итого")</f>
        <v>0</v>
      </c>
      <c r="T82" s="107">
        <f>SUMIFS(УсловияРасчеты!AN:AN,УсловияРасчеты!$H:$H,$C82,УсловияРасчеты!$N:$N,"итого")</f>
        <v>0</v>
      </c>
      <c r="U82" s="107">
        <f>SUMIFS(УсловияРасчеты!AO:AO,УсловияРасчеты!$H:$H,$C82,УсловияРасчеты!$N:$N,"итого")</f>
        <v>0</v>
      </c>
      <c r="V82" s="107">
        <f>SUMIFS(УсловияРасчеты!AP:AP,УсловияРасчеты!$H:$H,$C82,УсловияРасчеты!$N:$N,"итого")</f>
        <v>0</v>
      </c>
      <c r="W82" s="107">
        <f>SUMIFS(УсловияРасчеты!AQ:AQ,УсловияРасчеты!$H:$H,$C82,УсловияРасчеты!$N:$N,"итого")</f>
        <v>0</v>
      </c>
      <c r="X82" s="107">
        <f>SUMIFS(УсловияРасчеты!AR:AR,УсловияРасчеты!$H:$H,$C82,УсловияРасчеты!$N:$N,"итого")</f>
        <v>0</v>
      </c>
      <c r="Y82" s="107">
        <f>SUMIFS(УсловияРасчеты!AS:AS,УсловияРасчеты!$H:$H,$C82,УсловияРасчеты!$N:$N,"итого")</f>
        <v>0</v>
      </c>
      <c r="Z82" s="107">
        <f>SUMIFS(УсловияРасчеты!AT:AT,УсловияРасчеты!$H:$H,$C82,УсловияРасчеты!$N:$N,"итого")</f>
        <v>0</v>
      </c>
      <c r="AA82" s="107">
        <f>SUMIFS(УсловияРасчеты!AU:AU,УсловияРасчеты!$H:$H,$C82,УсловияРасчеты!$N:$N,"итого")</f>
        <v>0</v>
      </c>
      <c r="AB82" s="107">
        <f>SUMIFS(УсловияРасчеты!AV:AV,УсловияРасчеты!$H:$H,$C82,УсловияРасчеты!$N:$N,"итого")</f>
        <v>0</v>
      </c>
      <c r="AC82" s="107">
        <f>SUMIFS(УсловияРасчеты!AW:AW,УсловияРасчеты!$H:$H,$C82,УсловияРасчеты!$N:$N,"итого")</f>
        <v>0</v>
      </c>
      <c r="AD82" s="107">
        <f>SUMIFS(УсловияРасчеты!AX:AX,УсловияРасчеты!$H:$H,$C82,УсловияРасчеты!$N:$N,"итого")</f>
        <v>0</v>
      </c>
      <c r="AE82" s="107">
        <f>SUMIFS(УсловияРасчеты!AY:AY,УсловияРасчеты!$H:$H,$C82,УсловияРасчеты!$N:$N,"итого")</f>
        <v>0</v>
      </c>
      <c r="AF82" s="107">
        <f>SUMIFS(УсловияРасчеты!AZ:AZ,УсловияРасчеты!$H:$H,$C82,УсловияРасчеты!$N:$N,"итого")</f>
        <v>0</v>
      </c>
      <c r="AG82" s="107">
        <f>SUMIFS(УсловияРасчеты!BA:BA,УсловияРасчеты!$H:$H,$C82,УсловияРасчеты!$N:$N,"итого")</f>
        <v>0</v>
      </c>
      <c r="AH82" s="107">
        <f>SUMIFS(УсловияРасчеты!BB:BB,УсловияРасчеты!$H:$H,$C82,УсловияРасчеты!$N:$N,"итого")</f>
        <v>0</v>
      </c>
      <c r="AI82" s="107">
        <f>SUMIFS(УсловияРасчеты!BC:BC,УсловияРасчеты!$H:$H,$C82,УсловияРасчеты!$N:$N,"итого")</f>
        <v>0</v>
      </c>
      <c r="AJ82" s="107">
        <f>SUMIFS(УсловияРасчеты!BD:BD,УсловияРасчеты!$H:$H,$C82,УсловияРасчеты!$N:$N,"итого")</f>
        <v>0</v>
      </c>
      <c r="AK82" s="107">
        <f>SUMIFS(УсловияРасчеты!BE:BE,УсловияРасчеты!$H:$H,$C82,УсловияРасчеты!$N:$N,"итого")</f>
        <v>0</v>
      </c>
      <c r="AL82" s="107">
        <f>SUMIFS(УсловияРасчеты!BF:BF,УсловияРасчеты!$H:$H,$C82,УсловияРасчеты!$N:$N,"итого")</f>
        <v>0</v>
      </c>
      <c r="AM82" s="107">
        <f>SUMIFS(УсловияРасчеты!BG:BG,УсловияРасчеты!$H:$H,$C82,УсловияРасчеты!$N:$N,"итого")</f>
        <v>0</v>
      </c>
      <c r="AN82" s="107">
        <f>SUMIFS(УсловияРасчеты!BH:BH,УсловияРасчеты!$H:$H,$C82,УсловияРасчеты!$N:$N,"итого")</f>
        <v>0</v>
      </c>
      <c r="AO82" s="107">
        <f>SUMIFS(УсловияРасчеты!BI:BI,УсловияРасчеты!$H:$H,$C82,УсловияРасчеты!$N:$N,"итого")</f>
        <v>0</v>
      </c>
      <c r="AP82" s="107">
        <f>SUMIFS(УсловияРасчеты!BJ:BJ,УсловияРасчеты!$H:$H,$C82,УсловияРасчеты!$N:$N,"итого")</f>
        <v>0</v>
      </c>
      <c r="AQ82" s="107">
        <f>SUMIFS(УсловияРасчеты!BK:BK,УсловияРасчеты!$H:$H,$C82,УсловияРасчеты!$N:$N,"итого")</f>
        <v>0</v>
      </c>
      <c r="AR82" s="107">
        <f>SUMIFS(УсловияРасчеты!BL:BL,УсловияРасчеты!$H:$H,$C82,УсловияРасчеты!$N:$N,"итого")</f>
        <v>0</v>
      </c>
      <c r="AS82" s="107">
        <f>SUMIFS(УсловияРасчеты!BM:BM,УсловияРасчеты!$H:$H,$C82,УсловияРасчеты!$N:$N,"итого")</f>
        <v>0</v>
      </c>
      <c r="AT82" s="107">
        <f>SUMIFS(УсловияРасчеты!BN:BN,УсловияРасчеты!$H:$H,$C82,УсловияРасчеты!$N:$N,"итого")</f>
        <v>0</v>
      </c>
      <c r="AU82" s="107">
        <f>SUMIFS(УсловияРасчеты!BO:BO,УсловияРасчеты!$H:$H,$C82,УсловияРасчеты!$N:$N,"итого")</f>
        <v>0</v>
      </c>
      <c r="AV82" s="107">
        <f>SUMIFS(УсловияРасчеты!BP:BP,УсловияРасчеты!$H:$H,$C82,УсловияРасчеты!$N:$N,"итого")</f>
        <v>0</v>
      </c>
      <c r="AW82" s="107">
        <f>SUMIFS(УсловияРасчеты!BQ:BQ,УсловияРасчеты!$H:$H,$C82,УсловияРасчеты!$N:$N,"итого")</f>
        <v>0</v>
      </c>
      <c r="AX82" s="107">
        <f>SUMIFS(УсловияРасчеты!BR:BR,УсловияРасчеты!$H:$H,$C82,УсловияРасчеты!$N:$N,"итого")</f>
        <v>0</v>
      </c>
      <c r="AY82" s="107">
        <f>SUMIFS(УсловияРасчеты!BS:BS,УсловияРасчеты!$H:$H,$C82,УсловияРасчеты!$N:$N,"итого")</f>
        <v>0</v>
      </c>
      <c r="AZ82" s="107">
        <f>SUMIFS(УсловияРасчеты!BT:BT,УсловияРасчеты!$H:$H,$C82,УсловияРасчеты!$N:$N,"итого")</f>
        <v>0</v>
      </c>
      <c r="BA82" s="107">
        <f>SUMIFS(УсловияРасчеты!BU:BU,УсловияРасчеты!$H:$H,$C82,УсловияРасчеты!$N:$N,"итого")</f>
        <v>0</v>
      </c>
      <c r="BB82" s="107">
        <f>SUMIFS(УсловияРасчеты!BV:BV,УсловияРасчеты!$H:$H,$C82,УсловияРасчеты!$N:$N,"итого")</f>
        <v>0</v>
      </c>
      <c r="BC82" s="107">
        <f>SUMIFS(УсловияРасчеты!BW:BW,УсловияРасчеты!$H:$H,$C82,УсловияРасчеты!$N:$N,"итого")</f>
        <v>0</v>
      </c>
      <c r="BD82" s="107">
        <f>SUMIFS(УсловияРасчеты!BX:BX,УсловияРасчеты!$H:$H,$C82,УсловияРасчеты!$N:$N,"итого")</f>
        <v>0</v>
      </c>
      <c r="BE82" s="107">
        <f>SUMIFS(УсловияРасчеты!BY:BY,УсловияРасчеты!$H:$H,$C82,УсловияРасчеты!$N:$N,"итого")</f>
        <v>0</v>
      </c>
      <c r="BF82" s="107">
        <f>SUMIFS(УсловияРасчеты!BZ:BZ,УсловияРасчеты!$H:$H,$C82,УсловияРасчеты!$N:$N,"итого")</f>
        <v>0</v>
      </c>
      <c r="BG82" s="107">
        <f>SUMIFS(УсловияРасчеты!CA:CA,УсловияРасчеты!$H:$H,$C82,УсловияРасчеты!$N:$N,"итого")</f>
        <v>0</v>
      </c>
      <c r="BH82" s="107">
        <f>SUMIFS(УсловияРасчеты!CB:CB,УсловияРасчеты!$H:$H,$C82,УсловияРасчеты!$N:$N,"итого")</f>
        <v>0</v>
      </c>
      <c r="BI82" s="107">
        <f>SUMIFS(УсловияРасчеты!CC:CC,УсловияРасчеты!$H:$H,$C82,УсловияРасчеты!$N:$N,"итого")</f>
        <v>0</v>
      </c>
      <c r="BJ82" s="107">
        <f>SUMIFS(УсловияРасчеты!CD:CD,УсловияРасчеты!$H:$H,$C82,УсловияРасчеты!$N:$N,"итого")</f>
        <v>0</v>
      </c>
      <c r="BK82" s="107">
        <f>SUMIFS(УсловияРасчеты!CE:CE,УсловияРасчеты!$H:$H,$C82,УсловияРасчеты!$N:$N,"итого")</f>
        <v>0</v>
      </c>
      <c r="BL82" s="107">
        <f>SUMIFS(УсловияРасчеты!CF:CF,УсловияРасчеты!$H:$H,$C82,УсловияРасчеты!$N:$N,"итого")</f>
        <v>0</v>
      </c>
      <c r="BM82" s="107">
        <f>SUMIFS(УсловияРасчеты!CG:CG,УсловияРасчеты!$H:$H,$C82,УсловияРасчеты!$N:$N,"итого")</f>
        <v>0</v>
      </c>
      <c r="BN82" s="107">
        <f>SUMIFS(УсловияРасчеты!CH:CH,УсловияРасчеты!$H:$H,$C82,УсловияРасчеты!$N:$N,"итого")</f>
        <v>0</v>
      </c>
      <c r="BO82" s="107">
        <f>SUMIFS(УсловияРасчеты!CI:CI,УсловияРасчеты!$H:$H,$C82,УсловияРасчеты!$N:$N,"итого")</f>
        <v>0</v>
      </c>
      <c r="BP82" s="107">
        <f>SUMIFS(УсловияРасчеты!CJ:CJ,УсловияРасчеты!$H:$H,$C82,УсловияРасчеты!$N:$N,"итого")</f>
        <v>0</v>
      </c>
      <c r="BQ82" s="107">
        <f>SUMIFS(УсловияРасчеты!CK:CK,УсловияРасчеты!$H:$H,$C82,УсловияРасчеты!$N:$N,"итого")</f>
        <v>0</v>
      </c>
      <c r="BR82" s="107">
        <f>SUMIFS(УсловияРасчеты!CL:CL,УсловияРасчеты!$H:$H,$C82,УсловияРасчеты!$N:$N,"итого")</f>
        <v>0</v>
      </c>
      <c r="BS82" s="107">
        <f>SUMIFS(УсловияРасчеты!CM:CM,УсловияРасчеты!$H:$H,$C82,УсловияРасчеты!$N:$N,"итого")</f>
        <v>0</v>
      </c>
      <c r="BT82" s="107">
        <f>SUMIFS(УсловияРасчеты!CN:CN,УсловияРасчеты!$H:$H,$C82,УсловияРасчеты!$N:$N,"итого")</f>
        <v>0</v>
      </c>
      <c r="BU82" s="107">
        <f>SUMIFS(УсловияРасчеты!CO:CO,УсловияРасчеты!$H:$H,$C82,УсловияРасчеты!$N:$N,"итого")</f>
        <v>0</v>
      </c>
      <c r="BV82" s="107">
        <f>SUMIFS(УсловияРасчеты!CP:CP,УсловияРасчеты!$H:$H,$C82,УсловияРасчеты!$N:$N,"итого")</f>
        <v>0</v>
      </c>
      <c r="BW82" s="107">
        <f>SUMIFS(УсловияРасчеты!CQ:CQ,УсловияРасчеты!$H:$H,$C82,УсловияРасчеты!$N:$N,"итого")</f>
        <v>0</v>
      </c>
      <c r="BX82" s="107">
        <f>SUMIFS(УсловияРасчеты!CR:CR,УсловияРасчеты!$H:$H,$C82,УсловияРасчеты!$N:$N,"итого")</f>
        <v>0</v>
      </c>
      <c r="BY82" s="107">
        <f>SUMIFS(УсловияРасчеты!CS:CS,УсловияРасчеты!$H:$H,$C82,УсловияРасчеты!$N:$N,"итого")</f>
        <v>0</v>
      </c>
      <c r="BZ82" s="107">
        <f>SUMIFS(УсловияРасчеты!CT:CT,УсловияРасчеты!$H:$H,$C82,УсловияРасчеты!$N:$N,"итого")</f>
        <v>0</v>
      </c>
      <c r="CA82" s="107">
        <f>SUMIFS(УсловияРасчеты!CU:CU,УсловияРасчеты!$H:$H,$C82,УсловияРасчеты!$N:$N,"итого")</f>
        <v>0</v>
      </c>
      <c r="CB82" s="107">
        <f>SUMIFS(УсловияРасчеты!CV:CV,УсловияРасчеты!$H:$H,$C82,УсловияРасчеты!$N:$N,"итого")</f>
        <v>0</v>
      </c>
      <c r="CC82" s="107">
        <f>SUMIFS(УсловияРасчеты!CW:CW,УсловияРасчеты!$H:$H,$C82,УсловияРасчеты!$N:$N,"итого")</f>
        <v>0</v>
      </c>
      <c r="CD82" s="107">
        <f>SUMIFS(УсловияРасчеты!CX:CX,УсловияРасчеты!$H:$H,$C82,УсловияРасчеты!$N:$N,"итого")</f>
        <v>0</v>
      </c>
      <c r="CE82" s="107">
        <f>SUMIFS(УсловияРасчеты!CY:CY,УсловияРасчеты!$H:$H,$C82,УсловияРасчеты!$N:$N,"итого")</f>
        <v>0</v>
      </c>
      <c r="CF82" s="107">
        <f>SUMIFS(УсловияРасчеты!CZ:CZ,УсловияРасчеты!$H:$H,$C82,УсловияРасчеты!$N:$N,"итого")</f>
        <v>0</v>
      </c>
      <c r="CG82" s="107">
        <f>SUMIFS(УсловияРасчеты!DA:DA,УсловияРасчеты!$H:$H,$C82,УсловияРасчеты!$N:$N,"итого")</f>
        <v>0</v>
      </c>
      <c r="CH82" s="107">
        <f>SUMIFS(УсловияРасчеты!DB:DB,УсловияРасчеты!$H:$H,$C82,УсловияРасчеты!$N:$N,"итого")</f>
        <v>0</v>
      </c>
      <c r="CI82" s="107">
        <f>SUMIFS(УсловияРасчеты!DC:DC,УсловияРасчеты!$H:$H,$C82,УсловияРасчеты!$N:$N,"итого")</f>
        <v>0</v>
      </c>
      <c r="CJ82" s="107">
        <f>SUMIFS(УсловияРасчеты!DD:DD,УсловияРасчеты!$H:$H,$C82,УсловияРасчеты!$N:$N,"итого")</f>
        <v>0</v>
      </c>
      <c r="CK82" s="107">
        <f>SUMIFS(УсловияРасчеты!DE:DE,УсловияРасчеты!$H:$H,$C82,УсловияРасчеты!$N:$N,"итого")</f>
        <v>0</v>
      </c>
      <c r="CL82" s="107">
        <f>SUMIFS(УсловияРасчеты!DF:DF,УсловияРасчеты!$H:$H,$C82,УсловияРасчеты!$N:$N,"итого")</f>
        <v>0</v>
      </c>
      <c r="CM82" s="107">
        <f>SUMIFS(УсловияРасчеты!DG:DG,УсловияРасчеты!$H:$H,$C82,УсловияРасчеты!$N:$N,"итого")</f>
        <v>0</v>
      </c>
      <c r="CN82" s="107">
        <f>SUMIFS(УсловияРасчеты!DH:DH,УсловияРасчеты!$H:$H,$C82,УсловияРасчеты!$N:$N,"итого")</f>
        <v>0</v>
      </c>
      <c r="CO82" s="107">
        <f>SUMIFS(УсловияРасчеты!DI:DI,УсловияРасчеты!$H:$H,$C82,УсловияРасчеты!$N:$N,"итого")</f>
        <v>0</v>
      </c>
      <c r="CP82" s="107">
        <f>SUMIFS(УсловияРасчеты!DJ:DJ,УсловияРасчеты!$H:$H,$C82,УсловияРасчеты!$N:$N,"итого")</f>
        <v>0</v>
      </c>
      <c r="CQ82" s="107">
        <f>SUMIFS(УсловияРасчеты!DK:DK,УсловияРасчеты!$H:$H,$C82,УсловияРасчеты!$N:$N,"итого")</f>
        <v>0</v>
      </c>
      <c r="CR82" s="107">
        <f>SUMIFS(УсловияРасчеты!DL:DL,УсловияРасчеты!$H:$H,$C82,УсловияРасчеты!$N:$N,"итого")</f>
        <v>0</v>
      </c>
      <c r="CS82" s="107">
        <f>SUMIFS(УсловияРасчеты!DM:DM,УсловияРасчеты!$H:$H,$C82,УсловияРасчеты!$N:$N,"итого")</f>
        <v>0</v>
      </c>
      <c r="CT82" s="107">
        <f>SUMIFS(УсловияРасчеты!DN:DN,УсловияРасчеты!$H:$H,$C82,УсловияРасчеты!$N:$N,"итого")</f>
        <v>0</v>
      </c>
      <c r="CU82" s="107">
        <f>SUMIFS(УсловияРасчеты!DO:DO,УсловияРасчеты!$H:$H,$C82,УсловияРасчеты!$N:$N,"итого")</f>
        <v>0</v>
      </c>
      <c r="CV82" s="107">
        <f>SUMIFS(УсловияРасчеты!DP:DP,УсловияРасчеты!$H:$H,$C82,УсловияРасчеты!$N:$N,"итого")</f>
        <v>0</v>
      </c>
      <c r="CW82" s="107">
        <f>SUMIFS(УсловияРасчеты!DQ:DQ,УсловияРасчеты!$H:$H,$C82,УсловияРасчеты!$N:$N,"итого")</f>
        <v>0</v>
      </c>
      <c r="CX82" s="107">
        <f>SUMIFS(УсловияРасчеты!DR:DR,УсловияРасчеты!$H:$H,$C82,УсловияРасчеты!$N:$N,"итого")</f>
        <v>0</v>
      </c>
      <c r="CY82" s="107">
        <f>SUMIFS(УсловияРасчеты!DS:DS,УсловияРасчеты!$H:$H,$C82,УсловияРасчеты!$N:$N,"итого")</f>
        <v>0</v>
      </c>
      <c r="CZ82" s="107">
        <f>SUMIFS(УсловияРасчеты!DT:DT,УсловияРасчеты!$H:$H,$C82,УсловияРасчеты!$N:$N,"итого")</f>
        <v>0</v>
      </c>
      <c r="DA82" s="107">
        <f>SUMIFS(УсловияРасчеты!DU:DU,УсловияРасчеты!$H:$H,$C82,УсловияРасчеты!$N:$N,"итого")</f>
        <v>0</v>
      </c>
      <c r="DB82" s="107">
        <f>SUMIFS(УсловияРасчеты!DV:DV,УсловияРасчеты!$H:$H,$C82,УсловияРасчеты!$N:$N,"итого")</f>
        <v>0</v>
      </c>
      <c r="DC82" s="107">
        <f>SUMIFS(УсловияРасчеты!DW:DW,УсловияРасчеты!$H:$H,$C82,УсловияРасчеты!$N:$N,"итого")</f>
        <v>0</v>
      </c>
      <c r="DD82" s="107">
        <f>SUMIFS(УсловияРасчеты!DX:DX,УсловияРасчеты!$H:$H,$C82,УсловияРасчеты!$N:$N,"итого")</f>
        <v>0</v>
      </c>
      <c r="DE82" s="107">
        <f>SUMIFS(УсловияРасчеты!DY:DY,УсловияРасчеты!$H:$H,$C82,УсловияРасчеты!$N:$N,"итого")</f>
        <v>0</v>
      </c>
      <c r="DF82" s="107">
        <f>SUMIFS(УсловияРасчеты!DZ:DZ,УсловияРасчеты!$H:$H,$C82,УсловияРасчеты!$N:$N,"итого")</f>
        <v>0</v>
      </c>
      <c r="DG82" s="107">
        <f>SUMIFS(УсловияРасчеты!EA:EA,УсловияРасчеты!$H:$H,$C82,УсловияРасчеты!$N:$N,"итого")</f>
        <v>0</v>
      </c>
      <c r="DH82" s="107">
        <f>SUMIFS(УсловияРасчеты!EB:EB,УсловияРасчеты!$H:$H,$C82,УсловияРасчеты!$N:$N,"итого")</f>
        <v>0</v>
      </c>
      <c r="DI82" s="107">
        <f>SUMIFS(УсловияРасчеты!EC:EC,УсловияРасчеты!$H:$H,$C82,УсловияРасчеты!$N:$N,"итого")</f>
        <v>0</v>
      </c>
      <c r="DJ82" s="107">
        <f>SUMIFS(УсловияРасчеты!ED:ED,УсловияРасчеты!$H:$H,$C82,УсловияРасчеты!$N:$N,"итого")</f>
        <v>0</v>
      </c>
      <c r="DK82" s="107">
        <f>SUMIFS(УсловияРасчеты!EE:EE,УсловияРасчеты!$H:$H,$C82,УсловияРасчеты!$N:$N,"итого")</f>
        <v>0</v>
      </c>
      <c r="DL82" s="107">
        <f>SUMIFS(УсловияРасчеты!EF:EF,УсловияРасчеты!$H:$H,$C82,УсловияРасчеты!$N:$N,"итого")</f>
        <v>0</v>
      </c>
      <c r="DM82" s="107">
        <f>SUMIFS(УсловияРасчеты!EG:EG,УсловияРасчеты!$H:$H,$C82,УсловияРасчеты!$N:$N,"итого")</f>
        <v>0</v>
      </c>
      <c r="DN82" s="107">
        <f>SUMIFS(УсловияРасчеты!EH:EH,УсловияРасчеты!$H:$H,$C82,УсловияРасчеты!$N:$N,"итого")</f>
        <v>0</v>
      </c>
      <c r="DO82" s="107">
        <f>SUMIFS(УсловияРасчеты!EI:EI,УсловияРасчеты!$H:$H,$C82,УсловияРасчеты!$N:$N,"итого")</f>
        <v>0</v>
      </c>
      <c r="DP82" s="107">
        <f>SUMIFS(УсловияРасчеты!EJ:EJ,УсловияРасчеты!$H:$H,$C82,УсловияРасчеты!$N:$N,"итого")</f>
        <v>0</v>
      </c>
      <c r="DQ82" s="107">
        <f>SUMIFS(УсловияРасчеты!EK:EK,УсловияРасчеты!$H:$H,$C82,УсловияРасчеты!$N:$N,"итого")</f>
        <v>0</v>
      </c>
      <c r="DR82" s="107">
        <f>SUMIFS(УсловияРасчеты!EL:EL,УсловияРасчеты!$H:$H,$C82,УсловияРасчеты!$N:$N,"итого")</f>
        <v>0</v>
      </c>
      <c r="DS82" s="107">
        <f>SUMIFS(УсловияРасчеты!EM:EM,УсловияРасчеты!$H:$H,$C82,УсловияРасчеты!$N:$N,"итого")</f>
        <v>0</v>
      </c>
      <c r="DT82" s="107">
        <f>SUMIFS(УсловияРасчеты!EN:EN,УсловияРасчеты!$H:$H,$C82,УсловияРасчеты!$N:$N,"итого")</f>
        <v>0</v>
      </c>
      <c r="DU82" s="107">
        <f>SUMIFS(УсловияРасчеты!EO:EO,УсловияРасчеты!$H:$H,$C82,УсловияРасчеты!$N:$N,"итого")</f>
        <v>0</v>
      </c>
      <c r="DV82" s="107">
        <f>SUMIFS(УсловияРасчеты!EP:EP,УсловияРасчеты!$H:$H,$C82,УсловияРасчеты!$N:$N,"итого")</f>
        <v>0</v>
      </c>
      <c r="DW82" s="107">
        <f>SUMIFS(УсловияРасчеты!EQ:EQ,УсловияРасчеты!$H:$H,$C82,УсловияРасчеты!$N:$N,"итого")</f>
        <v>0</v>
      </c>
      <c r="DX82" s="107">
        <f>SUMIFS(УсловияРасчеты!ER:ER,УсловияРасчеты!$H:$H,$C82,УсловияРасчеты!$N:$N,"итого")</f>
        <v>0</v>
      </c>
      <c r="DY82" s="107">
        <f>SUMIFS(УсловияРасчеты!ES:ES,УсловияРасчеты!$H:$H,$C82,УсловияРасчеты!$N:$N,"итого")</f>
        <v>0</v>
      </c>
      <c r="DZ82" s="107">
        <f>SUMIFS(УсловияРасчеты!ET:ET,УсловияРасчеты!$H:$H,$C82,УсловияРасчеты!$N:$N,"итого")</f>
        <v>0</v>
      </c>
      <c r="EA82" s="107">
        <f>SUMIFS(УсловияРасчеты!EU:EU,УсловияРасчеты!$H:$H,$C82,УсловияРасчеты!$N:$N,"итого")</f>
        <v>0</v>
      </c>
      <c r="EB82" s="107">
        <f>SUMIFS(УсловияРасчеты!EV:EV,УсловияРасчеты!$H:$H,$C82,УсловияРасчеты!$N:$N,"итого")</f>
        <v>0</v>
      </c>
      <c r="EC82" s="107">
        <f>SUMIFS(УсловияРасчеты!EW:EW,УсловияРасчеты!$H:$H,$C82,УсловияРасчеты!$N:$N,"итого")</f>
        <v>0</v>
      </c>
      <c r="ED82" s="107">
        <f>SUMIFS(УсловияРасчеты!EX:EX,УсловияРасчеты!$H:$H,$C82,УсловияРасчеты!$N:$N,"итого")</f>
        <v>0</v>
      </c>
      <c r="EE82" s="107">
        <f>SUMIFS(УсловияРасчеты!EY:EY,УсловияРасчеты!$H:$H,$C82,УсловияРасчеты!$N:$N,"итого")</f>
        <v>0</v>
      </c>
      <c r="EF82" s="107">
        <f>SUMIFS(УсловияРасчеты!EZ:EZ,УсловияРасчеты!$H:$H,$C82,УсловияРасчеты!$N:$N,"итого")</f>
        <v>0</v>
      </c>
      <c r="EG82" s="107">
        <f>SUMIFS(УсловияРасчеты!FA:FA,УсловияРасчеты!$H:$H,$C82,УсловияРасчеты!$N:$N,"итого")</f>
        <v>0</v>
      </c>
      <c r="EH82" s="107">
        <f>SUMIFS(УсловияРасчеты!FB:FB,УсловияРасчеты!$H:$H,$C82,УсловияРасчеты!$N:$N,"итого")</f>
        <v>0</v>
      </c>
      <c r="EI82" s="107">
        <f>SUMIFS(УсловияРасчеты!FC:FC,УсловияРасчеты!$H:$H,$C82,УсловияРасчеты!$N:$N,"итого")</f>
        <v>0</v>
      </c>
      <c r="EJ82" s="107">
        <f>SUMIFS(УсловияРасчеты!FD:FD,УсловияРасчеты!$H:$H,$C82,УсловияРасчеты!$N:$N,"итого")</f>
        <v>0</v>
      </c>
      <c r="EK82" s="107">
        <f>SUMIFS(УсловияРасчеты!FE:FE,УсловияРасчеты!$H:$H,$C82,УсловияРасчеты!$N:$N,"итого")</f>
        <v>0</v>
      </c>
      <c r="EL82" s="107">
        <f>SUMIFS(УсловияРасчеты!FF:FF,УсловияРасчеты!$H:$H,$C82,УсловияРасчеты!$N:$N,"итого")</f>
        <v>0</v>
      </c>
      <c r="EM82" s="107">
        <f>SUMIFS(УсловияРасчеты!FG:FG,УсловияРасчеты!$H:$H,$C82,УсловияРасчеты!$N:$N,"итого")</f>
        <v>0</v>
      </c>
      <c r="EN82" s="107">
        <f>SUMIFS(УсловияРасчеты!FH:FH,УсловияРасчеты!$H:$H,$C82,УсловияРасчеты!$N:$N,"итого")</f>
        <v>0</v>
      </c>
      <c r="EO82" s="107">
        <f>SUMIFS(УсловияРасчеты!FI:FI,УсловияРасчеты!$H:$H,$C82,УсловияРасчеты!$N:$N,"итого")</f>
        <v>0</v>
      </c>
      <c r="EP82" s="107">
        <f>SUMIFS(УсловияРасчеты!FJ:FJ,УсловияРасчеты!$H:$H,$C82,УсловияРасчеты!$N:$N,"итого")</f>
        <v>0</v>
      </c>
      <c r="EQ82" s="107">
        <f>SUMIFS(УсловияРасчеты!FK:FK,УсловияРасчеты!$H:$H,$C82,УсловияРасчеты!$N:$N,"итого")</f>
        <v>0</v>
      </c>
      <c r="ER82" s="107">
        <f>SUMIFS(УсловияРасчеты!FL:FL,УсловияРасчеты!$H:$H,$C82,УсловияРасчеты!$N:$N,"итого")</f>
        <v>0</v>
      </c>
      <c r="ES82" s="107">
        <f>SUMIFS(УсловияРасчеты!FM:FM,УсловияРасчеты!$H:$H,$C82,УсловияРасчеты!$N:$N,"итого")</f>
        <v>0</v>
      </c>
      <c r="ET82" s="107">
        <f>SUMIFS(УсловияРасчеты!FN:FN,УсловияРасчеты!$H:$H,$C82,УсловияРасчеты!$N:$N,"итого")</f>
        <v>0</v>
      </c>
      <c r="EU82" s="107">
        <f>SUMIFS(УсловияРасчеты!FO:FO,УсловияРасчеты!$H:$H,$C82,УсловияРасчеты!$N:$N,"итого")</f>
        <v>0</v>
      </c>
      <c r="EV82" s="107">
        <f>SUMIFS(УсловияРасчеты!FP:FP,УсловияРасчеты!$H:$H,$C82,УсловияРасчеты!$N:$N,"итого")</f>
        <v>0</v>
      </c>
      <c r="EW82" s="107">
        <f>SUMIFS(УсловияРасчеты!FQ:FQ,УсловияРасчеты!$H:$H,$C82,УсловияРасчеты!$N:$N,"итого")</f>
        <v>0</v>
      </c>
      <c r="EX82" s="107">
        <f>SUMIFS(УсловияРасчеты!FR:FR,УсловияРасчеты!$H:$H,$C82,УсловияРасчеты!$N:$N,"итого")</f>
        <v>0</v>
      </c>
      <c r="EY82" s="107">
        <f>SUMIFS(УсловияРасчеты!FS:FS,УсловияРасчеты!$H:$H,$C82,УсловияРасчеты!$N:$N,"итого")</f>
        <v>0</v>
      </c>
      <c r="EZ82" s="107">
        <f>SUMIFS(УсловияРасчеты!FT:FT,УсловияРасчеты!$H:$H,$C82,УсловияРасчеты!$N:$N,"итого")</f>
        <v>0</v>
      </c>
      <c r="FA82" s="107">
        <f>SUMIFS(УсловияРасчеты!FU:FU,УсловияРасчеты!$H:$H,$C82,УсловияРасчеты!$N:$N,"итого")</f>
        <v>0</v>
      </c>
      <c r="FB82" s="107">
        <f>SUMIFS(УсловияРасчеты!FV:FV,УсловияРасчеты!$H:$H,$C82,УсловияРасчеты!$N:$N,"итого")</f>
        <v>0</v>
      </c>
      <c r="FC82" s="107">
        <f>SUMIFS(УсловияРасчеты!FW:FW,УсловияРасчеты!$H:$H,$C82,УсловияРасчеты!$N:$N,"итого")</f>
        <v>0</v>
      </c>
      <c r="FD82" s="107">
        <f>SUMIFS(УсловияРасчеты!FX:FX,УсловияРасчеты!$H:$H,$C82,УсловияРасчеты!$N:$N,"итого")</f>
        <v>0</v>
      </c>
      <c r="FE82" s="107">
        <f>SUMIFS(УсловияРасчеты!FY:FY,УсловияРасчеты!$H:$H,$C82,УсловияРасчеты!$N:$N,"итого")</f>
        <v>0</v>
      </c>
      <c r="FF82" s="107">
        <f>SUMIFS(УсловияРасчеты!FZ:FZ,УсловияРасчеты!$H:$H,$C82,УсловияРасчеты!$N:$N,"итого")</f>
        <v>0</v>
      </c>
      <c r="FG82" s="107">
        <f>SUMIFS(УсловияРасчеты!GA:GA,УсловияРасчеты!$H:$H,$C82,УсловияРасчеты!$N:$N,"итого")</f>
        <v>0</v>
      </c>
      <c r="FH82" s="107">
        <f>SUMIFS(УсловияРасчеты!GB:GB,УсловияРасчеты!$H:$H,$C82,УсловияРасчеты!$N:$N,"итого")</f>
        <v>0</v>
      </c>
      <c r="FI82" s="107">
        <f>SUMIFS(УсловияРасчеты!GC:GC,УсловияРасчеты!$H:$H,$C82,УсловияРасчеты!$N:$N,"итого")</f>
        <v>0</v>
      </c>
      <c r="FJ82" s="107">
        <f>SUMIFS(УсловияРасчеты!GD:GD,УсловияРасчеты!$H:$H,$C82,УсловияРасчеты!$N:$N,"итого")</f>
        <v>0</v>
      </c>
      <c r="FK82" s="107">
        <f>SUMIFS(УсловияРасчеты!GE:GE,УсловияРасчеты!$H:$H,$C82,УсловияРасчеты!$N:$N,"итого")</f>
        <v>0</v>
      </c>
      <c r="FL82" s="107">
        <f>SUMIFS(УсловияРасчеты!GF:GF,УсловияРасчеты!$H:$H,$C82,УсловияРасчеты!$N:$N,"итого")</f>
        <v>0</v>
      </c>
      <c r="FM82" s="107">
        <f>SUMIFS(УсловияРасчеты!GG:GG,УсловияРасчеты!$H:$H,$C82,УсловияРасчеты!$N:$N,"итого")</f>
        <v>0</v>
      </c>
      <c r="FN82" s="107">
        <f>SUMIFS(УсловияРасчеты!GH:GH,УсловияРасчеты!$H:$H,$C82,УсловияРасчеты!$N:$N,"итого")</f>
        <v>0</v>
      </c>
      <c r="FO82" s="107">
        <f>SUMIFS(УсловияРасчеты!GI:GI,УсловияРасчеты!$H:$H,$C82,УсловияРасчеты!$N:$N,"итого")</f>
        <v>0</v>
      </c>
      <c r="FP82" s="107">
        <f>SUMIFS(УсловияРасчеты!GJ:GJ,УсловияРасчеты!$H:$H,$C82,УсловияРасчеты!$N:$N,"итого")</f>
        <v>0</v>
      </c>
      <c r="FQ82" s="107">
        <f>SUMIFS(УсловияРасчеты!GK:GK,УсловияРасчеты!$H:$H,$C82,УсловияРасчеты!$N:$N,"итого")</f>
        <v>0</v>
      </c>
      <c r="FR82" s="107">
        <f>SUMIFS(УсловияРасчеты!GL:GL,УсловияРасчеты!$H:$H,$C82,УсловияРасчеты!$N:$N,"итого")</f>
        <v>0</v>
      </c>
      <c r="FS82" s="107">
        <f>SUMIFS(УсловияРасчеты!GM:GM,УсловияРасчеты!$H:$H,$C82,УсловияРасчеты!$N:$N,"итого")</f>
        <v>0</v>
      </c>
      <c r="FT82" s="107">
        <f>SUMIFS(УсловияРасчеты!GN:GN,УсловияРасчеты!$H:$H,$C82,УсловияРасчеты!$N:$N,"итого")</f>
        <v>0</v>
      </c>
      <c r="FU82" s="107">
        <f>SUMIFS(УсловияРасчеты!GO:GO,УсловияРасчеты!$H:$H,$C82,УсловияРасчеты!$N:$N,"итого")</f>
        <v>0</v>
      </c>
      <c r="FV82" s="107">
        <f>SUMIFS(УсловияРасчеты!GP:GP,УсловияРасчеты!$H:$H,$C82,УсловияРасчеты!$N:$N,"итого")</f>
        <v>0</v>
      </c>
      <c r="FW82" s="107">
        <f>SUMIFS(УсловияРасчеты!GQ:GQ,УсловияРасчеты!$H:$H,$C82,УсловияРасчеты!$N:$N,"итого")</f>
        <v>0</v>
      </c>
      <c r="FX82" s="107">
        <f>SUMIFS(УсловияРасчеты!GR:GR,УсловияРасчеты!$H:$H,$C82,УсловияРасчеты!$N:$N,"итого")</f>
        <v>0</v>
      </c>
      <c r="FY82" s="107">
        <f>SUMIFS(УсловияРасчеты!GS:GS,УсловияРасчеты!$H:$H,$C82,УсловияРасчеты!$N:$N,"итого")</f>
        <v>0</v>
      </c>
      <c r="FZ82" s="107">
        <f>SUMIFS(УсловияРасчеты!GT:GT,УсловияРасчеты!$H:$H,$C82,УсловияРасчеты!$N:$N,"итого")</f>
        <v>0</v>
      </c>
      <c r="GA82" s="107">
        <f>SUMIFS(УсловияРасчеты!GU:GU,УсловияРасчеты!$H:$H,$C82,УсловияРасчеты!$N:$N,"итого")</f>
        <v>0</v>
      </c>
      <c r="GB82" s="107">
        <f>SUMIFS(УсловияРасчеты!GV:GV,УсловияРасчеты!$H:$H,$C82,УсловияРасчеты!$N:$N,"итого")</f>
        <v>0</v>
      </c>
      <c r="GC82" s="107">
        <f>SUMIFS(УсловияРасчеты!GW:GW,УсловияРасчеты!$H:$H,$C82,УсловияРасчеты!$N:$N,"итого")</f>
        <v>0</v>
      </c>
      <c r="GD82" s="107">
        <f>SUMIFS(УсловияРасчеты!GX:GX,УсловияРасчеты!$H:$H,$C82,УсловияРасчеты!$N:$N,"итого")</f>
        <v>0</v>
      </c>
      <c r="GE82" s="107">
        <f>SUMIFS(УсловияРасчеты!GY:GY,УсловияРасчеты!$H:$H,$C82,УсловияРасчеты!$N:$N,"итого")</f>
        <v>0</v>
      </c>
      <c r="GF82" s="107">
        <f>SUMIFS(УсловияРасчеты!GZ:GZ,УсловияРасчеты!$H:$H,$C82,УсловияРасчеты!$N:$N,"итого")</f>
        <v>0</v>
      </c>
      <c r="GG82" s="77"/>
    </row>
    <row r="83" spans="1:189" s="79" customFormat="1">
      <c r="A83" s="82"/>
      <c r="B83" s="77"/>
      <c r="C83" s="78" t="str">
        <f>УсловияРасчеты!$H$1301</f>
        <v>Кредитный портфель на конец периода</v>
      </c>
      <c r="D83" s="66"/>
      <c r="E83" s="129">
        <f t="shared" si="232"/>
        <v>0</v>
      </c>
      <c r="F83" s="65"/>
      <c r="G83" s="107">
        <f>SUMIFS(УсловияРасчеты!AA:AA,УсловияРасчеты!$H:$H,$C83,УсловияРасчеты!$N:$N,"итого")</f>
        <v>0</v>
      </c>
      <c r="H83" s="107">
        <f>SUMIFS(УсловияРасчеты!AB:AB,УсловияРасчеты!$H:$H,$C83,УсловияРасчеты!$N:$N,"итого")</f>
        <v>0</v>
      </c>
      <c r="I83" s="107">
        <f>SUMIFS(УсловияРасчеты!AC:AC,УсловияРасчеты!$H:$H,$C83,УсловияРасчеты!$N:$N,"итого")</f>
        <v>0</v>
      </c>
      <c r="J83" s="107">
        <f>SUMIFS(УсловияРасчеты!AD:AD,УсловияРасчеты!$H:$H,$C83,УсловияРасчеты!$N:$N,"итого")</f>
        <v>0</v>
      </c>
      <c r="K83" s="107">
        <f>SUMIFS(УсловияРасчеты!AE:AE,УсловияРасчеты!$H:$H,$C83,УсловияРасчеты!$N:$N,"итого")</f>
        <v>0</v>
      </c>
      <c r="L83" s="107">
        <f>SUMIFS(УсловияРасчеты!AF:AF,УсловияРасчеты!$H:$H,$C83,УсловияРасчеты!$N:$N,"итого")</f>
        <v>0</v>
      </c>
      <c r="M83" s="107">
        <f>SUMIFS(УсловияРасчеты!AG:AG,УсловияРасчеты!$H:$H,$C83,УсловияРасчеты!$N:$N,"итого")</f>
        <v>0</v>
      </c>
      <c r="N83" s="107">
        <f>SUMIFS(УсловияРасчеты!AH:AH,УсловияРасчеты!$H:$H,$C83,УсловияРасчеты!$N:$N,"итого")</f>
        <v>0</v>
      </c>
      <c r="O83" s="107">
        <f>SUMIFS(УсловияРасчеты!AI:AI,УсловияРасчеты!$H:$H,$C83,УсловияРасчеты!$N:$N,"итого")</f>
        <v>0</v>
      </c>
      <c r="P83" s="107">
        <f>SUMIFS(УсловияРасчеты!AJ:AJ,УсловияРасчеты!$H:$H,$C83,УсловияРасчеты!$N:$N,"итого")</f>
        <v>0</v>
      </c>
      <c r="Q83" s="107">
        <f>SUMIFS(УсловияРасчеты!AK:AK,УсловияРасчеты!$H:$H,$C83,УсловияРасчеты!$N:$N,"итого")</f>
        <v>0</v>
      </c>
      <c r="R83" s="107">
        <f>SUMIFS(УсловияРасчеты!AL:AL,УсловияРасчеты!$H:$H,$C83,УсловияРасчеты!$N:$N,"итого")</f>
        <v>0</v>
      </c>
      <c r="S83" s="107">
        <f>SUMIFS(УсловияРасчеты!AM:AM,УсловияРасчеты!$H:$H,$C83,УсловияРасчеты!$N:$N,"итого")</f>
        <v>0</v>
      </c>
      <c r="T83" s="107">
        <f>SUMIFS(УсловияРасчеты!AN:AN,УсловияРасчеты!$H:$H,$C83,УсловияРасчеты!$N:$N,"итого")</f>
        <v>0</v>
      </c>
      <c r="U83" s="107">
        <f>SUMIFS(УсловияРасчеты!AO:AO,УсловияРасчеты!$H:$H,$C83,УсловияРасчеты!$N:$N,"итого")</f>
        <v>0</v>
      </c>
      <c r="V83" s="107">
        <f>SUMIFS(УсловияРасчеты!AP:AP,УсловияРасчеты!$H:$H,$C83,УсловияРасчеты!$N:$N,"итого")</f>
        <v>0</v>
      </c>
      <c r="W83" s="107">
        <f>SUMIFS(УсловияРасчеты!AQ:AQ,УсловияРасчеты!$H:$H,$C83,УсловияРасчеты!$N:$N,"итого")</f>
        <v>0</v>
      </c>
      <c r="X83" s="107">
        <f>SUMIFS(УсловияРасчеты!AR:AR,УсловияРасчеты!$H:$H,$C83,УсловияРасчеты!$N:$N,"итого")</f>
        <v>0</v>
      </c>
      <c r="Y83" s="107">
        <f>SUMIFS(УсловияРасчеты!AS:AS,УсловияРасчеты!$H:$H,$C83,УсловияРасчеты!$N:$N,"итого")</f>
        <v>0</v>
      </c>
      <c r="Z83" s="107">
        <f>SUMIFS(УсловияРасчеты!AT:AT,УсловияРасчеты!$H:$H,$C83,УсловияРасчеты!$N:$N,"итого")</f>
        <v>0</v>
      </c>
      <c r="AA83" s="107">
        <f>SUMIFS(УсловияРасчеты!AU:AU,УсловияРасчеты!$H:$H,$C83,УсловияРасчеты!$N:$N,"итого")</f>
        <v>0</v>
      </c>
      <c r="AB83" s="107">
        <f>SUMIFS(УсловияРасчеты!AV:AV,УсловияРасчеты!$H:$H,$C83,УсловияРасчеты!$N:$N,"итого")</f>
        <v>0</v>
      </c>
      <c r="AC83" s="107">
        <f>SUMIFS(УсловияРасчеты!AW:AW,УсловияРасчеты!$H:$H,$C83,УсловияРасчеты!$N:$N,"итого")</f>
        <v>0</v>
      </c>
      <c r="AD83" s="107">
        <f>SUMIFS(УсловияРасчеты!AX:AX,УсловияРасчеты!$H:$H,$C83,УсловияРасчеты!$N:$N,"итого")</f>
        <v>0</v>
      </c>
      <c r="AE83" s="107">
        <f>SUMIFS(УсловияРасчеты!AY:AY,УсловияРасчеты!$H:$H,$C83,УсловияРасчеты!$N:$N,"итого")</f>
        <v>0</v>
      </c>
      <c r="AF83" s="107">
        <f>SUMIFS(УсловияРасчеты!AZ:AZ,УсловияРасчеты!$H:$H,$C83,УсловияРасчеты!$N:$N,"итого")</f>
        <v>0</v>
      </c>
      <c r="AG83" s="107">
        <f>SUMIFS(УсловияРасчеты!BA:BA,УсловияРасчеты!$H:$H,$C83,УсловияРасчеты!$N:$N,"итого")</f>
        <v>0</v>
      </c>
      <c r="AH83" s="107">
        <f>SUMIFS(УсловияРасчеты!BB:BB,УсловияРасчеты!$H:$H,$C83,УсловияРасчеты!$N:$N,"итого")</f>
        <v>0</v>
      </c>
      <c r="AI83" s="107">
        <f>SUMIFS(УсловияРасчеты!BC:BC,УсловияРасчеты!$H:$H,$C83,УсловияРасчеты!$N:$N,"итого")</f>
        <v>0</v>
      </c>
      <c r="AJ83" s="107">
        <f>SUMIFS(УсловияРасчеты!BD:BD,УсловияРасчеты!$H:$H,$C83,УсловияРасчеты!$N:$N,"итого")</f>
        <v>0</v>
      </c>
      <c r="AK83" s="107">
        <f>SUMIFS(УсловияРасчеты!BE:BE,УсловияРасчеты!$H:$H,$C83,УсловияРасчеты!$N:$N,"итого")</f>
        <v>0</v>
      </c>
      <c r="AL83" s="107">
        <f>SUMIFS(УсловияРасчеты!BF:BF,УсловияРасчеты!$H:$H,$C83,УсловияРасчеты!$N:$N,"итого")</f>
        <v>0</v>
      </c>
      <c r="AM83" s="107">
        <f>SUMIFS(УсловияРасчеты!BG:BG,УсловияРасчеты!$H:$H,$C83,УсловияРасчеты!$N:$N,"итого")</f>
        <v>0</v>
      </c>
      <c r="AN83" s="107">
        <f>SUMIFS(УсловияРасчеты!BH:BH,УсловияРасчеты!$H:$H,$C83,УсловияРасчеты!$N:$N,"итого")</f>
        <v>0</v>
      </c>
      <c r="AO83" s="107">
        <f>SUMIFS(УсловияРасчеты!BI:BI,УсловияРасчеты!$H:$H,$C83,УсловияРасчеты!$N:$N,"итого")</f>
        <v>0</v>
      </c>
      <c r="AP83" s="107">
        <f>SUMIFS(УсловияРасчеты!BJ:BJ,УсловияРасчеты!$H:$H,$C83,УсловияРасчеты!$N:$N,"итого")</f>
        <v>0</v>
      </c>
      <c r="AQ83" s="107">
        <f>SUMIFS(УсловияРасчеты!BK:BK,УсловияРасчеты!$H:$H,$C83,УсловияРасчеты!$N:$N,"итого")</f>
        <v>0</v>
      </c>
      <c r="AR83" s="107">
        <f>SUMIFS(УсловияРасчеты!BL:BL,УсловияРасчеты!$H:$H,$C83,УсловияРасчеты!$N:$N,"итого")</f>
        <v>0</v>
      </c>
      <c r="AS83" s="107">
        <f>SUMIFS(УсловияРасчеты!BM:BM,УсловияРасчеты!$H:$H,$C83,УсловияРасчеты!$N:$N,"итого")</f>
        <v>0</v>
      </c>
      <c r="AT83" s="107">
        <f>SUMIFS(УсловияРасчеты!BN:BN,УсловияРасчеты!$H:$H,$C83,УсловияРасчеты!$N:$N,"итого")</f>
        <v>0</v>
      </c>
      <c r="AU83" s="107">
        <f>SUMIFS(УсловияРасчеты!BO:BO,УсловияРасчеты!$H:$H,$C83,УсловияРасчеты!$N:$N,"итого")</f>
        <v>0</v>
      </c>
      <c r="AV83" s="107">
        <f>SUMIFS(УсловияРасчеты!BP:BP,УсловияРасчеты!$H:$H,$C83,УсловияРасчеты!$N:$N,"итого")</f>
        <v>0</v>
      </c>
      <c r="AW83" s="107">
        <f>SUMIFS(УсловияРасчеты!BQ:BQ,УсловияРасчеты!$H:$H,$C83,УсловияРасчеты!$N:$N,"итого")</f>
        <v>0</v>
      </c>
      <c r="AX83" s="107">
        <f>SUMIFS(УсловияРасчеты!BR:BR,УсловияРасчеты!$H:$H,$C83,УсловияРасчеты!$N:$N,"итого")</f>
        <v>0</v>
      </c>
      <c r="AY83" s="107">
        <f>SUMIFS(УсловияРасчеты!BS:BS,УсловияРасчеты!$H:$H,$C83,УсловияРасчеты!$N:$N,"итого")</f>
        <v>0</v>
      </c>
      <c r="AZ83" s="107">
        <f>SUMIFS(УсловияРасчеты!BT:BT,УсловияРасчеты!$H:$H,$C83,УсловияРасчеты!$N:$N,"итого")</f>
        <v>0</v>
      </c>
      <c r="BA83" s="107">
        <f>SUMIFS(УсловияРасчеты!BU:BU,УсловияРасчеты!$H:$H,$C83,УсловияРасчеты!$N:$N,"итого")</f>
        <v>0</v>
      </c>
      <c r="BB83" s="107">
        <f>SUMIFS(УсловияРасчеты!BV:BV,УсловияРасчеты!$H:$H,$C83,УсловияРасчеты!$N:$N,"итого")</f>
        <v>0</v>
      </c>
      <c r="BC83" s="107">
        <f>SUMIFS(УсловияРасчеты!BW:BW,УсловияРасчеты!$H:$H,$C83,УсловияРасчеты!$N:$N,"итого")</f>
        <v>0</v>
      </c>
      <c r="BD83" s="107">
        <f>SUMIFS(УсловияРасчеты!BX:BX,УсловияРасчеты!$H:$H,$C83,УсловияРасчеты!$N:$N,"итого")</f>
        <v>0</v>
      </c>
      <c r="BE83" s="107">
        <f>SUMIFS(УсловияРасчеты!BY:BY,УсловияРасчеты!$H:$H,$C83,УсловияРасчеты!$N:$N,"итого")</f>
        <v>0</v>
      </c>
      <c r="BF83" s="107">
        <f>SUMIFS(УсловияРасчеты!BZ:BZ,УсловияРасчеты!$H:$H,$C83,УсловияРасчеты!$N:$N,"итого")</f>
        <v>0</v>
      </c>
      <c r="BG83" s="107">
        <f>SUMIFS(УсловияРасчеты!CA:CA,УсловияРасчеты!$H:$H,$C83,УсловияРасчеты!$N:$N,"итого")</f>
        <v>0</v>
      </c>
      <c r="BH83" s="107">
        <f>SUMIFS(УсловияРасчеты!CB:CB,УсловияРасчеты!$H:$H,$C83,УсловияРасчеты!$N:$N,"итого")</f>
        <v>0</v>
      </c>
      <c r="BI83" s="107">
        <f>SUMIFS(УсловияРасчеты!CC:CC,УсловияРасчеты!$H:$H,$C83,УсловияРасчеты!$N:$N,"итого")</f>
        <v>0</v>
      </c>
      <c r="BJ83" s="107">
        <f>SUMIFS(УсловияРасчеты!CD:CD,УсловияРасчеты!$H:$H,$C83,УсловияРасчеты!$N:$N,"итого")</f>
        <v>0</v>
      </c>
      <c r="BK83" s="107">
        <f>SUMIFS(УсловияРасчеты!CE:CE,УсловияРасчеты!$H:$H,$C83,УсловияРасчеты!$N:$N,"итого")</f>
        <v>0</v>
      </c>
      <c r="BL83" s="107">
        <f>SUMIFS(УсловияРасчеты!CF:CF,УсловияРасчеты!$H:$H,$C83,УсловияРасчеты!$N:$N,"итого")</f>
        <v>0</v>
      </c>
      <c r="BM83" s="107">
        <f>SUMIFS(УсловияРасчеты!CG:CG,УсловияРасчеты!$H:$H,$C83,УсловияРасчеты!$N:$N,"итого")</f>
        <v>0</v>
      </c>
      <c r="BN83" s="107">
        <f>SUMIFS(УсловияРасчеты!CH:CH,УсловияРасчеты!$H:$H,$C83,УсловияРасчеты!$N:$N,"итого")</f>
        <v>0</v>
      </c>
      <c r="BO83" s="107">
        <f>SUMIFS(УсловияРасчеты!CI:CI,УсловияРасчеты!$H:$H,$C83,УсловияРасчеты!$N:$N,"итого")</f>
        <v>0</v>
      </c>
      <c r="BP83" s="107">
        <f>SUMIFS(УсловияРасчеты!CJ:CJ,УсловияРасчеты!$H:$H,$C83,УсловияРасчеты!$N:$N,"итого")</f>
        <v>0</v>
      </c>
      <c r="BQ83" s="107">
        <f>SUMIFS(УсловияРасчеты!CK:CK,УсловияРасчеты!$H:$H,$C83,УсловияРасчеты!$N:$N,"итого")</f>
        <v>0</v>
      </c>
      <c r="BR83" s="107">
        <f>SUMIFS(УсловияРасчеты!CL:CL,УсловияРасчеты!$H:$H,$C83,УсловияРасчеты!$N:$N,"итого")</f>
        <v>0</v>
      </c>
      <c r="BS83" s="107">
        <f>SUMIFS(УсловияРасчеты!CM:CM,УсловияРасчеты!$H:$H,$C83,УсловияРасчеты!$N:$N,"итого")</f>
        <v>0</v>
      </c>
      <c r="BT83" s="107">
        <f>SUMIFS(УсловияРасчеты!CN:CN,УсловияРасчеты!$H:$H,$C83,УсловияРасчеты!$N:$N,"итого")</f>
        <v>0</v>
      </c>
      <c r="BU83" s="107">
        <f>SUMIFS(УсловияРасчеты!CO:CO,УсловияРасчеты!$H:$H,$C83,УсловияРасчеты!$N:$N,"итого")</f>
        <v>0</v>
      </c>
      <c r="BV83" s="107">
        <f>SUMIFS(УсловияРасчеты!CP:CP,УсловияРасчеты!$H:$H,$C83,УсловияРасчеты!$N:$N,"итого")</f>
        <v>0</v>
      </c>
      <c r="BW83" s="107">
        <f>SUMIFS(УсловияРасчеты!CQ:CQ,УсловияРасчеты!$H:$H,$C83,УсловияРасчеты!$N:$N,"итого")</f>
        <v>0</v>
      </c>
      <c r="BX83" s="107">
        <f>SUMIFS(УсловияРасчеты!CR:CR,УсловияРасчеты!$H:$H,$C83,УсловияРасчеты!$N:$N,"итого")</f>
        <v>0</v>
      </c>
      <c r="BY83" s="107">
        <f>SUMIFS(УсловияРасчеты!CS:CS,УсловияРасчеты!$H:$H,$C83,УсловияРасчеты!$N:$N,"итого")</f>
        <v>0</v>
      </c>
      <c r="BZ83" s="107">
        <f>SUMIFS(УсловияРасчеты!CT:CT,УсловияРасчеты!$H:$H,$C83,УсловияРасчеты!$N:$N,"итого")</f>
        <v>0</v>
      </c>
      <c r="CA83" s="107">
        <f>SUMIFS(УсловияРасчеты!CU:CU,УсловияРасчеты!$H:$H,$C83,УсловияРасчеты!$N:$N,"итого")</f>
        <v>0</v>
      </c>
      <c r="CB83" s="107">
        <f>SUMIFS(УсловияРасчеты!CV:CV,УсловияРасчеты!$H:$H,$C83,УсловияРасчеты!$N:$N,"итого")</f>
        <v>0</v>
      </c>
      <c r="CC83" s="107">
        <f>SUMIFS(УсловияРасчеты!CW:CW,УсловияРасчеты!$H:$H,$C83,УсловияРасчеты!$N:$N,"итого")</f>
        <v>0</v>
      </c>
      <c r="CD83" s="107">
        <f>SUMIFS(УсловияРасчеты!CX:CX,УсловияРасчеты!$H:$H,$C83,УсловияРасчеты!$N:$N,"итого")</f>
        <v>0</v>
      </c>
      <c r="CE83" s="107">
        <f>SUMIFS(УсловияРасчеты!CY:CY,УсловияРасчеты!$H:$H,$C83,УсловияРасчеты!$N:$N,"итого")</f>
        <v>0</v>
      </c>
      <c r="CF83" s="107">
        <f>SUMIFS(УсловияРасчеты!CZ:CZ,УсловияРасчеты!$H:$H,$C83,УсловияРасчеты!$N:$N,"итого")</f>
        <v>0</v>
      </c>
      <c r="CG83" s="107">
        <f>SUMIFS(УсловияРасчеты!DA:DA,УсловияРасчеты!$H:$H,$C83,УсловияРасчеты!$N:$N,"итого")</f>
        <v>0</v>
      </c>
      <c r="CH83" s="107">
        <f>SUMIFS(УсловияРасчеты!DB:DB,УсловияРасчеты!$H:$H,$C83,УсловияРасчеты!$N:$N,"итого")</f>
        <v>0</v>
      </c>
      <c r="CI83" s="107">
        <f>SUMIFS(УсловияРасчеты!DC:DC,УсловияРасчеты!$H:$H,$C83,УсловияРасчеты!$N:$N,"итого")</f>
        <v>0</v>
      </c>
      <c r="CJ83" s="107">
        <f>SUMIFS(УсловияРасчеты!DD:DD,УсловияРасчеты!$H:$H,$C83,УсловияРасчеты!$N:$N,"итого")</f>
        <v>0</v>
      </c>
      <c r="CK83" s="107">
        <f>SUMIFS(УсловияРасчеты!DE:DE,УсловияРасчеты!$H:$H,$C83,УсловияРасчеты!$N:$N,"итого")</f>
        <v>0</v>
      </c>
      <c r="CL83" s="107">
        <f>SUMIFS(УсловияРасчеты!DF:DF,УсловияРасчеты!$H:$H,$C83,УсловияРасчеты!$N:$N,"итого")</f>
        <v>0</v>
      </c>
      <c r="CM83" s="107">
        <f>SUMIFS(УсловияРасчеты!DG:DG,УсловияРасчеты!$H:$H,$C83,УсловияРасчеты!$N:$N,"итого")</f>
        <v>0</v>
      </c>
      <c r="CN83" s="107">
        <f>SUMIFS(УсловияРасчеты!DH:DH,УсловияРасчеты!$H:$H,$C83,УсловияРасчеты!$N:$N,"итого")</f>
        <v>0</v>
      </c>
      <c r="CO83" s="107">
        <f>SUMIFS(УсловияРасчеты!DI:DI,УсловияРасчеты!$H:$H,$C83,УсловияРасчеты!$N:$N,"итого")</f>
        <v>0</v>
      </c>
      <c r="CP83" s="107">
        <f>SUMIFS(УсловияРасчеты!DJ:DJ,УсловияРасчеты!$H:$H,$C83,УсловияРасчеты!$N:$N,"итого")</f>
        <v>0</v>
      </c>
      <c r="CQ83" s="107">
        <f>SUMIFS(УсловияРасчеты!DK:DK,УсловияРасчеты!$H:$H,$C83,УсловияРасчеты!$N:$N,"итого")</f>
        <v>0</v>
      </c>
      <c r="CR83" s="107">
        <f>SUMIFS(УсловияРасчеты!DL:DL,УсловияРасчеты!$H:$H,$C83,УсловияРасчеты!$N:$N,"итого")</f>
        <v>0</v>
      </c>
      <c r="CS83" s="107">
        <f>SUMIFS(УсловияРасчеты!DM:DM,УсловияРасчеты!$H:$H,$C83,УсловияРасчеты!$N:$N,"итого")</f>
        <v>0</v>
      </c>
      <c r="CT83" s="107">
        <f>SUMIFS(УсловияРасчеты!DN:DN,УсловияРасчеты!$H:$H,$C83,УсловияРасчеты!$N:$N,"итого")</f>
        <v>0</v>
      </c>
      <c r="CU83" s="107">
        <f>SUMIFS(УсловияРасчеты!DO:DO,УсловияРасчеты!$H:$H,$C83,УсловияРасчеты!$N:$N,"итого")</f>
        <v>0</v>
      </c>
      <c r="CV83" s="107">
        <f>SUMIFS(УсловияРасчеты!DP:DP,УсловияРасчеты!$H:$H,$C83,УсловияРасчеты!$N:$N,"итого")</f>
        <v>0</v>
      </c>
      <c r="CW83" s="107">
        <f>SUMIFS(УсловияРасчеты!DQ:DQ,УсловияРасчеты!$H:$H,$C83,УсловияРасчеты!$N:$N,"итого")</f>
        <v>0</v>
      </c>
      <c r="CX83" s="107">
        <f>SUMIFS(УсловияРасчеты!DR:DR,УсловияРасчеты!$H:$H,$C83,УсловияРасчеты!$N:$N,"итого")</f>
        <v>0</v>
      </c>
      <c r="CY83" s="107">
        <f>SUMIFS(УсловияРасчеты!DS:DS,УсловияРасчеты!$H:$H,$C83,УсловияРасчеты!$N:$N,"итого")</f>
        <v>0</v>
      </c>
      <c r="CZ83" s="107">
        <f>SUMIFS(УсловияРасчеты!DT:DT,УсловияРасчеты!$H:$H,$C83,УсловияРасчеты!$N:$N,"итого")</f>
        <v>0</v>
      </c>
      <c r="DA83" s="107">
        <f>SUMIFS(УсловияРасчеты!DU:DU,УсловияРасчеты!$H:$H,$C83,УсловияРасчеты!$N:$N,"итого")</f>
        <v>0</v>
      </c>
      <c r="DB83" s="107">
        <f>SUMIFS(УсловияРасчеты!DV:DV,УсловияРасчеты!$H:$H,$C83,УсловияРасчеты!$N:$N,"итого")</f>
        <v>0</v>
      </c>
      <c r="DC83" s="107">
        <f>SUMIFS(УсловияРасчеты!DW:DW,УсловияРасчеты!$H:$H,$C83,УсловияРасчеты!$N:$N,"итого")</f>
        <v>0</v>
      </c>
      <c r="DD83" s="107">
        <f>SUMIFS(УсловияРасчеты!DX:DX,УсловияРасчеты!$H:$H,$C83,УсловияРасчеты!$N:$N,"итого")</f>
        <v>0</v>
      </c>
      <c r="DE83" s="107">
        <f>SUMIFS(УсловияРасчеты!DY:DY,УсловияРасчеты!$H:$H,$C83,УсловияРасчеты!$N:$N,"итого")</f>
        <v>0</v>
      </c>
      <c r="DF83" s="107">
        <f>SUMIFS(УсловияРасчеты!DZ:DZ,УсловияРасчеты!$H:$H,$C83,УсловияРасчеты!$N:$N,"итого")</f>
        <v>0</v>
      </c>
      <c r="DG83" s="107">
        <f>SUMIFS(УсловияРасчеты!EA:EA,УсловияРасчеты!$H:$H,$C83,УсловияРасчеты!$N:$N,"итого")</f>
        <v>0</v>
      </c>
      <c r="DH83" s="107">
        <f>SUMIFS(УсловияРасчеты!EB:EB,УсловияРасчеты!$H:$H,$C83,УсловияРасчеты!$N:$N,"итого")</f>
        <v>0</v>
      </c>
      <c r="DI83" s="107">
        <f>SUMIFS(УсловияРасчеты!EC:EC,УсловияРасчеты!$H:$H,$C83,УсловияРасчеты!$N:$N,"итого")</f>
        <v>0</v>
      </c>
      <c r="DJ83" s="107">
        <f>SUMIFS(УсловияРасчеты!ED:ED,УсловияРасчеты!$H:$H,$C83,УсловияРасчеты!$N:$N,"итого")</f>
        <v>0</v>
      </c>
      <c r="DK83" s="107">
        <f>SUMIFS(УсловияРасчеты!EE:EE,УсловияРасчеты!$H:$H,$C83,УсловияРасчеты!$N:$N,"итого")</f>
        <v>0</v>
      </c>
      <c r="DL83" s="107">
        <f>SUMIFS(УсловияРасчеты!EF:EF,УсловияРасчеты!$H:$H,$C83,УсловияРасчеты!$N:$N,"итого")</f>
        <v>0</v>
      </c>
      <c r="DM83" s="107">
        <f>SUMIFS(УсловияРасчеты!EG:EG,УсловияРасчеты!$H:$H,$C83,УсловияРасчеты!$N:$N,"итого")</f>
        <v>0</v>
      </c>
      <c r="DN83" s="107">
        <f>SUMIFS(УсловияРасчеты!EH:EH,УсловияРасчеты!$H:$H,$C83,УсловияРасчеты!$N:$N,"итого")</f>
        <v>0</v>
      </c>
      <c r="DO83" s="107">
        <f>SUMIFS(УсловияРасчеты!EI:EI,УсловияРасчеты!$H:$H,$C83,УсловияРасчеты!$N:$N,"итого")</f>
        <v>0</v>
      </c>
      <c r="DP83" s="107">
        <f>SUMIFS(УсловияРасчеты!EJ:EJ,УсловияРасчеты!$H:$H,$C83,УсловияРасчеты!$N:$N,"итого")</f>
        <v>0</v>
      </c>
      <c r="DQ83" s="107">
        <f>SUMIFS(УсловияРасчеты!EK:EK,УсловияРасчеты!$H:$H,$C83,УсловияРасчеты!$N:$N,"итого")</f>
        <v>0</v>
      </c>
      <c r="DR83" s="107">
        <f>SUMIFS(УсловияРасчеты!EL:EL,УсловияРасчеты!$H:$H,$C83,УсловияРасчеты!$N:$N,"итого")</f>
        <v>0</v>
      </c>
      <c r="DS83" s="107">
        <f>SUMIFS(УсловияРасчеты!EM:EM,УсловияРасчеты!$H:$H,$C83,УсловияРасчеты!$N:$N,"итого")</f>
        <v>0</v>
      </c>
      <c r="DT83" s="107">
        <f>SUMIFS(УсловияРасчеты!EN:EN,УсловияРасчеты!$H:$H,$C83,УсловияРасчеты!$N:$N,"итого")</f>
        <v>0</v>
      </c>
      <c r="DU83" s="107">
        <f>SUMIFS(УсловияРасчеты!EO:EO,УсловияРасчеты!$H:$H,$C83,УсловияРасчеты!$N:$N,"итого")</f>
        <v>0</v>
      </c>
      <c r="DV83" s="107">
        <f>SUMIFS(УсловияРасчеты!EP:EP,УсловияРасчеты!$H:$H,$C83,УсловияРасчеты!$N:$N,"итого")</f>
        <v>0</v>
      </c>
      <c r="DW83" s="107">
        <f>SUMIFS(УсловияРасчеты!EQ:EQ,УсловияРасчеты!$H:$H,$C83,УсловияРасчеты!$N:$N,"итого")</f>
        <v>0</v>
      </c>
      <c r="DX83" s="107">
        <f>SUMIFS(УсловияРасчеты!ER:ER,УсловияРасчеты!$H:$H,$C83,УсловияРасчеты!$N:$N,"итого")</f>
        <v>0</v>
      </c>
      <c r="DY83" s="107">
        <f>SUMIFS(УсловияРасчеты!ES:ES,УсловияРасчеты!$H:$H,$C83,УсловияРасчеты!$N:$N,"итого")</f>
        <v>0</v>
      </c>
      <c r="DZ83" s="107">
        <f>SUMIFS(УсловияРасчеты!ET:ET,УсловияРасчеты!$H:$H,$C83,УсловияРасчеты!$N:$N,"итого")</f>
        <v>0</v>
      </c>
      <c r="EA83" s="107">
        <f>SUMIFS(УсловияРасчеты!EU:EU,УсловияРасчеты!$H:$H,$C83,УсловияРасчеты!$N:$N,"итого")</f>
        <v>0</v>
      </c>
      <c r="EB83" s="107">
        <f>SUMIFS(УсловияРасчеты!EV:EV,УсловияРасчеты!$H:$H,$C83,УсловияРасчеты!$N:$N,"итого")</f>
        <v>0</v>
      </c>
      <c r="EC83" s="107">
        <f>SUMIFS(УсловияРасчеты!EW:EW,УсловияРасчеты!$H:$H,$C83,УсловияРасчеты!$N:$N,"итого")</f>
        <v>0</v>
      </c>
      <c r="ED83" s="107">
        <f>SUMIFS(УсловияРасчеты!EX:EX,УсловияРасчеты!$H:$H,$C83,УсловияРасчеты!$N:$N,"итого")</f>
        <v>0</v>
      </c>
      <c r="EE83" s="107">
        <f>SUMIFS(УсловияРасчеты!EY:EY,УсловияРасчеты!$H:$H,$C83,УсловияРасчеты!$N:$N,"итого")</f>
        <v>0</v>
      </c>
      <c r="EF83" s="107">
        <f>SUMIFS(УсловияРасчеты!EZ:EZ,УсловияРасчеты!$H:$H,$C83,УсловияРасчеты!$N:$N,"итого")</f>
        <v>0</v>
      </c>
      <c r="EG83" s="107">
        <f>SUMIFS(УсловияРасчеты!FA:FA,УсловияРасчеты!$H:$H,$C83,УсловияРасчеты!$N:$N,"итого")</f>
        <v>0</v>
      </c>
      <c r="EH83" s="107">
        <f>SUMIFS(УсловияРасчеты!FB:FB,УсловияРасчеты!$H:$H,$C83,УсловияРасчеты!$N:$N,"итого")</f>
        <v>0</v>
      </c>
      <c r="EI83" s="107">
        <f>SUMIFS(УсловияРасчеты!FC:FC,УсловияРасчеты!$H:$H,$C83,УсловияРасчеты!$N:$N,"итого")</f>
        <v>0</v>
      </c>
      <c r="EJ83" s="107">
        <f>SUMIFS(УсловияРасчеты!FD:FD,УсловияРасчеты!$H:$H,$C83,УсловияРасчеты!$N:$N,"итого")</f>
        <v>0</v>
      </c>
      <c r="EK83" s="107">
        <f>SUMIFS(УсловияРасчеты!FE:FE,УсловияРасчеты!$H:$H,$C83,УсловияРасчеты!$N:$N,"итого")</f>
        <v>0</v>
      </c>
      <c r="EL83" s="107">
        <f>SUMIFS(УсловияРасчеты!FF:FF,УсловияРасчеты!$H:$H,$C83,УсловияРасчеты!$N:$N,"итого")</f>
        <v>0</v>
      </c>
      <c r="EM83" s="107">
        <f>SUMIFS(УсловияРасчеты!FG:FG,УсловияРасчеты!$H:$H,$C83,УсловияРасчеты!$N:$N,"итого")</f>
        <v>0</v>
      </c>
      <c r="EN83" s="107">
        <f>SUMIFS(УсловияРасчеты!FH:FH,УсловияРасчеты!$H:$H,$C83,УсловияРасчеты!$N:$N,"итого")</f>
        <v>0</v>
      </c>
      <c r="EO83" s="107">
        <f>SUMIFS(УсловияРасчеты!FI:FI,УсловияРасчеты!$H:$H,$C83,УсловияРасчеты!$N:$N,"итого")</f>
        <v>0</v>
      </c>
      <c r="EP83" s="107">
        <f>SUMIFS(УсловияРасчеты!FJ:FJ,УсловияРасчеты!$H:$H,$C83,УсловияРасчеты!$N:$N,"итого")</f>
        <v>0</v>
      </c>
      <c r="EQ83" s="107">
        <f>SUMIFS(УсловияРасчеты!FK:FK,УсловияРасчеты!$H:$H,$C83,УсловияРасчеты!$N:$N,"итого")</f>
        <v>0</v>
      </c>
      <c r="ER83" s="107">
        <f>SUMIFS(УсловияРасчеты!FL:FL,УсловияРасчеты!$H:$H,$C83,УсловияРасчеты!$N:$N,"итого")</f>
        <v>0</v>
      </c>
      <c r="ES83" s="107">
        <f>SUMIFS(УсловияРасчеты!FM:FM,УсловияРасчеты!$H:$H,$C83,УсловияРасчеты!$N:$N,"итого")</f>
        <v>0</v>
      </c>
      <c r="ET83" s="107">
        <f>SUMIFS(УсловияРасчеты!FN:FN,УсловияРасчеты!$H:$H,$C83,УсловияРасчеты!$N:$N,"итого")</f>
        <v>0</v>
      </c>
      <c r="EU83" s="107">
        <f>SUMIFS(УсловияРасчеты!FO:FO,УсловияРасчеты!$H:$H,$C83,УсловияРасчеты!$N:$N,"итого")</f>
        <v>0</v>
      </c>
      <c r="EV83" s="107">
        <f>SUMIFS(УсловияРасчеты!FP:FP,УсловияРасчеты!$H:$H,$C83,УсловияРасчеты!$N:$N,"итого")</f>
        <v>0</v>
      </c>
      <c r="EW83" s="107">
        <f>SUMIFS(УсловияРасчеты!FQ:FQ,УсловияРасчеты!$H:$H,$C83,УсловияРасчеты!$N:$N,"итого")</f>
        <v>0</v>
      </c>
      <c r="EX83" s="107">
        <f>SUMIFS(УсловияРасчеты!FR:FR,УсловияРасчеты!$H:$H,$C83,УсловияРасчеты!$N:$N,"итого")</f>
        <v>0</v>
      </c>
      <c r="EY83" s="107">
        <f>SUMIFS(УсловияРасчеты!FS:FS,УсловияРасчеты!$H:$H,$C83,УсловияРасчеты!$N:$N,"итого")</f>
        <v>0</v>
      </c>
      <c r="EZ83" s="107">
        <f>SUMIFS(УсловияРасчеты!FT:FT,УсловияРасчеты!$H:$H,$C83,УсловияРасчеты!$N:$N,"итого")</f>
        <v>0</v>
      </c>
      <c r="FA83" s="107">
        <f>SUMIFS(УсловияРасчеты!FU:FU,УсловияРасчеты!$H:$H,$C83,УсловияРасчеты!$N:$N,"итого")</f>
        <v>0</v>
      </c>
      <c r="FB83" s="107">
        <f>SUMIFS(УсловияРасчеты!FV:FV,УсловияРасчеты!$H:$H,$C83,УсловияРасчеты!$N:$N,"итого")</f>
        <v>0</v>
      </c>
      <c r="FC83" s="107">
        <f>SUMIFS(УсловияРасчеты!FW:FW,УсловияРасчеты!$H:$H,$C83,УсловияРасчеты!$N:$N,"итого")</f>
        <v>0</v>
      </c>
      <c r="FD83" s="107">
        <f>SUMIFS(УсловияРасчеты!FX:FX,УсловияРасчеты!$H:$H,$C83,УсловияРасчеты!$N:$N,"итого")</f>
        <v>0</v>
      </c>
      <c r="FE83" s="107">
        <f>SUMIFS(УсловияРасчеты!FY:FY,УсловияРасчеты!$H:$H,$C83,УсловияРасчеты!$N:$N,"итого")</f>
        <v>0</v>
      </c>
      <c r="FF83" s="107">
        <f>SUMIFS(УсловияРасчеты!FZ:FZ,УсловияРасчеты!$H:$H,$C83,УсловияРасчеты!$N:$N,"итого")</f>
        <v>0</v>
      </c>
      <c r="FG83" s="107">
        <f>SUMIFS(УсловияРасчеты!GA:GA,УсловияРасчеты!$H:$H,$C83,УсловияРасчеты!$N:$N,"итого")</f>
        <v>0</v>
      </c>
      <c r="FH83" s="107">
        <f>SUMIFS(УсловияРасчеты!GB:GB,УсловияРасчеты!$H:$H,$C83,УсловияРасчеты!$N:$N,"итого")</f>
        <v>0</v>
      </c>
      <c r="FI83" s="107">
        <f>SUMIFS(УсловияРасчеты!GC:GC,УсловияРасчеты!$H:$H,$C83,УсловияРасчеты!$N:$N,"итого")</f>
        <v>0</v>
      </c>
      <c r="FJ83" s="107">
        <f>SUMIFS(УсловияРасчеты!GD:GD,УсловияРасчеты!$H:$H,$C83,УсловияРасчеты!$N:$N,"итого")</f>
        <v>0</v>
      </c>
      <c r="FK83" s="107">
        <f>SUMIFS(УсловияРасчеты!GE:GE,УсловияРасчеты!$H:$H,$C83,УсловияРасчеты!$N:$N,"итого")</f>
        <v>0</v>
      </c>
      <c r="FL83" s="107">
        <f>SUMIFS(УсловияРасчеты!GF:GF,УсловияРасчеты!$H:$H,$C83,УсловияРасчеты!$N:$N,"итого")</f>
        <v>0</v>
      </c>
      <c r="FM83" s="107">
        <f>SUMIFS(УсловияРасчеты!GG:GG,УсловияРасчеты!$H:$H,$C83,УсловияРасчеты!$N:$N,"итого")</f>
        <v>0</v>
      </c>
      <c r="FN83" s="107">
        <f>SUMIFS(УсловияРасчеты!GH:GH,УсловияРасчеты!$H:$H,$C83,УсловияРасчеты!$N:$N,"итого")</f>
        <v>0</v>
      </c>
      <c r="FO83" s="107">
        <f>SUMIFS(УсловияРасчеты!GI:GI,УсловияРасчеты!$H:$H,$C83,УсловияРасчеты!$N:$N,"итого")</f>
        <v>0</v>
      </c>
      <c r="FP83" s="107">
        <f>SUMIFS(УсловияРасчеты!GJ:GJ,УсловияРасчеты!$H:$H,$C83,УсловияРасчеты!$N:$N,"итого")</f>
        <v>0</v>
      </c>
      <c r="FQ83" s="107">
        <f>SUMIFS(УсловияРасчеты!GK:GK,УсловияРасчеты!$H:$H,$C83,УсловияРасчеты!$N:$N,"итого")</f>
        <v>0</v>
      </c>
      <c r="FR83" s="107">
        <f>SUMIFS(УсловияРасчеты!GL:GL,УсловияРасчеты!$H:$H,$C83,УсловияРасчеты!$N:$N,"итого")</f>
        <v>0</v>
      </c>
      <c r="FS83" s="107">
        <f>SUMIFS(УсловияРасчеты!GM:GM,УсловияРасчеты!$H:$H,$C83,УсловияРасчеты!$N:$N,"итого")</f>
        <v>0</v>
      </c>
      <c r="FT83" s="107">
        <f>SUMIFS(УсловияРасчеты!GN:GN,УсловияРасчеты!$H:$H,$C83,УсловияРасчеты!$N:$N,"итого")</f>
        <v>0</v>
      </c>
      <c r="FU83" s="107">
        <f>SUMIFS(УсловияРасчеты!GO:GO,УсловияРасчеты!$H:$H,$C83,УсловияРасчеты!$N:$N,"итого")</f>
        <v>0</v>
      </c>
      <c r="FV83" s="107">
        <f>SUMIFS(УсловияРасчеты!GP:GP,УсловияРасчеты!$H:$H,$C83,УсловияРасчеты!$N:$N,"итого")</f>
        <v>0</v>
      </c>
      <c r="FW83" s="107">
        <f>SUMIFS(УсловияРасчеты!GQ:GQ,УсловияРасчеты!$H:$H,$C83,УсловияРасчеты!$N:$N,"итого")</f>
        <v>0</v>
      </c>
      <c r="FX83" s="107">
        <f>SUMIFS(УсловияРасчеты!GR:GR,УсловияРасчеты!$H:$H,$C83,УсловияРасчеты!$N:$N,"итого")</f>
        <v>0</v>
      </c>
      <c r="FY83" s="107">
        <f>SUMIFS(УсловияРасчеты!GS:GS,УсловияРасчеты!$H:$H,$C83,УсловияРасчеты!$N:$N,"итого")</f>
        <v>0</v>
      </c>
      <c r="FZ83" s="107">
        <f>SUMIFS(УсловияРасчеты!GT:GT,УсловияРасчеты!$H:$H,$C83,УсловияРасчеты!$N:$N,"итого")</f>
        <v>0</v>
      </c>
      <c r="GA83" s="107">
        <f>SUMIFS(УсловияРасчеты!GU:GU,УсловияРасчеты!$H:$H,$C83,УсловияРасчеты!$N:$N,"итого")</f>
        <v>0</v>
      </c>
      <c r="GB83" s="107">
        <f>SUMIFS(УсловияРасчеты!GV:GV,УсловияРасчеты!$H:$H,$C83,УсловияРасчеты!$N:$N,"итого")</f>
        <v>0</v>
      </c>
      <c r="GC83" s="107">
        <f>SUMIFS(УсловияРасчеты!GW:GW,УсловияРасчеты!$H:$H,$C83,УсловияРасчеты!$N:$N,"итого")</f>
        <v>0</v>
      </c>
      <c r="GD83" s="107">
        <f>SUMIFS(УсловияРасчеты!GX:GX,УсловияРасчеты!$H:$H,$C83,УсловияРасчеты!$N:$N,"итого")</f>
        <v>0</v>
      </c>
      <c r="GE83" s="107">
        <f>SUMIFS(УсловияРасчеты!GY:GY,УсловияРасчеты!$H:$H,$C83,УсловияРасчеты!$N:$N,"итого")</f>
        <v>0</v>
      </c>
      <c r="GF83" s="107">
        <f>SUMIFS(УсловияРасчеты!GZ:GZ,УсловияРасчеты!$H:$H,$C83,УсловияРасчеты!$N:$N,"итого")</f>
        <v>0</v>
      </c>
      <c r="GG83" s="77"/>
    </row>
    <row r="84" spans="1:189" s="79" customFormat="1">
      <c r="A84" s="82"/>
      <c r="B84" s="77"/>
      <c r="C84" s="78" t="str">
        <f>УсловияРасчеты!$H$1309</f>
        <v>Задолженность по %% по кредиту на конец периода</v>
      </c>
      <c r="D84" s="66"/>
      <c r="E84" s="129">
        <f t="shared" si="232"/>
        <v>0</v>
      </c>
      <c r="F84" s="65"/>
      <c r="G84" s="107">
        <f>SUMIFS(УсловияРасчеты!AA:AA,УсловияРасчеты!$H:$H,$C84,УсловияРасчеты!$N:$N,"итого")</f>
        <v>0</v>
      </c>
      <c r="H84" s="107">
        <f>SUMIFS(УсловияРасчеты!AB:AB,УсловияРасчеты!$H:$H,$C84,УсловияРасчеты!$N:$N,"итого")</f>
        <v>0</v>
      </c>
      <c r="I84" s="107">
        <f>SUMIFS(УсловияРасчеты!AC:AC,УсловияРасчеты!$H:$H,$C84,УсловияРасчеты!$N:$N,"итого")</f>
        <v>0</v>
      </c>
      <c r="J84" s="107">
        <f>SUMIFS(УсловияРасчеты!AD:AD,УсловияРасчеты!$H:$H,$C84,УсловияРасчеты!$N:$N,"итого")</f>
        <v>0</v>
      </c>
      <c r="K84" s="107">
        <f>SUMIFS(УсловияРасчеты!AE:AE,УсловияРасчеты!$H:$H,$C84,УсловияРасчеты!$N:$N,"итого")</f>
        <v>0</v>
      </c>
      <c r="L84" s="107">
        <f>SUMIFS(УсловияРасчеты!AF:AF,УсловияРасчеты!$H:$H,$C84,УсловияРасчеты!$N:$N,"итого")</f>
        <v>0</v>
      </c>
      <c r="M84" s="107">
        <f>SUMIFS(УсловияРасчеты!AG:AG,УсловияРасчеты!$H:$H,$C84,УсловияРасчеты!$N:$N,"итого")</f>
        <v>0</v>
      </c>
      <c r="N84" s="107">
        <f>SUMIFS(УсловияРасчеты!AH:AH,УсловияРасчеты!$H:$H,$C84,УсловияРасчеты!$N:$N,"итого")</f>
        <v>0</v>
      </c>
      <c r="O84" s="107">
        <f>SUMIFS(УсловияРасчеты!AI:AI,УсловияРасчеты!$H:$H,$C84,УсловияРасчеты!$N:$N,"итого")</f>
        <v>0</v>
      </c>
      <c r="P84" s="107">
        <f>SUMIFS(УсловияРасчеты!AJ:AJ,УсловияРасчеты!$H:$H,$C84,УсловияРасчеты!$N:$N,"итого")</f>
        <v>0</v>
      </c>
      <c r="Q84" s="107">
        <f>SUMIFS(УсловияРасчеты!AK:AK,УсловияРасчеты!$H:$H,$C84,УсловияРасчеты!$N:$N,"итого")</f>
        <v>0</v>
      </c>
      <c r="R84" s="107">
        <f>SUMIFS(УсловияРасчеты!AL:AL,УсловияРасчеты!$H:$H,$C84,УсловияРасчеты!$N:$N,"итого")</f>
        <v>0</v>
      </c>
      <c r="S84" s="107">
        <f>SUMIFS(УсловияРасчеты!AM:AM,УсловияРасчеты!$H:$H,$C84,УсловияРасчеты!$N:$N,"итого")</f>
        <v>0</v>
      </c>
      <c r="T84" s="107">
        <f>SUMIFS(УсловияРасчеты!AN:AN,УсловияРасчеты!$H:$H,$C84,УсловияРасчеты!$N:$N,"итого")</f>
        <v>0</v>
      </c>
      <c r="U84" s="107">
        <f>SUMIFS(УсловияРасчеты!AO:AO,УсловияРасчеты!$H:$H,$C84,УсловияРасчеты!$N:$N,"итого")</f>
        <v>0</v>
      </c>
      <c r="V84" s="107">
        <f>SUMIFS(УсловияРасчеты!AP:AP,УсловияРасчеты!$H:$H,$C84,УсловияРасчеты!$N:$N,"итого")</f>
        <v>0</v>
      </c>
      <c r="W84" s="107">
        <f>SUMIFS(УсловияРасчеты!AQ:AQ,УсловияРасчеты!$H:$H,$C84,УсловияРасчеты!$N:$N,"итого")</f>
        <v>0</v>
      </c>
      <c r="X84" s="107">
        <f>SUMIFS(УсловияРасчеты!AR:AR,УсловияРасчеты!$H:$H,$C84,УсловияРасчеты!$N:$N,"итого")</f>
        <v>0</v>
      </c>
      <c r="Y84" s="107">
        <f>SUMIFS(УсловияРасчеты!AS:AS,УсловияРасчеты!$H:$H,$C84,УсловияРасчеты!$N:$N,"итого")</f>
        <v>0</v>
      </c>
      <c r="Z84" s="107">
        <f>SUMIFS(УсловияРасчеты!AT:AT,УсловияРасчеты!$H:$H,$C84,УсловияРасчеты!$N:$N,"итого")</f>
        <v>0</v>
      </c>
      <c r="AA84" s="107">
        <f>SUMIFS(УсловияРасчеты!AU:AU,УсловияРасчеты!$H:$H,$C84,УсловияРасчеты!$N:$N,"итого")</f>
        <v>0</v>
      </c>
      <c r="AB84" s="107">
        <f>SUMIFS(УсловияРасчеты!AV:AV,УсловияРасчеты!$H:$H,$C84,УсловияРасчеты!$N:$N,"итого")</f>
        <v>0</v>
      </c>
      <c r="AC84" s="107">
        <f>SUMIFS(УсловияРасчеты!AW:AW,УсловияРасчеты!$H:$H,$C84,УсловияРасчеты!$N:$N,"итого")</f>
        <v>0</v>
      </c>
      <c r="AD84" s="107">
        <f>SUMIFS(УсловияРасчеты!AX:AX,УсловияРасчеты!$H:$H,$C84,УсловияРасчеты!$N:$N,"итого")</f>
        <v>0</v>
      </c>
      <c r="AE84" s="107">
        <f>SUMIFS(УсловияРасчеты!AY:AY,УсловияРасчеты!$H:$H,$C84,УсловияРасчеты!$N:$N,"итого")</f>
        <v>0</v>
      </c>
      <c r="AF84" s="107">
        <f>SUMIFS(УсловияРасчеты!AZ:AZ,УсловияРасчеты!$H:$H,$C84,УсловияРасчеты!$N:$N,"итого")</f>
        <v>0</v>
      </c>
      <c r="AG84" s="107">
        <f>SUMIFS(УсловияРасчеты!BA:BA,УсловияРасчеты!$H:$H,$C84,УсловияРасчеты!$N:$N,"итого")</f>
        <v>0</v>
      </c>
      <c r="AH84" s="107">
        <f>SUMIFS(УсловияРасчеты!BB:BB,УсловияРасчеты!$H:$H,$C84,УсловияРасчеты!$N:$N,"итого")</f>
        <v>0</v>
      </c>
      <c r="AI84" s="107">
        <f>SUMIFS(УсловияРасчеты!BC:BC,УсловияРасчеты!$H:$H,$C84,УсловияРасчеты!$N:$N,"итого")</f>
        <v>0</v>
      </c>
      <c r="AJ84" s="107">
        <f>SUMIFS(УсловияРасчеты!BD:BD,УсловияРасчеты!$H:$H,$C84,УсловияРасчеты!$N:$N,"итого")</f>
        <v>0</v>
      </c>
      <c r="AK84" s="107">
        <f>SUMIFS(УсловияРасчеты!BE:BE,УсловияРасчеты!$H:$H,$C84,УсловияРасчеты!$N:$N,"итого")</f>
        <v>0</v>
      </c>
      <c r="AL84" s="107">
        <f>SUMIFS(УсловияРасчеты!BF:BF,УсловияРасчеты!$H:$H,$C84,УсловияРасчеты!$N:$N,"итого")</f>
        <v>0</v>
      </c>
      <c r="AM84" s="107">
        <f>SUMIFS(УсловияРасчеты!BG:BG,УсловияРасчеты!$H:$H,$C84,УсловияРасчеты!$N:$N,"итого")</f>
        <v>0</v>
      </c>
      <c r="AN84" s="107">
        <f>SUMIFS(УсловияРасчеты!BH:BH,УсловияРасчеты!$H:$H,$C84,УсловияРасчеты!$N:$N,"итого")</f>
        <v>0</v>
      </c>
      <c r="AO84" s="107">
        <f>SUMIFS(УсловияРасчеты!BI:BI,УсловияРасчеты!$H:$H,$C84,УсловияРасчеты!$N:$N,"итого")</f>
        <v>0</v>
      </c>
      <c r="AP84" s="107">
        <f>SUMIFS(УсловияРасчеты!BJ:BJ,УсловияРасчеты!$H:$H,$C84,УсловияРасчеты!$N:$N,"итого")</f>
        <v>0</v>
      </c>
      <c r="AQ84" s="107">
        <f>SUMIFS(УсловияРасчеты!BK:BK,УсловияРасчеты!$H:$H,$C84,УсловияРасчеты!$N:$N,"итого")</f>
        <v>0</v>
      </c>
      <c r="AR84" s="107">
        <f>SUMIFS(УсловияРасчеты!BL:BL,УсловияРасчеты!$H:$H,$C84,УсловияРасчеты!$N:$N,"итого")</f>
        <v>0</v>
      </c>
      <c r="AS84" s="107">
        <f>SUMIFS(УсловияРасчеты!BM:BM,УсловияРасчеты!$H:$H,$C84,УсловияРасчеты!$N:$N,"итого")</f>
        <v>0</v>
      </c>
      <c r="AT84" s="107">
        <f>SUMIFS(УсловияРасчеты!BN:BN,УсловияРасчеты!$H:$H,$C84,УсловияРасчеты!$N:$N,"итого")</f>
        <v>0</v>
      </c>
      <c r="AU84" s="107">
        <f>SUMIFS(УсловияРасчеты!BO:BO,УсловияРасчеты!$H:$H,$C84,УсловияРасчеты!$N:$N,"итого")</f>
        <v>0</v>
      </c>
      <c r="AV84" s="107">
        <f>SUMIFS(УсловияРасчеты!BP:BP,УсловияРасчеты!$H:$H,$C84,УсловияРасчеты!$N:$N,"итого")</f>
        <v>0</v>
      </c>
      <c r="AW84" s="107">
        <f>SUMIFS(УсловияРасчеты!BQ:BQ,УсловияРасчеты!$H:$H,$C84,УсловияРасчеты!$N:$N,"итого")</f>
        <v>0</v>
      </c>
      <c r="AX84" s="107">
        <f>SUMIFS(УсловияРасчеты!BR:BR,УсловияРасчеты!$H:$H,$C84,УсловияРасчеты!$N:$N,"итого")</f>
        <v>0</v>
      </c>
      <c r="AY84" s="107">
        <f>SUMIFS(УсловияРасчеты!BS:BS,УсловияРасчеты!$H:$H,$C84,УсловияРасчеты!$N:$N,"итого")</f>
        <v>0</v>
      </c>
      <c r="AZ84" s="107">
        <f>SUMIFS(УсловияРасчеты!BT:BT,УсловияРасчеты!$H:$H,$C84,УсловияРасчеты!$N:$N,"итого")</f>
        <v>0</v>
      </c>
      <c r="BA84" s="107">
        <f>SUMIFS(УсловияРасчеты!BU:BU,УсловияРасчеты!$H:$H,$C84,УсловияРасчеты!$N:$N,"итого")</f>
        <v>0</v>
      </c>
      <c r="BB84" s="107">
        <f>SUMIFS(УсловияРасчеты!BV:BV,УсловияРасчеты!$H:$H,$C84,УсловияРасчеты!$N:$N,"итого")</f>
        <v>0</v>
      </c>
      <c r="BC84" s="107">
        <f>SUMIFS(УсловияРасчеты!BW:BW,УсловияРасчеты!$H:$H,$C84,УсловияРасчеты!$N:$N,"итого")</f>
        <v>0</v>
      </c>
      <c r="BD84" s="107">
        <f>SUMIFS(УсловияРасчеты!BX:BX,УсловияРасчеты!$H:$H,$C84,УсловияРасчеты!$N:$N,"итого")</f>
        <v>0</v>
      </c>
      <c r="BE84" s="107">
        <f>SUMIFS(УсловияРасчеты!BY:BY,УсловияРасчеты!$H:$H,$C84,УсловияРасчеты!$N:$N,"итого")</f>
        <v>0</v>
      </c>
      <c r="BF84" s="107">
        <f>SUMIFS(УсловияРасчеты!BZ:BZ,УсловияРасчеты!$H:$H,$C84,УсловияРасчеты!$N:$N,"итого")</f>
        <v>0</v>
      </c>
      <c r="BG84" s="107">
        <f>SUMIFS(УсловияРасчеты!CA:CA,УсловияРасчеты!$H:$H,$C84,УсловияРасчеты!$N:$N,"итого")</f>
        <v>0</v>
      </c>
      <c r="BH84" s="107">
        <f>SUMIFS(УсловияРасчеты!CB:CB,УсловияРасчеты!$H:$H,$C84,УсловияРасчеты!$N:$N,"итого")</f>
        <v>0</v>
      </c>
      <c r="BI84" s="107">
        <f>SUMIFS(УсловияРасчеты!CC:CC,УсловияРасчеты!$H:$H,$C84,УсловияРасчеты!$N:$N,"итого")</f>
        <v>0</v>
      </c>
      <c r="BJ84" s="107">
        <f>SUMIFS(УсловияРасчеты!CD:CD,УсловияРасчеты!$H:$H,$C84,УсловияРасчеты!$N:$N,"итого")</f>
        <v>0</v>
      </c>
      <c r="BK84" s="107">
        <f>SUMIFS(УсловияРасчеты!CE:CE,УсловияРасчеты!$H:$H,$C84,УсловияРасчеты!$N:$N,"итого")</f>
        <v>0</v>
      </c>
      <c r="BL84" s="107">
        <f>SUMIFS(УсловияРасчеты!CF:CF,УсловияРасчеты!$H:$H,$C84,УсловияРасчеты!$N:$N,"итого")</f>
        <v>0</v>
      </c>
      <c r="BM84" s="107">
        <f>SUMIFS(УсловияРасчеты!CG:CG,УсловияРасчеты!$H:$H,$C84,УсловияРасчеты!$N:$N,"итого")</f>
        <v>0</v>
      </c>
      <c r="BN84" s="107">
        <f>SUMIFS(УсловияРасчеты!CH:CH,УсловияРасчеты!$H:$H,$C84,УсловияРасчеты!$N:$N,"итого")</f>
        <v>0</v>
      </c>
      <c r="BO84" s="107">
        <f>SUMIFS(УсловияРасчеты!CI:CI,УсловияРасчеты!$H:$H,$C84,УсловияРасчеты!$N:$N,"итого")</f>
        <v>0</v>
      </c>
      <c r="BP84" s="107">
        <f>SUMIFS(УсловияРасчеты!CJ:CJ,УсловияРасчеты!$H:$H,$C84,УсловияРасчеты!$N:$N,"итого")</f>
        <v>0</v>
      </c>
      <c r="BQ84" s="107">
        <f>SUMIFS(УсловияРасчеты!CK:CK,УсловияРасчеты!$H:$H,$C84,УсловияРасчеты!$N:$N,"итого")</f>
        <v>0</v>
      </c>
      <c r="BR84" s="107">
        <f>SUMIFS(УсловияРасчеты!CL:CL,УсловияРасчеты!$H:$H,$C84,УсловияРасчеты!$N:$N,"итого")</f>
        <v>0</v>
      </c>
      <c r="BS84" s="107">
        <f>SUMIFS(УсловияРасчеты!CM:CM,УсловияРасчеты!$H:$H,$C84,УсловияРасчеты!$N:$N,"итого")</f>
        <v>0</v>
      </c>
      <c r="BT84" s="107">
        <f>SUMIFS(УсловияРасчеты!CN:CN,УсловияРасчеты!$H:$H,$C84,УсловияРасчеты!$N:$N,"итого")</f>
        <v>0</v>
      </c>
      <c r="BU84" s="107">
        <f>SUMIFS(УсловияРасчеты!CO:CO,УсловияРасчеты!$H:$H,$C84,УсловияРасчеты!$N:$N,"итого")</f>
        <v>0</v>
      </c>
      <c r="BV84" s="107">
        <f>SUMIFS(УсловияРасчеты!CP:CP,УсловияРасчеты!$H:$H,$C84,УсловияРасчеты!$N:$N,"итого")</f>
        <v>0</v>
      </c>
      <c r="BW84" s="107">
        <f>SUMIFS(УсловияРасчеты!CQ:CQ,УсловияРасчеты!$H:$H,$C84,УсловияРасчеты!$N:$N,"итого")</f>
        <v>0</v>
      </c>
      <c r="BX84" s="107">
        <f>SUMIFS(УсловияРасчеты!CR:CR,УсловияРасчеты!$H:$H,$C84,УсловияРасчеты!$N:$N,"итого")</f>
        <v>0</v>
      </c>
      <c r="BY84" s="107">
        <f>SUMIFS(УсловияРасчеты!CS:CS,УсловияРасчеты!$H:$H,$C84,УсловияРасчеты!$N:$N,"итого")</f>
        <v>0</v>
      </c>
      <c r="BZ84" s="107">
        <f>SUMIFS(УсловияРасчеты!CT:CT,УсловияРасчеты!$H:$H,$C84,УсловияРасчеты!$N:$N,"итого")</f>
        <v>0</v>
      </c>
      <c r="CA84" s="107">
        <f>SUMIFS(УсловияРасчеты!CU:CU,УсловияРасчеты!$H:$H,$C84,УсловияРасчеты!$N:$N,"итого")</f>
        <v>0</v>
      </c>
      <c r="CB84" s="107">
        <f>SUMIFS(УсловияРасчеты!CV:CV,УсловияРасчеты!$H:$H,$C84,УсловияРасчеты!$N:$N,"итого")</f>
        <v>0</v>
      </c>
      <c r="CC84" s="107">
        <f>SUMIFS(УсловияРасчеты!CW:CW,УсловияРасчеты!$H:$H,$C84,УсловияРасчеты!$N:$N,"итого")</f>
        <v>0</v>
      </c>
      <c r="CD84" s="107">
        <f>SUMIFS(УсловияРасчеты!CX:CX,УсловияРасчеты!$H:$H,$C84,УсловияРасчеты!$N:$N,"итого")</f>
        <v>0</v>
      </c>
      <c r="CE84" s="107">
        <f>SUMIFS(УсловияРасчеты!CY:CY,УсловияРасчеты!$H:$H,$C84,УсловияРасчеты!$N:$N,"итого")</f>
        <v>0</v>
      </c>
      <c r="CF84" s="107">
        <f>SUMIFS(УсловияРасчеты!CZ:CZ,УсловияРасчеты!$H:$H,$C84,УсловияРасчеты!$N:$N,"итого")</f>
        <v>0</v>
      </c>
      <c r="CG84" s="107">
        <f>SUMIFS(УсловияРасчеты!DA:DA,УсловияРасчеты!$H:$H,$C84,УсловияРасчеты!$N:$N,"итого")</f>
        <v>0</v>
      </c>
      <c r="CH84" s="107">
        <f>SUMIFS(УсловияРасчеты!DB:DB,УсловияРасчеты!$H:$H,$C84,УсловияРасчеты!$N:$N,"итого")</f>
        <v>0</v>
      </c>
      <c r="CI84" s="107">
        <f>SUMIFS(УсловияРасчеты!DC:DC,УсловияРасчеты!$H:$H,$C84,УсловияРасчеты!$N:$N,"итого")</f>
        <v>0</v>
      </c>
      <c r="CJ84" s="107">
        <f>SUMIFS(УсловияРасчеты!DD:DD,УсловияРасчеты!$H:$H,$C84,УсловияРасчеты!$N:$N,"итого")</f>
        <v>0</v>
      </c>
      <c r="CK84" s="107">
        <f>SUMIFS(УсловияРасчеты!DE:DE,УсловияРасчеты!$H:$H,$C84,УсловияРасчеты!$N:$N,"итого")</f>
        <v>0</v>
      </c>
      <c r="CL84" s="107">
        <f>SUMIFS(УсловияРасчеты!DF:DF,УсловияРасчеты!$H:$H,$C84,УсловияРасчеты!$N:$N,"итого")</f>
        <v>0</v>
      </c>
      <c r="CM84" s="107">
        <f>SUMIFS(УсловияРасчеты!DG:DG,УсловияРасчеты!$H:$H,$C84,УсловияРасчеты!$N:$N,"итого")</f>
        <v>0</v>
      </c>
      <c r="CN84" s="107">
        <f>SUMIFS(УсловияРасчеты!DH:DH,УсловияРасчеты!$H:$H,$C84,УсловияРасчеты!$N:$N,"итого")</f>
        <v>0</v>
      </c>
      <c r="CO84" s="107">
        <f>SUMIFS(УсловияРасчеты!DI:DI,УсловияРасчеты!$H:$H,$C84,УсловияРасчеты!$N:$N,"итого")</f>
        <v>0</v>
      </c>
      <c r="CP84" s="107">
        <f>SUMIFS(УсловияРасчеты!DJ:DJ,УсловияРасчеты!$H:$H,$C84,УсловияРасчеты!$N:$N,"итого")</f>
        <v>0</v>
      </c>
      <c r="CQ84" s="107">
        <f>SUMIFS(УсловияРасчеты!DK:DK,УсловияРасчеты!$H:$H,$C84,УсловияРасчеты!$N:$N,"итого")</f>
        <v>0</v>
      </c>
      <c r="CR84" s="107">
        <f>SUMIFS(УсловияРасчеты!DL:DL,УсловияРасчеты!$H:$H,$C84,УсловияРасчеты!$N:$N,"итого")</f>
        <v>0</v>
      </c>
      <c r="CS84" s="107">
        <f>SUMIFS(УсловияРасчеты!DM:DM,УсловияРасчеты!$H:$H,$C84,УсловияРасчеты!$N:$N,"итого")</f>
        <v>0</v>
      </c>
      <c r="CT84" s="107">
        <f>SUMIFS(УсловияРасчеты!DN:DN,УсловияРасчеты!$H:$H,$C84,УсловияРасчеты!$N:$N,"итого")</f>
        <v>0</v>
      </c>
      <c r="CU84" s="107">
        <f>SUMIFS(УсловияРасчеты!DO:DO,УсловияРасчеты!$H:$H,$C84,УсловияРасчеты!$N:$N,"итого")</f>
        <v>0</v>
      </c>
      <c r="CV84" s="107">
        <f>SUMIFS(УсловияРасчеты!DP:DP,УсловияРасчеты!$H:$H,$C84,УсловияРасчеты!$N:$N,"итого")</f>
        <v>0</v>
      </c>
      <c r="CW84" s="107">
        <f>SUMIFS(УсловияРасчеты!DQ:DQ,УсловияРасчеты!$H:$H,$C84,УсловияРасчеты!$N:$N,"итого")</f>
        <v>0</v>
      </c>
      <c r="CX84" s="107">
        <f>SUMIFS(УсловияРасчеты!DR:DR,УсловияРасчеты!$H:$H,$C84,УсловияРасчеты!$N:$N,"итого")</f>
        <v>0</v>
      </c>
      <c r="CY84" s="107">
        <f>SUMIFS(УсловияРасчеты!DS:DS,УсловияРасчеты!$H:$H,$C84,УсловияРасчеты!$N:$N,"итого")</f>
        <v>0</v>
      </c>
      <c r="CZ84" s="107">
        <f>SUMIFS(УсловияРасчеты!DT:DT,УсловияРасчеты!$H:$H,$C84,УсловияРасчеты!$N:$N,"итого")</f>
        <v>0</v>
      </c>
      <c r="DA84" s="107">
        <f>SUMIFS(УсловияРасчеты!DU:DU,УсловияРасчеты!$H:$H,$C84,УсловияРасчеты!$N:$N,"итого")</f>
        <v>0</v>
      </c>
      <c r="DB84" s="107">
        <f>SUMIFS(УсловияРасчеты!DV:DV,УсловияРасчеты!$H:$H,$C84,УсловияРасчеты!$N:$N,"итого")</f>
        <v>0</v>
      </c>
      <c r="DC84" s="107">
        <f>SUMIFS(УсловияРасчеты!DW:DW,УсловияРасчеты!$H:$H,$C84,УсловияРасчеты!$N:$N,"итого")</f>
        <v>0</v>
      </c>
      <c r="DD84" s="107">
        <f>SUMIFS(УсловияРасчеты!DX:DX,УсловияРасчеты!$H:$H,$C84,УсловияРасчеты!$N:$N,"итого")</f>
        <v>0</v>
      </c>
      <c r="DE84" s="107">
        <f>SUMIFS(УсловияРасчеты!DY:DY,УсловияРасчеты!$H:$H,$C84,УсловияРасчеты!$N:$N,"итого")</f>
        <v>0</v>
      </c>
      <c r="DF84" s="107">
        <f>SUMIFS(УсловияРасчеты!DZ:DZ,УсловияРасчеты!$H:$H,$C84,УсловияРасчеты!$N:$N,"итого")</f>
        <v>0</v>
      </c>
      <c r="DG84" s="107">
        <f>SUMIFS(УсловияРасчеты!EA:EA,УсловияРасчеты!$H:$H,$C84,УсловияРасчеты!$N:$N,"итого")</f>
        <v>0</v>
      </c>
      <c r="DH84" s="107">
        <f>SUMIFS(УсловияРасчеты!EB:EB,УсловияРасчеты!$H:$H,$C84,УсловияРасчеты!$N:$N,"итого")</f>
        <v>0</v>
      </c>
      <c r="DI84" s="107">
        <f>SUMIFS(УсловияРасчеты!EC:EC,УсловияРасчеты!$H:$H,$C84,УсловияРасчеты!$N:$N,"итого")</f>
        <v>0</v>
      </c>
      <c r="DJ84" s="107">
        <f>SUMIFS(УсловияРасчеты!ED:ED,УсловияРасчеты!$H:$H,$C84,УсловияРасчеты!$N:$N,"итого")</f>
        <v>0</v>
      </c>
      <c r="DK84" s="107">
        <f>SUMIFS(УсловияРасчеты!EE:EE,УсловияРасчеты!$H:$H,$C84,УсловияРасчеты!$N:$N,"итого")</f>
        <v>0</v>
      </c>
      <c r="DL84" s="107">
        <f>SUMIFS(УсловияРасчеты!EF:EF,УсловияРасчеты!$H:$H,$C84,УсловияРасчеты!$N:$N,"итого")</f>
        <v>0</v>
      </c>
      <c r="DM84" s="107">
        <f>SUMIFS(УсловияРасчеты!EG:EG,УсловияРасчеты!$H:$H,$C84,УсловияРасчеты!$N:$N,"итого")</f>
        <v>0</v>
      </c>
      <c r="DN84" s="107">
        <f>SUMIFS(УсловияРасчеты!EH:EH,УсловияРасчеты!$H:$H,$C84,УсловияРасчеты!$N:$N,"итого")</f>
        <v>0</v>
      </c>
      <c r="DO84" s="107">
        <f>SUMIFS(УсловияРасчеты!EI:EI,УсловияРасчеты!$H:$H,$C84,УсловияРасчеты!$N:$N,"итого")</f>
        <v>0</v>
      </c>
      <c r="DP84" s="107">
        <f>SUMIFS(УсловияРасчеты!EJ:EJ,УсловияРасчеты!$H:$H,$C84,УсловияРасчеты!$N:$N,"итого")</f>
        <v>0</v>
      </c>
      <c r="DQ84" s="107">
        <f>SUMIFS(УсловияРасчеты!EK:EK,УсловияРасчеты!$H:$H,$C84,УсловияРасчеты!$N:$N,"итого")</f>
        <v>0</v>
      </c>
      <c r="DR84" s="107">
        <f>SUMIFS(УсловияРасчеты!EL:EL,УсловияРасчеты!$H:$H,$C84,УсловияРасчеты!$N:$N,"итого")</f>
        <v>0</v>
      </c>
      <c r="DS84" s="107">
        <f>SUMIFS(УсловияРасчеты!EM:EM,УсловияРасчеты!$H:$H,$C84,УсловияРасчеты!$N:$N,"итого")</f>
        <v>0</v>
      </c>
      <c r="DT84" s="107">
        <f>SUMIFS(УсловияРасчеты!EN:EN,УсловияРасчеты!$H:$H,$C84,УсловияРасчеты!$N:$N,"итого")</f>
        <v>0</v>
      </c>
      <c r="DU84" s="107">
        <f>SUMIFS(УсловияРасчеты!EO:EO,УсловияРасчеты!$H:$H,$C84,УсловияРасчеты!$N:$N,"итого")</f>
        <v>0</v>
      </c>
      <c r="DV84" s="107">
        <f>SUMIFS(УсловияРасчеты!EP:EP,УсловияРасчеты!$H:$H,$C84,УсловияРасчеты!$N:$N,"итого")</f>
        <v>0</v>
      </c>
      <c r="DW84" s="107">
        <f>SUMIFS(УсловияРасчеты!EQ:EQ,УсловияРасчеты!$H:$H,$C84,УсловияРасчеты!$N:$N,"итого")</f>
        <v>0</v>
      </c>
      <c r="DX84" s="107">
        <f>SUMIFS(УсловияРасчеты!ER:ER,УсловияРасчеты!$H:$H,$C84,УсловияРасчеты!$N:$N,"итого")</f>
        <v>0</v>
      </c>
      <c r="DY84" s="107">
        <f>SUMIFS(УсловияРасчеты!ES:ES,УсловияРасчеты!$H:$H,$C84,УсловияРасчеты!$N:$N,"итого")</f>
        <v>0</v>
      </c>
      <c r="DZ84" s="107">
        <f>SUMIFS(УсловияРасчеты!ET:ET,УсловияРасчеты!$H:$H,$C84,УсловияРасчеты!$N:$N,"итого")</f>
        <v>0</v>
      </c>
      <c r="EA84" s="107">
        <f>SUMIFS(УсловияРасчеты!EU:EU,УсловияРасчеты!$H:$H,$C84,УсловияРасчеты!$N:$N,"итого")</f>
        <v>0</v>
      </c>
      <c r="EB84" s="107">
        <f>SUMIFS(УсловияРасчеты!EV:EV,УсловияРасчеты!$H:$H,$C84,УсловияРасчеты!$N:$N,"итого")</f>
        <v>0</v>
      </c>
      <c r="EC84" s="107">
        <f>SUMIFS(УсловияРасчеты!EW:EW,УсловияРасчеты!$H:$H,$C84,УсловияРасчеты!$N:$N,"итого")</f>
        <v>0</v>
      </c>
      <c r="ED84" s="107">
        <f>SUMIFS(УсловияРасчеты!EX:EX,УсловияРасчеты!$H:$H,$C84,УсловияРасчеты!$N:$N,"итого")</f>
        <v>0</v>
      </c>
      <c r="EE84" s="107">
        <f>SUMIFS(УсловияРасчеты!EY:EY,УсловияРасчеты!$H:$H,$C84,УсловияРасчеты!$N:$N,"итого")</f>
        <v>0</v>
      </c>
      <c r="EF84" s="107">
        <f>SUMIFS(УсловияРасчеты!EZ:EZ,УсловияРасчеты!$H:$H,$C84,УсловияРасчеты!$N:$N,"итого")</f>
        <v>0</v>
      </c>
      <c r="EG84" s="107">
        <f>SUMIFS(УсловияРасчеты!FA:FA,УсловияРасчеты!$H:$H,$C84,УсловияРасчеты!$N:$N,"итого")</f>
        <v>0</v>
      </c>
      <c r="EH84" s="107">
        <f>SUMIFS(УсловияРасчеты!FB:FB,УсловияРасчеты!$H:$H,$C84,УсловияРасчеты!$N:$N,"итого")</f>
        <v>0</v>
      </c>
      <c r="EI84" s="107">
        <f>SUMIFS(УсловияРасчеты!FC:FC,УсловияРасчеты!$H:$H,$C84,УсловияРасчеты!$N:$N,"итого")</f>
        <v>0</v>
      </c>
      <c r="EJ84" s="107">
        <f>SUMIFS(УсловияРасчеты!FD:FD,УсловияРасчеты!$H:$H,$C84,УсловияРасчеты!$N:$N,"итого")</f>
        <v>0</v>
      </c>
      <c r="EK84" s="107">
        <f>SUMIFS(УсловияРасчеты!FE:FE,УсловияРасчеты!$H:$H,$C84,УсловияРасчеты!$N:$N,"итого")</f>
        <v>0</v>
      </c>
      <c r="EL84" s="107">
        <f>SUMIFS(УсловияРасчеты!FF:FF,УсловияРасчеты!$H:$H,$C84,УсловияРасчеты!$N:$N,"итого")</f>
        <v>0</v>
      </c>
      <c r="EM84" s="107">
        <f>SUMIFS(УсловияРасчеты!FG:FG,УсловияРасчеты!$H:$H,$C84,УсловияРасчеты!$N:$N,"итого")</f>
        <v>0</v>
      </c>
      <c r="EN84" s="107">
        <f>SUMIFS(УсловияРасчеты!FH:FH,УсловияРасчеты!$H:$H,$C84,УсловияРасчеты!$N:$N,"итого")</f>
        <v>0</v>
      </c>
      <c r="EO84" s="107">
        <f>SUMIFS(УсловияРасчеты!FI:FI,УсловияРасчеты!$H:$H,$C84,УсловияРасчеты!$N:$N,"итого")</f>
        <v>0</v>
      </c>
      <c r="EP84" s="107">
        <f>SUMIFS(УсловияРасчеты!FJ:FJ,УсловияРасчеты!$H:$H,$C84,УсловияРасчеты!$N:$N,"итого")</f>
        <v>0</v>
      </c>
      <c r="EQ84" s="107">
        <f>SUMIFS(УсловияРасчеты!FK:FK,УсловияРасчеты!$H:$H,$C84,УсловияРасчеты!$N:$N,"итого")</f>
        <v>0</v>
      </c>
      <c r="ER84" s="107">
        <f>SUMIFS(УсловияРасчеты!FL:FL,УсловияРасчеты!$H:$H,$C84,УсловияРасчеты!$N:$N,"итого")</f>
        <v>0</v>
      </c>
      <c r="ES84" s="107">
        <f>SUMIFS(УсловияРасчеты!FM:FM,УсловияРасчеты!$H:$H,$C84,УсловияРасчеты!$N:$N,"итого")</f>
        <v>0</v>
      </c>
      <c r="ET84" s="107">
        <f>SUMIFS(УсловияРасчеты!FN:FN,УсловияРасчеты!$H:$H,$C84,УсловияРасчеты!$N:$N,"итого")</f>
        <v>0</v>
      </c>
      <c r="EU84" s="107">
        <f>SUMIFS(УсловияРасчеты!FO:FO,УсловияРасчеты!$H:$H,$C84,УсловияРасчеты!$N:$N,"итого")</f>
        <v>0</v>
      </c>
      <c r="EV84" s="107">
        <f>SUMIFS(УсловияРасчеты!FP:FP,УсловияРасчеты!$H:$H,$C84,УсловияРасчеты!$N:$N,"итого")</f>
        <v>0</v>
      </c>
      <c r="EW84" s="107">
        <f>SUMIFS(УсловияРасчеты!FQ:FQ,УсловияРасчеты!$H:$H,$C84,УсловияРасчеты!$N:$N,"итого")</f>
        <v>0</v>
      </c>
      <c r="EX84" s="107">
        <f>SUMIFS(УсловияРасчеты!FR:FR,УсловияРасчеты!$H:$H,$C84,УсловияРасчеты!$N:$N,"итого")</f>
        <v>0</v>
      </c>
      <c r="EY84" s="107">
        <f>SUMIFS(УсловияРасчеты!FS:FS,УсловияРасчеты!$H:$H,$C84,УсловияРасчеты!$N:$N,"итого")</f>
        <v>0</v>
      </c>
      <c r="EZ84" s="107">
        <f>SUMIFS(УсловияРасчеты!FT:FT,УсловияРасчеты!$H:$H,$C84,УсловияРасчеты!$N:$N,"итого")</f>
        <v>0</v>
      </c>
      <c r="FA84" s="107">
        <f>SUMIFS(УсловияРасчеты!FU:FU,УсловияРасчеты!$H:$H,$C84,УсловияРасчеты!$N:$N,"итого")</f>
        <v>0</v>
      </c>
      <c r="FB84" s="107">
        <f>SUMIFS(УсловияРасчеты!FV:FV,УсловияРасчеты!$H:$H,$C84,УсловияРасчеты!$N:$N,"итого")</f>
        <v>0</v>
      </c>
      <c r="FC84" s="107">
        <f>SUMIFS(УсловияРасчеты!FW:FW,УсловияРасчеты!$H:$H,$C84,УсловияРасчеты!$N:$N,"итого")</f>
        <v>0</v>
      </c>
      <c r="FD84" s="107">
        <f>SUMIFS(УсловияРасчеты!FX:FX,УсловияРасчеты!$H:$H,$C84,УсловияРасчеты!$N:$N,"итого")</f>
        <v>0</v>
      </c>
      <c r="FE84" s="107">
        <f>SUMIFS(УсловияРасчеты!FY:FY,УсловияРасчеты!$H:$H,$C84,УсловияРасчеты!$N:$N,"итого")</f>
        <v>0</v>
      </c>
      <c r="FF84" s="107">
        <f>SUMIFS(УсловияРасчеты!FZ:FZ,УсловияРасчеты!$H:$H,$C84,УсловияРасчеты!$N:$N,"итого")</f>
        <v>0</v>
      </c>
      <c r="FG84" s="107">
        <f>SUMIFS(УсловияРасчеты!GA:GA,УсловияРасчеты!$H:$H,$C84,УсловияРасчеты!$N:$N,"итого")</f>
        <v>0</v>
      </c>
      <c r="FH84" s="107">
        <f>SUMIFS(УсловияРасчеты!GB:GB,УсловияРасчеты!$H:$H,$C84,УсловияРасчеты!$N:$N,"итого")</f>
        <v>0</v>
      </c>
      <c r="FI84" s="107">
        <f>SUMIFS(УсловияРасчеты!GC:GC,УсловияРасчеты!$H:$H,$C84,УсловияРасчеты!$N:$N,"итого")</f>
        <v>0</v>
      </c>
      <c r="FJ84" s="107">
        <f>SUMIFS(УсловияРасчеты!GD:GD,УсловияРасчеты!$H:$H,$C84,УсловияРасчеты!$N:$N,"итого")</f>
        <v>0</v>
      </c>
      <c r="FK84" s="107">
        <f>SUMIFS(УсловияРасчеты!GE:GE,УсловияРасчеты!$H:$H,$C84,УсловияРасчеты!$N:$N,"итого")</f>
        <v>0</v>
      </c>
      <c r="FL84" s="107">
        <f>SUMIFS(УсловияРасчеты!GF:GF,УсловияРасчеты!$H:$H,$C84,УсловияРасчеты!$N:$N,"итого")</f>
        <v>0</v>
      </c>
      <c r="FM84" s="107">
        <f>SUMIFS(УсловияРасчеты!GG:GG,УсловияРасчеты!$H:$H,$C84,УсловияРасчеты!$N:$N,"итого")</f>
        <v>0</v>
      </c>
      <c r="FN84" s="107">
        <f>SUMIFS(УсловияРасчеты!GH:GH,УсловияРасчеты!$H:$H,$C84,УсловияРасчеты!$N:$N,"итого")</f>
        <v>0</v>
      </c>
      <c r="FO84" s="107">
        <f>SUMIFS(УсловияРасчеты!GI:GI,УсловияРасчеты!$H:$H,$C84,УсловияРасчеты!$N:$N,"итого")</f>
        <v>0</v>
      </c>
      <c r="FP84" s="107">
        <f>SUMIFS(УсловияРасчеты!GJ:GJ,УсловияРасчеты!$H:$H,$C84,УсловияРасчеты!$N:$N,"итого")</f>
        <v>0</v>
      </c>
      <c r="FQ84" s="107">
        <f>SUMIFS(УсловияРасчеты!GK:GK,УсловияРасчеты!$H:$H,$C84,УсловияРасчеты!$N:$N,"итого")</f>
        <v>0</v>
      </c>
      <c r="FR84" s="107">
        <f>SUMIFS(УсловияРасчеты!GL:GL,УсловияРасчеты!$H:$H,$C84,УсловияРасчеты!$N:$N,"итого")</f>
        <v>0</v>
      </c>
      <c r="FS84" s="107">
        <f>SUMIFS(УсловияРасчеты!GM:GM,УсловияРасчеты!$H:$H,$C84,УсловияРасчеты!$N:$N,"итого")</f>
        <v>0</v>
      </c>
      <c r="FT84" s="107">
        <f>SUMIFS(УсловияРасчеты!GN:GN,УсловияРасчеты!$H:$H,$C84,УсловияРасчеты!$N:$N,"итого")</f>
        <v>0</v>
      </c>
      <c r="FU84" s="107">
        <f>SUMIFS(УсловияРасчеты!GO:GO,УсловияРасчеты!$H:$H,$C84,УсловияРасчеты!$N:$N,"итого")</f>
        <v>0</v>
      </c>
      <c r="FV84" s="107">
        <f>SUMIFS(УсловияРасчеты!GP:GP,УсловияРасчеты!$H:$H,$C84,УсловияРасчеты!$N:$N,"итого")</f>
        <v>0</v>
      </c>
      <c r="FW84" s="107">
        <f>SUMIFS(УсловияРасчеты!GQ:GQ,УсловияРасчеты!$H:$H,$C84,УсловияРасчеты!$N:$N,"итого")</f>
        <v>0</v>
      </c>
      <c r="FX84" s="107">
        <f>SUMIFS(УсловияРасчеты!GR:GR,УсловияРасчеты!$H:$H,$C84,УсловияРасчеты!$N:$N,"итого")</f>
        <v>0</v>
      </c>
      <c r="FY84" s="107">
        <f>SUMIFS(УсловияРасчеты!GS:GS,УсловияРасчеты!$H:$H,$C84,УсловияРасчеты!$N:$N,"итого")</f>
        <v>0</v>
      </c>
      <c r="FZ84" s="107">
        <f>SUMIFS(УсловияРасчеты!GT:GT,УсловияРасчеты!$H:$H,$C84,УсловияРасчеты!$N:$N,"итого")</f>
        <v>0</v>
      </c>
      <c r="GA84" s="107">
        <f>SUMIFS(УсловияРасчеты!GU:GU,УсловияРасчеты!$H:$H,$C84,УсловияРасчеты!$N:$N,"итого")</f>
        <v>0</v>
      </c>
      <c r="GB84" s="107">
        <f>SUMIFS(УсловияРасчеты!GV:GV,УсловияРасчеты!$H:$H,$C84,УсловияРасчеты!$N:$N,"итого")</f>
        <v>0</v>
      </c>
      <c r="GC84" s="107">
        <f>SUMIFS(УсловияРасчеты!GW:GW,УсловияРасчеты!$H:$H,$C84,УсловияРасчеты!$N:$N,"итого")</f>
        <v>0</v>
      </c>
      <c r="GD84" s="107">
        <f>SUMIFS(УсловияРасчеты!GX:GX,УсловияРасчеты!$H:$H,$C84,УсловияРасчеты!$N:$N,"итого")</f>
        <v>0</v>
      </c>
      <c r="GE84" s="107">
        <f>SUMIFS(УсловияРасчеты!GY:GY,УсловияРасчеты!$H:$H,$C84,УсловияРасчеты!$N:$N,"итого")</f>
        <v>0</v>
      </c>
      <c r="GF84" s="107">
        <f>SUMIFS(УсловияРасчеты!GZ:GZ,УсловияРасчеты!$H:$H,$C84,УсловияРасчеты!$N:$N,"итого")</f>
        <v>0</v>
      </c>
      <c r="GG84" s="77"/>
    </row>
    <row r="85" spans="1:189">
      <c r="A85" s="82"/>
      <c r="B85" s="65"/>
      <c r="C85" s="69"/>
      <c r="D85" s="66"/>
      <c r="E85" s="135"/>
      <c r="F85" s="65"/>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65"/>
    </row>
    <row r="86" spans="1:189">
      <c r="A86" s="82"/>
      <c r="B86" s="65"/>
      <c r="C86" s="65"/>
      <c r="D86" s="65"/>
      <c r="E86" s="126"/>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row>
    <row r="87" spans="1:189">
      <c r="C87" s="56"/>
    </row>
  </sheetData>
  <conditionalFormatting sqref="A15 A24:A27 A18:A20 A22 A44:A45 A86:A1048576 A69 A1:A7 A30:A32">
    <cfRule type="cellIs" dxfId="657" priority="93" operator="notEqual">
      <formula>0</formula>
    </cfRule>
  </conditionalFormatting>
  <conditionalFormatting sqref="A9">
    <cfRule type="cellIs" dxfId="656" priority="92" operator="notEqual">
      <formula>0</formula>
    </cfRule>
  </conditionalFormatting>
  <conditionalFormatting sqref="A10">
    <cfRule type="cellIs" dxfId="655" priority="91" operator="notEqual">
      <formula>0</formula>
    </cfRule>
  </conditionalFormatting>
  <conditionalFormatting sqref="A23">
    <cfRule type="cellIs" dxfId="654" priority="87" operator="notEqual">
      <formula>0</formula>
    </cfRule>
  </conditionalFormatting>
  <conditionalFormatting sqref="A8">
    <cfRule type="cellIs" dxfId="653" priority="86" operator="notEqual">
      <formula>0</formula>
    </cfRule>
  </conditionalFormatting>
  <conditionalFormatting sqref="A11">
    <cfRule type="cellIs" dxfId="652" priority="85" operator="notEqual">
      <formula>0</formula>
    </cfRule>
  </conditionalFormatting>
  <conditionalFormatting sqref="A12">
    <cfRule type="cellIs" dxfId="651" priority="84" operator="notEqual">
      <formula>0</formula>
    </cfRule>
  </conditionalFormatting>
  <conditionalFormatting sqref="A13">
    <cfRule type="cellIs" dxfId="650" priority="83" operator="notEqual">
      <formula>0</formula>
    </cfRule>
  </conditionalFormatting>
  <conditionalFormatting sqref="A14">
    <cfRule type="cellIs" dxfId="649" priority="82" operator="notEqual">
      <formula>0</formula>
    </cfRule>
  </conditionalFormatting>
  <conditionalFormatting sqref="A16">
    <cfRule type="cellIs" dxfId="648" priority="81" operator="notEqual">
      <formula>0</formula>
    </cfRule>
  </conditionalFormatting>
  <conditionalFormatting sqref="A17">
    <cfRule type="cellIs" dxfId="647" priority="80" operator="notEqual">
      <formula>0</formula>
    </cfRule>
  </conditionalFormatting>
  <conditionalFormatting sqref="A21">
    <cfRule type="cellIs" dxfId="646" priority="79" operator="notEqual">
      <formula>0</formula>
    </cfRule>
  </conditionalFormatting>
  <conditionalFormatting sqref="A28 A36:A37 A39:A40">
    <cfRule type="cellIs" dxfId="645" priority="78" operator="notEqual">
      <formula>0</formula>
    </cfRule>
  </conditionalFormatting>
  <conditionalFormatting sqref="A34">
    <cfRule type="cellIs" dxfId="644" priority="77" operator="notEqual">
      <formula>0</formula>
    </cfRule>
  </conditionalFormatting>
  <conditionalFormatting sqref="A42">
    <cfRule type="cellIs" dxfId="643" priority="75" operator="notEqual">
      <formula>0</formula>
    </cfRule>
  </conditionalFormatting>
  <conditionalFormatting sqref="A33">
    <cfRule type="cellIs" dxfId="642" priority="74" operator="notEqual">
      <formula>0</formula>
    </cfRule>
  </conditionalFormatting>
  <conditionalFormatting sqref="A35">
    <cfRule type="cellIs" dxfId="641" priority="72" operator="notEqual">
      <formula>0</formula>
    </cfRule>
  </conditionalFormatting>
  <conditionalFormatting sqref="A29">
    <cfRule type="cellIs" dxfId="640" priority="66" operator="notEqual">
      <formula>0</formula>
    </cfRule>
  </conditionalFormatting>
  <conditionalFormatting sqref="A38">
    <cfRule type="cellIs" dxfId="639" priority="65" operator="notEqual">
      <formula>0</formula>
    </cfRule>
  </conditionalFormatting>
  <conditionalFormatting sqref="A43">
    <cfRule type="cellIs" dxfId="638" priority="64" operator="notEqual">
      <formula>0</formula>
    </cfRule>
  </conditionalFormatting>
  <conditionalFormatting sqref="A41">
    <cfRule type="cellIs" dxfId="637" priority="62" operator="notEqual">
      <formula>0</formula>
    </cfRule>
  </conditionalFormatting>
  <conditionalFormatting sqref="A61:A62 A64">
    <cfRule type="cellIs" dxfId="636" priority="61" operator="notEqual">
      <formula>0</formula>
    </cfRule>
  </conditionalFormatting>
  <conditionalFormatting sqref="A70">
    <cfRule type="cellIs" dxfId="635" priority="49" operator="notEqual">
      <formula>0</formula>
    </cfRule>
  </conditionalFormatting>
  <conditionalFormatting sqref="A71">
    <cfRule type="cellIs" dxfId="634" priority="47" operator="notEqual">
      <formula>0</formula>
    </cfRule>
  </conditionalFormatting>
  <conditionalFormatting sqref="A56">
    <cfRule type="cellIs" dxfId="633" priority="46" operator="notEqual">
      <formula>0</formula>
    </cfRule>
  </conditionalFormatting>
  <conditionalFormatting sqref="A46">
    <cfRule type="cellIs" dxfId="632" priority="45" operator="notEqual">
      <formula>0</formula>
    </cfRule>
  </conditionalFormatting>
  <conditionalFormatting sqref="A47">
    <cfRule type="cellIs" dxfId="631" priority="44" operator="notEqual">
      <formula>0</formula>
    </cfRule>
  </conditionalFormatting>
  <conditionalFormatting sqref="A48">
    <cfRule type="cellIs" dxfId="630" priority="43" operator="notEqual">
      <formula>0</formula>
    </cfRule>
  </conditionalFormatting>
  <conditionalFormatting sqref="A49">
    <cfRule type="cellIs" dxfId="629" priority="42" operator="notEqual">
      <formula>0</formula>
    </cfRule>
  </conditionalFormatting>
  <conditionalFormatting sqref="A59">
    <cfRule type="cellIs" dxfId="628" priority="41" operator="notEqual">
      <formula>0</formula>
    </cfRule>
  </conditionalFormatting>
  <conditionalFormatting sqref="A60">
    <cfRule type="cellIs" dxfId="627" priority="39" operator="notEqual">
      <formula>0</formula>
    </cfRule>
  </conditionalFormatting>
  <conditionalFormatting sqref="A57">
    <cfRule type="cellIs" dxfId="626" priority="40" operator="notEqual">
      <formula>0</formula>
    </cfRule>
  </conditionalFormatting>
  <conditionalFormatting sqref="A65">
    <cfRule type="cellIs" dxfId="625" priority="38" operator="notEqual">
      <formula>0</formula>
    </cfRule>
  </conditionalFormatting>
  <conditionalFormatting sqref="A72 A75:A78">
    <cfRule type="cellIs" dxfId="624" priority="36" operator="notEqual">
      <formula>0</formula>
    </cfRule>
  </conditionalFormatting>
  <conditionalFormatting sqref="A66:A68">
    <cfRule type="cellIs" dxfId="623" priority="37" operator="notEqual">
      <formula>0</formula>
    </cfRule>
  </conditionalFormatting>
  <conditionalFormatting sqref="A85">
    <cfRule type="cellIs" dxfId="622" priority="35" operator="notEqual">
      <formula>0</formula>
    </cfRule>
  </conditionalFormatting>
  <conditionalFormatting sqref="A63">
    <cfRule type="cellIs" dxfId="621" priority="34" operator="notEqual">
      <formula>0</formula>
    </cfRule>
  </conditionalFormatting>
  <conditionalFormatting sqref="A79">
    <cfRule type="cellIs" dxfId="620" priority="33" operator="notEqual">
      <formula>0</formula>
    </cfRule>
  </conditionalFormatting>
  <conditionalFormatting sqref="A80">
    <cfRule type="cellIs" dxfId="619" priority="32" operator="notEqual">
      <formula>0</formula>
    </cfRule>
  </conditionalFormatting>
  <conditionalFormatting sqref="A81">
    <cfRule type="cellIs" dxfId="618" priority="31" operator="notEqual">
      <formula>0</formula>
    </cfRule>
  </conditionalFormatting>
  <conditionalFormatting sqref="A82">
    <cfRule type="cellIs" dxfId="617" priority="30" operator="notEqual">
      <formula>0</formula>
    </cfRule>
  </conditionalFormatting>
  <conditionalFormatting sqref="A84">
    <cfRule type="cellIs" dxfId="616" priority="28" operator="notEqual">
      <formula>0</formula>
    </cfRule>
  </conditionalFormatting>
  <conditionalFormatting sqref="A83">
    <cfRule type="cellIs" dxfId="615" priority="29" operator="notEqual">
      <formula>0</formula>
    </cfRule>
  </conditionalFormatting>
  <conditionalFormatting sqref="A74">
    <cfRule type="cellIs" dxfId="614" priority="26" operator="notEqual">
      <formula>0</formula>
    </cfRule>
  </conditionalFormatting>
  <conditionalFormatting sqref="A55">
    <cfRule type="cellIs" dxfId="613" priority="20" operator="notEqual">
      <formula>0</formula>
    </cfRule>
  </conditionalFormatting>
  <conditionalFormatting sqref="A51">
    <cfRule type="cellIs" dxfId="612" priority="23" operator="notEqual">
      <formula>0</formula>
    </cfRule>
  </conditionalFormatting>
  <conditionalFormatting sqref="A54">
    <cfRule type="cellIs" dxfId="611" priority="22" operator="notEqual">
      <formula>0</formula>
    </cfRule>
  </conditionalFormatting>
  <conditionalFormatting sqref="A58">
    <cfRule type="cellIs" dxfId="610" priority="19" operator="notEqual">
      <formula>0</formula>
    </cfRule>
  </conditionalFormatting>
  <conditionalFormatting sqref="B1:GG1048576">
    <cfRule type="cellIs" dxfId="609" priority="18" operator="equal">
      <formula>0</formula>
    </cfRule>
  </conditionalFormatting>
  <conditionalFormatting sqref="A50">
    <cfRule type="cellIs" dxfId="608" priority="8" operator="notEqual">
      <formula>0</formula>
    </cfRule>
  </conditionalFormatting>
  <conditionalFormatting sqref="A53">
    <cfRule type="cellIs" dxfId="607" priority="6" operator="notEqual">
      <formula>0</formula>
    </cfRule>
  </conditionalFormatting>
  <conditionalFormatting sqref="A52">
    <cfRule type="cellIs" dxfId="606" priority="4" operator="notEqual">
      <formula>0</formula>
    </cfRule>
  </conditionalFormatting>
  <conditionalFormatting sqref="A73">
    <cfRule type="cellIs" dxfId="605" priority="2" operator="not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HB1380"/>
  <sheetViews>
    <sheetView zoomScale="90" zoomScaleNormal="90" workbookViewId="0">
      <pane xSplit="25" ySplit="9" topLeftCell="Z10" activePane="bottomRight" state="frozen"/>
      <selection pane="topRight" activeCell="Z1" sqref="Z1"/>
      <selection pane="bottomLeft" activeCell="A10" sqref="A10"/>
      <selection pane="bottomRight" activeCell="A2" sqref="A2"/>
    </sheetView>
  </sheetViews>
  <sheetFormatPr defaultColWidth="8.88671875" defaultRowHeight="12"/>
  <cols>
    <col min="1" max="1" width="1.6640625" style="2" customWidth="1"/>
    <col min="2" max="3" width="2.6640625" style="2" customWidth="1"/>
    <col min="4" max="4" width="1.6640625" style="2" customWidth="1"/>
    <col min="5" max="5" width="14" style="275" bestFit="1" customWidth="1"/>
    <col min="6" max="6" width="3.6640625" style="54" customWidth="1"/>
    <col min="7" max="7" width="1.6640625" style="307" customWidth="1"/>
    <col min="8" max="10" width="1.6640625" style="2" customWidth="1"/>
    <col min="11" max="11" width="38.88671875" style="2" customWidth="1"/>
    <col min="12" max="12" width="1.6640625" style="2" customWidth="1"/>
    <col min="13" max="13" width="1.6640625" style="6" customWidth="1"/>
    <col min="14" max="14" width="34.33203125" style="2" customWidth="1"/>
    <col min="15" max="15" width="1.6640625" style="2" customWidth="1"/>
    <col min="16" max="16" width="1.6640625" style="6" customWidth="1"/>
    <col min="17" max="17" width="8.88671875" style="2"/>
    <col min="18" max="18" width="1.6640625" style="2" customWidth="1"/>
    <col min="19" max="19" width="1.6640625" style="6" customWidth="1"/>
    <col min="20" max="20" width="20.33203125" style="8" customWidth="1"/>
    <col min="21" max="21" width="1.6640625" style="27" customWidth="1"/>
    <col min="22" max="22" width="1.6640625" style="2" customWidth="1"/>
    <col min="23" max="23" width="12.33203125" style="4" customWidth="1"/>
    <col min="24" max="24" width="1.6640625" style="2" customWidth="1"/>
    <col min="25" max="25" width="1.6640625" style="6" customWidth="1"/>
    <col min="26" max="26" width="10.6640625" style="8" customWidth="1"/>
    <col min="27" max="208" width="12.6640625" style="8" customWidth="1"/>
    <col min="209" max="210" width="1.6640625" style="2" customWidth="1"/>
    <col min="211" max="16384" width="8.88671875" style="2"/>
  </cols>
  <sheetData>
    <row r="1" spans="1:210" s="31" customFormat="1">
      <c r="A1" s="28"/>
      <c r="B1" s="28"/>
      <c r="C1" s="28"/>
      <c r="D1" s="3"/>
      <c r="E1" s="262"/>
      <c r="F1" s="48"/>
      <c r="G1" s="297"/>
      <c r="H1" s="28"/>
      <c r="I1" s="28"/>
      <c r="J1" s="28"/>
      <c r="K1" s="28"/>
      <c r="L1" s="28"/>
      <c r="M1" s="5"/>
      <c r="N1" s="28"/>
      <c r="O1" s="28"/>
      <c r="P1" s="5"/>
      <c r="Q1" s="28"/>
      <c r="R1" s="28"/>
      <c r="S1" s="29"/>
      <c r="T1" s="179"/>
      <c r="U1" s="29"/>
      <c r="V1" s="28"/>
      <c r="W1" s="30"/>
      <c r="X1" s="28"/>
      <c r="Y1" s="5"/>
      <c r="Z1" s="85"/>
      <c r="AA1" s="86">
        <v>1</v>
      </c>
      <c r="AB1" s="86">
        <f>AA1+1</f>
        <v>2</v>
      </c>
      <c r="AC1" s="86">
        <f t="shared" ref="AC1:AE1" si="0">AB1+1</f>
        <v>3</v>
      </c>
      <c r="AD1" s="86">
        <f t="shared" si="0"/>
        <v>4</v>
      </c>
      <c r="AE1" s="86">
        <f t="shared" si="0"/>
        <v>5</v>
      </c>
      <c r="AF1" s="86">
        <f t="shared" ref="AF1" si="1">AE1+1</f>
        <v>6</v>
      </c>
      <c r="AG1" s="86">
        <f t="shared" ref="AG1" si="2">AF1+1</f>
        <v>7</v>
      </c>
      <c r="AH1" s="86">
        <f t="shared" ref="AH1" si="3">AG1+1</f>
        <v>8</v>
      </c>
      <c r="AI1" s="86">
        <f t="shared" ref="AI1" si="4">AH1+1</f>
        <v>9</v>
      </c>
      <c r="AJ1" s="86">
        <f t="shared" ref="AJ1" si="5">AI1+1</f>
        <v>10</v>
      </c>
      <c r="AK1" s="86">
        <f t="shared" ref="AK1" si="6">AJ1+1</f>
        <v>11</v>
      </c>
      <c r="AL1" s="86">
        <f t="shared" ref="AL1" si="7">AK1+1</f>
        <v>12</v>
      </c>
      <c r="AM1" s="86">
        <f t="shared" ref="AM1" si="8">AL1+1</f>
        <v>13</v>
      </c>
      <c r="AN1" s="86">
        <f t="shared" ref="AN1" si="9">AM1+1</f>
        <v>14</v>
      </c>
      <c r="AO1" s="86">
        <f t="shared" ref="AO1" si="10">AN1+1</f>
        <v>15</v>
      </c>
      <c r="AP1" s="86">
        <f t="shared" ref="AP1" si="11">AO1+1</f>
        <v>16</v>
      </c>
      <c r="AQ1" s="86">
        <f t="shared" ref="AQ1" si="12">AP1+1</f>
        <v>17</v>
      </c>
      <c r="AR1" s="86">
        <f t="shared" ref="AR1" si="13">AQ1+1</f>
        <v>18</v>
      </c>
      <c r="AS1" s="86">
        <f t="shared" ref="AS1" si="14">AR1+1</f>
        <v>19</v>
      </c>
      <c r="AT1" s="86">
        <f t="shared" ref="AT1" si="15">AS1+1</f>
        <v>20</v>
      </c>
      <c r="AU1" s="86">
        <f t="shared" ref="AU1" si="16">AT1+1</f>
        <v>21</v>
      </c>
      <c r="AV1" s="86">
        <f t="shared" ref="AV1" si="17">AU1+1</f>
        <v>22</v>
      </c>
      <c r="AW1" s="86">
        <f t="shared" ref="AW1" si="18">AV1+1</f>
        <v>23</v>
      </c>
      <c r="AX1" s="86">
        <f t="shared" ref="AX1" si="19">AW1+1</f>
        <v>24</v>
      </c>
      <c r="AY1" s="86">
        <f t="shared" ref="AY1" si="20">AX1+1</f>
        <v>25</v>
      </c>
      <c r="AZ1" s="86">
        <f t="shared" ref="AZ1" si="21">AY1+1</f>
        <v>26</v>
      </c>
      <c r="BA1" s="86">
        <f t="shared" ref="BA1" si="22">AZ1+1</f>
        <v>27</v>
      </c>
      <c r="BB1" s="86">
        <f t="shared" ref="BB1" si="23">BA1+1</f>
        <v>28</v>
      </c>
      <c r="BC1" s="86">
        <f t="shared" ref="BC1" si="24">BB1+1</f>
        <v>29</v>
      </c>
      <c r="BD1" s="86">
        <f t="shared" ref="BD1" si="25">BC1+1</f>
        <v>30</v>
      </c>
      <c r="BE1" s="86">
        <f t="shared" ref="BE1" si="26">BD1+1</f>
        <v>31</v>
      </c>
      <c r="BF1" s="86">
        <f t="shared" ref="BF1" si="27">BE1+1</f>
        <v>32</v>
      </c>
      <c r="BG1" s="86">
        <f t="shared" ref="BG1" si="28">BF1+1</f>
        <v>33</v>
      </c>
      <c r="BH1" s="86">
        <f t="shared" ref="BH1" si="29">BG1+1</f>
        <v>34</v>
      </c>
      <c r="BI1" s="86">
        <f t="shared" ref="BI1" si="30">BH1+1</f>
        <v>35</v>
      </c>
      <c r="BJ1" s="86">
        <f t="shared" ref="BJ1" si="31">BI1+1</f>
        <v>36</v>
      </c>
      <c r="BK1" s="86">
        <f t="shared" ref="BK1" si="32">BJ1+1</f>
        <v>37</v>
      </c>
      <c r="BL1" s="86">
        <f t="shared" ref="BL1" si="33">BK1+1</f>
        <v>38</v>
      </c>
      <c r="BM1" s="86">
        <f t="shared" ref="BM1" si="34">BL1+1</f>
        <v>39</v>
      </c>
      <c r="BN1" s="86">
        <f t="shared" ref="BN1" si="35">BM1+1</f>
        <v>40</v>
      </c>
      <c r="BO1" s="86">
        <f t="shared" ref="BO1" si="36">BN1+1</f>
        <v>41</v>
      </c>
      <c r="BP1" s="86">
        <f t="shared" ref="BP1" si="37">BO1+1</f>
        <v>42</v>
      </c>
      <c r="BQ1" s="86">
        <f t="shared" ref="BQ1" si="38">BP1+1</f>
        <v>43</v>
      </c>
      <c r="BR1" s="86">
        <f t="shared" ref="BR1" si="39">BQ1+1</f>
        <v>44</v>
      </c>
      <c r="BS1" s="86">
        <f t="shared" ref="BS1" si="40">BR1+1</f>
        <v>45</v>
      </c>
      <c r="BT1" s="86">
        <f t="shared" ref="BT1" si="41">BS1+1</f>
        <v>46</v>
      </c>
      <c r="BU1" s="86">
        <f t="shared" ref="BU1" si="42">BT1+1</f>
        <v>47</v>
      </c>
      <c r="BV1" s="86">
        <f t="shared" ref="BV1" si="43">BU1+1</f>
        <v>48</v>
      </c>
      <c r="BW1" s="86">
        <f t="shared" ref="BW1" si="44">BV1+1</f>
        <v>49</v>
      </c>
      <c r="BX1" s="86">
        <f t="shared" ref="BX1" si="45">BW1+1</f>
        <v>50</v>
      </c>
      <c r="BY1" s="86">
        <f t="shared" ref="BY1" si="46">BX1+1</f>
        <v>51</v>
      </c>
      <c r="BZ1" s="86">
        <f t="shared" ref="BZ1" si="47">BY1+1</f>
        <v>52</v>
      </c>
      <c r="CA1" s="86">
        <f t="shared" ref="CA1" si="48">BZ1+1</f>
        <v>53</v>
      </c>
      <c r="CB1" s="86">
        <f t="shared" ref="CB1" si="49">CA1+1</f>
        <v>54</v>
      </c>
      <c r="CC1" s="86">
        <f t="shared" ref="CC1" si="50">CB1+1</f>
        <v>55</v>
      </c>
      <c r="CD1" s="86">
        <f t="shared" ref="CD1" si="51">CC1+1</f>
        <v>56</v>
      </c>
      <c r="CE1" s="86">
        <f t="shared" ref="CE1" si="52">CD1+1</f>
        <v>57</v>
      </c>
      <c r="CF1" s="86">
        <f t="shared" ref="CF1" si="53">CE1+1</f>
        <v>58</v>
      </c>
      <c r="CG1" s="86">
        <f t="shared" ref="CG1" si="54">CF1+1</f>
        <v>59</v>
      </c>
      <c r="CH1" s="86">
        <f t="shared" ref="CH1" si="55">CG1+1</f>
        <v>60</v>
      </c>
      <c r="CI1" s="86">
        <f t="shared" ref="CI1" si="56">CH1+1</f>
        <v>61</v>
      </c>
      <c r="CJ1" s="86">
        <f t="shared" ref="CJ1" si="57">CI1+1</f>
        <v>62</v>
      </c>
      <c r="CK1" s="86">
        <f t="shared" ref="CK1" si="58">CJ1+1</f>
        <v>63</v>
      </c>
      <c r="CL1" s="86">
        <f t="shared" ref="CL1" si="59">CK1+1</f>
        <v>64</v>
      </c>
      <c r="CM1" s="86">
        <f t="shared" ref="CM1" si="60">CL1+1</f>
        <v>65</v>
      </c>
      <c r="CN1" s="86">
        <f t="shared" ref="CN1" si="61">CM1+1</f>
        <v>66</v>
      </c>
      <c r="CO1" s="86">
        <f t="shared" ref="CO1" si="62">CN1+1</f>
        <v>67</v>
      </c>
      <c r="CP1" s="86">
        <f t="shared" ref="CP1" si="63">CO1+1</f>
        <v>68</v>
      </c>
      <c r="CQ1" s="86">
        <f t="shared" ref="CQ1" si="64">CP1+1</f>
        <v>69</v>
      </c>
      <c r="CR1" s="86">
        <f t="shared" ref="CR1" si="65">CQ1+1</f>
        <v>70</v>
      </c>
      <c r="CS1" s="86">
        <f t="shared" ref="CS1" si="66">CR1+1</f>
        <v>71</v>
      </c>
      <c r="CT1" s="86">
        <f t="shared" ref="CT1" si="67">CS1+1</f>
        <v>72</v>
      </c>
      <c r="CU1" s="86">
        <f t="shared" ref="CU1" si="68">CT1+1</f>
        <v>73</v>
      </c>
      <c r="CV1" s="86">
        <f t="shared" ref="CV1" si="69">CU1+1</f>
        <v>74</v>
      </c>
      <c r="CW1" s="86">
        <f t="shared" ref="CW1" si="70">CV1+1</f>
        <v>75</v>
      </c>
      <c r="CX1" s="86">
        <f t="shared" ref="CX1" si="71">CW1+1</f>
        <v>76</v>
      </c>
      <c r="CY1" s="86">
        <f t="shared" ref="CY1" si="72">CX1+1</f>
        <v>77</v>
      </c>
      <c r="CZ1" s="86">
        <f t="shared" ref="CZ1" si="73">CY1+1</f>
        <v>78</v>
      </c>
      <c r="DA1" s="86">
        <f t="shared" ref="DA1" si="74">CZ1+1</f>
        <v>79</v>
      </c>
      <c r="DB1" s="86">
        <f t="shared" ref="DB1" si="75">DA1+1</f>
        <v>80</v>
      </c>
      <c r="DC1" s="86">
        <f t="shared" ref="DC1" si="76">DB1+1</f>
        <v>81</v>
      </c>
      <c r="DD1" s="86">
        <f t="shared" ref="DD1" si="77">DC1+1</f>
        <v>82</v>
      </c>
      <c r="DE1" s="86">
        <f t="shared" ref="DE1" si="78">DD1+1</f>
        <v>83</v>
      </c>
      <c r="DF1" s="86">
        <f t="shared" ref="DF1" si="79">DE1+1</f>
        <v>84</v>
      </c>
      <c r="DG1" s="86">
        <f t="shared" ref="DG1" si="80">DF1+1</f>
        <v>85</v>
      </c>
      <c r="DH1" s="86">
        <f t="shared" ref="DH1" si="81">DG1+1</f>
        <v>86</v>
      </c>
      <c r="DI1" s="86">
        <f t="shared" ref="DI1" si="82">DH1+1</f>
        <v>87</v>
      </c>
      <c r="DJ1" s="86">
        <f t="shared" ref="DJ1" si="83">DI1+1</f>
        <v>88</v>
      </c>
      <c r="DK1" s="86">
        <f t="shared" ref="DK1" si="84">DJ1+1</f>
        <v>89</v>
      </c>
      <c r="DL1" s="86">
        <f t="shared" ref="DL1" si="85">DK1+1</f>
        <v>90</v>
      </c>
      <c r="DM1" s="86">
        <f t="shared" ref="DM1" si="86">DL1+1</f>
        <v>91</v>
      </c>
      <c r="DN1" s="86">
        <f t="shared" ref="DN1" si="87">DM1+1</f>
        <v>92</v>
      </c>
      <c r="DO1" s="86">
        <f t="shared" ref="DO1" si="88">DN1+1</f>
        <v>93</v>
      </c>
      <c r="DP1" s="86">
        <f t="shared" ref="DP1" si="89">DO1+1</f>
        <v>94</v>
      </c>
      <c r="DQ1" s="86">
        <f t="shared" ref="DQ1" si="90">DP1+1</f>
        <v>95</v>
      </c>
      <c r="DR1" s="86">
        <f t="shared" ref="DR1" si="91">DQ1+1</f>
        <v>96</v>
      </c>
      <c r="DS1" s="86">
        <f t="shared" ref="DS1" si="92">DR1+1</f>
        <v>97</v>
      </c>
      <c r="DT1" s="86">
        <f t="shared" ref="DT1" si="93">DS1+1</f>
        <v>98</v>
      </c>
      <c r="DU1" s="86">
        <f t="shared" ref="DU1" si="94">DT1+1</f>
        <v>99</v>
      </c>
      <c r="DV1" s="86">
        <f t="shared" ref="DV1" si="95">DU1+1</f>
        <v>100</v>
      </c>
      <c r="DW1" s="86">
        <f t="shared" ref="DW1" si="96">DV1+1</f>
        <v>101</v>
      </c>
      <c r="DX1" s="86">
        <f t="shared" ref="DX1" si="97">DW1+1</f>
        <v>102</v>
      </c>
      <c r="DY1" s="86">
        <f t="shared" ref="DY1" si="98">DX1+1</f>
        <v>103</v>
      </c>
      <c r="DZ1" s="86">
        <f t="shared" ref="DZ1" si="99">DY1+1</f>
        <v>104</v>
      </c>
      <c r="EA1" s="86">
        <f t="shared" ref="EA1" si="100">DZ1+1</f>
        <v>105</v>
      </c>
      <c r="EB1" s="86">
        <f t="shared" ref="EB1" si="101">EA1+1</f>
        <v>106</v>
      </c>
      <c r="EC1" s="86">
        <f t="shared" ref="EC1" si="102">EB1+1</f>
        <v>107</v>
      </c>
      <c r="ED1" s="86">
        <f t="shared" ref="ED1" si="103">EC1+1</f>
        <v>108</v>
      </c>
      <c r="EE1" s="86">
        <f t="shared" ref="EE1" si="104">ED1+1</f>
        <v>109</v>
      </c>
      <c r="EF1" s="86">
        <f t="shared" ref="EF1" si="105">EE1+1</f>
        <v>110</v>
      </c>
      <c r="EG1" s="86">
        <f t="shared" ref="EG1" si="106">EF1+1</f>
        <v>111</v>
      </c>
      <c r="EH1" s="86">
        <f t="shared" ref="EH1" si="107">EG1+1</f>
        <v>112</v>
      </c>
      <c r="EI1" s="86">
        <f t="shared" ref="EI1" si="108">EH1+1</f>
        <v>113</v>
      </c>
      <c r="EJ1" s="86">
        <f t="shared" ref="EJ1" si="109">EI1+1</f>
        <v>114</v>
      </c>
      <c r="EK1" s="86">
        <f t="shared" ref="EK1" si="110">EJ1+1</f>
        <v>115</v>
      </c>
      <c r="EL1" s="86">
        <f t="shared" ref="EL1" si="111">EK1+1</f>
        <v>116</v>
      </c>
      <c r="EM1" s="86">
        <f t="shared" ref="EM1" si="112">EL1+1</f>
        <v>117</v>
      </c>
      <c r="EN1" s="86">
        <f t="shared" ref="EN1" si="113">EM1+1</f>
        <v>118</v>
      </c>
      <c r="EO1" s="86">
        <f t="shared" ref="EO1" si="114">EN1+1</f>
        <v>119</v>
      </c>
      <c r="EP1" s="86">
        <f t="shared" ref="EP1" si="115">EO1+1</f>
        <v>120</v>
      </c>
      <c r="EQ1" s="86">
        <f t="shared" ref="EQ1" si="116">EP1+1</f>
        <v>121</v>
      </c>
      <c r="ER1" s="86">
        <f t="shared" ref="ER1" si="117">EQ1+1</f>
        <v>122</v>
      </c>
      <c r="ES1" s="86">
        <f t="shared" ref="ES1" si="118">ER1+1</f>
        <v>123</v>
      </c>
      <c r="ET1" s="86">
        <f t="shared" ref="ET1" si="119">ES1+1</f>
        <v>124</v>
      </c>
      <c r="EU1" s="86">
        <f t="shared" ref="EU1" si="120">ET1+1</f>
        <v>125</v>
      </c>
      <c r="EV1" s="86">
        <f t="shared" ref="EV1" si="121">EU1+1</f>
        <v>126</v>
      </c>
      <c r="EW1" s="86">
        <f t="shared" ref="EW1" si="122">EV1+1</f>
        <v>127</v>
      </c>
      <c r="EX1" s="86">
        <f t="shared" ref="EX1" si="123">EW1+1</f>
        <v>128</v>
      </c>
      <c r="EY1" s="86">
        <f t="shared" ref="EY1" si="124">EX1+1</f>
        <v>129</v>
      </c>
      <c r="EZ1" s="86">
        <f t="shared" ref="EZ1" si="125">EY1+1</f>
        <v>130</v>
      </c>
      <c r="FA1" s="86">
        <f t="shared" ref="FA1" si="126">EZ1+1</f>
        <v>131</v>
      </c>
      <c r="FB1" s="86">
        <f t="shared" ref="FB1" si="127">FA1+1</f>
        <v>132</v>
      </c>
      <c r="FC1" s="86">
        <f t="shared" ref="FC1" si="128">FB1+1</f>
        <v>133</v>
      </c>
      <c r="FD1" s="86">
        <f t="shared" ref="FD1" si="129">FC1+1</f>
        <v>134</v>
      </c>
      <c r="FE1" s="86">
        <f t="shared" ref="FE1" si="130">FD1+1</f>
        <v>135</v>
      </c>
      <c r="FF1" s="86">
        <f t="shared" ref="FF1" si="131">FE1+1</f>
        <v>136</v>
      </c>
      <c r="FG1" s="86">
        <f t="shared" ref="FG1" si="132">FF1+1</f>
        <v>137</v>
      </c>
      <c r="FH1" s="86">
        <f t="shared" ref="FH1" si="133">FG1+1</f>
        <v>138</v>
      </c>
      <c r="FI1" s="86">
        <f t="shared" ref="FI1" si="134">FH1+1</f>
        <v>139</v>
      </c>
      <c r="FJ1" s="86">
        <f t="shared" ref="FJ1" si="135">FI1+1</f>
        <v>140</v>
      </c>
      <c r="FK1" s="86">
        <f t="shared" ref="FK1" si="136">FJ1+1</f>
        <v>141</v>
      </c>
      <c r="FL1" s="86">
        <f t="shared" ref="FL1" si="137">FK1+1</f>
        <v>142</v>
      </c>
      <c r="FM1" s="86">
        <f t="shared" ref="FM1" si="138">FL1+1</f>
        <v>143</v>
      </c>
      <c r="FN1" s="86">
        <f t="shared" ref="FN1" si="139">FM1+1</f>
        <v>144</v>
      </c>
      <c r="FO1" s="86">
        <f t="shared" ref="FO1" si="140">FN1+1</f>
        <v>145</v>
      </c>
      <c r="FP1" s="86">
        <f t="shared" ref="FP1" si="141">FO1+1</f>
        <v>146</v>
      </c>
      <c r="FQ1" s="86">
        <f t="shared" ref="FQ1" si="142">FP1+1</f>
        <v>147</v>
      </c>
      <c r="FR1" s="86">
        <f t="shared" ref="FR1" si="143">FQ1+1</f>
        <v>148</v>
      </c>
      <c r="FS1" s="86">
        <f t="shared" ref="FS1" si="144">FR1+1</f>
        <v>149</v>
      </c>
      <c r="FT1" s="86">
        <f t="shared" ref="FT1" si="145">FS1+1</f>
        <v>150</v>
      </c>
      <c r="FU1" s="86">
        <f t="shared" ref="FU1" si="146">FT1+1</f>
        <v>151</v>
      </c>
      <c r="FV1" s="86">
        <f t="shared" ref="FV1" si="147">FU1+1</f>
        <v>152</v>
      </c>
      <c r="FW1" s="86">
        <f t="shared" ref="FW1" si="148">FV1+1</f>
        <v>153</v>
      </c>
      <c r="FX1" s="86">
        <f t="shared" ref="FX1" si="149">FW1+1</f>
        <v>154</v>
      </c>
      <c r="FY1" s="86">
        <f t="shared" ref="FY1" si="150">FX1+1</f>
        <v>155</v>
      </c>
      <c r="FZ1" s="86">
        <f t="shared" ref="FZ1" si="151">FY1+1</f>
        <v>156</v>
      </c>
      <c r="GA1" s="86">
        <f t="shared" ref="GA1" si="152">FZ1+1</f>
        <v>157</v>
      </c>
      <c r="GB1" s="86">
        <f t="shared" ref="GB1" si="153">GA1+1</f>
        <v>158</v>
      </c>
      <c r="GC1" s="86">
        <f t="shared" ref="GC1" si="154">GB1+1</f>
        <v>159</v>
      </c>
      <c r="GD1" s="86">
        <f t="shared" ref="GD1" si="155">GC1+1</f>
        <v>160</v>
      </c>
      <c r="GE1" s="86">
        <f t="shared" ref="GE1" si="156">GD1+1</f>
        <v>161</v>
      </c>
      <c r="GF1" s="86">
        <f t="shared" ref="GF1" si="157">GE1+1</f>
        <v>162</v>
      </c>
      <c r="GG1" s="86">
        <f t="shared" ref="GG1" si="158">GF1+1</f>
        <v>163</v>
      </c>
      <c r="GH1" s="86">
        <f t="shared" ref="GH1" si="159">GG1+1</f>
        <v>164</v>
      </c>
      <c r="GI1" s="86">
        <f t="shared" ref="GI1" si="160">GH1+1</f>
        <v>165</v>
      </c>
      <c r="GJ1" s="86">
        <f t="shared" ref="GJ1" si="161">GI1+1</f>
        <v>166</v>
      </c>
      <c r="GK1" s="86">
        <f t="shared" ref="GK1" si="162">GJ1+1</f>
        <v>167</v>
      </c>
      <c r="GL1" s="86">
        <f t="shared" ref="GL1" si="163">GK1+1</f>
        <v>168</v>
      </c>
      <c r="GM1" s="86">
        <f t="shared" ref="GM1" si="164">GL1+1</f>
        <v>169</v>
      </c>
      <c r="GN1" s="86">
        <f t="shared" ref="GN1" si="165">GM1+1</f>
        <v>170</v>
      </c>
      <c r="GO1" s="86">
        <f t="shared" ref="GO1" si="166">GN1+1</f>
        <v>171</v>
      </c>
      <c r="GP1" s="86">
        <f t="shared" ref="GP1" si="167">GO1+1</f>
        <v>172</v>
      </c>
      <c r="GQ1" s="86">
        <f t="shared" ref="GQ1" si="168">GP1+1</f>
        <v>173</v>
      </c>
      <c r="GR1" s="86">
        <f t="shared" ref="GR1" si="169">GQ1+1</f>
        <v>174</v>
      </c>
      <c r="GS1" s="86">
        <f t="shared" ref="GS1" si="170">GR1+1</f>
        <v>175</v>
      </c>
      <c r="GT1" s="86">
        <f t="shared" ref="GT1" si="171">GS1+1</f>
        <v>176</v>
      </c>
      <c r="GU1" s="86">
        <f t="shared" ref="GU1" si="172">GT1+1</f>
        <v>177</v>
      </c>
      <c r="GV1" s="86">
        <f t="shared" ref="GV1" si="173">GU1+1</f>
        <v>178</v>
      </c>
      <c r="GW1" s="86">
        <f t="shared" ref="GW1" si="174">GV1+1</f>
        <v>179</v>
      </c>
      <c r="GX1" s="86">
        <f t="shared" ref="GX1" si="175">GW1+1</f>
        <v>180</v>
      </c>
      <c r="GY1" s="86">
        <f t="shared" ref="GY1" si="176">GX1+1</f>
        <v>181</v>
      </c>
      <c r="GZ1" s="86">
        <f t="shared" ref="GZ1" si="177">GY1+1</f>
        <v>182</v>
      </c>
      <c r="HA1" s="28"/>
      <c r="HB1" s="28"/>
    </row>
    <row r="2" spans="1:210">
      <c r="A2" s="1"/>
      <c r="B2" s="1"/>
      <c r="C2" s="1"/>
      <c r="D2" s="3" t="str">
        <f>Главная!$D$2</f>
        <v>Финансовая модель</v>
      </c>
      <c r="E2" s="263"/>
      <c r="F2" s="48"/>
      <c r="G2" s="231"/>
      <c r="H2" s="1"/>
      <c r="I2" s="1"/>
      <c r="J2" s="1"/>
      <c r="K2" s="1"/>
      <c r="L2" s="1"/>
      <c r="M2" s="5"/>
      <c r="N2" s="1"/>
      <c r="O2" s="1"/>
      <c r="P2" s="5"/>
      <c r="Q2" s="1"/>
      <c r="R2" s="1"/>
      <c r="S2" s="5"/>
      <c r="T2" s="7"/>
      <c r="U2" s="24"/>
      <c r="V2" s="1"/>
      <c r="W2" s="3"/>
      <c r="X2" s="1"/>
      <c r="Y2" s="5"/>
      <c r="Z2" s="87"/>
      <c r="AA2" s="88">
        <f>INT((AA1-1)/12)+1</f>
        <v>1</v>
      </c>
      <c r="AB2" s="88">
        <f t="shared" ref="AB2:CM2" si="178">INT((AB1-1)/12)+1</f>
        <v>1</v>
      </c>
      <c r="AC2" s="88">
        <f t="shared" si="178"/>
        <v>1</v>
      </c>
      <c r="AD2" s="88">
        <f t="shared" si="178"/>
        <v>1</v>
      </c>
      <c r="AE2" s="88">
        <f t="shared" si="178"/>
        <v>1</v>
      </c>
      <c r="AF2" s="88">
        <f t="shared" si="178"/>
        <v>1</v>
      </c>
      <c r="AG2" s="88">
        <f t="shared" si="178"/>
        <v>1</v>
      </c>
      <c r="AH2" s="88">
        <f t="shared" si="178"/>
        <v>1</v>
      </c>
      <c r="AI2" s="88">
        <f t="shared" si="178"/>
        <v>1</v>
      </c>
      <c r="AJ2" s="88">
        <f t="shared" si="178"/>
        <v>1</v>
      </c>
      <c r="AK2" s="88">
        <f t="shared" si="178"/>
        <v>1</v>
      </c>
      <c r="AL2" s="88">
        <f t="shared" si="178"/>
        <v>1</v>
      </c>
      <c r="AM2" s="88">
        <f t="shared" si="178"/>
        <v>2</v>
      </c>
      <c r="AN2" s="88">
        <f t="shared" si="178"/>
        <v>2</v>
      </c>
      <c r="AO2" s="88">
        <f t="shared" si="178"/>
        <v>2</v>
      </c>
      <c r="AP2" s="88">
        <f t="shared" si="178"/>
        <v>2</v>
      </c>
      <c r="AQ2" s="88">
        <f t="shared" si="178"/>
        <v>2</v>
      </c>
      <c r="AR2" s="88">
        <f t="shared" si="178"/>
        <v>2</v>
      </c>
      <c r="AS2" s="88">
        <f t="shared" si="178"/>
        <v>2</v>
      </c>
      <c r="AT2" s="88">
        <f t="shared" si="178"/>
        <v>2</v>
      </c>
      <c r="AU2" s="88">
        <f t="shared" si="178"/>
        <v>2</v>
      </c>
      <c r="AV2" s="88">
        <f t="shared" si="178"/>
        <v>2</v>
      </c>
      <c r="AW2" s="88">
        <f t="shared" si="178"/>
        <v>2</v>
      </c>
      <c r="AX2" s="88">
        <f t="shared" si="178"/>
        <v>2</v>
      </c>
      <c r="AY2" s="88">
        <f t="shared" si="178"/>
        <v>3</v>
      </c>
      <c r="AZ2" s="88">
        <f t="shared" si="178"/>
        <v>3</v>
      </c>
      <c r="BA2" s="88">
        <f t="shared" si="178"/>
        <v>3</v>
      </c>
      <c r="BB2" s="88">
        <f t="shared" si="178"/>
        <v>3</v>
      </c>
      <c r="BC2" s="88">
        <f t="shared" si="178"/>
        <v>3</v>
      </c>
      <c r="BD2" s="88">
        <f t="shared" si="178"/>
        <v>3</v>
      </c>
      <c r="BE2" s="88">
        <f t="shared" si="178"/>
        <v>3</v>
      </c>
      <c r="BF2" s="88">
        <f t="shared" si="178"/>
        <v>3</v>
      </c>
      <c r="BG2" s="88">
        <f t="shared" si="178"/>
        <v>3</v>
      </c>
      <c r="BH2" s="88">
        <f t="shared" si="178"/>
        <v>3</v>
      </c>
      <c r="BI2" s="88">
        <f t="shared" si="178"/>
        <v>3</v>
      </c>
      <c r="BJ2" s="88">
        <f t="shared" si="178"/>
        <v>3</v>
      </c>
      <c r="BK2" s="88">
        <f t="shared" si="178"/>
        <v>4</v>
      </c>
      <c r="BL2" s="88">
        <f t="shared" si="178"/>
        <v>4</v>
      </c>
      <c r="BM2" s="88">
        <f t="shared" si="178"/>
        <v>4</v>
      </c>
      <c r="BN2" s="88">
        <f t="shared" si="178"/>
        <v>4</v>
      </c>
      <c r="BO2" s="88">
        <f t="shared" si="178"/>
        <v>4</v>
      </c>
      <c r="BP2" s="88">
        <f t="shared" si="178"/>
        <v>4</v>
      </c>
      <c r="BQ2" s="88">
        <f t="shared" si="178"/>
        <v>4</v>
      </c>
      <c r="BR2" s="88">
        <f t="shared" si="178"/>
        <v>4</v>
      </c>
      <c r="BS2" s="88">
        <f t="shared" si="178"/>
        <v>4</v>
      </c>
      <c r="BT2" s="88">
        <f t="shared" si="178"/>
        <v>4</v>
      </c>
      <c r="BU2" s="88">
        <f t="shared" si="178"/>
        <v>4</v>
      </c>
      <c r="BV2" s="88">
        <f t="shared" si="178"/>
        <v>4</v>
      </c>
      <c r="BW2" s="88">
        <f t="shared" si="178"/>
        <v>5</v>
      </c>
      <c r="BX2" s="88">
        <f t="shared" si="178"/>
        <v>5</v>
      </c>
      <c r="BY2" s="88">
        <f t="shared" si="178"/>
        <v>5</v>
      </c>
      <c r="BZ2" s="88">
        <f t="shared" si="178"/>
        <v>5</v>
      </c>
      <c r="CA2" s="88">
        <f t="shared" si="178"/>
        <v>5</v>
      </c>
      <c r="CB2" s="88">
        <f t="shared" si="178"/>
        <v>5</v>
      </c>
      <c r="CC2" s="88">
        <f t="shared" si="178"/>
        <v>5</v>
      </c>
      <c r="CD2" s="88">
        <f t="shared" si="178"/>
        <v>5</v>
      </c>
      <c r="CE2" s="88">
        <f t="shared" si="178"/>
        <v>5</v>
      </c>
      <c r="CF2" s="88">
        <f t="shared" si="178"/>
        <v>5</v>
      </c>
      <c r="CG2" s="88">
        <f t="shared" si="178"/>
        <v>5</v>
      </c>
      <c r="CH2" s="88">
        <f t="shared" si="178"/>
        <v>5</v>
      </c>
      <c r="CI2" s="88">
        <f t="shared" si="178"/>
        <v>6</v>
      </c>
      <c r="CJ2" s="88">
        <f t="shared" si="178"/>
        <v>6</v>
      </c>
      <c r="CK2" s="88">
        <f t="shared" si="178"/>
        <v>6</v>
      </c>
      <c r="CL2" s="88">
        <f t="shared" si="178"/>
        <v>6</v>
      </c>
      <c r="CM2" s="88">
        <f t="shared" si="178"/>
        <v>6</v>
      </c>
      <c r="CN2" s="88">
        <f t="shared" ref="CN2:DG2" si="179">INT((CN1-1)/12)+1</f>
        <v>6</v>
      </c>
      <c r="CO2" s="88">
        <f t="shared" si="179"/>
        <v>6</v>
      </c>
      <c r="CP2" s="88">
        <f t="shared" si="179"/>
        <v>6</v>
      </c>
      <c r="CQ2" s="88">
        <f t="shared" si="179"/>
        <v>6</v>
      </c>
      <c r="CR2" s="88">
        <f t="shared" si="179"/>
        <v>6</v>
      </c>
      <c r="CS2" s="88">
        <f t="shared" si="179"/>
        <v>6</v>
      </c>
      <c r="CT2" s="88">
        <f t="shared" si="179"/>
        <v>6</v>
      </c>
      <c r="CU2" s="88">
        <f t="shared" si="179"/>
        <v>7</v>
      </c>
      <c r="CV2" s="88">
        <f t="shared" si="179"/>
        <v>7</v>
      </c>
      <c r="CW2" s="88">
        <f t="shared" si="179"/>
        <v>7</v>
      </c>
      <c r="CX2" s="88">
        <f t="shared" si="179"/>
        <v>7</v>
      </c>
      <c r="CY2" s="88">
        <f t="shared" si="179"/>
        <v>7</v>
      </c>
      <c r="CZ2" s="88">
        <f t="shared" si="179"/>
        <v>7</v>
      </c>
      <c r="DA2" s="88">
        <f t="shared" si="179"/>
        <v>7</v>
      </c>
      <c r="DB2" s="88">
        <f t="shared" si="179"/>
        <v>7</v>
      </c>
      <c r="DC2" s="88">
        <f t="shared" si="179"/>
        <v>7</v>
      </c>
      <c r="DD2" s="88">
        <f t="shared" si="179"/>
        <v>7</v>
      </c>
      <c r="DE2" s="88">
        <f t="shared" si="179"/>
        <v>7</v>
      </c>
      <c r="DF2" s="88">
        <f t="shared" si="179"/>
        <v>7</v>
      </c>
      <c r="DG2" s="88">
        <f t="shared" si="179"/>
        <v>8</v>
      </c>
      <c r="DH2" s="88">
        <f t="shared" ref="DH2:FS2" si="180">INT((DH1-1)/12)+1</f>
        <v>8</v>
      </c>
      <c r="DI2" s="88">
        <f t="shared" si="180"/>
        <v>8</v>
      </c>
      <c r="DJ2" s="88">
        <f t="shared" si="180"/>
        <v>8</v>
      </c>
      <c r="DK2" s="88">
        <f t="shared" si="180"/>
        <v>8</v>
      </c>
      <c r="DL2" s="88">
        <f t="shared" si="180"/>
        <v>8</v>
      </c>
      <c r="DM2" s="88">
        <f t="shared" si="180"/>
        <v>8</v>
      </c>
      <c r="DN2" s="88">
        <f t="shared" si="180"/>
        <v>8</v>
      </c>
      <c r="DO2" s="88">
        <f t="shared" si="180"/>
        <v>8</v>
      </c>
      <c r="DP2" s="88">
        <f t="shared" si="180"/>
        <v>8</v>
      </c>
      <c r="DQ2" s="88">
        <f t="shared" si="180"/>
        <v>8</v>
      </c>
      <c r="DR2" s="88">
        <f t="shared" si="180"/>
        <v>8</v>
      </c>
      <c r="DS2" s="88">
        <f t="shared" si="180"/>
        <v>9</v>
      </c>
      <c r="DT2" s="88">
        <f t="shared" si="180"/>
        <v>9</v>
      </c>
      <c r="DU2" s="88">
        <f t="shared" si="180"/>
        <v>9</v>
      </c>
      <c r="DV2" s="88">
        <f t="shared" si="180"/>
        <v>9</v>
      </c>
      <c r="DW2" s="88">
        <f t="shared" si="180"/>
        <v>9</v>
      </c>
      <c r="DX2" s="88">
        <f t="shared" si="180"/>
        <v>9</v>
      </c>
      <c r="DY2" s="88">
        <f t="shared" si="180"/>
        <v>9</v>
      </c>
      <c r="DZ2" s="88">
        <f t="shared" si="180"/>
        <v>9</v>
      </c>
      <c r="EA2" s="88">
        <f t="shared" si="180"/>
        <v>9</v>
      </c>
      <c r="EB2" s="88">
        <f t="shared" si="180"/>
        <v>9</v>
      </c>
      <c r="EC2" s="88">
        <f t="shared" si="180"/>
        <v>9</v>
      </c>
      <c r="ED2" s="88">
        <f t="shared" si="180"/>
        <v>9</v>
      </c>
      <c r="EE2" s="88">
        <f t="shared" si="180"/>
        <v>10</v>
      </c>
      <c r="EF2" s="88">
        <f t="shared" si="180"/>
        <v>10</v>
      </c>
      <c r="EG2" s="88">
        <f t="shared" si="180"/>
        <v>10</v>
      </c>
      <c r="EH2" s="88">
        <f t="shared" si="180"/>
        <v>10</v>
      </c>
      <c r="EI2" s="88">
        <f t="shared" si="180"/>
        <v>10</v>
      </c>
      <c r="EJ2" s="88">
        <f t="shared" si="180"/>
        <v>10</v>
      </c>
      <c r="EK2" s="88">
        <f t="shared" si="180"/>
        <v>10</v>
      </c>
      <c r="EL2" s="88">
        <f t="shared" si="180"/>
        <v>10</v>
      </c>
      <c r="EM2" s="88">
        <f t="shared" si="180"/>
        <v>10</v>
      </c>
      <c r="EN2" s="88">
        <f t="shared" si="180"/>
        <v>10</v>
      </c>
      <c r="EO2" s="88">
        <f t="shared" si="180"/>
        <v>10</v>
      </c>
      <c r="EP2" s="88">
        <f t="shared" si="180"/>
        <v>10</v>
      </c>
      <c r="EQ2" s="88">
        <f t="shared" si="180"/>
        <v>11</v>
      </c>
      <c r="ER2" s="88">
        <f t="shared" si="180"/>
        <v>11</v>
      </c>
      <c r="ES2" s="88">
        <f t="shared" si="180"/>
        <v>11</v>
      </c>
      <c r="ET2" s="88">
        <f t="shared" si="180"/>
        <v>11</v>
      </c>
      <c r="EU2" s="88">
        <f t="shared" si="180"/>
        <v>11</v>
      </c>
      <c r="EV2" s="88">
        <f t="shared" si="180"/>
        <v>11</v>
      </c>
      <c r="EW2" s="88">
        <f t="shared" si="180"/>
        <v>11</v>
      </c>
      <c r="EX2" s="88">
        <f t="shared" si="180"/>
        <v>11</v>
      </c>
      <c r="EY2" s="88">
        <f t="shared" si="180"/>
        <v>11</v>
      </c>
      <c r="EZ2" s="88">
        <f t="shared" si="180"/>
        <v>11</v>
      </c>
      <c r="FA2" s="88">
        <f t="shared" si="180"/>
        <v>11</v>
      </c>
      <c r="FB2" s="88">
        <f t="shared" si="180"/>
        <v>11</v>
      </c>
      <c r="FC2" s="88">
        <f t="shared" si="180"/>
        <v>12</v>
      </c>
      <c r="FD2" s="88">
        <f t="shared" si="180"/>
        <v>12</v>
      </c>
      <c r="FE2" s="88">
        <f t="shared" si="180"/>
        <v>12</v>
      </c>
      <c r="FF2" s="88">
        <f t="shared" si="180"/>
        <v>12</v>
      </c>
      <c r="FG2" s="88">
        <f t="shared" si="180"/>
        <v>12</v>
      </c>
      <c r="FH2" s="88">
        <f t="shared" si="180"/>
        <v>12</v>
      </c>
      <c r="FI2" s="88">
        <f t="shared" si="180"/>
        <v>12</v>
      </c>
      <c r="FJ2" s="88">
        <f t="shared" si="180"/>
        <v>12</v>
      </c>
      <c r="FK2" s="88">
        <f t="shared" si="180"/>
        <v>12</v>
      </c>
      <c r="FL2" s="88">
        <f t="shared" si="180"/>
        <v>12</v>
      </c>
      <c r="FM2" s="88">
        <f t="shared" si="180"/>
        <v>12</v>
      </c>
      <c r="FN2" s="88">
        <f t="shared" si="180"/>
        <v>12</v>
      </c>
      <c r="FO2" s="88">
        <f t="shared" si="180"/>
        <v>13</v>
      </c>
      <c r="FP2" s="88">
        <f t="shared" si="180"/>
        <v>13</v>
      </c>
      <c r="FQ2" s="88">
        <f t="shared" si="180"/>
        <v>13</v>
      </c>
      <c r="FR2" s="88">
        <f t="shared" si="180"/>
        <v>13</v>
      </c>
      <c r="FS2" s="88">
        <f t="shared" si="180"/>
        <v>13</v>
      </c>
      <c r="FT2" s="88">
        <f t="shared" ref="FT2:GZ2" si="181">INT((FT1-1)/12)+1</f>
        <v>13</v>
      </c>
      <c r="FU2" s="88">
        <f t="shared" si="181"/>
        <v>13</v>
      </c>
      <c r="FV2" s="88">
        <f t="shared" si="181"/>
        <v>13</v>
      </c>
      <c r="FW2" s="88">
        <f t="shared" si="181"/>
        <v>13</v>
      </c>
      <c r="FX2" s="88">
        <f t="shared" si="181"/>
        <v>13</v>
      </c>
      <c r="FY2" s="88">
        <f t="shared" si="181"/>
        <v>13</v>
      </c>
      <c r="FZ2" s="88">
        <f t="shared" si="181"/>
        <v>13</v>
      </c>
      <c r="GA2" s="88">
        <f t="shared" si="181"/>
        <v>14</v>
      </c>
      <c r="GB2" s="88">
        <f t="shared" si="181"/>
        <v>14</v>
      </c>
      <c r="GC2" s="88">
        <f t="shared" si="181"/>
        <v>14</v>
      </c>
      <c r="GD2" s="88">
        <f t="shared" si="181"/>
        <v>14</v>
      </c>
      <c r="GE2" s="88">
        <f t="shared" si="181"/>
        <v>14</v>
      </c>
      <c r="GF2" s="88">
        <f t="shared" si="181"/>
        <v>14</v>
      </c>
      <c r="GG2" s="88">
        <f t="shared" si="181"/>
        <v>14</v>
      </c>
      <c r="GH2" s="88">
        <f t="shared" si="181"/>
        <v>14</v>
      </c>
      <c r="GI2" s="88">
        <f t="shared" si="181"/>
        <v>14</v>
      </c>
      <c r="GJ2" s="88">
        <f t="shared" si="181"/>
        <v>14</v>
      </c>
      <c r="GK2" s="88">
        <f t="shared" si="181"/>
        <v>14</v>
      </c>
      <c r="GL2" s="88">
        <f t="shared" si="181"/>
        <v>14</v>
      </c>
      <c r="GM2" s="88">
        <f t="shared" si="181"/>
        <v>15</v>
      </c>
      <c r="GN2" s="88">
        <f t="shared" si="181"/>
        <v>15</v>
      </c>
      <c r="GO2" s="88">
        <f t="shared" si="181"/>
        <v>15</v>
      </c>
      <c r="GP2" s="88">
        <f t="shared" si="181"/>
        <v>15</v>
      </c>
      <c r="GQ2" s="88">
        <f t="shared" si="181"/>
        <v>15</v>
      </c>
      <c r="GR2" s="88">
        <f t="shared" si="181"/>
        <v>15</v>
      </c>
      <c r="GS2" s="88">
        <f t="shared" si="181"/>
        <v>15</v>
      </c>
      <c r="GT2" s="88">
        <f t="shared" si="181"/>
        <v>15</v>
      </c>
      <c r="GU2" s="88">
        <f t="shared" si="181"/>
        <v>15</v>
      </c>
      <c r="GV2" s="88">
        <f t="shared" si="181"/>
        <v>15</v>
      </c>
      <c r="GW2" s="88">
        <f t="shared" si="181"/>
        <v>15</v>
      </c>
      <c r="GX2" s="88">
        <f t="shared" si="181"/>
        <v>15</v>
      </c>
      <c r="GY2" s="88">
        <f t="shared" si="181"/>
        <v>16</v>
      </c>
      <c r="GZ2" s="88">
        <f t="shared" si="181"/>
        <v>16</v>
      </c>
      <c r="HA2" s="1"/>
      <c r="HB2" s="1"/>
    </row>
    <row r="3" spans="1:210">
      <c r="A3" s="1"/>
      <c r="B3" s="1"/>
      <c r="C3" s="1"/>
      <c r="D3" s="3" t="str">
        <f>Главная!$D$3</f>
        <v>Проект: строительство, эксплуатация и продажа ТермоВилл</v>
      </c>
      <c r="E3" s="263"/>
      <c r="F3" s="48"/>
      <c r="G3" s="231"/>
      <c r="H3" s="1"/>
      <c r="I3" s="1"/>
      <c r="J3" s="1"/>
      <c r="K3" s="1"/>
      <c r="L3" s="1"/>
      <c r="M3" s="5"/>
      <c r="N3" s="1"/>
      <c r="O3" s="1"/>
      <c r="P3" s="5"/>
      <c r="Q3" s="1"/>
      <c r="R3" s="1"/>
      <c r="S3" s="5"/>
      <c r="T3" s="7"/>
      <c r="U3" s="24"/>
      <c r="V3" s="1"/>
      <c r="W3" s="3"/>
      <c r="X3" s="1"/>
      <c r="Y3" s="5"/>
      <c r="Z3" s="87"/>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1"/>
      <c r="HB3" s="1"/>
    </row>
    <row r="4" spans="1:210">
      <c r="A4" s="1"/>
      <c r="B4" s="1"/>
      <c r="C4" s="1"/>
      <c r="D4" s="568">
        <f>Главная!$D$5</f>
        <v>0</v>
      </c>
      <c r="E4" s="263"/>
      <c r="F4" s="48"/>
      <c r="G4" s="231"/>
      <c r="H4" s="1"/>
      <c r="I4" s="1"/>
      <c r="J4" s="1"/>
      <c r="K4" s="1"/>
      <c r="L4" s="1"/>
      <c r="M4" s="5"/>
      <c r="N4" s="1"/>
      <c r="O4" s="1"/>
      <c r="P4" s="5"/>
      <c r="Q4" s="1"/>
      <c r="R4" s="1"/>
      <c r="S4" s="5"/>
      <c r="T4" s="7"/>
      <c r="U4" s="24"/>
      <c r="V4" s="1"/>
      <c r="W4" s="3"/>
      <c r="X4" s="1"/>
      <c r="Y4" s="5"/>
      <c r="Z4" s="87"/>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1"/>
      <c r="HB4" s="1"/>
    </row>
    <row r="5" spans="1:210">
      <c r="A5" s="1"/>
      <c r="B5" s="1"/>
      <c r="C5" s="1"/>
      <c r="D5" s="3"/>
      <c r="E5" s="263"/>
      <c r="F5" s="5" t="s">
        <v>6</v>
      </c>
      <c r="G5" s="298" t="s">
        <v>62</v>
      </c>
      <c r="H5" s="1"/>
      <c r="I5" s="1"/>
      <c r="J5" s="1"/>
      <c r="K5" s="1"/>
      <c r="L5" s="1"/>
      <c r="M5" s="5"/>
      <c r="N5" s="1"/>
      <c r="O5" s="1"/>
      <c r="P5" s="5"/>
      <c r="Q5" s="1"/>
      <c r="R5" s="1"/>
      <c r="S5" s="5"/>
      <c r="T5" s="7"/>
      <c r="U5" s="24"/>
      <c r="V5" s="1"/>
      <c r="W5" s="3"/>
      <c r="X5" s="1"/>
      <c r="Y5" s="5"/>
      <c r="Z5" s="87"/>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1"/>
      <c r="HB5" s="1"/>
    </row>
    <row r="6" spans="1:210" ht="12.6" thickBot="1">
      <c r="A6" s="1"/>
      <c r="B6" s="1"/>
      <c r="C6" s="1"/>
      <c r="D6" s="1"/>
      <c r="E6" s="263"/>
      <c r="F6" s="48"/>
      <c r="G6" s="231"/>
      <c r="H6" s="1"/>
      <c r="I6" s="1"/>
      <c r="J6" s="1"/>
      <c r="K6" s="1"/>
      <c r="L6" s="1"/>
      <c r="M6" s="5"/>
      <c r="N6" s="1"/>
      <c r="O6" s="1"/>
      <c r="P6" s="5"/>
      <c r="Q6" s="1"/>
      <c r="R6" s="1"/>
      <c r="S6" s="5"/>
      <c r="T6" s="7"/>
      <c r="U6" s="24"/>
      <c r="V6" s="1"/>
      <c r="W6" s="3"/>
      <c r="X6" s="1"/>
      <c r="Y6" s="5"/>
      <c r="Z6" s="87"/>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1"/>
      <c r="HB6" s="1"/>
    </row>
    <row r="7" spans="1:210" ht="12.6" thickBot="1">
      <c r="A7" s="1"/>
      <c r="B7" s="1"/>
      <c r="C7" s="1"/>
      <c r="D7" s="1"/>
      <c r="E7" s="263"/>
      <c r="F7" s="220" t="s">
        <v>90</v>
      </c>
      <c r="G7" s="299"/>
      <c r="H7" s="1"/>
      <c r="I7" s="1"/>
      <c r="J7" s="1"/>
      <c r="K7" s="1"/>
      <c r="L7" s="1"/>
      <c r="M7" s="5"/>
      <c r="N7" s="1"/>
      <c r="O7" s="1"/>
      <c r="P7" s="5"/>
      <c r="Q7" s="1"/>
      <c r="R7" s="1"/>
      <c r="S7" s="5"/>
      <c r="T7" s="7"/>
      <c r="U7" s="24"/>
      <c r="V7" s="1"/>
      <c r="W7" s="3"/>
      <c r="X7" s="1"/>
      <c r="Y7" s="5"/>
      <c r="Z7" s="87"/>
      <c r="AA7" s="576" t="s">
        <v>303</v>
      </c>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1"/>
      <c r="HB7" s="1"/>
    </row>
    <row r="8" spans="1:210" s="4" customFormat="1" ht="12.6" thickBot="1">
      <c r="A8" s="3"/>
      <c r="B8" s="3" t="s">
        <v>141</v>
      </c>
      <c r="C8" s="3"/>
      <c r="D8" s="3"/>
      <c r="E8" s="276" t="s">
        <v>91</v>
      </c>
      <c r="F8" s="49"/>
      <c r="G8" s="300"/>
      <c r="H8" s="3" t="str">
        <f>Главная!$F$8</f>
        <v>показатель</v>
      </c>
      <c r="I8" s="3"/>
      <c r="J8" s="3"/>
      <c r="K8" s="3"/>
      <c r="L8" s="3"/>
      <c r="M8" s="5" t="s">
        <v>6</v>
      </c>
      <c r="N8" s="3" t="s">
        <v>1</v>
      </c>
      <c r="O8" s="3"/>
      <c r="P8" s="5"/>
      <c r="Q8" s="3" t="str">
        <f>Главная!$K$8</f>
        <v>ед.изм.</v>
      </c>
      <c r="R8" s="3"/>
      <c r="S8" s="5"/>
      <c r="T8" s="84" t="str">
        <f>Главная!$N$8</f>
        <v>значение</v>
      </c>
      <c r="U8" s="24"/>
      <c r="V8" s="3"/>
      <c r="W8" s="9" t="str">
        <f>Главная!$Y$8</f>
        <v>итого</v>
      </c>
      <c r="X8" s="3"/>
      <c r="Y8" s="5"/>
      <c r="Z8" s="194" t="s">
        <v>5</v>
      </c>
      <c r="AA8" s="192" t="str">
        <f>IF(OR(Главная!$N$11="",Главная!$N$11=0),"",Главная!$N$11)</f>
        <v/>
      </c>
      <c r="AB8" s="193" t="str">
        <f>IF(AA8="","",IF(AA$1-$AA$1+1&gt;=12*Главная!$N$13,"",EOMONTH(AA8,0)+1))</f>
        <v/>
      </c>
      <c r="AC8" s="193" t="str">
        <f>IF(AB8="","",IF(AB$1-$AA$1+1&gt;=12*Главная!$N$13,"",EOMONTH(AB8,0)+1))</f>
        <v/>
      </c>
      <c r="AD8" s="193" t="str">
        <f>IF(AC8="","",IF(AC$1-$AA$1+1&gt;=12*Главная!$N$13,"",EOMONTH(AC8,0)+1))</f>
        <v/>
      </c>
      <c r="AE8" s="193" t="str">
        <f>IF(AD8="","",IF(AD$1-$AA$1+1&gt;=12*Главная!$N$13,"",EOMONTH(AD8,0)+1))</f>
        <v/>
      </c>
      <c r="AF8" s="193" t="str">
        <f>IF(AE8="","",IF(AE$1-$AA$1+1&gt;=12*Главная!$N$13,"",EOMONTH(AE8,0)+1))</f>
        <v/>
      </c>
      <c r="AG8" s="193" t="str">
        <f>IF(AF8="","",IF(AF$1-$AA$1+1&gt;=12*Главная!$N$13,"",EOMONTH(AF8,0)+1))</f>
        <v/>
      </c>
      <c r="AH8" s="193" t="str">
        <f>IF(AG8="","",IF(AG$1-$AA$1+1&gt;=12*Главная!$N$13,"",EOMONTH(AG8,0)+1))</f>
        <v/>
      </c>
      <c r="AI8" s="193" t="str">
        <f>IF(AH8="","",IF(AH$1-$AA$1+1&gt;=12*Главная!$N$13,"",EOMONTH(AH8,0)+1))</f>
        <v/>
      </c>
      <c r="AJ8" s="193" t="str">
        <f>IF(AI8="","",IF(AI$1-$AA$1+1&gt;=12*Главная!$N$13,"",EOMONTH(AI8,0)+1))</f>
        <v/>
      </c>
      <c r="AK8" s="193" t="str">
        <f>IF(AJ8="","",IF(AJ$1-$AA$1+1&gt;=12*Главная!$N$13,"",EOMONTH(AJ8,0)+1))</f>
        <v/>
      </c>
      <c r="AL8" s="193" t="str">
        <f>IF(AK8="","",IF(AK$1-$AA$1+1&gt;=12*Главная!$N$13,"",EOMONTH(AK8,0)+1))</f>
        <v/>
      </c>
      <c r="AM8" s="193" t="str">
        <f>IF(AL8="","",IF(AL$1-$AA$1+1&gt;=12*Главная!$N$13,"",EOMONTH(AL8,0)+1))</f>
        <v/>
      </c>
      <c r="AN8" s="193" t="str">
        <f>IF(AM8="","",IF(AM$1-$AA$1+1&gt;=12*Главная!$N$13,"",EOMONTH(AM8,0)+1))</f>
        <v/>
      </c>
      <c r="AO8" s="193" t="str">
        <f>IF(AN8="","",IF(AN$1-$AA$1+1&gt;=12*Главная!$N$13,"",EOMONTH(AN8,0)+1))</f>
        <v/>
      </c>
      <c r="AP8" s="193" t="str">
        <f>IF(AO8="","",IF(AO$1-$AA$1+1&gt;=12*Главная!$N$13,"",EOMONTH(AO8,0)+1))</f>
        <v/>
      </c>
      <c r="AQ8" s="193" t="str">
        <f>IF(AP8="","",IF(AP$1-$AA$1+1&gt;=12*Главная!$N$13,"",EOMONTH(AP8,0)+1))</f>
        <v/>
      </c>
      <c r="AR8" s="193" t="str">
        <f>IF(AQ8="","",IF(AQ$1-$AA$1+1&gt;=12*Главная!$N$13,"",EOMONTH(AQ8,0)+1))</f>
        <v/>
      </c>
      <c r="AS8" s="193" t="str">
        <f>IF(AR8="","",IF(AR$1-$AA$1+1&gt;=12*Главная!$N$13,"",EOMONTH(AR8,0)+1))</f>
        <v/>
      </c>
      <c r="AT8" s="193" t="str">
        <f>IF(AS8="","",IF(AS$1-$AA$1+1&gt;=12*Главная!$N$13,"",EOMONTH(AS8,0)+1))</f>
        <v/>
      </c>
      <c r="AU8" s="193" t="str">
        <f>IF(AT8="","",IF(AT$1-$AA$1+1&gt;=12*Главная!$N$13,"",EOMONTH(AT8,0)+1))</f>
        <v/>
      </c>
      <c r="AV8" s="193" t="str">
        <f>IF(AU8="","",IF(AU$1-$AA$1+1&gt;=12*Главная!$N$13,"",EOMONTH(AU8,0)+1))</f>
        <v/>
      </c>
      <c r="AW8" s="193" t="str">
        <f>IF(AV8="","",IF(AV$1-$AA$1+1&gt;=12*Главная!$N$13,"",EOMONTH(AV8,0)+1))</f>
        <v/>
      </c>
      <c r="AX8" s="193" t="str">
        <f>IF(AW8="","",IF(AW$1-$AA$1+1&gt;=12*Главная!$N$13,"",EOMONTH(AW8,0)+1))</f>
        <v/>
      </c>
      <c r="AY8" s="193" t="str">
        <f>IF(AX8="","",IF(AX$1-$AA$1+1&gt;=12*Главная!$N$13,"",EOMONTH(AX8,0)+1))</f>
        <v/>
      </c>
      <c r="AZ8" s="193" t="str">
        <f>IF(AY8="","",IF(AY$1-$AA$1+1&gt;=12*Главная!$N$13,"",EOMONTH(AY8,0)+1))</f>
        <v/>
      </c>
      <c r="BA8" s="193" t="str">
        <f>IF(AZ8="","",IF(AZ$1-$AA$1+1&gt;=12*Главная!$N$13,"",EOMONTH(AZ8,0)+1))</f>
        <v/>
      </c>
      <c r="BB8" s="193" t="str">
        <f>IF(BA8="","",IF(BA$1-$AA$1+1&gt;=12*Главная!$N$13,"",EOMONTH(BA8,0)+1))</f>
        <v/>
      </c>
      <c r="BC8" s="193" t="str">
        <f>IF(BB8="","",IF(BB$1-$AA$1+1&gt;=12*Главная!$N$13,"",EOMONTH(BB8,0)+1))</f>
        <v/>
      </c>
      <c r="BD8" s="193" t="str">
        <f>IF(BC8="","",IF(BC$1-$AA$1+1&gt;=12*Главная!$N$13,"",EOMONTH(BC8,0)+1))</f>
        <v/>
      </c>
      <c r="BE8" s="193" t="str">
        <f>IF(BD8="","",IF(BD$1-$AA$1+1&gt;=12*Главная!$N$13,"",EOMONTH(BD8,0)+1))</f>
        <v/>
      </c>
      <c r="BF8" s="193" t="str">
        <f>IF(BE8="","",IF(BE$1-$AA$1+1&gt;=12*Главная!$N$13,"",EOMONTH(BE8,0)+1))</f>
        <v/>
      </c>
      <c r="BG8" s="193" t="str">
        <f>IF(BF8="","",IF(BF$1-$AA$1+1&gt;=12*Главная!$N$13,"",EOMONTH(BF8,0)+1))</f>
        <v/>
      </c>
      <c r="BH8" s="193" t="str">
        <f>IF(BG8="","",IF(BG$1-$AA$1+1&gt;=12*Главная!$N$13,"",EOMONTH(BG8,0)+1))</f>
        <v/>
      </c>
      <c r="BI8" s="193" t="str">
        <f>IF(BH8="","",IF(BH$1-$AA$1+1&gt;=12*Главная!$N$13,"",EOMONTH(BH8,0)+1))</f>
        <v/>
      </c>
      <c r="BJ8" s="193" t="str">
        <f>IF(BI8="","",IF(BI$1-$AA$1+1&gt;=12*Главная!$N$13,"",EOMONTH(BI8,0)+1))</f>
        <v/>
      </c>
      <c r="BK8" s="193" t="str">
        <f>IF(BJ8="","",IF(BJ$1-$AA$1+1&gt;=12*Главная!$N$13,"",EOMONTH(BJ8,0)+1))</f>
        <v/>
      </c>
      <c r="BL8" s="193" t="str">
        <f>IF(BK8="","",IF(BK$1-$AA$1+1&gt;=12*Главная!$N$13,"",EOMONTH(BK8,0)+1))</f>
        <v/>
      </c>
      <c r="BM8" s="193" t="str">
        <f>IF(BL8="","",IF(BL$1-$AA$1+1&gt;=12*Главная!$N$13,"",EOMONTH(BL8,0)+1))</f>
        <v/>
      </c>
      <c r="BN8" s="193" t="str">
        <f>IF(BM8="","",IF(BM$1-$AA$1+1&gt;=12*Главная!$N$13,"",EOMONTH(BM8,0)+1))</f>
        <v/>
      </c>
      <c r="BO8" s="193" t="str">
        <f>IF(BN8="","",IF(BN$1-$AA$1+1&gt;=12*Главная!$N$13,"",EOMONTH(BN8,0)+1))</f>
        <v/>
      </c>
      <c r="BP8" s="193" t="str">
        <f>IF(BO8="","",IF(BO$1-$AA$1+1&gt;=12*Главная!$N$13,"",EOMONTH(BO8,0)+1))</f>
        <v/>
      </c>
      <c r="BQ8" s="193" t="str">
        <f>IF(BP8="","",IF(BP$1-$AA$1+1&gt;=12*Главная!$N$13,"",EOMONTH(BP8,0)+1))</f>
        <v/>
      </c>
      <c r="BR8" s="193" t="str">
        <f>IF(BQ8="","",IF(BQ$1-$AA$1+1&gt;=12*Главная!$N$13,"",EOMONTH(BQ8,0)+1))</f>
        <v/>
      </c>
      <c r="BS8" s="193" t="str">
        <f>IF(BR8="","",IF(BR$1-$AA$1+1&gt;=12*Главная!$N$13,"",EOMONTH(BR8,0)+1))</f>
        <v/>
      </c>
      <c r="BT8" s="193" t="str">
        <f>IF(BS8="","",IF(BS$1-$AA$1+1&gt;=12*Главная!$N$13,"",EOMONTH(BS8,0)+1))</f>
        <v/>
      </c>
      <c r="BU8" s="193" t="str">
        <f>IF(BT8="","",IF(BT$1-$AA$1+1&gt;=12*Главная!$N$13,"",EOMONTH(BT8,0)+1))</f>
        <v/>
      </c>
      <c r="BV8" s="193" t="str">
        <f>IF(BU8="","",IF(BU$1-$AA$1+1&gt;=12*Главная!$N$13,"",EOMONTH(BU8,0)+1))</f>
        <v/>
      </c>
      <c r="BW8" s="193" t="str">
        <f>IF(BV8="","",IF(BV$1-$AA$1+1&gt;=12*Главная!$N$13,"",EOMONTH(BV8,0)+1))</f>
        <v/>
      </c>
      <c r="BX8" s="193" t="str">
        <f>IF(BW8="","",IF(BW$1-$AA$1+1&gt;=12*Главная!$N$13,"",EOMONTH(BW8,0)+1))</f>
        <v/>
      </c>
      <c r="BY8" s="193" t="str">
        <f>IF(BX8="","",IF(BX$1-$AA$1+1&gt;=12*Главная!$N$13,"",EOMONTH(BX8,0)+1))</f>
        <v/>
      </c>
      <c r="BZ8" s="193" t="str">
        <f>IF(BY8="","",IF(BY$1-$AA$1+1&gt;=12*Главная!$N$13,"",EOMONTH(BY8,0)+1))</f>
        <v/>
      </c>
      <c r="CA8" s="193" t="str">
        <f>IF(BZ8="","",IF(BZ$1-$AA$1+1&gt;=12*Главная!$N$13,"",EOMONTH(BZ8,0)+1))</f>
        <v/>
      </c>
      <c r="CB8" s="193" t="str">
        <f>IF(CA8="","",IF(CA$1-$AA$1+1&gt;=12*Главная!$N$13,"",EOMONTH(CA8,0)+1))</f>
        <v/>
      </c>
      <c r="CC8" s="193" t="str">
        <f>IF(CB8="","",IF(CB$1-$AA$1+1&gt;=12*Главная!$N$13,"",EOMONTH(CB8,0)+1))</f>
        <v/>
      </c>
      <c r="CD8" s="193" t="str">
        <f>IF(CC8="","",IF(CC$1-$AA$1+1&gt;=12*Главная!$N$13,"",EOMONTH(CC8,0)+1))</f>
        <v/>
      </c>
      <c r="CE8" s="193" t="str">
        <f>IF(CD8="","",IF(CD$1-$AA$1+1&gt;=12*Главная!$N$13,"",EOMONTH(CD8,0)+1))</f>
        <v/>
      </c>
      <c r="CF8" s="193" t="str">
        <f>IF(CE8="","",IF(CE$1-$AA$1+1&gt;=12*Главная!$N$13,"",EOMONTH(CE8,0)+1))</f>
        <v/>
      </c>
      <c r="CG8" s="193" t="str">
        <f>IF(CF8="","",IF(CF$1-$AA$1+1&gt;=12*Главная!$N$13,"",EOMONTH(CF8,0)+1))</f>
        <v/>
      </c>
      <c r="CH8" s="193" t="str">
        <f>IF(CG8="","",IF(CG$1-$AA$1+1&gt;=12*Главная!$N$13,"",EOMONTH(CG8,0)+1))</f>
        <v/>
      </c>
      <c r="CI8" s="193" t="str">
        <f>IF(CH8="","",IF(CH$1-$AA$1+1&gt;=12*Главная!$N$13,"",EOMONTH(CH8,0)+1))</f>
        <v/>
      </c>
      <c r="CJ8" s="193" t="str">
        <f>IF(CI8="","",IF(CI$1-$AA$1+1&gt;=12*Главная!$N$13,"",EOMONTH(CI8,0)+1))</f>
        <v/>
      </c>
      <c r="CK8" s="193" t="str">
        <f>IF(CJ8="","",IF(CJ$1-$AA$1+1&gt;=12*Главная!$N$13,"",EOMONTH(CJ8,0)+1))</f>
        <v/>
      </c>
      <c r="CL8" s="193" t="str">
        <f>IF(CK8="","",IF(CK$1-$AA$1+1&gt;=12*Главная!$N$13,"",EOMONTH(CK8,0)+1))</f>
        <v/>
      </c>
      <c r="CM8" s="193" t="str">
        <f>IF(CL8="","",IF(CL$1-$AA$1+1&gt;=12*Главная!$N$13,"",EOMONTH(CL8,0)+1))</f>
        <v/>
      </c>
      <c r="CN8" s="193" t="str">
        <f>IF(CM8="","",IF(CM$1-$AA$1+1&gt;=12*Главная!$N$13,"",EOMONTH(CM8,0)+1))</f>
        <v/>
      </c>
      <c r="CO8" s="193" t="str">
        <f>IF(CN8="","",IF(CN$1-$AA$1+1&gt;=12*Главная!$N$13,"",EOMONTH(CN8,0)+1))</f>
        <v/>
      </c>
      <c r="CP8" s="193" t="str">
        <f>IF(CO8="","",IF(CO$1-$AA$1+1&gt;=12*Главная!$N$13,"",EOMONTH(CO8,0)+1))</f>
        <v/>
      </c>
      <c r="CQ8" s="193" t="str">
        <f>IF(CP8="","",IF(CP$1-$AA$1+1&gt;=12*Главная!$N$13,"",EOMONTH(CP8,0)+1))</f>
        <v/>
      </c>
      <c r="CR8" s="193" t="str">
        <f>IF(CQ8="","",IF(CQ$1-$AA$1+1&gt;=12*Главная!$N$13,"",EOMONTH(CQ8,0)+1))</f>
        <v/>
      </c>
      <c r="CS8" s="193" t="str">
        <f>IF(CR8="","",IF(CR$1-$AA$1+1&gt;=12*Главная!$N$13,"",EOMONTH(CR8,0)+1))</f>
        <v/>
      </c>
      <c r="CT8" s="193" t="str">
        <f>IF(CS8="","",IF(CS$1-$AA$1+1&gt;=12*Главная!$N$13,"",EOMONTH(CS8,0)+1))</f>
        <v/>
      </c>
      <c r="CU8" s="193" t="str">
        <f>IF(CT8="","",IF(CT$1-$AA$1+1&gt;=12*Главная!$N$13,"",EOMONTH(CT8,0)+1))</f>
        <v/>
      </c>
      <c r="CV8" s="193" t="str">
        <f>IF(CU8="","",IF(CU$1-$AA$1+1&gt;=12*Главная!$N$13,"",EOMONTH(CU8,0)+1))</f>
        <v/>
      </c>
      <c r="CW8" s="193" t="str">
        <f>IF(CV8="","",IF(CV$1-$AA$1+1&gt;=12*Главная!$N$13,"",EOMONTH(CV8,0)+1))</f>
        <v/>
      </c>
      <c r="CX8" s="193" t="str">
        <f>IF(CW8="","",IF(CW$1-$AA$1+1&gt;=12*Главная!$N$13,"",EOMONTH(CW8,0)+1))</f>
        <v/>
      </c>
      <c r="CY8" s="193" t="str">
        <f>IF(CX8="","",IF(CX$1-$AA$1+1&gt;=12*Главная!$N$13,"",EOMONTH(CX8,0)+1))</f>
        <v/>
      </c>
      <c r="CZ8" s="193" t="str">
        <f>IF(CY8="","",IF(CY$1-$AA$1+1&gt;=12*Главная!$N$13,"",EOMONTH(CY8,0)+1))</f>
        <v/>
      </c>
      <c r="DA8" s="193" t="str">
        <f>IF(CZ8="","",IF(CZ$1-$AA$1+1&gt;=12*Главная!$N$13,"",EOMONTH(CZ8,0)+1))</f>
        <v/>
      </c>
      <c r="DB8" s="193" t="str">
        <f>IF(DA8="","",IF(DA$1-$AA$1+1&gt;=12*Главная!$N$13,"",EOMONTH(DA8,0)+1))</f>
        <v/>
      </c>
      <c r="DC8" s="193" t="str">
        <f>IF(DB8="","",IF(DB$1-$AA$1+1&gt;=12*Главная!$N$13,"",EOMONTH(DB8,0)+1))</f>
        <v/>
      </c>
      <c r="DD8" s="193" t="str">
        <f>IF(DC8="","",IF(DC$1-$AA$1+1&gt;=12*Главная!$N$13,"",EOMONTH(DC8,0)+1))</f>
        <v/>
      </c>
      <c r="DE8" s="193" t="str">
        <f>IF(DD8="","",IF(DD$1-$AA$1+1&gt;=12*Главная!$N$13,"",EOMONTH(DD8,0)+1))</f>
        <v/>
      </c>
      <c r="DF8" s="193" t="str">
        <f>IF(DE8="","",IF(DE$1-$AA$1+1&gt;=12*Главная!$N$13,"",EOMONTH(DE8,0)+1))</f>
        <v/>
      </c>
      <c r="DG8" s="193" t="str">
        <f>IF(DF8="","",IF(DF$1-$AA$1+1&gt;=12*Главная!$N$13,"",EOMONTH(DF8,0)+1))</f>
        <v/>
      </c>
      <c r="DH8" s="193" t="str">
        <f>IF(DG8="","",IF(DG$1-$AA$1+1&gt;=12*Главная!$N$13,"",EOMONTH(DG8,0)+1))</f>
        <v/>
      </c>
      <c r="DI8" s="193" t="str">
        <f>IF(DH8="","",IF(DH$1-$AA$1+1&gt;=12*Главная!$N$13,"",EOMONTH(DH8,0)+1))</f>
        <v/>
      </c>
      <c r="DJ8" s="193" t="str">
        <f>IF(DI8="","",IF(DI$1-$AA$1+1&gt;=12*Главная!$N$13,"",EOMONTH(DI8,0)+1))</f>
        <v/>
      </c>
      <c r="DK8" s="193" t="str">
        <f>IF(DJ8="","",IF(DJ$1-$AA$1+1&gt;=12*Главная!$N$13,"",EOMONTH(DJ8,0)+1))</f>
        <v/>
      </c>
      <c r="DL8" s="193" t="str">
        <f>IF(DK8="","",IF(DK$1-$AA$1+1&gt;=12*Главная!$N$13,"",EOMONTH(DK8,0)+1))</f>
        <v/>
      </c>
      <c r="DM8" s="193" t="str">
        <f>IF(DL8="","",IF(DL$1-$AA$1+1&gt;=12*Главная!$N$13,"",EOMONTH(DL8,0)+1))</f>
        <v/>
      </c>
      <c r="DN8" s="193" t="str">
        <f>IF(DM8="","",IF(DM$1-$AA$1+1&gt;=12*Главная!$N$13,"",EOMONTH(DM8,0)+1))</f>
        <v/>
      </c>
      <c r="DO8" s="193" t="str">
        <f>IF(DN8="","",IF(DN$1-$AA$1+1&gt;=12*Главная!$N$13,"",EOMONTH(DN8,0)+1))</f>
        <v/>
      </c>
      <c r="DP8" s="193" t="str">
        <f>IF(DO8="","",IF(DO$1-$AA$1+1&gt;=12*Главная!$N$13,"",EOMONTH(DO8,0)+1))</f>
        <v/>
      </c>
      <c r="DQ8" s="193" t="str">
        <f>IF(DP8="","",IF(DP$1-$AA$1+1&gt;=12*Главная!$N$13,"",EOMONTH(DP8,0)+1))</f>
        <v/>
      </c>
      <c r="DR8" s="193" t="str">
        <f>IF(DQ8="","",IF(DQ$1-$AA$1+1&gt;=12*Главная!$N$13,"",EOMONTH(DQ8,0)+1))</f>
        <v/>
      </c>
      <c r="DS8" s="193" t="str">
        <f>IF(DR8="","",IF(DR$1-$AA$1+1&gt;=12*Главная!$N$13,"",EOMONTH(DR8,0)+1))</f>
        <v/>
      </c>
      <c r="DT8" s="193" t="str">
        <f>IF(DS8="","",IF(DS$1-$AA$1+1&gt;=12*Главная!$N$13,"",EOMONTH(DS8,0)+1))</f>
        <v/>
      </c>
      <c r="DU8" s="193" t="str">
        <f>IF(DT8="","",IF(DT$1-$AA$1+1&gt;=12*Главная!$N$13,"",EOMONTH(DT8,0)+1))</f>
        <v/>
      </c>
      <c r="DV8" s="193" t="str">
        <f>IF(DU8="","",IF(DU$1-$AA$1+1&gt;=12*Главная!$N$13,"",EOMONTH(DU8,0)+1))</f>
        <v/>
      </c>
      <c r="DW8" s="193" t="str">
        <f>IF(DV8="","",IF(DV$1-$AA$1+1&gt;=12*Главная!$N$13,"",EOMONTH(DV8,0)+1))</f>
        <v/>
      </c>
      <c r="DX8" s="193" t="str">
        <f>IF(DW8="","",IF(DW$1-$AA$1+1&gt;=12*Главная!$N$13,"",EOMONTH(DW8,0)+1))</f>
        <v/>
      </c>
      <c r="DY8" s="193" t="str">
        <f>IF(DX8="","",IF(DX$1-$AA$1+1&gt;=12*Главная!$N$13,"",EOMONTH(DX8,0)+1))</f>
        <v/>
      </c>
      <c r="DZ8" s="193" t="str">
        <f>IF(DY8="","",IF(DY$1-$AA$1+1&gt;=12*Главная!$N$13,"",EOMONTH(DY8,0)+1))</f>
        <v/>
      </c>
      <c r="EA8" s="193" t="str">
        <f>IF(DZ8="","",IF(DZ$1-$AA$1+1&gt;=12*Главная!$N$13,"",EOMONTH(DZ8,0)+1))</f>
        <v/>
      </c>
      <c r="EB8" s="193" t="str">
        <f>IF(EA8="","",IF(EA$1-$AA$1+1&gt;=12*Главная!$N$13,"",EOMONTH(EA8,0)+1))</f>
        <v/>
      </c>
      <c r="EC8" s="193" t="str">
        <f>IF(EB8="","",IF(EB$1-$AA$1+1&gt;=12*Главная!$N$13,"",EOMONTH(EB8,0)+1))</f>
        <v/>
      </c>
      <c r="ED8" s="193" t="str">
        <f>IF(EC8="","",IF(EC$1-$AA$1+1&gt;=12*Главная!$N$13,"",EOMONTH(EC8,0)+1))</f>
        <v/>
      </c>
      <c r="EE8" s="193" t="str">
        <f>IF(ED8="","",IF(ED$1-$AA$1+1&gt;=12*Главная!$N$13,"",EOMONTH(ED8,0)+1))</f>
        <v/>
      </c>
      <c r="EF8" s="193" t="str">
        <f>IF(EE8="","",IF(EE$1-$AA$1+1&gt;=12*Главная!$N$13,"",EOMONTH(EE8,0)+1))</f>
        <v/>
      </c>
      <c r="EG8" s="193" t="str">
        <f>IF(EF8="","",IF(EF$1-$AA$1+1&gt;=12*Главная!$N$13,"",EOMONTH(EF8,0)+1))</f>
        <v/>
      </c>
      <c r="EH8" s="193" t="str">
        <f>IF(EG8="","",IF(EG$1-$AA$1+1&gt;=12*Главная!$N$13,"",EOMONTH(EG8,0)+1))</f>
        <v/>
      </c>
      <c r="EI8" s="193" t="str">
        <f>IF(EH8="","",IF(EH$1-$AA$1+1&gt;=12*Главная!$N$13,"",EOMONTH(EH8,0)+1))</f>
        <v/>
      </c>
      <c r="EJ8" s="193" t="str">
        <f>IF(EI8="","",IF(EI$1-$AA$1+1&gt;=12*Главная!$N$13,"",EOMONTH(EI8,0)+1))</f>
        <v/>
      </c>
      <c r="EK8" s="193" t="str">
        <f>IF(EJ8="","",IF(EJ$1-$AA$1+1&gt;=12*Главная!$N$13,"",EOMONTH(EJ8,0)+1))</f>
        <v/>
      </c>
      <c r="EL8" s="193" t="str">
        <f>IF(EK8="","",IF(EK$1-$AA$1+1&gt;=12*Главная!$N$13,"",EOMONTH(EK8,0)+1))</f>
        <v/>
      </c>
      <c r="EM8" s="193" t="str">
        <f>IF(EL8="","",IF(EL$1-$AA$1+1&gt;=12*Главная!$N$13,"",EOMONTH(EL8,0)+1))</f>
        <v/>
      </c>
      <c r="EN8" s="193" t="str">
        <f>IF(EM8="","",IF(EM$1-$AA$1+1&gt;=12*Главная!$N$13,"",EOMONTH(EM8,0)+1))</f>
        <v/>
      </c>
      <c r="EO8" s="193" t="str">
        <f>IF(EN8="","",IF(EN$1-$AA$1+1&gt;=12*Главная!$N$13,"",EOMONTH(EN8,0)+1))</f>
        <v/>
      </c>
      <c r="EP8" s="193" t="str">
        <f>IF(EO8="","",IF(EO$1-$AA$1+1&gt;=12*Главная!$N$13,"",EOMONTH(EO8,0)+1))</f>
        <v/>
      </c>
      <c r="EQ8" s="193" t="str">
        <f>IF(EP8="","",IF(EP$1-$AA$1+1&gt;=12*Главная!$N$13,"",EOMONTH(EP8,0)+1))</f>
        <v/>
      </c>
      <c r="ER8" s="193" t="str">
        <f>IF(EQ8="","",IF(EQ$1-$AA$1+1&gt;=12*Главная!$N$13,"",EOMONTH(EQ8,0)+1))</f>
        <v/>
      </c>
      <c r="ES8" s="193" t="str">
        <f>IF(ER8="","",IF(ER$1-$AA$1+1&gt;=12*Главная!$N$13,"",EOMONTH(ER8,0)+1))</f>
        <v/>
      </c>
      <c r="ET8" s="193" t="str">
        <f>IF(ES8="","",IF(ES$1-$AA$1+1&gt;=12*Главная!$N$13,"",EOMONTH(ES8,0)+1))</f>
        <v/>
      </c>
      <c r="EU8" s="193" t="str">
        <f>IF(ET8="","",IF(ET$1-$AA$1+1&gt;=12*Главная!$N$13,"",EOMONTH(ET8,0)+1))</f>
        <v/>
      </c>
      <c r="EV8" s="193" t="str">
        <f>IF(EU8="","",IF(EU$1-$AA$1+1&gt;=12*Главная!$N$13,"",EOMONTH(EU8,0)+1))</f>
        <v/>
      </c>
      <c r="EW8" s="193" t="str">
        <f>IF(EV8="","",IF(EV$1-$AA$1+1&gt;=12*Главная!$N$13,"",EOMONTH(EV8,0)+1))</f>
        <v/>
      </c>
      <c r="EX8" s="193" t="str">
        <f>IF(EW8="","",IF(EW$1-$AA$1+1&gt;=12*Главная!$N$13,"",EOMONTH(EW8,0)+1))</f>
        <v/>
      </c>
      <c r="EY8" s="193" t="str">
        <f>IF(EX8="","",IF(EX$1-$AA$1+1&gt;=12*Главная!$N$13,"",EOMONTH(EX8,0)+1))</f>
        <v/>
      </c>
      <c r="EZ8" s="193" t="str">
        <f>IF(EY8="","",IF(EY$1-$AA$1+1&gt;=12*Главная!$N$13,"",EOMONTH(EY8,0)+1))</f>
        <v/>
      </c>
      <c r="FA8" s="193" t="str">
        <f>IF(EZ8="","",IF(EZ$1-$AA$1+1&gt;=12*Главная!$N$13,"",EOMONTH(EZ8,0)+1))</f>
        <v/>
      </c>
      <c r="FB8" s="193" t="str">
        <f>IF(FA8="","",IF(FA$1-$AA$1+1&gt;=12*Главная!$N$13,"",EOMONTH(FA8,0)+1))</f>
        <v/>
      </c>
      <c r="FC8" s="193" t="str">
        <f>IF(FB8="","",IF(FB$1-$AA$1+1&gt;=12*Главная!$N$13,"",EOMONTH(FB8,0)+1))</f>
        <v/>
      </c>
      <c r="FD8" s="193" t="str">
        <f>IF(FC8="","",IF(FC$1-$AA$1+1&gt;=12*Главная!$N$13,"",EOMONTH(FC8,0)+1))</f>
        <v/>
      </c>
      <c r="FE8" s="193" t="str">
        <f>IF(FD8="","",IF(FD$1-$AA$1+1&gt;=12*Главная!$N$13,"",EOMONTH(FD8,0)+1))</f>
        <v/>
      </c>
      <c r="FF8" s="193" t="str">
        <f>IF(FE8="","",IF(FE$1-$AA$1+1&gt;=12*Главная!$N$13,"",EOMONTH(FE8,0)+1))</f>
        <v/>
      </c>
      <c r="FG8" s="193" t="str">
        <f>IF(FF8="","",IF(FF$1-$AA$1+1&gt;=12*Главная!$N$13,"",EOMONTH(FF8,0)+1))</f>
        <v/>
      </c>
      <c r="FH8" s="193" t="str">
        <f>IF(FG8="","",IF(FG$1-$AA$1+1&gt;=12*Главная!$N$13,"",EOMONTH(FG8,0)+1))</f>
        <v/>
      </c>
      <c r="FI8" s="193" t="str">
        <f>IF(FH8="","",IF(FH$1-$AA$1+1&gt;=12*Главная!$N$13,"",EOMONTH(FH8,0)+1))</f>
        <v/>
      </c>
      <c r="FJ8" s="193" t="str">
        <f>IF(FI8="","",IF(FI$1-$AA$1+1&gt;=12*Главная!$N$13,"",EOMONTH(FI8,0)+1))</f>
        <v/>
      </c>
      <c r="FK8" s="193" t="str">
        <f>IF(FJ8="","",IF(FJ$1-$AA$1+1&gt;=12*Главная!$N$13,"",EOMONTH(FJ8,0)+1))</f>
        <v/>
      </c>
      <c r="FL8" s="193" t="str">
        <f>IF(FK8="","",IF(FK$1-$AA$1+1&gt;=12*Главная!$N$13,"",EOMONTH(FK8,0)+1))</f>
        <v/>
      </c>
      <c r="FM8" s="193" t="str">
        <f>IF(FL8="","",IF(FL$1-$AA$1+1&gt;=12*Главная!$N$13,"",EOMONTH(FL8,0)+1))</f>
        <v/>
      </c>
      <c r="FN8" s="193" t="str">
        <f>IF(FM8="","",IF(FM$1-$AA$1+1&gt;=12*Главная!$N$13,"",EOMONTH(FM8,0)+1))</f>
        <v/>
      </c>
      <c r="FO8" s="193" t="str">
        <f>IF(FN8="","",IF(FN$1-$AA$1+1&gt;=12*Главная!$N$13,"",EOMONTH(FN8,0)+1))</f>
        <v/>
      </c>
      <c r="FP8" s="193" t="str">
        <f>IF(FO8="","",IF(FO$1-$AA$1+1&gt;=12*Главная!$N$13,"",EOMONTH(FO8,0)+1))</f>
        <v/>
      </c>
      <c r="FQ8" s="193" t="str">
        <f>IF(FP8="","",IF(FP$1-$AA$1+1&gt;=12*Главная!$N$13,"",EOMONTH(FP8,0)+1))</f>
        <v/>
      </c>
      <c r="FR8" s="193" t="str">
        <f>IF(FQ8="","",IF(FQ$1-$AA$1+1&gt;=12*Главная!$N$13,"",EOMONTH(FQ8,0)+1))</f>
        <v/>
      </c>
      <c r="FS8" s="193" t="str">
        <f>IF(FR8="","",IF(FR$1-$AA$1+1&gt;=12*Главная!$N$13,"",EOMONTH(FR8,0)+1))</f>
        <v/>
      </c>
      <c r="FT8" s="193" t="str">
        <f>IF(FS8="","",IF(FS$1-$AA$1+1&gt;=12*Главная!$N$13,"",EOMONTH(FS8,0)+1))</f>
        <v/>
      </c>
      <c r="FU8" s="193" t="str">
        <f>IF(FT8="","",IF(FT$1-$AA$1+1&gt;=12*Главная!$N$13,"",EOMONTH(FT8,0)+1))</f>
        <v/>
      </c>
      <c r="FV8" s="193" t="str">
        <f>IF(FU8="","",IF(FU$1-$AA$1+1&gt;=12*Главная!$N$13,"",EOMONTH(FU8,0)+1))</f>
        <v/>
      </c>
      <c r="FW8" s="193" t="str">
        <f>IF(FV8="","",IF(FV$1-$AA$1+1&gt;=12*Главная!$N$13,"",EOMONTH(FV8,0)+1))</f>
        <v/>
      </c>
      <c r="FX8" s="193" t="str">
        <f>IF(FW8="","",IF(FW$1-$AA$1+1&gt;=12*Главная!$N$13,"",EOMONTH(FW8,0)+1))</f>
        <v/>
      </c>
      <c r="FY8" s="193" t="str">
        <f>IF(FX8="","",IF(FX$1-$AA$1+1&gt;=12*Главная!$N$13,"",EOMONTH(FX8,0)+1))</f>
        <v/>
      </c>
      <c r="FZ8" s="193" t="str">
        <f>IF(FY8="","",IF(FY$1-$AA$1+1&gt;=12*Главная!$N$13,"",EOMONTH(FY8,0)+1))</f>
        <v/>
      </c>
      <c r="GA8" s="193" t="str">
        <f>IF(FZ8="","",IF(FZ$1-$AA$1+1&gt;=12*Главная!$N$13,"",EOMONTH(FZ8,0)+1))</f>
        <v/>
      </c>
      <c r="GB8" s="193" t="str">
        <f>IF(GA8="","",IF(GA$1-$AA$1+1&gt;=12*Главная!$N$13,"",EOMONTH(GA8,0)+1))</f>
        <v/>
      </c>
      <c r="GC8" s="193" t="str">
        <f>IF(GB8="","",IF(GB$1-$AA$1+1&gt;=12*Главная!$N$13,"",EOMONTH(GB8,0)+1))</f>
        <v/>
      </c>
      <c r="GD8" s="193" t="str">
        <f>IF(GC8="","",IF(GC$1-$AA$1+1&gt;=12*Главная!$N$13,"",EOMONTH(GC8,0)+1))</f>
        <v/>
      </c>
      <c r="GE8" s="193" t="str">
        <f>IF(GD8="","",IF(GD$1-$AA$1+1&gt;=12*Главная!$N$13,"",EOMONTH(GD8,0)+1))</f>
        <v/>
      </c>
      <c r="GF8" s="193" t="str">
        <f>IF(GE8="","",IF(GE$1-$AA$1+1&gt;=12*Главная!$N$13,"",EOMONTH(GE8,0)+1))</f>
        <v/>
      </c>
      <c r="GG8" s="193" t="str">
        <f>IF(GF8="","",IF(GF$1-$AA$1+1&gt;=12*Главная!$N$13,"",EOMONTH(GF8,0)+1))</f>
        <v/>
      </c>
      <c r="GH8" s="193" t="str">
        <f>IF(GG8="","",IF(GG$1-$AA$1+1&gt;=12*Главная!$N$13,"",EOMONTH(GG8,0)+1))</f>
        <v/>
      </c>
      <c r="GI8" s="193" t="str">
        <f>IF(GH8="","",IF(GH$1-$AA$1+1&gt;=12*Главная!$N$13,"",EOMONTH(GH8,0)+1))</f>
        <v/>
      </c>
      <c r="GJ8" s="193" t="str">
        <f>IF(GI8="","",IF(GI$1-$AA$1+1&gt;=12*Главная!$N$13,"",EOMONTH(GI8,0)+1))</f>
        <v/>
      </c>
      <c r="GK8" s="193" t="str">
        <f>IF(GJ8="","",IF(GJ$1-$AA$1+1&gt;=12*Главная!$N$13,"",EOMONTH(GJ8,0)+1))</f>
        <v/>
      </c>
      <c r="GL8" s="193" t="str">
        <f>IF(GK8="","",IF(GK$1-$AA$1+1&gt;=12*Главная!$N$13,"",EOMONTH(GK8,0)+1))</f>
        <v/>
      </c>
      <c r="GM8" s="193" t="str">
        <f>IF(GL8="","",IF(GL$1-$AA$1+1&gt;=12*Главная!$N$13,"",EOMONTH(GL8,0)+1))</f>
        <v/>
      </c>
      <c r="GN8" s="193" t="str">
        <f>IF(GM8="","",IF(GM$1-$AA$1+1&gt;=12*Главная!$N$13,"",EOMONTH(GM8,0)+1))</f>
        <v/>
      </c>
      <c r="GO8" s="193" t="str">
        <f>IF(GN8="","",IF(GN$1-$AA$1+1&gt;=12*Главная!$N$13,"",EOMONTH(GN8,0)+1))</f>
        <v/>
      </c>
      <c r="GP8" s="193" t="str">
        <f>IF(GO8="","",IF(GO$1-$AA$1+1&gt;=12*Главная!$N$13,"",EOMONTH(GO8,0)+1))</f>
        <v/>
      </c>
      <c r="GQ8" s="193" t="str">
        <f>IF(GP8="","",IF(GP$1-$AA$1+1&gt;=12*Главная!$N$13,"",EOMONTH(GP8,0)+1))</f>
        <v/>
      </c>
      <c r="GR8" s="193" t="str">
        <f>IF(GQ8="","",IF(GQ$1-$AA$1+1&gt;=12*Главная!$N$13,"",EOMONTH(GQ8,0)+1))</f>
        <v/>
      </c>
      <c r="GS8" s="193" t="str">
        <f>IF(GR8="","",IF(GR$1-$AA$1+1&gt;=12*Главная!$N$13,"",EOMONTH(GR8,0)+1))</f>
        <v/>
      </c>
      <c r="GT8" s="193" t="str">
        <f>IF(GS8="","",IF(GS$1-$AA$1+1&gt;=12*Главная!$N$13,"",EOMONTH(GS8,0)+1))</f>
        <v/>
      </c>
      <c r="GU8" s="193" t="str">
        <f>IF(GT8="","",IF(GT$1-$AA$1+1&gt;=12*Главная!$N$13,"",EOMONTH(GT8,0)+1))</f>
        <v/>
      </c>
      <c r="GV8" s="193" t="str">
        <f>IF(GU8="","",IF(GU$1-$AA$1+1&gt;=12*Главная!$N$13,"",EOMONTH(GU8,0)+1))</f>
        <v/>
      </c>
      <c r="GW8" s="193" t="str">
        <f>IF(GV8="","",IF(GV$1-$AA$1+1&gt;=12*Главная!$N$13,"",EOMONTH(GV8,0)+1))</f>
        <v/>
      </c>
      <c r="GX8" s="193" t="str">
        <f>IF(GW8="","",IF(GW$1-$AA$1+1&gt;=12*Главная!$N$13,"",EOMONTH(GW8,0)+1))</f>
        <v/>
      </c>
      <c r="GY8" s="193" t="str">
        <f>IF(GX8="","",IF(GX$1-$AA$1+1&gt;=12*Главная!$N$13,"",EOMONTH(GX8,0)+1))</f>
        <v/>
      </c>
      <c r="GZ8" s="193" t="str">
        <f>IF(GY8="","",IF(GY$1-$AA$1+1&gt;=12*Главная!$N$13,"",EOMONTH(GY8,0)+1))</f>
        <v/>
      </c>
      <c r="HA8" s="3"/>
      <c r="HB8" s="3"/>
    </row>
    <row r="9" spans="1:210" ht="4.2" customHeight="1">
      <c r="A9" s="1"/>
      <c r="B9" s="264"/>
      <c r="C9" s="264"/>
      <c r="D9" s="264"/>
      <c r="E9" s="264"/>
      <c r="F9" s="50"/>
      <c r="G9" s="301"/>
      <c r="H9" s="14"/>
      <c r="I9" s="14"/>
      <c r="J9" s="14"/>
      <c r="K9" s="14"/>
      <c r="L9" s="14"/>
      <c r="M9" s="15"/>
      <c r="N9" s="14"/>
      <c r="O9" s="14"/>
      <c r="P9" s="15"/>
      <c r="Q9" s="14"/>
      <c r="R9" s="14"/>
      <c r="S9" s="15"/>
      <c r="T9" s="180"/>
      <c r="U9" s="25"/>
      <c r="V9" s="14"/>
      <c r="W9" s="16"/>
      <c r="X9" s="14"/>
      <c r="Y9" s="15"/>
      <c r="Z9" s="89"/>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1"/>
      <c r="HB9" s="1"/>
    </row>
    <row r="10" spans="1:210" ht="7.2" customHeight="1">
      <c r="A10" s="1"/>
      <c r="B10" s="1"/>
      <c r="C10" s="1"/>
      <c r="D10" s="1"/>
      <c r="E10" s="263"/>
      <c r="F10" s="48"/>
      <c r="G10" s="231"/>
      <c r="H10" s="1"/>
      <c r="I10" s="1"/>
      <c r="J10" s="1"/>
      <c r="K10" s="1"/>
      <c r="L10" s="1"/>
      <c r="M10" s="5"/>
      <c r="N10" s="1"/>
      <c r="O10" s="1"/>
      <c r="P10" s="5"/>
      <c r="Q10" s="1"/>
      <c r="R10" s="1"/>
      <c r="S10" s="5"/>
      <c r="T10" s="7"/>
      <c r="U10" s="24"/>
      <c r="V10" s="1"/>
      <c r="W10" s="3"/>
      <c r="X10" s="1"/>
      <c r="Y10" s="5"/>
      <c r="Z10" s="87"/>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1"/>
      <c r="HB10" s="1"/>
    </row>
    <row r="11" spans="1:210" s="257" customFormat="1">
      <c r="A11" s="214"/>
      <c r="B11" s="260" t="s">
        <v>145</v>
      </c>
      <c r="C11" s="214"/>
      <c r="D11" s="214"/>
      <c r="E11" s="265"/>
      <c r="F11" s="51"/>
      <c r="G11" s="302" t="s">
        <v>6</v>
      </c>
      <c r="H11" s="214" t="s">
        <v>87</v>
      </c>
      <c r="I11" s="214"/>
      <c r="J11" s="214"/>
      <c r="K11" s="214"/>
      <c r="L11" s="214"/>
      <c r="M11" s="251"/>
      <c r="N11" s="261" t="str">
        <f>Главная!$Y$8</f>
        <v>итого</v>
      </c>
      <c r="O11" s="214"/>
      <c r="P11" s="5"/>
      <c r="Q11" s="261" t="s">
        <v>26</v>
      </c>
      <c r="R11" s="214"/>
      <c r="S11" s="251"/>
      <c r="T11" s="252"/>
      <c r="U11" s="251"/>
      <c r="V11" s="214"/>
      <c r="W11" s="253">
        <f>SUM($Y11:$HA11)</f>
        <v>0</v>
      </c>
      <c r="X11" s="253"/>
      <c r="Y11" s="254"/>
      <c r="Z11" s="255"/>
      <c r="AA11" s="256">
        <f t="shared" ref="AA11:AJ13" si="182">IF(AA$8="",0,SUMIFS(AA$43:AA$704,$H$43:$H$704,$H11))</f>
        <v>0</v>
      </c>
      <c r="AB11" s="256">
        <f t="shared" si="182"/>
        <v>0</v>
      </c>
      <c r="AC11" s="256">
        <f t="shared" si="182"/>
        <v>0</v>
      </c>
      <c r="AD11" s="256">
        <f t="shared" si="182"/>
        <v>0</v>
      </c>
      <c r="AE11" s="256">
        <f t="shared" si="182"/>
        <v>0</v>
      </c>
      <c r="AF11" s="256">
        <f t="shared" si="182"/>
        <v>0</v>
      </c>
      <c r="AG11" s="256">
        <f t="shared" si="182"/>
        <v>0</v>
      </c>
      <c r="AH11" s="256">
        <f t="shared" si="182"/>
        <v>0</v>
      </c>
      <c r="AI11" s="256">
        <f t="shared" si="182"/>
        <v>0</v>
      </c>
      <c r="AJ11" s="256">
        <f t="shared" si="182"/>
        <v>0</v>
      </c>
      <c r="AK11" s="256">
        <f t="shared" ref="AK11:AT13" si="183">IF(AK$8="",0,SUMIFS(AK$43:AK$704,$H$43:$H$704,$H11))</f>
        <v>0</v>
      </c>
      <c r="AL11" s="256">
        <f t="shared" si="183"/>
        <v>0</v>
      </c>
      <c r="AM11" s="256">
        <f t="shared" si="183"/>
        <v>0</v>
      </c>
      <c r="AN11" s="256">
        <f t="shared" si="183"/>
        <v>0</v>
      </c>
      <c r="AO11" s="256">
        <f t="shared" si="183"/>
        <v>0</v>
      </c>
      <c r="AP11" s="256">
        <f t="shared" si="183"/>
        <v>0</v>
      </c>
      <c r="AQ11" s="256">
        <f t="shared" si="183"/>
        <v>0</v>
      </c>
      <c r="AR11" s="256">
        <f t="shared" si="183"/>
        <v>0</v>
      </c>
      <c r="AS11" s="256">
        <f t="shared" si="183"/>
        <v>0</v>
      </c>
      <c r="AT11" s="256">
        <f t="shared" si="183"/>
        <v>0</v>
      </c>
      <c r="AU11" s="256">
        <f t="shared" ref="AU11:BD13" si="184">IF(AU$8="",0,SUMIFS(AU$43:AU$704,$H$43:$H$704,$H11))</f>
        <v>0</v>
      </c>
      <c r="AV11" s="256">
        <f t="shared" si="184"/>
        <v>0</v>
      </c>
      <c r="AW11" s="256">
        <f t="shared" si="184"/>
        <v>0</v>
      </c>
      <c r="AX11" s="256">
        <f t="shared" si="184"/>
        <v>0</v>
      </c>
      <c r="AY11" s="256">
        <f t="shared" si="184"/>
        <v>0</v>
      </c>
      <c r="AZ11" s="256">
        <f t="shared" si="184"/>
        <v>0</v>
      </c>
      <c r="BA11" s="256">
        <f t="shared" si="184"/>
        <v>0</v>
      </c>
      <c r="BB11" s="256">
        <f t="shared" si="184"/>
        <v>0</v>
      </c>
      <c r="BC11" s="256">
        <f t="shared" si="184"/>
        <v>0</v>
      </c>
      <c r="BD11" s="256">
        <f t="shared" si="184"/>
        <v>0</v>
      </c>
      <c r="BE11" s="256">
        <f t="shared" ref="BE11:BN13" si="185">IF(BE$8="",0,SUMIFS(BE$43:BE$704,$H$43:$H$704,$H11))</f>
        <v>0</v>
      </c>
      <c r="BF11" s="256">
        <f t="shared" si="185"/>
        <v>0</v>
      </c>
      <c r="BG11" s="256">
        <f t="shared" si="185"/>
        <v>0</v>
      </c>
      <c r="BH11" s="256">
        <f t="shared" si="185"/>
        <v>0</v>
      </c>
      <c r="BI11" s="256">
        <f t="shared" si="185"/>
        <v>0</v>
      </c>
      <c r="BJ11" s="256">
        <f t="shared" si="185"/>
        <v>0</v>
      </c>
      <c r="BK11" s="256">
        <f t="shared" si="185"/>
        <v>0</v>
      </c>
      <c r="BL11" s="256">
        <f t="shared" si="185"/>
        <v>0</v>
      </c>
      <c r="BM11" s="256">
        <f t="shared" si="185"/>
        <v>0</v>
      </c>
      <c r="BN11" s="256">
        <f t="shared" si="185"/>
        <v>0</v>
      </c>
      <c r="BO11" s="256">
        <f t="shared" ref="BO11:BX13" si="186">IF(BO$8="",0,SUMIFS(BO$43:BO$704,$H$43:$H$704,$H11))</f>
        <v>0</v>
      </c>
      <c r="BP11" s="256">
        <f t="shared" si="186"/>
        <v>0</v>
      </c>
      <c r="BQ11" s="256">
        <f t="shared" si="186"/>
        <v>0</v>
      </c>
      <c r="BR11" s="256">
        <f t="shared" si="186"/>
        <v>0</v>
      </c>
      <c r="BS11" s="256">
        <f t="shared" si="186"/>
        <v>0</v>
      </c>
      <c r="BT11" s="256">
        <f t="shared" si="186"/>
        <v>0</v>
      </c>
      <c r="BU11" s="256">
        <f t="shared" si="186"/>
        <v>0</v>
      </c>
      <c r="BV11" s="256">
        <f t="shared" si="186"/>
        <v>0</v>
      </c>
      <c r="BW11" s="256">
        <f t="shared" si="186"/>
        <v>0</v>
      </c>
      <c r="BX11" s="256">
        <f t="shared" si="186"/>
        <v>0</v>
      </c>
      <c r="BY11" s="256">
        <f t="shared" ref="BY11:CH13" si="187">IF(BY$8="",0,SUMIFS(BY$43:BY$704,$H$43:$H$704,$H11))</f>
        <v>0</v>
      </c>
      <c r="BZ11" s="256">
        <f t="shared" si="187"/>
        <v>0</v>
      </c>
      <c r="CA11" s="256">
        <f t="shared" si="187"/>
        <v>0</v>
      </c>
      <c r="CB11" s="256">
        <f t="shared" si="187"/>
        <v>0</v>
      </c>
      <c r="CC11" s="256">
        <f t="shared" si="187"/>
        <v>0</v>
      </c>
      <c r="CD11" s="256">
        <f t="shared" si="187"/>
        <v>0</v>
      </c>
      <c r="CE11" s="256">
        <f t="shared" si="187"/>
        <v>0</v>
      </c>
      <c r="CF11" s="256">
        <f t="shared" si="187"/>
        <v>0</v>
      </c>
      <c r="CG11" s="256">
        <f t="shared" si="187"/>
        <v>0</v>
      </c>
      <c r="CH11" s="256">
        <f t="shared" si="187"/>
        <v>0</v>
      </c>
      <c r="CI11" s="256">
        <f t="shared" ref="CI11:CR13" si="188">IF(CI$8="",0,SUMIFS(CI$43:CI$704,$H$43:$H$704,$H11))</f>
        <v>0</v>
      </c>
      <c r="CJ11" s="256">
        <f t="shared" si="188"/>
        <v>0</v>
      </c>
      <c r="CK11" s="256">
        <f t="shared" si="188"/>
        <v>0</v>
      </c>
      <c r="CL11" s="256">
        <f t="shared" si="188"/>
        <v>0</v>
      </c>
      <c r="CM11" s="256">
        <f t="shared" si="188"/>
        <v>0</v>
      </c>
      <c r="CN11" s="256">
        <f t="shared" si="188"/>
        <v>0</v>
      </c>
      <c r="CO11" s="256">
        <f t="shared" si="188"/>
        <v>0</v>
      </c>
      <c r="CP11" s="256">
        <f t="shared" si="188"/>
        <v>0</v>
      </c>
      <c r="CQ11" s="256">
        <f t="shared" si="188"/>
        <v>0</v>
      </c>
      <c r="CR11" s="256">
        <f t="shared" si="188"/>
        <v>0</v>
      </c>
      <c r="CS11" s="256">
        <f t="shared" ref="CS11:DB13" si="189">IF(CS$8="",0,SUMIFS(CS$43:CS$704,$H$43:$H$704,$H11))</f>
        <v>0</v>
      </c>
      <c r="CT11" s="256">
        <f t="shared" si="189"/>
        <v>0</v>
      </c>
      <c r="CU11" s="256">
        <f t="shared" si="189"/>
        <v>0</v>
      </c>
      <c r="CV11" s="256">
        <f t="shared" si="189"/>
        <v>0</v>
      </c>
      <c r="CW11" s="256">
        <f t="shared" si="189"/>
        <v>0</v>
      </c>
      <c r="CX11" s="256">
        <f t="shared" si="189"/>
        <v>0</v>
      </c>
      <c r="CY11" s="256">
        <f t="shared" si="189"/>
        <v>0</v>
      </c>
      <c r="CZ11" s="256">
        <f t="shared" si="189"/>
        <v>0</v>
      </c>
      <c r="DA11" s="256">
        <f t="shared" si="189"/>
        <v>0</v>
      </c>
      <c r="DB11" s="256">
        <f t="shared" si="189"/>
        <v>0</v>
      </c>
      <c r="DC11" s="256">
        <f t="shared" ref="DC11:DR13" si="190">IF(DC$8="",0,SUMIFS(DC$43:DC$704,$H$43:$H$704,$H11))</f>
        <v>0</v>
      </c>
      <c r="DD11" s="256">
        <f t="shared" si="190"/>
        <v>0</v>
      </c>
      <c r="DE11" s="256">
        <f t="shared" si="190"/>
        <v>0</v>
      </c>
      <c r="DF11" s="256">
        <f t="shared" si="190"/>
        <v>0</v>
      </c>
      <c r="DG11" s="256">
        <f t="shared" si="190"/>
        <v>0</v>
      </c>
      <c r="DH11" s="256">
        <f t="shared" si="190"/>
        <v>0</v>
      </c>
      <c r="DI11" s="256">
        <f t="shared" si="190"/>
        <v>0</v>
      </c>
      <c r="DJ11" s="256">
        <f t="shared" si="190"/>
        <v>0</v>
      </c>
      <c r="DK11" s="256">
        <f t="shared" si="190"/>
        <v>0</v>
      </c>
      <c r="DL11" s="256">
        <f t="shared" si="190"/>
        <v>0</v>
      </c>
      <c r="DM11" s="256">
        <f t="shared" si="190"/>
        <v>0</v>
      </c>
      <c r="DN11" s="256">
        <f t="shared" si="190"/>
        <v>0</v>
      </c>
      <c r="DO11" s="256">
        <f t="shared" si="190"/>
        <v>0</v>
      </c>
      <c r="DP11" s="256">
        <f t="shared" si="190"/>
        <v>0</v>
      </c>
      <c r="DQ11" s="256">
        <f t="shared" si="190"/>
        <v>0</v>
      </c>
      <c r="DR11" s="256">
        <f t="shared" si="190"/>
        <v>0</v>
      </c>
      <c r="DS11" s="256">
        <f t="shared" ref="DS11:GD13" si="191">IF(DS$8="",0,SUMIFS(DS$43:DS$704,$H$43:$H$704,$H11))</f>
        <v>0</v>
      </c>
      <c r="DT11" s="256">
        <f t="shared" si="191"/>
        <v>0</v>
      </c>
      <c r="DU11" s="256">
        <f t="shared" si="191"/>
        <v>0</v>
      </c>
      <c r="DV11" s="256">
        <f t="shared" si="191"/>
        <v>0</v>
      </c>
      <c r="DW11" s="256">
        <f t="shared" si="191"/>
        <v>0</v>
      </c>
      <c r="DX11" s="256">
        <f t="shared" si="191"/>
        <v>0</v>
      </c>
      <c r="DY11" s="256">
        <f t="shared" si="191"/>
        <v>0</v>
      </c>
      <c r="DZ11" s="256">
        <f t="shared" si="191"/>
        <v>0</v>
      </c>
      <c r="EA11" s="256">
        <f t="shared" si="191"/>
        <v>0</v>
      </c>
      <c r="EB11" s="256">
        <f t="shared" si="191"/>
        <v>0</v>
      </c>
      <c r="EC11" s="256">
        <f t="shared" si="191"/>
        <v>0</v>
      </c>
      <c r="ED11" s="256">
        <f t="shared" si="191"/>
        <v>0</v>
      </c>
      <c r="EE11" s="256">
        <f t="shared" si="191"/>
        <v>0</v>
      </c>
      <c r="EF11" s="256">
        <f t="shared" si="191"/>
        <v>0</v>
      </c>
      <c r="EG11" s="256">
        <f t="shared" si="191"/>
        <v>0</v>
      </c>
      <c r="EH11" s="256">
        <f t="shared" si="191"/>
        <v>0</v>
      </c>
      <c r="EI11" s="256">
        <f t="shared" si="191"/>
        <v>0</v>
      </c>
      <c r="EJ11" s="256">
        <f t="shared" si="191"/>
        <v>0</v>
      </c>
      <c r="EK11" s="256">
        <f t="shared" si="191"/>
        <v>0</v>
      </c>
      <c r="EL11" s="256">
        <f t="shared" si="191"/>
        <v>0</v>
      </c>
      <c r="EM11" s="256">
        <f t="shared" si="191"/>
        <v>0</v>
      </c>
      <c r="EN11" s="256">
        <f t="shared" si="191"/>
        <v>0</v>
      </c>
      <c r="EO11" s="256">
        <f t="shared" si="191"/>
        <v>0</v>
      </c>
      <c r="EP11" s="256">
        <f t="shared" si="191"/>
        <v>0</v>
      </c>
      <c r="EQ11" s="256">
        <f t="shared" si="191"/>
        <v>0</v>
      </c>
      <c r="ER11" s="256">
        <f t="shared" si="191"/>
        <v>0</v>
      </c>
      <c r="ES11" s="256">
        <f t="shared" si="191"/>
        <v>0</v>
      </c>
      <c r="ET11" s="256">
        <f t="shared" si="191"/>
        <v>0</v>
      </c>
      <c r="EU11" s="256">
        <f t="shared" si="191"/>
        <v>0</v>
      </c>
      <c r="EV11" s="256">
        <f t="shared" si="191"/>
        <v>0</v>
      </c>
      <c r="EW11" s="256">
        <f t="shared" si="191"/>
        <v>0</v>
      </c>
      <c r="EX11" s="256">
        <f t="shared" si="191"/>
        <v>0</v>
      </c>
      <c r="EY11" s="256">
        <f t="shared" si="191"/>
        <v>0</v>
      </c>
      <c r="EZ11" s="256">
        <f t="shared" si="191"/>
        <v>0</v>
      </c>
      <c r="FA11" s="256">
        <f t="shared" si="191"/>
        <v>0</v>
      </c>
      <c r="FB11" s="256">
        <f t="shared" si="191"/>
        <v>0</v>
      </c>
      <c r="FC11" s="256">
        <f t="shared" si="191"/>
        <v>0</v>
      </c>
      <c r="FD11" s="256">
        <f t="shared" si="191"/>
        <v>0</v>
      </c>
      <c r="FE11" s="256">
        <f t="shared" si="191"/>
        <v>0</v>
      </c>
      <c r="FF11" s="256">
        <f t="shared" si="191"/>
        <v>0</v>
      </c>
      <c r="FG11" s="256">
        <f t="shared" si="191"/>
        <v>0</v>
      </c>
      <c r="FH11" s="256">
        <f t="shared" si="191"/>
        <v>0</v>
      </c>
      <c r="FI11" s="256">
        <f t="shared" si="191"/>
        <v>0</v>
      </c>
      <c r="FJ11" s="256">
        <f t="shared" si="191"/>
        <v>0</v>
      </c>
      <c r="FK11" s="256">
        <f t="shared" si="191"/>
        <v>0</v>
      </c>
      <c r="FL11" s="256">
        <f t="shared" si="191"/>
        <v>0</v>
      </c>
      <c r="FM11" s="256">
        <f t="shared" si="191"/>
        <v>0</v>
      </c>
      <c r="FN11" s="256">
        <f t="shared" si="191"/>
        <v>0</v>
      </c>
      <c r="FO11" s="256">
        <f t="shared" si="191"/>
        <v>0</v>
      </c>
      <c r="FP11" s="256">
        <f t="shared" si="191"/>
        <v>0</v>
      </c>
      <c r="FQ11" s="256">
        <f t="shared" si="191"/>
        <v>0</v>
      </c>
      <c r="FR11" s="256">
        <f t="shared" si="191"/>
        <v>0</v>
      </c>
      <c r="FS11" s="256">
        <f t="shared" si="191"/>
        <v>0</v>
      </c>
      <c r="FT11" s="256">
        <f t="shared" si="191"/>
        <v>0</v>
      </c>
      <c r="FU11" s="256">
        <f t="shared" si="191"/>
        <v>0</v>
      </c>
      <c r="FV11" s="256">
        <f t="shared" si="191"/>
        <v>0</v>
      </c>
      <c r="FW11" s="256">
        <f t="shared" si="191"/>
        <v>0</v>
      </c>
      <c r="FX11" s="256">
        <f t="shared" si="191"/>
        <v>0</v>
      </c>
      <c r="FY11" s="256">
        <f t="shared" si="191"/>
        <v>0</v>
      </c>
      <c r="FZ11" s="256">
        <f t="shared" si="191"/>
        <v>0</v>
      </c>
      <c r="GA11" s="256">
        <f t="shared" si="191"/>
        <v>0</v>
      </c>
      <c r="GB11" s="256">
        <f t="shared" si="191"/>
        <v>0</v>
      </c>
      <c r="GC11" s="256">
        <f t="shared" si="191"/>
        <v>0</v>
      </c>
      <c r="GD11" s="256">
        <f t="shared" si="191"/>
        <v>0</v>
      </c>
      <c r="GE11" s="256">
        <f t="shared" ref="GE11:GZ13" si="192">IF(GE$8="",0,SUMIFS(GE$43:GE$704,$H$43:$H$704,$H11))</f>
        <v>0</v>
      </c>
      <c r="GF11" s="256">
        <f t="shared" si="192"/>
        <v>0</v>
      </c>
      <c r="GG11" s="256">
        <f t="shared" si="192"/>
        <v>0</v>
      </c>
      <c r="GH11" s="256">
        <f t="shared" si="192"/>
        <v>0</v>
      </c>
      <c r="GI11" s="256">
        <f t="shared" si="192"/>
        <v>0</v>
      </c>
      <c r="GJ11" s="256">
        <f t="shared" si="192"/>
        <v>0</v>
      </c>
      <c r="GK11" s="256">
        <f t="shared" si="192"/>
        <v>0</v>
      </c>
      <c r="GL11" s="256">
        <f t="shared" si="192"/>
        <v>0</v>
      </c>
      <c r="GM11" s="256">
        <f t="shared" si="192"/>
        <v>0</v>
      </c>
      <c r="GN11" s="256">
        <f t="shared" si="192"/>
        <v>0</v>
      </c>
      <c r="GO11" s="256">
        <f t="shared" si="192"/>
        <v>0</v>
      </c>
      <c r="GP11" s="256">
        <f t="shared" si="192"/>
        <v>0</v>
      </c>
      <c r="GQ11" s="256">
        <f t="shared" si="192"/>
        <v>0</v>
      </c>
      <c r="GR11" s="256">
        <f t="shared" si="192"/>
        <v>0</v>
      </c>
      <c r="GS11" s="256">
        <f t="shared" si="192"/>
        <v>0</v>
      </c>
      <c r="GT11" s="256">
        <f t="shared" si="192"/>
        <v>0</v>
      </c>
      <c r="GU11" s="256">
        <f t="shared" si="192"/>
        <v>0</v>
      </c>
      <c r="GV11" s="256">
        <f t="shared" si="192"/>
        <v>0</v>
      </c>
      <c r="GW11" s="256">
        <f t="shared" si="192"/>
        <v>0</v>
      </c>
      <c r="GX11" s="256">
        <f t="shared" si="192"/>
        <v>0</v>
      </c>
      <c r="GY11" s="256">
        <f t="shared" si="192"/>
        <v>0</v>
      </c>
      <c r="GZ11" s="256">
        <f t="shared" si="192"/>
        <v>0</v>
      </c>
      <c r="HA11" s="214"/>
      <c r="HB11" s="214"/>
    </row>
    <row r="12" spans="1:210" s="257" customFormat="1">
      <c r="A12" s="214"/>
      <c r="B12" s="260" t="s">
        <v>147</v>
      </c>
      <c r="C12" s="214"/>
      <c r="D12" s="214"/>
      <c r="E12" s="265"/>
      <c r="F12" s="51"/>
      <c r="G12" s="302" t="s">
        <v>6</v>
      </c>
      <c r="H12" s="214" t="s">
        <v>86</v>
      </c>
      <c r="I12" s="214"/>
      <c r="J12" s="214"/>
      <c r="K12" s="214"/>
      <c r="L12" s="214"/>
      <c r="M12" s="251"/>
      <c r="N12" s="261" t="str">
        <f>Главная!$Y$8</f>
        <v>итого</v>
      </c>
      <c r="O12" s="214"/>
      <c r="P12" s="5"/>
      <c r="Q12" s="261" t="s">
        <v>26</v>
      </c>
      <c r="R12" s="214"/>
      <c r="S12" s="251"/>
      <c r="T12" s="252"/>
      <c r="U12" s="251"/>
      <c r="V12" s="214"/>
      <c r="W12" s="253">
        <f>SUM($Y12:$HA12)</f>
        <v>0</v>
      </c>
      <c r="X12" s="253"/>
      <c r="Y12" s="254"/>
      <c r="Z12" s="255"/>
      <c r="AA12" s="256">
        <f t="shared" si="182"/>
        <v>0</v>
      </c>
      <c r="AB12" s="256">
        <f t="shared" si="182"/>
        <v>0</v>
      </c>
      <c r="AC12" s="256">
        <f t="shared" si="182"/>
        <v>0</v>
      </c>
      <c r="AD12" s="256">
        <f t="shared" si="182"/>
        <v>0</v>
      </c>
      <c r="AE12" s="256">
        <f t="shared" si="182"/>
        <v>0</v>
      </c>
      <c r="AF12" s="256">
        <f t="shared" si="182"/>
        <v>0</v>
      </c>
      <c r="AG12" s="256">
        <f t="shared" si="182"/>
        <v>0</v>
      </c>
      <c r="AH12" s="256">
        <f t="shared" si="182"/>
        <v>0</v>
      </c>
      <c r="AI12" s="256">
        <f t="shared" si="182"/>
        <v>0</v>
      </c>
      <c r="AJ12" s="256">
        <f t="shared" si="182"/>
        <v>0</v>
      </c>
      <c r="AK12" s="256">
        <f t="shared" si="183"/>
        <v>0</v>
      </c>
      <c r="AL12" s="256">
        <f t="shared" si="183"/>
        <v>0</v>
      </c>
      <c r="AM12" s="256">
        <f t="shared" si="183"/>
        <v>0</v>
      </c>
      <c r="AN12" s="256">
        <f t="shared" si="183"/>
        <v>0</v>
      </c>
      <c r="AO12" s="256">
        <f t="shared" si="183"/>
        <v>0</v>
      </c>
      <c r="AP12" s="256">
        <f t="shared" si="183"/>
        <v>0</v>
      </c>
      <c r="AQ12" s="256">
        <f t="shared" si="183"/>
        <v>0</v>
      </c>
      <c r="AR12" s="256">
        <f t="shared" si="183"/>
        <v>0</v>
      </c>
      <c r="AS12" s="256">
        <f t="shared" si="183"/>
        <v>0</v>
      </c>
      <c r="AT12" s="256">
        <f t="shared" si="183"/>
        <v>0</v>
      </c>
      <c r="AU12" s="256">
        <f t="shared" si="184"/>
        <v>0</v>
      </c>
      <c r="AV12" s="256">
        <f t="shared" si="184"/>
        <v>0</v>
      </c>
      <c r="AW12" s="256">
        <f t="shared" si="184"/>
        <v>0</v>
      </c>
      <c r="AX12" s="256">
        <f t="shared" si="184"/>
        <v>0</v>
      </c>
      <c r="AY12" s="256">
        <f t="shared" si="184"/>
        <v>0</v>
      </c>
      <c r="AZ12" s="256">
        <f t="shared" si="184"/>
        <v>0</v>
      </c>
      <c r="BA12" s="256">
        <f t="shared" si="184"/>
        <v>0</v>
      </c>
      <c r="BB12" s="256">
        <f t="shared" si="184"/>
        <v>0</v>
      </c>
      <c r="BC12" s="256">
        <f t="shared" si="184"/>
        <v>0</v>
      </c>
      <c r="BD12" s="256">
        <f t="shared" si="184"/>
        <v>0</v>
      </c>
      <c r="BE12" s="256">
        <f t="shared" si="185"/>
        <v>0</v>
      </c>
      <c r="BF12" s="256">
        <f t="shared" si="185"/>
        <v>0</v>
      </c>
      <c r="BG12" s="256">
        <f t="shared" si="185"/>
        <v>0</v>
      </c>
      <c r="BH12" s="256">
        <f t="shared" si="185"/>
        <v>0</v>
      </c>
      <c r="BI12" s="256">
        <f t="shared" si="185"/>
        <v>0</v>
      </c>
      <c r="BJ12" s="256">
        <f t="shared" si="185"/>
        <v>0</v>
      </c>
      <c r="BK12" s="256">
        <f t="shared" si="185"/>
        <v>0</v>
      </c>
      <c r="BL12" s="256">
        <f t="shared" si="185"/>
        <v>0</v>
      </c>
      <c r="BM12" s="256">
        <f t="shared" si="185"/>
        <v>0</v>
      </c>
      <c r="BN12" s="256">
        <f t="shared" si="185"/>
        <v>0</v>
      </c>
      <c r="BO12" s="256">
        <f t="shared" si="186"/>
        <v>0</v>
      </c>
      <c r="BP12" s="256">
        <f t="shared" si="186"/>
        <v>0</v>
      </c>
      <c r="BQ12" s="256">
        <f t="shared" si="186"/>
        <v>0</v>
      </c>
      <c r="BR12" s="256">
        <f t="shared" si="186"/>
        <v>0</v>
      </c>
      <c r="BS12" s="256">
        <f t="shared" si="186"/>
        <v>0</v>
      </c>
      <c r="BT12" s="256">
        <f t="shared" si="186"/>
        <v>0</v>
      </c>
      <c r="BU12" s="256">
        <f t="shared" si="186"/>
        <v>0</v>
      </c>
      <c r="BV12" s="256">
        <f t="shared" si="186"/>
        <v>0</v>
      </c>
      <c r="BW12" s="256">
        <f t="shared" si="186"/>
        <v>0</v>
      </c>
      <c r="BX12" s="256">
        <f t="shared" si="186"/>
        <v>0</v>
      </c>
      <c r="BY12" s="256">
        <f t="shared" si="187"/>
        <v>0</v>
      </c>
      <c r="BZ12" s="256">
        <f t="shared" si="187"/>
        <v>0</v>
      </c>
      <c r="CA12" s="256">
        <f t="shared" si="187"/>
        <v>0</v>
      </c>
      <c r="CB12" s="256">
        <f t="shared" si="187"/>
        <v>0</v>
      </c>
      <c r="CC12" s="256">
        <f t="shared" si="187"/>
        <v>0</v>
      </c>
      <c r="CD12" s="256">
        <f t="shared" si="187"/>
        <v>0</v>
      </c>
      <c r="CE12" s="256">
        <f t="shared" si="187"/>
        <v>0</v>
      </c>
      <c r="CF12" s="256">
        <f t="shared" si="187"/>
        <v>0</v>
      </c>
      <c r="CG12" s="256">
        <f t="shared" si="187"/>
        <v>0</v>
      </c>
      <c r="CH12" s="256">
        <f t="shared" si="187"/>
        <v>0</v>
      </c>
      <c r="CI12" s="256">
        <f t="shared" si="188"/>
        <v>0</v>
      </c>
      <c r="CJ12" s="256">
        <f t="shared" si="188"/>
        <v>0</v>
      </c>
      <c r="CK12" s="256">
        <f t="shared" si="188"/>
        <v>0</v>
      </c>
      <c r="CL12" s="256">
        <f t="shared" si="188"/>
        <v>0</v>
      </c>
      <c r="CM12" s="256">
        <f t="shared" si="188"/>
        <v>0</v>
      </c>
      <c r="CN12" s="256">
        <f t="shared" si="188"/>
        <v>0</v>
      </c>
      <c r="CO12" s="256">
        <f t="shared" si="188"/>
        <v>0</v>
      </c>
      <c r="CP12" s="256">
        <f t="shared" si="188"/>
        <v>0</v>
      </c>
      <c r="CQ12" s="256">
        <f t="shared" si="188"/>
        <v>0</v>
      </c>
      <c r="CR12" s="256">
        <f t="shared" si="188"/>
        <v>0</v>
      </c>
      <c r="CS12" s="256">
        <f t="shared" si="189"/>
        <v>0</v>
      </c>
      <c r="CT12" s="256">
        <f t="shared" si="189"/>
        <v>0</v>
      </c>
      <c r="CU12" s="256">
        <f t="shared" si="189"/>
        <v>0</v>
      </c>
      <c r="CV12" s="256">
        <f t="shared" si="189"/>
        <v>0</v>
      </c>
      <c r="CW12" s="256">
        <f t="shared" si="189"/>
        <v>0</v>
      </c>
      <c r="CX12" s="256">
        <f t="shared" si="189"/>
        <v>0</v>
      </c>
      <c r="CY12" s="256">
        <f t="shared" si="189"/>
        <v>0</v>
      </c>
      <c r="CZ12" s="256">
        <f t="shared" si="189"/>
        <v>0</v>
      </c>
      <c r="DA12" s="256">
        <f t="shared" si="189"/>
        <v>0</v>
      </c>
      <c r="DB12" s="256">
        <f t="shared" si="189"/>
        <v>0</v>
      </c>
      <c r="DC12" s="256">
        <f t="shared" si="190"/>
        <v>0</v>
      </c>
      <c r="DD12" s="256">
        <f t="shared" si="190"/>
        <v>0</v>
      </c>
      <c r="DE12" s="256">
        <f t="shared" si="190"/>
        <v>0</v>
      </c>
      <c r="DF12" s="256">
        <f t="shared" si="190"/>
        <v>0</v>
      </c>
      <c r="DG12" s="256">
        <f t="shared" si="190"/>
        <v>0</v>
      </c>
      <c r="DH12" s="256">
        <f t="shared" ref="DH12:FS13" si="193">IF(DH$8="",0,SUMIFS(DH$43:DH$704,$H$43:$H$704,$H12))</f>
        <v>0</v>
      </c>
      <c r="DI12" s="256">
        <f t="shared" si="193"/>
        <v>0</v>
      </c>
      <c r="DJ12" s="256">
        <f t="shared" si="193"/>
        <v>0</v>
      </c>
      <c r="DK12" s="256">
        <f t="shared" si="193"/>
        <v>0</v>
      </c>
      <c r="DL12" s="256">
        <f t="shared" si="193"/>
        <v>0</v>
      </c>
      <c r="DM12" s="256">
        <f t="shared" si="193"/>
        <v>0</v>
      </c>
      <c r="DN12" s="256">
        <f t="shared" si="193"/>
        <v>0</v>
      </c>
      <c r="DO12" s="256">
        <f t="shared" si="193"/>
        <v>0</v>
      </c>
      <c r="DP12" s="256">
        <f t="shared" si="193"/>
        <v>0</v>
      </c>
      <c r="DQ12" s="256">
        <f t="shared" si="193"/>
        <v>0</v>
      </c>
      <c r="DR12" s="256">
        <f t="shared" si="193"/>
        <v>0</v>
      </c>
      <c r="DS12" s="256">
        <f t="shared" si="193"/>
        <v>0</v>
      </c>
      <c r="DT12" s="256">
        <f t="shared" si="193"/>
        <v>0</v>
      </c>
      <c r="DU12" s="256">
        <f t="shared" si="193"/>
        <v>0</v>
      </c>
      <c r="DV12" s="256">
        <f t="shared" si="193"/>
        <v>0</v>
      </c>
      <c r="DW12" s="256">
        <f t="shared" si="193"/>
        <v>0</v>
      </c>
      <c r="DX12" s="256">
        <f t="shared" si="193"/>
        <v>0</v>
      </c>
      <c r="DY12" s="256">
        <f t="shared" si="193"/>
        <v>0</v>
      </c>
      <c r="DZ12" s="256">
        <f t="shared" si="193"/>
        <v>0</v>
      </c>
      <c r="EA12" s="256">
        <f t="shared" si="193"/>
        <v>0</v>
      </c>
      <c r="EB12" s="256">
        <f t="shared" si="193"/>
        <v>0</v>
      </c>
      <c r="EC12" s="256">
        <f t="shared" si="193"/>
        <v>0</v>
      </c>
      <c r="ED12" s="256">
        <f t="shared" si="193"/>
        <v>0</v>
      </c>
      <c r="EE12" s="256">
        <f t="shared" si="193"/>
        <v>0</v>
      </c>
      <c r="EF12" s="256">
        <f t="shared" si="193"/>
        <v>0</v>
      </c>
      <c r="EG12" s="256">
        <f t="shared" si="193"/>
        <v>0</v>
      </c>
      <c r="EH12" s="256">
        <f t="shared" si="193"/>
        <v>0</v>
      </c>
      <c r="EI12" s="256">
        <f t="shared" si="193"/>
        <v>0</v>
      </c>
      <c r="EJ12" s="256">
        <f t="shared" si="193"/>
        <v>0</v>
      </c>
      <c r="EK12" s="256">
        <f t="shared" si="193"/>
        <v>0</v>
      </c>
      <c r="EL12" s="256">
        <f t="shared" si="193"/>
        <v>0</v>
      </c>
      <c r="EM12" s="256">
        <f t="shared" si="193"/>
        <v>0</v>
      </c>
      <c r="EN12" s="256">
        <f t="shared" si="193"/>
        <v>0</v>
      </c>
      <c r="EO12" s="256">
        <f t="shared" si="193"/>
        <v>0</v>
      </c>
      <c r="EP12" s="256">
        <f t="shared" si="193"/>
        <v>0</v>
      </c>
      <c r="EQ12" s="256">
        <f t="shared" si="193"/>
        <v>0</v>
      </c>
      <c r="ER12" s="256">
        <f t="shared" si="193"/>
        <v>0</v>
      </c>
      <c r="ES12" s="256">
        <f t="shared" si="193"/>
        <v>0</v>
      </c>
      <c r="ET12" s="256">
        <f t="shared" si="193"/>
        <v>0</v>
      </c>
      <c r="EU12" s="256">
        <f t="shared" si="193"/>
        <v>0</v>
      </c>
      <c r="EV12" s="256">
        <f t="shared" si="193"/>
        <v>0</v>
      </c>
      <c r="EW12" s="256">
        <f t="shared" si="193"/>
        <v>0</v>
      </c>
      <c r="EX12" s="256">
        <f t="shared" si="193"/>
        <v>0</v>
      </c>
      <c r="EY12" s="256">
        <f t="shared" si="193"/>
        <v>0</v>
      </c>
      <c r="EZ12" s="256">
        <f t="shared" si="193"/>
        <v>0</v>
      </c>
      <c r="FA12" s="256">
        <f t="shared" si="193"/>
        <v>0</v>
      </c>
      <c r="FB12" s="256">
        <f t="shared" si="193"/>
        <v>0</v>
      </c>
      <c r="FC12" s="256">
        <f t="shared" si="193"/>
        <v>0</v>
      </c>
      <c r="FD12" s="256">
        <f t="shared" si="193"/>
        <v>0</v>
      </c>
      <c r="FE12" s="256">
        <f t="shared" si="193"/>
        <v>0</v>
      </c>
      <c r="FF12" s="256">
        <f t="shared" si="193"/>
        <v>0</v>
      </c>
      <c r="FG12" s="256">
        <f t="shared" si="193"/>
        <v>0</v>
      </c>
      <c r="FH12" s="256">
        <f t="shared" si="193"/>
        <v>0</v>
      </c>
      <c r="FI12" s="256">
        <f t="shared" si="193"/>
        <v>0</v>
      </c>
      <c r="FJ12" s="256">
        <f t="shared" si="193"/>
        <v>0</v>
      </c>
      <c r="FK12" s="256">
        <f t="shared" si="193"/>
        <v>0</v>
      </c>
      <c r="FL12" s="256">
        <f t="shared" si="193"/>
        <v>0</v>
      </c>
      <c r="FM12" s="256">
        <f t="shared" si="193"/>
        <v>0</v>
      </c>
      <c r="FN12" s="256">
        <f t="shared" si="193"/>
        <v>0</v>
      </c>
      <c r="FO12" s="256">
        <f t="shared" si="193"/>
        <v>0</v>
      </c>
      <c r="FP12" s="256">
        <f t="shared" si="193"/>
        <v>0</v>
      </c>
      <c r="FQ12" s="256">
        <f t="shared" si="193"/>
        <v>0</v>
      </c>
      <c r="FR12" s="256">
        <f t="shared" si="193"/>
        <v>0</v>
      </c>
      <c r="FS12" s="256">
        <f t="shared" si="193"/>
        <v>0</v>
      </c>
      <c r="FT12" s="256">
        <f t="shared" si="191"/>
        <v>0</v>
      </c>
      <c r="FU12" s="256">
        <f t="shared" si="191"/>
        <v>0</v>
      </c>
      <c r="FV12" s="256">
        <f t="shared" si="191"/>
        <v>0</v>
      </c>
      <c r="FW12" s="256">
        <f t="shared" si="191"/>
        <v>0</v>
      </c>
      <c r="FX12" s="256">
        <f t="shared" si="191"/>
        <v>0</v>
      </c>
      <c r="FY12" s="256">
        <f t="shared" si="191"/>
        <v>0</v>
      </c>
      <c r="FZ12" s="256">
        <f t="shared" si="191"/>
        <v>0</v>
      </c>
      <c r="GA12" s="256">
        <f t="shared" si="191"/>
        <v>0</v>
      </c>
      <c r="GB12" s="256">
        <f t="shared" si="191"/>
        <v>0</v>
      </c>
      <c r="GC12" s="256">
        <f t="shared" si="191"/>
        <v>0</v>
      </c>
      <c r="GD12" s="256">
        <f t="shared" si="191"/>
        <v>0</v>
      </c>
      <c r="GE12" s="256">
        <f t="shared" si="192"/>
        <v>0</v>
      </c>
      <c r="GF12" s="256">
        <f t="shared" si="192"/>
        <v>0</v>
      </c>
      <c r="GG12" s="256">
        <f t="shared" si="192"/>
        <v>0</v>
      </c>
      <c r="GH12" s="256">
        <f t="shared" si="192"/>
        <v>0</v>
      </c>
      <c r="GI12" s="256">
        <f t="shared" si="192"/>
        <v>0</v>
      </c>
      <c r="GJ12" s="256">
        <f t="shared" si="192"/>
        <v>0</v>
      </c>
      <c r="GK12" s="256">
        <f t="shared" si="192"/>
        <v>0</v>
      </c>
      <c r="GL12" s="256">
        <f t="shared" si="192"/>
        <v>0</v>
      </c>
      <c r="GM12" s="256">
        <f t="shared" si="192"/>
        <v>0</v>
      </c>
      <c r="GN12" s="256">
        <f t="shared" si="192"/>
        <v>0</v>
      </c>
      <c r="GO12" s="256">
        <f t="shared" si="192"/>
        <v>0</v>
      </c>
      <c r="GP12" s="256">
        <f t="shared" si="192"/>
        <v>0</v>
      </c>
      <c r="GQ12" s="256">
        <f t="shared" si="192"/>
        <v>0</v>
      </c>
      <c r="GR12" s="256">
        <f t="shared" si="192"/>
        <v>0</v>
      </c>
      <c r="GS12" s="256">
        <f t="shared" si="192"/>
        <v>0</v>
      </c>
      <c r="GT12" s="256">
        <f t="shared" si="192"/>
        <v>0</v>
      </c>
      <c r="GU12" s="256">
        <f t="shared" si="192"/>
        <v>0</v>
      </c>
      <c r="GV12" s="256">
        <f t="shared" si="192"/>
        <v>0</v>
      </c>
      <c r="GW12" s="256">
        <f t="shared" si="192"/>
        <v>0</v>
      </c>
      <c r="GX12" s="256">
        <f t="shared" si="192"/>
        <v>0</v>
      </c>
      <c r="GY12" s="256">
        <f t="shared" si="192"/>
        <v>0</v>
      </c>
      <c r="GZ12" s="256">
        <f t="shared" si="192"/>
        <v>0</v>
      </c>
      <c r="HA12" s="214"/>
      <c r="HB12" s="214"/>
    </row>
    <row r="13" spans="1:210" s="257" customFormat="1">
      <c r="A13" s="214"/>
      <c r="B13" s="260" t="s">
        <v>146</v>
      </c>
      <c r="C13" s="214"/>
      <c r="D13" s="214"/>
      <c r="E13" s="265"/>
      <c r="F13" s="51"/>
      <c r="G13" s="302" t="s">
        <v>6</v>
      </c>
      <c r="H13" s="214" t="s">
        <v>89</v>
      </c>
      <c r="I13" s="214"/>
      <c r="J13" s="214"/>
      <c r="K13" s="214"/>
      <c r="L13" s="214"/>
      <c r="M13" s="251"/>
      <c r="N13" s="261" t="str">
        <f>Главная!$Y$8</f>
        <v>итого</v>
      </c>
      <c r="O13" s="214"/>
      <c r="P13" s="5"/>
      <c r="Q13" s="261" t="s">
        <v>26</v>
      </c>
      <c r="R13" s="214"/>
      <c r="S13" s="251"/>
      <c r="T13" s="252"/>
      <c r="U13" s="251"/>
      <c r="V13" s="214"/>
      <c r="W13" s="253">
        <f>SUM($Y13:$HA13)</f>
        <v>0</v>
      </c>
      <c r="X13" s="253"/>
      <c r="Y13" s="254"/>
      <c r="Z13" s="255"/>
      <c r="AA13" s="256">
        <f t="shared" si="182"/>
        <v>0</v>
      </c>
      <c r="AB13" s="256">
        <f t="shared" si="182"/>
        <v>0</v>
      </c>
      <c r="AC13" s="256">
        <f t="shared" si="182"/>
        <v>0</v>
      </c>
      <c r="AD13" s="256">
        <f t="shared" si="182"/>
        <v>0</v>
      </c>
      <c r="AE13" s="256">
        <f t="shared" si="182"/>
        <v>0</v>
      </c>
      <c r="AF13" s="256">
        <f t="shared" si="182"/>
        <v>0</v>
      </c>
      <c r="AG13" s="256">
        <f t="shared" si="182"/>
        <v>0</v>
      </c>
      <c r="AH13" s="256">
        <f t="shared" si="182"/>
        <v>0</v>
      </c>
      <c r="AI13" s="256">
        <f t="shared" si="182"/>
        <v>0</v>
      </c>
      <c r="AJ13" s="256">
        <f t="shared" si="182"/>
        <v>0</v>
      </c>
      <c r="AK13" s="256">
        <f t="shared" si="183"/>
        <v>0</v>
      </c>
      <c r="AL13" s="256">
        <f t="shared" si="183"/>
        <v>0</v>
      </c>
      <c r="AM13" s="256">
        <f t="shared" si="183"/>
        <v>0</v>
      </c>
      <c r="AN13" s="256">
        <f t="shared" si="183"/>
        <v>0</v>
      </c>
      <c r="AO13" s="256">
        <f t="shared" si="183"/>
        <v>0</v>
      </c>
      <c r="AP13" s="256">
        <f t="shared" si="183"/>
        <v>0</v>
      </c>
      <c r="AQ13" s="256">
        <f t="shared" si="183"/>
        <v>0</v>
      </c>
      <c r="AR13" s="256">
        <f t="shared" si="183"/>
        <v>0</v>
      </c>
      <c r="AS13" s="256">
        <f t="shared" si="183"/>
        <v>0</v>
      </c>
      <c r="AT13" s="256">
        <f t="shared" si="183"/>
        <v>0</v>
      </c>
      <c r="AU13" s="256">
        <f t="shared" si="184"/>
        <v>0</v>
      </c>
      <c r="AV13" s="256">
        <f t="shared" si="184"/>
        <v>0</v>
      </c>
      <c r="AW13" s="256">
        <f t="shared" si="184"/>
        <v>0</v>
      </c>
      <c r="AX13" s="256">
        <f t="shared" si="184"/>
        <v>0</v>
      </c>
      <c r="AY13" s="256">
        <f t="shared" si="184"/>
        <v>0</v>
      </c>
      <c r="AZ13" s="256">
        <f t="shared" si="184"/>
        <v>0</v>
      </c>
      <c r="BA13" s="256">
        <f t="shared" si="184"/>
        <v>0</v>
      </c>
      <c r="BB13" s="256">
        <f t="shared" si="184"/>
        <v>0</v>
      </c>
      <c r="BC13" s="256">
        <f t="shared" si="184"/>
        <v>0</v>
      </c>
      <c r="BD13" s="256">
        <f t="shared" si="184"/>
        <v>0</v>
      </c>
      <c r="BE13" s="256">
        <f t="shared" si="185"/>
        <v>0</v>
      </c>
      <c r="BF13" s="256">
        <f t="shared" si="185"/>
        <v>0</v>
      </c>
      <c r="BG13" s="256">
        <f t="shared" si="185"/>
        <v>0</v>
      </c>
      <c r="BH13" s="256">
        <f t="shared" si="185"/>
        <v>0</v>
      </c>
      <c r="BI13" s="256">
        <f t="shared" si="185"/>
        <v>0</v>
      </c>
      <c r="BJ13" s="256">
        <f t="shared" si="185"/>
        <v>0</v>
      </c>
      <c r="BK13" s="256">
        <f t="shared" si="185"/>
        <v>0</v>
      </c>
      <c r="BL13" s="256">
        <f t="shared" si="185"/>
        <v>0</v>
      </c>
      <c r="BM13" s="256">
        <f t="shared" si="185"/>
        <v>0</v>
      </c>
      <c r="BN13" s="256">
        <f t="shared" si="185"/>
        <v>0</v>
      </c>
      <c r="BO13" s="256">
        <f t="shared" si="186"/>
        <v>0</v>
      </c>
      <c r="BP13" s="256">
        <f t="shared" si="186"/>
        <v>0</v>
      </c>
      <c r="BQ13" s="256">
        <f t="shared" si="186"/>
        <v>0</v>
      </c>
      <c r="BR13" s="256">
        <f t="shared" si="186"/>
        <v>0</v>
      </c>
      <c r="BS13" s="256">
        <f t="shared" si="186"/>
        <v>0</v>
      </c>
      <c r="BT13" s="256">
        <f t="shared" si="186"/>
        <v>0</v>
      </c>
      <c r="BU13" s="256">
        <f t="shared" si="186"/>
        <v>0</v>
      </c>
      <c r="BV13" s="256">
        <f t="shared" si="186"/>
        <v>0</v>
      </c>
      <c r="BW13" s="256">
        <f t="shared" si="186"/>
        <v>0</v>
      </c>
      <c r="BX13" s="256">
        <f t="shared" si="186"/>
        <v>0</v>
      </c>
      <c r="BY13" s="256">
        <f t="shared" si="187"/>
        <v>0</v>
      </c>
      <c r="BZ13" s="256">
        <f t="shared" si="187"/>
        <v>0</v>
      </c>
      <c r="CA13" s="256">
        <f t="shared" si="187"/>
        <v>0</v>
      </c>
      <c r="CB13" s="256">
        <f t="shared" si="187"/>
        <v>0</v>
      </c>
      <c r="CC13" s="256">
        <f t="shared" si="187"/>
        <v>0</v>
      </c>
      <c r="CD13" s="256">
        <f t="shared" si="187"/>
        <v>0</v>
      </c>
      <c r="CE13" s="256">
        <f t="shared" si="187"/>
        <v>0</v>
      </c>
      <c r="CF13" s="256">
        <f t="shared" si="187"/>
        <v>0</v>
      </c>
      <c r="CG13" s="256">
        <f t="shared" si="187"/>
        <v>0</v>
      </c>
      <c r="CH13" s="256">
        <f t="shared" si="187"/>
        <v>0</v>
      </c>
      <c r="CI13" s="256">
        <f t="shared" si="188"/>
        <v>0</v>
      </c>
      <c r="CJ13" s="256">
        <f t="shared" si="188"/>
        <v>0</v>
      </c>
      <c r="CK13" s="256">
        <f t="shared" si="188"/>
        <v>0</v>
      </c>
      <c r="CL13" s="256">
        <f t="shared" si="188"/>
        <v>0</v>
      </c>
      <c r="CM13" s="256">
        <f t="shared" si="188"/>
        <v>0</v>
      </c>
      <c r="CN13" s="256">
        <f t="shared" si="188"/>
        <v>0</v>
      </c>
      <c r="CO13" s="256">
        <f t="shared" si="188"/>
        <v>0</v>
      </c>
      <c r="CP13" s="256">
        <f t="shared" si="188"/>
        <v>0</v>
      </c>
      <c r="CQ13" s="256">
        <f t="shared" si="188"/>
        <v>0</v>
      </c>
      <c r="CR13" s="256">
        <f t="shared" si="188"/>
        <v>0</v>
      </c>
      <c r="CS13" s="256">
        <f t="shared" si="189"/>
        <v>0</v>
      </c>
      <c r="CT13" s="256">
        <f t="shared" si="189"/>
        <v>0</v>
      </c>
      <c r="CU13" s="256">
        <f t="shared" si="189"/>
        <v>0</v>
      </c>
      <c r="CV13" s="256">
        <f t="shared" si="189"/>
        <v>0</v>
      </c>
      <c r="CW13" s="256">
        <f t="shared" si="189"/>
        <v>0</v>
      </c>
      <c r="CX13" s="256">
        <f t="shared" si="189"/>
        <v>0</v>
      </c>
      <c r="CY13" s="256">
        <f t="shared" si="189"/>
        <v>0</v>
      </c>
      <c r="CZ13" s="256">
        <f t="shared" si="189"/>
        <v>0</v>
      </c>
      <c r="DA13" s="256">
        <f t="shared" si="189"/>
        <v>0</v>
      </c>
      <c r="DB13" s="256">
        <f t="shared" si="189"/>
        <v>0</v>
      </c>
      <c r="DC13" s="256">
        <f t="shared" si="190"/>
        <v>0</v>
      </c>
      <c r="DD13" s="256">
        <f t="shared" si="190"/>
        <v>0</v>
      </c>
      <c r="DE13" s="256">
        <f t="shared" si="190"/>
        <v>0</v>
      </c>
      <c r="DF13" s="256">
        <f t="shared" si="190"/>
        <v>0</v>
      </c>
      <c r="DG13" s="256">
        <f t="shared" si="190"/>
        <v>0</v>
      </c>
      <c r="DH13" s="256">
        <f t="shared" si="193"/>
        <v>0</v>
      </c>
      <c r="DI13" s="256">
        <f t="shared" si="193"/>
        <v>0</v>
      </c>
      <c r="DJ13" s="256">
        <f t="shared" si="193"/>
        <v>0</v>
      </c>
      <c r="DK13" s="256">
        <f t="shared" si="193"/>
        <v>0</v>
      </c>
      <c r="DL13" s="256">
        <f t="shared" si="193"/>
        <v>0</v>
      </c>
      <c r="DM13" s="256">
        <f t="shared" si="193"/>
        <v>0</v>
      </c>
      <c r="DN13" s="256">
        <f t="shared" si="193"/>
        <v>0</v>
      </c>
      <c r="DO13" s="256">
        <f t="shared" si="193"/>
        <v>0</v>
      </c>
      <c r="DP13" s="256">
        <f t="shared" si="193"/>
        <v>0</v>
      </c>
      <c r="DQ13" s="256">
        <f t="shared" si="193"/>
        <v>0</v>
      </c>
      <c r="DR13" s="256">
        <f t="shared" si="193"/>
        <v>0</v>
      </c>
      <c r="DS13" s="256">
        <f t="shared" si="193"/>
        <v>0</v>
      </c>
      <c r="DT13" s="256">
        <f t="shared" si="193"/>
        <v>0</v>
      </c>
      <c r="DU13" s="256">
        <f t="shared" si="193"/>
        <v>0</v>
      </c>
      <c r="DV13" s="256">
        <f t="shared" si="193"/>
        <v>0</v>
      </c>
      <c r="DW13" s="256">
        <f t="shared" si="193"/>
        <v>0</v>
      </c>
      <c r="DX13" s="256">
        <f t="shared" si="193"/>
        <v>0</v>
      </c>
      <c r="DY13" s="256">
        <f t="shared" si="193"/>
        <v>0</v>
      </c>
      <c r="DZ13" s="256">
        <f t="shared" si="193"/>
        <v>0</v>
      </c>
      <c r="EA13" s="256">
        <f t="shared" si="193"/>
        <v>0</v>
      </c>
      <c r="EB13" s="256">
        <f t="shared" si="193"/>
        <v>0</v>
      </c>
      <c r="EC13" s="256">
        <f t="shared" si="193"/>
        <v>0</v>
      </c>
      <c r="ED13" s="256">
        <f t="shared" si="193"/>
        <v>0</v>
      </c>
      <c r="EE13" s="256">
        <f t="shared" si="193"/>
        <v>0</v>
      </c>
      <c r="EF13" s="256">
        <f t="shared" si="193"/>
        <v>0</v>
      </c>
      <c r="EG13" s="256">
        <f t="shared" si="193"/>
        <v>0</v>
      </c>
      <c r="EH13" s="256">
        <f t="shared" si="193"/>
        <v>0</v>
      </c>
      <c r="EI13" s="256">
        <f t="shared" si="193"/>
        <v>0</v>
      </c>
      <c r="EJ13" s="256">
        <f t="shared" si="193"/>
        <v>0</v>
      </c>
      <c r="EK13" s="256">
        <f t="shared" si="193"/>
        <v>0</v>
      </c>
      <c r="EL13" s="256">
        <f t="shared" si="193"/>
        <v>0</v>
      </c>
      <c r="EM13" s="256">
        <f t="shared" si="193"/>
        <v>0</v>
      </c>
      <c r="EN13" s="256">
        <f t="shared" si="193"/>
        <v>0</v>
      </c>
      <c r="EO13" s="256">
        <f t="shared" si="193"/>
        <v>0</v>
      </c>
      <c r="EP13" s="256">
        <f t="shared" si="193"/>
        <v>0</v>
      </c>
      <c r="EQ13" s="256">
        <f t="shared" si="193"/>
        <v>0</v>
      </c>
      <c r="ER13" s="256">
        <f t="shared" si="193"/>
        <v>0</v>
      </c>
      <c r="ES13" s="256">
        <f t="shared" si="193"/>
        <v>0</v>
      </c>
      <c r="ET13" s="256">
        <f t="shared" si="193"/>
        <v>0</v>
      </c>
      <c r="EU13" s="256">
        <f t="shared" si="193"/>
        <v>0</v>
      </c>
      <c r="EV13" s="256">
        <f t="shared" si="193"/>
        <v>0</v>
      </c>
      <c r="EW13" s="256">
        <f t="shared" si="193"/>
        <v>0</v>
      </c>
      <c r="EX13" s="256">
        <f t="shared" si="193"/>
        <v>0</v>
      </c>
      <c r="EY13" s="256">
        <f t="shared" si="193"/>
        <v>0</v>
      </c>
      <c r="EZ13" s="256">
        <f t="shared" si="193"/>
        <v>0</v>
      </c>
      <c r="FA13" s="256">
        <f t="shared" si="193"/>
        <v>0</v>
      </c>
      <c r="FB13" s="256">
        <f t="shared" si="193"/>
        <v>0</v>
      </c>
      <c r="FC13" s="256">
        <f t="shared" si="193"/>
        <v>0</v>
      </c>
      <c r="FD13" s="256">
        <f t="shared" si="193"/>
        <v>0</v>
      </c>
      <c r="FE13" s="256">
        <f t="shared" si="193"/>
        <v>0</v>
      </c>
      <c r="FF13" s="256">
        <f t="shared" si="193"/>
        <v>0</v>
      </c>
      <c r="FG13" s="256">
        <f t="shared" si="193"/>
        <v>0</v>
      </c>
      <c r="FH13" s="256">
        <f t="shared" si="193"/>
        <v>0</v>
      </c>
      <c r="FI13" s="256">
        <f t="shared" si="193"/>
        <v>0</v>
      </c>
      <c r="FJ13" s="256">
        <f t="shared" si="193"/>
        <v>0</v>
      </c>
      <c r="FK13" s="256">
        <f t="shared" si="193"/>
        <v>0</v>
      </c>
      <c r="FL13" s="256">
        <f t="shared" si="193"/>
        <v>0</v>
      </c>
      <c r="FM13" s="256">
        <f t="shared" si="193"/>
        <v>0</v>
      </c>
      <c r="FN13" s="256">
        <f t="shared" si="193"/>
        <v>0</v>
      </c>
      <c r="FO13" s="256">
        <f t="shared" si="193"/>
        <v>0</v>
      </c>
      <c r="FP13" s="256">
        <f t="shared" si="193"/>
        <v>0</v>
      </c>
      <c r="FQ13" s="256">
        <f t="shared" si="193"/>
        <v>0</v>
      </c>
      <c r="FR13" s="256">
        <f t="shared" si="193"/>
        <v>0</v>
      </c>
      <c r="FS13" s="256">
        <f t="shared" si="193"/>
        <v>0</v>
      </c>
      <c r="FT13" s="256">
        <f t="shared" si="191"/>
        <v>0</v>
      </c>
      <c r="FU13" s="256">
        <f t="shared" si="191"/>
        <v>0</v>
      </c>
      <c r="FV13" s="256">
        <f t="shared" si="191"/>
        <v>0</v>
      </c>
      <c r="FW13" s="256">
        <f t="shared" si="191"/>
        <v>0</v>
      </c>
      <c r="FX13" s="256">
        <f t="shared" si="191"/>
        <v>0</v>
      </c>
      <c r="FY13" s="256">
        <f t="shared" si="191"/>
        <v>0</v>
      </c>
      <c r="FZ13" s="256">
        <f t="shared" si="191"/>
        <v>0</v>
      </c>
      <c r="GA13" s="256">
        <f t="shared" si="191"/>
        <v>0</v>
      </c>
      <c r="GB13" s="256">
        <f t="shared" si="191"/>
        <v>0</v>
      </c>
      <c r="GC13" s="256">
        <f t="shared" si="191"/>
        <v>0</v>
      </c>
      <c r="GD13" s="256">
        <f t="shared" si="191"/>
        <v>0</v>
      </c>
      <c r="GE13" s="256">
        <f t="shared" si="192"/>
        <v>0</v>
      </c>
      <c r="GF13" s="256">
        <f t="shared" si="192"/>
        <v>0</v>
      </c>
      <c r="GG13" s="256">
        <f t="shared" si="192"/>
        <v>0</v>
      </c>
      <c r="GH13" s="256">
        <f t="shared" si="192"/>
        <v>0</v>
      </c>
      <c r="GI13" s="256">
        <f t="shared" si="192"/>
        <v>0</v>
      </c>
      <c r="GJ13" s="256">
        <f t="shared" si="192"/>
        <v>0</v>
      </c>
      <c r="GK13" s="256">
        <f t="shared" si="192"/>
        <v>0</v>
      </c>
      <c r="GL13" s="256">
        <f t="shared" si="192"/>
        <v>0</v>
      </c>
      <c r="GM13" s="256">
        <f t="shared" si="192"/>
        <v>0</v>
      </c>
      <c r="GN13" s="256">
        <f t="shared" si="192"/>
        <v>0</v>
      </c>
      <c r="GO13" s="256">
        <f t="shared" si="192"/>
        <v>0</v>
      </c>
      <c r="GP13" s="256">
        <f t="shared" si="192"/>
        <v>0</v>
      </c>
      <c r="GQ13" s="256">
        <f t="shared" si="192"/>
        <v>0</v>
      </c>
      <c r="GR13" s="256">
        <f t="shared" si="192"/>
        <v>0</v>
      </c>
      <c r="GS13" s="256">
        <f t="shared" si="192"/>
        <v>0</v>
      </c>
      <c r="GT13" s="256">
        <f t="shared" si="192"/>
        <v>0</v>
      </c>
      <c r="GU13" s="256">
        <f t="shared" si="192"/>
        <v>0</v>
      </c>
      <c r="GV13" s="256">
        <f t="shared" si="192"/>
        <v>0</v>
      </c>
      <c r="GW13" s="256">
        <f t="shared" si="192"/>
        <v>0</v>
      </c>
      <c r="GX13" s="256">
        <f t="shared" si="192"/>
        <v>0</v>
      </c>
      <c r="GY13" s="256">
        <f t="shared" si="192"/>
        <v>0</v>
      </c>
      <c r="GZ13" s="256">
        <f t="shared" si="192"/>
        <v>0</v>
      </c>
      <c r="HA13" s="214"/>
      <c r="HB13" s="214"/>
    </row>
    <row r="14" spans="1:210" s="291" customFormat="1">
      <c r="A14" s="258"/>
      <c r="B14" s="260" t="s">
        <v>226</v>
      </c>
      <c r="C14" s="258"/>
      <c r="D14" s="258"/>
      <c r="E14" s="286"/>
      <c r="F14" s="53"/>
      <c r="G14" s="303" t="s">
        <v>6</v>
      </c>
      <c r="H14" s="258" t="s">
        <v>88</v>
      </c>
      <c r="I14" s="258"/>
      <c r="J14" s="258"/>
      <c r="K14" s="258"/>
      <c r="L14" s="258"/>
      <c r="M14" s="287"/>
      <c r="N14" s="260" t="str">
        <f>Главная!$Y$8</f>
        <v>итого</v>
      </c>
      <c r="O14" s="258"/>
      <c r="P14" s="20"/>
      <c r="Q14" s="260" t="s">
        <v>26</v>
      </c>
      <c r="R14" s="258"/>
      <c r="S14" s="287"/>
      <c r="T14" s="288"/>
      <c r="U14" s="287"/>
      <c r="V14" s="294"/>
      <c r="W14" s="293">
        <f>IF(W$8="",0,IF(W11=0,0,W13/W11))</f>
        <v>0</v>
      </c>
      <c r="X14" s="295"/>
      <c r="Y14" s="289"/>
      <c r="Z14" s="290"/>
      <c r="AA14" s="292">
        <f>IF(AA$8="",0,IF(AA11=0,0,AA13/AA11))</f>
        <v>0</v>
      </c>
      <c r="AB14" s="292">
        <f t="shared" ref="AB14:AE14" si="194">IF(AB$8="",0,IF(AB11=0,0,AB13/AB11))</f>
        <v>0</v>
      </c>
      <c r="AC14" s="292">
        <f t="shared" si="194"/>
        <v>0</v>
      </c>
      <c r="AD14" s="292">
        <f t="shared" si="194"/>
        <v>0</v>
      </c>
      <c r="AE14" s="292">
        <f t="shared" si="194"/>
        <v>0</v>
      </c>
      <c r="AF14" s="292">
        <f t="shared" ref="AF14:CQ14" si="195">IF(AF$8="",0,IF(AF11=0,0,AF13/AF11))</f>
        <v>0</v>
      </c>
      <c r="AG14" s="292">
        <f t="shared" si="195"/>
        <v>0</v>
      </c>
      <c r="AH14" s="292">
        <f t="shared" si="195"/>
        <v>0</v>
      </c>
      <c r="AI14" s="292">
        <f t="shared" si="195"/>
        <v>0</v>
      </c>
      <c r="AJ14" s="292">
        <f t="shared" si="195"/>
        <v>0</v>
      </c>
      <c r="AK14" s="292">
        <f t="shared" si="195"/>
        <v>0</v>
      </c>
      <c r="AL14" s="292">
        <f t="shared" si="195"/>
        <v>0</v>
      </c>
      <c r="AM14" s="292">
        <f t="shared" si="195"/>
        <v>0</v>
      </c>
      <c r="AN14" s="292">
        <f t="shared" si="195"/>
        <v>0</v>
      </c>
      <c r="AO14" s="292">
        <f t="shared" si="195"/>
        <v>0</v>
      </c>
      <c r="AP14" s="292">
        <f t="shared" si="195"/>
        <v>0</v>
      </c>
      <c r="AQ14" s="292">
        <f t="shared" si="195"/>
        <v>0</v>
      </c>
      <c r="AR14" s="292">
        <f t="shared" si="195"/>
        <v>0</v>
      </c>
      <c r="AS14" s="292">
        <f t="shared" si="195"/>
        <v>0</v>
      </c>
      <c r="AT14" s="292">
        <f t="shared" si="195"/>
        <v>0</v>
      </c>
      <c r="AU14" s="292">
        <f t="shared" si="195"/>
        <v>0</v>
      </c>
      <c r="AV14" s="292">
        <f t="shared" si="195"/>
        <v>0</v>
      </c>
      <c r="AW14" s="292">
        <f t="shared" si="195"/>
        <v>0</v>
      </c>
      <c r="AX14" s="292">
        <f t="shared" si="195"/>
        <v>0</v>
      </c>
      <c r="AY14" s="292">
        <f t="shared" si="195"/>
        <v>0</v>
      </c>
      <c r="AZ14" s="292">
        <f t="shared" si="195"/>
        <v>0</v>
      </c>
      <c r="BA14" s="292">
        <f t="shared" si="195"/>
        <v>0</v>
      </c>
      <c r="BB14" s="292">
        <f t="shared" si="195"/>
        <v>0</v>
      </c>
      <c r="BC14" s="292">
        <f t="shared" si="195"/>
        <v>0</v>
      </c>
      <c r="BD14" s="292">
        <f t="shared" si="195"/>
        <v>0</v>
      </c>
      <c r="BE14" s="292">
        <f t="shared" si="195"/>
        <v>0</v>
      </c>
      <c r="BF14" s="292">
        <f t="shared" si="195"/>
        <v>0</v>
      </c>
      <c r="BG14" s="292">
        <f t="shared" si="195"/>
        <v>0</v>
      </c>
      <c r="BH14" s="292">
        <f t="shared" si="195"/>
        <v>0</v>
      </c>
      <c r="BI14" s="292">
        <f t="shared" si="195"/>
        <v>0</v>
      </c>
      <c r="BJ14" s="292">
        <f t="shared" si="195"/>
        <v>0</v>
      </c>
      <c r="BK14" s="292">
        <f t="shared" si="195"/>
        <v>0</v>
      </c>
      <c r="BL14" s="292">
        <f t="shared" si="195"/>
        <v>0</v>
      </c>
      <c r="BM14" s="292">
        <f t="shared" si="195"/>
        <v>0</v>
      </c>
      <c r="BN14" s="292">
        <f t="shared" si="195"/>
        <v>0</v>
      </c>
      <c r="BO14" s="292">
        <f t="shared" si="195"/>
        <v>0</v>
      </c>
      <c r="BP14" s="292">
        <f t="shared" si="195"/>
        <v>0</v>
      </c>
      <c r="BQ14" s="292">
        <f t="shared" si="195"/>
        <v>0</v>
      </c>
      <c r="BR14" s="292">
        <f t="shared" si="195"/>
        <v>0</v>
      </c>
      <c r="BS14" s="292">
        <f t="shared" si="195"/>
        <v>0</v>
      </c>
      <c r="BT14" s="292">
        <f t="shared" si="195"/>
        <v>0</v>
      </c>
      <c r="BU14" s="292">
        <f t="shared" si="195"/>
        <v>0</v>
      </c>
      <c r="BV14" s="292">
        <f t="shared" si="195"/>
        <v>0</v>
      </c>
      <c r="BW14" s="292">
        <f t="shared" si="195"/>
        <v>0</v>
      </c>
      <c r="BX14" s="292">
        <f t="shared" si="195"/>
        <v>0</v>
      </c>
      <c r="BY14" s="292">
        <f t="shared" si="195"/>
        <v>0</v>
      </c>
      <c r="BZ14" s="292">
        <f t="shared" si="195"/>
        <v>0</v>
      </c>
      <c r="CA14" s="292">
        <f t="shared" si="195"/>
        <v>0</v>
      </c>
      <c r="CB14" s="292">
        <f t="shared" si="195"/>
        <v>0</v>
      </c>
      <c r="CC14" s="292">
        <f t="shared" si="195"/>
        <v>0</v>
      </c>
      <c r="CD14" s="292">
        <f t="shared" si="195"/>
        <v>0</v>
      </c>
      <c r="CE14" s="292">
        <f t="shared" si="195"/>
        <v>0</v>
      </c>
      <c r="CF14" s="292">
        <f t="shared" si="195"/>
        <v>0</v>
      </c>
      <c r="CG14" s="292">
        <f t="shared" si="195"/>
        <v>0</v>
      </c>
      <c r="CH14" s="292">
        <f t="shared" si="195"/>
        <v>0</v>
      </c>
      <c r="CI14" s="292">
        <f t="shared" si="195"/>
        <v>0</v>
      </c>
      <c r="CJ14" s="292">
        <f t="shared" si="195"/>
        <v>0</v>
      </c>
      <c r="CK14" s="292">
        <f t="shared" si="195"/>
        <v>0</v>
      </c>
      <c r="CL14" s="292">
        <f t="shared" si="195"/>
        <v>0</v>
      </c>
      <c r="CM14" s="292">
        <f t="shared" si="195"/>
        <v>0</v>
      </c>
      <c r="CN14" s="292">
        <f t="shared" si="195"/>
        <v>0</v>
      </c>
      <c r="CO14" s="292">
        <f t="shared" si="195"/>
        <v>0</v>
      </c>
      <c r="CP14" s="292">
        <f t="shared" si="195"/>
        <v>0</v>
      </c>
      <c r="CQ14" s="292">
        <f t="shared" si="195"/>
        <v>0</v>
      </c>
      <c r="CR14" s="292">
        <f t="shared" ref="CR14:DG14" si="196">IF(CR$8="",0,IF(CR11=0,0,CR13/CR11))</f>
        <v>0</v>
      </c>
      <c r="CS14" s="292">
        <f t="shared" si="196"/>
        <v>0</v>
      </c>
      <c r="CT14" s="292">
        <f t="shared" si="196"/>
        <v>0</v>
      </c>
      <c r="CU14" s="292">
        <f t="shared" si="196"/>
        <v>0</v>
      </c>
      <c r="CV14" s="292">
        <f t="shared" si="196"/>
        <v>0</v>
      </c>
      <c r="CW14" s="292">
        <f t="shared" si="196"/>
        <v>0</v>
      </c>
      <c r="CX14" s="292">
        <f t="shared" si="196"/>
        <v>0</v>
      </c>
      <c r="CY14" s="292">
        <f t="shared" si="196"/>
        <v>0</v>
      </c>
      <c r="CZ14" s="292">
        <f t="shared" si="196"/>
        <v>0</v>
      </c>
      <c r="DA14" s="292">
        <f t="shared" si="196"/>
        <v>0</v>
      </c>
      <c r="DB14" s="292">
        <f t="shared" si="196"/>
        <v>0</v>
      </c>
      <c r="DC14" s="292">
        <f t="shared" si="196"/>
        <v>0</v>
      </c>
      <c r="DD14" s="292">
        <f t="shared" si="196"/>
        <v>0</v>
      </c>
      <c r="DE14" s="292">
        <f t="shared" si="196"/>
        <v>0</v>
      </c>
      <c r="DF14" s="292">
        <f t="shared" si="196"/>
        <v>0</v>
      </c>
      <c r="DG14" s="292">
        <f t="shared" si="196"/>
        <v>0</v>
      </c>
      <c r="DH14" s="292">
        <f t="shared" ref="DH14:FS14" si="197">IF(DH$8="",0,IF(DH11=0,0,DH13/DH11))</f>
        <v>0</v>
      </c>
      <c r="DI14" s="292">
        <f t="shared" si="197"/>
        <v>0</v>
      </c>
      <c r="DJ14" s="292">
        <f t="shared" si="197"/>
        <v>0</v>
      </c>
      <c r="DK14" s="292">
        <f t="shared" si="197"/>
        <v>0</v>
      </c>
      <c r="DL14" s="292">
        <f t="shared" si="197"/>
        <v>0</v>
      </c>
      <c r="DM14" s="292">
        <f t="shared" si="197"/>
        <v>0</v>
      </c>
      <c r="DN14" s="292">
        <f t="shared" si="197"/>
        <v>0</v>
      </c>
      <c r="DO14" s="292">
        <f t="shared" si="197"/>
        <v>0</v>
      </c>
      <c r="DP14" s="292">
        <f t="shared" si="197"/>
        <v>0</v>
      </c>
      <c r="DQ14" s="292">
        <f t="shared" si="197"/>
        <v>0</v>
      </c>
      <c r="DR14" s="292">
        <f t="shared" si="197"/>
        <v>0</v>
      </c>
      <c r="DS14" s="292">
        <f t="shared" si="197"/>
        <v>0</v>
      </c>
      <c r="DT14" s="292">
        <f t="shared" si="197"/>
        <v>0</v>
      </c>
      <c r="DU14" s="292">
        <f t="shared" si="197"/>
        <v>0</v>
      </c>
      <c r="DV14" s="292">
        <f t="shared" si="197"/>
        <v>0</v>
      </c>
      <c r="DW14" s="292">
        <f t="shared" si="197"/>
        <v>0</v>
      </c>
      <c r="DX14" s="292">
        <f t="shared" si="197"/>
        <v>0</v>
      </c>
      <c r="DY14" s="292">
        <f t="shared" si="197"/>
        <v>0</v>
      </c>
      <c r="DZ14" s="292">
        <f t="shared" si="197"/>
        <v>0</v>
      </c>
      <c r="EA14" s="292">
        <f t="shared" si="197"/>
        <v>0</v>
      </c>
      <c r="EB14" s="292">
        <f t="shared" si="197"/>
        <v>0</v>
      </c>
      <c r="EC14" s="292">
        <f t="shared" si="197"/>
        <v>0</v>
      </c>
      <c r="ED14" s="292">
        <f t="shared" si="197"/>
        <v>0</v>
      </c>
      <c r="EE14" s="292">
        <f t="shared" si="197"/>
        <v>0</v>
      </c>
      <c r="EF14" s="292">
        <f t="shared" si="197"/>
        <v>0</v>
      </c>
      <c r="EG14" s="292">
        <f t="shared" si="197"/>
        <v>0</v>
      </c>
      <c r="EH14" s="292">
        <f t="shared" si="197"/>
        <v>0</v>
      </c>
      <c r="EI14" s="292">
        <f t="shared" si="197"/>
        <v>0</v>
      </c>
      <c r="EJ14" s="292">
        <f t="shared" si="197"/>
        <v>0</v>
      </c>
      <c r="EK14" s="292">
        <f t="shared" si="197"/>
        <v>0</v>
      </c>
      <c r="EL14" s="292">
        <f t="shared" si="197"/>
        <v>0</v>
      </c>
      <c r="EM14" s="292">
        <f t="shared" si="197"/>
        <v>0</v>
      </c>
      <c r="EN14" s="292">
        <f t="shared" si="197"/>
        <v>0</v>
      </c>
      <c r="EO14" s="292">
        <f t="shared" si="197"/>
        <v>0</v>
      </c>
      <c r="EP14" s="292">
        <f t="shared" si="197"/>
        <v>0</v>
      </c>
      <c r="EQ14" s="292">
        <f t="shared" si="197"/>
        <v>0</v>
      </c>
      <c r="ER14" s="292">
        <f t="shared" si="197"/>
        <v>0</v>
      </c>
      <c r="ES14" s="292">
        <f t="shared" si="197"/>
        <v>0</v>
      </c>
      <c r="ET14" s="292">
        <f t="shared" si="197"/>
        <v>0</v>
      </c>
      <c r="EU14" s="292">
        <f t="shared" si="197"/>
        <v>0</v>
      </c>
      <c r="EV14" s="292">
        <f t="shared" si="197"/>
        <v>0</v>
      </c>
      <c r="EW14" s="292">
        <f t="shared" si="197"/>
        <v>0</v>
      </c>
      <c r="EX14" s="292">
        <f t="shared" si="197"/>
        <v>0</v>
      </c>
      <c r="EY14" s="292">
        <f t="shared" si="197"/>
        <v>0</v>
      </c>
      <c r="EZ14" s="292">
        <f t="shared" si="197"/>
        <v>0</v>
      </c>
      <c r="FA14" s="292">
        <f t="shared" si="197"/>
        <v>0</v>
      </c>
      <c r="FB14" s="292">
        <f t="shared" si="197"/>
        <v>0</v>
      </c>
      <c r="FC14" s="292">
        <f t="shared" si="197"/>
        <v>0</v>
      </c>
      <c r="FD14" s="292">
        <f t="shared" si="197"/>
        <v>0</v>
      </c>
      <c r="FE14" s="292">
        <f t="shared" si="197"/>
        <v>0</v>
      </c>
      <c r="FF14" s="292">
        <f t="shared" si="197"/>
        <v>0</v>
      </c>
      <c r="FG14" s="292">
        <f t="shared" si="197"/>
        <v>0</v>
      </c>
      <c r="FH14" s="292">
        <f t="shared" si="197"/>
        <v>0</v>
      </c>
      <c r="FI14" s="292">
        <f t="shared" si="197"/>
        <v>0</v>
      </c>
      <c r="FJ14" s="292">
        <f t="shared" si="197"/>
        <v>0</v>
      </c>
      <c r="FK14" s="292">
        <f t="shared" si="197"/>
        <v>0</v>
      </c>
      <c r="FL14" s="292">
        <f t="shared" si="197"/>
        <v>0</v>
      </c>
      <c r="FM14" s="292">
        <f t="shared" si="197"/>
        <v>0</v>
      </c>
      <c r="FN14" s="292">
        <f t="shared" si="197"/>
        <v>0</v>
      </c>
      <c r="FO14" s="292">
        <f t="shared" si="197"/>
        <v>0</v>
      </c>
      <c r="FP14" s="292">
        <f t="shared" si="197"/>
        <v>0</v>
      </c>
      <c r="FQ14" s="292">
        <f t="shared" si="197"/>
        <v>0</v>
      </c>
      <c r="FR14" s="292">
        <f t="shared" si="197"/>
        <v>0</v>
      </c>
      <c r="FS14" s="292">
        <f t="shared" si="197"/>
        <v>0</v>
      </c>
      <c r="FT14" s="292">
        <f t="shared" ref="FT14:GZ14" si="198">IF(FT$8="",0,IF(FT11=0,0,FT13/FT11))</f>
        <v>0</v>
      </c>
      <c r="FU14" s="292">
        <f t="shared" si="198"/>
        <v>0</v>
      </c>
      <c r="FV14" s="292">
        <f t="shared" si="198"/>
        <v>0</v>
      </c>
      <c r="FW14" s="292">
        <f t="shared" si="198"/>
        <v>0</v>
      </c>
      <c r="FX14" s="292">
        <f t="shared" si="198"/>
        <v>0</v>
      </c>
      <c r="FY14" s="292">
        <f t="shared" si="198"/>
        <v>0</v>
      </c>
      <c r="FZ14" s="292">
        <f t="shared" si="198"/>
        <v>0</v>
      </c>
      <c r="GA14" s="292">
        <f t="shared" si="198"/>
        <v>0</v>
      </c>
      <c r="GB14" s="292">
        <f t="shared" si="198"/>
        <v>0</v>
      </c>
      <c r="GC14" s="292">
        <f t="shared" si="198"/>
        <v>0</v>
      </c>
      <c r="GD14" s="292">
        <f t="shared" si="198"/>
        <v>0</v>
      </c>
      <c r="GE14" s="292">
        <f t="shared" si="198"/>
        <v>0</v>
      </c>
      <c r="GF14" s="292">
        <f t="shared" si="198"/>
        <v>0</v>
      </c>
      <c r="GG14" s="292">
        <f t="shared" si="198"/>
        <v>0</v>
      </c>
      <c r="GH14" s="292">
        <f t="shared" si="198"/>
        <v>0</v>
      </c>
      <c r="GI14" s="292">
        <f t="shared" si="198"/>
        <v>0</v>
      </c>
      <c r="GJ14" s="292">
        <f t="shared" si="198"/>
        <v>0</v>
      </c>
      <c r="GK14" s="292">
        <f t="shared" si="198"/>
        <v>0</v>
      </c>
      <c r="GL14" s="292">
        <f t="shared" si="198"/>
        <v>0</v>
      </c>
      <c r="GM14" s="292">
        <f t="shared" si="198"/>
        <v>0</v>
      </c>
      <c r="GN14" s="292">
        <f t="shared" si="198"/>
        <v>0</v>
      </c>
      <c r="GO14" s="292">
        <f t="shared" si="198"/>
        <v>0</v>
      </c>
      <c r="GP14" s="292">
        <f t="shared" si="198"/>
        <v>0</v>
      </c>
      <c r="GQ14" s="292">
        <f t="shared" si="198"/>
        <v>0</v>
      </c>
      <c r="GR14" s="292">
        <f t="shared" si="198"/>
        <v>0</v>
      </c>
      <c r="GS14" s="292">
        <f t="shared" si="198"/>
        <v>0</v>
      </c>
      <c r="GT14" s="292">
        <f t="shared" si="198"/>
        <v>0</v>
      </c>
      <c r="GU14" s="292">
        <f t="shared" si="198"/>
        <v>0</v>
      </c>
      <c r="GV14" s="292">
        <f t="shared" si="198"/>
        <v>0</v>
      </c>
      <c r="GW14" s="292">
        <f t="shared" si="198"/>
        <v>0</v>
      </c>
      <c r="GX14" s="292">
        <f t="shared" si="198"/>
        <v>0</v>
      </c>
      <c r="GY14" s="292">
        <f t="shared" si="198"/>
        <v>0</v>
      </c>
      <c r="GZ14" s="292">
        <f t="shared" si="198"/>
        <v>0</v>
      </c>
      <c r="HA14" s="258"/>
      <c r="HB14" s="258"/>
    </row>
    <row r="15" spans="1:210" s="257" customFormat="1">
      <c r="A15" s="214"/>
      <c r="B15" s="404" t="s">
        <v>224</v>
      </c>
      <c r="C15" s="214"/>
      <c r="D15" s="214"/>
      <c r="E15" s="265"/>
      <c r="F15" s="51"/>
      <c r="G15" s="302" t="s">
        <v>6</v>
      </c>
      <c r="H15" s="214" t="s">
        <v>148</v>
      </c>
      <c r="I15" s="214"/>
      <c r="J15" s="214"/>
      <c r="K15" s="214"/>
      <c r="L15" s="214"/>
      <c r="M15" s="251"/>
      <c r="N15" s="261" t="str">
        <f>Главная!$Y$8</f>
        <v>итого</v>
      </c>
      <c r="O15" s="214"/>
      <c r="P15" s="5"/>
      <c r="Q15" s="261" t="s">
        <v>26</v>
      </c>
      <c r="R15" s="214"/>
      <c r="S15" s="251"/>
      <c r="T15" s="252"/>
      <c r="U15" s="251"/>
      <c r="V15" s="214"/>
      <c r="W15" s="253">
        <f>SUM($Y15:$HA15)</f>
        <v>0</v>
      </c>
      <c r="X15" s="253"/>
      <c r="Y15" s="254"/>
      <c r="Z15" s="255"/>
      <c r="AA15" s="256">
        <f t="shared" ref="AA15:AJ16" si="199">IF(AA$8="",0,SUMIFS(AA$43:AA$704,$H$43:$H$704,$H15))</f>
        <v>0</v>
      </c>
      <c r="AB15" s="256">
        <f t="shared" si="199"/>
        <v>0</v>
      </c>
      <c r="AC15" s="256">
        <f t="shared" si="199"/>
        <v>0</v>
      </c>
      <c r="AD15" s="256">
        <f t="shared" si="199"/>
        <v>0</v>
      </c>
      <c r="AE15" s="256">
        <f t="shared" si="199"/>
        <v>0</v>
      </c>
      <c r="AF15" s="256">
        <f t="shared" si="199"/>
        <v>0</v>
      </c>
      <c r="AG15" s="256">
        <f t="shared" si="199"/>
        <v>0</v>
      </c>
      <c r="AH15" s="256">
        <f t="shared" si="199"/>
        <v>0</v>
      </c>
      <c r="AI15" s="256">
        <f t="shared" si="199"/>
        <v>0</v>
      </c>
      <c r="AJ15" s="256">
        <f t="shared" si="199"/>
        <v>0</v>
      </c>
      <c r="AK15" s="256">
        <f t="shared" ref="AK15:AT16" si="200">IF(AK$8="",0,SUMIFS(AK$43:AK$704,$H$43:$H$704,$H15))</f>
        <v>0</v>
      </c>
      <c r="AL15" s="256">
        <f t="shared" si="200"/>
        <v>0</v>
      </c>
      <c r="AM15" s="256">
        <f t="shared" si="200"/>
        <v>0</v>
      </c>
      <c r="AN15" s="256">
        <f t="shared" si="200"/>
        <v>0</v>
      </c>
      <c r="AO15" s="256">
        <f t="shared" si="200"/>
        <v>0</v>
      </c>
      <c r="AP15" s="256">
        <f t="shared" si="200"/>
        <v>0</v>
      </c>
      <c r="AQ15" s="256">
        <f t="shared" si="200"/>
        <v>0</v>
      </c>
      <c r="AR15" s="256">
        <f t="shared" si="200"/>
        <v>0</v>
      </c>
      <c r="AS15" s="256">
        <f t="shared" si="200"/>
        <v>0</v>
      </c>
      <c r="AT15" s="256">
        <f t="shared" si="200"/>
        <v>0</v>
      </c>
      <c r="AU15" s="256">
        <f t="shared" ref="AU15:BD16" si="201">IF(AU$8="",0,SUMIFS(AU$43:AU$704,$H$43:$H$704,$H15))</f>
        <v>0</v>
      </c>
      <c r="AV15" s="256">
        <f t="shared" si="201"/>
        <v>0</v>
      </c>
      <c r="AW15" s="256">
        <f t="shared" si="201"/>
        <v>0</v>
      </c>
      <c r="AX15" s="256">
        <f t="shared" si="201"/>
        <v>0</v>
      </c>
      <c r="AY15" s="256">
        <f t="shared" si="201"/>
        <v>0</v>
      </c>
      <c r="AZ15" s="256">
        <f t="shared" si="201"/>
        <v>0</v>
      </c>
      <c r="BA15" s="256">
        <f t="shared" si="201"/>
        <v>0</v>
      </c>
      <c r="BB15" s="256">
        <f t="shared" si="201"/>
        <v>0</v>
      </c>
      <c r="BC15" s="256">
        <f t="shared" si="201"/>
        <v>0</v>
      </c>
      <c r="BD15" s="256">
        <f t="shared" si="201"/>
        <v>0</v>
      </c>
      <c r="BE15" s="256">
        <f t="shared" ref="BE15:BN16" si="202">IF(BE$8="",0,SUMIFS(BE$43:BE$704,$H$43:$H$704,$H15))</f>
        <v>0</v>
      </c>
      <c r="BF15" s="256">
        <f t="shared" si="202"/>
        <v>0</v>
      </c>
      <c r="BG15" s="256">
        <f t="shared" si="202"/>
        <v>0</v>
      </c>
      <c r="BH15" s="256">
        <f t="shared" si="202"/>
        <v>0</v>
      </c>
      <c r="BI15" s="256">
        <f t="shared" si="202"/>
        <v>0</v>
      </c>
      <c r="BJ15" s="256">
        <f t="shared" si="202"/>
        <v>0</v>
      </c>
      <c r="BK15" s="256">
        <f t="shared" si="202"/>
        <v>0</v>
      </c>
      <c r="BL15" s="256">
        <f t="shared" si="202"/>
        <v>0</v>
      </c>
      <c r="BM15" s="256">
        <f t="shared" si="202"/>
        <v>0</v>
      </c>
      <c r="BN15" s="256">
        <f t="shared" si="202"/>
        <v>0</v>
      </c>
      <c r="BO15" s="256">
        <f t="shared" ref="BO15:BX16" si="203">IF(BO$8="",0,SUMIFS(BO$43:BO$704,$H$43:$H$704,$H15))</f>
        <v>0</v>
      </c>
      <c r="BP15" s="256">
        <f t="shared" si="203"/>
        <v>0</v>
      </c>
      <c r="BQ15" s="256">
        <f t="shared" si="203"/>
        <v>0</v>
      </c>
      <c r="BR15" s="256">
        <f t="shared" si="203"/>
        <v>0</v>
      </c>
      <c r="BS15" s="256">
        <f t="shared" si="203"/>
        <v>0</v>
      </c>
      <c r="BT15" s="256">
        <f t="shared" si="203"/>
        <v>0</v>
      </c>
      <c r="BU15" s="256">
        <f t="shared" si="203"/>
        <v>0</v>
      </c>
      <c r="BV15" s="256">
        <f t="shared" si="203"/>
        <v>0</v>
      </c>
      <c r="BW15" s="256">
        <f t="shared" si="203"/>
        <v>0</v>
      </c>
      <c r="BX15" s="256">
        <f t="shared" si="203"/>
        <v>0</v>
      </c>
      <c r="BY15" s="256">
        <f t="shared" ref="BY15:CH16" si="204">IF(BY$8="",0,SUMIFS(BY$43:BY$704,$H$43:$H$704,$H15))</f>
        <v>0</v>
      </c>
      <c r="BZ15" s="256">
        <f t="shared" si="204"/>
        <v>0</v>
      </c>
      <c r="CA15" s="256">
        <f t="shared" si="204"/>
        <v>0</v>
      </c>
      <c r="CB15" s="256">
        <f t="shared" si="204"/>
        <v>0</v>
      </c>
      <c r="CC15" s="256">
        <f t="shared" si="204"/>
        <v>0</v>
      </c>
      <c r="CD15" s="256">
        <f t="shared" si="204"/>
        <v>0</v>
      </c>
      <c r="CE15" s="256">
        <f t="shared" si="204"/>
        <v>0</v>
      </c>
      <c r="CF15" s="256">
        <f t="shared" si="204"/>
        <v>0</v>
      </c>
      <c r="CG15" s="256">
        <f t="shared" si="204"/>
        <v>0</v>
      </c>
      <c r="CH15" s="256">
        <f t="shared" si="204"/>
        <v>0</v>
      </c>
      <c r="CI15" s="256">
        <f t="shared" ref="CI15:CR16" si="205">IF(CI$8="",0,SUMIFS(CI$43:CI$704,$H$43:$H$704,$H15))</f>
        <v>0</v>
      </c>
      <c r="CJ15" s="256">
        <f t="shared" si="205"/>
        <v>0</v>
      </c>
      <c r="CK15" s="256">
        <f t="shared" si="205"/>
        <v>0</v>
      </c>
      <c r="CL15" s="256">
        <f t="shared" si="205"/>
        <v>0</v>
      </c>
      <c r="CM15" s="256">
        <f t="shared" si="205"/>
        <v>0</v>
      </c>
      <c r="CN15" s="256">
        <f t="shared" si="205"/>
        <v>0</v>
      </c>
      <c r="CO15" s="256">
        <f t="shared" si="205"/>
        <v>0</v>
      </c>
      <c r="CP15" s="256">
        <f t="shared" si="205"/>
        <v>0</v>
      </c>
      <c r="CQ15" s="256">
        <f t="shared" si="205"/>
        <v>0</v>
      </c>
      <c r="CR15" s="256">
        <f t="shared" si="205"/>
        <v>0</v>
      </c>
      <c r="CS15" s="256">
        <f t="shared" ref="CS15:DB16" si="206">IF(CS$8="",0,SUMIFS(CS$43:CS$704,$H$43:$H$704,$H15))</f>
        <v>0</v>
      </c>
      <c r="CT15" s="256">
        <f t="shared" si="206"/>
        <v>0</v>
      </c>
      <c r="CU15" s="256">
        <f t="shared" si="206"/>
        <v>0</v>
      </c>
      <c r="CV15" s="256">
        <f t="shared" si="206"/>
        <v>0</v>
      </c>
      <c r="CW15" s="256">
        <f t="shared" si="206"/>
        <v>0</v>
      </c>
      <c r="CX15" s="256">
        <f t="shared" si="206"/>
        <v>0</v>
      </c>
      <c r="CY15" s="256">
        <f t="shared" si="206"/>
        <v>0</v>
      </c>
      <c r="CZ15" s="256">
        <f t="shared" si="206"/>
        <v>0</v>
      </c>
      <c r="DA15" s="256">
        <f t="shared" si="206"/>
        <v>0</v>
      </c>
      <c r="DB15" s="256">
        <f t="shared" si="206"/>
        <v>0</v>
      </c>
      <c r="DC15" s="256">
        <f t="shared" ref="DC15:DR16" si="207">IF(DC$8="",0,SUMIFS(DC$43:DC$704,$H$43:$H$704,$H15))</f>
        <v>0</v>
      </c>
      <c r="DD15" s="256">
        <f t="shared" si="207"/>
        <v>0</v>
      </c>
      <c r="DE15" s="256">
        <f t="shared" si="207"/>
        <v>0</v>
      </c>
      <c r="DF15" s="256">
        <f t="shared" si="207"/>
        <v>0</v>
      </c>
      <c r="DG15" s="256">
        <f t="shared" si="207"/>
        <v>0</v>
      </c>
      <c r="DH15" s="256">
        <f t="shared" si="207"/>
        <v>0</v>
      </c>
      <c r="DI15" s="256">
        <f t="shared" si="207"/>
        <v>0</v>
      </c>
      <c r="DJ15" s="256">
        <f t="shared" si="207"/>
        <v>0</v>
      </c>
      <c r="DK15" s="256">
        <f t="shared" si="207"/>
        <v>0</v>
      </c>
      <c r="DL15" s="256">
        <f t="shared" si="207"/>
        <v>0</v>
      </c>
      <c r="DM15" s="256">
        <f t="shared" si="207"/>
        <v>0</v>
      </c>
      <c r="DN15" s="256">
        <f t="shared" si="207"/>
        <v>0</v>
      </c>
      <c r="DO15" s="256">
        <f t="shared" si="207"/>
        <v>0</v>
      </c>
      <c r="DP15" s="256">
        <f t="shared" si="207"/>
        <v>0</v>
      </c>
      <c r="DQ15" s="256">
        <f t="shared" si="207"/>
        <v>0</v>
      </c>
      <c r="DR15" s="256">
        <f t="shared" si="207"/>
        <v>0</v>
      </c>
      <c r="DS15" s="256">
        <f t="shared" ref="DS15:GD16" si="208">IF(DS$8="",0,SUMIFS(DS$43:DS$704,$H$43:$H$704,$H15))</f>
        <v>0</v>
      </c>
      <c r="DT15" s="256">
        <f t="shared" si="208"/>
        <v>0</v>
      </c>
      <c r="DU15" s="256">
        <f t="shared" si="208"/>
        <v>0</v>
      </c>
      <c r="DV15" s="256">
        <f t="shared" si="208"/>
        <v>0</v>
      </c>
      <c r="DW15" s="256">
        <f t="shared" si="208"/>
        <v>0</v>
      </c>
      <c r="DX15" s="256">
        <f t="shared" si="208"/>
        <v>0</v>
      </c>
      <c r="DY15" s="256">
        <f t="shared" si="208"/>
        <v>0</v>
      </c>
      <c r="DZ15" s="256">
        <f t="shared" si="208"/>
        <v>0</v>
      </c>
      <c r="EA15" s="256">
        <f t="shared" si="208"/>
        <v>0</v>
      </c>
      <c r="EB15" s="256">
        <f t="shared" si="208"/>
        <v>0</v>
      </c>
      <c r="EC15" s="256">
        <f t="shared" si="208"/>
        <v>0</v>
      </c>
      <c r="ED15" s="256">
        <f t="shared" si="208"/>
        <v>0</v>
      </c>
      <c r="EE15" s="256">
        <f t="shared" si="208"/>
        <v>0</v>
      </c>
      <c r="EF15" s="256">
        <f t="shared" si="208"/>
        <v>0</v>
      </c>
      <c r="EG15" s="256">
        <f t="shared" si="208"/>
        <v>0</v>
      </c>
      <c r="EH15" s="256">
        <f t="shared" si="208"/>
        <v>0</v>
      </c>
      <c r="EI15" s="256">
        <f t="shared" si="208"/>
        <v>0</v>
      </c>
      <c r="EJ15" s="256">
        <f t="shared" si="208"/>
        <v>0</v>
      </c>
      <c r="EK15" s="256">
        <f t="shared" si="208"/>
        <v>0</v>
      </c>
      <c r="EL15" s="256">
        <f t="shared" si="208"/>
        <v>0</v>
      </c>
      <c r="EM15" s="256">
        <f t="shared" si="208"/>
        <v>0</v>
      </c>
      <c r="EN15" s="256">
        <f t="shared" si="208"/>
        <v>0</v>
      </c>
      <c r="EO15" s="256">
        <f t="shared" si="208"/>
        <v>0</v>
      </c>
      <c r="EP15" s="256">
        <f t="shared" si="208"/>
        <v>0</v>
      </c>
      <c r="EQ15" s="256">
        <f t="shared" si="208"/>
        <v>0</v>
      </c>
      <c r="ER15" s="256">
        <f t="shared" si="208"/>
        <v>0</v>
      </c>
      <c r="ES15" s="256">
        <f t="shared" si="208"/>
        <v>0</v>
      </c>
      <c r="ET15" s="256">
        <f t="shared" si="208"/>
        <v>0</v>
      </c>
      <c r="EU15" s="256">
        <f t="shared" si="208"/>
        <v>0</v>
      </c>
      <c r="EV15" s="256">
        <f t="shared" si="208"/>
        <v>0</v>
      </c>
      <c r="EW15" s="256">
        <f t="shared" si="208"/>
        <v>0</v>
      </c>
      <c r="EX15" s="256">
        <f t="shared" si="208"/>
        <v>0</v>
      </c>
      <c r="EY15" s="256">
        <f t="shared" si="208"/>
        <v>0</v>
      </c>
      <c r="EZ15" s="256">
        <f t="shared" si="208"/>
        <v>0</v>
      </c>
      <c r="FA15" s="256">
        <f t="shared" si="208"/>
        <v>0</v>
      </c>
      <c r="FB15" s="256">
        <f t="shared" si="208"/>
        <v>0</v>
      </c>
      <c r="FC15" s="256">
        <f t="shared" si="208"/>
        <v>0</v>
      </c>
      <c r="FD15" s="256">
        <f t="shared" si="208"/>
        <v>0</v>
      </c>
      <c r="FE15" s="256">
        <f t="shared" si="208"/>
        <v>0</v>
      </c>
      <c r="FF15" s="256">
        <f t="shared" si="208"/>
        <v>0</v>
      </c>
      <c r="FG15" s="256">
        <f t="shared" si="208"/>
        <v>0</v>
      </c>
      <c r="FH15" s="256">
        <f t="shared" si="208"/>
        <v>0</v>
      </c>
      <c r="FI15" s="256">
        <f t="shared" si="208"/>
        <v>0</v>
      </c>
      <c r="FJ15" s="256">
        <f t="shared" si="208"/>
        <v>0</v>
      </c>
      <c r="FK15" s="256">
        <f t="shared" si="208"/>
        <v>0</v>
      </c>
      <c r="FL15" s="256">
        <f t="shared" si="208"/>
        <v>0</v>
      </c>
      <c r="FM15" s="256">
        <f t="shared" si="208"/>
        <v>0</v>
      </c>
      <c r="FN15" s="256">
        <f t="shared" si="208"/>
        <v>0</v>
      </c>
      <c r="FO15" s="256">
        <f t="shared" si="208"/>
        <v>0</v>
      </c>
      <c r="FP15" s="256">
        <f t="shared" si="208"/>
        <v>0</v>
      </c>
      <c r="FQ15" s="256">
        <f t="shared" si="208"/>
        <v>0</v>
      </c>
      <c r="FR15" s="256">
        <f t="shared" si="208"/>
        <v>0</v>
      </c>
      <c r="FS15" s="256">
        <f t="shared" si="208"/>
        <v>0</v>
      </c>
      <c r="FT15" s="256">
        <f t="shared" si="208"/>
        <v>0</v>
      </c>
      <c r="FU15" s="256">
        <f t="shared" si="208"/>
        <v>0</v>
      </c>
      <c r="FV15" s="256">
        <f t="shared" si="208"/>
        <v>0</v>
      </c>
      <c r="FW15" s="256">
        <f t="shared" si="208"/>
        <v>0</v>
      </c>
      <c r="FX15" s="256">
        <f t="shared" si="208"/>
        <v>0</v>
      </c>
      <c r="FY15" s="256">
        <f t="shared" si="208"/>
        <v>0</v>
      </c>
      <c r="FZ15" s="256">
        <f t="shared" si="208"/>
        <v>0</v>
      </c>
      <c r="GA15" s="256">
        <f t="shared" si="208"/>
        <v>0</v>
      </c>
      <c r="GB15" s="256">
        <f t="shared" si="208"/>
        <v>0</v>
      </c>
      <c r="GC15" s="256">
        <f t="shared" si="208"/>
        <v>0</v>
      </c>
      <c r="GD15" s="256">
        <f t="shared" si="208"/>
        <v>0</v>
      </c>
      <c r="GE15" s="256">
        <f t="shared" ref="GE15:GZ16" si="209">IF(GE$8="",0,SUMIFS(GE$43:GE$704,$H$43:$H$704,$H15))</f>
        <v>0</v>
      </c>
      <c r="GF15" s="256">
        <f t="shared" si="209"/>
        <v>0</v>
      </c>
      <c r="GG15" s="256">
        <f t="shared" si="209"/>
        <v>0</v>
      </c>
      <c r="GH15" s="256">
        <f t="shared" si="209"/>
        <v>0</v>
      </c>
      <c r="GI15" s="256">
        <f t="shared" si="209"/>
        <v>0</v>
      </c>
      <c r="GJ15" s="256">
        <f t="shared" si="209"/>
        <v>0</v>
      </c>
      <c r="GK15" s="256">
        <f t="shared" si="209"/>
        <v>0</v>
      </c>
      <c r="GL15" s="256">
        <f t="shared" si="209"/>
        <v>0</v>
      </c>
      <c r="GM15" s="256">
        <f t="shared" si="209"/>
        <v>0</v>
      </c>
      <c r="GN15" s="256">
        <f t="shared" si="209"/>
        <v>0</v>
      </c>
      <c r="GO15" s="256">
        <f t="shared" si="209"/>
        <v>0</v>
      </c>
      <c r="GP15" s="256">
        <f t="shared" si="209"/>
        <v>0</v>
      </c>
      <c r="GQ15" s="256">
        <f t="shared" si="209"/>
        <v>0</v>
      </c>
      <c r="GR15" s="256">
        <f t="shared" si="209"/>
        <v>0</v>
      </c>
      <c r="GS15" s="256">
        <f t="shared" si="209"/>
        <v>0</v>
      </c>
      <c r="GT15" s="256">
        <f t="shared" si="209"/>
        <v>0</v>
      </c>
      <c r="GU15" s="256">
        <f t="shared" si="209"/>
        <v>0</v>
      </c>
      <c r="GV15" s="256">
        <f t="shared" si="209"/>
        <v>0</v>
      </c>
      <c r="GW15" s="256">
        <f t="shared" si="209"/>
        <v>0</v>
      </c>
      <c r="GX15" s="256">
        <f t="shared" si="209"/>
        <v>0</v>
      </c>
      <c r="GY15" s="256">
        <f t="shared" si="209"/>
        <v>0</v>
      </c>
      <c r="GZ15" s="256">
        <f t="shared" si="209"/>
        <v>0</v>
      </c>
      <c r="HA15" s="214"/>
      <c r="HB15" s="214"/>
    </row>
    <row r="16" spans="1:210" s="257" customFormat="1">
      <c r="A16" s="214"/>
      <c r="B16" s="404" t="s">
        <v>225</v>
      </c>
      <c r="C16" s="214"/>
      <c r="D16" s="214"/>
      <c r="E16" s="265"/>
      <c r="F16" s="51"/>
      <c r="G16" s="302" t="s">
        <v>6</v>
      </c>
      <c r="H16" s="214" t="s">
        <v>168</v>
      </c>
      <c r="I16" s="214"/>
      <c r="J16" s="214"/>
      <c r="K16" s="214"/>
      <c r="L16" s="214"/>
      <c r="M16" s="251"/>
      <c r="N16" s="261" t="str">
        <f>Главная!$Y$8</f>
        <v>итого</v>
      </c>
      <c r="O16" s="214"/>
      <c r="P16" s="5"/>
      <c r="Q16" s="261" t="s">
        <v>26</v>
      </c>
      <c r="R16" s="214"/>
      <c r="S16" s="251"/>
      <c r="T16" s="252"/>
      <c r="U16" s="251"/>
      <c r="V16" s="214"/>
      <c r="W16" s="253">
        <f>SUM($Y16:$HA16)</f>
        <v>0</v>
      </c>
      <c r="X16" s="253"/>
      <c r="Y16" s="254"/>
      <c r="Z16" s="255"/>
      <c r="AA16" s="256">
        <f t="shared" si="199"/>
        <v>0</v>
      </c>
      <c r="AB16" s="256">
        <f t="shared" si="199"/>
        <v>0</v>
      </c>
      <c r="AC16" s="256">
        <f t="shared" si="199"/>
        <v>0</v>
      </c>
      <c r="AD16" s="256">
        <f t="shared" si="199"/>
        <v>0</v>
      </c>
      <c r="AE16" s="256">
        <f t="shared" si="199"/>
        <v>0</v>
      </c>
      <c r="AF16" s="256">
        <f t="shared" si="199"/>
        <v>0</v>
      </c>
      <c r="AG16" s="256">
        <f t="shared" si="199"/>
        <v>0</v>
      </c>
      <c r="AH16" s="256">
        <f t="shared" si="199"/>
        <v>0</v>
      </c>
      <c r="AI16" s="256">
        <f t="shared" si="199"/>
        <v>0</v>
      </c>
      <c r="AJ16" s="256">
        <f t="shared" si="199"/>
        <v>0</v>
      </c>
      <c r="AK16" s="256">
        <f t="shared" si="200"/>
        <v>0</v>
      </c>
      <c r="AL16" s="256">
        <f t="shared" si="200"/>
        <v>0</v>
      </c>
      <c r="AM16" s="256">
        <f t="shared" si="200"/>
        <v>0</v>
      </c>
      <c r="AN16" s="256">
        <f t="shared" si="200"/>
        <v>0</v>
      </c>
      <c r="AO16" s="256">
        <f t="shared" si="200"/>
        <v>0</v>
      </c>
      <c r="AP16" s="256">
        <f t="shared" si="200"/>
        <v>0</v>
      </c>
      <c r="AQ16" s="256">
        <f t="shared" si="200"/>
        <v>0</v>
      </c>
      <c r="AR16" s="256">
        <f t="shared" si="200"/>
        <v>0</v>
      </c>
      <c r="AS16" s="256">
        <f t="shared" si="200"/>
        <v>0</v>
      </c>
      <c r="AT16" s="256">
        <f t="shared" si="200"/>
        <v>0</v>
      </c>
      <c r="AU16" s="256">
        <f t="shared" si="201"/>
        <v>0</v>
      </c>
      <c r="AV16" s="256">
        <f t="shared" si="201"/>
        <v>0</v>
      </c>
      <c r="AW16" s="256">
        <f t="shared" si="201"/>
        <v>0</v>
      </c>
      <c r="AX16" s="256">
        <f t="shared" si="201"/>
        <v>0</v>
      </c>
      <c r="AY16" s="256">
        <f t="shared" si="201"/>
        <v>0</v>
      </c>
      <c r="AZ16" s="256">
        <f t="shared" si="201"/>
        <v>0</v>
      </c>
      <c r="BA16" s="256">
        <f t="shared" si="201"/>
        <v>0</v>
      </c>
      <c r="BB16" s="256">
        <f t="shared" si="201"/>
        <v>0</v>
      </c>
      <c r="BC16" s="256">
        <f t="shared" si="201"/>
        <v>0</v>
      </c>
      <c r="BD16" s="256">
        <f t="shared" si="201"/>
        <v>0</v>
      </c>
      <c r="BE16" s="256">
        <f t="shared" si="202"/>
        <v>0</v>
      </c>
      <c r="BF16" s="256">
        <f t="shared" si="202"/>
        <v>0</v>
      </c>
      <c r="BG16" s="256">
        <f t="shared" si="202"/>
        <v>0</v>
      </c>
      <c r="BH16" s="256">
        <f t="shared" si="202"/>
        <v>0</v>
      </c>
      <c r="BI16" s="256">
        <f t="shared" si="202"/>
        <v>0</v>
      </c>
      <c r="BJ16" s="256">
        <f t="shared" si="202"/>
        <v>0</v>
      </c>
      <c r="BK16" s="256">
        <f t="shared" si="202"/>
        <v>0</v>
      </c>
      <c r="BL16" s="256">
        <f t="shared" si="202"/>
        <v>0</v>
      </c>
      <c r="BM16" s="256">
        <f t="shared" si="202"/>
        <v>0</v>
      </c>
      <c r="BN16" s="256">
        <f t="shared" si="202"/>
        <v>0</v>
      </c>
      <c r="BO16" s="256">
        <f t="shared" si="203"/>
        <v>0</v>
      </c>
      <c r="BP16" s="256">
        <f t="shared" si="203"/>
        <v>0</v>
      </c>
      <c r="BQ16" s="256">
        <f t="shared" si="203"/>
        <v>0</v>
      </c>
      <c r="BR16" s="256">
        <f t="shared" si="203"/>
        <v>0</v>
      </c>
      <c r="BS16" s="256">
        <f t="shared" si="203"/>
        <v>0</v>
      </c>
      <c r="BT16" s="256">
        <f t="shared" si="203"/>
        <v>0</v>
      </c>
      <c r="BU16" s="256">
        <f t="shared" si="203"/>
        <v>0</v>
      </c>
      <c r="BV16" s="256">
        <f t="shared" si="203"/>
        <v>0</v>
      </c>
      <c r="BW16" s="256">
        <f t="shared" si="203"/>
        <v>0</v>
      </c>
      <c r="BX16" s="256">
        <f t="shared" si="203"/>
        <v>0</v>
      </c>
      <c r="BY16" s="256">
        <f t="shared" si="204"/>
        <v>0</v>
      </c>
      <c r="BZ16" s="256">
        <f t="shared" si="204"/>
        <v>0</v>
      </c>
      <c r="CA16" s="256">
        <f t="shared" si="204"/>
        <v>0</v>
      </c>
      <c r="CB16" s="256">
        <f t="shared" si="204"/>
        <v>0</v>
      </c>
      <c r="CC16" s="256">
        <f t="shared" si="204"/>
        <v>0</v>
      </c>
      <c r="CD16" s="256">
        <f t="shared" si="204"/>
        <v>0</v>
      </c>
      <c r="CE16" s="256">
        <f t="shared" si="204"/>
        <v>0</v>
      </c>
      <c r="CF16" s="256">
        <f t="shared" si="204"/>
        <v>0</v>
      </c>
      <c r="CG16" s="256">
        <f t="shared" si="204"/>
        <v>0</v>
      </c>
      <c r="CH16" s="256">
        <f t="shared" si="204"/>
        <v>0</v>
      </c>
      <c r="CI16" s="256">
        <f t="shared" si="205"/>
        <v>0</v>
      </c>
      <c r="CJ16" s="256">
        <f t="shared" si="205"/>
        <v>0</v>
      </c>
      <c r="CK16" s="256">
        <f t="shared" si="205"/>
        <v>0</v>
      </c>
      <c r="CL16" s="256">
        <f t="shared" si="205"/>
        <v>0</v>
      </c>
      <c r="CM16" s="256">
        <f t="shared" si="205"/>
        <v>0</v>
      </c>
      <c r="CN16" s="256">
        <f t="shared" si="205"/>
        <v>0</v>
      </c>
      <c r="CO16" s="256">
        <f t="shared" si="205"/>
        <v>0</v>
      </c>
      <c r="CP16" s="256">
        <f t="shared" si="205"/>
        <v>0</v>
      </c>
      <c r="CQ16" s="256">
        <f t="shared" si="205"/>
        <v>0</v>
      </c>
      <c r="CR16" s="256">
        <f t="shared" si="205"/>
        <v>0</v>
      </c>
      <c r="CS16" s="256">
        <f t="shared" si="206"/>
        <v>0</v>
      </c>
      <c r="CT16" s="256">
        <f t="shared" si="206"/>
        <v>0</v>
      </c>
      <c r="CU16" s="256">
        <f t="shared" si="206"/>
        <v>0</v>
      </c>
      <c r="CV16" s="256">
        <f t="shared" si="206"/>
        <v>0</v>
      </c>
      <c r="CW16" s="256">
        <f t="shared" si="206"/>
        <v>0</v>
      </c>
      <c r="CX16" s="256">
        <f t="shared" si="206"/>
        <v>0</v>
      </c>
      <c r="CY16" s="256">
        <f t="shared" si="206"/>
        <v>0</v>
      </c>
      <c r="CZ16" s="256">
        <f t="shared" si="206"/>
        <v>0</v>
      </c>
      <c r="DA16" s="256">
        <f t="shared" si="206"/>
        <v>0</v>
      </c>
      <c r="DB16" s="256">
        <f t="shared" si="206"/>
        <v>0</v>
      </c>
      <c r="DC16" s="256">
        <f t="shared" si="207"/>
        <v>0</v>
      </c>
      <c r="DD16" s="256">
        <f t="shared" si="207"/>
        <v>0</v>
      </c>
      <c r="DE16" s="256">
        <f t="shared" si="207"/>
        <v>0</v>
      </c>
      <c r="DF16" s="256">
        <f t="shared" si="207"/>
        <v>0</v>
      </c>
      <c r="DG16" s="256">
        <f t="shared" si="207"/>
        <v>0</v>
      </c>
      <c r="DH16" s="256">
        <f t="shared" ref="DH16:FS16" si="210">IF(DH$8="",0,SUMIFS(DH$43:DH$704,$H$43:$H$704,$H16))</f>
        <v>0</v>
      </c>
      <c r="DI16" s="256">
        <f t="shared" si="210"/>
        <v>0</v>
      </c>
      <c r="DJ16" s="256">
        <f t="shared" si="210"/>
        <v>0</v>
      </c>
      <c r="DK16" s="256">
        <f t="shared" si="210"/>
        <v>0</v>
      </c>
      <c r="DL16" s="256">
        <f t="shared" si="210"/>
        <v>0</v>
      </c>
      <c r="DM16" s="256">
        <f t="shared" si="210"/>
        <v>0</v>
      </c>
      <c r="DN16" s="256">
        <f t="shared" si="210"/>
        <v>0</v>
      </c>
      <c r="DO16" s="256">
        <f t="shared" si="210"/>
        <v>0</v>
      </c>
      <c r="DP16" s="256">
        <f t="shared" si="210"/>
        <v>0</v>
      </c>
      <c r="DQ16" s="256">
        <f t="shared" si="210"/>
        <v>0</v>
      </c>
      <c r="DR16" s="256">
        <f t="shared" si="210"/>
        <v>0</v>
      </c>
      <c r="DS16" s="256">
        <f t="shared" si="210"/>
        <v>0</v>
      </c>
      <c r="DT16" s="256">
        <f t="shared" si="210"/>
        <v>0</v>
      </c>
      <c r="DU16" s="256">
        <f t="shared" si="210"/>
        <v>0</v>
      </c>
      <c r="DV16" s="256">
        <f t="shared" si="210"/>
        <v>0</v>
      </c>
      <c r="DW16" s="256">
        <f t="shared" si="210"/>
        <v>0</v>
      </c>
      <c r="DX16" s="256">
        <f t="shared" si="210"/>
        <v>0</v>
      </c>
      <c r="DY16" s="256">
        <f t="shared" si="210"/>
        <v>0</v>
      </c>
      <c r="DZ16" s="256">
        <f t="shared" si="210"/>
        <v>0</v>
      </c>
      <c r="EA16" s="256">
        <f t="shared" si="210"/>
        <v>0</v>
      </c>
      <c r="EB16" s="256">
        <f t="shared" si="210"/>
        <v>0</v>
      </c>
      <c r="EC16" s="256">
        <f t="shared" si="210"/>
        <v>0</v>
      </c>
      <c r="ED16" s="256">
        <f t="shared" si="210"/>
        <v>0</v>
      </c>
      <c r="EE16" s="256">
        <f t="shared" si="210"/>
        <v>0</v>
      </c>
      <c r="EF16" s="256">
        <f t="shared" si="210"/>
        <v>0</v>
      </c>
      <c r="EG16" s="256">
        <f t="shared" si="210"/>
        <v>0</v>
      </c>
      <c r="EH16" s="256">
        <f t="shared" si="210"/>
        <v>0</v>
      </c>
      <c r="EI16" s="256">
        <f t="shared" si="210"/>
        <v>0</v>
      </c>
      <c r="EJ16" s="256">
        <f t="shared" si="210"/>
        <v>0</v>
      </c>
      <c r="EK16" s="256">
        <f t="shared" si="210"/>
        <v>0</v>
      </c>
      <c r="EL16" s="256">
        <f t="shared" si="210"/>
        <v>0</v>
      </c>
      <c r="EM16" s="256">
        <f t="shared" si="210"/>
        <v>0</v>
      </c>
      <c r="EN16" s="256">
        <f t="shared" si="210"/>
        <v>0</v>
      </c>
      <c r="EO16" s="256">
        <f t="shared" si="210"/>
        <v>0</v>
      </c>
      <c r="EP16" s="256">
        <f t="shared" si="210"/>
        <v>0</v>
      </c>
      <c r="EQ16" s="256">
        <f t="shared" si="210"/>
        <v>0</v>
      </c>
      <c r="ER16" s="256">
        <f t="shared" si="210"/>
        <v>0</v>
      </c>
      <c r="ES16" s="256">
        <f t="shared" si="210"/>
        <v>0</v>
      </c>
      <c r="ET16" s="256">
        <f t="shared" si="210"/>
        <v>0</v>
      </c>
      <c r="EU16" s="256">
        <f t="shared" si="210"/>
        <v>0</v>
      </c>
      <c r="EV16" s="256">
        <f t="shared" si="210"/>
        <v>0</v>
      </c>
      <c r="EW16" s="256">
        <f t="shared" si="210"/>
        <v>0</v>
      </c>
      <c r="EX16" s="256">
        <f t="shared" si="210"/>
        <v>0</v>
      </c>
      <c r="EY16" s="256">
        <f t="shared" si="210"/>
        <v>0</v>
      </c>
      <c r="EZ16" s="256">
        <f t="shared" si="210"/>
        <v>0</v>
      </c>
      <c r="FA16" s="256">
        <f t="shared" si="210"/>
        <v>0</v>
      </c>
      <c r="FB16" s="256">
        <f t="shared" si="210"/>
        <v>0</v>
      </c>
      <c r="FC16" s="256">
        <f t="shared" si="210"/>
        <v>0</v>
      </c>
      <c r="FD16" s="256">
        <f t="shared" si="210"/>
        <v>0</v>
      </c>
      <c r="FE16" s="256">
        <f t="shared" si="210"/>
        <v>0</v>
      </c>
      <c r="FF16" s="256">
        <f t="shared" si="210"/>
        <v>0</v>
      </c>
      <c r="FG16" s="256">
        <f t="shared" si="210"/>
        <v>0</v>
      </c>
      <c r="FH16" s="256">
        <f t="shared" si="210"/>
        <v>0</v>
      </c>
      <c r="FI16" s="256">
        <f t="shared" si="210"/>
        <v>0</v>
      </c>
      <c r="FJ16" s="256">
        <f t="shared" si="210"/>
        <v>0</v>
      </c>
      <c r="FK16" s="256">
        <f t="shared" si="210"/>
        <v>0</v>
      </c>
      <c r="FL16" s="256">
        <f t="shared" si="210"/>
        <v>0</v>
      </c>
      <c r="FM16" s="256">
        <f t="shared" si="210"/>
        <v>0</v>
      </c>
      <c r="FN16" s="256">
        <f t="shared" si="210"/>
        <v>0</v>
      </c>
      <c r="FO16" s="256">
        <f t="shared" si="210"/>
        <v>0</v>
      </c>
      <c r="FP16" s="256">
        <f t="shared" si="210"/>
        <v>0</v>
      </c>
      <c r="FQ16" s="256">
        <f t="shared" si="210"/>
        <v>0</v>
      </c>
      <c r="FR16" s="256">
        <f t="shared" si="210"/>
        <v>0</v>
      </c>
      <c r="FS16" s="256">
        <f t="shared" si="210"/>
        <v>0</v>
      </c>
      <c r="FT16" s="256">
        <f t="shared" si="208"/>
        <v>0</v>
      </c>
      <c r="FU16" s="256">
        <f t="shared" si="208"/>
        <v>0</v>
      </c>
      <c r="FV16" s="256">
        <f t="shared" si="208"/>
        <v>0</v>
      </c>
      <c r="FW16" s="256">
        <f t="shared" si="208"/>
        <v>0</v>
      </c>
      <c r="FX16" s="256">
        <f t="shared" si="208"/>
        <v>0</v>
      </c>
      <c r="FY16" s="256">
        <f t="shared" si="208"/>
        <v>0</v>
      </c>
      <c r="FZ16" s="256">
        <f t="shared" si="208"/>
        <v>0</v>
      </c>
      <c r="GA16" s="256">
        <f t="shared" si="208"/>
        <v>0</v>
      </c>
      <c r="GB16" s="256">
        <f t="shared" si="208"/>
        <v>0</v>
      </c>
      <c r="GC16" s="256">
        <f t="shared" si="208"/>
        <v>0</v>
      </c>
      <c r="GD16" s="256">
        <f t="shared" si="208"/>
        <v>0</v>
      </c>
      <c r="GE16" s="256">
        <f t="shared" si="209"/>
        <v>0</v>
      </c>
      <c r="GF16" s="256">
        <f t="shared" si="209"/>
        <v>0</v>
      </c>
      <c r="GG16" s="256">
        <f t="shared" si="209"/>
        <v>0</v>
      </c>
      <c r="GH16" s="256">
        <f t="shared" si="209"/>
        <v>0</v>
      </c>
      <c r="GI16" s="256">
        <f t="shared" si="209"/>
        <v>0</v>
      </c>
      <c r="GJ16" s="256">
        <f t="shared" si="209"/>
        <v>0</v>
      </c>
      <c r="GK16" s="256">
        <f t="shared" si="209"/>
        <v>0</v>
      </c>
      <c r="GL16" s="256">
        <f t="shared" si="209"/>
        <v>0</v>
      </c>
      <c r="GM16" s="256">
        <f t="shared" si="209"/>
        <v>0</v>
      </c>
      <c r="GN16" s="256">
        <f t="shared" si="209"/>
        <v>0</v>
      </c>
      <c r="GO16" s="256">
        <f t="shared" si="209"/>
        <v>0</v>
      </c>
      <c r="GP16" s="256">
        <f t="shared" si="209"/>
        <v>0</v>
      </c>
      <c r="GQ16" s="256">
        <f t="shared" si="209"/>
        <v>0</v>
      </c>
      <c r="GR16" s="256">
        <f t="shared" si="209"/>
        <v>0</v>
      </c>
      <c r="GS16" s="256">
        <f t="shared" si="209"/>
        <v>0</v>
      </c>
      <c r="GT16" s="256">
        <f t="shared" si="209"/>
        <v>0</v>
      </c>
      <c r="GU16" s="256">
        <f t="shared" si="209"/>
        <v>0</v>
      </c>
      <c r="GV16" s="256">
        <f t="shared" si="209"/>
        <v>0</v>
      </c>
      <c r="GW16" s="256">
        <f t="shared" si="209"/>
        <v>0</v>
      </c>
      <c r="GX16" s="256">
        <f t="shared" si="209"/>
        <v>0</v>
      </c>
      <c r="GY16" s="256">
        <f t="shared" si="209"/>
        <v>0</v>
      </c>
      <c r="GZ16" s="256">
        <f t="shared" si="209"/>
        <v>0</v>
      </c>
      <c r="HA16" s="214"/>
      <c r="HB16" s="214"/>
    </row>
    <row r="17" spans="1:210" s="291" customFormat="1">
      <c r="A17" s="258"/>
      <c r="B17" s="260"/>
      <c r="C17" s="258"/>
      <c r="D17" s="258"/>
      <c r="E17" s="286"/>
      <c r="F17" s="53"/>
      <c r="G17" s="303" t="s">
        <v>6</v>
      </c>
      <c r="H17" s="258" t="s">
        <v>169</v>
      </c>
      <c r="I17" s="258"/>
      <c r="J17" s="258"/>
      <c r="K17" s="258"/>
      <c r="L17" s="258"/>
      <c r="M17" s="287"/>
      <c r="N17" s="260" t="str">
        <f>Главная!$Y$8</f>
        <v>итого</v>
      </c>
      <c r="O17" s="258"/>
      <c r="P17" s="20"/>
      <c r="Q17" s="260" t="s">
        <v>26</v>
      </c>
      <c r="R17" s="258"/>
      <c r="S17" s="287"/>
      <c r="T17" s="288"/>
      <c r="U17" s="287"/>
      <c r="V17" s="294"/>
      <c r="W17" s="293">
        <f>IF(W$8="",0,IF(W11=0,0,W16/W11))</f>
        <v>0</v>
      </c>
      <c r="X17" s="295"/>
      <c r="Y17" s="289"/>
      <c r="Z17" s="290"/>
      <c r="AA17" s="292">
        <f>IF(AA$8="",0,IF(AA11=0,0,AA16/AA11))</f>
        <v>0</v>
      </c>
      <c r="AB17" s="292">
        <f t="shared" ref="AB17:AE17" si="211">IF(AB$8="",0,IF(AB11=0,0,AB16/AB11))</f>
        <v>0</v>
      </c>
      <c r="AC17" s="292">
        <f t="shared" si="211"/>
        <v>0</v>
      </c>
      <c r="AD17" s="292">
        <f t="shared" si="211"/>
        <v>0</v>
      </c>
      <c r="AE17" s="292">
        <f t="shared" si="211"/>
        <v>0</v>
      </c>
      <c r="AF17" s="292">
        <f t="shared" ref="AF17:CQ17" si="212">IF(AF$8="",0,IF(AF11=0,0,AF16/AF11))</f>
        <v>0</v>
      </c>
      <c r="AG17" s="292">
        <f t="shared" si="212"/>
        <v>0</v>
      </c>
      <c r="AH17" s="292">
        <f t="shared" si="212"/>
        <v>0</v>
      </c>
      <c r="AI17" s="292">
        <f t="shared" si="212"/>
        <v>0</v>
      </c>
      <c r="AJ17" s="292">
        <f t="shared" si="212"/>
        <v>0</v>
      </c>
      <c r="AK17" s="292">
        <f t="shared" si="212"/>
        <v>0</v>
      </c>
      <c r="AL17" s="292">
        <f t="shared" si="212"/>
        <v>0</v>
      </c>
      <c r="AM17" s="292">
        <f t="shared" si="212"/>
        <v>0</v>
      </c>
      <c r="AN17" s="292">
        <f t="shared" si="212"/>
        <v>0</v>
      </c>
      <c r="AO17" s="292">
        <f t="shared" si="212"/>
        <v>0</v>
      </c>
      <c r="AP17" s="292">
        <f t="shared" si="212"/>
        <v>0</v>
      </c>
      <c r="AQ17" s="292">
        <f t="shared" si="212"/>
        <v>0</v>
      </c>
      <c r="AR17" s="292">
        <f t="shared" si="212"/>
        <v>0</v>
      </c>
      <c r="AS17" s="292">
        <f t="shared" si="212"/>
        <v>0</v>
      </c>
      <c r="AT17" s="292">
        <f t="shared" si="212"/>
        <v>0</v>
      </c>
      <c r="AU17" s="292">
        <f t="shared" si="212"/>
        <v>0</v>
      </c>
      <c r="AV17" s="292">
        <f t="shared" si="212"/>
        <v>0</v>
      </c>
      <c r="AW17" s="292">
        <f t="shared" si="212"/>
        <v>0</v>
      </c>
      <c r="AX17" s="292">
        <f t="shared" si="212"/>
        <v>0</v>
      </c>
      <c r="AY17" s="292">
        <f t="shared" si="212"/>
        <v>0</v>
      </c>
      <c r="AZ17" s="292">
        <f t="shared" si="212"/>
        <v>0</v>
      </c>
      <c r="BA17" s="292">
        <f t="shared" si="212"/>
        <v>0</v>
      </c>
      <c r="BB17" s="292">
        <f t="shared" si="212"/>
        <v>0</v>
      </c>
      <c r="BC17" s="292">
        <f t="shared" si="212"/>
        <v>0</v>
      </c>
      <c r="BD17" s="292">
        <f t="shared" si="212"/>
        <v>0</v>
      </c>
      <c r="BE17" s="292">
        <f t="shared" si="212"/>
        <v>0</v>
      </c>
      <c r="BF17" s="292">
        <f t="shared" si="212"/>
        <v>0</v>
      </c>
      <c r="BG17" s="292">
        <f t="shared" si="212"/>
        <v>0</v>
      </c>
      <c r="BH17" s="292">
        <f t="shared" si="212"/>
        <v>0</v>
      </c>
      <c r="BI17" s="292">
        <f t="shared" si="212"/>
        <v>0</v>
      </c>
      <c r="BJ17" s="292">
        <f t="shared" si="212"/>
        <v>0</v>
      </c>
      <c r="BK17" s="292">
        <f t="shared" si="212"/>
        <v>0</v>
      </c>
      <c r="BL17" s="292">
        <f t="shared" si="212"/>
        <v>0</v>
      </c>
      <c r="BM17" s="292">
        <f t="shared" si="212"/>
        <v>0</v>
      </c>
      <c r="BN17" s="292">
        <f t="shared" si="212"/>
        <v>0</v>
      </c>
      <c r="BO17" s="292">
        <f t="shared" si="212"/>
        <v>0</v>
      </c>
      <c r="BP17" s="292">
        <f t="shared" si="212"/>
        <v>0</v>
      </c>
      <c r="BQ17" s="292">
        <f t="shared" si="212"/>
        <v>0</v>
      </c>
      <c r="BR17" s="292">
        <f t="shared" si="212"/>
        <v>0</v>
      </c>
      <c r="BS17" s="292">
        <f t="shared" si="212"/>
        <v>0</v>
      </c>
      <c r="BT17" s="292">
        <f t="shared" si="212"/>
        <v>0</v>
      </c>
      <c r="BU17" s="292">
        <f t="shared" si="212"/>
        <v>0</v>
      </c>
      <c r="BV17" s="292">
        <f t="shared" si="212"/>
        <v>0</v>
      </c>
      <c r="BW17" s="292">
        <f t="shared" si="212"/>
        <v>0</v>
      </c>
      <c r="BX17" s="292">
        <f t="shared" si="212"/>
        <v>0</v>
      </c>
      <c r="BY17" s="292">
        <f t="shared" si="212"/>
        <v>0</v>
      </c>
      <c r="BZ17" s="292">
        <f t="shared" si="212"/>
        <v>0</v>
      </c>
      <c r="CA17" s="292">
        <f t="shared" si="212"/>
        <v>0</v>
      </c>
      <c r="CB17" s="292">
        <f t="shared" si="212"/>
        <v>0</v>
      </c>
      <c r="CC17" s="292">
        <f t="shared" si="212"/>
        <v>0</v>
      </c>
      <c r="CD17" s="292">
        <f t="shared" si="212"/>
        <v>0</v>
      </c>
      <c r="CE17" s="292">
        <f t="shared" si="212"/>
        <v>0</v>
      </c>
      <c r="CF17" s="292">
        <f t="shared" si="212"/>
        <v>0</v>
      </c>
      <c r="CG17" s="292">
        <f t="shared" si="212"/>
        <v>0</v>
      </c>
      <c r="CH17" s="292">
        <f t="shared" si="212"/>
        <v>0</v>
      </c>
      <c r="CI17" s="292">
        <f t="shared" si="212"/>
        <v>0</v>
      </c>
      <c r="CJ17" s="292">
        <f t="shared" si="212"/>
        <v>0</v>
      </c>
      <c r="CK17" s="292">
        <f t="shared" si="212"/>
        <v>0</v>
      </c>
      <c r="CL17" s="292">
        <f t="shared" si="212"/>
        <v>0</v>
      </c>
      <c r="CM17" s="292">
        <f t="shared" si="212"/>
        <v>0</v>
      </c>
      <c r="CN17" s="292">
        <f t="shared" si="212"/>
        <v>0</v>
      </c>
      <c r="CO17" s="292">
        <f t="shared" si="212"/>
        <v>0</v>
      </c>
      <c r="CP17" s="292">
        <f t="shared" si="212"/>
        <v>0</v>
      </c>
      <c r="CQ17" s="292">
        <f t="shared" si="212"/>
        <v>0</v>
      </c>
      <c r="CR17" s="292">
        <f t="shared" ref="CR17:DG17" si="213">IF(CR$8="",0,IF(CR11=0,0,CR16/CR11))</f>
        <v>0</v>
      </c>
      <c r="CS17" s="292">
        <f t="shared" si="213"/>
        <v>0</v>
      </c>
      <c r="CT17" s="292">
        <f t="shared" si="213"/>
        <v>0</v>
      </c>
      <c r="CU17" s="292">
        <f t="shared" si="213"/>
        <v>0</v>
      </c>
      <c r="CV17" s="292">
        <f t="shared" si="213"/>
        <v>0</v>
      </c>
      <c r="CW17" s="292">
        <f t="shared" si="213"/>
        <v>0</v>
      </c>
      <c r="CX17" s="292">
        <f t="shared" si="213"/>
        <v>0</v>
      </c>
      <c r="CY17" s="292">
        <f t="shared" si="213"/>
        <v>0</v>
      </c>
      <c r="CZ17" s="292">
        <f t="shared" si="213"/>
        <v>0</v>
      </c>
      <c r="DA17" s="292">
        <f t="shared" si="213"/>
        <v>0</v>
      </c>
      <c r="DB17" s="292">
        <f t="shared" si="213"/>
        <v>0</v>
      </c>
      <c r="DC17" s="292">
        <f t="shared" si="213"/>
        <v>0</v>
      </c>
      <c r="DD17" s="292">
        <f t="shared" si="213"/>
        <v>0</v>
      </c>
      <c r="DE17" s="292">
        <f t="shared" si="213"/>
        <v>0</v>
      </c>
      <c r="DF17" s="292">
        <f t="shared" si="213"/>
        <v>0</v>
      </c>
      <c r="DG17" s="292">
        <f t="shared" si="213"/>
        <v>0</v>
      </c>
      <c r="DH17" s="292">
        <f t="shared" ref="DH17:FS17" si="214">IF(DH$8="",0,IF(DH11=0,0,DH16/DH11))</f>
        <v>0</v>
      </c>
      <c r="DI17" s="292">
        <f t="shared" si="214"/>
        <v>0</v>
      </c>
      <c r="DJ17" s="292">
        <f t="shared" si="214"/>
        <v>0</v>
      </c>
      <c r="DK17" s="292">
        <f t="shared" si="214"/>
        <v>0</v>
      </c>
      <c r="DL17" s="292">
        <f t="shared" si="214"/>
        <v>0</v>
      </c>
      <c r="DM17" s="292">
        <f t="shared" si="214"/>
        <v>0</v>
      </c>
      <c r="DN17" s="292">
        <f t="shared" si="214"/>
        <v>0</v>
      </c>
      <c r="DO17" s="292">
        <f t="shared" si="214"/>
        <v>0</v>
      </c>
      <c r="DP17" s="292">
        <f t="shared" si="214"/>
        <v>0</v>
      </c>
      <c r="DQ17" s="292">
        <f t="shared" si="214"/>
        <v>0</v>
      </c>
      <c r="DR17" s="292">
        <f t="shared" si="214"/>
        <v>0</v>
      </c>
      <c r="DS17" s="292">
        <f t="shared" si="214"/>
        <v>0</v>
      </c>
      <c r="DT17" s="292">
        <f t="shared" si="214"/>
        <v>0</v>
      </c>
      <c r="DU17" s="292">
        <f t="shared" si="214"/>
        <v>0</v>
      </c>
      <c r="DV17" s="292">
        <f t="shared" si="214"/>
        <v>0</v>
      </c>
      <c r="DW17" s="292">
        <f t="shared" si="214"/>
        <v>0</v>
      </c>
      <c r="DX17" s="292">
        <f t="shared" si="214"/>
        <v>0</v>
      </c>
      <c r="DY17" s="292">
        <f t="shared" si="214"/>
        <v>0</v>
      </c>
      <c r="DZ17" s="292">
        <f t="shared" si="214"/>
        <v>0</v>
      </c>
      <c r="EA17" s="292">
        <f t="shared" si="214"/>
        <v>0</v>
      </c>
      <c r="EB17" s="292">
        <f t="shared" si="214"/>
        <v>0</v>
      </c>
      <c r="EC17" s="292">
        <f t="shared" si="214"/>
        <v>0</v>
      </c>
      <c r="ED17" s="292">
        <f t="shared" si="214"/>
        <v>0</v>
      </c>
      <c r="EE17" s="292">
        <f t="shared" si="214"/>
        <v>0</v>
      </c>
      <c r="EF17" s="292">
        <f t="shared" si="214"/>
        <v>0</v>
      </c>
      <c r="EG17" s="292">
        <f t="shared" si="214"/>
        <v>0</v>
      </c>
      <c r="EH17" s="292">
        <f t="shared" si="214"/>
        <v>0</v>
      </c>
      <c r="EI17" s="292">
        <f t="shared" si="214"/>
        <v>0</v>
      </c>
      <c r="EJ17" s="292">
        <f t="shared" si="214"/>
        <v>0</v>
      </c>
      <c r="EK17" s="292">
        <f t="shared" si="214"/>
        <v>0</v>
      </c>
      <c r="EL17" s="292">
        <f t="shared" si="214"/>
        <v>0</v>
      </c>
      <c r="EM17" s="292">
        <f t="shared" si="214"/>
        <v>0</v>
      </c>
      <c r="EN17" s="292">
        <f t="shared" si="214"/>
        <v>0</v>
      </c>
      <c r="EO17" s="292">
        <f t="shared" si="214"/>
        <v>0</v>
      </c>
      <c r="EP17" s="292">
        <f t="shared" si="214"/>
        <v>0</v>
      </c>
      <c r="EQ17" s="292">
        <f t="shared" si="214"/>
        <v>0</v>
      </c>
      <c r="ER17" s="292">
        <f t="shared" si="214"/>
        <v>0</v>
      </c>
      <c r="ES17" s="292">
        <f t="shared" si="214"/>
        <v>0</v>
      </c>
      <c r="ET17" s="292">
        <f t="shared" si="214"/>
        <v>0</v>
      </c>
      <c r="EU17" s="292">
        <f t="shared" si="214"/>
        <v>0</v>
      </c>
      <c r="EV17" s="292">
        <f t="shared" si="214"/>
        <v>0</v>
      </c>
      <c r="EW17" s="292">
        <f t="shared" si="214"/>
        <v>0</v>
      </c>
      <c r="EX17" s="292">
        <f t="shared" si="214"/>
        <v>0</v>
      </c>
      <c r="EY17" s="292">
        <f t="shared" si="214"/>
        <v>0</v>
      </c>
      <c r="EZ17" s="292">
        <f t="shared" si="214"/>
        <v>0</v>
      </c>
      <c r="FA17" s="292">
        <f t="shared" si="214"/>
        <v>0</v>
      </c>
      <c r="FB17" s="292">
        <f t="shared" si="214"/>
        <v>0</v>
      </c>
      <c r="FC17" s="292">
        <f t="shared" si="214"/>
        <v>0</v>
      </c>
      <c r="FD17" s="292">
        <f t="shared" si="214"/>
        <v>0</v>
      </c>
      <c r="FE17" s="292">
        <f t="shared" si="214"/>
        <v>0</v>
      </c>
      <c r="FF17" s="292">
        <f t="shared" si="214"/>
        <v>0</v>
      </c>
      <c r="FG17" s="292">
        <f t="shared" si="214"/>
        <v>0</v>
      </c>
      <c r="FH17" s="292">
        <f t="shared" si="214"/>
        <v>0</v>
      </c>
      <c r="FI17" s="292">
        <f t="shared" si="214"/>
        <v>0</v>
      </c>
      <c r="FJ17" s="292">
        <f t="shared" si="214"/>
        <v>0</v>
      </c>
      <c r="FK17" s="292">
        <f t="shared" si="214"/>
        <v>0</v>
      </c>
      <c r="FL17" s="292">
        <f t="shared" si="214"/>
        <v>0</v>
      </c>
      <c r="FM17" s="292">
        <f t="shared" si="214"/>
        <v>0</v>
      </c>
      <c r="FN17" s="292">
        <f t="shared" si="214"/>
        <v>0</v>
      </c>
      <c r="FO17" s="292">
        <f t="shared" si="214"/>
        <v>0</v>
      </c>
      <c r="FP17" s="292">
        <f t="shared" si="214"/>
        <v>0</v>
      </c>
      <c r="FQ17" s="292">
        <f t="shared" si="214"/>
        <v>0</v>
      </c>
      <c r="FR17" s="292">
        <f t="shared" si="214"/>
        <v>0</v>
      </c>
      <c r="FS17" s="292">
        <f t="shared" si="214"/>
        <v>0</v>
      </c>
      <c r="FT17" s="292">
        <f t="shared" ref="FT17:GZ17" si="215">IF(FT$8="",0,IF(FT11=0,0,FT16/FT11))</f>
        <v>0</v>
      </c>
      <c r="FU17" s="292">
        <f t="shared" si="215"/>
        <v>0</v>
      </c>
      <c r="FV17" s="292">
        <f t="shared" si="215"/>
        <v>0</v>
      </c>
      <c r="FW17" s="292">
        <f t="shared" si="215"/>
        <v>0</v>
      </c>
      <c r="FX17" s="292">
        <f t="shared" si="215"/>
        <v>0</v>
      </c>
      <c r="FY17" s="292">
        <f t="shared" si="215"/>
        <v>0</v>
      </c>
      <c r="FZ17" s="292">
        <f t="shared" si="215"/>
        <v>0</v>
      </c>
      <c r="GA17" s="292">
        <f t="shared" si="215"/>
        <v>0</v>
      </c>
      <c r="GB17" s="292">
        <f t="shared" si="215"/>
        <v>0</v>
      </c>
      <c r="GC17" s="292">
        <f t="shared" si="215"/>
        <v>0</v>
      </c>
      <c r="GD17" s="292">
        <f t="shared" si="215"/>
        <v>0</v>
      </c>
      <c r="GE17" s="292">
        <f t="shared" si="215"/>
        <v>0</v>
      </c>
      <c r="GF17" s="292">
        <f t="shared" si="215"/>
        <v>0</v>
      </c>
      <c r="GG17" s="292">
        <f t="shared" si="215"/>
        <v>0</v>
      </c>
      <c r="GH17" s="292">
        <f t="shared" si="215"/>
        <v>0</v>
      </c>
      <c r="GI17" s="292">
        <f t="shared" si="215"/>
        <v>0</v>
      </c>
      <c r="GJ17" s="292">
        <f t="shared" si="215"/>
        <v>0</v>
      </c>
      <c r="GK17" s="292">
        <f t="shared" si="215"/>
        <v>0</v>
      </c>
      <c r="GL17" s="292">
        <f t="shared" si="215"/>
        <v>0</v>
      </c>
      <c r="GM17" s="292">
        <f t="shared" si="215"/>
        <v>0</v>
      </c>
      <c r="GN17" s="292">
        <f t="shared" si="215"/>
        <v>0</v>
      </c>
      <c r="GO17" s="292">
        <f t="shared" si="215"/>
        <v>0</v>
      </c>
      <c r="GP17" s="292">
        <f t="shared" si="215"/>
        <v>0</v>
      </c>
      <c r="GQ17" s="292">
        <f t="shared" si="215"/>
        <v>0</v>
      </c>
      <c r="GR17" s="292">
        <f t="shared" si="215"/>
        <v>0</v>
      </c>
      <c r="GS17" s="292">
        <f t="shared" si="215"/>
        <v>0</v>
      </c>
      <c r="GT17" s="292">
        <f t="shared" si="215"/>
        <v>0</v>
      </c>
      <c r="GU17" s="292">
        <f t="shared" si="215"/>
        <v>0</v>
      </c>
      <c r="GV17" s="292">
        <f t="shared" si="215"/>
        <v>0</v>
      </c>
      <c r="GW17" s="292">
        <f t="shared" si="215"/>
        <v>0</v>
      </c>
      <c r="GX17" s="292">
        <f t="shared" si="215"/>
        <v>0</v>
      </c>
      <c r="GY17" s="292">
        <f t="shared" si="215"/>
        <v>0</v>
      </c>
      <c r="GZ17" s="292">
        <f t="shared" si="215"/>
        <v>0</v>
      </c>
      <c r="HA17" s="258"/>
      <c r="HB17" s="258"/>
    </row>
    <row r="18" spans="1:210" ht="4.2" customHeight="1">
      <c r="A18" s="1"/>
      <c r="B18" s="260"/>
      <c r="C18" s="214"/>
      <c r="D18" s="214"/>
      <c r="E18" s="250"/>
      <c r="F18" s="250"/>
      <c r="G18" s="250"/>
      <c r="H18" s="33"/>
      <c r="I18" s="33"/>
      <c r="J18" s="33"/>
      <c r="K18" s="33"/>
      <c r="L18" s="33"/>
      <c r="M18" s="17"/>
      <c r="N18" s="33"/>
      <c r="O18" s="33"/>
      <c r="P18" s="17"/>
      <c r="Q18" s="33"/>
      <c r="R18" s="1"/>
      <c r="S18" s="5"/>
      <c r="T18" s="7"/>
      <c r="U18" s="24"/>
      <c r="V18" s="1"/>
      <c r="W18" s="43"/>
      <c r="X18" s="10"/>
      <c r="Y18" s="46"/>
      <c r="Z18" s="93"/>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c r="FR18" s="98"/>
      <c r="FS18" s="98"/>
      <c r="FT18" s="98"/>
      <c r="FU18" s="98"/>
      <c r="FV18" s="98"/>
      <c r="FW18" s="98"/>
      <c r="FX18" s="98"/>
      <c r="FY18" s="98"/>
      <c r="FZ18" s="98"/>
      <c r="GA18" s="98"/>
      <c r="GB18" s="98"/>
      <c r="GC18" s="98"/>
      <c r="GD18" s="98"/>
      <c r="GE18" s="98"/>
      <c r="GF18" s="98"/>
      <c r="GG18" s="98"/>
      <c r="GH18" s="98"/>
      <c r="GI18" s="98"/>
      <c r="GJ18" s="98"/>
      <c r="GK18" s="98"/>
      <c r="GL18" s="98"/>
      <c r="GM18" s="98"/>
      <c r="GN18" s="98"/>
      <c r="GO18" s="98"/>
      <c r="GP18" s="98"/>
      <c r="GQ18" s="98"/>
      <c r="GR18" s="98"/>
      <c r="GS18" s="98"/>
      <c r="GT18" s="98"/>
      <c r="GU18" s="98"/>
      <c r="GV18" s="98"/>
      <c r="GW18" s="98"/>
      <c r="GX18" s="98"/>
      <c r="GY18" s="98"/>
      <c r="GZ18" s="98"/>
      <c r="HA18" s="1"/>
      <c r="HB18" s="1"/>
    </row>
    <row r="19" spans="1:210" s="257" customFormat="1">
      <c r="A19" s="214"/>
      <c r="B19" s="260"/>
      <c r="C19" s="214"/>
      <c r="D19" s="214"/>
      <c r="E19" s="265" t="s">
        <v>130</v>
      </c>
      <c r="F19" s="51"/>
      <c r="G19" s="302" t="s">
        <v>6</v>
      </c>
      <c r="H19" s="214" t="s">
        <v>36</v>
      </c>
      <c r="I19" s="214"/>
      <c r="J19" s="214"/>
      <c r="K19" s="214"/>
      <c r="L19" s="214"/>
      <c r="M19" s="251"/>
      <c r="N19" s="261" t="str">
        <f>Главная!$Y$8</f>
        <v>итого</v>
      </c>
      <c r="O19" s="214"/>
      <c r="P19" s="5"/>
      <c r="Q19" s="261" t="s">
        <v>26</v>
      </c>
      <c r="R19" s="214"/>
      <c r="S19" s="251"/>
      <c r="T19" s="252"/>
      <c r="U19" s="251"/>
      <c r="V19" s="214"/>
      <c r="W19" s="253">
        <f>SUM($Y19:$HA19)</f>
        <v>0</v>
      </c>
      <c r="X19" s="253"/>
      <c r="Y19" s="254"/>
      <c r="Z19" s="255"/>
      <c r="AA19" s="256">
        <f t="shared" ref="AA19:AJ21" si="216">IF(AA$8="",0,SUMIFS(AA$43:AA$704,$H$43:$H$704,$H19))</f>
        <v>0</v>
      </c>
      <c r="AB19" s="256">
        <f t="shared" si="216"/>
        <v>0</v>
      </c>
      <c r="AC19" s="256">
        <f t="shared" si="216"/>
        <v>0</v>
      </c>
      <c r="AD19" s="256">
        <f t="shared" si="216"/>
        <v>0</v>
      </c>
      <c r="AE19" s="256">
        <f t="shared" si="216"/>
        <v>0</v>
      </c>
      <c r="AF19" s="256">
        <f t="shared" si="216"/>
        <v>0</v>
      </c>
      <c r="AG19" s="256">
        <f t="shared" si="216"/>
        <v>0</v>
      </c>
      <c r="AH19" s="256">
        <f t="shared" si="216"/>
        <v>0</v>
      </c>
      <c r="AI19" s="256">
        <f t="shared" si="216"/>
        <v>0</v>
      </c>
      <c r="AJ19" s="256">
        <f t="shared" si="216"/>
        <v>0</v>
      </c>
      <c r="AK19" s="256">
        <f t="shared" ref="AK19:AT21" si="217">IF(AK$8="",0,SUMIFS(AK$43:AK$704,$H$43:$H$704,$H19))</f>
        <v>0</v>
      </c>
      <c r="AL19" s="256">
        <f t="shared" si="217"/>
        <v>0</v>
      </c>
      <c r="AM19" s="256">
        <f t="shared" si="217"/>
        <v>0</v>
      </c>
      <c r="AN19" s="256">
        <f t="shared" si="217"/>
        <v>0</v>
      </c>
      <c r="AO19" s="256">
        <f t="shared" si="217"/>
        <v>0</v>
      </c>
      <c r="AP19" s="256">
        <f t="shared" si="217"/>
        <v>0</v>
      </c>
      <c r="AQ19" s="256">
        <f t="shared" si="217"/>
        <v>0</v>
      </c>
      <c r="AR19" s="256">
        <f t="shared" si="217"/>
        <v>0</v>
      </c>
      <c r="AS19" s="256">
        <f t="shared" si="217"/>
        <v>0</v>
      </c>
      <c r="AT19" s="256">
        <f t="shared" si="217"/>
        <v>0</v>
      </c>
      <c r="AU19" s="256">
        <f t="shared" ref="AU19:BD21" si="218">IF(AU$8="",0,SUMIFS(AU$43:AU$704,$H$43:$H$704,$H19))</f>
        <v>0</v>
      </c>
      <c r="AV19" s="256">
        <f t="shared" si="218"/>
        <v>0</v>
      </c>
      <c r="AW19" s="256">
        <f t="shared" si="218"/>
        <v>0</v>
      </c>
      <c r="AX19" s="256">
        <f t="shared" si="218"/>
        <v>0</v>
      </c>
      <c r="AY19" s="256">
        <f t="shared" si="218"/>
        <v>0</v>
      </c>
      <c r="AZ19" s="256">
        <f t="shared" si="218"/>
        <v>0</v>
      </c>
      <c r="BA19" s="256">
        <f t="shared" si="218"/>
        <v>0</v>
      </c>
      <c r="BB19" s="256">
        <f t="shared" si="218"/>
        <v>0</v>
      </c>
      <c r="BC19" s="256">
        <f t="shared" si="218"/>
        <v>0</v>
      </c>
      <c r="BD19" s="256">
        <f t="shared" si="218"/>
        <v>0</v>
      </c>
      <c r="BE19" s="256">
        <f t="shared" ref="BE19:BN21" si="219">IF(BE$8="",0,SUMIFS(BE$43:BE$704,$H$43:$H$704,$H19))</f>
        <v>0</v>
      </c>
      <c r="BF19" s="256">
        <f t="shared" si="219"/>
        <v>0</v>
      </c>
      <c r="BG19" s="256">
        <f t="shared" si="219"/>
        <v>0</v>
      </c>
      <c r="BH19" s="256">
        <f t="shared" si="219"/>
        <v>0</v>
      </c>
      <c r="BI19" s="256">
        <f t="shared" si="219"/>
        <v>0</v>
      </c>
      <c r="BJ19" s="256">
        <f t="shared" si="219"/>
        <v>0</v>
      </c>
      <c r="BK19" s="256">
        <f t="shared" si="219"/>
        <v>0</v>
      </c>
      <c r="BL19" s="256">
        <f t="shared" si="219"/>
        <v>0</v>
      </c>
      <c r="BM19" s="256">
        <f t="shared" si="219"/>
        <v>0</v>
      </c>
      <c r="BN19" s="256">
        <f t="shared" si="219"/>
        <v>0</v>
      </c>
      <c r="BO19" s="256">
        <f t="shared" ref="BO19:BX21" si="220">IF(BO$8="",0,SUMIFS(BO$43:BO$704,$H$43:$H$704,$H19))</f>
        <v>0</v>
      </c>
      <c r="BP19" s="256">
        <f t="shared" si="220"/>
        <v>0</v>
      </c>
      <c r="BQ19" s="256">
        <f t="shared" si="220"/>
        <v>0</v>
      </c>
      <c r="BR19" s="256">
        <f t="shared" si="220"/>
        <v>0</v>
      </c>
      <c r="BS19" s="256">
        <f t="shared" si="220"/>
        <v>0</v>
      </c>
      <c r="BT19" s="256">
        <f t="shared" si="220"/>
        <v>0</v>
      </c>
      <c r="BU19" s="256">
        <f t="shared" si="220"/>
        <v>0</v>
      </c>
      <c r="BV19" s="256">
        <f t="shared" si="220"/>
        <v>0</v>
      </c>
      <c r="BW19" s="256">
        <f t="shared" si="220"/>
        <v>0</v>
      </c>
      <c r="BX19" s="256">
        <f t="shared" si="220"/>
        <v>0</v>
      </c>
      <c r="BY19" s="256">
        <f t="shared" ref="BY19:CH21" si="221">IF(BY$8="",0,SUMIFS(BY$43:BY$704,$H$43:$H$704,$H19))</f>
        <v>0</v>
      </c>
      <c r="BZ19" s="256">
        <f t="shared" si="221"/>
        <v>0</v>
      </c>
      <c r="CA19" s="256">
        <f t="shared" si="221"/>
        <v>0</v>
      </c>
      <c r="CB19" s="256">
        <f t="shared" si="221"/>
        <v>0</v>
      </c>
      <c r="CC19" s="256">
        <f t="shared" si="221"/>
        <v>0</v>
      </c>
      <c r="CD19" s="256">
        <f t="shared" si="221"/>
        <v>0</v>
      </c>
      <c r="CE19" s="256">
        <f t="shared" si="221"/>
        <v>0</v>
      </c>
      <c r="CF19" s="256">
        <f t="shared" si="221"/>
        <v>0</v>
      </c>
      <c r="CG19" s="256">
        <f t="shared" si="221"/>
        <v>0</v>
      </c>
      <c r="CH19" s="256">
        <f t="shared" si="221"/>
        <v>0</v>
      </c>
      <c r="CI19" s="256">
        <f t="shared" ref="CI19:CR21" si="222">IF(CI$8="",0,SUMIFS(CI$43:CI$704,$H$43:$H$704,$H19))</f>
        <v>0</v>
      </c>
      <c r="CJ19" s="256">
        <f t="shared" si="222"/>
        <v>0</v>
      </c>
      <c r="CK19" s="256">
        <f t="shared" si="222"/>
        <v>0</v>
      </c>
      <c r="CL19" s="256">
        <f t="shared" si="222"/>
        <v>0</v>
      </c>
      <c r="CM19" s="256">
        <f t="shared" si="222"/>
        <v>0</v>
      </c>
      <c r="CN19" s="256">
        <f t="shared" si="222"/>
        <v>0</v>
      </c>
      <c r="CO19" s="256">
        <f t="shared" si="222"/>
        <v>0</v>
      </c>
      <c r="CP19" s="256">
        <f t="shared" si="222"/>
        <v>0</v>
      </c>
      <c r="CQ19" s="256">
        <f t="shared" si="222"/>
        <v>0</v>
      </c>
      <c r="CR19" s="256">
        <f t="shared" si="222"/>
        <v>0</v>
      </c>
      <c r="CS19" s="256">
        <f t="shared" ref="CS19:DB21" si="223">IF(CS$8="",0,SUMIFS(CS$43:CS$704,$H$43:$H$704,$H19))</f>
        <v>0</v>
      </c>
      <c r="CT19" s="256">
        <f t="shared" si="223"/>
        <v>0</v>
      </c>
      <c r="CU19" s="256">
        <f t="shared" si="223"/>
        <v>0</v>
      </c>
      <c r="CV19" s="256">
        <f t="shared" si="223"/>
        <v>0</v>
      </c>
      <c r="CW19" s="256">
        <f t="shared" si="223"/>
        <v>0</v>
      </c>
      <c r="CX19" s="256">
        <f t="shared" si="223"/>
        <v>0</v>
      </c>
      <c r="CY19" s="256">
        <f t="shared" si="223"/>
        <v>0</v>
      </c>
      <c r="CZ19" s="256">
        <f t="shared" si="223"/>
        <v>0</v>
      </c>
      <c r="DA19" s="256">
        <f t="shared" si="223"/>
        <v>0</v>
      </c>
      <c r="DB19" s="256">
        <f t="shared" si="223"/>
        <v>0</v>
      </c>
      <c r="DC19" s="256">
        <f t="shared" ref="DC19:DR21" si="224">IF(DC$8="",0,SUMIFS(DC$43:DC$704,$H$43:$H$704,$H19))</f>
        <v>0</v>
      </c>
      <c r="DD19" s="256">
        <f t="shared" si="224"/>
        <v>0</v>
      </c>
      <c r="DE19" s="256">
        <f t="shared" si="224"/>
        <v>0</v>
      </c>
      <c r="DF19" s="256">
        <f t="shared" si="224"/>
        <v>0</v>
      </c>
      <c r="DG19" s="256">
        <f t="shared" si="224"/>
        <v>0</v>
      </c>
      <c r="DH19" s="256">
        <f t="shared" si="224"/>
        <v>0</v>
      </c>
      <c r="DI19" s="256">
        <f t="shared" si="224"/>
        <v>0</v>
      </c>
      <c r="DJ19" s="256">
        <f t="shared" si="224"/>
        <v>0</v>
      </c>
      <c r="DK19" s="256">
        <f t="shared" si="224"/>
        <v>0</v>
      </c>
      <c r="DL19" s="256">
        <f t="shared" si="224"/>
        <v>0</v>
      </c>
      <c r="DM19" s="256">
        <f t="shared" si="224"/>
        <v>0</v>
      </c>
      <c r="DN19" s="256">
        <f t="shared" si="224"/>
        <v>0</v>
      </c>
      <c r="DO19" s="256">
        <f t="shared" si="224"/>
        <v>0</v>
      </c>
      <c r="DP19" s="256">
        <f t="shared" si="224"/>
        <v>0</v>
      </c>
      <c r="DQ19" s="256">
        <f t="shared" si="224"/>
        <v>0</v>
      </c>
      <c r="DR19" s="256">
        <f t="shared" si="224"/>
        <v>0</v>
      </c>
      <c r="DS19" s="256">
        <f t="shared" ref="DS19:GD21" si="225">IF(DS$8="",0,SUMIFS(DS$43:DS$704,$H$43:$H$704,$H19))</f>
        <v>0</v>
      </c>
      <c r="DT19" s="256">
        <f t="shared" si="225"/>
        <v>0</v>
      </c>
      <c r="DU19" s="256">
        <f t="shared" si="225"/>
        <v>0</v>
      </c>
      <c r="DV19" s="256">
        <f t="shared" si="225"/>
        <v>0</v>
      </c>
      <c r="DW19" s="256">
        <f t="shared" si="225"/>
        <v>0</v>
      </c>
      <c r="DX19" s="256">
        <f t="shared" si="225"/>
        <v>0</v>
      </c>
      <c r="DY19" s="256">
        <f t="shared" si="225"/>
        <v>0</v>
      </c>
      <c r="DZ19" s="256">
        <f t="shared" si="225"/>
        <v>0</v>
      </c>
      <c r="EA19" s="256">
        <f t="shared" si="225"/>
        <v>0</v>
      </c>
      <c r="EB19" s="256">
        <f t="shared" si="225"/>
        <v>0</v>
      </c>
      <c r="EC19" s="256">
        <f t="shared" si="225"/>
        <v>0</v>
      </c>
      <c r="ED19" s="256">
        <f t="shared" si="225"/>
        <v>0</v>
      </c>
      <c r="EE19" s="256">
        <f t="shared" si="225"/>
        <v>0</v>
      </c>
      <c r="EF19" s="256">
        <f t="shared" si="225"/>
        <v>0</v>
      </c>
      <c r="EG19" s="256">
        <f t="shared" si="225"/>
        <v>0</v>
      </c>
      <c r="EH19" s="256">
        <f t="shared" si="225"/>
        <v>0</v>
      </c>
      <c r="EI19" s="256">
        <f t="shared" si="225"/>
        <v>0</v>
      </c>
      <c r="EJ19" s="256">
        <f t="shared" si="225"/>
        <v>0</v>
      </c>
      <c r="EK19" s="256">
        <f t="shared" si="225"/>
        <v>0</v>
      </c>
      <c r="EL19" s="256">
        <f t="shared" si="225"/>
        <v>0</v>
      </c>
      <c r="EM19" s="256">
        <f t="shared" si="225"/>
        <v>0</v>
      </c>
      <c r="EN19" s="256">
        <f t="shared" si="225"/>
        <v>0</v>
      </c>
      <c r="EO19" s="256">
        <f t="shared" si="225"/>
        <v>0</v>
      </c>
      <c r="EP19" s="256">
        <f t="shared" si="225"/>
        <v>0</v>
      </c>
      <c r="EQ19" s="256">
        <f t="shared" si="225"/>
        <v>0</v>
      </c>
      <c r="ER19" s="256">
        <f t="shared" si="225"/>
        <v>0</v>
      </c>
      <c r="ES19" s="256">
        <f t="shared" si="225"/>
        <v>0</v>
      </c>
      <c r="ET19" s="256">
        <f t="shared" si="225"/>
        <v>0</v>
      </c>
      <c r="EU19" s="256">
        <f t="shared" si="225"/>
        <v>0</v>
      </c>
      <c r="EV19" s="256">
        <f t="shared" si="225"/>
        <v>0</v>
      </c>
      <c r="EW19" s="256">
        <f t="shared" si="225"/>
        <v>0</v>
      </c>
      <c r="EX19" s="256">
        <f t="shared" si="225"/>
        <v>0</v>
      </c>
      <c r="EY19" s="256">
        <f t="shared" si="225"/>
        <v>0</v>
      </c>
      <c r="EZ19" s="256">
        <f t="shared" si="225"/>
        <v>0</v>
      </c>
      <c r="FA19" s="256">
        <f t="shared" si="225"/>
        <v>0</v>
      </c>
      <c r="FB19" s="256">
        <f t="shared" si="225"/>
        <v>0</v>
      </c>
      <c r="FC19" s="256">
        <f t="shared" si="225"/>
        <v>0</v>
      </c>
      <c r="FD19" s="256">
        <f t="shared" si="225"/>
        <v>0</v>
      </c>
      <c r="FE19" s="256">
        <f t="shared" si="225"/>
        <v>0</v>
      </c>
      <c r="FF19" s="256">
        <f t="shared" si="225"/>
        <v>0</v>
      </c>
      <c r="FG19" s="256">
        <f t="shared" si="225"/>
        <v>0</v>
      </c>
      <c r="FH19" s="256">
        <f t="shared" si="225"/>
        <v>0</v>
      </c>
      <c r="FI19" s="256">
        <f t="shared" si="225"/>
        <v>0</v>
      </c>
      <c r="FJ19" s="256">
        <f t="shared" si="225"/>
        <v>0</v>
      </c>
      <c r="FK19" s="256">
        <f t="shared" si="225"/>
        <v>0</v>
      </c>
      <c r="FL19" s="256">
        <f t="shared" si="225"/>
        <v>0</v>
      </c>
      <c r="FM19" s="256">
        <f t="shared" si="225"/>
        <v>0</v>
      </c>
      <c r="FN19" s="256">
        <f t="shared" si="225"/>
        <v>0</v>
      </c>
      <c r="FO19" s="256">
        <f t="shared" si="225"/>
        <v>0</v>
      </c>
      <c r="FP19" s="256">
        <f t="shared" si="225"/>
        <v>0</v>
      </c>
      <c r="FQ19" s="256">
        <f t="shared" si="225"/>
        <v>0</v>
      </c>
      <c r="FR19" s="256">
        <f t="shared" si="225"/>
        <v>0</v>
      </c>
      <c r="FS19" s="256">
        <f t="shared" si="225"/>
        <v>0</v>
      </c>
      <c r="FT19" s="256">
        <f t="shared" si="225"/>
        <v>0</v>
      </c>
      <c r="FU19" s="256">
        <f t="shared" si="225"/>
        <v>0</v>
      </c>
      <c r="FV19" s="256">
        <f t="shared" si="225"/>
        <v>0</v>
      </c>
      <c r="FW19" s="256">
        <f t="shared" si="225"/>
        <v>0</v>
      </c>
      <c r="FX19" s="256">
        <f t="shared" si="225"/>
        <v>0</v>
      </c>
      <c r="FY19" s="256">
        <f t="shared" si="225"/>
        <v>0</v>
      </c>
      <c r="FZ19" s="256">
        <f t="shared" si="225"/>
        <v>0</v>
      </c>
      <c r="GA19" s="256">
        <f t="shared" si="225"/>
        <v>0</v>
      </c>
      <c r="GB19" s="256">
        <f t="shared" si="225"/>
        <v>0</v>
      </c>
      <c r="GC19" s="256">
        <f t="shared" si="225"/>
        <v>0</v>
      </c>
      <c r="GD19" s="256">
        <f t="shared" si="225"/>
        <v>0</v>
      </c>
      <c r="GE19" s="256">
        <f t="shared" ref="GE19:GZ21" si="226">IF(GE$8="",0,SUMIFS(GE$43:GE$704,$H$43:$H$704,$H19))</f>
        <v>0</v>
      </c>
      <c r="GF19" s="256">
        <f t="shared" si="226"/>
        <v>0</v>
      </c>
      <c r="GG19" s="256">
        <f t="shared" si="226"/>
        <v>0</v>
      </c>
      <c r="GH19" s="256">
        <f t="shared" si="226"/>
        <v>0</v>
      </c>
      <c r="GI19" s="256">
        <f t="shared" si="226"/>
        <v>0</v>
      </c>
      <c r="GJ19" s="256">
        <f t="shared" si="226"/>
        <v>0</v>
      </c>
      <c r="GK19" s="256">
        <f t="shared" si="226"/>
        <v>0</v>
      </c>
      <c r="GL19" s="256">
        <f t="shared" si="226"/>
        <v>0</v>
      </c>
      <c r="GM19" s="256">
        <f t="shared" si="226"/>
        <v>0</v>
      </c>
      <c r="GN19" s="256">
        <f t="shared" si="226"/>
        <v>0</v>
      </c>
      <c r="GO19" s="256">
        <f t="shared" si="226"/>
        <v>0</v>
      </c>
      <c r="GP19" s="256">
        <f t="shared" si="226"/>
        <v>0</v>
      </c>
      <c r="GQ19" s="256">
        <f t="shared" si="226"/>
        <v>0</v>
      </c>
      <c r="GR19" s="256">
        <f t="shared" si="226"/>
        <v>0</v>
      </c>
      <c r="GS19" s="256">
        <f t="shared" si="226"/>
        <v>0</v>
      </c>
      <c r="GT19" s="256">
        <f t="shared" si="226"/>
        <v>0</v>
      </c>
      <c r="GU19" s="256">
        <f t="shared" si="226"/>
        <v>0</v>
      </c>
      <c r="GV19" s="256">
        <f t="shared" si="226"/>
        <v>0</v>
      </c>
      <c r="GW19" s="256">
        <f t="shared" si="226"/>
        <v>0</v>
      </c>
      <c r="GX19" s="256">
        <f t="shared" si="226"/>
        <v>0</v>
      </c>
      <c r="GY19" s="256">
        <f t="shared" si="226"/>
        <v>0</v>
      </c>
      <c r="GZ19" s="256">
        <f t="shared" si="226"/>
        <v>0</v>
      </c>
      <c r="HA19" s="214"/>
      <c r="HB19" s="214"/>
    </row>
    <row r="20" spans="1:210" s="257" customFormat="1">
      <c r="A20" s="214"/>
      <c r="B20" s="260"/>
      <c r="C20" s="214"/>
      <c r="D20" s="214"/>
      <c r="E20" s="265" t="s">
        <v>130</v>
      </c>
      <c r="F20" s="51"/>
      <c r="G20" s="302" t="s">
        <v>6</v>
      </c>
      <c r="H20" s="214" t="s">
        <v>38</v>
      </c>
      <c r="I20" s="214"/>
      <c r="J20" s="214"/>
      <c r="K20" s="214"/>
      <c r="L20" s="214"/>
      <c r="M20" s="251"/>
      <c r="N20" s="261" t="str">
        <f>Главная!$Y$8</f>
        <v>итого</v>
      </c>
      <c r="O20" s="214"/>
      <c r="P20" s="5"/>
      <c r="Q20" s="261" t="s">
        <v>26</v>
      </c>
      <c r="R20" s="214"/>
      <c r="S20" s="251"/>
      <c r="T20" s="252"/>
      <c r="U20" s="251"/>
      <c r="V20" s="214"/>
      <c r="W20" s="253">
        <f>SUM($Y20:$HA20)</f>
        <v>0</v>
      </c>
      <c r="X20" s="253"/>
      <c r="Y20" s="254"/>
      <c r="Z20" s="255"/>
      <c r="AA20" s="256">
        <f t="shared" si="216"/>
        <v>0</v>
      </c>
      <c r="AB20" s="256">
        <f t="shared" si="216"/>
        <v>0</v>
      </c>
      <c r="AC20" s="256">
        <f t="shared" si="216"/>
        <v>0</v>
      </c>
      <c r="AD20" s="256">
        <f t="shared" si="216"/>
        <v>0</v>
      </c>
      <c r="AE20" s="256">
        <f t="shared" si="216"/>
        <v>0</v>
      </c>
      <c r="AF20" s="256">
        <f t="shared" si="216"/>
        <v>0</v>
      </c>
      <c r="AG20" s="256">
        <f t="shared" si="216"/>
        <v>0</v>
      </c>
      <c r="AH20" s="256">
        <f t="shared" si="216"/>
        <v>0</v>
      </c>
      <c r="AI20" s="256">
        <f t="shared" si="216"/>
        <v>0</v>
      </c>
      <c r="AJ20" s="256">
        <f t="shared" si="216"/>
        <v>0</v>
      </c>
      <c r="AK20" s="256">
        <f t="shared" si="217"/>
        <v>0</v>
      </c>
      <c r="AL20" s="256">
        <f t="shared" si="217"/>
        <v>0</v>
      </c>
      <c r="AM20" s="256">
        <f t="shared" si="217"/>
        <v>0</v>
      </c>
      <c r="AN20" s="256">
        <f t="shared" si="217"/>
        <v>0</v>
      </c>
      <c r="AO20" s="256">
        <f t="shared" si="217"/>
        <v>0</v>
      </c>
      <c r="AP20" s="256">
        <f t="shared" si="217"/>
        <v>0</v>
      </c>
      <c r="AQ20" s="256">
        <f t="shared" si="217"/>
        <v>0</v>
      </c>
      <c r="AR20" s="256">
        <f t="shared" si="217"/>
        <v>0</v>
      </c>
      <c r="AS20" s="256">
        <f t="shared" si="217"/>
        <v>0</v>
      </c>
      <c r="AT20" s="256">
        <f t="shared" si="217"/>
        <v>0</v>
      </c>
      <c r="AU20" s="256">
        <f t="shared" si="218"/>
        <v>0</v>
      </c>
      <c r="AV20" s="256">
        <f t="shared" si="218"/>
        <v>0</v>
      </c>
      <c r="AW20" s="256">
        <f t="shared" si="218"/>
        <v>0</v>
      </c>
      <c r="AX20" s="256">
        <f t="shared" si="218"/>
        <v>0</v>
      </c>
      <c r="AY20" s="256">
        <f t="shared" si="218"/>
        <v>0</v>
      </c>
      <c r="AZ20" s="256">
        <f t="shared" si="218"/>
        <v>0</v>
      </c>
      <c r="BA20" s="256">
        <f t="shared" si="218"/>
        <v>0</v>
      </c>
      <c r="BB20" s="256">
        <f t="shared" si="218"/>
        <v>0</v>
      </c>
      <c r="BC20" s="256">
        <f t="shared" si="218"/>
        <v>0</v>
      </c>
      <c r="BD20" s="256">
        <f t="shared" si="218"/>
        <v>0</v>
      </c>
      <c r="BE20" s="256">
        <f t="shared" si="219"/>
        <v>0</v>
      </c>
      <c r="BF20" s="256">
        <f t="shared" si="219"/>
        <v>0</v>
      </c>
      <c r="BG20" s="256">
        <f t="shared" si="219"/>
        <v>0</v>
      </c>
      <c r="BH20" s="256">
        <f t="shared" si="219"/>
        <v>0</v>
      </c>
      <c r="BI20" s="256">
        <f t="shared" si="219"/>
        <v>0</v>
      </c>
      <c r="BJ20" s="256">
        <f t="shared" si="219"/>
        <v>0</v>
      </c>
      <c r="BK20" s="256">
        <f t="shared" si="219"/>
        <v>0</v>
      </c>
      <c r="BL20" s="256">
        <f t="shared" si="219"/>
        <v>0</v>
      </c>
      <c r="BM20" s="256">
        <f t="shared" si="219"/>
        <v>0</v>
      </c>
      <c r="BN20" s="256">
        <f t="shared" si="219"/>
        <v>0</v>
      </c>
      <c r="BO20" s="256">
        <f t="shared" si="220"/>
        <v>0</v>
      </c>
      <c r="BP20" s="256">
        <f t="shared" si="220"/>
        <v>0</v>
      </c>
      <c r="BQ20" s="256">
        <f t="shared" si="220"/>
        <v>0</v>
      </c>
      <c r="BR20" s="256">
        <f t="shared" si="220"/>
        <v>0</v>
      </c>
      <c r="BS20" s="256">
        <f t="shared" si="220"/>
        <v>0</v>
      </c>
      <c r="BT20" s="256">
        <f t="shared" si="220"/>
        <v>0</v>
      </c>
      <c r="BU20" s="256">
        <f t="shared" si="220"/>
        <v>0</v>
      </c>
      <c r="BV20" s="256">
        <f t="shared" si="220"/>
        <v>0</v>
      </c>
      <c r="BW20" s="256">
        <f t="shared" si="220"/>
        <v>0</v>
      </c>
      <c r="BX20" s="256">
        <f t="shared" si="220"/>
        <v>0</v>
      </c>
      <c r="BY20" s="256">
        <f t="shared" si="221"/>
        <v>0</v>
      </c>
      <c r="BZ20" s="256">
        <f t="shared" si="221"/>
        <v>0</v>
      </c>
      <c r="CA20" s="256">
        <f t="shared" si="221"/>
        <v>0</v>
      </c>
      <c r="CB20" s="256">
        <f t="shared" si="221"/>
        <v>0</v>
      </c>
      <c r="CC20" s="256">
        <f t="shared" si="221"/>
        <v>0</v>
      </c>
      <c r="CD20" s="256">
        <f t="shared" si="221"/>
        <v>0</v>
      </c>
      <c r="CE20" s="256">
        <f t="shared" si="221"/>
        <v>0</v>
      </c>
      <c r="CF20" s="256">
        <f t="shared" si="221"/>
        <v>0</v>
      </c>
      <c r="CG20" s="256">
        <f t="shared" si="221"/>
        <v>0</v>
      </c>
      <c r="CH20" s="256">
        <f t="shared" si="221"/>
        <v>0</v>
      </c>
      <c r="CI20" s="256">
        <f t="shared" si="222"/>
        <v>0</v>
      </c>
      <c r="CJ20" s="256">
        <f t="shared" si="222"/>
        <v>0</v>
      </c>
      <c r="CK20" s="256">
        <f t="shared" si="222"/>
        <v>0</v>
      </c>
      <c r="CL20" s="256">
        <f t="shared" si="222"/>
        <v>0</v>
      </c>
      <c r="CM20" s="256">
        <f t="shared" si="222"/>
        <v>0</v>
      </c>
      <c r="CN20" s="256">
        <f t="shared" si="222"/>
        <v>0</v>
      </c>
      <c r="CO20" s="256">
        <f t="shared" si="222"/>
        <v>0</v>
      </c>
      <c r="CP20" s="256">
        <f t="shared" si="222"/>
        <v>0</v>
      </c>
      <c r="CQ20" s="256">
        <f t="shared" si="222"/>
        <v>0</v>
      </c>
      <c r="CR20" s="256">
        <f t="shared" si="222"/>
        <v>0</v>
      </c>
      <c r="CS20" s="256">
        <f t="shared" si="223"/>
        <v>0</v>
      </c>
      <c r="CT20" s="256">
        <f t="shared" si="223"/>
        <v>0</v>
      </c>
      <c r="CU20" s="256">
        <f t="shared" si="223"/>
        <v>0</v>
      </c>
      <c r="CV20" s="256">
        <f t="shared" si="223"/>
        <v>0</v>
      </c>
      <c r="CW20" s="256">
        <f t="shared" si="223"/>
        <v>0</v>
      </c>
      <c r="CX20" s="256">
        <f t="shared" si="223"/>
        <v>0</v>
      </c>
      <c r="CY20" s="256">
        <f t="shared" si="223"/>
        <v>0</v>
      </c>
      <c r="CZ20" s="256">
        <f t="shared" si="223"/>
        <v>0</v>
      </c>
      <c r="DA20" s="256">
        <f t="shared" si="223"/>
        <v>0</v>
      </c>
      <c r="DB20" s="256">
        <f t="shared" si="223"/>
        <v>0</v>
      </c>
      <c r="DC20" s="256">
        <f t="shared" si="224"/>
        <v>0</v>
      </c>
      <c r="DD20" s="256">
        <f t="shared" si="224"/>
        <v>0</v>
      </c>
      <c r="DE20" s="256">
        <f t="shared" si="224"/>
        <v>0</v>
      </c>
      <c r="DF20" s="256">
        <f t="shared" si="224"/>
        <v>0</v>
      </c>
      <c r="DG20" s="256">
        <f t="shared" si="224"/>
        <v>0</v>
      </c>
      <c r="DH20" s="256">
        <f t="shared" ref="DH20:FS21" si="227">IF(DH$8="",0,SUMIFS(DH$43:DH$704,$H$43:$H$704,$H20))</f>
        <v>0</v>
      </c>
      <c r="DI20" s="256">
        <f t="shared" si="227"/>
        <v>0</v>
      </c>
      <c r="DJ20" s="256">
        <f t="shared" si="227"/>
        <v>0</v>
      </c>
      <c r="DK20" s="256">
        <f t="shared" si="227"/>
        <v>0</v>
      </c>
      <c r="DL20" s="256">
        <f t="shared" si="227"/>
        <v>0</v>
      </c>
      <c r="DM20" s="256">
        <f t="shared" si="227"/>
        <v>0</v>
      </c>
      <c r="DN20" s="256">
        <f t="shared" si="227"/>
        <v>0</v>
      </c>
      <c r="DO20" s="256">
        <f t="shared" si="227"/>
        <v>0</v>
      </c>
      <c r="DP20" s="256">
        <f t="shared" si="227"/>
        <v>0</v>
      </c>
      <c r="DQ20" s="256">
        <f t="shared" si="227"/>
        <v>0</v>
      </c>
      <c r="DR20" s="256">
        <f t="shared" si="227"/>
        <v>0</v>
      </c>
      <c r="DS20" s="256">
        <f t="shared" si="227"/>
        <v>0</v>
      </c>
      <c r="DT20" s="256">
        <f t="shared" si="227"/>
        <v>0</v>
      </c>
      <c r="DU20" s="256">
        <f t="shared" si="227"/>
        <v>0</v>
      </c>
      <c r="DV20" s="256">
        <f t="shared" si="227"/>
        <v>0</v>
      </c>
      <c r="DW20" s="256">
        <f t="shared" si="227"/>
        <v>0</v>
      </c>
      <c r="DX20" s="256">
        <f t="shared" si="227"/>
        <v>0</v>
      </c>
      <c r="DY20" s="256">
        <f t="shared" si="227"/>
        <v>0</v>
      </c>
      <c r="DZ20" s="256">
        <f t="shared" si="227"/>
        <v>0</v>
      </c>
      <c r="EA20" s="256">
        <f t="shared" si="227"/>
        <v>0</v>
      </c>
      <c r="EB20" s="256">
        <f t="shared" si="227"/>
        <v>0</v>
      </c>
      <c r="EC20" s="256">
        <f t="shared" si="227"/>
        <v>0</v>
      </c>
      <c r="ED20" s="256">
        <f t="shared" si="227"/>
        <v>0</v>
      </c>
      <c r="EE20" s="256">
        <f t="shared" si="227"/>
        <v>0</v>
      </c>
      <c r="EF20" s="256">
        <f t="shared" si="227"/>
        <v>0</v>
      </c>
      <c r="EG20" s="256">
        <f t="shared" si="227"/>
        <v>0</v>
      </c>
      <c r="EH20" s="256">
        <f t="shared" si="227"/>
        <v>0</v>
      </c>
      <c r="EI20" s="256">
        <f t="shared" si="227"/>
        <v>0</v>
      </c>
      <c r="EJ20" s="256">
        <f t="shared" si="227"/>
        <v>0</v>
      </c>
      <c r="EK20" s="256">
        <f t="shared" si="227"/>
        <v>0</v>
      </c>
      <c r="EL20" s="256">
        <f t="shared" si="227"/>
        <v>0</v>
      </c>
      <c r="EM20" s="256">
        <f t="shared" si="227"/>
        <v>0</v>
      </c>
      <c r="EN20" s="256">
        <f t="shared" si="227"/>
        <v>0</v>
      </c>
      <c r="EO20" s="256">
        <f t="shared" si="227"/>
        <v>0</v>
      </c>
      <c r="EP20" s="256">
        <f t="shared" si="227"/>
        <v>0</v>
      </c>
      <c r="EQ20" s="256">
        <f t="shared" si="227"/>
        <v>0</v>
      </c>
      <c r="ER20" s="256">
        <f t="shared" si="227"/>
        <v>0</v>
      </c>
      <c r="ES20" s="256">
        <f t="shared" si="227"/>
        <v>0</v>
      </c>
      <c r="ET20" s="256">
        <f t="shared" si="227"/>
        <v>0</v>
      </c>
      <c r="EU20" s="256">
        <f t="shared" si="227"/>
        <v>0</v>
      </c>
      <c r="EV20" s="256">
        <f t="shared" si="227"/>
        <v>0</v>
      </c>
      <c r="EW20" s="256">
        <f t="shared" si="227"/>
        <v>0</v>
      </c>
      <c r="EX20" s="256">
        <f t="shared" si="227"/>
        <v>0</v>
      </c>
      <c r="EY20" s="256">
        <f t="shared" si="227"/>
        <v>0</v>
      </c>
      <c r="EZ20" s="256">
        <f t="shared" si="227"/>
        <v>0</v>
      </c>
      <c r="FA20" s="256">
        <f t="shared" si="227"/>
        <v>0</v>
      </c>
      <c r="FB20" s="256">
        <f t="shared" si="227"/>
        <v>0</v>
      </c>
      <c r="FC20" s="256">
        <f t="shared" si="227"/>
        <v>0</v>
      </c>
      <c r="FD20" s="256">
        <f t="shared" si="227"/>
        <v>0</v>
      </c>
      <c r="FE20" s="256">
        <f t="shared" si="227"/>
        <v>0</v>
      </c>
      <c r="FF20" s="256">
        <f t="shared" si="227"/>
        <v>0</v>
      </c>
      <c r="FG20" s="256">
        <f t="shared" si="227"/>
        <v>0</v>
      </c>
      <c r="FH20" s="256">
        <f t="shared" si="227"/>
        <v>0</v>
      </c>
      <c r="FI20" s="256">
        <f t="shared" si="227"/>
        <v>0</v>
      </c>
      <c r="FJ20" s="256">
        <f t="shared" si="227"/>
        <v>0</v>
      </c>
      <c r="FK20" s="256">
        <f t="shared" si="227"/>
        <v>0</v>
      </c>
      <c r="FL20" s="256">
        <f t="shared" si="227"/>
        <v>0</v>
      </c>
      <c r="FM20" s="256">
        <f t="shared" si="227"/>
        <v>0</v>
      </c>
      <c r="FN20" s="256">
        <f t="shared" si="227"/>
        <v>0</v>
      </c>
      <c r="FO20" s="256">
        <f t="shared" si="227"/>
        <v>0</v>
      </c>
      <c r="FP20" s="256">
        <f t="shared" si="227"/>
        <v>0</v>
      </c>
      <c r="FQ20" s="256">
        <f t="shared" si="227"/>
        <v>0</v>
      </c>
      <c r="FR20" s="256">
        <f t="shared" si="227"/>
        <v>0</v>
      </c>
      <c r="FS20" s="256">
        <f t="shared" si="227"/>
        <v>0</v>
      </c>
      <c r="FT20" s="256">
        <f t="shared" si="225"/>
        <v>0</v>
      </c>
      <c r="FU20" s="256">
        <f t="shared" si="225"/>
        <v>0</v>
      </c>
      <c r="FV20" s="256">
        <f t="shared" si="225"/>
        <v>0</v>
      </c>
      <c r="FW20" s="256">
        <f t="shared" si="225"/>
        <v>0</v>
      </c>
      <c r="FX20" s="256">
        <f t="shared" si="225"/>
        <v>0</v>
      </c>
      <c r="FY20" s="256">
        <f t="shared" si="225"/>
        <v>0</v>
      </c>
      <c r="FZ20" s="256">
        <f t="shared" si="225"/>
        <v>0</v>
      </c>
      <c r="GA20" s="256">
        <f t="shared" si="225"/>
        <v>0</v>
      </c>
      <c r="GB20" s="256">
        <f t="shared" si="225"/>
        <v>0</v>
      </c>
      <c r="GC20" s="256">
        <f t="shared" si="225"/>
        <v>0</v>
      </c>
      <c r="GD20" s="256">
        <f t="shared" si="225"/>
        <v>0</v>
      </c>
      <c r="GE20" s="256">
        <f t="shared" si="226"/>
        <v>0</v>
      </c>
      <c r="GF20" s="256">
        <f t="shared" si="226"/>
        <v>0</v>
      </c>
      <c r="GG20" s="256">
        <f t="shared" si="226"/>
        <v>0</v>
      </c>
      <c r="GH20" s="256">
        <f t="shared" si="226"/>
        <v>0</v>
      </c>
      <c r="GI20" s="256">
        <f t="shared" si="226"/>
        <v>0</v>
      </c>
      <c r="GJ20" s="256">
        <f t="shared" si="226"/>
        <v>0</v>
      </c>
      <c r="GK20" s="256">
        <f t="shared" si="226"/>
        <v>0</v>
      </c>
      <c r="GL20" s="256">
        <f t="shared" si="226"/>
        <v>0</v>
      </c>
      <c r="GM20" s="256">
        <f t="shared" si="226"/>
        <v>0</v>
      </c>
      <c r="GN20" s="256">
        <f t="shared" si="226"/>
        <v>0</v>
      </c>
      <c r="GO20" s="256">
        <f t="shared" si="226"/>
        <v>0</v>
      </c>
      <c r="GP20" s="256">
        <f t="shared" si="226"/>
        <v>0</v>
      </c>
      <c r="GQ20" s="256">
        <f t="shared" si="226"/>
        <v>0</v>
      </c>
      <c r="GR20" s="256">
        <f t="shared" si="226"/>
        <v>0</v>
      </c>
      <c r="GS20" s="256">
        <f t="shared" si="226"/>
        <v>0</v>
      </c>
      <c r="GT20" s="256">
        <f t="shared" si="226"/>
        <v>0</v>
      </c>
      <c r="GU20" s="256">
        <f t="shared" si="226"/>
        <v>0</v>
      </c>
      <c r="GV20" s="256">
        <f t="shared" si="226"/>
        <v>0</v>
      </c>
      <c r="GW20" s="256">
        <f t="shared" si="226"/>
        <v>0</v>
      </c>
      <c r="GX20" s="256">
        <f t="shared" si="226"/>
        <v>0</v>
      </c>
      <c r="GY20" s="256">
        <f t="shared" si="226"/>
        <v>0</v>
      </c>
      <c r="GZ20" s="256">
        <f t="shared" si="226"/>
        <v>0</v>
      </c>
      <c r="HA20" s="214"/>
      <c r="HB20" s="214"/>
    </row>
    <row r="21" spans="1:210" s="257" customFormat="1">
      <c r="A21" s="214"/>
      <c r="B21" s="260"/>
      <c r="C21" s="214"/>
      <c r="D21" s="214"/>
      <c r="E21" s="265" t="s">
        <v>130</v>
      </c>
      <c r="F21" s="51"/>
      <c r="G21" s="302" t="s">
        <v>6</v>
      </c>
      <c r="H21" s="214" t="s">
        <v>44</v>
      </c>
      <c r="I21" s="214"/>
      <c r="J21" s="214"/>
      <c r="K21" s="214"/>
      <c r="L21" s="214"/>
      <c r="M21" s="251"/>
      <c r="N21" s="261" t="str">
        <f>Главная!$Y$8</f>
        <v>итого</v>
      </c>
      <c r="O21" s="214"/>
      <c r="P21" s="5"/>
      <c r="Q21" s="261" t="s">
        <v>26</v>
      </c>
      <c r="R21" s="214"/>
      <c r="S21" s="251"/>
      <c r="T21" s="252"/>
      <c r="U21" s="251"/>
      <c r="V21" s="214"/>
      <c r="W21" s="253">
        <f>SUM($Y21:$HA21)</f>
        <v>0</v>
      </c>
      <c r="X21" s="253"/>
      <c r="Y21" s="254"/>
      <c r="Z21" s="255"/>
      <c r="AA21" s="256">
        <f t="shared" si="216"/>
        <v>0</v>
      </c>
      <c r="AB21" s="256">
        <f t="shared" si="216"/>
        <v>0</v>
      </c>
      <c r="AC21" s="256">
        <f t="shared" si="216"/>
        <v>0</v>
      </c>
      <c r="AD21" s="256">
        <f t="shared" si="216"/>
        <v>0</v>
      </c>
      <c r="AE21" s="256">
        <f t="shared" si="216"/>
        <v>0</v>
      </c>
      <c r="AF21" s="256">
        <f t="shared" si="216"/>
        <v>0</v>
      </c>
      <c r="AG21" s="256">
        <f t="shared" si="216"/>
        <v>0</v>
      </c>
      <c r="AH21" s="256">
        <f t="shared" si="216"/>
        <v>0</v>
      </c>
      <c r="AI21" s="256">
        <f t="shared" si="216"/>
        <v>0</v>
      </c>
      <c r="AJ21" s="256">
        <f t="shared" si="216"/>
        <v>0</v>
      </c>
      <c r="AK21" s="256">
        <f t="shared" si="217"/>
        <v>0</v>
      </c>
      <c r="AL21" s="256">
        <f t="shared" si="217"/>
        <v>0</v>
      </c>
      <c r="AM21" s="256">
        <f t="shared" si="217"/>
        <v>0</v>
      </c>
      <c r="AN21" s="256">
        <f t="shared" si="217"/>
        <v>0</v>
      </c>
      <c r="AO21" s="256">
        <f t="shared" si="217"/>
        <v>0</v>
      </c>
      <c r="AP21" s="256">
        <f t="shared" si="217"/>
        <v>0</v>
      </c>
      <c r="AQ21" s="256">
        <f t="shared" si="217"/>
        <v>0</v>
      </c>
      <c r="AR21" s="256">
        <f t="shared" si="217"/>
        <v>0</v>
      </c>
      <c r="AS21" s="256">
        <f t="shared" si="217"/>
        <v>0</v>
      </c>
      <c r="AT21" s="256">
        <f t="shared" si="217"/>
        <v>0</v>
      </c>
      <c r="AU21" s="256">
        <f t="shared" si="218"/>
        <v>0</v>
      </c>
      <c r="AV21" s="256">
        <f t="shared" si="218"/>
        <v>0</v>
      </c>
      <c r="AW21" s="256">
        <f t="shared" si="218"/>
        <v>0</v>
      </c>
      <c r="AX21" s="256">
        <f t="shared" si="218"/>
        <v>0</v>
      </c>
      <c r="AY21" s="256">
        <f t="shared" si="218"/>
        <v>0</v>
      </c>
      <c r="AZ21" s="256">
        <f t="shared" si="218"/>
        <v>0</v>
      </c>
      <c r="BA21" s="256">
        <f t="shared" si="218"/>
        <v>0</v>
      </c>
      <c r="BB21" s="256">
        <f t="shared" si="218"/>
        <v>0</v>
      </c>
      <c r="BC21" s="256">
        <f t="shared" si="218"/>
        <v>0</v>
      </c>
      <c r="BD21" s="256">
        <f t="shared" si="218"/>
        <v>0</v>
      </c>
      <c r="BE21" s="256">
        <f t="shared" si="219"/>
        <v>0</v>
      </c>
      <c r="BF21" s="256">
        <f t="shared" si="219"/>
        <v>0</v>
      </c>
      <c r="BG21" s="256">
        <f t="shared" si="219"/>
        <v>0</v>
      </c>
      <c r="BH21" s="256">
        <f t="shared" si="219"/>
        <v>0</v>
      </c>
      <c r="BI21" s="256">
        <f t="shared" si="219"/>
        <v>0</v>
      </c>
      <c r="BJ21" s="256">
        <f t="shared" si="219"/>
        <v>0</v>
      </c>
      <c r="BK21" s="256">
        <f t="shared" si="219"/>
        <v>0</v>
      </c>
      <c r="BL21" s="256">
        <f t="shared" si="219"/>
        <v>0</v>
      </c>
      <c r="BM21" s="256">
        <f t="shared" si="219"/>
        <v>0</v>
      </c>
      <c r="BN21" s="256">
        <f t="shared" si="219"/>
        <v>0</v>
      </c>
      <c r="BO21" s="256">
        <f t="shared" si="220"/>
        <v>0</v>
      </c>
      <c r="BP21" s="256">
        <f t="shared" si="220"/>
        <v>0</v>
      </c>
      <c r="BQ21" s="256">
        <f t="shared" si="220"/>
        <v>0</v>
      </c>
      <c r="BR21" s="256">
        <f t="shared" si="220"/>
        <v>0</v>
      </c>
      <c r="BS21" s="256">
        <f t="shared" si="220"/>
        <v>0</v>
      </c>
      <c r="BT21" s="256">
        <f t="shared" si="220"/>
        <v>0</v>
      </c>
      <c r="BU21" s="256">
        <f t="shared" si="220"/>
        <v>0</v>
      </c>
      <c r="BV21" s="256">
        <f t="shared" si="220"/>
        <v>0</v>
      </c>
      <c r="BW21" s="256">
        <f t="shared" si="220"/>
        <v>0</v>
      </c>
      <c r="BX21" s="256">
        <f t="shared" si="220"/>
        <v>0</v>
      </c>
      <c r="BY21" s="256">
        <f t="shared" si="221"/>
        <v>0</v>
      </c>
      <c r="BZ21" s="256">
        <f t="shared" si="221"/>
        <v>0</v>
      </c>
      <c r="CA21" s="256">
        <f t="shared" si="221"/>
        <v>0</v>
      </c>
      <c r="CB21" s="256">
        <f t="shared" si="221"/>
        <v>0</v>
      </c>
      <c r="CC21" s="256">
        <f t="shared" si="221"/>
        <v>0</v>
      </c>
      <c r="CD21" s="256">
        <f t="shared" si="221"/>
        <v>0</v>
      </c>
      <c r="CE21" s="256">
        <f t="shared" si="221"/>
        <v>0</v>
      </c>
      <c r="CF21" s="256">
        <f t="shared" si="221"/>
        <v>0</v>
      </c>
      <c r="CG21" s="256">
        <f t="shared" si="221"/>
        <v>0</v>
      </c>
      <c r="CH21" s="256">
        <f t="shared" si="221"/>
        <v>0</v>
      </c>
      <c r="CI21" s="256">
        <f t="shared" si="222"/>
        <v>0</v>
      </c>
      <c r="CJ21" s="256">
        <f t="shared" si="222"/>
        <v>0</v>
      </c>
      <c r="CK21" s="256">
        <f t="shared" si="222"/>
        <v>0</v>
      </c>
      <c r="CL21" s="256">
        <f t="shared" si="222"/>
        <v>0</v>
      </c>
      <c r="CM21" s="256">
        <f t="shared" si="222"/>
        <v>0</v>
      </c>
      <c r="CN21" s="256">
        <f t="shared" si="222"/>
        <v>0</v>
      </c>
      <c r="CO21" s="256">
        <f t="shared" si="222"/>
        <v>0</v>
      </c>
      <c r="CP21" s="256">
        <f t="shared" si="222"/>
        <v>0</v>
      </c>
      <c r="CQ21" s="256">
        <f t="shared" si="222"/>
        <v>0</v>
      </c>
      <c r="CR21" s="256">
        <f t="shared" si="222"/>
        <v>0</v>
      </c>
      <c r="CS21" s="256">
        <f t="shared" si="223"/>
        <v>0</v>
      </c>
      <c r="CT21" s="256">
        <f t="shared" si="223"/>
        <v>0</v>
      </c>
      <c r="CU21" s="256">
        <f t="shared" si="223"/>
        <v>0</v>
      </c>
      <c r="CV21" s="256">
        <f t="shared" si="223"/>
        <v>0</v>
      </c>
      <c r="CW21" s="256">
        <f t="shared" si="223"/>
        <v>0</v>
      </c>
      <c r="CX21" s="256">
        <f t="shared" si="223"/>
        <v>0</v>
      </c>
      <c r="CY21" s="256">
        <f t="shared" si="223"/>
        <v>0</v>
      </c>
      <c r="CZ21" s="256">
        <f t="shared" si="223"/>
        <v>0</v>
      </c>
      <c r="DA21" s="256">
        <f t="shared" si="223"/>
        <v>0</v>
      </c>
      <c r="DB21" s="256">
        <f t="shared" si="223"/>
        <v>0</v>
      </c>
      <c r="DC21" s="256">
        <f t="shared" si="224"/>
        <v>0</v>
      </c>
      <c r="DD21" s="256">
        <f t="shared" si="224"/>
        <v>0</v>
      </c>
      <c r="DE21" s="256">
        <f t="shared" si="224"/>
        <v>0</v>
      </c>
      <c r="DF21" s="256">
        <f t="shared" si="224"/>
        <v>0</v>
      </c>
      <c r="DG21" s="256">
        <f t="shared" si="224"/>
        <v>0</v>
      </c>
      <c r="DH21" s="256">
        <f t="shared" si="227"/>
        <v>0</v>
      </c>
      <c r="DI21" s="256">
        <f t="shared" si="227"/>
        <v>0</v>
      </c>
      <c r="DJ21" s="256">
        <f t="shared" si="227"/>
        <v>0</v>
      </c>
      <c r="DK21" s="256">
        <f t="shared" si="227"/>
        <v>0</v>
      </c>
      <c r="DL21" s="256">
        <f t="shared" si="227"/>
        <v>0</v>
      </c>
      <c r="DM21" s="256">
        <f t="shared" si="227"/>
        <v>0</v>
      </c>
      <c r="DN21" s="256">
        <f t="shared" si="227"/>
        <v>0</v>
      </c>
      <c r="DO21" s="256">
        <f t="shared" si="227"/>
        <v>0</v>
      </c>
      <c r="DP21" s="256">
        <f t="shared" si="227"/>
        <v>0</v>
      </c>
      <c r="DQ21" s="256">
        <f t="shared" si="227"/>
        <v>0</v>
      </c>
      <c r="DR21" s="256">
        <f t="shared" si="227"/>
        <v>0</v>
      </c>
      <c r="DS21" s="256">
        <f t="shared" si="227"/>
        <v>0</v>
      </c>
      <c r="DT21" s="256">
        <f t="shared" si="227"/>
        <v>0</v>
      </c>
      <c r="DU21" s="256">
        <f t="shared" si="227"/>
        <v>0</v>
      </c>
      <c r="DV21" s="256">
        <f t="shared" si="227"/>
        <v>0</v>
      </c>
      <c r="DW21" s="256">
        <f t="shared" si="227"/>
        <v>0</v>
      </c>
      <c r="DX21" s="256">
        <f t="shared" si="227"/>
        <v>0</v>
      </c>
      <c r="DY21" s="256">
        <f t="shared" si="227"/>
        <v>0</v>
      </c>
      <c r="DZ21" s="256">
        <f t="shared" si="227"/>
        <v>0</v>
      </c>
      <c r="EA21" s="256">
        <f t="shared" si="227"/>
        <v>0</v>
      </c>
      <c r="EB21" s="256">
        <f t="shared" si="227"/>
        <v>0</v>
      </c>
      <c r="EC21" s="256">
        <f t="shared" si="227"/>
        <v>0</v>
      </c>
      <c r="ED21" s="256">
        <f t="shared" si="227"/>
        <v>0</v>
      </c>
      <c r="EE21" s="256">
        <f t="shared" si="227"/>
        <v>0</v>
      </c>
      <c r="EF21" s="256">
        <f t="shared" si="227"/>
        <v>0</v>
      </c>
      <c r="EG21" s="256">
        <f t="shared" si="227"/>
        <v>0</v>
      </c>
      <c r="EH21" s="256">
        <f t="shared" si="227"/>
        <v>0</v>
      </c>
      <c r="EI21" s="256">
        <f t="shared" si="227"/>
        <v>0</v>
      </c>
      <c r="EJ21" s="256">
        <f t="shared" si="227"/>
        <v>0</v>
      </c>
      <c r="EK21" s="256">
        <f t="shared" si="227"/>
        <v>0</v>
      </c>
      <c r="EL21" s="256">
        <f t="shared" si="227"/>
        <v>0</v>
      </c>
      <c r="EM21" s="256">
        <f t="shared" si="227"/>
        <v>0</v>
      </c>
      <c r="EN21" s="256">
        <f t="shared" si="227"/>
        <v>0</v>
      </c>
      <c r="EO21" s="256">
        <f t="shared" si="227"/>
        <v>0</v>
      </c>
      <c r="EP21" s="256">
        <f t="shared" si="227"/>
        <v>0</v>
      </c>
      <c r="EQ21" s="256">
        <f t="shared" si="227"/>
        <v>0</v>
      </c>
      <c r="ER21" s="256">
        <f t="shared" si="227"/>
        <v>0</v>
      </c>
      <c r="ES21" s="256">
        <f t="shared" si="227"/>
        <v>0</v>
      </c>
      <c r="ET21" s="256">
        <f t="shared" si="227"/>
        <v>0</v>
      </c>
      <c r="EU21" s="256">
        <f t="shared" si="227"/>
        <v>0</v>
      </c>
      <c r="EV21" s="256">
        <f t="shared" si="227"/>
        <v>0</v>
      </c>
      <c r="EW21" s="256">
        <f t="shared" si="227"/>
        <v>0</v>
      </c>
      <c r="EX21" s="256">
        <f t="shared" si="227"/>
        <v>0</v>
      </c>
      <c r="EY21" s="256">
        <f t="shared" si="227"/>
        <v>0</v>
      </c>
      <c r="EZ21" s="256">
        <f t="shared" si="227"/>
        <v>0</v>
      </c>
      <c r="FA21" s="256">
        <f t="shared" si="227"/>
        <v>0</v>
      </c>
      <c r="FB21" s="256">
        <f t="shared" si="227"/>
        <v>0</v>
      </c>
      <c r="FC21" s="256">
        <f t="shared" si="227"/>
        <v>0</v>
      </c>
      <c r="FD21" s="256">
        <f t="shared" si="227"/>
        <v>0</v>
      </c>
      <c r="FE21" s="256">
        <f t="shared" si="227"/>
        <v>0</v>
      </c>
      <c r="FF21" s="256">
        <f t="shared" si="227"/>
        <v>0</v>
      </c>
      <c r="FG21" s="256">
        <f t="shared" si="227"/>
        <v>0</v>
      </c>
      <c r="FH21" s="256">
        <f t="shared" si="227"/>
        <v>0</v>
      </c>
      <c r="FI21" s="256">
        <f t="shared" si="227"/>
        <v>0</v>
      </c>
      <c r="FJ21" s="256">
        <f t="shared" si="227"/>
        <v>0</v>
      </c>
      <c r="FK21" s="256">
        <f t="shared" si="227"/>
        <v>0</v>
      </c>
      <c r="FL21" s="256">
        <f t="shared" si="227"/>
        <v>0</v>
      </c>
      <c r="FM21" s="256">
        <f t="shared" si="227"/>
        <v>0</v>
      </c>
      <c r="FN21" s="256">
        <f t="shared" si="227"/>
        <v>0</v>
      </c>
      <c r="FO21" s="256">
        <f t="shared" si="227"/>
        <v>0</v>
      </c>
      <c r="FP21" s="256">
        <f t="shared" si="227"/>
        <v>0</v>
      </c>
      <c r="FQ21" s="256">
        <f t="shared" si="227"/>
        <v>0</v>
      </c>
      <c r="FR21" s="256">
        <f t="shared" si="227"/>
        <v>0</v>
      </c>
      <c r="FS21" s="256">
        <f t="shared" si="227"/>
        <v>0</v>
      </c>
      <c r="FT21" s="256">
        <f t="shared" si="225"/>
        <v>0</v>
      </c>
      <c r="FU21" s="256">
        <f t="shared" si="225"/>
        <v>0</v>
      </c>
      <c r="FV21" s="256">
        <f t="shared" si="225"/>
        <v>0</v>
      </c>
      <c r="FW21" s="256">
        <f t="shared" si="225"/>
        <v>0</v>
      </c>
      <c r="FX21" s="256">
        <f t="shared" si="225"/>
        <v>0</v>
      </c>
      <c r="FY21" s="256">
        <f t="shared" si="225"/>
        <v>0</v>
      </c>
      <c r="FZ21" s="256">
        <f t="shared" si="225"/>
        <v>0</v>
      </c>
      <c r="GA21" s="256">
        <f t="shared" si="225"/>
        <v>0</v>
      </c>
      <c r="GB21" s="256">
        <f t="shared" si="225"/>
        <v>0</v>
      </c>
      <c r="GC21" s="256">
        <f t="shared" si="225"/>
        <v>0</v>
      </c>
      <c r="GD21" s="256">
        <f t="shared" si="225"/>
        <v>0</v>
      </c>
      <c r="GE21" s="256">
        <f t="shared" si="226"/>
        <v>0</v>
      </c>
      <c r="GF21" s="256">
        <f t="shared" si="226"/>
        <v>0</v>
      </c>
      <c r="GG21" s="256">
        <f t="shared" si="226"/>
        <v>0</v>
      </c>
      <c r="GH21" s="256">
        <f t="shared" si="226"/>
        <v>0</v>
      </c>
      <c r="GI21" s="256">
        <f t="shared" si="226"/>
        <v>0</v>
      </c>
      <c r="GJ21" s="256">
        <f t="shared" si="226"/>
        <v>0</v>
      </c>
      <c r="GK21" s="256">
        <f t="shared" si="226"/>
        <v>0</v>
      </c>
      <c r="GL21" s="256">
        <f t="shared" si="226"/>
        <v>0</v>
      </c>
      <c r="GM21" s="256">
        <f t="shared" si="226"/>
        <v>0</v>
      </c>
      <c r="GN21" s="256">
        <f t="shared" si="226"/>
        <v>0</v>
      </c>
      <c r="GO21" s="256">
        <f t="shared" si="226"/>
        <v>0</v>
      </c>
      <c r="GP21" s="256">
        <f t="shared" si="226"/>
        <v>0</v>
      </c>
      <c r="GQ21" s="256">
        <f t="shared" si="226"/>
        <v>0</v>
      </c>
      <c r="GR21" s="256">
        <f t="shared" si="226"/>
        <v>0</v>
      </c>
      <c r="GS21" s="256">
        <f t="shared" si="226"/>
        <v>0</v>
      </c>
      <c r="GT21" s="256">
        <f t="shared" si="226"/>
        <v>0</v>
      </c>
      <c r="GU21" s="256">
        <f t="shared" si="226"/>
        <v>0</v>
      </c>
      <c r="GV21" s="256">
        <f t="shared" si="226"/>
        <v>0</v>
      </c>
      <c r="GW21" s="256">
        <f t="shared" si="226"/>
        <v>0</v>
      </c>
      <c r="GX21" s="256">
        <f t="shared" si="226"/>
        <v>0</v>
      </c>
      <c r="GY21" s="256">
        <f t="shared" si="226"/>
        <v>0</v>
      </c>
      <c r="GZ21" s="256">
        <f t="shared" si="226"/>
        <v>0</v>
      </c>
      <c r="HA21" s="214"/>
      <c r="HB21" s="214"/>
    </row>
    <row r="22" spans="1:210" s="291" customFormat="1">
      <c r="A22" s="258"/>
      <c r="B22" s="260"/>
      <c r="C22" s="214"/>
      <c r="D22" s="214"/>
      <c r="E22" s="265" t="s">
        <v>130</v>
      </c>
      <c r="F22" s="53"/>
      <c r="G22" s="303" t="s">
        <v>6</v>
      </c>
      <c r="H22" s="258" t="s">
        <v>92</v>
      </c>
      <c r="I22" s="258"/>
      <c r="J22" s="258"/>
      <c r="K22" s="258"/>
      <c r="L22" s="258"/>
      <c r="M22" s="287"/>
      <c r="N22" s="260" t="str">
        <f>Главная!$Y$8</f>
        <v>итого</v>
      </c>
      <c r="O22" s="258"/>
      <c r="P22" s="20"/>
      <c r="Q22" s="260" t="s">
        <v>26</v>
      </c>
      <c r="R22" s="258"/>
      <c r="S22" s="287"/>
      <c r="T22" s="288"/>
      <c r="U22" s="287"/>
      <c r="V22" s="258"/>
      <c r="W22" s="293">
        <f>IF(W$8="",0,IF(W19=0,0,W21/W19))</f>
        <v>0</v>
      </c>
      <c r="X22" s="295"/>
      <c r="Y22" s="289"/>
      <c r="Z22" s="290"/>
      <c r="AA22" s="292">
        <f>IF(AA$8="",0,IF(AA19=0,0,AA21/AA19))</f>
        <v>0</v>
      </c>
      <c r="AB22" s="292">
        <f t="shared" ref="AB22:AE22" si="228">IF(AB$8="",0,IF(AB19=0,0,AB21/AB19))</f>
        <v>0</v>
      </c>
      <c r="AC22" s="292">
        <f t="shared" si="228"/>
        <v>0</v>
      </c>
      <c r="AD22" s="292">
        <f t="shared" si="228"/>
        <v>0</v>
      </c>
      <c r="AE22" s="292">
        <f t="shared" si="228"/>
        <v>0</v>
      </c>
      <c r="AF22" s="292">
        <f t="shared" ref="AF22:CQ22" si="229">IF(AF$8="",0,IF(AF19=0,0,AF21/AF19))</f>
        <v>0</v>
      </c>
      <c r="AG22" s="292">
        <f t="shared" si="229"/>
        <v>0</v>
      </c>
      <c r="AH22" s="292">
        <f t="shared" si="229"/>
        <v>0</v>
      </c>
      <c r="AI22" s="292">
        <f t="shared" si="229"/>
        <v>0</v>
      </c>
      <c r="AJ22" s="292">
        <f t="shared" si="229"/>
        <v>0</v>
      </c>
      <c r="AK22" s="292">
        <f t="shared" si="229"/>
        <v>0</v>
      </c>
      <c r="AL22" s="292">
        <f t="shared" si="229"/>
        <v>0</v>
      </c>
      <c r="AM22" s="292">
        <f t="shared" si="229"/>
        <v>0</v>
      </c>
      <c r="AN22" s="292">
        <f t="shared" si="229"/>
        <v>0</v>
      </c>
      <c r="AO22" s="292">
        <f t="shared" si="229"/>
        <v>0</v>
      </c>
      <c r="AP22" s="292">
        <f t="shared" si="229"/>
        <v>0</v>
      </c>
      <c r="AQ22" s="292">
        <f t="shared" si="229"/>
        <v>0</v>
      </c>
      <c r="AR22" s="292">
        <f t="shared" si="229"/>
        <v>0</v>
      </c>
      <c r="AS22" s="292">
        <f t="shared" si="229"/>
        <v>0</v>
      </c>
      <c r="AT22" s="292">
        <f t="shared" si="229"/>
        <v>0</v>
      </c>
      <c r="AU22" s="292">
        <f t="shared" si="229"/>
        <v>0</v>
      </c>
      <c r="AV22" s="292">
        <f t="shared" si="229"/>
        <v>0</v>
      </c>
      <c r="AW22" s="292">
        <f t="shared" si="229"/>
        <v>0</v>
      </c>
      <c r="AX22" s="292">
        <f t="shared" si="229"/>
        <v>0</v>
      </c>
      <c r="AY22" s="292">
        <f t="shared" si="229"/>
        <v>0</v>
      </c>
      <c r="AZ22" s="292">
        <f t="shared" si="229"/>
        <v>0</v>
      </c>
      <c r="BA22" s="292">
        <f t="shared" si="229"/>
        <v>0</v>
      </c>
      <c r="BB22" s="292">
        <f t="shared" si="229"/>
        <v>0</v>
      </c>
      <c r="BC22" s="292">
        <f t="shared" si="229"/>
        <v>0</v>
      </c>
      <c r="BD22" s="292">
        <f t="shared" si="229"/>
        <v>0</v>
      </c>
      <c r="BE22" s="292">
        <f t="shared" si="229"/>
        <v>0</v>
      </c>
      <c r="BF22" s="292">
        <f t="shared" si="229"/>
        <v>0</v>
      </c>
      <c r="BG22" s="292">
        <f t="shared" si="229"/>
        <v>0</v>
      </c>
      <c r="BH22" s="292">
        <f t="shared" si="229"/>
        <v>0</v>
      </c>
      <c r="BI22" s="292">
        <f t="shared" si="229"/>
        <v>0</v>
      </c>
      <c r="BJ22" s="292">
        <f t="shared" si="229"/>
        <v>0</v>
      </c>
      <c r="BK22" s="292">
        <f t="shared" si="229"/>
        <v>0</v>
      </c>
      <c r="BL22" s="292">
        <f t="shared" si="229"/>
        <v>0</v>
      </c>
      <c r="BM22" s="292">
        <f t="shared" si="229"/>
        <v>0</v>
      </c>
      <c r="BN22" s="292">
        <f t="shared" si="229"/>
        <v>0</v>
      </c>
      <c r="BO22" s="292">
        <f t="shared" si="229"/>
        <v>0</v>
      </c>
      <c r="BP22" s="292">
        <f t="shared" si="229"/>
        <v>0</v>
      </c>
      <c r="BQ22" s="292">
        <f t="shared" si="229"/>
        <v>0</v>
      </c>
      <c r="BR22" s="292">
        <f t="shared" si="229"/>
        <v>0</v>
      </c>
      <c r="BS22" s="292">
        <f t="shared" si="229"/>
        <v>0</v>
      </c>
      <c r="BT22" s="292">
        <f t="shared" si="229"/>
        <v>0</v>
      </c>
      <c r="BU22" s="292">
        <f t="shared" si="229"/>
        <v>0</v>
      </c>
      <c r="BV22" s="292">
        <f t="shared" si="229"/>
        <v>0</v>
      </c>
      <c r="BW22" s="292">
        <f t="shared" si="229"/>
        <v>0</v>
      </c>
      <c r="BX22" s="292">
        <f t="shared" si="229"/>
        <v>0</v>
      </c>
      <c r="BY22" s="292">
        <f t="shared" si="229"/>
        <v>0</v>
      </c>
      <c r="BZ22" s="292">
        <f t="shared" si="229"/>
        <v>0</v>
      </c>
      <c r="CA22" s="292">
        <f t="shared" si="229"/>
        <v>0</v>
      </c>
      <c r="CB22" s="292">
        <f t="shared" si="229"/>
        <v>0</v>
      </c>
      <c r="CC22" s="292">
        <f t="shared" si="229"/>
        <v>0</v>
      </c>
      <c r="CD22" s="292">
        <f t="shared" si="229"/>
        <v>0</v>
      </c>
      <c r="CE22" s="292">
        <f t="shared" si="229"/>
        <v>0</v>
      </c>
      <c r="CF22" s="292">
        <f t="shared" si="229"/>
        <v>0</v>
      </c>
      <c r="CG22" s="292">
        <f t="shared" si="229"/>
        <v>0</v>
      </c>
      <c r="CH22" s="292">
        <f t="shared" si="229"/>
        <v>0</v>
      </c>
      <c r="CI22" s="292">
        <f t="shared" si="229"/>
        <v>0</v>
      </c>
      <c r="CJ22" s="292">
        <f t="shared" si="229"/>
        <v>0</v>
      </c>
      <c r="CK22" s="292">
        <f t="shared" si="229"/>
        <v>0</v>
      </c>
      <c r="CL22" s="292">
        <f t="shared" si="229"/>
        <v>0</v>
      </c>
      <c r="CM22" s="292">
        <f t="shared" si="229"/>
        <v>0</v>
      </c>
      <c r="CN22" s="292">
        <f t="shared" si="229"/>
        <v>0</v>
      </c>
      <c r="CO22" s="292">
        <f t="shared" si="229"/>
        <v>0</v>
      </c>
      <c r="CP22" s="292">
        <f t="shared" si="229"/>
        <v>0</v>
      </c>
      <c r="CQ22" s="292">
        <f t="shared" si="229"/>
        <v>0</v>
      </c>
      <c r="CR22" s="292">
        <f t="shared" ref="CR22:DG22" si="230">IF(CR$8="",0,IF(CR19=0,0,CR21/CR19))</f>
        <v>0</v>
      </c>
      <c r="CS22" s="292">
        <f t="shared" si="230"/>
        <v>0</v>
      </c>
      <c r="CT22" s="292">
        <f t="shared" si="230"/>
        <v>0</v>
      </c>
      <c r="CU22" s="292">
        <f t="shared" si="230"/>
        <v>0</v>
      </c>
      <c r="CV22" s="292">
        <f t="shared" si="230"/>
        <v>0</v>
      </c>
      <c r="CW22" s="292">
        <f t="shared" si="230"/>
        <v>0</v>
      </c>
      <c r="CX22" s="292">
        <f t="shared" si="230"/>
        <v>0</v>
      </c>
      <c r="CY22" s="292">
        <f t="shared" si="230"/>
        <v>0</v>
      </c>
      <c r="CZ22" s="292">
        <f t="shared" si="230"/>
        <v>0</v>
      </c>
      <c r="DA22" s="292">
        <f t="shared" si="230"/>
        <v>0</v>
      </c>
      <c r="DB22" s="292">
        <f t="shared" si="230"/>
        <v>0</v>
      </c>
      <c r="DC22" s="292">
        <f t="shared" si="230"/>
        <v>0</v>
      </c>
      <c r="DD22" s="292">
        <f t="shared" si="230"/>
        <v>0</v>
      </c>
      <c r="DE22" s="292">
        <f t="shared" si="230"/>
        <v>0</v>
      </c>
      <c r="DF22" s="292">
        <f t="shared" si="230"/>
        <v>0</v>
      </c>
      <c r="DG22" s="292">
        <f t="shared" si="230"/>
        <v>0</v>
      </c>
      <c r="DH22" s="292">
        <f t="shared" ref="DH22:FS22" si="231">IF(DH$8="",0,IF(DH19=0,0,DH21/DH19))</f>
        <v>0</v>
      </c>
      <c r="DI22" s="292">
        <f t="shared" si="231"/>
        <v>0</v>
      </c>
      <c r="DJ22" s="292">
        <f t="shared" si="231"/>
        <v>0</v>
      </c>
      <c r="DK22" s="292">
        <f t="shared" si="231"/>
        <v>0</v>
      </c>
      <c r="DL22" s="292">
        <f t="shared" si="231"/>
        <v>0</v>
      </c>
      <c r="DM22" s="292">
        <f t="shared" si="231"/>
        <v>0</v>
      </c>
      <c r="DN22" s="292">
        <f t="shared" si="231"/>
        <v>0</v>
      </c>
      <c r="DO22" s="292">
        <f t="shared" si="231"/>
        <v>0</v>
      </c>
      <c r="DP22" s="292">
        <f t="shared" si="231"/>
        <v>0</v>
      </c>
      <c r="DQ22" s="292">
        <f t="shared" si="231"/>
        <v>0</v>
      </c>
      <c r="DR22" s="292">
        <f t="shared" si="231"/>
        <v>0</v>
      </c>
      <c r="DS22" s="292">
        <f t="shared" si="231"/>
        <v>0</v>
      </c>
      <c r="DT22" s="292">
        <f t="shared" si="231"/>
        <v>0</v>
      </c>
      <c r="DU22" s="292">
        <f t="shared" si="231"/>
        <v>0</v>
      </c>
      <c r="DV22" s="292">
        <f t="shared" si="231"/>
        <v>0</v>
      </c>
      <c r="DW22" s="292">
        <f t="shared" si="231"/>
        <v>0</v>
      </c>
      <c r="DX22" s="292">
        <f t="shared" si="231"/>
        <v>0</v>
      </c>
      <c r="DY22" s="292">
        <f t="shared" si="231"/>
        <v>0</v>
      </c>
      <c r="DZ22" s="292">
        <f t="shared" si="231"/>
        <v>0</v>
      </c>
      <c r="EA22" s="292">
        <f t="shared" si="231"/>
        <v>0</v>
      </c>
      <c r="EB22" s="292">
        <f t="shared" si="231"/>
        <v>0</v>
      </c>
      <c r="EC22" s="292">
        <f t="shared" si="231"/>
        <v>0</v>
      </c>
      <c r="ED22" s="292">
        <f t="shared" si="231"/>
        <v>0</v>
      </c>
      <c r="EE22" s="292">
        <f t="shared" si="231"/>
        <v>0</v>
      </c>
      <c r="EF22" s="292">
        <f t="shared" si="231"/>
        <v>0</v>
      </c>
      <c r="EG22" s="292">
        <f t="shared" si="231"/>
        <v>0</v>
      </c>
      <c r="EH22" s="292">
        <f t="shared" si="231"/>
        <v>0</v>
      </c>
      <c r="EI22" s="292">
        <f t="shared" si="231"/>
        <v>0</v>
      </c>
      <c r="EJ22" s="292">
        <f t="shared" si="231"/>
        <v>0</v>
      </c>
      <c r="EK22" s="292">
        <f t="shared" si="231"/>
        <v>0</v>
      </c>
      <c r="EL22" s="292">
        <f t="shared" si="231"/>
        <v>0</v>
      </c>
      <c r="EM22" s="292">
        <f t="shared" si="231"/>
        <v>0</v>
      </c>
      <c r="EN22" s="292">
        <f t="shared" si="231"/>
        <v>0</v>
      </c>
      <c r="EO22" s="292">
        <f t="shared" si="231"/>
        <v>0</v>
      </c>
      <c r="EP22" s="292">
        <f t="shared" si="231"/>
        <v>0</v>
      </c>
      <c r="EQ22" s="292">
        <f t="shared" si="231"/>
        <v>0</v>
      </c>
      <c r="ER22" s="292">
        <f t="shared" si="231"/>
        <v>0</v>
      </c>
      <c r="ES22" s="292">
        <f t="shared" si="231"/>
        <v>0</v>
      </c>
      <c r="ET22" s="292">
        <f t="shared" si="231"/>
        <v>0</v>
      </c>
      <c r="EU22" s="292">
        <f t="shared" si="231"/>
        <v>0</v>
      </c>
      <c r="EV22" s="292">
        <f t="shared" si="231"/>
        <v>0</v>
      </c>
      <c r="EW22" s="292">
        <f t="shared" si="231"/>
        <v>0</v>
      </c>
      <c r="EX22" s="292">
        <f t="shared" si="231"/>
        <v>0</v>
      </c>
      <c r="EY22" s="292">
        <f t="shared" si="231"/>
        <v>0</v>
      </c>
      <c r="EZ22" s="292">
        <f t="shared" si="231"/>
        <v>0</v>
      </c>
      <c r="FA22" s="292">
        <f t="shared" si="231"/>
        <v>0</v>
      </c>
      <c r="FB22" s="292">
        <f t="shared" si="231"/>
        <v>0</v>
      </c>
      <c r="FC22" s="292">
        <f t="shared" si="231"/>
        <v>0</v>
      </c>
      <c r="FD22" s="292">
        <f t="shared" si="231"/>
        <v>0</v>
      </c>
      <c r="FE22" s="292">
        <f t="shared" si="231"/>
        <v>0</v>
      </c>
      <c r="FF22" s="292">
        <f t="shared" si="231"/>
        <v>0</v>
      </c>
      <c r="FG22" s="292">
        <f t="shared" si="231"/>
        <v>0</v>
      </c>
      <c r="FH22" s="292">
        <f t="shared" si="231"/>
        <v>0</v>
      </c>
      <c r="FI22" s="292">
        <f t="shared" si="231"/>
        <v>0</v>
      </c>
      <c r="FJ22" s="292">
        <f t="shared" si="231"/>
        <v>0</v>
      </c>
      <c r="FK22" s="292">
        <f t="shared" si="231"/>
        <v>0</v>
      </c>
      <c r="FL22" s="292">
        <f t="shared" si="231"/>
        <v>0</v>
      </c>
      <c r="FM22" s="292">
        <f t="shared" si="231"/>
        <v>0</v>
      </c>
      <c r="FN22" s="292">
        <f t="shared" si="231"/>
        <v>0</v>
      </c>
      <c r="FO22" s="292">
        <f t="shared" si="231"/>
        <v>0</v>
      </c>
      <c r="FP22" s="292">
        <f t="shared" si="231"/>
        <v>0</v>
      </c>
      <c r="FQ22" s="292">
        <f t="shared" si="231"/>
        <v>0</v>
      </c>
      <c r="FR22" s="292">
        <f t="shared" si="231"/>
        <v>0</v>
      </c>
      <c r="FS22" s="292">
        <f t="shared" si="231"/>
        <v>0</v>
      </c>
      <c r="FT22" s="292">
        <f t="shared" ref="FT22:GZ22" si="232">IF(FT$8="",0,IF(FT19=0,0,FT21/FT19))</f>
        <v>0</v>
      </c>
      <c r="FU22" s="292">
        <f t="shared" si="232"/>
        <v>0</v>
      </c>
      <c r="FV22" s="292">
        <f t="shared" si="232"/>
        <v>0</v>
      </c>
      <c r="FW22" s="292">
        <f t="shared" si="232"/>
        <v>0</v>
      </c>
      <c r="FX22" s="292">
        <f t="shared" si="232"/>
        <v>0</v>
      </c>
      <c r="FY22" s="292">
        <f t="shared" si="232"/>
        <v>0</v>
      </c>
      <c r="FZ22" s="292">
        <f t="shared" si="232"/>
        <v>0</v>
      </c>
      <c r="GA22" s="292">
        <f t="shared" si="232"/>
        <v>0</v>
      </c>
      <c r="GB22" s="292">
        <f t="shared" si="232"/>
        <v>0</v>
      </c>
      <c r="GC22" s="292">
        <f t="shared" si="232"/>
        <v>0</v>
      </c>
      <c r="GD22" s="292">
        <f t="shared" si="232"/>
        <v>0</v>
      </c>
      <c r="GE22" s="292">
        <f t="shared" si="232"/>
        <v>0</v>
      </c>
      <c r="GF22" s="292">
        <f t="shared" si="232"/>
        <v>0</v>
      </c>
      <c r="GG22" s="292">
        <f t="shared" si="232"/>
        <v>0</v>
      </c>
      <c r="GH22" s="292">
        <f t="shared" si="232"/>
        <v>0</v>
      </c>
      <c r="GI22" s="292">
        <f t="shared" si="232"/>
        <v>0</v>
      </c>
      <c r="GJ22" s="292">
        <f t="shared" si="232"/>
        <v>0</v>
      </c>
      <c r="GK22" s="292">
        <f t="shared" si="232"/>
        <v>0</v>
      </c>
      <c r="GL22" s="292">
        <f t="shared" si="232"/>
        <v>0</v>
      </c>
      <c r="GM22" s="292">
        <f t="shared" si="232"/>
        <v>0</v>
      </c>
      <c r="GN22" s="292">
        <f t="shared" si="232"/>
        <v>0</v>
      </c>
      <c r="GO22" s="292">
        <f t="shared" si="232"/>
        <v>0</v>
      </c>
      <c r="GP22" s="292">
        <f t="shared" si="232"/>
        <v>0</v>
      </c>
      <c r="GQ22" s="292">
        <f t="shared" si="232"/>
        <v>0</v>
      </c>
      <c r="GR22" s="292">
        <f t="shared" si="232"/>
        <v>0</v>
      </c>
      <c r="GS22" s="292">
        <f t="shared" si="232"/>
        <v>0</v>
      </c>
      <c r="GT22" s="292">
        <f t="shared" si="232"/>
        <v>0</v>
      </c>
      <c r="GU22" s="292">
        <f t="shared" si="232"/>
        <v>0</v>
      </c>
      <c r="GV22" s="292">
        <f t="shared" si="232"/>
        <v>0</v>
      </c>
      <c r="GW22" s="292">
        <f t="shared" si="232"/>
        <v>0</v>
      </c>
      <c r="GX22" s="292">
        <f t="shared" si="232"/>
        <v>0</v>
      </c>
      <c r="GY22" s="292">
        <f t="shared" si="232"/>
        <v>0</v>
      </c>
      <c r="GZ22" s="292">
        <f t="shared" si="232"/>
        <v>0</v>
      </c>
      <c r="HA22" s="258"/>
      <c r="HB22" s="258"/>
    </row>
    <row r="23" spans="1:210" s="257" customFormat="1">
      <c r="A23" s="214"/>
      <c r="B23" s="260"/>
      <c r="C23" s="214"/>
      <c r="D23" s="214"/>
      <c r="E23" s="265" t="s">
        <v>130</v>
      </c>
      <c r="F23" s="51"/>
      <c r="G23" s="302" t="s">
        <v>6</v>
      </c>
      <c r="H23" s="214" t="s">
        <v>166</v>
      </c>
      <c r="I23" s="214"/>
      <c r="J23" s="214"/>
      <c r="K23" s="214"/>
      <c r="L23" s="214"/>
      <c r="M23" s="251"/>
      <c r="N23" s="261" t="str">
        <f>Главная!$Y$8</f>
        <v>итого</v>
      </c>
      <c r="O23" s="214"/>
      <c r="P23" s="5"/>
      <c r="Q23" s="261" t="s">
        <v>26</v>
      </c>
      <c r="R23" s="214"/>
      <c r="S23" s="251"/>
      <c r="T23" s="252"/>
      <c r="U23" s="251"/>
      <c r="V23" s="214"/>
      <c r="W23" s="253">
        <f>SUM($Y23:$HA23)</f>
        <v>0</v>
      </c>
      <c r="X23" s="253"/>
      <c r="Y23" s="254"/>
      <c r="Z23" s="255"/>
      <c r="AA23" s="256">
        <f t="shared" ref="AA23:AJ24" si="233">IF(AA$8="",0,SUMIFS(AA$43:AA$704,$H$43:$H$704,$H23))</f>
        <v>0</v>
      </c>
      <c r="AB23" s="256">
        <f t="shared" si="233"/>
        <v>0</v>
      </c>
      <c r="AC23" s="256">
        <f t="shared" si="233"/>
        <v>0</v>
      </c>
      <c r="AD23" s="256">
        <f t="shared" si="233"/>
        <v>0</v>
      </c>
      <c r="AE23" s="256">
        <f t="shared" si="233"/>
        <v>0</v>
      </c>
      <c r="AF23" s="256">
        <f t="shared" si="233"/>
        <v>0</v>
      </c>
      <c r="AG23" s="256">
        <f t="shared" si="233"/>
        <v>0</v>
      </c>
      <c r="AH23" s="256">
        <f t="shared" si="233"/>
        <v>0</v>
      </c>
      <c r="AI23" s="256">
        <f t="shared" si="233"/>
        <v>0</v>
      </c>
      <c r="AJ23" s="256">
        <f t="shared" si="233"/>
        <v>0</v>
      </c>
      <c r="AK23" s="256">
        <f t="shared" ref="AK23:AT24" si="234">IF(AK$8="",0,SUMIFS(AK$43:AK$704,$H$43:$H$704,$H23))</f>
        <v>0</v>
      </c>
      <c r="AL23" s="256">
        <f t="shared" si="234"/>
        <v>0</v>
      </c>
      <c r="AM23" s="256">
        <f t="shared" si="234"/>
        <v>0</v>
      </c>
      <c r="AN23" s="256">
        <f t="shared" si="234"/>
        <v>0</v>
      </c>
      <c r="AO23" s="256">
        <f t="shared" si="234"/>
        <v>0</v>
      </c>
      <c r="AP23" s="256">
        <f t="shared" si="234"/>
        <v>0</v>
      </c>
      <c r="AQ23" s="256">
        <f t="shared" si="234"/>
        <v>0</v>
      </c>
      <c r="AR23" s="256">
        <f t="shared" si="234"/>
        <v>0</v>
      </c>
      <c r="AS23" s="256">
        <f t="shared" si="234"/>
        <v>0</v>
      </c>
      <c r="AT23" s="256">
        <f t="shared" si="234"/>
        <v>0</v>
      </c>
      <c r="AU23" s="256">
        <f t="shared" ref="AU23:BD24" si="235">IF(AU$8="",0,SUMIFS(AU$43:AU$704,$H$43:$H$704,$H23))</f>
        <v>0</v>
      </c>
      <c r="AV23" s="256">
        <f t="shared" si="235"/>
        <v>0</v>
      </c>
      <c r="AW23" s="256">
        <f t="shared" si="235"/>
        <v>0</v>
      </c>
      <c r="AX23" s="256">
        <f t="shared" si="235"/>
        <v>0</v>
      </c>
      <c r="AY23" s="256">
        <f t="shared" si="235"/>
        <v>0</v>
      </c>
      <c r="AZ23" s="256">
        <f t="shared" si="235"/>
        <v>0</v>
      </c>
      <c r="BA23" s="256">
        <f t="shared" si="235"/>
        <v>0</v>
      </c>
      <c r="BB23" s="256">
        <f t="shared" si="235"/>
        <v>0</v>
      </c>
      <c r="BC23" s="256">
        <f t="shared" si="235"/>
        <v>0</v>
      </c>
      <c r="BD23" s="256">
        <f t="shared" si="235"/>
        <v>0</v>
      </c>
      <c r="BE23" s="256">
        <f t="shared" ref="BE23:BN24" si="236">IF(BE$8="",0,SUMIFS(BE$43:BE$704,$H$43:$H$704,$H23))</f>
        <v>0</v>
      </c>
      <c r="BF23" s="256">
        <f t="shared" si="236"/>
        <v>0</v>
      </c>
      <c r="BG23" s="256">
        <f t="shared" si="236"/>
        <v>0</v>
      </c>
      <c r="BH23" s="256">
        <f t="shared" si="236"/>
        <v>0</v>
      </c>
      <c r="BI23" s="256">
        <f t="shared" si="236"/>
        <v>0</v>
      </c>
      <c r="BJ23" s="256">
        <f t="shared" si="236"/>
        <v>0</v>
      </c>
      <c r="BK23" s="256">
        <f t="shared" si="236"/>
        <v>0</v>
      </c>
      <c r="BL23" s="256">
        <f t="shared" si="236"/>
        <v>0</v>
      </c>
      <c r="BM23" s="256">
        <f t="shared" si="236"/>
        <v>0</v>
      </c>
      <c r="BN23" s="256">
        <f t="shared" si="236"/>
        <v>0</v>
      </c>
      <c r="BO23" s="256">
        <f t="shared" ref="BO23:BX24" si="237">IF(BO$8="",0,SUMIFS(BO$43:BO$704,$H$43:$H$704,$H23))</f>
        <v>0</v>
      </c>
      <c r="BP23" s="256">
        <f t="shared" si="237"/>
        <v>0</v>
      </c>
      <c r="BQ23" s="256">
        <f t="shared" si="237"/>
        <v>0</v>
      </c>
      <c r="BR23" s="256">
        <f t="shared" si="237"/>
        <v>0</v>
      </c>
      <c r="BS23" s="256">
        <f t="shared" si="237"/>
        <v>0</v>
      </c>
      <c r="BT23" s="256">
        <f t="shared" si="237"/>
        <v>0</v>
      </c>
      <c r="BU23" s="256">
        <f t="shared" si="237"/>
        <v>0</v>
      </c>
      <c r="BV23" s="256">
        <f t="shared" si="237"/>
        <v>0</v>
      </c>
      <c r="BW23" s="256">
        <f t="shared" si="237"/>
        <v>0</v>
      </c>
      <c r="BX23" s="256">
        <f t="shared" si="237"/>
        <v>0</v>
      </c>
      <c r="BY23" s="256">
        <f t="shared" ref="BY23:CH24" si="238">IF(BY$8="",0,SUMIFS(BY$43:BY$704,$H$43:$H$704,$H23))</f>
        <v>0</v>
      </c>
      <c r="BZ23" s="256">
        <f t="shared" si="238"/>
        <v>0</v>
      </c>
      <c r="CA23" s="256">
        <f t="shared" si="238"/>
        <v>0</v>
      </c>
      <c r="CB23" s="256">
        <f t="shared" si="238"/>
        <v>0</v>
      </c>
      <c r="CC23" s="256">
        <f t="shared" si="238"/>
        <v>0</v>
      </c>
      <c r="CD23" s="256">
        <f t="shared" si="238"/>
        <v>0</v>
      </c>
      <c r="CE23" s="256">
        <f t="shared" si="238"/>
        <v>0</v>
      </c>
      <c r="CF23" s="256">
        <f t="shared" si="238"/>
        <v>0</v>
      </c>
      <c r="CG23" s="256">
        <f t="shared" si="238"/>
        <v>0</v>
      </c>
      <c r="CH23" s="256">
        <f t="shared" si="238"/>
        <v>0</v>
      </c>
      <c r="CI23" s="256">
        <f t="shared" ref="CI23:CR24" si="239">IF(CI$8="",0,SUMIFS(CI$43:CI$704,$H$43:$H$704,$H23))</f>
        <v>0</v>
      </c>
      <c r="CJ23" s="256">
        <f t="shared" si="239"/>
        <v>0</v>
      </c>
      <c r="CK23" s="256">
        <f t="shared" si="239"/>
        <v>0</v>
      </c>
      <c r="CL23" s="256">
        <f t="shared" si="239"/>
        <v>0</v>
      </c>
      <c r="CM23" s="256">
        <f t="shared" si="239"/>
        <v>0</v>
      </c>
      <c r="CN23" s="256">
        <f t="shared" si="239"/>
        <v>0</v>
      </c>
      <c r="CO23" s="256">
        <f t="shared" si="239"/>
        <v>0</v>
      </c>
      <c r="CP23" s="256">
        <f t="shared" si="239"/>
        <v>0</v>
      </c>
      <c r="CQ23" s="256">
        <f t="shared" si="239"/>
        <v>0</v>
      </c>
      <c r="CR23" s="256">
        <f t="shared" si="239"/>
        <v>0</v>
      </c>
      <c r="CS23" s="256">
        <f t="shared" ref="CS23:DB24" si="240">IF(CS$8="",0,SUMIFS(CS$43:CS$704,$H$43:$H$704,$H23))</f>
        <v>0</v>
      </c>
      <c r="CT23" s="256">
        <f t="shared" si="240"/>
        <v>0</v>
      </c>
      <c r="CU23" s="256">
        <f t="shared" si="240"/>
        <v>0</v>
      </c>
      <c r="CV23" s="256">
        <f t="shared" si="240"/>
        <v>0</v>
      </c>
      <c r="CW23" s="256">
        <f t="shared" si="240"/>
        <v>0</v>
      </c>
      <c r="CX23" s="256">
        <f t="shared" si="240"/>
        <v>0</v>
      </c>
      <c r="CY23" s="256">
        <f t="shared" si="240"/>
        <v>0</v>
      </c>
      <c r="CZ23" s="256">
        <f t="shared" si="240"/>
        <v>0</v>
      </c>
      <c r="DA23" s="256">
        <f t="shared" si="240"/>
        <v>0</v>
      </c>
      <c r="DB23" s="256">
        <f t="shared" si="240"/>
        <v>0</v>
      </c>
      <c r="DC23" s="256">
        <f t="shared" ref="DC23:DR24" si="241">IF(DC$8="",0,SUMIFS(DC$43:DC$704,$H$43:$H$704,$H23))</f>
        <v>0</v>
      </c>
      <c r="DD23" s="256">
        <f t="shared" si="241"/>
        <v>0</v>
      </c>
      <c r="DE23" s="256">
        <f t="shared" si="241"/>
        <v>0</v>
      </c>
      <c r="DF23" s="256">
        <f t="shared" si="241"/>
        <v>0</v>
      </c>
      <c r="DG23" s="256">
        <f t="shared" si="241"/>
        <v>0</v>
      </c>
      <c r="DH23" s="256">
        <f t="shared" si="241"/>
        <v>0</v>
      </c>
      <c r="DI23" s="256">
        <f t="shared" si="241"/>
        <v>0</v>
      </c>
      <c r="DJ23" s="256">
        <f t="shared" si="241"/>
        <v>0</v>
      </c>
      <c r="DK23" s="256">
        <f t="shared" si="241"/>
        <v>0</v>
      </c>
      <c r="DL23" s="256">
        <f t="shared" si="241"/>
        <v>0</v>
      </c>
      <c r="DM23" s="256">
        <f t="shared" si="241"/>
        <v>0</v>
      </c>
      <c r="DN23" s="256">
        <f t="shared" si="241"/>
        <v>0</v>
      </c>
      <c r="DO23" s="256">
        <f t="shared" si="241"/>
        <v>0</v>
      </c>
      <c r="DP23" s="256">
        <f t="shared" si="241"/>
        <v>0</v>
      </c>
      <c r="DQ23" s="256">
        <f t="shared" si="241"/>
        <v>0</v>
      </c>
      <c r="DR23" s="256">
        <f t="shared" si="241"/>
        <v>0</v>
      </c>
      <c r="DS23" s="256">
        <f t="shared" ref="DS23:GD24" si="242">IF(DS$8="",0,SUMIFS(DS$43:DS$704,$H$43:$H$704,$H23))</f>
        <v>0</v>
      </c>
      <c r="DT23" s="256">
        <f t="shared" si="242"/>
        <v>0</v>
      </c>
      <c r="DU23" s="256">
        <f t="shared" si="242"/>
        <v>0</v>
      </c>
      <c r="DV23" s="256">
        <f t="shared" si="242"/>
        <v>0</v>
      </c>
      <c r="DW23" s="256">
        <f t="shared" si="242"/>
        <v>0</v>
      </c>
      <c r="DX23" s="256">
        <f t="shared" si="242"/>
        <v>0</v>
      </c>
      <c r="DY23" s="256">
        <f t="shared" si="242"/>
        <v>0</v>
      </c>
      <c r="DZ23" s="256">
        <f t="shared" si="242"/>
        <v>0</v>
      </c>
      <c r="EA23" s="256">
        <f t="shared" si="242"/>
        <v>0</v>
      </c>
      <c r="EB23" s="256">
        <f t="shared" si="242"/>
        <v>0</v>
      </c>
      <c r="EC23" s="256">
        <f t="shared" si="242"/>
        <v>0</v>
      </c>
      <c r="ED23" s="256">
        <f t="shared" si="242"/>
        <v>0</v>
      </c>
      <c r="EE23" s="256">
        <f t="shared" si="242"/>
        <v>0</v>
      </c>
      <c r="EF23" s="256">
        <f t="shared" si="242"/>
        <v>0</v>
      </c>
      <c r="EG23" s="256">
        <f t="shared" si="242"/>
        <v>0</v>
      </c>
      <c r="EH23" s="256">
        <f t="shared" si="242"/>
        <v>0</v>
      </c>
      <c r="EI23" s="256">
        <f t="shared" si="242"/>
        <v>0</v>
      </c>
      <c r="EJ23" s="256">
        <f t="shared" si="242"/>
        <v>0</v>
      </c>
      <c r="EK23" s="256">
        <f t="shared" si="242"/>
        <v>0</v>
      </c>
      <c r="EL23" s="256">
        <f t="shared" si="242"/>
        <v>0</v>
      </c>
      <c r="EM23" s="256">
        <f t="shared" si="242"/>
        <v>0</v>
      </c>
      <c r="EN23" s="256">
        <f t="shared" si="242"/>
        <v>0</v>
      </c>
      <c r="EO23" s="256">
        <f t="shared" si="242"/>
        <v>0</v>
      </c>
      <c r="EP23" s="256">
        <f t="shared" si="242"/>
        <v>0</v>
      </c>
      <c r="EQ23" s="256">
        <f t="shared" si="242"/>
        <v>0</v>
      </c>
      <c r="ER23" s="256">
        <f t="shared" si="242"/>
        <v>0</v>
      </c>
      <c r="ES23" s="256">
        <f t="shared" si="242"/>
        <v>0</v>
      </c>
      <c r="ET23" s="256">
        <f t="shared" si="242"/>
        <v>0</v>
      </c>
      <c r="EU23" s="256">
        <f t="shared" si="242"/>
        <v>0</v>
      </c>
      <c r="EV23" s="256">
        <f t="shared" si="242"/>
        <v>0</v>
      </c>
      <c r="EW23" s="256">
        <f t="shared" si="242"/>
        <v>0</v>
      </c>
      <c r="EX23" s="256">
        <f t="shared" si="242"/>
        <v>0</v>
      </c>
      <c r="EY23" s="256">
        <f t="shared" si="242"/>
        <v>0</v>
      </c>
      <c r="EZ23" s="256">
        <f t="shared" si="242"/>
        <v>0</v>
      </c>
      <c r="FA23" s="256">
        <f t="shared" si="242"/>
        <v>0</v>
      </c>
      <c r="FB23" s="256">
        <f t="shared" si="242"/>
        <v>0</v>
      </c>
      <c r="FC23" s="256">
        <f t="shared" si="242"/>
        <v>0</v>
      </c>
      <c r="FD23" s="256">
        <f t="shared" si="242"/>
        <v>0</v>
      </c>
      <c r="FE23" s="256">
        <f t="shared" si="242"/>
        <v>0</v>
      </c>
      <c r="FF23" s="256">
        <f t="shared" si="242"/>
        <v>0</v>
      </c>
      <c r="FG23" s="256">
        <f t="shared" si="242"/>
        <v>0</v>
      </c>
      <c r="FH23" s="256">
        <f t="shared" si="242"/>
        <v>0</v>
      </c>
      <c r="FI23" s="256">
        <f t="shared" si="242"/>
        <v>0</v>
      </c>
      <c r="FJ23" s="256">
        <f t="shared" si="242"/>
        <v>0</v>
      </c>
      <c r="FK23" s="256">
        <f t="shared" si="242"/>
        <v>0</v>
      </c>
      <c r="FL23" s="256">
        <f t="shared" si="242"/>
        <v>0</v>
      </c>
      <c r="FM23" s="256">
        <f t="shared" si="242"/>
        <v>0</v>
      </c>
      <c r="FN23" s="256">
        <f t="shared" si="242"/>
        <v>0</v>
      </c>
      <c r="FO23" s="256">
        <f t="shared" si="242"/>
        <v>0</v>
      </c>
      <c r="FP23" s="256">
        <f t="shared" si="242"/>
        <v>0</v>
      </c>
      <c r="FQ23" s="256">
        <f t="shared" si="242"/>
        <v>0</v>
      </c>
      <c r="FR23" s="256">
        <f t="shared" si="242"/>
        <v>0</v>
      </c>
      <c r="FS23" s="256">
        <f t="shared" si="242"/>
        <v>0</v>
      </c>
      <c r="FT23" s="256">
        <f t="shared" si="242"/>
        <v>0</v>
      </c>
      <c r="FU23" s="256">
        <f t="shared" si="242"/>
        <v>0</v>
      </c>
      <c r="FV23" s="256">
        <f t="shared" si="242"/>
        <v>0</v>
      </c>
      <c r="FW23" s="256">
        <f t="shared" si="242"/>
        <v>0</v>
      </c>
      <c r="FX23" s="256">
        <f t="shared" si="242"/>
        <v>0</v>
      </c>
      <c r="FY23" s="256">
        <f t="shared" si="242"/>
        <v>0</v>
      </c>
      <c r="FZ23" s="256">
        <f t="shared" si="242"/>
        <v>0</v>
      </c>
      <c r="GA23" s="256">
        <f t="shared" si="242"/>
        <v>0</v>
      </c>
      <c r="GB23" s="256">
        <f t="shared" si="242"/>
        <v>0</v>
      </c>
      <c r="GC23" s="256">
        <f t="shared" si="242"/>
        <v>0</v>
      </c>
      <c r="GD23" s="256">
        <f t="shared" si="242"/>
        <v>0</v>
      </c>
      <c r="GE23" s="256">
        <f t="shared" ref="GE23:GZ24" si="243">IF(GE$8="",0,SUMIFS(GE$43:GE$704,$H$43:$H$704,$H23))</f>
        <v>0</v>
      </c>
      <c r="GF23" s="256">
        <f t="shared" si="243"/>
        <v>0</v>
      </c>
      <c r="GG23" s="256">
        <f t="shared" si="243"/>
        <v>0</v>
      </c>
      <c r="GH23" s="256">
        <f t="shared" si="243"/>
        <v>0</v>
      </c>
      <c r="GI23" s="256">
        <f t="shared" si="243"/>
        <v>0</v>
      </c>
      <c r="GJ23" s="256">
        <f t="shared" si="243"/>
        <v>0</v>
      </c>
      <c r="GK23" s="256">
        <f t="shared" si="243"/>
        <v>0</v>
      </c>
      <c r="GL23" s="256">
        <f t="shared" si="243"/>
        <v>0</v>
      </c>
      <c r="GM23" s="256">
        <f t="shared" si="243"/>
        <v>0</v>
      </c>
      <c r="GN23" s="256">
        <f t="shared" si="243"/>
        <v>0</v>
      </c>
      <c r="GO23" s="256">
        <f t="shared" si="243"/>
        <v>0</v>
      </c>
      <c r="GP23" s="256">
        <f t="shared" si="243"/>
        <v>0</v>
      </c>
      <c r="GQ23" s="256">
        <f t="shared" si="243"/>
        <v>0</v>
      </c>
      <c r="GR23" s="256">
        <f t="shared" si="243"/>
        <v>0</v>
      </c>
      <c r="GS23" s="256">
        <f t="shared" si="243"/>
        <v>0</v>
      </c>
      <c r="GT23" s="256">
        <f t="shared" si="243"/>
        <v>0</v>
      </c>
      <c r="GU23" s="256">
        <f t="shared" si="243"/>
        <v>0</v>
      </c>
      <c r="GV23" s="256">
        <f t="shared" si="243"/>
        <v>0</v>
      </c>
      <c r="GW23" s="256">
        <f t="shared" si="243"/>
        <v>0</v>
      </c>
      <c r="GX23" s="256">
        <f t="shared" si="243"/>
        <v>0</v>
      </c>
      <c r="GY23" s="256">
        <f t="shared" si="243"/>
        <v>0</v>
      </c>
      <c r="GZ23" s="256">
        <f t="shared" si="243"/>
        <v>0</v>
      </c>
      <c r="HA23" s="214"/>
      <c r="HB23" s="214"/>
    </row>
    <row r="24" spans="1:210" s="257" customFormat="1">
      <c r="A24" s="214"/>
      <c r="B24" s="260"/>
      <c r="C24" s="214"/>
      <c r="D24" s="214"/>
      <c r="E24" s="265" t="s">
        <v>130</v>
      </c>
      <c r="F24" s="51"/>
      <c r="G24" s="302" t="s">
        <v>6</v>
      </c>
      <c r="H24" s="214" t="s">
        <v>149</v>
      </c>
      <c r="I24" s="214"/>
      <c r="J24" s="214"/>
      <c r="K24" s="214"/>
      <c r="L24" s="214"/>
      <c r="M24" s="251"/>
      <c r="N24" s="261" t="str">
        <f>Главная!$Y$8</f>
        <v>итого</v>
      </c>
      <c r="O24" s="214"/>
      <c r="P24" s="5"/>
      <c r="Q24" s="261" t="s">
        <v>26</v>
      </c>
      <c r="R24" s="214"/>
      <c r="S24" s="251"/>
      <c r="T24" s="252"/>
      <c r="U24" s="251"/>
      <c r="V24" s="214"/>
      <c r="W24" s="253">
        <f>SUM($Y24:$HA24)</f>
        <v>0</v>
      </c>
      <c r="X24" s="253"/>
      <c r="Y24" s="254"/>
      <c r="Z24" s="255"/>
      <c r="AA24" s="256">
        <f t="shared" si="233"/>
        <v>0</v>
      </c>
      <c r="AB24" s="256">
        <f t="shared" si="233"/>
        <v>0</v>
      </c>
      <c r="AC24" s="256">
        <f t="shared" si="233"/>
        <v>0</v>
      </c>
      <c r="AD24" s="256">
        <f t="shared" si="233"/>
        <v>0</v>
      </c>
      <c r="AE24" s="256">
        <f t="shared" si="233"/>
        <v>0</v>
      </c>
      <c r="AF24" s="256">
        <f t="shared" si="233"/>
        <v>0</v>
      </c>
      <c r="AG24" s="256">
        <f t="shared" si="233"/>
        <v>0</v>
      </c>
      <c r="AH24" s="256">
        <f t="shared" si="233"/>
        <v>0</v>
      </c>
      <c r="AI24" s="256">
        <f t="shared" si="233"/>
        <v>0</v>
      </c>
      <c r="AJ24" s="256">
        <f t="shared" si="233"/>
        <v>0</v>
      </c>
      <c r="AK24" s="256">
        <f t="shared" si="234"/>
        <v>0</v>
      </c>
      <c r="AL24" s="256">
        <f t="shared" si="234"/>
        <v>0</v>
      </c>
      <c r="AM24" s="256">
        <f t="shared" si="234"/>
        <v>0</v>
      </c>
      <c r="AN24" s="256">
        <f t="shared" si="234"/>
        <v>0</v>
      </c>
      <c r="AO24" s="256">
        <f t="shared" si="234"/>
        <v>0</v>
      </c>
      <c r="AP24" s="256">
        <f t="shared" si="234"/>
        <v>0</v>
      </c>
      <c r="AQ24" s="256">
        <f t="shared" si="234"/>
        <v>0</v>
      </c>
      <c r="AR24" s="256">
        <f t="shared" si="234"/>
        <v>0</v>
      </c>
      <c r="AS24" s="256">
        <f t="shared" si="234"/>
        <v>0</v>
      </c>
      <c r="AT24" s="256">
        <f t="shared" si="234"/>
        <v>0</v>
      </c>
      <c r="AU24" s="256">
        <f t="shared" si="235"/>
        <v>0</v>
      </c>
      <c r="AV24" s="256">
        <f t="shared" si="235"/>
        <v>0</v>
      </c>
      <c r="AW24" s="256">
        <f t="shared" si="235"/>
        <v>0</v>
      </c>
      <c r="AX24" s="256">
        <f t="shared" si="235"/>
        <v>0</v>
      </c>
      <c r="AY24" s="256">
        <f t="shared" si="235"/>
        <v>0</v>
      </c>
      <c r="AZ24" s="256">
        <f t="shared" si="235"/>
        <v>0</v>
      </c>
      <c r="BA24" s="256">
        <f t="shared" si="235"/>
        <v>0</v>
      </c>
      <c r="BB24" s="256">
        <f t="shared" si="235"/>
        <v>0</v>
      </c>
      <c r="BC24" s="256">
        <f t="shared" si="235"/>
        <v>0</v>
      </c>
      <c r="BD24" s="256">
        <f t="shared" si="235"/>
        <v>0</v>
      </c>
      <c r="BE24" s="256">
        <f t="shared" si="236"/>
        <v>0</v>
      </c>
      <c r="BF24" s="256">
        <f t="shared" si="236"/>
        <v>0</v>
      </c>
      <c r="BG24" s="256">
        <f t="shared" si="236"/>
        <v>0</v>
      </c>
      <c r="BH24" s="256">
        <f t="shared" si="236"/>
        <v>0</v>
      </c>
      <c r="BI24" s="256">
        <f t="shared" si="236"/>
        <v>0</v>
      </c>
      <c r="BJ24" s="256">
        <f t="shared" si="236"/>
        <v>0</v>
      </c>
      <c r="BK24" s="256">
        <f t="shared" si="236"/>
        <v>0</v>
      </c>
      <c r="BL24" s="256">
        <f t="shared" si="236"/>
        <v>0</v>
      </c>
      <c r="BM24" s="256">
        <f t="shared" si="236"/>
        <v>0</v>
      </c>
      <c r="BN24" s="256">
        <f t="shared" si="236"/>
        <v>0</v>
      </c>
      <c r="BO24" s="256">
        <f t="shared" si="237"/>
        <v>0</v>
      </c>
      <c r="BP24" s="256">
        <f t="shared" si="237"/>
        <v>0</v>
      </c>
      <c r="BQ24" s="256">
        <f t="shared" si="237"/>
        <v>0</v>
      </c>
      <c r="BR24" s="256">
        <f t="shared" si="237"/>
        <v>0</v>
      </c>
      <c r="BS24" s="256">
        <f t="shared" si="237"/>
        <v>0</v>
      </c>
      <c r="BT24" s="256">
        <f t="shared" si="237"/>
        <v>0</v>
      </c>
      <c r="BU24" s="256">
        <f t="shared" si="237"/>
        <v>0</v>
      </c>
      <c r="BV24" s="256">
        <f t="shared" si="237"/>
        <v>0</v>
      </c>
      <c r="BW24" s="256">
        <f t="shared" si="237"/>
        <v>0</v>
      </c>
      <c r="BX24" s="256">
        <f t="shared" si="237"/>
        <v>0</v>
      </c>
      <c r="BY24" s="256">
        <f t="shared" si="238"/>
        <v>0</v>
      </c>
      <c r="BZ24" s="256">
        <f t="shared" si="238"/>
        <v>0</v>
      </c>
      <c r="CA24" s="256">
        <f t="shared" si="238"/>
        <v>0</v>
      </c>
      <c r="CB24" s="256">
        <f t="shared" si="238"/>
        <v>0</v>
      </c>
      <c r="CC24" s="256">
        <f t="shared" si="238"/>
        <v>0</v>
      </c>
      <c r="CD24" s="256">
        <f t="shared" si="238"/>
        <v>0</v>
      </c>
      <c r="CE24" s="256">
        <f t="shared" si="238"/>
        <v>0</v>
      </c>
      <c r="CF24" s="256">
        <f t="shared" si="238"/>
        <v>0</v>
      </c>
      <c r="CG24" s="256">
        <f t="shared" si="238"/>
        <v>0</v>
      </c>
      <c r="CH24" s="256">
        <f t="shared" si="238"/>
        <v>0</v>
      </c>
      <c r="CI24" s="256">
        <f t="shared" si="239"/>
        <v>0</v>
      </c>
      <c r="CJ24" s="256">
        <f t="shared" si="239"/>
        <v>0</v>
      </c>
      <c r="CK24" s="256">
        <f t="shared" si="239"/>
        <v>0</v>
      </c>
      <c r="CL24" s="256">
        <f t="shared" si="239"/>
        <v>0</v>
      </c>
      <c r="CM24" s="256">
        <f t="shared" si="239"/>
        <v>0</v>
      </c>
      <c r="CN24" s="256">
        <f t="shared" si="239"/>
        <v>0</v>
      </c>
      <c r="CO24" s="256">
        <f t="shared" si="239"/>
        <v>0</v>
      </c>
      <c r="CP24" s="256">
        <f t="shared" si="239"/>
        <v>0</v>
      </c>
      <c r="CQ24" s="256">
        <f t="shared" si="239"/>
        <v>0</v>
      </c>
      <c r="CR24" s="256">
        <f t="shared" si="239"/>
        <v>0</v>
      </c>
      <c r="CS24" s="256">
        <f t="shared" si="240"/>
        <v>0</v>
      </c>
      <c r="CT24" s="256">
        <f t="shared" si="240"/>
        <v>0</v>
      </c>
      <c r="CU24" s="256">
        <f t="shared" si="240"/>
        <v>0</v>
      </c>
      <c r="CV24" s="256">
        <f t="shared" si="240"/>
        <v>0</v>
      </c>
      <c r="CW24" s="256">
        <f t="shared" si="240"/>
        <v>0</v>
      </c>
      <c r="CX24" s="256">
        <f t="shared" si="240"/>
        <v>0</v>
      </c>
      <c r="CY24" s="256">
        <f t="shared" si="240"/>
        <v>0</v>
      </c>
      <c r="CZ24" s="256">
        <f t="shared" si="240"/>
        <v>0</v>
      </c>
      <c r="DA24" s="256">
        <f t="shared" si="240"/>
        <v>0</v>
      </c>
      <c r="DB24" s="256">
        <f t="shared" si="240"/>
        <v>0</v>
      </c>
      <c r="DC24" s="256">
        <f t="shared" si="241"/>
        <v>0</v>
      </c>
      <c r="DD24" s="256">
        <f t="shared" si="241"/>
        <v>0</v>
      </c>
      <c r="DE24" s="256">
        <f t="shared" si="241"/>
        <v>0</v>
      </c>
      <c r="DF24" s="256">
        <f t="shared" si="241"/>
        <v>0</v>
      </c>
      <c r="DG24" s="256">
        <f t="shared" si="241"/>
        <v>0</v>
      </c>
      <c r="DH24" s="256">
        <f t="shared" ref="DH24:FS24" si="244">IF(DH$8="",0,SUMIFS(DH$43:DH$704,$H$43:$H$704,$H24))</f>
        <v>0</v>
      </c>
      <c r="DI24" s="256">
        <f t="shared" si="244"/>
        <v>0</v>
      </c>
      <c r="DJ24" s="256">
        <f t="shared" si="244"/>
        <v>0</v>
      </c>
      <c r="DK24" s="256">
        <f t="shared" si="244"/>
        <v>0</v>
      </c>
      <c r="DL24" s="256">
        <f t="shared" si="244"/>
        <v>0</v>
      </c>
      <c r="DM24" s="256">
        <f t="shared" si="244"/>
        <v>0</v>
      </c>
      <c r="DN24" s="256">
        <f t="shared" si="244"/>
        <v>0</v>
      </c>
      <c r="DO24" s="256">
        <f t="shared" si="244"/>
        <v>0</v>
      </c>
      <c r="DP24" s="256">
        <f t="shared" si="244"/>
        <v>0</v>
      </c>
      <c r="DQ24" s="256">
        <f t="shared" si="244"/>
        <v>0</v>
      </c>
      <c r="DR24" s="256">
        <f t="shared" si="244"/>
        <v>0</v>
      </c>
      <c r="DS24" s="256">
        <f t="shared" si="244"/>
        <v>0</v>
      </c>
      <c r="DT24" s="256">
        <f t="shared" si="244"/>
        <v>0</v>
      </c>
      <c r="DU24" s="256">
        <f t="shared" si="244"/>
        <v>0</v>
      </c>
      <c r="DV24" s="256">
        <f t="shared" si="244"/>
        <v>0</v>
      </c>
      <c r="DW24" s="256">
        <f t="shared" si="244"/>
        <v>0</v>
      </c>
      <c r="DX24" s="256">
        <f t="shared" si="244"/>
        <v>0</v>
      </c>
      <c r="DY24" s="256">
        <f t="shared" si="244"/>
        <v>0</v>
      </c>
      <c r="DZ24" s="256">
        <f t="shared" si="244"/>
        <v>0</v>
      </c>
      <c r="EA24" s="256">
        <f t="shared" si="244"/>
        <v>0</v>
      </c>
      <c r="EB24" s="256">
        <f t="shared" si="244"/>
        <v>0</v>
      </c>
      <c r="EC24" s="256">
        <f t="shared" si="244"/>
        <v>0</v>
      </c>
      <c r="ED24" s="256">
        <f t="shared" si="244"/>
        <v>0</v>
      </c>
      <c r="EE24" s="256">
        <f t="shared" si="244"/>
        <v>0</v>
      </c>
      <c r="EF24" s="256">
        <f t="shared" si="244"/>
        <v>0</v>
      </c>
      <c r="EG24" s="256">
        <f t="shared" si="244"/>
        <v>0</v>
      </c>
      <c r="EH24" s="256">
        <f t="shared" si="244"/>
        <v>0</v>
      </c>
      <c r="EI24" s="256">
        <f t="shared" si="244"/>
        <v>0</v>
      </c>
      <c r="EJ24" s="256">
        <f t="shared" si="244"/>
        <v>0</v>
      </c>
      <c r="EK24" s="256">
        <f t="shared" si="244"/>
        <v>0</v>
      </c>
      <c r="EL24" s="256">
        <f t="shared" si="244"/>
        <v>0</v>
      </c>
      <c r="EM24" s="256">
        <f t="shared" si="244"/>
        <v>0</v>
      </c>
      <c r="EN24" s="256">
        <f t="shared" si="244"/>
        <v>0</v>
      </c>
      <c r="EO24" s="256">
        <f t="shared" si="244"/>
        <v>0</v>
      </c>
      <c r="EP24" s="256">
        <f t="shared" si="244"/>
        <v>0</v>
      </c>
      <c r="EQ24" s="256">
        <f t="shared" si="244"/>
        <v>0</v>
      </c>
      <c r="ER24" s="256">
        <f t="shared" si="244"/>
        <v>0</v>
      </c>
      <c r="ES24" s="256">
        <f t="shared" si="244"/>
        <v>0</v>
      </c>
      <c r="ET24" s="256">
        <f t="shared" si="244"/>
        <v>0</v>
      </c>
      <c r="EU24" s="256">
        <f t="shared" si="244"/>
        <v>0</v>
      </c>
      <c r="EV24" s="256">
        <f t="shared" si="244"/>
        <v>0</v>
      </c>
      <c r="EW24" s="256">
        <f t="shared" si="244"/>
        <v>0</v>
      </c>
      <c r="EX24" s="256">
        <f t="shared" si="244"/>
        <v>0</v>
      </c>
      <c r="EY24" s="256">
        <f t="shared" si="244"/>
        <v>0</v>
      </c>
      <c r="EZ24" s="256">
        <f t="shared" si="244"/>
        <v>0</v>
      </c>
      <c r="FA24" s="256">
        <f t="shared" si="244"/>
        <v>0</v>
      </c>
      <c r="FB24" s="256">
        <f t="shared" si="244"/>
        <v>0</v>
      </c>
      <c r="FC24" s="256">
        <f t="shared" si="244"/>
        <v>0</v>
      </c>
      <c r="FD24" s="256">
        <f t="shared" si="244"/>
        <v>0</v>
      </c>
      <c r="FE24" s="256">
        <f t="shared" si="244"/>
        <v>0</v>
      </c>
      <c r="FF24" s="256">
        <f t="shared" si="244"/>
        <v>0</v>
      </c>
      <c r="FG24" s="256">
        <f t="shared" si="244"/>
        <v>0</v>
      </c>
      <c r="FH24" s="256">
        <f t="shared" si="244"/>
        <v>0</v>
      </c>
      <c r="FI24" s="256">
        <f t="shared" si="244"/>
        <v>0</v>
      </c>
      <c r="FJ24" s="256">
        <f t="shared" si="244"/>
        <v>0</v>
      </c>
      <c r="FK24" s="256">
        <f t="shared" si="244"/>
        <v>0</v>
      </c>
      <c r="FL24" s="256">
        <f t="shared" si="244"/>
        <v>0</v>
      </c>
      <c r="FM24" s="256">
        <f t="shared" si="244"/>
        <v>0</v>
      </c>
      <c r="FN24" s="256">
        <f t="shared" si="244"/>
        <v>0</v>
      </c>
      <c r="FO24" s="256">
        <f t="shared" si="244"/>
        <v>0</v>
      </c>
      <c r="FP24" s="256">
        <f t="shared" si="244"/>
        <v>0</v>
      </c>
      <c r="FQ24" s="256">
        <f t="shared" si="244"/>
        <v>0</v>
      </c>
      <c r="FR24" s="256">
        <f t="shared" si="244"/>
        <v>0</v>
      </c>
      <c r="FS24" s="256">
        <f t="shared" si="244"/>
        <v>0</v>
      </c>
      <c r="FT24" s="256">
        <f t="shared" si="242"/>
        <v>0</v>
      </c>
      <c r="FU24" s="256">
        <f t="shared" si="242"/>
        <v>0</v>
      </c>
      <c r="FV24" s="256">
        <f t="shared" si="242"/>
        <v>0</v>
      </c>
      <c r="FW24" s="256">
        <f t="shared" si="242"/>
        <v>0</v>
      </c>
      <c r="FX24" s="256">
        <f t="shared" si="242"/>
        <v>0</v>
      </c>
      <c r="FY24" s="256">
        <f t="shared" si="242"/>
        <v>0</v>
      </c>
      <c r="FZ24" s="256">
        <f t="shared" si="242"/>
        <v>0</v>
      </c>
      <c r="GA24" s="256">
        <f t="shared" si="242"/>
        <v>0</v>
      </c>
      <c r="GB24" s="256">
        <f t="shared" si="242"/>
        <v>0</v>
      </c>
      <c r="GC24" s="256">
        <f t="shared" si="242"/>
        <v>0</v>
      </c>
      <c r="GD24" s="256">
        <f t="shared" si="242"/>
        <v>0</v>
      </c>
      <c r="GE24" s="256">
        <f t="shared" si="243"/>
        <v>0</v>
      </c>
      <c r="GF24" s="256">
        <f t="shared" si="243"/>
        <v>0</v>
      </c>
      <c r="GG24" s="256">
        <f t="shared" si="243"/>
        <v>0</v>
      </c>
      <c r="GH24" s="256">
        <f t="shared" si="243"/>
        <v>0</v>
      </c>
      <c r="GI24" s="256">
        <f t="shared" si="243"/>
        <v>0</v>
      </c>
      <c r="GJ24" s="256">
        <f t="shared" si="243"/>
        <v>0</v>
      </c>
      <c r="GK24" s="256">
        <f t="shared" si="243"/>
        <v>0</v>
      </c>
      <c r="GL24" s="256">
        <f t="shared" si="243"/>
        <v>0</v>
      </c>
      <c r="GM24" s="256">
        <f t="shared" si="243"/>
        <v>0</v>
      </c>
      <c r="GN24" s="256">
        <f t="shared" si="243"/>
        <v>0</v>
      </c>
      <c r="GO24" s="256">
        <f t="shared" si="243"/>
        <v>0</v>
      </c>
      <c r="GP24" s="256">
        <f t="shared" si="243"/>
        <v>0</v>
      </c>
      <c r="GQ24" s="256">
        <f t="shared" si="243"/>
        <v>0</v>
      </c>
      <c r="GR24" s="256">
        <f t="shared" si="243"/>
        <v>0</v>
      </c>
      <c r="GS24" s="256">
        <f t="shared" si="243"/>
        <v>0</v>
      </c>
      <c r="GT24" s="256">
        <f t="shared" si="243"/>
        <v>0</v>
      </c>
      <c r="GU24" s="256">
        <f t="shared" si="243"/>
        <v>0</v>
      </c>
      <c r="GV24" s="256">
        <f t="shared" si="243"/>
        <v>0</v>
      </c>
      <c r="GW24" s="256">
        <f t="shared" si="243"/>
        <v>0</v>
      </c>
      <c r="GX24" s="256">
        <f t="shared" si="243"/>
        <v>0</v>
      </c>
      <c r="GY24" s="256">
        <f t="shared" si="243"/>
        <v>0</v>
      </c>
      <c r="GZ24" s="256">
        <f t="shared" si="243"/>
        <v>0</v>
      </c>
      <c r="HA24" s="214"/>
      <c r="HB24" s="214"/>
    </row>
    <row r="25" spans="1:210" s="291" customFormat="1">
      <c r="A25" s="258"/>
      <c r="B25" s="260"/>
      <c r="C25" s="214"/>
      <c r="D25" s="214"/>
      <c r="E25" s="265" t="s">
        <v>130</v>
      </c>
      <c r="F25" s="53"/>
      <c r="G25" s="303" t="s">
        <v>6</v>
      </c>
      <c r="H25" s="258" t="s">
        <v>150</v>
      </c>
      <c r="I25" s="258"/>
      <c r="J25" s="258"/>
      <c r="K25" s="258"/>
      <c r="L25" s="258"/>
      <c r="M25" s="287"/>
      <c r="N25" s="260" t="str">
        <f>Главная!$Y$8</f>
        <v>итого</v>
      </c>
      <c r="O25" s="258"/>
      <c r="P25" s="20"/>
      <c r="Q25" s="260" t="s">
        <v>26</v>
      </c>
      <c r="R25" s="258"/>
      <c r="S25" s="287"/>
      <c r="T25" s="288"/>
      <c r="U25" s="287"/>
      <c r="V25" s="258"/>
      <c r="W25" s="293">
        <f>IF(W$8="",0,IF(W19=0,0,W24/W19))</f>
        <v>0</v>
      </c>
      <c r="X25" s="295"/>
      <c r="Y25" s="289"/>
      <c r="Z25" s="290"/>
      <c r="AA25" s="293">
        <f>IF(AA$8="",0,IF(AA19=0,0,AA24/AA19))</f>
        <v>0</v>
      </c>
      <c r="AB25" s="293">
        <f t="shared" ref="AB25:AE25" si="245">IF(AB$8="",0,IF(AB19=0,0,AB24/AB19))</f>
        <v>0</v>
      </c>
      <c r="AC25" s="293">
        <f t="shared" si="245"/>
        <v>0</v>
      </c>
      <c r="AD25" s="293">
        <f t="shared" si="245"/>
        <v>0</v>
      </c>
      <c r="AE25" s="293">
        <f t="shared" si="245"/>
        <v>0</v>
      </c>
      <c r="AF25" s="293">
        <f t="shared" ref="AF25:CQ25" si="246">IF(AF$8="",0,IF(AF19=0,0,AF24/AF19))</f>
        <v>0</v>
      </c>
      <c r="AG25" s="293">
        <f t="shared" si="246"/>
        <v>0</v>
      </c>
      <c r="AH25" s="293">
        <f t="shared" si="246"/>
        <v>0</v>
      </c>
      <c r="AI25" s="293">
        <f t="shared" si="246"/>
        <v>0</v>
      </c>
      <c r="AJ25" s="293">
        <f t="shared" si="246"/>
        <v>0</v>
      </c>
      <c r="AK25" s="293">
        <f t="shared" si="246"/>
        <v>0</v>
      </c>
      <c r="AL25" s="293">
        <f t="shared" si="246"/>
        <v>0</v>
      </c>
      <c r="AM25" s="293">
        <f t="shared" si="246"/>
        <v>0</v>
      </c>
      <c r="AN25" s="293">
        <f t="shared" si="246"/>
        <v>0</v>
      </c>
      <c r="AO25" s="293">
        <f t="shared" si="246"/>
        <v>0</v>
      </c>
      <c r="AP25" s="293">
        <f t="shared" si="246"/>
        <v>0</v>
      </c>
      <c r="AQ25" s="293">
        <f t="shared" si="246"/>
        <v>0</v>
      </c>
      <c r="AR25" s="293">
        <f t="shared" si="246"/>
        <v>0</v>
      </c>
      <c r="AS25" s="293">
        <f t="shared" si="246"/>
        <v>0</v>
      </c>
      <c r="AT25" s="293">
        <f t="shared" si="246"/>
        <v>0</v>
      </c>
      <c r="AU25" s="293">
        <f t="shared" si="246"/>
        <v>0</v>
      </c>
      <c r="AV25" s="293">
        <f t="shared" si="246"/>
        <v>0</v>
      </c>
      <c r="AW25" s="293">
        <f t="shared" si="246"/>
        <v>0</v>
      </c>
      <c r="AX25" s="293">
        <f t="shared" si="246"/>
        <v>0</v>
      </c>
      <c r="AY25" s="293">
        <f t="shared" si="246"/>
        <v>0</v>
      </c>
      <c r="AZ25" s="293">
        <f t="shared" si="246"/>
        <v>0</v>
      </c>
      <c r="BA25" s="293">
        <f t="shared" si="246"/>
        <v>0</v>
      </c>
      <c r="BB25" s="293">
        <f t="shared" si="246"/>
        <v>0</v>
      </c>
      <c r="BC25" s="293">
        <f t="shared" si="246"/>
        <v>0</v>
      </c>
      <c r="BD25" s="293">
        <f t="shared" si="246"/>
        <v>0</v>
      </c>
      <c r="BE25" s="293">
        <f t="shared" si="246"/>
        <v>0</v>
      </c>
      <c r="BF25" s="293">
        <f t="shared" si="246"/>
        <v>0</v>
      </c>
      <c r="BG25" s="293">
        <f t="shared" si="246"/>
        <v>0</v>
      </c>
      <c r="BH25" s="293">
        <f t="shared" si="246"/>
        <v>0</v>
      </c>
      <c r="BI25" s="293">
        <f t="shared" si="246"/>
        <v>0</v>
      </c>
      <c r="BJ25" s="293">
        <f t="shared" si="246"/>
        <v>0</v>
      </c>
      <c r="BK25" s="293">
        <f t="shared" si="246"/>
        <v>0</v>
      </c>
      <c r="BL25" s="293">
        <f t="shared" si="246"/>
        <v>0</v>
      </c>
      <c r="BM25" s="293">
        <f t="shared" si="246"/>
        <v>0</v>
      </c>
      <c r="BN25" s="293">
        <f t="shared" si="246"/>
        <v>0</v>
      </c>
      <c r="BO25" s="293">
        <f t="shared" si="246"/>
        <v>0</v>
      </c>
      <c r="BP25" s="293">
        <f t="shared" si="246"/>
        <v>0</v>
      </c>
      <c r="BQ25" s="293">
        <f t="shared" si="246"/>
        <v>0</v>
      </c>
      <c r="BR25" s="293">
        <f t="shared" si="246"/>
        <v>0</v>
      </c>
      <c r="BS25" s="293">
        <f t="shared" si="246"/>
        <v>0</v>
      </c>
      <c r="BT25" s="293">
        <f t="shared" si="246"/>
        <v>0</v>
      </c>
      <c r="BU25" s="293">
        <f t="shared" si="246"/>
        <v>0</v>
      </c>
      <c r="BV25" s="293">
        <f t="shared" si="246"/>
        <v>0</v>
      </c>
      <c r="BW25" s="293">
        <f t="shared" si="246"/>
        <v>0</v>
      </c>
      <c r="BX25" s="293">
        <f t="shared" si="246"/>
        <v>0</v>
      </c>
      <c r="BY25" s="293">
        <f t="shared" si="246"/>
        <v>0</v>
      </c>
      <c r="BZ25" s="293">
        <f t="shared" si="246"/>
        <v>0</v>
      </c>
      <c r="CA25" s="293">
        <f t="shared" si="246"/>
        <v>0</v>
      </c>
      <c r="CB25" s="293">
        <f t="shared" si="246"/>
        <v>0</v>
      </c>
      <c r="CC25" s="293">
        <f t="shared" si="246"/>
        <v>0</v>
      </c>
      <c r="CD25" s="293">
        <f t="shared" si="246"/>
        <v>0</v>
      </c>
      <c r="CE25" s="293">
        <f t="shared" si="246"/>
        <v>0</v>
      </c>
      <c r="CF25" s="293">
        <f t="shared" si="246"/>
        <v>0</v>
      </c>
      <c r="CG25" s="293">
        <f t="shared" si="246"/>
        <v>0</v>
      </c>
      <c r="CH25" s="293">
        <f t="shared" si="246"/>
        <v>0</v>
      </c>
      <c r="CI25" s="293">
        <f t="shared" si="246"/>
        <v>0</v>
      </c>
      <c r="CJ25" s="293">
        <f t="shared" si="246"/>
        <v>0</v>
      </c>
      <c r="CK25" s="293">
        <f t="shared" si="246"/>
        <v>0</v>
      </c>
      <c r="CL25" s="293">
        <f t="shared" si="246"/>
        <v>0</v>
      </c>
      <c r="CM25" s="293">
        <f t="shared" si="246"/>
        <v>0</v>
      </c>
      <c r="CN25" s="293">
        <f t="shared" si="246"/>
        <v>0</v>
      </c>
      <c r="CO25" s="293">
        <f t="shared" si="246"/>
        <v>0</v>
      </c>
      <c r="CP25" s="293">
        <f t="shared" si="246"/>
        <v>0</v>
      </c>
      <c r="CQ25" s="293">
        <f t="shared" si="246"/>
        <v>0</v>
      </c>
      <c r="CR25" s="293">
        <f t="shared" ref="CR25:DG25" si="247">IF(CR$8="",0,IF(CR19=0,0,CR24/CR19))</f>
        <v>0</v>
      </c>
      <c r="CS25" s="293">
        <f t="shared" si="247"/>
        <v>0</v>
      </c>
      <c r="CT25" s="293">
        <f t="shared" si="247"/>
        <v>0</v>
      </c>
      <c r="CU25" s="293">
        <f t="shared" si="247"/>
        <v>0</v>
      </c>
      <c r="CV25" s="293">
        <f t="shared" si="247"/>
        <v>0</v>
      </c>
      <c r="CW25" s="293">
        <f t="shared" si="247"/>
        <v>0</v>
      </c>
      <c r="CX25" s="293">
        <f t="shared" si="247"/>
        <v>0</v>
      </c>
      <c r="CY25" s="293">
        <f t="shared" si="247"/>
        <v>0</v>
      </c>
      <c r="CZ25" s="293">
        <f t="shared" si="247"/>
        <v>0</v>
      </c>
      <c r="DA25" s="293">
        <f t="shared" si="247"/>
        <v>0</v>
      </c>
      <c r="DB25" s="293">
        <f t="shared" si="247"/>
        <v>0</v>
      </c>
      <c r="DC25" s="293">
        <f t="shared" si="247"/>
        <v>0</v>
      </c>
      <c r="DD25" s="293">
        <f t="shared" si="247"/>
        <v>0</v>
      </c>
      <c r="DE25" s="293">
        <f t="shared" si="247"/>
        <v>0</v>
      </c>
      <c r="DF25" s="293">
        <f t="shared" si="247"/>
        <v>0</v>
      </c>
      <c r="DG25" s="293">
        <f t="shared" si="247"/>
        <v>0</v>
      </c>
      <c r="DH25" s="293">
        <f t="shared" ref="DH25:FS25" si="248">IF(DH$8="",0,IF(DH19=0,0,DH24/DH19))</f>
        <v>0</v>
      </c>
      <c r="DI25" s="293">
        <f t="shared" si="248"/>
        <v>0</v>
      </c>
      <c r="DJ25" s="293">
        <f t="shared" si="248"/>
        <v>0</v>
      </c>
      <c r="DK25" s="293">
        <f t="shared" si="248"/>
        <v>0</v>
      </c>
      <c r="DL25" s="293">
        <f t="shared" si="248"/>
        <v>0</v>
      </c>
      <c r="DM25" s="293">
        <f t="shared" si="248"/>
        <v>0</v>
      </c>
      <c r="DN25" s="293">
        <f t="shared" si="248"/>
        <v>0</v>
      </c>
      <c r="DO25" s="293">
        <f t="shared" si="248"/>
        <v>0</v>
      </c>
      <c r="DP25" s="293">
        <f t="shared" si="248"/>
        <v>0</v>
      </c>
      <c r="DQ25" s="293">
        <f t="shared" si="248"/>
        <v>0</v>
      </c>
      <c r="DR25" s="293">
        <f t="shared" si="248"/>
        <v>0</v>
      </c>
      <c r="DS25" s="293">
        <f t="shared" si="248"/>
        <v>0</v>
      </c>
      <c r="DT25" s="293">
        <f t="shared" si="248"/>
        <v>0</v>
      </c>
      <c r="DU25" s="293">
        <f t="shared" si="248"/>
        <v>0</v>
      </c>
      <c r="DV25" s="293">
        <f t="shared" si="248"/>
        <v>0</v>
      </c>
      <c r="DW25" s="293">
        <f t="shared" si="248"/>
        <v>0</v>
      </c>
      <c r="DX25" s="293">
        <f t="shared" si="248"/>
        <v>0</v>
      </c>
      <c r="DY25" s="293">
        <f t="shared" si="248"/>
        <v>0</v>
      </c>
      <c r="DZ25" s="293">
        <f t="shared" si="248"/>
        <v>0</v>
      </c>
      <c r="EA25" s="293">
        <f t="shared" si="248"/>
        <v>0</v>
      </c>
      <c r="EB25" s="293">
        <f t="shared" si="248"/>
        <v>0</v>
      </c>
      <c r="EC25" s="293">
        <f t="shared" si="248"/>
        <v>0</v>
      </c>
      <c r="ED25" s="293">
        <f t="shared" si="248"/>
        <v>0</v>
      </c>
      <c r="EE25" s="293">
        <f t="shared" si="248"/>
        <v>0</v>
      </c>
      <c r="EF25" s="293">
        <f t="shared" si="248"/>
        <v>0</v>
      </c>
      <c r="EG25" s="293">
        <f t="shared" si="248"/>
        <v>0</v>
      </c>
      <c r="EH25" s="293">
        <f t="shared" si="248"/>
        <v>0</v>
      </c>
      <c r="EI25" s="293">
        <f t="shared" si="248"/>
        <v>0</v>
      </c>
      <c r="EJ25" s="293">
        <f t="shared" si="248"/>
        <v>0</v>
      </c>
      <c r="EK25" s="293">
        <f t="shared" si="248"/>
        <v>0</v>
      </c>
      <c r="EL25" s="293">
        <f t="shared" si="248"/>
        <v>0</v>
      </c>
      <c r="EM25" s="293">
        <f t="shared" si="248"/>
        <v>0</v>
      </c>
      <c r="EN25" s="293">
        <f t="shared" si="248"/>
        <v>0</v>
      </c>
      <c r="EO25" s="293">
        <f t="shared" si="248"/>
        <v>0</v>
      </c>
      <c r="EP25" s="293">
        <f t="shared" si="248"/>
        <v>0</v>
      </c>
      <c r="EQ25" s="293">
        <f t="shared" si="248"/>
        <v>0</v>
      </c>
      <c r="ER25" s="293">
        <f t="shared" si="248"/>
        <v>0</v>
      </c>
      <c r="ES25" s="293">
        <f t="shared" si="248"/>
        <v>0</v>
      </c>
      <c r="ET25" s="293">
        <f t="shared" si="248"/>
        <v>0</v>
      </c>
      <c r="EU25" s="293">
        <f t="shared" si="248"/>
        <v>0</v>
      </c>
      <c r="EV25" s="293">
        <f t="shared" si="248"/>
        <v>0</v>
      </c>
      <c r="EW25" s="293">
        <f t="shared" si="248"/>
        <v>0</v>
      </c>
      <c r="EX25" s="293">
        <f t="shared" si="248"/>
        <v>0</v>
      </c>
      <c r="EY25" s="293">
        <f t="shared" si="248"/>
        <v>0</v>
      </c>
      <c r="EZ25" s="293">
        <f t="shared" si="248"/>
        <v>0</v>
      </c>
      <c r="FA25" s="293">
        <f t="shared" si="248"/>
        <v>0</v>
      </c>
      <c r="FB25" s="293">
        <f t="shared" si="248"/>
        <v>0</v>
      </c>
      <c r="FC25" s="293">
        <f t="shared" si="248"/>
        <v>0</v>
      </c>
      <c r="FD25" s="293">
        <f t="shared" si="248"/>
        <v>0</v>
      </c>
      <c r="FE25" s="293">
        <f t="shared" si="248"/>
        <v>0</v>
      </c>
      <c r="FF25" s="293">
        <f t="shared" si="248"/>
        <v>0</v>
      </c>
      <c r="FG25" s="293">
        <f t="shared" si="248"/>
        <v>0</v>
      </c>
      <c r="FH25" s="293">
        <f t="shared" si="248"/>
        <v>0</v>
      </c>
      <c r="FI25" s="293">
        <f t="shared" si="248"/>
        <v>0</v>
      </c>
      <c r="FJ25" s="293">
        <f t="shared" si="248"/>
        <v>0</v>
      </c>
      <c r="FK25" s="293">
        <f t="shared" si="248"/>
        <v>0</v>
      </c>
      <c r="FL25" s="293">
        <f t="shared" si="248"/>
        <v>0</v>
      </c>
      <c r="FM25" s="293">
        <f t="shared" si="248"/>
        <v>0</v>
      </c>
      <c r="FN25" s="293">
        <f t="shared" si="248"/>
        <v>0</v>
      </c>
      <c r="FO25" s="293">
        <f t="shared" si="248"/>
        <v>0</v>
      </c>
      <c r="FP25" s="293">
        <f t="shared" si="248"/>
        <v>0</v>
      </c>
      <c r="FQ25" s="293">
        <f t="shared" si="248"/>
        <v>0</v>
      </c>
      <c r="FR25" s="293">
        <f t="shared" si="248"/>
        <v>0</v>
      </c>
      <c r="FS25" s="293">
        <f t="shared" si="248"/>
        <v>0</v>
      </c>
      <c r="FT25" s="293">
        <f t="shared" ref="FT25:GZ25" si="249">IF(FT$8="",0,IF(FT19=0,0,FT24/FT19))</f>
        <v>0</v>
      </c>
      <c r="FU25" s="293">
        <f t="shared" si="249"/>
        <v>0</v>
      </c>
      <c r="FV25" s="293">
        <f t="shared" si="249"/>
        <v>0</v>
      </c>
      <c r="FW25" s="293">
        <f t="shared" si="249"/>
        <v>0</v>
      </c>
      <c r="FX25" s="293">
        <f t="shared" si="249"/>
        <v>0</v>
      </c>
      <c r="FY25" s="293">
        <f t="shared" si="249"/>
        <v>0</v>
      </c>
      <c r="FZ25" s="293">
        <f t="shared" si="249"/>
        <v>0</v>
      </c>
      <c r="GA25" s="293">
        <f t="shared" si="249"/>
        <v>0</v>
      </c>
      <c r="GB25" s="293">
        <f t="shared" si="249"/>
        <v>0</v>
      </c>
      <c r="GC25" s="293">
        <f t="shared" si="249"/>
        <v>0</v>
      </c>
      <c r="GD25" s="293">
        <f t="shared" si="249"/>
        <v>0</v>
      </c>
      <c r="GE25" s="293">
        <f t="shared" si="249"/>
        <v>0</v>
      </c>
      <c r="GF25" s="293">
        <f t="shared" si="249"/>
        <v>0</v>
      </c>
      <c r="GG25" s="293">
        <f t="shared" si="249"/>
        <v>0</v>
      </c>
      <c r="GH25" s="293">
        <f t="shared" si="249"/>
        <v>0</v>
      </c>
      <c r="GI25" s="293">
        <f t="shared" si="249"/>
        <v>0</v>
      </c>
      <c r="GJ25" s="293">
        <f t="shared" si="249"/>
        <v>0</v>
      </c>
      <c r="GK25" s="293">
        <f t="shared" si="249"/>
        <v>0</v>
      </c>
      <c r="GL25" s="293">
        <f t="shared" si="249"/>
        <v>0</v>
      </c>
      <c r="GM25" s="293">
        <f t="shared" si="249"/>
        <v>0</v>
      </c>
      <c r="GN25" s="293">
        <f t="shared" si="249"/>
        <v>0</v>
      </c>
      <c r="GO25" s="293">
        <f t="shared" si="249"/>
        <v>0</v>
      </c>
      <c r="GP25" s="293">
        <f t="shared" si="249"/>
        <v>0</v>
      </c>
      <c r="GQ25" s="293">
        <f t="shared" si="249"/>
        <v>0</v>
      </c>
      <c r="GR25" s="293">
        <f t="shared" si="249"/>
        <v>0</v>
      </c>
      <c r="GS25" s="293">
        <f t="shared" si="249"/>
        <v>0</v>
      </c>
      <c r="GT25" s="293">
        <f t="shared" si="249"/>
        <v>0</v>
      </c>
      <c r="GU25" s="293">
        <f t="shared" si="249"/>
        <v>0</v>
      </c>
      <c r="GV25" s="293">
        <f t="shared" si="249"/>
        <v>0</v>
      </c>
      <c r="GW25" s="293">
        <f t="shared" si="249"/>
        <v>0</v>
      </c>
      <c r="GX25" s="293">
        <f t="shared" si="249"/>
        <v>0</v>
      </c>
      <c r="GY25" s="293">
        <f t="shared" si="249"/>
        <v>0</v>
      </c>
      <c r="GZ25" s="293">
        <f t="shared" si="249"/>
        <v>0</v>
      </c>
      <c r="HA25" s="258"/>
      <c r="HB25" s="258"/>
    </row>
    <row r="26" spans="1:210" ht="4.2" customHeight="1">
      <c r="A26" s="1"/>
      <c r="B26" s="260"/>
      <c r="C26" s="214"/>
      <c r="D26" s="214"/>
      <c r="E26" s="250"/>
      <c r="F26" s="250"/>
      <c r="G26" s="250"/>
      <c r="H26" s="33"/>
      <c r="I26" s="33"/>
      <c r="J26" s="33"/>
      <c r="K26" s="33"/>
      <c r="L26" s="33"/>
      <c r="M26" s="17"/>
      <c r="N26" s="33"/>
      <c r="O26" s="33"/>
      <c r="P26" s="17"/>
      <c r="Q26" s="33"/>
      <c r="R26" s="1"/>
      <c r="S26" s="5"/>
      <c r="T26" s="7"/>
      <c r="U26" s="24"/>
      <c r="V26" s="1"/>
      <c r="W26" s="43"/>
      <c r="X26" s="10"/>
      <c r="Y26" s="46"/>
      <c r="Z26" s="93"/>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8"/>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8"/>
      <c r="EQ26" s="98"/>
      <c r="ER26" s="98"/>
      <c r="ES26" s="98"/>
      <c r="ET26" s="98"/>
      <c r="EU26" s="98"/>
      <c r="EV26" s="98"/>
      <c r="EW26" s="98"/>
      <c r="EX26" s="98"/>
      <c r="EY26" s="98"/>
      <c r="EZ26" s="98"/>
      <c r="FA26" s="98"/>
      <c r="FB26" s="98"/>
      <c r="FC26" s="98"/>
      <c r="FD26" s="98"/>
      <c r="FE26" s="98"/>
      <c r="FF26" s="98"/>
      <c r="FG26" s="98"/>
      <c r="FH26" s="98"/>
      <c r="FI26" s="98"/>
      <c r="FJ26" s="98"/>
      <c r="FK26" s="98"/>
      <c r="FL26" s="98"/>
      <c r="FM26" s="98"/>
      <c r="FN26" s="98"/>
      <c r="FO26" s="98"/>
      <c r="FP26" s="98"/>
      <c r="FQ26" s="98"/>
      <c r="FR26" s="98"/>
      <c r="FS26" s="98"/>
      <c r="FT26" s="98"/>
      <c r="FU26" s="98"/>
      <c r="FV26" s="98"/>
      <c r="FW26" s="98"/>
      <c r="FX26" s="98"/>
      <c r="FY26" s="98"/>
      <c r="FZ26" s="98"/>
      <c r="GA26" s="98"/>
      <c r="GB26" s="98"/>
      <c r="GC26" s="98"/>
      <c r="GD26" s="98"/>
      <c r="GE26" s="98"/>
      <c r="GF26" s="98"/>
      <c r="GG26" s="98"/>
      <c r="GH26" s="98"/>
      <c r="GI26" s="98"/>
      <c r="GJ26" s="98"/>
      <c r="GK26" s="98"/>
      <c r="GL26" s="98"/>
      <c r="GM26" s="98"/>
      <c r="GN26" s="98"/>
      <c r="GO26" s="98"/>
      <c r="GP26" s="98"/>
      <c r="GQ26" s="98"/>
      <c r="GR26" s="98"/>
      <c r="GS26" s="98"/>
      <c r="GT26" s="98"/>
      <c r="GU26" s="98"/>
      <c r="GV26" s="98"/>
      <c r="GW26" s="98"/>
      <c r="GX26" s="98"/>
      <c r="GY26" s="98"/>
      <c r="GZ26" s="98"/>
      <c r="HA26" s="1"/>
      <c r="HB26" s="1"/>
    </row>
    <row r="27" spans="1:210" s="257" customFormat="1">
      <c r="A27" s="214"/>
      <c r="B27" s="260"/>
      <c r="C27" s="214"/>
      <c r="D27" s="214"/>
      <c r="E27" s="265" t="s">
        <v>140</v>
      </c>
      <c r="F27" s="51"/>
      <c r="G27" s="302" t="s">
        <v>6</v>
      </c>
      <c r="H27" s="214" t="s">
        <v>132</v>
      </c>
      <c r="I27" s="214"/>
      <c r="J27" s="214"/>
      <c r="K27" s="214"/>
      <c r="L27" s="214"/>
      <c r="M27" s="251"/>
      <c r="N27" s="261" t="str">
        <f>Главная!$Y$8</f>
        <v>итого</v>
      </c>
      <c r="O27" s="214"/>
      <c r="P27" s="5"/>
      <c r="Q27" s="261" t="s">
        <v>26</v>
      </c>
      <c r="R27" s="214"/>
      <c r="S27" s="251"/>
      <c r="T27" s="252"/>
      <c r="U27" s="251"/>
      <c r="V27" s="214"/>
      <c r="W27" s="253">
        <f>SUM($Y27:$HA27)</f>
        <v>0</v>
      </c>
      <c r="X27" s="253"/>
      <c r="Y27" s="254"/>
      <c r="Z27" s="255"/>
      <c r="AA27" s="256">
        <f t="shared" ref="AA27:AJ28" si="250">IF(AA$8="",0,SUMIFS(AA$43:AA$704,$H$43:$H$704,$H27))</f>
        <v>0</v>
      </c>
      <c r="AB27" s="256">
        <f t="shared" si="250"/>
        <v>0</v>
      </c>
      <c r="AC27" s="256">
        <f t="shared" si="250"/>
        <v>0</v>
      </c>
      <c r="AD27" s="256">
        <f t="shared" si="250"/>
        <v>0</v>
      </c>
      <c r="AE27" s="256">
        <f t="shared" si="250"/>
        <v>0</v>
      </c>
      <c r="AF27" s="256">
        <f t="shared" si="250"/>
        <v>0</v>
      </c>
      <c r="AG27" s="256">
        <f t="shared" si="250"/>
        <v>0</v>
      </c>
      <c r="AH27" s="256">
        <f t="shared" si="250"/>
        <v>0</v>
      </c>
      <c r="AI27" s="256">
        <f t="shared" si="250"/>
        <v>0</v>
      </c>
      <c r="AJ27" s="256">
        <f t="shared" si="250"/>
        <v>0</v>
      </c>
      <c r="AK27" s="256">
        <f t="shared" ref="AK27:AT28" si="251">IF(AK$8="",0,SUMIFS(AK$43:AK$704,$H$43:$H$704,$H27))</f>
        <v>0</v>
      </c>
      <c r="AL27" s="256">
        <f t="shared" si="251"/>
        <v>0</v>
      </c>
      <c r="AM27" s="256">
        <f t="shared" si="251"/>
        <v>0</v>
      </c>
      <c r="AN27" s="256">
        <f t="shared" si="251"/>
        <v>0</v>
      </c>
      <c r="AO27" s="256">
        <f t="shared" si="251"/>
        <v>0</v>
      </c>
      <c r="AP27" s="256">
        <f t="shared" si="251"/>
        <v>0</v>
      </c>
      <c r="AQ27" s="256">
        <f t="shared" si="251"/>
        <v>0</v>
      </c>
      <c r="AR27" s="256">
        <f t="shared" si="251"/>
        <v>0</v>
      </c>
      <c r="AS27" s="256">
        <f t="shared" si="251"/>
        <v>0</v>
      </c>
      <c r="AT27" s="256">
        <f t="shared" si="251"/>
        <v>0</v>
      </c>
      <c r="AU27" s="256">
        <f t="shared" ref="AU27:BD28" si="252">IF(AU$8="",0,SUMIFS(AU$43:AU$704,$H$43:$H$704,$H27))</f>
        <v>0</v>
      </c>
      <c r="AV27" s="256">
        <f t="shared" si="252"/>
        <v>0</v>
      </c>
      <c r="AW27" s="256">
        <f t="shared" si="252"/>
        <v>0</v>
      </c>
      <c r="AX27" s="256">
        <f t="shared" si="252"/>
        <v>0</v>
      </c>
      <c r="AY27" s="256">
        <f t="shared" si="252"/>
        <v>0</v>
      </c>
      <c r="AZ27" s="256">
        <f t="shared" si="252"/>
        <v>0</v>
      </c>
      <c r="BA27" s="256">
        <f t="shared" si="252"/>
        <v>0</v>
      </c>
      <c r="BB27" s="256">
        <f t="shared" si="252"/>
        <v>0</v>
      </c>
      <c r="BC27" s="256">
        <f t="shared" si="252"/>
        <v>0</v>
      </c>
      <c r="BD27" s="256">
        <f t="shared" si="252"/>
        <v>0</v>
      </c>
      <c r="BE27" s="256">
        <f t="shared" ref="BE27:BN28" si="253">IF(BE$8="",0,SUMIFS(BE$43:BE$704,$H$43:$H$704,$H27))</f>
        <v>0</v>
      </c>
      <c r="BF27" s="256">
        <f t="shared" si="253"/>
        <v>0</v>
      </c>
      <c r="BG27" s="256">
        <f t="shared" si="253"/>
        <v>0</v>
      </c>
      <c r="BH27" s="256">
        <f t="shared" si="253"/>
        <v>0</v>
      </c>
      <c r="BI27" s="256">
        <f t="shared" si="253"/>
        <v>0</v>
      </c>
      <c r="BJ27" s="256">
        <f t="shared" si="253"/>
        <v>0</v>
      </c>
      <c r="BK27" s="256">
        <f t="shared" si="253"/>
        <v>0</v>
      </c>
      <c r="BL27" s="256">
        <f t="shared" si="253"/>
        <v>0</v>
      </c>
      <c r="BM27" s="256">
        <f t="shared" si="253"/>
        <v>0</v>
      </c>
      <c r="BN27" s="256">
        <f t="shared" si="253"/>
        <v>0</v>
      </c>
      <c r="BO27" s="256">
        <f t="shared" ref="BO27:BX28" si="254">IF(BO$8="",0,SUMIFS(BO$43:BO$704,$H$43:$H$704,$H27))</f>
        <v>0</v>
      </c>
      <c r="BP27" s="256">
        <f t="shared" si="254"/>
        <v>0</v>
      </c>
      <c r="BQ27" s="256">
        <f t="shared" si="254"/>
        <v>0</v>
      </c>
      <c r="BR27" s="256">
        <f t="shared" si="254"/>
        <v>0</v>
      </c>
      <c r="BS27" s="256">
        <f t="shared" si="254"/>
        <v>0</v>
      </c>
      <c r="BT27" s="256">
        <f t="shared" si="254"/>
        <v>0</v>
      </c>
      <c r="BU27" s="256">
        <f t="shared" si="254"/>
        <v>0</v>
      </c>
      <c r="BV27" s="256">
        <f t="shared" si="254"/>
        <v>0</v>
      </c>
      <c r="BW27" s="256">
        <f t="shared" si="254"/>
        <v>0</v>
      </c>
      <c r="BX27" s="256">
        <f t="shared" si="254"/>
        <v>0</v>
      </c>
      <c r="BY27" s="256">
        <f t="shared" ref="BY27:CH28" si="255">IF(BY$8="",0,SUMIFS(BY$43:BY$704,$H$43:$H$704,$H27))</f>
        <v>0</v>
      </c>
      <c r="BZ27" s="256">
        <f t="shared" si="255"/>
        <v>0</v>
      </c>
      <c r="CA27" s="256">
        <f t="shared" si="255"/>
        <v>0</v>
      </c>
      <c r="CB27" s="256">
        <f t="shared" si="255"/>
        <v>0</v>
      </c>
      <c r="CC27" s="256">
        <f t="shared" si="255"/>
        <v>0</v>
      </c>
      <c r="CD27" s="256">
        <f t="shared" si="255"/>
        <v>0</v>
      </c>
      <c r="CE27" s="256">
        <f t="shared" si="255"/>
        <v>0</v>
      </c>
      <c r="CF27" s="256">
        <f t="shared" si="255"/>
        <v>0</v>
      </c>
      <c r="CG27" s="256">
        <f t="shared" si="255"/>
        <v>0</v>
      </c>
      <c r="CH27" s="256">
        <f t="shared" si="255"/>
        <v>0</v>
      </c>
      <c r="CI27" s="256">
        <f t="shared" ref="CI27:CR28" si="256">IF(CI$8="",0,SUMIFS(CI$43:CI$704,$H$43:$H$704,$H27))</f>
        <v>0</v>
      </c>
      <c r="CJ27" s="256">
        <f t="shared" si="256"/>
        <v>0</v>
      </c>
      <c r="CK27" s="256">
        <f t="shared" si="256"/>
        <v>0</v>
      </c>
      <c r="CL27" s="256">
        <f t="shared" si="256"/>
        <v>0</v>
      </c>
      <c r="CM27" s="256">
        <f t="shared" si="256"/>
        <v>0</v>
      </c>
      <c r="CN27" s="256">
        <f t="shared" si="256"/>
        <v>0</v>
      </c>
      <c r="CO27" s="256">
        <f t="shared" si="256"/>
        <v>0</v>
      </c>
      <c r="CP27" s="256">
        <f t="shared" si="256"/>
        <v>0</v>
      </c>
      <c r="CQ27" s="256">
        <f t="shared" si="256"/>
        <v>0</v>
      </c>
      <c r="CR27" s="256">
        <f t="shared" si="256"/>
        <v>0</v>
      </c>
      <c r="CS27" s="256">
        <f t="shared" ref="CS27:DB28" si="257">IF(CS$8="",0,SUMIFS(CS$43:CS$704,$H$43:$H$704,$H27))</f>
        <v>0</v>
      </c>
      <c r="CT27" s="256">
        <f t="shared" si="257"/>
        <v>0</v>
      </c>
      <c r="CU27" s="256">
        <f t="shared" si="257"/>
        <v>0</v>
      </c>
      <c r="CV27" s="256">
        <f t="shared" si="257"/>
        <v>0</v>
      </c>
      <c r="CW27" s="256">
        <f t="shared" si="257"/>
        <v>0</v>
      </c>
      <c r="CX27" s="256">
        <f t="shared" si="257"/>
        <v>0</v>
      </c>
      <c r="CY27" s="256">
        <f t="shared" si="257"/>
        <v>0</v>
      </c>
      <c r="CZ27" s="256">
        <f t="shared" si="257"/>
        <v>0</v>
      </c>
      <c r="DA27" s="256">
        <f t="shared" si="257"/>
        <v>0</v>
      </c>
      <c r="DB27" s="256">
        <f t="shared" si="257"/>
        <v>0</v>
      </c>
      <c r="DC27" s="256">
        <f t="shared" ref="DC27:DR28" si="258">IF(DC$8="",0,SUMIFS(DC$43:DC$704,$H$43:$H$704,$H27))</f>
        <v>0</v>
      </c>
      <c r="DD27" s="256">
        <f t="shared" si="258"/>
        <v>0</v>
      </c>
      <c r="DE27" s="256">
        <f t="shared" si="258"/>
        <v>0</v>
      </c>
      <c r="DF27" s="256">
        <f t="shared" si="258"/>
        <v>0</v>
      </c>
      <c r="DG27" s="256">
        <f t="shared" si="258"/>
        <v>0</v>
      </c>
      <c r="DH27" s="256">
        <f t="shared" si="258"/>
        <v>0</v>
      </c>
      <c r="DI27" s="256">
        <f t="shared" si="258"/>
        <v>0</v>
      </c>
      <c r="DJ27" s="256">
        <f t="shared" si="258"/>
        <v>0</v>
      </c>
      <c r="DK27" s="256">
        <f t="shared" si="258"/>
        <v>0</v>
      </c>
      <c r="DL27" s="256">
        <f t="shared" si="258"/>
        <v>0</v>
      </c>
      <c r="DM27" s="256">
        <f t="shared" si="258"/>
        <v>0</v>
      </c>
      <c r="DN27" s="256">
        <f t="shared" si="258"/>
        <v>0</v>
      </c>
      <c r="DO27" s="256">
        <f t="shared" si="258"/>
        <v>0</v>
      </c>
      <c r="DP27" s="256">
        <f t="shared" si="258"/>
        <v>0</v>
      </c>
      <c r="DQ27" s="256">
        <f t="shared" si="258"/>
        <v>0</v>
      </c>
      <c r="DR27" s="256">
        <f t="shared" si="258"/>
        <v>0</v>
      </c>
      <c r="DS27" s="256">
        <f t="shared" ref="DS27:GD28" si="259">IF(DS$8="",0,SUMIFS(DS$43:DS$704,$H$43:$H$704,$H27))</f>
        <v>0</v>
      </c>
      <c r="DT27" s="256">
        <f t="shared" si="259"/>
        <v>0</v>
      </c>
      <c r="DU27" s="256">
        <f t="shared" si="259"/>
        <v>0</v>
      </c>
      <c r="DV27" s="256">
        <f t="shared" si="259"/>
        <v>0</v>
      </c>
      <c r="DW27" s="256">
        <f t="shared" si="259"/>
        <v>0</v>
      </c>
      <c r="DX27" s="256">
        <f t="shared" si="259"/>
        <v>0</v>
      </c>
      <c r="DY27" s="256">
        <f t="shared" si="259"/>
        <v>0</v>
      </c>
      <c r="DZ27" s="256">
        <f t="shared" si="259"/>
        <v>0</v>
      </c>
      <c r="EA27" s="256">
        <f t="shared" si="259"/>
        <v>0</v>
      </c>
      <c r="EB27" s="256">
        <f t="shared" si="259"/>
        <v>0</v>
      </c>
      <c r="EC27" s="256">
        <f t="shared" si="259"/>
        <v>0</v>
      </c>
      <c r="ED27" s="256">
        <f t="shared" si="259"/>
        <v>0</v>
      </c>
      <c r="EE27" s="256">
        <f t="shared" si="259"/>
        <v>0</v>
      </c>
      <c r="EF27" s="256">
        <f t="shared" si="259"/>
        <v>0</v>
      </c>
      <c r="EG27" s="256">
        <f t="shared" si="259"/>
        <v>0</v>
      </c>
      <c r="EH27" s="256">
        <f t="shared" si="259"/>
        <v>0</v>
      </c>
      <c r="EI27" s="256">
        <f t="shared" si="259"/>
        <v>0</v>
      </c>
      <c r="EJ27" s="256">
        <f t="shared" si="259"/>
        <v>0</v>
      </c>
      <c r="EK27" s="256">
        <f t="shared" si="259"/>
        <v>0</v>
      </c>
      <c r="EL27" s="256">
        <f t="shared" si="259"/>
        <v>0</v>
      </c>
      <c r="EM27" s="256">
        <f t="shared" si="259"/>
        <v>0</v>
      </c>
      <c r="EN27" s="256">
        <f t="shared" si="259"/>
        <v>0</v>
      </c>
      <c r="EO27" s="256">
        <f t="shared" si="259"/>
        <v>0</v>
      </c>
      <c r="EP27" s="256">
        <f t="shared" si="259"/>
        <v>0</v>
      </c>
      <c r="EQ27" s="256">
        <f t="shared" si="259"/>
        <v>0</v>
      </c>
      <c r="ER27" s="256">
        <f t="shared" si="259"/>
        <v>0</v>
      </c>
      <c r="ES27" s="256">
        <f t="shared" si="259"/>
        <v>0</v>
      </c>
      <c r="ET27" s="256">
        <f t="shared" si="259"/>
        <v>0</v>
      </c>
      <c r="EU27" s="256">
        <f t="shared" si="259"/>
        <v>0</v>
      </c>
      <c r="EV27" s="256">
        <f t="shared" si="259"/>
        <v>0</v>
      </c>
      <c r="EW27" s="256">
        <f t="shared" si="259"/>
        <v>0</v>
      </c>
      <c r="EX27" s="256">
        <f t="shared" si="259"/>
        <v>0</v>
      </c>
      <c r="EY27" s="256">
        <f t="shared" si="259"/>
        <v>0</v>
      </c>
      <c r="EZ27" s="256">
        <f t="shared" si="259"/>
        <v>0</v>
      </c>
      <c r="FA27" s="256">
        <f t="shared" si="259"/>
        <v>0</v>
      </c>
      <c r="FB27" s="256">
        <f t="shared" si="259"/>
        <v>0</v>
      </c>
      <c r="FC27" s="256">
        <f t="shared" si="259"/>
        <v>0</v>
      </c>
      <c r="FD27" s="256">
        <f t="shared" si="259"/>
        <v>0</v>
      </c>
      <c r="FE27" s="256">
        <f t="shared" si="259"/>
        <v>0</v>
      </c>
      <c r="FF27" s="256">
        <f t="shared" si="259"/>
        <v>0</v>
      </c>
      <c r="FG27" s="256">
        <f t="shared" si="259"/>
        <v>0</v>
      </c>
      <c r="FH27" s="256">
        <f t="shared" si="259"/>
        <v>0</v>
      </c>
      <c r="FI27" s="256">
        <f t="shared" si="259"/>
        <v>0</v>
      </c>
      <c r="FJ27" s="256">
        <f t="shared" si="259"/>
        <v>0</v>
      </c>
      <c r="FK27" s="256">
        <f t="shared" si="259"/>
        <v>0</v>
      </c>
      <c r="FL27" s="256">
        <f t="shared" si="259"/>
        <v>0</v>
      </c>
      <c r="FM27" s="256">
        <f t="shared" si="259"/>
        <v>0</v>
      </c>
      <c r="FN27" s="256">
        <f t="shared" si="259"/>
        <v>0</v>
      </c>
      <c r="FO27" s="256">
        <f t="shared" si="259"/>
        <v>0</v>
      </c>
      <c r="FP27" s="256">
        <f t="shared" si="259"/>
        <v>0</v>
      </c>
      <c r="FQ27" s="256">
        <f t="shared" si="259"/>
        <v>0</v>
      </c>
      <c r="FR27" s="256">
        <f t="shared" si="259"/>
        <v>0</v>
      </c>
      <c r="FS27" s="256">
        <f t="shared" si="259"/>
        <v>0</v>
      </c>
      <c r="FT27" s="256">
        <f t="shared" si="259"/>
        <v>0</v>
      </c>
      <c r="FU27" s="256">
        <f t="shared" si="259"/>
        <v>0</v>
      </c>
      <c r="FV27" s="256">
        <f t="shared" si="259"/>
        <v>0</v>
      </c>
      <c r="FW27" s="256">
        <f t="shared" si="259"/>
        <v>0</v>
      </c>
      <c r="FX27" s="256">
        <f t="shared" si="259"/>
        <v>0</v>
      </c>
      <c r="FY27" s="256">
        <f t="shared" si="259"/>
        <v>0</v>
      </c>
      <c r="FZ27" s="256">
        <f t="shared" si="259"/>
        <v>0</v>
      </c>
      <c r="GA27" s="256">
        <f t="shared" si="259"/>
        <v>0</v>
      </c>
      <c r="GB27" s="256">
        <f t="shared" si="259"/>
        <v>0</v>
      </c>
      <c r="GC27" s="256">
        <f t="shared" si="259"/>
        <v>0</v>
      </c>
      <c r="GD27" s="256">
        <f t="shared" si="259"/>
        <v>0</v>
      </c>
      <c r="GE27" s="256">
        <f t="shared" ref="GE27:GZ28" si="260">IF(GE$8="",0,SUMIFS(GE$43:GE$704,$H$43:$H$704,$H27))</f>
        <v>0</v>
      </c>
      <c r="GF27" s="256">
        <f t="shared" si="260"/>
        <v>0</v>
      </c>
      <c r="GG27" s="256">
        <f t="shared" si="260"/>
        <v>0</v>
      </c>
      <c r="GH27" s="256">
        <f t="shared" si="260"/>
        <v>0</v>
      </c>
      <c r="GI27" s="256">
        <f t="shared" si="260"/>
        <v>0</v>
      </c>
      <c r="GJ27" s="256">
        <f t="shared" si="260"/>
        <v>0</v>
      </c>
      <c r="GK27" s="256">
        <f t="shared" si="260"/>
        <v>0</v>
      </c>
      <c r="GL27" s="256">
        <f t="shared" si="260"/>
        <v>0</v>
      </c>
      <c r="GM27" s="256">
        <f t="shared" si="260"/>
        <v>0</v>
      </c>
      <c r="GN27" s="256">
        <f t="shared" si="260"/>
        <v>0</v>
      </c>
      <c r="GO27" s="256">
        <f t="shared" si="260"/>
        <v>0</v>
      </c>
      <c r="GP27" s="256">
        <f t="shared" si="260"/>
        <v>0</v>
      </c>
      <c r="GQ27" s="256">
        <f t="shared" si="260"/>
        <v>0</v>
      </c>
      <c r="GR27" s="256">
        <f t="shared" si="260"/>
        <v>0</v>
      </c>
      <c r="GS27" s="256">
        <f t="shared" si="260"/>
        <v>0</v>
      </c>
      <c r="GT27" s="256">
        <f t="shared" si="260"/>
        <v>0</v>
      </c>
      <c r="GU27" s="256">
        <f t="shared" si="260"/>
        <v>0</v>
      </c>
      <c r="GV27" s="256">
        <f t="shared" si="260"/>
        <v>0</v>
      </c>
      <c r="GW27" s="256">
        <f t="shared" si="260"/>
        <v>0</v>
      </c>
      <c r="GX27" s="256">
        <f t="shared" si="260"/>
        <v>0</v>
      </c>
      <c r="GY27" s="256">
        <f t="shared" si="260"/>
        <v>0</v>
      </c>
      <c r="GZ27" s="256">
        <f t="shared" si="260"/>
        <v>0</v>
      </c>
      <c r="HA27" s="214"/>
      <c r="HB27" s="214"/>
    </row>
    <row r="28" spans="1:210" s="257" customFormat="1">
      <c r="A28" s="214"/>
      <c r="B28" s="260"/>
      <c r="C28" s="214"/>
      <c r="D28" s="214"/>
      <c r="E28" s="265" t="s">
        <v>140</v>
      </c>
      <c r="F28" s="51"/>
      <c r="G28" s="302" t="s">
        <v>6</v>
      </c>
      <c r="H28" s="214" t="s">
        <v>121</v>
      </c>
      <c r="I28" s="214"/>
      <c r="J28" s="214"/>
      <c r="K28" s="214"/>
      <c r="L28" s="214"/>
      <c r="M28" s="251"/>
      <c r="N28" s="261" t="str">
        <f>Главная!$Y$8</f>
        <v>итого</v>
      </c>
      <c r="O28" s="214"/>
      <c r="P28" s="5"/>
      <c r="Q28" s="261" t="s">
        <v>26</v>
      </c>
      <c r="R28" s="214"/>
      <c r="S28" s="251"/>
      <c r="T28" s="252"/>
      <c r="U28" s="251"/>
      <c r="V28" s="214"/>
      <c r="W28" s="253">
        <f>SUM($Y28:$HA28)</f>
        <v>0</v>
      </c>
      <c r="X28" s="253"/>
      <c r="Y28" s="254"/>
      <c r="Z28" s="255"/>
      <c r="AA28" s="256">
        <f t="shared" si="250"/>
        <v>0</v>
      </c>
      <c r="AB28" s="256">
        <f t="shared" si="250"/>
        <v>0</v>
      </c>
      <c r="AC28" s="256">
        <f t="shared" si="250"/>
        <v>0</v>
      </c>
      <c r="AD28" s="256">
        <f t="shared" si="250"/>
        <v>0</v>
      </c>
      <c r="AE28" s="256">
        <f t="shared" si="250"/>
        <v>0</v>
      </c>
      <c r="AF28" s="256">
        <f t="shared" si="250"/>
        <v>0</v>
      </c>
      <c r="AG28" s="256">
        <f t="shared" si="250"/>
        <v>0</v>
      </c>
      <c r="AH28" s="256">
        <f t="shared" si="250"/>
        <v>0</v>
      </c>
      <c r="AI28" s="256">
        <f t="shared" si="250"/>
        <v>0</v>
      </c>
      <c r="AJ28" s="256">
        <f t="shared" si="250"/>
        <v>0</v>
      </c>
      <c r="AK28" s="256">
        <f t="shared" si="251"/>
        <v>0</v>
      </c>
      <c r="AL28" s="256">
        <f t="shared" si="251"/>
        <v>0</v>
      </c>
      <c r="AM28" s="256">
        <f t="shared" si="251"/>
        <v>0</v>
      </c>
      <c r="AN28" s="256">
        <f t="shared" si="251"/>
        <v>0</v>
      </c>
      <c r="AO28" s="256">
        <f t="shared" si="251"/>
        <v>0</v>
      </c>
      <c r="AP28" s="256">
        <f t="shared" si="251"/>
        <v>0</v>
      </c>
      <c r="AQ28" s="256">
        <f t="shared" si="251"/>
        <v>0</v>
      </c>
      <c r="AR28" s="256">
        <f t="shared" si="251"/>
        <v>0</v>
      </c>
      <c r="AS28" s="256">
        <f t="shared" si="251"/>
        <v>0</v>
      </c>
      <c r="AT28" s="256">
        <f t="shared" si="251"/>
        <v>0</v>
      </c>
      <c r="AU28" s="256">
        <f t="shared" si="252"/>
        <v>0</v>
      </c>
      <c r="AV28" s="256">
        <f t="shared" si="252"/>
        <v>0</v>
      </c>
      <c r="AW28" s="256">
        <f t="shared" si="252"/>
        <v>0</v>
      </c>
      <c r="AX28" s="256">
        <f t="shared" si="252"/>
        <v>0</v>
      </c>
      <c r="AY28" s="256">
        <f t="shared" si="252"/>
        <v>0</v>
      </c>
      <c r="AZ28" s="256">
        <f t="shared" si="252"/>
        <v>0</v>
      </c>
      <c r="BA28" s="256">
        <f t="shared" si="252"/>
        <v>0</v>
      </c>
      <c r="BB28" s="256">
        <f t="shared" si="252"/>
        <v>0</v>
      </c>
      <c r="BC28" s="256">
        <f t="shared" si="252"/>
        <v>0</v>
      </c>
      <c r="BD28" s="256">
        <f t="shared" si="252"/>
        <v>0</v>
      </c>
      <c r="BE28" s="256">
        <f t="shared" si="253"/>
        <v>0</v>
      </c>
      <c r="BF28" s="256">
        <f t="shared" si="253"/>
        <v>0</v>
      </c>
      <c r="BG28" s="256">
        <f t="shared" si="253"/>
        <v>0</v>
      </c>
      <c r="BH28" s="256">
        <f t="shared" si="253"/>
        <v>0</v>
      </c>
      <c r="BI28" s="256">
        <f t="shared" si="253"/>
        <v>0</v>
      </c>
      <c r="BJ28" s="256">
        <f t="shared" si="253"/>
        <v>0</v>
      </c>
      <c r="BK28" s="256">
        <f t="shared" si="253"/>
        <v>0</v>
      </c>
      <c r="BL28" s="256">
        <f t="shared" si="253"/>
        <v>0</v>
      </c>
      <c r="BM28" s="256">
        <f t="shared" si="253"/>
        <v>0</v>
      </c>
      <c r="BN28" s="256">
        <f t="shared" si="253"/>
        <v>0</v>
      </c>
      <c r="BO28" s="256">
        <f t="shared" si="254"/>
        <v>0</v>
      </c>
      <c r="BP28" s="256">
        <f t="shared" si="254"/>
        <v>0</v>
      </c>
      <c r="BQ28" s="256">
        <f t="shared" si="254"/>
        <v>0</v>
      </c>
      <c r="BR28" s="256">
        <f t="shared" si="254"/>
        <v>0</v>
      </c>
      <c r="BS28" s="256">
        <f t="shared" si="254"/>
        <v>0</v>
      </c>
      <c r="BT28" s="256">
        <f t="shared" si="254"/>
        <v>0</v>
      </c>
      <c r="BU28" s="256">
        <f t="shared" si="254"/>
        <v>0</v>
      </c>
      <c r="BV28" s="256">
        <f t="shared" si="254"/>
        <v>0</v>
      </c>
      <c r="BW28" s="256">
        <f t="shared" si="254"/>
        <v>0</v>
      </c>
      <c r="BX28" s="256">
        <f t="shared" si="254"/>
        <v>0</v>
      </c>
      <c r="BY28" s="256">
        <f t="shared" si="255"/>
        <v>0</v>
      </c>
      <c r="BZ28" s="256">
        <f t="shared" si="255"/>
        <v>0</v>
      </c>
      <c r="CA28" s="256">
        <f t="shared" si="255"/>
        <v>0</v>
      </c>
      <c r="CB28" s="256">
        <f t="shared" si="255"/>
        <v>0</v>
      </c>
      <c r="CC28" s="256">
        <f t="shared" si="255"/>
        <v>0</v>
      </c>
      <c r="CD28" s="256">
        <f t="shared" si="255"/>
        <v>0</v>
      </c>
      <c r="CE28" s="256">
        <f t="shared" si="255"/>
        <v>0</v>
      </c>
      <c r="CF28" s="256">
        <f t="shared" si="255"/>
        <v>0</v>
      </c>
      <c r="CG28" s="256">
        <f t="shared" si="255"/>
        <v>0</v>
      </c>
      <c r="CH28" s="256">
        <f t="shared" si="255"/>
        <v>0</v>
      </c>
      <c r="CI28" s="256">
        <f t="shared" si="256"/>
        <v>0</v>
      </c>
      <c r="CJ28" s="256">
        <f t="shared" si="256"/>
        <v>0</v>
      </c>
      <c r="CK28" s="256">
        <f t="shared" si="256"/>
        <v>0</v>
      </c>
      <c r="CL28" s="256">
        <f t="shared" si="256"/>
        <v>0</v>
      </c>
      <c r="CM28" s="256">
        <f t="shared" si="256"/>
        <v>0</v>
      </c>
      <c r="CN28" s="256">
        <f t="shared" si="256"/>
        <v>0</v>
      </c>
      <c r="CO28" s="256">
        <f t="shared" si="256"/>
        <v>0</v>
      </c>
      <c r="CP28" s="256">
        <f t="shared" si="256"/>
        <v>0</v>
      </c>
      <c r="CQ28" s="256">
        <f t="shared" si="256"/>
        <v>0</v>
      </c>
      <c r="CR28" s="256">
        <f t="shared" si="256"/>
        <v>0</v>
      </c>
      <c r="CS28" s="256">
        <f t="shared" si="257"/>
        <v>0</v>
      </c>
      <c r="CT28" s="256">
        <f t="shared" si="257"/>
        <v>0</v>
      </c>
      <c r="CU28" s="256">
        <f t="shared" si="257"/>
        <v>0</v>
      </c>
      <c r="CV28" s="256">
        <f t="shared" si="257"/>
        <v>0</v>
      </c>
      <c r="CW28" s="256">
        <f t="shared" si="257"/>
        <v>0</v>
      </c>
      <c r="CX28" s="256">
        <f t="shared" si="257"/>
        <v>0</v>
      </c>
      <c r="CY28" s="256">
        <f t="shared" si="257"/>
        <v>0</v>
      </c>
      <c r="CZ28" s="256">
        <f t="shared" si="257"/>
        <v>0</v>
      </c>
      <c r="DA28" s="256">
        <f t="shared" si="257"/>
        <v>0</v>
      </c>
      <c r="DB28" s="256">
        <f t="shared" si="257"/>
        <v>0</v>
      </c>
      <c r="DC28" s="256">
        <f t="shared" si="258"/>
        <v>0</v>
      </c>
      <c r="DD28" s="256">
        <f t="shared" si="258"/>
        <v>0</v>
      </c>
      <c r="DE28" s="256">
        <f t="shared" si="258"/>
        <v>0</v>
      </c>
      <c r="DF28" s="256">
        <f t="shared" si="258"/>
        <v>0</v>
      </c>
      <c r="DG28" s="256">
        <f t="shared" si="258"/>
        <v>0</v>
      </c>
      <c r="DH28" s="256">
        <f t="shared" ref="DH28:FS28" si="261">IF(DH$8="",0,SUMIFS(DH$43:DH$704,$H$43:$H$704,$H28))</f>
        <v>0</v>
      </c>
      <c r="DI28" s="256">
        <f t="shared" si="261"/>
        <v>0</v>
      </c>
      <c r="DJ28" s="256">
        <f t="shared" si="261"/>
        <v>0</v>
      </c>
      <c r="DK28" s="256">
        <f t="shared" si="261"/>
        <v>0</v>
      </c>
      <c r="DL28" s="256">
        <f t="shared" si="261"/>
        <v>0</v>
      </c>
      <c r="DM28" s="256">
        <f t="shared" si="261"/>
        <v>0</v>
      </c>
      <c r="DN28" s="256">
        <f t="shared" si="261"/>
        <v>0</v>
      </c>
      <c r="DO28" s="256">
        <f t="shared" si="261"/>
        <v>0</v>
      </c>
      <c r="DP28" s="256">
        <f t="shared" si="261"/>
        <v>0</v>
      </c>
      <c r="DQ28" s="256">
        <f t="shared" si="261"/>
        <v>0</v>
      </c>
      <c r="DR28" s="256">
        <f t="shared" si="261"/>
        <v>0</v>
      </c>
      <c r="DS28" s="256">
        <f t="shared" si="261"/>
        <v>0</v>
      </c>
      <c r="DT28" s="256">
        <f t="shared" si="261"/>
        <v>0</v>
      </c>
      <c r="DU28" s="256">
        <f t="shared" si="261"/>
        <v>0</v>
      </c>
      <c r="DV28" s="256">
        <f t="shared" si="261"/>
        <v>0</v>
      </c>
      <c r="DW28" s="256">
        <f t="shared" si="261"/>
        <v>0</v>
      </c>
      <c r="DX28" s="256">
        <f t="shared" si="261"/>
        <v>0</v>
      </c>
      <c r="DY28" s="256">
        <f t="shared" si="261"/>
        <v>0</v>
      </c>
      <c r="DZ28" s="256">
        <f t="shared" si="261"/>
        <v>0</v>
      </c>
      <c r="EA28" s="256">
        <f t="shared" si="261"/>
        <v>0</v>
      </c>
      <c r="EB28" s="256">
        <f t="shared" si="261"/>
        <v>0</v>
      </c>
      <c r="EC28" s="256">
        <f t="shared" si="261"/>
        <v>0</v>
      </c>
      <c r="ED28" s="256">
        <f t="shared" si="261"/>
        <v>0</v>
      </c>
      <c r="EE28" s="256">
        <f t="shared" si="261"/>
        <v>0</v>
      </c>
      <c r="EF28" s="256">
        <f t="shared" si="261"/>
        <v>0</v>
      </c>
      <c r="EG28" s="256">
        <f t="shared" si="261"/>
        <v>0</v>
      </c>
      <c r="EH28" s="256">
        <f t="shared" si="261"/>
        <v>0</v>
      </c>
      <c r="EI28" s="256">
        <f t="shared" si="261"/>
        <v>0</v>
      </c>
      <c r="EJ28" s="256">
        <f t="shared" si="261"/>
        <v>0</v>
      </c>
      <c r="EK28" s="256">
        <f t="shared" si="261"/>
        <v>0</v>
      </c>
      <c r="EL28" s="256">
        <f t="shared" si="261"/>
        <v>0</v>
      </c>
      <c r="EM28" s="256">
        <f t="shared" si="261"/>
        <v>0</v>
      </c>
      <c r="EN28" s="256">
        <f t="shared" si="261"/>
        <v>0</v>
      </c>
      <c r="EO28" s="256">
        <f t="shared" si="261"/>
        <v>0</v>
      </c>
      <c r="EP28" s="256">
        <f t="shared" si="261"/>
        <v>0</v>
      </c>
      <c r="EQ28" s="256">
        <f t="shared" si="261"/>
        <v>0</v>
      </c>
      <c r="ER28" s="256">
        <f t="shared" si="261"/>
        <v>0</v>
      </c>
      <c r="ES28" s="256">
        <f t="shared" si="261"/>
        <v>0</v>
      </c>
      <c r="ET28" s="256">
        <f t="shared" si="261"/>
        <v>0</v>
      </c>
      <c r="EU28" s="256">
        <f t="shared" si="261"/>
        <v>0</v>
      </c>
      <c r="EV28" s="256">
        <f t="shared" si="261"/>
        <v>0</v>
      </c>
      <c r="EW28" s="256">
        <f t="shared" si="261"/>
        <v>0</v>
      </c>
      <c r="EX28" s="256">
        <f t="shared" si="261"/>
        <v>0</v>
      </c>
      <c r="EY28" s="256">
        <f t="shared" si="261"/>
        <v>0</v>
      </c>
      <c r="EZ28" s="256">
        <f t="shared" si="261"/>
        <v>0</v>
      </c>
      <c r="FA28" s="256">
        <f t="shared" si="261"/>
        <v>0</v>
      </c>
      <c r="FB28" s="256">
        <f t="shared" si="261"/>
        <v>0</v>
      </c>
      <c r="FC28" s="256">
        <f t="shared" si="261"/>
        <v>0</v>
      </c>
      <c r="FD28" s="256">
        <f t="shared" si="261"/>
        <v>0</v>
      </c>
      <c r="FE28" s="256">
        <f t="shared" si="261"/>
        <v>0</v>
      </c>
      <c r="FF28" s="256">
        <f t="shared" si="261"/>
        <v>0</v>
      </c>
      <c r="FG28" s="256">
        <f t="shared" si="261"/>
        <v>0</v>
      </c>
      <c r="FH28" s="256">
        <f t="shared" si="261"/>
        <v>0</v>
      </c>
      <c r="FI28" s="256">
        <f t="shared" si="261"/>
        <v>0</v>
      </c>
      <c r="FJ28" s="256">
        <f t="shared" si="261"/>
        <v>0</v>
      </c>
      <c r="FK28" s="256">
        <f t="shared" si="261"/>
        <v>0</v>
      </c>
      <c r="FL28" s="256">
        <f t="shared" si="261"/>
        <v>0</v>
      </c>
      <c r="FM28" s="256">
        <f t="shared" si="261"/>
        <v>0</v>
      </c>
      <c r="FN28" s="256">
        <f t="shared" si="261"/>
        <v>0</v>
      </c>
      <c r="FO28" s="256">
        <f t="shared" si="261"/>
        <v>0</v>
      </c>
      <c r="FP28" s="256">
        <f t="shared" si="261"/>
        <v>0</v>
      </c>
      <c r="FQ28" s="256">
        <f t="shared" si="261"/>
        <v>0</v>
      </c>
      <c r="FR28" s="256">
        <f t="shared" si="261"/>
        <v>0</v>
      </c>
      <c r="FS28" s="256">
        <f t="shared" si="261"/>
        <v>0</v>
      </c>
      <c r="FT28" s="256">
        <f t="shared" si="259"/>
        <v>0</v>
      </c>
      <c r="FU28" s="256">
        <f t="shared" si="259"/>
        <v>0</v>
      </c>
      <c r="FV28" s="256">
        <f t="shared" si="259"/>
        <v>0</v>
      </c>
      <c r="FW28" s="256">
        <f t="shared" si="259"/>
        <v>0</v>
      </c>
      <c r="FX28" s="256">
        <f t="shared" si="259"/>
        <v>0</v>
      </c>
      <c r="FY28" s="256">
        <f t="shared" si="259"/>
        <v>0</v>
      </c>
      <c r="FZ28" s="256">
        <f t="shared" si="259"/>
        <v>0</v>
      </c>
      <c r="GA28" s="256">
        <f t="shared" si="259"/>
        <v>0</v>
      </c>
      <c r="GB28" s="256">
        <f t="shared" si="259"/>
        <v>0</v>
      </c>
      <c r="GC28" s="256">
        <f t="shared" si="259"/>
        <v>0</v>
      </c>
      <c r="GD28" s="256">
        <f t="shared" si="259"/>
        <v>0</v>
      </c>
      <c r="GE28" s="256">
        <f t="shared" si="260"/>
        <v>0</v>
      </c>
      <c r="GF28" s="256">
        <f t="shared" si="260"/>
        <v>0</v>
      </c>
      <c r="GG28" s="256">
        <f t="shared" si="260"/>
        <v>0</v>
      </c>
      <c r="GH28" s="256">
        <f t="shared" si="260"/>
        <v>0</v>
      </c>
      <c r="GI28" s="256">
        <f t="shared" si="260"/>
        <v>0</v>
      </c>
      <c r="GJ28" s="256">
        <f t="shared" si="260"/>
        <v>0</v>
      </c>
      <c r="GK28" s="256">
        <f t="shared" si="260"/>
        <v>0</v>
      </c>
      <c r="GL28" s="256">
        <f t="shared" si="260"/>
        <v>0</v>
      </c>
      <c r="GM28" s="256">
        <f t="shared" si="260"/>
        <v>0</v>
      </c>
      <c r="GN28" s="256">
        <f t="shared" si="260"/>
        <v>0</v>
      </c>
      <c r="GO28" s="256">
        <f t="shared" si="260"/>
        <v>0</v>
      </c>
      <c r="GP28" s="256">
        <f t="shared" si="260"/>
        <v>0</v>
      </c>
      <c r="GQ28" s="256">
        <f t="shared" si="260"/>
        <v>0</v>
      </c>
      <c r="GR28" s="256">
        <f t="shared" si="260"/>
        <v>0</v>
      </c>
      <c r="GS28" s="256">
        <f t="shared" si="260"/>
        <v>0</v>
      </c>
      <c r="GT28" s="256">
        <f t="shared" si="260"/>
        <v>0</v>
      </c>
      <c r="GU28" s="256">
        <f t="shared" si="260"/>
        <v>0</v>
      </c>
      <c r="GV28" s="256">
        <f t="shared" si="260"/>
        <v>0</v>
      </c>
      <c r="GW28" s="256">
        <f t="shared" si="260"/>
        <v>0</v>
      </c>
      <c r="GX28" s="256">
        <f t="shared" si="260"/>
        <v>0</v>
      </c>
      <c r="GY28" s="256">
        <f t="shared" si="260"/>
        <v>0</v>
      </c>
      <c r="GZ28" s="256">
        <f t="shared" si="260"/>
        <v>0</v>
      </c>
      <c r="HA28" s="214"/>
      <c r="HB28" s="214"/>
    </row>
    <row r="29" spans="1:210" ht="4.2" customHeight="1">
      <c r="A29" s="1"/>
      <c r="B29" s="260"/>
      <c r="C29" s="214"/>
      <c r="D29" s="214"/>
      <c r="E29" s="250"/>
      <c r="F29" s="250"/>
      <c r="G29" s="250"/>
      <c r="H29" s="33"/>
      <c r="I29" s="33"/>
      <c r="J29" s="33"/>
      <c r="K29" s="33"/>
      <c r="L29" s="33"/>
      <c r="M29" s="17"/>
      <c r="N29" s="33"/>
      <c r="O29" s="33"/>
      <c r="P29" s="17"/>
      <c r="Q29" s="33"/>
      <c r="R29" s="1"/>
      <c r="S29" s="5"/>
      <c r="T29" s="7"/>
      <c r="U29" s="24"/>
      <c r="V29" s="1"/>
      <c r="W29" s="43"/>
      <c r="X29" s="10"/>
      <c r="Y29" s="46"/>
      <c r="Z29" s="93"/>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8"/>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8"/>
      <c r="EQ29" s="98"/>
      <c r="ER29" s="98"/>
      <c r="ES29" s="98"/>
      <c r="ET29" s="98"/>
      <c r="EU29" s="98"/>
      <c r="EV29" s="98"/>
      <c r="EW29" s="98"/>
      <c r="EX29" s="98"/>
      <c r="EY29" s="98"/>
      <c r="EZ29" s="98"/>
      <c r="FA29" s="98"/>
      <c r="FB29" s="98"/>
      <c r="FC29" s="98"/>
      <c r="FD29" s="98"/>
      <c r="FE29" s="98"/>
      <c r="FF29" s="98"/>
      <c r="FG29" s="98"/>
      <c r="FH29" s="98"/>
      <c r="FI29" s="98"/>
      <c r="FJ29" s="98"/>
      <c r="FK29" s="98"/>
      <c r="FL29" s="98"/>
      <c r="FM29" s="98"/>
      <c r="FN29" s="98"/>
      <c r="FO29" s="98"/>
      <c r="FP29" s="98"/>
      <c r="FQ29" s="98"/>
      <c r="FR29" s="98"/>
      <c r="FS29" s="98"/>
      <c r="FT29" s="98"/>
      <c r="FU29" s="98"/>
      <c r="FV29" s="98"/>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1"/>
      <c r="HB29" s="1"/>
    </row>
    <row r="30" spans="1:210" s="257" customFormat="1">
      <c r="A30" s="214"/>
      <c r="B30" s="260"/>
      <c r="C30" s="214"/>
      <c r="D30" s="214"/>
      <c r="E30" s="265" t="s">
        <v>138</v>
      </c>
      <c r="F30" s="51"/>
      <c r="G30" s="302" t="s">
        <v>6</v>
      </c>
      <c r="H30" s="214" t="s">
        <v>37</v>
      </c>
      <c r="I30" s="214"/>
      <c r="J30" s="214"/>
      <c r="K30" s="214"/>
      <c r="L30" s="214"/>
      <c r="M30" s="251"/>
      <c r="N30" s="261" t="str">
        <f>Главная!$Y$8</f>
        <v>итого</v>
      </c>
      <c r="O30" s="214"/>
      <c r="P30" s="5"/>
      <c r="Q30" s="261" t="s">
        <v>26</v>
      </c>
      <c r="R30" s="214"/>
      <c r="S30" s="251"/>
      <c r="T30" s="252"/>
      <c r="U30" s="251"/>
      <c r="V30" s="214"/>
      <c r="W30" s="253">
        <f>SUM($Y30:$HA30)</f>
        <v>0</v>
      </c>
      <c r="X30" s="253"/>
      <c r="Y30" s="254"/>
      <c r="Z30" s="255"/>
      <c r="AA30" s="256">
        <f t="shared" ref="AA30:AJ34" si="262">IF(AA$8="",0,SUMIFS(AA$43:AA$704,$H$43:$H$704,$H30))</f>
        <v>0</v>
      </c>
      <c r="AB30" s="256">
        <f t="shared" si="262"/>
        <v>0</v>
      </c>
      <c r="AC30" s="256">
        <f t="shared" si="262"/>
        <v>0</v>
      </c>
      <c r="AD30" s="256">
        <f t="shared" si="262"/>
        <v>0</v>
      </c>
      <c r="AE30" s="256">
        <f t="shared" si="262"/>
        <v>0</v>
      </c>
      <c r="AF30" s="256">
        <f t="shared" si="262"/>
        <v>0</v>
      </c>
      <c r="AG30" s="256">
        <f t="shared" si="262"/>
        <v>0</v>
      </c>
      <c r="AH30" s="256">
        <f t="shared" si="262"/>
        <v>0</v>
      </c>
      <c r="AI30" s="256">
        <f t="shared" si="262"/>
        <v>0</v>
      </c>
      <c r="AJ30" s="256">
        <f t="shared" si="262"/>
        <v>0</v>
      </c>
      <c r="AK30" s="256">
        <f t="shared" ref="AK30:AT34" si="263">IF(AK$8="",0,SUMIFS(AK$43:AK$704,$H$43:$H$704,$H30))</f>
        <v>0</v>
      </c>
      <c r="AL30" s="256">
        <f t="shared" si="263"/>
        <v>0</v>
      </c>
      <c r="AM30" s="256">
        <f t="shared" si="263"/>
        <v>0</v>
      </c>
      <c r="AN30" s="256">
        <f t="shared" si="263"/>
        <v>0</v>
      </c>
      <c r="AO30" s="256">
        <f t="shared" si="263"/>
        <v>0</v>
      </c>
      <c r="AP30" s="256">
        <f t="shared" si="263"/>
        <v>0</v>
      </c>
      <c r="AQ30" s="256">
        <f t="shared" si="263"/>
        <v>0</v>
      </c>
      <c r="AR30" s="256">
        <f t="shared" si="263"/>
        <v>0</v>
      </c>
      <c r="AS30" s="256">
        <f t="shared" si="263"/>
        <v>0</v>
      </c>
      <c r="AT30" s="256">
        <f t="shared" si="263"/>
        <v>0</v>
      </c>
      <c r="AU30" s="256">
        <f t="shared" ref="AU30:BD34" si="264">IF(AU$8="",0,SUMIFS(AU$43:AU$704,$H$43:$H$704,$H30))</f>
        <v>0</v>
      </c>
      <c r="AV30" s="256">
        <f t="shared" si="264"/>
        <v>0</v>
      </c>
      <c r="AW30" s="256">
        <f t="shared" si="264"/>
        <v>0</v>
      </c>
      <c r="AX30" s="256">
        <f t="shared" si="264"/>
        <v>0</v>
      </c>
      <c r="AY30" s="256">
        <f t="shared" si="264"/>
        <v>0</v>
      </c>
      <c r="AZ30" s="256">
        <f t="shared" si="264"/>
        <v>0</v>
      </c>
      <c r="BA30" s="256">
        <f t="shared" si="264"/>
        <v>0</v>
      </c>
      <c r="BB30" s="256">
        <f t="shared" si="264"/>
        <v>0</v>
      </c>
      <c r="BC30" s="256">
        <f t="shared" si="264"/>
        <v>0</v>
      </c>
      <c r="BD30" s="256">
        <f t="shared" si="264"/>
        <v>0</v>
      </c>
      <c r="BE30" s="256">
        <f t="shared" ref="BE30:BN34" si="265">IF(BE$8="",0,SUMIFS(BE$43:BE$704,$H$43:$H$704,$H30))</f>
        <v>0</v>
      </c>
      <c r="BF30" s="256">
        <f t="shared" si="265"/>
        <v>0</v>
      </c>
      <c r="BG30" s="256">
        <f t="shared" si="265"/>
        <v>0</v>
      </c>
      <c r="BH30" s="256">
        <f t="shared" si="265"/>
        <v>0</v>
      </c>
      <c r="BI30" s="256">
        <f t="shared" si="265"/>
        <v>0</v>
      </c>
      <c r="BJ30" s="256">
        <f t="shared" si="265"/>
        <v>0</v>
      </c>
      <c r="BK30" s="256">
        <f t="shared" si="265"/>
        <v>0</v>
      </c>
      <c r="BL30" s="256">
        <f t="shared" si="265"/>
        <v>0</v>
      </c>
      <c r="BM30" s="256">
        <f t="shared" si="265"/>
        <v>0</v>
      </c>
      <c r="BN30" s="256">
        <f t="shared" si="265"/>
        <v>0</v>
      </c>
      <c r="BO30" s="256">
        <f t="shared" ref="BO30:BX34" si="266">IF(BO$8="",0,SUMIFS(BO$43:BO$704,$H$43:$H$704,$H30))</f>
        <v>0</v>
      </c>
      <c r="BP30" s="256">
        <f t="shared" si="266"/>
        <v>0</v>
      </c>
      <c r="BQ30" s="256">
        <f t="shared" si="266"/>
        <v>0</v>
      </c>
      <c r="BR30" s="256">
        <f t="shared" si="266"/>
        <v>0</v>
      </c>
      <c r="BS30" s="256">
        <f t="shared" si="266"/>
        <v>0</v>
      </c>
      <c r="BT30" s="256">
        <f t="shared" si="266"/>
        <v>0</v>
      </c>
      <c r="BU30" s="256">
        <f t="shared" si="266"/>
        <v>0</v>
      </c>
      <c r="BV30" s="256">
        <f t="shared" si="266"/>
        <v>0</v>
      </c>
      <c r="BW30" s="256">
        <f t="shared" si="266"/>
        <v>0</v>
      </c>
      <c r="BX30" s="256">
        <f t="shared" si="266"/>
        <v>0</v>
      </c>
      <c r="BY30" s="256">
        <f t="shared" ref="BY30:CH34" si="267">IF(BY$8="",0,SUMIFS(BY$43:BY$704,$H$43:$H$704,$H30))</f>
        <v>0</v>
      </c>
      <c r="BZ30" s="256">
        <f t="shared" si="267"/>
        <v>0</v>
      </c>
      <c r="CA30" s="256">
        <f t="shared" si="267"/>
        <v>0</v>
      </c>
      <c r="CB30" s="256">
        <f t="shared" si="267"/>
        <v>0</v>
      </c>
      <c r="CC30" s="256">
        <f t="shared" si="267"/>
        <v>0</v>
      </c>
      <c r="CD30" s="256">
        <f t="shared" si="267"/>
        <v>0</v>
      </c>
      <c r="CE30" s="256">
        <f t="shared" si="267"/>
        <v>0</v>
      </c>
      <c r="CF30" s="256">
        <f t="shared" si="267"/>
        <v>0</v>
      </c>
      <c r="CG30" s="256">
        <f t="shared" si="267"/>
        <v>0</v>
      </c>
      <c r="CH30" s="256">
        <f t="shared" si="267"/>
        <v>0</v>
      </c>
      <c r="CI30" s="256">
        <f t="shared" ref="CI30:CR34" si="268">IF(CI$8="",0,SUMIFS(CI$43:CI$704,$H$43:$H$704,$H30))</f>
        <v>0</v>
      </c>
      <c r="CJ30" s="256">
        <f t="shared" si="268"/>
        <v>0</v>
      </c>
      <c r="CK30" s="256">
        <f t="shared" si="268"/>
        <v>0</v>
      </c>
      <c r="CL30" s="256">
        <f t="shared" si="268"/>
        <v>0</v>
      </c>
      <c r="CM30" s="256">
        <f t="shared" si="268"/>
        <v>0</v>
      </c>
      <c r="CN30" s="256">
        <f t="shared" si="268"/>
        <v>0</v>
      </c>
      <c r="CO30" s="256">
        <f t="shared" si="268"/>
        <v>0</v>
      </c>
      <c r="CP30" s="256">
        <f t="shared" si="268"/>
        <v>0</v>
      </c>
      <c r="CQ30" s="256">
        <f t="shared" si="268"/>
        <v>0</v>
      </c>
      <c r="CR30" s="256">
        <f t="shared" si="268"/>
        <v>0</v>
      </c>
      <c r="CS30" s="256">
        <f t="shared" ref="CS30:DB34" si="269">IF(CS$8="",0,SUMIFS(CS$43:CS$704,$H$43:$H$704,$H30))</f>
        <v>0</v>
      </c>
      <c r="CT30" s="256">
        <f t="shared" si="269"/>
        <v>0</v>
      </c>
      <c r="CU30" s="256">
        <f t="shared" si="269"/>
        <v>0</v>
      </c>
      <c r="CV30" s="256">
        <f t="shared" si="269"/>
        <v>0</v>
      </c>
      <c r="CW30" s="256">
        <f t="shared" si="269"/>
        <v>0</v>
      </c>
      <c r="CX30" s="256">
        <f t="shared" si="269"/>
        <v>0</v>
      </c>
      <c r="CY30" s="256">
        <f t="shared" si="269"/>
        <v>0</v>
      </c>
      <c r="CZ30" s="256">
        <f t="shared" si="269"/>
        <v>0</v>
      </c>
      <c r="DA30" s="256">
        <f t="shared" si="269"/>
        <v>0</v>
      </c>
      <c r="DB30" s="256">
        <f t="shared" si="269"/>
        <v>0</v>
      </c>
      <c r="DC30" s="256">
        <f t="shared" ref="DC30:DR34" si="270">IF(DC$8="",0,SUMIFS(DC$43:DC$704,$H$43:$H$704,$H30))</f>
        <v>0</v>
      </c>
      <c r="DD30" s="256">
        <f t="shared" si="270"/>
        <v>0</v>
      </c>
      <c r="DE30" s="256">
        <f t="shared" si="270"/>
        <v>0</v>
      </c>
      <c r="DF30" s="256">
        <f t="shared" si="270"/>
        <v>0</v>
      </c>
      <c r="DG30" s="256">
        <f t="shared" si="270"/>
        <v>0</v>
      </c>
      <c r="DH30" s="256">
        <f t="shared" si="270"/>
        <v>0</v>
      </c>
      <c r="DI30" s="256">
        <f t="shared" si="270"/>
        <v>0</v>
      </c>
      <c r="DJ30" s="256">
        <f t="shared" si="270"/>
        <v>0</v>
      </c>
      <c r="DK30" s="256">
        <f t="shared" si="270"/>
        <v>0</v>
      </c>
      <c r="DL30" s="256">
        <f t="shared" si="270"/>
        <v>0</v>
      </c>
      <c r="DM30" s="256">
        <f t="shared" si="270"/>
        <v>0</v>
      </c>
      <c r="DN30" s="256">
        <f t="shared" si="270"/>
        <v>0</v>
      </c>
      <c r="DO30" s="256">
        <f t="shared" si="270"/>
        <v>0</v>
      </c>
      <c r="DP30" s="256">
        <f t="shared" si="270"/>
        <v>0</v>
      </c>
      <c r="DQ30" s="256">
        <f t="shared" si="270"/>
        <v>0</v>
      </c>
      <c r="DR30" s="256">
        <f t="shared" si="270"/>
        <v>0</v>
      </c>
      <c r="DS30" s="256">
        <f t="shared" ref="DS30:GD33" si="271">IF(DS$8="",0,SUMIFS(DS$43:DS$704,$H$43:$H$704,$H30))</f>
        <v>0</v>
      </c>
      <c r="DT30" s="256">
        <f t="shared" si="271"/>
        <v>0</v>
      </c>
      <c r="DU30" s="256">
        <f t="shared" si="271"/>
        <v>0</v>
      </c>
      <c r="DV30" s="256">
        <f t="shared" si="271"/>
        <v>0</v>
      </c>
      <c r="DW30" s="256">
        <f t="shared" si="271"/>
        <v>0</v>
      </c>
      <c r="DX30" s="256">
        <f t="shared" si="271"/>
        <v>0</v>
      </c>
      <c r="DY30" s="256">
        <f t="shared" si="271"/>
        <v>0</v>
      </c>
      <c r="DZ30" s="256">
        <f t="shared" si="271"/>
        <v>0</v>
      </c>
      <c r="EA30" s="256">
        <f t="shared" si="271"/>
        <v>0</v>
      </c>
      <c r="EB30" s="256">
        <f t="shared" si="271"/>
        <v>0</v>
      </c>
      <c r="EC30" s="256">
        <f t="shared" si="271"/>
        <v>0</v>
      </c>
      <c r="ED30" s="256">
        <f t="shared" si="271"/>
        <v>0</v>
      </c>
      <c r="EE30" s="256">
        <f t="shared" si="271"/>
        <v>0</v>
      </c>
      <c r="EF30" s="256">
        <f t="shared" si="271"/>
        <v>0</v>
      </c>
      <c r="EG30" s="256">
        <f t="shared" si="271"/>
        <v>0</v>
      </c>
      <c r="EH30" s="256">
        <f t="shared" si="271"/>
        <v>0</v>
      </c>
      <c r="EI30" s="256">
        <f t="shared" si="271"/>
        <v>0</v>
      </c>
      <c r="EJ30" s="256">
        <f t="shared" si="271"/>
        <v>0</v>
      </c>
      <c r="EK30" s="256">
        <f t="shared" si="271"/>
        <v>0</v>
      </c>
      <c r="EL30" s="256">
        <f t="shared" si="271"/>
        <v>0</v>
      </c>
      <c r="EM30" s="256">
        <f t="shared" si="271"/>
        <v>0</v>
      </c>
      <c r="EN30" s="256">
        <f t="shared" si="271"/>
        <v>0</v>
      </c>
      <c r="EO30" s="256">
        <f t="shared" si="271"/>
        <v>0</v>
      </c>
      <c r="EP30" s="256">
        <f t="shared" si="271"/>
        <v>0</v>
      </c>
      <c r="EQ30" s="256">
        <f t="shared" si="271"/>
        <v>0</v>
      </c>
      <c r="ER30" s="256">
        <f t="shared" si="271"/>
        <v>0</v>
      </c>
      <c r="ES30" s="256">
        <f t="shared" si="271"/>
        <v>0</v>
      </c>
      <c r="ET30" s="256">
        <f t="shared" si="271"/>
        <v>0</v>
      </c>
      <c r="EU30" s="256">
        <f t="shared" si="271"/>
        <v>0</v>
      </c>
      <c r="EV30" s="256">
        <f t="shared" si="271"/>
        <v>0</v>
      </c>
      <c r="EW30" s="256">
        <f t="shared" si="271"/>
        <v>0</v>
      </c>
      <c r="EX30" s="256">
        <f t="shared" si="271"/>
        <v>0</v>
      </c>
      <c r="EY30" s="256">
        <f t="shared" si="271"/>
        <v>0</v>
      </c>
      <c r="EZ30" s="256">
        <f t="shared" si="271"/>
        <v>0</v>
      </c>
      <c r="FA30" s="256">
        <f t="shared" si="271"/>
        <v>0</v>
      </c>
      <c r="FB30" s="256">
        <f t="shared" si="271"/>
        <v>0</v>
      </c>
      <c r="FC30" s="256">
        <f t="shared" si="271"/>
        <v>0</v>
      </c>
      <c r="FD30" s="256">
        <f t="shared" si="271"/>
        <v>0</v>
      </c>
      <c r="FE30" s="256">
        <f t="shared" si="271"/>
        <v>0</v>
      </c>
      <c r="FF30" s="256">
        <f t="shared" si="271"/>
        <v>0</v>
      </c>
      <c r="FG30" s="256">
        <f t="shared" si="271"/>
        <v>0</v>
      </c>
      <c r="FH30" s="256">
        <f t="shared" si="271"/>
        <v>0</v>
      </c>
      <c r="FI30" s="256">
        <f t="shared" si="271"/>
        <v>0</v>
      </c>
      <c r="FJ30" s="256">
        <f t="shared" si="271"/>
        <v>0</v>
      </c>
      <c r="FK30" s="256">
        <f t="shared" si="271"/>
        <v>0</v>
      </c>
      <c r="FL30" s="256">
        <f t="shared" si="271"/>
        <v>0</v>
      </c>
      <c r="FM30" s="256">
        <f t="shared" si="271"/>
        <v>0</v>
      </c>
      <c r="FN30" s="256">
        <f t="shared" si="271"/>
        <v>0</v>
      </c>
      <c r="FO30" s="256">
        <f t="shared" si="271"/>
        <v>0</v>
      </c>
      <c r="FP30" s="256">
        <f t="shared" si="271"/>
        <v>0</v>
      </c>
      <c r="FQ30" s="256">
        <f t="shared" si="271"/>
        <v>0</v>
      </c>
      <c r="FR30" s="256">
        <f t="shared" si="271"/>
        <v>0</v>
      </c>
      <c r="FS30" s="256">
        <f t="shared" si="271"/>
        <v>0</v>
      </c>
      <c r="FT30" s="256">
        <f t="shared" si="271"/>
        <v>0</v>
      </c>
      <c r="FU30" s="256">
        <f t="shared" si="271"/>
        <v>0</v>
      </c>
      <c r="FV30" s="256">
        <f t="shared" si="271"/>
        <v>0</v>
      </c>
      <c r="FW30" s="256">
        <f t="shared" si="271"/>
        <v>0</v>
      </c>
      <c r="FX30" s="256">
        <f t="shared" si="271"/>
        <v>0</v>
      </c>
      <c r="FY30" s="256">
        <f t="shared" si="271"/>
        <v>0</v>
      </c>
      <c r="FZ30" s="256">
        <f t="shared" si="271"/>
        <v>0</v>
      </c>
      <c r="GA30" s="256">
        <f t="shared" si="271"/>
        <v>0</v>
      </c>
      <c r="GB30" s="256">
        <f t="shared" si="271"/>
        <v>0</v>
      </c>
      <c r="GC30" s="256">
        <f t="shared" si="271"/>
        <v>0</v>
      </c>
      <c r="GD30" s="256">
        <f t="shared" si="271"/>
        <v>0</v>
      </c>
      <c r="GE30" s="256">
        <f t="shared" ref="GE30:GZ33" si="272">IF(GE$8="",0,SUMIFS(GE$43:GE$704,$H$43:$H$704,$H30))</f>
        <v>0</v>
      </c>
      <c r="GF30" s="256">
        <f t="shared" si="272"/>
        <v>0</v>
      </c>
      <c r="GG30" s="256">
        <f t="shared" si="272"/>
        <v>0</v>
      </c>
      <c r="GH30" s="256">
        <f t="shared" si="272"/>
        <v>0</v>
      </c>
      <c r="GI30" s="256">
        <f t="shared" si="272"/>
        <v>0</v>
      </c>
      <c r="GJ30" s="256">
        <f t="shared" si="272"/>
        <v>0</v>
      </c>
      <c r="GK30" s="256">
        <f t="shared" si="272"/>
        <v>0</v>
      </c>
      <c r="GL30" s="256">
        <f t="shared" si="272"/>
        <v>0</v>
      </c>
      <c r="GM30" s="256">
        <f t="shared" si="272"/>
        <v>0</v>
      </c>
      <c r="GN30" s="256">
        <f t="shared" si="272"/>
        <v>0</v>
      </c>
      <c r="GO30" s="256">
        <f t="shared" si="272"/>
        <v>0</v>
      </c>
      <c r="GP30" s="256">
        <f t="shared" si="272"/>
        <v>0</v>
      </c>
      <c r="GQ30" s="256">
        <f t="shared" si="272"/>
        <v>0</v>
      </c>
      <c r="GR30" s="256">
        <f t="shared" si="272"/>
        <v>0</v>
      </c>
      <c r="GS30" s="256">
        <f t="shared" si="272"/>
        <v>0</v>
      </c>
      <c r="GT30" s="256">
        <f t="shared" si="272"/>
        <v>0</v>
      </c>
      <c r="GU30" s="256">
        <f t="shared" si="272"/>
        <v>0</v>
      </c>
      <c r="GV30" s="256">
        <f t="shared" si="272"/>
        <v>0</v>
      </c>
      <c r="GW30" s="256">
        <f t="shared" si="272"/>
        <v>0</v>
      </c>
      <c r="GX30" s="256">
        <f t="shared" si="272"/>
        <v>0</v>
      </c>
      <c r="GY30" s="256">
        <f t="shared" si="272"/>
        <v>0</v>
      </c>
      <c r="GZ30" s="256">
        <f t="shared" si="272"/>
        <v>0</v>
      </c>
      <c r="HA30" s="214"/>
      <c r="HB30" s="214"/>
    </row>
    <row r="31" spans="1:210" s="257" customFormat="1">
      <c r="A31" s="214"/>
      <c r="B31" s="260"/>
      <c r="C31" s="214"/>
      <c r="D31" s="214"/>
      <c r="E31" s="265" t="s">
        <v>138</v>
      </c>
      <c r="F31" s="51"/>
      <c r="G31" s="302" t="s">
        <v>6</v>
      </c>
      <c r="H31" s="214" t="s">
        <v>131</v>
      </c>
      <c r="I31" s="214"/>
      <c r="J31" s="214"/>
      <c r="K31" s="214"/>
      <c r="L31" s="214"/>
      <c r="M31" s="251"/>
      <c r="N31" s="261" t="str">
        <f>Главная!$Y$8</f>
        <v>итого</v>
      </c>
      <c r="O31" s="214"/>
      <c r="P31" s="5"/>
      <c r="Q31" s="261" t="s">
        <v>26</v>
      </c>
      <c r="R31" s="214"/>
      <c r="S31" s="251"/>
      <c r="T31" s="252"/>
      <c r="U31" s="251"/>
      <c r="V31" s="214"/>
      <c r="W31" s="253">
        <f>SUM($Y31:$HA31)</f>
        <v>0</v>
      </c>
      <c r="X31" s="253"/>
      <c r="Y31" s="254"/>
      <c r="Z31" s="255"/>
      <c r="AA31" s="256">
        <f t="shared" si="262"/>
        <v>0</v>
      </c>
      <c r="AB31" s="256">
        <f t="shared" si="262"/>
        <v>0</v>
      </c>
      <c r="AC31" s="256">
        <f t="shared" si="262"/>
        <v>0</v>
      </c>
      <c r="AD31" s="256">
        <f t="shared" si="262"/>
        <v>0</v>
      </c>
      <c r="AE31" s="256">
        <f t="shared" si="262"/>
        <v>0</v>
      </c>
      <c r="AF31" s="256">
        <f t="shared" si="262"/>
        <v>0</v>
      </c>
      <c r="AG31" s="256">
        <f t="shared" si="262"/>
        <v>0</v>
      </c>
      <c r="AH31" s="256">
        <f t="shared" si="262"/>
        <v>0</v>
      </c>
      <c r="AI31" s="256">
        <f t="shared" si="262"/>
        <v>0</v>
      </c>
      <c r="AJ31" s="256">
        <f t="shared" si="262"/>
        <v>0</v>
      </c>
      <c r="AK31" s="256">
        <f t="shared" si="263"/>
        <v>0</v>
      </c>
      <c r="AL31" s="256">
        <f t="shared" si="263"/>
        <v>0</v>
      </c>
      <c r="AM31" s="256">
        <f t="shared" si="263"/>
        <v>0</v>
      </c>
      <c r="AN31" s="256">
        <f t="shared" si="263"/>
        <v>0</v>
      </c>
      <c r="AO31" s="256">
        <f t="shared" si="263"/>
        <v>0</v>
      </c>
      <c r="AP31" s="256">
        <f t="shared" si="263"/>
        <v>0</v>
      </c>
      <c r="AQ31" s="256">
        <f t="shared" si="263"/>
        <v>0</v>
      </c>
      <c r="AR31" s="256">
        <f t="shared" si="263"/>
        <v>0</v>
      </c>
      <c r="AS31" s="256">
        <f t="shared" si="263"/>
        <v>0</v>
      </c>
      <c r="AT31" s="256">
        <f t="shared" si="263"/>
        <v>0</v>
      </c>
      <c r="AU31" s="256">
        <f t="shared" si="264"/>
        <v>0</v>
      </c>
      <c r="AV31" s="256">
        <f t="shared" si="264"/>
        <v>0</v>
      </c>
      <c r="AW31" s="256">
        <f t="shared" si="264"/>
        <v>0</v>
      </c>
      <c r="AX31" s="256">
        <f t="shared" si="264"/>
        <v>0</v>
      </c>
      <c r="AY31" s="256">
        <f t="shared" si="264"/>
        <v>0</v>
      </c>
      <c r="AZ31" s="256">
        <f t="shared" si="264"/>
        <v>0</v>
      </c>
      <c r="BA31" s="256">
        <f t="shared" si="264"/>
        <v>0</v>
      </c>
      <c r="BB31" s="256">
        <f t="shared" si="264"/>
        <v>0</v>
      </c>
      <c r="BC31" s="256">
        <f t="shared" si="264"/>
        <v>0</v>
      </c>
      <c r="BD31" s="256">
        <f t="shared" si="264"/>
        <v>0</v>
      </c>
      <c r="BE31" s="256">
        <f t="shared" si="265"/>
        <v>0</v>
      </c>
      <c r="BF31" s="256">
        <f t="shared" si="265"/>
        <v>0</v>
      </c>
      <c r="BG31" s="256">
        <f t="shared" si="265"/>
        <v>0</v>
      </c>
      <c r="BH31" s="256">
        <f t="shared" si="265"/>
        <v>0</v>
      </c>
      <c r="BI31" s="256">
        <f t="shared" si="265"/>
        <v>0</v>
      </c>
      <c r="BJ31" s="256">
        <f t="shared" si="265"/>
        <v>0</v>
      </c>
      <c r="BK31" s="256">
        <f t="shared" si="265"/>
        <v>0</v>
      </c>
      <c r="BL31" s="256">
        <f t="shared" si="265"/>
        <v>0</v>
      </c>
      <c r="BM31" s="256">
        <f t="shared" si="265"/>
        <v>0</v>
      </c>
      <c r="BN31" s="256">
        <f t="shared" si="265"/>
        <v>0</v>
      </c>
      <c r="BO31" s="256">
        <f t="shared" si="266"/>
        <v>0</v>
      </c>
      <c r="BP31" s="256">
        <f t="shared" si="266"/>
        <v>0</v>
      </c>
      <c r="BQ31" s="256">
        <f t="shared" si="266"/>
        <v>0</v>
      </c>
      <c r="BR31" s="256">
        <f t="shared" si="266"/>
        <v>0</v>
      </c>
      <c r="BS31" s="256">
        <f t="shared" si="266"/>
        <v>0</v>
      </c>
      <c r="BT31" s="256">
        <f t="shared" si="266"/>
        <v>0</v>
      </c>
      <c r="BU31" s="256">
        <f t="shared" si="266"/>
        <v>0</v>
      </c>
      <c r="BV31" s="256">
        <f t="shared" si="266"/>
        <v>0</v>
      </c>
      <c r="BW31" s="256">
        <f t="shared" si="266"/>
        <v>0</v>
      </c>
      <c r="BX31" s="256">
        <f t="shared" si="266"/>
        <v>0</v>
      </c>
      <c r="BY31" s="256">
        <f t="shared" si="267"/>
        <v>0</v>
      </c>
      <c r="BZ31" s="256">
        <f t="shared" si="267"/>
        <v>0</v>
      </c>
      <c r="CA31" s="256">
        <f t="shared" si="267"/>
        <v>0</v>
      </c>
      <c r="CB31" s="256">
        <f t="shared" si="267"/>
        <v>0</v>
      </c>
      <c r="CC31" s="256">
        <f t="shared" si="267"/>
        <v>0</v>
      </c>
      <c r="CD31" s="256">
        <f t="shared" si="267"/>
        <v>0</v>
      </c>
      <c r="CE31" s="256">
        <f t="shared" si="267"/>
        <v>0</v>
      </c>
      <c r="CF31" s="256">
        <f t="shared" si="267"/>
        <v>0</v>
      </c>
      <c r="CG31" s="256">
        <f t="shared" si="267"/>
        <v>0</v>
      </c>
      <c r="CH31" s="256">
        <f t="shared" si="267"/>
        <v>0</v>
      </c>
      <c r="CI31" s="256">
        <f t="shared" si="268"/>
        <v>0</v>
      </c>
      <c r="CJ31" s="256">
        <f t="shared" si="268"/>
        <v>0</v>
      </c>
      <c r="CK31" s="256">
        <f t="shared" si="268"/>
        <v>0</v>
      </c>
      <c r="CL31" s="256">
        <f t="shared" si="268"/>
        <v>0</v>
      </c>
      <c r="CM31" s="256">
        <f t="shared" si="268"/>
        <v>0</v>
      </c>
      <c r="CN31" s="256">
        <f t="shared" si="268"/>
        <v>0</v>
      </c>
      <c r="CO31" s="256">
        <f t="shared" si="268"/>
        <v>0</v>
      </c>
      <c r="CP31" s="256">
        <f t="shared" si="268"/>
        <v>0</v>
      </c>
      <c r="CQ31" s="256">
        <f t="shared" si="268"/>
        <v>0</v>
      </c>
      <c r="CR31" s="256">
        <f t="shared" si="268"/>
        <v>0</v>
      </c>
      <c r="CS31" s="256">
        <f t="shared" si="269"/>
        <v>0</v>
      </c>
      <c r="CT31" s="256">
        <f t="shared" si="269"/>
        <v>0</v>
      </c>
      <c r="CU31" s="256">
        <f t="shared" si="269"/>
        <v>0</v>
      </c>
      <c r="CV31" s="256">
        <f t="shared" si="269"/>
        <v>0</v>
      </c>
      <c r="CW31" s="256">
        <f t="shared" si="269"/>
        <v>0</v>
      </c>
      <c r="CX31" s="256">
        <f t="shared" si="269"/>
        <v>0</v>
      </c>
      <c r="CY31" s="256">
        <f t="shared" si="269"/>
        <v>0</v>
      </c>
      <c r="CZ31" s="256">
        <f t="shared" si="269"/>
        <v>0</v>
      </c>
      <c r="DA31" s="256">
        <f t="shared" si="269"/>
        <v>0</v>
      </c>
      <c r="DB31" s="256">
        <f t="shared" si="269"/>
        <v>0</v>
      </c>
      <c r="DC31" s="256">
        <f t="shared" si="270"/>
        <v>0</v>
      </c>
      <c r="DD31" s="256">
        <f t="shared" si="270"/>
        <v>0</v>
      </c>
      <c r="DE31" s="256">
        <f t="shared" si="270"/>
        <v>0</v>
      </c>
      <c r="DF31" s="256">
        <f t="shared" si="270"/>
        <v>0</v>
      </c>
      <c r="DG31" s="256">
        <f t="shared" si="270"/>
        <v>0</v>
      </c>
      <c r="DH31" s="256">
        <f t="shared" ref="DH31:FS34" si="273">IF(DH$8="",0,SUMIFS(DH$43:DH$704,$H$43:$H$704,$H31))</f>
        <v>0</v>
      </c>
      <c r="DI31" s="256">
        <f t="shared" si="273"/>
        <v>0</v>
      </c>
      <c r="DJ31" s="256">
        <f t="shared" si="273"/>
        <v>0</v>
      </c>
      <c r="DK31" s="256">
        <f t="shared" si="273"/>
        <v>0</v>
      </c>
      <c r="DL31" s="256">
        <f t="shared" si="273"/>
        <v>0</v>
      </c>
      <c r="DM31" s="256">
        <f t="shared" si="273"/>
        <v>0</v>
      </c>
      <c r="DN31" s="256">
        <f t="shared" si="273"/>
        <v>0</v>
      </c>
      <c r="DO31" s="256">
        <f t="shared" si="273"/>
        <v>0</v>
      </c>
      <c r="DP31" s="256">
        <f t="shared" si="273"/>
        <v>0</v>
      </c>
      <c r="DQ31" s="256">
        <f t="shared" si="273"/>
        <v>0</v>
      </c>
      <c r="DR31" s="256">
        <f t="shared" si="273"/>
        <v>0</v>
      </c>
      <c r="DS31" s="256">
        <f t="shared" si="273"/>
        <v>0</v>
      </c>
      <c r="DT31" s="256">
        <f t="shared" si="273"/>
        <v>0</v>
      </c>
      <c r="DU31" s="256">
        <f t="shared" si="273"/>
        <v>0</v>
      </c>
      <c r="DV31" s="256">
        <f t="shared" si="273"/>
        <v>0</v>
      </c>
      <c r="DW31" s="256">
        <f t="shared" si="273"/>
        <v>0</v>
      </c>
      <c r="DX31" s="256">
        <f t="shared" si="273"/>
        <v>0</v>
      </c>
      <c r="DY31" s="256">
        <f t="shared" si="273"/>
        <v>0</v>
      </c>
      <c r="DZ31" s="256">
        <f t="shared" si="273"/>
        <v>0</v>
      </c>
      <c r="EA31" s="256">
        <f t="shared" si="273"/>
        <v>0</v>
      </c>
      <c r="EB31" s="256">
        <f t="shared" si="273"/>
        <v>0</v>
      </c>
      <c r="EC31" s="256">
        <f t="shared" si="273"/>
        <v>0</v>
      </c>
      <c r="ED31" s="256">
        <f t="shared" si="273"/>
        <v>0</v>
      </c>
      <c r="EE31" s="256">
        <f t="shared" si="273"/>
        <v>0</v>
      </c>
      <c r="EF31" s="256">
        <f t="shared" si="273"/>
        <v>0</v>
      </c>
      <c r="EG31" s="256">
        <f t="shared" si="273"/>
        <v>0</v>
      </c>
      <c r="EH31" s="256">
        <f t="shared" si="273"/>
        <v>0</v>
      </c>
      <c r="EI31" s="256">
        <f t="shared" si="273"/>
        <v>0</v>
      </c>
      <c r="EJ31" s="256">
        <f t="shared" si="273"/>
        <v>0</v>
      </c>
      <c r="EK31" s="256">
        <f t="shared" si="273"/>
        <v>0</v>
      </c>
      <c r="EL31" s="256">
        <f t="shared" si="273"/>
        <v>0</v>
      </c>
      <c r="EM31" s="256">
        <f t="shared" si="273"/>
        <v>0</v>
      </c>
      <c r="EN31" s="256">
        <f t="shared" si="273"/>
        <v>0</v>
      </c>
      <c r="EO31" s="256">
        <f t="shared" si="273"/>
        <v>0</v>
      </c>
      <c r="EP31" s="256">
        <f t="shared" si="273"/>
        <v>0</v>
      </c>
      <c r="EQ31" s="256">
        <f t="shared" si="273"/>
        <v>0</v>
      </c>
      <c r="ER31" s="256">
        <f t="shared" si="273"/>
        <v>0</v>
      </c>
      <c r="ES31" s="256">
        <f t="shared" si="273"/>
        <v>0</v>
      </c>
      <c r="ET31" s="256">
        <f t="shared" si="273"/>
        <v>0</v>
      </c>
      <c r="EU31" s="256">
        <f t="shared" si="273"/>
        <v>0</v>
      </c>
      <c r="EV31" s="256">
        <f t="shared" si="273"/>
        <v>0</v>
      </c>
      <c r="EW31" s="256">
        <f t="shared" si="273"/>
        <v>0</v>
      </c>
      <c r="EX31" s="256">
        <f t="shared" si="273"/>
        <v>0</v>
      </c>
      <c r="EY31" s="256">
        <f t="shared" si="273"/>
        <v>0</v>
      </c>
      <c r="EZ31" s="256">
        <f t="shared" si="273"/>
        <v>0</v>
      </c>
      <c r="FA31" s="256">
        <f t="shared" si="273"/>
        <v>0</v>
      </c>
      <c r="FB31" s="256">
        <f t="shared" si="273"/>
        <v>0</v>
      </c>
      <c r="FC31" s="256">
        <f t="shared" si="273"/>
        <v>0</v>
      </c>
      <c r="FD31" s="256">
        <f t="shared" si="273"/>
        <v>0</v>
      </c>
      <c r="FE31" s="256">
        <f t="shared" si="273"/>
        <v>0</v>
      </c>
      <c r="FF31" s="256">
        <f t="shared" si="273"/>
        <v>0</v>
      </c>
      <c r="FG31" s="256">
        <f t="shared" si="273"/>
        <v>0</v>
      </c>
      <c r="FH31" s="256">
        <f t="shared" si="273"/>
        <v>0</v>
      </c>
      <c r="FI31" s="256">
        <f t="shared" si="273"/>
        <v>0</v>
      </c>
      <c r="FJ31" s="256">
        <f t="shared" si="273"/>
        <v>0</v>
      </c>
      <c r="FK31" s="256">
        <f t="shared" si="273"/>
        <v>0</v>
      </c>
      <c r="FL31" s="256">
        <f t="shared" si="273"/>
        <v>0</v>
      </c>
      <c r="FM31" s="256">
        <f t="shared" si="273"/>
        <v>0</v>
      </c>
      <c r="FN31" s="256">
        <f t="shared" si="273"/>
        <v>0</v>
      </c>
      <c r="FO31" s="256">
        <f t="shared" si="273"/>
        <v>0</v>
      </c>
      <c r="FP31" s="256">
        <f t="shared" si="273"/>
        <v>0</v>
      </c>
      <c r="FQ31" s="256">
        <f t="shared" si="273"/>
        <v>0</v>
      </c>
      <c r="FR31" s="256">
        <f t="shared" si="273"/>
        <v>0</v>
      </c>
      <c r="FS31" s="256">
        <f t="shared" si="273"/>
        <v>0</v>
      </c>
      <c r="FT31" s="256">
        <f t="shared" si="271"/>
        <v>0</v>
      </c>
      <c r="FU31" s="256">
        <f t="shared" si="271"/>
        <v>0</v>
      </c>
      <c r="FV31" s="256">
        <f t="shared" si="271"/>
        <v>0</v>
      </c>
      <c r="FW31" s="256">
        <f t="shared" si="271"/>
        <v>0</v>
      </c>
      <c r="FX31" s="256">
        <f t="shared" si="271"/>
        <v>0</v>
      </c>
      <c r="FY31" s="256">
        <f t="shared" si="271"/>
        <v>0</v>
      </c>
      <c r="FZ31" s="256">
        <f t="shared" si="271"/>
        <v>0</v>
      </c>
      <c r="GA31" s="256">
        <f t="shared" si="271"/>
        <v>0</v>
      </c>
      <c r="GB31" s="256">
        <f t="shared" si="271"/>
        <v>0</v>
      </c>
      <c r="GC31" s="256">
        <f t="shared" si="271"/>
        <v>0</v>
      </c>
      <c r="GD31" s="256">
        <f t="shared" si="271"/>
        <v>0</v>
      </c>
      <c r="GE31" s="256">
        <f t="shared" si="272"/>
        <v>0</v>
      </c>
      <c r="GF31" s="256">
        <f t="shared" si="272"/>
        <v>0</v>
      </c>
      <c r="GG31" s="256">
        <f t="shared" si="272"/>
        <v>0</v>
      </c>
      <c r="GH31" s="256">
        <f t="shared" si="272"/>
        <v>0</v>
      </c>
      <c r="GI31" s="256">
        <f t="shared" si="272"/>
        <v>0</v>
      </c>
      <c r="GJ31" s="256">
        <f t="shared" si="272"/>
        <v>0</v>
      </c>
      <c r="GK31" s="256">
        <f t="shared" si="272"/>
        <v>0</v>
      </c>
      <c r="GL31" s="256">
        <f t="shared" si="272"/>
        <v>0</v>
      </c>
      <c r="GM31" s="256">
        <f t="shared" si="272"/>
        <v>0</v>
      </c>
      <c r="GN31" s="256">
        <f t="shared" si="272"/>
        <v>0</v>
      </c>
      <c r="GO31" s="256">
        <f t="shared" si="272"/>
        <v>0</v>
      </c>
      <c r="GP31" s="256">
        <f t="shared" si="272"/>
        <v>0</v>
      </c>
      <c r="GQ31" s="256">
        <f t="shared" si="272"/>
        <v>0</v>
      </c>
      <c r="GR31" s="256">
        <f t="shared" si="272"/>
        <v>0</v>
      </c>
      <c r="GS31" s="256">
        <f t="shared" si="272"/>
        <v>0</v>
      </c>
      <c r="GT31" s="256">
        <f t="shared" si="272"/>
        <v>0</v>
      </c>
      <c r="GU31" s="256">
        <f t="shared" si="272"/>
        <v>0</v>
      </c>
      <c r="GV31" s="256">
        <f t="shared" si="272"/>
        <v>0</v>
      </c>
      <c r="GW31" s="256">
        <f t="shared" si="272"/>
        <v>0</v>
      </c>
      <c r="GX31" s="256">
        <f t="shared" si="272"/>
        <v>0</v>
      </c>
      <c r="GY31" s="256">
        <f t="shared" si="272"/>
        <v>0</v>
      </c>
      <c r="GZ31" s="256">
        <f t="shared" si="272"/>
        <v>0</v>
      </c>
      <c r="HA31" s="214"/>
      <c r="HB31" s="214"/>
    </row>
    <row r="32" spans="1:210" s="257" customFormat="1">
      <c r="A32" s="214"/>
      <c r="B32" s="260"/>
      <c r="C32" s="214"/>
      <c r="D32" s="214"/>
      <c r="E32" s="265" t="s">
        <v>138</v>
      </c>
      <c r="F32" s="51"/>
      <c r="G32" s="302" t="s">
        <v>6</v>
      </c>
      <c r="H32" s="214" t="s">
        <v>137</v>
      </c>
      <c r="I32" s="214"/>
      <c r="J32" s="214"/>
      <c r="K32" s="214"/>
      <c r="L32" s="214"/>
      <c r="M32" s="251"/>
      <c r="N32" s="261" t="str">
        <f>Главная!$Y$8</f>
        <v>итого</v>
      </c>
      <c r="O32" s="214"/>
      <c r="P32" s="5"/>
      <c r="Q32" s="261" t="s">
        <v>26</v>
      </c>
      <c r="R32" s="214"/>
      <c r="S32" s="251"/>
      <c r="T32" s="252"/>
      <c r="U32" s="251"/>
      <c r="V32" s="214"/>
      <c r="W32" s="253">
        <f>SUM($Y32:$HA32)</f>
        <v>0</v>
      </c>
      <c r="X32" s="253"/>
      <c r="Y32" s="254"/>
      <c r="Z32" s="255"/>
      <c r="AA32" s="256">
        <f t="shared" si="262"/>
        <v>0</v>
      </c>
      <c r="AB32" s="256">
        <f t="shared" si="262"/>
        <v>0</v>
      </c>
      <c r="AC32" s="256">
        <f t="shared" si="262"/>
        <v>0</v>
      </c>
      <c r="AD32" s="256">
        <f t="shared" si="262"/>
        <v>0</v>
      </c>
      <c r="AE32" s="256">
        <f t="shared" si="262"/>
        <v>0</v>
      </c>
      <c r="AF32" s="256">
        <f t="shared" si="262"/>
        <v>0</v>
      </c>
      <c r="AG32" s="256">
        <f t="shared" si="262"/>
        <v>0</v>
      </c>
      <c r="AH32" s="256">
        <f t="shared" si="262"/>
        <v>0</v>
      </c>
      <c r="AI32" s="256">
        <f t="shared" si="262"/>
        <v>0</v>
      </c>
      <c r="AJ32" s="256">
        <f t="shared" si="262"/>
        <v>0</v>
      </c>
      <c r="AK32" s="256">
        <f t="shared" si="263"/>
        <v>0</v>
      </c>
      <c r="AL32" s="256">
        <f t="shared" si="263"/>
        <v>0</v>
      </c>
      <c r="AM32" s="256">
        <f t="shared" si="263"/>
        <v>0</v>
      </c>
      <c r="AN32" s="256">
        <f t="shared" si="263"/>
        <v>0</v>
      </c>
      <c r="AO32" s="256">
        <f t="shared" si="263"/>
        <v>0</v>
      </c>
      <c r="AP32" s="256">
        <f t="shared" si="263"/>
        <v>0</v>
      </c>
      <c r="AQ32" s="256">
        <f t="shared" si="263"/>
        <v>0</v>
      </c>
      <c r="AR32" s="256">
        <f t="shared" si="263"/>
        <v>0</v>
      </c>
      <c r="AS32" s="256">
        <f t="shared" si="263"/>
        <v>0</v>
      </c>
      <c r="AT32" s="256">
        <f t="shared" si="263"/>
        <v>0</v>
      </c>
      <c r="AU32" s="256">
        <f t="shared" si="264"/>
        <v>0</v>
      </c>
      <c r="AV32" s="256">
        <f t="shared" si="264"/>
        <v>0</v>
      </c>
      <c r="AW32" s="256">
        <f t="shared" si="264"/>
        <v>0</v>
      </c>
      <c r="AX32" s="256">
        <f t="shared" si="264"/>
        <v>0</v>
      </c>
      <c r="AY32" s="256">
        <f t="shared" si="264"/>
        <v>0</v>
      </c>
      <c r="AZ32" s="256">
        <f t="shared" si="264"/>
        <v>0</v>
      </c>
      <c r="BA32" s="256">
        <f t="shared" si="264"/>
        <v>0</v>
      </c>
      <c r="BB32" s="256">
        <f t="shared" si="264"/>
        <v>0</v>
      </c>
      <c r="BC32" s="256">
        <f t="shared" si="264"/>
        <v>0</v>
      </c>
      <c r="BD32" s="256">
        <f t="shared" si="264"/>
        <v>0</v>
      </c>
      <c r="BE32" s="256">
        <f t="shared" si="265"/>
        <v>0</v>
      </c>
      <c r="BF32" s="256">
        <f t="shared" si="265"/>
        <v>0</v>
      </c>
      <c r="BG32" s="256">
        <f t="shared" si="265"/>
        <v>0</v>
      </c>
      <c r="BH32" s="256">
        <f t="shared" si="265"/>
        <v>0</v>
      </c>
      <c r="BI32" s="256">
        <f t="shared" si="265"/>
        <v>0</v>
      </c>
      <c r="BJ32" s="256">
        <f t="shared" si="265"/>
        <v>0</v>
      </c>
      <c r="BK32" s="256">
        <f t="shared" si="265"/>
        <v>0</v>
      </c>
      <c r="BL32" s="256">
        <f t="shared" si="265"/>
        <v>0</v>
      </c>
      <c r="BM32" s="256">
        <f t="shared" si="265"/>
        <v>0</v>
      </c>
      <c r="BN32" s="256">
        <f t="shared" si="265"/>
        <v>0</v>
      </c>
      <c r="BO32" s="256">
        <f t="shared" si="266"/>
        <v>0</v>
      </c>
      <c r="BP32" s="256">
        <f t="shared" si="266"/>
        <v>0</v>
      </c>
      <c r="BQ32" s="256">
        <f t="shared" si="266"/>
        <v>0</v>
      </c>
      <c r="BR32" s="256">
        <f t="shared" si="266"/>
        <v>0</v>
      </c>
      <c r="BS32" s="256">
        <f t="shared" si="266"/>
        <v>0</v>
      </c>
      <c r="BT32" s="256">
        <f t="shared" si="266"/>
        <v>0</v>
      </c>
      <c r="BU32" s="256">
        <f t="shared" si="266"/>
        <v>0</v>
      </c>
      <c r="BV32" s="256">
        <f t="shared" si="266"/>
        <v>0</v>
      </c>
      <c r="BW32" s="256">
        <f t="shared" si="266"/>
        <v>0</v>
      </c>
      <c r="BX32" s="256">
        <f t="shared" si="266"/>
        <v>0</v>
      </c>
      <c r="BY32" s="256">
        <f t="shared" si="267"/>
        <v>0</v>
      </c>
      <c r="BZ32" s="256">
        <f t="shared" si="267"/>
        <v>0</v>
      </c>
      <c r="CA32" s="256">
        <f t="shared" si="267"/>
        <v>0</v>
      </c>
      <c r="CB32" s="256">
        <f t="shared" si="267"/>
        <v>0</v>
      </c>
      <c r="CC32" s="256">
        <f t="shared" si="267"/>
        <v>0</v>
      </c>
      <c r="CD32" s="256">
        <f t="shared" si="267"/>
        <v>0</v>
      </c>
      <c r="CE32" s="256">
        <f t="shared" si="267"/>
        <v>0</v>
      </c>
      <c r="CF32" s="256">
        <f t="shared" si="267"/>
        <v>0</v>
      </c>
      <c r="CG32" s="256">
        <f t="shared" si="267"/>
        <v>0</v>
      </c>
      <c r="CH32" s="256">
        <f t="shared" si="267"/>
        <v>0</v>
      </c>
      <c r="CI32" s="256">
        <f t="shared" si="268"/>
        <v>0</v>
      </c>
      <c r="CJ32" s="256">
        <f t="shared" si="268"/>
        <v>0</v>
      </c>
      <c r="CK32" s="256">
        <f t="shared" si="268"/>
        <v>0</v>
      </c>
      <c r="CL32" s="256">
        <f t="shared" si="268"/>
        <v>0</v>
      </c>
      <c r="CM32" s="256">
        <f t="shared" si="268"/>
        <v>0</v>
      </c>
      <c r="CN32" s="256">
        <f t="shared" si="268"/>
        <v>0</v>
      </c>
      <c r="CO32" s="256">
        <f t="shared" si="268"/>
        <v>0</v>
      </c>
      <c r="CP32" s="256">
        <f t="shared" si="268"/>
        <v>0</v>
      </c>
      <c r="CQ32" s="256">
        <f t="shared" si="268"/>
        <v>0</v>
      </c>
      <c r="CR32" s="256">
        <f t="shared" si="268"/>
        <v>0</v>
      </c>
      <c r="CS32" s="256">
        <f t="shared" si="269"/>
        <v>0</v>
      </c>
      <c r="CT32" s="256">
        <f t="shared" si="269"/>
        <v>0</v>
      </c>
      <c r="CU32" s="256">
        <f t="shared" si="269"/>
        <v>0</v>
      </c>
      <c r="CV32" s="256">
        <f t="shared" si="269"/>
        <v>0</v>
      </c>
      <c r="CW32" s="256">
        <f t="shared" si="269"/>
        <v>0</v>
      </c>
      <c r="CX32" s="256">
        <f t="shared" si="269"/>
        <v>0</v>
      </c>
      <c r="CY32" s="256">
        <f t="shared" si="269"/>
        <v>0</v>
      </c>
      <c r="CZ32" s="256">
        <f t="shared" si="269"/>
        <v>0</v>
      </c>
      <c r="DA32" s="256">
        <f t="shared" si="269"/>
        <v>0</v>
      </c>
      <c r="DB32" s="256">
        <f t="shared" si="269"/>
        <v>0</v>
      </c>
      <c r="DC32" s="256">
        <f t="shared" si="270"/>
        <v>0</v>
      </c>
      <c r="DD32" s="256">
        <f t="shared" si="270"/>
        <v>0</v>
      </c>
      <c r="DE32" s="256">
        <f t="shared" si="270"/>
        <v>0</v>
      </c>
      <c r="DF32" s="256">
        <f t="shared" si="270"/>
        <v>0</v>
      </c>
      <c r="DG32" s="256">
        <f t="shared" si="270"/>
        <v>0</v>
      </c>
      <c r="DH32" s="256">
        <f t="shared" si="273"/>
        <v>0</v>
      </c>
      <c r="DI32" s="256">
        <f t="shared" si="273"/>
        <v>0</v>
      </c>
      <c r="DJ32" s="256">
        <f t="shared" si="273"/>
        <v>0</v>
      </c>
      <c r="DK32" s="256">
        <f t="shared" si="273"/>
        <v>0</v>
      </c>
      <c r="DL32" s="256">
        <f t="shared" si="273"/>
        <v>0</v>
      </c>
      <c r="DM32" s="256">
        <f t="shared" si="273"/>
        <v>0</v>
      </c>
      <c r="DN32" s="256">
        <f t="shared" si="273"/>
        <v>0</v>
      </c>
      <c r="DO32" s="256">
        <f t="shared" si="273"/>
        <v>0</v>
      </c>
      <c r="DP32" s="256">
        <f t="shared" si="273"/>
        <v>0</v>
      </c>
      <c r="DQ32" s="256">
        <f t="shared" si="273"/>
        <v>0</v>
      </c>
      <c r="DR32" s="256">
        <f t="shared" si="273"/>
        <v>0</v>
      </c>
      <c r="DS32" s="256">
        <f t="shared" si="273"/>
        <v>0</v>
      </c>
      <c r="DT32" s="256">
        <f t="shared" si="273"/>
        <v>0</v>
      </c>
      <c r="DU32" s="256">
        <f t="shared" si="273"/>
        <v>0</v>
      </c>
      <c r="DV32" s="256">
        <f t="shared" si="273"/>
        <v>0</v>
      </c>
      <c r="DW32" s="256">
        <f t="shared" si="273"/>
        <v>0</v>
      </c>
      <c r="DX32" s="256">
        <f t="shared" si="273"/>
        <v>0</v>
      </c>
      <c r="DY32" s="256">
        <f t="shared" si="273"/>
        <v>0</v>
      </c>
      <c r="DZ32" s="256">
        <f t="shared" si="273"/>
        <v>0</v>
      </c>
      <c r="EA32" s="256">
        <f t="shared" si="273"/>
        <v>0</v>
      </c>
      <c r="EB32" s="256">
        <f t="shared" si="273"/>
        <v>0</v>
      </c>
      <c r="EC32" s="256">
        <f t="shared" si="273"/>
        <v>0</v>
      </c>
      <c r="ED32" s="256">
        <f t="shared" si="273"/>
        <v>0</v>
      </c>
      <c r="EE32" s="256">
        <f t="shared" si="273"/>
        <v>0</v>
      </c>
      <c r="EF32" s="256">
        <f t="shared" si="273"/>
        <v>0</v>
      </c>
      <c r="EG32" s="256">
        <f t="shared" si="273"/>
        <v>0</v>
      </c>
      <c r="EH32" s="256">
        <f t="shared" si="273"/>
        <v>0</v>
      </c>
      <c r="EI32" s="256">
        <f t="shared" si="273"/>
        <v>0</v>
      </c>
      <c r="EJ32" s="256">
        <f t="shared" si="273"/>
        <v>0</v>
      </c>
      <c r="EK32" s="256">
        <f t="shared" si="273"/>
        <v>0</v>
      </c>
      <c r="EL32" s="256">
        <f t="shared" si="273"/>
        <v>0</v>
      </c>
      <c r="EM32" s="256">
        <f t="shared" si="273"/>
        <v>0</v>
      </c>
      <c r="EN32" s="256">
        <f t="shared" si="273"/>
        <v>0</v>
      </c>
      <c r="EO32" s="256">
        <f t="shared" si="273"/>
        <v>0</v>
      </c>
      <c r="EP32" s="256">
        <f t="shared" si="273"/>
        <v>0</v>
      </c>
      <c r="EQ32" s="256">
        <f t="shared" si="273"/>
        <v>0</v>
      </c>
      <c r="ER32" s="256">
        <f t="shared" si="273"/>
        <v>0</v>
      </c>
      <c r="ES32" s="256">
        <f t="shared" si="273"/>
        <v>0</v>
      </c>
      <c r="ET32" s="256">
        <f t="shared" si="273"/>
        <v>0</v>
      </c>
      <c r="EU32" s="256">
        <f t="shared" si="273"/>
        <v>0</v>
      </c>
      <c r="EV32" s="256">
        <f t="shared" si="273"/>
        <v>0</v>
      </c>
      <c r="EW32" s="256">
        <f t="shared" si="273"/>
        <v>0</v>
      </c>
      <c r="EX32" s="256">
        <f t="shared" si="273"/>
        <v>0</v>
      </c>
      <c r="EY32" s="256">
        <f t="shared" si="273"/>
        <v>0</v>
      </c>
      <c r="EZ32" s="256">
        <f t="shared" si="273"/>
        <v>0</v>
      </c>
      <c r="FA32" s="256">
        <f t="shared" si="273"/>
        <v>0</v>
      </c>
      <c r="FB32" s="256">
        <f t="shared" si="273"/>
        <v>0</v>
      </c>
      <c r="FC32" s="256">
        <f t="shared" si="273"/>
        <v>0</v>
      </c>
      <c r="FD32" s="256">
        <f t="shared" si="273"/>
        <v>0</v>
      </c>
      <c r="FE32" s="256">
        <f t="shared" si="273"/>
        <v>0</v>
      </c>
      <c r="FF32" s="256">
        <f t="shared" si="273"/>
        <v>0</v>
      </c>
      <c r="FG32" s="256">
        <f t="shared" si="273"/>
        <v>0</v>
      </c>
      <c r="FH32" s="256">
        <f t="shared" si="273"/>
        <v>0</v>
      </c>
      <c r="FI32" s="256">
        <f t="shared" si="273"/>
        <v>0</v>
      </c>
      <c r="FJ32" s="256">
        <f t="shared" si="273"/>
        <v>0</v>
      </c>
      <c r="FK32" s="256">
        <f t="shared" si="273"/>
        <v>0</v>
      </c>
      <c r="FL32" s="256">
        <f t="shared" si="273"/>
        <v>0</v>
      </c>
      <c r="FM32" s="256">
        <f t="shared" si="273"/>
        <v>0</v>
      </c>
      <c r="FN32" s="256">
        <f t="shared" si="273"/>
        <v>0</v>
      </c>
      <c r="FO32" s="256">
        <f t="shared" si="273"/>
        <v>0</v>
      </c>
      <c r="FP32" s="256">
        <f t="shared" si="273"/>
        <v>0</v>
      </c>
      <c r="FQ32" s="256">
        <f t="shared" si="273"/>
        <v>0</v>
      </c>
      <c r="FR32" s="256">
        <f t="shared" si="273"/>
        <v>0</v>
      </c>
      <c r="FS32" s="256">
        <f t="shared" si="273"/>
        <v>0</v>
      </c>
      <c r="FT32" s="256">
        <f t="shared" si="271"/>
        <v>0</v>
      </c>
      <c r="FU32" s="256">
        <f t="shared" si="271"/>
        <v>0</v>
      </c>
      <c r="FV32" s="256">
        <f t="shared" si="271"/>
        <v>0</v>
      </c>
      <c r="FW32" s="256">
        <f t="shared" si="271"/>
        <v>0</v>
      </c>
      <c r="FX32" s="256">
        <f t="shared" si="271"/>
        <v>0</v>
      </c>
      <c r="FY32" s="256">
        <f t="shared" si="271"/>
        <v>0</v>
      </c>
      <c r="FZ32" s="256">
        <f t="shared" si="271"/>
        <v>0</v>
      </c>
      <c r="GA32" s="256">
        <f t="shared" si="271"/>
        <v>0</v>
      </c>
      <c r="GB32" s="256">
        <f t="shared" si="271"/>
        <v>0</v>
      </c>
      <c r="GC32" s="256">
        <f t="shared" si="271"/>
        <v>0</v>
      </c>
      <c r="GD32" s="256">
        <f t="shared" si="271"/>
        <v>0</v>
      </c>
      <c r="GE32" s="256">
        <f t="shared" si="272"/>
        <v>0</v>
      </c>
      <c r="GF32" s="256">
        <f t="shared" si="272"/>
        <v>0</v>
      </c>
      <c r="GG32" s="256">
        <f t="shared" si="272"/>
        <v>0</v>
      </c>
      <c r="GH32" s="256">
        <f t="shared" si="272"/>
        <v>0</v>
      </c>
      <c r="GI32" s="256">
        <f t="shared" si="272"/>
        <v>0</v>
      </c>
      <c r="GJ32" s="256">
        <f t="shared" si="272"/>
        <v>0</v>
      </c>
      <c r="GK32" s="256">
        <f t="shared" si="272"/>
        <v>0</v>
      </c>
      <c r="GL32" s="256">
        <f t="shared" si="272"/>
        <v>0</v>
      </c>
      <c r="GM32" s="256">
        <f t="shared" si="272"/>
        <v>0</v>
      </c>
      <c r="GN32" s="256">
        <f t="shared" si="272"/>
        <v>0</v>
      </c>
      <c r="GO32" s="256">
        <f t="shared" si="272"/>
        <v>0</v>
      </c>
      <c r="GP32" s="256">
        <f t="shared" si="272"/>
        <v>0</v>
      </c>
      <c r="GQ32" s="256">
        <f t="shared" si="272"/>
        <v>0</v>
      </c>
      <c r="GR32" s="256">
        <f t="shared" si="272"/>
        <v>0</v>
      </c>
      <c r="GS32" s="256">
        <f t="shared" si="272"/>
        <v>0</v>
      </c>
      <c r="GT32" s="256">
        <f t="shared" si="272"/>
        <v>0</v>
      </c>
      <c r="GU32" s="256">
        <f t="shared" si="272"/>
        <v>0</v>
      </c>
      <c r="GV32" s="256">
        <f t="shared" si="272"/>
        <v>0</v>
      </c>
      <c r="GW32" s="256">
        <f t="shared" si="272"/>
        <v>0</v>
      </c>
      <c r="GX32" s="256">
        <f t="shared" si="272"/>
        <v>0</v>
      </c>
      <c r="GY32" s="256">
        <f t="shared" si="272"/>
        <v>0</v>
      </c>
      <c r="GZ32" s="256">
        <f t="shared" si="272"/>
        <v>0</v>
      </c>
      <c r="HA32" s="214"/>
      <c r="HB32" s="214"/>
    </row>
    <row r="33" spans="1:210" s="257" customFormat="1">
      <c r="A33" s="214"/>
      <c r="B33" s="260"/>
      <c r="C33" s="214"/>
      <c r="D33" s="214"/>
      <c r="E33" s="265" t="s">
        <v>138</v>
      </c>
      <c r="F33" s="51"/>
      <c r="G33" s="302" t="s">
        <v>6</v>
      </c>
      <c r="H33" s="214" t="s">
        <v>167</v>
      </c>
      <c r="I33" s="214"/>
      <c r="J33" s="214"/>
      <c r="K33" s="214"/>
      <c r="L33" s="214"/>
      <c r="M33" s="251"/>
      <c r="N33" s="261" t="str">
        <f>Главная!$Y$8</f>
        <v>итого</v>
      </c>
      <c r="O33" s="214"/>
      <c r="P33" s="5"/>
      <c r="Q33" s="261" t="s">
        <v>26</v>
      </c>
      <c r="R33" s="214"/>
      <c r="S33" s="251"/>
      <c r="T33" s="252"/>
      <c r="U33" s="251"/>
      <c r="V33" s="214"/>
      <c r="W33" s="253">
        <f>SUM($Y33:$HA33)</f>
        <v>0</v>
      </c>
      <c r="X33" s="253"/>
      <c r="Y33" s="254"/>
      <c r="Z33" s="255"/>
      <c r="AA33" s="256">
        <f t="shared" si="262"/>
        <v>0</v>
      </c>
      <c r="AB33" s="256">
        <f t="shared" si="262"/>
        <v>0</v>
      </c>
      <c r="AC33" s="256">
        <f t="shared" si="262"/>
        <v>0</v>
      </c>
      <c r="AD33" s="256">
        <f t="shared" si="262"/>
        <v>0</v>
      </c>
      <c r="AE33" s="256">
        <f t="shared" si="262"/>
        <v>0</v>
      </c>
      <c r="AF33" s="256">
        <f t="shared" si="262"/>
        <v>0</v>
      </c>
      <c r="AG33" s="256">
        <f t="shared" si="262"/>
        <v>0</v>
      </c>
      <c r="AH33" s="256">
        <f t="shared" si="262"/>
        <v>0</v>
      </c>
      <c r="AI33" s="256">
        <f t="shared" si="262"/>
        <v>0</v>
      </c>
      <c r="AJ33" s="256">
        <f t="shared" si="262"/>
        <v>0</v>
      </c>
      <c r="AK33" s="256">
        <f t="shared" si="263"/>
        <v>0</v>
      </c>
      <c r="AL33" s="256">
        <f t="shared" si="263"/>
        <v>0</v>
      </c>
      <c r="AM33" s="256">
        <f t="shared" si="263"/>
        <v>0</v>
      </c>
      <c r="AN33" s="256">
        <f t="shared" si="263"/>
        <v>0</v>
      </c>
      <c r="AO33" s="256">
        <f t="shared" si="263"/>
        <v>0</v>
      </c>
      <c r="AP33" s="256">
        <f t="shared" si="263"/>
        <v>0</v>
      </c>
      <c r="AQ33" s="256">
        <f t="shared" si="263"/>
        <v>0</v>
      </c>
      <c r="AR33" s="256">
        <f t="shared" si="263"/>
        <v>0</v>
      </c>
      <c r="AS33" s="256">
        <f t="shared" si="263"/>
        <v>0</v>
      </c>
      <c r="AT33" s="256">
        <f t="shared" si="263"/>
        <v>0</v>
      </c>
      <c r="AU33" s="256">
        <f t="shared" si="264"/>
        <v>0</v>
      </c>
      <c r="AV33" s="256">
        <f t="shared" si="264"/>
        <v>0</v>
      </c>
      <c r="AW33" s="256">
        <f t="shared" si="264"/>
        <v>0</v>
      </c>
      <c r="AX33" s="256">
        <f t="shared" si="264"/>
        <v>0</v>
      </c>
      <c r="AY33" s="256">
        <f t="shared" si="264"/>
        <v>0</v>
      </c>
      <c r="AZ33" s="256">
        <f t="shared" si="264"/>
        <v>0</v>
      </c>
      <c r="BA33" s="256">
        <f t="shared" si="264"/>
        <v>0</v>
      </c>
      <c r="BB33" s="256">
        <f t="shared" si="264"/>
        <v>0</v>
      </c>
      <c r="BC33" s="256">
        <f t="shared" si="264"/>
        <v>0</v>
      </c>
      <c r="BD33" s="256">
        <f t="shared" si="264"/>
        <v>0</v>
      </c>
      <c r="BE33" s="256">
        <f t="shared" si="265"/>
        <v>0</v>
      </c>
      <c r="BF33" s="256">
        <f t="shared" si="265"/>
        <v>0</v>
      </c>
      <c r="BG33" s="256">
        <f t="shared" si="265"/>
        <v>0</v>
      </c>
      <c r="BH33" s="256">
        <f t="shared" si="265"/>
        <v>0</v>
      </c>
      <c r="BI33" s="256">
        <f t="shared" si="265"/>
        <v>0</v>
      </c>
      <c r="BJ33" s="256">
        <f t="shared" si="265"/>
        <v>0</v>
      </c>
      <c r="BK33" s="256">
        <f t="shared" si="265"/>
        <v>0</v>
      </c>
      <c r="BL33" s="256">
        <f t="shared" si="265"/>
        <v>0</v>
      </c>
      <c r="BM33" s="256">
        <f t="shared" si="265"/>
        <v>0</v>
      </c>
      <c r="BN33" s="256">
        <f t="shared" si="265"/>
        <v>0</v>
      </c>
      <c r="BO33" s="256">
        <f t="shared" si="266"/>
        <v>0</v>
      </c>
      <c r="BP33" s="256">
        <f t="shared" si="266"/>
        <v>0</v>
      </c>
      <c r="BQ33" s="256">
        <f t="shared" si="266"/>
        <v>0</v>
      </c>
      <c r="BR33" s="256">
        <f t="shared" si="266"/>
        <v>0</v>
      </c>
      <c r="BS33" s="256">
        <f t="shared" si="266"/>
        <v>0</v>
      </c>
      <c r="BT33" s="256">
        <f t="shared" si="266"/>
        <v>0</v>
      </c>
      <c r="BU33" s="256">
        <f t="shared" si="266"/>
        <v>0</v>
      </c>
      <c r="BV33" s="256">
        <f t="shared" si="266"/>
        <v>0</v>
      </c>
      <c r="BW33" s="256">
        <f t="shared" si="266"/>
        <v>0</v>
      </c>
      <c r="BX33" s="256">
        <f t="shared" si="266"/>
        <v>0</v>
      </c>
      <c r="BY33" s="256">
        <f t="shared" si="267"/>
        <v>0</v>
      </c>
      <c r="BZ33" s="256">
        <f t="shared" si="267"/>
        <v>0</v>
      </c>
      <c r="CA33" s="256">
        <f t="shared" si="267"/>
        <v>0</v>
      </c>
      <c r="CB33" s="256">
        <f t="shared" si="267"/>
        <v>0</v>
      </c>
      <c r="CC33" s="256">
        <f t="shared" si="267"/>
        <v>0</v>
      </c>
      <c r="CD33" s="256">
        <f t="shared" si="267"/>
        <v>0</v>
      </c>
      <c r="CE33" s="256">
        <f t="shared" si="267"/>
        <v>0</v>
      </c>
      <c r="CF33" s="256">
        <f t="shared" si="267"/>
        <v>0</v>
      </c>
      <c r="CG33" s="256">
        <f t="shared" si="267"/>
        <v>0</v>
      </c>
      <c r="CH33" s="256">
        <f t="shared" si="267"/>
        <v>0</v>
      </c>
      <c r="CI33" s="256">
        <f t="shared" si="268"/>
        <v>0</v>
      </c>
      <c r="CJ33" s="256">
        <f t="shared" si="268"/>
        <v>0</v>
      </c>
      <c r="CK33" s="256">
        <f t="shared" si="268"/>
        <v>0</v>
      </c>
      <c r="CL33" s="256">
        <f t="shared" si="268"/>
        <v>0</v>
      </c>
      <c r="CM33" s="256">
        <f t="shared" si="268"/>
        <v>0</v>
      </c>
      <c r="CN33" s="256">
        <f t="shared" si="268"/>
        <v>0</v>
      </c>
      <c r="CO33" s="256">
        <f t="shared" si="268"/>
        <v>0</v>
      </c>
      <c r="CP33" s="256">
        <f t="shared" si="268"/>
        <v>0</v>
      </c>
      <c r="CQ33" s="256">
        <f t="shared" si="268"/>
        <v>0</v>
      </c>
      <c r="CR33" s="256">
        <f t="shared" si="268"/>
        <v>0</v>
      </c>
      <c r="CS33" s="256">
        <f t="shared" si="269"/>
        <v>0</v>
      </c>
      <c r="CT33" s="256">
        <f t="shared" si="269"/>
        <v>0</v>
      </c>
      <c r="CU33" s="256">
        <f t="shared" si="269"/>
        <v>0</v>
      </c>
      <c r="CV33" s="256">
        <f t="shared" si="269"/>
        <v>0</v>
      </c>
      <c r="CW33" s="256">
        <f t="shared" si="269"/>
        <v>0</v>
      </c>
      <c r="CX33" s="256">
        <f t="shared" si="269"/>
        <v>0</v>
      </c>
      <c r="CY33" s="256">
        <f t="shared" si="269"/>
        <v>0</v>
      </c>
      <c r="CZ33" s="256">
        <f t="shared" si="269"/>
        <v>0</v>
      </c>
      <c r="DA33" s="256">
        <f t="shared" si="269"/>
        <v>0</v>
      </c>
      <c r="DB33" s="256">
        <f t="shared" si="269"/>
        <v>0</v>
      </c>
      <c r="DC33" s="256">
        <f t="shared" si="270"/>
        <v>0</v>
      </c>
      <c r="DD33" s="256">
        <f t="shared" si="270"/>
        <v>0</v>
      </c>
      <c r="DE33" s="256">
        <f t="shared" si="270"/>
        <v>0</v>
      </c>
      <c r="DF33" s="256">
        <f t="shared" si="270"/>
        <v>0</v>
      </c>
      <c r="DG33" s="256">
        <f t="shared" si="270"/>
        <v>0</v>
      </c>
      <c r="DH33" s="256">
        <f t="shared" si="273"/>
        <v>0</v>
      </c>
      <c r="DI33" s="256">
        <f t="shared" si="273"/>
        <v>0</v>
      </c>
      <c r="DJ33" s="256">
        <f t="shared" si="273"/>
        <v>0</v>
      </c>
      <c r="DK33" s="256">
        <f t="shared" si="273"/>
        <v>0</v>
      </c>
      <c r="DL33" s="256">
        <f t="shared" si="273"/>
        <v>0</v>
      </c>
      <c r="DM33" s="256">
        <f t="shared" si="273"/>
        <v>0</v>
      </c>
      <c r="DN33" s="256">
        <f t="shared" si="273"/>
        <v>0</v>
      </c>
      <c r="DO33" s="256">
        <f t="shared" si="273"/>
        <v>0</v>
      </c>
      <c r="DP33" s="256">
        <f t="shared" si="273"/>
        <v>0</v>
      </c>
      <c r="DQ33" s="256">
        <f t="shared" si="273"/>
        <v>0</v>
      </c>
      <c r="DR33" s="256">
        <f t="shared" si="273"/>
        <v>0</v>
      </c>
      <c r="DS33" s="256">
        <f t="shared" si="273"/>
        <v>0</v>
      </c>
      <c r="DT33" s="256">
        <f t="shared" si="273"/>
        <v>0</v>
      </c>
      <c r="DU33" s="256">
        <f t="shared" si="273"/>
        <v>0</v>
      </c>
      <c r="DV33" s="256">
        <f t="shared" si="273"/>
        <v>0</v>
      </c>
      <c r="DW33" s="256">
        <f t="shared" si="273"/>
        <v>0</v>
      </c>
      <c r="DX33" s="256">
        <f t="shared" si="273"/>
        <v>0</v>
      </c>
      <c r="DY33" s="256">
        <f t="shared" si="273"/>
        <v>0</v>
      </c>
      <c r="DZ33" s="256">
        <f t="shared" si="273"/>
        <v>0</v>
      </c>
      <c r="EA33" s="256">
        <f t="shared" si="273"/>
        <v>0</v>
      </c>
      <c r="EB33" s="256">
        <f t="shared" si="273"/>
        <v>0</v>
      </c>
      <c r="EC33" s="256">
        <f t="shared" si="273"/>
        <v>0</v>
      </c>
      <c r="ED33" s="256">
        <f t="shared" si="273"/>
        <v>0</v>
      </c>
      <c r="EE33" s="256">
        <f t="shared" si="273"/>
        <v>0</v>
      </c>
      <c r="EF33" s="256">
        <f t="shared" si="273"/>
        <v>0</v>
      </c>
      <c r="EG33" s="256">
        <f t="shared" si="273"/>
        <v>0</v>
      </c>
      <c r="EH33" s="256">
        <f t="shared" si="273"/>
        <v>0</v>
      </c>
      <c r="EI33" s="256">
        <f t="shared" si="273"/>
        <v>0</v>
      </c>
      <c r="EJ33" s="256">
        <f t="shared" si="273"/>
        <v>0</v>
      </c>
      <c r="EK33" s="256">
        <f t="shared" si="273"/>
        <v>0</v>
      </c>
      <c r="EL33" s="256">
        <f t="shared" si="273"/>
        <v>0</v>
      </c>
      <c r="EM33" s="256">
        <f t="shared" si="273"/>
        <v>0</v>
      </c>
      <c r="EN33" s="256">
        <f t="shared" si="273"/>
        <v>0</v>
      </c>
      <c r="EO33" s="256">
        <f t="shared" si="273"/>
        <v>0</v>
      </c>
      <c r="EP33" s="256">
        <f t="shared" si="273"/>
        <v>0</v>
      </c>
      <c r="EQ33" s="256">
        <f t="shared" si="273"/>
        <v>0</v>
      </c>
      <c r="ER33" s="256">
        <f t="shared" si="273"/>
        <v>0</v>
      </c>
      <c r="ES33" s="256">
        <f t="shared" si="273"/>
        <v>0</v>
      </c>
      <c r="ET33" s="256">
        <f t="shared" si="273"/>
        <v>0</v>
      </c>
      <c r="EU33" s="256">
        <f t="shared" si="273"/>
        <v>0</v>
      </c>
      <c r="EV33" s="256">
        <f t="shared" si="273"/>
        <v>0</v>
      </c>
      <c r="EW33" s="256">
        <f t="shared" si="273"/>
        <v>0</v>
      </c>
      <c r="EX33" s="256">
        <f t="shared" si="273"/>
        <v>0</v>
      </c>
      <c r="EY33" s="256">
        <f t="shared" si="273"/>
        <v>0</v>
      </c>
      <c r="EZ33" s="256">
        <f t="shared" si="273"/>
        <v>0</v>
      </c>
      <c r="FA33" s="256">
        <f t="shared" si="273"/>
        <v>0</v>
      </c>
      <c r="FB33" s="256">
        <f t="shared" si="273"/>
        <v>0</v>
      </c>
      <c r="FC33" s="256">
        <f t="shared" si="273"/>
        <v>0</v>
      </c>
      <c r="FD33" s="256">
        <f t="shared" si="273"/>
        <v>0</v>
      </c>
      <c r="FE33" s="256">
        <f t="shared" si="273"/>
        <v>0</v>
      </c>
      <c r="FF33" s="256">
        <f t="shared" si="273"/>
        <v>0</v>
      </c>
      <c r="FG33" s="256">
        <f t="shared" si="273"/>
        <v>0</v>
      </c>
      <c r="FH33" s="256">
        <f t="shared" si="273"/>
        <v>0</v>
      </c>
      <c r="FI33" s="256">
        <f t="shared" si="273"/>
        <v>0</v>
      </c>
      <c r="FJ33" s="256">
        <f t="shared" si="273"/>
        <v>0</v>
      </c>
      <c r="FK33" s="256">
        <f t="shared" si="273"/>
        <v>0</v>
      </c>
      <c r="FL33" s="256">
        <f t="shared" si="273"/>
        <v>0</v>
      </c>
      <c r="FM33" s="256">
        <f t="shared" si="273"/>
        <v>0</v>
      </c>
      <c r="FN33" s="256">
        <f t="shared" si="273"/>
        <v>0</v>
      </c>
      <c r="FO33" s="256">
        <f t="shared" si="273"/>
        <v>0</v>
      </c>
      <c r="FP33" s="256">
        <f t="shared" si="273"/>
        <v>0</v>
      </c>
      <c r="FQ33" s="256">
        <f t="shared" si="273"/>
        <v>0</v>
      </c>
      <c r="FR33" s="256">
        <f t="shared" si="273"/>
        <v>0</v>
      </c>
      <c r="FS33" s="256">
        <f t="shared" si="273"/>
        <v>0</v>
      </c>
      <c r="FT33" s="256">
        <f t="shared" si="271"/>
        <v>0</v>
      </c>
      <c r="FU33" s="256">
        <f t="shared" si="271"/>
        <v>0</v>
      </c>
      <c r="FV33" s="256">
        <f t="shared" si="271"/>
        <v>0</v>
      </c>
      <c r="FW33" s="256">
        <f t="shared" si="271"/>
        <v>0</v>
      </c>
      <c r="FX33" s="256">
        <f t="shared" si="271"/>
        <v>0</v>
      </c>
      <c r="FY33" s="256">
        <f t="shared" si="271"/>
        <v>0</v>
      </c>
      <c r="FZ33" s="256">
        <f t="shared" si="271"/>
        <v>0</v>
      </c>
      <c r="GA33" s="256">
        <f t="shared" si="271"/>
        <v>0</v>
      </c>
      <c r="GB33" s="256">
        <f t="shared" si="271"/>
        <v>0</v>
      </c>
      <c r="GC33" s="256">
        <f t="shared" si="271"/>
        <v>0</v>
      </c>
      <c r="GD33" s="256">
        <f t="shared" si="271"/>
        <v>0</v>
      </c>
      <c r="GE33" s="256">
        <f t="shared" si="272"/>
        <v>0</v>
      </c>
      <c r="GF33" s="256">
        <f t="shared" si="272"/>
        <v>0</v>
      </c>
      <c r="GG33" s="256">
        <f t="shared" si="272"/>
        <v>0</v>
      </c>
      <c r="GH33" s="256">
        <f t="shared" si="272"/>
        <v>0</v>
      </c>
      <c r="GI33" s="256">
        <f t="shared" si="272"/>
        <v>0</v>
      </c>
      <c r="GJ33" s="256">
        <f t="shared" si="272"/>
        <v>0</v>
      </c>
      <c r="GK33" s="256">
        <f t="shared" si="272"/>
        <v>0</v>
      </c>
      <c r="GL33" s="256">
        <f t="shared" si="272"/>
        <v>0</v>
      </c>
      <c r="GM33" s="256">
        <f t="shared" si="272"/>
        <v>0</v>
      </c>
      <c r="GN33" s="256">
        <f t="shared" si="272"/>
        <v>0</v>
      </c>
      <c r="GO33" s="256">
        <f t="shared" si="272"/>
        <v>0</v>
      </c>
      <c r="GP33" s="256">
        <f t="shared" si="272"/>
        <v>0</v>
      </c>
      <c r="GQ33" s="256">
        <f t="shared" si="272"/>
        <v>0</v>
      </c>
      <c r="GR33" s="256">
        <f t="shared" si="272"/>
        <v>0</v>
      </c>
      <c r="GS33" s="256">
        <f t="shared" si="272"/>
        <v>0</v>
      </c>
      <c r="GT33" s="256">
        <f t="shared" si="272"/>
        <v>0</v>
      </c>
      <c r="GU33" s="256">
        <f t="shared" si="272"/>
        <v>0</v>
      </c>
      <c r="GV33" s="256">
        <f t="shared" si="272"/>
        <v>0</v>
      </c>
      <c r="GW33" s="256">
        <f t="shared" si="272"/>
        <v>0</v>
      </c>
      <c r="GX33" s="256">
        <f t="shared" si="272"/>
        <v>0</v>
      </c>
      <c r="GY33" s="256">
        <f t="shared" si="272"/>
        <v>0</v>
      </c>
      <c r="GZ33" s="256">
        <f t="shared" si="272"/>
        <v>0</v>
      </c>
      <c r="HA33" s="214"/>
      <c r="HB33" s="214"/>
    </row>
    <row r="34" spans="1:210" s="257" customFormat="1">
      <c r="A34" s="214"/>
      <c r="B34" s="260"/>
      <c r="C34" s="214"/>
      <c r="D34" s="214"/>
      <c r="E34" s="265" t="s">
        <v>138</v>
      </c>
      <c r="F34" s="51"/>
      <c r="G34" s="302" t="s">
        <v>6</v>
      </c>
      <c r="H34" s="214" t="s">
        <v>177</v>
      </c>
      <c r="I34" s="214"/>
      <c r="J34" s="214"/>
      <c r="K34" s="214"/>
      <c r="L34" s="214"/>
      <c r="M34" s="251"/>
      <c r="N34" s="261" t="str">
        <f>Главная!$Y$8</f>
        <v>итого</v>
      </c>
      <c r="O34" s="214"/>
      <c r="P34" s="5"/>
      <c r="Q34" s="261" t="s">
        <v>26</v>
      </c>
      <c r="R34" s="214"/>
      <c r="S34" s="251"/>
      <c r="T34" s="252"/>
      <c r="U34" s="251"/>
      <c r="V34" s="214"/>
      <c r="W34" s="253">
        <f>SUM($Y34:$HA34)</f>
        <v>0</v>
      </c>
      <c r="X34" s="253"/>
      <c r="Y34" s="254"/>
      <c r="Z34" s="255"/>
      <c r="AA34" s="256">
        <f t="shared" si="262"/>
        <v>0</v>
      </c>
      <c r="AB34" s="256">
        <f t="shared" si="262"/>
        <v>0</v>
      </c>
      <c r="AC34" s="256">
        <f t="shared" si="262"/>
        <v>0</v>
      </c>
      <c r="AD34" s="256">
        <f t="shared" si="262"/>
        <v>0</v>
      </c>
      <c r="AE34" s="256">
        <f t="shared" si="262"/>
        <v>0</v>
      </c>
      <c r="AF34" s="256">
        <f t="shared" si="262"/>
        <v>0</v>
      </c>
      <c r="AG34" s="256">
        <f t="shared" si="262"/>
        <v>0</v>
      </c>
      <c r="AH34" s="256">
        <f t="shared" si="262"/>
        <v>0</v>
      </c>
      <c r="AI34" s="256">
        <f t="shared" si="262"/>
        <v>0</v>
      </c>
      <c r="AJ34" s="256">
        <f t="shared" si="262"/>
        <v>0</v>
      </c>
      <c r="AK34" s="256">
        <f t="shared" si="263"/>
        <v>0</v>
      </c>
      <c r="AL34" s="256">
        <f t="shared" si="263"/>
        <v>0</v>
      </c>
      <c r="AM34" s="256">
        <f t="shared" si="263"/>
        <v>0</v>
      </c>
      <c r="AN34" s="256">
        <f t="shared" si="263"/>
        <v>0</v>
      </c>
      <c r="AO34" s="256">
        <f t="shared" si="263"/>
        <v>0</v>
      </c>
      <c r="AP34" s="256">
        <f t="shared" si="263"/>
        <v>0</v>
      </c>
      <c r="AQ34" s="256">
        <f t="shared" si="263"/>
        <v>0</v>
      </c>
      <c r="AR34" s="256">
        <f t="shared" si="263"/>
        <v>0</v>
      </c>
      <c r="AS34" s="256">
        <f t="shared" si="263"/>
        <v>0</v>
      </c>
      <c r="AT34" s="256">
        <f t="shared" si="263"/>
        <v>0</v>
      </c>
      <c r="AU34" s="256">
        <f t="shared" si="264"/>
        <v>0</v>
      </c>
      <c r="AV34" s="256">
        <f t="shared" si="264"/>
        <v>0</v>
      </c>
      <c r="AW34" s="256">
        <f t="shared" si="264"/>
        <v>0</v>
      </c>
      <c r="AX34" s="256">
        <f t="shared" si="264"/>
        <v>0</v>
      </c>
      <c r="AY34" s="256">
        <f t="shared" si="264"/>
        <v>0</v>
      </c>
      <c r="AZ34" s="256">
        <f t="shared" si="264"/>
        <v>0</v>
      </c>
      <c r="BA34" s="256">
        <f t="shared" si="264"/>
        <v>0</v>
      </c>
      <c r="BB34" s="256">
        <f t="shared" si="264"/>
        <v>0</v>
      </c>
      <c r="BC34" s="256">
        <f t="shared" si="264"/>
        <v>0</v>
      </c>
      <c r="BD34" s="256">
        <f t="shared" si="264"/>
        <v>0</v>
      </c>
      <c r="BE34" s="256">
        <f t="shared" si="265"/>
        <v>0</v>
      </c>
      <c r="BF34" s="256">
        <f t="shared" si="265"/>
        <v>0</v>
      </c>
      <c r="BG34" s="256">
        <f t="shared" si="265"/>
        <v>0</v>
      </c>
      <c r="BH34" s="256">
        <f t="shared" si="265"/>
        <v>0</v>
      </c>
      <c r="BI34" s="256">
        <f t="shared" si="265"/>
        <v>0</v>
      </c>
      <c r="BJ34" s="256">
        <f t="shared" si="265"/>
        <v>0</v>
      </c>
      <c r="BK34" s="256">
        <f t="shared" si="265"/>
        <v>0</v>
      </c>
      <c r="BL34" s="256">
        <f t="shared" si="265"/>
        <v>0</v>
      </c>
      <c r="BM34" s="256">
        <f t="shared" si="265"/>
        <v>0</v>
      </c>
      <c r="BN34" s="256">
        <f t="shared" si="265"/>
        <v>0</v>
      </c>
      <c r="BO34" s="256">
        <f t="shared" si="266"/>
        <v>0</v>
      </c>
      <c r="BP34" s="256">
        <f t="shared" si="266"/>
        <v>0</v>
      </c>
      <c r="BQ34" s="256">
        <f t="shared" si="266"/>
        <v>0</v>
      </c>
      <c r="BR34" s="256">
        <f t="shared" si="266"/>
        <v>0</v>
      </c>
      <c r="BS34" s="256">
        <f t="shared" si="266"/>
        <v>0</v>
      </c>
      <c r="BT34" s="256">
        <f t="shared" si="266"/>
        <v>0</v>
      </c>
      <c r="BU34" s="256">
        <f t="shared" si="266"/>
        <v>0</v>
      </c>
      <c r="BV34" s="256">
        <f t="shared" si="266"/>
        <v>0</v>
      </c>
      <c r="BW34" s="256">
        <f t="shared" si="266"/>
        <v>0</v>
      </c>
      <c r="BX34" s="256">
        <f t="shared" si="266"/>
        <v>0</v>
      </c>
      <c r="BY34" s="256">
        <f t="shared" si="267"/>
        <v>0</v>
      </c>
      <c r="BZ34" s="256">
        <f t="shared" si="267"/>
        <v>0</v>
      </c>
      <c r="CA34" s="256">
        <f t="shared" si="267"/>
        <v>0</v>
      </c>
      <c r="CB34" s="256">
        <f t="shared" si="267"/>
        <v>0</v>
      </c>
      <c r="CC34" s="256">
        <f t="shared" si="267"/>
        <v>0</v>
      </c>
      <c r="CD34" s="256">
        <f t="shared" si="267"/>
        <v>0</v>
      </c>
      <c r="CE34" s="256">
        <f t="shared" si="267"/>
        <v>0</v>
      </c>
      <c r="CF34" s="256">
        <f t="shared" si="267"/>
        <v>0</v>
      </c>
      <c r="CG34" s="256">
        <f t="shared" si="267"/>
        <v>0</v>
      </c>
      <c r="CH34" s="256">
        <f t="shared" si="267"/>
        <v>0</v>
      </c>
      <c r="CI34" s="256">
        <f t="shared" si="268"/>
        <v>0</v>
      </c>
      <c r="CJ34" s="256">
        <f t="shared" si="268"/>
        <v>0</v>
      </c>
      <c r="CK34" s="256">
        <f t="shared" si="268"/>
        <v>0</v>
      </c>
      <c r="CL34" s="256">
        <f t="shared" si="268"/>
        <v>0</v>
      </c>
      <c r="CM34" s="256">
        <f t="shared" si="268"/>
        <v>0</v>
      </c>
      <c r="CN34" s="256">
        <f t="shared" si="268"/>
        <v>0</v>
      </c>
      <c r="CO34" s="256">
        <f t="shared" si="268"/>
        <v>0</v>
      </c>
      <c r="CP34" s="256">
        <f t="shared" si="268"/>
        <v>0</v>
      </c>
      <c r="CQ34" s="256">
        <f t="shared" si="268"/>
        <v>0</v>
      </c>
      <c r="CR34" s="256">
        <f t="shared" si="268"/>
        <v>0</v>
      </c>
      <c r="CS34" s="256">
        <f t="shared" si="269"/>
        <v>0</v>
      </c>
      <c r="CT34" s="256">
        <f t="shared" si="269"/>
        <v>0</v>
      </c>
      <c r="CU34" s="256">
        <f t="shared" si="269"/>
        <v>0</v>
      </c>
      <c r="CV34" s="256">
        <f t="shared" si="269"/>
        <v>0</v>
      </c>
      <c r="CW34" s="256">
        <f t="shared" si="269"/>
        <v>0</v>
      </c>
      <c r="CX34" s="256">
        <f t="shared" si="269"/>
        <v>0</v>
      </c>
      <c r="CY34" s="256">
        <f t="shared" si="269"/>
        <v>0</v>
      </c>
      <c r="CZ34" s="256">
        <f t="shared" si="269"/>
        <v>0</v>
      </c>
      <c r="DA34" s="256">
        <f t="shared" si="269"/>
        <v>0</v>
      </c>
      <c r="DB34" s="256">
        <f t="shared" si="269"/>
        <v>0</v>
      </c>
      <c r="DC34" s="256">
        <f t="shared" si="270"/>
        <v>0</v>
      </c>
      <c r="DD34" s="256">
        <f t="shared" si="270"/>
        <v>0</v>
      </c>
      <c r="DE34" s="256">
        <f t="shared" si="270"/>
        <v>0</v>
      </c>
      <c r="DF34" s="256">
        <f t="shared" si="270"/>
        <v>0</v>
      </c>
      <c r="DG34" s="256">
        <f t="shared" si="270"/>
        <v>0</v>
      </c>
      <c r="DH34" s="256">
        <f t="shared" si="273"/>
        <v>0</v>
      </c>
      <c r="DI34" s="256">
        <f t="shared" si="273"/>
        <v>0</v>
      </c>
      <c r="DJ34" s="256">
        <f t="shared" si="273"/>
        <v>0</v>
      </c>
      <c r="DK34" s="256">
        <f t="shared" si="273"/>
        <v>0</v>
      </c>
      <c r="DL34" s="256">
        <f t="shared" si="273"/>
        <v>0</v>
      </c>
      <c r="DM34" s="256">
        <f t="shared" si="273"/>
        <v>0</v>
      </c>
      <c r="DN34" s="256">
        <f t="shared" si="273"/>
        <v>0</v>
      </c>
      <c r="DO34" s="256">
        <f t="shared" si="273"/>
        <v>0</v>
      </c>
      <c r="DP34" s="256">
        <f t="shared" si="273"/>
        <v>0</v>
      </c>
      <c r="DQ34" s="256">
        <f t="shared" si="273"/>
        <v>0</v>
      </c>
      <c r="DR34" s="256">
        <f t="shared" si="273"/>
        <v>0</v>
      </c>
      <c r="DS34" s="256">
        <f t="shared" si="273"/>
        <v>0</v>
      </c>
      <c r="DT34" s="256">
        <f t="shared" si="273"/>
        <v>0</v>
      </c>
      <c r="DU34" s="256">
        <f t="shared" si="273"/>
        <v>0</v>
      </c>
      <c r="DV34" s="256">
        <f t="shared" si="273"/>
        <v>0</v>
      </c>
      <c r="DW34" s="256">
        <f t="shared" si="273"/>
        <v>0</v>
      </c>
      <c r="DX34" s="256">
        <f t="shared" si="273"/>
        <v>0</v>
      </c>
      <c r="DY34" s="256">
        <f t="shared" si="273"/>
        <v>0</v>
      </c>
      <c r="DZ34" s="256">
        <f t="shared" si="273"/>
        <v>0</v>
      </c>
      <c r="EA34" s="256">
        <f t="shared" si="273"/>
        <v>0</v>
      </c>
      <c r="EB34" s="256">
        <f t="shared" si="273"/>
        <v>0</v>
      </c>
      <c r="EC34" s="256">
        <f t="shared" si="273"/>
        <v>0</v>
      </c>
      <c r="ED34" s="256">
        <f t="shared" si="273"/>
        <v>0</v>
      </c>
      <c r="EE34" s="256">
        <f t="shared" si="273"/>
        <v>0</v>
      </c>
      <c r="EF34" s="256">
        <f t="shared" si="273"/>
        <v>0</v>
      </c>
      <c r="EG34" s="256">
        <f t="shared" si="273"/>
        <v>0</v>
      </c>
      <c r="EH34" s="256">
        <f t="shared" si="273"/>
        <v>0</v>
      </c>
      <c r="EI34" s="256">
        <f t="shared" si="273"/>
        <v>0</v>
      </c>
      <c r="EJ34" s="256">
        <f t="shared" si="273"/>
        <v>0</v>
      </c>
      <c r="EK34" s="256">
        <f t="shared" si="273"/>
        <v>0</v>
      </c>
      <c r="EL34" s="256">
        <f t="shared" si="273"/>
        <v>0</v>
      </c>
      <c r="EM34" s="256">
        <f t="shared" si="273"/>
        <v>0</v>
      </c>
      <c r="EN34" s="256">
        <f t="shared" si="273"/>
        <v>0</v>
      </c>
      <c r="EO34" s="256">
        <f t="shared" si="273"/>
        <v>0</v>
      </c>
      <c r="EP34" s="256">
        <f t="shared" si="273"/>
        <v>0</v>
      </c>
      <c r="EQ34" s="256">
        <f t="shared" si="273"/>
        <v>0</v>
      </c>
      <c r="ER34" s="256">
        <f t="shared" si="273"/>
        <v>0</v>
      </c>
      <c r="ES34" s="256">
        <f t="shared" si="273"/>
        <v>0</v>
      </c>
      <c r="ET34" s="256">
        <f t="shared" si="273"/>
        <v>0</v>
      </c>
      <c r="EU34" s="256">
        <f t="shared" si="273"/>
        <v>0</v>
      </c>
      <c r="EV34" s="256">
        <f t="shared" si="273"/>
        <v>0</v>
      </c>
      <c r="EW34" s="256">
        <f t="shared" si="273"/>
        <v>0</v>
      </c>
      <c r="EX34" s="256">
        <f t="shared" si="273"/>
        <v>0</v>
      </c>
      <c r="EY34" s="256">
        <f t="shared" si="273"/>
        <v>0</v>
      </c>
      <c r="EZ34" s="256">
        <f t="shared" si="273"/>
        <v>0</v>
      </c>
      <c r="FA34" s="256">
        <f t="shared" si="273"/>
        <v>0</v>
      </c>
      <c r="FB34" s="256">
        <f t="shared" si="273"/>
        <v>0</v>
      </c>
      <c r="FC34" s="256">
        <f t="shared" si="273"/>
        <v>0</v>
      </c>
      <c r="FD34" s="256">
        <f t="shared" si="273"/>
        <v>0</v>
      </c>
      <c r="FE34" s="256">
        <f t="shared" si="273"/>
        <v>0</v>
      </c>
      <c r="FF34" s="256">
        <f t="shared" si="273"/>
        <v>0</v>
      </c>
      <c r="FG34" s="256">
        <f t="shared" si="273"/>
        <v>0</v>
      </c>
      <c r="FH34" s="256">
        <f t="shared" si="273"/>
        <v>0</v>
      </c>
      <c r="FI34" s="256">
        <f t="shared" si="273"/>
        <v>0</v>
      </c>
      <c r="FJ34" s="256">
        <f t="shared" si="273"/>
        <v>0</v>
      </c>
      <c r="FK34" s="256">
        <f t="shared" si="273"/>
        <v>0</v>
      </c>
      <c r="FL34" s="256">
        <f t="shared" si="273"/>
        <v>0</v>
      </c>
      <c r="FM34" s="256">
        <f t="shared" si="273"/>
        <v>0</v>
      </c>
      <c r="FN34" s="256">
        <f t="shared" si="273"/>
        <v>0</v>
      </c>
      <c r="FO34" s="256">
        <f t="shared" si="273"/>
        <v>0</v>
      </c>
      <c r="FP34" s="256">
        <f t="shared" si="273"/>
        <v>0</v>
      </c>
      <c r="FQ34" s="256">
        <f t="shared" si="273"/>
        <v>0</v>
      </c>
      <c r="FR34" s="256">
        <f t="shared" si="273"/>
        <v>0</v>
      </c>
      <c r="FS34" s="256">
        <f t="shared" ref="FS34:GZ34" si="274">IF(FS$8="",0,SUMIFS(FS$43:FS$704,$H$43:$H$704,$H34))</f>
        <v>0</v>
      </c>
      <c r="FT34" s="256">
        <f t="shared" si="274"/>
        <v>0</v>
      </c>
      <c r="FU34" s="256">
        <f t="shared" si="274"/>
        <v>0</v>
      </c>
      <c r="FV34" s="256">
        <f t="shared" si="274"/>
        <v>0</v>
      </c>
      <c r="FW34" s="256">
        <f t="shared" si="274"/>
        <v>0</v>
      </c>
      <c r="FX34" s="256">
        <f t="shared" si="274"/>
        <v>0</v>
      </c>
      <c r="FY34" s="256">
        <f t="shared" si="274"/>
        <v>0</v>
      </c>
      <c r="FZ34" s="256">
        <f t="shared" si="274"/>
        <v>0</v>
      </c>
      <c r="GA34" s="256">
        <f t="shared" si="274"/>
        <v>0</v>
      </c>
      <c r="GB34" s="256">
        <f t="shared" si="274"/>
        <v>0</v>
      </c>
      <c r="GC34" s="256">
        <f t="shared" si="274"/>
        <v>0</v>
      </c>
      <c r="GD34" s="256">
        <f t="shared" si="274"/>
        <v>0</v>
      </c>
      <c r="GE34" s="256">
        <f t="shared" si="274"/>
        <v>0</v>
      </c>
      <c r="GF34" s="256">
        <f t="shared" si="274"/>
        <v>0</v>
      </c>
      <c r="GG34" s="256">
        <f t="shared" si="274"/>
        <v>0</v>
      </c>
      <c r="GH34" s="256">
        <f t="shared" si="274"/>
        <v>0</v>
      </c>
      <c r="GI34" s="256">
        <f t="shared" si="274"/>
        <v>0</v>
      </c>
      <c r="GJ34" s="256">
        <f t="shared" si="274"/>
        <v>0</v>
      </c>
      <c r="GK34" s="256">
        <f t="shared" si="274"/>
        <v>0</v>
      </c>
      <c r="GL34" s="256">
        <f t="shared" si="274"/>
        <v>0</v>
      </c>
      <c r="GM34" s="256">
        <f t="shared" si="274"/>
        <v>0</v>
      </c>
      <c r="GN34" s="256">
        <f t="shared" si="274"/>
        <v>0</v>
      </c>
      <c r="GO34" s="256">
        <f t="shared" si="274"/>
        <v>0</v>
      </c>
      <c r="GP34" s="256">
        <f t="shared" si="274"/>
        <v>0</v>
      </c>
      <c r="GQ34" s="256">
        <f t="shared" si="274"/>
        <v>0</v>
      </c>
      <c r="GR34" s="256">
        <f t="shared" si="274"/>
        <v>0</v>
      </c>
      <c r="GS34" s="256">
        <f t="shared" si="274"/>
        <v>0</v>
      </c>
      <c r="GT34" s="256">
        <f t="shared" si="274"/>
        <v>0</v>
      </c>
      <c r="GU34" s="256">
        <f t="shared" si="274"/>
        <v>0</v>
      </c>
      <c r="GV34" s="256">
        <f t="shared" si="274"/>
        <v>0</v>
      </c>
      <c r="GW34" s="256">
        <f t="shared" si="274"/>
        <v>0</v>
      </c>
      <c r="GX34" s="256">
        <f t="shared" si="274"/>
        <v>0</v>
      </c>
      <c r="GY34" s="256">
        <f t="shared" si="274"/>
        <v>0</v>
      </c>
      <c r="GZ34" s="256">
        <f t="shared" si="274"/>
        <v>0</v>
      </c>
      <c r="HA34" s="214"/>
      <c r="HB34" s="214"/>
    </row>
    <row r="35" spans="1:210" ht="4.2" customHeight="1">
      <c r="A35" s="1"/>
      <c r="B35" s="260"/>
      <c r="C35" s="214"/>
      <c r="D35" s="214"/>
      <c r="E35" s="250"/>
      <c r="F35" s="250"/>
      <c r="G35" s="250"/>
      <c r="H35" s="33"/>
      <c r="I35" s="33"/>
      <c r="J35" s="33"/>
      <c r="K35" s="33"/>
      <c r="L35" s="33"/>
      <c r="M35" s="17"/>
      <c r="N35" s="33"/>
      <c r="O35" s="33"/>
      <c r="P35" s="17"/>
      <c r="Q35" s="33"/>
      <c r="R35" s="1"/>
      <c r="S35" s="5"/>
      <c r="T35" s="7"/>
      <c r="U35" s="24"/>
      <c r="V35" s="1"/>
      <c r="W35" s="43"/>
      <c r="X35" s="10"/>
      <c r="Y35" s="46"/>
      <c r="Z35" s="93"/>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1"/>
      <c r="HB35" s="1"/>
    </row>
    <row r="36" spans="1:210" s="257" customFormat="1">
      <c r="A36" s="214"/>
      <c r="B36" s="260"/>
      <c r="C36" s="214"/>
      <c r="D36" s="214"/>
      <c r="E36" s="265" t="s">
        <v>135</v>
      </c>
      <c r="F36" s="51"/>
      <c r="G36" s="302" t="s">
        <v>6</v>
      </c>
      <c r="H36" s="214" t="s">
        <v>139</v>
      </c>
      <c r="I36" s="214"/>
      <c r="J36" s="214"/>
      <c r="K36" s="214"/>
      <c r="L36" s="214"/>
      <c r="M36" s="251"/>
      <c r="N36" s="261" t="str">
        <f>Главная!$Y$8</f>
        <v>итого</v>
      </c>
      <c r="O36" s="214"/>
      <c r="P36" s="5"/>
      <c r="Q36" s="261" t="s">
        <v>26</v>
      </c>
      <c r="R36" s="214"/>
      <c r="S36" s="251"/>
      <c r="T36" s="252"/>
      <c r="U36" s="251"/>
      <c r="V36" s="214"/>
      <c r="W36" s="253">
        <f t="shared" ref="W36:W42" si="275">SUMIFS($Y36:$HA36,$Y$8:$HA$8,MAX($Y$8:$HA$8))</f>
        <v>0</v>
      </c>
      <c r="X36" s="253"/>
      <c r="Y36" s="254"/>
      <c r="Z36" s="255"/>
      <c r="AA36" s="256">
        <f t="shared" ref="AA36:AJ42" si="276">IF(AA$8="",0,SUMIFS(AA$43:AA$704,$H$43:$H$704,$H36))</f>
        <v>0</v>
      </c>
      <c r="AB36" s="256">
        <f t="shared" si="276"/>
        <v>0</v>
      </c>
      <c r="AC36" s="256">
        <f t="shared" si="276"/>
        <v>0</v>
      </c>
      <c r="AD36" s="256">
        <f t="shared" si="276"/>
        <v>0</v>
      </c>
      <c r="AE36" s="256">
        <f t="shared" si="276"/>
        <v>0</v>
      </c>
      <c r="AF36" s="256">
        <f t="shared" si="276"/>
        <v>0</v>
      </c>
      <c r="AG36" s="256">
        <f t="shared" si="276"/>
        <v>0</v>
      </c>
      <c r="AH36" s="256">
        <f t="shared" si="276"/>
        <v>0</v>
      </c>
      <c r="AI36" s="256">
        <f t="shared" si="276"/>
        <v>0</v>
      </c>
      <c r="AJ36" s="256">
        <f t="shared" si="276"/>
        <v>0</v>
      </c>
      <c r="AK36" s="256">
        <f t="shared" ref="AK36:AT42" si="277">IF(AK$8="",0,SUMIFS(AK$43:AK$704,$H$43:$H$704,$H36))</f>
        <v>0</v>
      </c>
      <c r="AL36" s="256">
        <f t="shared" si="277"/>
        <v>0</v>
      </c>
      <c r="AM36" s="256">
        <f t="shared" si="277"/>
        <v>0</v>
      </c>
      <c r="AN36" s="256">
        <f t="shared" si="277"/>
        <v>0</v>
      </c>
      <c r="AO36" s="256">
        <f t="shared" si="277"/>
        <v>0</v>
      </c>
      <c r="AP36" s="256">
        <f t="shared" si="277"/>
        <v>0</v>
      </c>
      <c r="AQ36" s="256">
        <f t="shared" si="277"/>
        <v>0</v>
      </c>
      <c r="AR36" s="256">
        <f t="shared" si="277"/>
        <v>0</v>
      </c>
      <c r="AS36" s="256">
        <f t="shared" si="277"/>
        <v>0</v>
      </c>
      <c r="AT36" s="256">
        <f t="shared" si="277"/>
        <v>0</v>
      </c>
      <c r="AU36" s="256">
        <f t="shared" ref="AU36:BD42" si="278">IF(AU$8="",0,SUMIFS(AU$43:AU$704,$H$43:$H$704,$H36))</f>
        <v>0</v>
      </c>
      <c r="AV36" s="256">
        <f t="shared" si="278"/>
        <v>0</v>
      </c>
      <c r="AW36" s="256">
        <f t="shared" si="278"/>
        <v>0</v>
      </c>
      <c r="AX36" s="256">
        <f t="shared" si="278"/>
        <v>0</v>
      </c>
      <c r="AY36" s="256">
        <f t="shared" si="278"/>
        <v>0</v>
      </c>
      <c r="AZ36" s="256">
        <f t="shared" si="278"/>
        <v>0</v>
      </c>
      <c r="BA36" s="256">
        <f t="shared" si="278"/>
        <v>0</v>
      </c>
      <c r="BB36" s="256">
        <f t="shared" si="278"/>
        <v>0</v>
      </c>
      <c r="BC36" s="256">
        <f t="shared" si="278"/>
        <v>0</v>
      </c>
      <c r="BD36" s="256">
        <f t="shared" si="278"/>
        <v>0</v>
      </c>
      <c r="BE36" s="256">
        <f t="shared" ref="BE36:BN42" si="279">IF(BE$8="",0,SUMIFS(BE$43:BE$704,$H$43:$H$704,$H36))</f>
        <v>0</v>
      </c>
      <c r="BF36" s="256">
        <f t="shared" si="279"/>
        <v>0</v>
      </c>
      <c r="BG36" s="256">
        <f t="shared" si="279"/>
        <v>0</v>
      </c>
      <c r="BH36" s="256">
        <f t="shared" si="279"/>
        <v>0</v>
      </c>
      <c r="BI36" s="256">
        <f t="shared" si="279"/>
        <v>0</v>
      </c>
      <c r="BJ36" s="256">
        <f t="shared" si="279"/>
        <v>0</v>
      </c>
      <c r="BK36" s="256">
        <f t="shared" si="279"/>
        <v>0</v>
      </c>
      <c r="BL36" s="256">
        <f t="shared" si="279"/>
        <v>0</v>
      </c>
      <c r="BM36" s="256">
        <f t="shared" si="279"/>
        <v>0</v>
      </c>
      <c r="BN36" s="256">
        <f t="shared" si="279"/>
        <v>0</v>
      </c>
      <c r="BO36" s="256">
        <f t="shared" ref="BO36:BX42" si="280">IF(BO$8="",0,SUMIFS(BO$43:BO$704,$H$43:$H$704,$H36))</f>
        <v>0</v>
      </c>
      <c r="BP36" s="256">
        <f t="shared" si="280"/>
        <v>0</v>
      </c>
      <c r="BQ36" s="256">
        <f t="shared" si="280"/>
        <v>0</v>
      </c>
      <c r="BR36" s="256">
        <f t="shared" si="280"/>
        <v>0</v>
      </c>
      <c r="BS36" s="256">
        <f t="shared" si="280"/>
        <v>0</v>
      </c>
      <c r="BT36" s="256">
        <f t="shared" si="280"/>
        <v>0</v>
      </c>
      <c r="BU36" s="256">
        <f t="shared" si="280"/>
        <v>0</v>
      </c>
      <c r="BV36" s="256">
        <f t="shared" si="280"/>
        <v>0</v>
      </c>
      <c r="BW36" s="256">
        <f t="shared" si="280"/>
        <v>0</v>
      </c>
      <c r="BX36" s="256">
        <f t="shared" si="280"/>
        <v>0</v>
      </c>
      <c r="BY36" s="256">
        <f t="shared" ref="BY36:CH42" si="281">IF(BY$8="",0,SUMIFS(BY$43:BY$704,$H$43:$H$704,$H36))</f>
        <v>0</v>
      </c>
      <c r="BZ36" s="256">
        <f t="shared" si="281"/>
        <v>0</v>
      </c>
      <c r="CA36" s="256">
        <f t="shared" si="281"/>
        <v>0</v>
      </c>
      <c r="CB36" s="256">
        <f t="shared" si="281"/>
        <v>0</v>
      </c>
      <c r="CC36" s="256">
        <f t="shared" si="281"/>
        <v>0</v>
      </c>
      <c r="CD36" s="256">
        <f t="shared" si="281"/>
        <v>0</v>
      </c>
      <c r="CE36" s="256">
        <f t="shared" si="281"/>
        <v>0</v>
      </c>
      <c r="CF36" s="256">
        <f t="shared" si="281"/>
        <v>0</v>
      </c>
      <c r="CG36" s="256">
        <f t="shared" si="281"/>
        <v>0</v>
      </c>
      <c r="CH36" s="256">
        <f t="shared" si="281"/>
        <v>0</v>
      </c>
      <c r="CI36" s="256">
        <f t="shared" ref="CI36:CR42" si="282">IF(CI$8="",0,SUMIFS(CI$43:CI$704,$H$43:$H$704,$H36))</f>
        <v>0</v>
      </c>
      <c r="CJ36" s="256">
        <f t="shared" si="282"/>
        <v>0</v>
      </c>
      <c r="CK36" s="256">
        <f t="shared" si="282"/>
        <v>0</v>
      </c>
      <c r="CL36" s="256">
        <f t="shared" si="282"/>
        <v>0</v>
      </c>
      <c r="CM36" s="256">
        <f t="shared" si="282"/>
        <v>0</v>
      </c>
      <c r="CN36" s="256">
        <f t="shared" si="282"/>
        <v>0</v>
      </c>
      <c r="CO36" s="256">
        <f t="shared" si="282"/>
        <v>0</v>
      </c>
      <c r="CP36" s="256">
        <f t="shared" si="282"/>
        <v>0</v>
      </c>
      <c r="CQ36" s="256">
        <f t="shared" si="282"/>
        <v>0</v>
      </c>
      <c r="CR36" s="256">
        <f t="shared" si="282"/>
        <v>0</v>
      </c>
      <c r="CS36" s="256">
        <f t="shared" ref="CS36:DB42" si="283">IF(CS$8="",0,SUMIFS(CS$43:CS$704,$H$43:$H$704,$H36))</f>
        <v>0</v>
      </c>
      <c r="CT36" s="256">
        <f t="shared" si="283"/>
        <v>0</v>
      </c>
      <c r="CU36" s="256">
        <f t="shared" si="283"/>
        <v>0</v>
      </c>
      <c r="CV36" s="256">
        <f t="shared" si="283"/>
        <v>0</v>
      </c>
      <c r="CW36" s="256">
        <f t="shared" si="283"/>
        <v>0</v>
      </c>
      <c r="CX36" s="256">
        <f t="shared" si="283"/>
        <v>0</v>
      </c>
      <c r="CY36" s="256">
        <f t="shared" si="283"/>
        <v>0</v>
      </c>
      <c r="CZ36" s="256">
        <f t="shared" si="283"/>
        <v>0</v>
      </c>
      <c r="DA36" s="256">
        <f t="shared" si="283"/>
        <v>0</v>
      </c>
      <c r="DB36" s="256">
        <f t="shared" si="283"/>
        <v>0</v>
      </c>
      <c r="DC36" s="256">
        <f t="shared" ref="DC36:DR42" si="284">IF(DC$8="",0,SUMIFS(DC$43:DC$704,$H$43:$H$704,$H36))</f>
        <v>0</v>
      </c>
      <c r="DD36" s="256">
        <f t="shared" si="284"/>
        <v>0</v>
      </c>
      <c r="DE36" s="256">
        <f t="shared" si="284"/>
        <v>0</v>
      </c>
      <c r="DF36" s="256">
        <f t="shared" si="284"/>
        <v>0</v>
      </c>
      <c r="DG36" s="256">
        <f t="shared" si="284"/>
        <v>0</v>
      </c>
      <c r="DH36" s="256">
        <f t="shared" si="284"/>
        <v>0</v>
      </c>
      <c r="DI36" s="256">
        <f t="shared" si="284"/>
        <v>0</v>
      </c>
      <c r="DJ36" s="256">
        <f t="shared" si="284"/>
        <v>0</v>
      </c>
      <c r="DK36" s="256">
        <f t="shared" si="284"/>
        <v>0</v>
      </c>
      <c r="DL36" s="256">
        <f t="shared" si="284"/>
        <v>0</v>
      </c>
      <c r="DM36" s="256">
        <f t="shared" si="284"/>
        <v>0</v>
      </c>
      <c r="DN36" s="256">
        <f t="shared" si="284"/>
        <v>0</v>
      </c>
      <c r="DO36" s="256">
        <f t="shared" si="284"/>
        <v>0</v>
      </c>
      <c r="DP36" s="256">
        <f t="shared" si="284"/>
        <v>0</v>
      </c>
      <c r="DQ36" s="256">
        <f t="shared" si="284"/>
        <v>0</v>
      </c>
      <c r="DR36" s="256">
        <f t="shared" si="284"/>
        <v>0</v>
      </c>
      <c r="DS36" s="256">
        <f t="shared" ref="DS36:GD39" si="285">IF(DS$8="",0,SUMIFS(DS$43:DS$704,$H$43:$H$704,$H36))</f>
        <v>0</v>
      </c>
      <c r="DT36" s="256">
        <f t="shared" si="285"/>
        <v>0</v>
      </c>
      <c r="DU36" s="256">
        <f t="shared" si="285"/>
        <v>0</v>
      </c>
      <c r="DV36" s="256">
        <f t="shared" si="285"/>
        <v>0</v>
      </c>
      <c r="DW36" s="256">
        <f t="shared" si="285"/>
        <v>0</v>
      </c>
      <c r="DX36" s="256">
        <f t="shared" si="285"/>
        <v>0</v>
      </c>
      <c r="DY36" s="256">
        <f t="shared" si="285"/>
        <v>0</v>
      </c>
      <c r="DZ36" s="256">
        <f t="shared" si="285"/>
        <v>0</v>
      </c>
      <c r="EA36" s="256">
        <f t="shared" si="285"/>
        <v>0</v>
      </c>
      <c r="EB36" s="256">
        <f t="shared" si="285"/>
        <v>0</v>
      </c>
      <c r="EC36" s="256">
        <f t="shared" si="285"/>
        <v>0</v>
      </c>
      <c r="ED36" s="256">
        <f t="shared" si="285"/>
        <v>0</v>
      </c>
      <c r="EE36" s="256">
        <f t="shared" si="285"/>
        <v>0</v>
      </c>
      <c r="EF36" s="256">
        <f t="shared" si="285"/>
        <v>0</v>
      </c>
      <c r="EG36" s="256">
        <f t="shared" si="285"/>
        <v>0</v>
      </c>
      <c r="EH36" s="256">
        <f t="shared" si="285"/>
        <v>0</v>
      </c>
      <c r="EI36" s="256">
        <f t="shared" si="285"/>
        <v>0</v>
      </c>
      <c r="EJ36" s="256">
        <f t="shared" si="285"/>
        <v>0</v>
      </c>
      <c r="EK36" s="256">
        <f t="shared" si="285"/>
        <v>0</v>
      </c>
      <c r="EL36" s="256">
        <f t="shared" si="285"/>
        <v>0</v>
      </c>
      <c r="EM36" s="256">
        <f t="shared" si="285"/>
        <v>0</v>
      </c>
      <c r="EN36" s="256">
        <f t="shared" si="285"/>
        <v>0</v>
      </c>
      <c r="EO36" s="256">
        <f t="shared" si="285"/>
        <v>0</v>
      </c>
      <c r="EP36" s="256">
        <f t="shared" si="285"/>
        <v>0</v>
      </c>
      <c r="EQ36" s="256">
        <f t="shared" si="285"/>
        <v>0</v>
      </c>
      <c r="ER36" s="256">
        <f t="shared" si="285"/>
        <v>0</v>
      </c>
      <c r="ES36" s="256">
        <f t="shared" si="285"/>
        <v>0</v>
      </c>
      <c r="ET36" s="256">
        <f t="shared" si="285"/>
        <v>0</v>
      </c>
      <c r="EU36" s="256">
        <f t="shared" si="285"/>
        <v>0</v>
      </c>
      <c r="EV36" s="256">
        <f t="shared" si="285"/>
        <v>0</v>
      </c>
      <c r="EW36" s="256">
        <f t="shared" si="285"/>
        <v>0</v>
      </c>
      <c r="EX36" s="256">
        <f t="shared" si="285"/>
        <v>0</v>
      </c>
      <c r="EY36" s="256">
        <f t="shared" si="285"/>
        <v>0</v>
      </c>
      <c r="EZ36" s="256">
        <f t="shared" si="285"/>
        <v>0</v>
      </c>
      <c r="FA36" s="256">
        <f t="shared" si="285"/>
        <v>0</v>
      </c>
      <c r="FB36" s="256">
        <f t="shared" si="285"/>
        <v>0</v>
      </c>
      <c r="FC36" s="256">
        <f t="shared" si="285"/>
        <v>0</v>
      </c>
      <c r="FD36" s="256">
        <f t="shared" si="285"/>
        <v>0</v>
      </c>
      <c r="FE36" s="256">
        <f t="shared" si="285"/>
        <v>0</v>
      </c>
      <c r="FF36" s="256">
        <f t="shared" si="285"/>
        <v>0</v>
      </c>
      <c r="FG36" s="256">
        <f t="shared" si="285"/>
        <v>0</v>
      </c>
      <c r="FH36" s="256">
        <f t="shared" si="285"/>
        <v>0</v>
      </c>
      <c r="FI36" s="256">
        <f t="shared" si="285"/>
        <v>0</v>
      </c>
      <c r="FJ36" s="256">
        <f t="shared" si="285"/>
        <v>0</v>
      </c>
      <c r="FK36" s="256">
        <f t="shared" si="285"/>
        <v>0</v>
      </c>
      <c r="FL36" s="256">
        <f t="shared" si="285"/>
        <v>0</v>
      </c>
      <c r="FM36" s="256">
        <f t="shared" si="285"/>
        <v>0</v>
      </c>
      <c r="FN36" s="256">
        <f t="shared" si="285"/>
        <v>0</v>
      </c>
      <c r="FO36" s="256">
        <f t="shared" si="285"/>
        <v>0</v>
      </c>
      <c r="FP36" s="256">
        <f t="shared" si="285"/>
        <v>0</v>
      </c>
      <c r="FQ36" s="256">
        <f t="shared" si="285"/>
        <v>0</v>
      </c>
      <c r="FR36" s="256">
        <f t="shared" si="285"/>
        <v>0</v>
      </c>
      <c r="FS36" s="256">
        <f t="shared" si="285"/>
        <v>0</v>
      </c>
      <c r="FT36" s="256">
        <f t="shared" si="285"/>
        <v>0</v>
      </c>
      <c r="FU36" s="256">
        <f t="shared" si="285"/>
        <v>0</v>
      </c>
      <c r="FV36" s="256">
        <f t="shared" si="285"/>
        <v>0</v>
      </c>
      <c r="FW36" s="256">
        <f t="shared" si="285"/>
        <v>0</v>
      </c>
      <c r="FX36" s="256">
        <f t="shared" si="285"/>
        <v>0</v>
      </c>
      <c r="FY36" s="256">
        <f t="shared" si="285"/>
        <v>0</v>
      </c>
      <c r="FZ36" s="256">
        <f t="shared" si="285"/>
        <v>0</v>
      </c>
      <c r="GA36" s="256">
        <f t="shared" si="285"/>
        <v>0</v>
      </c>
      <c r="GB36" s="256">
        <f t="shared" si="285"/>
        <v>0</v>
      </c>
      <c r="GC36" s="256">
        <f t="shared" si="285"/>
        <v>0</v>
      </c>
      <c r="GD36" s="256">
        <f t="shared" si="285"/>
        <v>0</v>
      </c>
      <c r="GE36" s="256">
        <f t="shared" ref="GE36:GZ39" si="286">IF(GE$8="",0,SUMIFS(GE$43:GE$704,$H$43:$H$704,$H36))</f>
        <v>0</v>
      </c>
      <c r="GF36" s="256">
        <f t="shared" si="286"/>
        <v>0</v>
      </c>
      <c r="GG36" s="256">
        <f t="shared" si="286"/>
        <v>0</v>
      </c>
      <c r="GH36" s="256">
        <f t="shared" si="286"/>
        <v>0</v>
      </c>
      <c r="GI36" s="256">
        <f t="shared" si="286"/>
        <v>0</v>
      </c>
      <c r="GJ36" s="256">
        <f t="shared" si="286"/>
        <v>0</v>
      </c>
      <c r="GK36" s="256">
        <f t="shared" si="286"/>
        <v>0</v>
      </c>
      <c r="GL36" s="256">
        <f t="shared" si="286"/>
        <v>0</v>
      </c>
      <c r="GM36" s="256">
        <f t="shared" si="286"/>
        <v>0</v>
      </c>
      <c r="GN36" s="256">
        <f t="shared" si="286"/>
        <v>0</v>
      </c>
      <c r="GO36" s="256">
        <f t="shared" si="286"/>
        <v>0</v>
      </c>
      <c r="GP36" s="256">
        <f t="shared" si="286"/>
        <v>0</v>
      </c>
      <c r="GQ36" s="256">
        <f t="shared" si="286"/>
        <v>0</v>
      </c>
      <c r="GR36" s="256">
        <f t="shared" si="286"/>
        <v>0</v>
      </c>
      <c r="GS36" s="256">
        <f t="shared" si="286"/>
        <v>0</v>
      </c>
      <c r="GT36" s="256">
        <f t="shared" si="286"/>
        <v>0</v>
      </c>
      <c r="GU36" s="256">
        <f t="shared" si="286"/>
        <v>0</v>
      </c>
      <c r="GV36" s="256">
        <f t="shared" si="286"/>
        <v>0</v>
      </c>
      <c r="GW36" s="256">
        <f t="shared" si="286"/>
        <v>0</v>
      </c>
      <c r="GX36" s="256">
        <f t="shared" si="286"/>
        <v>0</v>
      </c>
      <c r="GY36" s="256">
        <f t="shared" si="286"/>
        <v>0</v>
      </c>
      <c r="GZ36" s="256">
        <f t="shared" si="286"/>
        <v>0</v>
      </c>
      <c r="HA36" s="214"/>
      <c r="HB36" s="214"/>
    </row>
    <row r="37" spans="1:210" s="257" customFormat="1">
      <c r="A37" s="214"/>
      <c r="B37" s="260"/>
      <c r="C37" s="214"/>
      <c r="D37" s="214"/>
      <c r="E37" s="265" t="s">
        <v>135</v>
      </c>
      <c r="F37" s="51"/>
      <c r="G37" s="302" t="s">
        <v>6</v>
      </c>
      <c r="H37" s="214" t="s">
        <v>178</v>
      </c>
      <c r="I37" s="214"/>
      <c r="J37" s="214"/>
      <c r="K37" s="214"/>
      <c r="L37" s="214"/>
      <c r="M37" s="251"/>
      <c r="N37" s="261" t="str">
        <f>Главная!$Y$8</f>
        <v>итого</v>
      </c>
      <c r="O37" s="214"/>
      <c r="P37" s="5"/>
      <c r="Q37" s="261" t="s">
        <v>26</v>
      </c>
      <c r="R37" s="214"/>
      <c r="S37" s="251"/>
      <c r="T37" s="252"/>
      <c r="U37" s="251"/>
      <c r="V37" s="214"/>
      <c r="W37" s="253">
        <f t="shared" si="275"/>
        <v>0</v>
      </c>
      <c r="X37" s="253"/>
      <c r="Y37" s="254"/>
      <c r="Z37" s="255"/>
      <c r="AA37" s="256">
        <f t="shared" si="276"/>
        <v>0</v>
      </c>
      <c r="AB37" s="256">
        <f t="shared" si="276"/>
        <v>0</v>
      </c>
      <c r="AC37" s="256">
        <f t="shared" si="276"/>
        <v>0</v>
      </c>
      <c r="AD37" s="256">
        <f t="shared" si="276"/>
        <v>0</v>
      </c>
      <c r="AE37" s="256">
        <f t="shared" si="276"/>
        <v>0</v>
      </c>
      <c r="AF37" s="256">
        <f t="shared" si="276"/>
        <v>0</v>
      </c>
      <c r="AG37" s="256">
        <f t="shared" si="276"/>
        <v>0</v>
      </c>
      <c r="AH37" s="256">
        <f t="shared" si="276"/>
        <v>0</v>
      </c>
      <c r="AI37" s="256">
        <f t="shared" si="276"/>
        <v>0</v>
      </c>
      <c r="AJ37" s="256">
        <f t="shared" si="276"/>
        <v>0</v>
      </c>
      <c r="AK37" s="256">
        <f t="shared" si="277"/>
        <v>0</v>
      </c>
      <c r="AL37" s="256">
        <f t="shared" si="277"/>
        <v>0</v>
      </c>
      <c r="AM37" s="256">
        <f t="shared" si="277"/>
        <v>0</v>
      </c>
      <c r="AN37" s="256">
        <f t="shared" si="277"/>
        <v>0</v>
      </c>
      <c r="AO37" s="256">
        <f t="shared" si="277"/>
        <v>0</v>
      </c>
      <c r="AP37" s="256">
        <f t="shared" si="277"/>
        <v>0</v>
      </c>
      <c r="AQ37" s="256">
        <f t="shared" si="277"/>
        <v>0</v>
      </c>
      <c r="AR37" s="256">
        <f t="shared" si="277"/>
        <v>0</v>
      </c>
      <c r="AS37" s="256">
        <f t="shared" si="277"/>
        <v>0</v>
      </c>
      <c r="AT37" s="256">
        <f t="shared" si="277"/>
        <v>0</v>
      </c>
      <c r="AU37" s="256">
        <f t="shared" si="278"/>
        <v>0</v>
      </c>
      <c r="AV37" s="256">
        <f t="shared" si="278"/>
        <v>0</v>
      </c>
      <c r="AW37" s="256">
        <f t="shared" si="278"/>
        <v>0</v>
      </c>
      <c r="AX37" s="256">
        <f t="shared" si="278"/>
        <v>0</v>
      </c>
      <c r="AY37" s="256">
        <f t="shared" si="278"/>
        <v>0</v>
      </c>
      <c r="AZ37" s="256">
        <f t="shared" si="278"/>
        <v>0</v>
      </c>
      <c r="BA37" s="256">
        <f t="shared" si="278"/>
        <v>0</v>
      </c>
      <c r="BB37" s="256">
        <f t="shared" si="278"/>
        <v>0</v>
      </c>
      <c r="BC37" s="256">
        <f t="shared" si="278"/>
        <v>0</v>
      </c>
      <c r="BD37" s="256">
        <f t="shared" si="278"/>
        <v>0</v>
      </c>
      <c r="BE37" s="256">
        <f t="shared" si="279"/>
        <v>0</v>
      </c>
      <c r="BF37" s="256">
        <f t="shared" si="279"/>
        <v>0</v>
      </c>
      <c r="BG37" s="256">
        <f t="shared" si="279"/>
        <v>0</v>
      </c>
      <c r="BH37" s="256">
        <f t="shared" si="279"/>
        <v>0</v>
      </c>
      <c r="BI37" s="256">
        <f t="shared" si="279"/>
        <v>0</v>
      </c>
      <c r="BJ37" s="256">
        <f t="shared" si="279"/>
        <v>0</v>
      </c>
      <c r="BK37" s="256">
        <f t="shared" si="279"/>
        <v>0</v>
      </c>
      <c r="BL37" s="256">
        <f t="shared" si="279"/>
        <v>0</v>
      </c>
      <c r="BM37" s="256">
        <f t="shared" si="279"/>
        <v>0</v>
      </c>
      <c r="BN37" s="256">
        <f t="shared" si="279"/>
        <v>0</v>
      </c>
      <c r="BO37" s="256">
        <f t="shared" si="280"/>
        <v>0</v>
      </c>
      <c r="BP37" s="256">
        <f t="shared" si="280"/>
        <v>0</v>
      </c>
      <c r="BQ37" s="256">
        <f t="shared" si="280"/>
        <v>0</v>
      </c>
      <c r="BR37" s="256">
        <f t="shared" si="280"/>
        <v>0</v>
      </c>
      <c r="BS37" s="256">
        <f t="shared" si="280"/>
        <v>0</v>
      </c>
      <c r="BT37" s="256">
        <f t="shared" si="280"/>
        <v>0</v>
      </c>
      <c r="BU37" s="256">
        <f t="shared" si="280"/>
        <v>0</v>
      </c>
      <c r="BV37" s="256">
        <f t="shared" si="280"/>
        <v>0</v>
      </c>
      <c r="BW37" s="256">
        <f t="shared" si="280"/>
        <v>0</v>
      </c>
      <c r="BX37" s="256">
        <f t="shared" si="280"/>
        <v>0</v>
      </c>
      <c r="BY37" s="256">
        <f t="shared" si="281"/>
        <v>0</v>
      </c>
      <c r="BZ37" s="256">
        <f t="shared" si="281"/>
        <v>0</v>
      </c>
      <c r="CA37" s="256">
        <f t="shared" si="281"/>
        <v>0</v>
      </c>
      <c r="CB37" s="256">
        <f t="shared" si="281"/>
        <v>0</v>
      </c>
      <c r="CC37" s="256">
        <f t="shared" si="281"/>
        <v>0</v>
      </c>
      <c r="CD37" s="256">
        <f t="shared" si="281"/>
        <v>0</v>
      </c>
      <c r="CE37" s="256">
        <f t="shared" si="281"/>
        <v>0</v>
      </c>
      <c r="CF37" s="256">
        <f t="shared" si="281"/>
        <v>0</v>
      </c>
      <c r="CG37" s="256">
        <f t="shared" si="281"/>
        <v>0</v>
      </c>
      <c r="CH37" s="256">
        <f t="shared" si="281"/>
        <v>0</v>
      </c>
      <c r="CI37" s="256">
        <f t="shared" si="282"/>
        <v>0</v>
      </c>
      <c r="CJ37" s="256">
        <f t="shared" si="282"/>
        <v>0</v>
      </c>
      <c r="CK37" s="256">
        <f t="shared" si="282"/>
        <v>0</v>
      </c>
      <c r="CL37" s="256">
        <f t="shared" si="282"/>
        <v>0</v>
      </c>
      <c r="CM37" s="256">
        <f t="shared" si="282"/>
        <v>0</v>
      </c>
      <c r="CN37" s="256">
        <f t="shared" si="282"/>
        <v>0</v>
      </c>
      <c r="CO37" s="256">
        <f t="shared" si="282"/>
        <v>0</v>
      </c>
      <c r="CP37" s="256">
        <f t="shared" si="282"/>
        <v>0</v>
      </c>
      <c r="CQ37" s="256">
        <f t="shared" si="282"/>
        <v>0</v>
      </c>
      <c r="CR37" s="256">
        <f t="shared" si="282"/>
        <v>0</v>
      </c>
      <c r="CS37" s="256">
        <f t="shared" si="283"/>
        <v>0</v>
      </c>
      <c r="CT37" s="256">
        <f t="shared" si="283"/>
        <v>0</v>
      </c>
      <c r="CU37" s="256">
        <f t="shared" si="283"/>
        <v>0</v>
      </c>
      <c r="CV37" s="256">
        <f t="shared" si="283"/>
        <v>0</v>
      </c>
      <c r="CW37" s="256">
        <f t="shared" si="283"/>
        <v>0</v>
      </c>
      <c r="CX37" s="256">
        <f t="shared" si="283"/>
        <v>0</v>
      </c>
      <c r="CY37" s="256">
        <f t="shared" si="283"/>
        <v>0</v>
      </c>
      <c r="CZ37" s="256">
        <f t="shared" si="283"/>
        <v>0</v>
      </c>
      <c r="DA37" s="256">
        <f t="shared" si="283"/>
        <v>0</v>
      </c>
      <c r="DB37" s="256">
        <f t="shared" si="283"/>
        <v>0</v>
      </c>
      <c r="DC37" s="256">
        <f t="shared" si="284"/>
        <v>0</v>
      </c>
      <c r="DD37" s="256">
        <f t="shared" si="284"/>
        <v>0</v>
      </c>
      <c r="DE37" s="256">
        <f t="shared" si="284"/>
        <v>0</v>
      </c>
      <c r="DF37" s="256">
        <f t="shared" si="284"/>
        <v>0</v>
      </c>
      <c r="DG37" s="256">
        <f t="shared" si="284"/>
        <v>0</v>
      </c>
      <c r="DH37" s="256">
        <f t="shared" ref="DH37:FS40" si="287">IF(DH$8="",0,SUMIFS(DH$43:DH$704,$H$43:$H$704,$H37))</f>
        <v>0</v>
      </c>
      <c r="DI37" s="256">
        <f t="shared" si="287"/>
        <v>0</v>
      </c>
      <c r="DJ37" s="256">
        <f t="shared" si="287"/>
        <v>0</v>
      </c>
      <c r="DK37" s="256">
        <f t="shared" si="287"/>
        <v>0</v>
      </c>
      <c r="DL37" s="256">
        <f t="shared" si="287"/>
        <v>0</v>
      </c>
      <c r="DM37" s="256">
        <f t="shared" si="287"/>
        <v>0</v>
      </c>
      <c r="DN37" s="256">
        <f t="shared" si="287"/>
        <v>0</v>
      </c>
      <c r="DO37" s="256">
        <f t="shared" si="287"/>
        <v>0</v>
      </c>
      <c r="DP37" s="256">
        <f t="shared" si="287"/>
        <v>0</v>
      </c>
      <c r="DQ37" s="256">
        <f t="shared" si="287"/>
        <v>0</v>
      </c>
      <c r="DR37" s="256">
        <f t="shared" si="287"/>
        <v>0</v>
      </c>
      <c r="DS37" s="256">
        <f t="shared" si="287"/>
        <v>0</v>
      </c>
      <c r="DT37" s="256">
        <f t="shared" si="287"/>
        <v>0</v>
      </c>
      <c r="DU37" s="256">
        <f t="shared" si="287"/>
        <v>0</v>
      </c>
      <c r="DV37" s="256">
        <f t="shared" si="287"/>
        <v>0</v>
      </c>
      <c r="DW37" s="256">
        <f t="shared" si="287"/>
        <v>0</v>
      </c>
      <c r="DX37" s="256">
        <f t="shared" si="287"/>
        <v>0</v>
      </c>
      <c r="DY37" s="256">
        <f t="shared" si="287"/>
        <v>0</v>
      </c>
      <c r="DZ37" s="256">
        <f t="shared" si="287"/>
        <v>0</v>
      </c>
      <c r="EA37" s="256">
        <f t="shared" si="287"/>
        <v>0</v>
      </c>
      <c r="EB37" s="256">
        <f t="shared" si="287"/>
        <v>0</v>
      </c>
      <c r="EC37" s="256">
        <f t="shared" si="287"/>
        <v>0</v>
      </c>
      <c r="ED37" s="256">
        <f t="shared" si="287"/>
        <v>0</v>
      </c>
      <c r="EE37" s="256">
        <f t="shared" si="287"/>
        <v>0</v>
      </c>
      <c r="EF37" s="256">
        <f t="shared" si="287"/>
        <v>0</v>
      </c>
      <c r="EG37" s="256">
        <f t="shared" si="287"/>
        <v>0</v>
      </c>
      <c r="EH37" s="256">
        <f t="shared" si="287"/>
        <v>0</v>
      </c>
      <c r="EI37" s="256">
        <f t="shared" si="287"/>
        <v>0</v>
      </c>
      <c r="EJ37" s="256">
        <f t="shared" si="287"/>
        <v>0</v>
      </c>
      <c r="EK37" s="256">
        <f t="shared" si="287"/>
        <v>0</v>
      </c>
      <c r="EL37" s="256">
        <f t="shared" si="287"/>
        <v>0</v>
      </c>
      <c r="EM37" s="256">
        <f t="shared" si="287"/>
        <v>0</v>
      </c>
      <c r="EN37" s="256">
        <f t="shared" si="287"/>
        <v>0</v>
      </c>
      <c r="EO37" s="256">
        <f t="shared" si="287"/>
        <v>0</v>
      </c>
      <c r="EP37" s="256">
        <f t="shared" si="287"/>
        <v>0</v>
      </c>
      <c r="EQ37" s="256">
        <f t="shared" si="287"/>
        <v>0</v>
      </c>
      <c r="ER37" s="256">
        <f t="shared" si="287"/>
        <v>0</v>
      </c>
      <c r="ES37" s="256">
        <f t="shared" si="287"/>
        <v>0</v>
      </c>
      <c r="ET37" s="256">
        <f t="shared" si="287"/>
        <v>0</v>
      </c>
      <c r="EU37" s="256">
        <f t="shared" si="287"/>
        <v>0</v>
      </c>
      <c r="EV37" s="256">
        <f t="shared" si="287"/>
        <v>0</v>
      </c>
      <c r="EW37" s="256">
        <f t="shared" si="287"/>
        <v>0</v>
      </c>
      <c r="EX37" s="256">
        <f t="shared" si="287"/>
        <v>0</v>
      </c>
      <c r="EY37" s="256">
        <f t="shared" si="287"/>
        <v>0</v>
      </c>
      <c r="EZ37" s="256">
        <f t="shared" si="287"/>
        <v>0</v>
      </c>
      <c r="FA37" s="256">
        <f t="shared" si="287"/>
        <v>0</v>
      </c>
      <c r="FB37" s="256">
        <f t="shared" si="287"/>
        <v>0</v>
      </c>
      <c r="FC37" s="256">
        <f t="shared" si="287"/>
        <v>0</v>
      </c>
      <c r="FD37" s="256">
        <f t="shared" si="287"/>
        <v>0</v>
      </c>
      <c r="FE37" s="256">
        <f t="shared" si="287"/>
        <v>0</v>
      </c>
      <c r="FF37" s="256">
        <f t="shared" si="287"/>
        <v>0</v>
      </c>
      <c r="FG37" s="256">
        <f t="shared" si="287"/>
        <v>0</v>
      </c>
      <c r="FH37" s="256">
        <f t="shared" si="287"/>
        <v>0</v>
      </c>
      <c r="FI37" s="256">
        <f t="shared" si="287"/>
        <v>0</v>
      </c>
      <c r="FJ37" s="256">
        <f t="shared" si="287"/>
        <v>0</v>
      </c>
      <c r="FK37" s="256">
        <f t="shared" si="287"/>
        <v>0</v>
      </c>
      <c r="FL37" s="256">
        <f t="shared" si="287"/>
        <v>0</v>
      </c>
      <c r="FM37" s="256">
        <f t="shared" si="287"/>
        <v>0</v>
      </c>
      <c r="FN37" s="256">
        <f t="shared" si="287"/>
        <v>0</v>
      </c>
      <c r="FO37" s="256">
        <f t="shared" si="287"/>
        <v>0</v>
      </c>
      <c r="FP37" s="256">
        <f t="shared" si="287"/>
        <v>0</v>
      </c>
      <c r="FQ37" s="256">
        <f t="shared" si="287"/>
        <v>0</v>
      </c>
      <c r="FR37" s="256">
        <f t="shared" si="287"/>
        <v>0</v>
      </c>
      <c r="FS37" s="256">
        <f t="shared" si="287"/>
        <v>0</v>
      </c>
      <c r="FT37" s="256">
        <f t="shared" si="285"/>
        <v>0</v>
      </c>
      <c r="FU37" s="256">
        <f t="shared" si="285"/>
        <v>0</v>
      </c>
      <c r="FV37" s="256">
        <f t="shared" si="285"/>
        <v>0</v>
      </c>
      <c r="FW37" s="256">
        <f t="shared" si="285"/>
        <v>0</v>
      </c>
      <c r="FX37" s="256">
        <f t="shared" si="285"/>
        <v>0</v>
      </c>
      <c r="FY37" s="256">
        <f t="shared" si="285"/>
        <v>0</v>
      </c>
      <c r="FZ37" s="256">
        <f t="shared" si="285"/>
        <v>0</v>
      </c>
      <c r="GA37" s="256">
        <f t="shared" si="285"/>
        <v>0</v>
      </c>
      <c r="GB37" s="256">
        <f t="shared" si="285"/>
        <v>0</v>
      </c>
      <c r="GC37" s="256">
        <f t="shared" si="285"/>
        <v>0</v>
      </c>
      <c r="GD37" s="256">
        <f t="shared" si="285"/>
        <v>0</v>
      </c>
      <c r="GE37" s="256">
        <f t="shared" si="286"/>
        <v>0</v>
      </c>
      <c r="GF37" s="256">
        <f t="shared" si="286"/>
        <v>0</v>
      </c>
      <c r="GG37" s="256">
        <f t="shared" si="286"/>
        <v>0</v>
      </c>
      <c r="GH37" s="256">
        <f t="shared" si="286"/>
        <v>0</v>
      </c>
      <c r="GI37" s="256">
        <f t="shared" si="286"/>
        <v>0</v>
      </c>
      <c r="GJ37" s="256">
        <f t="shared" si="286"/>
        <v>0</v>
      </c>
      <c r="GK37" s="256">
        <f t="shared" si="286"/>
        <v>0</v>
      </c>
      <c r="GL37" s="256">
        <f t="shared" si="286"/>
        <v>0</v>
      </c>
      <c r="GM37" s="256">
        <f t="shared" si="286"/>
        <v>0</v>
      </c>
      <c r="GN37" s="256">
        <f t="shared" si="286"/>
        <v>0</v>
      </c>
      <c r="GO37" s="256">
        <f t="shared" si="286"/>
        <v>0</v>
      </c>
      <c r="GP37" s="256">
        <f t="shared" si="286"/>
        <v>0</v>
      </c>
      <c r="GQ37" s="256">
        <f t="shared" si="286"/>
        <v>0</v>
      </c>
      <c r="GR37" s="256">
        <f t="shared" si="286"/>
        <v>0</v>
      </c>
      <c r="GS37" s="256">
        <f t="shared" si="286"/>
        <v>0</v>
      </c>
      <c r="GT37" s="256">
        <f t="shared" si="286"/>
        <v>0</v>
      </c>
      <c r="GU37" s="256">
        <f t="shared" si="286"/>
        <v>0</v>
      </c>
      <c r="GV37" s="256">
        <f t="shared" si="286"/>
        <v>0</v>
      </c>
      <c r="GW37" s="256">
        <f t="shared" si="286"/>
        <v>0</v>
      </c>
      <c r="GX37" s="256">
        <f t="shared" si="286"/>
        <v>0</v>
      </c>
      <c r="GY37" s="256">
        <f t="shared" si="286"/>
        <v>0</v>
      </c>
      <c r="GZ37" s="256">
        <f t="shared" si="286"/>
        <v>0</v>
      </c>
      <c r="HA37" s="214"/>
      <c r="HB37" s="214"/>
    </row>
    <row r="38" spans="1:210" s="257" customFormat="1">
      <c r="A38" s="214"/>
      <c r="B38" s="260"/>
      <c r="C38" s="214"/>
      <c r="D38" s="214"/>
      <c r="E38" s="265" t="s">
        <v>135</v>
      </c>
      <c r="F38" s="51"/>
      <c r="G38" s="302" t="s">
        <v>6</v>
      </c>
      <c r="H38" s="214" t="s">
        <v>143</v>
      </c>
      <c r="I38" s="214"/>
      <c r="J38" s="214"/>
      <c r="K38" s="214"/>
      <c r="L38" s="214"/>
      <c r="M38" s="251"/>
      <c r="N38" s="261" t="str">
        <f>Главная!$Y$8</f>
        <v>итого</v>
      </c>
      <c r="O38" s="214"/>
      <c r="P38" s="5"/>
      <c r="Q38" s="261" t="s">
        <v>26</v>
      </c>
      <c r="R38" s="214"/>
      <c r="S38" s="251"/>
      <c r="T38" s="252"/>
      <c r="U38" s="251"/>
      <c r="V38" s="214"/>
      <c r="W38" s="253">
        <f t="shared" si="275"/>
        <v>0</v>
      </c>
      <c r="X38" s="253"/>
      <c r="Y38" s="254"/>
      <c r="Z38" s="255"/>
      <c r="AA38" s="256">
        <f t="shared" si="276"/>
        <v>0</v>
      </c>
      <c r="AB38" s="256">
        <f t="shared" si="276"/>
        <v>0</v>
      </c>
      <c r="AC38" s="256">
        <f t="shared" si="276"/>
        <v>0</v>
      </c>
      <c r="AD38" s="256">
        <f t="shared" si="276"/>
        <v>0</v>
      </c>
      <c r="AE38" s="256">
        <f t="shared" si="276"/>
        <v>0</v>
      </c>
      <c r="AF38" s="256">
        <f t="shared" si="276"/>
        <v>0</v>
      </c>
      <c r="AG38" s="256">
        <f t="shared" si="276"/>
        <v>0</v>
      </c>
      <c r="AH38" s="256">
        <f t="shared" si="276"/>
        <v>0</v>
      </c>
      <c r="AI38" s="256">
        <f t="shared" si="276"/>
        <v>0</v>
      </c>
      <c r="AJ38" s="256">
        <f t="shared" si="276"/>
        <v>0</v>
      </c>
      <c r="AK38" s="256">
        <f t="shared" si="277"/>
        <v>0</v>
      </c>
      <c r="AL38" s="256">
        <f t="shared" si="277"/>
        <v>0</v>
      </c>
      <c r="AM38" s="256">
        <f t="shared" si="277"/>
        <v>0</v>
      </c>
      <c r="AN38" s="256">
        <f t="shared" si="277"/>
        <v>0</v>
      </c>
      <c r="AO38" s="256">
        <f t="shared" si="277"/>
        <v>0</v>
      </c>
      <c r="AP38" s="256">
        <f t="shared" si="277"/>
        <v>0</v>
      </c>
      <c r="AQ38" s="256">
        <f t="shared" si="277"/>
        <v>0</v>
      </c>
      <c r="AR38" s="256">
        <f t="shared" si="277"/>
        <v>0</v>
      </c>
      <c r="AS38" s="256">
        <f t="shared" si="277"/>
        <v>0</v>
      </c>
      <c r="AT38" s="256">
        <f t="shared" si="277"/>
        <v>0</v>
      </c>
      <c r="AU38" s="256">
        <f t="shared" si="278"/>
        <v>0</v>
      </c>
      <c r="AV38" s="256">
        <f t="shared" si="278"/>
        <v>0</v>
      </c>
      <c r="AW38" s="256">
        <f t="shared" si="278"/>
        <v>0</v>
      </c>
      <c r="AX38" s="256">
        <f t="shared" si="278"/>
        <v>0</v>
      </c>
      <c r="AY38" s="256">
        <f t="shared" si="278"/>
        <v>0</v>
      </c>
      <c r="AZ38" s="256">
        <f t="shared" si="278"/>
        <v>0</v>
      </c>
      <c r="BA38" s="256">
        <f t="shared" si="278"/>
        <v>0</v>
      </c>
      <c r="BB38" s="256">
        <f t="shared" si="278"/>
        <v>0</v>
      </c>
      <c r="BC38" s="256">
        <f t="shared" si="278"/>
        <v>0</v>
      </c>
      <c r="BD38" s="256">
        <f t="shared" si="278"/>
        <v>0</v>
      </c>
      <c r="BE38" s="256">
        <f t="shared" si="279"/>
        <v>0</v>
      </c>
      <c r="BF38" s="256">
        <f t="shared" si="279"/>
        <v>0</v>
      </c>
      <c r="BG38" s="256">
        <f t="shared" si="279"/>
        <v>0</v>
      </c>
      <c r="BH38" s="256">
        <f t="shared" si="279"/>
        <v>0</v>
      </c>
      <c r="BI38" s="256">
        <f t="shared" si="279"/>
        <v>0</v>
      </c>
      <c r="BJ38" s="256">
        <f t="shared" si="279"/>
        <v>0</v>
      </c>
      <c r="BK38" s="256">
        <f t="shared" si="279"/>
        <v>0</v>
      </c>
      <c r="BL38" s="256">
        <f t="shared" si="279"/>
        <v>0</v>
      </c>
      <c r="BM38" s="256">
        <f t="shared" si="279"/>
        <v>0</v>
      </c>
      <c r="BN38" s="256">
        <f t="shared" si="279"/>
        <v>0</v>
      </c>
      <c r="BO38" s="256">
        <f t="shared" si="280"/>
        <v>0</v>
      </c>
      <c r="BP38" s="256">
        <f t="shared" si="280"/>
        <v>0</v>
      </c>
      <c r="BQ38" s="256">
        <f t="shared" si="280"/>
        <v>0</v>
      </c>
      <c r="BR38" s="256">
        <f t="shared" si="280"/>
        <v>0</v>
      </c>
      <c r="BS38" s="256">
        <f t="shared" si="280"/>
        <v>0</v>
      </c>
      <c r="BT38" s="256">
        <f t="shared" si="280"/>
        <v>0</v>
      </c>
      <c r="BU38" s="256">
        <f t="shared" si="280"/>
        <v>0</v>
      </c>
      <c r="BV38" s="256">
        <f t="shared" si="280"/>
        <v>0</v>
      </c>
      <c r="BW38" s="256">
        <f t="shared" si="280"/>
        <v>0</v>
      </c>
      <c r="BX38" s="256">
        <f t="shared" si="280"/>
        <v>0</v>
      </c>
      <c r="BY38" s="256">
        <f t="shared" si="281"/>
        <v>0</v>
      </c>
      <c r="BZ38" s="256">
        <f t="shared" si="281"/>
        <v>0</v>
      </c>
      <c r="CA38" s="256">
        <f t="shared" si="281"/>
        <v>0</v>
      </c>
      <c r="CB38" s="256">
        <f t="shared" si="281"/>
        <v>0</v>
      </c>
      <c r="CC38" s="256">
        <f t="shared" si="281"/>
        <v>0</v>
      </c>
      <c r="CD38" s="256">
        <f t="shared" si="281"/>
        <v>0</v>
      </c>
      <c r="CE38" s="256">
        <f t="shared" si="281"/>
        <v>0</v>
      </c>
      <c r="CF38" s="256">
        <f t="shared" si="281"/>
        <v>0</v>
      </c>
      <c r="CG38" s="256">
        <f t="shared" si="281"/>
        <v>0</v>
      </c>
      <c r="CH38" s="256">
        <f t="shared" si="281"/>
        <v>0</v>
      </c>
      <c r="CI38" s="256">
        <f t="shared" si="282"/>
        <v>0</v>
      </c>
      <c r="CJ38" s="256">
        <f t="shared" si="282"/>
        <v>0</v>
      </c>
      <c r="CK38" s="256">
        <f t="shared" si="282"/>
        <v>0</v>
      </c>
      <c r="CL38" s="256">
        <f t="shared" si="282"/>
        <v>0</v>
      </c>
      <c r="CM38" s="256">
        <f t="shared" si="282"/>
        <v>0</v>
      </c>
      <c r="CN38" s="256">
        <f t="shared" si="282"/>
        <v>0</v>
      </c>
      <c r="CO38" s="256">
        <f t="shared" si="282"/>
        <v>0</v>
      </c>
      <c r="CP38" s="256">
        <f t="shared" si="282"/>
        <v>0</v>
      </c>
      <c r="CQ38" s="256">
        <f t="shared" si="282"/>
        <v>0</v>
      </c>
      <c r="CR38" s="256">
        <f t="shared" si="282"/>
        <v>0</v>
      </c>
      <c r="CS38" s="256">
        <f t="shared" si="283"/>
        <v>0</v>
      </c>
      <c r="CT38" s="256">
        <f t="shared" si="283"/>
        <v>0</v>
      </c>
      <c r="CU38" s="256">
        <f t="shared" si="283"/>
        <v>0</v>
      </c>
      <c r="CV38" s="256">
        <f t="shared" si="283"/>
        <v>0</v>
      </c>
      <c r="CW38" s="256">
        <f t="shared" si="283"/>
        <v>0</v>
      </c>
      <c r="CX38" s="256">
        <f t="shared" si="283"/>
        <v>0</v>
      </c>
      <c r="CY38" s="256">
        <f t="shared" si="283"/>
        <v>0</v>
      </c>
      <c r="CZ38" s="256">
        <f t="shared" si="283"/>
        <v>0</v>
      </c>
      <c r="DA38" s="256">
        <f t="shared" si="283"/>
        <v>0</v>
      </c>
      <c r="DB38" s="256">
        <f t="shared" si="283"/>
        <v>0</v>
      </c>
      <c r="DC38" s="256">
        <f t="shared" si="284"/>
        <v>0</v>
      </c>
      <c r="DD38" s="256">
        <f t="shared" si="284"/>
        <v>0</v>
      </c>
      <c r="DE38" s="256">
        <f t="shared" si="284"/>
        <v>0</v>
      </c>
      <c r="DF38" s="256">
        <f t="shared" si="284"/>
        <v>0</v>
      </c>
      <c r="DG38" s="256">
        <f t="shared" si="284"/>
        <v>0</v>
      </c>
      <c r="DH38" s="256">
        <f t="shared" si="287"/>
        <v>0</v>
      </c>
      <c r="DI38" s="256">
        <f t="shared" si="287"/>
        <v>0</v>
      </c>
      <c r="DJ38" s="256">
        <f t="shared" si="287"/>
        <v>0</v>
      </c>
      <c r="DK38" s="256">
        <f t="shared" si="287"/>
        <v>0</v>
      </c>
      <c r="DL38" s="256">
        <f t="shared" si="287"/>
        <v>0</v>
      </c>
      <c r="DM38" s="256">
        <f t="shared" si="287"/>
        <v>0</v>
      </c>
      <c r="DN38" s="256">
        <f t="shared" si="287"/>
        <v>0</v>
      </c>
      <c r="DO38" s="256">
        <f t="shared" si="287"/>
        <v>0</v>
      </c>
      <c r="DP38" s="256">
        <f t="shared" si="287"/>
        <v>0</v>
      </c>
      <c r="DQ38" s="256">
        <f t="shared" si="287"/>
        <v>0</v>
      </c>
      <c r="DR38" s="256">
        <f t="shared" si="287"/>
        <v>0</v>
      </c>
      <c r="DS38" s="256">
        <f t="shared" si="287"/>
        <v>0</v>
      </c>
      <c r="DT38" s="256">
        <f t="shared" si="287"/>
        <v>0</v>
      </c>
      <c r="DU38" s="256">
        <f t="shared" si="287"/>
        <v>0</v>
      </c>
      <c r="DV38" s="256">
        <f t="shared" si="287"/>
        <v>0</v>
      </c>
      <c r="DW38" s="256">
        <f t="shared" si="287"/>
        <v>0</v>
      </c>
      <c r="DX38" s="256">
        <f t="shared" si="287"/>
        <v>0</v>
      </c>
      <c r="DY38" s="256">
        <f t="shared" si="287"/>
        <v>0</v>
      </c>
      <c r="DZ38" s="256">
        <f t="shared" si="287"/>
        <v>0</v>
      </c>
      <c r="EA38" s="256">
        <f t="shared" si="287"/>
        <v>0</v>
      </c>
      <c r="EB38" s="256">
        <f t="shared" si="287"/>
        <v>0</v>
      </c>
      <c r="EC38" s="256">
        <f t="shared" si="287"/>
        <v>0</v>
      </c>
      <c r="ED38" s="256">
        <f t="shared" si="287"/>
        <v>0</v>
      </c>
      <c r="EE38" s="256">
        <f t="shared" si="287"/>
        <v>0</v>
      </c>
      <c r="EF38" s="256">
        <f t="shared" si="287"/>
        <v>0</v>
      </c>
      <c r="EG38" s="256">
        <f t="shared" si="287"/>
        <v>0</v>
      </c>
      <c r="EH38" s="256">
        <f t="shared" si="287"/>
        <v>0</v>
      </c>
      <c r="EI38" s="256">
        <f t="shared" si="287"/>
        <v>0</v>
      </c>
      <c r="EJ38" s="256">
        <f t="shared" si="287"/>
        <v>0</v>
      </c>
      <c r="EK38" s="256">
        <f t="shared" si="287"/>
        <v>0</v>
      </c>
      <c r="EL38" s="256">
        <f t="shared" si="287"/>
        <v>0</v>
      </c>
      <c r="EM38" s="256">
        <f t="shared" si="287"/>
        <v>0</v>
      </c>
      <c r="EN38" s="256">
        <f t="shared" si="287"/>
        <v>0</v>
      </c>
      <c r="EO38" s="256">
        <f t="shared" si="287"/>
        <v>0</v>
      </c>
      <c r="EP38" s="256">
        <f t="shared" si="287"/>
        <v>0</v>
      </c>
      <c r="EQ38" s="256">
        <f t="shared" si="287"/>
        <v>0</v>
      </c>
      <c r="ER38" s="256">
        <f t="shared" si="287"/>
        <v>0</v>
      </c>
      <c r="ES38" s="256">
        <f t="shared" si="287"/>
        <v>0</v>
      </c>
      <c r="ET38" s="256">
        <f t="shared" si="287"/>
        <v>0</v>
      </c>
      <c r="EU38" s="256">
        <f t="shared" si="287"/>
        <v>0</v>
      </c>
      <c r="EV38" s="256">
        <f t="shared" si="287"/>
        <v>0</v>
      </c>
      <c r="EW38" s="256">
        <f t="shared" si="287"/>
        <v>0</v>
      </c>
      <c r="EX38" s="256">
        <f t="shared" si="287"/>
        <v>0</v>
      </c>
      <c r="EY38" s="256">
        <f t="shared" si="287"/>
        <v>0</v>
      </c>
      <c r="EZ38" s="256">
        <f t="shared" si="287"/>
        <v>0</v>
      </c>
      <c r="FA38" s="256">
        <f t="shared" si="287"/>
        <v>0</v>
      </c>
      <c r="FB38" s="256">
        <f t="shared" si="287"/>
        <v>0</v>
      </c>
      <c r="FC38" s="256">
        <f t="shared" si="287"/>
        <v>0</v>
      </c>
      <c r="FD38" s="256">
        <f t="shared" si="287"/>
        <v>0</v>
      </c>
      <c r="FE38" s="256">
        <f t="shared" si="287"/>
        <v>0</v>
      </c>
      <c r="FF38" s="256">
        <f t="shared" si="287"/>
        <v>0</v>
      </c>
      <c r="FG38" s="256">
        <f t="shared" si="287"/>
        <v>0</v>
      </c>
      <c r="FH38" s="256">
        <f t="shared" si="287"/>
        <v>0</v>
      </c>
      <c r="FI38" s="256">
        <f t="shared" si="287"/>
        <v>0</v>
      </c>
      <c r="FJ38" s="256">
        <f t="shared" si="287"/>
        <v>0</v>
      </c>
      <c r="FK38" s="256">
        <f t="shared" si="287"/>
        <v>0</v>
      </c>
      <c r="FL38" s="256">
        <f t="shared" si="287"/>
        <v>0</v>
      </c>
      <c r="FM38" s="256">
        <f t="shared" si="287"/>
        <v>0</v>
      </c>
      <c r="FN38" s="256">
        <f t="shared" si="287"/>
        <v>0</v>
      </c>
      <c r="FO38" s="256">
        <f t="shared" si="287"/>
        <v>0</v>
      </c>
      <c r="FP38" s="256">
        <f t="shared" si="287"/>
        <v>0</v>
      </c>
      <c r="FQ38" s="256">
        <f t="shared" si="287"/>
        <v>0</v>
      </c>
      <c r="FR38" s="256">
        <f t="shared" si="287"/>
        <v>0</v>
      </c>
      <c r="FS38" s="256">
        <f t="shared" si="287"/>
        <v>0</v>
      </c>
      <c r="FT38" s="256">
        <f t="shared" si="285"/>
        <v>0</v>
      </c>
      <c r="FU38" s="256">
        <f t="shared" si="285"/>
        <v>0</v>
      </c>
      <c r="FV38" s="256">
        <f t="shared" si="285"/>
        <v>0</v>
      </c>
      <c r="FW38" s="256">
        <f t="shared" si="285"/>
        <v>0</v>
      </c>
      <c r="FX38" s="256">
        <f t="shared" si="285"/>
        <v>0</v>
      </c>
      <c r="FY38" s="256">
        <f t="shared" si="285"/>
        <v>0</v>
      </c>
      <c r="FZ38" s="256">
        <f t="shared" si="285"/>
        <v>0</v>
      </c>
      <c r="GA38" s="256">
        <f t="shared" si="285"/>
        <v>0</v>
      </c>
      <c r="GB38" s="256">
        <f t="shared" si="285"/>
        <v>0</v>
      </c>
      <c r="GC38" s="256">
        <f t="shared" si="285"/>
        <v>0</v>
      </c>
      <c r="GD38" s="256">
        <f t="shared" si="285"/>
        <v>0</v>
      </c>
      <c r="GE38" s="256">
        <f t="shared" si="286"/>
        <v>0</v>
      </c>
      <c r="GF38" s="256">
        <f t="shared" si="286"/>
        <v>0</v>
      </c>
      <c r="GG38" s="256">
        <f t="shared" si="286"/>
        <v>0</v>
      </c>
      <c r="GH38" s="256">
        <f t="shared" si="286"/>
        <v>0</v>
      </c>
      <c r="GI38" s="256">
        <f t="shared" si="286"/>
        <v>0</v>
      </c>
      <c r="GJ38" s="256">
        <f t="shared" si="286"/>
        <v>0</v>
      </c>
      <c r="GK38" s="256">
        <f t="shared" si="286"/>
        <v>0</v>
      </c>
      <c r="GL38" s="256">
        <f t="shared" si="286"/>
        <v>0</v>
      </c>
      <c r="GM38" s="256">
        <f t="shared" si="286"/>
        <v>0</v>
      </c>
      <c r="GN38" s="256">
        <f t="shared" si="286"/>
        <v>0</v>
      </c>
      <c r="GO38" s="256">
        <f t="shared" si="286"/>
        <v>0</v>
      </c>
      <c r="GP38" s="256">
        <f t="shared" si="286"/>
        <v>0</v>
      </c>
      <c r="GQ38" s="256">
        <f t="shared" si="286"/>
        <v>0</v>
      </c>
      <c r="GR38" s="256">
        <f t="shared" si="286"/>
        <v>0</v>
      </c>
      <c r="GS38" s="256">
        <f t="shared" si="286"/>
        <v>0</v>
      </c>
      <c r="GT38" s="256">
        <f t="shared" si="286"/>
        <v>0</v>
      </c>
      <c r="GU38" s="256">
        <f t="shared" si="286"/>
        <v>0</v>
      </c>
      <c r="GV38" s="256">
        <f t="shared" si="286"/>
        <v>0</v>
      </c>
      <c r="GW38" s="256">
        <f t="shared" si="286"/>
        <v>0</v>
      </c>
      <c r="GX38" s="256">
        <f t="shared" si="286"/>
        <v>0</v>
      </c>
      <c r="GY38" s="256">
        <f t="shared" si="286"/>
        <v>0</v>
      </c>
      <c r="GZ38" s="256">
        <f t="shared" si="286"/>
        <v>0</v>
      </c>
      <c r="HA38" s="214"/>
      <c r="HB38" s="214"/>
    </row>
    <row r="39" spans="1:210" s="257" customFormat="1">
      <c r="A39" s="214"/>
      <c r="B39" s="260"/>
      <c r="C39" s="214"/>
      <c r="D39" s="214"/>
      <c r="E39" s="265" t="s">
        <v>135</v>
      </c>
      <c r="F39" s="51"/>
      <c r="G39" s="302" t="s">
        <v>6</v>
      </c>
      <c r="H39" s="214" t="s">
        <v>136</v>
      </c>
      <c r="I39" s="214"/>
      <c r="J39" s="214"/>
      <c r="K39" s="214"/>
      <c r="L39" s="214"/>
      <c r="M39" s="251"/>
      <c r="N39" s="261" t="str">
        <f>Главная!$Y$8</f>
        <v>итого</v>
      </c>
      <c r="O39" s="214"/>
      <c r="P39" s="5"/>
      <c r="Q39" s="261" t="s">
        <v>26</v>
      </c>
      <c r="R39" s="214"/>
      <c r="S39" s="251"/>
      <c r="T39" s="252"/>
      <c r="U39" s="251"/>
      <c r="V39" s="214"/>
      <c r="W39" s="253">
        <f t="shared" si="275"/>
        <v>0</v>
      </c>
      <c r="X39" s="253"/>
      <c r="Y39" s="254"/>
      <c r="Z39" s="255"/>
      <c r="AA39" s="256">
        <f t="shared" si="276"/>
        <v>0</v>
      </c>
      <c r="AB39" s="256">
        <f t="shared" si="276"/>
        <v>0</v>
      </c>
      <c r="AC39" s="256">
        <f t="shared" si="276"/>
        <v>0</v>
      </c>
      <c r="AD39" s="256">
        <f t="shared" si="276"/>
        <v>0</v>
      </c>
      <c r="AE39" s="256">
        <f t="shared" si="276"/>
        <v>0</v>
      </c>
      <c r="AF39" s="256">
        <f t="shared" si="276"/>
        <v>0</v>
      </c>
      <c r="AG39" s="256">
        <f t="shared" si="276"/>
        <v>0</v>
      </c>
      <c r="AH39" s="256">
        <f t="shared" si="276"/>
        <v>0</v>
      </c>
      <c r="AI39" s="256">
        <f t="shared" si="276"/>
        <v>0</v>
      </c>
      <c r="AJ39" s="256">
        <f t="shared" si="276"/>
        <v>0</v>
      </c>
      <c r="AK39" s="256">
        <f t="shared" si="277"/>
        <v>0</v>
      </c>
      <c r="AL39" s="256">
        <f t="shared" si="277"/>
        <v>0</v>
      </c>
      <c r="AM39" s="256">
        <f t="shared" si="277"/>
        <v>0</v>
      </c>
      <c r="AN39" s="256">
        <f t="shared" si="277"/>
        <v>0</v>
      </c>
      <c r="AO39" s="256">
        <f t="shared" si="277"/>
        <v>0</v>
      </c>
      <c r="AP39" s="256">
        <f t="shared" si="277"/>
        <v>0</v>
      </c>
      <c r="AQ39" s="256">
        <f t="shared" si="277"/>
        <v>0</v>
      </c>
      <c r="AR39" s="256">
        <f t="shared" si="277"/>
        <v>0</v>
      </c>
      <c r="AS39" s="256">
        <f t="shared" si="277"/>
        <v>0</v>
      </c>
      <c r="AT39" s="256">
        <f t="shared" si="277"/>
        <v>0</v>
      </c>
      <c r="AU39" s="256">
        <f t="shared" si="278"/>
        <v>0</v>
      </c>
      <c r="AV39" s="256">
        <f t="shared" si="278"/>
        <v>0</v>
      </c>
      <c r="AW39" s="256">
        <f t="shared" si="278"/>
        <v>0</v>
      </c>
      <c r="AX39" s="256">
        <f t="shared" si="278"/>
        <v>0</v>
      </c>
      <c r="AY39" s="256">
        <f t="shared" si="278"/>
        <v>0</v>
      </c>
      <c r="AZ39" s="256">
        <f t="shared" si="278"/>
        <v>0</v>
      </c>
      <c r="BA39" s="256">
        <f t="shared" si="278"/>
        <v>0</v>
      </c>
      <c r="BB39" s="256">
        <f t="shared" si="278"/>
        <v>0</v>
      </c>
      <c r="BC39" s="256">
        <f t="shared" si="278"/>
        <v>0</v>
      </c>
      <c r="BD39" s="256">
        <f t="shared" si="278"/>
        <v>0</v>
      </c>
      <c r="BE39" s="256">
        <f t="shared" si="279"/>
        <v>0</v>
      </c>
      <c r="BF39" s="256">
        <f t="shared" si="279"/>
        <v>0</v>
      </c>
      <c r="BG39" s="256">
        <f t="shared" si="279"/>
        <v>0</v>
      </c>
      <c r="BH39" s="256">
        <f t="shared" si="279"/>
        <v>0</v>
      </c>
      <c r="BI39" s="256">
        <f t="shared" si="279"/>
        <v>0</v>
      </c>
      <c r="BJ39" s="256">
        <f t="shared" si="279"/>
        <v>0</v>
      </c>
      <c r="BK39" s="256">
        <f t="shared" si="279"/>
        <v>0</v>
      </c>
      <c r="BL39" s="256">
        <f t="shared" si="279"/>
        <v>0</v>
      </c>
      <c r="BM39" s="256">
        <f t="shared" si="279"/>
        <v>0</v>
      </c>
      <c r="BN39" s="256">
        <f t="shared" si="279"/>
        <v>0</v>
      </c>
      <c r="BO39" s="256">
        <f t="shared" si="280"/>
        <v>0</v>
      </c>
      <c r="BP39" s="256">
        <f t="shared" si="280"/>
        <v>0</v>
      </c>
      <c r="BQ39" s="256">
        <f t="shared" si="280"/>
        <v>0</v>
      </c>
      <c r="BR39" s="256">
        <f t="shared" si="280"/>
        <v>0</v>
      </c>
      <c r="BS39" s="256">
        <f t="shared" si="280"/>
        <v>0</v>
      </c>
      <c r="BT39" s="256">
        <f t="shared" si="280"/>
        <v>0</v>
      </c>
      <c r="BU39" s="256">
        <f t="shared" si="280"/>
        <v>0</v>
      </c>
      <c r="BV39" s="256">
        <f t="shared" si="280"/>
        <v>0</v>
      </c>
      <c r="BW39" s="256">
        <f t="shared" si="280"/>
        <v>0</v>
      </c>
      <c r="BX39" s="256">
        <f t="shared" si="280"/>
        <v>0</v>
      </c>
      <c r="BY39" s="256">
        <f t="shared" si="281"/>
        <v>0</v>
      </c>
      <c r="BZ39" s="256">
        <f t="shared" si="281"/>
        <v>0</v>
      </c>
      <c r="CA39" s="256">
        <f t="shared" si="281"/>
        <v>0</v>
      </c>
      <c r="CB39" s="256">
        <f t="shared" si="281"/>
        <v>0</v>
      </c>
      <c r="CC39" s="256">
        <f t="shared" si="281"/>
        <v>0</v>
      </c>
      <c r="CD39" s="256">
        <f t="shared" si="281"/>
        <v>0</v>
      </c>
      <c r="CE39" s="256">
        <f t="shared" si="281"/>
        <v>0</v>
      </c>
      <c r="CF39" s="256">
        <f t="shared" si="281"/>
        <v>0</v>
      </c>
      <c r="CG39" s="256">
        <f t="shared" si="281"/>
        <v>0</v>
      </c>
      <c r="CH39" s="256">
        <f t="shared" si="281"/>
        <v>0</v>
      </c>
      <c r="CI39" s="256">
        <f t="shared" si="282"/>
        <v>0</v>
      </c>
      <c r="CJ39" s="256">
        <f t="shared" si="282"/>
        <v>0</v>
      </c>
      <c r="CK39" s="256">
        <f t="shared" si="282"/>
        <v>0</v>
      </c>
      <c r="CL39" s="256">
        <f t="shared" si="282"/>
        <v>0</v>
      </c>
      <c r="CM39" s="256">
        <f t="shared" si="282"/>
        <v>0</v>
      </c>
      <c r="CN39" s="256">
        <f t="shared" si="282"/>
        <v>0</v>
      </c>
      <c r="CO39" s="256">
        <f t="shared" si="282"/>
        <v>0</v>
      </c>
      <c r="CP39" s="256">
        <f t="shared" si="282"/>
        <v>0</v>
      </c>
      <c r="CQ39" s="256">
        <f t="shared" si="282"/>
        <v>0</v>
      </c>
      <c r="CR39" s="256">
        <f t="shared" si="282"/>
        <v>0</v>
      </c>
      <c r="CS39" s="256">
        <f t="shared" si="283"/>
        <v>0</v>
      </c>
      <c r="CT39" s="256">
        <f t="shared" si="283"/>
        <v>0</v>
      </c>
      <c r="CU39" s="256">
        <f t="shared" si="283"/>
        <v>0</v>
      </c>
      <c r="CV39" s="256">
        <f t="shared" si="283"/>
        <v>0</v>
      </c>
      <c r="CW39" s="256">
        <f t="shared" si="283"/>
        <v>0</v>
      </c>
      <c r="CX39" s="256">
        <f t="shared" si="283"/>
        <v>0</v>
      </c>
      <c r="CY39" s="256">
        <f t="shared" si="283"/>
        <v>0</v>
      </c>
      <c r="CZ39" s="256">
        <f t="shared" si="283"/>
        <v>0</v>
      </c>
      <c r="DA39" s="256">
        <f t="shared" si="283"/>
        <v>0</v>
      </c>
      <c r="DB39" s="256">
        <f t="shared" si="283"/>
        <v>0</v>
      </c>
      <c r="DC39" s="256">
        <f t="shared" si="284"/>
        <v>0</v>
      </c>
      <c r="DD39" s="256">
        <f t="shared" si="284"/>
        <v>0</v>
      </c>
      <c r="DE39" s="256">
        <f t="shared" si="284"/>
        <v>0</v>
      </c>
      <c r="DF39" s="256">
        <f t="shared" si="284"/>
        <v>0</v>
      </c>
      <c r="DG39" s="256">
        <f t="shared" si="284"/>
        <v>0</v>
      </c>
      <c r="DH39" s="256">
        <f t="shared" si="287"/>
        <v>0</v>
      </c>
      <c r="DI39" s="256">
        <f t="shared" si="287"/>
        <v>0</v>
      </c>
      <c r="DJ39" s="256">
        <f t="shared" si="287"/>
        <v>0</v>
      </c>
      <c r="DK39" s="256">
        <f t="shared" si="287"/>
        <v>0</v>
      </c>
      <c r="DL39" s="256">
        <f t="shared" si="287"/>
        <v>0</v>
      </c>
      <c r="DM39" s="256">
        <f t="shared" si="287"/>
        <v>0</v>
      </c>
      <c r="DN39" s="256">
        <f t="shared" si="287"/>
        <v>0</v>
      </c>
      <c r="DO39" s="256">
        <f t="shared" si="287"/>
        <v>0</v>
      </c>
      <c r="DP39" s="256">
        <f t="shared" si="287"/>
        <v>0</v>
      </c>
      <c r="DQ39" s="256">
        <f t="shared" si="287"/>
        <v>0</v>
      </c>
      <c r="DR39" s="256">
        <f t="shared" si="287"/>
        <v>0</v>
      </c>
      <c r="DS39" s="256">
        <f t="shared" si="287"/>
        <v>0</v>
      </c>
      <c r="DT39" s="256">
        <f t="shared" si="287"/>
        <v>0</v>
      </c>
      <c r="DU39" s="256">
        <f t="shared" si="287"/>
        <v>0</v>
      </c>
      <c r="DV39" s="256">
        <f t="shared" si="287"/>
        <v>0</v>
      </c>
      <c r="DW39" s="256">
        <f t="shared" si="287"/>
        <v>0</v>
      </c>
      <c r="DX39" s="256">
        <f t="shared" si="287"/>
        <v>0</v>
      </c>
      <c r="DY39" s="256">
        <f t="shared" si="287"/>
        <v>0</v>
      </c>
      <c r="DZ39" s="256">
        <f t="shared" si="287"/>
        <v>0</v>
      </c>
      <c r="EA39" s="256">
        <f t="shared" si="287"/>
        <v>0</v>
      </c>
      <c r="EB39" s="256">
        <f t="shared" si="287"/>
        <v>0</v>
      </c>
      <c r="EC39" s="256">
        <f t="shared" si="287"/>
        <v>0</v>
      </c>
      <c r="ED39" s="256">
        <f t="shared" si="287"/>
        <v>0</v>
      </c>
      <c r="EE39" s="256">
        <f t="shared" si="287"/>
        <v>0</v>
      </c>
      <c r="EF39" s="256">
        <f t="shared" si="287"/>
        <v>0</v>
      </c>
      <c r="EG39" s="256">
        <f t="shared" si="287"/>
        <v>0</v>
      </c>
      <c r="EH39" s="256">
        <f t="shared" si="287"/>
        <v>0</v>
      </c>
      <c r="EI39" s="256">
        <f t="shared" si="287"/>
        <v>0</v>
      </c>
      <c r="EJ39" s="256">
        <f t="shared" si="287"/>
        <v>0</v>
      </c>
      <c r="EK39" s="256">
        <f t="shared" si="287"/>
        <v>0</v>
      </c>
      <c r="EL39" s="256">
        <f t="shared" si="287"/>
        <v>0</v>
      </c>
      <c r="EM39" s="256">
        <f t="shared" si="287"/>
        <v>0</v>
      </c>
      <c r="EN39" s="256">
        <f t="shared" si="287"/>
        <v>0</v>
      </c>
      <c r="EO39" s="256">
        <f t="shared" si="287"/>
        <v>0</v>
      </c>
      <c r="EP39" s="256">
        <f t="shared" si="287"/>
        <v>0</v>
      </c>
      <c r="EQ39" s="256">
        <f t="shared" si="287"/>
        <v>0</v>
      </c>
      <c r="ER39" s="256">
        <f t="shared" si="287"/>
        <v>0</v>
      </c>
      <c r="ES39" s="256">
        <f t="shared" si="287"/>
        <v>0</v>
      </c>
      <c r="ET39" s="256">
        <f t="shared" si="287"/>
        <v>0</v>
      </c>
      <c r="EU39" s="256">
        <f t="shared" si="287"/>
        <v>0</v>
      </c>
      <c r="EV39" s="256">
        <f t="shared" si="287"/>
        <v>0</v>
      </c>
      <c r="EW39" s="256">
        <f t="shared" si="287"/>
        <v>0</v>
      </c>
      <c r="EX39" s="256">
        <f t="shared" si="287"/>
        <v>0</v>
      </c>
      <c r="EY39" s="256">
        <f t="shared" si="287"/>
        <v>0</v>
      </c>
      <c r="EZ39" s="256">
        <f t="shared" si="287"/>
        <v>0</v>
      </c>
      <c r="FA39" s="256">
        <f t="shared" si="287"/>
        <v>0</v>
      </c>
      <c r="FB39" s="256">
        <f t="shared" si="287"/>
        <v>0</v>
      </c>
      <c r="FC39" s="256">
        <f t="shared" si="287"/>
        <v>0</v>
      </c>
      <c r="FD39" s="256">
        <f t="shared" si="287"/>
        <v>0</v>
      </c>
      <c r="FE39" s="256">
        <f t="shared" si="287"/>
        <v>0</v>
      </c>
      <c r="FF39" s="256">
        <f t="shared" si="287"/>
        <v>0</v>
      </c>
      <c r="FG39" s="256">
        <f t="shared" si="287"/>
        <v>0</v>
      </c>
      <c r="FH39" s="256">
        <f t="shared" si="287"/>
        <v>0</v>
      </c>
      <c r="FI39" s="256">
        <f t="shared" si="287"/>
        <v>0</v>
      </c>
      <c r="FJ39" s="256">
        <f t="shared" si="287"/>
        <v>0</v>
      </c>
      <c r="FK39" s="256">
        <f t="shared" si="287"/>
        <v>0</v>
      </c>
      <c r="FL39" s="256">
        <f t="shared" si="287"/>
        <v>0</v>
      </c>
      <c r="FM39" s="256">
        <f t="shared" si="287"/>
        <v>0</v>
      </c>
      <c r="FN39" s="256">
        <f t="shared" si="287"/>
        <v>0</v>
      </c>
      <c r="FO39" s="256">
        <f t="shared" si="287"/>
        <v>0</v>
      </c>
      <c r="FP39" s="256">
        <f t="shared" si="287"/>
        <v>0</v>
      </c>
      <c r="FQ39" s="256">
        <f t="shared" si="287"/>
        <v>0</v>
      </c>
      <c r="FR39" s="256">
        <f t="shared" si="287"/>
        <v>0</v>
      </c>
      <c r="FS39" s="256">
        <f t="shared" si="287"/>
        <v>0</v>
      </c>
      <c r="FT39" s="256">
        <f t="shared" si="285"/>
        <v>0</v>
      </c>
      <c r="FU39" s="256">
        <f t="shared" si="285"/>
        <v>0</v>
      </c>
      <c r="FV39" s="256">
        <f t="shared" si="285"/>
        <v>0</v>
      </c>
      <c r="FW39" s="256">
        <f t="shared" si="285"/>
        <v>0</v>
      </c>
      <c r="FX39" s="256">
        <f t="shared" si="285"/>
        <v>0</v>
      </c>
      <c r="FY39" s="256">
        <f t="shared" si="285"/>
        <v>0</v>
      </c>
      <c r="FZ39" s="256">
        <f t="shared" si="285"/>
        <v>0</v>
      </c>
      <c r="GA39" s="256">
        <f t="shared" si="285"/>
        <v>0</v>
      </c>
      <c r="GB39" s="256">
        <f t="shared" si="285"/>
        <v>0</v>
      </c>
      <c r="GC39" s="256">
        <f t="shared" si="285"/>
        <v>0</v>
      </c>
      <c r="GD39" s="256">
        <f t="shared" si="285"/>
        <v>0</v>
      </c>
      <c r="GE39" s="256">
        <f t="shared" si="286"/>
        <v>0</v>
      </c>
      <c r="GF39" s="256">
        <f t="shared" si="286"/>
        <v>0</v>
      </c>
      <c r="GG39" s="256">
        <f t="shared" si="286"/>
        <v>0</v>
      </c>
      <c r="GH39" s="256">
        <f t="shared" si="286"/>
        <v>0</v>
      </c>
      <c r="GI39" s="256">
        <f t="shared" si="286"/>
        <v>0</v>
      </c>
      <c r="GJ39" s="256">
        <f t="shared" si="286"/>
        <v>0</v>
      </c>
      <c r="GK39" s="256">
        <f t="shared" si="286"/>
        <v>0</v>
      </c>
      <c r="GL39" s="256">
        <f t="shared" si="286"/>
        <v>0</v>
      </c>
      <c r="GM39" s="256">
        <f t="shared" si="286"/>
        <v>0</v>
      </c>
      <c r="GN39" s="256">
        <f t="shared" si="286"/>
        <v>0</v>
      </c>
      <c r="GO39" s="256">
        <f t="shared" si="286"/>
        <v>0</v>
      </c>
      <c r="GP39" s="256">
        <f t="shared" si="286"/>
        <v>0</v>
      </c>
      <c r="GQ39" s="256">
        <f t="shared" si="286"/>
        <v>0</v>
      </c>
      <c r="GR39" s="256">
        <f t="shared" si="286"/>
        <v>0</v>
      </c>
      <c r="GS39" s="256">
        <f t="shared" si="286"/>
        <v>0</v>
      </c>
      <c r="GT39" s="256">
        <f t="shared" si="286"/>
        <v>0</v>
      </c>
      <c r="GU39" s="256">
        <f t="shared" si="286"/>
        <v>0</v>
      </c>
      <c r="GV39" s="256">
        <f t="shared" si="286"/>
        <v>0</v>
      </c>
      <c r="GW39" s="256">
        <f t="shared" si="286"/>
        <v>0</v>
      </c>
      <c r="GX39" s="256">
        <f t="shared" si="286"/>
        <v>0</v>
      </c>
      <c r="GY39" s="256">
        <f t="shared" si="286"/>
        <v>0</v>
      </c>
      <c r="GZ39" s="256">
        <f t="shared" si="286"/>
        <v>0</v>
      </c>
      <c r="HA39" s="214"/>
      <c r="HB39" s="214"/>
    </row>
    <row r="40" spans="1:210" s="257" customFormat="1">
      <c r="A40" s="214"/>
      <c r="B40" s="260"/>
      <c r="C40" s="214"/>
      <c r="D40" s="214"/>
      <c r="E40" s="265" t="s">
        <v>135</v>
      </c>
      <c r="F40" s="51"/>
      <c r="G40" s="302" t="s">
        <v>6</v>
      </c>
      <c r="H40" s="214" t="s">
        <v>134</v>
      </c>
      <c r="I40" s="214"/>
      <c r="J40" s="214"/>
      <c r="K40" s="214"/>
      <c r="L40" s="214"/>
      <c r="M40" s="251"/>
      <c r="N40" s="261" t="str">
        <f>Главная!$Y$8</f>
        <v>итого</v>
      </c>
      <c r="O40" s="214"/>
      <c r="P40" s="5"/>
      <c r="Q40" s="261" t="s">
        <v>26</v>
      </c>
      <c r="R40" s="214"/>
      <c r="S40" s="251"/>
      <c r="T40" s="252"/>
      <c r="U40" s="251"/>
      <c r="V40" s="214"/>
      <c r="W40" s="253">
        <f t="shared" si="275"/>
        <v>0</v>
      </c>
      <c r="X40" s="253"/>
      <c r="Y40" s="254"/>
      <c r="Z40" s="255"/>
      <c r="AA40" s="256">
        <f t="shared" si="276"/>
        <v>0</v>
      </c>
      <c r="AB40" s="256">
        <f t="shared" si="276"/>
        <v>0</v>
      </c>
      <c r="AC40" s="256">
        <f t="shared" si="276"/>
        <v>0</v>
      </c>
      <c r="AD40" s="256">
        <f t="shared" si="276"/>
        <v>0</v>
      </c>
      <c r="AE40" s="256">
        <f t="shared" si="276"/>
        <v>0</v>
      </c>
      <c r="AF40" s="256">
        <f t="shared" si="276"/>
        <v>0</v>
      </c>
      <c r="AG40" s="256">
        <f t="shared" si="276"/>
        <v>0</v>
      </c>
      <c r="AH40" s="256">
        <f t="shared" si="276"/>
        <v>0</v>
      </c>
      <c r="AI40" s="256">
        <f t="shared" si="276"/>
        <v>0</v>
      </c>
      <c r="AJ40" s="256">
        <f t="shared" si="276"/>
        <v>0</v>
      </c>
      <c r="AK40" s="256">
        <f t="shared" si="277"/>
        <v>0</v>
      </c>
      <c r="AL40" s="256">
        <f t="shared" si="277"/>
        <v>0</v>
      </c>
      <c r="AM40" s="256">
        <f t="shared" si="277"/>
        <v>0</v>
      </c>
      <c r="AN40" s="256">
        <f t="shared" si="277"/>
        <v>0</v>
      </c>
      <c r="AO40" s="256">
        <f t="shared" si="277"/>
        <v>0</v>
      </c>
      <c r="AP40" s="256">
        <f t="shared" si="277"/>
        <v>0</v>
      </c>
      <c r="AQ40" s="256">
        <f t="shared" si="277"/>
        <v>0</v>
      </c>
      <c r="AR40" s="256">
        <f t="shared" si="277"/>
        <v>0</v>
      </c>
      <c r="AS40" s="256">
        <f t="shared" si="277"/>
        <v>0</v>
      </c>
      <c r="AT40" s="256">
        <f t="shared" si="277"/>
        <v>0</v>
      </c>
      <c r="AU40" s="256">
        <f t="shared" si="278"/>
        <v>0</v>
      </c>
      <c r="AV40" s="256">
        <f t="shared" si="278"/>
        <v>0</v>
      </c>
      <c r="AW40" s="256">
        <f t="shared" si="278"/>
        <v>0</v>
      </c>
      <c r="AX40" s="256">
        <f t="shared" si="278"/>
        <v>0</v>
      </c>
      <c r="AY40" s="256">
        <f t="shared" si="278"/>
        <v>0</v>
      </c>
      <c r="AZ40" s="256">
        <f t="shared" si="278"/>
        <v>0</v>
      </c>
      <c r="BA40" s="256">
        <f t="shared" si="278"/>
        <v>0</v>
      </c>
      <c r="BB40" s="256">
        <f t="shared" si="278"/>
        <v>0</v>
      </c>
      <c r="BC40" s="256">
        <f t="shared" si="278"/>
        <v>0</v>
      </c>
      <c r="BD40" s="256">
        <f t="shared" si="278"/>
        <v>0</v>
      </c>
      <c r="BE40" s="256">
        <f t="shared" si="279"/>
        <v>0</v>
      </c>
      <c r="BF40" s="256">
        <f t="shared" si="279"/>
        <v>0</v>
      </c>
      <c r="BG40" s="256">
        <f t="shared" si="279"/>
        <v>0</v>
      </c>
      <c r="BH40" s="256">
        <f t="shared" si="279"/>
        <v>0</v>
      </c>
      <c r="BI40" s="256">
        <f t="shared" si="279"/>
        <v>0</v>
      </c>
      <c r="BJ40" s="256">
        <f t="shared" si="279"/>
        <v>0</v>
      </c>
      <c r="BK40" s="256">
        <f t="shared" si="279"/>
        <v>0</v>
      </c>
      <c r="BL40" s="256">
        <f t="shared" si="279"/>
        <v>0</v>
      </c>
      <c r="BM40" s="256">
        <f t="shared" si="279"/>
        <v>0</v>
      </c>
      <c r="BN40" s="256">
        <f t="shared" si="279"/>
        <v>0</v>
      </c>
      <c r="BO40" s="256">
        <f t="shared" si="280"/>
        <v>0</v>
      </c>
      <c r="BP40" s="256">
        <f t="shared" si="280"/>
        <v>0</v>
      </c>
      <c r="BQ40" s="256">
        <f t="shared" si="280"/>
        <v>0</v>
      </c>
      <c r="BR40" s="256">
        <f t="shared" si="280"/>
        <v>0</v>
      </c>
      <c r="BS40" s="256">
        <f t="shared" si="280"/>
        <v>0</v>
      </c>
      <c r="BT40" s="256">
        <f t="shared" si="280"/>
        <v>0</v>
      </c>
      <c r="BU40" s="256">
        <f t="shared" si="280"/>
        <v>0</v>
      </c>
      <c r="BV40" s="256">
        <f t="shared" si="280"/>
        <v>0</v>
      </c>
      <c r="BW40" s="256">
        <f t="shared" si="280"/>
        <v>0</v>
      </c>
      <c r="BX40" s="256">
        <f t="shared" si="280"/>
        <v>0</v>
      </c>
      <c r="BY40" s="256">
        <f t="shared" si="281"/>
        <v>0</v>
      </c>
      <c r="BZ40" s="256">
        <f t="shared" si="281"/>
        <v>0</v>
      </c>
      <c r="CA40" s="256">
        <f t="shared" si="281"/>
        <v>0</v>
      </c>
      <c r="CB40" s="256">
        <f t="shared" si="281"/>
        <v>0</v>
      </c>
      <c r="CC40" s="256">
        <f t="shared" si="281"/>
        <v>0</v>
      </c>
      <c r="CD40" s="256">
        <f t="shared" si="281"/>
        <v>0</v>
      </c>
      <c r="CE40" s="256">
        <f t="shared" si="281"/>
        <v>0</v>
      </c>
      <c r="CF40" s="256">
        <f t="shared" si="281"/>
        <v>0</v>
      </c>
      <c r="CG40" s="256">
        <f t="shared" si="281"/>
        <v>0</v>
      </c>
      <c r="CH40" s="256">
        <f t="shared" si="281"/>
        <v>0</v>
      </c>
      <c r="CI40" s="256">
        <f t="shared" si="282"/>
        <v>0</v>
      </c>
      <c r="CJ40" s="256">
        <f t="shared" si="282"/>
        <v>0</v>
      </c>
      <c r="CK40" s="256">
        <f t="shared" si="282"/>
        <v>0</v>
      </c>
      <c r="CL40" s="256">
        <f t="shared" si="282"/>
        <v>0</v>
      </c>
      <c r="CM40" s="256">
        <f t="shared" si="282"/>
        <v>0</v>
      </c>
      <c r="CN40" s="256">
        <f t="shared" si="282"/>
        <v>0</v>
      </c>
      <c r="CO40" s="256">
        <f t="shared" si="282"/>
        <v>0</v>
      </c>
      <c r="CP40" s="256">
        <f t="shared" si="282"/>
        <v>0</v>
      </c>
      <c r="CQ40" s="256">
        <f t="shared" si="282"/>
        <v>0</v>
      </c>
      <c r="CR40" s="256">
        <f t="shared" si="282"/>
        <v>0</v>
      </c>
      <c r="CS40" s="256">
        <f t="shared" si="283"/>
        <v>0</v>
      </c>
      <c r="CT40" s="256">
        <f t="shared" si="283"/>
        <v>0</v>
      </c>
      <c r="CU40" s="256">
        <f t="shared" si="283"/>
        <v>0</v>
      </c>
      <c r="CV40" s="256">
        <f t="shared" si="283"/>
        <v>0</v>
      </c>
      <c r="CW40" s="256">
        <f t="shared" si="283"/>
        <v>0</v>
      </c>
      <c r="CX40" s="256">
        <f t="shared" si="283"/>
        <v>0</v>
      </c>
      <c r="CY40" s="256">
        <f t="shared" si="283"/>
        <v>0</v>
      </c>
      <c r="CZ40" s="256">
        <f t="shared" si="283"/>
        <v>0</v>
      </c>
      <c r="DA40" s="256">
        <f t="shared" si="283"/>
        <v>0</v>
      </c>
      <c r="DB40" s="256">
        <f t="shared" si="283"/>
        <v>0</v>
      </c>
      <c r="DC40" s="256">
        <f t="shared" si="284"/>
        <v>0</v>
      </c>
      <c r="DD40" s="256">
        <f t="shared" si="284"/>
        <v>0</v>
      </c>
      <c r="DE40" s="256">
        <f t="shared" si="284"/>
        <v>0</v>
      </c>
      <c r="DF40" s="256">
        <f t="shared" si="284"/>
        <v>0</v>
      </c>
      <c r="DG40" s="256">
        <f t="shared" si="284"/>
        <v>0</v>
      </c>
      <c r="DH40" s="256">
        <f t="shared" si="287"/>
        <v>0</v>
      </c>
      <c r="DI40" s="256">
        <f t="shared" si="287"/>
        <v>0</v>
      </c>
      <c r="DJ40" s="256">
        <f t="shared" si="287"/>
        <v>0</v>
      </c>
      <c r="DK40" s="256">
        <f t="shared" si="287"/>
        <v>0</v>
      </c>
      <c r="DL40" s="256">
        <f t="shared" si="287"/>
        <v>0</v>
      </c>
      <c r="DM40" s="256">
        <f t="shared" si="287"/>
        <v>0</v>
      </c>
      <c r="DN40" s="256">
        <f t="shared" si="287"/>
        <v>0</v>
      </c>
      <c r="DO40" s="256">
        <f t="shared" si="287"/>
        <v>0</v>
      </c>
      <c r="DP40" s="256">
        <f t="shared" si="287"/>
        <v>0</v>
      </c>
      <c r="DQ40" s="256">
        <f t="shared" si="287"/>
        <v>0</v>
      </c>
      <c r="DR40" s="256">
        <f t="shared" si="287"/>
        <v>0</v>
      </c>
      <c r="DS40" s="256">
        <f t="shared" si="287"/>
        <v>0</v>
      </c>
      <c r="DT40" s="256">
        <f t="shared" si="287"/>
        <v>0</v>
      </c>
      <c r="DU40" s="256">
        <f t="shared" si="287"/>
        <v>0</v>
      </c>
      <c r="DV40" s="256">
        <f t="shared" si="287"/>
        <v>0</v>
      </c>
      <c r="DW40" s="256">
        <f t="shared" si="287"/>
        <v>0</v>
      </c>
      <c r="DX40" s="256">
        <f t="shared" si="287"/>
        <v>0</v>
      </c>
      <c r="DY40" s="256">
        <f t="shared" si="287"/>
        <v>0</v>
      </c>
      <c r="DZ40" s="256">
        <f t="shared" si="287"/>
        <v>0</v>
      </c>
      <c r="EA40" s="256">
        <f t="shared" si="287"/>
        <v>0</v>
      </c>
      <c r="EB40" s="256">
        <f t="shared" si="287"/>
        <v>0</v>
      </c>
      <c r="EC40" s="256">
        <f t="shared" si="287"/>
        <v>0</v>
      </c>
      <c r="ED40" s="256">
        <f t="shared" si="287"/>
        <v>0</v>
      </c>
      <c r="EE40" s="256">
        <f t="shared" si="287"/>
        <v>0</v>
      </c>
      <c r="EF40" s="256">
        <f t="shared" si="287"/>
        <v>0</v>
      </c>
      <c r="EG40" s="256">
        <f t="shared" si="287"/>
        <v>0</v>
      </c>
      <c r="EH40" s="256">
        <f t="shared" si="287"/>
        <v>0</v>
      </c>
      <c r="EI40" s="256">
        <f t="shared" si="287"/>
        <v>0</v>
      </c>
      <c r="EJ40" s="256">
        <f t="shared" si="287"/>
        <v>0</v>
      </c>
      <c r="EK40" s="256">
        <f t="shared" si="287"/>
        <v>0</v>
      </c>
      <c r="EL40" s="256">
        <f t="shared" si="287"/>
        <v>0</v>
      </c>
      <c r="EM40" s="256">
        <f t="shared" si="287"/>
        <v>0</v>
      </c>
      <c r="EN40" s="256">
        <f t="shared" si="287"/>
        <v>0</v>
      </c>
      <c r="EO40" s="256">
        <f t="shared" si="287"/>
        <v>0</v>
      </c>
      <c r="EP40" s="256">
        <f t="shared" si="287"/>
        <v>0</v>
      </c>
      <c r="EQ40" s="256">
        <f t="shared" si="287"/>
        <v>0</v>
      </c>
      <c r="ER40" s="256">
        <f t="shared" si="287"/>
        <v>0</v>
      </c>
      <c r="ES40" s="256">
        <f t="shared" si="287"/>
        <v>0</v>
      </c>
      <c r="ET40" s="256">
        <f t="shared" si="287"/>
        <v>0</v>
      </c>
      <c r="EU40" s="256">
        <f t="shared" si="287"/>
        <v>0</v>
      </c>
      <c r="EV40" s="256">
        <f t="shared" si="287"/>
        <v>0</v>
      </c>
      <c r="EW40" s="256">
        <f t="shared" si="287"/>
        <v>0</v>
      </c>
      <c r="EX40" s="256">
        <f t="shared" si="287"/>
        <v>0</v>
      </c>
      <c r="EY40" s="256">
        <f t="shared" si="287"/>
        <v>0</v>
      </c>
      <c r="EZ40" s="256">
        <f t="shared" si="287"/>
        <v>0</v>
      </c>
      <c r="FA40" s="256">
        <f t="shared" si="287"/>
        <v>0</v>
      </c>
      <c r="FB40" s="256">
        <f t="shared" si="287"/>
        <v>0</v>
      </c>
      <c r="FC40" s="256">
        <f t="shared" si="287"/>
        <v>0</v>
      </c>
      <c r="FD40" s="256">
        <f t="shared" si="287"/>
        <v>0</v>
      </c>
      <c r="FE40" s="256">
        <f t="shared" si="287"/>
        <v>0</v>
      </c>
      <c r="FF40" s="256">
        <f t="shared" si="287"/>
        <v>0</v>
      </c>
      <c r="FG40" s="256">
        <f t="shared" si="287"/>
        <v>0</v>
      </c>
      <c r="FH40" s="256">
        <f t="shared" si="287"/>
        <v>0</v>
      </c>
      <c r="FI40" s="256">
        <f t="shared" si="287"/>
        <v>0</v>
      </c>
      <c r="FJ40" s="256">
        <f t="shared" si="287"/>
        <v>0</v>
      </c>
      <c r="FK40" s="256">
        <f t="shared" si="287"/>
        <v>0</v>
      </c>
      <c r="FL40" s="256">
        <f t="shared" si="287"/>
        <v>0</v>
      </c>
      <c r="FM40" s="256">
        <f t="shared" si="287"/>
        <v>0</v>
      </c>
      <c r="FN40" s="256">
        <f t="shared" si="287"/>
        <v>0</v>
      </c>
      <c r="FO40" s="256">
        <f t="shared" si="287"/>
        <v>0</v>
      </c>
      <c r="FP40" s="256">
        <f t="shared" si="287"/>
        <v>0</v>
      </c>
      <c r="FQ40" s="256">
        <f t="shared" si="287"/>
        <v>0</v>
      </c>
      <c r="FR40" s="256">
        <f t="shared" si="287"/>
        <v>0</v>
      </c>
      <c r="FS40" s="256">
        <f t="shared" ref="FS40:GZ42" si="288">IF(FS$8="",0,SUMIFS(FS$43:FS$704,$H$43:$H$704,$H40))</f>
        <v>0</v>
      </c>
      <c r="FT40" s="256">
        <f t="shared" si="288"/>
        <v>0</v>
      </c>
      <c r="FU40" s="256">
        <f t="shared" si="288"/>
        <v>0</v>
      </c>
      <c r="FV40" s="256">
        <f t="shared" si="288"/>
        <v>0</v>
      </c>
      <c r="FW40" s="256">
        <f t="shared" si="288"/>
        <v>0</v>
      </c>
      <c r="FX40" s="256">
        <f t="shared" si="288"/>
        <v>0</v>
      </c>
      <c r="FY40" s="256">
        <f t="shared" si="288"/>
        <v>0</v>
      </c>
      <c r="FZ40" s="256">
        <f t="shared" si="288"/>
        <v>0</v>
      </c>
      <c r="GA40" s="256">
        <f t="shared" si="288"/>
        <v>0</v>
      </c>
      <c r="GB40" s="256">
        <f t="shared" si="288"/>
        <v>0</v>
      </c>
      <c r="GC40" s="256">
        <f t="shared" si="288"/>
        <v>0</v>
      </c>
      <c r="GD40" s="256">
        <f t="shared" si="288"/>
        <v>0</v>
      </c>
      <c r="GE40" s="256">
        <f t="shared" si="288"/>
        <v>0</v>
      </c>
      <c r="GF40" s="256">
        <f t="shared" si="288"/>
        <v>0</v>
      </c>
      <c r="GG40" s="256">
        <f t="shared" si="288"/>
        <v>0</v>
      </c>
      <c r="GH40" s="256">
        <f t="shared" si="288"/>
        <v>0</v>
      </c>
      <c r="GI40" s="256">
        <f t="shared" si="288"/>
        <v>0</v>
      </c>
      <c r="GJ40" s="256">
        <f t="shared" si="288"/>
        <v>0</v>
      </c>
      <c r="GK40" s="256">
        <f t="shared" si="288"/>
        <v>0</v>
      </c>
      <c r="GL40" s="256">
        <f t="shared" si="288"/>
        <v>0</v>
      </c>
      <c r="GM40" s="256">
        <f t="shared" si="288"/>
        <v>0</v>
      </c>
      <c r="GN40" s="256">
        <f t="shared" si="288"/>
        <v>0</v>
      </c>
      <c r="GO40" s="256">
        <f t="shared" si="288"/>
        <v>0</v>
      </c>
      <c r="GP40" s="256">
        <f t="shared" si="288"/>
        <v>0</v>
      </c>
      <c r="GQ40" s="256">
        <f t="shared" si="288"/>
        <v>0</v>
      </c>
      <c r="GR40" s="256">
        <f t="shared" si="288"/>
        <v>0</v>
      </c>
      <c r="GS40" s="256">
        <f t="shared" si="288"/>
        <v>0</v>
      </c>
      <c r="GT40" s="256">
        <f t="shared" si="288"/>
        <v>0</v>
      </c>
      <c r="GU40" s="256">
        <f t="shared" si="288"/>
        <v>0</v>
      </c>
      <c r="GV40" s="256">
        <f t="shared" si="288"/>
        <v>0</v>
      </c>
      <c r="GW40" s="256">
        <f t="shared" si="288"/>
        <v>0</v>
      </c>
      <c r="GX40" s="256">
        <f t="shared" si="288"/>
        <v>0</v>
      </c>
      <c r="GY40" s="256">
        <f t="shared" si="288"/>
        <v>0</v>
      </c>
      <c r="GZ40" s="256">
        <f t="shared" si="288"/>
        <v>0</v>
      </c>
      <c r="HA40" s="214"/>
      <c r="HB40" s="214"/>
    </row>
    <row r="41" spans="1:210" s="257" customFormat="1">
      <c r="A41" s="214"/>
      <c r="B41" s="260"/>
      <c r="C41" s="214"/>
      <c r="D41" s="214"/>
      <c r="E41" s="265" t="s">
        <v>135</v>
      </c>
      <c r="F41" s="51"/>
      <c r="G41" s="302" t="s">
        <v>6</v>
      </c>
      <c r="H41" s="214" t="s">
        <v>144</v>
      </c>
      <c r="I41" s="214"/>
      <c r="J41" s="214"/>
      <c r="K41" s="214"/>
      <c r="L41" s="214"/>
      <c r="M41" s="251"/>
      <c r="N41" s="261" t="str">
        <f>Главная!$Y$8</f>
        <v>итого</v>
      </c>
      <c r="O41" s="214"/>
      <c r="P41" s="5"/>
      <c r="Q41" s="261" t="s">
        <v>26</v>
      </c>
      <c r="R41" s="214"/>
      <c r="S41" s="251"/>
      <c r="T41" s="252"/>
      <c r="U41" s="251"/>
      <c r="V41" s="214"/>
      <c r="W41" s="253">
        <f t="shared" si="275"/>
        <v>0</v>
      </c>
      <c r="X41" s="253"/>
      <c r="Y41" s="254"/>
      <c r="Z41" s="255"/>
      <c r="AA41" s="256">
        <f t="shared" si="276"/>
        <v>0</v>
      </c>
      <c r="AB41" s="256">
        <f t="shared" si="276"/>
        <v>0</v>
      </c>
      <c r="AC41" s="256">
        <f t="shared" si="276"/>
        <v>0</v>
      </c>
      <c r="AD41" s="256">
        <f t="shared" si="276"/>
        <v>0</v>
      </c>
      <c r="AE41" s="256">
        <f t="shared" si="276"/>
        <v>0</v>
      </c>
      <c r="AF41" s="256">
        <f t="shared" si="276"/>
        <v>0</v>
      </c>
      <c r="AG41" s="256">
        <f t="shared" si="276"/>
        <v>0</v>
      </c>
      <c r="AH41" s="256">
        <f t="shared" si="276"/>
        <v>0</v>
      </c>
      <c r="AI41" s="256">
        <f t="shared" si="276"/>
        <v>0</v>
      </c>
      <c r="AJ41" s="256">
        <f t="shared" si="276"/>
        <v>0</v>
      </c>
      <c r="AK41" s="256">
        <f t="shared" si="277"/>
        <v>0</v>
      </c>
      <c r="AL41" s="256">
        <f t="shared" si="277"/>
        <v>0</v>
      </c>
      <c r="AM41" s="256">
        <f t="shared" si="277"/>
        <v>0</v>
      </c>
      <c r="AN41" s="256">
        <f t="shared" si="277"/>
        <v>0</v>
      </c>
      <c r="AO41" s="256">
        <f t="shared" si="277"/>
        <v>0</v>
      </c>
      <c r="AP41" s="256">
        <f t="shared" si="277"/>
        <v>0</v>
      </c>
      <c r="AQ41" s="256">
        <f t="shared" si="277"/>
        <v>0</v>
      </c>
      <c r="AR41" s="256">
        <f t="shared" si="277"/>
        <v>0</v>
      </c>
      <c r="AS41" s="256">
        <f t="shared" si="277"/>
        <v>0</v>
      </c>
      <c r="AT41" s="256">
        <f t="shared" si="277"/>
        <v>0</v>
      </c>
      <c r="AU41" s="256">
        <f t="shared" si="278"/>
        <v>0</v>
      </c>
      <c r="AV41" s="256">
        <f t="shared" si="278"/>
        <v>0</v>
      </c>
      <c r="AW41" s="256">
        <f t="shared" si="278"/>
        <v>0</v>
      </c>
      <c r="AX41" s="256">
        <f t="shared" si="278"/>
        <v>0</v>
      </c>
      <c r="AY41" s="256">
        <f t="shared" si="278"/>
        <v>0</v>
      </c>
      <c r="AZ41" s="256">
        <f t="shared" si="278"/>
        <v>0</v>
      </c>
      <c r="BA41" s="256">
        <f t="shared" si="278"/>
        <v>0</v>
      </c>
      <c r="BB41" s="256">
        <f t="shared" si="278"/>
        <v>0</v>
      </c>
      <c r="BC41" s="256">
        <f t="shared" si="278"/>
        <v>0</v>
      </c>
      <c r="BD41" s="256">
        <f t="shared" si="278"/>
        <v>0</v>
      </c>
      <c r="BE41" s="256">
        <f t="shared" si="279"/>
        <v>0</v>
      </c>
      <c r="BF41" s="256">
        <f t="shared" si="279"/>
        <v>0</v>
      </c>
      <c r="BG41" s="256">
        <f t="shared" si="279"/>
        <v>0</v>
      </c>
      <c r="BH41" s="256">
        <f t="shared" si="279"/>
        <v>0</v>
      </c>
      <c r="BI41" s="256">
        <f t="shared" si="279"/>
        <v>0</v>
      </c>
      <c r="BJ41" s="256">
        <f t="shared" si="279"/>
        <v>0</v>
      </c>
      <c r="BK41" s="256">
        <f t="shared" si="279"/>
        <v>0</v>
      </c>
      <c r="BL41" s="256">
        <f t="shared" si="279"/>
        <v>0</v>
      </c>
      <c r="BM41" s="256">
        <f t="shared" si="279"/>
        <v>0</v>
      </c>
      <c r="BN41" s="256">
        <f t="shared" si="279"/>
        <v>0</v>
      </c>
      <c r="BO41" s="256">
        <f t="shared" si="280"/>
        <v>0</v>
      </c>
      <c r="BP41" s="256">
        <f t="shared" si="280"/>
        <v>0</v>
      </c>
      <c r="BQ41" s="256">
        <f t="shared" si="280"/>
        <v>0</v>
      </c>
      <c r="BR41" s="256">
        <f t="shared" si="280"/>
        <v>0</v>
      </c>
      <c r="BS41" s="256">
        <f t="shared" si="280"/>
        <v>0</v>
      </c>
      <c r="BT41" s="256">
        <f t="shared" si="280"/>
        <v>0</v>
      </c>
      <c r="BU41" s="256">
        <f t="shared" si="280"/>
        <v>0</v>
      </c>
      <c r="BV41" s="256">
        <f t="shared" si="280"/>
        <v>0</v>
      </c>
      <c r="BW41" s="256">
        <f t="shared" si="280"/>
        <v>0</v>
      </c>
      <c r="BX41" s="256">
        <f t="shared" si="280"/>
        <v>0</v>
      </c>
      <c r="BY41" s="256">
        <f t="shared" si="281"/>
        <v>0</v>
      </c>
      <c r="BZ41" s="256">
        <f t="shared" si="281"/>
        <v>0</v>
      </c>
      <c r="CA41" s="256">
        <f t="shared" si="281"/>
        <v>0</v>
      </c>
      <c r="CB41" s="256">
        <f t="shared" si="281"/>
        <v>0</v>
      </c>
      <c r="CC41" s="256">
        <f t="shared" si="281"/>
        <v>0</v>
      </c>
      <c r="CD41" s="256">
        <f t="shared" si="281"/>
        <v>0</v>
      </c>
      <c r="CE41" s="256">
        <f t="shared" si="281"/>
        <v>0</v>
      </c>
      <c r="CF41" s="256">
        <f t="shared" si="281"/>
        <v>0</v>
      </c>
      <c r="CG41" s="256">
        <f t="shared" si="281"/>
        <v>0</v>
      </c>
      <c r="CH41" s="256">
        <f t="shared" si="281"/>
        <v>0</v>
      </c>
      <c r="CI41" s="256">
        <f t="shared" si="282"/>
        <v>0</v>
      </c>
      <c r="CJ41" s="256">
        <f t="shared" si="282"/>
        <v>0</v>
      </c>
      <c r="CK41" s="256">
        <f t="shared" si="282"/>
        <v>0</v>
      </c>
      <c r="CL41" s="256">
        <f t="shared" si="282"/>
        <v>0</v>
      </c>
      <c r="CM41" s="256">
        <f t="shared" si="282"/>
        <v>0</v>
      </c>
      <c r="CN41" s="256">
        <f t="shared" si="282"/>
        <v>0</v>
      </c>
      <c r="CO41" s="256">
        <f t="shared" si="282"/>
        <v>0</v>
      </c>
      <c r="CP41" s="256">
        <f t="shared" si="282"/>
        <v>0</v>
      </c>
      <c r="CQ41" s="256">
        <f t="shared" si="282"/>
        <v>0</v>
      </c>
      <c r="CR41" s="256">
        <f t="shared" si="282"/>
        <v>0</v>
      </c>
      <c r="CS41" s="256">
        <f t="shared" si="283"/>
        <v>0</v>
      </c>
      <c r="CT41" s="256">
        <f t="shared" si="283"/>
        <v>0</v>
      </c>
      <c r="CU41" s="256">
        <f t="shared" si="283"/>
        <v>0</v>
      </c>
      <c r="CV41" s="256">
        <f t="shared" si="283"/>
        <v>0</v>
      </c>
      <c r="CW41" s="256">
        <f t="shared" si="283"/>
        <v>0</v>
      </c>
      <c r="CX41" s="256">
        <f t="shared" si="283"/>
        <v>0</v>
      </c>
      <c r="CY41" s="256">
        <f t="shared" si="283"/>
        <v>0</v>
      </c>
      <c r="CZ41" s="256">
        <f t="shared" si="283"/>
        <v>0</v>
      </c>
      <c r="DA41" s="256">
        <f t="shared" si="283"/>
        <v>0</v>
      </c>
      <c r="DB41" s="256">
        <f t="shared" si="283"/>
        <v>0</v>
      </c>
      <c r="DC41" s="256">
        <f t="shared" si="284"/>
        <v>0</v>
      </c>
      <c r="DD41" s="256">
        <f t="shared" si="284"/>
        <v>0</v>
      </c>
      <c r="DE41" s="256">
        <f t="shared" si="284"/>
        <v>0</v>
      </c>
      <c r="DF41" s="256">
        <f t="shared" si="284"/>
        <v>0</v>
      </c>
      <c r="DG41" s="256">
        <f t="shared" si="284"/>
        <v>0</v>
      </c>
      <c r="DH41" s="256">
        <f t="shared" ref="DH41:FS42" si="289">IF(DH$8="",0,SUMIFS(DH$43:DH$704,$H$43:$H$704,$H41))</f>
        <v>0</v>
      </c>
      <c r="DI41" s="256">
        <f t="shared" si="289"/>
        <v>0</v>
      </c>
      <c r="DJ41" s="256">
        <f t="shared" si="289"/>
        <v>0</v>
      </c>
      <c r="DK41" s="256">
        <f t="shared" si="289"/>
        <v>0</v>
      </c>
      <c r="DL41" s="256">
        <f t="shared" si="289"/>
        <v>0</v>
      </c>
      <c r="DM41" s="256">
        <f t="shared" si="289"/>
        <v>0</v>
      </c>
      <c r="DN41" s="256">
        <f t="shared" si="289"/>
        <v>0</v>
      </c>
      <c r="DO41" s="256">
        <f t="shared" si="289"/>
        <v>0</v>
      </c>
      <c r="DP41" s="256">
        <f t="shared" si="289"/>
        <v>0</v>
      </c>
      <c r="DQ41" s="256">
        <f t="shared" si="289"/>
        <v>0</v>
      </c>
      <c r="DR41" s="256">
        <f t="shared" si="289"/>
        <v>0</v>
      </c>
      <c r="DS41" s="256">
        <f t="shared" si="289"/>
        <v>0</v>
      </c>
      <c r="DT41" s="256">
        <f t="shared" si="289"/>
        <v>0</v>
      </c>
      <c r="DU41" s="256">
        <f t="shared" si="289"/>
        <v>0</v>
      </c>
      <c r="DV41" s="256">
        <f t="shared" si="289"/>
        <v>0</v>
      </c>
      <c r="DW41" s="256">
        <f t="shared" si="289"/>
        <v>0</v>
      </c>
      <c r="DX41" s="256">
        <f t="shared" si="289"/>
        <v>0</v>
      </c>
      <c r="DY41" s="256">
        <f t="shared" si="289"/>
        <v>0</v>
      </c>
      <c r="DZ41" s="256">
        <f t="shared" si="289"/>
        <v>0</v>
      </c>
      <c r="EA41" s="256">
        <f t="shared" si="289"/>
        <v>0</v>
      </c>
      <c r="EB41" s="256">
        <f t="shared" si="289"/>
        <v>0</v>
      </c>
      <c r="EC41" s="256">
        <f t="shared" si="289"/>
        <v>0</v>
      </c>
      <c r="ED41" s="256">
        <f t="shared" si="289"/>
        <v>0</v>
      </c>
      <c r="EE41" s="256">
        <f t="shared" si="289"/>
        <v>0</v>
      </c>
      <c r="EF41" s="256">
        <f t="shared" si="289"/>
        <v>0</v>
      </c>
      <c r="EG41" s="256">
        <f t="shared" si="289"/>
        <v>0</v>
      </c>
      <c r="EH41" s="256">
        <f t="shared" si="289"/>
        <v>0</v>
      </c>
      <c r="EI41" s="256">
        <f t="shared" si="289"/>
        <v>0</v>
      </c>
      <c r="EJ41" s="256">
        <f t="shared" si="289"/>
        <v>0</v>
      </c>
      <c r="EK41" s="256">
        <f t="shared" si="289"/>
        <v>0</v>
      </c>
      <c r="EL41" s="256">
        <f t="shared" si="289"/>
        <v>0</v>
      </c>
      <c r="EM41" s="256">
        <f t="shared" si="289"/>
        <v>0</v>
      </c>
      <c r="EN41" s="256">
        <f t="shared" si="289"/>
        <v>0</v>
      </c>
      <c r="EO41" s="256">
        <f t="shared" si="289"/>
        <v>0</v>
      </c>
      <c r="EP41" s="256">
        <f t="shared" si="289"/>
        <v>0</v>
      </c>
      <c r="EQ41" s="256">
        <f t="shared" si="289"/>
        <v>0</v>
      </c>
      <c r="ER41" s="256">
        <f t="shared" si="289"/>
        <v>0</v>
      </c>
      <c r="ES41" s="256">
        <f t="shared" si="289"/>
        <v>0</v>
      </c>
      <c r="ET41" s="256">
        <f t="shared" si="289"/>
        <v>0</v>
      </c>
      <c r="EU41" s="256">
        <f t="shared" si="289"/>
        <v>0</v>
      </c>
      <c r="EV41" s="256">
        <f t="shared" si="289"/>
        <v>0</v>
      </c>
      <c r="EW41" s="256">
        <f t="shared" si="289"/>
        <v>0</v>
      </c>
      <c r="EX41" s="256">
        <f t="shared" si="289"/>
        <v>0</v>
      </c>
      <c r="EY41" s="256">
        <f t="shared" si="289"/>
        <v>0</v>
      </c>
      <c r="EZ41" s="256">
        <f t="shared" si="289"/>
        <v>0</v>
      </c>
      <c r="FA41" s="256">
        <f t="shared" si="289"/>
        <v>0</v>
      </c>
      <c r="FB41" s="256">
        <f t="shared" si="289"/>
        <v>0</v>
      </c>
      <c r="FC41" s="256">
        <f t="shared" si="289"/>
        <v>0</v>
      </c>
      <c r="FD41" s="256">
        <f t="shared" si="289"/>
        <v>0</v>
      </c>
      <c r="FE41" s="256">
        <f t="shared" si="289"/>
        <v>0</v>
      </c>
      <c r="FF41" s="256">
        <f t="shared" si="289"/>
        <v>0</v>
      </c>
      <c r="FG41" s="256">
        <f t="shared" si="289"/>
        <v>0</v>
      </c>
      <c r="FH41" s="256">
        <f t="shared" si="289"/>
        <v>0</v>
      </c>
      <c r="FI41" s="256">
        <f t="shared" si="289"/>
        <v>0</v>
      </c>
      <c r="FJ41" s="256">
        <f t="shared" si="289"/>
        <v>0</v>
      </c>
      <c r="FK41" s="256">
        <f t="shared" si="289"/>
        <v>0</v>
      </c>
      <c r="FL41" s="256">
        <f t="shared" si="289"/>
        <v>0</v>
      </c>
      <c r="FM41" s="256">
        <f t="shared" si="289"/>
        <v>0</v>
      </c>
      <c r="FN41" s="256">
        <f t="shared" si="289"/>
        <v>0</v>
      </c>
      <c r="FO41" s="256">
        <f t="shared" si="289"/>
        <v>0</v>
      </c>
      <c r="FP41" s="256">
        <f t="shared" si="289"/>
        <v>0</v>
      </c>
      <c r="FQ41" s="256">
        <f t="shared" si="289"/>
        <v>0</v>
      </c>
      <c r="FR41" s="256">
        <f t="shared" si="289"/>
        <v>0</v>
      </c>
      <c r="FS41" s="256">
        <f t="shared" si="289"/>
        <v>0</v>
      </c>
      <c r="FT41" s="256">
        <f t="shared" si="288"/>
        <v>0</v>
      </c>
      <c r="FU41" s="256">
        <f t="shared" si="288"/>
        <v>0</v>
      </c>
      <c r="FV41" s="256">
        <f t="shared" si="288"/>
        <v>0</v>
      </c>
      <c r="FW41" s="256">
        <f t="shared" si="288"/>
        <v>0</v>
      </c>
      <c r="FX41" s="256">
        <f t="shared" si="288"/>
        <v>0</v>
      </c>
      <c r="FY41" s="256">
        <f t="shared" si="288"/>
        <v>0</v>
      </c>
      <c r="FZ41" s="256">
        <f t="shared" si="288"/>
        <v>0</v>
      </c>
      <c r="GA41" s="256">
        <f t="shared" si="288"/>
        <v>0</v>
      </c>
      <c r="GB41" s="256">
        <f t="shared" si="288"/>
        <v>0</v>
      </c>
      <c r="GC41" s="256">
        <f t="shared" si="288"/>
        <v>0</v>
      </c>
      <c r="GD41" s="256">
        <f t="shared" si="288"/>
        <v>0</v>
      </c>
      <c r="GE41" s="256">
        <f t="shared" si="288"/>
        <v>0</v>
      </c>
      <c r="GF41" s="256">
        <f t="shared" si="288"/>
        <v>0</v>
      </c>
      <c r="GG41" s="256">
        <f t="shared" si="288"/>
        <v>0</v>
      </c>
      <c r="GH41" s="256">
        <f t="shared" si="288"/>
        <v>0</v>
      </c>
      <c r="GI41" s="256">
        <f t="shared" si="288"/>
        <v>0</v>
      </c>
      <c r="GJ41" s="256">
        <f t="shared" si="288"/>
        <v>0</v>
      </c>
      <c r="GK41" s="256">
        <f t="shared" si="288"/>
        <v>0</v>
      </c>
      <c r="GL41" s="256">
        <f t="shared" si="288"/>
        <v>0</v>
      </c>
      <c r="GM41" s="256">
        <f t="shared" si="288"/>
        <v>0</v>
      </c>
      <c r="GN41" s="256">
        <f t="shared" si="288"/>
        <v>0</v>
      </c>
      <c r="GO41" s="256">
        <f t="shared" si="288"/>
        <v>0</v>
      </c>
      <c r="GP41" s="256">
        <f t="shared" si="288"/>
        <v>0</v>
      </c>
      <c r="GQ41" s="256">
        <f t="shared" si="288"/>
        <v>0</v>
      </c>
      <c r="GR41" s="256">
        <f t="shared" si="288"/>
        <v>0</v>
      </c>
      <c r="GS41" s="256">
        <f t="shared" si="288"/>
        <v>0</v>
      </c>
      <c r="GT41" s="256">
        <f t="shared" si="288"/>
        <v>0</v>
      </c>
      <c r="GU41" s="256">
        <f t="shared" si="288"/>
        <v>0</v>
      </c>
      <c r="GV41" s="256">
        <f t="shared" si="288"/>
        <v>0</v>
      </c>
      <c r="GW41" s="256">
        <f t="shared" si="288"/>
        <v>0</v>
      </c>
      <c r="GX41" s="256">
        <f t="shared" si="288"/>
        <v>0</v>
      </c>
      <c r="GY41" s="256">
        <f t="shared" si="288"/>
        <v>0</v>
      </c>
      <c r="GZ41" s="256">
        <f t="shared" si="288"/>
        <v>0</v>
      </c>
      <c r="HA41" s="214"/>
      <c r="HB41" s="214"/>
    </row>
    <row r="42" spans="1:210" s="257" customFormat="1">
      <c r="A42" s="214"/>
      <c r="B42" s="260"/>
      <c r="C42" s="214"/>
      <c r="D42" s="214"/>
      <c r="E42" s="265" t="s">
        <v>135</v>
      </c>
      <c r="F42" s="51"/>
      <c r="G42" s="302" t="s">
        <v>6</v>
      </c>
      <c r="H42" s="214" t="s">
        <v>176</v>
      </c>
      <c r="I42" s="214"/>
      <c r="J42" s="214"/>
      <c r="K42" s="214"/>
      <c r="L42" s="214"/>
      <c r="M42" s="251"/>
      <c r="N42" s="261" t="str">
        <f>Главная!$Y$8</f>
        <v>итого</v>
      </c>
      <c r="O42" s="214"/>
      <c r="P42" s="5"/>
      <c r="Q42" s="261" t="s">
        <v>26</v>
      </c>
      <c r="R42" s="214"/>
      <c r="S42" s="251"/>
      <c r="T42" s="252"/>
      <c r="U42" s="251"/>
      <c r="V42" s="214"/>
      <c r="W42" s="253">
        <f t="shared" si="275"/>
        <v>0</v>
      </c>
      <c r="X42" s="253"/>
      <c r="Y42" s="254"/>
      <c r="Z42" s="255"/>
      <c r="AA42" s="256">
        <f t="shared" si="276"/>
        <v>0</v>
      </c>
      <c r="AB42" s="256">
        <f t="shared" si="276"/>
        <v>0</v>
      </c>
      <c r="AC42" s="256">
        <f t="shared" si="276"/>
        <v>0</v>
      </c>
      <c r="AD42" s="256">
        <f t="shared" si="276"/>
        <v>0</v>
      </c>
      <c r="AE42" s="256">
        <f t="shared" si="276"/>
        <v>0</v>
      </c>
      <c r="AF42" s="256">
        <f t="shared" si="276"/>
        <v>0</v>
      </c>
      <c r="AG42" s="256">
        <f t="shared" si="276"/>
        <v>0</v>
      </c>
      <c r="AH42" s="256">
        <f t="shared" si="276"/>
        <v>0</v>
      </c>
      <c r="AI42" s="256">
        <f t="shared" si="276"/>
        <v>0</v>
      </c>
      <c r="AJ42" s="256">
        <f t="shared" si="276"/>
        <v>0</v>
      </c>
      <c r="AK42" s="256">
        <f t="shared" si="277"/>
        <v>0</v>
      </c>
      <c r="AL42" s="256">
        <f t="shared" si="277"/>
        <v>0</v>
      </c>
      <c r="AM42" s="256">
        <f t="shared" si="277"/>
        <v>0</v>
      </c>
      <c r="AN42" s="256">
        <f t="shared" si="277"/>
        <v>0</v>
      </c>
      <c r="AO42" s="256">
        <f t="shared" si="277"/>
        <v>0</v>
      </c>
      <c r="AP42" s="256">
        <f t="shared" si="277"/>
        <v>0</v>
      </c>
      <c r="AQ42" s="256">
        <f t="shared" si="277"/>
        <v>0</v>
      </c>
      <c r="AR42" s="256">
        <f t="shared" si="277"/>
        <v>0</v>
      </c>
      <c r="AS42" s="256">
        <f t="shared" si="277"/>
        <v>0</v>
      </c>
      <c r="AT42" s="256">
        <f t="shared" si="277"/>
        <v>0</v>
      </c>
      <c r="AU42" s="256">
        <f t="shared" si="278"/>
        <v>0</v>
      </c>
      <c r="AV42" s="256">
        <f t="shared" si="278"/>
        <v>0</v>
      </c>
      <c r="AW42" s="256">
        <f t="shared" si="278"/>
        <v>0</v>
      </c>
      <c r="AX42" s="256">
        <f t="shared" si="278"/>
        <v>0</v>
      </c>
      <c r="AY42" s="256">
        <f t="shared" si="278"/>
        <v>0</v>
      </c>
      <c r="AZ42" s="256">
        <f t="shared" si="278"/>
        <v>0</v>
      </c>
      <c r="BA42" s="256">
        <f t="shared" si="278"/>
        <v>0</v>
      </c>
      <c r="BB42" s="256">
        <f t="shared" si="278"/>
        <v>0</v>
      </c>
      <c r="BC42" s="256">
        <f t="shared" si="278"/>
        <v>0</v>
      </c>
      <c r="BD42" s="256">
        <f t="shared" si="278"/>
        <v>0</v>
      </c>
      <c r="BE42" s="256">
        <f t="shared" si="279"/>
        <v>0</v>
      </c>
      <c r="BF42" s="256">
        <f t="shared" si="279"/>
        <v>0</v>
      </c>
      <c r="BG42" s="256">
        <f t="shared" si="279"/>
        <v>0</v>
      </c>
      <c r="BH42" s="256">
        <f t="shared" si="279"/>
        <v>0</v>
      </c>
      <c r="BI42" s="256">
        <f t="shared" si="279"/>
        <v>0</v>
      </c>
      <c r="BJ42" s="256">
        <f t="shared" si="279"/>
        <v>0</v>
      </c>
      <c r="BK42" s="256">
        <f t="shared" si="279"/>
        <v>0</v>
      </c>
      <c r="BL42" s="256">
        <f t="shared" si="279"/>
        <v>0</v>
      </c>
      <c r="BM42" s="256">
        <f t="shared" si="279"/>
        <v>0</v>
      </c>
      <c r="BN42" s="256">
        <f t="shared" si="279"/>
        <v>0</v>
      </c>
      <c r="BO42" s="256">
        <f t="shared" si="280"/>
        <v>0</v>
      </c>
      <c r="BP42" s="256">
        <f t="shared" si="280"/>
        <v>0</v>
      </c>
      <c r="BQ42" s="256">
        <f t="shared" si="280"/>
        <v>0</v>
      </c>
      <c r="BR42" s="256">
        <f t="shared" si="280"/>
        <v>0</v>
      </c>
      <c r="BS42" s="256">
        <f t="shared" si="280"/>
        <v>0</v>
      </c>
      <c r="BT42" s="256">
        <f t="shared" si="280"/>
        <v>0</v>
      </c>
      <c r="BU42" s="256">
        <f t="shared" si="280"/>
        <v>0</v>
      </c>
      <c r="BV42" s="256">
        <f t="shared" si="280"/>
        <v>0</v>
      </c>
      <c r="BW42" s="256">
        <f t="shared" si="280"/>
        <v>0</v>
      </c>
      <c r="BX42" s="256">
        <f t="shared" si="280"/>
        <v>0</v>
      </c>
      <c r="BY42" s="256">
        <f t="shared" si="281"/>
        <v>0</v>
      </c>
      <c r="BZ42" s="256">
        <f t="shared" si="281"/>
        <v>0</v>
      </c>
      <c r="CA42" s="256">
        <f t="shared" si="281"/>
        <v>0</v>
      </c>
      <c r="CB42" s="256">
        <f t="shared" si="281"/>
        <v>0</v>
      </c>
      <c r="CC42" s="256">
        <f t="shared" si="281"/>
        <v>0</v>
      </c>
      <c r="CD42" s="256">
        <f t="shared" si="281"/>
        <v>0</v>
      </c>
      <c r="CE42" s="256">
        <f t="shared" si="281"/>
        <v>0</v>
      </c>
      <c r="CF42" s="256">
        <f t="shared" si="281"/>
        <v>0</v>
      </c>
      <c r="CG42" s="256">
        <f t="shared" si="281"/>
        <v>0</v>
      </c>
      <c r="CH42" s="256">
        <f t="shared" si="281"/>
        <v>0</v>
      </c>
      <c r="CI42" s="256">
        <f t="shared" si="282"/>
        <v>0</v>
      </c>
      <c r="CJ42" s="256">
        <f t="shared" si="282"/>
        <v>0</v>
      </c>
      <c r="CK42" s="256">
        <f t="shared" si="282"/>
        <v>0</v>
      </c>
      <c r="CL42" s="256">
        <f t="shared" si="282"/>
        <v>0</v>
      </c>
      <c r="CM42" s="256">
        <f t="shared" si="282"/>
        <v>0</v>
      </c>
      <c r="CN42" s="256">
        <f t="shared" si="282"/>
        <v>0</v>
      </c>
      <c r="CO42" s="256">
        <f t="shared" si="282"/>
        <v>0</v>
      </c>
      <c r="CP42" s="256">
        <f t="shared" si="282"/>
        <v>0</v>
      </c>
      <c r="CQ42" s="256">
        <f t="shared" si="282"/>
        <v>0</v>
      </c>
      <c r="CR42" s="256">
        <f t="shared" si="282"/>
        <v>0</v>
      </c>
      <c r="CS42" s="256">
        <f t="shared" si="283"/>
        <v>0</v>
      </c>
      <c r="CT42" s="256">
        <f t="shared" si="283"/>
        <v>0</v>
      </c>
      <c r="CU42" s="256">
        <f t="shared" si="283"/>
        <v>0</v>
      </c>
      <c r="CV42" s="256">
        <f t="shared" si="283"/>
        <v>0</v>
      </c>
      <c r="CW42" s="256">
        <f t="shared" si="283"/>
        <v>0</v>
      </c>
      <c r="CX42" s="256">
        <f t="shared" si="283"/>
        <v>0</v>
      </c>
      <c r="CY42" s="256">
        <f t="shared" si="283"/>
        <v>0</v>
      </c>
      <c r="CZ42" s="256">
        <f t="shared" si="283"/>
        <v>0</v>
      </c>
      <c r="DA42" s="256">
        <f t="shared" si="283"/>
        <v>0</v>
      </c>
      <c r="DB42" s="256">
        <f t="shared" si="283"/>
        <v>0</v>
      </c>
      <c r="DC42" s="256">
        <f t="shared" si="284"/>
        <v>0</v>
      </c>
      <c r="DD42" s="256">
        <f t="shared" si="284"/>
        <v>0</v>
      </c>
      <c r="DE42" s="256">
        <f t="shared" si="284"/>
        <v>0</v>
      </c>
      <c r="DF42" s="256">
        <f t="shared" si="284"/>
        <v>0</v>
      </c>
      <c r="DG42" s="256">
        <f t="shared" si="284"/>
        <v>0</v>
      </c>
      <c r="DH42" s="256">
        <f t="shared" si="289"/>
        <v>0</v>
      </c>
      <c r="DI42" s="256">
        <f t="shared" si="289"/>
        <v>0</v>
      </c>
      <c r="DJ42" s="256">
        <f t="shared" si="289"/>
        <v>0</v>
      </c>
      <c r="DK42" s="256">
        <f t="shared" si="289"/>
        <v>0</v>
      </c>
      <c r="DL42" s="256">
        <f t="shared" si="289"/>
        <v>0</v>
      </c>
      <c r="DM42" s="256">
        <f t="shared" si="289"/>
        <v>0</v>
      </c>
      <c r="DN42" s="256">
        <f t="shared" si="289"/>
        <v>0</v>
      </c>
      <c r="DO42" s="256">
        <f t="shared" si="289"/>
        <v>0</v>
      </c>
      <c r="DP42" s="256">
        <f t="shared" si="289"/>
        <v>0</v>
      </c>
      <c r="DQ42" s="256">
        <f t="shared" si="289"/>
        <v>0</v>
      </c>
      <c r="DR42" s="256">
        <f t="shared" si="289"/>
        <v>0</v>
      </c>
      <c r="DS42" s="256">
        <f t="shared" si="289"/>
        <v>0</v>
      </c>
      <c r="DT42" s="256">
        <f t="shared" si="289"/>
        <v>0</v>
      </c>
      <c r="DU42" s="256">
        <f t="shared" si="289"/>
        <v>0</v>
      </c>
      <c r="DV42" s="256">
        <f t="shared" si="289"/>
        <v>0</v>
      </c>
      <c r="DW42" s="256">
        <f t="shared" si="289"/>
        <v>0</v>
      </c>
      <c r="DX42" s="256">
        <f t="shared" si="289"/>
        <v>0</v>
      </c>
      <c r="DY42" s="256">
        <f t="shared" si="289"/>
        <v>0</v>
      </c>
      <c r="DZ42" s="256">
        <f t="shared" si="289"/>
        <v>0</v>
      </c>
      <c r="EA42" s="256">
        <f t="shared" si="289"/>
        <v>0</v>
      </c>
      <c r="EB42" s="256">
        <f t="shared" si="289"/>
        <v>0</v>
      </c>
      <c r="EC42" s="256">
        <f t="shared" si="289"/>
        <v>0</v>
      </c>
      <c r="ED42" s="256">
        <f t="shared" si="289"/>
        <v>0</v>
      </c>
      <c r="EE42" s="256">
        <f t="shared" si="289"/>
        <v>0</v>
      </c>
      <c r="EF42" s="256">
        <f t="shared" si="289"/>
        <v>0</v>
      </c>
      <c r="EG42" s="256">
        <f t="shared" si="289"/>
        <v>0</v>
      </c>
      <c r="EH42" s="256">
        <f t="shared" si="289"/>
        <v>0</v>
      </c>
      <c r="EI42" s="256">
        <f t="shared" si="289"/>
        <v>0</v>
      </c>
      <c r="EJ42" s="256">
        <f t="shared" si="289"/>
        <v>0</v>
      </c>
      <c r="EK42" s="256">
        <f t="shared" si="289"/>
        <v>0</v>
      </c>
      <c r="EL42" s="256">
        <f t="shared" si="289"/>
        <v>0</v>
      </c>
      <c r="EM42" s="256">
        <f t="shared" si="289"/>
        <v>0</v>
      </c>
      <c r="EN42" s="256">
        <f t="shared" si="289"/>
        <v>0</v>
      </c>
      <c r="EO42" s="256">
        <f t="shared" si="289"/>
        <v>0</v>
      </c>
      <c r="EP42" s="256">
        <f t="shared" si="289"/>
        <v>0</v>
      </c>
      <c r="EQ42" s="256">
        <f t="shared" si="289"/>
        <v>0</v>
      </c>
      <c r="ER42" s="256">
        <f t="shared" si="289"/>
        <v>0</v>
      </c>
      <c r="ES42" s="256">
        <f t="shared" si="289"/>
        <v>0</v>
      </c>
      <c r="ET42" s="256">
        <f t="shared" si="289"/>
        <v>0</v>
      </c>
      <c r="EU42" s="256">
        <f t="shared" si="289"/>
        <v>0</v>
      </c>
      <c r="EV42" s="256">
        <f t="shared" si="289"/>
        <v>0</v>
      </c>
      <c r="EW42" s="256">
        <f t="shared" si="289"/>
        <v>0</v>
      </c>
      <c r="EX42" s="256">
        <f t="shared" si="289"/>
        <v>0</v>
      </c>
      <c r="EY42" s="256">
        <f t="shared" si="289"/>
        <v>0</v>
      </c>
      <c r="EZ42" s="256">
        <f t="shared" si="289"/>
        <v>0</v>
      </c>
      <c r="FA42" s="256">
        <f t="shared" si="289"/>
        <v>0</v>
      </c>
      <c r="FB42" s="256">
        <f t="shared" si="289"/>
        <v>0</v>
      </c>
      <c r="FC42" s="256">
        <f t="shared" si="289"/>
        <v>0</v>
      </c>
      <c r="FD42" s="256">
        <f t="shared" si="289"/>
        <v>0</v>
      </c>
      <c r="FE42" s="256">
        <f t="shared" si="289"/>
        <v>0</v>
      </c>
      <c r="FF42" s="256">
        <f t="shared" si="289"/>
        <v>0</v>
      </c>
      <c r="FG42" s="256">
        <f t="shared" si="289"/>
        <v>0</v>
      </c>
      <c r="FH42" s="256">
        <f t="shared" si="289"/>
        <v>0</v>
      </c>
      <c r="FI42" s="256">
        <f t="shared" si="289"/>
        <v>0</v>
      </c>
      <c r="FJ42" s="256">
        <f t="shared" si="289"/>
        <v>0</v>
      </c>
      <c r="FK42" s="256">
        <f t="shared" si="289"/>
        <v>0</v>
      </c>
      <c r="FL42" s="256">
        <f t="shared" si="289"/>
        <v>0</v>
      </c>
      <c r="FM42" s="256">
        <f t="shared" si="289"/>
        <v>0</v>
      </c>
      <c r="FN42" s="256">
        <f t="shared" si="289"/>
        <v>0</v>
      </c>
      <c r="FO42" s="256">
        <f t="shared" si="289"/>
        <v>0</v>
      </c>
      <c r="FP42" s="256">
        <f t="shared" si="289"/>
        <v>0</v>
      </c>
      <c r="FQ42" s="256">
        <f t="shared" si="289"/>
        <v>0</v>
      </c>
      <c r="FR42" s="256">
        <f t="shared" si="289"/>
        <v>0</v>
      </c>
      <c r="FS42" s="256">
        <f t="shared" si="289"/>
        <v>0</v>
      </c>
      <c r="FT42" s="256">
        <f t="shared" si="288"/>
        <v>0</v>
      </c>
      <c r="FU42" s="256">
        <f t="shared" si="288"/>
        <v>0</v>
      </c>
      <c r="FV42" s="256">
        <f t="shared" si="288"/>
        <v>0</v>
      </c>
      <c r="FW42" s="256">
        <f t="shared" si="288"/>
        <v>0</v>
      </c>
      <c r="FX42" s="256">
        <f t="shared" si="288"/>
        <v>0</v>
      </c>
      <c r="FY42" s="256">
        <f t="shared" si="288"/>
        <v>0</v>
      </c>
      <c r="FZ42" s="256">
        <f t="shared" si="288"/>
        <v>0</v>
      </c>
      <c r="GA42" s="256">
        <f t="shared" si="288"/>
        <v>0</v>
      </c>
      <c r="GB42" s="256">
        <f t="shared" si="288"/>
        <v>0</v>
      </c>
      <c r="GC42" s="256">
        <f t="shared" si="288"/>
        <v>0</v>
      </c>
      <c r="GD42" s="256">
        <f t="shared" si="288"/>
        <v>0</v>
      </c>
      <c r="GE42" s="256">
        <f t="shared" si="288"/>
        <v>0</v>
      </c>
      <c r="GF42" s="256">
        <f t="shared" si="288"/>
        <v>0</v>
      </c>
      <c r="GG42" s="256">
        <f t="shared" si="288"/>
        <v>0</v>
      </c>
      <c r="GH42" s="256">
        <f t="shared" si="288"/>
        <v>0</v>
      </c>
      <c r="GI42" s="256">
        <f t="shared" si="288"/>
        <v>0</v>
      </c>
      <c r="GJ42" s="256">
        <f t="shared" si="288"/>
        <v>0</v>
      </c>
      <c r="GK42" s="256">
        <f t="shared" si="288"/>
        <v>0</v>
      </c>
      <c r="GL42" s="256">
        <f t="shared" si="288"/>
        <v>0</v>
      </c>
      <c r="GM42" s="256">
        <f t="shared" si="288"/>
        <v>0</v>
      </c>
      <c r="GN42" s="256">
        <f t="shared" si="288"/>
        <v>0</v>
      </c>
      <c r="GO42" s="256">
        <f t="shared" si="288"/>
        <v>0</v>
      </c>
      <c r="GP42" s="256">
        <f t="shared" si="288"/>
        <v>0</v>
      </c>
      <c r="GQ42" s="256">
        <f t="shared" si="288"/>
        <v>0</v>
      </c>
      <c r="GR42" s="256">
        <f t="shared" si="288"/>
        <v>0</v>
      </c>
      <c r="GS42" s="256">
        <f t="shared" si="288"/>
        <v>0</v>
      </c>
      <c r="GT42" s="256">
        <f t="shared" si="288"/>
        <v>0</v>
      </c>
      <c r="GU42" s="256">
        <f t="shared" si="288"/>
        <v>0</v>
      </c>
      <c r="GV42" s="256">
        <f t="shared" si="288"/>
        <v>0</v>
      </c>
      <c r="GW42" s="256">
        <f t="shared" si="288"/>
        <v>0</v>
      </c>
      <c r="GX42" s="256">
        <f t="shared" si="288"/>
        <v>0</v>
      </c>
      <c r="GY42" s="256">
        <f t="shared" si="288"/>
        <v>0</v>
      </c>
      <c r="GZ42" s="256">
        <f t="shared" si="288"/>
        <v>0</v>
      </c>
      <c r="HA42" s="214"/>
      <c r="HB42" s="214"/>
    </row>
    <row r="43" spans="1:210" ht="4.2" customHeight="1">
      <c r="A43" s="18"/>
      <c r="B43" s="18"/>
      <c r="C43" s="18"/>
      <c r="D43" s="18"/>
      <c r="E43" s="266"/>
      <c r="F43" s="18"/>
      <c r="G43" s="18"/>
      <c r="H43" s="18"/>
      <c r="I43" s="18"/>
      <c r="J43" s="18"/>
      <c r="K43" s="18"/>
      <c r="L43" s="18"/>
      <c r="M43" s="18"/>
      <c r="N43" s="18"/>
      <c r="O43" s="18"/>
      <c r="P43" s="572"/>
      <c r="Q43" s="18"/>
      <c r="R43" s="18"/>
      <c r="S43" s="18"/>
      <c r="T43" s="18"/>
      <c r="U43" s="18"/>
      <c r="V43" s="18"/>
      <c r="W43" s="18"/>
      <c r="X43" s="18"/>
      <c r="Y43" s="18"/>
      <c r="Z43" s="18"/>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1"/>
      <c r="HB43" s="1"/>
    </row>
    <row r="44" spans="1:210" ht="7.2" customHeight="1" thickBot="1">
      <c r="A44" s="1"/>
      <c r="B44" s="311"/>
      <c r="C44" s="311"/>
      <c r="D44" s="311"/>
      <c r="E44" s="312"/>
      <c r="F44" s="311"/>
      <c r="G44" s="313"/>
      <c r="H44" s="311"/>
      <c r="I44" s="311"/>
      <c r="J44" s="311"/>
      <c r="K44" s="311"/>
      <c r="L44" s="311"/>
      <c r="M44" s="314"/>
      <c r="N44" s="311"/>
      <c r="O44" s="311"/>
      <c r="P44" s="314"/>
      <c r="Q44" s="311"/>
      <c r="R44" s="311"/>
      <c r="S44" s="314"/>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c r="BX44" s="315"/>
      <c r="BY44" s="315"/>
      <c r="BZ44" s="315"/>
      <c r="CA44" s="315"/>
      <c r="CB44" s="315"/>
      <c r="CC44" s="315"/>
      <c r="CD44" s="315"/>
      <c r="CE44" s="315"/>
      <c r="CF44" s="315"/>
      <c r="CG44" s="315"/>
      <c r="CH44" s="315"/>
      <c r="CI44" s="315"/>
      <c r="CJ44" s="315"/>
      <c r="CK44" s="315"/>
      <c r="CL44" s="315"/>
      <c r="CM44" s="315"/>
      <c r="CN44" s="315"/>
      <c r="CO44" s="315"/>
      <c r="CP44" s="315"/>
      <c r="CQ44" s="315"/>
      <c r="CR44" s="315"/>
      <c r="CS44" s="315"/>
      <c r="CT44" s="315"/>
      <c r="CU44" s="315"/>
      <c r="CV44" s="315"/>
      <c r="CW44" s="315"/>
      <c r="CX44" s="315"/>
      <c r="CY44" s="315"/>
      <c r="CZ44" s="315"/>
      <c r="DA44" s="315"/>
      <c r="DB44" s="315"/>
      <c r="DC44" s="315"/>
      <c r="DD44" s="315"/>
      <c r="DE44" s="315"/>
      <c r="DF44" s="315"/>
      <c r="DG44" s="315"/>
      <c r="DH44" s="315"/>
      <c r="DI44" s="315"/>
      <c r="DJ44" s="315"/>
      <c r="DK44" s="315"/>
      <c r="DL44" s="315"/>
      <c r="DM44" s="315"/>
      <c r="DN44" s="315"/>
      <c r="DO44" s="315"/>
      <c r="DP44" s="315"/>
      <c r="DQ44" s="315"/>
      <c r="DR44" s="315"/>
      <c r="DS44" s="315"/>
      <c r="DT44" s="315"/>
      <c r="DU44" s="315"/>
      <c r="DV44" s="315"/>
      <c r="DW44" s="315"/>
      <c r="DX44" s="315"/>
      <c r="DY44" s="315"/>
      <c r="DZ44" s="315"/>
      <c r="EA44" s="315"/>
      <c r="EB44" s="315"/>
      <c r="EC44" s="315"/>
      <c r="ED44" s="315"/>
      <c r="EE44" s="315"/>
      <c r="EF44" s="315"/>
      <c r="EG44" s="315"/>
      <c r="EH44" s="315"/>
      <c r="EI44" s="315"/>
      <c r="EJ44" s="315"/>
      <c r="EK44" s="315"/>
      <c r="EL44" s="315"/>
      <c r="EM44" s="315"/>
      <c r="EN44" s="315"/>
      <c r="EO44" s="315"/>
      <c r="EP44" s="315"/>
      <c r="EQ44" s="315"/>
      <c r="ER44" s="315"/>
      <c r="ES44" s="315"/>
      <c r="ET44" s="315"/>
      <c r="EU44" s="315"/>
      <c r="EV44" s="315"/>
      <c r="EW44" s="315"/>
      <c r="EX44" s="315"/>
      <c r="EY44" s="315"/>
      <c r="EZ44" s="315"/>
      <c r="FA44" s="315"/>
      <c r="FB44" s="315"/>
      <c r="FC44" s="315"/>
      <c r="FD44" s="315"/>
      <c r="FE44" s="315"/>
      <c r="FF44" s="315"/>
      <c r="FG44" s="315"/>
      <c r="FH44" s="315"/>
      <c r="FI44" s="315"/>
      <c r="FJ44" s="315"/>
      <c r="FK44" s="315"/>
      <c r="FL44" s="315"/>
      <c r="FM44" s="315"/>
      <c r="FN44" s="315"/>
      <c r="FO44" s="315"/>
      <c r="FP44" s="315"/>
      <c r="FQ44" s="315"/>
      <c r="FR44" s="315"/>
      <c r="FS44" s="315"/>
      <c r="FT44" s="315"/>
      <c r="FU44" s="315"/>
      <c r="FV44" s="315"/>
      <c r="FW44" s="315"/>
      <c r="FX44" s="315"/>
      <c r="FY44" s="315"/>
      <c r="FZ44" s="315"/>
      <c r="GA44" s="315"/>
      <c r="GB44" s="315"/>
      <c r="GC44" s="315"/>
      <c r="GD44" s="315"/>
      <c r="GE44" s="315"/>
      <c r="GF44" s="315"/>
      <c r="GG44" s="315"/>
      <c r="GH44" s="315"/>
      <c r="GI44" s="315"/>
      <c r="GJ44" s="315"/>
      <c r="GK44" s="315"/>
      <c r="GL44" s="315"/>
      <c r="GM44" s="315"/>
      <c r="GN44" s="315"/>
      <c r="GO44" s="315"/>
      <c r="GP44" s="315"/>
      <c r="GQ44" s="315"/>
      <c r="GR44" s="315"/>
      <c r="GS44" s="315"/>
      <c r="GT44" s="315"/>
      <c r="GU44" s="315"/>
      <c r="GV44" s="315"/>
      <c r="GW44" s="315"/>
      <c r="GX44" s="315"/>
      <c r="GY44" s="315"/>
      <c r="GZ44" s="315"/>
      <c r="HA44" s="1"/>
      <c r="HB44" s="1"/>
    </row>
    <row r="45" spans="1:210" ht="7.2" customHeight="1">
      <c r="A45" s="1"/>
      <c r="B45" s="316"/>
      <c r="C45" s="316"/>
      <c r="D45" s="316"/>
      <c r="E45" s="317"/>
      <c r="F45" s="316"/>
      <c r="G45" s="318"/>
      <c r="H45" s="316"/>
      <c r="I45" s="316"/>
      <c r="J45" s="316"/>
      <c r="K45" s="316"/>
      <c r="L45" s="316"/>
      <c r="M45" s="319"/>
      <c r="N45" s="316"/>
      <c r="O45" s="316"/>
      <c r="P45" s="319"/>
      <c r="Q45" s="316"/>
      <c r="R45" s="316"/>
      <c r="S45" s="319"/>
      <c r="T45" s="320"/>
      <c r="U45" s="320"/>
      <c r="V45" s="320"/>
      <c r="W45" s="320"/>
      <c r="X45" s="320"/>
      <c r="Y45" s="320"/>
      <c r="Z45" s="320"/>
      <c r="AA45" s="320"/>
      <c r="AB45" s="320"/>
      <c r="AC45" s="320"/>
      <c r="AD45" s="320"/>
      <c r="AE45" s="320"/>
      <c r="AF45" s="320"/>
      <c r="AG45" s="320"/>
      <c r="AH45" s="320"/>
      <c r="AI45" s="320"/>
      <c r="AJ45" s="320"/>
      <c r="AK45" s="320"/>
      <c r="AL45" s="320"/>
      <c r="AM45" s="320"/>
      <c r="AN45" s="320"/>
      <c r="AO45" s="320"/>
      <c r="AP45" s="320"/>
      <c r="AQ45" s="320"/>
      <c r="AR45" s="320"/>
      <c r="AS45" s="320"/>
      <c r="AT45" s="320"/>
      <c r="AU45" s="320"/>
      <c r="AV45" s="320"/>
      <c r="AW45" s="320"/>
      <c r="AX45" s="320"/>
      <c r="AY45" s="320"/>
      <c r="AZ45" s="320"/>
      <c r="BA45" s="320"/>
      <c r="BB45" s="320"/>
      <c r="BC45" s="320"/>
      <c r="BD45" s="320"/>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0"/>
      <c r="DC45" s="320"/>
      <c r="DD45" s="320"/>
      <c r="DE45" s="320"/>
      <c r="DF45" s="320"/>
      <c r="DG45" s="320"/>
      <c r="DH45" s="320"/>
      <c r="DI45" s="320"/>
      <c r="DJ45" s="320"/>
      <c r="DK45" s="320"/>
      <c r="DL45" s="320"/>
      <c r="DM45" s="320"/>
      <c r="DN45" s="320"/>
      <c r="DO45" s="320"/>
      <c r="DP45" s="320"/>
      <c r="DQ45" s="320"/>
      <c r="DR45" s="320"/>
      <c r="DS45" s="320"/>
      <c r="DT45" s="320"/>
      <c r="DU45" s="320"/>
      <c r="DV45" s="320"/>
      <c r="DW45" s="320"/>
      <c r="DX45" s="320"/>
      <c r="DY45" s="320"/>
      <c r="DZ45" s="320"/>
      <c r="EA45" s="320"/>
      <c r="EB45" s="320"/>
      <c r="EC45" s="320"/>
      <c r="ED45" s="320"/>
      <c r="EE45" s="320"/>
      <c r="EF45" s="320"/>
      <c r="EG45" s="320"/>
      <c r="EH45" s="320"/>
      <c r="EI45" s="320"/>
      <c r="EJ45" s="320"/>
      <c r="EK45" s="320"/>
      <c r="EL45" s="320"/>
      <c r="EM45" s="320"/>
      <c r="EN45" s="320"/>
      <c r="EO45" s="320"/>
      <c r="EP45" s="320"/>
      <c r="EQ45" s="320"/>
      <c r="ER45" s="320"/>
      <c r="ES45" s="320"/>
      <c r="ET45" s="320"/>
      <c r="EU45" s="320"/>
      <c r="EV45" s="320"/>
      <c r="EW45" s="320"/>
      <c r="EX45" s="320"/>
      <c r="EY45" s="320"/>
      <c r="EZ45" s="320"/>
      <c r="FA45" s="320"/>
      <c r="FB45" s="320"/>
      <c r="FC45" s="320"/>
      <c r="FD45" s="320"/>
      <c r="FE45" s="320"/>
      <c r="FF45" s="320"/>
      <c r="FG45" s="320"/>
      <c r="FH45" s="320"/>
      <c r="FI45" s="320"/>
      <c r="FJ45" s="320"/>
      <c r="FK45" s="320"/>
      <c r="FL45" s="320"/>
      <c r="FM45" s="320"/>
      <c r="FN45" s="320"/>
      <c r="FO45" s="320"/>
      <c r="FP45" s="320"/>
      <c r="FQ45" s="320"/>
      <c r="FR45" s="320"/>
      <c r="FS45" s="320"/>
      <c r="FT45" s="320"/>
      <c r="FU45" s="320"/>
      <c r="FV45" s="320"/>
      <c r="FW45" s="320"/>
      <c r="FX45" s="320"/>
      <c r="FY45" s="320"/>
      <c r="FZ45" s="320"/>
      <c r="GA45" s="320"/>
      <c r="GB45" s="320"/>
      <c r="GC45" s="320"/>
      <c r="GD45" s="320"/>
      <c r="GE45" s="320"/>
      <c r="GF45" s="320"/>
      <c r="GG45" s="320"/>
      <c r="GH45" s="320"/>
      <c r="GI45" s="320"/>
      <c r="GJ45" s="320"/>
      <c r="GK45" s="320"/>
      <c r="GL45" s="320"/>
      <c r="GM45" s="320"/>
      <c r="GN45" s="320"/>
      <c r="GO45" s="320"/>
      <c r="GP45" s="320"/>
      <c r="GQ45" s="320"/>
      <c r="GR45" s="320"/>
      <c r="GS45" s="320"/>
      <c r="GT45" s="320"/>
      <c r="GU45" s="320"/>
      <c r="GV45" s="320"/>
      <c r="GW45" s="320"/>
      <c r="GX45" s="320"/>
      <c r="GY45" s="320"/>
      <c r="GZ45" s="320"/>
      <c r="HA45" s="1"/>
      <c r="HB45" s="1"/>
    </row>
    <row r="46" spans="1:210" ht="12.6" thickBot="1">
      <c r="A46" s="1"/>
      <c r="B46" s="221" t="s">
        <v>180</v>
      </c>
      <c r="C46" s="222"/>
      <c r="D46" s="222"/>
      <c r="E46" s="267"/>
      <c r="F46" s="223"/>
      <c r="G46" s="231" t="s">
        <v>6</v>
      </c>
      <c r="H46" s="1"/>
      <c r="I46" s="1" t="s">
        <v>312</v>
      </c>
      <c r="J46" s="1"/>
      <c r="K46" s="1"/>
      <c r="L46" s="1"/>
      <c r="M46" s="5" t="s">
        <v>6</v>
      </c>
      <c r="N46" s="123" t="s">
        <v>622</v>
      </c>
      <c r="O46" s="1"/>
      <c r="P46" s="5"/>
      <c r="Q46" s="1"/>
      <c r="R46" s="1"/>
      <c r="S46" s="1"/>
      <c r="T46" s="7"/>
      <c r="U46" s="1"/>
      <c r="V46" s="1"/>
      <c r="W46" s="12"/>
      <c r="X46" s="10"/>
      <c r="Y46" s="46"/>
      <c r="Z46" s="93"/>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1"/>
      <c r="HB46" s="1"/>
    </row>
    <row r="47" spans="1:210" ht="4.2" customHeight="1" thickTop="1">
      <c r="A47" s="1"/>
      <c r="B47" s="1"/>
      <c r="C47" s="1"/>
      <c r="D47" s="1"/>
      <c r="E47" s="263"/>
      <c r="F47" s="48"/>
      <c r="G47" s="231"/>
      <c r="H47" s="1"/>
      <c r="I47" s="1"/>
      <c r="J47" s="1"/>
      <c r="K47" s="1"/>
      <c r="L47" s="1"/>
      <c r="M47" s="5"/>
      <c r="N47" s="45"/>
      <c r="O47" s="1"/>
      <c r="P47" s="5"/>
      <c r="Q47" s="1"/>
      <c r="R47" s="1"/>
      <c r="S47" s="5"/>
      <c r="T47" s="7"/>
      <c r="U47" s="24"/>
      <c r="V47" s="1"/>
      <c r="W47" s="12"/>
      <c r="X47" s="10"/>
      <c r="Y47" s="46"/>
      <c r="Z47" s="93"/>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1"/>
      <c r="HB47" s="1"/>
    </row>
    <row r="48" spans="1:210" ht="7.2" customHeight="1">
      <c r="A48" s="1"/>
      <c r="B48" s="1"/>
      <c r="C48" s="1"/>
      <c r="D48" s="1"/>
      <c r="E48" s="263"/>
      <c r="F48" s="48"/>
      <c r="G48" s="231"/>
      <c r="H48" s="1"/>
      <c r="I48" s="1"/>
      <c r="J48" s="1"/>
      <c r="K48" s="1"/>
      <c r="L48" s="1"/>
      <c r="M48" s="5"/>
      <c r="N48" s="1"/>
      <c r="O48" s="1"/>
      <c r="P48" s="5"/>
      <c r="Q48" s="1"/>
      <c r="R48" s="1"/>
      <c r="S48" s="5"/>
      <c r="T48" s="7"/>
      <c r="U48" s="24"/>
      <c r="V48" s="1"/>
      <c r="W48" s="12"/>
      <c r="X48" s="10"/>
      <c r="Y48" s="46"/>
      <c r="Z48" s="93"/>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1"/>
      <c r="HB48" s="1"/>
    </row>
    <row r="49" spans="1:210">
      <c r="A49" s="1"/>
      <c r="B49" s="244" t="s">
        <v>184</v>
      </c>
      <c r="C49" s="1"/>
      <c r="D49" s="1"/>
      <c r="E49" s="263"/>
      <c r="F49" s="48"/>
      <c r="G49" s="231" t="s">
        <v>6</v>
      </c>
      <c r="H49" s="3" t="s">
        <v>300</v>
      </c>
      <c r="I49" s="3"/>
      <c r="J49" s="3"/>
      <c r="K49" s="3"/>
      <c r="L49" s="3"/>
      <c r="M49" s="5"/>
      <c r="N49" s="3" t="str">
        <f>N46</f>
        <v>Продукт-1</v>
      </c>
      <c r="O49" s="3"/>
      <c r="P49" s="5" t="s">
        <v>6</v>
      </c>
      <c r="Q49" s="3" t="s">
        <v>24</v>
      </c>
      <c r="R49" s="3"/>
      <c r="S49" s="5" t="s">
        <v>6</v>
      </c>
      <c r="T49" s="575"/>
      <c r="U49" s="24" t="s">
        <v>7</v>
      </c>
      <c r="V49" s="1"/>
      <c r="W49" s="12"/>
      <c r="X49" s="10"/>
      <c r="Y49" s="46"/>
      <c r="Z49" s="93"/>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1"/>
      <c r="HB49" s="1"/>
    </row>
    <row r="50" spans="1:210" ht="4.2" customHeight="1">
      <c r="A50" s="1"/>
      <c r="B50" s="1"/>
      <c r="C50" s="1"/>
      <c r="D50" s="1"/>
      <c r="E50" s="263"/>
      <c r="F50" s="48"/>
      <c r="G50" s="231"/>
      <c r="H50" s="14"/>
      <c r="I50" s="14"/>
      <c r="J50" s="14"/>
      <c r="K50" s="14"/>
      <c r="L50" s="14"/>
      <c r="M50" s="15"/>
      <c r="N50" s="14"/>
      <c r="O50" s="14"/>
      <c r="P50" s="15"/>
      <c r="Q50" s="14"/>
      <c r="R50" s="14"/>
      <c r="S50" s="15"/>
      <c r="T50" s="180"/>
      <c r="U50" s="24"/>
      <c r="V50" s="1"/>
      <c r="W50" s="12"/>
      <c r="X50" s="10"/>
      <c r="Y50" s="46"/>
      <c r="Z50" s="93"/>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1"/>
      <c r="HB50" s="1"/>
    </row>
    <row r="51" spans="1:210">
      <c r="A51" s="1"/>
      <c r="B51" s="244"/>
      <c r="C51" s="1"/>
      <c r="D51" s="1"/>
      <c r="E51" s="263"/>
      <c r="F51" s="48"/>
      <c r="G51" s="231" t="s">
        <v>6</v>
      </c>
      <c r="H51" s="3" t="s">
        <v>301</v>
      </c>
      <c r="I51" s="3"/>
      <c r="J51" s="3"/>
      <c r="K51" s="3"/>
      <c r="L51" s="3"/>
      <c r="M51" s="5"/>
      <c r="N51" s="3" t="str">
        <f>N46</f>
        <v>Продукт-1</v>
      </c>
      <c r="O51" s="3"/>
      <c r="P51" s="5"/>
      <c r="Q51" s="3" t="str">
        <f>$Q$49</f>
        <v>месяц</v>
      </c>
      <c r="R51" s="3"/>
      <c r="S51" s="5" t="s">
        <v>6</v>
      </c>
      <c r="T51" s="575"/>
      <c r="U51" s="24" t="s">
        <v>7</v>
      </c>
      <c r="V51" s="1"/>
      <c r="W51" s="12"/>
      <c r="X51" s="10"/>
      <c r="Y51" s="46"/>
      <c r="Z51" s="93"/>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1"/>
      <c r="HB51" s="1"/>
    </row>
    <row r="52" spans="1:210" ht="4.2" customHeight="1">
      <c r="A52" s="1"/>
      <c r="B52" s="1"/>
      <c r="C52" s="1"/>
      <c r="D52" s="1"/>
      <c r="E52" s="263"/>
      <c r="F52" s="48"/>
      <c r="G52" s="231"/>
      <c r="H52" s="14"/>
      <c r="I52" s="14"/>
      <c r="J52" s="14"/>
      <c r="K52" s="14"/>
      <c r="L52" s="14"/>
      <c r="M52" s="15"/>
      <c r="N52" s="14"/>
      <c r="O52" s="14"/>
      <c r="P52" s="15"/>
      <c r="Q52" s="14"/>
      <c r="R52" s="14"/>
      <c r="S52" s="15"/>
      <c r="T52" s="180"/>
      <c r="U52" s="24"/>
      <c r="V52" s="1"/>
      <c r="W52" s="12"/>
      <c r="X52" s="10"/>
      <c r="Y52" s="46"/>
      <c r="Z52" s="93"/>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1"/>
      <c r="HB52" s="1"/>
    </row>
    <row r="53" spans="1:210">
      <c r="A53" s="1"/>
      <c r="B53" s="244"/>
      <c r="C53" s="1"/>
      <c r="D53" s="1"/>
      <c r="E53" s="263"/>
      <c r="F53" s="48"/>
      <c r="G53" s="231" t="s">
        <v>6</v>
      </c>
      <c r="H53" s="3" t="s">
        <v>73</v>
      </c>
      <c r="I53" s="3"/>
      <c r="J53" s="3"/>
      <c r="K53" s="3"/>
      <c r="L53" s="3"/>
      <c r="M53" s="5"/>
      <c r="N53" s="3" t="str">
        <f>N46</f>
        <v>Продукт-1</v>
      </c>
      <c r="O53" s="3"/>
      <c r="P53" s="5" t="s">
        <v>6</v>
      </c>
      <c r="Q53" s="3" t="s">
        <v>413</v>
      </c>
      <c r="R53" s="3"/>
      <c r="S53" s="5" t="s">
        <v>6</v>
      </c>
      <c r="T53" s="202"/>
      <c r="U53" s="24"/>
      <c r="V53" s="1"/>
      <c r="W53" s="12"/>
      <c r="X53" s="10"/>
      <c r="Y53" s="46"/>
      <c r="Z53" s="93"/>
      <c r="AA53" s="577" t="str">
        <f>IF(AA55=1,"1-ый мес. продаж","")</f>
        <v/>
      </c>
      <c r="AB53" s="577" t="str">
        <f t="shared" ref="AB53:CM53" si="290">IF(AB55=1,"1-ый мес. продаж","")</f>
        <v/>
      </c>
      <c r="AC53" s="577" t="str">
        <f t="shared" si="290"/>
        <v/>
      </c>
      <c r="AD53" s="577" t="str">
        <f t="shared" si="290"/>
        <v/>
      </c>
      <c r="AE53" s="577" t="str">
        <f t="shared" si="290"/>
        <v/>
      </c>
      <c r="AF53" s="577" t="str">
        <f t="shared" si="290"/>
        <v/>
      </c>
      <c r="AG53" s="577" t="str">
        <f t="shared" si="290"/>
        <v/>
      </c>
      <c r="AH53" s="577" t="str">
        <f t="shared" si="290"/>
        <v/>
      </c>
      <c r="AI53" s="577" t="str">
        <f t="shared" si="290"/>
        <v/>
      </c>
      <c r="AJ53" s="577" t="str">
        <f t="shared" si="290"/>
        <v/>
      </c>
      <c r="AK53" s="577" t="str">
        <f t="shared" si="290"/>
        <v/>
      </c>
      <c r="AL53" s="577" t="str">
        <f t="shared" si="290"/>
        <v/>
      </c>
      <c r="AM53" s="577" t="str">
        <f t="shared" si="290"/>
        <v/>
      </c>
      <c r="AN53" s="577" t="str">
        <f t="shared" si="290"/>
        <v/>
      </c>
      <c r="AO53" s="577" t="str">
        <f t="shared" si="290"/>
        <v/>
      </c>
      <c r="AP53" s="577" t="str">
        <f t="shared" si="290"/>
        <v/>
      </c>
      <c r="AQ53" s="577" t="str">
        <f t="shared" si="290"/>
        <v/>
      </c>
      <c r="AR53" s="577" t="str">
        <f t="shared" si="290"/>
        <v/>
      </c>
      <c r="AS53" s="577" t="str">
        <f t="shared" si="290"/>
        <v/>
      </c>
      <c r="AT53" s="577" t="str">
        <f t="shared" si="290"/>
        <v/>
      </c>
      <c r="AU53" s="577" t="str">
        <f t="shared" si="290"/>
        <v/>
      </c>
      <c r="AV53" s="577" t="str">
        <f t="shared" si="290"/>
        <v/>
      </c>
      <c r="AW53" s="577" t="str">
        <f t="shared" si="290"/>
        <v/>
      </c>
      <c r="AX53" s="577" t="str">
        <f t="shared" si="290"/>
        <v/>
      </c>
      <c r="AY53" s="577" t="str">
        <f t="shared" si="290"/>
        <v/>
      </c>
      <c r="AZ53" s="577" t="str">
        <f t="shared" si="290"/>
        <v/>
      </c>
      <c r="BA53" s="577" t="str">
        <f t="shared" si="290"/>
        <v/>
      </c>
      <c r="BB53" s="577" t="str">
        <f t="shared" si="290"/>
        <v/>
      </c>
      <c r="BC53" s="577" t="str">
        <f t="shared" si="290"/>
        <v/>
      </c>
      <c r="BD53" s="577" t="str">
        <f t="shared" si="290"/>
        <v/>
      </c>
      <c r="BE53" s="577" t="str">
        <f t="shared" si="290"/>
        <v/>
      </c>
      <c r="BF53" s="577" t="str">
        <f t="shared" si="290"/>
        <v/>
      </c>
      <c r="BG53" s="577" t="str">
        <f t="shared" si="290"/>
        <v/>
      </c>
      <c r="BH53" s="577" t="str">
        <f t="shared" si="290"/>
        <v/>
      </c>
      <c r="BI53" s="577" t="str">
        <f t="shared" si="290"/>
        <v/>
      </c>
      <c r="BJ53" s="577" t="str">
        <f t="shared" si="290"/>
        <v/>
      </c>
      <c r="BK53" s="577" t="str">
        <f t="shared" si="290"/>
        <v/>
      </c>
      <c r="BL53" s="577" t="str">
        <f t="shared" si="290"/>
        <v/>
      </c>
      <c r="BM53" s="577" t="str">
        <f t="shared" si="290"/>
        <v/>
      </c>
      <c r="BN53" s="577" t="str">
        <f t="shared" si="290"/>
        <v/>
      </c>
      <c r="BO53" s="577" t="str">
        <f t="shared" si="290"/>
        <v/>
      </c>
      <c r="BP53" s="577" t="str">
        <f t="shared" si="290"/>
        <v/>
      </c>
      <c r="BQ53" s="577" t="str">
        <f t="shared" si="290"/>
        <v/>
      </c>
      <c r="BR53" s="577" t="str">
        <f t="shared" si="290"/>
        <v/>
      </c>
      <c r="BS53" s="577" t="str">
        <f t="shared" si="290"/>
        <v/>
      </c>
      <c r="BT53" s="577" t="str">
        <f t="shared" si="290"/>
        <v/>
      </c>
      <c r="BU53" s="577" t="str">
        <f t="shared" si="290"/>
        <v/>
      </c>
      <c r="BV53" s="577" t="str">
        <f t="shared" si="290"/>
        <v/>
      </c>
      <c r="BW53" s="577" t="str">
        <f t="shared" si="290"/>
        <v/>
      </c>
      <c r="BX53" s="577" t="str">
        <f t="shared" si="290"/>
        <v/>
      </c>
      <c r="BY53" s="577" t="str">
        <f t="shared" si="290"/>
        <v/>
      </c>
      <c r="BZ53" s="577" t="str">
        <f t="shared" si="290"/>
        <v/>
      </c>
      <c r="CA53" s="577" t="str">
        <f t="shared" si="290"/>
        <v/>
      </c>
      <c r="CB53" s="577" t="str">
        <f t="shared" si="290"/>
        <v/>
      </c>
      <c r="CC53" s="577" t="str">
        <f t="shared" si="290"/>
        <v/>
      </c>
      <c r="CD53" s="577" t="str">
        <f t="shared" si="290"/>
        <v/>
      </c>
      <c r="CE53" s="577" t="str">
        <f t="shared" si="290"/>
        <v/>
      </c>
      <c r="CF53" s="577" t="str">
        <f t="shared" si="290"/>
        <v/>
      </c>
      <c r="CG53" s="577" t="str">
        <f t="shared" si="290"/>
        <v/>
      </c>
      <c r="CH53" s="577" t="str">
        <f t="shared" si="290"/>
        <v/>
      </c>
      <c r="CI53" s="577" t="str">
        <f t="shared" si="290"/>
        <v/>
      </c>
      <c r="CJ53" s="577" t="str">
        <f t="shared" si="290"/>
        <v/>
      </c>
      <c r="CK53" s="577" t="str">
        <f t="shared" si="290"/>
        <v/>
      </c>
      <c r="CL53" s="577" t="str">
        <f t="shared" si="290"/>
        <v/>
      </c>
      <c r="CM53" s="577" t="str">
        <f t="shared" si="290"/>
        <v/>
      </c>
      <c r="CN53" s="577" t="str">
        <f t="shared" ref="CN53:DG53" si="291">IF(CN55=1,"1-ый мес. продаж","")</f>
        <v/>
      </c>
      <c r="CO53" s="577" t="str">
        <f t="shared" si="291"/>
        <v/>
      </c>
      <c r="CP53" s="577" t="str">
        <f t="shared" si="291"/>
        <v/>
      </c>
      <c r="CQ53" s="577" t="str">
        <f t="shared" si="291"/>
        <v/>
      </c>
      <c r="CR53" s="577" t="str">
        <f t="shared" si="291"/>
        <v/>
      </c>
      <c r="CS53" s="577" t="str">
        <f t="shared" si="291"/>
        <v/>
      </c>
      <c r="CT53" s="577" t="str">
        <f t="shared" si="291"/>
        <v/>
      </c>
      <c r="CU53" s="577" t="str">
        <f t="shared" si="291"/>
        <v/>
      </c>
      <c r="CV53" s="577" t="str">
        <f t="shared" si="291"/>
        <v/>
      </c>
      <c r="CW53" s="577" t="str">
        <f t="shared" si="291"/>
        <v/>
      </c>
      <c r="CX53" s="577" t="str">
        <f t="shared" si="291"/>
        <v/>
      </c>
      <c r="CY53" s="577" t="str">
        <f t="shared" si="291"/>
        <v/>
      </c>
      <c r="CZ53" s="577" t="str">
        <f t="shared" si="291"/>
        <v/>
      </c>
      <c r="DA53" s="577" t="str">
        <f t="shared" si="291"/>
        <v/>
      </c>
      <c r="DB53" s="577" t="str">
        <f t="shared" si="291"/>
        <v/>
      </c>
      <c r="DC53" s="577" t="str">
        <f t="shared" si="291"/>
        <v/>
      </c>
      <c r="DD53" s="577" t="str">
        <f t="shared" si="291"/>
        <v/>
      </c>
      <c r="DE53" s="577" t="str">
        <f t="shared" si="291"/>
        <v/>
      </c>
      <c r="DF53" s="577" t="str">
        <f t="shared" si="291"/>
        <v/>
      </c>
      <c r="DG53" s="577" t="str">
        <f t="shared" si="291"/>
        <v/>
      </c>
      <c r="DH53" s="577" t="str">
        <f t="shared" ref="DH53:FS53" si="292">IF(DH55=1,"1-ый мес. продаж","")</f>
        <v/>
      </c>
      <c r="DI53" s="577" t="str">
        <f t="shared" si="292"/>
        <v/>
      </c>
      <c r="DJ53" s="577" t="str">
        <f t="shared" si="292"/>
        <v/>
      </c>
      <c r="DK53" s="577" t="str">
        <f t="shared" si="292"/>
        <v/>
      </c>
      <c r="DL53" s="577" t="str">
        <f t="shared" si="292"/>
        <v/>
      </c>
      <c r="DM53" s="577" t="str">
        <f t="shared" si="292"/>
        <v/>
      </c>
      <c r="DN53" s="577" t="str">
        <f t="shared" si="292"/>
        <v/>
      </c>
      <c r="DO53" s="577" t="str">
        <f t="shared" si="292"/>
        <v/>
      </c>
      <c r="DP53" s="577" t="str">
        <f t="shared" si="292"/>
        <v/>
      </c>
      <c r="DQ53" s="577" t="str">
        <f t="shared" si="292"/>
        <v/>
      </c>
      <c r="DR53" s="577" t="str">
        <f t="shared" si="292"/>
        <v/>
      </c>
      <c r="DS53" s="577" t="str">
        <f t="shared" si="292"/>
        <v/>
      </c>
      <c r="DT53" s="577" t="str">
        <f t="shared" si="292"/>
        <v/>
      </c>
      <c r="DU53" s="577" t="str">
        <f t="shared" si="292"/>
        <v/>
      </c>
      <c r="DV53" s="577" t="str">
        <f t="shared" si="292"/>
        <v/>
      </c>
      <c r="DW53" s="577" t="str">
        <f t="shared" si="292"/>
        <v/>
      </c>
      <c r="DX53" s="577" t="str">
        <f t="shared" si="292"/>
        <v/>
      </c>
      <c r="DY53" s="577" t="str">
        <f t="shared" si="292"/>
        <v/>
      </c>
      <c r="DZ53" s="577" t="str">
        <f t="shared" si="292"/>
        <v/>
      </c>
      <c r="EA53" s="577" t="str">
        <f t="shared" si="292"/>
        <v/>
      </c>
      <c r="EB53" s="577" t="str">
        <f t="shared" si="292"/>
        <v/>
      </c>
      <c r="EC53" s="577" t="str">
        <f t="shared" si="292"/>
        <v/>
      </c>
      <c r="ED53" s="577" t="str">
        <f t="shared" si="292"/>
        <v/>
      </c>
      <c r="EE53" s="577" t="str">
        <f t="shared" si="292"/>
        <v/>
      </c>
      <c r="EF53" s="577" t="str">
        <f t="shared" si="292"/>
        <v/>
      </c>
      <c r="EG53" s="577" t="str">
        <f t="shared" si="292"/>
        <v/>
      </c>
      <c r="EH53" s="577" t="str">
        <f t="shared" si="292"/>
        <v/>
      </c>
      <c r="EI53" s="577" t="str">
        <f t="shared" si="292"/>
        <v/>
      </c>
      <c r="EJ53" s="577" t="str">
        <f t="shared" si="292"/>
        <v/>
      </c>
      <c r="EK53" s="577" t="str">
        <f t="shared" si="292"/>
        <v/>
      </c>
      <c r="EL53" s="577" t="str">
        <f t="shared" si="292"/>
        <v/>
      </c>
      <c r="EM53" s="577" t="str">
        <f t="shared" si="292"/>
        <v/>
      </c>
      <c r="EN53" s="577" t="str">
        <f t="shared" si="292"/>
        <v/>
      </c>
      <c r="EO53" s="577" t="str">
        <f t="shared" si="292"/>
        <v/>
      </c>
      <c r="EP53" s="577" t="str">
        <f t="shared" si="292"/>
        <v/>
      </c>
      <c r="EQ53" s="577" t="str">
        <f t="shared" si="292"/>
        <v/>
      </c>
      <c r="ER53" s="577" t="str">
        <f t="shared" si="292"/>
        <v/>
      </c>
      <c r="ES53" s="577" t="str">
        <f t="shared" si="292"/>
        <v/>
      </c>
      <c r="ET53" s="577" t="str">
        <f t="shared" si="292"/>
        <v/>
      </c>
      <c r="EU53" s="577" t="str">
        <f t="shared" si="292"/>
        <v/>
      </c>
      <c r="EV53" s="577" t="str">
        <f t="shared" si="292"/>
        <v/>
      </c>
      <c r="EW53" s="577" t="str">
        <f t="shared" si="292"/>
        <v/>
      </c>
      <c r="EX53" s="577" t="str">
        <f t="shared" si="292"/>
        <v/>
      </c>
      <c r="EY53" s="577" t="str">
        <f t="shared" si="292"/>
        <v/>
      </c>
      <c r="EZ53" s="577" t="str">
        <f t="shared" si="292"/>
        <v/>
      </c>
      <c r="FA53" s="577" t="str">
        <f t="shared" si="292"/>
        <v/>
      </c>
      <c r="FB53" s="577" t="str">
        <f t="shared" si="292"/>
        <v/>
      </c>
      <c r="FC53" s="577" t="str">
        <f t="shared" si="292"/>
        <v/>
      </c>
      <c r="FD53" s="577" t="str">
        <f t="shared" si="292"/>
        <v/>
      </c>
      <c r="FE53" s="577" t="str">
        <f t="shared" si="292"/>
        <v/>
      </c>
      <c r="FF53" s="577" t="str">
        <f t="shared" si="292"/>
        <v/>
      </c>
      <c r="FG53" s="577" t="str">
        <f t="shared" si="292"/>
        <v/>
      </c>
      <c r="FH53" s="577" t="str">
        <f t="shared" si="292"/>
        <v/>
      </c>
      <c r="FI53" s="577" t="str">
        <f t="shared" si="292"/>
        <v/>
      </c>
      <c r="FJ53" s="577" t="str">
        <f t="shared" si="292"/>
        <v/>
      </c>
      <c r="FK53" s="577" t="str">
        <f t="shared" si="292"/>
        <v/>
      </c>
      <c r="FL53" s="577" t="str">
        <f t="shared" si="292"/>
        <v/>
      </c>
      <c r="FM53" s="577" t="str">
        <f t="shared" si="292"/>
        <v/>
      </c>
      <c r="FN53" s="577" t="str">
        <f t="shared" si="292"/>
        <v/>
      </c>
      <c r="FO53" s="577" t="str">
        <f t="shared" si="292"/>
        <v/>
      </c>
      <c r="FP53" s="577" t="str">
        <f t="shared" si="292"/>
        <v/>
      </c>
      <c r="FQ53" s="577" t="str">
        <f t="shared" si="292"/>
        <v/>
      </c>
      <c r="FR53" s="577" t="str">
        <f t="shared" si="292"/>
        <v/>
      </c>
      <c r="FS53" s="577" t="str">
        <f t="shared" si="292"/>
        <v/>
      </c>
      <c r="FT53" s="577" t="str">
        <f t="shared" ref="FT53:GZ53" si="293">IF(FT55=1,"1-ый мес. продаж","")</f>
        <v/>
      </c>
      <c r="FU53" s="577" t="str">
        <f t="shared" si="293"/>
        <v/>
      </c>
      <c r="FV53" s="577" t="str">
        <f t="shared" si="293"/>
        <v/>
      </c>
      <c r="FW53" s="577" t="str">
        <f t="shared" si="293"/>
        <v/>
      </c>
      <c r="FX53" s="577" t="str">
        <f t="shared" si="293"/>
        <v/>
      </c>
      <c r="FY53" s="577" t="str">
        <f t="shared" si="293"/>
        <v/>
      </c>
      <c r="FZ53" s="577" t="str">
        <f t="shared" si="293"/>
        <v/>
      </c>
      <c r="GA53" s="577" t="str">
        <f t="shared" si="293"/>
        <v/>
      </c>
      <c r="GB53" s="577" t="str">
        <f t="shared" si="293"/>
        <v/>
      </c>
      <c r="GC53" s="577" t="str">
        <f t="shared" si="293"/>
        <v/>
      </c>
      <c r="GD53" s="577" t="str">
        <f t="shared" si="293"/>
        <v/>
      </c>
      <c r="GE53" s="577" t="str">
        <f t="shared" si="293"/>
        <v/>
      </c>
      <c r="GF53" s="577" t="str">
        <f t="shared" si="293"/>
        <v/>
      </c>
      <c r="GG53" s="577" t="str">
        <f t="shared" si="293"/>
        <v/>
      </c>
      <c r="GH53" s="577" t="str">
        <f t="shared" si="293"/>
        <v/>
      </c>
      <c r="GI53" s="577" t="str">
        <f t="shared" si="293"/>
        <v/>
      </c>
      <c r="GJ53" s="577" t="str">
        <f t="shared" si="293"/>
        <v/>
      </c>
      <c r="GK53" s="577" t="str">
        <f t="shared" si="293"/>
        <v/>
      </c>
      <c r="GL53" s="577" t="str">
        <f t="shared" si="293"/>
        <v/>
      </c>
      <c r="GM53" s="577" t="str">
        <f t="shared" si="293"/>
        <v/>
      </c>
      <c r="GN53" s="577" t="str">
        <f t="shared" si="293"/>
        <v/>
      </c>
      <c r="GO53" s="577" t="str">
        <f t="shared" si="293"/>
        <v/>
      </c>
      <c r="GP53" s="577" t="str">
        <f t="shared" si="293"/>
        <v/>
      </c>
      <c r="GQ53" s="577" t="str">
        <f t="shared" si="293"/>
        <v/>
      </c>
      <c r="GR53" s="577" t="str">
        <f t="shared" si="293"/>
        <v/>
      </c>
      <c r="GS53" s="577" t="str">
        <f t="shared" si="293"/>
        <v/>
      </c>
      <c r="GT53" s="577" t="str">
        <f t="shared" si="293"/>
        <v/>
      </c>
      <c r="GU53" s="577" t="str">
        <f t="shared" si="293"/>
        <v/>
      </c>
      <c r="GV53" s="577" t="str">
        <f t="shared" si="293"/>
        <v/>
      </c>
      <c r="GW53" s="577" t="str">
        <f t="shared" si="293"/>
        <v/>
      </c>
      <c r="GX53" s="577" t="str">
        <f t="shared" si="293"/>
        <v/>
      </c>
      <c r="GY53" s="577" t="str">
        <f t="shared" si="293"/>
        <v/>
      </c>
      <c r="GZ53" s="577" t="str">
        <f t="shared" si="293"/>
        <v/>
      </c>
      <c r="HA53" s="1"/>
      <c r="HB53" s="1"/>
    </row>
    <row r="54" spans="1:210" ht="4.2" customHeight="1">
      <c r="A54" s="1"/>
      <c r="B54" s="1"/>
      <c r="C54" s="1"/>
      <c r="D54" s="1"/>
      <c r="E54" s="263"/>
      <c r="F54" s="48"/>
      <c r="G54" s="231"/>
      <c r="H54" s="14"/>
      <c r="I54" s="14"/>
      <c r="J54" s="14"/>
      <c r="K54" s="14"/>
      <c r="L54" s="14"/>
      <c r="M54" s="15"/>
      <c r="N54" s="14"/>
      <c r="O54" s="14"/>
      <c r="P54" s="15"/>
      <c r="Q54" s="14"/>
      <c r="R54" s="14"/>
      <c r="S54" s="15"/>
      <c r="T54" s="180"/>
      <c r="U54" s="24"/>
      <c r="V54" s="1"/>
      <c r="W54" s="12"/>
      <c r="X54" s="10"/>
      <c r="Y54" s="46"/>
      <c r="Z54" s="93"/>
      <c r="AA54" s="578"/>
      <c r="AB54" s="578"/>
      <c r="AC54" s="578"/>
      <c r="AD54" s="578"/>
      <c r="AE54" s="578"/>
      <c r="AF54" s="578"/>
      <c r="AG54" s="578"/>
      <c r="AH54" s="578"/>
      <c r="AI54" s="578"/>
      <c r="AJ54" s="578"/>
      <c r="AK54" s="578"/>
      <c r="AL54" s="578"/>
      <c r="AM54" s="578"/>
      <c r="AN54" s="578"/>
      <c r="AO54" s="578"/>
      <c r="AP54" s="578"/>
      <c r="AQ54" s="578"/>
      <c r="AR54" s="578"/>
      <c r="AS54" s="578"/>
      <c r="AT54" s="578"/>
      <c r="AU54" s="578"/>
      <c r="AV54" s="578"/>
      <c r="AW54" s="578"/>
      <c r="AX54" s="578"/>
      <c r="AY54" s="578"/>
      <c r="AZ54" s="578"/>
      <c r="BA54" s="578"/>
      <c r="BB54" s="578"/>
      <c r="BC54" s="578"/>
      <c r="BD54" s="578"/>
      <c r="BE54" s="578"/>
      <c r="BF54" s="578"/>
      <c r="BG54" s="578"/>
      <c r="BH54" s="578"/>
      <c r="BI54" s="578"/>
      <c r="BJ54" s="578"/>
      <c r="BK54" s="578"/>
      <c r="BL54" s="578"/>
      <c r="BM54" s="578"/>
      <c r="BN54" s="578"/>
      <c r="BO54" s="578"/>
      <c r="BP54" s="578"/>
      <c r="BQ54" s="578"/>
      <c r="BR54" s="578"/>
      <c r="BS54" s="578"/>
      <c r="BT54" s="578"/>
      <c r="BU54" s="578"/>
      <c r="BV54" s="578"/>
      <c r="BW54" s="578"/>
      <c r="BX54" s="578"/>
      <c r="BY54" s="578"/>
      <c r="BZ54" s="578"/>
      <c r="CA54" s="578"/>
      <c r="CB54" s="578"/>
      <c r="CC54" s="578"/>
      <c r="CD54" s="578"/>
      <c r="CE54" s="578"/>
      <c r="CF54" s="578"/>
      <c r="CG54" s="578"/>
      <c r="CH54" s="578"/>
      <c r="CI54" s="578"/>
      <c r="CJ54" s="578"/>
      <c r="CK54" s="578"/>
      <c r="CL54" s="578"/>
      <c r="CM54" s="578"/>
      <c r="CN54" s="578"/>
      <c r="CO54" s="578"/>
      <c r="CP54" s="578"/>
      <c r="CQ54" s="578"/>
      <c r="CR54" s="578"/>
      <c r="CS54" s="578"/>
      <c r="CT54" s="578"/>
      <c r="CU54" s="578"/>
      <c r="CV54" s="578"/>
      <c r="CW54" s="578"/>
      <c r="CX54" s="578"/>
      <c r="CY54" s="578"/>
      <c r="CZ54" s="578"/>
      <c r="DA54" s="578"/>
      <c r="DB54" s="578"/>
      <c r="DC54" s="578"/>
      <c r="DD54" s="578"/>
      <c r="DE54" s="578"/>
      <c r="DF54" s="578"/>
      <c r="DG54" s="578"/>
      <c r="DH54" s="578"/>
      <c r="DI54" s="578"/>
      <c r="DJ54" s="578"/>
      <c r="DK54" s="578"/>
      <c r="DL54" s="578"/>
      <c r="DM54" s="578"/>
      <c r="DN54" s="578"/>
      <c r="DO54" s="578"/>
      <c r="DP54" s="578"/>
      <c r="DQ54" s="578"/>
      <c r="DR54" s="578"/>
      <c r="DS54" s="578"/>
      <c r="DT54" s="578"/>
      <c r="DU54" s="578"/>
      <c r="DV54" s="578"/>
      <c r="DW54" s="578"/>
      <c r="DX54" s="578"/>
      <c r="DY54" s="578"/>
      <c r="DZ54" s="578"/>
      <c r="EA54" s="578"/>
      <c r="EB54" s="578"/>
      <c r="EC54" s="578"/>
      <c r="ED54" s="578"/>
      <c r="EE54" s="578"/>
      <c r="EF54" s="578"/>
      <c r="EG54" s="578"/>
      <c r="EH54" s="578"/>
      <c r="EI54" s="578"/>
      <c r="EJ54" s="578"/>
      <c r="EK54" s="578"/>
      <c r="EL54" s="578"/>
      <c r="EM54" s="578"/>
      <c r="EN54" s="578"/>
      <c r="EO54" s="578"/>
      <c r="EP54" s="578"/>
      <c r="EQ54" s="578"/>
      <c r="ER54" s="578"/>
      <c r="ES54" s="578"/>
      <c r="ET54" s="578"/>
      <c r="EU54" s="578"/>
      <c r="EV54" s="578"/>
      <c r="EW54" s="578"/>
      <c r="EX54" s="578"/>
      <c r="EY54" s="578"/>
      <c r="EZ54" s="578"/>
      <c r="FA54" s="578"/>
      <c r="FB54" s="578"/>
      <c r="FC54" s="578"/>
      <c r="FD54" s="578"/>
      <c r="FE54" s="578"/>
      <c r="FF54" s="578"/>
      <c r="FG54" s="578"/>
      <c r="FH54" s="578"/>
      <c r="FI54" s="578"/>
      <c r="FJ54" s="578"/>
      <c r="FK54" s="578"/>
      <c r="FL54" s="578"/>
      <c r="FM54" s="578"/>
      <c r="FN54" s="578"/>
      <c r="FO54" s="578"/>
      <c r="FP54" s="578"/>
      <c r="FQ54" s="578"/>
      <c r="FR54" s="578"/>
      <c r="FS54" s="578"/>
      <c r="FT54" s="578"/>
      <c r="FU54" s="578"/>
      <c r="FV54" s="578"/>
      <c r="FW54" s="578"/>
      <c r="FX54" s="578"/>
      <c r="FY54" s="578"/>
      <c r="FZ54" s="578"/>
      <c r="GA54" s="578"/>
      <c r="GB54" s="578"/>
      <c r="GC54" s="578"/>
      <c r="GD54" s="578"/>
      <c r="GE54" s="578"/>
      <c r="GF54" s="578"/>
      <c r="GG54" s="578"/>
      <c r="GH54" s="578"/>
      <c r="GI54" s="578"/>
      <c r="GJ54" s="578"/>
      <c r="GK54" s="578"/>
      <c r="GL54" s="578"/>
      <c r="GM54" s="578"/>
      <c r="GN54" s="578"/>
      <c r="GO54" s="578"/>
      <c r="GP54" s="578"/>
      <c r="GQ54" s="578"/>
      <c r="GR54" s="578"/>
      <c r="GS54" s="578"/>
      <c r="GT54" s="578"/>
      <c r="GU54" s="578"/>
      <c r="GV54" s="578"/>
      <c r="GW54" s="578"/>
      <c r="GX54" s="578"/>
      <c r="GY54" s="578"/>
      <c r="GZ54" s="578"/>
      <c r="HA54" s="1"/>
      <c r="HB54" s="1"/>
    </row>
    <row r="55" spans="1:210">
      <c r="A55" s="12"/>
      <c r="B55" s="195" t="s">
        <v>63</v>
      </c>
      <c r="C55" s="12"/>
      <c r="D55" s="12"/>
      <c r="E55" s="268"/>
      <c r="F55" s="12"/>
      <c r="G55" s="235"/>
      <c r="H55" s="12"/>
      <c r="I55" s="12"/>
      <c r="J55" s="12"/>
      <c r="K55" s="12"/>
      <c r="L55" s="12"/>
      <c r="M55" s="12"/>
      <c r="N55" s="12"/>
      <c r="O55" s="12"/>
      <c r="P55" s="46"/>
      <c r="Q55" s="12"/>
      <c r="R55" s="12"/>
      <c r="S55" s="12"/>
      <c r="T55" s="203"/>
      <c r="U55" s="12"/>
      <c r="V55" s="12"/>
      <c r="W55" s="12"/>
      <c r="X55" s="10"/>
      <c r="Y55" s="46"/>
      <c r="Z55" s="93"/>
      <c r="AA55" s="578" t="str">
        <f>IF(AA56="","",IF(AND(Z56="",AA56&lt;&gt;""),1,Z55+1))</f>
        <v/>
      </c>
      <c r="AB55" s="578" t="str">
        <f t="shared" ref="AB55:CM55" si="294">IF(AB56="","",IF(AND(AA56="",AB56&lt;&gt;""),1,AA55+1))</f>
        <v/>
      </c>
      <c r="AC55" s="578" t="str">
        <f t="shared" si="294"/>
        <v/>
      </c>
      <c r="AD55" s="578" t="str">
        <f t="shared" si="294"/>
        <v/>
      </c>
      <c r="AE55" s="578" t="str">
        <f t="shared" si="294"/>
        <v/>
      </c>
      <c r="AF55" s="578" t="str">
        <f t="shared" si="294"/>
        <v/>
      </c>
      <c r="AG55" s="578" t="str">
        <f t="shared" si="294"/>
        <v/>
      </c>
      <c r="AH55" s="578" t="str">
        <f t="shared" si="294"/>
        <v/>
      </c>
      <c r="AI55" s="578" t="str">
        <f t="shared" si="294"/>
        <v/>
      </c>
      <c r="AJ55" s="578" t="str">
        <f t="shared" si="294"/>
        <v/>
      </c>
      <c r="AK55" s="578" t="str">
        <f t="shared" si="294"/>
        <v/>
      </c>
      <c r="AL55" s="578" t="str">
        <f t="shared" si="294"/>
        <v/>
      </c>
      <c r="AM55" s="578" t="str">
        <f t="shared" si="294"/>
        <v/>
      </c>
      <c r="AN55" s="578" t="str">
        <f t="shared" si="294"/>
        <v/>
      </c>
      <c r="AO55" s="578" t="str">
        <f t="shared" si="294"/>
        <v/>
      </c>
      <c r="AP55" s="578" t="str">
        <f t="shared" si="294"/>
        <v/>
      </c>
      <c r="AQ55" s="578" t="str">
        <f t="shared" si="294"/>
        <v/>
      </c>
      <c r="AR55" s="578" t="str">
        <f t="shared" si="294"/>
        <v/>
      </c>
      <c r="AS55" s="578" t="str">
        <f t="shared" si="294"/>
        <v/>
      </c>
      <c r="AT55" s="578" t="str">
        <f t="shared" si="294"/>
        <v/>
      </c>
      <c r="AU55" s="578" t="str">
        <f t="shared" si="294"/>
        <v/>
      </c>
      <c r="AV55" s="578" t="str">
        <f t="shared" si="294"/>
        <v/>
      </c>
      <c r="AW55" s="578" t="str">
        <f t="shared" si="294"/>
        <v/>
      </c>
      <c r="AX55" s="578" t="str">
        <f t="shared" si="294"/>
        <v/>
      </c>
      <c r="AY55" s="578" t="str">
        <f t="shared" si="294"/>
        <v/>
      </c>
      <c r="AZ55" s="578" t="str">
        <f t="shared" si="294"/>
        <v/>
      </c>
      <c r="BA55" s="578" t="str">
        <f t="shared" si="294"/>
        <v/>
      </c>
      <c r="BB55" s="578" t="str">
        <f t="shared" si="294"/>
        <v/>
      </c>
      <c r="BC55" s="578" t="str">
        <f t="shared" si="294"/>
        <v/>
      </c>
      <c r="BD55" s="578" t="str">
        <f t="shared" si="294"/>
        <v/>
      </c>
      <c r="BE55" s="578" t="str">
        <f t="shared" si="294"/>
        <v/>
      </c>
      <c r="BF55" s="578" t="str">
        <f t="shared" si="294"/>
        <v/>
      </c>
      <c r="BG55" s="578" t="str">
        <f t="shared" si="294"/>
        <v/>
      </c>
      <c r="BH55" s="578" t="str">
        <f t="shared" si="294"/>
        <v/>
      </c>
      <c r="BI55" s="578" t="str">
        <f t="shared" si="294"/>
        <v/>
      </c>
      <c r="BJ55" s="578" t="str">
        <f t="shared" si="294"/>
        <v/>
      </c>
      <c r="BK55" s="578" t="str">
        <f t="shared" si="294"/>
        <v/>
      </c>
      <c r="BL55" s="578" t="str">
        <f t="shared" si="294"/>
        <v/>
      </c>
      <c r="BM55" s="578" t="str">
        <f t="shared" si="294"/>
        <v/>
      </c>
      <c r="BN55" s="578" t="str">
        <f t="shared" si="294"/>
        <v/>
      </c>
      <c r="BO55" s="578" t="str">
        <f t="shared" si="294"/>
        <v/>
      </c>
      <c r="BP55" s="578" t="str">
        <f t="shared" si="294"/>
        <v/>
      </c>
      <c r="BQ55" s="578" t="str">
        <f t="shared" si="294"/>
        <v/>
      </c>
      <c r="BR55" s="578" t="str">
        <f t="shared" si="294"/>
        <v/>
      </c>
      <c r="BS55" s="578" t="str">
        <f t="shared" si="294"/>
        <v/>
      </c>
      <c r="BT55" s="578" t="str">
        <f t="shared" si="294"/>
        <v/>
      </c>
      <c r="BU55" s="578" t="str">
        <f t="shared" si="294"/>
        <v/>
      </c>
      <c r="BV55" s="578" t="str">
        <f t="shared" si="294"/>
        <v/>
      </c>
      <c r="BW55" s="578" t="str">
        <f t="shared" si="294"/>
        <v/>
      </c>
      <c r="BX55" s="578" t="str">
        <f t="shared" si="294"/>
        <v/>
      </c>
      <c r="BY55" s="578" t="str">
        <f t="shared" si="294"/>
        <v/>
      </c>
      <c r="BZ55" s="578" t="str">
        <f t="shared" si="294"/>
        <v/>
      </c>
      <c r="CA55" s="578" t="str">
        <f t="shared" si="294"/>
        <v/>
      </c>
      <c r="CB55" s="578" t="str">
        <f t="shared" si="294"/>
        <v/>
      </c>
      <c r="CC55" s="578" t="str">
        <f t="shared" si="294"/>
        <v/>
      </c>
      <c r="CD55" s="578" t="str">
        <f t="shared" si="294"/>
        <v/>
      </c>
      <c r="CE55" s="578" t="str">
        <f t="shared" si="294"/>
        <v/>
      </c>
      <c r="CF55" s="578" t="str">
        <f t="shared" si="294"/>
        <v/>
      </c>
      <c r="CG55" s="578" t="str">
        <f t="shared" si="294"/>
        <v/>
      </c>
      <c r="CH55" s="578" t="str">
        <f t="shared" si="294"/>
        <v/>
      </c>
      <c r="CI55" s="578" t="str">
        <f t="shared" si="294"/>
        <v/>
      </c>
      <c r="CJ55" s="578" t="str">
        <f t="shared" si="294"/>
        <v/>
      </c>
      <c r="CK55" s="578" t="str">
        <f t="shared" si="294"/>
        <v/>
      </c>
      <c r="CL55" s="578" t="str">
        <f t="shared" si="294"/>
        <v/>
      </c>
      <c r="CM55" s="578" t="str">
        <f t="shared" si="294"/>
        <v/>
      </c>
      <c r="CN55" s="578" t="str">
        <f t="shared" ref="CN55:DG55" si="295">IF(CN56="","",IF(AND(CM56="",CN56&lt;&gt;""),1,CM55+1))</f>
        <v/>
      </c>
      <c r="CO55" s="578" t="str">
        <f t="shared" si="295"/>
        <v/>
      </c>
      <c r="CP55" s="578" t="str">
        <f t="shared" si="295"/>
        <v/>
      </c>
      <c r="CQ55" s="578" t="str">
        <f t="shared" si="295"/>
        <v/>
      </c>
      <c r="CR55" s="578" t="str">
        <f t="shared" si="295"/>
        <v/>
      </c>
      <c r="CS55" s="578" t="str">
        <f t="shared" si="295"/>
        <v/>
      </c>
      <c r="CT55" s="578" t="str">
        <f t="shared" si="295"/>
        <v/>
      </c>
      <c r="CU55" s="578" t="str">
        <f t="shared" si="295"/>
        <v/>
      </c>
      <c r="CV55" s="578" t="str">
        <f t="shared" si="295"/>
        <v/>
      </c>
      <c r="CW55" s="578" t="str">
        <f t="shared" si="295"/>
        <v/>
      </c>
      <c r="CX55" s="578" t="str">
        <f t="shared" si="295"/>
        <v/>
      </c>
      <c r="CY55" s="578" t="str">
        <f t="shared" si="295"/>
        <v/>
      </c>
      <c r="CZ55" s="578" t="str">
        <f t="shared" si="295"/>
        <v/>
      </c>
      <c r="DA55" s="578" t="str">
        <f t="shared" si="295"/>
        <v/>
      </c>
      <c r="DB55" s="578" t="str">
        <f t="shared" si="295"/>
        <v/>
      </c>
      <c r="DC55" s="578" t="str">
        <f t="shared" si="295"/>
        <v/>
      </c>
      <c r="DD55" s="578" t="str">
        <f t="shared" si="295"/>
        <v/>
      </c>
      <c r="DE55" s="578" t="str">
        <f t="shared" si="295"/>
        <v/>
      </c>
      <c r="DF55" s="578" t="str">
        <f t="shared" si="295"/>
        <v/>
      </c>
      <c r="DG55" s="578" t="str">
        <f t="shared" si="295"/>
        <v/>
      </c>
      <c r="DH55" s="578" t="str">
        <f t="shared" ref="DH55" si="296">IF(DH56="","",IF(AND(DG56="",DH56&lt;&gt;""),1,DG55+1))</f>
        <v/>
      </c>
      <c r="DI55" s="578" t="str">
        <f t="shared" ref="DI55" si="297">IF(DI56="","",IF(AND(DH56="",DI56&lt;&gt;""),1,DH55+1))</f>
        <v/>
      </c>
      <c r="DJ55" s="578" t="str">
        <f t="shared" ref="DJ55" si="298">IF(DJ56="","",IF(AND(DI56="",DJ56&lt;&gt;""),1,DI55+1))</f>
        <v/>
      </c>
      <c r="DK55" s="578" t="str">
        <f t="shared" ref="DK55" si="299">IF(DK56="","",IF(AND(DJ56="",DK56&lt;&gt;""),1,DJ55+1))</f>
        <v/>
      </c>
      <c r="DL55" s="578" t="str">
        <f t="shared" ref="DL55" si="300">IF(DL56="","",IF(AND(DK56="",DL56&lt;&gt;""),1,DK55+1))</f>
        <v/>
      </c>
      <c r="DM55" s="578" t="str">
        <f t="shared" ref="DM55" si="301">IF(DM56="","",IF(AND(DL56="",DM56&lt;&gt;""),1,DL55+1))</f>
        <v/>
      </c>
      <c r="DN55" s="578" t="str">
        <f t="shared" ref="DN55" si="302">IF(DN56="","",IF(AND(DM56="",DN56&lt;&gt;""),1,DM55+1))</f>
        <v/>
      </c>
      <c r="DO55" s="578" t="str">
        <f t="shared" ref="DO55" si="303">IF(DO56="","",IF(AND(DN56="",DO56&lt;&gt;""),1,DN55+1))</f>
        <v/>
      </c>
      <c r="DP55" s="578" t="str">
        <f t="shared" ref="DP55" si="304">IF(DP56="","",IF(AND(DO56="",DP56&lt;&gt;""),1,DO55+1))</f>
        <v/>
      </c>
      <c r="DQ55" s="578" t="str">
        <f t="shared" ref="DQ55" si="305">IF(DQ56="","",IF(AND(DP56="",DQ56&lt;&gt;""),1,DP55+1))</f>
        <v/>
      </c>
      <c r="DR55" s="578" t="str">
        <f t="shared" ref="DR55" si="306">IF(DR56="","",IF(AND(DQ56="",DR56&lt;&gt;""),1,DQ55+1))</f>
        <v/>
      </c>
      <c r="DS55" s="578" t="str">
        <f t="shared" ref="DS55" si="307">IF(DS56="","",IF(AND(DR56="",DS56&lt;&gt;""),1,DR55+1))</f>
        <v/>
      </c>
      <c r="DT55" s="578" t="str">
        <f t="shared" ref="DT55" si="308">IF(DT56="","",IF(AND(DS56="",DT56&lt;&gt;""),1,DS55+1))</f>
        <v/>
      </c>
      <c r="DU55" s="578" t="str">
        <f t="shared" ref="DU55" si="309">IF(DU56="","",IF(AND(DT56="",DU56&lt;&gt;""),1,DT55+1))</f>
        <v/>
      </c>
      <c r="DV55" s="578" t="str">
        <f t="shared" ref="DV55" si="310">IF(DV56="","",IF(AND(DU56="",DV56&lt;&gt;""),1,DU55+1))</f>
        <v/>
      </c>
      <c r="DW55" s="578" t="str">
        <f t="shared" ref="DW55" si="311">IF(DW56="","",IF(AND(DV56="",DW56&lt;&gt;""),1,DV55+1))</f>
        <v/>
      </c>
      <c r="DX55" s="578" t="str">
        <f t="shared" ref="DX55" si="312">IF(DX56="","",IF(AND(DW56="",DX56&lt;&gt;""),1,DW55+1))</f>
        <v/>
      </c>
      <c r="DY55" s="578" t="str">
        <f t="shared" ref="DY55" si="313">IF(DY56="","",IF(AND(DX56="",DY56&lt;&gt;""),1,DX55+1))</f>
        <v/>
      </c>
      <c r="DZ55" s="578" t="str">
        <f t="shared" ref="DZ55" si="314">IF(DZ56="","",IF(AND(DY56="",DZ56&lt;&gt;""),1,DY55+1))</f>
        <v/>
      </c>
      <c r="EA55" s="578" t="str">
        <f t="shared" ref="EA55" si="315">IF(EA56="","",IF(AND(DZ56="",EA56&lt;&gt;""),1,DZ55+1))</f>
        <v/>
      </c>
      <c r="EB55" s="578" t="str">
        <f t="shared" ref="EB55" si="316">IF(EB56="","",IF(AND(EA56="",EB56&lt;&gt;""),1,EA55+1))</f>
        <v/>
      </c>
      <c r="EC55" s="578" t="str">
        <f t="shared" ref="EC55" si="317">IF(EC56="","",IF(AND(EB56="",EC56&lt;&gt;""),1,EB55+1))</f>
        <v/>
      </c>
      <c r="ED55" s="578" t="str">
        <f t="shared" ref="ED55" si="318">IF(ED56="","",IF(AND(EC56="",ED56&lt;&gt;""),1,EC55+1))</f>
        <v/>
      </c>
      <c r="EE55" s="578" t="str">
        <f t="shared" ref="EE55" si="319">IF(EE56="","",IF(AND(ED56="",EE56&lt;&gt;""),1,ED55+1))</f>
        <v/>
      </c>
      <c r="EF55" s="578" t="str">
        <f t="shared" ref="EF55" si="320">IF(EF56="","",IF(AND(EE56="",EF56&lt;&gt;""),1,EE55+1))</f>
        <v/>
      </c>
      <c r="EG55" s="578" t="str">
        <f t="shared" ref="EG55" si="321">IF(EG56="","",IF(AND(EF56="",EG56&lt;&gt;""),1,EF55+1))</f>
        <v/>
      </c>
      <c r="EH55" s="578" t="str">
        <f t="shared" ref="EH55" si="322">IF(EH56="","",IF(AND(EG56="",EH56&lt;&gt;""),1,EG55+1))</f>
        <v/>
      </c>
      <c r="EI55" s="578" t="str">
        <f t="shared" ref="EI55" si="323">IF(EI56="","",IF(AND(EH56="",EI56&lt;&gt;""),1,EH55+1))</f>
        <v/>
      </c>
      <c r="EJ55" s="578" t="str">
        <f t="shared" ref="EJ55" si="324">IF(EJ56="","",IF(AND(EI56="",EJ56&lt;&gt;""),1,EI55+1))</f>
        <v/>
      </c>
      <c r="EK55" s="578" t="str">
        <f t="shared" ref="EK55" si="325">IF(EK56="","",IF(AND(EJ56="",EK56&lt;&gt;""),1,EJ55+1))</f>
        <v/>
      </c>
      <c r="EL55" s="578" t="str">
        <f t="shared" ref="EL55" si="326">IF(EL56="","",IF(AND(EK56="",EL56&lt;&gt;""),1,EK55+1))</f>
        <v/>
      </c>
      <c r="EM55" s="578" t="str">
        <f t="shared" ref="EM55" si="327">IF(EM56="","",IF(AND(EL56="",EM56&lt;&gt;""),1,EL55+1))</f>
        <v/>
      </c>
      <c r="EN55" s="578" t="str">
        <f t="shared" ref="EN55" si="328">IF(EN56="","",IF(AND(EM56="",EN56&lt;&gt;""),1,EM55+1))</f>
        <v/>
      </c>
      <c r="EO55" s="578" t="str">
        <f t="shared" ref="EO55" si="329">IF(EO56="","",IF(AND(EN56="",EO56&lt;&gt;""),1,EN55+1))</f>
        <v/>
      </c>
      <c r="EP55" s="578" t="str">
        <f t="shared" ref="EP55" si="330">IF(EP56="","",IF(AND(EO56="",EP56&lt;&gt;""),1,EO55+1))</f>
        <v/>
      </c>
      <c r="EQ55" s="578" t="str">
        <f t="shared" ref="EQ55" si="331">IF(EQ56="","",IF(AND(EP56="",EQ56&lt;&gt;""),1,EP55+1))</f>
        <v/>
      </c>
      <c r="ER55" s="578" t="str">
        <f t="shared" ref="ER55" si="332">IF(ER56="","",IF(AND(EQ56="",ER56&lt;&gt;""),1,EQ55+1))</f>
        <v/>
      </c>
      <c r="ES55" s="578" t="str">
        <f t="shared" ref="ES55" si="333">IF(ES56="","",IF(AND(ER56="",ES56&lt;&gt;""),1,ER55+1))</f>
        <v/>
      </c>
      <c r="ET55" s="578" t="str">
        <f t="shared" ref="ET55" si="334">IF(ET56="","",IF(AND(ES56="",ET56&lt;&gt;""),1,ES55+1))</f>
        <v/>
      </c>
      <c r="EU55" s="578" t="str">
        <f t="shared" ref="EU55" si="335">IF(EU56="","",IF(AND(ET56="",EU56&lt;&gt;""),1,ET55+1))</f>
        <v/>
      </c>
      <c r="EV55" s="578" t="str">
        <f t="shared" ref="EV55" si="336">IF(EV56="","",IF(AND(EU56="",EV56&lt;&gt;""),1,EU55+1))</f>
        <v/>
      </c>
      <c r="EW55" s="578" t="str">
        <f t="shared" ref="EW55" si="337">IF(EW56="","",IF(AND(EV56="",EW56&lt;&gt;""),1,EV55+1))</f>
        <v/>
      </c>
      <c r="EX55" s="578" t="str">
        <f t="shared" ref="EX55" si="338">IF(EX56="","",IF(AND(EW56="",EX56&lt;&gt;""),1,EW55+1))</f>
        <v/>
      </c>
      <c r="EY55" s="578" t="str">
        <f t="shared" ref="EY55" si="339">IF(EY56="","",IF(AND(EX56="",EY56&lt;&gt;""),1,EX55+1))</f>
        <v/>
      </c>
      <c r="EZ55" s="578" t="str">
        <f t="shared" ref="EZ55" si="340">IF(EZ56="","",IF(AND(EY56="",EZ56&lt;&gt;""),1,EY55+1))</f>
        <v/>
      </c>
      <c r="FA55" s="578" t="str">
        <f t="shared" ref="FA55" si="341">IF(FA56="","",IF(AND(EZ56="",FA56&lt;&gt;""),1,EZ55+1))</f>
        <v/>
      </c>
      <c r="FB55" s="578" t="str">
        <f t="shared" ref="FB55" si="342">IF(FB56="","",IF(AND(FA56="",FB56&lt;&gt;""),1,FA55+1))</f>
        <v/>
      </c>
      <c r="FC55" s="578" t="str">
        <f t="shared" ref="FC55" si="343">IF(FC56="","",IF(AND(FB56="",FC56&lt;&gt;""),1,FB55+1))</f>
        <v/>
      </c>
      <c r="FD55" s="578" t="str">
        <f t="shared" ref="FD55" si="344">IF(FD56="","",IF(AND(FC56="",FD56&lt;&gt;""),1,FC55+1))</f>
        <v/>
      </c>
      <c r="FE55" s="578" t="str">
        <f t="shared" ref="FE55" si="345">IF(FE56="","",IF(AND(FD56="",FE56&lt;&gt;""),1,FD55+1))</f>
        <v/>
      </c>
      <c r="FF55" s="578" t="str">
        <f t="shared" ref="FF55" si="346">IF(FF56="","",IF(AND(FE56="",FF56&lt;&gt;""),1,FE55+1))</f>
        <v/>
      </c>
      <c r="FG55" s="578" t="str">
        <f t="shared" ref="FG55" si="347">IF(FG56="","",IF(AND(FF56="",FG56&lt;&gt;""),1,FF55+1))</f>
        <v/>
      </c>
      <c r="FH55" s="578" t="str">
        <f t="shared" ref="FH55" si="348">IF(FH56="","",IF(AND(FG56="",FH56&lt;&gt;""),1,FG55+1))</f>
        <v/>
      </c>
      <c r="FI55" s="578" t="str">
        <f t="shared" ref="FI55" si="349">IF(FI56="","",IF(AND(FH56="",FI56&lt;&gt;""),1,FH55+1))</f>
        <v/>
      </c>
      <c r="FJ55" s="578" t="str">
        <f t="shared" ref="FJ55" si="350">IF(FJ56="","",IF(AND(FI56="",FJ56&lt;&gt;""),1,FI55+1))</f>
        <v/>
      </c>
      <c r="FK55" s="578" t="str">
        <f t="shared" ref="FK55" si="351">IF(FK56="","",IF(AND(FJ56="",FK56&lt;&gt;""),1,FJ55+1))</f>
        <v/>
      </c>
      <c r="FL55" s="578" t="str">
        <f t="shared" ref="FL55" si="352">IF(FL56="","",IF(AND(FK56="",FL56&lt;&gt;""),1,FK55+1))</f>
        <v/>
      </c>
      <c r="FM55" s="578" t="str">
        <f t="shared" ref="FM55" si="353">IF(FM56="","",IF(AND(FL56="",FM56&lt;&gt;""),1,FL55+1))</f>
        <v/>
      </c>
      <c r="FN55" s="578" t="str">
        <f t="shared" ref="FN55" si="354">IF(FN56="","",IF(AND(FM56="",FN56&lt;&gt;""),1,FM55+1))</f>
        <v/>
      </c>
      <c r="FO55" s="578" t="str">
        <f t="shared" ref="FO55" si="355">IF(FO56="","",IF(AND(FN56="",FO56&lt;&gt;""),1,FN55+1))</f>
        <v/>
      </c>
      <c r="FP55" s="578" t="str">
        <f t="shared" ref="FP55" si="356">IF(FP56="","",IF(AND(FO56="",FP56&lt;&gt;""),1,FO55+1))</f>
        <v/>
      </c>
      <c r="FQ55" s="578" t="str">
        <f t="shared" ref="FQ55" si="357">IF(FQ56="","",IF(AND(FP56="",FQ56&lt;&gt;""),1,FP55+1))</f>
        <v/>
      </c>
      <c r="FR55" s="578" t="str">
        <f t="shared" ref="FR55" si="358">IF(FR56="","",IF(AND(FQ56="",FR56&lt;&gt;""),1,FQ55+1))</f>
        <v/>
      </c>
      <c r="FS55" s="578" t="str">
        <f t="shared" ref="FS55" si="359">IF(FS56="","",IF(AND(FR56="",FS56&lt;&gt;""),1,FR55+1))</f>
        <v/>
      </c>
      <c r="FT55" s="578" t="str">
        <f t="shared" ref="FT55" si="360">IF(FT56="","",IF(AND(FS56="",FT56&lt;&gt;""),1,FS55+1))</f>
        <v/>
      </c>
      <c r="FU55" s="578" t="str">
        <f t="shared" ref="FU55" si="361">IF(FU56="","",IF(AND(FT56="",FU56&lt;&gt;""),1,FT55+1))</f>
        <v/>
      </c>
      <c r="FV55" s="578" t="str">
        <f t="shared" ref="FV55" si="362">IF(FV56="","",IF(AND(FU56="",FV56&lt;&gt;""),1,FU55+1))</f>
        <v/>
      </c>
      <c r="FW55" s="578" t="str">
        <f t="shared" ref="FW55" si="363">IF(FW56="","",IF(AND(FV56="",FW56&lt;&gt;""),1,FV55+1))</f>
        <v/>
      </c>
      <c r="FX55" s="578" t="str">
        <f t="shared" ref="FX55" si="364">IF(FX56="","",IF(AND(FW56="",FX56&lt;&gt;""),1,FW55+1))</f>
        <v/>
      </c>
      <c r="FY55" s="578" t="str">
        <f t="shared" ref="FY55" si="365">IF(FY56="","",IF(AND(FX56="",FY56&lt;&gt;""),1,FX55+1))</f>
        <v/>
      </c>
      <c r="FZ55" s="578" t="str">
        <f t="shared" ref="FZ55" si="366">IF(FZ56="","",IF(AND(FY56="",FZ56&lt;&gt;""),1,FY55+1))</f>
        <v/>
      </c>
      <c r="GA55" s="578" t="str">
        <f t="shared" ref="GA55" si="367">IF(GA56="","",IF(AND(FZ56="",GA56&lt;&gt;""),1,FZ55+1))</f>
        <v/>
      </c>
      <c r="GB55" s="578" t="str">
        <f t="shared" ref="GB55" si="368">IF(GB56="","",IF(AND(GA56="",GB56&lt;&gt;""),1,GA55+1))</f>
        <v/>
      </c>
      <c r="GC55" s="578" t="str">
        <f t="shared" ref="GC55" si="369">IF(GC56="","",IF(AND(GB56="",GC56&lt;&gt;""),1,GB55+1))</f>
        <v/>
      </c>
      <c r="GD55" s="578" t="str">
        <f t="shared" ref="GD55" si="370">IF(GD56="","",IF(AND(GC56="",GD56&lt;&gt;""),1,GC55+1))</f>
        <v/>
      </c>
      <c r="GE55" s="578" t="str">
        <f t="shared" ref="GE55" si="371">IF(GE56="","",IF(AND(GD56="",GE56&lt;&gt;""),1,GD55+1))</f>
        <v/>
      </c>
      <c r="GF55" s="578" t="str">
        <f t="shared" ref="GF55" si="372">IF(GF56="","",IF(AND(GE56="",GF56&lt;&gt;""),1,GE55+1))</f>
        <v/>
      </c>
      <c r="GG55" s="578" t="str">
        <f t="shared" ref="GG55" si="373">IF(GG56="","",IF(AND(GF56="",GG56&lt;&gt;""),1,GF55+1))</f>
        <v/>
      </c>
      <c r="GH55" s="578" t="str">
        <f t="shared" ref="GH55" si="374">IF(GH56="","",IF(AND(GG56="",GH56&lt;&gt;""),1,GG55+1))</f>
        <v/>
      </c>
      <c r="GI55" s="578" t="str">
        <f t="shared" ref="GI55" si="375">IF(GI56="","",IF(AND(GH56="",GI56&lt;&gt;""),1,GH55+1))</f>
        <v/>
      </c>
      <c r="GJ55" s="578" t="str">
        <f t="shared" ref="GJ55" si="376">IF(GJ56="","",IF(AND(GI56="",GJ56&lt;&gt;""),1,GI55+1))</f>
        <v/>
      </c>
      <c r="GK55" s="578" t="str">
        <f t="shared" ref="GK55" si="377">IF(GK56="","",IF(AND(GJ56="",GK56&lt;&gt;""),1,GJ55+1))</f>
        <v/>
      </c>
      <c r="GL55" s="578" t="str">
        <f t="shared" ref="GL55" si="378">IF(GL56="","",IF(AND(GK56="",GL56&lt;&gt;""),1,GK55+1))</f>
        <v/>
      </c>
      <c r="GM55" s="578" t="str">
        <f t="shared" ref="GM55" si="379">IF(GM56="","",IF(AND(GL56="",GM56&lt;&gt;""),1,GL55+1))</f>
        <v/>
      </c>
      <c r="GN55" s="578" t="str">
        <f t="shared" ref="GN55" si="380">IF(GN56="","",IF(AND(GM56="",GN56&lt;&gt;""),1,GM55+1))</f>
        <v/>
      </c>
      <c r="GO55" s="578" t="str">
        <f t="shared" ref="GO55" si="381">IF(GO56="","",IF(AND(GN56="",GO56&lt;&gt;""),1,GN55+1))</f>
        <v/>
      </c>
      <c r="GP55" s="578" t="str">
        <f t="shared" ref="GP55" si="382">IF(GP56="","",IF(AND(GO56="",GP56&lt;&gt;""),1,GO55+1))</f>
        <v/>
      </c>
      <c r="GQ55" s="578" t="str">
        <f t="shared" ref="GQ55" si="383">IF(GQ56="","",IF(AND(GP56="",GQ56&lt;&gt;""),1,GP55+1))</f>
        <v/>
      </c>
      <c r="GR55" s="578" t="str">
        <f t="shared" ref="GR55" si="384">IF(GR56="","",IF(AND(GQ56="",GR56&lt;&gt;""),1,GQ55+1))</f>
        <v/>
      </c>
      <c r="GS55" s="578" t="str">
        <f t="shared" ref="GS55" si="385">IF(GS56="","",IF(AND(GR56="",GS56&lt;&gt;""),1,GR55+1))</f>
        <v/>
      </c>
      <c r="GT55" s="578" t="str">
        <f t="shared" ref="GT55" si="386">IF(GT56="","",IF(AND(GS56="",GT56&lt;&gt;""),1,GS55+1))</f>
        <v/>
      </c>
      <c r="GU55" s="578" t="str">
        <f t="shared" ref="GU55" si="387">IF(GU56="","",IF(AND(GT56="",GU56&lt;&gt;""),1,GT55+1))</f>
        <v/>
      </c>
      <c r="GV55" s="578" t="str">
        <f t="shared" ref="GV55" si="388">IF(GV56="","",IF(AND(GU56="",GV56&lt;&gt;""),1,GU55+1))</f>
        <v/>
      </c>
      <c r="GW55" s="578" t="str">
        <f t="shared" ref="GW55" si="389">IF(GW56="","",IF(AND(GV56="",GW56&lt;&gt;""),1,GV55+1))</f>
        <v/>
      </c>
      <c r="GX55" s="578" t="str">
        <f t="shared" ref="GX55" si="390">IF(GX56="","",IF(AND(GW56="",GX56&lt;&gt;""),1,GW55+1))</f>
        <v/>
      </c>
      <c r="GY55" s="578" t="str">
        <f t="shared" ref="GY55" si="391">IF(GY56="","",IF(AND(GX56="",GY56&lt;&gt;""),1,GX55+1))</f>
        <v/>
      </c>
      <c r="GZ55" s="578" t="str">
        <f t="shared" ref="GZ55" si="392">IF(GZ56="","",IF(AND(GY56="",GZ56&lt;&gt;""),1,GY55+1))</f>
        <v/>
      </c>
      <c r="HA55" s="1"/>
      <c r="HB55" s="1"/>
    </row>
    <row r="56" spans="1:210">
      <c r="A56" s="12"/>
      <c r="B56" s="195" t="s">
        <v>64</v>
      </c>
      <c r="C56" s="12"/>
      <c r="D56" s="12"/>
      <c r="E56" s="268"/>
      <c r="F56" s="12"/>
      <c r="G56" s="235"/>
      <c r="H56" s="12"/>
      <c r="I56" s="12"/>
      <c r="J56" s="12"/>
      <c r="K56" s="12"/>
      <c r="L56" s="12"/>
      <c r="M56" s="12"/>
      <c r="N56" s="12"/>
      <c r="O56" s="12"/>
      <c r="P56" s="46"/>
      <c r="Q56" s="12"/>
      <c r="R56" s="12"/>
      <c r="S56" s="12"/>
      <c r="T56" s="583" t="s">
        <v>313</v>
      </c>
      <c r="U56" s="12"/>
      <c r="V56" s="12"/>
      <c r="W56" s="12"/>
      <c r="X56" s="10"/>
      <c r="Y56" s="46"/>
      <c r="Z56" s="93"/>
      <c r="AA56" s="579" t="str">
        <f>IF(AND(AA$8&gt;=$T49,AA$8&lt;=IF(OR($T51="",$T51=0),1000000,$T51)),AA$8,"")</f>
        <v/>
      </c>
      <c r="AB56" s="579" t="str">
        <f t="shared" ref="AB56:CM56" si="393">IF(AND(AB$8&gt;=$T49,AB$8&lt;=IF(OR($T51="",$T51=0),1000000,$T51)),AB$8,"")</f>
        <v/>
      </c>
      <c r="AC56" s="579" t="str">
        <f t="shared" si="393"/>
        <v/>
      </c>
      <c r="AD56" s="579" t="str">
        <f t="shared" si="393"/>
        <v/>
      </c>
      <c r="AE56" s="579" t="str">
        <f t="shared" si="393"/>
        <v/>
      </c>
      <c r="AF56" s="579" t="str">
        <f t="shared" si="393"/>
        <v/>
      </c>
      <c r="AG56" s="579" t="str">
        <f t="shared" si="393"/>
        <v/>
      </c>
      <c r="AH56" s="579" t="str">
        <f t="shared" si="393"/>
        <v/>
      </c>
      <c r="AI56" s="579" t="str">
        <f t="shared" si="393"/>
        <v/>
      </c>
      <c r="AJ56" s="579" t="str">
        <f t="shared" si="393"/>
        <v/>
      </c>
      <c r="AK56" s="579" t="str">
        <f t="shared" si="393"/>
        <v/>
      </c>
      <c r="AL56" s="579" t="str">
        <f t="shared" si="393"/>
        <v/>
      </c>
      <c r="AM56" s="579" t="str">
        <f t="shared" si="393"/>
        <v/>
      </c>
      <c r="AN56" s="579" t="str">
        <f t="shared" si="393"/>
        <v/>
      </c>
      <c r="AO56" s="579" t="str">
        <f t="shared" si="393"/>
        <v/>
      </c>
      <c r="AP56" s="579" t="str">
        <f t="shared" si="393"/>
        <v/>
      </c>
      <c r="AQ56" s="579" t="str">
        <f t="shared" si="393"/>
        <v/>
      </c>
      <c r="AR56" s="579" t="str">
        <f t="shared" si="393"/>
        <v/>
      </c>
      <c r="AS56" s="579" t="str">
        <f t="shared" si="393"/>
        <v/>
      </c>
      <c r="AT56" s="579" t="str">
        <f t="shared" si="393"/>
        <v/>
      </c>
      <c r="AU56" s="579" t="str">
        <f t="shared" si="393"/>
        <v/>
      </c>
      <c r="AV56" s="579" t="str">
        <f t="shared" si="393"/>
        <v/>
      </c>
      <c r="AW56" s="579" t="str">
        <f t="shared" si="393"/>
        <v/>
      </c>
      <c r="AX56" s="579" t="str">
        <f t="shared" si="393"/>
        <v/>
      </c>
      <c r="AY56" s="579" t="str">
        <f t="shared" si="393"/>
        <v/>
      </c>
      <c r="AZ56" s="579" t="str">
        <f t="shared" si="393"/>
        <v/>
      </c>
      <c r="BA56" s="579" t="str">
        <f t="shared" si="393"/>
        <v/>
      </c>
      <c r="BB56" s="579" t="str">
        <f t="shared" si="393"/>
        <v/>
      </c>
      <c r="BC56" s="579" t="str">
        <f t="shared" si="393"/>
        <v/>
      </c>
      <c r="BD56" s="579" t="str">
        <f t="shared" si="393"/>
        <v/>
      </c>
      <c r="BE56" s="579" t="str">
        <f t="shared" si="393"/>
        <v/>
      </c>
      <c r="BF56" s="579" t="str">
        <f t="shared" si="393"/>
        <v/>
      </c>
      <c r="BG56" s="579" t="str">
        <f t="shared" si="393"/>
        <v/>
      </c>
      <c r="BH56" s="579" t="str">
        <f t="shared" si="393"/>
        <v/>
      </c>
      <c r="BI56" s="579" t="str">
        <f t="shared" si="393"/>
        <v/>
      </c>
      <c r="BJ56" s="579" t="str">
        <f t="shared" si="393"/>
        <v/>
      </c>
      <c r="BK56" s="579" t="str">
        <f t="shared" si="393"/>
        <v/>
      </c>
      <c r="BL56" s="579" t="str">
        <f t="shared" si="393"/>
        <v/>
      </c>
      <c r="BM56" s="579" t="str">
        <f t="shared" si="393"/>
        <v/>
      </c>
      <c r="BN56" s="579" t="str">
        <f t="shared" si="393"/>
        <v/>
      </c>
      <c r="BO56" s="579" t="str">
        <f t="shared" si="393"/>
        <v/>
      </c>
      <c r="BP56" s="579" t="str">
        <f t="shared" si="393"/>
        <v/>
      </c>
      <c r="BQ56" s="579" t="str">
        <f t="shared" si="393"/>
        <v/>
      </c>
      <c r="BR56" s="579" t="str">
        <f t="shared" si="393"/>
        <v/>
      </c>
      <c r="BS56" s="579" t="str">
        <f t="shared" si="393"/>
        <v/>
      </c>
      <c r="BT56" s="579" t="str">
        <f t="shared" si="393"/>
        <v/>
      </c>
      <c r="BU56" s="579" t="str">
        <f t="shared" si="393"/>
        <v/>
      </c>
      <c r="BV56" s="579" t="str">
        <f t="shared" si="393"/>
        <v/>
      </c>
      <c r="BW56" s="579" t="str">
        <f t="shared" si="393"/>
        <v/>
      </c>
      <c r="BX56" s="579" t="str">
        <f t="shared" si="393"/>
        <v/>
      </c>
      <c r="BY56" s="579" t="str">
        <f t="shared" si="393"/>
        <v/>
      </c>
      <c r="BZ56" s="579" t="str">
        <f t="shared" si="393"/>
        <v/>
      </c>
      <c r="CA56" s="579" t="str">
        <f t="shared" si="393"/>
        <v/>
      </c>
      <c r="CB56" s="579" t="str">
        <f t="shared" si="393"/>
        <v/>
      </c>
      <c r="CC56" s="579" t="str">
        <f t="shared" si="393"/>
        <v/>
      </c>
      <c r="CD56" s="579" t="str">
        <f t="shared" si="393"/>
        <v/>
      </c>
      <c r="CE56" s="579" t="str">
        <f t="shared" si="393"/>
        <v/>
      </c>
      <c r="CF56" s="579" t="str">
        <f t="shared" si="393"/>
        <v/>
      </c>
      <c r="CG56" s="579" t="str">
        <f t="shared" si="393"/>
        <v/>
      </c>
      <c r="CH56" s="579" t="str">
        <f t="shared" si="393"/>
        <v/>
      </c>
      <c r="CI56" s="579" t="str">
        <f t="shared" si="393"/>
        <v/>
      </c>
      <c r="CJ56" s="579" t="str">
        <f t="shared" si="393"/>
        <v/>
      </c>
      <c r="CK56" s="579" t="str">
        <f t="shared" si="393"/>
        <v/>
      </c>
      <c r="CL56" s="579" t="str">
        <f t="shared" si="393"/>
        <v/>
      </c>
      <c r="CM56" s="579" t="str">
        <f t="shared" si="393"/>
        <v/>
      </c>
      <c r="CN56" s="579" t="str">
        <f t="shared" ref="CN56:DG56" si="394">IF(AND(CN$8&gt;=$T49,CN$8&lt;=IF(OR($T51="",$T51=0),1000000,$T51)),CN$8,"")</f>
        <v/>
      </c>
      <c r="CO56" s="579" t="str">
        <f t="shared" si="394"/>
        <v/>
      </c>
      <c r="CP56" s="579" t="str">
        <f t="shared" si="394"/>
        <v/>
      </c>
      <c r="CQ56" s="579" t="str">
        <f t="shared" si="394"/>
        <v/>
      </c>
      <c r="CR56" s="579" t="str">
        <f t="shared" si="394"/>
        <v/>
      </c>
      <c r="CS56" s="579" t="str">
        <f t="shared" si="394"/>
        <v/>
      </c>
      <c r="CT56" s="579" t="str">
        <f t="shared" si="394"/>
        <v/>
      </c>
      <c r="CU56" s="579" t="str">
        <f t="shared" si="394"/>
        <v/>
      </c>
      <c r="CV56" s="579" t="str">
        <f t="shared" si="394"/>
        <v/>
      </c>
      <c r="CW56" s="579" t="str">
        <f t="shared" si="394"/>
        <v/>
      </c>
      <c r="CX56" s="579" t="str">
        <f t="shared" si="394"/>
        <v/>
      </c>
      <c r="CY56" s="579" t="str">
        <f t="shared" si="394"/>
        <v/>
      </c>
      <c r="CZ56" s="579" t="str">
        <f t="shared" si="394"/>
        <v/>
      </c>
      <c r="DA56" s="579" t="str">
        <f t="shared" si="394"/>
        <v/>
      </c>
      <c r="DB56" s="579" t="str">
        <f t="shared" si="394"/>
        <v/>
      </c>
      <c r="DC56" s="579" t="str">
        <f t="shared" si="394"/>
        <v/>
      </c>
      <c r="DD56" s="579" t="str">
        <f t="shared" si="394"/>
        <v/>
      </c>
      <c r="DE56" s="579" t="str">
        <f t="shared" si="394"/>
        <v/>
      </c>
      <c r="DF56" s="579" t="str">
        <f t="shared" si="394"/>
        <v/>
      </c>
      <c r="DG56" s="579" t="str">
        <f t="shared" si="394"/>
        <v/>
      </c>
      <c r="DH56" s="579" t="str">
        <f t="shared" ref="DH56:FS56" si="395">IF(AND(DH$8&gt;=$T49,DH$8&lt;=IF(OR($T51="",$T51=0),1000000,$T51)),DH$8,"")</f>
        <v/>
      </c>
      <c r="DI56" s="579" t="str">
        <f t="shared" si="395"/>
        <v/>
      </c>
      <c r="DJ56" s="579" t="str">
        <f t="shared" si="395"/>
        <v/>
      </c>
      <c r="DK56" s="579" t="str">
        <f t="shared" si="395"/>
        <v/>
      </c>
      <c r="DL56" s="579" t="str">
        <f t="shared" si="395"/>
        <v/>
      </c>
      <c r="DM56" s="579" t="str">
        <f t="shared" si="395"/>
        <v/>
      </c>
      <c r="DN56" s="579" t="str">
        <f t="shared" si="395"/>
        <v/>
      </c>
      <c r="DO56" s="579" t="str">
        <f t="shared" si="395"/>
        <v/>
      </c>
      <c r="DP56" s="579" t="str">
        <f t="shared" si="395"/>
        <v/>
      </c>
      <c r="DQ56" s="579" t="str">
        <f t="shared" si="395"/>
        <v/>
      </c>
      <c r="DR56" s="579" t="str">
        <f t="shared" si="395"/>
        <v/>
      </c>
      <c r="DS56" s="579" t="str">
        <f t="shared" si="395"/>
        <v/>
      </c>
      <c r="DT56" s="579" t="str">
        <f t="shared" si="395"/>
        <v/>
      </c>
      <c r="DU56" s="579" t="str">
        <f t="shared" si="395"/>
        <v/>
      </c>
      <c r="DV56" s="579" t="str">
        <f t="shared" si="395"/>
        <v/>
      </c>
      <c r="DW56" s="579" t="str">
        <f t="shared" si="395"/>
        <v/>
      </c>
      <c r="DX56" s="579" t="str">
        <f t="shared" si="395"/>
        <v/>
      </c>
      <c r="DY56" s="579" t="str">
        <f t="shared" si="395"/>
        <v/>
      </c>
      <c r="DZ56" s="579" t="str">
        <f t="shared" si="395"/>
        <v/>
      </c>
      <c r="EA56" s="579" t="str">
        <f t="shared" si="395"/>
        <v/>
      </c>
      <c r="EB56" s="579" t="str">
        <f t="shared" si="395"/>
        <v/>
      </c>
      <c r="EC56" s="579" t="str">
        <f t="shared" si="395"/>
        <v/>
      </c>
      <c r="ED56" s="579" t="str">
        <f t="shared" si="395"/>
        <v/>
      </c>
      <c r="EE56" s="579" t="str">
        <f t="shared" si="395"/>
        <v/>
      </c>
      <c r="EF56" s="579" t="str">
        <f t="shared" si="395"/>
        <v/>
      </c>
      <c r="EG56" s="579" t="str">
        <f t="shared" si="395"/>
        <v/>
      </c>
      <c r="EH56" s="579" t="str">
        <f t="shared" si="395"/>
        <v/>
      </c>
      <c r="EI56" s="579" t="str">
        <f t="shared" si="395"/>
        <v/>
      </c>
      <c r="EJ56" s="579" t="str">
        <f t="shared" si="395"/>
        <v/>
      </c>
      <c r="EK56" s="579" t="str">
        <f t="shared" si="395"/>
        <v/>
      </c>
      <c r="EL56" s="579" t="str">
        <f t="shared" si="395"/>
        <v/>
      </c>
      <c r="EM56" s="579" t="str">
        <f t="shared" si="395"/>
        <v/>
      </c>
      <c r="EN56" s="579" t="str">
        <f t="shared" si="395"/>
        <v/>
      </c>
      <c r="EO56" s="579" t="str">
        <f t="shared" si="395"/>
        <v/>
      </c>
      <c r="EP56" s="579" t="str">
        <f t="shared" si="395"/>
        <v/>
      </c>
      <c r="EQ56" s="579" t="str">
        <f t="shared" si="395"/>
        <v/>
      </c>
      <c r="ER56" s="579" t="str">
        <f t="shared" si="395"/>
        <v/>
      </c>
      <c r="ES56" s="579" t="str">
        <f t="shared" si="395"/>
        <v/>
      </c>
      <c r="ET56" s="579" t="str">
        <f t="shared" si="395"/>
        <v/>
      </c>
      <c r="EU56" s="579" t="str">
        <f t="shared" si="395"/>
        <v/>
      </c>
      <c r="EV56" s="579" t="str">
        <f t="shared" si="395"/>
        <v/>
      </c>
      <c r="EW56" s="579" t="str">
        <f t="shared" si="395"/>
        <v/>
      </c>
      <c r="EX56" s="579" t="str">
        <f t="shared" si="395"/>
        <v/>
      </c>
      <c r="EY56" s="579" t="str">
        <f t="shared" si="395"/>
        <v/>
      </c>
      <c r="EZ56" s="579" t="str">
        <f t="shared" si="395"/>
        <v/>
      </c>
      <c r="FA56" s="579" t="str">
        <f t="shared" si="395"/>
        <v/>
      </c>
      <c r="FB56" s="579" t="str">
        <f t="shared" si="395"/>
        <v/>
      </c>
      <c r="FC56" s="579" t="str">
        <f t="shared" si="395"/>
        <v/>
      </c>
      <c r="FD56" s="579" t="str">
        <f t="shared" si="395"/>
        <v/>
      </c>
      <c r="FE56" s="579" t="str">
        <f t="shared" si="395"/>
        <v/>
      </c>
      <c r="FF56" s="579" t="str">
        <f t="shared" si="395"/>
        <v/>
      </c>
      <c r="FG56" s="579" t="str">
        <f t="shared" si="395"/>
        <v/>
      </c>
      <c r="FH56" s="579" t="str">
        <f t="shared" si="395"/>
        <v/>
      </c>
      <c r="FI56" s="579" t="str">
        <f t="shared" si="395"/>
        <v/>
      </c>
      <c r="FJ56" s="579" t="str">
        <f t="shared" si="395"/>
        <v/>
      </c>
      <c r="FK56" s="579" t="str">
        <f t="shared" si="395"/>
        <v/>
      </c>
      <c r="FL56" s="579" t="str">
        <f t="shared" si="395"/>
        <v/>
      </c>
      <c r="FM56" s="579" t="str">
        <f t="shared" si="395"/>
        <v/>
      </c>
      <c r="FN56" s="579" t="str">
        <f t="shared" si="395"/>
        <v/>
      </c>
      <c r="FO56" s="579" t="str">
        <f t="shared" si="395"/>
        <v/>
      </c>
      <c r="FP56" s="579" t="str">
        <f t="shared" si="395"/>
        <v/>
      </c>
      <c r="FQ56" s="579" t="str">
        <f t="shared" si="395"/>
        <v/>
      </c>
      <c r="FR56" s="579" t="str">
        <f t="shared" si="395"/>
        <v/>
      </c>
      <c r="FS56" s="579" t="str">
        <f t="shared" si="395"/>
        <v/>
      </c>
      <c r="FT56" s="579" t="str">
        <f t="shared" ref="FT56:GZ56" si="396">IF(AND(FT$8&gt;=$T49,FT$8&lt;=IF(OR($T51="",$T51=0),1000000,$T51)),FT$8,"")</f>
        <v/>
      </c>
      <c r="FU56" s="579" t="str">
        <f t="shared" si="396"/>
        <v/>
      </c>
      <c r="FV56" s="579" t="str">
        <f t="shared" si="396"/>
        <v/>
      </c>
      <c r="FW56" s="579" t="str">
        <f t="shared" si="396"/>
        <v/>
      </c>
      <c r="FX56" s="579" t="str">
        <f t="shared" si="396"/>
        <v/>
      </c>
      <c r="FY56" s="579" t="str">
        <f t="shared" si="396"/>
        <v/>
      </c>
      <c r="FZ56" s="579" t="str">
        <f t="shared" si="396"/>
        <v/>
      </c>
      <c r="GA56" s="579" t="str">
        <f t="shared" si="396"/>
        <v/>
      </c>
      <c r="GB56" s="579" t="str">
        <f t="shared" si="396"/>
        <v/>
      </c>
      <c r="GC56" s="579" t="str">
        <f t="shared" si="396"/>
        <v/>
      </c>
      <c r="GD56" s="579" t="str">
        <f t="shared" si="396"/>
        <v/>
      </c>
      <c r="GE56" s="579" t="str">
        <f t="shared" si="396"/>
        <v/>
      </c>
      <c r="GF56" s="579" t="str">
        <f t="shared" si="396"/>
        <v/>
      </c>
      <c r="GG56" s="579" t="str">
        <f t="shared" si="396"/>
        <v/>
      </c>
      <c r="GH56" s="579" t="str">
        <f t="shared" si="396"/>
        <v/>
      </c>
      <c r="GI56" s="579" t="str">
        <f t="shared" si="396"/>
        <v/>
      </c>
      <c r="GJ56" s="579" t="str">
        <f t="shared" si="396"/>
        <v/>
      </c>
      <c r="GK56" s="579" t="str">
        <f t="shared" si="396"/>
        <v/>
      </c>
      <c r="GL56" s="579" t="str">
        <f t="shared" si="396"/>
        <v/>
      </c>
      <c r="GM56" s="579" t="str">
        <f t="shared" si="396"/>
        <v/>
      </c>
      <c r="GN56" s="579" t="str">
        <f t="shared" si="396"/>
        <v/>
      </c>
      <c r="GO56" s="579" t="str">
        <f t="shared" si="396"/>
        <v/>
      </c>
      <c r="GP56" s="579" t="str">
        <f t="shared" si="396"/>
        <v/>
      </c>
      <c r="GQ56" s="579" t="str">
        <f t="shared" si="396"/>
        <v/>
      </c>
      <c r="GR56" s="579" t="str">
        <f t="shared" si="396"/>
        <v/>
      </c>
      <c r="GS56" s="579" t="str">
        <f t="shared" si="396"/>
        <v/>
      </c>
      <c r="GT56" s="579" t="str">
        <f t="shared" si="396"/>
        <v/>
      </c>
      <c r="GU56" s="579" t="str">
        <f t="shared" si="396"/>
        <v/>
      </c>
      <c r="GV56" s="579" t="str">
        <f t="shared" si="396"/>
        <v/>
      </c>
      <c r="GW56" s="579" t="str">
        <f t="shared" si="396"/>
        <v/>
      </c>
      <c r="GX56" s="579" t="str">
        <f t="shared" si="396"/>
        <v/>
      </c>
      <c r="GY56" s="579" t="str">
        <f t="shared" si="396"/>
        <v/>
      </c>
      <c r="GZ56" s="579" t="str">
        <f t="shared" si="396"/>
        <v/>
      </c>
      <c r="HA56" s="1"/>
      <c r="HB56" s="1"/>
    </row>
    <row r="57" spans="1:210" ht="4.2" customHeight="1">
      <c r="A57" s="1"/>
      <c r="B57" s="1"/>
      <c r="C57" s="14"/>
      <c r="D57" s="14"/>
      <c r="E57" s="264"/>
      <c r="F57" s="14"/>
      <c r="G57" s="304"/>
      <c r="H57" s="14"/>
      <c r="I57" s="14"/>
      <c r="J57" s="14"/>
      <c r="K57" s="14"/>
      <c r="L57" s="14"/>
      <c r="M57" s="15"/>
      <c r="N57" s="14"/>
      <c r="O57" s="14"/>
      <c r="P57" s="15"/>
      <c r="Q57" s="14"/>
      <c r="R57" s="14"/>
      <c r="S57" s="15"/>
      <c r="T57" s="180"/>
      <c r="U57" s="24"/>
      <c r="V57" s="1"/>
      <c r="W57" s="12"/>
      <c r="X57" s="10"/>
      <c r="Y57" s="46"/>
      <c r="Z57" s="93"/>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c r="FA57" s="94"/>
      <c r="FB57" s="94"/>
      <c r="FC57" s="94"/>
      <c r="FD57" s="94"/>
      <c r="FE57" s="94"/>
      <c r="FF57" s="94"/>
      <c r="FG57" s="94"/>
      <c r="FH57" s="94"/>
      <c r="FI57" s="94"/>
      <c r="FJ57" s="94"/>
      <c r="FK57" s="94"/>
      <c r="FL57" s="94"/>
      <c r="FM57" s="94"/>
      <c r="FN57" s="94"/>
      <c r="FO57" s="94"/>
      <c r="FP57" s="94"/>
      <c r="FQ57" s="94"/>
      <c r="FR57" s="94"/>
      <c r="FS57" s="94"/>
      <c r="FT57" s="94"/>
      <c r="FU57" s="94"/>
      <c r="FV57" s="94"/>
      <c r="FW57" s="94"/>
      <c r="FX57" s="94"/>
      <c r="FY57" s="94"/>
      <c r="FZ57" s="94"/>
      <c r="GA57" s="94"/>
      <c r="GB57" s="94"/>
      <c r="GC57" s="94"/>
      <c r="GD57" s="94"/>
      <c r="GE57" s="94"/>
      <c r="GF57" s="94"/>
      <c r="GG57" s="94"/>
      <c r="GH57" s="94"/>
      <c r="GI57" s="94"/>
      <c r="GJ57" s="94"/>
      <c r="GK57" s="94"/>
      <c r="GL57" s="94"/>
      <c r="GM57" s="94"/>
      <c r="GN57" s="94"/>
      <c r="GO57" s="94"/>
      <c r="GP57" s="94"/>
      <c r="GQ57" s="94"/>
      <c r="GR57" s="94"/>
      <c r="GS57" s="94"/>
      <c r="GT57" s="94"/>
      <c r="GU57" s="94"/>
      <c r="GV57" s="94"/>
      <c r="GW57" s="94"/>
      <c r="GX57" s="94"/>
      <c r="GY57" s="94"/>
      <c r="GZ57" s="94"/>
      <c r="HA57" s="1"/>
      <c r="HB57" s="1"/>
    </row>
    <row r="58" spans="1:210">
      <c r="A58" s="1"/>
      <c r="B58" s="1"/>
      <c r="C58" s="1"/>
      <c r="D58" s="196" t="s">
        <v>65</v>
      </c>
      <c r="E58" s="263"/>
      <c r="F58" s="48"/>
      <c r="G58" s="231" t="s">
        <v>6</v>
      </c>
      <c r="H58" s="1"/>
      <c r="I58" s="1" t="s">
        <v>74</v>
      </c>
      <c r="J58" s="1"/>
      <c r="K58" s="1"/>
      <c r="L58" s="1"/>
      <c r="M58" s="5" t="s">
        <v>6</v>
      </c>
      <c r="N58" s="582" t="s">
        <v>414</v>
      </c>
      <c r="O58" s="1"/>
      <c r="P58" s="5"/>
      <c r="Q58" s="1" t="str">
        <f>Q53</f>
        <v>номер*суток</v>
      </c>
      <c r="R58" s="1"/>
      <c r="S58" s="1"/>
      <c r="T58" s="7"/>
      <c r="U58" s="1"/>
      <c r="V58" s="1"/>
      <c r="W58" s="12">
        <f>SUM($Y58:$HA58)</f>
        <v>0</v>
      </c>
      <c r="X58" s="10"/>
      <c r="Y58" s="5" t="s">
        <v>6</v>
      </c>
      <c r="Z58" s="93"/>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198"/>
      <c r="CK58" s="198"/>
      <c r="CL58" s="198"/>
      <c r="CM58" s="198"/>
      <c r="CN58" s="198"/>
      <c r="CO58" s="198"/>
      <c r="CP58" s="198"/>
      <c r="CQ58" s="198"/>
      <c r="CR58" s="198"/>
      <c r="CS58" s="198"/>
      <c r="CT58" s="198"/>
      <c r="CU58" s="198"/>
      <c r="CV58" s="198"/>
      <c r="CW58" s="198"/>
      <c r="CX58" s="198"/>
      <c r="CY58" s="198"/>
      <c r="CZ58" s="198"/>
      <c r="DA58" s="198"/>
      <c r="DB58" s="198"/>
      <c r="DC58" s="198"/>
      <c r="DD58" s="198"/>
      <c r="DE58" s="198"/>
      <c r="DF58" s="198"/>
      <c r="DG58" s="198"/>
      <c r="DH58" s="198"/>
      <c r="DI58" s="198"/>
      <c r="DJ58" s="198"/>
      <c r="DK58" s="198"/>
      <c r="DL58" s="198"/>
      <c r="DM58" s="198"/>
      <c r="DN58" s="198"/>
      <c r="DO58" s="198"/>
      <c r="DP58" s="198"/>
      <c r="DQ58" s="198"/>
      <c r="DR58" s="198"/>
      <c r="DS58" s="198"/>
      <c r="DT58" s="198"/>
      <c r="DU58" s="198"/>
      <c r="DV58" s="198"/>
      <c r="DW58" s="198"/>
      <c r="DX58" s="198"/>
      <c r="DY58" s="198"/>
      <c r="DZ58" s="198"/>
      <c r="EA58" s="198"/>
      <c r="EB58" s="198"/>
      <c r="EC58" s="198"/>
      <c r="ED58" s="198"/>
      <c r="EE58" s="198"/>
      <c r="EF58" s="198"/>
      <c r="EG58" s="198"/>
      <c r="EH58" s="198"/>
      <c r="EI58" s="198"/>
      <c r="EJ58" s="198"/>
      <c r="EK58" s="198"/>
      <c r="EL58" s="198"/>
      <c r="EM58" s="198"/>
      <c r="EN58" s="198"/>
      <c r="EO58" s="198"/>
      <c r="EP58" s="198"/>
      <c r="EQ58" s="198"/>
      <c r="ER58" s="198"/>
      <c r="ES58" s="198"/>
      <c r="ET58" s="198"/>
      <c r="EU58" s="198"/>
      <c r="EV58" s="198"/>
      <c r="EW58" s="198"/>
      <c r="EX58" s="198"/>
      <c r="EY58" s="198"/>
      <c r="EZ58" s="198"/>
      <c r="FA58" s="198"/>
      <c r="FB58" s="198"/>
      <c r="FC58" s="198"/>
      <c r="FD58" s="198"/>
      <c r="FE58" s="198"/>
      <c r="FF58" s="198"/>
      <c r="FG58" s="198"/>
      <c r="FH58" s="198"/>
      <c r="FI58" s="198"/>
      <c r="FJ58" s="198"/>
      <c r="FK58" s="198"/>
      <c r="FL58" s="198"/>
      <c r="FM58" s="198"/>
      <c r="FN58" s="198"/>
      <c r="FO58" s="198"/>
      <c r="FP58" s="198"/>
      <c r="FQ58" s="198"/>
      <c r="FR58" s="198"/>
      <c r="FS58" s="198"/>
      <c r="FT58" s="198"/>
      <c r="FU58" s="198"/>
      <c r="FV58" s="198"/>
      <c r="FW58" s="198"/>
      <c r="FX58" s="198"/>
      <c r="FY58" s="198"/>
      <c r="FZ58" s="198"/>
      <c r="GA58" s="198"/>
      <c r="GB58" s="198"/>
      <c r="GC58" s="198"/>
      <c r="GD58" s="198"/>
      <c r="GE58" s="198"/>
      <c r="GF58" s="198"/>
      <c r="GG58" s="198"/>
      <c r="GH58" s="198"/>
      <c r="GI58" s="198"/>
      <c r="GJ58" s="198"/>
      <c r="GK58" s="198"/>
      <c r="GL58" s="198"/>
      <c r="GM58" s="198"/>
      <c r="GN58" s="198"/>
      <c r="GO58" s="198"/>
      <c r="GP58" s="198"/>
      <c r="GQ58" s="198"/>
      <c r="GR58" s="198"/>
      <c r="GS58" s="198"/>
      <c r="GT58" s="198"/>
      <c r="GU58" s="198"/>
      <c r="GV58" s="198"/>
      <c r="GW58" s="198"/>
      <c r="GX58" s="198"/>
      <c r="GY58" s="198"/>
      <c r="GZ58" s="198"/>
      <c r="HA58" s="1"/>
      <c r="HB58" s="1"/>
    </row>
    <row r="59" spans="1:210" ht="4.2" customHeight="1">
      <c r="A59" s="1"/>
      <c r="B59" s="1"/>
      <c r="C59" s="1"/>
      <c r="D59" s="14"/>
      <c r="E59" s="264"/>
      <c r="F59" s="14"/>
      <c r="G59" s="304"/>
      <c r="H59" s="14"/>
      <c r="I59" s="14"/>
      <c r="J59" s="14"/>
      <c r="K59" s="14"/>
      <c r="L59" s="14"/>
      <c r="M59" s="15"/>
      <c r="N59" s="14"/>
      <c r="O59" s="14"/>
      <c r="P59" s="15"/>
      <c r="Q59" s="14"/>
      <c r="R59" s="14"/>
      <c r="S59" s="15"/>
      <c r="T59" s="180"/>
      <c r="U59" s="24"/>
      <c r="V59" s="1"/>
      <c r="W59" s="12"/>
      <c r="X59" s="10"/>
      <c r="Y59" s="46"/>
      <c r="Z59" s="93"/>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1"/>
      <c r="HB59" s="1"/>
    </row>
    <row r="60" spans="1:210">
      <c r="A60" s="1"/>
      <c r="B60" s="1"/>
      <c r="C60" s="197" t="s">
        <v>69</v>
      </c>
      <c r="D60" s="196" t="s">
        <v>66</v>
      </c>
      <c r="E60" s="263"/>
      <c r="F60" s="48"/>
      <c r="G60" s="231" t="s">
        <v>6</v>
      </c>
      <c r="H60" s="1"/>
      <c r="I60" s="1" t="s">
        <v>304</v>
      </c>
      <c r="J60" s="1"/>
      <c r="K60" s="1"/>
      <c r="L60" s="1"/>
      <c r="M60" s="5"/>
      <c r="N60" s="19"/>
      <c r="O60" s="1"/>
      <c r="P60" s="5"/>
      <c r="Q60" s="1" t="str">
        <f>Q53</f>
        <v>номер*суток</v>
      </c>
      <c r="R60" s="1"/>
      <c r="S60" s="1"/>
      <c r="T60" s="7"/>
      <c r="U60" s="1"/>
      <c r="V60" s="1"/>
      <c r="W60" s="12">
        <f>SUM($Y60:$HA60)</f>
        <v>0</v>
      </c>
      <c r="X60" s="10"/>
      <c r="Y60" s="5" t="s">
        <v>6</v>
      </c>
      <c r="Z60" s="93"/>
      <c r="AA60" s="198"/>
      <c r="AB60" s="587">
        <f>AA60*(1+AB61)</f>
        <v>0</v>
      </c>
      <c r="AC60" s="587">
        <f t="shared" ref="AC60:AE60" si="397">AB60*(1+AC61)</f>
        <v>0</v>
      </c>
      <c r="AD60" s="587">
        <f t="shared" si="397"/>
        <v>0</v>
      </c>
      <c r="AE60" s="587">
        <f t="shared" si="397"/>
        <v>0</v>
      </c>
      <c r="AF60" s="587">
        <f t="shared" ref="AF60" si="398">AE60*(1+AF61)</f>
        <v>0</v>
      </c>
      <c r="AG60" s="587">
        <f t="shared" ref="AG60" si="399">AF60*(1+AG61)</f>
        <v>0</v>
      </c>
      <c r="AH60" s="587">
        <f t="shared" ref="AH60" si="400">AG60*(1+AH61)</f>
        <v>0</v>
      </c>
      <c r="AI60" s="587">
        <f t="shared" ref="AI60" si="401">AH60*(1+AI61)</f>
        <v>0</v>
      </c>
      <c r="AJ60" s="587">
        <f t="shared" ref="AJ60" si="402">AI60*(1+AJ61)</f>
        <v>0</v>
      </c>
      <c r="AK60" s="587">
        <f t="shared" ref="AK60" si="403">AJ60*(1+AK61)</f>
        <v>0</v>
      </c>
      <c r="AL60" s="587">
        <f t="shared" ref="AL60" si="404">AK60*(1+AL61)</f>
        <v>0</v>
      </c>
      <c r="AM60" s="587">
        <f t="shared" ref="AM60" si="405">AL60*(1+AM61)</f>
        <v>0</v>
      </c>
      <c r="AN60" s="587">
        <f t="shared" ref="AN60" si="406">AM60*(1+AN61)</f>
        <v>0</v>
      </c>
      <c r="AO60" s="587">
        <f t="shared" ref="AO60" si="407">AN60*(1+AO61)</f>
        <v>0</v>
      </c>
      <c r="AP60" s="587">
        <f t="shared" ref="AP60" si="408">AO60*(1+AP61)</f>
        <v>0</v>
      </c>
      <c r="AQ60" s="587">
        <f t="shared" ref="AQ60" si="409">AP60*(1+AQ61)</f>
        <v>0</v>
      </c>
      <c r="AR60" s="587">
        <f t="shared" ref="AR60" si="410">AQ60*(1+AR61)</f>
        <v>0</v>
      </c>
      <c r="AS60" s="587">
        <f t="shared" ref="AS60" si="411">AR60*(1+AS61)</f>
        <v>0</v>
      </c>
      <c r="AT60" s="587">
        <f t="shared" ref="AT60" si="412">AS60*(1+AT61)</f>
        <v>0</v>
      </c>
      <c r="AU60" s="587">
        <f t="shared" ref="AU60" si="413">AT60*(1+AU61)</f>
        <v>0</v>
      </c>
      <c r="AV60" s="587">
        <f t="shared" ref="AV60" si="414">AU60*(1+AV61)</f>
        <v>0</v>
      </c>
      <c r="AW60" s="587">
        <f t="shared" ref="AW60" si="415">AV60*(1+AW61)</f>
        <v>0</v>
      </c>
      <c r="AX60" s="587">
        <f t="shared" ref="AX60" si="416">AW60*(1+AX61)</f>
        <v>0</v>
      </c>
      <c r="AY60" s="587">
        <f t="shared" ref="AY60" si="417">AX60*(1+AY61)</f>
        <v>0</v>
      </c>
      <c r="AZ60" s="587">
        <f t="shared" ref="AZ60" si="418">AY60*(1+AZ61)</f>
        <v>0</v>
      </c>
      <c r="BA60" s="587">
        <f t="shared" ref="BA60" si="419">AZ60*(1+BA61)</f>
        <v>0</v>
      </c>
      <c r="BB60" s="587">
        <f t="shared" ref="BB60" si="420">BA60*(1+BB61)</f>
        <v>0</v>
      </c>
      <c r="BC60" s="587">
        <f t="shared" ref="BC60" si="421">BB60*(1+BC61)</f>
        <v>0</v>
      </c>
      <c r="BD60" s="587">
        <f t="shared" ref="BD60" si="422">BC60*(1+BD61)</f>
        <v>0</v>
      </c>
      <c r="BE60" s="587">
        <f t="shared" ref="BE60" si="423">BD60*(1+BE61)</f>
        <v>0</v>
      </c>
      <c r="BF60" s="587">
        <f t="shared" ref="BF60" si="424">BE60*(1+BF61)</f>
        <v>0</v>
      </c>
      <c r="BG60" s="587">
        <f t="shared" ref="BG60" si="425">BF60*(1+BG61)</f>
        <v>0</v>
      </c>
      <c r="BH60" s="587">
        <f t="shared" ref="BH60" si="426">BG60*(1+BH61)</f>
        <v>0</v>
      </c>
      <c r="BI60" s="587">
        <f t="shared" ref="BI60" si="427">BH60*(1+BI61)</f>
        <v>0</v>
      </c>
      <c r="BJ60" s="587">
        <f t="shared" ref="BJ60" si="428">BI60*(1+BJ61)</f>
        <v>0</v>
      </c>
      <c r="BK60" s="587">
        <f t="shared" ref="BK60" si="429">BJ60*(1+BK61)</f>
        <v>0</v>
      </c>
      <c r="BL60" s="587">
        <f t="shared" ref="BL60" si="430">BK60*(1+BL61)</f>
        <v>0</v>
      </c>
      <c r="BM60" s="587">
        <f t="shared" ref="BM60" si="431">BL60*(1+BM61)</f>
        <v>0</v>
      </c>
      <c r="BN60" s="587">
        <f t="shared" ref="BN60" si="432">BM60*(1+BN61)</f>
        <v>0</v>
      </c>
      <c r="BO60" s="587">
        <f t="shared" ref="BO60" si="433">BN60*(1+BO61)</f>
        <v>0</v>
      </c>
      <c r="BP60" s="587">
        <f t="shared" ref="BP60" si="434">BO60*(1+BP61)</f>
        <v>0</v>
      </c>
      <c r="BQ60" s="587">
        <f t="shared" ref="BQ60" si="435">BP60*(1+BQ61)</f>
        <v>0</v>
      </c>
      <c r="BR60" s="587">
        <f t="shared" ref="BR60" si="436">BQ60*(1+BR61)</f>
        <v>0</v>
      </c>
      <c r="BS60" s="587">
        <f t="shared" ref="BS60" si="437">BR60*(1+BS61)</f>
        <v>0</v>
      </c>
      <c r="BT60" s="587">
        <f t="shared" ref="BT60" si="438">BS60*(1+BT61)</f>
        <v>0</v>
      </c>
      <c r="BU60" s="587">
        <f t="shared" ref="BU60" si="439">BT60*(1+BU61)</f>
        <v>0</v>
      </c>
      <c r="BV60" s="587">
        <f t="shared" ref="BV60" si="440">BU60*(1+BV61)</f>
        <v>0</v>
      </c>
      <c r="BW60" s="587">
        <f t="shared" ref="BW60" si="441">BV60*(1+BW61)</f>
        <v>0</v>
      </c>
      <c r="BX60" s="587">
        <f t="shared" ref="BX60" si="442">BW60*(1+BX61)</f>
        <v>0</v>
      </c>
      <c r="BY60" s="587">
        <f t="shared" ref="BY60" si="443">BX60*(1+BY61)</f>
        <v>0</v>
      </c>
      <c r="BZ60" s="587">
        <f t="shared" ref="BZ60" si="444">BY60*(1+BZ61)</f>
        <v>0</v>
      </c>
      <c r="CA60" s="587">
        <f t="shared" ref="CA60" si="445">BZ60*(1+CA61)</f>
        <v>0</v>
      </c>
      <c r="CB60" s="587">
        <f t="shared" ref="CB60" si="446">CA60*(1+CB61)</f>
        <v>0</v>
      </c>
      <c r="CC60" s="587">
        <f t="shared" ref="CC60" si="447">CB60*(1+CC61)</f>
        <v>0</v>
      </c>
      <c r="CD60" s="587">
        <f t="shared" ref="CD60" si="448">CC60*(1+CD61)</f>
        <v>0</v>
      </c>
      <c r="CE60" s="587">
        <f t="shared" ref="CE60" si="449">CD60*(1+CE61)</f>
        <v>0</v>
      </c>
      <c r="CF60" s="587">
        <f t="shared" ref="CF60" si="450">CE60*(1+CF61)</f>
        <v>0</v>
      </c>
      <c r="CG60" s="587">
        <f t="shared" ref="CG60" si="451">CF60*(1+CG61)</f>
        <v>0</v>
      </c>
      <c r="CH60" s="587">
        <f t="shared" ref="CH60" si="452">CG60*(1+CH61)</f>
        <v>0</v>
      </c>
      <c r="CI60" s="587">
        <f t="shared" ref="CI60" si="453">CH60*(1+CI61)</f>
        <v>0</v>
      </c>
      <c r="CJ60" s="587">
        <f t="shared" ref="CJ60" si="454">CI60*(1+CJ61)</f>
        <v>0</v>
      </c>
      <c r="CK60" s="587">
        <f t="shared" ref="CK60" si="455">CJ60*(1+CK61)</f>
        <v>0</v>
      </c>
      <c r="CL60" s="587">
        <f t="shared" ref="CL60" si="456">CK60*(1+CL61)</f>
        <v>0</v>
      </c>
      <c r="CM60" s="587">
        <f t="shared" ref="CM60" si="457">CL60*(1+CM61)</f>
        <v>0</v>
      </c>
      <c r="CN60" s="587">
        <f t="shared" ref="CN60" si="458">CM60*(1+CN61)</f>
        <v>0</v>
      </c>
      <c r="CO60" s="587">
        <f t="shared" ref="CO60" si="459">CN60*(1+CO61)</f>
        <v>0</v>
      </c>
      <c r="CP60" s="587">
        <f t="shared" ref="CP60" si="460">CO60*(1+CP61)</f>
        <v>0</v>
      </c>
      <c r="CQ60" s="587">
        <f t="shared" ref="CQ60" si="461">CP60*(1+CQ61)</f>
        <v>0</v>
      </c>
      <c r="CR60" s="587">
        <f t="shared" ref="CR60" si="462">CQ60*(1+CR61)</f>
        <v>0</v>
      </c>
      <c r="CS60" s="587">
        <f t="shared" ref="CS60" si="463">CR60*(1+CS61)</f>
        <v>0</v>
      </c>
      <c r="CT60" s="587">
        <f t="shared" ref="CT60" si="464">CS60*(1+CT61)</f>
        <v>0</v>
      </c>
      <c r="CU60" s="587">
        <f t="shared" ref="CU60" si="465">CT60*(1+CU61)</f>
        <v>0</v>
      </c>
      <c r="CV60" s="587">
        <f t="shared" ref="CV60" si="466">CU60*(1+CV61)</f>
        <v>0</v>
      </c>
      <c r="CW60" s="587">
        <f t="shared" ref="CW60" si="467">CV60*(1+CW61)</f>
        <v>0</v>
      </c>
      <c r="CX60" s="587">
        <f t="shared" ref="CX60" si="468">CW60*(1+CX61)</f>
        <v>0</v>
      </c>
      <c r="CY60" s="587">
        <f t="shared" ref="CY60" si="469">CX60*(1+CY61)</f>
        <v>0</v>
      </c>
      <c r="CZ60" s="587">
        <f t="shared" ref="CZ60" si="470">CY60*(1+CZ61)</f>
        <v>0</v>
      </c>
      <c r="DA60" s="587">
        <f t="shared" ref="DA60" si="471">CZ60*(1+DA61)</f>
        <v>0</v>
      </c>
      <c r="DB60" s="587">
        <f t="shared" ref="DB60" si="472">DA60*(1+DB61)</f>
        <v>0</v>
      </c>
      <c r="DC60" s="587">
        <f t="shared" ref="DC60" si="473">DB60*(1+DC61)</f>
        <v>0</v>
      </c>
      <c r="DD60" s="587">
        <f t="shared" ref="DD60" si="474">DC60*(1+DD61)</f>
        <v>0</v>
      </c>
      <c r="DE60" s="587">
        <f t="shared" ref="DE60" si="475">DD60*(1+DE61)</f>
        <v>0</v>
      </c>
      <c r="DF60" s="587">
        <f t="shared" ref="DF60" si="476">DE60*(1+DF61)</f>
        <v>0</v>
      </c>
      <c r="DG60" s="587">
        <f t="shared" ref="DG60" si="477">DF60*(1+DG61)</f>
        <v>0</v>
      </c>
      <c r="DH60" s="587">
        <f t="shared" ref="DH60" si="478">DG60*(1+DH61)</f>
        <v>0</v>
      </c>
      <c r="DI60" s="587">
        <f t="shared" ref="DI60" si="479">DH60*(1+DI61)</f>
        <v>0</v>
      </c>
      <c r="DJ60" s="587">
        <f t="shared" ref="DJ60" si="480">DI60*(1+DJ61)</f>
        <v>0</v>
      </c>
      <c r="DK60" s="587">
        <f t="shared" ref="DK60" si="481">DJ60*(1+DK61)</f>
        <v>0</v>
      </c>
      <c r="DL60" s="587">
        <f t="shared" ref="DL60" si="482">DK60*(1+DL61)</f>
        <v>0</v>
      </c>
      <c r="DM60" s="587">
        <f t="shared" ref="DM60" si="483">DL60*(1+DM61)</f>
        <v>0</v>
      </c>
      <c r="DN60" s="587">
        <f t="shared" ref="DN60" si="484">DM60*(1+DN61)</f>
        <v>0</v>
      </c>
      <c r="DO60" s="587">
        <f t="shared" ref="DO60" si="485">DN60*(1+DO61)</f>
        <v>0</v>
      </c>
      <c r="DP60" s="587">
        <f t="shared" ref="DP60" si="486">DO60*(1+DP61)</f>
        <v>0</v>
      </c>
      <c r="DQ60" s="587">
        <f t="shared" ref="DQ60" si="487">DP60*(1+DQ61)</f>
        <v>0</v>
      </c>
      <c r="DR60" s="587">
        <f t="shared" ref="DR60" si="488">DQ60*(1+DR61)</f>
        <v>0</v>
      </c>
      <c r="DS60" s="587">
        <f t="shared" ref="DS60" si="489">DR60*(1+DS61)</f>
        <v>0</v>
      </c>
      <c r="DT60" s="587">
        <f t="shared" ref="DT60" si="490">DS60*(1+DT61)</f>
        <v>0</v>
      </c>
      <c r="DU60" s="587">
        <f t="shared" ref="DU60" si="491">DT60*(1+DU61)</f>
        <v>0</v>
      </c>
      <c r="DV60" s="587">
        <f t="shared" ref="DV60" si="492">DU60*(1+DV61)</f>
        <v>0</v>
      </c>
      <c r="DW60" s="587">
        <f t="shared" ref="DW60" si="493">DV60*(1+DW61)</f>
        <v>0</v>
      </c>
      <c r="DX60" s="587">
        <f t="shared" ref="DX60" si="494">DW60*(1+DX61)</f>
        <v>0</v>
      </c>
      <c r="DY60" s="587">
        <f t="shared" ref="DY60" si="495">DX60*(1+DY61)</f>
        <v>0</v>
      </c>
      <c r="DZ60" s="587">
        <f t="shared" ref="DZ60" si="496">DY60*(1+DZ61)</f>
        <v>0</v>
      </c>
      <c r="EA60" s="587">
        <f t="shared" ref="EA60" si="497">DZ60*(1+EA61)</f>
        <v>0</v>
      </c>
      <c r="EB60" s="587">
        <f t="shared" ref="EB60" si="498">EA60*(1+EB61)</f>
        <v>0</v>
      </c>
      <c r="EC60" s="587">
        <f t="shared" ref="EC60" si="499">EB60*(1+EC61)</f>
        <v>0</v>
      </c>
      <c r="ED60" s="587">
        <f t="shared" ref="ED60" si="500">EC60*(1+ED61)</f>
        <v>0</v>
      </c>
      <c r="EE60" s="587">
        <f t="shared" ref="EE60" si="501">ED60*(1+EE61)</f>
        <v>0</v>
      </c>
      <c r="EF60" s="587">
        <f t="shared" ref="EF60" si="502">EE60*(1+EF61)</f>
        <v>0</v>
      </c>
      <c r="EG60" s="587">
        <f t="shared" ref="EG60" si="503">EF60*(1+EG61)</f>
        <v>0</v>
      </c>
      <c r="EH60" s="587">
        <f t="shared" ref="EH60" si="504">EG60*(1+EH61)</f>
        <v>0</v>
      </c>
      <c r="EI60" s="587">
        <f t="shared" ref="EI60" si="505">EH60*(1+EI61)</f>
        <v>0</v>
      </c>
      <c r="EJ60" s="587">
        <f t="shared" ref="EJ60" si="506">EI60*(1+EJ61)</f>
        <v>0</v>
      </c>
      <c r="EK60" s="587">
        <f t="shared" ref="EK60" si="507">EJ60*(1+EK61)</f>
        <v>0</v>
      </c>
      <c r="EL60" s="587">
        <f t="shared" ref="EL60" si="508">EK60*(1+EL61)</f>
        <v>0</v>
      </c>
      <c r="EM60" s="587">
        <f t="shared" ref="EM60" si="509">EL60*(1+EM61)</f>
        <v>0</v>
      </c>
      <c r="EN60" s="587">
        <f t="shared" ref="EN60" si="510">EM60*(1+EN61)</f>
        <v>0</v>
      </c>
      <c r="EO60" s="587">
        <f t="shared" ref="EO60" si="511">EN60*(1+EO61)</f>
        <v>0</v>
      </c>
      <c r="EP60" s="587">
        <f t="shared" ref="EP60" si="512">EO60*(1+EP61)</f>
        <v>0</v>
      </c>
      <c r="EQ60" s="587">
        <f t="shared" ref="EQ60" si="513">EP60*(1+EQ61)</f>
        <v>0</v>
      </c>
      <c r="ER60" s="587">
        <f t="shared" ref="ER60" si="514">EQ60*(1+ER61)</f>
        <v>0</v>
      </c>
      <c r="ES60" s="587">
        <f t="shared" ref="ES60" si="515">ER60*(1+ES61)</f>
        <v>0</v>
      </c>
      <c r="ET60" s="587">
        <f t="shared" ref="ET60" si="516">ES60*(1+ET61)</f>
        <v>0</v>
      </c>
      <c r="EU60" s="587">
        <f t="shared" ref="EU60" si="517">ET60*(1+EU61)</f>
        <v>0</v>
      </c>
      <c r="EV60" s="587">
        <f t="shared" ref="EV60" si="518">EU60*(1+EV61)</f>
        <v>0</v>
      </c>
      <c r="EW60" s="587">
        <f t="shared" ref="EW60" si="519">EV60*(1+EW61)</f>
        <v>0</v>
      </c>
      <c r="EX60" s="587">
        <f t="shared" ref="EX60" si="520">EW60*(1+EX61)</f>
        <v>0</v>
      </c>
      <c r="EY60" s="587">
        <f t="shared" ref="EY60" si="521">EX60*(1+EY61)</f>
        <v>0</v>
      </c>
      <c r="EZ60" s="587">
        <f t="shared" ref="EZ60" si="522">EY60*(1+EZ61)</f>
        <v>0</v>
      </c>
      <c r="FA60" s="587">
        <f t="shared" ref="FA60" si="523">EZ60*(1+FA61)</f>
        <v>0</v>
      </c>
      <c r="FB60" s="587">
        <f t="shared" ref="FB60" si="524">FA60*(1+FB61)</f>
        <v>0</v>
      </c>
      <c r="FC60" s="587">
        <f t="shared" ref="FC60" si="525">FB60*(1+FC61)</f>
        <v>0</v>
      </c>
      <c r="FD60" s="587">
        <f t="shared" ref="FD60" si="526">FC60*(1+FD61)</f>
        <v>0</v>
      </c>
      <c r="FE60" s="587">
        <f t="shared" ref="FE60" si="527">FD60*(1+FE61)</f>
        <v>0</v>
      </c>
      <c r="FF60" s="587">
        <f t="shared" ref="FF60" si="528">FE60*(1+FF61)</f>
        <v>0</v>
      </c>
      <c r="FG60" s="587">
        <f t="shared" ref="FG60" si="529">FF60*(1+FG61)</f>
        <v>0</v>
      </c>
      <c r="FH60" s="587">
        <f t="shared" ref="FH60" si="530">FG60*(1+FH61)</f>
        <v>0</v>
      </c>
      <c r="FI60" s="587">
        <f t="shared" ref="FI60" si="531">FH60*(1+FI61)</f>
        <v>0</v>
      </c>
      <c r="FJ60" s="587">
        <f t="shared" ref="FJ60" si="532">FI60*(1+FJ61)</f>
        <v>0</v>
      </c>
      <c r="FK60" s="587">
        <f t="shared" ref="FK60" si="533">FJ60*(1+FK61)</f>
        <v>0</v>
      </c>
      <c r="FL60" s="587">
        <f t="shared" ref="FL60" si="534">FK60*(1+FL61)</f>
        <v>0</v>
      </c>
      <c r="FM60" s="587">
        <f t="shared" ref="FM60" si="535">FL60*(1+FM61)</f>
        <v>0</v>
      </c>
      <c r="FN60" s="587">
        <f t="shared" ref="FN60" si="536">FM60*(1+FN61)</f>
        <v>0</v>
      </c>
      <c r="FO60" s="587">
        <f t="shared" ref="FO60" si="537">FN60*(1+FO61)</f>
        <v>0</v>
      </c>
      <c r="FP60" s="587">
        <f t="shared" ref="FP60" si="538">FO60*(1+FP61)</f>
        <v>0</v>
      </c>
      <c r="FQ60" s="587">
        <f t="shared" ref="FQ60" si="539">FP60*(1+FQ61)</f>
        <v>0</v>
      </c>
      <c r="FR60" s="587">
        <f t="shared" ref="FR60" si="540">FQ60*(1+FR61)</f>
        <v>0</v>
      </c>
      <c r="FS60" s="587">
        <f t="shared" ref="FS60" si="541">FR60*(1+FS61)</f>
        <v>0</v>
      </c>
      <c r="FT60" s="587">
        <f t="shared" ref="FT60" si="542">FS60*(1+FT61)</f>
        <v>0</v>
      </c>
      <c r="FU60" s="587">
        <f t="shared" ref="FU60" si="543">FT60*(1+FU61)</f>
        <v>0</v>
      </c>
      <c r="FV60" s="587">
        <f t="shared" ref="FV60" si="544">FU60*(1+FV61)</f>
        <v>0</v>
      </c>
      <c r="FW60" s="587">
        <f t="shared" ref="FW60" si="545">FV60*(1+FW61)</f>
        <v>0</v>
      </c>
      <c r="FX60" s="587">
        <f t="shared" ref="FX60" si="546">FW60*(1+FX61)</f>
        <v>0</v>
      </c>
      <c r="FY60" s="587">
        <f t="shared" ref="FY60" si="547">FX60*(1+FY61)</f>
        <v>0</v>
      </c>
      <c r="FZ60" s="587">
        <f t="shared" ref="FZ60" si="548">FY60*(1+FZ61)</f>
        <v>0</v>
      </c>
      <c r="GA60" s="587">
        <f t="shared" ref="GA60" si="549">FZ60*(1+GA61)</f>
        <v>0</v>
      </c>
      <c r="GB60" s="587">
        <f t="shared" ref="GB60" si="550">GA60*(1+GB61)</f>
        <v>0</v>
      </c>
      <c r="GC60" s="587">
        <f t="shared" ref="GC60" si="551">GB60*(1+GC61)</f>
        <v>0</v>
      </c>
      <c r="GD60" s="587">
        <f t="shared" ref="GD60" si="552">GC60*(1+GD61)</f>
        <v>0</v>
      </c>
      <c r="GE60" s="587">
        <f t="shared" ref="GE60" si="553">GD60*(1+GE61)</f>
        <v>0</v>
      </c>
      <c r="GF60" s="587">
        <f t="shared" ref="GF60" si="554">GE60*(1+GF61)</f>
        <v>0</v>
      </c>
      <c r="GG60" s="587">
        <f t="shared" ref="GG60" si="555">GF60*(1+GG61)</f>
        <v>0</v>
      </c>
      <c r="GH60" s="587">
        <f t="shared" ref="GH60" si="556">GG60*(1+GH61)</f>
        <v>0</v>
      </c>
      <c r="GI60" s="587">
        <f t="shared" ref="GI60" si="557">GH60*(1+GI61)</f>
        <v>0</v>
      </c>
      <c r="GJ60" s="587">
        <f t="shared" ref="GJ60" si="558">GI60*(1+GJ61)</f>
        <v>0</v>
      </c>
      <c r="GK60" s="587">
        <f t="shared" ref="GK60" si="559">GJ60*(1+GK61)</f>
        <v>0</v>
      </c>
      <c r="GL60" s="587">
        <f t="shared" ref="GL60" si="560">GK60*(1+GL61)</f>
        <v>0</v>
      </c>
      <c r="GM60" s="587">
        <f t="shared" ref="GM60" si="561">GL60*(1+GM61)</f>
        <v>0</v>
      </c>
      <c r="GN60" s="587">
        <f t="shared" ref="GN60" si="562">GM60*(1+GN61)</f>
        <v>0</v>
      </c>
      <c r="GO60" s="587">
        <f t="shared" ref="GO60" si="563">GN60*(1+GO61)</f>
        <v>0</v>
      </c>
      <c r="GP60" s="587">
        <f t="shared" ref="GP60" si="564">GO60*(1+GP61)</f>
        <v>0</v>
      </c>
      <c r="GQ60" s="587">
        <f t="shared" ref="GQ60" si="565">GP60*(1+GQ61)</f>
        <v>0</v>
      </c>
      <c r="GR60" s="587">
        <f t="shared" ref="GR60" si="566">GQ60*(1+GR61)</f>
        <v>0</v>
      </c>
      <c r="GS60" s="587">
        <f t="shared" ref="GS60" si="567">GR60*(1+GS61)</f>
        <v>0</v>
      </c>
      <c r="GT60" s="587">
        <f t="shared" ref="GT60" si="568">GS60*(1+GT61)</f>
        <v>0</v>
      </c>
      <c r="GU60" s="587">
        <f t="shared" ref="GU60" si="569">GT60*(1+GU61)</f>
        <v>0</v>
      </c>
      <c r="GV60" s="587">
        <f t="shared" ref="GV60" si="570">GU60*(1+GV61)</f>
        <v>0</v>
      </c>
      <c r="GW60" s="587">
        <f t="shared" ref="GW60" si="571">GV60*(1+GW61)</f>
        <v>0</v>
      </c>
      <c r="GX60" s="587">
        <f t="shared" ref="GX60" si="572">GW60*(1+GX61)</f>
        <v>0</v>
      </c>
      <c r="GY60" s="587">
        <f t="shared" ref="GY60" si="573">GX60*(1+GY61)</f>
        <v>0</v>
      </c>
      <c r="GZ60" s="587">
        <f t="shared" ref="GZ60" si="574">GY60*(1+GZ61)</f>
        <v>0</v>
      </c>
      <c r="HA60" s="1"/>
      <c r="HB60" s="1"/>
    </row>
    <row r="61" spans="1:210">
      <c r="A61" s="1"/>
      <c r="B61" s="1"/>
      <c r="C61" s="1"/>
      <c r="D61" s="196"/>
      <c r="E61" s="263"/>
      <c r="F61" s="48"/>
      <c r="G61" s="231" t="s">
        <v>6</v>
      </c>
      <c r="H61" s="1"/>
      <c r="I61" s="1" t="s">
        <v>68</v>
      </c>
      <c r="J61" s="1"/>
      <c r="K61" s="1"/>
      <c r="L61" s="1"/>
      <c r="M61" s="5"/>
      <c r="N61" s="19"/>
      <c r="O61" s="1"/>
      <c r="P61" s="5"/>
      <c r="Q61" s="1" t="s">
        <v>14</v>
      </c>
      <c r="R61" s="1"/>
      <c r="S61" s="1"/>
      <c r="T61" s="7"/>
      <c r="U61" s="1"/>
      <c r="V61" s="1"/>
      <c r="W61" s="12"/>
      <c r="X61" s="10"/>
      <c r="Y61" s="5" t="s">
        <v>6</v>
      </c>
      <c r="Z61" s="93"/>
      <c r="AA61" s="9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
      <c r="HB61" s="1"/>
    </row>
    <row r="62" spans="1:210" ht="4.2" customHeight="1">
      <c r="A62" s="1"/>
      <c r="B62" s="1"/>
      <c r="C62" s="1"/>
      <c r="D62" s="14"/>
      <c r="E62" s="264"/>
      <c r="F62" s="14"/>
      <c r="G62" s="304"/>
      <c r="H62" s="14"/>
      <c r="I62" s="14"/>
      <c r="J62" s="14"/>
      <c r="K62" s="14"/>
      <c r="L62" s="14"/>
      <c r="M62" s="15"/>
      <c r="N62" s="14"/>
      <c r="O62" s="14"/>
      <c r="P62" s="15"/>
      <c r="Q62" s="14"/>
      <c r="R62" s="14"/>
      <c r="S62" s="15"/>
      <c r="T62" s="180"/>
      <c r="U62" s="24"/>
      <c r="V62" s="1"/>
      <c r="W62" s="12"/>
      <c r="X62" s="10"/>
      <c r="Y62" s="46"/>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1"/>
      <c r="HB62" s="1"/>
    </row>
    <row r="63" spans="1:210">
      <c r="A63" s="1"/>
      <c r="B63" s="1"/>
      <c r="C63" s="197" t="s">
        <v>69</v>
      </c>
      <c r="D63" s="196" t="s">
        <v>70</v>
      </c>
      <c r="E63" s="263"/>
      <c r="F63" s="48"/>
      <c r="G63" s="231" t="s">
        <v>6</v>
      </c>
      <c r="H63" s="1"/>
      <c r="I63" s="1" t="s">
        <v>302</v>
      </c>
      <c r="J63" s="1"/>
      <c r="K63" s="1"/>
      <c r="L63" s="1"/>
      <c r="M63" s="5"/>
      <c r="N63" s="19"/>
      <c r="O63" s="1"/>
      <c r="P63" s="5"/>
      <c r="Q63" s="1" t="str">
        <f>Q53</f>
        <v>номер*суток</v>
      </c>
      <c r="R63" s="1"/>
      <c r="S63" s="5" t="s">
        <v>6</v>
      </c>
      <c r="T63" s="589"/>
      <c r="U63" s="24"/>
      <c r="V63" s="1"/>
      <c r="W63" s="12"/>
      <c r="X63" s="10"/>
      <c r="Y63" s="46"/>
      <c r="Z63" s="93"/>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c r="FA63" s="94"/>
      <c r="FB63" s="94"/>
      <c r="FC63" s="94"/>
      <c r="FD63" s="94"/>
      <c r="FE63" s="94"/>
      <c r="FF63" s="94"/>
      <c r="FG63" s="94"/>
      <c r="FH63" s="94"/>
      <c r="FI63" s="94"/>
      <c r="FJ63" s="94"/>
      <c r="FK63" s="94"/>
      <c r="FL63" s="94"/>
      <c r="FM63" s="94"/>
      <c r="FN63" s="94"/>
      <c r="FO63" s="94"/>
      <c r="FP63" s="94"/>
      <c r="FQ63" s="94"/>
      <c r="FR63" s="94"/>
      <c r="FS63" s="94"/>
      <c r="FT63" s="94"/>
      <c r="FU63" s="94"/>
      <c r="FV63" s="94"/>
      <c r="FW63" s="94"/>
      <c r="FX63" s="94"/>
      <c r="FY63" s="94"/>
      <c r="FZ63" s="94"/>
      <c r="GA63" s="94"/>
      <c r="GB63" s="94"/>
      <c r="GC63" s="94"/>
      <c r="GD63" s="94"/>
      <c r="GE63" s="94"/>
      <c r="GF63" s="94"/>
      <c r="GG63" s="94"/>
      <c r="GH63" s="94"/>
      <c r="GI63" s="94"/>
      <c r="GJ63" s="94"/>
      <c r="GK63" s="94"/>
      <c r="GL63" s="94"/>
      <c r="GM63" s="94"/>
      <c r="GN63" s="94"/>
      <c r="GO63" s="94"/>
      <c r="GP63" s="94"/>
      <c r="GQ63" s="94"/>
      <c r="GR63" s="94"/>
      <c r="GS63" s="94"/>
      <c r="GT63" s="94"/>
      <c r="GU63" s="94"/>
      <c r="GV63" s="94"/>
      <c r="GW63" s="94"/>
      <c r="GX63" s="94"/>
      <c r="GY63" s="94"/>
      <c r="GZ63" s="94"/>
      <c r="HA63" s="1"/>
      <c r="HB63" s="1"/>
    </row>
    <row r="64" spans="1:210" ht="4.2" customHeight="1">
      <c r="A64" s="1"/>
      <c r="B64" s="1"/>
      <c r="C64" s="1"/>
      <c r="D64" s="1"/>
      <c r="E64" s="263"/>
      <c r="F64" s="48"/>
      <c r="G64" s="231"/>
      <c r="H64" s="1"/>
      <c r="I64" s="1"/>
      <c r="J64" s="1"/>
      <c r="K64" s="1"/>
      <c r="L64" s="1"/>
      <c r="M64" s="5"/>
      <c r="N64" s="19"/>
      <c r="O64" s="1"/>
      <c r="P64" s="5"/>
      <c r="Q64" s="1"/>
      <c r="R64" s="1"/>
      <c r="S64" s="5"/>
      <c r="T64" s="7"/>
      <c r="U64" s="24"/>
      <c r="V64" s="1"/>
      <c r="W64" s="12"/>
      <c r="X64" s="10"/>
      <c r="Y64" s="46"/>
      <c r="Z64" s="93"/>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1"/>
      <c r="HB64" s="1"/>
    </row>
    <row r="65" spans="1:210" s="23" customFormat="1">
      <c r="A65" s="19"/>
      <c r="B65" s="19"/>
      <c r="C65" s="19"/>
      <c r="D65" s="19"/>
      <c r="E65" s="269"/>
      <c r="F65" s="52"/>
      <c r="G65" s="232" t="s">
        <v>6</v>
      </c>
      <c r="H65" s="19"/>
      <c r="I65" s="19" t="s">
        <v>8</v>
      </c>
      <c r="J65" s="19"/>
      <c r="K65" s="19"/>
      <c r="L65" s="19"/>
      <c r="M65" s="20"/>
      <c r="N65" s="19"/>
      <c r="O65" s="19"/>
      <c r="P65" s="20"/>
      <c r="Q65" s="19" t="s">
        <v>12</v>
      </c>
      <c r="R65" s="19"/>
      <c r="S65" s="20" t="s">
        <v>6</v>
      </c>
      <c r="T65" s="204"/>
      <c r="U65" s="26" t="s">
        <v>7</v>
      </c>
      <c r="V65" s="19"/>
      <c r="W65" s="21"/>
      <c r="X65" s="22"/>
      <c r="Y65" s="47"/>
      <c r="Z65" s="96"/>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7"/>
      <c r="FX65" s="97"/>
      <c r="FY65" s="97"/>
      <c r="FZ65" s="97"/>
      <c r="GA65" s="97"/>
      <c r="GB65" s="97"/>
      <c r="GC65" s="97"/>
      <c r="GD65" s="97"/>
      <c r="GE65" s="97"/>
      <c r="GF65" s="97"/>
      <c r="GG65" s="97"/>
      <c r="GH65" s="97"/>
      <c r="GI65" s="97"/>
      <c r="GJ65" s="97"/>
      <c r="GK65" s="97"/>
      <c r="GL65" s="97"/>
      <c r="GM65" s="97"/>
      <c r="GN65" s="97"/>
      <c r="GO65" s="97"/>
      <c r="GP65" s="97"/>
      <c r="GQ65" s="97"/>
      <c r="GR65" s="97"/>
      <c r="GS65" s="97"/>
      <c r="GT65" s="97"/>
      <c r="GU65" s="97"/>
      <c r="GV65" s="97"/>
      <c r="GW65" s="97"/>
      <c r="GX65" s="97"/>
      <c r="GY65" s="97"/>
      <c r="GZ65" s="97"/>
      <c r="HA65" s="19"/>
      <c r="HB65" s="19"/>
    </row>
    <row r="66" spans="1:210" ht="4.2" customHeight="1">
      <c r="A66" s="1"/>
      <c r="B66" s="1"/>
      <c r="C66" s="1"/>
      <c r="D66" s="1"/>
      <c r="E66" s="263"/>
      <c r="F66" s="48"/>
      <c r="G66" s="231"/>
      <c r="H66" s="1"/>
      <c r="I66" s="1"/>
      <c r="J66" s="1"/>
      <c r="K66" s="1"/>
      <c r="L66" s="1"/>
      <c r="M66" s="5"/>
      <c r="N66" s="19"/>
      <c r="O66" s="1"/>
      <c r="P66" s="5"/>
      <c r="Q66" s="1"/>
      <c r="R66" s="1"/>
      <c r="S66" s="5"/>
      <c r="T66" s="7"/>
      <c r="U66" s="24"/>
      <c r="V66" s="1"/>
      <c r="W66" s="12"/>
      <c r="X66" s="10"/>
      <c r="Y66" s="46"/>
      <c r="Z66" s="93"/>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c r="FA66" s="94"/>
      <c r="FB66" s="94"/>
      <c r="FC66" s="94"/>
      <c r="FD66" s="94"/>
      <c r="FE66" s="94"/>
      <c r="FF66" s="94"/>
      <c r="FG66" s="94"/>
      <c r="FH66" s="94"/>
      <c r="FI66" s="94"/>
      <c r="FJ66" s="94"/>
      <c r="FK66" s="94"/>
      <c r="FL66" s="94"/>
      <c r="FM66" s="94"/>
      <c r="FN66" s="94"/>
      <c r="FO66" s="94"/>
      <c r="FP66" s="94"/>
      <c r="FQ66" s="94"/>
      <c r="FR66" s="94"/>
      <c r="FS66" s="94"/>
      <c r="FT66" s="94"/>
      <c r="FU66" s="94"/>
      <c r="FV66" s="94"/>
      <c r="FW66" s="94"/>
      <c r="FX66" s="94"/>
      <c r="FY66" s="94"/>
      <c r="FZ66" s="94"/>
      <c r="GA66" s="94"/>
      <c r="GB66" s="94"/>
      <c r="GC66" s="94"/>
      <c r="GD66" s="94"/>
      <c r="GE66" s="94"/>
      <c r="GF66" s="94"/>
      <c r="GG66" s="94"/>
      <c r="GH66" s="94"/>
      <c r="GI66" s="94"/>
      <c r="GJ66" s="94"/>
      <c r="GK66" s="94"/>
      <c r="GL66" s="94"/>
      <c r="GM66" s="94"/>
      <c r="GN66" s="94"/>
      <c r="GO66" s="94"/>
      <c r="GP66" s="94"/>
      <c r="GQ66" s="94"/>
      <c r="GR66" s="94"/>
      <c r="GS66" s="94"/>
      <c r="GT66" s="94"/>
      <c r="GU66" s="94"/>
      <c r="GV66" s="94"/>
      <c r="GW66" s="94"/>
      <c r="GX66" s="94"/>
      <c r="GY66" s="94"/>
      <c r="GZ66" s="94"/>
      <c r="HA66" s="1"/>
      <c r="HB66" s="1"/>
    </row>
    <row r="67" spans="1:210" s="23" customFormat="1">
      <c r="A67" s="19"/>
      <c r="B67" s="19"/>
      <c r="C67" s="19"/>
      <c r="D67" s="19"/>
      <c r="E67" s="269"/>
      <c r="F67" s="52"/>
      <c r="G67" s="232" t="s">
        <v>6</v>
      </c>
      <c r="H67" s="19"/>
      <c r="I67" s="19" t="s">
        <v>13</v>
      </c>
      <c r="J67" s="19"/>
      <c r="K67" s="19"/>
      <c r="L67" s="19"/>
      <c r="M67" s="20"/>
      <c r="N67" s="19"/>
      <c r="O67" s="19"/>
      <c r="P67" s="20"/>
      <c r="Q67" s="19" t="str">
        <f>IF(T65=справочники!$E$9,"a+qx",IF(T65=справочники!$E$10,"aq^x",IF(T65=справочники!$E$11,"a^(1+qx)","??")))</f>
        <v>??</v>
      </c>
      <c r="R67" s="19"/>
      <c r="S67" s="20" t="s">
        <v>6</v>
      </c>
      <c r="T67" s="213"/>
      <c r="U67" s="26"/>
      <c r="V67" s="19"/>
      <c r="W67" s="21"/>
      <c r="X67" s="22"/>
      <c r="Y67" s="47"/>
      <c r="Z67" s="96"/>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7"/>
      <c r="FX67" s="97"/>
      <c r="FY67" s="97"/>
      <c r="FZ67" s="97"/>
      <c r="GA67" s="97"/>
      <c r="GB67" s="97"/>
      <c r="GC67" s="97"/>
      <c r="GD67" s="97"/>
      <c r="GE67" s="97"/>
      <c r="GF67" s="97"/>
      <c r="GG67" s="97"/>
      <c r="GH67" s="97"/>
      <c r="GI67" s="97"/>
      <c r="GJ67" s="97"/>
      <c r="GK67" s="97"/>
      <c r="GL67" s="97"/>
      <c r="GM67" s="97"/>
      <c r="GN67" s="97"/>
      <c r="GO67" s="97"/>
      <c r="GP67" s="97"/>
      <c r="GQ67" s="97"/>
      <c r="GR67" s="97"/>
      <c r="GS67" s="97"/>
      <c r="GT67" s="97"/>
      <c r="GU67" s="97"/>
      <c r="GV67" s="97"/>
      <c r="GW67" s="97"/>
      <c r="GX67" s="97"/>
      <c r="GY67" s="97"/>
      <c r="GZ67" s="97"/>
      <c r="HA67" s="19"/>
      <c r="HB67" s="19"/>
    </row>
    <row r="68" spans="1:210" ht="4.2" customHeight="1">
      <c r="A68" s="1"/>
      <c r="B68" s="1"/>
      <c r="C68" s="1"/>
      <c r="D68" s="1"/>
      <c r="E68" s="263"/>
      <c r="F68" s="48"/>
      <c r="G68" s="231"/>
      <c r="H68" s="1"/>
      <c r="I68" s="1"/>
      <c r="J68" s="1"/>
      <c r="K68" s="1"/>
      <c r="L68" s="1"/>
      <c r="M68" s="5"/>
      <c r="N68" s="1"/>
      <c r="O68" s="1"/>
      <c r="P68" s="5"/>
      <c r="Q68" s="1"/>
      <c r="R68" s="1"/>
      <c r="S68" s="5"/>
      <c r="T68" s="7"/>
      <c r="U68" s="24"/>
      <c r="V68" s="1"/>
      <c r="W68" s="12"/>
      <c r="X68" s="10"/>
      <c r="Y68" s="46"/>
      <c r="Z68" s="93"/>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1"/>
      <c r="HB68" s="1"/>
    </row>
    <row r="69" spans="1:210" s="23" customFormat="1">
      <c r="A69" s="19"/>
      <c r="B69" s="19"/>
      <c r="C69" s="19"/>
      <c r="D69" s="19"/>
      <c r="E69" s="269"/>
      <c r="F69" s="52"/>
      <c r="G69" s="232"/>
      <c r="H69" s="19"/>
      <c r="I69" s="19" t="str">
        <f>справочники!$T$6</f>
        <v>частота прироста</v>
      </c>
      <c r="J69" s="19"/>
      <c r="K69" s="19"/>
      <c r="L69" s="19"/>
      <c r="M69" s="20"/>
      <c r="N69" s="19"/>
      <c r="O69" s="19"/>
      <c r="P69" s="20"/>
      <c r="Q69" s="19" t="s">
        <v>72</v>
      </c>
      <c r="R69" s="19"/>
      <c r="S69" s="20" t="s">
        <v>6</v>
      </c>
      <c r="T69" s="205"/>
      <c r="U69" s="26" t="s">
        <v>7</v>
      </c>
      <c r="V69" s="19"/>
      <c r="W69" s="21"/>
      <c r="X69" s="22"/>
      <c r="Y69" s="47"/>
      <c r="Z69" s="96"/>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7"/>
      <c r="FX69" s="97"/>
      <c r="FY69" s="97"/>
      <c r="FZ69" s="97"/>
      <c r="GA69" s="97"/>
      <c r="GB69" s="97"/>
      <c r="GC69" s="97"/>
      <c r="GD69" s="97"/>
      <c r="GE69" s="97"/>
      <c r="GF69" s="97"/>
      <c r="GG69" s="97"/>
      <c r="GH69" s="97"/>
      <c r="GI69" s="97"/>
      <c r="GJ69" s="97"/>
      <c r="GK69" s="97"/>
      <c r="GL69" s="97"/>
      <c r="GM69" s="97"/>
      <c r="GN69" s="97"/>
      <c r="GO69" s="97"/>
      <c r="GP69" s="97"/>
      <c r="GQ69" s="97"/>
      <c r="GR69" s="97"/>
      <c r="GS69" s="97"/>
      <c r="GT69" s="97"/>
      <c r="GU69" s="97"/>
      <c r="GV69" s="97"/>
      <c r="GW69" s="97"/>
      <c r="GX69" s="97"/>
      <c r="GY69" s="97"/>
      <c r="GZ69" s="97"/>
      <c r="HA69" s="19"/>
      <c r="HB69" s="19"/>
    </row>
    <row r="70" spans="1:210" ht="4.2" customHeight="1">
      <c r="A70" s="1"/>
      <c r="B70" s="1"/>
      <c r="C70" s="1"/>
      <c r="D70" s="14"/>
      <c r="E70" s="264"/>
      <c r="F70" s="14"/>
      <c r="G70" s="304"/>
      <c r="H70" s="14"/>
      <c r="I70" s="14"/>
      <c r="J70" s="14"/>
      <c r="K70" s="14"/>
      <c r="L70" s="14"/>
      <c r="M70" s="15"/>
      <c r="N70" s="14"/>
      <c r="O70" s="14"/>
      <c r="P70" s="15"/>
      <c r="Q70" s="14"/>
      <c r="R70" s="14"/>
      <c r="S70" s="15"/>
      <c r="T70" s="180"/>
      <c r="U70" s="24"/>
      <c r="V70" s="1"/>
      <c r="W70" s="12"/>
      <c r="X70" s="10"/>
      <c r="Y70" s="46"/>
      <c r="Z70" s="93"/>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1"/>
      <c r="HB70" s="1"/>
    </row>
    <row r="71" spans="1:210" ht="4.2" customHeight="1">
      <c r="A71" s="1"/>
      <c r="B71" s="1"/>
      <c r="C71" s="1"/>
      <c r="D71" s="1"/>
      <c r="E71" s="263"/>
      <c r="F71" s="48"/>
      <c r="G71" s="231"/>
      <c r="H71" s="1"/>
      <c r="I71" s="1"/>
      <c r="J71" s="1"/>
      <c r="K71" s="1"/>
      <c r="L71" s="1"/>
      <c r="M71" s="5"/>
      <c r="N71" s="1"/>
      <c r="O71" s="1"/>
      <c r="P71" s="5"/>
      <c r="Q71" s="1"/>
      <c r="R71" s="1"/>
      <c r="S71" s="5"/>
      <c r="T71" s="7"/>
      <c r="U71" s="24"/>
      <c r="V71" s="1"/>
      <c r="W71" s="12"/>
      <c r="X71" s="10"/>
      <c r="Y71" s="46"/>
      <c r="Z71" s="93"/>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1"/>
      <c r="HB71" s="1"/>
    </row>
    <row r="72" spans="1:210" s="4" customFormat="1">
      <c r="A72" s="3"/>
      <c r="B72" s="196" t="s">
        <v>75</v>
      </c>
      <c r="C72" s="3"/>
      <c r="D72" s="3"/>
      <c r="E72" s="9"/>
      <c r="F72" s="51"/>
      <c r="G72" s="231" t="s">
        <v>6</v>
      </c>
      <c r="H72" s="584" t="s">
        <v>67</v>
      </c>
      <c r="I72" s="584"/>
      <c r="J72" s="584"/>
      <c r="K72" s="584"/>
      <c r="L72" s="3"/>
      <c r="M72" s="5"/>
      <c r="N72" s="3" t="str">
        <f>N46</f>
        <v>Продукт-1</v>
      </c>
      <c r="O72" s="3"/>
      <c r="P72" s="5"/>
      <c r="Q72" s="3" t="str">
        <f>Q53</f>
        <v>номер*суток</v>
      </c>
      <c r="R72" s="3"/>
      <c r="S72" s="5"/>
      <c r="T72" s="84"/>
      <c r="U72" s="24"/>
      <c r="V72" s="3"/>
      <c r="W72" s="590">
        <f>SUM($Y72:$HA72)</f>
        <v>0</v>
      </c>
      <c r="X72" s="12"/>
      <c r="Y72" s="46"/>
      <c r="Z72" s="91"/>
      <c r="AA72" s="588">
        <f>IF(AA56="",0,IF($W58&gt;0,IF(AA58&gt;IF(OR($T53="",$T53=0),10^20,$T53),IF(OR($T53="",$T53=0),10^20,$T53),AA58),IF($W60&gt;0,IF(AA60&gt;IF(OR($T53="",$T53=0),10^20,$T53),IF(OR($T53="",$T53=0),10^20,$T53),AA60),IF(AA55=1,IF($T63&gt;IF(OR($T53="",$T53=0),10^20,$T53),IF(OR($T53="",$T53=0),10^20,$T53),$T63),IF(IF($T65=справочники!$E$9,$T63+$T67*INT((AA55-1)/IF(OR($T69=0,$T69=""),1,$T69)),IF($T65=справочники!$E$10,$T63*POWER($T67,INT((AA55-1)/IF(OR($T69=0,$T69=""),1,$T69))),IF($T65=справочники!$E$11,POWER($T63,1+$T67*INT((AA55-1)/IF(OR($T69=0,$T69=""),1,$T69))),0)))&gt;IF(OR($T53="",$T53=0),10^20,$T53),IF(OR($T53="",$T53=0),10^20,$T53),IF($T65=справочники!$E$9,$T63+$T67*INT((AA55-1)/IF(OR($T69=0,$T69=""),1,$T69)),IF($T65=справочники!$E$10,$T63*POWER($T67,INT((AA55-1)/IF(OR($T69=0,$T69=""),1,$T69))),IF($T65=справочники!$E$11,POWER($T63,1+$T67*INT((AA55-1)/IF(OR($T69=0,$T69=""),1,$T69))),0))))))))</f>
        <v>0</v>
      </c>
      <c r="AB72" s="588">
        <f>IF(AB56="",0,IF($W58&gt;0,IF(AB58&gt;IF(OR($T53="",$T53=0),10^20,$T53),IF(OR($T53="",$T53=0),10^20,$T53),AB58),IF($W60&gt;0,IF(AB60&gt;IF(OR($T53="",$T53=0),10^20,$T53),IF(OR($T53="",$T53=0),10^20,$T53),AB60),IF(AB55=1,IF($T63&gt;IF(OR($T53="",$T53=0),10^20,$T53),IF(OR($T53="",$T53=0),10^20,$T53),$T63),IF(IF($T65=справочники!$E$9,$T63+$T67*INT((AB55-1)/IF(OR($T69=0,$T69=""),1,$T69)),IF($T65=справочники!$E$10,$T63*POWER($T67,INT((AB55-1)/IF(OR($T69=0,$T69=""),1,$T69))),IF($T65=справочники!$E$11,POWER($T63,1+$T67*INT((AB55-1)/IF(OR($T69=0,$T69=""),1,$T69))),0)))&gt;IF(OR($T53="",$T53=0),10^20,$T53),IF(OR($T53="",$T53=0),10^20,$T53),IF($T65=справочники!$E$9,$T63+$T67*INT((AB55-1)/IF(OR($T69=0,$T69=""),1,$T69)),IF($T65=справочники!$E$10,$T63*POWER($T67,INT((AB55-1)/IF(OR($T69=0,$T69=""),1,$T69))),IF($T65=справочники!$E$11,POWER($T63,1+$T67*INT((AB55-1)/IF(OR($T69=0,$T69=""),1,$T69))),0))))))))</f>
        <v>0</v>
      </c>
      <c r="AC72" s="588">
        <f>IF(AC56="",0,IF($W58&gt;0,IF(AC58&gt;IF(OR($T53="",$T53=0),10^20,$T53),IF(OR($T53="",$T53=0),10^20,$T53),AC58),IF($W60&gt;0,IF(AC60&gt;IF(OR($T53="",$T53=0),10^20,$T53),IF(OR($T53="",$T53=0),10^20,$T53),AC60),IF(AC55=1,IF($T63&gt;IF(OR($T53="",$T53=0),10^20,$T53),IF(OR($T53="",$T53=0),10^20,$T53),$T63),IF(IF($T65=справочники!$E$9,$T63+$T67*INT((AC55-1)/IF(OR($T69=0,$T69=""),1,$T69)),IF($T65=справочники!$E$10,$T63*POWER($T67,INT((AC55-1)/IF(OR($T69=0,$T69=""),1,$T69))),IF($T65=справочники!$E$11,POWER($T63,1+$T67*INT((AC55-1)/IF(OR($T69=0,$T69=""),1,$T69))),0)))&gt;IF(OR($T53="",$T53=0),10^20,$T53),IF(OR($T53="",$T53=0),10^20,$T53),IF($T65=справочники!$E$9,$T63+$T67*INT((AC55-1)/IF(OR($T69=0,$T69=""),1,$T69)),IF($T65=справочники!$E$10,$T63*POWER($T67,INT((AC55-1)/IF(OR($T69=0,$T69=""),1,$T69))),IF($T65=справочники!$E$11,POWER($T63,1+$T67*INT((AC55-1)/IF(OR($T69=0,$T69=""),1,$T69))),0))))))))</f>
        <v>0</v>
      </c>
      <c r="AD72" s="588">
        <f>IF(AD56="",0,IF($W58&gt;0,IF(AD58&gt;IF(OR($T53="",$T53=0),10^20,$T53),IF(OR($T53="",$T53=0),10^20,$T53),AD58),IF($W60&gt;0,IF(AD60&gt;IF(OR($T53="",$T53=0),10^20,$T53),IF(OR($T53="",$T53=0),10^20,$T53),AD60),IF(AD55=1,IF($T63&gt;IF(OR($T53="",$T53=0),10^20,$T53),IF(OR($T53="",$T53=0),10^20,$T53),$T63),IF(IF($T65=справочники!$E$9,$T63+$T67*INT((AD55-1)/IF(OR($T69=0,$T69=""),1,$T69)),IF($T65=справочники!$E$10,$T63*POWER($T67,INT((AD55-1)/IF(OR($T69=0,$T69=""),1,$T69))),IF($T65=справочники!$E$11,POWER($T63,1+$T67*INT((AD55-1)/IF(OR($T69=0,$T69=""),1,$T69))),0)))&gt;IF(OR($T53="",$T53=0),10^20,$T53),IF(OR($T53="",$T53=0),10^20,$T53),IF($T65=справочники!$E$9,$T63+$T67*INT((AD55-1)/IF(OR($T69=0,$T69=""),1,$T69)),IF($T65=справочники!$E$10,$T63*POWER($T67,INT((AD55-1)/IF(OR($T69=0,$T69=""),1,$T69))),IF($T65=справочники!$E$11,POWER($T63,1+$T67*INT((AD55-1)/IF(OR($T69=0,$T69=""),1,$T69))),0))))))))</f>
        <v>0</v>
      </c>
      <c r="AE72" s="588">
        <f>IF(AE56="",0,IF($W58&gt;0,IF(AE58&gt;IF(OR($T53="",$T53=0),10^20,$T53),IF(OR($T53="",$T53=0),10^20,$T53),AE58),IF($W60&gt;0,IF(AE60&gt;IF(OR($T53="",$T53=0),10^20,$T53),IF(OR($T53="",$T53=0),10^20,$T53),AE60),IF(AE55=1,IF($T63&gt;IF(OR($T53="",$T53=0),10^20,$T53),IF(OR($T53="",$T53=0),10^20,$T53),$T63),IF(IF($T65=справочники!$E$9,$T63+$T67*INT((AE55-1)/IF(OR($T69=0,$T69=""),1,$T69)),IF($T65=справочники!$E$10,$T63*POWER($T67,INT((AE55-1)/IF(OR($T69=0,$T69=""),1,$T69))),IF($T65=справочники!$E$11,POWER($T63,1+$T67*INT((AE55-1)/IF(OR($T69=0,$T69=""),1,$T69))),0)))&gt;IF(OR($T53="",$T53=0),10^20,$T53),IF(OR($T53="",$T53=0),10^20,$T53),IF($T65=справочники!$E$9,$T63+$T67*INT((AE55-1)/IF(OR($T69=0,$T69=""),1,$T69)),IF($T65=справочники!$E$10,$T63*POWER($T67,INT((AE55-1)/IF(OR($T69=0,$T69=""),1,$T69))),IF($T65=справочники!$E$11,POWER($T63,1+$T67*INT((AE55-1)/IF(OR($T69=0,$T69=""),1,$T69))),0))))))))</f>
        <v>0</v>
      </c>
      <c r="AF72" s="588">
        <f>IF(AF56="",0,IF($W58&gt;0,IF(AF58&gt;IF(OR($T53="",$T53=0),10^20,$T53),IF(OR($T53="",$T53=0),10^20,$T53),AF58),IF($W60&gt;0,IF(AF60&gt;IF(OR($T53="",$T53=0),10^20,$T53),IF(OR($T53="",$T53=0),10^20,$T53),AF60),IF(AF55=1,IF($T63&gt;IF(OR($T53="",$T53=0),10^20,$T53),IF(OR($T53="",$T53=0),10^20,$T53),$T63),IF(IF($T65=справочники!$E$9,$T63+$T67*INT((AF55-1)/IF(OR($T69=0,$T69=""),1,$T69)),IF($T65=справочники!$E$10,$T63*POWER($T67,INT((AF55-1)/IF(OR($T69=0,$T69=""),1,$T69))),IF($T65=справочники!$E$11,POWER($T63,1+$T67*INT((AF55-1)/IF(OR($T69=0,$T69=""),1,$T69))),0)))&gt;IF(OR($T53="",$T53=0),10^20,$T53),IF(OR($T53="",$T53=0),10^20,$T53),IF($T65=справочники!$E$9,$T63+$T67*INT((AF55-1)/IF(OR($T69=0,$T69=""),1,$T69)),IF($T65=справочники!$E$10,$T63*POWER($T67,INT((AF55-1)/IF(OR($T69=0,$T69=""),1,$T69))),IF($T65=справочники!$E$11,POWER($T63,1+$T67*INT((AF55-1)/IF(OR($T69=0,$T69=""),1,$T69))),0))))))))</f>
        <v>0</v>
      </c>
      <c r="AG72" s="588">
        <f>IF(AG56="",0,IF($W58&gt;0,IF(AG58&gt;IF(OR($T53="",$T53=0),10^20,$T53),IF(OR($T53="",$T53=0),10^20,$T53),AG58),IF($W60&gt;0,IF(AG60&gt;IF(OR($T53="",$T53=0),10^20,$T53),IF(OR($T53="",$T53=0),10^20,$T53),AG60),IF(AG55=1,IF($T63&gt;IF(OR($T53="",$T53=0),10^20,$T53),IF(OR($T53="",$T53=0),10^20,$T53),$T63),IF(IF($T65=справочники!$E$9,$T63+$T67*INT((AG55-1)/IF(OR($T69=0,$T69=""),1,$T69)),IF($T65=справочники!$E$10,$T63*POWER($T67,INT((AG55-1)/IF(OR($T69=0,$T69=""),1,$T69))),IF($T65=справочники!$E$11,POWER($T63,1+$T67*INT((AG55-1)/IF(OR($T69=0,$T69=""),1,$T69))),0)))&gt;IF(OR($T53="",$T53=0),10^20,$T53),IF(OR($T53="",$T53=0),10^20,$T53),IF($T65=справочники!$E$9,$T63+$T67*INT((AG55-1)/IF(OR($T69=0,$T69=""),1,$T69)),IF($T65=справочники!$E$10,$T63*POWER($T67,INT((AG55-1)/IF(OR($T69=0,$T69=""),1,$T69))),IF($T65=справочники!$E$11,POWER($T63,1+$T67*INT((AG55-1)/IF(OR($T69=0,$T69=""),1,$T69))),0))))))))</f>
        <v>0</v>
      </c>
      <c r="AH72" s="588">
        <f>IF(AH56="",0,IF($W58&gt;0,IF(AH58&gt;IF(OR($T53="",$T53=0),10^20,$T53),IF(OR($T53="",$T53=0),10^20,$T53),AH58),IF($W60&gt;0,IF(AH60&gt;IF(OR($T53="",$T53=0),10^20,$T53),IF(OR($T53="",$T53=0),10^20,$T53),AH60),IF(AH55=1,IF($T63&gt;IF(OR($T53="",$T53=0),10^20,$T53),IF(OR($T53="",$T53=0),10^20,$T53),$T63),IF(IF($T65=справочники!$E$9,$T63+$T67*INT((AH55-1)/IF(OR($T69=0,$T69=""),1,$T69)),IF($T65=справочники!$E$10,$T63*POWER($T67,INT((AH55-1)/IF(OR($T69=0,$T69=""),1,$T69))),IF($T65=справочники!$E$11,POWER($T63,1+$T67*INT((AH55-1)/IF(OR($T69=0,$T69=""),1,$T69))),0)))&gt;IF(OR($T53="",$T53=0),10^20,$T53),IF(OR($T53="",$T53=0),10^20,$T53),IF($T65=справочники!$E$9,$T63+$T67*INT((AH55-1)/IF(OR($T69=0,$T69=""),1,$T69)),IF($T65=справочники!$E$10,$T63*POWER($T67,INT((AH55-1)/IF(OR($T69=0,$T69=""),1,$T69))),IF($T65=справочники!$E$11,POWER($T63,1+$T67*INT((AH55-1)/IF(OR($T69=0,$T69=""),1,$T69))),0))))))))</f>
        <v>0</v>
      </c>
      <c r="AI72" s="588">
        <f>IF(AI56="",0,IF($W58&gt;0,IF(AI58&gt;IF(OR($T53="",$T53=0),10^20,$T53),IF(OR($T53="",$T53=0),10^20,$T53),AI58),IF($W60&gt;0,IF(AI60&gt;IF(OR($T53="",$T53=0),10^20,$T53),IF(OR($T53="",$T53=0),10^20,$T53),AI60),IF(AI55=1,IF($T63&gt;IF(OR($T53="",$T53=0),10^20,$T53),IF(OR($T53="",$T53=0),10^20,$T53),$T63),IF(IF($T65=справочники!$E$9,$T63+$T67*INT((AI55-1)/IF(OR($T69=0,$T69=""),1,$T69)),IF($T65=справочники!$E$10,$T63*POWER($T67,INT((AI55-1)/IF(OR($T69=0,$T69=""),1,$T69))),IF($T65=справочники!$E$11,POWER($T63,1+$T67*INT((AI55-1)/IF(OR($T69=0,$T69=""),1,$T69))),0)))&gt;IF(OR($T53="",$T53=0),10^20,$T53),IF(OR($T53="",$T53=0),10^20,$T53),IF($T65=справочники!$E$9,$T63+$T67*INT((AI55-1)/IF(OR($T69=0,$T69=""),1,$T69)),IF($T65=справочники!$E$10,$T63*POWER($T67,INT((AI55-1)/IF(OR($T69=0,$T69=""),1,$T69))),IF($T65=справочники!$E$11,POWER($T63,1+$T67*INT((AI55-1)/IF(OR($T69=0,$T69=""),1,$T69))),0))))))))</f>
        <v>0</v>
      </c>
      <c r="AJ72" s="588">
        <f>IF(AJ56="",0,IF($W58&gt;0,IF(AJ58&gt;IF(OR($T53="",$T53=0),10^20,$T53),IF(OR($T53="",$T53=0),10^20,$T53),AJ58),IF($W60&gt;0,IF(AJ60&gt;IF(OR($T53="",$T53=0),10^20,$T53),IF(OR($T53="",$T53=0),10^20,$T53),AJ60),IF(AJ55=1,IF($T63&gt;IF(OR($T53="",$T53=0),10^20,$T53),IF(OR($T53="",$T53=0),10^20,$T53),$T63),IF(IF($T65=справочники!$E$9,$T63+$T67*INT((AJ55-1)/IF(OR($T69=0,$T69=""),1,$T69)),IF($T65=справочники!$E$10,$T63*POWER($T67,INT((AJ55-1)/IF(OR($T69=0,$T69=""),1,$T69))),IF($T65=справочники!$E$11,POWER($T63,1+$T67*INT((AJ55-1)/IF(OR($T69=0,$T69=""),1,$T69))),0)))&gt;IF(OR($T53="",$T53=0),10^20,$T53),IF(OR($T53="",$T53=0),10^20,$T53),IF($T65=справочники!$E$9,$T63+$T67*INT((AJ55-1)/IF(OR($T69=0,$T69=""),1,$T69)),IF($T65=справочники!$E$10,$T63*POWER($T67,INT((AJ55-1)/IF(OR($T69=0,$T69=""),1,$T69))),IF($T65=справочники!$E$11,POWER($T63,1+$T67*INT((AJ55-1)/IF(OR($T69=0,$T69=""),1,$T69))),0))))))))</f>
        <v>0</v>
      </c>
      <c r="AK72" s="588">
        <f>IF(AK56="",0,IF($W58&gt;0,IF(AK58&gt;IF(OR($T53="",$T53=0),10^20,$T53),IF(OR($T53="",$T53=0),10^20,$T53),AK58),IF($W60&gt;0,IF(AK60&gt;IF(OR($T53="",$T53=0),10^20,$T53),IF(OR($T53="",$T53=0),10^20,$T53),AK60),IF(AK55=1,IF($T63&gt;IF(OR($T53="",$T53=0),10^20,$T53),IF(OR($T53="",$T53=0),10^20,$T53),$T63),IF(IF($T65=справочники!$E$9,$T63+$T67*INT((AK55-1)/IF(OR($T69=0,$T69=""),1,$T69)),IF($T65=справочники!$E$10,$T63*POWER($T67,INT((AK55-1)/IF(OR($T69=0,$T69=""),1,$T69))),IF($T65=справочники!$E$11,POWER($T63,1+$T67*INT((AK55-1)/IF(OR($T69=0,$T69=""),1,$T69))),0)))&gt;IF(OR($T53="",$T53=0),10^20,$T53),IF(OR($T53="",$T53=0),10^20,$T53),IF($T65=справочники!$E$9,$T63+$T67*INT((AK55-1)/IF(OR($T69=0,$T69=""),1,$T69)),IF($T65=справочники!$E$10,$T63*POWER($T67,INT((AK55-1)/IF(OR($T69=0,$T69=""),1,$T69))),IF($T65=справочники!$E$11,POWER($T63,1+$T67*INT((AK55-1)/IF(OR($T69=0,$T69=""),1,$T69))),0))))))))</f>
        <v>0</v>
      </c>
      <c r="AL72" s="588">
        <f>IF(AL56="",0,IF($W58&gt;0,IF(AL58&gt;IF(OR($T53="",$T53=0),10^20,$T53),IF(OR($T53="",$T53=0),10^20,$T53),AL58),IF($W60&gt;0,IF(AL60&gt;IF(OR($T53="",$T53=0),10^20,$T53),IF(OR($T53="",$T53=0),10^20,$T53),AL60),IF(AL55=1,IF($T63&gt;IF(OR($T53="",$T53=0),10^20,$T53),IF(OR($T53="",$T53=0),10^20,$T53),$T63),IF(IF($T65=справочники!$E$9,$T63+$T67*INT((AL55-1)/IF(OR($T69=0,$T69=""),1,$T69)),IF($T65=справочники!$E$10,$T63*POWER($T67,INT((AL55-1)/IF(OR($T69=0,$T69=""),1,$T69))),IF($T65=справочники!$E$11,POWER($T63,1+$T67*INT((AL55-1)/IF(OR($T69=0,$T69=""),1,$T69))),0)))&gt;IF(OR($T53="",$T53=0),10^20,$T53),IF(OR($T53="",$T53=0),10^20,$T53),IF($T65=справочники!$E$9,$T63+$T67*INT((AL55-1)/IF(OR($T69=0,$T69=""),1,$T69)),IF($T65=справочники!$E$10,$T63*POWER($T67,INT((AL55-1)/IF(OR($T69=0,$T69=""),1,$T69))),IF($T65=справочники!$E$11,POWER($T63,1+$T67*INT((AL55-1)/IF(OR($T69=0,$T69=""),1,$T69))),0))))))))</f>
        <v>0</v>
      </c>
      <c r="AM72" s="588">
        <f>IF(AM56="",0,IF($W58&gt;0,IF(AM58&gt;IF(OR($T53="",$T53=0),10^20,$T53),IF(OR($T53="",$T53=0),10^20,$T53),AM58),IF($W60&gt;0,IF(AM60&gt;IF(OR($T53="",$T53=0),10^20,$T53),IF(OR($T53="",$T53=0),10^20,$T53),AM60),IF(AM55=1,IF($T63&gt;IF(OR($T53="",$T53=0),10^20,$T53),IF(OR($T53="",$T53=0),10^20,$T53),$T63),IF(IF($T65=справочники!$E$9,$T63+$T67*INT((AM55-1)/IF(OR($T69=0,$T69=""),1,$T69)),IF($T65=справочники!$E$10,$T63*POWER($T67,INT((AM55-1)/IF(OR($T69=0,$T69=""),1,$T69))),IF($T65=справочники!$E$11,POWER($T63,1+$T67*INT((AM55-1)/IF(OR($T69=0,$T69=""),1,$T69))),0)))&gt;IF(OR($T53="",$T53=0),10^20,$T53),IF(OR($T53="",$T53=0),10^20,$T53),IF($T65=справочники!$E$9,$T63+$T67*INT((AM55-1)/IF(OR($T69=0,$T69=""),1,$T69)),IF($T65=справочники!$E$10,$T63*POWER($T67,INT((AM55-1)/IF(OR($T69=0,$T69=""),1,$T69))),IF($T65=справочники!$E$11,POWER($T63,1+$T67*INT((AM55-1)/IF(OR($T69=0,$T69=""),1,$T69))),0))))))))</f>
        <v>0</v>
      </c>
      <c r="AN72" s="588">
        <f>IF(AN56="",0,IF($W58&gt;0,IF(AN58&gt;IF(OR($T53="",$T53=0),10^20,$T53),IF(OR($T53="",$T53=0),10^20,$T53),AN58),IF($W60&gt;0,IF(AN60&gt;IF(OR($T53="",$T53=0),10^20,$T53),IF(OR($T53="",$T53=0),10^20,$T53),AN60),IF(AN55=1,IF($T63&gt;IF(OR($T53="",$T53=0),10^20,$T53),IF(OR($T53="",$T53=0),10^20,$T53),$T63),IF(IF($T65=справочники!$E$9,$T63+$T67*INT((AN55-1)/IF(OR($T69=0,$T69=""),1,$T69)),IF($T65=справочники!$E$10,$T63*POWER($T67,INT((AN55-1)/IF(OR($T69=0,$T69=""),1,$T69))),IF($T65=справочники!$E$11,POWER($T63,1+$T67*INT((AN55-1)/IF(OR($T69=0,$T69=""),1,$T69))),0)))&gt;IF(OR($T53="",$T53=0),10^20,$T53),IF(OR($T53="",$T53=0),10^20,$T53),IF($T65=справочники!$E$9,$T63+$T67*INT((AN55-1)/IF(OR($T69=0,$T69=""),1,$T69)),IF($T65=справочники!$E$10,$T63*POWER($T67,INT((AN55-1)/IF(OR($T69=0,$T69=""),1,$T69))),IF($T65=справочники!$E$11,POWER($T63,1+$T67*INT((AN55-1)/IF(OR($T69=0,$T69=""),1,$T69))),0))))))))</f>
        <v>0</v>
      </c>
      <c r="AO72" s="588">
        <f>IF(AO56="",0,IF($W58&gt;0,IF(AO58&gt;IF(OR($T53="",$T53=0),10^20,$T53),IF(OR($T53="",$T53=0),10^20,$T53),AO58),IF($W60&gt;0,IF(AO60&gt;IF(OR($T53="",$T53=0),10^20,$T53),IF(OR($T53="",$T53=0),10^20,$T53),AO60),IF(AO55=1,IF($T63&gt;IF(OR($T53="",$T53=0),10^20,$T53),IF(OR($T53="",$T53=0),10^20,$T53),$T63),IF(IF($T65=справочники!$E$9,$T63+$T67*INT((AO55-1)/IF(OR($T69=0,$T69=""),1,$T69)),IF($T65=справочники!$E$10,$T63*POWER($T67,INT((AO55-1)/IF(OR($T69=0,$T69=""),1,$T69))),IF($T65=справочники!$E$11,POWER($T63,1+$T67*INT((AO55-1)/IF(OR($T69=0,$T69=""),1,$T69))),0)))&gt;IF(OR($T53="",$T53=0),10^20,$T53),IF(OR($T53="",$T53=0),10^20,$T53),IF($T65=справочники!$E$9,$T63+$T67*INT((AO55-1)/IF(OR($T69=0,$T69=""),1,$T69)),IF($T65=справочники!$E$10,$T63*POWER($T67,INT((AO55-1)/IF(OR($T69=0,$T69=""),1,$T69))),IF($T65=справочники!$E$11,POWER($T63,1+$T67*INT((AO55-1)/IF(OR($T69=0,$T69=""),1,$T69))),0))))))))</f>
        <v>0</v>
      </c>
      <c r="AP72" s="588">
        <f>IF(AP56="",0,IF($W58&gt;0,IF(AP58&gt;IF(OR($T53="",$T53=0),10^20,$T53),IF(OR($T53="",$T53=0),10^20,$T53),AP58),IF($W60&gt;0,IF(AP60&gt;IF(OR($T53="",$T53=0),10^20,$T53),IF(OR($T53="",$T53=0),10^20,$T53),AP60),IF(AP55=1,IF($T63&gt;IF(OR($T53="",$T53=0),10^20,$T53),IF(OR($T53="",$T53=0),10^20,$T53),$T63),IF(IF($T65=справочники!$E$9,$T63+$T67*INT((AP55-1)/IF(OR($T69=0,$T69=""),1,$T69)),IF($T65=справочники!$E$10,$T63*POWER($T67,INT((AP55-1)/IF(OR($T69=0,$T69=""),1,$T69))),IF($T65=справочники!$E$11,POWER($T63,1+$T67*INT((AP55-1)/IF(OR($T69=0,$T69=""),1,$T69))),0)))&gt;IF(OR($T53="",$T53=0),10^20,$T53),IF(OR($T53="",$T53=0),10^20,$T53),IF($T65=справочники!$E$9,$T63+$T67*INT((AP55-1)/IF(OR($T69=0,$T69=""),1,$T69)),IF($T65=справочники!$E$10,$T63*POWER($T67,INT((AP55-1)/IF(OR($T69=0,$T69=""),1,$T69))),IF($T65=справочники!$E$11,POWER($T63,1+$T67*INT((AP55-1)/IF(OR($T69=0,$T69=""),1,$T69))),0))))))))</f>
        <v>0</v>
      </c>
      <c r="AQ72" s="588">
        <f>IF(AQ56="",0,IF($W58&gt;0,IF(AQ58&gt;IF(OR($T53="",$T53=0),10^20,$T53),IF(OR($T53="",$T53=0),10^20,$T53),AQ58),IF($W60&gt;0,IF(AQ60&gt;IF(OR($T53="",$T53=0),10^20,$T53),IF(OR($T53="",$T53=0),10^20,$T53),AQ60),IF(AQ55=1,IF($T63&gt;IF(OR($T53="",$T53=0),10^20,$T53),IF(OR($T53="",$T53=0),10^20,$T53),$T63),IF(IF($T65=справочники!$E$9,$T63+$T67*INT((AQ55-1)/IF(OR($T69=0,$T69=""),1,$T69)),IF($T65=справочники!$E$10,$T63*POWER($T67,INT((AQ55-1)/IF(OR($T69=0,$T69=""),1,$T69))),IF($T65=справочники!$E$11,POWER($T63,1+$T67*INT((AQ55-1)/IF(OR($T69=0,$T69=""),1,$T69))),0)))&gt;IF(OR($T53="",$T53=0),10^20,$T53),IF(OR($T53="",$T53=0),10^20,$T53),IF($T65=справочники!$E$9,$T63+$T67*INT((AQ55-1)/IF(OR($T69=0,$T69=""),1,$T69)),IF($T65=справочники!$E$10,$T63*POWER($T67,INT((AQ55-1)/IF(OR($T69=0,$T69=""),1,$T69))),IF($T65=справочники!$E$11,POWER($T63,1+$T67*INT((AQ55-1)/IF(OR($T69=0,$T69=""),1,$T69))),0))))))))</f>
        <v>0</v>
      </c>
      <c r="AR72" s="588">
        <f>IF(AR56="",0,IF($W58&gt;0,IF(AR58&gt;IF(OR($T53="",$T53=0),10^20,$T53),IF(OR($T53="",$T53=0),10^20,$T53),AR58),IF($W60&gt;0,IF(AR60&gt;IF(OR($T53="",$T53=0),10^20,$T53),IF(OR($T53="",$T53=0),10^20,$T53),AR60),IF(AR55=1,IF($T63&gt;IF(OR($T53="",$T53=0),10^20,$T53),IF(OR($T53="",$T53=0),10^20,$T53),$T63),IF(IF($T65=справочники!$E$9,$T63+$T67*INT((AR55-1)/IF(OR($T69=0,$T69=""),1,$T69)),IF($T65=справочники!$E$10,$T63*POWER($T67,INT((AR55-1)/IF(OR($T69=0,$T69=""),1,$T69))),IF($T65=справочники!$E$11,POWER($T63,1+$T67*INT((AR55-1)/IF(OR($T69=0,$T69=""),1,$T69))),0)))&gt;IF(OR($T53="",$T53=0),10^20,$T53),IF(OR($T53="",$T53=0),10^20,$T53),IF($T65=справочники!$E$9,$T63+$T67*INT((AR55-1)/IF(OR($T69=0,$T69=""),1,$T69)),IF($T65=справочники!$E$10,$T63*POWER($T67,INT((AR55-1)/IF(OR($T69=0,$T69=""),1,$T69))),IF($T65=справочники!$E$11,POWER($T63,1+$T67*INT((AR55-1)/IF(OR($T69=0,$T69=""),1,$T69))),0))))))))</f>
        <v>0</v>
      </c>
      <c r="AS72" s="588">
        <f>IF(AS56="",0,IF($W58&gt;0,IF(AS58&gt;IF(OR($T53="",$T53=0),10^20,$T53),IF(OR($T53="",$T53=0),10^20,$T53),AS58),IF($W60&gt;0,IF(AS60&gt;IF(OR($T53="",$T53=0),10^20,$T53),IF(OR($T53="",$T53=0),10^20,$T53),AS60),IF(AS55=1,IF($T63&gt;IF(OR($T53="",$T53=0),10^20,$T53),IF(OR($T53="",$T53=0),10^20,$T53),$T63),IF(IF($T65=справочники!$E$9,$T63+$T67*INT((AS55-1)/IF(OR($T69=0,$T69=""),1,$T69)),IF($T65=справочники!$E$10,$T63*POWER($T67,INT((AS55-1)/IF(OR($T69=0,$T69=""),1,$T69))),IF($T65=справочники!$E$11,POWER($T63,1+$T67*INT((AS55-1)/IF(OR($T69=0,$T69=""),1,$T69))),0)))&gt;IF(OR($T53="",$T53=0),10^20,$T53),IF(OR($T53="",$T53=0),10^20,$T53),IF($T65=справочники!$E$9,$T63+$T67*INT((AS55-1)/IF(OR($T69=0,$T69=""),1,$T69)),IF($T65=справочники!$E$10,$T63*POWER($T67,INT((AS55-1)/IF(OR($T69=0,$T69=""),1,$T69))),IF($T65=справочники!$E$11,POWER($T63,1+$T67*INT((AS55-1)/IF(OR($T69=0,$T69=""),1,$T69))),0))))))))</f>
        <v>0</v>
      </c>
      <c r="AT72" s="588">
        <f>IF(AT56="",0,IF($W58&gt;0,IF(AT58&gt;IF(OR($T53="",$T53=0),10^20,$T53),IF(OR($T53="",$T53=0),10^20,$T53),AT58),IF($W60&gt;0,IF(AT60&gt;IF(OR($T53="",$T53=0),10^20,$T53),IF(OR($T53="",$T53=0),10^20,$T53),AT60),IF(AT55=1,IF($T63&gt;IF(OR($T53="",$T53=0),10^20,$T53),IF(OR($T53="",$T53=0),10^20,$T53),$T63),IF(IF($T65=справочники!$E$9,$T63+$T67*INT((AT55-1)/IF(OR($T69=0,$T69=""),1,$T69)),IF($T65=справочники!$E$10,$T63*POWER($T67,INT((AT55-1)/IF(OR($T69=0,$T69=""),1,$T69))),IF($T65=справочники!$E$11,POWER($T63,1+$T67*INT((AT55-1)/IF(OR($T69=0,$T69=""),1,$T69))),0)))&gt;IF(OR($T53="",$T53=0),10^20,$T53),IF(OR($T53="",$T53=0),10^20,$T53),IF($T65=справочники!$E$9,$T63+$T67*INT((AT55-1)/IF(OR($T69=0,$T69=""),1,$T69)),IF($T65=справочники!$E$10,$T63*POWER($T67,INT((AT55-1)/IF(OR($T69=0,$T69=""),1,$T69))),IF($T65=справочники!$E$11,POWER($T63,1+$T67*INT((AT55-1)/IF(OR($T69=0,$T69=""),1,$T69))),0))))))))</f>
        <v>0</v>
      </c>
      <c r="AU72" s="588">
        <f>IF(AU56="",0,IF($W58&gt;0,IF(AU58&gt;IF(OR($T53="",$T53=0),10^20,$T53),IF(OR($T53="",$T53=0),10^20,$T53),AU58),IF($W60&gt;0,IF(AU60&gt;IF(OR($T53="",$T53=0),10^20,$T53),IF(OR($T53="",$T53=0),10^20,$T53),AU60),IF(AU55=1,IF($T63&gt;IF(OR($T53="",$T53=0),10^20,$T53),IF(OR($T53="",$T53=0),10^20,$T53),$T63),IF(IF($T65=справочники!$E$9,$T63+$T67*INT((AU55-1)/IF(OR($T69=0,$T69=""),1,$T69)),IF($T65=справочники!$E$10,$T63*POWER($T67,INT((AU55-1)/IF(OR($T69=0,$T69=""),1,$T69))),IF($T65=справочники!$E$11,POWER($T63,1+$T67*INT((AU55-1)/IF(OR($T69=0,$T69=""),1,$T69))),0)))&gt;IF(OR($T53="",$T53=0),10^20,$T53),IF(OR($T53="",$T53=0),10^20,$T53),IF($T65=справочники!$E$9,$T63+$T67*INT((AU55-1)/IF(OR($T69=0,$T69=""),1,$T69)),IF($T65=справочники!$E$10,$T63*POWER($T67,INT((AU55-1)/IF(OR($T69=0,$T69=""),1,$T69))),IF($T65=справочники!$E$11,POWER($T63,1+$T67*INT((AU55-1)/IF(OR($T69=0,$T69=""),1,$T69))),0))))))))</f>
        <v>0</v>
      </c>
      <c r="AV72" s="588">
        <f>IF(AV56="",0,IF($W58&gt;0,IF(AV58&gt;IF(OR($T53="",$T53=0),10^20,$T53),IF(OR($T53="",$T53=0),10^20,$T53),AV58),IF($W60&gt;0,IF(AV60&gt;IF(OR($T53="",$T53=0),10^20,$T53),IF(OR($T53="",$T53=0),10^20,$T53),AV60),IF(AV55=1,IF($T63&gt;IF(OR($T53="",$T53=0),10^20,$T53),IF(OR($T53="",$T53=0),10^20,$T53),$T63),IF(IF($T65=справочники!$E$9,$T63+$T67*INT((AV55-1)/IF(OR($T69=0,$T69=""),1,$T69)),IF($T65=справочники!$E$10,$T63*POWER($T67,INT((AV55-1)/IF(OR($T69=0,$T69=""),1,$T69))),IF($T65=справочники!$E$11,POWER($T63,1+$T67*INT((AV55-1)/IF(OR($T69=0,$T69=""),1,$T69))),0)))&gt;IF(OR($T53="",$T53=0),10^20,$T53),IF(OR($T53="",$T53=0),10^20,$T53),IF($T65=справочники!$E$9,$T63+$T67*INT((AV55-1)/IF(OR($T69=0,$T69=""),1,$T69)),IF($T65=справочники!$E$10,$T63*POWER($T67,INT((AV55-1)/IF(OR($T69=0,$T69=""),1,$T69))),IF($T65=справочники!$E$11,POWER($T63,1+$T67*INT((AV55-1)/IF(OR($T69=0,$T69=""),1,$T69))),0))))))))</f>
        <v>0</v>
      </c>
      <c r="AW72" s="588">
        <f>IF(AW56="",0,IF($W58&gt;0,IF(AW58&gt;IF(OR($T53="",$T53=0),10^20,$T53),IF(OR($T53="",$T53=0),10^20,$T53),AW58),IF($W60&gt;0,IF(AW60&gt;IF(OR($T53="",$T53=0),10^20,$T53),IF(OR($T53="",$T53=0),10^20,$T53),AW60),IF(AW55=1,IF($T63&gt;IF(OR($T53="",$T53=0),10^20,$T53),IF(OR($T53="",$T53=0),10^20,$T53),$T63),IF(IF($T65=справочники!$E$9,$T63+$T67*INT((AW55-1)/IF(OR($T69=0,$T69=""),1,$T69)),IF($T65=справочники!$E$10,$T63*POWER($T67,INT((AW55-1)/IF(OR($T69=0,$T69=""),1,$T69))),IF($T65=справочники!$E$11,POWER($T63,1+$T67*INT((AW55-1)/IF(OR($T69=0,$T69=""),1,$T69))),0)))&gt;IF(OR($T53="",$T53=0),10^20,$T53),IF(OR($T53="",$T53=0),10^20,$T53),IF($T65=справочники!$E$9,$T63+$T67*INT((AW55-1)/IF(OR($T69=0,$T69=""),1,$T69)),IF($T65=справочники!$E$10,$T63*POWER($T67,INT((AW55-1)/IF(OR($T69=0,$T69=""),1,$T69))),IF($T65=справочники!$E$11,POWER($T63,1+$T67*INT((AW55-1)/IF(OR($T69=0,$T69=""),1,$T69))),0))))))))</f>
        <v>0</v>
      </c>
      <c r="AX72" s="588">
        <f>IF(AX56="",0,IF($W58&gt;0,IF(AX58&gt;IF(OR($T53="",$T53=0),10^20,$T53),IF(OR($T53="",$T53=0),10^20,$T53),AX58),IF($W60&gt;0,IF(AX60&gt;IF(OR($T53="",$T53=0),10^20,$T53),IF(OR($T53="",$T53=0),10^20,$T53),AX60),IF(AX55=1,IF($T63&gt;IF(OR($T53="",$T53=0),10^20,$T53),IF(OR($T53="",$T53=0),10^20,$T53),$T63),IF(IF($T65=справочники!$E$9,$T63+$T67*INT((AX55-1)/IF(OR($T69=0,$T69=""),1,$T69)),IF($T65=справочники!$E$10,$T63*POWER($T67,INT((AX55-1)/IF(OR($T69=0,$T69=""),1,$T69))),IF($T65=справочники!$E$11,POWER($T63,1+$T67*INT((AX55-1)/IF(OR($T69=0,$T69=""),1,$T69))),0)))&gt;IF(OR($T53="",$T53=0),10^20,$T53),IF(OR($T53="",$T53=0),10^20,$T53),IF($T65=справочники!$E$9,$T63+$T67*INT((AX55-1)/IF(OR($T69=0,$T69=""),1,$T69)),IF($T65=справочники!$E$10,$T63*POWER($T67,INT((AX55-1)/IF(OR($T69=0,$T69=""),1,$T69))),IF($T65=справочники!$E$11,POWER($T63,1+$T67*INT((AX55-1)/IF(OR($T69=0,$T69=""),1,$T69))),0))))))))</f>
        <v>0</v>
      </c>
      <c r="AY72" s="588">
        <f>IF(AY56="",0,IF($W58&gt;0,IF(AY58&gt;IF(OR($T53="",$T53=0),10^20,$T53),IF(OR($T53="",$T53=0),10^20,$T53),AY58),IF($W60&gt;0,IF(AY60&gt;IF(OR($T53="",$T53=0),10^20,$T53),IF(OR($T53="",$T53=0),10^20,$T53),AY60),IF(AY55=1,IF($T63&gt;IF(OR($T53="",$T53=0),10^20,$T53),IF(OR($T53="",$T53=0),10^20,$T53),$T63),IF(IF($T65=справочники!$E$9,$T63+$T67*INT((AY55-1)/IF(OR($T69=0,$T69=""),1,$T69)),IF($T65=справочники!$E$10,$T63*POWER($T67,INT((AY55-1)/IF(OR($T69=0,$T69=""),1,$T69))),IF($T65=справочники!$E$11,POWER($T63,1+$T67*INT((AY55-1)/IF(OR($T69=0,$T69=""),1,$T69))),0)))&gt;IF(OR($T53="",$T53=0),10^20,$T53),IF(OR($T53="",$T53=0),10^20,$T53),IF($T65=справочники!$E$9,$T63+$T67*INT((AY55-1)/IF(OR($T69=0,$T69=""),1,$T69)),IF($T65=справочники!$E$10,$T63*POWER($T67,INT((AY55-1)/IF(OR($T69=0,$T69=""),1,$T69))),IF($T65=справочники!$E$11,POWER($T63,1+$T67*INT((AY55-1)/IF(OR($T69=0,$T69=""),1,$T69))),0))))))))</f>
        <v>0</v>
      </c>
      <c r="AZ72" s="588">
        <f>IF(AZ56="",0,IF($W58&gt;0,IF(AZ58&gt;IF(OR($T53="",$T53=0),10^20,$T53),IF(OR($T53="",$T53=0),10^20,$T53),AZ58),IF($W60&gt;0,IF(AZ60&gt;IF(OR($T53="",$T53=0),10^20,$T53),IF(OR($T53="",$T53=0),10^20,$T53),AZ60),IF(AZ55=1,IF($T63&gt;IF(OR($T53="",$T53=0),10^20,$T53),IF(OR($T53="",$T53=0),10^20,$T53),$T63),IF(IF($T65=справочники!$E$9,$T63+$T67*INT((AZ55-1)/IF(OR($T69=0,$T69=""),1,$T69)),IF($T65=справочники!$E$10,$T63*POWER($T67,INT((AZ55-1)/IF(OR($T69=0,$T69=""),1,$T69))),IF($T65=справочники!$E$11,POWER($T63,1+$T67*INT((AZ55-1)/IF(OR($T69=0,$T69=""),1,$T69))),0)))&gt;IF(OR($T53="",$T53=0),10^20,$T53),IF(OR($T53="",$T53=0),10^20,$T53),IF($T65=справочники!$E$9,$T63+$T67*INT((AZ55-1)/IF(OR($T69=0,$T69=""),1,$T69)),IF($T65=справочники!$E$10,$T63*POWER($T67,INT((AZ55-1)/IF(OR($T69=0,$T69=""),1,$T69))),IF($T65=справочники!$E$11,POWER($T63,1+$T67*INT((AZ55-1)/IF(OR($T69=0,$T69=""),1,$T69))),0))))))))</f>
        <v>0</v>
      </c>
      <c r="BA72" s="588">
        <f>IF(BA56="",0,IF($W58&gt;0,IF(BA58&gt;IF(OR($T53="",$T53=0),10^20,$T53),IF(OR($T53="",$T53=0),10^20,$T53),BA58),IF($W60&gt;0,IF(BA60&gt;IF(OR($T53="",$T53=0),10^20,$T53),IF(OR($T53="",$T53=0),10^20,$T53),BA60),IF(BA55=1,IF($T63&gt;IF(OR($T53="",$T53=0),10^20,$T53),IF(OR($T53="",$T53=0),10^20,$T53),$T63),IF(IF($T65=справочники!$E$9,$T63+$T67*INT((BA55-1)/IF(OR($T69=0,$T69=""),1,$T69)),IF($T65=справочники!$E$10,$T63*POWER($T67,INT((BA55-1)/IF(OR($T69=0,$T69=""),1,$T69))),IF($T65=справочники!$E$11,POWER($T63,1+$T67*INT((BA55-1)/IF(OR($T69=0,$T69=""),1,$T69))),0)))&gt;IF(OR($T53="",$T53=0),10^20,$T53),IF(OR($T53="",$T53=0),10^20,$T53),IF($T65=справочники!$E$9,$T63+$T67*INT((BA55-1)/IF(OR($T69=0,$T69=""),1,$T69)),IF($T65=справочники!$E$10,$T63*POWER($T67,INT((BA55-1)/IF(OR($T69=0,$T69=""),1,$T69))),IF($T65=справочники!$E$11,POWER($T63,1+$T67*INT((BA55-1)/IF(OR($T69=0,$T69=""),1,$T69))),0))))))))</f>
        <v>0</v>
      </c>
      <c r="BB72" s="588">
        <f>IF(BB56="",0,IF($W58&gt;0,IF(BB58&gt;IF(OR($T53="",$T53=0),10^20,$T53),IF(OR($T53="",$T53=0),10^20,$T53),BB58),IF($W60&gt;0,IF(BB60&gt;IF(OR($T53="",$T53=0),10^20,$T53),IF(OR($T53="",$T53=0),10^20,$T53),BB60),IF(BB55=1,IF($T63&gt;IF(OR($T53="",$T53=0),10^20,$T53),IF(OR($T53="",$T53=0),10^20,$T53),$T63),IF(IF($T65=справочники!$E$9,$T63+$T67*INT((BB55-1)/IF(OR($T69=0,$T69=""),1,$T69)),IF($T65=справочники!$E$10,$T63*POWER($T67,INT((BB55-1)/IF(OR($T69=0,$T69=""),1,$T69))),IF($T65=справочники!$E$11,POWER($T63,1+$T67*INT((BB55-1)/IF(OR($T69=0,$T69=""),1,$T69))),0)))&gt;IF(OR($T53="",$T53=0),10^20,$T53),IF(OR($T53="",$T53=0),10^20,$T53),IF($T65=справочники!$E$9,$T63+$T67*INT((BB55-1)/IF(OR($T69=0,$T69=""),1,$T69)),IF($T65=справочники!$E$10,$T63*POWER($T67,INT((BB55-1)/IF(OR($T69=0,$T69=""),1,$T69))),IF($T65=справочники!$E$11,POWER($T63,1+$T67*INT((BB55-1)/IF(OR($T69=0,$T69=""),1,$T69))),0))))))))</f>
        <v>0</v>
      </c>
      <c r="BC72" s="588">
        <f>IF(BC56="",0,IF($W58&gt;0,IF(BC58&gt;IF(OR($T53="",$T53=0),10^20,$T53),IF(OR($T53="",$T53=0),10^20,$T53),BC58),IF($W60&gt;0,IF(BC60&gt;IF(OR($T53="",$T53=0),10^20,$T53),IF(OR($T53="",$T53=0),10^20,$T53),BC60),IF(BC55=1,IF($T63&gt;IF(OR($T53="",$T53=0),10^20,$T53),IF(OR($T53="",$T53=0),10^20,$T53),$T63),IF(IF($T65=справочники!$E$9,$T63+$T67*INT((BC55-1)/IF(OR($T69=0,$T69=""),1,$T69)),IF($T65=справочники!$E$10,$T63*POWER($T67,INT((BC55-1)/IF(OR($T69=0,$T69=""),1,$T69))),IF($T65=справочники!$E$11,POWER($T63,1+$T67*INT((BC55-1)/IF(OR($T69=0,$T69=""),1,$T69))),0)))&gt;IF(OR($T53="",$T53=0),10^20,$T53),IF(OR($T53="",$T53=0),10^20,$T53),IF($T65=справочники!$E$9,$T63+$T67*INT((BC55-1)/IF(OR($T69=0,$T69=""),1,$T69)),IF($T65=справочники!$E$10,$T63*POWER($T67,INT((BC55-1)/IF(OR($T69=0,$T69=""),1,$T69))),IF($T65=справочники!$E$11,POWER($T63,1+$T67*INT((BC55-1)/IF(OR($T69=0,$T69=""),1,$T69))),0))))))))</f>
        <v>0</v>
      </c>
      <c r="BD72" s="588">
        <f>IF(BD56="",0,IF($W58&gt;0,IF(BD58&gt;IF(OR($T53="",$T53=0),10^20,$T53),IF(OR($T53="",$T53=0),10^20,$T53),BD58),IF($W60&gt;0,IF(BD60&gt;IF(OR($T53="",$T53=0),10^20,$T53),IF(OR($T53="",$T53=0),10^20,$T53),BD60),IF(BD55=1,IF($T63&gt;IF(OR($T53="",$T53=0),10^20,$T53),IF(OR($T53="",$T53=0),10^20,$T53),$T63),IF(IF($T65=справочники!$E$9,$T63+$T67*INT((BD55-1)/IF(OR($T69=0,$T69=""),1,$T69)),IF($T65=справочники!$E$10,$T63*POWER($T67,INT((BD55-1)/IF(OR($T69=0,$T69=""),1,$T69))),IF($T65=справочники!$E$11,POWER($T63,1+$T67*INT((BD55-1)/IF(OR($T69=0,$T69=""),1,$T69))),0)))&gt;IF(OR($T53="",$T53=0),10^20,$T53),IF(OR($T53="",$T53=0),10^20,$T53),IF($T65=справочники!$E$9,$T63+$T67*INT((BD55-1)/IF(OR($T69=0,$T69=""),1,$T69)),IF($T65=справочники!$E$10,$T63*POWER($T67,INT((BD55-1)/IF(OR($T69=0,$T69=""),1,$T69))),IF($T65=справочники!$E$11,POWER($T63,1+$T67*INT((BD55-1)/IF(OR($T69=0,$T69=""),1,$T69))),0))))))))</f>
        <v>0</v>
      </c>
      <c r="BE72" s="588">
        <f>IF(BE56="",0,IF($W58&gt;0,IF(BE58&gt;IF(OR($T53="",$T53=0),10^20,$T53),IF(OR($T53="",$T53=0),10^20,$T53),BE58),IF($W60&gt;0,IF(BE60&gt;IF(OR($T53="",$T53=0),10^20,$T53),IF(OR($T53="",$T53=0),10^20,$T53),BE60),IF(BE55=1,IF($T63&gt;IF(OR($T53="",$T53=0),10^20,$T53),IF(OR($T53="",$T53=0),10^20,$T53),$T63),IF(IF($T65=справочники!$E$9,$T63+$T67*INT((BE55-1)/IF(OR($T69=0,$T69=""),1,$T69)),IF($T65=справочники!$E$10,$T63*POWER($T67,INT((BE55-1)/IF(OR($T69=0,$T69=""),1,$T69))),IF($T65=справочники!$E$11,POWER($T63,1+$T67*INT((BE55-1)/IF(OR($T69=0,$T69=""),1,$T69))),0)))&gt;IF(OR($T53="",$T53=0),10^20,$T53),IF(OR($T53="",$T53=0),10^20,$T53),IF($T65=справочники!$E$9,$T63+$T67*INT((BE55-1)/IF(OR($T69=0,$T69=""),1,$T69)),IF($T65=справочники!$E$10,$T63*POWER($T67,INT((BE55-1)/IF(OR($T69=0,$T69=""),1,$T69))),IF($T65=справочники!$E$11,POWER($T63,1+$T67*INT((BE55-1)/IF(OR($T69=0,$T69=""),1,$T69))),0))))))))</f>
        <v>0</v>
      </c>
      <c r="BF72" s="588">
        <f>IF(BF56="",0,IF($W58&gt;0,IF(BF58&gt;IF(OR($T53="",$T53=0),10^20,$T53),IF(OR($T53="",$T53=0),10^20,$T53),BF58),IF($W60&gt;0,IF(BF60&gt;IF(OR($T53="",$T53=0),10^20,$T53),IF(OR($T53="",$T53=0),10^20,$T53),BF60),IF(BF55=1,IF($T63&gt;IF(OR($T53="",$T53=0),10^20,$T53),IF(OR($T53="",$T53=0),10^20,$T53),$T63),IF(IF($T65=справочники!$E$9,$T63+$T67*INT((BF55-1)/IF(OR($T69=0,$T69=""),1,$T69)),IF($T65=справочники!$E$10,$T63*POWER($T67,INT((BF55-1)/IF(OR($T69=0,$T69=""),1,$T69))),IF($T65=справочники!$E$11,POWER($T63,1+$T67*INT((BF55-1)/IF(OR($T69=0,$T69=""),1,$T69))),0)))&gt;IF(OR($T53="",$T53=0),10^20,$T53),IF(OR($T53="",$T53=0),10^20,$T53),IF($T65=справочники!$E$9,$T63+$T67*INT((BF55-1)/IF(OR($T69=0,$T69=""),1,$T69)),IF($T65=справочники!$E$10,$T63*POWER($T67,INT((BF55-1)/IF(OR($T69=0,$T69=""),1,$T69))),IF($T65=справочники!$E$11,POWER($T63,1+$T67*INT((BF55-1)/IF(OR($T69=0,$T69=""),1,$T69))),0))))))))</f>
        <v>0</v>
      </c>
      <c r="BG72" s="588">
        <f>IF(BG56="",0,IF($W58&gt;0,IF(BG58&gt;IF(OR($T53="",$T53=0),10^20,$T53),IF(OR($T53="",$T53=0),10^20,$T53),BG58),IF($W60&gt;0,IF(BG60&gt;IF(OR($T53="",$T53=0),10^20,$T53),IF(OR($T53="",$T53=0),10^20,$T53),BG60),IF(BG55=1,IF($T63&gt;IF(OR($T53="",$T53=0),10^20,$T53),IF(OR($T53="",$T53=0),10^20,$T53),$T63),IF(IF($T65=справочники!$E$9,$T63+$T67*INT((BG55-1)/IF(OR($T69=0,$T69=""),1,$T69)),IF($T65=справочники!$E$10,$T63*POWER($T67,INT((BG55-1)/IF(OR($T69=0,$T69=""),1,$T69))),IF($T65=справочники!$E$11,POWER($T63,1+$T67*INT((BG55-1)/IF(OR($T69=0,$T69=""),1,$T69))),0)))&gt;IF(OR($T53="",$T53=0),10^20,$T53),IF(OR($T53="",$T53=0),10^20,$T53),IF($T65=справочники!$E$9,$T63+$T67*INT((BG55-1)/IF(OR($T69=0,$T69=""),1,$T69)),IF($T65=справочники!$E$10,$T63*POWER($T67,INT((BG55-1)/IF(OR($T69=0,$T69=""),1,$T69))),IF($T65=справочники!$E$11,POWER($T63,1+$T67*INT((BG55-1)/IF(OR($T69=0,$T69=""),1,$T69))),0))))))))</f>
        <v>0</v>
      </c>
      <c r="BH72" s="588">
        <f>IF(BH56="",0,IF($W58&gt;0,IF(BH58&gt;IF(OR($T53="",$T53=0),10^20,$T53),IF(OR($T53="",$T53=0),10^20,$T53),BH58),IF($W60&gt;0,IF(BH60&gt;IF(OR($T53="",$T53=0),10^20,$T53),IF(OR($T53="",$T53=0),10^20,$T53),BH60),IF(BH55=1,IF($T63&gt;IF(OR($T53="",$T53=0),10^20,$T53),IF(OR($T53="",$T53=0),10^20,$T53),$T63),IF(IF($T65=справочники!$E$9,$T63+$T67*INT((BH55-1)/IF(OR($T69=0,$T69=""),1,$T69)),IF($T65=справочники!$E$10,$T63*POWER($T67,INT((BH55-1)/IF(OR($T69=0,$T69=""),1,$T69))),IF($T65=справочники!$E$11,POWER($T63,1+$T67*INT((BH55-1)/IF(OR($T69=0,$T69=""),1,$T69))),0)))&gt;IF(OR($T53="",$T53=0),10^20,$T53),IF(OR($T53="",$T53=0),10^20,$T53),IF($T65=справочники!$E$9,$T63+$T67*INT((BH55-1)/IF(OR($T69=0,$T69=""),1,$T69)),IF($T65=справочники!$E$10,$T63*POWER($T67,INT((BH55-1)/IF(OR($T69=0,$T69=""),1,$T69))),IF($T65=справочники!$E$11,POWER($T63,1+$T67*INT((BH55-1)/IF(OR($T69=0,$T69=""),1,$T69))),0))))))))</f>
        <v>0</v>
      </c>
      <c r="BI72" s="588">
        <f>IF(BI56="",0,IF($W58&gt;0,IF(BI58&gt;IF(OR($T53="",$T53=0),10^20,$T53),IF(OR($T53="",$T53=0),10^20,$T53),BI58),IF($W60&gt;0,IF(BI60&gt;IF(OR($T53="",$T53=0),10^20,$T53),IF(OR($T53="",$T53=0),10^20,$T53),BI60),IF(BI55=1,IF($T63&gt;IF(OR($T53="",$T53=0),10^20,$T53),IF(OR($T53="",$T53=0),10^20,$T53),$T63),IF(IF($T65=справочники!$E$9,$T63+$T67*INT((BI55-1)/IF(OR($T69=0,$T69=""),1,$T69)),IF($T65=справочники!$E$10,$T63*POWER($T67,INT((BI55-1)/IF(OR($T69=0,$T69=""),1,$T69))),IF($T65=справочники!$E$11,POWER($T63,1+$T67*INT((BI55-1)/IF(OR($T69=0,$T69=""),1,$T69))),0)))&gt;IF(OR($T53="",$T53=0),10^20,$T53),IF(OR($T53="",$T53=0),10^20,$T53),IF($T65=справочники!$E$9,$T63+$T67*INT((BI55-1)/IF(OR($T69=0,$T69=""),1,$T69)),IF($T65=справочники!$E$10,$T63*POWER($T67,INT((BI55-1)/IF(OR($T69=0,$T69=""),1,$T69))),IF($T65=справочники!$E$11,POWER($T63,1+$T67*INT((BI55-1)/IF(OR($T69=0,$T69=""),1,$T69))),0))))))))</f>
        <v>0</v>
      </c>
      <c r="BJ72" s="588">
        <f>IF(BJ56="",0,IF($W58&gt;0,IF(BJ58&gt;IF(OR($T53="",$T53=0),10^20,$T53),IF(OR($T53="",$T53=0),10^20,$T53),BJ58),IF($W60&gt;0,IF(BJ60&gt;IF(OR($T53="",$T53=0),10^20,$T53),IF(OR($T53="",$T53=0),10^20,$T53),BJ60),IF(BJ55=1,IF($T63&gt;IF(OR($T53="",$T53=0),10^20,$T53),IF(OR($T53="",$T53=0),10^20,$T53),$T63),IF(IF($T65=справочники!$E$9,$T63+$T67*INT((BJ55-1)/IF(OR($T69=0,$T69=""),1,$T69)),IF($T65=справочники!$E$10,$T63*POWER($T67,INT((BJ55-1)/IF(OR($T69=0,$T69=""),1,$T69))),IF($T65=справочники!$E$11,POWER($T63,1+$T67*INT((BJ55-1)/IF(OR($T69=0,$T69=""),1,$T69))),0)))&gt;IF(OR($T53="",$T53=0),10^20,$T53),IF(OR($T53="",$T53=0),10^20,$T53),IF($T65=справочники!$E$9,$T63+$T67*INT((BJ55-1)/IF(OR($T69=0,$T69=""),1,$T69)),IF($T65=справочники!$E$10,$T63*POWER($T67,INT((BJ55-1)/IF(OR($T69=0,$T69=""),1,$T69))),IF($T65=справочники!$E$11,POWER($T63,1+$T67*INT((BJ55-1)/IF(OR($T69=0,$T69=""),1,$T69))),0))))))))</f>
        <v>0</v>
      </c>
      <c r="BK72" s="588">
        <f>IF(BK56="",0,IF($W58&gt;0,IF(BK58&gt;IF(OR($T53="",$T53=0),10^20,$T53),IF(OR($T53="",$T53=0),10^20,$T53),BK58),IF($W60&gt;0,IF(BK60&gt;IF(OR($T53="",$T53=0),10^20,$T53),IF(OR($T53="",$T53=0),10^20,$T53),BK60),IF(BK55=1,IF($T63&gt;IF(OR($T53="",$T53=0),10^20,$T53),IF(OR($T53="",$T53=0),10^20,$T53),$T63),IF(IF($T65=справочники!$E$9,$T63+$T67*INT((BK55-1)/IF(OR($T69=0,$T69=""),1,$T69)),IF($T65=справочники!$E$10,$T63*POWER($T67,INT((BK55-1)/IF(OR($T69=0,$T69=""),1,$T69))),IF($T65=справочники!$E$11,POWER($T63,1+$T67*INT((BK55-1)/IF(OR($T69=0,$T69=""),1,$T69))),0)))&gt;IF(OR($T53="",$T53=0),10^20,$T53),IF(OR($T53="",$T53=0),10^20,$T53),IF($T65=справочники!$E$9,$T63+$T67*INT((BK55-1)/IF(OR($T69=0,$T69=""),1,$T69)),IF($T65=справочники!$E$10,$T63*POWER($T67,INT((BK55-1)/IF(OR($T69=0,$T69=""),1,$T69))),IF($T65=справочники!$E$11,POWER($T63,1+$T67*INT((BK55-1)/IF(OR($T69=0,$T69=""),1,$T69))),0))))))))</f>
        <v>0</v>
      </c>
      <c r="BL72" s="588">
        <f>IF(BL56="",0,IF($W58&gt;0,IF(BL58&gt;IF(OR($T53="",$T53=0),10^20,$T53),IF(OR($T53="",$T53=0),10^20,$T53),BL58),IF($W60&gt;0,IF(BL60&gt;IF(OR($T53="",$T53=0),10^20,$T53),IF(OR($T53="",$T53=0),10^20,$T53),BL60),IF(BL55=1,IF($T63&gt;IF(OR($T53="",$T53=0),10^20,$T53),IF(OR($T53="",$T53=0),10^20,$T53),$T63),IF(IF($T65=справочники!$E$9,$T63+$T67*INT((BL55-1)/IF(OR($T69=0,$T69=""),1,$T69)),IF($T65=справочники!$E$10,$T63*POWER($T67,INT((BL55-1)/IF(OR($T69=0,$T69=""),1,$T69))),IF($T65=справочники!$E$11,POWER($T63,1+$T67*INT((BL55-1)/IF(OR($T69=0,$T69=""),1,$T69))),0)))&gt;IF(OR($T53="",$T53=0),10^20,$T53),IF(OR($T53="",$T53=0),10^20,$T53),IF($T65=справочники!$E$9,$T63+$T67*INT((BL55-1)/IF(OR($T69=0,$T69=""),1,$T69)),IF($T65=справочники!$E$10,$T63*POWER($T67,INT((BL55-1)/IF(OR($T69=0,$T69=""),1,$T69))),IF($T65=справочники!$E$11,POWER($T63,1+$T67*INT((BL55-1)/IF(OR($T69=0,$T69=""),1,$T69))),0))))))))</f>
        <v>0</v>
      </c>
      <c r="BM72" s="588">
        <f>IF(BM56="",0,IF($W58&gt;0,IF(BM58&gt;IF(OR($T53="",$T53=0),10^20,$T53),IF(OR($T53="",$T53=0),10^20,$T53),BM58),IF($W60&gt;0,IF(BM60&gt;IF(OR($T53="",$T53=0),10^20,$T53),IF(OR($T53="",$T53=0),10^20,$T53),BM60),IF(BM55=1,IF($T63&gt;IF(OR($T53="",$T53=0),10^20,$T53),IF(OR($T53="",$T53=0),10^20,$T53),$T63),IF(IF($T65=справочники!$E$9,$T63+$T67*INT((BM55-1)/IF(OR($T69=0,$T69=""),1,$T69)),IF($T65=справочники!$E$10,$T63*POWER($T67,INT((BM55-1)/IF(OR($T69=0,$T69=""),1,$T69))),IF($T65=справочники!$E$11,POWER($T63,1+$T67*INT((BM55-1)/IF(OR($T69=0,$T69=""),1,$T69))),0)))&gt;IF(OR($T53="",$T53=0),10^20,$T53),IF(OR($T53="",$T53=0),10^20,$T53),IF($T65=справочники!$E$9,$T63+$T67*INT((BM55-1)/IF(OR($T69=0,$T69=""),1,$T69)),IF($T65=справочники!$E$10,$T63*POWER($T67,INT((BM55-1)/IF(OR($T69=0,$T69=""),1,$T69))),IF($T65=справочники!$E$11,POWER($T63,1+$T67*INT((BM55-1)/IF(OR($T69=0,$T69=""),1,$T69))),0))))))))</f>
        <v>0</v>
      </c>
      <c r="BN72" s="588">
        <f>IF(BN56="",0,IF($W58&gt;0,IF(BN58&gt;IF(OR($T53="",$T53=0),10^20,$T53),IF(OR($T53="",$T53=0),10^20,$T53),BN58),IF($W60&gt;0,IF(BN60&gt;IF(OR($T53="",$T53=0),10^20,$T53),IF(OR($T53="",$T53=0),10^20,$T53),BN60),IF(BN55=1,IF($T63&gt;IF(OR($T53="",$T53=0),10^20,$T53),IF(OR($T53="",$T53=0),10^20,$T53),$T63),IF(IF($T65=справочники!$E$9,$T63+$T67*INT((BN55-1)/IF(OR($T69=0,$T69=""),1,$T69)),IF($T65=справочники!$E$10,$T63*POWER($T67,INT((BN55-1)/IF(OR($T69=0,$T69=""),1,$T69))),IF($T65=справочники!$E$11,POWER($T63,1+$T67*INT((BN55-1)/IF(OR($T69=0,$T69=""),1,$T69))),0)))&gt;IF(OR($T53="",$T53=0),10^20,$T53),IF(OR($T53="",$T53=0),10^20,$T53),IF($T65=справочники!$E$9,$T63+$T67*INT((BN55-1)/IF(OR($T69=0,$T69=""),1,$T69)),IF($T65=справочники!$E$10,$T63*POWER($T67,INT((BN55-1)/IF(OR($T69=0,$T69=""),1,$T69))),IF($T65=справочники!$E$11,POWER($T63,1+$T67*INT((BN55-1)/IF(OR($T69=0,$T69=""),1,$T69))),0))))))))</f>
        <v>0</v>
      </c>
      <c r="BO72" s="588">
        <f>IF(BO56="",0,IF($W58&gt;0,IF(BO58&gt;IF(OR($T53="",$T53=0),10^20,$T53),IF(OR($T53="",$T53=0),10^20,$T53),BO58),IF($W60&gt;0,IF(BO60&gt;IF(OR($T53="",$T53=0),10^20,$T53),IF(OR($T53="",$T53=0),10^20,$T53),BO60),IF(BO55=1,IF($T63&gt;IF(OR($T53="",$T53=0),10^20,$T53),IF(OR($T53="",$T53=0),10^20,$T53),$T63),IF(IF($T65=справочники!$E$9,$T63+$T67*INT((BO55-1)/IF(OR($T69=0,$T69=""),1,$T69)),IF($T65=справочники!$E$10,$T63*POWER($T67,INT((BO55-1)/IF(OR($T69=0,$T69=""),1,$T69))),IF($T65=справочники!$E$11,POWER($T63,1+$T67*INT((BO55-1)/IF(OR($T69=0,$T69=""),1,$T69))),0)))&gt;IF(OR($T53="",$T53=0),10^20,$T53),IF(OR($T53="",$T53=0),10^20,$T53),IF($T65=справочники!$E$9,$T63+$T67*INT((BO55-1)/IF(OR($T69=0,$T69=""),1,$T69)),IF($T65=справочники!$E$10,$T63*POWER($T67,INT((BO55-1)/IF(OR($T69=0,$T69=""),1,$T69))),IF($T65=справочники!$E$11,POWER($T63,1+$T67*INT((BO55-1)/IF(OR($T69=0,$T69=""),1,$T69))),0))))))))</f>
        <v>0</v>
      </c>
      <c r="BP72" s="588">
        <f>IF(BP56="",0,IF($W58&gt;0,IF(BP58&gt;IF(OR($T53="",$T53=0),10^20,$T53),IF(OR($T53="",$T53=0),10^20,$T53),BP58),IF($W60&gt;0,IF(BP60&gt;IF(OR($T53="",$T53=0),10^20,$T53),IF(OR($T53="",$T53=0),10^20,$T53),BP60),IF(BP55=1,IF($T63&gt;IF(OR($T53="",$T53=0),10^20,$T53),IF(OR($T53="",$T53=0),10^20,$T53),$T63),IF(IF($T65=справочники!$E$9,$T63+$T67*INT((BP55-1)/IF(OR($T69=0,$T69=""),1,$T69)),IF($T65=справочники!$E$10,$T63*POWER($T67,INT((BP55-1)/IF(OR($T69=0,$T69=""),1,$T69))),IF($T65=справочники!$E$11,POWER($T63,1+$T67*INT((BP55-1)/IF(OR($T69=0,$T69=""),1,$T69))),0)))&gt;IF(OR($T53="",$T53=0),10^20,$T53),IF(OR($T53="",$T53=0),10^20,$T53),IF($T65=справочники!$E$9,$T63+$T67*INT((BP55-1)/IF(OR($T69=0,$T69=""),1,$T69)),IF($T65=справочники!$E$10,$T63*POWER($T67,INT((BP55-1)/IF(OR($T69=0,$T69=""),1,$T69))),IF($T65=справочники!$E$11,POWER($T63,1+$T67*INT((BP55-1)/IF(OR($T69=0,$T69=""),1,$T69))),0))))))))</f>
        <v>0</v>
      </c>
      <c r="BQ72" s="588">
        <f>IF(BQ56="",0,IF($W58&gt;0,IF(BQ58&gt;IF(OR($T53="",$T53=0),10^20,$T53),IF(OR($T53="",$T53=0),10^20,$T53),BQ58),IF($W60&gt;0,IF(BQ60&gt;IF(OR($T53="",$T53=0),10^20,$T53),IF(OR($T53="",$T53=0),10^20,$T53),BQ60),IF(BQ55=1,IF($T63&gt;IF(OR($T53="",$T53=0),10^20,$T53),IF(OR($T53="",$T53=0),10^20,$T53),$T63),IF(IF($T65=справочники!$E$9,$T63+$T67*INT((BQ55-1)/IF(OR($T69=0,$T69=""),1,$T69)),IF($T65=справочники!$E$10,$T63*POWER($T67,INT((BQ55-1)/IF(OR($T69=0,$T69=""),1,$T69))),IF($T65=справочники!$E$11,POWER($T63,1+$T67*INT((BQ55-1)/IF(OR($T69=0,$T69=""),1,$T69))),0)))&gt;IF(OR($T53="",$T53=0),10^20,$T53),IF(OR($T53="",$T53=0),10^20,$T53),IF($T65=справочники!$E$9,$T63+$T67*INT((BQ55-1)/IF(OR($T69=0,$T69=""),1,$T69)),IF($T65=справочники!$E$10,$T63*POWER($T67,INT((BQ55-1)/IF(OR($T69=0,$T69=""),1,$T69))),IF($T65=справочники!$E$11,POWER($T63,1+$T67*INT((BQ55-1)/IF(OR($T69=0,$T69=""),1,$T69))),0))))))))</f>
        <v>0</v>
      </c>
      <c r="BR72" s="588">
        <f>IF(BR56="",0,IF($W58&gt;0,IF(BR58&gt;IF(OR($T53="",$T53=0),10^20,$T53),IF(OR($T53="",$T53=0),10^20,$T53),BR58),IF($W60&gt;0,IF(BR60&gt;IF(OR($T53="",$T53=0),10^20,$T53),IF(OR($T53="",$T53=0),10^20,$T53),BR60),IF(BR55=1,IF($T63&gt;IF(OR($T53="",$T53=0),10^20,$T53),IF(OR($T53="",$T53=0),10^20,$T53),$T63),IF(IF($T65=справочники!$E$9,$T63+$T67*INT((BR55-1)/IF(OR($T69=0,$T69=""),1,$T69)),IF($T65=справочники!$E$10,$T63*POWER($T67,INT((BR55-1)/IF(OR($T69=0,$T69=""),1,$T69))),IF($T65=справочники!$E$11,POWER($T63,1+$T67*INT((BR55-1)/IF(OR($T69=0,$T69=""),1,$T69))),0)))&gt;IF(OR($T53="",$T53=0),10^20,$T53),IF(OR($T53="",$T53=0),10^20,$T53),IF($T65=справочники!$E$9,$T63+$T67*INT((BR55-1)/IF(OR($T69=0,$T69=""),1,$T69)),IF($T65=справочники!$E$10,$T63*POWER($T67,INT((BR55-1)/IF(OR($T69=0,$T69=""),1,$T69))),IF($T65=справочники!$E$11,POWER($T63,1+$T67*INT((BR55-1)/IF(OR($T69=0,$T69=""),1,$T69))),0))))))))</f>
        <v>0</v>
      </c>
      <c r="BS72" s="588">
        <f>IF(BS56="",0,IF($W58&gt;0,IF(BS58&gt;IF(OR($T53="",$T53=0),10^20,$T53),IF(OR($T53="",$T53=0),10^20,$T53),BS58),IF($W60&gt;0,IF(BS60&gt;IF(OR($T53="",$T53=0),10^20,$T53),IF(OR($T53="",$T53=0),10^20,$T53),BS60),IF(BS55=1,IF($T63&gt;IF(OR($T53="",$T53=0),10^20,$T53),IF(OR($T53="",$T53=0),10^20,$T53),$T63),IF(IF($T65=справочники!$E$9,$T63+$T67*INT((BS55-1)/IF(OR($T69=0,$T69=""),1,$T69)),IF($T65=справочники!$E$10,$T63*POWER($T67,INT((BS55-1)/IF(OR($T69=0,$T69=""),1,$T69))),IF($T65=справочники!$E$11,POWER($T63,1+$T67*INT((BS55-1)/IF(OR($T69=0,$T69=""),1,$T69))),0)))&gt;IF(OR($T53="",$T53=0),10^20,$T53),IF(OR($T53="",$T53=0),10^20,$T53),IF($T65=справочники!$E$9,$T63+$T67*INT((BS55-1)/IF(OR($T69=0,$T69=""),1,$T69)),IF($T65=справочники!$E$10,$T63*POWER($T67,INT((BS55-1)/IF(OR($T69=0,$T69=""),1,$T69))),IF($T65=справочники!$E$11,POWER($T63,1+$T67*INT((BS55-1)/IF(OR($T69=0,$T69=""),1,$T69))),0))))))))</f>
        <v>0</v>
      </c>
      <c r="BT72" s="588">
        <f>IF(BT56="",0,IF($W58&gt;0,IF(BT58&gt;IF(OR($T53="",$T53=0),10^20,$T53),IF(OR($T53="",$T53=0),10^20,$T53),BT58),IF($W60&gt;0,IF(BT60&gt;IF(OR($T53="",$T53=0),10^20,$T53),IF(OR($T53="",$T53=0),10^20,$T53),BT60),IF(BT55=1,IF($T63&gt;IF(OR($T53="",$T53=0),10^20,$T53),IF(OR($T53="",$T53=0),10^20,$T53),$T63),IF(IF($T65=справочники!$E$9,$T63+$T67*INT((BT55-1)/IF(OR($T69=0,$T69=""),1,$T69)),IF($T65=справочники!$E$10,$T63*POWER($T67,INT((BT55-1)/IF(OR($T69=0,$T69=""),1,$T69))),IF($T65=справочники!$E$11,POWER($T63,1+$T67*INT((BT55-1)/IF(OR($T69=0,$T69=""),1,$T69))),0)))&gt;IF(OR($T53="",$T53=0),10^20,$T53),IF(OR($T53="",$T53=0),10^20,$T53),IF($T65=справочники!$E$9,$T63+$T67*INT((BT55-1)/IF(OR($T69=0,$T69=""),1,$T69)),IF($T65=справочники!$E$10,$T63*POWER($T67,INT((BT55-1)/IF(OR($T69=0,$T69=""),1,$T69))),IF($T65=справочники!$E$11,POWER($T63,1+$T67*INT((BT55-1)/IF(OR($T69=0,$T69=""),1,$T69))),0))))))))</f>
        <v>0</v>
      </c>
      <c r="BU72" s="588">
        <f>IF(BU56="",0,IF($W58&gt;0,IF(BU58&gt;IF(OR($T53="",$T53=0),10^20,$T53),IF(OR($T53="",$T53=0),10^20,$T53),BU58),IF($W60&gt;0,IF(BU60&gt;IF(OR($T53="",$T53=0),10^20,$T53),IF(OR($T53="",$T53=0),10^20,$T53),BU60),IF(BU55=1,IF($T63&gt;IF(OR($T53="",$T53=0),10^20,$T53),IF(OR($T53="",$T53=0),10^20,$T53),$T63),IF(IF($T65=справочники!$E$9,$T63+$T67*INT((BU55-1)/IF(OR($T69=0,$T69=""),1,$T69)),IF($T65=справочники!$E$10,$T63*POWER($T67,INT((BU55-1)/IF(OR($T69=0,$T69=""),1,$T69))),IF($T65=справочники!$E$11,POWER($T63,1+$T67*INT((BU55-1)/IF(OR($T69=0,$T69=""),1,$T69))),0)))&gt;IF(OR($T53="",$T53=0),10^20,$T53),IF(OR($T53="",$T53=0),10^20,$T53),IF($T65=справочники!$E$9,$T63+$T67*INT((BU55-1)/IF(OR($T69=0,$T69=""),1,$T69)),IF($T65=справочники!$E$10,$T63*POWER($T67,INT((BU55-1)/IF(OR($T69=0,$T69=""),1,$T69))),IF($T65=справочники!$E$11,POWER($T63,1+$T67*INT((BU55-1)/IF(OR($T69=0,$T69=""),1,$T69))),0))))))))</f>
        <v>0</v>
      </c>
      <c r="BV72" s="588">
        <f>IF(BV56="",0,IF($W58&gt;0,IF(BV58&gt;IF(OR($T53="",$T53=0),10^20,$T53),IF(OR($T53="",$T53=0),10^20,$T53),BV58),IF($W60&gt;0,IF(BV60&gt;IF(OR($T53="",$T53=0),10^20,$T53),IF(OR($T53="",$T53=0),10^20,$T53),BV60),IF(BV55=1,IF($T63&gt;IF(OR($T53="",$T53=0),10^20,$T53),IF(OR($T53="",$T53=0),10^20,$T53),$T63),IF(IF($T65=справочники!$E$9,$T63+$T67*INT((BV55-1)/IF(OR($T69=0,$T69=""),1,$T69)),IF($T65=справочники!$E$10,$T63*POWER($T67,INT((BV55-1)/IF(OR($T69=0,$T69=""),1,$T69))),IF($T65=справочники!$E$11,POWER($T63,1+$T67*INT((BV55-1)/IF(OR($T69=0,$T69=""),1,$T69))),0)))&gt;IF(OR($T53="",$T53=0),10^20,$T53),IF(OR($T53="",$T53=0),10^20,$T53),IF($T65=справочники!$E$9,$T63+$T67*INT((BV55-1)/IF(OR($T69=0,$T69=""),1,$T69)),IF($T65=справочники!$E$10,$T63*POWER($T67,INT((BV55-1)/IF(OR($T69=0,$T69=""),1,$T69))),IF($T65=справочники!$E$11,POWER($T63,1+$T67*INT((BV55-1)/IF(OR($T69=0,$T69=""),1,$T69))),0))))))))</f>
        <v>0</v>
      </c>
      <c r="BW72" s="588">
        <f>IF(BW56="",0,IF($W58&gt;0,IF(BW58&gt;IF(OR($T53="",$T53=0),10^20,$T53),IF(OR($T53="",$T53=0),10^20,$T53),BW58),IF($W60&gt;0,IF(BW60&gt;IF(OR($T53="",$T53=0),10^20,$T53),IF(OR($T53="",$T53=0),10^20,$T53),BW60),IF(BW55=1,IF($T63&gt;IF(OR($T53="",$T53=0),10^20,$T53),IF(OR($T53="",$T53=0),10^20,$T53),$T63),IF(IF($T65=справочники!$E$9,$T63+$T67*INT((BW55-1)/IF(OR($T69=0,$T69=""),1,$T69)),IF($T65=справочники!$E$10,$T63*POWER($T67,INT((BW55-1)/IF(OR($T69=0,$T69=""),1,$T69))),IF($T65=справочники!$E$11,POWER($T63,1+$T67*INT((BW55-1)/IF(OR($T69=0,$T69=""),1,$T69))),0)))&gt;IF(OR($T53="",$T53=0),10^20,$T53),IF(OR($T53="",$T53=0),10^20,$T53),IF($T65=справочники!$E$9,$T63+$T67*INT((BW55-1)/IF(OR($T69=0,$T69=""),1,$T69)),IF($T65=справочники!$E$10,$T63*POWER($T67,INT((BW55-1)/IF(OR($T69=0,$T69=""),1,$T69))),IF($T65=справочники!$E$11,POWER($T63,1+$T67*INT((BW55-1)/IF(OR($T69=0,$T69=""),1,$T69))),0))))))))</f>
        <v>0</v>
      </c>
      <c r="BX72" s="588">
        <f>IF(BX56="",0,IF($W58&gt;0,IF(BX58&gt;IF(OR($T53="",$T53=0),10^20,$T53),IF(OR($T53="",$T53=0),10^20,$T53),BX58),IF($W60&gt;0,IF(BX60&gt;IF(OR($T53="",$T53=0),10^20,$T53),IF(OR($T53="",$T53=0),10^20,$T53),BX60),IF(BX55=1,IF($T63&gt;IF(OR($T53="",$T53=0),10^20,$T53),IF(OR($T53="",$T53=0),10^20,$T53),$T63),IF(IF($T65=справочники!$E$9,$T63+$T67*INT((BX55-1)/IF(OR($T69=0,$T69=""),1,$T69)),IF($T65=справочники!$E$10,$T63*POWER($T67,INT((BX55-1)/IF(OR($T69=0,$T69=""),1,$T69))),IF($T65=справочники!$E$11,POWER($T63,1+$T67*INT((BX55-1)/IF(OR($T69=0,$T69=""),1,$T69))),0)))&gt;IF(OR($T53="",$T53=0),10^20,$T53),IF(OR($T53="",$T53=0),10^20,$T53),IF($T65=справочники!$E$9,$T63+$T67*INT((BX55-1)/IF(OR($T69=0,$T69=""),1,$T69)),IF($T65=справочники!$E$10,$T63*POWER($T67,INT((BX55-1)/IF(OR($T69=0,$T69=""),1,$T69))),IF($T65=справочники!$E$11,POWER($T63,1+$T67*INT((BX55-1)/IF(OR($T69=0,$T69=""),1,$T69))),0))))))))</f>
        <v>0</v>
      </c>
      <c r="BY72" s="588">
        <f>IF(BY56="",0,IF($W58&gt;0,IF(BY58&gt;IF(OR($T53="",$T53=0),10^20,$T53),IF(OR($T53="",$T53=0),10^20,$T53),BY58),IF($W60&gt;0,IF(BY60&gt;IF(OR($T53="",$T53=0),10^20,$T53),IF(OR($T53="",$T53=0),10^20,$T53),BY60),IF(BY55=1,IF($T63&gt;IF(OR($T53="",$T53=0),10^20,$T53),IF(OR($T53="",$T53=0),10^20,$T53),$T63),IF(IF($T65=справочники!$E$9,$T63+$T67*INT((BY55-1)/IF(OR($T69=0,$T69=""),1,$T69)),IF($T65=справочники!$E$10,$T63*POWER($T67,INT((BY55-1)/IF(OR($T69=0,$T69=""),1,$T69))),IF($T65=справочники!$E$11,POWER($T63,1+$T67*INT((BY55-1)/IF(OR($T69=0,$T69=""),1,$T69))),0)))&gt;IF(OR($T53="",$T53=0),10^20,$T53),IF(OR($T53="",$T53=0),10^20,$T53),IF($T65=справочники!$E$9,$T63+$T67*INT((BY55-1)/IF(OR($T69=0,$T69=""),1,$T69)),IF($T65=справочники!$E$10,$T63*POWER($T67,INT((BY55-1)/IF(OR($T69=0,$T69=""),1,$T69))),IF($T65=справочники!$E$11,POWER($T63,1+$T67*INT((BY55-1)/IF(OR($T69=0,$T69=""),1,$T69))),0))))))))</f>
        <v>0</v>
      </c>
      <c r="BZ72" s="588">
        <f>IF(BZ56="",0,IF($W58&gt;0,IF(BZ58&gt;IF(OR($T53="",$T53=0),10^20,$T53),IF(OR($T53="",$T53=0),10^20,$T53),BZ58),IF($W60&gt;0,IF(BZ60&gt;IF(OR($T53="",$T53=0),10^20,$T53),IF(OR($T53="",$T53=0),10^20,$T53),BZ60),IF(BZ55=1,IF($T63&gt;IF(OR($T53="",$T53=0),10^20,$T53),IF(OR($T53="",$T53=0),10^20,$T53),$T63),IF(IF($T65=справочники!$E$9,$T63+$T67*INT((BZ55-1)/IF(OR($T69=0,$T69=""),1,$T69)),IF($T65=справочники!$E$10,$T63*POWER($T67,INT((BZ55-1)/IF(OR($T69=0,$T69=""),1,$T69))),IF($T65=справочники!$E$11,POWER($T63,1+$T67*INT((BZ55-1)/IF(OR($T69=0,$T69=""),1,$T69))),0)))&gt;IF(OR($T53="",$T53=0),10^20,$T53),IF(OR($T53="",$T53=0),10^20,$T53),IF($T65=справочники!$E$9,$T63+$T67*INT((BZ55-1)/IF(OR($T69=0,$T69=""),1,$T69)),IF($T65=справочники!$E$10,$T63*POWER($T67,INT((BZ55-1)/IF(OR($T69=0,$T69=""),1,$T69))),IF($T65=справочники!$E$11,POWER($T63,1+$T67*INT((BZ55-1)/IF(OR($T69=0,$T69=""),1,$T69))),0))))))))</f>
        <v>0</v>
      </c>
      <c r="CA72" s="588">
        <f>IF(CA56="",0,IF($W58&gt;0,IF(CA58&gt;IF(OR($T53="",$T53=0),10^20,$T53),IF(OR($T53="",$T53=0),10^20,$T53),CA58),IF($W60&gt;0,IF(CA60&gt;IF(OR($T53="",$T53=0),10^20,$T53),IF(OR($T53="",$T53=0),10^20,$T53),CA60),IF(CA55=1,IF($T63&gt;IF(OR($T53="",$T53=0),10^20,$T53),IF(OR($T53="",$T53=0),10^20,$T53),$T63),IF(IF($T65=справочники!$E$9,$T63+$T67*INT((CA55-1)/IF(OR($T69=0,$T69=""),1,$T69)),IF($T65=справочники!$E$10,$T63*POWER($T67,INT((CA55-1)/IF(OR($T69=0,$T69=""),1,$T69))),IF($T65=справочники!$E$11,POWER($T63,1+$T67*INT((CA55-1)/IF(OR($T69=0,$T69=""),1,$T69))),0)))&gt;IF(OR($T53="",$T53=0),10^20,$T53),IF(OR($T53="",$T53=0),10^20,$T53),IF($T65=справочники!$E$9,$T63+$T67*INT((CA55-1)/IF(OR($T69=0,$T69=""),1,$T69)),IF($T65=справочники!$E$10,$T63*POWER($T67,INT((CA55-1)/IF(OR($T69=0,$T69=""),1,$T69))),IF($T65=справочники!$E$11,POWER($T63,1+$T67*INT((CA55-1)/IF(OR($T69=0,$T69=""),1,$T69))),0))))))))</f>
        <v>0</v>
      </c>
      <c r="CB72" s="588">
        <f>IF(CB56="",0,IF($W58&gt;0,IF(CB58&gt;IF(OR($T53="",$T53=0),10^20,$T53),IF(OR($T53="",$T53=0),10^20,$T53),CB58),IF($W60&gt;0,IF(CB60&gt;IF(OR($T53="",$T53=0),10^20,$T53),IF(OR($T53="",$T53=0),10^20,$T53),CB60),IF(CB55=1,IF($T63&gt;IF(OR($T53="",$T53=0),10^20,$T53),IF(OR($T53="",$T53=0),10^20,$T53),$T63),IF(IF($T65=справочники!$E$9,$T63+$T67*INT((CB55-1)/IF(OR($T69=0,$T69=""),1,$T69)),IF($T65=справочники!$E$10,$T63*POWER($T67,INT((CB55-1)/IF(OR($T69=0,$T69=""),1,$T69))),IF($T65=справочники!$E$11,POWER($T63,1+$T67*INT((CB55-1)/IF(OR($T69=0,$T69=""),1,$T69))),0)))&gt;IF(OR($T53="",$T53=0),10^20,$T53),IF(OR($T53="",$T53=0),10^20,$T53),IF($T65=справочники!$E$9,$T63+$T67*INT((CB55-1)/IF(OR($T69=0,$T69=""),1,$T69)),IF($T65=справочники!$E$10,$T63*POWER($T67,INT((CB55-1)/IF(OR($T69=0,$T69=""),1,$T69))),IF($T65=справочники!$E$11,POWER($T63,1+$T67*INT((CB55-1)/IF(OR($T69=0,$T69=""),1,$T69))),0))))))))</f>
        <v>0</v>
      </c>
      <c r="CC72" s="588">
        <f>IF(CC56="",0,IF($W58&gt;0,IF(CC58&gt;IF(OR($T53="",$T53=0),10^20,$T53),IF(OR($T53="",$T53=0),10^20,$T53),CC58),IF($W60&gt;0,IF(CC60&gt;IF(OR($T53="",$T53=0),10^20,$T53),IF(OR($T53="",$T53=0),10^20,$T53),CC60),IF(CC55=1,IF($T63&gt;IF(OR($T53="",$T53=0),10^20,$T53),IF(OR($T53="",$T53=0),10^20,$T53),$T63),IF(IF($T65=справочники!$E$9,$T63+$T67*INT((CC55-1)/IF(OR($T69=0,$T69=""),1,$T69)),IF($T65=справочники!$E$10,$T63*POWER($T67,INT((CC55-1)/IF(OR($T69=0,$T69=""),1,$T69))),IF($T65=справочники!$E$11,POWER($T63,1+$T67*INT((CC55-1)/IF(OR($T69=0,$T69=""),1,$T69))),0)))&gt;IF(OR($T53="",$T53=0),10^20,$T53),IF(OR($T53="",$T53=0),10^20,$T53),IF($T65=справочники!$E$9,$T63+$T67*INT((CC55-1)/IF(OR($T69=0,$T69=""),1,$T69)),IF($T65=справочники!$E$10,$T63*POWER($T67,INT((CC55-1)/IF(OR($T69=0,$T69=""),1,$T69))),IF($T65=справочники!$E$11,POWER($T63,1+$T67*INT((CC55-1)/IF(OR($T69=0,$T69=""),1,$T69))),0))))))))</f>
        <v>0</v>
      </c>
      <c r="CD72" s="588">
        <f>IF(CD56="",0,IF($W58&gt;0,IF(CD58&gt;IF(OR($T53="",$T53=0),10^20,$T53),IF(OR($T53="",$T53=0),10^20,$T53),CD58),IF($W60&gt;0,IF(CD60&gt;IF(OR($T53="",$T53=0),10^20,$T53),IF(OR($T53="",$T53=0),10^20,$T53),CD60),IF(CD55=1,IF($T63&gt;IF(OR($T53="",$T53=0),10^20,$T53),IF(OR($T53="",$T53=0),10^20,$T53),$T63),IF(IF($T65=справочники!$E$9,$T63+$T67*INT((CD55-1)/IF(OR($T69=0,$T69=""),1,$T69)),IF($T65=справочники!$E$10,$T63*POWER($T67,INT((CD55-1)/IF(OR($T69=0,$T69=""),1,$T69))),IF($T65=справочники!$E$11,POWER($T63,1+$T67*INT((CD55-1)/IF(OR($T69=0,$T69=""),1,$T69))),0)))&gt;IF(OR($T53="",$T53=0),10^20,$T53),IF(OR($T53="",$T53=0),10^20,$T53),IF($T65=справочники!$E$9,$T63+$T67*INT((CD55-1)/IF(OR($T69=0,$T69=""),1,$T69)),IF($T65=справочники!$E$10,$T63*POWER($T67,INT((CD55-1)/IF(OR($T69=0,$T69=""),1,$T69))),IF($T65=справочники!$E$11,POWER($T63,1+$T67*INT((CD55-1)/IF(OR($T69=0,$T69=""),1,$T69))),0))))))))</f>
        <v>0</v>
      </c>
      <c r="CE72" s="588">
        <f>IF(CE56="",0,IF($W58&gt;0,IF(CE58&gt;IF(OR($T53="",$T53=0),10^20,$T53),IF(OR($T53="",$T53=0),10^20,$T53),CE58),IF($W60&gt;0,IF(CE60&gt;IF(OR($T53="",$T53=0),10^20,$T53),IF(OR($T53="",$T53=0),10^20,$T53),CE60),IF(CE55=1,IF($T63&gt;IF(OR($T53="",$T53=0),10^20,$T53),IF(OR($T53="",$T53=0),10^20,$T53),$T63),IF(IF($T65=справочники!$E$9,$T63+$T67*INT((CE55-1)/IF(OR($T69=0,$T69=""),1,$T69)),IF($T65=справочники!$E$10,$T63*POWER($T67,INT((CE55-1)/IF(OR($T69=0,$T69=""),1,$T69))),IF($T65=справочники!$E$11,POWER($T63,1+$T67*INT((CE55-1)/IF(OR($T69=0,$T69=""),1,$T69))),0)))&gt;IF(OR($T53="",$T53=0),10^20,$T53),IF(OR($T53="",$T53=0),10^20,$T53),IF($T65=справочники!$E$9,$T63+$T67*INT((CE55-1)/IF(OR($T69=0,$T69=""),1,$T69)),IF($T65=справочники!$E$10,$T63*POWER($T67,INT((CE55-1)/IF(OR($T69=0,$T69=""),1,$T69))),IF($T65=справочники!$E$11,POWER($T63,1+$T67*INT((CE55-1)/IF(OR($T69=0,$T69=""),1,$T69))),0))))))))</f>
        <v>0</v>
      </c>
      <c r="CF72" s="588">
        <f>IF(CF56="",0,IF($W58&gt;0,IF(CF58&gt;IF(OR($T53="",$T53=0),10^20,$T53),IF(OR($T53="",$T53=0),10^20,$T53),CF58),IF($W60&gt;0,IF(CF60&gt;IF(OR($T53="",$T53=0),10^20,$T53),IF(OR($T53="",$T53=0),10^20,$T53),CF60),IF(CF55=1,IF($T63&gt;IF(OR($T53="",$T53=0),10^20,$T53),IF(OR($T53="",$T53=0),10^20,$T53),$T63),IF(IF($T65=справочники!$E$9,$T63+$T67*INT((CF55-1)/IF(OR($T69=0,$T69=""),1,$T69)),IF($T65=справочники!$E$10,$T63*POWER($T67,INT((CF55-1)/IF(OR($T69=0,$T69=""),1,$T69))),IF($T65=справочники!$E$11,POWER($T63,1+$T67*INT((CF55-1)/IF(OR($T69=0,$T69=""),1,$T69))),0)))&gt;IF(OR($T53="",$T53=0),10^20,$T53),IF(OR($T53="",$T53=0),10^20,$T53),IF($T65=справочники!$E$9,$T63+$T67*INT((CF55-1)/IF(OR($T69=0,$T69=""),1,$T69)),IF($T65=справочники!$E$10,$T63*POWER($T67,INT((CF55-1)/IF(OR($T69=0,$T69=""),1,$T69))),IF($T65=справочники!$E$11,POWER($T63,1+$T67*INT((CF55-1)/IF(OR($T69=0,$T69=""),1,$T69))),0))))))))</f>
        <v>0</v>
      </c>
      <c r="CG72" s="588">
        <f>IF(CG56="",0,IF($W58&gt;0,IF(CG58&gt;IF(OR($T53="",$T53=0),10^20,$T53),IF(OR($T53="",$T53=0),10^20,$T53),CG58),IF($W60&gt;0,IF(CG60&gt;IF(OR($T53="",$T53=0),10^20,$T53),IF(OR($T53="",$T53=0),10^20,$T53),CG60),IF(CG55=1,IF($T63&gt;IF(OR($T53="",$T53=0),10^20,$T53),IF(OR($T53="",$T53=0),10^20,$T53),$T63),IF(IF($T65=справочники!$E$9,$T63+$T67*INT((CG55-1)/IF(OR($T69=0,$T69=""),1,$T69)),IF($T65=справочники!$E$10,$T63*POWER($T67,INT((CG55-1)/IF(OR($T69=0,$T69=""),1,$T69))),IF($T65=справочники!$E$11,POWER($T63,1+$T67*INT((CG55-1)/IF(OR($T69=0,$T69=""),1,$T69))),0)))&gt;IF(OR($T53="",$T53=0),10^20,$T53),IF(OR($T53="",$T53=0),10^20,$T53),IF($T65=справочники!$E$9,$T63+$T67*INT((CG55-1)/IF(OR($T69=0,$T69=""),1,$T69)),IF($T65=справочники!$E$10,$T63*POWER($T67,INT((CG55-1)/IF(OR($T69=0,$T69=""),1,$T69))),IF($T65=справочники!$E$11,POWER($T63,1+$T67*INT((CG55-1)/IF(OR($T69=0,$T69=""),1,$T69))),0))))))))</f>
        <v>0</v>
      </c>
      <c r="CH72" s="588">
        <f>IF(CH56="",0,IF($W58&gt;0,IF(CH58&gt;IF(OR($T53="",$T53=0),10^20,$T53),IF(OR($T53="",$T53=0),10^20,$T53),CH58),IF($W60&gt;0,IF(CH60&gt;IF(OR($T53="",$T53=0),10^20,$T53),IF(OR($T53="",$T53=0),10^20,$T53),CH60),IF(CH55=1,IF($T63&gt;IF(OR($T53="",$T53=0),10^20,$T53),IF(OR($T53="",$T53=0),10^20,$T53),$T63),IF(IF($T65=справочники!$E$9,$T63+$T67*INT((CH55-1)/IF(OR($T69=0,$T69=""),1,$T69)),IF($T65=справочники!$E$10,$T63*POWER($T67,INT((CH55-1)/IF(OR($T69=0,$T69=""),1,$T69))),IF($T65=справочники!$E$11,POWER($T63,1+$T67*INT((CH55-1)/IF(OR($T69=0,$T69=""),1,$T69))),0)))&gt;IF(OR($T53="",$T53=0),10^20,$T53),IF(OR($T53="",$T53=0),10^20,$T53),IF($T65=справочники!$E$9,$T63+$T67*INT((CH55-1)/IF(OR($T69=0,$T69=""),1,$T69)),IF($T65=справочники!$E$10,$T63*POWER($T67,INT((CH55-1)/IF(OR($T69=0,$T69=""),1,$T69))),IF($T65=справочники!$E$11,POWER($T63,1+$T67*INT((CH55-1)/IF(OR($T69=0,$T69=""),1,$T69))),0))))))))</f>
        <v>0</v>
      </c>
      <c r="CI72" s="588">
        <f>IF(CI56="",0,IF($W58&gt;0,IF(CI58&gt;IF(OR($T53="",$T53=0),10^20,$T53),IF(OR($T53="",$T53=0),10^20,$T53),CI58),IF($W60&gt;0,IF(CI60&gt;IF(OR($T53="",$T53=0),10^20,$T53),IF(OR($T53="",$T53=0),10^20,$T53),CI60),IF(CI55=1,IF($T63&gt;IF(OR($T53="",$T53=0),10^20,$T53),IF(OR($T53="",$T53=0),10^20,$T53),$T63),IF(IF($T65=справочники!$E$9,$T63+$T67*INT((CI55-1)/IF(OR($T69=0,$T69=""),1,$T69)),IF($T65=справочники!$E$10,$T63*POWER($T67,INT((CI55-1)/IF(OR($T69=0,$T69=""),1,$T69))),IF($T65=справочники!$E$11,POWER($T63,1+$T67*INT((CI55-1)/IF(OR($T69=0,$T69=""),1,$T69))),0)))&gt;IF(OR($T53="",$T53=0),10^20,$T53),IF(OR($T53="",$T53=0),10^20,$T53),IF($T65=справочники!$E$9,$T63+$T67*INT((CI55-1)/IF(OR($T69=0,$T69=""),1,$T69)),IF($T65=справочники!$E$10,$T63*POWER($T67,INT((CI55-1)/IF(OR($T69=0,$T69=""),1,$T69))),IF($T65=справочники!$E$11,POWER($T63,1+$T67*INT((CI55-1)/IF(OR($T69=0,$T69=""),1,$T69))),0))))))))</f>
        <v>0</v>
      </c>
      <c r="CJ72" s="588">
        <f>IF(CJ56="",0,IF($W58&gt;0,IF(CJ58&gt;IF(OR($T53="",$T53=0),10^20,$T53),IF(OR($T53="",$T53=0),10^20,$T53),CJ58),IF($W60&gt;0,IF(CJ60&gt;IF(OR($T53="",$T53=0),10^20,$T53),IF(OR($T53="",$T53=0),10^20,$T53),CJ60),IF(CJ55=1,IF($T63&gt;IF(OR($T53="",$T53=0),10^20,$T53),IF(OR($T53="",$T53=0),10^20,$T53),$T63),IF(IF($T65=справочники!$E$9,$T63+$T67*INT((CJ55-1)/IF(OR($T69=0,$T69=""),1,$T69)),IF($T65=справочники!$E$10,$T63*POWER($T67,INT((CJ55-1)/IF(OR($T69=0,$T69=""),1,$T69))),IF($T65=справочники!$E$11,POWER($T63,1+$T67*INT((CJ55-1)/IF(OR($T69=0,$T69=""),1,$T69))),0)))&gt;IF(OR($T53="",$T53=0),10^20,$T53),IF(OR($T53="",$T53=0),10^20,$T53),IF($T65=справочники!$E$9,$T63+$T67*INT((CJ55-1)/IF(OR($T69=0,$T69=""),1,$T69)),IF($T65=справочники!$E$10,$T63*POWER($T67,INT((CJ55-1)/IF(OR($T69=0,$T69=""),1,$T69))),IF($T65=справочники!$E$11,POWER($T63,1+$T67*INT((CJ55-1)/IF(OR($T69=0,$T69=""),1,$T69))),0))))))))</f>
        <v>0</v>
      </c>
      <c r="CK72" s="588">
        <f>IF(CK56="",0,IF($W58&gt;0,IF(CK58&gt;IF(OR($T53="",$T53=0),10^20,$T53),IF(OR($T53="",$T53=0),10^20,$T53),CK58),IF($W60&gt;0,IF(CK60&gt;IF(OR($T53="",$T53=0),10^20,$T53),IF(OR($T53="",$T53=0),10^20,$T53),CK60),IF(CK55=1,IF($T63&gt;IF(OR($T53="",$T53=0),10^20,$T53),IF(OR($T53="",$T53=0),10^20,$T53),$T63),IF(IF($T65=справочники!$E$9,$T63+$T67*INT((CK55-1)/IF(OR($T69=0,$T69=""),1,$T69)),IF($T65=справочники!$E$10,$T63*POWER($T67,INT((CK55-1)/IF(OR($T69=0,$T69=""),1,$T69))),IF($T65=справочники!$E$11,POWER($T63,1+$T67*INT((CK55-1)/IF(OR($T69=0,$T69=""),1,$T69))),0)))&gt;IF(OR($T53="",$T53=0),10^20,$T53),IF(OR($T53="",$T53=0),10^20,$T53),IF($T65=справочники!$E$9,$T63+$T67*INT((CK55-1)/IF(OR($T69=0,$T69=""),1,$T69)),IF($T65=справочники!$E$10,$T63*POWER($T67,INT((CK55-1)/IF(OR($T69=0,$T69=""),1,$T69))),IF($T65=справочники!$E$11,POWER($T63,1+$T67*INT((CK55-1)/IF(OR($T69=0,$T69=""),1,$T69))),0))))))))</f>
        <v>0</v>
      </c>
      <c r="CL72" s="588">
        <f>IF(CL56="",0,IF($W58&gt;0,IF(CL58&gt;IF(OR($T53="",$T53=0),10^20,$T53),IF(OR($T53="",$T53=0),10^20,$T53),CL58),IF($W60&gt;0,IF(CL60&gt;IF(OR($T53="",$T53=0),10^20,$T53),IF(OR($T53="",$T53=0),10^20,$T53),CL60),IF(CL55=1,IF($T63&gt;IF(OR($T53="",$T53=0),10^20,$T53),IF(OR($T53="",$T53=0),10^20,$T53),$T63),IF(IF($T65=справочники!$E$9,$T63+$T67*INT((CL55-1)/IF(OR($T69=0,$T69=""),1,$T69)),IF($T65=справочники!$E$10,$T63*POWER($T67,INT((CL55-1)/IF(OR($T69=0,$T69=""),1,$T69))),IF($T65=справочники!$E$11,POWER($T63,1+$T67*INT((CL55-1)/IF(OR($T69=0,$T69=""),1,$T69))),0)))&gt;IF(OR($T53="",$T53=0),10^20,$T53),IF(OR($T53="",$T53=0),10^20,$T53),IF($T65=справочники!$E$9,$T63+$T67*INT((CL55-1)/IF(OR($T69=0,$T69=""),1,$T69)),IF($T65=справочники!$E$10,$T63*POWER($T67,INT((CL55-1)/IF(OR($T69=0,$T69=""),1,$T69))),IF($T65=справочники!$E$11,POWER($T63,1+$T67*INT((CL55-1)/IF(OR($T69=0,$T69=""),1,$T69))),0))))))))</f>
        <v>0</v>
      </c>
      <c r="CM72" s="588">
        <f>IF(CM56="",0,IF($W58&gt;0,IF(CM58&gt;IF(OR($T53="",$T53=0),10^20,$T53),IF(OR($T53="",$T53=0),10^20,$T53),CM58),IF($W60&gt;0,IF(CM60&gt;IF(OR($T53="",$T53=0),10^20,$T53),IF(OR($T53="",$T53=0),10^20,$T53),CM60),IF(CM55=1,IF($T63&gt;IF(OR($T53="",$T53=0),10^20,$T53),IF(OR($T53="",$T53=0),10^20,$T53),$T63),IF(IF($T65=справочники!$E$9,$T63+$T67*INT((CM55-1)/IF(OR($T69=0,$T69=""),1,$T69)),IF($T65=справочники!$E$10,$T63*POWER($T67,INT((CM55-1)/IF(OR($T69=0,$T69=""),1,$T69))),IF($T65=справочники!$E$11,POWER($T63,1+$T67*INT((CM55-1)/IF(OR($T69=0,$T69=""),1,$T69))),0)))&gt;IF(OR($T53="",$T53=0),10^20,$T53),IF(OR($T53="",$T53=0),10^20,$T53),IF($T65=справочники!$E$9,$T63+$T67*INT((CM55-1)/IF(OR($T69=0,$T69=""),1,$T69)),IF($T65=справочники!$E$10,$T63*POWER($T67,INT((CM55-1)/IF(OR($T69=0,$T69=""),1,$T69))),IF($T65=справочники!$E$11,POWER($T63,1+$T67*INT((CM55-1)/IF(OR($T69=0,$T69=""),1,$T69))),0))))))))</f>
        <v>0</v>
      </c>
      <c r="CN72" s="588">
        <f>IF(CN56="",0,IF($W58&gt;0,IF(CN58&gt;IF(OR($T53="",$T53=0),10^20,$T53),IF(OR($T53="",$T53=0),10^20,$T53),CN58),IF($W60&gt;0,IF(CN60&gt;IF(OR($T53="",$T53=0),10^20,$T53),IF(OR($T53="",$T53=0),10^20,$T53),CN60),IF(CN55=1,IF($T63&gt;IF(OR($T53="",$T53=0),10^20,$T53),IF(OR($T53="",$T53=0),10^20,$T53),$T63),IF(IF($T65=справочники!$E$9,$T63+$T67*INT((CN55-1)/IF(OR($T69=0,$T69=""),1,$T69)),IF($T65=справочники!$E$10,$T63*POWER($T67,INT((CN55-1)/IF(OR($T69=0,$T69=""),1,$T69))),IF($T65=справочники!$E$11,POWER($T63,1+$T67*INT((CN55-1)/IF(OR($T69=0,$T69=""),1,$T69))),0)))&gt;IF(OR($T53="",$T53=0),10^20,$T53),IF(OR($T53="",$T53=0),10^20,$T53),IF($T65=справочники!$E$9,$T63+$T67*INT((CN55-1)/IF(OR($T69=0,$T69=""),1,$T69)),IF($T65=справочники!$E$10,$T63*POWER($T67,INT((CN55-1)/IF(OR($T69=0,$T69=""),1,$T69))),IF($T65=справочники!$E$11,POWER($T63,1+$T67*INT((CN55-1)/IF(OR($T69=0,$T69=""),1,$T69))),0))))))))</f>
        <v>0</v>
      </c>
      <c r="CO72" s="588">
        <f>IF(CO56="",0,IF($W58&gt;0,IF(CO58&gt;IF(OR($T53="",$T53=0),10^20,$T53),IF(OR($T53="",$T53=0),10^20,$T53),CO58),IF($W60&gt;0,IF(CO60&gt;IF(OR($T53="",$T53=0),10^20,$T53),IF(OR($T53="",$T53=0),10^20,$T53),CO60),IF(CO55=1,IF($T63&gt;IF(OR($T53="",$T53=0),10^20,$T53),IF(OR($T53="",$T53=0),10^20,$T53),$T63),IF(IF($T65=справочники!$E$9,$T63+$T67*INT((CO55-1)/IF(OR($T69=0,$T69=""),1,$T69)),IF($T65=справочники!$E$10,$T63*POWER($T67,INT((CO55-1)/IF(OR($T69=0,$T69=""),1,$T69))),IF($T65=справочники!$E$11,POWER($T63,1+$T67*INT((CO55-1)/IF(OR($T69=0,$T69=""),1,$T69))),0)))&gt;IF(OR($T53="",$T53=0),10^20,$T53),IF(OR($T53="",$T53=0),10^20,$T53),IF($T65=справочники!$E$9,$T63+$T67*INT((CO55-1)/IF(OR($T69=0,$T69=""),1,$T69)),IF($T65=справочники!$E$10,$T63*POWER($T67,INT((CO55-1)/IF(OR($T69=0,$T69=""),1,$T69))),IF($T65=справочники!$E$11,POWER($T63,1+$T67*INT((CO55-1)/IF(OR($T69=0,$T69=""),1,$T69))),0))))))))</f>
        <v>0</v>
      </c>
      <c r="CP72" s="588">
        <f>IF(CP56="",0,IF($W58&gt;0,IF(CP58&gt;IF(OR($T53="",$T53=0),10^20,$T53),IF(OR($T53="",$T53=0),10^20,$T53),CP58),IF($W60&gt;0,IF(CP60&gt;IF(OR($T53="",$T53=0),10^20,$T53),IF(OR($T53="",$T53=0),10^20,$T53),CP60),IF(CP55=1,IF($T63&gt;IF(OR($T53="",$T53=0),10^20,$T53),IF(OR($T53="",$T53=0),10^20,$T53),$T63),IF(IF($T65=справочники!$E$9,$T63+$T67*INT((CP55-1)/IF(OR($T69=0,$T69=""),1,$T69)),IF($T65=справочники!$E$10,$T63*POWER($T67,INT((CP55-1)/IF(OR($T69=0,$T69=""),1,$T69))),IF($T65=справочники!$E$11,POWER($T63,1+$T67*INT((CP55-1)/IF(OR($T69=0,$T69=""),1,$T69))),0)))&gt;IF(OR($T53="",$T53=0),10^20,$T53),IF(OR($T53="",$T53=0),10^20,$T53),IF($T65=справочники!$E$9,$T63+$T67*INT((CP55-1)/IF(OR($T69=0,$T69=""),1,$T69)),IF($T65=справочники!$E$10,$T63*POWER($T67,INT((CP55-1)/IF(OR($T69=0,$T69=""),1,$T69))),IF($T65=справочники!$E$11,POWER($T63,1+$T67*INT((CP55-1)/IF(OR($T69=0,$T69=""),1,$T69))),0))))))))</f>
        <v>0</v>
      </c>
      <c r="CQ72" s="588">
        <f>IF(CQ56="",0,IF($W58&gt;0,IF(CQ58&gt;IF(OR($T53="",$T53=0),10^20,$T53),IF(OR($T53="",$T53=0),10^20,$T53),CQ58),IF($W60&gt;0,IF(CQ60&gt;IF(OR($T53="",$T53=0),10^20,$T53),IF(OR($T53="",$T53=0),10^20,$T53),CQ60),IF(CQ55=1,IF($T63&gt;IF(OR($T53="",$T53=0),10^20,$T53),IF(OR($T53="",$T53=0),10^20,$T53),$T63),IF(IF($T65=справочники!$E$9,$T63+$T67*INT((CQ55-1)/IF(OR($T69=0,$T69=""),1,$T69)),IF($T65=справочники!$E$10,$T63*POWER($T67,INT((CQ55-1)/IF(OR($T69=0,$T69=""),1,$T69))),IF($T65=справочники!$E$11,POWER($T63,1+$T67*INT((CQ55-1)/IF(OR($T69=0,$T69=""),1,$T69))),0)))&gt;IF(OR($T53="",$T53=0),10^20,$T53),IF(OR($T53="",$T53=0),10^20,$T53),IF($T65=справочники!$E$9,$T63+$T67*INT((CQ55-1)/IF(OR($T69=0,$T69=""),1,$T69)),IF($T65=справочники!$E$10,$T63*POWER($T67,INT((CQ55-1)/IF(OR($T69=0,$T69=""),1,$T69))),IF($T65=справочники!$E$11,POWER($T63,1+$T67*INT((CQ55-1)/IF(OR($T69=0,$T69=""),1,$T69))),0))))))))</f>
        <v>0</v>
      </c>
      <c r="CR72" s="588">
        <f>IF(CR56="",0,IF($W58&gt;0,IF(CR58&gt;IF(OR($T53="",$T53=0),10^20,$T53),IF(OR($T53="",$T53=0),10^20,$T53),CR58),IF($W60&gt;0,IF(CR60&gt;IF(OR($T53="",$T53=0),10^20,$T53),IF(OR($T53="",$T53=0),10^20,$T53),CR60),IF(CR55=1,IF($T63&gt;IF(OR($T53="",$T53=0),10^20,$T53),IF(OR($T53="",$T53=0),10^20,$T53),$T63),IF(IF($T65=справочники!$E$9,$T63+$T67*INT((CR55-1)/IF(OR($T69=0,$T69=""),1,$T69)),IF($T65=справочники!$E$10,$T63*POWER($T67,INT((CR55-1)/IF(OR($T69=0,$T69=""),1,$T69))),IF($T65=справочники!$E$11,POWER($T63,1+$T67*INT((CR55-1)/IF(OR($T69=0,$T69=""),1,$T69))),0)))&gt;IF(OR($T53="",$T53=0),10^20,$T53),IF(OR($T53="",$T53=0),10^20,$T53),IF($T65=справочники!$E$9,$T63+$T67*INT((CR55-1)/IF(OR($T69=0,$T69=""),1,$T69)),IF($T65=справочники!$E$10,$T63*POWER($T67,INT((CR55-1)/IF(OR($T69=0,$T69=""),1,$T69))),IF($T65=справочники!$E$11,POWER($T63,1+$T67*INT((CR55-1)/IF(OR($T69=0,$T69=""),1,$T69))),0))))))))</f>
        <v>0</v>
      </c>
      <c r="CS72" s="588">
        <f>IF(CS56="",0,IF($W58&gt;0,IF(CS58&gt;IF(OR($T53="",$T53=0),10^20,$T53),IF(OR($T53="",$T53=0),10^20,$T53),CS58),IF($W60&gt;0,IF(CS60&gt;IF(OR($T53="",$T53=0),10^20,$T53),IF(OR($T53="",$T53=0),10^20,$T53),CS60),IF(CS55=1,IF($T63&gt;IF(OR($T53="",$T53=0),10^20,$T53),IF(OR($T53="",$T53=0),10^20,$T53),$T63),IF(IF($T65=справочники!$E$9,$T63+$T67*INT((CS55-1)/IF(OR($T69=0,$T69=""),1,$T69)),IF($T65=справочники!$E$10,$T63*POWER($T67,INT((CS55-1)/IF(OR($T69=0,$T69=""),1,$T69))),IF($T65=справочники!$E$11,POWER($T63,1+$T67*INT((CS55-1)/IF(OR($T69=0,$T69=""),1,$T69))),0)))&gt;IF(OR($T53="",$T53=0),10^20,$T53),IF(OR($T53="",$T53=0),10^20,$T53),IF($T65=справочники!$E$9,$T63+$T67*INT((CS55-1)/IF(OR($T69=0,$T69=""),1,$T69)),IF($T65=справочники!$E$10,$T63*POWER($T67,INT((CS55-1)/IF(OR($T69=0,$T69=""),1,$T69))),IF($T65=справочники!$E$11,POWER($T63,1+$T67*INT((CS55-1)/IF(OR($T69=0,$T69=""),1,$T69))),0))))))))</f>
        <v>0</v>
      </c>
      <c r="CT72" s="588">
        <f>IF(CT56="",0,IF($W58&gt;0,IF(CT58&gt;IF(OR($T53="",$T53=0),10^20,$T53),IF(OR($T53="",$T53=0),10^20,$T53),CT58),IF($W60&gt;0,IF(CT60&gt;IF(OR($T53="",$T53=0),10^20,$T53),IF(OR($T53="",$T53=0),10^20,$T53),CT60),IF(CT55=1,IF($T63&gt;IF(OR($T53="",$T53=0),10^20,$T53),IF(OR($T53="",$T53=0),10^20,$T53),$T63),IF(IF($T65=справочники!$E$9,$T63+$T67*INT((CT55-1)/IF(OR($T69=0,$T69=""),1,$T69)),IF($T65=справочники!$E$10,$T63*POWER($T67,INT((CT55-1)/IF(OR($T69=0,$T69=""),1,$T69))),IF($T65=справочники!$E$11,POWER($T63,1+$T67*INT((CT55-1)/IF(OR($T69=0,$T69=""),1,$T69))),0)))&gt;IF(OR($T53="",$T53=0),10^20,$T53),IF(OR($T53="",$T53=0),10^20,$T53),IF($T65=справочники!$E$9,$T63+$T67*INT((CT55-1)/IF(OR($T69=0,$T69=""),1,$T69)),IF($T65=справочники!$E$10,$T63*POWER($T67,INT((CT55-1)/IF(OR($T69=0,$T69=""),1,$T69))),IF($T65=справочники!$E$11,POWER($T63,1+$T67*INT((CT55-1)/IF(OR($T69=0,$T69=""),1,$T69))),0))))))))</f>
        <v>0</v>
      </c>
      <c r="CU72" s="588">
        <f>IF(CU56="",0,IF($W58&gt;0,IF(CU58&gt;IF(OR($T53="",$T53=0),10^20,$T53),IF(OR($T53="",$T53=0),10^20,$T53),CU58),IF($W60&gt;0,IF(CU60&gt;IF(OR($T53="",$T53=0),10^20,$T53),IF(OR($T53="",$T53=0),10^20,$T53),CU60),IF(CU55=1,IF($T63&gt;IF(OR($T53="",$T53=0),10^20,$T53),IF(OR($T53="",$T53=0),10^20,$T53),$T63),IF(IF($T65=справочники!$E$9,$T63+$T67*INT((CU55-1)/IF(OR($T69=0,$T69=""),1,$T69)),IF($T65=справочники!$E$10,$T63*POWER($T67,INT((CU55-1)/IF(OR($T69=0,$T69=""),1,$T69))),IF($T65=справочники!$E$11,POWER($T63,1+$T67*INT((CU55-1)/IF(OR($T69=0,$T69=""),1,$T69))),0)))&gt;IF(OR($T53="",$T53=0),10^20,$T53),IF(OR($T53="",$T53=0),10^20,$T53),IF($T65=справочники!$E$9,$T63+$T67*INT((CU55-1)/IF(OR($T69=0,$T69=""),1,$T69)),IF($T65=справочники!$E$10,$T63*POWER($T67,INT((CU55-1)/IF(OR($T69=0,$T69=""),1,$T69))),IF($T65=справочники!$E$11,POWER($T63,1+$T67*INT((CU55-1)/IF(OR($T69=0,$T69=""),1,$T69))),0))))))))</f>
        <v>0</v>
      </c>
      <c r="CV72" s="588">
        <f>IF(CV56="",0,IF($W58&gt;0,IF(CV58&gt;IF(OR($T53="",$T53=0),10^20,$T53),IF(OR($T53="",$T53=0),10^20,$T53),CV58),IF($W60&gt;0,IF(CV60&gt;IF(OR($T53="",$T53=0),10^20,$T53),IF(OR($T53="",$T53=0),10^20,$T53),CV60),IF(CV55=1,IF($T63&gt;IF(OR($T53="",$T53=0),10^20,$T53),IF(OR($T53="",$T53=0),10^20,$T53),$T63),IF(IF($T65=справочники!$E$9,$T63+$T67*INT((CV55-1)/IF(OR($T69=0,$T69=""),1,$T69)),IF($T65=справочники!$E$10,$T63*POWER($T67,INT((CV55-1)/IF(OR($T69=0,$T69=""),1,$T69))),IF($T65=справочники!$E$11,POWER($T63,1+$T67*INT((CV55-1)/IF(OR($T69=0,$T69=""),1,$T69))),0)))&gt;IF(OR($T53="",$T53=0),10^20,$T53),IF(OR($T53="",$T53=0),10^20,$T53),IF($T65=справочники!$E$9,$T63+$T67*INT((CV55-1)/IF(OR($T69=0,$T69=""),1,$T69)),IF($T65=справочники!$E$10,$T63*POWER($T67,INT((CV55-1)/IF(OR($T69=0,$T69=""),1,$T69))),IF($T65=справочники!$E$11,POWER($T63,1+$T67*INT((CV55-1)/IF(OR($T69=0,$T69=""),1,$T69))),0))))))))</f>
        <v>0</v>
      </c>
      <c r="CW72" s="588">
        <f>IF(CW56="",0,IF($W58&gt;0,IF(CW58&gt;IF(OR($T53="",$T53=0),10^20,$T53),IF(OR($T53="",$T53=0),10^20,$T53),CW58),IF($W60&gt;0,IF(CW60&gt;IF(OR($T53="",$T53=0),10^20,$T53),IF(OR($T53="",$T53=0),10^20,$T53),CW60),IF(CW55=1,IF($T63&gt;IF(OR($T53="",$T53=0),10^20,$T53),IF(OR($T53="",$T53=0),10^20,$T53),$T63),IF(IF($T65=справочники!$E$9,$T63+$T67*INT((CW55-1)/IF(OR($T69=0,$T69=""),1,$T69)),IF($T65=справочники!$E$10,$T63*POWER($T67,INT((CW55-1)/IF(OR($T69=0,$T69=""),1,$T69))),IF($T65=справочники!$E$11,POWER($T63,1+$T67*INT((CW55-1)/IF(OR($T69=0,$T69=""),1,$T69))),0)))&gt;IF(OR($T53="",$T53=0),10^20,$T53),IF(OR($T53="",$T53=0),10^20,$T53),IF($T65=справочники!$E$9,$T63+$T67*INT((CW55-1)/IF(OR($T69=0,$T69=""),1,$T69)),IF($T65=справочники!$E$10,$T63*POWER($T67,INT((CW55-1)/IF(OR($T69=0,$T69=""),1,$T69))),IF($T65=справочники!$E$11,POWER($T63,1+$T67*INT((CW55-1)/IF(OR($T69=0,$T69=""),1,$T69))),0))))))))</f>
        <v>0</v>
      </c>
      <c r="CX72" s="588">
        <f>IF(CX56="",0,IF($W58&gt;0,IF(CX58&gt;IF(OR($T53="",$T53=0),10^20,$T53),IF(OR($T53="",$T53=0),10^20,$T53),CX58),IF($W60&gt;0,IF(CX60&gt;IF(OR($T53="",$T53=0),10^20,$T53),IF(OR($T53="",$T53=0),10^20,$T53),CX60),IF(CX55=1,IF($T63&gt;IF(OR($T53="",$T53=0),10^20,$T53),IF(OR($T53="",$T53=0),10^20,$T53),$T63),IF(IF($T65=справочники!$E$9,$T63+$T67*INT((CX55-1)/IF(OR($T69=0,$T69=""),1,$T69)),IF($T65=справочники!$E$10,$T63*POWER($T67,INT((CX55-1)/IF(OR($T69=0,$T69=""),1,$T69))),IF($T65=справочники!$E$11,POWER($T63,1+$T67*INT((CX55-1)/IF(OR($T69=0,$T69=""),1,$T69))),0)))&gt;IF(OR($T53="",$T53=0),10^20,$T53),IF(OR($T53="",$T53=0),10^20,$T53),IF($T65=справочники!$E$9,$T63+$T67*INT((CX55-1)/IF(OR($T69=0,$T69=""),1,$T69)),IF($T65=справочники!$E$10,$T63*POWER($T67,INT((CX55-1)/IF(OR($T69=0,$T69=""),1,$T69))),IF($T65=справочники!$E$11,POWER($T63,1+$T67*INT((CX55-1)/IF(OR($T69=0,$T69=""),1,$T69))),0))))))))</f>
        <v>0</v>
      </c>
      <c r="CY72" s="588">
        <f>IF(CY56="",0,IF($W58&gt;0,IF(CY58&gt;IF(OR($T53="",$T53=0),10^20,$T53),IF(OR($T53="",$T53=0),10^20,$T53),CY58),IF($W60&gt;0,IF(CY60&gt;IF(OR($T53="",$T53=0),10^20,$T53),IF(OR($T53="",$T53=0),10^20,$T53),CY60),IF(CY55=1,IF($T63&gt;IF(OR($T53="",$T53=0),10^20,$T53),IF(OR($T53="",$T53=0),10^20,$T53),$T63),IF(IF($T65=справочники!$E$9,$T63+$T67*INT((CY55-1)/IF(OR($T69=0,$T69=""),1,$T69)),IF($T65=справочники!$E$10,$T63*POWER($T67,INT((CY55-1)/IF(OR($T69=0,$T69=""),1,$T69))),IF($T65=справочники!$E$11,POWER($T63,1+$T67*INT((CY55-1)/IF(OR($T69=0,$T69=""),1,$T69))),0)))&gt;IF(OR($T53="",$T53=0),10^20,$T53),IF(OR($T53="",$T53=0),10^20,$T53),IF($T65=справочники!$E$9,$T63+$T67*INT((CY55-1)/IF(OR($T69=0,$T69=""),1,$T69)),IF($T65=справочники!$E$10,$T63*POWER($T67,INT((CY55-1)/IF(OR($T69=0,$T69=""),1,$T69))),IF($T65=справочники!$E$11,POWER($T63,1+$T67*INT((CY55-1)/IF(OR($T69=0,$T69=""),1,$T69))),0))))))))</f>
        <v>0</v>
      </c>
      <c r="CZ72" s="588">
        <f>IF(CZ56="",0,IF($W58&gt;0,IF(CZ58&gt;IF(OR($T53="",$T53=0),10^20,$T53),IF(OR($T53="",$T53=0),10^20,$T53),CZ58),IF($W60&gt;0,IF(CZ60&gt;IF(OR($T53="",$T53=0),10^20,$T53),IF(OR($T53="",$T53=0),10^20,$T53),CZ60),IF(CZ55=1,IF($T63&gt;IF(OR($T53="",$T53=0),10^20,$T53),IF(OR($T53="",$T53=0),10^20,$T53),$T63),IF(IF($T65=справочники!$E$9,$T63+$T67*INT((CZ55-1)/IF(OR($T69=0,$T69=""),1,$T69)),IF($T65=справочники!$E$10,$T63*POWER($T67,INT((CZ55-1)/IF(OR($T69=0,$T69=""),1,$T69))),IF($T65=справочники!$E$11,POWER($T63,1+$T67*INT((CZ55-1)/IF(OR($T69=0,$T69=""),1,$T69))),0)))&gt;IF(OR($T53="",$T53=0),10^20,$T53),IF(OR($T53="",$T53=0),10^20,$T53),IF($T65=справочники!$E$9,$T63+$T67*INT((CZ55-1)/IF(OR($T69=0,$T69=""),1,$T69)),IF($T65=справочники!$E$10,$T63*POWER($T67,INT((CZ55-1)/IF(OR($T69=0,$T69=""),1,$T69))),IF($T65=справочники!$E$11,POWER($T63,1+$T67*INT((CZ55-1)/IF(OR($T69=0,$T69=""),1,$T69))),0))))))))</f>
        <v>0</v>
      </c>
      <c r="DA72" s="588">
        <f>IF(DA56="",0,IF($W58&gt;0,IF(DA58&gt;IF(OR($T53="",$T53=0),10^20,$T53),IF(OR($T53="",$T53=0),10^20,$T53),DA58),IF($W60&gt;0,IF(DA60&gt;IF(OR($T53="",$T53=0),10^20,$T53),IF(OR($T53="",$T53=0),10^20,$T53),DA60),IF(DA55=1,IF($T63&gt;IF(OR($T53="",$T53=0),10^20,$T53),IF(OR($T53="",$T53=0),10^20,$T53),$T63),IF(IF($T65=справочники!$E$9,$T63+$T67*INT((DA55-1)/IF(OR($T69=0,$T69=""),1,$T69)),IF($T65=справочники!$E$10,$T63*POWER($T67,INT((DA55-1)/IF(OR($T69=0,$T69=""),1,$T69))),IF($T65=справочники!$E$11,POWER($T63,1+$T67*INT((DA55-1)/IF(OR($T69=0,$T69=""),1,$T69))),0)))&gt;IF(OR($T53="",$T53=0),10^20,$T53),IF(OR($T53="",$T53=0),10^20,$T53),IF($T65=справочники!$E$9,$T63+$T67*INT((DA55-1)/IF(OR($T69=0,$T69=""),1,$T69)),IF($T65=справочники!$E$10,$T63*POWER($T67,INT((DA55-1)/IF(OR($T69=0,$T69=""),1,$T69))),IF($T65=справочники!$E$11,POWER($T63,1+$T67*INT((DA55-1)/IF(OR($T69=0,$T69=""),1,$T69))),0))))))))</f>
        <v>0</v>
      </c>
      <c r="DB72" s="588">
        <f>IF(DB56="",0,IF($W58&gt;0,IF(DB58&gt;IF(OR($T53="",$T53=0),10^20,$T53),IF(OR($T53="",$T53=0),10^20,$T53),DB58),IF($W60&gt;0,IF(DB60&gt;IF(OR($T53="",$T53=0),10^20,$T53),IF(OR($T53="",$T53=0),10^20,$T53),DB60),IF(DB55=1,IF($T63&gt;IF(OR($T53="",$T53=0),10^20,$T53),IF(OR($T53="",$T53=0),10^20,$T53),$T63),IF(IF($T65=справочники!$E$9,$T63+$T67*INT((DB55-1)/IF(OR($T69=0,$T69=""),1,$T69)),IF($T65=справочники!$E$10,$T63*POWER($T67,INT((DB55-1)/IF(OR($T69=0,$T69=""),1,$T69))),IF($T65=справочники!$E$11,POWER($T63,1+$T67*INT((DB55-1)/IF(OR($T69=0,$T69=""),1,$T69))),0)))&gt;IF(OR($T53="",$T53=0),10^20,$T53),IF(OR($T53="",$T53=0),10^20,$T53),IF($T65=справочники!$E$9,$T63+$T67*INT((DB55-1)/IF(OR($T69=0,$T69=""),1,$T69)),IF($T65=справочники!$E$10,$T63*POWER($T67,INT((DB55-1)/IF(OR($T69=0,$T69=""),1,$T69))),IF($T65=справочники!$E$11,POWER($T63,1+$T67*INT((DB55-1)/IF(OR($T69=0,$T69=""),1,$T69))),0))))))))</f>
        <v>0</v>
      </c>
      <c r="DC72" s="588">
        <f>IF(DC56="",0,IF($W58&gt;0,IF(DC58&gt;IF(OR($T53="",$T53=0),10^20,$T53),IF(OR($T53="",$T53=0),10^20,$T53),DC58),IF($W60&gt;0,IF(DC60&gt;IF(OR($T53="",$T53=0),10^20,$T53),IF(OR($T53="",$T53=0),10^20,$T53),DC60),IF(DC55=1,IF($T63&gt;IF(OR($T53="",$T53=0),10^20,$T53),IF(OR($T53="",$T53=0),10^20,$T53),$T63),IF(IF($T65=справочники!$E$9,$T63+$T67*INT((DC55-1)/IF(OR($T69=0,$T69=""),1,$T69)),IF($T65=справочники!$E$10,$T63*POWER($T67,INT((DC55-1)/IF(OR($T69=0,$T69=""),1,$T69))),IF($T65=справочники!$E$11,POWER($T63,1+$T67*INT((DC55-1)/IF(OR($T69=0,$T69=""),1,$T69))),0)))&gt;IF(OR($T53="",$T53=0),10^20,$T53),IF(OR($T53="",$T53=0),10^20,$T53),IF($T65=справочники!$E$9,$T63+$T67*INT((DC55-1)/IF(OR($T69=0,$T69=""),1,$T69)),IF($T65=справочники!$E$10,$T63*POWER($T67,INT((DC55-1)/IF(OR($T69=0,$T69=""),1,$T69))),IF($T65=справочники!$E$11,POWER($T63,1+$T67*INT((DC55-1)/IF(OR($T69=0,$T69=""),1,$T69))),0))))))))</f>
        <v>0</v>
      </c>
      <c r="DD72" s="588">
        <f>IF(DD56="",0,IF($W58&gt;0,IF(DD58&gt;IF(OR($T53="",$T53=0),10^20,$T53),IF(OR($T53="",$T53=0),10^20,$T53),DD58),IF($W60&gt;0,IF(DD60&gt;IF(OR($T53="",$T53=0),10^20,$T53),IF(OR($T53="",$T53=0),10^20,$T53),DD60),IF(DD55=1,IF($T63&gt;IF(OR($T53="",$T53=0),10^20,$T53),IF(OR($T53="",$T53=0),10^20,$T53),$T63),IF(IF($T65=справочники!$E$9,$T63+$T67*INT((DD55-1)/IF(OR($T69=0,$T69=""),1,$T69)),IF($T65=справочники!$E$10,$T63*POWER($T67,INT((DD55-1)/IF(OR($T69=0,$T69=""),1,$T69))),IF($T65=справочники!$E$11,POWER($T63,1+$T67*INT((DD55-1)/IF(OR($T69=0,$T69=""),1,$T69))),0)))&gt;IF(OR($T53="",$T53=0),10^20,$T53),IF(OR($T53="",$T53=0),10^20,$T53),IF($T65=справочники!$E$9,$T63+$T67*INT((DD55-1)/IF(OR($T69=0,$T69=""),1,$T69)),IF($T65=справочники!$E$10,$T63*POWER($T67,INT((DD55-1)/IF(OR($T69=0,$T69=""),1,$T69))),IF($T65=справочники!$E$11,POWER($T63,1+$T67*INT((DD55-1)/IF(OR($T69=0,$T69=""),1,$T69))),0))))))))</f>
        <v>0</v>
      </c>
      <c r="DE72" s="588">
        <f>IF(DE56="",0,IF($W58&gt;0,IF(DE58&gt;IF(OR($T53="",$T53=0),10^20,$T53),IF(OR($T53="",$T53=0),10^20,$T53),DE58),IF($W60&gt;0,IF(DE60&gt;IF(OR($T53="",$T53=0),10^20,$T53),IF(OR($T53="",$T53=0),10^20,$T53),DE60),IF(DE55=1,IF($T63&gt;IF(OR($T53="",$T53=0),10^20,$T53),IF(OR($T53="",$T53=0),10^20,$T53),$T63),IF(IF($T65=справочники!$E$9,$T63+$T67*INT((DE55-1)/IF(OR($T69=0,$T69=""),1,$T69)),IF($T65=справочники!$E$10,$T63*POWER($T67,INT((DE55-1)/IF(OR($T69=0,$T69=""),1,$T69))),IF($T65=справочники!$E$11,POWER($T63,1+$T67*INT((DE55-1)/IF(OR($T69=0,$T69=""),1,$T69))),0)))&gt;IF(OR($T53="",$T53=0),10^20,$T53),IF(OR($T53="",$T53=0),10^20,$T53),IF($T65=справочники!$E$9,$T63+$T67*INT((DE55-1)/IF(OR($T69=0,$T69=""),1,$T69)),IF($T65=справочники!$E$10,$T63*POWER($T67,INT((DE55-1)/IF(OR($T69=0,$T69=""),1,$T69))),IF($T65=справочники!$E$11,POWER($T63,1+$T67*INT((DE55-1)/IF(OR($T69=0,$T69=""),1,$T69))),0))))))))</f>
        <v>0</v>
      </c>
      <c r="DF72" s="588">
        <f>IF(DF56="",0,IF($W58&gt;0,IF(DF58&gt;IF(OR($T53="",$T53=0),10^20,$T53),IF(OR($T53="",$T53=0),10^20,$T53),DF58),IF($W60&gt;0,IF(DF60&gt;IF(OR($T53="",$T53=0),10^20,$T53),IF(OR($T53="",$T53=0),10^20,$T53),DF60),IF(DF55=1,IF($T63&gt;IF(OR($T53="",$T53=0),10^20,$T53),IF(OR($T53="",$T53=0),10^20,$T53),$T63),IF(IF($T65=справочники!$E$9,$T63+$T67*INT((DF55-1)/IF(OR($T69=0,$T69=""),1,$T69)),IF($T65=справочники!$E$10,$T63*POWER($T67,INT((DF55-1)/IF(OR($T69=0,$T69=""),1,$T69))),IF($T65=справочники!$E$11,POWER($T63,1+$T67*INT((DF55-1)/IF(OR($T69=0,$T69=""),1,$T69))),0)))&gt;IF(OR($T53="",$T53=0),10^20,$T53),IF(OR($T53="",$T53=0),10^20,$T53),IF($T65=справочники!$E$9,$T63+$T67*INT((DF55-1)/IF(OR($T69=0,$T69=""),1,$T69)),IF($T65=справочники!$E$10,$T63*POWER($T67,INT((DF55-1)/IF(OR($T69=0,$T69=""),1,$T69))),IF($T65=справочники!$E$11,POWER($T63,1+$T67*INT((DF55-1)/IF(OR($T69=0,$T69=""),1,$T69))),0))))))))</f>
        <v>0</v>
      </c>
      <c r="DG72" s="588">
        <f>IF(DG56="",0,IF($W58&gt;0,IF(DG58&gt;IF(OR($T53="",$T53=0),10^20,$T53),IF(OR($T53="",$T53=0),10^20,$T53),DG58),IF($W60&gt;0,IF(DG60&gt;IF(OR($T53="",$T53=0),10^20,$T53),IF(OR($T53="",$T53=0),10^20,$T53),DG60),IF(DG55=1,IF($T63&gt;IF(OR($T53="",$T53=0),10^20,$T53),IF(OR($T53="",$T53=0),10^20,$T53),$T63),IF(IF($T65=справочники!$E$9,$T63+$T67*INT((DG55-1)/IF(OR($T69=0,$T69=""),1,$T69)),IF($T65=справочники!$E$10,$T63*POWER($T67,INT((DG55-1)/IF(OR($T69=0,$T69=""),1,$T69))),IF($T65=справочники!$E$11,POWER($T63,1+$T67*INT((DG55-1)/IF(OR($T69=0,$T69=""),1,$T69))),0)))&gt;IF(OR($T53="",$T53=0),10^20,$T53),IF(OR($T53="",$T53=0),10^20,$T53),IF($T65=справочники!$E$9,$T63+$T67*INT((DG55-1)/IF(OR($T69=0,$T69=""),1,$T69)),IF($T65=справочники!$E$10,$T63*POWER($T67,INT((DG55-1)/IF(OR($T69=0,$T69=""),1,$T69))),IF($T65=справочники!$E$11,POWER($T63,1+$T67*INT((DG55-1)/IF(OR($T69=0,$T69=""),1,$T69))),0))))))))</f>
        <v>0</v>
      </c>
      <c r="DH72" s="588">
        <f>IF(DH56="",0,IF($W58&gt;0,IF(DH58&gt;IF(OR($T53="",$T53=0),10^20,$T53),IF(OR($T53="",$T53=0),10^20,$T53),DH58),IF($W60&gt;0,IF(DH60&gt;IF(OR($T53="",$T53=0),10^20,$T53),IF(OR($T53="",$T53=0),10^20,$T53),DH60),IF(DH55=1,IF($T63&gt;IF(OR($T53="",$T53=0),10^20,$T53),IF(OR($T53="",$T53=0),10^20,$T53),$T63),IF(IF($T65=справочники!$E$9,$T63+$T67*INT((DH55-1)/IF(OR($T69=0,$T69=""),1,$T69)),IF($T65=справочники!$E$10,$T63*POWER($T67,INT((DH55-1)/IF(OR($T69=0,$T69=""),1,$T69))),IF($T65=справочники!$E$11,POWER($T63,1+$T67*INT((DH55-1)/IF(OR($T69=0,$T69=""),1,$T69))),0)))&gt;IF(OR($T53="",$T53=0),10^20,$T53),IF(OR($T53="",$T53=0),10^20,$T53),IF($T65=справочники!$E$9,$T63+$T67*INT((DH55-1)/IF(OR($T69=0,$T69=""),1,$T69)),IF($T65=справочники!$E$10,$T63*POWER($T67,INT((DH55-1)/IF(OR($T69=0,$T69=""),1,$T69))),IF($T65=справочники!$E$11,POWER($T63,1+$T67*INT((DH55-1)/IF(OR($T69=0,$T69=""),1,$T69))),0))))))))</f>
        <v>0</v>
      </c>
      <c r="DI72" s="588">
        <f>IF(DI56="",0,IF($W58&gt;0,IF(DI58&gt;IF(OR($T53="",$T53=0),10^20,$T53),IF(OR($T53="",$T53=0),10^20,$T53),DI58),IF($W60&gt;0,IF(DI60&gt;IF(OR($T53="",$T53=0),10^20,$T53),IF(OR($T53="",$T53=0),10^20,$T53),DI60),IF(DI55=1,IF($T63&gt;IF(OR($T53="",$T53=0),10^20,$T53),IF(OR($T53="",$T53=0),10^20,$T53),$T63),IF(IF($T65=справочники!$E$9,$T63+$T67*INT((DI55-1)/IF(OR($T69=0,$T69=""),1,$T69)),IF($T65=справочники!$E$10,$T63*POWER($T67,INT((DI55-1)/IF(OR($T69=0,$T69=""),1,$T69))),IF($T65=справочники!$E$11,POWER($T63,1+$T67*INT((DI55-1)/IF(OR($T69=0,$T69=""),1,$T69))),0)))&gt;IF(OR($T53="",$T53=0),10^20,$T53),IF(OR($T53="",$T53=0),10^20,$T53),IF($T65=справочники!$E$9,$T63+$T67*INT((DI55-1)/IF(OR($T69=0,$T69=""),1,$T69)),IF($T65=справочники!$E$10,$T63*POWER($T67,INT((DI55-1)/IF(OR($T69=0,$T69=""),1,$T69))),IF($T65=справочники!$E$11,POWER($T63,1+$T67*INT((DI55-1)/IF(OR($T69=0,$T69=""),1,$T69))),0))))))))</f>
        <v>0</v>
      </c>
      <c r="DJ72" s="588">
        <f>IF(DJ56="",0,IF($W58&gt;0,IF(DJ58&gt;IF(OR($T53="",$T53=0),10^20,$T53),IF(OR($T53="",$T53=0),10^20,$T53),DJ58),IF($W60&gt;0,IF(DJ60&gt;IF(OR($T53="",$T53=0),10^20,$T53),IF(OR($T53="",$T53=0),10^20,$T53),DJ60),IF(DJ55=1,IF($T63&gt;IF(OR($T53="",$T53=0),10^20,$T53),IF(OR($T53="",$T53=0),10^20,$T53),$T63),IF(IF($T65=справочники!$E$9,$T63+$T67*INT((DJ55-1)/IF(OR($T69=0,$T69=""),1,$T69)),IF($T65=справочники!$E$10,$T63*POWER($T67,INT((DJ55-1)/IF(OR($T69=0,$T69=""),1,$T69))),IF($T65=справочники!$E$11,POWER($T63,1+$T67*INT((DJ55-1)/IF(OR($T69=0,$T69=""),1,$T69))),0)))&gt;IF(OR($T53="",$T53=0),10^20,$T53),IF(OR($T53="",$T53=0),10^20,$T53),IF($T65=справочники!$E$9,$T63+$T67*INT((DJ55-1)/IF(OR($T69=0,$T69=""),1,$T69)),IF($T65=справочники!$E$10,$T63*POWER($T67,INT((DJ55-1)/IF(OR($T69=0,$T69=""),1,$T69))),IF($T65=справочники!$E$11,POWER($T63,1+$T67*INT((DJ55-1)/IF(OR($T69=0,$T69=""),1,$T69))),0))))))))</f>
        <v>0</v>
      </c>
      <c r="DK72" s="588">
        <f>IF(DK56="",0,IF($W58&gt;0,IF(DK58&gt;IF(OR($T53="",$T53=0),10^20,$T53),IF(OR($T53="",$T53=0),10^20,$T53),DK58),IF($W60&gt;0,IF(DK60&gt;IF(OR($T53="",$T53=0),10^20,$T53),IF(OR($T53="",$T53=0),10^20,$T53),DK60),IF(DK55=1,IF($T63&gt;IF(OR($T53="",$T53=0),10^20,$T53),IF(OR($T53="",$T53=0),10^20,$T53),$T63),IF(IF($T65=справочники!$E$9,$T63+$T67*INT((DK55-1)/IF(OR($T69=0,$T69=""),1,$T69)),IF($T65=справочники!$E$10,$T63*POWER($T67,INT((DK55-1)/IF(OR($T69=0,$T69=""),1,$T69))),IF($T65=справочники!$E$11,POWER($T63,1+$T67*INT((DK55-1)/IF(OR($T69=0,$T69=""),1,$T69))),0)))&gt;IF(OR($T53="",$T53=0),10^20,$T53),IF(OR($T53="",$T53=0),10^20,$T53),IF($T65=справочники!$E$9,$T63+$T67*INT((DK55-1)/IF(OR($T69=0,$T69=""),1,$T69)),IF($T65=справочники!$E$10,$T63*POWER($T67,INT((DK55-1)/IF(OR($T69=0,$T69=""),1,$T69))),IF($T65=справочники!$E$11,POWER($T63,1+$T67*INT((DK55-1)/IF(OR($T69=0,$T69=""),1,$T69))),0))))))))</f>
        <v>0</v>
      </c>
      <c r="DL72" s="588">
        <f>IF(DL56="",0,IF($W58&gt;0,IF(DL58&gt;IF(OR($T53="",$T53=0),10^20,$T53),IF(OR($T53="",$T53=0),10^20,$T53),DL58),IF($W60&gt;0,IF(DL60&gt;IF(OR($T53="",$T53=0),10^20,$T53),IF(OR($T53="",$T53=0),10^20,$T53),DL60),IF(DL55=1,IF($T63&gt;IF(OR($T53="",$T53=0),10^20,$T53),IF(OR($T53="",$T53=0),10^20,$T53),$T63),IF(IF($T65=справочники!$E$9,$T63+$T67*INT((DL55-1)/IF(OR($T69=0,$T69=""),1,$T69)),IF($T65=справочники!$E$10,$T63*POWER($T67,INT((DL55-1)/IF(OR($T69=0,$T69=""),1,$T69))),IF($T65=справочники!$E$11,POWER($T63,1+$T67*INT((DL55-1)/IF(OR($T69=0,$T69=""),1,$T69))),0)))&gt;IF(OR($T53="",$T53=0),10^20,$T53),IF(OR($T53="",$T53=0),10^20,$T53),IF($T65=справочники!$E$9,$T63+$T67*INT((DL55-1)/IF(OR($T69=0,$T69=""),1,$T69)),IF($T65=справочники!$E$10,$T63*POWER($T67,INT((DL55-1)/IF(OR($T69=0,$T69=""),1,$T69))),IF($T65=справочники!$E$11,POWER($T63,1+$T67*INT((DL55-1)/IF(OR($T69=0,$T69=""),1,$T69))),0))))))))</f>
        <v>0</v>
      </c>
      <c r="DM72" s="588">
        <f>IF(DM56="",0,IF($W58&gt;0,IF(DM58&gt;IF(OR($T53="",$T53=0),10^20,$T53),IF(OR($T53="",$T53=0),10^20,$T53),DM58),IF($W60&gt;0,IF(DM60&gt;IF(OR($T53="",$T53=0),10^20,$T53),IF(OR($T53="",$T53=0),10^20,$T53),DM60),IF(DM55=1,IF($T63&gt;IF(OR($T53="",$T53=0),10^20,$T53),IF(OR($T53="",$T53=0),10^20,$T53),$T63),IF(IF($T65=справочники!$E$9,$T63+$T67*INT((DM55-1)/IF(OR($T69=0,$T69=""),1,$T69)),IF($T65=справочники!$E$10,$T63*POWER($T67,INT((DM55-1)/IF(OR($T69=0,$T69=""),1,$T69))),IF($T65=справочники!$E$11,POWER($T63,1+$T67*INT((DM55-1)/IF(OR($T69=0,$T69=""),1,$T69))),0)))&gt;IF(OR($T53="",$T53=0),10^20,$T53),IF(OR($T53="",$T53=0),10^20,$T53),IF($T65=справочники!$E$9,$T63+$T67*INT((DM55-1)/IF(OR($T69=0,$T69=""),1,$T69)),IF($T65=справочники!$E$10,$T63*POWER($T67,INT((DM55-1)/IF(OR($T69=0,$T69=""),1,$T69))),IF($T65=справочники!$E$11,POWER($T63,1+$T67*INT((DM55-1)/IF(OR($T69=0,$T69=""),1,$T69))),0))))))))</f>
        <v>0</v>
      </c>
      <c r="DN72" s="588">
        <f>IF(DN56="",0,IF($W58&gt;0,IF(DN58&gt;IF(OR($T53="",$T53=0),10^20,$T53),IF(OR($T53="",$T53=0),10^20,$T53),DN58),IF($W60&gt;0,IF(DN60&gt;IF(OR($T53="",$T53=0),10^20,$T53),IF(OR($T53="",$T53=0),10^20,$T53),DN60),IF(DN55=1,IF($T63&gt;IF(OR($T53="",$T53=0),10^20,$T53),IF(OR($T53="",$T53=0),10^20,$T53),$T63),IF(IF($T65=справочники!$E$9,$T63+$T67*INT((DN55-1)/IF(OR($T69=0,$T69=""),1,$T69)),IF($T65=справочники!$E$10,$T63*POWER($T67,INT((DN55-1)/IF(OR($T69=0,$T69=""),1,$T69))),IF($T65=справочники!$E$11,POWER($T63,1+$T67*INT((DN55-1)/IF(OR($T69=0,$T69=""),1,$T69))),0)))&gt;IF(OR($T53="",$T53=0),10^20,$T53),IF(OR($T53="",$T53=0),10^20,$T53),IF($T65=справочники!$E$9,$T63+$T67*INT((DN55-1)/IF(OR($T69=0,$T69=""),1,$T69)),IF($T65=справочники!$E$10,$T63*POWER($T67,INT((DN55-1)/IF(OR($T69=0,$T69=""),1,$T69))),IF($T65=справочники!$E$11,POWER($T63,1+$T67*INT((DN55-1)/IF(OR($T69=0,$T69=""),1,$T69))),0))))))))</f>
        <v>0</v>
      </c>
      <c r="DO72" s="588">
        <f>IF(DO56="",0,IF($W58&gt;0,IF(DO58&gt;IF(OR($T53="",$T53=0),10^20,$T53),IF(OR($T53="",$T53=0),10^20,$T53),DO58),IF($W60&gt;0,IF(DO60&gt;IF(OR($T53="",$T53=0),10^20,$T53),IF(OR($T53="",$T53=0),10^20,$T53),DO60),IF(DO55=1,IF($T63&gt;IF(OR($T53="",$T53=0),10^20,$T53),IF(OR($T53="",$T53=0),10^20,$T53),$T63),IF(IF($T65=справочники!$E$9,$T63+$T67*INT((DO55-1)/IF(OR($T69=0,$T69=""),1,$T69)),IF($T65=справочники!$E$10,$T63*POWER($T67,INT((DO55-1)/IF(OR($T69=0,$T69=""),1,$T69))),IF($T65=справочники!$E$11,POWER($T63,1+$T67*INT((DO55-1)/IF(OR($T69=0,$T69=""),1,$T69))),0)))&gt;IF(OR($T53="",$T53=0),10^20,$T53),IF(OR($T53="",$T53=0),10^20,$T53),IF($T65=справочники!$E$9,$T63+$T67*INT((DO55-1)/IF(OR($T69=0,$T69=""),1,$T69)),IF($T65=справочники!$E$10,$T63*POWER($T67,INT((DO55-1)/IF(OR($T69=0,$T69=""),1,$T69))),IF($T65=справочники!$E$11,POWER($T63,1+$T67*INT((DO55-1)/IF(OR($T69=0,$T69=""),1,$T69))),0))))))))</f>
        <v>0</v>
      </c>
      <c r="DP72" s="588">
        <f>IF(DP56="",0,IF($W58&gt;0,IF(DP58&gt;IF(OR($T53="",$T53=0),10^20,$T53),IF(OR($T53="",$T53=0),10^20,$T53),DP58),IF($W60&gt;0,IF(DP60&gt;IF(OR($T53="",$T53=0),10^20,$T53),IF(OR($T53="",$T53=0),10^20,$T53),DP60),IF(DP55=1,IF($T63&gt;IF(OR($T53="",$T53=0),10^20,$T53),IF(OR($T53="",$T53=0),10^20,$T53),$T63),IF(IF($T65=справочники!$E$9,$T63+$T67*INT((DP55-1)/IF(OR($T69=0,$T69=""),1,$T69)),IF($T65=справочники!$E$10,$T63*POWER($T67,INT((DP55-1)/IF(OR($T69=0,$T69=""),1,$T69))),IF($T65=справочники!$E$11,POWER($T63,1+$T67*INT((DP55-1)/IF(OR($T69=0,$T69=""),1,$T69))),0)))&gt;IF(OR($T53="",$T53=0),10^20,$T53),IF(OR($T53="",$T53=0),10^20,$T53),IF($T65=справочники!$E$9,$T63+$T67*INT((DP55-1)/IF(OR($T69=0,$T69=""),1,$T69)),IF($T65=справочники!$E$10,$T63*POWER($T67,INT((DP55-1)/IF(OR($T69=0,$T69=""),1,$T69))),IF($T65=справочники!$E$11,POWER($T63,1+$T67*INT((DP55-1)/IF(OR($T69=0,$T69=""),1,$T69))),0))))))))</f>
        <v>0</v>
      </c>
      <c r="DQ72" s="588">
        <f>IF(DQ56="",0,IF($W58&gt;0,IF(DQ58&gt;IF(OR($T53="",$T53=0),10^20,$T53),IF(OR($T53="",$T53=0),10^20,$T53),DQ58),IF($W60&gt;0,IF(DQ60&gt;IF(OR($T53="",$T53=0),10^20,$T53),IF(OR($T53="",$T53=0),10^20,$T53),DQ60),IF(DQ55=1,IF($T63&gt;IF(OR($T53="",$T53=0),10^20,$T53),IF(OR($T53="",$T53=0),10^20,$T53),$T63),IF(IF($T65=справочники!$E$9,$T63+$T67*INT((DQ55-1)/IF(OR($T69=0,$T69=""),1,$T69)),IF($T65=справочники!$E$10,$T63*POWER($T67,INT((DQ55-1)/IF(OR($T69=0,$T69=""),1,$T69))),IF($T65=справочники!$E$11,POWER($T63,1+$T67*INT((DQ55-1)/IF(OR($T69=0,$T69=""),1,$T69))),0)))&gt;IF(OR($T53="",$T53=0),10^20,$T53),IF(OR($T53="",$T53=0),10^20,$T53),IF($T65=справочники!$E$9,$T63+$T67*INT((DQ55-1)/IF(OR($T69=0,$T69=""),1,$T69)),IF($T65=справочники!$E$10,$T63*POWER($T67,INT((DQ55-1)/IF(OR($T69=0,$T69=""),1,$T69))),IF($T65=справочники!$E$11,POWER($T63,1+$T67*INT((DQ55-1)/IF(OR($T69=0,$T69=""),1,$T69))),0))))))))</f>
        <v>0</v>
      </c>
      <c r="DR72" s="588">
        <f>IF(DR56="",0,IF($W58&gt;0,IF(DR58&gt;IF(OR($T53="",$T53=0),10^20,$T53),IF(OR($T53="",$T53=0),10^20,$T53),DR58),IF($W60&gt;0,IF(DR60&gt;IF(OR($T53="",$T53=0),10^20,$T53),IF(OR($T53="",$T53=0),10^20,$T53),DR60),IF(DR55=1,IF($T63&gt;IF(OR($T53="",$T53=0),10^20,$T53),IF(OR($T53="",$T53=0),10^20,$T53),$T63),IF(IF($T65=справочники!$E$9,$T63+$T67*INT((DR55-1)/IF(OR($T69=0,$T69=""),1,$T69)),IF($T65=справочники!$E$10,$T63*POWER($T67,INT((DR55-1)/IF(OR($T69=0,$T69=""),1,$T69))),IF($T65=справочники!$E$11,POWER($T63,1+$T67*INT((DR55-1)/IF(OR($T69=0,$T69=""),1,$T69))),0)))&gt;IF(OR($T53="",$T53=0),10^20,$T53),IF(OR($T53="",$T53=0),10^20,$T53),IF($T65=справочники!$E$9,$T63+$T67*INT((DR55-1)/IF(OR($T69=0,$T69=""),1,$T69)),IF($T65=справочники!$E$10,$T63*POWER($T67,INT((DR55-1)/IF(OR($T69=0,$T69=""),1,$T69))),IF($T65=справочники!$E$11,POWER($T63,1+$T67*INT((DR55-1)/IF(OR($T69=0,$T69=""),1,$T69))),0))))))))</f>
        <v>0</v>
      </c>
      <c r="DS72" s="588">
        <f>IF(DS56="",0,IF($W58&gt;0,IF(DS58&gt;IF(OR($T53="",$T53=0),10^20,$T53),IF(OR($T53="",$T53=0),10^20,$T53),DS58),IF($W60&gt;0,IF(DS60&gt;IF(OR($T53="",$T53=0),10^20,$T53),IF(OR($T53="",$T53=0),10^20,$T53),DS60),IF(DS55=1,IF($T63&gt;IF(OR($T53="",$T53=0),10^20,$T53),IF(OR($T53="",$T53=0),10^20,$T53),$T63),IF(IF($T65=справочники!$E$9,$T63+$T67*INT((DS55-1)/IF(OR($T69=0,$T69=""),1,$T69)),IF($T65=справочники!$E$10,$T63*POWER($T67,INT((DS55-1)/IF(OR($T69=0,$T69=""),1,$T69))),IF($T65=справочники!$E$11,POWER($T63,1+$T67*INT((DS55-1)/IF(OR($T69=0,$T69=""),1,$T69))),0)))&gt;IF(OR($T53="",$T53=0),10^20,$T53),IF(OR($T53="",$T53=0),10^20,$T53),IF($T65=справочники!$E$9,$T63+$T67*INT((DS55-1)/IF(OR($T69=0,$T69=""),1,$T69)),IF($T65=справочники!$E$10,$T63*POWER($T67,INT((DS55-1)/IF(OR($T69=0,$T69=""),1,$T69))),IF($T65=справочники!$E$11,POWER($T63,1+$T67*INT((DS55-1)/IF(OR($T69=0,$T69=""),1,$T69))),0))))))))</f>
        <v>0</v>
      </c>
      <c r="DT72" s="588">
        <f>IF(DT56="",0,IF($W58&gt;0,IF(DT58&gt;IF(OR($T53="",$T53=0),10^20,$T53),IF(OR($T53="",$T53=0),10^20,$T53),DT58),IF($W60&gt;0,IF(DT60&gt;IF(OR($T53="",$T53=0),10^20,$T53),IF(OR($T53="",$T53=0),10^20,$T53),DT60),IF(DT55=1,IF($T63&gt;IF(OR($T53="",$T53=0),10^20,$T53),IF(OR($T53="",$T53=0),10^20,$T53),$T63),IF(IF($T65=справочники!$E$9,$T63+$T67*INT((DT55-1)/IF(OR($T69=0,$T69=""),1,$T69)),IF($T65=справочники!$E$10,$T63*POWER($T67,INT((DT55-1)/IF(OR($T69=0,$T69=""),1,$T69))),IF($T65=справочники!$E$11,POWER($T63,1+$T67*INT((DT55-1)/IF(OR($T69=0,$T69=""),1,$T69))),0)))&gt;IF(OR($T53="",$T53=0),10^20,$T53),IF(OR($T53="",$T53=0),10^20,$T53),IF($T65=справочники!$E$9,$T63+$T67*INT((DT55-1)/IF(OR($T69=0,$T69=""),1,$T69)),IF($T65=справочники!$E$10,$T63*POWER($T67,INT((DT55-1)/IF(OR($T69=0,$T69=""),1,$T69))),IF($T65=справочники!$E$11,POWER($T63,1+$T67*INT((DT55-1)/IF(OR($T69=0,$T69=""),1,$T69))),0))))))))</f>
        <v>0</v>
      </c>
      <c r="DU72" s="588">
        <f>IF(DU56="",0,IF($W58&gt;0,IF(DU58&gt;IF(OR($T53="",$T53=0),10^20,$T53),IF(OR($T53="",$T53=0),10^20,$T53),DU58),IF($W60&gt;0,IF(DU60&gt;IF(OR($T53="",$T53=0),10^20,$T53),IF(OR($T53="",$T53=0),10^20,$T53),DU60),IF(DU55=1,IF($T63&gt;IF(OR($T53="",$T53=0),10^20,$T53),IF(OR($T53="",$T53=0),10^20,$T53),$T63),IF(IF($T65=справочники!$E$9,$T63+$T67*INT((DU55-1)/IF(OR($T69=0,$T69=""),1,$T69)),IF($T65=справочники!$E$10,$T63*POWER($T67,INT((DU55-1)/IF(OR($T69=0,$T69=""),1,$T69))),IF($T65=справочники!$E$11,POWER($T63,1+$T67*INT((DU55-1)/IF(OR($T69=0,$T69=""),1,$T69))),0)))&gt;IF(OR($T53="",$T53=0),10^20,$T53),IF(OR($T53="",$T53=0),10^20,$T53),IF($T65=справочники!$E$9,$T63+$T67*INT((DU55-1)/IF(OR($T69=0,$T69=""),1,$T69)),IF($T65=справочники!$E$10,$T63*POWER($T67,INT((DU55-1)/IF(OR($T69=0,$T69=""),1,$T69))),IF($T65=справочники!$E$11,POWER($T63,1+$T67*INT((DU55-1)/IF(OR($T69=0,$T69=""),1,$T69))),0))))))))</f>
        <v>0</v>
      </c>
      <c r="DV72" s="588">
        <f>IF(DV56="",0,IF($W58&gt;0,IF(DV58&gt;IF(OR($T53="",$T53=0),10^20,$T53),IF(OR($T53="",$T53=0),10^20,$T53),DV58),IF($W60&gt;0,IF(DV60&gt;IF(OR($T53="",$T53=0),10^20,$T53),IF(OR($T53="",$T53=0),10^20,$T53),DV60),IF(DV55=1,IF($T63&gt;IF(OR($T53="",$T53=0),10^20,$T53),IF(OR($T53="",$T53=0),10^20,$T53),$T63),IF(IF($T65=справочники!$E$9,$T63+$T67*INT((DV55-1)/IF(OR($T69=0,$T69=""),1,$T69)),IF($T65=справочники!$E$10,$T63*POWER($T67,INT((DV55-1)/IF(OR($T69=0,$T69=""),1,$T69))),IF($T65=справочники!$E$11,POWER($T63,1+$T67*INT((DV55-1)/IF(OR($T69=0,$T69=""),1,$T69))),0)))&gt;IF(OR($T53="",$T53=0),10^20,$T53),IF(OR($T53="",$T53=0),10^20,$T53),IF($T65=справочники!$E$9,$T63+$T67*INT((DV55-1)/IF(OR($T69=0,$T69=""),1,$T69)),IF($T65=справочники!$E$10,$T63*POWER($T67,INT((DV55-1)/IF(OR($T69=0,$T69=""),1,$T69))),IF($T65=справочники!$E$11,POWER($T63,1+$T67*INT((DV55-1)/IF(OR($T69=0,$T69=""),1,$T69))),0))))))))</f>
        <v>0</v>
      </c>
      <c r="DW72" s="588">
        <f>IF(DW56="",0,IF($W58&gt;0,IF(DW58&gt;IF(OR($T53="",$T53=0),10^20,$T53),IF(OR($T53="",$T53=0),10^20,$T53),DW58),IF($W60&gt;0,IF(DW60&gt;IF(OR($T53="",$T53=0),10^20,$T53),IF(OR($T53="",$T53=0),10^20,$T53),DW60),IF(DW55=1,IF($T63&gt;IF(OR($T53="",$T53=0),10^20,$T53),IF(OR($T53="",$T53=0),10^20,$T53),$T63),IF(IF($T65=справочники!$E$9,$T63+$T67*INT((DW55-1)/IF(OR($T69=0,$T69=""),1,$T69)),IF($T65=справочники!$E$10,$T63*POWER($T67,INT((DW55-1)/IF(OR($T69=0,$T69=""),1,$T69))),IF($T65=справочники!$E$11,POWER($T63,1+$T67*INT((DW55-1)/IF(OR($T69=0,$T69=""),1,$T69))),0)))&gt;IF(OR($T53="",$T53=0),10^20,$T53),IF(OR($T53="",$T53=0),10^20,$T53),IF($T65=справочники!$E$9,$T63+$T67*INT((DW55-1)/IF(OR($T69=0,$T69=""),1,$T69)),IF($T65=справочники!$E$10,$T63*POWER($T67,INT((DW55-1)/IF(OR($T69=0,$T69=""),1,$T69))),IF($T65=справочники!$E$11,POWER($T63,1+$T67*INT((DW55-1)/IF(OR($T69=0,$T69=""),1,$T69))),0))))))))</f>
        <v>0</v>
      </c>
      <c r="DX72" s="588">
        <f>IF(DX56="",0,IF($W58&gt;0,IF(DX58&gt;IF(OR($T53="",$T53=0),10^20,$T53),IF(OR($T53="",$T53=0),10^20,$T53),DX58),IF($W60&gt;0,IF(DX60&gt;IF(OR($T53="",$T53=0),10^20,$T53),IF(OR($T53="",$T53=0),10^20,$T53),DX60),IF(DX55=1,IF($T63&gt;IF(OR($T53="",$T53=0),10^20,$T53),IF(OR($T53="",$T53=0),10^20,$T53),$T63),IF(IF($T65=справочники!$E$9,$T63+$T67*INT((DX55-1)/IF(OR($T69=0,$T69=""),1,$T69)),IF($T65=справочники!$E$10,$T63*POWER($T67,INT((DX55-1)/IF(OR($T69=0,$T69=""),1,$T69))),IF($T65=справочники!$E$11,POWER($T63,1+$T67*INT((DX55-1)/IF(OR($T69=0,$T69=""),1,$T69))),0)))&gt;IF(OR($T53="",$T53=0),10^20,$T53),IF(OR($T53="",$T53=0),10^20,$T53),IF($T65=справочники!$E$9,$T63+$T67*INT((DX55-1)/IF(OR($T69=0,$T69=""),1,$T69)),IF($T65=справочники!$E$10,$T63*POWER($T67,INT((DX55-1)/IF(OR($T69=0,$T69=""),1,$T69))),IF($T65=справочники!$E$11,POWER($T63,1+$T67*INT((DX55-1)/IF(OR($T69=0,$T69=""),1,$T69))),0))))))))</f>
        <v>0</v>
      </c>
      <c r="DY72" s="588">
        <f>IF(DY56="",0,IF($W58&gt;0,IF(DY58&gt;IF(OR($T53="",$T53=0),10^20,$T53),IF(OR($T53="",$T53=0),10^20,$T53),DY58),IF($W60&gt;0,IF(DY60&gt;IF(OR($T53="",$T53=0),10^20,$T53),IF(OR($T53="",$T53=0),10^20,$T53),DY60),IF(DY55=1,IF($T63&gt;IF(OR($T53="",$T53=0),10^20,$T53),IF(OR($T53="",$T53=0),10^20,$T53),$T63),IF(IF($T65=справочники!$E$9,$T63+$T67*INT((DY55-1)/IF(OR($T69=0,$T69=""),1,$T69)),IF($T65=справочники!$E$10,$T63*POWER($T67,INT((DY55-1)/IF(OR($T69=0,$T69=""),1,$T69))),IF($T65=справочники!$E$11,POWER($T63,1+$T67*INT((DY55-1)/IF(OR($T69=0,$T69=""),1,$T69))),0)))&gt;IF(OR($T53="",$T53=0),10^20,$T53),IF(OR($T53="",$T53=0),10^20,$T53),IF($T65=справочники!$E$9,$T63+$T67*INT((DY55-1)/IF(OR($T69=0,$T69=""),1,$T69)),IF($T65=справочники!$E$10,$T63*POWER($T67,INT((DY55-1)/IF(OR($T69=0,$T69=""),1,$T69))),IF($T65=справочники!$E$11,POWER($T63,1+$T67*INT((DY55-1)/IF(OR($T69=0,$T69=""),1,$T69))),0))))))))</f>
        <v>0</v>
      </c>
      <c r="DZ72" s="588">
        <f>IF(DZ56="",0,IF($W58&gt;0,IF(DZ58&gt;IF(OR($T53="",$T53=0),10^20,$T53),IF(OR($T53="",$T53=0),10^20,$T53),DZ58),IF($W60&gt;0,IF(DZ60&gt;IF(OR($T53="",$T53=0),10^20,$T53),IF(OR($T53="",$T53=0),10^20,$T53),DZ60),IF(DZ55=1,IF($T63&gt;IF(OR($T53="",$T53=0),10^20,$T53),IF(OR($T53="",$T53=0),10^20,$T53),$T63),IF(IF($T65=справочники!$E$9,$T63+$T67*INT((DZ55-1)/IF(OR($T69=0,$T69=""),1,$T69)),IF($T65=справочники!$E$10,$T63*POWER($T67,INT((DZ55-1)/IF(OR($T69=0,$T69=""),1,$T69))),IF($T65=справочники!$E$11,POWER($T63,1+$T67*INT((DZ55-1)/IF(OR($T69=0,$T69=""),1,$T69))),0)))&gt;IF(OR($T53="",$T53=0),10^20,$T53),IF(OR($T53="",$T53=0),10^20,$T53),IF($T65=справочники!$E$9,$T63+$T67*INT((DZ55-1)/IF(OR($T69=0,$T69=""),1,$T69)),IF($T65=справочники!$E$10,$T63*POWER($T67,INT((DZ55-1)/IF(OR($T69=0,$T69=""),1,$T69))),IF($T65=справочники!$E$11,POWER($T63,1+$T67*INT((DZ55-1)/IF(OR($T69=0,$T69=""),1,$T69))),0))))))))</f>
        <v>0</v>
      </c>
      <c r="EA72" s="588">
        <f>IF(EA56="",0,IF($W58&gt;0,IF(EA58&gt;IF(OR($T53="",$T53=0),10^20,$T53),IF(OR($T53="",$T53=0),10^20,$T53),EA58),IF($W60&gt;0,IF(EA60&gt;IF(OR($T53="",$T53=0),10^20,$T53),IF(OR($T53="",$T53=0),10^20,$T53),EA60),IF(EA55=1,IF($T63&gt;IF(OR($T53="",$T53=0),10^20,$T53),IF(OR($T53="",$T53=0),10^20,$T53),$T63),IF(IF($T65=справочники!$E$9,$T63+$T67*INT((EA55-1)/IF(OR($T69=0,$T69=""),1,$T69)),IF($T65=справочники!$E$10,$T63*POWER($T67,INT((EA55-1)/IF(OR($T69=0,$T69=""),1,$T69))),IF($T65=справочники!$E$11,POWER($T63,1+$T67*INT((EA55-1)/IF(OR($T69=0,$T69=""),1,$T69))),0)))&gt;IF(OR($T53="",$T53=0),10^20,$T53),IF(OR($T53="",$T53=0),10^20,$T53),IF($T65=справочники!$E$9,$T63+$T67*INT((EA55-1)/IF(OR($T69=0,$T69=""),1,$T69)),IF($T65=справочники!$E$10,$T63*POWER($T67,INT((EA55-1)/IF(OR($T69=0,$T69=""),1,$T69))),IF($T65=справочники!$E$11,POWER($T63,1+$T67*INT((EA55-1)/IF(OR($T69=0,$T69=""),1,$T69))),0))))))))</f>
        <v>0</v>
      </c>
      <c r="EB72" s="588">
        <f>IF(EB56="",0,IF($W58&gt;0,IF(EB58&gt;IF(OR($T53="",$T53=0),10^20,$T53),IF(OR($T53="",$T53=0),10^20,$T53),EB58),IF($W60&gt;0,IF(EB60&gt;IF(OR($T53="",$T53=0),10^20,$T53),IF(OR($T53="",$T53=0),10^20,$T53),EB60),IF(EB55=1,IF($T63&gt;IF(OR($T53="",$T53=0),10^20,$T53),IF(OR($T53="",$T53=0),10^20,$T53),$T63),IF(IF($T65=справочники!$E$9,$T63+$T67*INT((EB55-1)/IF(OR($T69=0,$T69=""),1,$T69)),IF($T65=справочники!$E$10,$T63*POWER($T67,INT((EB55-1)/IF(OR($T69=0,$T69=""),1,$T69))),IF($T65=справочники!$E$11,POWER($T63,1+$T67*INT((EB55-1)/IF(OR($T69=0,$T69=""),1,$T69))),0)))&gt;IF(OR($T53="",$T53=0),10^20,$T53),IF(OR($T53="",$T53=0),10^20,$T53),IF($T65=справочники!$E$9,$T63+$T67*INT((EB55-1)/IF(OR($T69=0,$T69=""),1,$T69)),IF($T65=справочники!$E$10,$T63*POWER($T67,INT((EB55-1)/IF(OR($T69=0,$T69=""),1,$T69))),IF($T65=справочники!$E$11,POWER($T63,1+$T67*INT((EB55-1)/IF(OR($T69=0,$T69=""),1,$T69))),0))))))))</f>
        <v>0</v>
      </c>
      <c r="EC72" s="588">
        <f>IF(EC56="",0,IF($W58&gt;0,IF(EC58&gt;IF(OR($T53="",$T53=0),10^20,$T53),IF(OR($T53="",$T53=0),10^20,$T53),EC58),IF($W60&gt;0,IF(EC60&gt;IF(OR($T53="",$T53=0),10^20,$T53),IF(OR($T53="",$T53=0),10^20,$T53),EC60),IF(EC55=1,IF($T63&gt;IF(OR($T53="",$T53=0),10^20,$T53),IF(OR($T53="",$T53=0),10^20,$T53),$T63),IF(IF($T65=справочники!$E$9,$T63+$T67*INT((EC55-1)/IF(OR($T69=0,$T69=""),1,$T69)),IF($T65=справочники!$E$10,$T63*POWER($T67,INT((EC55-1)/IF(OR($T69=0,$T69=""),1,$T69))),IF($T65=справочники!$E$11,POWER($T63,1+$T67*INT((EC55-1)/IF(OR($T69=0,$T69=""),1,$T69))),0)))&gt;IF(OR($T53="",$T53=0),10^20,$T53),IF(OR($T53="",$T53=0),10^20,$T53),IF($T65=справочники!$E$9,$T63+$T67*INT((EC55-1)/IF(OR($T69=0,$T69=""),1,$T69)),IF($T65=справочники!$E$10,$T63*POWER($T67,INT((EC55-1)/IF(OR($T69=0,$T69=""),1,$T69))),IF($T65=справочники!$E$11,POWER($T63,1+$T67*INT((EC55-1)/IF(OR($T69=0,$T69=""),1,$T69))),0))))))))</f>
        <v>0</v>
      </c>
      <c r="ED72" s="588">
        <f>IF(ED56="",0,IF($W58&gt;0,IF(ED58&gt;IF(OR($T53="",$T53=0),10^20,$T53),IF(OR($T53="",$T53=0),10^20,$T53),ED58),IF($W60&gt;0,IF(ED60&gt;IF(OR($T53="",$T53=0),10^20,$T53),IF(OR($T53="",$T53=0),10^20,$T53),ED60),IF(ED55=1,IF($T63&gt;IF(OR($T53="",$T53=0),10^20,$T53),IF(OR($T53="",$T53=0),10^20,$T53),$T63),IF(IF($T65=справочники!$E$9,$T63+$T67*INT((ED55-1)/IF(OR($T69=0,$T69=""),1,$T69)),IF($T65=справочники!$E$10,$T63*POWER($T67,INT((ED55-1)/IF(OR($T69=0,$T69=""),1,$T69))),IF($T65=справочники!$E$11,POWER($T63,1+$T67*INT((ED55-1)/IF(OR($T69=0,$T69=""),1,$T69))),0)))&gt;IF(OR($T53="",$T53=0),10^20,$T53),IF(OR($T53="",$T53=0),10^20,$T53),IF($T65=справочники!$E$9,$T63+$T67*INT((ED55-1)/IF(OR($T69=0,$T69=""),1,$T69)),IF($T65=справочники!$E$10,$T63*POWER($T67,INT((ED55-1)/IF(OR($T69=0,$T69=""),1,$T69))),IF($T65=справочники!$E$11,POWER($T63,1+$T67*INT((ED55-1)/IF(OR($T69=0,$T69=""),1,$T69))),0))))))))</f>
        <v>0</v>
      </c>
      <c r="EE72" s="588">
        <f>IF(EE56="",0,IF($W58&gt;0,IF(EE58&gt;IF(OR($T53="",$T53=0),10^20,$T53),IF(OR($T53="",$T53=0),10^20,$T53),EE58),IF($W60&gt;0,IF(EE60&gt;IF(OR($T53="",$T53=0),10^20,$T53),IF(OR($T53="",$T53=0),10^20,$T53),EE60),IF(EE55=1,IF($T63&gt;IF(OR($T53="",$T53=0),10^20,$T53),IF(OR($T53="",$T53=0),10^20,$T53),$T63),IF(IF($T65=справочники!$E$9,$T63+$T67*INT((EE55-1)/IF(OR($T69=0,$T69=""),1,$T69)),IF($T65=справочники!$E$10,$T63*POWER($T67,INT((EE55-1)/IF(OR($T69=0,$T69=""),1,$T69))),IF($T65=справочники!$E$11,POWER($T63,1+$T67*INT((EE55-1)/IF(OR($T69=0,$T69=""),1,$T69))),0)))&gt;IF(OR($T53="",$T53=0),10^20,$T53),IF(OR($T53="",$T53=0),10^20,$T53),IF($T65=справочники!$E$9,$T63+$T67*INT((EE55-1)/IF(OR($T69=0,$T69=""),1,$T69)),IF($T65=справочники!$E$10,$T63*POWER($T67,INT((EE55-1)/IF(OR($T69=0,$T69=""),1,$T69))),IF($T65=справочники!$E$11,POWER($T63,1+$T67*INT((EE55-1)/IF(OR($T69=0,$T69=""),1,$T69))),0))))))))</f>
        <v>0</v>
      </c>
      <c r="EF72" s="588">
        <f>IF(EF56="",0,IF($W58&gt;0,IF(EF58&gt;IF(OR($T53="",$T53=0),10^20,$T53),IF(OR($T53="",$T53=0),10^20,$T53),EF58),IF($W60&gt;0,IF(EF60&gt;IF(OR($T53="",$T53=0),10^20,$T53),IF(OR($T53="",$T53=0),10^20,$T53),EF60),IF(EF55=1,IF($T63&gt;IF(OR($T53="",$T53=0),10^20,$T53),IF(OR($T53="",$T53=0),10^20,$T53),$T63),IF(IF($T65=справочники!$E$9,$T63+$T67*INT((EF55-1)/IF(OR($T69=0,$T69=""),1,$T69)),IF($T65=справочники!$E$10,$T63*POWER($T67,INT((EF55-1)/IF(OR($T69=0,$T69=""),1,$T69))),IF($T65=справочники!$E$11,POWER($T63,1+$T67*INT((EF55-1)/IF(OR($T69=0,$T69=""),1,$T69))),0)))&gt;IF(OR($T53="",$T53=0),10^20,$T53),IF(OR($T53="",$T53=0),10^20,$T53),IF($T65=справочники!$E$9,$T63+$T67*INT((EF55-1)/IF(OR($T69=0,$T69=""),1,$T69)),IF($T65=справочники!$E$10,$T63*POWER($T67,INT((EF55-1)/IF(OR($T69=0,$T69=""),1,$T69))),IF($T65=справочники!$E$11,POWER($T63,1+$T67*INT((EF55-1)/IF(OR($T69=0,$T69=""),1,$T69))),0))))))))</f>
        <v>0</v>
      </c>
      <c r="EG72" s="588">
        <f>IF(EG56="",0,IF($W58&gt;0,IF(EG58&gt;IF(OR($T53="",$T53=0),10^20,$T53),IF(OR($T53="",$T53=0),10^20,$T53),EG58),IF($W60&gt;0,IF(EG60&gt;IF(OR($T53="",$T53=0),10^20,$T53),IF(OR($T53="",$T53=0),10^20,$T53),EG60),IF(EG55=1,IF($T63&gt;IF(OR($T53="",$T53=0),10^20,$T53),IF(OR($T53="",$T53=0),10^20,$T53),$T63),IF(IF($T65=справочники!$E$9,$T63+$T67*INT((EG55-1)/IF(OR($T69=0,$T69=""),1,$T69)),IF($T65=справочники!$E$10,$T63*POWER($T67,INT((EG55-1)/IF(OR($T69=0,$T69=""),1,$T69))),IF($T65=справочники!$E$11,POWER($T63,1+$T67*INT((EG55-1)/IF(OR($T69=0,$T69=""),1,$T69))),0)))&gt;IF(OR($T53="",$T53=0),10^20,$T53),IF(OR($T53="",$T53=0),10^20,$T53),IF($T65=справочники!$E$9,$T63+$T67*INT((EG55-1)/IF(OR($T69=0,$T69=""),1,$T69)),IF($T65=справочники!$E$10,$T63*POWER($T67,INT((EG55-1)/IF(OR($T69=0,$T69=""),1,$T69))),IF($T65=справочники!$E$11,POWER($T63,1+$T67*INT((EG55-1)/IF(OR($T69=0,$T69=""),1,$T69))),0))))))))</f>
        <v>0</v>
      </c>
      <c r="EH72" s="588">
        <f>IF(EH56="",0,IF($W58&gt;0,IF(EH58&gt;IF(OR($T53="",$T53=0),10^20,$T53),IF(OR($T53="",$T53=0),10^20,$T53),EH58),IF($W60&gt;0,IF(EH60&gt;IF(OR($T53="",$T53=0),10^20,$T53),IF(OR($T53="",$T53=0),10^20,$T53),EH60),IF(EH55=1,IF($T63&gt;IF(OR($T53="",$T53=0),10^20,$T53),IF(OR($T53="",$T53=0),10^20,$T53),$T63),IF(IF($T65=справочники!$E$9,$T63+$T67*INT((EH55-1)/IF(OR($T69=0,$T69=""),1,$T69)),IF($T65=справочники!$E$10,$T63*POWER($T67,INT((EH55-1)/IF(OR($T69=0,$T69=""),1,$T69))),IF($T65=справочники!$E$11,POWER($T63,1+$T67*INT((EH55-1)/IF(OR($T69=0,$T69=""),1,$T69))),0)))&gt;IF(OR($T53="",$T53=0),10^20,$T53),IF(OR($T53="",$T53=0),10^20,$T53),IF($T65=справочники!$E$9,$T63+$T67*INT((EH55-1)/IF(OR($T69=0,$T69=""),1,$T69)),IF($T65=справочники!$E$10,$T63*POWER($T67,INT((EH55-1)/IF(OR($T69=0,$T69=""),1,$T69))),IF($T65=справочники!$E$11,POWER($T63,1+$T67*INT((EH55-1)/IF(OR($T69=0,$T69=""),1,$T69))),0))))))))</f>
        <v>0</v>
      </c>
      <c r="EI72" s="588">
        <f>IF(EI56="",0,IF($W58&gt;0,IF(EI58&gt;IF(OR($T53="",$T53=0),10^20,$T53),IF(OR($T53="",$T53=0),10^20,$T53),EI58),IF($W60&gt;0,IF(EI60&gt;IF(OR($T53="",$T53=0),10^20,$T53),IF(OR($T53="",$T53=0),10^20,$T53),EI60),IF(EI55=1,IF($T63&gt;IF(OR($T53="",$T53=0),10^20,$T53),IF(OR($T53="",$T53=0),10^20,$T53),$T63),IF(IF($T65=справочники!$E$9,$T63+$T67*INT((EI55-1)/IF(OR($T69=0,$T69=""),1,$T69)),IF($T65=справочники!$E$10,$T63*POWER($T67,INT((EI55-1)/IF(OR($T69=0,$T69=""),1,$T69))),IF($T65=справочники!$E$11,POWER($T63,1+$T67*INT((EI55-1)/IF(OR($T69=0,$T69=""),1,$T69))),0)))&gt;IF(OR($T53="",$T53=0),10^20,$T53),IF(OR($T53="",$T53=0),10^20,$T53),IF($T65=справочники!$E$9,$T63+$T67*INT((EI55-1)/IF(OR($T69=0,$T69=""),1,$T69)),IF($T65=справочники!$E$10,$T63*POWER($T67,INT((EI55-1)/IF(OR($T69=0,$T69=""),1,$T69))),IF($T65=справочники!$E$11,POWER($T63,1+$T67*INT((EI55-1)/IF(OR($T69=0,$T69=""),1,$T69))),0))))))))</f>
        <v>0</v>
      </c>
      <c r="EJ72" s="588">
        <f>IF(EJ56="",0,IF($W58&gt;0,IF(EJ58&gt;IF(OR($T53="",$T53=0),10^20,$T53),IF(OR($T53="",$T53=0),10^20,$T53),EJ58),IF($W60&gt;0,IF(EJ60&gt;IF(OR($T53="",$T53=0),10^20,$T53),IF(OR($T53="",$T53=0),10^20,$T53),EJ60),IF(EJ55=1,IF($T63&gt;IF(OR($T53="",$T53=0),10^20,$T53),IF(OR($T53="",$T53=0),10^20,$T53),$T63),IF(IF($T65=справочники!$E$9,$T63+$T67*INT((EJ55-1)/IF(OR($T69=0,$T69=""),1,$T69)),IF($T65=справочники!$E$10,$T63*POWER($T67,INT((EJ55-1)/IF(OR($T69=0,$T69=""),1,$T69))),IF($T65=справочники!$E$11,POWER($T63,1+$T67*INT((EJ55-1)/IF(OR($T69=0,$T69=""),1,$T69))),0)))&gt;IF(OR($T53="",$T53=0),10^20,$T53),IF(OR($T53="",$T53=0),10^20,$T53),IF($T65=справочники!$E$9,$T63+$T67*INT((EJ55-1)/IF(OR($T69=0,$T69=""),1,$T69)),IF($T65=справочники!$E$10,$T63*POWER($T67,INT((EJ55-1)/IF(OR($T69=0,$T69=""),1,$T69))),IF($T65=справочники!$E$11,POWER($T63,1+$T67*INT((EJ55-1)/IF(OR($T69=0,$T69=""),1,$T69))),0))))))))</f>
        <v>0</v>
      </c>
      <c r="EK72" s="588">
        <f>IF(EK56="",0,IF($W58&gt;0,IF(EK58&gt;IF(OR($T53="",$T53=0),10^20,$T53),IF(OR($T53="",$T53=0),10^20,$T53),EK58),IF($W60&gt;0,IF(EK60&gt;IF(OR($T53="",$T53=0),10^20,$T53),IF(OR($T53="",$T53=0),10^20,$T53),EK60),IF(EK55=1,IF($T63&gt;IF(OR($T53="",$T53=0),10^20,$T53),IF(OR($T53="",$T53=0),10^20,$T53),$T63),IF(IF($T65=справочники!$E$9,$T63+$T67*INT((EK55-1)/IF(OR($T69=0,$T69=""),1,$T69)),IF($T65=справочники!$E$10,$T63*POWER($T67,INT((EK55-1)/IF(OR($T69=0,$T69=""),1,$T69))),IF($T65=справочники!$E$11,POWER($T63,1+$T67*INT((EK55-1)/IF(OR($T69=0,$T69=""),1,$T69))),0)))&gt;IF(OR($T53="",$T53=0),10^20,$T53),IF(OR($T53="",$T53=0),10^20,$T53),IF($T65=справочники!$E$9,$T63+$T67*INT((EK55-1)/IF(OR($T69=0,$T69=""),1,$T69)),IF($T65=справочники!$E$10,$T63*POWER($T67,INT((EK55-1)/IF(OR($T69=0,$T69=""),1,$T69))),IF($T65=справочники!$E$11,POWER($T63,1+$T67*INT((EK55-1)/IF(OR($T69=0,$T69=""),1,$T69))),0))))))))</f>
        <v>0</v>
      </c>
      <c r="EL72" s="588">
        <f>IF(EL56="",0,IF($W58&gt;0,IF(EL58&gt;IF(OR($T53="",$T53=0),10^20,$T53),IF(OR($T53="",$T53=0),10^20,$T53),EL58),IF($W60&gt;0,IF(EL60&gt;IF(OR($T53="",$T53=0),10^20,$T53),IF(OR($T53="",$T53=0),10^20,$T53),EL60),IF(EL55=1,IF($T63&gt;IF(OR($T53="",$T53=0),10^20,$T53),IF(OR($T53="",$T53=0),10^20,$T53),$T63),IF(IF($T65=справочники!$E$9,$T63+$T67*INT((EL55-1)/IF(OR($T69=0,$T69=""),1,$T69)),IF($T65=справочники!$E$10,$T63*POWER($T67,INT((EL55-1)/IF(OR($T69=0,$T69=""),1,$T69))),IF($T65=справочники!$E$11,POWER($T63,1+$T67*INT((EL55-1)/IF(OR($T69=0,$T69=""),1,$T69))),0)))&gt;IF(OR($T53="",$T53=0),10^20,$T53),IF(OR($T53="",$T53=0),10^20,$T53),IF($T65=справочники!$E$9,$T63+$T67*INT((EL55-1)/IF(OR($T69=0,$T69=""),1,$T69)),IF($T65=справочники!$E$10,$T63*POWER($T67,INT((EL55-1)/IF(OR($T69=0,$T69=""),1,$T69))),IF($T65=справочники!$E$11,POWER($T63,1+$T67*INT((EL55-1)/IF(OR($T69=0,$T69=""),1,$T69))),0))))))))</f>
        <v>0</v>
      </c>
      <c r="EM72" s="588">
        <f>IF(EM56="",0,IF($W58&gt;0,IF(EM58&gt;IF(OR($T53="",$T53=0),10^20,$T53),IF(OR($T53="",$T53=0),10^20,$T53),EM58),IF($W60&gt;0,IF(EM60&gt;IF(OR($T53="",$T53=0),10^20,$T53),IF(OR($T53="",$T53=0),10^20,$T53),EM60),IF(EM55=1,IF($T63&gt;IF(OR($T53="",$T53=0),10^20,$T53),IF(OR($T53="",$T53=0),10^20,$T53),$T63),IF(IF($T65=справочники!$E$9,$T63+$T67*INT((EM55-1)/IF(OR($T69=0,$T69=""),1,$T69)),IF($T65=справочники!$E$10,$T63*POWER($T67,INT((EM55-1)/IF(OR($T69=0,$T69=""),1,$T69))),IF($T65=справочники!$E$11,POWER($T63,1+$T67*INT((EM55-1)/IF(OR($T69=0,$T69=""),1,$T69))),0)))&gt;IF(OR($T53="",$T53=0),10^20,$T53),IF(OR($T53="",$T53=0),10^20,$T53),IF($T65=справочники!$E$9,$T63+$T67*INT((EM55-1)/IF(OR($T69=0,$T69=""),1,$T69)),IF($T65=справочники!$E$10,$T63*POWER($T67,INT((EM55-1)/IF(OR($T69=0,$T69=""),1,$T69))),IF($T65=справочники!$E$11,POWER($T63,1+$T67*INT((EM55-1)/IF(OR($T69=0,$T69=""),1,$T69))),0))))))))</f>
        <v>0</v>
      </c>
      <c r="EN72" s="588">
        <f>IF(EN56="",0,IF($W58&gt;0,IF(EN58&gt;IF(OR($T53="",$T53=0),10^20,$T53),IF(OR($T53="",$T53=0),10^20,$T53),EN58),IF($W60&gt;0,IF(EN60&gt;IF(OR($T53="",$T53=0),10^20,$T53),IF(OR($T53="",$T53=0),10^20,$T53),EN60),IF(EN55=1,IF($T63&gt;IF(OR($T53="",$T53=0),10^20,$T53),IF(OR($T53="",$T53=0),10^20,$T53),$T63),IF(IF($T65=справочники!$E$9,$T63+$T67*INT((EN55-1)/IF(OR($T69=0,$T69=""),1,$T69)),IF($T65=справочники!$E$10,$T63*POWER($T67,INT((EN55-1)/IF(OR($T69=0,$T69=""),1,$T69))),IF($T65=справочники!$E$11,POWER($T63,1+$T67*INT((EN55-1)/IF(OR($T69=0,$T69=""),1,$T69))),0)))&gt;IF(OR($T53="",$T53=0),10^20,$T53),IF(OR($T53="",$T53=0),10^20,$T53),IF($T65=справочники!$E$9,$T63+$T67*INT((EN55-1)/IF(OR($T69=0,$T69=""),1,$T69)),IF($T65=справочники!$E$10,$T63*POWER($T67,INT((EN55-1)/IF(OR($T69=0,$T69=""),1,$T69))),IF($T65=справочники!$E$11,POWER($T63,1+$T67*INT((EN55-1)/IF(OR($T69=0,$T69=""),1,$T69))),0))))))))</f>
        <v>0</v>
      </c>
      <c r="EO72" s="588">
        <f>IF(EO56="",0,IF($W58&gt;0,IF(EO58&gt;IF(OR($T53="",$T53=0),10^20,$T53),IF(OR($T53="",$T53=0),10^20,$T53),EO58),IF($W60&gt;0,IF(EO60&gt;IF(OR($T53="",$T53=0),10^20,$T53),IF(OR($T53="",$T53=0),10^20,$T53),EO60),IF(EO55=1,IF($T63&gt;IF(OR($T53="",$T53=0),10^20,$T53),IF(OR($T53="",$T53=0),10^20,$T53),$T63),IF(IF($T65=справочники!$E$9,$T63+$T67*INT((EO55-1)/IF(OR($T69=0,$T69=""),1,$T69)),IF($T65=справочники!$E$10,$T63*POWER($T67,INT((EO55-1)/IF(OR($T69=0,$T69=""),1,$T69))),IF($T65=справочники!$E$11,POWER($T63,1+$T67*INT((EO55-1)/IF(OR($T69=0,$T69=""),1,$T69))),0)))&gt;IF(OR($T53="",$T53=0),10^20,$T53),IF(OR($T53="",$T53=0),10^20,$T53),IF($T65=справочники!$E$9,$T63+$T67*INT((EO55-1)/IF(OR($T69=0,$T69=""),1,$T69)),IF($T65=справочники!$E$10,$T63*POWER($T67,INT((EO55-1)/IF(OR($T69=0,$T69=""),1,$T69))),IF($T65=справочники!$E$11,POWER($T63,1+$T67*INT((EO55-1)/IF(OR($T69=0,$T69=""),1,$T69))),0))))))))</f>
        <v>0</v>
      </c>
      <c r="EP72" s="588">
        <f>IF(EP56="",0,IF($W58&gt;0,IF(EP58&gt;IF(OR($T53="",$T53=0),10^20,$T53),IF(OR($T53="",$T53=0),10^20,$T53),EP58),IF($W60&gt;0,IF(EP60&gt;IF(OR($T53="",$T53=0),10^20,$T53),IF(OR($T53="",$T53=0),10^20,$T53),EP60),IF(EP55=1,IF($T63&gt;IF(OR($T53="",$T53=0),10^20,$T53),IF(OR($T53="",$T53=0),10^20,$T53),$T63),IF(IF($T65=справочники!$E$9,$T63+$T67*INT((EP55-1)/IF(OR($T69=0,$T69=""),1,$T69)),IF($T65=справочники!$E$10,$T63*POWER($T67,INT((EP55-1)/IF(OR($T69=0,$T69=""),1,$T69))),IF($T65=справочники!$E$11,POWER($T63,1+$T67*INT((EP55-1)/IF(OR($T69=0,$T69=""),1,$T69))),0)))&gt;IF(OR($T53="",$T53=0),10^20,$T53),IF(OR($T53="",$T53=0),10^20,$T53),IF($T65=справочники!$E$9,$T63+$T67*INT((EP55-1)/IF(OR($T69=0,$T69=""),1,$T69)),IF($T65=справочники!$E$10,$T63*POWER($T67,INT((EP55-1)/IF(OR($T69=0,$T69=""),1,$T69))),IF($T65=справочники!$E$11,POWER($T63,1+$T67*INT((EP55-1)/IF(OR($T69=0,$T69=""),1,$T69))),0))))))))</f>
        <v>0</v>
      </c>
      <c r="EQ72" s="588">
        <f>IF(EQ56="",0,IF($W58&gt;0,IF(EQ58&gt;IF(OR($T53="",$T53=0),10^20,$T53),IF(OR($T53="",$T53=0),10^20,$T53),EQ58),IF($W60&gt;0,IF(EQ60&gt;IF(OR($T53="",$T53=0),10^20,$T53),IF(OR($T53="",$T53=0),10^20,$T53),EQ60),IF(EQ55=1,IF($T63&gt;IF(OR($T53="",$T53=0),10^20,$T53),IF(OR($T53="",$T53=0),10^20,$T53),$T63),IF(IF($T65=справочники!$E$9,$T63+$T67*INT((EQ55-1)/IF(OR($T69=0,$T69=""),1,$T69)),IF($T65=справочники!$E$10,$T63*POWER($T67,INT((EQ55-1)/IF(OR($T69=0,$T69=""),1,$T69))),IF($T65=справочники!$E$11,POWER($T63,1+$T67*INT((EQ55-1)/IF(OR($T69=0,$T69=""),1,$T69))),0)))&gt;IF(OR($T53="",$T53=0),10^20,$T53),IF(OR($T53="",$T53=0),10^20,$T53),IF($T65=справочники!$E$9,$T63+$T67*INT((EQ55-1)/IF(OR($T69=0,$T69=""),1,$T69)),IF($T65=справочники!$E$10,$T63*POWER($T67,INT((EQ55-1)/IF(OR($T69=0,$T69=""),1,$T69))),IF($T65=справочники!$E$11,POWER($T63,1+$T67*INT((EQ55-1)/IF(OR($T69=0,$T69=""),1,$T69))),0))))))))</f>
        <v>0</v>
      </c>
      <c r="ER72" s="588">
        <f>IF(ER56="",0,IF($W58&gt;0,IF(ER58&gt;IF(OR($T53="",$T53=0),10^20,$T53),IF(OR($T53="",$T53=0),10^20,$T53),ER58),IF($W60&gt;0,IF(ER60&gt;IF(OR($T53="",$T53=0),10^20,$T53),IF(OR($T53="",$T53=0),10^20,$T53),ER60),IF(ER55=1,IF($T63&gt;IF(OR($T53="",$T53=0),10^20,$T53),IF(OR($T53="",$T53=0),10^20,$T53),$T63),IF(IF($T65=справочники!$E$9,$T63+$T67*INT((ER55-1)/IF(OR($T69=0,$T69=""),1,$T69)),IF($T65=справочники!$E$10,$T63*POWER($T67,INT((ER55-1)/IF(OR($T69=0,$T69=""),1,$T69))),IF($T65=справочники!$E$11,POWER($T63,1+$T67*INT((ER55-1)/IF(OR($T69=0,$T69=""),1,$T69))),0)))&gt;IF(OR($T53="",$T53=0),10^20,$T53),IF(OR($T53="",$T53=0),10^20,$T53),IF($T65=справочники!$E$9,$T63+$T67*INT((ER55-1)/IF(OR($T69=0,$T69=""),1,$T69)),IF($T65=справочники!$E$10,$T63*POWER($T67,INT((ER55-1)/IF(OR($T69=0,$T69=""),1,$T69))),IF($T65=справочники!$E$11,POWER($T63,1+$T67*INT((ER55-1)/IF(OR($T69=0,$T69=""),1,$T69))),0))))))))</f>
        <v>0</v>
      </c>
      <c r="ES72" s="588">
        <f>IF(ES56="",0,IF($W58&gt;0,IF(ES58&gt;IF(OR($T53="",$T53=0),10^20,$T53),IF(OR($T53="",$T53=0),10^20,$T53),ES58),IF($W60&gt;0,IF(ES60&gt;IF(OR($T53="",$T53=0),10^20,$T53),IF(OR($T53="",$T53=0),10^20,$T53),ES60),IF(ES55=1,IF($T63&gt;IF(OR($T53="",$T53=0),10^20,$T53),IF(OR($T53="",$T53=0),10^20,$T53),$T63),IF(IF($T65=справочники!$E$9,$T63+$T67*INT((ES55-1)/IF(OR($T69=0,$T69=""),1,$T69)),IF($T65=справочники!$E$10,$T63*POWER($T67,INT((ES55-1)/IF(OR($T69=0,$T69=""),1,$T69))),IF($T65=справочники!$E$11,POWER($T63,1+$T67*INT((ES55-1)/IF(OR($T69=0,$T69=""),1,$T69))),0)))&gt;IF(OR($T53="",$T53=0),10^20,$T53),IF(OR($T53="",$T53=0),10^20,$T53),IF($T65=справочники!$E$9,$T63+$T67*INT((ES55-1)/IF(OR($T69=0,$T69=""),1,$T69)),IF($T65=справочники!$E$10,$T63*POWER($T67,INT((ES55-1)/IF(OR($T69=0,$T69=""),1,$T69))),IF($T65=справочники!$E$11,POWER($T63,1+$T67*INT((ES55-1)/IF(OR($T69=0,$T69=""),1,$T69))),0))))))))</f>
        <v>0</v>
      </c>
      <c r="ET72" s="588">
        <f>IF(ET56="",0,IF($W58&gt;0,IF(ET58&gt;IF(OR($T53="",$T53=0),10^20,$T53),IF(OR($T53="",$T53=0),10^20,$T53),ET58),IF($W60&gt;0,IF(ET60&gt;IF(OR($T53="",$T53=0),10^20,$T53),IF(OR($T53="",$T53=0),10^20,$T53),ET60),IF(ET55=1,IF($T63&gt;IF(OR($T53="",$T53=0),10^20,$T53),IF(OR($T53="",$T53=0),10^20,$T53),$T63),IF(IF($T65=справочники!$E$9,$T63+$T67*INT((ET55-1)/IF(OR($T69=0,$T69=""),1,$T69)),IF($T65=справочники!$E$10,$T63*POWER($T67,INT((ET55-1)/IF(OR($T69=0,$T69=""),1,$T69))),IF($T65=справочники!$E$11,POWER($T63,1+$T67*INT((ET55-1)/IF(OR($T69=0,$T69=""),1,$T69))),0)))&gt;IF(OR($T53="",$T53=0),10^20,$T53),IF(OR($T53="",$T53=0),10^20,$T53),IF($T65=справочники!$E$9,$T63+$T67*INT((ET55-1)/IF(OR($T69=0,$T69=""),1,$T69)),IF($T65=справочники!$E$10,$T63*POWER($T67,INT((ET55-1)/IF(OR($T69=0,$T69=""),1,$T69))),IF($T65=справочники!$E$11,POWER($T63,1+$T67*INT((ET55-1)/IF(OR($T69=0,$T69=""),1,$T69))),0))))))))</f>
        <v>0</v>
      </c>
      <c r="EU72" s="588">
        <f>IF(EU56="",0,IF($W58&gt;0,IF(EU58&gt;IF(OR($T53="",$T53=0),10^20,$T53),IF(OR($T53="",$T53=0),10^20,$T53),EU58),IF($W60&gt;0,IF(EU60&gt;IF(OR($T53="",$T53=0),10^20,$T53),IF(OR($T53="",$T53=0),10^20,$T53),EU60),IF(EU55=1,IF($T63&gt;IF(OR($T53="",$T53=0),10^20,$T53),IF(OR($T53="",$T53=0),10^20,$T53),$T63),IF(IF($T65=справочники!$E$9,$T63+$T67*INT((EU55-1)/IF(OR($T69=0,$T69=""),1,$T69)),IF($T65=справочники!$E$10,$T63*POWER($T67,INT((EU55-1)/IF(OR($T69=0,$T69=""),1,$T69))),IF($T65=справочники!$E$11,POWER($T63,1+$T67*INT((EU55-1)/IF(OR($T69=0,$T69=""),1,$T69))),0)))&gt;IF(OR($T53="",$T53=0),10^20,$T53),IF(OR($T53="",$T53=0),10^20,$T53),IF($T65=справочники!$E$9,$T63+$T67*INT((EU55-1)/IF(OR($T69=0,$T69=""),1,$T69)),IF($T65=справочники!$E$10,$T63*POWER($T67,INT((EU55-1)/IF(OR($T69=0,$T69=""),1,$T69))),IF($T65=справочники!$E$11,POWER($T63,1+$T67*INT((EU55-1)/IF(OR($T69=0,$T69=""),1,$T69))),0))))))))</f>
        <v>0</v>
      </c>
      <c r="EV72" s="588">
        <f>IF(EV56="",0,IF($W58&gt;0,IF(EV58&gt;IF(OR($T53="",$T53=0),10^20,$T53),IF(OR($T53="",$T53=0),10^20,$T53),EV58),IF($W60&gt;0,IF(EV60&gt;IF(OR($T53="",$T53=0),10^20,$T53),IF(OR($T53="",$T53=0),10^20,$T53),EV60),IF(EV55=1,IF($T63&gt;IF(OR($T53="",$T53=0),10^20,$T53),IF(OR($T53="",$T53=0),10^20,$T53),$T63),IF(IF($T65=справочники!$E$9,$T63+$T67*INT((EV55-1)/IF(OR($T69=0,$T69=""),1,$T69)),IF($T65=справочники!$E$10,$T63*POWER($T67,INT((EV55-1)/IF(OR($T69=0,$T69=""),1,$T69))),IF($T65=справочники!$E$11,POWER($T63,1+$T67*INT((EV55-1)/IF(OR($T69=0,$T69=""),1,$T69))),0)))&gt;IF(OR($T53="",$T53=0),10^20,$T53),IF(OR($T53="",$T53=0),10^20,$T53),IF($T65=справочники!$E$9,$T63+$T67*INT((EV55-1)/IF(OR($T69=0,$T69=""),1,$T69)),IF($T65=справочники!$E$10,$T63*POWER($T67,INT((EV55-1)/IF(OR($T69=0,$T69=""),1,$T69))),IF($T65=справочники!$E$11,POWER($T63,1+$T67*INT((EV55-1)/IF(OR($T69=0,$T69=""),1,$T69))),0))))))))</f>
        <v>0</v>
      </c>
      <c r="EW72" s="588">
        <f>IF(EW56="",0,IF($W58&gt;0,IF(EW58&gt;IF(OR($T53="",$T53=0),10^20,$T53),IF(OR($T53="",$T53=0),10^20,$T53),EW58),IF($W60&gt;0,IF(EW60&gt;IF(OR($T53="",$T53=0),10^20,$T53),IF(OR($T53="",$T53=0),10^20,$T53),EW60),IF(EW55=1,IF($T63&gt;IF(OR($T53="",$T53=0),10^20,$T53),IF(OR($T53="",$T53=0),10^20,$T53),$T63),IF(IF($T65=справочники!$E$9,$T63+$T67*INT((EW55-1)/IF(OR($T69=0,$T69=""),1,$T69)),IF($T65=справочники!$E$10,$T63*POWER($T67,INT((EW55-1)/IF(OR($T69=0,$T69=""),1,$T69))),IF($T65=справочники!$E$11,POWER($T63,1+$T67*INT((EW55-1)/IF(OR($T69=0,$T69=""),1,$T69))),0)))&gt;IF(OR($T53="",$T53=0),10^20,$T53),IF(OR($T53="",$T53=0),10^20,$T53),IF($T65=справочники!$E$9,$T63+$T67*INT((EW55-1)/IF(OR($T69=0,$T69=""),1,$T69)),IF($T65=справочники!$E$10,$T63*POWER($T67,INT((EW55-1)/IF(OR($T69=0,$T69=""),1,$T69))),IF($T65=справочники!$E$11,POWER($T63,1+$T67*INT((EW55-1)/IF(OR($T69=0,$T69=""),1,$T69))),0))))))))</f>
        <v>0</v>
      </c>
      <c r="EX72" s="588">
        <f>IF(EX56="",0,IF($W58&gt;0,IF(EX58&gt;IF(OR($T53="",$T53=0),10^20,$T53),IF(OR($T53="",$T53=0),10^20,$T53),EX58),IF($W60&gt;0,IF(EX60&gt;IF(OR($T53="",$T53=0),10^20,$T53),IF(OR($T53="",$T53=0),10^20,$T53),EX60),IF(EX55=1,IF($T63&gt;IF(OR($T53="",$T53=0),10^20,$T53),IF(OR($T53="",$T53=0),10^20,$T53),$T63),IF(IF($T65=справочники!$E$9,$T63+$T67*INT((EX55-1)/IF(OR($T69=0,$T69=""),1,$T69)),IF($T65=справочники!$E$10,$T63*POWER($T67,INT((EX55-1)/IF(OR($T69=0,$T69=""),1,$T69))),IF($T65=справочники!$E$11,POWER($T63,1+$T67*INT((EX55-1)/IF(OR($T69=0,$T69=""),1,$T69))),0)))&gt;IF(OR($T53="",$T53=0),10^20,$T53),IF(OR($T53="",$T53=0),10^20,$T53),IF($T65=справочники!$E$9,$T63+$T67*INT((EX55-1)/IF(OR($T69=0,$T69=""),1,$T69)),IF($T65=справочники!$E$10,$T63*POWER($T67,INT((EX55-1)/IF(OR($T69=0,$T69=""),1,$T69))),IF($T65=справочники!$E$11,POWER($T63,1+$T67*INT((EX55-1)/IF(OR($T69=0,$T69=""),1,$T69))),0))))))))</f>
        <v>0</v>
      </c>
      <c r="EY72" s="588">
        <f>IF(EY56="",0,IF($W58&gt;0,IF(EY58&gt;IF(OR($T53="",$T53=0),10^20,$T53),IF(OR($T53="",$T53=0),10^20,$T53),EY58),IF($W60&gt;0,IF(EY60&gt;IF(OR($T53="",$T53=0),10^20,$T53),IF(OR($T53="",$T53=0),10^20,$T53),EY60),IF(EY55=1,IF($T63&gt;IF(OR($T53="",$T53=0),10^20,$T53),IF(OR($T53="",$T53=0),10^20,$T53),$T63),IF(IF($T65=справочники!$E$9,$T63+$T67*INT((EY55-1)/IF(OR($T69=0,$T69=""),1,$T69)),IF($T65=справочники!$E$10,$T63*POWER($T67,INT((EY55-1)/IF(OR($T69=0,$T69=""),1,$T69))),IF($T65=справочники!$E$11,POWER($T63,1+$T67*INT((EY55-1)/IF(OR($T69=0,$T69=""),1,$T69))),0)))&gt;IF(OR($T53="",$T53=0),10^20,$T53),IF(OR($T53="",$T53=0),10^20,$T53),IF($T65=справочники!$E$9,$T63+$T67*INT((EY55-1)/IF(OR($T69=0,$T69=""),1,$T69)),IF($T65=справочники!$E$10,$T63*POWER($T67,INT((EY55-1)/IF(OR($T69=0,$T69=""),1,$T69))),IF($T65=справочники!$E$11,POWER($T63,1+$T67*INT((EY55-1)/IF(OR($T69=0,$T69=""),1,$T69))),0))))))))</f>
        <v>0</v>
      </c>
      <c r="EZ72" s="588">
        <f>IF(EZ56="",0,IF($W58&gt;0,IF(EZ58&gt;IF(OR($T53="",$T53=0),10^20,$T53),IF(OR($T53="",$T53=0),10^20,$T53),EZ58),IF($W60&gt;0,IF(EZ60&gt;IF(OR($T53="",$T53=0),10^20,$T53),IF(OR($T53="",$T53=0),10^20,$T53),EZ60),IF(EZ55=1,IF($T63&gt;IF(OR($T53="",$T53=0),10^20,$T53),IF(OR($T53="",$T53=0),10^20,$T53),$T63),IF(IF($T65=справочники!$E$9,$T63+$T67*INT((EZ55-1)/IF(OR($T69=0,$T69=""),1,$T69)),IF($T65=справочники!$E$10,$T63*POWER($T67,INT((EZ55-1)/IF(OR($T69=0,$T69=""),1,$T69))),IF($T65=справочники!$E$11,POWER($T63,1+$T67*INT((EZ55-1)/IF(OR($T69=0,$T69=""),1,$T69))),0)))&gt;IF(OR($T53="",$T53=0),10^20,$T53),IF(OR($T53="",$T53=0),10^20,$T53),IF($T65=справочники!$E$9,$T63+$T67*INT((EZ55-1)/IF(OR($T69=0,$T69=""),1,$T69)),IF($T65=справочники!$E$10,$T63*POWER($T67,INT((EZ55-1)/IF(OR($T69=0,$T69=""),1,$T69))),IF($T65=справочники!$E$11,POWER($T63,1+$T67*INT((EZ55-1)/IF(OR($T69=0,$T69=""),1,$T69))),0))))))))</f>
        <v>0</v>
      </c>
      <c r="FA72" s="588">
        <f>IF(FA56="",0,IF($W58&gt;0,IF(FA58&gt;IF(OR($T53="",$T53=0),10^20,$T53),IF(OR($T53="",$T53=0),10^20,$T53),FA58),IF($W60&gt;0,IF(FA60&gt;IF(OR($T53="",$T53=0),10^20,$T53),IF(OR($T53="",$T53=0),10^20,$T53),FA60),IF(FA55=1,IF($T63&gt;IF(OR($T53="",$T53=0),10^20,$T53),IF(OR($T53="",$T53=0),10^20,$T53),$T63),IF(IF($T65=справочники!$E$9,$T63+$T67*INT((FA55-1)/IF(OR($T69=0,$T69=""),1,$T69)),IF($T65=справочники!$E$10,$T63*POWER($T67,INT((FA55-1)/IF(OR($T69=0,$T69=""),1,$T69))),IF($T65=справочники!$E$11,POWER($T63,1+$T67*INT((FA55-1)/IF(OR($T69=0,$T69=""),1,$T69))),0)))&gt;IF(OR($T53="",$T53=0),10^20,$T53),IF(OR($T53="",$T53=0),10^20,$T53),IF($T65=справочники!$E$9,$T63+$T67*INT((FA55-1)/IF(OR($T69=0,$T69=""),1,$T69)),IF($T65=справочники!$E$10,$T63*POWER($T67,INT((FA55-1)/IF(OR($T69=0,$T69=""),1,$T69))),IF($T65=справочники!$E$11,POWER($T63,1+$T67*INT((FA55-1)/IF(OR($T69=0,$T69=""),1,$T69))),0))))))))</f>
        <v>0</v>
      </c>
      <c r="FB72" s="588">
        <f>IF(FB56="",0,IF($W58&gt;0,IF(FB58&gt;IF(OR($T53="",$T53=0),10^20,$T53),IF(OR($T53="",$T53=0),10^20,$T53),FB58),IF($W60&gt;0,IF(FB60&gt;IF(OR($T53="",$T53=0),10^20,$T53),IF(OR($T53="",$T53=0),10^20,$T53),FB60),IF(FB55=1,IF($T63&gt;IF(OR($T53="",$T53=0),10^20,$T53),IF(OR($T53="",$T53=0),10^20,$T53),$T63),IF(IF($T65=справочники!$E$9,$T63+$T67*INT((FB55-1)/IF(OR($T69=0,$T69=""),1,$T69)),IF($T65=справочники!$E$10,$T63*POWER($T67,INT((FB55-1)/IF(OR($T69=0,$T69=""),1,$T69))),IF($T65=справочники!$E$11,POWER($T63,1+$T67*INT((FB55-1)/IF(OR($T69=0,$T69=""),1,$T69))),0)))&gt;IF(OR($T53="",$T53=0),10^20,$T53),IF(OR($T53="",$T53=0),10^20,$T53),IF($T65=справочники!$E$9,$T63+$T67*INT((FB55-1)/IF(OR($T69=0,$T69=""),1,$T69)),IF($T65=справочники!$E$10,$T63*POWER($T67,INT((FB55-1)/IF(OR($T69=0,$T69=""),1,$T69))),IF($T65=справочники!$E$11,POWER($T63,1+$T67*INT((FB55-1)/IF(OR($T69=0,$T69=""),1,$T69))),0))))))))</f>
        <v>0</v>
      </c>
      <c r="FC72" s="588">
        <f>IF(FC56="",0,IF($W58&gt;0,IF(FC58&gt;IF(OR($T53="",$T53=0),10^20,$T53),IF(OR($T53="",$T53=0),10^20,$T53),FC58),IF($W60&gt;0,IF(FC60&gt;IF(OR($T53="",$T53=0),10^20,$T53),IF(OR($T53="",$T53=0),10^20,$T53),FC60),IF(FC55=1,IF($T63&gt;IF(OR($T53="",$T53=0),10^20,$T53),IF(OR($T53="",$T53=0),10^20,$T53),$T63),IF(IF($T65=справочники!$E$9,$T63+$T67*INT((FC55-1)/IF(OR($T69=0,$T69=""),1,$T69)),IF($T65=справочники!$E$10,$T63*POWER($T67,INT((FC55-1)/IF(OR($T69=0,$T69=""),1,$T69))),IF($T65=справочники!$E$11,POWER($T63,1+$T67*INT((FC55-1)/IF(OR($T69=0,$T69=""),1,$T69))),0)))&gt;IF(OR($T53="",$T53=0),10^20,$T53),IF(OR($T53="",$T53=0),10^20,$T53),IF($T65=справочники!$E$9,$T63+$T67*INT((FC55-1)/IF(OR($T69=0,$T69=""),1,$T69)),IF($T65=справочники!$E$10,$T63*POWER($T67,INT((FC55-1)/IF(OR($T69=0,$T69=""),1,$T69))),IF($T65=справочники!$E$11,POWER($T63,1+$T67*INT((FC55-1)/IF(OR($T69=0,$T69=""),1,$T69))),0))))))))</f>
        <v>0</v>
      </c>
      <c r="FD72" s="588">
        <f>IF(FD56="",0,IF($W58&gt;0,IF(FD58&gt;IF(OR($T53="",$T53=0),10^20,$T53),IF(OR($T53="",$T53=0),10^20,$T53),FD58),IF($W60&gt;0,IF(FD60&gt;IF(OR($T53="",$T53=0),10^20,$T53),IF(OR($T53="",$T53=0),10^20,$T53),FD60),IF(FD55=1,IF($T63&gt;IF(OR($T53="",$T53=0),10^20,$T53),IF(OR($T53="",$T53=0),10^20,$T53),$T63),IF(IF($T65=справочники!$E$9,$T63+$T67*INT((FD55-1)/IF(OR($T69=0,$T69=""),1,$T69)),IF($T65=справочники!$E$10,$T63*POWER($T67,INT((FD55-1)/IF(OR($T69=0,$T69=""),1,$T69))),IF($T65=справочники!$E$11,POWER($T63,1+$T67*INT((FD55-1)/IF(OR($T69=0,$T69=""),1,$T69))),0)))&gt;IF(OR($T53="",$T53=0),10^20,$T53),IF(OR($T53="",$T53=0),10^20,$T53),IF($T65=справочники!$E$9,$T63+$T67*INT((FD55-1)/IF(OR($T69=0,$T69=""),1,$T69)),IF($T65=справочники!$E$10,$T63*POWER($T67,INT((FD55-1)/IF(OR($T69=0,$T69=""),1,$T69))),IF($T65=справочники!$E$11,POWER($T63,1+$T67*INT((FD55-1)/IF(OR($T69=0,$T69=""),1,$T69))),0))))))))</f>
        <v>0</v>
      </c>
      <c r="FE72" s="588">
        <f>IF(FE56="",0,IF($W58&gt;0,IF(FE58&gt;IF(OR($T53="",$T53=0),10^20,$T53),IF(OR($T53="",$T53=0),10^20,$T53),FE58),IF($W60&gt;0,IF(FE60&gt;IF(OR($T53="",$T53=0),10^20,$T53),IF(OR($T53="",$T53=0),10^20,$T53),FE60),IF(FE55=1,IF($T63&gt;IF(OR($T53="",$T53=0),10^20,$T53),IF(OR($T53="",$T53=0),10^20,$T53),$T63),IF(IF($T65=справочники!$E$9,$T63+$T67*INT((FE55-1)/IF(OR($T69=0,$T69=""),1,$T69)),IF($T65=справочники!$E$10,$T63*POWER($T67,INT((FE55-1)/IF(OR($T69=0,$T69=""),1,$T69))),IF($T65=справочники!$E$11,POWER($T63,1+$T67*INT((FE55-1)/IF(OR($T69=0,$T69=""),1,$T69))),0)))&gt;IF(OR($T53="",$T53=0),10^20,$T53),IF(OR($T53="",$T53=0),10^20,$T53),IF($T65=справочники!$E$9,$T63+$T67*INT((FE55-1)/IF(OR($T69=0,$T69=""),1,$T69)),IF($T65=справочники!$E$10,$T63*POWER($T67,INT((FE55-1)/IF(OR($T69=0,$T69=""),1,$T69))),IF($T65=справочники!$E$11,POWER($T63,1+$T67*INT((FE55-1)/IF(OR($T69=0,$T69=""),1,$T69))),0))))))))</f>
        <v>0</v>
      </c>
      <c r="FF72" s="588">
        <f>IF(FF56="",0,IF($W58&gt;0,IF(FF58&gt;IF(OR($T53="",$T53=0),10^20,$T53),IF(OR($T53="",$T53=0),10^20,$T53),FF58),IF($W60&gt;0,IF(FF60&gt;IF(OR($T53="",$T53=0),10^20,$T53),IF(OR($T53="",$T53=0),10^20,$T53),FF60),IF(FF55=1,IF($T63&gt;IF(OR($T53="",$T53=0),10^20,$T53),IF(OR($T53="",$T53=0),10^20,$T53),$T63),IF(IF($T65=справочники!$E$9,$T63+$T67*INT((FF55-1)/IF(OR($T69=0,$T69=""),1,$T69)),IF($T65=справочники!$E$10,$T63*POWER($T67,INT((FF55-1)/IF(OR($T69=0,$T69=""),1,$T69))),IF($T65=справочники!$E$11,POWER($T63,1+$T67*INT((FF55-1)/IF(OR($T69=0,$T69=""),1,$T69))),0)))&gt;IF(OR($T53="",$T53=0),10^20,$T53),IF(OR($T53="",$T53=0),10^20,$T53),IF($T65=справочники!$E$9,$T63+$T67*INT((FF55-1)/IF(OR($T69=0,$T69=""),1,$T69)),IF($T65=справочники!$E$10,$T63*POWER($T67,INT((FF55-1)/IF(OR($T69=0,$T69=""),1,$T69))),IF($T65=справочники!$E$11,POWER($T63,1+$T67*INT((FF55-1)/IF(OR($T69=0,$T69=""),1,$T69))),0))))))))</f>
        <v>0</v>
      </c>
      <c r="FG72" s="588">
        <f>IF(FG56="",0,IF($W58&gt;0,IF(FG58&gt;IF(OR($T53="",$T53=0),10^20,$T53),IF(OR($T53="",$T53=0),10^20,$T53),FG58),IF($W60&gt;0,IF(FG60&gt;IF(OR($T53="",$T53=0),10^20,$T53),IF(OR($T53="",$T53=0),10^20,$T53),FG60),IF(FG55=1,IF($T63&gt;IF(OR($T53="",$T53=0),10^20,$T53),IF(OR($T53="",$T53=0),10^20,$T53),$T63),IF(IF($T65=справочники!$E$9,$T63+$T67*INT((FG55-1)/IF(OR($T69=0,$T69=""),1,$T69)),IF($T65=справочники!$E$10,$T63*POWER($T67,INT((FG55-1)/IF(OR($T69=0,$T69=""),1,$T69))),IF($T65=справочники!$E$11,POWER($T63,1+$T67*INT((FG55-1)/IF(OR($T69=0,$T69=""),1,$T69))),0)))&gt;IF(OR($T53="",$T53=0),10^20,$T53),IF(OR($T53="",$T53=0),10^20,$T53),IF($T65=справочники!$E$9,$T63+$T67*INT((FG55-1)/IF(OR($T69=0,$T69=""),1,$T69)),IF($T65=справочники!$E$10,$T63*POWER($T67,INT((FG55-1)/IF(OR($T69=0,$T69=""),1,$T69))),IF($T65=справочники!$E$11,POWER($T63,1+$T67*INT((FG55-1)/IF(OR($T69=0,$T69=""),1,$T69))),0))))))))</f>
        <v>0</v>
      </c>
      <c r="FH72" s="588">
        <f>IF(FH56="",0,IF($W58&gt;0,IF(FH58&gt;IF(OR($T53="",$T53=0),10^20,$T53),IF(OR($T53="",$T53=0),10^20,$T53),FH58),IF($W60&gt;0,IF(FH60&gt;IF(OR($T53="",$T53=0),10^20,$T53),IF(OR($T53="",$T53=0),10^20,$T53),FH60),IF(FH55=1,IF($T63&gt;IF(OR($T53="",$T53=0),10^20,$T53),IF(OR($T53="",$T53=0),10^20,$T53),$T63),IF(IF($T65=справочники!$E$9,$T63+$T67*INT((FH55-1)/IF(OR($T69=0,$T69=""),1,$T69)),IF($T65=справочники!$E$10,$T63*POWER($T67,INT((FH55-1)/IF(OR($T69=0,$T69=""),1,$T69))),IF($T65=справочники!$E$11,POWER($T63,1+$T67*INT((FH55-1)/IF(OR($T69=0,$T69=""),1,$T69))),0)))&gt;IF(OR($T53="",$T53=0),10^20,$T53),IF(OR($T53="",$T53=0),10^20,$T53),IF($T65=справочники!$E$9,$T63+$T67*INT((FH55-1)/IF(OR($T69=0,$T69=""),1,$T69)),IF($T65=справочники!$E$10,$T63*POWER($T67,INT((FH55-1)/IF(OR($T69=0,$T69=""),1,$T69))),IF($T65=справочники!$E$11,POWER($T63,1+$T67*INT((FH55-1)/IF(OR($T69=0,$T69=""),1,$T69))),0))))))))</f>
        <v>0</v>
      </c>
      <c r="FI72" s="588">
        <f>IF(FI56="",0,IF($W58&gt;0,IF(FI58&gt;IF(OR($T53="",$T53=0),10^20,$T53),IF(OR($T53="",$T53=0),10^20,$T53),FI58),IF($W60&gt;0,IF(FI60&gt;IF(OR($T53="",$T53=0),10^20,$T53),IF(OR($T53="",$T53=0),10^20,$T53),FI60),IF(FI55=1,IF($T63&gt;IF(OR($T53="",$T53=0),10^20,$T53),IF(OR($T53="",$T53=0),10^20,$T53),$T63),IF(IF($T65=справочники!$E$9,$T63+$T67*INT((FI55-1)/IF(OR($T69=0,$T69=""),1,$T69)),IF($T65=справочники!$E$10,$T63*POWER($T67,INT((FI55-1)/IF(OR($T69=0,$T69=""),1,$T69))),IF($T65=справочники!$E$11,POWER($T63,1+$T67*INT((FI55-1)/IF(OR($T69=0,$T69=""),1,$T69))),0)))&gt;IF(OR($T53="",$T53=0),10^20,$T53),IF(OR($T53="",$T53=0),10^20,$T53),IF($T65=справочники!$E$9,$T63+$T67*INT((FI55-1)/IF(OR($T69=0,$T69=""),1,$T69)),IF($T65=справочники!$E$10,$T63*POWER($T67,INT((FI55-1)/IF(OR($T69=0,$T69=""),1,$T69))),IF($T65=справочники!$E$11,POWER($T63,1+$T67*INT((FI55-1)/IF(OR($T69=0,$T69=""),1,$T69))),0))))))))</f>
        <v>0</v>
      </c>
      <c r="FJ72" s="588">
        <f>IF(FJ56="",0,IF($W58&gt;0,IF(FJ58&gt;IF(OR($T53="",$T53=0),10^20,$T53),IF(OR($T53="",$T53=0),10^20,$T53),FJ58),IF($W60&gt;0,IF(FJ60&gt;IF(OR($T53="",$T53=0),10^20,$T53),IF(OR($T53="",$T53=0),10^20,$T53),FJ60),IF(FJ55=1,IF($T63&gt;IF(OR($T53="",$T53=0),10^20,$T53),IF(OR($T53="",$T53=0),10^20,$T53),$T63),IF(IF($T65=справочники!$E$9,$T63+$T67*INT((FJ55-1)/IF(OR($T69=0,$T69=""),1,$T69)),IF($T65=справочники!$E$10,$T63*POWER($T67,INT((FJ55-1)/IF(OR($T69=0,$T69=""),1,$T69))),IF($T65=справочники!$E$11,POWER($T63,1+$T67*INT((FJ55-1)/IF(OR($T69=0,$T69=""),1,$T69))),0)))&gt;IF(OR($T53="",$T53=0),10^20,$T53),IF(OR($T53="",$T53=0),10^20,$T53),IF($T65=справочники!$E$9,$T63+$T67*INT((FJ55-1)/IF(OR($T69=0,$T69=""),1,$T69)),IF($T65=справочники!$E$10,$T63*POWER($T67,INT((FJ55-1)/IF(OR($T69=0,$T69=""),1,$T69))),IF($T65=справочники!$E$11,POWER($T63,1+$T67*INT((FJ55-1)/IF(OR($T69=0,$T69=""),1,$T69))),0))))))))</f>
        <v>0</v>
      </c>
      <c r="FK72" s="588">
        <f>IF(FK56="",0,IF($W58&gt;0,IF(FK58&gt;IF(OR($T53="",$T53=0),10^20,$T53),IF(OR($T53="",$T53=0),10^20,$T53),FK58),IF($W60&gt;0,IF(FK60&gt;IF(OR($T53="",$T53=0),10^20,$T53),IF(OR($T53="",$T53=0),10^20,$T53),FK60),IF(FK55=1,IF($T63&gt;IF(OR($T53="",$T53=0),10^20,$T53),IF(OR($T53="",$T53=0),10^20,$T53),$T63),IF(IF($T65=справочники!$E$9,$T63+$T67*INT((FK55-1)/IF(OR($T69=0,$T69=""),1,$T69)),IF($T65=справочники!$E$10,$T63*POWER($T67,INT((FK55-1)/IF(OR($T69=0,$T69=""),1,$T69))),IF($T65=справочники!$E$11,POWER($T63,1+$T67*INT((FK55-1)/IF(OR($T69=0,$T69=""),1,$T69))),0)))&gt;IF(OR($T53="",$T53=0),10^20,$T53),IF(OR($T53="",$T53=0),10^20,$T53),IF($T65=справочники!$E$9,$T63+$T67*INT((FK55-1)/IF(OR($T69=0,$T69=""),1,$T69)),IF($T65=справочники!$E$10,$T63*POWER($T67,INT((FK55-1)/IF(OR($T69=0,$T69=""),1,$T69))),IF($T65=справочники!$E$11,POWER($T63,1+$T67*INT((FK55-1)/IF(OR($T69=0,$T69=""),1,$T69))),0))))))))</f>
        <v>0</v>
      </c>
      <c r="FL72" s="588">
        <f>IF(FL56="",0,IF($W58&gt;0,IF(FL58&gt;IF(OR($T53="",$T53=0),10^20,$T53),IF(OR($T53="",$T53=0),10^20,$T53),FL58),IF($W60&gt;0,IF(FL60&gt;IF(OR($T53="",$T53=0),10^20,$T53),IF(OR($T53="",$T53=0),10^20,$T53),FL60),IF(FL55=1,IF($T63&gt;IF(OR($T53="",$T53=0),10^20,$T53),IF(OR($T53="",$T53=0),10^20,$T53),$T63),IF(IF($T65=справочники!$E$9,$T63+$T67*INT((FL55-1)/IF(OR($T69=0,$T69=""),1,$T69)),IF($T65=справочники!$E$10,$T63*POWER($T67,INT((FL55-1)/IF(OR($T69=0,$T69=""),1,$T69))),IF($T65=справочники!$E$11,POWER($T63,1+$T67*INT((FL55-1)/IF(OR($T69=0,$T69=""),1,$T69))),0)))&gt;IF(OR($T53="",$T53=0),10^20,$T53),IF(OR($T53="",$T53=0),10^20,$T53),IF($T65=справочники!$E$9,$T63+$T67*INT((FL55-1)/IF(OR($T69=0,$T69=""),1,$T69)),IF($T65=справочники!$E$10,$T63*POWER($T67,INT((FL55-1)/IF(OR($T69=0,$T69=""),1,$T69))),IF($T65=справочники!$E$11,POWER($T63,1+$T67*INT((FL55-1)/IF(OR($T69=0,$T69=""),1,$T69))),0))))))))</f>
        <v>0</v>
      </c>
      <c r="FM72" s="588">
        <f>IF(FM56="",0,IF($W58&gt;0,IF(FM58&gt;IF(OR($T53="",$T53=0),10^20,$T53),IF(OR($T53="",$T53=0),10^20,$T53),FM58),IF($W60&gt;0,IF(FM60&gt;IF(OR($T53="",$T53=0),10^20,$T53),IF(OR($T53="",$T53=0),10^20,$T53),FM60),IF(FM55=1,IF($T63&gt;IF(OR($T53="",$T53=0),10^20,$T53),IF(OR($T53="",$T53=0),10^20,$T53),$T63),IF(IF($T65=справочники!$E$9,$T63+$T67*INT((FM55-1)/IF(OR($T69=0,$T69=""),1,$T69)),IF($T65=справочники!$E$10,$T63*POWER($T67,INT((FM55-1)/IF(OR($T69=0,$T69=""),1,$T69))),IF($T65=справочники!$E$11,POWER($T63,1+$T67*INT((FM55-1)/IF(OR($T69=0,$T69=""),1,$T69))),0)))&gt;IF(OR($T53="",$T53=0),10^20,$T53),IF(OR($T53="",$T53=0),10^20,$T53),IF($T65=справочники!$E$9,$T63+$T67*INT((FM55-1)/IF(OR($T69=0,$T69=""),1,$T69)),IF($T65=справочники!$E$10,$T63*POWER($T67,INT((FM55-1)/IF(OR($T69=0,$T69=""),1,$T69))),IF($T65=справочники!$E$11,POWER($T63,1+$T67*INT((FM55-1)/IF(OR($T69=0,$T69=""),1,$T69))),0))))))))</f>
        <v>0</v>
      </c>
      <c r="FN72" s="588">
        <f>IF(FN56="",0,IF($W58&gt;0,IF(FN58&gt;IF(OR($T53="",$T53=0),10^20,$T53),IF(OR($T53="",$T53=0),10^20,$T53),FN58),IF($W60&gt;0,IF(FN60&gt;IF(OR($T53="",$T53=0),10^20,$T53),IF(OR($T53="",$T53=0),10^20,$T53),FN60),IF(FN55=1,IF($T63&gt;IF(OR($T53="",$T53=0),10^20,$T53),IF(OR($T53="",$T53=0),10^20,$T53),$T63),IF(IF($T65=справочники!$E$9,$T63+$T67*INT((FN55-1)/IF(OR($T69=0,$T69=""),1,$T69)),IF($T65=справочники!$E$10,$T63*POWER($T67,INT((FN55-1)/IF(OR($T69=0,$T69=""),1,$T69))),IF($T65=справочники!$E$11,POWER($T63,1+$T67*INT((FN55-1)/IF(OR($T69=0,$T69=""),1,$T69))),0)))&gt;IF(OR($T53="",$T53=0),10^20,$T53),IF(OR($T53="",$T53=0),10^20,$T53),IF($T65=справочники!$E$9,$T63+$T67*INT((FN55-1)/IF(OR($T69=0,$T69=""),1,$T69)),IF($T65=справочники!$E$10,$T63*POWER($T67,INT((FN55-1)/IF(OR($T69=0,$T69=""),1,$T69))),IF($T65=справочники!$E$11,POWER($T63,1+$T67*INT((FN55-1)/IF(OR($T69=0,$T69=""),1,$T69))),0))))))))</f>
        <v>0</v>
      </c>
      <c r="FO72" s="588">
        <f>IF(FO56="",0,IF($W58&gt;0,IF(FO58&gt;IF(OR($T53="",$T53=0),10^20,$T53),IF(OR($T53="",$T53=0),10^20,$T53),FO58),IF($W60&gt;0,IF(FO60&gt;IF(OR($T53="",$T53=0),10^20,$T53),IF(OR($T53="",$T53=0),10^20,$T53),FO60),IF(FO55=1,IF($T63&gt;IF(OR($T53="",$T53=0),10^20,$T53),IF(OR($T53="",$T53=0),10^20,$T53),$T63),IF(IF($T65=справочники!$E$9,$T63+$T67*INT((FO55-1)/IF(OR($T69=0,$T69=""),1,$T69)),IF($T65=справочники!$E$10,$T63*POWER($T67,INT((FO55-1)/IF(OR($T69=0,$T69=""),1,$T69))),IF($T65=справочники!$E$11,POWER($T63,1+$T67*INT((FO55-1)/IF(OR($T69=0,$T69=""),1,$T69))),0)))&gt;IF(OR($T53="",$T53=0),10^20,$T53),IF(OR($T53="",$T53=0),10^20,$T53),IF($T65=справочники!$E$9,$T63+$T67*INT((FO55-1)/IF(OR($T69=0,$T69=""),1,$T69)),IF($T65=справочники!$E$10,$T63*POWER($T67,INT((FO55-1)/IF(OR($T69=0,$T69=""),1,$T69))),IF($T65=справочники!$E$11,POWER($T63,1+$T67*INT((FO55-1)/IF(OR($T69=0,$T69=""),1,$T69))),0))))))))</f>
        <v>0</v>
      </c>
      <c r="FP72" s="588">
        <f>IF(FP56="",0,IF($W58&gt;0,IF(FP58&gt;IF(OR($T53="",$T53=0),10^20,$T53),IF(OR($T53="",$T53=0),10^20,$T53),FP58),IF($W60&gt;0,IF(FP60&gt;IF(OR($T53="",$T53=0),10^20,$T53),IF(OR($T53="",$T53=0),10^20,$T53),FP60),IF(FP55=1,IF($T63&gt;IF(OR($T53="",$T53=0),10^20,$T53),IF(OR($T53="",$T53=0),10^20,$T53),$T63),IF(IF($T65=справочники!$E$9,$T63+$T67*INT((FP55-1)/IF(OR($T69=0,$T69=""),1,$T69)),IF($T65=справочники!$E$10,$T63*POWER($T67,INT((FP55-1)/IF(OR($T69=0,$T69=""),1,$T69))),IF($T65=справочники!$E$11,POWER($T63,1+$T67*INT((FP55-1)/IF(OR($T69=0,$T69=""),1,$T69))),0)))&gt;IF(OR($T53="",$T53=0),10^20,$T53),IF(OR($T53="",$T53=0),10^20,$T53),IF($T65=справочники!$E$9,$T63+$T67*INT((FP55-1)/IF(OR($T69=0,$T69=""),1,$T69)),IF($T65=справочники!$E$10,$T63*POWER($T67,INT((FP55-1)/IF(OR($T69=0,$T69=""),1,$T69))),IF($T65=справочники!$E$11,POWER($T63,1+$T67*INT((FP55-1)/IF(OR($T69=0,$T69=""),1,$T69))),0))))))))</f>
        <v>0</v>
      </c>
      <c r="FQ72" s="588">
        <f>IF(FQ56="",0,IF($W58&gt;0,IF(FQ58&gt;IF(OR($T53="",$T53=0),10^20,$T53),IF(OR($T53="",$T53=0),10^20,$T53),FQ58),IF($W60&gt;0,IF(FQ60&gt;IF(OR($T53="",$T53=0),10^20,$T53),IF(OR($T53="",$T53=0),10^20,$T53),FQ60),IF(FQ55=1,IF($T63&gt;IF(OR($T53="",$T53=0),10^20,$T53),IF(OR($T53="",$T53=0),10^20,$T53),$T63),IF(IF($T65=справочники!$E$9,$T63+$T67*INT((FQ55-1)/IF(OR($T69=0,$T69=""),1,$T69)),IF($T65=справочники!$E$10,$T63*POWER($T67,INT((FQ55-1)/IF(OR($T69=0,$T69=""),1,$T69))),IF($T65=справочники!$E$11,POWER($T63,1+$T67*INT((FQ55-1)/IF(OR($T69=0,$T69=""),1,$T69))),0)))&gt;IF(OR($T53="",$T53=0),10^20,$T53),IF(OR($T53="",$T53=0),10^20,$T53),IF($T65=справочники!$E$9,$T63+$T67*INT((FQ55-1)/IF(OR($T69=0,$T69=""),1,$T69)),IF($T65=справочники!$E$10,$T63*POWER($T67,INT((FQ55-1)/IF(OR($T69=0,$T69=""),1,$T69))),IF($T65=справочники!$E$11,POWER($T63,1+$T67*INT((FQ55-1)/IF(OR($T69=0,$T69=""),1,$T69))),0))))))))</f>
        <v>0</v>
      </c>
      <c r="FR72" s="588">
        <f>IF(FR56="",0,IF($W58&gt;0,IF(FR58&gt;IF(OR($T53="",$T53=0),10^20,$T53),IF(OR($T53="",$T53=0),10^20,$T53),FR58),IF($W60&gt;0,IF(FR60&gt;IF(OR($T53="",$T53=0),10^20,$T53),IF(OR($T53="",$T53=0),10^20,$T53),FR60),IF(FR55=1,IF($T63&gt;IF(OR($T53="",$T53=0),10^20,$T53),IF(OR($T53="",$T53=0),10^20,$T53),$T63),IF(IF($T65=справочники!$E$9,$T63+$T67*INT((FR55-1)/IF(OR($T69=0,$T69=""),1,$T69)),IF($T65=справочники!$E$10,$T63*POWER($T67,INT((FR55-1)/IF(OR($T69=0,$T69=""),1,$T69))),IF($T65=справочники!$E$11,POWER($T63,1+$T67*INT((FR55-1)/IF(OR($T69=0,$T69=""),1,$T69))),0)))&gt;IF(OR($T53="",$T53=0),10^20,$T53),IF(OR($T53="",$T53=0),10^20,$T53),IF($T65=справочники!$E$9,$T63+$T67*INT((FR55-1)/IF(OR($T69=0,$T69=""),1,$T69)),IF($T65=справочники!$E$10,$T63*POWER($T67,INT((FR55-1)/IF(OR($T69=0,$T69=""),1,$T69))),IF($T65=справочники!$E$11,POWER($T63,1+$T67*INT((FR55-1)/IF(OR($T69=0,$T69=""),1,$T69))),0))))))))</f>
        <v>0</v>
      </c>
      <c r="FS72" s="588">
        <f>IF(FS56="",0,IF($W58&gt;0,IF(FS58&gt;IF(OR($T53="",$T53=0),10^20,$T53),IF(OR($T53="",$T53=0),10^20,$T53),FS58),IF($W60&gt;0,IF(FS60&gt;IF(OR($T53="",$T53=0),10^20,$T53),IF(OR($T53="",$T53=0),10^20,$T53),FS60),IF(FS55=1,IF($T63&gt;IF(OR($T53="",$T53=0),10^20,$T53),IF(OR($T53="",$T53=0),10^20,$T53),$T63),IF(IF($T65=справочники!$E$9,$T63+$T67*INT((FS55-1)/IF(OR($T69=0,$T69=""),1,$T69)),IF($T65=справочники!$E$10,$T63*POWER($T67,INT((FS55-1)/IF(OR($T69=0,$T69=""),1,$T69))),IF($T65=справочники!$E$11,POWER($T63,1+$T67*INT((FS55-1)/IF(OR($T69=0,$T69=""),1,$T69))),0)))&gt;IF(OR($T53="",$T53=0),10^20,$T53),IF(OR($T53="",$T53=0),10^20,$T53),IF($T65=справочники!$E$9,$T63+$T67*INT((FS55-1)/IF(OR($T69=0,$T69=""),1,$T69)),IF($T65=справочники!$E$10,$T63*POWER($T67,INT((FS55-1)/IF(OR($T69=0,$T69=""),1,$T69))),IF($T65=справочники!$E$11,POWER($T63,1+$T67*INT((FS55-1)/IF(OR($T69=0,$T69=""),1,$T69))),0))))))))</f>
        <v>0</v>
      </c>
      <c r="FT72" s="588">
        <f>IF(FT56="",0,IF($W58&gt;0,IF(FT58&gt;IF(OR($T53="",$T53=0),10^20,$T53),IF(OR($T53="",$T53=0),10^20,$T53),FT58),IF($W60&gt;0,IF(FT60&gt;IF(OR($T53="",$T53=0),10^20,$T53),IF(OR($T53="",$T53=0),10^20,$T53),FT60),IF(FT55=1,IF($T63&gt;IF(OR($T53="",$T53=0),10^20,$T53),IF(OR($T53="",$T53=0),10^20,$T53),$T63),IF(IF($T65=справочники!$E$9,$T63+$T67*INT((FT55-1)/IF(OR($T69=0,$T69=""),1,$T69)),IF($T65=справочники!$E$10,$T63*POWER($T67,INT((FT55-1)/IF(OR($T69=0,$T69=""),1,$T69))),IF($T65=справочники!$E$11,POWER($T63,1+$T67*INT((FT55-1)/IF(OR($T69=0,$T69=""),1,$T69))),0)))&gt;IF(OR($T53="",$T53=0),10^20,$T53),IF(OR($T53="",$T53=0),10^20,$T53),IF($T65=справочники!$E$9,$T63+$T67*INT((FT55-1)/IF(OR($T69=0,$T69=""),1,$T69)),IF($T65=справочники!$E$10,$T63*POWER($T67,INT((FT55-1)/IF(OR($T69=0,$T69=""),1,$T69))),IF($T65=справочники!$E$11,POWER($T63,1+$T67*INT((FT55-1)/IF(OR($T69=0,$T69=""),1,$T69))),0))))))))</f>
        <v>0</v>
      </c>
      <c r="FU72" s="588">
        <f>IF(FU56="",0,IF($W58&gt;0,IF(FU58&gt;IF(OR($T53="",$T53=0),10^20,$T53),IF(OR($T53="",$T53=0),10^20,$T53),FU58),IF($W60&gt;0,IF(FU60&gt;IF(OR($T53="",$T53=0),10^20,$T53),IF(OR($T53="",$T53=0),10^20,$T53),FU60),IF(FU55=1,IF($T63&gt;IF(OR($T53="",$T53=0),10^20,$T53),IF(OR($T53="",$T53=0),10^20,$T53),$T63),IF(IF($T65=справочники!$E$9,$T63+$T67*INT((FU55-1)/IF(OR($T69=0,$T69=""),1,$T69)),IF($T65=справочники!$E$10,$T63*POWER($T67,INT((FU55-1)/IF(OR($T69=0,$T69=""),1,$T69))),IF($T65=справочники!$E$11,POWER($T63,1+$T67*INT((FU55-1)/IF(OR($T69=0,$T69=""),1,$T69))),0)))&gt;IF(OR($T53="",$T53=0),10^20,$T53),IF(OR($T53="",$T53=0),10^20,$T53),IF($T65=справочники!$E$9,$T63+$T67*INT((FU55-1)/IF(OR($T69=0,$T69=""),1,$T69)),IF($T65=справочники!$E$10,$T63*POWER($T67,INT((FU55-1)/IF(OR($T69=0,$T69=""),1,$T69))),IF($T65=справочники!$E$11,POWER($T63,1+$T67*INT((FU55-1)/IF(OR($T69=0,$T69=""),1,$T69))),0))))))))</f>
        <v>0</v>
      </c>
      <c r="FV72" s="588">
        <f>IF(FV56="",0,IF($W58&gt;0,IF(FV58&gt;IF(OR($T53="",$T53=0),10^20,$T53),IF(OR($T53="",$T53=0),10^20,$T53),FV58),IF($W60&gt;0,IF(FV60&gt;IF(OR($T53="",$T53=0),10^20,$T53),IF(OR($T53="",$T53=0),10^20,$T53),FV60),IF(FV55=1,IF($T63&gt;IF(OR($T53="",$T53=0),10^20,$T53),IF(OR($T53="",$T53=0),10^20,$T53),$T63),IF(IF($T65=справочники!$E$9,$T63+$T67*INT((FV55-1)/IF(OR($T69=0,$T69=""),1,$T69)),IF($T65=справочники!$E$10,$T63*POWER($T67,INT((FV55-1)/IF(OR($T69=0,$T69=""),1,$T69))),IF($T65=справочники!$E$11,POWER($T63,1+$T67*INT((FV55-1)/IF(OR($T69=0,$T69=""),1,$T69))),0)))&gt;IF(OR($T53="",$T53=0),10^20,$T53),IF(OR($T53="",$T53=0),10^20,$T53),IF($T65=справочники!$E$9,$T63+$T67*INT((FV55-1)/IF(OR($T69=0,$T69=""),1,$T69)),IF($T65=справочники!$E$10,$T63*POWER($T67,INT((FV55-1)/IF(OR($T69=0,$T69=""),1,$T69))),IF($T65=справочники!$E$11,POWER($T63,1+$T67*INT((FV55-1)/IF(OR($T69=0,$T69=""),1,$T69))),0))))))))</f>
        <v>0</v>
      </c>
      <c r="FW72" s="588">
        <f>IF(FW56="",0,IF($W58&gt;0,IF(FW58&gt;IF(OR($T53="",$T53=0),10^20,$T53),IF(OR($T53="",$T53=0),10^20,$T53),FW58),IF($W60&gt;0,IF(FW60&gt;IF(OR($T53="",$T53=0),10^20,$T53),IF(OR($T53="",$T53=0),10^20,$T53),FW60),IF(FW55=1,IF($T63&gt;IF(OR($T53="",$T53=0),10^20,$T53),IF(OR($T53="",$T53=0),10^20,$T53),$T63),IF(IF($T65=справочники!$E$9,$T63+$T67*INT((FW55-1)/IF(OR($T69=0,$T69=""),1,$T69)),IF($T65=справочники!$E$10,$T63*POWER($T67,INT((FW55-1)/IF(OR($T69=0,$T69=""),1,$T69))),IF($T65=справочники!$E$11,POWER($T63,1+$T67*INT((FW55-1)/IF(OR($T69=0,$T69=""),1,$T69))),0)))&gt;IF(OR($T53="",$T53=0),10^20,$T53),IF(OR($T53="",$T53=0),10^20,$T53),IF($T65=справочники!$E$9,$T63+$T67*INT((FW55-1)/IF(OR($T69=0,$T69=""),1,$T69)),IF($T65=справочники!$E$10,$T63*POWER($T67,INT((FW55-1)/IF(OR($T69=0,$T69=""),1,$T69))),IF($T65=справочники!$E$11,POWER($T63,1+$T67*INT((FW55-1)/IF(OR($T69=0,$T69=""),1,$T69))),0))))))))</f>
        <v>0</v>
      </c>
      <c r="FX72" s="588">
        <f>IF(FX56="",0,IF($W58&gt;0,IF(FX58&gt;IF(OR($T53="",$T53=0),10^20,$T53),IF(OR($T53="",$T53=0),10^20,$T53),FX58),IF($W60&gt;0,IF(FX60&gt;IF(OR($T53="",$T53=0),10^20,$T53),IF(OR($T53="",$T53=0),10^20,$T53),FX60),IF(FX55=1,IF($T63&gt;IF(OR($T53="",$T53=0),10^20,$T53),IF(OR($T53="",$T53=0),10^20,$T53),$T63),IF(IF($T65=справочники!$E$9,$T63+$T67*INT((FX55-1)/IF(OR($T69=0,$T69=""),1,$T69)),IF($T65=справочники!$E$10,$T63*POWER($T67,INT((FX55-1)/IF(OR($T69=0,$T69=""),1,$T69))),IF($T65=справочники!$E$11,POWER($T63,1+$T67*INT((FX55-1)/IF(OR($T69=0,$T69=""),1,$T69))),0)))&gt;IF(OR($T53="",$T53=0),10^20,$T53),IF(OR($T53="",$T53=0),10^20,$T53),IF($T65=справочники!$E$9,$T63+$T67*INT((FX55-1)/IF(OR($T69=0,$T69=""),1,$T69)),IF($T65=справочники!$E$10,$T63*POWER($T67,INT((FX55-1)/IF(OR($T69=0,$T69=""),1,$T69))),IF($T65=справочники!$E$11,POWER($T63,1+$T67*INT((FX55-1)/IF(OR($T69=0,$T69=""),1,$T69))),0))))))))</f>
        <v>0</v>
      </c>
      <c r="FY72" s="588">
        <f>IF(FY56="",0,IF($W58&gt;0,IF(FY58&gt;IF(OR($T53="",$T53=0),10^20,$T53),IF(OR($T53="",$T53=0),10^20,$T53),FY58),IF($W60&gt;0,IF(FY60&gt;IF(OR($T53="",$T53=0),10^20,$T53),IF(OR($T53="",$T53=0),10^20,$T53),FY60),IF(FY55=1,IF($T63&gt;IF(OR($T53="",$T53=0),10^20,$T53),IF(OR($T53="",$T53=0),10^20,$T53),$T63),IF(IF($T65=справочники!$E$9,$T63+$T67*INT((FY55-1)/IF(OR($T69=0,$T69=""),1,$T69)),IF($T65=справочники!$E$10,$T63*POWER($T67,INT((FY55-1)/IF(OR($T69=0,$T69=""),1,$T69))),IF($T65=справочники!$E$11,POWER($T63,1+$T67*INT((FY55-1)/IF(OR($T69=0,$T69=""),1,$T69))),0)))&gt;IF(OR($T53="",$T53=0),10^20,$T53),IF(OR($T53="",$T53=0),10^20,$T53),IF($T65=справочники!$E$9,$T63+$T67*INT((FY55-1)/IF(OR($T69=0,$T69=""),1,$T69)),IF($T65=справочники!$E$10,$T63*POWER($T67,INT((FY55-1)/IF(OR($T69=0,$T69=""),1,$T69))),IF($T65=справочники!$E$11,POWER($T63,1+$T67*INT((FY55-1)/IF(OR($T69=0,$T69=""),1,$T69))),0))))))))</f>
        <v>0</v>
      </c>
      <c r="FZ72" s="588">
        <f>IF(FZ56="",0,IF($W58&gt;0,IF(FZ58&gt;IF(OR($T53="",$T53=0),10^20,$T53),IF(OR($T53="",$T53=0),10^20,$T53),FZ58),IF($W60&gt;0,IF(FZ60&gt;IF(OR($T53="",$T53=0),10^20,$T53),IF(OR($T53="",$T53=0),10^20,$T53),FZ60),IF(FZ55=1,IF($T63&gt;IF(OR($T53="",$T53=0),10^20,$T53),IF(OR($T53="",$T53=0),10^20,$T53),$T63),IF(IF($T65=справочники!$E$9,$T63+$T67*INT((FZ55-1)/IF(OR($T69=0,$T69=""),1,$T69)),IF($T65=справочники!$E$10,$T63*POWER($T67,INT((FZ55-1)/IF(OR($T69=0,$T69=""),1,$T69))),IF($T65=справочники!$E$11,POWER($T63,1+$T67*INT((FZ55-1)/IF(OR($T69=0,$T69=""),1,$T69))),0)))&gt;IF(OR($T53="",$T53=0),10^20,$T53),IF(OR($T53="",$T53=0),10^20,$T53),IF($T65=справочники!$E$9,$T63+$T67*INT((FZ55-1)/IF(OR($T69=0,$T69=""),1,$T69)),IF($T65=справочники!$E$10,$T63*POWER($T67,INT((FZ55-1)/IF(OR($T69=0,$T69=""),1,$T69))),IF($T65=справочники!$E$11,POWER($T63,1+$T67*INT((FZ55-1)/IF(OR($T69=0,$T69=""),1,$T69))),0))))))))</f>
        <v>0</v>
      </c>
      <c r="GA72" s="588">
        <f>IF(GA56="",0,IF($W58&gt;0,IF(GA58&gt;IF(OR($T53="",$T53=0),10^20,$T53),IF(OR($T53="",$T53=0),10^20,$T53),GA58),IF($W60&gt;0,IF(GA60&gt;IF(OR($T53="",$T53=0),10^20,$T53),IF(OR($T53="",$T53=0),10^20,$T53),GA60),IF(GA55=1,IF($T63&gt;IF(OR($T53="",$T53=0),10^20,$T53),IF(OR($T53="",$T53=0),10^20,$T53),$T63),IF(IF($T65=справочники!$E$9,$T63+$T67*INT((GA55-1)/IF(OR($T69=0,$T69=""),1,$T69)),IF($T65=справочники!$E$10,$T63*POWER($T67,INT((GA55-1)/IF(OR($T69=0,$T69=""),1,$T69))),IF($T65=справочники!$E$11,POWER($T63,1+$T67*INT((GA55-1)/IF(OR($T69=0,$T69=""),1,$T69))),0)))&gt;IF(OR($T53="",$T53=0),10^20,$T53),IF(OR($T53="",$T53=0),10^20,$T53),IF($T65=справочники!$E$9,$T63+$T67*INT((GA55-1)/IF(OR($T69=0,$T69=""),1,$T69)),IF($T65=справочники!$E$10,$T63*POWER($T67,INT((GA55-1)/IF(OR($T69=0,$T69=""),1,$T69))),IF($T65=справочники!$E$11,POWER($T63,1+$T67*INT((GA55-1)/IF(OR($T69=0,$T69=""),1,$T69))),0))))))))</f>
        <v>0</v>
      </c>
      <c r="GB72" s="588">
        <f>IF(GB56="",0,IF($W58&gt;0,IF(GB58&gt;IF(OR($T53="",$T53=0),10^20,$T53),IF(OR($T53="",$T53=0),10^20,$T53),GB58),IF($W60&gt;0,IF(GB60&gt;IF(OR($T53="",$T53=0),10^20,$T53),IF(OR($T53="",$T53=0),10^20,$T53),GB60),IF(GB55=1,IF($T63&gt;IF(OR($T53="",$T53=0),10^20,$T53),IF(OR($T53="",$T53=0),10^20,$T53),$T63),IF(IF($T65=справочники!$E$9,$T63+$T67*INT((GB55-1)/IF(OR($T69=0,$T69=""),1,$T69)),IF($T65=справочники!$E$10,$T63*POWER($T67,INT((GB55-1)/IF(OR($T69=0,$T69=""),1,$T69))),IF($T65=справочники!$E$11,POWER($T63,1+$T67*INT((GB55-1)/IF(OR($T69=0,$T69=""),1,$T69))),0)))&gt;IF(OR($T53="",$T53=0),10^20,$T53),IF(OR($T53="",$T53=0),10^20,$T53),IF($T65=справочники!$E$9,$T63+$T67*INT((GB55-1)/IF(OR($T69=0,$T69=""),1,$T69)),IF($T65=справочники!$E$10,$T63*POWER($T67,INT((GB55-1)/IF(OR($T69=0,$T69=""),1,$T69))),IF($T65=справочники!$E$11,POWER($T63,1+$T67*INT((GB55-1)/IF(OR($T69=0,$T69=""),1,$T69))),0))))))))</f>
        <v>0</v>
      </c>
      <c r="GC72" s="588">
        <f>IF(GC56="",0,IF($W58&gt;0,IF(GC58&gt;IF(OR($T53="",$T53=0),10^20,$T53),IF(OR($T53="",$T53=0),10^20,$T53),GC58),IF($W60&gt;0,IF(GC60&gt;IF(OR($T53="",$T53=0),10^20,$T53),IF(OR($T53="",$T53=0),10^20,$T53),GC60),IF(GC55=1,IF($T63&gt;IF(OR($T53="",$T53=0),10^20,$T53),IF(OR($T53="",$T53=0),10^20,$T53),$T63),IF(IF($T65=справочники!$E$9,$T63+$T67*INT((GC55-1)/IF(OR($T69=0,$T69=""),1,$T69)),IF($T65=справочники!$E$10,$T63*POWER($T67,INT((GC55-1)/IF(OR($T69=0,$T69=""),1,$T69))),IF($T65=справочники!$E$11,POWER($T63,1+$T67*INT((GC55-1)/IF(OR($T69=0,$T69=""),1,$T69))),0)))&gt;IF(OR($T53="",$T53=0),10^20,$T53),IF(OR($T53="",$T53=0),10^20,$T53),IF($T65=справочники!$E$9,$T63+$T67*INT((GC55-1)/IF(OR($T69=0,$T69=""),1,$T69)),IF($T65=справочники!$E$10,$T63*POWER($T67,INT((GC55-1)/IF(OR($T69=0,$T69=""),1,$T69))),IF($T65=справочники!$E$11,POWER($T63,1+$T67*INT((GC55-1)/IF(OR($T69=0,$T69=""),1,$T69))),0))))))))</f>
        <v>0</v>
      </c>
      <c r="GD72" s="588">
        <f>IF(GD56="",0,IF($W58&gt;0,IF(GD58&gt;IF(OR($T53="",$T53=0),10^20,$T53),IF(OR($T53="",$T53=0),10^20,$T53),GD58),IF($W60&gt;0,IF(GD60&gt;IF(OR($T53="",$T53=0),10^20,$T53),IF(OR($T53="",$T53=0),10^20,$T53),GD60),IF(GD55=1,IF($T63&gt;IF(OR($T53="",$T53=0),10^20,$T53),IF(OR($T53="",$T53=0),10^20,$T53),$T63),IF(IF($T65=справочники!$E$9,$T63+$T67*INT((GD55-1)/IF(OR($T69=0,$T69=""),1,$T69)),IF($T65=справочники!$E$10,$T63*POWER($T67,INT((GD55-1)/IF(OR($T69=0,$T69=""),1,$T69))),IF($T65=справочники!$E$11,POWER($T63,1+$T67*INT((GD55-1)/IF(OR($T69=0,$T69=""),1,$T69))),0)))&gt;IF(OR($T53="",$T53=0),10^20,$T53),IF(OR($T53="",$T53=0),10^20,$T53),IF($T65=справочники!$E$9,$T63+$T67*INT((GD55-1)/IF(OR($T69=0,$T69=""),1,$T69)),IF($T65=справочники!$E$10,$T63*POWER($T67,INT((GD55-1)/IF(OR($T69=0,$T69=""),1,$T69))),IF($T65=справочники!$E$11,POWER($T63,1+$T67*INT((GD55-1)/IF(OR($T69=0,$T69=""),1,$T69))),0))))))))</f>
        <v>0</v>
      </c>
      <c r="GE72" s="588">
        <f>IF(GE56="",0,IF($W58&gt;0,IF(GE58&gt;IF(OR($T53="",$T53=0),10^20,$T53),IF(OR($T53="",$T53=0),10^20,$T53),GE58),IF($W60&gt;0,IF(GE60&gt;IF(OR($T53="",$T53=0),10^20,$T53),IF(OR($T53="",$T53=0),10^20,$T53),GE60),IF(GE55=1,IF($T63&gt;IF(OR($T53="",$T53=0),10^20,$T53),IF(OR($T53="",$T53=0),10^20,$T53),$T63),IF(IF($T65=справочники!$E$9,$T63+$T67*INT((GE55-1)/IF(OR($T69=0,$T69=""),1,$T69)),IF($T65=справочники!$E$10,$T63*POWER($T67,INT((GE55-1)/IF(OR($T69=0,$T69=""),1,$T69))),IF($T65=справочники!$E$11,POWER($T63,1+$T67*INT((GE55-1)/IF(OR($T69=0,$T69=""),1,$T69))),0)))&gt;IF(OR($T53="",$T53=0),10^20,$T53),IF(OR($T53="",$T53=0),10^20,$T53),IF($T65=справочники!$E$9,$T63+$T67*INT((GE55-1)/IF(OR($T69=0,$T69=""),1,$T69)),IF($T65=справочники!$E$10,$T63*POWER($T67,INT((GE55-1)/IF(OR($T69=0,$T69=""),1,$T69))),IF($T65=справочники!$E$11,POWER($T63,1+$T67*INT((GE55-1)/IF(OR($T69=0,$T69=""),1,$T69))),0))))))))</f>
        <v>0</v>
      </c>
      <c r="GF72" s="588">
        <f>IF(GF56="",0,IF($W58&gt;0,IF(GF58&gt;IF(OR($T53="",$T53=0),10^20,$T53),IF(OR($T53="",$T53=0),10^20,$T53),GF58),IF($W60&gt;0,IF(GF60&gt;IF(OR($T53="",$T53=0),10^20,$T53),IF(OR($T53="",$T53=0),10^20,$T53),GF60),IF(GF55=1,IF($T63&gt;IF(OR($T53="",$T53=0),10^20,$T53),IF(OR($T53="",$T53=0),10^20,$T53),$T63),IF(IF($T65=справочники!$E$9,$T63+$T67*INT((GF55-1)/IF(OR($T69=0,$T69=""),1,$T69)),IF($T65=справочники!$E$10,$T63*POWER($T67,INT((GF55-1)/IF(OR($T69=0,$T69=""),1,$T69))),IF($T65=справочники!$E$11,POWER($T63,1+$T67*INT((GF55-1)/IF(OR($T69=0,$T69=""),1,$T69))),0)))&gt;IF(OR($T53="",$T53=0),10^20,$T53),IF(OR($T53="",$T53=0),10^20,$T53),IF($T65=справочники!$E$9,$T63+$T67*INT((GF55-1)/IF(OR($T69=0,$T69=""),1,$T69)),IF($T65=справочники!$E$10,$T63*POWER($T67,INT((GF55-1)/IF(OR($T69=0,$T69=""),1,$T69))),IF($T65=справочники!$E$11,POWER($T63,1+$T67*INT((GF55-1)/IF(OR($T69=0,$T69=""),1,$T69))),0))))))))</f>
        <v>0</v>
      </c>
      <c r="GG72" s="588">
        <f>IF(GG56="",0,IF($W58&gt;0,IF(GG58&gt;IF(OR($T53="",$T53=0),10^20,$T53),IF(OR($T53="",$T53=0),10^20,$T53),GG58),IF($W60&gt;0,IF(GG60&gt;IF(OR($T53="",$T53=0),10^20,$T53),IF(OR($T53="",$T53=0),10^20,$T53),GG60),IF(GG55=1,IF($T63&gt;IF(OR($T53="",$T53=0),10^20,$T53),IF(OR($T53="",$T53=0),10^20,$T53),$T63),IF(IF($T65=справочники!$E$9,$T63+$T67*INT((GG55-1)/IF(OR($T69=0,$T69=""),1,$T69)),IF($T65=справочники!$E$10,$T63*POWER($T67,INT((GG55-1)/IF(OR($T69=0,$T69=""),1,$T69))),IF($T65=справочники!$E$11,POWER($T63,1+$T67*INT((GG55-1)/IF(OR($T69=0,$T69=""),1,$T69))),0)))&gt;IF(OR($T53="",$T53=0),10^20,$T53),IF(OR($T53="",$T53=0),10^20,$T53),IF($T65=справочники!$E$9,$T63+$T67*INT((GG55-1)/IF(OR($T69=0,$T69=""),1,$T69)),IF($T65=справочники!$E$10,$T63*POWER($T67,INT((GG55-1)/IF(OR($T69=0,$T69=""),1,$T69))),IF($T65=справочники!$E$11,POWER($T63,1+$T67*INT((GG55-1)/IF(OR($T69=0,$T69=""),1,$T69))),0))))))))</f>
        <v>0</v>
      </c>
      <c r="GH72" s="588">
        <f>IF(GH56="",0,IF($W58&gt;0,IF(GH58&gt;IF(OR($T53="",$T53=0),10^20,$T53),IF(OR($T53="",$T53=0),10^20,$T53),GH58),IF($W60&gt;0,IF(GH60&gt;IF(OR($T53="",$T53=0),10^20,$T53),IF(OR($T53="",$T53=0),10^20,$T53),GH60),IF(GH55=1,IF($T63&gt;IF(OR($T53="",$T53=0),10^20,$T53),IF(OR($T53="",$T53=0),10^20,$T53),$T63),IF(IF($T65=справочники!$E$9,$T63+$T67*INT((GH55-1)/IF(OR($T69=0,$T69=""),1,$T69)),IF($T65=справочники!$E$10,$T63*POWER($T67,INT((GH55-1)/IF(OR($T69=0,$T69=""),1,$T69))),IF($T65=справочники!$E$11,POWER($T63,1+$T67*INT((GH55-1)/IF(OR($T69=0,$T69=""),1,$T69))),0)))&gt;IF(OR($T53="",$T53=0),10^20,$T53),IF(OR($T53="",$T53=0),10^20,$T53),IF($T65=справочники!$E$9,$T63+$T67*INT((GH55-1)/IF(OR($T69=0,$T69=""),1,$T69)),IF($T65=справочники!$E$10,$T63*POWER($T67,INT((GH55-1)/IF(OR($T69=0,$T69=""),1,$T69))),IF($T65=справочники!$E$11,POWER($T63,1+$T67*INT((GH55-1)/IF(OR($T69=0,$T69=""),1,$T69))),0))))))))</f>
        <v>0</v>
      </c>
      <c r="GI72" s="588">
        <f>IF(GI56="",0,IF($W58&gt;0,IF(GI58&gt;IF(OR($T53="",$T53=0),10^20,$T53),IF(OR($T53="",$T53=0),10^20,$T53),GI58),IF($W60&gt;0,IF(GI60&gt;IF(OR($T53="",$T53=0),10^20,$T53),IF(OR($T53="",$T53=0),10^20,$T53),GI60),IF(GI55=1,IF($T63&gt;IF(OR($T53="",$T53=0),10^20,$T53),IF(OR($T53="",$T53=0),10^20,$T53),$T63),IF(IF($T65=справочники!$E$9,$T63+$T67*INT((GI55-1)/IF(OR($T69=0,$T69=""),1,$T69)),IF($T65=справочники!$E$10,$T63*POWER($T67,INT((GI55-1)/IF(OR($T69=0,$T69=""),1,$T69))),IF($T65=справочники!$E$11,POWER($T63,1+$T67*INT((GI55-1)/IF(OR($T69=0,$T69=""),1,$T69))),0)))&gt;IF(OR($T53="",$T53=0),10^20,$T53),IF(OR($T53="",$T53=0),10^20,$T53),IF($T65=справочники!$E$9,$T63+$T67*INT((GI55-1)/IF(OR($T69=0,$T69=""),1,$T69)),IF($T65=справочники!$E$10,$T63*POWER($T67,INT((GI55-1)/IF(OR($T69=0,$T69=""),1,$T69))),IF($T65=справочники!$E$11,POWER($T63,1+$T67*INT((GI55-1)/IF(OR($T69=0,$T69=""),1,$T69))),0))))))))</f>
        <v>0</v>
      </c>
      <c r="GJ72" s="588">
        <f>IF(GJ56="",0,IF($W58&gt;0,IF(GJ58&gt;IF(OR($T53="",$T53=0),10^20,$T53),IF(OR($T53="",$T53=0),10^20,$T53),GJ58),IF($W60&gt;0,IF(GJ60&gt;IF(OR($T53="",$T53=0),10^20,$T53),IF(OR($T53="",$T53=0),10^20,$T53),GJ60),IF(GJ55=1,IF($T63&gt;IF(OR($T53="",$T53=0),10^20,$T53),IF(OR($T53="",$T53=0),10^20,$T53),$T63),IF(IF($T65=справочники!$E$9,$T63+$T67*INT((GJ55-1)/IF(OR($T69=0,$T69=""),1,$T69)),IF($T65=справочники!$E$10,$T63*POWER($T67,INT((GJ55-1)/IF(OR($T69=0,$T69=""),1,$T69))),IF($T65=справочники!$E$11,POWER($T63,1+$T67*INT((GJ55-1)/IF(OR($T69=0,$T69=""),1,$T69))),0)))&gt;IF(OR($T53="",$T53=0),10^20,$T53),IF(OR($T53="",$T53=0),10^20,$T53),IF($T65=справочники!$E$9,$T63+$T67*INT((GJ55-1)/IF(OR($T69=0,$T69=""),1,$T69)),IF($T65=справочники!$E$10,$T63*POWER($T67,INT((GJ55-1)/IF(OR($T69=0,$T69=""),1,$T69))),IF($T65=справочники!$E$11,POWER($T63,1+$T67*INT((GJ55-1)/IF(OR($T69=0,$T69=""),1,$T69))),0))))))))</f>
        <v>0</v>
      </c>
      <c r="GK72" s="588">
        <f>IF(GK56="",0,IF($W58&gt;0,IF(GK58&gt;IF(OR($T53="",$T53=0),10^20,$T53),IF(OR($T53="",$T53=0),10^20,$T53),GK58),IF($W60&gt;0,IF(GK60&gt;IF(OR($T53="",$T53=0),10^20,$T53),IF(OR($T53="",$T53=0),10^20,$T53),GK60),IF(GK55=1,IF($T63&gt;IF(OR($T53="",$T53=0),10^20,$T53),IF(OR($T53="",$T53=0),10^20,$T53),$T63),IF(IF($T65=справочники!$E$9,$T63+$T67*INT((GK55-1)/IF(OR($T69=0,$T69=""),1,$T69)),IF($T65=справочники!$E$10,$T63*POWER($T67,INT((GK55-1)/IF(OR($T69=0,$T69=""),1,$T69))),IF($T65=справочники!$E$11,POWER($T63,1+$T67*INT((GK55-1)/IF(OR($T69=0,$T69=""),1,$T69))),0)))&gt;IF(OR($T53="",$T53=0),10^20,$T53),IF(OR($T53="",$T53=0),10^20,$T53),IF($T65=справочники!$E$9,$T63+$T67*INT((GK55-1)/IF(OR($T69=0,$T69=""),1,$T69)),IF($T65=справочники!$E$10,$T63*POWER($T67,INT((GK55-1)/IF(OR($T69=0,$T69=""),1,$T69))),IF($T65=справочники!$E$11,POWER($T63,1+$T67*INT((GK55-1)/IF(OR($T69=0,$T69=""),1,$T69))),0))))))))</f>
        <v>0</v>
      </c>
      <c r="GL72" s="588">
        <f>IF(GL56="",0,IF($W58&gt;0,IF(GL58&gt;IF(OR($T53="",$T53=0),10^20,$T53),IF(OR($T53="",$T53=0),10^20,$T53),GL58),IF($W60&gt;0,IF(GL60&gt;IF(OR($T53="",$T53=0),10^20,$T53),IF(OR($T53="",$T53=0),10^20,$T53),GL60),IF(GL55=1,IF($T63&gt;IF(OR($T53="",$T53=0),10^20,$T53),IF(OR($T53="",$T53=0),10^20,$T53),$T63),IF(IF($T65=справочники!$E$9,$T63+$T67*INT((GL55-1)/IF(OR($T69=0,$T69=""),1,$T69)),IF($T65=справочники!$E$10,$T63*POWER($T67,INT((GL55-1)/IF(OR($T69=0,$T69=""),1,$T69))),IF($T65=справочники!$E$11,POWER($T63,1+$T67*INT((GL55-1)/IF(OR($T69=0,$T69=""),1,$T69))),0)))&gt;IF(OR($T53="",$T53=0),10^20,$T53),IF(OR($T53="",$T53=0),10^20,$T53),IF($T65=справочники!$E$9,$T63+$T67*INT((GL55-1)/IF(OR($T69=0,$T69=""),1,$T69)),IF($T65=справочники!$E$10,$T63*POWER($T67,INT((GL55-1)/IF(OR($T69=0,$T69=""),1,$T69))),IF($T65=справочники!$E$11,POWER($T63,1+$T67*INT((GL55-1)/IF(OR($T69=0,$T69=""),1,$T69))),0))))))))</f>
        <v>0</v>
      </c>
      <c r="GM72" s="588">
        <f>IF(GM56="",0,IF($W58&gt;0,IF(GM58&gt;IF(OR($T53="",$T53=0),10^20,$T53),IF(OR($T53="",$T53=0),10^20,$T53),GM58),IF($W60&gt;0,IF(GM60&gt;IF(OR($T53="",$T53=0),10^20,$T53),IF(OR($T53="",$T53=0),10^20,$T53),GM60),IF(GM55=1,IF($T63&gt;IF(OR($T53="",$T53=0),10^20,$T53),IF(OR($T53="",$T53=0),10^20,$T53),$T63),IF(IF($T65=справочники!$E$9,$T63+$T67*INT((GM55-1)/IF(OR($T69=0,$T69=""),1,$T69)),IF($T65=справочники!$E$10,$T63*POWER($T67,INT((GM55-1)/IF(OR($T69=0,$T69=""),1,$T69))),IF($T65=справочники!$E$11,POWER($T63,1+$T67*INT((GM55-1)/IF(OR($T69=0,$T69=""),1,$T69))),0)))&gt;IF(OR($T53="",$T53=0),10^20,$T53),IF(OR($T53="",$T53=0),10^20,$T53),IF($T65=справочники!$E$9,$T63+$T67*INT((GM55-1)/IF(OR($T69=0,$T69=""),1,$T69)),IF($T65=справочники!$E$10,$T63*POWER($T67,INT((GM55-1)/IF(OR($T69=0,$T69=""),1,$T69))),IF($T65=справочники!$E$11,POWER($T63,1+$T67*INT((GM55-1)/IF(OR($T69=0,$T69=""),1,$T69))),0))))))))</f>
        <v>0</v>
      </c>
      <c r="GN72" s="588">
        <f>IF(GN56="",0,IF($W58&gt;0,IF(GN58&gt;IF(OR($T53="",$T53=0),10^20,$T53),IF(OR($T53="",$T53=0),10^20,$T53),GN58),IF($W60&gt;0,IF(GN60&gt;IF(OR($T53="",$T53=0),10^20,$T53),IF(OR($T53="",$T53=0),10^20,$T53),GN60),IF(GN55=1,IF($T63&gt;IF(OR($T53="",$T53=0),10^20,$T53),IF(OR($T53="",$T53=0),10^20,$T53),$T63),IF(IF($T65=справочники!$E$9,$T63+$T67*INT((GN55-1)/IF(OR($T69=0,$T69=""),1,$T69)),IF($T65=справочники!$E$10,$T63*POWER($T67,INT((GN55-1)/IF(OR($T69=0,$T69=""),1,$T69))),IF($T65=справочники!$E$11,POWER($T63,1+$T67*INT((GN55-1)/IF(OR($T69=0,$T69=""),1,$T69))),0)))&gt;IF(OR($T53="",$T53=0),10^20,$T53),IF(OR($T53="",$T53=0),10^20,$T53),IF($T65=справочники!$E$9,$T63+$T67*INT((GN55-1)/IF(OR($T69=0,$T69=""),1,$T69)),IF($T65=справочники!$E$10,$T63*POWER($T67,INT((GN55-1)/IF(OR($T69=0,$T69=""),1,$T69))),IF($T65=справочники!$E$11,POWER($T63,1+$T67*INT((GN55-1)/IF(OR($T69=0,$T69=""),1,$T69))),0))))))))</f>
        <v>0</v>
      </c>
      <c r="GO72" s="588">
        <f>IF(GO56="",0,IF($W58&gt;0,IF(GO58&gt;IF(OR($T53="",$T53=0),10^20,$T53),IF(OR($T53="",$T53=0),10^20,$T53),GO58),IF($W60&gt;0,IF(GO60&gt;IF(OR($T53="",$T53=0),10^20,$T53),IF(OR($T53="",$T53=0),10^20,$T53),GO60),IF(GO55=1,IF($T63&gt;IF(OR($T53="",$T53=0),10^20,$T53),IF(OR($T53="",$T53=0),10^20,$T53),$T63),IF(IF($T65=справочники!$E$9,$T63+$T67*INT((GO55-1)/IF(OR($T69=0,$T69=""),1,$T69)),IF($T65=справочники!$E$10,$T63*POWER($T67,INT((GO55-1)/IF(OR($T69=0,$T69=""),1,$T69))),IF($T65=справочники!$E$11,POWER($T63,1+$T67*INT((GO55-1)/IF(OR($T69=0,$T69=""),1,$T69))),0)))&gt;IF(OR($T53="",$T53=0),10^20,$T53),IF(OR($T53="",$T53=0),10^20,$T53),IF($T65=справочники!$E$9,$T63+$T67*INT((GO55-1)/IF(OR($T69=0,$T69=""),1,$T69)),IF($T65=справочники!$E$10,$T63*POWER($T67,INT((GO55-1)/IF(OR($T69=0,$T69=""),1,$T69))),IF($T65=справочники!$E$11,POWER($T63,1+$T67*INT((GO55-1)/IF(OR($T69=0,$T69=""),1,$T69))),0))))))))</f>
        <v>0</v>
      </c>
      <c r="GP72" s="588">
        <f>IF(GP56="",0,IF($W58&gt;0,IF(GP58&gt;IF(OR($T53="",$T53=0),10^20,$T53),IF(OR($T53="",$T53=0),10^20,$T53),GP58),IF($W60&gt;0,IF(GP60&gt;IF(OR($T53="",$T53=0),10^20,$T53),IF(OR($T53="",$T53=0),10^20,$T53),GP60),IF(GP55=1,IF($T63&gt;IF(OR($T53="",$T53=0),10^20,$T53),IF(OR($T53="",$T53=0),10^20,$T53),$T63),IF(IF($T65=справочники!$E$9,$T63+$T67*INT((GP55-1)/IF(OR($T69=0,$T69=""),1,$T69)),IF($T65=справочники!$E$10,$T63*POWER($T67,INT((GP55-1)/IF(OR($T69=0,$T69=""),1,$T69))),IF($T65=справочники!$E$11,POWER($T63,1+$T67*INT((GP55-1)/IF(OR($T69=0,$T69=""),1,$T69))),0)))&gt;IF(OR($T53="",$T53=0),10^20,$T53),IF(OR($T53="",$T53=0),10^20,$T53),IF($T65=справочники!$E$9,$T63+$T67*INT((GP55-1)/IF(OR($T69=0,$T69=""),1,$T69)),IF($T65=справочники!$E$10,$T63*POWER($T67,INT((GP55-1)/IF(OR($T69=0,$T69=""),1,$T69))),IF($T65=справочники!$E$11,POWER($T63,1+$T67*INT((GP55-1)/IF(OR($T69=0,$T69=""),1,$T69))),0))))))))</f>
        <v>0</v>
      </c>
      <c r="GQ72" s="588">
        <f>IF(GQ56="",0,IF($W58&gt;0,IF(GQ58&gt;IF(OR($T53="",$T53=0),10^20,$T53),IF(OR($T53="",$T53=0),10^20,$T53),GQ58),IF($W60&gt;0,IF(GQ60&gt;IF(OR($T53="",$T53=0),10^20,$T53),IF(OR($T53="",$T53=0),10^20,$T53),GQ60),IF(GQ55=1,IF($T63&gt;IF(OR($T53="",$T53=0),10^20,$T53),IF(OR($T53="",$T53=0),10^20,$T53),$T63),IF(IF($T65=справочники!$E$9,$T63+$T67*INT((GQ55-1)/IF(OR($T69=0,$T69=""),1,$T69)),IF($T65=справочники!$E$10,$T63*POWER($T67,INT((GQ55-1)/IF(OR($T69=0,$T69=""),1,$T69))),IF($T65=справочники!$E$11,POWER($T63,1+$T67*INT((GQ55-1)/IF(OR($T69=0,$T69=""),1,$T69))),0)))&gt;IF(OR($T53="",$T53=0),10^20,$T53),IF(OR($T53="",$T53=0),10^20,$T53),IF($T65=справочники!$E$9,$T63+$T67*INT((GQ55-1)/IF(OR($T69=0,$T69=""),1,$T69)),IF($T65=справочники!$E$10,$T63*POWER($T67,INT((GQ55-1)/IF(OR($T69=0,$T69=""),1,$T69))),IF($T65=справочники!$E$11,POWER($T63,1+$T67*INT((GQ55-1)/IF(OR($T69=0,$T69=""),1,$T69))),0))))))))</f>
        <v>0</v>
      </c>
      <c r="GR72" s="588">
        <f>IF(GR56="",0,IF($W58&gt;0,IF(GR58&gt;IF(OR($T53="",$T53=0),10^20,$T53),IF(OR($T53="",$T53=0),10^20,$T53),GR58),IF($W60&gt;0,IF(GR60&gt;IF(OR($T53="",$T53=0),10^20,$T53),IF(OR($T53="",$T53=0),10^20,$T53),GR60),IF(GR55=1,IF($T63&gt;IF(OR($T53="",$T53=0),10^20,$T53),IF(OR($T53="",$T53=0),10^20,$T53),$T63),IF(IF($T65=справочники!$E$9,$T63+$T67*INT((GR55-1)/IF(OR($T69=0,$T69=""),1,$T69)),IF($T65=справочники!$E$10,$T63*POWER($T67,INT((GR55-1)/IF(OR($T69=0,$T69=""),1,$T69))),IF($T65=справочники!$E$11,POWER($T63,1+$T67*INT((GR55-1)/IF(OR($T69=0,$T69=""),1,$T69))),0)))&gt;IF(OR($T53="",$T53=0),10^20,$T53),IF(OR($T53="",$T53=0),10^20,$T53),IF($T65=справочники!$E$9,$T63+$T67*INT((GR55-1)/IF(OR($T69=0,$T69=""),1,$T69)),IF($T65=справочники!$E$10,$T63*POWER($T67,INT((GR55-1)/IF(OR($T69=0,$T69=""),1,$T69))),IF($T65=справочники!$E$11,POWER($T63,1+$T67*INT((GR55-1)/IF(OR($T69=0,$T69=""),1,$T69))),0))))))))</f>
        <v>0</v>
      </c>
      <c r="GS72" s="588">
        <f>IF(GS56="",0,IF($W58&gt;0,IF(GS58&gt;IF(OR($T53="",$T53=0),10^20,$T53),IF(OR($T53="",$T53=0),10^20,$T53),GS58),IF($W60&gt;0,IF(GS60&gt;IF(OR($T53="",$T53=0),10^20,$T53),IF(OR($T53="",$T53=0),10^20,$T53),GS60),IF(GS55=1,IF($T63&gt;IF(OR($T53="",$T53=0),10^20,$T53),IF(OR($T53="",$T53=0),10^20,$T53),$T63),IF(IF($T65=справочники!$E$9,$T63+$T67*INT((GS55-1)/IF(OR($T69=0,$T69=""),1,$T69)),IF($T65=справочники!$E$10,$T63*POWER($T67,INT((GS55-1)/IF(OR($T69=0,$T69=""),1,$T69))),IF($T65=справочники!$E$11,POWER($T63,1+$T67*INT((GS55-1)/IF(OR($T69=0,$T69=""),1,$T69))),0)))&gt;IF(OR($T53="",$T53=0),10^20,$T53),IF(OR($T53="",$T53=0),10^20,$T53),IF($T65=справочники!$E$9,$T63+$T67*INT((GS55-1)/IF(OR($T69=0,$T69=""),1,$T69)),IF($T65=справочники!$E$10,$T63*POWER($T67,INT((GS55-1)/IF(OR($T69=0,$T69=""),1,$T69))),IF($T65=справочники!$E$11,POWER($T63,1+$T67*INT((GS55-1)/IF(OR($T69=0,$T69=""),1,$T69))),0))))))))</f>
        <v>0</v>
      </c>
      <c r="GT72" s="588">
        <f>IF(GT56="",0,IF($W58&gt;0,IF(GT58&gt;IF(OR($T53="",$T53=0),10^20,$T53),IF(OR($T53="",$T53=0),10^20,$T53),GT58),IF($W60&gt;0,IF(GT60&gt;IF(OR($T53="",$T53=0),10^20,$T53),IF(OR($T53="",$T53=0),10^20,$T53),GT60),IF(GT55=1,IF($T63&gt;IF(OR($T53="",$T53=0),10^20,$T53),IF(OR($T53="",$T53=0),10^20,$T53),$T63),IF(IF($T65=справочники!$E$9,$T63+$T67*INT((GT55-1)/IF(OR($T69=0,$T69=""),1,$T69)),IF($T65=справочники!$E$10,$T63*POWER($T67,INT((GT55-1)/IF(OR($T69=0,$T69=""),1,$T69))),IF($T65=справочники!$E$11,POWER($T63,1+$T67*INT((GT55-1)/IF(OR($T69=0,$T69=""),1,$T69))),0)))&gt;IF(OR($T53="",$T53=0),10^20,$T53),IF(OR($T53="",$T53=0),10^20,$T53),IF($T65=справочники!$E$9,$T63+$T67*INT((GT55-1)/IF(OR($T69=0,$T69=""),1,$T69)),IF($T65=справочники!$E$10,$T63*POWER($T67,INT((GT55-1)/IF(OR($T69=0,$T69=""),1,$T69))),IF($T65=справочники!$E$11,POWER($T63,1+$T67*INT((GT55-1)/IF(OR($T69=0,$T69=""),1,$T69))),0))))))))</f>
        <v>0</v>
      </c>
      <c r="GU72" s="588">
        <f>IF(GU56="",0,IF($W58&gt;0,IF(GU58&gt;IF(OR($T53="",$T53=0),10^20,$T53),IF(OR($T53="",$T53=0),10^20,$T53),GU58),IF($W60&gt;0,IF(GU60&gt;IF(OR($T53="",$T53=0),10^20,$T53),IF(OR($T53="",$T53=0),10^20,$T53),GU60),IF(GU55=1,IF($T63&gt;IF(OR($T53="",$T53=0),10^20,$T53),IF(OR($T53="",$T53=0),10^20,$T53),$T63),IF(IF($T65=справочники!$E$9,$T63+$T67*INT((GU55-1)/IF(OR($T69=0,$T69=""),1,$T69)),IF($T65=справочники!$E$10,$T63*POWER($T67,INT((GU55-1)/IF(OR($T69=0,$T69=""),1,$T69))),IF($T65=справочники!$E$11,POWER($T63,1+$T67*INT((GU55-1)/IF(OR($T69=0,$T69=""),1,$T69))),0)))&gt;IF(OR($T53="",$T53=0),10^20,$T53),IF(OR($T53="",$T53=0),10^20,$T53),IF($T65=справочники!$E$9,$T63+$T67*INT((GU55-1)/IF(OR($T69=0,$T69=""),1,$T69)),IF($T65=справочники!$E$10,$T63*POWER($T67,INT((GU55-1)/IF(OR($T69=0,$T69=""),1,$T69))),IF($T65=справочники!$E$11,POWER($T63,1+$T67*INT((GU55-1)/IF(OR($T69=0,$T69=""),1,$T69))),0))))))))</f>
        <v>0</v>
      </c>
      <c r="GV72" s="588">
        <f>IF(GV56="",0,IF($W58&gt;0,IF(GV58&gt;IF(OR($T53="",$T53=0),10^20,$T53),IF(OR($T53="",$T53=0),10^20,$T53),GV58),IF($W60&gt;0,IF(GV60&gt;IF(OR($T53="",$T53=0),10^20,$T53),IF(OR($T53="",$T53=0),10^20,$T53),GV60),IF(GV55=1,IF($T63&gt;IF(OR($T53="",$T53=0),10^20,$T53),IF(OR($T53="",$T53=0),10^20,$T53),$T63),IF(IF($T65=справочники!$E$9,$T63+$T67*INT((GV55-1)/IF(OR($T69=0,$T69=""),1,$T69)),IF($T65=справочники!$E$10,$T63*POWER($T67,INT((GV55-1)/IF(OR($T69=0,$T69=""),1,$T69))),IF($T65=справочники!$E$11,POWER($T63,1+$T67*INT((GV55-1)/IF(OR($T69=0,$T69=""),1,$T69))),0)))&gt;IF(OR($T53="",$T53=0),10^20,$T53),IF(OR($T53="",$T53=0),10^20,$T53),IF($T65=справочники!$E$9,$T63+$T67*INT((GV55-1)/IF(OR($T69=0,$T69=""),1,$T69)),IF($T65=справочники!$E$10,$T63*POWER($T67,INT((GV55-1)/IF(OR($T69=0,$T69=""),1,$T69))),IF($T65=справочники!$E$11,POWER($T63,1+$T67*INT((GV55-1)/IF(OR($T69=0,$T69=""),1,$T69))),0))))))))</f>
        <v>0</v>
      </c>
      <c r="GW72" s="588">
        <f>IF(GW56="",0,IF($W58&gt;0,IF(GW58&gt;IF(OR($T53="",$T53=0),10^20,$T53),IF(OR($T53="",$T53=0),10^20,$T53),GW58),IF($W60&gt;0,IF(GW60&gt;IF(OR($T53="",$T53=0),10^20,$T53),IF(OR($T53="",$T53=0),10^20,$T53),GW60),IF(GW55=1,IF($T63&gt;IF(OR($T53="",$T53=0),10^20,$T53),IF(OR($T53="",$T53=0),10^20,$T53),$T63),IF(IF($T65=справочники!$E$9,$T63+$T67*INT((GW55-1)/IF(OR($T69=0,$T69=""),1,$T69)),IF($T65=справочники!$E$10,$T63*POWER($T67,INT((GW55-1)/IF(OR($T69=0,$T69=""),1,$T69))),IF($T65=справочники!$E$11,POWER($T63,1+$T67*INT((GW55-1)/IF(OR($T69=0,$T69=""),1,$T69))),0)))&gt;IF(OR($T53="",$T53=0),10^20,$T53),IF(OR($T53="",$T53=0),10^20,$T53),IF($T65=справочники!$E$9,$T63+$T67*INT((GW55-1)/IF(OR($T69=0,$T69=""),1,$T69)),IF($T65=справочники!$E$10,$T63*POWER($T67,INT((GW55-1)/IF(OR($T69=0,$T69=""),1,$T69))),IF($T65=справочники!$E$11,POWER($T63,1+$T67*INT((GW55-1)/IF(OR($T69=0,$T69=""),1,$T69))),0))))))))</f>
        <v>0</v>
      </c>
      <c r="GX72" s="588">
        <f>IF(GX56="",0,IF($W58&gt;0,IF(GX58&gt;IF(OR($T53="",$T53=0),10^20,$T53),IF(OR($T53="",$T53=0),10^20,$T53),GX58),IF($W60&gt;0,IF(GX60&gt;IF(OR($T53="",$T53=0),10^20,$T53),IF(OR($T53="",$T53=0),10^20,$T53),GX60),IF(GX55=1,IF($T63&gt;IF(OR($T53="",$T53=0),10^20,$T53),IF(OR($T53="",$T53=0),10^20,$T53),$T63),IF(IF($T65=справочники!$E$9,$T63+$T67*INT((GX55-1)/IF(OR($T69=0,$T69=""),1,$T69)),IF($T65=справочники!$E$10,$T63*POWER($T67,INT((GX55-1)/IF(OR($T69=0,$T69=""),1,$T69))),IF($T65=справочники!$E$11,POWER($T63,1+$T67*INT((GX55-1)/IF(OR($T69=0,$T69=""),1,$T69))),0)))&gt;IF(OR($T53="",$T53=0),10^20,$T53),IF(OR($T53="",$T53=0),10^20,$T53),IF($T65=справочники!$E$9,$T63+$T67*INT((GX55-1)/IF(OR($T69=0,$T69=""),1,$T69)),IF($T65=справочники!$E$10,$T63*POWER($T67,INT((GX55-1)/IF(OR($T69=0,$T69=""),1,$T69))),IF($T65=справочники!$E$11,POWER($T63,1+$T67*INT((GX55-1)/IF(OR($T69=0,$T69=""),1,$T69))),0))))))))</f>
        <v>0</v>
      </c>
      <c r="GY72" s="588">
        <f>IF(GY56="",0,IF($W58&gt;0,IF(GY58&gt;IF(OR($T53="",$T53=0),10^20,$T53),IF(OR($T53="",$T53=0),10^20,$T53),GY58),IF($W60&gt;0,IF(GY60&gt;IF(OR($T53="",$T53=0),10^20,$T53),IF(OR($T53="",$T53=0),10^20,$T53),GY60),IF(GY55=1,IF($T63&gt;IF(OR($T53="",$T53=0),10^20,$T53),IF(OR($T53="",$T53=0),10^20,$T53),$T63),IF(IF($T65=справочники!$E$9,$T63+$T67*INT((GY55-1)/IF(OR($T69=0,$T69=""),1,$T69)),IF($T65=справочники!$E$10,$T63*POWER($T67,INT((GY55-1)/IF(OR($T69=0,$T69=""),1,$T69))),IF($T65=справочники!$E$11,POWER($T63,1+$T67*INT((GY55-1)/IF(OR($T69=0,$T69=""),1,$T69))),0)))&gt;IF(OR($T53="",$T53=0),10^20,$T53),IF(OR($T53="",$T53=0),10^20,$T53),IF($T65=справочники!$E$9,$T63+$T67*INT((GY55-1)/IF(OR($T69=0,$T69=""),1,$T69)),IF($T65=справочники!$E$10,$T63*POWER($T67,INT((GY55-1)/IF(OR($T69=0,$T69=""),1,$T69))),IF($T65=справочники!$E$11,POWER($T63,1+$T67*INT((GY55-1)/IF(OR($T69=0,$T69=""),1,$T69))),0))))))))</f>
        <v>0</v>
      </c>
      <c r="GZ72" s="588">
        <f>IF(GZ56="",0,IF($W58&gt;0,IF(GZ58&gt;IF(OR($T53="",$T53=0),10^20,$T53),IF(OR($T53="",$T53=0),10^20,$T53),GZ58),IF($W60&gt;0,IF(GZ60&gt;IF(OR($T53="",$T53=0),10^20,$T53),IF(OR($T53="",$T53=0),10^20,$T53),GZ60),IF(GZ55=1,IF($T63&gt;IF(OR($T53="",$T53=0),10^20,$T53),IF(OR($T53="",$T53=0),10^20,$T53),$T63),IF(IF($T65=справочники!$E$9,$T63+$T67*INT((GZ55-1)/IF(OR($T69=0,$T69=""),1,$T69)),IF($T65=справочники!$E$10,$T63*POWER($T67,INT((GZ55-1)/IF(OR($T69=0,$T69=""),1,$T69))),IF($T65=справочники!$E$11,POWER($T63,1+$T67*INT((GZ55-1)/IF(OR($T69=0,$T69=""),1,$T69))),0)))&gt;IF(OR($T53="",$T53=0),10^20,$T53),IF(OR($T53="",$T53=0),10^20,$T53),IF($T65=справочники!$E$9,$T63+$T67*INT((GZ55-1)/IF(OR($T69=0,$T69=""),1,$T69)),IF($T65=справочники!$E$10,$T63*POWER($T67,INT((GZ55-1)/IF(OR($T69=0,$T69=""),1,$T69))),IF($T65=справочники!$E$11,POWER($T63,1+$T67*INT((GZ55-1)/IF(OR($T69=0,$T69=""),1,$T69))),0))))))))</f>
        <v>0</v>
      </c>
      <c r="HA72" s="3"/>
      <c r="HB72" s="3"/>
    </row>
    <row r="73" spans="1:210" ht="4.2" customHeight="1">
      <c r="A73" s="1"/>
      <c r="B73" s="1"/>
      <c r="C73" s="14"/>
      <c r="D73" s="14"/>
      <c r="E73" s="264"/>
      <c r="F73" s="14"/>
      <c r="G73" s="304"/>
      <c r="H73" s="14"/>
      <c r="I73" s="14"/>
      <c r="J73" s="14"/>
      <c r="K73" s="14"/>
      <c r="L73" s="14"/>
      <c r="M73" s="15"/>
      <c r="N73" s="14"/>
      <c r="O73" s="14"/>
      <c r="P73" s="15"/>
      <c r="Q73" s="14"/>
      <c r="R73" s="14"/>
      <c r="S73" s="15"/>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c r="FR73" s="180"/>
      <c r="FS73" s="180"/>
      <c r="FT73" s="180"/>
      <c r="FU73" s="180"/>
      <c r="FV73" s="180"/>
      <c r="FW73" s="180"/>
      <c r="FX73" s="180"/>
      <c r="FY73" s="180"/>
      <c r="FZ73" s="180"/>
      <c r="GA73" s="180"/>
      <c r="GB73" s="180"/>
      <c r="GC73" s="180"/>
      <c r="GD73" s="180"/>
      <c r="GE73" s="180"/>
      <c r="GF73" s="180"/>
      <c r="GG73" s="180"/>
      <c r="GH73" s="180"/>
      <c r="GI73" s="180"/>
      <c r="GJ73" s="180"/>
      <c r="GK73" s="180"/>
      <c r="GL73" s="180"/>
      <c r="GM73" s="180"/>
      <c r="GN73" s="180"/>
      <c r="GO73" s="180"/>
      <c r="GP73" s="180"/>
      <c r="GQ73" s="180"/>
      <c r="GR73" s="180"/>
      <c r="GS73" s="180"/>
      <c r="GT73" s="180"/>
      <c r="GU73" s="180"/>
      <c r="GV73" s="180"/>
      <c r="GW73" s="180"/>
      <c r="GX73" s="180"/>
      <c r="GY73" s="180"/>
      <c r="GZ73" s="180"/>
      <c r="HA73" s="1"/>
      <c r="HB73" s="1"/>
    </row>
    <row r="74" spans="1:210" ht="4.2" customHeight="1">
      <c r="A74" s="1"/>
      <c r="B74" s="1"/>
      <c r="C74" s="1"/>
      <c r="D74" s="1"/>
      <c r="E74" s="263"/>
      <c r="F74" s="48"/>
      <c r="G74" s="231"/>
      <c r="H74" s="1"/>
      <c r="I74" s="1"/>
      <c r="J74" s="1"/>
      <c r="K74" s="1"/>
      <c r="L74" s="1"/>
      <c r="M74" s="5"/>
      <c r="N74" s="1"/>
      <c r="O74" s="1"/>
      <c r="P74" s="5"/>
      <c r="Q74" s="1"/>
      <c r="R74" s="1"/>
      <c r="S74" s="5"/>
      <c r="T74" s="7"/>
      <c r="U74" s="24"/>
      <c r="V74" s="1"/>
      <c r="W74" s="12"/>
      <c r="X74" s="10"/>
      <c r="Y74" s="46"/>
      <c r="Z74" s="93"/>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1"/>
      <c r="HB74" s="1"/>
    </row>
    <row r="75" spans="1:210" s="239" customFormat="1" ht="10.199999999999999">
      <c r="A75" s="228"/>
      <c r="B75" s="229" t="s">
        <v>76</v>
      </c>
      <c r="C75" s="230"/>
      <c r="D75" s="229"/>
      <c r="E75" s="270"/>
      <c r="F75" s="116"/>
      <c r="G75" s="231" t="s">
        <v>6</v>
      </c>
      <c r="H75" s="228"/>
      <c r="I75" s="228" t="s">
        <v>78</v>
      </c>
      <c r="J75" s="228"/>
      <c r="K75" s="228"/>
      <c r="L75" s="228"/>
      <c r="M75" s="231" t="s">
        <v>6</v>
      </c>
      <c r="N75" s="246" t="s">
        <v>297</v>
      </c>
      <c r="O75" s="228"/>
      <c r="P75" s="231"/>
      <c r="Q75" s="228" t="s">
        <v>14</v>
      </c>
      <c r="R75" s="228"/>
      <c r="S75" s="228"/>
      <c r="T75" s="234"/>
      <c r="U75" s="228"/>
      <c r="V75" s="228"/>
      <c r="W75" s="235"/>
      <c r="X75" s="236"/>
      <c r="Y75" s="231"/>
      <c r="Z75" s="237"/>
      <c r="AA75" s="242">
        <f>100%-SUM(AA76:AA78)</f>
        <v>1</v>
      </c>
      <c r="AB75" s="242">
        <f t="shared" ref="AB75:AE75" si="575">100%-SUM(AB76:AB78)</f>
        <v>1</v>
      </c>
      <c r="AC75" s="242">
        <f t="shared" si="575"/>
        <v>1</v>
      </c>
      <c r="AD75" s="242">
        <f t="shared" si="575"/>
        <v>1</v>
      </c>
      <c r="AE75" s="242">
        <f t="shared" si="575"/>
        <v>1</v>
      </c>
      <c r="AF75" s="242">
        <f t="shared" ref="AF75:CQ75" si="576">100%-SUM(AF76:AF78)</f>
        <v>1</v>
      </c>
      <c r="AG75" s="242">
        <f t="shared" si="576"/>
        <v>1</v>
      </c>
      <c r="AH75" s="242">
        <f t="shared" si="576"/>
        <v>1</v>
      </c>
      <c r="AI75" s="242">
        <f t="shared" si="576"/>
        <v>1</v>
      </c>
      <c r="AJ75" s="242">
        <f t="shared" si="576"/>
        <v>1</v>
      </c>
      <c r="AK75" s="242">
        <f t="shared" si="576"/>
        <v>1</v>
      </c>
      <c r="AL75" s="242">
        <f t="shared" si="576"/>
        <v>1</v>
      </c>
      <c r="AM75" s="242">
        <f t="shared" si="576"/>
        <v>1</v>
      </c>
      <c r="AN75" s="242">
        <f t="shared" si="576"/>
        <v>1</v>
      </c>
      <c r="AO75" s="242">
        <f t="shared" si="576"/>
        <v>1</v>
      </c>
      <c r="AP75" s="242">
        <f t="shared" si="576"/>
        <v>1</v>
      </c>
      <c r="AQ75" s="242">
        <f t="shared" si="576"/>
        <v>1</v>
      </c>
      <c r="AR75" s="242">
        <f t="shared" si="576"/>
        <v>1</v>
      </c>
      <c r="AS75" s="242">
        <f t="shared" si="576"/>
        <v>1</v>
      </c>
      <c r="AT75" s="242">
        <f t="shared" si="576"/>
        <v>1</v>
      </c>
      <c r="AU75" s="242">
        <f t="shared" si="576"/>
        <v>1</v>
      </c>
      <c r="AV75" s="242">
        <f t="shared" si="576"/>
        <v>1</v>
      </c>
      <c r="AW75" s="242">
        <f t="shared" si="576"/>
        <v>1</v>
      </c>
      <c r="AX75" s="242">
        <f t="shared" si="576"/>
        <v>1</v>
      </c>
      <c r="AY75" s="242">
        <f t="shared" si="576"/>
        <v>1</v>
      </c>
      <c r="AZ75" s="242">
        <f t="shared" si="576"/>
        <v>1</v>
      </c>
      <c r="BA75" s="242">
        <f t="shared" si="576"/>
        <v>1</v>
      </c>
      <c r="BB75" s="242">
        <f t="shared" si="576"/>
        <v>1</v>
      </c>
      <c r="BC75" s="242">
        <f t="shared" si="576"/>
        <v>1</v>
      </c>
      <c r="BD75" s="242">
        <f t="shared" si="576"/>
        <v>1</v>
      </c>
      <c r="BE75" s="242">
        <f t="shared" si="576"/>
        <v>1</v>
      </c>
      <c r="BF75" s="242">
        <f t="shared" si="576"/>
        <v>1</v>
      </c>
      <c r="BG75" s="242">
        <f t="shared" si="576"/>
        <v>1</v>
      </c>
      <c r="BH75" s="242">
        <f t="shared" si="576"/>
        <v>1</v>
      </c>
      <c r="BI75" s="242">
        <f t="shared" si="576"/>
        <v>1</v>
      </c>
      <c r="BJ75" s="242">
        <f t="shared" si="576"/>
        <v>1</v>
      </c>
      <c r="BK75" s="242">
        <f t="shared" si="576"/>
        <v>1</v>
      </c>
      <c r="BL75" s="242">
        <f t="shared" si="576"/>
        <v>1</v>
      </c>
      <c r="BM75" s="242">
        <f t="shared" si="576"/>
        <v>1</v>
      </c>
      <c r="BN75" s="242">
        <f t="shared" si="576"/>
        <v>1</v>
      </c>
      <c r="BO75" s="242">
        <f t="shared" si="576"/>
        <v>1</v>
      </c>
      <c r="BP75" s="242">
        <f t="shared" si="576"/>
        <v>1</v>
      </c>
      <c r="BQ75" s="242">
        <f t="shared" si="576"/>
        <v>1</v>
      </c>
      <c r="BR75" s="242">
        <f t="shared" si="576"/>
        <v>1</v>
      </c>
      <c r="BS75" s="242">
        <f t="shared" si="576"/>
        <v>1</v>
      </c>
      <c r="BT75" s="242">
        <f t="shared" si="576"/>
        <v>1</v>
      </c>
      <c r="BU75" s="242">
        <f t="shared" si="576"/>
        <v>1</v>
      </c>
      <c r="BV75" s="242">
        <f t="shared" si="576"/>
        <v>1</v>
      </c>
      <c r="BW75" s="242">
        <f t="shared" si="576"/>
        <v>1</v>
      </c>
      <c r="BX75" s="242">
        <f t="shared" si="576"/>
        <v>1</v>
      </c>
      <c r="BY75" s="242">
        <f t="shared" si="576"/>
        <v>1</v>
      </c>
      <c r="BZ75" s="242">
        <f t="shared" si="576"/>
        <v>1</v>
      </c>
      <c r="CA75" s="242">
        <f t="shared" si="576"/>
        <v>1</v>
      </c>
      <c r="CB75" s="242">
        <f t="shared" si="576"/>
        <v>1</v>
      </c>
      <c r="CC75" s="242">
        <f t="shared" si="576"/>
        <v>1</v>
      </c>
      <c r="CD75" s="242">
        <f t="shared" si="576"/>
        <v>1</v>
      </c>
      <c r="CE75" s="242">
        <f t="shared" si="576"/>
        <v>1</v>
      </c>
      <c r="CF75" s="242">
        <f t="shared" si="576"/>
        <v>1</v>
      </c>
      <c r="CG75" s="242">
        <f t="shared" si="576"/>
        <v>1</v>
      </c>
      <c r="CH75" s="242">
        <f t="shared" si="576"/>
        <v>1</v>
      </c>
      <c r="CI75" s="242">
        <f t="shared" si="576"/>
        <v>1</v>
      </c>
      <c r="CJ75" s="242">
        <f t="shared" si="576"/>
        <v>1</v>
      </c>
      <c r="CK75" s="242">
        <f t="shared" si="576"/>
        <v>1</v>
      </c>
      <c r="CL75" s="242">
        <f t="shared" si="576"/>
        <v>1</v>
      </c>
      <c r="CM75" s="242">
        <f t="shared" si="576"/>
        <v>1</v>
      </c>
      <c r="CN75" s="242">
        <f t="shared" si="576"/>
        <v>1</v>
      </c>
      <c r="CO75" s="242">
        <f t="shared" si="576"/>
        <v>1</v>
      </c>
      <c r="CP75" s="242">
        <f t="shared" si="576"/>
        <v>1</v>
      </c>
      <c r="CQ75" s="242">
        <f t="shared" si="576"/>
        <v>1</v>
      </c>
      <c r="CR75" s="242">
        <f t="shared" ref="CR75:DG75" si="577">100%-SUM(CR76:CR78)</f>
        <v>1</v>
      </c>
      <c r="CS75" s="242">
        <f t="shared" si="577"/>
        <v>1</v>
      </c>
      <c r="CT75" s="242">
        <f t="shared" si="577"/>
        <v>1</v>
      </c>
      <c r="CU75" s="242">
        <f t="shared" si="577"/>
        <v>1</v>
      </c>
      <c r="CV75" s="242">
        <f t="shared" si="577"/>
        <v>1</v>
      </c>
      <c r="CW75" s="242">
        <f t="shared" si="577"/>
        <v>1</v>
      </c>
      <c r="CX75" s="242">
        <f t="shared" si="577"/>
        <v>1</v>
      </c>
      <c r="CY75" s="242">
        <f t="shared" si="577"/>
        <v>1</v>
      </c>
      <c r="CZ75" s="242">
        <f t="shared" si="577"/>
        <v>1</v>
      </c>
      <c r="DA75" s="242">
        <f t="shared" si="577"/>
        <v>1</v>
      </c>
      <c r="DB75" s="242">
        <f t="shared" si="577"/>
        <v>1</v>
      </c>
      <c r="DC75" s="242">
        <f t="shared" si="577"/>
        <v>1</v>
      </c>
      <c r="DD75" s="242">
        <f t="shared" si="577"/>
        <v>1</v>
      </c>
      <c r="DE75" s="242">
        <f t="shared" si="577"/>
        <v>1</v>
      </c>
      <c r="DF75" s="242">
        <f t="shared" si="577"/>
        <v>1</v>
      </c>
      <c r="DG75" s="242">
        <f t="shared" si="577"/>
        <v>1</v>
      </c>
      <c r="DH75" s="242">
        <f t="shared" ref="DH75:FS75" si="578">100%-SUM(DH76:DH78)</f>
        <v>1</v>
      </c>
      <c r="DI75" s="242">
        <f t="shared" si="578"/>
        <v>1</v>
      </c>
      <c r="DJ75" s="242">
        <f t="shared" si="578"/>
        <v>1</v>
      </c>
      <c r="DK75" s="242">
        <f t="shared" si="578"/>
        <v>1</v>
      </c>
      <c r="DL75" s="242">
        <f t="shared" si="578"/>
        <v>1</v>
      </c>
      <c r="DM75" s="242">
        <f t="shared" si="578"/>
        <v>1</v>
      </c>
      <c r="DN75" s="242">
        <f t="shared" si="578"/>
        <v>1</v>
      </c>
      <c r="DO75" s="242">
        <f t="shared" si="578"/>
        <v>1</v>
      </c>
      <c r="DP75" s="242">
        <f t="shared" si="578"/>
        <v>1</v>
      </c>
      <c r="DQ75" s="242">
        <f t="shared" si="578"/>
        <v>1</v>
      </c>
      <c r="DR75" s="242">
        <f t="shared" si="578"/>
        <v>1</v>
      </c>
      <c r="DS75" s="242">
        <f t="shared" si="578"/>
        <v>1</v>
      </c>
      <c r="DT75" s="242">
        <f t="shared" si="578"/>
        <v>1</v>
      </c>
      <c r="DU75" s="242">
        <f t="shared" si="578"/>
        <v>1</v>
      </c>
      <c r="DV75" s="242">
        <f t="shared" si="578"/>
        <v>1</v>
      </c>
      <c r="DW75" s="242">
        <f t="shared" si="578"/>
        <v>1</v>
      </c>
      <c r="DX75" s="242">
        <f t="shared" si="578"/>
        <v>1</v>
      </c>
      <c r="DY75" s="242">
        <f t="shared" si="578"/>
        <v>1</v>
      </c>
      <c r="DZ75" s="242">
        <f t="shared" si="578"/>
        <v>1</v>
      </c>
      <c r="EA75" s="242">
        <f t="shared" si="578"/>
        <v>1</v>
      </c>
      <c r="EB75" s="242">
        <f t="shared" si="578"/>
        <v>1</v>
      </c>
      <c r="EC75" s="242">
        <f t="shared" si="578"/>
        <v>1</v>
      </c>
      <c r="ED75" s="242">
        <f t="shared" si="578"/>
        <v>1</v>
      </c>
      <c r="EE75" s="242">
        <f t="shared" si="578"/>
        <v>1</v>
      </c>
      <c r="EF75" s="242">
        <f t="shared" si="578"/>
        <v>1</v>
      </c>
      <c r="EG75" s="242">
        <f t="shared" si="578"/>
        <v>1</v>
      </c>
      <c r="EH75" s="242">
        <f t="shared" si="578"/>
        <v>1</v>
      </c>
      <c r="EI75" s="242">
        <f t="shared" si="578"/>
        <v>1</v>
      </c>
      <c r="EJ75" s="242">
        <f t="shared" si="578"/>
        <v>1</v>
      </c>
      <c r="EK75" s="242">
        <f t="shared" si="578"/>
        <v>1</v>
      </c>
      <c r="EL75" s="242">
        <f t="shared" si="578"/>
        <v>1</v>
      </c>
      <c r="EM75" s="242">
        <f t="shared" si="578"/>
        <v>1</v>
      </c>
      <c r="EN75" s="242">
        <f t="shared" si="578"/>
        <v>1</v>
      </c>
      <c r="EO75" s="242">
        <f t="shared" si="578"/>
        <v>1</v>
      </c>
      <c r="EP75" s="242">
        <f t="shared" si="578"/>
        <v>1</v>
      </c>
      <c r="EQ75" s="242">
        <f t="shared" si="578"/>
        <v>1</v>
      </c>
      <c r="ER75" s="242">
        <f t="shared" si="578"/>
        <v>1</v>
      </c>
      <c r="ES75" s="242">
        <f t="shared" si="578"/>
        <v>1</v>
      </c>
      <c r="ET75" s="242">
        <f t="shared" si="578"/>
        <v>1</v>
      </c>
      <c r="EU75" s="242">
        <f t="shared" si="578"/>
        <v>1</v>
      </c>
      <c r="EV75" s="242">
        <f t="shared" si="578"/>
        <v>1</v>
      </c>
      <c r="EW75" s="242">
        <f t="shared" si="578"/>
        <v>1</v>
      </c>
      <c r="EX75" s="242">
        <f t="shared" si="578"/>
        <v>1</v>
      </c>
      <c r="EY75" s="242">
        <f t="shared" si="578"/>
        <v>1</v>
      </c>
      <c r="EZ75" s="242">
        <f t="shared" si="578"/>
        <v>1</v>
      </c>
      <c r="FA75" s="242">
        <f t="shared" si="578"/>
        <v>1</v>
      </c>
      <c r="FB75" s="242">
        <f t="shared" si="578"/>
        <v>1</v>
      </c>
      <c r="FC75" s="242">
        <f t="shared" si="578"/>
        <v>1</v>
      </c>
      <c r="FD75" s="242">
        <f t="shared" si="578"/>
        <v>1</v>
      </c>
      <c r="FE75" s="242">
        <f t="shared" si="578"/>
        <v>1</v>
      </c>
      <c r="FF75" s="242">
        <f t="shared" si="578"/>
        <v>1</v>
      </c>
      <c r="FG75" s="242">
        <f t="shared" si="578"/>
        <v>1</v>
      </c>
      <c r="FH75" s="242">
        <f t="shared" si="578"/>
        <v>1</v>
      </c>
      <c r="FI75" s="242">
        <f t="shared" si="578"/>
        <v>1</v>
      </c>
      <c r="FJ75" s="242">
        <f t="shared" si="578"/>
        <v>1</v>
      </c>
      <c r="FK75" s="242">
        <f t="shared" si="578"/>
        <v>1</v>
      </c>
      <c r="FL75" s="242">
        <f t="shared" si="578"/>
        <v>1</v>
      </c>
      <c r="FM75" s="242">
        <f t="shared" si="578"/>
        <v>1</v>
      </c>
      <c r="FN75" s="242">
        <f t="shared" si="578"/>
        <v>1</v>
      </c>
      <c r="FO75" s="242">
        <f t="shared" si="578"/>
        <v>1</v>
      </c>
      <c r="FP75" s="242">
        <f t="shared" si="578"/>
        <v>1</v>
      </c>
      <c r="FQ75" s="242">
        <f t="shared" si="578"/>
        <v>1</v>
      </c>
      <c r="FR75" s="242">
        <f t="shared" si="578"/>
        <v>1</v>
      </c>
      <c r="FS75" s="242">
        <f t="shared" si="578"/>
        <v>1</v>
      </c>
      <c r="FT75" s="242">
        <f t="shared" ref="FT75:GZ75" si="579">100%-SUM(FT76:FT78)</f>
        <v>1</v>
      </c>
      <c r="FU75" s="242">
        <f t="shared" si="579"/>
        <v>1</v>
      </c>
      <c r="FV75" s="242">
        <f t="shared" si="579"/>
        <v>1</v>
      </c>
      <c r="FW75" s="242">
        <f t="shared" si="579"/>
        <v>1</v>
      </c>
      <c r="FX75" s="242">
        <f t="shared" si="579"/>
        <v>1</v>
      </c>
      <c r="FY75" s="242">
        <f t="shared" si="579"/>
        <v>1</v>
      </c>
      <c r="FZ75" s="242">
        <f t="shared" si="579"/>
        <v>1</v>
      </c>
      <c r="GA75" s="242">
        <f t="shared" si="579"/>
        <v>1</v>
      </c>
      <c r="GB75" s="242">
        <f t="shared" si="579"/>
        <v>1</v>
      </c>
      <c r="GC75" s="242">
        <f t="shared" si="579"/>
        <v>1</v>
      </c>
      <c r="GD75" s="242">
        <f t="shared" si="579"/>
        <v>1</v>
      </c>
      <c r="GE75" s="242">
        <f t="shared" si="579"/>
        <v>1</v>
      </c>
      <c r="GF75" s="242">
        <f t="shared" si="579"/>
        <v>1</v>
      </c>
      <c r="GG75" s="242">
        <f t="shared" si="579"/>
        <v>1</v>
      </c>
      <c r="GH75" s="242">
        <f t="shared" si="579"/>
        <v>1</v>
      </c>
      <c r="GI75" s="242">
        <f t="shared" si="579"/>
        <v>1</v>
      </c>
      <c r="GJ75" s="242">
        <f t="shared" si="579"/>
        <v>1</v>
      </c>
      <c r="GK75" s="242">
        <f t="shared" si="579"/>
        <v>1</v>
      </c>
      <c r="GL75" s="242">
        <f t="shared" si="579"/>
        <v>1</v>
      </c>
      <c r="GM75" s="242">
        <f t="shared" si="579"/>
        <v>1</v>
      </c>
      <c r="GN75" s="242">
        <f t="shared" si="579"/>
        <v>1</v>
      </c>
      <c r="GO75" s="242">
        <f t="shared" si="579"/>
        <v>1</v>
      </c>
      <c r="GP75" s="242">
        <f t="shared" si="579"/>
        <v>1</v>
      </c>
      <c r="GQ75" s="242">
        <f t="shared" si="579"/>
        <v>1</v>
      </c>
      <c r="GR75" s="242">
        <f t="shared" si="579"/>
        <v>1</v>
      </c>
      <c r="GS75" s="242">
        <f t="shared" si="579"/>
        <v>1</v>
      </c>
      <c r="GT75" s="242">
        <f t="shared" si="579"/>
        <v>1</v>
      </c>
      <c r="GU75" s="242">
        <f t="shared" si="579"/>
        <v>1</v>
      </c>
      <c r="GV75" s="242">
        <f t="shared" si="579"/>
        <v>1</v>
      </c>
      <c r="GW75" s="242">
        <f t="shared" si="579"/>
        <v>1</v>
      </c>
      <c r="GX75" s="242">
        <f t="shared" si="579"/>
        <v>1</v>
      </c>
      <c r="GY75" s="242">
        <f t="shared" si="579"/>
        <v>1</v>
      </c>
      <c r="GZ75" s="242">
        <f t="shared" si="579"/>
        <v>1</v>
      </c>
      <c r="HA75" s="228"/>
      <c r="HB75" s="228"/>
    </row>
    <row r="76" spans="1:210" s="239" customFormat="1" ht="10.199999999999999">
      <c r="A76" s="228"/>
      <c r="B76" s="229" t="s">
        <v>77</v>
      </c>
      <c r="C76" s="230"/>
      <c r="D76" s="229"/>
      <c r="E76" s="270"/>
      <c r="F76" s="116"/>
      <c r="G76" s="231" t="s">
        <v>6</v>
      </c>
      <c r="H76" s="228"/>
      <c r="I76" s="228" t="s">
        <v>79</v>
      </c>
      <c r="J76" s="228"/>
      <c r="K76" s="228"/>
      <c r="L76" s="228"/>
      <c r="M76" s="231" t="s">
        <v>6</v>
      </c>
      <c r="N76" s="246" t="s">
        <v>298</v>
      </c>
      <c r="O76" s="228"/>
      <c r="P76" s="231"/>
      <c r="Q76" s="228" t="s">
        <v>14</v>
      </c>
      <c r="R76" s="228"/>
      <c r="S76" s="228"/>
      <c r="T76" s="234"/>
      <c r="U76" s="228"/>
      <c r="V76" s="228"/>
      <c r="W76" s="235"/>
      <c r="X76" s="236"/>
      <c r="Y76" s="231" t="s">
        <v>6</v>
      </c>
      <c r="Z76" s="237"/>
      <c r="AA76" s="243"/>
      <c r="AB76" s="243"/>
      <c r="AC76" s="243"/>
      <c r="AD76" s="243"/>
      <c r="AE76" s="243"/>
      <c r="AF76" s="243"/>
      <c r="AG76" s="243"/>
      <c r="AH76" s="243"/>
      <c r="AI76" s="243"/>
      <c r="AJ76" s="243"/>
      <c r="AK76" s="243"/>
      <c r="AL76" s="243"/>
      <c r="AM76" s="243"/>
      <c r="AN76" s="243"/>
      <c r="AO76" s="243"/>
      <c r="AP76" s="243"/>
      <c r="AQ76" s="243"/>
      <c r="AR76" s="243"/>
      <c r="AS76" s="243"/>
      <c r="AT76" s="243"/>
      <c r="AU76" s="243"/>
      <c r="AV76" s="243"/>
      <c r="AW76" s="243"/>
      <c r="AX76" s="243"/>
      <c r="AY76" s="243"/>
      <c r="AZ76" s="243"/>
      <c r="BA76" s="243"/>
      <c r="BB76" s="243"/>
      <c r="BC76" s="243"/>
      <c r="BD76" s="243"/>
      <c r="BE76" s="243"/>
      <c r="BF76" s="243"/>
      <c r="BG76" s="243"/>
      <c r="BH76" s="243"/>
      <c r="BI76" s="243"/>
      <c r="BJ76" s="243"/>
      <c r="BK76" s="243"/>
      <c r="BL76" s="243"/>
      <c r="BM76" s="243"/>
      <c r="BN76" s="243"/>
      <c r="BO76" s="243"/>
      <c r="BP76" s="243"/>
      <c r="BQ76" s="243"/>
      <c r="BR76" s="243"/>
      <c r="BS76" s="243"/>
      <c r="BT76" s="243"/>
      <c r="BU76" s="243"/>
      <c r="BV76" s="243"/>
      <c r="BW76" s="243"/>
      <c r="BX76" s="243"/>
      <c r="BY76" s="243"/>
      <c r="BZ76" s="243"/>
      <c r="CA76" s="243"/>
      <c r="CB76" s="243"/>
      <c r="CC76" s="243"/>
      <c r="CD76" s="243"/>
      <c r="CE76" s="243"/>
      <c r="CF76" s="243"/>
      <c r="CG76" s="243"/>
      <c r="CH76" s="243"/>
      <c r="CI76" s="243"/>
      <c r="CJ76" s="243"/>
      <c r="CK76" s="243"/>
      <c r="CL76" s="243"/>
      <c r="CM76" s="243"/>
      <c r="CN76" s="243"/>
      <c r="CO76" s="243"/>
      <c r="CP76" s="243"/>
      <c r="CQ76" s="243"/>
      <c r="CR76" s="243"/>
      <c r="CS76" s="243"/>
      <c r="CT76" s="243"/>
      <c r="CU76" s="243"/>
      <c r="CV76" s="243"/>
      <c r="CW76" s="243"/>
      <c r="CX76" s="243"/>
      <c r="CY76" s="243"/>
      <c r="CZ76" s="243"/>
      <c r="DA76" s="243"/>
      <c r="DB76" s="243"/>
      <c r="DC76" s="243"/>
      <c r="DD76" s="243"/>
      <c r="DE76" s="243"/>
      <c r="DF76" s="243"/>
      <c r="DG76" s="243"/>
      <c r="DH76" s="243"/>
      <c r="DI76" s="243"/>
      <c r="DJ76" s="243"/>
      <c r="DK76" s="243"/>
      <c r="DL76" s="243"/>
      <c r="DM76" s="243"/>
      <c r="DN76" s="243"/>
      <c r="DO76" s="243"/>
      <c r="DP76" s="243"/>
      <c r="DQ76" s="243"/>
      <c r="DR76" s="243"/>
      <c r="DS76" s="243"/>
      <c r="DT76" s="243"/>
      <c r="DU76" s="243"/>
      <c r="DV76" s="243"/>
      <c r="DW76" s="243"/>
      <c r="DX76" s="243"/>
      <c r="DY76" s="243"/>
      <c r="DZ76" s="243"/>
      <c r="EA76" s="243"/>
      <c r="EB76" s="243"/>
      <c r="EC76" s="243"/>
      <c r="ED76" s="243"/>
      <c r="EE76" s="243"/>
      <c r="EF76" s="243"/>
      <c r="EG76" s="243"/>
      <c r="EH76" s="243"/>
      <c r="EI76" s="243"/>
      <c r="EJ76" s="243"/>
      <c r="EK76" s="243"/>
      <c r="EL76" s="243"/>
      <c r="EM76" s="243"/>
      <c r="EN76" s="243"/>
      <c r="EO76" s="243"/>
      <c r="EP76" s="243"/>
      <c r="EQ76" s="243"/>
      <c r="ER76" s="243"/>
      <c r="ES76" s="243"/>
      <c r="ET76" s="243"/>
      <c r="EU76" s="243"/>
      <c r="EV76" s="243"/>
      <c r="EW76" s="243"/>
      <c r="EX76" s="243"/>
      <c r="EY76" s="243"/>
      <c r="EZ76" s="243"/>
      <c r="FA76" s="243"/>
      <c r="FB76" s="243"/>
      <c r="FC76" s="243"/>
      <c r="FD76" s="243"/>
      <c r="FE76" s="243"/>
      <c r="FF76" s="243"/>
      <c r="FG76" s="243"/>
      <c r="FH76" s="243"/>
      <c r="FI76" s="243"/>
      <c r="FJ76" s="243"/>
      <c r="FK76" s="243"/>
      <c r="FL76" s="243"/>
      <c r="FM76" s="243"/>
      <c r="FN76" s="243"/>
      <c r="FO76" s="243"/>
      <c r="FP76" s="243"/>
      <c r="FQ76" s="243"/>
      <c r="FR76" s="243"/>
      <c r="FS76" s="243"/>
      <c r="FT76" s="243"/>
      <c r="FU76" s="243"/>
      <c r="FV76" s="243"/>
      <c r="FW76" s="243"/>
      <c r="FX76" s="243"/>
      <c r="FY76" s="243"/>
      <c r="FZ76" s="243"/>
      <c r="GA76" s="243"/>
      <c r="GB76" s="243"/>
      <c r="GC76" s="243"/>
      <c r="GD76" s="243"/>
      <c r="GE76" s="243"/>
      <c r="GF76" s="243"/>
      <c r="GG76" s="243"/>
      <c r="GH76" s="243"/>
      <c r="GI76" s="243"/>
      <c r="GJ76" s="243"/>
      <c r="GK76" s="243"/>
      <c r="GL76" s="243"/>
      <c r="GM76" s="243"/>
      <c r="GN76" s="243"/>
      <c r="GO76" s="243"/>
      <c r="GP76" s="243"/>
      <c r="GQ76" s="243"/>
      <c r="GR76" s="243"/>
      <c r="GS76" s="243"/>
      <c r="GT76" s="243"/>
      <c r="GU76" s="243"/>
      <c r="GV76" s="243"/>
      <c r="GW76" s="243"/>
      <c r="GX76" s="243"/>
      <c r="GY76" s="243"/>
      <c r="GZ76" s="243"/>
      <c r="HA76" s="228"/>
      <c r="HB76" s="228"/>
    </row>
    <row r="77" spans="1:210" s="239" customFormat="1" ht="10.199999999999999">
      <c r="A77" s="228"/>
      <c r="B77" s="228"/>
      <c r="C77" s="228"/>
      <c r="D77" s="229"/>
      <c r="E77" s="270"/>
      <c r="F77" s="116"/>
      <c r="G77" s="231" t="s">
        <v>6</v>
      </c>
      <c r="H77" s="228"/>
      <c r="I77" s="228" t="s">
        <v>80</v>
      </c>
      <c r="J77" s="228"/>
      <c r="K77" s="228"/>
      <c r="L77" s="228"/>
      <c r="M77" s="231" t="s">
        <v>6</v>
      </c>
      <c r="N77" s="246" t="s">
        <v>299</v>
      </c>
      <c r="O77" s="228"/>
      <c r="P77" s="231"/>
      <c r="Q77" s="228" t="s">
        <v>14</v>
      </c>
      <c r="R77" s="228"/>
      <c r="S77" s="228"/>
      <c r="T77" s="234"/>
      <c r="U77" s="228"/>
      <c r="V77" s="228"/>
      <c r="W77" s="235"/>
      <c r="X77" s="236"/>
      <c r="Y77" s="231" t="s">
        <v>6</v>
      </c>
      <c r="Z77" s="237"/>
      <c r="AA77" s="243"/>
      <c r="AB77" s="243"/>
      <c r="AC77" s="243"/>
      <c r="AD77" s="243"/>
      <c r="AE77" s="243"/>
      <c r="AF77" s="243"/>
      <c r="AG77" s="243"/>
      <c r="AH77" s="243"/>
      <c r="AI77" s="243"/>
      <c r="AJ77" s="243"/>
      <c r="AK77" s="243"/>
      <c r="AL77" s="243"/>
      <c r="AM77" s="243"/>
      <c r="AN77" s="243"/>
      <c r="AO77" s="243"/>
      <c r="AP77" s="243"/>
      <c r="AQ77" s="243"/>
      <c r="AR77" s="243"/>
      <c r="AS77" s="243"/>
      <c r="AT77" s="243"/>
      <c r="AU77" s="243"/>
      <c r="AV77" s="243"/>
      <c r="AW77" s="243"/>
      <c r="AX77" s="243"/>
      <c r="AY77" s="243"/>
      <c r="AZ77" s="243"/>
      <c r="BA77" s="243"/>
      <c r="BB77" s="243"/>
      <c r="BC77" s="243"/>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c r="CQ77" s="243"/>
      <c r="CR77" s="243"/>
      <c r="CS77" s="243"/>
      <c r="CT77" s="243"/>
      <c r="CU77" s="243"/>
      <c r="CV77" s="243"/>
      <c r="CW77" s="243"/>
      <c r="CX77" s="243"/>
      <c r="CY77" s="243"/>
      <c r="CZ77" s="243"/>
      <c r="DA77" s="243"/>
      <c r="DB77" s="243"/>
      <c r="DC77" s="243"/>
      <c r="DD77" s="243"/>
      <c r="DE77" s="243"/>
      <c r="DF77" s="243"/>
      <c r="DG77" s="243"/>
      <c r="DH77" s="243"/>
      <c r="DI77" s="243"/>
      <c r="DJ77" s="243"/>
      <c r="DK77" s="243"/>
      <c r="DL77" s="243"/>
      <c r="DM77" s="243"/>
      <c r="DN77" s="243"/>
      <c r="DO77" s="243"/>
      <c r="DP77" s="243"/>
      <c r="DQ77" s="243"/>
      <c r="DR77" s="243"/>
      <c r="DS77" s="243"/>
      <c r="DT77" s="243"/>
      <c r="DU77" s="243"/>
      <c r="DV77" s="243"/>
      <c r="DW77" s="243"/>
      <c r="DX77" s="243"/>
      <c r="DY77" s="243"/>
      <c r="DZ77" s="243"/>
      <c r="EA77" s="243"/>
      <c r="EB77" s="243"/>
      <c r="EC77" s="243"/>
      <c r="ED77" s="243"/>
      <c r="EE77" s="243"/>
      <c r="EF77" s="243"/>
      <c r="EG77" s="243"/>
      <c r="EH77" s="243"/>
      <c r="EI77" s="243"/>
      <c r="EJ77" s="243"/>
      <c r="EK77" s="243"/>
      <c r="EL77" s="243"/>
      <c r="EM77" s="243"/>
      <c r="EN77" s="243"/>
      <c r="EO77" s="243"/>
      <c r="EP77" s="243"/>
      <c r="EQ77" s="243"/>
      <c r="ER77" s="243"/>
      <c r="ES77" s="243"/>
      <c r="ET77" s="243"/>
      <c r="EU77" s="243"/>
      <c r="EV77" s="243"/>
      <c r="EW77" s="243"/>
      <c r="EX77" s="243"/>
      <c r="EY77" s="243"/>
      <c r="EZ77" s="243"/>
      <c r="FA77" s="243"/>
      <c r="FB77" s="243"/>
      <c r="FC77" s="243"/>
      <c r="FD77" s="243"/>
      <c r="FE77" s="243"/>
      <c r="FF77" s="243"/>
      <c r="FG77" s="243"/>
      <c r="FH77" s="243"/>
      <c r="FI77" s="243"/>
      <c r="FJ77" s="243"/>
      <c r="FK77" s="243"/>
      <c r="FL77" s="243"/>
      <c r="FM77" s="243"/>
      <c r="FN77" s="243"/>
      <c r="FO77" s="243"/>
      <c r="FP77" s="243"/>
      <c r="FQ77" s="243"/>
      <c r="FR77" s="243"/>
      <c r="FS77" s="243"/>
      <c r="FT77" s="243"/>
      <c r="FU77" s="243"/>
      <c r="FV77" s="243"/>
      <c r="FW77" s="243"/>
      <c r="FX77" s="243"/>
      <c r="FY77" s="243"/>
      <c r="FZ77" s="243"/>
      <c r="GA77" s="243"/>
      <c r="GB77" s="243"/>
      <c r="GC77" s="243"/>
      <c r="GD77" s="243"/>
      <c r="GE77" s="243"/>
      <c r="GF77" s="243"/>
      <c r="GG77" s="243"/>
      <c r="GH77" s="243"/>
      <c r="GI77" s="243"/>
      <c r="GJ77" s="243"/>
      <c r="GK77" s="243"/>
      <c r="GL77" s="243"/>
      <c r="GM77" s="243"/>
      <c r="GN77" s="243"/>
      <c r="GO77" s="243"/>
      <c r="GP77" s="243"/>
      <c r="GQ77" s="243"/>
      <c r="GR77" s="243"/>
      <c r="GS77" s="243"/>
      <c r="GT77" s="243"/>
      <c r="GU77" s="243"/>
      <c r="GV77" s="243"/>
      <c r="GW77" s="243"/>
      <c r="GX77" s="243"/>
      <c r="GY77" s="243"/>
      <c r="GZ77" s="243"/>
      <c r="HA77" s="228"/>
      <c r="HB77" s="228"/>
    </row>
    <row r="78" spans="1:210" ht="4.2" customHeight="1">
      <c r="A78" s="1"/>
      <c r="B78" s="1"/>
      <c r="C78" s="1"/>
      <c r="D78" s="14"/>
      <c r="E78" s="264"/>
      <c r="F78" s="14"/>
      <c r="G78" s="304"/>
      <c r="H78" s="14"/>
      <c r="I78" s="14"/>
      <c r="J78" s="14"/>
      <c r="K78" s="14"/>
      <c r="L78" s="14"/>
      <c r="M78" s="15"/>
      <c r="N78" s="14"/>
      <c r="O78" s="14"/>
      <c r="P78" s="15"/>
      <c r="Q78" s="14"/>
      <c r="R78" s="14"/>
      <c r="S78" s="15"/>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
      <c r="HB78" s="1"/>
    </row>
    <row r="79" spans="1:210">
      <c r="A79" s="12"/>
      <c r="B79" s="195" t="s">
        <v>81</v>
      </c>
      <c r="C79" s="12"/>
      <c r="D79" s="12"/>
      <c r="E79" s="268"/>
      <c r="F79" s="12"/>
      <c r="G79" s="235"/>
      <c r="H79" s="12"/>
      <c r="I79" s="12"/>
      <c r="J79" s="12"/>
      <c r="K79" s="12"/>
      <c r="L79" s="12"/>
      <c r="M79" s="12"/>
      <c r="N79" s="12"/>
      <c r="O79" s="12"/>
      <c r="P79" s="46"/>
      <c r="Q79" s="12"/>
      <c r="R79" s="12"/>
      <c r="S79" s="20"/>
      <c r="T79" s="606"/>
      <c r="U79" s="12"/>
      <c r="V79" s="12"/>
      <c r="W79" s="644"/>
      <c r="X79" s="12"/>
      <c r="Y79" s="46"/>
      <c r="Z79" s="91"/>
      <c r="AA79" s="588"/>
      <c r="AB79" s="588"/>
      <c r="AC79" s="588"/>
      <c r="AD79" s="588"/>
      <c r="AE79" s="588"/>
      <c r="AF79" s="588"/>
      <c r="AG79" s="588"/>
      <c r="AH79" s="588"/>
      <c r="AI79" s="588"/>
      <c r="AJ79" s="588"/>
      <c r="AK79" s="588"/>
      <c r="AL79" s="588"/>
      <c r="AM79" s="588"/>
      <c r="AN79" s="588"/>
      <c r="AO79" s="588"/>
      <c r="AP79" s="588"/>
      <c r="AQ79" s="588"/>
      <c r="AR79" s="588"/>
      <c r="AS79" s="588"/>
      <c r="AT79" s="588"/>
      <c r="AU79" s="588"/>
      <c r="AV79" s="588"/>
      <c r="AW79" s="588"/>
      <c r="AX79" s="588"/>
      <c r="AY79" s="588"/>
      <c r="AZ79" s="588"/>
      <c r="BA79" s="588"/>
      <c r="BB79" s="588"/>
      <c r="BC79" s="588"/>
      <c r="BD79" s="588"/>
      <c r="BE79" s="588"/>
      <c r="BF79" s="588"/>
      <c r="BG79" s="588"/>
      <c r="BH79" s="588"/>
      <c r="BI79" s="588"/>
      <c r="BJ79" s="588"/>
      <c r="BK79" s="588"/>
      <c r="BL79" s="588"/>
      <c r="BM79" s="588"/>
      <c r="BN79" s="588"/>
      <c r="BO79" s="588"/>
      <c r="BP79" s="588"/>
      <c r="BQ79" s="588"/>
      <c r="BR79" s="588"/>
      <c r="BS79" s="588"/>
      <c r="BT79" s="588"/>
      <c r="BU79" s="588"/>
      <c r="BV79" s="588"/>
      <c r="BW79" s="588"/>
      <c r="BX79" s="588"/>
      <c r="BY79" s="588"/>
      <c r="BZ79" s="588"/>
      <c r="CA79" s="588"/>
      <c r="CB79" s="588"/>
      <c r="CC79" s="588"/>
      <c r="CD79" s="588"/>
      <c r="CE79" s="588"/>
      <c r="CF79" s="588"/>
      <c r="CG79" s="588"/>
      <c r="CH79" s="588"/>
      <c r="CI79" s="588"/>
      <c r="CJ79" s="588"/>
      <c r="CK79" s="588"/>
      <c r="CL79" s="588"/>
      <c r="CM79" s="588"/>
      <c r="CN79" s="588"/>
      <c r="CO79" s="588"/>
      <c r="CP79" s="588"/>
      <c r="CQ79" s="588"/>
      <c r="CR79" s="588"/>
      <c r="CS79" s="588"/>
      <c r="CT79" s="588"/>
      <c r="CU79" s="588"/>
      <c r="CV79" s="588"/>
      <c r="CW79" s="588"/>
      <c r="CX79" s="588"/>
      <c r="CY79" s="588"/>
      <c r="CZ79" s="588"/>
      <c r="DA79" s="588"/>
      <c r="DB79" s="588"/>
      <c r="DC79" s="588"/>
      <c r="DD79" s="588"/>
      <c r="DE79" s="588"/>
      <c r="DF79" s="588"/>
      <c r="DG79" s="588"/>
      <c r="DH79" s="588"/>
      <c r="DI79" s="588"/>
      <c r="DJ79" s="588"/>
      <c r="DK79" s="588"/>
      <c r="DL79" s="588"/>
      <c r="DM79" s="588"/>
      <c r="DN79" s="588"/>
      <c r="DO79" s="588"/>
      <c r="DP79" s="588"/>
      <c r="DQ79" s="588"/>
      <c r="DR79" s="588"/>
      <c r="DS79" s="588"/>
      <c r="DT79" s="588"/>
      <c r="DU79" s="588"/>
      <c r="DV79" s="588"/>
      <c r="DW79" s="588"/>
      <c r="DX79" s="588"/>
      <c r="DY79" s="588"/>
      <c r="DZ79" s="588"/>
      <c r="EA79" s="588"/>
      <c r="EB79" s="588"/>
      <c r="EC79" s="588"/>
      <c r="ED79" s="588"/>
      <c r="EE79" s="588"/>
      <c r="EF79" s="588"/>
      <c r="EG79" s="588"/>
      <c r="EH79" s="588"/>
      <c r="EI79" s="588"/>
      <c r="EJ79" s="588"/>
      <c r="EK79" s="588"/>
      <c r="EL79" s="588"/>
      <c r="EM79" s="588"/>
      <c r="EN79" s="588"/>
      <c r="EO79" s="588"/>
      <c r="EP79" s="588"/>
      <c r="EQ79" s="588"/>
      <c r="ER79" s="588"/>
      <c r="ES79" s="588"/>
      <c r="ET79" s="588"/>
      <c r="EU79" s="588"/>
      <c r="EV79" s="588"/>
      <c r="EW79" s="588"/>
      <c r="EX79" s="588"/>
      <c r="EY79" s="588"/>
      <c r="EZ79" s="588"/>
      <c r="FA79" s="588"/>
      <c r="FB79" s="588"/>
      <c r="FC79" s="588"/>
      <c r="FD79" s="588"/>
      <c r="FE79" s="588"/>
      <c r="FF79" s="588"/>
      <c r="FG79" s="588"/>
      <c r="FH79" s="588"/>
      <c r="FI79" s="588"/>
      <c r="FJ79" s="588"/>
      <c r="FK79" s="588"/>
      <c r="FL79" s="588"/>
      <c r="FM79" s="588"/>
      <c r="FN79" s="588"/>
      <c r="FO79" s="588"/>
      <c r="FP79" s="588"/>
      <c r="FQ79" s="588"/>
      <c r="FR79" s="588"/>
      <c r="FS79" s="588"/>
      <c r="FT79" s="588"/>
      <c r="FU79" s="588"/>
      <c r="FV79" s="588"/>
      <c r="FW79" s="588"/>
      <c r="FX79" s="588"/>
      <c r="FY79" s="588"/>
      <c r="FZ79" s="588"/>
      <c r="GA79" s="588"/>
      <c r="GB79" s="588"/>
      <c r="GC79" s="588"/>
      <c r="GD79" s="588"/>
      <c r="GE79" s="588"/>
      <c r="GF79" s="588"/>
      <c r="GG79" s="588"/>
      <c r="GH79" s="588"/>
      <c r="GI79" s="588"/>
      <c r="GJ79" s="588"/>
      <c r="GK79" s="588"/>
      <c r="GL79" s="588"/>
      <c r="GM79" s="588"/>
      <c r="GN79" s="588"/>
      <c r="GO79" s="588"/>
      <c r="GP79" s="588"/>
      <c r="GQ79" s="588"/>
      <c r="GR79" s="588"/>
      <c r="GS79" s="588"/>
      <c r="GT79" s="588"/>
      <c r="GU79" s="588"/>
      <c r="GV79" s="588"/>
      <c r="GW79" s="588"/>
      <c r="GX79" s="588"/>
      <c r="GY79" s="588"/>
      <c r="GZ79" s="588"/>
      <c r="HA79" s="1"/>
      <c r="HB79" s="1"/>
    </row>
    <row r="80" spans="1:210" ht="4.2" customHeight="1">
      <c r="A80" s="1"/>
      <c r="B80" s="1"/>
      <c r="C80" s="14"/>
      <c r="D80" s="14"/>
      <c r="E80" s="264"/>
      <c r="F80" s="14"/>
      <c r="G80" s="304"/>
      <c r="H80" s="14"/>
      <c r="I80" s="14"/>
      <c r="J80" s="14"/>
      <c r="K80" s="14"/>
      <c r="L80" s="14"/>
      <c r="M80" s="15"/>
      <c r="N80" s="14"/>
      <c r="O80" s="14"/>
      <c r="P80" s="15"/>
      <c r="Q80" s="14"/>
      <c r="R80" s="14"/>
      <c r="S80" s="15"/>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
      <c r="HB80" s="1"/>
    </row>
    <row r="81" spans="1:210">
      <c r="A81" s="1"/>
      <c r="B81" s="1"/>
      <c r="C81" s="1"/>
      <c r="D81" s="196" t="s">
        <v>82</v>
      </c>
      <c r="E81" s="263"/>
      <c r="F81" s="48"/>
      <c r="G81" s="231" t="s">
        <v>6</v>
      </c>
      <c r="H81" s="1"/>
      <c r="I81" s="1" t="s">
        <v>83</v>
      </c>
      <c r="J81" s="1"/>
      <c r="K81" s="1"/>
      <c r="L81" s="1"/>
      <c r="M81" s="5"/>
      <c r="N81" s="19"/>
      <c r="O81" s="1"/>
      <c r="P81" s="5"/>
      <c r="Q81" s="1" t="s">
        <v>26</v>
      </c>
      <c r="R81" s="1"/>
      <c r="S81" s="1"/>
      <c r="T81" s="7"/>
      <c r="U81" s="1"/>
      <c r="V81" s="1"/>
      <c r="W81" s="12">
        <f>SUM($Y81:$HA81)</f>
        <v>0</v>
      </c>
      <c r="X81" s="10"/>
      <c r="Y81" s="5" t="s">
        <v>6</v>
      </c>
      <c r="Z81" s="93"/>
      <c r="AA81" s="597"/>
      <c r="AB81" s="597"/>
      <c r="AC81" s="597"/>
      <c r="AD81" s="597"/>
      <c r="AE81" s="597"/>
      <c r="AF81" s="597"/>
      <c r="AG81" s="597"/>
      <c r="AH81" s="597"/>
      <c r="AI81" s="597"/>
      <c r="AJ81" s="597"/>
      <c r="AK81" s="597"/>
      <c r="AL81" s="597"/>
      <c r="AM81" s="597"/>
      <c r="AN81" s="597"/>
      <c r="AO81" s="597"/>
      <c r="AP81" s="597"/>
      <c r="AQ81" s="597"/>
      <c r="AR81" s="597"/>
      <c r="AS81" s="597"/>
      <c r="AT81" s="597"/>
      <c r="AU81" s="597"/>
      <c r="AV81" s="597"/>
      <c r="AW81" s="597"/>
      <c r="AX81" s="597"/>
      <c r="AY81" s="597"/>
      <c r="AZ81" s="597"/>
      <c r="BA81" s="597"/>
      <c r="BB81" s="597"/>
      <c r="BC81" s="597"/>
      <c r="BD81" s="597"/>
      <c r="BE81" s="597"/>
      <c r="BF81" s="597"/>
      <c r="BG81" s="597"/>
      <c r="BH81" s="597"/>
      <c r="BI81" s="597"/>
      <c r="BJ81" s="597"/>
      <c r="BK81" s="597"/>
      <c r="BL81" s="597"/>
      <c r="BM81" s="597"/>
      <c r="BN81" s="597"/>
      <c r="BO81" s="597"/>
      <c r="BP81" s="597"/>
      <c r="BQ81" s="597"/>
      <c r="BR81" s="597"/>
      <c r="BS81" s="597"/>
      <c r="BT81" s="597"/>
      <c r="BU81" s="597"/>
      <c r="BV81" s="597"/>
      <c r="BW81" s="597"/>
      <c r="BX81" s="597"/>
      <c r="BY81" s="597"/>
      <c r="BZ81" s="597"/>
      <c r="CA81" s="597"/>
      <c r="CB81" s="597"/>
      <c r="CC81" s="597"/>
      <c r="CD81" s="597"/>
      <c r="CE81" s="597"/>
      <c r="CF81" s="597"/>
      <c r="CG81" s="597"/>
      <c r="CH81" s="597"/>
      <c r="CI81" s="597"/>
      <c r="CJ81" s="597"/>
      <c r="CK81" s="597"/>
      <c r="CL81" s="597"/>
      <c r="CM81" s="597"/>
      <c r="CN81" s="597"/>
      <c r="CO81" s="597"/>
      <c r="CP81" s="597"/>
      <c r="CQ81" s="597"/>
      <c r="CR81" s="597"/>
      <c r="CS81" s="597"/>
      <c r="CT81" s="597"/>
      <c r="CU81" s="597"/>
      <c r="CV81" s="597"/>
      <c r="CW81" s="597"/>
      <c r="CX81" s="597"/>
      <c r="CY81" s="597"/>
      <c r="CZ81" s="597"/>
      <c r="DA81" s="597"/>
      <c r="DB81" s="597"/>
      <c r="DC81" s="597"/>
      <c r="DD81" s="597"/>
      <c r="DE81" s="597"/>
      <c r="DF81" s="597"/>
      <c r="DG81" s="597"/>
      <c r="DH81" s="597"/>
      <c r="DI81" s="597"/>
      <c r="DJ81" s="597"/>
      <c r="DK81" s="597"/>
      <c r="DL81" s="597"/>
      <c r="DM81" s="597"/>
      <c r="DN81" s="597"/>
      <c r="DO81" s="597"/>
      <c r="DP81" s="597"/>
      <c r="DQ81" s="597"/>
      <c r="DR81" s="597"/>
      <c r="DS81" s="597"/>
      <c r="DT81" s="597"/>
      <c r="DU81" s="597"/>
      <c r="DV81" s="597"/>
      <c r="DW81" s="597"/>
      <c r="DX81" s="597"/>
      <c r="DY81" s="597"/>
      <c r="DZ81" s="597"/>
      <c r="EA81" s="597"/>
      <c r="EB81" s="597"/>
      <c r="EC81" s="597"/>
      <c r="ED81" s="597"/>
      <c r="EE81" s="597"/>
      <c r="EF81" s="597"/>
      <c r="EG81" s="597"/>
      <c r="EH81" s="597"/>
      <c r="EI81" s="597"/>
      <c r="EJ81" s="597"/>
      <c r="EK81" s="597"/>
      <c r="EL81" s="597"/>
      <c r="EM81" s="597"/>
      <c r="EN81" s="597"/>
      <c r="EO81" s="597"/>
      <c r="EP81" s="597"/>
      <c r="EQ81" s="597"/>
      <c r="ER81" s="597"/>
      <c r="ES81" s="597"/>
      <c r="ET81" s="597"/>
      <c r="EU81" s="597"/>
      <c r="EV81" s="597"/>
      <c r="EW81" s="597"/>
      <c r="EX81" s="597"/>
      <c r="EY81" s="597"/>
      <c r="EZ81" s="597"/>
      <c r="FA81" s="597"/>
      <c r="FB81" s="597"/>
      <c r="FC81" s="597"/>
      <c r="FD81" s="597"/>
      <c r="FE81" s="597"/>
      <c r="FF81" s="597"/>
      <c r="FG81" s="597"/>
      <c r="FH81" s="597"/>
      <c r="FI81" s="597"/>
      <c r="FJ81" s="597"/>
      <c r="FK81" s="597"/>
      <c r="FL81" s="597"/>
      <c r="FM81" s="597"/>
      <c r="FN81" s="597"/>
      <c r="FO81" s="597"/>
      <c r="FP81" s="597"/>
      <c r="FQ81" s="597"/>
      <c r="FR81" s="597"/>
      <c r="FS81" s="597"/>
      <c r="FT81" s="597"/>
      <c r="FU81" s="597"/>
      <c r="FV81" s="597"/>
      <c r="FW81" s="597"/>
      <c r="FX81" s="597"/>
      <c r="FY81" s="597"/>
      <c r="FZ81" s="597"/>
      <c r="GA81" s="597"/>
      <c r="GB81" s="597"/>
      <c r="GC81" s="597"/>
      <c r="GD81" s="597"/>
      <c r="GE81" s="597"/>
      <c r="GF81" s="597"/>
      <c r="GG81" s="597"/>
      <c r="GH81" s="597"/>
      <c r="GI81" s="597"/>
      <c r="GJ81" s="597"/>
      <c r="GK81" s="597"/>
      <c r="GL81" s="597"/>
      <c r="GM81" s="597"/>
      <c r="GN81" s="597"/>
      <c r="GO81" s="597"/>
      <c r="GP81" s="597"/>
      <c r="GQ81" s="597"/>
      <c r="GR81" s="597"/>
      <c r="GS81" s="597"/>
      <c r="GT81" s="597"/>
      <c r="GU81" s="597"/>
      <c r="GV81" s="597"/>
      <c r="GW81" s="597"/>
      <c r="GX81" s="597"/>
      <c r="GY81" s="597"/>
      <c r="GZ81" s="597"/>
      <c r="HA81" s="1"/>
      <c r="HB81" s="1"/>
    </row>
    <row r="82" spans="1:210" ht="4.2" customHeight="1">
      <c r="A82" s="1"/>
      <c r="B82" s="1"/>
      <c r="C82" s="1"/>
      <c r="D82" s="14"/>
      <c r="E82" s="264"/>
      <c r="F82" s="14"/>
      <c r="G82" s="304"/>
      <c r="H82" s="14"/>
      <c r="I82" s="14"/>
      <c r="J82" s="14"/>
      <c r="K82" s="14"/>
      <c r="L82" s="14"/>
      <c r="M82" s="15"/>
      <c r="N82" s="14"/>
      <c r="O82" s="14"/>
      <c r="P82" s="15"/>
      <c r="Q82" s="14"/>
      <c r="R82" s="14"/>
      <c r="S82" s="15"/>
      <c r="T82" s="180"/>
      <c r="U82" s="24"/>
      <c r="V82" s="1"/>
      <c r="W82" s="12"/>
      <c r="X82" s="10"/>
      <c r="Y82" s="46"/>
      <c r="Z82" s="93"/>
      <c r="AA82" s="598"/>
      <c r="AB82" s="598"/>
      <c r="AC82" s="598"/>
      <c r="AD82" s="598"/>
      <c r="AE82" s="598"/>
      <c r="AF82" s="598"/>
      <c r="AG82" s="598"/>
      <c r="AH82" s="598"/>
      <c r="AI82" s="598"/>
      <c r="AJ82" s="598"/>
      <c r="AK82" s="598"/>
      <c r="AL82" s="598"/>
      <c r="AM82" s="598"/>
      <c r="AN82" s="598"/>
      <c r="AO82" s="598"/>
      <c r="AP82" s="598"/>
      <c r="AQ82" s="598"/>
      <c r="AR82" s="598"/>
      <c r="AS82" s="598"/>
      <c r="AT82" s="598"/>
      <c r="AU82" s="598"/>
      <c r="AV82" s="598"/>
      <c r="AW82" s="598"/>
      <c r="AX82" s="598"/>
      <c r="AY82" s="598"/>
      <c r="AZ82" s="598"/>
      <c r="BA82" s="598"/>
      <c r="BB82" s="598"/>
      <c r="BC82" s="598"/>
      <c r="BD82" s="598"/>
      <c r="BE82" s="598"/>
      <c r="BF82" s="598"/>
      <c r="BG82" s="598"/>
      <c r="BH82" s="598"/>
      <c r="BI82" s="598"/>
      <c r="BJ82" s="598"/>
      <c r="BK82" s="598"/>
      <c r="BL82" s="598"/>
      <c r="BM82" s="598"/>
      <c r="BN82" s="598"/>
      <c r="BO82" s="598"/>
      <c r="BP82" s="598"/>
      <c r="BQ82" s="598"/>
      <c r="BR82" s="598"/>
      <c r="BS82" s="598"/>
      <c r="BT82" s="598"/>
      <c r="BU82" s="598"/>
      <c r="BV82" s="598"/>
      <c r="BW82" s="598"/>
      <c r="BX82" s="598"/>
      <c r="BY82" s="598"/>
      <c r="BZ82" s="598"/>
      <c r="CA82" s="598"/>
      <c r="CB82" s="598"/>
      <c r="CC82" s="598"/>
      <c r="CD82" s="598"/>
      <c r="CE82" s="598"/>
      <c r="CF82" s="598"/>
      <c r="CG82" s="598"/>
      <c r="CH82" s="598"/>
      <c r="CI82" s="598"/>
      <c r="CJ82" s="598"/>
      <c r="CK82" s="598"/>
      <c r="CL82" s="598"/>
      <c r="CM82" s="598"/>
      <c r="CN82" s="598"/>
      <c r="CO82" s="598"/>
      <c r="CP82" s="598"/>
      <c r="CQ82" s="598"/>
      <c r="CR82" s="598"/>
      <c r="CS82" s="598"/>
      <c r="CT82" s="598"/>
      <c r="CU82" s="598"/>
      <c r="CV82" s="598"/>
      <c r="CW82" s="598"/>
      <c r="CX82" s="598"/>
      <c r="CY82" s="598"/>
      <c r="CZ82" s="598"/>
      <c r="DA82" s="598"/>
      <c r="DB82" s="598"/>
      <c r="DC82" s="598"/>
      <c r="DD82" s="598"/>
      <c r="DE82" s="598"/>
      <c r="DF82" s="598"/>
      <c r="DG82" s="598"/>
      <c r="DH82" s="598"/>
      <c r="DI82" s="598"/>
      <c r="DJ82" s="598"/>
      <c r="DK82" s="598"/>
      <c r="DL82" s="598"/>
      <c r="DM82" s="598"/>
      <c r="DN82" s="598"/>
      <c r="DO82" s="598"/>
      <c r="DP82" s="598"/>
      <c r="DQ82" s="598"/>
      <c r="DR82" s="598"/>
      <c r="DS82" s="598"/>
      <c r="DT82" s="598"/>
      <c r="DU82" s="598"/>
      <c r="DV82" s="598"/>
      <c r="DW82" s="598"/>
      <c r="DX82" s="598"/>
      <c r="DY82" s="598"/>
      <c r="DZ82" s="598"/>
      <c r="EA82" s="598"/>
      <c r="EB82" s="598"/>
      <c r="EC82" s="598"/>
      <c r="ED82" s="598"/>
      <c r="EE82" s="598"/>
      <c r="EF82" s="598"/>
      <c r="EG82" s="598"/>
      <c r="EH82" s="598"/>
      <c r="EI82" s="598"/>
      <c r="EJ82" s="598"/>
      <c r="EK82" s="598"/>
      <c r="EL82" s="598"/>
      <c r="EM82" s="598"/>
      <c r="EN82" s="598"/>
      <c r="EO82" s="598"/>
      <c r="EP82" s="598"/>
      <c r="EQ82" s="598"/>
      <c r="ER82" s="598"/>
      <c r="ES82" s="598"/>
      <c r="ET82" s="598"/>
      <c r="EU82" s="598"/>
      <c r="EV82" s="598"/>
      <c r="EW82" s="598"/>
      <c r="EX82" s="598"/>
      <c r="EY82" s="598"/>
      <c r="EZ82" s="598"/>
      <c r="FA82" s="598"/>
      <c r="FB82" s="598"/>
      <c r="FC82" s="598"/>
      <c r="FD82" s="598"/>
      <c r="FE82" s="598"/>
      <c r="FF82" s="598"/>
      <c r="FG82" s="598"/>
      <c r="FH82" s="598"/>
      <c r="FI82" s="598"/>
      <c r="FJ82" s="598"/>
      <c r="FK82" s="598"/>
      <c r="FL82" s="598"/>
      <c r="FM82" s="598"/>
      <c r="FN82" s="598"/>
      <c r="FO82" s="598"/>
      <c r="FP82" s="598"/>
      <c r="FQ82" s="598"/>
      <c r="FR82" s="598"/>
      <c r="FS82" s="598"/>
      <c r="FT82" s="598"/>
      <c r="FU82" s="598"/>
      <c r="FV82" s="598"/>
      <c r="FW82" s="598"/>
      <c r="FX82" s="598"/>
      <c r="FY82" s="598"/>
      <c r="FZ82" s="598"/>
      <c r="GA82" s="598"/>
      <c r="GB82" s="598"/>
      <c r="GC82" s="598"/>
      <c r="GD82" s="598"/>
      <c r="GE82" s="598"/>
      <c r="GF82" s="598"/>
      <c r="GG82" s="598"/>
      <c r="GH82" s="598"/>
      <c r="GI82" s="598"/>
      <c r="GJ82" s="598"/>
      <c r="GK82" s="598"/>
      <c r="GL82" s="598"/>
      <c r="GM82" s="598"/>
      <c r="GN82" s="598"/>
      <c r="GO82" s="598"/>
      <c r="GP82" s="598"/>
      <c r="GQ82" s="598"/>
      <c r="GR82" s="598"/>
      <c r="GS82" s="598"/>
      <c r="GT82" s="598"/>
      <c r="GU82" s="598"/>
      <c r="GV82" s="598"/>
      <c r="GW82" s="598"/>
      <c r="GX82" s="598"/>
      <c r="GY82" s="598"/>
      <c r="GZ82" s="598"/>
      <c r="HA82" s="1"/>
      <c r="HB82" s="1"/>
    </row>
    <row r="83" spans="1:210">
      <c r="A83" s="1"/>
      <c r="B83" s="1"/>
      <c r="C83" s="197" t="s">
        <v>69</v>
      </c>
      <c r="D83" s="196" t="s">
        <v>66</v>
      </c>
      <c r="E83" s="263"/>
      <c r="F83" s="48"/>
      <c r="G83" s="231" t="s">
        <v>6</v>
      </c>
      <c r="H83" s="1"/>
      <c r="I83" s="1" t="s">
        <v>305</v>
      </c>
      <c r="J83" s="1"/>
      <c r="K83" s="1"/>
      <c r="L83" s="1"/>
      <c r="M83" s="5"/>
      <c r="N83" s="19"/>
      <c r="O83" s="1"/>
      <c r="P83" s="5"/>
      <c r="Q83" s="1" t="s">
        <v>26</v>
      </c>
      <c r="R83" s="1"/>
      <c r="S83" s="1"/>
      <c r="T83" s="7"/>
      <c r="U83" s="1"/>
      <c r="V83" s="1"/>
      <c r="W83" s="12">
        <f>SUM($Y83:$HA83)</f>
        <v>0</v>
      </c>
      <c r="X83" s="10"/>
      <c r="Y83" s="5" t="s">
        <v>6</v>
      </c>
      <c r="Z83" s="93"/>
      <c r="AA83" s="597"/>
      <c r="AB83" s="599">
        <f>AA83*(1+AB84)</f>
        <v>0</v>
      </c>
      <c r="AC83" s="599">
        <f t="shared" ref="AC83" si="580">AB83*(1+AC84)</f>
        <v>0</v>
      </c>
      <c r="AD83" s="599">
        <f t="shared" ref="AD83" si="581">AC83*(1+AD84)</f>
        <v>0</v>
      </c>
      <c r="AE83" s="599">
        <f t="shared" ref="AE83" si="582">AD83*(1+AE84)</f>
        <v>0</v>
      </c>
      <c r="AF83" s="599">
        <f t="shared" ref="AF83" si="583">AE83*(1+AF84)</f>
        <v>0</v>
      </c>
      <c r="AG83" s="599">
        <f t="shared" ref="AG83" si="584">AF83*(1+AG84)</f>
        <v>0</v>
      </c>
      <c r="AH83" s="599">
        <f t="shared" ref="AH83" si="585">AG83*(1+AH84)</f>
        <v>0</v>
      </c>
      <c r="AI83" s="599">
        <f t="shared" ref="AI83" si="586">AH83*(1+AI84)</f>
        <v>0</v>
      </c>
      <c r="AJ83" s="599">
        <f t="shared" ref="AJ83" si="587">AI83*(1+AJ84)</f>
        <v>0</v>
      </c>
      <c r="AK83" s="599">
        <f t="shared" ref="AK83" si="588">AJ83*(1+AK84)</f>
        <v>0</v>
      </c>
      <c r="AL83" s="599">
        <f t="shared" ref="AL83" si="589">AK83*(1+AL84)</f>
        <v>0</v>
      </c>
      <c r="AM83" s="599">
        <f t="shared" ref="AM83" si="590">AL83*(1+AM84)</f>
        <v>0</v>
      </c>
      <c r="AN83" s="599">
        <f t="shared" ref="AN83" si="591">AM83*(1+AN84)</f>
        <v>0</v>
      </c>
      <c r="AO83" s="599">
        <f t="shared" ref="AO83" si="592">AN83*(1+AO84)</f>
        <v>0</v>
      </c>
      <c r="AP83" s="599">
        <f t="shared" ref="AP83" si="593">AO83*(1+AP84)</f>
        <v>0</v>
      </c>
      <c r="AQ83" s="599">
        <f t="shared" ref="AQ83" si="594">AP83*(1+AQ84)</f>
        <v>0</v>
      </c>
      <c r="AR83" s="599">
        <f t="shared" ref="AR83" si="595">AQ83*(1+AR84)</f>
        <v>0</v>
      </c>
      <c r="AS83" s="599">
        <f t="shared" ref="AS83" si="596">AR83*(1+AS84)</f>
        <v>0</v>
      </c>
      <c r="AT83" s="599">
        <f t="shared" ref="AT83" si="597">AS83*(1+AT84)</f>
        <v>0</v>
      </c>
      <c r="AU83" s="599">
        <f t="shared" ref="AU83" si="598">AT83*(1+AU84)</f>
        <v>0</v>
      </c>
      <c r="AV83" s="599">
        <f t="shared" ref="AV83" si="599">AU83*(1+AV84)</f>
        <v>0</v>
      </c>
      <c r="AW83" s="599">
        <f t="shared" ref="AW83" si="600">AV83*(1+AW84)</f>
        <v>0</v>
      </c>
      <c r="AX83" s="599">
        <f t="shared" ref="AX83" si="601">AW83*(1+AX84)</f>
        <v>0</v>
      </c>
      <c r="AY83" s="599">
        <f t="shared" ref="AY83" si="602">AX83*(1+AY84)</f>
        <v>0</v>
      </c>
      <c r="AZ83" s="599">
        <f t="shared" ref="AZ83" si="603">AY83*(1+AZ84)</f>
        <v>0</v>
      </c>
      <c r="BA83" s="599">
        <f t="shared" ref="BA83" si="604">AZ83*(1+BA84)</f>
        <v>0</v>
      </c>
      <c r="BB83" s="599">
        <f t="shared" ref="BB83" si="605">BA83*(1+BB84)</f>
        <v>0</v>
      </c>
      <c r="BC83" s="599">
        <f t="shared" ref="BC83" si="606">BB83*(1+BC84)</f>
        <v>0</v>
      </c>
      <c r="BD83" s="599">
        <f t="shared" ref="BD83" si="607">BC83*(1+BD84)</f>
        <v>0</v>
      </c>
      <c r="BE83" s="599">
        <f t="shared" ref="BE83" si="608">BD83*(1+BE84)</f>
        <v>0</v>
      </c>
      <c r="BF83" s="599">
        <f t="shared" ref="BF83" si="609">BE83*(1+BF84)</f>
        <v>0</v>
      </c>
      <c r="BG83" s="599">
        <f t="shared" ref="BG83" si="610">BF83*(1+BG84)</f>
        <v>0</v>
      </c>
      <c r="BH83" s="599">
        <f t="shared" ref="BH83" si="611">BG83*(1+BH84)</f>
        <v>0</v>
      </c>
      <c r="BI83" s="599">
        <f t="shared" ref="BI83" si="612">BH83*(1+BI84)</f>
        <v>0</v>
      </c>
      <c r="BJ83" s="599">
        <f t="shared" ref="BJ83" si="613">BI83*(1+BJ84)</f>
        <v>0</v>
      </c>
      <c r="BK83" s="599">
        <f t="shared" ref="BK83" si="614">BJ83*(1+BK84)</f>
        <v>0</v>
      </c>
      <c r="BL83" s="599">
        <f t="shared" ref="BL83" si="615">BK83*(1+BL84)</f>
        <v>0</v>
      </c>
      <c r="BM83" s="599">
        <f t="shared" ref="BM83" si="616">BL83*(1+BM84)</f>
        <v>0</v>
      </c>
      <c r="BN83" s="599">
        <f t="shared" ref="BN83" si="617">BM83*(1+BN84)</f>
        <v>0</v>
      </c>
      <c r="BO83" s="599">
        <f t="shared" ref="BO83" si="618">BN83*(1+BO84)</f>
        <v>0</v>
      </c>
      <c r="BP83" s="599">
        <f t="shared" ref="BP83" si="619">BO83*(1+BP84)</f>
        <v>0</v>
      </c>
      <c r="BQ83" s="599">
        <f t="shared" ref="BQ83" si="620">BP83*(1+BQ84)</f>
        <v>0</v>
      </c>
      <c r="BR83" s="599">
        <f t="shared" ref="BR83" si="621">BQ83*(1+BR84)</f>
        <v>0</v>
      </c>
      <c r="BS83" s="599">
        <f t="shared" ref="BS83" si="622">BR83*(1+BS84)</f>
        <v>0</v>
      </c>
      <c r="BT83" s="599">
        <f t="shared" ref="BT83" si="623">BS83*(1+BT84)</f>
        <v>0</v>
      </c>
      <c r="BU83" s="599">
        <f t="shared" ref="BU83" si="624">BT83*(1+BU84)</f>
        <v>0</v>
      </c>
      <c r="BV83" s="599">
        <f t="shared" ref="BV83" si="625">BU83*(1+BV84)</f>
        <v>0</v>
      </c>
      <c r="BW83" s="599">
        <f t="shared" ref="BW83" si="626">BV83*(1+BW84)</f>
        <v>0</v>
      </c>
      <c r="BX83" s="599">
        <f t="shared" ref="BX83" si="627">BW83*(1+BX84)</f>
        <v>0</v>
      </c>
      <c r="BY83" s="599">
        <f t="shared" ref="BY83" si="628">BX83*(1+BY84)</f>
        <v>0</v>
      </c>
      <c r="BZ83" s="599">
        <f t="shared" ref="BZ83" si="629">BY83*(1+BZ84)</f>
        <v>0</v>
      </c>
      <c r="CA83" s="599">
        <f t="shared" ref="CA83" si="630">BZ83*(1+CA84)</f>
        <v>0</v>
      </c>
      <c r="CB83" s="599">
        <f t="shared" ref="CB83" si="631">CA83*(1+CB84)</f>
        <v>0</v>
      </c>
      <c r="CC83" s="599">
        <f t="shared" ref="CC83" si="632">CB83*(1+CC84)</f>
        <v>0</v>
      </c>
      <c r="CD83" s="599">
        <f t="shared" ref="CD83" si="633">CC83*(1+CD84)</f>
        <v>0</v>
      </c>
      <c r="CE83" s="599">
        <f t="shared" ref="CE83" si="634">CD83*(1+CE84)</f>
        <v>0</v>
      </c>
      <c r="CF83" s="599">
        <f t="shared" ref="CF83" si="635">CE83*(1+CF84)</f>
        <v>0</v>
      </c>
      <c r="CG83" s="599">
        <f t="shared" ref="CG83" si="636">CF83*(1+CG84)</f>
        <v>0</v>
      </c>
      <c r="CH83" s="599">
        <f t="shared" ref="CH83" si="637">CG83*(1+CH84)</f>
        <v>0</v>
      </c>
      <c r="CI83" s="599">
        <f t="shared" ref="CI83" si="638">CH83*(1+CI84)</f>
        <v>0</v>
      </c>
      <c r="CJ83" s="599">
        <f t="shared" ref="CJ83" si="639">CI83*(1+CJ84)</f>
        <v>0</v>
      </c>
      <c r="CK83" s="599">
        <f t="shared" ref="CK83" si="640">CJ83*(1+CK84)</f>
        <v>0</v>
      </c>
      <c r="CL83" s="599">
        <f t="shared" ref="CL83" si="641">CK83*(1+CL84)</f>
        <v>0</v>
      </c>
      <c r="CM83" s="599">
        <f t="shared" ref="CM83" si="642">CL83*(1+CM84)</f>
        <v>0</v>
      </c>
      <c r="CN83" s="599">
        <f t="shared" ref="CN83" si="643">CM83*(1+CN84)</f>
        <v>0</v>
      </c>
      <c r="CO83" s="599">
        <f t="shared" ref="CO83" si="644">CN83*(1+CO84)</f>
        <v>0</v>
      </c>
      <c r="CP83" s="599">
        <f t="shared" ref="CP83" si="645">CO83*(1+CP84)</f>
        <v>0</v>
      </c>
      <c r="CQ83" s="599">
        <f t="shared" ref="CQ83" si="646">CP83*(1+CQ84)</f>
        <v>0</v>
      </c>
      <c r="CR83" s="599">
        <f t="shared" ref="CR83" si="647">CQ83*(1+CR84)</f>
        <v>0</v>
      </c>
      <c r="CS83" s="599">
        <f t="shared" ref="CS83" si="648">CR83*(1+CS84)</f>
        <v>0</v>
      </c>
      <c r="CT83" s="599">
        <f t="shared" ref="CT83" si="649">CS83*(1+CT84)</f>
        <v>0</v>
      </c>
      <c r="CU83" s="599">
        <f t="shared" ref="CU83" si="650">CT83*(1+CU84)</f>
        <v>0</v>
      </c>
      <c r="CV83" s="599">
        <f t="shared" ref="CV83" si="651">CU83*(1+CV84)</f>
        <v>0</v>
      </c>
      <c r="CW83" s="599">
        <f t="shared" ref="CW83" si="652">CV83*(1+CW84)</f>
        <v>0</v>
      </c>
      <c r="CX83" s="599">
        <f t="shared" ref="CX83" si="653">CW83*(1+CX84)</f>
        <v>0</v>
      </c>
      <c r="CY83" s="599">
        <f t="shared" ref="CY83" si="654">CX83*(1+CY84)</f>
        <v>0</v>
      </c>
      <c r="CZ83" s="599">
        <f t="shared" ref="CZ83" si="655">CY83*(1+CZ84)</f>
        <v>0</v>
      </c>
      <c r="DA83" s="599">
        <f t="shared" ref="DA83" si="656">CZ83*(1+DA84)</f>
        <v>0</v>
      </c>
      <c r="DB83" s="599">
        <f t="shared" ref="DB83" si="657">DA83*(1+DB84)</f>
        <v>0</v>
      </c>
      <c r="DC83" s="599">
        <f t="shared" ref="DC83" si="658">DB83*(1+DC84)</f>
        <v>0</v>
      </c>
      <c r="DD83" s="599">
        <f t="shared" ref="DD83" si="659">DC83*(1+DD84)</f>
        <v>0</v>
      </c>
      <c r="DE83" s="599">
        <f t="shared" ref="DE83" si="660">DD83*(1+DE84)</f>
        <v>0</v>
      </c>
      <c r="DF83" s="599">
        <f t="shared" ref="DF83" si="661">DE83*(1+DF84)</f>
        <v>0</v>
      </c>
      <c r="DG83" s="599">
        <f t="shared" ref="DG83" si="662">DF83*(1+DG84)</f>
        <v>0</v>
      </c>
      <c r="DH83" s="599">
        <f t="shared" ref="DH83" si="663">DG83*(1+DH84)</f>
        <v>0</v>
      </c>
      <c r="DI83" s="599">
        <f t="shared" ref="DI83" si="664">DH83*(1+DI84)</f>
        <v>0</v>
      </c>
      <c r="DJ83" s="599">
        <f t="shared" ref="DJ83" si="665">DI83*(1+DJ84)</f>
        <v>0</v>
      </c>
      <c r="DK83" s="599">
        <f t="shared" ref="DK83" si="666">DJ83*(1+DK84)</f>
        <v>0</v>
      </c>
      <c r="DL83" s="599">
        <f t="shared" ref="DL83" si="667">DK83*(1+DL84)</f>
        <v>0</v>
      </c>
      <c r="DM83" s="599">
        <f t="shared" ref="DM83" si="668">DL83*(1+DM84)</f>
        <v>0</v>
      </c>
      <c r="DN83" s="599">
        <f t="shared" ref="DN83" si="669">DM83*(1+DN84)</f>
        <v>0</v>
      </c>
      <c r="DO83" s="599">
        <f t="shared" ref="DO83" si="670">DN83*(1+DO84)</f>
        <v>0</v>
      </c>
      <c r="DP83" s="599">
        <f t="shared" ref="DP83" si="671">DO83*(1+DP84)</f>
        <v>0</v>
      </c>
      <c r="DQ83" s="599">
        <f t="shared" ref="DQ83" si="672">DP83*(1+DQ84)</f>
        <v>0</v>
      </c>
      <c r="DR83" s="599">
        <f t="shared" ref="DR83" si="673">DQ83*(1+DR84)</f>
        <v>0</v>
      </c>
      <c r="DS83" s="599">
        <f t="shared" ref="DS83" si="674">DR83*(1+DS84)</f>
        <v>0</v>
      </c>
      <c r="DT83" s="599">
        <f t="shared" ref="DT83" si="675">DS83*(1+DT84)</f>
        <v>0</v>
      </c>
      <c r="DU83" s="599">
        <f t="shared" ref="DU83" si="676">DT83*(1+DU84)</f>
        <v>0</v>
      </c>
      <c r="DV83" s="599">
        <f t="shared" ref="DV83" si="677">DU83*(1+DV84)</f>
        <v>0</v>
      </c>
      <c r="DW83" s="599">
        <f t="shared" ref="DW83" si="678">DV83*(1+DW84)</f>
        <v>0</v>
      </c>
      <c r="DX83" s="599">
        <f t="shared" ref="DX83" si="679">DW83*(1+DX84)</f>
        <v>0</v>
      </c>
      <c r="DY83" s="599">
        <f t="shared" ref="DY83" si="680">DX83*(1+DY84)</f>
        <v>0</v>
      </c>
      <c r="DZ83" s="599">
        <f t="shared" ref="DZ83" si="681">DY83*(1+DZ84)</f>
        <v>0</v>
      </c>
      <c r="EA83" s="599">
        <f t="shared" ref="EA83" si="682">DZ83*(1+EA84)</f>
        <v>0</v>
      </c>
      <c r="EB83" s="599">
        <f t="shared" ref="EB83" si="683">EA83*(1+EB84)</f>
        <v>0</v>
      </c>
      <c r="EC83" s="599">
        <f t="shared" ref="EC83" si="684">EB83*(1+EC84)</f>
        <v>0</v>
      </c>
      <c r="ED83" s="599">
        <f t="shared" ref="ED83" si="685">EC83*(1+ED84)</f>
        <v>0</v>
      </c>
      <c r="EE83" s="599">
        <f t="shared" ref="EE83" si="686">ED83*(1+EE84)</f>
        <v>0</v>
      </c>
      <c r="EF83" s="599">
        <f t="shared" ref="EF83" si="687">EE83*(1+EF84)</f>
        <v>0</v>
      </c>
      <c r="EG83" s="599">
        <f t="shared" ref="EG83" si="688">EF83*(1+EG84)</f>
        <v>0</v>
      </c>
      <c r="EH83" s="599">
        <f t="shared" ref="EH83" si="689">EG83*(1+EH84)</f>
        <v>0</v>
      </c>
      <c r="EI83" s="599">
        <f t="shared" ref="EI83" si="690">EH83*(1+EI84)</f>
        <v>0</v>
      </c>
      <c r="EJ83" s="599">
        <f t="shared" ref="EJ83" si="691">EI83*(1+EJ84)</f>
        <v>0</v>
      </c>
      <c r="EK83" s="599">
        <f t="shared" ref="EK83" si="692">EJ83*(1+EK84)</f>
        <v>0</v>
      </c>
      <c r="EL83" s="599">
        <f t="shared" ref="EL83" si="693">EK83*(1+EL84)</f>
        <v>0</v>
      </c>
      <c r="EM83" s="599">
        <f t="shared" ref="EM83" si="694">EL83*(1+EM84)</f>
        <v>0</v>
      </c>
      <c r="EN83" s="599">
        <f t="shared" ref="EN83" si="695">EM83*(1+EN84)</f>
        <v>0</v>
      </c>
      <c r="EO83" s="599">
        <f t="shared" ref="EO83" si="696">EN83*(1+EO84)</f>
        <v>0</v>
      </c>
      <c r="EP83" s="599">
        <f t="shared" ref="EP83" si="697">EO83*(1+EP84)</f>
        <v>0</v>
      </c>
      <c r="EQ83" s="599">
        <f t="shared" ref="EQ83" si="698">EP83*(1+EQ84)</f>
        <v>0</v>
      </c>
      <c r="ER83" s="599">
        <f t="shared" ref="ER83" si="699">EQ83*(1+ER84)</f>
        <v>0</v>
      </c>
      <c r="ES83" s="599">
        <f t="shared" ref="ES83" si="700">ER83*(1+ES84)</f>
        <v>0</v>
      </c>
      <c r="ET83" s="599">
        <f t="shared" ref="ET83" si="701">ES83*(1+ET84)</f>
        <v>0</v>
      </c>
      <c r="EU83" s="599">
        <f t="shared" ref="EU83" si="702">ET83*(1+EU84)</f>
        <v>0</v>
      </c>
      <c r="EV83" s="599">
        <f t="shared" ref="EV83" si="703">EU83*(1+EV84)</f>
        <v>0</v>
      </c>
      <c r="EW83" s="599">
        <f t="shared" ref="EW83" si="704">EV83*(1+EW84)</f>
        <v>0</v>
      </c>
      <c r="EX83" s="599">
        <f t="shared" ref="EX83" si="705">EW83*(1+EX84)</f>
        <v>0</v>
      </c>
      <c r="EY83" s="599">
        <f t="shared" ref="EY83" si="706">EX83*(1+EY84)</f>
        <v>0</v>
      </c>
      <c r="EZ83" s="599">
        <f t="shared" ref="EZ83" si="707">EY83*(1+EZ84)</f>
        <v>0</v>
      </c>
      <c r="FA83" s="599">
        <f t="shared" ref="FA83" si="708">EZ83*(1+FA84)</f>
        <v>0</v>
      </c>
      <c r="FB83" s="599">
        <f t="shared" ref="FB83" si="709">FA83*(1+FB84)</f>
        <v>0</v>
      </c>
      <c r="FC83" s="599">
        <f t="shared" ref="FC83" si="710">FB83*(1+FC84)</f>
        <v>0</v>
      </c>
      <c r="FD83" s="599">
        <f t="shared" ref="FD83" si="711">FC83*(1+FD84)</f>
        <v>0</v>
      </c>
      <c r="FE83" s="599">
        <f t="shared" ref="FE83" si="712">FD83*(1+FE84)</f>
        <v>0</v>
      </c>
      <c r="FF83" s="599">
        <f t="shared" ref="FF83" si="713">FE83*(1+FF84)</f>
        <v>0</v>
      </c>
      <c r="FG83" s="599">
        <f t="shared" ref="FG83" si="714">FF83*(1+FG84)</f>
        <v>0</v>
      </c>
      <c r="FH83" s="599">
        <f t="shared" ref="FH83" si="715">FG83*(1+FH84)</f>
        <v>0</v>
      </c>
      <c r="FI83" s="599">
        <f t="shared" ref="FI83" si="716">FH83*(1+FI84)</f>
        <v>0</v>
      </c>
      <c r="FJ83" s="599">
        <f t="shared" ref="FJ83" si="717">FI83*(1+FJ84)</f>
        <v>0</v>
      </c>
      <c r="FK83" s="599">
        <f t="shared" ref="FK83" si="718">FJ83*(1+FK84)</f>
        <v>0</v>
      </c>
      <c r="FL83" s="599">
        <f t="shared" ref="FL83" si="719">FK83*(1+FL84)</f>
        <v>0</v>
      </c>
      <c r="FM83" s="599">
        <f t="shared" ref="FM83" si="720">FL83*(1+FM84)</f>
        <v>0</v>
      </c>
      <c r="FN83" s="599">
        <f t="shared" ref="FN83" si="721">FM83*(1+FN84)</f>
        <v>0</v>
      </c>
      <c r="FO83" s="599">
        <f t="shared" ref="FO83" si="722">FN83*(1+FO84)</f>
        <v>0</v>
      </c>
      <c r="FP83" s="599">
        <f t="shared" ref="FP83" si="723">FO83*(1+FP84)</f>
        <v>0</v>
      </c>
      <c r="FQ83" s="599">
        <f t="shared" ref="FQ83" si="724">FP83*(1+FQ84)</f>
        <v>0</v>
      </c>
      <c r="FR83" s="599">
        <f t="shared" ref="FR83" si="725">FQ83*(1+FR84)</f>
        <v>0</v>
      </c>
      <c r="FS83" s="599">
        <f t="shared" ref="FS83" si="726">FR83*(1+FS84)</f>
        <v>0</v>
      </c>
      <c r="FT83" s="599">
        <f t="shared" ref="FT83" si="727">FS83*(1+FT84)</f>
        <v>0</v>
      </c>
      <c r="FU83" s="599">
        <f t="shared" ref="FU83" si="728">FT83*(1+FU84)</f>
        <v>0</v>
      </c>
      <c r="FV83" s="599">
        <f t="shared" ref="FV83" si="729">FU83*(1+FV84)</f>
        <v>0</v>
      </c>
      <c r="FW83" s="599">
        <f t="shared" ref="FW83" si="730">FV83*(1+FW84)</f>
        <v>0</v>
      </c>
      <c r="FX83" s="599">
        <f t="shared" ref="FX83" si="731">FW83*(1+FX84)</f>
        <v>0</v>
      </c>
      <c r="FY83" s="599">
        <f t="shared" ref="FY83" si="732">FX83*(1+FY84)</f>
        <v>0</v>
      </c>
      <c r="FZ83" s="599">
        <f t="shared" ref="FZ83" si="733">FY83*(1+FZ84)</f>
        <v>0</v>
      </c>
      <c r="GA83" s="599">
        <f t="shared" ref="GA83" si="734">FZ83*(1+GA84)</f>
        <v>0</v>
      </c>
      <c r="GB83" s="599">
        <f t="shared" ref="GB83" si="735">GA83*(1+GB84)</f>
        <v>0</v>
      </c>
      <c r="GC83" s="599">
        <f t="shared" ref="GC83" si="736">GB83*(1+GC84)</f>
        <v>0</v>
      </c>
      <c r="GD83" s="599">
        <f t="shared" ref="GD83" si="737">GC83*(1+GD84)</f>
        <v>0</v>
      </c>
      <c r="GE83" s="599">
        <f t="shared" ref="GE83" si="738">GD83*(1+GE84)</f>
        <v>0</v>
      </c>
      <c r="GF83" s="599">
        <f t="shared" ref="GF83" si="739">GE83*(1+GF84)</f>
        <v>0</v>
      </c>
      <c r="GG83" s="599">
        <f t="shared" ref="GG83" si="740">GF83*(1+GG84)</f>
        <v>0</v>
      </c>
      <c r="GH83" s="599">
        <f t="shared" ref="GH83" si="741">GG83*(1+GH84)</f>
        <v>0</v>
      </c>
      <c r="GI83" s="599">
        <f t="shared" ref="GI83" si="742">GH83*(1+GI84)</f>
        <v>0</v>
      </c>
      <c r="GJ83" s="599">
        <f t="shared" ref="GJ83" si="743">GI83*(1+GJ84)</f>
        <v>0</v>
      </c>
      <c r="GK83" s="599">
        <f t="shared" ref="GK83" si="744">GJ83*(1+GK84)</f>
        <v>0</v>
      </c>
      <c r="GL83" s="599">
        <f t="shared" ref="GL83" si="745">GK83*(1+GL84)</f>
        <v>0</v>
      </c>
      <c r="GM83" s="599">
        <f t="shared" ref="GM83" si="746">GL83*(1+GM84)</f>
        <v>0</v>
      </c>
      <c r="GN83" s="599">
        <f t="shared" ref="GN83" si="747">GM83*(1+GN84)</f>
        <v>0</v>
      </c>
      <c r="GO83" s="599">
        <f t="shared" ref="GO83" si="748">GN83*(1+GO84)</f>
        <v>0</v>
      </c>
      <c r="GP83" s="599">
        <f t="shared" ref="GP83" si="749">GO83*(1+GP84)</f>
        <v>0</v>
      </c>
      <c r="GQ83" s="599">
        <f t="shared" ref="GQ83" si="750">GP83*(1+GQ84)</f>
        <v>0</v>
      </c>
      <c r="GR83" s="599">
        <f t="shared" ref="GR83" si="751">GQ83*(1+GR84)</f>
        <v>0</v>
      </c>
      <c r="GS83" s="599">
        <f t="shared" ref="GS83" si="752">GR83*(1+GS84)</f>
        <v>0</v>
      </c>
      <c r="GT83" s="599">
        <f t="shared" ref="GT83" si="753">GS83*(1+GT84)</f>
        <v>0</v>
      </c>
      <c r="GU83" s="599">
        <f t="shared" ref="GU83" si="754">GT83*(1+GU84)</f>
        <v>0</v>
      </c>
      <c r="GV83" s="599">
        <f t="shared" ref="GV83" si="755">GU83*(1+GV84)</f>
        <v>0</v>
      </c>
      <c r="GW83" s="599">
        <f t="shared" ref="GW83" si="756">GV83*(1+GW84)</f>
        <v>0</v>
      </c>
      <c r="GX83" s="599">
        <f t="shared" ref="GX83" si="757">GW83*(1+GX84)</f>
        <v>0</v>
      </c>
      <c r="GY83" s="599">
        <f t="shared" ref="GY83" si="758">GX83*(1+GY84)</f>
        <v>0</v>
      </c>
      <c r="GZ83" s="599">
        <f t="shared" ref="GZ83" si="759">GY83*(1+GZ84)</f>
        <v>0</v>
      </c>
      <c r="HA83" s="1"/>
      <c r="HB83" s="1"/>
    </row>
    <row r="84" spans="1:210">
      <c r="A84" s="1"/>
      <c r="B84" s="1"/>
      <c r="C84" s="1"/>
      <c r="D84" s="196"/>
      <c r="E84" s="263"/>
      <c r="F84" s="48"/>
      <c r="G84" s="231"/>
      <c r="H84" s="1"/>
      <c r="I84" s="1" t="str">
        <f>$I$61</f>
        <v>Приросты мес/мес</v>
      </c>
      <c r="J84" s="1"/>
      <c r="K84" s="1"/>
      <c r="L84" s="1"/>
      <c r="M84" s="5"/>
      <c r="N84" s="19"/>
      <c r="O84" s="1"/>
      <c r="P84" s="5"/>
      <c r="Q84" s="1" t="s">
        <v>14</v>
      </c>
      <c r="R84" s="1"/>
      <c r="S84" s="1"/>
      <c r="T84" s="7"/>
      <c r="U84" s="1"/>
      <c r="V84" s="1"/>
      <c r="W84" s="12"/>
      <c r="X84" s="10"/>
      <c r="Y84" s="5" t="s">
        <v>6</v>
      </c>
      <c r="Z84" s="93"/>
      <c r="AA84" s="94"/>
      <c r="AB84" s="164"/>
      <c r="AC84" s="164"/>
      <c r="AD84" s="164"/>
      <c r="AE84" s="164"/>
      <c r="AF84" s="164"/>
      <c r="AG84" s="164"/>
      <c r="AH84" s="164"/>
      <c r="AI84" s="164"/>
      <c r="AJ84" s="164"/>
      <c r="AK84" s="164"/>
      <c r="AL84" s="164"/>
      <c r="AM84" s="164"/>
      <c r="AN84" s="164"/>
      <c r="AO84" s="164"/>
      <c r="AP84" s="164"/>
      <c r="AQ84" s="164"/>
      <c r="AR84" s="164"/>
      <c r="AS84" s="164"/>
      <c r="AT84" s="164"/>
      <c r="AU84" s="164"/>
      <c r="AV84" s="164"/>
      <c r="AW84" s="164"/>
      <c r="AX84" s="164"/>
      <c r="AY84" s="164"/>
      <c r="AZ84" s="164"/>
      <c r="BA84" s="164"/>
      <c r="BB84" s="164"/>
      <c r="BC84" s="164"/>
      <c r="BD84" s="164"/>
      <c r="BE84" s="164"/>
      <c r="BF84" s="164"/>
      <c r="BG84" s="164"/>
      <c r="BH84" s="164"/>
      <c r="BI84" s="164"/>
      <c r="BJ84" s="164"/>
      <c r="BK84" s="164"/>
      <c r="BL84" s="164"/>
      <c r="BM84" s="164"/>
      <c r="BN84" s="164"/>
      <c r="BO84" s="164"/>
      <c r="BP84" s="164"/>
      <c r="BQ84" s="164"/>
      <c r="BR84" s="164"/>
      <c r="BS84" s="164"/>
      <c r="BT84" s="164"/>
      <c r="BU84" s="164"/>
      <c r="BV84" s="164"/>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c r="DH84" s="164"/>
      <c r="DI84" s="164"/>
      <c r="DJ84" s="164"/>
      <c r="DK84" s="164"/>
      <c r="DL84" s="164"/>
      <c r="DM84" s="164"/>
      <c r="DN84" s="164"/>
      <c r="DO84" s="164"/>
      <c r="DP84" s="164"/>
      <c r="DQ84" s="164"/>
      <c r="DR84" s="164"/>
      <c r="DS84" s="164"/>
      <c r="DT84" s="164"/>
      <c r="DU84" s="164"/>
      <c r="DV84" s="164"/>
      <c r="DW84" s="164"/>
      <c r="DX84" s="164"/>
      <c r="DY84" s="164"/>
      <c r="DZ84" s="164"/>
      <c r="EA84" s="164"/>
      <c r="EB84" s="164"/>
      <c r="EC84" s="164"/>
      <c r="ED84" s="164"/>
      <c r="EE84" s="164"/>
      <c r="EF84" s="164"/>
      <c r="EG84" s="164"/>
      <c r="EH84" s="164"/>
      <c r="EI84" s="164"/>
      <c r="EJ84" s="164"/>
      <c r="EK84" s="164"/>
      <c r="EL84" s="164"/>
      <c r="EM84" s="164"/>
      <c r="EN84" s="164"/>
      <c r="EO84" s="164"/>
      <c r="EP84" s="164"/>
      <c r="EQ84" s="164"/>
      <c r="ER84" s="164"/>
      <c r="ES84" s="164"/>
      <c r="ET84" s="164"/>
      <c r="EU84" s="164"/>
      <c r="EV84" s="164"/>
      <c r="EW84" s="164"/>
      <c r="EX84" s="164"/>
      <c r="EY84" s="164"/>
      <c r="EZ84" s="164"/>
      <c r="FA84" s="164"/>
      <c r="FB84" s="164"/>
      <c r="FC84" s="164"/>
      <c r="FD84" s="164"/>
      <c r="FE84" s="164"/>
      <c r="FF84" s="164"/>
      <c r="FG84" s="164"/>
      <c r="FH84" s="164"/>
      <c r="FI84" s="164"/>
      <c r="FJ84" s="164"/>
      <c r="FK84" s="164"/>
      <c r="FL84" s="164"/>
      <c r="FM84" s="164"/>
      <c r="FN84" s="164"/>
      <c r="FO84" s="164"/>
      <c r="FP84" s="164"/>
      <c r="FQ84" s="164"/>
      <c r="FR84" s="164"/>
      <c r="FS84" s="164"/>
      <c r="FT84" s="164"/>
      <c r="FU84" s="164"/>
      <c r="FV84" s="164"/>
      <c r="FW84" s="164"/>
      <c r="FX84" s="164"/>
      <c r="FY84" s="164"/>
      <c r="FZ84" s="164"/>
      <c r="GA84" s="164"/>
      <c r="GB84" s="164"/>
      <c r="GC84" s="164"/>
      <c r="GD84" s="164"/>
      <c r="GE84" s="164"/>
      <c r="GF84" s="164"/>
      <c r="GG84" s="164"/>
      <c r="GH84" s="164"/>
      <c r="GI84" s="164"/>
      <c r="GJ84" s="164"/>
      <c r="GK84" s="164"/>
      <c r="GL84" s="164"/>
      <c r="GM84" s="164"/>
      <c r="GN84" s="164"/>
      <c r="GO84" s="164"/>
      <c r="GP84" s="164"/>
      <c r="GQ84" s="164"/>
      <c r="GR84" s="164"/>
      <c r="GS84" s="164"/>
      <c r="GT84" s="164"/>
      <c r="GU84" s="164"/>
      <c r="GV84" s="164"/>
      <c r="GW84" s="164"/>
      <c r="GX84" s="164"/>
      <c r="GY84" s="164"/>
      <c r="GZ84" s="164"/>
      <c r="HA84" s="1"/>
      <c r="HB84" s="1"/>
    </row>
    <row r="85" spans="1:210" ht="4.2" customHeight="1">
      <c r="A85" s="1"/>
      <c r="B85" s="1"/>
      <c r="C85" s="1"/>
      <c r="D85" s="14"/>
      <c r="E85" s="264"/>
      <c r="F85" s="14"/>
      <c r="G85" s="304"/>
      <c r="H85" s="14"/>
      <c r="I85" s="14"/>
      <c r="J85" s="14"/>
      <c r="K85" s="14"/>
      <c r="L85" s="14"/>
      <c r="M85" s="15"/>
      <c r="N85" s="14"/>
      <c r="O85" s="14"/>
      <c r="P85" s="15"/>
      <c r="Q85" s="14"/>
      <c r="R85" s="14"/>
      <c r="S85" s="15"/>
      <c r="T85" s="180"/>
      <c r="U85" s="24"/>
      <c r="V85" s="1"/>
      <c r="W85" s="12"/>
      <c r="X85" s="10"/>
      <c r="Y85" s="46"/>
      <c r="Z85" s="93"/>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94"/>
      <c r="CB85" s="94"/>
      <c r="CC85" s="94"/>
      <c r="CD85" s="94"/>
      <c r="CE85" s="94"/>
      <c r="CF85" s="94"/>
      <c r="CG85" s="94"/>
      <c r="CH85" s="94"/>
      <c r="CI85" s="94"/>
      <c r="CJ85" s="94"/>
      <c r="CK85" s="94"/>
      <c r="CL85" s="94"/>
      <c r="CM85" s="94"/>
      <c r="CN85" s="94"/>
      <c r="CO85" s="94"/>
      <c r="CP85" s="94"/>
      <c r="CQ85" s="94"/>
      <c r="CR85" s="94"/>
      <c r="CS85" s="94"/>
      <c r="CT85" s="94"/>
      <c r="CU85" s="94"/>
      <c r="CV85" s="94"/>
      <c r="CW85" s="94"/>
      <c r="CX85" s="94"/>
      <c r="CY85" s="94"/>
      <c r="CZ85" s="94"/>
      <c r="DA85" s="94"/>
      <c r="DB85" s="94"/>
      <c r="DC85" s="94"/>
      <c r="DD85" s="94"/>
      <c r="DE85" s="94"/>
      <c r="DF85" s="94"/>
      <c r="DG85" s="94"/>
      <c r="DH85" s="94"/>
      <c r="DI85" s="94"/>
      <c r="DJ85" s="94"/>
      <c r="DK85" s="94"/>
      <c r="DL85" s="94"/>
      <c r="DM85" s="94"/>
      <c r="DN85" s="94"/>
      <c r="DO85" s="94"/>
      <c r="DP85" s="94"/>
      <c r="DQ85" s="94"/>
      <c r="DR85" s="94"/>
      <c r="DS85" s="94"/>
      <c r="DT85" s="94"/>
      <c r="DU85" s="94"/>
      <c r="DV85" s="94"/>
      <c r="DW85" s="94"/>
      <c r="DX85" s="94"/>
      <c r="DY85" s="94"/>
      <c r="DZ85" s="94"/>
      <c r="EA85" s="94"/>
      <c r="EB85" s="94"/>
      <c r="EC85" s="94"/>
      <c r="ED85" s="94"/>
      <c r="EE85" s="94"/>
      <c r="EF85" s="94"/>
      <c r="EG85" s="94"/>
      <c r="EH85" s="94"/>
      <c r="EI85" s="94"/>
      <c r="EJ85" s="94"/>
      <c r="EK85" s="94"/>
      <c r="EL85" s="94"/>
      <c r="EM85" s="94"/>
      <c r="EN85" s="94"/>
      <c r="EO85" s="94"/>
      <c r="EP85" s="94"/>
      <c r="EQ85" s="94"/>
      <c r="ER85" s="94"/>
      <c r="ES85" s="94"/>
      <c r="ET85" s="94"/>
      <c r="EU85" s="94"/>
      <c r="EV85" s="94"/>
      <c r="EW85" s="94"/>
      <c r="EX85" s="94"/>
      <c r="EY85" s="94"/>
      <c r="EZ85" s="94"/>
      <c r="FA85" s="94"/>
      <c r="FB85" s="94"/>
      <c r="FC85" s="94"/>
      <c r="FD85" s="94"/>
      <c r="FE85" s="94"/>
      <c r="FF85" s="94"/>
      <c r="FG85" s="94"/>
      <c r="FH85" s="94"/>
      <c r="FI85" s="94"/>
      <c r="FJ85" s="94"/>
      <c r="FK85" s="94"/>
      <c r="FL85" s="94"/>
      <c r="FM85" s="94"/>
      <c r="FN85" s="94"/>
      <c r="FO85" s="94"/>
      <c r="FP85" s="94"/>
      <c r="FQ85" s="94"/>
      <c r="FR85" s="94"/>
      <c r="FS85" s="94"/>
      <c r="FT85" s="94"/>
      <c r="FU85" s="94"/>
      <c r="FV85" s="94"/>
      <c r="FW85" s="94"/>
      <c r="FX85" s="94"/>
      <c r="FY85" s="94"/>
      <c r="FZ85" s="94"/>
      <c r="GA85" s="94"/>
      <c r="GB85" s="94"/>
      <c r="GC85" s="94"/>
      <c r="GD85" s="94"/>
      <c r="GE85" s="94"/>
      <c r="GF85" s="94"/>
      <c r="GG85" s="94"/>
      <c r="GH85" s="94"/>
      <c r="GI85" s="94"/>
      <c r="GJ85" s="94"/>
      <c r="GK85" s="94"/>
      <c r="GL85" s="94"/>
      <c r="GM85" s="94"/>
      <c r="GN85" s="94"/>
      <c r="GO85" s="94"/>
      <c r="GP85" s="94"/>
      <c r="GQ85" s="94"/>
      <c r="GR85" s="94"/>
      <c r="GS85" s="94"/>
      <c r="GT85" s="94"/>
      <c r="GU85" s="94"/>
      <c r="GV85" s="94"/>
      <c r="GW85" s="94"/>
      <c r="GX85" s="94"/>
      <c r="GY85" s="94"/>
      <c r="GZ85" s="94"/>
      <c r="HA85" s="1"/>
      <c r="HB85" s="1"/>
    </row>
    <row r="86" spans="1:210">
      <c r="A86" s="1"/>
      <c r="B86" s="1"/>
      <c r="C86" s="197" t="s">
        <v>69</v>
      </c>
      <c r="D86" s="196" t="s">
        <v>70</v>
      </c>
      <c r="E86" s="263"/>
      <c r="F86" s="48"/>
      <c r="G86" s="231" t="s">
        <v>6</v>
      </c>
      <c r="H86" s="1"/>
      <c r="I86" s="1" t="s">
        <v>306</v>
      </c>
      <c r="J86" s="1"/>
      <c r="K86" s="1"/>
      <c r="L86" s="1"/>
      <c r="M86" s="5"/>
      <c r="N86" s="19" t="str">
        <f>$N$75</f>
        <v>Регулярная, ликвидная продукция</v>
      </c>
      <c r="O86" s="1"/>
      <c r="P86" s="5"/>
      <c r="Q86" s="1" t="s">
        <v>26</v>
      </c>
      <c r="R86" s="1"/>
      <c r="S86" s="5" t="s">
        <v>6</v>
      </c>
      <c r="T86" s="596"/>
      <c r="U86" s="24"/>
      <c r="V86" s="1"/>
      <c r="W86" s="12"/>
      <c r="X86" s="10"/>
      <c r="Y86" s="46"/>
      <c r="Z86" s="93"/>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94"/>
      <c r="CD86" s="94"/>
      <c r="CE86" s="94"/>
      <c r="CF86" s="94"/>
      <c r="CG86" s="94"/>
      <c r="CH86" s="94"/>
      <c r="CI86" s="94"/>
      <c r="CJ86" s="94"/>
      <c r="CK86" s="94"/>
      <c r="CL86" s="94"/>
      <c r="CM86" s="94"/>
      <c r="CN86" s="94"/>
      <c r="CO86" s="94"/>
      <c r="CP86" s="94"/>
      <c r="CQ86" s="94"/>
      <c r="CR86" s="94"/>
      <c r="CS86" s="94"/>
      <c r="CT86" s="94"/>
      <c r="CU86" s="94"/>
      <c r="CV86" s="94"/>
      <c r="CW86" s="94"/>
      <c r="CX86" s="94"/>
      <c r="CY86" s="94"/>
      <c r="CZ86" s="94"/>
      <c r="DA86" s="94"/>
      <c r="DB86" s="94"/>
      <c r="DC86" s="94"/>
      <c r="DD86" s="94"/>
      <c r="DE86" s="94"/>
      <c r="DF86" s="94"/>
      <c r="DG86" s="94"/>
      <c r="DH86" s="94"/>
      <c r="DI86" s="94"/>
      <c r="DJ86" s="94"/>
      <c r="DK86" s="94"/>
      <c r="DL86" s="94"/>
      <c r="DM86" s="94"/>
      <c r="DN86" s="94"/>
      <c r="DO86" s="94"/>
      <c r="DP86" s="94"/>
      <c r="DQ86" s="94"/>
      <c r="DR86" s="94"/>
      <c r="DS86" s="94"/>
      <c r="DT86" s="94"/>
      <c r="DU86" s="94"/>
      <c r="DV86" s="94"/>
      <c r="DW86" s="94"/>
      <c r="DX86" s="94"/>
      <c r="DY86" s="94"/>
      <c r="DZ86" s="94"/>
      <c r="EA86" s="94"/>
      <c r="EB86" s="94"/>
      <c r="EC86" s="94"/>
      <c r="ED86" s="94"/>
      <c r="EE86" s="94"/>
      <c r="EF86" s="94"/>
      <c r="EG86" s="94"/>
      <c r="EH86" s="94"/>
      <c r="EI86" s="94"/>
      <c r="EJ86" s="94"/>
      <c r="EK86" s="94"/>
      <c r="EL86" s="94"/>
      <c r="EM86" s="94"/>
      <c r="EN86" s="94"/>
      <c r="EO86" s="94"/>
      <c r="EP86" s="94"/>
      <c r="EQ86" s="94"/>
      <c r="ER86" s="94"/>
      <c r="ES86" s="94"/>
      <c r="ET86" s="94"/>
      <c r="EU86" s="94"/>
      <c r="EV86" s="94"/>
      <c r="EW86" s="94"/>
      <c r="EX86" s="94"/>
      <c r="EY86" s="94"/>
      <c r="EZ86" s="94"/>
      <c r="FA86" s="94"/>
      <c r="FB86" s="94"/>
      <c r="FC86" s="94"/>
      <c r="FD86" s="94"/>
      <c r="FE86" s="94"/>
      <c r="FF86" s="94"/>
      <c r="FG86" s="94"/>
      <c r="FH86" s="94"/>
      <c r="FI86" s="94"/>
      <c r="FJ86" s="94"/>
      <c r="FK86" s="94"/>
      <c r="FL86" s="94"/>
      <c r="FM86" s="94"/>
      <c r="FN86" s="94"/>
      <c r="FO86" s="94"/>
      <c r="FP86" s="94"/>
      <c r="FQ86" s="94"/>
      <c r="FR86" s="94"/>
      <c r="FS86" s="94"/>
      <c r="FT86" s="94"/>
      <c r="FU86" s="94"/>
      <c r="FV86" s="94"/>
      <c r="FW86" s="94"/>
      <c r="FX86" s="94"/>
      <c r="FY86" s="94"/>
      <c r="FZ86" s="94"/>
      <c r="GA86" s="94"/>
      <c r="GB86" s="94"/>
      <c r="GC86" s="94"/>
      <c r="GD86" s="94"/>
      <c r="GE86" s="94"/>
      <c r="GF86" s="94"/>
      <c r="GG86" s="94"/>
      <c r="GH86" s="94"/>
      <c r="GI86" s="94"/>
      <c r="GJ86" s="94"/>
      <c r="GK86" s="94"/>
      <c r="GL86" s="94"/>
      <c r="GM86" s="94"/>
      <c r="GN86" s="94"/>
      <c r="GO86" s="94"/>
      <c r="GP86" s="94"/>
      <c r="GQ86" s="94"/>
      <c r="GR86" s="94"/>
      <c r="GS86" s="94"/>
      <c r="GT86" s="94"/>
      <c r="GU86" s="94"/>
      <c r="GV86" s="94"/>
      <c r="GW86" s="94"/>
      <c r="GX86" s="94"/>
      <c r="GY86" s="94"/>
      <c r="GZ86" s="94"/>
      <c r="HA86" s="1"/>
      <c r="HB86" s="1"/>
    </row>
    <row r="87" spans="1:210" ht="4.2" customHeight="1">
      <c r="A87" s="1"/>
      <c r="B87" s="1"/>
      <c r="C87" s="1"/>
      <c r="D87" s="1"/>
      <c r="E87" s="263"/>
      <c r="F87" s="48"/>
      <c r="G87" s="231"/>
      <c r="H87" s="1"/>
      <c r="I87" s="1"/>
      <c r="J87" s="1"/>
      <c r="K87" s="1"/>
      <c r="L87" s="1"/>
      <c r="M87" s="5"/>
      <c r="N87" s="19"/>
      <c r="O87" s="1"/>
      <c r="P87" s="5"/>
      <c r="Q87" s="1"/>
      <c r="R87" s="1"/>
      <c r="S87" s="5"/>
      <c r="T87" s="7"/>
      <c r="U87" s="24"/>
      <c r="V87" s="1"/>
      <c r="W87" s="12"/>
      <c r="X87" s="10"/>
      <c r="Y87" s="46"/>
      <c r="Z87" s="93"/>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1"/>
      <c r="HB87" s="1"/>
    </row>
    <row r="88" spans="1:210" s="23" customFormat="1">
      <c r="A88" s="19"/>
      <c r="B88" s="19"/>
      <c r="C88" s="19"/>
      <c r="D88" s="19"/>
      <c r="E88" s="269"/>
      <c r="F88" s="52"/>
      <c r="G88" s="232"/>
      <c r="H88" s="19"/>
      <c r="I88" s="19" t="str">
        <f>$I$65</f>
        <v>скорость прироста</v>
      </c>
      <c r="J88" s="19"/>
      <c r="K88" s="19"/>
      <c r="L88" s="19"/>
      <c r="M88" s="20"/>
      <c r="N88" s="19"/>
      <c r="O88" s="19"/>
      <c r="P88" s="20"/>
      <c r="Q88" s="19" t="s">
        <v>12</v>
      </c>
      <c r="R88" s="19"/>
      <c r="S88" s="20" t="s">
        <v>6</v>
      </c>
      <c r="T88" s="204"/>
      <c r="U88" s="26" t="s">
        <v>7</v>
      </c>
      <c r="V88" s="19"/>
      <c r="W88" s="21"/>
      <c r="X88" s="22"/>
      <c r="Y88" s="47"/>
      <c r="Z88" s="96"/>
      <c r="AA88" s="97"/>
      <c r="AB88" s="97"/>
      <c r="AC88" s="97"/>
      <c r="AD88" s="97"/>
      <c r="AE88" s="97"/>
      <c r="AF88" s="97"/>
      <c r="AG88" s="9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7"/>
      <c r="FX88" s="97"/>
      <c r="FY88" s="97"/>
      <c r="FZ88" s="97"/>
      <c r="GA88" s="97"/>
      <c r="GB88" s="97"/>
      <c r="GC88" s="97"/>
      <c r="GD88" s="97"/>
      <c r="GE88" s="97"/>
      <c r="GF88" s="97"/>
      <c r="GG88" s="97"/>
      <c r="GH88" s="97"/>
      <c r="GI88" s="97"/>
      <c r="GJ88" s="97"/>
      <c r="GK88" s="97"/>
      <c r="GL88" s="97"/>
      <c r="GM88" s="97"/>
      <c r="GN88" s="97"/>
      <c r="GO88" s="97"/>
      <c r="GP88" s="97"/>
      <c r="GQ88" s="97"/>
      <c r="GR88" s="97"/>
      <c r="GS88" s="97"/>
      <c r="GT88" s="97"/>
      <c r="GU88" s="97"/>
      <c r="GV88" s="97"/>
      <c r="GW88" s="97"/>
      <c r="GX88" s="97"/>
      <c r="GY88" s="97"/>
      <c r="GZ88" s="97"/>
      <c r="HA88" s="19"/>
      <c r="HB88" s="19"/>
    </row>
    <row r="89" spans="1:210" ht="4.2" customHeight="1">
      <c r="A89" s="1"/>
      <c r="B89" s="1"/>
      <c r="C89" s="1"/>
      <c r="D89" s="1"/>
      <c r="E89" s="263"/>
      <c r="F89" s="48"/>
      <c r="G89" s="231"/>
      <c r="H89" s="1"/>
      <c r="I89" s="1"/>
      <c r="J89" s="1"/>
      <c r="K89" s="1"/>
      <c r="L89" s="1"/>
      <c r="M89" s="5"/>
      <c r="N89" s="19"/>
      <c r="O89" s="1"/>
      <c r="P89" s="5"/>
      <c r="Q89" s="1"/>
      <c r="R89" s="1"/>
      <c r="S89" s="5"/>
      <c r="T89" s="7"/>
      <c r="U89" s="24"/>
      <c r="V89" s="1"/>
      <c r="W89" s="12"/>
      <c r="X89" s="10"/>
      <c r="Y89" s="46"/>
      <c r="Z89" s="93"/>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94"/>
      <c r="CD89" s="94"/>
      <c r="CE89" s="94"/>
      <c r="CF89" s="94"/>
      <c r="CG89" s="94"/>
      <c r="CH89" s="94"/>
      <c r="CI89" s="94"/>
      <c r="CJ89" s="94"/>
      <c r="CK89" s="94"/>
      <c r="CL89" s="94"/>
      <c r="CM89" s="94"/>
      <c r="CN89" s="94"/>
      <c r="CO89" s="94"/>
      <c r="CP89" s="94"/>
      <c r="CQ89" s="94"/>
      <c r="CR89" s="94"/>
      <c r="CS89" s="94"/>
      <c r="CT89" s="94"/>
      <c r="CU89" s="94"/>
      <c r="CV89" s="94"/>
      <c r="CW89" s="94"/>
      <c r="CX89" s="94"/>
      <c r="CY89" s="94"/>
      <c r="CZ89" s="94"/>
      <c r="DA89" s="94"/>
      <c r="DB89" s="94"/>
      <c r="DC89" s="94"/>
      <c r="DD89" s="94"/>
      <c r="DE89" s="94"/>
      <c r="DF89" s="94"/>
      <c r="DG89" s="94"/>
      <c r="DH89" s="94"/>
      <c r="DI89" s="94"/>
      <c r="DJ89" s="94"/>
      <c r="DK89" s="94"/>
      <c r="DL89" s="94"/>
      <c r="DM89" s="94"/>
      <c r="DN89" s="94"/>
      <c r="DO89" s="94"/>
      <c r="DP89" s="94"/>
      <c r="DQ89" s="94"/>
      <c r="DR89" s="94"/>
      <c r="DS89" s="94"/>
      <c r="DT89" s="94"/>
      <c r="DU89" s="94"/>
      <c r="DV89" s="94"/>
      <c r="DW89" s="94"/>
      <c r="DX89" s="94"/>
      <c r="DY89" s="94"/>
      <c r="DZ89" s="94"/>
      <c r="EA89" s="94"/>
      <c r="EB89" s="94"/>
      <c r="EC89" s="94"/>
      <c r="ED89" s="94"/>
      <c r="EE89" s="94"/>
      <c r="EF89" s="94"/>
      <c r="EG89" s="94"/>
      <c r="EH89" s="94"/>
      <c r="EI89" s="94"/>
      <c r="EJ89" s="94"/>
      <c r="EK89" s="94"/>
      <c r="EL89" s="94"/>
      <c r="EM89" s="94"/>
      <c r="EN89" s="94"/>
      <c r="EO89" s="94"/>
      <c r="EP89" s="94"/>
      <c r="EQ89" s="94"/>
      <c r="ER89" s="94"/>
      <c r="ES89" s="94"/>
      <c r="ET89" s="94"/>
      <c r="EU89" s="94"/>
      <c r="EV89" s="94"/>
      <c r="EW89" s="94"/>
      <c r="EX89" s="94"/>
      <c r="EY89" s="94"/>
      <c r="EZ89" s="94"/>
      <c r="FA89" s="94"/>
      <c r="FB89" s="94"/>
      <c r="FC89" s="94"/>
      <c r="FD89" s="94"/>
      <c r="FE89" s="94"/>
      <c r="FF89" s="94"/>
      <c r="FG89" s="94"/>
      <c r="FH89" s="94"/>
      <c r="FI89" s="94"/>
      <c r="FJ89" s="94"/>
      <c r="FK89" s="94"/>
      <c r="FL89" s="94"/>
      <c r="FM89" s="94"/>
      <c r="FN89" s="94"/>
      <c r="FO89" s="94"/>
      <c r="FP89" s="94"/>
      <c r="FQ89" s="94"/>
      <c r="FR89" s="94"/>
      <c r="FS89" s="94"/>
      <c r="FT89" s="94"/>
      <c r="FU89" s="94"/>
      <c r="FV89" s="94"/>
      <c r="FW89" s="94"/>
      <c r="FX89" s="94"/>
      <c r="FY89" s="94"/>
      <c r="FZ89" s="94"/>
      <c r="GA89" s="94"/>
      <c r="GB89" s="94"/>
      <c r="GC89" s="94"/>
      <c r="GD89" s="94"/>
      <c r="GE89" s="94"/>
      <c r="GF89" s="94"/>
      <c r="GG89" s="94"/>
      <c r="GH89" s="94"/>
      <c r="GI89" s="94"/>
      <c r="GJ89" s="94"/>
      <c r="GK89" s="94"/>
      <c r="GL89" s="94"/>
      <c r="GM89" s="94"/>
      <c r="GN89" s="94"/>
      <c r="GO89" s="94"/>
      <c r="GP89" s="94"/>
      <c r="GQ89" s="94"/>
      <c r="GR89" s="94"/>
      <c r="GS89" s="94"/>
      <c r="GT89" s="94"/>
      <c r="GU89" s="94"/>
      <c r="GV89" s="94"/>
      <c r="GW89" s="94"/>
      <c r="GX89" s="94"/>
      <c r="GY89" s="94"/>
      <c r="GZ89" s="94"/>
      <c r="HA89" s="1"/>
      <c r="HB89" s="1"/>
    </row>
    <row r="90" spans="1:210" s="23" customFormat="1">
      <c r="A90" s="19"/>
      <c r="B90" s="19"/>
      <c r="C90" s="19"/>
      <c r="D90" s="19"/>
      <c r="E90" s="269"/>
      <c r="F90" s="52"/>
      <c r="G90" s="232"/>
      <c r="H90" s="19"/>
      <c r="I90" s="19" t="str">
        <f>$I$67</f>
        <v>коэффициент (q) прироста</v>
      </c>
      <c r="J90" s="19"/>
      <c r="K90" s="19"/>
      <c r="L90" s="19"/>
      <c r="M90" s="20"/>
      <c r="N90" s="19"/>
      <c r="O90" s="19"/>
      <c r="P90" s="20"/>
      <c r="Q90" s="19" t="str">
        <f>IF(T88=справочники!$E$9,"a+qx",IF(T88=справочники!$E$10,"aq^x",IF(T88=справочники!$E$11,"a^(1+qx)","??")))</f>
        <v>??</v>
      </c>
      <c r="R90" s="19"/>
      <c r="S90" s="20" t="s">
        <v>6</v>
      </c>
      <c r="T90" s="213"/>
      <c r="U90" s="26"/>
      <c r="V90" s="19"/>
      <c r="W90" s="21"/>
      <c r="X90" s="22"/>
      <c r="Y90" s="47"/>
      <c r="Z90" s="96"/>
      <c r="AA90" s="97"/>
      <c r="AB90" s="97"/>
      <c r="AC90" s="97"/>
      <c r="AD90" s="97"/>
      <c r="AE90" s="97"/>
      <c r="AF90" s="97"/>
      <c r="AG90" s="9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7"/>
      <c r="FX90" s="97"/>
      <c r="FY90" s="97"/>
      <c r="FZ90" s="97"/>
      <c r="GA90" s="97"/>
      <c r="GB90" s="97"/>
      <c r="GC90" s="97"/>
      <c r="GD90" s="97"/>
      <c r="GE90" s="97"/>
      <c r="GF90" s="97"/>
      <c r="GG90" s="97"/>
      <c r="GH90" s="97"/>
      <c r="GI90" s="97"/>
      <c r="GJ90" s="97"/>
      <c r="GK90" s="97"/>
      <c r="GL90" s="97"/>
      <c r="GM90" s="97"/>
      <c r="GN90" s="97"/>
      <c r="GO90" s="97"/>
      <c r="GP90" s="97"/>
      <c r="GQ90" s="97"/>
      <c r="GR90" s="97"/>
      <c r="GS90" s="97"/>
      <c r="GT90" s="97"/>
      <c r="GU90" s="97"/>
      <c r="GV90" s="97"/>
      <c r="GW90" s="97"/>
      <c r="GX90" s="97"/>
      <c r="GY90" s="97"/>
      <c r="GZ90" s="97"/>
      <c r="HA90" s="19"/>
      <c r="HB90" s="19"/>
    </row>
    <row r="91" spans="1:210" ht="4.2" customHeight="1">
      <c r="A91" s="1"/>
      <c r="B91" s="1"/>
      <c r="C91" s="1"/>
      <c r="D91" s="1"/>
      <c r="E91" s="263"/>
      <c r="F91" s="48"/>
      <c r="G91" s="231"/>
      <c r="H91" s="1"/>
      <c r="I91" s="1"/>
      <c r="J91" s="1"/>
      <c r="K91" s="1"/>
      <c r="L91" s="1"/>
      <c r="M91" s="5"/>
      <c r="N91" s="1"/>
      <c r="O91" s="1"/>
      <c r="P91" s="5"/>
      <c r="Q91" s="1"/>
      <c r="R91" s="1"/>
      <c r="S91" s="5"/>
      <c r="T91" s="7"/>
      <c r="U91" s="24"/>
      <c r="V91" s="1"/>
      <c r="W91" s="12"/>
      <c r="X91" s="10"/>
      <c r="Y91" s="46"/>
      <c r="Z91" s="93"/>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c r="CM91" s="94"/>
      <c r="CN91" s="94"/>
      <c r="CO91" s="94"/>
      <c r="CP91" s="94"/>
      <c r="CQ91" s="94"/>
      <c r="CR91" s="94"/>
      <c r="CS91" s="94"/>
      <c r="CT91" s="94"/>
      <c r="CU91" s="94"/>
      <c r="CV91" s="94"/>
      <c r="CW91" s="94"/>
      <c r="CX91" s="94"/>
      <c r="CY91" s="94"/>
      <c r="CZ91" s="94"/>
      <c r="DA91" s="94"/>
      <c r="DB91" s="94"/>
      <c r="DC91" s="94"/>
      <c r="DD91" s="94"/>
      <c r="DE91" s="94"/>
      <c r="DF91" s="94"/>
      <c r="DG91" s="94"/>
      <c r="DH91" s="94"/>
      <c r="DI91" s="94"/>
      <c r="DJ91" s="94"/>
      <c r="DK91" s="94"/>
      <c r="DL91" s="94"/>
      <c r="DM91" s="94"/>
      <c r="DN91" s="94"/>
      <c r="DO91" s="94"/>
      <c r="DP91" s="94"/>
      <c r="DQ91" s="94"/>
      <c r="DR91" s="94"/>
      <c r="DS91" s="94"/>
      <c r="DT91" s="94"/>
      <c r="DU91" s="94"/>
      <c r="DV91" s="94"/>
      <c r="DW91" s="94"/>
      <c r="DX91" s="94"/>
      <c r="DY91" s="94"/>
      <c r="DZ91" s="94"/>
      <c r="EA91" s="94"/>
      <c r="EB91" s="94"/>
      <c r="EC91" s="94"/>
      <c r="ED91" s="94"/>
      <c r="EE91" s="94"/>
      <c r="EF91" s="94"/>
      <c r="EG91" s="94"/>
      <c r="EH91" s="94"/>
      <c r="EI91" s="94"/>
      <c r="EJ91" s="94"/>
      <c r="EK91" s="94"/>
      <c r="EL91" s="94"/>
      <c r="EM91" s="94"/>
      <c r="EN91" s="94"/>
      <c r="EO91" s="94"/>
      <c r="EP91" s="94"/>
      <c r="EQ91" s="94"/>
      <c r="ER91" s="94"/>
      <c r="ES91" s="94"/>
      <c r="ET91" s="94"/>
      <c r="EU91" s="94"/>
      <c r="EV91" s="94"/>
      <c r="EW91" s="94"/>
      <c r="EX91" s="94"/>
      <c r="EY91" s="94"/>
      <c r="EZ91" s="94"/>
      <c r="FA91" s="94"/>
      <c r="FB91" s="94"/>
      <c r="FC91" s="94"/>
      <c r="FD91" s="94"/>
      <c r="FE91" s="94"/>
      <c r="FF91" s="94"/>
      <c r="FG91" s="94"/>
      <c r="FH91" s="94"/>
      <c r="FI91" s="94"/>
      <c r="FJ91" s="94"/>
      <c r="FK91" s="94"/>
      <c r="FL91" s="94"/>
      <c r="FM91" s="94"/>
      <c r="FN91" s="94"/>
      <c r="FO91" s="94"/>
      <c r="FP91" s="94"/>
      <c r="FQ91" s="94"/>
      <c r="FR91" s="94"/>
      <c r="FS91" s="94"/>
      <c r="FT91" s="94"/>
      <c r="FU91" s="94"/>
      <c r="FV91" s="94"/>
      <c r="FW91" s="94"/>
      <c r="FX91" s="94"/>
      <c r="FY91" s="94"/>
      <c r="FZ91" s="94"/>
      <c r="GA91" s="94"/>
      <c r="GB91" s="94"/>
      <c r="GC91" s="94"/>
      <c r="GD91" s="94"/>
      <c r="GE91" s="94"/>
      <c r="GF91" s="94"/>
      <c r="GG91" s="94"/>
      <c r="GH91" s="94"/>
      <c r="GI91" s="94"/>
      <c r="GJ91" s="94"/>
      <c r="GK91" s="94"/>
      <c r="GL91" s="94"/>
      <c r="GM91" s="94"/>
      <c r="GN91" s="94"/>
      <c r="GO91" s="94"/>
      <c r="GP91" s="94"/>
      <c r="GQ91" s="94"/>
      <c r="GR91" s="94"/>
      <c r="GS91" s="94"/>
      <c r="GT91" s="94"/>
      <c r="GU91" s="94"/>
      <c r="GV91" s="94"/>
      <c r="GW91" s="94"/>
      <c r="GX91" s="94"/>
      <c r="GY91" s="94"/>
      <c r="GZ91" s="94"/>
      <c r="HA91" s="1"/>
      <c r="HB91" s="1"/>
    </row>
    <row r="92" spans="1:210" s="23" customFormat="1">
      <c r="A92" s="19"/>
      <c r="B92" s="19"/>
      <c r="C92" s="19"/>
      <c r="D92" s="19"/>
      <c r="E92" s="269"/>
      <c r="F92" s="52"/>
      <c r="G92" s="232"/>
      <c r="H92" s="19"/>
      <c r="I92" s="19" t="str">
        <f>справочники!$T$6</f>
        <v>частота прироста</v>
      </c>
      <c r="J92" s="19"/>
      <c r="K92" s="19"/>
      <c r="L92" s="19"/>
      <c r="M92" s="20"/>
      <c r="N92" s="19"/>
      <c r="O92" s="19"/>
      <c r="P92" s="20"/>
      <c r="Q92" s="19" t="s">
        <v>72</v>
      </c>
      <c r="R92" s="19"/>
      <c r="S92" s="20" t="s">
        <v>6</v>
      </c>
      <c r="T92" s="205"/>
      <c r="U92" s="26" t="s">
        <v>7</v>
      </c>
      <c r="V92" s="19"/>
      <c r="W92" s="21"/>
      <c r="X92" s="22"/>
      <c r="Y92" s="47"/>
      <c r="Z92" s="96"/>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7"/>
      <c r="FX92" s="97"/>
      <c r="FY92" s="97"/>
      <c r="FZ92" s="97"/>
      <c r="GA92" s="97"/>
      <c r="GB92" s="97"/>
      <c r="GC92" s="97"/>
      <c r="GD92" s="97"/>
      <c r="GE92" s="97"/>
      <c r="GF92" s="97"/>
      <c r="GG92" s="97"/>
      <c r="GH92" s="97"/>
      <c r="GI92" s="97"/>
      <c r="GJ92" s="97"/>
      <c r="GK92" s="97"/>
      <c r="GL92" s="97"/>
      <c r="GM92" s="97"/>
      <c r="GN92" s="97"/>
      <c r="GO92" s="97"/>
      <c r="GP92" s="97"/>
      <c r="GQ92" s="97"/>
      <c r="GR92" s="97"/>
      <c r="GS92" s="97"/>
      <c r="GT92" s="97"/>
      <c r="GU92" s="97"/>
      <c r="GV92" s="97"/>
      <c r="GW92" s="97"/>
      <c r="GX92" s="97"/>
      <c r="GY92" s="97"/>
      <c r="GZ92" s="97"/>
      <c r="HA92" s="19"/>
      <c r="HB92" s="19"/>
    </row>
    <row r="93" spans="1:210" ht="4.2" customHeight="1">
      <c r="A93" s="1"/>
      <c r="B93" s="1"/>
      <c r="C93" s="1"/>
      <c r="D93" s="14"/>
      <c r="E93" s="264"/>
      <c r="F93" s="14"/>
      <c r="G93" s="304"/>
      <c r="H93" s="14"/>
      <c r="I93" s="14"/>
      <c r="J93" s="14"/>
      <c r="K93" s="14"/>
      <c r="L93" s="14"/>
      <c r="M93" s="15"/>
      <c r="N93" s="14"/>
      <c r="O93" s="14"/>
      <c r="P93" s="15"/>
      <c r="Q93" s="14"/>
      <c r="R93" s="14"/>
      <c r="S93" s="15"/>
      <c r="T93" s="180"/>
      <c r="U93" s="24"/>
      <c r="V93" s="1"/>
      <c r="W93" s="12"/>
      <c r="X93" s="10"/>
      <c r="Y93" s="46"/>
      <c r="Z93" s="93"/>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1"/>
      <c r="HB93" s="1"/>
    </row>
    <row r="94" spans="1:210" ht="4.2" customHeight="1">
      <c r="A94" s="1"/>
      <c r="B94" s="1"/>
      <c r="C94" s="1"/>
      <c r="D94" s="1"/>
      <c r="E94" s="263"/>
      <c r="F94" s="48"/>
      <c r="G94" s="231"/>
      <c r="H94" s="1"/>
      <c r="I94" s="1"/>
      <c r="J94" s="1"/>
      <c r="K94" s="1"/>
      <c r="L94" s="1"/>
      <c r="M94" s="5"/>
      <c r="N94" s="1"/>
      <c r="O94" s="1"/>
      <c r="P94" s="5"/>
      <c r="Q94" s="1"/>
      <c r="R94" s="1"/>
      <c r="S94" s="5"/>
      <c r="T94" s="7"/>
      <c r="U94" s="24"/>
      <c r="V94" s="1"/>
      <c r="W94" s="12"/>
      <c r="X94" s="10"/>
      <c r="Y94" s="46"/>
      <c r="Z94" s="93"/>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c r="GS94" s="94"/>
      <c r="GT94" s="94"/>
      <c r="GU94" s="94"/>
      <c r="GV94" s="94"/>
      <c r="GW94" s="94"/>
      <c r="GX94" s="94"/>
      <c r="GY94" s="94"/>
      <c r="GZ94" s="94"/>
      <c r="HA94" s="1"/>
      <c r="HB94" s="1"/>
    </row>
    <row r="95" spans="1:210" s="4" customFormat="1">
      <c r="A95" s="3"/>
      <c r="B95" s="196" t="s">
        <v>75</v>
      </c>
      <c r="C95" s="3"/>
      <c r="D95" s="3"/>
      <c r="E95" s="9"/>
      <c r="F95" s="51"/>
      <c r="G95" s="231" t="s">
        <v>6</v>
      </c>
      <c r="H95" s="585" t="s">
        <v>84</v>
      </c>
      <c r="I95" s="585"/>
      <c r="J95" s="585"/>
      <c r="K95" s="585"/>
      <c r="L95" s="3"/>
      <c r="M95" s="5"/>
      <c r="N95" s="3" t="str">
        <f>N46</f>
        <v>Продукт-1</v>
      </c>
      <c r="O95" s="3"/>
      <c r="P95" s="5"/>
      <c r="Q95" s="3" t="s">
        <v>26</v>
      </c>
      <c r="R95" s="3"/>
      <c r="S95" s="5"/>
      <c r="T95" s="84"/>
      <c r="U95" s="24"/>
      <c r="V95" s="3"/>
      <c r="W95" s="591">
        <f>IF(W72=0,0,W103/W72)</f>
        <v>0</v>
      </c>
      <c r="X95" s="592"/>
      <c r="Y95" s="593"/>
      <c r="Z95" s="594"/>
      <c r="AA95" s="595">
        <f>IF(AA$8="",0,IF($W81&gt;0,AA81,IF($W83&gt;0,AA83,IF(AA$1=1,$T86,IF($T88=справочники!$E$9,$T86+$T90*INT((AA$1-$AA$1)/IF(OR($T92=0,$T92=""),1,$T92)),IF($T88=справочники!$E$10,$T86*POWER($T90,INT((AA$1-$AA$1)/IF(OR($T92=0,$T92=""),1,$T92))),IF($T88=справочники!$E$11,POWER($T86,1+$T90*INT((AA$1-$AA$1)/IF(OR($T92=0,$T92=""),1,$T92))),0)))))))</f>
        <v>0</v>
      </c>
      <c r="AB95" s="595">
        <f>IF(AB$8="",0,IF($W81&gt;0,AB81,IF($W83&gt;0,AB83,IF(AB$1=1,$T86,IF($T88=справочники!$E$9,$T86+$T90*INT((AB$1-$AA$1)/IF(OR($T92=0,$T92=""),1,$T92)),IF($T88=справочники!$E$10,$T86*POWER($T90,INT((AB$1-$AA$1)/IF(OR($T92=0,$T92=""),1,$T92))),IF($T88=справочники!$E$11,POWER($T86,1+$T90*INT((AB$1-$AA$1)/IF(OR($T92=0,$T92=""),1,$T92))),0)))))))</f>
        <v>0</v>
      </c>
      <c r="AC95" s="595">
        <f>IF(AC$8="",0,IF($W81&gt;0,AC81,IF($W83&gt;0,AC83,IF(AC$1=1,$T86,IF($T88=справочники!$E$9,$T86+$T90*INT((AC$1-$AA$1)/IF(OR($T92=0,$T92=""),1,$T92)),IF($T88=справочники!$E$10,$T86*POWER($T90,INT((AC$1-$AA$1)/IF(OR($T92=0,$T92=""),1,$T92))),IF($T88=справочники!$E$11,POWER($T86,1+$T90*INT((AC$1-$AA$1)/IF(OR($T92=0,$T92=""),1,$T92))),0)))))))</f>
        <v>0</v>
      </c>
      <c r="AD95" s="595">
        <f>IF(AD$8="",0,IF($W81&gt;0,AD81,IF($W83&gt;0,AD83,IF(AD$1=1,$T86,IF($T88=справочники!$E$9,$T86+$T90*INT((AD$1-$AA$1)/IF(OR($T92=0,$T92=""),1,$T92)),IF($T88=справочники!$E$10,$T86*POWER($T90,INT((AD$1-$AA$1)/IF(OR($T92=0,$T92=""),1,$T92))),IF($T88=справочники!$E$11,POWER($T86,1+$T90*INT((AD$1-$AA$1)/IF(OR($T92=0,$T92=""),1,$T92))),0)))))))</f>
        <v>0</v>
      </c>
      <c r="AE95" s="595">
        <f>IF(AE$8="",0,IF($W81&gt;0,AE81,IF($W83&gt;0,AE83,IF(AE$1=1,$T86,IF($T88=справочники!$E$9,$T86+$T90*INT((AE$1-$AA$1)/IF(OR($T92=0,$T92=""),1,$T92)),IF($T88=справочники!$E$10,$T86*POWER($T90,INT((AE$1-$AA$1)/IF(OR($T92=0,$T92=""),1,$T92))),IF($T88=справочники!$E$11,POWER($T86,1+$T90*INT((AE$1-$AA$1)/IF(OR($T92=0,$T92=""),1,$T92))),0)))))))</f>
        <v>0</v>
      </c>
      <c r="AF95" s="595">
        <f>IF(AF$8="",0,IF($W81&gt;0,AF81,IF($W83&gt;0,AF83,IF(AF$1=1,$T86,IF($T88=справочники!$E$9,$T86+$T90*INT((AF$1-$AA$1)/IF(OR($T92=0,$T92=""),1,$T92)),IF($T88=справочники!$E$10,$T86*POWER($T90,INT((AF$1-$AA$1)/IF(OR($T92=0,$T92=""),1,$T92))),IF($T88=справочники!$E$11,POWER($T86,1+$T90*INT((AF$1-$AA$1)/IF(OR($T92=0,$T92=""),1,$T92))),0)))))))</f>
        <v>0</v>
      </c>
      <c r="AG95" s="595">
        <f>IF(AG$8="",0,IF($W81&gt;0,AG81,IF($W83&gt;0,AG83,IF(AG$1=1,$T86,IF($T88=справочники!$E$9,$T86+$T90*INT((AG$1-$AA$1)/IF(OR($T92=0,$T92=""),1,$T92)),IF($T88=справочники!$E$10,$T86*POWER($T90,INT((AG$1-$AA$1)/IF(OR($T92=0,$T92=""),1,$T92))),IF($T88=справочники!$E$11,POWER($T86,1+$T90*INT((AG$1-$AA$1)/IF(OR($T92=0,$T92=""),1,$T92))),0)))))))</f>
        <v>0</v>
      </c>
      <c r="AH95" s="595">
        <f>IF(AH$8="",0,IF($W81&gt;0,AH81,IF($W83&gt;0,AH83,IF(AH$1=1,$T86,IF($T88=справочники!$E$9,$T86+$T90*INT((AH$1-$AA$1)/IF(OR($T92=0,$T92=""),1,$T92)),IF($T88=справочники!$E$10,$T86*POWER($T90,INT((AH$1-$AA$1)/IF(OR($T92=0,$T92=""),1,$T92))),IF($T88=справочники!$E$11,POWER($T86,1+$T90*INT((AH$1-$AA$1)/IF(OR($T92=0,$T92=""),1,$T92))),0)))))))</f>
        <v>0</v>
      </c>
      <c r="AI95" s="595">
        <f>IF(AI$8="",0,IF($W81&gt;0,AI81,IF($W83&gt;0,AI83,IF(AI$1=1,$T86,IF($T88=справочники!$E$9,$T86+$T90*INT((AI$1-$AA$1)/IF(OR($T92=0,$T92=""),1,$T92)),IF($T88=справочники!$E$10,$T86*POWER($T90,INT((AI$1-$AA$1)/IF(OR($T92=0,$T92=""),1,$T92))),IF($T88=справочники!$E$11,POWER($T86,1+$T90*INT((AI$1-$AA$1)/IF(OR($T92=0,$T92=""),1,$T92))),0)))))))</f>
        <v>0</v>
      </c>
      <c r="AJ95" s="595">
        <f>IF(AJ$8="",0,IF($W81&gt;0,AJ81,IF($W83&gt;0,AJ83,IF(AJ$1=1,$T86,IF($T88=справочники!$E$9,$T86+$T90*INT((AJ$1-$AA$1)/IF(OR($T92=0,$T92=""),1,$T92)),IF($T88=справочники!$E$10,$T86*POWER($T90,INT((AJ$1-$AA$1)/IF(OR($T92=0,$T92=""),1,$T92))),IF($T88=справочники!$E$11,POWER($T86,1+$T90*INT((AJ$1-$AA$1)/IF(OR($T92=0,$T92=""),1,$T92))),0)))))))</f>
        <v>0</v>
      </c>
      <c r="AK95" s="595">
        <f>IF(AK$8="",0,IF($W81&gt;0,AK81,IF($W83&gt;0,AK83,IF(AK$1=1,$T86,IF($T88=справочники!$E$9,$T86+$T90*INT((AK$1-$AA$1)/IF(OR($T92=0,$T92=""),1,$T92)),IF($T88=справочники!$E$10,$T86*POWER($T90,INT((AK$1-$AA$1)/IF(OR($T92=0,$T92=""),1,$T92))),IF($T88=справочники!$E$11,POWER($T86,1+$T90*INT((AK$1-$AA$1)/IF(OR($T92=0,$T92=""),1,$T92))),0)))))))</f>
        <v>0</v>
      </c>
      <c r="AL95" s="595">
        <f>IF(AL$8="",0,IF($W81&gt;0,AL81,IF($W83&gt;0,AL83,IF(AL$1=1,$T86,IF($T88=справочники!$E$9,$T86+$T90*INT((AL$1-$AA$1)/IF(OR($T92=0,$T92=""),1,$T92)),IF($T88=справочники!$E$10,$T86*POWER($T90,INT((AL$1-$AA$1)/IF(OR($T92=0,$T92=""),1,$T92))),IF($T88=справочники!$E$11,POWER($T86,1+$T90*INT((AL$1-$AA$1)/IF(OR($T92=0,$T92=""),1,$T92))),0)))))))</f>
        <v>0</v>
      </c>
      <c r="AM95" s="595">
        <f>IF(AM$8="",0,IF($W81&gt;0,AM81,IF($W83&gt;0,AM83,IF(AM$1=1,$T86,IF($T88=справочники!$E$9,$T86+$T90*INT((AM$1-$AA$1)/IF(OR($T92=0,$T92=""),1,$T92)),IF($T88=справочники!$E$10,$T86*POWER($T90,INT((AM$1-$AA$1)/IF(OR($T92=0,$T92=""),1,$T92))),IF($T88=справочники!$E$11,POWER($T86,1+$T90*INT((AM$1-$AA$1)/IF(OR($T92=0,$T92=""),1,$T92))),0)))))))</f>
        <v>0</v>
      </c>
      <c r="AN95" s="595">
        <f>IF(AN$8="",0,IF($W81&gt;0,AN81,IF($W83&gt;0,AN83,IF(AN$1=1,$T86,IF($T88=справочники!$E$9,$T86+$T90*INT((AN$1-$AA$1)/IF(OR($T92=0,$T92=""),1,$T92)),IF($T88=справочники!$E$10,$T86*POWER($T90,INT((AN$1-$AA$1)/IF(OR($T92=0,$T92=""),1,$T92))),IF($T88=справочники!$E$11,POWER($T86,1+$T90*INT((AN$1-$AA$1)/IF(OR($T92=0,$T92=""),1,$T92))),0)))))))</f>
        <v>0</v>
      </c>
      <c r="AO95" s="595">
        <f>IF(AO$8="",0,IF($W81&gt;0,AO81,IF($W83&gt;0,AO83,IF(AO$1=1,$T86,IF($T88=справочники!$E$9,$T86+$T90*INT((AO$1-$AA$1)/IF(OR($T92=0,$T92=""),1,$T92)),IF($T88=справочники!$E$10,$T86*POWER($T90,INT((AO$1-$AA$1)/IF(OR($T92=0,$T92=""),1,$T92))),IF($T88=справочники!$E$11,POWER($T86,1+$T90*INT((AO$1-$AA$1)/IF(OR($T92=0,$T92=""),1,$T92))),0)))))))</f>
        <v>0</v>
      </c>
      <c r="AP95" s="595">
        <f>IF(AP$8="",0,IF($W81&gt;0,AP81,IF($W83&gt;0,AP83,IF(AP$1=1,$T86,IF($T88=справочники!$E$9,$T86+$T90*INT((AP$1-$AA$1)/IF(OR($T92=0,$T92=""),1,$T92)),IF($T88=справочники!$E$10,$T86*POWER($T90,INT((AP$1-$AA$1)/IF(OR($T92=0,$T92=""),1,$T92))),IF($T88=справочники!$E$11,POWER($T86,1+$T90*INT((AP$1-$AA$1)/IF(OR($T92=0,$T92=""),1,$T92))),0)))))))</f>
        <v>0</v>
      </c>
      <c r="AQ95" s="595">
        <f>IF(AQ$8="",0,IF($W81&gt;0,AQ81,IF($W83&gt;0,AQ83,IF(AQ$1=1,$T86,IF($T88=справочники!$E$9,$T86+$T90*INT((AQ$1-$AA$1)/IF(OR($T92=0,$T92=""),1,$T92)),IF($T88=справочники!$E$10,$T86*POWER($T90,INT((AQ$1-$AA$1)/IF(OR($T92=0,$T92=""),1,$T92))),IF($T88=справочники!$E$11,POWER($T86,1+$T90*INT((AQ$1-$AA$1)/IF(OR($T92=0,$T92=""),1,$T92))),0)))))))</f>
        <v>0</v>
      </c>
      <c r="AR95" s="595">
        <f>IF(AR$8="",0,IF($W81&gt;0,AR81,IF($W83&gt;0,AR83,IF(AR$1=1,$T86,IF($T88=справочники!$E$9,$T86+$T90*INT((AR$1-$AA$1)/IF(OR($T92=0,$T92=""),1,$T92)),IF($T88=справочники!$E$10,$T86*POWER($T90,INT((AR$1-$AA$1)/IF(OR($T92=0,$T92=""),1,$T92))),IF($T88=справочники!$E$11,POWER($T86,1+$T90*INT((AR$1-$AA$1)/IF(OR($T92=0,$T92=""),1,$T92))),0)))))))</f>
        <v>0</v>
      </c>
      <c r="AS95" s="595">
        <f>IF(AS$8="",0,IF($W81&gt;0,AS81,IF($W83&gt;0,AS83,IF(AS$1=1,$T86,IF($T88=справочники!$E$9,$T86+$T90*INT((AS$1-$AA$1)/IF(OR($T92=0,$T92=""),1,$T92)),IF($T88=справочники!$E$10,$T86*POWER($T90,INT((AS$1-$AA$1)/IF(OR($T92=0,$T92=""),1,$T92))),IF($T88=справочники!$E$11,POWER($T86,1+$T90*INT((AS$1-$AA$1)/IF(OR($T92=0,$T92=""),1,$T92))),0)))))))</f>
        <v>0</v>
      </c>
      <c r="AT95" s="595">
        <f>IF(AT$8="",0,IF($W81&gt;0,AT81,IF($W83&gt;0,AT83,IF(AT$1=1,$T86,IF($T88=справочники!$E$9,$T86+$T90*INT((AT$1-$AA$1)/IF(OR($T92=0,$T92=""),1,$T92)),IF($T88=справочники!$E$10,$T86*POWER($T90,INT((AT$1-$AA$1)/IF(OR($T92=0,$T92=""),1,$T92))),IF($T88=справочники!$E$11,POWER($T86,1+$T90*INT((AT$1-$AA$1)/IF(OR($T92=0,$T92=""),1,$T92))),0)))))))</f>
        <v>0</v>
      </c>
      <c r="AU95" s="595">
        <f>IF(AU$8="",0,IF($W81&gt;0,AU81,IF($W83&gt;0,AU83,IF(AU$1=1,$T86,IF($T88=справочники!$E$9,$T86+$T90*INT((AU$1-$AA$1)/IF(OR($T92=0,$T92=""),1,$T92)),IF($T88=справочники!$E$10,$T86*POWER($T90,INT((AU$1-$AA$1)/IF(OR($T92=0,$T92=""),1,$T92))),IF($T88=справочники!$E$11,POWER($T86,1+$T90*INT((AU$1-$AA$1)/IF(OR($T92=0,$T92=""),1,$T92))),0)))))))</f>
        <v>0</v>
      </c>
      <c r="AV95" s="595">
        <f>IF(AV$8="",0,IF($W81&gt;0,AV81,IF($W83&gt;0,AV83,IF(AV$1=1,$T86,IF($T88=справочники!$E$9,$T86+$T90*INT((AV$1-$AA$1)/IF(OR($T92=0,$T92=""),1,$T92)),IF($T88=справочники!$E$10,$T86*POWER($T90,INT((AV$1-$AA$1)/IF(OR($T92=0,$T92=""),1,$T92))),IF($T88=справочники!$E$11,POWER($T86,1+$T90*INT((AV$1-$AA$1)/IF(OR($T92=0,$T92=""),1,$T92))),0)))))))</f>
        <v>0</v>
      </c>
      <c r="AW95" s="595">
        <f>IF(AW$8="",0,IF($W81&gt;0,AW81,IF($W83&gt;0,AW83,IF(AW$1=1,$T86,IF($T88=справочники!$E$9,$T86+$T90*INT((AW$1-$AA$1)/IF(OR($T92=0,$T92=""),1,$T92)),IF($T88=справочники!$E$10,$T86*POWER($T90,INT((AW$1-$AA$1)/IF(OR($T92=0,$T92=""),1,$T92))),IF($T88=справочники!$E$11,POWER($T86,1+$T90*INT((AW$1-$AA$1)/IF(OR($T92=0,$T92=""),1,$T92))),0)))))))</f>
        <v>0</v>
      </c>
      <c r="AX95" s="595">
        <f>IF(AX$8="",0,IF($W81&gt;0,AX81,IF($W83&gt;0,AX83,IF(AX$1=1,$T86,IF($T88=справочники!$E$9,$T86+$T90*INT((AX$1-$AA$1)/IF(OR($T92=0,$T92=""),1,$T92)),IF($T88=справочники!$E$10,$T86*POWER($T90,INT((AX$1-$AA$1)/IF(OR($T92=0,$T92=""),1,$T92))),IF($T88=справочники!$E$11,POWER($T86,1+$T90*INT((AX$1-$AA$1)/IF(OR($T92=0,$T92=""),1,$T92))),0)))))))</f>
        <v>0</v>
      </c>
      <c r="AY95" s="595">
        <f>IF(AY$8="",0,IF($W81&gt;0,AY81,IF($W83&gt;0,AY83,IF(AY$1=1,$T86,IF($T88=справочники!$E$9,$T86+$T90*INT((AY$1-$AA$1)/IF(OR($T92=0,$T92=""),1,$T92)),IF($T88=справочники!$E$10,$T86*POWER($T90,INT((AY$1-$AA$1)/IF(OR($T92=0,$T92=""),1,$T92))),IF($T88=справочники!$E$11,POWER($T86,1+$T90*INT((AY$1-$AA$1)/IF(OR($T92=0,$T92=""),1,$T92))),0)))))))</f>
        <v>0</v>
      </c>
      <c r="AZ95" s="595">
        <f>IF(AZ$8="",0,IF($W81&gt;0,AZ81,IF($W83&gt;0,AZ83,IF(AZ$1=1,$T86,IF($T88=справочники!$E$9,$T86+$T90*INT((AZ$1-$AA$1)/IF(OR($T92=0,$T92=""),1,$T92)),IF($T88=справочники!$E$10,$T86*POWER($T90,INT((AZ$1-$AA$1)/IF(OR($T92=0,$T92=""),1,$T92))),IF($T88=справочники!$E$11,POWER($T86,1+$T90*INT((AZ$1-$AA$1)/IF(OR($T92=0,$T92=""),1,$T92))),0)))))))</f>
        <v>0</v>
      </c>
      <c r="BA95" s="595">
        <f>IF(BA$8="",0,IF($W81&gt;0,BA81,IF($W83&gt;0,BA83,IF(BA$1=1,$T86,IF($T88=справочники!$E$9,$T86+$T90*INT((BA$1-$AA$1)/IF(OR($T92=0,$T92=""),1,$T92)),IF($T88=справочники!$E$10,$T86*POWER($T90,INT((BA$1-$AA$1)/IF(OR($T92=0,$T92=""),1,$T92))),IF($T88=справочники!$E$11,POWER($T86,1+$T90*INT((BA$1-$AA$1)/IF(OR($T92=0,$T92=""),1,$T92))),0)))))))</f>
        <v>0</v>
      </c>
      <c r="BB95" s="595">
        <f>IF(BB$8="",0,IF($W81&gt;0,BB81,IF($W83&gt;0,BB83,IF(BB$1=1,$T86,IF($T88=справочники!$E$9,$T86+$T90*INT((BB$1-$AA$1)/IF(OR($T92=0,$T92=""),1,$T92)),IF($T88=справочники!$E$10,$T86*POWER($T90,INT((BB$1-$AA$1)/IF(OR($T92=0,$T92=""),1,$T92))),IF($T88=справочники!$E$11,POWER($T86,1+$T90*INT((BB$1-$AA$1)/IF(OR($T92=0,$T92=""),1,$T92))),0)))))))</f>
        <v>0</v>
      </c>
      <c r="BC95" s="595">
        <f>IF(BC$8="",0,IF($W81&gt;0,BC81,IF($W83&gt;0,BC83,IF(BC$1=1,$T86,IF($T88=справочники!$E$9,$T86+$T90*INT((BC$1-$AA$1)/IF(OR($T92=0,$T92=""),1,$T92)),IF($T88=справочники!$E$10,$T86*POWER($T90,INT((BC$1-$AA$1)/IF(OR($T92=0,$T92=""),1,$T92))),IF($T88=справочники!$E$11,POWER($T86,1+$T90*INT((BC$1-$AA$1)/IF(OR($T92=0,$T92=""),1,$T92))),0)))))))</f>
        <v>0</v>
      </c>
      <c r="BD95" s="595">
        <f>IF(BD$8="",0,IF($W81&gt;0,BD81,IF($W83&gt;0,BD83,IF(BD$1=1,$T86,IF($T88=справочники!$E$9,$T86+$T90*INT((BD$1-$AA$1)/IF(OR($T92=0,$T92=""),1,$T92)),IF($T88=справочники!$E$10,$T86*POWER($T90,INT((BD$1-$AA$1)/IF(OR($T92=0,$T92=""),1,$T92))),IF($T88=справочники!$E$11,POWER($T86,1+$T90*INT((BD$1-$AA$1)/IF(OR($T92=0,$T92=""),1,$T92))),0)))))))</f>
        <v>0</v>
      </c>
      <c r="BE95" s="595">
        <f>IF(BE$8="",0,IF($W81&gt;0,BE81,IF($W83&gt;0,BE83,IF(BE$1=1,$T86,IF($T88=справочники!$E$9,$T86+$T90*INT((BE$1-$AA$1)/IF(OR($T92=0,$T92=""),1,$T92)),IF($T88=справочники!$E$10,$T86*POWER($T90,INT((BE$1-$AA$1)/IF(OR($T92=0,$T92=""),1,$T92))),IF($T88=справочники!$E$11,POWER($T86,1+$T90*INT((BE$1-$AA$1)/IF(OR($T92=0,$T92=""),1,$T92))),0)))))))</f>
        <v>0</v>
      </c>
      <c r="BF95" s="595">
        <f>IF(BF$8="",0,IF($W81&gt;0,BF81,IF($W83&gt;0,BF83,IF(BF$1=1,$T86,IF($T88=справочники!$E$9,$T86+$T90*INT((BF$1-$AA$1)/IF(OR($T92=0,$T92=""),1,$T92)),IF($T88=справочники!$E$10,$T86*POWER($T90,INT((BF$1-$AA$1)/IF(OR($T92=0,$T92=""),1,$T92))),IF($T88=справочники!$E$11,POWER($T86,1+$T90*INT((BF$1-$AA$1)/IF(OR($T92=0,$T92=""),1,$T92))),0)))))))</f>
        <v>0</v>
      </c>
      <c r="BG95" s="595">
        <f>IF(BG$8="",0,IF($W81&gt;0,BG81,IF($W83&gt;0,BG83,IF(BG$1=1,$T86,IF($T88=справочники!$E$9,$T86+$T90*INT((BG$1-$AA$1)/IF(OR($T92=0,$T92=""),1,$T92)),IF($T88=справочники!$E$10,$T86*POWER($T90,INT((BG$1-$AA$1)/IF(OR($T92=0,$T92=""),1,$T92))),IF($T88=справочники!$E$11,POWER($T86,1+$T90*INT((BG$1-$AA$1)/IF(OR($T92=0,$T92=""),1,$T92))),0)))))))</f>
        <v>0</v>
      </c>
      <c r="BH95" s="595">
        <f>IF(BH$8="",0,IF($W81&gt;0,BH81,IF($W83&gt;0,BH83,IF(BH$1=1,$T86,IF($T88=справочники!$E$9,$T86+$T90*INT((BH$1-$AA$1)/IF(OR($T92=0,$T92=""),1,$T92)),IF($T88=справочники!$E$10,$T86*POWER($T90,INT((BH$1-$AA$1)/IF(OR($T92=0,$T92=""),1,$T92))),IF($T88=справочники!$E$11,POWER($T86,1+$T90*INT((BH$1-$AA$1)/IF(OR($T92=0,$T92=""),1,$T92))),0)))))))</f>
        <v>0</v>
      </c>
      <c r="BI95" s="595">
        <f>IF(BI$8="",0,IF($W81&gt;0,BI81,IF($W83&gt;0,BI83,IF(BI$1=1,$T86,IF($T88=справочники!$E$9,$T86+$T90*INT((BI$1-$AA$1)/IF(OR($T92=0,$T92=""),1,$T92)),IF($T88=справочники!$E$10,$T86*POWER($T90,INT((BI$1-$AA$1)/IF(OR($T92=0,$T92=""),1,$T92))),IF($T88=справочники!$E$11,POWER($T86,1+$T90*INT((BI$1-$AA$1)/IF(OR($T92=0,$T92=""),1,$T92))),0)))))))</f>
        <v>0</v>
      </c>
      <c r="BJ95" s="595">
        <f>IF(BJ$8="",0,IF($W81&gt;0,BJ81,IF($W83&gt;0,BJ83,IF(BJ$1=1,$T86,IF($T88=справочники!$E$9,$T86+$T90*INT((BJ$1-$AA$1)/IF(OR($T92=0,$T92=""),1,$T92)),IF($T88=справочники!$E$10,$T86*POWER($T90,INT((BJ$1-$AA$1)/IF(OR($T92=0,$T92=""),1,$T92))),IF($T88=справочники!$E$11,POWER($T86,1+$T90*INT((BJ$1-$AA$1)/IF(OR($T92=0,$T92=""),1,$T92))),0)))))))</f>
        <v>0</v>
      </c>
      <c r="BK95" s="595">
        <f>IF(BK$8="",0,IF($W81&gt;0,BK81,IF($W83&gt;0,BK83,IF(BK$1=1,$T86,IF($T88=справочники!$E$9,$T86+$T90*INT((BK$1-$AA$1)/IF(OR($T92=0,$T92=""),1,$T92)),IF($T88=справочники!$E$10,$T86*POWER($T90,INT((BK$1-$AA$1)/IF(OR($T92=0,$T92=""),1,$T92))),IF($T88=справочники!$E$11,POWER($T86,1+$T90*INT((BK$1-$AA$1)/IF(OR($T92=0,$T92=""),1,$T92))),0)))))))</f>
        <v>0</v>
      </c>
      <c r="BL95" s="595">
        <f>IF(BL$8="",0,IF($W81&gt;0,BL81,IF($W83&gt;0,BL83,IF(BL$1=1,$T86,IF($T88=справочники!$E$9,$T86+$T90*INT((BL$1-$AA$1)/IF(OR($T92=0,$T92=""),1,$T92)),IF($T88=справочники!$E$10,$T86*POWER($T90,INT((BL$1-$AA$1)/IF(OR($T92=0,$T92=""),1,$T92))),IF($T88=справочники!$E$11,POWER($T86,1+$T90*INT((BL$1-$AA$1)/IF(OR($T92=0,$T92=""),1,$T92))),0)))))))</f>
        <v>0</v>
      </c>
      <c r="BM95" s="595">
        <f>IF(BM$8="",0,IF($W81&gt;0,BM81,IF($W83&gt;0,BM83,IF(BM$1=1,$T86,IF($T88=справочники!$E$9,$T86+$T90*INT((BM$1-$AA$1)/IF(OR($T92=0,$T92=""),1,$T92)),IF($T88=справочники!$E$10,$T86*POWER($T90,INT((BM$1-$AA$1)/IF(OR($T92=0,$T92=""),1,$T92))),IF($T88=справочники!$E$11,POWER($T86,1+$T90*INT((BM$1-$AA$1)/IF(OR($T92=0,$T92=""),1,$T92))),0)))))))</f>
        <v>0</v>
      </c>
      <c r="BN95" s="595">
        <f>IF(BN$8="",0,IF($W81&gt;0,BN81,IF($W83&gt;0,BN83,IF(BN$1=1,$T86,IF($T88=справочники!$E$9,$T86+$T90*INT((BN$1-$AA$1)/IF(OR($T92=0,$T92=""),1,$T92)),IF($T88=справочники!$E$10,$T86*POWER($T90,INT((BN$1-$AA$1)/IF(OR($T92=0,$T92=""),1,$T92))),IF($T88=справочники!$E$11,POWER($T86,1+$T90*INT((BN$1-$AA$1)/IF(OR($T92=0,$T92=""),1,$T92))),0)))))))</f>
        <v>0</v>
      </c>
      <c r="BO95" s="595">
        <f>IF(BO$8="",0,IF($W81&gt;0,BO81,IF($W83&gt;0,BO83,IF(BO$1=1,$T86,IF($T88=справочники!$E$9,$T86+$T90*INT((BO$1-$AA$1)/IF(OR($T92=0,$T92=""),1,$T92)),IF($T88=справочники!$E$10,$T86*POWER($T90,INT((BO$1-$AA$1)/IF(OR($T92=0,$T92=""),1,$T92))),IF($T88=справочники!$E$11,POWER($T86,1+$T90*INT((BO$1-$AA$1)/IF(OR($T92=0,$T92=""),1,$T92))),0)))))))</f>
        <v>0</v>
      </c>
      <c r="BP95" s="595">
        <f>IF(BP$8="",0,IF($W81&gt;0,BP81,IF($W83&gt;0,BP83,IF(BP$1=1,$T86,IF($T88=справочники!$E$9,$T86+$T90*INT((BP$1-$AA$1)/IF(OR($T92=0,$T92=""),1,$T92)),IF($T88=справочники!$E$10,$T86*POWER($T90,INT((BP$1-$AA$1)/IF(OR($T92=0,$T92=""),1,$T92))),IF($T88=справочники!$E$11,POWER($T86,1+$T90*INT((BP$1-$AA$1)/IF(OR($T92=0,$T92=""),1,$T92))),0)))))))</f>
        <v>0</v>
      </c>
      <c r="BQ95" s="595">
        <f>IF(BQ$8="",0,IF($W81&gt;0,BQ81,IF($W83&gt;0,BQ83,IF(BQ$1=1,$T86,IF($T88=справочники!$E$9,$T86+$T90*INT((BQ$1-$AA$1)/IF(OR($T92=0,$T92=""),1,$T92)),IF($T88=справочники!$E$10,$T86*POWER($T90,INT((BQ$1-$AA$1)/IF(OR($T92=0,$T92=""),1,$T92))),IF($T88=справочники!$E$11,POWER($T86,1+$T90*INT((BQ$1-$AA$1)/IF(OR($T92=0,$T92=""),1,$T92))),0)))))))</f>
        <v>0</v>
      </c>
      <c r="BR95" s="595">
        <f>IF(BR$8="",0,IF($W81&gt;0,BR81,IF($W83&gt;0,BR83,IF(BR$1=1,$T86,IF($T88=справочники!$E$9,$T86+$T90*INT((BR$1-$AA$1)/IF(OR($T92=0,$T92=""),1,$T92)),IF($T88=справочники!$E$10,$T86*POWER($T90,INT((BR$1-$AA$1)/IF(OR($T92=0,$T92=""),1,$T92))),IF($T88=справочники!$E$11,POWER($T86,1+$T90*INT((BR$1-$AA$1)/IF(OR($T92=0,$T92=""),1,$T92))),0)))))))</f>
        <v>0</v>
      </c>
      <c r="BS95" s="595">
        <f>IF(BS$8="",0,IF($W81&gt;0,BS81,IF($W83&gt;0,BS83,IF(BS$1=1,$T86,IF($T88=справочники!$E$9,$T86+$T90*INT((BS$1-$AA$1)/IF(OR($T92=0,$T92=""),1,$T92)),IF($T88=справочники!$E$10,$T86*POWER($T90,INT((BS$1-$AA$1)/IF(OR($T92=0,$T92=""),1,$T92))),IF($T88=справочники!$E$11,POWER($T86,1+$T90*INT((BS$1-$AA$1)/IF(OR($T92=0,$T92=""),1,$T92))),0)))))))</f>
        <v>0</v>
      </c>
      <c r="BT95" s="595">
        <f>IF(BT$8="",0,IF($W81&gt;0,BT81,IF($W83&gt;0,BT83,IF(BT$1=1,$T86,IF($T88=справочники!$E$9,$T86+$T90*INT((BT$1-$AA$1)/IF(OR($T92=0,$T92=""),1,$T92)),IF($T88=справочники!$E$10,$T86*POWER($T90,INT((BT$1-$AA$1)/IF(OR($T92=0,$T92=""),1,$T92))),IF($T88=справочники!$E$11,POWER($T86,1+$T90*INT((BT$1-$AA$1)/IF(OR($T92=0,$T92=""),1,$T92))),0)))))))</f>
        <v>0</v>
      </c>
      <c r="BU95" s="595">
        <f>IF(BU$8="",0,IF($W81&gt;0,BU81,IF($W83&gt;0,BU83,IF(BU$1=1,$T86,IF($T88=справочники!$E$9,$T86+$T90*INT((BU$1-$AA$1)/IF(OR($T92=0,$T92=""),1,$T92)),IF($T88=справочники!$E$10,$T86*POWER($T90,INT((BU$1-$AA$1)/IF(OR($T92=0,$T92=""),1,$T92))),IF($T88=справочники!$E$11,POWER($T86,1+$T90*INT((BU$1-$AA$1)/IF(OR($T92=0,$T92=""),1,$T92))),0)))))))</f>
        <v>0</v>
      </c>
      <c r="BV95" s="595">
        <f>IF(BV$8="",0,IF($W81&gt;0,BV81,IF($W83&gt;0,BV83,IF(BV$1=1,$T86,IF($T88=справочники!$E$9,$T86+$T90*INT((BV$1-$AA$1)/IF(OR($T92=0,$T92=""),1,$T92)),IF($T88=справочники!$E$10,$T86*POWER($T90,INT((BV$1-$AA$1)/IF(OR($T92=0,$T92=""),1,$T92))),IF($T88=справочники!$E$11,POWER($T86,1+$T90*INT((BV$1-$AA$1)/IF(OR($T92=0,$T92=""),1,$T92))),0)))))))</f>
        <v>0</v>
      </c>
      <c r="BW95" s="595">
        <f>IF(BW$8="",0,IF($W81&gt;0,BW81,IF($W83&gt;0,BW83,IF(BW$1=1,$T86,IF($T88=справочники!$E$9,$T86+$T90*INT((BW$1-$AA$1)/IF(OR($T92=0,$T92=""),1,$T92)),IF($T88=справочники!$E$10,$T86*POWER($T90,INT((BW$1-$AA$1)/IF(OR($T92=0,$T92=""),1,$T92))),IF($T88=справочники!$E$11,POWER($T86,1+$T90*INT((BW$1-$AA$1)/IF(OR($T92=0,$T92=""),1,$T92))),0)))))))</f>
        <v>0</v>
      </c>
      <c r="BX95" s="595">
        <f>IF(BX$8="",0,IF($W81&gt;0,BX81,IF($W83&gt;0,BX83,IF(BX$1=1,$T86,IF($T88=справочники!$E$9,$T86+$T90*INT((BX$1-$AA$1)/IF(OR($T92=0,$T92=""),1,$T92)),IF($T88=справочники!$E$10,$T86*POWER($T90,INT((BX$1-$AA$1)/IF(OR($T92=0,$T92=""),1,$T92))),IF($T88=справочники!$E$11,POWER($T86,1+$T90*INT((BX$1-$AA$1)/IF(OR($T92=0,$T92=""),1,$T92))),0)))))))</f>
        <v>0</v>
      </c>
      <c r="BY95" s="595">
        <f>IF(BY$8="",0,IF($W81&gt;0,BY81,IF($W83&gt;0,BY83,IF(BY$1=1,$T86,IF($T88=справочники!$E$9,$T86+$T90*INT((BY$1-$AA$1)/IF(OR($T92=0,$T92=""),1,$T92)),IF($T88=справочники!$E$10,$T86*POWER($T90,INT((BY$1-$AA$1)/IF(OR($T92=0,$T92=""),1,$T92))),IF($T88=справочники!$E$11,POWER($T86,1+$T90*INT((BY$1-$AA$1)/IF(OR($T92=0,$T92=""),1,$T92))),0)))))))</f>
        <v>0</v>
      </c>
      <c r="BZ95" s="595">
        <f>IF(BZ$8="",0,IF($W81&gt;0,BZ81,IF($W83&gt;0,BZ83,IF(BZ$1=1,$T86,IF($T88=справочники!$E$9,$T86+$T90*INT((BZ$1-$AA$1)/IF(OR($T92=0,$T92=""),1,$T92)),IF($T88=справочники!$E$10,$T86*POWER($T90,INT((BZ$1-$AA$1)/IF(OR($T92=0,$T92=""),1,$T92))),IF($T88=справочники!$E$11,POWER($T86,1+$T90*INT((BZ$1-$AA$1)/IF(OR($T92=0,$T92=""),1,$T92))),0)))))))</f>
        <v>0</v>
      </c>
      <c r="CA95" s="595">
        <f>IF(CA$8="",0,IF($W81&gt;0,CA81,IF($W83&gt;0,CA83,IF(CA$1=1,$T86,IF($T88=справочники!$E$9,$T86+$T90*INT((CA$1-$AA$1)/IF(OR($T92=0,$T92=""),1,$T92)),IF($T88=справочники!$E$10,$T86*POWER($T90,INT((CA$1-$AA$1)/IF(OR($T92=0,$T92=""),1,$T92))),IF($T88=справочники!$E$11,POWER($T86,1+$T90*INT((CA$1-$AA$1)/IF(OR($T92=0,$T92=""),1,$T92))),0)))))))</f>
        <v>0</v>
      </c>
      <c r="CB95" s="595">
        <f>IF(CB$8="",0,IF($W81&gt;0,CB81,IF($W83&gt;0,CB83,IF(CB$1=1,$T86,IF($T88=справочники!$E$9,$T86+$T90*INT((CB$1-$AA$1)/IF(OR($T92=0,$T92=""),1,$T92)),IF($T88=справочники!$E$10,$T86*POWER($T90,INT((CB$1-$AA$1)/IF(OR($T92=0,$T92=""),1,$T92))),IF($T88=справочники!$E$11,POWER($T86,1+$T90*INT((CB$1-$AA$1)/IF(OR($T92=0,$T92=""),1,$T92))),0)))))))</f>
        <v>0</v>
      </c>
      <c r="CC95" s="595">
        <f>IF(CC$8="",0,IF($W81&gt;0,CC81,IF($W83&gt;0,CC83,IF(CC$1=1,$T86,IF($T88=справочники!$E$9,$T86+$T90*INT((CC$1-$AA$1)/IF(OR($T92=0,$T92=""),1,$T92)),IF($T88=справочники!$E$10,$T86*POWER($T90,INT((CC$1-$AA$1)/IF(OR($T92=0,$T92=""),1,$T92))),IF($T88=справочники!$E$11,POWER($T86,1+$T90*INT((CC$1-$AA$1)/IF(OR($T92=0,$T92=""),1,$T92))),0)))))))</f>
        <v>0</v>
      </c>
      <c r="CD95" s="595">
        <f>IF(CD$8="",0,IF($W81&gt;0,CD81,IF($W83&gt;0,CD83,IF(CD$1=1,$T86,IF($T88=справочники!$E$9,$T86+$T90*INT((CD$1-$AA$1)/IF(OR($T92=0,$T92=""),1,$T92)),IF($T88=справочники!$E$10,$T86*POWER($T90,INT((CD$1-$AA$1)/IF(OR($T92=0,$T92=""),1,$T92))),IF($T88=справочники!$E$11,POWER($T86,1+$T90*INT((CD$1-$AA$1)/IF(OR($T92=0,$T92=""),1,$T92))),0)))))))</f>
        <v>0</v>
      </c>
      <c r="CE95" s="595">
        <f>IF(CE$8="",0,IF($W81&gt;0,CE81,IF($W83&gt;0,CE83,IF(CE$1=1,$T86,IF($T88=справочники!$E$9,$T86+$T90*INT((CE$1-$AA$1)/IF(OR($T92=0,$T92=""),1,$T92)),IF($T88=справочники!$E$10,$T86*POWER($T90,INT((CE$1-$AA$1)/IF(OR($T92=0,$T92=""),1,$T92))),IF($T88=справочники!$E$11,POWER($T86,1+$T90*INT((CE$1-$AA$1)/IF(OR($T92=0,$T92=""),1,$T92))),0)))))))</f>
        <v>0</v>
      </c>
      <c r="CF95" s="595">
        <f>IF(CF$8="",0,IF($W81&gt;0,CF81,IF($W83&gt;0,CF83,IF(CF$1=1,$T86,IF($T88=справочники!$E$9,$T86+$T90*INT((CF$1-$AA$1)/IF(OR($T92=0,$T92=""),1,$T92)),IF($T88=справочники!$E$10,$T86*POWER($T90,INT((CF$1-$AA$1)/IF(OR($T92=0,$T92=""),1,$T92))),IF($T88=справочники!$E$11,POWER($T86,1+$T90*INT((CF$1-$AA$1)/IF(OR($T92=0,$T92=""),1,$T92))),0)))))))</f>
        <v>0</v>
      </c>
      <c r="CG95" s="595">
        <f>IF(CG$8="",0,IF($W81&gt;0,CG81,IF($W83&gt;0,CG83,IF(CG$1=1,$T86,IF($T88=справочники!$E$9,$T86+$T90*INT((CG$1-$AA$1)/IF(OR($T92=0,$T92=""),1,$T92)),IF($T88=справочники!$E$10,$T86*POWER($T90,INT((CG$1-$AA$1)/IF(OR($T92=0,$T92=""),1,$T92))),IF($T88=справочники!$E$11,POWER($T86,1+$T90*INT((CG$1-$AA$1)/IF(OR($T92=0,$T92=""),1,$T92))),0)))))))</f>
        <v>0</v>
      </c>
      <c r="CH95" s="595">
        <f>IF(CH$8="",0,IF($W81&gt;0,CH81,IF($W83&gt;0,CH83,IF(CH$1=1,$T86,IF($T88=справочники!$E$9,$T86+$T90*INT((CH$1-$AA$1)/IF(OR($T92=0,$T92=""),1,$T92)),IF($T88=справочники!$E$10,$T86*POWER($T90,INT((CH$1-$AA$1)/IF(OR($T92=0,$T92=""),1,$T92))),IF($T88=справочники!$E$11,POWER($T86,1+$T90*INT((CH$1-$AA$1)/IF(OR($T92=0,$T92=""),1,$T92))),0)))))))</f>
        <v>0</v>
      </c>
      <c r="CI95" s="595">
        <f>IF(CI$8="",0,IF($W81&gt;0,CI81,IF($W83&gt;0,CI83,IF(CI$1=1,$T86,IF($T88=справочники!$E$9,$T86+$T90*INT((CI$1-$AA$1)/IF(OR($T92=0,$T92=""),1,$T92)),IF($T88=справочники!$E$10,$T86*POWER($T90,INT((CI$1-$AA$1)/IF(OR($T92=0,$T92=""),1,$T92))),IF($T88=справочники!$E$11,POWER($T86,1+$T90*INT((CI$1-$AA$1)/IF(OR($T92=0,$T92=""),1,$T92))),0)))))))</f>
        <v>0</v>
      </c>
      <c r="CJ95" s="595">
        <f>IF(CJ$8="",0,IF($W81&gt;0,CJ81,IF($W83&gt;0,CJ83,IF(CJ$1=1,$T86,IF($T88=справочники!$E$9,$T86+$T90*INT((CJ$1-$AA$1)/IF(OR($T92=0,$T92=""),1,$T92)),IF($T88=справочники!$E$10,$T86*POWER($T90,INT((CJ$1-$AA$1)/IF(OR($T92=0,$T92=""),1,$T92))),IF($T88=справочники!$E$11,POWER($T86,1+$T90*INT((CJ$1-$AA$1)/IF(OR($T92=0,$T92=""),1,$T92))),0)))))))</f>
        <v>0</v>
      </c>
      <c r="CK95" s="595">
        <f>IF(CK$8="",0,IF($W81&gt;0,CK81,IF($W83&gt;0,CK83,IF(CK$1=1,$T86,IF($T88=справочники!$E$9,$T86+$T90*INT((CK$1-$AA$1)/IF(OR($T92=0,$T92=""),1,$T92)),IF($T88=справочники!$E$10,$T86*POWER($T90,INT((CK$1-$AA$1)/IF(OR($T92=0,$T92=""),1,$T92))),IF($T88=справочники!$E$11,POWER($T86,1+$T90*INT((CK$1-$AA$1)/IF(OR($T92=0,$T92=""),1,$T92))),0)))))))</f>
        <v>0</v>
      </c>
      <c r="CL95" s="595">
        <f>IF(CL$8="",0,IF($W81&gt;0,CL81,IF($W83&gt;0,CL83,IF(CL$1=1,$T86,IF($T88=справочники!$E$9,$T86+$T90*INT((CL$1-$AA$1)/IF(OR($T92=0,$T92=""),1,$T92)),IF($T88=справочники!$E$10,$T86*POWER($T90,INT((CL$1-$AA$1)/IF(OR($T92=0,$T92=""),1,$T92))),IF($T88=справочники!$E$11,POWER($T86,1+$T90*INT((CL$1-$AA$1)/IF(OR($T92=0,$T92=""),1,$T92))),0)))))))</f>
        <v>0</v>
      </c>
      <c r="CM95" s="595">
        <f>IF(CM$8="",0,IF($W81&gt;0,CM81,IF($W83&gt;0,CM83,IF(CM$1=1,$T86,IF($T88=справочники!$E$9,$T86+$T90*INT((CM$1-$AA$1)/IF(OR($T92=0,$T92=""),1,$T92)),IF($T88=справочники!$E$10,$T86*POWER($T90,INT((CM$1-$AA$1)/IF(OR($T92=0,$T92=""),1,$T92))),IF($T88=справочники!$E$11,POWER($T86,1+$T90*INT((CM$1-$AA$1)/IF(OR($T92=0,$T92=""),1,$T92))),0)))))))</f>
        <v>0</v>
      </c>
      <c r="CN95" s="595">
        <f>IF(CN$8="",0,IF($W81&gt;0,CN81,IF($W83&gt;0,CN83,IF(CN$1=1,$T86,IF($T88=справочники!$E$9,$T86+$T90*INT((CN$1-$AA$1)/IF(OR($T92=0,$T92=""),1,$T92)),IF($T88=справочники!$E$10,$T86*POWER($T90,INT((CN$1-$AA$1)/IF(OR($T92=0,$T92=""),1,$T92))),IF($T88=справочники!$E$11,POWER($T86,1+$T90*INT((CN$1-$AA$1)/IF(OR($T92=0,$T92=""),1,$T92))),0)))))))</f>
        <v>0</v>
      </c>
      <c r="CO95" s="595">
        <f>IF(CO$8="",0,IF($W81&gt;0,CO81,IF($W83&gt;0,CO83,IF(CO$1=1,$T86,IF($T88=справочники!$E$9,$T86+$T90*INT((CO$1-$AA$1)/IF(OR($T92=0,$T92=""),1,$T92)),IF($T88=справочники!$E$10,$T86*POWER($T90,INT((CO$1-$AA$1)/IF(OR($T92=0,$T92=""),1,$T92))),IF($T88=справочники!$E$11,POWER($T86,1+$T90*INT((CO$1-$AA$1)/IF(OR($T92=0,$T92=""),1,$T92))),0)))))))</f>
        <v>0</v>
      </c>
      <c r="CP95" s="595">
        <f>IF(CP$8="",0,IF($W81&gt;0,CP81,IF($W83&gt;0,CP83,IF(CP$1=1,$T86,IF($T88=справочники!$E$9,$T86+$T90*INT((CP$1-$AA$1)/IF(OR($T92=0,$T92=""),1,$T92)),IF($T88=справочники!$E$10,$T86*POWER($T90,INT((CP$1-$AA$1)/IF(OR($T92=0,$T92=""),1,$T92))),IF($T88=справочники!$E$11,POWER($T86,1+$T90*INT((CP$1-$AA$1)/IF(OR($T92=0,$T92=""),1,$T92))),0)))))))</f>
        <v>0</v>
      </c>
      <c r="CQ95" s="595">
        <f>IF(CQ$8="",0,IF($W81&gt;0,CQ81,IF($W83&gt;0,CQ83,IF(CQ$1=1,$T86,IF($T88=справочники!$E$9,$T86+$T90*INT((CQ$1-$AA$1)/IF(OR($T92=0,$T92=""),1,$T92)),IF($T88=справочники!$E$10,$T86*POWER($T90,INT((CQ$1-$AA$1)/IF(OR($T92=0,$T92=""),1,$T92))),IF($T88=справочники!$E$11,POWER($T86,1+$T90*INT((CQ$1-$AA$1)/IF(OR($T92=0,$T92=""),1,$T92))),0)))))))</f>
        <v>0</v>
      </c>
      <c r="CR95" s="595">
        <f>IF(CR$8="",0,IF($W81&gt;0,CR81,IF($W83&gt;0,CR83,IF(CR$1=1,$T86,IF($T88=справочники!$E$9,$T86+$T90*INT((CR$1-$AA$1)/IF(OR($T92=0,$T92=""),1,$T92)),IF($T88=справочники!$E$10,$T86*POWER($T90,INT((CR$1-$AA$1)/IF(OR($T92=0,$T92=""),1,$T92))),IF($T88=справочники!$E$11,POWER($T86,1+$T90*INT((CR$1-$AA$1)/IF(OR($T92=0,$T92=""),1,$T92))),0)))))))</f>
        <v>0</v>
      </c>
      <c r="CS95" s="595">
        <f>IF(CS$8="",0,IF($W81&gt;0,CS81,IF($W83&gt;0,CS83,IF(CS$1=1,$T86,IF($T88=справочники!$E$9,$T86+$T90*INT((CS$1-$AA$1)/IF(OR($T92=0,$T92=""),1,$T92)),IF($T88=справочники!$E$10,$T86*POWER($T90,INT((CS$1-$AA$1)/IF(OR($T92=0,$T92=""),1,$T92))),IF($T88=справочники!$E$11,POWER($T86,1+$T90*INT((CS$1-$AA$1)/IF(OR($T92=0,$T92=""),1,$T92))),0)))))))</f>
        <v>0</v>
      </c>
      <c r="CT95" s="595">
        <f>IF(CT$8="",0,IF($W81&gt;0,CT81,IF($W83&gt;0,CT83,IF(CT$1=1,$T86,IF($T88=справочники!$E$9,$T86+$T90*INT((CT$1-$AA$1)/IF(OR($T92=0,$T92=""),1,$T92)),IF($T88=справочники!$E$10,$T86*POWER($T90,INT((CT$1-$AA$1)/IF(OR($T92=0,$T92=""),1,$T92))),IF($T88=справочники!$E$11,POWER($T86,1+$T90*INT((CT$1-$AA$1)/IF(OR($T92=0,$T92=""),1,$T92))),0)))))))</f>
        <v>0</v>
      </c>
      <c r="CU95" s="595">
        <f>IF(CU$8="",0,IF($W81&gt;0,CU81,IF($W83&gt;0,CU83,IF(CU$1=1,$T86,IF($T88=справочники!$E$9,$T86+$T90*INT((CU$1-$AA$1)/IF(OR($T92=0,$T92=""),1,$T92)),IF($T88=справочники!$E$10,$T86*POWER($T90,INT((CU$1-$AA$1)/IF(OR($T92=0,$T92=""),1,$T92))),IF($T88=справочники!$E$11,POWER($T86,1+$T90*INT((CU$1-$AA$1)/IF(OR($T92=0,$T92=""),1,$T92))),0)))))))</f>
        <v>0</v>
      </c>
      <c r="CV95" s="595">
        <f>IF(CV$8="",0,IF($W81&gt;0,CV81,IF($W83&gt;0,CV83,IF(CV$1=1,$T86,IF($T88=справочники!$E$9,$T86+$T90*INT((CV$1-$AA$1)/IF(OR($T92=0,$T92=""),1,$T92)),IF($T88=справочники!$E$10,$T86*POWER($T90,INT((CV$1-$AA$1)/IF(OR($T92=0,$T92=""),1,$T92))),IF($T88=справочники!$E$11,POWER($T86,1+$T90*INT((CV$1-$AA$1)/IF(OR($T92=0,$T92=""),1,$T92))),0)))))))</f>
        <v>0</v>
      </c>
      <c r="CW95" s="595">
        <f>IF(CW$8="",0,IF($W81&gt;0,CW81,IF($W83&gt;0,CW83,IF(CW$1=1,$T86,IF($T88=справочники!$E$9,$T86+$T90*INT((CW$1-$AA$1)/IF(OR($T92=0,$T92=""),1,$T92)),IF($T88=справочники!$E$10,$T86*POWER($T90,INT((CW$1-$AA$1)/IF(OR($T92=0,$T92=""),1,$T92))),IF($T88=справочники!$E$11,POWER($T86,1+$T90*INT((CW$1-$AA$1)/IF(OR($T92=0,$T92=""),1,$T92))),0)))))))</f>
        <v>0</v>
      </c>
      <c r="CX95" s="595">
        <f>IF(CX$8="",0,IF($W81&gt;0,CX81,IF($W83&gt;0,CX83,IF(CX$1=1,$T86,IF($T88=справочники!$E$9,$T86+$T90*INT((CX$1-$AA$1)/IF(OR($T92=0,$T92=""),1,$T92)),IF($T88=справочники!$E$10,$T86*POWER($T90,INT((CX$1-$AA$1)/IF(OR($T92=0,$T92=""),1,$T92))),IF($T88=справочники!$E$11,POWER($T86,1+$T90*INT((CX$1-$AA$1)/IF(OR($T92=0,$T92=""),1,$T92))),0)))))))</f>
        <v>0</v>
      </c>
      <c r="CY95" s="595">
        <f>IF(CY$8="",0,IF($W81&gt;0,CY81,IF($W83&gt;0,CY83,IF(CY$1=1,$T86,IF($T88=справочники!$E$9,$T86+$T90*INT((CY$1-$AA$1)/IF(OR($T92=0,$T92=""),1,$T92)),IF($T88=справочники!$E$10,$T86*POWER($T90,INT((CY$1-$AA$1)/IF(OR($T92=0,$T92=""),1,$T92))),IF($T88=справочники!$E$11,POWER($T86,1+$T90*INT((CY$1-$AA$1)/IF(OR($T92=0,$T92=""),1,$T92))),0)))))))</f>
        <v>0</v>
      </c>
      <c r="CZ95" s="595">
        <f>IF(CZ$8="",0,IF($W81&gt;0,CZ81,IF($W83&gt;0,CZ83,IF(CZ$1=1,$T86,IF($T88=справочники!$E$9,$T86+$T90*INT((CZ$1-$AA$1)/IF(OR($T92=0,$T92=""),1,$T92)),IF($T88=справочники!$E$10,$T86*POWER($T90,INT((CZ$1-$AA$1)/IF(OR($T92=0,$T92=""),1,$T92))),IF($T88=справочники!$E$11,POWER($T86,1+$T90*INT((CZ$1-$AA$1)/IF(OR($T92=0,$T92=""),1,$T92))),0)))))))</f>
        <v>0</v>
      </c>
      <c r="DA95" s="595">
        <f>IF(DA$8="",0,IF($W81&gt;0,DA81,IF($W83&gt;0,DA83,IF(DA$1=1,$T86,IF($T88=справочники!$E$9,$T86+$T90*INT((DA$1-$AA$1)/IF(OR($T92=0,$T92=""),1,$T92)),IF($T88=справочники!$E$10,$T86*POWER($T90,INT((DA$1-$AA$1)/IF(OR($T92=0,$T92=""),1,$T92))),IF($T88=справочники!$E$11,POWER($T86,1+$T90*INT((DA$1-$AA$1)/IF(OR($T92=0,$T92=""),1,$T92))),0)))))))</f>
        <v>0</v>
      </c>
      <c r="DB95" s="595">
        <f>IF(DB$8="",0,IF($W81&gt;0,DB81,IF($W83&gt;0,DB83,IF(DB$1=1,$T86,IF($T88=справочники!$E$9,$T86+$T90*INT((DB$1-$AA$1)/IF(OR($T92=0,$T92=""),1,$T92)),IF($T88=справочники!$E$10,$T86*POWER($T90,INT((DB$1-$AA$1)/IF(OR($T92=0,$T92=""),1,$T92))),IF($T88=справочники!$E$11,POWER($T86,1+$T90*INT((DB$1-$AA$1)/IF(OR($T92=0,$T92=""),1,$T92))),0)))))))</f>
        <v>0</v>
      </c>
      <c r="DC95" s="595">
        <f>IF(DC$8="",0,IF($W81&gt;0,DC81,IF($W83&gt;0,DC83,IF(DC$1=1,$T86,IF($T88=справочники!$E$9,$T86+$T90*INT((DC$1-$AA$1)/IF(OR($T92=0,$T92=""),1,$T92)),IF($T88=справочники!$E$10,$T86*POWER($T90,INT((DC$1-$AA$1)/IF(OR($T92=0,$T92=""),1,$T92))),IF($T88=справочники!$E$11,POWER($T86,1+$T90*INT((DC$1-$AA$1)/IF(OR($T92=0,$T92=""),1,$T92))),0)))))))</f>
        <v>0</v>
      </c>
      <c r="DD95" s="595">
        <f>IF(DD$8="",0,IF($W81&gt;0,DD81,IF($W83&gt;0,DD83,IF(DD$1=1,$T86,IF($T88=справочники!$E$9,$T86+$T90*INT((DD$1-$AA$1)/IF(OR($T92=0,$T92=""),1,$T92)),IF($T88=справочники!$E$10,$T86*POWER($T90,INT((DD$1-$AA$1)/IF(OR($T92=0,$T92=""),1,$T92))),IF($T88=справочники!$E$11,POWER($T86,1+$T90*INT((DD$1-$AA$1)/IF(OR($T92=0,$T92=""),1,$T92))),0)))))))</f>
        <v>0</v>
      </c>
      <c r="DE95" s="595">
        <f>IF(DE$8="",0,IF($W81&gt;0,DE81,IF($W83&gt;0,DE83,IF(DE$1=1,$T86,IF($T88=справочники!$E$9,$T86+$T90*INT((DE$1-$AA$1)/IF(OR($T92=0,$T92=""),1,$T92)),IF($T88=справочники!$E$10,$T86*POWER($T90,INT((DE$1-$AA$1)/IF(OR($T92=0,$T92=""),1,$T92))),IF($T88=справочники!$E$11,POWER($T86,1+$T90*INT((DE$1-$AA$1)/IF(OR($T92=0,$T92=""),1,$T92))),0)))))))</f>
        <v>0</v>
      </c>
      <c r="DF95" s="595">
        <f>IF(DF$8="",0,IF($W81&gt;0,DF81,IF($W83&gt;0,DF83,IF(DF$1=1,$T86,IF($T88=справочники!$E$9,$T86+$T90*INT((DF$1-$AA$1)/IF(OR($T92=0,$T92=""),1,$T92)),IF($T88=справочники!$E$10,$T86*POWER($T90,INT((DF$1-$AA$1)/IF(OR($T92=0,$T92=""),1,$T92))),IF($T88=справочники!$E$11,POWER($T86,1+$T90*INT((DF$1-$AA$1)/IF(OR($T92=0,$T92=""),1,$T92))),0)))))))</f>
        <v>0</v>
      </c>
      <c r="DG95" s="595">
        <f>IF(DG$8="",0,IF($W81&gt;0,DG81,IF($W83&gt;0,DG83,IF(DG$1=1,$T86,IF($T88=справочники!$E$9,$T86+$T90*INT((DG$1-$AA$1)/IF(OR($T92=0,$T92=""),1,$T92)),IF($T88=справочники!$E$10,$T86*POWER($T90,INT((DG$1-$AA$1)/IF(OR($T92=0,$T92=""),1,$T92))),IF($T88=справочники!$E$11,POWER($T86,1+$T90*INT((DG$1-$AA$1)/IF(OR($T92=0,$T92=""),1,$T92))),0)))))))</f>
        <v>0</v>
      </c>
      <c r="DH95" s="595">
        <f>IF(DH$8="",0,IF($W81&gt;0,DH81,IF($W83&gt;0,DH83,IF(DH$1=1,$T86,IF($T88=справочники!$E$9,$T86+$T90*INT((DH$1-$AA$1)/IF(OR($T92=0,$T92=""),1,$T92)),IF($T88=справочники!$E$10,$T86*POWER($T90,INT((DH$1-$AA$1)/IF(OR($T92=0,$T92=""),1,$T92))),IF($T88=справочники!$E$11,POWER($T86,1+$T90*INT((DH$1-$AA$1)/IF(OR($T92=0,$T92=""),1,$T92))),0)))))))</f>
        <v>0</v>
      </c>
      <c r="DI95" s="595">
        <f>IF(DI$8="",0,IF($W81&gt;0,DI81,IF($W83&gt;0,DI83,IF(DI$1=1,$T86,IF($T88=справочники!$E$9,$T86+$T90*INT((DI$1-$AA$1)/IF(OR($T92=0,$T92=""),1,$T92)),IF($T88=справочники!$E$10,$T86*POWER($T90,INT((DI$1-$AA$1)/IF(OR($T92=0,$T92=""),1,$T92))),IF($T88=справочники!$E$11,POWER($T86,1+$T90*INT((DI$1-$AA$1)/IF(OR($T92=0,$T92=""),1,$T92))),0)))))))</f>
        <v>0</v>
      </c>
      <c r="DJ95" s="595">
        <f>IF(DJ$8="",0,IF($W81&gt;0,DJ81,IF($W83&gt;0,DJ83,IF(DJ$1=1,$T86,IF($T88=справочники!$E$9,$T86+$T90*INT((DJ$1-$AA$1)/IF(OR($T92=0,$T92=""),1,$T92)),IF($T88=справочники!$E$10,$T86*POWER($T90,INT((DJ$1-$AA$1)/IF(OR($T92=0,$T92=""),1,$T92))),IF($T88=справочники!$E$11,POWER($T86,1+$T90*INT((DJ$1-$AA$1)/IF(OR($T92=0,$T92=""),1,$T92))),0)))))))</f>
        <v>0</v>
      </c>
      <c r="DK95" s="595">
        <f>IF(DK$8="",0,IF($W81&gt;0,DK81,IF($W83&gt;0,DK83,IF(DK$1=1,$T86,IF($T88=справочники!$E$9,$T86+$T90*INT((DK$1-$AA$1)/IF(OR($T92=0,$T92=""),1,$T92)),IF($T88=справочники!$E$10,$T86*POWER($T90,INT((DK$1-$AA$1)/IF(OR($T92=0,$T92=""),1,$T92))),IF($T88=справочники!$E$11,POWER($T86,1+$T90*INT((DK$1-$AA$1)/IF(OR($T92=0,$T92=""),1,$T92))),0)))))))</f>
        <v>0</v>
      </c>
      <c r="DL95" s="595">
        <f>IF(DL$8="",0,IF($W81&gt;0,DL81,IF($W83&gt;0,DL83,IF(DL$1=1,$T86,IF($T88=справочники!$E$9,$T86+$T90*INT((DL$1-$AA$1)/IF(OR($T92=0,$T92=""),1,$T92)),IF($T88=справочники!$E$10,$T86*POWER($T90,INT((DL$1-$AA$1)/IF(OR($T92=0,$T92=""),1,$T92))),IF($T88=справочники!$E$11,POWER($T86,1+$T90*INT((DL$1-$AA$1)/IF(OR($T92=0,$T92=""),1,$T92))),0)))))))</f>
        <v>0</v>
      </c>
      <c r="DM95" s="595">
        <f>IF(DM$8="",0,IF($W81&gt;0,DM81,IF($W83&gt;0,DM83,IF(DM$1=1,$T86,IF($T88=справочники!$E$9,$T86+$T90*INT((DM$1-$AA$1)/IF(OR($T92=0,$T92=""),1,$T92)),IF($T88=справочники!$E$10,$T86*POWER($T90,INT((DM$1-$AA$1)/IF(OR($T92=0,$T92=""),1,$T92))),IF($T88=справочники!$E$11,POWER($T86,1+$T90*INT((DM$1-$AA$1)/IF(OR($T92=0,$T92=""),1,$T92))),0)))))))</f>
        <v>0</v>
      </c>
      <c r="DN95" s="595">
        <f>IF(DN$8="",0,IF($W81&gt;0,DN81,IF($W83&gt;0,DN83,IF(DN$1=1,$T86,IF($T88=справочники!$E$9,$T86+$T90*INT((DN$1-$AA$1)/IF(OR($T92=0,$T92=""),1,$T92)),IF($T88=справочники!$E$10,$T86*POWER($T90,INT((DN$1-$AA$1)/IF(OR($T92=0,$T92=""),1,$T92))),IF($T88=справочники!$E$11,POWER($T86,1+$T90*INT((DN$1-$AA$1)/IF(OR($T92=0,$T92=""),1,$T92))),0)))))))</f>
        <v>0</v>
      </c>
      <c r="DO95" s="595">
        <f>IF(DO$8="",0,IF($W81&gt;0,DO81,IF($W83&gt;0,DO83,IF(DO$1=1,$T86,IF($T88=справочники!$E$9,$T86+$T90*INT((DO$1-$AA$1)/IF(OR($T92=0,$T92=""),1,$T92)),IF($T88=справочники!$E$10,$T86*POWER($T90,INT((DO$1-$AA$1)/IF(OR($T92=0,$T92=""),1,$T92))),IF($T88=справочники!$E$11,POWER($T86,1+$T90*INT((DO$1-$AA$1)/IF(OR($T92=0,$T92=""),1,$T92))),0)))))))</f>
        <v>0</v>
      </c>
      <c r="DP95" s="595">
        <f>IF(DP$8="",0,IF($W81&gt;0,DP81,IF($W83&gt;0,DP83,IF(DP$1=1,$T86,IF($T88=справочники!$E$9,$T86+$T90*INT((DP$1-$AA$1)/IF(OR($T92=0,$T92=""),1,$T92)),IF($T88=справочники!$E$10,$T86*POWER($T90,INT((DP$1-$AA$1)/IF(OR($T92=0,$T92=""),1,$T92))),IF($T88=справочники!$E$11,POWER($T86,1+$T90*INT((DP$1-$AA$1)/IF(OR($T92=0,$T92=""),1,$T92))),0)))))))</f>
        <v>0</v>
      </c>
      <c r="DQ95" s="595">
        <f>IF(DQ$8="",0,IF($W81&gt;0,DQ81,IF($W83&gt;0,DQ83,IF(DQ$1=1,$T86,IF($T88=справочники!$E$9,$T86+$T90*INT((DQ$1-$AA$1)/IF(OR($T92=0,$T92=""),1,$T92)),IF($T88=справочники!$E$10,$T86*POWER($T90,INT((DQ$1-$AA$1)/IF(OR($T92=0,$T92=""),1,$T92))),IF($T88=справочники!$E$11,POWER($T86,1+$T90*INT((DQ$1-$AA$1)/IF(OR($T92=0,$T92=""),1,$T92))),0)))))))</f>
        <v>0</v>
      </c>
      <c r="DR95" s="595">
        <f>IF(DR$8="",0,IF($W81&gt;0,DR81,IF($W83&gt;0,DR83,IF(DR$1=1,$T86,IF($T88=справочники!$E$9,$T86+$T90*INT((DR$1-$AA$1)/IF(OR($T92=0,$T92=""),1,$T92)),IF($T88=справочники!$E$10,$T86*POWER($T90,INT((DR$1-$AA$1)/IF(OR($T92=0,$T92=""),1,$T92))),IF($T88=справочники!$E$11,POWER($T86,1+$T90*INT((DR$1-$AA$1)/IF(OR($T92=0,$T92=""),1,$T92))),0)))))))</f>
        <v>0</v>
      </c>
      <c r="DS95" s="595">
        <f>IF(DS$8="",0,IF($W81&gt;0,DS81,IF($W83&gt;0,DS83,IF(DS$1=1,$T86,IF($T88=справочники!$E$9,$T86+$T90*INT((DS$1-$AA$1)/IF(OR($T92=0,$T92=""),1,$T92)),IF($T88=справочники!$E$10,$T86*POWER($T90,INT((DS$1-$AA$1)/IF(OR($T92=0,$T92=""),1,$T92))),IF($T88=справочники!$E$11,POWER($T86,1+$T90*INT((DS$1-$AA$1)/IF(OR($T92=0,$T92=""),1,$T92))),0)))))))</f>
        <v>0</v>
      </c>
      <c r="DT95" s="595">
        <f>IF(DT$8="",0,IF($W81&gt;0,DT81,IF($W83&gt;0,DT83,IF(DT$1=1,$T86,IF($T88=справочники!$E$9,$T86+$T90*INT((DT$1-$AA$1)/IF(OR($T92=0,$T92=""),1,$T92)),IF($T88=справочники!$E$10,$T86*POWER($T90,INT((DT$1-$AA$1)/IF(OR($T92=0,$T92=""),1,$T92))),IF($T88=справочники!$E$11,POWER($T86,1+$T90*INT((DT$1-$AA$1)/IF(OR($T92=0,$T92=""),1,$T92))),0)))))))</f>
        <v>0</v>
      </c>
      <c r="DU95" s="595">
        <f>IF(DU$8="",0,IF($W81&gt;0,DU81,IF($W83&gt;0,DU83,IF(DU$1=1,$T86,IF($T88=справочники!$E$9,$T86+$T90*INT((DU$1-$AA$1)/IF(OR($T92=0,$T92=""),1,$T92)),IF($T88=справочники!$E$10,$T86*POWER($T90,INT((DU$1-$AA$1)/IF(OR($T92=0,$T92=""),1,$T92))),IF($T88=справочники!$E$11,POWER($T86,1+$T90*INT((DU$1-$AA$1)/IF(OR($T92=0,$T92=""),1,$T92))),0)))))))</f>
        <v>0</v>
      </c>
      <c r="DV95" s="595">
        <f>IF(DV$8="",0,IF($W81&gt;0,DV81,IF($W83&gt;0,DV83,IF(DV$1=1,$T86,IF($T88=справочники!$E$9,$T86+$T90*INT((DV$1-$AA$1)/IF(OR($T92=0,$T92=""),1,$T92)),IF($T88=справочники!$E$10,$T86*POWER($T90,INT((DV$1-$AA$1)/IF(OR($T92=0,$T92=""),1,$T92))),IF($T88=справочники!$E$11,POWER($T86,1+$T90*INT((DV$1-$AA$1)/IF(OR($T92=0,$T92=""),1,$T92))),0)))))))</f>
        <v>0</v>
      </c>
      <c r="DW95" s="595">
        <f>IF(DW$8="",0,IF($W81&gt;0,DW81,IF($W83&gt;0,DW83,IF(DW$1=1,$T86,IF($T88=справочники!$E$9,$T86+$T90*INT((DW$1-$AA$1)/IF(OR($T92=0,$T92=""),1,$T92)),IF($T88=справочники!$E$10,$T86*POWER($T90,INT((DW$1-$AA$1)/IF(OR($T92=0,$T92=""),1,$T92))),IF($T88=справочники!$E$11,POWER($T86,1+$T90*INT((DW$1-$AA$1)/IF(OR($T92=0,$T92=""),1,$T92))),0)))))))</f>
        <v>0</v>
      </c>
      <c r="DX95" s="595">
        <f>IF(DX$8="",0,IF($W81&gt;0,DX81,IF($W83&gt;0,DX83,IF(DX$1=1,$T86,IF($T88=справочники!$E$9,$T86+$T90*INT((DX$1-$AA$1)/IF(OR($T92=0,$T92=""),1,$T92)),IF($T88=справочники!$E$10,$T86*POWER($T90,INT((DX$1-$AA$1)/IF(OR($T92=0,$T92=""),1,$T92))),IF($T88=справочники!$E$11,POWER($T86,1+$T90*INT((DX$1-$AA$1)/IF(OR($T92=0,$T92=""),1,$T92))),0)))))))</f>
        <v>0</v>
      </c>
      <c r="DY95" s="595">
        <f>IF(DY$8="",0,IF($W81&gt;0,DY81,IF($W83&gt;0,DY83,IF(DY$1=1,$T86,IF($T88=справочники!$E$9,$T86+$T90*INT((DY$1-$AA$1)/IF(OR($T92=0,$T92=""),1,$T92)),IF($T88=справочники!$E$10,$T86*POWER($T90,INT((DY$1-$AA$1)/IF(OR($T92=0,$T92=""),1,$T92))),IF($T88=справочники!$E$11,POWER($T86,1+$T90*INT((DY$1-$AA$1)/IF(OR($T92=0,$T92=""),1,$T92))),0)))))))</f>
        <v>0</v>
      </c>
      <c r="DZ95" s="595">
        <f>IF(DZ$8="",0,IF($W81&gt;0,DZ81,IF($W83&gt;0,DZ83,IF(DZ$1=1,$T86,IF($T88=справочники!$E$9,$T86+$T90*INT((DZ$1-$AA$1)/IF(OR($T92=0,$T92=""),1,$T92)),IF($T88=справочники!$E$10,$T86*POWER($T90,INT((DZ$1-$AA$1)/IF(OR($T92=0,$T92=""),1,$T92))),IF($T88=справочники!$E$11,POWER($T86,1+$T90*INT((DZ$1-$AA$1)/IF(OR($T92=0,$T92=""),1,$T92))),0)))))))</f>
        <v>0</v>
      </c>
      <c r="EA95" s="595">
        <f>IF(EA$8="",0,IF($W81&gt;0,EA81,IF($W83&gt;0,EA83,IF(EA$1=1,$T86,IF($T88=справочники!$E$9,$T86+$T90*INT((EA$1-$AA$1)/IF(OR($T92=0,$T92=""),1,$T92)),IF($T88=справочники!$E$10,$T86*POWER($T90,INT((EA$1-$AA$1)/IF(OR($T92=0,$T92=""),1,$T92))),IF($T88=справочники!$E$11,POWER($T86,1+$T90*INT((EA$1-$AA$1)/IF(OR($T92=0,$T92=""),1,$T92))),0)))))))</f>
        <v>0</v>
      </c>
      <c r="EB95" s="595">
        <f>IF(EB$8="",0,IF($W81&gt;0,EB81,IF($W83&gt;0,EB83,IF(EB$1=1,$T86,IF($T88=справочники!$E$9,$T86+$T90*INT((EB$1-$AA$1)/IF(OR($T92=0,$T92=""),1,$T92)),IF($T88=справочники!$E$10,$T86*POWER($T90,INT((EB$1-$AA$1)/IF(OR($T92=0,$T92=""),1,$T92))),IF($T88=справочники!$E$11,POWER($T86,1+$T90*INT((EB$1-$AA$1)/IF(OR($T92=0,$T92=""),1,$T92))),0)))))))</f>
        <v>0</v>
      </c>
      <c r="EC95" s="595">
        <f>IF(EC$8="",0,IF($W81&gt;0,EC81,IF($W83&gt;0,EC83,IF(EC$1=1,$T86,IF($T88=справочники!$E$9,$T86+$T90*INT((EC$1-$AA$1)/IF(OR($T92=0,$T92=""),1,$T92)),IF($T88=справочники!$E$10,$T86*POWER($T90,INT((EC$1-$AA$1)/IF(OR($T92=0,$T92=""),1,$T92))),IF($T88=справочники!$E$11,POWER($T86,1+$T90*INT((EC$1-$AA$1)/IF(OR($T92=0,$T92=""),1,$T92))),0)))))))</f>
        <v>0</v>
      </c>
      <c r="ED95" s="595">
        <f>IF(ED$8="",0,IF($W81&gt;0,ED81,IF($W83&gt;0,ED83,IF(ED$1=1,$T86,IF($T88=справочники!$E$9,$T86+$T90*INT((ED$1-$AA$1)/IF(OR($T92=0,$T92=""),1,$T92)),IF($T88=справочники!$E$10,$T86*POWER($T90,INT((ED$1-$AA$1)/IF(OR($T92=0,$T92=""),1,$T92))),IF($T88=справочники!$E$11,POWER($T86,1+$T90*INT((ED$1-$AA$1)/IF(OR($T92=0,$T92=""),1,$T92))),0)))))))</f>
        <v>0</v>
      </c>
      <c r="EE95" s="595">
        <f>IF(EE$8="",0,IF($W81&gt;0,EE81,IF($W83&gt;0,EE83,IF(EE$1=1,$T86,IF($T88=справочники!$E$9,$T86+$T90*INT((EE$1-$AA$1)/IF(OR($T92=0,$T92=""),1,$T92)),IF($T88=справочники!$E$10,$T86*POWER($T90,INT((EE$1-$AA$1)/IF(OR($T92=0,$T92=""),1,$T92))),IF($T88=справочники!$E$11,POWER($T86,1+$T90*INT((EE$1-$AA$1)/IF(OR($T92=0,$T92=""),1,$T92))),0)))))))</f>
        <v>0</v>
      </c>
      <c r="EF95" s="595">
        <f>IF(EF$8="",0,IF($W81&gt;0,EF81,IF($W83&gt;0,EF83,IF(EF$1=1,$T86,IF($T88=справочники!$E$9,$T86+$T90*INT((EF$1-$AA$1)/IF(OR($T92=0,$T92=""),1,$T92)),IF($T88=справочники!$E$10,$T86*POWER($T90,INT((EF$1-$AA$1)/IF(OR($T92=0,$T92=""),1,$T92))),IF($T88=справочники!$E$11,POWER($T86,1+$T90*INT((EF$1-$AA$1)/IF(OR($T92=0,$T92=""),1,$T92))),0)))))))</f>
        <v>0</v>
      </c>
      <c r="EG95" s="595">
        <f>IF(EG$8="",0,IF($W81&gt;0,EG81,IF($W83&gt;0,EG83,IF(EG$1=1,$T86,IF($T88=справочники!$E$9,$T86+$T90*INT((EG$1-$AA$1)/IF(OR($T92=0,$T92=""),1,$T92)),IF($T88=справочники!$E$10,$T86*POWER($T90,INT((EG$1-$AA$1)/IF(OR($T92=0,$T92=""),1,$T92))),IF($T88=справочники!$E$11,POWER($T86,1+$T90*INT((EG$1-$AA$1)/IF(OR($T92=0,$T92=""),1,$T92))),0)))))))</f>
        <v>0</v>
      </c>
      <c r="EH95" s="595">
        <f>IF(EH$8="",0,IF($W81&gt;0,EH81,IF($W83&gt;0,EH83,IF(EH$1=1,$T86,IF($T88=справочники!$E$9,$T86+$T90*INT((EH$1-$AA$1)/IF(OR($T92=0,$T92=""),1,$T92)),IF($T88=справочники!$E$10,$T86*POWER($T90,INT((EH$1-$AA$1)/IF(OR($T92=0,$T92=""),1,$T92))),IF($T88=справочники!$E$11,POWER($T86,1+$T90*INT((EH$1-$AA$1)/IF(OR($T92=0,$T92=""),1,$T92))),0)))))))</f>
        <v>0</v>
      </c>
      <c r="EI95" s="595">
        <f>IF(EI$8="",0,IF($W81&gt;0,EI81,IF($W83&gt;0,EI83,IF(EI$1=1,$T86,IF($T88=справочники!$E$9,$T86+$T90*INT((EI$1-$AA$1)/IF(OR($T92=0,$T92=""),1,$T92)),IF($T88=справочники!$E$10,$T86*POWER($T90,INT((EI$1-$AA$1)/IF(OR($T92=0,$T92=""),1,$T92))),IF($T88=справочники!$E$11,POWER($T86,1+$T90*INT((EI$1-$AA$1)/IF(OR($T92=0,$T92=""),1,$T92))),0)))))))</f>
        <v>0</v>
      </c>
      <c r="EJ95" s="595">
        <f>IF(EJ$8="",0,IF($W81&gt;0,EJ81,IF($W83&gt;0,EJ83,IF(EJ$1=1,$T86,IF($T88=справочники!$E$9,$T86+$T90*INT((EJ$1-$AA$1)/IF(OR($T92=0,$T92=""),1,$T92)),IF($T88=справочники!$E$10,$T86*POWER($T90,INT((EJ$1-$AA$1)/IF(OR($T92=0,$T92=""),1,$T92))),IF($T88=справочники!$E$11,POWER($T86,1+$T90*INT((EJ$1-$AA$1)/IF(OR($T92=0,$T92=""),1,$T92))),0)))))))</f>
        <v>0</v>
      </c>
      <c r="EK95" s="595">
        <f>IF(EK$8="",0,IF($W81&gt;0,EK81,IF($W83&gt;0,EK83,IF(EK$1=1,$T86,IF($T88=справочники!$E$9,$T86+$T90*INT((EK$1-$AA$1)/IF(OR($T92=0,$T92=""),1,$T92)),IF($T88=справочники!$E$10,$T86*POWER($T90,INT((EK$1-$AA$1)/IF(OR($T92=0,$T92=""),1,$T92))),IF($T88=справочники!$E$11,POWER($T86,1+$T90*INT((EK$1-$AA$1)/IF(OR($T92=0,$T92=""),1,$T92))),0)))))))</f>
        <v>0</v>
      </c>
      <c r="EL95" s="595">
        <f>IF(EL$8="",0,IF($W81&gt;0,EL81,IF($W83&gt;0,EL83,IF(EL$1=1,$T86,IF($T88=справочники!$E$9,$T86+$T90*INT((EL$1-$AA$1)/IF(OR($T92=0,$T92=""),1,$T92)),IF($T88=справочники!$E$10,$T86*POWER($T90,INT((EL$1-$AA$1)/IF(OR($T92=0,$T92=""),1,$T92))),IF($T88=справочники!$E$11,POWER($T86,1+$T90*INT((EL$1-$AA$1)/IF(OR($T92=0,$T92=""),1,$T92))),0)))))))</f>
        <v>0</v>
      </c>
      <c r="EM95" s="595">
        <f>IF(EM$8="",0,IF($W81&gt;0,EM81,IF($W83&gt;0,EM83,IF(EM$1=1,$T86,IF($T88=справочники!$E$9,$T86+$T90*INT((EM$1-$AA$1)/IF(OR($T92=0,$T92=""),1,$T92)),IF($T88=справочники!$E$10,$T86*POWER($T90,INT((EM$1-$AA$1)/IF(OR($T92=0,$T92=""),1,$T92))),IF($T88=справочники!$E$11,POWER($T86,1+$T90*INT((EM$1-$AA$1)/IF(OR($T92=0,$T92=""),1,$T92))),0)))))))</f>
        <v>0</v>
      </c>
      <c r="EN95" s="595">
        <f>IF(EN$8="",0,IF($W81&gt;0,EN81,IF($W83&gt;0,EN83,IF(EN$1=1,$T86,IF($T88=справочники!$E$9,$T86+$T90*INT((EN$1-$AA$1)/IF(OR($T92=0,$T92=""),1,$T92)),IF($T88=справочники!$E$10,$T86*POWER($T90,INT((EN$1-$AA$1)/IF(OR($T92=0,$T92=""),1,$T92))),IF($T88=справочники!$E$11,POWER($T86,1+$T90*INT((EN$1-$AA$1)/IF(OR($T92=0,$T92=""),1,$T92))),0)))))))</f>
        <v>0</v>
      </c>
      <c r="EO95" s="595">
        <f>IF(EO$8="",0,IF($W81&gt;0,EO81,IF($W83&gt;0,EO83,IF(EO$1=1,$T86,IF($T88=справочники!$E$9,$T86+$T90*INT((EO$1-$AA$1)/IF(OR($T92=0,$T92=""),1,$T92)),IF($T88=справочники!$E$10,$T86*POWER($T90,INT((EO$1-$AA$1)/IF(OR($T92=0,$T92=""),1,$T92))),IF($T88=справочники!$E$11,POWER($T86,1+$T90*INT((EO$1-$AA$1)/IF(OR($T92=0,$T92=""),1,$T92))),0)))))))</f>
        <v>0</v>
      </c>
      <c r="EP95" s="595">
        <f>IF(EP$8="",0,IF($W81&gt;0,EP81,IF($W83&gt;0,EP83,IF(EP$1=1,$T86,IF($T88=справочники!$E$9,$T86+$T90*INT((EP$1-$AA$1)/IF(OR($T92=0,$T92=""),1,$T92)),IF($T88=справочники!$E$10,$T86*POWER($T90,INT((EP$1-$AA$1)/IF(OR($T92=0,$T92=""),1,$T92))),IF($T88=справочники!$E$11,POWER($T86,1+$T90*INT((EP$1-$AA$1)/IF(OR($T92=0,$T92=""),1,$T92))),0)))))))</f>
        <v>0</v>
      </c>
      <c r="EQ95" s="595">
        <f>IF(EQ$8="",0,IF($W81&gt;0,EQ81,IF($W83&gt;0,EQ83,IF(EQ$1=1,$T86,IF($T88=справочники!$E$9,$T86+$T90*INT((EQ$1-$AA$1)/IF(OR($T92=0,$T92=""),1,$T92)),IF($T88=справочники!$E$10,$T86*POWER($T90,INT((EQ$1-$AA$1)/IF(OR($T92=0,$T92=""),1,$T92))),IF($T88=справочники!$E$11,POWER($T86,1+$T90*INT((EQ$1-$AA$1)/IF(OR($T92=0,$T92=""),1,$T92))),0)))))))</f>
        <v>0</v>
      </c>
      <c r="ER95" s="595">
        <f>IF(ER$8="",0,IF($W81&gt;0,ER81,IF($W83&gt;0,ER83,IF(ER$1=1,$T86,IF($T88=справочники!$E$9,$T86+$T90*INT((ER$1-$AA$1)/IF(OR($T92=0,$T92=""),1,$T92)),IF($T88=справочники!$E$10,$T86*POWER($T90,INT((ER$1-$AA$1)/IF(OR($T92=0,$T92=""),1,$T92))),IF($T88=справочники!$E$11,POWER($T86,1+$T90*INT((ER$1-$AA$1)/IF(OR($T92=0,$T92=""),1,$T92))),0)))))))</f>
        <v>0</v>
      </c>
      <c r="ES95" s="595">
        <f>IF(ES$8="",0,IF($W81&gt;0,ES81,IF($W83&gt;0,ES83,IF(ES$1=1,$T86,IF($T88=справочники!$E$9,$T86+$T90*INT((ES$1-$AA$1)/IF(OR($T92=0,$T92=""),1,$T92)),IF($T88=справочники!$E$10,$T86*POWER($T90,INT((ES$1-$AA$1)/IF(OR($T92=0,$T92=""),1,$T92))),IF($T88=справочники!$E$11,POWER($T86,1+$T90*INT((ES$1-$AA$1)/IF(OR($T92=0,$T92=""),1,$T92))),0)))))))</f>
        <v>0</v>
      </c>
      <c r="ET95" s="595">
        <f>IF(ET$8="",0,IF($W81&gt;0,ET81,IF($W83&gt;0,ET83,IF(ET$1=1,$T86,IF($T88=справочники!$E$9,$T86+$T90*INT((ET$1-$AA$1)/IF(OR($T92=0,$T92=""),1,$T92)),IF($T88=справочники!$E$10,$T86*POWER($T90,INT((ET$1-$AA$1)/IF(OR($T92=0,$T92=""),1,$T92))),IF($T88=справочники!$E$11,POWER($T86,1+$T90*INT((ET$1-$AA$1)/IF(OR($T92=0,$T92=""),1,$T92))),0)))))))</f>
        <v>0</v>
      </c>
      <c r="EU95" s="595">
        <f>IF(EU$8="",0,IF($W81&gt;0,EU81,IF($W83&gt;0,EU83,IF(EU$1=1,$T86,IF($T88=справочники!$E$9,$T86+$T90*INT((EU$1-$AA$1)/IF(OR($T92=0,$T92=""),1,$T92)),IF($T88=справочники!$E$10,$T86*POWER($T90,INT((EU$1-$AA$1)/IF(OR($T92=0,$T92=""),1,$T92))),IF($T88=справочники!$E$11,POWER($T86,1+$T90*INT((EU$1-$AA$1)/IF(OR($T92=0,$T92=""),1,$T92))),0)))))))</f>
        <v>0</v>
      </c>
      <c r="EV95" s="595">
        <f>IF(EV$8="",0,IF($W81&gt;0,EV81,IF($W83&gt;0,EV83,IF(EV$1=1,$T86,IF($T88=справочники!$E$9,$T86+$T90*INT((EV$1-$AA$1)/IF(OR($T92=0,$T92=""),1,$T92)),IF($T88=справочники!$E$10,$T86*POWER($T90,INT((EV$1-$AA$1)/IF(OR($T92=0,$T92=""),1,$T92))),IF($T88=справочники!$E$11,POWER($T86,1+$T90*INT((EV$1-$AA$1)/IF(OR($T92=0,$T92=""),1,$T92))),0)))))))</f>
        <v>0</v>
      </c>
      <c r="EW95" s="595">
        <f>IF(EW$8="",0,IF($W81&gt;0,EW81,IF($W83&gt;0,EW83,IF(EW$1=1,$T86,IF($T88=справочники!$E$9,$T86+$T90*INT((EW$1-$AA$1)/IF(OR($T92=0,$T92=""),1,$T92)),IF($T88=справочники!$E$10,$T86*POWER($T90,INT((EW$1-$AA$1)/IF(OR($T92=0,$T92=""),1,$T92))),IF($T88=справочники!$E$11,POWER($T86,1+$T90*INT((EW$1-$AA$1)/IF(OR($T92=0,$T92=""),1,$T92))),0)))))))</f>
        <v>0</v>
      </c>
      <c r="EX95" s="595">
        <f>IF(EX$8="",0,IF($W81&gt;0,EX81,IF($W83&gt;0,EX83,IF(EX$1=1,$T86,IF($T88=справочники!$E$9,$T86+$T90*INT((EX$1-$AA$1)/IF(OR($T92=0,$T92=""),1,$T92)),IF($T88=справочники!$E$10,$T86*POWER($T90,INT((EX$1-$AA$1)/IF(OR($T92=0,$T92=""),1,$T92))),IF($T88=справочники!$E$11,POWER($T86,1+$T90*INT((EX$1-$AA$1)/IF(OR($T92=0,$T92=""),1,$T92))),0)))))))</f>
        <v>0</v>
      </c>
      <c r="EY95" s="595">
        <f>IF(EY$8="",0,IF($W81&gt;0,EY81,IF($W83&gt;0,EY83,IF(EY$1=1,$T86,IF($T88=справочники!$E$9,$T86+$T90*INT((EY$1-$AA$1)/IF(OR($T92=0,$T92=""),1,$T92)),IF($T88=справочники!$E$10,$T86*POWER($T90,INT((EY$1-$AA$1)/IF(OR($T92=0,$T92=""),1,$T92))),IF($T88=справочники!$E$11,POWER($T86,1+$T90*INT((EY$1-$AA$1)/IF(OR($T92=0,$T92=""),1,$T92))),0)))))))</f>
        <v>0</v>
      </c>
      <c r="EZ95" s="595">
        <f>IF(EZ$8="",0,IF($W81&gt;0,EZ81,IF($W83&gt;0,EZ83,IF(EZ$1=1,$T86,IF($T88=справочники!$E$9,$T86+$T90*INT((EZ$1-$AA$1)/IF(OR($T92=0,$T92=""),1,$T92)),IF($T88=справочники!$E$10,$T86*POWER($T90,INT((EZ$1-$AA$1)/IF(OR($T92=0,$T92=""),1,$T92))),IF($T88=справочники!$E$11,POWER($T86,1+$T90*INT((EZ$1-$AA$1)/IF(OR($T92=0,$T92=""),1,$T92))),0)))))))</f>
        <v>0</v>
      </c>
      <c r="FA95" s="595">
        <f>IF(FA$8="",0,IF($W81&gt;0,FA81,IF($W83&gt;0,FA83,IF(FA$1=1,$T86,IF($T88=справочники!$E$9,$T86+$T90*INT((FA$1-$AA$1)/IF(OR($T92=0,$T92=""),1,$T92)),IF($T88=справочники!$E$10,$T86*POWER($T90,INT((FA$1-$AA$1)/IF(OR($T92=0,$T92=""),1,$T92))),IF($T88=справочники!$E$11,POWER($T86,1+$T90*INT((FA$1-$AA$1)/IF(OR($T92=0,$T92=""),1,$T92))),0)))))))</f>
        <v>0</v>
      </c>
      <c r="FB95" s="595">
        <f>IF(FB$8="",0,IF($W81&gt;0,FB81,IF($W83&gt;0,FB83,IF(FB$1=1,$T86,IF($T88=справочники!$E$9,$T86+$T90*INT((FB$1-$AA$1)/IF(OR($T92=0,$T92=""),1,$T92)),IF($T88=справочники!$E$10,$T86*POWER($T90,INT((FB$1-$AA$1)/IF(OR($T92=0,$T92=""),1,$T92))),IF($T88=справочники!$E$11,POWER($T86,1+$T90*INT((FB$1-$AA$1)/IF(OR($T92=0,$T92=""),1,$T92))),0)))))))</f>
        <v>0</v>
      </c>
      <c r="FC95" s="595">
        <f>IF(FC$8="",0,IF($W81&gt;0,FC81,IF($W83&gt;0,FC83,IF(FC$1=1,$T86,IF($T88=справочники!$E$9,$T86+$T90*INT((FC$1-$AA$1)/IF(OR($T92=0,$T92=""),1,$T92)),IF($T88=справочники!$E$10,$T86*POWER($T90,INT((FC$1-$AA$1)/IF(OR($T92=0,$T92=""),1,$T92))),IF($T88=справочники!$E$11,POWER($T86,1+$T90*INT((FC$1-$AA$1)/IF(OR($T92=0,$T92=""),1,$T92))),0)))))))</f>
        <v>0</v>
      </c>
      <c r="FD95" s="595">
        <f>IF(FD$8="",0,IF($W81&gt;0,FD81,IF($W83&gt;0,FD83,IF(FD$1=1,$T86,IF($T88=справочники!$E$9,$T86+$T90*INT((FD$1-$AA$1)/IF(OR($T92=0,$T92=""),1,$T92)),IF($T88=справочники!$E$10,$T86*POWER($T90,INT((FD$1-$AA$1)/IF(OR($T92=0,$T92=""),1,$T92))),IF($T88=справочники!$E$11,POWER($T86,1+$T90*INT((FD$1-$AA$1)/IF(OR($T92=0,$T92=""),1,$T92))),0)))))))</f>
        <v>0</v>
      </c>
      <c r="FE95" s="595">
        <f>IF(FE$8="",0,IF($W81&gt;0,FE81,IF($W83&gt;0,FE83,IF(FE$1=1,$T86,IF($T88=справочники!$E$9,$T86+$T90*INT((FE$1-$AA$1)/IF(OR($T92=0,$T92=""),1,$T92)),IF($T88=справочники!$E$10,$T86*POWER($T90,INT((FE$1-$AA$1)/IF(OR($T92=0,$T92=""),1,$T92))),IF($T88=справочники!$E$11,POWER($T86,1+$T90*INT((FE$1-$AA$1)/IF(OR($T92=0,$T92=""),1,$T92))),0)))))))</f>
        <v>0</v>
      </c>
      <c r="FF95" s="595">
        <f>IF(FF$8="",0,IF($W81&gt;0,FF81,IF($W83&gt;0,FF83,IF(FF$1=1,$T86,IF($T88=справочники!$E$9,$T86+$T90*INT((FF$1-$AA$1)/IF(OR($T92=0,$T92=""),1,$T92)),IF($T88=справочники!$E$10,$T86*POWER($T90,INT((FF$1-$AA$1)/IF(OR($T92=0,$T92=""),1,$T92))),IF($T88=справочники!$E$11,POWER($T86,1+$T90*INT((FF$1-$AA$1)/IF(OR($T92=0,$T92=""),1,$T92))),0)))))))</f>
        <v>0</v>
      </c>
      <c r="FG95" s="595">
        <f>IF(FG$8="",0,IF($W81&gt;0,FG81,IF($W83&gt;0,FG83,IF(FG$1=1,$T86,IF($T88=справочники!$E$9,$T86+$T90*INT((FG$1-$AA$1)/IF(OR($T92=0,$T92=""),1,$T92)),IF($T88=справочники!$E$10,$T86*POWER($T90,INT((FG$1-$AA$1)/IF(OR($T92=0,$T92=""),1,$T92))),IF($T88=справочники!$E$11,POWER($T86,1+$T90*INT((FG$1-$AA$1)/IF(OR($T92=0,$T92=""),1,$T92))),0)))))))</f>
        <v>0</v>
      </c>
      <c r="FH95" s="595">
        <f>IF(FH$8="",0,IF($W81&gt;0,FH81,IF($W83&gt;0,FH83,IF(FH$1=1,$T86,IF($T88=справочники!$E$9,$T86+$T90*INT((FH$1-$AA$1)/IF(OR($T92=0,$T92=""),1,$T92)),IF($T88=справочники!$E$10,$T86*POWER($T90,INT((FH$1-$AA$1)/IF(OR($T92=0,$T92=""),1,$T92))),IF($T88=справочники!$E$11,POWER($T86,1+$T90*INT((FH$1-$AA$1)/IF(OR($T92=0,$T92=""),1,$T92))),0)))))))</f>
        <v>0</v>
      </c>
      <c r="FI95" s="595">
        <f>IF(FI$8="",0,IF($W81&gt;0,FI81,IF($W83&gt;0,FI83,IF(FI$1=1,$T86,IF($T88=справочники!$E$9,$T86+$T90*INT((FI$1-$AA$1)/IF(OR($T92=0,$T92=""),1,$T92)),IF($T88=справочники!$E$10,$T86*POWER($T90,INT((FI$1-$AA$1)/IF(OR($T92=0,$T92=""),1,$T92))),IF($T88=справочники!$E$11,POWER($T86,1+$T90*INT((FI$1-$AA$1)/IF(OR($T92=0,$T92=""),1,$T92))),0)))))))</f>
        <v>0</v>
      </c>
      <c r="FJ95" s="595">
        <f>IF(FJ$8="",0,IF($W81&gt;0,FJ81,IF($W83&gt;0,FJ83,IF(FJ$1=1,$T86,IF($T88=справочники!$E$9,$T86+$T90*INT((FJ$1-$AA$1)/IF(OR($T92=0,$T92=""),1,$T92)),IF($T88=справочники!$E$10,$T86*POWER($T90,INT((FJ$1-$AA$1)/IF(OR($T92=0,$T92=""),1,$T92))),IF($T88=справочники!$E$11,POWER($T86,1+$T90*INT((FJ$1-$AA$1)/IF(OR($T92=0,$T92=""),1,$T92))),0)))))))</f>
        <v>0</v>
      </c>
      <c r="FK95" s="595">
        <f>IF(FK$8="",0,IF($W81&gt;0,FK81,IF($W83&gt;0,FK83,IF(FK$1=1,$T86,IF($T88=справочники!$E$9,$T86+$T90*INT((FK$1-$AA$1)/IF(OR($T92=0,$T92=""),1,$T92)),IF($T88=справочники!$E$10,$T86*POWER($T90,INT((FK$1-$AA$1)/IF(OR($T92=0,$T92=""),1,$T92))),IF($T88=справочники!$E$11,POWER($T86,1+$T90*INT((FK$1-$AA$1)/IF(OR($T92=0,$T92=""),1,$T92))),0)))))))</f>
        <v>0</v>
      </c>
      <c r="FL95" s="595">
        <f>IF(FL$8="",0,IF($W81&gt;0,FL81,IF($W83&gt;0,FL83,IF(FL$1=1,$T86,IF($T88=справочники!$E$9,$T86+$T90*INT((FL$1-$AA$1)/IF(OR($T92=0,$T92=""),1,$T92)),IF($T88=справочники!$E$10,$T86*POWER($T90,INT((FL$1-$AA$1)/IF(OR($T92=0,$T92=""),1,$T92))),IF($T88=справочники!$E$11,POWER($T86,1+$T90*INT((FL$1-$AA$1)/IF(OR($T92=0,$T92=""),1,$T92))),0)))))))</f>
        <v>0</v>
      </c>
      <c r="FM95" s="595">
        <f>IF(FM$8="",0,IF($W81&gt;0,FM81,IF($W83&gt;0,FM83,IF(FM$1=1,$T86,IF($T88=справочники!$E$9,$T86+$T90*INT((FM$1-$AA$1)/IF(OR($T92=0,$T92=""),1,$T92)),IF($T88=справочники!$E$10,$T86*POWER($T90,INT((FM$1-$AA$1)/IF(OR($T92=0,$T92=""),1,$T92))),IF($T88=справочники!$E$11,POWER($T86,1+$T90*INT((FM$1-$AA$1)/IF(OR($T92=0,$T92=""),1,$T92))),0)))))))</f>
        <v>0</v>
      </c>
      <c r="FN95" s="595">
        <f>IF(FN$8="",0,IF($W81&gt;0,FN81,IF($W83&gt;0,FN83,IF(FN$1=1,$T86,IF($T88=справочники!$E$9,$T86+$T90*INT((FN$1-$AA$1)/IF(OR($T92=0,$T92=""),1,$T92)),IF($T88=справочники!$E$10,$T86*POWER($T90,INT((FN$1-$AA$1)/IF(OR($T92=0,$T92=""),1,$T92))),IF($T88=справочники!$E$11,POWER($T86,1+$T90*INT((FN$1-$AA$1)/IF(OR($T92=0,$T92=""),1,$T92))),0)))))))</f>
        <v>0</v>
      </c>
      <c r="FO95" s="595">
        <f>IF(FO$8="",0,IF($W81&gt;0,FO81,IF($W83&gt;0,FO83,IF(FO$1=1,$T86,IF($T88=справочники!$E$9,$T86+$T90*INT((FO$1-$AA$1)/IF(OR($T92=0,$T92=""),1,$T92)),IF($T88=справочники!$E$10,$T86*POWER($T90,INT((FO$1-$AA$1)/IF(OR($T92=0,$T92=""),1,$T92))),IF($T88=справочники!$E$11,POWER($T86,1+$T90*INT((FO$1-$AA$1)/IF(OR($T92=0,$T92=""),1,$T92))),0)))))))</f>
        <v>0</v>
      </c>
      <c r="FP95" s="595">
        <f>IF(FP$8="",0,IF($W81&gt;0,FP81,IF($W83&gt;0,FP83,IF(FP$1=1,$T86,IF($T88=справочники!$E$9,$T86+$T90*INT((FP$1-$AA$1)/IF(OR($T92=0,$T92=""),1,$T92)),IF($T88=справочники!$E$10,$T86*POWER($T90,INT((FP$1-$AA$1)/IF(OR($T92=0,$T92=""),1,$T92))),IF($T88=справочники!$E$11,POWER($T86,1+$T90*INT((FP$1-$AA$1)/IF(OR($T92=0,$T92=""),1,$T92))),0)))))))</f>
        <v>0</v>
      </c>
      <c r="FQ95" s="595">
        <f>IF(FQ$8="",0,IF($W81&gt;0,FQ81,IF($W83&gt;0,FQ83,IF(FQ$1=1,$T86,IF($T88=справочники!$E$9,$T86+$T90*INT((FQ$1-$AA$1)/IF(OR($T92=0,$T92=""),1,$T92)),IF($T88=справочники!$E$10,$T86*POWER($T90,INT((FQ$1-$AA$1)/IF(OR($T92=0,$T92=""),1,$T92))),IF($T88=справочники!$E$11,POWER($T86,1+$T90*INT((FQ$1-$AA$1)/IF(OR($T92=0,$T92=""),1,$T92))),0)))))))</f>
        <v>0</v>
      </c>
      <c r="FR95" s="595">
        <f>IF(FR$8="",0,IF($W81&gt;0,FR81,IF($W83&gt;0,FR83,IF(FR$1=1,$T86,IF($T88=справочники!$E$9,$T86+$T90*INT((FR$1-$AA$1)/IF(OR($T92=0,$T92=""),1,$T92)),IF($T88=справочники!$E$10,$T86*POWER($T90,INT((FR$1-$AA$1)/IF(OR($T92=0,$T92=""),1,$T92))),IF($T88=справочники!$E$11,POWER($T86,1+$T90*INT((FR$1-$AA$1)/IF(OR($T92=0,$T92=""),1,$T92))),0)))))))</f>
        <v>0</v>
      </c>
      <c r="FS95" s="595">
        <f>IF(FS$8="",0,IF($W81&gt;0,FS81,IF($W83&gt;0,FS83,IF(FS$1=1,$T86,IF($T88=справочники!$E$9,$T86+$T90*INT((FS$1-$AA$1)/IF(OR($T92=0,$T92=""),1,$T92)),IF($T88=справочники!$E$10,$T86*POWER($T90,INT((FS$1-$AA$1)/IF(OR($T92=0,$T92=""),1,$T92))),IF($T88=справочники!$E$11,POWER($T86,1+$T90*INT((FS$1-$AA$1)/IF(OR($T92=0,$T92=""),1,$T92))),0)))))))</f>
        <v>0</v>
      </c>
      <c r="FT95" s="595">
        <f>IF(FT$8="",0,IF($W81&gt;0,FT81,IF($W83&gt;0,FT83,IF(FT$1=1,$T86,IF($T88=справочники!$E$9,$T86+$T90*INT((FT$1-$AA$1)/IF(OR($T92=0,$T92=""),1,$T92)),IF($T88=справочники!$E$10,$T86*POWER($T90,INT((FT$1-$AA$1)/IF(OR($T92=0,$T92=""),1,$T92))),IF($T88=справочники!$E$11,POWER($T86,1+$T90*INT((FT$1-$AA$1)/IF(OR($T92=0,$T92=""),1,$T92))),0)))))))</f>
        <v>0</v>
      </c>
      <c r="FU95" s="595">
        <f>IF(FU$8="",0,IF($W81&gt;0,FU81,IF($W83&gt;0,FU83,IF(FU$1=1,$T86,IF($T88=справочники!$E$9,$T86+$T90*INT((FU$1-$AA$1)/IF(OR($T92=0,$T92=""),1,$T92)),IF($T88=справочники!$E$10,$T86*POWER($T90,INT((FU$1-$AA$1)/IF(OR($T92=0,$T92=""),1,$T92))),IF($T88=справочники!$E$11,POWER($T86,1+$T90*INT((FU$1-$AA$1)/IF(OR($T92=0,$T92=""),1,$T92))),0)))))))</f>
        <v>0</v>
      </c>
      <c r="FV95" s="595">
        <f>IF(FV$8="",0,IF($W81&gt;0,FV81,IF($W83&gt;0,FV83,IF(FV$1=1,$T86,IF($T88=справочники!$E$9,$T86+$T90*INT((FV$1-$AA$1)/IF(OR($T92=0,$T92=""),1,$T92)),IF($T88=справочники!$E$10,$T86*POWER($T90,INT((FV$1-$AA$1)/IF(OR($T92=0,$T92=""),1,$T92))),IF($T88=справочники!$E$11,POWER($T86,1+$T90*INT((FV$1-$AA$1)/IF(OR($T92=0,$T92=""),1,$T92))),0)))))))</f>
        <v>0</v>
      </c>
      <c r="FW95" s="595">
        <f>IF(FW$8="",0,IF($W81&gt;0,FW81,IF($W83&gt;0,FW83,IF(FW$1=1,$T86,IF($T88=справочники!$E$9,$T86+$T90*INT((FW$1-$AA$1)/IF(OR($T92=0,$T92=""),1,$T92)),IF($T88=справочники!$E$10,$T86*POWER($T90,INT((FW$1-$AA$1)/IF(OR($T92=0,$T92=""),1,$T92))),IF($T88=справочники!$E$11,POWER($T86,1+$T90*INT((FW$1-$AA$1)/IF(OR($T92=0,$T92=""),1,$T92))),0)))))))</f>
        <v>0</v>
      </c>
      <c r="FX95" s="595">
        <f>IF(FX$8="",0,IF($W81&gt;0,FX81,IF($W83&gt;0,FX83,IF(FX$1=1,$T86,IF($T88=справочники!$E$9,$T86+$T90*INT((FX$1-$AA$1)/IF(OR($T92=0,$T92=""),1,$T92)),IF($T88=справочники!$E$10,$T86*POWER($T90,INT((FX$1-$AA$1)/IF(OR($T92=0,$T92=""),1,$T92))),IF($T88=справочники!$E$11,POWER($T86,1+$T90*INT((FX$1-$AA$1)/IF(OR($T92=0,$T92=""),1,$T92))),0)))))))</f>
        <v>0</v>
      </c>
      <c r="FY95" s="595">
        <f>IF(FY$8="",0,IF($W81&gt;0,FY81,IF($W83&gt;0,FY83,IF(FY$1=1,$T86,IF($T88=справочники!$E$9,$T86+$T90*INT((FY$1-$AA$1)/IF(OR($T92=0,$T92=""),1,$T92)),IF($T88=справочники!$E$10,$T86*POWER($T90,INT((FY$1-$AA$1)/IF(OR($T92=0,$T92=""),1,$T92))),IF($T88=справочники!$E$11,POWER($T86,1+$T90*INT((FY$1-$AA$1)/IF(OR($T92=0,$T92=""),1,$T92))),0)))))))</f>
        <v>0</v>
      </c>
      <c r="FZ95" s="595">
        <f>IF(FZ$8="",0,IF($W81&gt;0,FZ81,IF($W83&gt;0,FZ83,IF(FZ$1=1,$T86,IF($T88=справочники!$E$9,$T86+$T90*INT((FZ$1-$AA$1)/IF(OR($T92=0,$T92=""),1,$T92)),IF($T88=справочники!$E$10,$T86*POWER($T90,INT((FZ$1-$AA$1)/IF(OR($T92=0,$T92=""),1,$T92))),IF($T88=справочники!$E$11,POWER($T86,1+$T90*INT((FZ$1-$AA$1)/IF(OR($T92=0,$T92=""),1,$T92))),0)))))))</f>
        <v>0</v>
      </c>
      <c r="GA95" s="595">
        <f>IF(GA$8="",0,IF($W81&gt;0,GA81,IF($W83&gt;0,GA83,IF(GA$1=1,$T86,IF($T88=справочники!$E$9,$T86+$T90*INT((GA$1-$AA$1)/IF(OR($T92=0,$T92=""),1,$T92)),IF($T88=справочники!$E$10,$T86*POWER($T90,INT((GA$1-$AA$1)/IF(OR($T92=0,$T92=""),1,$T92))),IF($T88=справочники!$E$11,POWER($T86,1+$T90*INT((GA$1-$AA$1)/IF(OR($T92=0,$T92=""),1,$T92))),0)))))))</f>
        <v>0</v>
      </c>
      <c r="GB95" s="595">
        <f>IF(GB$8="",0,IF($W81&gt;0,GB81,IF($W83&gt;0,GB83,IF(GB$1=1,$T86,IF($T88=справочники!$E$9,$T86+$T90*INT((GB$1-$AA$1)/IF(OR($T92=0,$T92=""),1,$T92)),IF($T88=справочники!$E$10,$T86*POWER($T90,INT((GB$1-$AA$1)/IF(OR($T92=0,$T92=""),1,$T92))),IF($T88=справочники!$E$11,POWER($T86,1+$T90*INT((GB$1-$AA$1)/IF(OR($T92=0,$T92=""),1,$T92))),0)))))))</f>
        <v>0</v>
      </c>
      <c r="GC95" s="595">
        <f>IF(GC$8="",0,IF($W81&gt;0,GC81,IF($W83&gt;0,GC83,IF(GC$1=1,$T86,IF($T88=справочники!$E$9,$T86+$T90*INT((GC$1-$AA$1)/IF(OR($T92=0,$T92=""),1,$T92)),IF($T88=справочники!$E$10,$T86*POWER($T90,INT((GC$1-$AA$1)/IF(OR($T92=0,$T92=""),1,$T92))),IF($T88=справочники!$E$11,POWER($T86,1+$T90*INT((GC$1-$AA$1)/IF(OR($T92=0,$T92=""),1,$T92))),0)))))))</f>
        <v>0</v>
      </c>
      <c r="GD95" s="595">
        <f>IF(GD$8="",0,IF($W81&gt;0,GD81,IF($W83&gt;0,GD83,IF(GD$1=1,$T86,IF($T88=справочники!$E$9,$T86+$T90*INT((GD$1-$AA$1)/IF(OR($T92=0,$T92=""),1,$T92)),IF($T88=справочники!$E$10,$T86*POWER($T90,INT((GD$1-$AA$1)/IF(OR($T92=0,$T92=""),1,$T92))),IF($T88=справочники!$E$11,POWER($T86,1+$T90*INT((GD$1-$AA$1)/IF(OR($T92=0,$T92=""),1,$T92))),0)))))))</f>
        <v>0</v>
      </c>
      <c r="GE95" s="595">
        <f>IF(GE$8="",0,IF($W81&gt;0,GE81,IF($W83&gt;0,GE83,IF(GE$1=1,$T86,IF($T88=справочники!$E$9,$T86+$T90*INT((GE$1-$AA$1)/IF(OR($T92=0,$T92=""),1,$T92)),IF($T88=справочники!$E$10,$T86*POWER($T90,INT((GE$1-$AA$1)/IF(OR($T92=0,$T92=""),1,$T92))),IF($T88=справочники!$E$11,POWER($T86,1+$T90*INT((GE$1-$AA$1)/IF(OR($T92=0,$T92=""),1,$T92))),0)))))))</f>
        <v>0</v>
      </c>
      <c r="GF95" s="595">
        <f>IF(GF$8="",0,IF($W81&gt;0,GF81,IF($W83&gt;0,GF83,IF(GF$1=1,$T86,IF($T88=справочники!$E$9,$T86+$T90*INT((GF$1-$AA$1)/IF(OR($T92=0,$T92=""),1,$T92)),IF($T88=справочники!$E$10,$T86*POWER($T90,INT((GF$1-$AA$1)/IF(OR($T92=0,$T92=""),1,$T92))),IF($T88=справочники!$E$11,POWER($T86,1+$T90*INT((GF$1-$AA$1)/IF(OR($T92=0,$T92=""),1,$T92))),0)))))))</f>
        <v>0</v>
      </c>
      <c r="GG95" s="595">
        <f>IF(GG$8="",0,IF($W81&gt;0,GG81,IF($W83&gt;0,GG83,IF(GG$1=1,$T86,IF($T88=справочники!$E$9,$T86+$T90*INT((GG$1-$AA$1)/IF(OR($T92=0,$T92=""),1,$T92)),IF($T88=справочники!$E$10,$T86*POWER($T90,INT((GG$1-$AA$1)/IF(OR($T92=0,$T92=""),1,$T92))),IF($T88=справочники!$E$11,POWER($T86,1+$T90*INT((GG$1-$AA$1)/IF(OR($T92=0,$T92=""),1,$T92))),0)))))))</f>
        <v>0</v>
      </c>
      <c r="GH95" s="595">
        <f>IF(GH$8="",0,IF($W81&gt;0,GH81,IF($W83&gt;0,GH83,IF(GH$1=1,$T86,IF($T88=справочники!$E$9,$T86+$T90*INT((GH$1-$AA$1)/IF(OR($T92=0,$T92=""),1,$T92)),IF($T88=справочники!$E$10,$T86*POWER($T90,INT((GH$1-$AA$1)/IF(OR($T92=0,$T92=""),1,$T92))),IF($T88=справочники!$E$11,POWER($T86,1+$T90*INT((GH$1-$AA$1)/IF(OR($T92=0,$T92=""),1,$T92))),0)))))))</f>
        <v>0</v>
      </c>
      <c r="GI95" s="595">
        <f>IF(GI$8="",0,IF($W81&gt;0,GI81,IF($W83&gt;0,GI83,IF(GI$1=1,$T86,IF($T88=справочники!$E$9,$T86+$T90*INT((GI$1-$AA$1)/IF(OR($T92=0,$T92=""),1,$T92)),IF($T88=справочники!$E$10,$T86*POWER($T90,INT((GI$1-$AA$1)/IF(OR($T92=0,$T92=""),1,$T92))),IF($T88=справочники!$E$11,POWER($T86,1+$T90*INT((GI$1-$AA$1)/IF(OR($T92=0,$T92=""),1,$T92))),0)))))))</f>
        <v>0</v>
      </c>
      <c r="GJ95" s="595">
        <f>IF(GJ$8="",0,IF($W81&gt;0,GJ81,IF($W83&gt;0,GJ83,IF(GJ$1=1,$T86,IF($T88=справочники!$E$9,$T86+$T90*INT((GJ$1-$AA$1)/IF(OR($T92=0,$T92=""),1,$T92)),IF($T88=справочники!$E$10,$T86*POWER($T90,INT((GJ$1-$AA$1)/IF(OR($T92=0,$T92=""),1,$T92))),IF($T88=справочники!$E$11,POWER($T86,1+$T90*INT((GJ$1-$AA$1)/IF(OR($T92=0,$T92=""),1,$T92))),0)))))))</f>
        <v>0</v>
      </c>
      <c r="GK95" s="595">
        <f>IF(GK$8="",0,IF($W81&gt;0,GK81,IF($W83&gt;0,GK83,IF(GK$1=1,$T86,IF($T88=справочники!$E$9,$T86+$T90*INT((GK$1-$AA$1)/IF(OR($T92=0,$T92=""),1,$T92)),IF($T88=справочники!$E$10,$T86*POWER($T90,INT((GK$1-$AA$1)/IF(OR($T92=0,$T92=""),1,$T92))),IF($T88=справочники!$E$11,POWER($T86,1+$T90*INT((GK$1-$AA$1)/IF(OR($T92=0,$T92=""),1,$T92))),0)))))))</f>
        <v>0</v>
      </c>
      <c r="GL95" s="595">
        <f>IF(GL$8="",0,IF($W81&gt;0,GL81,IF($W83&gt;0,GL83,IF(GL$1=1,$T86,IF($T88=справочники!$E$9,$T86+$T90*INT((GL$1-$AA$1)/IF(OR($T92=0,$T92=""),1,$T92)),IF($T88=справочники!$E$10,$T86*POWER($T90,INT((GL$1-$AA$1)/IF(OR($T92=0,$T92=""),1,$T92))),IF($T88=справочники!$E$11,POWER($T86,1+$T90*INT((GL$1-$AA$1)/IF(OR($T92=0,$T92=""),1,$T92))),0)))))))</f>
        <v>0</v>
      </c>
      <c r="GM95" s="595">
        <f>IF(GM$8="",0,IF($W81&gt;0,GM81,IF($W83&gt;0,GM83,IF(GM$1=1,$T86,IF($T88=справочники!$E$9,$T86+$T90*INT((GM$1-$AA$1)/IF(OR($T92=0,$T92=""),1,$T92)),IF($T88=справочники!$E$10,$T86*POWER($T90,INT((GM$1-$AA$1)/IF(OR($T92=0,$T92=""),1,$T92))),IF($T88=справочники!$E$11,POWER($T86,1+$T90*INT((GM$1-$AA$1)/IF(OR($T92=0,$T92=""),1,$T92))),0)))))))</f>
        <v>0</v>
      </c>
      <c r="GN95" s="595">
        <f>IF(GN$8="",0,IF($W81&gt;0,GN81,IF($W83&gt;0,GN83,IF(GN$1=1,$T86,IF($T88=справочники!$E$9,$T86+$T90*INT((GN$1-$AA$1)/IF(OR($T92=0,$T92=""),1,$T92)),IF($T88=справочники!$E$10,$T86*POWER($T90,INT((GN$1-$AA$1)/IF(OR($T92=0,$T92=""),1,$T92))),IF($T88=справочники!$E$11,POWER($T86,1+$T90*INT((GN$1-$AA$1)/IF(OR($T92=0,$T92=""),1,$T92))),0)))))))</f>
        <v>0</v>
      </c>
      <c r="GO95" s="595">
        <f>IF(GO$8="",0,IF($W81&gt;0,GO81,IF($W83&gt;0,GO83,IF(GO$1=1,$T86,IF($T88=справочники!$E$9,$T86+$T90*INT((GO$1-$AA$1)/IF(OR($T92=0,$T92=""),1,$T92)),IF($T88=справочники!$E$10,$T86*POWER($T90,INT((GO$1-$AA$1)/IF(OR($T92=0,$T92=""),1,$T92))),IF($T88=справочники!$E$11,POWER($T86,1+$T90*INT((GO$1-$AA$1)/IF(OR($T92=0,$T92=""),1,$T92))),0)))))))</f>
        <v>0</v>
      </c>
      <c r="GP95" s="595">
        <f>IF(GP$8="",0,IF($W81&gt;0,GP81,IF($W83&gt;0,GP83,IF(GP$1=1,$T86,IF($T88=справочники!$E$9,$T86+$T90*INT((GP$1-$AA$1)/IF(OR($T92=0,$T92=""),1,$T92)),IF($T88=справочники!$E$10,$T86*POWER($T90,INT((GP$1-$AA$1)/IF(OR($T92=0,$T92=""),1,$T92))),IF($T88=справочники!$E$11,POWER($T86,1+$T90*INT((GP$1-$AA$1)/IF(OR($T92=0,$T92=""),1,$T92))),0)))))))</f>
        <v>0</v>
      </c>
      <c r="GQ95" s="595">
        <f>IF(GQ$8="",0,IF($W81&gt;0,GQ81,IF($W83&gt;0,GQ83,IF(GQ$1=1,$T86,IF($T88=справочники!$E$9,$T86+$T90*INT((GQ$1-$AA$1)/IF(OR($T92=0,$T92=""),1,$T92)),IF($T88=справочники!$E$10,$T86*POWER($T90,INT((GQ$1-$AA$1)/IF(OR($T92=0,$T92=""),1,$T92))),IF($T88=справочники!$E$11,POWER($T86,1+$T90*INT((GQ$1-$AA$1)/IF(OR($T92=0,$T92=""),1,$T92))),0)))))))</f>
        <v>0</v>
      </c>
      <c r="GR95" s="595">
        <f>IF(GR$8="",0,IF($W81&gt;0,GR81,IF($W83&gt;0,GR83,IF(GR$1=1,$T86,IF($T88=справочники!$E$9,$T86+$T90*INT((GR$1-$AA$1)/IF(OR($T92=0,$T92=""),1,$T92)),IF($T88=справочники!$E$10,$T86*POWER($T90,INT((GR$1-$AA$1)/IF(OR($T92=0,$T92=""),1,$T92))),IF($T88=справочники!$E$11,POWER($T86,1+$T90*INT((GR$1-$AA$1)/IF(OR($T92=0,$T92=""),1,$T92))),0)))))))</f>
        <v>0</v>
      </c>
      <c r="GS95" s="595">
        <f>IF(GS$8="",0,IF($W81&gt;0,GS81,IF($W83&gt;0,GS83,IF(GS$1=1,$T86,IF($T88=справочники!$E$9,$T86+$T90*INT((GS$1-$AA$1)/IF(OR($T92=0,$T92=""),1,$T92)),IF($T88=справочники!$E$10,$T86*POWER($T90,INT((GS$1-$AA$1)/IF(OR($T92=0,$T92=""),1,$T92))),IF($T88=справочники!$E$11,POWER($T86,1+$T90*INT((GS$1-$AA$1)/IF(OR($T92=0,$T92=""),1,$T92))),0)))))))</f>
        <v>0</v>
      </c>
      <c r="GT95" s="595">
        <f>IF(GT$8="",0,IF($W81&gt;0,GT81,IF($W83&gt;0,GT83,IF(GT$1=1,$T86,IF($T88=справочники!$E$9,$T86+$T90*INT((GT$1-$AA$1)/IF(OR($T92=0,$T92=""),1,$T92)),IF($T88=справочники!$E$10,$T86*POWER($T90,INT((GT$1-$AA$1)/IF(OR($T92=0,$T92=""),1,$T92))),IF($T88=справочники!$E$11,POWER($T86,1+$T90*INT((GT$1-$AA$1)/IF(OR($T92=0,$T92=""),1,$T92))),0)))))))</f>
        <v>0</v>
      </c>
      <c r="GU95" s="595">
        <f>IF(GU$8="",0,IF($W81&gt;0,GU81,IF($W83&gt;0,GU83,IF(GU$1=1,$T86,IF($T88=справочники!$E$9,$T86+$T90*INT((GU$1-$AA$1)/IF(OR($T92=0,$T92=""),1,$T92)),IF($T88=справочники!$E$10,$T86*POWER($T90,INT((GU$1-$AA$1)/IF(OR($T92=0,$T92=""),1,$T92))),IF($T88=справочники!$E$11,POWER($T86,1+$T90*INT((GU$1-$AA$1)/IF(OR($T92=0,$T92=""),1,$T92))),0)))))))</f>
        <v>0</v>
      </c>
      <c r="GV95" s="595">
        <f>IF(GV$8="",0,IF($W81&gt;0,GV81,IF($W83&gt;0,GV83,IF(GV$1=1,$T86,IF($T88=справочники!$E$9,$T86+$T90*INT((GV$1-$AA$1)/IF(OR($T92=0,$T92=""),1,$T92)),IF($T88=справочники!$E$10,$T86*POWER($T90,INT((GV$1-$AA$1)/IF(OR($T92=0,$T92=""),1,$T92))),IF($T88=справочники!$E$11,POWER($T86,1+$T90*INT((GV$1-$AA$1)/IF(OR($T92=0,$T92=""),1,$T92))),0)))))))</f>
        <v>0</v>
      </c>
      <c r="GW95" s="595">
        <f>IF(GW$8="",0,IF($W81&gt;0,GW81,IF($W83&gt;0,GW83,IF(GW$1=1,$T86,IF($T88=справочники!$E$9,$T86+$T90*INT((GW$1-$AA$1)/IF(OR($T92=0,$T92=""),1,$T92)),IF($T88=справочники!$E$10,$T86*POWER($T90,INT((GW$1-$AA$1)/IF(OR($T92=0,$T92=""),1,$T92))),IF($T88=справочники!$E$11,POWER($T86,1+$T90*INT((GW$1-$AA$1)/IF(OR($T92=0,$T92=""),1,$T92))),0)))))))</f>
        <v>0</v>
      </c>
      <c r="GX95" s="595">
        <f>IF(GX$8="",0,IF($W81&gt;0,GX81,IF($W83&gt;0,GX83,IF(GX$1=1,$T86,IF($T88=справочники!$E$9,$T86+$T90*INT((GX$1-$AA$1)/IF(OR($T92=0,$T92=""),1,$T92)),IF($T88=справочники!$E$10,$T86*POWER($T90,INT((GX$1-$AA$1)/IF(OR($T92=0,$T92=""),1,$T92))),IF($T88=справочники!$E$11,POWER($T86,1+$T90*INT((GX$1-$AA$1)/IF(OR($T92=0,$T92=""),1,$T92))),0)))))))</f>
        <v>0</v>
      </c>
      <c r="GY95" s="595">
        <f>IF(GY$8="",0,IF($W81&gt;0,GY81,IF($W83&gt;0,GY83,IF(GY$1=1,$T86,IF($T88=справочники!$E$9,$T86+$T90*INT((GY$1-$AA$1)/IF(OR($T92=0,$T92=""),1,$T92)),IF($T88=справочники!$E$10,$T86*POWER($T90,INT((GY$1-$AA$1)/IF(OR($T92=0,$T92=""),1,$T92))),IF($T88=справочники!$E$11,POWER($T86,1+$T90*INT((GY$1-$AA$1)/IF(OR($T92=0,$T92=""),1,$T92))),0)))))))</f>
        <v>0</v>
      </c>
      <c r="GZ95" s="595">
        <f>IF(GZ$8="",0,IF($W81&gt;0,GZ81,IF($W83&gt;0,GZ83,IF(GZ$1=1,$T86,IF($T88=справочники!$E$9,$T86+$T90*INT((GZ$1-$AA$1)/IF(OR($T92=0,$T92=""),1,$T92)),IF($T88=справочники!$E$10,$T86*POWER($T90,INT((GZ$1-$AA$1)/IF(OR($T92=0,$T92=""),1,$T92))),IF($T88=справочники!$E$11,POWER($T86,1+$T90*INT((GZ$1-$AA$1)/IF(OR($T92=0,$T92=""),1,$T92))),0)))))))</f>
        <v>0</v>
      </c>
      <c r="HA95" s="3"/>
      <c r="HB95" s="3"/>
    </row>
    <row r="96" spans="1:210" ht="4.2" customHeight="1">
      <c r="A96" s="1"/>
      <c r="B96" s="1"/>
      <c r="C96" s="14"/>
      <c r="D96" s="14"/>
      <c r="E96" s="264"/>
      <c r="F96" s="14"/>
      <c r="G96" s="304"/>
      <c r="H96" s="14"/>
      <c r="I96" s="14"/>
      <c r="J96" s="14"/>
      <c r="K96" s="14"/>
      <c r="L96" s="14"/>
      <c r="M96" s="15"/>
      <c r="N96" s="14"/>
      <c r="O96" s="14"/>
      <c r="P96" s="15"/>
      <c r="Q96" s="14"/>
      <c r="R96" s="14"/>
      <c r="S96" s="15"/>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c r="FR96" s="180"/>
      <c r="FS96" s="180"/>
      <c r="FT96" s="180"/>
      <c r="FU96" s="180"/>
      <c r="FV96" s="180"/>
      <c r="FW96" s="180"/>
      <c r="FX96" s="180"/>
      <c r="FY96" s="180"/>
      <c r="FZ96" s="180"/>
      <c r="GA96" s="180"/>
      <c r="GB96" s="180"/>
      <c r="GC96" s="180"/>
      <c r="GD96" s="180"/>
      <c r="GE96" s="180"/>
      <c r="GF96" s="180"/>
      <c r="GG96" s="180"/>
      <c r="GH96" s="180"/>
      <c r="GI96" s="180"/>
      <c r="GJ96" s="180"/>
      <c r="GK96" s="180"/>
      <c r="GL96" s="180"/>
      <c r="GM96" s="180"/>
      <c r="GN96" s="180"/>
      <c r="GO96" s="180"/>
      <c r="GP96" s="180"/>
      <c r="GQ96" s="180"/>
      <c r="GR96" s="180"/>
      <c r="GS96" s="180"/>
      <c r="GT96" s="180"/>
      <c r="GU96" s="180"/>
      <c r="GV96" s="180"/>
      <c r="GW96" s="180"/>
      <c r="GX96" s="180"/>
      <c r="GY96" s="180"/>
      <c r="GZ96" s="180"/>
      <c r="HA96" s="1"/>
      <c r="HB96" s="1"/>
    </row>
    <row r="97" spans="1:210">
      <c r="A97" s="1"/>
      <c r="B97" s="196" t="s">
        <v>77</v>
      </c>
      <c r="C97" s="197"/>
      <c r="D97" s="196"/>
      <c r="E97" s="263"/>
      <c r="F97" s="48"/>
      <c r="G97" s="231" t="s">
        <v>6</v>
      </c>
      <c r="H97" s="1"/>
      <c r="I97" s="1" t="s">
        <v>85</v>
      </c>
      <c r="J97" s="1"/>
      <c r="K97" s="1"/>
      <c r="L97" s="1"/>
      <c r="M97" s="5"/>
      <c r="N97" s="19" t="str">
        <f>$N$76</f>
        <v>Низколиквидная продукция</v>
      </c>
      <c r="O97" s="1"/>
      <c r="P97" s="5"/>
      <c r="Q97" s="1" t="s">
        <v>14</v>
      </c>
      <c r="R97" s="1"/>
      <c r="S97" s="5" t="s">
        <v>6</v>
      </c>
      <c r="T97" s="200"/>
      <c r="U97" s="1"/>
      <c r="V97" s="1"/>
      <c r="W97" s="12"/>
      <c r="X97" s="10"/>
      <c r="Y97" s="46"/>
      <c r="Z97" s="93"/>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1"/>
      <c r="HB97" s="1"/>
    </row>
    <row r="98" spans="1:210">
      <c r="A98" s="1"/>
      <c r="B98" s="1"/>
      <c r="C98" s="1"/>
      <c r="D98" s="196"/>
      <c r="E98" s="263"/>
      <c r="F98" s="48"/>
      <c r="G98" s="231"/>
      <c r="H98" s="1"/>
      <c r="I98" s="1" t="str">
        <f>$I$97</f>
        <v>Скидки</v>
      </c>
      <c r="J98" s="1"/>
      <c r="K98" s="1"/>
      <c r="L98" s="1"/>
      <c r="M98" s="5"/>
      <c r="N98" s="19" t="str">
        <f>$N$77</f>
        <v>Неликвидная продукция</v>
      </c>
      <c r="O98" s="1"/>
      <c r="P98" s="5"/>
      <c r="Q98" s="1" t="s">
        <v>14</v>
      </c>
      <c r="R98" s="1"/>
      <c r="S98" s="5" t="s">
        <v>6</v>
      </c>
      <c r="T98" s="200"/>
      <c r="U98" s="1"/>
      <c r="V98" s="1"/>
      <c r="W98" s="12"/>
      <c r="X98" s="10"/>
      <c r="Y98" s="47"/>
      <c r="Z98" s="96"/>
      <c r="AA98" s="97"/>
      <c r="AB98" s="97"/>
      <c r="AC98" s="97"/>
      <c r="AD98" s="97"/>
      <c r="AE98" s="97"/>
      <c r="AF98" s="97"/>
      <c r="AG98" s="9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7"/>
      <c r="FX98" s="97"/>
      <c r="FY98" s="97"/>
      <c r="FZ98" s="97"/>
      <c r="GA98" s="97"/>
      <c r="GB98" s="97"/>
      <c r="GC98" s="97"/>
      <c r="GD98" s="97"/>
      <c r="GE98" s="97"/>
      <c r="GF98" s="97"/>
      <c r="GG98" s="97"/>
      <c r="GH98" s="97"/>
      <c r="GI98" s="97"/>
      <c r="GJ98" s="97"/>
      <c r="GK98" s="97"/>
      <c r="GL98" s="97"/>
      <c r="GM98" s="97"/>
      <c r="GN98" s="97"/>
      <c r="GO98" s="97"/>
      <c r="GP98" s="97"/>
      <c r="GQ98" s="97"/>
      <c r="GR98" s="97"/>
      <c r="GS98" s="97"/>
      <c r="GT98" s="97"/>
      <c r="GU98" s="97"/>
      <c r="GV98" s="97"/>
      <c r="GW98" s="97"/>
      <c r="GX98" s="97"/>
      <c r="GY98" s="97"/>
      <c r="GZ98" s="97"/>
      <c r="HA98" s="1"/>
      <c r="HB98" s="1"/>
    </row>
    <row r="99" spans="1:210">
      <c r="A99" s="1"/>
      <c r="B99" s="196"/>
      <c r="C99" s="197"/>
      <c r="D99" s="196"/>
      <c r="E99" s="263"/>
      <c r="F99" s="48"/>
      <c r="G99" s="231"/>
      <c r="H99" s="1"/>
      <c r="I99" s="1" t="str">
        <f>$H$95</f>
        <v>Средний чек или стоимость 1й продажи</v>
      </c>
      <c r="J99" s="1"/>
      <c r="K99" s="1"/>
      <c r="L99" s="1"/>
      <c r="M99" s="5"/>
      <c r="N99" s="19" t="str">
        <f>$N$76</f>
        <v>Низколиквидная продукция</v>
      </c>
      <c r="O99" s="1"/>
      <c r="P99" s="5"/>
      <c r="Q99" s="1" t="s">
        <v>26</v>
      </c>
      <c r="R99" s="1"/>
      <c r="S99" s="1"/>
      <c r="T99" s="7"/>
      <c r="U99" s="1"/>
      <c r="V99" s="1"/>
      <c r="W99" s="12"/>
      <c r="X99" s="10"/>
      <c r="Y99" s="46"/>
      <c r="Z99" s="91"/>
      <c r="AA99" s="92">
        <f>IF(AA$8="",0,AA95*(1-$T97))</f>
        <v>0</v>
      </c>
      <c r="AB99" s="92">
        <f t="shared" ref="AB99:AE99" si="760">IF(AB$8="",0,AB95*(1-$T97))</f>
        <v>0</v>
      </c>
      <c r="AC99" s="92">
        <f t="shared" si="760"/>
        <v>0</v>
      </c>
      <c r="AD99" s="92">
        <f t="shared" si="760"/>
        <v>0</v>
      </c>
      <c r="AE99" s="92">
        <f t="shared" si="760"/>
        <v>0</v>
      </c>
      <c r="AF99" s="92">
        <f t="shared" ref="AF99:CQ99" si="761">IF(AF$8="",0,AF95*(1-$T97))</f>
        <v>0</v>
      </c>
      <c r="AG99" s="92">
        <f t="shared" si="761"/>
        <v>0</v>
      </c>
      <c r="AH99" s="92">
        <f t="shared" si="761"/>
        <v>0</v>
      </c>
      <c r="AI99" s="92">
        <f t="shared" si="761"/>
        <v>0</v>
      </c>
      <c r="AJ99" s="92">
        <f t="shared" si="761"/>
        <v>0</v>
      </c>
      <c r="AK99" s="92">
        <f t="shared" si="761"/>
        <v>0</v>
      </c>
      <c r="AL99" s="92">
        <f t="shared" si="761"/>
        <v>0</v>
      </c>
      <c r="AM99" s="92">
        <f t="shared" si="761"/>
        <v>0</v>
      </c>
      <c r="AN99" s="92">
        <f t="shared" si="761"/>
        <v>0</v>
      </c>
      <c r="AO99" s="92">
        <f t="shared" si="761"/>
        <v>0</v>
      </c>
      <c r="AP99" s="92">
        <f t="shared" si="761"/>
        <v>0</v>
      </c>
      <c r="AQ99" s="92">
        <f t="shared" si="761"/>
        <v>0</v>
      </c>
      <c r="AR99" s="92">
        <f t="shared" si="761"/>
        <v>0</v>
      </c>
      <c r="AS99" s="92">
        <f t="shared" si="761"/>
        <v>0</v>
      </c>
      <c r="AT99" s="92">
        <f t="shared" si="761"/>
        <v>0</v>
      </c>
      <c r="AU99" s="92">
        <f t="shared" si="761"/>
        <v>0</v>
      </c>
      <c r="AV99" s="92">
        <f t="shared" si="761"/>
        <v>0</v>
      </c>
      <c r="AW99" s="92">
        <f t="shared" si="761"/>
        <v>0</v>
      </c>
      <c r="AX99" s="92">
        <f t="shared" si="761"/>
        <v>0</v>
      </c>
      <c r="AY99" s="92">
        <f t="shared" si="761"/>
        <v>0</v>
      </c>
      <c r="AZ99" s="92">
        <f t="shared" si="761"/>
        <v>0</v>
      </c>
      <c r="BA99" s="92">
        <f t="shared" si="761"/>
        <v>0</v>
      </c>
      <c r="BB99" s="92">
        <f t="shared" si="761"/>
        <v>0</v>
      </c>
      <c r="BC99" s="92">
        <f t="shared" si="761"/>
        <v>0</v>
      </c>
      <c r="BD99" s="92">
        <f t="shared" si="761"/>
        <v>0</v>
      </c>
      <c r="BE99" s="92">
        <f t="shared" si="761"/>
        <v>0</v>
      </c>
      <c r="BF99" s="92">
        <f t="shared" si="761"/>
        <v>0</v>
      </c>
      <c r="BG99" s="92">
        <f t="shared" si="761"/>
        <v>0</v>
      </c>
      <c r="BH99" s="92">
        <f t="shared" si="761"/>
        <v>0</v>
      </c>
      <c r="BI99" s="92">
        <f t="shared" si="761"/>
        <v>0</v>
      </c>
      <c r="BJ99" s="92">
        <f t="shared" si="761"/>
        <v>0</v>
      </c>
      <c r="BK99" s="92">
        <f t="shared" si="761"/>
        <v>0</v>
      </c>
      <c r="BL99" s="92">
        <f t="shared" si="761"/>
        <v>0</v>
      </c>
      <c r="BM99" s="92">
        <f t="shared" si="761"/>
        <v>0</v>
      </c>
      <c r="BN99" s="92">
        <f t="shared" si="761"/>
        <v>0</v>
      </c>
      <c r="BO99" s="92">
        <f t="shared" si="761"/>
        <v>0</v>
      </c>
      <c r="BP99" s="92">
        <f t="shared" si="761"/>
        <v>0</v>
      </c>
      <c r="BQ99" s="92">
        <f t="shared" si="761"/>
        <v>0</v>
      </c>
      <c r="BR99" s="92">
        <f t="shared" si="761"/>
        <v>0</v>
      </c>
      <c r="BS99" s="92">
        <f t="shared" si="761"/>
        <v>0</v>
      </c>
      <c r="BT99" s="92">
        <f t="shared" si="761"/>
        <v>0</v>
      </c>
      <c r="BU99" s="92">
        <f t="shared" si="761"/>
        <v>0</v>
      </c>
      <c r="BV99" s="92">
        <f t="shared" si="761"/>
        <v>0</v>
      </c>
      <c r="BW99" s="92">
        <f t="shared" si="761"/>
        <v>0</v>
      </c>
      <c r="BX99" s="92">
        <f t="shared" si="761"/>
        <v>0</v>
      </c>
      <c r="BY99" s="92">
        <f t="shared" si="761"/>
        <v>0</v>
      </c>
      <c r="BZ99" s="92">
        <f t="shared" si="761"/>
        <v>0</v>
      </c>
      <c r="CA99" s="92">
        <f t="shared" si="761"/>
        <v>0</v>
      </c>
      <c r="CB99" s="92">
        <f t="shared" si="761"/>
        <v>0</v>
      </c>
      <c r="CC99" s="92">
        <f t="shared" si="761"/>
        <v>0</v>
      </c>
      <c r="CD99" s="92">
        <f t="shared" si="761"/>
        <v>0</v>
      </c>
      <c r="CE99" s="92">
        <f t="shared" si="761"/>
        <v>0</v>
      </c>
      <c r="CF99" s="92">
        <f t="shared" si="761"/>
        <v>0</v>
      </c>
      <c r="CG99" s="92">
        <f t="shared" si="761"/>
        <v>0</v>
      </c>
      <c r="CH99" s="92">
        <f t="shared" si="761"/>
        <v>0</v>
      </c>
      <c r="CI99" s="92">
        <f t="shared" si="761"/>
        <v>0</v>
      </c>
      <c r="CJ99" s="92">
        <f t="shared" si="761"/>
        <v>0</v>
      </c>
      <c r="CK99" s="92">
        <f t="shared" si="761"/>
        <v>0</v>
      </c>
      <c r="CL99" s="92">
        <f t="shared" si="761"/>
        <v>0</v>
      </c>
      <c r="CM99" s="92">
        <f t="shared" si="761"/>
        <v>0</v>
      </c>
      <c r="CN99" s="92">
        <f t="shared" si="761"/>
        <v>0</v>
      </c>
      <c r="CO99" s="92">
        <f t="shared" si="761"/>
        <v>0</v>
      </c>
      <c r="CP99" s="92">
        <f t="shared" si="761"/>
        <v>0</v>
      </c>
      <c r="CQ99" s="92">
        <f t="shared" si="761"/>
        <v>0</v>
      </c>
      <c r="CR99" s="92">
        <f t="shared" ref="CR99:DG99" si="762">IF(CR$8="",0,CR95*(1-$T97))</f>
        <v>0</v>
      </c>
      <c r="CS99" s="92">
        <f t="shared" si="762"/>
        <v>0</v>
      </c>
      <c r="CT99" s="92">
        <f t="shared" si="762"/>
        <v>0</v>
      </c>
      <c r="CU99" s="92">
        <f t="shared" si="762"/>
        <v>0</v>
      </c>
      <c r="CV99" s="92">
        <f t="shared" si="762"/>
        <v>0</v>
      </c>
      <c r="CW99" s="92">
        <f t="shared" si="762"/>
        <v>0</v>
      </c>
      <c r="CX99" s="92">
        <f t="shared" si="762"/>
        <v>0</v>
      </c>
      <c r="CY99" s="92">
        <f t="shared" si="762"/>
        <v>0</v>
      </c>
      <c r="CZ99" s="92">
        <f t="shared" si="762"/>
        <v>0</v>
      </c>
      <c r="DA99" s="92">
        <f t="shared" si="762"/>
        <v>0</v>
      </c>
      <c r="DB99" s="92">
        <f t="shared" si="762"/>
        <v>0</v>
      </c>
      <c r="DC99" s="92">
        <f t="shared" si="762"/>
        <v>0</v>
      </c>
      <c r="DD99" s="92">
        <f t="shared" si="762"/>
        <v>0</v>
      </c>
      <c r="DE99" s="92">
        <f t="shared" si="762"/>
        <v>0</v>
      </c>
      <c r="DF99" s="92">
        <f t="shared" si="762"/>
        <v>0</v>
      </c>
      <c r="DG99" s="92">
        <f t="shared" si="762"/>
        <v>0</v>
      </c>
      <c r="DH99" s="92">
        <f t="shared" ref="DH99:FS99" si="763">IF(DH$8="",0,DH95*(1-$T97))</f>
        <v>0</v>
      </c>
      <c r="DI99" s="92">
        <f t="shared" si="763"/>
        <v>0</v>
      </c>
      <c r="DJ99" s="92">
        <f t="shared" si="763"/>
        <v>0</v>
      </c>
      <c r="DK99" s="92">
        <f t="shared" si="763"/>
        <v>0</v>
      </c>
      <c r="DL99" s="92">
        <f t="shared" si="763"/>
        <v>0</v>
      </c>
      <c r="DM99" s="92">
        <f t="shared" si="763"/>
        <v>0</v>
      </c>
      <c r="DN99" s="92">
        <f t="shared" si="763"/>
        <v>0</v>
      </c>
      <c r="DO99" s="92">
        <f t="shared" si="763"/>
        <v>0</v>
      </c>
      <c r="DP99" s="92">
        <f t="shared" si="763"/>
        <v>0</v>
      </c>
      <c r="DQ99" s="92">
        <f t="shared" si="763"/>
        <v>0</v>
      </c>
      <c r="DR99" s="92">
        <f t="shared" si="763"/>
        <v>0</v>
      </c>
      <c r="DS99" s="92">
        <f t="shared" si="763"/>
        <v>0</v>
      </c>
      <c r="DT99" s="92">
        <f t="shared" si="763"/>
        <v>0</v>
      </c>
      <c r="DU99" s="92">
        <f t="shared" si="763"/>
        <v>0</v>
      </c>
      <c r="DV99" s="92">
        <f t="shared" si="763"/>
        <v>0</v>
      </c>
      <c r="DW99" s="92">
        <f t="shared" si="763"/>
        <v>0</v>
      </c>
      <c r="DX99" s="92">
        <f t="shared" si="763"/>
        <v>0</v>
      </c>
      <c r="DY99" s="92">
        <f t="shared" si="763"/>
        <v>0</v>
      </c>
      <c r="DZ99" s="92">
        <f t="shared" si="763"/>
        <v>0</v>
      </c>
      <c r="EA99" s="92">
        <f t="shared" si="763"/>
        <v>0</v>
      </c>
      <c r="EB99" s="92">
        <f t="shared" si="763"/>
        <v>0</v>
      </c>
      <c r="EC99" s="92">
        <f t="shared" si="763"/>
        <v>0</v>
      </c>
      <c r="ED99" s="92">
        <f t="shared" si="763"/>
        <v>0</v>
      </c>
      <c r="EE99" s="92">
        <f t="shared" si="763"/>
        <v>0</v>
      </c>
      <c r="EF99" s="92">
        <f t="shared" si="763"/>
        <v>0</v>
      </c>
      <c r="EG99" s="92">
        <f t="shared" si="763"/>
        <v>0</v>
      </c>
      <c r="EH99" s="92">
        <f t="shared" si="763"/>
        <v>0</v>
      </c>
      <c r="EI99" s="92">
        <f t="shared" si="763"/>
        <v>0</v>
      </c>
      <c r="EJ99" s="92">
        <f t="shared" si="763"/>
        <v>0</v>
      </c>
      <c r="EK99" s="92">
        <f t="shared" si="763"/>
        <v>0</v>
      </c>
      <c r="EL99" s="92">
        <f t="shared" si="763"/>
        <v>0</v>
      </c>
      <c r="EM99" s="92">
        <f t="shared" si="763"/>
        <v>0</v>
      </c>
      <c r="EN99" s="92">
        <f t="shared" si="763"/>
        <v>0</v>
      </c>
      <c r="EO99" s="92">
        <f t="shared" si="763"/>
        <v>0</v>
      </c>
      <c r="EP99" s="92">
        <f t="shared" si="763"/>
        <v>0</v>
      </c>
      <c r="EQ99" s="92">
        <f t="shared" si="763"/>
        <v>0</v>
      </c>
      <c r="ER99" s="92">
        <f t="shared" si="763"/>
        <v>0</v>
      </c>
      <c r="ES99" s="92">
        <f t="shared" si="763"/>
        <v>0</v>
      </c>
      <c r="ET99" s="92">
        <f t="shared" si="763"/>
        <v>0</v>
      </c>
      <c r="EU99" s="92">
        <f t="shared" si="763"/>
        <v>0</v>
      </c>
      <c r="EV99" s="92">
        <f t="shared" si="763"/>
        <v>0</v>
      </c>
      <c r="EW99" s="92">
        <f t="shared" si="763"/>
        <v>0</v>
      </c>
      <c r="EX99" s="92">
        <f t="shared" si="763"/>
        <v>0</v>
      </c>
      <c r="EY99" s="92">
        <f t="shared" si="763"/>
        <v>0</v>
      </c>
      <c r="EZ99" s="92">
        <f t="shared" si="763"/>
        <v>0</v>
      </c>
      <c r="FA99" s="92">
        <f t="shared" si="763"/>
        <v>0</v>
      </c>
      <c r="FB99" s="92">
        <f t="shared" si="763"/>
        <v>0</v>
      </c>
      <c r="FC99" s="92">
        <f t="shared" si="763"/>
        <v>0</v>
      </c>
      <c r="FD99" s="92">
        <f t="shared" si="763"/>
        <v>0</v>
      </c>
      <c r="FE99" s="92">
        <f t="shared" si="763"/>
        <v>0</v>
      </c>
      <c r="FF99" s="92">
        <f t="shared" si="763"/>
        <v>0</v>
      </c>
      <c r="FG99" s="92">
        <f t="shared" si="763"/>
        <v>0</v>
      </c>
      <c r="FH99" s="92">
        <f t="shared" si="763"/>
        <v>0</v>
      </c>
      <c r="FI99" s="92">
        <f t="shared" si="763"/>
        <v>0</v>
      </c>
      <c r="FJ99" s="92">
        <f t="shared" si="763"/>
        <v>0</v>
      </c>
      <c r="FK99" s="92">
        <f t="shared" si="763"/>
        <v>0</v>
      </c>
      <c r="FL99" s="92">
        <f t="shared" si="763"/>
        <v>0</v>
      </c>
      <c r="FM99" s="92">
        <f t="shared" si="763"/>
        <v>0</v>
      </c>
      <c r="FN99" s="92">
        <f t="shared" si="763"/>
        <v>0</v>
      </c>
      <c r="FO99" s="92">
        <f t="shared" si="763"/>
        <v>0</v>
      </c>
      <c r="FP99" s="92">
        <f t="shared" si="763"/>
        <v>0</v>
      </c>
      <c r="FQ99" s="92">
        <f t="shared" si="763"/>
        <v>0</v>
      </c>
      <c r="FR99" s="92">
        <f t="shared" si="763"/>
        <v>0</v>
      </c>
      <c r="FS99" s="92">
        <f t="shared" si="763"/>
        <v>0</v>
      </c>
      <c r="FT99" s="92">
        <f t="shared" ref="FT99:GZ99" si="764">IF(FT$8="",0,FT95*(1-$T97))</f>
        <v>0</v>
      </c>
      <c r="FU99" s="92">
        <f t="shared" si="764"/>
        <v>0</v>
      </c>
      <c r="FV99" s="92">
        <f t="shared" si="764"/>
        <v>0</v>
      </c>
      <c r="FW99" s="92">
        <f t="shared" si="764"/>
        <v>0</v>
      </c>
      <c r="FX99" s="92">
        <f t="shared" si="764"/>
        <v>0</v>
      </c>
      <c r="FY99" s="92">
        <f t="shared" si="764"/>
        <v>0</v>
      </c>
      <c r="FZ99" s="92">
        <f t="shared" si="764"/>
        <v>0</v>
      </c>
      <c r="GA99" s="92">
        <f t="shared" si="764"/>
        <v>0</v>
      </c>
      <c r="GB99" s="92">
        <f t="shared" si="764"/>
        <v>0</v>
      </c>
      <c r="GC99" s="92">
        <f t="shared" si="764"/>
        <v>0</v>
      </c>
      <c r="GD99" s="92">
        <f t="shared" si="764"/>
        <v>0</v>
      </c>
      <c r="GE99" s="92">
        <f t="shared" si="764"/>
        <v>0</v>
      </c>
      <c r="GF99" s="92">
        <f t="shared" si="764"/>
        <v>0</v>
      </c>
      <c r="GG99" s="92">
        <f t="shared" si="764"/>
        <v>0</v>
      </c>
      <c r="GH99" s="92">
        <f t="shared" si="764"/>
        <v>0</v>
      </c>
      <c r="GI99" s="92">
        <f t="shared" si="764"/>
        <v>0</v>
      </c>
      <c r="GJ99" s="92">
        <f t="shared" si="764"/>
        <v>0</v>
      </c>
      <c r="GK99" s="92">
        <f t="shared" si="764"/>
        <v>0</v>
      </c>
      <c r="GL99" s="92">
        <f t="shared" si="764"/>
        <v>0</v>
      </c>
      <c r="GM99" s="92">
        <f t="shared" si="764"/>
        <v>0</v>
      </c>
      <c r="GN99" s="92">
        <f t="shared" si="764"/>
        <v>0</v>
      </c>
      <c r="GO99" s="92">
        <f t="shared" si="764"/>
        <v>0</v>
      </c>
      <c r="GP99" s="92">
        <f t="shared" si="764"/>
        <v>0</v>
      </c>
      <c r="GQ99" s="92">
        <f t="shared" si="764"/>
        <v>0</v>
      </c>
      <c r="GR99" s="92">
        <f t="shared" si="764"/>
        <v>0</v>
      </c>
      <c r="GS99" s="92">
        <f t="shared" si="764"/>
        <v>0</v>
      </c>
      <c r="GT99" s="92">
        <f t="shared" si="764"/>
        <v>0</v>
      </c>
      <c r="GU99" s="92">
        <f t="shared" si="764"/>
        <v>0</v>
      </c>
      <c r="GV99" s="92">
        <f t="shared" si="764"/>
        <v>0</v>
      </c>
      <c r="GW99" s="92">
        <f t="shared" si="764"/>
        <v>0</v>
      </c>
      <c r="GX99" s="92">
        <f t="shared" si="764"/>
        <v>0</v>
      </c>
      <c r="GY99" s="92">
        <f t="shared" si="764"/>
        <v>0</v>
      </c>
      <c r="GZ99" s="92">
        <f t="shared" si="764"/>
        <v>0</v>
      </c>
      <c r="HA99" s="1"/>
      <c r="HB99" s="1"/>
    </row>
    <row r="100" spans="1:210">
      <c r="A100" s="1"/>
      <c r="B100" s="1"/>
      <c r="C100" s="1"/>
      <c r="D100" s="196"/>
      <c r="E100" s="263"/>
      <c r="F100" s="48"/>
      <c r="G100" s="231"/>
      <c r="H100" s="1"/>
      <c r="I100" s="1" t="str">
        <f>$H$95</f>
        <v>Средний чек или стоимость 1й продажи</v>
      </c>
      <c r="J100" s="1"/>
      <c r="K100" s="1"/>
      <c r="L100" s="1"/>
      <c r="M100" s="5"/>
      <c r="N100" s="19" t="str">
        <f>$N$77</f>
        <v>Неликвидная продукция</v>
      </c>
      <c r="O100" s="1"/>
      <c r="P100" s="5"/>
      <c r="Q100" s="1" t="s">
        <v>26</v>
      </c>
      <c r="R100" s="1"/>
      <c r="S100" s="1"/>
      <c r="T100" s="7"/>
      <c r="U100" s="1"/>
      <c r="V100" s="1"/>
      <c r="W100" s="12"/>
      <c r="X100" s="10"/>
      <c r="Y100" s="46"/>
      <c r="Z100" s="91"/>
      <c r="AA100" s="92">
        <f>IF(AA$8="",0,AA95*(1-$T98))</f>
        <v>0</v>
      </c>
      <c r="AB100" s="92">
        <f t="shared" ref="AB100:AE100" si="765">IF(AB$8="",0,AB95*(1-$T98))</f>
        <v>0</v>
      </c>
      <c r="AC100" s="92">
        <f t="shared" si="765"/>
        <v>0</v>
      </c>
      <c r="AD100" s="92">
        <f t="shared" si="765"/>
        <v>0</v>
      </c>
      <c r="AE100" s="92">
        <f t="shared" si="765"/>
        <v>0</v>
      </c>
      <c r="AF100" s="92">
        <f t="shared" ref="AF100:CQ100" si="766">IF(AF$8="",0,AF95*(1-$T98))</f>
        <v>0</v>
      </c>
      <c r="AG100" s="92">
        <f t="shared" si="766"/>
        <v>0</v>
      </c>
      <c r="AH100" s="92">
        <f t="shared" si="766"/>
        <v>0</v>
      </c>
      <c r="AI100" s="92">
        <f t="shared" si="766"/>
        <v>0</v>
      </c>
      <c r="AJ100" s="92">
        <f t="shared" si="766"/>
        <v>0</v>
      </c>
      <c r="AK100" s="92">
        <f t="shared" si="766"/>
        <v>0</v>
      </c>
      <c r="AL100" s="92">
        <f t="shared" si="766"/>
        <v>0</v>
      </c>
      <c r="AM100" s="92">
        <f t="shared" si="766"/>
        <v>0</v>
      </c>
      <c r="AN100" s="92">
        <f t="shared" si="766"/>
        <v>0</v>
      </c>
      <c r="AO100" s="92">
        <f t="shared" si="766"/>
        <v>0</v>
      </c>
      <c r="AP100" s="92">
        <f t="shared" si="766"/>
        <v>0</v>
      </c>
      <c r="AQ100" s="92">
        <f t="shared" si="766"/>
        <v>0</v>
      </c>
      <c r="AR100" s="92">
        <f t="shared" si="766"/>
        <v>0</v>
      </c>
      <c r="AS100" s="92">
        <f t="shared" si="766"/>
        <v>0</v>
      </c>
      <c r="AT100" s="92">
        <f t="shared" si="766"/>
        <v>0</v>
      </c>
      <c r="AU100" s="92">
        <f t="shared" si="766"/>
        <v>0</v>
      </c>
      <c r="AV100" s="92">
        <f t="shared" si="766"/>
        <v>0</v>
      </c>
      <c r="AW100" s="92">
        <f t="shared" si="766"/>
        <v>0</v>
      </c>
      <c r="AX100" s="92">
        <f t="shared" si="766"/>
        <v>0</v>
      </c>
      <c r="AY100" s="92">
        <f t="shared" si="766"/>
        <v>0</v>
      </c>
      <c r="AZ100" s="92">
        <f t="shared" si="766"/>
        <v>0</v>
      </c>
      <c r="BA100" s="92">
        <f t="shared" si="766"/>
        <v>0</v>
      </c>
      <c r="BB100" s="92">
        <f t="shared" si="766"/>
        <v>0</v>
      </c>
      <c r="BC100" s="92">
        <f t="shared" si="766"/>
        <v>0</v>
      </c>
      <c r="BD100" s="92">
        <f t="shared" si="766"/>
        <v>0</v>
      </c>
      <c r="BE100" s="92">
        <f t="shared" si="766"/>
        <v>0</v>
      </c>
      <c r="BF100" s="92">
        <f t="shared" si="766"/>
        <v>0</v>
      </c>
      <c r="BG100" s="92">
        <f t="shared" si="766"/>
        <v>0</v>
      </c>
      <c r="BH100" s="92">
        <f t="shared" si="766"/>
        <v>0</v>
      </c>
      <c r="BI100" s="92">
        <f t="shared" si="766"/>
        <v>0</v>
      </c>
      <c r="BJ100" s="92">
        <f t="shared" si="766"/>
        <v>0</v>
      </c>
      <c r="BK100" s="92">
        <f t="shared" si="766"/>
        <v>0</v>
      </c>
      <c r="BL100" s="92">
        <f t="shared" si="766"/>
        <v>0</v>
      </c>
      <c r="BM100" s="92">
        <f t="shared" si="766"/>
        <v>0</v>
      </c>
      <c r="BN100" s="92">
        <f t="shared" si="766"/>
        <v>0</v>
      </c>
      <c r="BO100" s="92">
        <f t="shared" si="766"/>
        <v>0</v>
      </c>
      <c r="BP100" s="92">
        <f t="shared" si="766"/>
        <v>0</v>
      </c>
      <c r="BQ100" s="92">
        <f t="shared" si="766"/>
        <v>0</v>
      </c>
      <c r="BR100" s="92">
        <f t="shared" si="766"/>
        <v>0</v>
      </c>
      <c r="BS100" s="92">
        <f t="shared" si="766"/>
        <v>0</v>
      </c>
      <c r="BT100" s="92">
        <f t="shared" si="766"/>
        <v>0</v>
      </c>
      <c r="BU100" s="92">
        <f t="shared" si="766"/>
        <v>0</v>
      </c>
      <c r="BV100" s="92">
        <f t="shared" si="766"/>
        <v>0</v>
      </c>
      <c r="BW100" s="92">
        <f t="shared" si="766"/>
        <v>0</v>
      </c>
      <c r="BX100" s="92">
        <f t="shared" si="766"/>
        <v>0</v>
      </c>
      <c r="BY100" s="92">
        <f t="shared" si="766"/>
        <v>0</v>
      </c>
      <c r="BZ100" s="92">
        <f t="shared" si="766"/>
        <v>0</v>
      </c>
      <c r="CA100" s="92">
        <f t="shared" si="766"/>
        <v>0</v>
      </c>
      <c r="CB100" s="92">
        <f t="shared" si="766"/>
        <v>0</v>
      </c>
      <c r="CC100" s="92">
        <f t="shared" si="766"/>
        <v>0</v>
      </c>
      <c r="CD100" s="92">
        <f t="shared" si="766"/>
        <v>0</v>
      </c>
      <c r="CE100" s="92">
        <f t="shared" si="766"/>
        <v>0</v>
      </c>
      <c r="CF100" s="92">
        <f t="shared" si="766"/>
        <v>0</v>
      </c>
      <c r="CG100" s="92">
        <f t="shared" si="766"/>
        <v>0</v>
      </c>
      <c r="CH100" s="92">
        <f t="shared" si="766"/>
        <v>0</v>
      </c>
      <c r="CI100" s="92">
        <f t="shared" si="766"/>
        <v>0</v>
      </c>
      <c r="CJ100" s="92">
        <f t="shared" si="766"/>
        <v>0</v>
      </c>
      <c r="CK100" s="92">
        <f t="shared" si="766"/>
        <v>0</v>
      </c>
      <c r="CL100" s="92">
        <f t="shared" si="766"/>
        <v>0</v>
      </c>
      <c r="CM100" s="92">
        <f t="shared" si="766"/>
        <v>0</v>
      </c>
      <c r="CN100" s="92">
        <f t="shared" si="766"/>
        <v>0</v>
      </c>
      <c r="CO100" s="92">
        <f t="shared" si="766"/>
        <v>0</v>
      </c>
      <c r="CP100" s="92">
        <f t="shared" si="766"/>
        <v>0</v>
      </c>
      <c r="CQ100" s="92">
        <f t="shared" si="766"/>
        <v>0</v>
      </c>
      <c r="CR100" s="92">
        <f t="shared" ref="CR100:DG100" si="767">IF(CR$8="",0,CR95*(1-$T98))</f>
        <v>0</v>
      </c>
      <c r="CS100" s="92">
        <f t="shared" si="767"/>
        <v>0</v>
      </c>
      <c r="CT100" s="92">
        <f t="shared" si="767"/>
        <v>0</v>
      </c>
      <c r="CU100" s="92">
        <f t="shared" si="767"/>
        <v>0</v>
      </c>
      <c r="CV100" s="92">
        <f t="shared" si="767"/>
        <v>0</v>
      </c>
      <c r="CW100" s="92">
        <f t="shared" si="767"/>
        <v>0</v>
      </c>
      <c r="CX100" s="92">
        <f t="shared" si="767"/>
        <v>0</v>
      </c>
      <c r="CY100" s="92">
        <f t="shared" si="767"/>
        <v>0</v>
      </c>
      <c r="CZ100" s="92">
        <f t="shared" si="767"/>
        <v>0</v>
      </c>
      <c r="DA100" s="92">
        <f t="shared" si="767"/>
        <v>0</v>
      </c>
      <c r="DB100" s="92">
        <f t="shared" si="767"/>
        <v>0</v>
      </c>
      <c r="DC100" s="92">
        <f t="shared" si="767"/>
        <v>0</v>
      </c>
      <c r="DD100" s="92">
        <f t="shared" si="767"/>
        <v>0</v>
      </c>
      <c r="DE100" s="92">
        <f t="shared" si="767"/>
        <v>0</v>
      </c>
      <c r="DF100" s="92">
        <f t="shared" si="767"/>
        <v>0</v>
      </c>
      <c r="DG100" s="92">
        <f t="shared" si="767"/>
        <v>0</v>
      </c>
      <c r="DH100" s="92">
        <f t="shared" ref="DH100:FS100" si="768">IF(DH$8="",0,DH95*(1-$T98))</f>
        <v>0</v>
      </c>
      <c r="DI100" s="92">
        <f t="shared" si="768"/>
        <v>0</v>
      </c>
      <c r="DJ100" s="92">
        <f t="shared" si="768"/>
        <v>0</v>
      </c>
      <c r="DK100" s="92">
        <f t="shared" si="768"/>
        <v>0</v>
      </c>
      <c r="DL100" s="92">
        <f t="shared" si="768"/>
        <v>0</v>
      </c>
      <c r="DM100" s="92">
        <f t="shared" si="768"/>
        <v>0</v>
      </c>
      <c r="DN100" s="92">
        <f t="shared" si="768"/>
        <v>0</v>
      </c>
      <c r="DO100" s="92">
        <f t="shared" si="768"/>
        <v>0</v>
      </c>
      <c r="DP100" s="92">
        <f t="shared" si="768"/>
        <v>0</v>
      </c>
      <c r="DQ100" s="92">
        <f t="shared" si="768"/>
        <v>0</v>
      </c>
      <c r="DR100" s="92">
        <f t="shared" si="768"/>
        <v>0</v>
      </c>
      <c r="DS100" s="92">
        <f t="shared" si="768"/>
        <v>0</v>
      </c>
      <c r="DT100" s="92">
        <f t="shared" si="768"/>
        <v>0</v>
      </c>
      <c r="DU100" s="92">
        <f t="shared" si="768"/>
        <v>0</v>
      </c>
      <c r="DV100" s="92">
        <f t="shared" si="768"/>
        <v>0</v>
      </c>
      <c r="DW100" s="92">
        <f t="shared" si="768"/>
        <v>0</v>
      </c>
      <c r="DX100" s="92">
        <f t="shared" si="768"/>
        <v>0</v>
      </c>
      <c r="DY100" s="92">
        <f t="shared" si="768"/>
        <v>0</v>
      </c>
      <c r="DZ100" s="92">
        <f t="shared" si="768"/>
        <v>0</v>
      </c>
      <c r="EA100" s="92">
        <f t="shared" si="768"/>
        <v>0</v>
      </c>
      <c r="EB100" s="92">
        <f t="shared" si="768"/>
        <v>0</v>
      </c>
      <c r="EC100" s="92">
        <f t="shared" si="768"/>
        <v>0</v>
      </c>
      <c r="ED100" s="92">
        <f t="shared" si="768"/>
        <v>0</v>
      </c>
      <c r="EE100" s="92">
        <f t="shared" si="768"/>
        <v>0</v>
      </c>
      <c r="EF100" s="92">
        <f t="shared" si="768"/>
        <v>0</v>
      </c>
      <c r="EG100" s="92">
        <f t="shared" si="768"/>
        <v>0</v>
      </c>
      <c r="EH100" s="92">
        <f t="shared" si="768"/>
        <v>0</v>
      </c>
      <c r="EI100" s="92">
        <f t="shared" si="768"/>
        <v>0</v>
      </c>
      <c r="EJ100" s="92">
        <f t="shared" si="768"/>
        <v>0</v>
      </c>
      <c r="EK100" s="92">
        <f t="shared" si="768"/>
        <v>0</v>
      </c>
      <c r="EL100" s="92">
        <f t="shared" si="768"/>
        <v>0</v>
      </c>
      <c r="EM100" s="92">
        <f t="shared" si="768"/>
        <v>0</v>
      </c>
      <c r="EN100" s="92">
        <f t="shared" si="768"/>
        <v>0</v>
      </c>
      <c r="EO100" s="92">
        <f t="shared" si="768"/>
        <v>0</v>
      </c>
      <c r="EP100" s="92">
        <f t="shared" si="768"/>
        <v>0</v>
      </c>
      <c r="EQ100" s="92">
        <f t="shared" si="768"/>
        <v>0</v>
      </c>
      <c r="ER100" s="92">
        <f t="shared" si="768"/>
        <v>0</v>
      </c>
      <c r="ES100" s="92">
        <f t="shared" si="768"/>
        <v>0</v>
      </c>
      <c r="ET100" s="92">
        <f t="shared" si="768"/>
        <v>0</v>
      </c>
      <c r="EU100" s="92">
        <f t="shared" si="768"/>
        <v>0</v>
      </c>
      <c r="EV100" s="92">
        <f t="shared" si="768"/>
        <v>0</v>
      </c>
      <c r="EW100" s="92">
        <f t="shared" si="768"/>
        <v>0</v>
      </c>
      <c r="EX100" s="92">
        <f t="shared" si="768"/>
        <v>0</v>
      </c>
      <c r="EY100" s="92">
        <f t="shared" si="768"/>
        <v>0</v>
      </c>
      <c r="EZ100" s="92">
        <f t="shared" si="768"/>
        <v>0</v>
      </c>
      <c r="FA100" s="92">
        <f t="shared" si="768"/>
        <v>0</v>
      </c>
      <c r="FB100" s="92">
        <f t="shared" si="768"/>
        <v>0</v>
      </c>
      <c r="FC100" s="92">
        <f t="shared" si="768"/>
        <v>0</v>
      </c>
      <c r="FD100" s="92">
        <f t="shared" si="768"/>
        <v>0</v>
      </c>
      <c r="FE100" s="92">
        <f t="shared" si="768"/>
        <v>0</v>
      </c>
      <c r="FF100" s="92">
        <f t="shared" si="768"/>
        <v>0</v>
      </c>
      <c r="FG100" s="92">
        <f t="shared" si="768"/>
        <v>0</v>
      </c>
      <c r="FH100" s="92">
        <f t="shared" si="768"/>
        <v>0</v>
      </c>
      <c r="FI100" s="92">
        <f t="shared" si="768"/>
        <v>0</v>
      </c>
      <c r="FJ100" s="92">
        <f t="shared" si="768"/>
        <v>0</v>
      </c>
      <c r="FK100" s="92">
        <f t="shared" si="768"/>
        <v>0</v>
      </c>
      <c r="FL100" s="92">
        <f t="shared" si="768"/>
        <v>0</v>
      </c>
      <c r="FM100" s="92">
        <f t="shared" si="768"/>
        <v>0</v>
      </c>
      <c r="FN100" s="92">
        <f t="shared" si="768"/>
        <v>0</v>
      </c>
      <c r="FO100" s="92">
        <f t="shared" si="768"/>
        <v>0</v>
      </c>
      <c r="FP100" s="92">
        <f t="shared" si="768"/>
        <v>0</v>
      </c>
      <c r="FQ100" s="92">
        <f t="shared" si="768"/>
        <v>0</v>
      </c>
      <c r="FR100" s="92">
        <f t="shared" si="768"/>
        <v>0</v>
      </c>
      <c r="FS100" s="92">
        <f t="shared" si="768"/>
        <v>0</v>
      </c>
      <c r="FT100" s="92">
        <f t="shared" ref="FT100:GZ100" si="769">IF(FT$8="",0,FT95*(1-$T98))</f>
        <v>0</v>
      </c>
      <c r="FU100" s="92">
        <f t="shared" si="769"/>
        <v>0</v>
      </c>
      <c r="FV100" s="92">
        <f t="shared" si="769"/>
        <v>0</v>
      </c>
      <c r="FW100" s="92">
        <f t="shared" si="769"/>
        <v>0</v>
      </c>
      <c r="FX100" s="92">
        <f t="shared" si="769"/>
        <v>0</v>
      </c>
      <c r="FY100" s="92">
        <f t="shared" si="769"/>
        <v>0</v>
      </c>
      <c r="FZ100" s="92">
        <f t="shared" si="769"/>
        <v>0</v>
      </c>
      <c r="GA100" s="92">
        <f t="shared" si="769"/>
        <v>0</v>
      </c>
      <c r="GB100" s="92">
        <f t="shared" si="769"/>
        <v>0</v>
      </c>
      <c r="GC100" s="92">
        <f t="shared" si="769"/>
        <v>0</v>
      </c>
      <c r="GD100" s="92">
        <f t="shared" si="769"/>
        <v>0</v>
      </c>
      <c r="GE100" s="92">
        <f t="shared" si="769"/>
        <v>0</v>
      </c>
      <c r="GF100" s="92">
        <f t="shared" si="769"/>
        <v>0</v>
      </c>
      <c r="GG100" s="92">
        <f t="shared" si="769"/>
        <v>0</v>
      </c>
      <c r="GH100" s="92">
        <f t="shared" si="769"/>
        <v>0</v>
      </c>
      <c r="GI100" s="92">
        <f t="shared" si="769"/>
        <v>0</v>
      </c>
      <c r="GJ100" s="92">
        <f t="shared" si="769"/>
        <v>0</v>
      </c>
      <c r="GK100" s="92">
        <f t="shared" si="769"/>
        <v>0</v>
      </c>
      <c r="GL100" s="92">
        <f t="shared" si="769"/>
        <v>0</v>
      </c>
      <c r="GM100" s="92">
        <f t="shared" si="769"/>
        <v>0</v>
      </c>
      <c r="GN100" s="92">
        <f t="shared" si="769"/>
        <v>0</v>
      </c>
      <c r="GO100" s="92">
        <f t="shared" si="769"/>
        <v>0</v>
      </c>
      <c r="GP100" s="92">
        <f t="shared" si="769"/>
        <v>0</v>
      </c>
      <c r="GQ100" s="92">
        <f t="shared" si="769"/>
        <v>0</v>
      </c>
      <c r="GR100" s="92">
        <f t="shared" si="769"/>
        <v>0</v>
      </c>
      <c r="GS100" s="92">
        <f t="shared" si="769"/>
        <v>0</v>
      </c>
      <c r="GT100" s="92">
        <f t="shared" si="769"/>
        <v>0</v>
      </c>
      <c r="GU100" s="92">
        <f t="shared" si="769"/>
        <v>0</v>
      </c>
      <c r="GV100" s="92">
        <f t="shared" si="769"/>
        <v>0</v>
      </c>
      <c r="GW100" s="92">
        <f t="shared" si="769"/>
        <v>0</v>
      </c>
      <c r="GX100" s="92">
        <f t="shared" si="769"/>
        <v>0</v>
      </c>
      <c r="GY100" s="92">
        <f t="shared" si="769"/>
        <v>0</v>
      </c>
      <c r="GZ100" s="92">
        <f t="shared" si="769"/>
        <v>0</v>
      </c>
      <c r="HA100" s="1"/>
      <c r="HB100" s="1"/>
    </row>
    <row r="101" spans="1:210" ht="4.2" customHeight="1">
      <c r="A101" s="1"/>
      <c r="B101" s="1"/>
      <c r="C101" s="14"/>
      <c r="D101" s="14"/>
      <c r="E101" s="264"/>
      <c r="F101" s="14"/>
      <c r="G101" s="304"/>
      <c r="H101" s="14"/>
      <c r="I101" s="14"/>
      <c r="J101" s="14"/>
      <c r="K101" s="14"/>
      <c r="L101" s="14"/>
      <c r="M101" s="15"/>
      <c r="N101" s="14"/>
      <c r="O101" s="14"/>
      <c r="P101" s="15"/>
      <c r="Q101" s="14"/>
      <c r="R101" s="14"/>
      <c r="S101" s="15"/>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c r="FR101" s="180"/>
      <c r="FS101" s="180"/>
      <c r="FT101" s="180"/>
      <c r="FU101" s="180"/>
      <c r="FV101" s="180"/>
      <c r="FW101" s="180"/>
      <c r="FX101" s="180"/>
      <c r="FY101" s="180"/>
      <c r="FZ101" s="180"/>
      <c r="GA101" s="180"/>
      <c r="GB101" s="180"/>
      <c r="GC101" s="180"/>
      <c r="GD101" s="180"/>
      <c r="GE101" s="180"/>
      <c r="GF101" s="180"/>
      <c r="GG101" s="180"/>
      <c r="GH101" s="180"/>
      <c r="GI101" s="180"/>
      <c r="GJ101" s="180"/>
      <c r="GK101" s="180"/>
      <c r="GL101" s="180"/>
      <c r="GM101" s="180"/>
      <c r="GN101" s="180"/>
      <c r="GO101" s="180"/>
      <c r="GP101" s="180"/>
      <c r="GQ101" s="180"/>
      <c r="GR101" s="180"/>
      <c r="GS101" s="180"/>
      <c r="GT101" s="180"/>
      <c r="GU101" s="180"/>
      <c r="GV101" s="180"/>
      <c r="GW101" s="180"/>
      <c r="GX101" s="180"/>
      <c r="GY101" s="180"/>
      <c r="GZ101" s="180"/>
      <c r="HA101" s="1"/>
      <c r="HB101" s="1"/>
    </row>
    <row r="102" spans="1:210" ht="4.2" customHeight="1">
      <c r="A102" s="1"/>
      <c r="B102" s="1"/>
      <c r="C102" s="1"/>
      <c r="D102" s="1"/>
      <c r="E102" s="263"/>
      <c r="F102" s="48"/>
      <c r="G102" s="231"/>
      <c r="H102" s="1"/>
      <c r="I102" s="1"/>
      <c r="J102" s="1"/>
      <c r="K102" s="1"/>
      <c r="L102" s="1"/>
      <c r="M102" s="5"/>
      <c r="N102" s="1"/>
      <c r="O102" s="1"/>
      <c r="P102" s="5"/>
      <c r="Q102" s="1"/>
      <c r="R102" s="1"/>
      <c r="S102" s="5"/>
      <c r="T102" s="7"/>
      <c r="U102" s="24"/>
      <c r="V102" s="1"/>
      <c r="W102" s="12"/>
      <c r="X102" s="10"/>
      <c r="Y102" s="46"/>
      <c r="Z102" s="93"/>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94"/>
      <c r="DV102" s="94"/>
      <c r="DW102" s="94"/>
      <c r="DX102" s="94"/>
      <c r="DY102" s="94"/>
      <c r="DZ102" s="94"/>
      <c r="EA102" s="94"/>
      <c r="EB102" s="94"/>
      <c r="EC102" s="94"/>
      <c r="ED102" s="94"/>
      <c r="EE102" s="94"/>
      <c r="EF102" s="94"/>
      <c r="EG102" s="94"/>
      <c r="EH102" s="94"/>
      <c r="EI102" s="94"/>
      <c r="EJ102" s="94"/>
      <c r="EK102" s="94"/>
      <c r="EL102" s="94"/>
      <c r="EM102" s="94"/>
      <c r="EN102" s="94"/>
      <c r="EO102" s="94"/>
      <c r="EP102" s="94"/>
      <c r="EQ102" s="94"/>
      <c r="ER102" s="94"/>
      <c r="ES102" s="94"/>
      <c r="ET102" s="94"/>
      <c r="EU102" s="94"/>
      <c r="EV102" s="94"/>
      <c r="EW102" s="94"/>
      <c r="EX102" s="94"/>
      <c r="EY102" s="94"/>
      <c r="EZ102" s="94"/>
      <c r="FA102" s="94"/>
      <c r="FB102" s="94"/>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c r="GS102" s="94"/>
      <c r="GT102" s="94"/>
      <c r="GU102" s="94"/>
      <c r="GV102" s="94"/>
      <c r="GW102" s="94"/>
      <c r="GX102" s="94"/>
      <c r="GY102" s="94"/>
      <c r="GZ102" s="94"/>
      <c r="HA102" s="1"/>
      <c r="HB102" s="1"/>
    </row>
    <row r="103" spans="1:210" s="4" customFormat="1">
      <c r="A103" s="3"/>
      <c r="B103" s="3"/>
      <c r="C103" s="3"/>
      <c r="D103" s="3"/>
      <c r="E103" s="9" t="str">
        <f>IF(Главная!$N$19=справочники!$N$12,"",IF(OR(Главная!$N$19=справочники!$N$13,Главная!$N$19=справочники!$N$14),"","ндс(+)"))</f>
        <v>ндс(+)</v>
      </c>
      <c r="F103" s="51"/>
      <c r="G103" s="250"/>
      <c r="H103" s="585" t="str">
        <f>$H$11</f>
        <v>Продажи, вкл. ндс</v>
      </c>
      <c r="I103" s="585"/>
      <c r="J103" s="585"/>
      <c r="K103" s="585"/>
      <c r="L103" s="3"/>
      <c r="M103" s="5"/>
      <c r="N103" s="3" t="str">
        <f>N46</f>
        <v>Продукт-1</v>
      </c>
      <c r="O103" s="3"/>
      <c r="P103" s="5"/>
      <c r="Q103" s="3" t="s">
        <v>26</v>
      </c>
      <c r="R103" s="3"/>
      <c r="S103" s="5"/>
      <c r="T103" s="84"/>
      <c r="U103" s="24"/>
      <c r="V103" s="3"/>
      <c r="W103" s="586">
        <f>SUM($Y103:$HA103)</f>
        <v>0</v>
      </c>
      <c r="X103" s="12"/>
      <c r="Y103" s="46"/>
      <c r="Z103" s="91"/>
      <c r="AA103" s="92">
        <f>IF(AA$8="",0,SUM(AA105:AA108))</f>
        <v>0</v>
      </c>
      <c r="AB103" s="92">
        <f t="shared" ref="AB103:AE103" si="770">IF(AB$8="",0,SUM(AB105:AB108))</f>
        <v>0</v>
      </c>
      <c r="AC103" s="92">
        <f t="shared" si="770"/>
        <v>0</v>
      </c>
      <c r="AD103" s="92">
        <f t="shared" si="770"/>
        <v>0</v>
      </c>
      <c r="AE103" s="92">
        <f t="shared" si="770"/>
        <v>0</v>
      </c>
      <c r="AF103" s="92">
        <f t="shared" ref="AF103:CQ103" si="771">IF(AF$8="",0,SUM(AF105:AF108))</f>
        <v>0</v>
      </c>
      <c r="AG103" s="92">
        <f t="shared" si="771"/>
        <v>0</v>
      </c>
      <c r="AH103" s="92">
        <f t="shared" si="771"/>
        <v>0</v>
      </c>
      <c r="AI103" s="92">
        <f t="shared" si="771"/>
        <v>0</v>
      </c>
      <c r="AJ103" s="92">
        <f t="shared" si="771"/>
        <v>0</v>
      </c>
      <c r="AK103" s="92">
        <f t="shared" si="771"/>
        <v>0</v>
      </c>
      <c r="AL103" s="92">
        <f t="shared" si="771"/>
        <v>0</v>
      </c>
      <c r="AM103" s="92">
        <f t="shared" si="771"/>
        <v>0</v>
      </c>
      <c r="AN103" s="92">
        <f t="shared" si="771"/>
        <v>0</v>
      </c>
      <c r="AO103" s="92">
        <f t="shared" si="771"/>
        <v>0</v>
      </c>
      <c r="AP103" s="92">
        <f t="shared" si="771"/>
        <v>0</v>
      </c>
      <c r="AQ103" s="92">
        <f t="shared" si="771"/>
        <v>0</v>
      </c>
      <c r="AR103" s="92">
        <f t="shared" si="771"/>
        <v>0</v>
      </c>
      <c r="AS103" s="92">
        <f t="shared" si="771"/>
        <v>0</v>
      </c>
      <c r="AT103" s="92">
        <f t="shared" si="771"/>
        <v>0</v>
      </c>
      <c r="AU103" s="92">
        <f t="shared" si="771"/>
        <v>0</v>
      </c>
      <c r="AV103" s="92">
        <f t="shared" si="771"/>
        <v>0</v>
      </c>
      <c r="AW103" s="92">
        <f t="shared" si="771"/>
        <v>0</v>
      </c>
      <c r="AX103" s="92">
        <f t="shared" si="771"/>
        <v>0</v>
      </c>
      <c r="AY103" s="92">
        <f t="shared" si="771"/>
        <v>0</v>
      </c>
      <c r="AZ103" s="92">
        <f t="shared" si="771"/>
        <v>0</v>
      </c>
      <c r="BA103" s="92">
        <f t="shared" si="771"/>
        <v>0</v>
      </c>
      <c r="BB103" s="92">
        <f t="shared" si="771"/>
        <v>0</v>
      </c>
      <c r="BC103" s="92">
        <f t="shared" si="771"/>
        <v>0</v>
      </c>
      <c r="BD103" s="92">
        <f t="shared" si="771"/>
        <v>0</v>
      </c>
      <c r="BE103" s="92">
        <f t="shared" si="771"/>
        <v>0</v>
      </c>
      <c r="BF103" s="92">
        <f t="shared" si="771"/>
        <v>0</v>
      </c>
      <c r="BG103" s="92">
        <f t="shared" si="771"/>
        <v>0</v>
      </c>
      <c r="BH103" s="92">
        <f t="shared" si="771"/>
        <v>0</v>
      </c>
      <c r="BI103" s="92">
        <f t="shared" si="771"/>
        <v>0</v>
      </c>
      <c r="BJ103" s="92">
        <f t="shared" si="771"/>
        <v>0</v>
      </c>
      <c r="BK103" s="92">
        <f t="shared" si="771"/>
        <v>0</v>
      </c>
      <c r="BL103" s="92">
        <f t="shared" si="771"/>
        <v>0</v>
      </c>
      <c r="BM103" s="92">
        <f t="shared" si="771"/>
        <v>0</v>
      </c>
      <c r="BN103" s="92">
        <f t="shared" si="771"/>
        <v>0</v>
      </c>
      <c r="BO103" s="92">
        <f t="shared" si="771"/>
        <v>0</v>
      </c>
      <c r="BP103" s="92">
        <f t="shared" si="771"/>
        <v>0</v>
      </c>
      <c r="BQ103" s="92">
        <f t="shared" si="771"/>
        <v>0</v>
      </c>
      <c r="BR103" s="92">
        <f t="shared" si="771"/>
        <v>0</v>
      </c>
      <c r="BS103" s="92">
        <f t="shared" si="771"/>
        <v>0</v>
      </c>
      <c r="BT103" s="92">
        <f t="shared" si="771"/>
        <v>0</v>
      </c>
      <c r="BU103" s="92">
        <f t="shared" si="771"/>
        <v>0</v>
      </c>
      <c r="BV103" s="92">
        <f t="shared" si="771"/>
        <v>0</v>
      </c>
      <c r="BW103" s="92">
        <f t="shared" si="771"/>
        <v>0</v>
      </c>
      <c r="BX103" s="92">
        <f t="shared" si="771"/>
        <v>0</v>
      </c>
      <c r="BY103" s="92">
        <f t="shared" si="771"/>
        <v>0</v>
      </c>
      <c r="BZ103" s="92">
        <f t="shared" si="771"/>
        <v>0</v>
      </c>
      <c r="CA103" s="92">
        <f t="shared" si="771"/>
        <v>0</v>
      </c>
      <c r="CB103" s="92">
        <f t="shared" si="771"/>
        <v>0</v>
      </c>
      <c r="CC103" s="92">
        <f t="shared" si="771"/>
        <v>0</v>
      </c>
      <c r="CD103" s="92">
        <f t="shared" si="771"/>
        <v>0</v>
      </c>
      <c r="CE103" s="92">
        <f t="shared" si="771"/>
        <v>0</v>
      </c>
      <c r="CF103" s="92">
        <f t="shared" si="771"/>
        <v>0</v>
      </c>
      <c r="CG103" s="92">
        <f t="shared" si="771"/>
        <v>0</v>
      </c>
      <c r="CH103" s="92">
        <f t="shared" si="771"/>
        <v>0</v>
      </c>
      <c r="CI103" s="92">
        <f t="shared" si="771"/>
        <v>0</v>
      </c>
      <c r="CJ103" s="92">
        <f t="shared" si="771"/>
        <v>0</v>
      </c>
      <c r="CK103" s="92">
        <f t="shared" si="771"/>
        <v>0</v>
      </c>
      <c r="CL103" s="92">
        <f t="shared" si="771"/>
        <v>0</v>
      </c>
      <c r="CM103" s="92">
        <f t="shared" si="771"/>
        <v>0</v>
      </c>
      <c r="CN103" s="92">
        <f t="shared" si="771"/>
        <v>0</v>
      </c>
      <c r="CO103" s="92">
        <f t="shared" si="771"/>
        <v>0</v>
      </c>
      <c r="CP103" s="92">
        <f t="shared" si="771"/>
        <v>0</v>
      </c>
      <c r="CQ103" s="92">
        <f t="shared" si="771"/>
        <v>0</v>
      </c>
      <c r="CR103" s="92">
        <f t="shared" ref="CR103:DG103" si="772">IF(CR$8="",0,SUM(CR105:CR108))</f>
        <v>0</v>
      </c>
      <c r="CS103" s="92">
        <f t="shared" si="772"/>
        <v>0</v>
      </c>
      <c r="CT103" s="92">
        <f t="shared" si="772"/>
        <v>0</v>
      </c>
      <c r="CU103" s="92">
        <f t="shared" si="772"/>
        <v>0</v>
      </c>
      <c r="CV103" s="92">
        <f t="shared" si="772"/>
        <v>0</v>
      </c>
      <c r="CW103" s="92">
        <f t="shared" si="772"/>
        <v>0</v>
      </c>
      <c r="CX103" s="92">
        <f t="shared" si="772"/>
        <v>0</v>
      </c>
      <c r="CY103" s="92">
        <f t="shared" si="772"/>
        <v>0</v>
      </c>
      <c r="CZ103" s="92">
        <f t="shared" si="772"/>
        <v>0</v>
      </c>
      <c r="DA103" s="92">
        <f t="shared" si="772"/>
        <v>0</v>
      </c>
      <c r="DB103" s="92">
        <f t="shared" si="772"/>
        <v>0</v>
      </c>
      <c r="DC103" s="92">
        <f t="shared" si="772"/>
        <v>0</v>
      </c>
      <c r="DD103" s="92">
        <f t="shared" si="772"/>
        <v>0</v>
      </c>
      <c r="DE103" s="92">
        <f t="shared" si="772"/>
        <v>0</v>
      </c>
      <c r="DF103" s="92">
        <f t="shared" si="772"/>
        <v>0</v>
      </c>
      <c r="DG103" s="92">
        <f t="shared" si="772"/>
        <v>0</v>
      </c>
      <c r="DH103" s="92">
        <f t="shared" ref="DH103:FS103" si="773">IF(DH$8="",0,SUM(DH105:DH108))</f>
        <v>0</v>
      </c>
      <c r="DI103" s="92">
        <f t="shared" si="773"/>
        <v>0</v>
      </c>
      <c r="DJ103" s="92">
        <f t="shared" si="773"/>
        <v>0</v>
      </c>
      <c r="DK103" s="92">
        <f t="shared" si="773"/>
        <v>0</v>
      </c>
      <c r="DL103" s="92">
        <f t="shared" si="773"/>
        <v>0</v>
      </c>
      <c r="DM103" s="92">
        <f t="shared" si="773"/>
        <v>0</v>
      </c>
      <c r="DN103" s="92">
        <f t="shared" si="773"/>
        <v>0</v>
      </c>
      <c r="DO103" s="92">
        <f t="shared" si="773"/>
        <v>0</v>
      </c>
      <c r="DP103" s="92">
        <f t="shared" si="773"/>
        <v>0</v>
      </c>
      <c r="DQ103" s="92">
        <f t="shared" si="773"/>
        <v>0</v>
      </c>
      <c r="DR103" s="92">
        <f t="shared" si="773"/>
        <v>0</v>
      </c>
      <c r="DS103" s="92">
        <f t="shared" si="773"/>
        <v>0</v>
      </c>
      <c r="DT103" s="92">
        <f t="shared" si="773"/>
        <v>0</v>
      </c>
      <c r="DU103" s="92">
        <f t="shared" si="773"/>
        <v>0</v>
      </c>
      <c r="DV103" s="92">
        <f t="shared" si="773"/>
        <v>0</v>
      </c>
      <c r="DW103" s="92">
        <f t="shared" si="773"/>
        <v>0</v>
      </c>
      <c r="DX103" s="92">
        <f t="shared" si="773"/>
        <v>0</v>
      </c>
      <c r="DY103" s="92">
        <f t="shared" si="773"/>
        <v>0</v>
      </c>
      <c r="DZ103" s="92">
        <f t="shared" si="773"/>
        <v>0</v>
      </c>
      <c r="EA103" s="92">
        <f t="shared" si="773"/>
        <v>0</v>
      </c>
      <c r="EB103" s="92">
        <f t="shared" si="773"/>
        <v>0</v>
      </c>
      <c r="EC103" s="92">
        <f t="shared" si="773"/>
        <v>0</v>
      </c>
      <c r="ED103" s="92">
        <f t="shared" si="773"/>
        <v>0</v>
      </c>
      <c r="EE103" s="92">
        <f t="shared" si="773"/>
        <v>0</v>
      </c>
      <c r="EF103" s="92">
        <f t="shared" si="773"/>
        <v>0</v>
      </c>
      <c r="EG103" s="92">
        <f t="shared" si="773"/>
        <v>0</v>
      </c>
      <c r="EH103" s="92">
        <f t="shared" si="773"/>
        <v>0</v>
      </c>
      <c r="EI103" s="92">
        <f t="shared" si="773"/>
        <v>0</v>
      </c>
      <c r="EJ103" s="92">
        <f t="shared" si="773"/>
        <v>0</v>
      </c>
      <c r="EK103" s="92">
        <f t="shared" si="773"/>
        <v>0</v>
      </c>
      <c r="EL103" s="92">
        <f t="shared" si="773"/>
        <v>0</v>
      </c>
      <c r="EM103" s="92">
        <f t="shared" si="773"/>
        <v>0</v>
      </c>
      <c r="EN103" s="92">
        <f t="shared" si="773"/>
        <v>0</v>
      </c>
      <c r="EO103" s="92">
        <f t="shared" si="773"/>
        <v>0</v>
      </c>
      <c r="EP103" s="92">
        <f t="shared" si="773"/>
        <v>0</v>
      </c>
      <c r="EQ103" s="92">
        <f t="shared" si="773"/>
        <v>0</v>
      </c>
      <c r="ER103" s="92">
        <f t="shared" si="773"/>
        <v>0</v>
      </c>
      <c r="ES103" s="92">
        <f t="shared" si="773"/>
        <v>0</v>
      </c>
      <c r="ET103" s="92">
        <f t="shared" si="773"/>
        <v>0</v>
      </c>
      <c r="EU103" s="92">
        <f t="shared" si="773"/>
        <v>0</v>
      </c>
      <c r="EV103" s="92">
        <f t="shared" si="773"/>
        <v>0</v>
      </c>
      <c r="EW103" s="92">
        <f t="shared" si="773"/>
        <v>0</v>
      </c>
      <c r="EX103" s="92">
        <f t="shared" si="773"/>
        <v>0</v>
      </c>
      <c r="EY103" s="92">
        <f t="shared" si="773"/>
        <v>0</v>
      </c>
      <c r="EZ103" s="92">
        <f t="shared" si="773"/>
        <v>0</v>
      </c>
      <c r="FA103" s="92">
        <f t="shared" si="773"/>
        <v>0</v>
      </c>
      <c r="FB103" s="92">
        <f t="shared" si="773"/>
        <v>0</v>
      </c>
      <c r="FC103" s="92">
        <f t="shared" si="773"/>
        <v>0</v>
      </c>
      <c r="FD103" s="92">
        <f t="shared" si="773"/>
        <v>0</v>
      </c>
      <c r="FE103" s="92">
        <f t="shared" si="773"/>
        <v>0</v>
      </c>
      <c r="FF103" s="92">
        <f t="shared" si="773"/>
        <v>0</v>
      </c>
      <c r="FG103" s="92">
        <f t="shared" si="773"/>
        <v>0</v>
      </c>
      <c r="FH103" s="92">
        <f t="shared" si="773"/>
        <v>0</v>
      </c>
      <c r="FI103" s="92">
        <f t="shared" si="773"/>
        <v>0</v>
      </c>
      <c r="FJ103" s="92">
        <f t="shared" si="773"/>
        <v>0</v>
      </c>
      <c r="FK103" s="92">
        <f t="shared" si="773"/>
        <v>0</v>
      </c>
      <c r="FL103" s="92">
        <f t="shared" si="773"/>
        <v>0</v>
      </c>
      <c r="FM103" s="92">
        <f t="shared" si="773"/>
        <v>0</v>
      </c>
      <c r="FN103" s="92">
        <f t="shared" si="773"/>
        <v>0</v>
      </c>
      <c r="FO103" s="92">
        <f t="shared" si="773"/>
        <v>0</v>
      </c>
      <c r="FP103" s="92">
        <f t="shared" si="773"/>
        <v>0</v>
      </c>
      <c r="FQ103" s="92">
        <f t="shared" si="773"/>
        <v>0</v>
      </c>
      <c r="FR103" s="92">
        <f t="shared" si="773"/>
        <v>0</v>
      </c>
      <c r="FS103" s="92">
        <f t="shared" si="773"/>
        <v>0</v>
      </c>
      <c r="FT103" s="92">
        <f t="shared" ref="FT103:GZ103" si="774">IF(FT$8="",0,SUM(FT105:FT108))</f>
        <v>0</v>
      </c>
      <c r="FU103" s="92">
        <f t="shared" si="774"/>
        <v>0</v>
      </c>
      <c r="FV103" s="92">
        <f t="shared" si="774"/>
        <v>0</v>
      </c>
      <c r="FW103" s="92">
        <f t="shared" si="774"/>
        <v>0</v>
      </c>
      <c r="FX103" s="92">
        <f t="shared" si="774"/>
        <v>0</v>
      </c>
      <c r="FY103" s="92">
        <f t="shared" si="774"/>
        <v>0</v>
      </c>
      <c r="FZ103" s="92">
        <f t="shared" si="774"/>
        <v>0</v>
      </c>
      <c r="GA103" s="92">
        <f t="shared" si="774"/>
        <v>0</v>
      </c>
      <c r="GB103" s="92">
        <f t="shared" si="774"/>
        <v>0</v>
      </c>
      <c r="GC103" s="92">
        <f t="shared" si="774"/>
        <v>0</v>
      </c>
      <c r="GD103" s="92">
        <f t="shared" si="774"/>
        <v>0</v>
      </c>
      <c r="GE103" s="92">
        <f t="shared" si="774"/>
        <v>0</v>
      </c>
      <c r="GF103" s="92">
        <f t="shared" si="774"/>
        <v>0</v>
      </c>
      <c r="GG103" s="92">
        <f t="shared" si="774"/>
        <v>0</v>
      </c>
      <c r="GH103" s="92">
        <f t="shared" si="774"/>
        <v>0</v>
      </c>
      <c r="GI103" s="92">
        <f t="shared" si="774"/>
        <v>0</v>
      </c>
      <c r="GJ103" s="92">
        <f t="shared" si="774"/>
        <v>0</v>
      </c>
      <c r="GK103" s="92">
        <f t="shared" si="774"/>
        <v>0</v>
      </c>
      <c r="GL103" s="92">
        <f t="shared" si="774"/>
        <v>0</v>
      </c>
      <c r="GM103" s="92">
        <f t="shared" si="774"/>
        <v>0</v>
      </c>
      <c r="GN103" s="92">
        <f t="shared" si="774"/>
        <v>0</v>
      </c>
      <c r="GO103" s="92">
        <f t="shared" si="774"/>
        <v>0</v>
      </c>
      <c r="GP103" s="92">
        <f t="shared" si="774"/>
        <v>0</v>
      </c>
      <c r="GQ103" s="92">
        <f t="shared" si="774"/>
        <v>0</v>
      </c>
      <c r="GR103" s="92">
        <f t="shared" si="774"/>
        <v>0</v>
      </c>
      <c r="GS103" s="92">
        <f t="shared" si="774"/>
        <v>0</v>
      </c>
      <c r="GT103" s="92">
        <f t="shared" si="774"/>
        <v>0</v>
      </c>
      <c r="GU103" s="92">
        <f t="shared" si="774"/>
        <v>0</v>
      </c>
      <c r="GV103" s="92">
        <f t="shared" si="774"/>
        <v>0</v>
      </c>
      <c r="GW103" s="92">
        <f t="shared" si="774"/>
        <v>0</v>
      </c>
      <c r="GX103" s="92">
        <f t="shared" si="774"/>
        <v>0</v>
      </c>
      <c r="GY103" s="92">
        <f t="shared" si="774"/>
        <v>0</v>
      </c>
      <c r="GZ103" s="92">
        <f t="shared" si="774"/>
        <v>0</v>
      </c>
      <c r="HA103" s="3"/>
      <c r="HB103" s="3"/>
    </row>
    <row r="104" spans="1:210" ht="4.2" customHeight="1">
      <c r="A104" s="1"/>
      <c r="B104" s="1"/>
      <c r="C104" s="1"/>
      <c r="D104" s="1"/>
      <c r="E104" s="263"/>
      <c r="F104" s="48"/>
      <c r="G104" s="250"/>
      <c r="H104" s="33"/>
      <c r="I104" s="33"/>
      <c r="J104" s="33"/>
      <c r="K104" s="33"/>
      <c r="L104" s="33"/>
      <c r="M104" s="17"/>
      <c r="N104" s="33"/>
      <c r="O104" s="33"/>
      <c r="P104" s="17"/>
      <c r="Q104" s="33"/>
      <c r="R104" s="1"/>
      <c r="S104" s="5"/>
      <c r="T104" s="7"/>
      <c r="U104" s="24"/>
      <c r="V104" s="1"/>
      <c r="W104" s="43"/>
      <c r="X104" s="10"/>
      <c r="Y104" s="46"/>
      <c r="Z104" s="93"/>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98"/>
      <c r="CV104" s="98"/>
      <c r="CW104" s="98"/>
      <c r="CX104" s="98"/>
      <c r="CY104" s="98"/>
      <c r="CZ104" s="98"/>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98"/>
      <c r="ET104" s="98"/>
      <c r="EU104" s="98"/>
      <c r="EV104" s="98"/>
      <c r="EW104" s="98"/>
      <c r="EX104" s="98"/>
      <c r="EY104" s="98"/>
      <c r="EZ104" s="98"/>
      <c r="FA104" s="98"/>
      <c r="FB104" s="98"/>
      <c r="FC104" s="98"/>
      <c r="FD104" s="98"/>
      <c r="FE104" s="98"/>
      <c r="FF104" s="98"/>
      <c r="FG104" s="98"/>
      <c r="FH104" s="98"/>
      <c r="FI104" s="98"/>
      <c r="FJ104" s="98"/>
      <c r="FK104" s="98"/>
      <c r="FL104" s="98"/>
      <c r="FM104" s="98"/>
      <c r="FN104" s="98"/>
      <c r="FO104" s="98"/>
      <c r="FP104" s="98"/>
      <c r="FQ104" s="98"/>
      <c r="FR104" s="98"/>
      <c r="FS104" s="98"/>
      <c r="FT104" s="98"/>
      <c r="FU104" s="98"/>
      <c r="FV104" s="98"/>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1"/>
      <c r="HB104" s="1"/>
    </row>
    <row r="105" spans="1:210" s="239" customFormat="1" ht="10.199999999999999">
      <c r="A105" s="228"/>
      <c r="B105" s="229"/>
      <c r="C105" s="230"/>
      <c r="D105" s="229"/>
      <c r="E105" s="270"/>
      <c r="F105" s="116"/>
      <c r="G105" s="231"/>
      <c r="H105" s="228"/>
      <c r="I105" s="228" t="str">
        <f>$H$11</f>
        <v>Продажи, вкл. ндс</v>
      </c>
      <c r="J105" s="228"/>
      <c r="K105" s="228"/>
      <c r="L105" s="228"/>
      <c r="M105" s="231"/>
      <c r="N105" s="246" t="str">
        <f>$N$75</f>
        <v>Регулярная, ликвидная продукция</v>
      </c>
      <c r="O105" s="228"/>
      <c r="P105" s="231"/>
      <c r="Q105" s="228" t="s">
        <v>26</v>
      </c>
      <c r="R105" s="228"/>
      <c r="S105" s="228"/>
      <c r="T105" s="234"/>
      <c r="U105" s="228"/>
      <c r="V105" s="228"/>
      <c r="W105" s="235">
        <f>SUM($Y105:$HA105)</f>
        <v>0</v>
      </c>
      <c r="X105" s="236"/>
      <c r="Y105" s="247"/>
      <c r="Z105" s="248"/>
      <c r="AA105" s="249">
        <f t="shared" ref="AA105:BF105" si="775">IF(AA$8="",0,AA72*AA75*AA95)</f>
        <v>0</v>
      </c>
      <c r="AB105" s="249">
        <f t="shared" si="775"/>
        <v>0</v>
      </c>
      <c r="AC105" s="249">
        <f t="shared" si="775"/>
        <v>0</v>
      </c>
      <c r="AD105" s="249">
        <f t="shared" si="775"/>
        <v>0</v>
      </c>
      <c r="AE105" s="249">
        <f t="shared" si="775"/>
        <v>0</v>
      </c>
      <c r="AF105" s="249">
        <f t="shared" si="775"/>
        <v>0</v>
      </c>
      <c r="AG105" s="249">
        <f t="shared" si="775"/>
        <v>0</v>
      </c>
      <c r="AH105" s="249">
        <f t="shared" si="775"/>
        <v>0</v>
      </c>
      <c r="AI105" s="249">
        <f t="shared" si="775"/>
        <v>0</v>
      </c>
      <c r="AJ105" s="249">
        <f t="shared" si="775"/>
        <v>0</v>
      </c>
      <c r="AK105" s="249">
        <f t="shared" si="775"/>
        <v>0</v>
      </c>
      <c r="AL105" s="249">
        <f t="shared" si="775"/>
        <v>0</v>
      </c>
      <c r="AM105" s="249">
        <f t="shared" si="775"/>
        <v>0</v>
      </c>
      <c r="AN105" s="249">
        <f t="shared" si="775"/>
        <v>0</v>
      </c>
      <c r="AO105" s="249">
        <f t="shared" si="775"/>
        <v>0</v>
      </c>
      <c r="AP105" s="249">
        <f t="shared" si="775"/>
        <v>0</v>
      </c>
      <c r="AQ105" s="249">
        <f t="shared" si="775"/>
        <v>0</v>
      </c>
      <c r="AR105" s="249">
        <f t="shared" si="775"/>
        <v>0</v>
      </c>
      <c r="AS105" s="249">
        <f t="shared" si="775"/>
        <v>0</v>
      </c>
      <c r="AT105" s="249">
        <f t="shared" si="775"/>
        <v>0</v>
      </c>
      <c r="AU105" s="249">
        <f t="shared" si="775"/>
        <v>0</v>
      </c>
      <c r="AV105" s="249">
        <f t="shared" si="775"/>
        <v>0</v>
      </c>
      <c r="AW105" s="249">
        <f t="shared" si="775"/>
        <v>0</v>
      </c>
      <c r="AX105" s="249">
        <f t="shared" si="775"/>
        <v>0</v>
      </c>
      <c r="AY105" s="249">
        <f t="shared" si="775"/>
        <v>0</v>
      </c>
      <c r="AZ105" s="249">
        <f t="shared" si="775"/>
        <v>0</v>
      </c>
      <c r="BA105" s="249">
        <f t="shared" si="775"/>
        <v>0</v>
      </c>
      <c r="BB105" s="249">
        <f t="shared" si="775"/>
        <v>0</v>
      </c>
      <c r="BC105" s="249">
        <f t="shared" si="775"/>
        <v>0</v>
      </c>
      <c r="BD105" s="249">
        <f t="shared" si="775"/>
        <v>0</v>
      </c>
      <c r="BE105" s="249">
        <f t="shared" si="775"/>
        <v>0</v>
      </c>
      <c r="BF105" s="249">
        <f t="shared" si="775"/>
        <v>0</v>
      </c>
      <c r="BG105" s="249">
        <f t="shared" ref="BG105:CL105" si="776">IF(BG$8="",0,BG72*BG75*BG95)</f>
        <v>0</v>
      </c>
      <c r="BH105" s="249">
        <f t="shared" si="776"/>
        <v>0</v>
      </c>
      <c r="BI105" s="249">
        <f t="shared" si="776"/>
        <v>0</v>
      </c>
      <c r="BJ105" s="249">
        <f t="shared" si="776"/>
        <v>0</v>
      </c>
      <c r="BK105" s="249">
        <f t="shared" si="776"/>
        <v>0</v>
      </c>
      <c r="BL105" s="249">
        <f t="shared" si="776"/>
        <v>0</v>
      </c>
      <c r="BM105" s="249">
        <f t="shared" si="776"/>
        <v>0</v>
      </c>
      <c r="BN105" s="249">
        <f t="shared" si="776"/>
        <v>0</v>
      </c>
      <c r="BO105" s="249">
        <f t="shared" si="776"/>
        <v>0</v>
      </c>
      <c r="BP105" s="249">
        <f t="shared" si="776"/>
        <v>0</v>
      </c>
      <c r="BQ105" s="249">
        <f t="shared" si="776"/>
        <v>0</v>
      </c>
      <c r="BR105" s="249">
        <f t="shared" si="776"/>
        <v>0</v>
      </c>
      <c r="BS105" s="249">
        <f t="shared" si="776"/>
        <v>0</v>
      </c>
      <c r="BT105" s="249">
        <f t="shared" si="776"/>
        <v>0</v>
      </c>
      <c r="BU105" s="249">
        <f t="shared" si="776"/>
        <v>0</v>
      </c>
      <c r="BV105" s="249">
        <f t="shared" si="776"/>
        <v>0</v>
      </c>
      <c r="BW105" s="249">
        <f t="shared" si="776"/>
        <v>0</v>
      </c>
      <c r="BX105" s="249">
        <f t="shared" si="776"/>
        <v>0</v>
      </c>
      <c r="BY105" s="249">
        <f t="shared" si="776"/>
        <v>0</v>
      </c>
      <c r="BZ105" s="249">
        <f t="shared" si="776"/>
        <v>0</v>
      </c>
      <c r="CA105" s="249">
        <f t="shared" si="776"/>
        <v>0</v>
      </c>
      <c r="CB105" s="249">
        <f t="shared" si="776"/>
        <v>0</v>
      </c>
      <c r="CC105" s="249">
        <f t="shared" si="776"/>
        <v>0</v>
      </c>
      <c r="CD105" s="249">
        <f t="shared" si="776"/>
        <v>0</v>
      </c>
      <c r="CE105" s="249">
        <f t="shared" si="776"/>
        <v>0</v>
      </c>
      <c r="CF105" s="249">
        <f t="shared" si="776"/>
        <v>0</v>
      </c>
      <c r="CG105" s="249">
        <f t="shared" si="776"/>
        <v>0</v>
      </c>
      <c r="CH105" s="249">
        <f t="shared" si="776"/>
        <v>0</v>
      </c>
      <c r="CI105" s="249">
        <f t="shared" si="776"/>
        <v>0</v>
      </c>
      <c r="CJ105" s="249">
        <f t="shared" si="776"/>
        <v>0</v>
      </c>
      <c r="CK105" s="249">
        <f t="shared" si="776"/>
        <v>0</v>
      </c>
      <c r="CL105" s="249">
        <f t="shared" si="776"/>
        <v>0</v>
      </c>
      <c r="CM105" s="249">
        <f t="shared" ref="CM105:DG105" si="777">IF(CM$8="",0,CM72*CM75*CM95)</f>
        <v>0</v>
      </c>
      <c r="CN105" s="249">
        <f t="shared" si="777"/>
        <v>0</v>
      </c>
      <c r="CO105" s="249">
        <f t="shared" si="777"/>
        <v>0</v>
      </c>
      <c r="CP105" s="249">
        <f t="shared" si="777"/>
        <v>0</v>
      </c>
      <c r="CQ105" s="249">
        <f t="shared" si="777"/>
        <v>0</v>
      </c>
      <c r="CR105" s="249">
        <f t="shared" si="777"/>
        <v>0</v>
      </c>
      <c r="CS105" s="249">
        <f t="shared" si="777"/>
        <v>0</v>
      </c>
      <c r="CT105" s="249">
        <f t="shared" si="777"/>
        <v>0</v>
      </c>
      <c r="CU105" s="249">
        <f t="shared" si="777"/>
        <v>0</v>
      </c>
      <c r="CV105" s="249">
        <f t="shared" si="777"/>
        <v>0</v>
      </c>
      <c r="CW105" s="249">
        <f t="shared" si="777"/>
        <v>0</v>
      </c>
      <c r="CX105" s="249">
        <f t="shared" si="777"/>
        <v>0</v>
      </c>
      <c r="CY105" s="249">
        <f t="shared" si="777"/>
        <v>0</v>
      </c>
      <c r="CZ105" s="249">
        <f t="shared" si="777"/>
        <v>0</v>
      </c>
      <c r="DA105" s="249">
        <f t="shared" si="777"/>
        <v>0</v>
      </c>
      <c r="DB105" s="249">
        <f t="shared" si="777"/>
        <v>0</v>
      </c>
      <c r="DC105" s="249">
        <f t="shared" si="777"/>
        <v>0</v>
      </c>
      <c r="DD105" s="249">
        <f t="shared" si="777"/>
        <v>0</v>
      </c>
      <c r="DE105" s="249">
        <f t="shared" si="777"/>
        <v>0</v>
      </c>
      <c r="DF105" s="249">
        <f t="shared" si="777"/>
        <v>0</v>
      </c>
      <c r="DG105" s="249">
        <f t="shared" si="777"/>
        <v>0</v>
      </c>
      <c r="DH105" s="249">
        <f t="shared" ref="DH105:FS105" si="778">IF(DH$8="",0,DH72*DH75*DH95)</f>
        <v>0</v>
      </c>
      <c r="DI105" s="249">
        <f t="shared" si="778"/>
        <v>0</v>
      </c>
      <c r="DJ105" s="249">
        <f t="shared" si="778"/>
        <v>0</v>
      </c>
      <c r="DK105" s="249">
        <f t="shared" si="778"/>
        <v>0</v>
      </c>
      <c r="DL105" s="249">
        <f t="shared" si="778"/>
        <v>0</v>
      </c>
      <c r="DM105" s="249">
        <f t="shared" si="778"/>
        <v>0</v>
      </c>
      <c r="DN105" s="249">
        <f t="shared" si="778"/>
        <v>0</v>
      </c>
      <c r="DO105" s="249">
        <f t="shared" si="778"/>
        <v>0</v>
      </c>
      <c r="DP105" s="249">
        <f t="shared" si="778"/>
        <v>0</v>
      </c>
      <c r="DQ105" s="249">
        <f t="shared" si="778"/>
        <v>0</v>
      </c>
      <c r="DR105" s="249">
        <f t="shared" si="778"/>
        <v>0</v>
      </c>
      <c r="DS105" s="249">
        <f t="shared" si="778"/>
        <v>0</v>
      </c>
      <c r="DT105" s="249">
        <f t="shared" si="778"/>
        <v>0</v>
      </c>
      <c r="DU105" s="249">
        <f t="shared" si="778"/>
        <v>0</v>
      </c>
      <c r="DV105" s="249">
        <f t="shared" si="778"/>
        <v>0</v>
      </c>
      <c r="DW105" s="249">
        <f t="shared" si="778"/>
        <v>0</v>
      </c>
      <c r="DX105" s="249">
        <f t="shared" si="778"/>
        <v>0</v>
      </c>
      <c r="DY105" s="249">
        <f t="shared" si="778"/>
        <v>0</v>
      </c>
      <c r="DZ105" s="249">
        <f t="shared" si="778"/>
        <v>0</v>
      </c>
      <c r="EA105" s="249">
        <f t="shared" si="778"/>
        <v>0</v>
      </c>
      <c r="EB105" s="249">
        <f t="shared" si="778"/>
        <v>0</v>
      </c>
      <c r="EC105" s="249">
        <f t="shared" si="778"/>
        <v>0</v>
      </c>
      <c r="ED105" s="249">
        <f t="shared" si="778"/>
        <v>0</v>
      </c>
      <c r="EE105" s="249">
        <f t="shared" si="778"/>
        <v>0</v>
      </c>
      <c r="EF105" s="249">
        <f t="shared" si="778"/>
        <v>0</v>
      </c>
      <c r="EG105" s="249">
        <f t="shared" si="778"/>
        <v>0</v>
      </c>
      <c r="EH105" s="249">
        <f t="shared" si="778"/>
        <v>0</v>
      </c>
      <c r="EI105" s="249">
        <f t="shared" si="778"/>
        <v>0</v>
      </c>
      <c r="EJ105" s="249">
        <f t="shared" si="778"/>
        <v>0</v>
      </c>
      <c r="EK105" s="249">
        <f t="shared" si="778"/>
        <v>0</v>
      </c>
      <c r="EL105" s="249">
        <f t="shared" si="778"/>
        <v>0</v>
      </c>
      <c r="EM105" s="249">
        <f t="shared" si="778"/>
        <v>0</v>
      </c>
      <c r="EN105" s="249">
        <f t="shared" si="778"/>
        <v>0</v>
      </c>
      <c r="EO105" s="249">
        <f t="shared" si="778"/>
        <v>0</v>
      </c>
      <c r="EP105" s="249">
        <f t="shared" si="778"/>
        <v>0</v>
      </c>
      <c r="EQ105" s="249">
        <f t="shared" si="778"/>
        <v>0</v>
      </c>
      <c r="ER105" s="249">
        <f t="shared" si="778"/>
        <v>0</v>
      </c>
      <c r="ES105" s="249">
        <f t="shared" si="778"/>
        <v>0</v>
      </c>
      <c r="ET105" s="249">
        <f t="shared" si="778"/>
        <v>0</v>
      </c>
      <c r="EU105" s="249">
        <f t="shared" si="778"/>
        <v>0</v>
      </c>
      <c r="EV105" s="249">
        <f t="shared" si="778"/>
        <v>0</v>
      </c>
      <c r="EW105" s="249">
        <f t="shared" si="778"/>
        <v>0</v>
      </c>
      <c r="EX105" s="249">
        <f t="shared" si="778"/>
        <v>0</v>
      </c>
      <c r="EY105" s="249">
        <f t="shared" si="778"/>
        <v>0</v>
      </c>
      <c r="EZ105" s="249">
        <f t="shared" si="778"/>
        <v>0</v>
      </c>
      <c r="FA105" s="249">
        <f t="shared" si="778"/>
        <v>0</v>
      </c>
      <c r="FB105" s="249">
        <f t="shared" si="778"/>
        <v>0</v>
      </c>
      <c r="FC105" s="249">
        <f t="shared" si="778"/>
        <v>0</v>
      </c>
      <c r="FD105" s="249">
        <f t="shared" si="778"/>
        <v>0</v>
      </c>
      <c r="FE105" s="249">
        <f t="shared" si="778"/>
        <v>0</v>
      </c>
      <c r="FF105" s="249">
        <f t="shared" si="778"/>
        <v>0</v>
      </c>
      <c r="FG105" s="249">
        <f t="shared" si="778"/>
        <v>0</v>
      </c>
      <c r="FH105" s="249">
        <f t="shared" si="778"/>
        <v>0</v>
      </c>
      <c r="FI105" s="249">
        <f t="shared" si="778"/>
        <v>0</v>
      </c>
      <c r="FJ105" s="249">
        <f t="shared" si="778"/>
        <v>0</v>
      </c>
      <c r="FK105" s="249">
        <f t="shared" si="778"/>
        <v>0</v>
      </c>
      <c r="FL105" s="249">
        <f t="shared" si="778"/>
        <v>0</v>
      </c>
      <c r="FM105" s="249">
        <f t="shared" si="778"/>
        <v>0</v>
      </c>
      <c r="FN105" s="249">
        <f t="shared" si="778"/>
        <v>0</v>
      </c>
      <c r="FO105" s="249">
        <f t="shared" si="778"/>
        <v>0</v>
      </c>
      <c r="FP105" s="249">
        <f t="shared" si="778"/>
        <v>0</v>
      </c>
      <c r="FQ105" s="249">
        <f t="shared" si="778"/>
        <v>0</v>
      </c>
      <c r="FR105" s="249">
        <f t="shared" si="778"/>
        <v>0</v>
      </c>
      <c r="FS105" s="249">
        <f t="shared" si="778"/>
        <v>0</v>
      </c>
      <c r="FT105" s="249">
        <f t="shared" ref="FT105:GZ105" si="779">IF(FT$8="",0,FT72*FT75*FT95)</f>
        <v>0</v>
      </c>
      <c r="FU105" s="249">
        <f t="shared" si="779"/>
        <v>0</v>
      </c>
      <c r="FV105" s="249">
        <f t="shared" si="779"/>
        <v>0</v>
      </c>
      <c r="FW105" s="249">
        <f t="shared" si="779"/>
        <v>0</v>
      </c>
      <c r="FX105" s="249">
        <f t="shared" si="779"/>
        <v>0</v>
      </c>
      <c r="FY105" s="249">
        <f t="shared" si="779"/>
        <v>0</v>
      </c>
      <c r="FZ105" s="249">
        <f t="shared" si="779"/>
        <v>0</v>
      </c>
      <c r="GA105" s="249">
        <f t="shared" si="779"/>
        <v>0</v>
      </c>
      <c r="GB105" s="249">
        <f t="shared" si="779"/>
        <v>0</v>
      </c>
      <c r="GC105" s="249">
        <f t="shared" si="779"/>
        <v>0</v>
      </c>
      <c r="GD105" s="249">
        <f t="shared" si="779"/>
        <v>0</v>
      </c>
      <c r="GE105" s="249">
        <f t="shared" si="779"/>
        <v>0</v>
      </c>
      <c r="GF105" s="249">
        <f t="shared" si="779"/>
        <v>0</v>
      </c>
      <c r="GG105" s="249">
        <f t="shared" si="779"/>
        <v>0</v>
      </c>
      <c r="GH105" s="249">
        <f t="shared" si="779"/>
        <v>0</v>
      </c>
      <c r="GI105" s="249">
        <f t="shared" si="779"/>
        <v>0</v>
      </c>
      <c r="GJ105" s="249">
        <f t="shared" si="779"/>
        <v>0</v>
      </c>
      <c r="GK105" s="249">
        <f t="shared" si="779"/>
        <v>0</v>
      </c>
      <c r="GL105" s="249">
        <f t="shared" si="779"/>
        <v>0</v>
      </c>
      <c r="GM105" s="249">
        <f t="shared" si="779"/>
        <v>0</v>
      </c>
      <c r="GN105" s="249">
        <f t="shared" si="779"/>
        <v>0</v>
      </c>
      <c r="GO105" s="249">
        <f t="shared" si="779"/>
        <v>0</v>
      </c>
      <c r="GP105" s="249">
        <f t="shared" si="779"/>
        <v>0</v>
      </c>
      <c r="GQ105" s="249">
        <f t="shared" si="779"/>
        <v>0</v>
      </c>
      <c r="GR105" s="249">
        <f t="shared" si="779"/>
        <v>0</v>
      </c>
      <c r="GS105" s="249">
        <f t="shared" si="779"/>
        <v>0</v>
      </c>
      <c r="GT105" s="249">
        <f t="shared" si="779"/>
        <v>0</v>
      </c>
      <c r="GU105" s="249">
        <f t="shared" si="779"/>
        <v>0</v>
      </c>
      <c r="GV105" s="249">
        <f t="shared" si="779"/>
        <v>0</v>
      </c>
      <c r="GW105" s="249">
        <f t="shared" si="779"/>
        <v>0</v>
      </c>
      <c r="GX105" s="249">
        <f t="shared" si="779"/>
        <v>0</v>
      </c>
      <c r="GY105" s="249">
        <f t="shared" si="779"/>
        <v>0</v>
      </c>
      <c r="GZ105" s="249">
        <f t="shared" si="779"/>
        <v>0</v>
      </c>
      <c r="HA105" s="228"/>
      <c r="HB105" s="228"/>
    </row>
    <row r="106" spans="1:210" s="239" customFormat="1" ht="10.199999999999999">
      <c r="A106" s="228"/>
      <c r="B106" s="229"/>
      <c r="C106" s="230"/>
      <c r="D106" s="229"/>
      <c r="E106" s="270"/>
      <c r="F106" s="116"/>
      <c r="G106" s="231"/>
      <c r="H106" s="228"/>
      <c r="I106" s="228" t="str">
        <f t="shared" ref="I106:I107" si="780">$H$11</f>
        <v>Продажи, вкл. ндс</v>
      </c>
      <c r="J106" s="228"/>
      <c r="K106" s="228"/>
      <c r="L106" s="228"/>
      <c r="M106" s="231"/>
      <c r="N106" s="246" t="str">
        <f>$N$76</f>
        <v>Низколиквидная продукция</v>
      </c>
      <c r="O106" s="228"/>
      <c r="P106" s="231"/>
      <c r="Q106" s="228" t="s">
        <v>26</v>
      </c>
      <c r="R106" s="228"/>
      <c r="S106" s="228"/>
      <c r="T106" s="234"/>
      <c r="U106" s="228"/>
      <c r="V106" s="228"/>
      <c r="W106" s="235">
        <f>SUM($Y106:$HA106)</f>
        <v>0</v>
      </c>
      <c r="X106" s="236"/>
      <c r="Y106" s="247"/>
      <c r="Z106" s="248"/>
      <c r="AA106" s="249">
        <f t="shared" ref="AA106:BF106" si="781">IF(AA$8="",0,AA72*AA76*AA99)</f>
        <v>0</v>
      </c>
      <c r="AB106" s="249">
        <f t="shared" si="781"/>
        <v>0</v>
      </c>
      <c r="AC106" s="249">
        <f t="shared" si="781"/>
        <v>0</v>
      </c>
      <c r="AD106" s="249">
        <f t="shared" si="781"/>
        <v>0</v>
      </c>
      <c r="AE106" s="249">
        <f t="shared" si="781"/>
        <v>0</v>
      </c>
      <c r="AF106" s="249">
        <f t="shared" si="781"/>
        <v>0</v>
      </c>
      <c r="AG106" s="249">
        <f t="shared" si="781"/>
        <v>0</v>
      </c>
      <c r="AH106" s="249">
        <f t="shared" si="781"/>
        <v>0</v>
      </c>
      <c r="AI106" s="249">
        <f t="shared" si="781"/>
        <v>0</v>
      </c>
      <c r="AJ106" s="249">
        <f t="shared" si="781"/>
        <v>0</v>
      </c>
      <c r="AK106" s="249">
        <f t="shared" si="781"/>
        <v>0</v>
      </c>
      <c r="AL106" s="249">
        <f t="shared" si="781"/>
        <v>0</v>
      </c>
      <c r="AM106" s="249">
        <f t="shared" si="781"/>
        <v>0</v>
      </c>
      <c r="AN106" s="249">
        <f t="shared" si="781"/>
        <v>0</v>
      </c>
      <c r="AO106" s="249">
        <f t="shared" si="781"/>
        <v>0</v>
      </c>
      <c r="AP106" s="249">
        <f t="shared" si="781"/>
        <v>0</v>
      </c>
      <c r="AQ106" s="249">
        <f t="shared" si="781"/>
        <v>0</v>
      </c>
      <c r="AR106" s="249">
        <f t="shared" si="781"/>
        <v>0</v>
      </c>
      <c r="AS106" s="249">
        <f t="shared" si="781"/>
        <v>0</v>
      </c>
      <c r="AT106" s="249">
        <f t="shared" si="781"/>
        <v>0</v>
      </c>
      <c r="AU106" s="249">
        <f t="shared" si="781"/>
        <v>0</v>
      </c>
      <c r="AV106" s="249">
        <f t="shared" si="781"/>
        <v>0</v>
      </c>
      <c r="AW106" s="249">
        <f t="shared" si="781"/>
        <v>0</v>
      </c>
      <c r="AX106" s="249">
        <f t="shared" si="781"/>
        <v>0</v>
      </c>
      <c r="AY106" s="249">
        <f t="shared" si="781"/>
        <v>0</v>
      </c>
      <c r="AZ106" s="249">
        <f t="shared" si="781"/>
        <v>0</v>
      </c>
      <c r="BA106" s="249">
        <f t="shared" si="781"/>
        <v>0</v>
      </c>
      <c r="BB106" s="249">
        <f t="shared" si="781"/>
        <v>0</v>
      </c>
      <c r="BC106" s="249">
        <f t="shared" si="781"/>
        <v>0</v>
      </c>
      <c r="BD106" s="249">
        <f t="shared" si="781"/>
        <v>0</v>
      </c>
      <c r="BE106" s="249">
        <f t="shared" si="781"/>
        <v>0</v>
      </c>
      <c r="BF106" s="249">
        <f t="shared" si="781"/>
        <v>0</v>
      </c>
      <c r="BG106" s="249">
        <f t="shared" ref="BG106:CL106" si="782">IF(BG$8="",0,BG72*BG76*BG99)</f>
        <v>0</v>
      </c>
      <c r="BH106" s="249">
        <f t="shared" si="782"/>
        <v>0</v>
      </c>
      <c r="BI106" s="249">
        <f t="shared" si="782"/>
        <v>0</v>
      </c>
      <c r="BJ106" s="249">
        <f t="shared" si="782"/>
        <v>0</v>
      </c>
      <c r="BK106" s="249">
        <f t="shared" si="782"/>
        <v>0</v>
      </c>
      <c r="BL106" s="249">
        <f t="shared" si="782"/>
        <v>0</v>
      </c>
      <c r="BM106" s="249">
        <f t="shared" si="782"/>
        <v>0</v>
      </c>
      <c r="BN106" s="249">
        <f t="shared" si="782"/>
        <v>0</v>
      </c>
      <c r="BO106" s="249">
        <f t="shared" si="782"/>
        <v>0</v>
      </c>
      <c r="BP106" s="249">
        <f t="shared" si="782"/>
        <v>0</v>
      </c>
      <c r="BQ106" s="249">
        <f t="shared" si="782"/>
        <v>0</v>
      </c>
      <c r="BR106" s="249">
        <f t="shared" si="782"/>
        <v>0</v>
      </c>
      <c r="BS106" s="249">
        <f t="shared" si="782"/>
        <v>0</v>
      </c>
      <c r="BT106" s="249">
        <f t="shared" si="782"/>
        <v>0</v>
      </c>
      <c r="BU106" s="249">
        <f t="shared" si="782"/>
        <v>0</v>
      </c>
      <c r="BV106" s="249">
        <f t="shared" si="782"/>
        <v>0</v>
      </c>
      <c r="BW106" s="249">
        <f t="shared" si="782"/>
        <v>0</v>
      </c>
      <c r="BX106" s="249">
        <f t="shared" si="782"/>
        <v>0</v>
      </c>
      <c r="BY106" s="249">
        <f t="shared" si="782"/>
        <v>0</v>
      </c>
      <c r="BZ106" s="249">
        <f t="shared" si="782"/>
        <v>0</v>
      </c>
      <c r="CA106" s="249">
        <f t="shared" si="782"/>
        <v>0</v>
      </c>
      <c r="CB106" s="249">
        <f t="shared" si="782"/>
        <v>0</v>
      </c>
      <c r="CC106" s="249">
        <f t="shared" si="782"/>
        <v>0</v>
      </c>
      <c r="CD106" s="249">
        <f t="shared" si="782"/>
        <v>0</v>
      </c>
      <c r="CE106" s="249">
        <f t="shared" si="782"/>
        <v>0</v>
      </c>
      <c r="CF106" s="249">
        <f t="shared" si="782"/>
        <v>0</v>
      </c>
      <c r="CG106" s="249">
        <f t="shared" si="782"/>
        <v>0</v>
      </c>
      <c r="CH106" s="249">
        <f t="shared" si="782"/>
        <v>0</v>
      </c>
      <c r="CI106" s="249">
        <f t="shared" si="782"/>
        <v>0</v>
      </c>
      <c r="CJ106" s="249">
        <f t="shared" si="782"/>
        <v>0</v>
      </c>
      <c r="CK106" s="249">
        <f t="shared" si="782"/>
        <v>0</v>
      </c>
      <c r="CL106" s="249">
        <f t="shared" si="782"/>
        <v>0</v>
      </c>
      <c r="CM106" s="249">
        <f t="shared" ref="CM106:DG106" si="783">IF(CM$8="",0,CM72*CM76*CM99)</f>
        <v>0</v>
      </c>
      <c r="CN106" s="249">
        <f t="shared" si="783"/>
        <v>0</v>
      </c>
      <c r="CO106" s="249">
        <f t="shared" si="783"/>
        <v>0</v>
      </c>
      <c r="CP106" s="249">
        <f t="shared" si="783"/>
        <v>0</v>
      </c>
      <c r="CQ106" s="249">
        <f t="shared" si="783"/>
        <v>0</v>
      </c>
      <c r="CR106" s="249">
        <f t="shared" si="783"/>
        <v>0</v>
      </c>
      <c r="CS106" s="249">
        <f t="shared" si="783"/>
        <v>0</v>
      </c>
      <c r="CT106" s="249">
        <f t="shared" si="783"/>
        <v>0</v>
      </c>
      <c r="CU106" s="249">
        <f t="shared" si="783"/>
        <v>0</v>
      </c>
      <c r="CV106" s="249">
        <f t="shared" si="783"/>
        <v>0</v>
      </c>
      <c r="CW106" s="249">
        <f t="shared" si="783"/>
        <v>0</v>
      </c>
      <c r="CX106" s="249">
        <f t="shared" si="783"/>
        <v>0</v>
      </c>
      <c r="CY106" s="249">
        <f t="shared" si="783"/>
        <v>0</v>
      </c>
      <c r="CZ106" s="249">
        <f t="shared" si="783"/>
        <v>0</v>
      </c>
      <c r="DA106" s="249">
        <f t="shared" si="783"/>
        <v>0</v>
      </c>
      <c r="DB106" s="249">
        <f t="shared" si="783"/>
        <v>0</v>
      </c>
      <c r="DC106" s="249">
        <f t="shared" si="783"/>
        <v>0</v>
      </c>
      <c r="DD106" s="249">
        <f t="shared" si="783"/>
        <v>0</v>
      </c>
      <c r="DE106" s="249">
        <f t="shared" si="783"/>
        <v>0</v>
      </c>
      <c r="DF106" s="249">
        <f t="shared" si="783"/>
        <v>0</v>
      </c>
      <c r="DG106" s="249">
        <f t="shared" si="783"/>
        <v>0</v>
      </c>
      <c r="DH106" s="249">
        <f t="shared" ref="DH106:FS106" si="784">IF(DH$8="",0,DH72*DH76*DH99)</f>
        <v>0</v>
      </c>
      <c r="DI106" s="249">
        <f t="shared" si="784"/>
        <v>0</v>
      </c>
      <c r="DJ106" s="249">
        <f t="shared" si="784"/>
        <v>0</v>
      </c>
      <c r="DK106" s="249">
        <f t="shared" si="784"/>
        <v>0</v>
      </c>
      <c r="DL106" s="249">
        <f t="shared" si="784"/>
        <v>0</v>
      </c>
      <c r="DM106" s="249">
        <f t="shared" si="784"/>
        <v>0</v>
      </c>
      <c r="DN106" s="249">
        <f t="shared" si="784"/>
        <v>0</v>
      </c>
      <c r="DO106" s="249">
        <f t="shared" si="784"/>
        <v>0</v>
      </c>
      <c r="DP106" s="249">
        <f t="shared" si="784"/>
        <v>0</v>
      </c>
      <c r="DQ106" s="249">
        <f t="shared" si="784"/>
        <v>0</v>
      </c>
      <c r="DR106" s="249">
        <f t="shared" si="784"/>
        <v>0</v>
      </c>
      <c r="DS106" s="249">
        <f t="shared" si="784"/>
        <v>0</v>
      </c>
      <c r="DT106" s="249">
        <f t="shared" si="784"/>
        <v>0</v>
      </c>
      <c r="DU106" s="249">
        <f t="shared" si="784"/>
        <v>0</v>
      </c>
      <c r="DV106" s="249">
        <f t="shared" si="784"/>
        <v>0</v>
      </c>
      <c r="DW106" s="249">
        <f t="shared" si="784"/>
        <v>0</v>
      </c>
      <c r="DX106" s="249">
        <f t="shared" si="784"/>
        <v>0</v>
      </c>
      <c r="DY106" s="249">
        <f t="shared" si="784"/>
        <v>0</v>
      </c>
      <c r="DZ106" s="249">
        <f t="shared" si="784"/>
        <v>0</v>
      </c>
      <c r="EA106" s="249">
        <f t="shared" si="784"/>
        <v>0</v>
      </c>
      <c r="EB106" s="249">
        <f t="shared" si="784"/>
        <v>0</v>
      </c>
      <c r="EC106" s="249">
        <f t="shared" si="784"/>
        <v>0</v>
      </c>
      <c r="ED106" s="249">
        <f t="shared" si="784"/>
        <v>0</v>
      </c>
      <c r="EE106" s="249">
        <f t="shared" si="784"/>
        <v>0</v>
      </c>
      <c r="EF106" s="249">
        <f t="shared" si="784"/>
        <v>0</v>
      </c>
      <c r="EG106" s="249">
        <f t="shared" si="784"/>
        <v>0</v>
      </c>
      <c r="EH106" s="249">
        <f t="shared" si="784"/>
        <v>0</v>
      </c>
      <c r="EI106" s="249">
        <f t="shared" si="784"/>
        <v>0</v>
      </c>
      <c r="EJ106" s="249">
        <f t="shared" si="784"/>
        <v>0</v>
      </c>
      <c r="EK106" s="249">
        <f t="shared" si="784"/>
        <v>0</v>
      </c>
      <c r="EL106" s="249">
        <f t="shared" si="784"/>
        <v>0</v>
      </c>
      <c r="EM106" s="249">
        <f t="shared" si="784"/>
        <v>0</v>
      </c>
      <c r="EN106" s="249">
        <f t="shared" si="784"/>
        <v>0</v>
      </c>
      <c r="EO106" s="249">
        <f t="shared" si="784"/>
        <v>0</v>
      </c>
      <c r="EP106" s="249">
        <f t="shared" si="784"/>
        <v>0</v>
      </c>
      <c r="EQ106" s="249">
        <f t="shared" si="784"/>
        <v>0</v>
      </c>
      <c r="ER106" s="249">
        <f t="shared" si="784"/>
        <v>0</v>
      </c>
      <c r="ES106" s="249">
        <f t="shared" si="784"/>
        <v>0</v>
      </c>
      <c r="ET106" s="249">
        <f t="shared" si="784"/>
        <v>0</v>
      </c>
      <c r="EU106" s="249">
        <f t="shared" si="784"/>
        <v>0</v>
      </c>
      <c r="EV106" s="249">
        <f t="shared" si="784"/>
        <v>0</v>
      </c>
      <c r="EW106" s="249">
        <f t="shared" si="784"/>
        <v>0</v>
      </c>
      <c r="EX106" s="249">
        <f t="shared" si="784"/>
        <v>0</v>
      </c>
      <c r="EY106" s="249">
        <f t="shared" si="784"/>
        <v>0</v>
      </c>
      <c r="EZ106" s="249">
        <f t="shared" si="784"/>
        <v>0</v>
      </c>
      <c r="FA106" s="249">
        <f t="shared" si="784"/>
        <v>0</v>
      </c>
      <c r="FB106" s="249">
        <f t="shared" si="784"/>
        <v>0</v>
      </c>
      <c r="FC106" s="249">
        <f t="shared" si="784"/>
        <v>0</v>
      </c>
      <c r="FD106" s="249">
        <f t="shared" si="784"/>
        <v>0</v>
      </c>
      <c r="FE106" s="249">
        <f t="shared" si="784"/>
        <v>0</v>
      </c>
      <c r="FF106" s="249">
        <f t="shared" si="784"/>
        <v>0</v>
      </c>
      <c r="FG106" s="249">
        <f t="shared" si="784"/>
        <v>0</v>
      </c>
      <c r="FH106" s="249">
        <f t="shared" si="784"/>
        <v>0</v>
      </c>
      <c r="FI106" s="249">
        <f t="shared" si="784"/>
        <v>0</v>
      </c>
      <c r="FJ106" s="249">
        <f t="shared" si="784"/>
        <v>0</v>
      </c>
      <c r="FK106" s="249">
        <f t="shared" si="784"/>
        <v>0</v>
      </c>
      <c r="FL106" s="249">
        <f t="shared" si="784"/>
        <v>0</v>
      </c>
      <c r="FM106" s="249">
        <f t="shared" si="784"/>
        <v>0</v>
      </c>
      <c r="FN106" s="249">
        <f t="shared" si="784"/>
        <v>0</v>
      </c>
      <c r="FO106" s="249">
        <f t="shared" si="784"/>
        <v>0</v>
      </c>
      <c r="FP106" s="249">
        <f t="shared" si="784"/>
        <v>0</v>
      </c>
      <c r="FQ106" s="249">
        <f t="shared" si="784"/>
        <v>0</v>
      </c>
      <c r="FR106" s="249">
        <f t="shared" si="784"/>
        <v>0</v>
      </c>
      <c r="FS106" s="249">
        <f t="shared" si="784"/>
        <v>0</v>
      </c>
      <c r="FT106" s="249">
        <f t="shared" ref="FT106:GZ106" si="785">IF(FT$8="",0,FT72*FT76*FT99)</f>
        <v>0</v>
      </c>
      <c r="FU106" s="249">
        <f t="shared" si="785"/>
        <v>0</v>
      </c>
      <c r="FV106" s="249">
        <f t="shared" si="785"/>
        <v>0</v>
      </c>
      <c r="FW106" s="249">
        <f t="shared" si="785"/>
        <v>0</v>
      </c>
      <c r="FX106" s="249">
        <f t="shared" si="785"/>
        <v>0</v>
      </c>
      <c r="FY106" s="249">
        <f t="shared" si="785"/>
        <v>0</v>
      </c>
      <c r="FZ106" s="249">
        <f t="shared" si="785"/>
        <v>0</v>
      </c>
      <c r="GA106" s="249">
        <f t="shared" si="785"/>
        <v>0</v>
      </c>
      <c r="GB106" s="249">
        <f t="shared" si="785"/>
        <v>0</v>
      </c>
      <c r="GC106" s="249">
        <f t="shared" si="785"/>
        <v>0</v>
      </c>
      <c r="GD106" s="249">
        <f t="shared" si="785"/>
        <v>0</v>
      </c>
      <c r="GE106" s="249">
        <f t="shared" si="785"/>
        <v>0</v>
      </c>
      <c r="GF106" s="249">
        <f t="shared" si="785"/>
        <v>0</v>
      </c>
      <c r="GG106" s="249">
        <f t="shared" si="785"/>
        <v>0</v>
      </c>
      <c r="GH106" s="249">
        <f t="shared" si="785"/>
        <v>0</v>
      </c>
      <c r="GI106" s="249">
        <f t="shared" si="785"/>
        <v>0</v>
      </c>
      <c r="GJ106" s="249">
        <f t="shared" si="785"/>
        <v>0</v>
      </c>
      <c r="GK106" s="249">
        <f t="shared" si="785"/>
        <v>0</v>
      </c>
      <c r="GL106" s="249">
        <f t="shared" si="785"/>
        <v>0</v>
      </c>
      <c r="GM106" s="249">
        <f t="shared" si="785"/>
        <v>0</v>
      </c>
      <c r="GN106" s="249">
        <f t="shared" si="785"/>
        <v>0</v>
      </c>
      <c r="GO106" s="249">
        <f t="shared" si="785"/>
        <v>0</v>
      </c>
      <c r="GP106" s="249">
        <f t="shared" si="785"/>
        <v>0</v>
      </c>
      <c r="GQ106" s="249">
        <f t="shared" si="785"/>
        <v>0</v>
      </c>
      <c r="GR106" s="249">
        <f t="shared" si="785"/>
        <v>0</v>
      </c>
      <c r="GS106" s="249">
        <f t="shared" si="785"/>
        <v>0</v>
      </c>
      <c r="GT106" s="249">
        <f t="shared" si="785"/>
        <v>0</v>
      </c>
      <c r="GU106" s="249">
        <f t="shared" si="785"/>
        <v>0</v>
      </c>
      <c r="GV106" s="249">
        <f t="shared" si="785"/>
        <v>0</v>
      </c>
      <c r="GW106" s="249">
        <f t="shared" si="785"/>
        <v>0</v>
      </c>
      <c r="GX106" s="249">
        <f t="shared" si="785"/>
        <v>0</v>
      </c>
      <c r="GY106" s="249">
        <f t="shared" si="785"/>
        <v>0</v>
      </c>
      <c r="GZ106" s="249">
        <f t="shared" si="785"/>
        <v>0</v>
      </c>
      <c r="HA106" s="228"/>
      <c r="HB106" s="228"/>
    </row>
    <row r="107" spans="1:210" s="239" customFormat="1" ht="10.199999999999999">
      <c r="A107" s="228"/>
      <c r="B107" s="228"/>
      <c r="C107" s="228"/>
      <c r="D107" s="229"/>
      <c r="E107" s="270"/>
      <c r="F107" s="116"/>
      <c r="G107" s="231"/>
      <c r="H107" s="228"/>
      <c r="I107" s="228" t="str">
        <f t="shared" si="780"/>
        <v>Продажи, вкл. ндс</v>
      </c>
      <c r="J107" s="228"/>
      <c r="K107" s="228"/>
      <c r="L107" s="228"/>
      <c r="M107" s="231"/>
      <c r="N107" s="246" t="str">
        <f>$N$77</f>
        <v>Неликвидная продукция</v>
      </c>
      <c r="O107" s="228"/>
      <c r="P107" s="231"/>
      <c r="Q107" s="228" t="s">
        <v>26</v>
      </c>
      <c r="R107" s="228"/>
      <c r="S107" s="228"/>
      <c r="T107" s="234"/>
      <c r="U107" s="228"/>
      <c r="V107" s="228"/>
      <c r="W107" s="235">
        <f>SUM($Y107:$HA107)</f>
        <v>0</v>
      </c>
      <c r="X107" s="236"/>
      <c r="Y107" s="247"/>
      <c r="Z107" s="248"/>
      <c r="AA107" s="249">
        <f t="shared" ref="AA107:BF107" si="786">IF(AA$8="",0,AA72*AA77*AA100)</f>
        <v>0</v>
      </c>
      <c r="AB107" s="249">
        <f t="shared" si="786"/>
        <v>0</v>
      </c>
      <c r="AC107" s="249">
        <f t="shared" si="786"/>
        <v>0</v>
      </c>
      <c r="AD107" s="249">
        <f t="shared" si="786"/>
        <v>0</v>
      </c>
      <c r="AE107" s="249">
        <f t="shared" si="786"/>
        <v>0</v>
      </c>
      <c r="AF107" s="249">
        <f t="shared" si="786"/>
        <v>0</v>
      </c>
      <c r="AG107" s="249">
        <f t="shared" si="786"/>
        <v>0</v>
      </c>
      <c r="AH107" s="249">
        <f t="shared" si="786"/>
        <v>0</v>
      </c>
      <c r="AI107" s="249">
        <f t="shared" si="786"/>
        <v>0</v>
      </c>
      <c r="AJ107" s="249">
        <f t="shared" si="786"/>
        <v>0</v>
      </c>
      <c r="AK107" s="249">
        <f t="shared" si="786"/>
        <v>0</v>
      </c>
      <c r="AL107" s="249">
        <f t="shared" si="786"/>
        <v>0</v>
      </c>
      <c r="AM107" s="249">
        <f t="shared" si="786"/>
        <v>0</v>
      </c>
      <c r="AN107" s="249">
        <f t="shared" si="786"/>
        <v>0</v>
      </c>
      <c r="AO107" s="249">
        <f t="shared" si="786"/>
        <v>0</v>
      </c>
      <c r="AP107" s="249">
        <f t="shared" si="786"/>
        <v>0</v>
      </c>
      <c r="AQ107" s="249">
        <f t="shared" si="786"/>
        <v>0</v>
      </c>
      <c r="AR107" s="249">
        <f t="shared" si="786"/>
        <v>0</v>
      </c>
      <c r="AS107" s="249">
        <f t="shared" si="786"/>
        <v>0</v>
      </c>
      <c r="AT107" s="249">
        <f t="shared" si="786"/>
        <v>0</v>
      </c>
      <c r="AU107" s="249">
        <f t="shared" si="786"/>
        <v>0</v>
      </c>
      <c r="AV107" s="249">
        <f t="shared" si="786"/>
        <v>0</v>
      </c>
      <c r="AW107" s="249">
        <f t="shared" si="786"/>
        <v>0</v>
      </c>
      <c r="AX107" s="249">
        <f t="shared" si="786"/>
        <v>0</v>
      </c>
      <c r="AY107" s="249">
        <f t="shared" si="786"/>
        <v>0</v>
      </c>
      <c r="AZ107" s="249">
        <f t="shared" si="786"/>
        <v>0</v>
      </c>
      <c r="BA107" s="249">
        <f t="shared" si="786"/>
        <v>0</v>
      </c>
      <c r="BB107" s="249">
        <f t="shared" si="786"/>
        <v>0</v>
      </c>
      <c r="BC107" s="249">
        <f t="shared" si="786"/>
        <v>0</v>
      </c>
      <c r="BD107" s="249">
        <f t="shared" si="786"/>
        <v>0</v>
      </c>
      <c r="BE107" s="249">
        <f t="shared" si="786"/>
        <v>0</v>
      </c>
      <c r="BF107" s="249">
        <f t="shared" si="786"/>
        <v>0</v>
      </c>
      <c r="BG107" s="249">
        <f t="shared" ref="BG107:CL107" si="787">IF(BG$8="",0,BG72*BG77*BG100)</f>
        <v>0</v>
      </c>
      <c r="BH107" s="249">
        <f t="shared" si="787"/>
        <v>0</v>
      </c>
      <c r="BI107" s="249">
        <f t="shared" si="787"/>
        <v>0</v>
      </c>
      <c r="BJ107" s="249">
        <f t="shared" si="787"/>
        <v>0</v>
      </c>
      <c r="BK107" s="249">
        <f t="shared" si="787"/>
        <v>0</v>
      </c>
      <c r="BL107" s="249">
        <f t="shared" si="787"/>
        <v>0</v>
      </c>
      <c r="BM107" s="249">
        <f t="shared" si="787"/>
        <v>0</v>
      </c>
      <c r="BN107" s="249">
        <f t="shared" si="787"/>
        <v>0</v>
      </c>
      <c r="BO107" s="249">
        <f t="shared" si="787"/>
        <v>0</v>
      </c>
      <c r="BP107" s="249">
        <f t="shared" si="787"/>
        <v>0</v>
      </c>
      <c r="BQ107" s="249">
        <f t="shared" si="787"/>
        <v>0</v>
      </c>
      <c r="BR107" s="249">
        <f t="shared" si="787"/>
        <v>0</v>
      </c>
      <c r="BS107" s="249">
        <f t="shared" si="787"/>
        <v>0</v>
      </c>
      <c r="BT107" s="249">
        <f t="shared" si="787"/>
        <v>0</v>
      </c>
      <c r="BU107" s="249">
        <f t="shared" si="787"/>
        <v>0</v>
      </c>
      <c r="BV107" s="249">
        <f t="shared" si="787"/>
        <v>0</v>
      </c>
      <c r="BW107" s="249">
        <f t="shared" si="787"/>
        <v>0</v>
      </c>
      <c r="BX107" s="249">
        <f t="shared" si="787"/>
        <v>0</v>
      </c>
      <c r="BY107" s="249">
        <f t="shared" si="787"/>
        <v>0</v>
      </c>
      <c r="BZ107" s="249">
        <f t="shared" si="787"/>
        <v>0</v>
      </c>
      <c r="CA107" s="249">
        <f t="shared" si="787"/>
        <v>0</v>
      </c>
      <c r="CB107" s="249">
        <f t="shared" si="787"/>
        <v>0</v>
      </c>
      <c r="CC107" s="249">
        <f t="shared" si="787"/>
        <v>0</v>
      </c>
      <c r="CD107" s="249">
        <f t="shared" si="787"/>
        <v>0</v>
      </c>
      <c r="CE107" s="249">
        <f t="shared" si="787"/>
        <v>0</v>
      </c>
      <c r="CF107" s="249">
        <f t="shared" si="787"/>
        <v>0</v>
      </c>
      <c r="CG107" s="249">
        <f t="shared" si="787"/>
        <v>0</v>
      </c>
      <c r="CH107" s="249">
        <f t="shared" si="787"/>
        <v>0</v>
      </c>
      <c r="CI107" s="249">
        <f t="shared" si="787"/>
        <v>0</v>
      </c>
      <c r="CJ107" s="249">
        <f t="shared" si="787"/>
        <v>0</v>
      </c>
      <c r="CK107" s="249">
        <f t="shared" si="787"/>
        <v>0</v>
      </c>
      <c r="CL107" s="249">
        <f t="shared" si="787"/>
        <v>0</v>
      </c>
      <c r="CM107" s="249">
        <f t="shared" ref="CM107:DG107" si="788">IF(CM$8="",0,CM72*CM77*CM100)</f>
        <v>0</v>
      </c>
      <c r="CN107" s="249">
        <f t="shared" si="788"/>
        <v>0</v>
      </c>
      <c r="CO107" s="249">
        <f t="shared" si="788"/>
        <v>0</v>
      </c>
      <c r="CP107" s="249">
        <f t="shared" si="788"/>
        <v>0</v>
      </c>
      <c r="CQ107" s="249">
        <f t="shared" si="788"/>
        <v>0</v>
      </c>
      <c r="CR107" s="249">
        <f t="shared" si="788"/>
        <v>0</v>
      </c>
      <c r="CS107" s="249">
        <f t="shared" si="788"/>
        <v>0</v>
      </c>
      <c r="CT107" s="249">
        <f t="shared" si="788"/>
        <v>0</v>
      </c>
      <c r="CU107" s="249">
        <f t="shared" si="788"/>
        <v>0</v>
      </c>
      <c r="CV107" s="249">
        <f t="shared" si="788"/>
        <v>0</v>
      </c>
      <c r="CW107" s="249">
        <f t="shared" si="788"/>
        <v>0</v>
      </c>
      <c r="CX107" s="249">
        <f t="shared" si="788"/>
        <v>0</v>
      </c>
      <c r="CY107" s="249">
        <f t="shared" si="788"/>
        <v>0</v>
      </c>
      <c r="CZ107" s="249">
        <f t="shared" si="788"/>
        <v>0</v>
      </c>
      <c r="DA107" s="249">
        <f t="shared" si="788"/>
        <v>0</v>
      </c>
      <c r="DB107" s="249">
        <f t="shared" si="788"/>
        <v>0</v>
      </c>
      <c r="DC107" s="249">
        <f t="shared" si="788"/>
        <v>0</v>
      </c>
      <c r="DD107" s="249">
        <f t="shared" si="788"/>
        <v>0</v>
      </c>
      <c r="DE107" s="249">
        <f t="shared" si="788"/>
        <v>0</v>
      </c>
      <c r="DF107" s="249">
        <f t="shared" si="788"/>
        <v>0</v>
      </c>
      <c r="DG107" s="249">
        <f t="shared" si="788"/>
        <v>0</v>
      </c>
      <c r="DH107" s="249">
        <f t="shared" ref="DH107:FS107" si="789">IF(DH$8="",0,DH72*DH77*DH100)</f>
        <v>0</v>
      </c>
      <c r="DI107" s="249">
        <f t="shared" si="789"/>
        <v>0</v>
      </c>
      <c r="DJ107" s="249">
        <f t="shared" si="789"/>
        <v>0</v>
      </c>
      <c r="DK107" s="249">
        <f t="shared" si="789"/>
        <v>0</v>
      </c>
      <c r="DL107" s="249">
        <f t="shared" si="789"/>
        <v>0</v>
      </c>
      <c r="DM107" s="249">
        <f t="shared" si="789"/>
        <v>0</v>
      </c>
      <c r="DN107" s="249">
        <f t="shared" si="789"/>
        <v>0</v>
      </c>
      <c r="DO107" s="249">
        <f t="shared" si="789"/>
        <v>0</v>
      </c>
      <c r="DP107" s="249">
        <f t="shared" si="789"/>
        <v>0</v>
      </c>
      <c r="DQ107" s="249">
        <f t="shared" si="789"/>
        <v>0</v>
      </c>
      <c r="DR107" s="249">
        <f t="shared" si="789"/>
        <v>0</v>
      </c>
      <c r="DS107" s="249">
        <f t="shared" si="789"/>
        <v>0</v>
      </c>
      <c r="DT107" s="249">
        <f t="shared" si="789"/>
        <v>0</v>
      </c>
      <c r="DU107" s="249">
        <f t="shared" si="789"/>
        <v>0</v>
      </c>
      <c r="DV107" s="249">
        <f t="shared" si="789"/>
        <v>0</v>
      </c>
      <c r="DW107" s="249">
        <f t="shared" si="789"/>
        <v>0</v>
      </c>
      <c r="DX107" s="249">
        <f t="shared" si="789"/>
        <v>0</v>
      </c>
      <c r="DY107" s="249">
        <f t="shared" si="789"/>
        <v>0</v>
      </c>
      <c r="DZ107" s="249">
        <f t="shared" si="789"/>
        <v>0</v>
      </c>
      <c r="EA107" s="249">
        <f t="shared" si="789"/>
        <v>0</v>
      </c>
      <c r="EB107" s="249">
        <f t="shared" si="789"/>
        <v>0</v>
      </c>
      <c r="EC107" s="249">
        <f t="shared" si="789"/>
        <v>0</v>
      </c>
      <c r="ED107" s="249">
        <f t="shared" si="789"/>
        <v>0</v>
      </c>
      <c r="EE107" s="249">
        <f t="shared" si="789"/>
        <v>0</v>
      </c>
      <c r="EF107" s="249">
        <f t="shared" si="789"/>
        <v>0</v>
      </c>
      <c r="EG107" s="249">
        <f t="shared" si="789"/>
        <v>0</v>
      </c>
      <c r="EH107" s="249">
        <f t="shared" si="789"/>
        <v>0</v>
      </c>
      <c r="EI107" s="249">
        <f t="shared" si="789"/>
        <v>0</v>
      </c>
      <c r="EJ107" s="249">
        <f t="shared" si="789"/>
        <v>0</v>
      </c>
      <c r="EK107" s="249">
        <f t="shared" si="789"/>
        <v>0</v>
      </c>
      <c r="EL107" s="249">
        <f t="shared" si="789"/>
        <v>0</v>
      </c>
      <c r="EM107" s="249">
        <f t="shared" si="789"/>
        <v>0</v>
      </c>
      <c r="EN107" s="249">
        <f t="shared" si="789"/>
        <v>0</v>
      </c>
      <c r="EO107" s="249">
        <f t="shared" si="789"/>
        <v>0</v>
      </c>
      <c r="EP107" s="249">
        <f t="shared" si="789"/>
        <v>0</v>
      </c>
      <c r="EQ107" s="249">
        <f t="shared" si="789"/>
        <v>0</v>
      </c>
      <c r="ER107" s="249">
        <f t="shared" si="789"/>
        <v>0</v>
      </c>
      <c r="ES107" s="249">
        <f t="shared" si="789"/>
        <v>0</v>
      </c>
      <c r="ET107" s="249">
        <f t="shared" si="789"/>
        <v>0</v>
      </c>
      <c r="EU107" s="249">
        <f t="shared" si="789"/>
        <v>0</v>
      </c>
      <c r="EV107" s="249">
        <f t="shared" si="789"/>
        <v>0</v>
      </c>
      <c r="EW107" s="249">
        <f t="shared" si="789"/>
        <v>0</v>
      </c>
      <c r="EX107" s="249">
        <f t="shared" si="789"/>
        <v>0</v>
      </c>
      <c r="EY107" s="249">
        <f t="shared" si="789"/>
        <v>0</v>
      </c>
      <c r="EZ107" s="249">
        <f t="shared" si="789"/>
        <v>0</v>
      </c>
      <c r="FA107" s="249">
        <f t="shared" si="789"/>
        <v>0</v>
      </c>
      <c r="FB107" s="249">
        <f t="shared" si="789"/>
        <v>0</v>
      </c>
      <c r="FC107" s="249">
        <f t="shared" si="789"/>
        <v>0</v>
      </c>
      <c r="FD107" s="249">
        <f t="shared" si="789"/>
        <v>0</v>
      </c>
      <c r="FE107" s="249">
        <f t="shared" si="789"/>
        <v>0</v>
      </c>
      <c r="FF107" s="249">
        <f t="shared" si="789"/>
        <v>0</v>
      </c>
      <c r="FG107" s="249">
        <f t="shared" si="789"/>
        <v>0</v>
      </c>
      <c r="FH107" s="249">
        <f t="shared" si="789"/>
        <v>0</v>
      </c>
      <c r="FI107" s="249">
        <f t="shared" si="789"/>
        <v>0</v>
      </c>
      <c r="FJ107" s="249">
        <f t="shared" si="789"/>
        <v>0</v>
      </c>
      <c r="FK107" s="249">
        <f t="shared" si="789"/>
        <v>0</v>
      </c>
      <c r="FL107" s="249">
        <f t="shared" si="789"/>
        <v>0</v>
      </c>
      <c r="FM107" s="249">
        <f t="shared" si="789"/>
        <v>0</v>
      </c>
      <c r="FN107" s="249">
        <f t="shared" si="789"/>
        <v>0</v>
      </c>
      <c r="FO107" s="249">
        <f t="shared" si="789"/>
        <v>0</v>
      </c>
      <c r="FP107" s="249">
        <f t="shared" si="789"/>
        <v>0</v>
      </c>
      <c r="FQ107" s="249">
        <f t="shared" si="789"/>
        <v>0</v>
      </c>
      <c r="FR107" s="249">
        <f t="shared" si="789"/>
        <v>0</v>
      </c>
      <c r="FS107" s="249">
        <f t="shared" si="789"/>
        <v>0</v>
      </c>
      <c r="FT107" s="249">
        <f t="shared" ref="FT107:GZ107" si="790">IF(FT$8="",0,FT72*FT77*FT100)</f>
        <v>0</v>
      </c>
      <c r="FU107" s="249">
        <f t="shared" si="790"/>
        <v>0</v>
      </c>
      <c r="FV107" s="249">
        <f t="shared" si="790"/>
        <v>0</v>
      </c>
      <c r="FW107" s="249">
        <f t="shared" si="790"/>
        <v>0</v>
      </c>
      <c r="FX107" s="249">
        <f t="shared" si="790"/>
        <v>0</v>
      </c>
      <c r="FY107" s="249">
        <f t="shared" si="790"/>
        <v>0</v>
      </c>
      <c r="FZ107" s="249">
        <f t="shared" si="790"/>
        <v>0</v>
      </c>
      <c r="GA107" s="249">
        <f t="shared" si="790"/>
        <v>0</v>
      </c>
      <c r="GB107" s="249">
        <f t="shared" si="790"/>
        <v>0</v>
      </c>
      <c r="GC107" s="249">
        <f t="shared" si="790"/>
        <v>0</v>
      </c>
      <c r="GD107" s="249">
        <f t="shared" si="790"/>
        <v>0</v>
      </c>
      <c r="GE107" s="249">
        <f t="shared" si="790"/>
        <v>0</v>
      </c>
      <c r="GF107" s="249">
        <f t="shared" si="790"/>
        <v>0</v>
      </c>
      <c r="GG107" s="249">
        <f t="shared" si="790"/>
        <v>0</v>
      </c>
      <c r="GH107" s="249">
        <f t="shared" si="790"/>
        <v>0</v>
      </c>
      <c r="GI107" s="249">
        <f t="shared" si="790"/>
        <v>0</v>
      </c>
      <c r="GJ107" s="249">
        <f t="shared" si="790"/>
        <v>0</v>
      </c>
      <c r="GK107" s="249">
        <f t="shared" si="790"/>
        <v>0</v>
      </c>
      <c r="GL107" s="249">
        <f t="shared" si="790"/>
        <v>0</v>
      </c>
      <c r="GM107" s="249">
        <f t="shared" si="790"/>
        <v>0</v>
      </c>
      <c r="GN107" s="249">
        <f t="shared" si="790"/>
        <v>0</v>
      </c>
      <c r="GO107" s="249">
        <f t="shared" si="790"/>
        <v>0</v>
      </c>
      <c r="GP107" s="249">
        <f t="shared" si="790"/>
        <v>0</v>
      </c>
      <c r="GQ107" s="249">
        <f t="shared" si="790"/>
        <v>0</v>
      </c>
      <c r="GR107" s="249">
        <f t="shared" si="790"/>
        <v>0</v>
      </c>
      <c r="GS107" s="249">
        <f t="shared" si="790"/>
        <v>0</v>
      </c>
      <c r="GT107" s="249">
        <f t="shared" si="790"/>
        <v>0</v>
      </c>
      <c r="GU107" s="249">
        <f t="shared" si="790"/>
        <v>0</v>
      </c>
      <c r="GV107" s="249">
        <f t="shared" si="790"/>
        <v>0</v>
      </c>
      <c r="GW107" s="249">
        <f t="shared" si="790"/>
        <v>0</v>
      </c>
      <c r="GX107" s="249">
        <f t="shared" si="790"/>
        <v>0</v>
      </c>
      <c r="GY107" s="249">
        <f t="shared" si="790"/>
        <v>0</v>
      </c>
      <c r="GZ107" s="249">
        <f t="shared" si="790"/>
        <v>0</v>
      </c>
      <c r="HA107" s="228"/>
      <c r="HB107" s="228"/>
    </row>
    <row r="108" spans="1:210" ht="4.2" customHeight="1">
      <c r="A108" s="1"/>
      <c r="B108" s="1"/>
      <c r="C108" s="1"/>
      <c r="D108" s="14"/>
      <c r="E108" s="264"/>
      <c r="F108" s="14"/>
      <c r="G108" s="304"/>
      <c r="H108" s="14"/>
      <c r="I108" s="14"/>
      <c r="J108" s="14"/>
      <c r="K108" s="14"/>
      <c r="L108" s="14"/>
      <c r="M108" s="15"/>
      <c r="N108" s="14"/>
      <c r="O108" s="14"/>
      <c r="P108" s="15"/>
      <c r="Q108" s="14"/>
      <c r="R108" s="14"/>
      <c r="S108" s="15"/>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
      <c r="HB108" s="1"/>
    </row>
    <row r="109" spans="1:210" ht="4.2" customHeight="1">
      <c r="A109" s="1"/>
      <c r="B109" s="1"/>
      <c r="C109" s="1"/>
      <c r="D109" s="1"/>
      <c r="E109" s="263"/>
      <c r="F109" s="48"/>
      <c r="G109" s="231"/>
      <c r="H109" s="1"/>
      <c r="I109" s="1"/>
      <c r="J109" s="1"/>
      <c r="K109" s="1"/>
      <c r="L109" s="1"/>
      <c r="M109" s="5"/>
      <c r="N109" s="1"/>
      <c r="O109" s="1"/>
      <c r="P109" s="5"/>
      <c r="Q109" s="1"/>
      <c r="R109" s="1"/>
      <c r="S109" s="5"/>
      <c r="T109" s="7"/>
      <c r="U109" s="24"/>
      <c r="V109" s="1"/>
      <c r="W109" s="12"/>
      <c r="X109" s="10"/>
      <c r="Y109" s="46"/>
      <c r="Z109" s="93"/>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4"/>
      <c r="FL109" s="94"/>
      <c r="FM109" s="94"/>
      <c r="FN109" s="94"/>
      <c r="FO109" s="94"/>
      <c r="FP109" s="94"/>
      <c r="FQ109" s="94"/>
      <c r="FR109" s="94"/>
      <c r="FS109" s="94"/>
      <c r="FT109" s="94"/>
      <c r="FU109" s="94"/>
      <c r="FV109" s="94"/>
      <c r="FW109" s="94"/>
      <c r="FX109" s="94"/>
      <c r="FY109" s="94"/>
      <c r="FZ109" s="94"/>
      <c r="GA109" s="94"/>
      <c r="GB109" s="94"/>
      <c r="GC109" s="94"/>
      <c r="GD109" s="94"/>
      <c r="GE109" s="94"/>
      <c r="GF109" s="94"/>
      <c r="GG109" s="94"/>
      <c r="GH109" s="94"/>
      <c r="GI109" s="94"/>
      <c r="GJ109" s="94"/>
      <c r="GK109" s="94"/>
      <c r="GL109" s="94"/>
      <c r="GM109" s="94"/>
      <c r="GN109" s="94"/>
      <c r="GO109" s="94"/>
      <c r="GP109" s="94"/>
      <c r="GQ109" s="94"/>
      <c r="GR109" s="94"/>
      <c r="GS109" s="94"/>
      <c r="GT109" s="94"/>
      <c r="GU109" s="94"/>
      <c r="GV109" s="94"/>
      <c r="GW109" s="94"/>
      <c r="GX109" s="94"/>
      <c r="GY109" s="94"/>
      <c r="GZ109" s="94"/>
      <c r="HA109" s="1"/>
      <c r="HB109" s="1"/>
    </row>
    <row r="110" spans="1:210">
      <c r="A110" s="1"/>
      <c r="B110" s="1"/>
      <c r="C110" s="1"/>
      <c r="D110" s="1"/>
      <c r="E110" s="263"/>
      <c r="F110" s="48"/>
      <c r="G110" s="231" t="s">
        <v>6</v>
      </c>
      <c r="H110" s="3"/>
      <c r="I110" s="3" t="s">
        <v>40</v>
      </c>
      <c r="J110" s="3"/>
      <c r="K110" s="3"/>
      <c r="L110" s="3"/>
      <c r="M110" s="5"/>
      <c r="N110" s="3"/>
      <c r="O110" s="3"/>
      <c r="P110" s="5"/>
      <c r="Q110" s="3" t="s">
        <v>41</v>
      </c>
      <c r="R110" s="3"/>
      <c r="S110" s="5" t="s">
        <v>6</v>
      </c>
      <c r="T110" s="210"/>
      <c r="U110" s="24"/>
      <c r="V110" s="1"/>
      <c r="W110" s="12"/>
      <c r="X110" s="10"/>
      <c r="Y110" s="46"/>
      <c r="Z110" s="93"/>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c r="GS110" s="94"/>
      <c r="GT110" s="94"/>
      <c r="GU110" s="94"/>
      <c r="GV110" s="94"/>
      <c r="GW110" s="94"/>
      <c r="GX110" s="94"/>
      <c r="GY110" s="94"/>
      <c r="GZ110" s="94"/>
      <c r="HA110" s="1"/>
      <c r="HB110" s="1"/>
    </row>
    <row r="111" spans="1:210" ht="4.2" customHeight="1">
      <c r="A111" s="1"/>
      <c r="B111" s="1"/>
      <c r="C111" s="1"/>
      <c r="D111" s="1"/>
      <c r="E111" s="263"/>
      <c r="F111" s="48"/>
      <c r="G111" s="231"/>
      <c r="H111" s="5"/>
      <c r="I111" s="5"/>
      <c r="J111" s="5"/>
      <c r="K111" s="5"/>
      <c r="L111" s="5"/>
      <c r="M111" s="5"/>
      <c r="N111" s="5"/>
      <c r="O111" s="5"/>
      <c r="P111" s="5"/>
      <c r="Q111" s="5"/>
      <c r="R111" s="5"/>
      <c r="S111" s="5"/>
      <c r="T111" s="208"/>
      <c r="U111" s="24"/>
      <c r="V111" s="1"/>
      <c r="W111" s="12"/>
      <c r="X111" s="10"/>
      <c r="Y111" s="46"/>
      <c r="Z111" s="93"/>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L111" s="94"/>
      <c r="FM111" s="94"/>
      <c r="FN111" s="94"/>
      <c r="FO111" s="94"/>
      <c r="FP111" s="94"/>
      <c r="FQ111" s="94"/>
      <c r="FR111" s="94"/>
      <c r="FS111" s="94"/>
      <c r="FT111" s="94"/>
      <c r="FU111" s="94"/>
      <c r="FV111" s="94"/>
      <c r="FW111" s="94"/>
      <c r="FX111" s="94"/>
      <c r="FY111" s="94"/>
      <c r="FZ111" s="94"/>
      <c r="GA111" s="94"/>
      <c r="GB111" s="94"/>
      <c r="GC111" s="94"/>
      <c r="GD111" s="94"/>
      <c r="GE111" s="94"/>
      <c r="GF111" s="94"/>
      <c r="GG111" s="94"/>
      <c r="GH111" s="94"/>
      <c r="GI111" s="94"/>
      <c r="GJ111" s="94"/>
      <c r="GK111" s="94"/>
      <c r="GL111" s="94"/>
      <c r="GM111" s="94"/>
      <c r="GN111" s="94"/>
      <c r="GO111" s="94"/>
      <c r="GP111" s="94"/>
      <c r="GQ111" s="94"/>
      <c r="GR111" s="94"/>
      <c r="GS111" s="94"/>
      <c r="GT111" s="94"/>
      <c r="GU111" s="94"/>
      <c r="GV111" s="94"/>
      <c r="GW111" s="94"/>
      <c r="GX111" s="94"/>
      <c r="GY111" s="94"/>
      <c r="GZ111" s="94"/>
      <c r="HA111" s="1"/>
      <c r="HB111" s="1"/>
    </row>
    <row r="112" spans="1:210" s="4" customFormat="1">
      <c r="A112" s="3"/>
      <c r="B112" s="3"/>
      <c r="C112" s="3"/>
      <c r="D112" s="3"/>
      <c r="E112" s="9" t="s">
        <v>28</v>
      </c>
      <c r="F112" s="51"/>
      <c r="G112" s="250"/>
      <c r="H112" s="214" t="str">
        <f>$H$30</f>
        <v>Поступление ДС</v>
      </c>
      <c r="I112" s="3"/>
      <c r="J112" s="3"/>
      <c r="K112" s="3"/>
      <c r="L112" s="3"/>
      <c r="M112" s="5"/>
      <c r="N112" s="3" t="str">
        <f>N46</f>
        <v>Продукт-1</v>
      </c>
      <c r="O112" s="3"/>
      <c r="P112" s="5"/>
      <c r="Q112" s="3" t="s">
        <v>26</v>
      </c>
      <c r="R112" s="3"/>
      <c r="S112" s="5"/>
      <c r="T112" s="84"/>
      <c r="U112" s="24"/>
      <c r="V112" s="3"/>
      <c r="W112" s="12">
        <f>SUM($Y112:$HA112)</f>
        <v>0</v>
      </c>
      <c r="X112" s="12"/>
      <c r="Y112" s="46"/>
      <c r="Z112" s="91"/>
      <c r="AA112" s="92">
        <f>IF(AA$8="",0,IF(AA$1=1,SUMIFS(103:103,$1:$1,"&gt;="&amp;1,$1:$1,"&lt;="&amp;INT(-$T110/30))+(-$T110/30-INT(-$T110/30))*SUMIFS(103:103,$1:$1,INT(-$T110/30)+1),0)+(-$T110/30-INT(-$T110/30))*SUMIFS(103:103,$1:$1,AA$1+INT(-$T110/30)+1)+(INT(-$T110/30)+1+$T110/30)*SUMIFS(103:103,$1:$1,AA$1+INT(-$T110/30)))</f>
        <v>0</v>
      </c>
      <c r="AB112" s="92">
        <f t="shared" ref="AB112:CM112" si="791">IF(AB$8="",0,IF(AB$1=1,SUMIFS(103:103,$1:$1,"&gt;="&amp;1,$1:$1,"&lt;="&amp;INT(-$T110/30))+(-$T110/30-INT(-$T110/30))*SUMIFS(103:103,$1:$1,INT(-$T110/30)+1),0)+(-$T110/30-INT(-$T110/30))*SUMIFS(103:103,$1:$1,AB$1+INT(-$T110/30)+1)+(INT(-$T110/30)+1+$T110/30)*SUMIFS(103:103,$1:$1,AB$1+INT(-$T110/30)))</f>
        <v>0</v>
      </c>
      <c r="AC112" s="92">
        <f t="shared" si="791"/>
        <v>0</v>
      </c>
      <c r="AD112" s="92">
        <f t="shared" si="791"/>
        <v>0</v>
      </c>
      <c r="AE112" s="92">
        <f t="shared" si="791"/>
        <v>0</v>
      </c>
      <c r="AF112" s="92">
        <f t="shared" si="791"/>
        <v>0</v>
      </c>
      <c r="AG112" s="92">
        <f t="shared" si="791"/>
        <v>0</v>
      </c>
      <c r="AH112" s="92">
        <f t="shared" si="791"/>
        <v>0</v>
      </c>
      <c r="AI112" s="92">
        <f t="shared" si="791"/>
        <v>0</v>
      </c>
      <c r="AJ112" s="92">
        <f t="shared" si="791"/>
        <v>0</v>
      </c>
      <c r="AK112" s="92">
        <f t="shared" si="791"/>
        <v>0</v>
      </c>
      <c r="AL112" s="92">
        <f t="shared" si="791"/>
        <v>0</v>
      </c>
      <c r="AM112" s="92">
        <f t="shared" si="791"/>
        <v>0</v>
      </c>
      <c r="AN112" s="92">
        <f t="shared" si="791"/>
        <v>0</v>
      </c>
      <c r="AO112" s="92">
        <f t="shared" si="791"/>
        <v>0</v>
      </c>
      <c r="AP112" s="92">
        <f t="shared" si="791"/>
        <v>0</v>
      </c>
      <c r="AQ112" s="92">
        <f t="shared" si="791"/>
        <v>0</v>
      </c>
      <c r="AR112" s="92">
        <f t="shared" si="791"/>
        <v>0</v>
      </c>
      <c r="AS112" s="92">
        <f t="shared" si="791"/>
        <v>0</v>
      </c>
      <c r="AT112" s="92">
        <f t="shared" si="791"/>
        <v>0</v>
      </c>
      <c r="AU112" s="92">
        <f t="shared" si="791"/>
        <v>0</v>
      </c>
      <c r="AV112" s="92">
        <f t="shared" si="791"/>
        <v>0</v>
      </c>
      <c r="AW112" s="92">
        <f t="shared" si="791"/>
        <v>0</v>
      </c>
      <c r="AX112" s="92">
        <f t="shared" si="791"/>
        <v>0</v>
      </c>
      <c r="AY112" s="92">
        <f t="shared" si="791"/>
        <v>0</v>
      </c>
      <c r="AZ112" s="92">
        <f t="shared" si="791"/>
        <v>0</v>
      </c>
      <c r="BA112" s="92">
        <f t="shared" si="791"/>
        <v>0</v>
      </c>
      <c r="BB112" s="92">
        <f t="shared" si="791"/>
        <v>0</v>
      </c>
      <c r="BC112" s="92">
        <f t="shared" si="791"/>
        <v>0</v>
      </c>
      <c r="BD112" s="92">
        <f t="shared" si="791"/>
        <v>0</v>
      </c>
      <c r="BE112" s="92">
        <f t="shared" si="791"/>
        <v>0</v>
      </c>
      <c r="BF112" s="92">
        <f t="shared" si="791"/>
        <v>0</v>
      </c>
      <c r="BG112" s="92">
        <f t="shared" si="791"/>
        <v>0</v>
      </c>
      <c r="BH112" s="92">
        <f t="shared" si="791"/>
        <v>0</v>
      </c>
      <c r="BI112" s="92">
        <f t="shared" si="791"/>
        <v>0</v>
      </c>
      <c r="BJ112" s="92">
        <f t="shared" si="791"/>
        <v>0</v>
      </c>
      <c r="BK112" s="92">
        <f t="shared" si="791"/>
        <v>0</v>
      </c>
      <c r="BL112" s="92">
        <f t="shared" si="791"/>
        <v>0</v>
      </c>
      <c r="BM112" s="92">
        <f t="shared" si="791"/>
        <v>0</v>
      </c>
      <c r="BN112" s="92">
        <f t="shared" si="791"/>
        <v>0</v>
      </c>
      <c r="BO112" s="92">
        <f t="shared" si="791"/>
        <v>0</v>
      </c>
      <c r="BP112" s="92">
        <f t="shared" si="791"/>
        <v>0</v>
      </c>
      <c r="BQ112" s="92">
        <f t="shared" si="791"/>
        <v>0</v>
      </c>
      <c r="BR112" s="92">
        <f t="shared" si="791"/>
        <v>0</v>
      </c>
      <c r="BS112" s="92">
        <f t="shared" si="791"/>
        <v>0</v>
      </c>
      <c r="BT112" s="92">
        <f t="shared" si="791"/>
        <v>0</v>
      </c>
      <c r="BU112" s="92">
        <f t="shared" si="791"/>
        <v>0</v>
      </c>
      <c r="BV112" s="92">
        <f t="shared" si="791"/>
        <v>0</v>
      </c>
      <c r="BW112" s="92">
        <f t="shared" si="791"/>
        <v>0</v>
      </c>
      <c r="BX112" s="92">
        <f t="shared" si="791"/>
        <v>0</v>
      </c>
      <c r="BY112" s="92">
        <f t="shared" si="791"/>
        <v>0</v>
      </c>
      <c r="BZ112" s="92">
        <f t="shared" si="791"/>
        <v>0</v>
      </c>
      <c r="CA112" s="92">
        <f t="shared" si="791"/>
        <v>0</v>
      </c>
      <c r="CB112" s="92">
        <f t="shared" si="791"/>
        <v>0</v>
      </c>
      <c r="CC112" s="92">
        <f t="shared" si="791"/>
        <v>0</v>
      </c>
      <c r="CD112" s="92">
        <f t="shared" si="791"/>
        <v>0</v>
      </c>
      <c r="CE112" s="92">
        <f t="shared" si="791"/>
        <v>0</v>
      </c>
      <c r="CF112" s="92">
        <f t="shared" si="791"/>
        <v>0</v>
      </c>
      <c r="CG112" s="92">
        <f t="shared" si="791"/>
        <v>0</v>
      </c>
      <c r="CH112" s="92">
        <f t="shared" si="791"/>
        <v>0</v>
      </c>
      <c r="CI112" s="92">
        <f t="shared" si="791"/>
        <v>0</v>
      </c>
      <c r="CJ112" s="92">
        <f t="shared" si="791"/>
        <v>0</v>
      </c>
      <c r="CK112" s="92">
        <f t="shared" si="791"/>
        <v>0</v>
      </c>
      <c r="CL112" s="92">
        <f t="shared" si="791"/>
        <v>0</v>
      </c>
      <c r="CM112" s="92">
        <f t="shared" si="791"/>
        <v>0</v>
      </c>
      <c r="CN112" s="92">
        <f t="shared" ref="CN112:EY112" si="792">IF(CN$8="",0,IF(CN$1=1,SUMIFS(103:103,$1:$1,"&gt;="&amp;1,$1:$1,"&lt;="&amp;INT(-$T110/30))+(-$T110/30-INT(-$T110/30))*SUMIFS(103:103,$1:$1,INT(-$T110/30)+1),0)+(-$T110/30-INT(-$T110/30))*SUMIFS(103:103,$1:$1,CN$1+INT(-$T110/30)+1)+(INT(-$T110/30)+1+$T110/30)*SUMIFS(103:103,$1:$1,CN$1+INT(-$T110/30)))</f>
        <v>0</v>
      </c>
      <c r="CO112" s="92">
        <f t="shared" si="792"/>
        <v>0</v>
      </c>
      <c r="CP112" s="92">
        <f t="shared" si="792"/>
        <v>0</v>
      </c>
      <c r="CQ112" s="92">
        <f t="shared" si="792"/>
        <v>0</v>
      </c>
      <c r="CR112" s="92">
        <f t="shared" si="792"/>
        <v>0</v>
      </c>
      <c r="CS112" s="92">
        <f t="shared" si="792"/>
        <v>0</v>
      </c>
      <c r="CT112" s="92">
        <f t="shared" si="792"/>
        <v>0</v>
      </c>
      <c r="CU112" s="92">
        <f t="shared" si="792"/>
        <v>0</v>
      </c>
      <c r="CV112" s="92">
        <f t="shared" si="792"/>
        <v>0</v>
      </c>
      <c r="CW112" s="92">
        <f t="shared" si="792"/>
        <v>0</v>
      </c>
      <c r="CX112" s="92">
        <f t="shared" si="792"/>
        <v>0</v>
      </c>
      <c r="CY112" s="92">
        <f t="shared" si="792"/>
        <v>0</v>
      </c>
      <c r="CZ112" s="92">
        <f t="shared" si="792"/>
        <v>0</v>
      </c>
      <c r="DA112" s="92">
        <f t="shared" si="792"/>
        <v>0</v>
      </c>
      <c r="DB112" s="92">
        <f t="shared" si="792"/>
        <v>0</v>
      </c>
      <c r="DC112" s="92">
        <f t="shared" si="792"/>
        <v>0</v>
      </c>
      <c r="DD112" s="92">
        <f t="shared" si="792"/>
        <v>0</v>
      </c>
      <c r="DE112" s="92">
        <f t="shared" si="792"/>
        <v>0</v>
      </c>
      <c r="DF112" s="92">
        <f t="shared" si="792"/>
        <v>0</v>
      </c>
      <c r="DG112" s="92">
        <f t="shared" si="792"/>
        <v>0</v>
      </c>
      <c r="DH112" s="92">
        <f t="shared" si="792"/>
        <v>0</v>
      </c>
      <c r="DI112" s="92">
        <f t="shared" si="792"/>
        <v>0</v>
      </c>
      <c r="DJ112" s="92">
        <f t="shared" si="792"/>
        <v>0</v>
      </c>
      <c r="DK112" s="92">
        <f t="shared" si="792"/>
        <v>0</v>
      </c>
      <c r="DL112" s="92">
        <f t="shared" si="792"/>
        <v>0</v>
      </c>
      <c r="DM112" s="92">
        <f t="shared" si="792"/>
        <v>0</v>
      </c>
      <c r="DN112" s="92">
        <f t="shared" si="792"/>
        <v>0</v>
      </c>
      <c r="DO112" s="92">
        <f t="shared" si="792"/>
        <v>0</v>
      </c>
      <c r="DP112" s="92">
        <f t="shared" si="792"/>
        <v>0</v>
      </c>
      <c r="DQ112" s="92">
        <f t="shared" si="792"/>
        <v>0</v>
      </c>
      <c r="DR112" s="92">
        <f t="shared" si="792"/>
        <v>0</v>
      </c>
      <c r="DS112" s="92">
        <f t="shared" si="792"/>
        <v>0</v>
      </c>
      <c r="DT112" s="92">
        <f t="shared" si="792"/>
        <v>0</v>
      </c>
      <c r="DU112" s="92">
        <f t="shared" si="792"/>
        <v>0</v>
      </c>
      <c r="DV112" s="92">
        <f t="shared" si="792"/>
        <v>0</v>
      </c>
      <c r="DW112" s="92">
        <f t="shared" si="792"/>
        <v>0</v>
      </c>
      <c r="DX112" s="92">
        <f t="shared" si="792"/>
        <v>0</v>
      </c>
      <c r="DY112" s="92">
        <f t="shared" si="792"/>
        <v>0</v>
      </c>
      <c r="DZ112" s="92">
        <f t="shared" si="792"/>
        <v>0</v>
      </c>
      <c r="EA112" s="92">
        <f t="shared" si="792"/>
        <v>0</v>
      </c>
      <c r="EB112" s="92">
        <f t="shared" si="792"/>
        <v>0</v>
      </c>
      <c r="EC112" s="92">
        <f t="shared" si="792"/>
        <v>0</v>
      </c>
      <c r="ED112" s="92">
        <f t="shared" si="792"/>
        <v>0</v>
      </c>
      <c r="EE112" s="92">
        <f t="shared" si="792"/>
        <v>0</v>
      </c>
      <c r="EF112" s="92">
        <f t="shared" si="792"/>
        <v>0</v>
      </c>
      <c r="EG112" s="92">
        <f t="shared" si="792"/>
        <v>0</v>
      </c>
      <c r="EH112" s="92">
        <f t="shared" si="792"/>
        <v>0</v>
      </c>
      <c r="EI112" s="92">
        <f t="shared" si="792"/>
        <v>0</v>
      </c>
      <c r="EJ112" s="92">
        <f t="shared" si="792"/>
        <v>0</v>
      </c>
      <c r="EK112" s="92">
        <f t="shared" si="792"/>
        <v>0</v>
      </c>
      <c r="EL112" s="92">
        <f t="shared" si="792"/>
        <v>0</v>
      </c>
      <c r="EM112" s="92">
        <f t="shared" si="792"/>
        <v>0</v>
      </c>
      <c r="EN112" s="92">
        <f t="shared" si="792"/>
        <v>0</v>
      </c>
      <c r="EO112" s="92">
        <f t="shared" si="792"/>
        <v>0</v>
      </c>
      <c r="EP112" s="92">
        <f t="shared" si="792"/>
        <v>0</v>
      </c>
      <c r="EQ112" s="92">
        <f t="shared" si="792"/>
        <v>0</v>
      </c>
      <c r="ER112" s="92">
        <f t="shared" si="792"/>
        <v>0</v>
      </c>
      <c r="ES112" s="92">
        <f t="shared" si="792"/>
        <v>0</v>
      </c>
      <c r="ET112" s="92">
        <f t="shared" si="792"/>
        <v>0</v>
      </c>
      <c r="EU112" s="92">
        <f t="shared" si="792"/>
        <v>0</v>
      </c>
      <c r="EV112" s="92">
        <f t="shared" si="792"/>
        <v>0</v>
      </c>
      <c r="EW112" s="92">
        <f t="shared" si="792"/>
        <v>0</v>
      </c>
      <c r="EX112" s="92">
        <f t="shared" si="792"/>
        <v>0</v>
      </c>
      <c r="EY112" s="92">
        <f t="shared" si="792"/>
        <v>0</v>
      </c>
      <c r="EZ112" s="92">
        <f t="shared" ref="EZ112:GZ112" si="793">IF(EZ$8="",0,IF(EZ$1=1,SUMIFS(103:103,$1:$1,"&gt;="&amp;1,$1:$1,"&lt;="&amp;INT(-$T110/30))+(-$T110/30-INT(-$T110/30))*SUMIFS(103:103,$1:$1,INT(-$T110/30)+1),0)+(-$T110/30-INT(-$T110/30))*SUMIFS(103:103,$1:$1,EZ$1+INT(-$T110/30)+1)+(INT(-$T110/30)+1+$T110/30)*SUMIFS(103:103,$1:$1,EZ$1+INT(-$T110/30)))</f>
        <v>0</v>
      </c>
      <c r="FA112" s="92">
        <f t="shared" si="793"/>
        <v>0</v>
      </c>
      <c r="FB112" s="92">
        <f t="shared" si="793"/>
        <v>0</v>
      </c>
      <c r="FC112" s="92">
        <f t="shared" si="793"/>
        <v>0</v>
      </c>
      <c r="FD112" s="92">
        <f t="shared" si="793"/>
        <v>0</v>
      </c>
      <c r="FE112" s="92">
        <f t="shared" si="793"/>
        <v>0</v>
      </c>
      <c r="FF112" s="92">
        <f t="shared" si="793"/>
        <v>0</v>
      </c>
      <c r="FG112" s="92">
        <f t="shared" si="793"/>
        <v>0</v>
      </c>
      <c r="FH112" s="92">
        <f t="shared" si="793"/>
        <v>0</v>
      </c>
      <c r="FI112" s="92">
        <f t="shared" si="793"/>
        <v>0</v>
      </c>
      <c r="FJ112" s="92">
        <f t="shared" si="793"/>
        <v>0</v>
      </c>
      <c r="FK112" s="92">
        <f t="shared" si="793"/>
        <v>0</v>
      </c>
      <c r="FL112" s="92">
        <f t="shared" si="793"/>
        <v>0</v>
      </c>
      <c r="FM112" s="92">
        <f t="shared" si="793"/>
        <v>0</v>
      </c>
      <c r="FN112" s="92">
        <f t="shared" si="793"/>
        <v>0</v>
      </c>
      <c r="FO112" s="92">
        <f t="shared" si="793"/>
        <v>0</v>
      </c>
      <c r="FP112" s="92">
        <f t="shared" si="793"/>
        <v>0</v>
      </c>
      <c r="FQ112" s="92">
        <f t="shared" si="793"/>
        <v>0</v>
      </c>
      <c r="FR112" s="92">
        <f t="shared" si="793"/>
        <v>0</v>
      </c>
      <c r="FS112" s="92">
        <f t="shared" si="793"/>
        <v>0</v>
      </c>
      <c r="FT112" s="92">
        <f t="shared" si="793"/>
        <v>0</v>
      </c>
      <c r="FU112" s="92">
        <f t="shared" si="793"/>
        <v>0</v>
      </c>
      <c r="FV112" s="92">
        <f t="shared" si="793"/>
        <v>0</v>
      </c>
      <c r="FW112" s="92">
        <f t="shared" si="793"/>
        <v>0</v>
      </c>
      <c r="FX112" s="92">
        <f t="shared" si="793"/>
        <v>0</v>
      </c>
      <c r="FY112" s="92">
        <f t="shared" si="793"/>
        <v>0</v>
      </c>
      <c r="FZ112" s="92">
        <f t="shared" si="793"/>
        <v>0</v>
      </c>
      <c r="GA112" s="92">
        <f t="shared" si="793"/>
        <v>0</v>
      </c>
      <c r="GB112" s="92">
        <f t="shared" si="793"/>
        <v>0</v>
      </c>
      <c r="GC112" s="92">
        <f t="shared" si="793"/>
        <v>0</v>
      </c>
      <c r="GD112" s="92">
        <f t="shared" si="793"/>
        <v>0</v>
      </c>
      <c r="GE112" s="92">
        <f t="shared" si="793"/>
        <v>0</v>
      </c>
      <c r="GF112" s="92">
        <f t="shared" si="793"/>
        <v>0</v>
      </c>
      <c r="GG112" s="92">
        <f t="shared" si="793"/>
        <v>0</v>
      </c>
      <c r="GH112" s="92">
        <f t="shared" si="793"/>
        <v>0</v>
      </c>
      <c r="GI112" s="92">
        <f t="shared" si="793"/>
        <v>0</v>
      </c>
      <c r="GJ112" s="92">
        <f t="shared" si="793"/>
        <v>0</v>
      </c>
      <c r="GK112" s="92">
        <f t="shared" si="793"/>
        <v>0</v>
      </c>
      <c r="GL112" s="92">
        <f t="shared" si="793"/>
        <v>0</v>
      </c>
      <c r="GM112" s="92">
        <f t="shared" si="793"/>
        <v>0</v>
      </c>
      <c r="GN112" s="92">
        <f t="shared" si="793"/>
        <v>0</v>
      </c>
      <c r="GO112" s="92">
        <f t="shared" si="793"/>
        <v>0</v>
      </c>
      <c r="GP112" s="92">
        <f t="shared" si="793"/>
        <v>0</v>
      </c>
      <c r="GQ112" s="92">
        <f t="shared" si="793"/>
        <v>0</v>
      </c>
      <c r="GR112" s="92">
        <f t="shared" si="793"/>
        <v>0</v>
      </c>
      <c r="GS112" s="92">
        <f t="shared" si="793"/>
        <v>0</v>
      </c>
      <c r="GT112" s="92">
        <f t="shared" si="793"/>
        <v>0</v>
      </c>
      <c r="GU112" s="92">
        <f t="shared" si="793"/>
        <v>0</v>
      </c>
      <c r="GV112" s="92">
        <f t="shared" si="793"/>
        <v>0</v>
      </c>
      <c r="GW112" s="92">
        <f t="shared" si="793"/>
        <v>0</v>
      </c>
      <c r="GX112" s="92">
        <f t="shared" si="793"/>
        <v>0</v>
      </c>
      <c r="GY112" s="92">
        <f t="shared" si="793"/>
        <v>0</v>
      </c>
      <c r="GZ112" s="92">
        <f t="shared" si="793"/>
        <v>0</v>
      </c>
      <c r="HA112" s="3"/>
      <c r="HB112" s="3"/>
    </row>
    <row r="113" spans="1:210" ht="4.2" customHeight="1">
      <c r="A113" s="1"/>
      <c r="B113" s="1"/>
      <c r="C113" s="1"/>
      <c r="D113" s="1"/>
      <c r="E113" s="263"/>
      <c r="F113" s="48"/>
      <c r="G113" s="250"/>
      <c r="H113" s="33"/>
      <c r="I113" s="33"/>
      <c r="J113" s="33"/>
      <c r="K113" s="33"/>
      <c r="L113" s="33"/>
      <c r="M113" s="17"/>
      <c r="N113" s="33"/>
      <c r="O113" s="33"/>
      <c r="P113" s="17"/>
      <c r="Q113" s="33"/>
      <c r="R113" s="1"/>
      <c r="S113" s="5"/>
      <c r="T113" s="7"/>
      <c r="U113" s="24"/>
      <c r="V113" s="1"/>
      <c r="W113" s="43"/>
      <c r="X113" s="10"/>
      <c r="Y113" s="46"/>
      <c r="Z113" s="93"/>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c r="DF113" s="98"/>
      <c r="DG113" s="98"/>
      <c r="DH113" s="98"/>
      <c r="DI113" s="98"/>
      <c r="DJ113" s="98"/>
      <c r="DK113" s="98"/>
      <c r="DL113" s="98"/>
      <c r="DM113" s="98"/>
      <c r="DN113" s="98"/>
      <c r="DO113" s="98"/>
      <c r="DP113" s="98"/>
      <c r="DQ113" s="98"/>
      <c r="DR113" s="98"/>
      <c r="DS113" s="98"/>
      <c r="DT113" s="98"/>
      <c r="DU113" s="98"/>
      <c r="DV113" s="98"/>
      <c r="DW113" s="98"/>
      <c r="DX113" s="98"/>
      <c r="DY113" s="98"/>
      <c r="DZ113" s="98"/>
      <c r="EA113" s="98"/>
      <c r="EB113" s="98"/>
      <c r="EC113" s="98"/>
      <c r="ED113" s="98"/>
      <c r="EE113" s="98"/>
      <c r="EF113" s="98"/>
      <c r="EG113" s="98"/>
      <c r="EH113" s="98"/>
      <c r="EI113" s="98"/>
      <c r="EJ113" s="98"/>
      <c r="EK113" s="98"/>
      <c r="EL113" s="98"/>
      <c r="EM113" s="98"/>
      <c r="EN113" s="98"/>
      <c r="EO113" s="98"/>
      <c r="EP113" s="98"/>
      <c r="EQ113" s="98"/>
      <c r="ER113" s="98"/>
      <c r="ES113" s="98"/>
      <c r="ET113" s="98"/>
      <c r="EU113" s="98"/>
      <c r="EV113" s="98"/>
      <c r="EW113" s="98"/>
      <c r="EX113" s="98"/>
      <c r="EY113" s="98"/>
      <c r="EZ113" s="98"/>
      <c r="FA113" s="98"/>
      <c r="FB113" s="98"/>
      <c r="FC113" s="98"/>
      <c r="FD113" s="98"/>
      <c r="FE113" s="98"/>
      <c r="FF113" s="98"/>
      <c r="FG113" s="98"/>
      <c r="FH113" s="98"/>
      <c r="FI113" s="98"/>
      <c r="FJ113" s="98"/>
      <c r="FK113" s="98"/>
      <c r="FL113" s="98"/>
      <c r="FM113" s="98"/>
      <c r="FN113" s="98"/>
      <c r="FO113" s="98"/>
      <c r="FP113" s="98"/>
      <c r="FQ113" s="98"/>
      <c r="FR113" s="98"/>
      <c r="FS113" s="98"/>
      <c r="FT113" s="98"/>
      <c r="FU113" s="98"/>
      <c r="FV113" s="98"/>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1"/>
      <c r="HB113" s="1"/>
    </row>
    <row r="114" spans="1:210" ht="7.2" customHeight="1">
      <c r="A114" s="1"/>
      <c r="B114" s="1"/>
      <c r="C114" s="1"/>
      <c r="D114" s="1"/>
      <c r="E114" s="263"/>
      <c r="F114" s="48"/>
      <c r="G114" s="231"/>
      <c r="H114" s="1"/>
      <c r="I114" s="1"/>
      <c r="J114" s="1"/>
      <c r="K114" s="1"/>
      <c r="L114" s="1"/>
      <c r="M114" s="5"/>
      <c r="N114" s="1"/>
      <c r="O114" s="1"/>
      <c r="P114" s="5"/>
      <c r="Q114" s="1"/>
      <c r="R114" s="1"/>
      <c r="S114" s="5"/>
      <c r="T114" s="7"/>
      <c r="U114" s="24"/>
      <c r="V114" s="1"/>
      <c r="W114" s="12"/>
      <c r="X114" s="10"/>
      <c r="Y114" s="46"/>
      <c r="Z114" s="93"/>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4"/>
      <c r="BB114" s="94"/>
      <c r="BC114" s="94"/>
      <c r="BD114" s="94"/>
      <c r="BE114" s="94"/>
      <c r="BF114" s="94"/>
      <c r="BG114" s="94"/>
      <c r="BH114" s="94"/>
      <c r="BI114" s="94"/>
      <c r="BJ114" s="94"/>
      <c r="BK114" s="94"/>
      <c r="BL114" s="94"/>
      <c r="BM114" s="94"/>
      <c r="BN114" s="94"/>
      <c r="BO114" s="94"/>
      <c r="BP114" s="94"/>
      <c r="BQ114" s="94"/>
      <c r="BR114" s="94"/>
      <c r="BS114" s="94"/>
      <c r="BT114" s="94"/>
      <c r="BU114" s="94"/>
      <c r="BV114" s="94"/>
      <c r="BW114" s="94"/>
      <c r="BX114" s="94"/>
      <c r="BY114" s="94"/>
      <c r="BZ114" s="94"/>
      <c r="CA114" s="94"/>
      <c r="CB114" s="94"/>
      <c r="CC114" s="94"/>
      <c r="CD114" s="94"/>
      <c r="CE114" s="94"/>
      <c r="CF114" s="94"/>
      <c r="CG114" s="94"/>
      <c r="CH114" s="94"/>
      <c r="CI114" s="94"/>
      <c r="CJ114" s="94"/>
      <c r="CK114" s="94"/>
      <c r="CL114" s="94"/>
      <c r="CM114" s="94"/>
      <c r="CN114" s="94"/>
      <c r="CO114" s="94"/>
      <c r="CP114" s="94"/>
      <c r="CQ114" s="94"/>
      <c r="CR114" s="94"/>
      <c r="CS114" s="94"/>
      <c r="CT114" s="94"/>
      <c r="CU114" s="94"/>
      <c r="CV114" s="94"/>
      <c r="CW114" s="94"/>
      <c r="CX114" s="94"/>
      <c r="CY114" s="94"/>
      <c r="CZ114" s="94"/>
      <c r="DA114" s="94"/>
      <c r="DB114" s="94"/>
      <c r="DC114" s="94"/>
      <c r="DD114" s="94"/>
      <c r="DE114" s="94"/>
      <c r="DF114" s="94"/>
      <c r="DG114" s="94"/>
      <c r="DH114" s="94"/>
      <c r="DI114" s="94"/>
      <c r="DJ114" s="94"/>
      <c r="DK114" s="94"/>
      <c r="DL114" s="94"/>
      <c r="DM114" s="94"/>
      <c r="DN114" s="94"/>
      <c r="DO114" s="94"/>
      <c r="DP114" s="94"/>
      <c r="DQ114" s="94"/>
      <c r="DR114" s="94"/>
      <c r="DS114" s="94"/>
      <c r="DT114" s="94"/>
      <c r="DU114" s="94"/>
      <c r="DV114" s="94"/>
      <c r="DW114" s="94"/>
      <c r="DX114" s="94"/>
      <c r="DY114" s="94"/>
      <c r="DZ114" s="94"/>
      <c r="EA114" s="94"/>
      <c r="EB114" s="94"/>
      <c r="EC114" s="94"/>
      <c r="ED114" s="94"/>
      <c r="EE114" s="94"/>
      <c r="EF114" s="94"/>
      <c r="EG114" s="94"/>
      <c r="EH114" s="94"/>
      <c r="EI114" s="94"/>
      <c r="EJ114" s="94"/>
      <c r="EK114" s="94"/>
      <c r="EL114" s="94"/>
      <c r="EM114" s="94"/>
      <c r="EN114" s="94"/>
      <c r="EO114" s="94"/>
      <c r="EP114" s="94"/>
      <c r="EQ114" s="94"/>
      <c r="ER114" s="94"/>
      <c r="ES114" s="94"/>
      <c r="ET114" s="94"/>
      <c r="EU114" s="94"/>
      <c r="EV114" s="94"/>
      <c r="EW114" s="94"/>
      <c r="EX114" s="94"/>
      <c r="EY114" s="94"/>
      <c r="EZ114" s="94"/>
      <c r="FA114" s="94"/>
      <c r="FB114" s="94"/>
      <c r="FC114" s="94"/>
      <c r="FD114" s="94"/>
      <c r="FE114" s="94"/>
      <c r="FF114" s="94"/>
      <c r="FG114" s="94"/>
      <c r="FH114" s="94"/>
      <c r="FI114" s="94"/>
      <c r="FJ114" s="94"/>
      <c r="FK114" s="94"/>
      <c r="FL114" s="94"/>
      <c r="FM114" s="94"/>
      <c r="FN114" s="94"/>
      <c r="FO114" s="94"/>
      <c r="FP114" s="94"/>
      <c r="FQ114" s="94"/>
      <c r="FR114" s="94"/>
      <c r="FS114" s="94"/>
      <c r="FT114" s="94"/>
      <c r="FU114" s="94"/>
      <c r="FV114" s="94"/>
      <c r="FW114" s="94"/>
      <c r="FX114" s="94"/>
      <c r="FY114" s="94"/>
      <c r="FZ114" s="94"/>
      <c r="GA114" s="94"/>
      <c r="GB114" s="94"/>
      <c r="GC114" s="94"/>
      <c r="GD114" s="94"/>
      <c r="GE114" s="94"/>
      <c r="GF114" s="94"/>
      <c r="GG114" s="94"/>
      <c r="GH114" s="94"/>
      <c r="GI114" s="94"/>
      <c r="GJ114" s="94"/>
      <c r="GK114" s="94"/>
      <c r="GL114" s="94"/>
      <c r="GM114" s="94"/>
      <c r="GN114" s="94"/>
      <c r="GO114" s="94"/>
      <c r="GP114" s="94"/>
      <c r="GQ114" s="94"/>
      <c r="GR114" s="94"/>
      <c r="GS114" s="94"/>
      <c r="GT114" s="94"/>
      <c r="GU114" s="94"/>
      <c r="GV114" s="94"/>
      <c r="GW114" s="94"/>
      <c r="GX114" s="94"/>
      <c r="GY114" s="94"/>
      <c r="GZ114" s="94"/>
      <c r="HA114" s="1"/>
      <c r="HB114" s="1"/>
    </row>
    <row r="115" spans="1:210" s="35" customFormat="1">
      <c r="A115" s="34"/>
      <c r="B115" s="196" t="s">
        <v>93</v>
      </c>
      <c r="C115" s="34"/>
      <c r="D115" s="34"/>
      <c r="E115" s="271"/>
      <c r="F115" s="53"/>
      <c r="G115" s="232" t="s">
        <v>6</v>
      </c>
      <c r="H115" s="34"/>
      <c r="I115" s="34" t="s">
        <v>42</v>
      </c>
      <c r="J115" s="34"/>
      <c r="K115" s="34"/>
      <c r="L115" s="34"/>
      <c r="M115" s="20"/>
      <c r="N115" s="34" t="str">
        <f>$N$75</f>
        <v>Регулярная, ликвидная продукция</v>
      </c>
      <c r="O115" s="34"/>
      <c r="P115" s="20"/>
      <c r="Q115" s="215" t="s">
        <v>14</v>
      </c>
      <c r="R115" s="34"/>
      <c r="S115" s="20" t="s">
        <v>6</v>
      </c>
      <c r="T115" s="209"/>
      <c r="U115" s="26"/>
      <c r="V115" s="34"/>
      <c r="W115" s="21"/>
      <c r="X115" s="21"/>
      <c r="Y115" s="47"/>
      <c r="Z115" s="103"/>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c r="EJ115" s="115"/>
      <c r="EK115" s="115"/>
      <c r="EL115" s="115"/>
      <c r="EM115" s="115"/>
      <c r="EN115" s="115"/>
      <c r="EO115" s="115"/>
      <c r="EP115" s="115"/>
      <c r="EQ115" s="115"/>
      <c r="ER115" s="115"/>
      <c r="ES115" s="115"/>
      <c r="ET115" s="115"/>
      <c r="EU115" s="115"/>
      <c r="EV115" s="115"/>
      <c r="EW115" s="115"/>
      <c r="EX115" s="115"/>
      <c r="EY115" s="115"/>
      <c r="EZ115" s="115"/>
      <c r="FA115" s="115"/>
      <c r="FB115" s="115"/>
      <c r="FC115" s="115"/>
      <c r="FD115" s="115"/>
      <c r="FE115" s="115"/>
      <c r="FF115" s="115"/>
      <c r="FG115" s="115"/>
      <c r="FH115" s="115"/>
      <c r="FI115" s="115"/>
      <c r="FJ115" s="115"/>
      <c r="FK115" s="115"/>
      <c r="FL115" s="115"/>
      <c r="FM115" s="115"/>
      <c r="FN115" s="115"/>
      <c r="FO115" s="115"/>
      <c r="FP115" s="115"/>
      <c r="FQ115" s="115"/>
      <c r="FR115" s="115"/>
      <c r="FS115" s="115"/>
      <c r="FT115" s="115"/>
      <c r="FU115" s="115"/>
      <c r="FV115" s="115"/>
      <c r="FW115" s="115"/>
      <c r="FX115" s="115"/>
      <c r="FY115" s="115"/>
      <c r="FZ115" s="115"/>
      <c r="GA115" s="115"/>
      <c r="GB115" s="115"/>
      <c r="GC115" s="115"/>
      <c r="GD115" s="115"/>
      <c r="GE115" s="115"/>
      <c r="GF115" s="115"/>
      <c r="GG115" s="115"/>
      <c r="GH115" s="115"/>
      <c r="GI115" s="115"/>
      <c r="GJ115" s="115"/>
      <c r="GK115" s="115"/>
      <c r="GL115" s="115"/>
      <c r="GM115" s="115"/>
      <c r="GN115" s="115"/>
      <c r="GO115" s="115"/>
      <c r="GP115" s="115"/>
      <c r="GQ115" s="115"/>
      <c r="GR115" s="115"/>
      <c r="GS115" s="115"/>
      <c r="GT115" s="115"/>
      <c r="GU115" s="115"/>
      <c r="GV115" s="115"/>
      <c r="GW115" s="115"/>
      <c r="GX115" s="115"/>
      <c r="GY115" s="115"/>
      <c r="GZ115" s="115"/>
      <c r="HA115" s="34"/>
      <c r="HB115" s="34"/>
    </row>
    <row r="116" spans="1:210">
      <c r="A116" s="1"/>
      <c r="B116" s="196" t="s">
        <v>94</v>
      </c>
      <c r="C116" s="197"/>
      <c r="D116" s="196"/>
      <c r="E116" s="263"/>
      <c r="F116" s="48"/>
      <c r="G116" s="231"/>
      <c r="H116" s="1"/>
      <c r="I116" s="1" t="str">
        <f>$I$115</f>
        <v>Маржинальность продаж</v>
      </c>
      <c r="J116" s="1"/>
      <c r="K116" s="1"/>
      <c r="L116" s="1"/>
      <c r="M116" s="5"/>
      <c r="N116" s="19" t="str">
        <f>$N$76</f>
        <v>Низколиквидная продукция</v>
      </c>
      <c r="O116" s="1"/>
      <c r="P116" s="5"/>
      <c r="Q116" s="1" t="s">
        <v>14</v>
      </c>
      <c r="R116" s="1"/>
      <c r="S116" s="5"/>
      <c r="T116" s="200" t="str">
        <f>IF(OR(T115="",T115=0),"",(T115-T97)/(1-T97))</f>
        <v/>
      </c>
      <c r="U116" s="1"/>
      <c r="V116" s="1"/>
      <c r="W116" s="12"/>
      <c r="X116" s="10"/>
      <c r="Y116" s="46"/>
      <c r="Z116" s="93"/>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c r="EL116" s="94"/>
      <c r="EM116" s="94"/>
      <c r="EN116" s="94"/>
      <c r="EO116" s="94"/>
      <c r="EP116" s="94"/>
      <c r="EQ116" s="94"/>
      <c r="ER116" s="94"/>
      <c r="ES116" s="94"/>
      <c r="ET116" s="94"/>
      <c r="EU116" s="94"/>
      <c r="EV116" s="94"/>
      <c r="EW116" s="94"/>
      <c r="EX116" s="94"/>
      <c r="EY116" s="94"/>
      <c r="EZ116" s="94"/>
      <c r="FA116" s="94"/>
      <c r="FB116" s="94"/>
      <c r="FC116" s="94"/>
      <c r="FD116" s="94"/>
      <c r="FE116" s="94"/>
      <c r="FF116" s="94"/>
      <c r="FG116" s="94"/>
      <c r="FH116" s="94"/>
      <c r="FI116" s="94"/>
      <c r="FJ116" s="94"/>
      <c r="FK116" s="94"/>
      <c r="FL116" s="94"/>
      <c r="FM116" s="94"/>
      <c r="FN116" s="94"/>
      <c r="FO116" s="94"/>
      <c r="FP116" s="94"/>
      <c r="FQ116" s="94"/>
      <c r="FR116" s="94"/>
      <c r="FS116" s="94"/>
      <c r="FT116" s="94"/>
      <c r="FU116" s="94"/>
      <c r="FV116" s="94"/>
      <c r="FW116" s="94"/>
      <c r="FX116" s="94"/>
      <c r="FY116" s="94"/>
      <c r="FZ116" s="94"/>
      <c r="GA116" s="94"/>
      <c r="GB116" s="94"/>
      <c r="GC116" s="94"/>
      <c r="GD116" s="94"/>
      <c r="GE116" s="94"/>
      <c r="GF116" s="94"/>
      <c r="GG116" s="94"/>
      <c r="GH116" s="94"/>
      <c r="GI116" s="94"/>
      <c r="GJ116" s="94"/>
      <c r="GK116" s="94"/>
      <c r="GL116" s="94"/>
      <c r="GM116" s="94"/>
      <c r="GN116" s="94"/>
      <c r="GO116" s="94"/>
      <c r="GP116" s="94"/>
      <c r="GQ116" s="94"/>
      <c r="GR116" s="94"/>
      <c r="GS116" s="94"/>
      <c r="GT116" s="94"/>
      <c r="GU116" s="94"/>
      <c r="GV116" s="94"/>
      <c r="GW116" s="94"/>
      <c r="GX116" s="94"/>
      <c r="GY116" s="94"/>
      <c r="GZ116" s="94"/>
      <c r="HA116" s="1"/>
      <c r="HB116" s="1"/>
    </row>
    <row r="117" spans="1:210">
      <c r="A117" s="1"/>
      <c r="B117" s="196" t="s">
        <v>95</v>
      </c>
      <c r="C117" s="1"/>
      <c r="D117" s="196"/>
      <c r="E117" s="263"/>
      <c r="F117" s="48"/>
      <c r="G117" s="231"/>
      <c r="H117" s="1"/>
      <c r="I117" s="1" t="str">
        <f>$I$115</f>
        <v>Маржинальность продаж</v>
      </c>
      <c r="J117" s="1"/>
      <c r="K117" s="1"/>
      <c r="L117" s="1"/>
      <c r="M117" s="5"/>
      <c r="N117" s="19" t="str">
        <f>$N$77</f>
        <v>Неликвидная продукция</v>
      </c>
      <c r="O117" s="1"/>
      <c r="P117" s="5"/>
      <c r="Q117" s="1" t="s">
        <v>14</v>
      </c>
      <c r="R117" s="1"/>
      <c r="S117" s="5"/>
      <c r="T117" s="200" t="str">
        <f>IF(OR(T115="",T115=0),"",(T115-T98)/(1-T98))</f>
        <v/>
      </c>
      <c r="U117" s="1"/>
      <c r="V117" s="1"/>
      <c r="W117" s="12"/>
      <c r="X117" s="10"/>
      <c r="Y117" s="47"/>
      <c r="Z117" s="96"/>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7"/>
      <c r="FX117" s="97"/>
      <c r="FY117" s="97"/>
      <c r="FZ117" s="97"/>
      <c r="GA117" s="97"/>
      <c r="GB117" s="97"/>
      <c r="GC117" s="97"/>
      <c r="GD117" s="97"/>
      <c r="GE117" s="97"/>
      <c r="GF117" s="97"/>
      <c r="GG117" s="97"/>
      <c r="GH117" s="97"/>
      <c r="GI117" s="97"/>
      <c r="GJ117" s="97"/>
      <c r="GK117" s="97"/>
      <c r="GL117" s="97"/>
      <c r="GM117" s="97"/>
      <c r="GN117" s="97"/>
      <c r="GO117" s="97"/>
      <c r="GP117" s="97"/>
      <c r="GQ117" s="97"/>
      <c r="GR117" s="97"/>
      <c r="GS117" s="97"/>
      <c r="GT117" s="97"/>
      <c r="GU117" s="97"/>
      <c r="GV117" s="97"/>
      <c r="GW117" s="97"/>
      <c r="GX117" s="97"/>
      <c r="GY117" s="97"/>
      <c r="GZ117" s="97"/>
      <c r="HA117" s="1"/>
      <c r="HB117" s="1"/>
    </row>
    <row r="118" spans="1:210" ht="4.2" customHeight="1">
      <c r="A118" s="1"/>
      <c r="B118" s="1"/>
      <c r="C118" s="1"/>
      <c r="D118" s="1"/>
      <c r="E118" s="263"/>
      <c r="F118" s="48"/>
      <c r="G118" s="231"/>
      <c r="H118" s="1"/>
      <c r="I118" s="1"/>
      <c r="J118" s="1"/>
      <c r="K118" s="1"/>
      <c r="L118" s="1"/>
      <c r="M118" s="5"/>
      <c r="N118" s="1"/>
      <c r="O118" s="1"/>
      <c r="P118" s="5"/>
      <c r="Q118" s="1"/>
      <c r="R118" s="1"/>
      <c r="S118" s="5"/>
      <c r="T118" s="7"/>
      <c r="U118" s="24"/>
      <c r="V118" s="1"/>
      <c r="W118" s="12"/>
      <c r="X118" s="10"/>
      <c r="Y118" s="46"/>
      <c r="Z118" s="93"/>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c r="GS118" s="94"/>
      <c r="GT118" s="94"/>
      <c r="GU118" s="94"/>
      <c r="GV118" s="94"/>
      <c r="GW118" s="94"/>
      <c r="GX118" s="94"/>
      <c r="GY118" s="94"/>
      <c r="GZ118" s="94"/>
      <c r="HA118" s="1"/>
      <c r="HB118" s="1"/>
    </row>
    <row r="119" spans="1:210" ht="4.2" customHeight="1">
      <c r="A119" s="1"/>
      <c r="B119" s="1"/>
      <c r="C119" s="1"/>
      <c r="D119" s="1"/>
      <c r="E119" s="263"/>
      <c r="F119" s="48"/>
      <c r="G119" s="231"/>
      <c r="H119" s="1"/>
      <c r="I119" s="1"/>
      <c r="J119" s="1"/>
      <c r="K119" s="1"/>
      <c r="L119" s="1"/>
      <c r="M119" s="5"/>
      <c r="N119" s="1"/>
      <c r="O119" s="1"/>
      <c r="P119" s="5"/>
      <c r="Q119" s="1"/>
      <c r="R119" s="1"/>
      <c r="S119" s="5"/>
      <c r="T119" s="7"/>
      <c r="U119" s="24"/>
      <c r="V119" s="1"/>
      <c r="W119" s="12"/>
      <c r="X119" s="10"/>
      <c r="Y119" s="46"/>
      <c r="Z119" s="93"/>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c r="GS119" s="94"/>
      <c r="GT119" s="94"/>
      <c r="GU119" s="94"/>
      <c r="GV119" s="94"/>
      <c r="GW119" s="94"/>
      <c r="GX119" s="94"/>
      <c r="GY119" s="94"/>
      <c r="GZ119" s="94"/>
      <c r="HA119" s="1"/>
      <c r="HB119" s="1"/>
    </row>
    <row r="120" spans="1:210" ht="4.2" customHeight="1">
      <c r="A120" s="1"/>
      <c r="B120" s="1"/>
      <c r="C120" s="1"/>
      <c r="D120" s="14"/>
      <c r="E120" s="264"/>
      <c r="F120" s="14"/>
      <c r="G120" s="304"/>
      <c r="H120" s="14"/>
      <c r="I120" s="14"/>
      <c r="J120" s="14"/>
      <c r="K120" s="14"/>
      <c r="L120" s="14"/>
      <c r="M120" s="15"/>
      <c r="N120" s="14"/>
      <c r="O120" s="14"/>
      <c r="P120" s="15"/>
      <c r="Q120" s="14"/>
      <c r="R120" s="14"/>
      <c r="S120" s="15"/>
      <c r="T120" s="180"/>
      <c r="U120" s="24"/>
      <c r="V120" s="1"/>
      <c r="W120" s="12"/>
      <c r="X120" s="10"/>
      <c r="Y120" s="46"/>
      <c r="Z120" s="93"/>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1"/>
      <c r="HB120" s="1"/>
    </row>
    <row r="121" spans="1:210" ht="4.2" customHeight="1">
      <c r="A121" s="1"/>
      <c r="B121" s="1"/>
      <c r="C121" s="1"/>
      <c r="D121" s="1"/>
      <c r="E121" s="263"/>
      <c r="F121" s="48"/>
      <c r="G121" s="231"/>
      <c r="H121" s="1"/>
      <c r="I121" s="1"/>
      <c r="J121" s="1"/>
      <c r="K121" s="1"/>
      <c r="L121" s="1"/>
      <c r="M121" s="5"/>
      <c r="N121" s="1"/>
      <c r="O121" s="1"/>
      <c r="P121" s="5"/>
      <c r="Q121" s="1"/>
      <c r="R121" s="1"/>
      <c r="S121" s="5"/>
      <c r="T121" s="7"/>
      <c r="U121" s="24"/>
      <c r="V121" s="1"/>
      <c r="W121" s="12"/>
      <c r="X121" s="10"/>
      <c r="Y121" s="46"/>
      <c r="Z121" s="93"/>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1"/>
      <c r="HB121" s="1"/>
    </row>
    <row r="122" spans="1:210" s="4" customFormat="1">
      <c r="A122" s="3"/>
      <c r="B122" s="196"/>
      <c r="C122" s="3"/>
      <c r="D122" s="3"/>
      <c r="E122" s="9"/>
      <c r="F122" s="51"/>
      <c r="G122" s="231" t="s">
        <v>6</v>
      </c>
      <c r="H122" s="3" t="s">
        <v>108</v>
      </c>
      <c r="I122" s="3"/>
      <c r="J122" s="3"/>
      <c r="K122" s="3"/>
      <c r="L122" s="3"/>
      <c r="M122" s="5"/>
      <c r="N122" s="3" t="str">
        <f>N46</f>
        <v>Продукт-1</v>
      </c>
      <c r="O122" s="3"/>
      <c r="P122" s="5"/>
      <c r="Q122" s="3" t="s">
        <v>26</v>
      </c>
      <c r="R122" s="3"/>
      <c r="S122" s="5"/>
      <c r="T122" s="84"/>
      <c r="U122" s="24"/>
      <c r="V122" s="3"/>
      <c r="W122" s="12"/>
      <c r="X122" s="12"/>
      <c r="Y122" s="46"/>
      <c r="Z122" s="91"/>
      <c r="AA122" s="92">
        <f>IF(AA$8="",0,IF(AND($T115&lt;&gt;"",$T115&lt;&gt;0),AA95*(1-$T115),SUM(AA123:AA134)))</f>
        <v>0</v>
      </c>
      <c r="AB122" s="92">
        <f t="shared" ref="AB122:AE122" si="794">IF(AB$8="",0,IF(AND($T115&lt;&gt;"",$T115&lt;&gt;0),AB95*(1-$T115),SUM(AB123:AB134)))</f>
        <v>0</v>
      </c>
      <c r="AC122" s="92">
        <f t="shared" si="794"/>
        <v>0</v>
      </c>
      <c r="AD122" s="92">
        <f t="shared" si="794"/>
        <v>0</v>
      </c>
      <c r="AE122" s="92">
        <f t="shared" si="794"/>
        <v>0</v>
      </c>
      <c r="AF122" s="92">
        <f t="shared" ref="AF122:CQ122" si="795">IF(AF$8="",0,IF(AND($T115&lt;&gt;"",$T115&lt;&gt;0),AF95*(1-$T115),SUM(AF123:AF134)))</f>
        <v>0</v>
      </c>
      <c r="AG122" s="92">
        <f t="shared" si="795"/>
        <v>0</v>
      </c>
      <c r="AH122" s="92">
        <f t="shared" si="795"/>
        <v>0</v>
      </c>
      <c r="AI122" s="92">
        <f t="shared" si="795"/>
        <v>0</v>
      </c>
      <c r="AJ122" s="92">
        <f t="shared" si="795"/>
        <v>0</v>
      </c>
      <c r="AK122" s="92">
        <f t="shared" si="795"/>
        <v>0</v>
      </c>
      <c r="AL122" s="92">
        <f t="shared" si="795"/>
        <v>0</v>
      </c>
      <c r="AM122" s="92">
        <f t="shared" si="795"/>
        <v>0</v>
      </c>
      <c r="AN122" s="92">
        <f t="shared" si="795"/>
        <v>0</v>
      </c>
      <c r="AO122" s="92">
        <f t="shared" si="795"/>
        <v>0</v>
      </c>
      <c r="AP122" s="92">
        <f t="shared" si="795"/>
        <v>0</v>
      </c>
      <c r="AQ122" s="92">
        <f t="shared" si="795"/>
        <v>0</v>
      </c>
      <c r="AR122" s="92">
        <f t="shared" si="795"/>
        <v>0</v>
      </c>
      <c r="AS122" s="92">
        <f t="shared" si="795"/>
        <v>0</v>
      </c>
      <c r="AT122" s="92">
        <f t="shared" si="795"/>
        <v>0</v>
      </c>
      <c r="AU122" s="92">
        <f t="shared" si="795"/>
        <v>0</v>
      </c>
      <c r="AV122" s="92">
        <f t="shared" si="795"/>
        <v>0</v>
      </c>
      <c r="AW122" s="92">
        <f t="shared" si="795"/>
        <v>0</v>
      </c>
      <c r="AX122" s="92">
        <f t="shared" si="795"/>
        <v>0</v>
      </c>
      <c r="AY122" s="92">
        <f t="shared" si="795"/>
        <v>0</v>
      </c>
      <c r="AZ122" s="92">
        <f t="shared" si="795"/>
        <v>0</v>
      </c>
      <c r="BA122" s="92">
        <f t="shared" si="795"/>
        <v>0</v>
      </c>
      <c r="BB122" s="92">
        <f t="shared" si="795"/>
        <v>0</v>
      </c>
      <c r="BC122" s="92">
        <f t="shared" si="795"/>
        <v>0</v>
      </c>
      <c r="BD122" s="92">
        <f t="shared" si="795"/>
        <v>0</v>
      </c>
      <c r="BE122" s="92">
        <f t="shared" si="795"/>
        <v>0</v>
      </c>
      <c r="BF122" s="92">
        <f t="shared" si="795"/>
        <v>0</v>
      </c>
      <c r="BG122" s="92">
        <f t="shared" si="795"/>
        <v>0</v>
      </c>
      <c r="BH122" s="92">
        <f t="shared" si="795"/>
        <v>0</v>
      </c>
      <c r="BI122" s="92">
        <f t="shared" si="795"/>
        <v>0</v>
      </c>
      <c r="BJ122" s="92">
        <f t="shared" si="795"/>
        <v>0</v>
      </c>
      <c r="BK122" s="92">
        <f t="shared" si="795"/>
        <v>0</v>
      </c>
      <c r="BL122" s="92">
        <f t="shared" si="795"/>
        <v>0</v>
      </c>
      <c r="BM122" s="92">
        <f t="shared" si="795"/>
        <v>0</v>
      </c>
      <c r="BN122" s="92">
        <f t="shared" si="795"/>
        <v>0</v>
      </c>
      <c r="BO122" s="92">
        <f t="shared" si="795"/>
        <v>0</v>
      </c>
      <c r="BP122" s="92">
        <f t="shared" si="795"/>
        <v>0</v>
      </c>
      <c r="BQ122" s="92">
        <f t="shared" si="795"/>
        <v>0</v>
      </c>
      <c r="BR122" s="92">
        <f t="shared" si="795"/>
        <v>0</v>
      </c>
      <c r="BS122" s="92">
        <f t="shared" si="795"/>
        <v>0</v>
      </c>
      <c r="BT122" s="92">
        <f t="shared" si="795"/>
        <v>0</v>
      </c>
      <c r="BU122" s="92">
        <f t="shared" si="795"/>
        <v>0</v>
      </c>
      <c r="BV122" s="92">
        <f t="shared" si="795"/>
        <v>0</v>
      </c>
      <c r="BW122" s="92">
        <f t="shared" si="795"/>
        <v>0</v>
      </c>
      <c r="BX122" s="92">
        <f t="shared" si="795"/>
        <v>0</v>
      </c>
      <c r="BY122" s="92">
        <f t="shared" si="795"/>
        <v>0</v>
      </c>
      <c r="BZ122" s="92">
        <f t="shared" si="795"/>
        <v>0</v>
      </c>
      <c r="CA122" s="92">
        <f t="shared" si="795"/>
        <v>0</v>
      </c>
      <c r="CB122" s="92">
        <f t="shared" si="795"/>
        <v>0</v>
      </c>
      <c r="CC122" s="92">
        <f t="shared" si="795"/>
        <v>0</v>
      </c>
      <c r="CD122" s="92">
        <f t="shared" si="795"/>
        <v>0</v>
      </c>
      <c r="CE122" s="92">
        <f t="shared" si="795"/>
        <v>0</v>
      </c>
      <c r="CF122" s="92">
        <f t="shared" si="795"/>
        <v>0</v>
      </c>
      <c r="CG122" s="92">
        <f t="shared" si="795"/>
        <v>0</v>
      </c>
      <c r="CH122" s="92">
        <f t="shared" si="795"/>
        <v>0</v>
      </c>
      <c r="CI122" s="92">
        <f t="shared" si="795"/>
        <v>0</v>
      </c>
      <c r="CJ122" s="92">
        <f t="shared" si="795"/>
        <v>0</v>
      </c>
      <c r="CK122" s="92">
        <f t="shared" si="795"/>
        <v>0</v>
      </c>
      <c r="CL122" s="92">
        <f t="shared" si="795"/>
        <v>0</v>
      </c>
      <c r="CM122" s="92">
        <f t="shared" si="795"/>
        <v>0</v>
      </c>
      <c r="CN122" s="92">
        <f t="shared" si="795"/>
        <v>0</v>
      </c>
      <c r="CO122" s="92">
        <f t="shared" si="795"/>
        <v>0</v>
      </c>
      <c r="CP122" s="92">
        <f t="shared" si="795"/>
        <v>0</v>
      </c>
      <c r="CQ122" s="92">
        <f t="shared" si="795"/>
        <v>0</v>
      </c>
      <c r="CR122" s="92">
        <f t="shared" ref="CR122:DG122" si="796">IF(CR$8="",0,IF(AND($T115&lt;&gt;"",$T115&lt;&gt;0),CR95*(1-$T115),SUM(CR123:CR134)))</f>
        <v>0</v>
      </c>
      <c r="CS122" s="92">
        <f t="shared" si="796"/>
        <v>0</v>
      </c>
      <c r="CT122" s="92">
        <f t="shared" si="796"/>
        <v>0</v>
      </c>
      <c r="CU122" s="92">
        <f t="shared" si="796"/>
        <v>0</v>
      </c>
      <c r="CV122" s="92">
        <f t="shared" si="796"/>
        <v>0</v>
      </c>
      <c r="CW122" s="92">
        <f t="shared" si="796"/>
        <v>0</v>
      </c>
      <c r="CX122" s="92">
        <f t="shared" si="796"/>
        <v>0</v>
      </c>
      <c r="CY122" s="92">
        <f t="shared" si="796"/>
        <v>0</v>
      </c>
      <c r="CZ122" s="92">
        <f t="shared" si="796"/>
        <v>0</v>
      </c>
      <c r="DA122" s="92">
        <f t="shared" si="796"/>
        <v>0</v>
      </c>
      <c r="DB122" s="92">
        <f t="shared" si="796"/>
        <v>0</v>
      </c>
      <c r="DC122" s="92">
        <f t="shared" si="796"/>
        <v>0</v>
      </c>
      <c r="DD122" s="92">
        <f t="shared" si="796"/>
        <v>0</v>
      </c>
      <c r="DE122" s="92">
        <f t="shared" si="796"/>
        <v>0</v>
      </c>
      <c r="DF122" s="92">
        <f t="shared" si="796"/>
        <v>0</v>
      </c>
      <c r="DG122" s="92">
        <f t="shared" si="796"/>
        <v>0</v>
      </c>
      <c r="DH122" s="92">
        <f t="shared" ref="DH122:FS122" si="797">IF(DH$8="",0,IF(AND($T115&lt;&gt;"",$T115&lt;&gt;0),DH95*(1-$T115),SUM(DH123:DH134)))</f>
        <v>0</v>
      </c>
      <c r="DI122" s="92">
        <f t="shared" si="797"/>
        <v>0</v>
      </c>
      <c r="DJ122" s="92">
        <f t="shared" si="797"/>
        <v>0</v>
      </c>
      <c r="DK122" s="92">
        <f t="shared" si="797"/>
        <v>0</v>
      </c>
      <c r="DL122" s="92">
        <f t="shared" si="797"/>
        <v>0</v>
      </c>
      <c r="DM122" s="92">
        <f t="shared" si="797"/>
        <v>0</v>
      </c>
      <c r="DN122" s="92">
        <f t="shared" si="797"/>
        <v>0</v>
      </c>
      <c r="DO122" s="92">
        <f t="shared" si="797"/>
        <v>0</v>
      </c>
      <c r="DP122" s="92">
        <f t="shared" si="797"/>
        <v>0</v>
      </c>
      <c r="DQ122" s="92">
        <f t="shared" si="797"/>
        <v>0</v>
      </c>
      <c r="DR122" s="92">
        <f t="shared" si="797"/>
        <v>0</v>
      </c>
      <c r="DS122" s="92">
        <f t="shared" si="797"/>
        <v>0</v>
      </c>
      <c r="DT122" s="92">
        <f t="shared" si="797"/>
        <v>0</v>
      </c>
      <c r="DU122" s="92">
        <f t="shared" si="797"/>
        <v>0</v>
      </c>
      <c r="DV122" s="92">
        <f t="shared" si="797"/>
        <v>0</v>
      </c>
      <c r="DW122" s="92">
        <f t="shared" si="797"/>
        <v>0</v>
      </c>
      <c r="DX122" s="92">
        <f t="shared" si="797"/>
        <v>0</v>
      </c>
      <c r="DY122" s="92">
        <f t="shared" si="797"/>
        <v>0</v>
      </c>
      <c r="DZ122" s="92">
        <f t="shared" si="797"/>
        <v>0</v>
      </c>
      <c r="EA122" s="92">
        <f t="shared" si="797"/>
        <v>0</v>
      </c>
      <c r="EB122" s="92">
        <f t="shared" si="797"/>
        <v>0</v>
      </c>
      <c r="EC122" s="92">
        <f t="shared" si="797"/>
        <v>0</v>
      </c>
      <c r="ED122" s="92">
        <f t="shared" si="797"/>
        <v>0</v>
      </c>
      <c r="EE122" s="92">
        <f t="shared" si="797"/>
        <v>0</v>
      </c>
      <c r="EF122" s="92">
        <f t="shared" si="797"/>
        <v>0</v>
      </c>
      <c r="EG122" s="92">
        <f t="shared" si="797"/>
        <v>0</v>
      </c>
      <c r="EH122" s="92">
        <f t="shared" si="797"/>
        <v>0</v>
      </c>
      <c r="EI122" s="92">
        <f t="shared" si="797"/>
        <v>0</v>
      </c>
      <c r="EJ122" s="92">
        <f t="shared" si="797"/>
        <v>0</v>
      </c>
      <c r="EK122" s="92">
        <f t="shared" si="797"/>
        <v>0</v>
      </c>
      <c r="EL122" s="92">
        <f t="shared" si="797"/>
        <v>0</v>
      </c>
      <c r="EM122" s="92">
        <f t="shared" si="797"/>
        <v>0</v>
      </c>
      <c r="EN122" s="92">
        <f t="shared" si="797"/>
        <v>0</v>
      </c>
      <c r="EO122" s="92">
        <f t="shared" si="797"/>
        <v>0</v>
      </c>
      <c r="EP122" s="92">
        <f t="shared" si="797"/>
        <v>0</v>
      </c>
      <c r="EQ122" s="92">
        <f t="shared" si="797"/>
        <v>0</v>
      </c>
      <c r="ER122" s="92">
        <f t="shared" si="797"/>
        <v>0</v>
      </c>
      <c r="ES122" s="92">
        <f t="shared" si="797"/>
        <v>0</v>
      </c>
      <c r="ET122" s="92">
        <f t="shared" si="797"/>
        <v>0</v>
      </c>
      <c r="EU122" s="92">
        <f t="shared" si="797"/>
        <v>0</v>
      </c>
      <c r="EV122" s="92">
        <f t="shared" si="797"/>
        <v>0</v>
      </c>
      <c r="EW122" s="92">
        <f t="shared" si="797"/>
        <v>0</v>
      </c>
      <c r="EX122" s="92">
        <f t="shared" si="797"/>
        <v>0</v>
      </c>
      <c r="EY122" s="92">
        <f t="shared" si="797"/>
        <v>0</v>
      </c>
      <c r="EZ122" s="92">
        <f t="shared" si="797"/>
        <v>0</v>
      </c>
      <c r="FA122" s="92">
        <f t="shared" si="797"/>
        <v>0</v>
      </c>
      <c r="FB122" s="92">
        <f t="shared" si="797"/>
        <v>0</v>
      </c>
      <c r="FC122" s="92">
        <f t="shared" si="797"/>
        <v>0</v>
      </c>
      <c r="FD122" s="92">
        <f t="shared" si="797"/>
        <v>0</v>
      </c>
      <c r="FE122" s="92">
        <f t="shared" si="797"/>
        <v>0</v>
      </c>
      <c r="FF122" s="92">
        <f t="shared" si="797"/>
        <v>0</v>
      </c>
      <c r="FG122" s="92">
        <f t="shared" si="797"/>
        <v>0</v>
      </c>
      <c r="FH122" s="92">
        <f t="shared" si="797"/>
        <v>0</v>
      </c>
      <c r="FI122" s="92">
        <f t="shared" si="797"/>
        <v>0</v>
      </c>
      <c r="FJ122" s="92">
        <f t="shared" si="797"/>
        <v>0</v>
      </c>
      <c r="FK122" s="92">
        <f t="shared" si="797"/>
        <v>0</v>
      </c>
      <c r="FL122" s="92">
        <f t="shared" si="797"/>
        <v>0</v>
      </c>
      <c r="FM122" s="92">
        <f t="shared" si="797"/>
        <v>0</v>
      </c>
      <c r="FN122" s="92">
        <f t="shared" si="797"/>
        <v>0</v>
      </c>
      <c r="FO122" s="92">
        <f t="shared" si="797"/>
        <v>0</v>
      </c>
      <c r="FP122" s="92">
        <f t="shared" si="797"/>
        <v>0</v>
      </c>
      <c r="FQ122" s="92">
        <f t="shared" si="797"/>
        <v>0</v>
      </c>
      <c r="FR122" s="92">
        <f t="shared" si="797"/>
        <v>0</v>
      </c>
      <c r="FS122" s="92">
        <f t="shared" si="797"/>
        <v>0</v>
      </c>
      <c r="FT122" s="92">
        <f t="shared" ref="FT122:GZ122" si="798">IF(FT$8="",0,IF(AND($T115&lt;&gt;"",$T115&lt;&gt;0),FT95*(1-$T115),SUM(FT123:FT134)))</f>
        <v>0</v>
      </c>
      <c r="FU122" s="92">
        <f t="shared" si="798"/>
        <v>0</v>
      </c>
      <c r="FV122" s="92">
        <f t="shared" si="798"/>
        <v>0</v>
      </c>
      <c r="FW122" s="92">
        <f t="shared" si="798"/>
        <v>0</v>
      </c>
      <c r="FX122" s="92">
        <f t="shared" si="798"/>
        <v>0</v>
      </c>
      <c r="FY122" s="92">
        <f t="shared" si="798"/>
        <v>0</v>
      </c>
      <c r="FZ122" s="92">
        <f t="shared" si="798"/>
        <v>0</v>
      </c>
      <c r="GA122" s="92">
        <f t="shared" si="798"/>
        <v>0</v>
      </c>
      <c r="GB122" s="92">
        <f t="shared" si="798"/>
        <v>0</v>
      </c>
      <c r="GC122" s="92">
        <f t="shared" si="798"/>
        <v>0</v>
      </c>
      <c r="GD122" s="92">
        <f t="shared" si="798"/>
        <v>0</v>
      </c>
      <c r="GE122" s="92">
        <f t="shared" si="798"/>
        <v>0</v>
      </c>
      <c r="GF122" s="92">
        <f t="shared" si="798"/>
        <v>0</v>
      </c>
      <c r="GG122" s="92">
        <f t="shared" si="798"/>
        <v>0</v>
      </c>
      <c r="GH122" s="92">
        <f t="shared" si="798"/>
        <v>0</v>
      </c>
      <c r="GI122" s="92">
        <f t="shared" si="798"/>
        <v>0</v>
      </c>
      <c r="GJ122" s="92">
        <f t="shared" si="798"/>
        <v>0</v>
      </c>
      <c r="GK122" s="92">
        <f t="shared" si="798"/>
        <v>0</v>
      </c>
      <c r="GL122" s="92">
        <f t="shared" si="798"/>
        <v>0</v>
      </c>
      <c r="GM122" s="92">
        <f t="shared" si="798"/>
        <v>0</v>
      </c>
      <c r="GN122" s="92">
        <f t="shared" si="798"/>
        <v>0</v>
      </c>
      <c r="GO122" s="92">
        <f t="shared" si="798"/>
        <v>0</v>
      </c>
      <c r="GP122" s="92">
        <f t="shared" si="798"/>
        <v>0</v>
      </c>
      <c r="GQ122" s="92">
        <f t="shared" si="798"/>
        <v>0</v>
      </c>
      <c r="GR122" s="92">
        <f t="shared" si="798"/>
        <v>0</v>
      </c>
      <c r="GS122" s="92">
        <f t="shared" si="798"/>
        <v>0</v>
      </c>
      <c r="GT122" s="92">
        <f t="shared" si="798"/>
        <v>0</v>
      </c>
      <c r="GU122" s="92">
        <f t="shared" si="798"/>
        <v>0</v>
      </c>
      <c r="GV122" s="92">
        <f t="shared" si="798"/>
        <v>0</v>
      </c>
      <c r="GW122" s="92">
        <f t="shared" si="798"/>
        <v>0</v>
      </c>
      <c r="GX122" s="92">
        <f t="shared" si="798"/>
        <v>0</v>
      </c>
      <c r="GY122" s="92">
        <f t="shared" si="798"/>
        <v>0</v>
      </c>
      <c r="GZ122" s="92">
        <f t="shared" si="798"/>
        <v>0</v>
      </c>
      <c r="HA122" s="3"/>
      <c r="HB122" s="3"/>
    </row>
    <row r="123" spans="1:210" ht="4.2" customHeight="1">
      <c r="A123" s="1"/>
      <c r="B123" s="1"/>
      <c r="C123" s="14"/>
      <c r="D123" s="14"/>
      <c r="E123" s="264"/>
      <c r="F123" s="14"/>
      <c r="G123" s="304"/>
      <c r="H123" s="14"/>
      <c r="I123" s="14"/>
      <c r="J123" s="14"/>
      <c r="K123" s="14"/>
      <c r="L123" s="14"/>
      <c r="M123" s="15"/>
      <c r="N123" s="14"/>
      <c r="O123" s="14"/>
      <c r="P123" s="15"/>
      <c r="Q123" s="14"/>
      <c r="R123" s="14"/>
      <c r="S123" s="15"/>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
      <c r="HB123" s="1"/>
    </row>
    <row r="124" spans="1:210" s="239" customFormat="1" ht="10.199999999999999">
      <c r="A124" s="228"/>
      <c r="B124" s="229" t="s">
        <v>97</v>
      </c>
      <c r="C124" s="230"/>
      <c r="D124" s="229"/>
      <c r="E124" s="270"/>
      <c r="F124" s="116"/>
      <c r="G124" s="231" t="s">
        <v>6</v>
      </c>
      <c r="H124" s="228"/>
      <c r="I124" s="241" t="s">
        <v>107</v>
      </c>
      <c r="J124" s="228"/>
      <c r="K124" s="228"/>
      <c r="L124" s="228"/>
      <c r="M124" s="232" t="s">
        <v>6</v>
      </c>
      <c r="N124" s="233"/>
      <c r="O124" s="228"/>
      <c r="P124" s="231"/>
      <c r="Q124" s="228" t="s">
        <v>26</v>
      </c>
      <c r="R124" s="228"/>
      <c r="S124" s="232" t="s">
        <v>6</v>
      </c>
      <c r="T124" s="233"/>
      <c r="U124" s="240" t="s">
        <v>7</v>
      </c>
      <c r="V124" s="228"/>
      <c r="W124" s="235"/>
      <c r="X124" s="236"/>
      <c r="Y124" s="231" t="s">
        <v>6</v>
      </c>
      <c r="Z124" s="237"/>
      <c r="AA124" s="650"/>
      <c r="AB124" s="650"/>
      <c r="AC124" s="650"/>
      <c r="AD124" s="650"/>
      <c r="AE124" s="650"/>
      <c r="AF124" s="650"/>
      <c r="AG124" s="650"/>
      <c r="AH124" s="650"/>
      <c r="AI124" s="650"/>
      <c r="AJ124" s="650"/>
      <c r="AK124" s="650"/>
      <c r="AL124" s="650"/>
      <c r="AM124" s="650"/>
      <c r="AN124" s="650"/>
      <c r="AO124" s="650"/>
      <c r="AP124" s="650"/>
      <c r="AQ124" s="650"/>
      <c r="AR124" s="650"/>
      <c r="AS124" s="650"/>
      <c r="AT124" s="650"/>
      <c r="AU124" s="650"/>
      <c r="AV124" s="650"/>
      <c r="AW124" s="650"/>
      <c r="AX124" s="650"/>
      <c r="AY124" s="650"/>
      <c r="AZ124" s="650"/>
      <c r="BA124" s="650"/>
      <c r="BB124" s="650"/>
      <c r="BC124" s="650"/>
      <c r="BD124" s="650"/>
      <c r="BE124" s="650"/>
      <c r="BF124" s="650"/>
      <c r="BG124" s="650"/>
      <c r="BH124" s="650"/>
      <c r="BI124" s="650"/>
      <c r="BJ124" s="650"/>
      <c r="BK124" s="650"/>
      <c r="BL124" s="650"/>
      <c r="BM124" s="650"/>
      <c r="BN124" s="650"/>
      <c r="BO124" s="650"/>
      <c r="BP124" s="650"/>
      <c r="BQ124" s="650"/>
      <c r="BR124" s="650"/>
      <c r="BS124" s="650"/>
      <c r="BT124" s="650"/>
      <c r="BU124" s="650"/>
      <c r="BV124" s="650"/>
      <c r="BW124" s="650"/>
      <c r="BX124" s="650"/>
      <c r="BY124" s="650"/>
      <c r="BZ124" s="650"/>
      <c r="CA124" s="650"/>
      <c r="CB124" s="650"/>
      <c r="CC124" s="650"/>
      <c r="CD124" s="650"/>
      <c r="CE124" s="650"/>
      <c r="CF124" s="650"/>
      <c r="CG124" s="650"/>
      <c r="CH124" s="650"/>
      <c r="CI124" s="650"/>
      <c r="CJ124" s="650"/>
      <c r="CK124" s="650"/>
      <c r="CL124" s="650"/>
      <c r="CM124" s="650"/>
      <c r="CN124" s="650"/>
      <c r="CO124" s="650"/>
      <c r="CP124" s="650"/>
      <c r="CQ124" s="650"/>
      <c r="CR124" s="650"/>
      <c r="CS124" s="650"/>
      <c r="CT124" s="650"/>
      <c r="CU124" s="650"/>
      <c r="CV124" s="650"/>
      <c r="CW124" s="650"/>
      <c r="CX124" s="650"/>
      <c r="CY124" s="650"/>
      <c r="CZ124" s="650"/>
      <c r="DA124" s="650"/>
      <c r="DB124" s="650"/>
      <c r="DC124" s="650"/>
      <c r="DD124" s="650"/>
      <c r="DE124" s="650"/>
      <c r="DF124" s="650"/>
      <c r="DG124" s="650"/>
      <c r="DH124" s="650"/>
      <c r="DI124" s="650"/>
      <c r="DJ124" s="650"/>
      <c r="DK124" s="650"/>
      <c r="DL124" s="650"/>
      <c r="DM124" s="650"/>
      <c r="DN124" s="650"/>
      <c r="DO124" s="650"/>
      <c r="DP124" s="650"/>
      <c r="DQ124" s="650"/>
      <c r="DR124" s="650"/>
      <c r="DS124" s="650"/>
      <c r="DT124" s="650"/>
      <c r="DU124" s="650"/>
      <c r="DV124" s="650"/>
      <c r="DW124" s="650"/>
      <c r="DX124" s="650"/>
      <c r="DY124" s="650"/>
      <c r="DZ124" s="650"/>
      <c r="EA124" s="650"/>
      <c r="EB124" s="650"/>
      <c r="EC124" s="650"/>
      <c r="ED124" s="650"/>
      <c r="EE124" s="650"/>
      <c r="EF124" s="650"/>
      <c r="EG124" s="650"/>
      <c r="EH124" s="650"/>
      <c r="EI124" s="650"/>
      <c r="EJ124" s="650"/>
      <c r="EK124" s="650"/>
      <c r="EL124" s="650"/>
      <c r="EM124" s="650"/>
      <c r="EN124" s="650"/>
      <c r="EO124" s="650"/>
      <c r="EP124" s="650"/>
      <c r="EQ124" s="650"/>
      <c r="ER124" s="650"/>
      <c r="ES124" s="650"/>
      <c r="ET124" s="650"/>
      <c r="EU124" s="650"/>
      <c r="EV124" s="650"/>
      <c r="EW124" s="650"/>
      <c r="EX124" s="650"/>
      <c r="EY124" s="650"/>
      <c r="EZ124" s="650"/>
      <c r="FA124" s="650"/>
      <c r="FB124" s="650"/>
      <c r="FC124" s="650"/>
      <c r="FD124" s="650"/>
      <c r="FE124" s="650"/>
      <c r="FF124" s="650"/>
      <c r="FG124" s="650"/>
      <c r="FH124" s="650"/>
      <c r="FI124" s="650"/>
      <c r="FJ124" s="650"/>
      <c r="FK124" s="650"/>
      <c r="FL124" s="650"/>
      <c r="FM124" s="650"/>
      <c r="FN124" s="650"/>
      <c r="FO124" s="650"/>
      <c r="FP124" s="650"/>
      <c r="FQ124" s="650"/>
      <c r="FR124" s="650"/>
      <c r="FS124" s="650"/>
      <c r="FT124" s="650"/>
      <c r="FU124" s="650"/>
      <c r="FV124" s="650"/>
      <c r="FW124" s="650"/>
      <c r="FX124" s="650"/>
      <c r="FY124" s="650"/>
      <c r="FZ124" s="650"/>
      <c r="GA124" s="650"/>
      <c r="GB124" s="650"/>
      <c r="GC124" s="650"/>
      <c r="GD124" s="650"/>
      <c r="GE124" s="650"/>
      <c r="GF124" s="650"/>
      <c r="GG124" s="650"/>
      <c r="GH124" s="650"/>
      <c r="GI124" s="650"/>
      <c r="GJ124" s="650"/>
      <c r="GK124" s="650"/>
      <c r="GL124" s="650"/>
      <c r="GM124" s="650"/>
      <c r="GN124" s="650"/>
      <c r="GO124" s="650"/>
      <c r="GP124" s="650"/>
      <c r="GQ124" s="650"/>
      <c r="GR124" s="650"/>
      <c r="GS124" s="650"/>
      <c r="GT124" s="650"/>
      <c r="GU124" s="650"/>
      <c r="GV124" s="650"/>
      <c r="GW124" s="650"/>
      <c r="GX124" s="650"/>
      <c r="GY124" s="650"/>
      <c r="GZ124" s="650"/>
      <c r="HA124" s="228"/>
      <c r="HB124" s="228"/>
    </row>
    <row r="125" spans="1:210" s="239" customFormat="1" ht="10.199999999999999">
      <c r="A125" s="228"/>
      <c r="B125" s="229" t="s">
        <v>98</v>
      </c>
      <c r="C125" s="230"/>
      <c r="D125" s="229"/>
      <c r="E125" s="270"/>
      <c r="F125" s="116"/>
      <c r="G125" s="231"/>
      <c r="H125" s="228"/>
      <c r="I125" s="228" t="str">
        <f t="shared" ref="I125:I133" si="799">$I$124</f>
        <v>Стоимостная структура себестоимости 1 ед. готовой продукции</v>
      </c>
      <c r="J125" s="228"/>
      <c r="K125" s="228"/>
      <c r="L125" s="228"/>
      <c r="M125" s="232" t="s">
        <v>6</v>
      </c>
      <c r="N125" s="233"/>
      <c r="O125" s="228"/>
      <c r="P125" s="231"/>
      <c r="Q125" s="228" t="s">
        <v>26</v>
      </c>
      <c r="R125" s="228"/>
      <c r="S125" s="232" t="s">
        <v>6</v>
      </c>
      <c r="T125" s="233"/>
      <c r="U125" s="240" t="s">
        <v>7</v>
      </c>
      <c r="V125" s="228"/>
      <c r="W125" s="235"/>
      <c r="X125" s="236"/>
      <c r="Y125" s="231" t="s">
        <v>6</v>
      </c>
      <c r="Z125" s="237"/>
      <c r="AA125" s="650"/>
      <c r="AB125" s="650"/>
      <c r="AC125" s="650"/>
      <c r="AD125" s="650"/>
      <c r="AE125" s="650"/>
      <c r="AF125" s="650"/>
      <c r="AG125" s="650"/>
      <c r="AH125" s="650"/>
      <c r="AI125" s="650"/>
      <c r="AJ125" s="650"/>
      <c r="AK125" s="650"/>
      <c r="AL125" s="650"/>
      <c r="AM125" s="650"/>
      <c r="AN125" s="650"/>
      <c r="AO125" s="650"/>
      <c r="AP125" s="650"/>
      <c r="AQ125" s="650"/>
      <c r="AR125" s="650"/>
      <c r="AS125" s="650"/>
      <c r="AT125" s="650"/>
      <c r="AU125" s="650"/>
      <c r="AV125" s="650"/>
      <c r="AW125" s="650"/>
      <c r="AX125" s="650"/>
      <c r="AY125" s="650"/>
      <c r="AZ125" s="650"/>
      <c r="BA125" s="650"/>
      <c r="BB125" s="650"/>
      <c r="BC125" s="650"/>
      <c r="BD125" s="650"/>
      <c r="BE125" s="650"/>
      <c r="BF125" s="650"/>
      <c r="BG125" s="650"/>
      <c r="BH125" s="650"/>
      <c r="BI125" s="650"/>
      <c r="BJ125" s="650"/>
      <c r="BK125" s="650"/>
      <c r="BL125" s="650"/>
      <c r="BM125" s="650"/>
      <c r="BN125" s="650"/>
      <c r="BO125" s="650"/>
      <c r="BP125" s="650"/>
      <c r="BQ125" s="650"/>
      <c r="BR125" s="650"/>
      <c r="BS125" s="650"/>
      <c r="BT125" s="650"/>
      <c r="BU125" s="650"/>
      <c r="BV125" s="650"/>
      <c r="BW125" s="650"/>
      <c r="BX125" s="650"/>
      <c r="BY125" s="650"/>
      <c r="BZ125" s="650"/>
      <c r="CA125" s="650"/>
      <c r="CB125" s="650"/>
      <c r="CC125" s="650"/>
      <c r="CD125" s="650"/>
      <c r="CE125" s="650"/>
      <c r="CF125" s="650"/>
      <c r="CG125" s="650"/>
      <c r="CH125" s="650"/>
      <c r="CI125" s="650"/>
      <c r="CJ125" s="650"/>
      <c r="CK125" s="650"/>
      <c r="CL125" s="650"/>
      <c r="CM125" s="650"/>
      <c r="CN125" s="650"/>
      <c r="CO125" s="650"/>
      <c r="CP125" s="650"/>
      <c r="CQ125" s="650"/>
      <c r="CR125" s="650"/>
      <c r="CS125" s="650"/>
      <c r="CT125" s="650"/>
      <c r="CU125" s="650"/>
      <c r="CV125" s="650"/>
      <c r="CW125" s="650"/>
      <c r="CX125" s="650"/>
      <c r="CY125" s="650"/>
      <c r="CZ125" s="650"/>
      <c r="DA125" s="650"/>
      <c r="DB125" s="650"/>
      <c r="DC125" s="650"/>
      <c r="DD125" s="650"/>
      <c r="DE125" s="650"/>
      <c r="DF125" s="650"/>
      <c r="DG125" s="650"/>
      <c r="DH125" s="650"/>
      <c r="DI125" s="650"/>
      <c r="DJ125" s="650"/>
      <c r="DK125" s="650"/>
      <c r="DL125" s="650"/>
      <c r="DM125" s="650"/>
      <c r="DN125" s="650"/>
      <c r="DO125" s="650"/>
      <c r="DP125" s="650"/>
      <c r="DQ125" s="650"/>
      <c r="DR125" s="650"/>
      <c r="DS125" s="650"/>
      <c r="DT125" s="650"/>
      <c r="DU125" s="650"/>
      <c r="DV125" s="650"/>
      <c r="DW125" s="650"/>
      <c r="DX125" s="650"/>
      <c r="DY125" s="650"/>
      <c r="DZ125" s="650"/>
      <c r="EA125" s="650"/>
      <c r="EB125" s="650"/>
      <c r="EC125" s="650"/>
      <c r="ED125" s="650"/>
      <c r="EE125" s="650"/>
      <c r="EF125" s="650"/>
      <c r="EG125" s="650"/>
      <c r="EH125" s="650"/>
      <c r="EI125" s="650"/>
      <c r="EJ125" s="650"/>
      <c r="EK125" s="650"/>
      <c r="EL125" s="650"/>
      <c r="EM125" s="650"/>
      <c r="EN125" s="650"/>
      <c r="EO125" s="650"/>
      <c r="EP125" s="650"/>
      <c r="EQ125" s="650"/>
      <c r="ER125" s="650"/>
      <c r="ES125" s="650"/>
      <c r="ET125" s="650"/>
      <c r="EU125" s="650"/>
      <c r="EV125" s="650"/>
      <c r="EW125" s="650"/>
      <c r="EX125" s="650"/>
      <c r="EY125" s="650"/>
      <c r="EZ125" s="650"/>
      <c r="FA125" s="650"/>
      <c r="FB125" s="650"/>
      <c r="FC125" s="650"/>
      <c r="FD125" s="650"/>
      <c r="FE125" s="650"/>
      <c r="FF125" s="650"/>
      <c r="FG125" s="650"/>
      <c r="FH125" s="650"/>
      <c r="FI125" s="650"/>
      <c r="FJ125" s="650"/>
      <c r="FK125" s="650"/>
      <c r="FL125" s="650"/>
      <c r="FM125" s="650"/>
      <c r="FN125" s="650"/>
      <c r="FO125" s="650"/>
      <c r="FP125" s="650"/>
      <c r="FQ125" s="650"/>
      <c r="FR125" s="650"/>
      <c r="FS125" s="650"/>
      <c r="FT125" s="650"/>
      <c r="FU125" s="650"/>
      <c r="FV125" s="650"/>
      <c r="FW125" s="650"/>
      <c r="FX125" s="650"/>
      <c r="FY125" s="650"/>
      <c r="FZ125" s="650"/>
      <c r="GA125" s="650"/>
      <c r="GB125" s="650"/>
      <c r="GC125" s="650"/>
      <c r="GD125" s="650"/>
      <c r="GE125" s="650"/>
      <c r="GF125" s="650"/>
      <c r="GG125" s="650"/>
      <c r="GH125" s="650"/>
      <c r="GI125" s="650"/>
      <c r="GJ125" s="650"/>
      <c r="GK125" s="650"/>
      <c r="GL125" s="650"/>
      <c r="GM125" s="650"/>
      <c r="GN125" s="650"/>
      <c r="GO125" s="650"/>
      <c r="GP125" s="650"/>
      <c r="GQ125" s="650"/>
      <c r="GR125" s="650"/>
      <c r="GS125" s="650"/>
      <c r="GT125" s="650"/>
      <c r="GU125" s="650"/>
      <c r="GV125" s="650"/>
      <c r="GW125" s="650"/>
      <c r="GX125" s="650"/>
      <c r="GY125" s="650"/>
      <c r="GZ125" s="650"/>
      <c r="HA125" s="228"/>
      <c r="HB125" s="228"/>
    </row>
    <row r="126" spans="1:210" s="239" customFormat="1" ht="10.199999999999999">
      <c r="A126" s="228"/>
      <c r="B126" s="229" t="s">
        <v>99</v>
      </c>
      <c r="C126" s="228"/>
      <c r="D126" s="229"/>
      <c r="E126" s="270"/>
      <c r="F126" s="116"/>
      <c r="G126" s="231"/>
      <c r="H126" s="228"/>
      <c r="I126" s="228" t="str">
        <f t="shared" si="799"/>
        <v>Стоимостная структура себестоимости 1 ед. готовой продукции</v>
      </c>
      <c r="J126" s="228"/>
      <c r="K126" s="228"/>
      <c r="L126" s="228"/>
      <c r="M126" s="232" t="s">
        <v>6</v>
      </c>
      <c r="N126" s="233"/>
      <c r="O126" s="228"/>
      <c r="P126" s="231"/>
      <c r="Q126" s="228" t="s">
        <v>26</v>
      </c>
      <c r="R126" s="228"/>
      <c r="S126" s="232" t="s">
        <v>6</v>
      </c>
      <c r="T126" s="233"/>
      <c r="U126" s="240" t="s">
        <v>7</v>
      </c>
      <c r="V126" s="228"/>
      <c r="W126" s="235"/>
      <c r="X126" s="236"/>
      <c r="Y126" s="231" t="s">
        <v>6</v>
      </c>
      <c r="Z126" s="237"/>
      <c r="AA126" s="650"/>
      <c r="AB126" s="650"/>
      <c r="AC126" s="650"/>
      <c r="AD126" s="650"/>
      <c r="AE126" s="650"/>
      <c r="AF126" s="650"/>
      <c r="AG126" s="650"/>
      <c r="AH126" s="650"/>
      <c r="AI126" s="650"/>
      <c r="AJ126" s="650"/>
      <c r="AK126" s="650"/>
      <c r="AL126" s="650"/>
      <c r="AM126" s="650"/>
      <c r="AN126" s="650"/>
      <c r="AO126" s="650"/>
      <c r="AP126" s="650"/>
      <c r="AQ126" s="650"/>
      <c r="AR126" s="650"/>
      <c r="AS126" s="650"/>
      <c r="AT126" s="650"/>
      <c r="AU126" s="650"/>
      <c r="AV126" s="650"/>
      <c r="AW126" s="650"/>
      <c r="AX126" s="650"/>
      <c r="AY126" s="650"/>
      <c r="AZ126" s="650"/>
      <c r="BA126" s="650"/>
      <c r="BB126" s="650"/>
      <c r="BC126" s="650"/>
      <c r="BD126" s="650"/>
      <c r="BE126" s="650"/>
      <c r="BF126" s="650"/>
      <c r="BG126" s="650"/>
      <c r="BH126" s="650"/>
      <c r="BI126" s="650"/>
      <c r="BJ126" s="650"/>
      <c r="BK126" s="650"/>
      <c r="BL126" s="650"/>
      <c r="BM126" s="650"/>
      <c r="BN126" s="650"/>
      <c r="BO126" s="650"/>
      <c r="BP126" s="650"/>
      <c r="BQ126" s="650"/>
      <c r="BR126" s="650"/>
      <c r="BS126" s="650"/>
      <c r="BT126" s="650"/>
      <c r="BU126" s="650"/>
      <c r="BV126" s="650"/>
      <c r="BW126" s="650"/>
      <c r="BX126" s="650"/>
      <c r="BY126" s="650"/>
      <c r="BZ126" s="650"/>
      <c r="CA126" s="650"/>
      <c r="CB126" s="650"/>
      <c r="CC126" s="650"/>
      <c r="CD126" s="650"/>
      <c r="CE126" s="650"/>
      <c r="CF126" s="650"/>
      <c r="CG126" s="650"/>
      <c r="CH126" s="650"/>
      <c r="CI126" s="650"/>
      <c r="CJ126" s="650"/>
      <c r="CK126" s="650"/>
      <c r="CL126" s="650"/>
      <c r="CM126" s="650"/>
      <c r="CN126" s="650"/>
      <c r="CO126" s="650"/>
      <c r="CP126" s="650"/>
      <c r="CQ126" s="650"/>
      <c r="CR126" s="650"/>
      <c r="CS126" s="650"/>
      <c r="CT126" s="650"/>
      <c r="CU126" s="650"/>
      <c r="CV126" s="650"/>
      <c r="CW126" s="650"/>
      <c r="CX126" s="650"/>
      <c r="CY126" s="650"/>
      <c r="CZ126" s="650"/>
      <c r="DA126" s="650"/>
      <c r="DB126" s="650"/>
      <c r="DC126" s="650"/>
      <c r="DD126" s="650"/>
      <c r="DE126" s="650"/>
      <c r="DF126" s="650"/>
      <c r="DG126" s="650"/>
      <c r="DH126" s="650"/>
      <c r="DI126" s="650"/>
      <c r="DJ126" s="650"/>
      <c r="DK126" s="650"/>
      <c r="DL126" s="650"/>
      <c r="DM126" s="650"/>
      <c r="DN126" s="650"/>
      <c r="DO126" s="650"/>
      <c r="DP126" s="650"/>
      <c r="DQ126" s="650"/>
      <c r="DR126" s="650"/>
      <c r="DS126" s="650"/>
      <c r="DT126" s="650"/>
      <c r="DU126" s="650"/>
      <c r="DV126" s="650"/>
      <c r="DW126" s="650"/>
      <c r="DX126" s="650"/>
      <c r="DY126" s="650"/>
      <c r="DZ126" s="650"/>
      <c r="EA126" s="650"/>
      <c r="EB126" s="650"/>
      <c r="EC126" s="650"/>
      <c r="ED126" s="650"/>
      <c r="EE126" s="650"/>
      <c r="EF126" s="650"/>
      <c r="EG126" s="650"/>
      <c r="EH126" s="650"/>
      <c r="EI126" s="650"/>
      <c r="EJ126" s="650"/>
      <c r="EK126" s="650"/>
      <c r="EL126" s="650"/>
      <c r="EM126" s="650"/>
      <c r="EN126" s="650"/>
      <c r="EO126" s="650"/>
      <c r="EP126" s="650"/>
      <c r="EQ126" s="650"/>
      <c r="ER126" s="650"/>
      <c r="ES126" s="650"/>
      <c r="ET126" s="650"/>
      <c r="EU126" s="650"/>
      <c r="EV126" s="650"/>
      <c r="EW126" s="650"/>
      <c r="EX126" s="650"/>
      <c r="EY126" s="650"/>
      <c r="EZ126" s="650"/>
      <c r="FA126" s="650"/>
      <c r="FB126" s="650"/>
      <c r="FC126" s="650"/>
      <c r="FD126" s="650"/>
      <c r="FE126" s="650"/>
      <c r="FF126" s="650"/>
      <c r="FG126" s="650"/>
      <c r="FH126" s="650"/>
      <c r="FI126" s="650"/>
      <c r="FJ126" s="650"/>
      <c r="FK126" s="650"/>
      <c r="FL126" s="650"/>
      <c r="FM126" s="650"/>
      <c r="FN126" s="650"/>
      <c r="FO126" s="650"/>
      <c r="FP126" s="650"/>
      <c r="FQ126" s="650"/>
      <c r="FR126" s="650"/>
      <c r="FS126" s="650"/>
      <c r="FT126" s="650"/>
      <c r="FU126" s="650"/>
      <c r="FV126" s="650"/>
      <c r="FW126" s="650"/>
      <c r="FX126" s="650"/>
      <c r="FY126" s="650"/>
      <c r="FZ126" s="650"/>
      <c r="GA126" s="650"/>
      <c r="GB126" s="650"/>
      <c r="GC126" s="650"/>
      <c r="GD126" s="650"/>
      <c r="GE126" s="650"/>
      <c r="GF126" s="650"/>
      <c r="GG126" s="650"/>
      <c r="GH126" s="650"/>
      <c r="GI126" s="650"/>
      <c r="GJ126" s="650"/>
      <c r="GK126" s="650"/>
      <c r="GL126" s="650"/>
      <c r="GM126" s="650"/>
      <c r="GN126" s="650"/>
      <c r="GO126" s="650"/>
      <c r="GP126" s="650"/>
      <c r="GQ126" s="650"/>
      <c r="GR126" s="650"/>
      <c r="GS126" s="650"/>
      <c r="GT126" s="650"/>
      <c r="GU126" s="650"/>
      <c r="GV126" s="650"/>
      <c r="GW126" s="650"/>
      <c r="GX126" s="650"/>
      <c r="GY126" s="650"/>
      <c r="GZ126" s="650"/>
      <c r="HA126" s="228"/>
      <c r="HB126" s="228"/>
    </row>
    <row r="127" spans="1:210" s="239" customFormat="1" ht="10.199999999999999">
      <c r="A127" s="228"/>
      <c r="B127" s="229" t="s">
        <v>100</v>
      </c>
      <c r="C127" s="230"/>
      <c r="D127" s="229"/>
      <c r="E127" s="270"/>
      <c r="F127" s="116"/>
      <c r="G127" s="231"/>
      <c r="H127" s="228"/>
      <c r="I127" s="228" t="str">
        <f t="shared" si="799"/>
        <v>Стоимостная структура себестоимости 1 ед. готовой продукции</v>
      </c>
      <c r="J127" s="228"/>
      <c r="K127" s="228"/>
      <c r="L127" s="228"/>
      <c r="M127" s="232" t="s">
        <v>6</v>
      </c>
      <c r="N127" s="233"/>
      <c r="O127" s="228"/>
      <c r="P127" s="231"/>
      <c r="Q127" s="228" t="s">
        <v>26</v>
      </c>
      <c r="R127" s="228"/>
      <c r="S127" s="232" t="s">
        <v>6</v>
      </c>
      <c r="T127" s="233"/>
      <c r="U127" s="240" t="s">
        <v>7</v>
      </c>
      <c r="V127" s="228"/>
      <c r="W127" s="235"/>
      <c r="X127" s="236"/>
      <c r="Y127" s="231" t="s">
        <v>6</v>
      </c>
      <c r="Z127" s="237"/>
      <c r="AA127" s="650"/>
      <c r="AB127" s="650"/>
      <c r="AC127" s="650"/>
      <c r="AD127" s="650"/>
      <c r="AE127" s="650"/>
      <c r="AF127" s="650"/>
      <c r="AG127" s="650"/>
      <c r="AH127" s="650"/>
      <c r="AI127" s="650"/>
      <c r="AJ127" s="650"/>
      <c r="AK127" s="650"/>
      <c r="AL127" s="650"/>
      <c r="AM127" s="650"/>
      <c r="AN127" s="650"/>
      <c r="AO127" s="650"/>
      <c r="AP127" s="650"/>
      <c r="AQ127" s="650"/>
      <c r="AR127" s="650"/>
      <c r="AS127" s="650"/>
      <c r="AT127" s="650"/>
      <c r="AU127" s="650"/>
      <c r="AV127" s="650"/>
      <c r="AW127" s="650"/>
      <c r="AX127" s="650"/>
      <c r="AY127" s="650"/>
      <c r="AZ127" s="650"/>
      <c r="BA127" s="650"/>
      <c r="BB127" s="650"/>
      <c r="BC127" s="650"/>
      <c r="BD127" s="650"/>
      <c r="BE127" s="650"/>
      <c r="BF127" s="650"/>
      <c r="BG127" s="650"/>
      <c r="BH127" s="650"/>
      <c r="BI127" s="650"/>
      <c r="BJ127" s="650"/>
      <c r="BK127" s="650"/>
      <c r="BL127" s="650"/>
      <c r="BM127" s="650"/>
      <c r="BN127" s="650"/>
      <c r="BO127" s="650"/>
      <c r="BP127" s="650"/>
      <c r="BQ127" s="650"/>
      <c r="BR127" s="650"/>
      <c r="BS127" s="650"/>
      <c r="BT127" s="650"/>
      <c r="BU127" s="650"/>
      <c r="BV127" s="650"/>
      <c r="BW127" s="650"/>
      <c r="BX127" s="650"/>
      <c r="BY127" s="650"/>
      <c r="BZ127" s="650"/>
      <c r="CA127" s="650"/>
      <c r="CB127" s="650"/>
      <c r="CC127" s="650"/>
      <c r="CD127" s="650"/>
      <c r="CE127" s="650"/>
      <c r="CF127" s="650"/>
      <c r="CG127" s="650"/>
      <c r="CH127" s="650"/>
      <c r="CI127" s="650"/>
      <c r="CJ127" s="650"/>
      <c r="CK127" s="650"/>
      <c r="CL127" s="650"/>
      <c r="CM127" s="650"/>
      <c r="CN127" s="650"/>
      <c r="CO127" s="650"/>
      <c r="CP127" s="650"/>
      <c r="CQ127" s="650"/>
      <c r="CR127" s="650"/>
      <c r="CS127" s="650"/>
      <c r="CT127" s="650"/>
      <c r="CU127" s="650"/>
      <c r="CV127" s="650"/>
      <c r="CW127" s="650"/>
      <c r="CX127" s="650"/>
      <c r="CY127" s="650"/>
      <c r="CZ127" s="650"/>
      <c r="DA127" s="650"/>
      <c r="DB127" s="650"/>
      <c r="DC127" s="650"/>
      <c r="DD127" s="650"/>
      <c r="DE127" s="650"/>
      <c r="DF127" s="650"/>
      <c r="DG127" s="650"/>
      <c r="DH127" s="650"/>
      <c r="DI127" s="650"/>
      <c r="DJ127" s="650"/>
      <c r="DK127" s="650"/>
      <c r="DL127" s="650"/>
      <c r="DM127" s="650"/>
      <c r="DN127" s="650"/>
      <c r="DO127" s="650"/>
      <c r="DP127" s="650"/>
      <c r="DQ127" s="650"/>
      <c r="DR127" s="650"/>
      <c r="DS127" s="650"/>
      <c r="DT127" s="650"/>
      <c r="DU127" s="650"/>
      <c r="DV127" s="650"/>
      <c r="DW127" s="650"/>
      <c r="DX127" s="650"/>
      <c r="DY127" s="650"/>
      <c r="DZ127" s="650"/>
      <c r="EA127" s="650"/>
      <c r="EB127" s="650"/>
      <c r="EC127" s="650"/>
      <c r="ED127" s="650"/>
      <c r="EE127" s="650"/>
      <c r="EF127" s="650"/>
      <c r="EG127" s="650"/>
      <c r="EH127" s="650"/>
      <c r="EI127" s="650"/>
      <c r="EJ127" s="650"/>
      <c r="EK127" s="650"/>
      <c r="EL127" s="650"/>
      <c r="EM127" s="650"/>
      <c r="EN127" s="650"/>
      <c r="EO127" s="650"/>
      <c r="EP127" s="650"/>
      <c r="EQ127" s="650"/>
      <c r="ER127" s="650"/>
      <c r="ES127" s="650"/>
      <c r="ET127" s="650"/>
      <c r="EU127" s="650"/>
      <c r="EV127" s="650"/>
      <c r="EW127" s="650"/>
      <c r="EX127" s="650"/>
      <c r="EY127" s="650"/>
      <c r="EZ127" s="650"/>
      <c r="FA127" s="650"/>
      <c r="FB127" s="650"/>
      <c r="FC127" s="650"/>
      <c r="FD127" s="650"/>
      <c r="FE127" s="650"/>
      <c r="FF127" s="650"/>
      <c r="FG127" s="650"/>
      <c r="FH127" s="650"/>
      <c r="FI127" s="650"/>
      <c r="FJ127" s="650"/>
      <c r="FK127" s="650"/>
      <c r="FL127" s="650"/>
      <c r="FM127" s="650"/>
      <c r="FN127" s="650"/>
      <c r="FO127" s="650"/>
      <c r="FP127" s="650"/>
      <c r="FQ127" s="650"/>
      <c r="FR127" s="650"/>
      <c r="FS127" s="650"/>
      <c r="FT127" s="650"/>
      <c r="FU127" s="650"/>
      <c r="FV127" s="650"/>
      <c r="FW127" s="650"/>
      <c r="FX127" s="650"/>
      <c r="FY127" s="650"/>
      <c r="FZ127" s="650"/>
      <c r="GA127" s="650"/>
      <c r="GB127" s="650"/>
      <c r="GC127" s="650"/>
      <c r="GD127" s="650"/>
      <c r="GE127" s="650"/>
      <c r="GF127" s="650"/>
      <c r="GG127" s="650"/>
      <c r="GH127" s="650"/>
      <c r="GI127" s="650"/>
      <c r="GJ127" s="650"/>
      <c r="GK127" s="650"/>
      <c r="GL127" s="650"/>
      <c r="GM127" s="650"/>
      <c r="GN127" s="650"/>
      <c r="GO127" s="650"/>
      <c r="GP127" s="650"/>
      <c r="GQ127" s="650"/>
      <c r="GR127" s="650"/>
      <c r="GS127" s="650"/>
      <c r="GT127" s="650"/>
      <c r="GU127" s="650"/>
      <c r="GV127" s="650"/>
      <c r="GW127" s="650"/>
      <c r="GX127" s="650"/>
      <c r="GY127" s="650"/>
      <c r="GZ127" s="650"/>
      <c r="HA127" s="228"/>
      <c r="HB127" s="228"/>
    </row>
    <row r="128" spans="1:210" s="239" customFormat="1" ht="10.199999999999999">
      <c r="A128" s="228"/>
      <c r="B128" s="229" t="s">
        <v>101</v>
      </c>
      <c r="C128" s="228"/>
      <c r="D128" s="229"/>
      <c r="E128" s="270"/>
      <c r="F128" s="116"/>
      <c r="G128" s="231"/>
      <c r="H128" s="228"/>
      <c r="I128" s="228" t="str">
        <f t="shared" si="799"/>
        <v>Стоимостная структура себестоимости 1 ед. готовой продукции</v>
      </c>
      <c r="J128" s="228"/>
      <c r="K128" s="228"/>
      <c r="L128" s="228"/>
      <c r="M128" s="232" t="s">
        <v>6</v>
      </c>
      <c r="N128" s="233"/>
      <c r="O128" s="228"/>
      <c r="P128" s="231"/>
      <c r="Q128" s="228" t="s">
        <v>26</v>
      </c>
      <c r="R128" s="228"/>
      <c r="S128" s="232" t="s">
        <v>6</v>
      </c>
      <c r="T128" s="233"/>
      <c r="U128" s="240" t="s">
        <v>7</v>
      </c>
      <c r="V128" s="228"/>
      <c r="W128" s="235"/>
      <c r="X128" s="236"/>
      <c r="Y128" s="231" t="s">
        <v>6</v>
      </c>
      <c r="Z128" s="237"/>
      <c r="AA128" s="650"/>
      <c r="AB128" s="650"/>
      <c r="AC128" s="650"/>
      <c r="AD128" s="650"/>
      <c r="AE128" s="650"/>
      <c r="AF128" s="650"/>
      <c r="AG128" s="650"/>
      <c r="AH128" s="650"/>
      <c r="AI128" s="650"/>
      <c r="AJ128" s="650"/>
      <c r="AK128" s="650"/>
      <c r="AL128" s="650"/>
      <c r="AM128" s="650"/>
      <c r="AN128" s="650"/>
      <c r="AO128" s="650"/>
      <c r="AP128" s="650"/>
      <c r="AQ128" s="650"/>
      <c r="AR128" s="650"/>
      <c r="AS128" s="650"/>
      <c r="AT128" s="650"/>
      <c r="AU128" s="650"/>
      <c r="AV128" s="650"/>
      <c r="AW128" s="650"/>
      <c r="AX128" s="650"/>
      <c r="AY128" s="650"/>
      <c r="AZ128" s="650"/>
      <c r="BA128" s="650"/>
      <c r="BB128" s="650"/>
      <c r="BC128" s="650"/>
      <c r="BD128" s="650"/>
      <c r="BE128" s="650"/>
      <c r="BF128" s="650"/>
      <c r="BG128" s="650"/>
      <c r="BH128" s="650"/>
      <c r="BI128" s="650"/>
      <c r="BJ128" s="650"/>
      <c r="BK128" s="650"/>
      <c r="BL128" s="650"/>
      <c r="BM128" s="650"/>
      <c r="BN128" s="650"/>
      <c r="BO128" s="650"/>
      <c r="BP128" s="650"/>
      <c r="BQ128" s="650"/>
      <c r="BR128" s="650"/>
      <c r="BS128" s="650"/>
      <c r="BT128" s="650"/>
      <c r="BU128" s="650"/>
      <c r="BV128" s="650"/>
      <c r="BW128" s="650"/>
      <c r="BX128" s="650"/>
      <c r="BY128" s="650"/>
      <c r="BZ128" s="650"/>
      <c r="CA128" s="650"/>
      <c r="CB128" s="650"/>
      <c r="CC128" s="650"/>
      <c r="CD128" s="650"/>
      <c r="CE128" s="650"/>
      <c r="CF128" s="650"/>
      <c r="CG128" s="650"/>
      <c r="CH128" s="650"/>
      <c r="CI128" s="650"/>
      <c r="CJ128" s="650"/>
      <c r="CK128" s="650"/>
      <c r="CL128" s="650"/>
      <c r="CM128" s="650"/>
      <c r="CN128" s="650"/>
      <c r="CO128" s="650"/>
      <c r="CP128" s="650"/>
      <c r="CQ128" s="650"/>
      <c r="CR128" s="650"/>
      <c r="CS128" s="650"/>
      <c r="CT128" s="650"/>
      <c r="CU128" s="650"/>
      <c r="CV128" s="650"/>
      <c r="CW128" s="650"/>
      <c r="CX128" s="650"/>
      <c r="CY128" s="650"/>
      <c r="CZ128" s="650"/>
      <c r="DA128" s="650"/>
      <c r="DB128" s="650"/>
      <c r="DC128" s="650"/>
      <c r="DD128" s="650"/>
      <c r="DE128" s="650"/>
      <c r="DF128" s="650"/>
      <c r="DG128" s="650"/>
      <c r="DH128" s="650"/>
      <c r="DI128" s="650"/>
      <c r="DJ128" s="650"/>
      <c r="DK128" s="650"/>
      <c r="DL128" s="650"/>
      <c r="DM128" s="650"/>
      <c r="DN128" s="650"/>
      <c r="DO128" s="650"/>
      <c r="DP128" s="650"/>
      <c r="DQ128" s="650"/>
      <c r="DR128" s="650"/>
      <c r="DS128" s="650"/>
      <c r="DT128" s="650"/>
      <c r="DU128" s="650"/>
      <c r="DV128" s="650"/>
      <c r="DW128" s="650"/>
      <c r="DX128" s="650"/>
      <c r="DY128" s="650"/>
      <c r="DZ128" s="650"/>
      <c r="EA128" s="650"/>
      <c r="EB128" s="650"/>
      <c r="EC128" s="650"/>
      <c r="ED128" s="650"/>
      <c r="EE128" s="650"/>
      <c r="EF128" s="650"/>
      <c r="EG128" s="650"/>
      <c r="EH128" s="650"/>
      <c r="EI128" s="650"/>
      <c r="EJ128" s="650"/>
      <c r="EK128" s="650"/>
      <c r="EL128" s="650"/>
      <c r="EM128" s="650"/>
      <c r="EN128" s="650"/>
      <c r="EO128" s="650"/>
      <c r="EP128" s="650"/>
      <c r="EQ128" s="650"/>
      <c r="ER128" s="650"/>
      <c r="ES128" s="650"/>
      <c r="ET128" s="650"/>
      <c r="EU128" s="650"/>
      <c r="EV128" s="650"/>
      <c r="EW128" s="650"/>
      <c r="EX128" s="650"/>
      <c r="EY128" s="650"/>
      <c r="EZ128" s="650"/>
      <c r="FA128" s="650"/>
      <c r="FB128" s="650"/>
      <c r="FC128" s="650"/>
      <c r="FD128" s="650"/>
      <c r="FE128" s="650"/>
      <c r="FF128" s="650"/>
      <c r="FG128" s="650"/>
      <c r="FH128" s="650"/>
      <c r="FI128" s="650"/>
      <c r="FJ128" s="650"/>
      <c r="FK128" s="650"/>
      <c r="FL128" s="650"/>
      <c r="FM128" s="650"/>
      <c r="FN128" s="650"/>
      <c r="FO128" s="650"/>
      <c r="FP128" s="650"/>
      <c r="FQ128" s="650"/>
      <c r="FR128" s="650"/>
      <c r="FS128" s="650"/>
      <c r="FT128" s="650"/>
      <c r="FU128" s="650"/>
      <c r="FV128" s="650"/>
      <c r="FW128" s="650"/>
      <c r="FX128" s="650"/>
      <c r="FY128" s="650"/>
      <c r="FZ128" s="650"/>
      <c r="GA128" s="650"/>
      <c r="GB128" s="650"/>
      <c r="GC128" s="650"/>
      <c r="GD128" s="650"/>
      <c r="GE128" s="650"/>
      <c r="GF128" s="650"/>
      <c r="GG128" s="650"/>
      <c r="GH128" s="650"/>
      <c r="GI128" s="650"/>
      <c r="GJ128" s="650"/>
      <c r="GK128" s="650"/>
      <c r="GL128" s="650"/>
      <c r="GM128" s="650"/>
      <c r="GN128" s="650"/>
      <c r="GO128" s="650"/>
      <c r="GP128" s="650"/>
      <c r="GQ128" s="650"/>
      <c r="GR128" s="650"/>
      <c r="GS128" s="650"/>
      <c r="GT128" s="650"/>
      <c r="GU128" s="650"/>
      <c r="GV128" s="650"/>
      <c r="GW128" s="650"/>
      <c r="GX128" s="650"/>
      <c r="GY128" s="650"/>
      <c r="GZ128" s="650"/>
      <c r="HA128" s="228"/>
      <c r="HB128" s="228"/>
    </row>
    <row r="129" spans="1:210" s="239" customFormat="1" ht="10.199999999999999">
      <c r="A129" s="228"/>
      <c r="B129" s="229" t="s">
        <v>102</v>
      </c>
      <c r="C129" s="230"/>
      <c r="D129" s="229"/>
      <c r="E129" s="270"/>
      <c r="F129" s="116"/>
      <c r="G129" s="231"/>
      <c r="H129" s="228"/>
      <c r="I129" s="228" t="str">
        <f t="shared" si="799"/>
        <v>Стоимостная структура себестоимости 1 ед. готовой продукции</v>
      </c>
      <c r="J129" s="228"/>
      <c r="K129" s="228"/>
      <c r="L129" s="228"/>
      <c r="M129" s="232" t="s">
        <v>6</v>
      </c>
      <c r="N129" s="233"/>
      <c r="O129" s="228"/>
      <c r="P129" s="231"/>
      <c r="Q129" s="228" t="s">
        <v>26</v>
      </c>
      <c r="R129" s="228"/>
      <c r="S129" s="232" t="s">
        <v>6</v>
      </c>
      <c r="T129" s="233"/>
      <c r="U129" s="240" t="s">
        <v>7</v>
      </c>
      <c r="V129" s="228"/>
      <c r="W129" s="235"/>
      <c r="X129" s="236"/>
      <c r="Y129" s="231" t="s">
        <v>6</v>
      </c>
      <c r="Z129" s="237"/>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c r="DB129" s="238"/>
      <c r="DC129" s="238"/>
      <c r="DD129" s="238"/>
      <c r="DE129" s="238"/>
      <c r="DF129" s="238"/>
      <c r="DG129" s="238"/>
      <c r="DH129" s="238"/>
      <c r="DI129" s="238"/>
      <c r="DJ129" s="238"/>
      <c r="DK129" s="238"/>
      <c r="DL129" s="238"/>
      <c r="DM129" s="238"/>
      <c r="DN129" s="238"/>
      <c r="DO129" s="238"/>
      <c r="DP129" s="238"/>
      <c r="DQ129" s="238"/>
      <c r="DR129" s="238"/>
      <c r="DS129" s="238"/>
      <c r="DT129" s="238"/>
      <c r="DU129" s="238"/>
      <c r="DV129" s="238"/>
      <c r="DW129" s="238"/>
      <c r="DX129" s="238"/>
      <c r="DY129" s="238"/>
      <c r="DZ129" s="238"/>
      <c r="EA129" s="238"/>
      <c r="EB129" s="238"/>
      <c r="EC129" s="238"/>
      <c r="ED129" s="238"/>
      <c r="EE129" s="238"/>
      <c r="EF129" s="238"/>
      <c r="EG129" s="238"/>
      <c r="EH129" s="238"/>
      <c r="EI129" s="238"/>
      <c r="EJ129" s="238"/>
      <c r="EK129" s="238"/>
      <c r="EL129" s="238"/>
      <c r="EM129" s="238"/>
      <c r="EN129" s="238"/>
      <c r="EO129" s="238"/>
      <c r="EP129" s="238"/>
      <c r="EQ129" s="238"/>
      <c r="ER129" s="238"/>
      <c r="ES129" s="238"/>
      <c r="ET129" s="238"/>
      <c r="EU129" s="238"/>
      <c r="EV129" s="238"/>
      <c r="EW129" s="238"/>
      <c r="EX129" s="238"/>
      <c r="EY129" s="238"/>
      <c r="EZ129" s="238"/>
      <c r="FA129" s="238"/>
      <c r="FB129" s="238"/>
      <c r="FC129" s="238"/>
      <c r="FD129" s="238"/>
      <c r="FE129" s="238"/>
      <c r="FF129" s="238"/>
      <c r="FG129" s="238"/>
      <c r="FH129" s="238"/>
      <c r="FI129" s="238"/>
      <c r="FJ129" s="238"/>
      <c r="FK129" s="238"/>
      <c r="FL129" s="238"/>
      <c r="FM129" s="238"/>
      <c r="FN129" s="238"/>
      <c r="FO129" s="238"/>
      <c r="FP129" s="238"/>
      <c r="FQ129" s="238"/>
      <c r="FR129" s="238"/>
      <c r="FS129" s="238"/>
      <c r="FT129" s="238"/>
      <c r="FU129" s="238"/>
      <c r="FV129" s="238"/>
      <c r="FW129" s="238"/>
      <c r="FX129" s="238"/>
      <c r="FY129" s="238"/>
      <c r="FZ129" s="238"/>
      <c r="GA129" s="238"/>
      <c r="GB129" s="238"/>
      <c r="GC129" s="238"/>
      <c r="GD129" s="238"/>
      <c r="GE129" s="238"/>
      <c r="GF129" s="238"/>
      <c r="GG129" s="238"/>
      <c r="GH129" s="238"/>
      <c r="GI129" s="238"/>
      <c r="GJ129" s="238"/>
      <c r="GK129" s="238"/>
      <c r="GL129" s="238"/>
      <c r="GM129" s="238"/>
      <c r="GN129" s="238"/>
      <c r="GO129" s="238"/>
      <c r="GP129" s="238"/>
      <c r="GQ129" s="238"/>
      <c r="GR129" s="238"/>
      <c r="GS129" s="238"/>
      <c r="GT129" s="238"/>
      <c r="GU129" s="238"/>
      <c r="GV129" s="238"/>
      <c r="GW129" s="238"/>
      <c r="GX129" s="238"/>
      <c r="GY129" s="238"/>
      <c r="GZ129" s="238"/>
      <c r="HA129" s="228"/>
      <c r="HB129" s="228"/>
    </row>
    <row r="130" spans="1:210" s="239" customFormat="1" ht="10.199999999999999">
      <c r="A130" s="228"/>
      <c r="B130" s="229" t="s">
        <v>103</v>
      </c>
      <c r="C130" s="228"/>
      <c r="D130" s="229"/>
      <c r="E130" s="270"/>
      <c r="F130" s="116"/>
      <c r="G130" s="231"/>
      <c r="H130" s="228"/>
      <c r="I130" s="228" t="str">
        <f t="shared" si="799"/>
        <v>Стоимостная структура себестоимости 1 ед. готовой продукции</v>
      </c>
      <c r="J130" s="228"/>
      <c r="K130" s="228"/>
      <c r="L130" s="228"/>
      <c r="M130" s="232" t="s">
        <v>6</v>
      </c>
      <c r="N130" s="233"/>
      <c r="O130" s="228"/>
      <c r="P130" s="231"/>
      <c r="Q130" s="228" t="s">
        <v>26</v>
      </c>
      <c r="R130" s="228"/>
      <c r="S130" s="232" t="s">
        <v>6</v>
      </c>
      <c r="T130" s="233"/>
      <c r="U130" s="240" t="s">
        <v>7</v>
      </c>
      <c r="V130" s="228"/>
      <c r="W130" s="235"/>
      <c r="X130" s="236"/>
      <c r="Y130" s="231" t="s">
        <v>6</v>
      </c>
      <c r="Z130" s="237"/>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8"/>
      <c r="DI130" s="238"/>
      <c r="DJ130" s="238"/>
      <c r="DK130" s="238"/>
      <c r="DL130" s="238"/>
      <c r="DM130" s="238"/>
      <c r="DN130" s="238"/>
      <c r="DO130" s="238"/>
      <c r="DP130" s="238"/>
      <c r="DQ130" s="238"/>
      <c r="DR130" s="238"/>
      <c r="DS130" s="238"/>
      <c r="DT130" s="238"/>
      <c r="DU130" s="238"/>
      <c r="DV130" s="238"/>
      <c r="DW130" s="238"/>
      <c r="DX130" s="238"/>
      <c r="DY130" s="238"/>
      <c r="DZ130" s="238"/>
      <c r="EA130" s="238"/>
      <c r="EB130" s="238"/>
      <c r="EC130" s="238"/>
      <c r="ED130" s="238"/>
      <c r="EE130" s="238"/>
      <c r="EF130" s="238"/>
      <c r="EG130" s="238"/>
      <c r="EH130" s="238"/>
      <c r="EI130" s="238"/>
      <c r="EJ130" s="238"/>
      <c r="EK130" s="238"/>
      <c r="EL130" s="238"/>
      <c r="EM130" s="238"/>
      <c r="EN130" s="238"/>
      <c r="EO130" s="238"/>
      <c r="EP130" s="238"/>
      <c r="EQ130" s="238"/>
      <c r="ER130" s="238"/>
      <c r="ES130" s="238"/>
      <c r="ET130" s="238"/>
      <c r="EU130" s="238"/>
      <c r="EV130" s="238"/>
      <c r="EW130" s="238"/>
      <c r="EX130" s="238"/>
      <c r="EY130" s="238"/>
      <c r="EZ130" s="238"/>
      <c r="FA130" s="238"/>
      <c r="FB130" s="238"/>
      <c r="FC130" s="238"/>
      <c r="FD130" s="238"/>
      <c r="FE130" s="238"/>
      <c r="FF130" s="238"/>
      <c r="FG130" s="238"/>
      <c r="FH130" s="238"/>
      <c r="FI130" s="238"/>
      <c r="FJ130" s="238"/>
      <c r="FK130" s="238"/>
      <c r="FL130" s="238"/>
      <c r="FM130" s="238"/>
      <c r="FN130" s="238"/>
      <c r="FO130" s="238"/>
      <c r="FP130" s="238"/>
      <c r="FQ130" s="238"/>
      <c r="FR130" s="238"/>
      <c r="FS130" s="238"/>
      <c r="FT130" s="238"/>
      <c r="FU130" s="238"/>
      <c r="FV130" s="238"/>
      <c r="FW130" s="238"/>
      <c r="FX130" s="238"/>
      <c r="FY130" s="238"/>
      <c r="FZ130" s="238"/>
      <c r="GA130" s="238"/>
      <c r="GB130" s="238"/>
      <c r="GC130" s="238"/>
      <c r="GD130" s="238"/>
      <c r="GE130" s="238"/>
      <c r="GF130" s="238"/>
      <c r="GG130" s="238"/>
      <c r="GH130" s="238"/>
      <c r="GI130" s="238"/>
      <c r="GJ130" s="238"/>
      <c r="GK130" s="238"/>
      <c r="GL130" s="238"/>
      <c r="GM130" s="238"/>
      <c r="GN130" s="238"/>
      <c r="GO130" s="238"/>
      <c r="GP130" s="238"/>
      <c r="GQ130" s="238"/>
      <c r="GR130" s="238"/>
      <c r="GS130" s="238"/>
      <c r="GT130" s="238"/>
      <c r="GU130" s="238"/>
      <c r="GV130" s="238"/>
      <c r="GW130" s="238"/>
      <c r="GX130" s="238"/>
      <c r="GY130" s="238"/>
      <c r="GZ130" s="238"/>
      <c r="HA130" s="228"/>
      <c r="HB130" s="228"/>
    </row>
    <row r="131" spans="1:210" s="239" customFormat="1" ht="10.199999999999999">
      <c r="A131" s="228"/>
      <c r="B131" s="229"/>
      <c r="C131" s="230"/>
      <c r="D131" s="229"/>
      <c r="E131" s="270"/>
      <c r="F131" s="116"/>
      <c r="G131" s="231"/>
      <c r="H131" s="228"/>
      <c r="I131" s="228" t="str">
        <f t="shared" si="799"/>
        <v>Стоимостная структура себестоимости 1 ед. готовой продукции</v>
      </c>
      <c r="J131" s="228"/>
      <c r="K131" s="228"/>
      <c r="L131" s="228"/>
      <c r="M131" s="232" t="s">
        <v>6</v>
      </c>
      <c r="N131" s="233"/>
      <c r="O131" s="228"/>
      <c r="P131" s="231"/>
      <c r="Q131" s="228" t="s">
        <v>26</v>
      </c>
      <c r="R131" s="228"/>
      <c r="S131" s="232" t="s">
        <v>6</v>
      </c>
      <c r="T131" s="233"/>
      <c r="U131" s="240" t="s">
        <v>7</v>
      </c>
      <c r="V131" s="228"/>
      <c r="W131" s="235"/>
      <c r="X131" s="236"/>
      <c r="Y131" s="231" t="s">
        <v>6</v>
      </c>
      <c r="Z131" s="237"/>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c r="DV131" s="238"/>
      <c r="DW131" s="238"/>
      <c r="DX131" s="238"/>
      <c r="DY131" s="238"/>
      <c r="DZ131" s="238"/>
      <c r="EA131" s="238"/>
      <c r="EB131" s="238"/>
      <c r="EC131" s="238"/>
      <c r="ED131" s="238"/>
      <c r="EE131" s="238"/>
      <c r="EF131" s="238"/>
      <c r="EG131" s="238"/>
      <c r="EH131" s="238"/>
      <c r="EI131" s="238"/>
      <c r="EJ131" s="238"/>
      <c r="EK131" s="238"/>
      <c r="EL131" s="238"/>
      <c r="EM131" s="238"/>
      <c r="EN131" s="238"/>
      <c r="EO131" s="238"/>
      <c r="EP131" s="238"/>
      <c r="EQ131" s="238"/>
      <c r="ER131" s="238"/>
      <c r="ES131" s="238"/>
      <c r="ET131" s="238"/>
      <c r="EU131" s="238"/>
      <c r="EV131" s="238"/>
      <c r="EW131" s="238"/>
      <c r="EX131" s="238"/>
      <c r="EY131" s="238"/>
      <c r="EZ131" s="238"/>
      <c r="FA131" s="238"/>
      <c r="FB131" s="238"/>
      <c r="FC131" s="238"/>
      <c r="FD131" s="238"/>
      <c r="FE131" s="238"/>
      <c r="FF131" s="238"/>
      <c r="FG131" s="238"/>
      <c r="FH131" s="238"/>
      <c r="FI131" s="238"/>
      <c r="FJ131" s="238"/>
      <c r="FK131" s="238"/>
      <c r="FL131" s="238"/>
      <c r="FM131" s="238"/>
      <c r="FN131" s="238"/>
      <c r="FO131" s="238"/>
      <c r="FP131" s="238"/>
      <c r="FQ131" s="238"/>
      <c r="FR131" s="238"/>
      <c r="FS131" s="238"/>
      <c r="FT131" s="238"/>
      <c r="FU131" s="238"/>
      <c r="FV131" s="238"/>
      <c r="FW131" s="238"/>
      <c r="FX131" s="238"/>
      <c r="FY131" s="238"/>
      <c r="FZ131" s="238"/>
      <c r="GA131" s="238"/>
      <c r="GB131" s="238"/>
      <c r="GC131" s="238"/>
      <c r="GD131" s="238"/>
      <c r="GE131" s="238"/>
      <c r="GF131" s="238"/>
      <c r="GG131" s="238"/>
      <c r="GH131" s="238"/>
      <c r="GI131" s="238"/>
      <c r="GJ131" s="238"/>
      <c r="GK131" s="238"/>
      <c r="GL131" s="238"/>
      <c r="GM131" s="238"/>
      <c r="GN131" s="238"/>
      <c r="GO131" s="238"/>
      <c r="GP131" s="238"/>
      <c r="GQ131" s="238"/>
      <c r="GR131" s="238"/>
      <c r="GS131" s="238"/>
      <c r="GT131" s="238"/>
      <c r="GU131" s="238"/>
      <c r="GV131" s="238"/>
      <c r="GW131" s="238"/>
      <c r="GX131" s="238"/>
      <c r="GY131" s="238"/>
      <c r="GZ131" s="238"/>
      <c r="HA131" s="228"/>
      <c r="HB131" s="228"/>
    </row>
    <row r="132" spans="1:210" s="239" customFormat="1" ht="10.199999999999999">
      <c r="A132" s="228"/>
      <c r="B132" s="229"/>
      <c r="C132" s="230"/>
      <c r="D132" s="229"/>
      <c r="E132" s="270"/>
      <c r="F132" s="116"/>
      <c r="G132" s="231"/>
      <c r="H132" s="228"/>
      <c r="I132" s="228" t="str">
        <f t="shared" si="799"/>
        <v>Стоимостная структура себестоимости 1 ед. готовой продукции</v>
      </c>
      <c r="J132" s="228"/>
      <c r="K132" s="228"/>
      <c r="L132" s="228"/>
      <c r="M132" s="232" t="s">
        <v>6</v>
      </c>
      <c r="N132" s="233"/>
      <c r="O132" s="228"/>
      <c r="P132" s="231"/>
      <c r="Q132" s="228" t="s">
        <v>26</v>
      </c>
      <c r="R132" s="228"/>
      <c r="S132" s="232" t="s">
        <v>6</v>
      </c>
      <c r="T132" s="233"/>
      <c r="U132" s="240" t="s">
        <v>7</v>
      </c>
      <c r="V132" s="228"/>
      <c r="W132" s="235"/>
      <c r="X132" s="236"/>
      <c r="Y132" s="231" t="s">
        <v>6</v>
      </c>
      <c r="Z132" s="237"/>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c r="DB132" s="238"/>
      <c r="DC132" s="238"/>
      <c r="DD132" s="238"/>
      <c r="DE132" s="238"/>
      <c r="DF132" s="238"/>
      <c r="DG132" s="238"/>
      <c r="DH132" s="238"/>
      <c r="DI132" s="238"/>
      <c r="DJ132" s="238"/>
      <c r="DK132" s="238"/>
      <c r="DL132" s="238"/>
      <c r="DM132" s="238"/>
      <c r="DN132" s="238"/>
      <c r="DO132" s="238"/>
      <c r="DP132" s="238"/>
      <c r="DQ132" s="238"/>
      <c r="DR132" s="238"/>
      <c r="DS132" s="238"/>
      <c r="DT132" s="238"/>
      <c r="DU132" s="238"/>
      <c r="DV132" s="238"/>
      <c r="DW132" s="238"/>
      <c r="DX132" s="238"/>
      <c r="DY132" s="238"/>
      <c r="DZ132" s="238"/>
      <c r="EA132" s="238"/>
      <c r="EB132" s="238"/>
      <c r="EC132" s="238"/>
      <c r="ED132" s="238"/>
      <c r="EE132" s="238"/>
      <c r="EF132" s="238"/>
      <c r="EG132" s="238"/>
      <c r="EH132" s="238"/>
      <c r="EI132" s="238"/>
      <c r="EJ132" s="238"/>
      <c r="EK132" s="238"/>
      <c r="EL132" s="238"/>
      <c r="EM132" s="238"/>
      <c r="EN132" s="238"/>
      <c r="EO132" s="238"/>
      <c r="EP132" s="238"/>
      <c r="EQ132" s="238"/>
      <c r="ER132" s="238"/>
      <c r="ES132" s="238"/>
      <c r="ET132" s="238"/>
      <c r="EU132" s="238"/>
      <c r="EV132" s="238"/>
      <c r="EW132" s="238"/>
      <c r="EX132" s="238"/>
      <c r="EY132" s="238"/>
      <c r="EZ132" s="238"/>
      <c r="FA132" s="238"/>
      <c r="FB132" s="238"/>
      <c r="FC132" s="238"/>
      <c r="FD132" s="238"/>
      <c r="FE132" s="238"/>
      <c r="FF132" s="238"/>
      <c r="FG132" s="238"/>
      <c r="FH132" s="238"/>
      <c r="FI132" s="238"/>
      <c r="FJ132" s="238"/>
      <c r="FK132" s="238"/>
      <c r="FL132" s="238"/>
      <c r="FM132" s="238"/>
      <c r="FN132" s="238"/>
      <c r="FO132" s="238"/>
      <c r="FP132" s="238"/>
      <c r="FQ132" s="238"/>
      <c r="FR132" s="238"/>
      <c r="FS132" s="238"/>
      <c r="FT132" s="238"/>
      <c r="FU132" s="238"/>
      <c r="FV132" s="238"/>
      <c r="FW132" s="238"/>
      <c r="FX132" s="238"/>
      <c r="FY132" s="238"/>
      <c r="FZ132" s="238"/>
      <c r="GA132" s="238"/>
      <c r="GB132" s="238"/>
      <c r="GC132" s="238"/>
      <c r="GD132" s="238"/>
      <c r="GE132" s="238"/>
      <c r="GF132" s="238"/>
      <c r="GG132" s="238"/>
      <c r="GH132" s="238"/>
      <c r="GI132" s="238"/>
      <c r="GJ132" s="238"/>
      <c r="GK132" s="238"/>
      <c r="GL132" s="238"/>
      <c r="GM132" s="238"/>
      <c r="GN132" s="238"/>
      <c r="GO132" s="238"/>
      <c r="GP132" s="238"/>
      <c r="GQ132" s="238"/>
      <c r="GR132" s="238"/>
      <c r="GS132" s="238"/>
      <c r="GT132" s="238"/>
      <c r="GU132" s="238"/>
      <c r="GV132" s="238"/>
      <c r="GW132" s="238"/>
      <c r="GX132" s="238"/>
      <c r="GY132" s="238"/>
      <c r="GZ132" s="238"/>
      <c r="HA132" s="228"/>
      <c r="HB132" s="228"/>
    </row>
    <row r="133" spans="1:210" s="239" customFormat="1" ht="10.199999999999999">
      <c r="A133" s="228"/>
      <c r="B133" s="228"/>
      <c r="C133" s="228"/>
      <c r="D133" s="229"/>
      <c r="E133" s="270"/>
      <c r="F133" s="116"/>
      <c r="G133" s="231"/>
      <c r="H133" s="228"/>
      <c r="I133" s="228" t="str">
        <f t="shared" si="799"/>
        <v>Стоимостная структура себестоимости 1 ед. готовой продукции</v>
      </c>
      <c r="J133" s="228"/>
      <c r="K133" s="228"/>
      <c r="L133" s="228"/>
      <c r="M133" s="232" t="s">
        <v>6</v>
      </c>
      <c r="N133" s="233"/>
      <c r="O133" s="228"/>
      <c r="P133" s="231"/>
      <c r="Q133" s="228" t="s">
        <v>26</v>
      </c>
      <c r="R133" s="228"/>
      <c r="S133" s="232" t="s">
        <v>6</v>
      </c>
      <c r="T133" s="233"/>
      <c r="U133" s="240" t="s">
        <v>7</v>
      </c>
      <c r="V133" s="228"/>
      <c r="W133" s="235"/>
      <c r="X133" s="236"/>
      <c r="Y133" s="231" t="s">
        <v>6</v>
      </c>
      <c r="Z133" s="237"/>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c r="DV133" s="238"/>
      <c r="DW133" s="238"/>
      <c r="DX133" s="238"/>
      <c r="DY133" s="238"/>
      <c r="DZ133" s="238"/>
      <c r="EA133" s="238"/>
      <c r="EB133" s="238"/>
      <c r="EC133" s="238"/>
      <c r="ED133" s="238"/>
      <c r="EE133" s="238"/>
      <c r="EF133" s="238"/>
      <c r="EG133" s="238"/>
      <c r="EH133" s="238"/>
      <c r="EI133" s="238"/>
      <c r="EJ133" s="238"/>
      <c r="EK133" s="238"/>
      <c r="EL133" s="238"/>
      <c r="EM133" s="238"/>
      <c r="EN133" s="238"/>
      <c r="EO133" s="238"/>
      <c r="EP133" s="238"/>
      <c r="EQ133" s="238"/>
      <c r="ER133" s="238"/>
      <c r="ES133" s="238"/>
      <c r="ET133" s="238"/>
      <c r="EU133" s="238"/>
      <c r="EV133" s="238"/>
      <c r="EW133" s="238"/>
      <c r="EX133" s="238"/>
      <c r="EY133" s="238"/>
      <c r="EZ133" s="238"/>
      <c r="FA133" s="238"/>
      <c r="FB133" s="238"/>
      <c r="FC133" s="238"/>
      <c r="FD133" s="238"/>
      <c r="FE133" s="238"/>
      <c r="FF133" s="238"/>
      <c r="FG133" s="238"/>
      <c r="FH133" s="238"/>
      <c r="FI133" s="238"/>
      <c r="FJ133" s="238"/>
      <c r="FK133" s="238"/>
      <c r="FL133" s="238"/>
      <c r="FM133" s="238"/>
      <c r="FN133" s="238"/>
      <c r="FO133" s="238"/>
      <c r="FP133" s="238"/>
      <c r="FQ133" s="238"/>
      <c r="FR133" s="238"/>
      <c r="FS133" s="238"/>
      <c r="FT133" s="238"/>
      <c r="FU133" s="238"/>
      <c r="FV133" s="238"/>
      <c r="FW133" s="238"/>
      <c r="FX133" s="238"/>
      <c r="FY133" s="238"/>
      <c r="FZ133" s="238"/>
      <c r="GA133" s="238"/>
      <c r="GB133" s="238"/>
      <c r="GC133" s="238"/>
      <c r="GD133" s="238"/>
      <c r="GE133" s="238"/>
      <c r="GF133" s="238"/>
      <c r="GG133" s="238"/>
      <c r="GH133" s="238"/>
      <c r="GI133" s="238"/>
      <c r="GJ133" s="238"/>
      <c r="GK133" s="238"/>
      <c r="GL133" s="238"/>
      <c r="GM133" s="238"/>
      <c r="GN133" s="238"/>
      <c r="GO133" s="238"/>
      <c r="GP133" s="238"/>
      <c r="GQ133" s="238"/>
      <c r="GR133" s="238"/>
      <c r="GS133" s="238"/>
      <c r="GT133" s="238"/>
      <c r="GU133" s="238"/>
      <c r="GV133" s="238"/>
      <c r="GW133" s="238"/>
      <c r="GX133" s="238"/>
      <c r="GY133" s="238"/>
      <c r="GZ133" s="238"/>
      <c r="HA133" s="228"/>
      <c r="HB133" s="228"/>
    </row>
    <row r="134" spans="1:210" ht="4.2" customHeight="1">
      <c r="A134" s="1"/>
      <c r="B134" s="1"/>
      <c r="C134" s="1"/>
      <c r="D134" s="14"/>
      <c r="E134" s="264"/>
      <c r="F134" s="14"/>
      <c r="G134" s="304"/>
      <c r="H134" s="14"/>
      <c r="I134" s="14"/>
      <c r="J134" s="14"/>
      <c r="K134" s="14"/>
      <c r="L134" s="14"/>
      <c r="M134" s="15"/>
      <c r="N134" s="14"/>
      <c r="O134" s="14"/>
      <c r="P134" s="15"/>
      <c r="Q134" s="14"/>
      <c r="R134" s="14"/>
      <c r="S134" s="15"/>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
      <c r="HB134" s="1"/>
    </row>
    <row r="135" spans="1:210" s="4" customFormat="1">
      <c r="A135" s="3"/>
      <c r="B135" s="3"/>
      <c r="C135" s="3"/>
      <c r="D135" s="3"/>
      <c r="E135" s="9"/>
      <c r="F135" s="51"/>
      <c r="G135" s="250"/>
      <c r="H135" s="3" t="str">
        <f>$H$12</f>
        <v>Себестоимость продаж, вкл. ндс</v>
      </c>
      <c r="I135" s="3"/>
      <c r="J135" s="3"/>
      <c r="K135" s="3"/>
      <c r="L135" s="3"/>
      <c r="M135" s="5"/>
      <c r="N135" s="3" t="str">
        <f>N46</f>
        <v>Продукт-1</v>
      </c>
      <c r="O135" s="3"/>
      <c r="P135" s="5"/>
      <c r="Q135" s="3" t="s">
        <v>26</v>
      </c>
      <c r="R135" s="3"/>
      <c r="S135" s="5"/>
      <c r="T135" s="84"/>
      <c r="U135" s="24"/>
      <c r="V135" s="3"/>
      <c r="W135" s="12">
        <f>SUM($Y135:$HA135)</f>
        <v>0</v>
      </c>
      <c r="X135" s="12"/>
      <c r="Y135" s="46"/>
      <c r="Z135" s="91"/>
      <c r="AA135" s="92">
        <f t="shared" ref="AA135:AE135" si="800">IF(AA$8="",0,SUM(AA137:AA140))</f>
        <v>0</v>
      </c>
      <c r="AB135" s="92">
        <f t="shared" si="800"/>
        <v>0</v>
      </c>
      <c r="AC135" s="92">
        <f t="shared" si="800"/>
        <v>0</v>
      </c>
      <c r="AD135" s="92">
        <f t="shared" si="800"/>
        <v>0</v>
      </c>
      <c r="AE135" s="92">
        <f t="shared" si="800"/>
        <v>0</v>
      </c>
      <c r="AF135" s="92">
        <f t="shared" ref="AF135:CQ135" si="801">IF(AF$8="",0,SUM(AF137:AF140))</f>
        <v>0</v>
      </c>
      <c r="AG135" s="92">
        <f t="shared" si="801"/>
        <v>0</v>
      </c>
      <c r="AH135" s="92">
        <f t="shared" si="801"/>
        <v>0</v>
      </c>
      <c r="AI135" s="92">
        <f t="shared" si="801"/>
        <v>0</v>
      </c>
      <c r="AJ135" s="92">
        <f t="shared" si="801"/>
        <v>0</v>
      </c>
      <c r="AK135" s="92">
        <f t="shared" si="801"/>
        <v>0</v>
      </c>
      <c r="AL135" s="92">
        <f t="shared" si="801"/>
        <v>0</v>
      </c>
      <c r="AM135" s="92">
        <f t="shared" si="801"/>
        <v>0</v>
      </c>
      <c r="AN135" s="92">
        <f t="shared" si="801"/>
        <v>0</v>
      </c>
      <c r="AO135" s="92">
        <f t="shared" si="801"/>
        <v>0</v>
      </c>
      <c r="AP135" s="92">
        <f t="shared" si="801"/>
        <v>0</v>
      </c>
      <c r="AQ135" s="92">
        <f t="shared" si="801"/>
        <v>0</v>
      </c>
      <c r="AR135" s="92">
        <f t="shared" si="801"/>
        <v>0</v>
      </c>
      <c r="AS135" s="92">
        <f t="shared" si="801"/>
        <v>0</v>
      </c>
      <c r="AT135" s="92">
        <f t="shared" si="801"/>
        <v>0</v>
      </c>
      <c r="AU135" s="92">
        <f t="shared" si="801"/>
        <v>0</v>
      </c>
      <c r="AV135" s="92">
        <f t="shared" si="801"/>
        <v>0</v>
      </c>
      <c r="AW135" s="92">
        <f t="shared" si="801"/>
        <v>0</v>
      </c>
      <c r="AX135" s="92">
        <f t="shared" si="801"/>
        <v>0</v>
      </c>
      <c r="AY135" s="92">
        <f t="shared" si="801"/>
        <v>0</v>
      </c>
      <c r="AZ135" s="92">
        <f t="shared" si="801"/>
        <v>0</v>
      </c>
      <c r="BA135" s="92">
        <f t="shared" si="801"/>
        <v>0</v>
      </c>
      <c r="BB135" s="92">
        <f t="shared" si="801"/>
        <v>0</v>
      </c>
      <c r="BC135" s="92">
        <f t="shared" si="801"/>
        <v>0</v>
      </c>
      <c r="BD135" s="92">
        <f t="shared" si="801"/>
        <v>0</v>
      </c>
      <c r="BE135" s="92">
        <f t="shared" si="801"/>
        <v>0</v>
      </c>
      <c r="BF135" s="92">
        <f t="shared" si="801"/>
        <v>0</v>
      </c>
      <c r="BG135" s="92">
        <f t="shared" si="801"/>
        <v>0</v>
      </c>
      <c r="BH135" s="92">
        <f t="shared" si="801"/>
        <v>0</v>
      </c>
      <c r="BI135" s="92">
        <f t="shared" si="801"/>
        <v>0</v>
      </c>
      <c r="BJ135" s="92">
        <f t="shared" si="801"/>
        <v>0</v>
      </c>
      <c r="BK135" s="92">
        <f t="shared" si="801"/>
        <v>0</v>
      </c>
      <c r="BL135" s="92">
        <f t="shared" si="801"/>
        <v>0</v>
      </c>
      <c r="BM135" s="92">
        <f t="shared" si="801"/>
        <v>0</v>
      </c>
      <c r="BN135" s="92">
        <f t="shared" si="801"/>
        <v>0</v>
      </c>
      <c r="BO135" s="92">
        <f t="shared" si="801"/>
        <v>0</v>
      </c>
      <c r="BP135" s="92">
        <f t="shared" si="801"/>
        <v>0</v>
      </c>
      <c r="BQ135" s="92">
        <f t="shared" si="801"/>
        <v>0</v>
      </c>
      <c r="BR135" s="92">
        <f t="shared" si="801"/>
        <v>0</v>
      </c>
      <c r="BS135" s="92">
        <f t="shared" si="801"/>
        <v>0</v>
      </c>
      <c r="BT135" s="92">
        <f t="shared" si="801"/>
        <v>0</v>
      </c>
      <c r="BU135" s="92">
        <f t="shared" si="801"/>
        <v>0</v>
      </c>
      <c r="BV135" s="92">
        <f t="shared" si="801"/>
        <v>0</v>
      </c>
      <c r="BW135" s="92">
        <f t="shared" si="801"/>
        <v>0</v>
      </c>
      <c r="BX135" s="92">
        <f t="shared" si="801"/>
        <v>0</v>
      </c>
      <c r="BY135" s="92">
        <f t="shared" si="801"/>
        <v>0</v>
      </c>
      <c r="BZ135" s="92">
        <f t="shared" si="801"/>
        <v>0</v>
      </c>
      <c r="CA135" s="92">
        <f t="shared" si="801"/>
        <v>0</v>
      </c>
      <c r="CB135" s="92">
        <f t="shared" si="801"/>
        <v>0</v>
      </c>
      <c r="CC135" s="92">
        <f t="shared" si="801"/>
        <v>0</v>
      </c>
      <c r="CD135" s="92">
        <f t="shared" si="801"/>
        <v>0</v>
      </c>
      <c r="CE135" s="92">
        <f t="shared" si="801"/>
        <v>0</v>
      </c>
      <c r="CF135" s="92">
        <f t="shared" si="801"/>
        <v>0</v>
      </c>
      <c r="CG135" s="92">
        <f t="shared" si="801"/>
        <v>0</v>
      </c>
      <c r="CH135" s="92">
        <f t="shared" si="801"/>
        <v>0</v>
      </c>
      <c r="CI135" s="92">
        <f t="shared" si="801"/>
        <v>0</v>
      </c>
      <c r="CJ135" s="92">
        <f t="shared" si="801"/>
        <v>0</v>
      </c>
      <c r="CK135" s="92">
        <f t="shared" si="801"/>
        <v>0</v>
      </c>
      <c r="CL135" s="92">
        <f t="shared" si="801"/>
        <v>0</v>
      </c>
      <c r="CM135" s="92">
        <f t="shared" si="801"/>
        <v>0</v>
      </c>
      <c r="CN135" s="92">
        <f t="shared" si="801"/>
        <v>0</v>
      </c>
      <c r="CO135" s="92">
        <f t="shared" si="801"/>
        <v>0</v>
      </c>
      <c r="CP135" s="92">
        <f t="shared" si="801"/>
        <v>0</v>
      </c>
      <c r="CQ135" s="92">
        <f t="shared" si="801"/>
        <v>0</v>
      </c>
      <c r="CR135" s="92">
        <f t="shared" ref="CR135:DG135" si="802">IF(CR$8="",0,SUM(CR137:CR140))</f>
        <v>0</v>
      </c>
      <c r="CS135" s="92">
        <f t="shared" si="802"/>
        <v>0</v>
      </c>
      <c r="CT135" s="92">
        <f t="shared" si="802"/>
        <v>0</v>
      </c>
      <c r="CU135" s="92">
        <f t="shared" si="802"/>
        <v>0</v>
      </c>
      <c r="CV135" s="92">
        <f t="shared" si="802"/>
        <v>0</v>
      </c>
      <c r="CW135" s="92">
        <f t="shared" si="802"/>
        <v>0</v>
      </c>
      <c r="CX135" s="92">
        <f t="shared" si="802"/>
        <v>0</v>
      </c>
      <c r="CY135" s="92">
        <f t="shared" si="802"/>
        <v>0</v>
      </c>
      <c r="CZ135" s="92">
        <f t="shared" si="802"/>
        <v>0</v>
      </c>
      <c r="DA135" s="92">
        <f t="shared" si="802"/>
        <v>0</v>
      </c>
      <c r="DB135" s="92">
        <f t="shared" si="802"/>
        <v>0</v>
      </c>
      <c r="DC135" s="92">
        <f t="shared" si="802"/>
        <v>0</v>
      </c>
      <c r="DD135" s="92">
        <f t="shared" si="802"/>
        <v>0</v>
      </c>
      <c r="DE135" s="92">
        <f t="shared" si="802"/>
        <v>0</v>
      </c>
      <c r="DF135" s="92">
        <f t="shared" si="802"/>
        <v>0</v>
      </c>
      <c r="DG135" s="92">
        <f t="shared" si="802"/>
        <v>0</v>
      </c>
      <c r="DH135" s="92">
        <f t="shared" ref="DH135:FS135" si="803">IF(DH$8="",0,SUM(DH137:DH140))</f>
        <v>0</v>
      </c>
      <c r="DI135" s="92">
        <f t="shared" si="803"/>
        <v>0</v>
      </c>
      <c r="DJ135" s="92">
        <f t="shared" si="803"/>
        <v>0</v>
      </c>
      <c r="DK135" s="92">
        <f t="shared" si="803"/>
        <v>0</v>
      </c>
      <c r="DL135" s="92">
        <f t="shared" si="803"/>
        <v>0</v>
      </c>
      <c r="DM135" s="92">
        <f t="shared" si="803"/>
        <v>0</v>
      </c>
      <c r="DN135" s="92">
        <f t="shared" si="803"/>
        <v>0</v>
      </c>
      <c r="DO135" s="92">
        <f t="shared" si="803"/>
        <v>0</v>
      </c>
      <c r="DP135" s="92">
        <f t="shared" si="803"/>
        <v>0</v>
      </c>
      <c r="DQ135" s="92">
        <f t="shared" si="803"/>
        <v>0</v>
      </c>
      <c r="DR135" s="92">
        <f t="shared" si="803"/>
        <v>0</v>
      </c>
      <c r="DS135" s="92">
        <f t="shared" si="803"/>
        <v>0</v>
      </c>
      <c r="DT135" s="92">
        <f t="shared" si="803"/>
        <v>0</v>
      </c>
      <c r="DU135" s="92">
        <f t="shared" si="803"/>
        <v>0</v>
      </c>
      <c r="DV135" s="92">
        <f t="shared" si="803"/>
        <v>0</v>
      </c>
      <c r="DW135" s="92">
        <f t="shared" si="803"/>
        <v>0</v>
      </c>
      <c r="DX135" s="92">
        <f t="shared" si="803"/>
        <v>0</v>
      </c>
      <c r="DY135" s="92">
        <f t="shared" si="803"/>
        <v>0</v>
      </c>
      <c r="DZ135" s="92">
        <f t="shared" si="803"/>
        <v>0</v>
      </c>
      <c r="EA135" s="92">
        <f t="shared" si="803"/>
        <v>0</v>
      </c>
      <c r="EB135" s="92">
        <f t="shared" si="803"/>
        <v>0</v>
      </c>
      <c r="EC135" s="92">
        <f t="shared" si="803"/>
        <v>0</v>
      </c>
      <c r="ED135" s="92">
        <f t="shared" si="803"/>
        <v>0</v>
      </c>
      <c r="EE135" s="92">
        <f t="shared" si="803"/>
        <v>0</v>
      </c>
      <c r="EF135" s="92">
        <f t="shared" si="803"/>
        <v>0</v>
      </c>
      <c r="EG135" s="92">
        <f t="shared" si="803"/>
        <v>0</v>
      </c>
      <c r="EH135" s="92">
        <f t="shared" si="803"/>
        <v>0</v>
      </c>
      <c r="EI135" s="92">
        <f t="shared" si="803"/>
        <v>0</v>
      </c>
      <c r="EJ135" s="92">
        <f t="shared" si="803"/>
        <v>0</v>
      </c>
      <c r="EK135" s="92">
        <f t="shared" si="803"/>
        <v>0</v>
      </c>
      <c r="EL135" s="92">
        <f t="shared" si="803"/>
        <v>0</v>
      </c>
      <c r="EM135" s="92">
        <f t="shared" si="803"/>
        <v>0</v>
      </c>
      <c r="EN135" s="92">
        <f t="shared" si="803"/>
        <v>0</v>
      </c>
      <c r="EO135" s="92">
        <f t="shared" si="803"/>
        <v>0</v>
      </c>
      <c r="EP135" s="92">
        <f t="shared" si="803"/>
        <v>0</v>
      </c>
      <c r="EQ135" s="92">
        <f t="shared" si="803"/>
        <v>0</v>
      </c>
      <c r="ER135" s="92">
        <f t="shared" si="803"/>
        <v>0</v>
      </c>
      <c r="ES135" s="92">
        <f t="shared" si="803"/>
        <v>0</v>
      </c>
      <c r="ET135" s="92">
        <f t="shared" si="803"/>
        <v>0</v>
      </c>
      <c r="EU135" s="92">
        <f t="shared" si="803"/>
        <v>0</v>
      </c>
      <c r="EV135" s="92">
        <f t="shared" si="803"/>
        <v>0</v>
      </c>
      <c r="EW135" s="92">
        <f t="shared" si="803"/>
        <v>0</v>
      </c>
      <c r="EX135" s="92">
        <f t="shared" si="803"/>
        <v>0</v>
      </c>
      <c r="EY135" s="92">
        <f t="shared" si="803"/>
        <v>0</v>
      </c>
      <c r="EZ135" s="92">
        <f t="shared" si="803"/>
        <v>0</v>
      </c>
      <c r="FA135" s="92">
        <f t="shared" si="803"/>
        <v>0</v>
      </c>
      <c r="FB135" s="92">
        <f t="shared" si="803"/>
        <v>0</v>
      </c>
      <c r="FC135" s="92">
        <f t="shared" si="803"/>
        <v>0</v>
      </c>
      <c r="FD135" s="92">
        <f t="shared" si="803"/>
        <v>0</v>
      </c>
      <c r="FE135" s="92">
        <f t="shared" si="803"/>
        <v>0</v>
      </c>
      <c r="FF135" s="92">
        <f t="shared" si="803"/>
        <v>0</v>
      </c>
      <c r="FG135" s="92">
        <f t="shared" si="803"/>
        <v>0</v>
      </c>
      <c r="FH135" s="92">
        <f t="shared" si="803"/>
        <v>0</v>
      </c>
      <c r="FI135" s="92">
        <f t="shared" si="803"/>
        <v>0</v>
      </c>
      <c r="FJ135" s="92">
        <f t="shared" si="803"/>
        <v>0</v>
      </c>
      <c r="FK135" s="92">
        <f t="shared" si="803"/>
        <v>0</v>
      </c>
      <c r="FL135" s="92">
        <f t="shared" si="803"/>
        <v>0</v>
      </c>
      <c r="FM135" s="92">
        <f t="shared" si="803"/>
        <v>0</v>
      </c>
      <c r="FN135" s="92">
        <f t="shared" si="803"/>
        <v>0</v>
      </c>
      <c r="FO135" s="92">
        <f t="shared" si="803"/>
        <v>0</v>
      </c>
      <c r="FP135" s="92">
        <f t="shared" si="803"/>
        <v>0</v>
      </c>
      <c r="FQ135" s="92">
        <f t="shared" si="803"/>
        <v>0</v>
      </c>
      <c r="FR135" s="92">
        <f t="shared" si="803"/>
        <v>0</v>
      </c>
      <c r="FS135" s="92">
        <f t="shared" si="803"/>
        <v>0</v>
      </c>
      <c r="FT135" s="92">
        <f t="shared" ref="FT135:GZ135" si="804">IF(FT$8="",0,SUM(FT137:FT140))</f>
        <v>0</v>
      </c>
      <c r="FU135" s="92">
        <f t="shared" si="804"/>
        <v>0</v>
      </c>
      <c r="FV135" s="92">
        <f t="shared" si="804"/>
        <v>0</v>
      </c>
      <c r="FW135" s="92">
        <f t="shared" si="804"/>
        <v>0</v>
      </c>
      <c r="FX135" s="92">
        <f t="shared" si="804"/>
        <v>0</v>
      </c>
      <c r="FY135" s="92">
        <f t="shared" si="804"/>
        <v>0</v>
      </c>
      <c r="FZ135" s="92">
        <f t="shared" si="804"/>
        <v>0</v>
      </c>
      <c r="GA135" s="92">
        <f t="shared" si="804"/>
        <v>0</v>
      </c>
      <c r="GB135" s="92">
        <f t="shared" si="804"/>
        <v>0</v>
      </c>
      <c r="GC135" s="92">
        <f t="shared" si="804"/>
        <v>0</v>
      </c>
      <c r="GD135" s="92">
        <f t="shared" si="804"/>
        <v>0</v>
      </c>
      <c r="GE135" s="92">
        <f t="shared" si="804"/>
        <v>0</v>
      </c>
      <c r="GF135" s="92">
        <f t="shared" si="804"/>
        <v>0</v>
      </c>
      <c r="GG135" s="92">
        <f t="shared" si="804"/>
        <v>0</v>
      </c>
      <c r="GH135" s="92">
        <f t="shared" si="804"/>
        <v>0</v>
      </c>
      <c r="GI135" s="92">
        <f t="shared" si="804"/>
        <v>0</v>
      </c>
      <c r="GJ135" s="92">
        <f t="shared" si="804"/>
        <v>0</v>
      </c>
      <c r="GK135" s="92">
        <f t="shared" si="804"/>
        <v>0</v>
      </c>
      <c r="GL135" s="92">
        <f t="shared" si="804"/>
        <v>0</v>
      </c>
      <c r="GM135" s="92">
        <f t="shared" si="804"/>
        <v>0</v>
      </c>
      <c r="GN135" s="92">
        <f t="shared" si="804"/>
        <v>0</v>
      </c>
      <c r="GO135" s="92">
        <f t="shared" si="804"/>
        <v>0</v>
      </c>
      <c r="GP135" s="92">
        <f t="shared" si="804"/>
        <v>0</v>
      </c>
      <c r="GQ135" s="92">
        <f t="shared" si="804"/>
        <v>0</v>
      </c>
      <c r="GR135" s="92">
        <f t="shared" si="804"/>
        <v>0</v>
      </c>
      <c r="GS135" s="92">
        <f t="shared" si="804"/>
        <v>0</v>
      </c>
      <c r="GT135" s="92">
        <f t="shared" si="804"/>
        <v>0</v>
      </c>
      <c r="GU135" s="92">
        <f t="shared" si="804"/>
        <v>0</v>
      </c>
      <c r="GV135" s="92">
        <f t="shared" si="804"/>
        <v>0</v>
      </c>
      <c r="GW135" s="92">
        <f t="shared" si="804"/>
        <v>0</v>
      </c>
      <c r="GX135" s="92">
        <f t="shared" si="804"/>
        <v>0</v>
      </c>
      <c r="GY135" s="92">
        <f t="shared" si="804"/>
        <v>0</v>
      </c>
      <c r="GZ135" s="92">
        <f t="shared" si="804"/>
        <v>0</v>
      </c>
      <c r="HA135" s="3"/>
      <c r="HB135" s="3"/>
    </row>
    <row r="136" spans="1:210" ht="4.2" customHeight="1">
      <c r="A136" s="1"/>
      <c r="B136" s="1"/>
      <c r="C136" s="1"/>
      <c r="D136" s="1"/>
      <c r="E136" s="263"/>
      <c r="F136" s="48"/>
      <c r="G136" s="250"/>
      <c r="H136" s="33"/>
      <c r="I136" s="33"/>
      <c r="J136" s="33"/>
      <c r="K136" s="33"/>
      <c r="L136" s="33"/>
      <c r="M136" s="17"/>
      <c r="N136" s="33"/>
      <c r="O136" s="33"/>
      <c r="P136" s="17"/>
      <c r="Q136" s="33"/>
      <c r="R136" s="1"/>
      <c r="S136" s="5"/>
      <c r="T136" s="7"/>
      <c r="U136" s="24"/>
      <c r="V136" s="1"/>
      <c r="W136" s="43"/>
      <c r="X136" s="10"/>
      <c r="Y136" s="46"/>
      <c r="Z136" s="93"/>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c r="DF136" s="98"/>
      <c r="DG136" s="98"/>
      <c r="DH136" s="98"/>
      <c r="DI136" s="98"/>
      <c r="DJ136" s="98"/>
      <c r="DK136" s="98"/>
      <c r="DL136" s="98"/>
      <c r="DM136" s="98"/>
      <c r="DN136" s="98"/>
      <c r="DO136" s="98"/>
      <c r="DP136" s="98"/>
      <c r="DQ136" s="98"/>
      <c r="DR136" s="98"/>
      <c r="DS136" s="98"/>
      <c r="DT136" s="98"/>
      <c r="DU136" s="98"/>
      <c r="DV136" s="98"/>
      <c r="DW136" s="98"/>
      <c r="DX136" s="98"/>
      <c r="DY136" s="98"/>
      <c r="DZ136" s="98"/>
      <c r="EA136" s="98"/>
      <c r="EB136" s="98"/>
      <c r="EC136" s="98"/>
      <c r="ED136" s="98"/>
      <c r="EE136" s="98"/>
      <c r="EF136" s="98"/>
      <c r="EG136" s="98"/>
      <c r="EH136" s="98"/>
      <c r="EI136" s="98"/>
      <c r="EJ136" s="98"/>
      <c r="EK136" s="98"/>
      <c r="EL136" s="98"/>
      <c r="EM136" s="98"/>
      <c r="EN136" s="98"/>
      <c r="EO136" s="98"/>
      <c r="EP136" s="98"/>
      <c r="EQ136" s="98"/>
      <c r="ER136" s="98"/>
      <c r="ES136" s="98"/>
      <c r="ET136" s="98"/>
      <c r="EU136" s="98"/>
      <c r="EV136" s="98"/>
      <c r="EW136" s="98"/>
      <c r="EX136" s="98"/>
      <c r="EY136" s="98"/>
      <c r="EZ136" s="98"/>
      <c r="FA136" s="98"/>
      <c r="FB136" s="98"/>
      <c r="FC136" s="98"/>
      <c r="FD136" s="98"/>
      <c r="FE136" s="98"/>
      <c r="FF136" s="98"/>
      <c r="FG136" s="98"/>
      <c r="FH136" s="98"/>
      <c r="FI136" s="98"/>
      <c r="FJ136" s="98"/>
      <c r="FK136" s="98"/>
      <c r="FL136" s="98"/>
      <c r="FM136" s="98"/>
      <c r="FN136" s="98"/>
      <c r="FO136" s="98"/>
      <c r="FP136" s="98"/>
      <c r="FQ136" s="98"/>
      <c r="FR136" s="98"/>
      <c r="FS136" s="98"/>
      <c r="FT136" s="98"/>
      <c r="FU136" s="98"/>
      <c r="FV136" s="98"/>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1"/>
      <c r="HB136" s="1"/>
    </row>
    <row r="137" spans="1:210" s="239" customFormat="1" ht="10.199999999999999">
      <c r="A137" s="228"/>
      <c r="B137" s="229"/>
      <c r="C137" s="230"/>
      <c r="D137" s="229"/>
      <c r="E137" s="270"/>
      <c r="F137" s="116"/>
      <c r="G137" s="231"/>
      <c r="H137" s="228"/>
      <c r="I137" s="228" t="str">
        <f>$H$12</f>
        <v>Себестоимость продаж, вкл. ндс</v>
      </c>
      <c r="J137" s="228"/>
      <c r="K137" s="228"/>
      <c r="L137" s="228"/>
      <c r="M137" s="231"/>
      <c r="N137" s="246" t="str">
        <f>$N$75</f>
        <v>Регулярная, ликвидная продукция</v>
      </c>
      <c r="O137" s="228"/>
      <c r="P137" s="231"/>
      <c r="Q137" s="228" t="s">
        <v>26</v>
      </c>
      <c r="R137" s="228"/>
      <c r="S137" s="228"/>
      <c r="T137" s="234"/>
      <c r="U137" s="228"/>
      <c r="V137" s="228"/>
      <c r="W137" s="235">
        <f>SUM($Y137:$HA137)</f>
        <v>0</v>
      </c>
      <c r="X137" s="236"/>
      <c r="Y137" s="247"/>
      <c r="Z137" s="248"/>
      <c r="AA137" s="249">
        <f t="shared" ref="AA137:BF137" si="805">IF(AA$8="",0,IF(AND($T115&lt;&gt;"",$T115&lt;&gt;0),AA105*(1-$T115),AA72*AA75*SUM(AA123:AA134)))</f>
        <v>0</v>
      </c>
      <c r="AB137" s="249">
        <f t="shared" si="805"/>
        <v>0</v>
      </c>
      <c r="AC137" s="249">
        <f t="shared" si="805"/>
        <v>0</v>
      </c>
      <c r="AD137" s="249">
        <f t="shared" si="805"/>
        <v>0</v>
      </c>
      <c r="AE137" s="249">
        <f t="shared" si="805"/>
        <v>0</v>
      </c>
      <c r="AF137" s="249">
        <f t="shared" si="805"/>
        <v>0</v>
      </c>
      <c r="AG137" s="249">
        <f t="shared" si="805"/>
        <v>0</v>
      </c>
      <c r="AH137" s="249">
        <f t="shared" si="805"/>
        <v>0</v>
      </c>
      <c r="AI137" s="249">
        <f t="shared" si="805"/>
        <v>0</v>
      </c>
      <c r="AJ137" s="249">
        <f t="shared" si="805"/>
        <v>0</v>
      </c>
      <c r="AK137" s="249">
        <f t="shared" si="805"/>
        <v>0</v>
      </c>
      <c r="AL137" s="249">
        <f t="shared" si="805"/>
        <v>0</v>
      </c>
      <c r="AM137" s="249">
        <f t="shared" si="805"/>
        <v>0</v>
      </c>
      <c r="AN137" s="249">
        <f t="shared" si="805"/>
        <v>0</v>
      </c>
      <c r="AO137" s="249">
        <f t="shared" si="805"/>
        <v>0</v>
      </c>
      <c r="AP137" s="249">
        <f t="shared" si="805"/>
        <v>0</v>
      </c>
      <c r="AQ137" s="249">
        <f t="shared" si="805"/>
        <v>0</v>
      </c>
      <c r="AR137" s="249">
        <f t="shared" si="805"/>
        <v>0</v>
      </c>
      <c r="AS137" s="249">
        <f t="shared" si="805"/>
        <v>0</v>
      </c>
      <c r="AT137" s="249">
        <f t="shared" si="805"/>
        <v>0</v>
      </c>
      <c r="AU137" s="249">
        <f t="shared" si="805"/>
        <v>0</v>
      </c>
      <c r="AV137" s="249">
        <f t="shared" si="805"/>
        <v>0</v>
      </c>
      <c r="AW137" s="249">
        <f t="shared" si="805"/>
        <v>0</v>
      </c>
      <c r="AX137" s="249">
        <f t="shared" si="805"/>
        <v>0</v>
      </c>
      <c r="AY137" s="249">
        <f t="shared" si="805"/>
        <v>0</v>
      </c>
      <c r="AZ137" s="249">
        <f t="shared" si="805"/>
        <v>0</v>
      </c>
      <c r="BA137" s="249">
        <f t="shared" si="805"/>
        <v>0</v>
      </c>
      <c r="BB137" s="249">
        <f t="shared" si="805"/>
        <v>0</v>
      </c>
      <c r="BC137" s="249">
        <f t="shared" si="805"/>
        <v>0</v>
      </c>
      <c r="BD137" s="249">
        <f t="shared" si="805"/>
        <v>0</v>
      </c>
      <c r="BE137" s="249">
        <f t="shared" si="805"/>
        <v>0</v>
      </c>
      <c r="BF137" s="249">
        <f t="shared" si="805"/>
        <v>0</v>
      </c>
      <c r="BG137" s="249">
        <f t="shared" ref="BG137:CL137" si="806">IF(BG$8="",0,IF(AND($T115&lt;&gt;"",$T115&lt;&gt;0),BG105*(1-$T115),BG72*BG75*SUM(BG123:BG134)))</f>
        <v>0</v>
      </c>
      <c r="BH137" s="249">
        <f t="shared" si="806"/>
        <v>0</v>
      </c>
      <c r="BI137" s="249">
        <f t="shared" si="806"/>
        <v>0</v>
      </c>
      <c r="BJ137" s="249">
        <f t="shared" si="806"/>
        <v>0</v>
      </c>
      <c r="BK137" s="249">
        <f t="shared" si="806"/>
        <v>0</v>
      </c>
      <c r="BL137" s="249">
        <f t="shared" si="806"/>
        <v>0</v>
      </c>
      <c r="BM137" s="249">
        <f t="shared" si="806"/>
        <v>0</v>
      </c>
      <c r="BN137" s="249">
        <f t="shared" si="806"/>
        <v>0</v>
      </c>
      <c r="BO137" s="249">
        <f t="shared" si="806"/>
        <v>0</v>
      </c>
      <c r="BP137" s="249">
        <f t="shared" si="806"/>
        <v>0</v>
      </c>
      <c r="BQ137" s="249">
        <f t="shared" si="806"/>
        <v>0</v>
      </c>
      <c r="BR137" s="249">
        <f t="shared" si="806"/>
        <v>0</v>
      </c>
      <c r="BS137" s="249">
        <f t="shared" si="806"/>
        <v>0</v>
      </c>
      <c r="BT137" s="249">
        <f t="shared" si="806"/>
        <v>0</v>
      </c>
      <c r="BU137" s="249">
        <f t="shared" si="806"/>
        <v>0</v>
      </c>
      <c r="BV137" s="249">
        <f t="shared" si="806"/>
        <v>0</v>
      </c>
      <c r="BW137" s="249">
        <f t="shared" si="806"/>
        <v>0</v>
      </c>
      <c r="BX137" s="249">
        <f t="shared" si="806"/>
        <v>0</v>
      </c>
      <c r="BY137" s="249">
        <f t="shared" si="806"/>
        <v>0</v>
      </c>
      <c r="BZ137" s="249">
        <f t="shared" si="806"/>
        <v>0</v>
      </c>
      <c r="CA137" s="249">
        <f t="shared" si="806"/>
        <v>0</v>
      </c>
      <c r="CB137" s="249">
        <f t="shared" si="806"/>
        <v>0</v>
      </c>
      <c r="CC137" s="249">
        <f t="shared" si="806"/>
        <v>0</v>
      </c>
      <c r="CD137" s="249">
        <f t="shared" si="806"/>
        <v>0</v>
      </c>
      <c r="CE137" s="249">
        <f t="shared" si="806"/>
        <v>0</v>
      </c>
      <c r="CF137" s="249">
        <f t="shared" si="806"/>
        <v>0</v>
      </c>
      <c r="CG137" s="249">
        <f t="shared" si="806"/>
        <v>0</v>
      </c>
      <c r="CH137" s="249">
        <f t="shared" si="806"/>
        <v>0</v>
      </c>
      <c r="CI137" s="249">
        <f t="shared" si="806"/>
        <v>0</v>
      </c>
      <c r="CJ137" s="249">
        <f t="shared" si="806"/>
        <v>0</v>
      </c>
      <c r="CK137" s="249">
        <f t="shared" si="806"/>
        <v>0</v>
      </c>
      <c r="CL137" s="249">
        <f t="shared" si="806"/>
        <v>0</v>
      </c>
      <c r="CM137" s="249">
        <f t="shared" ref="CM137:DG137" si="807">IF(CM$8="",0,IF(AND($T115&lt;&gt;"",$T115&lt;&gt;0),CM105*(1-$T115),CM72*CM75*SUM(CM123:CM134)))</f>
        <v>0</v>
      </c>
      <c r="CN137" s="249">
        <f t="shared" si="807"/>
        <v>0</v>
      </c>
      <c r="CO137" s="249">
        <f t="shared" si="807"/>
        <v>0</v>
      </c>
      <c r="CP137" s="249">
        <f t="shared" si="807"/>
        <v>0</v>
      </c>
      <c r="CQ137" s="249">
        <f t="shared" si="807"/>
        <v>0</v>
      </c>
      <c r="CR137" s="249">
        <f t="shared" si="807"/>
        <v>0</v>
      </c>
      <c r="CS137" s="249">
        <f t="shared" si="807"/>
        <v>0</v>
      </c>
      <c r="CT137" s="249">
        <f t="shared" si="807"/>
        <v>0</v>
      </c>
      <c r="CU137" s="249">
        <f t="shared" si="807"/>
        <v>0</v>
      </c>
      <c r="CV137" s="249">
        <f t="shared" si="807"/>
        <v>0</v>
      </c>
      <c r="CW137" s="249">
        <f t="shared" si="807"/>
        <v>0</v>
      </c>
      <c r="CX137" s="249">
        <f t="shared" si="807"/>
        <v>0</v>
      </c>
      <c r="CY137" s="249">
        <f t="shared" si="807"/>
        <v>0</v>
      </c>
      <c r="CZ137" s="249">
        <f t="shared" si="807"/>
        <v>0</v>
      </c>
      <c r="DA137" s="249">
        <f t="shared" si="807"/>
        <v>0</v>
      </c>
      <c r="DB137" s="249">
        <f t="shared" si="807"/>
        <v>0</v>
      </c>
      <c r="DC137" s="249">
        <f t="shared" si="807"/>
        <v>0</v>
      </c>
      <c r="DD137" s="249">
        <f t="shared" si="807"/>
        <v>0</v>
      </c>
      <c r="DE137" s="249">
        <f t="shared" si="807"/>
        <v>0</v>
      </c>
      <c r="DF137" s="249">
        <f t="shared" si="807"/>
        <v>0</v>
      </c>
      <c r="DG137" s="249">
        <f t="shared" si="807"/>
        <v>0</v>
      </c>
      <c r="DH137" s="249">
        <f t="shared" ref="DH137:FS137" si="808">IF(DH$8="",0,IF(AND($T115&lt;&gt;"",$T115&lt;&gt;0),DH105*(1-$T115),DH72*DH75*SUM(DH123:DH134)))</f>
        <v>0</v>
      </c>
      <c r="DI137" s="249">
        <f t="shared" si="808"/>
        <v>0</v>
      </c>
      <c r="DJ137" s="249">
        <f t="shared" si="808"/>
        <v>0</v>
      </c>
      <c r="DK137" s="249">
        <f t="shared" si="808"/>
        <v>0</v>
      </c>
      <c r="DL137" s="249">
        <f t="shared" si="808"/>
        <v>0</v>
      </c>
      <c r="DM137" s="249">
        <f t="shared" si="808"/>
        <v>0</v>
      </c>
      <c r="DN137" s="249">
        <f t="shared" si="808"/>
        <v>0</v>
      </c>
      <c r="DO137" s="249">
        <f t="shared" si="808"/>
        <v>0</v>
      </c>
      <c r="DP137" s="249">
        <f t="shared" si="808"/>
        <v>0</v>
      </c>
      <c r="DQ137" s="249">
        <f t="shared" si="808"/>
        <v>0</v>
      </c>
      <c r="DR137" s="249">
        <f t="shared" si="808"/>
        <v>0</v>
      </c>
      <c r="DS137" s="249">
        <f t="shared" si="808"/>
        <v>0</v>
      </c>
      <c r="DT137" s="249">
        <f t="shared" si="808"/>
        <v>0</v>
      </c>
      <c r="DU137" s="249">
        <f t="shared" si="808"/>
        <v>0</v>
      </c>
      <c r="DV137" s="249">
        <f t="shared" si="808"/>
        <v>0</v>
      </c>
      <c r="DW137" s="249">
        <f t="shared" si="808"/>
        <v>0</v>
      </c>
      <c r="DX137" s="249">
        <f t="shared" si="808"/>
        <v>0</v>
      </c>
      <c r="DY137" s="249">
        <f t="shared" si="808"/>
        <v>0</v>
      </c>
      <c r="DZ137" s="249">
        <f t="shared" si="808"/>
        <v>0</v>
      </c>
      <c r="EA137" s="249">
        <f t="shared" si="808"/>
        <v>0</v>
      </c>
      <c r="EB137" s="249">
        <f t="shared" si="808"/>
        <v>0</v>
      </c>
      <c r="EC137" s="249">
        <f t="shared" si="808"/>
        <v>0</v>
      </c>
      <c r="ED137" s="249">
        <f t="shared" si="808"/>
        <v>0</v>
      </c>
      <c r="EE137" s="249">
        <f t="shared" si="808"/>
        <v>0</v>
      </c>
      <c r="EF137" s="249">
        <f t="shared" si="808"/>
        <v>0</v>
      </c>
      <c r="EG137" s="249">
        <f t="shared" si="808"/>
        <v>0</v>
      </c>
      <c r="EH137" s="249">
        <f t="shared" si="808"/>
        <v>0</v>
      </c>
      <c r="EI137" s="249">
        <f t="shared" si="808"/>
        <v>0</v>
      </c>
      <c r="EJ137" s="249">
        <f t="shared" si="808"/>
        <v>0</v>
      </c>
      <c r="EK137" s="249">
        <f t="shared" si="808"/>
        <v>0</v>
      </c>
      <c r="EL137" s="249">
        <f t="shared" si="808"/>
        <v>0</v>
      </c>
      <c r="EM137" s="249">
        <f t="shared" si="808"/>
        <v>0</v>
      </c>
      <c r="EN137" s="249">
        <f t="shared" si="808"/>
        <v>0</v>
      </c>
      <c r="EO137" s="249">
        <f t="shared" si="808"/>
        <v>0</v>
      </c>
      <c r="EP137" s="249">
        <f t="shared" si="808"/>
        <v>0</v>
      </c>
      <c r="EQ137" s="249">
        <f t="shared" si="808"/>
        <v>0</v>
      </c>
      <c r="ER137" s="249">
        <f t="shared" si="808"/>
        <v>0</v>
      </c>
      <c r="ES137" s="249">
        <f t="shared" si="808"/>
        <v>0</v>
      </c>
      <c r="ET137" s="249">
        <f t="shared" si="808"/>
        <v>0</v>
      </c>
      <c r="EU137" s="249">
        <f t="shared" si="808"/>
        <v>0</v>
      </c>
      <c r="EV137" s="249">
        <f t="shared" si="808"/>
        <v>0</v>
      </c>
      <c r="EW137" s="249">
        <f t="shared" si="808"/>
        <v>0</v>
      </c>
      <c r="EX137" s="249">
        <f t="shared" si="808"/>
        <v>0</v>
      </c>
      <c r="EY137" s="249">
        <f t="shared" si="808"/>
        <v>0</v>
      </c>
      <c r="EZ137" s="249">
        <f t="shared" si="808"/>
        <v>0</v>
      </c>
      <c r="FA137" s="249">
        <f t="shared" si="808"/>
        <v>0</v>
      </c>
      <c r="FB137" s="249">
        <f t="shared" si="808"/>
        <v>0</v>
      </c>
      <c r="FC137" s="249">
        <f t="shared" si="808"/>
        <v>0</v>
      </c>
      <c r="FD137" s="249">
        <f t="shared" si="808"/>
        <v>0</v>
      </c>
      <c r="FE137" s="249">
        <f t="shared" si="808"/>
        <v>0</v>
      </c>
      <c r="FF137" s="249">
        <f t="shared" si="808"/>
        <v>0</v>
      </c>
      <c r="FG137" s="249">
        <f t="shared" si="808"/>
        <v>0</v>
      </c>
      <c r="FH137" s="249">
        <f t="shared" si="808"/>
        <v>0</v>
      </c>
      <c r="FI137" s="249">
        <f t="shared" si="808"/>
        <v>0</v>
      </c>
      <c r="FJ137" s="249">
        <f t="shared" si="808"/>
        <v>0</v>
      </c>
      <c r="FK137" s="249">
        <f t="shared" si="808"/>
        <v>0</v>
      </c>
      <c r="FL137" s="249">
        <f t="shared" si="808"/>
        <v>0</v>
      </c>
      <c r="FM137" s="249">
        <f t="shared" si="808"/>
        <v>0</v>
      </c>
      <c r="FN137" s="249">
        <f t="shared" si="808"/>
        <v>0</v>
      </c>
      <c r="FO137" s="249">
        <f t="shared" si="808"/>
        <v>0</v>
      </c>
      <c r="FP137" s="249">
        <f t="shared" si="808"/>
        <v>0</v>
      </c>
      <c r="FQ137" s="249">
        <f t="shared" si="808"/>
        <v>0</v>
      </c>
      <c r="FR137" s="249">
        <f t="shared" si="808"/>
        <v>0</v>
      </c>
      <c r="FS137" s="249">
        <f t="shared" si="808"/>
        <v>0</v>
      </c>
      <c r="FT137" s="249">
        <f t="shared" ref="FT137:GZ137" si="809">IF(FT$8="",0,IF(AND($T115&lt;&gt;"",$T115&lt;&gt;0),FT105*(1-$T115),FT72*FT75*SUM(FT123:FT134)))</f>
        <v>0</v>
      </c>
      <c r="FU137" s="249">
        <f t="shared" si="809"/>
        <v>0</v>
      </c>
      <c r="FV137" s="249">
        <f t="shared" si="809"/>
        <v>0</v>
      </c>
      <c r="FW137" s="249">
        <f t="shared" si="809"/>
        <v>0</v>
      </c>
      <c r="FX137" s="249">
        <f t="shared" si="809"/>
        <v>0</v>
      </c>
      <c r="FY137" s="249">
        <f t="shared" si="809"/>
        <v>0</v>
      </c>
      <c r="FZ137" s="249">
        <f t="shared" si="809"/>
        <v>0</v>
      </c>
      <c r="GA137" s="249">
        <f t="shared" si="809"/>
        <v>0</v>
      </c>
      <c r="GB137" s="249">
        <f t="shared" si="809"/>
        <v>0</v>
      </c>
      <c r="GC137" s="249">
        <f t="shared" si="809"/>
        <v>0</v>
      </c>
      <c r="GD137" s="249">
        <f t="shared" si="809"/>
        <v>0</v>
      </c>
      <c r="GE137" s="249">
        <f t="shared" si="809"/>
        <v>0</v>
      </c>
      <c r="GF137" s="249">
        <f t="shared" si="809"/>
        <v>0</v>
      </c>
      <c r="GG137" s="249">
        <f t="shared" si="809"/>
        <v>0</v>
      </c>
      <c r="GH137" s="249">
        <f t="shared" si="809"/>
        <v>0</v>
      </c>
      <c r="GI137" s="249">
        <f t="shared" si="809"/>
        <v>0</v>
      </c>
      <c r="GJ137" s="249">
        <f t="shared" si="809"/>
        <v>0</v>
      </c>
      <c r="GK137" s="249">
        <f t="shared" si="809"/>
        <v>0</v>
      </c>
      <c r="GL137" s="249">
        <f t="shared" si="809"/>
        <v>0</v>
      </c>
      <c r="GM137" s="249">
        <f t="shared" si="809"/>
        <v>0</v>
      </c>
      <c r="GN137" s="249">
        <f t="shared" si="809"/>
        <v>0</v>
      </c>
      <c r="GO137" s="249">
        <f t="shared" si="809"/>
        <v>0</v>
      </c>
      <c r="GP137" s="249">
        <f t="shared" si="809"/>
        <v>0</v>
      </c>
      <c r="GQ137" s="249">
        <f t="shared" si="809"/>
        <v>0</v>
      </c>
      <c r="GR137" s="249">
        <f t="shared" si="809"/>
        <v>0</v>
      </c>
      <c r="GS137" s="249">
        <f t="shared" si="809"/>
        <v>0</v>
      </c>
      <c r="GT137" s="249">
        <f t="shared" si="809"/>
        <v>0</v>
      </c>
      <c r="GU137" s="249">
        <f t="shared" si="809"/>
        <v>0</v>
      </c>
      <c r="GV137" s="249">
        <f t="shared" si="809"/>
        <v>0</v>
      </c>
      <c r="GW137" s="249">
        <f t="shared" si="809"/>
        <v>0</v>
      </c>
      <c r="GX137" s="249">
        <f t="shared" si="809"/>
        <v>0</v>
      </c>
      <c r="GY137" s="249">
        <f t="shared" si="809"/>
        <v>0</v>
      </c>
      <c r="GZ137" s="249">
        <f t="shared" si="809"/>
        <v>0</v>
      </c>
      <c r="HA137" s="228"/>
      <c r="HB137" s="228"/>
    </row>
    <row r="138" spans="1:210" s="239" customFormat="1" ht="10.199999999999999">
      <c r="A138" s="228"/>
      <c r="B138" s="229"/>
      <c r="C138" s="230"/>
      <c r="D138" s="229"/>
      <c r="E138" s="270"/>
      <c r="F138" s="116"/>
      <c r="G138" s="231"/>
      <c r="H138" s="228"/>
      <c r="I138" s="228" t="str">
        <f t="shared" ref="I138:I139" si="810">$H$12</f>
        <v>Себестоимость продаж, вкл. ндс</v>
      </c>
      <c r="J138" s="228"/>
      <c r="K138" s="228"/>
      <c r="L138" s="228"/>
      <c r="M138" s="231"/>
      <c r="N138" s="246" t="str">
        <f>$N$76</f>
        <v>Низколиквидная продукция</v>
      </c>
      <c r="O138" s="228"/>
      <c r="P138" s="231"/>
      <c r="Q138" s="228" t="s">
        <v>26</v>
      </c>
      <c r="R138" s="228"/>
      <c r="S138" s="228"/>
      <c r="T138" s="234"/>
      <c r="U138" s="228"/>
      <c r="V138" s="228"/>
      <c r="W138" s="235">
        <f>SUM($Y138:$HA138)</f>
        <v>0</v>
      </c>
      <c r="X138" s="236"/>
      <c r="Y138" s="247"/>
      <c r="Z138" s="248"/>
      <c r="AA138" s="249">
        <f t="shared" ref="AA138:BF138" si="811">IF(AA$8="",0,IF(AND($T115&lt;&gt;"",$T115&lt;&gt;0),AA106*(1-$T116),AA72*AA76*SUM(AA123:AA134)))</f>
        <v>0</v>
      </c>
      <c r="AB138" s="249">
        <f t="shared" si="811"/>
        <v>0</v>
      </c>
      <c r="AC138" s="249">
        <f t="shared" si="811"/>
        <v>0</v>
      </c>
      <c r="AD138" s="249">
        <f t="shared" si="811"/>
        <v>0</v>
      </c>
      <c r="AE138" s="249">
        <f t="shared" si="811"/>
        <v>0</v>
      </c>
      <c r="AF138" s="249">
        <f t="shared" si="811"/>
        <v>0</v>
      </c>
      <c r="AG138" s="249">
        <f t="shared" si="811"/>
        <v>0</v>
      </c>
      <c r="AH138" s="249">
        <f t="shared" si="811"/>
        <v>0</v>
      </c>
      <c r="AI138" s="249">
        <f t="shared" si="811"/>
        <v>0</v>
      </c>
      <c r="AJ138" s="249">
        <f t="shared" si="811"/>
        <v>0</v>
      </c>
      <c r="AK138" s="249">
        <f t="shared" si="811"/>
        <v>0</v>
      </c>
      <c r="AL138" s="249">
        <f t="shared" si="811"/>
        <v>0</v>
      </c>
      <c r="AM138" s="249">
        <f t="shared" si="811"/>
        <v>0</v>
      </c>
      <c r="AN138" s="249">
        <f t="shared" si="811"/>
        <v>0</v>
      </c>
      <c r="AO138" s="249">
        <f t="shared" si="811"/>
        <v>0</v>
      </c>
      <c r="AP138" s="249">
        <f t="shared" si="811"/>
        <v>0</v>
      </c>
      <c r="AQ138" s="249">
        <f t="shared" si="811"/>
        <v>0</v>
      </c>
      <c r="AR138" s="249">
        <f t="shared" si="811"/>
        <v>0</v>
      </c>
      <c r="AS138" s="249">
        <f t="shared" si="811"/>
        <v>0</v>
      </c>
      <c r="AT138" s="249">
        <f t="shared" si="811"/>
        <v>0</v>
      </c>
      <c r="AU138" s="249">
        <f t="shared" si="811"/>
        <v>0</v>
      </c>
      <c r="AV138" s="249">
        <f t="shared" si="811"/>
        <v>0</v>
      </c>
      <c r="AW138" s="249">
        <f t="shared" si="811"/>
        <v>0</v>
      </c>
      <c r="AX138" s="249">
        <f t="shared" si="811"/>
        <v>0</v>
      </c>
      <c r="AY138" s="249">
        <f t="shared" si="811"/>
        <v>0</v>
      </c>
      <c r="AZ138" s="249">
        <f t="shared" si="811"/>
        <v>0</v>
      </c>
      <c r="BA138" s="249">
        <f t="shared" si="811"/>
        <v>0</v>
      </c>
      <c r="BB138" s="249">
        <f t="shared" si="811"/>
        <v>0</v>
      </c>
      <c r="BC138" s="249">
        <f t="shared" si="811"/>
        <v>0</v>
      </c>
      <c r="BD138" s="249">
        <f t="shared" si="811"/>
        <v>0</v>
      </c>
      <c r="BE138" s="249">
        <f t="shared" si="811"/>
        <v>0</v>
      </c>
      <c r="BF138" s="249">
        <f t="shared" si="811"/>
        <v>0</v>
      </c>
      <c r="BG138" s="249">
        <f t="shared" ref="BG138:CL138" si="812">IF(BG$8="",0,IF(AND($T115&lt;&gt;"",$T115&lt;&gt;0),BG106*(1-$T116),BG72*BG76*SUM(BG123:BG134)))</f>
        <v>0</v>
      </c>
      <c r="BH138" s="249">
        <f t="shared" si="812"/>
        <v>0</v>
      </c>
      <c r="BI138" s="249">
        <f t="shared" si="812"/>
        <v>0</v>
      </c>
      <c r="BJ138" s="249">
        <f t="shared" si="812"/>
        <v>0</v>
      </c>
      <c r="BK138" s="249">
        <f t="shared" si="812"/>
        <v>0</v>
      </c>
      <c r="BL138" s="249">
        <f t="shared" si="812"/>
        <v>0</v>
      </c>
      <c r="BM138" s="249">
        <f t="shared" si="812"/>
        <v>0</v>
      </c>
      <c r="BN138" s="249">
        <f t="shared" si="812"/>
        <v>0</v>
      </c>
      <c r="BO138" s="249">
        <f t="shared" si="812"/>
        <v>0</v>
      </c>
      <c r="BP138" s="249">
        <f t="shared" si="812"/>
        <v>0</v>
      </c>
      <c r="BQ138" s="249">
        <f t="shared" si="812"/>
        <v>0</v>
      </c>
      <c r="BR138" s="249">
        <f t="shared" si="812"/>
        <v>0</v>
      </c>
      <c r="BS138" s="249">
        <f t="shared" si="812"/>
        <v>0</v>
      </c>
      <c r="BT138" s="249">
        <f t="shared" si="812"/>
        <v>0</v>
      </c>
      <c r="BU138" s="249">
        <f t="shared" si="812"/>
        <v>0</v>
      </c>
      <c r="BV138" s="249">
        <f t="shared" si="812"/>
        <v>0</v>
      </c>
      <c r="BW138" s="249">
        <f t="shared" si="812"/>
        <v>0</v>
      </c>
      <c r="BX138" s="249">
        <f t="shared" si="812"/>
        <v>0</v>
      </c>
      <c r="BY138" s="249">
        <f t="shared" si="812"/>
        <v>0</v>
      </c>
      <c r="BZ138" s="249">
        <f t="shared" si="812"/>
        <v>0</v>
      </c>
      <c r="CA138" s="249">
        <f t="shared" si="812"/>
        <v>0</v>
      </c>
      <c r="CB138" s="249">
        <f t="shared" si="812"/>
        <v>0</v>
      </c>
      <c r="CC138" s="249">
        <f t="shared" si="812"/>
        <v>0</v>
      </c>
      <c r="CD138" s="249">
        <f t="shared" si="812"/>
        <v>0</v>
      </c>
      <c r="CE138" s="249">
        <f t="shared" si="812"/>
        <v>0</v>
      </c>
      <c r="CF138" s="249">
        <f t="shared" si="812"/>
        <v>0</v>
      </c>
      <c r="CG138" s="249">
        <f t="shared" si="812"/>
        <v>0</v>
      </c>
      <c r="CH138" s="249">
        <f t="shared" si="812"/>
        <v>0</v>
      </c>
      <c r="CI138" s="249">
        <f t="shared" si="812"/>
        <v>0</v>
      </c>
      <c r="CJ138" s="249">
        <f t="shared" si="812"/>
        <v>0</v>
      </c>
      <c r="CK138" s="249">
        <f t="shared" si="812"/>
        <v>0</v>
      </c>
      <c r="CL138" s="249">
        <f t="shared" si="812"/>
        <v>0</v>
      </c>
      <c r="CM138" s="249">
        <f t="shared" ref="CM138:DG138" si="813">IF(CM$8="",0,IF(AND($T115&lt;&gt;"",$T115&lt;&gt;0),CM106*(1-$T116),CM72*CM76*SUM(CM123:CM134)))</f>
        <v>0</v>
      </c>
      <c r="CN138" s="249">
        <f t="shared" si="813"/>
        <v>0</v>
      </c>
      <c r="CO138" s="249">
        <f t="shared" si="813"/>
        <v>0</v>
      </c>
      <c r="CP138" s="249">
        <f t="shared" si="813"/>
        <v>0</v>
      </c>
      <c r="CQ138" s="249">
        <f t="shared" si="813"/>
        <v>0</v>
      </c>
      <c r="CR138" s="249">
        <f t="shared" si="813"/>
        <v>0</v>
      </c>
      <c r="CS138" s="249">
        <f t="shared" si="813"/>
        <v>0</v>
      </c>
      <c r="CT138" s="249">
        <f t="shared" si="813"/>
        <v>0</v>
      </c>
      <c r="CU138" s="249">
        <f t="shared" si="813"/>
        <v>0</v>
      </c>
      <c r="CV138" s="249">
        <f t="shared" si="813"/>
        <v>0</v>
      </c>
      <c r="CW138" s="249">
        <f t="shared" si="813"/>
        <v>0</v>
      </c>
      <c r="CX138" s="249">
        <f t="shared" si="813"/>
        <v>0</v>
      </c>
      <c r="CY138" s="249">
        <f t="shared" si="813"/>
        <v>0</v>
      </c>
      <c r="CZ138" s="249">
        <f t="shared" si="813"/>
        <v>0</v>
      </c>
      <c r="DA138" s="249">
        <f t="shared" si="813"/>
        <v>0</v>
      </c>
      <c r="DB138" s="249">
        <f t="shared" si="813"/>
        <v>0</v>
      </c>
      <c r="DC138" s="249">
        <f t="shared" si="813"/>
        <v>0</v>
      </c>
      <c r="DD138" s="249">
        <f t="shared" si="813"/>
        <v>0</v>
      </c>
      <c r="DE138" s="249">
        <f t="shared" si="813"/>
        <v>0</v>
      </c>
      <c r="DF138" s="249">
        <f t="shared" si="813"/>
        <v>0</v>
      </c>
      <c r="DG138" s="249">
        <f t="shared" si="813"/>
        <v>0</v>
      </c>
      <c r="DH138" s="249">
        <f t="shared" ref="DH138:FS138" si="814">IF(DH$8="",0,IF(AND($T115&lt;&gt;"",$T115&lt;&gt;0),DH106*(1-$T116),DH72*DH76*SUM(DH123:DH134)))</f>
        <v>0</v>
      </c>
      <c r="DI138" s="249">
        <f t="shared" si="814"/>
        <v>0</v>
      </c>
      <c r="DJ138" s="249">
        <f t="shared" si="814"/>
        <v>0</v>
      </c>
      <c r="DK138" s="249">
        <f t="shared" si="814"/>
        <v>0</v>
      </c>
      <c r="DL138" s="249">
        <f t="shared" si="814"/>
        <v>0</v>
      </c>
      <c r="DM138" s="249">
        <f t="shared" si="814"/>
        <v>0</v>
      </c>
      <c r="DN138" s="249">
        <f t="shared" si="814"/>
        <v>0</v>
      </c>
      <c r="DO138" s="249">
        <f t="shared" si="814"/>
        <v>0</v>
      </c>
      <c r="DP138" s="249">
        <f t="shared" si="814"/>
        <v>0</v>
      </c>
      <c r="DQ138" s="249">
        <f t="shared" si="814"/>
        <v>0</v>
      </c>
      <c r="DR138" s="249">
        <f t="shared" si="814"/>
        <v>0</v>
      </c>
      <c r="DS138" s="249">
        <f t="shared" si="814"/>
        <v>0</v>
      </c>
      <c r="DT138" s="249">
        <f t="shared" si="814"/>
        <v>0</v>
      </c>
      <c r="DU138" s="249">
        <f t="shared" si="814"/>
        <v>0</v>
      </c>
      <c r="DV138" s="249">
        <f t="shared" si="814"/>
        <v>0</v>
      </c>
      <c r="DW138" s="249">
        <f t="shared" si="814"/>
        <v>0</v>
      </c>
      <c r="DX138" s="249">
        <f t="shared" si="814"/>
        <v>0</v>
      </c>
      <c r="DY138" s="249">
        <f t="shared" si="814"/>
        <v>0</v>
      </c>
      <c r="DZ138" s="249">
        <f t="shared" si="814"/>
        <v>0</v>
      </c>
      <c r="EA138" s="249">
        <f t="shared" si="814"/>
        <v>0</v>
      </c>
      <c r="EB138" s="249">
        <f t="shared" si="814"/>
        <v>0</v>
      </c>
      <c r="EC138" s="249">
        <f t="shared" si="814"/>
        <v>0</v>
      </c>
      <c r="ED138" s="249">
        <f t="shared" si="814"/>
        <v>0</v>
      </c>
      <c r="EE138" s="249">
        <f t="shared" si="814"/>
        <v>0</v>
      </c>
      <c r="EF138" s="249">
        <f t="shared" si="814"/>
        <v>0</v>
      </c>
      <c r="EG138" s="249">
        <f t="shared" si="814"/>
        <v>0</v>
      </c>
      <c r="EH138" s="249">
        <f t="shared" si="814"/>
        <v>0</v>
      </c>
      <c r="EI138" s="249">
        <f t="shared" si="814"/>
        <v>0</v>
      </c>
      <c r="EJ138" s="249">
        <f t="shared" si="814"/>
        <v>0</v>
      </c>
      <c r="EK138" s="249">
        <f t="shared" si="814"/>
        <v>0</v>
      </c>
      <c r="EL138" s="249">
        <f t="shared" si="814"/>
        <v>0</v>
      </c>
      <c r="EM138" s="249">
        <f t="shared" si="814"/>
        <v>0</v>
      </c>
      <c r="EN138" s="249">
        <f t="shared" si="814"/>
        <v>0</v>
      </c>
      <c r="EO138" s="249">
        <f t="shared" si="814"/>
        <v>0</v>
      </c>
      <c r="EP138" s="249">
        <f t="shared" si="814"/>
        <v>0</v>
      </c>
      <c r="EQ138" s="249">
        <f t="shared" si="814"/>
        <v>0</v>
      </c>
      <c r="ER138" s="249">
        <f t="shared" si="814"/>
        <v>0</v>
      </c>
      <c r="ES138" s="249">
        <f t="shared" si="814"/>
        <v>0</v>
      </c>
      <c r="ET138" s="249">
        <f t="shared" si="814"/>
        <v>0</v>
      </c>
      <c r="EU138" s="249">
        <f t="shared" si="814"/>
        <v>0</v>
      </c>
      <c r="EV138" s="249">
        <f t="shared" si="814"/>
        <v>0</v>
      </c>
      <c r="EW138" s="249">
        <f t="shared" si="814"/>
        <v>0</v>
      </c>
      <c r="EX138" s="249">
        <f t="shared" si="814"/>
        <v>0</v>
      </c>
      <c r="EY138" s="249">
        <f t="shared" si="814"/>
        <v>0</v>
      </c>
      <c r="EZ138" s="249">
        <f t="shared" si="814"/>
        <v>0</v>
      </c>
      <c r="FA138" s="249">
        <f t="shared" si="814"/>
        <v>0</v>
      </c>
      <c r="FB138" s="249">
        <f t="shared" si="814"/>
        <v>0</v>
      </c>
      <c r="FC138" s="249">
        <f t="shared" si="814"/>
        <v>0</v>
      </c>
      <c r="FD138" s="249">
        <f t="shared" si="814"/>
        <v>0</v>
      </c>
      <c r="FE138" s="249">
        <f t="shared" si="814"/>
        <v>0</v>
      </c>
      <c r="FF138" s="249">
        <f t="shared" si="814"/>
        <v>0</v>
      </c>
      <c r="FG138" s="249">
        <f t="shared" si="814"/>
        <v>0</v>
      </c>
      <c r="FH138" s="249">
        <f t="shared" si="814"/>
        <v>0</v>
      </c>
      <c r="FI138" s="249">
        <f t="shared" si="814"/>
        <v>0</v>
      </c>
      <c r="FJ138" s="249">
        <f t="shared" si="814"/>
        <v>0</v>
      </c>
      <c r="FK138" s="249">
        <f t="shared" si="814"/>
        <v>0</v>
      </c>
      <c r="FL138" s="249">
        <f t="shared" si="814"/>
        <v>0</v>
      </c>
      <c r="FM138" s="249">
        <f t="shared" si="814"/>
        <v>0</v>
      </c>
      <c r="FN138" s="249">
        <f t="shared" si="814"/>
        <v>0</v>
      </c>
      <c r="FO138" s="249">
        <f t="shared" si="814"/>
        <v>0</v>
      </c>
      <c r="FP138" s="249">
        <f t="shared" si="814"/>
        <v>0</v>
      </c>
      <c r="FQ138" s="249">
        <f t="shared" si="814"/>
        <v>0</v>
      </c>
      <c r="FR138" s="249">
        <f t="shared" si="814"/>
        <v>0</v>
      </c>
      <c r="FS138" s="249">
        <f t="shared" si="814"/>
        <v>0</v>
      </c>
      <c r="FT138" s="249">
        <f t="shared" ref="FT138:GZ138" si="815">IF(FT$8="",0,IF(AND($T115&lt;&gt;"",$T115&lt;&gt;0),FT106*(1-$T116),FT72*FT76*SUM(FT123:FT134)))</f>
        <v>0</v>
      </c>
      <c r="FU138" s="249">
        <f t="shared" si="815"/>
        <v>0</v>
      </c>
      <c r="FV138" s="249">
        <f t="shared" si="815"/>
        <v>0</v>
      </c>
      <c r="FW138" s="249">
        <f t="shared" si="815"/>
        <v>0</v>
      </c>
      <c r="FX138" s="249">
        <f t="shared" si="815"/>
        <v>0</v>
      </c>
      <c r="FY138" s="249">
        <f t="shared" si="815"/>
        <v>0</v>
      </c>
      <c r="FZ138" s="249">
        <f t="shared" si="815"/>
        <v>0</v>
      </c>
      <c r="GA138" s="249">
        <f t="shared" si="815"/>
        <v>0</v>
      </c>
      <c r="GB138" s="249">
        <f t="shared" si="815"/>
        <v>0</v>
      </c>
      <c r="GC138" s="249">
        <f t="shared" si="815"/>
        <v>0</v>
      </c>
      <c r="GD138" s="249">
        <f t="shared" si="815"/>
        <v>0</v>
      </c>
      <c r="GE138" s="249">
        <f t="shared" si="815"/>
        <v>0</v>
      </c>
      <c r="GF138" s="249">
        <f t="shared" si="815"/>
        <v>0</v>
      </c>
      <c r="GG138" s="249">
        <f t="shared" si="815"/>
        <v>0</v>
      </c>
      <c r="GH138" s="249">
        <f t="shared" si="815"/>
        <v>0</v>
      </c>
      <c r="GI138" s="249">
        <f t="shared" si="815"/>
        <v>0</v>
      </c>
      <c r="GJ138" s="249">
        <f t="shared" si="815"/>
        <v>0</v>
      </c>
      <c r="GK138" s="249">
        <f t="shared" si="815"/>
        <v>0</v>
      </c>
      <c r="GL138" s="249">
        <f t="shared" si="815"/>
        <v>0</v>
      </c>
      <c r="GM138" s="249">
        <f t="shared" si="815"/>
        <v>0</v>
      </c>
      <c r="GN138" s="249">
        <f t="shared" si="815"/>
        <v>0</v>
      </c>
      <c r="GO138" s="249">
        <f t="shared" si="815"/>
        <v>0</v>
      </c>
      <c r="GP138" s="249">
        <f t="shared" si="815"/>
        <v>0</v>
      </c>
      <c r="GQ138" s="249">
        <f t="shared" si="815"/>
        <v>0</v>
      </c>
      <c r="GR138" s="249">
        <f t="shared" si="815"/>
        <v>0</v>
      </c>
      <c r="GS138" s="249">
        <f t="shared" si="815"/>
        <v>0</v>
      </c>
      <c r="GT138" s="249">
        <f t="shared" si="815"/>
        <v>0</v>
      </c>
      <c r="GU138" s="249">
        <f t="shared" si="815"/>
        <v>0</v>
      </c>
      <c r="GV138" s="249">
        <f t="shared" si="815"/>
        <v>0</v>
      </c>
      <c r="GW138" s="249">
        <f t="shared" si="815"/>
        <v>0</v>
      </c>
      <c r="GX138" s="249">
        <f t="shared" si="815"/>
        <v>0</v>
      </c>
      <c r="GY138" s="249">
        <f t="shared" si="815"/>
        <v>0</v>
      </c>
      <c r="GZ138" s="249">
        <f t="shared" si="815"/>
        <v>0</v>
      </c>
      <c r="HA138" s="228"/>
      <c r="HB138" s="228"/>
    </row>
    <row r="139" spans="1:210" s="239" customFormat="1" ht="10.199999999999999">
      <c r="A139" s="228"/>
      <c r="B139" s="228"/>
      <c r="C139" s="228"/>
      <c r="D139" s="229"/>
      <c r="E139" s="270"/>
      <c r="F139" s="116"/>
      <c r="G139" s="231"/>
      <c r="H139" s="228"/>
      <c r="I139" s="228" t="str">
        <f t="shared" si="810"/>
        <v>Себестоимость продаж, вкл. ндс</v>
      </c>
      <c r="J139" s="228"/>
      <c r="K139" s="228"/>
      <c r="L139" s="228"/>
      <c r="M139" s="231"/>
      <c r="N139" s="246" t="str">
        <f>$N$77</f>
        <v>Неликвидная продукция</v>
      </c>
      <c r="O139" s="228"/>
      <c r="P139" s="231"/>
      <c r="Q139" s="228" t="s">
        <v>26</v>
      </c>
      <c r="R139" s="228"/>
      <c r="S139" s="228"/>
      <c r="T139" s="234"/>
      <c r="U139" s="228"/>
      <c r="V139" s="228"/>
      <c r="W139" s="235">
        <f>SUM($Y139:$HA139)</f>
        <v>0</v>
      </c>
      <c r="X139" s="236"/>
      <c r="Y139" s="247"/>
      <c r="Z139" s="248"/>
      <c r="AA139" s="249">
        <f t="shared" ref="AA139:BF139" si="816">IF(AA$8="",0,IF(AND($T115&lt;&gt;"",$T115&lt;&gt;0),AA107*(1-$T117),AA72*AA77*SUM(AA123:AA134)))</f>
        <v>0</v>
      </c>
      <c r="AB139" s="249">
        <f t="shared" si="816"/>
        <v>0</v>
      </c>
      <c r="AC139" s="249">
        <f t="shared" si="816"/>
        <v>0</v>
      </c>
      <c r="AD139" s="249">
        <f t="shared" si="816"/>
        <v>0</v>
      </c>
      <c r="AE139" s="249">
        <f t="shared" si="816"/>
        <v>0</v>
      </c>
      <c r="AF139" s="249">
        <f t="shared" si="816"/>
        <v>0</v>
      </c>
      <c r="AG139" s="249">
        <f t="shared" si="816"/>
        <v>0</v>
      </c>
      <c r="AH139" s="249">
        <f t="shared" si="816"/>
        <v>0</v>
      </c>
      <c r="AI139" s="249">
        <f t="shared" si="816"/>
        <v>0</v>
      </c>
      <c r="AJ139" s="249">
        <f t="shared" si="816"/>
        <v>0</v>
      </c>
      <c r="AK139" s="249">
        <f t="shared" si="816"/>
        <v>0</v>
      </c>
      <c r="AL139" s="249">
        <f t="shared" si="816"/>
        <v>0</v>
      </c>
      <c r="AM139" s="249">
        <f t="shared" si="816"/>
        <v>0</v>
      </c>
      <c r="AN139" s="249">
        <f t="shared" si="816"/>
        <v>0</v>
      </c>
      <c r="AO139" s="249">
        <f t="shared" si="816"/>
        <v>0</v>
      </c>
      <c r="AP139" s="249">
        <f t="shared" si="816"/>
        <v>0</v>
      </c>
      <c r="AQ139" s="249">
        <f t="shared" si="816"/>
        <v>0</v>
      </c>
      <c r="AR139" s="249">
        <f t="shared" si="816"/>
        <v>0</v>
      </c>
      <c r="AS139" s="249">
        <f t="shared" si="816"/>
        <v>0</v>
      </c>
      <c r="AT139" s="249">
        <f t="shared" si="816"/>
        <v>0</v>
      </c>
      <c r="AU139" s="249">
        <f t="shared" si="816"/>
        <v>0</v>
      </c>
      <c r="AV139" s="249">
        <f t="shared" si="816"/>
        <v>0</v>
      </c>
      <c r="AW139" s="249">
        <f t="shared" si="816"/>
        <v>0</v>
      </c>
      <c r="AX139" s="249">
        <f t="shared" si="816"/>
        <v>0</v>
      </c>
      <c r="AY139" s="249">
        <f t="shared" si="816"/>
        <v>0</v>
      </c>
      <c r="AZ139" s="249">
        <f t="shared" si="816"/>
        <v>0</v>
      </c>
      <c r="BA139" s="249">
        <f t="shared" si="816"/>
        <v>0</v>
      </c>
      <c r="BB139" s="249">
        <f t="shared" si="816"/>
        <v>0</v>
      </c>
      <c r="BC139" s="249">
        <f t="shared" si="816"/>
        <v>0</v>
      </c>
      <c r="BD139" s="249">
        <f t="shared" si="816"/>
        <v>0</v>
      </c>
      <c r="BE139" s="249">
        <f t="shared" si="816"/>
        <v>0</v>
      </c>
      <c r="BF139" s="249">
        <f t="shared" si="816"/>
        <v>0</v>
      </c>
      <c r="BG139" s="249">
        <f t="shared" ref="BG139:CL139" si="817">IF(BG$8="",0,IF(AND($T115&lt;&gt;"",$T115&lt;&gt;0),BG107*(1-$T117),BG72*BG77*SUM(BG123:BG134)))</f>
        <v>0</v>
      </c>
      <c r="BH139" s="249">
        <f t="shared" si="817"/>
        <v>0</v>
      </c>
      <c r="BI139" s="249">
        <f t="shared" si="817"/>
        <v>0</v>
      </c>
      <c r="BJ139" s="249">
        <f t="shared" si="817"/>
        <v>0</v>
      </c>
      <c r="BK139" s="249">
        <f t="shared" si="817"/>
        <v>0</v>
      </c>
      <c r="BL139" s="249">
        <f t="shared" si="817"/>
        <v>0</v>
      </c>
      <c r="BM139" s="249">
        <f t="shared" si="817"/>
        <v>0</v>
      </c>
      <c r="BN139" s="249">
        <f t="shared" si="817"/>
        <v>0</v>
      </c>
      <c r="BO139" s="249">
        <f t="shared" si="817"/>
        <v>0</v>
      </c>
      <c r="BP139" s="249">
        <f t="shared" si="817"/>
        <v>0</v>
      </c>
      <c r="BQ139" s="249">
        <f t="shared" si="817"/>
        <v>0</v>
      </c>
      <c r="BR139" s="249">
        <f t="shared" si="817"/>
        <v>0</v>
      </c>
      <c r="BS139" s="249">
        <f t="shared" si="817"/>
        <v>0</v>
      </c>
      <c r="BT139" s="249">
        <f t="shared" si="817"/>
        <v>0</v>
      </c>
      <c r="BU139" s="249">
        <f t="shared" si="817"/>
        <v>0</v>
      </c>
      <c r="BV139" s="249">
        <f t="shared" si="817"/>
        <v>0</v>
      </c>
      <c r="BW139" s="249">
        <f t="shared" si="817"/>
        <v>0</v>
      </c>
      <c r="BX139" s="249">
        <f t="shared" si="817"/>
        <v>0</v>
      </c>
      <c r="BY139" s="249">
        <f t="shared" si="817"/>
        <v>0</v>
      </c>
      <c r="BZ139" s="249">
        <f t="shared" si="817"/>
        <v>0</v>
      </c>
      <c r="CA139" s="249">
        <f t="shared" si="817"/>
        <v>0</v>
      </c>
      <c r="CB139" s="249">
        <f t="shared" si="817"/>
        <v>0</v>
      </c>
      <c r="CC139" s="249">
        <f t="shared" si="817"/>
        <v>0</v>
      </c>
      <c r="CD139" s="249">
        <f t="shared" si="817"/>
        <v>0</v>
      </c>
      <c r="CE139" s="249">
        <f t="shared" si="817"/>
        <v>0</v>
      </c>
      <c r="CF139" s="249">
        <f t="shared" si="817"/>
        <v>0</v>
      </c>
      <c r="CG139" s="249">
        <f t="shared" si="817"/>
        <v>0</v>
      </c>
      <c r="CH139" s="249">
        <f t="shared" si="817"/>
        <v>0</v>
      </c>
      <c r="CI139" s="249">
        <f t="shared" si="817"/>
        <v>0</v>
      </c>
      <c r="CJ139" s="249">
        <f t="shared" si="817"/>
        <v>0</v>
      </c>
      <c r="CK139" s="249">
        <f t="shared" si="817"/>
        <v>0</v>
      </c>
      <c r="CL139" s="249">
        <f t="shared" si="817"/>
        <v>0</v>
      </c>
      <c r="CM139" s="249">
        <f t="shared" ref="CM139:DG139" si="818">IF(CM$8="",0,IF(AND($T115&lt;&gt;"",$T115&lt;&gt;0),CM107*(1-$T117),CM72*CM77*SUM(CM123:CM134)))</f>
        <v>0</v>
      </c>
      <c r="CN139" s="249">
        <f t="shared" si="818"/>
        <v>0</v>
      </c>
      <c r="CO139" s="249">
        <f t="shared" si="818"/>
        <v>0</v>
      </c>
      <c r="CP139" s="249">
        <f t="shared" si="818"/>
        <v>0</v>
      </c>
      <c r="CQ139" s="249">
        <f t="shared" si="818"/>
        <v>0</v>
      </c>
      <c r="CR139" s="249">
        <f t="shared" si="818"/>
        <v>0</v>
      </c>
      <c r="CS139" s="249">
        <f t="shared" si="818"/>
        <v>0</v>
      </c>
      <c r="CT139" s="249">
        <f t="shared" si="818"/>
        <v>0</v>
      </c>
      <c r="CU139" s="249">
        <f t="shared" si="818"/>
        <v>0</v>
      </c>
      <c r="CV139" s="249">
        <f t="shared" si="818"/>
        <v>0</v>
      </c>
      <c r="CW139" s="249">
        <f t="shared" si="818"/>
        <v>0</v>
      </c>
      <c r="CX139" s="249">
        <f t="shared" si="818"/>
        <v>0</v>
      </c>
      <c r="CY139" s="249">
        <f t="shared" si="818"/>
        <v>0</v>
      </c>
      <c r="CZ139" s="249">
        <f t="shared" si="818"/>
        <v>0</v>
      </c>
      <c r="DA139" s="249">
        <f t="shared" si="818"/>
        <v>0</v>
      </c>
      <c r="DB139" s="249">
        <f t="shared" si="818"/>
        <v>0</v>
      </c>
      <c r="DC139" s="249">
        <f t="shared" si="818"/>
        <v>0</v>
      </c>
      <c r="DD139" s="249">
        <f t="shared" si="818"/>
        <v>0</v>
      </c>
      <c r="DE139" s="249">
        <f t="shared" si="818"/>
        <v>0</v>
      </c>
      <c r="DF139" s="249">
        <f t="shared" si="818"/>
        <v>0</v>
      </c>
      <c r="DG139" s="249">
        <f t="shared" si="818"/>
        <v>0</v>
      </c>
      <c r="DH139" s="249">
        <f t="shared" ref="DH139:FS139" si="819">IF(DH$8="",0,IF(AND($T115&lt;&gt;"",$T115&lt;&gt;0),DH107*(1-$T117),DH72*DH77*SUM(DH123:DH134)))</f>
        <v>0</v>
      </c>
      <c r="DI139" s="249">
        <f t="shared" si="819"/>
        <v>0</v>
      </c>
      <c r="DJ139" s="249">
        <f t="shared" si="819"/>
        <v>0</v>
      </c>
      <c r="DK139" s="249">
        <f t="shared" si="819"/>
        <v>0</v>
      </c>
      <c r="DL139" s="249">
        <f t="shared" si="819"/>
        <v>0</v>
      </c>
      <c r="DM139" s="249">
        <f t="shared" si="819"/>
        <v>0</v>
      </c>
      <c r="DN139" s="249">
        <f t="shared" si="819"/>
        <v>0</v>
      </c>
      <c r="DO139" s="249">
        <f t="shared" si="819"/>
        <v>0</v>
      </c>
      <c r="DP139" s="249">
        <f t="shared" si="819"/>
        <v>0</v>
      </c>
      <c r="DQ139" s="249">
        <f t="shared" si="819"/>
        <v>0</v>
      </c>
      <c r="DR139" s="249">
        <f t="shared" si="819"/>
        <v>0</v>
      </c>
      <c r="DS139" s="249">
        <f t="shared" si="819"/>
        <v>0</v>
      </c>
      <c r="DT139" s="249">
        <f t="shared" si="819"/>
        <v>0</v>
      </c>
      <c r="DU139" s="249">
        <f t="shared" si="819"/>
        <v>0</v>
      </c>
      <c r="DV139" s="249">
        <f t="shared" si="819"/>
        <v>0</v>
      </c>
      <c r="DW139" s="249">
        <f t="shared" si="819"/>
        <v>0</v>
      </c>
      <c r="DX139" s="249">
        <f t="shared" si="819"/>
        <v>0</v>
      </c>
      <c r="DY139" s="249">
        <f t="shared" si="819"/>
        <v>0</v>
      </c>
      <c r="DZ139" s="249">
        <f t="shared" si="819"/>
        <v>0</v>
      </c>
      <c r="EA139" s="249">
        <f t="shared" si="819"/>
        <v>0</v>
      </c>
      <c r="EB139" s="249">
        <f t="shared" si="819"/>
        <v>0</v>
      </c>
      <c r="EC139" s="249">
        <f t="shared" si="819"/>
        <v>0</v>
      </c>
      <c r="ED139" s="249">
        <f t="shared" si="819"/>
        <v>0</v>
      </c>
      <c r="EE139" s="249">
        <f t="shared" si="819"/>
        <v>0</v>
      </c>
      <c r="EF139" s="249">
        <f t="shared" si="819"/>
        <v>0</v>
      </c>
      <c r="EG139" s="249">
        <f t="shared" si="819"/>
        <v>0</v>
      </c>
      <c r="EH139" s="249">
        <f t="shared" si="819"/>
        <v>0</v>
      </c>
      <c r="EI139" s="249">
        <f t="shared" si="819"/>
        <v>0</v>
      </c>
      <c r="EJ139" s="249">
        <f t="shared" si="819"/>
        <v>0</v>
      </c>
      <c r="EK139" s="249">
        <f t="shared" si="819"/>
        <v>0</v>
      </c>
      <c r="EL139" s="249">
        <f t="shared" si="819"/>
        <v>0</v>
      </c>
      <c r="EM139" s="249">
        <f t="shared" si="819"/>
        <v>0</v>
      </c>
      <c r="EN139" s="249">
        <f t="shared" si="819"/>
        <v>0</v>
      </c>
      <c r="EO139" s="249">
        <f t="shared" si="819"/>
        <v>0</v>
      </c>
      <c r="EP139" s="249">
        <f t="shared" si="819"/>
        <v>0</v>
      </c>
      <c r="EQ139" s="249">
        <f t="shared" si="819"/>
        <v>0</v>
      </c>
      <c r="ER139" s="249">
        <f t="shared" si="819"/>
        <v>0</v>
      </c>
      <c r="ES139" s="249">
        <f t="shared" si="819"/>
        <v>0</v>
      </c>
      <c r="ET139" s="249">
        <f t="shared" si="819"/>
        <v>0</v>
      </c>
      <c r="EU139" s="249">
        <f t="shared" si="819"/>
        <v>0</v>
      </c>
      <c r="EV139" s="249">
        <f t="shared" si="819"/>
        <v>0</v>
      </c>
      <c r="EW139" s="249">
        <f t="shared" si="819"/>
        <v>0</v>
      </c>
      <c r="EX139" s="249">
        <f t="shared" si="819"/>
        <v>0</v>
      </c>
      <c r="EY139" s="249">
        <f t="shared" si="819"/>
        <v>0</v>
      </c>
      <c r="EZ139" s="249">
        <f t="shared" si="819"/>
        <v>0</v>
      </c>
      <c r="FA139" s="249">
        <f t="shared" si="819"/>
        <v>0</v>
      </c>
      <c r="FB139" s="249">
        <f t="shared" si="819"/>
        <v>0</v>
      </c>
      <c r="FC139" s="249">
        <f t="shared" si="819"/>
        <v>0</v>
      </c>
      <c r="FD139" s="249">
        <f t="shared" si="819"/>
        <v>0</v>
      </c>
      <c r="FE139" s="249">
        <f t="shared" si="819"/>
        <v>0</v>
      </c>
      <c r="FF139" s="249">
        <f t="shared" si="819"/>
        <v>0</v>
      </c>
      <c r="FG139" s="249">
        <f t="shared" si="819"/>
        <v>0</v>
      </c>
      <c r="FH139" s="249">
        <f t="shared" si="819"/>
        <v>0</v>
      </c>
      <c r="FI139" s="249">
        <f t="shared" si="819"/>
        <v>0</v>
      </c>
      <c r="FJ139" s="249">
        <f t="shared" si="819"/>
        <v>0</v>
      </c>
      <c r="FK139" s="249">
        <f t="shared" si="819"/>
        <v>0</v>
      </c>
      <c r="FL139" s="249">
        <f t="shared" si="819"/>
        <v>0</v>
      </c>
      <c r="FM139" s="249">
        <f t="shared" si="819"/>
        <v>0</v>
      </c>
      <c r="FN139" s="249">
        <f t="shared" si="819"/>
        <v>0</v>
      </c>
      <c r="FO139" s="249">
        <f t="shared" si="819"/>
        <v>0</v>
      </c>
      <c r="FP139" s="249">
        <f t="shared" si="819"/>
        <v>0</v>
      </c>
      <c r="FQ139" s="249">
        <f t="shared" si="819"/>
        <v>0</v>
      </c>
      <c r="FR139" s="249">
        <f t="shared" si="819"/>
        <v>0</v>
      </c>
      <c r="FS139" s="249">
        <f t="shared" si="819"/>
        <v>0</v>
      </c>
      <c r="FT139" s="249">
        <f t="shared" ref="FT139:GZ139" si="820">IF(FT$8="",0,IF(AND($T115&lt;&gt;"",$T115&lt;&gt;0),FT107*(1-$T117),FT72*FT77*SUM(FT123:FT134)))</f>
        <v>0</v>
      </c>
      <c r="FU139" s="249">
        <f t="shared" si="820"/>
        <v>0</v>
      </c>
      <c r="FV139" s="249">
        <f t="shared" si="820"/>
        <v>0</v>
      </c>
      <c r="FW139" s="249">
        <f t="shared" si="820"/>
        <v>0</v>
      </c>
      <c r="FX139" s="249">
        <f t="shared" si="820"/>
        <v>0</v>
      </c>
      <c r="FY139" s="249">
        <f t="shared" si="820"/>
        <v>0</v>
      </c>
      <c r="FZ139" s="249">
        <f t="shared" si="820"/>
        <v>0</v>
      </c>
      <c r="GA139" s="249">
        <f t="shared" si="820"/>
        <v>0</v>
      </c>
      <c r="GB139" s="249">
        <f t="shared" si="820"/>
        <v>0</v>
      </c>
      <c r="GC139" s="249">
        <f t="shared" si="820"/>
        <v>0</v>
      </c>
      <c r="GD139" s="249">
        <f t="shared" si="820"/>
        <v>0</v>
      </c>
      <c r="GE139" s="249">
        <f t="shared" si="820"/>
        <v>0</v>
      </c>
      <c r="GF139" s="249">
        <f t="shared" si="820"/>
        <v>0</v>
      </c>
      <c r="GG139" s="249">
        <f t="shared" si="820"/>
        <v>0</v>
      </c>
      <c r="GH139" s="249">
        <f t="shared" si="820"/>
        <v>0</v>
      </c>
      <c r="GI139" s="249">
        <f t="shared" si="820"/>
        <v>0</v>
      </c>
      <c r="GJ139" s="249">
        <f t="shared" si="820"/>
        <v>0</v>
      </c>
      <c r="GK139" s="249">
        <f t="shared" si="820"/>
        <v>0</v>
      </c>
      <c r="GL139" s="249">
        <f t="shared" si="820"/>
        <v>0</v>
      </c>
      <c r="GM139" s="249">
        <f t="shared" si="820"/>
        <v>0</v>
      </c>
      <c r="GN139" s="249">
        <f t="shared" si="820"/>
        <v>0</v>
      </c>
      <c r="GO139" s="249">
        <f t="shared" si="820"/>
        <v>0</v>
      </c>
      <c r="GP139" s="249">
        <f t="shared" si="820"/>
        <v>0</v>
      </c>
      <c r="GQ139" s="249">
        <f t="shared" si="820"/>
        <v>0</v>
      </c>
      <c r="GR139" s="249">
        <f t="shared" si="820"/>
        <v>0</v>
      </c>
      <c r="GS139" s="249">
        <f t="shared" si="820"/>
        <v>0</v>
      </c>
      <c r="GT139" s="249">
        <f t="shared" si="820"/>
        <v>0</v>
      </c>
      <c r="GU139" s="249">
        <f t="shared" si="820"/>
        <v>0</v>
      </c>
      <c r="GV139" s="249">
        <f t="shared" si="820"/>
        <v>0</v>
      </c>
      <c r="GW139" s="249">
        <f t="shared" si="820"/>
        <v>0</v>
      </c>
      <c r="GX139" s="249">
        <f t="shared" si="820"/>
        <v>0</v>
      </c>
      <c r="GY139" s="249">
        <f t="shared" si="820"/>
        <v>0</v>
      </c>
      <c r="GZ139" s="249">
        <f t="shared" si="820"/>
        <v>0</v>
      </c>
      <c r="HA139" s="228"/>
      <c r="HB139" s="228"/>
    </row>
    <row r="140" spans="1:210" ht="4.2" customHeight="1">
      <c r="A140" s="1"/>
      <c r="B140" s="1"/>
      <c r="C140" s="1"/>
      <c r="D140" s="14"/>
      <c r="E140" s="264"/>
      <c r="F140" s="14"/>
      <c r="G140" s="304"/>
      <c r="H140" s="14"/>
      <c r="I140" s="14"/>
      <c r="J140" s="14"/>
      <c r="K140" s="14"/>
      <c r="L140" s="14"/>
      <c r="M140" s="15"/>
      <c r="N140" s="14"/>
      <c r="O140" s="14"/>
      <c r="P140" s="15"/>
      <c r="Q140" s="14"/>
      <c r="R140" s="14"/>
      <c r="S140" s="15"/>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
      <c r="HB140" s="1"/>
    </row>
    <row r="141" spans="1:210" ht="4.2" customHeight="1">
      <c r="A141" s="1"/>
      <c r="B141" s="1"/>
      <c r="C141" s="1"/>
      <c r="D141" s="1"/>
      <c r="E141" s="263"/>
      <c r="F141" s="48"/>
      <c r="G141" s="231"/>
      <c r="H141" s="1"/>
      <c r="I141" s="1"/>
      <c r="J141" s="1"/>
      <c r="K141" s="1"/>
      <c r="L141" s="1"/>
      <c r="M141" s="5"/>
      <c r="N141" s="1"/>
      <c r="O141" s="1"/>
      <c r="P141" s="5"/>
      <c r="Q141" s="1"/>
      <c r="R141" s="1"/>
      <c r="S141" s="5"/>
      <c r="T141" s="7"/>
      <c r="U141" s="24"/>
      <c r="V141" s="1"/>
      <c r="W141" s="12"/>
      <c r="X141" s="10"/>
      <c r="Y141" s="46"/>
      <c r="Z141" s="93"/>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94"/>
      <c r="CD141" s="94"/>
      <c r="CE141" s="94"/>
      <c r="CF141" s="94"/>
      <c r="CG141" s="94"/>
      <c r="CH141" s="94"/>
      <c r="CI141" s="94"/>
      <c r="CJ141" s="94"/>
      <c r="CK141" s="94"/>
      <c r="CL141" s="94"/>
      <c r="CM141" s="94"/>
      <c r="CN141" s="94"/>
      <c r="CO141" s="94"/>
      <c r="CP141" s="94"/>
      <c r="CQ141" s="94"/>
      <c r="CR141" s="94"/>
      <c r="CS141" s="94"/>
      <c r="CT141" s="94"/>
      <c r="CU141" s="94"/>
      <c r="CV141" s="94"/>
      <c r="CW141" s="94"/>
      <c r="CX141" s="94"/>
      <c r="CY141" s="94"/>
      <c r="CZ141" s="94"/>
      <c r="DA141" s="94"/>
      <c r="DB141" s="94"/>
      <c r="DC141" s="94"/>
      <c r="DD141" s="94"/>
      <c r="DE141" s="94"/>
      <c r="DF141" s="94"/>
      <c r="DG141" s="94"/>
      <c r="DH141" s="94"/>
      <c r="DI141" s="94"/>
      <c r="DJ141" s="94"/>
      <c r="DK141" s="94"/>
      <c r="DL141" s="94"/>
      <c r="DM141" s="94"/>
      <c r="DN141" s="94"/>
      <c r="DO141" s="94"/>
      <c r="DP141" s="94"/>
      <c r="DQ141" s="94"/>
      <c r="DR141" s="94"/>
      <c r="DS141" s="94"/>
      <c r="DT141" s="94"/>
      <c r="DU141" s="94"/>
      <c r="DV141" s="94"/>
      <c r="DW141" s="94"/>
      <c r="DX141" s="94"/>
      <c r="DY141" s="94"/>
      <c r="DZ141" s="94"/>
      <c r="EA141" s="94"/>
      <c r="EB141" s="94"/>
      <c r="EC141" s="94"/>
      <c r="ED141" s="94"/>
      <c r="EE141" s="94"/>
      <c r="EF141" s="94"/>
      <c r="EG141" s="94"/>
      <c r="EH141" s="94"/>
      <c r="EI141" s="94"/>
      <c r="EJ141" s="94"/>
      <c r="EK141" s="94"/>
      <c r="EL141" s="94"/>
      <c r="EM141" s="94"/>
      <c r="EN141" s="94"/>
      <c r="EO141" s="94"/>
      <c r="EP141" s="94"/>
      <c r="EQ141" s="94"/>
      <c r="ER141" s="94"/>
      <c r="ES141" s="94"/>
      <c r="ET141" s="94"/>
      <c r="EU141" s="94"/>
      <c r="EV141" s="94"/>
      <c r="EW141" s="94"/>
      <c r="EX141" s="94"/>
      <c r="EY141" s="94"/>
      <c r="EZ141" s="94"/>
      <c r="FA141" s="94"/>
      <c r="FB141" s="94"/>
      <c r="FC141" s="94"/>
      <c r="FD141" s="94"/>
      <c r="FE141" s="94"/>
      <c r="FF141" s="94"/>
      <c r="FG141" s="94"/>
      <c r="FH141" s="94"/>
      <c r="FI141" s="94"/>
      <c r="FJ141" s="94"/>
      <c r="FK141" s="94"/>
      <c r="FL141" s="94"/>
      <c r="FM141" s="94"/>
      <c r="FN141" s="94"/>
      <c r="FO141" s="94"/>
      <c r="FP141" s="94"/>
      <c r="FQ141" s="94"/>
      <c r="FR141" s="94"/>
      <c r="FS141" s="94"/>
      <c r="FT141" s="94"/>
      <c r="FU141" s="94"/>
      <c r="FV141" s="94"/>
      <c r="FW141" s="94"/>
      <c r="FX141" s="94"/>
      <c r="FY141" s="94"/>
      <c r="FZ141" s="94"/>
      <c r="GA141" s="94"/>
      <c r="GB141" s="94"/>
      <c r="GC141" s="94"/>
      <c r="GD141" s="94"/>
      <c r="GE141" s="94"/>
      <c r="GF141" s="94"/>
      <c r="GG141" s="94"/>
      <c r="GH141" s="94"/>
      <c r="GI141" s="94"/>
      <c r="GJ141" s="94"/>
      <c r="GK141" s="94"/>
      <c r="GL141" s="94"/>
      <c r="GM141" s="94"/>
      <c r="GN141" s="94"/>
      <c r="GO141" s="94"/>
      <c r="GP141" s="94"/>
      <c r="GQ141" s="94"/>
      <c r="GR141" s="94"/>
      <c r="GS141" s="94"/>
      <c r="GT141" s="94"/>
      <c r="GU141" s="94"/>
      <c r="GV141" s="94"/>
      <c r="GW141" s="94"/>
      <c r="GX141" s="94"/>
      <c r="GY141" s="94"/>
      <c r="GZ141" s="94"/>
      <c r="HA141" s="1"/>
      <c r="HB141" s="1"/>
    </row>
    <row r="142" spans="1:210" s="4" customFormat="1" ht="12.6" thickBot="1">
      <c r="A142" s="3"/>
      <c r="B142" s="196" t="s">
        <v>128</v>
      </c>
      <c r="C142" s="3"/>
      <c r="D142" s="3"/>
      <c r="E142" s="9"/>
      <c r="F142" s="51"/>
      <c r="G142" s="250"/>
      <c r="H142" s="216" t="str">
        <f>$H$13</f>
        <v>Прибыль от продаж</v>
      </c>
      <c r="I142" s="216"/>
      <c r="J142" s="216"/>
      <c r="K142" s="216"/>
      <c r="L142" s="216"/>
      <c r="M142" s="217"/>
      <c r="N142" s="216" t="str">
        <f>N46</f>
        <v>Продукт-1</v>
      </c>
      <c r="O142" s="216"/>
      <c r="P142" s="217"/>
      <c r="Q142" s="216" t="s">
        <v>26</v>
      </c>
      <c r="R142" s="3"/>
      <c r="S142" s="5"/>
      <c r="T142" s="84"/>
      <c r="U142" s="24"/>
      <c r="V142" s="3"/>
      <c r="W142" s="218">
        <f>SUM($Y142:$HA142)</f>
        <v>0</v>
      </c>
      <c r="X142" s="12"/>
      <c r="Y142" s="46"/>
      <c r="Z142" s="91"/>
      <c r="AA142" s="219">
        <f t="shared" ref="AA142:AE142" si="821">IF(AA$8="",0,AA103-AA135)</f>
        <v>0</v>
      </c>
      <c r="AB142" s="219">
        <f t="shared" si="821"/>
        <v>0</v>
      </c>
      <c r="AC142" s="219">
        <f t="shared" si="821"/>
        <v>0</v>
      </c>
      <c r="AD142" s="219">
        <f t="shared" si="821"/>
        <v>0</v>
      </c>
      <c r="AE142" s="219">
        <f t="shared" si="821"/>
        <v>0</v>
      </c>
      <c r="AF142" s="219">
        <f t="shared" ref="AF142:CQ142" si="822">IF(AF$8="",0,AF103-AF135)</f>
        <v>0</v>
      </c>
      <c r="AG142" s="219">
        <f t="shared" si="822"/>
        <v>0</v>
      </c>
      <c r="AH142" s="219">
        <f t="shared" si="822"/>
        <v>0</v>
      </c>
      <c r="AI142" s="219">
        <f t="shared" si="822"/>
        <v>0</v>
      </c>
      <c r="AJ142" s="219">
        <f t="shared" si="822"/>
        <v>0</v>
      </c>
      <c r="AK142" s="219">
        <f t="shared" si="822"/>
        <v>0</v>
      </c>
      <c r="AL142" s="219">
        <f t="shared" si="822"/>
        <v>0</v>
      </c>
      <c r="AM142" s="219">
        <f t="shared" si="822"/>
        <v>0</v>
      </c>
      <c r="AN142" s="219">
        <f t="shared" si="822"/>
        <v>0</v>
      </c>
      <c r="AO142" s="219">
        <f t="shared" si="822"/>
        <v>0</v>
      </c>
      <c r="AP142" s="219">
        <f t="shared" si="822"/>
        <v>0</v>
      </c>
      <c r="AQ142" s="219">
        <f t="shared" si="822"/>
        <v>0</v>
      </c>
      <c r="AR142" s="219">
        <f t="shared" si="822"/>
        <v>0</v>
      </c>
      <c r="AS142" s="219">
        <f t="shared" si="822"/>
        <v>0</v>
      </c>
      <c r="AT142" s="219">
        <f t="shared" si="822"/>
        <v>0</v>
      </c>
      <c r="AU142" s="219">
        <f t="shared" si="822"/>
        <v>0</v>
      </c>
      <c r="AV142" s="219">
        <f t="shared" si="822"/>
        <v>0</v>
      </c>
      <c r="AW142" s="219">
        <f t="shared" si="822"/>
        <v>0</v>
      </c>
      <c r="AX142" s="219">
        <f t="shared" si="822"/>
        <v>0</v>
      </c>
      <c r="AY142" s="219">
        <f t="shared" si="822"/>
        <v>0</v>
      </c>
      <c r="AZ142" s="219">
        <f t="shared" si="822"/>
        <v>0</v>
      </c>
      <c r="BA142" s="219">
        <f t="shared" si="822"/>
        <v>0</v>
      </c>
      <c r="BB142" s="219">
        <f t="shared" si="822"/>
        <v>0</v>
      </c>
      <c r="BC142" s="219">
        <f t="shared" si="822"/>
        <v>0</v>
      </c>
      <c r="BD142" s="219">
        <f t="shared" si="822"/>
        <v>0</v>
      </c>
      <c r="BE142" s="219">
        <f t="shared" si="822"/>
        <v>0</v>
      </c>
      <c r="BF142" s="219">
        <f t="shared" si="822"/>
        <v>0</v>
      </c>
      <c r="BG142" s="219">
        <f t="shared" si="822"/>
        <v>0</v>
      </c>
      <c r="BH142" s="219">
        <f t="shared" si="822"/>
        <v>0</v>
      </c>
      <c r="BI142" s="219">
        <f t="shared" si="822"/>
        <v>0</v>
      </c>
      <c r="BJ142" s="219">
        <f t="shared" si="822"/>
        <v>0</v>
      </c>
      <c r="BK142" s="219">
        <f t="shared" si="822"/>
        <v>0</v>
      </c>
      <c r="BL142" s="219">
        <f t="shared" si="822"/>
        <v>0</v>
      </c>
      <c r="BM142" s="219">
        <f t="shared" si="822"/>
        <v>0</v>
      </c>
      <c r="BN142" s="219">
        <f t="shared" si="822"/>
        <v>0</v>
      </c>
      <c r="BO142" s="219">
        <f t="shared" si="822"/>
        <v>0</v>
      </c>
      <c r="BP142" s="219">
        <f t="shared" si="822"/>
        <v>0</v>
      </c>
      <c r="BQ142" s="219">
        <f t="shared" si="822"/>
        <v>0</v>
      </c>
      <c r="BR142" s="219">
        <f t="shared" si="822"/>
        <v>0</v>
      </c>
      <c r="BS142" s="219">
        <f t="shared" si="822"/>
        <v>0</v>
      </c>
      <c r="BT142" s="219">
        <f t="shared" si="822"/>
        <v>0</v>
      </c>
      <c r="BU142" s="219">
        <f t="shared" si="822"/>
        <v>0</v>
      </c>
      <c r="BV142" s="219">
        <f t="shared" si="822"/>
        <v>0</v>
      </c>
      <c r="BW142" s="219">
        <f t="shared" si="822"/>
        <v>0</v>
      </c>
      <c r="BX142" s="219">
        <f t="shared" si="822"/>
        <v>0</v>
      </c>
      <c r="BY142" s="219">
        <f t="shared" si="822"/>
        <v>0</v>
      </c>
      <c r="BZ142" s="219">
        <f t="shared" si="822"/>
        <v>0</v>
      </c>
      <c r="CA142" s="219">
        <f t="shared" si="822"/>
        <v>0</v>
      </c>
      <c r="CB142" s="219">
        <f t="shared" si="822"/>
        <v>0</v>
      </c>
      <c r="CC142" s="219">
        <f t="shared" si="822"/>
        <v>0</v>
      </c>
      <c r="CD142" s="219">
        <f t="shared" si="822"/>
        <v>0</v>
      </c>
      <c r="CE142" s="219">
        <f t="shared" si="822"/>
        <v>0</v>
      </c>
      <c r="CF142" s="219">
        <f t="shared" si="822"/>
        <v>0</v>
      </c>
      <c r="CG142" s="219">
        <f t="shared" si="822"/>
        <v>0</v>
      </c>
      <c r="CH142" s="219">
        <f t="shared" si="822"/>
        <v>0</v>
      </c>
      <c r="CI142" s="219">
        <f t="shared" si="822"/>
        <v>0</v>
      </c>
      <c r="CJ142" s="219">
        <f t="shared" si="822"/>
        <v>0</v>
      </c>
      <c r="CK142" s="219">
        <f t="shared" si="822"/>
        <v>0</v>
      </c>
      <c r="CL142" s="219">
        <f t="shared" si="822"/>
        <v>0</v>
      </c>
      <c r="CM142" s="219">
        <f t="shared" si="822"/>
        <v>0</v>
      </c>
      <c r="CN142" s="219">
        <f t="shared" si="822"/>
        <v>0</v>
      </c>
      <c r="CO142" s="219">
        <f t="shared" si="822"/>
        <v>0</v>
      </c>
      <c r="CP142" s="219">
        <f t="shared" si="822"/>
        <v>0</v>
      </c>
      <c r="CQ142" s="219">
        <f t="shared" si="822"/>
        <v>0</v>
      </c>
      <c r="CR142" s="219">
        <f t="shared" ref="CR142:DG142" si="823">IF(CR$8="",0,CR103-CR135)</f>
        <v>0</v>
      </c>
      <c r="CS142" s="219">
        <f t="shared" si="823"/>
        <v>0</v>
      </c>
      <c r="CT142" s="219">
        <f t="shared" si="823"/>
        <v>0</v>
      </c>
      <c r="CU142" s="219">
        <f t="shared" si="823"/>
        <v>0</v>
      </c>
      <c r="CV142" s="219">
        <f t="shared" si="823"/>
        <v>0</v>
      </c>
      <c r="CW142" s="219">
        <f t="shared" si="823"/>
        <v>0</v>
      </c>
      <c r="CX142" s="219">
        <f t="shared" si="823"/>
        <v>0</v>
      </c>
      <c r="CY142" s="219">
        <f t="shared" si="823"/>
        <v>0</v>
      </c>
      <c r="CZ142" s="219">
        <f t="shared" si="823"/>
        <v>0</v>
      </c>
      <c r="DA142" s="219">
        <f t="shared" si="823"/>
        <v>0</v>
      </c>
      <c r="DB142" s="219">
        <f t="shared" si="823"/>
        <v>0</v>
      </c>
      <c r="DC142" s="219">
        <f t="shared" si="823"/>
        <v>0</v>
      </c>
      <c r="DD142" s="219">
        <f t="shared" si="823"/>
        <v>0</v>
      </c>
      <c r="DE142" s="219">
        <f t="shared" si="823"/>
        <v>0</v>
      </c>
      <c r="DF142" s="219">
        <f t="shared" si="823"/>
        <v>0</v>
      </c>
      <c r="DG142" s="219">
        <f t="shared" si="823"/>
        <v>0</v>
      </c>
      <c r="DH142" s="219">
        <f t="shared" ref="DH142:FS142" si="824">IF(DH$8="",0,DH103-DH135)</f>
        <v>0</v>
      </c>
      <c r="DI142" s="219">
        <f t="shared" si="824"/>
        <v>0</v>
      </c>
      <c r="DJ142" s="219">
        <f t="shared" si="824"/>
        <v>0</v>
      </c>
      <c r="DK142" s="219">
        <f t="shared" si="824"/>
        <v>0</v>
      </c>
      <c r="DL142" s="219">
        <f t="shared" si="824"/>
        <v>0</v>
      </c>
      <c r="DM142" s="219">
        <f t="shared" si="824"/>
        <v>0</v>
      </c>
      <c r="DN142" s="219">
        <f t="shared" si="824"/>
        <v>0</v>
      </c>
      <c r="DO142" s="219">
        <f t="shared" si="824"/>
        <v>0</v>
      </c>
      <c r="DP142" s="219">
        <f t="shared" si="824"/>
        <v>0</v>
      </c>
      <c r="DQ142" s="219">
        <f t="shared" si="824"/>
        <v>0</v>
      </c>
      <c r="DR142" s="219">
        <f t="shared" si="824"/>
        <v>0</v>
      </c>
      <c r="DS142" s="219">
        <f t="shared" si="824"/>
        <v>0</v>
      </c>
      <c r="DT142" s="219">
        <f t="shared" si="824"/>
        <v>0</v>
      </c>
      <c r="DU142" s="219">
        <f t="shared" si="824"/>
        <v>0</v>
      </c>
      <c r="DV142" s="219">
        <f t="shared" si="824"/>
        <v>0</v>
      </c>
      <c r="DW142" s="219">
        <f t="shared" si="824"/>
        <v>0</v>
      </c>
      <c r="DX142" s="219">
        <f t="shared" si="824"/>
        <v>0</v>
      </c>
      <c r="DY142" s="219">
        <f t="shared" si="824"/>
        <v>0</v>
      </c>
      <c r="DZ142" s="219">
        <f t="shared" si="824"/>
        <v>0</v>
      </c>
      <c r="EA142" s="219">
        <f t="shared" si="824"/>
        <v>0</v>
      </c>
      <c r="EB142" s="219">
        <f t="shared" si="824"/>
        <v>0</v>
      </c>
      <c r="EC142" s="219">
        <f t="shared" si="824"/>
        <v>0</v>
      </c>
      <c r="ED142" s="219">
        <f t="shared" si="824"/>
        <v>0</v>
      </c>
      <c r="EE142" s="219">
        <f t="shared" si="824"/>
        <v>0</v>
      </c>
      <c r="EF142" s="219">
        <f t="shared" si="824"/>
        <v>0</v>
      </c>
      <c r="EG142" s="219">
        <f t="shared" si="824"/>
        <v>0</v>
      </c>
      <c r="EH142" s="219">
        <f t="shared" si="824"/>
        <v>0</v>
      </c>
      <c r="EI142" s="219">
        <f t="shared" si="824"/>
        <v>0</v>
      </c>
      <c r="EJ142" s="219">
        <f t="shared" si="824"/>
        <v>0</v>
      </c>
      <c r="EK142" s="219">
        <f t="shared" si="824"/>
        <v>0</v>
      </c>
      <c r="EL142" s="219">
        <f t="shared" si="824"/>
        <v>0</v>
      </c>
      <c r="EM142" s="219">
        <f t="shared" si="824"/>
        <v>0</v>
      </c>
      <c r="EN142" s="219">
        <f t="shared" si="824"/>
        <v>0</v>
      </c>
      <c r="EO142" s="219">
        <f t="shared" si="824"/>
        <v>0</v>
      </c>
      <c r="EP142" s="219">
        <f t="shared" si="824"/>
        <v>0</v>
      </c>
      <c r="EQ142" s="219">
        <f t="shared" si="824"/>
        <v>0</v>
      </c>
      <c r="ER142" s="219">
        <f t="shared" si="824"/>
        <v>0</v>
      </c>
      <c r="ES142" s="219">
        <f t="shared" si="824"/>
        <v>0</v>
      </c>
      <c r="ET142" s="219">
        <f t="shared" si="824"/>
        <v>0</v>
      </c>
      <c r="EU142" s="219">
        <f t="shared" si="824"/>
        <v>0</v>
      </c>
      <c r="EV142" s="219">
        <f t="shared" si="824"/>
        <v>0</v>
      </c>
      <c r="EW142" s="219">
        <f t="shared" si="824"/>
        <v>0</v>
      </c>
      <c r="EX142" s="219">
        <f t="shared" si="824"/>
        <v>0</v>
      </c>
      <c r="EY142" s="219">
        <f t="shared" si="824"/>
        <v>0</v>
      </c>
      <c r="EZ142" s="219">
        <f t="shared" si="824"/>
        <v>0</v>
      </c>
      <c r="FA142" s="219">
        <f t="shared" si="824"/>
        <v>0</v>
      </c>
      <c r="FB142" s="219">
        <f t="shared" si="824"/>
        <v>0</v>
      </c>
      <c r="FC142" s="219">
        <f t="shared" si="824"/>
        <v>0</v>
      </c>
      <c r="FD142" s="219">
        <f t="shared" si="824"/>
        <v>0</v>
      </c>
      <c r="FE142" s="219">
        <f t="shared" si="824"/>
        <v>0</v>
      </c>
      <c r="FF142" s="219">
        <f t="shared" si="824"/>
        <v>0</v>
      </c>
      <c r="FG142" s="219">
        <f t="shared" si="824"/>
        <v>0</v>
      </c>
      <c r="FH142" s="219">
        <f t="shared" si="824"/>
        <v>0</v>
      </c>
      <c r="FI142" s="219">
        <f t="shared" si="824"/>
        <v>0</v>
      </c>
      <c r="FJ142" s="219">
        <f t="shared" si="824"/>
        <v>0</v>
      </c>
      <c r="FK142" s="219">
        <f t="shared" si="824"/>
        <v>0</v>
      </c>
      <c r="FL142" s="219">
        <f t="shared" si="824"/>
        <v>0</v>
      </c>
      <c r="FM142" s="219">
        <f t="shared" si="824"/>
        <v>0</v>
      </c>
      <c r="FN142" s="219">
        <f t="shared" si="824"/>
        <v>0</v>
      </c>
      <c r="FO142" s="219">
        <f t="shared" si="824"/>
        <v>0</v>
      </c>
      <c r="FP142" s="219">
        <f t="shared" si="824"/>
        <v>0</v>
      </c>
      <c r="FQ142" s="219">
        <f t="shared" si="824"/>
        <v>0</v>
      </c>
      <c r="FR142" s="219">
        <f t="shared" si="824"/>
        <v>0</v>
      </c>
      <c r="FS142" s="219">
        <f t="shared" si="824"/>
        <v>0</v>
      </c>
      <c r="FT142" s="219">
        <f t="shared" ref="FT142:GZ142" si="825">IF(FT$8="",0,FT103-FT135)</f>
        <v>0</v>
      </c>
      <c r="FU142" s="219">
        <f t="shared" si="825"/>
        <v>0</v>
      </c>
      <c r="FV142" s="219">
        <f t="shared" si="825"/>
        <v>0</v>
      </c>
      <c r="FW142" s="219">
        <f t="shared" si="825"/>
        <v>0</v>
      </c>
      <c r="FX142" s="219">
        <f t="shared" si="825"/>
        <v>0</v>
      </c>
      <c r="FY142" s="219">
        <f t="shared" si="825"/>
        <v>0</v>
      </c>
      <c r="FZ142" s="219">
        <f t="shared" si="825"/>
        <v>0</v>
      </c>
      <c r="GA142" s="219">
        <f t="shared" si="825"/>
        <v>0</v>
      </c>
      <c r="GB142" s="219">
        <f t="shared" si="825"/>
        <v>0</v>
      </c>
      <c r="GC142" s="219">
        <f t="shared" si="825"/>
        <v>0</v>
      </c>
      <c r="GD142" s="219">
        <f t="shared" si="825"/>
        <v>0</v>
      </c>
      <c r="GE142" s="219">
        <f t="shared" si="825"/>
        <v>0</v>
      </c>
      <c r="GF142" s="219">
        <f t="shared" si="825"/>
        <v>0</v>
      </c>
      <c r="GG142" s="219">
        <f t="shared" si="825"/>
        <v>0</v>
      </c>
      <c r="GH142" s="219">
        <f t="shared" si="825"/>
        <v>0</v>
      </c>
      <c r="GI142" s="219">
        <f t="shared" si="825"/>
        <v>0</v>
      </c>
      <c r="GJ142" s="219">
        <f t="shared" si="825"/>
        <v>0</v>
      </c>
      <c r="GK142" s="219">
        <f t="shared" si="825"/>
        <v>0</v>
      </c>
      <c r="GL142" s="219">
        <f t="shared" si="825"/>
        <v>0</v>
      </c>
      <c r="GM142" s="219">
        <f t="shared" si="825"/>
        <v>0</v>
      </c>
      <c r="GN142" s="219">
        <f t="shared" si="825"/>
        <v>0</v>
      </c>
      <c r="GO142" s="219">
        <f t="shared" si="825"/>
        <v>0</v>
      </c>
      <c r="GP142" s="219">
        <f t="shared" si="825"/>
        <v>0</v>
      </c>
      <c r="GQ142" s="219">
        <f t="shared" si="825"/>
        <v>0</v>
      </c>
      <c r="GR142" s="219">
        <f t="shared" si="825"/>
        <v>0</v>
      </c>
      <c r="GS142" s="219">
        <f t="shared" si="825"/>
        <v>0</v>
      </c>
      <c r="GT142" s="219">
        <f t="shared" si="825"/>
        <v>0</v>
      </c>
      <c r="GU142" s="219">
        <f t="shared" si="825"/>
        <v>0</v>
      </c>
      <c r="GV142" s="219">
        <f t="shared" si="825"/>
        <v>0</v>
      </c>
      <c r="GW142" s="219">
        <f t="shared" si="825"/>
        <v>0</v>
      </c>
      <c r="GX142" s="219">
        <f t="shared" si="825"/>
        <v>0</v>
      </c>
      <c r="GY142" s="219">
        <f t="shared" si="825"/>
        <v>0</v>
      </c>
      <c r="GZ142" s="219">
        <f t="shared" si="825"/>
        <v>0</v>
      </c>
      <c r="HA142" s="3"/>
      <c r="HB142" s="3"/>
    </row>
    <row r="143" spans="1:210" s="35" customFormat="1">
      <c r="A143" s="34"/>
      <c r="B143" s="196"/>
      <c r="C143" s="34"/>
      <c r="D143" s="34"/>
      <c r="E143" s="271"/>
      <c r="F143" s="53"/>
      <c r="G143" s="305"/>
      <c r="H143" s="224" t="str">
        <f>$H$14</f>
        <v>Маржа</v>
      </c>
      <c r="I143" s="224"/>
      <c r="J143" s="224"/>
      <c r="K143" s="224"/>
      <c r="L143" s="224"/>
      <c r="M143" s="225"/>
      <c r="N143" s="224" t="str">
        <f>N46</f>
        <v>Продукт-1</v>
      </c>
      <c r="O143" s="224"/>
      <c r="P143" s="225"/>
      <c r="Q143" s="224" t="s">
        <v>14</v>
      </c>
      <c r="R143" s="34"/>
      <c r="S143" s="20"/>
      <c r="T143" s="207"/>
      <c r="U143" s="26"/>
      <c r="V143" s="34"/>
      <c r="W143" s="226">
        <f>IF(W$8="",0,IF(W103=0,0,W142/W103))</f>
        <v>0</v>
      </c>
      <c r="X143" s="21"/>
      <c r="Y143" s="47"/>
      <c r="Z143" s="103"/>
      <c r="AA143" s="227">
        <f>IF(AA$8="",0,IF(AA103=0,0,AA142/AA103))</f>
        <v>0</v>
      </c>
      <c r="AB143" s="227">
        <f t="shared" ref="AB143:AE143" si="826">IF(AB$8="",0,IF(AB103=0,0,AB142/AB103))</f>
        <v>0</v>
      </c>
      <c r="AC143" s="227">
        <f t="shared" si="826"/>
        <v>0</v>
      </c>
      <c r="AD143" s="227">
        <f t="shared" si="826"/>
        <v>0</v>
      </c>
      <c r="AE143" s="227">
        <f t="shared" si="826"/>
        <v>0</v>
      </c>
      <c r="AF143" s="227">
        <f t="shared" ref="AF143:CQ143" si="827">IF(AF$8="",0,IF(AF103=0,0,AF142/AF103))</f>
        <v>0</v>
      </c>
      <c r="AG143" s="227">
        <f t="shared" si="827"/>
        <v>0</v>
      </c>
      <c r="AH143" s="227">
        <f t="shared" si="827"/>
        <v>0</v>
      </c>
      <c r="AI143" s="227">
        <f t="shared" si="827"/>
        <v>0</v>
      </c>
      <c r="AJ143" s="227">
        <f t="shared" si="827"/>
        <v>0</v>
      </c>
      <c r="AK143" s="227">
        <f t="shared" si="827"/>
        <v>0</v>
      </c>
      <c r="AL143" s="227">
        <f t="shared" si="827"/>
        <v>0</v>
      </c>
      <c r="AM143" s="227">
        <f t="shared" si="827"/>
        <v>0</v>
      </c>
      <c r="AN143" s="227">
        <f t="shared" si="827"/>
        <v>0</v>
      </c>
      <c r="AO143" s="227">
        <f t="shared" si="827"/>
        <v>0</v>
      </c>
      <c r="AP143" s="227">
        <f t="shared" si="827"/>
        <v>0</v>
      </c>
      <c r="AQ143" s="227">
        <f t="shared" si="827"/>
        <v>0</v>
      </c>
      <c r="AR143" s="227">
        <f t="shared" si="827"/>
        <v>0</v>
      </c>
      <c r="AS143" s="227">
        <f t="shared" si="827"/>
        <v>0</v>
      </c>
      <c r="AT143" s="227">
        <f t="shared" si="827"/>
        <v>0</v>
      </c>
      <c r="AU143" s="227">
        <f t="shared" si="827"/>
        <v>0</v>
      </c>
      <c r="AV143" s="227">
        <f t="shared" si="827"/>
        <v>0</v>
      </c>
      <c r="AW143" s="227">
        <f t="shared" si="827"/>
        <v>0</v>
      </c>
      <c r="AX143" s="227">
        <f t="shared" si="827"/>
        <v>0</v>
      </c>
      <c r="AY143" s="227">
        <f t="shared" si="827"/>
        <v>0</v>
      </c>
      <c r="AZ143" s="227">
        <f t="shared" si="827"/>
        <v>0</v>
      </c>
      <c r="BA143" s="227">
        <f t="shared" si="827"/>
        <v>0</v>
      </c>
      <c r="BB143" s="227">
        <f t="shared" si="827"/>
        <v>0</v>
      </c>
      <c r="BC143" s="227">
        <f t="shared" si="827"/>
        <v>0</v>
      </c>
      <c r="BD143" s="227">
        <f t="shared" si="827"/>
        <v>0</v>
      </c>
      <c r="BE143" s="227">
        <f t="shared" si="827"/>
        <v>0</v>
      </c>
      <c r="BF143" s="227">
        <f t="shared" si="827"/>
        <v>0</v>
      </c>
      <c r="BG143" s="227">
        <f t="shared" si="827"/>
        <v>0</v>
      </c>
      <c r="BH143" s="227">
        <f t="shared" si="827"/>
        <v>0</v>
      </c>
      <c r="BI143" s="227">
        <f t="shared" si="827"/>
        <v>0</v>
      </c>
      <c r="BJ143" s="227">
        <f t="shared" si="827"/>
        <v>0</v>
      </c>
      <c r="BK143" s="227">
        <f t="shared" si="827"/>
        <v>0</v>
      </c>
      <c r="BL143" s="227">
        <f t="shared" si="827"/>
        <v>0</v>
      </c>
      <c r="BM143" s="227">
        <f t="shared" si="827"/>
        <v>0</v>
      </c>
      <c r="BN143" s="227">
        <f t="shared" si="827"/>
        <v>0</v>
      </c>
      <c r="BO143" s="227">
        <f t="shared" si="827"/>
        <v>0</v>
      </c>
      <c r="BP143" s="227">
        <f t="shared" si="827"/>
        <v>0</v>
      </c>
      <c r="BQ143" s="227">
        <f t="shared" si="827"/>
        <v>0</v>
      </c>
      <c r="BR143" s="227">
        <f t="shared" si="827"/>
        <v>0</v>
      </c>
      <c r="BS143" s="227">
        <f t="shared" si="827"/>
        <v>0</v>
      </c>
      <c r="BT143" s="227">
        <f t="shared" si="827"/>
        <v>0</v>
      </c>
      <c r="BU143" s="227">
        <f t="shared" si="827"/>
        <v>0</v>
      </c>
      <c r="BV143" s="227">
        <f t="shared" si="827"/>
        <v>0</v>
      </c>
      <c r="BW143" s="227">
        <f t="shared" si="827"/>
        <v>0</v>
      </c>
      <c r="BX143" s="227">
        <f t="shared" si="827"/>
        <v>0</v>
      </c>
      <c r="BY143" s="227">
        <f t="shared" si="827"/>
        <v>0</v>
      </c>
      <c r="BZ143" s="227">
        <f t="shared" si="827"/>
        <v>0</v>
      </c>
      <c r="CA143" s="227">
        <f t="shared" si="827"/>
        <v>0</v>
      </c>
      <c r="CB143" s="227">
        <f t="shared" si="827"/>
        <v>0</v>
      </c>
      <c r="CC143" s="227">
        <f t="shared" si="827"/>
        <v>0</v>
      </c>
      <c r="CD143" s="227">
        <f t="shared" si="827"/>
        <v>0</v>
      </c>
      <c r="CE143" s="227">
        <f t="shared" si="827"/>
        <v>0</v>
      </c>
      <c r="CF143" s="227">
        <f t="shared" si="827"/>
        <v>0</v>
      </c>
      <c r="CG143" s="227">
        <f t="shared" si="827"/>
        <v>0</v>
      </c>
      <c r="CH143" s="227">
        <f t="shared" si="827"/>
        <v>0</v>
      </c>
      <c r="CI143" s="227">
        <f t="shared" si="827"/>
        <v>0</v>
      </c>
      <c r="CJ143" s="227">
        <f t="shared" si="827"/>
        <v>0</v>
      </c>
      <c r="CK143" s="227">
        <f t="shared" si="827"/>
        <v>0</v>
      </c>
      <c r="CL143" s="227">
        <f t="shared" si="827"/>
        <v>0</v>
      </c>
      <c r="CM143" s="227">
        <f t="shared" si="827"/>
        <v>0</v>
      </c>
      <c r="CN143" s="227">
        <f t="shared" si="827"/>
        <v>0</v>
      </c>
      <c r="CO143" s="227">
        <f t="shared" si="827"/>
        <v>0</v>
      </c>
      <c r="CP143" s="227">
        <f t="shared" si="827"/>
        <v>0</v>
      </c>
      <c r="CQ143" s="227">
        <f t="shared" si="827"/>
        <v>0</v>
      </c>
      <c r="CR143" s="227">
        <f t="shared" ref="CR143:DG143" si="828">IF(CR$8="",0,IF(CR103=0,0,CR142/CR103))</f>
        <v>0</v>
      </c>
      <c r="CS143" s="227">
        <f t="shared" si="828"/>
        <v>0</v>
      </c>
      <c r="CT143" s="227">
        <f t="shared" si="828"/>
        <v>0</v>
      </c>
      <c r="CU143" s="227">
        <f t="shared" si="828"/>
        <v>0</v>
      </c>
      <c r="CV143" s="227">
        <f t="shared" si="828"/>
        <v>0</v>
      </c>
      <c r="CW143" s="227">
        <f t="shared" si="828"/>
        <v>0</v>
      </c>
      <c r="CX143" s="227">
        <f t="shared" si="828"/>
        <v>0</v>
      </c>
      <c r="CY143" s="227">
        <f t="shared" si="828"/>
        <v>0</v>
      </c>
      <c r="CZ143" s="227">
        <f t="shared" si="828"/>
        <v>0</v>
      </c>
      <c r="DA143" s="227">
        <f t="shared" si="828"/>
        <v>0</v>
      </c>
      <c r="DB143" s="227">
        <f t="shared" si="828"/>
        <v>0</v>
      </c>
      <c r="DC143" s="227">
        <f t="shared" si="828"/>
        <v>0</v>
      </c>
      <c r="DD143" s="227">
        <f t="shared" si="828"/>
        <v>0</v>
      </c>
      <c r="DE143" s="227">
        <f t="shared" si="828"/>
        <v>0</v>
      </c>
      <c r="DF143" s="227">
        <f t="shared" si="828"/>
        <v>0</v>
      </c>
      <c r="DG143" s="227">
        <f t="shared" si="828"/>
        <v>0</v>
      </c>
      <c r="DH143" s="227">
        <f t="shared" ref="DH143:FS143" si="829">IF(DH$8="",0,IF(DH103=0,0,DH142/DH103))</f>
        <v>0</v>
      </c>
      <c r="DI143" s="227">
        <f t="shared" si="829"/>
        <v>0</v>
      </c>
      <c r="DJ143" s="227">
        <f t="shared" si="829"/>
        <v>0</v>
      </c>
      <c r="DK143" s="227">
        <f t="shared" si="829"/>
        <v>0</v>
      </c>
      <c r="DL143" s="227">
        <f t="shared" si="829"/>
        <v>0</v>
      </c>
      <c r="DM143" s="227">
        <f t="shared" si="829"/>
        <v>0</v>
      </c>
      <c r="DN143" s="227">
        <f t="shared" si="829"/>
        <v>0</v>
      </c>
      <c r="DO143" s="227">
        <f t="shared" si="829"/>
        <v>0</v>
      </c>
      <c r="DP143" s="227">
        <f t="shared" si="829"/>
        <v>0</v>
      </c>
      <c r="DQ143" s="227">
        <f t="shared" si="829"/>
        <v>0</v>
      </c>
      <c r="DR143" s="227">
        <f t="shared" si="829"/>
        <v>0</v>
      </c>
      <c r="DS143" s="227">
        <f t="shared" si="829"/>
        <v>0</v>
      </c>
      <c r="DT143" s="227">
        <f t="shared" si="829"/>
        <v>0</v>
      </c>
      <c r="DU143" s="227">
        <f t="shared" si="829"/>
        <v>0</v>
      </c>
      <c r="DV143" s="227">
        <f t="shared" si="829"/>
        <v>0</v>
      </c>
      <c r="DW143" s="227">
        <f t="shared" si="829"/>
        <v>0</v>
      </c>
      <c r="DX143" s="227">
        <f t="shared" si="829"/>
        <v>0</v>
      </c>
      <c r="DY143" s="227">
        <f t="shared" si="829"/>
        <v>0</v>
      </c>
      <c r="DZ143" s="227">
        <f t="shared" si="829"/>
        <v>0</v>
      </c>
      <c r="EA143" s="227">
        <f t="shared" si="829"/>
        <v>0</v>
      </c>
      <c r="EB143" s="227">
        <f t="shared" si="829"/>
        <v>0</v>
      </c>
      <c r="EC143" s="227">
        <f t="shared" si="829"/>
        <v>0</v>
      </c>
      <c r="ED143" s="227">
        <f t="shared" si="829"/>
        <v>0</v>
      </c>
      <c r="EE143" s="227">
        <f t="shared" si="829"/>
        <v>0</v>
      </c>
      <c r="EF143" s="227">
        <f t="shared" si="829"/>
        <v>0</v>
      </c>
      <c r="EG143" s="227">
        <f t="shared" si="829"/>
        <v>0</v>
      </c>
      <c r="EH143" s="227">
        <f t="shared" si="829"/>
        <v>0</v>
      </c>
      <c r="EI143" s="227">
        <f t="shared" si="829"/>
        <v>0</v>
      </c>
      <c r="EJ143" s="227">
        <f t="shared" si="829"/>
        <v>0</v>
      </c>
      <c r="EK143" s="227">
        <f t="shared" si="829"/>
        <v>0</v>
      </c>
      <c r="EL143" s="227">
        <f t="shared" si="829"/>
        <v>0</v>
      </c>
      <c r="EM143" s="227">
        <f t="shared" si="829"/>
        <v>0</v>
      </c>
      <c r="EN143" s="227">
        <f t="shared" si="829"/>
        <v>0</v>
      </c>
      <c r="EO143" s="227">
        <f t="shared" si="829"/>
        <v>0</v>
      </c>
      <c r="EP143" s="227">
        <f t="shared" si="829"/>
        <v>0</v>
      </c>
      <c r="EQ143" s="227">
        <f t="shared" si="829"/>
        <v>0</v>
      </c>
      <c r="ER143" s="227">
        <f t="shared" si="829"/>
        <v>0</v>
      </c>
      <c r="ES143" s="227">
        <f t="shared" si="829"/>
        <v>0</v>
      </c>
      <c r="ET143" s="227">
        <f t="shared" si="829"/>
        <v>0</v>
      </c>
      <c r="EU143" s="227">
        <f t="shared" si="829"/>
        <v>0</v>
      </c>
      <c r="EV143" s="227">
        <f t="shared" si="829"/>
        <v>0</v>
      </c>
      <c r="EW143" s="227">
        <f t="shared" si="829"/>
        <v>0</v>
      </c>
      <c r="EX143" s="227">
        <f t="shared" si="829"/>
        <v>0</v>
      </c>
      <c r="EY143" s="227">
        <f t="shared" si="829"/>
        <v>0</v>
      </c>
      <c r="EZ143" s="227">
        <f t="shared" si="829"/>
        <v>0</v>
      </c>
      <c r="FA143" s="227">
        <f t="shared" si="829"/>
        <v>0</v>
      </c>
      <c r="FB143" s="227">
        <f t="shared" si="829"/>
        <v>0</v>
      </c>
      <c r="FC143" s="227">
        <f t="shared" si="829"/>
        <v>0</v>
      </c>
      <c r="FD143" s="227">
        <f t="shared" si="829"/>
        <v>0</v>
      </c>
      <c r="FE143" s="227">
        <f t="shared" si="829"/>
        <v>0</v>
      </c>
      <c r="FF143" s="227">
        <f t="shared" si="829"/>
        <v>0</v>
      </c>
      <c r="FG143" s="227">
        <f t="shared" si="829"/>
        <v>0</v>
      </c>
      <c r="FH143" s="227">
        <f t="shared" si="829"/>
        <v>0</v>
      </c>
      <c r="FI143" s="227">
        <f t="shared" si="829"/>
        <v>0</v>
      </c>
      <c r="FJ143" s="227">
        <f t="shared" si="829"/>
        <v>0</v>
      </c>
      <c r="FK143" s="227">
        <f t="shared" si="829"/>
        <v>0</v>
      </c>
      <c r="FL143" s="227">
        <f t="shared" si="829"/>
        <v>0</v>
      </c>
      <c r="FM143" s="227">
        <f t="shared" si="829"/>
        <v>0</v>
      </c>
      <c r="FN143" s="227">
        <f t="shared" si="829"/>
        <v>0</v>
      </c>
      <c r="FO143" s="227">
        <f t="shared" si="829"/>
        <v>0</v>
      </c>
      <c r="FP143" s="227">
        <f t="shared" si="829"/>
        <v>0</v>
      </c>
      <c r="FQ143" s="227">
        <f t="shared" si="829"/>
        <v>0</v>
      </c>
      <c r="FR143" s="227">
        <f t="shared" si="829"/>
        <v>0</v>
      </c>
      <c r="FS143" s="227">
        <f t="shared" si="829"/>
        <v>0</v>
      </c>
      <c r="FT143" s="227">
        <f t="shared" ref="FT143:GZ143" si="830">IF(FT$8="",0,IF(FT103=0,0,FT142/FT103))</f>
        <v>0</v>
      </c>
      <c r="FU143" s="227">
        <f t="shared" si="830"/>
        <v>0</v>
      </c>
      <c r="FV143" s="227">
        <f t="shared" si="830"/>
        <v>0</v>
      </c>
      <c r="FW143" s="227">
        <f t="shared" si="830"/>
        <v>0</v>
      </c>
      <c r="FX143" s="227">
        <f t="shared" si="830"/>
        <v>0</v>
      </c>
      <c r="FY143" s="227">
        <f t="shared" si="830"/>
        <v>0</v>
      </c>
      <c r="FZ143" s="227">
        <f t="shared" si="830"/>
        <v>0</v>
      </c>
      <c r="GA143" s="227">
        <f t="shared" si="830"/>
        <v>0</v>
      </c>
      <c r="GB143" s="227">
        <f t="shared" si="830"/>
        <v>0</v>
      </c>
      <c r="GC143" s="227">
        <f t="shared" si="830"/>
        <v>0</v>
      </c>
      <c r="GD143" s="227">
        <f t="shared" si="830"/>
        <v>0</v>
      </c>
      <c r="GE143" s="227">
        <f t="shared" si="830"/>
        <v>0</v>
      </c>
      <c r="GF143" s="227">
        <f t="shared" si="830"/>
        <v>0</v>
      </c>
      <c r="GG143" s="227">
        <f t="shared" si="830"/>
        <v>0</v>
      </c>
      <c r="GH143" s="227">
        <f t="shared" si="830"/>
        <v>0</v>
      </c>
      <c r="GI143" s="227">
        <f t="shared" si="830"/>
        <v>0</v>
      </c>
      <c r="GJ143" s="227">
        <f t="shared" si="830"/>
        <v>0</v>
      </c>
      <c r="GK143" s="227">
        <f t="shared" si="830"/>
        <v>0</v>
      </c>
      <c r="GL143" s="227">
        <f t="shared" si="830"/>
        <v>0</v>
      </c>
      <c r="GM143" s="227">
        <f t="shared" si="830"/>
        <v>0</v>
      </c>
      <c r="GN143" s="227">
        <f t="shared" si="830"/>
        <v>0</v>
      </c>
      <c r="GO143" s="227">
        <f t="shared" si="830"/>
        <v>0</v>
      </c>
      <c r="GP143" s="227">
        <f t="shared" si="830"/>
        <v>0</v>
      </c>
      <c r="GQ143" s="227">
        <f t="shared" si="830"/>
        <v>0</v>
      </c>
      <c r="GR143" s="227">
        <f t="shared" si="830"/>
        <v>0</v>
      </c>
      <c r="GS143" s="227">
        <f t="shared" si="830"/>
        <v>0</v>
      </c>
      <c r="GT143" s="227">
        <f t="shared" si="830"/>
        <v>0</v>
      </c>
      <c r="GU143" s="227">
        <f t="shared" si="830"/>
        <v>0</v>
      </c>
      <c r="GV143" s="227">
        <f t="shared" si="830"/>
        <v>0</v>
      </c>
      <c r="GW143" s="227">
        <f t="shared" si="830"/>
        <v>0</v>
      </c>
      <c r="GX143" s="227">
        <f t="shared" si="830"/>
        <v>0</v>
      </c>
      <c r="GY143" s="227">
        <f t="shared" si="830"/>
        <v>0</v>
      </c>
      <c r="GZ143" s="227">
        <f t="shared" si="830"/>
        <v>0</v>
      </c>
      <c r="HA143" s="34"/>
      <c r="HB143" s="34"/>
    </row>
    <row r="144" spans="1:210" ht="4.2" customHeight="1">
      <c r="A144" s="1"/>
      <c r="B144" s="1"/>
      <c r="C144" s="14"/>
      <c r="D144" s="14"/>
      <c r="E144" s="264"/>
      <c r="F144" s="14"/>
      <c r="G144" s="304"/>
      <c r="H144" s="14"/>
      <c r="I144" s="14"/>
      <c r="J144" s="14"/>
      <c r="K144" s="14"/>
      <c r="L144" s="14"/>
      <c r="M144" s="15"/>
      <c r="N144" s="14"/>
      <c r="O144" s="14"/>
      <c r="P144" s="15"/>
      <c r="Q144" s="14"/>
      <c r="R144" s="14"/>
      <c r="S144" s="15"/>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
      <c r="HB144" s="1"/>
    </row>
    <row r="145" spans="1:210" s="239" customFormat="1" ht="10.199999999999999">
      <c r="A145" s="228"/>
      <c r="B145" s="229" t="s">
        <v>110</v>
      </c>
      <c r="C145" s="230"/>
      <c r="D145" s="229"/>
      <c r="E145" s="270"/>
      <c r="F145" s="116"/>
      <c r="G145" s="231" t="s">
        <v>6</v>
      </c>
      <c r="H145" s="228"/>
      <c r="I145" s="241" t="s">
        <v>109</v>
      </c>
      <c r="J145" s="228"/>
      <c r="K145" s="228"/>
      <c r="L145" s="228"/>
      <c r="M145" s="232"/>
      <c r="N145" s="233" t="str">
        <f>IF(N124="","",N124)</f>
        <v/>
      </c>
      <c r="O145" s="228"/>
      <c r="P145" s="231"/>
      <c r="Q145" s="228" t="s">
        <v>14</v>
      </c>
      <c r="R145" s="228"/>
      <c r="S145" s="235"/>
      <c r="T145" s="233" t="str">
        <f>IF(T124="",справочники!$P$9,T124)</f>
        <v>облагается НДС</v>
      </c>
      <c r="U145" s="235"/>
      <c r="V145" s="235"/>
      <c r="W145" s="235"/>
      <c r="X145" s="236"/>
      <c r="Y145" s="231"/>
      <c r="Z145" s="237"/>
      <c r="AA145" s="242">
        <f>100%-SUM(AA146:AA155)</f>
        <v>1</v>
      </c>
      <c r="AB145" s="242">
        <f t="shared" ref="AB145:AE145" si="831">100%-SUM(AB146:AB155)</f>
        <v>1</v>
      </c>
      <c r="AC145" s="242">
        <f>100%-SUM(AC146:AC155)</f>
        <v>1</v>
      </c>
      <c r="AD145" s="242">
        <f t="shared" si="831"/>
        <v>1</v>
      </c>
      <c r="AE145" s="242">
        <f t="shared" si="831"/>
        <v>1</v>
      </c>
      <c r="AF145" s="242">
        <f t="shared" ref="AF145:CQ145" si="832">100%-SUM(AF146:AF155)</f>
        <v>1</v>
      </c>
      <c r="AG145" s="242">
        <f t="shared" si="832"/>
        <v>1</v>
      </c>
      <c r="AH145" s="242">
        <f t="shared" si="832"/>
        <v>1</v>
      </c>
      <c r="AI145" s="242">
        <f t="shared" si="832"/>
        <v>1</v>
      </c>
      <c r="AJ145" s="242">
        <f t="shared" si="832"/>
        <v>1</v>
      </c>
      <c r="AK145" s="242">
        <f t="shared" si="832"/>
        <v>1</v>
      </c>
      <c r="AL145" s="242">
        <f t="shared" si="832"/>
        <v>1</v>
      </c>
      <c r="AM145" s="242">
        <f t="shared" si="832"/>
        <v>1</v>
      </c>
      <c r="AN145" s="242">
        <f t="shared" si="832"/>
        <v>1</v>
      </c>
      <c r="AO145" s="242">
        <f t="shared" si="832"/>
        <v>1</v>
      </c>
      <c r="AP145" s="242">
        <f t="shared" si="832"/>
        <v>1</v>
      </c>
      <c r="AQ145" s="242">
        <f t="shared" si="832"/>
        <v>1</v>
      </c>
      <c r="AR145" s="242">
        <f t="shared" si="832"/>
        <v>1</v>
      </c>
      <c r="AS145" s="242">
        <f t="shared" si="832"/>
        <v>1</v>
      </c>
      <c r="AT145" s="242">
        <f t="shared" si="832"/>
        <v>1</v>
      </c>
      <c r="AU145" s="242">
        <f t="shared" si="832"/>
        <v>1</v>
      </c>
      <c r="AV145" s="242">
        <f t="shared" si="832"/>
        <v>1</v>
      </c>
      <c r="AW145" s="242">
        <f t="shared" si="832"/>
        <v>1</v>
      </c>
      <c r="AX145" s="242">
        <f t="shared" si="832"/>
        <v>1</v>
      </c>
      <c r="AY145" s="242">
        <f t="shared" si="832"/>
        <v>1</v>
      </c>
      <c r="AZ145" s="242">
        <f t="shared" si="832"/>
        <v>1</v>
      </c>
      <c r="BA145" s="242">
        <f t="shared" si="832"/>
        <v>1</v>
      </c>
      <c r="BB145" s="242">
        <f t="shared" si="832"/>
        <v>1</v>
      </c>
      <c r="BC145" s="242">
        <f t="shared" si="832"/>
        <v>1</v>
      </c>
      <c r="BD145" s="242">
        <f t="shared" si="832"/>
        <v>1</v>
      </c>
      <c r="BE145" s="242">
        <f t="shared" si="832"/>
        <v>1</v>
      </c>
      <c r="BF145" s="242">
        <f t="shared" si="832"/>
        <v>1</v>
      </c>
      <c r="BG145" s="242">
        <f t="shared" si="832"/>
        <v>1</v>
      </c>
      <c r="BH145" s="242">
        <f t="shared" si="832"/>
        <v>1</v>
      </c>
      <c r="BI145" s="242">
        <f t="shared" si="832"/>
        <v>1</v>
      </c>
      <c r="BJ145" s="242">
        <f t="shared" si="832"/>
        <v>1</v>
      </c>
      <c r="BK145" s="242">
        <f t="shared" si="832"/>
        <v>1</v>
      </c>
      <c r="BL145" s="242">
        <f t="shared" si="832"/>
        <v>1</v>
      </c>
      <c r="BM145" s="242">
        <f t="shared" si="832"/>
        <v>1</v>
      </c>
      <c r="BN145" s="242">
        <f t="shared" si="832"/>
        <v>1</v>
      </c>
      <c r="BO145" s="242">
        <f t="shared" si="832"/>
        <v>1</v>
      </c>
      <c r="BP145" s="242">
        <f t="shared" si="832"/>
        <v>1</v>
      </c>
      <c r="BQ145" s="242">
        <f t="shared" si="832"/>
        <v>1</v>
      </c>
      <c r="BR145" s="242">
        <f t="shared" si="832"/>
        <v>1</v>
      </c>
      <c r="BS145" s="242">
        <f t="shared" si="832"/>
        <v>1</v>
      </c>
      <c r="BT145" s="242">
        <f t="shared" si="832"/>
        <v>1</v>
      </c>
      <c r="BU145" s="242">
        <f t="shared" si="832"/>
        <v>1</v>
      </c>
      <c r="BV145" s="242">
        <f t="shared" si="832"/>
        <v>1</v>
      </c>
      <c r="BW145" s="242">
        <f t="shared" si="832"/>
        <v>1</v>
      </c>
      <c r="BX145" s="242">
        <f t="shared" si="832"/>
        <v>1</v>
      </c>
      <c r="BY145" s="242">
        <f t="shared" si="832"/>
        <v>1</v>
      </c>
      <c r="BZ145" s="242">
        <f t="shared" si="832"/>
        <v>1</v>
      </c>
      <c r="CA145" s="242">
        <f t="shared" si="832"/>
        <v>1</v>
      </c>
      <c r="CB145" s="242">
        <f t="shared" si="832"/>
        <v>1</v>
      </c>
      <c r="CC145" s="242">
        <f t="shared" si="832"/>
        <v>1</v>
      </c>
      <c r="CD145" s="242">
        <f t="shared" si="832"/>
        <v>1</v>
      </c>
      <c r="CE145" s="242">
        <f t="shared" si="832"/>
        <v>1</v>
      </c>
      <c r="CF145" s="242">
        <f t="shared" si="832"/>
        <v>1</v>
      </c>
      <c r="CG145" s="242">
        <f t="shared" si="832"/>
        <v>1</v>
      </c>
      <c r="CH145" s="242">
        <f t="shared" si="832"/>
        <v>1</v>
      </c>
      <c r="CI145" s="242">
        <f t="shared" si="832"/>
        <v>1</v>
      </c>
      <c r="CJ145" s="242">
        <f t="shared" si="832"/>
        <v>1</v>
      </c>
      <c r="CK145" s="242">
        <f t="shared" si="832"/>
        <v>1</v>
      </c>
      <c r="CL145" s="242">
        <f t="shared" si="832"/>
        <v>1</v>
      </c>
      <c r="CM145" s="242">
        <f t="shared" si="832"/>
        <v>1</v>
      </c>
      <c r="CN145" s="242">
        <f t="shared" si="832"/>
        <v>1</v>
      </c>
      <c r="CO145" s="242">
        <f t="shared" si="832"/>
        <v>1</v>
      </c>
      <c r="CP145" s="242">
        <f t="shared" si="832"/>
        <v>1</v>
      </c>
      <c r="CQ145" s="242">
        <f t="shared" si="832"/>
        <v>1</v>
      </c>
      <c r="CR145" s="242">
        <f t="shared" ref="CR145:DG145" si="833">100%-SUM(CR146:CR155)</f>
        <v>1</v>
      </c>
      <c r="CS145" s="242">
        <f t="shared" si="833"/>
        <v>1</v>
      </c>
      <c r="CT145" s="242">
        <f t="shared" si="833"/>
        <v>1</v>
      </c>
      <c r="CU145" s="242">
        <f t="shared" si="833"/>
        <v>1</v>
      </c>
      <c r="CV145" s="242">
        <f t="shared" si="833"/>
        <v>1</v>
      </c>
      <c r="CW145" s="242">
        <f t="shared" si="833"/>
        <v>1</v>
      </c>
      <c r="CX145" s="242">
        <f t="shared" si="833"/>
        <v>1</v>
      </c>
      <c r="CY145" s="242">
        <f t="shared" si="833"/>
        <v>1</v>
      </c>
      <c r="CZ145" s="242">
        <f t="shared" si="833"/>
        <v>1</v>
      </c>
      <c r="DA145" s="242">
        <f t="shared" si="833"/>
        <v>1</v>
      </c>
      <c r="DB145" s="242">
        <f t="shared" si="833"/>
        <v>1</v>
      </c>
      <c r="DC145" s="242">
        <f t="shared" si="833"/>
        <v>1</v>
      </c>
      <c r="DD145" s="242">
        <f t="shared" si="833"/>
        <v>1</v>
      </c>
      <c r="DE145" s="242">
        <f t="shared" si="833"/>
        <v>1</v>
      </c>
      <c r="DF145" s="242">
        <f t="shared" si="833"/>
        <v>1</v>
      </c>
      <c r="DG145" s="242">
        <f t="shared" si="833"/>
        <v>1</v>
      </c>
      <c r="DH145" s="242">
        <f t="shared" ref="DH145:FS145" si="834">100%-SUM(DH146:DH155)</f>
        <v>1</v>
      </c>
      <c r="DI145" s="242">
        <f t="shared" si="834"/>
        <v>1</v>
      </c>
      <c r="DJ145" s="242">
        <f t="shared" si="834"/>
        <v>1</v>
      </c>
      <c r="DK145" s="242">
        <f t="shared" si="834"/>
        <v>1</v>
      </c>
      <c r="DL145" s="242">
        <f t="shared" si="834"/>
        <v>1</v>
      </c>
      <c r="DM145" s="242">
        <f t="shared" si="834"/>
        <v>1</v>
      </c>
      <c r="DN145" s="242">
        <f t="shared" si="834"/>
        <v>1</v>
      </c>
      <c r="DO145" s="242">
        <f t="shared" si="834"/>
        <v>1</v>
      </c>
      <c r="DP145" s="242">
        <f t="shared" si="834"/>
        <v>1</v>
      </c>
      <c r="DQ145" s="242">
        <f t="shared" si="834"/>
        <v>1</v>
      </c>
      <c r="DR145" s="242">
        <f t="shared" si="834"/>
        <v>1</v>
      </c>
      <c r="DS145" s="242">
        <f t="shared" si="834"/>
        <v>1</v>
      </c>
      <c r="DT145" s="242">
        <f t="shared" si="834"/>
        <v>1</v>
      </c>
      <c r="DU145" s="242">
        <f t="shared" si="834"/>
        <v>1</v>
      </c>
      <c r="DV145" s="242">
        <f t="shared" si="834"/>
        <v>1</v>
      </c>
      <c r="DW145" s="242">
        <f t="shared" si="834"/>
        <v>1</v>
      </c>
      <c r="DX145" s="242">
        <f t="shared" si="834"/>
        <v>1</v>
      </c>
      <c r="DY145" s="242">
        <f t="shared" si="834"/>
        <v>1</v>
      </c>
      <c r="DZ145" s="242">
        <f t="shared" si="834"/>
        <v>1</v>
      </c>
      <c r="EA145" s="242">
        <f t="shared" si="834"/>
        <v>1</v>
      </c>
      <c r="EB145" s="242">
        <f t="shared" si="834"/>
        <v>1</v>
      </c>
      <c r="EC145" s="242">
        <f t="shared" si="834"/>
        <v>1</v>
      </c>
      <c r="ED145" s="242">
        <f t="shared" si="834"/>
        <v>1</v>
      </c>
      <c r="EE145" s="242">
        <f t="shared" si="834"/>
        <v>1</v>
      </c>
      <c r="EF145" s="242">
        <f t="shared" si="834"/>
        <v>1</v>
      </c>
      <c r="EG145" s="242">
        <f t="shared" si="834"/>
        <v>1</v>
      </c>
      <c r="EH145" s="242">
        <f t="shared" si="834"/>
        <v>1</v>
      </c>
      <c r="EI145" s="242">
        <f t="shared" si="834"/>
        <v>1</v>
      </c>
      <c r="EJ145" s="242">
        <f t="shared" si="834"/>
        <v>1</v>
      </c>
      <c r="EK145" s="242">
        <f t="shared" si="834"/>
        <v>1</v>
      </c>
      <c r="EL145" s="242">
        <f t="shared" si="834"/>
        <v>1</v>
      </c>
      <c r="EM145" s="242">
        <f t="shared" si="834"/>
        <v>1</v>
      </c>
      <c r="EN145" s="242">
        <f t="shared" si="834"/>
        <v>1</v>
      </c>
      <c r="EO145" s="242">
        <f t="shared" si="834"/>
        <v>1</v>
      </c>
      <c r="EP145" s="242">
        <f t="shared" si="834"/>
        <v>1</v>
      </c>
      <c r="EQ145" s="242">
        <f t="shared" si="834"/>
        <v>1</v>
      </c>
      <c r="ER145" s="242">
        <f t="shared" si="834"/>
        <v>1</v>
      </c>
      <c r="ES145" s="242">
        <f t="shared" si="834"/>
        <v>1</v>
      </c>
      <c r="ET145" s="242">
        <f t="shared" si="834"/>
        <v>1</v>
      </c>
      <c r="EU145" s="242">
        <f t="shared" si="834"/>
        <v>1</v>
      </c>
      <c r="EV145" s="242">
        <f t="shared" si="834"/>
        <v>1</v>
      </c>
      <c r="EW145" s="242">
        <f t="shared" si="834"/>
        <v>1</v>
      </c>
      <c r="EX145" s="242">
        <f t="shared" si="834"/>
        <v>1</v>
      </c>
      <c r="EY145" s="242">
        <f t="shared" si="834"/>
        <v>1</v>
      </c>
      <c r="EZ145" s="242">
        <f t="shared" si="834"/>
        <v>1</v>
      </c>
      <c r="FA145" s="242">
        <f t="shared" si="834"/>
        <v>1</v>
      </c>
      <c r="FB145" s="242">
        <f t="shared" si="834"/>
        <v>1</v>
      </c>
      <c r="FC145" s="242">
        <f t="shared" si="834"/>
        <v>1</v>
      </c>
      <c r="FD145" s="242">
        <f t="shared" si="834"/>
        <v>1</v>
      </c>
      <c r="FE145" s="242">
        <f t="shared" si="834"/>
        <v>1</v>
      </c>
      <c r="FF145" s="242">
        <f t="shared" si="834"/>
        <v>1</v>
      </c>
      <c r="FG145" s="242">
        <f t="shared" si="834"/>
        <v>1</v>
      </c>
      <c r="FH145" s="242">
        <f t="shared" si="834"/>
        <v>1</v>
      </c>
      <c r="FI145" s="242">
        <f t="shared" si="834"/>
        <v>1</v>
      </c>
      <c r="FJ145" s="242">
        <f t="shared" si="834"/>
        <v>1</v>
      </c>
      <c r="FK145" s="242">
        <f t="shared" si="834"/>
        <v>1</v>
      </c>
      <c r="FL145" s="242">
        <f t="shared" si="834"/>
        <v>1</v>
      </c>
      <c r="FM145" s="242">
        <f t="shared" si="834"/>
        <v>1</v>
      </c>
      <c r="FN145" s="242">
        <f t="shared" si="834"/>
        <v>1</v>
      </c>
      <c r="FO145" s="242">
        <f t="shared" si="834"/>
        <v>1</v>
      </c>
      <c r="FP145" s="242">
        <f t="shared" si="834"/>
        <v>1</v>
      </c>
      <c r="FQ145" s="242">
        <f t="shared" si="834"/>
        <v>1</v>
      </c>
      <c r="FR145" s="242">
        <f t="shared" si="834"/>
        <v>1</v>
      </c>
      <c r="FS145" s="242">
        <f t="shared" si="834"/>
        <v>1</v>
      </c>
      <c r="FT145" s="242">
        <f t="shared" ref="FT145:GZ145" si="835">100%-SUM(FT146:FT155)</f>
        <v>1</v>
      </c>
      <c r="FU145" s="242">
        <f t="shared" si="835"/>
        <v>1</v>
      </c>
      <c r="FV145" s="242">
        <f t="shared" si="835"/>
        <v>1</v>
      </c>
      <c r="FW145" s="242">
        <f t="shared" si="835"/>
        <v>1</v>
      </c>
      <c r="FX145" s="242">
        <f t="shared" si="835"/>
        <v>1</v>
      </c>
      <c r="FY145" s="242">
        <f t="shared" si="835"/>
        <v>1</v>
      </c>
      <c r="FZ145" s="242">
        <f t="shared" si="835"/>
        <v>1</v>
      </c>
      <c r="GA145" s="242">
        <f t="shared" si="835"/>
        <v>1</v>
      </c>
      <c r="GB145" s="242">
        <f t="shared" si="835"/>
        <v>1</v>
      </c>
      <c r="GC145" s="242">
        <f t="shared" si="835"/>
        <v>1</v>
      </c>
      <c r="GD145" s="242">
        <f t="shared" si="835"/>
        <v>1</v>
      </c>
      <c r="GE145" s="242">
        <f t="shared" si="835"/>
        <v>1</v>
      </c>
      <c r="GF145" s="242">
        <f t="shared" si="835"/>
        <v>1</v>
      </c>
      <c r="GG145" s="242">
        <f t="shared" si="835"/>
        <v>1</v>
      </c>
      <c r="GH145" s="242">
        <f t="shared" si="835"/>
        <v>1</v>
      </c>
      <c r="GI145" s="242">
        <f t="shared" si="835"/>
        <v>1</v>
      </c>
      <c r="GJ145" s="242">
        <f t="shared" si="835"/>
        <v>1</v>
      </c>
      <c r="GK145" s="242">
        <f t="shared" si="835"/>
        <v>1</v>
      </c>
      <c r="GL145" s="242">
        <f t="shared" si="835"/>
        <v>1</v>
      </c>
      <c r="GM145" s="242">
        <f t="shared" si="835"/>
        <v>1</v>
      </c>
      <c r="GN145" s="242">
        <f t="shared" si="835"/>
        <v>1</v>
      </c>
      <c r="GO145" s="242">
        <f t="shared" si="835"/>
        <v>1</v>
      </c>
      <c r="GP145" s="242">
        <f t="shared" si="835"/>
        <v>1</v>
      </c>
      <c r="GQ145" s="242">
        <f t="shared" si="835"/>
        <v>1</v>
      </c>
      <c r="GR145" s="242">
        <f t="shared" si="835"/>
        <v>1</v>
      </c>
      <c r="GS145" s="242">
        <f t="shared" si="835"/>
        <v>1</v>
      </c>
      <c r="GT145" s="242">
        <f t="shared" si="835"/>
        <v>1</v>
      </c>
      <c r="GU145" s="242">
        <f t="shared" si="835"/>
        <v>1</v>
      </c>
      <c r="GV145" s="242">
        <f t="shared" si="835"/>
        <v>1</v>
      </c>
      <c r="GW145" s="242">
        <f t="shared" si="835"/>
        <v>1</v>
      </c>
      <c r="GX145" s="242">
        <f t="shared" si="835"/>
        <v>1</v>
      </c>
      <c r="GY145" s="242">
        <f t="shared" si="835"/>
        <v>1</v>
      </c>
      <c r="GZ145" s="242">
        <f t="shared" si="835"/>
        <v>1</v>
      </c>
      <c r="HA145" s="228"/>
      <c r="HB145" s="228"/>
    </row>
    <row r="146" spans="1:210" s="239" customFormat="1" ht="10.199999999999999">
      <c r="A146" s="228"/>
      <c r="B146" s="229" t="s">
        <v>111</v>
      </c>
      <c r="C146" s="230"/>
      <c r="D146" s="229"/>
      <c r="E146" s="270"/>
      <c r="F146" s="116"/>
      <c r="G146" s="231"/>
      <c r="H146" s="228"/>
      <c r="I146" s="228" t="str">
        <f>$I$145</f>
        <v>Долевая структура себестоимости 1 ед. готовой продукции</v>
      </c>
      <c r="J146" s="228"/>
      <c r="K146" s="228"/>
      <c r="L146" s="228"/>
      <c r="M146" s="232"/>
      <c r="N146" s="233" t="str">
        <f t="shared" ref="N146:N154" si="836">IF(N125="","",N125)</f>
        <v/>
      </c>
      <c r="O146" s="228"/>
      <c r="P146" s="231"/>
      <c r="Q146" s="228" t="s">
        <v>14</v>
      </c>
      <c r="R146" s="228"/>
      <c r="S146" s="235"/>
      <c r="T146" s="233" t="str">
        <f>IF(T125="",справочники!$P$9,T125)</f>
        <v>облагается НДС</v>
      </c>
      <c r="U146" s="235"/>
      <c r="V146" s="235"/>
      <c r="W146" s="235"/>
      <c r="X146" s="236"/>
      <c r="Y146" s="231" t="s">
        <v>6</v>
      </c>
      <c r="Z146" s="237"/>
      <c r="AA146" s="243"/>
      <c r="AB146" s="243"/>
      <c r="AC146" s="243"/>
      <c r="AD146" s="243"/>
      <c r="AE146" s="243"/>
      <c r="AF146" s="243"/>
      <c r="AG146" s="243"/>
      <c r="AH146" s="243"/>
      <c r="AI146" s="243"/>
      <c r="AJ146" s="243"/>
      <c r="AK146" s="243"/>
      <c r="AL146" s="243"/>
      <c r="AM146" s="243"/>
      <c r="AN146" s="243"/>
      <c r="AO146" s="243"/>
      <c r="AP146" s="243"/>
      <c r="AQ146" s="243"/>
      <c r="AR146" s="243"/>
      <c r="AS146" s="243"/>
      <c r="AT146" s="243"/>
      <c r="AU146" s="243"/>
      <c r="AV146" s="243"/>
      <c r="AW146" s="243"/>
      <c r="AX146" s="243"/>
      <c r="AY146" s="243"/>
      <c r="AZ146" s="243"/>
      <c r="BA146" s="243"/>
      <c r="BB146" s="243"/>
      <c r="BC146" s="243"/>
      <c r="BD146" s="243"/>
      <c r="BE146" s="243"/>
      <c r="BF146" s="243"/>
      <c r="BG146" s="243"/>
      <c r="BH146" s="243"/>
      <c r="BI146" s="243"/>
      <c r="BJ146" s="243"/>
      <c r="BK146" s="243"/>
      <c r="BL146" s="243"/>
      <c r="BM146" s="243"/>
      <c r="BN146" s="243"/>
      <c r="BO146" s="243"/>
      <c r="BP146" s="243"/>
      <c r="BQ146" s="243"/>
      <c r="BR146" s="243"/>
      <c r="BS146" s="243"/>
      <c r="BT146" s="243"/>
      <c r="BU146" s="243"/>
      <c r="BV146" s="243"/>
      <c r="BW146" s="243"/>
      <c r="BX146" s="243"/>
      <c r="BY146" s="243"/>
      <c r="BZ146" s="243"/>
      <c r="CA146" s="243"/>
      <c r="CB146" s="243"/>
      <c r="CC146" s="243"/>
      <c r="CD146" s="243"/>
      <c r="CE146" s="243"/>
      <c r="CF146" s="243"/>
      <c r="CG146" s="243"/>
      <c r="CH146" s="243"/>
      <c r="CI146" s="243"/>
      <c r="CJ146" s="243"/>
      <c r="CK146" s="243"/>
      <c r="CL146" s="243"/>
      <c r="CM146" s="243"/>
      <c r="CN146" s="243"/>
      <c r="CO146" s="243"/>
      <c r="CP146" s="243"/>
      <c r="CQ146" s="243"/>
      <c r="CR146" s="243"/>
      <c r="CS146" s="243"/>
      <c r="CT146" s="243"/>
      <c r="CU146" s="243"/>
      <c r="CV146" s="243"/>
      <c r="CW146" s="243"/>
      <c r="CX146" s="243"/>
      <c r="CY146" s="243"/>
      <c r="CZ146" s="243"/>
      <c r="DA146" s="243"/>
      <c r="DB146" s="243"/>
      <c r="DC146" s="243"/>
      <c r="DD146" s="243"/>
      <c r="DE146" s="243"/>
      <c r="DF146" s="243"/>
      <c r="DG146" s="243"/>
      <c r="DH146" s="243"/>
      <c r="DI146" s="243"/>
      <c r="DJ146" s="243"/>
      <c r="DK146" s="243"/>
      <c r="DL146" s="243"/>
      <c r="DM146" s="243"/>
      <c r="DN146" s="243"/>
      <c r="DO146" s="243"/>
      <c r="DP146" s="243"/>
      <c r="DQ146" s="243"/>
      <c r="DR146" s="243"/>
      <c r="DS146" s="243"/>
      <c r="DT146" s="243"/>
      <c r="DU146" s="243"/>
      <c r="DV146" s="243"/>
      <c r="DW146" s="243"/>
      <c r="DX146" s="243"/>
      <c r="DY146" s="243"/>
      <c r="DZ146" s="243"/>
      <c r="EA146" s="243"/>
      <c r="EB146" s="243"/>
      <c r="EC146" s="243"/>
      <c r="ED146" s="243"/>
      <c r="EE146" s="243"/>
      <c r="EF146" s="243"/>
      <c r="EG146" s="243"/>
      <c r="EH146" s="243"/>
      <c r="EI146" s="243"/>
      <c r="EJ146" s="243"/>
      <c r="EK146" s="243"/>
      <c r="EL146" s="243"/>
      <c r="EM146" s="243"/>
      <c r="EN146" s="243"/>
      <c r="EO146" s="243"/>
      <c r="EP146" s="243"/>
      <c r="EQ146" s="243"/>
      <c r="ER146" s="243"/>
      <c r="ES146" s="243"/>
      <c r="ET146" s="243"/>
      <c r="EU146" s="243"/>
      <c r="EV146" s="243"/>
      <c r="EW146" s="243"/>
      <c r="EX146" s="243"/>
      <c r="EY146" s="243"/>
      <c r="EZ146" s="243"/>
      <c r="FA146" s="243"/>
      <c r="FB146" s="243"/>
      <c r="FC146" s="243"/>
      <c r="FD146" s="243"/>
      <c r="FE146" s="243"/>
      <c r="FF146" s="243"/>
      <c r="FG146" s="243"/>
      <c r="FH146" s="243"/>
      <c r="FI146" s="243"/>
      <c r="FJ146" s="243"/>
      <c r="FK146" s="243"/>
      <c r="FL146" s="243"/>
      <c r="FM146" s="243"/>
      <c r="FN146" s="243"/>
      <c r="FO146" s="243"/>
      <c r="FP146" s="243"/>
      <c r="FQ146" s="243"/>
      <c r="FR146" s="243"/>
      <c r="FS146" s="243"/>
      <c r="FT146" s="243"/>
      <c r="FU146" s="243"/>
      <c r="FV146" s="243"/>
      <c r="FW146" s="243"/>
      <c r="FX146" s="243"/>
      <c r="FY146" s="243"/>
      <c r="FZ146" s="243"/>
      <c r="GA146" s="243"/>
      <c r="GB146" s="243"/>
      <c r="GC146" s="243"/>
      <c r="GD146" s="243"/>
      <c r="GE146" s="243"/>
      <c r="GF146" s="243"/>
      <c r="GG146" s="243"/>
      <c r="GH146" s="243"/>
      <c r="GI146" s="243"/>
      <c r="GJ146" s="243"/>
      <c r="GK146" s="243"/>
      <c r="GL146" s="243"/>
      <c r="GM146" s="243"/>
      <c r="GN146" s="243"/>
      <c r="GO146" s="243"/>
      <c r="GP146" s="243"/>
      <c r="GQ146" s="243"/>
      <c r="GR146" s="243"/>
      <c r="GS146" s="243"/>
      <c r="GT146" s="243"/>
      <c r="GU146" s="243"/>
      <c r="GV146" s="243"/>
      <c r="GW146" s="243"/>
      <c r="GX146" s="243"/>
      <c r="GY146" s="243"/>
      <c r="GZ146" s="243"/>
      <c r="HA146" s="228"/>
      <c r="HB146" s="228"/>
    </row>
    <row r="147" spans="1:210" s="239" customFormat="1" ht="10.199999999999999">
      <c r="A147" s="228"/>
      <c r="B147" s="229" t="s">
        <v>112</v>
      </c>
      <c r="C147" s="228"/>
      <c r="D147" s="229"/>
      <c r="E147" s="270"/>
      <c r="F147" s="116"/>
      <c r="G147" s="231"/>
      <c r="H147" s="228"/>
      <c r="I147" s="228" t="str">
        <f t="shared" ref="I147:I154" si="837">$I$145</f>
        <v>Долевая структура себестоимости 1 ед. готовой продукции</v>
      </c>
      <c r="J147" s="228"/>
      <c r="K147" s="228"/>
      <c r="L147" s="228"/>
      <c r="M147" s="232"/>
      <c r="N147" s="233" t="str">
        <f t="shared" si="836"/>
        <v/>
      </c>
      <c r="O147" s="228"/>
      <c r="P147" s="231"/>
      <c r="Q147" s="228" t="s">
        <v>14</v>
      </c>
      <c r="R147" s="228"/>
      <c r="S147" s="235"/>
      <c r="T147" s="233" t="str">
        <f>IF(T126="",справочники!$P$9,T126)</f>
        <v>облагается НДС</v>
      </c>
      <c r="U147" s="235"/>
      <c r="V147" s="235"/>
      <c r="W147" s="235"/>
      <c r="X147" s="236"/>
      <c r="Y147" s="231" t="s">
        <v>6</v>
      </c>
      <c r="Z147" s="237"/>
      <c r="AA147" s="243"/>
      <c r="AB147" s="243"/>
      <c r="AC147" s="243"/>
      <c r="AD147" s="243"/>
      <c r="AE147" s="243"/>
      <c r="AF147" s="243"/>
      <c r="AG147" s="243"/>
      <c r="AH147" s="243"/>
      <c r="AI147" s="243"/>
      <c r="AJ147" s="243"/>
      <c r="AK147" s="243"/>
      <c r="AL147" s="243"/>
      <c r="AM147" s="243"/>
      <c r="AN147" s="243"/>
      <c r="AO147" s="243"/>
      <c r="AP147" s="243"/>
      <c r="AQ147" s="243"/>
      <c r="AR147" s="243"/>
      <c r="AS147" s="243"/>
      <c r="AT147" s="243"/>
      <c r="AU147" s="243"/>
      <c r="AV147" s="243"/>
      <c r="AW147" s="243"/>
      <c r="AX147" s="243"/>
      <c r="AY147" s="243"/>
      <c r="AZ147" s="243"/>
      <c r="BA147" s="243"/>
      <c r="BB147" s="243"/>
      <c r="BC147" s="243"/>
      <c r="BD147" s="243"/>
      <c r="BE147" s="243"/>
      <c r="BF147" s="243"/>
      <c r="BG147" s="243"/>
      <c r="BH147" s="243"/>
      <c r="BI147" s="243"/>
      <c r="BJ147" s="243"/>
      <c r="BK147" s="243"/>
      <c r="BL147" s="243"/>
      <c r="BM147" s="243"/>
      <c r="BN147" s="243"/>
      <c r="BO147" s="243"/>
      <c r="BP147" s="243"/>
      <c r="BQ147" s="243"/>
      <c r="BR147" s="243"/>
      <c r="BS147" s="243"/>
      <c r="BT147" s="243"/>
      <c r="BU147" s="243"/>
      <c r="BV147" s="243"/>
      <c r="BW147" s="243"/>
      <c r="BX147" s="243"/>
      <c r="BY147" s="243"/>
      <c r="BZ147" s="243"/>
      <c r="CA147" s="243"/>
      <c r="CB147" s="243"/>
      <c r="CC147" s="243"/>
      <c r="CD147" s="243"/>
      <c r="CE147" s="243"/>
      <c r="CF147" s="243"/>
      <c r="CG147" s="243"/>
      <c r="CH147" s="243"/>
      <c r="CI147" s="243"/>
      <c r="CJ147" s="243"/>
      <c r="CK147" s="243"/>
      <c r="CL147" s="243"/>
      <c r="CM147" s="243"/>
      <c r="CN147" s="243"/>
      <c r="CO147" s="243"/>
      <c r="CP147" s="243"/>
      <c r="CQ147" s="243"/>
      <c r="CR147" s="243"/>
      <c r="CS147" s="243"/>
      <c r="CT147" s="243"/>
      <c r="CU147" s="243"/>
      <c r="CV147" s="243"/>
      <c r="CW147" s="243"/>
      <c r="CX147" s="243"/>
      <c r="CY147" s="243"/>
      <c r="CZ147" s="243"/>
      <c r="DA147" s="243"/>
      <c r="DB147" s="243"/>
      <c r="DC147" s="243"/>
      <c r="DD147" s="243"/>
      <c r="DE147" s="243"/>
      <c r="DF147" s="243"/>
      <c r="DG147" s="243"/>
      <c r="DH147" s="243"/>
      <c r="DI147" s="243"/>
      <c r="DJ147" s="243"/>
      <c r="DK147" s="243"/>
      <c r="DL147" s="243"/>
      <c r="DM147" s="243"/>
      <c r="DN147" s="243"/>
      <c r="DO147" s="243"/>
      <c r="DP147" s="243"/>
      <c r="DQ147" s="243"/>
      <c r="DR147" s="243"/>
      <c r="DS147" s="243"/>
      <c r="DT147" s="243"/>
      <c r="DU147" s="243"/>
      <c r="DV147" s="243"/>
      <c r="DW147" s="243"/>
      <c r="DX147" s="243"/>
      <c r="DY147" s="243"/>
      <c r="DZ147" s="243"/>
      <c r="EA147" s="243"/>
      <c r="EB147" s="243"/>
      <c r="EC147" s="243"/>
      <c r="ED147" s="243"/>
      <c r="EE147" s="243"/>
      <c r="EF147" s="243"/>
      <c r="EG147" s="243"/>
      <c r="EH147" s="243"/>
      <c r="EI147" s="243"/>
      <c r="EJ147" s="243"/>
      <c r="EK147" s="243"/>
      <c r="EL147" s="243"/>
      <c r="EM147" s="243"/>
      <c r="EN147" s="243"/>
      <c r="EO147" s="243"/>
      <c r="EP147" s="243"/>
      <c r="EQ147" s="243"/>
      <c r="ER147" s="243"/>
      <c r="ES147" s="243"/>
      <c r="ET147" s="243"/>
      <c r="EU147" s="243"/>
      <c r="EV147" s="243"/>
      <c r="EW147" s="243"/>
      <c r="EX147" s="243"/>
      <c r="EY147" s="243"/>
      <c r="EZ147" s="243"/>
      <c r="FA147" s="243"/>
      <c r="FB147" s="243"/>
      <c r="FC147" s="243"/>
      <c r="FD147" s="243"/>
      <c r="FE147" s="243"/>
      <c r="FF147" s="243"/>
      <c r="FG147" s="243"/>
      <c r="FH147" s="243"/>
      <c r="FI147" s="243"/>
      <c r="FJ147" s="243"/>
      <c r="FK147" s="243"/>
      <c r="FL147" s="243"/>
      <c r="FM147" s="243"/>
      <c r="FN147" s="243"/>
      <c r="FO147" s="243"/>
      <c r="FP147" s="243"/>
      <c r="FQ147" s="243"/>
      <c r="FR147" s="243"/>
      <c r="FS147" s="243"/>
      <c r="FT147" s="243"/>
      <c r="FU147" s="243"/>
      <c r="FV147" s="243"/>
      <c r="FW147" s="243"/>
      <c r="FX147" s="243"/>
      <c r="FY147" s="243"/>
      <c r="FZ147" s="243"/>
      <c r="GA147" s="243"/>
      <c r="GB147" s="243"/>
      <c r="GC147" s="243"/>
      <c r="GD147" s="243"/>
      <c r="GE147" s="243"/>
      <c r="GF147" s="243"/>
      <c r="GG147" s="243"/>
      <c r="GH147" s="243"/>
      <c r="GI147" s="243"/>
      <c r="GJ147" s="243"/>
      <c r="GK147" s="243"/>
      <c r="GL147" s="243"/>
      <c r="GM147" s="243"/>
      <c r="GN147" s="243"/>
      <c r="GO147" s="243"/>
      <c r="GP147" s="243"/>
      <c r="GQ147" s="243"/>
      <c r="GR147" s="243"/>
      <c r="GS147" s="243"/>
      <c r="GT147" s="243"/>
      <c r="GU147" s="243"/>
      <c r="GV147" s="243"/>
      <c r="GW147" s="243"/>
      <c r="GX147" s="243"/>
      <c r="GY147" s="243"/>
      <c r="GZ147" s="243"/>
      <c r="HA147" s="228"/>
      <c r="HB147" s="228"/>
    </row>
    <row r="148" spans="1:210" s="239" customFormat="1" ht="10.199999999999999">
      <c r="A148" s="228"/>
      <c r="B148" s="245" t="s">
        <v>118</v>
      </c>
      <c r="C148" s="230"/>
      <c r="D148" s="229"/>
      <c r="E148" s="270"/>
      <c r="F148" s="116"/>
      <c r="G148" s="231"/>
      <c r="H148" s="228"/>
      <c r="I148" s="228" t="str">
        <f t="shared" si="837"/>
        <v>Долевая структура себестоимости 1 ед. готовой продукции</v>
      </c>
      <c r="J148" s="228"/>
      <c r="K148" s="228"/>
      <c r="L148" s="228"/>
      <c r="M148" s="232"/>
      <c r="N148" s="233" t="str">
        <f t="shared" si="836"/>
        <v/>
      </c>
      <c r="O148" s="228"/>
      <c r="P148" s="231"/>
      <c r="Q148" s="228" t="s">
        <v>14</v>
      </c>
      <c r="R148" s="228"/>
      <c r="S148" s="235"/>
      <c r="T148" s="233" t="str">
        <f>IF(T127="",справочники!$P$9,T127)</f>
        <v>облагается НДС</v>
      </c>
      <c r="U148" s="235"/>
      <c r="V148" s="235"/>
      <c r="W148" s="235"/>
      <c r="X148" s="236"/>
      <c r="Y148" s="231" t="s">
        <v>6</v>
      </c>
      <c r="Z148" s="237"/>
      <c r="AA148" s="243"/>
      <c r="AB148" s="243"/>
      <c r="AC148" s="243"/>
      <c r="AD148" s="243"/>
      <c r="AE148" s="243"/>
      <c r="AF148" s="243"/>
      <c r="AG148" s="243"/>
      <c r="AH148" s="243"/>
      <c r="AI148" s="243"/>
      <c r="AJ148" s="243"/>
      <c r="AK148" s="243"/>
      <c r="AL148" s="243"/>
      <c r="AM148" s="243"/>
      <c r="AN148" s="243"/>
      <c r="AO148" s="243"/>
      <c r="AP148" s="243"/>
      <c r="AQ148" s="243"/>
      <c r="AR148" s="243"/>
      <c r="AS148" s="243"/>
      <c r="AT148" s="243"/>
      <c r="AU148" s="243"/>
      <c r="AV148" s="243"/>
      <c r="AW148" s="243"/>
      <c r="AX148" s="243"/>
      <c r="AY148" s="243"/>
      <c r="AZ148" s="243"/>
      <c r="BA148" s="243"/>
      <c r="BB148" s="243"/>
      <c r="BC148" s="243"/>
      <c r="BD148" s="243"/>
      <c r="BE148" s="243"/>
      <c r="BF148" s="243"/>
      <c r="BG148" s="243"/>
      <c r="BH148" s="243"/>
      <c r="BI148" s="243"/>
      <c r="BJ148" s="243"/>
      <c r="BK148" s="243"/>
      <c r="BL148" s="243"/>
      <c r="BM148" s="243"/>
      <c r="BN148" s="243"/>
      <c r="BO148" s="243"/>
      <c r="BP148" s="243"/>
      <c r="BQ148" s="243"/>
      <c r="BR148" s="243"/>
      <c r="BS148" s="243"/>
      <c r="BT148" s="243"/>
      <c r="BU148" s="243"/>
      <c r="BV148" s="243"/>
      <c r="BW148" s="243"/>
      <c r="BX148" s="243"/>
      <c r="BY148" s="243"/>
      <c r="BZ148" s="243"/>
      <c r="CA148" s="243"/>
      <c r="CB148" s="243"/>
      <c r="CC148" s="243"/>
      <c r="CD148" s="243"/>
      <c r="CE148" s="243"/>
      <c r="CF148" s="243"/>
      <c r="CG148" s="243"/>
      <c r="CH148" s="243"/>
      <c r="CI148" s="243"/>
      <c r="CJ148" s="243"/>
      <c r="CK148" s="243"/>
      <c r="CL148" s="243"/>
      <c r="CM148" s="243"/>
      <c r="CN148" s="243"/>
      <c r="CO148" s="243"/>
      <c r="CP148" s="243"/>
      <c r="CQ148" s="243"/>
      <c r="CR148" s="243"/>
      <c r="CS148" s="243"/>
      <c r="CT148" s="243"/>
      <c r="CU148" s="243"/>
      <c r="CV148" s="243"/>
      <c r="CW148" s="243"/>
      <c r="CX148" s="243"/>
      <c r="CY148" s="243"/>
      <c r="CZ148" s="243"/>
      <c r="DA148" s="243"/>
      <c r="DB148" s="243"/>
      <c r="DC148" s="243"/>
      <c r="DD148" s="243"/>
      <c r="DE148" s="243"/>
      <c r="DF148" s="243"/>
      <c r="DG148" s="243"/>
      <c r="DH148" s="243"/>
      <c r="DI148" s="243"/>
      <c r="DJ148" s="243"/>
      <c r="DK148" s="243"/>
      <c r="DL148" s="243"/>
      <c r="DM148" s="243"/>
      <c r="DN148" s="243"/>
      <c r="DO148" s="243"/>
      <c r="DP148" s="243"/>
      <c r="DQ148" s="243"/>
      <c r="DR148" s="243"/>
      <c r="DS148" s="243"/>
      <c r="DT148" s="243"/>
      <c r="DU148" s="243"/>
      <c r="DV148" s="243"/>
      <c r="DW148" s="243"/>
      <c r="DX148" s="243"/>
      <c r="DY148" s="243"/>
      <c r="DZ148" s="243"/>
      <c r="EA148" s="243"/>
      <c r="EB148" s="243"/>
      <c r="EC148" s="243"/>
      <c r="ED148" s="243"/>
      <c r="EE148" s="243"/>
      <c r="EF148" s="243"/>
      <c r="EG148" s="243"/>
      <c r="EH148" s="243"/>
      <c r="EI148" s="243"/>
      <c r="EJ148" s="243"/>
      <c r="EK148" s="243"/>
      <c r="EL148" s="243"/>
      <c r="EM148" s="243"/>
      <c r="EN148" s="243"/>
      <c r="EO148" s="243"/>
      <c r="EP148" s="243"/>
      <c r="EQ148" s="243"/>
      <c r="ER148" s="243"/>
      <c r="ES148" s="243"/>
      <c r="ET148" s="243"/>
      <c r="EU148" s="243"/>
      <c r="EV148" s="243"/>
      <c r="EW148" s="243"/>
      <c r="EX148" s="243"/>
      <c r="EY148" s="243"/>
      <c r="EZ148" s="243"/>
      <c r="FA148" s="243"/>
      <c r="FB148" s="243"/>
      <c r="FC148" s="243"/>
      <c r="FD148" s="243"/>
      <c r="FE148" s="243"/>
      <c r="FF148" s="243"/>
      <c r="FG148" s="243"/>
      <c r="FH148" s="243"/>
      <c r="FI148" s="243"/>
      <c r="FJ148" s="243"/>
      <c r="FK148" s="243"/>
      <c r="FL148" s="243"/>
      <c r="FM148" s="243"/>
      <c r="FN148" s="243"/>
      <c r="FO148" s="243"/>
      <c r="FP148" s="243"/>
      <c r="FQ148" s="243"/>
      <c r="FR148" s="243"/>
      <c r="FS148" s="243"/>
      <c r="FT148" s="243"/>
      <c r="FU148" s="243"/>
      <c r="FV148" s="243"/>
      <c r="FW148" s="243"/>
      <c r="FX148" s="243"/>
      <c r="FY148" s="243"/>
      <c r="FZ148" s="243"/>
      <c r="GA148" s="243"/>
      <c r="GB148" s="243"/>
      <c r="GC148" s="243"/>
      <c r="GD148" s="243"/>
      <c r="GE148" s="243"/>
      <c r="GF148" s="243"/>
      <c r="GG148" s="243"/>
      <c r="GH148" s="243"/>
      <c r="GI148" s="243"/>
      <c r="GJ148" s="243"/>
      <c r="GK148" s="243"/>
      <c r="GL148" s="243"/>
      <c r="GM148" s="243"/>
      <c r="GN148" s="243"/>
      <c r="GO148" s="243"/>
      <c r="GP148" s="243"/>
      <c r="GQ148" s="243"/>
      <c r="GR148" s="243"/>
      <c r="GS148" s="243"/>
      <c r="GT148" s="243"/>
      <c r="GU148" s="243"/>
      <c r="GV148" s="243"/>
      <c r="GW148" s="243"/>
      <c r="GX148" s="243"/>
      <c r="GY148" s="243"/>
      <c r="GZ148" s="243"/>
      <c r="HA148" s="228"/>
      <c r="HB148" s="228"/>
    </row>
    <row r="149" spans="1:210" s="239" customFormat="1" ht="10.199999999999999">
      <c r="A149" s="228"/>
      <c r="B149" s="245" t="s">
        <v>113</v>
      </c>
      <c r="C149" s="228"/>
      <c r="D149" s="229"/>
      <c r="E149" s="270"/>
      <c r="F149" s="116"/>
      <c r="G149" s="231"/>
      <c r="H149" s="228"/>
      <c r="I149" s="228" t="str">
        <f t="shared" si="837"/>
        <v>Долевая структура себестоимости 1 ед. готовой продукции</v>
      </c>
      <c r="J149" s="228"/>
      <c r="K149" s="228"/>
      <c r="L149" s="228"/>
      <c r="M149" s="232"/>
      <c r="N149" s="233" t="str">
        <f t="shared" si="836"/>
        <v/>
      </c>
      <c r="O149" s="228"/>
      <c r="P149" s="231"/>
      <c r="Q149" s="228" t="s">
        <v>14</v>
      </c>
      <c r="R149" s="228"/>
      <c r="S149" s="235"/>
      <c r="T149" s="233" t="str">
        <f>IF(T128="",справочники!$P$9,T128)</f>
        <v>облагается НДС</v>
      </c>
      <c r="U149" s="235"/>
      <c r="V149" s="235"/>
      <c r="W149" s="235"/>
      <c r="X149" s="236"/>
      <c r="Y149" s="231" t="s">
        <v>6</v>
      </c>
      <c r="Z149" s="237"/>
      <c r="AA149" s="243"/>
      <c r="AB149" s="243"/>
      <c r="AC149" s="243"/>
      <c r="AD149" s="243"/>
      <c r="AE149" s="243"/>
      <c r="AF149" s="243"/>
      <c r="AG149" s="243"/>
      <c r="AH149" s="243"/>
      <c r="AI149" s="243"/>
      <c r="AJ149" s="243"/>
      <c r="AK149" s="243"/>
      <c r="AL149" s="243"/>
      <c r="AM149" s="243"/>
      <c r="AN149" s="243"/>
      <c r="AO149" s="243"/>
      <c r="AP149" s="243"/>
      <c r="AQ149" s="243"/>
      <c r="AR149" s="243"/>
      <c r="AS149" s="243"/>
      <c r="AT149" s="243"/>
      <c r="AU149" s="243"/>
      <c r="AV149" s="243"/>
      <c r="AW149" s="243"/>
      <c r="AX149" s="243"/>
      <c r="AY149" s="243"/>
      <c r="AZ149" s="243"/>
      <c r="BA149" s="243"/>
      <c r="BB149" s="243"/>
      <c r="BC149" s="243"/>
      <c r="BD149" s="243"/>
      <c r="BE149" s="243"/>
      <c r="BF149" s="243"/>
      <c r="BG149" s="243"/>
      <c r="BH149" s="243"/>
      <c r="BI149" s="243"/>
      <c r="BJ149" s="243"/>
      <c r="BK149" s="243"/>
      <c r="BL149" s="243"/>
      <c r="BM149" s="243"/>
      <c r="BN149" s="243"/>
      <c r="BO149" s="243"/>
      <c r="BP149" s="243"/>
      <c r="BQ149" s="243"/>
      <c r="BR149" s="243"/>
      <c r="BS149" s="243"/>
      <c r="BT149" s="243"/>
      <c r="BU149" s="243"/>
      <c r="BV149" s="243"/>
      <c r="BW149" s="243"/>
      <c r="BX149" s="243"/>
      <c r="BY149" s="243"/>
      <c r="BZ149" s="243"/>
      <c r="CA149" s="243"/>
      <c r="CB149" s="243"/>
      <c r="CC149" s="243"/>
      <c r="CD149" s="243"/>
      <c r="CE149" s="243"/>
      <c r="CF149" s="243"/>
      <c r="CG149" s="243"/>
      <c r="CH149" s="243"/>
      <c r="CI149" s="243"/>
      <c r="CJ149" s="243"/>
      <c r="CK149" s="243"/>
      <c r="CL149" s="243"/>
      <c r="CM149" s="243"/>
      <c r="CN149" s="243"/>
      <c r="CO149" s="243"/>
      <c r="CP149" s="243"/>
      <c r="CQ149" s="243"/>
      <c r="CR149" s="243"/>
      <c r="CS149" s="243"/>
      <c r="CT149" s="243"/>
      <c r="CU149" s="243"/>
      <c r="CV149" s="243"/>
      <c r="CW149" s="243"/>
      <c r="CX149" s="243"/>
      <c r="CY149" s="243"/>
      <c r="CZ149" s="243"/>
      <c r="DA149" s="243"/>
      <c r="DB149" s="243"/>
      <c r="DC149" s="243"/>
      <c r="DD149" s="243"/>
      <c r="DE149" s="243"/>
      <c r="DF149" s="243"/>
      <c r="DG149" s="243"/>
      <c r="DH149" s="243"/>
      <c r="DI149" s="243"/>
      <c r="DJ149" s="243"/>
      <c r="DK149" s="243"/>
      <c r="DL149" s="243"/>
      <c r="DM149" s="243"/>
      <c r="DN149" s="243"/>
      <c r="DO149" s="243"/>
      <c r="DP149" s="243"/>
      <c r="DQ149" s="243"/>
      <c r="DR149" s="243"/>
      <c r="DS149" s="243"/>
      <c r="DT149" s="243"/>
      <c r="DU149" s="243"/>
      <c r="DV149" s="243"/>
      <c r="DW149" s="243"/>
      <c r="DX149" s="243"/>
      <c r="DY149" s="243"/>
      <c r="DZ149" s="243"/>
      <c r="EA149" s="243"/>
      <c r="EB149" s="243"/>
      <c r="EC149" s="243"/>
      <c r="ED149" s="243"/>
      <c r="EE149" s="243"/>
      <c r="EF149" s="243"/>
      <c r="EG149" s="243"/>
      <c r="EH149" s="243"/>
      <c r="EI149" s="243"/>
      <c r="EJ149" s="243"/>
      <c r="EK149" s="243"/>
      <c r="EL149" s="243"/>
      <c r="EM149" s="243"/>
      <c r="EN149" s="243"/>
      <c r="EO149" s="243"/>
      <c r="EP149" s="243"/>
      <c r="EQ149" s="243"/>
      <c r="ER149" s="243"/>
      <c r="ES149" s="243"/>
      <c r="ET149" s="243"/>
      <c r="EU149" s="243"/>
      <c r="EV149" s="243"/>
      <c r="EW149" s="243"/>
      <c r="EX149" s="243"/>
      <c r="EY149" s="243"/>
      <c r="EZ149" s="243"/>
      <c r="FA149" s="243"/>
      <c r="FB149" s="243"/>
      <c r="FC149" s="243"/>
      <c r="FD149" s="243"/>
      <c r="FE149" s="243"/>
      <c r="FF149" s="243"/>
      <c r="FG149" s="243"/>
      <c r="FH149" s="243"/>
      <c r="FI149" s="243"/>
      <c r="FJ149" s="243"/>
      <c r="FK149" s="243"/>
      <c r="FL149" s="243"/>
      <c r="FM149" s="243"/>
      <c r="FN149" s="243"/>
      <c r="FO149" s="243"/>
      <c r="FP149" s="243"/>
      <c r="FQ149" s="243"/>
      <c r="FR149" s="243"/>
      <c r="FS149" s="243"/>
      <c r="FT149" s="243"/>
      <c r="FU149" s="243"/>
      <c r="FV149" s="243"/>
      <c r="FW149" s="243"/>
      <c r="FX149" s="243"/>
      <c r="FY149" s="243"/>
      <c r="FZ149" s="243"/>
      <c r="GA149" s="243"/>
      <c r="GB149" s="243"/>
      <c r="GC149" s="243"/>
      <c r="GD149" s="243"/>
      <c r="GE149" s="243"/>
      <c r="GF149" s="243"/>
      <c r="GG149" s="243"/>
      <c r="GH149" s="243"/>
      <c r="GI149" s="243"/>
      <c r="GJ149" s="243"/>
      <c r="GK149" s="243"/>
      <c r="GL149" s="243"/>
      <c r="GM149" s="243"/>
      <c r="GN149" s="243"/>
      <c r="GO149" s="243"/>
      <c r="GP149" s="243"/>
      <c r="GQ149" s="243"/>
      <c r="GR149" s="243"/>
      <c r="GS149" s="243"/>
      <c r="GT149" s="243"/>
      <c r="GU149" s="243"/>
      <c r="GV149" s="243"/>
      <c r="GW149" s="243"/>
      <c r="GX149" s="243"/>
      <c r="GY149" s="243"/>
      <c r="GZ149" s="243"/>
      <c r="HA149" s="228"/>
      <c r="HB149" s="228"/>
    </row>
    <row r="150" spans="1:210" s="239" customFormat="1" ht="10.199999999999999">
      <c r="A150" s="228"/>
      <c r="B150" s="245" t="s">
        <v>114</v>
      </c>
      <c r="C150" s="230"/>
      <c r="D150" s="229"/>
      <c r="E150" s="270"/>
      <c r="F150" s="116"/>
      <c r="G150" s="231"/>
      <c r="H150" s="228"/>
      <c r="I150" s="228" t="str">
        <f t="shared" si="837"/>
        <v>Долевая структура себестоимости 1 ед. готовой продукции</v>
      </c>
      <c r="J150" s="228"/>
      <c r="K150" s="228"/>
      <c r="L150" s="228"/>
      <c r="M150" s="232"/>
      <c r="N150" s="233" t="str">
        <f t="shared" si="836"/>
        <v/>
      </c>
      <c r="O150" s="228"/>
      <c r="P150" s="231"/>
      <c r="Q150" s="228" t="s">
        <v>14</v>
      </c>
      <c r="R150" s="228"/>
      <c r="S150" s="235"/>
      <c r="T150" s="233" t="str">
        <f>IF(T129="",справочники!$P$9,T129)</f>
        <v>облагается НДС</v>
      </c>
      <c r="U150" s="235"/>
      <c r="V150" s="235"/>
      <c r="W150" s="235"/>
      <c r="X150" s="236"/>
      <c r="Y150" s="231" t="s">
        <v>6</v>
      </c>
      <c r="Z150" s="237"/>
      <c r="AA150" s="243"/>
      <c r="AB150" s="243"/>
      <c r="AC150" s="243"/>
      <c r="AD150" s="243"/>
      <c r="AE150" s="243"/>
      <c r="AF150" s="243"/>
      <c r="AG150" s="243"/>
      <c r="AH150" s="243"/>
      <c r="AI150" s="243"/>
      <c r="AJ150" s="243"/>
      <c r="AK150" s="243"/>
      <c r="AL150" s="243"/>
      <c r="AM150" s="243"/>
      <c r="AN150" s="243"/>
      <c r="AO150" s="243"/>
      <c r="AP150" s="243"/>
      <c r="AQ150" s="243"/>
      <c r="AR150" s="243"/>
      <c r="AS150" s="243"/>
      <c r="AT150" s="243"/>
      <c r="AU150" s="243"/>
      <c r="AV150" s="243"/>
      <c r="AW150" s="243"/>
      <c r="AX150" s="243"/>
      <c r="AY150" s="243"/>
      <c r="AZ150" s="243"/>
      <c r="BA150" s="243"/>
      <c r="BB150" s="243"/>
      <c r="BC150" s="243"/>
      <c r="BD150" s="243"/>
      <c r="BE150" s="243"/>
      <c r="BF150" s="243"/>
      <c r="BG150" s="243"/>
      <c r="BH150" s="243"/>
      <c r="BI150" s="243"/>
      <c r="BJ150" s="243"/>
      <c r="BK150" s="243"/>
      <c r="BL150" s="243"/>
      <c r="BM150" s="243"/>
      <c r="BN150" s="243"/>
      <c r="BO150" s="243"/>
      <c r="BP150" s="243"/>
      <c r="BQ150" s="243"/>
      <c r="BR150" s="243"/>
      <c r="BS150" s="243"/>
      <c r="BT150" s="243"/>
      <c r="BU150" s="243"/>
      <c r="BV150" s="243"/>
      <c r="BW150" s="243"/>
      <c r="BX150" s="243"/>
      <c r="BY150" s="243"/>
      <c r="BZ150" s="243"/>
      <c r="CA150" s="243"/>
      <c r="CB150" s="243"/>
      <c r="CC150" s="243"/>
      <c r="CD150" s="243"/>
      <c r="CE150" s="243"/>
      <c r="CF150" s="243"/>
      <c r="CG150" s="243"/>
      <c r="CH150" s="243"/>
      <c r="CI150" s="243"/>
      <c r="CJ150" s="243"/>
      <c r="CK150" s="243"/>
      <c r="CL150" s="243"/>
      <c r="CM150" s="243"/>
      <c r="CN150" s="243"/>
      <c r="CO150" s="243"/>
      <c r="CP150" s="243"/>
      <c r="CQ150" s="243"/>
      <c r="CR150" s="243"/>
      <c r="CS150" s="243"/>
      <c r="CT150" s="243"/>
      <c r="CU150" s="243"/>
      <c r="CV150" s="243"/>
      <c r="CW150" s="243"/>
      <c r="CX150" s="243"/>
      <c r="CY150" s="243"/>
      <c r="CZ150" s="243"/>
      <c r="DA150" s="243"/>
      <c r="DB150" s="243"/>
      <c r="DC150" s="243"/>
      <c r="DD150" s="243"/>
      <c r="DE150" s="243"/>
      <c r="DF150" s="243"/>
      <c r="DG150" s="243"/>
      <c r="DH150" s="243"/>
      <c r="DI150" s="243"/>
      <c r="DJ150" s="243"/>
      <c r="DK150" s="243"/>
      <c r="DL150" s="243"/>
      <c r="DM150" s="243"/>
      <c r="DN150" s="243"/>
      <c r="DO150" s="243"/>
      <c r="DP150" s="243"/>
      <c r="DQ150" s="243"/>
      <c r="DR150" s="243"/>
      <c r="DS150" s="243"/>
      <c r="DT150" s="243"/>
      <c r="DU150" s="243"/>
      <c r="DV150" s="243"/>
      <c r="DW150" s="243"/>
      <c r="DX150" s="243"/>
      <c r="DY150" s="243"/>
      <c r="DZ150" s="243"/>
      <c r="EA150" s="243"/>
      <c r="EB150" s="243"/>
      <c r="EC150" s="243"/>
      <c r="ED150" s="243"/>
      <c r="EE150" s="243"/>
      <c r="EF150" s="243"/>
      <c r="EG150" s="243"/>
      <c r="EH150" s="243"/>
      <c r="EI150" s="243"/>
      <c r="EJ150" s="243"/>
      <c r="EK150" s="243"/>
      <c r="EL150" s="243"/>
      <c r="EM150" s="243"/>
      <c r="EN150" s="243"/>
      <c r="EO150" s="243"/>
      <c r="EP150" s="243"/>
      <c r="EQ150" s="243"/>
      <c r="ER150" s="243"/>
      <c r="ES150" s="243"/>
      <c r="ET150" s="243"/>
      <c r="EU150" s="243"/>
      <c r="EV150" s="243"/>
      <c r="EW150" s="243"/>
      <c r="EX150" s="243"/>
      <c r="EY150" s="243"/>
      <c r="EZ150" s="243"/>
      <c r="FA150" s="243"/>
      <c r="FB150" s="243"/>
      <c r="FC150" s="243"/>
      <c r="FD150" s="243"/>
      <c r="FE150" s="243"/>
      <c r="FF150" s="243"/>
      <c r="FG150" s="243"/>
      <c r="FH150" s="243"/>
      <c r="FI150" s="243"/>
      <c r="FJ150" s="243"/>
      <c r="FK150" s="243"/>
      <c r="FL150" s="243"/>
      <c r="FM150" s="243"/>
      <c r="FN150" s="243"/>
      <c r="FO150" s="243"/>
      <c r="FP150" s="243"/>
      <c r="FQ150" s="243"/>
      <c r="FR150" s="243"/>
      <c r="FS150" s="243"/>
      <c r="FT150" s="243"/>
      <c r="FU150" s="243"/>
      <c r="FV150" s="243"/>
      <c r="FW150" s="243"/>
      <c r="FX150" s="243"/>
      <c r="FY150" s="243"/>
      <c r="FZ150" s="243"/>
      <c r="GA150" s="243"/>
      <c r="GB150" s="243"/>
      <c r="GC150" s="243"/>
      <c r="GD150" s="243"/>
      <c r="GE150" s="243"/>
      <c r="GF150" s="243"/>
      <c r="GG150" s="243"/>
      <c r="GH150" s="243"/>
      <c r="GI150" s="243"/>
      <c r="GJ150" s="243"/>
      <c r="GK150" s="243"/>
      <c r="GL150" s="243"/>
      <c r="GM150" s="243"/>
      <c r="GN150" s="243"/>
      <c r="GO150" s="243"/>
      <c r="GP150" s="243"/>
      <c r="GQ150" s="243"/>
      <c r="GR150" s="243"/>
      <c r="GS150" s="243"/>
      <c r="GT150" s="243"/>
      <c r="GU150" s="243"/>
      <c r="GV150" s="243"/>
      <c r="GW150" s="243"/>
      <c r="GX150" s="243"/>
      <c r="GY150" s="243"/>
      <c r="GZ150" s="243"/>
      <c r="HA150" s="228"/>
      <c r="HB150" s="228"/>
    </row>
    <row r="151" spans="1:210" s="239" customFormat="1" ht="10.199999999999999">
      <c r="A151" s="228"/>
      <c r="B151" s="245" t="s">
        <v>115</v>
      </c>
      <c r="C151" s="228"/>
      <c r="D151" s="229"/>
      <c r="E151" s="270"/>
      <c r="F151" s="116"/>
      <c r="G151" s="231"/>
      <c r="H151" s="228"/>
      <c r="I151" s="228" t="str">
        <f t="shared" si="837"/>
        <v>Долевая структура себестоимости 1 ед. готовой продукции</v>
      </c>
      <c r="J151" s="228"/>
      <c r="K151" s="228"/>
      <c r="L151" s="228"/>
      <c r="M151" s="232"/>
      <c r="N151" s="233" t="str">
        <f t="shared" si="836"/>
        <v/>
      </c>
      <c r="O151" s="228"/>
      <c r="P151" s="231"/>
      <c r="Q151" s="228" t="s">
        <v>14</v>
      </c>
      <c r="R151" s="228"/>
      <c r="S151" s="235"/>
      <c r="T151" s="233" t="str">
        <f>IF(T130="",справочники!$P$9,T130)</f>
        <v>облагается НДС</v>
      </c>
      <c r="U151" s="235"/>
      <c r="V151" s="235"/>
      <c r="W151" s="235"/>
      <c r="X151" s="236"/>
      <c r="Y151" s="231" t="s">
        <v>6</v>
      </c>
      <c r="Z151" s="237"/>
      <c r="AA151" s="243"/>
      <c r="AB151" s="243"/>
      <c r="AC151" s="243"/>
      <c r="AD151" s="243"/>
      <c r="AE151" s="243"/>
      <c r="AF151" s="243"/>
      <c r="AG151" s="243"/>
      <c r="AH151" s="243"/>
      <c r="AI151" s="243"/>
      <c r="AJ151" s="243"/>
      <c r="AK151" s="243"/>
      <c r="AL151" s="243"/>
      <c r="AM151" s="243"/>
      <c r="AN151" s="243"/>
      <c r="AO151" s="243"/>
      <c r="AP151" s="243"/>
      <c r="AQ151" s="243"/>
      <c r="AR151" s="243"/>
      <c r="AS151" s="243"/>
      <c r="AT151" s="243"/>
      <c r="AU151" s="243"/>
      <c r="AV151" s="243"/>
      <c r="AW151" s="243"/>
      <c r="AX151" s="243"/>
      <c r="AY151" s="243"/>
      <c r="AZ151" s="243"/>
      <c r="BA151" s="243"/>
      <c r="BB151" s="243"/>
      <c r="BC151" s="243"/>
      <c r="BD151" s="243"/>
      <c r="BE151" s="243"/>
      <c r="BF151" s="243"/>
      <c r="BG151" s="243"/>
      <c r="BH151" s="243"/>
      <c r="BI151" s="243"/>
      <c r="BJ151" s="243"/>
      <c r="BK151" s="243"/>
      <c r="BL151" s="243"/>
      <c r="BM151" s="243"/>
      <c r="BN151" s="243"/>
      <c r="BO151" s="243"/>
      <c r="BP151" s="243"/>
      <c r="BQ151" s="243"/>
      <c r="BR151" s="243"/>
      <c r="BS151" s="243"/>
      <c r="BT151" s="243"/>
      <c r="BU151" s="243"/>
      <c r="BV151" s="243"/>
      <c r="BW151" s="243"/>
      <c r="BX151" s="243"/>
      <c r="BY151" s="243"/>
      <c r="BZ151" s="243"/>
      <c r="CA151" s="243"/>
      <c r="CB151" s="243"/>
      <c r="CC151" s="243"/>
      <c r="CD151" s="243"/>
      <c r="CE151" s="243"/>
      <c r="CF151" s="243"/>
      <c r="CG151" s="243"/>
      <c r="CH151" s="243"/>
      <c r="CI151" s="243"/>
      <c r="CJ151" s="243"/>
      <c r="CK151" s="243"/>
      <c r="CL151" s="243"/>
      <c r="CM151" s="243"/>
      <c r="CN151" s="243"/>
      <c r="CO151" s="243"/>
      <c r="CP151" s="243"/>
      <c r="CQ151" s="243"/>
      <c r="CR151" s="243"/>
      <c r="CS151" s="243"/>
      <c r="CT151" s="243"/>
      <c r="CU151" s="243"/>
      <c r="CV151" s="243"/>
      <c r="CW151" s="243"/>
      <c r="CX151" s="243"/>
      <c r="CY151" s="243"/>
      <c r="CZ151" s="243"/>
      <c r="DA151" s="243"/>
      <c r="DB151" s="243"/>
      <c r="DC151" s="243"/>
      <c r="DD151" s="243"/>
      <c r="DE151" s="243"/>
      <c r="DF151" s="243"/>
      <c r="DG151" s="243"/>
      <c r="DH151" s="243"/>
      <c r="DI151" s="243"/>
      <c r="DJ151" s="243"/>
      <c r="DK151" s="243"/>
      <c r="DL151" s="243"/>
      <c r="DM151" s="243"/>
      <c r="DN151" s="243"/>
      <c r="DO151" s="243"/>
      <c r="DP151" s="243"/>
      <c r="DQ151" s="243"/>
      <c r="DR151" s="243"/>
      <c r="DS151" s="243"/>
      <c r="DT151" s="243"/>
      <c r="DU151" s="243"/>
      <c r="DV151" s="243"/>
      <c r="DW151" s="243"/>
      <c r="DX151" s="243"/>
      <c r="DY151" s="243"/>
      <c r="DZ151" s="243"/>
      <c r="EA151" s="243"/>
      <c r="EB151" s="243"/>
      <c r="EC151" s="243"/>
      <c r="ED151" s="243"/>
      <c r="EE151" s="243"/>
      <c r="EF151" s="243"/>
      <c r="EG151" s="243"/>
      <c r="EH151" s="243"/>
      <c r="EI151" s="243"/>
      <c r="EJ151" s="243"/>
      <c r="EK151" s="243"/>
      <c r="EL151" s="243"/>
      <c r="EM151" s="243"/>
      <c r="EN151" s="243"/>
      <c r="EO151" s="243"/>
      <c r="EP151" s="243"/>
      <c r="EQ151" s="243"/>
      <c r="ER151" s="243"/>
      <c r="ES151" s="243"/>
      <c r="ET151" s="243"/>
      <c r="EU151" s="243"/>
      <c r="EV151" s="243"/>
      <c r="EW151" s="243"/>
      <c r="EX151" s="243"/>
      <c r="EY151" s="243"/>
      <c r="EZ151" s="243"/>
      <c r="FA151" s="243"/>
      <c r="FB151" s="243"/>
      <c r="FC151" s="243"/>
      <c r="FD151" s="243"/>
      <c r="FE151" s="243"/>
      <c r="FF151" s="243"/>
      <c r="FG151" s="243"/>
      <c r="FH151" s="243"/>
      <c r="FI151" s="243"/>
      <c r="FJ151" s="243"/>
      <c r="FK151" s="243"/>
      <c r="FL151" s="243"/>
      <c r="FM151" s="243"/>
      <c r="FN151" s="243"/>
      <c r="FO151" s="243"/>
      <c r="FP151" s="243"/>
      <c r="FQ151" s="243"/>
      <c r="FR151" s="243"/>
      <c r="FS151" s="243"/>
      <c r="FT151" s="243"/>
      <c r="FU151" s="243"/>
      <c r="FV151" s="243"/>
      <c r="FW151" s="243"/>
      <c r="FX151" s="243"/>
      <c r="FY151" s="243"/>
      <c r="FZ151" s="243"/>
      <c r="GA151" s="243"/>
      <c r="GB151" s="243"/>
      <c r="GC151" s="243"/>
      <c r="GD151" s="243"/>
      <c r="GE151" s="243"/>
      <c r="GF151" s="243"/>
      <c r="GG151" s="243"/>
      <c r="GH151" s="243"/>
      <c r="GI151" s="243"/>
      <c r="GJ151" s="243"/>
      <c r="GK151" s="243"/>
      <c r="GL151" s="243"/>
      <c r="GM151" s="243"/>
      <c r="GN151" s="243"/>
      <c r="GO151" s="243"/>
      <c r="GP151" s="243"/>
      <c r="GQ151" s="243"/>
      <c r="GR151" s="243"/>
      <c r="GS151" s="243"/>
      <c r="GT151" s="243"/>
      <c r="GU151" s="243"/>
      <c r="GV151" s="243"/>
      <c r="GW151" s="243"/>
      <c r="GX151" s="243"/>
      <c r="GY151" s="243"/>
      <c r="GZ151" s="243"/>
      <c r="HA151" s="228"/>
      <c r="HB151" s="228"/>
    </row>
    <row r="152" spans="1:210" s="239" customFormat="1" ht="10.199999999999999">
      <c r="A152" s="228"/>
      <c r="B152" s="245" t="s">
        <v>116</v>
      </c>
      <c r="C152" s="230"/>
      <c r="D152" s="229"/>
      <c r="E152" s="270"/>
      <c r="F152" s="116"/>
      <c r="G152" s="231"/>
      <c r="H152" s="228"/>
      <c r="I152" s="228" t="str">
        <f t="shared" si="837"/>
        <v>Долевая структура себестоимости 1 ед. готовой продукции</v>
      </c>
      <c r="J152" s="228"/>
      <c r="K152" s="228"/>
      <c r="L152" s="228"/>
      <c r="M152" s="232"/>
      <c r="N152" s="233" t="str">
        <f t="shared" si="836"/>
        <v/>
      </c>
      <c r="O152" s="228"/>
      <c r="P152" s="231"/>
      <c r="Q152" s="228" t="s">
        <v>14</v>
      </c>
      <c r="R152" s="228"/>
      <c r="S152" s="235"/>
      <c r="T152" s="233" t="str">
        <f>IF(T131="",справочники!$P$9,T131)</f>
        <v>облагается НДС</v>
      </c>
      <c r="U152" s="235"/>
      <c r="V152" s="235"/>
      <c r="W152" s="235"/>
      <c r="X152" s="236"/>
      <c r="Y152" s="231" t="s">
        <v>6</v>
      </c>
      <c r="Z152" s="237"/>
      <c r="AA152" s="243"/>
      <c r="AB152" s="243"/>
      <c r="AC152" s="243"/>
      <c r="AD152" s="243"/>
      <c r="AE152" s="243"/>
      <c r="AF152" s="243"/>
      <c r="AG152" s="243"/>
      <c r="AH152" s="243"/>
      <c r="AI152" s="243"/>
      <c r="AJ152" s="243"/>
      <c r="AK152" s="243"/>
      <c r="AL152" s="243"/>
      <c r="AM152" s="243"/>
      <c r="AN152" s="243"/>
      <c r="AO152" s="243"/>
      <c r="AP152" s="243"/>
      <c r="AQ152" s="243"/>
      <c r="AR152" s="243"/>
      <c r="AS152" s="243"/>
      <c r="AT152" s="243"/>
      <c r="AU152" s="243"/>
      <c r="AV152" s="243"/>
      <c r="AW152" s="243"/>
      <c r="AX152" s="243"/>
      <c r="AY152" s="243"/>
      <c r="AZ152" s="243"/>
      <c r="BA152" s="243"/>
      <c r="BB152" s="243"/>
      <c r="BC152" s="243"/>
      <c r="BD152" s="243"/>
      <c r="BE152" s="243"/>
      <c r="BF152" s="243"/>
      <c r="BG152" s="243"/>
      <c r="BH152" s="243"/>
      <c r="BI152" s="243"/>
      <c r="BJ152" s="243"/>
      <c r="BK152" s="243"/>
      <c r="BL152" s="243"/>
      <c r="BM152" s="243"/>
      <c r="BN152" s="243"/>
      <c r="BO152" s="243"/>
      <c r="BP152" s="243"/>
      <c r="BQ152" s="243"/>
      <c r="BR152" s="243"/>
      <c r="BS152" s="243"/>
      <c r="BT152" s="243"/>
      <c r="BU152" s="243"/>
      <c r="BV152" s="243"/>
      <c r="BW152" s="243"/>
      <c r="BX152" s="243"/>
      <c r="BY152" s="243"/>
      <c r="BZ152" s="243"/>
      <c r="CA152" s="243"/>
      <c r="CB152" s="243"/>
      <c r="CC152" s="243"/>
      <c r="CD152" s="243"/>
      <c r="CE152" s="243"/>
      <c r="CF152" s="243"/>
      <c r="CG152" s="243"/>
      <c r="CH152" s="243"/>
      <c r="CI152" s="243"/>
      <c r="CJ152" s="243"/>
      <c r="CK152" s="243"/>
      <c r="CL152" s="243"/>
      <c r="CM152" s="243"/>
      <c r="CN152" s="243"/>
      <c r="CO152" s="243"/>
      <c r="CP152" s="243"/>
      <c r="CQ152" s="243"/>
      <c r="CR152" s="243"/>
      <c r="CS152" s="243"/>
      <c r="CT152" s="243"/>
      <c r="CU152" s="243"/>
      <c r="CV152" s="243"/>
      <c r="CW152" s="243"/>
      <c r="CX152" s="243"/>
      <c r="CY152" s="243"/>
      <c r="CZ152" s="243"/>
      <c r="DA152" s="243"/>
      <c r="DB152" s="243"/>
      <c r="DC152" s="243"/>
      <c r="DD152" s="243"/>
      <c r="DE152" s="243"/>
      <c r="DF152" s="243"/>
      <c r="DG152" s="243"/>
      <c r="DH152" s="243"/>
      <c r="DI152" s="243"/>
      <c r="DJ152" s="243"/>
      <c r="DK152" s="243"/>
      <c r="DL152" s="243"/>
      <c r="DM152" s="243"/>
      <c r="DN152" s="243"/>
      <c r="DO152" s="243"/>
      <c r="DP152" s="243"/>
      <c r="DQ152" s="243"/>
      <c r="DR152" s="243"/>
      <c r="DS152" s="243"/>
      <c r="DT152" s="243"/>
      <c r="DU152" s="243"/>
      <c r="DV152" s="243"/>
      <c r="DW152" s="243"/>
      <c r="DX152" s="243"/>
      <c r="DY152" s="243"/>
      <c r="DZ152" s="243"/>
      <c r="EA152" s="243"/>
      <c r="EB152" s="243"/>
      <c r="EC152" s="243"/>
      <c r="ED152" s="243"/>
      <c r="EE152" s="243"/>
      <c r="EF152" s="243"/>
      <c r="EG152" s="243"/>
      <c r="EH152" s="243"/>
      <c r="EI152" s="243"/>
      <c r="EJ152" s="243"/>
      <c r="EK152" s="243"/>
      <c r="EL152" s="243"/>
      <c r="EM152" s="243"/>
      <c r="EN152" s="243"/>
      <c r="EO152" s="243"/>
      <c r="EP152" s="243"/>
      <c r="EQ152" s="243"/>
      <c r="ER152" s="243"/>
      <c r="ES152" s="243"/>
      <c r="ET152" s="243"/>
      <c r="EU152" s="243"/>
      <c r="EV152" s="243"/>
      <c r="EW152" s="243"/>
      <c r="EX152" s="243"/>
      <c r="EY152" s="243"/>
      <c r="EZ152" s="243"/>
      <c r="FA152" s="243"/>
      <c r="FB152" s="243"/>
      <c r="FC152" s="243"/>
      <c r="FD152" s="243"/>
      <c r="FE152" s="243"/>
      <c r="FF152" s="243"/>
      <c r="FG152" s="243"/>
      <c r="FH152" s="243"/>
      <c r="FI152" s="243"/>
      <c r="FJ152" s="243"/>
      <c r="FK152" s="243"/>
      <c r="FL152" s="243"/>
      <c r="FM152" s="243"/>
      <c r="FN152" s="243"/>
      <c r="FO152" s="243"/>
      <c r="FP152" s="243"/>
      <c r="FQ152" s="243"/>
      <c r="FR152" s="243"/>
      <c r="FS152" s="243"/>
      <c r="FT152" s="243"/>
      <c r="FU152" s="243"/>
      <c r="FV152" s="243"/>
      <c r="FW152" s="243"/>
      <c r="FX152" s="243"/>
      <c r="FY152" s="243"/>
      <c r="FZ152" s="243"/>
      <c r="GA152" s="243"/>
      <c r="GB152" s="243"/>
      <c r="GC152" s="243"/>
      <c r="GD152" s="243"/>
      <c r="GE152" s="243"/>
      <c r="GF152" s="243"/>
      <c r="GG152" s="243"/>
      <c r="GH152" s="243"/>
      <c r="GI152" s="243"/>
      <c r="GJ152" s="243"/>
      <c r="GK152" s="243"/>
      <c r="GL152" s="243"/>
      <c r="GM152" s="243"/>
      <c r="GN152" s="243"/>
      <c r="GO152" s="243"/>
      <c r="GP152" s="243"/>
      <c r="GQ152" s="243"/>
      <c r="GR152" s="243"/>
      <c r="GS152" s="243"/>
      <c r="GT152" s="243"/>
      <c r="GU152" s="243"/>
      <c r="GV152" s="243"/>
      <c r="GW152" s="243"/>
      <c r="GX152" s="243"/>
      <c r="GY152" s="243"/>
      <c r="GZ152" s="243"/>
      <c r="HA152" s="228"/>
      <c r="HB152" s="228"/>
    </row>
    <row r="153" spans="1:210" s="239" customFormat="1" ht="10.199999999999999">
      <c r="A153" s="228"/>
      <c r="B153" s="245" t="s">
        <v>117</v>
      </c>
      <c r="C153" s="230"/>
      <c r="D153" s="229"/>
      <c r="E153" s="270"/>
      <c r="F153" s="116"/>
      <c r="G153" s="231"/>
      <c r="H153" s="228"/>
      <c r="I153" s="228" t="str">
        <f t="shared" si="837"/>
        <v>Долевая структура себестоимости 1 ед. готовой продукции</v>
      </c>
      <c r="J153" s="228"/>
      <c r="K153" s="228"/>
      <c r="L153" s="228"/>
      <c r="M153" s="232"/>
      <c r="N153" s="233" t="str">
        <f t="shared" si="836"/>
        <v/>
      </c>
      <c r="O153" s="228"/>
      <c r="P153" s="231"/>
      <c r="Q153" s="228" t="s">
        <v>14</v>
      </c>
      <c r="R153" s="228"/>
      <c r="S153" s="235"/>
      <c r="T153" s="233" t="str">
        <f>IF(T132="",справочники!$P$9,T132)</f>
        <v>облагается НДС</v>
      </c>
      <c r="U153" s="235"/>
      <c r="V153" s="235"/>
      <c r="W153" s="235"/>
      <c r="X153" s="236"/>
      <c r="Y153" s="231" t="s">
        <v>6</v>
      </c>
      <c r="Z153" s="237"/>
      <c r="AA153" s="243"/>
      <c r="AB153" s="243"/>
      <c r="AC153" s="243"/>
      <c r="AD153" s="243"/>
      <c r="AE153" s="243"/>
      <c r="AF153" s="243"/>
      <c r="AG153" s="243"/>
      <c r="AH153" s="243"/>
      <c r="AI153" s="243"/>
      <c r="AJ153" s="243"/>
      <c r="AK153" s="243"/>
      <c r="AL153" s="243"/>
      <c r="AM153" s="243"/>
      <c r="AN153" s="243"/>
      <c r="AO153" s="243"/>
      <c r="AP153" s="243"/>
      <c r="AQ153" s="243"/>
      <c r="AR153" s="243"/>
      <c r="AS153" s="243"/>
      <c r="AT153" s="243"/>
      <c r="AU153" s="243"/>
      <c r="AV153" s="243"/>
      <c r="AW153" s="243"/>
      <c r="AX153" s="243"/>
      <c r="AY153" s="243"/>
      <c r="AZ153" s="243"/>
      <c r="BA153" s="243"/>
      <c r="BB153" s="243"/>
      <c r="BC153" s="243"/>
      <c r="BD153" s="243"/>
      <c r="BE153" s="243"/>
      <c r="BF153" s="243"/>
      <c r="BG153" s="243"/>
      <c r="BH153" s="243"/>
      <c r="BI153" s="243"/>
      <c r="BJ153" s="243"/>
      <c r="BK153" s="243"/>
      <c r="BL153" s="243"/>
      <c r="BM153" s="243"/>
      <c r="BN153" s="243"/>
      <c r="BO153" s="243"/>
      <c r="BP153" s="243"/>
      <c r="BQ153" s="243"/>
      <c r="BR153" s="243"/>
      <c r="BS153" s="243"/>
      <c r="BT153" s="243"/>
      <c r="BU153" s="243"/>
      <c r="BV153" s="243"/>
      <c r="BW153" s="243"/>
      <c r="BX153" s="243"/>
      <c r="BY153" s="243"/>
      <c r="BZ153" s="243"/>
      <c r="CA153" s="243"/>
      <c r="CB153" s="243"/>
      <c r="CC153" s="243"/>
      <c r="CD153" s="243"/>
      <c r="CE153" s="243"/>
      <c r="CF153" s="243"/>
      <c r="CG153" s="243"/>
      <c r="CH153" s="243"/>
      <c r="CI153" s="243"/>
      <c r="CJ153" s="243"/>
      <c r="CK153" s="243"/>
      <c r="CL153" s="243"/>
      <c r="CM153" s="243"/>
      <c r="CN153" s="243"/>
      <c r="CO153" s="243"/>
      <c r="CP153" s="243"/>
      <c r="CQ153" s="243"/>
      <c r="CR153" s="243"/>
      <c r="CS153" s="243"/>
      <c r="CT153" s="243"/>
      <c r="CU153" s="243"/>
      <c r="CV153" s="243"/>
      <c r="CW153" s="243"/>
      <c r="CX153" s="243"/>
      <c r="CY153" s="243"/>
      <c r="CZ153" s="243"/>
      <c r="DA153" s="243"/>
      <c r="DB153" s="243"/>
      <c r="DC153" s="243"/>
      <c r="DD153" s="243"/>
      <c r="DE153" s="243"/>
      <c r="DF153" s="243"/>
      <c r="DG153" s="243"/>
      <c r="DH153" s="243"/>
      <c r="DI153" s="243"/>
      <c r="DJ153" s="243"/>
      <c r="DK153" s="243"/>
      <c r="DL153" s="243"/>
      <c r="DM153" s="243"/>
      <c r="DN153" s="243"/>
      <c r="DO153" s="243"/>
      <c r="DP153" s="243"/>
      <c r="DQ153" s="243"/>
      <c r="DR153" s="243"/>
      <c r="DS153" s="243"/>
      <c r="DT153" s="243"/>
      <c r="DU153" s="243"/>
      <c r="DV153" s="243"/>
      <c r="DW153" s="243"/>
      <c r="DX153" s="243"/>
      <c r="DY153" s="243"/>
      <c r="DZ153" s="243"/>
      <c r="EA153" s="243"/>
      <c r="EB153" s="243"/>
      <c r="EC153" s="243"/>
      <c r="ED153" s="243"/>
      <c r="EE153" s="243"/>
      <c r="EF153" s="243"/>
      <c r="EG153" s="243"/>
      <c r="EH153" s="243"/>
      <c r="EI153" s="243"/>
      <c r="EJ153" s="243"/>
      <c r="EK153" s="243"/>
      <c r="EL153" s="243"/>
      <c r="EM153" s="243"/>
      <c r="EN153" s="243"/>
      <c r="EO153" s="243"/>
      <c r="EP153" s="243"/>
      <c r="EQ153" s="243"/>
      <c r="ER153" s="243"/>
      <c r="ES153" s="243"/>
      <c r="ET153" s="243"/>
      <c r="EU153" s="243"/>
      <c r="EV153" s="243"/>
      <c r="EW153" s="243"/>
      <c r="EX153" s="243"/>
      <c r="EY153" s="243"/>
      <c r="EZ153" s="243"/>
      <c r="FA153" s="243"/>
      <c r="FB153" s="243"/>
      <c r="FC153" s="243"/>
      <c r="FD153" s="243"/>
      <c r="FE153" s="243"/>
      <c r="FF153" s="243"/>
      <c r="FG153" s="243"/>
      <c r="FH153" s="243"/>
      <c r="FI153" s="243"/>
      <c r="FJ153" s="243"/>
      <c r="FK153" s="243"/>
      <c r="FL153" s="243"/>
      <c r="FM153" s="243"/>
      <c r="FN153" s="243"/>
      <c r="FO153" s="243"/>
      <c r="FP153" s="243"/>
      <c r="FQ153" s="243"/>
      <c r="FR153" s="243"/>
      <c r="FS153" s="243"/>
      <c r="FT153" s="243"/>
      <c r="FU153" s="243"/>
      <c r="FV153" s="243"/>
      <c r="FW153" s="243"/>
      <c r="FX153" s="243"/>
      <c r="FY153" s="243"/>
      <c r="FZ153" s="243"/>
      <c r="GA153" s="243"/>
      <c r="GB153" s="243"/>
      <c r="GC153" s="243"/>
      <c r="GD153" s="243"/>
      <c r="GE153" s="243"/>
      <c r="GF153" s="243"/>
      <c r="GG153" s="243"/>
      <c r="GH153" s="243"/>
      <c r="GI153" s="243"/>
      <c r="GJ153" s="243"/>
      <c r="GK153" s="243"/>
      <c r="GL153" s="243"/>
      <c r="GM153" s="243"/>
      <c r="GN153" s="243"/>
      <c r="GO153" s="243"/>
      <c r="GP153" s="243"/>
      <c r="GQ153" s="243"/>
      <c r="GR153" s="243"/>
      <c r="GS153" s="243"/>
      <c r="GT153" s="243"/>
      <c r="GU153" s="243"/>
      <c r="GV153" s="243"/>
      <c r="GW153" s="243"/>
      <c r="GX153" s="243"/>
      <c r="GY153" s="243"/>
      <c r="GZ153" s="243"/>
      <c r="HA153" s="228"/>
      <c r="HB153" s="228"/>
    </row>
    <row r="154" spans="1:210" s="239" customFormat="1" ht="10.199999999999999">
      <c r="A154" s="228"/>
      <c r="B154" s="228"/>
      <c r="C154" s="228"/>
      <c r="D154" s="229"/>
      <c r="E154" s="270"/>
      <c r="F154" s="116"/>
      <c r="G154" s="231"/>
      <c r="H154" s="228"/>
      <c r="I154" s="228" t="str">
        <f t="shared" si="837"/>
        <v>Долевая структура себестоимости 1 ед. готовой продукции</v>
      </c>
      <c r="J154" s="228"/>
      <c r="K154" s="228"/>
      <c r="L154" s="228"/>
      <c r="M154" s="232"/>
      <c r="N154" s="233" t="str">
        <f t="shared" si="836"/>
        <v/>
      </c>
      <c r="O154" s="228"/>
      <c r="P154" s="231"/>
      <c r="Q154" s="228" t="s">
        <v>14</v>
      </c>
      <c r="R154" s="228"/>
      <c r="S154" s="235"/>
      <c r="T154" s="233" t="str">
        <f>IF(T133="",справочники!$P$9,T133)</f>
        <v>облагается НДС</v>
      </c>
      <c r="U154" s="235"/>
      <c r="V154" s="235"/>
      <c r="W154" s="235"/>
      <c r="X154" s="236"/>
      <c r="Y154" s="231" t="s">
        <v>6</v>
      </c>
      <c r="Z154" s="237"/>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243"/>
      <c r="DI154" s="243"/>
      <c r="DJ154" s="243"/>
      <c r="DK154" s="243"/>
      <c r="DL154" s="243"/>
      <c r="DM154" s="243"/>
      <c r="DN154" s="243"/>
      <c r="DO154" s="243"/>
      <c r="DP154" s="243"/>
      <c r="DQ154" s="243"/>
      <c r="DR154" s="243"/>
      <c r="DS154" s="243"/>
      <c r="DT154" s="243"/>
      <c r="DU154" s="243"/>
      <c r="DV154" s="243"/>
      <c r="DW154" s="243"/>
      <c r="DX154" s="243"/>
      <c r="DY154" s="243"/>
      <c r="DZ154" s="243"/>
      <c r="EA154" s="243"/>
      <c r="EB154" s="243"/>
      <c r="EC154" s="243"/>
      <c r="ED154" s="243"/>
      <c r="EE154" s="243"/>
      <c r="EF154" s="243"/>
      <c r="EG154" s="243"/>
      <c r="EH154" s="243"/>
      <c r="EI154" s="243"/>
      <c r="EJ154" s="243"/>
      <c r="EK154" s="243"/>
      <c r="EL154" s="243"/>
      <c r="EM154" s="243"/>
      <c r="EN154" s="243"/>
      <c r="EO154" s="243"/>
      <c r="EP154" s="243"/>
      <c r="EQ154" s="243"/>
      <c r="ER154" s="243"/>
      <c r="ES154" s="243"/>
      <c r="ET154" s="243"/>
      <c r="EU154" s="243"/>
      <c r="EV154" s="243"/>
      <c r="EW154" s="243"/>
      <c r="EX154" s="243"/>
      <c r="EY154" s="243"/>
      <c r="EZ154" s="243"/>
      <c r="FA154" s="243"/>
      <c r="FB154" s="243"/>
      <c r="FC154" s="243"/>
      <c r="FD154" s="243"/>
      <c r="FE154" s="243"/>
      <c r="FF154" s="243"/>
      <c r="FG154" s="243"/>
      <c r="FH154" s="243"/>
      <c r="FI154" s="243"/>
      <c r="FJ154" s="243"/>
      <c r="FK154" s="243"/>
      <c r="FL154" s="243"/>
      <c r="FM154" s="243"/>
      <c r="FN154" s="243"/>
      <c r="FO154" s="243"/>
      <c r="FP154" s="243"/>
      <c r="FQ154" s="243"/>
      <c r="FR154" s="243"/>
      <c r="FS154" s="243"/>
      <c r="FT154" s="243"/>
      <c r="FU154" s="243"/>
      <c r="FV154" s="243"/>
      <c r="FW154" s="243"/>
      <c r="FX154" s="243"/>
      <c r="FY154" s="243"/>
      <c r="FZ154" s="243"/>
      <c r="GA154" s="243"/>
      <c r="GB154" s="243"/>
      <c r="GC154" s="243"/>
      <c r="GD154" s="243"/>
      <c r="GE154" s="243"/>
      <c r="GF154" s="243"/>
      <c r="GG154" s="243"/>
      <c r="GH154" s="243"/>
      <c r="GI154" s="243"/>
      <c r="GJ154" s="243"/>
      <c r="GK154" s="243"/>
      <c r="GL154" s="243"/>
      <c r="GM154" s="243"/>
      <c r="GN154" s="243"/>
      <c r="GO154" s="243"/>
      <c r="GP154" s="243"/>
      <c r="GQ154" s="243"/>
      <c r="GR154" s="243"/>
      <c r="GS154" s="243"/>
      <c r="GT154" s="243"/>
      <c r="GU154" s="243"/>
      <c r="GV154" s="243"/>
      <c r="GW154" s="243"/>
      <c r="GX154" s="243"/>
      <c r="GY154" s="243"/>
      <c r="GZ154" s="243"/>
      <c r="HA154" s="228"/>
      <c r="HB154" s="228"/>
    </row>
    <row r="155" spans="1:210" ht="4.2" customHeight="1">
      <c r="A155" s="1"/>
      <c r="B155" s="1"/>
      <c r="C155" s="1"/>
      <c r="D155" s="14"/>
      <c r="E155" s="264"/>
      <c r="F155" s="14"/>
      <c r="G155" s="304"/>
      <c r="H155" s="14"/>
      <c r="I155" s="14"/>
      <c r="J155" s="14"/>
      <c r="K155" s="14"/>
      <c r="L155" s="14"/>
      <c r="M155" s="15"/>
      <c r="N155" s="14"/>
      <c r="O155" s="14"/>
      <c r="P155" s="15"/>
      <c r="Q155" s="14"/>
      <c r="R155" s="14"/>
      <c r="S155" s="15"/>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
      <c r="HB155" s="1"/>
    </row>
    <row r="156" spans="1:210" ht="4.2" customHeight="1">
      <c r="A156" s="1"/>
      <c r="B156" s="1"/>
      <c r="C156" s="1"/>
      <c r="D156" s="1"/>
      <c r="E156" s="263"/>
      <c r="F156" s="48"/>
      <c r="G156" s="250"/>
      <c r="H156" s="1"/>
      <c r="I156" s="1"/>
      <c r="J156" s="1"/>
      <c r="K156" s="1"/>
      <c r="L156" s="1"/>
      <c r="M156" s="5"/>
      <c r="N156" s="1"/>
      <c r="O156" s="1"/>
      <c r="P156" s="5"/>
      <c r="Q156" s="1"/>
      <c r="R156" s="1"/>
      <c r="S156" s="5"/>
      <c r="T156" s="7"/>
      <c r="U156" s="24"/>
      <c r="V156" s="1"/>
      <c r="W156" s="12"/>
      <c r="X156" s="10"/>
      <c r="Y156" s="46"/>
      <c r="Z156" s="93"/>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94"/>
      <c r="CD156" s="94"/>
      <c r="CE156" s="94"/>
      <c r="CF156" s="94"/>
      <c r="CG156" s="94"/>
      <c r="CH156" s="94"/>
      <c r="CI156" s="94"/>
      <c r="CJ156" s="94"/>
      <c r="CK156" s="94"/>
      <c r="CL156" s="94"/>
      <c r="CM156" s="94"/>
      <c r="CN156" s="94"/>
      <c r="CO156" s="94"/>
      <c r="CP156" s="94"/>
      <c r="CQ156" s="94"/>
      <c r="CR156" s="94"/>
      <c r="CS156" s="94"/>
      <c r="CT156" s="94"/>
      <c r="CU156" s="94"/>
      <c r="CV156" s="94"/>
      <c r="CW156" s="94"/>
      <c r="CX156" s="94"/>
      <c r="CY156" s="94"/>
      <c r="CZ156" s="94"/>
      <c r="DA156" s="94"/>
      <c r="DB156" s="94"/>
      <c r="DC156" s="94"/>
      <c r="DD156" s="94"/>
      <c r="DE156" s="94"/>
      <c r="DF156" s="94"/>
      <c r="DG156" s="94"/>
      <c r="DH156" s="94"/>
      <c r="DI156" s="94"/>
      <c r="DJ156" s="94"/>
      <c r="DK156" s="94"/>
      <c r="DL156" s="94"/>
      <c r="DM156" s="94"/>
      <c r="DN156" s="94"/>
      <c r="DO156" s="94"/>
      <c r="DP156" s="94"/>
      <c r="DQ156" s="94"/>
      <c r="DR156" s="94"/>
      <c r="DS156" s="94"/>
      <c r="DT156" s="94"/>
      <c r="DU156" s="94"/>
      <c r="DV156" s="94"/>
      <c r="DW156" s="94"/>
      <c r="DX156" s="94"/>
      <c r="DY156" s="94"/>
      <c r="DZ156" s="94"/>
      <c r="EA156" s="94"/>
      <c r="EB156" s="94"/>
      <c r="EC156" s="94"/>
      <c r="ED156" s="94"/>
      <c r="EE156" s="94"/>
      <c r="EF156" s="94"/>
      <c r="EG156" s="94"/>
      <c r="EH156" s="94"/>
      <c r="EI156" s="94"/>
      <c r="EJ156" s="94"/>
      <c r="EK156" s="94"/>
      <c r="EL156" s="94"/>
      <c r="EM156" s="94"/>
      <c r="EN156" s="94"/>
      <c r="EO156" s="94"/>
      <c r="EP156" s="94"/>
      <c r="EQ156" s="94"/>
      <c r="ER156" s="94"/>
      <c r="ES156" s="94"/>
      <c r="ET156" s="94"/>
      <c r="EU156" s="94"/>
      <c r="EV156" s="94"/>
      <c r="EW156" s="94"/>
      <c r="EX156" s="94"/>
      <c r="EY156" s="94"/>
      <c r="EZ156" s="94"/>
      <c r="FA156" s="94"/>
      <c r="FB156" s="94"/>
      <c r="FC156" s="94"/>
      <c r="FD156" s="94"/>
      <c r="FE156" s="94"/>
      <c r="FF156" s="94"/>
      <c r="FG156" s="94"/>
      <c r="FH156" s="94"/>
      <c r="FI156" s="94"/>
      <c r="FJ156" s="94"/>
      <c r="FK156" s="94"/>
      <c r="FL156" s="94"/>
      <c r="FM156" s="94"/>
      <c r="FN156" s="94"/>
      <c r="FO156" s="94"/>
      <c r="FP156" s="94"/>
      <c r="FQ156" s="94"/>
      <c r="FR156" s="94"/>
      <c r="FS156" s="94"/>
      <c r="FT156" s="94"/>
      <c r="FU156" s="94"/>
      <c r="FV156" s="94"/>
      <c r="FW156" s="94"/>
      <c r="FX156" s="94"/>
      <c r="FY156" s="94"/>
      <c r="FZ156" s="94"/>
      <c r="GA156" s="94"/>
      <c r="GB156" s="94"/>
      <c r="GC156" s="94"/>
      <c r="GD156" s="94"/>
      <c r="GE156" s="94"/>
      <c r="GF156" s="94"/>
      <c r="GG156" s="94"/>
      <c r="GH156" s="94"/>
      <c r="GI156" s="94"/>
      <c r="GJ156" s="94"/>
      <c r="GK156" s="94"/>
      <c r="GL156" s="94"/>
      <c r="GM156" s="94"/>
      <c r="GN156" s="94"/>
      <c r="GO156" s="94"/>
      <c r="GP156" s="94"/>
      <c r="GQ156" s="94"/>
      <c r="GR156" s="94"/>
      <c r="GS156" s="94"/>
      <c r="GT156" s="94"/>
      <c r="GU156" s="94"/>
      <c r="GV156" s="94"/>
      <c r="GW156" s="94"/>
      <c r="GX156" s="94"/>
      <c r="GY156" s="94"/>
      <c r="GZ156" s="94"/>
      <c r="HA156" s="1"/>
      <c r="HB156" s="1"/>
    </row>
    <row r="157" spans="1:210" s="4" customFormat="1">
      <c r="A157" s="3"/>
      <c r="B157" s="244" t="s">
        <v>124</v>
      </c>
      <c r="C157" s="3"/>
      <c r="D157" s="3"/>
      <c r="E157" s="9" t="s">
        <v>130</v>
      </c>
      <c r="F157" s="51"/>
      <c r="G157" s="250"/>
      <c r="H157" s="214" t="str">
        <f>$H$19</f>
        <v>Выручка</v>
      </c>
      <c r="I157" s="3"/>
      <c r="J157" s="3"/>
      <c r="K157" s="3"/>
      <c r="L157" s="3"/>
      <c r="M157" s="5"/>
      <c r="N157" s="3" t="str">
        <f>N46</f>
        <v>Продукт-1</v>
      </c>
      <c r="O157" s="3"/>
      <c r="P157" s="5"/>
      <c r="Q157" s="3" t="s">
        <v>26</v>
      </c>
      <c r="R157" s="3"/>
      <c r="S157" s="5"/>
      <c r="T157" s="84"/>
      <c r="U157" s="24"/>
      <c r="V157" s="3"/>
      <c r="W157" s="12">
        <f>SUM($Y157:$HA157)</f>
        <v>0</v>
      </c>
      <c r="X157" s="12"/>
      <c r="Y157" s="46"/>
      <c r="Z157" s="91"/>
      <c r="AA157" s="92">
        <f>IF(AA$8="",0,AA103/(1+Главная!$N$23))</f>
        <v>0</v>
      </c>
      <c r="AB157" s="92">
        <f>IF(AB$8="",0,AB103/(1+Главная!$N$23))</f>
        <v>0</v>
      </c>
      <c r="AC157" s="92">
        <f>IF(AC$8="",0,AC103/(1+Главная!$N$23))</f>
        <v>0</v>
      </c>
      <c r="AD157" s="92">
        <f>IF(AD$8="",0,AD103/(1+Главная!$N$23))</f>
        <v>0</v>
      </c>
      <c r="AE157" s="92">
        <f>IF(AE$8="",0,AE103/(1+Главная!$N$23))</f>
        <v>0</v>
      </c>
      <c r="AF157" s="92">
        <f>IF(AF$8="",0,AF103/(1+Главная!$N$23))</f>
        <v>0</v>
      </c>
      <c r="AG157" s="92">
        <f>IF(AG$8="",0,AG103/(1+Главная!$N$23))</f>
        <v>0</v>
      </c>
      <c r="AH157" s="92">
        <f>IF(AH$8="",0,AH103/(1+Главная!$N$23))</f>
        <v>0</v>
      </c>
      <c r="AI157" s="92">
        <f>IF(AI$8="",0,AI103/(1+Главная!$N$23))</f>
        <v>0</v>
      </c>
      <c r="AJ157" s="92">
        <f>IF(AJ$8="",0,AJ103/(1+Главная!$N$23))</f>
        <v>0</v>
      </c>
      <c r="AK157" s="92">
        <f>IF(AK$8="",0,AK103/(1+Главная!$N$23))</f>
        <v>0</v>
      </c>
      <c r="AL157" s="92">
        <f>IF(AL$8="",0,AL103/(1+Главная!$N$23))</f>
        <v>0</v>
      </c>
      <c r="AM157" s="92">
        <f>IF(AM$8="",0,AM103/(1+Главная!$N$23))</f>
        <v>0</v>
      </c>
      <c r="AN157" s="92">
        <f>IF(AN$8="",0,AN103/(1+Главная!$N$23))</f>
        <v>0</v>
      </c>
      <c r="AO157" s="92">
        <f>IF(AO$8="",0,AO103/(1+Главная!$N$23))</f>
        <v>0</v>
      </c>
      <c r="AP157" s="92">
        <f>IF(AP$8="",0,AP103/(1+Главная!$N$23))</f>
        <v>0</v>
      </c>
      <c r="AQ157" s="92">
        <f>IF(AQ$8="",0,AQ103/(1+Главная!$N$23))</f>
        <v>0</v>
      </c>
      <c r="AR157" s="92">
        <f>IF(AR$8="",0,AR103/(1+Главная!$N$23))</f>
        <v>0</v>
      </c>
      <c r="AS157" s="92">
        <f>IF(AS$8="",0,AS103/(1+Главная!$N$23))</f>
        <v>0</v>
      </c>
      <c r="AT157" s="92">
        <f>IF(AT$8="",0,AT103/(1+Главная!$N$23))</f>
        <v>0</v>
      </c>
      <c r="AU157" s="92">
        <f>IF(AU$8="",0,AU103/(1+Главная!$N$23))</f>
        <v>0</v>
      </c>
      <c r="AV157" s="92">
        <f>IF(AV$8="",0,AV103/(1+Главная!$N$23))</f>
        <v>0</v>
      </c>
      <c r="AW157" s="92">
        <f>IF(AW$8="",0,AW103/(1+Главная!$N$23))</f>
        <v>0</v>
      </c>
      <c r="AX157" s="92">
        <f>IF(AX$8="",0,AX103/(1+Главная!$N$23))</f>
        <v>0</v>
      </c>
      <c r="AY157" s="92">
        <f>IF(AY$8="",0,AY103/(1+Главная!$N$23))</f>
        <v>0</v>
      </c>
      <c r="AZ157" s="92">
        <f>IF(AZ$8="",0,AZ103/(1+Главная!$N$23))</f>
        <v>0</v>
      </c>
      <c r="BA157" s="92">
        <f>IF(BA$8="",0,BA103/(1+Главная!$N$23))</f>
        <v>0</v>
      </c>
      <c r="BB157" s="92">
        <f>IF(BB$8="",0,BB103/(1+Главная!$N$23))</f>
        <v>0</v>
      </c>
      <c r="BC157" s="92">
        <f>IF(BC$8="",0,BC103/(1+Главная!$N$23))</f>
        <v>0</v>
      </c>
      <c r="BD157" s="92">
        <f>IF(BD$8="",0,BD103/(1+Главная!$N$23))</f>
        <v>0</v>
      </c>
      <c r="BE157" s="92">
        <f>IF(BE$8="",0,BE103/(1+Главная!$N$23))</f>
        <v>0</v>
      </c>
      <c r="BF157" s="92">
        <f>IF(BF$8="",0,BF103/(1+Главная!$N$23))</f>
        <v>0</v>
      </c>
      <c r="BG157" s="92">
        <f>IF(BG$8="",0,BG103/(1+Главная!$N$23))</f>
        <v>0</v>
      </c>
      <c r="BH157" s="92">
        <f>IF(BH$8="",0,BH103/(1+Главная!$N$23))</f>
        <v>0</v>
      </c>
      <c r="BI157" s="92">
        <f>IF(BI$8="",0,BI103/(1+Главная!$N$23))</f>
        <v>0</v>
      </c>
      <c r="BJ157" s="92">
        <f>IF(BJ$8="",0,BJ103/(1+Главная!$N$23))</f>
        <v>0</v>
      </c>
      <c r="BK157" s="92">
        <f>IF(BK$8="",0,BK103/(1+Главная!$N$23))</f>
        <v>0</v>
      </c>
      <c r="BL157" s="92">
        <f>IF(BL$8="",0,BL103/(1+Главная!$N$23))</f>
        <v>0</v>
      </c>
      <c r="BM157" s="92">
        <f>IF(BM$8="",0,BM103/(1+Главная!$N$23))</f>
        <v>0</v>
      </c>
      <c r="BN157" s="92">
        <f>IF(BN$8="",0,BN103/(1+Главная!$N$23))</f>
        <v>0</v>
      </c>
      <c r="BO157" s="92">
        <f>IF(BO$8="",0,BO103/(1+Главная!$N$23))</f>
        <v>0</v>
      </c>
      <c r="BP157" s="92">
        <f>IF(BP$8="",0,BP103/(1+Главная!$N$23))</f>
        <v>0</v>
      </c>
      <c r="BQ157" s="92">
        <f>IF(BQ$8="",0,BQ103/(1+Главная!$N$23))</f>
        <v>0</v>
      </c>
      <c r="BR157" s="92">
        <f>IF(BR$8="",0,BR103/(1+Главная!$N$23))</f>
        <v>0</v>
      </c>
      <c r="BS157" s="92">
        <f>IF(BS$8="",0,BS103/(1+Главная!$N$23))</f>
        <v>0</v>
      </c>
      <c r="BT157" s="92">
        <f>IF(BT$8="",0,BT103/(1+Главная!$N$23))</f>
        <v>0</v>
      </c>
      <c r="BU157" s="92">
        <f>IF(BU$8="",0,BU103/(1+Главная!$N$23))</f>
        <v>0</v>
      </c>
      <c r="BV157" s="92">
        <f>IF(BV$8="",0,BV103/(1+Главная!$N$23))</f>
        <v>0</v>
      </c>
      <c r="BW157" s="92">
        <f>IF(BW$8="",0,BW103/(1+Главная!$N$23))</f>
        <v>0</v>
      </c>
      <c r="BX157" s="92">
        <f>IF(BX$8="",0,BX103/(1+Главная!$N$23))</f>
        <v>0</v>
      </c>
      <c r="BY157" s="92">
        <f>IF(BY$8="",0,BY103/(1+Главная!$N$23))</f>
        <v>0</v>
      </c>
      <c r="BZ157" s="92">
        <f>IF(BZ$8="",0,BZ103/(1+Главная!$N$23))</f>
        <v>0</v>
      </c>
      <c r="CA157" s="92">
        <f>IF(CA$8="",0,CA103/(1+Главная!$N$23))</f>
        <v>0</v>
      </c>
      <c r="CB157" s="92">
        <f>IF(CB$8="",0,CB103/(1+Главная!$N$23))</f>
        <v>0</v>
      </c>
      <c r="CC157" s="92">
        <f>IF(CC$8="",0,CC103/(1+Главная!$N$23))</f>
        <v>0</v>
      </c>
      <c r="CD157" s="92">
        <f>IF(CD$8="",0,CD103/(1+Главная!$N$23))</f>
        <v>0</v>
      </c>
      <c r="CE157" s="92">
        <f>IF(CE$8="",0,CE103/(1+Главная!$N$23))</f>
        <v>0</v>
      </c>
      <c r="CF157" s="92">
        <f>IF(CF$8="",0,CF103/(1+Главная!$N$23))</f>
        <v>0</v>
      </c>
      <c r="CG157" s="92">
        <f>IF(CG$8="",0,CG103/(1+Главная!$N$23))</f>
        <v>0</v>
      </c>
      <c r="CH157" s="92">
        <f>IF(CH$8="",0,CH103/(1+Главная!$N$23))</f>
        <v>0</v>
      </c>
      <c r="CI157" s="92">
        <f>IF(CI$8="",0,CI103/(1+Главная!$N$23))</f>
        <v>0</v>
      </c>
      <c r="CJ157" s="92">
        <f>IF(CJ$8="",0,CJ103/(1+Главная!$N$23))</f>
        <v>0</v>
      </c>
      <c r="CK157" s="92">
        <f>IF(CK$8="",0,CK103/(1+Главная!$N$23))</f>
        <v>0</v>
      </c>
      <c r="CL157" s="92">
        <f>IF(CL$8="",0,CL103/(1+Главная!$N$23))</f>
        <v>0</v>
      </c>
      <c r="CM157" s="92">
        <f>IF(CM$8="",0,CM103/(1+Главная!$N$23))</f>
        <v>0</v>
      </c>
      <c r="CN157" s="92">
        <f>IF(CN$8="",0,CN103/(1+Главная!$N$23))</f>
        <v>0</v>
      </c>
      <c r="CO157" s="92">
        <f>IF(CO$8="",0,CO103/(1+Главная!$N$23))</f>
        <v>0</v>
      </c>
      <c r="CP157" s="92">
        <f>IF(CP$8="",0,CP103/(1+Главная!$N$23))</f>
        <v>0</v>
      </c>
      <c r="CQ157" s="92">
        <f>IF(CQ$8="",0,CQ103/(1+Главная!$N$23))</f>
        <v>0</v>
      </c>
      <c r="CR157" s="92">
        <f>IF(CR$8="",0,CR103/(1+Главная!$N$23))</f>
        <v>0</v>
      </c>
      <c r="CS157" s="92">
        <f>IF(CS$8="",0,CS103/(1+Главная!$N$23))</f>
        <v>0</v>
      </c>
      <c r="CT157" s="92">
        <f>IF(CT$8="",0,CT103/(1+Главная!$N$23))</f>
        <v>0</v>
      </c>
      <c r="CU157" s="92">
        <f>IF(CU$8="",0,CU103/(1+Главная!$N$23))</f>
        <v>0</v>
      </c>
      <c r="CV157" s="92">
        <f>IF(CV$8="",0,CV103/(1+Главная!$N$23))</f>
        <v>0</v>
      </c>
      <c r="CW157" s="92">
        <f>IF(CW$8="",0,CW103/(1+Главная!$N$23))</f>
        <v>0</v>
      </c>
      <c r="CX157" s="92">
        <f>IF(CX$8="",0,CX103/(1+Главная!$N$23))</f>
        <v>0</v>
      </c>
      <c r="CY157" s="92">
        <f>IF(CY$8="",0,CY103/(1+Главная!$N$23))</f>
        <v>0</v>
      </c>
      <c r="CZ157" s="92">
        <f>IF(CZ$8="",0,CZ103/(1+Главная!$N$23))</f>
        <v>0</v>
      </c>
      <c r="DA157" s="92">
        <f>IF(DA$8="",0,DA103/(1+Главная!$N$23))</f>
        <v>0</v>
      </c>
      <c r="DB157" s="92">
        <f>IF(DB$8="",0,DB103/(1+Главная!$N$23))</f>
        <v>0</v>
      </c>
      <c r="DC157" s="92">
        <f>IF(DC$8="",0,DC103/(1+Главная!$N$23))</f>
        <v>0</v>
      </c>
      <c r="DD157" s="92">
        <f>IF(DD$8="",0,DD103/(1+Главная!$N$23))</f>
        <v>0</v>
      </c>
      <c r="DE157" s="92">
        <f>IF(DE$8="",0,DE103/(1+Главная!$N$23))</f>
        <v>0</v>
      </c>
      <c r="DF157" s="92">
        <f>IF(DF$8="",0,DF103/(1+Главная!$N$23))</f>
        <v>0</v>
      </c>
      <c r="DG157" s="92">
        <f>IF(DG$8="",0,DG103/(1+Главная!$N$23))</f>
        <v>0</v>
      </c>
      <c r="DH157" s="92">
        <f>IF(DH$8="",0,DH103/(1+Главная!$N$23))</f>
        <v>0</v>
      </c>
      <c r="DI157" s="92">
        <f>IF(DI$8="",0,DI103/(1+Главная!$N$23))</f>
        <v>0</v>
      </c>
      <c r="DJ157" s="92">
        <f>IF(DJ$8="",0,DJ103/(1+Главная!$N$23))</f>
        <v>0</v>
      </c>
      <c r="DK157" s="92">
        <f>IF(DK$8="",0,DK103/(1+Главная!$N$23))</f>
        <v>0</v>
      </c>
      <c r="DL157" s="92">
        <f>IF(DL$8="",0,DL103/(1+Главная!$N$23))</f>
        <v>0</v>
      </c>
      <c r="DM157" s="92">
        <f>IF(DM$8="",0,DM103/(1+Главная!$N$23))</f>
        <v>0</v>
      </c>
      <c r="DN157" s="92">
        <f>IF(DN$8="",0,DN103/(1+Главная!$N$23))</f>
        <v>0</v>
      </c>
      <c r="DO157" s="92">
        <f>IF(DO$8="",0,DO103/(1+Главная!$N$23))</f>
        <v>0</v>
      </c>
      <c r="DP157" s="92">
        <f>IF(DP$8="",0,DP103/(1+Главная!$N$23))</f>
        <v>0</v>
      </c>
      <c r="DQ157" s="92">
        <f>IF(DQ$8="",0,DQ103/(1+Главная!$N$23))</f>
        <v>0</v>
      </c>
      <c r="DR157" s="92">
        <f>IF(DR$8="",0,DR103/(1+Главная!$N$23))</f>
        <v>0</v>
      </c>
      <c r="DS157" s="92">
        <f>IF(DS$8="",0,DS103/(1+Главная!$N$23))</f>
        <v>0</v>
      </c>
      <c r="DT157" s="92">
        <f>IF(DT$8="",0,DT103/(1+Главная!$N$23))</f>
        <v>0</v>
      </c>
      <c r="DU157" s="92">
        <f>IF(DU$8="",0,DU103/(1+Главная!$N$23))</f>
        <v>0</v>
      </c>
      <c r="DV157" s="92">
        <f>IF(DV$8="",0,DV103/(1+Главная!$N$23))</f>
        <v>0</v>
      </c>
      <c r="DW157" s="92">
        <f>IF(DW$8="",0,DW103/(1+Главная!$N$23))</f>
        <v>0</v>
      </c>
      <c r="DX157" s="92">
        <f>IF(DX$8="",0,DX103/(1+Главная!$N$23))</f>
        <v>0</v>
      </c>
      <c r="DY157" s="92">
        <f>IF(DY$8="",0,DY103/(1+Главная!$N$23))</f>
        <v>0</v>
      </c>
      <c r="DZ157" s="92">
        <f>IF(DZ$8="",0,DZ103/(1+Главная!$N$23))</f>
        <v>0</v>
      </c>
      <c r="EA157" s="92">
        <f>IF(EA$8="",0,EA103/(1+Главная!$N$23))</f>
        <v>0</v>
      </c>
      <c r="EB157" s="92">
        <f>IF(EB$8="",0,EB103/(1+Главная!$N$23))</f>
        <v>0</v>
      </c>
      <c r="EC157" s="92">
        <f>IF(EC$8="",0,EC103/(1+Главная!$N$23))</f>
        <v>0</v>
      </c>
      <c r="ED157" s="92">
        <f>IF(ED$8="",0,ED103/(1+Главная!$N$23))</f>
        <v>0</v>
      </c>
      <c r="EE157" s="92">
        <f>IF(EE$8="",0,EE103/(1+Главная!$N$23))</f>
        <v>0</v>
      </c>
      <c r="EF157" s="92">
        <f>IF(EF$8="",0,EF103/(1+Главная!$N$23))</f>
        <v>0</v>
      </c>
      <c r="EG157" s="92">
        <f>IF(EG$8="",0,EG103/(1+Главная!$N$23))</f>
        <v>0</v>
      </c>
      <c r="EH157" s="92">
        <f>IF(EH$8="",0,EH103/(1+Главная!$N$23))</f>
        <v>0</v>
      </c>
      <c r="EI157" s="92">
        <f>IF(EI$8="",0,EI103/(1+Главная!$N$23))</f>
        <v>0</v>
      </c>
      <c r="EJ157" s="92">
        <f>IF(EJ$8="",0,EJ103/(1+Главная!$N$23))</f>
        <v>0</v>
      </c>
      <c r="EK157" s="92">
        <f>IF(EK$8="",0,EK103/(1+Главная!$N$23))</f>
        <v>0</v>
      </c>
      <c r="EL157" s="92">
        <f>IF(EL$8="",0,EL103/(1+Главная!$N$23))</f>
        <v>0</v>
      </c>
      <c r="EM157" s="92">
        <f>IF(EM$8="",0,EM103/(1+Главная!$N$23))</f>
        <v>0</v>
      </c>
      <c r="EN157" s="92">
        <f>IF(EN$8="",0,EN103/(1+Главная!$N$23))</f>
        <v>0</v>
      </c>
      <c r="EO157" s="92">
        <f>IF(EO$8="",0,EO103/(1+Главная!$N$23))</f>
        <v>0</v>
      </c>
      <c r="EP157" s="92">
        <f>IF(EP$8="",0,EP103/(1+Главная!$N$23))</f>
        <v>0</v>
      </c>
      <c r="EQ157" s="92">
        <f>IF(EQ$8="",0,EQ103/(1+Главная!$N$23))</f>
        <v>0</v>
      </c>
      <c r="ER157" s="92">
        <f>IF(ER$8="",0,ER103/(1+Главная!$N$23))</f>
        <v>0</v>
      </c>
      <c r="ES157" s="92">
        <f>IF(ES$8="",0,ES103/(1+Главная!$N$23))</f>
        <v>0</v>
      </c>
      <c r="ET157" s="92">
        <f>IF(ET$8="",0,ET103/(1+Главная!$N$23))</f>
        <v>0</v>
      </c>
      <c r="EU157" s="92">
        <f>IF(EU$8="",0,EU103/(1+Главная!$N$23))</f>
        <v>0</v>
      </c>
      <c r="EV157" s="92">
        <f>IF(EV$8="",0,EV103/(1+Главная!$N$23))</f>
        <v>0</v>
      </c>
      <c r="EW157" s="92">
        <f>IF(EW$8="",0,EW103/(1+Главная!$N$23))</f>
        <v>0</v>
      </c>
      <c r="EX157" s="92">
        <f>IF(EX$8="",0,EX103/(1+Главная!$N$23))</f>
        <v>0</v>
      </c>
      <c r="EY157" s="92">
        <f>IF(EY$8="",0,EY103/(1+Главная!$N$23))</f>
        <v>0</v>
      </c>
      <c r="EZ157" s="92">
        <f>IF(EZ$8="",0,EZ103/(1+Главная!$N$23))</f>
        <v>0</v>
      </c>
      <c r="FA157" s="92">
        <f>IF(FA$8="",0,FA103/(1+Главная!$N$23))</f>
        <v>0</v>
      </c>
      <c r="FB157" s="92">
        <f>IF(FB$8="",0,FB103/(1+Главная!$N$23))</f>
        <v>0</v>
      </c>
      <c r="FC157" s="92">
        <f>IF(FC$8="",0,FC103/(1+Главная!$N$23))</f>
        <v>0</v>
      </c>
      <c r="FD157" s="92">
        <f>IF(FD$8="",0,FD103/(1+Главная!$N$23))</f>
        <v>0</v>
      </c>
      <c r="FE157" s="92">
        <f>IF(FE$8="",0,FE103/(1+Главная!$N$23))</f>
        <v>0</v>
      </c>
      <c r="FF157" s="92">
        <f>IF(FF$8="",0,FF103/(1+Главная!$N$23))</f>
        <v>0</v>
      </c>
      <c r="FG157" s="92">
        <f>IF(FG$8="",0,FG103/(1+Главная!$N$23))</f>
        <v>0</v>
      </c>
      <c r="FH157" s="92">
        <f>IF(FH$8="",0,FH103/(1+Главная!$N$23))</f>
        <v>0</v>
      </c>
      <c r="FI157" s="92">
        <f>IF(FI$8="",0,FI103/(1+Главная!$N$23))</f>
        <v>0</v>
      </c>
      <c r="FJ157" s="92">
        <f>IF(FJ$8="",0,FJ103/(1+Главная!$N$23))</f>
        <v>0</v>
      </c>
      <c r="FK157" s="92">
        <f>IF(FK$8="",0,FK103/(1+Главная!$N$23))</f>
        <v>0</v>
      </c>
      <c r="FL157" s="92">
        <f>IF(FL$8="",0,FL103/(1+Главная!$N$23))</f>
        <v>0</v>
      </c>
      <c r="FM157" s="92">
        <f>IF(FM$8="",0,FM103/(1+Главная!$N$23))</f>
        <v>0</v>
      </c>
      <c r="FN157" s="92">
        <f>IF(FN$8="",0,FN103/(1+Главная!$N$23))</f>
        <v>0</v>
      </c>
      <c r="FO157" s="92">
        <f>IF(FO$8="",0,FO103/(1+Главная!$N$23))</f>
        <v>0</v>
      </c>
      <c r="FP157" s="92">
        <f>IF(FP$8="",0,FP103/(1+Главная!$N$23))</f>
        <v>0</v>
      </c>
      <c r="FQ157" s="92">
        <f>IF(FQ$8="",0,FQ103/(1+Главная!$N$23))</f>
        <v>0</v>
      </c>
      <c r="FR157" s="92">
        <f>IF(FR$8="",0,FR103/(1+Главная!$N$23))</f>
        <v>0</v>
      </c>
      <c r="FS157" s="92">
        <f>IF(FS$8="",0,FS103/(1+Главная!$N$23))</f>
        <v>0</v>
      </c>
      <c r="FT157" s="92">
        <f>IF(FT$8="",0,FT103/(1+Главная!$N$23))</f>
        <v>0</v>
      </c>
      <c r="FU157" s="92">
        <f>IF(FU$8="",0,FU103/(1+Главная!$N$23))</f>
        <v>0</v>
      </c>
      <c r="FV157" s="92">
        <f>IF(FV$8="",0,FV103/(1+Главная!$N$23))</f>
        <v>0</v>
      </c>
      <c r="FW157" s="92">
        <f>IF(FW$8="",0,FW103/(1+Главная!$N$23))</f>
        <v>0</v>
      </c>
      <c r="FX157" s="92">
        <f>IF(FX$8="",0,FX103/(1+Главная!$N$23))</f>
        <v>0</v>
      </c>
      <c r="FY157" s="92">
        <f>IF(FY$8="",0,FY103/(1+Главная!$N$23))</f>
        <v>0</v>
      </c>
      <c r="FZ157" s="92">
        <f>IF(FZ$8="",0,FZ103/(1+Главная!$N$23))</f>
        <v>0</v>
      </c>
      <c r="GA157" s="92">
        <f>IF(GA$8="",0,GA103/(1+Главная!$N$23))</f>
        <v>0</v>
      </c>
      <c r="GB157" s="92">
        <f>IF(GB$8="",0,GB103/(1+Главная!$N$23))</f>
        <v>0</v>
      </c>
      <c r="GC157" s="92">
        <f>IF(GC$8="",0,GC103/(1+Главная!$N$23))</f>
        <v>0</v>
      </c>
      <c r="GD157" s="92">
        <f>IF(GD$8="",0,GD103/(1+Главная!$N$23))</f>
        <v>0</v>
      </c>
      <c r="GE157" s="92">
        <f>IF(GE$8="",0,GE103/(1+Главная!$N$23))</f>
        <v>0</v>
      </c>
      <c r="GF157" s="92">
        <f>IF(GF$8="",0,GF103/(1+Главная!$N$23))</f>
        <v>0</v>
      </c>
      <c r="GG157" s="92">
        <f>IF(GG$8="",0,GG103/(1+Главная!$N$23))</f>
        <v>0</v>
      </c>
      <c r="GH157" s="92">
        <f>IF(GH$8="",0,GH103/(1+Главная!$N$23))</f>
        <v>0</v>
      </c>
      <c r="GI157" s="92">
        <f>IF(GI$8="",0,GI103/(1+Главная!$N$23))</f>
        <v>0</v>
      </c>
      <c r="GJ157" s="92">
        <f>IF(GJ$8="",0,GJ103/(1+Главная!$N$23))</f>
        <v>0</v>
      </c>
      <c r="GK157" s="92">
        <f>IF(GK$8="",0,GK103/(1+Главная!$N$23))</f>
        <v>0</v>
      </c>
      <c r="GL157" s="92">
        <f>IF(GL$8="",0,GL103/(1+Главная!$N$23))</f>
        <v>0</v>
      </c>
      <c r="GM157" s="92">
        <f>IF(GM$8="",0,GM103/(1+Главная!$N$23))</f>
        <v>0</v>
      </c>
      <c r="GN157" s="92">
        <f>IF(GN$8="",0,GN103/(1+Главная!$N$23))</f>
        <v>0</v>
      </c>
      <c r="GO157" s="92">
        <f>IF(GO$8="",0,GO103/(1+Главная!$N$23))</f>
        <v>0</v>
      </c>
      <c r="GP157" s="92">
        <f>IF(GP$8="",0,GP103/(1+Главная!$N$23))</f>
        <v>0</v>
      </c>
      <c r="GQ157" s="92">
        <f>IF(GQ$8="",0,GQ103/(1+Главная!$N$23))</f>
        <v>0</v>
      </c>
      <c r="GR157" s="92">
        <f>IF(GR$8="",0,GR103/(1+Главная!$N$23))</f>
        <v>0</v>
      </c>
      <c r="GS157" s="92">
        <f>IF(GS$8="",0,GS103/(1+Главная!$N$23))</f>
        <v>0</v>
      </c>
      <c r="GT157" s="92">
        <f>IF(GT$8="",0,GT103/(1+Главная!$N$23))</f>
        <v>0</v>
      </c>
      <c r="GU157" s="92">
        <f>IF(GU$8="",0,GU103/(1+Главная!$N$23))</f>
        <v>0</v>
      </c>
      <c r="GV157" s="92">
        <f>IF(GV$8="",0,GV103/(1+Главная!$N$23))</f>
        <v>0</v>
      </c>
      <c r="GW157" s="92">
        <f>IF(GW$8="",0,GW103/(1+Главная!$N$23))</f>
        <v>0</v>
      </c>
      <c r="GX157" s="92">
        <f>IF(GX$8="",0,GX103/(1+Главная!$N$23))</f>
        <v>0</v>
      </c>
      <c r="GY157" s="92">
        <f>IF(GY$8="",0,GY103/(1+Главная!$N$23))</f>
        <v>0</v>
      </c>
      <c r="GZ157" s="92">
        <f>IF(GZ$8="",0,GZ103/(1+Главная!$N$23))</f>
        <v>0</v>
      </c>
      <c r="HA157" s="3"/>
      <c r="HB157" s="3"/>
    </row>
    <row r="158" spans="1:210" ht="4.2" customHeight="1">
      <c r="A158" s="1"/>
      <c r="B158" s="1"/>
      <c r="C158" s="1"/>
      <c r="D158" s="1"/>
      <c r="E158" s="263"/>
      <c r="F158" s="48"/>
      <c r="G158" s="250"/>
      <c r="H158" s="33"/>
      <c r="I158" s="33"/>
      <c r="J158" s="33"/>
      <c r="K158" s="33"/>
      <c r="L158" s="33"/>
      <c r="M158" s="17"/>
      <c r="N158" s="33"/>
      <c r="O158" s="33"/>
      <c r="P158" s="17"/>
      <c r="Q158" s="33"/>
      <c r="R158" s="1"/>
      <c r="S158" s="5"/>
      <c r="T158" s="7"/>
      <c r="U158" s="24"/>
      <c r="V158" s="1"/>
      <c r="W158" s="43"/>
      <c r="X158" s="10"/>
      <c r="Y158" s="46"/>
      <c r="Z158" s="93"/>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c r="DF158" s="98"/>
      <c r="DG158" s="98"/>
      <c r="DH158" s="98"/>
      <c r="DI158" s="98"/>
      <c r="DJ158" s="98"/>
      <c r="DK158" s="98"/>
      <c r="DL158" s="98"/>
      <c r="DM158" s="98"/>
      <c r="DN158" s="98"/>
      <c r="DO158" s="98"/>
      <c r="DP158" s="98"/>
      <c r="DQ158" s="98"/>
      <c r="DR158" s="98"/>
      <c r="DS158" s="98"/>
      <c r="DT158" s="98"/>
      <c r="DU158" s="98"/>
      <c r="DV158" s="98"/>
      <c r="DW158" s="98"/>
      <c r="DX158" s="98"/>
      <c r="DY158" s="98"/>
      <c r="DZ158" s="98"/>
      <c r="EA158" s="98"/>
      <c r="EB158" s="98"/>
      <c r="EC158" s="98"/>
      <c r="ED158" s="98"/>
      <c r="EE158" s="98"/>
      <c r="EF158" s="98"/>
      <c r="EG158" s="98"/>
      <c r="EH158" s="98"/>
      <c r="EI158" s="98"/>
      <c r="EJ158" s="98"/>
      <c r="EK158" s="98"/>
      <c r="EL158" s="98"/>
      <c r="EM158" s="98"/>
      <c r="EN158" s="98"/>
      <c r="EO158" s="98"/>
      <c r="EP158" s="98"/>
      <c r="EQ158" s="98"/>
      <c r="ER158" s="98"/>
      <c r="ES158" s="98"/>
      <c r="ET158" s="98"/>
      <c r="EU158" s="98"/>
      <c r="EV158" s="98"/>
      <c r="EW158" s="98"/>
      <c r="EX158" s="98"/>
      <c r="EY158" s="98"/>
      <c r="EZ158" s="98"/>
      <c r="FA158" s="98"/>
      <c r="FB158" s="98"/>
      <c r="FC158" s="98"/>
      <c r="FD158" s="98"/>
      <c r="FE158" s="98"/>
      <c r="FF158" s="98"/>
      <c r="FG158" s="98"/>
      <c r="FH158" s="98"/>
      <c r="FI158" s="98"/>
      <c r="FJ158" s="98"/>
      <c r="FK158" s="98"/>
      <c r="FL158" s="98"/>
      <c r="FM158" s="98"/>
      <c r="FN158" s="98"/>
      <c r="FO158" s="98"/>
      <c r="FP158" s="98"/>
      <c r="FQ158" s="98"/>
      <c r="FR158" s="98"/>
      <c r="FS158" s="98"/>
      <c r="FT158" s="98"/>
      <c r="FU158" s="98"/>
      <c r="FV158" s="98"/>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1"/>
      <c r="HB158" s="1"/>
    </row>
    <row r="159" spans="1:210" ht="4.2" customHeight="1">
      <c r="A159" s="1"/>
      <c r="B159" s="1"/>
      <c r="C159" s="1"/>
      <c r="D159" s="1"/>
      <c r="E159" s="263"/>
      <c r="F159" s="48"/>
      <c r="G159" s="250"/>
      <c r="H159" s="1"/>
      <c r="I159" s="1"/>
      <c r="J159" s="1"/>
      <c r="K159" s="1"/>
      <c r="L159" s="1"/>
      <c r="M159" s="5"/>
      <c r="N159" s="1"/>
      <c r="O159" s="1"/>
      <c r="P159" s="5"/>
      <c r="Q159" s="1"/>
      <c r="R159" s="1"/>
      <c r="S159" s="5"/>
      <c r="T159" s="7"/>
      <c r="U159" s="24"/>
      <c r="V159" s="1"/>
      <c r="W159" s="12"/>
      <c r="X159" s="10"/>
      <c r="Y159" s="46"/>
      <c r="Z159" s="93"/>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1"/>
      <c r="HB159" s="1"/>
    </row>
    <row r="160" spans="1:210" s="4" customFormat="1">
      <c r="A160" s="3"/>
      <c r="B160" s="3"/>
      <c r="C160" s="3"/>
      <c r="D160" s="3"/>
      <c r="E160" s="9" t="s">
        <v>130</v>
      </c>
      <c r="F160" s="51"/>
      <c r="G160" s="250"/>
      <c r="H160" s="3" t="str">
        <f>$H$20</f>
        <v>Себестоимость</v>
      </c>
      <c r="I160" s="3"/>
      <c r="J160" s="3"/>
      <c r="K160" s="3"/>
      <c r="L160" s="3"/>
      <c r="M160" s="5"/>
      <c r="N160" s="3" t="str">
        <f>N46</f>
        <v>Продукт-1</v>
      </c>
      <c r="O160" s="3"/>
      <c r="P160" s="5"/>
      <c r="Q160" s="3" t="s">
        <v>26</v>
      </c>
      <c r="R160" s="3"/>
      <c r="S160" s="5"/>
      <c r="T160" s="84"/>
      <c r="U160" s="24"/>
      <c r="V160" s="3"/>
      <c r="W160" s="12">
        <f>SUM($Y160:$HA160)</f>
        <v>0</v>
      </c>
      <c r="X160" s="12"/>
      <c r="Y160" s="46"/>
      <c r="Z160" s="91"/>
      <c r="AA160" s="92">
        <f>IF(AA$8="",0,IF(AND($T115&lt;&gt;"",$T115&lt;&gt;0),AA135*(SUMIFS(AA144:AA155,$T144:$T155,справочники!$P$9)/(1+IF(Главная!$N$19=справочники!$N$12,0,Главная!$N$23))+SUMIFS(AA144:AA155,$T144:$T155,справочники!$P$10)),AA72*(SUMIFS(AA123:AA134,$T144:$T155,справочники!$P$9)/(1+IF(Главная!$N$19=справочники!$N$12,0,Главная!$N$23))+SUMIFS(AA123:AA134,$T144:$T155,справочники!$P$10))))</f>
        <v>0</v>
      </c>
      <c r="AB160" s="92">
        <f>IF(AB$8="",0,IF(AND($T115&lt;&gt;"",$T115&lt;&gt;0),AB135*(SUMIFS(AB144:AB155,$T144:$T155,справочники!$P$9)/(1+IF(Главная!$N$19=справочники!$N$12,0,Главная!$N$23))+SUMIFS(AB144:AB155,$T144:$T155,справочники!$P$10)),AB72*(SUMIFS(AB123:AB134,$T144:$T155,справочники!$P$9)/(1+IF(Главная!$N$19=справочники!$N$12,0,Главная!$N$23))+SUMIFS(AB123:AB134,$T144:$T155,справочники!$P$10))))</f>
        <v>0</v>
      </c>
      <c r="AC160" s="92">
        <f>IF(AC$8="",0,IF(AND($T115&lt;&gt;"",$T115&lt;&gt;0),AC135*(SUMIFS(AC144:AC155,$T144:$T155,справочники!$P$9)/(1+IF(Главная!$N$19=справочники!$N$12,0,Главная!$N$23))+SUMIFS(AC144:AC155,$T144:$T155,справочники!$P$10)),AC72*(SUMIFS(AC123:AC134,$T144:$T155,справочники!$P$9)/(1+IF(Главная!$N$19=справочники!$N$12,0,Главная!$N$23))+SUMIFS(AC123:AC134,$T144:$T155,справочники!$P$10))))</f>
        <v>0</v>
      </c>
      <c r="AD160" s="92">
        <f>IF(AD$8="",0,IF(AND($T115&lt;&gt;"",$T115&lt;&gt;0),AD135*(SUMIFS(AD144:AD155,$T144:$T155,справочники!$P$9)/(1+IF(Главная!$N$19=справочники!$N$12,0,Главная!$N$23))+SUMIFS(AD144:AD155,$T144:$T155,справочники!$P$10)),AD72*(SUMIFS(AD123:AD134,$T144:$T155,справочники!$P$9)/(1+IF(Главная!$N$19=справочники!$N$12,0,Главная!$N$23))+SUMIFS(AD123:AD134,$T144:$T155,справочники!$P$10))))</f>
        <v>0</v>
      </c>
      <c r="AE160" s="92">
        <f>IF(AE$8="",0,IF(AND($T115&lt;&gt;"",$T115&lt;&gt;0),AE135*(SUMIFS(AE144:AE155,$T144:$T155,справочники!$P$9)/(1+IF(Главная!$N$19=справочники!$N$12,0,Главная!$N$23))+SUMIFS(AE144:AE155,$T144:$T155,справочники!$P$10)),AE72*(SUMIFS(AE123:AE134,$T144:$T155,справочники!$P$9)/(1+IF(Главная!$N$19=справочники!$N$12,0,Главная!$N$23))+SUMIFS(AE123:AE134,$T144:$T155,справочники!$P$10))))</f>
        <v>0</v>
      </c>
      <c r="AF160" s="92">
        <f>IF(AF$8="",0,IF(AND($T115&lt;&gt;"",$T115&lt;&gt;0),AF135*(SUMIFS(AF144:AF155,$T144:$T155,справочники!$P$9)/(1+IF(Главная!$N$19=справочники!$N$12,0,Главная!$N$23))+SUMIFS(AF144:AF155,$T144:$T155,справочники!$P$10)),AF72*(SUMIFS(AF123:AF134,$T144:$T155,справочники!$P$9)/(1+IF(Главная!$N$19=справочники!$N$12,0,Главная!$N$23))+SUMIFS(AF123:AF134,$T144:$T155,справочники!$P$10))))</f>
        <v>0</v>
      </c>
      <c r="AG160" s="92">
        <f>IF(AG$8="",0,IF(AND($T115&lt;&gt;"",$T115&lt;&gt;0),AG135*(SUMIFS(AG144:AG155,$T144:$T155,справочники!$P$9)/(1+IF(Главная!$N$19=справочники!$N$12,0,Главная!$N$23))+SUMIFS(AG144:AG155,$T144:$T155,справочники!$P$10)),AG72*(SUMIFS(AG123:AG134,$T144:$T155,справочники!$P$9)/(1+IF(Главная!$N$19=справочники!$N$12,0,Главная!$N$23))+SUMIFS(AG123:AG134,$T144:$T155,справочники!$P$10))))</f>
        <v>0</v>
      </c>
      <c r="AH160" s="92">
        <f>IF(AH$8="",0,IF(AND($T115&lt;&gt;"",$T115&lt;&gt;0),AH135*(SUMIFS(AH144:AH155,$T144:$T155,справочники!$P$9)/(1+IF(Главная!$N$19=справочники!$N$12,0,Главная!$N$23))+SUMIFS(AH144:AH155,$T144:$T155,справочники!$P$10)),AH72*(SUMIFS(AH123:AH134,$T144:$T155,справочники!$P$9)/(1+IF(Главная!$N$19=справочники!$N$12,0,Главная!$N$23))+SUMIFS(AH123:AH134,$T144:$T155,справочники!$P$10))))</f>
        <v>0</v>
      </c>
      <c r="AI160" s="92">
        <f>IF(AI$8="",0,IF(AND($T115&lt;&gt;"",$T115&lt;&gt;0),AI135*(SUMIFS(AI144:AI155,$T144:$T155,справочники!$P$9)/(1+IF(Главная!$N$19=справочники!$N$12,0,Главная!$N$23))+SUMIFS(AI144:AI155,$T144:$T155,справочники!$P$10)),AI72*(SUMIFS(AI123:AI134,$T144:$T155,справочники!$P$9)/(1+IF(Главная!$N$19=справочники!$N$12,0,Главная!$N$23))+SUMIFS(AI123:AI134,$T144:$T155,справочники!$P$10))))</f>
        <v>0</v>
      </c>
      <c r="AJ160" s="92">
        <f>IF(AJ$8="",0,IF(AND($T115&lt;&gt;"",$T115&lt;&gt;0),AJ135*(SUMIFS(AJ144:AJ155,$T144:$T155,справочники!$P$9)/(1+IF(Главная!$N$19=справочники!$N$12,0,Главная!$N$23))+SUMIFS(AJ144:AJ155,$T144:$T155,справочники!$P$10)),AJ72*(SUMIFS(AJ123:AJ134,$T144:$T155,справочники!$P$9)/(1+IF(Главная!$N$19=справочники!$N$12,0,Главная!$N$23))+SUMIFS(AJ123:AJ134,$T144:$T155,справочники!$P$10))))</f>
        <v>0</v>
      </c>
      <c r="AK160" s="92">
        <f>IF(AK$8="",0,IF(AND($T115&lt;&gt;"",$T115&lt;&gt;0),AK135*(SUMIFS(AK144:AK155,$T144:$T155,справочники!$P$9)/(1+IF(Главная!$N$19=справочники!$N$12,0,Главная!$N$23))+SUMIFS(AK144:AK155,$T144:$T155,справочники!$P$10)),AK72*(SUMIFS(AK123:AK134,$T144:$T155,справочники!$P$9)/(1+IF(Главная!$N$19=справочники!$N$12,0,Главная!$N$23))+SUMIFS(AK123:AK134,$T144:$T155,справочники!$P$10))))</f>
        <v>0</v>
      </c>
      <c r="AL160" s="92">
        <f>IF(AL$8="",0,IF(AND($T115&lt;&gt;"",$T115&lt;&gt;0),AL135*(SUMIFS(AL144:AL155,$T144:$T155,справочники!$P$9)/(1+IF(Главная!$N$19=справочники!$N$12,0,Главная!$N$23))+SUMIFS(AL144:AL155,$T144:$T155,справочники!$P$10)),AL72*(SUMIFS(AL123:AL134,$T144:$T155,справочники!$P$9)/(1+IF(Главная!$N$19=справочники!$N$12,0,Главная!$N$23))+SUMIFS(AL123:AL134,$T144:$T155,справочники!$P$10))))</f>
        <v>0</v>
      </c>
      <c r="AM160" s="92">
        <f>IF(AM$8="",0,IF(AND($T115&lt;&gt;"",$T115&lt;&gt;0),AM135*(SUMIFS(AM144:AM155,$T144:$T155,справочники!$P$9)/(1+IF(Главная!$N$19=справочники!$N$12,0,Главная!$N$23))+SUMIFS(AM144:AM155,$T144:$T155,справочники!$P$10)),AM72*(SUMIFS(AM123:AM134,$T144:$T155,справочники!$P$9)/(1+IF(Главная!$N$19=справочники!$N$12,0,Главная!$N$23))+SUMIFS(AM123:AM134,$T144:$T155,справочники!$P$10))))</f>
        <v>0</v>
      </c>
      <c r="AN160" s="92">
        <f>IF(AN$8="",0,IF(AND($T115&lt;&gt;"",$T115&lt;&gt;0),AN135*(SUMIFS(AN144:AN155,$T144:$T155,справочники!$P$9)/(1+IF(Главная!$N$19=справочники!$N$12,0,Главная!$N$23))+SUMIFS(AN144:AN155,$T144:$T155,справочники!$P$10)),AN72*(SUMIFS(AN123:AN134,$T144:$T155,справочники!$P$9)/(1+IF(Главная!$N$19=справочники!$N$12,0,Главная!$N$23))+SUMIFS(AN123:AN134,$T144:$T155,справочники!$P$10))))</f>
        <v>0</v>
      </c>
      <c r="AO160" s="92">
        <f>IF(AO$8="",0,IF(AND($T115&lt;&gt;"",$T115&lt;&gt;0),AO135*(SUMIFS(AO144:AO155,$T144:$T155,справочники!$P$9)/(1+IF(Главная!$N$19=справочники!$N$12,0,Главная!$N$23))+SUMIFS(AO144:AO155,$T144:$T155,справочники!$P$10)),AO72*(SUMIFS(AO123:AO134,$T144:$T155,справочники!$P$9)/(1+IF(Главная!$N$19=справочники!$N$12,0,Главная!$N$23))+SUMIFS(AO123:AO134,$T144:$T155,справочники!$P$10))))</f>
        <v>0</v>
      </c>
      <c r="AP160" s="92">
        <f>IF(AP$8="",0,IF(AND($T115&lt;&gt;"",$T115&lt;&gt;0),AP135*(SUMIFS(AP144:AP155,$T144:$T155,справочники!$P$9)/(1+IF(Главная!$N$19=справочники!$N$12,0,Главная!$N$23))+SUMIFS(AP144:AP155,$T144:$T155,справочники!$P$10)),AP72*(SUMIFS(AP123:AP134,$T144:$T155,справочники!$P$9)/(1+IF(Главная!$N$19=справочники!$N$12,0,Главная!$N$23))+SUMIFS(AP123:AP134,$T144:$T155,справочники!$P$10))))</f>
        <v>0</v>
      </c>
      <c r="AQ160" s="92">
        <f>IF(AQ$8="",0,IF(AND($T115&lt;&gt;"",$T115&lt;&gt;0),AQ135*(SUMIFS(AQ144:AQ155,$T144:$T155,справочники!$P$9)/(1+IF(Главная!$N$19=справочники!$N$12,0,Главная!$N$23))+SUMIFS(AQ144:AQ155,$T144:$T155,справочники!$P$10)),AQ72*(SUMIFS(AQ123:AQ134,$T144:$T155,справочники!$P$9)/(1+IF(Главная!$N$19=справочники!$N$12,0,Главная!$N$23))+SUMIFS(AQ123:AQ134,$T144:$T155,справочники!$P$10))))</f>
        <v>0</v>
      </c>
      <c r="AR160" s="92">
        <f>IF(AR$8="",0,IF(AND($T115&lt;&gt;"",$T115&lt;&gt;0),AR135*(SUMIFS(AR144:AR155,$T144:$T155,справочники!$P$9)/(1+IF(Главная!$N$19=справочники!$N$12,0,Главная!$N$23))+SUMIFS(AR144:AR155,$T144:$T155,справочники!$P$10)),AR72*(SUMIFS(AR123:AR134,$T144:$T155,справочники!$P$9)/(1+IF(Главная!$N$19=справочники!$N$12,0,Главная!$N$23))+SUMIFS(AR123:AR134,$T144:$T155,справочники!$P$10))))</f>
        <v>0</v>
      </c>
      <c r="AS160" s="92">
        <f>IF(AS$8="",0,IF(AND($T115&lt;&gt;"",$T115&lt;&gt;0),AS135*(SUMIFS(AS144:AS155,$T144:$T155,справочники!$P$9)/(1+IF(Главная!$N$19=справочники!$N$12,0,Главная!$N$23))+SUMIFS(AS144:AS155,$T144:$T155,справочники!$P$10)),AS72*(SUMIFS(AS123:AS134,$T144:$T155,справочники!$P$9)/(1+IF(Главная!$N$19=справочники!$N$12,0,Главная!$N$23))+SUMIFS(AS123:AS134,$T144:$T155,справочники!$P$10))))</f>
        <v>0</v>
      </c>
      <c r="AT160" s="92">
        <f>IF(AT$8="",0,IF(AND($T115&lt;&gt;"",$T115&lt;&gt;0),AT135*(SUMIFS(AT144:AT155,$T144:$T155,справочники!$P$9)/(1+IF(Главная!$N$19=справочники!$N$12,0,Главная!$N$23))+SUMIFS(AT144:AT155,$T144:$T155,справочники!$P$10)),AT72*(SUMIFS(AT123:AT134,$T144:$T155,справочники!$P$9)/(1+IF(Главная!$N$19=справочники!$N$12,0,Главная!$N$23))+SUMIFS(AT123:AT134,$T144:$T155,справочники!$P$10))))</f>
        <v>0</v>
      </c>
      <c r="AU160" s="92">
        <f>IF(AU$8="",0,IF(AND($T115&lt;&gt;"",$T115&lt;&gt;0),AU135*(SUMIFS(AU144:AU155,$T144:$T155,справочники!$P$9)/(1+IF(Главная!$N$19=справочники!$N$12,0,Главная!$N$23))+SUMIFS(AU144:AU155,$T144:$T155,справочники!$P$10)),AU72*(SUMIFS(AU123:AU134,$T144:$T155,справочники!$P$9)/(1+IF(Главная!$N$19=справочники!$N$12,0,Главная!$N$23))+SUMIFS(AU123:AU134,$T144:$T155,справочники!$P$10))))</f>
        <v>0</v>
      </c>
      <c r="AV160" s="92">
        <f>IF(AV$8="",0,IF(AND($T115&lt;&gt;"",$T115&lt;&gt;0),AV135*(SUMIFS(AV144:AV155,$T144:$T155,справочники!$P$9)/(1+IF(Главная!$N$19=справочники!$N$12,0,Главная!$N$23))+SUMIFS(AV144:AV155,$T144:$T155,справочники!$P$10)),AV72*(SUMIFS(AV123:AV134,$T144:$T155,справочники!$P$9)/(1+IF(Главная!$N$19=справочники!$N$12,0,Главная!$N$23))+SUMIFS(AV123:AV134,$T144:$T155,справочники!$P$10))))</f>
        <v>0</v>
      </c>
      <c r="AW160" s="92">
        <f>IF(AW$8="",0,IF(AND($T115&lt;&gt;"",$T115&lt;&gt;0),AW135*(SUMIFS(AW144:AW155,$T144:$T155,справочники!$P$9)/(1+IF(Главная!$N$19=справочники!$N$12,0,Главная!$N$23))+SUMIFS(AW144:AW155,$T144:$T155,справочники!$P$10)),AW72*(SUMIFS(AW123:AW134,$T144:$T155,справочники!$P$9)/(1+IF(Главная!$N$19=справочники!$N$12,0,Главная!$N$23))+SUMIFS(AW123:AW134,$T144:$T155,справочники!$P$10))))</f>
        <v>0</v>
      </c>
      <c r="AX160" s="92">
        <f>IF(AX$8="",0,IF(AND($T115&lt;&gt;"",$T115&lt;&gt;0),AX135*(SUMIFS(AX144:AX155,$T144:$T155,справочники!$P$9)/(1+IF(Главная!$N$19=справочники!$N$12,0,Главная!$N$23))+SUMIFS(AX144:AX155,$T144:$T155,справочники!$P$10)),AX72*(SUMIFS(AX123:AX134,$T144:$T155,справочники!$P$9)/(1+IF(Главная!$N$19=справочники!$N$12,0,Главная!$N$23))+SUMIFS(AX123:AX134,$T144:$T155,справочники!$P$10))))</f>
        <v>0</v>
      </c>
      <c r="AY160" s="92">
        <f>IF(AY$8="",0,IF(AND($T115&lt;&gt;"",$T115&lt;&gt;0),AY135*(SUMIFS(AY144:AY155,$T144:$T155,справочники!$P$9)/(1+IF(Главная!$N$19=справочники!$N$12,0,Главная!$N$23))+SUMIFS(AY144:AY155,$T144:$T155,справочники!$P$10)),AY72*(SUMIFS(AY123:AY134,$T144:$T155,справочники!$P$9)/(1+IF(Главная!$N$19=справочники!$N$12,0,Главная!$N$23))+SUMIFS(AY123:AY134,$T144:$T155,справочники!$P$10))))</f>
        <v>0</v>
      </c>
      <c r="AZ160" s="92">
        <f>IF(AZ$8="",0,IF(AND($T115&lt;&gt;"",$T115&lt;&gt;0),AZ135*(SUMIFS(AZ144:AZ155,$T144:$T155,справочники!$P$9)/(1+IF(Главная!$N$19=справочники!$N$12,0,Главная!$N$23))+SUMIFS(AZ144:AZ155,$T144:$T155,справочники!$P$10)),AZ72*(SUMIFS(AZ123:AZ134,$T144:$T155,справочники!$P$9)/(1+IF(Главная!$N$19=справочники!$N$12,0,Главная!$N$23))+SUMIFS(AZ123:AZ134,$T144:$T155,справочники!$P$10))))</f>
        <v>0</v>
      </c>
      <c r="BA160" s="92">
        <f>IF(BA$8="",0,IF(AND($T115&lt;&gt;"",$T115&lt;&gt;0),BA135*(SUMIFS(BA144:BA155,$T144:$T155,справочники!$P$9)/(1+IF(Главная!$N$19=справочники!$N$12,0,Главная!$N$23))+SUMIFS(BA144:BA155,$T144:$T155,справочники!$P$10)),BA72*(SUMIFS(BA123:BA134,$T144:$T155,справочники!$P$9)/(1+IF(Главная!$N$19=справочники!$N$12,0,Главная!$N$23))+SUMIFS(BA123:BA134,$T144:$T155,справочники!$P$10))))</f>
        <v>0</v>
      </c>
      <c r="BB160" s="92">
        <f>IF(BB$8="",0,IF(AND($T115&lt;&gt;"",$T115&lt;&gt;0),BB135*(SUMIFS(BB144:BB155,$T144:$T155,справочники!$P$9)/(1+IF(Главная!$N$19=справочники!$N$12,0,Главная!$N$23))+SUMIFS(BB144:BB155,$T144:$T155,справочники!$P$10)),BB72*(SUMIFS(BB123:BB134,$T144:$T155,справочники!$P$9)/(1+IF(Главная!$N$19=справочники!$N$12,0,Главная!$N$23))+SUMIFS(BB123:BB134,$T144:$T155,справочники!$P$10))))</f>
        <v>0</v>
      </c>
      <c r="BC160" s="92">
        <f>IF(BC$8="",0,IF(AND($T115&lt;&gt;"",$T115&lt;&gt;0),BC135*(SUMIFS(BC144:BC155,$T144:$T155,справочники!$P$9)/(1+IF(Главная!$N$19=справочники!$N$12,0,Главная!$N$23))+SUMIFS(BC144:BC155,$T144:$T155,справочники!$P$10)),BC72*(SUMIFS(BC123:BC134,$T144:$T155,справочники!$P$9)/(1+IF(Главная!$N$19=справочники!$N$12,0,Главная!$N$23))+SUMIFS(BC123:BC134,$T144:$T155,справочники!$P$10))))</f>
        <v>0</v>
      </c>
      <c r="BD160" s="92">
        <f>IF(BD$8="",0,IF(AND($T115&lt;&gt;"",$T115&lt;&gt;0),BD135*(SUMIFS(BD144:BD155,$T144:$T155,справочники!$P$9)/(1+IF(Главная!$N$19=справочники!$N$12,0,Главная!$N$23))+SUMIFS(BD144:BD155,$T144:$T155,справочники!$P$10)),BD72*(SUMIFS(BD123:BD134,$T144:$T155,справочники!$P$9)/(1+IF(Главная!$N$19=справочники!$N$12,0,Главная!$N$23))+SUMIFS(BD123:BD134,$T144:$T155,справочники!$P$10))))</f>
        <v>0</v>
      </c>
      <c r="BE160" s="92">
        <f>IF(BE$8="",0,IF(AND($T115&lt;&gt;"",$T115&lt;&gt;0),BE135*(SUMIFS(BE144:BE155,$T144:$T155,справочники!$P$9)/(1+IF(Главная!$N$19=справочники!$N$12,0,Главная!$N$23))+SUMIFS(BE144:BE155,$T144:$T155,справочники!$P$10)),BE72*(SUMIFS(BE123:BE134,$T144:$T155,справочники!$P$9)/(1+IF(Главная!$N$19=справочники!$N$12,0,Главная!$N$23))+SUMIFS(BE123:BE134,$T144:$T155,справочники!$P$10))))</f>
        <v>0</v>
      </c>
      <c r="BF160" s="92">
        <f>IF(BF$8="",0,IF(AND($T115&lt;&gt;"",$T115&lt;&gt;0),BF135*(SUMIFS(BF144:BF155,$T144:$T155,справочники!$P$9)/(1+IF(Главная!$N$19=справочники!$N$12,0,Главная!$N$23))+SUMIFS(BF144:BF155,$T144:$T155,справочники!$P$10)),BF72*(SUMIFS(BF123:BF134,$T144:$T155,справочники!$P$9)/(1+IF(Главная!$N$19=справочники!$N$12,0,Главная!$N$23))+SUMIFS(BF123:BF134,$T144:$T155,справочники!$P$10))))</f>
        <v>0</v>
      </c>
      <c r="BG160" s="92">
        <f>IF(BG$8="",0,IF(AND($T115&lt;&gt;"",$T115&lt;&gt;0),BG135*(SUMIFS(BG144:BG155,$T144:$T155,справочники!$P$9)/(1+IF(Главная!$N$19=справочники!$N$12,0,Главная!$N$23))+SUMIFS(BG144:BG155,$T144:$T155,справочники!$P$10)),BG72*(SUMIFS(BG123:BG134,$T144:$T155,справочники!$P$9)/(1+IF(Главная!$N$19=справочники!$N$12,0,Главная!$N$23))+SUMIFS(BG123:BG134,$T144:$T155,справочники!$P$10))))</f>
        <v>0</v>
      </c>
      <c r="BH160" s="92">
        <f>IF(BH$8="",0,IF(AND($T115&lt;&gt;"",$T115&lt;&gt;0),BH135*(SUMIFS(BH144:BH155,$T144:$T155,справочники!$P$9)/(1+IF(Главная!$N$19=справочники!$N$12,0,Главная!$N$23))+SUMIFS(BH144:BH155,$T144:$T155,справочники!$P$10)),BH72*(SUMIFS(BH123:BH134,$T144:$T155,справочники!$P$9)/(1+IF(Главная!$N$19=справочники!$N$12,0,Главная!$N$23))+SUMIFS(BH123:BH134,$T144:$T155,справочники!$P$10))))</f>
        <v>0</v>
      </c>
      <c r="BI160" s="92">
        <f>IF(BI$8="",0,IF(AND($T115&lt;&gt;"",$T115&lt;&gt;0),BI135*(SUMIFS(BI144:BI155,$T144:$T155,справочники!$P$9)/(1+IF(Главная!$N$19=справочники!$N$12,0,Главная!$N$23))+SUMIFS(BI144:BI155,$T144:$T155,справочники!$P$10)),BI72*(SUMIFS(BI123:BI134,$T144:$T155,справочники!$P$9)/(1+IF(Главная!$N$19=справочники!$N$12,0,Главная!$N$23))+SUMIFS(BI123:BI134,$T144:$T155,справочники!$P$10))))</f>
        <v>0</v>
      </c>
      <c r="BJ160" s="92">
        <f>IF(BJ$8="",0,IF(AND($T115&lt;&gt;"",$T115&lt;&gt;0),BJ135*(SUMIFS(BJ144:BJ155,$T144:$T155,справочники!$P$9)/(1+IF(Главная!$N$19=справочники!$N$12,0,Главная!$N$23))+SUMIFS(BJ144:BJ155,$T144:$T155,справочники!$P$10)),BJ72*(SUMIFS(BJ123:BJ134,$T144:$T155,справочники!$P$9)/(1+IF(Главная!$N$19=справочники!$N$12,0,Главная!$N$23))+SUMIFS(BJ123:BJ134,$T144:$T155,справочники!$P$10))))</f>
        <v>0</v>
      </c>
      <c r="BK160" s="92">
        <f>IF(BK$8="",0,IF(AND($T115&lt;&gt;"",$T115&lt;&gt;0),BK135*(SUMIFS(BK144:BK155,$T144:$T155,справочники!$P$9)/(1+IF(Главная!$N$19=справочники!$N$12,0,Главная!$N$23))+SUMIFS(BK144:BK155,$T144:$T155,справочники!$P$10)),BK72*(SUMIFS(BK123:BK134,$T144:$T155,справочники!$P$9)/(1+IF(Главная!$N$19=справочники!$N$12,0,Главная!$N$23))+SUMIFS(BK123:BK134,$T144:$T155,справочники!$P$10))))</f>
        <v>0</v>
      </c>
      <c r="BL160" s="92">
        <f>IF(BL$8="",0,IF(AND($T115&lt;&gt;"",$T115&lt;&gt;0),BL135*(SUMIFS(BL144:BL155,$T144:$T155,справочники!$P$9)/(1+IF(Главная!$N$19=справочники!$N$12,0,Главная!$N$23))+SUMIFS(BL144:BL155,$T144:$T155,справочники!$P$10)),BL72*(SUMIFS(BL123:BL134,$T144:$T155,справочники!$P$9)/(1+IF(Главная!$N$19=справочники!$N$12,0,Главная!$N$23))+SUMIFS(BL123:BL134,$T144:$T155,справочники!$P$10))))</f>
        <v>0</v>
      </c>
      <c r="BM160" s="92">
        <f>IF(BM$8="",0,IF(AND($T115&lt;&gt;"",$T115&lt;&gt;0),BM135*(SUMIFS(BM144:BM155,$T144:$T155,справочники!$P$9)/(1+IF(Главная!$N$19=справочники!$N$12,0,Главная!$N$23))+SUMIFS(BM144:BM155,$T144:$T155,справочники!$P$10)),BM72*(SUMIFS(BM123:BM134,$T144:$T155,справочники!$P$9)/(1+IF(Главная!$N$19=справочники!$N$12,0,Главная!$N$23))+SUMIFS(BM123:BM134,$T144:$T155,справочники!$P$10))))</f>
        <v>0</v>
      </c>
      <c r="BN160" s="92">
        <f>IF(BN$8="",0,IF(AND($T115&lt;&gt;"",$T115&lt;&gt;0),BN135*(SUMIFS(BN144:BN155,$T144:$T155,справочники!$P$9)/(1+IF(Главная!$N$19=справочники!$N$12,0,Главная!$N$23))+SUMIFS(BN144:BN155,$T144:$T155,справочники!$P$10)),BN72*(SUMIFS(BN123:BN134,$T144:$T155,справочники!$P$9)/(1+IF(Главная!$N$19=справочники!$N$12,0,Главная!$N$23))+SUMIFS(BN123:BN134,$T144:$T155,справочники!$P$10))))</f>
        <v>0</v>
      </c>
      <c r="BO160" s="92">
        <f>IF(BO$8="",0,IF(AND($T115&lt;&gt;"",$T115&lt;&gt;0),BO135*(SUMIFS(BO144:BO155,$T144:$T155,справочники!$P$9)/(1+IF(Главная!$N$19=справочники!$N$12,0,Главная!$N$23))+SUMIFS(BO144:BO155,$T144:$T155,справочники!$P$10)),BO72*(SUMIFS(BO123:BO134,$T144:$T155,справочники!$P$9)/(1+IF(Главная!$N$19=справочники!$N$12,0,Главная!$N$23))+SUMIFS(BO123:BO134,$T144:$T155,справочники!$P$10))))</f>
        <v>0</v>
      </c>
      <c r="BP160" s="92">
        <f>IF(BP$8="",0,IF(AND($T115&lt;&gt;"",$T115&lt;&gt;0),BP135*(SUMIFS(BP144:BP155,$T144:$T155,справочники!$P$9)/(1+IF(Главная!$N$19=справочники!$N$12,0,Главная!$N$23))+SUMIFS(BP144:BP155,$T144:$T155,справочники!$P$10)),BP72*(SUMIFS(BP123:BP134,$T144:$T155,справочники!$P$9)/(1+IF(Главная!$N$19=справочники!$N$12,0,Главная!$N$23))+SUMIFS(BP123:BP134,$T144:$T155,справочники!$P$10))))</f>
        <v>0</v>
      </c>
      <c r="BQ160" s="92">
        <f>IF(BQ$8="",0,IF(AND($T115&lt;&gt;"",$T115&lt;&gt;0),BQ135*(SUMIFS(BQ144:BQ155,$T144:$T155,справочники!$P$9)/(1+IF(Главная!$N$19=справочники!$N$12,0,Главная!$N$23))+SUMIFS(BQ144:BQ155,$T144:$T155,справочники!$P$10)),BQ72*(SUMIFS(BQ123:BQ134,$T144:$T155,справочники!$P$9)/(1+IF(Главная!$N$19=справочники!$N$12,0,Главная!$N$23))+SUMIFS(BQ123:BQ134,$T144:$T155,справочники!$P$10))))</f>
        <v>0</v>
      </c>
      <c r="BR160" s="92">
        <f>IF(BR$8="",0,IF(AND($T115&lt;&gt;"",$T115&lt;&gt;0),BR135*(SUMIFS(BR144:BR155,$T144:$T155,справочники!$P$9)/(1+IF(Главная!$N$19=справочники!$N$12,0,Главная!$N$23))+SUMIFS(BR144:BR155,$T144:$T155,справочники!$P$10)),BR72*(SUMIFS(BR123:BR134,$T144:$T155,справочники!$P$9)/(1+IF(Главная!$N$19=справочники!$N$12,0,Главная!$N$23))+SUMIFS(BR123:BR134,$T144:$T155,справочники!$P$10))))</f>
        <v>0</v>
      </c>
      <c r="BS160" s="92">
        <f>IF(BS$8="",0,IF(AND($T115&lt;&gt;"",$T115&lt;&gt;0),BS135*(SUMIFS(BS144:BS155,$T144:$T155,справочники!$P$9)/(1+IF(Главная!$N$19=справочники!$N$12,0,Главная!$N$23))+SUMIFS(BS144:BS155,$T144:$T155,справочники!$P$10)),BS72*(SUMIFS(BS123:BS134,$T144:$T155,справочники!$P$9)/(1+IF(Главная!$N$19=справочники!$N$12,0,Главная!$N$23))+SUMIFS(BS123:BS134,$T144:$T155,справочники!$P$10))))</f>
        <v>0</v>
      </c>
      <c r="BT160" s="92">
        <f>IF(BT$8="",0,IF(AND($T115&lt;&gt;"",$T115&lt;&gt;0),BT135*(SUMIFS(BT144:BT155,$T144:$T155,справочники!$P$9)/(1+IF(Главная!$N$19=справочники!$N$12,0,Главная!$N$23))+SUMIFS(BT144:BT155,$T144:$T155,справочники!$P$10)),BT72*(SUMIFS(BT123:BT134,$T144:$T155,справочники!$P$9)/(1+IF(Главная!$N$19=справочники!$N$12,0,Главная!$N$23))+SUMIFS(BT123:BT134,$T144:$T155,справочники!$P$10))))</f>
        <v>0</v>
      </c>
      <c r="BU160" s="92">
        <f>IF(BU$8="",0,IF(AND($T115&lt;&gt;"",$T115&lt;&gt;0),BU135*(SUMIFS(BU144:BU155,$T144:$T155,справочники!$P$9)/(1+IF(Главная!$N$19=справочники!$N$12,0,Главная!$N$23))+SUMIFS(BU144:BU155,$T144:$T155,справочники!$P$10)),BU72*(SUMIFS(BU123:BU134,$T144:$T155,справочники!$P$9)/(1+IF(Главная!$N$19=справочники!$N$12,0,Главная!$N$23))+SUMIFS(BU123:BU134,$T144:$T155,справочники!$P$10))))</f>
        <v>0</v>
      </c>
      <c r="BV160" s="92">
        <f>IF(BV$8="",0,IF(AND($T115&lt;&gt;"",$T115&lt;&gt;0),BV135*(SUMIFS(BV144:BV155,$T144:$T155,справочники!$P$9)/(1+IF(Главная!$N$19=справочники!$N$12,0,Главная!$N$23))+SUMIFS(BV144:BV155,$T144:$T155,справочники!$P$10)),BV72*(SUMIFS(BV123:BV134,$T144:$T155,справочники!$P$9)/(1+IF(Главная!$N$19=справочники!$N$12,0,Главная!$N$23))+SUMIFS(BV123:BV134,$T144:$T155,справочники!$P$10))))</f>
        <v>0</v>
      </c>
      <c r="BW160" s="92">
        <f>IF(BW$8="",0,IF(AND($T115&lt;&gt;"",$T115&lt;&gt;0),BW135*(SUMIFS(BW144:BW155,$T144:$T155,справочники!$P$9)/(1+IF(Главная!$N$19=справочники!$N$12,0,Главная!$N$23))+SUMIFS(BW144:BW155,$T144:$T155,справочники!$P$10)),BW72*(SUMIFS(BW123:BW134,$T144:$T155,справочники!$P$9)/(1+IF(Главная!$N$19=справочники!$N$12,0,Главная!$N$23))+SUMIFS(BW123:BW134,$T144:$T155,справочники!$P$10))))</f>
        <v>0</v>
      </c>
      <c r="BX160" s="92">
        <f>IF(BX$8="",0,IF(AND($T115&lt;&gt;"",$T115&lt;&gt;0),BX135*(SUMIFS(BX144:BX155,$T144:$T155,справочники!$P$9)/(1+IF(Главная!$N$19=справочники!$N$12,0,Главная!$N$23))+SUMIFS(BX144:BX155,$T144:$T155,справочники!$P$10)),BX72*(SUMIFS(BX123:BX134,$T144:$T155,справочники!$P$9)/(1+IF(Главная!$N$19=справочники!$N$12,0,Главная!$N$23))+SUMIFS(BX123:BX134,$T144:$T155,справочники!$P$10))))</f>
        <v>0</v>
      </c>
      <c r="BY160" s="92">
        <f>IF(BY$8="",0,IF(AND($T115&lt;&gt;"",$T115&lt;&gt;0),BY135*(SUMIFS(BY144:BY155,$T144:$T155,справочники!$P$9)/(1+IF(Главная!$N$19=справочники!$N$12,0,Главная!$N$23))+SUMIFS(BY144:BY155,$T144:$T155,справочники!$P$10)),BY72*(SUMIFS(BY123:BY134,$T144:$T155,справочники!$P$9)/(1+IF(Главная!$N$19=справочники!$N$12,0,Главная!$N$23))+SUMIFS(BY123:BY134,$T144:$T155,справочники!$P$10))))</f>
        <v>0</v>
      </c>
      <c r="BZ160" s="92">
        <f>IF(BZ$8="",0,IF(AND($T115&lt;&gt;"",$T115&lt;&gt;0),BZ135*(SUMIFS(BZ144:BZ155,$T144:$T155,справочники!$P$9)/(1+IF(Главная!$N$19=справочники!$N$12,0,Главная!$N$23))+SUMIFS(BZ144:BZ155,$T144:$T155,справочники!$P$10)),BZ72*(SUMIFS(BZ123:BZ134,$T144:$T155,справочники!$P$9)/(1+IF(Главная!$N$19=справочники!$N$12,0,Главная!$N$23))+SUMIFS(BZ123:BZ134,$T144:$T155,справочники!$P$10))))</f>
        <v>0</v>
      </c>
      <c r="CA160" s="92">
        <f>IF(CA$8="",0,IF(AND($T115&lt;&gt;"",$T115&lt;&gt;0),CA135*(SUMIFS(CA144:CA155,$T144:$T155,справочники!$P$9)/(1+IF(Главная!$N$19=справочники!$N$12,0,Главная!$N$23))+SUMIFS(CA144:CA155,$T144:$T155,справочники!$P$10)),CA72*(SUMIFS(CA123:CA134,$T144:$T155,справочники!$P$9)/(1+IF(Главная!$N$19=справочники!$N$12,0,Главная!$N$23))+SUMIFS(CA123:CA134,$T144:$T155,справочники!$P$10))))</f>
        <v>0</v>
      </c>
      <c r="CB160" s="92">
        <f>IF(CB$8="",0,IF(AND($T115&lt;&gt;"",$T115&lt;&gt;0),CB135*(SUMIFS(CB144:CB155,$T144:$T155,справочники!$P$9)/(1+IF(Главная!$N$19=справочники!$N$12,0,Главная!$N$23))+SUMIFS(CB144:CB155,$T144:$T155,справочники!$P$10)),CB72*(SUMIFS(CB123:CB134,$T144:$T155,справочники!$P$9)/(1+IF(Главная!$N$19=справочники!$N$12,0,Главная!$N$23))+SUMIFS(CB123:CB134,$T144:$T155,справочники!$P$10))))</f>
        <v>0</v>
      </c>
      <c r="CC160" s="92">
        <f>IF(CC$8="",0,IF(AND($T115&lt;&gt;"",$T115&lt;&gt;0),CC135*(SUMIFS(CC144:CC155,$T144:$T155,справочники!$P$9)/(1+IF(Главная!$N$19=справочники!$N$12,0,Главная!$N$23))+SUMIFS(CC144:CC155,$T144:$T155,справочники!$P$10)),CC72*(SUMIFS(CC123:CC134,$T144:$T155,справочники!$P$9)/(1+IF(Главная!$N$19=справочники!$N$12,0,Главная!$N$23))+SUMIFS(CC123:CC134,$T144:$T155,справочники!$P$10))))</f>
        <v>0</v>
      </c>
      <c r="CD160" s="92">
        <f>IF(CD$8="",0,IF(AND($T115&lt;&gt;"",$T115&lt;&gt;0),CD135*(SUMIFS(CD144:CD155,$T144:$T155,справочники!$P$9)/(1+IF(Главная!$N$19=справочники!$N$12,0,Главная!$N$23))+SUMIFS(CD144:CD155,$T144:$T155,справочники!$P$10)),CD72*(SUMIFS(CD123:CD134,$T144:$T155,справочники!$P$9)/(1+IF(Главная!$N$19=справочники!$N$12,0,Главная!$N$23))+SUMIFS(CD123:CD134,$T144:$T155,справочники!$P$10))))</f>
        <v>0</v>
      </c>
      <c r="CE160" s="92">
        <f>IF(CE$8="",0,IF(AND($T115&lt;&gt;"",$T115&lt;&gt;0),CE135*(SUMIFS(CE144:CE155,$T144:$T155,справочники!$P$9)/(1+IF(Главная!$N$19=справочники!$N$12,0,Главная!$N$23))+SUMIFS(CE144:CE155,$T144:$T155,справочники!$P$10)),CE72*(SUMIFS(CE123:CE134,$T144:$T155,справочники!$P$9)/(1+IF(Главная!$N$19=справочники!$N$12,0,Главная!$N$23))+SUMIFS(CE123:CE134,$T144:$T155,справочники!$P$10))))</f>
        <v>0</v>
      </c>
      <c r="CF160" s="92">
        <f>IF(CF$8="",0,IF(AND($T115&lt;&gt;"",$T115&lt;&gt;0),CF135*(SUMIFS(CF144:CF155,$T144:$T155,справочники!$P$9)/(1+IF(Главная!$N$19=справочники!$N$12,0,Главная!$N$23))+SUMIFS(CF144:CF155,$T144:$T155,справочники!$P$10)),CF72*(SUMIFS(CF123:CF134,$T144:$T155,справочники!$P$9)/(1+IF(Главная!$N$19=справочники!$N$12,0,Главная!$N$23))+SUMIFS(CF123:CF134,$T144:$T155,справочники!$P$10))))</f>
        <v>0</v>
      </c>
      <c r="CG160" s="92">
        <f>IF(CG$8="",0,IF(AND($T115&lt;&gt;"",$T115&lt;&gt;0),CG135*(SUMIFS(CG144:CG155,$T144:$T155,справочники!$P$9)/(1+IF(Главная!$N$19=справочники!$N$12,0,Главная!$N$23))+SUMIFS(CG144:CG155,$T144:$T155,справочники!$P$10)),CG72*(SUMIFS(CG123:CG134,$T144:$T155,справочники!$P$9)/(1+IF(Главная!$N$19=справочники!$N$12,0,Главная!$N$23))+SUMIFS(CG123:CG134,$T144:$T155,справочники!$P$10))))</f>
        <v>0</v>
      </c>
      <c r="CH160" s="92">
        <f>IF(CH$8="",0,IF(AND($T115&lt;&gt;"",$T115&lt;&gt;0),CH135*(SUMIFS(CH144:CH155,$T144:$T155,справочники!$P$9)/(1+IF(Главная!$N$19=справочники!$N$12,0,Главная!$N$23))+SUMIFS(CH144:CH155,$T144:$T155,справочники!$P$10)),CH72*(SUMIFS(CH123:CH134,$T144:$T155,справочники!$P$9)/(1+IF(Главная!$N$19=справочники!$N$12,0,Главная!$N$23))+SUMIFS(CH123:CH134,$T144:$T155,справочники!$P$10))))</f>
        <v>0</v>
      </c>
      <c r="CI160" s="92">
        <f>IF(CI$8="",0,IF(AND($T115&lt;&gt;"",$T115&lt;&gt;0),CI135*(SUMIFS(CI144:CI155,$T144:$T155,справочники!$P$9)/(1+IF(Главная!$N$19=справочники!$N$12,0,Главная!$N$23))+SUMIFS(CI144:CI155,$T144:$T155,справочники!$P$10)),CI72*(SUMIFS(CI123:CI134,$T144:$T155,справочники!$P$9)/(1+IF(Главная!$N$19=справочники!$N$12,0,Главная!$N$23))+SUMIFS(CI123:CI134,$T144:$T155,справочники!$P$10))))</f>
        <v>0</v>
      </c>
      <c r="CJ160" s="92">
        <f>IF(CJ$8="",0,IF(AND($T115&lt;&gt;"",$T115&lt;&gt;0),CJ135*(SUMIFS(CJ144:CJ155,$T144:$T155,справочники!$P$9)/(1+IF(Главная!$N$19=справочники!$N$12,0,Главная!$N$23))+SUMIFS(CJ144:CJ155,$T144:$T155,справочники!$P$10)),CJ72*(SUMIFS(CJ123:CJ134,$T144:$T155,справочники!$P$9)/(1+IF(Главная!$N$19=справочники!$N$12,0,Главная!$N$23))+SUMIFS(CJ123:CJ134,$T144:$T155,справочники!$P$10))))</f>
        <v>0</v>
      </c>
      <c r="CK160" s="92">
        <f>IF(CK$8="",0,IF(AND($T115&lt;&gt;"",$T115&lt;&gt;0),CK135*(SUMIFS(CK144:CK155,$T144:$T155,справочники!$P$9)/(1+IF(Главная!$N$19=справочники!$N$12,0,Главная!$N$23))+SUMIFS(CK144:CK155,$T144:$T155,справочники!$P$10)),CK72*(SUMIFS(CK123:CK134,$T144:$T155,справочники!$P$9)/(1+IF(Главная!$N$19=справочники!$N$12,0,Главная!$N$23))+SUMIFS(CK123:CK134,$T144:$T155,справочники!$P$10))))</f>
        <v>0</v>
      </c>
      <c r="CL160" s="92">
        <f>IF(CL$8="",0,IF(AND($T115&lt;&gt;"",$T115&lt;&gt;0),CL135*(SUMIFS(CL144:CL155,$T144:$T155,справочники!$P$9)/(1+IF(Главная!$N$19=справочники!$N$12,0,Главная!$N$23))+SUMIFS(CL144:CL155,$T144:$T155,справочники!$P$10)),CL72*(SUMIFS(CL123:CL134,$T144:$T155,справочники!$P$9)/(1+IF(Главная!$N$19=справочники!$N$12,0,Главная!$N$23))+SUMIFS(CL123:CL134,$T144:$T155,справочники!$P$10))))</f>
        <v>0</v>
      </c>
      <c r="CM160" s="92">
        <f>IF(CM$8="",0,IF(AND($T115&lt;&gt;"",$T115&lt;&gt;0),CM135*(SUMIFS(CM144:CM155,$T144:$T155,справочники!$P$9)/(1+IF(Главная!$N$19=справочники!$N$12,0,Главная!$N$23))+SUMIFS(CM144:CM155,$T144:$T155,справочники!$P$10)),CM72*(SUMIFS(CM123:CM134,$T144:$T155,справочники!$P$9)/(1+IF(Главная!$N$19=справочники!$N$12,0,Главная!$N$23))+SUMIFS(CM123:CM134,$T144:$T155,справочники!$P$10))))</f>
        <v>0</v>
      </c>
      <c r="CN160" s="92">
        <f>IF(CN$8="",0,IF(AND($T115&lt;&gt;"",$T115&lt;&gt;0),CN135*(SUMIFS(CN144:CN155,$T144:$T155,справочники!$P$9)/(1+IF(Главная!$N$19=справочники!$N$12,0,Главная!$N$23))+SUMIFS(CN144:CN155,$T144:$T155,справочники!$P$10)),CN72*(SUMIFS(CN123:CN134,$T144:$T155,справочники!$P$9)/(1+IF(Главная!$N$19=справочники!$N$12,0,Главная!$N$23))+SUMIFS(CN123:CN134,$T144:$T155,справочники!$P$10))))</f>
        <v>0</v>
      </c>
      <c r="CO160" s="92">
        <f>IF(CO$8="",0,IF(AND($T115&lt;&gt;"",$T115&lt;&gt;0),CO135*(SUMIFS(CO144:CO155,$T144:$T155,справочники!$P$9)/(1+IF(Главная!$N$19=справочники!$N$12,0,Главная!$N$23))+SUMIFS(CO144:CO155,$T144:$T155,справочники!$P$10)),CO72*(SUMIFS(CO123:CO134,$T144:$T155,справочники!$P$9)/(1+IF(Главная!$N$19=справочники!$N$12,0,Главная!$N$23))+SUMIFS(CO123:CO134,$T144:$T155,справочники!$P$10))))</f>
        <v>0</v>
      </c>
      <c r="CP160" s="92">
        <f>IF(CP$8="",0,IF(AND($T115&lt;&gt;"",$T115&lt;&gt;0),CP135*(SUMIFS(CP144:CP155,$T144:$T155,справочники!$P$9)/(1+IF(Главная!$N$19=справочники!$N$12,0,Главная!$N$23))+SUMIFS(CP144:CP155,$T144:$T155,справочники!$P$10)),CP72*(SUMIFS(CP123:CP134,$T144:$T155,справочники!$P$9)/(1+IF(Главная!$N$19=справочники!$N$12,0,Главная!$N$23))+SUMIFS(CP123:CP134,$T144:$T155,справочники!$P$10))))</f>
        <v>0</v>
      </c>
      <c r="CQ160" s="92">
        <f>IF(CQ$8="",0,IF(AND($T115&lt;&gt;"",$T115&lt;&gt;0),CQ135*(SUMIFS(CQ144:CQ155,$T144:$T155,справочники!$P$9)/(1+IF(Главная!$N$19=справочники!$N$12,0,Главная!$N$23))+SUMIFS(CQ144:CQ155,$T144:$T155,справочники!$P$10)),CQ72*(SUMIFS(CQ123:CQ134,$T144:$T155,справочники!$P$9)/(1+IF(Главная!$N$19=справочники!$N$12,0,Главная!$N$23))+SUMIFS(CQ123:CQ134,$T144:$T155,справочники!$P$10))))</f>
        <v>0</v>
      </c>
      <c r="CR160" s="92">
        <f>IF(CR$8="",0,IF(AND($T115&lt;&gt;"",$T115&lt;&gt;0),CR135*(SUMIFS(CR144:CR155,$T144:$T155,справочники!$P$9)/(1+IF(Главная!$N$19=справочники!$N$12,0,Главная!$N$23))+SUMIFS(CR144:CR155,$T144:$T155,справочники!$P$10)),CR72*(SUMIFS(CR123:CR134,$T144:$T155,справочники!$P$9)/(1+IF(Главная!$N$19=справочники!$N$12,0,Главная!$N$23))+SUMIFS(CR123:CR134,$T144:$T155,справочники!$P$10))))</f>
        <v>0</v>
      </c>
      <c r="CS160" s="92">
        <f>IF(CS$8="",0,IF(AND($T115&lt;&gt;"",$T115&lt;&gt;0),CS135*(SUMIFS(CS144:CS155,$T144:$T155,справочники!$P$9)/(1+IF(Главная!$N$19=справочники!$N$12,0,Главная!$N$23))+SUMIFS(CS144:CS155,$T144:$T155,справочники!$P$10)),CS72*(SUMIFS(CS123:CS134,$T144:$T155,справочники!$P$9)/(1+IF(Главная!$N$19=справочники!$N$12,0,Главная!$N$23))+SUMIFS(CS123:CS134,$T144:$T155,справочники!$P$10))))</f>
        <v>0</v>
      </c>
      <c r="CT160" s="92">
        <f>IF(CT$8="",0,IF(AND($T115&lt;&gt;"",$T115&lt;&gt;0),CT135*(SUMIFS(CT144:CT155,$T144:$T155,справочники!$P$9)/(1+IF(Главная!$N$19=справочники!$N$12,0,Главная!$N$23))+SUMIFS(CT144:CT155,$T144:$T155,справочники!$P$10)),CT72*(SUMIFS(CT123:CT134,$T144:$T155,справочники!$P$9)/(1+IF(Главная!$N$19=справочники!$N$12,0,Главная!$N$23))+SUMIFS(CT123:CT134,$T144:$T155,справочники!$P$10))))</f>
        <v>0</v>
      </c>
      <c r="CU160" s="92">
        <f>IF(CU$8="",0,IF(AND($T115&lt;&gt;"",$T115&lt;&gt;0),CU135*(SUMIFS(CU144:CU155,$T144:$T155,справочники!$P$9)/(1+IF(Главная!$N$19=справочники!$N$12,0,Главная!$N$23))+SUMIFS(CU144:CU155,$T144:$T155,справочники!$P$10)),CU72*(SUMIFS(CU123:CU134,$T144:$T155,справочники!$P$9)/(1+IF(Главная!$N$19=справочники!$N$12,0,Главная!$N$23))+SUMIFS(CU123:CU134,$T144:$T155,справочники!$P$10))))</f>
        <v>0</v>
      </c>
      <c r="CV160" s="92">
        <f>IF(CV$8="",0,IF(AND($T115&lt;&gt;"",$T115&lt;&gt;0),CV135*(SUMIFS(CV144:CV155,$T144:$T155,справочники!$P$9)/(1+IF(Главная!$N$19=справочники!$N$12,0,Главная!$N$23))+SUMIFS(CV144:CV155,$T144:$T155,справочники!$P$10)),CV72*(SUMIFS(CV123:CV134,$T144:$T155,справочники!$P$9)/(1+IF(Главная!$N$19=справочники!$N$12,0,Главная!$N$23))+SUMIFS(CV123:CV134,$T144:$T155,справочники!$P$10))))</f>
        <v>0</v>
      </c>
      <c r="CW160" s="92">
        <f>IF(CW$8="",0,IF(AND($T115&lt;&gt;"",$T115&lt;&gt;0),CW135*(SUMIFS(CW144:CW155,$T144:$T155,справочники!$P$9)/(1+IF(Главная!$N$19=справочники!$N$12,0,Главная!$N$23))+SUMIFS(CW144:CW155,$T144:$T155,справочники!$P$10)),CW72*(SUMIFS(CW123:CW134,$T144:$T155,справочники!$P$9)/(1+IF(Главная!$N$19=справочники!$N$12,0,Главная!$N$23))+SUMIFS(CW123:CW134,$T144:$T155,справочники!$P$10))))</f>
        <v>0</v>
      </c>
      <c r="CX160" s="92">
        <f>IF(CX$8="",0,IF(AND($T115&lt;&gt;"",$T115&lt;&gt;0),CX135*(SUMIFS(CX144:CX155,$T144:$T155,справочники!$P$9)/(1+IF(Главная!$N$19=справочники!$N$12,0,Главная!$N$23))+SUMIFS(CX144:CX155,$T144:$T155,справочники!$P$10)),CX72*(SUMIFS(CX123:CX134,$T144:$T155,справочники!$P$9)/(1+IF(Главная!$N$19=справочники!$N$12,0,Главная!$N$23))+SUMIFS(CX123:CX134,$T144:$T155,справочники!$P$10))))</f>
        <v>0</v>
      </c>
      <c r="CY160" s="92">
        <f>IF(CY$8="",0,IF(AND($T115&lt;&gt;"",$T115&lt;&gt;0),CY135*(SUMIFS(CY144:CY155,$T144:$T155,справочники!$P$9)/(1+IF(Главная!$N$19=справочники!$N$12,0,Главная!$N$23))+SUMIFS(CY144:CY155,$T144:$T155,справочники!$P$10)),CY72*(SUMIFS(CY123:CY134,$T144:$T155,справочники!$P$9)/(1+IF(Главная!$N$19=справочники!$N$12,0,Главная!$N$23))+SUMIFS(CY123:CY134,$T144:$T155,справочники!$P$10))))</f>
        <v>0</v>
      </c>
      <c r="CZ160" s="92">
        <f>IF(CZ$8="",0,IF(AND($T115&lt;&gt;"",$T115&lt;&gt;0),CZ135*(SUMIFS(CZ144:CZ155,$T144:$T155,справочники!$P$9)/(1+IF(Главная!$N$19=справочники!$N$12,0,Главная!$N$23))+SUMIFS(CZ144:CZ155,$T144:$T155,справочники!$P$10)),CZ72*(SUMIFS(CZ123:CZ134,$T144:$T155,справочники!$P$9)/(1+IF(Главная!$N$19=справочники!$N$12,0,Главная!$N$23))+SUMIFS(CZ123:CZ134,$T144:$T155,справочники!$P$10))))</f>
        <v>0</v>
      </c>
      <c r="DA160" s="92">
        <f>IF(DA$8="",0,IF(AND($T115&lt;&gt;"",$T115&lt;&gt;0),DA135*(SUMIFS(DA144:DA155,$T144:$T155,справочники!$P$9)/(1+IF(Главная!$N$19=справочники!$N$12,0,Главная!$N$23))+SUMIFS(DA144:DA155,$T144:$T155,справочники!$P$10)),DA72*(SUMIFS(DA123:DA134,$T144:$T155,справочники!$P$9)/(1+IF(Главная!$N$19=справочники!$N$12,0,Главная!$N$23))+SUMIFS(DA123:DA134,$T144:$T155,справочники!$P$10))))</f>
        <v>0</v>
      </c>
      <c r="DB160" s="92">
        <f>IF(DB$8="",0,IF(AND($T115&lt;&gt;"",$T115&lt;&gt;0),DB135*(SUMIFS(DB144:DB155,$T144:$T155,справочники!$P$9)/(1+IF(Главная!$N$19=справочники!$N$12,0,Главная!$N$23))+SUMIFS(DB144:DB155,$T144:$T155,справочники!$P$10)),DB72*(SUMIFS(DB123:DB134,$T144:$T155,справочники!$P$9)/(1+IF(Главная!$N$19=справочники!$N$12,0,Главная!$N$23))+SUMIFS(DB123:DB134,$T144:$T155,справочники!$P$10))))</f>
        <v>0</v>
      </c>
      <c r="DC160" s="92">
        <f>IF(DC$8="",0,IF(AND($T115&lt;&gt;"",$T115&lt;&gt;0),DC135*(SUMIFS(DC144:DC155,$T144:$T155,справочники!$P$9)/(1+IF(Главная!$N$19=справочники!$N$12,0,Главная!$N$23))+SUMIFS(DC144:DC155,$T144:$T155,справочники!$P$10)),DC72*(SUMIFS(DC123:DC134,$T144:$T155,справочники!$P$9)/(1+IF(Главная!$N$19=справочники!$N$12,0,Главная!$N$23))+SUMIFS(DC123:DC134,$T144:$T155,справочники!$P$10))))</f>
        <v>0</v>
      </c>
      <c r="DD160" s="92">
        <f>IF(DD$8="",0,IF(AND($T115&lt;&gt;"",$T115&lt;&gt;0),DD135*(SUMIFS(DD144:DD155,$T144:$T155,справочники!$P$9)/(1+IF(Главная!$N$19=справочники!$N$12,0,Главная!$N$23))+SUMIFS(DD144:DD155,$T144:$T155,справочники!$P$10)),DD72*(SUMIFS(DD123:DD134,$T144:$T155,справочники!$P$9)/(1+IF(Главная!$N$19=справочники!$N$12,0,Главная!$N$23))+SUMIFS(DD123:DD134,$T144:$T155,справочники!$P$10))))</f>
        <v>0</v>
      </c>
      <c r="DE160" s="92">
        <f>IF(DE$8="",0,IF(AND($T115&lt;&gt;"",$T115&lt;&gt;0),DE135*(SUMIFS(DE144:DE155,$T144:$T155,справочники!$P$9)/(1+IF(Главная!$N$19=справочники!$N$12,0,Главная!$N$23))+SUMIFS(DE144:DE155,$T144:$T155,справочники!$P$10)),DE72*(SUMIFS(DE123:DE134,$T144:$T155,справочники!$P$9)/(1+IF(Главная!$N$19=справочники!$N$12,0,Главная!$N$23))+SUMIFS(DE123:DE134,$T144:$T155,справочники!$P$10))))</f>
        <v>0</v>
      </c>
      <c r="DF160" s="92">
        <f>IF(DF$8="",0,IF(AND($T115&lt;&gt;"",$T115&lt;&gt;0),DF135*(SUMIFS(DF144:DF155,$T144:$T155,справочники!$P$9)/(1+IF(Главная!$N$19=справочники!$N$12,0,Главная!$N$23))+SUMIFS(DF144:DF155,$T144:$T155,справочники!$P$10)),DF72*(SUMIFS(DF123:DF134,$T144:$T155,справочники!$P$9)/(1+IF(Главная!$N$19=справочники!$N$12,0,Главная!$N$23))+SUMIFS(DF123:DF134,$T144:$T155,справочники!$P$10))))</f>
        <v>0</v>
      </c>
      <c r="DG160" s="92">
        <f>IF(DG$8="",0,IF(AND($T115&lt;&gt;"",$T115&lt;&gt;0),DG135*(SUMIFS(DG144:DG155,$T144:$T155,справочники!$P$9)/(1+IF(Главная!$N$19=справочники!$N$12,0,Главная!$N$23))+SUMIFS(DG144:DG155,$T144:$T155,справочники!$P$10)),DG72*(SUMIFS(DG123:DG134,$T144:$T155,справочники!$P$9)/(1+IF(Главная!$N$19=справочники!$N$12,0,Главная!$N$23))+SUMIFS(DG123:DG134,$T144:$T155,справочники!$P$10))))</f>
        <v>0</v>
      </c>
      <c r="DH160" s="92">
        <f>IF(DH$8="",0,IF(AND($T115&lt;&gt;"",$T115&lt;&gt;0),DH135*(SUMIFS(DH144:DH155,$T144:$T155,справочники!$P$9)/(1+IF(Главная!$N$19=справочники!$N$12,0,Главная!$N$23))+SUMIFS(DH144:DH155,$T144:$T155,справочники!$P$10)),DH72*(SUMIFS(DH123:DH134,$T144:$T155,справочники!$P$9)/(1+IF(Главная!$N$19=справочники!$N$12,0,Главная!$N$23))+SUMIFS(DH123:DH134,$T144:$T155,справочники!$P$10))))</f>
        <v>0</v>
      </c>
      <c r="DI160" s="92">
        <f>IF(DI$8="",0,IF(AND($T115&lt;&gt;"",$T115&lt;&gt;0),DI135*(SUMIFS(DI144:DI155,$T144:$T155,справочники!$P$9)/(1+IF(Главная!$N$19=справочники!$N$12,0,Главная!$N$23))+SUMIFS(DI144:DI155,$T144:$T155,справочники!$P$10)),DI72*(SUMIFS(DI123:DI134,$T144:$T155,справочники!$P$9)/(1+IF(Главная!$N$19=справочники!$N$12,0,Главная!$N$23))+SUMIFS(DI123:DI134,$T144:$T155,справочники!$P$10))))</f>
        <v>0</v>
      </c>
      <c r="DJ160" s="92">
        <f>IF(DJ$8="",0,IF(AND($T115&lt;&gt;"",$T115&lt;&gt;0),DJ135*(SUMIFS(DJ144:DJ155,$T144:$T155,справочники!$P$9)/(1+IF(Главная!$N$19=справочники!$N$12,0,Главная!$N$23))+SUMIFS(DJ144:DJ155,$T144:$T155,справочники!$P$10)),DJ72*(SUMIFS(DJ123:DJ134,$T144:$T155,справочники!$P$9)/(1+IF(Главная!$N$19=справочники!$N$12,0,Главная!$N$23))+SUMIFS(DJ123:DJ134,$T144:$T155,справочники!$P$10))))</f>
        <v>0</v>
      </c>
      <c r="DK160" s="92">
        <f>IF(DK$8="",0,IF(AND($T115&lt;&gt;"",$T115&lt;&gt;0),DK135*(SUMIFS(DK144:DK155,$T144:$T155,справочники!$P$9)/(1+IF(Главная!$N$19=справочники!$N$12,0,Главная!$N$23))+SUMIFS(DK144:DK155,$T144:$T155,справочники!$P$10)),DK72*(SUMIFS(DK123:DK134,$T144:$T155,справочники!$P$9)/(1+IF(Главная!$N$19=справочники!$N$12,0,Главная!$N$23))+SUMIFS(DK123:DK134,$T144:$T155,справочники!$P$10))))</f>
        <v>0</v>
      </c>
      <c r="DL160" s="92">
        <f>IF(DL$8="",0,IF(AND($T115&lt;&gt;"",$T115&lt;&gt;0),DL135*(SUMIFS(DL144:DL155,$T144:$T155,справочники!$P$9)/(1+IF(Главная!$N$19=справочники!$N$12,0,Главная!$N$23))+SUMIFS(DL144:DL155,$T144:$T155,справочники!$P$10)),DL72*(SUMIFS(DL123:DL134,$T144:$T155,справочники!$P$9)/(1+IF(Главная!$N$19=справочники!$N$12,0,Главная!$N$23))+SUMIFS(DL123:DL134,$T144:$T155,справочники!$P$10))))</f>
        <v>0</v>
      </c>
      <c r="DM160" s="92">
        <f>IF(DM$8="",0,IF(AND($T115&lt;&gt;"",$T115&lt;&gt;0),DM135*(SUMIFS(DM144:DM155,$T144:$T155,справочники!$P$9)/(1+IF(Главная!$N$19=справочники!$N$12,0,Главная!$N$23))+SUMIFS(DM144:DM155,$T144:$T155,справочники!$P$10)),DM72*(SUMIFS(DM123:DM134,$T144:$T155,справочники!$P$9)/(1+IF(Главная!$N$19=справочники!$N$12,0,Главная!$N$23))+SUMIFS(DM123:DM134,$T144:$T155,справочники!$P$10))))</f>
        <v>0</v>
      </c>
      <c r="DN160" s="92">
        <f>IF(DN$8="",0,IF(AND($T115&lt;&gt;"",$T115&lt;&gt;0),DN135*(SUMIFS(DN144:DN155,$T144:$T155,справочники!$P$9)/(1+IF(Главная!$N$19=справочники!$N$12,0,Главная!$N$23))+SUMIFS(DN144:DN155,$T144:$T155,справочники!$P$10)),DN72*(SUMIFS(DN123:DN134,$T144:$T155,справочники!$P$9)/(1+IF(Главная!$N$19=справочники!$N$12,0,Главная!$N$23))+SUMIFS(DN123:DN134,$T144:$T155,справочники!$P$10))))</f>
        <v>0</v>
      </c>
      <c r="DO160" s="92">
        <f>IF(DO$8="",0,IF(AND($T115&lt;&gt;"",$T115&lt;&gt;0),DO135*(SUMIFS(DO144:DO155,$T144:$T155,справочники!$P$9)/(1+IF(Главная!$N$19=справочники!$N$12,0,Главная!$N$23))+SUMIFS(DO144:DO155,$T144:$T155,справочники!$P$10)),DO72*(SUMIFS(DO123:DO134,$T144:$T155,справочники!$P$9)/(1+IF(Главная!$N$19=справочники!$N$12,0,Главная!$N$23))+SUMIFS(DO123:DO134,$T144:$T155,справочники!$P$10))))</f>
        <v>0</v>
      </c>
      <c r="DP160" s="92">
        <f>IF(DP$8="",0,IF(AND($T115&lt;&gt;"",$T115&lt;&gt;0),DP135*(SUMIFS(DP144:DP155,$T144:$T155,справочники!$P$9)/(1+IF(Главная!$N$19=справочники!$N$12,0,Главная!$N$23))+SUMIFS(DP144:DP155,$T144:$T155,справочники!$P$10)),DP72*(SUMIFS(DP123:DP134,$T144:$T155,справочники!$P$9)/(1+IF(Главная!$N$19=справочники!$N$12,0,Главная!$N$23))+SUMIFS(DP123:DP134,$T144:$T155,справочники!$P$10))))</f>
        <v>0</v>
      </c>
      <c r="DQ160" s="92">
        <f>IF(DQ$8="",0,IF(AND($T115&lt;&gt;"",$T115&lt;&gt;0),DQ135*(SUMIFS(DQ144:DQ155,$T144:$T155,справочники!$P$9)/(1+IF(Главная!$N$19=справочники!$N$12,0,Главная!$N$23))+SUMIFS(DQ144:DQ155,$T144:$T155,справочники!$P$10)),DQ72*(SUMIFS(DQ123:DQ134,$T144:$T155,справочники!$P$9)/(1+IF(Главная!$N$19=справочники!$N$12,0,Главная!$N$23))+SUMIFS(DQ123:DQ134,$T144:$T155,справочники!$P$10))))</f>
        <v>0</v>
      </c>
      <c r="DR160" s="92">
        <f>IF(DR$8="",0,IF(AND($T115&lt;&gt;"",$T115&lt;&gt;0),DR135*(SUMIFS(DR144:DR155,$T144:$T155,справочники!$P$9)/(1+IF(Главная!$N$19=справочники!$N$12,0,Главная!$N$23))+SUMIFS(DR144:DR155,$T144:$T155,справочники!$P$10)),DR72*(SUMIFS(DR123:DR134,$T144:$T155,справочники!$P$9)/(1+IF(Главная!$N$19=справочники!$N$12,0,Главная!$N$23))+SUMIFS(DR123:DR134,$T144:$T155,справочники!$P$10))))</f>
        <v>0</v>
      </c>
      <c r="DS160" s="92">
        <f>IF(DS$8="",0,IF(AND($T115&lt;&gt;"",$T115&lt;&gt;0),DS135*(SUMIFS(DS144:DS155,$T144:$T155,справочники!$P$9)/(1+IF(Главная!$N$19=справочники!$N$12,0,Главная!$N$23))+SUMIFS(DS144:DS155,$T144:$T155,справочники!$P$10)),DS72*(SUMIFS(DS123:DS134,$T144:$T155,справочники!$P$9)/(1+IF(Главная!$N$19=справочники!$N$12,0,Главная!$N$23))+SUMIFS(DS123:DS134,$T144:$T155,справочники!$P$10))))</f>
        <v>0</v>
      </c>
      <c r="DT160" s="92">
        <f>IF(DT$8="",0,IF(AND($T115&lt;&gt;"",$T115&lt;&gt;0),DT135*(SUMIFS(DT144:DT155,$T144:$T155,справочники!$P$9)/(1+IF(Главная!$N$19=справочники!$N$12,0,Главная!$N$23))+SUMIFS(DT144:DT155,$T144:$T155,справочники!$P$10)),DT72*(SUMIFS(DT123:DT134,$T144:$T155,справочники!$P$9)/(1+IF(Главная!$N$19=справочники!$N$12,0,Главная!$N$23))+SUMIFS(DT123:DT134,$T144:$T155,справочники!$P$10))))</f>
        <v>0</v>
      </c>
      <c r="DU160" s="92">
        <f>IF(DU$8="",0,IF(AND($T115&lt;&gt;"",$T115&lt;&gt;0),DU135*(SUMIFS(DU144:DU155,$T144:$T155,справочники!$P$9)/(1+IF(Главная!$N$19=справочники!$N$12,0,Главная!$N$23))+SUMIFS(DU144:DU155,$T144:$T155,справочники!$P$10)),DU72*(SUMIFS(DU123:DU134,$T144:$T155,справочники!$P$9)/(1+IF(Главная!$N$19=справочники!$N$12,0,Главная!$N$23))+SUMIFS(DU123:DU134,$T144:$T155,справочники!$P$10))))</f>
        <v>0</v>
      </c>
      <c r="DV160" s="92">
        <f>IF(DV$8="",0,IF(AND($T115&lt;&gt;"",$T115&lt;&gt;0),DV135*(SUMIFS(DV144:DV155,$T144:$T155,справочники!$P$9)/(1+IF(Главная!$N$19=справочники!$N$12,0,Главная!$N$23))+SUMIFS(DV144:DV155,$T144:$T155,справочники!$P$10)),DV72*(SUMIFS(DV123:DV134,$T144:$T155,справочники!$P$9)/(1+IF(Главная!$N$19=справочники!$N$12,0,Главная!$N$23))+SUMIFS(DV123:DV134,$T144:$T155,справочники!$P$10))))</f>
        <v>0</v>
      </c>
      <c r="DW160" s="92">
        <f>IF(DW$8="",0,IF(AND($T115&lt;&gt;"",$T115&lt;&gt;0),DW135*(SUMIFS(DW144:DW155,$T144:$T155,справочники!$P$9)/(1+IF(Главная!$N$19=справочники!$N$12,0,Главная!$N$23))+SUMIFS(DW144:DW155,$T144:$T155,справочники!$P$10)),DW72*(SUMIFS(DW123:DW134,$T144:$T155,справочники!$P$9)/(1+IF(Главная!$N$19=справочники!$N$12,0,Главная!$N$23))+SUMIFS(DW123:DW134,$T144:$T155,справочники!$P$10))))</f>
        <v>0</v>
      </c>
      <c r="DX160" s="92">
        <f>IF(DX$8="",0,IF(AND($T115&lt;&gt;"",$T115&lt;&gt;0),DX135*(SUMIFS(DX144:DX155,$T144:$T155,справочники!$P$9)/(1+IF(Главная!$N$19=справочники!$N$12,0,Главная!$N$23))+SUMIFS(DX144:DX155,$T144:$T155,справочники!$P$10)),DX72*(SUMIFS(DX123:DX134,$T144:$T155,справочники!$P$9)/(1+IF(Главная!$N$19=справочники!$N$12,0,Главная!$N$23))+SUMIFS(DX123:DX134,$T144:$T155,справочники!$P$10))))</f>
        <v>0</v>
      </c>
      <c r="DY160" s="92">
        <f>IF(DY$8="",0,IF(AND($T115&lt;&gt;"",$T115&lt;&gt;0),DY135*(SUMIFS(DY144:DY155,$T144:$T155,справочники!$P$9)/(1+IF(Главная!$N$19=справочники!$N$12,0,Главная!$N$23))+SUMIFS(DY144:DY155,$T144:$T155,справочники!$P$10)),DY72*(SUMIFS(DY123:DY134,$T144:$T155,справочники!$P$9)/(1+IF(Главная!$N$19=справочники!$N$12,0,Главная!$N$23))+SUMIFS(DY123:DY134,$T144:$T155,справочники!$P$10))))</f>
        <v>0</v>
      </c>
      <c r="DZ160" s="92">
        <f>IF(DZ$8="",0,IF(AND($T115&lt;&gt;"",$T115&lt;&gt;0),DZ135*(SUMIFS(DZ144:DZ155,$T144:$T155,справочники!$P$9)/(1+IF(Главная!$N$19=справочники!$N$12,0,Главная!$N$23))+SUMIFS(DZ144:DZ155,$T144:$T155,справочники!$P$10)),DZ72*(SUMIFS(DZ123:DZ134,$T144:$T155,справочники!$P$9)/(1+IF(Главная!$N$19=справочники!$N$12,0,Главная!$N$23))+SUMIFS(DZ123:DZ134,$T144:$T155,справочники!$P$10))))</f>
        <v>0</v>
      </c>
      <c r="EA160" s="92">
        <f>IF(EA$8="",0,IF(AND($T115&lt;&gt;"",$T115&lt;&gt;0),EA135*(SUMIFS(EA144:EA155,$T144:$T155,справочники!$P$9)/(1+IF(Главная!$N$19=справочники!$N$12,0,Главная!$N$23))+SUMIFS(EA144:EA155,$T144:$T155,справочники!$P$10)),EA72*(SUMIFS(EA123:EA134,$T144:$T155,справочники!$P$9)/(1+IF(Главная!$N$19=справочники!$N$12,0,Главная!$N$23))+SUMIFS(EA123:EA134,$T144:$T155,справочники!$P$10))))</f>
        <v>0</v>
      </c>
      <c r="EB160" s="92">
        <f>IF(EB$8="",0,IF(AND($T115&lt;&gt;"",$T115&lt;&gt;0),EB135*(SUMIFS(EB144:EB155,$T144:$T155,справочники!$P$9)/(1+IF(Главная!$N$19=справочники!$N$12,0,Главная!$N$23))+SUMIFS(EB144:EB155,$T144:$T155,справочники!$P$10)),EB72*(SUMIFS(EB123:EB134,$T144:$T155,справочники!$P$9)/(1+IF(Главная!$N$19=справочники!$N$12,0,Главная!$N$23))+SUMIFS(EB123:EB134,$T144:$T155,справочники!$P$10))))</f>
        <v>0</v>
      </c>
      <c r="EC160" s="92">
        <f>IF(EC$8="",0,IF(AND($T115&lt;&gt;"",$T115&lt;&gt;0),EC135*(SUMIFS(EC144:EC155,$T144:$T155,справочники!$P$9)/(1+IF(Главная!$N$19=справочники!$N$12,0,Главная!$N$23))+SUMIFS(EC144:EC155,$T144:$T155,справочники!$P$10)),EC72*(SUMIFS(EC123:EC134,$T144:$T155,справочники!$P$9)/(1+IF(Главная!$N$19=справочники!$N$12,0,Главная!$N$23))+SUMIFS(EC123:EC134,$T144:$T155,справочники!$P$10))))</f>
        <v>0</v>
      </c>
      <c r="ED160" s="92">
        <f>IF(ED$8="",0,IF(AND($T115&lt;&gt;"",$T115&lt;&gt;0),ED135*(SUMIFS(ED144:ED155,$T144:$T155,справочники!$P$9)/(1+IF(Главная!$N$19=справочники!$N$12,0,Главная!$N$23))+SUMIFS(ED144:ED155,$T144:$T155,справочники!$P$10)),ED72*(SUMIFS(ED123:ED134,$T144:$T155,справочники!$P$9)/(1+IF(Главная!$N$19=справочники!$N$12,0,Главная!$N$23))+SUMIFS(ED123:ED134,$T144:$T155,справочники!$P$10))))</f>
        <v>0</v>
      </c>
      <c r="EE160" s="92">
        <f>IF(EE$8="",0,IF(AND($T115&lt;&gt;"",$T115&lt;&gt;0),EE135*(SUMIFS(EE144:EE155,$T144:$T155,справочники!$P$9)/(1+IF(Главная!$N$19=справочники!$N$12,0,Главная!$N$23))+SUMIFS(EE144:EE155,$T144:$T155,справочники!$P$10)),EE72*(SUMIFS(EE123:EE134,$T144:$T155,справочники!$P$9)/(1+IF(Главная!$N$19=справочники!$N$12,0,Главная!$N$23))+SUMIFS(EE123:EE134,$T144:$T155,справочники!$P$10))))</f>
        <v>0</v>
      </c>
      <c r="EF160" s="92">
        <f>IF(EF$8="",0,IF(AND($T115&lt;&gt;"",$T115&lt;&gt;0),EF135*(SUMIFS(EF144:EF155,$T144:$T155,справочники!$P$9)/(1+IF(Главная!$N$19=справочники!$N$12,0,Главная!$N$23))+SUMIFS(EF144:EF155,$T144:$T155,справочники!$P$10)),EF72*(SUMIFS(EF123:EF134,$T144:$T155,справочники!$P$9)/(1+IF(Главная!$N$19=справочники!$N$12,0,Главная!$N$23))+SUMIFS(EF123:EF134,$T144:$T155,справочники!$P$10))))</f>
        <v>0</v>
      </c>
      <c r="EG160" s="92">
        <f>IF(EG$8="",0,IF(AND($T115&lt;&gt;"",$T115&lt;&gt;0),EG135*(SUMIFS(EG144:EG155,$T144:$T155,справочники!$P$9)/(1+IF(Главная!$N$19=справочники!$N$12,0,Главная!$N$23))+SUMIFS(EG144:EG155,$T144:$T155,справочники!$P$10)),EG72*(SUMIFS(EG123:EG134,$T144:$T155,справочники!$P$9)/(1+IF(Главная!$N$19=справочники!$N$12,0,Главная!$N$23))+SUMIFS(EG123:EG134,$T144:$T155,справочники!$P$10))))</f>
        <v>0</v>
      </c>
      <c r="EH160" s="92">
        <f>IF(EH$8="",0,IF(AND($T115&lt;&gt;"",$T115&lt;&gt;0),EH135*(SUMIFS(EH144:EH155,$T144:$T155,справочники!$P$9)/(1+IF(Главная!$N$19=справочники!$N$12,0,Главная!$N$23))+SUMIFS(EH144:EH155,$T144:$T155,справочники!$P$10)),EH72*(SUMIFS(EH123:EH134,$T144:$T155,справочники!$P$9)/(1+IF(Главная!$N$19=справочники!$N$12,0,Главная!$N$23))+SUMIFS(EH123:EH134,$T144:$T155,справочники!$P$10))))</f>
        <v>0</v>
      </c>
      <c r="EI160" s="92">
        <f>IF(EI$8="",0,IF(AND($T115&lt;&gt;"",$T115&lt;&gt;0),EI135*(SUMIFS(EI144:EI155,$T144:$T155,справочники!$P$9)/(1+IF(Главная!$N$19=справочники!$N$12,0,Главная!$N$23))+SUMIFS(EI144:EI155,$T144:$T155,справочники!$P$10)),EI72*(SUMIFS(EI123:EI134,$T144:$T155,справочники!$P$9)/(1+IF(Главная!$N$19=справочники!$N$12,0,Главная!$N$23))+SUMIFS(EI123:EI134,$T144:$T155,справочники!$P$10))))</f>
        <v>0</v>
      </c>
      <c r="EJ160" s="92">
        <f>IF(EJ$8="",0,IF(AND($T115&lt;&gt;"",$T115&lt;&gt;0),EJ135*(SUMIFS(EJ144:EJ155,$T144:$T155,справочники!$P$9)/(1+IF(Главная!$N$19=справочники!$N$12,0,Главная!$N$23))+SUMIFS(EJ144:EJ155,$T144:$T155,справочники!$P$10)),EJ72*(SUMIFS(EJ123:EJ134,$T144:$T155,справочники!$P$9)/(1+IF(Главная!$N$19=справочники!$N$12,0,Главная!$N$23))+SUMIFS(EJ123:EJ134,$T144:$T155,справочники!$P$10))))</f>
        <v>0</v>
      </c>
      <c r="EK160" s="92">
        <f>IF(EK$8="",0,IF(AND($T115&lt;&gt;"",$T115&lt;&gt;0),EK135*(SUMIFS(EK144:EK155,$T144:$T155,справочники!$P$9)/(1+IF(Главная!$N$19=справочники!$N$12,0,Главная!$N$23))+SUMIFS(EK144:EK155,$T144:$T155,справочники!$P$10)),EK72*(SUMIFS(EK123:EK134,$T144:$T155,справочники!$P$9)/(1+IF(Главная!$N$19=справочники!$N$12,0,Главная!$N$23))+SUMIFS(EK123:EK134,$T144:$T155,справочники!$P$10))))</f>
        <v>0</v>
      </c>
      <c r="EL160" s="92">
        <f>IF(EL$8="",0,IF(AND($T115&lt;&gt;"",$T115&lt;&gt;0),EL135*(SUMIFS(EL144:EL155,$T144:$T155,справочники!$P$9)/(1+IF(Главная!$N$19=справочники!$N$12,0,Главная!$N$23))+SUMIFS(EL144:EL155,$T144:$T155,справочники!$P$10)),EL72*(SUMIFS(EL123:EL134,$T144:$T155,справочники!$P$9)/(1+IF(Главная!$N$19=справочники!$N$12,0,Главная!$N$23))+SUMIFS(EL123:EL134,$T144:$T155,справочники!$P$10))))</f>
        <v>0</v>
      </c>
      <c r="EM160" s="92">
        <f>IF(EM$8="",0,IF(AND($T115&lt;&gt;"",$T115&lt;&gt;0),EM135*(SUMIFS(EM144:EM155,$T144:$T155,справочники!$P$9)/(1+IF(Главная!$N$19=справочники!$N$12,0,Главная!$N$23))+SUMIFS(EM144:EM155,$T144:$T155,справочники!$P$10)),EM72*(SUMIFS(EM123:EM134,$T144:$T155,справочники!$P$9)/(1+IF(Главная!$N$19=справочники!$N$12,0,Главная!$N$23))+SUMIFS(EM123:EM134,$T144:$T155,справочники!$P$10))))</f>
        <v>0</v>
      </c>
      <c r="EN160" s="92">
        <f>IF(EN$8="",0,IF(AND($T115&lt;&gt;"",$T115&lt;&gt;0),EN135*(SUMIFS(EN144:EN155,$T144:$T155,справочники!$P$9)/(1+IF(Главная!$N$19=справочники!$N$12,0,Главная!$N$23))+SUMIFS(EN144:EN155,$T144:$T155,справочники!$P$10)),EN72*(SUMIFS(EN123:EN134,$T144:$T155,справочники!$P$9)/(1+IF(Главная!$N$19=справочники!$N$12,0,Главная!$N$23))+SUMIFS(EN123:EN134,$T144:$T155,справочники!$P$10))))</f>
        <v>0</v>
      </c>
      <c r="EO160" s="92">
        <f>IF(EO$8="",0,IF(AND($T115&lt;&gt;"",$T115&lt;&gt;0),EO135*(SUMIFS(EO144:EO155,$T144:$T155,справочники!$P$9)/(1+IF(Главная!$N$19=справочники!$N$12,0,Главная!$N$23))+SUMIFS(EO144:EO155,$T144:$T155,справочники!$P$10)),EO72*(SUMIFS(EO123:EO134,$T144:$T155,справочники!$P$9)/(1+IF(Главная!$N$19=справочники!$N$12,0,Главная!$N$23))+SUMIFS(EO123:EO134,$T144:$T155,справочники!$P$10))))</f>
        <v>0</v>
      </c>
      <c r="EP160" s="92">
        <f>IF(EP$8="",0,IF(AND($T115&lt;&gt;"",$T115&lt;&gt;0),EP135*(SUMIFS(EP144:EP155,$T144:$T155,справочники!$P$9)/(1+IF(Главная!$N$19=справочники!$N$12,0,Главная!$N$23))+SUMIFS(EP144:EP155,$T144:$T155,справочники!$P$10)),EP72*(SUMIFS(EP123:EP134,$T144:$T155,справочники!$P$9)/(1+IF(Главная!$N$19=справочники!$N$12,0,Главная!$N$23))+SUMIFS(EP123:EP134,$T144:$T155,справочники!$P$10))))</f>
        <v>0</v>
      </c>
      <c r="EQ160" s="92">
        <f>IF(EQ$8="",0,IF(AND($T115&lt;&gt;"",$T115&lt;&gt;0),EQ135*(SUMIFS(EQ144:EQ155,$T144:$T155,справочники!$P$9)/(1+IF(Главная!$N$19=справочники!$N$12,0,Главная!$N$23))+SUMIFS(EQ144:EQ155,$T144:$T155,справочники!$P$10)),EQ72*(SUMIFS(EQ123:EQ134,$T144:$T155,справочники!$P$9)/(1+IF(Главная!$N$19=справочники!$N$12,0,Главная!$N$23))+SUMIFS(EQ123:EQ134,$T144:$T155,справочники!$P$10))))</f>
        <v>0</v>
      </c>
      <c r="ER160" s="92">
        <f>IF(ER$8="",0,IF(AND($T115&lt;&gt;"",$T115&lt;&gt;0),ER135*(SUMIFS(ER144:ER155,$T144:$T155,справочники!$P$9)/(1+IF(Главная!$N$19=справочники!$N$12,0,Главная!$N$23))+SUMIFS(ER144:ER155,$T144:$T155,справочники!$P$10)),ER72*(SUMIFS(ER123:ER134,$T144:$T155,справочники!$P$9)/(1+IF(Главная!$N$19=справочники!$N$12,0,Главная!$N$23))+SUMIFS(ER123:ER134,$T144:$T155,справочники!$P$10))))</f>
        <v>0</v>
      </c>
      <c r="ES160" s="92">
        <f>IF(ES$8="",0,IF(AND($T115&lt;&gt;"",$T115&lt;&gt;0),ES135*(SUMIFS(ES144:ES155,$T144:$T155,справочники!$P$9)/(1+IF(Главная!$N$19=справочники!$N$12,0,Главная!$N$23))+SUMIFS(ES144:ES155,$T144:$T155,справочники!$P$10)),ES72*(SUMIFS(ES123:ES134,$T144:$T155,справочники!$P$9)/(1+IF(Главная!$N$19=справочники!$N$12,0,Главная!$N$23))+SUMIFS(ES123:ES134,$T144:$T155,справочники!$P$10))))</f>
        <v>0</v>
      </c>
      <c r="ET160" s="92">
        <f>IF(ET$8="",0,IF(AND($T115&lt;&gt;"",$T115&lt;&gt;0),ET135*(SUMIFS(ET144:ET155,$T144:$T155,справочники!$P$9)/(1+IF(Главная!$N$19=справочники!$N$12,0,Главная!$N$23))+SUMIFS(ET144:ET155,$T144:$T155,справочники!$P$10)),ET72*(SUMIFS(ET123:ET134,$T144:$T155,справочники!$P$9)/(1+IF(Главная!$N$19=справочники!$N$12,0,Главная!$N$23))+SUMIFS(ET123:ET134,$T144:$T155,справочники!$P$10))))</f>
        <v>0</v>
      </c>
      <c r="EU160" s="92">
        <f>IF(EU$8="",0,IF(AND($T115&lt;&gt;"",$T115&lt;&gt;0),EU135*(SUMIFS(EU144:EU155,$T144:$T155,справочники!$P$9)/(1+IF(Главная!$N$19=справочники!$N$12,0,Главная!$N$23))+SUMIFS(EU144:EU155,$T144:$T155,справочники!$P$10)),EU72*(SUMIFS(EU123:EU134,$T144:$T155,справочники!$P$9)/(1+IF(Главная!$N$19=справочники!$N$12,0,Главная!$N$23))+SUMIFS(EU123:EU134,$T144:$T155,справочники!$P$10))))</f>
        <v>0</v>
      </c>
      <c r="EV160" s="92">
        <f>IF(EV$8="",0,IF(AND($T115&lt;&gt;"",$T115&lt;&gt;0),EV135*(SUMIFS(EV144:EV155,$T144:$T155,справочники!$P$9)/(1+IF(Главная!$N$19=справочники!$N$12,0,Главная!$N$23))+SUMIFS(EV144:EV155,$T144:$T155,справочники!$P$10)),EV72*(SUMIFS(EV123:EV134,$T144:$T155,справочники!$P$9)/(1+IF(Главная!$N$19=справочники!$N$12,0,Главная!$N$23))+SUMIFS(EV123:EV134,$T144:$T155,справочники!$P$10))))</f>
        <v>0</v>
      </c>
      <c r="EW160" s="92">
        <f>IF(EW$8="",0,IF(AND($T115&lt;&gt;"",$T115&lt;&gt;0),EW135*(SUMIFS(EW144:EW155,$T144:$T155,справочники!$P$9)/(1+IF(Главная!$N$19=справочники!$N$12,0,Главная!$N$23))+SUMIFS(EW144:EW155,$T144:$T155,справочники!$P$10)),EW72*(SUMIFS(EW123:EW134,$T144:$T155,справочники!$P$9)/(1+IF(Главная!$N$19=справочники!$N$12,0,Главная!$N$23))+SUMIFS(EW123:EW134,$T144:$T155,справочники!$P$10))))</f>
        <v>0</v>
      </c>
      <c r="EX160" s="92">
        <f>IF(EX$8="",0,IF(AND($T115&lt;&gt;"",$T115&lt;&gt;0),EX135*(SUMIFS(EX144:EX155,$T144:$T155,справочники!$P$9)/(1+IF(Главная!$N$19=справочники!$N$12,0,Главная!$N$23))+SUMIFS(EX144:EX155,$T144:$T155,справочники!$P$10)),EX72*(SUMIFS(EX123:EX134,$T144:$T155,справочники!$P$9)/(1+IF(Главная!$N$19=справочники!$N$12,0,Главная!$N$23))+SUMIFS(EX123:EX134,$T144:$T155,справочники!$P$10))))</f>
        <v>0</v>
      </c>
      <c r="EY160" s="92">
        <f>IF(EY$8="",0,IF(AND($T115&lt;&gt;"",$T115&lt;&gt;0),EY135*(SUMIFS(EY144:EY155,$T144:$T155,справочники!$P$9)/(1+IF(Главная!$N$19=справочники!$N$12,0,Главная!$N$23))+SUMIFS(EY144:EY155,$T144:$T155,справочники!$P$10)),EY72*(SUMIFS(EY123:EY134,$T144:$T155,справочники!$P$9)/(1+IF(Главная!$N$19=справочники!$N$12,0,Главная!$N$23))+SUMIFS(EY123:EY134,$T144:$T155,справочники!$P$10))))</f>
        <v>0</v>
      </c>
      <c r="EZ160" s="92">
        <f>IF(EZ$8="",0,IF(AND($T115&lt;&gt;"",$T115&lt;&gt;0),EZ135*(SUMIFS(EZ144:EZ155,$T144:$T155,справочники!$P$9)/(1+IF(Главная!$N$19=справочники!$N$12,0,Главная!$N$23))+SUMIFS(EZ144:EZ155,$T144:$T155,справочники!$P$10)),EZ72*(SUMIFS(EZ123:EZ134,$T144:$T155,справочники!$P$9)/(1+IF(Главная!$N$19=справочники!$N$12,0,Главная!$N$23))+SUMIFS(EZ123:EZ134,$T144:$T155,справочники!$P$10))))</f>
        <v>0</v>
      </c>
      <c r="FA160" s="92">
        <f>IF(FA$8="",0,IF(AND($T115&lt;&gt;"",$T115&lt;&gt;0),FA135*(SUMIFS(FA144:FA155,$T144:$T155,справочники!$P$9)/(1+IF(Главная!$N$19=справочники!$N$12,0,Главная!$N$23))+SUMIFS(FA144:FA155,$T144:$T155,справочники!$P$10)),FA72*(SUMIFS(FA123:FA134,$T144:$T155,справочники!$P$9)/(1+IF(Главная!$N$19=справочники!$N$12,0,Главная!$N$23))+SUMIFS(FA123:FA134,$T144:$T155,справочники!$P$10))))</f>
        <v>0</v>
      </c>
      <c r="FB160" s="92">
        <f>IF(FB$8="",0,IF(AND($T115&lt;&gt;"",$T115&lt;&gt;0),FB135*(SUMIFS(FB144:FB155,$T144:$T155,справочники!$P$9)/(1+IF(Главная!$N$19=справочники!$N$12,0,Главная!$N$23))+SUMIFS(FB144:FB155,$T144:$T155,справочники!$P$10)),FB72*(SUMIFS(FB123:FB134,$T144:$T155,справочники!$P$9)/(1+IF(Главная!$N$19=справочники!$N$12,0,Главная!$N$23))+SUMIFS(FB123:FB134,$T144:$T155,справочники!$P$10))))</f>
        <v>0</v>
      </c>
      <c r="FC160" s="92">
        <f>IF(FC$8="",0,IF(AND($T115&lt;&gt;"",$T115&lt;&gt;0),FC135*(SUMIFS(FC144:FC155,$T144:$T155,справочники!$P$9)/(1+IF(Главная!$N$19=справочники!$N$12,0,Главная!$N$23))+SUMIFS(FC144:FC155,$T144:$T155,справочники!$P$10)),FC72*(SUMIFS(FC123:FC134,$T144:$T155,справочники!$P$9)/(1+IF(Главная!$N$19=справочники!$N$12,0,Главная!$N$23))+SUMIFS(FC123:FC134,$T144:$T155,справочники!$P$10))))</f>
        <v>0</v>
      </c>
      <c r="FD160" s="92">
        <f>IF(FD$8="",0,IF(AND($T115&lt;&gt;"",$T115&lt;&gt;0),FD135*(SUMIFS(FD144:FD155,$T144:$T155,справочники!$P$9)/(1+IF(Главная!$N$19=справочники!$N$12,0,Главная!$N$23))+SUMIFS(FD144:FD155,$T144:$T155,справочники!$P$10)),FD72*(SUMIFS(FD123:FD134,$T144:$T155,справочники!$P$9)/(1+IF(Главная!$N$19=справочники!$N$12,0,Главная!$N$23))+SUMIFS(FD123:FD134,$T144:$T155,справочники!$P$10))))</f>
        <v>0</v>
      </c>
      <c r="FE160" s="92">
        <f>IF(FE$8="",0,IF(AND($T115&lt;&gt;"",$T115&lt;&gt;0),FE135*(SUMIFS(FE144:FE155,$T144:$T155,справочники!$P$9)/(1+IF(Главная!$N$19=справочники!$N$12,0,Главная!$N$23))+SUMIFS(FE144:FE155,$T144:$T155,справочники!$P$10)),FE72*(SUMIFS(FE123:FE134,$T144:$T155,справочники!$P$9)/(1+IF(Главная!$N$19=справочники!$N$12,0,Главная!$N$23))+SUMIFS(FE123:FE134,$T144:$T155,справочники!$P$10))))</f>
        <v>0</v>
      </c>
      <c r="FF160" s="92">
        <f>IF(FF$8="",0,IF(AND($T115&lt;&gt;"",$T115&lt;&gt;0),FF135*(SUMIFS(FF144:FF155,$T144:$T155,справочники!$P$9)/(1+IF(Главная!$N$19=справочники!$N$12,0,Главная!$N$23))+SUMIFS(FF144:FF155,$T144:$T155,справочники!$P$10)),FF72*(SUMIFS(FF123:FF134,$T144:$T155,справочники!$P$9)/(1+IF(Главная!$N$19=справочники!$N$12,0,Главная!$N$23))+SUMIFS(FF123:FF134,$T144:$T155,справочники!$P$10))))</f>
        <v>0</v>
      </c>
      <c r="FG160" s="92">
        <f>IF(FG$8="",0,IF(AND($T115&lt;&gt;"",$T115&lt;&gt;0),FG135*(SUMIFS(FG144:FG155,$T144:$T155,справочники!$P$9)/(1+IF(Главная!$N$19=справочники!$N$12,0,Главная!$N$23))+SUMIFS(FG144:FG155,$T144:$T155,справочники!$P$10)),FG72*(SUMIFS(FG123:FG134,$T144:$T155,справочники!$P$9)/(1+IF(Главная!$N$19=справочники!$N$12,0,Главная!$N$23))+SUMIFS(FG123:FG134,$T144:$T155,справочники!$P$10))))</f>
        <v>0</v>
      </c>
      <c r="FH160" s="92">
        <f>IF(FH$8="",0,IF(AND($T115&lt;&gt;"",$T115&lt;&gt;0),FH135*(SUMIFS(FH144:FH155,$T144:$T155,справочники!$P$9)/(1+IF(Главная!$N$19=справочники!$N$12,0,Главная!$N$23))+SUMIFS(FH144:FH155,$T144:$T155,справочники!$P$10)),FH72*(SUMIFS(FH123:FH134,$T144:$T155,справочники!$P$9)/(1+IF(Главная!$N$19=справочники!$N$12,0,Главная!$N$23))+SUMIFS(FH123:FH134,$T144:$T155,справочники!$P$10))))</f>
        <v>0</v>
      </c>
      <c r="FI160" s="92">
        <f>IF(FI$8="",0,IF(AND($T115&lt;&gt;"",$T115&lt;&gt;0),FI135*(SUMIFS(FI144:FI155,$T144:$T155,справочники!$P$9)/(1+IF(Главная!$N$19=справочники!$N$12,0,Главная!$N$23))+SUMIFS(FI144:FI155,$T144:$T155,справочники!$P$10)),FI72*(SUMIFS(FI123:FI134,$T144:$T155,справочники!$P$9)/(1+IF(Главная!$N$19=справочники!$N$12,0,Главная!$N$23))+SUMIFS(FI123:FI134,$T144:$T155,справочники!$P$10))))</f>
        <v>0</v>
      </c>
      <c r="FJ160" s="92">
        <f>IF(FJ$8="",0,IF(AND($T115&lt;&gt;"",$T115&lt;&gt;0),FJ135*(SUMIFS(FJ144:FJ155,$T144:$T155,справочники!$P$9)/(1+IF(Главная!$N$19=справочники!$N$12,0,Главная!$N$23))+SUMIFS(FJ144:FJ155,$T144:$T155,справочники!$P$10)),FJ72*(SUMIFS(FJ123:FJ134,$T144:$T155,справочники!$P$9)/(1+IF(Главная!$N$19=справочники!$N$12,0,Главная!$N$23))+SUMIFS(FJ123:FJ134,$T144:$T155,справочники!$P$10))))</f>
        <v>0</v>
      </c>
      <c r="FK160" s="92">
        <f>IF(FK$8="",0,IF(AND($T115&lt;&gt;"",$T115&lt;&gt;0),FK135*(SUMIFS(FK144:FK155,$T144:$T155,справочники!$P$9)/(1+IF(Главная!$N$19=справочники!$N$12,0,Главная!$N$23))+SUMIFS(FK144:FK155,$T144:$T155,справочники!$P$10)),FK72*(SUMIFS(FK123:FK134,$T144:$T155,справочники!$P$9)/(1+IF(Главная!$N$19=справочники!$N$12,0,Главная!$N$23))+SUMIFS(FK123:FK134,$T144:$T155,справочники!$P$10))))</f>
        <v>0</v>
      </c>
      <c r="FL160" s="92">
        <f>IF(FL$8="",0,IF(AND($T115&lt;&gt;"",$T115&lt;&gt;0),FL135*(SUMIFS(FL144:FL155,$T144:$T155,справочники!$P$9)/(1+IF(Главная!$N$19=справочники!$N$12,0,Главная!$N$23))+SUMIFS(FL144:FL155,$T144:$T155,справочники!$P$10)),FL72*(SUMIFS(FL123:FL134,$T144:$T155,справочники!$P$9)/(1+IF(Главная!$N$19=справочники!$N$12,0,Главная!$N$23))+SUMIFS(FL123:FL134,$T144:$T155,справочники!$P$10))))</f>
        <v>0</v>
      </c>
      <c r="FM160" s="92">
        <f>IF(FM$8="",0,IF(AND($T115&lt;&gt;"",$T115&lt;&gt;0),FM135*(SUMIFS(FM144:FM155,$T144:$T155,справочники!$P$9)/(1+IF(Главная!$N$19=справочники!$N$12,0,Главная!$N$23))+SUMIFS(FM144:FM155,$T144:$T155,справочники!$P$10)),FM72*(SUMIFS(FM123:FM134,$T144:$T155,справочники!$P$9)/(1+IF(Главная!$N$19=справочники!$N$12,0,Главная!$N$23))+SUMIFS(FM123:FM134,$T144:$T155,справочники!$P$10))))</f>
        <v>0</v>
      </c>
      <c r="FN160" s="92">
        <f>IF(FN$8="",0,IF(AND($T115&lt;&gt;"",$T115&lt;&gt;0),FN135*(SUMIFS(FN144:FN155,$T144:$T155,справочники!$P$9)/(1+IF(Главная!$N$19=справочники!$N$12,0,Главная!$N$23))+SUMIFS(FN144:FN155,$T144:$T155,справочники!$P$10)),FN72*(SUMIFS(FN123:FN134,$T144:$T155,справочники!$P$9)/(1+IF(Главная!$N$19=справочники!$N$12,0,Главная!$N$23))+SUMIFS(FN123:FN134,$T144:$T155,справочники!$P$10))))</f>
        <v>0</v>
      </c>
      <c r="FO160" s="92">
        <f>IF(FO$8="",0,IF(AND($T115&lt;&gt;"",$T115&lt;&gt;0),FO135*(SUMIFS(FO144:FO155,$T144:$T155,справочники!$P$9)/(1+IF(Главная!$N$19=справочники!$N$12,0,Главная!$N$23))+SUMIFS(FO144:FO155,$T144:$T155,справочники!$P$10)),FO72*(SUMIFS(FO123:FO134,$T144:$T155,справочники!$P$9)/(1+IF(Главная!$N$19=справочники!$N$12,0,Главная!$N$23))+SUMIFS(FO123:FO134,$T144:$T155,справочники!$P$10))))</f>
        <v>0</v>
      </c>
      <c r="FP160" s="92">
        <f>IF(FP$8="",0,IF(AND($T115&lt;&gt;"",$T115&lt;&gt;0),FP135*(SUMIFS(FP144:FP155,$T144:$T155,справочники!$P$9)/(1+IF(Главная!$N$19=справочники!$N$12,0,Главная!$N$23))+SUMIFS(FP144:FP155,$T144:$T155,справочники!$P$10)),FP72*(SUMIFS(FP123:FP134,$T144:$T155,справочники!$P$9)/(1+IF(Главная!$N$19=справочники!$N$12,0,Главная!$N$23))+SUMIFS(FP123:FP134,$T144:$T155,справочники!$P$10))))</f>
        <v>0</v>
      </c>
      <c r="FQ160" s="92">
        <f>IF(FQ$8="",0,IF(AND($T115&lt;&gt;"",$T115&lt;&gt;0),FQ135*(SUMIFS(FQ144:FQ155,$T144:$T155,справочники!$P$9)/(1+IF(Главная!$N$19=справочники!$N$12,0,Главная!$N$23))+SUMIFS(FQ144:FQ155,$T144:$T155,справочники!$P$10)),FQ72*(SUMIFS(FQ123:FQ134,$T144:$T155,справочники!$P$9)/(1+IF(Главная!$N$19=справочники!$N$12,0,Главная!$N$23))+SUMIFS(FQ123:FQ134,$T144:$T155,справочники!$P$10))))</f>
        <v>0</v>
      </c>
      <c r="FR160" s="92">
        <f>IF(FR$8="",0,IF(AND($T115&lt;&gt;"",$T115&lt;&gt;0),FR135*(SUMIFS(FR144:FR155,$T144:$T155,справочники!$P$9)/(1+IF(Главная!$N$19=справочники!$N$12,0,Главная!$N$23))+SUMIFS(FR144:FR155,$T144:$T155,справочники!$P$10)),FR72*(SUMIFS(FR123:FR134,$T144:$T155,справочники!$P$9)/(1+IF(Главная!$N$19=справочники!$N$12,0,Главная!$N$23))+SUMIFS(FR123:FR134,$T144:$T155,справочники!$P$10))))</f>
        <v>0</v>
      </c>
      <c r="FS160" s="92">
        <f>IF(FS$8="",0,IF(AND($T115&lt;&gt;"",$T115&lt;&gt;0),FS135*(SUMIFS(FS144:FS155,$T144:$T155,справочники!$P$9)/(1+IF(Главная!$N$19=справочники!$N$12,0,Главная!$N$23))+SUMIFS(FS144:FS155,$T144:$T155,справочники!$P$10)),FS72*(SUMIFS(FS123:FS134,$T144:$T155,справочники!$P$9)/(1+IF(Главная!$N$19=справочники!$N$12,0,Главная!$N$23))+SUMIFS(FS123:FS134,$T144:$T155,справочники!$P$10))))</f>
        <v>0</v>
      </c>
      <c r="FT160" s="92">
        <f>IF(FT$8="",0,IF(AND($T115&lt;&gt;"",$T115&lt;&gt;0),FT135*(SUMIFS(FT144:FT155,$T144:$T155,справочники!$P$9)/(1+IF(Главная!$N$19=справочники!$N$12,0,Главная!$N$23))+SUMIFS(FT144:FT155,$T144:$T155,справочники!$P$10)),FT72*(SUMIFS(FT123:FT134,$T144:$T155,справочники!$P$9)/(1+IF(Главная!$N$19=справочники!$N$12,0,Главная!$N$23))+SUMIFS(FT123:FT134,$T144:$T155,справочники!$P$10))))</f>
        <v>0</v>
      </c>
      <c r="FU160" s="92">
        <f>IF(FU$8="",0,IF(AND($T115&lt;&gt;"",$T115&lt;&gt;0),FU135*(SUMIFS(FU144:FU155,$T144:$T155,справочники!$P$9)/(1+IF(Главная!$N$19=справочники!$N$12,0,Главная!$N$23))+SUMIFS(FU144:FU155,$T144:$T155,справочники!$P$10)),FU72*(SUMIFS(FU123:FU134,$T144:$T155,справочники!$P$9)/(1+IF(Главная!$N$19=справочники!$N$12,0,Главная!$N$23))+SUMIFS(FU123:FU134,$T144:$T155,справочники!$P$10))))</f>
        <v>0</v>
      </c>
      <c r="FV160" s="92">
        <f>IF(FV$8="",0,IF(AND($T115&lt;&gt;"",$T115&lt;&gt;0),FV135*(SUMIFS(FV144:FV155,$T144:$T155,справочники!$P$9)/(1+IF(Главная!$N$19=справочники!$N$12,0,Главная!$N$23))+SUMIFS(FV144:FV155,$T144:$T155,справочники!$P$10)),FV72*(SUMIFS(FV123:FV134,$T144:$T155,справочники!$P$9)/(1+IF(Главная!$N$19=справочники!$N$12,0,Главная!$N$23))+SUMIFS(FV123:FV134,$T144:$T155,справочники!$P$10))))</f>
        <v>0</v>
      </c>
      <c r="FW160" s="92">
        <f>IF(FW$8="",0,IF(AND($T115&lt;&gt;"",$T115&lt;&gt;0),FW135*(SUMIFS(FW144:FW155,$T144:$T155,справочники!$P$9)/(1+IF(Главная!$N$19=справочники!$N$12,0,Главная!$N$23))+SUMIFS(FW144:FW155,$T144:$T155,справочники!$P$10)),FW72*(SUMIFS(FW123:FW134,$T144:$T155,справочники!$P$9)/(1+IF(Главная!$N$19=справочники!$N$12,0,Главная!$N$23))+SUMIFS(FW123:FW134,$T144:$T155,справочники!$P$10))))</f>
        <v>0</v>
      </c>
      <c r="FX160" s="92">
        <f>IF(FX$8="",0,IF(AND($T115&lt;&gt;"",$T115&lt;&gt;0),FX135*(SUMIFS(FX144:FX155,$T144:$T155,справочники!$P$9)/(1+IF(Главная!$N$19=справочники!$N$12,0,Главная!$N$23))+SUMIFS(FX144:FX155,$T144:$T155,справочники!$P$10)),FX72*(SUMIFS(FX123:FX134,$T144:$T155,справочники!$P$9)/(1+IF(Главная!$N$19=справочники!$N$12,0,Главная!$N$23))+SUMIFS(FX123:FX134,$T144:$T155,справочники!$P$10))))</f>
        <v>0</v>
      </c>
      <c r="FY160" s="92">
        <f>IF(FY$8="",0,IF(AND($T115&lt;&gt;"",$T115&lt;&gt;0),FY135*(SUMIFS(FY144:FY155,$T144:$T155,справочники!$P$9)/(1+IF(Главная!$N$19=справочники!$N$12,0,Главная!$N$23))+SUMIFS(FY144:FY155,$T144:$T155,справочники!$P$10)),FY72*(SUMIFS(FY123:FY134,$T144:$T155,справочники!$P$9)/(1+IF(Главная!$N$19=справочники!$N$12,0,Главная!$N$23))+SUMIFS(FY123:FY134,$T144:$T155,справочники!$P$10))))</f>
        <v>0</v>
      </c>
      <c r="FZ160" s="92">
        <f>IF(FZ$8="",0,IF(AND($T115&lt;&gt;"",$T115&lt;&gt;0),FZ135*(SUMIFS(FZ144:FZ155,$T144:$T155,справочники!$P$9)/(1+IF(Главная!$N$19=справочники!$N$12,0,Главная!$N$23))+SUMIFS(FZ144:FZ155,$T144:$T155,справочники!$P$10)),FZ72*(SUMIFS(FZ123:FZ134,$T144:$T155,справочники!$P$9)/(1+IF(Главная!$N$19=справочники!$N$12,0,Главная!$N$23))+SUMIFS(FZ123:FZ134,$T144:$T155,справочники!$P$10))))</f>
        <v>0</v>
      </c>
      <c r="GA160" s="92">
        <f>IF(GA$8="",0,IF(AND($T115&lt;&gt;"",$T115&lt;&gt;0),GA135*(SUMIFS(GA144:GA155,$T144:$T155,справочники!$P$9)/(1+IF(Главная!$N$19=справочники!$N$12,0,Главная!$N$23))+SUMIFS(GA144:GA155,$T144:$T155,справочники!$P$10)),GA72*(SUMIFS(GA123:GA134,$T144:$T155,справочники!$P$9)/(1+IF(Главная!$N$19=справочники!$N$12,0,Главная!$N$23))+SUMIFS(GA123:GA134,$T144:$T155,справочники!$P$10))))</f>
        <v>0</v>
      </c>
      <c r="GB160" s="92">
        <f>IF(GB$8="",0,IF(AND($T115&lt;&gt;"",$T115&lt;&gt;0),GB135*(SUMIFS(GB144:GB155,$T144:$T155,справочники!$P$9)/(1+IF(Главная!$N$19=справочники!$N$12,0,Главная!$N$23))+SUMIFS(GB144:GB155,$T144:$T155,справочники!$P$10)),GB72*(SUMIFS(GB123:GB134,$T144:$T155,справочники!$P$9)/(1+IF(Главная!$N$19=справочники!$N$12,0,Главная!$N$23))+SUMIFS(GB123:GB134,$T144:$T155,справочники!$P$10))))</f>
        <v>0</v>
      </c>
      <c r="GC160" s="92">
        <f>IF(GC$8="",0,IF(AND($T115&lt;&gt;"",$T115&lt;&gt;0),GC135*(SUMIFS(GC144:GC155,$T144:$T155,справочники!$P$9)/(1+IF(Главная!$N$19=справочники!$N$12,0,Главная!$N$23))+SUMIFS(GC144:GC155,$T144:$T155,справочники!$P$10)),GC72*(SUMIFS(GC123:GC134,$T144:$T155,справочники!$P$9)/(1+IF(Главная!$N$19=справочники!$N$12,0,Главная!$N$23))+SUMIFS(GC123:GC134,$T144:$T155,справочники!$P$10))))</f>
        <v>0</v>
      </c>
      <c r="GD160" s="92">
        <f>IF(GD$8="",0,IF(AND($T115&lt;&gt;"",$T115&lt;&gt;0),GD135*(SUMIFS(GD144:GD155,$T144:$T155,справочники!$P$9)/(1+IF(Главная!$N$19=справочники!$N$12,0,Главная!$N$23))+SUMIFS(GD144:GD155,$T144:$T155,справочники!$P$10)),GD72*(SUMIFS(GD123:GD134,$T144:$T155,справочники!$P$9)/(1+IF(Главная!$N$19=справочники!$N$12,0,Главная!$N$23))+SUMIFS(GD123:GD134,$T144:$T155,справочники!$P$10))))</f>
        <v>0</v>
      </c>
      <c r="GE160" s="92">
        <f>IF(GE$8="",0,IF(AND($T115&lt;&gt;"",$T115&lt;&gt;0),GE135*(SUMIFS(GE144:GE155,$T144:$T155,справочники!$P$9)/(1+IF(Главная!$N$19=справочники!$N$12,0,Главная!$N$23))+SUMIFS(GE144:GE155,$T144:$T155,справочники!$P$10)),GE72*(SUMIFS(GE123:GE134,$T144:$T155,справочники!$P$9)/(1+IF(Главная!$N$19=справочники!$N$12,0,Главная!$N$23))+SUMIFS(GE123:GE134,$T144:$T155,справочники!$P$10))))</f>
        <v>0</v>
      </c>
      <c r="GF160" s="92">
        <f>IF(GF$8="",0,IF(AND($T115&lt;&gt;"",$T115&lt;&gt;0),GF135*(SUMIFS(GF144:GF155,$T144:$T155,справочники!$P$9)/(1+IF(Главная!$N$19=справочники!$N$12,0,Главная!$N$23))+SUMIFS(GF144:GF155,$T144:$T155,справочники!$P$10)),GF72*(SUMIFS(GF123:GF134,$T144:$T155,справочники!$P$9)/(1+IF(Главная!$N$19=справочники!$N$12,0,Главная!$N$23))+SUMIFS(GF123:GF134,$T144:$T155,справочники!$P$10))))</f>
        <v>0</v>
      </c>
      <c r="GG160" s="92">
        <f>IF(GG$8="",0,IF(AND($T115&lt;&gt;"",$T115&lt;&gt;0),GG135*(SUMIFS(GG144:GG155,$T144:$T155,справочники!$P$9)/(1+IF(Главная!$N$19=справочники!$N$12,0,Главная!$N$23))+SUMIFS(GG144:GG155,$T144:$T155,справочники!$P$10)),GG72*(SUMIFS(GG123:GG134,$T144:$T155,справочники!$P$9)/(1+IF(Главная!$N$19=справочники!$N$12,0,Главная!$N$23))+SUMIFS(GG123:GG134,$T144:$T155,справочники!$P$10))))</f>
        <v>0</v>
      </c>
      <c r="GH160" s="92">
        <f>IF(GH$8="",0,IF(AND($T115&lt;&gt;"",$T115&lt;&gt;0),GH135*(SUMIFS(GH144:GH155,$T144:$T155,справочники!$P$9)/(1+IF(Главная!$N$19=справочники!$N$12,0,Главная!$N$23))+SUMIFS(GH144:GH155,$T144:$T155,справочники!$P$10)),GH72*(SUMIFS(GH123:GH134,$T144:$T155,справочники!$P$9)/(1+IF(Главная!$N$19=справочники!$N$12,0,Главная!$N$23))+SUMIFS(GH123:GH134,$T144:$T155,справочники!$P$10))))</f>
        <v>0</v>
      </c>
      <c r="GI160" s="92">
        <f>IF(GI$8="",0,IF(AND($T115&lt;&gt;"",$T115&lt;&gt;0),GI135*(SUMIFS(GI144:GI155,$T144:$T155,справочники!$P$9)/(1+IF(Главная!$N$19=справочники!$N$12,0,Главная!$N$23))+SUMIFS(GI144:GI155,$T144:$T155,справочники!$P$10)),GI72*(SUMIFS(GI123:GI134,$T144:$T155,справочники!$P$9)/(1+IF(Главная!$N$19=справочники!$N$12,0,Главная!$N$23))+SUMIFS(GI123:GI134,$T144:$T155,справочники!$P$10))))</f>
        <v>0</v>
      </c>
      <c r="GJ160" s="92">
        <f>IF(GJ$8="",0,IF(AND($T115&lt;&gt;"",$T115&lt;&gt;0),GJ135*(SUMIFS(GJ144:GJ155,$T144:$T155,справочники!$P$9)/(1+IF(Главная!$N$19=справочники!$N$12,0,Главная!$N$23))+SUMIFS(GJ144:GJ155,$T144:$T155,справочники!$P$10)),GJ72*(SUMIFS(GJ123:GJ134,$T144:$T155,справочники!$P$9)/(1+IF(Главная!$N$19=справочники!$N$12,0,Главная!$N$23))+SUMIFS(GJ123:GJ134,$T144:$T155,справочники!$P$10))))</f>
        <v>0</v>
      </c>
      <c r="GK160" s="92">
        <f>IF(GK$8="",0,IF(AND($T115&lt;&gt;"",$T115&lt;&gt;0),GK135*(SUMIFS(GK144:GK155,$T144:$T155,справочники!$P$9)/(1+IF(Главная!$N$19=справочники!$N$12,0,Главная!$N$23))+SUMIFS(GK144:GK155,$T144:$T155,справочники!$P$10)),GK72*(SUMIFS(GK123:GK134,$T144:$T155,справочники!$P$9)/(1+IF(Главная!$N$19=справочники!$N$12,0,Главная!$N$23))+SUMIFS(GK123:GK134,$T144:$T155,справочники!$P$10))))</f>
        <v>0</v>
      </c>
      <c r="GL160" s="92">
        <f>IF(GL$8="",0,IF(AND($T115&lt;&gt;"",$T115&lt;&gt;0),GL135*(SUMIFS(GL144:GL155,$T144:$T155,справочники!$P$9)/(1+IF(Главная!$N$19=справочники!$N$12,0,Главная!$N$23))+SUMIFS(GL144:GL155,$T144:$T155,справочники!$P$10)),GL72*(SUMIFS(GL123:GL134,$T144:$T155,справочники!$P$9)/(1+IF(Главная!$N$19=справочники!$N$12,0,Главная!$N$23))+SUMIFS(GL123:GL134,$T144:$T155,справочники!$P$10))))</f>
        <v>0</v>
      </c>
      <c r="GM160" s="92">
        <f>IF(GM$8="",0,IF(AND($T115&lt;&gt;"",$T115&lt;&gt;0),GM135*(SUMIFS(GM144:GM155,$T144:$T155,справочники!$P$9)/(1+IF(Главная!$N$19=справочники!$N$12,0,Главная!$N$23))+SUMIFS(GM144:GM155,$T144:$T155,справочники!$P$10)),GM72*(SUMIFS(GM123:GM134,$T144:$T155,справочники!$P$9)/(1+IF(Главная!$N$19=справочники!$N$12,0,Главная!$N$23))+SUMIFS(GM123:GM134,$T144:$T155,справочники!$P$10))))</f>
        <v>0</v>
      </c>
      <c r="GN160" s="92">
        <f>IF(GN$8="",0,IF(AND($T115&lt;&gt;"",$T115&lt;&gt;0),GN135*(SUMIFS(GN144:GN155,$T144:$T155,справочники!$P$9)/(1+IF(Главная!$N$19=справочники!$N$12,0,Главная!$N$23))+SUMIFS(GN144:GN155,$T144:$T155,справочники!$P$10)),GN72*(SUMIFS(GN123:GN134,$T144:$T155,справочники!$P$9)/(1+IF(Главная!$N$19=справочники!$N$12,0,Главная!$N$23))+SUMIFS(GN123:GN134,$T144:$T155,справочники!$P$10))))</f>
        <v>0</v>
      </c>
      <c r="GO160" s="92">
        <f>IF(GO$8="",0,IF(AND($T115&lt;&gt;"",$T115&lt;&gt;0),GO135*(SUMIFS(GO144:GO155,$T144:$T155,справочники!$P$9)/(1+IF(Главная!$N$19=справочники!$N$12,0,Главная!$N$23))+SUMIFS(GO144:GO155,$T144:$T155,справочники!$P$10)),GO72*(SUMIFS(GO123:GO134,$T144:$T155,справочники!$P$9)/(1+IF(Главная!$N$19=справочники!$N$12,0,Главная!$N$23))+SUMIFS(GO123:GO134,$T144:$T155,справочники!$P$10))))</f>
        <v>0</v>
      </c>
      <c r="GP160" s="92">
        <f>IF(GP$8="",0,IF(AND($T115&lt;&gt;"",$T115&lt;&gt;0),GP135*(SUMIFS(GP144:GP155,$T144:$T155,справочники!$P$9)/(1+IF(Главная!$N$19=справочники!$N$12,0,Главная!$N$23))+SUMIFS(GP144:GP155,$T144:$T155,справочники!$P$10)),GP72*(SUMIFS(GP123:GP134,$T144:$T155,справочники!$P$9)/(1+IF(Главная!$N$19=справочники!$N$12,0,Главная!$N$23))+SUMIFS(GP123:GP134,$T144:$T155,справочники!$P$10))))</f>
        <v>0</v>
      </c>
      <c r="GQ160" s="92">
        <f>IF(GQ$8="",0,IF(AND($T115&lt;&gt;"",$T115&lt;&gt;0),GQ135*(SUMIFS(GQ144:GQ155,$T144:$T155,справочники!$P$9)/(1+IF(Главная!$N$19=справочники!$N$12,0,Главная!$N$23))+SUMIFS(GQ144:GQ155,$T144:$T155,справочники!$P$10)),GQ72*(SUMIFS(GQ123:GQ134,$T144:$T155,справочники!$P$9)/(1+IF(Главная!$N$19=справочники!$N$12,0,Главная!$N$23))+SUMIFS(GQ123:GQ134,$T144:$T155,справочники!$P$10))))</f>
        <v>0</v>
      </c>
      <c r="GR160" s="92">
        <f>IF(GR$8="",0,IF(AND($T115&lt;&gt;"",$T115&lt;&gt;0),GR135*(SUMIFS(GR144:GR155,$T144:$T155,справочники!$P$9)/(1+IF(Главная!$N$19=справочники!$N$12,0,Главная!$N$23))+SUMIFS(GR144:GR155,$T144:$T155,справочники!$P$10)),GR72*(SUMIFS(GR123:GR134,$T144:$T155,справочники!$P$9)/(1+IF(Главная!$N$19=справочники!$N$12,0,Главная!$N$23))+SUMIFS(GR123:GR134,$T144:$T155,справочники!$P$10))))</f>
        <v>0</v>
      </c>
      <c r="GS160" s="92">
        <f>IF(GS$8="",0,IF(AND($T115&lt;&gt;"",$T115&lt;&gt;0),GS135*(SUMIFS(GS144:GS155,$T144:$T155,справочники!$P$9)/(1+IF(Главная!$N$19=справочники!$N$12,0,Главная!$N$23))+SUMIFS(GS144:GS155,$T144:$T155,справочники!$P$10)),GS72*(SUMIFS(GS123:GS134,$T144:$T155,справочники!$P$9)/(1+IF(Главная!$N$19=справочники!$N$12,0,Главная!$N$23))+SUMIFS(GS123:GS134,$T144:$T155,справочники!$P$10))))</f>
        <v>0</v>
      </c>
      <c r="GT160" s="92">
        <f>IF(GT$8="",0,IF(AND($T115&lt;&gt;"",$T115&lt;&gt;0),GT135*(SUMIFS(GT144:GT155,$T144:$T155,справочники!$P$9)/(1+IF(Главная!$N$19=справочники!$N$12,0,Главная!$N$23))+SUMIFS(GT144:GT155,$T144:$T155,справочники!$P$10)),GT72*(SUMIFS(GT123:GT134,$T144:$T155,справочники!$P$9)/(1+IF(Главная!$N$19=справочники!$N$12,0,Главная!$N$23))+SUMIFS(GT123:GT134,$T144:$T155,справочники!$P$10))))</f>
        <v>0</v>
      </c>
      <c r="GU160" s="92">
        <f>IF(GU$8="",0,IF(AND($T115&lt;&gt;"",$T115&lt;&gt;0),GU135*(SUMIFS(GU144:GU155,$T144:$T155,справочники!$P$9)/(1+IF(Главная!$N$19=справочники!$N$12,0,Главная!$N$23))+SUMIFS(GU144:GU155,$T144:$T155,справочники!$P$10)),GU72*(SUMIFS(GU123:GU134,$T144:$T155,справочники!$P$9)/(1+IF(Главная!$N$19=справочники!$N$12,0,Главная!$N$23))+SUMIFS(GU123:GU134,$T144:$T155,справочники!$P$10))))</f>
        <v>0</v>
      </c>
      <c r="GV160" s="92">
        <f>IF(GV$8="",0,IF(AND($T115&lt;&gt;"",$T115&lt;&gt;0),GV135*(SUMIFS(GV144:GV155,$T144:$T155,справочники!$P$9)/(1+IF(Главная!$N$19=справочники!$N$12,0,Главная!$N$23))+SUMIFS(GV144:GV155,$T144:$T155,справочники!$P$10)),GV72*(SUMIFS(GV123:GV134,$T144:$T155,справочники!$P$9)/(1+IF(Главная!$N$19=справочники!$N$12,0,Главная!$N$23))+SUMIFS(GV123:GV134,$T144:$T155,справочники!$P$10))))</f>
        <v>0</v>
      </c>
      <c r="GW160" s="92">
        <f>IF(GW$8="",0,IF(AND($T115&lt;&gt;"",$T115&lt;&gt;0),GW135*(SUMIFS(GW144:GW155,$T144:$T155,справочники!$P$9)/(1+IF(Главная!$N$19=справочники!$N$12,0,Главная!$N$23))+SUMIFS(GW144:GW155,$T144:$T155,справочники!$P$10)),GW72*(SUMIFS(GW123:GW134,$T144:$T155,справочники!$P$9)/(1+IF(Главная!$N$19=справочники!$N$12,0,Главная!$N$23))+SUMIFS(GW123:GW134,$T144:$T155,справочники!$P$10))))</f>
        <v>0</v>
      </c>
      <c r="GX160" s="92">
        <f>IF(GX$8="",0,IF(AND($T115&lt;&gt;"",$T115&lt;&gt;0),GX135*(SUMIFS(GX144:GX155,$T144:$T155,справочники!$P$9)/(1+IF(Главная!$N$19=справочники!$N$12,0,Главная!$N$23))+SUMIFS(GX144:GX155,$T144:$T155,справочники!$P$10)),GX72*(SUMIFS(GX123:GX134,$T144:$T155,справочники!$P$9)/(1+IF(Главная!$N$19=справочники!$N$12,0,Главная!$N$23))+SUMIFS(GX123:GX134,$T144:$T155,справочники!$P$10))))</f>
        <v>0</v>
      </c>
      <c r="GY160" s="92">
        <f>IF(GY$8="",0,IF(AND($T115&lt;&gt;"",$T115&lt;&gt;0),GY135*(SUMIFS(GY144:GY155,$T144:$T155,справочники!$P$9)/(1+IF(Главная!$N$19=справочники!$N$12,0,Главная!$N$23))+SUMIFS(GY144:GY155,$T144:$T155,справочники!$P$10)),GY72*(SUMIFS(GY123:GY134,$T144:$T155,справочники!$P$9)/(1+IF(Главная!$N$19=справочники!$N$12,0,Главная!$N$23))+SUMIFS(GY123:GY134,$T144:$T155,справочники!$P$10))))</f>
        <v>0</v>
      </c>
      <c r="GZ160" s="92">
        <f>IF(GZ$8="",0,IF(AND($T115&lt;&gt;"",$T115&lt;&gt;0),GZ135*(SUMIFS(GZ144:GZ155,$T144:$T155,справочники!$P$9)/(1+IF(Главная!$N$19=справочники!$N$12,0,Главная!$N$23))+SUMIFS(GZ144:GZ155,$T144:$T155,справочники!$P$10)),GZ72*(SUMIFS(GZ123:GZ134,$T144:$T155,справочники!$P$9)/(1+IF(Главная!$N$19=справочники!$N$12,0,Главная!$N$23))+SUMIFS(GZ123:GZ134,$T144:$T155,справочники!$P$10))))</f>
        <v>0</v>
      </c>
      <c r="HA160" s="3"/>
      <c r="HB160" s="3"/>
    </row>
    <row r="161" spans="1:210" s="239" customFormat="1" ht="10.199999999999999">
      <c r="A161" s="228"/>
      <c r="B161" s="229"/>
      <c r="C161" s="230"/>
      <c r="D161" s="229"/>
      <c r="E161" s="270" t="s">
        <v>130</v>
      </c>
      <c r="F161" s="116"/>
      <c r="G161" s="250"/>
      <c r="H161" s="228"/>
      <c r="I161" s="228" t="str">
        <f>$H$160</f>
        <v>Себестоимость</v>
      </c>
      <c r="J161" s="228"/>
      <c r="K161" s="228"/>
      <c r="L161" s="228"/>
      <c r="M161" s="231"/>
      <c r="N161" s="246" t="str">
        <f>$N$75</f>
        <v>Регулярная, ликвидная продукция</v>
      </c>
      <c r="O161" s="228"/>
      <c r="P161" s="231"/>
      <c r="Q161" s="228" t="s">
        <v>26</v>
      </c>
      <c r="R161" s="228"/>
      <c r="S161" s="228"/>
      <c r="T161" s="234"/>
      <c r="U161" s="228"/>
      <c r="V161" s="228"/>
      <c r="W161" s="235">
        <f>SUM($Y161:$HA161)</f>
        <v>0</v>
      </c>
      <c r="X161" s="236"/>
      <c r="Y161" s="247"/>
      <c r="Z161" s="248"/>
      <c r="AA161" s="249">
        <f>IF(AA$8="",0,AA160*AA75)</f>
        <v>0</v>
      </c>
      <c r="AB161" s="249">
        <f t="shared" ref="AB161:BF161" si="838">IF(AB$8="",0,AB160*AB75)</f>
        <v>0</v>
      </c>
      <c r="AC161" s="249">
        <f t="shared" si="838"/>
        <v>0</v>
      </c>
      <c r="AD161" s="249">
        <f t="shared" si="838"/>
        <v>0</v>
      </c>
      <c r="AE161" s="249">
        <f t="shared" si="838"/>
        <v>0</v>
      </c>
      <c r="AF161" s="249">
        <f t="shared" si="838"/>
        <v>0</v>
      </c>
      <c r="AG161" s="249">
        <f t="shared" si="838"/>
        <v>0</v>
      </c>
      <c r="AH161" s="249">
        <f t="shared" si="838"/>
        <v>0</v>
      </c>
      <c r="AI161" s="249">
        <f t="shared" si="838"/>
        <v>0</v>
      </c>
      <c r="AJ161" s="249">
        <f t="shared" si="838"/>
        <v>0</v>
      </c>
      <c r="AK161" s="249">
        <f t="shared" si="838"/>
        <v>0</v>
      </c>
      <c r="AL161" s="249">
        <f t="shared" si="838"/>
        <v>0</v>
      </c>
      <c r="AM161" s="249">
        <f t="shared" si="838"/>
        <v>0</v>
      </c>
      <c r="AN161" s="249">
        <f t="shared" si="838"/>
        <v>0</v>
      </c>
      <c r="AO161" s="249">
        <f t="shared" si="838"/>
        <v>0</v>
      </c>
      <c r="AP161" s="249">
        <f t="shared" si="838"/>
        <v>0</v>
      </c>
      <c r="AQ161" s="249">
        <f t="shared" si="838"/>
        <v>0</v>
      </c>
      <c r="AR161" s="249">
        <f t="shared" si="838"/>
        <v>0</v>
      </c>
      <c r="AS161" s="249">
        <f t="shared" si="838"/>
        <v>0</v>
      </c>
      <c r="AT161" s="249">
        <f t="shared" si="838"/>
        <v>0</v>
      </c>
      <c r="AU161" s="249">
        <f t="shared" si="838"/>
        <v>0</v>
      </c>
      <c r="AV161" s="249">
        <f t="shared" si="838"/>
        <v>0</v>
      </c>
      <c r="AW161" s="249">
        <f t="shared" si="838"/>
        <v>0</v>
      </c>
      <c r="AX161" s="249">
        <f t="shared" si="838"/>
        <v>0</v>
      </c>
      <c r="AY161" s="249">
        <f t="shared" si="838"/>
        <v>0</v>
      </c>
      <c r="AZ161" s="249">
        <f t="shared" si="838"/>
        <v>0</v>
      </c>
      <c r="BA161" s="249">
        <f t="shared" si="838"/>
        <v>0</v>
      </c>
      <c r="BB161" s="249">
        <f t="shared" si="838"/>
        <v>0</v>
      </c>
      <c r="BC161" s="249">
        <f t="shared" si="838"/>
        <v>0</v>
      </c>
      <c r="BD161" s="249">
        <f t="shared" si="838"/>
        <v>0</v>
      </c>
      <c r="BE161" s="249">
        <f t="shared" si="838"/>
        <v>0</v>
      </c>
      <c r="BF161" s="249">
        <f t="shared" si="838"/>
        <v>0</v>
      </c>
      <c r="BG161" s="249">
        <f t="shared" ref="BG161:CL161" si="839">IF(BG$8="",0,BG160*BG75)</f>
        <v>0</v>
      </c>
      <c r="BH161" s="249">
        <f t="shared" si="839"/>
        <v>0</v>
      </c>
      <c r="BI161" s="249">
        <f t="shared" si="839"/>
        <v>0</v>
      </c>
      <c r="BJ161" s="249">
        <f t="shared" si="839"/>
        <v>0</v>
      </c>
      <c r="BK161" s="249">
        <f t="shared" si="839"/>
        <v>0</v>
      </c>
      <c r="BL161" s="249">
        <f t="shared" si="839"/>
        <v>0</v>
      </c>
      <c r="BM161" s="249">
        <f t="shared" si="839"/>
        <v>0</v>
      </c>
      <c r="BN161" s="249">
        <f t="shared" si="839"/>
        <v>0</v>
      </c>
      <c r="BO161" s="249">
        <f t="shared" si="839"/>
        <v>0</v>
      </c>
      <c r="BP161" s="249">
        <f t="shared" si="839"/>
        <v>0</v>
      </c>
      <c r="BQ161" s="249">
        <f t="shared" si="839"/>
        <v>0</v>
      </c>
      <c r="BR161" s="249">
        <f t="shared" si="839"/>
        <v>0</v>
      </c>
      <c r="BS161" s="249">
        <f t="shared" si="839"/>
        <v>0</v>
      </c>
      <c r="BT161" s="249">
        <f t="shared" si="839"/>
        <v>0</v>
      </c>
      <c r="BU161" s="249">
        <f t="shared" si="839"/>
        <v>0</v>
      </c>
      <c r="BV161" s="249">
        <f t="shared" si="839"/>
        <v>0</v>
      </c>
      <c r="BW161" s="249">
        <f t="shared" si="839"/>
        <v>0</v>
      </c>
      <c r="BX161" s="249">
        <f t="shared" si="839"/>
        <v>0</v>
      </c>
      <c r="BY161" s="249">
        <f t="shared" si="839"/>
        <v>0</v>
      </c>
      <c r="BZ161" s="249">
        <f t="shared" si="839"/>
        <v>0</v>
      </c>
      <c r="CA161" s="249">
        <f t="shared" si="839"/>
        <v>0</v>
      </c>
      <c r="CB161" s="249">
        <f t="shared" si="839"/>
        <v>0</v>
      </c>
      <c r="CC161" s="249">
        <f t="shared" si="839"/>
        <v>0</v>
      </c>
      <c r="CD161" s="249">
        <f t="shared" si="839"/>
        <v>0</v>
      </c>
      <c r="CE161" s="249">
        <f t="shared" si="839"/>
        <v>0</v>
      </c>
      <c r="CF161" s="249">
        <f t="shared" si="839"/>
        <v>0</v>
      </c>
      <c r="CG161" s="249">
        <f t="shared" si="839"/>
        <v>0</v>
      </c>
      <c r="CH161" s="249">
        <f t="shared" si="839"/>
        <v>0</v>
      </c>
      <c r="CI161" s="249">
        <f t="shared" si="839"/>
        <v>0</v>
      </c>
      <c r="CJ161" s="249">
        <f t="shared" si="839"/>
        <v>0</v>
      </c>
      <c r="CK161" s="249">
        <f t="shared" si="839"/>
        <v>0</v>
      </c>
      <c r="CL161" s="249">
        <f t="shared" si="839"/>
        <v>0</v>
      </c>
      <c r="CM161" s="249">
        <f t="shared" ref="CM161:DG161" si="840">IF(CM$8="",0,CM160*CM75)</f>
        <v>0</v>
      </c>
      <c r="CN161" s="249">
        <f t="shared" si="840"/>
        <v>0</v>
      </c>
      <c r="CO161" s="249">
        <f t="shared" si="840"/>
        <v>0</v>
      </c>
      <c r="CP161" s="249">
        <f t="shared" si="840"/>
        <v>0</v>
      </c>
      <c r="CQ161" s="249">
        <f t="shared" si="840"/>
        <v>0</v>
      </c>
      <c r="CR161" s="249">
        <f t="shared" si="840"/>
        <v>0</v>
      </c>
      <c r="CS161" s="249">
        <f t="shared" si="840"/>
        <v>0</v>
      </c>
      <c r="CT161" s="249">
        <f t="shared" si="840"/>
        <v>0</v>
      </c>
      <c r="CU161" s="249">
        <f t="shared" si="840"/>
        <v>0</v>
      </c>
      <c r="CV161" s="249">
        <f t="shared" si="840"/>
        <v>0</v>
      </c>
      <c r="CW161" s="249">
        <f t="shared" si="840"/>
        <v>0</v>
      </c>
      <c r="CX161" s="249">
        <f t="shared" si="840"/>
        <v>0</v>
      </c>
      <c r="CY161" s="249">
        <f t="shared" si="840"/>
        <v>0</v>
      </c>
      <c r="CZ161" s="249">
        <f t="shared" si="840"/>
        <v>0</v>
      </c>
      <c r="DA161" s="249">
        <f t="shared" si="840"/>
        <v>0</v>
      </c>
      <c r="DB161" s="249">
        <f t="shared" si="840"/>
        <v>0</v>
      </c>
      <c r="DC161" s="249">
        <f t="shared" si="840"/>
        <v>0</v>
      </c>
      <c r="DD161" s="249">
        <f t="shared" si="840"/>
        <v>0</v>
      </c>
      <c r="DE161" s="249">
        <f t="shared" si="840"/>
        <v>0</v>
      </c>
      <c r="DF161" s="249">
        <f t="shared" si="840"/>
        <v>0</v>
      </c>
      <c r="DG161" s="249">
        <f t="shared" si="840"/>
        <v>0</v>
      </c>
      <c r="DH161" s="249">
        <f t="shared" ref="DH161:FS161" si="841">IF(DH$8="",0,DH160*DH75)</f>
        <v>0</v>
      </c>
      <c r="DI161" s="249">
        <f t="shared" si="841"/>
        <v>0</v>
      </c>
      <c r="DJ161" s="249">
        <f t="shared" si="841"/>
        <v>0</v>
      </c>
      <c r="DK161" s="249">
        <f t="shared" si="841"/>
        <v>0</v>
      </c>
      <c r="DL161" s="249">
        <f t="shared" si="841"/>
        <v>0</v>
      </c>
      <c r="DM161" s="249">
        <f t="shared" si="841"/>
        <v>0</v>
      </c>
      <c r="DN161" s="249">
        <f t="shared" si="841"/>
        <v>0</v>
      </c>
      <c r="DO161" s="249">
        <f t="shared" si="841"/>
        <v>0</v>
      </c>
      <c r="DP161" s="249">
        <f t="shared" si="841"/>
        <v>0</v>
      </c>
      <c r="DQ161" s="249">
        <f t="shared" si="841"/>
        <v>0</v>
      </c>
      <c r="DR161" s="249">
        <f t="shared" si="841"/>
        <v>0</v>
      </c>
      <c r="DS161" s="249">
        <f t="shared" si="841"/>
        <v>0</v>
      </c>
      <c r="DT161" s="249">
        <f t="shared" si="841"/>
        <v>0</v>
      </c>
      <c r="DU161" s="249">
        <f t="shared" si="841"/>
        <v>0</v>
      </c>
      <c r="DV161" s="249">
        <f t="shared" si="841"/>
        <v>0</v>
      </c>
      <c r="DW161" s="249">
        <f t="shared" si="841"/>
        <v>0</v>
      </c>
      <c r="DX161" s="249">
        <f t="shared" si="841"/>
        <v>0</v>
      </c>
      <c r="DY161" s="249">
        <f t="shared" si="841"/>
        <v>0</v>
      </c>
      <c r="DZ161" s="249">
        <f t="shared" si="841"/>
        <v>0</v>
      </c>
      <c r="EA161" s="249">
        <f t="shared" si="841"/>
        <v>0</v>
      </c>
      <c r="EB161" s="249">
        <f t="shared" si="841"/>
        <v>0</v>
      </c>
      <c r="EC161" s="249">
        <f t="shared" si="841"/>
        <v>0</v>
      </c>
      <c r="ED161" s="249">
        <f t="shared" si="841"/>
        <v>0</v>
      </c>
      <c r="EE161" s="249">
        <f t="shared" si="841"/>
        <v>0</v>
      </c>
      <c r="EF161" s="249">
        <f t="shared" si="841"/>
        <v>0</v>
      </c>
      <c r="EG161" s="249">
        <f t="shared" si="841"/>
        <v>0</v>
      </c>
      <c r="EH161" s="249">
        <f t="shared" si="841"/>
        <v>0</v>
      </c>
      <c r="EI161" s="249">
        <f t="shared" si="841"/>
        <v>0</v>
      </c>
      <c r="EJ161" s="249">
        <f t="shared" si="841"/>
        <v>0</v>
      </c>
      <c r="EK161" s="249">
        <f t="shared" si="841"/>
        <v>0</v>
      </c>
      <c r="EL161" s="249">
        <f t="shared" si="841"/>
        <v>0</v>
      </c>
      <c r="EM161" s="249">
        <f t="shared" si="841"/>
        <v>0</v>
      </c>
      <c r="EN161" s="249">
        <f t="shared" si="841"/>
        <v>0</v>
      </c>
      <c r="EO161" s="249">
        <f t="shared" si="841"/>
        <v>0</v>
      </c>
      <c r="EP161" s="249">
        <f t="shared" si="841"/>
        <v>0</v>
      </c>
      <c r="EQ161" s="249">
        <f t="shared" si="841"/>
        <v>0</v>
      </c>
      <c r="ER161" s="249">
        <f t="shared" si="841"/>
        <v>0</v>
      </c>
      <c r="ES161" s="249">
        <f t="shared" si="841"/>
        <v>0</v>
      </c>
      <c r="ET161" s="249">
        <f t="shared" si="841"/>
        <v>0</v>
      </c>
      <c r="EU161" s="249">
        <f t="shared" si="841"/>
        <v>0</v>
      </c>
      <c r="EV161" s="249">
        <f t="shared" si="841"/>
        <v>0</v>
      </c>
      <c r="EW161" s="249">
        <f t="shared" si="841"/>
        <v>0</v>
      </c>
      <c r="EX161" s="249">
        <f t="shared" si="841"/>
        <v>0</v>
      </c>
      <c r="EY161" s="249">
        <f t="shared" si="841"/>
        <v>0</v>
      </c>
      <c r="EZ161" s="249">
        <f t="shared" si="841"/>
        <v>0</v>
      </c>
      <c r="FA161" s="249">
        <f t="shared" si="841"/>
        <v>0</v>
      </c>
      <c r="FB161" s="249">
        <f t="shared" si="841"/>
        <v>0</v>
      </c>
      <c r="FC161" s="249">
        <f t="shared" si="841"/>
        <v>0</v>
      </c>
      <c r="FD161" s="249">
        <f t="shared" si="841"/>
        <v>0</v>
      </c>
      <c r="FE161" s="249">
        <f t="shared" si="841"/>
        <v>0</v>
      </c>
      <c r="FF161" s="249">
        <f t="shared" si="841"/>
        <v>0</v>
      </c>
      <c r="FG161" s="249">
        <f t="shared" si="841"/>
        <v>0</v>
      </c>
      <c r="FH161" s="249">
        <f t="shared" si="841"/>
        <v>0</v>
      </c>
      <c r="FI161" s="249">
        <f t="shared" si="841"/>
        <v>0</v>
      </c>
      <c r="FJ161" s="249">
        <f t="shared" si="841"/>
        <v>0</v>
      </c>
      <c r="FK161" s="249">
        <f t="shared" si="841"/>
        <v>0</v>
      </c>
      <c r="FL161" s="249">
        <f t="shared" si="841"/>
        <v>0</v>
      </c>
      <c r="FM161" s="249">
        <f t="shared" si="841"/>
        <v>0</v>
      </c>
      <c r="FN161" s="249">
        <f t="shared" si="841"/>
        <v>0</v>
      </c>
      <c r="FO161" s="249">
        <f t="shared" si="841"/>
        <v>0</v>
      </c>
      <c r="FP161" s="249">
        <f t="shared" si="841"/>
        <v>0</v>
      </c>
      <c r="FQ161" s="249">
        <f t="shared" si="841"/>
        <v>0</v>
      </c>
      <c r="FR161" s="249">
        <f t="shared" si="841"/>
        <v>0</v>
      </c>
      <c r="FS161" s="249">
        <f t="shared" si="841"/>
        <v>0</v>
      </c>
      <c r="FT161" s="249">
        <f t="shared" ref="FT161:GZ161" si="842">IF(FT$8="",0,FT160*FT75)</f>
        <v>0</v>
      </c>
      <c r="FU161" s="249">
        <f t="shared" si="842"/>
        <v>0</v>
      </c>
      <c r="FV161" s="249">
        <f t="shared" si="842"/>
        <v>0</v>
      </c>
      <c r="FW161" s="249">
        <f t="shared" si="842"/>
        <v>0</v>
      </c>
      <c r="FX161" s="249">
        <f t="shared" si="842"/>
        <v>0</v>
      </c>
      <c r="FY161" s="249">
        <f t="shared" si="842"/>
        <v>0</v>
      </c>
      <c r="FZ161" s="249">
        <f t="shared" si="842"/>
        <v>0</v>
      </c>
      <c r="GA161" s="249">
        <f t="shared" si="842"/>
        <v>0</v>
      </c>
      <c r="GB161" s="249">
        <f t="shared" si="842"/>
        <v>0</v>
      </c>
      <c r="GC161" s="249">
        <f t="shared" si="842"/>
        <v>0</v>
      </c>
      <c r="GD161" s="249">
        <f t="shared" si="842"/>
        <v>0</v>
      </c>
      <c r="GE161" s="249">
        <f t="shared" si="842"/>
        <v>0</v>
      </c>
      <c r="GF161" s="249">
        <f t="shared" si="842"/>
        <v>0</v>
      </c>
      <c r="GG161" s="249">
        <f t="shared" si="842"/>
        <v>0</v>
      </c>
      <c r="GH161" s="249">
        <f t="shared" si="842"/>
        <v>0</v>
      </c>
      <c r="GI161" s="249">
        <f t="shared" si="842"/>
        <v>0</v>
      </c>
      <c r="GJ161" s="249">
        <f t="shared" si="842"/>
        <v>0</v>
      </c>
      <c r="GK161" s="249">
        <f t="shared" si="842"/>
        <v>0</v>
      </c>
      <c r="GL161" s="249">
        <f t="shared" si="842"/>
        <v>0</v>
      </c>
      <c r="GM161" s="249">
        <f t="shared" si="842"/>
        <v>0</v>
      </c>
      <c r="GN161" s="249">
        <f t="shared" si="842"/>
        <v>0</v>
      </c>
      <c r="GO161" s="249">
        <f t="shared" si="842"/>
        <v>0</v>
      </c>
      <c r="GP161" s="249">
        <f t="shared" si="842"/>
        <v>0</v>
      </c>
      <c r="GQ161" s="249">
        <f t="shared" si="842"/>
        <v>0</v>
      </c>
      <c r="GR161" s="249">
        <f t="shared" si="842"/>
        <v>0</v>
      </c>
      <c r="GS161" s="249">
        <f t="shared" si="842"/>
        <v>0</v>
      </c>
      <c r="GT161" s="249">
        <f t="shared" si="842"/>
        <v>0</v>
      </c>
      <c r="GU161" s="249">
        <f t="shared" si="842"/>
        <v>0</v>
      </c>
      <c r="GV161" s="249">
        <f t="shared" si="842"/>
        <v>0</v>
      </c>
      <c r="GW161" s="249">
        <f t="shared" si="842"/>
        <v>0</v>
      </c>
      <c r="GX161" s="249">
        <f t="shared" si="842"/>
        <v>0</v>
      </c>
      <c r="GY161" s="249">
        <f t="shared" si="842"/>
        <v>0</v>
      </c>
      <c r="GZ161" s="249">
        <f t="shared" si="842"/>
        <v>0</v>
      </c>
      <c r="HA161" s="228"/>
      <c r="HB161" s="228"/>
    </row>
    <row r="162" spans="1:210" s="239" customFormat="1" ht="10.199999999999999">
      <c r="A162" s="228"/>
      <c r="B162" s="229"/>
      <c r="C162" s="230"/>
      <c r="D162" s="229"/>
      <c r="E162" s="270" t="s">
        <v>130</v>
      </c>
      <c r="F162" s="116"/>
      <c r="G162" s="250"/>
      <c r="H162" s="228"/>
      <c r="I162" s="228" t="str">
        <f t="shared" ref="I162:I163" si="843">$H$160</f>
        <v>Себестоимость</v>
      </c>
      <c r="J162" s="228"/>
      <c r="K162" s="228"/>
      <c r="L162" s="228"/>
      <c r="M162" s="231"/>
      <c r="N162" s="246" t="str">
        <f>$N$76</f>
        <v>Низколиквидная продукция</v>
      </c>
      <c r="O162" s="228"/>
      <c r="P162" s="231"/>
      <c r="Q162" s="228" t="s">
        <v>26</v>
      </c>
      <c r="R162" s="228"/>
      <c r="S162" s="228"/>
      <c r="T162" s="234"/>
      <c r="U162" s="228"/>
      <c r="V162" s="228"/>
      <c r="W162" s="235">
        <f>SUM($Y162:$HA162)</f>
        <v>0</v>
      </c>
      <c r="X162" s="236"/>
      <c r="Y162" s="247"/>
      <c r="Z162" s="248"/>
      <c r="AA162" s="249">
        <f t="shared" ref="AA162:BF162" si="844">IF(AA$8="",0,AA160*AA76)</f>
        <v>0</v>
      </c>
      <c r="AB162" s="249">
        <f t="shared" si="844"/>
        <v>0</v>
      </c>
      <c r="AC162" s="249">
        <f t="shared" si="844"/>
        <v>0</v>
      </c>
      <c r="AD162" s="249">
        <f t="shared" si="844"/>
        <v>0</v>
      </c>
      <c r="AE162" s="249">
        <f t="shared" si="844"/>
        <v>0</v>
      </c>
      <c r="AF162" s="249">
        <f t="shared" si="844"/>
        <v>0</v>
      </c>
      <c r="AG162" s="249">
        <f t="shared" si="844"/>
        <v>0</v>
      </c>
      <c r="AH162" s="249">
        <f t="shared" si="844"/>
        <v>0</v>
      </c>
      <c r="AI162" s="249">
        <f t="shared" si="844"/>
        <v>0</v>
      </c>
      <c r="AJ162" s="249">
        <f t="shared" si="844"/>
        <v>0</v>
      </c>
      <c r="AK162" s="249">
        <f t="shared" si="844"/>
        <v>0</v>
      </c>
      <c r="AL162" s="249">
        <f t="shared" si="844"/>
        <v>0</v>
      </c>
      <c r="AM162" s="249">
        <f t="shared" si="844"/>
        <v>0</v>
      </c>
      <c r="AN162" s="249">
        <f t="shared" si="844"/>
        <v>0</v>
      </c>
      <c r="AO162" s="249">
        <f t="shared" si="844"/>
        <v>0</v>
      </c>
      <c r="AP162" s="249">
        <f t="shared" si="844"/>
        <v>0</v>
      </c>
      <c r="AQ162" s="249">
        <f t="shared" si="844"/>
        <v>0</v>
      </c>
      <c r="AR162" s="249">
        <f t="shared" si="844"/>
        <v>0</v>
      </c>
      <c r="AS162" s="249">
        <f t="shared" si="844"/>
        <v>0</v>
      </c>
      <c r="AT162" s="249">
        <f t="shared" si="844"/>
        <v>0</v>
      </c>
      <c r="AU162" s="249">
        <f t="shared" si="844"/>
        <v>0</v>
      </c>
      <c r="AV162" s="249">
        <f t="shared" si="844"/>
        <v>0</v>
      </c>
      <c r="AW162" s="249">
        <f t="shared" si="844"/>
        <v>0</v>
      </c>
      <c r="AX162" s="249">
        <f t="shared" si="844"/>
        <v>0</v>
      </c>
      <c r="AY162" s="249">
        <f t="shared" si="844"/>
        <v>0</v>
      </c>
      <c r="AZ162" s="249">
        <f t="shared" si="844"/>
        <v>0</v>
      </c>
      <c r="BA162" s="249">
        <f t="shared" si="844"/>
        <v>0</v>
      </c>
      <c r="BB162" s="249">
        <f t="shared" si="844"/>
        <v>0</v>
      </c>
      <c r="BC162" s="249">
        <f t="shared" si="844"/>
        <v>0</v>
      </c>
      <c r="BD162" s="249">
        <f t="shared" si="844"/>
        <v>0</v>
      </c>
      <c r="BE162" s="249">
        <f t="shared" si="844"/>
        <v>0</v>
      </c>
      <c r="BF162" s="249">
        <f t="shared" si="844"/>
        <v>0</v>
      </c>
      <c r="BG162" s="249">
        <f t="shared" ref="BG162:CL162" si="845">IF(BG$8="",0,BG160*BG76)</f>
        <v>0</v>
      </c>
      <c r="BH162" s="249">
        <f t="shared" si="845"/>
        <v>0</v>
      </c>
      <c r="BI162" s="249">
        <f t="shared" si="845"/>
        <v>0</v>
      </c>
      <c r="BJ162" s="249">
        <f t="shared" si="845"/>
        <v>0</v>
      </c>
      <c r="BK162" s="249">
        <f t="shared" si="845"/>
        <v>0</v>
      </c>
      <c r="BL162" s="249">
        <f t="shared" si="845"/>
        <v>0</v>
      </c>
      <c r="BM162" s="249">
        <f t="shared" si="845"/>
        <v>0</v>
      </c>
      <c r="BN162" s="249">
        <f t="shared" si="845"/>
        <v>0</v>
      </c>
      <c r="BO162" s="249">
        <f t="shared" si="845"/>
        <v>0</v>
      </c>
      <c r="BP162" s="249">
        <f t="shared" si="845"/>
        <v>0</v>
      </c>
      <c r="BQ162" s="249">
        <f t="shared" si="845"/>
        <v>0</v>
      </c>
      <c r="BR162" s="249">
        <f t="shared" si="845"/>
        <v>0</v>
      </c>
      <c r="BS162" s="249">
        <f t="shared" si="845"/>
        <v>0</v>
      </c>
      <c r="BT162" s="249">
        <f t="shared" si="845"/>
        <v>0</v>
      </c>
      <c r="BU162" s="249">
        <f t="shared" si="845"/>
        <v>0</v>
      </c>
      <c r="BV162" s="249">
        <f t="shared" si="845"/>
        <v>0</v>
      </c>
      <c r="BW162" s="249">
        <f t="shared" si="845"/>
        <v>0</v>
      </c>
      <c r="BX162" s="249">
        <f t="shared" si="845"/>
        <v>0</v>
      </c>
      <c r="BY162" s="249">
        <f t="shared" si="845"/>
        <v>0</v>
      </c>
      <c r="BZ162" s="249">
        <f t="shared" si="845"/>
        <v>0</v>
      </c>
      <c r="CA162" s="249">
        <f t="shared" si="845"/>
        <v>0</v>
      </c>
      <c r="CB162" s="249">
        <f t="shared" si="845"/>
        <v>0</v>
      </c>
      <c r="CC162" s="249">
        <f t="shared" si="845"/>
        <v>0</v>
      </c>
      <c r="CD162" s="249">
        <f t="shared" si="845"/>
        <v>0</v>
      </c>
      <c r="CE162" s="249">
        <f t="shared" si="845"/>
        <v>0</v>
      </c>
      <c r="CF162" s="249">
        <f t="shared" si="845"/>
        <v>0</v>
      </c>
      <c r="CG162" s="249">
        <f t="shared" si="845"/>
        <v>0</v>
      </c>
      <c r="CH162" s="249">
        <f t="shared" si="845"/>
        <v>0</v>
      </c>
      <c r="CI162" s="249">
        <f t="shared" si="845"/>
        <v>0</v>
      </c>
      <c r="CJ162" s="249">
        <f t="shared" si="845"/>
        <v>0</v>
      </c>
      <c r="CK162" s="249">
        <f t="shared" si="845"/>
        <v>0</v>
      </c>
      <c r="CL162" s="249">
        <f t="shared" si="845"/>
        <v>0</v>
      </c>
      <c r="CM162" s="249">
        <f t="shared" ref="CM162:DG162" si="846">IF(CM$8="",0,CM160*CM76)</f>
        <v>0</v>
      </c>
      <c r="CN162" s="249">
        <f t="shared" si="846"/>
        <v>0</v>
      </c>
      <c r="CO162" s="249">
        <f t="shared" si="846"/>
        <v>0</v>
      </c>
      <c r="CP162" s="249">
        <f t="shared" si="846"/>
        <v>0</v>
      </c>
      <c r="CQ162" s="249">
        <f t="shared" si="846"/>
        <v>0</v>
      </c>
      <c r="CR162" s="249">
        <f t="shared" si="846"/>
        <v>0</v>
      </c>
      <c r="CS162" s="249">
        <f t="shared" si="846"/>
        <v>0</v>
      </c>
      <c r="CT162" s="249">
        <f t="shared" si="846"/>
        <v>0</v>
      </c>
      <c r="CU162" s="249">
        <f t="shared" si="846"/>
        <v>0</v>
      </c>
      <c r="CV162" s="249">
        <f t="shared" si="846"/>
        <v>0</v>
      </c>
      <c r="CW162" s="249">
        <f t="shared" si="846"/>
        <v>0</v>
      </c>
      <c r="CX162" s="249">
        <f t="shared" si="846"/>
        <v>0</v>
      </c>
      <c r="CY162" s="249">
        <f t="shared" si="846"/>
        <v>0</v>
      </c>
      <c r="CZ162" s="249">
        <f t="shared" si="846"/>
        <v>0</v>
      </c>
      <c r="DA162" s="249">
        <f t="shared" si="846"/>
        <v>0</v>
      </c>
      <c r="DB162" s="249">
        <f t="shared" si="846"/>
        <v>0</v>
      </c>
      <c r="DC162" s="249">
        <f t="shared" si="846"/>
        <v>0</v>
      </c>
      <c r="DD162" s="249">
        <f t="shared" si="846"/>
        <v>0</v>
      </c>
      <c r="DE162" s="249">
        <f t="shared" si="846"/>
        <v>0</v>
      </c>
      <c r="DF162" s="249">
        <f t="shared" si="846"/>
        <v>0</v>
      </c>
      <c r="DG162" s="249">
        <f t="shared" si="846"/>
        <v>0</v>
      </c>
      <c r="DH162" s="249">
        <f t="shared" ref="DH162:FS162" si="847">IF(DH$8="",0,DH160*DH76)</f>
        <v>0</v>
      </c>
      <c r="DI162" s="249">
        <f t="shared" si="847"/>
        <v>0</v>
      </c>
      <c r="DJ162" s="249">
        <f t="shared" si="847"/>
        <v>0</v>
      </c>
      <c r="DK162" s="249">
        <f t="shared" si="847"/>
        <v>0</v>
      </c>
      <c r="DL162" s="249">
        <f t="shared" si="847"/>
        <v>0</v>
      </c>
      <c r="DM162" s="249">
        <f t="shared" si="847"/>
        <v>0</v>
      </c>
      <c r="DN162" s="249">
        <f t="shared" si="847"/>
        <v>0</v>
      </c>
      <c r="DO162" s="249">
        <f t="shared" si="847"/>
        <v>0</v>
      </c>
      <c r="DP162" s="249">
        <f t="shared" si="847"/>
        <v>0</v>
      </c>
      <c r="DQ162" s="249">
        <f t="shared" si="847"/>
        <v>0</v>
      </c>
      <c r="DR162" s="249">
        <f t="shared" si="847"/>
        <v>0</v>
      </c>
      <c r="DS162" s="249">
        <f t="shared" si="847"/>
        <v>0</v>
      </c>
      <c r="DT162" s="249">
        <f t="shared" si="847"/>
        <v>0</v>
      </c>
      <c r="DU162" s="249">
        <f t="shared" si="847"/>
        <v>0</v>
      </c>
      <c r="DV162" s="249">
        <f t="shared" si="847"/>
        <v>0</v>
      </c>
      <c r="DW162" s="249">
        <f t="shared" si="847"/>
        <v>0</v>
      </c>
      <c r="DX162" s="249">
        <f t="shared" si="847"/>
        <v>0</v>
      </c>
      <c r="DY162" s="249">
        <f t="shared" si="847"/>
        <v>0</v>
      </c>
      <c r="DZ162" s="249">
        <f t="shared" si="847"/>
        <v>0</v>
      </c>
      <c r="EA162" s="249">
        <f t="shared" si="847"/>
        <v>0</v>
      </c>
      <c r="EB162" s="249">
        <f t="shared" si="847"/>
        <v>0</v>
      </c>
      <c r="EC162" s="249">
        <f t="shared" si="847"/>
        <v>0</v>
      </c>
      <c r="ED162" s="249">
        <f t="shared" si="847"/>
        <v>0</v>
      </c>
      <c r="EE162" s="249">
        <f t="shared" si="847"/>
        <v>0</v>
      </c>
      <c r="EF162" s="249">
        <f t="shared" si="847"/>
        <v>0</v>
      </c>
      <c r="EG162" s="249">
        <f t="shared" si="847"/>
        <v>0</v>
      </c>
      <c r="EH162" s="249">
        <f t="shared" si="847"/>
        <v>0</v>
      </c>
      <c r="EI162" s="249">
        <f t="shared" si="847"/>
        <v>0</v>
      </c>
      <c r="EJ162" s="249">
        <f t="shared" si="847"/>
        <v>0</v>
      </c>
      <c r="EK162" s="249">
        <f t="shared" si="847"/>
        <v>0</v>
      </c>
      <c r="EL162" s="249">
        <f t="shared" si="847"/>
        <v>0</v>
      </c>
      <c r="EM162" s="249">
        <f t="shared" si="847"/>
        <v>0</v>
      </c>
      <c r="EN162" s="249">
        <f t="shared" si="847"/>
        <v>0</v>
      </c>
      <c r="EO162" s="249">
        <f t="shared" si="847"/>
        <v>0</v>
      </c>
      <c r="EP162" s="249">
        <f t="shared" si="847"/>
        <v>0</v>
      </c>
      <c r="EQ162" s="249">
        <f t="shared" si="847"/>
        <v>0</v>
      </c>
      <c r="ER162" s="249">
        <f t="shared" si="847"/>
        <v>0</v>
      </c>
      <c r="ES162" s="249">
        <f t="shared" si="847"/>
        <v>0</v>
      </c>
      <c r="ET162" s="249">
        <f t="shared" si="847"/>
        <v>0</v>
      </c>
      <c r="EU162" s="249">
        <f t="shared" si="847"/>
        <v>0</v>
      </c>
      <c r="EV162" s="249">
        <f t="shared" si="847"/>
        <v>0</v>
      </c>
      <c r="EW162" s="249">
        <f t="shared" si="847"/>
        <v>0</v>
      </c>
      <c r="EX162" s="249">
        <f t="shared" si="847"/>
        <v>0</v>
      </c>
      <c r="EY162" s="249">
        <f t="shared" si="847"/>
        <v>0</v>
      </c>
      <c r="EZ162" s="249">
        <f t="shared" si="847"/>
        <v>0</v>
      </c>
      <c r="FA162" s="249">
        <f t="shared" si="847"/>
        <v>0</v>
      </c>
      <c r="FB162" s="249">
        <f t="shared" si="847"/>
        <v>0</v>
      </c>
      <c r="FC162" s="249">
        <f t="shared" si="847"/>
        <v>0</v>
      </c>
      <c r="FD162" s="249">
        <f t="shared" si="847"/>
        <v>0</v>
      </c>
      <c r="FE162" s="249">
        <f t="shared" si="847"/>
        <v>0</v>
      </c>
      <c r="FF162" s="249">
        <f t="shared" si="847"/>
        <v>0</v>
      </c>
      <c r="FG162" s="249">
        <f t="shared" si="847"/>
        <v>0</v>
      </c>
      <c r="FH162" s="249">
        <f t="shared" si="847"/>
        <v>0</v>
      </c>
      <c r="FI162" s="249">
        <f t="shared" si="847"/>
        <v>0</v>
      </c>
      <c r="FJ162" s="249">
        <f t="shared" si="847"/>
        <v>0</v>
      </c>
      <c r="FK162" s="249">
        <f t="shared" si="847"/>
        <v>0</v>
      </c>
      <c r="FL162" s="249">
        <f t="shared" si="847"/>
        <v>0</v>
      </c>
      <c r="FM162" s="249">
        <f t="shared" si="847"/>
        <v>0</v>
      </c>
      <c r="FN162" s="249">
        <f t="shared" si="847"/>
        <v>0</v>
      </c>
      <c r="FO162" s="249">
        <f t="shared" si="847"/>
        <v>0</v>
      </c>
      <c r="FP162" s="249">
        <f t="shared" si="847"/>
        <v>0</v>
      </c>
      <c r="FQ162" s="249">
        <f t="shared" si="847"/>
        <v>0</v>
      </c>
      <c r="FR162" s="249">
        <f t="shared" si="847"/>
        <v>0</v>
      </c>
      <c r="FS162" s="249">
        <f t="shared" si="847"/>
        <v>0</v>
      </c>
      <c r="FT162" s="249">
        <f t="shared" ref="FT162:GZ162" si="848">IF(FT$8="",0,FT160*FT76)</f>
        <v>0</v>
      </c>
      <c r="FU162" s="249">
        <f t="shared" si="848"/>
        <v>0</v>
      </c>
      <c r="FV162" s="249">
        <f t="shared" si="848"/>
        <v>0</v>
      </c>
      <c r="FW162" s="249">
        <f t="shared" si="848"/>
        <v>0</v>
      </c>
      <c r="FX162" s="249">
        <f t="shared" si="848"/>
        <v>0</v>
      </c>
      <c r="FY162" s="249">
        <f t="shared" si="848"/>
        <v>0</v>
      </c>
      <c r="FZ162" s="249">
        <f t="shared" si="848"/>
        <v>0</v>
      </c>
      <c r="GA162" s="249">
        <f t="shared" si="848"/>
        <v>0</v>
      </c>
      <c r="GB162" s="249">
        <f t="shared" si="848"/>
        <v>0</v>
      </c>
      <c r="GC162" s="249">
        <f t="shared" si="848"/>
        <v>0</v>
      </c>
      <c r="GD162" s="249">
        <f t="shared" si="848"/>
        <v>0</v>
      </c>
      <c r="GE162" s="249">
        <f t="shared" si="848"/>
        <v>0</v>
      </c>
      <c r="GF162" s="249">
        <f t="shared" si="848"/>
        <v>0</v>
      </c>
      <c r="GG162" s="249">
        <f t="shared" si="848"/>
        <v>0</v>
      </c>
      <c r="GH162" s="249">
        <f t="shared" si="848"/>
        <v>0</v>
      </c>
      <c r="GI162" s="249">
        <f t="shared" si="848"/>
        <v>0</v>
      </c>
      <c r="GJ162" s="249">
        <f t="shared" si="848"/>
        <v>0</v>
      </c>
      <c r="GK162" s="249">
        <f t="shared" si="848"/>
        <v>0</v>
      </c>
      <c r="GL162" s="249">
        <f t="shared" si="848"/>
        <v>0</v>
      </c>
      <c r="GM162" s="249">
        <f t="shared" si="848"/>
        <v>0</v>
      </c>
      <c r="GN162" s="249">
        <f t="shared" si="848"/>
        <v>0</v>
      </c>
      <c r="GO162" s="249">
        <f t="shared" si="848"/>
        <v>0</v>
      </c>
      <c r="GP162" s="249">
        <f t="shared" si="848"/>
        <v>0</v>
      </c>
      <c r="GQ162" s="249">
        <f t="shared" si="848"/>
        <v>0</v>
      </c>
      <c r="GR162" s="249">
        <f t="shared" si="848"/>
        <v>0</v>
      </c>
      <c r="GS162" s="249">
        <f t="shared" si="848"/>
        <v>0</v>
      </c>
      <c r="GT162" s="249">
        <f t="shared" si="848"/>
        <v>0</v>
      </c>
      <c r="GU162" s="249">
        <f t="shared" si="848"/>
        <v>0</v>
      </c>
      <c r="GV162" s="249">
        <f t="shared" si="848"/>
        <v>0</v>
      </c>
      <c r="GW162" s="249">
        <f t="shared" si="848"/>
        <v>0</v>
      </c>
      <c r="GX162" s="249">
        <f t="shared" si="848"/>
        <v>0</v>
      </c>
      <c r="GY162" s="249">
        <f t="shared" si="848"/>
        <v>0</v>
      </c>
      <c r="GZ162" s="249">
        <f t="shared" si="848"/>
        <v>0</v>
      </c>
      <c r="HA162" s="228"/>
      <c r="HB162" s="228"/>
    </row>
    <row r="163" spans="1:210" s="239" customFormat="1" ht="10.199999999999999">
      <c r="A163" s="228"/>
      <c r="B163" s="228"/>
      <c r="C163" s="228"/>
      <c r="D163" s="229"/>
      <c r="E163" s="270" t="s">
        <v>130</v>
      </c>
      <c r="F163" s="116"/>
      <c r="G163" s="250"/>
      <c r="H163" s="228"/>
      <c r="I163" s="228" t="str">
        <f t="shared" si="843"/>
        <v>Себестоимость</v>
      </c>
      <c r="J163" s="228"/>
      <c r="K163" s="228"/>
      <c r="L163" s="228"/>
      <c r="M163" s="231"/>
      <c r="N163" s="246" t="str">
        <f>$N$77</f>
        <v>Неликвидная продукция</v>
      </c>
      <c r="O163" s="228"/>
      <c r="P163" s="231"/>
      <c r="Q163" s="228" t="s">
        <v>26</v>
      </c>
      <c r="R163" s="228"/>
      <c r="S163" s="228"/>
      <c r="T163" s="234"/>
      <c r="U163" s="228"/>
      <c r="V163" s="228"/>
      <c r="W163" s="235">
        <f>SUM($Y163:$HA163)</f>
        <v>0</v>
      </c>
      <c r="X163" s="236"/>
      <c r="Y163" s="247"/>
      <c r="Z163" s="248"/>
      <c r="AA163" s="249">
        <f t="shared" ref="AA163:BF163" si="849">IF(AA$8="",0,AA160*AA77)</f>
        <v>0</v>
      </c>
      <c r="AB163" s="249">
        <f t="shared" si="849"/>
        <v>0</v>
      </c>
      <c r="AC163" s="249">
        <f t="shared" si="849"/>
        <v>0</v>
      </c>
      <c r="AD163" s="249">
        <f t="shared" si="849"/>
        <v>0</v>
      </c>
      <c r="AE163" s="249">
        <f t="shared" si="849"/>
        <v>0</v>
      </c>
      <c r="AF163" s="249">
        <f t="shared" si="849"/>
        <v>0</v>
      </c>
      <c r="AG163" s="249">
        <f t="shared" si="849"/>
        <v>0</v>
      </c>
      <c r="AH163" s="249">
        <f t="shared" si="849"/>
        <v>0</v>
      </c>
      <c r="AI163" s="249">
        <f t="shared" si="849"/>
        <v>0</v>
      </c>
      <c r="AJ163" s="249">
        <f t="shared" si="849"/>
        <v>0</v>
      </c>
      <c r="AK163" s="249">
        <f t="shared" si="849"/>
        <v>0</v>
      </c>
      <c r="AL163" s="249">
        <f t="shared" si="849"/>
        <v>0</v>
      </c>
      <c r="AM163" s="249">
        <f t="shared" si="849"/>
        <v>0</v>
      </c>
      <c r="AN163" s="249">
        <f t="shared" si="849"/>
        <v>0</v>
      </c>
      <c r="AO163" s="249">
        <f t="shared" si="849"/>
        <v>0</v>
      </c>
      <c r="AP163" s="249">
        <f t="shared" si="849"/>
        <v>0</v>
      </c>
      <c r="AQ163" s="249">
        <f t="shared" si="849"/>
        <v>0</v>
      </c>
      <c r="AR163" s="249">
        <f t="shared" si="849"/>
        <v>0</v>
      </c>
      <c r="AS163" s="249">
        <f t="shared" si="849"/>
        <v>0</v>
      </c>
      <c r="AT163" s="249">
        <f t="shared" si="849"/>
        <v>0</v>
      </c>
      <c r="AU163" s="249">
        <f t="shared" si="849"/>
        <v>0</v>
      </c>
      <c r="AV163" s="249">
        <f t="shared" si="849"/>
        <v>0</v>
      </c>
      <c r="AW163" s="249">
        <f t="shared" si="849"/>
        <v>0</v>
      </c>
      <c r="AX163" s="249">
        <f t="shared" si="849"/>
        <v>0</v>
      </c>
      <c r="AY163" s="249">
        <f t="shared" si="849"/>
        <v>0</v>
      </c>
      <c r="AZ163" s="249">
        <f t="shared" si="849"/>
        <v>0</v>
      </c>
      <c r="BA163" s="249">
        <f t="shared" si="849"/>
        <v>0</v>
      </c>
      <c r="BB163" s="249">
        <f t="shared" si="849"/>
        <v>0</v>
      </c>
      <c r="BC163" s="249">
        <f t="shared" si="849"/>
        <v>0</v>
      </c>
      <c r="BD163" s="249">
        <f t="shared" si="849"/>
        <v>0</v>
      </c>
      <c r="BE163" s="249">
        <f t="shared" si="849"/>
        <v>0</v>
      </c>
      <c r="BF163" s="249">
        <f t="shared" si="849"/>
        <v>0</v>
      </c>
      <c r="BG163" s="249">
        <f t="shared" ref="BG163:CL163" si="850">IF(BG$8="",0,BG160*BG77)</f>
        <v>0</v>
      </c>
      <c r="BH163" s="249">
        <f t="shared" si="850"/>
        <v>0</v>
      </c>
      <c r="BI163" s="249">
        <f t="shared" si="850"/>
        <v>0</v>
      </c>
      <c r="BJ163" s="249">
        <f t="shared" si="850"/>
        <v>0</v>
      </c>
      <c r="BK163" s="249">
        <f t="shared" si="850"/>
        <v>0</v>
      </c>
      <c r="BL163" s="249">
        <f t="shared" si="850"/>
        <v>0</v>
      </c>
      <c r="BM163" s="249">
        <f t="shared" si="850"/>
        <v>0</v>
      </c>
      <c r="BN163" s="249">
        <f t="shared" si="850"/>
        <v>0</v>
      </c>
      <c r="BO163" s="249">
        <f t="shared" si="850"/>
        <v>0</v>
      </c>
      <c r="BP163" s="249">
        <f t="shared" si="850"/>
        <v>0</v>
      </c>
      <c r="BQ163" s="249">
        <f t="shared" si="850"/>
        <v>0</v>
      </c>
      <c r="BR163" s="249">
        <f t="shared" si="850"/>
        <v>0</v>
      </c>
      <c r="BS163" s="249">
        <f t="shared" si="850"/>
        <v>0</v>
      </c>
      <c r="BT163" s="249">
        <f t="shared" si="850"/>
        <v>0</v>
      </c>
      <c r="BU163" s="249">
        <f t="shared" si="850"/>
        <v>0</v>
      </c>
      <c r="BV163" s="249">
        <f t="shared" si="850"/>
        <v>0</v>
      </c>
      <c r="BW163" s="249">
        <f t="shared" si="850"/>
        <v>0</v>
      </c>
      <c r="BX163" s="249">
        <f t="shared" si="850"/>
        <v>0</v>
      </c>
      <c r="BY163" s="249">
        <f t="shared" si="850"/>
        <v>0</v>
      </c>
      <c r="BZ163" s="249">
        <f t="shared" si="850"/>
        <v>0</v>
      </c>
      <c r="CA163" s="249">
        <f t="shared" si="850"/>
        <v>0</v>
      </c>
      <c r="CB163" s="249">
        <f t="shared" si="850"/>
        <v>0</v>
      </c>
      <c r="CC163" s="249">
        <f t="shared" si="850"/>
        <v>0</v>
      </c>
      <c r="CD163" s="249">
        <f t="shared" si="850"/>
        <v>0</v>
      </c>
      <c r="CE163" s="249">
        <f t="shared" si="850"/>
        <v>0</v>
      </c>
      <c r="CF163" s="249">
        <f t="shared" si="850"/>
        <v>0</v>
      </c>
      <c r="CG163" s="249">
        <f t="shared" si="850"/>
        <v>0</v>
      </c>
      <c r="CH163" s="249">
        <f t="shared" si="850"/>
        <v>0</v>
      </c>
      <c r="CI163" s="249">
        <f t="shared" si="850"/>
        <v>0</v>
      </c>
      <c r="CJ163" s="249">
        <f t="shared" si="850"/>
        <v>0</v>
      </c>
      <c r="CK163" s="249">
        <f t="shared" si="850"/>
        <v>0</v>
      </c>
      <c r="CL163" s="249">
        <f t="shared" si="850"/>
        <v>0</v>
      </c>
      <c r="CM163" s="249">
        <f t="shared" ref="CM163:DG163" si="851">IF(CM$8="",0,CM160*CM77)</f>
        <v>0</v>
      </c>
      <c r="CN163" s="249">
        <f t="shared" si="851"/>
        <v>0</v>
      </c>
      <c r="CO163" s="249">
        <f t="shared" si="851"/>
        <v>0</v>
      </c>
      <c r="CP163" s="249">
        <f t="shared" si="851"/>
        <v>0</v>
      </c>
      <c r="CQ163" s="249">
        <f t="shared" si="851"/>
        <v>0</v>
      </c>
      <c r="CR163" s="249">
        <f t="shared" si="851"/>
        <v>0</v>
      </c>
      <c r="CS163" s="249">
        <f t="shared" si="851"/>
        <v>0</v>
      </c>
      <c r="CT163" s="249">
        <f t="shared" si="851"/>
        <v>0</v>
      </c>
      <c r="CU163" s="249">
        <f t="shared" si="851"/>
        <v>0</v>
      </c>
      <c r="CV163" s="249">
        <f t="shared" si="851"/>
        <v>0</v>
      </c>
      <c r="CW163" s="249">
        <f t="shared" si="851"/>
        <v>0</v>
      </c>
      <c r="CX163" s="249">
        <f t="shared" si="851"/>
        <v>0</v>
      </c>
      <c r="CY163" s="249">
        <f t="shared" si="851"/>
        <v>0</v>
      </c>
      <c r="CZ163" s="249">
        <f t="shared" si="851"/>
        <v>0</v>
      </c>
      <c r="DA163" s="249">
        <f t="shared" si="851"/>
        <v>0</v>
      </c>
      <c r="DB163" s="249">
        <f t="shared" si="851"/>
        <v>0</v>
      </c>
      <c r="DC163" s="249">
        <f t="shared" si="851"/>
        <v>0</v>
      </c>
      <c r="DD163" s="249">
        <f t="shared" si="851"/>
        <v>0</v>
      </c>
      <c r="DE163" s="249">
        <f t="shared" si="851"/>
        <v>0</v>
      </c>
      <c r="DF163" s="249">
        <f t="shared" si="851"/>
        <v>0</v>
      </c>
      <c r="DG163" s="249">
        <f t="shared" si="851"/>
        <v>0</v>
      </c>
      <c r="DH163" s="249">
        <f t="shared" ref="DH163:FS163" si="852">IF(DH$8="",0,DH160*DH77)</f>
        <v>0</v>
      </c>
      <c r="DI163" s="249">
        <f t="shared" si="852"/>
        <v>0</v>
      </c>
      <c r="DJ163" s="249">
        <f t="shared" si="852"/>
        <v>0</v>
      </c>
      <c r="DK163" s="249">
        <f t="shared" si="852"/>
        <v>0</v>
      </c>
      <c r="DL163" s="249">
        <f t="shared" si="852"/>
        <v>0</v>
      </c>
      <c r="DM163" s="249">
        <f t="shared" si="852"/>
        <v>0</v>
      </c>
      <c r="DN163" s="249">
        <f t="shared" si="852"/>
        <v>0</v>
      </c>
      <c r="DO163" s="249">
        <f t="shared" si="852"/>
        <v>0</v>
      </c>
      <c r="DP163" s="249">
        <f t="shared" si="852"/>
        <v>0</v>
      </c>
      <c r="DQ163" s="249">
        <f t="shared" si="852"/>
        <v>0</v>
      </c>
      <c r="DR163" s="249">
        <f t="shared" si="852"/>
        <v>0</v>
      </c>
      <c r="DS163" s="249">
        <f t="shared" si="852"/>
        <v>0</v>
      </c>
      <c r="DT163" s="249">
        <f t="shared" si="852"/>
        <v>0</v>
      </c>
      <c r="DU163" s="249">
        <f t="shared" si="852"/>
        <v>0</v>
      </c>
      <c r="DV163" s="249">
        <f t="shared" si="852"/>
        <v>0</v>
      </c>
      <c r="DW163" s="249">
        <f t="shared" si="852"/>
        <v>0</v>
      </c>
      <c r="DX163" s="249">
        <f t="shared" si="852"/>
        <v>0</v>
      </c>
      <c r="DY163" s="249">
        <f t="shared" si="852"/>
        <v>0</v>
      </c>
      <c r="DZ163" s="249">
        <f t="shared" si="852"/>
        <v>0</v>
      </c>
      <c r="EA163" s="249">
        <f t="shared" si="852"/>
        <v>0</v>
      </c>
      <c r="EB163" s="249">
        <f t="shared" si="852"/>
        <v>0</v>
      </c>
      <c r="EC163" s="249">
        <f t="shared" si="852"/>
        <v>0</v>
      </c>
      <c r="ED163" s="249">
        <f t="shared" si="852"/>
        <v>0</v>
      </c>
      <c r="EE163" s="249">
        <f t="shared" si="852"/>
        <v>0</v>
      </c>
      <c r="EF163" s="249">
        <f t="shared" si="852"/>
        <v>0</v>
      </c>
      <c r="EG163" s="249">
        <f t="shared" si="852"/>
        <v>0</v>
      </c>
      <c r="EH163" s="249">
        <f t="shared" si="852"/>
        <v>0</v>
      </c>
      <c r="EI163" s="249">
        <f t="shared" si="852"/>
        <v>0</v>
      </c>
      <c r="EJ163" s="249">
        <f t="shared" si="852"/>
        <v>0</v>
      </c>
      <c r="EK163" s="249">
        <f t="shared" si="852"/>
        <v>0</v>
      </c>
      <c r="EL163" s="249">
        <f t="shared" si="852"/>
        <v>0</v>
      </c>
      <c r="EM163" s="249">
        <f t="shared" si="852"/>
        <v>0</v>
      </c>
      <c r="EN163" s="249">
        <f t="shared" si="852"/>
        <v>0</v>
      </c>
      <c r="EO163" s="249">
        <f t="shared" si="852"/>
        <v>0</v>
      </c>
      <c r="EP163" s="249">
        <f t="shared" si="852"/>
        <v>0</v>
      </c>
      <c r="EQ163" s="249">
        <f t="shared" si="852"/>
        <v>0</v>
      </c>
      <c r="ER163" s="249">
        <f t="shared" si="852"/>
        <v>0</v>
      </c>
      <c r="ES163" s="249">
        <f t="shared" si="852"/>
        <v>0</v>
      </c>
      <c r="ET163" s="249">
        <f t="shared" si="852"/>
        <v>0</v>
      </c>
      <c r="EU163" s="249">
        <f t="shared" si="852"/>
        <v>0</v>
      </c>
      <c r="EV163" s="249">
        <f t="shared" si="852"/>
        <v>0</v>
      </c>
      <c r="EW163" s="249">
        <f t="shared" si="852"/>
        <v>0</v>
      </c>
      <c r="EX163" s="249">
        <f t="shared" si="852"/>
        <v>0</v>
      </c>
      <c r="EY163" s="249">
        <f t="shared" si="852"/>
        <v>0</v>
      </c>
      <c r="EZ163" s="249">
        <f t="shared" si="852"/>
        <v>0</v>
      </c>
      <c r="FA163" s="249">
        <f t="shared" si="852"/>
        <v>0</v>
      </c>
      <c r="FB163" s="249">
        <f t="shared" si="852"/>
        <v>0</v>
      </c>
      <c r="FC163" s="249">
        <f t="shared" si="852"/>
        <v>0</v>
      </c>
      <c r="FD163" s="249">
        <f t="shared" si="852"/>
        <v>0</v>
      </c>
      <c r="FE163" s="249">
        <f t="shared" si="852"/>
        <v>0</v>
      </c>
      <c r="FF163" s="249">
        <f t="shared" si="852"/>
        <v>0</v>
      </c>
      <c r="FG163" s="249">
        <f t="shared" si="852"/>
        <v>0</v>
      </c>
      <c r="FH163" s="249">
        <f t="shared" si="852"/>
        <v>0</v>
      </c>
      <c r="FI163" s="249">
        <f t="shared" si="852"/>
        <v>0</v>
      </c>
      <c r="FJ163" s="249">
        <f t="shared" si="852"/>
        <v>0</v>
      </c>
      <c r="FK163" s="249">
        <f t="shared" si="852"/>
        <v>0</v>
      </c>
      <c r="FL163" s="249">
        <f t="shared" si="852"/>
        <v>0</v>
      </c>
      <c r="FM163" s="249">
        <f t="shared" si="852"/>
        <v>0</v>
      </c>
      <c r="FN163" s="249">
        <f t="shared" si="852"/>
        <v>0</v>
      </c>
      <c r="FO163" s="249">
        <f t="shared" si="852"/>
        <v>0</v>
      </c>
      <c r="FP163" s="249">
        <f t="shared" si="852"/>
        <v>0</v>
      </c>
      <c r="FQ163" s="249">
        <f t="shared" si="852"/>
        <v>0</v>
      </c>
      <c r="FR163" s="249">
        <f t="shared" si="852"/>
        <v>0</v>
      </c>
      <c r="FS163" s="249">
        <f t="shared" si="852"/>
        <v>0</v>
      </c>
      <c r="FT163" s="249">
        <f t="shared" ref="FT163:GZ163" si="853">IF(FT$8="",0,FT160*FT77)</f>
        <v>0</v>
      </c>
      <c r="FU163" s="249">
        <f t="shared" si="853"/>
        <v>0</v>
      </c>
      <c r="FV163" s="249">
        <f t="shared" si="853"/>
        <v>0</v>
      </c>
      <c r="FW163" s="249">
        <f t="shared" si="853"/>
        <v>0</v>
      </c>
      <c r="FX163" s="249">
        <f t="shared" si="853"/>
        <v>0</v>
      </c>
      <c r="FY163" s="249">
        <f t="shared" si="853"/>
        <v>0</v>
      </c>
      <c r="FZ163" s="249">
        <f t="shared" si="853"/>
        <v>0</v>
      </c>
      <c r="GA163" s="249">
        <f t="shared" si="853"/>
        <v>0</v>
      </c>
      <c r="GB163" s="249">
        <f t="shared" si="853"/>
        <v>0</v>
      </c>
      <c r="GC163" s="249">
        <f t="shared" si="853"/>
        <v>0</v>
      </c>
      <c r="GD163" s="249">
        <f t="shared" si="853"/>
        <v>0</v>
      </c>
      <c r="GE163" s="249">
        <f t="shared" si="853"/>
        <v>0</v>
      </c>
      <c r="GF163" s="249">
        <f t="shared" si="853"/>
        <v>0</v>
      </c>
      <c r="GG163" s="249">
        <f t="shared" si="853"/>
        <v>0</v>
      </c>
      <c r="GH163" s="249">
        <f t="shared" si="853"/>
        <v>0</v>
      </c>
      <c r="GI163" s="249">
        <f t="shared" si="853"/>
        <v>0</v>
      </c>
      <c r="GJ163" s="249">
        <f t="shared" si="853"/>
        <v>0</v>
      </c>
      <c r="GK163" s="249">
        <f t="shared" si="853"/>
        <v>0</v>
      </c>
      <c r="GL163" s="249">
        <f t="shared" si="853"/>
        <v>0</v>
      </c>
      <c r="GM163" s="249">
        <f t="shared" si="853"/>
        <v>0</v>
      </c>
      <c r="GN163" s="249">
        <f t="shared" si="853"/>
        <v>0</v>
      </c>
      <c r="GO163" s="249">
        <f t="shared" si="853"/>
        <v>0</v>
      </c>
      <c r="GP163" s="249">
        <f t="shared" si="853"/>
        <v>0</v>
      </c>
      <c r="GQ163" s="249">
        <f t="shared" si="853"/>
        <v>0</v>
      </c>
      <c r="GR163" s="249">
        <f t="shared" si="853"/>
        <v>0</v>
      </c>
      <c r="GS163" s="249">
        <f t="shared" si="853"/>
        <v>0</v>
      </c>
      <c r="GT163" s="249">
        <f t="shared" si="853"/>
        <v>0</v>
      </c>
      <c r="GU163" s="249">
        <f t="shared" si="853"/>
        <v>0</v>
      </c>
      <c r="GV163" s="249">
        <f t="shared" si="853"/>
        <v>0</v>
      </c>
      <c r="GW163" s="249">
        <f t="shared" si="853"/>
        <v>0</v>
      </c>
      <c r="GX163" s="249">
        <f t="shared" si="853"/>
        <v>0</v>
      </c>
      <c r="GY163" s="249">
        <f t="shared" si="853"/>
        <v>0</v>
      </c>
      <c r="GZ163" s="249">
        <f t="shared" si="853"/>
        <v>0</v>
      </c>
      <c r="HA163" s="228"/>
      <c r="HB163" s="228"/>
    </row>
    <row r="164" spans="1:210" ht="4.2" customHeight="1">
      <c r="A164" s="1"/>
      <c r="B164" s="1"/>
      <c r="C164" s="1"/>
      <c r="D164" s="1"/>
      <c r="E164" s="263"/>
      <c r="F164" s="48"/>
      <c r="G164" s="250"/>
      <c r="H164" s="1"/>
      <c r="I164" s="1"/>
      <c r="J164" s="1"/>
      <c r="K164" s="1"/>
      <c r="L164" s="1"/>
      <c r="M164" s="5"/>
      <c r="N164" s="1"/>
      <c r="O164" s="1"/>
      <c r="P164" s="5"/>
      <c r="Q164" s="1"/>
      <c r="R164" s="1"/>
      <c r="S164" s="5"/>
      <c r="T164" s="7"/>
      <c r="U164" s="24"/>
      <c r="V164" s="1"/>
      <c r="W164" s="12"/>
      <c r="X164" s="10"/>
      <c r="Y164" s="46"/>
      <c r="Z164" s="93"/>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1"/>
      <c r="HB164" s="1"/>
    </row>
    <row r="165" spans="1:210" s="4" customFormat="1" ht="12.6" thickBot="1">
      <c r="A165" s="3"/>
      <c r="B165" s="196"/>
      <c r="C165" s="3"/>
      <c r="D165" s="3"/>
      <c r="E165" s="9" t="s">
        <v>130</v>
      </c>
      <c r="F165" s="51"/>
      <c r="G165" s="250"/>
      <c r="H165" s="216" t="str">
        <f>$H$21</f>
        <v>Валовая прибыль</v>
      </c>
      <c r="I165" s="216"/>
      <c r="J165" s="216"/>
      <c r="K165" s="216"/>
      <c r="L165" s="216"/>
      <c r="M165" s="217"/>
      <c r="N165" s="216" t="str">
        <f>N46</f>
        <v>Продукт-1</v>
      </c>
      <c r="O165" s="216"/>
      <c r="P165" s="217"/>
      <c r="Q165" s="216" t="s">
        <v>26</v>
      </c>
      <c r="R165" s="3"/>
      <c r="S165" s="5"/>
      <c r="T165" s="84"/>
      <c r="U165" s="24"/>
      <c r="V165" s="3"/>
      <c r="W165" s="218">
        <f>SUM($Y165:$HA165)</f>
        <v>0</v>
      </c>
      <c r="X165" s="12"/>
      <c r="Y165" s="46"/>
      <c r="Z165" s="91"/>
      <c r="AA165" s="219">
        <f t="shared" ref="AA165:AE165" si="854">IF(AA$8="",0,AA157-AA160)</f>
        <v>0</v>
      </c>
      <c r="AB165" s="219">
        <f t="shared" si="854"/>
        <v>0</v>
      </c>
      <c r="AC165" s="219">
        <f t="shared" si="854"/>
        <v>0</v>
      </c>
      <c r="AD165" s="219">
        <f t="shared" si="854"/>
        <v>0</v>
      </c>
      <c r="AE165" s="219">
        <f t="shared" si="854"/>
        <v>0</v>
      </c>
      <c r="AF165" s="219">
        <f t="shared" ref="AF165:CQ165" si="855">IF(AF$8="",0,AF157-AF160)</f>
        <v>0</v>
      </c>
      <c r="AG165" s="219">
        <f t="shared" si="855"/>
        <v>0</v>
      </c>
      <c r="AH165" s="219">
        <f t="shared" si="855"/>
        <v>0</v>
      </c>
      <c r="AI165" s="219">
        <f t="shared" si="855"/>
        <v>0</v>
      </c>
      <c r="AJ165" s="219">
        <f t="shared" si="855"/>
        <v>0</v>
      </c>
      <c r="AK165" s="219">
        <f t="shared" si="855"/>
        <v>0</v>
      </c>
      <c r="AL165" s="219">
        <f t="shared" si="855"/>
        <v>0</v>
      </c>
      <c r="AM165" s="219">
        <f t="shared" si="855"/>
        <v>0</v>
      </c>
      <c r="AN165" s="219">
        <f t="shared" si="855"/>
        <v>0</v>
      </c>
      <c r="AO165" s="219">
        <f t="shared" si="855"/>
        <v>0</v>
      </c>
      <c r="AP165" s="219">
        <f t="shared" si="855"/>
        <v>0</v>
      </c>
      <c r="AQ165" s="219">
        <f t="shared" si="855"/>
        <v>0</v>
      </c>
      <c r="AR165" s="219">
        <f t="shared" si="855"/>
        <v>0</v>
      </c>
      <c r="AS165" s="219">
        <f t="shared" si="855"/>
        <v>0</v>
      </c>
      <c r="AT165" s="219">
        <f t="shared" si="855"/>
        <v>0</v>
      </c>
      <c r="AU165" s="219">
        <f t="shared" si="855"/>
        <v>0</v>
      </c>
      <c r="AV165" s="219">
        <f t="shared" si="855"/>
        <v>0</v>
      </c>
      <c r="AW165" s="219">
        <f t="shared" si="855"/>
        <v>0</v>
      </c>
      <c r="AX165" s="219">
        <f t="shared" si="855"/>
        <v>0</v>
      </c>
      <c r="AY165" s="219">
        <f t="shared" si="855"/>
        <v>0</v>
      </c>
      <c r="AZ165" s="219">
        <f t="shared" si="855"/>
        <v>0</v>
      </c>
      <c r="BA165" s="219">
        <f t="shared" si="855"/>
        <v>0</v>
      </c>
      <c r="BB165" s="219">
        <f t="shared" si="855"/>
        <v>0</v>
      </c>
      <c r="BC165" s="219">
        <f t="shared" si="855"/>
        <v>0</v>
      </c>
      <c r="BD165" s="219">
        <f t="shared" si="855"/>
        <v>0</v>
      </c>
      <c r="BE165" s="219">
        <f t="shared" si="855"/>
        <v>0</v>
      </c>
      <c r="BF165" s="219">
        <f t="shared" si="855"/>
        <v>0</v>
      </c>
      <c r="BG165" s="219">
        <f t="shared" si="855"/>
        <v>0</v>
      </c>
      <c r="BH165" s="219">
        <f t="shared" si="855"/>
        <v>0</v>
      </c>
      <c r="BI165" s="219">
        <f t="shared" si="855"/>
        <v>0</v>
      </c>
      <c r="BJ165" s="219">
        <f t="shared" si="855"/>
        <v>0</v>
      </c>
      <c r="BK165" s="219">
        <f t="shared" si="855"/>
        <v>0</v>
      </c>
      <c r="BL165" s="219">
        <f t="shared" si="855"/>
        <v>0</v>
      </c>
      <c r="BM165" s="219">
        <f t="shared" si="855"/>
        <v>0</v>
      </c>
      <c r="BN165" s="219">
        <f t="shared" si="855"/>
        <v>0</v>
      </c>
      <c r="BO165" s="219">
        <f t="shared" si="855"/>
        <v>0</v>
      </c>
      <c r="BP165" s="219">
        <f t="shared" si="855"/>
        <v>0</v>
      </c>
      <c r="BQ165" s="219">
        <f t="shared" si="855"/>
        <v>0</v>
      </c>
      <c r="BR165" s="219">
        <f t="shared" si="855"/>
        <v>0</v>
      </c>
      <c r="BS165" s="219">
        <f t="shared" si="855"/>
        <v>0</v>
      </c>
      <c r="BT165" s="219">
        <f t="shared" si="855"/>
        <v>0</v>
      </c>
      <c r="BU165" s="219">
        <f t="shared" si="855"/>
        <v>0</v>
      </c>
      <c r="BV165" s="219">
        <f t="shared" si="855"/>
        <v>0</v>
      </c>
      <c r="BW165" s="219">
        <f t="shared" si="855"/>
        <v>0</v>
      </c>
      <c r="BX165" s="219">
        <f t="shared" si="855"/>
        <v>0</v>
      </c>
      <c r="BY165" s="219">
        <f t="shared" si="855"/>
        <v>0</v>
      </c>
      <c r="BZ165" s="219">
        <f t="shared" si="855"/>
        <v>0</v>
      </c>
      <c r="CA165" s="219">
        <f t="shared" si="855"/>
        <v>0</v>
      </c>
      <c r="CB165" s="219">
        <f t="shared" si="855"/>
        <v>0</v>
      </c>
      <c r="CC165" s="219">
        <f t="shared" si="855"/>
        <v>0</v>
      </c>
      <c r="CD165" s="219">
        <f t="shared" si="855"/>
        <v>0</v>
      </c>
      <c r="CE165" s="219">
        <f t="shared" si="855"/>
        <v>0</v>
      </c>
      <c r="CF165" s="219">
        <f t="shared" si="855"/>
        <v>0</v>
      </c>
      <c r="CG165" s="219">
        <f t="shared" si="855"/>
        <v>0</v>
      </c>
      <c r="CH165" s="219">
        <f t="shared" si="855"/>
        <v>0</v>
      </c>
      <c r="CI165" s="219">
        <f t="shared" si="855"/>
        <v>0</v>
      </c>
      <c r="CJ165" s="219">
        <f t="shared" si="855"/>
        <v>0</v>
      </c>
      <c r="CK165" s="219">
        <f t="shared" si="855"/>
        <v>0</v>
      </c>
      <c r="CL165" s="219">
        <f t="shared" si="855"/>
        <v>0</v>
      </c>
      <c r="CM165" s="219">
        <f t="shared" si="855"/>
        <v>0</v>
      </c>
      <c r="CN165" s="219">
        <f t="shared" si="855"/>
        <v>0</v>
      </c>
      <c r="CO165" s="219">
        <f t="shared" si="855"/>
        <v>0</v>
      </c>
      <c r="CP165" s="219">
        <f t="shared" si="855"/>
        <v>0</v>
      </c>
      <c r="CQ165" s="219">
        <f t="shared" si="855"/>
        <v>0</v>
      </c>
      <c r="CR165" s="219">
        <f t="shared" ref="CR165:DG165" si="856">IF(CR$8="",0,CR157-CR160)</f>
        <v>0</v>
      </c>
      <c r="CS165" s="219">
        <f t="shared" si="856"/>
        <v>0</v>
      </c>
      <c r="CT165" s="219">
        <f t="shared" si="856"/>
        <v>0</v>
      </c>
      <c r="CU165" s="219">
        <f t="shared" si="856"/>
        <v>0</v>
      </c>
      <c r="CV165" s="219">
        <f t="shared" si="856"/>
        <v>0</v>
      </c>
      <c r="CW165" s="219">
        <f t="shared" si="856"/>
        <v>0</v>
      </c>
      <c r="CX165" s="219">
        <f t="shared" si="856"/>
        <v>0</v>
      </c>
      <c r="CY165" s="219">
        <f t="shared" si="856"/>
        <v>0</v>
      </c>
      <c r="CZ165" s="219">
        <f t="shared" si="856"/>
        <v>0</v>
      </c>
      <c r="DA165" s="219">
        <f t="shared" si="856"/>
        <v>0</v>
      </c>
      <c r="DB165" s="219">
        <f t="shared" si="856"/>
        <v>0</v>
      </c>
      <c r="DC165" s="219">
        <f t="shared" si="856"/>
        <v>0</v>
      </c>
      <c r="DD165" s="219">
        <f t="shared" si="856"/>
        <v>0</v>
      </c>
      <c r="DE165" s="219">
        <f t="shared" si="856"/>
        <v>0</v>
      </c>
      <c r="DF165" s="219">
        <f t="shared" si="856"/>
        <v>0</v>
      </c>
      <c r="DG165" s="219">
        <f t="shared" si="856"/>
        <v>0</v>
      </c>
      <c r="DH165" s="219">
        <f t="shared" ref="DH165:FS165" si="857">IF(DH$8="",0,DH157-DH160)</f>
        <v>0</v>
      </c>
      <c r="DI165" s="219">
        <f t="shared" si="857"/>
        <v>0</v>
      </c>
      <c r="DJ165" s="219">
        <f t="shared" si="857"/>
        <v>0</v>
      </c>
      <c r="DK165" s="219">
        <f t="shared" si="857"/>
        <v>0</v>
      </c>
      <c r="DL165" s="219">
        <f t="shared" si="857"/>
        <v>0</v>
      </c>
      <c r="DM165" s="219">
        <f t="shared" si="857"/>
        <v>0</v>
      </c>
      <c r="DN165" s="219">
        <f t="shared" si="857"/>
        <v>0</v>
      </c>
      <c r="DO165" s="219">
        <f t="shared" si="857"/>
        <v>0</v>
      </c>
      <c r="DP165" s="219">
        <f t="shared" si="857"/>
        <v>0</v>
      </c>
      <c r="DQ165" s="219">
        <f t="shared" si="857"/>
        <v>0</v>
      </c>
      <c r="DR165" s="219">
        <f t="shared" si="857"/>
        <v>0</v>
      </c>
      <c r="DS165" s="219">
        <f t="shared" si="857"/>
        <v>0</v>
      </c>
      <c r="DT165" s="219">
        <f t="shared" si="857"/>
        <v>0</v>
      </c>
      <c r="DU165" s="219">
        <f t="shared" si="857"/>
        <v>0</v>
      </c>
      <c r="DV165" s="219">
        <f t="shared" si="857"/>
        <v>0</v>
      </c>
      <c r="DW165" s="219">
        <f t="shared" si="857"/>
        <v>0</v>
      </c>
      <c r="DX165" s="219">
        <f t="shared" si="857"/>
        <v>0</v>
      </c>
      <c r="DY165" s="219">
        <f t="shared" si="857"/>
        <v>0</v>
      </c>
      <c r="DZ165" s="219">
        <f t="shared" si="857"/>
        <v>0</v>
      </c>
      <c r="EA165" s="219">
        <f t="shared" si="857"/>
        <v>0</v>
      </c>
      <c r="EB165" s="219">
        <f t="shared" si="857"/>
        <v>0</v>
      </c>
      <c r="EC165" s="219">
        <f t="shared" si="857"/>
        <v>0</v>
      </c>
      <c r="ED165" s="219">
        <f t="shared" si="857"/>
        <v>0</v>
      </c>
      <c r="EE165" s="219">
        <f t="shared" si="857"/>
        <v>0</v>
      </c>
      <c r="EF165" s="219">
        <f t="shared" si="857"/>
        <v>0</v>
      </c>
      <c r="EG165" s="219">
        <f t="shared" si="857"/>
        <v>0</v>
      </c>
      <c r="EH165" s="219">
        <f t="shared" si="857"/>
        <v>0</v>
      </c>
      <c r="EI165" s="219">
        <f t="shared" si="857"/>
        <v>0</v>
      </c>
      <c r="EJ165" s="219">
        <f t="shared" si="857"/>
        <v>0</v>
      </c>
      <c r="EK165" s="219">
        <f t="shared" si="857"/>
        <v>0</v>
      </c>
      <c r="EL165" s="219">
        <f t="shared" si="857"/>
        <v>0</v>
      </c>
      <c r="EM165" s="219">
        <f t="shared" si="857"/>
        <v>0</v>
      </c>
      <c r="EN165" s="219">
        <f t="shared" si="857"/>
        <v>0</v>
      </c>
      <c r="EO165" s="219">
        <f t="shared" si="857"/>
        <v>0</v>
      </c>
      <c r="EP165" s="219">
        <f t="shared" si="857"/>
        <v>0</v>
      </c>
      <c r="EQ165" s="219">
        <f t="shared" si="857"/>
        <v>0</v>
      </c>
      <c r="ER165" s="219">
        <f t="shared" si="857"/>
        <v>0</v>
      </c>
      <c r="ES165" s="219">
        <f t="shared" si="857"/>
        <v>0</v>
      </c>
      <c r="ET165" s="219">
        <f t="shared" si="857"/>
        <v>0</v>
      </c>
      <c r="EU165" s="219">
        <f t="shared" si="857"/>
        <v>0</v>
      </c>
      <c r="EV165" s="219">
        <f t="shared" si="857"/>
        <v>0</v>
      </c>
      <c r="EW165" s="219">
        <f t="shared" si="857"/>
        <v>0</v>
      </c>
      <c r="EX165" s="219">
        <f t="shared" si="857"/>
        <v>0</v>
      </c>
      <c r="EY165" s="219">
        <f t="shared" si="857"/>
        <v>0</v>
      </c>
      <c r="EZ165" s="219">
        <f t="shared" si="857"/>
        <v>0</v>
      </c>
      <c r="FA165" s="219">
        <f t="shared" si="857"/>
        <v>0</v>
      </c>
      <c r="FB165" s="219">
        <f t="shared" si="857"/>
        <v>0</v>
      </c>
      <c r="FC165" s="219">
        <f t="shared" si="857"/>
        <v>0</v>
      </c>
      <c r="FD165" s="219">
        <f t="shared" si="857"/>
        <v>0</v>
      </c>
      <c r="FE165" s="219">
        <f t="shared" si="857"/>
        <v>0</v>
      </c>
      <c r="FF165" s="219">
        <f t="shared" si="857"/>
        <v>0</v>
      </c>
      <c r="FG165" s="219">
        <f t="shared" si="857"/>
        <v>0</v>
      </c>
      <c r="FH165" s="219">
        <f t="shared" si="857"/>
        <v>0</v>
      </c>
      <c r="FI165" s="219">
        <f t="shared" si="857"/>
        <v>0</v>
      </c>
      <c r="FJ165" s="219">
        <f t="shared" si="857"/>
        <v>0</v>
      </c>
      <c r="FK165" s="219">
        <f t="shared" si="857"/>
        <v>0</v>
      </c>
      <c r="FL165" s="219">
        <f t="shared" si="857"/>
        <v>0</v>
      </c>
      <c r="FM165" s="219">
        <f t="shared" si="857"/>
        <v>0</v>
      </c>
      <c r="FN165" s="219">
        <f t="shared" si="857"/>
        <v>0</v>
      </c>
      <c r="FO165" s="219">
        <f t="shared" si="857"/>
        <v>0</v>
      </c>
      <c r="FP165" s="219">
        <f t="shared" si="857"/>
        <v>0</v>
      </c>
      <c r="FQ165" s="219">
        <f t="shared" si="857"/>
        <v>0</v>
      </c>
      <c r="FR165" s="219">
        <f t="shared" si="857"/>
        <v>0</v>
      </c>
      <c r="FS165" s="219">
        <f t="shared" si="857"/>
        <v>0</v>
      </c>
      <c r="FT165" s="219">
        <f t="shared" ref="FT165:GZ165" si="858">IF(FT$8="",0,FT157-FT160)</f>
        <v>0</v>
      </c>
      <c r="FU165" s="219">
        <f t="shared" si="858"/>
        <v>0</v>
      </c>
      <c r="FV165" s="219">
        <f t="shared" si="858"/>
        <v>0</v>
      </c>
      <c r="FW165" s="219">
        <f t="shared" si="858"/>
        <v>0</v>
      </c>
      <c r="FX165" s="219">
        <f t="shared" si="858"/>
        <v>0</v>
      </c>
      <c r="FY165" s="219">
        <f t="shared" si="858"/>
        <v>0</v>
      </c>
      <c r="FZ165" s="219">
        <f t="shared" si="858"/>
        <v>0</v>
      </c>
      <c r="GA165" s="219">
        <f t="shared" si="858"/>
        <v>0</v>
      </c>
      <c r="GB165" s="219">
        <f t="shared" si="858"/>
        <v>0</v>
      </c>
      <c r="GC165" s="219">
        <f t="shared" si="858"/>
        <v>0</v>
      </c>
      <c r="GD165" s="219">
        <f t="shared" si="858"/>
        <v>0</v>
      </c>
      <c r="GE165" s="219">
        <f t="shared" si="858"/>
        <v>0</v>
      </c>
      <c r="GF165" s="219">
        <f t="shared" si="858"/>
        <v>0</v>
      </c>
      <c r="GG165" s="219">
        <f t="shared" si="858"/>
        <v>0</v>
      </c>
      <c r="GH165" s="219">
        <f t="shared" si="858"/>
        <v>0</v>
      </c>
      <c r="GI165" s="219">
        <f t="shared" si="858"/>
        <v>0</v>
      </c>
      <c r="GJ165" s="219">
        <f t="shared" si="858"/>
        <v>0</v>
      </c>
      <c r="GK165" s="219">
        <f t="shared" si="858"/>
        <v>0</v>
      </c>
      <c r="GL165" s="219">
        <f t="shared" si="858"/>
        <v>0</v>
      </c>
      <c r="GM165" s="219">
        <f t="shared" si="858"/>
        <v>0</v>
      </c>
      <c r="GN165" s="219">
        <f t="shared" si="858"/>
        <v>0</v>
      </c>
      <c r="GO165" s="219">
        <f t="shared" si="858"/>
        <v>0</v>
      </c>
      <c r="GP165" s="219">
        <f t="shared" si="858"/>
        <v>0</v>
      </c>
      <c r="GQ165" s="219">
        <f t="shared" si="858"/>
        <v>0</v>
      </c>
      <c r="GR165" s="219">
        <f t="shared" si="858"/>
        <v>0</v>
      </c>
      <c r="GS165" s="219">
        <f t="shared" si="858"/>
        <v>0</v>
      </c>
      <c r="GT165" s="219">
        <f t="shared" si="858"/>
        <v>0</v>
      </c>
      <c r="GU165" s="219">
        <f t="shared" si="858"/>
        <v>0</v>
      </c>
      <c r="GV165" s="219">
        <f t="shared" si="858"/>
        <v>0</v>
      </c>
      <c r="GW165" s="219">
        <f t="shared" si="858"/>
        <v>0</v>
      </c>
      <c r="GX165" s="219">
        <f t="shared" si="858"/>
        <v>0</v>
      </c>
      <c r="GY165" s="219">
        <f t="shared" si="858"/>
        <v>0</v>
      </c>
      <c r="GZ165" s="219">
        <f t="shared" si="858"/>
        <v>0</v>
      </c>
      <c r="HA165" s="3"/>
      <c r="HB165" s="3"/>
    </row>
    <row r="166" spans="1:210" s="35" customFormat="1">
      <c r="A166" s="34"/>
      <c r="B166" s="196"/>
      <c r="C166" s="34"/>
      <c r="D166" s="34"/>
      <c r="E166" s="271" t="s">
        <v>130</v>
      </c>
      <c r="F166" s="53"/>
      <c r="G166" s="305"/>
      <c r="H166" s="224" t="str">
        <f>$H$22</f>
        <v>Рентабельность продаж</v>
      </c>
      <c r="I166" s="224"/>
      <c r="J166" s="224"/>
      <c r="K166" s="224"/>
      <c r="L166" s="224"/>
      <c r="M166" s="225"/>
      <c r="N166" s="224" t="str">
        <f>N46</f>
        <v>Продукт-1</v>
      </c>
      <c r="O166" s="224"/>
      <c r="P166" s="225"/>
      <c r="Q166" s="224" t="s">
        <v>14</v>
      </c>
      <c r="R166" s="34"/>
      <c r="S166" s="20"/>
      <c r="T166" s="207"/>
      <c r="U166" s="26"/>
      <c r="V166" s="34"/>
      <c r="W166" s="226">
        <f>IF(W$8="",0,IF(W157=0,0,W165/W157))</f>
        <v>0</v>
      </c>
      <c r="X166" s="21"/>
      <c r="Y166" s="47"/>
      <c r="Z166" s="103"/>
      <c r="AA166" s="227">
        <f t="shared" ref="AA166:AE166" si="859">IF(AA$8="",0,IF(AA157=0,0,AA165/AA157))</f>
        <v>0</v>
      </c>
      <c r="AB166" s="227">
        <f t="shared" si="859"/>
        <v>0</v>
      </c>
      <c r="AC166" s="227">
        <f t="shared" si="859"/>
        <v>0</v>
      </c>
      <c r="AD166" s="227">
        <f t="shared" si="859"/>
        <v>0</v>
      </c>
      <c r="AE166" s="227">
        <f t="shared" si="859"/>
        <v>0</v>
      </c>
      <c r="AF166" s="227">
        <f t="shared" ref="AF166:CQ166" si="860">IF(AF$8="",0,IF(AF157=0,0,AF165/AF157))</f>
        <v>0</v>
      </c>
      <c r="AG166" s="227">
        <f t="shared" si="860"/>
        <v>0</v>
      </c>
      <c r="AH166" s="227">
        <f t="shared" si="860"/>
        <v>0</v>
      </c>
      <c r="AI166" s="227">
        <f t="shared" si="860"/>
        <v>0</v>
      </c>
      <c r="AJ166" s="227">
        <f t="shared" si="860"/>
        <v>0</v>
      </c>
      <c r="AK166" s="227">
        <f t="shared" si="860"/>
        <v>0</v>
      </c>
      <c r="AL166" s="227">
        <f t="shared" si="860"/>
        <v>0</v>
      </c>
      <c r="AM166" s="227">
        <f t="shared" si="860"/>
        <v>0</v>
      </c>
      <c r="AN166" s="227">
        <f t="shared" si="860"/>
        <v>0</v>
      </c>
      <c r="AO166" s="227">
        <f t="shared" si="860"/>
        <v>0</v>
      </c>
      <c r="AP166" s="227">
        <f t="shared" si="860"/>
        <v>0</v>
      </c>
      <c r="AQ166" s="227">
        <f t="shared" si="860"/>
        <v>0</v>
      </c>
      <c r="AR166" s="227">
        <f t="shared" si="860"/>
        <v>0</v>
      </c>
      <c r="AS166" s="227">
        <f t="shared" si="860"/>
        <v>0</v>
      </c>
      <c r="AT166" s="227">
        <f t="shared" si="860"/>
        <v>0</v>
      </c>
      <c r="AU166" s="227">
        <f t="shared" si="860"/>
        <v>0</v>
      </c>
      <c r="AV166" s="227">
        <f t="shared" si="860"/>
        <v>0</v>
      </c>
      <c r="AW166" s="227">
        <f t="shared" si="860"/>
        <v>0</v>
      </c>
      <c r="AX166" s="227">
        <f t="shared" si="860"/>
        <v>0</v>
      </c>
      <c r="AY166" s="227">
        <f t="shared" si="860"/>
        <v>0</v>
      </c>
      <c r="AZ166" s="227">
        <f t="shared" si="860"/>
        <v>0</v>
      </c>
      <c r="BA166" s="227">
        <f t="shared" si="860"/>
        <v>0</v>
      </c>
      <c r="BB166" s="227">
        <f t="shared" si="860"/>
        <v>0</v>
      </c>
      <c r="BC166" s="227">
        <f t="shared" si="860"/>
        <v>0</v>
      </c>
      <c r="BD166" s="227">
        <f t="shared" si="860"/>
        <v>0</v>
      </c>
      <c r="BE166" s="227">
        <f t="shared" si="860"/>
        <v>0</v>
      </c>
      <c r="BF166" s="227">
        <f t="shared" si="860"/>
        <v>0</v>
      </c>
      <c r="BG166" s="227">
        <f t="shared" si="860"/>
        <v>0</v>
      </c>
      <c r="BH166" s="227">
        <f t="shared" si="860"/>
        <v>0</v>
      </c>
      <c r="BI166" s="227">
        <f t="shared" si="860"/>
        <v>0</v>
      </c>
      <c r="BJ166" s="227">
        <f t="shared" si="860"/>
        <v>0</v>
      </c>
      <c r="BK166" s="227">
        <f t="shared" si="860"/>
        <v>0</v>
      </c>
      <c r="BL166" s="227">
        <f t="shared" si="860"/>
        <v>0</v>
      </c>
      <c r="BM166" s="227">
        <f t="shared" si="860"/>
        <v>0</v>
      </c>
      <c r="BN166" s="227">
        <f t="shared" si="860"/>
        <v>0</v>
      </c>
      <c r="BO166" s="227">
        <f t="shared" si="860"/>
        <v>0</v>
      </c>
      <c r="BP166" s="227">
        <f t="shared" si="860"/>
        <v>0</v>
      </c>
      <c r="BQ166" s="227">
        <f t="shared" si="860"/>
        <v>0</v>
      </c>
      <c r="BR166" s="227">
        <f t="shared" si="860"/>
        <v>0</v>
      </c>
      <c r="BS166" s="227">
        <f t="shared" si="860"/>
        <v>0</v>
      </c>
      <c r="BT166" s="227">
        <f t="shared" si="860"/>
        <v>0</v>
      </c>
      <c r="BU166" s="227">
        <f t="shared" si="860"/>
        <v>0</v>
      </c>
      <c r="BV166" s="227">
        <f t="shared" si="860"/>
        <v>0</v>
      </c>
      <c r="BW166" s="227">
        <f t="shared" si="860"/>
        <v>0</v>
      </c>
      <c r="BX166" s="227">
        <f t="shared" si="860"/>
        <v>0</v>
      </c>
      <c r="BY166" s="227">
        <f t="shared" si="860"/>
        <v>0</v>
      </c>
      <c r="BZ166" s="227">
        <f t="shared" si="860"/>
        <v>0</v>
      </c>
      <c r="CA166" s="227">
        <f t="shared" si="860"/>
        <v>0</v>
      </c>
      <c r="CB166" s="227">
        <f t="shared" si="860"/>
        <v>0</v>
      </c>
      <c r="CC166" s="227">
        <f t="shared" si="860"/>
        <v>0</v>
      </c>
      <c r="CD166" s="227">
        <f t="shared" si="860"/>
        <v>0</v>
      </c>
      <c r="CE166" s="227">
        <f t="shared" si="860"/>
        <v>0</v>
      </c>
      <c r="CF166" s="227">
        <f t="shared" si="860"/>
        <v>0</v>
      </c>
      <c r="CG166" s="227">
        <f t="shared" si="860"/>
        <v>0</v>
      </c>
      <c r="CH166" s="227">
        <f t="shared" si="860"/>
        <v>0</v>
      </c>
      <c r="CI166" s="227">
        <f t="shared" si="860"/>
        <v>0</v>
      </c>
      <c r="CJ166" s="227">
        <f t="shared" si="860"/>
        <v>0</v>
      </c>
      <c r="CK166" s="227">
        <f t="shared" si="860"/>
        <v>0</v>
      </c>
      <c r="CL166" s="227">
        <f t="shared" si="860"/>
        <v>0</v>
      </c>
      <c r="CM166" s="227">
        <f t="shared" si="860"/>
        <v>0</v>
      </c>
      <c r="CN166" s="227">
        <f t="shared" si="860"/>
        <v>0</v>
      </c>
      <c r="CO166" s="227">
        <f t="shared" si="860"/>
        <v>0</v>
      </c>
      <c r="CP166" s="227">
        <f t="shared" si="860"/>
        <v>0</v>
      </c>
      <c r="CQ166" s="227">
        <f t="shared" si="860"/>
        <v>0</v>
      </c>
      <c r="CR166" s="227">
        <f t="shared" ref="CR166:DG166" si="861">IF(CR$8="",0,IF(CR157=0,0,CR165/CR157))</f>
        <v>0</v>
      </c>
      <c r="CS166" s="227">
        <f t="shared" si="861"/>
        <v>0</v>
      </c>
      <c r="CT166" s="227">
        <f t="shared" si="861"/>
        <v>0</v>
      </c>
      <c r="CU166" s="227">
        <f t="shared" si="861"/>
        <v>0</v>
      </c>
      <c r="CV166" s="227">
        <f t="shared" si="861"/>
        <v>0</v>
      </c>
      <c r="CW166" s="227">
        <f t="shared" si="861"/>
        <v>0</v>
      </c>
      <c r="CX166" s="227">
        <f t="shared" si="861"/>
        <v>0</v>
      </c>
      <c r="CY166" s="227">
        <f t="shared" si="861"/>
        <v>0</v>
      </c>
      <c r="CZ166" s="227">
        <f t="shared" si="861"/>
        <v>0</v>
      </c>
      <c r="DA166" s="227">
        <f t="shared" si="861"/>
        <v>0</v>
      </c>
      <c r="DB166" s="227">
        <f t="shared" si="861"/>
        <v>0</v>
      </c>
      <c r="DC166" s="227">
        <f t="shared" si="861"/>
        <v>0</v>
      </c>
      <c r="DD166" s="227">
        <f t="shared" si="861"/>
        <v>0</v>
      </c>
      <c r="DE166" s="227">
        <f t="shared" si="861"/>
        <v>0</v>
      </c>
      <c r="DF166" s="227">
        <f t="shared" si="861"/>
        <v>0</v>
      </c>
      <c r="DG166" s="227">
        <f t="shared" si="861"/>
        <v>0</v>
      </c>
      <c r="DH166" s="227">
        <f t="shared" ref="DH166:FS166" si="862">IF(DH$8="",0,IF(DH157=0,0,DH165/DH157))</f>
        <v>0</v>
      </c>
      <c r="DI166" s="227">
        <f t="shared" si="862"/>
        <v>0</v>
      </c>
      <c r="DJ166" s="227">
        <f t="shared" si="862"/>
        <v>0</v>
      </c>
      <c r="DK166" s="227">
        <f t="shared" si="862"/>
        <v>0</v>
      </c>
      <c r="DL166" s="227">
        <f t="shared" si="862"/>
        <v>0</v>
      </c>
      <c r="DM166" s="227">
        <f t="shared" si="862"/>
        <v>0</v>
      </c>
      <c r="DN166" s="227">
        <f t="shared" si="862"/>
        <v>0</v>
      </c>
      <c r="DO166" s="227">
        <f t="shared" si="862"/>
        <v>0</v>
      </c>
      <c r="DP166" s="227">
        <f t="shared" si="862"/>
        <v>0</v>
      </c>
      <c r="DQ166" s="227">
        <f t="shared" si="862"/>
        <v>0</v>
      </c>
      <c r="DR166" s="227">
        <f t="shared" si="862"/>
        <v>0</v>
      </c>
      <c r="DS166" s="227">
        <f t="shared" si="862"/>
        <v>0</v>
      </c>
      <c r="DT166" s="227">
        <f t="shared" si="862"/>
        <v>0</v>
      </c>
      <c r="DU166" s="227">
        <f t="shared" si="862"/>
        <v>0</v>
      </c>
      <c r="DV166" s="227">
        <f t="shared" si="862"/>
        <v>0</v>
      </c>
      <c r="DW166" s="227">
        <f t="shared" si="862"/>
        <v>0</v>
      </c>
      <c r="DX166" s="227">
        <f t="shared" si="862"/>
        <v>0</v>
      </c>
      <c r="DY166" s="227">
        <f t="shared" si="862"/>
        <v>0</v>
      </c>
      <c r="DZ166" s="227">
        <f t="shared" si="862"/>
        <v>0</v>
      </c>
      <c r="EA166" s="227">
        <f t="shared" si="862"/>
        <v>0</v>
      </c>
      <c r="EB166" s="227">
        <f t="shared" si="862"/>
        <v>0</v>
      </c>
      <c r="EC166" s="227">
        <f t="shared" si="862"/>
        <v>0</v>
      </c>
      <c r="ED166" s="227">
        <f t="shared" si="862"/>
        <v>0</v>
      </c>
      <c r="EE166" s="227">
        <f t="shared" si="862"/>
        <v>0</v>
      </c>
      <c r="EF166" s="227">
        <f t="shared" si="862"/>
        <v>0</v>
      </c>
      <c r="EG166" s="227">
        <f t="shared" si="862"/>
        <v>0</v>
      </c>
      <c r="EH166" s="227">
        <f t="shared" si="862"/>
        <v>0</v>
      </c>
      <c r="EI166" s="227">
        <f t="shared" si="862"/>
        <v>0</v>
      </c>
      <c r="EJ166" s="227">
        <f t="shared" si="862"/>
        <v>0</v>
      </c>
      <c r="EK166" s="227">
        <f t="shared" si="862"/>
        <v>0</v>
      </c>
      <c r="EL166" s="227">
        <f t="shared" si="862"/>
        <v>0</v>
      </c>
      <c r="EM166" s="227">
        <f t="shared" si="862"/>
        <v>0</v>
      </c>
      <c r="EN166" s="227">
        <f t="shared" si="862"/>
        <v>0</v>
      </c>
      <c r="EO166" s="227">
        <f t="shared" si="862"/>
        <v>0</v>
      </c>
      <c r="EP166" s="227">
        <f t="shared" si="862"/>
        <v>0</v>
      </c>
      <c r="EQ166" s="227">
        <f t="shared" si="862"/>
        <v>0</v>
      </c>
      <c r="ER166" s="227">
        <f t="shared" si="862"/>
        <v>0</v>
      </c>
      <c r="ES166" s="227">
        <f t="shared" si="862"/>
        <v>0</v>
      </c>
      <c r="ET166" s="227">
        <f t="shared" si="862"/>
        <v>0</v>
      </c>
      <c r="EU166" s="227">
        <f t="shared" si="862"/>
        <v>0</v>
      </c>
      <c r="EV166" s="227">
        <f t="shared" si="862"/>
        <v>0</v>
      </c>
      <c r="EW166" s="227">
        <f t="shared" si="862"/>
        <v>0</v>
      </c>
      <c r="EX166" s="227">
        <f t="shared" si="862"/>
        <v>0</v>
      </c>
      <c r="EY166" s="227">
        <f t="shared" si="862"/>
        <v>0</v>
      </c>
      <c r="EZ166" s="227">
        <f t="shared" si="862"/>
        <v>0</v>
      </c>
      <c r="FA166" s="227">
        <f t="shared" si="862"/>
        <v>0</v>
      </c>
      <c r="FB166" s="227">
        <f t="shared" si="862"/>
        <v>0</v>
      </c>
      <c r="FC166" s="227">
        <f t="shared" si="862"/>
        <v>0</v>
      </c>
      <c r="FD166" s="227">
        <f t="shared" si="862"/>
        <v>0</v>
      </c>
      <c r="FE166" s="227">
        <f t="shared" si="862"/>
        <v>0</v>
      </c>
      <c r="FF166" s="227">
        <f t="shared" si="862"/>
        <v>0</v>
      </c>
      <c r="FG166" s="227">
        <f t="shared" si="862"/>
        <v>0</v>
      </c>
      <c r="FH166" s="227">
        <f t="shared" si="862"/>
        <v>0</v>
      </c>
      <c r="FI166" s="227">
        <f t="shared" si="862"/>
        <v>0</v>
      </c>
      <c r="FJ166" s="227">
        <f t="shared" si="862"/>
        <v>0</v>
      </c>
      <c r="FK166" s="227">
        <f t="shared" si="862"/>
        <v>0</v>
      </c>
      <c r="FL166" s="227">
        <f t="shared" si="862"/>
        <v>0</v>
      </c>
      <c r="FM166" s="227">
        <f t="shared" si="862"/>
        <v>0</v>
      </c>
      <c r="FN166" s="227">
        <f t="shared" si="862"/>
        <v>0</v>
      </c>
      <c r="FO166" s="227">
        <f t="shared" si="862"/>
        <v>0</v>
      </c>
      <c r="FP166" s="227">
        <f t="shared" si="862"/>
        <v>0</v>
      </c>
      <c r="FQ166" s="227">
        <f t="shared" si="862"/>
        <v>0</v>
      </c>
      <c r="FR166" s="227">
        <f t="shared" si="862"/>
        <v>0</v>
      </c>
      <c r="FS166" s="227">
        <f t="shared" si="862"/>
        <v>0</v>
      </c>
      <c r="FT166" s="227">
        <f t="shared" ref="FT166:GZ166" si="863">IF(FT$8="",0,IF(FT157=0,0,FT165/FT157))</f>
        <v>0</v>
      </c>
      <c r="FU166" s="227">
        <f t="shared" si="863"/>
        <v>0</v>
      </c>
      <c r="FV166" s="227">
        <f t="shared" si="863"/>
        <v>0</v>
      </c>
      <c r="FW166" s="227">
        <f t="shared" si="863"/>
        <v>0</v>
      </c>
      <c r="FX166" s="227">
        <f t="shared" si="863"/>
        <v>0</v>
      </c>
      <c r="FY166" s="227">
        <f t="shared" si="863"/>
        <v>0</v>
      </c>
      <c r="FZ166" s="227">
        <f t="shared" si="863"/>
        <v>0</v>
      </c>
      <c r="GA166" s="227">
        <f t="shared" si="863"/>
        <v>0</v>
      </c>
      <c r="GB166" s="227">
        <f t="shared" si="863"/>
        <v>0</v>
      </c>
      <c r="GC166" s="227">
        <f t="shared" si="863"/>
        <v>0</v>
      </c>
      <c r="GD166" s="227">
        <f t="shared" si="863"/>
        <v>0</v>
      </c>
      <c r="GE166" s="227">
        <f t="shared" si="863"/>
        <v>0</v>
      </c>
      <c r="GF166" s="227">
        <f t="shared" si="863"/>
        <v>0</v>
      </c>
      <c r="GG166" s="227">
        <f t="shared" si="863"/>
        <v>0</v>
      </c>
      <c r="GH166" s="227">
        <f t="shared" si="863"/>
        <v>0</v>
      </c>
      <c r="GI166" s="227">
        <f t="shared" si="863"/>
        <v>0</v>
      </c>
      <c r="GJ166" s="227">
        <f t="shared" si="863"/>
        <v>0</v>
      </c>
      <c r="GK166" s="227">
        <f t="shared" si="863"/>
        <v>0</v>
      </c>
      <c r="GL166" s="227">
        <f t="shared" si="863"/>
        <v>0</v>
      </c>
      <c r="GM166" s="227">
        <f t="shared" si="863"/>
        <v>0</v>
      </c>
      <c r="GN166" s="227">
        <f t="shared" si="863"/>
        <v>0</v>
      </c>
      <c r="GO166" s="227">
        <f t="shared" si="863"/>
        <v>0</v>
      </c>
      <c r="GP166" s="227">
        <f t="shared" si="863"/>
        <v>0</v>
      </c>
      <c r="GQ166" s="227">
        <f t="shared" si="863"/>
        <v>0</v>
      </c>
      <c r="GR166" s="227">
        <f t="shared" si="863"/>
        <v>0</v>
      </c>
      <c r="GS166" s="227">
        <f t="shared" si="863"/>
        <v>0</v>
      </c>
      <c r="GT166" s="227">
        <f t="shared" si="863"/>
        <v>0</v>
      </c>
      <c r="GU166" s="227">
        <f t="shared" si="863"/>
        <v>0</v>
      </c>
      <c r="GV166" s="227">
        <f t="shared" si="863"/>
        <v>0</v>
      </c>
      <c r="GW166" s="227">
        <f t="shared" si="863"/>
        <v>0</v>
      </c>
      <c r="GX166" s="227">
        <f t="shared" si="863"/>
        <v>0</v>
      </c>
      <c r="GY166" s="227">
        <f t="shared" si="863"/>
        <v>0</v>
      </c>
      <c r="GZ166" s="227">
        <f t="shared" si="863"/>
        <v>0</v>
      </c>
      <c r="HA166" s="34"/>
      <c r="HB166" s="34"/>
    </row>
    <row r="167" spans="1:210" ht="4.2" customHeight="1">
      <c r="A167" s="1"/>
      <c r="B167" s="1"/>
      <c r="C167" s="14"/>
      <c r="D167" s="14"/>
      <c r="E167" s="264"/>
      <c r="F167" s="14"/>
      <c r="G167" s="304"/>
      <c r="H167" s="14"/>
      <c r="I167" s="14"/>
      <c r="J167" s="14"/>
      <c r="K167" s="14"/>
      <c r="L167" s="14"/>
      <c r="M167" s="15"/>
      <c r="N167" s="14"/>
      <c r="O167" s="14"/>
      <c r="P167" s="15"/>
      <c r="Q167" s="14"/>
      <c r="R167" s="14"/>
      <c r="S167" s="15"/>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
      <c r="HB167" s="1"/>
    </row>
    <row r="168" spans="1:210">
      <c r="A168" s="1"/>
      <c r="B168" s="196"/>
      <c r="C168" s="197"/>
      <c r="D168" s="196"/>
      <c r="E168" s="263"/>
      <c r="F168" s="48"/>
      <c r="G168" s="231" t="s">
        <v>6</v>
      </c>
      <c r="H168" s="1"/>
      <c r="I168" s="3" t="s">
        <v>120</v>
      </c>
      <c r="J168" s="1"/>
      <c r="K168" s="1"/>
      <c r="L168" s="1"/>
      <c r="M168" s="5"/>
      <c r="N168" s="19" t="str">
        <f>$N$75</f>
        <v>Регулярная, ликвидная продукция</v>
      </c>
      <c r="O168" s="1"/>
      <c r="P168" s="5"/>
      <c r="Q168" s="1" t="s">
        <v>41</v>
      </c>
      <c r="R168" s="1"/>
      <c r="S168" s="5" t="s">
        <v>6</v>
      </c>
      <c r="T168" s="210"/>
      <c r="U168" s="1"/>
      <c r="V168" s="1"/>
      <c r="W168" s="12"/>
      <c r="X168" s="10"/>
      <c r="Y168" s="46"/>
      <c r="Z168" s="91"/>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c r="CM168" s="92"/>
      <c r="CN168" s="92"/>
      <c r="CO168" s="92"/>
      <c r="CP168" s="92"/>
      <c r="CQ168" s="92"/>
      <c r="CR168" s="92"/>
      <c r="CS168" s="92"/>
      <c r="CT168" s="92"/>
      <c r="CU168" s="92"/>
      <c r="CV168" s="92"/>
      <c r="CW168" s="92"/>
      <c r="CX168" s="92"/>
      <c r="CY168" s="92"/>
      <c r="CZ168" s="92"/>
      <c r="DA168" s="92"/>
      <c r="DB168" s="92"/>
      <c r="DC168" s="92"/>
      <c r="DD168" s="92"/>
      <c r="DE168" s="92"/>
      <c r="DF168" s="92"/>
      <c r="DG168" s="92"/>
      <c r="DH168" s="92"/>
      <c r="DI168" s="92"/>
      <c r="DJ168" s="92"/>
      <c r="DK168" s="92"/>
      <c r="DL168" s="92"/>
      <c r="DM168" s="92"/>
      <c r="DN168" s="92"/>
      <c r="DO168" s="92"/>
      <c r="DP168" s="92"/>
      <c r="DQ168" s="92"/>
      <c r="DR168" s="92"/>
      <c r="DS168" s="92"/>
      <c r="DT168" s="92"/>
      <c r="DU168" s="92"/>
      <c r="DV168" s="92"/>
      <c r="DW168" s="92"/>
      <c r="DX168" s="92"/>
      <c r="DY168" s="92"/>
      <c r="DZ168" s="92"/>
      <c r="EA168" s="92"/>
      <c r="EB168" s="92"/>
      <c r="EC168" s="92"/>
      <c r="ED168" s="92"/>
      <c r="EE168" s="92"/>
      <c r="EF168" s="92"/>
      <c r="EG168" s="92"/>
      <c r="EH168" s="92"/>
      <c r="EI168" s="92"/>
      <c r="EJ168" s="92"/>
      <c r="EK168" s="92"/>
      <c r="EL168" s="92"/>
      <c r="EM168" s="92"/>
      <c r="EN168" s="92"/>
      <c r="EO168" s="92"/>
      <c r="EP168" s="92"/>
      <c r="EQ168" s="92"/>
      <c r="ER168" s="92"/>
      <c r="ES168" s="92"/>
      <c r="ET168" s="92"/>
      <c r="EU168" s="92"/>
      <c r="EV168" s="92"/>
      <c r="EW168" s="92"/>
      <c r="EX168" s="92"/>
      <c r="EY168" s="92"/>
      <c r="EZ168" s="92"/>
      <c r="FA168" s="92"/>
      <c r="FB168" s="92"/>
      <c r="FC168" s="92"/>
      <c r="FD168" s="92"/>
      <c r="FE168" s="92"/>
      <c r="FF168" s="92"/>
      <c r="FG168" s="92"/>
      <c r="FH168" s="92"/>
      <c r="FI168" s="92"/>
      <c r="FJ168" s="92"/>
      <c r="FK168" s="92"/>
      <c r="FL168" s="92"/>
      <c r="FM168" s="92"/>
      <c r="FN168" s="92"/>
      <c r="FO168" s="92"/>
      <c r="FP168" s="92"/>
      <c r="FQ168" s="92"/>
      <c r="FR168" s="92"/>
      <c r="FS168" s="92"/>
      <c r="FT168" s="92"/>
      <c r="FU168" s="92"/>
      <c r="FV168" s="92"/>
      <c r="FW168" s="92"/>
      <c r="FX168" s="92"/>
      <c r="FY168" s="92"/>
      <c r="FZ168" s="92"/>
      <c r="GA168" s="92"/>
      <c r="GB168" s="92"/>
      <c r="GC168" s="92"/>
      <c r="GD168" s="92"/>
      <c r="GE168" s="92"/>
      <c r="GF168" s="92"/>
      <c r="GG168" s="92"/>
      <c r="GH168" s="92"/>
      <c r="GI168" s="92"/>
      <c r="GJ168" s="92"/>
      <c r="GK168" s="92"/>
      <c r="GL168" s="92"/>
      <c r="GM168" s="92"/>
      <c r="GN168" s="92"/>
      <c r="GO168" s="92"/>
      <c r="GP168" s="92"/>
      <c r="GQ168" s="92"/>
      <c r="GR168" s="92"/>
      <c r="GS168" s="92"/>
      <c r="GT168" s="92"/>
      <c r="GU168" s="92"/>
      <c r="GV168" s="92"/>
      <c r="GW168" s="92"/>
      <c r="GX168" s="92"/>
      <c r="GY168" s="92"/>
      <c r="GZ168" s="92"/>
      <c r="HA168" s="1"/>
      <c r="HB168" s="1"/>
    </row>
    <row r="169" spans="1:210">
      <c r="A169" s="1"/>
      <c r="B169" s="196"/>
      <c r="C169" s="197"/>
      <c r="D169" s="196"/>
      <c r="E169" s="263"/>
      <c r="F169" s="48"/>
      <c r="G169" s="231"/>
      <c r="H169" s="1"/>
      <c r="I169" s="1" t="str">
        <f>$I$168</f>
        <v>Оборачиваемость готовой продукции в продажах</v>
      </c>
      <c r="J169" s="1"/>
      <c r="K169" s="1"/>
      <c r="L169" s="1"/>
      <c r="M169" s="5"/>
      <c r="N169" s="19" t="str">
        <f>$N$76</f>
        <v>Низколиквидная продукция</v>
      </c>
      <c r="O169" s="1"/>
      <c r="P169" s="5"/>
      <c r="Q169" s="1" t="s">
        <v>41</v>
      </c>
      <c r="R169" s="1"/>
      <c r="S169" s="5" t="s">
        <v>6</v>
      </c>
      <c r="T169" s="210"/>
      <c r="U169" s="1"/>
      <c r="V169" s="1"/>
      <c r="W169" s="12"/>
      <c r="X169" s="10"/>
      <c r="Y169" s="46"/>
      <c r="Z169" s="91"/>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c r="CM169" s="92"/>
      <c r="CN169" s="92"/>
      <c r="CO169" s="92"/>
      <c r="CP169" s="92"/>
      <c r="CQ169" s="92"/>
      <c r="CR169" s="92"/>
      <c r="CS169" s="92"/>
      <c r="CT169" s="92"/>
      <c r="CU169" s="92"/>
      <c r="CV169" s="92"/>
      <c r="CW169" s="92"/>
      <c r="CX169" s="92"/>
      <c r="CY169" s="92"/>
      <c r="CZ169" s="92"/>
      <c r="DA169" s="92"/>
      <c r="DB169" s="92"/>
      <c r="DC169" s="92"/>
      <c r="DD169" s="92"/>
      <c r="DE169" s="92"/>
      <c r="DF169" s="92"/>
      <c r="DG169" s="92"/>
      <c r="DH169" s="92"/>
      <c r="DI169" s="92"/>
      <c r="DJ169" s="92"/>
      <c r="DK169" s="92"/>
      <c r="DL169" s="92"/>
      <c r="DM169" s="92"/>
      <c r="DN169" s="92"/>
      <c r="DO169" s="92"/>
      <c r="DP169" s="92"/>
      <c r="DQ169" s="92"/>
      <c r="DR169" s="92"/>
      <c r="DS169" s="92"/>
      <c r="DT169" s="92"/>
      <c r="DU169" s="92"/>
      <c r="DV169" s="92"/>
      <c r="DW169" s="92"/>
      <c r="DX169" s="92"/>
      <c r="DY169" s="92"/>
      <c r="DZ169" s="92"/>
      <c r="EA169" s="92"/>
      <c r="EB169" s="92"/>
      <c r="EC169" s="92"/>
      <c r="ED169" s="92"/>
      <c r="EE169" s="92"/>
      <c r="EF169" s="92"/>
      <c r="EG169" s="92"/>
      <c r="EH169" s="92"/>
      <c r="EI169" s="92"/>
      <c r="EJ169" s="92"/>
      <c r="EK169" s="92"/>
      <c r="EL169" s="92"/>
      <c r="EM169" s="92"/>
      <c r="EN169" s="92"/>
      <c r="EO169" s="92"/>
      <c r="EP169" s="92"/>
      <c r="EQ169" s="92"/>
      <c r="ER169" s="92"/>
      <c r="ES169" s="92"/>
      <c r="ET169" s="92"/>
      <c r="EU169" s="92"/>
      <c r="EV169" s="92"/>
      <c r="EW169" s="92"/>
      <c r="EX169" s="92"/>
      <c r="EY169" s="92"/>
      <c r="EZ169" s="92"/>
      <c r="FA169" s="92"/>
      <c r="FB169" s="92"/>
      <c r="FC169" s="92"/>
      <c r="FD169" s="92"/>
      <c r="FE169" s="92"/>
      <c r="FF169" s="92"/>
      <c r="FG169" s="92"/>
      <c r="FH169" s="92"/>
      <c r="FI169" s="92"/>
      <c r="FJ169" s="92"/>
      <c r="FK169" s="92"/>
      <c r="FL169" s="92"/>
      <c r="FM169" s="92"/>
      <c r="FN169" s="92"/>
      <c r="FO169" s="92"/>
      <c r="FP169" s="92"/>
      <c r="FQ169" s="92"/>
      <c r="FR169" s="92"/>
      <c r="FS169" s="92"/>
      <c r="FT169" s="92"/>
      <c r="FU169" s="92"/>
      <c r="FV169" s="92"/>
      <c r="FW169" s="92"/>
      <c r="FX169" s="92"/>
      <c r="FY169" s="92"/>
      <c r="FZ169" s="92"/>
      <c r="GA169" s="92"/>
      <c r="GB169" s="92"/>
      <c r="GC169" s="92"/>
      <c r="GD169" s="92"/>
      <c r="GE169" s="92"/>
      <c r="GF169" s="92"/>
      <c r="GG169" s="92"/>
      <c r="GH169" s="92"/>
      <c r="GI169" s="92"/>
      <c r="GJ169" s="92"/>
      <c r="GK169" s="92"/>
      <c r="GL169" s="92"/>
      <c r="GM169" s="92"/>
      <c r="GN169" s="92"/>
      <c r="GO169" s="92"/>
      <c r="GP169" s="92"/>
      <c r="GQ169" s="92"/>
      <c r="GR169" s="92"/>
      <c r="GS169" s="92"/>
      <c r="GT169" s="92"/>
      <c r="GU169" s="92"/>
      <c r="GV169" s="92"/>
      <c r="GW169" s="92"/>
      <c r="GX169" s="92"/>
      <c r="GY169" s="92"/>
      <c r="GZ169" s="92"/>
      <c r="HA169" s="1"/>
      <c r="HB169" s="1"/>
    </row>
    <row r="170" spans="1:210">
      <c r="A170" s="1"/>
      <c r="B170" s="1"/>
      <c r="C170" s="1"/>
      <c r="D170" s="196"/>
      <c r="E170" s="263"/>
      <c r="F170" s="48"/>
      <c r="G170" s="231"/>
      <c r="H170" s="1"/>
      <c r="I170" s="1" t="str">
        <f>$I$168</f>
        <v>Оборачиваемость готовой продукции в продажах</v>
      </c>
      <c r="J170" s="1"/>
      <c r="K170" s="1"/>
      <c r="L170" s="1"/>
      <c r="M170" s="5"/>
      <c r="N170" s="19" t="str">
        <f>$N$77</f>
        <v>Неликвидная продукция</v>
      </c>
      <c r="O170" s="1"/>
      <c r="P170" s="5"/>
      <c r="Q170" s="1" t="s">
        <v>41</v>
      </c>
      <c r="R170" s="1"/>
      <c r="S170" s="5" t="s">
        <v>6</v>
      </c>
      <c r="T170" s="210"/>
      <c r="U170" s="1"/>
      <c r="V170" s="1"/>
      <c r="W170" s="12"/>
      <c r="X170" s="10"/>
      <c r="Y170" s="46"/>
      <c r="Z170" s="91"/>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c r="CM170" s="92"/>
      <c r="CN170" s="92"/>
      <c r="CO170" s="92"/>
      <c r="CP170" s="92"/>
      <c r="CQ170" s="92"/>
      <c r="CR170" s="92"/>
      <c r="CS170" s="92"/>
      <c r="CT170" s="92"/>
      <c r="CU170" s="92"/>
      <c r="CV170" s="92"/>
      <c r="CW170" s="92"/>
      <c r="CX170" s="92"/>
      <c r="CY170" s="92"/>
      <c r="CZ170" s="92"/>
      <c r="DA170" s="92"/>
      <c r="DB170" s="92"/>
      <c r="DC170" s="92"/>
      <c r="DD170" s="92"/>
      <c r="DE170" s="92"/>
      <c r="DF170" s="92"/>
      <c r="DG170" s="92"/>
      <c r="DH170" s="92"/>
      <c r="DI170" s="92"/>
      <c r="DJ170" s="92"/>
      <c r="DK170" s="92"/>
      <c r="DL170" s="92"/>
      <c r="DM170" s="92"/>
      <c r="DN170" s="92"/>
      <c r="DO170" s="92"/>
      <c r="DP170" s="92"/>
      <c r="DQ170" s="92"/>
      <c r="DR170" s="92"/>
      <c r="DS170" s="92"/>
      <c r="DT170" s="92"/>
      <c r="DU170" s="92"/>
      <c r="DV170" s="92"/>
      <c r="DW170" s="92"/>
      <c r="DX170" s="92"/>
      <c r="DY170" s="92"/>
      <c r="DZ170" s="92"/>
      <c r="EA170" s="92"/>
      <c r="EB170" s="92"/>
      <c r="EC170" s="92"/>
      <c r="ED170" s="92"/>
      <c r="EE170" s="92"/>
      <c r="EF170" s="92"/>
      <c r="EG170" s="92"/>
      <c r="EH170" s="92"/>
      <c r="EI170" s="92"/>
      <c r="EJ170" s="92"/>
      <c r="EK170" s="92"/>
      <c r="EL170" s="92"/>
      <c r="EM170" s="92"/>
      <c r="EN170" s="92"/>
      <c r="EO170" s="92"/>
      <c r="EP170" s="92"/>
      <c r="EQ170" s="92"/>
      <c r="ER170" s="92"/>
      <c r="ES170" s="92"/>
      <c r="ET170" s="92"/>
      <c r="EU170" s="92"/>
      <c r="EV170" s="92"/>
      <c r="EW170" s="92"/>
      <c r="EX170" s="92"/>
      <c r="EY170" s="92"/>
      <c r="EZ170" s="92"/>
      <c r="FA170" s="92"/>
      <c r="FB170" s="92"/>
      <c r="FC170" s="92"/>
      <c r="FD170" s="92"/>
      <c r="FE170" s="92"/>
      <c r="FF170" s="92"/>
      <c r="FG170" s="92"/>
      <c r="FH170" s="92"/>
      <c r="FI170" s="92"/>
      <c r="FJ170" s="92"/>
      <c r="FK170" s="92"/>
      <c r="FL170" s="92"/>
      <c r="FM170" s="92"/>
      <c r="FN170" s="92"/>
      <c r="FO170" s="92"/>
      <c r="FP170" s="92"/>
      <c r="FQ170" s="92"/>
      <c r="FR170" s="92"/>
      <c r="FS170" s="92"/>
      <c r="FT170" s="92"/>
      <c r="FU170" s="92"/>
      <c r="FV170" s="92"/>
      <c r="FW170" s="92"/>
      <c r="FX170" s="92"/>
      <c r="FY170" s="92"/>
      <c r="FZ170" s="92"/>
      <c r="GA170" s="92"/>
      <c r="GB170" s="92"/>
      <c r="GC170" s="92"/>
      <c r="GD170" s="92"/>
      <c r="GE170" s="92"/>
      <c r="GF170" s="92"/>
      <c r="GG170" s="92"/>
      <c r="GH170" s="92"/>
      <c r="GI170" s="92"/>
      <c r="GJ170" s="92"/>
      <c r="GK170" s="92"/>
      <c r="GL170" s="92"/>
      <c r="GM170" s="92"/>
      <c r="GN170" s="92"/>
      <c r="GO170" s="92"/>
      <c r="GP170" s="92"/>
      <c r="GQ170" s="92"/>
      <c r="GR170" s="92"/>
      <c r="GS170" s="92"/>
      <c r="GT170" s="92"/>
      <c r="GU170" s="92"/>
      <c r="GV170" s="92"/>
      <c r="GW170" s="92"/>
      <c r="GX170" s="92"/>
      <c r="GY170" s="92"/>
      <c r="GZ170" s="92"/>
      <c r="HA170" s="1"/>
      <c r="HB170" s="1"/>
    </row>
    <row r="171" spans="1:210" ht="4.2" customHeight="1">
      <c r="A171" s="1"/>
      <c r="B171" s="1"/>
      <c r="C171" s="1"/>
      <c r="D171" s="1"/>
      <c r="E171" s="263"/>
      <c r="F171" s="48"/>
      <c r="G171" s="231"/>
      <c r="H171" s="14"/>
      <c r="I171" s="14"/>
      <c r="J171" s="14"/>
      <c r="K171" s="14"/>
      <c r="L171" s="14"/>
      <c r="M171" s="15"/>
      <c r="N171" s="14"/>
      <c r="O171" s="14"/>
      <c r="P171" s="15"/>
      <c r="Q171" s="14"/>
      <c r="R171" s="14"/>
      <c r="S171" s="15"/>
      <c r="T171" s="180"/>
      <c r="U171" s="24"/>
      <c r="V171" s="1"/>
      <c r="W171" s="12"/>
      <c r="X171" s="10"/>
      <c r="Y171" s="46"/>
      <c r="Z171" s="93"/>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c r="GS171" s="94"/>
      <c r="GT171" s="94"/>
      <c r="GU171" s="94"/>
      <c r="GV171" s="94"/>
      <c r="GW171" s="94"/>
      <c r="GX171" s="94"/>
      <c r="GY171" s="94"/>
      <c r="GZ171" s="94"/>
      <c r="HA171" s="1"/>
      <c r="HB171" s="1"/>
    </row>
    <row r="172" spans="1:210" ht="4.2" customHeight="1">
      <c r="A172" s="1"/>
      <c r="B172" s="1"/>
      <c r="C172" s="1"/>
      <c r="D172" s="1"/>
      <c r="E172" s="263"/>
      <c r="F172" s="48"/>
      <c r="G172" s="231"/>
      <c r="H172" s="5"/>
      <c r="I172" s="5"/>
      <c r="J172" s="5"/>
      <c r="K172" s="5"/>
      <c r="L172" s="5"/>
      <c r="M172" s="5"/>
      <c r="N172" s="5"/>
      <c r="O172" s="5"/>
      <c r="P172" s="5"/>
      <c r="Q172" s="5"/>
      <c r="R172" s="5"/>
      <c r="S172" s="5"/>
      <c r="T172" s="208"/>
      <c r="U172" s="24"/>
      <c r="V172" s="1"/>
      <c r="W172" s="12"/>
      <c r="X172" s="10"/>
      <c r="Y172" s="46"/>
      <c r="Z172" s="93"/>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1"/>
      <c r="HB172" s="1"/>
    </row>
    <row r="173" spans="1:210" s="4" customFormat="1">
      <c r="A173" s="3"/>
      <c r="B173" s="196"/>
      <c r="C173" s="3"/>
      <c r="D173" s="3"/>
      <c r="E173" s="9"/>
      <c r="F173" s="51"/>
      <c r="G173" s="231" t="s">
        <v>6</v>
      </c>
      <c r="H173" s="3"/>
      <c r="I173" s="3" t="s">
        <v>122</v>
      </c>
      <c r="J173" s="3"/>
      <c r="K173" s="3"/>
      <c r="L173" s="3"/>
      <c r="M173" s="5"/>
      <c r="N173" s="3" t="str">
        <f>N46</f>
        <v>Продукт-1</v>
      </c>
      <c r="O173" s="3"/>
      <c r="P173" s="5"/>
      <c r="Q173" s="3" t="s">
        <v>26</v>
      </c>
      <c r="R173" s="3"/>
      <c r="S173" s="5"/>
      <c r="T173" s="84"/>
      <c r="U173" s="24"/>
      <c r="V173" s="3"/>
      <c r="W173" s="12">
        <f>SUM($Y173:$HA173)</f>
        <v>0</v>
      </c>
      <c r="X173" s="12"/>
      <c r="Y173" s="46"/>
      <c r="Z173" s="91"/>
      <c r="AA173" s="92">
        <f t="shared" ref="AA173:BF173" si="864">IF(AA$8="",0,IF(AA$1=1,SUMIFS(137:137,$1:$1,"&gt;="&amp;1,$1:$1,"&lt;="&amp;INT($T168/30))+($T168/30-INT($T168/30))*SUMIFS(137:137,$1:$1,INT($T168/30)+1),0)+($T168/30-INT($T168/30))*SUMIFS(137:137,$1:$1,AA$1+INT($T168/30)+1)+(INT($T168/30)+1-$T168/30)*SUMIFS(137:137,$1:$1,AA$1+INT($T168/30)))+IF(AA$8="",0,IF(AA$1=1,SUMIFS(138:138,$1:$1,"&gt;="&amp;1,$1:$1,"&lt;="&amp;INT($T169/30))+($T169/30-INT($T169/30))*SUMIFS(138:138,$1:$1,INT($T169/30)+1),0)+($T169/30-INT($T169/30))*SUMIFS(138:138,$1:$1,AA$1+INT($T169/30)+1)+(INT($T169/30)+1-$T169/30)*SUMIFS(138:138,$1:$1,AA$1+INT($T169/30)))+IF(AA$8="",0,IF(AA$1=1,SUMIFS(139:139,$1:$1,"&gt;="&amp;1,$1:$1,"&lt;="&amp;INT($T170/30))+($T170/30-INT($T170/30))*SUMIFS(139:139,$1:$1,INT($T170/30)+1),0)+($T170/30-INT($T170/30))*SUMIFS(139:139,$1:$1,AA$1+INT($T170/30)+1)+(INT($T170/30)+1-$T170/30)*SUMIFS(139:139,$1:$1,AA$1+INT($T170/30)))</f>
        <v>0</v>
      </c>
      <c r="AB173" s="92">
        <f t="shared" si="864"/>
        <v>0</v>
      </c>
      <c r="AC173" s="92">
        <f t="shared" si="864"/>
        <v>0</v>
      </c>
      <c r="AD173" s="92">
        <f t="shared" si="864"/>
        <v>0</v>
      </c>
      <c r="AE173" s="92">
        <f t="shared" si="864"/>
        <v>0</v>
      </c>
      <c r="AF173" s="92">
        <f t="shared" si="864"/>
        <v>0</v>
      </c>
      <c r="AG173" s="92">
        <f t="shared" si="864"/>
        <v>0</v>
      </c>
      <c r="AH173" s="92">
        <f t="shared" si="864"/>
        <v>0</v>
      </c>
      <c r="AI173" s="92">
        <f t="shared" si="864"/>
        <v>0</v>
      </c>
      <c r="AJ173" s="92">
        <f t="shared" si="864"/>
        <v>0</v>
      </c>
      <c r="AK173" s="92">
        <f t="shared" si="864"/>
        <v>0</v>
      </c>
      <c r="AL173" s="92">
        <f t="shared" si="864"/>
        <v>0</v>
      </c>
      <c r="AM173" s="92">
        <f t="shared" si="864"/>
        <v>0</v>
      </c>
      <c r="AN173" s="92">
        <f t="shared" si="864"/>
        <v>0</v>
      </c>
      <c r="AO173" s="92">
        <f t="shared" si="864"/>
        <v>0</v>
      </c>
      <c r="AP173" s="92">
        <f t="shared" si="864"/>
        <v>0</v>
      </c>
      <c r="AQ173" s="92">
        <f t="shared" si="864"/>
        <v>0</v>
      </c>
      <c r="AR173" s="92">
        <f t="shared" si="864"/>
        <v>0</v>
      </c>
      <c r="AS173" s="92">
        <f t="shared" si="864"/>
        <v>0</v>
      </c>
      <c r="AT173" s="92">
        <f t="shared" si="864"/>
        <v>0</v>
      </c>
      <c r="AU173" s="92">
        <f t="shared" si="864"/>
        <v>0</v>
      </c>
      <c r="AV173" s="92">
        <f t="shared" si="864"/>
        <v>0</v>
      </c>
      <c r="AW173" s="92">
        <f t="shared" si="864"/>
        <v>0</v>
      </c>
      <c r="AX173" s="92">
        <f t="shared" si="864"/>
        <v>0</v>
      </c>
      <c r="AY173" s="92">
        <f t="shared" si="864"/>
        <v>0</v>
      </c>
      <c r="AZ173" s="92">
        <f t="shared" si="864"/>
        <v>0</v>
      </c>
      <c r="BA173" s="92">
        <f t="shared" si="864"/>
        <v>0</v>
      </c>
      <c r="BB173" s="92">
        <f t="shared" si="864"/>
        <v>0</v>
      </c>
      <c r="BC173" s="92">
        <f t="shared" si="864"/>
        <v>0</v>
      </c>
      <c r="BD173" s="92">
        <f t="shared" si="864"/>
        <v>0</v>
      </c>
      <c r="BE173" s="92">
        <f t="shared" si="864"/>
        <v>0</v>
      </c>
      <c r="BF173" s="92">
        <f t="shared" si="864"/>
        <v>0</v>
      </c>
      <c r="BG173" s="92">
        <f t="shared" ref="BG173:CL173" si="865">IF(BG$8="",0,IF(BG$1=1,SUMIFS(137:137,$1:$1,"&gt;="&amp;1,$1:$1,"&lt;="&amp;INT($T168/30))+($T168/30-INT($T168/30))*SUMIFS(137:137,$1:$1,INT($T168/30)+1),0)+($T168/30-INT($T168/30))*SUMIFS(137:137,$1:$1,BG$1+INT($T168/30)+1)+(INT($T168/30)+1-$T168/30)*SUMIFS(137:137,$1:$1,BG$1+INT($T168/30)))+IF(BG$8="",0,IF(BG$1=1,SUMIFS(138:138,$1:$1,"&gt;="&amp;1,$1:$1,"&lt;="&amp;INT($T169/30))+($T169/30-INT($T169/30))*SUMIFS(138:138,$1:$1,INT($T169/30)+1),0)+($T169/30-INT($T169/30))*SUMIFS(138:138,$1:$1,BG$1+INT($T169/30)+1)+(INT($T169/30)+1-$T169/30)*SUMIFS(138:138,$1:$1,BG$1+INT($T169/30)))+IF(BG$8="",0,IF(BG$1=1,SUMIFS(139:139,$1:$1,"&gt;="&amp;1,$1:$1,"&lt;="&amp;INT($T170/30))+($T170/30-INT($T170/30))*SUMIFS(139:139,$1:$1,INT($T170/30)+1),0)+($T170/30-INT($T170/30))*SUMIFS(139:139,$1:$1,BG$1+INT($T170/30)+1)+(INT($T170/30)+1-$T170/30)*SUMIFS(139:139,$1:$1,BG$1+INT($T170/30)))</f>
        <v>0</v>
      </c>
      <c r="BH173" s="92">
        <f t="shared" si="865"/>
        <v>0</v>
      </c>
      <c r="BI173" s="92">
        <f t="shared" si="865"/>
        <v>0</v>
      </c>
      <c r="BJ173" s="92">
        <f t="shared" si="865"/>
        <v>0</v>
      </c>
      <c r="BK173" s="92">
        <f t="shared" si="865"/>
        <v>0</v>
      </c>
      <c r="BL173" s="92">
        <f t="shared" si="865"/>
        <v>0</v>
      </c>
      <c r="BM173" s="92">
        <f t="shared" si="865"/>
        <v>0</v>
      </c>
      <c r="BN173" s="92">
        <f t="shared" si="865"/>
        <v>0</v>
      </c>
      <c r="BO173" s="92">
        <f t="shared" si="865"/>
        <v>0</v>
      </c>
      <c r="BP173" s="92">
        <f t="shared" si="865"/>
        <v>0</v>
      </c>
      <c r="BQ173" s="92">
        <f t="shared" si="865"/>
        <v>0</v>
      </c>
      <c r="BR173" s="92">
        <f t="shared" si="865"/>
        <v>0</v>
      </c>
      <c r="BS173" s="92">
        <f t="shared" si="865"/>
        <v>0</v>
      </c>
      <c r="BT173" s="92">
        <f t="shared" si="865"/>
        <v>0</v>
      </c>
      <c r="BU173" s="92">
        <f t="shared" si="865"/>
        <v>0</v>
      </c>
      <c r="BV173" s="92">
        <f t="shared" si="865"/>
        <v>0</v>
      </c>
      <c r="BW173" s="92">
        <f t="shared" si="865"/>
        <v>0</v>
      </c>
      <c r="BX173" s="92">
        <f t="shared" si="865"/>
        <v>0</v>
      </c>
      <c r="BY173" s="92">
        <f t="shared" si="865"/>
        <v>0</v>
      </c>
      <c r="BZ173" s="92">
        <f t="shared" si="865"/>
        <v>0</v>
      </c>
      <c r="CA173" s="92">
        <f t="shared" si="865"/>
        <v>0</v>
      </c>
      <c r="CB173" s="92">
        <f t="shared" si="865"/>
        <v>0</v>
      </c>
      <c r="CC173" s="92">
        <f t="shared" si="865"/>
        <v>0</v>
      </c>
      <c r="CD173" s="92">
        <f t="shared" si="865"/>
        <v>0</v>
      </c>
      <c r="CE173" s="92">
        <f t="shared" si="865"/>
        <v>0</v>
      </c>
      <c r="CF173" s="92">
        <f t="shared" si="865"/>
        <v>0</v>
      </c>
      <c r="CG173" s="92">
        <f t="shared" si="865"/>
        <v>0</v>
      </c>
      <c r="CH173" s="92">
        <f t="shared" si="865"/>
        <v>0</v>
      </c>
      <c r="CI173" s="92">
        <f t="shared" si="865"/>
        <v>0</v>
      </c>
      <c r="CJ173" s="92">
        <f t="shared" si="865"/>
        <v>0</v>
      </c>
      <c r="CK173" s="92">
        <f t="shared" si="865"/>
        <v>0</v>
      </c>
      <c r="CL173" s="92">
        <f t="shared" si="865"/>
        <v>0</v>
      </c>
      <c r="CM173" s="92">
        <f t="shared" ref="CM173:DG173" si="866">IF(CM$8="",0,IF(CM$1=1,SUMIFS(137:137,$1:$1,"&gt;="&amp;1,$1:$1,"&lt;="&amp;INT($T168/30))+($T168/30-INT($T168/30))*SUMIFS(137:137,$1:$1,INT($T168/30)+1),0)+($T168/30-INT($T168/30))*SUMIFS(137:137,$1:$1,CM$1+INT($T168/30)+1)+(INT($T168/30)+1-$T168/30)*SUMIFS(137:137,$1:$1,CM$1+INT($T168/30)))+IF(CM$8="",0,IF(CM$1=1,SUMIFS(138:138,$1:$1,"&gt;="&amp;1,$1:$1,"&lt;="&amp;INT($T169/30))+($T169/30-INT($T169/30))*SUMIFS(138:138,$1:$1,INT($T169/30)+1),0)+($T169/30-INT($T169/30))*SUMIFS(138:138,$1:$1,CM$1+INT($T169/30)+1)+(INT($T169/30)+1-$T169/30)*SUMIFS(138:138,$1:$1,CM$1+INT($T169/30)))+IF(CM$8="",0,IF(CM$1=1,SUMIFS(139:139,$1:$1,"&gt;="&amp;1,$1:$1,"&lt;="&amp;INT($T170/30))+($T170/30-INT($T170/30))*SUMIFS(139:139,$1:$1,INT($T170/30)+1),0)+($T170/30-INT($T170/30))*SUMIFS(139:139,$1:$1,CM$1+INT($T170/30)+1)+(INT($T170/30)+1-$T170/30)*SUMIFS(139:139,$1:$1,CM$1+INT($T170/30)))</f>
        <v>0</v>
      </c>
      <c r="CN173" s="92">
        <f t="shared" si="866"/>
        <v>0</v>
      </c>
      <c r="CO173" s="92">
        <f t="shared" si="866"/>
        <v>0</v>
      </c>
      <c r="CP173" s="92">
        <f t="shared" si="866"/>
        <v>0</v>
      </c>
      <c r="CQ173" s="92">
        <f t="shared" si="866"/>
        <v>0</v>
      </c>
      <c r="CR173" s="92">
        <f t="shared" si="866"/>
        <v>0</v>
      </c>
      <c r="CS173" s="92">
        <f t="shared" si="866"/>
        <v>0</v>
      </c>
      <c r="CT173" s="92">
        <f t="shared" si="866"/>
        <v>0</v>
      </c>
      <c r="CU173" s="92">
        <f t="shared" si="866"/>
        <v>0</v>
      </c>
      <c r="CV173" s="92">
        <f t="shared" si="866"/>
        <v>0</v>
      </c>
      <c r="CW173" s="92">
        <f t="shared" si="866"/>
        <v>0</v>
      </c>
      <c r="CX173" s="92">
        <f t="shared" si="866"/>
        <v>0</v>
      </c>
      <c r="CY173" s="92">
        <f t="shared" si="866"/>
        <v>0</v>
      </c>
      <c r="CZ173" s="92">
        <f t="shared" si="866"/>
        <v>0</v>
      </c>
      <c r="DA173" s="92">
        <f t="shared" si="866"/>
        <v>0</v>
      </c>
      <c r="DB173" s="92">
        <f t="shared" si="866"/>
        <v>0</v>
      </c>
      <c r="DC173" s="92">
        <f t="shared" si="866"/>
        <v>0</v>
      </c>
      <c r="DD173" s="92">
        <f t="shared" si="866"/>
        <v>0</v>
      </c>
      <c r="DE173" s="92">
        <f t="shared" si="866"/>
        <v>0</v>
      </c>
      <c r="DF173" s="92">
        <f t="shared" si="866"/>
        <v>0</v>
      </c>
      <c r="DG173" s="92">
        <f t="shared" si="866"/>
        <v>0</v>
      </c>
      <c r="DH173" s="92">
        <f t="shared" ref="DH173:FS173" si="867">IF(DH$8="",0,IF(DH$1=1,SUMIFS(137:137,$1:$1,"&gt;="&amp;1,$1:$1,"&lt;="&amp;INT($T168/30))+($T168/30-INT($T168/30))*SUMIFS(137:137,$1:$1,INT($T168/30)+1),0)+($T168/30-INT($T168/30))*SUMIFS(137:137,$1:$1,DH$1+INT($T168/30)+1)+(INT($T168/30)+1-$T168/30)*SUMIFS(137:137,$1:$1,DH$1+INT($T168/30)))+IF(DH$8="",0,IF(DH$1=1,SUMIFS(138:138,$1:$1,"&gt;="&amp;1,$1:$1,"&lt;="&amp;INT($T169/30))+($T169/30-INT($T169/30))*SUMIFS(138:138,$1:$1,INT($T169/30)+1),0)+($T169/30-INT($T169/30))*SUMIFS(138:138,$1:$1,DH$1+INT($T169/30)+1)+(INT($T169/30)+1-$T169/30)*SUMIFS(138:138,$1:$1,DH$1+INT($T169/30)))+IF(DH$8="",0,IF(DH$1=1,SUMIFS(139:139,$1:$1,"&gt;="&amp;1,$1:$1,"&lt;="&amp;INT($T170/30))+($T170/30-INT($T170/30))*SUMIFS(139:139,$1:$1,INT($T170/30)+1),0)+($T170/30-INT($T170/30))*SUMIFS(139:139,$1:$1,DH$1+INT($T170/30)+1)+(INT($T170/30)+1-$T170/30)*SUMIFS(139:139,$1:$1,DH$1+INT($T170/30)))</f>
        <v>0</v>
      </c>
      <c r="DI173" s="92">
        <f t="shared" si="867"/>
        <v>0</v>
      </c>
      <c r="DJ173" s="92">
        <f t="shared" si="867"/>
        <v>0</v>
      </c>
      <c r="DK173" s="92">
        <f t="shared" si="867"/>
        <v>0</v>
      </c>
      <c r="DL173" s="92">
        <f t="shared" si="867"/>
        <v>0</v>
      </c>
      <c r="DM173" s="92">
        <f t="shared" si="867"/>
        <v>0</v>
      </c>
      <c r="DN173" s="92">
        <f t="shared" si="867"/>
        <v>0</v>
      </c>
      <c r="DO173" s="92">
        <f t="shared" si="867"/>
        <v>0</v>
      </c>
      <c r="DP173" s="92">
        <f t="shared" si="867"/>
        <v>0</v>
      </c>
      <c r="DQ173" s="92">
        <f t="shared" si="867"/>
        <v>0</v>
      </c>
      <c r="DR173" s="92">
        <f t="shared" si="867"/>
        <v>0</v>
      </c>
      <c r="DS173" s="92">
        <f t="shared" si="867"/>
        <v>0</v>
      </c>
      <c r="DT173" s="92">
        <f t="shared" si="867"/>
        <v>0</v>
      </c>
      <c r="DU173" s="92">
        <f t="shared" si="867"/>
        <v>0</v>
      </c>
      <c r="DV173" s="92">
        <f t="shared" si="867"/>
        <v>0</v>
      </c>
      <c r="DW173" s="92">
        <f t="shared" si="867"/>
        <v>0</v>
      </c>
      <c r="DX173" s="92">
        <f t="shared" si="867"/>
        <v>0</v>
      </c>
      <c r="DY173" s="92">
        <f t="shared" si="867"/>
        <v>0</v>
      </c>
      <c r="DZ173" s="92">
        <f t="shared" si="867"/>
        <v>0</v>
      </c>
      <c r="EA173" s="92">
        <f t="shared" si="867"/>
        <v>0</v>
      </c>
      <c r="EB173" s="92">
        <f t="shared" si="867"/>
        <v>0</v>
      </c>
      <c r="EC173" s="92">
        <f t="shared" si="867"/>
        <v>0</v>
      </c>
      <c r="ED173" s="92">
        <f t="shared" si="867"/>
        <v>0</v>
      </c>
      <c r="EE173" s="92">
        <f t="shared" si="867"/>
        <v>0</v>
      </c>
      <c r="EF173" s="92">
        <f t="shared" si="867"/>
        <v>0</v>
      </c>
      <c r="EG173" s="92">
        <f t="shared" si="867"/>
        <v>0</v>
      </c>
      <c r="EH173" s="92">
        <f t="shared" si="867"/>
        <v>0</v>
      </c>
      <c r="EI173" s="92">
        <f t="shared" si="867"/>
        <v>0</v>
      </c>
      <c r="EJ173" s="92">
        <f t="shared" si="867"/>
        <v>0</v>
      </c>
      <c r="EK173" s="92">
        <f t="shared" si="867"/>
        <v>0</v>
      </c>
      <c r="EL173" s="92">
        <f t="shared" si="867"/>
        <v>0</v>
      </c>
      <c r="EM173" s="92">
        <f t="shared" si="867"/>
        <v>0</v>
      </c>
      <c r="EN173" s="92">
        <f t="shared" si="867"/>
        <v>0</v>
      </c>
      <c r="EO173" s="92">
        <f t="shared" si="867"/>
        <v>0</v>
      </c>
      <c r="EP173" s="92">
        <f t="shared" si="867"/>
        <v>0</v>
      </c>
      <c r="EQ173" s="92">
        <f t="shared" si="867"/>
        <v>0</v>
      </c>
      <c r="ER173" s="92">
        <f t="shared" si="867"/>
        <v>0</v>
      </c>
      <c r="ES173" s="92">
        <f t="shared" si="867"/>
        <v>0</v>
      </c>
      <c r="ET173" s="92">
        <f t="shared" si="867"/>
        <v>0</v>
      </c>
      <c r="EU173" s="92">
        <f t="shared" si="867"/>
        <v>0</v>
      </c>
      <c r="EV173" s="92">
        <f t="shared" si="867"/>
        <v>0</v>
      </c>
      <c r="EW173" s="92">
        <f t="shared" si="867"/>
        <v>0</v>
      </c>
      <c r="EX173" s="92">
        <f t="shared" si="867"/>
        <v>0</v>
      </c>
      <c r="EY173" s="92">
        <f t="shared" si="867"/>
        <v>0</v>
      </c>
      <c r="EZ173" s="92">
        <f t="shared" si="867"/>
        <v>0</v>
      </c>
      <c r="FA173" s="92">
        <f t="shared" si="867"/>
        <v>0</v>
      </c>
      <c r="FB173" s="92">
        <f t="shared" si="867"/>
        <v>0</v>
      </c>
      <c r="FC173" s="92">
        <f t="shared" si="867"/>
        <v>0</v>
      </c>
      <c r="FD173" s="92">
        <f t="shared" si="867"/>
        <v>0</v>
      </c>
      <c r="FE173" s="92">
        <f t="shared" si="867"/>
        <v>0</v>
      </c>
      <c r="FF173" s="92">
        <f t="shared" si="867"/>
        <v>0</v>
      </c>
      <c r="FG173" s="92">
        <f t="shared" si="867"/>
        <v>0</v>
      </c>
      <c r="FH173" s="92">
        <f t="shared" si="867"/>
        <v>0</v>
      </c>
      <c r="FI173" s="92">
        <f t="shared" si="867"/>
        <v>0</v>
      </c>
      <c r="FJ173" s="92">
        <f t="shared" si="867"/>
        <v>0</v>
      </c>
      <c r="FK173" s="92">
        <f t="shared" si="867"/>
        <v>0</v>
      </c>
      <c r="FL173" s="92">
        <f t="shared" si="867"/>
        <v>0</v>
      </c>
      <c r="FM173" s="92">
        <f t="shared" si="867"/>
        <v>0</v>
      </c>
      <c r="FN173" s="92">
        <f t="shared" si="867"/>
        <v>0</v>
      </c>
      <c r="FO173" s="92">
        <f t="shared" si="867"/>
        <v>0</v>
      </c>
      <c r="FP173" s="92">
        <f t="shared" si="867"/>
        <v>0</v>
      </c>
      <c r="FQ173" s="92">
        <f t="shared" si="867"/>
        <v>0</v>
      </c>
      <c r="FR173" s="92">
        <f t="shared" si="867"/>
        <v>0</v>
      </c>
      <c r="FS173" s="92">
        <f t="shared" si="867"/>
        <v>0</v>
      </c>
      <c r="FT173" s="92">
        <f t="shared" ref="FT173:GZ173" si="868">IF(FT$8="",0,IF(FT$1=1,SUMIFS(137:137,$1:$1,"&gt;="&amp;1,$1:$1,"&lt;="&amp;INT($T168/30))+($T168/30-INT($T168/30))*SUMIFS(137:137,$1:$1,INT($T168/30)+1),0)+($T168/30-INT($T168/30))*SUMIFS(137:137,$1:$1,FT$1+INT($T168/30)+1)+(INT($T168/30)+1-$T168/30)*SUMIFS(137:137,$1:$1,FT$1+INT($T168/30)))+IF(FT$8="",0,IF(FT$1=1,SUMIFS(138:138,$1:$1,"&gt;="&amp;1,$1:$1,"&lt;="&amp;INT($T169/30))+($T169/30-INT($T169/30))*SUMIFS(138:138,$1:$1,INT($T169/30)+1),0)+($T169/30-INT($T169/30))*SUMIFS(138:138,$1:$1,FT$1+INT($T169/30)+1)+(INT($T169/30)+1-$T169/30)*SUMIFS(138:138,$1:$1,FT$1+INT($T169/30)))+IF(FT$8="",0,IF(FT$1=1,SUMIFS(139:139,$1:$1,"&gt;="&amp;1,$1:$1,"&lt;="&amp;INT($T170/30))+($T170/30-INT($T170/30))*SUMIFS(139:139,$1:$1,INT($T170/30)+1),0)+($T170/30-INT($T170/30))*SUMIFS(139:139,$1:$1,FT$1+INT($T170/30)+1)+(INT($T170/30)+1-$T170/30)*SUMIFS(139:139,$1:$1,FT$1+INT($T170/30)))</f>
        <v>0</v>
      </c>
      <c r="FU173" s="92">
        <f t="shared" si="868"/>
        <v>0</v>
      </c>
      <c r="FV173" s="92">
        <f t="shared" si="868"/>
        <v>0</v>
      </c>
      <c r="FW173" s="92">
        <f t="shared" si="868"/>
        <v>0</v>
      </c>
      <c r="FX173" s="92">
        <f t="shared" si="868"/>
        <v>0</v>
      </c>
      <c r="FY173" s="92">
        <f t="shared" si="868"/>
        <v>0</v>
      </c>
      <c r="FZ173" s="92">
        <f t="shared" si="868"/>
        <v>0</v>
      </c>
      <c r="GA173" s="92">
        <f t="shared" si="868"/>
        <v>0</v>
      </c>
      <c r="GB173" s="92">
        <f t="shared" si="868"/>
        <v>0</v>
      </c>
      <c r="GC173" s="92">
        <f t="shared" si="868"/>
        <v>0</v>
      </c>
      <c r="GD173" s="92">
        <f t="shared" si="868"/>
        <v>0</v>
      </c>
      <c r="GE173" s="92">
        <f t="shared" si="868"/>
        <v>0</v>
      </c>
      <c r="GF173" s="92">
        <f t="shared" si="868"/>
        <v>0</v>
      </c>
      <c r="GG173" s="92">
        <f t="shared" si="868"/>
        <v>0</v>
      </c>
      <c r="GH173" s="92">
        <f t="shared" si="868"/>
        <v>0</v>
      </c>
      <c r="GI173" s="92">
        <f t="shared" si="868"/>
        <v>0</v>
      </c>
      <c r="GJ173" s="92">
        <f t="shared" si="868"/>
        <v>0</v>
      </c>
      <c r="GK173" s="92">
        <f t="shared" si="868"/>
        <v>0</v>
      </c>
      <c r="GL173" s="92">
        <f t="shared" si="868"/>
        <v>0</v>
      </c>
      <c r="GM173" s="92">
        <f t="shared" si="868"/>
        <v>0</v>
      </c>
      <c r="GN173" s="92">
        <f t="shared" si="868"/>
        <v>0</v>
      </c>
      <c r="GO173" s="92">
        <f t="shared" si="868"/>
        <v>0</v>
      </c>
      <c r="GP173" s="92">
        <f t="shared" si="868"/>
        <v>0</v>
      </c>
      <c r="GQ173" s="92">
        <f t="shared" si="868"/>
        <v>0</v>
      </c>
      <c r="GR173" s="92">
        <f t="shared" si="868"/>
        <v>0</v>
      </c>
      <c r="GS173" s="92">
        <f t="shared" si="868"/>
        <v>0</v>
      </c>
      <c r="GT173" s="92">
        <f t="shared" si="868"/>
        <v>0</v>
      </c>
      <c r="GU173" s="92">
        <f t="shared" si="868"/>
        <v>0</v>
      </c>
      <c r="GV173" s="92">
        <f t="shared" si="868"/>
        <v>0</v>
      </c>
      <c r="GW173" s="92">
        <f t="shared" si="868"/>
        <v>0</v>
      </c>
      <c r="GX173" s="92">
        <f t="shared" si="868"/>
        <v>0</v>
      </c>
      <c r="GY173" s="92">
        <f t="shared" si="868"/>
        <v>0</v>
      </c>
      <c r="GZ173" s="92">
        <f t="shared" si="868"/>
        <v>0</v>
      </c>
      <c r="HA173" s="3"/>
      <c r="HB173" s="3"/>
    </row>
    <row r="174" spans="1:210" s="4" customFormat="1">
      <c r="A174" s="3"/>
      <c r="B174" s="196" t="s">
        <v>124</v>
      </c>
      <c r="C174" s="3"/>
      <c r="D174" s="3"/>
      <c r="E174" s="9"/>
      <c r="F174" s="51"/>
      <c r="G174" s="250"/>
      <c r="H174" s="3" t="str">
        <f>$H$28</f>
        <v>Выпуск из производства готовой продукции</v>
      </c>
      <c r="I174" s="3"/>
      <c r="J174" s="3"/>
      <c r="K174" s="3"/>
      <c r="L174" s="3"/>
      <c r="M174" s="5"/>
      <c r="N174" s="3" t="str">
        <f>N46</f>
        <v>Продукт-1</v>
      </c>
      <c r="O174" s="3"/>
      <c r="P174" s="5"/>
      <c r="Q174" s="3" t="s">
        <v>26</v>
      </c>
      <c r="R174" s="3"/>
      <c r="S174" s="5"/>
      <c r="T174" s="84"/>
      <c r="U174" s="24"/>
      <c r="V174" s="3"/>
      <c r="W174" s="12">
        <f>SUM($Y174:$HA174)</f>
        <v>0</v>
      </c>
      <c r="X174" s="12"/>
      <c r="Y174" s="46"/>
      <c r="Z174" s="91"/>
      <c r="AA174" s="92">
        <f t="shared" ref="AA174:BF174" si="869">IF(AA$8="",0,IF(AA$1=1,SUMIFS(161:161,$1:$1,"&gt;="&amp;1,$1:$1,"&lt;="&amp;INT($T168/30))+($T168/30-INT($T168/30))*SUMIFS(161:161,$1:$1,INT($T168/30)+1),0)+($T168/30-INT($T168/30))*SUMIFS(161:161,$1:$1,AA$1+INT($T168/30)+1)+(INT($T168/30)+1-$T168/30)*SUMIFS(161:161,$1:$1,AA$1+INT($T168/30)))+IF(AA$8="",0,IF(AA$1=1,SUMIFS(162:162,$1:$1,"&gt;="&amp;1,$1:$1,"&lt;="&amp;INT($T169/30))+($T169/30-INT($T169/30))*SUMIFS(162:162,$1:$1,INT($T169/30)+1),0)+($T169/30-INT($T169/30))*SUMIFS(162:162,$1:$1,AA$1+INT($T169/30)+1)+(INT($T169/30)+1-$T169/30)*SUMIFS(162:162,$1:$1,AA$1+INT($T169/30)))+IF(AA$8="",0,IF(AA$1=1,SUMIFS(163:163,$1:$1,"&gt;="&amp;1,$1:$1,"&lt;="&amp;INT($T170/30))+($T170/30-INT($T170/30))*SUMIFS(163:163,$1:$1,INT($T170/30)+1),0)+($T170/30-INT($T170/30))*SUMIFS(163:163,$1:$1,AA$1+INT($T170/30)+1)+(INT($T170/30)+1-$T170/30)*SUMIFS(163:163,$1:$1,AA$1+INT($T170/30)))</f>
        <v>0</v>
      </c>
      <c r="AB174" s="92">
        <f t="shared" si="869"/>
        <v>0</v>
      </c>
      <c r="AC174" s="92">
        <f t="shared" si="869"/>
        <v>0</v>
      </c>
      <c r="AD174" s="92">
        <f t="shared" si="869"/>
        <v>0</v>
      </c>
      <c r="AE174" s="92">
        <f t="shared" si="869"/>
        <v>0</v>
      </c>
      <c r="AF174" s="92">
        <f t="shared" si="869"/>
        <v>0</v>
      </c>
      <c r="AG174" s="92">
        <f t="shared" si="869"/>
        <v>0</v>
      </c>
      <c r="AH174" s="92">
        <f t="shared" si="869"/>
        <v>0</v>
      </c>
      <c r="AI174" s="92">
        <f t="shared" si="869"/>
        <v>0</v>
      </c>
      <c r="AJ174" s="92">
        <f t="shared" si="869"/>
        <v>0</v>
      </c>
      <c r="AK174" s="92">
        <f t="shared" si="869"/>
        <v>0</v>
      </c>
      <c r="AL174" s="92">
        <f t="shared" si="869"/>
        <v>0</v>
      </c>
      <c r="AM174" s="92">
        <f t="shared" si="869"/>
        <v>0</v>
      </c>
      <c r="AN174" s="92">
        <f t="shared" si="869"/>
        <v>0</v>
      </c>
      <c r="AO174" s="92">
        <f t="shared" si="869"/>
        <v>0</v>
      </c>
      <c r="AP174" s="92">
        <f t="shared" si="869"/>
        <v>0</v>
      </c>
      <c r="AQ174" s="92">
        <f t="shared" si="869"/>
        <v>0</v>
      </c>
      <c r="AR174" s="92">
        <f t="shared" si="869"/>
        <v>0</v>
      </c>
      <c r="AS174" s="92">
        <f t="shared" si="869"/>
        <v>0</v>
      </c>
      <c r="AT174" s="92">
        <f t="shared" si="869"/>
        <v>0</v>
      </c>
      <c r="AU174" s="92">
        <f t="shared" si="869"/>
        <v>0</v>
      </c>
      <c r="AV174" s="92">
        <f t="shared" si="869"/>
        <v>0</v>
      </c>
      <c r="AW174" s="92">
        <f t="shared" si="869"/>
        <v>0</v>
      </c>
      <c r="AX174" s="92">
        <f t="shared" si="869"/>
        <v>0</v>
      </c>
      <c r="AY174" s="92">
        <f t="shared" si="869"/>
        <v>0</v>
      </c>
      <c r="AZ174" s="92">
        <f t="shared" si="869"/>
        <v>0</v>
      </c>
      <c r="BA174" s="92">
        <f t="shared" si="869"/>
        <v>0</v>
      </c>
      <c r="BB174" s="92">
        <f t="shared" si="869"/>
        <v>0</v>
      </c>
      <c r="BC174" s="92">
        <f t="shared" si="869"/>
        <v>0</v>
      </c>
      <c r="BD174" s="92">
        <f t="shared" si="869"/>
        <v>0</v>
      </c>
      <c r="BE174" s="92">
        <f t="shared" si="869"/>
        <v>0</v>
      </c>
      <c r="BF174" s="92">
        <f t="shared" si="869"/>
        <v>0</v>
      </c>
      <c r="BG174" s="92">
        <f t="shared" ref="BG174:CL174" si="870">IF(BG$8="",0,IF(BG$1=1,SUMIFS(161:161,$1:$1,"&gt;="&amp;1,$1:$1,"&lt;="&amp;INT($T168/30))+($T168/30-INT($T168/30))*SUMIFS(161:161,$1:$1,INT($T168/30)+1),0)+($T168/30-INT($T168/30))*SUMIFS(161:161,$1:$1,BG$1+INT($T168/30)+1)+(INT($T168/30)+1-$T168/30)*SUMIFS(161:161,$1:$1,BG$1+INT($T168/30)))+IF(BG$8="",0,IF(BG$1=1,SUMIFS(162:162,$1:$1,"&gt;="&amp;1,$1:$1,"&lt;="&amp;INT($T169/30))+($T169/30-INT($T169/30))*SUMIFS(162:162,$1:$1,INT($T169/30)+1),0)+($T169/30-INT($T169/30))*SUMIFS(162:162,$1:$1,BG$1+INT($T169/30)+1)+(INT($T169/30)+1-$T169/30)*SUMIFS(162:162,$1:$1,BG$1+INT($T169/30)))+IF(BG$8="",0,IF(BG$1=1,SUMIFS(163:163,$1:$1,"&gt;="&amp;1,$1:$1,"&lt;="&amp;INT($T170/30))+($T170/30-INT($T170/30))*SUMIFS(163:163,$1:$1,INT($T170/30)+1),0)+($T170/30-INT($T170/30))*SUMIFS(163:163,$1:$1,BG$1+INT($T170/30)+1)+(INT($T170/30)+1-$T170/30)*SUMIFS(163:163,$1:$1,BG$1+INT($T170/30)))</f>
        <v>0</v>
      </c>
      <c r="BH174" s="92">
        <f t="shared" si="870"/>
        <v>0</v>
      </c>
      <c r="BI174" s="92">
        <f t="shared" si="870"/>
        <v>0</v>
      </c>
      <c r="BJ174" s="92">
        <f t="shared" si="870"/>
        <v>0</v>
      </c>
      <c r="BK174" s="92">
        <f t="shared" si="870"/>
        <v>0</v>
      </c>
      <c r="BL174" s="92">
        <f t="shared" si="870"/>
        <v>0</v>
      </c>
      <c r="BM174" s="92">
        <f t="shared" si="870"/>
        <v>0</v>
      </c>
      <c r="BN174" s="92">
        <f t="shared" si="870"/>
        <v>0</v>
      </c>
      <c r="BO174" s="92">
        <f t="shared" si="870"/>
        <v>0</v>
      </c>
      <c r="BP174" s="92">
        <f t="shared" si="870"/>
        <v>0</v>
      </c>
      <c r="BQ174" s="92">
        <f t="shared" si="870"/>
        <v>0</v>
      </c>
      <c r="BR174" s="92">
        <f t="shared" si="870"/>
        <v>0</v>
      </c>
      <c r="BS174" s="92">
        <f t="shared" si="870"/>
        <v>0</v>
      </c>
      <c r="BT174" s="92">
        <f t="shared" si="870"/>
        <v>0</v>
      </c>
      <c r="BU174" s="92">
        <f t="shared" si="870"/>
        <v>0</v>
      </c>
      <c r="BV174" s="92">
        <f t="shared" si="870"/>
        <v>0</v>
      </c>
      <c r="BW174" s="92">
        <f t="shared" si="870"/>
        <v>0</v>
      </c>
      <c r="BX174" s="92">
        <f t="shared" si="870"/>
        <v>0</v>
      </c>
      <c r="BY174" s="92">
        <f t="shared" si="870"/>
        <v>0</v>
      </c>
      <c r="BZ174" s="92">
        <f t="shared" si="870"/>
        <v>0</v>
      </c>
      <c r="CA174" s="92">
        <f t="shared" si="870"/>
        <v>0</v>
      </c>
      <c r="CB174" s="92">
        <f t="shared" si="870"/>
        <v>0</v>
      </c>
      <c r="CC174" s="92">
        <f t="shared" si="870"/>
        <v>0</v>
      </c>
      <c r="CD174" s="92">
        <f t="shared" si="870"/>
        <v>0</v>
      </c>
      <c r="CE174" s="92">
        <f t="shared" si="870"/>
        <v>0</v>
      </c>
      <c r="CF174" s="92">
        <f t="shared" si="870"/>
        <v>0</v>
      </c>
      <c r="CG174" s="92">
        <f t="shared" si="870"/>
        <v>0</v>
      </c>
      <c r="CH174" s="92">
        <f t="shared" si="870"/>
        <v>0</v>
      </c>
      <c r="CI174" s="92">
        <f t="shared" si="870"/>
        <v>0</v>
      </c>
      <c r="CJ174" s="92">
        <f t="shared" si="870"/>
        <v>0</v>
      </c>
      <c r="CK174" s="92">
        <f t="shared" si="870"/>
        <v>0</v>
      </c>
      <c r="CL174" s="92">
        <f t="shared" si="870"/>
        <v>0</v>
      </c>
      <c r="CM174" s="92">
        <f t="shared" ref="CM174:DG174" si="871">IF(CM$8="",0,IF(CM$1=1,SUMIFS(161:161,$1:$1,"&gt;="&amp;1,$1:$1,"&lt;="&amp;INT($T168/30))+($T168/30-INT($T168/30))*SUMIFS(161:161,$1:$1,INT($T168/30)+1),0)+($T168/30-INT($T168/30))*SUMIFS(161:161,$1:$1,CM$1+INT($T168/30)+1)+(INT($T168/30)+1-$T168/30)*SUMIFS(161:161,$1:$1,CM$1+INT($T168/30)))+IF(CM$8="",0,IF(CM$1=1,SUMIFS(162:162,$1:$1,"&gt;="&amp;1,$1:$1,"&lt;="&amp;INT($T169/30))+($T169/30-INT($T169/30))*SUMIFS(162:162,$1:$1,INT($T169/30)+1),0)+($T169/30-INT($T169/30))*SUMIFS(162:162,$1:$1,CM$1+INT($T169/30)+1)+(INT($T169/30)+1-$T169/30)*SUMIFS(162:162,$1:$1,CM$1+INT($T169/30)))+IF(CM$8="",0,IF(CM$1=1,SUMIFS(163:163,$1:$1,"&gt;="&amp;1,$1:$1,"&lt;="&amp;INT($T170/30))+($T170/30-INT($T170/30))*SUMIFS(163:163,$1:$1,INT($T170/30)+1),0)+($T170/30-INT($T170/30))*SUMIFS(163:163,$1:$1,CM$1+INT($T170/30)+1)+(INT($T170/30)+1-$T170/30)*SUMIFS(163:163,$1:$1,CM$1+INT($T170/30)))</f>
        <v>0</v>
      </c>
      <c r="CN174" s="92">
        <f t="shared" si="871"/>
        <v>0</v>
      </c>
      <c r="CO174" s="92">
        <f t="shared" si="871"/>
        <v>0</v>
      </c>
      <c r="CP174" s="92">
        <f t="shared" si="871"/>
        <v>0</v>
      </c>
      <c r="CQ174" s="92">
        <f t="shared" si="871"/>
        <v>0</v>
      </c>
      <c r="CR174" s="92">
        <f t="shared" si="871"/>
        <v>0</v>
      </c>
      <c r="CS174" s="92">
        <f t="shared" si="871"/>
        <v>0</v>
      </c>
      <c r="CT174" s="92">
        <f t="shared" si="871"/>
        <v>0</v>
      </c>
      <c r="CU174" s="92">
        <f t="shared" si="871"/>
        <v>0</v>
      </c>
      <c r="CV174" s="92">
        <f t="shared" si="871"/>
        <v>0</v>
      </c>
      <c r="CW174" s="92">
        <f t="shared" si="871"/>
        <v>0</v>
      </c>
      <c r="CX174" s="92">
        <f t="shared" si="871"/>
        <v>0</v>
      </c>
      <c r="CY174" s="92">
        <f t="shared" si="871"/>
        <v>0</v>
      </c>
      <c r="CZ174" s="92">
        <f t="shared" si="871"/>
        <v>0</v>
      </c>
      <c r="DA174" s="92">
        <f t="shared" si="871"/>
        <v>0</v>
      </c>
      <c r="DB174" s="92">
        <f t="shared" si="871"/>
        <v>0</v>
      </c>
      <c r="DC174" s="92">
        <f t="shared" si="871"/>
        <v>0</v>
      </c>
      <c r="DD174" s="92">
        <f t="shared" si="871"/>
        <v>0</v>
      </c>
      <c r="DE174" s="92">
        <f t="shared" si="871"/>
        <v>0</v>
      </c>
      <c r="DF174" s="92">
        <f t="shared" si="871"/>
        <v>0</v>
      </c>
      <c r="DG174" s="92">
        <f t="shared" si="871"/>
        <v>0</v>
      </c>
      <c r="DH174" s="92">
        <f t="shared" ref="DH174:FS174" si="872">IF(DH$8="",0,IF(DH$1=1,SUMIFS(161:161,$1:$1,"&gt;="&amp;1,$1:$1,"&lt;="&amp;INT($T168/30))+($T168/30-INT($T168/30))*SUMIFS(161:161,$1:$1,INT($T168/30)+1),0)+($T168/30-INT($T168/30))*SUMIFS(161:161,$1:$1,DH$1+INT($T168/30)+1)+(INT($T168/30)+1-$T168/30)*SUMIFS(161:161,$1:$1,DH$1+INT($T168/30)))+IF(DH$8="",0,IF(DH$1=1,SUMIFS(162:162,$1:$1,"&gt;="&amp;1,$1:$1,"&lt;="&amp;INT($T169/30))+($T169/30-INT($T169/30))*SUMIFS(162:162,$1:$1,INT($T169/30)+1),0)+($T169/30-INT($T169/30))*SUMIFS(162:162,$1:$1,DH$1+INT($T169/30)+1)+(INT($T169/30)+1-$T169/30)*SUMIFS(162:162,$1:$1,DH$1+INT($T169/30)))+IF(DH$8="",0,IF(DH$1=1,SUMIFS(163:163,$1:$1,"&gt;="&amp;1,$1:$1,"&lt;="&amp;INT($T170/30))+($T170/30-INT($T170/30))*SUMIFS(163:163,$1:$1,INT($T170/30)+1),0)+($T170/30-INT($T170/30))*SUMIFS(163:163,$1:$1,DH$1+INT($T170/30)+1)+(INT($T170/30)+1-$T170/30)*SUMIFS(163:163,$1:$1,DH$1+INT($T170/30)))</f>
        <v>0</v>
      </c>
      <c r="DI174" s="92">
        <f t="shared" si="872"/>
        <v>0</v>
      </c>
      <c r="DJ174" s="92">
        <f t="shared" si="872"/>
        <v>0</v>
      </c>
      <c r="DK174" s="92">
        <f t="shared" si="872"/>
        <v>0</v>
      </c>
      <c r="DL174" s="92">
        <f t="shared" si="872"/>
        <v>0</v>
      </c>
      <c r="DM174" s="92">
        <f t="shared" si="872"/>
        <v>0</v>
      </c>
      <c r="DN174" s="92">
        <f t="shared" si="872"/>
        <v>0</v>
      </c>
      <c r="DO174" s="92">
        <f t="shared" si="872"/>
        <v>0</v>
      </c>
      <c r="DP174" s="92">
        <f t="shared" si="872"/>
        <v>0</v>
      </c>
      <c r="DQ174" s="92">
        <f t="shared" si="872"/>
        <v>0</v>
      </c>
      <c r="DR174" s="92">
        <f t="shared" si="872"/>
        <v>0</v>
      </c>
      <c r="DS174" s="92">
        <f t="shared" si="872"/>
        <v>0</v>
      </c>
      <c r="DT174" s="92">
        <f t="shared" si="872"/>
        <v>0</v>
      </c>
      <c r="DU174" s="92">
        <f t="shared" si="872"/>
        <v>0</v>
      </c>
      <c r="DV174" s="92">
        <f t="shared" si="872"/>
        <v>0</v>
      </c>
      <c r="DW174" s="92">
        <f t="shared" si="872"/>
        <v>0</v>
      </c>
      <c r="DX174" s="92">
        <f t="shared" si="872"/>
        <v>0</v>
      </c>
      <c r="DY174" s="92">
        <f t="shared" si="872"/>
        <v>0</v>
      </c>
      <c r="DZ174" s="92">
        <f t="shared" si="872"/>
        <v>0</v>
      </c>
      <c r="EA174" s="92">
        <f t="shared" si="872"/>
        <v>0</v>
      </c>
      <c r="EB174" s="92">
        <f t="shared" si="872"/>
        <v>0</v>
      </c>
      <c r="EC174" s="92">
        <f t="shared" si="872"/>
        <v>0</v>
      </c>
      <c r="ED174" s="92">
        <f t="shared" si="872"/>
        <v>0</v>
      </c>
      <c r="EE174" s="92">
        <f t="shared" si="872"/>
        <v>0</v>
      </c>
      <c r="EF174" s="92">
        <f t="shared" si="872"/>
        <v>0</v>
      </c>
      <c r="EG174" s="92">
        <f t="shared" si="872"/>
        <v>0</v>
      </c>
      <c r="EH174" s="92">
        <f t="shared" si="872"/>
        <v>0</v>
      </c>
      <c r="EI174" s="92">
        <f t="shared" si="872"/>
        <v>0</v>
      </c>
      <c r="EJ174" s="92">
        <f t="shared" si="872"/>
        <v>0</v>
      </c>
      <c r="EK174" s="92">
        <f t="shared" si="872"/>
        <v>0</v>
      </c>
      <c r="EL174" s="92">
        <f t="shared" si="872"/>
        <v>0</v>
      </c>
      <c r="EM174" s="92">
        <f t="shared" si="872"/>
        <v>0</v>
      </c>
      <c r="EN174" s="92">
        <f t="shared" si="872"/>
        <v>0</v>
      </c>
      <c r="EO174" s="92">
        <f t="shared" si="872"/>
        <v>0</v>
      </c>
      <c r="EP174" s="92">
        <f t="shared" si="872"/>
        <v>0</v>
      </c>
      <c r="EQ174" s="92">
        <f t="shared" si="872"/>
        <v>0</v>
      </c>
      <c r="ER174" s="92">
        <f t="shared" si="872"/>
        <v>0</v>
      </c>
      <c r="ES174" s="92">
        <f t="shared" si="872"/>
        <v>0</v>
      </c>
      <c r="ET174" s="92">
        <f t="shared" si="872"/>
        <v>0</v>
      </c>
      <c r="EU174" s="92">
        <f t="shared" si="872"/>
        <v>0</v>
      </c>
      <c r="EV174" s="92">
        <f t="shared" si="872"/>
        <v>0</v>
      </c>
      <c r="EW174" s="92">
        <f t="shared" si="872"/>
        <v>0</v>
      </c>
      <c r="EX174" s="92">
        <f t="shared" si="872"/>
        <v>0</v>
      </c>
      <c r="EY174" s="92">
        <f t="shared" si="872"/>
        <v>0</v>
      </c>
      <c r="EZ174" s="92">
        <f t="shared" si="872"/>
        <v>0</v>
      </c>
      <c r="FA174" s="92">
        <f t="shared" si="872"/>
        <v>0</v>
      </c>
      <c r="FB174" s="92">
        <f t="shared" si="872"/>
        <v>0</v>
      </c>
      <c r="FC174" s="92">
        <f t="shared" si="872"/>
        <v>0</v>
      </c>
      <c r="FD174" s="92">
        <f t="shared" si="872"/>
        <v>0</v>
      </c>
      <c r="FE174" s="92">
        <f t="shared" si="872"/>
        <v>0</v>
      </c>
      <c r="FF174" s="92">
        <f t="shared" si="872"/>
        <v>0</v>
      </c>
      <c r="FG174" s="92">
        <f t="shared" si="872"/>
        <v>0</v>
      </c>
      <c r="FH174" s="92">
        <f t="shared" si="872"/>
        <v>0</v>
      </c>
      <c r="FI174" s="92">
        <f t="shared" si="872"/>
        <v>0</v>
      </c>
      <c r="FJ174" s="92">
        <f t="shared" si="872"/>
        <v>0</v>
      </c>
      <c r="FK174" s="92">
        <f t="shared" si="872"/>
        <v>0</v>
      </c>
      <c r="FL174" s="92">
        <f t="shared" si="872"/>
        <v>0</v>
      </c>
      <c r="FM174" s="92">
        <f t="shared" si="872"/>
        <v>0</v>
      </c>
      <c r="FN174" s="92">
        <f t="shared" si="872"/>
        <v>0</v>
      </c>
      <c r="FO174" s="92">
        <f t="shared" si="872"/>
        <v>0</v>
      </c>
      <c r="FP174" s="92">
        <f t="shared" si="872"/>
        <v>0</v>
      </c>
      <c r="FQ174" s="92">
        <f t="shared" si="872"/>
        <v>0</v>
      </c>
      <c r="FR174" s="92">
        <f t="shared" si="872"/>
        <v>0</v>
      </c>
      <c r="FS174" s="92">
        <f t="shared" si="872"/>
        <v>0</v>
      </c>
      <c r="FT174" s="92">
        <f t="shared" ref="FT174:GZ174" si="873">IF(FT$8="",0,IF(FT$1=1,SUMIFS(161:161,$1:$1,"&gt;="&amp;1,$1:$1,"&lt;="&amp;INT($T168/30))+($T168/30-INT($T168/30))*SUMIFS(161:161,$1:$1,INT($T168/30)+1),0)+($T168/30-INT($T168/30))*SUMIFS(161:161,$1:$1,FT$1+INT($T168/30)+1)+(INT($T168/30)+1-$T168/30)*SUMIFS(161:161,$1:$1,FT$1+INT($T168/30)))+IF(FT$8="",0,IF(FT$1=1,SUMIFS(162:162,$1:$1,"&gt;="&amp;1,$1:$1,"&lt;="&amp;INT($T169/30))+($T169/30-INT($T169/30))*SUMIFS(162:162,$1:$1,INT($T169/30)+1),0)+($T169/30-INT($T169/30))*SUMIFS(162:162,$1:$1,FT$1+INT($T169/30)+1)+(INT($T169/30)+1-$T169/30)*SUMIFS(162:162,$1:$1,FT$1+INT($T169/30)))+IF(FT$8="",0,IF(FT$1=1,SUMIFS(163:163,$1:$1,"&gt;="&amp;1,$1:$1,"&lt;="&amp;INT($T170/30))+($T170/30-INT($T170/30))*SUMIFS(163:163,$1:$1,INT($T170/30)+1),0)+($T170/30-INT($T170/30))*SUMIFS(163:163,$1:$1,FT$1+INT($T170/30)+1)+(INT($T170/30)+1-$T170/30)*SUMIFS(163:163,$1:$1,FT$1+INT($T170/30)))</f>
        <v>0</v>
      </c>
      <c r="FU174" s="92">
        <f t="shared" si="873"/>
        <v>0</v>
      </c>
      <c r="FV174" s="92">
        <f t="shared" si="873"/>
        <v>0</v>
      </c>
      <c r="FW174" s="92">
        <f t="shared" si="873"/>
        <v>0</v>
      </c>
      <c r="FX174" s="92">
        <f t="shared" si="873"/>
        <v>0</v>
      </c>
      <c r="FY174" s="92">
        <f t="shared" si="873"/>
        <v>0</v>
      </c>
      <c r="FZ174" s="92">
        <f t="shared" si="873"/>
        <v>0</v>
      </c>
      <c r="GA174" s="92">
        <f t="shared" si="873"/>
        <v>0</v>
      </c>
      <c r="GB174" s="92">
        <f t="shared" si="873"/>
        <v>0</v>
      </c>
      <c r="GC174" s="92">
        <f t="shared" si="873"/>
        <v>0</v>
      </c>
      <c r="GD174" s="92">
        <f t="shared" si="873"/>
        <v>0</v>
      </c>
      <c r="GE174" s="92">
        <f t="shared" si="873"/>
        <v>0</v>
      </c>
      <c r="GF174" s="92">
        <f t="shared" si="873"/>
        <v>0</v>
      </c>
      <c r="GG174" s="92">
        <f t="shared" si="873"/>
        <v>0</v>
      </c>
      <c r="GH174" s="92">
        <f t="shared" si="873"/>
        <v>0</v>
      </c>
      <c r="GI174" s="92">
        <f t="shared" si="873"/>
        <v>0</v>
      </c>
      <c r="GJ174" s="92">
        <f t="shared" si="873"/>
        <v>0</v>
      </c>
      <c r="GK174" s="92">
        <f t="shared" si="873"/>
        <v>0</v>
      </c>
      <c r="GL174" s="92">
        <f t="shared" si="873"/>
        <v>0</v>
      </c>
      <c r="GM174" s="92">
        <f t="shared" si="873"/>
        <v>0</v>
      </c>
      <c r="GN174" s="92">
        <f t="shared" si="873"/>
        <v>0</v>
      </c>
      <c r="GO174" s="92">
        <f t="shared" si="873"/>
        <v>0</v>
      </c>
      <c r="GP174" s="92">
        <f t="shared" si="873"/>
        <v>0</v>
      </c>
      <c r="GQ174" s="92">
        <f t="shared" si="873"/>
        <v>0</v>
      </c>
      <c r="GR174" s="92">
        <f t="shared" si="873"/>
        <v>0</v>
      </c>
      <c r="GS174" s="92">
        <f t="shared" si="873"/>
        <v>0</v>
      </c>
      <c r="GT174" s="92">
        <f t="shared" si="873"/>
        <v>0</v>
      </c>
      <c r="GU174" s="92">
        <f t="shared" si="873"/>
        <v>0</v>
      </c>
      <c r="GV174" s="92">
        <f t="shared" si="873"/>
        <v>0</v>
      </c>
      <c r="GW174" s="92">
        <f t="shared" si="873"/>
        <v>0</v>
      </c>
      <c r="GX174" s="92">
        <f t="shared" si="873"/>
        <v>0</v>
      </c>
      <c r="GY174" s="92">
        <f t="shared" si="873"/>
        <v>0</v>
      </c>
      <c r="GZ174" s="92">
        <f t="shared" si="873"/>
        <v>0</v>
      </c>
      <c r="HA174" s="3"/>
      <c r="HB174" s="3"/>
    </row>
    <row r="175" spans="1:210" ht="4.2" customHeight="1">
      <c r="A175" s="1"/>
      <c r="B175" s="1"/>
      <c r="C175" s="1"/>
      <c r="D175" s="1"/>
      <c r="E175" s="263"/>
      <c r="F175" s="48"/>
      <c r="G175" s="250"/>
      <c r="H175" s="33"/>
      <c r="I175" s="33"/>
      <c r="J175" s="33"/>
      <c r="K175" s="33"/>
      <c r="L175" s="33"/>
      <c r="M175" s="17"/>
      <c r="N175" s="33"/>
      <c r="O175" s="33"/>
      <c r="P175" s="17"/>
      <c r="Q175" s="33"/>
      <c r="R175" s="1"/>
      <c r="S175" s="5"/>
      <c r="T175" s="7"/>
      <c r="U175" s="24"/>
      <c r="V175" s="1"/>
      <c r="W175" s="43"/>
      <c r="X175" s="10"/>
      <c r="Y175" s="46"/>
      <c r="Z175" s="93"/>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c r="DF175" s="98"/>
      <c r="DG175" s="98"/>
      <c r="DH175" s="98"/>
      <c r="DI175" s="98"/>
      <c r="DJ175" s="98"/>
      <c r="DK175" s="98"/>
      <c r="DL175" s="98"/>
      <c r="DM175" s="98"/>
      <c r="DN175" s="98"/>
      <c r="DO175" s="98"/>
      <c r="DP175" s="98"/>
      <c r="DQ175" s="98"/>
      <c r="DR175" s="98"/>
      <c r="DS175" s="98"/>
      <c r="DT175" s="98"/>
      <c r="DU175" s="98"/>
      <c r="DV175" s="98"/>
      <c r="DW175" s="98"/>
      <c r="DX175" s="98"/>
      <c r="DY175" s="98"/>
      <c r="DZ175" s="98"/>
      <c r="EA175" s="98"/>
      <c r="EB175" s="98"/>
      <c r="EC175" s="98"/>
      <c r="ED175" s="98"/>
      <c r="EE175" s="98"/>
      <c r="EF175" s="98"/>
      <c r="EG175" s="98"/>
      <c r="EH175" s="98"/>
      <c r="EI175" s="98"/>
      <c r="EJ175" s="98"/>
      <c r="EK175" s="98"/>
      <c r="EL175" s="98"/>
      <c r="EM175" s="98"/>
      <c r="EN175" s="98"/>
      <c r="EO175" s="98"/>
      <c r="EP175" s="98"/>
      <c r="EQ175" s="98"/>
      <c r="ER175" s="98"/>
      <c r="ES175" s="98"/>
      <c r="ET175" s="98"/>
      <c r="EU175" s="98"/>
      <c r="EV175" s="98"/>
      <c r="EW175" s="98"/>
      <c r="EX175" s="98"/>
      <c r="EY175" s="98"/>
      <c r="EZ175" s="98"/>
      <c r="FA175" s="98"/>
      <c r="FB175" s="98"/>
      <c r="FC175" s="98"/>
      <c r="FD175" s="98"/>
      <c r="FE175" s="98"/>
      <c r="FF175" s="98"/>
      <c r="FG175" s="98"/>
      <c r="FH175" s="98"/>
      <c r="FI175" s="98"/>
      <c r="FJ175" s="98"/>
      <c r="FK175" s="98"/>
      <c r="FL175" s="98"/>
      <c r="FM175" s="98"/>
      <c r="FN175" s="98"/>
      <c r="FO175" s="98"/>
      <c r="FP175" s="98"/>
      <c r="FQ175" s="98"/>
      <c r="FR175" s="98"/>
      <c r="FS175" s="98"/>
      <c r="FT175" s="98"/>
      <c r="FU175" s="98"/>
      <c r="FV175" s="98"/>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1"/>
      <c r="HB175" s="1"/>
    </row>
    <row r="176" spans="1:210" ht="4.2" customHeight="1">
      <c r="A176" s="1"/>
      <c r="B176" s="1"/>
      <c r="C176" s="14"/>
      <c r="D176" s="14"/>
      <c r="E176" s="264"/>
      <c r="F176" s="14"/>
      <c r="G176" s="304"/>
      <c r="H176" s="14"/>
      <c r="I176" s="14"/>
      <c r="J176" s="14"/>
      <c r="K176" s="14"/>
      <c r="L176" s="14"/>
      <c r="M176" s="15"/>
      <c r="N176" s="14"/>
      <c r="O176" s="14"/>
      <c r="P176" s="15"/>
      <c r="Q176" s="14"/>
      <c r="R176" s="14"/>
      <c r="S176" s="15"/>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
      <c r="HB176" s="1"/>
    </row>
    <row r="177" spans="1:210" s="239" customFormat="1" ht="10.199999999999999">
      <c r="A177" s="228"/>
      <c r="B177" s="229" t="s">
        <v>124</v>
      </c>
      <c r="C177" s="230"/>
      <c r="D177" s="229"/>
      <c r="E177" s="270"/>
      <c r="F177" s="116"/>
      <c r="G177" s="231" t="s">
        <v>6</v>
      </c>
      <c r="H177" s="228"/>
      <c r="I177" s="241" t="s">
        <v>123</v>
      </c>
      <c r="J177" s="228"/>
      <c r="K177" s="228"/>
      <c r="L177" s="228"/>
      <c r="M177" s="232"/>
      <c r="N177" s="233" t="str">
        <f t="shared" ref="N177:N186" si="874">IF(N124="","",N124)</f>
        <v/>
      </c>
      <c r="O177" s="228"/>
      <c r="P177" s="231"/>
      <c r="Q177" s="228" t="s">
        <v>26</v>
      </c>
      <c r="R177" s="228"/>
      <c r="S177" s="235"/>
      <c r="T177" s="228"/>
      <c r="U177" s="228"/>
      <c r="V177" s="228"/>
      <c r="W177" s="235">
        <f t="shared" ref="W177:W186" si="875">SUM($Y177:$HA177)</f>
        <v>0</v>
      </c>
      <c r="X177" s="236"/>
      <c r="Y177" s="231"/>
      <c r="Z177" s="237"/>
      <c r="AA177" s="249">
        <f>AA173*IF(AA$8="",0,(IF(AND($T115&lt;&gt;"",$T115&lt;&gt;0),AA145,IF(AA122=0,0,AA124/AA122))*IF($T145=справочники!$P$10,1,1/(1+IF(Главная!$N$19=справочники!$N$12,0,Главная!$N$23)))))</f>
        <v>0</v>
      </c>
      <c r="AB177" s="249">
        <f>AB173*IF(AB$8="",0,(IF(AND($T115&lt;&gt;"",$T115&lt;&gt;0),AB145,IF(AB122=0,0,AB124/AB122))*IF($T145=справочники!$P$10,1,1/(1+IF(Главная!$N$19=справочники!$N$12,0,Главная!$N$23)))))</f>
        <v>0</v>
      </c>
      <c r="AC177" s="249">
        <f>AC173*IF(AC$8="",0,(IF(AND($T115&lt;&gt;"",$T115&lt;&gt;0),AC145,IF(AC122=0,0,AC124/AC122))*IF($T145=справочники!$P$10,1,1/(1+IF(Главная!$N$19=справочники!$N$12,0,Главная!$N$23)))))</f>
        <v>0</v>
      </c>
      <c r="AD177" s="249">
        <f>AD173*IF(AD$8="",0,(IF(AND($T115&lt;&gt;"",$T115&lt;&gt;0),AD145,IF(AD122=0,0,AD124/AD122))*IF($T145=справочники!$P$10,1,1/(1+IF(Главная!$N$19=справочники!$N$12,0,Главная!$N$23)))))</f>
        <v>0</v>
      </c>
      <c r="AE177" s="249">
        <f>AE173*IF(AE$8="",0,(IF(AND($T115&lt;&gt;"",$T115&lt;&gt;0),AE145,IF(AE122=0,0,AE124/AE122))*IF($T145=справочники!$P$10,1,1/(1+IF(Главная!$N$19=справочники!$N$12,0,Главная!$N$23)))))</f>
        <v>0</v>
      </c>
      <c r="AF177" s="249">
        <f>AF173*IF(AF$8="",0,(IF(AND($T115&lt;&gt;"",$T115&lt;&gt;0),AF145,IF(AF122=0,0,AF124/AF122))*IF($T145=справочники!$P$10,1,1/(1+IF(Главная!$N$19=справочники!$N$12,0,Главная!$N$23)))))</f>
        <v>0</v>
      </c>
      <c r="AG177" s="249">
        <f>AG173*IF(AG$8="",0,(IF(AND($T115&lt;&gt;"",$T115&lt;&gt;0),AG145,IF(AG122=0,0,AG124/AG122))*IF($T145=справочники!$P$10,1,1/(1+IF(Главная!$N$19=справочники!$N$12,0,Главная!$N$23)))))</f>
        <v>0</v>
      </c>
      <c r="AH177" s="249">
        <f>AH173*IF(AH$8="",0,(IF(AND($T115&lt;&gt;"",$T115&lt;&gt;0),AH145,IF(AH122=0,0,AH124/AH122))*IF($T145=справочники!$P$10,1,1/(1+IF(Главная!$N$19=справочники!$N$12,0,Главная!$N$23)))))</f>
        <v>0</v>
      </c>
      <c r="AI177" s="249">
        <f>AI173*IF(AI$8="",0,(IF(AND($T115&lt;&gt;"",$T115&lt;&gt;0),AI145,IF(AI122=0,0,AI124/AI122))*IF($T145=справочники!$P$10,1,1/(1+IF(Главная!$N$19=справочники!$N$12,0,Главная!$N$23)))))</f>
        <v>0</v>
      </c>
      <c r="AJ177" s="249">
        <f>AJ173*IF(AJ$8="",0,(IF(AND($T115&lt;&gt;"",$T115&lt;&gt;0),AJ145,IF(AJ122=0,0,AJ124/AJ122))*IF($T145=справочники!$P$10,1,1/(1+IF(Главная!$N$19=справочники!$N$12,0,Главная!$N$23)))))</f>
        <v>0</v>
      </c>
      <c r="AK177" s="249">
        <f>AK173*IF(AK$8="",0,(IF(AND($T115&lt;&gt;"",$T115&lt;&gt;0),AK145,IF(AK122=0,0,AK124/AK122))*IF($T145=справочники!$P$10,1,1/(1+IF(Главная!$N$19=справочники!$N$12,0,Главная!$N$23)))))</f>
        <v>0</v>
      </c>
      <c r="AL177" s="249">
        <f>AL173*IF(AL$8="",0,(IF(AND($T115&lt;&gt;"",$T115&lt;&gt;0),AL145,IF(AL122=0,0,AL124/AL122))*IF($T145=справочники!$P$10,1,1/(1+IF(Главная!$N$19=справочники!$N$12,0,Главная!$N$23)))))</f>
        <v>0</v>
      </c>
      <c r="AM177" s="249">
        <f>AM173*IF(AM$8="",0,(IF(AND($T115&lt;&gt;"",$T115&lt;&gt;0),AM145,IF(AM122=0,0,AM124/AM122))*IF($T145=справочники!$P$10,1,1/(1+IF(Главная!$N$19=справочники!$N$12,0,Главная!$N$23)))))</f>
        <v>0</v>
      </c>
      <c r="AN177" s="249">
        <f>AN173*IF(AN$8="",0,(IF(AND($T115&lt;&gt;"",$T115&lt;&gt;0),AN145,IF(AN122=0,0,AN124/AN122))*IF($T145=справочники!$P$10,1,1/(1+IF(Главная!$N$19=справочники!$N$12,0,Главная!$N$23)))))</f>
        <v>0</v>
      </c>
      <c r="AO177" s="249">
        <f>AO173*IF(AO$8="",0,(IF(AND($T115&lt;&gt;"",$T115&lt;&gt;0),AO145,IF(AO122=0,0,AO124/AO122))*IF($T145=справочники!$P$10,1,1/(1+IF(Главная!$N$19=справочники!$N$12,0,Главная!$N$23)))))</f>
        <v>0</v>
      </c>
      <c r="AP177" s="249">
        <f>AP173*IF(AP$8="",0,(IF(AND($T115&lt;&gt;"",$T115&lt;&gt;0),AP145,IF(AP122=0,0,AP124/AP122))*IF($T145=справочники!$P$10,1,1/(1+IF(Главная!$N$19=справочники!$N$12,0,Главная!$N$23)))))</f>
        <v>0</v>
      </c>
      <c r="AQ177" s="249">
        <f>AQ173*IF(AQ$8="",0,(IF(AND($T115&lt;&gt;"",$T115&lt;&gt;0),AQ145,IF(AQ122=0,0,AQ124/AQ122))*IF($T145=справочники!$P$10,1,1/(1+IF(Главная!$N$19=справочники!$N$12,0,Главная!$N$23)))))</f>
        <v>0</v>
      </c>
      <c r="AR177" s="249">
        <f>AR173*IF(AR$8="",0,(IF(AND($T115&lt;&gt;"",$T115&lt;&gt;0),AR145,IF(AR122=0,0,AR124/AR122))*IF($T145=справочники!$P$10,1,1/(1+IF(Главная!$N$19=справочники!$N$12,0,Главная!$N$23)))))</f>
        <v>0</v>
      </c>
      <c r="AS177" s="249">
        <f>AS173*IF(AS$8="",0,(IF(AND($T115&lt;&gt;"",$T115&lt;&gt;0),AS145,IF(AS122=0,0,AS124/AS122))*IF($T145=справочники!$P$10,1,1/(1+IF(Главная!$N$19=справочники!$N$12,0,Главная!$N$23)))))</f>
        <v>0</v>
      </c>
      <c r="AT177" s="249">
        <f>AT173*IF(AT$8="",0,(IF(AND($T115&lt;&gt;"",$T115&lt;&gt;0),AT145,IF(AT122=0,0,AT124/AT122))*IF($T145=справочники!$P$10,1,1/(1+IF(Главная!$N$19=справочники!$N$12,0,Главная!$N$23)))))</f>
        <v>0</v>
      </c>
      <c r="AU177" s="249">
        <f>AU173*IF(AU$8="",0,(IF(AND($T115&lt;&gt;"",$T115&lt;&gt;0),AU145,IF(AU122=0,0,AU124/AU122))*IF($T145=справочники!$P$10,1,1/(1+IF(Главная!$N$19=справочники!$N$12,0,Главная!$N$23)))))</f>
        <v>0</v>
      </c>
      <c r="AV177" s="249">
        <f>AV173*IF(AV$8="",0,(IF(AND($T115&lt;&gt;"",$T115&lt;&gt;0),AV145,IF(AV122=0,0,AV124/AV122))*IF($T145=справочники!$P$10,1,1/(1+IF(Главная!$N$19=справочники!$N$12,0,Главная!$N$23)))))</f>
        <v>0</v>
      </c>
      <c r="AW177" s="249">
        <f>AW173*IF(AW$8="",0,(IF(AND($T115&lt;&gt;"",$T115&lt;&gt;0),AW145,IF(AW122=0,0,AW124/AW122))*IF($T145=справочники!$P$10,1,1/(1+IF(Главная!$N$19=справочники!$N$12,0,Главная!$N$23)))))</f>
        <v>0</v>
      </c>
      <c r="AX177" s="249">
        <f>AX173*IF(AX$8="",0,(IF(AND($T115&lt;&gt;"",$T115&lt;&gt;0),AX145,IF(AX122=0,0,AX124/AX122))*IF($T145=справочники!$P$10,1,1/(1+IF(Главная!$N$19=справочники!$N$12,0,Главная!$N$23)))))</f>
        <v>0</v>
      </c>
      <c r="AY177" s="249">
        <f>AY173*IF(AY$8="",0,(IF(AND($T115&lt;&gt;"",$T115&lt;&gt;0),AY145,IF(AY122=0,0,AY124/AY122))*IF($T145=справочники!$P$10,1,1/(1+IF(Главная!$N$19=справочники!$N$12,0,Главная!$N$23)))))</f>
        <v>0</v>
      </c>
      <c r="AZ177" s="249">
        <f>AZ173*IF(AZ$8="",0,(IF(AND($T115&lt;&gt;"",$T115&lt;&gt;0),AZ145,IF(AZ122=0,0,AZ124/AZ122))*IF($T145=справочники!$P$10,1,1/(1+IF(Главная!$N$19=справочники!$N$12,0,Главная!$N$23)))))</f>
        <v>0</v>
      </c>
      <c r="BA177" s="249">
        <f>BA173*IF(BA$8="",0,(IF(AND($T115&lt;&gt;"",$T115&lt;&gt;0),BA145,IF(BA122=0,0,BA124/BA122))*IF($T145=справочники!$P$10,1,1/(1+IF(Главная!$N$19=справочники!$N$12,0,Главная!$N$23)))))</f>
        <v>0</v>
      </c>
      <c r="BB177" s="249">
        <f>BB173*IF(BB$8="",0,(IF(AND($T115&lt;&gt;"",$T115&lt;&gt;0),BB145,IF(BB122=0,0,BB124/BB122))*IF($T145=справочники!$P$10,1,1/(1+IF(Главная!$N$19=справочники!$N$12,0,Главная!$N$23)))))</f>
        <v>0</v>
      </c>
      <c r="BC177" s="249">
        <f>BC173*IF(BC$8="",0,(IF(AND($T115&lt;&gt;"",$T115&lt;&gt;0),BC145,IF(BC122=0,0,BC124/BC122))*IF($T145=справочники!$P$10,1,1/(1+IF(Главная!$N$19=справочники!$N$12,0,Главная!$N$23)))))</f>
        <v>0</v>
      </c>
      <c r="BD177" s="249">
        <f>BD173*IF(BD$8="",0,(IF(AND($T115&lt;&gt;"",$T115&lt;&gt;0),BD145,IF(BD122=0,0,BD124/BD122))*IF($T145=справочники!$P$10,1,1/(1+IF(Главная!$N$19=справочники!$N$12,0,Главная!$N$23)))))</f>
        <v>0</v>
      </c>
      <c r="BE177" s="249">
        <f>BE173*IF(BE$8="",0,(IF(AND($T115&lt;&gt;"",$T115&lt;&gt;0),BE145,IF(BE122=0,0,BE124/BE122))*IF($T145=справочники!$P$10,1,1/(1+IF(Главная!$N$19=справочники!$N$12,0,Главная!$N$23)))))</f>
        <v>0</v>
      </c>
      <c r="BF177" s="249">
        <f>BF173*IF(BF$8="",0,(IF(AND($T115&lt;&gt;"",$T115&lt;&gt;0),BF145,IF(BF122=0,0,BF124/BF122))*IF($T145=справочники!$P$10,1,1/(1+IF(Главная!$N$19=справочники!$N$12,0,Главная!$N$23)))))</f>
        <v>0</v>
      </c>
      <c r="BG177" s="249">
        <f>BG173*IF(BG$8="",0,(IF(AND($T115&lt;&gt;"",$T115&lt;&gt;0),BG145,IF(BG122=0,0,BG124/BG122))*IF($T145=справочники!$P$10,1,1/(1+IF(Главная!$N$19=справочники!$N$12,0,Главная!$N$23)))))</f>
        <v>0</v>
      </c>
      <c r="BH177" s="249">
        <f>BH173*IF(BH$8="",0,(IF(AND($T115&lt;&gt;"",$T115&lt;&gt;0),BH145,IF(BH122=0,0,BH124/BH122))*IF($T145=справочники!$P$10,1,1/(1+IF(Главная!$N$19=справочники!$N$12,0,Главная!$N$23)))))</f>
        <v>0</v>
      </c>
      <c r="BI177" s="249">
        <f>BI173*IF(BI$8="",0,(IF(AND($T115&lt;&gt;"",$T115&lt;&gt;0),BI145,IF(BI122=0,0,BI124/BI122))*IF($T145=справочники!$P$10,1,1/(1+IF(Главная!$N$19=справочники!$N$12,0,Главная!$N$23)))))</f>
        <v>0</v>
      </c>
      <c r="BJ177" s="249">
        <f>BJ173*IF(BJ$8="",0,(IF(AND($T115&lt;&gt;"",$T115&lt;&gt;0),BJ145,IF(BJ122=0,0,BJ124/BJ122))*IF($T145=справочники!$P$10,1,1/(1+IF(Главная!$N$19=справочники!$N$12,0,Главная!$N$23)))))</f>
        <v>0</v>
      </c>
      <c r="BK177" s="249">
        <f>BK173*IF(BK$8="",0,(IF(AND($T115&lt;&gt;"",$T115&lt;&gt;0),BK145,IF(BK122=0,0,BK124/BK122))*IF($T145=справочники!$P$10,1,1/(1+IF(Главная!$N$19=справочники!$N$12,0,Главная!$N$23)))))</f>
        <v>0</v>
      </c>
      <c r="BL177" s="249">
        <f>BL173*IF(BL$8="",0,(IF(AND($T115&lt;&gt;"",$T115&lt;&gt;0),BL145,IF(BL122=0,0,BL124/BL122))*IF($T145=справочники!$P$10,1,1/(1+IF(Главная!$N$19=справочники!$N$12,0,Главная!$N$23)))))</f>
        <v>0</v>
      </c>
      <c r="BM177" s="249">
        <f>BM173*IF(BM$8="",0,(IF(AND($T115&lt;&gt;"",$T115&lt;&gt;0),BM145,IF(BM122=0,0,BM124/BM122))*IF($T145=справочники!$P$10,1,1/(1+IF(Главная!$N$19=справочники!$N$12,0,Главная!$N$23)))))</f>
        <v>0</v>
      </c>
      <c r="BN177" s="249">
        <f>BN173*IF(BN$8="",0,(IF(AND($T115&lt;&gt;"",$T115&lt;&gt;0),BN145,IF(BN122=0,0,BN124/BN122))*IF($T145=справочники!$P$10,1,1/(1+IF(Главная!$N$19=справочники!$N$12,0,Главная!$N$23)))))</f>
        <v>0</v>
      </c>
      <c r="BO177" s="249">
        <f>BO173*IF(BO$8="",0,(IF(AND($T115&lt;&gt;"",$T115&lt;&gt;0),BO145,IF(BO122=0,0,BO124/BO122))*IF($T145=справочники!$P$10,1,1/(1+IF(Главная!$N$19=справочники!$N$12,0,Главная!$N$23)))))</f>
        <v>0</v>
      </c>
      <c r="BP177" s="249">
        <f>BP173*IF(BP$8="",0,(IF(AND($T115&lt;&gt;"",$T115&lt;&gt;0),BP145,IF(BP122=0,0,BP124/BP122))*IF($T145=справочники!$P$10,1,1/(1+IF(Главная!$N$19=справочники!$N$12,0,Главная!$N$23)))))</f>
        <v>0</v>
      </c>
      <c r="BQ177" s="249">
        <f>BQ173*IF(BQ$8="",0,(IF(AND($T115&lt;&gt;"",$T115&lt;&gt;0),BQ145,IF(BQ122=0,0,BQ124/BQ122))*IF($T145=справочники!$P$10,1,1/(1+IF(Главная!$N$19=справочники!$N$12,0,Главная!$N$23)))))</f>
        <v>0</v>
      </c>
      <c r="BR177" s="249">
        <f>BR173*IF(BR$8="",0,(IF(AND($T115&lt;&gt;"",$T115&lt;&gt;0),BR145,IF(BR122=0,0,BR124/BR122))*IF($T145=справочники!$P$10,1,1/(1+IF(Главная!$N$19=справочники!$N$12,0,Главная!$N$23)))))</f>
        <v>0</v>
      </c>
      <c r="BS177" s="249">
        <f>BS173*IF(BS$8="",0,(IF(AND($T115&lt;&gt;"",$T115&lt;&gt;0),BS145,IF(BS122=0,0,BS124/BS122))*IF($T145=справочники!$P$10,1,1/(1+IF(Главная!$N$19=справочники!$N$12,0,Главная!$N$23)))))</f>
        <v>0</v>
      </c>
      <c r="BT177" s="249">
        <f>BT173*IF(BT$8="",0,(IF(AND($T115&lt;&gt;"",$T115&lt;&gt;0),BT145,IF(BT122=0,0,BT124/BT122))*IF($T145=справочники!$P$10,1,1/(1+IF(Главная!$N$19=справочники!$N$12,0,Главная!$N$23)))))</f>
        <v>0</v>
      </c>
      <c r="BU177" s="249">
        <f>BU173*IF(BU$8="",0,(IF(AND($T115&lt;&gt;"",$T115&lt;&gt;0),BU145,IF(BU122=0,0,BU124/BU122))*IF($T145=справочники!$P$10,1,1/(1+IF(Главная!$N$19=справочники!$N$12,0,Главная!$N$23)))))</f>
        <v>0</v>
      </c>
      <c r="BV177" s="249">
        <f>BV173*IF(BV$8="",0,(IF(AND($T115&lt;&gt;"",$T115&lt;&gt;0),BV145,IF(BV122=0,0,BV124/BV122))*IF($T145=справочники!$P$10,1,1/(1+IF(Главная!$N$19=справочники!$N$12,0,Главная!$N$23)))))</f>
        <v>0</v>
      </c>
      <c r="BW177" s="249">
        <f>BW173*IF(BW$8="",0,(IF(AND($T115&lt;&gt;"",$T115&lt;&gt;0),BW145,IF(BW122=0,0,BW124/BW122))*IF($T145=справочники!$P$10,1,1/(1+IF(Главная!$N$19=справочники!$N$12,0,Главная!$N$23)))))</f>
        <v>0</v>
      </c>
      <c r="BX177" s="249">
        <f>BX173*IF(BX$8="",0,(IF(AND($T115&lt;&gt;"",$T115&lt;&gt;0),BX145,IF(BX122=0,0,BX124/BX122))*IF($T145=справочники!$P$10,1,1/(1+IF(Главная!$N$19=справочники!$N$12,0,Главная!$N$23)))))</f>
        <v>0</v>
      </c>
      <c r="BY177" s="249">
        <f>BY173*IF(BY$8="",0,(IF(AND($T115&lt;&gt;"",$T115&lt;&gt;0),BY145,IF(BY122=0,0,BY124/BY122))*IF($T145=справочники!$P$10,1,1/(1+IF(Главная!$N$19=справочники!$N$12,0,Главная!$N$23)))))</f>
        <v>0</v>
      </c>
      <c r="BZ177" s="249">
        <f>BZ173*IF(BZ$8="",0,(IF(AND($T115&lt;&gt;"",$T115&lt;&gt;0),BZ145,IF(BZ122=0,0,BZ124/BZ122))*IF($T145=справочники!$P$10,1,1/(1+IF(Главная!$N$19=справочники!$N$12,0,Главная!$N$23)))))</f>
        <v>0</v>
      </c>
      <c r="CA177" s="249">
        <f>CA173*IF(CA$8="",0,(IF(AND($T115&lt;&gt;"",$T115&lt;&gt;0),CA145,IF(CA122=0,0,CA124/CA122))*IF($T145=справочники!$P$10,1,1/(1+IF(Главная!$N$19=справочники!$N$12,0,Главная!$N$23)))))</f>
        <v>0</v>
      </c>
      <c r="CB177" s="249">
        <f>CB173*IF(CB$8="",0,(IF(AND($T115&lt;&gt;"",$T115&lt;&gt;0),CB145,IF(CB122=0,0,CB124/CB122))*IF($T145=справочники!$P$10,1,1/(1+IF(Главная!$N$19=справочники!$N$12,0,Главная!$N$23)))))</f>
        <v>0</v>
      </c>
      <c r="CC177" s="249">
        <f>CC173*IF(CC$8="",0,(IF(AND($T115&lt;&gt;"",$T115&lt;&gt;0),CC145,IF(CC122=0,0,CC124/CC122))*IF($T145=справочники!$P$10,1,1/(1+IF(Главная!$N$19=справочники!$N$12,0,Главная!$N$23)))))</f>
        <v>0</v>
      </c>
      <c r="CD177" s="249">
        <f>CD173*IF(CD$8="",0,(IF(AND($T115&lt;&gt;"",$T115&lt;&gt;0),CD145,IF(CD122=0,0,CD124/CD122))*IF($T145=справочники!$P$10,1,1/(1+IF(Главная!$N$19=справочники!$N$12,0,Главная!$N$23)))))</f>
        <v>0</v>
      </c>
      <c r="CE177" s="249">
        <f>CE173*IF(CE$8="",0,(IF(AND($T115&lt;&gt;"",$T115&lt;&gt;0),CE145,IF(CE122=0,0,CE124/CE122))*IF($T145=справочники!$P$10,1,1/(1+IF(Главная!$N$19=справочники!$N$12,0,Главная!$N$23)))))</f>
        <v>0</v>
      </c>
      <c r="CF177" s="249">
        <f>CF173*IF(CF$8="",0,(IF(AND($T115&lt;&gt;"",$T115&lt;&gt;0),CF145,IF(CF122=0,0,CF124/CF122))*IF($T145=справочники!$P$10,1,1/(1+IF(Главная!$N$19=справочники!$N$12,0,Главная!$N$23)))))</f>
        <v>0</v>
      </c>
      <c r="CG177" s="249">
        <f>CG173*IF(CG$8="",0,(IF(AND($T115&lt;&gt;"",$T115&lt;&gt;0),CG145,IF(CG122=0,0,CG124/CG122))*IF($T145=справочники!$P$10,1,1/(1+IF(Главная!$N$19=справочники!$N$12,0,Главная!$N$23)))))</f>
        <v>0</v>
      </c>
      <c r="CH177" s="249">
        <f>CH173*IF(CH$8="",0,(IF(AND($T115&lt;&gt;"",$T115&lt;&gt;0),CH145,IF(CH122=0,0,CH124/CH122))*IF($T145=справочники!$P$10,1,1/(1+IF(Главная!$N$19=справочники!$N$12,0,Главная!$N$23)))))</f>
        <v>0</v>
      </c>
      <c r="CI177" s="249">
        <f>CI173*IF(CI$8="",0,(IF(AND($T115&lt;&gt;"",$T115&lt;&gt;0),CI145,IF(CI122=0,0,CI124/CI122))*IF($T145=справочники!$P$10,1,1/(1+IF(Главная!$N$19=справочники!$N$12,0,Главная!$N$23)))))</f>
        <v>0</v>
      </c>
      <c r="CJ177" s="249">
        <f>CJ173*IF(CJ$8="",0,(IF(AND($T115&lt;&gt;"",$T115&lt;&gt;0),CJ145,IF(CJ122=0,0,CJ124/CJ122))*IF($T145=справочники!$P$10,1,1/(1+IF(Главная!$N$19=справочники!$N$12,0,Главная!$N$23)))))</f>
        <v>0</v>
      </c>
      <c r="CK177" s="249">
        <f>CK173*IF(CK$8="",0,(IF(AND($T115&lt;&gt;"",$T115&lt;&gt;0),CK145,IF(CK122=0,0,CK124/CK122))*IF($T145=справочники!$P$10,1,1/(1+IF(Главная!$N$19=справочники!$N$12,0,Главная!$N$23)))))</f>
        <v>0</v>
      </c>
      <c r="CL177" s="249">
        <f>CL173*IF(CL$8="",0,(IF(AND($T115&lt;&gt;"",$T115&lt;&gt;0),CL145,IF(CL122=0,0,CL124/CL122))*IF($T145=справочники!$P$10,1,1/(1+IF(Главная!$N$19=справочники!$N$12,0,Главная!$N$23)))))</f>
        <v>0</v>
      </c>
      <c r="CM177" s="249">
        <f>CM173*IF(CM$8="",0,(IF(AND($T115&lt;&gt;"",$T115&lt;&gt;0),CM145,IF(CM122=0,0,CM124/CM122))*IF($T145=справочники!$P$10,1,1/(1+IF(Главная!$N$19=справочники!$N$12,0,Главная!$N$23)))))</f>
        <v>0</v>
      </c>
      <c r="CN177" s="249">
        <f>CN173*IF(CN$8="",0,(IF(AND($T115&lt;&gt;"",$T115&lt;&gt;0),CN145,IF(CN122=0,0,CN124/CN122))*IF($T145=справочники!$P$10,1,1/(1+IF(Главная!$N$19=справочники!$N$12,0,Главная!$N$23)))))</f>
        <v>0</v>
      </c>
      <c r="CO177" s="249">
        <f>CO173*IF(CO$8="",0,(IF(AND($T115&lt;&gt;"",$T115&lt;&gt;0),CO145,IF(CO122=0,0,CO124/CO122))*IF($T145=справочники!$P$10,1,1/(1+IF(Главная!$N$19=справочники!$N$12,0,Главная!$N$23)))))</f>
        <v>0</v>
      </c>
      <c r="CP177" s="249">
        <f>CP173*IF(CP$8="",0,(IF(AND($T115&lt;&gt;"",$T115&lt;&gt;0),CP145,IF(CP122=0,0,CP124/CP122))*IF($T145=справочники!$P$10,1,1/(1+IF(Главная!$N$19=справочники!$N$12,0,Главная!$N$23)))))</f>
        <v>0</v>
      </c>
      <c r="CQ177" s="249">
        <f>CQ173*IF(CQ$8="",0,(IF(AND($T115&lt;&gt;"",$T115&lt;&gt;0),CQ145,IF(CQ122=0,0,CQ124/CQ122))*IF($T145=справочники!$P$10,1,1/(1+IF(Главная!$N$19=справочники!$N$12,0,Главная!$N$23)))))</f>
        <v>0</v>
      </c>
      <c r="CR177" s="249">
        <f>CR173*IF(CR$8="",0,(IF(AND($T115&lt;&gt;"",$T115&lt;&gt;0),CR145,IF(CR122=0,0,CR124/CR122))*IF($T145=справочники!$P$10,1,1/(1+IF(Главная!$N$19=справочники!$N$12,0,Главная!$N$23)))))</f>
        <v>0</v>
      </c>
      <c r="CS177" s="249">
        <f>CS173*IF(CS$8="",0,(IF(AND($T115&lt;&gt;"",$T115&lt;&gt;0),CS145,IF(CS122=0,0,CS124/CS122))*IF($T145=справочники!$P$10,1,1/(1+IF(Главная!$N$19=справочники!$N$12,0,Главная!$N$23)))))</f>
        <v>0</v>
      </c>
      <c r="CT177" s="249">
        <f>CT173*IF(CT$8="",0,(IF(AND($T115&lt;&gt;"",$T115&lt;&gt;0),CT145,IF(CT122=0,0,CT124/CT122))*IF($T145=справочники!$P$10,1,1/(1+IF(Главная!$N$19=справочники!$N$12,0,Главная!$N$23)))))</f>
        <v>0</v>
      </c>
      <c r="CU177" s="249">
        <f>CU173*IF(CU$8="",0,(IF(AND($T115&lt;&gt;"",$T115&lt;&gt;0),CU145,IF(CU122=0,0,CU124/CU122))*IF($T145=справочники!$P$10,1,1/(1+IF(Главная!$N$19=справочники!$N$12,0,Главная!$N$23)))))</f>
        <v>0</v>
      </c>
      <c r="CV177" s="249">
        <f>CV173*IF(CV$8="",0,(IF(AND($T115&lt;&gt;"",$T115&lt;&gt;0),CV145,IF(CV122=0,0,CV124/CV122))*IF($T145=справочники!$P$10,1,1/(1+IF(Главная!$N$19=справочники!$N$12,0,Главная!$N$23)))))</f>
        <v>0</v>
      </c>
      <c r="CW177" s="249">
        <f>CW173*IF(CW$8="",0,(IF(AND($T115&lt;&gt;"",$T115&lt;&gt;0),CW145,IF(CW122=0,0,CW124/CW122))*IF($T145=справочники!$P$10,1,1/(1+IF(Главная!$N$19=справочники!$N$12,0,Главная!$N$23)))))</f>
        <v>0</v>
      </c>
      <c r="CX177" s="249">
        <f>CX173*IF(CX$8="",0,(IF(AND($T115&lt;&gt;"",$T115&lt;&gt;0),CX145,IF(CX122=0,0,CX124/CX122))*IF($T145=справочники!$P$10,1,1/(1+IF(Главная!$N$19=справочники!$N$12,0,Главная!$N$23)))))</f>
        <v>0</v>
      </c>
      <c r="CY177" s="249">
        <f>CY173*IF(CY$8="",0,(IF(AND($T115&lt;&gt;"",$T115&lt;&gt;0),CY145,IF(CY122=0,0,CY124/CY122))*IF($T145=справочники!$P$10,1,1/(1+IF(Главная!$N$19=справочники!$N$12,0,Главная!$N$23)))))</f>
        <v>0</v>
      </c>
      <c r="CZ177" s="249">
        <f>CZ173*IF(CZ$8="",0,(IF(AND($T115&lt;&gt;"",$T115&lt;&gt;0),CZ145,IF(CZ122=0,0,CZ124/CZ122))*IF($T145=справочники!$P$10,1,1/(1+IF(Главная!$N$19=справочники!$N$12,0,Главная!$N$23)))))</f>
        <v>0</v>
      </c>
      <c r="DA177" s="249">
        <f>DA173*IF(DA$8="",0,(IF(AND($T115&lt;&gt;"",$T115&lt;&gt;0),DA145,IF(DA122=0,0,DA124/DA122))*IF($T145=справочники!$P$10,1,1/(1+IF(Главная!$N$19=справочники!$N$12,0,Главная!$N$23)))))</f>
        <v>0</v>
      </c>
      <c r="DB177" s="249">
        <f>DB173*IF(DB$8="",0,(IF(AND($T115&lt;&gt;"",$T115&lt;&gt;0),DB145,IF(DB122=0,0,DB124/DB122))*IF($T145=справочники!$P$10,1,1/(1+IF(Главная!$N$19=справочники!$N$12,0,Главная!$N$23)))))</f>
        <v>0</v>
      </c>
      <c r="DC177" s="249">
        <f>DC173*IF(DC$8="",0,(IF(AND($T115&lt;&gt;"",$T115&lt;&gt;0),DC145,IF(DC122=0,0,DC124/DC122))*IF($T145=справочники!$P$10,1,1/(1+IF(Главная!$N$19=справочники!$N$12,0,Главная!$N$23)))))</f>
        <v>0</v>
      </c>
      <c r="DD177" s="249">
        <f>DD173*IF(DD$8="",0,(IF(AND($T115&lt;&gt;"",$T115&lt;&gt;0),DD145,IF(DD122=0,0,DD124/DD122))*IF($T145=справочники!$P$10,1,1/(1+IF(Главная!$N$19=справочники!$N$12,0,Главная!$N$23)))))</f>
        <v>0</v>
      </c>
      <c r="DE177" s="249">
        <f>DE173*IF(DE$8="",0,(IF(AND($T115&lt;&gt;"",$T115&lt;&gt;0),DE145,IF(DE122=0,0,DE124/DE122))*IF($T145=справочники!$P$10,1,1/(1+IF(Главная!$N$19=справочники!$N$12,0,Главная!$N$23)))))</f>
        <v>0</v>
      </c>
      <c r="DF177" s="249">
        <f>DF173*IF(DF$8="",0,(IF(AND($T115&lt;&gt;"",$T115&lt;&gt;0),DF145,IF(DF122=0,0,DF124/DF122))*IF($T145=справочники!$P$10,1,1/(1+IF(Главная!$N$19=справочники!$N$12,0,Главная!$N$23)))))</f>
        <v>0</v>
      </c>
      <c r="DG177" s="249">
        <f>DG173*IF(DG$8="",0,(IF(AND($T115&lt;&gt;"",$T115&lt;&gt;0),DG145,IF(DG122=0,0,DG124/DG122))*IF($T145=справочники!$P$10,1,1/(1+IF(Главная!$N$19=справочники!$N$12,0,Главная!$N$23)))))</f>
        <v>0</v>
      </c>
      <c r="DH177" s="249">
        <f>DH173*IF(DH$8="",0,(IF(AND($T115&lt;&gt;"",$T115&lt;&gt;0),DH145,IF(DH122=0,0,DH124/DH122))*IF($T145=справочники!$P$10,1,1/(1+IF(Главная!$N$19=справочники!$N$12,0,Главная!$N$23)))))</f>
        <v>0</v>
      </c>
      <c r="DI177" s="249">
        <f>DI173*IF(DI$8="",0,(IF(AND($T115&lt;&gt;"",$T115&lt;&gt;0),DI145,IF(DI122=0,0,DI124/DI122))*IF($T145=справочники!$P$10,1,1/(1+IF(Главная!$N$19=справочники!$N$12,0,Главная!$N$23)))))</f>
        <v>0</v>
      </c>
      <c r="DJ177" s="249">
        <f>DJ173*IF(DJ$8="",0,(IF(AND($T115&lt;&gt;"",$T115&lt;&gt;0),DJ145,IF(DJ122=0,0,DJ124/DJ122))*IF($T145=справочники!$P$10,1,1/(1+IF(Главная!$N$19=справочники!$N$12,0,Главная!$N$23)))))</f>
        <v>0</v>
      </c>
      <c r="DK177" s="249">
        <f>DK173*IF(DK$8="",0,(IF(AND($T115&lt;&gt;"",$T115&lt;&gt;0),DK145,IF(DK122=0,0,DK124/DK122))*IF($T145=справочники!$P$10,1,1/(1+IF(Главная!$N$19=справочники!$N$12,0,Главная!$N$23)))))</f>
        <v>0</v>
      </c>
      <c r="DL177" s="249">
        <f>DL173*IF(DL$8="",0,(IF(AND($T115&lt;&gt;"",$T115&lt;&gt;0),DL145,IF(DL122=0,0,DL124/DL122))*IF($T145=справочники!$P$10,1,1/(1+IF(Главная!$N$19=справочники!$N$12,0,Главная!$N$23)))))</f>
        <v>0</v>
      </c>
      <c r="DM177" s="249">
        <f>DM173*IF(DM$8="",0,(IF(AND($T115&lt;&gt;"",$T115&lt;&gt;0),DM145,IF(DM122=0,0,DM124/DM122))*IF($T145=справочники!$P$10,1,1/(1+IF(Главная!$N$19=справочники!$N$12,0,Главная!$N$23)))))</f>
        <v>0</v>
      </c>
      <c r="DN177" s="249">
        <f>DN173*IF(DN$8="",0,(IF(AND($T115&lt;&gt;"",$T115&lt;&gt;0),DN145,IF(DN122=0,0,DN124/DN122))*IF($T145=справочники!$P$10,1,1/(1+IF(Главная!$N$19=справочники!$N$12,0,Главная!$N$23)))))</f>
        <v>0</v>
      </c>
      <c r="DO177" s="249">
        <f>DO173*IF(DO$8="",0,(IF(AND($T115&lt;&gt;"",$T115&lt;&gt;0),DO145,IF(DO122=0,0,DO124/DO122))*IF($T145=справочники!$P$10,1,1/(1+IF(Главная!$N$19=справочники!$N$12,0,Главная!$N$23)))))</f>
        <v>0</v>
      </c>
      <c r="DP177" s="249">
        <f>DP173*IF(DP$8="",0,(IF(AND($T115&lt;&gt;"",$T115&lt;&gt;0),DP145,IF(DP122=0,0,DP124/DP122))*IF($T145=справочники!$P$10,1,1/(1+IF(Главная!$N$19=справочники!$N$12,0,Главная!$N$23)))))</f>
        <v>0</v>
      </c>
      <c r="DQ177" s="249">
        <f>DQ173*IF(DQ$8="",0,(IF(AND($T115&lt;&gt;"",$T115&lt;&gt;0),DQ145,IF(DQ122=0,0,DQ124/DQ122))*IF($T145=справочники!$P$10,1,1/(1+IF(Главная!$N$19=справочники!$N$12,0,Главная!$N$23)))))</f>
        <v>0</v>
      </c>
      <c r="DR177" s="249">
        <f>DR173*IF(DR$8="",0,(IF(AND($T115&lt;&gt;"",$T115&lt;&gt;0),DR145,IF(DR122=0,0,DR124/DR122))*IF($T145=справочники!$P$10,1,1/(1+IF(Главная!$N$19=справочники!$N$12,0,Главная!$N$23)))))</f>
        <v>0</v>
      </c>
      <c r="DS177" s="249">
        <f>DS173*IF(DS$8="",0,(IF(AND($T115&lt;&gt;"",$T115&lt;&gt;0),DS145,IF(DS122=0,0,DS124/DS122))*IF($T145=справочники!$P$10,1,1/(1+IF(Главная!$N$19=справочники!$N$12,0,Главная!$N$23)))))</f>
        <v>0</v>
      </c>
      <c r="DT177" s="249">
        <f>DT173*IF(DT$8="",0,(IF(AND($T115&lt;&gt;"",$T115&lt;&gt;0),DT145,IF(DT122=0,0,DT124/DT122))*IF($T145=справочники!$P$10,1,1/(1+IF(Главная!$N$19=справочники!$N$12,0,Главная!$N$23)))))</f>
        <v>0</v>
      </c>
      <c r="DU177" s="249">
        <f>DU173*IF(DU$8="",0,(IF(AND($T115&lt;&gt;"",$T115&lt;&gt;0),DU145,IF(DU122=0,0,DU124/DU122))*IF($T145=справочники!$P$10,1,1/(1+IF(Главная!$N$19=справочники!$N$12,0,Главная!$N$23)))))</f>
        <v>0</v>
      </c>
      <c r="DV177" s="249">
        <f>DV173*IF(DV$8="",0,(IF(AND($T115&lt;&gt;"",$T115&lt;&gt;0),DV145,IF(DV122=0,0,DV124/DV122))*IF($T145=справочники!$P$10,1,1/(1+IF(Главная!$N$19=справочники!$N$12,0,Главная!$N$23)))))</f>
        <v>0</v>
      </c>
      <c r="DW177" s="249">
        <f>DW173*IF(DW$8="",0,(IF(AND($T115&lt;&gt;"",$T115&lt;&gt;0),DW145,IF(DW122=0,0,DW124/DW122))*IF($T145=справочники!$P$10,1,1/(1+IF(Главная!$N$19=справочники!$N$12,0,Главная!$N$23)))))</f>
        <v>0</v>
      </c>
      <c r="DX177" s="249">
        <f>DX173*IF(DX$8="",0,(IF(AND($T115&lt;&gt;"",$T115&lt;&gt;0),DX145,IF(DX122=0,0,DX124/DX122))*IF($T145=справочники!$P$10,1,1/(1+IF(Главная!$N$19=справочники!$N$12,0,Главная!$N$23)))))</f>
        <v>0</v>
      </c>
      <c r="DY177" s="249">
        <f>DY173*IF(DY$8="",0,(IF(AND($T115&lt;&gt;"",$T115&lt;&gt;0),DY145,IF(DY122=0,0,DY124/DY122))*IF($T145=справочники!$P$10,1,1/(1+IF(Главная!$N$19=справочники!$N$12,0,Главная!$N$23)))))</f>
        <v>0</v>
      </c>
      <c r="DZ177" s="249">
        <f>DZ173*IF(DZ$8="",0,(IF(AND($T115&lt;&gt;"",$T115&lt;&gt;0),DZ145,IF(DZ122=0,0,DZ124/DZ122))*IF($T145=справочники!$P$10,1,1/(1+IF(Главная!$N$19=справочники!$N$12,0,Главная!$N$23)))))</f>
        <v>0</v>
      </c>
      <c r="EA177" s="249">
        <f>EA173*IF(EA$8="",0,(IF(AND($T115&lt;&gt;"",$T115&lt;&gt;0),EA145,IF(EA122=0,0,EA124/EA122))*IF($T145=справочники!$P$10,1,1/(1+IF(Главная!$N$19=справочники!$N$12,0,Главная!$N$23)))))</f>
        <v>0</v>
      </c>
      <c r="EB177" s="249">
        <f>EB173*IF(EB$8="",0,(IF(AND($T115&lt;&gt;"",$T115&lt;&gt;0),EB145,IF(EB122=0,0,EB124/EB122))*IF($T145=справочники!$P$10,1,1/(1+IF(Главная!$N$19=справочники!$N$12,0,Главная!$N$23)))))</f>
        <v>0</v>
      </c>
      <c r="EC177" s="249">
        <f>EC173*IF(EC$8="",0,(IF(AND($T115&lt;&gt;"",$T115&lt;&gt;0),EC145,IF(EC122=0,0,EC124/EC122))*IF($T145=справочники!$P$10,1,1/(1+IF(Главная!$N$19=справочники!$N$12,0,Главная!$N$23)))))</f>
        <v>0</v>
      </c>
      <c r="ED177" s="249">
        <f>ED173*IF(ED$8="",0,(IF(AND($T115&lt;&gt;"",$T115&lt;&gt;0),ED145,IF(ED122=0,0,ED124/ED122))*IF($T145=справочники!$P$10,1,1/(1+IF(Главная!$N$19=справочники!$N$12,0,Главная!$N$23)))))</f>
        <v>0</v>
      </c>
      <c r="EE177" s="249">
        <f>EE173*IF(EE$8="",0,(IF(AND($T115&lt;&gt;"",$T115&lt;&gt;0),EE145,IF(EE122=0,0,EE124/EE122))*IF($T145=справочники!$P$10,1,1/(1+IF(Главная!$N$19=справочники!$N$12,0,Главная!$N$23)))))</f>
        <v>0</v>
      </c>
      <c r="EF177" s="249">
        <f>EF173*IF(EF$8="",0,(IF(AND($T115&lt;&gt;"",$T115&lt;&gt;0),EF145,IF(EF122=0,0,EF124/EF122))*IF($T145=справочники!$P$10,1,1/(1+IF(Главная!$N$19=справочники!$N$12,0,Главная!$N$23)))))</f>
        <v>0</v>
      </c>
      <c r="EG177" s="249">
        <f>EG173*IF(EG$8="",0,(IF(AND($T115&lt;&gt;"",$T115&lt;&gt;0),EG145,IF(EG122=0,0,EG124/EG122))*IF($T145=справочники!$P$10,1,1/(1+IF(Главная!$N$19=справочники!$N$12,0,Главная!$N$23)))))</f>
        <v>0</v>
      </c>
      <c r="EH177" s="249">
        <f>EH173*IF(EH$8="",0,(IF(AND($T115&lt;&gt;"",$T115&lt;&gt;0),EH145,IF(EH122=0,0,EH124/EH122))*IF($T145=справочники!$P$10,1,1/(1+IF(Главная!$N$19=справочники!$N$12,0,Главная!$N$23)))))</f>
        <v>0</v>
      </c>
      <c r="EI177" s="249">
        <f>EI173*IF(EI$8="",0,(IF(AND($T115&lt;&gt;"",$T115&lt;&gt;0),EI145,IF(EI122=0,0,EI124/EI122))*IF($T145=справочники!$P$10,1,1/(1+IF(Главная!$N$19=справочники!$N$12,0,Главная!$N$23)))))</f>
        <v>0</v>
      </c>
      <c r="EJ177" s="249">
        <f>EJ173*IF(EJ$8="",0,(IF(AND($T115&lt;&gt;"",$T115&lt;&gt;0),EJ145,IF(EJ122=0,0,EJ124/EJ122))*IF($T145=справочники!$P$10,1,1/(1+IF(Главная!$N$19=справочники!$N$12,0,Главная!$N$23)))))</f>
        <v>0</v>
      </c>
      <c r="EK177" s="249">
        <f>EK173*IF(EK$8="",0,(IF(AND($T115&lt;&gt;"",$T115&lt;&gt;0),EK145,IF(EK122=0,0,EK124/EK122))*IF($T145=справочники!$P$10,1,1/(1+IF(Главная!$N$19=справочники!$N$12,0,Главная!$N$23)))))</f>
        <v>0</v>
      </c>
      <c r="EL177" s="249">
        <f>EL173*IF(EL$8="",0,(IF(AND($T115&lt;&gt;"",$T115&lt;&gt;0),EL145,IF(EL122=0,0,EL124/EL122))*IF($T145=справочники!$P$10,1,1/(1+IF(Главная!$N$19=справочники!$N$12,0,Главная!$N$23)))))</f>
        <v>0</v>
      </c>
      <c r="EM177" s="249">
        <f>EM173*IF(EM$8="",0,(IF(AND($T115&lt;&gt;"",$T115&lt;&gt;0),EM145,IF(EM122=0,0,EM124/EM122))*IF($T145=справочники!$P$10,1,1/(1+IF(Главная!$N$19=справочники!$N$12,0,Главная!$N$23)))))</f>
        <v>0</v>
      </c>
      <c r="EN177" s="249">
        <f>EN173*IF(EN$8="",0,(IF(AND($T115&lt;&gt;"",$T115&lt;&gt;0),EN145,IF(EN122=0,0,EN124/EN122))*IF($T145=справочники!$P$10,1,1/(1+IF(Главная!$N$19=справочники!$N$12,0,Главная!$N$23)))))</f>
        <v>0</v>
      </c>
      <c r="EO177" s="249">
        <f>EO173*IF(EO$8="",0,(IF(AND($T115&lt;&gt;"",$T115&lt;&gt;0),EO145,IF(EO122=0,0,EO124/EO122))*IF($T145=справочники!$P$10,1,1/(1+IF(Главная!$N$19=справочники!$N$12,0,Главная!$N$23)))))</f>
        <v>0</v>
      </c>
      <c r="EP177" s="249">
        <f>EP173*IF(EP$8="",0,(IF(AND($T115&lt;&gt;"",$T115&lt;&gt;0),EP145,IF(EP122=0,0,EP124/EP122))*IF($T145=справочники!$P$10,1,1/(1+IF(Главная!$N$19=справочники!$N$12,0,Главная!$N$23)))))</f>
        <v>0</v>
      </c>
      <c r="EQ177" s="249">
        <f>EQ173*IF(EQ$8="",0,(IF(AND($T115&lt;&gt;"",$T115&lt;&gt;0),EQ145,IF(EQ122=0,0,EQ124/EQ122))*IF($T145=справочники!$P$10,1,1/(1+IF(Главная!$N$19=справочники!$N$12,0,Главная!$N$23)))))</f>
        <v>0</v>
      </c>
      <c r="ER177" s="249">
        <f>ER173*IF(ER$8="",0,(IF(AND($T115&lt;&gt;"",$T115&lt;&gt;0),ER145,IF(ER122=0,0,ER124/ER122))*IF($T145=справочники!$P$10,1,1/(1+IF(Главная!$N$19=справочники!$N$12,0,Главная!$N$23)))))</f>
        <v>0</v>
      </c>
      <c r="ES177" s="249">
        <f>ES173*IF(ES$8="",0,(IF(AND($T115&lt;&gt;"",$T115&lt;&gt;0),ES145,IF(ES122=0,0,ES124/ES122))*IF($T145=справочники!$P$10,1,1/(1+IF(Главная!$N$19=справочники!$N$12,0,Главная!$N$23)))))</f>
        <v>0</v>
      </c>
      <c r="ET177" s="249">
        <f>ET173*IF(ET$8="",0,(IF(AND($T115&lt;&gt;"",$T115&lt;&gt;0),ET145,IF(ET122=0,0,ET124/ET122))*IF($T145=справочники!$P$10,1,1/(1+IF(Главная!$N$19=справочники!$N$12,0,Главная!$N$23)))))</f>
        <v>0</v>
      </c>
      <c r="EU177" s="249">
        <f>EU173*IF(EU$8="",0,(IF(AND($T115&lt;&gt;"",$T115&lt;&gt;0),EU145,IF(EU122=0,0,EU124/EU122))*IF($T145=справочники!$P$10,1,1/(1+IF(Главная!$N$19=справочники!$N$12,0,Главная!$N$23)))))</f>
        <v>0</v>
      </c>
      <c r="EV177" s="249">
        <f>EV173*IF(EV$8="",0,(IF(AND($T115&lt;&gt;"",$T115&lt;&gt;0),EV145,IF(EV122=0,0,EV124/EV122))*IF($T145=справочники!$P$10,1,1/(1+IF(Главная!$N$19=справочники!$N$12,0,Главная!$N$23)))))</f>
        <v>0</v>
      </c>
      <c r="EW177" s="249">
        <f>EW173*IF(EW$8="",0,(IF(AND($T115&lt;&gt;"",$T115&lt;&gt;0),EW145,IF(EW122=0,0,EW124/EW122))*IF($T145=справочники!$P$10,1,1/(1+IF(Главная!$N$19=справочники!$N$12,0,Главная!$N$23)))))</f>
        <v>0</v>
      </c>
      <c r="EX177" s="249">
        <f>EX173*IF(EX$8="",0,(IF(AND($T115&lt;&gt;"",$T115&lt;&gt;0),EX145,IF(EX122=0,0,EX124/EX122))*IF($T145=справочники!$P$10,1,1/(1+IF(Главная!$N$19=справочники!$N$12,0,Главная!$N$23)))))</f>
        <v>0</v>
      </c>
      <c r="EY177" s="249">
        <f>EY173*IF(EY$8="",0,(IF(AND($T115&lt;&gt;"",$T115&lt;&gt;0),EY145,IF(EY122=0,0,EY124/EY122))*IF($T145=справочники!$P$10,1,1/(1+IF(Главная!$N$19=справочники!$N$12,0,Главная!$N$23)))))</f>
        <v>0</v>
      </c>
      <c r="EZ177" s="249">
        <f>EZ173*IF(EZ$8="",0,(IF(AND($T115&lt;&gt;"",$T115&lt;&gt;0),EZ145,IF(EZ122=0,0,EZ124/EZ122))*IF($T145=справочники!$P$10,1,1/(1+IF(Главная!$N$19=справочники!$N$12,0,Главная!$N$23)))))</f>
        <v>0</v>
      </c>
      <c r="FA177" s="249">
        <f>FA173*IF(FA$8="",0,(IF(AND($T115&lt;&gt;"",$T115&lt;&gt;0),FA145,IF(FA122=0,0,FA124/FA122))*IF($T145=справочники!$P$10,1,1/(1+IF(Главная!$N$19=справочники!$N$12,0,Главная!$N$23)))))</f>
        <v>0</v>
      </c>
      <c r="FB177" s="249">
        <f>FB173*IF(FB$8="",0,(IF(AND($T115&lt;&gt;"",$T115&lt;&gt;0),FB145,IF(FB122=0,0,FB124/FB122))*IF($T145=справочники!$P$10,1,1/(1+IF(Главная!$N$19=справочники!$N$12,0,Главная!$N$23)))))</f>
        <v>0</v>
      </c>
      <c r="FC177" s="249">
        <f>FC173*IF(FC$8="",0,(IF(AND($T115&lt;&gt;"",$T115&lt;&gt;0),FC145,IF(FC122=0,0,FC124/FC122))*IF($T145=справочники!$P$10,1,1/(1+IF(Главная!$N$19=справочники!$N$12,0,Главная!$N$23)))))</f>
        <v>0</v>
      </c>
      <c r="FD177" s="249">
        <f>FD173*IF(FD$8="",0,(IF(AND($T115&lt;&gt;"",$T115&lt;&gt;0),FD145,IF(FD122=0,0,FD124/FD122))*IF($T145=справочники!$P$10,1,1/(1+IF(Главная!$N$19=справочники!$N$12,0,Главная!$N$23)))))</f>
        <v>0</v>
      </c>
      <c r="FE177" s="249">
        <f>FE173*IF(FE$8="",0,(IF(AND($T115&lt;&gt;"",$T115&lt;&gt;0),FE145,IF(FE122=0,0,FE124/FE122))*IF($T145=справочники!$P$10,1,1/(1+IF(Главная!$N$19=справочники!$N$12,0,Главная!$N$23)))))</f>
        <v>0</v>
      </c>
      <c r="FF177" s="249">
        <f>FF173*IF(FF$8="",0,(IF(AND($T115&lt;&gt;"",$T115&lt;&gt;0),FF145,IF(FF122=0,0,FF124/FF122))*IF($T145=справочники!$P$10,1,1/(1+IF(Главная!$N$19=справочники!$N$12,0,Главная!$N$23)))))</f>
        <v>0</v>
      </c>
      <c r="FG177" s="249">
        <f>FG173*IF(FG$8="",0,(IF(AND($T115&lt;&gt;"",$T115&lt;&gt;0),FG145,IF(FG122=0,0,FG124/FG122))*IF($T145=справочники!$P$10,1,1/(1+IF(Главная!$N$19=справочники!$N$12,0,Главная!$N$23)))))</f>
        <v>0</v>
      </c>
      <c r="FH177" s="249">
        <f>FH173*IF(FH$8="",0,(IF(AND($T115&lt;&gt;"",$T115&lt;&gt;0),FH145,IF(FH122=0,0,FH124/FH122))*IF($T145=справочники!$P$10,1,1/(1+IF(Главная!$N$19=справочники!$N$12,0,Главная!$N$23)))))</f>
        <v>0</v>
      </c>
      <c r="FI177" s="249">
        <f>FI173*IF(FI$8="",0,(IF(AND($T115&lt;&gt;"",$T115&lt;&gt;0),FI145,IF(FI122=0,0,FI124/FI122))*IF($T145=справочники!$P$10,1,1/(1+IF(Главная!$N$19=справочники!$N$12,0,Главная!$N$23)))))</f>
        <v>0</v>
      </c>
      <c r="FJ177" s="249">
        <f>FJ173*IF(FJ$8="",0,(IF(AND($T115&lt;&gt;"",$T115&lt;&gt;0),FJ145,IF(FJ122=0,0,FJ124/FJ122))*IF($T145=справочники!$P$10,1,1/(1+IF(Главная!$N$19=справочники!$N$12,0,Главная!$N$23)))))</f>
        <v>0</v>
      </c>
      <c r="FK177" s="249">
        <f>FK173*IF(FK$8="",0,(IF(AND($T115&lt;&gt;"",$T115&lt;&gt;0),FK145,IF(FK122=0,0,FK124/FK122))*IF($T145=справочники!$P$10,1,1/(1+IF(Главная!$N$19=справочники!$N$12,0,Главная!$N$23)))))</f>
        <v>0</v>
      </c>
      <c r="FL177" s="249">
        <f>FL173*IF(FL$8="",0,(IF(AND($T115&lt;&gt;"",$T115&lt;&gt;0),FL145,IF(FL122=0,0,FL124/FL122))*IF($T145=справочники!$P$10,1,1/(1+IF(Главная!$N$19=справочники!$N$12,0,Главная!$N$23)))))</f>
        <v>0</v>
      </c>
      <c r="FM177" s="249">
        <f>FM173*IF(FM$8="",0,(IF(AND($T115&lt;&gt;"",$T115&lt;&gt;0),FM145,IF(FM122=0,0,FM124/FM122))*IF($T145=справочники!$P$10,1,1/(1+IF(Главная!$N$19=справочники!$N$12,0,Главная!$N$23)))))</f>
        <v>0</v>
      </c>
      <c r="FN177" s="249">
        <f>FN173*IF(FN$8="",0,(IF(AND($T115&lt;&gt;"",$T115&lt;&gt;0),FN145,IF(FN122=0,0,FN124/FN122))*IF($T145=справочники!$P$10,1,1/(1+IF(Главная!$N$19=справочники!$N$12,0,Главная!$N$23)))))</f>
        <v>0</v>
      </c>
      <c r="FO177" s="249">
        <f>FO173*IF(FO$8="",0,(IF(AND($T115&lt;&gt;"",$T115&lt;&gt;0),FO145,IF(FO122=0,0,FO124/FO122))*IF($T145=справочники!$P$10,1,1/(1+IF(Главная!$N$19=справочники!$N$12,0,Главная!$N$23)))))</f>
        <v>0</v>
      </c>
      <c r="FP177" s="249">
        <f>FP173*IF(FP$8="",0,(IF(AND($T115&lt;&gt;"",$T115&lt;&gt;0),FP145,IF(FP122=0,0,FP124/FP122))*IF($T145=справочники!$P$10,1,1/(1+IF(Главная!$N$19=справочники!$N$12,0,Главная!$N$23)))))</f>
        <v>0</v>
      </c>
      <c r="FQ177" s="249">
        <f>FQ173*IF(FQ$8="",0,(IF(AND($T115&lt;&gt;"",$T115&lt;&gt;0),FQ145,IF(FQ122=0,0,FQ124/FQ122))*IF($T145=справочники!$P$10,1,1/(1+IF(Главная!$N$19=справочники!$N$12,0,Главная!$N$23)))))</f>
        <v>0</v>
      </c>
      <c r="FR177" s="249">
        <f>FR173*IF(FR$8="",0,(IF(AND($T115&lt;&gt;"",$T115&lt;&gt;0),FR145,IF(FR122=0,0,FR124/FR122))*IF($T145=справочники!$P$10,1,1/(1+IF(Главная!$N$19=справочники!$N$12,0,Главная!$N$23)))))</f>
        <v>0</v>
      </c>
      <c r="FS177" s="249">
        <f>FS173*IF(FS$8="",0,(IF(AND($T115&lt;&gt;"",$T115&lt;&gt;0),FS145,IF(FS122=0,0,FS124/FS122))*IF($T145=справочники!$P$10,1,1/(1+IF(Главная!$N$19=справочники!$N$12,0,Главная!$N$23)))))</f>
        <v>0</v>
      </c>
      <c r="FT177" s="249">
        <f>FT173*IF(FT$8="",0,(IF(AND($T115&lt;&gt;"",$T115&lt;&gt;0),FT145,IF(FT122=0,0,FT124/FT122))*IF($T145=справочники!$P$10,1,1/(1+IF(Главная!$N$19=справочники!$N$12,0,Главная!$N$23)))))</f>
        <v>0</v>
      </c>
      <c r="FU177" s="249">
        <f>FU173*IF(FU$8="",0,(IF(AND($T115&lt;&gt;"",$T115&lt;&gt;0),FU145,IF(FU122=0,0,FU124/FU122))*IF($T145=справочники!$P$10,1,1/(1+IF(Главная!$N$19=справочники!$N$12,0,Главная!$N$23)))))</f>
        <v>0</v>
      </c>
      <c r="FV177" s="249">
        <f>FV173*IF(FV$8="",0,(IF(AND($T115&lt;&gt;"",$T115&lt;&gt;0),FV145,IF(FV122=0,0,FV124/FV122))*IF($T145=справочники!$P$10,1,1/(1+IF(Главная!$N$19=справочники!$N$12,0,Главная!$N$23)))))</f>
        <v>0</v>
      </c>
      <c r="FW177" s="249">
        <f>FW173*IF(FW$8="",0,(IF(AND($T115&lt;&gt;"",$T115&lt;&gt;0),FW145,IF(FW122=0,0,FW124/FW122))*IF($T145=справочники!$P$10,1,1/(1+IF(Главная!$N$19=справочники!$N$12,0,Главная!$N$23)))))</f>
        <v>0</v>
      </c>
      <c r="FX177" s="249">
        <f>FX173*IF(FX$8="",0,(IF(AND($T115&lt;&gt;"",$T115&lt;&gt;0),FX145,IF(FX122=0,0,FX124/FX122))*IF($T145=справочники!$P$10,1,1/(1+IF(Главная!$N$19=справочники!$N$12,0,Главная!$N$23)))))</f>
        <v>0</v>
      </c>
      <c r="FY177" s="249">
        <f>FY173*IF(FY$8="",0,(IF(AND($T115&lt;&gt;"",$T115&lt;&gt;0),FY145,IF(FY122=0,0,FY124/FY122))*IF($T145=справочники!$P$10,1,1/(1+IF(Главная!$N$19=справочники!$N$12,0,Главная!$N$23)))))</f>
        <v>0</v>
      </c>
      <c r="FZ177" s="249">
        <f>FZ173*IF(FZ$8="",0,(IF(AND($T115&lt;&gt;"",$T115&lt;&gt;0),FZ145,IF(FZ122=0,0,FZ124/FZ122))*IF($T145=справочники!$P$10,1,1/(1+IF(Главная!$N$19=справочники!$N$12,0,Главная!$N$23)))))</f>
        <v>0</v>
      </c>
      <c r="GA177" s="249">
        <f>GA173*IF(GA$8="",0,(IF(AND($T115&lt;&gt;"",$T115&lt;&gt;0),GA145,IF(GA122=0,0,GA124/GA122))*IF($T145=справочники!$P$10,1,1/(1+IF(Главная!$N$19=справочники!$N$12,0,Главная!$N$23)))))</f>
        <v>0</v>
      </c>
      <c r="GB177" s="249">
        <f>GB173*IF(GB$8="",0,(IF(AND($T115&lt;&gt;"",$T115&lt;&gt;0),GB145,IF(GB122=0,0,GB124/GB122))*IF($T145=справочники!$P$10,1,1/(1+IF(Главная!$N$19=справочники!$N$12,0,Главная!$N$23)))))</f>
        <v>0</v>
      </c>
      <c r="GC177" s="249">
        <f>GC173*IF(GC$8="",0,(IF(AND($T115&lt;&gt;"",$T115&lt;&gt;0),GC145,IF(GC122=0,0,GC124/GC122))*IF($T145=справочники!$P$10,1,1/(1+IF(Главная!$N$19=справочники!$N$12,0,Главная!$N$23)))))</f>
        <v>0</v>
      </c>
      <c r="GD177" s="249">
        <f>GD173*IF(GD$8="",0,(IF(AND($T115&lt;&gt;"",$T115&lt;&gt;0),GD145,IF(GD122=0,0,GD124/GD122))*IF($T145=справочники!$P$10,1,1/(1+IF(Главная!$N$19=справочники!$N$12,0,Главная!$N$23)))))</f>
        <v>0</v>
      </c>
      <c r="GE177" s="249">
        <f>GE173*IF(GE$8="",0,(IF(AND($T115&lt;&gt;"",$T115&lt;&gt;0),GE145,IF(GE122=0,0,GE124/GE122))*IF($T145=справочники!$P$10,1,1/(1+IF(Главная!$N$19=справочники!$N$12,0,Главная!$N$23)))))</f>
        <v>0</v>
      </c>
      <c r="GF177" s="249">
        <f>GF173*IF(GF$8="",0,(IF(AND($T115&lt;&gt;"",$T115&lt;&gt;0),GF145,IF(GF122=0,0,GF124/GF122))*IF($T145=справочники!$P$10,1,1/(1+IF(Главная!$N$19=справочники!$N$12,0,Главная!$N$23)))))</f>
        <v>0</v>
      </c>
      <c r="GG177" s="249">
        <f>GG173*IF(GG$8="",0,(IF(AND($T115&lt;&gt;"",$T115&lt;&gt;0),GG145,IF(GG122=0,0,GG124/GG122))*IF($T145=справочники!$P$10,1,1/(1+IF(Главная!$N$19=справочники!$N$12,0,Главная!$N$23)))))</f>
        <v>0</v>
      </c>
      <c r="GH177" s="249">
        <f>GH173*IF(GH$8="",0,(IF(AND($T115&lt;&gt;"",$T115&lt;&gt;0),GH145,IF(GH122=0,0,GH124/GH122))*IF($T145=справочники!$P$10,1,1/(1+IF(Главная!$N$19=справочники!$N$12,0,Главная!$N$23)))))</f>
        <v>0</v>
      </c>
      <c r="GI177" s="249">
        <f>GI173*IF(GI$8="",0,(IF(AND($T115&lt;&gt;"",$T115&lt;&gt;0),GI145,IF(GI122=0,0,GI124/GI122))*IF($T145=справочники!$P$10,1,1/(1+IF(Главная!$N$19=справочники!$N$12,0,Главная!$N$23)))))</f>
        <v>0</v>
      </c>
      <c r="GJ177" s="249">
        <f>GJ173*IF(GJ$8="",0,(IF(AND($T115&lt;&gt;"",$T115&lt;&gt;0),GJ145,IF(GJ122=0,0,GJ124/GJ122))*IF($T145=справочники!$P$10,1,1/(1+IF(Главная!$N$19=справочники!$N$12,0,Главная!$N$23)))))</f>
        <v>0</v>
      </c>
      <c r="GK177" s="249">
        <f>GK173*IF(GK$8="",0,(IF(AND($T115&lt;&gt;"",$T115&lt;&gt;0),GK145,IF(GK122=0,0,GK124/GK122))*IF($T145=справочники!$P$10,1,1/(1+IF(Главная!$N$19=справочники!$N$12,0,Главная!$N$23)))))</f>
        <v>0</v>
      </c>
      <c r="GL177" s="249">
        <f>GL173*IF(GL$8="",0,(IF(AND($T115&lt;&gt;"",$T115&lt;&gt;0),GL145,IF(GL122=0,0,GL124/GL122))*IF($T145=справочники!$P$10,1,1/(1+IF(Главная!$N$19=справочники!$N$12,0,Главная!$N$23)))))</f>
        <v>0</v>
      </c>
      <c r="GM177" s="249">
        <f>GM173*IF(GM$8="",0,(IF(AND($T115&lt;&gt;"",$T115&lt;&gt;0),GM145,IF(GM122=0,0,GM124/GM122))*IF($T145=справочники!$P$10,1,1/(1+IF(Главная!$N$19=справочники!$N$12,0,Главная!$N$23)))))</f>
        <v>0</v>
      </c>
      <c r="GN177" s="249">
        <f>GN173*IF(GN$8="",0,(IF(AND($T115&lt;&gt;"",$T115&lt;&gt;0),GN145,IF(GN122=0,0,GN124/GN122))*IF($T145=справочники!$P$10,1,1/(1+IF(Главная!$N$19=справочники!$N$12,0,Главная!$N$23)))))</f>
        <v>0</v>
      </c>
      <c r="GO177" s="249">
        <f>GO173*IF(GO$8="",0,(IF(AND($T115&lt;&gt;"",$T115&lt;&gt;0),GO145,IF(GO122=0,0,GO124/GO122))*IF($T145=справочники!$P$10,1,1/(1+IF(Главная!$N$19=справочники!$N$12,0,Главная!$N$23)))))</f>
        <v>0</v>
      </c>
      <c r="GP177" s="249">
        <f>GP173*IF(GP$8="",0,(IF(AND($T115&lt;&gt;"",$T115&lt;&gt;0),GP145,IF(GP122=0,0,GP124/GP122))*IF($T145=справочники!$P$10,1,1/(1+IF(Главная!$N$19=справочники!$N$12,0,Главная!$N$23)))))</f>
        <v>0</v>
      </c>
      <c r="GQ177" s="249">
        <f>GQ173*IF(GQ$8="",0,(IF(AND($T115&lt;&gt;"",$T115&lt;&gt;0),GQ145,IF(GQ122=0,0,GQ124/GQ122))*IF($T145=справочники!$P$10,1,1/(1+IF(Главная!$N$19=справочники!$N$12,0,Главная!$N$23)))))</f>
        <v>0</v>
      </c>
      <c r="GR177" s="249">
        <f>GR173*IF(GR$8="",0,(IF(AND($T115&lt;&gt;"",$T115&lt;&gt;0),GR145,IF(GR122=0,0,GR124/GR122))*IF($T145=справочники!$P$10,1,1/(1+IF(Главная!$N$19=справочники!$N$12,0,Главная!$N$23)))))</f>
        <v>0</v>
      </c>
      <c r="GS177" s="249">
        <f>GS173*IF(GS$8="",0,(IF(AND($T115&lt;&gt;"",$T115&lt;&gt;0),GS145,IF(GS122=0,0,GS124/GS122))*IF($T145=справочники!$P$10,1,1/(1+IF(Главная!$N$19=справочники!$N$12,0,Главная!$N$23)))))</f>
        <v>0</v>
      </c>
      <c r="GT177" s="249">
        <f>GT173*IF(GT$8="",0,(IF(AND($T115&lt;&gt;"",$T115&lt;&gt;0),GT145,IF(GT122=0,0,GT124/GT122))*IF($T145=справочники!$P$10,1,1/(1+IF(Главная!$N$19=справочники!$N$12,0,Главная!$N$23)))))</f>
        <v>0</v>
      </c>
      <c r="GU177" s="249">
        <f>GU173*IF(GU$8="",0,(IF(AND($T115&lt;&gt;"",$T115&lt;&gt;0),GU145,IF(GU122=0,0,GU124/GU122))*IF($T145=справочники!$P$10,1,1/(1+IF(Главная!$N$19=справочники!$N$12,0,Главная!$N$23)))))</f>
        <v>0</v>
      </c>
      <c r="GV177" s="249">
        <f>GV173*IF(GV$8="",0,(IF(AND($T115&lt;&gt;"",$T115&lt;&gt;0),GV145,IF(GV122=0,0,GV124/GV122))*IF($T145=справочники!$P$10,1,1/(1+IF(Главная!$N$19=справочники!$N$12,0,Главная!$N$23)))))</f>
        <v>0</v>
      </c>
      <c r="GW177" s="249">
        <f>GW173*IF(GW$8="",0,(IF(AND($T115&lt;&gt;"",$T115&lt;&gt;0),GW145,IF(GW122=0,0,GW124/GW122))*IF($T145=справочники!$P$10,1,1/(1+IF(Главная!$N$19=справочники!$N$12,0,Главная!$N$23)))))</f>
        <v>0</v>
      </c>
      <c r="GX177" s="249">
        <f>GX173*IF(GX$8="",0,(IF(AND($T115&lt;&gt;"",$T115&lt;&gt;0),GX145,IF(GX122=0,0,GX124/GX122))*IF($T145=справочники!$P$10,1,1/(1+IF(Главная!$N$19=справочники!$N$12,0,Главная!$N$23)))))</f>
        <v>0</v>
      </c>
      <c r="GY177" s="249">
        <f>GY173*IF(GY$8="",0,(IF(AND($T115&lt;&gt;"",$T115&lt;&gt;0),GY145,IF(GY122=0,0,GY124/GY122))*IF($T145=справочники!$P$10,1,1/(1+IF(Главная!$N$19=справочники!$N$12,0,Главная!$N$23)))))</f>
        <v>0</v>
      </c>
      <c r="GZ177" s="249">
        <f>GZ173*IF(GZ$8="",0,(IF(AND($T115&lt;&gt;"",$T115&lt;&gt;0),GZ145,IF(GZ122=0,0,GZ124/GZ122))*IF($T145=справочники!$P$10,1,1/(1+IF(Главная!$N$19=справочники!$N$12,0,Главная!$N$23)))))</f>
        <v>0</v>
      </c>
      <c r="HA177" s="228"/>
      <c r="HB177" s="228"/>
    </row>
    <row r="178" spans="1:210" s="239" customFormat="1" ht="10.199999999999999">
      <c r="A178" s="228"/>
      <c r="B178" s="229" t="s">
        <v>125</v>
      </c>
      <c r="C178" s="230"/>
      <c r="D178" s="229"/>
      <c r="E178" s="270"/>
      <c r="F178" s="116"/>
      <c r="G178" s="231"/>
      <c r="H178" s="228"/>
      <c r="I178" s="228" t="str">
        <f>$I$177</f>
        <v>Стоимостная структура 1 ед. выпущенной готовой продукции</v>
      </c>
      <c r="J178" s="228"/>
      <c r="K178" s="228"/>
      <c r="L178" s="228"/>
      <c r="M178" s="232"/>
      <c r="N178" s="233" t="str">
        <f t="shared" si="874"/>
        <v/>
      </c>
      <c r="O178" s="228"/>
      <c r="P178" s="231"/>
      <c r="Q178" s="228" t="s">
        <v>26</v>
      </c>
      <c r="R178" s="228"/>
      <c r="S178" s="235"/>
      <c r="T178" s="228"/>
      <c r="U178" s="228"/>
      <c r="V178" s="228"/>
      <c r="W178" s="235">
        <f t="shared" si="875"/>
        <v>0</v>
      </c>
      <c r="X178" s="236"/>
      <c r="Y178" s="231"/>
      <c r="Z178" s="237"/>
      <c r="AA178" s="249">
        <f>AA173*IF(AA$8="",0,(IF(AND($T115&lt;&gt;"",$T115&lt;&gt;0),AA146,IF(AA122=0,0,AA125/AA122))*IF($T146=справочники!$P$10,1,1/(1+IF(Главная!$N$19=справочники!$N$12,0,Главная!$N$23)))))</f>
        <v>0</v>
      </c>
      <c r="AB178" s="249">
        <f>AB173*IF(AB$8="",0,(IF(AND($T115&lt;&gt;"",$T115&lt;&gt;0),AB146,IF(AB122=0,0,AB125/AB122))*IF($T146=справочники!$P$10,1,1/(1+IF(Главная!$N$19=справочники!$N$12,0,Главная!$N$23)))))</f>
        <v>0</v>
      </c>
      <c r="AC178" s="249">
        <f>AC173*IF(AC$8="",0,(IF(AND($T115&lt;&gt;"",$T115&lt;&gt;0),AC146,IF(AC122=0,0,AC125/AC122))*IF($T146=справочники!$P$10,1,1/(1+IF(Главная!$N$19=справочники!$N$12,0,Главная!$N$23)))))</f>
        <v>0</v>
      </c>
      <c r="AD178" s="249">
        <f>AD173*IF(AD$8="",0,(IF(AND($T115&lt;&gt;"",$T115&lt;&gt;0),AD146,IF(AD122=0,0,AD125/AD122))*IF($T146=справочники!$P$10,1,1/(1+IF(Главная!$N$19=справочники!$N$12,0,Главная!$N$23)))))</f>
        <v>0</v>
      </c>
      <c r="AE178" s="249">
        <f>AE173*IF(AE$8="",0,(IF(AND($T115&lt;&gt;"",$T115&lt;&gt;0),AE146,IF(AE122=0,0,AE125/AE122))*IF($T146=справочники!$P$10,1,1/(1+IF(Главная!$N$19=справочники!$N$12,0,Главная!$N$23)))))</f>
        <v>0</v>
      </c>
      <c r="AF178" s="249">
        <f>AF173*IF(AF$8="",0,(IF(AND($T115&lt;&gt;"",$T115&lt;&gt;0),AF146,IF(AF122=0,0,AF125/AF122))*IF($T146=справочники!$P$10,1,1/(1+IF(Главная!$N$19=справочники!$N$12,0,Главная!$N$23)))))</f>
        <v>0</v>
      </c>
      <c r="AG178" s="249">
        <f>AG173*IF(AG$8="",0,(IF(AND($T115&lt;&gt;"",$T115&lt;&gt;0),AG146,IF(AG122=0,0,AG125/AG122))*IF($T146=справочники!$P$10,1,1/(1+IF(Главная!$N$19=справочники!$N$12,0,Главная!$N$23)))))</f>
        <v>0</v>
      </c>
      <c r="AH178" s="249">
        <f>AH173*IF(AH$8="",0,(IF(AND($T115&lt;&gt;"",$T115&lt;&gt;0),AH146,IF(AH122=0,0,AH125/AH122))*IF($T146=справочники!$P$10,1,1/(1+IF(Главная!$N$19=справочники!$N$12,0,Главная!$N$23)))))</f>
        <v>0</v>
      </c>
      <c r="AI178" s="249">
        <f>AI173*IF(AI$8="",0,(IF(AND($T115&lt;&gt;"",$T115&lt;&gt;0),AI146,IF(AI122=0,0,AI125/AI122))*IF($T146=справочники!$P$10,1,1/(1+IF(Главная!$N$19=справочники!$N$12,0,Главная!$N$23)))))</f>
        <v>0</v>
      </c>
      <c r="AJ178" s="249">
        <f>AJ173*IF(AJ$8="",0,(IF(AND($T115&lt;&gt;"",$T115&lt;&gt;0),AJ146,IF(AJ122=0,0,AJ125/AJ122))*IF($T146=справочники!$P$10,1,1/(1+IF(Главная!$N$19=справочники!$N$12,0,Главная!$N$23)))))</f>
        <v>0</v>
      </c>
      <c r="AK178" s="249">
        <f>AK173*IF(AK$8="",0,(IF(AND($T115&lt;&gt;"",$T115&lt;&gt;0),AK146,IF(AK122=0,0,AK125/AK122))*IF($T146=справочники!$P$10,1,1/(1+IF(Главная!$N$19=справочники!$N$12,0,Главная!$N$23)))))</f>
        <v>0</v>
      </c>
      <c r="AL178" s="249">
        <f>AL173*IF(AL$8="",0,(IF(AND($T115&lt;&gt;"",$T115&lt;&gt;0),AL146,IF(AL122=0,0,AL125/AL122))*IF($T146=справочники!$P$10,1,1/(1+IF(Главная!$N$19=справочники!$N$12,0,Главная!$N$23)))))</f>
        <v>0</v>
      </c>
      <c r="AM178" s="249">
        <f>AM173*IF(AM$8="",0,(IF(AND($T115&lt;&gt;"",$T115&lt;&gt;0),AM146,IF(AM122=0,0,AM125/AM122))*IF($T146=справочники!$P$10,1,1/(1+IF(Главная!$N$19=справочники!$N$12,0,Главная!$N$23)))))</f>
        <v>0</v>
      </c>
      <c r="AN178" s="249">
        <f>AN173*IF(AN$8="",0,(IF(AND($T115&lt;&gt;"",$T115&lt;&gt;0),AN146,IF(AN122=0,0,AN125/AN122))*IF($T146=справочники!$P$10,1,1/(1+IF(Главная!$N$19=справочники!$N$12,0,Главная!$N$23)))))</f>
        <v>0</v>
      </c>
      <c r="AO178" s="249">
        <f>AO173*IF(AO$8="",0,(IF(AND($T115&lt;&gt;"",$T115&lt;&gt;0),AO146,IF(AO122=0,0,AO125/AO122))*IF($T146=справочники!$P$10,1,1/(1+IF(Главная!$N$19=справочники!$N$12,0,Главная!$N$23)))))</f>
        <v>0</v>
      </c>
      <c r="AP178" s="249">
        <f>AP173*IF(AP$8="",0,(IF(AND($T115&lt;&gt;"",$T115&lt;&gt;0),AP146,IF(AP122=0,0,AP125/AP122))*IF($T146=справочники!$P$10,1,1/(1+IF(Главная!$N$19=справочники!$N$12,0,Главная!$N$23)))))</f>
        <v>0</v>
      </c>
      <c r="AQ178" s="249">
        <f>AQ173*IF(AQ$8="",0,(IF(AND($T115&lt;&gt;"",$T115&lt;&gt;0),AQ146,IF(AQ122=0,0,AQ125/AQ122))*IF($T146=справочники!$P$10,1,1/(1+IF(Главная!$N$19=справочники!$N$12,0,Главная!$N$23)))))</f>
        <v>0</v>
      </c>
      <c r="AR178" s="249">
        <f>AR173*IF(AR$8="",0,(IF(AND($T115&lt;&gt;"",$T115&lt;&gt;0),AR146,IF(AR122=0,0,AR125/AR122))*IF($T146=справочники!$P$10,1,1/(1+IF(Главная!$N$19=справочники!$N$12,0,Главная!$N$23)))))</f>
        <v>0</v>
      </c>
      <c r="AS178" s="249">
        <f>AS173*IF(AS$8="",0,(IF(AND($T115&lt;&gt;"",$T115&lt;&gt;0),AS146,IF(AS122=0,0,AS125/AS122))*IF($T146=справочники!$P$10,1,1/(1+IF(Главная!$N$19=справочники!$N$12,0,Главная!$N$23)))))</f>
        <v>0</v>
      </c>
      <c r="AT178" s="249">
        <f>AT173*IF(AT$8="",0,(IF(AND($T115&lt;&gt;"",$T115&lt;&gt;0),AT146,IF(AT122=0,0,AT125/AT122))*IF($T146=справочники!$P$10,1,1/(1+IF(Главная!$N$19=справочники!$N$12,0,Главная!$N$23)))))</f>
        <v>0</v>
      </c>
      <c r="AU178" s="249">
        <f>AU173*IF(AU$8="",0,(IF(AND($T115&lt;&gt;"",$T115&lt;&gt;0),AU146,IF(AU122=0,0,AU125/AU122))*IF($T146=справочники!$P$10,1,1/(1+IF(Главная!$N$19=справочники!$N$12,0,Главная!$N$23)))))</f>
        <v>0</v>
      </c>
      <c r="AV178" s="249">
        <f>AV173*IF(AV$8="",0,(IF(AND($T115&lt;&gt;"",$T115&lt;&gt;0),AV146,IF(AV122=0,0,AV125/AV122))*IF($T146=справочники!$P$10,1,1/(1+IF(Главная!$N$19=справочники!$N$12,0,Главная!$N$23)))))</f>
        <v>0</v>
      </c>
      <c r="AW178" s="249">
        <f>AW173*IF(AW$8="",0,(IF(AND($T115&lt;&gt;"",$T115&lt;&gt;0),AW146,IF(AW122=0,0,AW125/AW122))*IF($T146=справочники!$P$10,1,1/(1+IF(Главная!$N$19=справочники!$N$12,0,Главная!$N$23)))))</f>
        <v>0</v>
      </c>
      <c r="AX178" s="249">
        <f>AX173*IF(AX$8="",0,(IF(AND($T115&lt;&gt;"",$T115&lt;&gt;0),AX146,IF(AX122=0,0,AX125/AX122))*IF($T146=справочники!$P$10,1,1/(1+IF(Главная!$N$19=справочники!$N$12,0,Главная!$N$23)))))</f>
        <v>0</v>
      </c>
      <c r="AY178" s="249">
        <f>AY173*IF(AY$8="",0,(IF(AND($T115&lt;&gt;"",$T115&lt;&gt;0),AY146,IF(AY122=0,0,AY125/AY122))*IF($T146=справочники!$P$10,1,1/(1+IF(Главная!$N$19=справочники!$N$12,0,Главная!$N$23)))))</f>
        <v>0</v>
      </c>
      <c r="AZ178" s="249">
        <f>AZ173*IF(AZ$8="",0,(IF(AND($T115&lt;&gt;"",$T115&lt;&gt;0),AZ146,IF(AZ122=0,0,AZ125/AZ122))*IF($T146=справочники!$P$10,1,1/(1+IF(Главная!$N$19=справочники!$N$12,0,Главная!$N$23)))))</f>
        <v>0</v>
      </c>
      <c r="BA178" s="249">
        <f>BA173*IF(BA$8="",0,(IF(AND($T115&lt;&gt;"",$T115&lt;&gt;0),BA146,IF(BA122=0,0,BA125/BA122))*IF($T146=справочники!$P$10,1,1/(1+IF(Главная!$N$19=справочники!$N$12,0,Главная!$N$23)))))</f>
        <v>0</v>
      </c>
      <c r="BB178" s="249">
        <f>BB173*IF(BB$8="",0,(IF(AND($T115&lt;&gt;"",$T115&lt;&gt;0),BB146,IF(BB122=0,0,BB125/BB122))*IF($T146=справочники!$P$10,1,1/(1+IF(Главная!$N$19=справочники!$N$12,0,Главная!$N$23)))))</f>
        <v>0</v>
      </c>
      <c r="BC178" s="249">
        <f>BC173*IF(BC$8="",0,(IF(AND($T115&lt;&gt;"",$T115&lt;&gt;0),BC146,IF(BC122=0,0,BC125/BC122))*IF($T146=справочники!$P$10,1,1/(1+IF(Главная!$N$19=справочники!$N$12,0,Главная!$N$23)))))</f>
        <v>0</v>
      </c>
      <c r="BD178" s="249">
        <f>BD173*IF(BD$8="",0,(IF(AND($T115&lt;&gt;"",$T115&lt;&gt;0),BD146,IF(BD122=0,0,BD125/BD122))*IF($T146=справочники!$P$10,1,1/(1+IF(Главная!$N$19=справочники!$N$12,0,Главная!$N$23)))))</f>
        <v>0</v>
      </c>
      <c r="BE178" s="249">
        <f>BE173*IF(BE$8="",0,(IF(AND($T115&lt;&gt;"",$T115&lt;&gt;0),BE146,IF(BE122=0,0,BE125/BE122))*IF($T146=справочники!$P$10,1,1/(1+IF(Главная!$N$19=справочники!$N$12,0,Главная!$N$23)))))</f>
        <v>0</v>
      </c>
      <c r="BF178" s="249">
        <f>BF173*IF(BF$8="",0,(IF(AND($T115&lt;&gt;"",$T115&lt;&gt;0),BF146,IF(BF122=0,0,BF125/BF122))*IF($T146=справочники!$P$10,1,1/(1+IF(Главная!$N$19=справочники!$N$12,0,Главная!$N$23)))))</f>
        <v>0</v>
      </c>
      <c r="BG178" s="249">
        <f>BG173*IF(BG$8="",0,(IF(AND($T115&lt;&gt;"",$T115&lt;&gt;0),BG146,IF(BG122=0,0,BG125/BG122))*IF($T146=справочники!$P$10,1,1/(1+IF(Главная!$N$19=справочники!$N$12,0,Главная!$N$23)))))</f>
        <v>0</v>
      </c>
      <c r="BH178" s="249">
        <f>BH173*IF(BH$8="",0,(IF(AND($T115&lt;&gt;"",$T115&lt;&gt;0),BH146,IF(BH122=0,0,BH125/BH122))*IF($T146=справочники!$P$10,1,1/(1+IF(Главная!$N$19=справочники!$N$12,0,Главная!$N$23)))))</f>
        <v>0</v>
      </c>
      <c r="BI178" s="249">
        <f>BI173*IF(BI$8="",0,(IF(AND($T115&lt;&gt;"",$T115&lt;&gt;0),BI146,IF(BI122=0,0,BI125/BI122))*IF($T146=справочники!$P$10,1,1/(1+IF(Главная!$N$19=справочники!$N$12,0,Главная!$N$23)))))</f>
        <v>0</v>
      </c>
      <c r="BJ178" s="249">
        <f>BJ173*IF(BJ$8="",0,(IF(AND($T115&lt;&gt;"",$T115&lt;&gt;0),BJ146,IF(BJ122=0,0,BJ125/BJ122))*IF($T146=справочники!$P$10,1,1/(1+IF(Главная!$N$19=справочники!$N$12,0,Главная!$N$23)))))</f>
        <v>0</v>
      </c>
      <c r="BK178" s="249">
        <f>BK173*IF(BK$8="",0,(IF(AND($T115&lt;&gt;"",$T115&lt;&gt;0),BK146,IF(BK122=0,0,BK125/BK122))*IF($T146=справочники!$P$10,1,1/(1+IF(Главная!$N$19=справочники!$N$12,0,Главная!$N$23)))))</f>
        <v>0</v>
      </c>
      <c r="BL178" s="249">
        <f>BL173*IF(BL$8="",0,(IF(AND($T115&lt;&gt;"",$T115&lt;&gt;0),BL146,IF(BL122=0,0,BL125/BL122))*IF($T146=справочники!$P$10,1,1/(1+IF(Главная!$N$19=справочники!$N$12,0,Главная!$N$23)))))</f>
        <v>0</v>
      </c>
      <c r="BM178" s="249">
        <f>BM173*IF(BM$8="",0,(IF(AND($T115&lt;&gt;"",$T115&lt;&gt;0),BM146,IF(BM122=0,0,BM125/BM122))*IF($T146=справочники!$P$10,1,1/(1+IF(Главная!$N$19=справочники!$N$12,0,Главная!$N$23)))))</f>
        <v>0</v>
      </c>
      <c r="BN178" s="249">
        <f>BN173*IF(BN$8="",0,(IF(AND($T115&lt;&gt;"",$T115&lt;&gt;0),BN146,IF(BN122=0,0,BN125/BN122))*IF($T146=справочники!$P$10,1,1/(1+IF(Главная!$N$19=справочники!$N$12,0,Главная!$N$23)))))</f>
        <v>0</v>
      </c>
      <c r="BO178" s="249">
        <f>BO173*IF(BO$8="",0,(IF(AND($T115&lt;&gt;"",$T115&lt;&gt;0),BO146,IF(BO122=0,0,BO125/BO122))*IF($T146=справочники!$P$10,1,1/(1+IF(Главная!$N$19=справочники!$N$12,0,Главная!$N$23)))))</f>
        <v>0</v>
      </c>
      <c r="BP178" s="249">
        <f>BP173*IF(BP$8="",0,(IF(AND($T115&lt;&gt;"",$T115&lt;&gt;0),BP146,IF(BP122=0,0,BP125/BP122))*IF($T146=справочники!$P$10,1,1/(1+IF(Главная!$N$19=справочники!$N$12,0,Главная!$N$23)))))</f>
        <v>0</v>
      </c>
      <c r="BQ178" s="249">
        <f>BQ173*IF(BQ$8="",0,(IF(AND($T115&lt;&gt;"",$T115&lt;&gt;0),BQ146,IF(BQ122=0,0,BQ125/BQ122))*IF($T146=справочники!$P$10,1,1/(1+IF(Главная!$N$19=справочники!$N$12,0,Главная!$N$23)))))</f>
        <v>0</v>
      </c>
      <c r="BR178" s="249">
        <f>BR173*IF(BR$8="",0,(IF(AND($T115&lt;&gt;"",$T115&lt;&gt;0),BR146,IF(BR122=0,0,BR125/BR122))*IF($T146=справочники!$P$10,1,1/(1+IF(Главная!$N$19=справочники!$N$12,0,Главная!$N$23)))))</f>
        <v>0</v>
      </c>
      <c r="BS178" s="249">
        <f>BS173*IF(BS$8="",0,(IF(AND($T115&lt;&gt;"",$T115&lt;&gt;0),BS146,IF(BS122=0,0,BS125/BS122))*IF($T146=справочники!$P$10,1,1/(1+IF(Главная!$N$19=справочники!$N$12,0,Главная!$N$23)))))</f>
        <v>0</v>
      </c>
      <c r="BT178" s="249">
        <f>BT173*IF(BT$8="",0,(IF(AND($T115&lt;&gt;"",$T115&lt;&gt;0),BT146,IF(BT122=0,0,BT125/BT122))*IF($T146=справочники!$P$10,1,1/(1+IF(Главная!$N$19=справочники!$N$12,0,Главная!$N$23)))))</f>
        <v>0</v>
      </c>
      <c r="BU178" s="249">
        <f>BU173*IF(BU$8="",0,(IF(AND($T115&lt;&gt;"",$T115&lt;&gt;0),BU146,IF(BU122=0,0,BU125/BU122))*IF($T146=справочники!$P$10,1,1/(1+IF(Главная!$N$19=справочники!$N$12,0,Главная!$N$23)))))</f>
        <v>0</v>
      </c>
      <c r="BV178" s="249">
        <f>BV173*IF(BV$8="",0,(IF(AND($T115&lt;&gt;"",$T115&lt;&gt;0),BV146,IF(BV122=0,0,BV125/BV122))*IF($T146=справочники!$P$10,1,1/(1+IF(Главная!$N$19=справочники!$N$12,0,Главная!$N$23)))))</f>
        <v>0</v>
      </c>
      <c r="BW178" s="249">
        <f>BW173*IF(BW$8="",0,(IF(AND($T115&lt;&gt;"",$T115&lt;&gt;0),BW146,IF(BW122=0,0,BW125/BW122))*IF($T146=справочники!$P$10,1,1/(1+IF(Главная!$N$19=справочники!$N$12,0,Главная!$N$23)))))</f>
        <v>0</v>
      </c>
      <c r="BX178" s="249">
        <f>BX173*IF(BX$8="",0,(IF(AND($T115&lt;&gt;"",$T115&lt;&gt;0),BX146,IF(BX122=0,0,BX125/BX122))*IF($T146=справочники!$P$10,1,1/(1+IF(Главная!$N$19=справочники!$N$12,0,Главная!$N$23)))))</f>
        <v>0</v>
      </c>
      <c r="BY178" s="249">
        <f>BY173*IF(BY$8="",0,(IF(AND($T115&lt;&gt;"",$T115&lt;&gt;0),BY146,IF(BY122=0,0,BY125/BY122))*IF($T146=справочники!$P$10,1,1/(1+IF(Главная!$N$19=справочники!$N$12,0,Главная!$N$23)))))</f>
        <v>0</v>
      </c>
      <c r="BZ178" s="249">
        <f>BZ173*IF(BZ$8="",0,(IF(AND($T115&lt;&gt;"",$T115&lt;&gt;0),BZ146,IF(BZ122=0,0,BZ125/BZ122))*IF($T146=справочники!$P$10,1,1/(1+IF(Главная!$N$19=справочники!$N$12,0,Главная!$N$23)))))</f>
        <v>0</v>
      </c>
      <c r="CA178" s="249">
        <f>CA173*IF(CA$8="",0,(IF(AND($T115&lt;&gt;"",$T115&lt;&gt;0),CA146,IF(CA122=0,0,CA125/CA122))*IF($T146=справочники!$P$10,1,1/(1+IF(Главная!$N$19=справочники!$N$12,0,Главная!$N$23)))))</f>
        <v>0</v>
      </c>
      <c r="CB178" s="249">
        <f>CB173*IF(CB$8="",0,(IF(AND($T115&lt;&gt;"",$T115&lt;&gt;0),CB146,IF(CB122=0,0,CB125/CB122))*IF($T146=справочники!$P$10,1,1/(1+IF(Главная!$N$19=справочники!$N$12,0,Главная!$N$23)))))</f>
        <v>0</v>
      </c>
      <c r="CC178" s="249">
        <f>CC173*IF(CC$8="",0,(IF(AND($T115&lt;&gt;"",$T115&lt;&gt;0),CC146,IF(CC122=0,0,CC125/CC122))*IF($T146=справочники!$P$10,1,1/(1+IF(Главная!$N$19=справочники!$N$12,0,Главная!$N$23)))))</f>
        <v>0</v>
      </c>
      <c r="CD178" s="249">
        <f>CD173*IF(CD$8="",0,(IF(AND($T115&lt;&gt;"",$T115&lt;&gt;0),CD146,IF(CD122=0,0,CD125/CD122))*IF($T146=справочники!$P$10,1,1/(1+IF(Главная!$N$19=справочники!$N$12,0,Главная!$N$23)))))</f>
        <v>0</v>
      </c>
      <c r="CE178" s="249">
        <f>CE173*IF(CE$8="",0,(IF(AND($T115&lt;&gt;"",$T115&lt;&gt;0),CE146,IF(CE122=0,0,CE125/CE122))*IF($T146=справочники!$P$10,1,1/(1+IF(Главная!$N$19=справочники!$N$12,0,Главная!$N$23)))))</f>
        <v>0</v>
      </c>
      <c r="CF178" s="249">
        <f>CF173*IF(CF$8="",0,(IF(AND($T115&lt;&gt;"",$T115&lt;&gt;0),CF146,IF(CF122=0,0,CF125/CF122))*IF($T146=справочники!$P$10,1,1/(1+IF(Главная!$N$19=справочники!$N$12,0,Главная!$N$23)))))</f>
        <v>0</v>
      </c>
      <c r="CG178" s="249">
        <f>CG173*IF(CG$8="",0,(IF(AND($T115&lt;&gt;"",$T115&lt;&gt;0),CG146,IF(CG122=0,0,CG125/CG122))*IF($T146=справочники!$P$10,1,1/(1+IF(Главная!$N$19=справочники!$N$12,0,Главная!$N$23)))))</f>
        <v>0</v>
      </c>
      <c r="CH178" s="249">
        <f>CH173*IF(CH$8="",0,(IF(AND($T115&lt;&gt;"",$T115&lt;&gt;0),CH146,IF(CH122=0,0,CH125/CH122))*IF($T146=справочники!$P$10,1,1/(1+IF(Главная!$N$19=справочники!$N$12,0,Главная!$N$23)))))</f>
        <v>0</v>
      </c>
      <c r="CI178" s="249">
        <f>CI173*IF(CI$8="",0,(IF(AND($T115&lt;&gt;"",$T115&lt;&gt;0),CI146,IF(CI122=0,0,CI125/CI122))*IF($T146=справочники!$P$10,1,1/(1+IF(Главная!$N$19=справочники!$N$12,0,Главная!$N$23)))))</f>
        <v>0</v>
      </c>
      <c r="CJ178" s="249">
        <f>CJ173*IF(CJ$8="",0,(IF(AND($T115&lt;&gt;"",$T115&lt;&gt;0),CJ146,IF(CJ122=0,0,CJ125/CJ122))*IF($T146=справочники!$P$10,1,1/(1+IF(Главная!$N$19=справочники!$N$12,0,Главная!$N$23)))))</f>
        <v>0</v>
      </c>
      <c r="CK178" s="249">
        <f>CK173*IF(CK$8="",0,(IF(AND($T115&lt;&gt;"",$T115&lt;&gt;0),CK146,IF(CK122=0,0,CK125/CK122))*IF($T146=справочники!$P$10,1,1/(1+IF(Главная!$N$19=справочники!$N$12,0,Главная!$N$23)))))</f>
        <v>0</v>
      </c>
      <c r="CL178" s="249">
        <f>CL173*IF(CL$8="",0,(IF(AND($T115&lt;&gt;"",$T115&lt;&gt;0),CL146,IF(CL122=0,0,CL125/CL122))*IF($T146=справочники!$P$10,1,1/(1+IF(Главная!$N$19=справочники!$N$12,0,Главная!$N$23)))))</f>
        <v>0</v>
      </c>
      <c r="CM178" s="249">
        <f>CM173*IF(CM$8="",0,(IF(AND($T115&lt;&gt;"",$T115&lt;&gt;0),CM146,IF(CM122=0,0,CM125/CM122))*IF($T146=справочники!$P$10,1,1/(1+IF(Главная!$N$19=справочники!$N$12,0,Главная!$N$23)))))</f>
        <v>0</v>
      </c>
      <c r="CN178" s="249">
        <f>CN173*IF(CN$8="",0,(IF(AND($T115&lt;&gt;"",$T115&lt;&gt;0),CN146,IF(CN122=0,0,CN125/CN122))*IF($T146=справочники!$P$10,1,1/(1+IF(Главная!$N$19=справочники!$N$12,0,Главная!$N$23)))))</f>
        <v>0</v>
      </c>
      <c r="CO178" s="249">
        <f>CO173*IF(CO$8="",0,(IF(AND($T115&lt;&gt;"",$T115&lt;&gt;0),CO146,IF(CO122=0,0,CO125/CO122))*IF($T146=справочники!$P$10,1,1/(1+IF(Главная!$N$19=справочники!$N$12,0,Главная!$N$23)))))</f>
        <v>0</v>
      </c>
      <c r="CP178" s="249">
        <f>CP173*IF(CP$8="",0,(IF(AND($T115&lt;&gt;"",$T115&lt;&gt;0),CP146,IF(CP122=0,0,CP125/CP122))*IF($T146=справочники!$P$10,1,1/(1+IF(Главная!$N$19=справочники!$N$12,0,Главная!$N$23)))))</f>
        <v>0</v>
      </c>
      <c r="CQ178" s="249">
        <f>CQ173*IF(CQ$8="",0,(IF(AND($T115&lt;&gt;"",$T115&lt;&gt;0),CQ146,IF(CQ122=0,0,CQ125/CQ122))*IF($T146=справочники!$P$10,1,1/(1+IF(Главная!$N$19=справочники!$N$12,0,Главная!$N$23)))))</f>
        <v>0</v>
      </c>
      <c r="CR178" s="249">
        <f>CR173*IF(CR$8="",0,(IF(AND($T115&lt;&gt;"",$T115&lt;&gt;0),CR146,IF(CR122=0,0,CR125/CR122))*IF($T146=справочники!$P$10,1,1/(1+IF(Главная!$N$19=справочники!$N$12,0,Главная!$N$23)))))</f>
        <v>0</v>
      </c>
      <c r="CS178" s="249">
        <f>CS173*IF(CS$8="",0,(IF(AND($T115&lt;&gt;"",$T115&lt;&gt;0),CS146,IF(CS122=0,0,CS125/CS122))*IF($T146=справочники!$P$10,1,1/(1+IF(Главная!$N$19=справочники!$N$12,0,Главная!$N$23)))))</f>
        <v>0</v>
      </c>
      <c r="CT178" s="249">
        <f>CT173*IF(CT$8="",0,(IF(AND($T115&lt;&gt;"",$T115&lt;&gt;0),CT146,IF(CT122=0,0,CT125/CT122))*IF($T146=справочники!$P$10,1,1/(1+IF(Главная!$N$19=справочники!$N$12,0,Главная!$N$23)))))</f>
        <v>0</v>
      </c>
      <c r="CU178" s="249">
        <f>CU173*IF(CU$8="",0,(IF(AND($T115&lt;&gt;"",$T115&lt;&gt;0),CU146,IF(CU122=0,0,CU125/CU122))*IF($T146=справочники!$P$10,1,1/(1+IF(Главная!$N$19=справочники!$N$12,0,Главная!$N$23)))))</f>
        <v>0</v>
      </c>
      <c r="CV178" s="249">
        <f>CV173*IF(CV$8="",0,(IF(AND($T115&lt;&gt;"",$T115&lt;&gt;0),CV146,IF(CV122=0,0,CV125/CV122))*IF($T146=справочники!$P$10,1,1/(1+IF(Главная!$N$19=справочники!$N$12,0,Главная!$N$23)))))</f>
        <v>0</v>
      </c>
      <c r="CW178" s="249">
        <f>CW173*IF(CW$8="",0,(IF(AND($T115&lt;&gt;"",$T115&lt;&gt;0),CW146,IF(CW122=0,0,CW125/CW122))*IF($T146=справочники!$P$10,1,1/(1+IF(Главная!$N$19=справочники!$N$12,0,Главная!$N$23)))))</f>
        <v>0</v>
      </c>
      <c r="CX178" s="249">
        <f>CX173*IF(CX$8="",0,(IF(AND($T115&lt;&gt;"",$T115&lt;&gt;0),CX146,IF(CX122=0,0,CX125/CX122))*IF($T146=справочники!$P$10,1,1/(1+IF(Главная!$N$19=справочники!$N$12,0,Главная!$N$23)))))</f>
        <v>0</v>
      </c>
      <c r="CY178" s="249">
        <f>CY173*IF(CY$8="",0,(IF(AND($T115&lt;&gt;"",$T115&lt;&gt;0),CY146,IF(CY122=0,0,CY125/CY122))*IF($T146=справочники!$P$10,1,1/(1+IF(Главная!$N$19=справочники!$N$12,0,Главная!$N$23)))))</f>
        <v>0</v>
      </c>
      <c r="CZ178" s="249">
        <f>CZ173*IF(CZ$8="",0,(IF(AND($T115&lt;&gt;"",$T115&lt;&gt;0),CZ146,IF(CZ122=0,0,CZ125/CZ122))*IF($T146=справочники!$P$10,1,1/(1+IF(Главная!$N$19=справочники!$N$12,0,Главная!$N$23)))))</f>
        <v>0</v>
      </c>
      <c r="DA178" s="249">
        <f>DA173*IF(DA$8="",0,(IF(AND($T115&lt;&gt;"",$T115&lt;&gt;0),DA146,IF(DA122=0,0,DA125/DA122))*IF($T146=справочники!$P$10,1,1/(1+IF(Главная!$N$19=справочники!$N$12,0,Главная!$N$23)))))</f>
        <v>0</v>
      </c>
      <c r="DB178" s="249">
        <f>DB173*IF(DB$8="",0,(IF(AND($T115&lt;&gt;"",$T115&lt;&gt;0),DB146,IF(DB122=0,0,DB125/DB122))*IF($T146=справочники!$P$10,1,1/(1+IF(Главная!$N$19=справочники!$N$12,0,Главная!$N$23)))))</f>
        <v>0</v>
      </c>
      <c r="DC178" s="249">
        <f>DC173*IF(DC$8="",0,(IF(AND($T115&lt;&gt;"",$T115&lt;&gt;0),DC146,IF(DC122=0,0,DC125/DC122))*IF($T146=справочники!$P$10,1,1/(1+IF(Главная!$N$19=справочники!$N$12,0,Главная!$N$23)))))</f>
        <v>0</v>
      </c>
      <c r="DD178" s="249">
        <f>DD173*IF(DD$8="",0,(IF(AND($T115&lt;&gt;"",$T115&lt;&gt;0),DD146,IF(DD122=0,0,DD125/DD122))*IF($T146=справочники!$P$10,1,1/(1+IF(Главная!$N$19=справочники!$N$12,0,Главная!$N$23)))))</f>
        <v>0</v>
      </c>
      <c r="DE178" s="249">
        <f>DE173*IF(DE$8="",0,(IF(AND($T115&lt;&gt;"",$T115&lt;&gt;0),DE146,IF(DE122=0,0,DE125/DE122))*IF($T146=справочники!$P$10,1,1/(1+IF(Главная!$N$19=справочники!$N$12,0,Главная!$N$23)))))</f>
        <v>0</v>
      </c>
      <c r="DF178" s="249">
        <f>DF173*IF(DF$8="",0,(IF(AND($T115&lt;&gt;"",$T115&lt;&gt;0),DF146,IF(DF122=0,0,DF125/DF122))*IF($T146=справочники!$P$10,1,1/(1+IF(Главная!$N$19=справочники!$N$12,0,Главная!$N$23)))))</f>
        <v>0</v>
      </c>
      <c r="DG178" s="249">
        <f>DG173*IF(DG$8="",0,(IF(AND($T115&lt;&gt;"",$T115&lt;&gt;0),DG146,IF(DG122=0,0,DG125/DG122))*IF($T146=справочники!$P$10,1,1/(1+IF(Главная!$N$19=справочники!$N$12,0,Главная!$N$23)))))</f>
        <v>0</v>
      </c>
      <c r="DH178" s="249">
        <f>DH173*IF(DH$8="",0,(IF(AND($T115&lt;&gt;"",$T115&lt;&gt;0),DH146,IF(DH122=0,0,DH125/DH122))*IF($T146=справочники!$P$10,1,1/(1+IF(Главная!$N$19=справочники!$N$12,0,Главная!$N$23)))))</f>
        <v>0</v>
      </c>
      <c r="DI178" s="249">
        <f>DI173*IF(DI$8="",0,(IF(AND($T115&lt;&gt;"",$T115&lt;&gt;0),DI146,IF(DI122=0,0,DI125/DI122))*IF($T146=справочники!$P$10,1,1/(1+IF(Главная!$N$19=справочники!$N$12,0,Главная!$N$23)))))</f>
        <v>0</v>
      </c>
      <c r="DJ178" s="249">
        <f>DJ173*IF(DJ$8="",0,(IF(AND($T115&lt;&gt;"",$T115&lt;&gt;0),DJ146,IF(DJ122=0,0,DJ125/DJ122))*IF($T146=справочники!$P$10,1,1/(1+IF(Главная!$N$19=справочники!$N$12,0,Главная!$N$23)))))</f>
        <v>0</v>
      </c>
      <c r="DK178" s="249">
        <f>DK173*IF(DK$8="",0,(IF(AND($T115&lt;&gt;"",$T115&lt;&gt;0),DK146,IF(DK122=0,0,DK125/DK122))*IF($T146=справочники!$P$10,1,1/(1+IF(Главная!$N$19=справочники!$N$12,0,Главная!$N$23)))))</f>
        <v>0</v>
      </c>
      <c r="DL178" s="249">
        <f>DL173*IF(DL$8="",0,(IF(AND($T115&lt;&gt;"",$T115&lt;&gt;0),DL146,IF(DL122=0,0,DL125/DL122))*IF($T146=справочники!$P$10,1,1/(1+IF(Главная!$N$19=справочники!$N$12,0,Главная!$N$23)))))</f>
        <v>0</v>
      </c>
      <c r="DM178" s="249">
        <f>DM173*IF(DM$8="",0,(IF(AND($T115&lt;&gt;"",$T115&lt;&gt;0),DM146,IF(DM122=0,0,DM125/DM122))*IF($T146=справочники!$P$10,1,1/(1+IF(Главная!$N$19=справочники!$N$12,0,Главная!$N$23)))))</f>
        <v>0</v>
      </c>
      <c r="DN178" s="249">
        <f>DN173*IF(DN$8="",0,(IF(AND($T115&lt;&gt;"",$T115&lt;&gt;0),DN146,IF(DN122=0,0,DN125/DN122))*IF($T146=справочники!$P$10,1,1/(1+IF(Главная!$N$19=справочники!$N$12,0,Главная!$N$23)))))</f>
        <v>0</v>
      </c>
      <c r="DO178" s="249">
        <f>DO173*IF(DO$8="",0,(IF(AND($T115&lt;&gt;"",$T115&lt;&gt;0),DO146,IF(DO122=0,0,DO125/DO122))*IF($T146=справочники!$P$10,1,1/(1+IF(Главная!$N$19=справочники!$N$12,0,Главная!$N$23)))))</f>
        <v>0</v>
      </c>
      <c r="DP178" s="249">
        <f>DP173*IF(DP$8="",0,(IF(AND($T115&lt;&gt;"",$T115&lt;&gt;0),DP146,IF(DP122=0,0,DP125/DP122))*IF($T146=справочники!$P$10,1,1/(1+IF(Главная!$N$19=справочники!$N$12,0,Главная!$N$23)))))</f>
        <v>0</v>
      </c>
      <c r="DQ178" s="249">
        <f>DQ173*IF(DQ$8="",0,(IF(AND($T115&lt;&gt;"",$T115&lt;&gt;0),DQ146,IF(DQ122=0,0,DQ125/DQ122))*IF($T146=справочники!$P$10,1,1/(1+IF(Главная!$N$19=справочники!$N$12,0,Главная!$N$23)))))</f>
        <v>0</v>
      </c>
      <c r="DR178" s="249">
        <f>DR173*IF(DR$8="",0,(IF(AND($T115&lt;&gt;"",$T115&lt;&gt;0),DR146,IF(DR122=0,0,DR125/DR122))*IF($T146=справочники!$P$10,1,1/(1+IF(Главная!$N$19=справочники!$N$12,0,Главная!$N$23)))))</f>
        <v>0</v>
      </c>
      <c r="DS178" s="249">
        <f>DS173*IF(DS$8="",0,(IF(AND($T115&lt;&gt;"",$T115&lt;&gt;0),DS146,IF(DS122=0,0,DS125/DS122))*IF($T146=справочники!$P$10,1,1/(1+IF(Главная!$N$19=справочники!$N$12,0,Главная!$N$23)))))</f>
        <v>0</v>
      </c>
      <c r="DT178" s="249">
        <f>DT173*IF(DT$8="",0,(IF(AND($T115&lt;&gt;"",$T115&lt;&gt;0),DT146,IF(DT122=0,0,DT125/DT122))*IF($T146=справочники!$P$10,1,1/(1+IF(Главная!$N$19=справочники!$N$12,0,Главная!$N$23)))))</f>
        <v>0</v>
      </c>
      <c r="DU178" s="249">
        <f>DU173*IF(DU$8="",0,(IF(AND($T115&lt;&gt;"",$T115&lt;&gt;0),DU146,IF(DU122=0,0,DU125/DU122))*IF($T146=справочники!$P$10,1,1/(1+IF(Главная!$N$19=справочники!$N$12,0,Главная!$N$23)))))</f>
        <v>0</v>
      </c>
      <c r="DV178" s="249">
        <f>DV173*IF(DV$8="",0,(IF(AND($T115&lt;&gt;"",$T115&lt;&gt;0),DV146,IF(DV122=0,0,DV125/DV122))*IF($T146=справочники!$P$10,1,1/(1+IF(Главная!$N$19=справочники!$N$12,0,Главная!$N$23)))))</f>
        <v>0</v>
      </c>
      <c r="DW178" s="249">
        <f>DW173*IF(DW$8="",0,(IF(AND($T115&lt;&gt;"",$T115&lt;&gt;0),DW146,IF(DW122=0,0,DW125/DW122))*IF($T146=справочники!$P$10,1,1/(1+IF(Главная!$N$19=справочники!$N$12,0,Главная!$N$23)))))</f>
        <v>0</v>
      </c>
      <c r="DX178" s="249">
        <f>DX173*IF(DX$8="",0,(IF(AND($T115&lt;&gt;"",$T115&lt;&gt;0),DX146,IF(DX122=0,0,DX125/DX122))*IF($T146=справочники!$P$10,1,1/(1+IF(Главная!$N$19=справочники!$N$12,0,Главная!$N$23)))))</f>
        <v>0</v>
      </c>
      <c r="DY178" s="249">
        <f>DY173*IF(DY$8="",0,(IF(AND($T115&lt;&gt;"",$T115&lt;&gt;0),DY146,IF(DY122=0,0,DY125/DY122))*IF($T146=справочники!$P$10,1,1/(1+IF(Главная!$N$19=справочники!$N$12,0,Главная!$N$23)))))</f>
        <v>0</v>
      </c>
      <c r="DZ178" s="249">
        <f>DZ173*IF(DZ$8="",0,(IF(AND($T115&lt;&gt;"",$T115&lt;&gt;0),DZ146,IF(DZ122=0,0,DZ125/DZ122))*IF($T146=справочники!$P$10,1,1/(1+IF(Главная!$N$19=справочники!$N$12,0,Главная!$N$23)))))</f>
        <v>0</v>
      </c>
      <c r="EA178" s="249">
        <f>EA173*IF(EA$8="",0,(IF(AND($T115&lt;&gt;"",$T115&lt;&gt;0),EA146,IF(EA122=0,0,EA125/EA122))*IF($T146=справочники!$P$10,1,1/(1+IF(Главная!$N$19=справочники!$N$12,0,Главная!$N$23)))))</f>
        <v>0</v>
      </c>
      <c r="EB178" s="249">
        <f>EB173*IF(EB$8="",0,(IF(AND($T115&lt;&gt;"",$T115&lt;&gt;0),EB146,IF(EB122=0,0,EB125/EB122))*IF($T146=справочники!$P$10,1,1/(1+IF(Главная!$N$19=справочники!$N$12,0,Главная!$N$23)))))</f>
        <v>0</v>
      </c>
      <c r="EC178" s="249">
        <f>EC173*IF(EC$8="",0,(IF(AND($T115&lt;&gt;"",$T115&lt;&gt;0),EC146,IF(EC122=0,0,EC125/EC122))*IF($T146=справочники!$P$10,1,1/(1+IF(Главная!$N$19=справочники!$N$12,0,Главная!$N$23)))))</f>
        <v>0</v>
      </c>
      <c r="ED178" s="249">
        <f>ED173*IF(ED$8="",0,(IF(AND($T115&lt;&gt;"",$T115&lt;&gt;0),ED146,IF(ED122=0,0,ED125/ED122))*IF($T146=справочники!$P$10,1,1/(1+IF(Главная!$N$19=справочники!$N$12,0,Главная!$N$23)))))</f>
        <v>0</v>
      </c>
      <c r="EE178" s="249">
        <f>EE173*IF(EE$8="",0,(IF(AND($T115&lt;&gt;"",$T115&lt;&gt;0),EE146,IF(EE122=0,0,EE125/EE122))*IF($T146=справочники!$P$10,1,1/(1+IF(Главная!$N$19=справочники!$N$12,0,Главная!$N$23)))))</f>
        <v>0</v>
      </c>
      <c r="EF178" s="249">
        <f>EF173*IF(EF$8="",0,(IF(AND($T115&lt;&gt;"",$T115&lt;&gt;0),EF146,IF(EF122=0,0,EF125/EF122))*IF($T146=справочники!$P$10,1,1/(1+IF(Главная!$N$19=справочники!$N$12,0,Главная!$N$23)))))</f>
        <v>0</v>
      </c>
      <c r="EG178" s="249">
        <f>EG173*IF(EG$8="",0,(IF(AND($T115&lt;&gt;"",$T115&lt;&gt;0),EG146,IF(EG122=0,0,EG125/EG122))*IF($T146=справочники!$P$10,1,1/(1+IF(Главная!$N$19=справочники!$N$12,0,Главная!$N$23)))))</f>
        <v>0</v>
      </c>
      <c r="EH178" s="249">
        <f>EH173*IF(EH$8="",0,(IF(AND($T115&lt;&gt;"",$T115&lt;&gt;0),EH146,IF(EH122=0,0,EH125/EH122))*IF($T146=справочники!$P$10,1,1/(1+IF(Главная!$N$19=справочники!$N$12,0,Главная!$N$23)))))</f>
        <v>0</v>
      </c>
      <c r="EI178" s="249">
        <f>EI173*IF(EI$8="",0,(IF(AND($T115&lt;&gt;"",$T115&lt;&gt;0),EI146,IF(EI122=0,0,EI125/EI122))*IF($T146=справочники!$P$10,1,1/(1+IF(Главная!$N$19=справочники!$N$12,0,Главная!$N$23)))))</f>
        <v>0</v>
      </c>
      <c r="EJ178" s="249">
        <f>EJ173*IF(EJ$8="",0,(IF(AND($T115&lt;&gt;"",$T115&lt;&gt;0),EJ146,IF(EJ122=0,0,EJ125/EJ122))*IF($T146=справочники!$P$10,1,1/(1+IF(Главная!$N$19=справочники!$N$12,0,Главная!$N$23)))))</f>
        <v>0</v>
      </c>
      <c r="EK178" s="249">
        <f>EK173*IF(EK$8="",0,(IF(AND($T115&lt;&gt;"",$T115&lt;&gt;0),EK146,IF(EK122=0,0,EK125/EK122))*IF($T146=справочники!$P$10,1,1/(1+IF(Главная!$N$19=справочники!$N$12,0,Главная!$N$23)))))</f>
        <v>0</v>
      </c>
      <c r="EL178" s="249">
        <f>EL173*IF(EL$8="",0,(IF(AND($T115&lt;&gt;"",$T115&lt;&gt;0),EL146,IF(EL122=0,0,EL125/EL122))*IF($T146=справочники!$P$10,1,1/(1+IF(Главная!$N$19=справочники!$N$12,0,Главная!$N$23)))))</f>
        <v>0</v>
      </c>
      <c r="EM178" s="249">
        <f>EM173*IF(EM$8="",0,(IF(AND($T115&lt;&gt;"",$T115&lt;&gt;0),EM146,IF(EM122=0,0,EM125/EM122))*IF($T146=справочники!$P$10,1,1/(1+IF(Главная!$N$19=справочники!$N$12,0,Главная!$N$23)))))</f>
        <v>0</v>
      </c>
      <c r="EN178" s="249">
        <f>EN173*IF(EN$8="",0,(IF(AND($T115&lt;&gt;"",$T115&lt;&gt;0),EN146,IF(EN122=0,0,EN125/EN122))*IF($T146=справочники!$P$10,1,1/(1+IF(Главная!$N$19=справочники!$N$12,0,Главная!$N$23)))))</f>
        <v>0</v>
      </c>
      <c r="EO178" s="249">
        <f>EO173*IF(EO$8="",0,(IF(AND($T115&lt;&gt;"",$T115&lt;&gt;0),EO146,IF(EO122=0,0,EO125/EO122))*IF($T146=справочники!$P$10,1,1/(1+IF(Главная!$N$19=справочники!$N$12,0,Главная!$N$23)))))</f>
        <v>0</v>
      </c>
      <c r="EP178" s="249">
        <f>EP173*IF(EP$8="",0,(IF(AND($T115&lt;&gt;"",$T115&lt;&gt;0),EP146,IF(EP122=0,0,EP125/EP122))*IF($T146=справочники!$P$10,1,1/(1+IF(Главная!$N$19=справочники!$N$12,0,Главная!$N$23)))))</f>
        <v>0</v>
      </c>
      <c r="EQ178" s="249">
        <f>EQ173*IF(EQ$8="",0,(IF(AND($T115&lt;&gt;"",$T115&lt;&gt;0),EQ146,IF(EQ122=0,0,EQ125/EQ122))*IF($T146=справочники!$P$10,1,1/(1+IF(Главная!$N$19=справочники!$N$12,0,Главная!$N$23)))))</f>
        <v>0</v>
      </c>
      <c r="ER178" s="249">
        <f>ER173*IF(ER$8="",0,(IF(AND($T115&lt;&gt;"",$T115&lt;&gt;0),ER146,IF(ER122=0,0,ER125/ER122))*IF($T146=справочники!$P$10,1,1/(1+IF(Главная!$N$19=справочники!$N$12,0,Главная!$N$23)))))</f>
        <v>0</v>
      </c>
      <c r="ES178" s="249">
        <f>ES173*IF(ES$8="",0,(IF(AND($T115&lt;&gt;"",$T115&lt;&gt;0),ES146,IF(ES122=0,0,ES125/ES122))*IF($T146=справочники!$P$10,1,1/(1+IF(Главная!$N$19=справочники!$N$12,0,Главная!$N$23)))))</f>
        <v>0</v>
      </c>
      <c r="ET178" s="249">
        <f>ET173*IF(ET$8="",0,(IF(AND($T115&lt;&gt;"",$T115&lt;&gt;0),ET146,IF(ET122=0,0,ET125/ET122))*IF($T146=справочники!$P$10,1,1/(1+IF(Главная!$N$19=справочники!$N$12,0,Главная!$N$23)))))</f>
        <v>0</v>
      </c>
      <c r="EU178" s="249">
        <f>EU173*IF(EU$8="",0,(IF(AND($T115&lt;&gt;"",$T115&lt;&gt;0),EU146,IF(EU122=0,0,EU125/EU122))*IF($T146=справочники!$P$10,1,1/(1+IF(Главная!$N$19=справочники!$N$12,0,Главная!$N$23)))))</f>
        <v>0</v>
      </c>
      <c r="EV178" s="249">
        <f>EV173*IF(EV$8="",0,(IF(AND($T115&lt;&gt;"",$T115&lt;&gt;0),EV146,IF(EV122=0,0,EV125/EV122))*IF($T146=справочники!$P$10,1,1/(1+IF(Главная!$N$19=справочники!$N$12,0,Главная!$N$23)))))</f>
        <v>0</v>
      </c>
      <c r="EW178" s="249">
        <f>EW173*IF(EW$8="",0,(IF(AND($T115&lt;&gt;"",$T115&lt;&gt;0),EW146,IF(EW122=0,0,EW125/EW122))*IF($T146=справочники!$P$10,1,1/(1+IF(Главная!$N$19=справочники!$N$12,0,Главная!$N$23)))))</f>
        <v>0</v>
      </c>
      <c r="EX178" s="249">
        <f>EX173*IF(EX$8="",0,(IF(AND($T115&lt;&gt;"",$T115&lt;&gt;0),EX146,IF(EX122=0,0,EX125/EX122))*IF($T146=справочники!$P$10,1,1/(1+IF(Главная!$N$19=справочники!$N$12,0,Главная!$N$23)))))</f>
        <v>0</v>
      </c>
      <c r="EY178" s="249">
        <f>EY173*IF(EY$8="",0,(IF(AND($T115&lt;&gt;"",$T115&lt;&gt;0),EY146,IF(EY122=0,0,EY125/EY122))*IF($T146=справочники!$P$10,1,1/(1+IF(Главная!$N$19=справочники!$N$12,0,Главная!$N$23)))))</f>
        <v>0</v>
      </c>
      <c r="EZ178" s="249">
        <f>EZ173*IF(EZ$8="",0,(IF(AND($T115&lt;&gt;"",$T115&lt;&gt;0),EZ146,IF(EZ122=0,0,EZ125/EZ122))*IF($T146=справочники!$P$10,1,1/(1+IF(Главная!$N$19=справочники!$N$12,0,Главная!$N$23)))))</f>
        <v>0</v>
      </c>
      <c r="FA178" s="249">
        <f>FA173*IF(FA$8="",0,(IF(AND($T115&lt;&gt;"",$T115&lt;&gt;0),FA146,IF(FA122=0,0,FA125/FA122))*IF($T146=справочники!$P$10,1,1/(1+IF(Главная!$N$19=справочники!$N$12,0,Главная!$N$23)))))</f>
        <v>0</v>
      </c>
      <c r="FB178" s="249">
        <f>FB173*IF(FB$8="",0,(IF(AND($T115&lt;&gt;"",$T115&lt;&gt;0),FB146,IF(FB122=0,0,FB125/FB122))*IF($T146=справочники!$P$10,1,1/(1+IF(Главная!$N$19=справочники!$N$12,0,Главная!$N$23)))))</f>
        <v>0</v>
      </c>
      <c r="FC178" s="249">
        <f>FC173*IF(FC$8="",0,(IF(AND($T115&lt;&gt;"",$T115&lt;&gt;0),FC146,IF(FC122=0,0,FC125/FC122))*IF($T146=справочники!$P$10,1,1/(1+IF(Главная!$N$19=справочники!$N$12,0,Главная!$N$23)))))</f>
        <v>0</v>
      </c>
      <c r="FD178" s="249">
        <f>FD173*IF(FD$8="",0,(IF(AND($T115&lt;&gt;"",$T115&lt;&gt;0),FD146,IF(FD122=0,0,FD125/FD122))*IF($T146=справочники!$P$10,1,1/(1+IF(Главная!$N$19=справочники!$N$12,0,Главная!$N$23)))))</f>
        <v>0</v>
      </c>
      <c r="FE178" s="249">
        <f>FE173*IF(FE$8="",0,(IF(AND($T115&lt;&gt;"",$T115&lt;&gt;0),FE146,IF(FE122=0,0,FE125/FE122))*IF($T146=справочники!$P$10,1,1/(1+IF(Главная!$N$19=справочники!$N$12,0,Главная!$N$23)))))</f>
        <v>0</v>
      </c>
      <c r="FF178" s="249">
        <f>FF173*IF(FF$8="",0,(IF(AND($T115&lt;&gt;"",$T115&lt;&gt;0),FF146,IF(FF122=0,0,FF125/FF122))*IF($T146=справочники!$P$10,1,1/(1+IF(Главная!$N$19=справочники!$N$12,0,Главная!$N$23)))))</f>
        <v>0</v>
      </c>
      <c r="FG178" s="249">
        <f>FG173*IF(FG$8="",0,(IF(AND($T115&lt;&gt;"",$T115&lt;&gt;0),FG146,IF(FG122=0,0,FG125/FG122))*IF($T146=справочники!$P$10,1,1/(1+IF(Главная!$N$19=справочники!$N$12,0,Главная!$N$23)))))</f>
        <v>0</v>
      </c>
      <c r="FH178" s="249">
        <f>FH173*IF(FH$8="",0,(IF(AND($T115&lt;&gt;"",$T115&lt;&gt;0),FH146,IF(FH122=0,0,FH125/FH122))*IF($T146=справочники!$P$10,1,1/(1+IF(Главная!$N$19=справочники!$N$12,0,Главная!$N$23)))))</f>
        <v>0</v>
      </c>
      <c r="FI178" s="249">
        <f>FI173*IF(FI$8="",0,(IF(AND($T115&lt;&gt;"",$T115&lt;&gt;0),FI146,IF(FI122=0,0,FI125/FI122))*IF($T146=справочники!$P$10,1,1/(1+IF(Главная!$N$19=справочники!$N$12,0,Главная!$N$23)))))</f>
        <v>0</v>
      </c>
      <c r="FJ178" s="249">
        <f>FJ173*IF(FJ$8="",0,(IF(AND($T115&lt;&gt;"",$T115&lt;&gt;0),FJ146,IF(FJ122=0,0,FJ125/FJ122))*IF($T146=справочники!$P$10,1,1/(1+IF(Главная!$N$19=справочники!$N$12,0,Главная!$N$23)))))</f>
        <v>0</v>
      </c>
      <c r="FK178" s="249">
        <f>FK173*IF(FK$8="",0,(IF(AND($T115&lt;&gt;"",$T115&lt;&gt;0),FK146,IF(FK122=0,0,FK125/FK122))*IF($T146=справочники!$P$10,1,1/(1+IF(Главная!$N$19=справочники!$N$12,0,Главная!$N$23)))))</f>
        <v>0</v>
      </c>
      <c r="FL178" s="249">
        <f>FL173*IF(FL$8="",0,(IF(AND($T115&lt;&gt;"",$T115&lt;&gt;0),FL146,IF(FL122=0,0,FL125/FL122))*IF($T146=справочники!$P$10,1,1/(1+IF(Главная!$N$19=справочники!$N$12,0,Главная!$N$23)))))</f>
        <v>0</v>
      </c>
      <c r="FM178" s="249">
        <f>FM173*IF(FM$8="",0,(IF(AND($T115&lt;&gt;"",$T115&lt;&gt;0),FM146,IF(FM122=0,0,FM125/FM122))*IF($T146=справочники!$P$10,1,1/(1+IF(Главная!$N$19=справочники!$N$12,0,Главная!$N$23)))))</f>
        <v>0</v>
      </c>
      <c r="FN178" s="249">
        <f>FN173*IF(FN$8="",0,(IF(AND($T115&lt;&gt;"",$T115&lt;&gt;0),FN146,IF(FN122=0,0,FN125/FN122))*IF($T146=справочники!$P$10,1,1/(1+IF(Главная!$N$19=справочники!$N$12,0,Главная!$N$23)))))</f>
        <v>0</v>
      </c>
      <c r="FO178" s="249">
        <f>FO173*IF(FO$8="",0,(IF(AND($T115&lt;&gt;"",$T115&lt;&gt;0),FO146,IF(FO122=0,0,FO125/FO122))*IF($T146=справочники!$P$10,1,1/(1+IF(Главная!$N$19=справочники!$N$12,0,Главная!$N$23)))))</f>
        <v>0</v>
      </c>
      <c r="FP178" s="249">
        <f>FP173*IF(FP$8="",0,(IF(AND($T115&lt;&gt;"",$T115&lt;&gt;0),FP146,IF(FP122=0,0,FP125/FP122))*IF($T146=справочники!$P$10,1,1/(1+IF(Главная!$N$19=справочники!$N$12,0,Главная!$N$23)))))</f>
        <v>0</v>
      </c>
      <c r="FQ178" s="249">
        <f>FQ173*IF(FQ$8="",0,(IF(AND($T115&lt;&gt;"",$T115&lt;&gt;0),FQ146,IF(FQ122=0,0,FQ125/FQ122))*IF($T146=справочники!$P$10,1,1/(1+IF(Главная!$N$19=справочники!$N$12,0,Главная!$N$23)))))</f>
        <v>0</v>
      </c>
      <c r="FR178" s="249">
        <f>FR173*IF(FR$8="",0,(IF(AND($T115&lt;&gt;"",$T115&lt;&gt;0),FR146,IF(FR122=0,0,FR125/FR122))*IF($T146=справочники!$P$10,1,1/(1+IF(Главная!$N$19=справочники!$N$12,0,Главная!$N$23)))))</f>
        <v>0</v>
      </c>
      <c r="FS178" s="249">
        <f>FS173*IF(FS$8="",0,(IF(AND($T115&lt;&gt;"",$T115&lt;&gt;0),FS146,IF(FS122=0,0,FS125/FS122))*IF($T146=справочники!$P$10,1,1/(1+IF(Главная!$N$19=справочники!$N$12,0,Главная!$N$23)))))</f>
        <v>0</v>
      </c>
      <c r="FT178" s="249">
        <f>FT173*IF(FT$8="",0,(IF(AND($T115&lt;&gt;"",$T115&lt;&gt;0),FT146,IF(FT122=0,0,FT125/FT122))*IF($T146=справочники!$P$10,1,1/(1+IF(Главная!$N$19=справочники!$N$12,0,Главная!$N$23)))))</f>
        <v>0</v>
      </c>
      <c r="FU178" s="249">
        <f>FU173*IF(FU$8="",0,(IF(AND($T115&lt;&gt;"",$T115&lt;&gt;0),FU146,IF(FU122=0,0,FU125/FU122))*IF($T146=справочники!$P$10,1,1/(1+IF(Главная!$N$19=справочники!$N$12,0,Главная!$N$23)))))</f>
        <v>0</v>
      </c>
      <c r="FV178" s="249">
        <f>FV173*IF(FV$8="",0,(IF(AND($T115&lt;&gt;"",$T115&lt;&gt;0),FV146,IF(FV122=0,0,FV125/FV122))*IF($T146=справочники!$P$10,1,1/(1+IF(Главная!$N$19=справочники!$N$12,0,Главная!$N$23)))))</f>
        <v>0</v>
      </c>
      <c r="FW178" s="249">
        <f>FW173*IF(FW$8="",0,(IF(AND($T115&lt;&gt;"",$T115&lt;&gt;0),FW146,IF(FW122=0,0,FW125/FW122))*IF($T146=справочники!$P$10,1,1/(1+IF(Главная!$N$19=справочники!$N$12,0,Главная!$N$23)))))</f>
        <v>0</v>
      </c>
      <c r="FX178" s="249">
        <f>FX173*IF(FX$8="",0,(IF(AND($T115&lt;&gt;"",$T115&lt;&gt;0),FX146,IF(FX122=0,0,FX125/FX122))*IF($T146=справочники!$P$10,1,1/(1+IF(Главная!$N$19=справочники!$N$12,0,Главная!$N$23)))))</f>
        <v>0</v>
      </c>
      <c r="FY178" s="249">
        <f>FY173*IF(FY$8="",0,(IF(AND($T115&lt;&gt;"",$T115&lt;&gt;0),FY146,IF(FY122=0,0,FY125/FY122))*IF($T146=справочники!$P$10,1,1/(1+IF(Главная!$N$19=справочники!$N$12,0,Главная!$N$23)))))</f>
        <v>0</v>
      </c>
      <c r="FZ178" s="249">
        <f>FZ173*IF(FZ$8="",0,(IF(AND($T115&lt;&gt;"",$T115&lt;&gt;0),FZ146,IF(FZ122=0,0,FZ125/FZ122))*IF($T146=справочники!$P$10,1,1/(1+IF(Главная!$N$19=справочники!$N$12,0,Главная!$N$23)))))</f>
        <v>0</v>
      </c>
      <c r="GA178" s="249">
        <f>GA173*IF(GA$8="",0,(IF(AND($T115&lt;&gt;"",$T115&lt;&gt;0),GA146,IF(GA122=0,0,GA125/GA122))*IF($T146=справочники!$P$10,1,1/(1+IF(Главная!$N$19=справочники!$N$12,0,Главная!$N$23)))))</f>
        <v>0</v>
      </c>
      <c r="GB178" s="249">
        <f>GB173*IF(GB$8="",0,(IF(AND($T115&lt;&gt;"",$T115&lt;&gt;0),GB146,IF(GB122=0,0,GB125/GB122))*IF($T146=справочники!$P$10,1,1/(1+IF(Главная!$N$19=справочники!$N$12,0,Главная!$N$23)))))</f>
        <v>0</v>
      </c>
      <c r="GC178" s="249">
        <f>GC173*IF(GC$8="",0,(IF(AND($T115&lt;&gt;"",$T115&lt;&gt;0),GC146,IF(GC122=0,0,GC125/GC122))*IF($T146=справочники!$P$10,1,1/(1+IF(Главная!$N$19=справочники!$N$12,0,Главная!$N$23)))))</f>
        <v>0</v>
      </c>
      <c r="GD178" s="249">
        <f>GD173*IF(GD$8="",0,(IF(AND($T115&lt;&gt;"",$T115&lt;&gt;0),GD146,IF(GD122=0,0,GD125/GD122))*IF($T146=справочники!$P$10,1,1/(1+IF(Главная!$N$19=справочники!$N$12,0,Главная!$N$23)))))</f>
        <v>0</v>
      </c>
      <c r="GE178" s="249">
        <f>GE173*IF(GE$8="",0,(IF(AND($T115&lt;&gt;"",$T115&lt;&gt;0),GE146,IF(GE122=0,0,GE125/GE122))*IF($T146=справочники!$P$10,1,1/(1+IF(Главная!$N$19=справочники!$N$12,0,Главная!$N$23)))))</f>
        <v>0</v>
      </c>
      <c r="GF178" s="249">
        <f>GF173*IF(GF$8="",0,(IF(AND($T115&lt;&gt;"",$T115&lt;&gt;0),GF146,IF(GF122=0,0,GF125/GF122))*IF($T146=справочники!$P$10,1,1/(1+IF(Главная!$N$19=справочники!$N$12,0,Главная!$N$23)))))</f>
        <v>0</v>
      </c>
      <c r="GG178" s="249">
        <f>GG173*IF(GG$8="",0,(IF(AND($T115&lt;&gt;"",$T115&lt;&gt;0),GG146,IF(GG122=0,0,GG125/GG122))*IF($T146=справочники!$P$10,1,1/(1+IF(Главная!$N$19=справочники!$N$12,0,Главная!$N$23)))))</f>
        <v>0</v>
      </c>
      <c r="GH178" s="249">
        <f>GH173*IF(GH$8="",0,(IF(AND($T115&lt;&gt;"",$T115&lt;&gt;0),GH146,IF(GH122=0,0,GH125/GH122))*IF($T146=справочники!$P$10,1,1/(1+IF(Главная!$N$19=справочники!$N$12,0,Главная!$N$23)))))</f>
        <v>0</v>
      </c>
      <c r="GI178" s="249">
        <f>GI173*IF(GI$8="",0,(IF(AND($T115&lt;&gt;"",$T115&lt;&gt;0),GI146,IF(GI122=0,0,GI125/GI122))*IF($T146=справочники!$P$10,1,1/(1+IF(Главная!$N$19=справочники!$N$12,0,Главная!$N$23)))))</f>
        <v>0</v>
      </c>
      <c r="GJ178" s="249">
        <f>GJ173*IF(GJ$8="",0,(IF(AND($T115&lt;&gt;"",$T115&lt;&gt;0),GJ146,IF(GJ122=0,0,GJ125/GJ122))*IF($T146=справочники!$P$10,1,1/(1+IF(Главная!$N$19=справочники!$N$12,0,Главная!$N$23)))))</f>
        <v>0</v>
      </c>
      <c r="GK178" s="249">
        <f>GK173*IF(GK$8="",0,(IF(AND($T115&lt;&gt;"",$T115&lt;&gt;0),GK146,IF(GK122=0,0,GK125/GK122))*IF($T146=справочники!$P$10,1,1/(1+IF(Главная!$N$19=справочники!$N$12,0,Главная!$N$23)))))</f>
        <v>0</v>
      </c>
      <c r="GL178" s="249">
        <f>GL173*IF(GL$8="",0,(IF(AND($T115&lt;&gt;"",$T115&lt;&gt;0),GL146,IF(GL122=0,0,GL125/GL122))*IF($T146=справочники!$P$10,1,1/(1+IF(Главная!$N$19=справочники!$N$12,0,Главная!$N$23)))))</f>
        <v>0</v>
      </c>
      <c r="GM178" s="249">
        <f>GM173*IF(GM$8="",0,(IF(AND($T115&lt;&gt;"",$T115&lt;&gt;0),GM146,IF(GM122=0,0,GM125/GM122))*IF($T146=справочники!$P$10,1,1/(1+IF(Главная!$N$19=справочники!$N$12,0,Главная!$N$23)))))</f>
        <v>0</v>
      </c>
      <c r="GN178" s="249">
        <f>GN173*IF(GN$8="",0,(IF(AND($T115&lt;&gt;"",$T115&lt;&gt;0),GN146,IF(GN122=0,0,GN125/GN122))*IF($T146=справочники!$P$10,1,1/(1+IF(Главная!$N$19=справочники!$N$12,0,Главная!$N$23)))))</f>
        <v>0</v>
      </c>
      <c r="GO178" s="249">
        <f>GO173*IF(GO$8="",0,(IF(AND($T115&lt;&gt;"",$T115&lt;&gt;0),GO146,IF(GO122=0,0,GO125/GO122))*IF($T146=справочники!$P$10,1,1/(1+IF(Главная!$N$19=справочники!$N$12,0,Главная!$N$23)))))</f>
        <v>0</v>
      </c>
      <c r="GP178" s="249">
        <f>GP173*IF(GP$8="",0,(IF(AND($T115&lt;&gt;"",$T115&lt;&gt;0),GP146,IF(GP122=0,0,GP125/GP122))*IF($T146=справочники!$P$10,1,1/(1+IF(Главная!$N$19=справочники!$N$12,0,Главная!$N$23)))))</f>
        <v>0</v>
      </c>
      <c r="GQ178" s="249">
        <f>GQ173*IF(GQ$8="",0,(IF(AND($T115&lt;&gt;"",$T115&lt;&gt;0),GQ146,IF(GQ122=0,0,GQ125/GQ122))*IF($T146=справочники!$P$10,1,1/(1+IF(Главная!$N$19=справочники!$N$12,0,Главная!$N$23)))))</f>
        <v>0</v>
      </c>
      <c r="GR178" s="249">
        <f>GR173*IF(GR$8="",0,(IF(AND($T115&lt;&gt;"",$T115&lt;&gt;0),GR146,IF(GR122=0,0,GR125/GR122))*IF($T146=справочники!$P$10,1,1/(1+IF(Главная!$N$19=справочники!$N$12,0,Главная!$N$23)))))</f>
        <v>0</v>
      </c>
      <c r="GS178" s="249">
        <f>GS173*IF(GS$8="",0,(IF(AND($T115&lt;&gt;"",$T115&lt;&gt;0),GS146,IF(GS122=0,0,GS125/GS122))*IF($T146=справочники!$P$10,1,1/(1+IF(Главная!$N$19=справочники!$N$12,0,Главная!$N$23)))))</f>
        <v>0</v>
      </c>
      <c r="GT178" s="249">
        <f>GT173*IF(GT$8="",0,(IF(AND($T115&lt;&gt;"",$T115&lt;&gt;0),GT146,IF(GT122=0,0,GT125/GT122))*IF($T146=справочники!$P$10,1,1/(1+IF(Главная!$N$19=справочники!$N$12,0,Главная!$N$23)))))</f>
        <v>0</v>
      </c>
      <c r="GU178" s="249">
        <f>GU173*IF(GU$8="",0,(IF(AND($T115&lt;&gt;"",$T115&lt;&gt;0),GU146,IF(GU122=0,0,GU125/GU122))*IF($T146=справочники!$P$10,1,1/(1+IF(Главная!$N$19=справочники!$N$12,0,Главная!$N$23)))))</f>
        <v>0</v>
      </c>
      <c r="GV178" s="249">
        <f>GV173*IF(GV$8="",0,(IF(AND($T115&lt;&gt;"",$T115&lt;&gt;0),GV146,IF(GV122=0,0,GV125/GV122))*IF($T146=справочники!$P$10,1,1/(1+IF(Главная!$N$19=справочники!$N$12,0,Главная!$N$23)))))</f>
        <v>0</v>
      </c>
      <c r="GW178" s="249">
        <f>GW173*IF(GW$8="",0,(IF(AND($T115&lt;&gt;"",$T115&lt;&gt;0),GW146,IF(GW122=0,0,GW125/GW122))*IF($T146=справочники!$P$10,1,1/(1+IF(Главная!$N$19=справочники!$N$12,0,Главная!$N$23)))))</f>
        <v>0</v>
      </c>
      <c r="GX178" s="249">
        <f>GX173*IF(GX$8="",0,(IF(AND($T115&lt;&gt;"",$T115&lt;&gt;0),GX146,IF(GX122=0,0,GX125/GX122))*IF($T146=справочники!$P$10,1,1/(1+IF(Главная!$N$19=справочники!$N$12,0,Главная!$N$23)))))</f>
        <v>0</v>
      </c>
      <c r="GY178" s="249">
        <f>GY173*IF(GY$8="",0,(IF(AND($T115&lt;&gt;"",$T115&lt;&gt;0),GY146,IF(GY122=0,0,GY125/GY122))*IF($T146=справочники!$P$10,1,1/(1+IF(Главная!$N$19=справочники!$N$12,0,Главная!$N$23)))))</f>
        <v>0</v>
      </c>
      <c r="GZ178" s="249">
        <f>GZ173*IF(GZ$8="",0,(IF(AND($T115&lt;&gt;"",$T115&lt;&gt;0),GZ146,IF(GZ122=0,0,GZ125/GZ122))*IF($T146=справочники!$P$10,1,1/(1+IF(Главная!$N$19=справочники!$N$12,0,Главная!$N$23)))))</f>
        <v>0</v>
      </c>
      <c r="HA178" s="228"/>
      <c r="HB178" s="228"/>
    </row>
    <row r="179" spans="1:210" s="239" customFormat="1" ht="10.199999999999999">
      <c r="A179" s="228"/>
      <c r="B179" s="229" t="s">
        <v>126</v>
      </c>
      <c r="C179" s="228"/>
      <c r="D179" s="229"/>
      <c r="E179" s="270"/>
      <c r="F179" s="116"/>
      <c r="G179" s="231"/>
      <c r="H179" s="228"/>
      <c r="I179" s="228" t="str">
        <f t="shared" ref="I179:I186" si="876">$I$177</f>
        <v>Стоимостная структура 1 ед. выпущенной готовой продукции</v>
      </c>
      <c r="J179" s="228"/>
      <c r="K179" s="228"/>
      <c r="L179" s="228"/>
      <c r="M179" s="232"/>
      <c r="N179" s="233" t="str">
        <f t="shared" si="874"/>
        <v/>
      </c>
      <c r="O179" s="228"/>
      <c r="P179" s="231"/>
      <c r="Q179" s="228" t="s">
        <v>26</v>
      </c>
      <c r="R179" s="228"/>
      <c r="S179" s="235"/>
      <c r="T179" s="228"/>
      <c r="U179" s="228"/>
      <c r="V179" s="228"/>
      <c r="W179" s="235">
        <f t="shared" si="875"/>
        <v>0</v>
      </c>
      <c r="X179" s="236"/>
      <c r="Y179" s="231"/>
      <c r="Z179" s="237"/>
      <c r="AA179" s="249">
        <f>AA173*IF(AA$8="",0,(IF(AND($T115&lt;&gt;"",$T115&lt;&gt;0),AA147,IF(AA122=0,0,AA126/AA122))*IF($T147=справочники!$P$10,1,1/(1+IF(Главная!$N$19=справочники!$N$12,0,Главная!$N$23)))))</f>
        <v>0</v>
      </c>
      <c r="AB179" s="249">
        <f>AB173*IF(AB$8="",0,(IF(AND($T115&lt;&gt;"",$T115&lt;&gt;0),AB147,IF(AB122=0,0,AB126/AB122))*IF($T147=справочники!$P$10,1,1/(1+IF(Главная!$N$19=справочники!$N$12,0,Главная!$N$23)))))</f>
        <v>0</v>
      </c>
      <c r="AC179" s="249">
        <f>AC173*IF(AC$8="",0,(IF(AND($T115&lt;&gt;"",$T115&lt;&gt;0),AC147,IF(AC122=0,0,AC126/AC122))*IF($T147=справочники!$P$10,1,1/(1+IF(Главная!$N$19=справочники!$N$12,0,Главная!$N$23)))))</f>
        <v>0</v>
      </c>
      <c r="AD179" s="249">
        <f>AD173*IF(AD$8="",0,(IF(AND($T115&lt;&gt;"",$T115&lt;&gt;0),AD147,IF(AD122=0,0,AD126/AD122))*IF($T147=справочники!$P$10,1,1/(1+IF(Главная!$N$19=справочники!$N$12,0,Главная!$N$23)))))</f>
        <v>0</v>
      </c>
      <c r="AE179" s="249">
        <f>AE173*IF(AE$8="",0,(IF(AND($T115&lt;&gt;"",$T115&lt;&gt;0),AE147,IF(AE122=0,0,AE126/AE122))*IF($T147=справочники!$P$10,1,1/(1+IF(Главная!$N$19=справочники!$N$12,0,Главная!$N$23)))))</f>
        <v>0</v>
      </c>
      <c r="AF179" s="249">
        <f>AF173*IF(AF$8="",0,(IF(AND($T115&lt;&gt;"",$T115&lt;&gt;0),AF147,IF(AF122=0,0,AF126/AF122))*IF($T147=справочники!$P$10,1,1/(1+IF(Главная!$N$19=справочники!$N$12,0,Главная!$N$23)))))</f>
        <v>0</v>
      </c>
      <c r="AG179" s="249">
        <f>AG173*IF(AG$8="",0,(IF(AND($T115&lt;&gt;"",$T115&lt;&gt;0),AG147,IF(AG122=0,0,AG126/AG122))*IF($T147=справочники!$P$10,1,1/(1+IF(Главная!$N$19=справочники!$N$12,0,Главная!$N$23)))))</f>
        <v>0</v>
      </c>
      <c r="AH179" s="249">
        <f>AH173*IF(AH$8="",0,(IF(AND($T115&lt;&gt;"",$T115&lt;&gt;0),AH147,IF(AH122=0,0,AH126/AH122))*IF($T147=справочники!$P$10,1,1/(1+IF(Главная!$N$19=справочники!$N$12,0,Главная!$N$23)))))</f>
        <v>0</v>
      </c>
      <c r="AI179" s="249">
        <f>AI173*IF(AI$8="",0,(IF(AND($T115&lt;&gt;"",$T115&lt;&gt;0),AI147,IF(AI122=0,0,AI126/AI122))*IF($T147=справочники!$P$10,1,1/(1+IF(Главная!$N$19=справочники!$N$12,0,Главная!$N$23)))))</f>
        <v>0</v>
      </c>
      <c r="AJ179" s="249">
        <f>AJ173*IF(AJ$8="",0,(IF(AND($T115&lt;&gt;"",$T115&lt;&gt;0),AJ147,IF(AJ122=0,0,AJ126/AJ122))*IF($T147=справочники!$P$10,1,1/(1+IF(Главная!$N$19=справочники!$N$12,0,Главная!$N$23)))))</f>
        <v>0</v>
      </c>
      <c r="AK179" s="249">
        <f>AK173*IF(AK$8="",0,(IF(AND($T115&lt;&gt;"",$T115&lt;&gt;0),AK147,IF(AK122=0,0,AK126/AK122))*IF($T147=справочники!$P$10,1,1/(1+IF(Главная!$N$19=справочники!$N$12,0,Главная!$N$23)))))</f>
        <v>0</v>
      </c>
      <c r="AL179" s="249">
        <f>AL173*IF(AL$8="",0,(IF(AND($T115&lt;&gt;"",$T115&lt;&gt;0),AL147,IF(AL122=0,0,AL126/AL122))*IF($T147=справочники!$P$10,1,1/(1+IF(Главная!$N$19=справочники!$N$12,0,Главная!$N$23)))))</f>
        <v>0</v>
      </c>
      <c r="AM179" s="249">
        <f>AM173*IF(AM$8="",0,(IF(AND($T115&lt;&gt;"",$T115&lt;&gt;0),AM147,IF(AM122=0,0,AM126/AM122))*IF($T147=справочники!$P$10,1,1/(1+IF(Главная!$N$19=справочники!$N$12,0,Главная!$N$23)))))</f>
        <v>0</v>
      </c>
      <c r="AN179" s="249">
        <f>AN173*IF(AN$8="",0,(IF(AND($T115&lt;&gt;"",$T115&lt;&gt;0),AN147,IF(AN122=0,0,AN126/AN122))*IF($T147=справочники!$P$10,1,1/(1+IF(Главная!$N$19=справочники!$N$12,0,Главная!$N$23)))))</f>
        <v>0</v>
      </c>
      <c r="AO179" s="249">
        <f>AO173*IF(AO$8="",0,(IF(AND($T115&lt;&gt;"",$T115&lt;&gt;0),AO147,IF(AO122=0,0,AO126/AO122))*IF($T147=справочники!$P$10,1,1/(1+IF(Главная!$N$19=справочники!$N$12,0,Главная!$N$23)))))</f>
        <v>0</v>
      </c>
      <c r="AP179" s="249">
        <f>AP173*IF(AP$8="",0,(IF(AND($T115&lt;&gt;"",$T115&lt;&gt;0),AP147,IF(AP122=0,0,AP126/AP122))*IF($T147=справочники!$P$10,1,1/(1+IF(Главная!$N$19=справочники!$N$12,0,Главная!$N$23)))))</f>
        <v>0</v>
      </c>
      <c r="AQ179" s="249">
        <f>AQ173*IF(AQ$8="",0,(IF(AND($T115&lt;&gt;"",$T115&lt;&gt;0),AQ147,IF(AQ122=0,0,AQ126/AQ122))*IF($T147=справочники!$P$10,1,1/(1+IF(Главная!$N$19=справочники!$N$12,0,Главная!$N$23)))))</f>
        <v>0</v>
      </c>
      <c r="AR179" s="249">
        <f>AR173*IF(AR$8="",0,(IF(AND($T115&lt;&gt;"",$T115&lt;&gt;0),AR147,IF(AR122=0,0,AR126/AR122))*IF($T147=справочники!$P$10,1,1/(1+IF(Главная!$N$19=справочники!$N$12,0,Главная!$N$23)))))</f>
        <v>0</v>
      </c>
      <c r="AS179" s="249">
        <f>AS173*IF(AS$8="",0,(IF(AND($T115&lt;&gt;"",$T115&lt;&gt;0),AS147,IF(AS122=0,0,AS126/AS122))*IF($T147=справочники!$P$10,1,1/(1+IF(Главная!$N$19=справочники!$N$12,0,Главная!$N$23)))))</f>
        <v>0</v>
      </c>
      <c r="AT179" s="249">
        <f>AT173*IF(AT$8="",0,(IF(AND($T115&lt;&gt;"",$T115&lt;&gt;0),AT147,IF(AT122=0,0,AT126/AT122))*IF($T147=справочники!$P$10,1,1/(1+IF(Главная!$N$19=справочники!$N$12,0,Главная!$N$23)))))</f>
        <v>0</v>
      </c>
      <c r="AU179" s="249">
        <f>AU173*IF(AU$8="",0,(IF(AND($T115&lt;&gt;"",$T115&lt;&gt;0),AU147,IF(AU122=0,0,AU126/AU122))*IF($T147=справочники!$P$10,1,1/(1+IF(Главная!$N$19=справочники!$N$12,0,Главная!$N$23)))))</f>
        <v>0</v>
      </c>
      <c r="AV179" s="249">
        <f>AV173*IF(AV$8="",0,(IF(AND($T115&lt;&gt;"",$T115&lt;&gt;0),AV147,IF(AV122=0,0,AV126/AV122))*IF($T147=справочники!$P$10,1,1/(1+IF(Главная!$N$19=справочники!$N$12,0,Главная!$N$23)))))</f>
        <v>0</v>
      </c>
      <c r="AW179" s="249">
        <f>AW173*IF(AW$8="",0,(IF(AND($T115&lt;&gt;"",$T115&lt;&gt;0),AW147,IF(AW122=0,0,AW126/AW122))*IF($T147=справочники!$P$10,1,1/(1+IF(Главная!$N$19=справочники!$N$12,0,Главная!$N$23)))))</f>
        <v>0</v>
      </c>
      <c r="AX179" s="249">
        <f>AX173*IF(AX$8="",0,(IF(AND($T115&lt;&gt;"",$T115&lt;&gt;0),AX147,IF(AX122=0,0,AX126/AX122))*IF($T147=справочники!$P$10,1,1/(1+IF(Главная!$N$19=справочники!$N$12,0,Главная!$N$23)))))</f>
        <v>0</v>
      </c>
      <c r="AY179" s="249">
        <f>AY173*IF(AY$8="",0,(IF(AND($T115&lt;&gt;"",$T115&lt;&gt;0),AY147,IF(AY122=0,0,AY126/AY122))*IF($T147=справочники!$P$10,1,1/(1+IF(Главная!$N$19=справочники!$N$12,0,Главная!$N$23)))))</f>
        <v>0</v>
      </c>
      <c r="AZ179" s="249">
        <f>AZ173*IF(AZ$8="",0,(IF(AND($T115&lt;&gt;"",$T115&lt;&gt;0),AZ147,IF(AZ122=0,0,AZ126/AZ122))*IF($T147=справочники!$P$10,1,1/(1+IF(Главная!$N$19=справочники!$N$12,0,Главная!$N$23)))))</f>
        <v>0</v>
      </c>
      <c r="BA179" s="249">
        <f>BA173*IF(BA$8="",0,(IF(AND($T115&lt;&gt;"",$T115&lt;&gt;0),BA147,IF(BA122=0,0,BA126/BA122))*IF($T147=справочники!$P$10,1,1/(1+IF(Главная!$N$19=справочники!$N$12,0,Главная!$N$23)))))</f>
        <v>0</v>
      </c>
      <c r="BB179" s="249">
        <f>BB173*IF(BB$8="",0,(IF(AND($T115&lt;&gt;"",$T115&lt;&gt;0),BB147,IF(BB122=0,0,BB126/BB122))*IF($T147=справочники!$P$10,1,1/(1+IF(Главная!$N$19=справочники!$N$12,0,Главная!$N$23)))))</f>
        <v>0</v>
      </c>
      <c r="BC179" s="249">
        <f>BC173*IF(BC$8="",0,(IF(AND($T115&lt;&gt;"",$T115&lt;&gt;0),BC147,IF(BC122=0,0,BC126/BC122))*IF($T147=справочники!$P$10,1,1/(1+IF(Главная!$N$19=справочники!$N$12,0,Главная!$N$23)))))</f>
        <v>0</v>
      </c>
      <c r="BD179" s="249">
        <f>BD173*IF(BD$8="",0,(IF(AND($T115&lt;&gt;"",$T115&lt;&gt;0),BD147,IF(BD122=0,0,BD126/BD122))*IF($T147=справочники!$P$10,1,1/(1+IF(Главная!$N$19=справочники!$N$12,0,Главная!$N$23)))))</f>
        <v>0</v>
      </c>
      <c r="BE179" s="249">
        <f>BE173*IF(BE$8="",0,(IF(AND($T115&lt;&gt;"",$T115&lt;&gt;0),BE147,IF(BE122=0,0,BE126/BE122))*IF($T147=справочники!$P$10,1,1/(1+IF(Главная!$N$19=справочники!$N$12,0,Главная!$N$23)))))</f>
        <v>0</v>
      </c>
      <c r="BF179" s="249">
        <f>BF173*IF(BF$8="",0,(IF(AND($T115&lt;&gt;"",$T115&lt;&gt;0),BF147,IF(BF122=0,0,BF126/BF122))*IF($T147=справочники!$P$10,1,1/(1+IF(Главная!$N$19=справочники!$N$12,0,Главная!$N$23)))))</f>
        <v>0</v>
      </c>
      <c r="BG179" s="249">
        <f>BG173*IF(BG$8="",0,(IF(AND($T115&lt;&gt;"",$T115&lt;&gt;0),BG147,IF(BG122=0,0,BG126/BG122))*IF($T147=справочники!$P$10,1,1/(1+IF(Главная!$N$19=справочники!$N$12,0,Главная!$N$23)))))</f>
        <v>0</v>
      </c>
      <c r="BH179" s="249">
        <f>BH173*IF(BH$8="",0,(IF(AND($T115&lt;&gt;"",$T115&lt;&gt;0),BH147,IF(BH122=0,0,BH126/BH122))*IF($T147=справочники!$P$10,1,1/(1+IF(Главная!$N$19=справочники!$N$12,0,Главная!$N$23)))))</f>
        <v>0</v>
      </c>
      <c r="BI179" s="249">
        <f>BI173*IF(BI$8="",0,(IF(AND($T115&lt;&gt;"",$T115&lt;&gt;0),BI147,IF(BI122=0,0,BI126/BI122))*IF($T147=справочники!$P$10,1,1/(1+IF(Главная!$N$19=справочники!$N$12,0,Главная!$N$23)))))</f>
        <v>0</v>
      </c>
      <c r="BJ179" s="249">
        <f>BJ173*IF(BJ$8="",0,(IF(AND($T115&lt;&gt;"",$T115&lt;&gt;0),BJ147,IF(BJ122=0,0,BJ126/BJ122))*IF($T147=справочники!$P$10,1,1/(1+IF(Главная!$N$19=справочники!$N$12,0,Главная!$N$23)))))</f>
        <v>0</v>
      </c>
      <c r="BK179" s="249">
        <f>BK173*IF(BK$8="",0,(IF(AND($T115&lt;&gt;"",$T115&lt;&gt;0),BK147,IF(BK122=0,0,BK126/BK122))*IF($T147=справочники!$P$10,1,1/(1+IF(Главная!$N$19=справочники!$N$12,0,Главная!$N$23)))))</f>
        <v>0</v>
      </c>
      <c r="BL179" s="249">
        <f>BL173*IF(BL$8="",0,(IF(AND($T115&lt;&gt;"",$T115&lt;&gt;0),BL147,IF(BL122=0,0,BL126/BL122))*IF($T147=справочники!$P$10,1,1/(1+IF(Главная!$N$19=справочники!$N$12,0,Главная!$N$23)))))</f>
        <v>0</v>
      </c>
      <c r="BM179" s="249">
        <f>BM173*IF(BM$8="",0,(IF(AND($T115&lt;&gt;"",$T115&lt;&gt;0),BM147,IF(BM122=0,0,BM126/BM122))*IF($T147=справочники!$P$10,1,1/(1+IF(Главная!$N$19=справочники!$N$12,0,Главная!$N$23)))))</f>
        <v>0</v>
      </c>
      <c r="BN179" s="249">
        <f>BN173*IF(BN$8="",0,(IF(AND($T115&lt;&gt;"",$T115&lt;&gt;0),BN147,IF(BN122=0,0,BN126/BN122))*IF($T147=справочники!$P$10,1,1/(1+IF(Главная!$N$19=справочники!$N$12,0,Главная!$N$23)))))</f>
        <v>0</v>
      </c>
      <c r="BO179" s="249">
        <f>BO173*IF(BO$8="",0,(IF(AND($T115&lt;&gt;"",$T115&lt;&gt;0),BO147,IF(BO122=0,0,BO126/BO122))*IF($T147=справочники!$P$10,1,1/(1+IF(Главная!$N$19=справочники!$N$12,0,Главная!$N$23)))))</f>
        <v>0</v>
      </c>
      <c r="BP179" s="249">
        <f>BP173*IF(BP$8="",0,(IF(AND($T115&lt;&gt;"",$T115&lt;&gt;0),BP147,IF(BP122=0,0,BP126/BP122))*IF($T147=справочники!$P$10,1,1/(1+IF(Главная!$N$19=справочники!$N$12,0,Главная!$N$23)))))</f>
        <v>0</v>
      </c>
      <c r="BQ179" s="249">
        <f>BQ173*IF(BQ$8="",0,(IF(AND($T115&lt;&gt;"",$T115&lt;&gt;0),BQ147,IF(BQ122=0,0,BQ126/BQ122))*IF($T147=справочники!$P$10,1,1/(1+IF(Главная!$N$19=справочники!$N$12,0,Главная!$N$23)))))</f>
        <v>0</v>
      </c>
      <c r="BR179" s="249">
        <f>BR173*IF(BR$8="",0,(IF(AND($T115&lt;&gt;"",$T115&lt;&gt;0),BR147,IF(BR122=0,0,BR126/BR122))*IF($T147=справочники!$P$10,1,1/(1+IF(Главная!$N$19=справочники!$N$12,0,Главная!$N$23)))))</f>
        <v>0</v>
      </c>
      <c r="BS179" s="249">
        <f>BS173*IF(BS$8="",0,(IF(AND($T115&lt;&gt;"",$T115&lt;&gt;0),BS147,IF(BS122=0,0,BS126/BS122))*IF($T147=справочники!$P$10,1,1/(1+IF(Главная!$N$19=справочники!$N$12,0,Главная!$N$23)))))</f>
        <v>0</v>
      </c>
      <c r="BT179" s="249">
        <f>BT173*IF(BT$8="",0,(IF(AND($T115&lt;&gt;"",$T115&lt;&gt;0),BT147,IF(BT122=0,0,BT126/BT122))*IF($T147=справочники!$P$10,1,1/(1+IF(Главная!$N$19=справочники!$N$12,0,Главная!$N$23)))))</f>
        <v>0</v>
      </c>
      <c r="BU179" s="249">
        <f>BU173*IF(BU$8="",0,(IF(AND($T115&lt;&gt;"",$T115&lt;&gt;0),BU147,IF(BU122=0,0,BU126/BU122))*IF($T147=справочники!$P$10,1,1/(1+IF(Главная!$N$19=справочники!$N$12,0,Главная!$N$23)))))</f>
        <v>0</v>
      </c>
      <c r="BV179" s="249">
        <f>BV173*IF(BV$8="",0,(IF(AND($T115&lt;&gt;"",$T115&lt;&gt;0),BV147,IF(BV122=0,0,BV126/BV122))*IF($T147=справочники!$P$10,1,1/(1+IF(Главная!$N$19=справочники!$N$12,0,Главная!$N$23)))))</f>
        <v>0</v>
      </c>
      <c r="BW179" s="249">
        <f>BW173*IF(BW$8="",0,(IF(AND($T115&lt;&gt;"",$T115&lt;&gt;0),BW147,IF(BW122=0,0,BW126/BW122))*IF($T147=справочники!$P$10,1,1/(1+IF(Главная!$N$19=справочники!$N$12,0,Главная!$N$23)))))</f>
        <v>0</v>
      </c>
      <c r="BX179" s="249">
        <f>BX173*IF(BX$8="",0,(IF(AND($T115&lt;&gt;"",$T115&lt;&gt;0),BX147,IF(BX122=0,0,BX126/BX122))*IF($T147=справочники!$P$10,1,1/(1+IF(Главная!$N$19=справочники!$N$12,0,Главная!$N$23)))))</f>
        <v>0</v>
      </c>
      <c r="BY179" s="249">
        <f>BY173*IF(BY$8="",0,(IF(AND($T115&lt;&gt;"",$T115&lt;&gt;0),BY147,IF(BY122=0,0,BY126/BY122))*IF($T147=справочники!$P$10,1,1/(1+IF(Главная!$N$19=справочники!$N$12,0,Главная!$N$23)))))</f>
        <v>0</v>
      </c>
      <c r="BZ179" s="249">
        <f>BZ173*IF(BZ$8="",0,(IF(AND($T115&lt;&gt;"",$T115&lt;&gt;0),BZ147,IF(BZ122=0,0,BZ126/BZ122))*IF($T147=справочники!$P$10,1,1/(1+IF(Главная!$N$19=справочники!$N$12,0,Главная!$N$23)))))</f>
        <v>0</v>
      </c>
      <c r="CA179" s="249">
        <f>CA173*IF(CA$8="",0,(IF(AND($T115&lt;&gt;"",$T115&lt;&gt;0),CA147,IF(CA122=0,0,CA126/CA122))*IF($T147=справочники!$P$10,1,1/(1+IF(Главная!$N$19=справочники!$N$12,0,Главная!$N$23)))))</f>
        <v>0</v>
      </c>
      <c r="CB179" s="249">
        <f>CB173*IF(CB$8="",0,(IF(AND($T115&lt;&gt;"",$T115&lt;&gt;0),CB147,IF(CB122=0,0,CB126/CB122))*IF($T147=справочники!$P$10,1,1/(1+IF(Главная!$N$19=справочники!$N$12,0,Главная!$N$23)))))</f>
        <v>0</v>
      </c>
      <c r="CC179" s="249">
        <f>CC173*IF(CC$8="",0,(IF(AND($T115&lt;&gt;"",$T115&lt;&gt;0),CC147,IF(CC122=0,0,CC126/CC122))*IF($T147=справочники!$P$10,1,1/(1+IF(Главная!$N$19=справочники!$N$12,0,Главная!$N$23)))))</f>
        <v>0</v>
      </c>
      <c r="CD179" s="249">
        <f>CD173*IF(CD$8="",0,(IF(AND($T115&lt;&gt;"",$T115&lt;&gt;0),CD147,IF(CD122=0,0,CD126/CD122))*IF($T147=справочники!$P$10,1,1/(1+IF(Главная!$N$19=справочники!$N$12,0,Главная!$N$23)))))</f>
        <v>0</v>
      </c>
      <c r="CE179" s="249">
        <f>CE173*IF(CE$8="",0,(IF(AND($T115&lt;&gt;"",$T115&lt;&gt;0),CE147,IF(CE122=0,0,CE126/CE122))*IF($T147=справочники!$P$10,1,1/(1+IF(Главная!$N$19=справочники!$N$12,0,Главная!$N$23)))))</f>
        <v>0</v>
      </c>
      <c r="CF179" s="249">
        <f>CF173*IF(CF$8="",0,(IF(AND($T115&lt;&gt;"",$T115&lt;&gt;0),CF147,IF(CF122=0,0,CF126/CF122))*IF($T147=справочники!$P$10,1,1/(1+IF(Главная!$N$19=справочники!$N$12,0,Главная!$N$23)))))</f>
        <v>0</v>
      </c>
      <c r="CG179" s="249">
        <f>CG173*IF(CG$8="",0,(IF(AND($T115&lt;&gt;"",$T115&lt;&gt;0),CG147,IF(CG122=0,0,CG126/CG122))*IF($T147=справочники!$P$10,1,1/(1+IF(Главная!$N$19=справочники!$N$12,0,Главная!$N$23)))))</f>
        <v>0</v>
      </c>
      <c r="CH179" s="249">
        <f>CH173*IF(CH$8="",0,(IF(AND($T115&lt;&gt;"",$T115&lt;&gt;0),CH147,IF(CH122=0,0,CH126/CH122))*IF($T147=справочники!$P$10,1,1/(1+IF(Главная!$N$19=справочники!$N$12,0,Главная!$N$23)))))</f>
        <v>0</v>
      </c>
      <c r="CI179" s="249">
        <f>CI173*IF(CI$8="",0,(IF(AND($T115&lt;&gt;"",$T115&lt;&gt;0),CI147,IF(CI122=0,0,CI126/CI122))*IF($T147=справочники!$P$10,1,1/(1+IF(Главная!$N$19=справочники!$N$12,0,Главная!$N$23)))))</f>
        <v>0</v>
      </c>
      <c r="CJ179" s="249">
        <f>CJ173*IF(CJ$8="",0,(IF(AND($T115&lt;&gt;"",$T115&lt;&gt;0),CJ147,IF(CJ122=0,0,CJ126/CJ122))*IF($T147=справочники!$P$10,1,1/(1+IF(Главная!$N$19=справочники!$N$12,0,Главная!$N$23)))))</f>
        <v>0</v>
      </c>
      <c r="CK179" s="249">
        <f>CK173*IF(CK$8="",0,(IF(AND($T115&lt;&gt;"",$T115&lt;&gt;0),CK147,IF(CK122=0,0,CK126/CK122))*IF($T147=справочники!$P$10,1,1/(1+IF(Главная!$N$19=справочники!$N$12,0,Главная!$N$23)))))</f>
        <v>0</v>
      </c>
      <c r="CL179" s="249">
        <f>CL173*IF(CL$8="",0,(IF(AND($T115&lt;&gt;"",$T115&lt;&gt;0),CL147,IF(CL122=0,0,CL126/CL122))*IF($T147=справочники!$P$10,1,1/(1+IF(Главная!$N$19=справочники!$N$12,0,Главная!$N$23)))))</f>
        <v>0</v>
      </c>
      <c r="CM179" s="249">
        <f>CM173*IF(CM$8="",0,(IF(AND($T115&lt;&gt;"",$T115&lt;&gt;0),CM147,IF(CM122=0,0,CM126/CM122))*IF($T147=справочники!$P$10,1,1/(1+IF(Главная!$N$19=справочники!$N$12,0,Главная!$N$23)))))</f>
        <v>0</v>
      </c>
      <c r="CN179" s="249">
        <f>CN173*IF(CN$8="",0,(IF(AND($T115&lt;&gt;"",$T115&lt;&gt;0),CN147,IF(CN122=0,0,CN126/CN122))*IF($T147=справочники!$P$10,1,1/(1+IF(Главная!$N$19=справочники!$N$12,0,Главная!$N$23)))))</f>
        <v>0</v>
      </c>
      <c r="CO179" s="249">
        <f>CO173*IF(CO$8="",0,(IF(AND($T115&lt;&gt;"",$T115&lt;&gt;0),CO147,IF(CO122=0,0,CO126/CO122))*IF($T147=справочники!$P$10,1,1/(1+IF(Главная!$N$19=справочники!$N$12,0,Главная!$N$23)))))</f>
        <v>0</v>
      </c>
      <c r="CP179" s="249">
        <f>CP173*IF(CP$8="",0,(IF(AND($T115&lt;&gt;"",$T115&lt;&gt;0),CP147,IF(CP122=0,0,CP126/CP122))*IF($T147=справочники!$P$10,1,1/(1+IF(Главная!$N$19=справочники!$N$12,0,Главная!$N$23)))))</f>
        <v>0</v>
      </c>
      <c r="CQ179" s="249">
        <f>CQ173*IF(CQ$8="",0,(IF(AND($T115&lt;&gt;"",$T115&lt;&gt;0),CQ147,IF(CQ122=0,0,CQ126/CQ122))*IF($T147=справочники!$P$10,1,1/(1+IF(Главная!$N$19=справочники!$N$12,0,Главная!$N$23)))))</f>
        <v>0</v>
      </c>
      <c r="CR179" s="249">
        <f>CR173*IF(CR$8="",0,(IF(AND($T115&lt;&gt;"",$T115&lt;&gt;0),CR147,IF(CR122=0,0,CR126/CR122))*IF($T147=справочники!$P$10,1,1/(1+IF(Главная!$N$19=справочники!$N$12,0,Главная!$N$23)))))</f>
        <v>0</v>
      </c>
      <c r="CS179" s="249">
        <f>CS173*IF(CS$8="",0,(IF(AND($T115&lt;&gt;"",$T115&lt;&gt;0),CS147,IF(CS122=0,0,CS126/CS122))*IF($T147=справочники!$P$10,1,1/(1+IF(Главная!$N$19=справочники!$N$12,0,Главная!$N$23)))))</f>
        <v>0</v>
      </c>
      <c r="CT179" s="249">
        <f>CT173*IF(CT$8="",0,(IF(AND($T115&lt;&gt;"",$T115&lt;&gt;0),CT147,IF(CT122=0,0,CT126/CT122))*IF($T147=справочники!$P$10,1,1/(1+IF(Главная!$N$19=справочники!$N$12,0,Главная!$N$23)))))</f>
        <v>0</v>
      </c>
      <c r="CU179" s="249">
        <f>CU173*IF(CU$8="",0,(IF(AND($T115&lt;&gt;"",$T115&lt;&gt;0),CU147,IF(CU122=0,0,CU126/CU122))*IF($T147=справочники!$P$10,1,1/(1+IF(Главная!$N$19=справочники!$N$12,0,Главная!$N$23)))))</f>
        <v>0</v>
      </c>
      <c r="CV179" s="249">
        <f>CV173*IF(CV$8="",0,(IF(AND($T115&lt;&gt;"",$T115&lt;&gt;0),CV147,IF(CV122=0,0,CV126/CV122))*IF($T147=справочники!$P$10,1,1/(1+IF(Главная!$N$19=справочники!$N$12,0,Главная!$N$23)))))</f>
        <v>0</v>
      </c>
      <c r="CW179" s="249">
        <f>CW173*IF(CW$8="",0,(IF(AND($T115&lt;&gt;"",$T115&lt;&gt;0),CW147,IF(CW122=0,0,CW126/CW122))*IF($T147=справочники!$P$10,1,1/(1+IF(Главная!$N$19=справочники!$N$12,0,Главная!$N$23)))))</f>
        <v>0</v>
      </c>
      <c r="CX179" s="249">
        <f>CX173*IF(CX$8="",0,(IF(AND($T115&lt;&gt;"",$T115&lt;&gt;0),CX147,IF(CX122=0,0,CX126/CX122))*IF($T147=справочники!$P$10,1,1/(1+IF(Главная!$N$19=справочники!$N$12,0,Главная!$N$23)))))</f>
        <v>0</v>
      </c>
      <c r="CY179" s="249">
        <f>CY173*IF(CY$8="",0,(IF(AND($T115&lt;&gt;"",$T115&lt;&gt;0),CY147,IF(CY122=0,0,CY126/CY122))*IF($T147=справочники!$P$10,1,1/(1+IF(Главная!$N$19=справочники!$N$12,0,Главная!$N$23)))))</f>
        <v>0</v>
      </c>
      <c r="CZ179" s="249">
        <f>CZ173*IF(CZ$8="",0,(IF(AND($T115&lt;&gt;"",$T115&lt;&gt;0),CZ147,IF(CZ122=0,0,CZ126/CZ122))*IF($T147=справочники!$P$10,1,1/(1+IF(Главная!$N$19=справочники!$N$12,0,Главная!$N$23)))))</f>
        <v>0</v>
      </c>
      <c r="DA179" s="249">
        <f>DA173*IF(DA$8="",0,(IF(AND($T115&lt;&gt;"",$T115&lt;&gt;0),DA147,IF(DA122=0,0,DA126/DA122))*IF($T147=справочники!$P$10,1,1/(1+IF(Главная!$N$19=справочники!$N$12,0,Главная!$N$23)))))</f>
        <v>0</v>
      </c>
      <c r="DB179" s="249">
        <f>DB173*IF(DB$8="",0,(IF(AND($T115&lt;&gt;"",$T115&lt;&gt;0),DB147,IF(DB122=0,0,DB126/DB122))*IF($T147=справочники!$P$10,1,1/(1+IF(Главная!$N$19=справочники!$N$12,0,Главная!$N$23)))))</f>
        <v>0</v>
      </c>
      <c r="DC179" s="249">
        <f>DC173*IF(DC$8="",0,(IF(AND($T115&lt;&gt;"",$T115&lt;&gt;0),DC147,IF(DC122=0,0,DC126/DC122))*IF($T147=справочники!$P$10,1,1/(1+IF(Главная!$N$19=справочники!$N$12,0,Главная!$N$23)))))</f>
        <v>0</v>
      </c>
      <c r="DD179" s="249">
        <f>DD173*IF(DD$8="",0,(IF(AND($T115&lt;&gt;"",$T115&lt;&gt;0),DD147,IF(DD122=0,0,DD126/DD122))*IF($T147=справочники!$P$10,1,1/(1+IF(Главная!$N$19=справочники!$N$12,0,Главная!$N$23)))))</f>
        <v>0</v>
      </c>
      <c r="DE179" s="249">
        <f>DE173*IF(DE$8="",0,(IF(AND($T115&lt;&gt;"",$T115&lt;&gt;0),DE147,IF(DE122=0,0,DE126/DE122))*IF($T147=справочники!$P$10,1,1/(1+IF(Главная!$N$19=справочники!$N$12,0,Главная!$N$23)))))</f>
        <v>0</v>
      </c>
      <c r="DF179" s="249">
        <f>DF173*IF(DF$8="",0,(IF(AND($T115&lt;&gt;"",$T115&lt;&gt;0),DF147,IF(DF122=0,0,DF126/DF122))*IF($T147=справочники!$P$10,1,1/(1+IF(Главная!$N$19=справочники!$N$12,0,Главная!$N$23)))))</f>
        <v>0</v>
      </c>
      <c r="DG179" s="249">
        <f>DG173*IF(DG$8="",0,(IF(AND($T115&lt;&gt;"",$T115&lt;&gt;0),DG147,IF(DG122=0,0,DG126/DG122))*IF($T147=справочники!$P$10,1,1/(1+IF(Главная!$N$19=справочники!$N$12,0,Главная!$N$23)))))</f>
        <v>0</v>
      </c>
      <c r="DH179" s="249">
        <f>DH173*IF(DH$8="",0,(IF(AND($T115&lt;&gt;"",$T115&lt;&gt;0),DH147,IF(DH122=0,0,DH126/DH122))*IF($T147=справочники!$P$10,1,1/(1+IF(Главная!$N$19=справочники!$N$12,0,Главная!$N$23)))))</f>
        <v>0</v>
      </c>
      <c r="DI179" s="249">
        <f>DI173*IF(DI$8="",0,(IF(AND($T115&lt;&gt;"",$T115&lt;&gt;0),DI147,IF(DI122=0,0,DI126/DI122))*IF($T147=справочники!$P$10,1,1/(1+IF(Главная!$N$19=справочники!$N$12,0,Главная!$N$23)))))</f>
        <v>0</v>
      </c>
      <c r="DJ179" s="249">
        <f>DJ173*IF(DJ$8="",0,(IF(AND($T115&lt;&gt;"",$T115&lt;&gt;0),DJ147,IF(DJ122=0,0,DJ126/DJ122))*IF($T147=справочники!$P$10,1,1/(1+IF(Главная!$N$19=справочники!$N$12,0,Главная!$N$23)))))</f>
        <v>0</v>
      </c>
      <c r="DK179" s="249">
        <f>DK173*IF(DK$8="",0,(IF(AND($T115&lt;&gt;"",$T115&lt;&gt;0),DK147,IF(DK122=0,0,DK126/DK122))*IF($T147=справочники!$P$10,1,1/(1+IF(Главная!$N$19=справочники!$N$12,0,Главная!$N$23)))))</f>
        <v>0</v>
      </c>
      <c r="DL179" s="249">
        <f>DL173*IF(DL$8="",0,(IF(AND($T115&lt;&gt;"",$T115&lt;&gt;0),DL147,IF(DL122=0,0,DL126/DL122))*IF($T147=справочники!$P$10,1,1/(1+IF(Главная!$N$19=справочники!$N$12,0,Главная!$N$23)))))</f>
        <v>0</v>
      </c>
      <c r="DM179" s="249">
        <f>DM173*IF(DM$8="",0,(IF(AND($T115&lt;&gt;"",$T115&lt;&gt;0),DM147,IF(DM122=0,0,DM126/DM122))*IF($T147=справочники!$P$10,1,1/(1+IF(Главная!$N$19=справочники!$N$12,0,Главная!$N$23)))))</f>
        <v>0</v>
      </c>
      <c r="DN179" s="249">
        <f>DN173*IF(DN$8="",0,(IF(AND($T115&lt;&gt;"",$T115&lt;&gt;0),DN147,IF(DN122=0,0,DN126/DN122))*IF($T147=справочники!$P$10,1,1/(1+IF(Главная!$N$19=справочники!$N$12,0,Главная!$N$23)))))</f>
        <v>0</v>
      </c>
      <c r="DO179" s="249">
        <f>DO173*IF(DO$8="",0,(IF(AND($T115&lt;&gt;"",$T115&lt;&gt;0),DO147,IF(DO122=0,0,DO126/DO122))*IF($T147=справочники!$P$10,1,1/(1+IF(Главная!$N$19=справочники!$N$12,0,Главная!$N$23)))))</f>
        <v>0</v>
      </c>
      <c r="DP179" s="249">
        <f>DP173*IF(DP$8="",0,(IF(AND($T115&lt;&gt;"",$T115&lt;&gt;0),DP147,IF(DP122=0,0,DP126/DP122))*IF($T147=справочники!$P$10,1,1/(1+IF(Главная!$N$19=справочники!$N$12,0,Главная!$N$23)))))</f>
        <v>0</v>
      </c>
      <c r="DQ179" s="249">
        <f>DQ173*IF(DQ$8="",0,(IF(AND($T115&lt;&gt;"",$T115&lt;&gt;0),DQ147,IF(DQ122=0,0,DQ126/DQ122))*IF($T147=справочники!$P$10,1,1/(1+IF(Главная!$N$19=справочники!$N$12,0,Главная!$N$23)))))</f>
        <v>0</v>
      </c>
      <c r="DR179" s="249">
        <f>DR173*IF(DR$8="",0,(IF(AND($T115&lt;&gt;"",$T115&lt;&gt;0),DR147,IF(DR122=0,0,DR126/DR122))*IF($T147=справочники!$P$10,1,1/(1+IF(Главная!$N$19=справочники!$N$12,0,Главная!$N$23)))))</f>
        <v>0</v>
      </c>
      <c r="DS179" s="249">
        <f>DS173*IF(DS$8="",0,(IF(AND($T115&lt;&gt;"",$T115&lt;&gt;0),DS147,IF(DS122=0,0,DS126/DS122))*IF($T147=справочники!$P$10,1,1/(1+IF(Главная!$N$19=справочники!$N$12,0,Главная!$N$23)))))</f>
        <v>0</v>
      </c>
      <c r="DT179" s="249">
        <f>DT173*IF(DT$8="",0,(IF(AND($T115&lt;&gt;"",$T115&lt;&gt;0),DT147,IF(DT122=0,0,DT126/DT122))*IF($T147=справочники!$P$10,1,1/(1+IF(Главная!$N$19=справочники!$N$12,0,Главная!$N$23)))))</f>
        <v>0</v>
      </c>
      <c r="DU179" s="249">
        <f>DU173*IF(DU$8="",0,(IF(AND($T115&lt;&gt;"",$T115&lt;&gt;0),DU147,IF(DU122=0,0,DU126/DU122))*IF($T147=справочники!$P$10,1,1/(1+IF(Главная!$N$19=справочники!$N$12,0,Главная!$N$23)))))</f>
        <v>0</v>
      </c>
      <c r="DV179" s="249">
        <f>DV173*IF(DV$8="",0,(IF(AND($T115&lt;&gt;"",$T115&lt;&gt;0),DV147,IF(DV122=0,0,DV126/DV122))*IF($T147=справочники!$P$10,1,1/(1+IF(Главная!$N$19=справочники!$N$12,0,Главная!$N$23)))))</f>
        <v>0</v>
      </c>
      <c r="DW179" s="249">
        <f>DW173*IF(DW$8="",0,(IF(AND($T115&lt;&gt;"",$T115&lt;&gt;0),DW147,IF(DW122=0,0,DW126/DW122))*IF($T147=справочники!$P$10,1,1/(1+IF(Главная!$N$19=справочники!$N$12,0,Главная!$N$23)))))</f>
        <v>0</v>
      </c>
      <c r="DX179" s="249">
        <f>DX173*IF(DX$8="",0,(IF(AND($T115&lt;&gt;"",$T115&lt;&gt;0),DX147,IF(DX122=0,0,DX126/DX122))*IF($T147=справочники!$P$10,1,1/(1+IF(Главная!$N$19=справочники!$N$12,0,Главная!$N$23)))))</f>
        <v>0</v>
      </c>
      <c r="DY179" s="249">
        <f>DY173*IF(DY$8="",0,(IF(AND($T115&lt;&gt;"",$T115&lt;&gt;0),DY147,IF(DY122=0,0,DY126/DY122))*IF($T147=справочники!$P$10,1,1/(1+IF(Главная!$N$19=справочники!$N$12,0,Главная!$N$23)))))</f>
        <v>0</v>
      </c>
      <c r="DZ179" s="249">
        <f>DZ173*IF(DZ$8="",0,(IF(AND($T115&lt;&gt;"",$T115&lt;&gt;0),DZ147,IF(DZ122=0,0,DZ126/DZ122))*IF($T147=справочники!$P$10,1,1/(1+IF(Главная!$N$19=справочники!$N$12,0,Главная!$N$23)))))</f>
        <v>0</v>
      </c>
      <c r="EA179" s="249">
        <f>EA173*IF(EA$8="",0,(IF(AND($T115&lt;&gt;"",$T115&lt;&gt;0),EA147,IF(EA122=0,0,EA126/EA122))*IF($T147=справочники!$P$10,1,1/(1+IF(Главная!$N$19=справочники!$N$12,0,Главная!$N$23)))))</f>
        <v>0</v>
      </c>
      <c r="EB179" s="249">
        <f>EB173*IF(EB$8="",0,(IF(AND($T115&lt;&gt;"",$T115&lt;&gt;0),EB147,IF(EB122=0,0,EB126/EB122))*IF($T147=справочники!$P$10,1,1/(1+IF(Главная!$N$19=справочники!$N$12,0,Главная!$N$23)))))</f>
        <v>0</v>
      </c>
      <c r="EC179" s="249">
        <f>EC173*IF(EC$8="",0,(IF(AND($T115&lt;&gt;"",$T115&lt;&gt;0),EC147,IF(EC122=0,0,EC126/EC122))*IF($T147=справочники!$P$10,1,1/(1+IF(Главная!$N$19=справочники!$N$12,0,Главная!$N$23)))))</f>
        <v>0</v>
      </c>
      <c r="ED179" s="249">
        <f>ED173*IF(ED$8="",0,(IF(AND($T115&lt;&gt;"",$T115&lt;&gt;0),ED147,IF(ED122=0,0,ED126/ED122))*IF($T147=справочники!$P$10,1,1/(1+IF(Главная!$N$19=справочники!$N$12,0,Главная!$N$23)))))</f>
        <v>0</v>
      </c>
      <c r="EE179" s="249">
        <f>EE173*IF(EE$8="",0,(IF(AND($T115&lt;&gt;"",$T115&lt;&gt;0),EE147,IF(EE122=0,0,EE126/EE122))*IF($T147=справочники!$P$10,1,1/(1+IF(Главная!$N$19=справочники!$N$12,0,Главная!$N$23)))))</f>
        <v>0</v>
      </c>
      <c r="EF179" s="249">
        <f>EF173*IF(EF$8="",0,(IF(AND($T115&lt;&gt;"",$T115&lt;&gt;0),EF147,IF(EF122=0,0,EF126/EF122))*IF($T147=справочники!$P$10,1,1/(1+IF(Главная!$N$19=справочники!$N$12,0,Главная!$N$23)))))</f>
        <v>0</v>
      </c>
      <c r="EG179" s="249">
        <f>EG173*IF(EG$8="",0,(IF(AND($T115&lt;&gt;"",$T115&lt;&gt;0),EG147,IF(EG122=0,0,EG126/EG122))*IF($T147=справочники!$P$10,1,1/(1+IF(Главная!$N$19=справочники!$N$12,0,Главная!$N$23)))))</f>
        <v>0</v>
      </c>
      <c r="EH179" s="249">
        <f>EH173*IF(EH$8="",0,(IF(AND($T115&lt;&gt;"",$T115&lt;&gt;0),EH147,IF(EH122=0,0,EH126/EH122))*IF($T147=справочники!$P$10,1,1/(1+IF(Главная!$N$19=справочники!$N$12,0,Главная!$N$23)))))</f>
        <v>0</v>
      </c>
      <c r="EI179" s="249">
        <f>EI173*IF(EI$8="",0,(IF(AND($T115&lt;&gt;"",$T115&lt;&gt;0),EI147,IF(EI122=0,0,EI126/EI122))*IF($T147=справочники!$P$10,1,1/(1+IF(Главная!$N$19=справочники!$N$12,0,Главная!$N$23)))))</f>
        <v>0</v>
      </c>
      <c r="EJ179" s="249">
        <f>EJ173*IF(EJ$8="",0,(IF(AND($T115&lt;&gt;"",$T115&lt;&gt;0),EJ147,IF(EJ122=0,0,EJ126/EJ122))*IF($T147=справочники!$P$10,1,1/(1+IF(Главная!$N$19=справочники!$N$12,0,Главная!$N$23)))))</f>
        <v>0</v>
      </c>
      <c r="EK179" s="249">
        <f>EK173*IF(EK$8="",0,(IF(AND($T115&lt;&gt;"",$T115&lt;&gt;0),EK147,IF(EK122=0,0,EK126/EK122))*IF($T147=справочники!$P$10,1,1/(1+IF(Главная!$N$19=справочники!$N$12,0,Главная!$N$23)))))</f>
        <v>0</v>
      </c>
      <c r="EL179" s="249">
        <f>EL173*IF(EL$8="",0,(IF(AND($T115&lt;&gt;"",$T115&lt;&gt;0),EL147,IF(EL122=0,0,EL126/EL122))*IF($T147=справочники!$P$10,1,1/(1+IF(Главная!$N$19=справочники!$N$12,0,Главная!$N$23)))))</f>
        <v>0</v>
      </c>
      <c r="EM179" s="249">
        <f>EM173*IF(EM$8="",0,(IF(AND($T115&lt;&gt;"",$T115&lt;&gt;0),EM147,IF(EM122=0,0,EM126/EM122))*IF($T147=справочники!$P$10,1,1/(1+IF(Главная!$N$19=справочники!$N$12,0,Главная!$N$23)))))</f>
        <v>0</v>
      </c>
      <c r="EN179" s="249">
        <f>EN173*IF(EN$8="",0,(IF(AND($T115&lt;&gt;"",$T115&lt;&gt;0),EN147,IF(EN122=0,0,EN126/EN122))*IF($T147=справочники!$P$10,1,1/(1+IF(Главная!$N$19=справочники!$N$12,0,Главная!$N$23)))))</f>
        <v>0</v>
      </c>
      <c r="EO179" s="249">
        <f>EO173*IF(EO$8="",0,(IF(AND($T115&lt;&gt;"",$T115&lt;&gt;0),EO147,IF(EO122=0,0,EO126/EO122))*IF($T147=справочники!$P$10,1,1/(1+IF(Главная!$N$19=справочники!$N$12,0,Главная!$N$23)))))</f>
        <v>0</v>
      </c>
      <c r="EP179" s="249">
        <f>EP173*IF(EP$8="",0,(IF(AND($T115&lt;&gt;"",$T115&lt;&gt;0),EP147,IF(EP122=0,0,EP126/EP122))*IF($T147=справочники!$P$10,1,1/(1+IF(Главная!$N$19=справочники!$N$12,0,Главная!$N$23)))))</f>
        <v>0</v>
      </c>
      <c r="EQ179" s="249">
        <f>EQ173*IF(EQ$8="",0,(IF(AND($T115&lt;&gt;"",$T115&lt;&gt;0),EQ147,IF(EQ122=0,0,EQ126/EQ122))*IF($T147=справочники!$P$10,1,1/(1+IF(Главная!$N$19=справочники!$N$12,0,Главная!$N$23)))))</f>
        <v>0</v>
      </c>
      <c r="ER179" s="249">
        <f>ER173*IF(ER$8="",0,(IF(AND($T115&lt;&gt;"",$T115&lt;&gt;0),ER147,IF(ER122=0,0,ER126/ER122))*IF($T147=справочники!$P$10,1,1/(1+IF(Главная!$N$19=справочники!$N$12,0,Главная!$N$23)))))</f>
        <v>0</v>
      </c>
      <c r="ES179" s="249">
        <f>ES173*IF(ES$8="",0,(IF(AND($T115&lt;&gt;"",$T115&lt;&gt;0),ES147,IF(ES122=0,0,ES126/ES122))*IF($T147=справочники!$P$10,1,1/(1+IF(Главная!$N$19=справочники!$N$12,0,Главная!$N$23)))))</f>
        <v>0</v>
      </c>
      <c r="ET179" s="249">
        <f>ET173*IF(ET$8="",0,(IF(AND($T115&lt;&gt;"",$T115&lt;&gt;0),ET147,IF(ET122=0,0,ET126/ET122))*IF($T147=справочники!$P$10,1,1/(1+IF(Главная!$N$19=справочники!$N$12,0,Главная!$N$23)))))</f>
        <v>0</v>
      </c>
      <c r="EU179" s="249">
        <f>EU173*IF(EU$8="",0,(IF(AND($T115&lt;&gt;"",$T115&lt;&gt;0),EU147,IF(EU122=0,0,EU126/EU122))*IF($T147=справочники!$P$10,1,1/(1+IF(Главная!$N$19=справочники!$N$12,0,Главная!$N$23)))))</f>
        <v>0</v>
      </c>
      <c r="EV179" s="249">
        <f>EV173*IF(EV$8="",0,(IF(AND($T115&lt;&gt;"",$T115&lt;&gt;0),EV147,IF(EV122=0,0,EV126/EV122))*IF($T147=справочники!$P$10,1,1/(1+IF(Главная!$N$19=справочники!$N$12,0,Главная!$N$23)))))</f>
        <v>0</v>
      </c>
      <c r="EW179" s="249">
        <f>EW173*IF(EW$8="",0,(IF(AND($T115&lt;&gt;"",$T115&lt;&gt;0),EW147,IF(EW122=0,0,EW126/EW122))*IF($T147=справочники!$P$10,1,1/(1+IF(Главная!$N$19=справочники!$N$12,0,Главная!$N$23)))))</f>
        <v>0</v>
      </c>
      <c r="EX179" s="249">
        <f>EX173*IF(EX$8="",0,(IF(AND($T115&lt;&gt;"",$T115&lt;&gt;0),EX147,IF(EX122=0,0,EX126/EX122))*IF($T147=справочники!$P$10,1,1/(1+IF(Главная!$N$19=справочники!$N$12,0,Главная!$N$23)))))</f>
        <v>0</v>
      </c>
      <c r="EY179" s="249">
        <f>EY173*IF(EY$8="",0,(IF(AND($T115&lt;&gt;"",$T115&lt;&gt;0),EY147,IF(EY122=0,0,EY126/EY122))*IF($T147=справочники!$P$10,1,1/(1+IF(Главная!$N$19=справочники!$N$12,0,Главная!$N$23)))))</f>
        <v>0</v>
      </c>
      <c r="EZ179" s="249">
        <f>EZ173*IF(EZ$8="",0,(IF(AND($T115&lt;&gt;"",$T115&lt;&gt;0),EZ147,IF(EZ122=0,0,EZ126/EZ122))*IF($T147=справочники!$P$10,1,1/(1+IF(Главная!$N$19=справочники!$N$12,0,Главная!$N$23)))))</f>
        <v>0</v>
      </c>
      <c r="FA179" s="249">
        <f>FA173*IF(FA$8="",0,(IF(AND($T115&lt;&gt;"",$T115&lt;&gt;0),FA147,IF(FA122=0,0,FA126/FA122))*IF($T147=справочники!$P$10,1,1/(1+IF(Главная!$N$19=справочники!$N$12,0,Главная!$N$23)))))</f>
        <v>0</v>
      </c>
      <c r="FB179" s="249">
        <f>FB173*IF(FB$8="",0,(IF(AND($T115&lt;&gt;"",$T115&lt;&gt;0),FB147,IF(FB122=0,0,FB126/FB122))*IF($T147=справочники!$P$10,1,1/(1+IF(Главная!$N$19=справочники!$N$12,0,Главная!$N$23)))))</f>
        <v>0</v>
      </c>
      <c r="FC179" s="249">
        <f>FC173*IF(FC$8="",0,(IF(AND($T115&lt;&gt;"",$T115&lt;&gt;0),FC147,IF(FC122=0,0,FC126/FC122))*IF($T147=справочники!$P$10,1,1/(1+IF(Главная!$N$19=справочники!$N$12,0,Главная!$N$23)))))</f>
        <v>0</v>
      </c>
      <c r="FD179" s="249">
        <f>FD173*IF(FD$8="",0,(IF(AND($T115&lt;&gt;"",$T115&lt;&gt;0),FD147,IF(FD122=0,0,FD126/FD122))*IF($T147=справочники!$P$10,1,1/(1+IF(Главная!$N$19=справочники!$N$12,0,Главная!$N$23)))))</f>
        <v>0</v>
      </c>
      <c r="FE179" s="249">
        <f>FE173*IF(FE$8="",0,(IF(AND($T115&lt;&gt;"",$T115&lt;&gt;0),FE147,IF(FE122=0,0,FE126/FE122))*IF($T147=справочники!$P$10,1,1/(1+IF(Главная!$N$19=справочники!$N$12,0,Главная!$N$23)))))</f>
        <v>0</v>
      </c>
      <c r="FF179" s="249">
        <f>FF173*IF(FF$8="",0,(IF(AND($T115&lt;&gt;"",$T115&lt;&gt;0),FF147,IF(FF122=0,0,FF126/FF122))*IF($T147=справочники!$P$10,1,1/(1+IF(Главная!$N$19=справочники!$N$12,0,Главная!$N$23)))))</f>
        <v>0</v>
      </c>
      <c r="FG179" s="249">
        <f>FG173*IF(FG$8="",0,(IF(AND($T115&lt;&gt;"",$T115&lt;&gt;0),FG147,IF(FG122=0,0,FG126/FG122))*IF($T147=справочники!$P$10,1,1/(1+IF(Главная!$N$19=справочники!$N$12,0,Главная!$N$23)))))</f>
        <v>0</v>
      </c>
      <c r="FH179" s="249">
        <f>FH173*IF(FH$8="",0,(IF(AND($T115&lt;&gt;"",$T115&lt;&gt;0),FH147,IF(FH122=0,0,FH126/FH122))*IF($T147=справочники!$P$10,1,1/(1+IF(Главная!$N$19=справочники!$N$12,0,Главная!$N$23)))))</f>
        <v>0</v>
      </c>
      <c r="FI179" s="249">
        <f>FI173*IF(FI$8="",0,(IF(AND($T115&lt;&gt;"",$T115&lt;&gt;0),FI147,IF(FI122=0,0,FI126/FI122))*IF($T147=справочники!$P$10,1,1/(1+IF(Главная!$N$19=справочники!$N$12,0,Главная!$N$23)))))</f>
        <v>0</v>
      </c>
      <c r="FJ179" s="249">
        <f>FJ173*IF(FJ$8="",0,(IF(AND($T115&lt;&gt;"",$T115&lt;&gt;0),FJ147,IF(FJ122=0,0,FJ126/FJ122))*IF($T147=справочники!$P$10,1,1/(1+IF(Главная!$N$19=справочники!$N$12,0,Главная!$N$23)))))</f>
        <v>0</v>
      </c>
      <c r="FK179" s="249">
        <f>FK173*IF(FK$8="",0,(IF(AND($T115&lt;&gt;"",$T115&lt;&gt;0),FK147,IF(FK122=0,0,FK126/FK122))*IF($T147=справочники!$P$10,1,1/(1+IF(Главная!$N$19=справочники!$N$12,0,Главная!$N$23)))))</f>
        <v>0</v>
      </c>
      <c r="FL179" s="249">
        <f>FL173*IF(FL$8="",0,(IF(AND($T115&lt;&gt;"",$T115&lt;&gt;0),FL147,IF(FL122=0,0,FL126/FL122))*IF($T147=справочники!$P$10,1,1/(1+IF(Главная!$N$19=справочники!$N$12,0,Главная!$N$23)))))</f>
        <v>0</v>
      </c>
      <c r="FM179" s="249">
        <f>FM173*IF(FM$8="",0,(IF(AND($T115&lt;&gt;"",$T115&lt;&gt;0),FM147,IF(FM122=0,0,FM126/FM122))*IF($T147=справочники!$P$10,1,1/(1+IF(Главная!$N$19=справочники!$N$12,0,Главная!$N$23)))))</f>
        <v>0</v>
      </c>
      <c r="FN179" s="249">
        <f>FN173*IF(FN$8="",0,(IF(AND($T115&lt;&gt;"",$T115&lt;&gt;0),FN147,IF(FN122=0,0,FN126/FN122))*IF($T147=справочники!$P$10,1,1/(1+IF(Главная!$N$19=справочники!$N$12,0,Главная!$N$23)))))</f>
        <v>0</v>
      </c>
      <c r="FO179" s="249">
        <f>FO173*IF(FO$8="",0,(IF(AND($T115&lt;&gt;"",$T115&lt;&gt;0),FO147,IF(FO122=0,0,FO126/FO122))*IF($T147=справочники!$P$10,1,1/(1+IF(Главная!$N$19=справочники!$N$12,0,Главная!$N$23)))))</f>
        <v>0</v>
      </c>
      <c r="FP179" s="249">
        <f>FP173*IF(FP$8="",0,(IF(AND($T115&lt;&gt;"",$T115&lt;&gt;0),FP147,IF(FP122=0,0,FP126/FP122))*IF($T147=справочники!$P$10,1,1/(1+IF(Главная!$N$19=справочники!$N$12,0,Главная!$N$23)))))</f>
        <v>0</v>
      </c>
      <c r="FQ179" s="249">
        <f>FQ173*IF(FQ$8="",0,(IF(AND($T115&lt;&gt;"",$T115&lt;&gt;0),FQ147,IF(FQ122=0,0,FQ126/FQ122))*IF($T147=справочники!$P$10,1,1/(1+IF(Главная!$N$19=справочники!$N$12,0,Главная!$N$23)))))</f>
        <v>0</v>
      </c>
      <c r="FR179" s="249">
        <f>FR173*IF(FR$8="",0,(IF(AND($T115&lt;&gt;"",$T115&lt;&gt;0),FR147,IF(FR122=0,0,FR126/FR122))*IF($T147=справочники!$P$10,1,1/(1+IF(Главная!$N$19=справочники!$N$12,0,Главная!$N$23)))))</f>
        <v>0</v>
      </c>
      <c r="FS179" s="249">
        <f>FS173*IF(FS$8="",0,(IF(AND($T115&lt;&gt;"",$T115&lt;&gt;0),FS147,IF(FS122=0,0,FS126/FS122))*IF($T147=справочники!$P$10,1,1/(1+IF(Главная!$N$19=справочники!$N$12,0,Главная!$N$23)))))</f>
        <v>0</v>
      </c>
      <c r="FT179" s="249">
        <f>FT173*IF(FT$8="",0,(IF(AND($T115&lt;&gt;"",$T115&lt;&gt;0),FT147,IF(FT122=0,0,FT126/FT122))*IF($T147=справочники!$P$10,1,1/(1+IF(Главная!$N$19=справочники!$N$12,0,Главная!$N$23)))))</f>
        <v>0</v>
      </c>
      <c r="FU179" s="249">
        <f>FU173*IF(FU$8="",0,(IF(AND($T115&lt;&gt;"",$T115&lt;&gt;0),FU147,IF(FU122=0,0,FU126/FU122))*IF($T147=справочники!$P$10,1,1/(1+IF(Главная!$N$19=справочники!$N$12,0,Главная!$N$23)))))</f>
        <v>0</v>
      </c>
      <c r="FV179" s="249">
        <f>FV173*IF(FV$8="",0,(IF(AND($T115&lt;&gt;"",$T115&lt;&gt;0),FV147,IF(FV122=0,0,FV126/FV122))*IF($T147=справочники!$P$10,1,1/(1+IF(Главная!$N$19=справочники!$N$12,0,Главная!$N$23)))))</f>
        <v>0</v>
      </c>
      <c r="FW179" s="249">
        <f>FW173*IF(FW$8="",0,(IF(AND($T115&lt;&gt;"",$T115&lt;&gt;0),FW147,IF(FW122=0,0,FW126/FW122))*IF($T147=справочники!$P$10,1,1/(1+IF(Главная!$N$19=справочники!$N$12,0,Главная!$N$23)))))</f>
        <v>0</v>
      </c>
      <c r="FX179" s="249">
        <f>FX173*IF(FX$8="",0,(IF(AND($T115&lt;&gt;"",$T115&lt;&gt;0),FX147,IF(FX122=0,0,FX126/FX122))*IF($T147=справочники!$P$10,1,1/(1+IF(Главная!$N$19=справочники!$N$12,0,Главная!$N$23)))))</f>
        <v>0</v>
      </c>
      <c r="FY179" s="249">
        <f>FY173*IF(FY$8="",0,(IF(AND($T115&lt;&gt;"",$T115&lt;&gt;0),FY147,IF(FY122=0,0,FY126/FY122))*IF($T147=справочники!$P$10,1,1/(1+IF(Главная!$N$19=справочники!$N$12,0,Главная!$N$23)))))</f>
        <v>0</v>
      </c>
      <c r="FZ179" s="249">
        <f>FZ173*IF(FZ$8="",0,(IF(AND($T115&lt;&gt;"",$T115&lt;&gt;0),FZ147,IF(FZ122=0,0,FZ126/FZ122))*IF($T147=справочники!$P$10,1,1/(1+IF(Главная!$N$19=справочники!$N$12,0,Главная!$N$23)))))</f>
        <v>0</v>
      </c>
      <c r="GA179" s="249">
        <f>GA173*IF(GA$8="",0,(IF(AND($T115&lt;&gt;"",$T115&lt;&gt;0),GA147,IF(GA122=0,0,GA126/GA122))*IF($T147=справочники!$P$10,1,1/(1+IF(Главная!$N$19=справочники!$N$12,0,Главная!$N$23)))))</f>
        <v>0</v>
      </c>
      <c r="GB179" s="249">
        <f>GB173*IF(GB$8="",0,(IF(AND($T115&lt;&gt;"",$T115&lt;&gt;0),GB147,IF(GB122=0,0,GB126/GB122))*IF($T147=справочники!$P$10,1,1/(1+IF(Главная!$N$19=справочники!$N$12,0,Главная!$N$23)))))</f>
        <v>0</v>
      </c>
      <c r="GC179" s="249">
        <f>GC173*IF(GC$8="",0,(IF(AND($T115&lt;&gt;"",$T115&lt;&gt;0),GC147,IF(GC122=0,0,GC126/GC122))*IF($T147=справочники!$P$10,1,1/(1+IF(Главная!$N$19=справочники!$N$12,0,Главная!$N$23)))))</f>
        <v>0</v>
      </c>
      <c r="GD179" s="249">
        <f>GD173*IF(GD$8="",0,(IF(AND($T115&lt;&gt;"",$T115&lt;&gt;0),GD147,IF(GD122=0,0,GD126/GD122))*IF($T147=справочники!$P$10,1,1/(1+IF(Главная!$N$19=справочники!$N$12,0,Главная!$N$23)))))</f>
        <v>0</v>
      </c>
      <c r="GE179" s="249">
        <f>GE173*IF(GE$8="",0,(IF(AND($T115&lt;&gt;"",$T115&lt;&gt;0),GE147,IF(GE122=0,0,GE126/GE122))*IF($T147=справочники!$P$10,1,1/(1+IF(Главная!$N$19=справочники!$N$12,0,Главная!$N$23)))))</f>
        <v>0</v>
      </c>
      <c r="GF179" s="249">
        <f>GF173*IF(GF$8="",0,(IF(AND($T115&lt;&gt;"",$T115&lt;&gt;0),GF147,IF(GF122=0,0,GF126/GF122))*IF($T147=справочники!$P$10,1,1/(1+IF(Главная!$N$19=справочники!$N$12,0,Главная!$N$23)))))</f>
        <v>0</v>
      </c>
      <c r="GG179" s="249">
        <f>GG173*IF(GG$8="",0,(IF(AND($T115&lt;&gt;"",$T115&lt;&gt;0),GG147,IF(GG122=0,0,GG126/GG122))*IF($T147=справочники!$P$10,1,1/(1+IF(Главная!$N$19=справочники!$N$12,0,Главная!$N$23)))))</f>
        <v>0</v>
      </c>
      <c r="GH179" s="249">
        <f>GH173*IF(GH$8="",0,(IF(AND($T115&lt;&gt;"",$T115&lt;&gt;0),GH147,IF(GH122=0,0,GH126/GH122))*IF($T147=справочники!$P$10,1,1/(1+IF(Главная!$N$19=справочники!$N$12,0,Главная!$N$23)))))</f>
        <v>0</v>
      </c>
      <c r="GI179" s="249">
        <f>GI173*IF(GI$8="",0,(IF(AND($T115&lt;&gt;"",$T115&lt;&gt;0),GI147,IF(GI122=0,0,GI126/GI122))*IF($T147=справочники!$P$10,1,1/(1+IF(Главная!$N$19=справочники!$N$12,0,Главная!$N$23)))))</f>
        <v>0</v>
      </c>
      <c r="GJ179" s="249">
        <f>GJ173*IF(GJ$8="",0,(IF(AND($T115&lt;&gt;"",$T115&lt;&gt;0),GJ147,IF(GJ122=0,0,GJ126/GJ122))*IF($T147=справочники!$P$10,1,1/(1+IF(Главная!$N$19=справочники!$N$12,0,Главная!$N$23)))))</f>
        <v>0</v>
      </c>
      <c r="GK179" s="249">
        <f>GK173*IF(GK$8="",0,(IF(AND($T115&lt;&gt;"",$T115&lt;&gt;0),GK147,IF(GK122=0,0,GK126/GK122))*IF($T147=справочники!$P$10,1,1/(1+IF(Главная!$N$19=справочники!$N$12,0,Главная!$N$23)))))</f>
        <v>0</v>
      </c>
      <c r="GL179" s="249">
        <f>GL173*IF(GL$8="",0,(IF(AND($T115&lt;&gt;"",$T115&lt;&gt;0),GL147,IF(GL122=0,0,GL126/GL122))*IF($T147=справочники!$P$10,1,1/(1+IF(Главная!$N$19=справочники!$N$12,0,Главная!$N$23)))))</f>
        <v>0</v>
      </c>
      <c r="GM179" s="249">
        <f>GM173*IF(GM$8="",0,(IF(AND($T115&lt;&gt;"",$T115&lt;&gt;0),GM147,IF(GM122=0,0,GM126/GM122))*IF($T147=справочники!$P$10,1,1/(1+IF(Главная!$N$19=справочники!$N$12,0,Главная!$N$23)))))</f>
        <v>0</v>
      </c>
      <c r="GN179" s="249">
        <f>GN173*IF(GN$8="",0,(IF(AND($T115&lt;&gt;"",$T115&lt;&gt;0),GN147,IF(GN122=0,0,GN126/GN122))*IF($T147=справочники!$P$10,1,1/(1+IF(Главная!$N$19=справочники!$N$12,0,Главная!$N$23)))))</f>
        <v>0</v>
      </c>
      <c r="GO179" s="249">
        <f>GO173*IF(GO$8="",0,(IF(AND($T115&lt;&gt;"",$T115&lt;&gt;0),GO147,IF(GO122=0,0,GO126/GO122))*IF($T147=справочники!$P$10,1,1/(1+IF(Главная!$N$19=справочники!$N$12,0,Главная!$N$23)))))</f>
        <v>0</v>
      </c>
      <c r="GP179" s="249">
        <f>GP173*IF(GP$8="",0,(IF(AND($T115&lt;&gt;"",$T115&lt;&gt;0),GP147,IF(GP122=0,0,GP126/GP122))*IF($T147=справочники!$P$10,1,1/(1+IF(Главная!$N$19=справочники!$N$12,0,Главная!$N$23)))))</f>
        <v>0</v>
      </c>
      <c r="GQ179" s="249">
        <f>GQ173*IF(GQ$8="",0,(IF(AND($T115&lt;&gt;"",$T115&lt;&gt;0),GQ147,IF(GQ122=0,0,GQ126/GQ122))*IF($T147=справочники!$P$10,1,1/(1+IF(Главная!$N$19=справочники!$N$12,0,Главная!$N$23)))))</f>
        <v>0</v>
      </c>
      <c r="GR179" s="249">
        <f>GR173*IF(GR$8="",0,(IF(AND($T115&lt;&gt;"",$T115&lt;&gt;0),GR147,IF(GR122=0,0,GR126/GR122))*IF($T147=справочники!$P$10,1,1/(1+IF(Главная!$N$19=справочники!$N$12,0,Главная!$N$23)))))</f>
        <v>0</v>
      </c>
      <c r="GS179" s="249">
        <f>GS173*IF(GS$8="",0,(IF(AND($T115&lt;&gt;"",$T115&lt;&gt;0),GS147,IF(GS122=0,0,GS126/GS122))*IF($T147=справочники!$P$10,1,1/(1+IF(Главная!$N$19=справочники!$N$12,0,Главная!$N$23)))))</f>
        <v>0</v>
      </c>
      <c r="GT179" s="249">
        <f>GT173*IF(GT$8="",0,(IF(AND($T115&lt;&gt;"",$T115&lt;&gt;0),GT147,IF(GT122=0,0,GT126/GT122))*IF($T147=справочники!$P$10,1,1/(1+IF(Главная!$N$19=справочники!$N$12,0,Главная!$N$23)))))</f>
        <v>0</v>
      </c>
      <c r="GU179" s="249">
        <f>GU173*IF(GU$8="",0,(IF(AND($T115&lt;&gt;"",$T115&lt;&gt;0),GU147,IF(GU122=0,0,GU126/GU122))*IF($T147=справочники!$P$10,1,1/(1+IF(Главная!$N$19=справочники!$N$12,0,Главная!$N$23)))))</f>
        <v>0</v>
      </c>
      <c r="GV179" s="249">
        <f>GV173*IF(GV$8="",0,(IF(AND($T115&lt;&gt;"",$T115&lt;&gt;0),GV147,IF(GV122=0,0,GV126/GV122))*IF($T147=справочники!$P$10,1,1/(1+IF(Главная!$N$19=справочники!$N$12,0,Главная!$N$23)))))</f>
        <v>0</v>
      </c>
      <c r="GW179" s="249">
        <f>GW173*IF(GW$8="",0,(IF(AND($T115&lt;&gt;"",$T115&lt;&gt;0),GW147,IF(GW122=0,0,GW126/GW122))*IF($T147=справочники!$P$10,1,1/(1+IF(Главная!$N$19=справочники!$N$12,0,Главная!$N$23)))))</f>
        <v>0</v>
      </c>
      <c r="GX179" s="249">
        <f>GX173*IF(GX$8="",0,(IF(AND($T115&lt;&gt;"",$T115&lt;&gt;0),GX147,IF(GX122=0,0,GX126/GX122))*IF($T147=справочники!$P$10,1,1/(1+IF(Главная!$N$19=справочники!$N$12,0,Главная!$N$23)))))</f>
        <v>0</v>
      </c>
      <c r="GY179" s="249">
        <f>GY173*IF(GY$8="",0,(IF(AND($T115&lt;&gt;"",$T115&lt;&gt;0),GY147,IF(GY122=0,0,GY126/GY122))*IF($T147=справочники!$P$10,1,1/(1+IF(Главная!$N$19=справочники!$N$12,0,Главная!$N$23)))))</f>
        <v>0</v>
      </c>
      <c r="GZ179" s="249">
        <f>GZ173*IF(GZ$8="",0,(IF(AND($T115&lt;&gt;"",$T115&lt;&gt;0),GZ147,IF(GZ122=0,0,GZ126/GZ122))*IF($T147=справочники!$P$10,1,1/(1+IF(Главная!$N$19=справочники!$N$12,0,Главная!$N$23)))))</f>
        <v>0</v>
      </c>
      <c r="HA179" s="228"/>
      <c r="HB179" s="228"/>
    </row>
    <row r="180" spans="1:210" s="239" customFormat="1" ht="10.199999999999999">
      <c r="A180" s="228"/>
      <c r="B180" s="229"/>
      <c r="C180" s="230"/>
      <c r="D180" s="229"/>
      <c r="E180" s="270"/>
      <c r="F180" s="116"/>
      <c r="G180" s="231"/>
      <c r="H180" s="228"/>
      <c r="I180" s="228" t="str">
        <f t="shared" si="876"/>
        <v>Стоимостная структура 1 ед. выпущенной готовой продукции</v>
      </c>
      <c r="J180" s="228"/>
      <c r="K180" s="228"/>
      <c r="L180" s="228"/>
      <c r="M180" s="232"/>
      <c r="N180" s="233" t="str">
        <f t="shared" si="874"/>
        <v/>
      </c>
      <c r="O180" s="228"/>
      <c r="P180" s="231"/>
      <c r="Q180" s="228" t="s">
        <v>26</v>
      </c>
      <c r="R180" s="228"/>
      <c r="S180" s="235"/>
      <c r="T180" s="228"/>
      <c r="U180" s="228"/>
      <c r="V180" s="228"/>
      <c r="W180" s="235">
        <f t="shared" si="875"/>
        <v>0</v>
      </c>
      <c r="X180" s="236"/>
      <c r="Y180" s="231"/>
      <c r="Z180" s="237"/>
      <c r="AA180" s="249">
        <f>AA173*IF(AA$8="",0,(IF(AND($T115&lt;&gt;"",$T115&lt;&gt;0),AA148,IF(AA122=0,0,AA127/AA122))*IF($T148=справочники!$P$10,1,1/(1+IF(Главная!$N$19=справочники!$N$12,0,Главная!$N$23)))))</f>
        <v>0</v>
      </c>
      <c r="AB180" s="249">
        <f>AB173*IF(AB$8="",0,(IF(AND($T115&lt;&gt;"",$T115&lt;&gt;0),AB148,IF(AB122=0,0,AB127/AB122))*IF($T148=справочники!$P$10,1,1/(1+IF(Главная!$N$19=справочники!$N$12,0,Главная!$N$23)))))</f>
        <v>0</v>
      </c>
      <c r="AC180" s="249">
        <f>AC173*IF(AC$8="",0,(IF(AND($T115&lt;&gt;"",$T115&lt;&gt;0),AC148,IF(AC122=0,0,AC127/AC122))*IF($T148=справочники!$P$10,1,1/(1+IF(Главная!$N$19=справочники!$N$12,0,Главная!$N$23)))))</f>
        <v>0</v>
      </c>
      <c r="AD180" s="249">
        <f>AD173*IF(AD$8="",0,(IF(AND($T115&lt;&gt;"",$T115&lt;&gt;0),AD148,IF(AD122=0,0,AD127/AD122))*IF($T148=справочники!$P$10,1,1/(1+IF(Главная!$N$19=справочники!$N$12,0,Главная!$N$23)))))</f>
        <v>0</v>
      </c>
      <c r="AE180" s="249">
        <f>AE173*IF(AE$8="",0,(IF(AND($T115&lt;&gt;"",$T115&lt;&gt;0),AE148,IF(AE122=0,0,AE127/AE122))*IF($T148=справочники!$P$10,1,1/(1+IF(Главная!$N$19=справочники!$N$12,0,Главная!$N$23)))))</f>
        <v>0</v>
      </c>
      <c r="AF180" s="249">
        <f>AF173*IF(AF$8="",0,(IF(AND($T115&lt;&gt;"",$T115&lt;&gt;0),AF148,IF(AF122=0,0,AF127/AF122))*IF($T148=справочники!$P$10,1,1/(1+IF(Главная!$N$19=справочники!$N$12,0,Главная!$N$23)))))</f>
        <v>0</v>
      </c>
      <c r="AG180" s="249">
        <f>AG173*IF(AG$8="",0,(IF(AND($T115&lt;&gt;"",$T115&lt;&gt;0),AG148,IF(AG122=0,0,AG127/AG122))*IF($T148=справочники!$P$10,1,1/(1+IF(Главная!$N$19=справочники!$N$12,0,Главная!$N$23)))))</f>
        <v>0</v>
      </c>
      <c r="AH180" s="249">
        <f>AH173*IF(AH$8="",0,(IF(AND($T115&lt;&gt;"",$T115&lt;&gt;0),AH148,IF(AH122=0,0,AH127/AH122))*IF($T148=справочники!$P$10,1,1/(1+IF(Главная!$N$19=справочники!$N$12,0,Главная!$N$23)))))</f>
        <v>0</v>
      </c>
      <c r="AI180" s="249">
        <f>AI173*IF(AI$8="",0,(IF(AND($T115&lt;&gt;"",$T115&lt;&gt;0),AI148,IF(AI122=0,0,AI127/AI122))*IF($T148=справочники!$P$10,1,1/(1+IF(Главная!$N$19=справочники!$N$12,0,Главная!$N$23)))))</f>
        <v>0</v>
      </c>
      <c r="AJ180" s="249">
        <f>AJ173*IF(AJ$8="",0,(IF(AND($T115&lt;&gt;"",$T115&lt;&gt;0),AJ148,IF(AJ122=0,0,AJ127/AJ122))*IF($T148=справочники!$P$10,1,1/(1+IF(Главная!$N$19=справочники!$N$12,0,Главная!$N$23)))))</f>
        <v>0</v>
      </c>
      <c r="AK180" s="249">
        <f>AK173*IF(AK$8="",0,(IF(AND($T115&lt;&gt;"",$T115&lt;&gt;0),AK148,IF(AK122=0,0,AK127/AK122))*IF($T148=справочники!$P$10,1,1/(1+IF(Главная!$N$19=справочники!$N$12,0,Главная!$N$23)))))</f>
        <v>0</v>
      </c>
      <c r="AL180" s="249">
        <f>AL173*IF(AL$8="",0,(IF(AND($T115&lt;&gt;"",$T115&lt;&gt;0),AL148,IF(AL122=0,0,AL127/AL122))*IF($T148=справочники!$P$10,1,1/(1+IF(Главная!$N$19=справочники!$N$12,0,Главная!$N$23)))))</f>
        <v>0</v>
      </c>
      <c r="AM180" s="249">
        <f>AM173*IF(AM$8="",0,(IF(AND($T115&lt;&gt;"",$T115&lt;&gt;0),AM148,IF(AM122=0,0,AM127/AM122))*IF($T148=справочники!$P$10,1,1/(1+IF(Главная!$N$19=справочники!$N$12,0,Главная!$N$23)))))</f>
        <v>0</v>
      </c>
      <c r="AN180" s="249">
        <f>AN173*IF(AN$8="",0,(IF(AND($T115&lt;&gt;"",$T115&lt;&gt;0),AN148,IF(AN122=0,0,AN127/AN122))*IF($T148=справочники!$P$10,1,1/(1+IF(Главная!$N$19=справочники!$N$12,0,Главная!$N$23)))))</f>
        <v>0</v>
      </c>
      <c r="AO180" s="249">
        <f>AO173*IF(AO$8="",0,(IF(AND($T115&lt;&gt;"",$T115&lt;&gt;0),AO148,IF(AO122=0,0,AO127/AO122))*IF($T148=справочники!$P$10,1,1/(1+IF(Главная!$N$19=справочники!$N$12,0,Главная!$N$23)))))</f>
        <v>0</v>
      </c>
      <c r="AP180" s="249">
        <f>AP173*IF(AP$8="",0,(IF(AND($T115&lt;&gt;"",$T115&lt;&gt;0),AP148,IF(AP122=0,0,AP127/AP122))*IF($T148=справочники!$P$10,1,1/(1+IF(Главная!$N$19=справочники!$N$12,0,Главная!$N$23)))))</f>
        <v>0</v>
      </c>
      <c r="AQ180" s="249">
        <f>AQ173*IF(AQ$8="",0,(IF(AND($T115&lt;&gt;"",$T115&lt;&gt;0),AQ148,IF(AQ122=0,0,AQ127/AQ122))*IF($T148=справочники!$P$10,1,1/(1+IF(Главная!$N$19=справочники!$N$12,0,Главная!$N$23)))))</f>
        <v>0</v>
      </c>
      <c r="AR180" s="249">
        <f>AR173*IF(AR$8="",0,(IF(AND($T115&lt;&gt;"",$T115&lt;&gt;0),AR148,IF(AR122=0,0,AR127/AR122))*IF($T148=справочники!$P$10,1,1/(1+IF(Главная!$N$19=справочники!$N$12,0,Главная!$N$23)))))</f>
        <v>0</v>
      </c>
      <c r="AS180" s="249">
        <f>AS173*IF(AS$8="",0,(IF(AND($T115&lt;&gt;"",$T115&lt;&gt;0),AS148,IF(AS122=0,0,AS127/AS122))*IF($T148=справочники!$P$10,1,1/(1+IF(Главная!$N$19=справочники!$N$12,0,Главная!$N$23)))))</f>
        <v>0</v>
      </c>
      <c r="AT180" s="249">
        <f>AT173*IF(AT$8="",0,(IF(AND($T115&lt;&gt;"",$T115&lt;&gt;0),AT148,IF(AT122=0,0,AT127/AT122))*IF($T148=справочники!$P$10,1,1/(1+IF(Главная!$N$19=справочники!$N$12,0,Главная!$N$23)))))</f>
        <v>0</v>
      </c>
      <c r="AU180" s="249">
        <f>AU173*IF(AU$8="",0,(IF(AND($T115&lt;&gt;"",$T115&lt;&gt;0),AU148,IF(AU122=0,0,AU127/AU122))*IF($T148=справочники!$P$10,1,1/(1+IF(Главная!$N$19=справочники!$N$12,0,Главная!$N$23)))))</f>
        <v>0</v>
      </c>
      <c r="AV180" s="249">
        <f>AV173*IF(AV$8="",0,(IF(AND($T115&lt;&gt;"",$T115&lt;&gt;0),AV148,IF(AV122=0,0,AV127/AV122))*IF($T148=справочники!$P$10,1,1/(1+IF(Главная!$N$19=справочники!$N$12,0,Главная!$N$23)))))</f>
        <v>0</v>
      </c>
      <c r="AW180" s="249">
        <f>AW173*IF(AW$8="",0,(IF(AND($T115&lt;&gt;"",$T115&lt;&gt;0),AW148,IF(AW122=0,0,AW127/AW122))*IF($T148=справочники!$P$10,1,1/(1+IF(Главная!$N$19=справочники!$N$12,0,Главная!$N$23)))))</f>
        <v>0</v>
      </c>
      <c r="AX180" s="249">
        <f>AX173*IF(AX$8="",0,(IF(AND($T115&lt;&gt;"",$T115&lt;&gt;0),AX148,IF(AX122=0,0,AX127/AX122))*IF($T148=справочники!$P$10,1,1/(1+IF(Главная!$N$19=справочники!$N$12,0,Главная!$N$23)))))</f>
        <v>0</v>
      </c>
      <c r="AY180" s="249">
        <f>AY173*IF(AY$8="",0,(IF(AND($T115&lt;&gt;"",$T115&lt;&gt;0),AY148,IF(AY122=0,0,AY127/AY122))*IF($T148=справочники!$P$10,1,1/(1+IF(Главная!$N$19=справочники!$N$12,0,Главная!$N$23)))))</f>
        <v>0</v>
      </c>
      <c r="AZ180" s="249">
        <f>AZ173*IF(AZ$8="",0,(IF(AND($T115&lt;&gt;"",$T115&lt;&gt;0),AZ148,IF(AZ122=0,0,AZ127/AZ122))*IF($T148=справочники!$P$10,1,1/(1+IF(Главная!$N$19=справочники!$N$12,0,Главная!$N$23)))))</f>
        <v>0</v>
      </c>
      <c r="BA180" s="249">
        <f>BA173*IF(BA$8="",0,(IF(AND($T115&lt;&gt;"",$T115&lt;&gt;0),BA148,IF(BA122=0,0,BA127/BA122))*IF($T148=справочники!$P$10,1,1/(1+IF(Главная!$N$19=справочники!$N$12,0,Главная!$N$23)))))</f>
        <v>0</v>
      </c>
      <c r="BB180" s="249">
        <f>BB173*IF(BB$8="",0,(IF(AND($T115&lt;&gt;"",$T115&lt;&gt;0),BB148,IF(BB122=0,0,BB127/BB122))*IF($T148=справочники!$P$10,1,1/(1+IF(Главная!$N$19=справочники!$N$12,0,Главная!$N$23)))))</f>
        <v>0</v>
      </c>
      <c r="BC180" s="249">
        <f>BC173*IF(BC$8="",0,(IF(AND($T115&lt;&gt;"",$T115&lt;&gt;0),BC148,IF(BC122=0,0,BC127/BC122))*IF($T148=справочники!$P$10,1,1/(1+IF(Главная!$N$19=справочники!$N$12,0,Главная!$N$23)))))</f>
        <v>0</v>
      </c>
      <c r="BD180" s="249">
        <f>BD173*IF(BD$8="",0,(IF(AND($T115&lt;&gt;"",$T115&lt;&gt;0),BD148,IF(BD122=0,0,BD127/BD122))*IF($T148=справочники!$P$10,1,1/(1+IF(Главная!$N$19=справочники!$N$12,0,Главная!$N$23)))))</f>
        <v>0</v>
      </c>
      <c r="BE180" s="249">
        <f>BE173*IF(BE$8="",0,(IF(AND($T115&lt;&gt;"",$T115&lt;&gt;0),BE148,IF(BE122=0,0,BE127/BE122))*IF($T148=справочники!$P$10,1,1/(1+IF(Главная!$N$19=справочники!$N$12,0,Главная!$N$23)))))</f>
        <v>0</v>
      </c>
      <c r="BF180" s="249">
        <f>BF173*IF(BF$8="",0,(IF(AND($T115&lt;&gt;"",$T115&lt;&gt;0),BF148,IF(BF122=0,0,BF127/BF122))*IF($T148=справочники!$P$10,1,1/(1+IF(Главная!$N$19=справочники!$N$12,0,Главная!$N$23)))))</f>
        <v>0</v>
      </c>
      <c r="BG180" s="249">
        <f>BG173*IF(BG$8="",0,(IF(AND($T115&lt;&gt;"",$T115&lt;&gt;0),BG148,IF(BG122=0,0,BG127/BG122))*IF($T148=справочники!$P$10,1,1/(1+IF(Главная!$N$19=справочники!$N$12,0,Главная!$N$23)))))</f>
        <v>0</v>
      </c>
      <c r="BH180" s="249">
        <f>BH173*IF(BH$8="",0,(IF(AND($T115&lt;&gt;"",$T115&lt;&gt;0),BH148,IF(BH122=0,0,BH127/BH122))*IF($T148=справочники!$P$10,1,1/(1+IF(Главная!$N$19=справочники!$N$12,0,Главная!$N$23)))))</f>
        <v>0</v>
      </c>
      <c r="BI180" s="249">
        <f>BI173*IF(BI$8="",0,(IF(AND($T115&lt;&gt;"",$T115&lt;&gt;0),BI148,IF(BI122=0,0,BI127/BI122))*IF($T148=справочники!$P$10,1,1/(1+IF(Главная!$N$19=справочники!$N$12,0,Главная!$N$23)))))</f>
        <v>0</v>
      </c>
      <c r="BJ180" s="249">
        <f>BJ173*IF(BJ$8="",0,(IF(AND($T115&lt;&gt;"",$T115&lt;&gt;0),BJ148,IF(BJ122=0,0,BJ127/BJ122))*IF($T148=справочники!$P$10,1,1/(1+IF(Главная!$N$19=справочники!$N$12,0,Главная!$N$23)))))</f>
        <v>0</v>
      </c>
      <c r="BK180" s="249">
        <f>BK173*IF(BK$8="",0,(IF(AND($T115&lt;&gt;"",$T115&lt;&gt;0),BK148,IF(BK122=0,0,BK127/BK122))*IF($T148=справочники!$P$10,1,1/(1+IF(Главная!$N$19=справочники!$N$12,0,Главная!$N$23)))))</f>
        <v>0</v>
      </c>
      <c r="BL180" s="249">
        <f>BL173*IF(BL$8="",0,(IF(AND($T115&lt;&gt;"",$T115&lt;&gt;0),BL148,IF(BL122=0,0,BL127/BL122))*IF($T148=справочники!$P$10,1,1/(1+IF(Главная!$N$19=справочники!$N$12,0,Главная!$N$23)))))</f>
        <v>0</v>
      </c>
      <c r="BM180" s="249">
        <f>BM173*IF(BM$8="",0,(IF(AND($T115&lt;&gt;"",$T115&lt;&gt;0),BM148,IF(BM122=0,0,BM127/BM122))*IF($T148=справочники!$P$10,1,1/(1+IF(Главная!$N$19=справочники!$N$12,0,Главная!$N$23)))))</f>
        <v>0</v>
      </c>
      <c r="BN180" s="249">
        <f>BN173*IF(BN$8="",0,(IF(AND($T115&lt;&gt;"",$T115&lt;&gt;0),BN148,IF(BN122=0,0,BN127/BN122))*IF($T148=справочники!$P$10,1,1/(1+IF(Главная!$N$19=справочники!$N$12,0,Главная!$N$23)))))</f>
        <v>0</v>
      </c>
      <c r="BO180" s="249">
        <f>BO173*IF(BO$8="",0,(IF(AND($T115&lt;&gt;"",$T115&lt;&gt;0),BO148,IF(BO122=0,0,BO127/BO122))*IF($T148=справочники!$P$10,1,1/(1+IF(Главная!$N$19=справочники!$N$12,0,Главная!$N$23)))))</f>
        <v>0</v>
      </c>
      <c r="BP180" s="249">
        <f>BP173*IF(BP$8="",0,(IF(AND($T115&lt;&gt;"",$T115&lt;&gt;0),BP148,IF(BP122=0,0,BP127/BP122))*IF($T148=справочники!$P$10,1,1/(1+IF(Главная!$N$19=справочники!$N$12,0,Главная!$N$23)))))</f>
        <v>0</v>
      </c>
      <c r="BQ180" s="249">
        <f>BQ173*IF(BQ$8="",0,(IF(AND($T115&lt;&gt;"",$T115&lt;&gt;0),BQ148,IF(BQ122=0,0,BQ127/BQ122))*IF($T148=справочники!$P$10,1,1/(1+IF(Главная!$N$19=справочники!$N$12,0,Главная!$N$23)))))</f>
        <v>0</v>
      </c>
      <c r="BR180" s="249">
        <f>BR173*IF(BR$8="",0,(IF(AND($T115&lt;&gt;"",$T115&lt;&gt;0),BR148,IF(BR122=0,0,BR127/BR122))*IF($T148=справочники!$P$10,1,1/(1+IF(Главная!$N$19=справочники!$N$12,0,Главная!$N$23)))))</f>
        <v>0</v>
      </c>
      <c r="BS180" s="249">
        <f>BS173*IF(BS$8="",0,(IF(AND($T115&lt;&gt;"",$T115&lt;&gt;0),BS148,IF(BS122=0,0,BS127/BS122))*IF($T148=справочники!$P$10,1,1/(1+IF(Главная!$N$19=справочники!$N$12,0,Главная!$N$23)))))</f>
        <v>0</v>
      </c>
      <c r="BT180" s="249">
        <f>BT173*IF(BT$8="",0,(IF(AND($T115&lt;&gt;"",$T115&lt;&gt;0),BT148,IF(BT122=0,0,BT127/BT122))*IF($T148=справочники!$P$10,1,1/(1+IF(Главная!$N$19=справочники!$N$12,0,Главная!$N$23)))))</f>
        <v>0</v>
      </c>
      <c r="BU180" s="249">
        <f>BU173*IF(BU$8="",0,(IF(AND($T115&lt;&gt;"",$T115&lt;&gt;0),BU148,IF(BU122=0,0,BU127/BU122))*IF($T148=справочники!$P$10,1,1/(1+IF(Главная!$N$19=справочники!$N$12,0,Главная!$N$23)))))</f>
        <v>0</v>
      </c>
      <c r="BV180" s="249">
        <f>BV173*IF(BV$8="",0,(IF(AND($T115&lt;&gt;"",$T115&lt;&gt;0),BV148,IF(BV122=0,0,BV127/BV122))*IF($T148=справочники!$P$10,1,1/(1+IF(Главная!$N$19=справочники!$N$12,0,Главная!$N$23)))))</f>
        <v>0</v>
      </c>
      <c r="BW180" s="249">
        <f>BW173*IF(BW$8="",0,(IF(AND($T115&lt;&gt;"",$T115&lt;&gt;0),BW148,IF(BW122=0,0,BW127/BW122))*IF($T148=справочники!$P$10,1,1/(1+IF(Главная!$N$19=справочники!$N$12,0,Главная!$N$23)))))</f>
        <v>0</v>
      </c>
      <c r="BX180" s="249">
        <f>BX173*IF(BX$8="",0,(IF(AND($T115&lt;&gt;"",$T115&lt;&gt;0),BX148,IF(BX122=0,0,BX127/BX122))*IF($T148=справочники!$P$10,1,1/(1+IF(Главная!$N$19=справочники!$N$12,0,Главная!$N$23)))))</f>
        <v>0</v>
      </c>
      <c r="BY180" s="249">
        <f>BY173*IF(BY$8="",0,(IF(AND($T115&lt;&gt;"",$T115&lt;&gt;0),BY148,IF(BY122=0,0,BY127/BY122))*IF($T148=справочники!$P$10,1,1/(1+IF(Главная!$N$19=справочники!$N$12,0,Главная!$N$23)))))</f>
        <v>0</v>
      </c>
      <c r="BZ180" s="249">
        <f>BZ173*IF(BZ$8="",0,(IF(AND($T115&lt;&gt;"",$T115&lt;&gt;0),BZ148,IF(BZ122=0,0,BZ127/BZ122))*IF($T148=справочники!$P$10,1,1/(1+IF(Главная!$N$19=справочники!$N$12,0,Главная!$N$23)))))</f>
        <v>0</v>
      </c>
      <c r="CA180" s="249">
        <f>CA173*IF(CA$8="",0,(IF(AND($T115&lt;&gt;"",$T115&lt;&gt;0),CA148,IF(CA122=0,0,CA127/CA122))*IF($T148=справочники!$P$10,1,1/(1+IF(Главная!$N$19=справочники!$N$12,0,Главная!$N$23)))))</f>
        <v>0</v>
      </c>
      <c r="CB180" s="249">
        <f>CB173*IF(CB$8="",0,(IF(AND($T115&lt;&gt;"",$T115&lt;&gt;0),CB148,IF(CB122=0,0,CB127/CB122))*IF($T148=справочники!$P$10,1,1/(1+IF(Главная!$N$19=справочники!$N$12,0,Главная!$N$23)))))</f>
        <v>0</v>
      </c>
      <c r="CC180" s="249">
        <f>CC173*IF(CC$8="",0,(IF(AND($T115&lt;&gt;"",$T115&lt;&gt;0),CC148,IF(CC122=0,0,CC127/CC122))*IF($T148=справочники!$P$10,1,1/(1+IF(Главная!$N$19=справочники!$N$12,0,Главная!$N$23)))))</f>
        <v>0</v>
      </c>
      <c r="CD180" s="249">
        <f>CD173*IF(CD$8="",0,(IF(AND($T115&lt;&gt;"",$T115&lt;&gt;0),CD148,IF(CD122=0,0,CD127/CD122))*IF($T148=справочники!$P$10,1,1/(1+IF(Главная!$N$19=справочники!$N$12,0,Главная!$N$23)))))</f>
        <v>0</v>
      </c>
      <c r="CE180" s="249">
        <f>CE173*IF(CE$8="",0,(IF(AND($T115&lt;&gt;"",$T115&lt;&gt;0),CE148,IF(CE122=0,0,CE127/CE122))*IF($T148=справочники!$P$10,1,1/(1+IF(Главная!$N$19=справочники!$N$12,0,Главная!$N$23)))))</f>
        <v>0</v>
      </c>
      <c r="CF180" s="249">
        <f>CF173*IF(CF$8="",0,(IF(AND($T115&lt;&gt;"",$T115&lt;&gt;0),CF148,IF(CF122=0,0,CF127/CF122))*IF($T148=справочники!$P$10,1,1/(1+IF(Главная!$N$19=справочники!$N$12,0,Главная!$N$23)))))</f>
        <v>0</v>
      </c>
      <c r="CG180" s="249">
        <f>CG173*IF(CG$8="",0,(IF(AND($T115&lt;&gt;"",$T115&lt;&gt;0),CG148,IF(CG122=0,0,CG127/CG122))*IF($T148=справочники!$P$10,1,1/(1+IF(Главная!$N$19=справочники!$N$12,0,Главная!$N$23)))))</f>
        <v>0</v>
      </c>
      <c r="CH180" s="249">
        <f>CH173*IF(CH$8="",0,(IF(AND($T115&lt;&gt;"",$T115&lt;&gt;0),CH148,IF(CH122=0,0,CH127/CH122))*IF($T148=справочники!$P$10,1,1/(1+IF(Главная!$N$19=справочники!$N$12,0,Главная!$N$23)))))</f>
        <v>0</v>
      </c>
      <c r="CI180" s="249">
        <f>CI173*IF(CI$8="",0,(IF(AND($T115&lt;&gt;"",$T115&lt;&gt;0),CI148,IF(CI122=0,0,CI127/CI122))*IF($T148=справочники!$P$10,1,1/(1+IF(Главная!$N$19=справочники!$N$12,0,Главная!$N$23)))))</f>
        <v>0</v>
      </c>
      <c r="CJ180" s="249">
        <f>CJ173*IF(CJ$8="",0,(IF(AND($T115&lt;&gt;"",$T115&lt;&gt;0),CJ148,IF(CJ122=0,0,CJ127/CJ122))*IF($T148=справочники!$P$10,1,1/(1+IF(Главная!$N$19=справочники!$N$12,0,Главная!$N$23)))))</f>
        <v>0</v>
      </c>
      <c r="CK180" s="249">
        <f>CK173*IF(CK$8="",0,(IF(AND($T115&lt;&gt;"",$T115&lt;&gt;0),CK148,IF(CK122=0,0,CK127/CK122))*IF($T148=справочники!$P$10,1,1/(1+IF(Главная!$N$19=справочники!$N$12,0,Главная!$N$23)))))</f>
        <v>0</v>
      </c>
      <c r="CL180" s="249">
        <f>CL173*IF(CL$8="",0,(IF(AND($T115&lt;&gt;"",$T115&lt;&gt;0),CL148,IF(CL122=0,0,CL127/CL122))*IF($T148=справочники!$P$10,1,1/(1+IF(Главная!$N$19=справочники!$N$12,0,Главная!$N$23)))))</f>
        <v>0</v>
      </c>
      <c r="CM180" s="249">
        <f>CM173*IF(CM$8="",0,(IF(AND($T115&lt;&gt;"",$T115&lt;&gt;0),CM148,IF(CM122=0,0,CM127/CM122))*IF($T148=справочники!$P$10,1,1/(1+IF(Главная!$N$19=справочники!$N$12,0,Главная!$N$23)))))</f>
        <v>0</v>
      </c>
      <c r="CN180" s="249">
        <f>CN173*IF(CN$8="",0,(IF(AND($T115&lt;&gt;"",$T115&lt;&gt;0),CN148,IF(CN122=0,0,CN127/CN122))*IF($T148=справочники!$P$10,1,1/(1+IF(Главная!$N$19=справочники!$N$12,0,Главная!$N$23)))))</f>
        <v>0</v>
      </c>
      <c r="CO180" s="249">
        <f>CO173*IF(CO$8="",0,(IF(AND($T115&lt;&gt;"",$T115&lt;&gt;0),CO148,IF(CO122=0,0,CO127/CO122))*IF($T148=справочники!$P$10,1,1/(1+IF(Главная!$N$19=справочники!$N$12,0,Главная!$N$23)))))</f>
        <v>0</v>
      </c>
      <c r="CP180" s="249">
        <f>CP173*IF(CP$8="",0,(IF(AND($T115&lt;&gt;"",$T115&lt;&gt;0),CP148,IF(CP122=0,0,CP127/CP122))*IF($T148=справочники!$P$10,1,1/(1+IF(Главная!$N$19=справочники!$N$12,0,Главная!$N$23)))))</f>
        <v>0</v>
      </c>
      <c r="CQ180" s="249">
        <f>CQ173*IF(CQ$8="",0,(IF(AND($T115&lt;&gt;"",$T115&lt;&gt;0),CQ148,IF(CQ122=0,0,CQ127/CQ122))*IF($T148=справочники!$P$10,1,1/(1+IF(Главная!$N$19=справочники!$N$12,0,Главная!$N$23)))))</f>
        <v>0</v>
      </c>
      <c r="CR180" s="249">
        <f>CR173*IF(CR$8="",0,(IF(AND($T115&lt;&gt;"",$T115&lt;&gt;0),CR148,IF(CR122=0,0,CR127/CR122))*IF($T148=справочники!$P$10,1,1/(1+IF(Главная!$N$19=справочники!$N$12,0,Главная!$N$23)))))</f>
        <v>0</v>
      </c>
      <c r="CS180" s="249">
        <f>CS173*IF(CS$8="",0,(IF(AND($T115&lt;&gt;"",$T115&lt;&gt;0),CS148,IF(CS122=0,0,CS127/CS122))*IF($T148=справочники!$P$10,1,1/(1+IF(Главная!$N$19=справочники!$N$12,0,Главная!$N$23)))))</f>
        <v>0</v>
      </c>
      <c r="CT180" s="249">
        <f>CT173*IF(CT$8="",0,(IF(AND($T115&lt;&gt;"",$T115&lt;&gt;0),CT148,IF(CT122=0,0,CT127/CT122))*IF($T148=справочники!$P$10,1,1/(1+IF(Главная!$N$19=справочники!$N$12,0,Главная!$N$23)))))</f>
        <v>0</v>
      </c>
      <c r="CU180" s="249">
        <f>CU173*IF(CU$8="",0,(IF(AND($T115&lt;&gt;"",$T115&lt;&gt;0),CU148,IF(CU122=0,0,CU127/CU122))*IF($T148=справочники!$P$10,1,1/(1+IF(Главная!$N$19=справочники!$N$12,0,Главная!$N$23)))))</f>
        <v>0</v>
      </c>
      <c r="CV180" s="249">
        <f>CV173*IF(CV$8="",0,(IF(AND($T115&lt;&gt;"",$T115&lt;&gt;0),CV148,IF(CV122=0,0,CV127/CV122))*IF($T148=справочники!$P$10,1,1/(1+IF(Главная!$N$19=справочники!$N$12,0,Главная!$N$23)))))</f>
        <v>0</v>
      </c>
      <c r="CW180" s="249">
        <f>CW173*IF(CW$8="",0,(IF(AND($T115&lt;&gt;"",$T115&lt;&gt;0),CW148,IF(CW122=0,0,CW127/CW122))*IF($T148=справочники!$P$10,1,1/(1+IF(Главная!$N$19=справочники!$N$12,0,Главная!$N$23)))))</f>
        <v>0</v>
      </c>
      <c r="CX180" s="249">
        <f>CX173*IF(CX$8="",0,(IF(AND($T115&lt;&gt;"",$T115&lt;&gt;0),CX148,IF(CX122=0,0,CX127/CX122))*IF($T148=справочники!$P$10,1,1/(1+IF(Главная!$N$19=справочники!$N$12,0,Главная!$N$23)))))</f>
        <v>0</v>
      </c>
      <c r="CY180" s="249">
        <f>CY173*IF(CY$8="",0,(IF(AND($T115&lt;&gt;"",$T115&lt;&gt;0),CY148,IF(CY122=0,0,CY127/CY122))*IF($T148=справочники!$P$10,1,1/(1+IF(Главная!$N$19=справочники!$N$12,0,Главная!$N$23)))))</f>
        <v>0</v>
      </c>
      <c r="CZ180" s="249">
        <f>CZ173*IF(CZ$8="",0,(IF(AND($T115&lt;&gt;"",$T115&lt;&gt;0),CZ148,IF(CZ122=0,0,CZ127/CZ122))*IF($T148=справочники!$P$10,1,1/(1+IF(Главная!$N$19=справочники!$N$12,0,Главная!$N$23)))))</f>
        <v>0</v>
      </c>
      <c r="DA180" s="249">
        <f>DA173*IF(DA$8="",0,(IF(AND($T115&lt;&gt;"",$T115&lt;&gt;0),DA148,IF(DA122=0,0,DA127/DA122))*IF($T148=справочники!$P$10,1,1/(1+IF(Главная!$N$19=справочники!$N$12,0,Главная!$N$23)))))</f>
        <v>0</v>
      </c>
      <c r="DB180" s="249">
        <f>DB173*IF(DB$8="",0,(IF(AND($T115&lt;&gt;"",$T115&lt;&gt;0),DB148,IF(DB122=0,0,DB127/DB122))*IF($T148=справочники!$P$10,1,1/(1+IF(Главная!$N$19=справочники!$N$12,0,Главная!$N$23)))))</f>
        <v>0</v>
      </c>
      <c r="DC180" s="249">
        <f>DC173*IF(DC$8="",0,(IF(AND($T115&lt;&gt;"",$T115&lt;&gt;0),DC148,IF(DC122=0,0,DC127/DC122))*IF($T148=справочники!$P$10,1,1/(1+IF(Главная!$N$19=справочники!$N$12,0,Главная!$N$23)))))</f>
        <v>0</v>
      </c>
      <c r="DD180" s="249">
        <f>DD173*IF(DD$8="",0,(IF(AND($T115&lt;&gt;"",$T115&lt;&gt;0),DD148,IF(DD122=0,0,DD127/DD122))*IF($T148=справочники!$P$10,1,1/(1+IF(Главная!$N$19=справочники!$N$12,0,Главная!$N$23)))))</f>
        <v>0</v>
      </c>
      <c r="DE180" s="249">
        <f>DE173*IF(DE$8="",0,(IF(AND($T115&lt;&gt;"",$T115&lt;&gt;0),DE148,IF(DE122=0,0,DE127/DE122))*IF($T148=справочники!$P$10,1,1/(1+IF(Главная!$N$19=справочники!$N$12,0,Главная!$N$23)))))</f>
        <v>0</v>
      </c>
      <c r="DF180" s="249">
        <f>DF173*IF(DF$8="",0,(IF(AND($T115&lt;&gt;"",$T115&lt;&gt;0),DF148,IF(DF122=0,0,DF127/DF122))*IF($T148=справочники!$P$10,1,1/(1+IF(Главная!$N$19=справочники!$N$12,0,Главная!$N$23)))))</f>
        <v>0</v>
      </c>
      <c r="DG180" s="249">
        <f>DG173*IF(DG$8="",0,(IF(AND($T115&lt;&gt;"",$T115&lt;&gt;0),DG148,IF(DG122=0,0,DG127/DG122))*IF($T148=справочники!$P$10,1,1/(1+IF(Главная!$N$19=справочники!$N$12,0,Главная!$N$23)))))</f>
        <v>0</v>
      </c>
      <c r="DH180" s="249">
        <f>DH173*IF(DH$8="",0,(IF(AND($T115&lt;&gt;"",$T115&lt;&gt;0),DH148,IF(DH122=0,0,DH127/DH122))*IF($T148=справочники!$P$10,1,1/(1+IF(Главная!$N$19=справочники!$N$12,0,Главная!$N$23)))))</f>
        <v>0</v>
      </c>
      <c r="DI180" s="249">
        <f>DI173*IF(DI$8="",0,(IF(AND($T115&lt;&gt;"",$T115&lt;&gt;0),DI148,IF(DI122=0,0,DI127/DI122))*IF($T148=справочники!$P$10,1,1/(1+IF(Главная!$N$19=справочники!$N$12,0,Главная!$N$23)))))</f>
        <v>0</v>
      </c>
      <c r="DJ180" s="249">
        <f>DJ173*IF(DJ$8="",0,(IF(AND($T115&lt;&gt;"",$T115&lt;&gt;0),DJ148,IF(DJ122=0,0,DJ127/DJ122))*IF($T148=справочники!$P$10,1,1/(1+IF(Главная!$N$19=справочники!$N$12,0,Главная!$N$23)))))</f>
        <v>0</v>
      </c>
      <c r="DK180" s="249">
        <f>DK173*IF(DK$8="",0,(IF(AND($T115&lt;&gt;"",$T115&lt;&gt;0),DK148,IF(DK122=0,0,DK127/DK122))*IF($T148=справочники!$P$10,1,1/(1+IF(Главная!$N$19=справочники!$N$12,0,Главная!$N$23)))))</f>
        <v>0</v>
      </c>
      <c r="DL180" s="249">
        <f>DL173*IF(DL$8="",0,(IF(AND($T115&lt;&gt;"",$T115&lt;&gt;0),DL148,IF(DL122=0,0,DL127/DL122))*IF($T148=справочники!$P$10,1,1/(1+IF(Главная!$N$19=справочники!$N$12,0,Главная!$N$23)))))</f>
        <v>0</v>
      </c>
      <c r="DM180" s="249">
        <f>DM173*IF(DM$8="",0,(IF(AND($T115&lt;&gt;"",$T115&lt;&gt;0),DM148,IF(DM122=0,0,DM127/DM122))*IF($T148=справочники!$P$10,1,1/(1+IF(Главная!$N$19=справочники!$N$12,0,Главная!$N$23)))))</f>
        <v>0</v>
      </c>
      <c r="DN180" s="249">
        <f>DN173*IF(DN$8="",0,(IF(AND($T115&lt;&gt;"",$T115&lt;&gt;0),DN148,IF(DN122=0,0,DN127/DN122))*IF($T148=справочники!$P$10,1,1/(1+IF(Главная!$N$19=справочники!$N$12,0,Главная!$N$23)))))</f>
        <v>0</v>
      </c>
      <c r="DO180" s="249">
        <f>DO173*IF(DO$8="",0,(IF(AND($T115&lt;&gt;"",$T115&lt;&gt;0),DO148,IF(DO122=0,0,DO127/DO122))*IF($T148=справочники!$P$10,1,1/(1+IF(Главная!$N$19=справочники!$N$12,0,Главная!$N$23)))))</f>
        <v>0</v>
      </c>
      <c r="DP180" s="249">
        <f>DP173*IF(DP$8="",0,(IF(AND($T115&lt;&gt;"",$T115&lt;&gt;0),DP148,IF(DP122=0,0,DP127/DP122))*IF($T148=справочники!$P$10,1,1/(1+IF(Главная!$N$19=справочники!$N$12,0,Главная!$N$23)))))</f>
        <v>0</v>
      </c>
      <c r="DQ180" s="249">
        <f>DQ173*IF(DQ$8="",0,(IF(AND($T115&lt;&gt;"",$T115&lt;&gt;0),DQ148,IF(DQ122=0,0,DQ127/DQ122))*IF($T148=справочники!$P$10,1,1/(1+IF(Главная!$N$19=справочники!$N$12,0,Главная!$N$23)))))</f>
        <v>0</v>
      </c>
      <c r="DR180" s="249">
        <f>DR173*IF(DR$8="",0,(IF(AND($T115&lt;&gt;"",$T115&lt;&gt;0),DR148,IF(DR122=0,0,DR127/DR122))*IF($T148=справочники!$P$10,1,1/(1+IF(Главная!$N$19=справочники!$N$12,0,Главная!$N$23)))))</f>
        <v>0</v>
      </c>
      <c r="DS180" s="249">
        <f>DS173*IF(DS$8="",0,(IF(AND($T115&lt;&gt;"",$T115&lt;&gt;0),DS148,IF(DS122=0,0,DS127/DS122))*IF($T148=справочники!$P$10,1,1/(1+IF(Главная!$N$19=справочники!$N$12,0,Главная!$N$23)))))</f>
        <v>0</v>
      </c>
      <c r="DT180" s="249">
        <f>DT173*IF(DT$8="",0,(IF(AND($T115&lt;&gt;"",$T115&lt;&gt;0),DT148,IF(DT122=0,0,DT127/DT122))*IF($T148=справочники!$P$10,1,1/(1+IF(Главная!$N$19=справочники!$N$12,0,Главная!$N$23)))))</f>
        <v>0</v>
      </c>
      <c r="DU180" s="249">
        <f>DU173*IF(DU$8="",0,(IF(AND($T115&lt;&gt;"",$T115&lt;&gt;0),DU148,IF(DU122=0,0,DU127/DU122))*IF($T148=справочники!$P$10,1,1/(1+IF(Главная!$N$19=справочники!$N$12,0,Главная!$N$23)))))</f>
        <v>0</v>
      </c>
      <c r="DV180" s="249">
        <f>DV173*IF(DV$8="",0,(IF(AND($T115&lt;&gt;"",$T115&lt;&gt;0),DV148,IF(DV122=0,0,DV127/DV122))*IF($T148=справочники!$P$10,1,1/(1+IF(Главная!$N$19=справочники!$N$12,0,Главная!$N$23)))))</f>
        <v>0</v>
      </c>
      <c r="DW180" s="249">
        <f>DW173*IF(DW$8="",0,(IF(AND($T115&lt;&gt;"",$T115&lt;&gt;0),DW148,IF(DW122=0,0,DW127/DW122))*IF($T148=справочники!$P$10,1,1/(1+IF(Главная!$N$19=справочники!$N$12,0,Главная!$N$23)))))</f>
        <v>0</v>
      </c>
      <c r="DX180" s="249">
        <f>DX173*IF(DX$8="",0,(IF(AND($T115&lt;&gt;"",$T115&lt;&gt;0),DX148,IF(DX122=0,0,DX127/DX122))*IF($T148=справочники!$P$10,1,1/(1+IF(Главная!$N$19=справочники!$N$12,0,Главная!$N$23)))))</f>
        <v>0</v>
      </c>
      <c r="DY180" s="249">
        <f>DY173*IF(DY$8="",0,(IF(AND($T115&lt;&gt;"",$T115&lt;&gt;0),DY148,IF(DY122=0,0,DY127/DY122))*IF($T148=справочники!$P$10,1,1/(1+IF(Главная!$N$19=справочники!$N$12,0,Главная!$N$23)))))</f>
        <v>0</v>
      </c>
      <c r="DZ180" s="249">
        <f>DZ173*IF(DZ$8="",0,(IF(AND($T115&lt;&gt;"",$T115&lt;&gt;0),DZ148,IF(DZ122=0,0,DZ127/DZ122))*IF($T148=справочники!$P$10,1,1/(1+IF(Главная!$N$19=справочники!$N$12,0,Главная!$N$23)))))</f>
        <v>0</v>
      </c>
      <c r="EA180" s="249">
        <f>EA173*IF(EA$8="",0,(IF(AND($T115&lt;&gt;"",$T115&lt;&gt;0),EA148,IF(EA122=0,0,EA127/EA122))*IF($T148=справочники!$P$10,1,1/(1+IF(Главная!$N$19=справочники!$N$12,0,Главная!$N$23)))))</f>
        <v>0</v>
      </c>
      <c r="EB180" s="249">
        <f>EB173*IF(EB$8="",0,(IF(AND($T115&lt;&gt;"",$T115&lt;&gt;0),EB148,IF(EB122=0,0,EB127/EB122))*IF($T148=справочники!$P$10,1,1/(1+IF(Главная!$N$19=справочники!$N$12,0,Главная!$N$23)))))</f>
        <v>0</v>
      </c>
      <c r="EC180" s="249">
        <f>EC173*IF(EC$8="",0,(IF(AND($T115&lt;&gt;"",$T115&lt;&gt;0),EC148,IF(EC122=0,0,EC127/EC122))*IF($T148=справочники!$P$10,1,1/(1+IF(Главная!$N$19=справочники!$N$12,0,Главная!$N$23)))))</f>
        <v>0</v>
      </c>
      <c r="ED180" s="249">
        <f>ED173*IF(ED$8="",0,(IF(AND($T115&lt;&gt;"",$T115&lt;&gt;0),ED148,IF(ED122=0,0,ED127/ED122))*IF($T148=справочники!$P$10,1,1/(1+IF(Главная!$N$19=справочники!$N$12,0,Главная!$N$23)))))</f>
        <v>0</v>
      </c>
      <c r="EE180" s="249">
        <f>EE173*IF(EE$8="",0,(IF(AND($T115&lt;&gt;"",$T115&lt;&gt;0),EE148,IF(EE122=0,0,EE127/EE122))*IF($T148=справочники!$P$10,1,1/(1+IF(Главная!$N$19=справочники!$N$12,0,Главная!$N$23)))))</f>
        <v>0</v>
      </c>
      <c r="EF180" s="249">
        <f>EF173*IF(EF$8="",0,(IF(AND($T115&lt;&gt;"",$T115&lt;&gt;0),EF148,IF(EF122=0,0,EF127/EF122))*IF($T148=справочники!$P$10,1,1/(1+IF(Главная!$N$19=справочники!$N$12,0,Главная!$N$23)))))</f>
        <v>0</v>
      </c>
      <c r="EG180" s="249">
        <f>EG173*IF(EG$8="",0,(IF(AND($T115&lt;&gt;"",$T115&lt;&gt;0),EG148,IF(EG122=0,0,EG127/EG122))*IF($T148=справочники!$P$10,1,1/(1+IF(Главная!$N$19=справочники!$N$12,0,Главная!$N$23)))))</f>
        <v>0</v>
      </c>
      <c r="EH180" s="249">
        <f>EH173*IF(EH$8="",0,(IF(AND($T115&lt;&gt;"",$T115&lt;&gt;0),EH148,IF(EH122=0,0,EH127/EH122))*IF($T148=справочники!$P$10,1,1/(1+IF(Главная!$N$19=справочники!$N$12,0,Главная!$N$23)))))</f>
        <v>0</v>
      </c>
      <c r="EI180" s="249">
        <f>EI173*IF(EI$8="",0,(IF(AND($T115&lt;&gt;"",$T115&lt;&gt;0),EI148,IF(EI122=0,0,EI127/EI122))*IF($T148=справочники!$P$10,1,1/(1+IF(Главная!$N$19=справочники!$N$12,0,Главная!$N$23)))))</f>
        <v>0</v>
      </c>
      <c r="EJ180" s="249">
        <f>EJ173*IF(EJ$8="",0,(IF(AND($T115&lt;&gt;"",$T115&lt;&gt;0),EJ148,IF(EJ122=0,0,EJ127/EJ122))*IF($T148=справочники!$P$10,1,1/(1+IF(Главная!$N$19=справочники!$N$12,0,Главная!$N$23)))))</f>
        <v>0</v>
      </c>
      <c r="EK180" s="249">
        <f>EK173*IF(EK$8="",0,(IF(AND($T115&lt;&gt;"",$T115&lt;&gt;0),EK148,IF(EK122=0,0,EK127/EK122))*IF($T148=справочники!$P$10,1,1/(1+IF(Главная!$N$19=справочники!$N$12,0,Главная!$N$23)))))</f>
        <v>0</v>
      </c>
      <c r="EL180" s="249">
        <f>EL173*IF(EL$8="",0,(IF(AND($T115&lt;&gt;"",$T115&lt;&gt;0),EL148,IF(EL122=0,0,EL127/EL122))*IF($T148=справочники!$P$10,1,1/(1+IF(Главная!$N$19=справочники!$N$12,0,Главная!$N$23)))))</f>
        <v>0</v>
      </c>
      <c r="EM180" s="249">
        <f>EM173*IF(EM$8="",0,(IF(AND($T115&lt;&gt;"",$T115&lt;&gt;0),EM148,IF(EM122=0,0,EM127/EM122))*IF($T148=справочники!$P$10,1,1/(1+IF(Главная!$N$19=справочники!$N$12,0,Главная!$N$23)))))</f>
        <v>0</v>
      </c>
      <c r="EN180" s="249">
        <f>EN173*IF(EN$8="",0,(IF(AND($T115&lt;&gt;"",$T115&lt;&gt;0),EN148,IF(EN122=0,0,EN127/EN122))*IF($T148=справочники!$P$10,1,1/(1+IF(Главная!$N$19=справочники!$N$12,0,Главная!$N$23)))))</f>
        <v>0</v>
      </c>
      <c r="EO180" s="249">
        <f>EO173*IF(EO$8="",0,(IF(AND($T115&lt;&gt;"",$T115&lt;&gt;0),EO148,IF(EO122=0,0,EO127/EO122))*IF($T148=справочники!$P$10,1,1/(1+IF(Главная!$N$19=справочники!$N$12,0,Главная!$N$23)))))</f>
        <v>0</v>
      </c>
      <c r="EP180" s="249">
        <f>EP173*IF(EP$8="",0,(IF(AND($T115&lt;&gt;"",$T115&lt;&gt;0),EP148,IF(EP122=0,0,EP127/EP122))*IF($T148=справочники!$P$10,1,1/(1+IF(Главная!$N$19=справочники!$N$12,0,Главная!$N$23)))))</f>
        <v>0</v>
      </c>
      <c r="EQ180" s="249">
        <f>EQ173*IF(EQ$8="",0,(IF(AND($T115&lt;&gt;"",$T115&lt;&gt;0),EQ148,IF(EQ122=0,0,EQ127/EQ122))*IF($T148=справочники!$P$10,1,1/(1+IF(Главная!$N$19=справочники!$N$12,0,Главная!$N$23)))))</f>
        <v>0</v>
      </c>
      <c r="ER180" s="249">
        <f>ER173*IF(ER$8="",0,(IF(AND($T115&lt;&gt;"",$T115&lt;&gt;0),ER148,IF(ER122=0,0,ER127/ER122))*IF($T148=справочники!$P$10,1,1/(1+IF(Главная!$N$19=справочники!$N$12,0,Главная!$N$23)))))</f>
        <v>0</v>
      </c>
      <c r="ES180" s="249">
        <f>ES173*IF(ES$8="",0,(IF(AND($T115&lt;&gt;"",$T115&lt;&gt;0),ES148,IF(ES122=0,0,ES127/ES122))*IF($T148=справочники!$P$10,1,1/(1+IF(Главная!$N$19=справочники!$N$12,0,Главная!$N$23)))))</f>
        <v>0</v>
      </c>
      <c r="ET180" s="249">
        <f>ET173*IF(ET$8="",0,(IF(AND($T115&lt;&gt;"",$T115&lt;&gt;0),ET148,IF(ET122=0,0,ET127/ET122))*IF($T148=справочники!$P$10,1,1/(1+IF(Главная!$N$19=справочники!$N$12,0,Главная!$N$23)))))</f>
        <v>0</v>
      </c>
      <c r="EU180" s="249">
        <f>EU173*IF(EU$8="",0,(IF(AND($T115&lt;&gt;"",$T115&lt;&gt;0),EU148,IF(EU122=0,0,EU127/EU122))*IF($T148=справочники!$P$10,1,1/(1+IF(Главная!$N$19=справочники!$N$12,0,Главная!$N$23)))))</f>
        <v>0</v>
      </c>
      <c r="EV180" s="249">
        <f>EV173*IF(EV$8="",0,(IF(AND($T115&lt;&gt;"",$T115&lt;&gt;0),EV148,IF(EV122=0,0,EV127/EV122))*IF($T148=справочники!$P$10,1,1/(1+IF(Главная!$N$19=справочники!$N$12,0,Главная!$N$23)))))</f>
        <v>0</v>
      </c>
      <c r="EW180" s="249">
        <f>EW173*IF(EW$8="",0,(IF(AND($T115&lt;&gt;"",$T115&lt;&gt;0),EW148,IF(EW122=0,0,EW127/EW122))*IF($T148=справочники!$P$10,1,1/(1+IF(Главная!$N$19=справочники!$N$12,0,Главная!$N$23)))))</f>
        <v>0</v>
      </c>
      <c r="EX180" s="249">
        <f>EX173*IF(EX$8="",0,(IF(AND($T115&lt;&gt;"",$T115&lt;&gt;0),EX148,IF(EX122=0,0,EX127/EX122))*IF($T148=справочники!$P$10,1,1/(1+IF(Главная!$N$19=справочники!$N$12,0,Главная!$N$23)))))</f>
        <v>0</v>
      </c>
      <c r="EY180" s="249">
        <f>EY173*IF(EY$8="",0,(IF(AND($T115&lt;&gt;"",$T115&lt;&gt;0),EY148,IF(EY122=0,0,EY127/EY122))*IF($T148=справочники!$P$10,1,1/(1+IF(Главная!$N$19=справочники!$N$12,0,Главная!$N$23)))))</f>
        <v>0</v>
      </c>
      <c r="EZ180" s="249">
        <f>EZ173*IF(EZ$8="",0,(IF(AND($T115&lt;&gt;"",$T115&lt;&gt;0),EZ148,IF(EZ122=0,0,EZ127/EZ122))*IF($T148=справочники!$P$10,1,1/(1+IF(Главная!$N$19=справочники!$N$12,0,Главная!$N$23)))))</f>
        <v>0</v>
      </c>
      <c r="FA180" s="249">
        <f>FA173*IF(FA$8="",0,(IF(AND($T115&lt;&gt;"",$T115&lt;&gt;0),FA148,IF(FA122=0,0,FA127/FA122))*IF($T148=справочники!$P$10,1,1/(1+IF(Главная!$N$19=справочники!$N$12,0,Главная!$N$23)))))</f>
        <v>0</v>
      </c>
      <c r="FB180" s="249">
        <f>FB173*IF(FB$8="",0,(IF(AND($T115&lt;&gt;"",$T115&lt;&gt;0),FB148,IF(FB122=0,0,FB127/FB122))*IF($T148=справочники!$P$10,1,1/(1+IF(Главная!$N$19=справочники!$N$12,0,Главная!$N$23)))))</f>
        <v>0</v>
      </c>
      <c r="FC180" s="249">
        <f>FC173*IF(FC$8="",0,(IF(AND($T115&lt;&gt;"",$T115&lt;&gt;0),FC148,IF(FC122=0,0,FC127/FC122))*IF($T148=справочники!$P$10,1,1/(1+IF(Главная!$N$19=справочники!$N$12,0,Главная!$N$23)))))</f>
        <v>0</v>
      </c>
      <c r="FD180" s="249">
        <f>FD173*IF(FD$8="",0,(IF(AND($T115&lt;&gt;"",$T115&lt;&gt;0),FD148,IF(FD122=0,0,FD127/FD122))*IF($T148=справочники!$P$10,1,1/(1+IF(Главная!$N$19=справочники!$N$12,0,Главная!$N$23)))))</f>
        <v>0</v>
      </c>
      <c r="FE180" s="249">
        <f>FE173*IF(FE$8="",0,(IF(AND($T115&lt;&gt;"",$T115&lt;&gt;0),FE148,IF(FE122=0,0,FE127/FE122))*IF($T148=справочники!$P$10,1,1/(1+IF(Главная!$N$19=справочники!$N$12,0,Главная!$N$23)))))</f>
        <v>0</v>
      </c>
      <c r="FF180" s="249">
        <f>FF173*IF(FF$8="",0,(IF(AND($T115&lt;&gt;"",$T115&lt;&gt;0),FF148,IF(FF122=0,0,FF127/FF122))*IF($T148=справочники!$P$10,1,1/(1+IF(Главная!$N$19=справочники!$N$12,0,Главная!$N$23)))))</f>
        <v>0</v>
      </c>
      <c r="FG180" s="249">
        <f>FG173*IF(FG$8="",0,(IF(AND($T115&lt;&gt;"",$T115&lt;&gt;0),FG148,IF(FG122=0,0,FG127/FG122))*IF($T148=справочники!$P$10,1,1/(1+IF(Главная!$N$19=справочники!$N$12,0,Главная!$N$23)))))</f>
        <v>0</v>
      </c>
      <c r="FH180" s="249">
        <f>FH173*IF(FH$8="",0,(IF(AND($T115&lt;&gt;"",$T115&lt;&gt;0),FH148,IF(FH122=0,0,FH127/FH122))*IF($T148=справочники!$P$10,1,1/(1+IF(Главная!$N$19=справочники!$N$12,0,Главная!$N$23)))))</f>
        <v>0</v>
      </c>
      <c r="FI180" s="249">
        <f>FI173*IF(FI$8="",0,(IF(AND($T115&lt;&gt;"",$T115&lt;&gt;0),FI148,IF(FI122=0,0,FI127/FI122))*IF($T148=справочники!$P$10,1,1/(1+IF(Главная!$N$19=справочники!$N$12,0,Главная!$N$23)))))</f>
        <v>0</v>
      </c>
      <c r="FJ180" s="249">
        <f>FJ173*IF(FJ$8="",0,(IF(AND($T115&lt;&gt;"",$T115&lt;&gt;0),FJ148,IF(FJ122=0,0,FJ127/FJ122))*IF($T148=справочники!$P$10,1,1/(1+IF(Главная!$N$19=справочники!$N$12,0,Главная!$N$23)))))</f>
        <v>0</v>
      </c>
      <c r="FK180" s="249">
        <f>FK173*IF(FK$8="",0,(IF(AND($T115&lt;&gt;"",$T115&lt;&gt;0),FK148,IF(FK122=0,0,FK127/FK122))*IF($T148=справочники!$P$10,1,1/(1+IF(Главная!$N$19=справочники!$N$12,0,Главная!$N$23)))))</f>
        <v>0</v>
      </c>
      <c r="FL180" s="249">
        <f>FL173*IF(FL$8="",0,(IF(AND($T115&lt;&gt;"",$T115&lt;&gt;0),FL148,IF(FL122=0,0,FL127/FL122))*IF($T148=справочники!$P$10,1,1/(1+IF(Главная!$N$19=справочники!$N$12,0,Главная!$N$23)))))</f>
        <v>0</v>
      </c>
      <c r="FM180" s="249">
        <f>FM173*IF(FM$8="",0,(IF(AND($T115&lt;&gt;"",$T115&lt;&gt;0),FM148,IF(FM122=0,0,FM127/FM122))*IF($T148=справочники!$P$10,1,1/(1+IF(Главная!$N$19=справочники!$N$12,0,Главная!$N$23)))))</f>
        <v>0</v>
      </c>
      <c r="FN180" s="249">
        <f>FN173*IF(FN$8="",0,(IF(AND($T115&lt;&gt;"",$T115&lt;&gt;0),FN148,IF(FN122=0,0,FN127/FN122))*IF($T148=справочники!$P$10,1,1/(1+IF(Главная!$N$19=справочники!$N$12,0,Главная!$N$23)))))</f>
        <v>0</v>
      </c>
      <c r="FO180" s="249">
        <f>FO173*IF(FO$8="",0,(IF(AND($T115&lt;&gt;"",$T115&lt;&gt;0),FO148,IF(FO122=0,0,FO127/FO122))*IF($T148=справочники!$P$10,1,1/(1+IF(Главная!$N$19=справочники!$N$12,0,Главная!$N$23)))))</f>
        <v>0</v>
      </c>
      <c r="FP180" s="249">
        <f>FP173*IF(FP$8="",0,(IF(AND($T115&lt;&gt;"",$T115&lt;&gt;0),FP148,IF(FP122=0,0,FP127/FP122))*IF($T148=справочники!$P$10,1,1/(1+IF(Главная!$N$19=справочники!$N$12,0,Главная!$N$23)))))</f>
        <v>0</v>
      </c>
      <c r="FQ180" s="249">
        <f>FQ173*IF(FQ$8="",0,(IF(AND($T115&lt;&gt;"",$T115&lt;&gt;0),FQ148,IF(FQ122=0,0,FQ127/FQ122))*IF($T148=справочники!$P$10,1,1/(1+IF(Главная!$N$19=справочники!$N$12,0,Главная!$N$23)))))</f>
        <v>0</v>
      </c>
      <c r="FR180" s="249">
        <f>FR173*IF(FR$8="",0,(IF(AND($T115&lt;&gt;"",$T115&lt;&gt;0),FR148,IF(FR122=0,0,FR127/FR122))*IF($T148=справочники!$P$10,1,1/(1+IF(Главная!$N$19=справочники!$N$12,0,Главная!$N$23)))))</f>
        <v>0</v>
      </c>
      <c r="FS180" s="249">
        <f>FS173*IF(FS$8="",0,(IF(AND($T115&lt;&gt;"",$T115&lt;&gt;0),FS148,IF(FS122=0,0,FS127/FS122))*IF($T148=справочники!$P$10,1,1/(1+IF(Главная!$N$19=справочники!$N$12,0,Главная!$N$23)))))</f>
        <v>0</v>
      </c>
      <c r="FT180" s="249">
        <f>FT173*IF(FT$8="",0,(IF(AND($T115&lt;&gt;"",$T115&lt;&gt;0),FT148,IF(FT122=0,0,FT127/FT122))*IF($T148=справочники!$P$10,1,1/(1+IF(Главная!$N$19=справочники!$N$12,0,Главная!$N$23)))))</f>
        <v>0</v>
      </c>
      <c r="FU180" s="249">
        <f>FU173*IF(FU$8="",0,(IF(AND($T115&lt;&gt;"",$T115&lt;&gt;0),FU148,IF(FU122=0,0,FU127/FU122))*IF($T148=справочники!$P$10,1,1/(1+IF(Главная!$N$19=справочники!$N$12,0,Главная!$N$23)))))</f>
        <v>0</v>
      </c>
      <c r="FV180" s="249">
        <f>FV173*IF(FV$8="",0,(IF(AND($T115&lt;&gt;"",$T115&lt;&gt;0),FV148,IF(FV122=0,0,FV127/FV122))*IF($T148=справочники!$P$10,1,1/(1+IF(Главная!$N$19=справочники!$N$12,0,Главная!$N$23)))))</f>
        <v>0</v>
      </c>
      <c r="FW180" s="249">
        <f>FW173*IF(FW$8="",0,(IF(AND($T115&lt;&gt;"",$T115&lt;&gt;0),FW148,IF(FW122=0,0,FW127/FW122))*IF($T148=справочники!$P$10,1,1/(1+IF(Главная!$N$19=справочники!$N$12,0,Главная!$N$23)))))</f>
        <v>0</v>
      </c>
      <c r="FX180" s="249">
        <f>FX173*IF(FX$8="",0,(IF(AND($T115&lt;&gt;"",$T115&lt;&gt;0),FX148,IF(FX122=0,0,FX127/FX122))*IF($T148=справочники!$P$10,1,1/(1+IF(Главная!$N$19=справочники!$N$12,0,Главная!$N$23)))))</f>
        <v>0</v>
      </c>
      <c r="FY180" s="249">
        <f>FY173*IF(FY$8="",0,(IF(AND($T115&lt;&gt;"",$T115&lt;&gt;0),FY148,IF(FY122=0,0,FY127/FY122))*IF($T148=справочники!$P$10,1,1/(1+IF(Главная!$N$19=справочники!$N$12,0,Главная!$N$23)))))</f>
        <v>0</v>
      </c>
      <c r="FZ180" s="249">
        <f>FZ173*IF(FZ$8="",0,(IF(AND($T115&lt;&gt;"",$T115&lt;&gt;0),FZ148,IF(FZ122=0,0,FZ127/FZ122))*IF($T148=справочники!$P$10,1,1/(1+IF(Главная!$N$19=справочники!$N$12,0,Главная!$N$23)))))</f>
        <v>0</v>
      </c>
      <c r="GA180" s="249">
        <f>GA173*IF(GA$8="",0,(IF(AND($T115&lt;&gt;"",$T115&lt;&gt;0),GA148,IF(GA122=0,0,GA127/GA122))*IF($T148=справочники!$P$10,1,1/(1+IF(Главная!$N$19=справочники!$N$12,0,Главная!$N$23)))))</f>
        <v>0</v>
      </c>
      <c r="GB180" s="249">
        <f>GB173*IF(GB$8="",0,(IF(AND($T115&lt;&gt;"",$T115&lt;&gt;0),GB148,IF(GB122=0,0,GB127/GB122))*IF($T148=справочники!$P$10,1,1/(1+IF(Главная!$N$19=справочники!$N$12,0,Главная!$N$23)))))</f>
        <v>0</v>
      </c>
      <c r="GC180" s="249">
        <f>GC173*IF(GC$8="",0,(IF(AND($T115&lt;&gt;"",$T115&lt;&gt;0),GC148,IF(GC122=0,0,GC127/GC122))*IF($T148=справочники!$P$10,1,1/(1+IF(Главная!$N$19=справочники!$N$12,0,Главная!$N$23)))))</f>
        <v>0</v>
      </c>
      <c r="GD180" s="249">
        <f>GD173*IF(GD$8="",0,(IF(AND($T115&lt;&gt;"",$T115&lt;&gt;0),GD148,IF(GD122=0,0,GD127/GD122))*IF($T148=справочники!$P$10,1,1/(1+IF(Главная!$N$19=справочники!$N$12,0,Главная!$N$23)))))</f>
        <v>0</v>
      </c>
      <c r="GE180" s="249">
        <f>GE173*IF(GE$8="",0,(IF(AND($T115&lt;&gt;"",$T115&lt;&gt;0),GE148,IF(GE122=0,0,GE127/GE122))*IF($T148=справочники!$P$10,1,1/(1+IF(Главная!$N$19=справочники!$N$12,0,Главная!$N$23)))))</f>
        <v>0</v>
      </c>
      <c r="GF180" s="249">
        <f>GF173*IF(GF$8="",0,(IF(AND($T115&lt;&gt;"",$T115&lt;&gt;0),GF148,IF(GF122=0,0,GF127/GF122))*IF($T148=справочники!$P$10,1,1/(1+IF(Главная!$N$19=справочники!$N$12,0,Главная!$N$23)))))</f>
        <v>0</v>
      </c>
      <c r="GG180" s="249">
        <f>GG173*IF(GG$8="",0,(IF(AND($T115&lt;&gt;"",$T115&lt;&gt;0),GG148,IF(GG122=0,0,GG127/GG122))*IF($T148=справочники!$P$10,1,1/(1+IF(Главная!$N$19=справочники!$N$12,0,Главная!$N$23)))))</f>
        <v>0</v>
      </c>
      <c r="GH180" s="249">
        <f>GH173*IF(GH$8="",0,(IF(AND($T115&lt;&gt;"",$T115&lt;&gt;0),GH148,IF(GH122=0,0,GH127/GH122))*IF($T148=справочники!$P$10,1,1/(1+IF(Главная!$N$19=справочники!$N$12,0,Главная!$N$23)))))</f>
        <v>0</v>
      </c>
      <c r="GI180" s="249">
        <f>GI173*IF(GI$8="",0,(IF(AND($T115&lt;&gt;"",$T115&lt;&gt;0),GI148,IF(GI122=0,0,GI127/GI122))*IF($T148=справочники!$P$10,1,1/(1+IF(Главная!$N$19=справочники!$N$12,0,Главная!$N$23)))))</f>
        <v>0</v>
      </c>
      <c r="GJ180" s="249">
        <f>GJ173*IF(GJ$8="",0,(IF(AND($T115&lt;&gt;"",$T115&lt;&gt;0),GJ148,IF(GJ122=0,0,GJ127/GJ122))*IF($T148=справочники!$P$10,1,1/(1+IF(Главная!$N$19=справочники!$N$12,0,Главная!$N$23)))))</f>
        <v>0</v>
      </c>
      <c r="GK180" s="249">
        <f>GK173*IF(GK$8="",0,(IF(AND($T115&lt;&gt;"",$T115&lt;&gt;0),GK148,IF(GK122=0,0,GK127/GK122))*IF($T148=справочники!$P$10,1,1/(1+IF(Главная!$N$19=справочники!$N$12,0,Главная!$N$23)))))</f>
        <v>0</v>
      </c>
      <c r="GL180" s="249">
        <f>GL173*IF(GL$8="",0,(IF(AND($T115&lt;&gt;"",$T115&lt;&gt;0),GL148,IF(GL122=0,0,GL127/GL122))*IF($T148=справочники!$P$10,1,1/(1+IF(Главная!$N$19=справочники!$N$12,0,Главная!$N$23)))))</f>
        <v>0</v>
      </c>
      <c r="GM180" s="249">
        <f>GM173*IF(GM$8="",0,(IF(AND($T115&lt;&gt;"",$T115&lt;&gt;0),GM148,IF(GM122=0,0,GM127/GM122))*IF($T148=справочники!$P$10,1,1/(1+IF(Главная!$N$19=справочники!$N$12,0,Главная!$N$23)))))</f>
        <v>0</v>
      </c>
      <c r="GN180" s="249">
        <f>GN173*IF(GN$8="",0,(IF(AND($T115&lt;&gt;"",$T115&lt;&gt;0),GN148,IF(GN122=0,0,GN127/GN122))*IF($T148=справочники!$P$10,1,1/(1+IF(Главная!$N$19=справочники!$N$12,0,Главная!$N$23)))))</f>
        <v>0</v>
      </c>
      <c r="GO180" s="249">
        <f>GO173*IF(GO$8="",0,(IF(AND($T115&lt;&gt;"",$T115&lt;&gt;0),GO148,IF(GO122=0,0,GO127/GO122))*IF($T148=справочники!$P$10,1,1/(1+IF(Главная!$N$19=справочники!$N$12,0,Главная!$N$23)))))</f>
        <v>0</v>
      </c>
      <c r="GP180" s="249">
        <f>GP173*IF(GP$8="",0,(IF(AND($T115&lt;&gt;"",$T115&lt;&gt;0),GP148,IF(GP122=0,0,GP127/GP122))*IF($T148=справочники!$P$10,1,1/(1+IF(Главная!$N$19=справочники!$N$12,0,Главная!$N$23)))))</f>
        <v>0</v>
      </c>
      <c r="GQ180" s="249">
        <f>GQ173*IF(GQ$8="",0,(IF(AND($T115&lt;&gt;"",$T115&lt;&gt;0),GQ148,IF(GQ122=0,0,GQ127/GQ122))*IF($T148=справочники!$P$10,1,1/(1+IF(Главная!$N$19=справочники!$N$12,0,Главная!$N$23)))))</f>
        <v>0</v>
      </c>
      <c r="GR180" s="249">
        <f>GR173*IF(GR$8="",0,(IF(AND($T115&lt;&gt;"",$T115&lt;&gt;0),GR148,IF(GR122=0,0,GR127/GR122))*IF($T148=справочники!$P$10,1,1/(1+IF(Главная!$N$19=справочники!$N$12,0,Главная!$N$23)))))</f>
        <v>0</v>
      </c>
      <c r="GS180" s="249">
        <f>GS173*IF(GS$8="",0,(IF(AND($T115&lt;&gt;"",$T115&lt;&gt;0),GS148,IF(GS122=0,0,GS127/GS122))*IF($T148=справочники!$P$10,1,1/(1+IF(Главная!$N$19=справочники!$N$12,0,Главная!$N$23)))))</f>
        <v>0</v>
      </c>
      <c r="GT180" s="249">
        <f>GT173*IF(GT$8="",0,(IF(AND($T115&lt;&gt;"",$T115&lt;&gt;0),GT148,IF(GT122=0,0,GT127/GT122))*IF($T148=справочники!$P$10,1,1/(1+IF(Главная!$N$19=справочники!$N$12,0,Главная!$N$23)))))</f>
        <v>0</v>
      </c>
      <c r="GU180" s="249">
        <f>GU173*IF(GU$8="",0,(IF(AND($T115&lt;&gt;"",$T115&lt;&gt;0),GU148,IF(GU122=0,0,GU127/GU122))*IF($T148=справочники!$P$10,1,1/(1+IF(Главная!$N$19=справочники!$N$12,0,Главная!$N$23)))))</f>
        <v>0</v>
      </c>
      <c r="GV180" s="249">
        <f>GV173*IF(GV$8="",0,(IF(AND($T115&lt;&gt;"",$T115&lt;&gt;0),GV148,IF(GV122=0,0,GV127/GV122))*IF($T148=справочники!$P$10,1,1/(1+IF(Главная!$N$19=справочники!$N$12,0,Главная!$N$23)))))</f>
        <v>0</v>
      </c>
      <c r="GW180" s="249">
        <f>GW173*IF(GW$8="",0,(IF(AND($T115&lt;&gt;"",$T115&lt;&gt;0),GW148,IF(GW122=0,0,GW127/GW122))*IF($T148=справочники!$P$10,1,1/(1+IF(Главная!$N$19=справочники!$N$12,0,Главная!$N$23)))))</f>
        <v>0</v>
      </c>
      <c r="GX180" s="249">
        <f>GX173*IF(GX$8="",0,(IF(AND($T115&lt;&gt;"",$T115&lt;&gt;0),GX148,IF(GX122=0,0,GX127/GX122))*IF($T148=справочники!$P$10,1,1/(1+IF(Главная!$N$19=справочники!$N$12,0,Главная!$N$23)))))</f>
        <v>0</v>
      </c>
      <c r="GY180" s="249">
        <f>GY173*IF(GY$8="",0,(IF(AND($T115&lt;&gt;"",$T115&lt;&gt;0),GY148,IF(GY122=0,0,GY127/GY122))*IF($T148=справочники!$P$10,1,1/(1+IF(Главная!$N$19=справочники!$N$12,0,Главная!$N$23)))))</f>
        <v>0</v>
      </c>
      <c r="GZ180" s="249">
        <f>GZ173*IF(GZ$8="",0,(IF(AND($T115&lt;&gt;"",$T115&lt;&gt;0),GZ148,IF(GZ122=0,0,GZ127/GZ122))*IF($T148=справочники!$P$10,1,1/(1+IF(Главная!$N$19=справочники!$N$12,0,Главная!$N$23)))))</f>
        <v>0</v>
      </c>
      <c r="HA180" s="228"/>
      <c r="HB180" s="228"/>
    </row>
    <row r="181" spans="1:210" s="239" customFormat="1" ht="10.199999999999999">
      <c r="A181" s="228"/>
      <c r="B181" s="229"/>
      <c r="C181" s="228"/>
      <c r="D181" s="229"/>
      <c r="E181" s="270"/>
      <c r="F181" s="116"/>
      <c r="G181" s="231"/>
      <c r="H181" s="228"/>
      <c r="I181" s="228" t="str">
        <f t="shared" si="876"/>
        <v>Стоимостная структура 1 ед. выпущенной готовой продукции</v>
      </c>
      <c r="J181" s="228"/>
      <c r="K181" s="228"/>
      <c r="L181" s="228"/>
      <c r="M181" s="232"/>
      <c r="N181" s="233" t="str">
        <f t="shared" si="874"/>
        <v/>
      </c>
      <c r="O181" s="228"/>
      <c r="P181" s="231"/>
      <c r="Q181" s="228" t="s">
        <v>26</v>
      </c>
      <c r="R181" s="228"/>
      <c r="S181" s="235"/>
      <c r="T181" s="228"/>
      <c r="U181" s="228"/>
      <c r="V181" s="228"/>
      <c r="W181" s="235">
        <f t="shared" si="875"/>
        <v>0</v>
      </c>
      <c r="X181" s="236"/>
      <c r="Y181" s="231"/>
      <c r="Z181" s="237"/>
      <c r="AA181" s="249">
        <f>AA173*IF(AA$8="",0,(IF(AND($T115&lt;&gt;"",$T115&lt;&gt;0),AA149,IF(AA122=0,0,AA128/AA122))*IF($T149=справочники!$P$10,1,1/(1+IF(Главная!$N$19=справочники!$N$12,0,Главная!$N$23)))))</f>
        <v>0</v>
      </c>
      <c r="AB181" s="249">
        <f>AB173*IF(AB$8="",0,(IF(AND($T115&lt;&gt;"",$T115&lt;&gt;0),AB149,IF(AB122=0,0,AB128/AB122))*IF($T149=справочники!$P$10,1,1/(1+IF(Главная!$N$19=справочники!$N$12,0,Главная!$N$23)))))</f>
        <v>0</v>
      </c>
      <c r="AC181" s="249">
        <f>AC173*IF(AC$8="",0,(IF(AND($T115&lt;&gt;"",$T115&lt;&gt;0),AC149,IF(AC122=0,0,AC128/AC122))*IF($T149=справочники!$P$10,1,1/(1+IF(Главная!$N$19=справочники!$N$12,0,Главная!$N$23)))))</f>
        <v>0</v>
      </c>
      <c r="AD181" s="249">
        <f>AD173*IF(AD$8="",0,(IF(AND($T115&lt;&gt;"",$T115&lt;&gt;0),AD149,IF(AD122=0,0,AD128/AD122))*IF($T149=справочники!$P$10,1,1/(1+IF(Главная!$N$19=справочники!$N$12,0,Главная!$N$23)))))</f>
        <v>0</v>
      </c>
      <c r="AE181" s="249">
        <f>AE173*IF(AE$8="",0,(IF(AND($T115&lt;&gt;"",$T115&lt;&gt;0),AE149,IF(AE122=0,0,AE128/AE122))*IF($T149=справочники!$P$10,1,1/(1+IF(Главная!$N$19=справочники!$N$12,0,Главная!$N$23)))))</f>
        <v>0</v>
      </c>
      <c r="AF181" s="249">
        <f>AF173*IF(AF$8="",0,(IF(AND($T115&lt;&gt;"",$T115&lt;&gt;0),AF149,IF(AF122=0,0,AF128/AF122))*IF($T149=справочники!$P$10,1,1/(1+IF(Главная!$N$19=справочники!$N$12,0,Главная!$N$23)))))</f>
        <v>0</v>
      </c>
      <c r="AG181" s="249">
        <f>AG173*IF(AG$8="",0,(IF(AND($T115&lt;&gt;"",$T115&lt;&gt;0),AG149,IF(AG122=0,0,AG128/AG122))*IF($T149=справочники!$P$10,1,1/(1+IF(Главная!$N$19=справочники!$N$12,0,Главная!$N$23)))))</f>
        <v>0</v>
      </c>
      <c r="AH181" s="249">
        <f>AH173*IF(AH$8="",0,(IF(AND($T115&lt;&gt;"",$T115&lt;&gt;0),AH149,IF(AH122=0,0,AH128/AH122))*IF($T149=справочники!$P$10,1,1/(1+IF(Главная!$N$19=справочники!$N$12,0,Главная!$N$23)))))</f>
        <v>0</v>
      </c>
      <c r="AI181" s="249">
        <f>AI173*IF(AI$8="",0,(IF(AND($T115&lt;&gt;"",$T115&lt;&gt;0),AI149,IF(AI122=0,0,AI128/AI122))*IF($T149=справочники!$P$10,1,1/(1+IF(Главная!$N$19=справочники!$N$12,0,Главная!$N$23)))))</f>
        <v>0</v>
      </c>
      <c r="AJ181" s="249">
        <f>AJ173*IF(AJ$8="",0,(IF(AND($T115&lt;&gt;"",$T115&lt;&gt;0),AJ149,IF(AJ122=0,0,AJ128/AJ122))*IF($T149=справочники!$P$10,1,1/(1+IF(Главная!$N$19=справочники!$N$12,0,Главная!$N$23)))))</f>
        <v>0</v>
      </c>
      <c r="AK181" s="249">
        <f>AK173*IF(AK$8="",0,(IF(AND($T115&lt;&gt;"",$T115&lt;&gt;0),AK149,IF(AK122=0,0,AK128/AK122))*IF($T149=справочники!$P$10,1,1/(1+IF(Главная!$N$19=справочники!$N$12,0,Главная!$N$23)))))</f>
        <v>0</v>
      </c>
      <c r="AL181" s="249">
        <f>AL173*IF(AL$8="",0,(IF(AND($T115&lt;&gt;"",$T115&lt;&gt;0),AL149,IF(AL122=0,0,AL128/AL122))*IF($T149=справочники!$P$10,1,1/(1+IF(Главная!$N$19=справочники!$N$12,0,Главная!$N$23)))))</f>
        <v>0</v>
      </c>
      <c r="AM181" s="249">
        <f>AM173*IF(AM$8="",0,(IF(AND($T115&lt;&gt;"",$T115&lt;&gt;0),AM149,IF(AM122=0,0,AM128/AM122))*IF($T149=справочники!$P$10,1,1/(1+IF(Главная!$N$19=справочники!$N$12,0,Главная!$N$23)))))</f>
        <v>0</v>
      </c>
      <c r="AN181" s="249">
        <f>AN173*IF(AN$8="",0,(IF(AND($T115&lt;&gt;"",$T115&lt;&gt;0),AN149,IF(AN122=0,0,AN128/AN122))*IF($T149=справочники!$P$10,1,1/(1+IF(Главная!$N$19=справочники!$N$12,0,Главная!$N$23)))))</f>
        <v>0</v>
      </c>
      <c r="AO181" s="249">
        <f>AO173*IF(AO$8="",0,(IF(AND($T115&lt;&gt;"",$T115&lt;&gt;0),AO149,IF(AO122=0,0,AO128/AO122))*IF($T149=справочники!$P$10,1,1/(1+IF(Главная!$N$19=справочники!$N$12,0,Главная!$N$23)))))</f>
        <v>0</v>
      </c>
      <c r="AP181" s="249">
        <f>AP173*IF(AP$8="",0,(IF(AND($T115&lt;&gt;"",$T115&lt;&gt;0),AP149,IF(AP122=0,0,AP128/AP122))*IF($T149=справочники!$P$10,1,1/(1+IF(Главная!$N$19=справочники!$N$12,0,Главная!$N$23)))))</f>
        <v>0</v>
      </c>
      <c r="AQ181" s="249">
        <f>AQ173*IF(AQ$8="",0,(IF(AND($T115&lt;&gt;"",$T115&lt;&gt;0),AQ149,IF(AQ122=0,0,AQ128/AQ122))*IF($T149=справочники!$P$10,1,1/(1+IF(Главная!$N$19=справочники!$N$12,0,Главная!$N$23)))))</f>
        <v>0</v>
      </c>
      <c r="AR181" s="249">
        <f>AR173*IF(AR$8="",0,(IF(AND($T115&lt;&gt;"",$T115&lt;&gt;0),AR149,IF(AR122=0,0,AR128/AR122))*IF($T149=справочники!$P$10,1,1/(1+IF(Главная!$N$19=справочники!$N$12,0,Главная!$N$23)))))</f>
        <v>0</v>
      </c>
      <c r="AS181" s="249">
        <f>AS173*IF(AS$8="",0,(IF(AND($T115&lt;&gt;"",$T115&lt;&gt;0),AS149,IF(AS122=0,0,AS128/AS122))*IF($T149=справочники!$P$10,1,1/(1+IF(Главная!$N$19=справочники!$N$12,0,Главная!$N$23)))))</f>
        <v>0</v>
      </c>
      <c r="AT181" s="249">
        <f>AT173*IF(AT$8="",0,(IF(AND($T115&lt;&gt;"",$T115&lt;&gt;0),AT149,IF(AT122=0,0,AT128/AT122))*IF($T149=справочники!$P$10,1,1/(1+IF(Главная!$N$19=справочники!$N$12,0,Главная!$N$23)))))</f>
        <v>0</v>
      </c>
      <c r="AU181" s="249">
        <f>AU173*IF(AU$8="",0,(IF(AND($T115&lt;&gt;"",$T115&lt;&gt;0),AU149,IF(AU122=0,0,AU128/AU122))*IF($T149=справочники!$P$10,1,1/(1+IF(Главная!$N$19=справочники!$N$12,0,Главная!$N$23)))))</f>
        <v>0</v>
      </c>
      <c r="AV181" s="249">
        <f>AV173*IF(AV$8="",0,(IF(AND($T115&lt;&gt;"",$T115&lt;&gt;0),AV149,IF(AV122=0,0,AV128/AV122))*IF($T149=справочники!$P$10,1,1/(1+IF(Главная!$N$19=справочники!$N$12,0,Главная!$N$23)))))</f>
        <v>0</v>
      </c>
      <c r="AW181" s="249">
        <f>AW173*IF(AW$8="",0,(IF(AND($T115&lt;&gt;"",$T115&lt;&gt;0),AW149,IF(AW122=0,0,AW128/AW122))*IF($T149=справочники!$P$10,1,1/(1+IF(Главная!$N$19=справочники!$N$12,0,Главная!$N$23)))))</f>
        <v>0</v>
      </c>
      <c r="AX181" s="249">
        <f>AX173*IF(AX$8="",0,(IF(AND($T115&lt;&gt;"",$T115&lt;&gt;0),AX149,IF(AX122=0,0,AX128/AX122))*IF($T149=справочники!$P$10,1,1/(1+IF(Главная!$N$19=справочники!$N$12,0,Главная!$N$23)))))</f>
        <v>0</v>
      </c>
      <c r="AY181" s="249">
        <f>AY173*IF(AY$8="",0,(IF(AND($T115&lt;&gt;"",$T115&lt;&gt;0),AY149,IF(AY122=0,0,AY128/AY122))*IF($T149=справочники!$P$10,1,1/(1+IF(Главная!$N$19=справочники!$N$12,0,Главная!$N$23)))))</f>
        <v>0</v>
      </c>
      <c r="AZ181" s="249">
        <f>AZ173*IF(AZ$8="",0,(IF(AND($T115&lt;&gt;"",$T115&lt;&gt;0),AZ149,IF(AZ122=0,0,AZ128/AZ122))*IF($T149=справочники!$P$10,1,1/(1+IF(Главная!$N$19=справочники!$N$12,0,Главная!$N$23)))))</f>
        <v>0</v>
      </c>
      <c r="BA181" s="249">
        <f>BA173*IF(BA$8="",0,(IF(AND($T115&lt;&gt;"",$T115&lt;&gt;0),BA149,IF(BA122=0,0,BA128/BA122))*IF($T149=справочники!$P$10,1,1/(1+IF(Главная!$N$19=справочники!$N$12,0,Главная!$N$23)))))</f>
        <v>0</v>
      </c>
      <c r="BB181" s="249">
        <f>BB173*IF(BB$8="",0,(IF(AND($T115&lt;&gt;"",$T115&lt;&gt;0),BB149,IF(BB122=0,0,BB128/BB122))*IF($T149=справочники!$P$10,1,1/(1+IF(Главная!$N$19=справочники!$N$12,0,Главная!$N$23)))))</f>
        <v>0</v>
      </c>
      <c r="BC181" s="249">
        <f>BC173*IF(BC$8="",0,(IF(AND($T115&lt;&gt;"",$T115&lt;&gt;0),BC149,IF(BC122=0,0,BC128/BC122))*IF($T149=справочники!$P$10,1,1/(1+IF(Главная!$N$19=справочники!$N$12,0,Главная!$N$23)))))</f>
        <v>0</v>
      </c>
      <c r="BD181" s="249">
        <f>BD173*IF(BD$8="",0,(IF(AND($T115&lt;&gt;"",$T115&lt;&gt;0),BD149,IF(BD122=0,0,BD128/BD122))*IF($T149=справочники!$P$10,1,1/(1+IF(Главная!$N$19=справочники!$N$12,0,Главная!$N$23)))))</f>
        <v>0</v>
      </c>
      <c r="BE181" s="249">
        <f>BE173*IF(BE$8="",0,(IF(AND($T115&lt;&gt;"",$T115&lt;&gt;0),BE149,IF(BE122=0,0,BE128/BE122))*IF($T149=справочники!$P$10,1,1/(1+IF(Главная!$N$19=справочники!$N$12,0,Главная!$N$23)))))</f>
        <v>0</v>
      </c>
      <c r="BF181" s="249">
        <f>BF173*IF(BF$8="",0,(IF(AND($T115&lt;&gt;"",$T115&lt;&gt;0),BF149,IF(BF122=0,0,BF128/BF122))*IF($T149=справочники!$P$10,1,1/(1+IF(Главная!$N$19=справочники!$N$12,0,Главная!$N$23)))))</f>
        <v>0</v>
      </c>
      <c r="BG181" s="249">
        <f>BG173*IF(BG$8="",0,(IF(AND($T115&lt;&gt;"",$T115&lt;&gt;0),BG149,IF(BG122=0,0,BG128/BG122))*IF($T149=справочники!$P$10,1,1/(1+IF(Главная!$N$19=справочники!$N$12,0,Главная!$N$23)))))</f>
        <v>0</v>
      </c>
      <c r="BH181" s="249">
        <f>BH173*IF(BH$8="",0,(IF(AND($T115&lt;&gt;"",$T115&lt;&gt;0),BH149,IF(BH122=0,0,BH128/BH122))*IF($T149=справочники!$P$10,1,1/(1+IF(Главная!$N$19=справочники!$N$12,0,Главная!$N$23)))))</f>
        <v>0</v>
      </c>
      <c r="BI181" s="249">
        <f>BI173*IF(BI$8="",0,(IF(AND($T115&lt;&gt;"",$T115&lt;&gt;0),BI149,IF(BI122=0,0,BI128/BI122))*IF($T149=справочники!$P$10,1,1/(1+IF(Главная!$N$19=справочники!$N$12,0,Главная!$N$23)))))</f>
        <v>0</v>
      </c>
      <c r="BJ181" s="249">
        <f>BJ173*IF(BJ$8="",0,(IF(AND($T115&lt;&gt;"",$T115&lt;&gt;0),BJ149,IF(BJ122=0,0,BJ128/BJ122))*IF($T149=справочники!$P$10,1,1/(1+IF(Главная!$N$19=справочники!$N$12,0,Главная!$N$23)))))</f>
        <v>0</v>
      </c>
      <c r="BK181" s="249">
        <f>BK173*IF(BK$8="",0,(IF(AND($T115&lt;&gt;"",$T115&lt;&gt;0),BK149,IF(BK122=0,0,BK128/BK122))*IF($T149=справочники!$P$10,1,1/(1+IF(Главная!$N$19=справочники!$N$12,0,Главная!$N$23)))))</f>
        <v>0</v>
      </c>
      <c r="BL181" s="249">
        <f>BL173*IF(BL$8="",0,(IF(AND($T115&lt;&gt;"",$T115&lt;&gt;0),BL149,IF(BL122=0,0,BL128/BL122))*IF($T149=справочники!$P$10,1,1/(1+IF(Главная!$N$19=справочники!$N$12,0,Главная!$N$23)))))</f>
        <v>0</v>
      </c>
      <c r="BM181" s="249">
        <f>BM173*IF(BM$8="",0,(IF(AND($T115&lt;&gt;"",$T115&lt;&gt;0),BM149,IF(BM122=0,0,BM128/BM122))*IF($T149=справочники!$P$10,1,1/(1+IF(Главная!$N$19=справочники!$N$12,0,Главная!$N$23)))))</f>
        <v>0</v>
      </c>
      <c r="BN181" s="249">
        <f>BN173*IF(BN$8="",0,(IF(AND($T115&lt;&gt;"",$T115&lt;&gt;0),BN149,IF(BN122=0,0,BN128/BN122))*IF($T149=справочники!$P$10,1,1/(1+IF(Главная!$N$19=справочники!$N$12,0,Главная!$N$23)))))</f>
        <v>0</v>
      </c>
      <c r="BO181" s="249">
        <f>BO173*IF(BO$8="",0,(IF(AND($T115&lt;&gt;"",$T115&lt;&gt;0),BO149,IF(BO122=0,0,BO128/BO122))*IF($T149=справочники!$P$10,1,1/(1+IF(Главная!$N$19=справочники!$N$12,0,Главная!$N$23)))))</f>
        <v>0</v>
      </c>
      <c r="BP181" s="249">
        <f>BP173*IF(BP$8="",0,(IF(AND($T115&lt;&gt;"",$T115&lt;&gt;0),BP149,IF(BP122=0,0,BP128/BP122))*IF($T149=справочники!$P$10,1,1/(1+IF(Главная!$N$19=справочники!$N$12,0,Главная!$N$23)))))</f>
        <v>0</v>
      </c>
      <c r="BQ181" s="249">
        <f>BQ173*IF(BQ$8="",0,(IF(AND($T115&lt;&gt;"",$T115&lt;&gt;0),BQ149,IF(BQ122=0,0,BQ128/BQ122))*IF($T149=справочники!$P$10,1,1/(1+IF(Главная!$N$19=справочники!$N$12,0,Главная!$N$23)))))</f>
        <v>0</v>
      </c>
      <c r="BR181" s="249">
        <f>BR173*IF(BR$8="",0,(IF(AND($T115&lt;&gt;"",$T115&lt;&gt;0),BR149,IF(BR122=0,0,BR128/BR122))*IF($T149=справочники!$P$10,1,1/(1+IF(Главная!$N$19=справочники!$N$12,0,Главная!$N$23)))))</f>
        <v>0</v>
      </c>
      <c r="BS181" s="249">
        <f>BS173*IF(BS$8="",0,(IF(AND($T115&lt;&gt;"",$T115&lt;&gt;0),BS149,IF(BS122=0,0,BS128/BS122))*IF($T149=справочники!$P$10,1,1/(1+IF(Главная!$N$19=справочники!$N$12,0,Главная!$N$23)))))</f>
        <v>0</v>
      </c>
      <c r="BT181" s="249">
        <f>BT173*IF(BT$8="",0,(IF(AND($T115&lt;&gt;"",$T115&lt;&gt;0),BT149,IF(BT122=0,0,BT128/BT122))*IF($T149=справочники!$P$10,1,1/(1+IF(Главная!$N$19=справочники!$N$12,0,Главная!$N$23)))))</f>
        <v>0</v>
      </c>
      <c r="BU181" s="249">
        <f>BU173*IF(BU$8="",0,(IF(AND($T115&lt;&gt;"",$T115&lt;&gt;0),BU149,IF(BU122=0,0,BU128/BU122))*IF($T149=справочники!$P$10,1,1/(1+IF(Главная!$N$19=справочники!$N$12,0,Главная!$N$23)))))</f>
        <v>0</v>
      </c>
      <c r="BV181" s="249">
        <f>BV173*IF(BV$8="",0,(IF(AND($T115&lt;&gt;"",$T115&lt;&gt;0),BV149,IF(BV122=0,0,BV128/BV122))*IF($T149=справочники!$P$10,1,1/(1+IF(Главная!$N$19=справочники!$N$12,0,Главная!$N$23)))))</f>
        <v>0</v>
      </c>
      <c r="BW181" s="249">
        <f>BW173*IF(BW$8="",0,(IF(AND($T115&lt;&gt;"",$T115&lt;&gt;0),BW149,IF(BW122=0,0,BW128/BW122))*IF($T149=справочники!$P$10,1,1/(1+IF(Главная!$N$19=справочники!$N$12,0,Главная!$N$23)))))</f>
        <v>0</v>
      </c>
      <c r="BX181" s="249">
        <f>BX173*IF(BX$8="",0,(IF(AND($T115&lt;&gt;"",$T115&lt;&gt;0),BX149,IF(BX122=0,0,BX128/BX122))*IF($T149=справочники!$P$10,1,1/(1+IF(Главная!$N$19=справочники!$N$12,0,Главная!$N$23)))))</f>
        <v>0</v>
      </c>
      <c r="BY181" s="249">
        <f>BY173*IF(BY$8="",0,(IF(AND($T115&lt;&gt;"",$T115&lt;&gt;0),BY149,IF(BY122=0,0,BY128/BY122))*IF($T149=справочники!$P$10,1,1/(1+IF(Главная!$N$19=справочники!$N$12,0,Главная!$N$23)))))</f>
        <v>0</v>
      </c>
      <c r="BZ181" s="249">
        <f>BZ173*IF(BZ$8="",0,(IF(AND($T115&lt;&gt;"",$T115&lt;&gt;0),BZ149,IF(BZ122=0,0,BZ128/BZ122))*IF($T149=справочники!$P$10,1,1/(1+IF(Главная!$N$19=справочники!$N$12,0,Главная!$N$23)))))</f>
        <v>0</v>
      </c>
      <c r="CA181" s="249">
        <f>CA173*IF(CA$8="",0,(IF(AND($T115&lt;&gt;"",$T115&lt;&gt;0),CA149,IF(CA122=0,0,CA128/CA122))*IF($T149=справочники!$P$10,1,1/(1+IF(Главная!$N$19=справочники!$N$12,0,Главная!$N$23)))))</f>
        <v>0</v>
      </c>
      <c r="CB181" s="249">
        <f>CB173*IF(CB$8="",0,(IF(AND($T115&lt;&gt;"",$T115&lt;&gt;0),CB149,IF(CB122=0,0,CB128/CB122))*IF($T149=справочники!$P$10,1,1/(1+IF(Главная!$N$19=справочники!$N$12,0,Главная!$N$23)))))</f>
        <v>0</v>
      </c>
      <c r="CC181" s="249">
        <f>CC173*IF(CC$8="",0,(IF(AND($T115&lt;&gt;"",$T115&lt;&gt;0),CC149,IF(CC122=0,0,CC128/CC122))*IF($T149=справочники!$P$10,1,1/(1+IF(Главная!$N$19=справочники!$N$12,0,Главная!$N$23)))))</f>
        <v>0</v>
      </c>
      <c r="CD181" s="249">
        <f>CD173*IF(CD$8="",0,(IF(AND($T115&lt;&gt;"",$T115&lt;&gt;0),CD149,IF(CD122=0,0,CD128/CD122))*IF($T149=справочники!$P$10,1,1/(1+IF(Главная!$N$19=справочники!$N$12,0,Главная!$N$23)))))</f>
        <v>0</v>
      </c>
      <c r="CE181" s="249">
        <f>CE173*IF(CE$8="",0,(IF(AND($T115&lt;&gt;"",$T115&lt;&gt;0),CE149,IF(CE122=0,0,CE128/CE122))*IF($T149=справочники!$P$10,1,1/(1+IF(Главная!$N$19=справочники!$N$12,0,Главная!$N$23)))))</f>
        <v>0</v>
      </c>
      <c r="CF181" s="249">
        <f>CF173*IF(CF$8="",0,(IF(AND($T115&lt;&gt;"",$T115&lt;&gt;0),CF149,IF(CF122=0,0,CF128/CF122))*IF($T149=справочники!$P$10,1,1/(1+IF(Главная!$N$19=справочники!$N$12,0,Главная!$N$23)))))</f>
        <v>0</v>
      </c>
      <c r="CG181" s="249">
        <f>CG173*IF(CG$8="",0,(IF(AND($T115&lt;&gt;"",$T115&lt;&gt;0),CG149,IF(CG122=0,0,CG128/CG122))*IF($T149=справочники!$P$10,1,1/(1+IF(Главная!$N$19=справочники!$N$12,0,Главная!$N$23)))))</f>
        <v>0</v>
      </c>
      <c r="CH181" s="249">
        <f>CH173*IF(CH$8="",0,(IF(AND($T115&lt;&gt;"",$T115&lt;&gt;0),CH149,IF(CH122=0,0,CH128/CH122))*IF($T149=справочники!$P$10,1,1/(1+IF(Главная!$N$19=справочники!$N$12,0,Главная!$N$23)))))</f>
        <v>0</v>
      </c>
      <c r="CI181" s="249">
        <f>CI173*IF(CI$8="",0,(IF(AND($T115&lt;&gt;"",$T115&lt;&gt;0),CI149,IF(CI122=0,0,CI128/CI122))*IF($T149=справочники!$P$10,1,1/(1+IF(Главная!$N$19=справочники!$N$12,0,Главная!$N$23)))))</f>
        <v>0</v>
      </c>
      <c r="CJ181" s="249">
        <f>CJ173*IF(CJ$8="",0,(IF(AND($T115&lt;&gt;"",$T115&lt;&gt;0),CJ149,IF(CJ122=0,0,CJ128/CJ122))*IF($T149=справочники!$P$10,1,1/(1+IF(Главная!$N$19=справочники!$N$12,0,Главная!$N$23)))))</f>
        <v>0</v>
      </c>
      <c r="CK181" s="249">
        <f>CK173*IF(CK$8="",0,(IF(AND($T115&lt;&gt;"",$T115&lt;&gt;0),CK149,IF(CK122=0,0,CK128/CK122))*IF($T149=справочники!$P$10,1,1/(1+IF(Главная!$N$19=справочники!$N$12,0,Главная!$N$23)))))</f>
        <v>0</v>
      </c>
      <c r="CL181" s="249">
        <f>CL173*IF(CL$8="",0,(IF(AND($T115&lt;&gt;"",$T115&lt;&gt;0),CL149,IF(CL122=0,0,CL128/CL122))*IF($T149=справочники!$P$10,1,1/(1+IF(Главная!$N$19=справочники!$N$12,0,Главная!$N$23)))))</f>
        <v>0</v>
      </c>
      <c r="CM181" s="249">
        <f>CM173*IF(CM$8="",0,(IF(AND($T115&lt;&gt;"",$T115&lt;&gt;0),CM149,IF(CM122=0,0,CM128/CM122))*IF($T149=справочники!$P$10,1,1/(1+IF(Главная!$N$19=справочники!$N$12,0,Главная!$N$23)))))</f>
        <v>0</v>
      </c>
      <c r="CN181" s="249">
        <f>CN173*IF(CN$8="",0,(IF(AND($T115&lt;&gt;"",$T115&lt;&gt;0),CN149,IF(CN122=0,0,CN128/CN122))*IF($T149=справочники!$P$10,1,1/(1+IF(Главная!$N$19=справочники!$N$12,0,Главная!$N$23)))))</f>
        <v>0</v>
      </c>
      <c r="CO181" s="249">
        <f>CO173*IF(CO$8="",0,(IF(AND($T115&lt;&gt;"",$T115&lt;&gt;0),CO149,IF(CO122=0,0,CO128/CO122))*IF($T149=справочники!$P$10,1,1/(1+IF(Главная!$N$19=справочники!$N$12,0,Главная!$N$23)))))</f>
        <v>0</v>
      </c>
      <c r="CP181" s="249">
        <f>CP173*IF(CP$8="",0,(IF(AND($T115&lt;&gt;"",$T115&lt;&gt;0),CP149,IF(CP122=0,0,CP128/CP122))*IF($T149=справочники!$P$10,1,1/(1+IF(Главная!$N$19=справочники!$N$12,0,Главная!$N$23)))))</f>
        <v>0</v>
      </c>
      <c r="CQ181" s="249">
        <f>CQ173*IF(CQ$8="",0,(IF(AND($T115&lt;&gt;"",$T115&lt;&gt;0),CQ149,IF(CQ122=0,0,CQ128/CQ122))*IF($T149=справочники!$P$10,1,1/(1+IF(Главная!$N$19=справочники!$N$12,0,Главная!$N$23)))))</f>
        <v>0</v>
      </c>
      <c r="CR181" s="249">
        <f>CR173*IF(CR$8="",0,(IF(AND($T115&lt;&gt;"",$T115&lt;&gt;0),CR149,IF(CR122=0,0,CR128/CR122))*IF($T149=справочники!$P$10,1,1/(1+IF(Главная!$N$19=справочники!$N$12,0,Главная!$N$23)))))</f>
        <v>0</v>
      </c>
      <c r="CS181" s="249">
        <f>CS173*IF(CS$8="",0,(IF(AND($T115&lt;&gt;"",$T115&lt;&gt;0),CS149,IF(CS122=0,0,CS128/CS122))*IF($T149=справочники!$P$10,1,1/(1+IF(Главная!$N$19=справочники!$N$12,0,Главная!$N$23)))))</f>
        <v>0</v>
      </c>
      <c r="CT181" s="249">
        <f>CT173*IF(CT$8="",0,(IF(AND($T115&lt;&gt;"",$T115&lt;&gt;0),CT149,IF(CT122=0,0,CT128/CT122))*IF($T149=справочники!$P$10,1,1/(1+IF(Главная!$N$19=справочники!$N$12,0,Главная!$N$23)))))</f>
        <v>0</v>
      </c>
      <c r="CU181" s="249">
        <f>CU173*IF(CU$8="",0,(IF(AND($T115&lt;&gt;"",$T115&lt;&gt;0),CU149,IF(CU122=0,0,CU128/CU122))*IF($T149=справочники!$P$10,1,1/(1+IF(Главная!$N$19=справочники!$N$12,0,Главная!$N$23)))))</f>
        <v>0</v>
      </c>
      <c r="CV181" s="249">
        <f>CV173*IF(CV$8="",0,(IF(AND($T115&lt;&gt;"",$T115&lt;&gt;0),CV149,IF(CV122=0,0,CV128/CV122))*IF($T149=справочники!$P$10,1,1/(1+IF(Главная!$N$19=справочники!$N$12,0,Главная!$N$23)))))</f>
        <v>0</v>
      </c>
      <c r="CW181" s="249">
        <f>CW173*IF(CW$8="",0,(IF(AND($T115&lt;&gt;"",$T115&lt;&gt;0),CW149,IF(CW122=0,0,CW128/CW122))*IF($T149=справочники!$P$10,1,1/(1+IF(Главная!$N$19=справочники!$N$12,0,Главная!$N$23)))))</f>
        <v>0</v>
      </c>
      <c r="CX181" s="249">
        <f>CX173*IF(CX$8="",0,(IF(AND($T115&lt;&gt;"",$T115&lt;&gt;0),CX149,IF(CX122=0,0,CX128/CX122))*IF($T149=справочники!$P$10,1,1/(1+IF(Главная!$N$19=справочники!$N$12,0,Главная!$N$23)))))</f>
        <v>0</v>
      </c>
      <c r="CY181" s="249">
        <f>CY173*IF(CY$8="",0,(IF(AND($T115&lt;&gt;"",$T115&lt;&gt;0),CY149,IF(CY122=0,0,CY128/CY122))*IF($T149=справочники!$P$10,1,1/(1+IF(Главная!$N$19=справочники!$N$12,0,Главная!$N$23)))))</f>
        <v>0</v>
      </c>
      <c r="CZ181" s="249">
        <f>CZ173*IF(CZ$8="",0,(IF(AND($T115&lt;&gt;"",$T115&lt;&gt;0),CZ149,IF(CZ122=0,0,CZ128/CZ122))*IF($T149=справочники!$P$10,1,1/(1+IF(Главная!$N$19=справочники!$N$12,0,Главная!$N$23)))))</f>
        <v>0</v>
      </c>
      <c r="DA181" s="249">
        <f>DA173*IF(DA$8="",0,(IF(AND($T115&lt;&gt;"",$T115&lt;&gt;0),DA149,IF(DA122=0,0,DA128/DA122))*IF($T149=справочники!$P$10,1,1/(1+IF(Главная!$N$19=справочники!$N$12,0,Главная!$N$23)))))</f>
        <v>0</v>
      </c>
      <c r="DB181" s="249">
        <f>DB173*IF(DB$8="",0,(IF(AND($T115&lt;&gt;"",$T115&lt;&gt;0),DB149,IF(DB122=0,0,DB128/DB122))*IF($T149=справочники!$P$10,1,1/(1+IF(Главная!$N$19=справочники!$N$12,0,Главная!$N$23)))))</f>
        <v>0</v>
      </c>
      <c r="DC181" s="249">
        <f>DC173*IF(DC$8="",0,(IF(AND($T115&lt;&gt;"",$T115&lt;&gt;0),DC149,IF(DC122=0,0,DC128/DC122))*IF($T149=справочники!$P$10,1,1/(1+IF(Главная!$N$19=справочники!$N$12,0,Главная!$N$23)))))</f>
        <v>0</v>
      </c>
      <c r="DD181" s="249">
        <f>DD173*IF(DD$8="",0,(IF(AND($T115&lt;&gt;"",$T115&lt;&gt;0),DD149,IF(DD122=0,0,DD128/DD122))*IF($T149=справочники!$P$10,1,1/(1+IF(Главная!$N$19=справочники!$N$12,0,Главная!$N$23)))))</f>
        <v>0</v>
      </c>
      <c r="DE181" s="249">
        <f>DE173*IF(DE$8="",0,(IF(AND($T115&lt;&gt;"",$T115&lt;&gt;0),DE149,IF(DE122=0,0,DE128/DE122))*IF($T149=справочники!$P$10,1,1/(1+IF(Главная!$N$19=справочники!$N$12,0,Главная!$N$23)))))</f>
        <v>0</v>
      </c>
      <c r="DF181" s="249">
        <f>DF173*IF(DF$8="",0,(IF(AND($T115&lt;&gt;"",$T115&lt;&gt;0),DF149,IF(DF122=0,0,DF128/DF122))*IF($T149=справочники!$P$10,1,1/(1+IF(Главная!$N$19=справочники!$N$12,0,Главная!$N$23)))))</f>
        <v>0</v>
      </c>
      <c r="DG181" s="249">
        <f>DG173*IF(DG$8="",0,(IF(AND($T115&lt;&gt;"",$T115&lt;&gt;0),DG149,IF(DG122=0,0,DG128/DG122))*IF($T149=справочники!$P$10,1,1/(1+IF(Главная!$N$19=справочники!$N$12,0,Главная!$N$23)))))</f>
        <v>0</v>
      </c>
      <c r="DH181" s="249">
        <f>DH173*IF(DH$8="",0,(IF(AND($T115&lt;&gt;"",$T115&lt;&gt;0),DH149,IF(DH122=0,0,DH128/DH122))*IF($T149=справочники!$P$10,1,1/(1+IF(Главная!$N$19=справочники!$N$12,0,Главная!$N$23)))))</f>
        <v>0</v>
      </c>
      <c r="DI181" s="249">
        <f>DI173*IF(DI$8="",0,(IF(AND($T115&lt;&gt;"",$T115&lt;&gt;0),DI149,IF(DI122=0,0,DI128/DI122))*IF($T149=справочники!$P$10,1,1/(1+IF(Главная!$N$19=справочники!$N$12,0,Главная!$N$23)))))</f>
        <v>0</v>
      </c>
      <c r="DJ181" s="249">
        <f>DJ173*IF(DJ$8="",0,(IF(AND($T115&lt;&gt;"",$T115&lt;&gt;0),DJ149,IF(DJ122=0,0,DJ128/DJ122))*IF($T149=справочники!$P$10,1,1/(1+IF(Главная!$N$19=справочники!$N$12,0,Главная!$N$23)))))</f>
        <v>0</v>
      </c>
      <c r="DK181" s="249">
        <f>DK173*IF(DK$8="",0,(IF(AND($T115&lt;&gt;"",$T115&lt;&gt;0),DK149,IF(DK122=0,0,DK128/DK122))*IF($T149=справочники!$P$10,1,1/(1+IF(Главная!$N$19=справочники!$N$12,0,Главная!$N$23)))))</f>
        <v>0</v>
      </c>
      <c r="DL181" s="249">
        <f>DL173*IF(DL$8="",0,(IF(AND($T115&lt;&gt;"",$T115&lt;&gt;0),DL149,IF(DL122=0,0,DL128/DL122))*IF($T149=справочники!$P$10,1,1/(1+IF(Главная!$N$19=справочники!$N$12,0,Главная!$N$23)))))</f>
        <v>0</v>
      </c>
      <c r="DM181" s="249">
        <f>DM173*IF(DM$8="",0,(IF(AND($T115&lt;&gt;"",$T115&lt;&gt;0),DM149,IF(DM122=0,0,DM128/DM122))*IF($T149=справочники!$P$10,1,1/(1+IF(Главная!$N$19=справочники!$N$12,0,Главная!$N$23)))))</f>
        <v>0</v>
      </c>
      <c r="DN181" s="249">
        <f>DN173*IF(DN$8="",0,(IF(AND($T115&lt;&gt;"",$T115&lt;&gt;0),DN149,IF(DN122=0,0,DN128/DN122))*IF($T149=справочники!$P$10,1,1/(1+IF(Главная!$N$19=справочники!$N$12,0,Главная!$N$23)))))</f>
        <v>0</v>
      </c>
      <c r="DO181" s="249">
        <f>DO173*IF(DO$8="",0,(IF(AND($T115&lt;&gt;"",$T115&lt;&gt;0),DO149,IF(DO122=0,0,DO128/DO122))*IF($T149=справочники!$P$10,1,1/(1+IF(Главная!$N$19=справочники!$N$12,0,Главная!$N$23)))))</f>
        <v>0</v>
      </c>
      <c r="DP181" s="249">
        <f>DP173*IF(DP$8="",0,(IF(AND($T115&lt;&gt;"",$T115&lt;&gt;0),DP149,IF(DP122=0,0,DP128/DP122))*IF($T149=справочники!$P$10,1,1/(1+IF(Главная!$N$19=справочники!$N$12,0,Главная!$N$23)))))</f>
        <v>0</v>
      </c>
      <c r="DQ181" s="249">
        <f>DQ173*IF(DQ$8="",0,(IF(AND($T115&lt;&gt;"",$T115&lt;&gt;0),DQ149,IF(DQ122=0,0,DQ128/DQ122))*IF($T149=справочники!$P$10,1,1/(1+IF(Главная!$N$19=справочники!$N$12,0,Главная!$N$23)))))</f>
        <v>0</v>
      </c>
      <c r="DR181" s="249">
        <f>DR173*IF(DR$8="",0,(IF(AND($T115&lt;&gt;"",$T115&lt;&gt;0),DR149,IF(DR122=0,0,DR128/DR122))*IF($T149=справочники!$P$10,1,1/(1+IF(Главная!$N$19=справочники!$N$12,0,Главная!$N$23)))))</f>
        <v>0</v>
      </c>
      <c r="DS181" s="249">
        <f>DS173*IF(DS$8="",0,(IF(AND($T115&lt;&gt;"",$T115&lt;&gt;0),DS149,IF(DS122=0,0,DS128/DS122))*IF($T149=справочники!$P$10,1,1/(1+IF(Главная!$N$19=справочники!$N$12,0,Главная!$N$23)))))</f>
        <v>0</v>
      </c>
      <c r="DT181" s="249">
        <f>DT173*IF(DT$8="",0,(IF(AND($T115&lt;&gt;"",$T115&lt;&gt;0),DT149,IF(DT122=0,0,DT128/DT122))*IF($T149=справочники!$P$10,1,1/(1+IF(Главная!$N$19=справочники!$N$12,0,Главная!$N$23)))))</f>
        <v>0</v>
      </c>
      <c r="DU181" s="249">
        <f>DU173*IF(DU$8="",0,(IF(AND($T115&lt;&gt;"",$T115&lt;&gt;0),DU149,IF(DU122=0,0,DU128/DU122))*IF($T149=справочники!$P$10,1,1/(1+IF(Главная!$N$19=справочники!$N$12,0,Главная!$N$23)))))</f>
        <v>0</v>
      </c>
      <c r="DV181" s="249">
        <f>DV173*IF(DV$8="",0,(IF(AND($T115&lt;&gt;"",$T115&lt;&gt;0),DV149,IF(DV122=0,0,DV128/DV122))*IF($T149=справочники!$P$10,1,1/(1+IF(Главная!$N$19=справочники!$N$12,0,Главная!$N$23)))))</f>
        <v>0</v>
      </c>
      <c r="DW181" s="249">
        <f>DW173*IF(DW$8="",0,(IF(AND($T115&lt;&gt;"",$T115&lt;&gt;0),DW149,IF(DW122=0,0,DW128/DW122))*IF($T149=справочники!$P$10,1,1/(1+IF(Главная!$N$19=справочники!$N$12,0,Главная!$N$23)))))</f>
        <v>0</v>
      </c>
      <c r="DX181" s="249">
        <f>DX173*IF(DX$8="",0,(IF(AND($T115&lt;&gt;"",$T115&lt;&gt;0),DX149,IF(DX122=0,0,DX128/DX122))*IF($T149=справочники!$P$10,1,1/(1+IF(Главная!$N$19=справочники!$N$12,0,Главная!$N$23)))))</f>
        <v>0</v>
      </c>
      <c r="DY181" s="249">
        <f>DY173*IF(DY$8="",0,(IF(AND($T115&lt;&gt;"",$T115&lt;&gt;0),DY149,IF(DY122=0,0,DY128/DY122))*IF($T149=справочники!$P$10,1,1/(1+IF(Главная!$N$19=справочники!$N$12,0,Главная!$N$23)))))</f>
        <v>0</v>
      </c>
      <c r="DZ181" s="249">
        <f>DZ173*IF(DZ$8="",0,(IF(AND($T115&lt;&gt;"",$T115&lt;&gt;0),DZ149,IF(DZ122=0,0,DZ128/DZ122))*IF($T149=справочники!$P$10,1,1/(1+IF(Главная!$N$19=справочники!$N$12,0,Главная!$N$23)))))</f>
        <v>0</v>
      </c>
      <c r="EA181" s="249">
        <f>EA173*IF(EA$8="",0,(IF(AND($T115&lt;&gt;"",$T115&lt;&gt;0),EA149,IF(EA122=0,0,EA128/EA122))*IF($T149=справочники!$P$10,1,1/(1+IF(Главная!$N$19=справочники!$N$12,0,Главная!$N$23)))))</f>
        <v>0</v>
      </c>
      <c r="EB181" s="249">
        <f>EB173*IF(EB$8="",0,(IF(AND($T115&lt;&gt;"",$T115&lt;&gt;0),EB149,IF(EB122=0,0,EB128/EB122))*IF($T149=справочники!$P$10,1,1/(1+IF(Главная!$N$19=справочники!$N$12,0,Главная!$N$23)))))</f>
        <v>0</v>
      </c>
      <c r="EC181" s="249">
        <f>EC173*IF(EC$8="",0,(IF(AND($T115&lt;&gt;"",$T115&lt;&gt;0),EC149,IF(EC122=0,0,EC128/EC122))*IF($T149=справочники!$P$10,1,1/(1+IF(Главная!$N$19=справочники!$N$12,0,Главная!$N$23)))))</f>
        <v>0</v>
      </c>
      <c r="ED181" s="249">
        <f>ED173*IF(ED$8="",0,(IF(AND($T115&lt;&gt;"",$T115&lt;&gt;0),ED149,IF(ED122=0,0,ED128/ED122))*IF($T149=справочники!$P$10,1,1/(1+IF(Главная!$N$19=справочники!$N$12,0,Главная!$N$23)))))</f>
        <v>0</v>
      </c>
      <c r="EE181" s="249">
        <f>EE173*IF(EE$8="",0,(IF(AND($T115&lt;&gt;"",$T115&lt;&gt;0),EE149,IF(EE122=0,0,EE128/EE122))*IF($T149=справочники!$P$10,1,1/(1+IF(Главная!$N$19=справочники!$N$12,0,Главная!$N$23)))))</f>
        <v>0</v>
      </c>
      <c r="EF181" s="249">
        <f>EF173*IF(EF$8="",0,(IF(AND($T115&lt;&gt;"",$T115&lt;&gt;0),EF149,IF(EF122=0,0,EF128/EF122))*IF($T149=справочники!$P$10,1,1/(1+IF(Главная!$N$19=справочники!$N$12,0,Главная!$N$23)))))</f>
        <v>0</v>
      </c>
      <c r="EG181" s="249">
        <f>EG173*IF(EG$8="",0,(IF(AND($T115&lt;&gt;"",$T115&lt;&gt;0),EG149,IF(EG122=0,0,EG128/EG122))*IF($T149=справочники!$P$10,1,1/(1+IF(Главная!$N$19=справочники!$N$12,0,Главная!$N$23)))))</f>
        <v>0</v>
      </c>
      <c r="EH181" s="249">
        <f>EH173*IF(EH$8="",0,(IF(AND($T115&lt;&gt;"",$T115&lt;&gt;0),EH149,IF(EH122=0,0,EH128/EH122))*IF($T149=справочники!$P$10,1,1/(1+IF(Главная!$N$19=справочники!$N$12,0,Главная!$N$23)))))</f>
        <v>0</v>
      </c>
      <c r="EI181" s="249">
        <f>EI173*IF(EI$8="",0,(IF(AND($T115&lt;&gt;"",$T115&lt;&gt;0),EI149,IF(EI122=0,0,EI128/EI122))*IF($T149=справочники!$P$10,1,1/(1+IF(Главная!$N$19=справочники!$N$12,0,Главная!$N$23)))))</f>
        <v>0</v>
      </c>
      <c r="EJ181" s="249">
        <f>EJ173*IF(EJ$8="",0,(IF(AND($T115&lt;&gt;"",$T115&lt;&gt;0),EJ149,IF(EJ122=0,0,EJ128/EJ122))*IF($T149=справочники!$P$10,1,1/(1+IF(Главная!$N$19=справочники!$N$12,0,Главная!$N$23)))))</f>
        <v>0</v>
      </c>
      <c r="EK181" s="249">
        <f>EK173*IF(EK$8="",0,(IF(AND($T115&lt;&gt;"",$T115&lt;&gt;0),EK149,IF(EK122=0,0,EK128/EK122))*IF($T149=справочники!$P$10,1,1/(1+IF(Главная!$N$19=справочники!$N$12,0,Главная!$N$23)))))</f>
        <v>0</v>
      </c>
      <c r="EL181" s="249">
        <f>EL173*IF(EL$8="",0,(IF(AND($T115&lt;&gt;"",$T115&lt;&gt;0),EL149,IF(EL122=0,0,EL128/EL122))*IF($T149=справочники!$P$10,1,1/(1+IF(Главная!$N$19=справочники!$N$12,0,Главная!$N$23)))))</f>
        <v>0</v>
      </c>
      <c r="EM181" s="249">
        <f>EM173*IF(EM$8="",0,(IF(AND($T115&lt;&gt;"",$T115&lt;&gt;0),EM149,IF(EM122=0,0,EM128/EM122))*IF($T149=справочники!$P$10,1,1/(1+IF(Главная!$N$19=справочники!$N$12,0,Главная!$N$23)))))</f>
        <v>0</v>
      </c>
      <c r="EN181" s="249">
        <f>EN173*IF(EN$8="",0,(IF(AND($T115&lt;&gt;"",$T115&lt;&gt;0),EN149,IF(EN122=0,0,EN128/EN122))*IF($T149=справочники!$P$10,1,1/(1+IF(Главная!$N$19=справочники!$N$12,0,Главная!$N$23)))))</f>
        <v>0</v>
      </c>
      <c r="EO181" s="249">
        <f>EO173*IF(EO$8="",0,(IF(AND($T115&lt;&gt;"",$T115&lt;&gt;0),EO149,IF(EO122=0,0,EO128/EO122))*IF($T149=справочники!$P$10,1,1/(1+IF(Главная!$N$19=справочники!$N$12,0,Главная!$N$23)))))</f>
        <v>0</v>
      </c>
      <c r="EP181" s="249">
        <f>EP173*IF(EP$8="",0,(IF(AND($T115&lt;&gt;"",$T115&lt;&gt;0),EP149,IF(EP122=0,0,EP128/EP122))*IF($T149=справочники!$P$10,1,1/(1+IF(Главная!$N$19=справочники!$N$12,0,Главная!$N$23)))))</f>
        <v>0</v>
      </c>
      <c r="EQ181" s="249">
        <f>EQ173*IF(EQ$8="",0,(IF(AND($T115&lt;&gt;"",$T115&lt;&gt;0),EQ149,IF(EQ122=0,0,EQ128/EQ122))*IF($T149=справочники!$P$10,1,1/(1+IF(Главная!$N$19=справочники!$N$12,0,Главная!$N$23)))))</f>
        <v>0</v>
      </c>
      <c r="ER181" s="249">
        <f>ER173*IF(ER$8="",0,(IF(AND($T115&lt;&gt;"",$T115&lt;&gt;0),ER149,IF(ER122=0,0,ER128/ER122))*IF($T149=справочники!$P$10,1,1/(1+IF(Главная!$N$19=справочники!$N$12,0,Главная!$N$23)))))</f>
        <v>0</v>
      </c>
      <c r="ES181" s="249">
        <f>ES173*IF(ES$8="",0,(IF(AND($T115&lt;&gt;"",$T115&lt;&gt;0),ES149,IF(ES122=0,0,ES128/ES122))*IF($T149=справочники!$P$10,1,1/(1+IF(Главная!$N$19=справочники!$N$12,0,Главная!$N$23)))))</f>
        <v>0</v>
      </c>
      <c r="ET181" s="249">
        <f>ET173*IF(ET$8="",0,(IF(AND($T115&lt;&gt;"",$T115&lt;&gt;0),ET149,IF(ET122=0,0,ET128/ET122))*IF($T149=справочники!$P$10,1,1/(1+IF(Главная!$N$19=справочники!$N$12,0,Главная!$N$23)))))</f>
        <v>0</v>
      </c>
      <c r="EU181" s="249">
        <f>EU173*IF(EU$8="",0,(IF(AND($T115&lt;&gt;"",$T115&lt;&gt;0),EU149,IF(EU122=0,0,EU128/EU122))*IF($T149=справочники!$P$10,1,1/(1+IF(Главная!$N$19=справочники!$N$12,0,Главная!$N$23)))))</f>
        <v>0</v>
      </c>
      <c r="EV181" s="249">
        <f>EV173*IF(EV$8="",0,(IF(AND($T115&lt;&gt;"",$T115&lt;&gt;0),EV149,IF(EV122=0,0,EV128/EV122))*IF($T149=справочники!$P$10,1,1/(1+IF(Главная!$N$19=справочники!$N$12,0,Главная!$N$23)))))</f>
        <v>0</v>
      </c>
      <c r="EW181" s="249">
        <f>EW173*IF(EW$8="",0,(IF(AND($T115&lt;&gt;"",$T115&lt;&gt;0),EW149,IF(EW122=0,0,EW128/EW122))*IF($T149=справочники!$P$10,1,1/(1+IF(Главная!$N$19=справочники!$N$12,0,Главная!$N$23)))))</f>
        <v>0</v>
      </c>
      <c r="EX181" s="249">
        <f>EX173*IF(EX$8="",0,(IF(AND($T115&lt;&gt;"",$T115&lt;&gt;0),EX149,IF(EX122=0,0,EX128/EX122))*IF($T149=справочники!$P$10,1,1/(1+IF(Главная!$N$19=справочники!$N$12,0,Главная!$N$23)))))</f>
        <v>0</v>
      </c>
      <c r="EY181" s="249">
        <f>EY173*IF(EY$8="",0,(IF(AND($T115&lt;&gt;"",$T115&lt;&gt;0),EY149,IF(EY122=0,0,EY128/EY122))*IF($T149=справочники!$P$10,1,1/(1+IF(Главная!$N$19=справочники!$N$12,0,Главная!$N$23)))))</f>
        <v>0</v>
      </c>
      <c r="EZ181" s="249">
        <f>EZ173*IF(EZ$8="",0,(IF(AND($T115&lt;&gt;"",$T115&lt;&gt;0),EZ149,IF(EZ122=0,0,EZ128/EZ122))*IF($T149=справочники!$P$10,1,1/(1+IF(Главная!$N$19=справочники!$N$12,0,Главная!$N$23)))))</f>
        <v>0</v>
      </c>
      <c r="FA181" s="249">
        <f>FA173*IF(FA$8="",0,(IF(AND($T115&lt;&gt;"",$T115&lt;&gt;0),FA149,IF(FA122=0,0,FA128/FA122))*IF($T149=справочники!$P$10,1,1/(1+IF(Главная!$N$19=справочники!$N$12,0,Главная!$N$23)))))</f>
        <v>0</v>
      </c>
      <c r="FB181" s="249">
        <f>FB173*IF(FB$8="",0,(IF(AND($T115&lt;&gt;"",$T115&lt;&gt;0),FB149,IF(FB122=0,0,FB128/FB122))*IF($T149=справочники!$P$10,1,1/(1+IF(Главная!$N$19=справочники!$N$12,0,Главная!$N$23)))))</f>
        <v>0</v>
      </c>
      <c r="FC181" s="249">
        <f>FC173*IF(FC$8="",0,(IF(AND($T115&lt;&gt;"",$T115&lt;&gt;0),FC149,IF(FC122=0,0,FC128/FC122))*IF($T149=справочники!$P$10,1,1/(1+IF(Главная!$N$19=справочники!$N$12,0,Главная!$N$23)))))</f>
        <v>0</v>
      </c>
      <c r="FD181" s="249">
        <f>FD173*IF(FD$8="",0,(IF(AND($T115&lt;&gt;"",$T115&lt;&gt;0),FD149,IF(FD122=0,0,FD128/FD122))*IF($T149=справочники!$P$10,1,1/(1+IF(Главная!$N$19=справочники!$N$12,0,Главная!$N$23)))))</f>
        <v>0</v>
      </c>
      <c r="FE181" s="249">
        <f>FE173*IF(FE$8="",0,(IF(AND($T115&lt;&gt;"",$T115&lt;&gt;0),FE149,IF(FE122=0,0,FE128/FE122))*IF($T149=справочники!$P$10,1,1/(1+IF(Главная!$N$19=справочники!$N$12,0,Главная!$N$23)))))</f>
        <v>0</v>
      </c>
      <c r="FF181" s="249">
        <f>FF173*IF(FF$8="",0,(IF(AND($T115&lt;&gt;"",$T115&lt;&gt;0),FF149,IF(FF122=0,0,FF128/FF122))*IF($T149=справочники!$P$10,1,1/(1+IF(Главная!$N$19=справочники!$N$12,0,Главная!$N$23)))))</f>
        <v>0</v>
      </c>
      <c r="FG181" s="249">
        <f>FG173*IF(FG$8="",0,(IF(AND($T115&lt;&gt;"",$T115&lt;&gt;0),FG149,IF(FG122=0,0,FG128/FG122))*IF($T149=справочники!$P$10,1,1/(1+IF(Главная!$N$19=справочники!$N$12,0,Главная!$N$23)))))</f>
        <v>0</v>
      </c>
      <c r="FH181" s="249">
        <f>FH173*IF(FH$8="",0,(IF(AND($T115&lt;&gt;"",$T115&lt;&gt;0),FH149,IF(FH122=0,0,FH128/FH122))*IF($T149=справочники!$P$10,1,1/(1+IF(Главная!$N$19=справочники!$N$12,0,Главная!$N$23)))))</f>
        <v>0</v>
      </c>
      <c r="FI181" s="249">
        <f>FI173*IF(FI$8="",0,(IF(AND($T115&lt;&gt;"",$T115&lt;&gt;0),FI149,IF(FI122=0,0,FI128/FI122))*IF($T149=справочники!$P$10,1,1/(1+IF(Главная!$N$19=справочники!$N$12,0,Главная!$N$23)))))</f>
        <v>0</v>
      </c>
      <c r="FJ181" s="249">
        <f>FJ173*IF(FJ$8="",0,(IF(AND($T115&lt;&gt;"",$T115&lt;&gt;0),FJ149,IF(FJ122=0,0,FJ128/FJ122))*IF($T149=справочники!$P$10,1,1/(1+IF(Главная!$N$19=справочники!$N$12,0,Главная!$N$23)))))</f>
        <v>0</v>
      </c>
      <c r="FK181" s="249">
        <f>FK173*IF(FK$8="",0,(IF(AND($T115&lt;&gt;"",$T115&lt;&gt;0),FK149,IF(FK122=0,0,FK128/FK122))*IF($T149=справочники!$P$10,1,1/(1+IF(Главная!$N$19=справочники!$N$12,0,Главная!$N$23)))))</f>
        <v>0</v>
      </c>
      <c r="FL181" s="249">
        <f>FL173*IF(FL$8="",0,(IF(AND($T115&lt;&gt;"",$T115&lt;&gt;0),FL149,IF(FL122=0,0,FL128/FL122))*IF($T149=справочники!$P$10,1,1/(1+IF(Главная!$N$19=справочники!$N$12,0,Главная!$N$23)))))</f>
        <v>0</v>
      </c>
      <c r="FM181" s="249">
        <f>FM173*IF(FM$8="",0,(IF(AND($T115&lt;&gt;"",$T115&lt;&gt;0),FM149,IF(FM122=0,0,FM128/FM122))*IF($T149=справочники!$P$10,1,1/(1+IF(Главная!$N$19=справочники!$N$12,0,Главная!$N$23)))))</f>
        <v>0</v>
      </c>
      <c r="FN181" s="249">
        <f>FN173*IF(FN$8="",0,(IF(AND($T115&lt;&gt;"",$T115&lt;&gt;0),FN149,IF(FN122=0,0,FN128/FN122))*IF($T149=справочники!$P$10,1,1/(1+IF(Главная!$N$19=справочники!$N$12,0,Главная!$N$23)))))</f>
        <v>0</v>
      </c>
      <c r="FO181" s="249">
        <f>FO173*IF(FO$8="",0,(IF(AND($T115&lt;&gt;"",$T115&lt;&gt;0),FO149,IF(FO122=0,0,FO128/FO122))*IF($T149=справочники!$P$10,1,1/(1+IF(Главная!$N$19=справочники!$N$12,0,Главная!$N$23)))))</f>
        <v>0</v>
      </c>
      <c r="FP181" s="249">
        <f>FP173*IF(FP$8="",0,(IF(AND($T115&lt;&gt;"",$T115&lt;&gt;0),FP149,IF(FP122=0,0,FP128/FP122))*IF($T149=справочники!$P$10,1,1/(1+IF(Главная!$N$19=справочники!$N$12,0,Главная!$N$23)))))</f>
        <v>0</v>
      </c>
      <c r="FQ181" s="249">
        <f>FQ173*IF(FQ$8="",0,(IF(AND($T115&lt;&gt;"",$T115&lt;&gt;0),FQ149,IF(FQ122=0,0,FQ128/FQ122))*IF($T149=справочники!$P$10,1,1/(1+IF(Главная!$N$19=справочники!$N$12,0,Главная!$N$23)))))</f>
        <v>0</v>
      </c>
      <c r="FR181" s="249">
        <f>FR173*IF(FR$8="",0,(IF(AND($T115&lt;&gt;"",$T115&lt;&gt;0),FR149,IF(FR122=0,0,FR128/FR122))*IF($T149=справочники!$P$10,1,1/(1+IF(Главная!$N$19=справочники!$N$12,0,Главная!$N$23)))))</f>
        <v>0</v>
      </c>
      <c r="FS181" s="249">
        <f>FS173*IF(FS$8="",0,(IF(AND($T115&lt;&gt;"",$T115&lt;&gt;0),FS149,IF(FS122=0,0,FS128/FS122))*IF($T149=справочники!$P$10,1,1/(1+IF(Главная!$N$19=справочники!$N$12,0,Главная!$N$23)))))</f>
        <v>0</v>
      </c>
      <c r="FT181" s="249">
        <f>FT173*IF(FT$8="",0,(IF(AND($T115&lt;&gt;"",$T115&lt;&gt;0),FT149,IF(FT122=0,0,FT128/FT122))*IF($T149=справочники!$P$10,1,1/(1+IF(Главная!$N$19=справочники!$N$12,0,Главная!$N$23)))))</f>
        <v>0</v>
      </c>
      <c r="FU181" s="249">
        <f>FU173*IF(FU$8="",0,(IF(AND($T115&lt;&gt;"",$T115&lt;&gt;0),FU149,IF(FU122=0,0,FU128/FU122))*IF($T149=справочники!$P$10,1,1/(1+IF(Главная!$N$19=справочники!$N$12,0,Главная!$N$23)))))</f>
        <v>0</v>
      </c>
      <c r="FV181" s="249">
        <f>FV173*IF(FV$8="",0,(IF(AND($T115&lt;&gt;"",$T115&lt;&gt;0),FV149,IF(FV122=0,0,FV128/FV122))*IF($T149=справочники!$P$10,1,1/(1+IF(Главная!$N$19=справочники!$N$12,0,Главная!$N$23)))))</f>
        <v>0</v>
      </c>
      <c r="FW181" s="249">
        <f>FW173*IF(FW$8="",0,(IF(AND($T115&lt;&gt;"",$T115&lt;&gt;0),FW149,IF(FW122=0,0,FW128/FW122))*IF($T149=справочники!$P$10,1,1/(1+IF(Главная!$N$19=справочники!$N$12,0,Главная!$N$23)))))</f>
        <v>0</v>
      </c>
      <c r="FX181" s="249">
        <f>FX173*IF(FX$8="",0,(IF(AND($T115&lt;&gt;"",$T115&lt;&gt;0),FX149,IF(FX122=0,0,FX128/FX122))*IF($T149=справочники!$P$10,1,1/(1+IF(Главная!$N$19=справочники!$N$12,0,Главная!$N$23)))))</f>
        <v>0</v>
      </c>
      <c r="FY181" s="249">
        <f>FY173*IF(FY$8="",0,(IF(AND($T115&lt;&gt;"",$T115&lt;&gt;0),FY149,IF(FY122=0,0,FY128/FY122))*IF($T149=справочники!$P$10,1,1/(1+IF(Главная!$N$19=справочники!$N$12,0,Главная!$N$23)))))</f>
        <v>0</v>
      </c>
      <c r="FZ181" s="249">
        <f>FZ173*IF(FZ$8="",0,(IF(AND($T115&lt;&gt;"",$T115&lt;&gt;0),FZ149,IF(FZ122=0,0,FZ128/FZ122))*IF($T149=справочники!$P$10,1,1/(1+IF(Главная!$N$19=справочники!$N$12,0,Главная!$N$23)))))</f>
        <v>0</v>
      </c>
      <c r="GA181" s="249">
        <f>GA173*IF(GA$8="",0,(IF(AND($T115&lt;&gt;"",$T115&lt;&gt;0),GA149,IF(GA122=0,0,GA128/GA122))*IF($T149=справочники!$P$10,1,1/(1+IF(Главная!$N$19=справочники!$N$12,0,Главная!$N$23)))))</f>
        <v>0</v>
      </c>
      <c r="GB181" s="249">
        <f>GB173*IF(GB$8="",0,(IF(AND($T115&lt;&gt;"",$T115&lt;&gt;0),GB149,IF(GB122=0,0,GB128/GB122))*IF($T149=справочники!$P$10,1,1/(1+IF(Главная!$N$19=справочники!$N$12,0,Главная!$N$23)))))</f>
        <v>0</v>
      </c>
      <c r="GC181" s="249">
        <f>GC173*IF(GC$8="",0,(IF(AND($T115&lt;&gt;"",$T115&lt;&gt;0),GC149,IF(GC122=0,0,GC128/GC122))*IF($T149=справочники!$P$10,1,1/(1+IF(Главная!$N$19=справочники!$N$12,0,Главная!$N$23)))))</f>
        <v>0</v>
      </c>
      <c r="GD181" s="249">
        <f>GD173*IF(GD$8="",0,(IF(AND($T115&lt;&gt;"",$T115&lt;&gt;0),GD149,IF(GD122=0,0,GD128/GD122))*IF($T149=справочники!$P$10,1,1/(1+IF(Главная!$N$19=справочники!$N$12,0,Главная!$N$23)))))</f>
        <v>0</v>
      </c>
      <c r="GE181" s="249">
        <f>GE173*IF(GE$8="",0,(IF(AND($T115&lt;&gt;"",$T115&lt;&gt;0),GE149,IF(GE122=0,0,GE128/GE122))*IF($T149=справочники!$P$10,1,1/(1+IF(Главная!$N$19=справочники!$N$12,0,Главная!$N$23)))))</f>
        <v>0</v>
      </c>
      <c r="GF181" s="249">
        <f>GF173*IF(GF$8="",0,(IF(AND($T115&lt;&gt;"",$T115&lt;&gt;0),GF149,IF(GF122=0,0,GF128/GF122))*IF($T149=справочники!$P$10,1,1/(1+IF(Главная!$N$19=справочники!$N$12,0,Главная!$N$23)))))</f>
        <v>0</v>
      </c>
      <c r="GG181" s="249">
        <f>GG173*IF(GG$8="",0,(IF(AND($T115&lt;&gt;"",$T115&lt;&gt;0),GG149,IF(GG122=0,0,GG128/GG122))*IF($T149=справочники!$P$10,1,1/(1+IF(Главная!$N$19=справочники!$N$12,0,Главная!$N$23)))))</f>
        <v>0</v>
      </c>
      <c r="GH181" s="249">
        <f>GH173*IF(GH$8="",0,(IF(AND($T115&lt;&gt;"",$T115&lt;&gt;0),GH149,IF(GH122=0,0,GH128/GH122))*IF($T149=справочники!$P$10,1,1/(1+IF(Главная!$N$19=справочники!$N$12,0,Главная!$N$23)))))</f>
        <v>0</v>
      </c>
      <c r="GI181" s="249">
        <f>GI173*IF(GI$8="",0,(IF(AND($T115&lt;&gt;"",$T115&lt;&gt;0),GI149,IF(GI122=0,0,GI128/GI122))*IF($T149=справочники!$P$10,1,1/(1+IF(Главная!$N$19=справочники!$N$12,0,Главная!$N$23)))))</f>
        <v>0</v>
      </c>
      <c r="GJ181" s="249">
        <f>GJ173*IF(GJ$8="",0,(IF(AND($T115&lt;&gt;"",$T115&lt;&gt;0),GJ149,IF(GJ122=0,0,GJ128/GJ122))*IF($T149=справочники!$P$10,1,1/(1+IF(Главная!$N$19=справочники!$N$12,0,Главная!$N$23)))))</f>
        <v>0</v>
      </c>
      <c r="GK181" s="249">
        <f>GK173*IF(GK$8="",0,(IF(AND($T115&lt;&gt;"",$T115&lt;&gt;0),GK149,IF(GK122=0,0,GK128/GK122))*IF($T149=справочники!$P$10,1,1/(1+IF(Главная!$N$19=справочники!$N$12,0,Главная!$N$23)))))</f>
        <v>0</v>
      </c>
      <c r="GL181" s="249">
        <f>GL173*IF(GL$8="",0,(IF(AND($T115&lt;&gt;"",$T115&lt;&gt;0),GL149,IF(GL122=0,0,GL128/GL122))*IF($T149=справочники!$P$10,1,1/(1+IF(Главная!$N$19=справочники!$N$12,0,Главная!$N$23)))))</f>
        <v>0</v>
      </c>
      <c r="GM181" s="249">
        <f>GM173*IF(GM$8="",0,(IF(AND($T115&lt;&gt;"",$T115&lt;&gt;0),GM149,IF(GM122=0,0,GM128/GM122))*IF($T149=справочники!$P$10,1,1/(1+IF(Главная!$N$19=справочники!$N$12,0,Главная!$N$23)))))</f>
        <v>0</v>
      </c>
      <c r="GN181" s="249">
        <f>GN173*IF(GN$8="",0,(IF(AND($T115&lt;&gt;"",$T115&lt;&gt;0),GN149,IF(GN122=0,0,GN128/GN122))*IF($T149=справочники!$P$10,1,1/(1+IF(Главная!$N$19=справочники!$N$12,0,Главная!$N$23)))))</f>
        <v>0</v>
      </c>
      <c r="GO181" s="249">
        <f>GO173*IF(GO$8="",0,(IF(AND($T115&lt;&gt;"",$T115&lt;&gt;0),GO149,IF(GO122=0,0,GO128/GO122))*IF($T149=справочники!$P$10,1,1/(1+IF(Главная!$N$19=справочники!$N$12,0,Главная!$N$23)))))</f>
        <v>0</v>
      </c>
      <c r="GP181" s="249">
        <f>GP173*IF(GP$8="",0,(IF(AND($T115&lt;&gt;"",$T115&lt;&gt;0),GP149,IF(GP122=0,0,GP128/GP122))*IF($T149=справочники!$P$10,1,1/(1+IF(Главная!$N$19=справочники!$N$12,0,Главная!$N$23)))))</f>
        <v>0</v>
      </c>
      <c r="GQ181" s="249">
        <f>GQ173*IF(GQ$8="",0,(IF(AND($T115&lt;&gt;"",$T115&lt;&gt;0),GQ149,IF(GQ122=0,0,GQ128/GQ122))*IF($T149=справочники!$P$10,1,1/(1+IF(Главная!$N$19=справочники!$N$12,0,Главная!$N$23)))))</f>
        <v>0</v>
      </c>
      <c r="GR181" s="249">
        <f>GR173*IF(GR$8="",0,(IF(AND($T115&lt;&gt;"",$T115&lt;&gt;0),GR149,IF(GR122=0,0,GR128/GR122))*IF($T149=справочники!$P$10,1,1/(1+IF(Главная!$N$19=справочники!$N$12,0,Главная!$N$23)))))</f>
        <v>0</v>
      </c>
      <c r="GS181" s="249">
        <f>GS173*IF(GS$8="",0,(IF(AND($T115&lt;&gt;"",$T115&lt;&gt;0),GS149,IF(GS122=0,0,GS128/GS122))*IF($T149=справочники!$P$10,1,1/(1+IF(Главная!$N$19=справочники!$N$12,0,Главная!$N$23)))))</f>
        <v>0</v>
      </c>
      <c r="GT181" s="249">
        <f>GT173*IF(GT$8="",0,(IF(AND($T115&lt;&gt;"",$T115&lt;&gt;0),GT149,IF(GT122=0,0,GT128/GT122))*IF($T149=справочники!$P$10,1,1/(1+IF(Главная!$N$19=справочники!$N$12,0,Главная!$N$23)))))</f>
        <v>0</v>
      </c>
      <c r="GU181" s="249">
        <f>GU173*IF(GU$8="",0,(IF(AND($T115&lt;&gt;"",$T115&lt;&gt;0),GU149,IF(GU122=0,0,GU128/GU122))*IF($T149=справочники!$P$10,1,1/(1+IF(Главная!$N$19=справочники!$N$12,0,Главная!$N$23)))))</f>
        <v>0</v>
      </c>
      <c r="GV181" s="249">
        <f>GV173*IF(GV$8="",0,(IF(AND($T115&lt;&gt;"",$T115&lt;&gt;0),GV149,IF(GV122=0,0,GV128/GV122))*IF($T149=справочники!$P$10,1,1/(1+IF(Главная!$N$19=справочники!$N$12,0,Главная!$N$23)))))</f>
        <v>0</v>
      </c>
      <c r="GW181" s="249">
        <f>GW173*IF(GW$8="",0,(IF(AND($T115&lt;&gt;"",$T115&lt;&gt;0),GW149,IF(GW122=0,0,GW128/GW122))*IF($T149=справочники!$P$10,1,1/(1+IF(Главная!$N$19=справочники!$N$12,0,Главная!$N$23)))))</f>
        <v>0</v>
      </c>
      <c r="GX181" s="249">
        <f>GX173*IF(GX$8="",0,(IF(AND($T115&lt;&gt;"",$T115&lt;&gt;0),GX149,IF(GX122=0,0,GX128/GX122))*IF($T149=справочники!$P$10,1,1/(1+IF(Главная!$N$19=справочники!$N$12,0,Главная!$N$23)))))</f>
        <v>0</v>
      </c>
      <c r="GY181" s="249">
        <f>GY173*IF(GY$8="",0,(IF(AND($T115&lt;&gt;"",$T115&lt;&gt;0),GY149,IF(GY122=0,0,GY128/GY122))*IF($T149=справочники!$P$10,1,1/(1+IF(Главная!$N$19=справочники!$N$12,0,Главная!$N$23)))))</f>
        <v>0</v>
      </c>
      <c r="GZ181" s="249">
        <f>GZ173*IF(GZ$8="",0,(IF(AND($T115&lt;&gt;"",$T115&lt;&gt;0),GZ149,IF(GZ122=0,0,GZ128/GZ122))*IF($T149=справочники!$P$10,1,1/(1+IF(Главная!$N$19=справочники!$N$12,0,Главная!$N$23)))))</f>
        <v>0</v>
      </c>
      <c r="HA181" s="228"/>
      <c r="HB181" s="228"/>
    </row>
    <row r="182" spans="1:210" s="239" customFormat="1" ht="10.199999999999999">
      <c r="A182" s="228"/>
      <c r="B182" s="229"/>
      <c r="C182" s="230"/>
      <c r="D182" s="229"/>
      <c r="E182" s="270"/>
      <c r="F182" s="116"/>
      <c r="G182" s="231"/>
      <c r="H182" s="228"/>
      <c r="I182" s="228" t="str">
        <f t="shared" si="876"/>
        <v>Стоимостная структура 1 ед. выпущенной готовой продукции</v>
      </c>
      <c r="J182" s="228"/>
      <c r="K182" s="228"/>
      <c r="L182" s="228"/>
      <c r="M182" s="232"/>
      <c r="N182" s="233" t="str">
        <f t="shared" si="874"/>
        <v/>
      </c>
      <c r="O182" s="228"/>
      <c r="P182" s="231"/>
      <c r="Q182" s="228" t="s">
        <v>26</v>
      </c>
      <c r="R182" s="228"/>
      <c r="S182" s="235"/>
      <c r="T182" s="228"/>
      <c r="U182" s="228"/>
      <c r="V182" s="228"/>
      <c r="W182" s="235">
        <f t="shared" si="875"/>
        <v>0</v>
      </c>
      <c r="X182" s="236"/>
      <c r="Y182" s="231"/>
      <c r="Z182" s="237"/>
      <c r="AA182" s="249">
        <f>AA173*IF(AA$8="",0,(IF(AND($T115&lt;&gt;"",$T115&lt;&gt;0),AA150,IF(AA122=0,0,AA129/AA122))*IF($T150=справочники!$P$10,1,1/(1+IF(Главная!$N$19=справочники!$N$12,0,Главная!$N$23)))))</f>
        <v>0</v>
      </c>
      <c r="AB182" s="249">
        <f>AB173*IF(AB$8="",0,(IF(AND($T115&lt;&gt;"",$T115&lt;&gt;0),AB150,IF(AB122=0,0,AB129/AB122))*IF($T150=справочники!$P$10,1,1/(1+IF(Главная!$N$19=справочники!$N$12,0,Главная!$N$23)))))</f>
        <v>0</v>
      </c>
      <c r="AC182" s="249">
        <f>AC173*IF(AC$8="",0,(IF(AND($T115&lt;&gt;"",$T115&lt;&gt;0),AC150,IF(AC122=0,0,AC129/AC122))*IF($T150=справочники!$P$10,1,1/(1+IF(Главная!$N$19=справочники!$N$12,0,Главная!$N$23)))))</f>
        <v>0</v>
      </c>
      <c r="AD182" s="249">
        <f>AD173*IF(AD$8="",0,(IF(AND($T115&lt;&gt;"",$T115&lt;&gt;0),AD150,IF(AD122=0,0,AD129/AD122))*IF($T150=справочники!$P$10,1,1/(1+IF(Главная!$N$19=справочники!$N$12,0,Главная!$N$23)))))</f>
        <v>0</v>
      </c>
      <c r="AE182" s="249">
        <f>AE173*IF(AE$8="",0,(IF(AND($T115&lt;&gt;"",$T115&lt;&gt;0),AE150,IF(AE122=0,0,AE129/AE122))*IF($T150=справочники!$P$10,1,1/(1+IF(Главная!$N$19=справочники!$N$12,0,Главная!$N$23)))))</f>
        <v>0</v>
      </c>
      <c r="AF182" s="249">
        <f>AF173*IF(AF$8="",0,(IF(AND($T115&lt;&gt;"",$T115&lt;&gt;0),AF150,IF(AF122=0,0,AF129/AF122))*IF($T150=справочники!$P$10,1,1/(1+IF(Главная!$N$19=справочники!$N$12,0,Главная!$N$23)))))</f>
        <v>0</v>
      </c>
      <c r="AG182" s="249">
        <f>AG173*IF(AG$8="",0,(IF(AND($T115&lt;&gt;"",$T115&lt;&gt;0),AG150,IF(AG122=0,0,AG129/AG122))*IF($T150=справочники!$P$10,1,1/(1+IF(Главная!$N$19=справочники!$N$12,0,Главная!$N$23)))))</f>
        <v>0</v>
      </c>
      <c r="AH182" s="249">
        <f>AH173*IF(AH$8="",0,(IF(AND($T115&lt;&gt;"",$T115&lt;&gt;0),AH150,IF(AH122=0,0,AH129/AH122))*IF($T150=справочники!$P$10,1,1/(1+IF(Главная!$N$19=справочники!$N$12,0,Главная!$N$23)))))</f>
        <v>0</v>
      </c>
      <c r="AI182" s="249">
        <f>AI173*IF(AI$8="",0,(IF(AND($T115&lt;&gt;"",$T115&lt;&gt;0),AI150,IF(AI122=0,0,AI129/AI122))*IF($T150=справочники!$P$10,1,1/(1+IF(Главная!$N$19=справочники!$N$12,0,Главная!$N$23)))))</f>
        <v>0</v>
      </c>
      <c r="AJ182" s="249">
        <f>AJ173*IF(AJ$8="",0,(IF(AND($T115&lt;&gt;"",$T115&lt;&gt;0),AJ150,IF(AJ122=0,0,AJ129/AJ122))*IF($T150=справочники!$P$10,1,1/(1+IF(Главная!$N$19=справочники!$N$12,0,Главная!$N$23)))))</f>
        <v>0</v>
      </c>
      <c r="AK182" s="249">
        <f>AK173*IF(AK$8="",0,(IF(AND($T115&lt;&gt;"",$T115&lt;&gt;0),AK150,IF(AK122=0,0,AK129/AK122))*IF($T150=справочники!$P$10,1,1/(1+IF(Главная!$N$19=справочники!$N$12,0,Главная!$N$23)))))</f>
        <v>0</v>
      </c>
      <c r="AL182" s="249">
        <f>AL173*IF(AL$8="",0,(IF(AND($T115&lt;&gt;"",$T115&lt;&gt;0),AL150,IF(AL122=0,0,AL129/AL122))*IF($T150=справочники!$P$10,1,1/(1+IF(Главная!$N$19=справочники!$N$12,0,Главная!$N$23)))))</f>
        <v>0</v>
      </c>
      <c r="AM182" s="249">
        <f>AM173*IF(AM$8="",0,(IF(AND($T115&lt;&gt;"",$T115&lt;&gt;0),AM150,IF(AM122=0,0,AM129/AM122))*IF($T150=справочники!$P$10,1,1/(1+IF(Главная!$N$19=справочники!$N$12,0,Главная!$N$23)))))</f>
        <v>0</v>
      </c>
      <c r="AN182" s="249">
        <f>AN173*IF(AN$8="",0,(IF(AND($T115&lt;&gt;"",$T115&lt;&gt;0),AN150,IF(AN122=0,0,AN129/AN122))*IF($T150=справочники!$P$10,1,1/(1+IF(Главная!$N$19=справочники!$N$12,0,Главная!$N$23)))))</f>
        <v>0</v>
      </c>
      <c r="AO182" s="249">
        <f>AO173*IF(AO$8="",0,(IF(AND($T115&lt;&gt;"",$T115&lt;&gt;0),AO150,IF(AO122=0,0,AO129/AO122))*IF($T150=справочники!$P$10,1,1/(1+IF(Главная!$N$19=справочники!$N$12,0,Главная!$N$23)))))</f>
        <v>0</v>
      </c>
      <c r="AP182" s="249">
        <f>AP173*IF(AP$8="",0,(IF(AND($T115&lt;&gt;"",$T115&lt;&gt;0),AP150,IF(AP122=0,0,AP129/AP122))*IF($T150=справочники!$P$10,1,1/(1+IF(Главная!$N$19=справочники!$N$12,0,Главная!$N$23)))))</f>
        <v>0</v>
      </c>
      <c r="AQ182" s="249">
        <f>AQ173*IF(AQ$8="",0,(IF(AND($T115&lt;&gt;"",$T115&lt;&gt;0),AQ150,IF(AQ122=0,0,AQ129/AQ122))*IF($T150=справочники!$P$10,1,1/(1+IF(Главная!$N$19=справочники!$N$12,0,Главная!$N$23)))))</f>
        <v>0</v>
      </c>
      <c r="AR182" s="249">
        <f>AR173*IF(AR$8="",0,(IF(AND($T115&lt;&gt;"",$T115&lt;&gt;0),AR150,IF(AR122=0,0,AR129/AR122))*IF($T150=справочники!$P$10,1,1/(1+IF(Главная!$N$19=справочники!$N$12,0,Главная!$N$23)))))</f>
        <v>0</v>
      </c>
      <c r="AS182" s="249">
        <f>AS173*IF(AS$8="",0,(IF(AND($T115&lt;&gt;"",$T115&lt;&gt;0),AS150,IF(AS122=0,0,AS129/AS122))*IF($T150=справочники!$P$10,1,1/(1+IF(Главная!$N$19=справочники!$N$12,0,Главная!$N$23)))))</f>
        <v>0</v>
      </c>
      <c r="AT182" s="249">
        <f>AT173*IF(AT$8="",0,(IF(AND($T115&lt;&gt;"",$T115&lt;&gt;0),AT150,IF(AT122=0,0,AT129/AT122))*IF($T150=справочники!$P$10,1,1/(1+IF(Главная!$N$19=справочники!$N$12,0,Главная!$N$23)))))</f>
        <v>0</v>
      </c>
      <c r="AU182" s="249">
        <f>AU173*IF(AU$8="",0,(IF(AND($T115&lt;&gt;"",$T115&lt;&gt;0),AU150,IF(AU122=0,0,AU129/AU122))*IF($T150=справочники!$P$10,1,1/(1+IF(Главная!$N$19=справочники!$N$12,0,Главная!$N$23)))))</f>
        <v>0</v>
      </c>
      <c r="AV182" s="249">
        <f>AV173*IF(AV$8="",0,(IF(AND($T115&lt;&gt;"",$T115&lt;&gt;0),AV150,IF(AV122=0,0,AV129/AV122))*IF($T150=справочники!$P$10,1,1/(1+IF(Главная!$N$19=справочники!$N$12,0,Главная!$N$23)))))</f>
        <v>0</v>
      </c>
      <c r="AW182" s="249">
        <f>AW173*IF(AW$8="",0,(IF(AND($T115&lt;&gt;"",$T115&lt;&gt;0),AW150,IF(AW122=0,0,AW129/AW122))*IF($T150=справочники!$P$10,1,1/(1+IF(Главная!$N$19=справочники!$N$12,0,Главная!$N$23)))))</f>
        <v>0</v>
      </c>
      <c r="AX182" s="249">
        <f>AX173*IF(AX$8="",0,(IF(AND($T115&lt;&gt;"",$T115&lt;&gt;0),AX150,IF(AX122=0,0,AX129/AX122))*IF($T150=справочники!$P$10,1,1/(1+IF(Главная!$N$19=справочники!$N$12,0,Главная!$N$23)))))</f>
        <v>0</v>
      </c>
      <c r="AY182" s="249">
        <f>AY173*IF(AY$8="",0,(IF(AND($T115&lt;&gt;"",$T115&lt;&gt;0),AY150,IF(AY122=0,0,AY129/AY122))*IF($T150=справочники!$P$10,1,1/(1+IF(Главная!$N$19=справочники!$N$12,0,Главная!$N$23)))))</f>
        <v>0</v>
      </c>
      <c r="AZ182" s="249">
        <f>AZ173*IF(AZ$8="",0,(IF(AND($T115&lt;&gt;"",$T115&lt;&gt;0),AZ150,IF(AZ122=0,0,AZ129/AZ122))*IF($T150=справочники!$P$10,1,1/(1+IF(Главная!$N$19=справочники!$N$12,0,Главная!$N$23)))))</f>
        <v>0</v>
      </c>
      <c r="BA182" s="249">
        <f>BA173*IF(BA$8="",0,(IF(AND($T115&lt;&gt;"",$T115&lt;&gt;0),BA150,IF(BA122=0,0,BA129/BA122))*IF($T150=справочники!$P$10,1,1/(1+IF(Главная!$N$19=справочники!$N$12,0,Главная!$N$23)))))</f>
        <v>0</v>
      </c>
      <c r="BB182" s="249">
        <f>BB173*IF(BB$8="",0,(IF(AND($T115&lt;&gt;"",$T115&lt;&gt;0),BB150,IF(BB122=0,0,BB129/BB122))*IF($T150=справочники!$P$10,1,1/(1+IF(Главная!$N$19=справочники!$N$12,0,Главная!$N$23)))))</f>
        <v>0</v>
      </c>
      <c r="BC182" s="249">
        <f>BC173*IF(BC$8="",0,(IF(AND($T115&lt;&gt;"",$T115&lt;&gt;0),BC150,IF(BC122=0,0,BC129/BC122))*IF($T150=справочники!$P$10,1,1/(1+IF(Главная!$N$19=справочники!$N$12,0,Главная!$N$23)))))</f>
        <v>0</v>
      </c>
      <c r="BD182" s="249">
        <f>BD173*IF(BD$8="",0,(IF(AND($T115&lt;&gt;"",$T115&lt;&gt;0),BD150,IF(BD122=0,0,BD129/BD122))*IF($T150=справочники!$P$10,1,1/(1+IF(Главная!$N$19=справочники!$N$12,0,Главная!$N$23)))))</f>
        <v>0</v>
      </c>
      <c r="BE182" s="249">
        <f>BE173*IF(BE$8="",0,(IF(AND($T115&lt;&gt;"",$T115&lt;&gt;0),BE150,IF(BE122=0,0,BE129/BE122))*IF($T150=справочники!$P$10,1,1/(1+IF(Главная!$N$19=справочники!$N$12,0,Главная!$N$23)))))</f>
        <v>0</v>
      </c>
      <c r="BF182" s="249">
        <f>BF173*IF(BF$8="",0,(IF(AND($T115&lt;&gt;"",$T115&lt;&gt;0),BF150,IF(BF122=0,0,BF129/BF122))*IF($T150=справочники!$P$10,1,1/(1+IF(Главная!$N$19=справочники!$N$12,0,Главная!$N$23)))))</f>
        <v>0</v>
      </c>
      <c r="BG182" s="249">
        <f>BG173*IF(BG$8="",0,(IF(AND($T115&lt;&gt;"",$T115&lt;&gt;0),BG150,IF(BG122=0,0,BG129/BG122))*IF($T150=справочники!$P$10,1,1/(1+IF(Главная!$N$19=справочники!$N$12,0,Главная!$N$23)))))</f>
        <v>0</v>
      </c>
      <c r="BH182" s="249">
        <f>BH173*IF(BH$8="",0,(IF(AND($T115&lt;&gt;"",$T115&lt;&gt;0),BH150,IF(BH122=0,0,BH129/BH122))*IF($T150=справочники!$P$10,1,1/(1+IF(Главная!$N$19=справочники!$N$12,0,Главная!$N$23)))))</f>
        <v>0</v>
      </c>
      <c r="BI182" s="249">
        <f>BI173*IF(BI$8="",0,(IF(AND($T115&lt;&gt;"",$T115&lt;&gt;0),BI150,IF(BI122=0,0,BI129/BI122))*IF($T150=справочники!$P$10,1,1/(1+IF(Главная!$N$19=справочники!$N$12,0,Главная!$N$23)))))</f>
        <v>0</v>
      </c>
      <c r="BJ182" s="249">
        <f>BJ173*IF(BJ$8="",0,(IF(AND($T115&lt;&gt;"",$T115&lt;&gt;0),BJ150,IF(BJ122=0,0,BJ129/BJ122))*IF($T150=справочники!$P$10,1,1/(1+IF(Главная!$N$19=справочники!$N$12,0,Главная!$N$23)))))</f>
        <v>0</v>
      </c>
      <c r="BK182" s="249">
        <f>BK173*IF(BK$8="",0,(IF(AND($T115&lt;&gt;"",$T115&lt;&gt;0),BK150,IF(BK122=0,0,BK129/BK122))*IF($T150=справочники!$P$10,1,1/(1+IF(Главная!$N$19=справочники!$N$12,0,Главная!$N$23)))))</f>
        <v>0</v>
      </c>
      <c r="BL182" s="249">
        <f>BL173*IF(BL$8="",0,(IF(AND($T115&lt;&gt;"",$T115&lt;&gt;0),BL150,IF(BL122=0,0,BL129/BL122))*IF($T150=справочники!$P$10,1,1/(1+IF(Главная!$N$19=справочники!$N$12,0,Главная!$N$23)))))</f>
        <v>0</v>
      </c>
      <c r="BM182" s="249">
        <f>BM173*IF(BM$8="",0,(IF(AND($T115&lt;&gt;"",$T115&lt;&gt;0),BM150,IF(BM122=0,0,BM129/BM122))*IF($T150=справочники!$P$10,1,1/(1+IF(Главная!$N$19=справочники!$N$12,0,Главная!$N$23)))))</f>
        <v>0</v>
      </c>
      <c r="BN182" s="249">
        <f>BN173*IF(BN$8="",0,(IF(AND($T115&lt;&gt;"",$T115&lt;&gt;0),BN150,IF(BN122=0,0,BN129/BN122))*IF($T150=справочники!$P$10,1,1/(1+IF(Главная!$N$19=справочники!$N$12,0,Главная!$N$23)))))</f>
        <v>0</v>
      </c>
      <c r="BO182" s="249">
        <f>BO173*IF(BO$8="",0,(IF(AND($T115&lt;&gt;"",$T115&lt;&gt;0),BO150,IF(BO122=0,0,BO129/BO122))*IF($T150=справочники!$P$10,1,1/(1+IF(Главная!$N$19=справочники!$N$12,0,Главная!$N$23)))))</f>
        <v>0</v>
      </c>
      <c r="BP182" s="249">
        <f>BP173*IF(BP$8="",0,(IF(AND($T115&lt;&gt;"",$T115&lt;&gt;0),BP150,IF(BP122=0,0,BP129/BP122))*IF($T150=справочники!$P$10,1,1/(1+IF(Главная!$N$19=справочники!$N$12,0,Главная!$N$23)))))</f>
        <v>0</v>
      </c>
      <c r="BQ182" s="249">
        <f>BQ173*IF(BQ$8="",0,(IF(AND($T115&lt;&gt;"",$T115&lt;&gt;0),BQ150,IF(BQ122=0,0,BQ129/BQ122))*IF($T150=справочники!$P$10,1,1/(1+IF(Главная!$N$19=справочники!$N$12,0,Главная!$N$23)))))</f>
        <v>0</v>
      </c>
      <c r="BR182" s="249">
        <f>BR173*IF(BR$8="",0,(IF(AND($T115&lt;&gt;"",$T115&lt;&gt;0),BR150,IF(BR122=0,0,BR129/BR122))*IF($T150=справочники!$P$10,1,1/(1+IF(Главная!$N$19=справочники!$N$12,0,Главная!$N$23)))))</f>
        <v>0</v>
      </c>
      <c r="BS182" s="249">
        <f>BS173*IF(BS$8="",0,(IF(AND($T115&lt;&gt;"",$T115&lt;&gt;0),BS150,IF(BS122=0,0,BS129/BS122))*IF($T150=справочники!$P$10,1,1/(1+IF(Главная!$N$19=справочники!$N$12,0,Главная!$N$23)))))</f>
        <v>0</v>
      </c>
      <c r="BT182" s="249">
        <f>BT173*IF(BT$8="",0,(IF(AND($T115&lt;&gt;"",$T115&lt;&gt;0),BT150,IF(BT122=0,0,BT129/BT122))*IF($T150=справочники!$P$10,1,1/(1+IF(Главная!$N$19=справочники!$N$12,0,Главная!$N$23)))))</f>
        <v>0</v>
      </c>
      <c r="BU182" s="249">
        <f>BU173*IF(BU$8="",0,(IF(AND($T115&lt;&gt;"",$T115&lt;&gt;0),BU150,IF(BU122=0,0,BU129/BU122))*IF($T150=справочники!$P$10,1,1/(1+IF(Главная!$N$19=справочники!$N$12,0,Главная!$N$23)))))</f>
        <v>0</v>
      </c>
      <c r="BV182" s="249">
        <f>BV173*IF(BV$8="",0,(IF(AND($T115&lt;&gt;"",$T115&lt;&gt;0),BV150,IF(BV122=0,0,BV129/BV122))*IF($T150=справочники!$P$10,1,1/(1+IF(Главная!$N$19=справочники!$N$12,0,Главная!$N$23)))))</f>
        <v>0</v>
      </c>
      <c r="BW182" s="249">
        <f>BW173*IF(BW$8="",0,(IF(AND($T115&lt;&gt;"",$T115&lt;&gt;0),BW150,IF(BW122=0,0,BW129/BW122))*IF($T150=справочники!$P$10,1,1/(1+IF(Главная!$N$19=справочники!$N$12,0,Главная!$N$23)))))</f>
        <v>0</v>
      </c>
      <c r="BX182" s="249">
        <f>BX173*IF(BX$8="",0,(IF(AND($T115&lt;&gt;"",$T115&lt;&gt;0),BX150,IF(BX122=0,0,BX129/BX122))*IF($T150=справочники!$P$10,1,1/(1+IF(Главная!$N$19=справочники!$N$12,0,Главная!$N$23)))))</f>
        <v>0</v>
      </c>
      <c r="BY182" s="249">
        <f>BY173*IF(BY$8="",0,(IF(AND($T115&lt;&gt;"",$T115&lt;&gt;0),BY150,IF(BY122=0,0,BY129/BY122))*IF($T150=справочники!$P$10,1,1/(1+IF(Главная!$N$19=справочники!$N$12,0,Главная!$N$23)))))</f>
        <v>0</v>
      </c>
      <c r="BZ182" s="249">
        <f>BZ173*IF(BZ$8="",0,(IF(AND($T115&lt;&gt;"",$T115&lt;&gt;0),BZ150,IF(BZ122=0,0,BZ129/BZ122))*IF($T150=справочники!$P$10,1,1/(1+IF(Главная!$N$19=справочники!$N$12,0,Главная!$N$23)))))</f>
        <v>0</v>
      </c>
      <c r="CA182" s="249">
        <f>CA173*IF(CA$8="",0,(IF(AND($T115&lt;&gt;"",$T115&lt;&gt;0),CA150,IF(CA122=0,0,CA129/CA122))*IF($T150=справочники!$P$10,1,1/(1+IF(Главная!$N$19=справочники!$N$12,0,Главная!$N$23)))))</f>
        <v>0</v>
      </c>
      <c r="CB182" s="249">
        <f>CB173*IF(CB$8="",0,(IF(AND($T115&lt;&gt;"",$T115&lt;&gt;0),CB150,IF(CB122=0,0,CB129/CB122))*IF($T150=справочники!$P$10,1,1/(1+IF(Главная!$N$19=справочники!$N$12,0,Главная!$N$23)))))</f>
        <v>0</v>
      </c>
      <c r="CC182" s="249">
        <f>CC173*IF(CC$8="",0,(IF(AND($T115&lt;&gt;"",$T115&lt;&gt;0),CC150,IF(CC122=0,0,CC129/CC122))*IF($T150=справочники!$P$10,1,1/(1+IF(Главная!$N$19=справочники!$N$12,0,Главная!$N$23)))))</f>
        <v>0</v>
      </c>
      <c r="CD182" s="249">
        <f>CD173*IF(CD$8="",0,(IF(AND($T115&lt;&gt;"",$T115&lt;&gt;0),CD150,IF(CD122=0,0,CD129/CD122))*IF($T150=справочники!$P$10,1,1/(1+IF(Главная!$N$19=справочники!$N$12,0,Главная!$N$23)))))</f>
        <v>0</v>
      </c>
      <c r="CE182" s="249">
        <f>CE173*IF(CE$8="",0,(IF(AND($T115&lt;&gt;"",$T115&lt;&gt;0),CE150,IF(CE122=0,0,CE129/CE122))*IF($T150=справочники!$P$10,1,1/(1+IF(Главная!$N$19=справочники!$N$12,0,Главная!$N$23)))))</f>
        <v>0</v>
      </c>
      <c r="CF182" s="249">
        <f>CF173*IF(CF$8="",0,(IF(AND($T115&lt;&gt;"",$T115&lt;&gt;0),CF150,IF(CF122=0,0,CF129/CF122))*IF($T150=справочники!$P$10,1,1/(1+IF(Главная!$N$19=справочники!$N$12,0,Главная!$N$23)))))</f>
        <v>0</v>
      </c>
      <c r="CG182" s="249">
        <f>CG173*IF(CG$8="",0,(IF(AND($T115&lt;&gt;"",$T115&lt;&gt;0),CG150,IF(CG122=0,0,CG129/CG122))*IF($T150=справочники!$P$10,1,1/(1+IF(Главная!$N$19=справочники!$N$12,0,Главная!$N$23)))))</f>
        <v>0</v>
      </c>
      <c r="CH182" s="249">
        <f>CH173*IF(CH$8="",0,(IF(AND($T115&lt;&gt;"",$T115&lt;&gt;0),CH150,IF(CH122=0,0,CH129/CH122))*IF($T150=справочники!$P$10,1,1/(1+IF(Главная!$N$19=справочники!$N$12,0,Главная!$N$23)))))</f>
        <v>0</v>
      </c>
      <c r="CI182" s="249">
        <f>CI173*IF(CI$8="",0,(IF(AND($T115&lt;&gt;"",$T115&lt;&gt;0),CI150,IF(CI122=0,0,CI129/CI122))*IF($T150=справочники!$P$10,1,1/(1+IF(Главная!$N$19=справочники!$N$12,0,Главная!$N$23)))))</f>
        <v>0</v>
      </c>
      <c r="CJ182" s="249">
        <f>CJ173*IF(CJ$8="",0,(IF(AND($T115&lt;&gt;"",$T115&lt;&gt;0),CJ150,IF(CJ122=0,0,CJ129/CJ122))*IF($T150=справочники!$P$10,1,1/(1+IF(Главная!$N$19=справочники!$N$12,0,Главная!$N$23)))))</f>
        <v>0</v>
      </c>
      <c r="CK182" s="249">
        <f>CK173*IF(CK$8="",0,(IF(AND($T115&lt;&gt;"",$T115&lt;&gt;0),CK150,IF(CK122=0,0,CK129/CK122))*IF($T150=справочники!$P$10,1,1/(1+IF(Главная!$N$19=справочники!$N$12,0,Главная!$N$23)))))</f>
        <v>0</v>
      </c>
      <c r="CL182" s="249">
        <f>CL173*IF(CL$8="",0,(IF(AND($T115&lt;&gt;"",$T115&lt;&gt;0),CL150,IF(CL122=0,0,CL129/CL122))*IF($T150=справочники!$P$10,1,1/(1+IF(Главная!$N$19=справочники!$N$12,0,Главная!$N$23)))))</f>
        <v>0</v>
      </c>
      <c r="CM182" s="249">
        <f>CM173*IF(CM$8="",0,(IF(AND($T115&lt;&gt;"",$T115&lt;&gt;0),CM150,IF(CM122=0,0,CM129/CM122))*IF($T150=справочники!$P$10,1,1/(1+IF(Главная!$N$19=справочники!$N$12,0,Главная!$N$23)))))</f>
        <v>0</v>
      </c>
      <c r="CN182" s="249">
        <f>CN173*IF(CN$8="",0,(IF(AND($T115&lt;&gt;"",$T115&lt;&gt;0),CN150,IF(CN122=0,0,CN129/CN122))*IF($T150=справочники!$P$10,1,1/(1+IF(Главная!$N$19=справочники!$N$12,0,Главная!$N$23)))))</f>
        <v>0</v>
      </c>
      <c r="CO182" s="249">
        <f>CO173*IF(CO$8="",0,(IF(AND($T115&lt;&gt;"",$T115&lt;&gt;0),CO150,IF(CO122=0,0,CO129/CO122))*IF($T150=справочники!$P$10,1,1/(1+IF(Главная!$N$19=справочники!$N$12,0,Главная!$N$23)))))</f>
        <v>0</v>
      </c>
      <c r="CP182" s="249">
        <f>CP173*IF(CP$8="",0,(IF(AND($T115&lt;&gt;"",$T115&lt;&gt;0),CP150,IF(CP122=0,0,CP129/CP122))*IF($T150=справочники!$P$10,1,1/(1+IF(Главная!$N$19=справочники!$N$12,0,Главная!$N$23)))))</f>
        <v>0</v>
      </c>
      <c r="CQ182" s="249">
        <f>CQ173*IF(CQ$8="",0,(IF(AND($T115&lt;&gt;"",$T115&lt;&gt;0),CQ150,IF(CQ122=0,0,CQ129/CQ122))*IF($T150=справочники!$P$10,1,1/(1+IF(Главная!$N$19=справочники!$N$12,0,Главная!$N$23)))))</f>
        <v>0</v>
      </c>
      <c r="CR182" s="249">
        <f>CR173*IF(CR$8="",0,(IF(AND($T115&lt;&gt;"",$T115&lt;&gt;0),CR150,IF(CR122=0,0,CR129/CR122))*IF($T150=справочники!$P$10,1,1/(1+IF(Главная!$N$19=справочники!$N$12,0,Главная!$N$23)))))</f>
        <v>0</v>
      </c>
      <c r="CS182" s="249">
        <f>CS173*IF(CS$8="",0,(IF(AND($T115&lt;&gt;"",$T115&lt;&gt;0),CS150,IF(CS122=0,0,CS129/CS122))*IF($T150=справочники!$P$10,1,1/(1+IF(Главная!$N$19=справочники!$N$12,0,Главная!$N$23)))))</f>
        <v>0</v>
      </c>
      <c r="CT182" s="249">
        <f>CT173*IF(CT$8="",0,(IF(AND($T115&lt;&gt;"",$T115&lt;&gt;0),CT150,IF(CT122=0,0,CT129/CT122))*IF($T150=справочники!$P$10,1,1/(1+IF(Главная!$N$19=справочники!$N$12,0,Главная!$N$23)))))</f>
        <v>0</v>
      </c>
      <c r="CU182" s="249">
        <f>CU173*IF(CU$8="",0,(IF(AND($T115&lt;&gt;"",$T115&lt;&gt;0),CU150,IF(CU122=0,0,CU129/CU122))*IF($T150=справочники!$P$10,1,1/(1+IF(Главная!$N$19=справочники!$N$12,0,Главная!$N$23)))))</f>
        <v>0</v>
      </c>
      <c r="CV182" s="249">
        <f>CV173*IF(CV$8="",0,(IF(AND($T115&lt;&gt;"",$T115&lt;&gt;0),CV150,IF(CV122=0,0,CV129/CV122))*IF($T150=справочники!$P$10,1,1/(1+IF(Главная!$N$19=справочники!$N$12,0,Главная!$N$23)))))</f>
        <v>0</v>
      </c>
      <c r="CW182" s="249">
        <f>CW173*IF(CW$8="",0,(IF(AND($T115&lt;&gt;"",$T115&lt;&gt;0),CW150,IF(CW122=0,0,CW129/CW122))*IF($T150=справочники!$P$10,1,1/(1+IF(Главная!$N$19=справочники!$N$12,0,Главная!$N$23)))))</f>
        <v>0</v>
      </c>
      <c r="CX182" s="249">
        <f>CX173*IF(CX$8="",0,(IF(AND($T115&lt;&gt;"",$T115&lt;&gt;0),CX150,IF(CX122=0,0,CX129/CX122))*IF($T150=справочники!$P$10,1,1/(1+IF(Главная!$N$19=справочники!$N$12,0,Главная!$N$23)))))</f>
        <v>0</v>
      </c>
      <c r="CY182" s="249">
        <f>CY173*IF(CY$8="",0,(IF(AND($T115&lt;&gt;"",$T115&lt;&gt;0),CY150,IF(CY122=0,0,CY129/CY122))*IF($T150=справочники!$P$10,1,1/(1+IF(Главная!$N$19=справочники!$N$12,0,Главная!$N$23)))))</f>
        <v>0</v>
      </c>
      <c r="CZ182" s="249">
        <f>CZ173*IF(CZ$8="",0,(IF(AND($T115&lt;&gt;"",$T115&lt;&gt;0),CZ150,IF(CZ122=0,0,CZ129/CZ122))*IF($T150=справочники!$P$10,1,1/(1+IF(Главная!$N$19=справочники!$N$12,0,Главная!$N$23)))))</f>
        <v>0</v>
      </c>
      <c r="DA182" s="249">
        <f>DA173*IF(DA$8="",0,(IF(AND($T115&lt;&gt;"",$T115&lt;&gt;0),DA150,IF(DA122=0,0,DA129/DA122))*IF($T150=справочники!$P$10,1,1/(1+IF(Главная!$N$19=справочники!$N$12,0,Главная!$N$23)))))</f>
        <v>0</v>
      </c>
      <c r="DB182" s="249">
        <f>DB173*IF(DB$8="",0,(IF(AND($T115&lt;&gt;"",$T115&lt;&gt;0),DB150,IF(DB122=0,0,DB129/DB122))*IF($T150=справочники!$P$10,1,1/(1+IF(Главная!$N$19=справочники!$N$12,0,Главная!$N$23)))))</f>
        <v>0</v>
      </c>
      <c r="DC182" s="249">
        <f>DC173*IF(DC$8="",0,(IF(AND($T115&lt;&gt;"",$T115&lt;&gt;0),DC150,IF(DC122=0,0,DC129/DC122))*IF($T150=справочники!$P$10,1,1/(1+IF(Главная!$N$19=справочники!$N$12,0,Главная!$N$23)))))</f>
        <v>0</v>
      </c>
      <c r="DD182" s="249">
        <f>DD173*IF(DD$8="",0,(IF(AND($T115&lt;&gt;"",$T115&lt;&gt;0),DD150,IF(DD122=0,0,DD129/DD122))*IF($T150=справочники!$P$10,1,1/(1+IF(Главная!$N$19=справочники!$N$12,0,Главная!$N$23)))))</f>
        <v>0</v>
      </c>
      <c r="DE182" s="249">
        <f>DE173*IF(DE$8="",0,(IF(AND($T115&lt;&gt;"",$T115&lt;&gt;0),DE150,IF(DE122=0,0,DE129/DE122))*IF($T150=справочники!$P$10,1,1/(1+IF(Главная!$N$19=справочники!$N$12,0,Главная!$N$23)))))</f>
        <v>0</v>
      </c>
      <c r="DF182" s="249">
        <f>DF173*IF(DF$8="",0,(IF(AND($T115&lt;&gt;"",$T115&lt;&gt;0),DF150,IF(DF122=0,0,DF129/DF122))*IF($T150=справочники!$P$10,1,1/(1+IF(Главная!$N$19=справочники!$N$12,0,Главная!$N$23)))))</f>
        <v>0</v>
      </c>
      <c r="DG182" s="249">
        <f>DG173*IF(DG$8="",0,(IF(AND($T115&lt;&gt;"",$T115&lt;&gt;0),DG150,IF(DG122=0,0,DG129/DG122))*IF($T150=справочники!$P$10,1,1/(1+IF(Главная!$N$19=справочники!$N$12,0,Главная!$N$23)))))</f>
        <v>0</v>
      </c>
      <c r="DH182" s="249">
        <f>DH173*IF(DH$8="",0,(IF(AND($T115&lt;&gt;"",$T115&lt;&gt;0),DH150,IF(DH122=0,0,DH129/DH122))*IF($T150=справочники!$P$10,1,1/(1+IF(Главная!$N$19=справочники!$N$12,0,Главная!$N$23)))))</f>
        <v>0</v>
      </c>
      <c r="DI182" s="249">
        <f>DI173*IF(DI$8="",0,(IF(AND($T115&lt;&gt;"",$T115&lt;&gt;0),DI150,IF(DI122=0,0,DI129/DI122))*IF($T150=справочники!$P$10,1,1/(1+IF(Главная!$N$19=справочники!$N$12,0,Главная!$N$23)))))</f>
        <v>0</v>
      </c>
      <c r="DJ182" s="249">
        <f>DJ173*IF(DJ$8="",0,(IF(AND($T115&lt;&gt;"",$T115&lt;&gt;0),DJ150,IF(DJ122=0,0,DJ129/DJ122))*IF($T150=справочники!$P$10,1,1/(1+IF(Главная!$N$19=справочники!$N$12,0,Главная!$N$23)))))</f>
        <v>0</v>
      </c>
      <c r="DK182" s="249">
        <f>DK173*IF(DK$8="",0,(IF(AND($T115&lt;&gt;"",$T115&lt;&gt;0),DK150,IF(DK122=0,0,DK129/DK122))*IF($T150=справочники!$P$10,1,1/(1+IF(Главная!$N$19=справочники!$N$12,0,Главная!$N$23)))))</f>
        <v>0</v>
      </c>
      <c r="DL182" s="249">
        <f>DL173*IF(DL$8="",0,(IF(AND($T115&lt;&gt;"",$T115&lt;&gt;0),DL150,IF(DL122=0,0,DL129/DL122))*IF($T150=справочники!$P$10,1,1/(1+IF(Главная!$N$19=справочники!$N$12,0,Главная!$N$23)))))</f>
        <v>0</v>
      </c>
      <c r="DM182" s="249">
        <f>DM173*IF(DM$8="",0,(IF(AND($T115&lt;&gt;"",$T115&lt;&gt;0),DM150,IF(DM122=0,0,DM129/DM122))*IF($T150=справочники!$P$10,1,1/(1+IF(Главная!$N$19=справочники!$N$12,0,Главная!$N$23)))))</f>
        <v>0</v>
      </c>
      <c r="DN182" s="249">
        <f>DN173*IF(DN$8="",0,(IF(AND($T115&lt;&gt;"",$T115&lt;&gt;0),DN150,IF(DN122=0,0,DN129/DN122))*IF($T150=справочники!$P$10,1,1/(1+IF(Главная!$N$19=справочники!$N$12,0,Главная!$N$23)))))</f>
        <v>0</v>
      </c>
      <c r="DO182" s="249">
        <f>DO173*IF(DO$8="",0,(IF(AND($T115&lt;&gt;"",$T115&lt;&gt;0),DO150,IF(DO122=0,0,DO129/DO122))*IF($T150=справочники!$P$10,1,1/(1+IF(Главная!$N$19=справочники!$N$12,0,Главная!$N$23)))))</f>
        <v>0</v>
      </c>
      <c r="DP182" s="249">
        <f>DP173*IF(DP$8="",0,(IF(AND($T115&lt;&gt;"",$T115&lt;&gt;0),DP150,IF(DP122=0,0,DP129/DP122))*IF($T150=справочники!$P$10,1,1/(1+IF(Главная!$N$19=справочники!$N$12,0,Главная!$N$23)))))</f>
        <v>0</v>
      </c>
      <c r="DQ182" s="249">
        <f>DQ173*IF(DQ$8="",0,(IF(AND($T115&lt;&gt;"",$T115&lt;&gt;0),DQ150,IF(DQ122=0,0,DQ129/DQ122))*IF($T150=справочники!$P$10,1,1/(1+IF(Главная!$N$19=справочники!$N$12,0,Главная!$N$23)))))</f>
        <v>0</v>
      </c>
      <c r="DR182" s="249">
        <f>DR173*IF(DR$8="",0,(IF(AND($T115&lt;&gt;"",$T115&lt;&gt;0),DR150,IF(DR122=0,0,DR129/DR122))*IF($T150=справочники!$P$10,1,1/(1+IF(Главная!$N$19=справочники!$N$12,0,Главная!$N$23)))))</f>
        <v>0</v>
      </c>
      <c r="DS182" s="249">
        <f>DS173*IF(DS$8="",0,(IF(AND($T115&lt;&gt;"",$T115&lt;&gt;0),DS150,IF(DS122=0,0,DS129/DS122))*IF($T150=справочники!$P$10,1,1/(1+IF(Главная!$N$19=справочники!$N$12,0,Главная!$N$23)))))</f>
        <v>0</v>
      </c>
      <c r="DT182" s="249">
        <f>DT173*IF(DT$8="",0,(IF(AND($T115&lt;&gt;"",$T115&lt;&gt;0),DT150,IF(DT122=0,0,DT129/DT122))*IF($T150=справочники!$P$10,1,1/(1+IF(Главная!$N$19=справочники!$N$12,0,Главная!$N$23)))))</f>
        <v>0</v>
      </c>
      <c r="DU182" s="249">
        <f>DU173*IF(DU$8="",0,(IF(AND($T115&lt;&gt;"",$T115&lt;&gt;0),DU150,IF(DU122=0,0,DU129/DU122))*IF($T150=справочники!$P$10,1,1/(1+IF(Главная!$N$19=справочники!$N$12,0,Главная!$N$23)))))</f>
        <v>0</v>
      </c>
      <c r="DV182" s="249">
        <f>DV173*IF(DV$8="",0,(IF(AND($T115&lt;&gt;"",$T115&lt;&gt;0),DV150,IF(DV122=0,0,DV129/DV122))*IF($T150=справочники!$P$10,1,1/(1+IF(Главная!$N$19=справочники!$N$12,0,Главная!$N$23)))))</f>
        <v>0</v>
      </c>
      <c r="DW182" s="249">
        <f>DW173*IF(DW$8="",0,(IF(AND($T115&lt;&gt;"",$T115&lt;&gt;0),DW150,IF(DW122=0,0,DW129/DW122))*IF($T150=справочники!$P$10,1,1/(1+IF(Главная!$N$19=справочники!$N$12,0,Главная!$N$23)))))</f>
        <v>0</v>
      </c>
      <c r="DX182" s="249">
        <f>DX173*IF(DX$8="",0,(IF(AND($T115&lt;&gt;"",$T115&lt;&gt;0),DX150,IF(DX122=0,0,DX129/DX122))*IF($T150=справочники!$P$10,1,1/(1+IF(Главная!$N$19=справочники!$N$12,0,Главная!$N$23)))))</f>
        <v>0</v>
      </c>
      <c r="DY182" s="249">
        <f>DY173*IF(DY$8="",0,(IF(AND($T115&lt;&gt;"",$T115&lt;&gt;0),DY150,IF(DY122=0,0,DY129/DY122))*IF($T150=справочники!$P$10,1,1/(1+IF(Главная!$N$19=справочники!$N$12,0,Главная!$N$23)))))</f>
        <v>0</v>
      </c>
      <c r="DZ182" s="249">
        <f>DZ173*IF(DZ$8="",0,(IF(AND($T115&lt;&gt;"",$T115&lt;&gt;0),DZ150,IF(DZ122=0,0,DZ129/DZ122))*IF($T150=справочники!$P$10,1,1/(1+IF(Главная!$N$19=справочники!$N$12,0,Главная!$N$23)))))</f>
        <v>0</v>
      </c>
      <c r="EA182" s="249">
        <f>EA173*IF(EA$8="",0,(IF(AND($T115&lt;&gt;"",$T115&lt;&gt;0),EA150,IF(EA122=0,0,EA129/EA122))*IF($T150=справочники!$P$10,1,1/(1+IF(Главная!$N$19=справочники!$N$12,0,Главная!$N$23)))))</f>
        <v>0</v>
      </c>
      <c r="EB182" s="249">
        <f>EB173*IF(EB$8="",0,(IF(AND($T115&lt;&gt;"",$T115&lt;&gt;0),EB150,IF(EB122=0,0,EB129/EB122))*IF($T150=справочники!$P$10,1,1/(1+IF(Главная!$N$19=справочники!$N$12,0,Главная!$N$23)))))</f>
        <v>0</v>
      </c>
      <c r="EC182" s="249">
        <f>EC173*IF(EC$8="",0,(IF(AND($T115&lt;&gt;"",$T115&lt;&gt;0),EC150,IF(EC122=0,0,EC129/EC122))*IF($T150=справочники!$P$10,1,1/(1+IF(Главная!$N$19=справочники!$N$12,0,Главная!$N$23)))))</f>
        <v>0</v>
      </c>
      <c r="ED182" s="249">
        <f>ED173*IF(ED$8="",0,(IF(AND($T115&lt;&gt;"",$T115&lt;&gt;0),ED150,IF(ED122=0,0,ED129/ED122))*IF($T150=справочники!$P$10,1,1/(1+IF(Главная!$N$19=справочники!$N$12,0,Главная!$N$23)))))</f>
        <v>0</v>
      </c>
      <c r="EE182" s="249">
        <f>EE173*IF(EE$8="",0,(IF(AND($T115&lt;&gt;"",$T115&lt;&gt;0),EE150,IF(EE122=0,0,EE129/EE122))*IF($T150=справочники!$P$10,1,1/(1+IF(Главная!$N$19=справочники!$N$12,0,Главная!$N$23)))))</f>
        <v>0</v>
      </c>
      <c r="EF182" s="249">
        <f>EF173*IF(EF$8="",0,(IF(AND($T115&lt;&gt;"",$T115&lt;&gt;0),EF150,IF(EF122=0,0,EF129/EF122))*IF($T150=справочники!$P$10,1,1/(1+IF(Главная!$N$19=справочники!$N$12,0,Главная!$N$23)))))</f>
        <v>0</v>
      </c>
      <c r="EG182" s="249">
        <f>EG173*IF(EG$8="",0,(IF(AND($T115&lt;&gt;"",$T115&lt;&gt;0),EG150,IF(EG122=0,0,EG129/EG122))*IF($T150=справочники!$P$10,1,1/(1+IF(Главная!$N$19=справочники!$N$12,0,Главная!$N$23)))))</f>
        <v>0</v>
      </c>
      <c r="EH182" s="249">
        <f>EH173*IF(EH$8="",0,(IF(AND($T115&lt;&gt;"",$T115&lt;&gt;0),EH150,IF(EH122=0,0,EH129/EH122))*IF($T150=справочники!$P$10,1,1/(1+IF(Главная!$N$19=справочники!$N$12,0,Главная!$N$23)))))</f>
        <v>0</v>
      </c>
      <c r="EI182" s="249">
        <f>EI173*IF(EI$8="",0,(IF(AND($T115&lt;&gt;"",$T115&lt;&gt;0),EI150,IF(EI122=0,0,EI129/EI122))*IF($T150=справочники!$P$10,1,1/(1+IF(Главная!$N$19=справочники!$N$12,0,Главная!$N$23)))))</f>
        <v>0</v>
      </c>
      <c r="EJ182" s="249">
        <f>EJ173*IF(EJ$8="",0,(IF(AND($T115&lt;&gt;"",$T115&lt;&gt;0),EJ150,IF(EJ122=0,0,EJ129/EJ122))*IF($T150=справочники!$P$10,1,1/(1+IF(Главная!$N$19=справочники!$N$12,0,Главная!$N$23)))))</f>
        <v>0</v>
      </c>
      <c r="EK182" s="249">
        <f>EK173*IF(EK$8="",0,(IF(AND($T115&lt;&gt;"",$T115&lt;&gt;0),EK150,IF(EK122=0,0,EK129/EK122))*IF($T150=справочники!$P$10,1,1/(1+IF(Главная!$N$19=справочники!$N$12,0,Главная!$N$23)))))</f>
        <v>0</v>
      </c>
      <c r="EL182" s="249">
        <f>EL173*IF(EL$8="",0,(IF(AND($T115&lt;&gt;"",$T115&lt;&gt;0),EL150,IF(EL122=0,0,EL129/EL122))*IF($T150=справочники!$P$10,1,1/(1+IF(Главная!$N$19=справочники!$N$12,0,Главная!$N$23)))))</f>
        <v>0</v>
      </c>
      <c r="EM182" s="249">
        <f>EM173*IF(EM$8="",0,(IF(AND($T115&lt;&gt;"",$T115&lt;&gt;0),EM150,IF(EM122=0,0,EM129/EM122))*IF($T150=справочники!$P$10,1,1/(1+IF(Главная!$N$19=справочники!$N$12,0,Главная!$N$23)))))</f>
        <v>0</v>
      </c>
      <c r="EN182" s="249">
        <f>EN173*IF(EN$8="",0,(IF(AND($T115&lt;&gt;"",$T115&lt;&gt;0),EN150,IF(EN122=0,0,EN129/EN122))*IF($T150=справочники!$P$10,1,1/(1+IF(Главная!$N$19=справочники!$N$12,0,Главная!$N$23)))))</f>
        <v>0</v>
      </c>
      <c r="EO182" s="249">
        <f>EO173*IF(EO$8="",0,(IF(AND($T115&lt;&gt;"",$T115&lt;&gt;0),EO150,IF(EO122=0,0,EO129/EO122))*IF($T150=справочники!$P$10,1,1/(1+IF(Главная!$N$19=справочники!$N$12,0,Главная!$N$23)))))</f>
        <v>0</v>
      </c>
      <c r="EP182" s="249">
        <f>EP173*IF(EP$8="",0,(IF(AND($T115&lt;&gt;"",$T115&lt;&gt;0),EP150,IF(EP122=0,0,EP129/EP122))*IF($T150=справочники!$P$10,1,1/(1+IF(Главная!$N$19=справочники!$N$12,0,Главная!$N$23)))))</f>
        <v>0</v>
      </c>
      <c r="EQ182" s="249">
        <f>EQ173*IF(EQ$8="",0,(IF(AND($T115&lt;&gt;"",$T115&lt;&gt;0),EQ150,IF(EQ122=0,0,EQ129/EQ122))*IF($T150=справочники!$P$10,1,1/(1+IF(Главная!$N$19=справочники!$N$12,0,Главная!$N$23)))))</f>
        <v>0</v>
      </c>
      <c r="ER182" s="249">
        <f>ER173*IF(ER$8="",0,(IF(AND($T115&lt;&gt;"",$T115&lt;&gt;0),ER150,IF(ER122=0,0,ER129/ER122))*IF($T150=справочники!$P$10,1,1/(1+IF(Главная!$N$19=справочники!$N$12,0,Главная!$N$23)))))</f>
        <v>0</v>
      </c>
      <c r="ES182" s="249">
        <f>ES173*IF(ES$8="",0,(IF(AND($T115&lt;&gt;"",$T115&lt;&gt;0),ES150,IF(ES122=0,0,ES129/ES122))*IF($T150=справочники!$P$10,1,1/(1+IF(Главная!$N$19=справочники!$N$12,0,Главная!$N$23)))))</f>
        <v>0</v>
      </c>
      <c r="ET182" s="249">
        <f>ET173*IF(ET$8="",0,(IF(AND($T115&lt;&gt;"",$T115&lt;&gt;0),ET150,IF(ET122=0,0,ET129/ET122))*IF($T150=справочники!$P$10,1,1/(1+IF(Главная!$N$19=справочники!$N$12,0,Главная!$N$23)))))</f>
        <v>0</v>
      </c>
      <c r="EU182" s="249">
        <f>EU173*IF(EU$8="",0,(IF(AND($T115&lt;&gt;"",$T115&lt;&gt;0),EU150,IF(EU122=0,0,EU129/EU122))*IF($T150=справочники!$P$10,1,1/(1+IF(Главная!$N$19=справочники!$N$12,0,Главная!$N$23)))))</f>
        <v>0</v>
      </c>
      <c r="EV182" s="249">
        <f>EV173*IF(EV$8="",0,(IF(AND($T115&lt;&gt;"",$T115&lt;&gt;0),EV150,IF(EV122=0,0,EV129/EV122))*IF($T150=справочники!$P$10,1,1/(1+IF(Главная!$N$19=справочники!$N$12,0,Главная!$N$23)))))</f>
        <v>0</v>
      </c>
      <c r="EW182" s="249">
        <f>EW173*IF(EW$8="",0,(IF(AND($T115&lt;&gt;"",$T115&lt;&gt;0),EW150,IF(EW122=0,0,EW129/EW122))*IF($T150=справочники!$P$10,1,1/(1+IF(Главная!$N$19=справочники!$N$12,0,Главная!$N$23)))))</f>
        <v>0</v>
      </c>
      <c r="EX182" s="249">
        <f>EX173*IF(EX$8="",0,(IF(AND($T115&lt;&gt;"",$T115&lt;&gt;0),EX150,IF(EX122=0,0,EX129/EX122))*IF($T150=справочники!$P$10,1,1/(1+IF(Главная!$N$19=справочники!$N$12,0,Главная!$N$23)))))</f>
        <v>0</v>
      </c>
      <c r="EY182" s="249">
        <f>EY173*IF(EY$8="",0,(IF(AND($T115&lt;&gt;"",$T115&lt;&gt;0),EY150,IF(EY122=0,0,EY129/EY122))*IF($T150=справочники!$P$10,1,1/(1+IF(Главная!$N$19=справочники!$N$12,0,Главная!$N$23)))))</f>
        <v>0</v>
      </c>
      <c r="EZ182" s="249">
        <f>EZ173*IF(EZ$8="",0,(IF(AND($T115&lt;&gt;"",$T115&lt;&gt;0),EZ150,IF(EZ122=0,0,EZ129/EZ122))*IF($T150=справочники!$P$10,1,1/(1+IF(Главная!$N$19=справочники!$N$12,0,Главная!$N$23)))))</f>
        <v>0</v>
      </c>
      <c r="FA182" s="249">
        <f>FA173*IF(FA$8="",0,(IF(AND($T115&lt;&gt;"",$T115&lt;&gt;0),FA150,IF(FA122=0,0,FA129/FA122))*IF($T150=справочники!$P$10,1,1/(1+IF(Главная!$N$19=справочники!$N$12,0,Главная!$N$23)))))</f>
        <v>0</v>
      </c>
      <c r="FB182" s="249">
        <f>FB173*IF(FB$8="",0,(IF(AND($T115&lt;&gt;"",$T115&lt;&gt;0),FB150,IF(FB122=0,0,FB129/FB122))*IF($T150=справочники!$P$10,1,1/(1+IF(Главная!$N$19=справочники!$N$12,0,Главная!$N$23)))))</f>
        <v>0</v>
      </c>
      <c r="FC182" s="249">
        <f>FC173*IF(FC$8="",0,(IF(AND($T115&lt;&gt;"",$T115&lt;&gt;0),FC150,IF(FC122=0,0,FC129/FC122))*IF($T150=справочники!$P$10,1,1/(1+IF(Главная!$N$19=справочники!$N$12,0,Главная!$N$23)))))</f>
        <v>0</v>
      </c>
      <c r="FD182" s="249">
        <f>FD173*IF(FD$8="",0,(IF(AND($T115&lt;&gt;"",$T115&lt;&gt;0),FD150,IF(FD122=0,0,FD129/FD122))*IF($T150=справочники!$P$10,1,1/(1+IF(Главная!$N$19=справочники!$N$12,0,Главная!$N$23)))))</f>
        <v>0</v>
      </c>
      <c r="FE182" s="249">
        <f>FE173*IF(FE$8="",0,(IF(AND($T115&lt;&gt;"",$T115&lt;&gt;0),FE150,IF(FE122=0,0,FE129/FE122))*IF($T150=справочники!$P$10,1,1/(1+IF(Главная!$N$19=справочники!$N$12,0,Главная!$N$23)))))</f>
        <v>0</v>
      </c>
      <c r="FF182" s="249">
        <f>FF173*IF(FF$8="",0,(IF(AND($T115&lt;&gt;"",$T115&lt;&gt;0),FF150,IF(FF122=0,0,FF129/FF122))*IF($T150=справочники!$P$10,1,1/(1+IF(Главная!$N$19=справочники!$N$12,0,Главная!$N$23)))))</f>
        <v>0</v>
      </c>
      <c r="FG182" s="249">
        <f>FG173*IF(FG$8="",0,(IF(AND($T115&lt;&gt;"",$T115&lt;&gt;0),FG150,IF(FG122=0,0,FG129/FG122))*IF($T150=справочники!$P$10,1,1/(1+IF(Главная!$N$19=справочники!$N$12,0,Главная!$N$23)))))</f>
        <v>0</v>
      </c>
      <c r="FH182" s="249">
        <f>FH173*IF(FH$8="",0,(IF(AND($T115&lt;&gt;"",$T115&lt;&gt;0),FH150,IF(FH122=0,0,FH129/FH122))*IF($T150=справочники!$P$10,1,1/(1+IF(Главная!$N$19=справочники!$N$12,0,Главная!$N$23)))))</f>
        <v>0</v>
      </c>
      <c r="FI182" s="249">
        <f>FI173*IF(FI$8="",0,(IF(AND($T115&lt;&gt;"",$T115&lt;&gt;0),FI150,IF(FI122=0,0,FI129/FI122))*IF($T150=справочники!$P$10,1,1/(1+IF(Главная!$N$19=справочники!$N$12,0,Главная!$N$23)))))</f>
        <v>0</v>
      </c>
      <c r="FJ182" s="249">
        <f>FJ173*IF(FJ$8="",0,(IF(AND($T115&lt;&gt;"",$T115&lt;&gt;0),FJ150,IF(FJ122=0,0,FJ129/FJ122))*IF($T150=справочники!$P$10,1,1/(1+IF(Главная!$N$19=справочники!$N$12,0,Главная!$N$23)))))</f>
        <v>0</v>
      </c>
      <c r="FK182" s="249">
        <f>FK173*IF(FK$8="",0,(IF(AND($T115&lt;&gt;"",$T115&lt;&gt;0),FK150,IF(FK122=0,0,FK129/FK122))*IF($T150=справочники!$P$10,1,1/(1+IF(Главная!$N$19=справочники!$N$12,0,Главная!$N$23)))))</f>
        <v>0</v>
      </c>
      <c r="FL182" s="249">
        <f>FL173*IF(FL$8="",0,(IF(AND($T115&lt;&gt;"",$T115&lt;&gt;0),FL150,IF(FL122=0,0,FL129/FL122))*IF($T150=справочники!$P$10,1,1/(1+IF(Главная!$N$19=справочники!$N$12,0,Главная!$N$23)))))</f>
        <v>0</v>
      </c>
      <c r="FM182" s="249">
        <f>FM173*IF(FM$8="",0,(IF(AND($T115&lt;&gt;"",$T115&lt;&gt;0),FM150,IF(FM122=0,0,FM129/FM122))*IF($T150=справочники!$P$10,1,1/(1+IF(Главная!$N$19=справочники!$N$12,0,Главная!$N$23)))))</f>
        <v>0</v>
      </c>
      <c r="FN182" s="249">
        <f>FN173*IF(FN$8="",0,(IF(AND($T115&lt;&gt;"",$T115&lt;&gt;0),FN150,IF(FN122=0,0,FN129/FN122))*IF($T150=справочники!$P$10,1,1/(1+IF(Главная!$N$19=справочники!$N$12,0,Главная!$N$23)))))</f>
        <v>0</v>
      </c>
      <c r="FO182" s="249">
        <f>FO173*IF(FO$8="",0,(IF(AND($T115&lt;&gt;"",$T115&lt;&gt;0),FO150,IF(FO122=0,0,FO129/FO122))*IF($T150=справочники!$P$10,1,1/(1+IF(Главная!$N$19=справочники!$N$12,0,Главная!$N$23)))))</f>
        <v>0</v>
      </c>
      <c r="FP182" s="249">
        <f>FP173*IF(FP$8="",0,(IF(AND($T115&lt;&gt;"",$T115&lt;&gt;0),FP150,IF(FP122=0,0,FP129/FP122))*IF($T150=справочники!$P$10,1,1/(1+IF(Главная!$N$19=справочники!$N$12,0,Главная!$N$23)))))</f>
        <v>0</v>
      </c>
      <c r="FQ182" s="249">
        <f>FQ173*IF(FQ$8="",0,(IF(AND($T115&lt;&gt;"",$T115&lt;&gt;0),FQ150,IF(FQ122=0,0,FQ129/FQ122))*IF($T150=справочники!$P$10,1,1/(1+IF(Главная!$N$19=справочники!$N$12,0,Главная!$N$23)))))</f>
        <v>0</v>
      </c>
      <c r="FR182" s="249">
        <f>FR173*IF(FR$8="",0,(IF(AND($T115&lt;&gt;"",$T115&lt;&gt;0),FR150,IF(FR122=0,0,FR129/FR122))*IF($T150=справочники!$P$10,1,1/(1+IF(Главная!$N$19=справочники!$N$12,0,Главная!$N$23)))))</f>
        <v>0</v>
      </c>
      <c r="FS182" s="249">
        <f>FS173*IF(FS$8="",0,(IF(AND($T115&lt;&gt;"",$T115&lt;&gt;0),FS150,IF(FS122=0,0,FS129/FS122))*IF($T150=справочники!$P$10,1,1/(1+IF(Главная!$N$19=справочники!$N$12,0,Главная!$N$23)))))</f>
        <v>0</v>
      </c>
      <c r="FT182" s="249">
        <f>FT173*IF(FT$8="",0,(IF(AND($T115&lt;&gt;"",$T115&lt;&gt;0),FT150,IF(FT122=0,0,FT129/FT122))*IF($T150=справочники!$P$10,1,1/(1+IF(Главная!$N$19=справочники!$N$12,0,Главная!$N$23)))))</f>
        <v>0</v>
      </c>
      <c r="FU182" s="249">
        <f>FU173*IF(FU$8="",0,(IF(AND($T115&lt;&gt;"",$T115&lt;&gt;0),FU150,IF(FU122=0,0,FU129/FU122))*IF($T150=справочники!$P$10,1,1/(1+IF(Главная!$N$19=справочники!$N$12,0,Главная!$N$23)))))</f>
        <v>0</v>
      </c>
      <c r="FV182" s="249">
        <f>FV173*IF(FV$8="",0,(IF(AND($T115&lt;&gt;"",$T115&lt;&gt;0),FV150,IF(FV122=0,0,FV129/FV122))*IF($T150=справочники!$P$10,1,1/(1+IF(Главная!$N$19=справочники!$N$12,0,Главная!$N$23)))))</f>
        <v>0</v>
      </c>
      <c r="FW182" s="249">
        <f>FW173*IF(FW$8="",0,(IF(AND($T115&lt;&gt;"",$T115&lt;&gt;0),FW150,IF(FW122=0,0,FW129/FW122))*IF($T150=справочники!$P$10,1,1/(1+IF(Главная!$N$19=справочники!$N$12,0,Главная!$N$23)))))</f>
        <v>0</v>
      </c>
      <c r="FX182" s="249">
        <f>FX173*IF(FX$8="",0,(IF(AND($T115&lt;&gt;"",$T115&lt;&gt;0),FX150,IF(FX122=0,0,FX129/FX122))*IF($T150=справочники!$P$10,1,1/(1+IF(Главная!$N$19=справочники!$N$12,0,Главная!$N$23)))))</f>
        <v>0</v>
      </c>
      <c r="FY182" s="249">
        <f>FY173*IF(FY$8="",0,(IF(AND($T115&lt;&gt;"",$T115&lt;&gt;0),FY150,IF(FY122=0,0,FY129/FY122))*IF($T150=справочники!$P$10,1,1/(1+IF(Главная!$N$19=справочники!$N$12,0,Главная!$N$23)))))</f>
        <v>0</v>
      </c>
      <c r="FZ182" s="249">
        <f>FZ173*IF(FZ$8="",0,(IF(AND($T115&lt;&gt;"",$T115&lt;&gt;0),FZ150,IF(FZ122=0,0,FZ129/FZ122))*IF($T150=справочники!$P$10,1,1/(1+IF(Главная!$N$19=справочники!$N$12,0,Главная!$N$23)))))</f>
        <v>0</v>
      </c>
      <c r="GA182" s="249">
        <f>GA173*IF(GA$8="",0,(IF(AND($T115&lt;&gt;"",$T115&lt;&gt;0),GA150,IF(GA122=0,0,GA129/GA122))*IF($T150=справочники!$P$10,1,1/(1+IF(Главная!$N$19=справочники!$N$12,0,Главная!$N$23)))))</f>
        <v>0</v>
      </c>
      <c r="GB182" s="249">
        <f>GB173*IF(GB$8="",0,(IF(AND($T115&lt;&gt;"",$T115&lt;&gt;0),GB150,IF(GB122=0,0,GB129/GB122))*IF($T150=справочники!$P$10,1,1/(1+IF(Главная!$N$19=справочники!$N$12,0,Главная!$N$23)))))</f>
        <v>0</v>
      </c>
      <c r="GC182" s="249">
        <f>GC173*IF(GC$8="",0,(IF(AND($T115&lt;&gt;"",$T115&lt;&gt;0),GC150,IF(GC122=0,0,GC129/GC122))*IF($T150=справочники!$P$10,1,1/(1+IF(Главная!$N$19=справочники!$N$12,0,Главная!$N$23)))))</f>
        <v>0</v>
      </c>
      <c r="GD182" s="249">
        <f>GD173*IF(GD$8="",0,(IF(AND($T115&lt;&gt;"",$T115&lt;&gt;0),GD150,IF(GD122=0,0,GD129/GD122))*IF($T150=справочники!$P$10,1,1/(1+IF(Главная!$N$19=справочники!$N$12,0,Главная!$N$23)))))</f>
        <v>0</v>
      </c>
      <c r="GE182" s="249">
        <f>GE173*IF(GE$8="",0,(IF(AND($T115&lt;&gt;"",$T115&lt;&gt;0),GE150,IF(GE122=0,0,GE129/GE122))*IF($T150=справочники!$P$10,1,1/(1+IF(Главная!$N$19=справочники!$N$12,0,Главная!$N$23)))))</f>
        <v>0</v>
      </c>
      <c r="GF182" s="249">
        <f>GF173*IF(GF$8="",0,(IF(AND($T115&lt;&gt;"",$T115&lt;&gt;0),GF150,IF(GF122=0,0,GF129/GF122))*IF($T150=справочники!$P$10,1,1/(1+IF(Главная!$N$19=справочники!$N$12,0,Главная!$N$23)))))</f>
        <v>0</v>
      </c>
      <c r="GG182" s="249">
        <f>GG173*IF(GG$8="",0,(IF(AND($T115&lt;&gt;"",$T115&lt;&gt;0),GG150,IF(GG122=0,0,GG129/GG122))*IF($T150=справочники!$P$10,1,1/(1+IF(Главная!$N$19=справочники!$N$12,0,Главная!$N$23)))))</f>
        <v>0</v>
      </c>
      <c r="GH182" s="249">
        <f>GH173*IF(GH$8="",0,(IF(AND($T115&lt;&gt;"",$T115&lt;&gt;0),GH150,IF(GH122=0,0,GH129/GH122))*IF($T150=справочники!$P$10,1,1/(1+IF(Главная!$N$19=справочники!$N$12,0,Главная!$N$23)))))</f>
        <v>0</v>
      </c>
      <c r="GI182" s="249">
        <f>GI173*IF(GI$8="",0,(IF(AND($T115&lt;&gt;"",$T115&lt;&gt;0),GI150,IF(GI122=0,0,GI129/GI122))*IF($T150=справочники!$P$10,1,1/(1+IF(Главная!$N$19=справочники!$N$12,0,Главная!$N$23)))))</f>
        <v>0</v>
      </c>
      <c r="GJ182" s="249">
        <f>GJ173*IF(GJ$8="",0,(IF(AND($T115&lt;&gt;"",$T115&lt;&gt;0),GJ150,IF(GJ122=0,0,GJ129/GJ122))*IF($T150=справочники!$P$10,1,1/(1+IF(Главная!$N$19=справочники!$N$12,0,Главная!$N$23)))))</f>
        <v>0</v>
      </c>
      <c r="GK182" s="249">
        <f>GK173*IF(GK$8="",0,(IF(AND($T115&lt;&gt;"",$T115&lt;&gt;0),GK150,IF(GK122=0,0,GK129/GK122))*IF($T150=справочники!$P$10,1,1/(1+IF(Главная!$N$19=справочники!$N$12,0,Главная!$N$23)))))</f>
        <v>0</v>
      </c>
      <c r="GL182" s="249">
        <f>GL173*IF(GL$8="",0,(IF(AND($T115&lt;&gt;"",$T115&lt;&gt;0),GL150,IF(GL122=0,0,GL129/GL122))*IF($T150=справочники!$P$10,1,1/(1+IF(Главная!$N$19=справочники!$N$12,0,Главная!$N$23)))))</f>
        <v>0</v>
      </c>
      <c r="GM182" s="249">
        <f>GM173*IF(GM$8="",0,(IF(AND($T115&lt;&gt;"",$T115&lt;&gt;0),GM150,IF(GM122=0,0,GM129/GM122))*IF($T150=справочники!$P$10,1,1/(1+IF(Главная!$N$19=справочники!$N$12,0,Главная!$N$23)))))</f>
        <v>0</v>
      </c>
      <c r="GN182" s="249">
        <f>GN173*IF(GN$8="",0,(IF(AND($T115&lt;&gt;"",$T115&lt;&gt;0),GN150,IF(GN122=0,0,GN129/GN122))*IF($T150=справочники!$P$10,1,1/(1+IF(Главная!$N$19=справочники!$N$12,0,Главная!$N$23)))))</f>
        <v>0</v>
      </c>
      <c r="GO182" s="249">
        <f>GO173*IF(GO$8="",0,(IF(AND($T115&lt;&gt;"",$T115&lt;&gt;0),GO150,IF(GO122=0,0,GO129/GO122))*IF($T150=справочники!$P$10,1,1/(1+IF(Главная!$N$19=справочники!$N$12,0,Главная!$N$23)))))</f>
        <v>0</v>
      </c>
      <c r="GP182" s="249">
        <f>GP173*IF(GP$8="",0,(IF(AND($T115&lt;&gt;"",$T115&lt;&gt;0),GP150,IF(GP122=0,0,GP129/GP122))*IF($T150=справочники!$P$10,1,1/(1+IF(Главная!$N$19=справочники!$N$12,0,Главная!$N$23)))))</f>
        <v>0</v>
      </c>
      <c r="GQ182" s="249">
        <f>GQ173*IF(GQ$8="",0,(IF(AND($T115&lt;&gt;"",$T115&lt;&gt;0),GQ150,IF(GQ122=0,0,GQ129/GQ122))*IF($T150=справочники!$P$10,1,1/(1+IF(Главная!$N$19=справочники!$N$12,0,Главная!$N$23)))))</f>
        <v>0</v>
      </c>
      <c r="GR182" s="249">
        <f>GR173*IF(GR$8="",0,(IF(AND($T115&lt;&gt;"",$T115&lt;&gt;0),GR150,IF(GR122=0,0,GR129/GR122))*IF($T150=справочники!$P$10,1,1/(1+IF(Главная!$N$19=справочники!$N$12,0,Главная!$N$23)))))</f>
        <v>0</v>
      </c>
      <c r="GS182" s="249">
        <f>GS173*IF(GS$8="",0,(IF(AND($T115&lt;&gt;"",$T115&lt;&gt;0),GS150,IF(GS122=0,0,GS129/GS122))*IF($T150=справочники!$P$10,1,1/(1+IF(Главная!$N$19=справочники!$N$12,0,Главная!$N$23)))))</f>
        <v>0</v>
      </c>
      <c r="GT182" s="249">
        <f>GT173*IF(GT$8="",0,(IF(AND($T115&lt;&gt;"",$T115&lt;&gt;0),GT150,IF(GT122=0,0,GT129/GT122))*IF($T150=справочники!$P$10,1,1/(1+IF(Главная!$N$19=справочники!$N$12,0,Главная!$N$23)))))</f>
        <v>0</v>
      </c>
      <c r="GU182" s="249">
        <f>GU173*IF(GU$8="",0,(IF(AND($T115&lt;&gt;"",$T115&lt;&gt;0),GU150,IF(GU122=0,0,GU129/GU122))*IF($T150=справочники!$P$10,1,1/(1+IF(Главная!$N$19=справочники!$N$12,0,Главная!$N$23)))))</f>
        <v>0</v>
      </c>
      <c r="GV182" s="249">
        <f>GV173*IF(GV$8="",0,(IF(AND($T115&lt;&gt;"",$T115&lt;&gt;0),GV150,IF(GV122=0,0,GV129/GV122))*IF($T150=справочники!$P$10,1,1/(1+IF(Главная!$N$19=справочники!$N$12,0,Главная!$N$23)))))</f>
        <v>0</v>
      </c>
      <c r="GW182" s="249">
        <f>GW173*IF(GW$8="",0,(IF(AND($T115&lt;&gt;"",$T115&lt;&gt;0),GW150,IF(GW122=0,0,GW129/GW122))*IF($T150=справочники!$P$10,1,1/(1+IF(Главная!$N$19=справочники!$N$12,0,Главная!$N$23)))))</f>
        <v>0</v>
      </c>
      <c r="GX182" s="249">
        <f>GX173*IF(GX$8="",0,(IF(AND($T115&lt;&gt;"",$T115&lt;&gt;0),GX150,IF(GX122=0,0,GX129/GX122))*IF($T150=справочники!$P$10,1,1/(1+IF(Главная!$N$19=справочники!$N$12,0,Главная!$N$23)))))</f>
        <v>0</v>
      </c>
      <c r="GY182" s="249">
        <f>GY173*IF(GY$8="",0,(IF(AND($T115&lt;&gt;"",$T115&lt;&gt;0),GY150,IF(GY122=0,0,GY129/GY122))*IF($T150=справочники!$P$10,1,1/(1+IF(Главная!$N$19=справочники!$N$12,0,Главная!$N$23)))))</f>
        <v>0</v>
      </c>
      <c r="GZ182" s="249">
        <f>GZ173*IF(GZ$8="",0,(IF(AND($T115&lt;&gt;"",$T115&lt;&gt;0),GZ150,IF(GZ122=0,0,GZ129/GZ122))*IF($T150=справочники!$P$10,1,1/(1+IF(Главная!$N$19=справочники!$N$12,0,Главная!$N$23)))))</f>
        <v>0</v>
      </c>
      <c r="HA182" s="228"/>
      <c r="HB182" s="228"/>
    </row>
    <row r="183" spans="1:210" s="239" customFormat="1" ht="10.199999999999999">
      <c r="A183" s="228"/>
      <c r="B183" s="229"/>
      <c r="C183" s="228"/>
      <c r="D183" s="229"/>
      <c r="E183" s="270"/>
      <c r="F183" s="116"/>
      <c r="G183" s="231"/>
      <c r="H183" s="228"/>
      <c r="I183" s="228" t="str">
        <f t="shared" si="876"/>
        <v>Стоимостная структура 1 ед. выпущенной готовой продукции</v>
      </c>
      <c r="J183" s="228"/>
      <c r="K183" s="228"/>
      <c r="L183" s="228"/>
      <c r="M183" s="232"/>
      <c r="N183" s="233" t="str">
        <f t="shared" si="874"/>
        <v/>
      </c>
      <c r="O183" s="228"/>
      <c r="P183" s="231"/>
      <c r="Q183" s="228" t="s">
        <v>26</v>
      </c>
      <c r="R183" s="228"/>
      <c r="S183" s="235"/>
      <c r="T183" s="228"/>
      <c r="U183" s="228"/>
      <c r="V183" s="228"/>
      <c r="W183" s="235">
        <f t="shared" si="875"/>
        <v>0</v>
      </c>
      <c r="X183" s="236"/>
      <c r="Y183" s="231"/>
      <c r="Z183" s="237"/>
      <c r="AA183" s="249">
        <f>AA173*IF(AA$8="",0,(IF(AND($T115&lt;&gt;"",$T115&lt;&gt;0),AA151,IF(AA122=0,0,AA130/AA122))*IF($T151=справочники!$P$10,1,1/(1+IF(Главная!$N$19=справочники!$N$12,0,Главная!$N$23)))))</f>
        <v>0</v>
      </c>
      <c r="AB183" s="249">
        <f>AB173*IF(AB$8="",0,(IF(AND($T115&lt;&gt;"",$T115&lt;&gt;0),AB151,IF(AB122=0,0,AB130/AB122))*IF($T151=справочники!$P$10,1,1/(1+IF(Главная!$N$19=справочники!$N$12,0,Главная!$N$23)))))</f>
        <v>0</v>
      </c>
      <c r="AC183" s="249">
        <f>AC173*IF(AC$8="",0,(IF(AND($T115&lt;&gt;"",$T115&lt;&gt;0),AC151,IF(AC122=0,0,AC130/AC122))*IF($T151=справочники!$P$10,1,1/(1+IF(Главная!$N$19=справочники!$N$12,0,Главная!$N$23)))))</f>
        <v>0</v>
      </c>
      <c r="AD183" s="249">
        <f>AD173*IF(AD$8="",0,(IF(AND($T115&lt;&gt;"",$T115&lt;&gt;0),AD151,IF(AD122=0,0,AD130/AD122))*IF($T151=справочники!$P$10,1,1/(1+IF(Главная!$N$19=справочники!$N$12,0,Главная!$N$23)))))</f>
        <v>0</v>
      </c>
      <c r="AE183" s="249">
        <f>AE173*IF(AE$8="",0,(IF(AND($T115&lt;&gt;"",$T115&lt;&gt;0),AE151,IF(AE122=0,0,AE130/AE122))*IF($T151=справочники!$P$10,1,1/(1+IF(Главная!$N$19=справочники!$N$12,0,Главная!$N$23)))))</f>
        <v>0</v>
      </c>
      <c r="AF183" s="249">
        <f>AF173*IF(AF$8="",0,(IF(AND($T115&lt;&gt;"",$T115&lt;&gt;0),AF151,IF(AF122=0,0,AF130/AF122))*IF($T151=справочники!$P$10,1,1/(1+IF(Главная!$N$19=справочники!$N$12,0,Главная!$N$23)))))</f>
        <v>0</v>
      </c>
      <c r="AG183" s="249">
        <f>AG173*IF(AG$8="",0,(IF(AND($T115&lt;&gt;"",$T115&lt;&gt;0),AG151,IF(AG122=0,0,AG130/AG122))*IF($T151=справочники!$P$10,1,1/(1+IF(Главная!$N$19=справочники!$N$12,0,Главная!$N$23)))))</f>
        <v>0</v>
      </c>
      <c r="AH183" s="249">
        <f>AH173*IF(AH$8="",0,(IF(AND($T115&lt;&gt;"",$T115&lt;&gt;0),AH151,IF(AH122=0,0,AH130/AH122))*IF($T151=справочники!$P$10,1,1/(1+IF(Главная!$N$19=справочники!$N$12,0,Главная!$N$23)))))</f>
        <v>0</v>
      </c>
      <c r="AI183" s="249">
        <f>AI173*IF(AI$8="",0,(IF(AND($T115&lt;&gt;"",$T115&lt;&gt;0),AI151,IF(AI122=0,0,AI130/AI122))*IF($T151=справочники!$P$10,1,1/(1+IF(Главная!$N$19=справочники!$N$12,0,Главная!$N$23)))))</f>
        <v>0</v>
      </c>
      <c r="AJ183" s="249">
        <f>AJ173*IF(AJ$8="",0,(IF(AND($T115&lt;&gt;"",$T115&lt;&gt;0),AJ151,IF(AJ122=0,0,AJ130/AJ122))*IF($T151=справочники!$P$10,1,1/(1+IF(Главная!$N$19=справочники!$N$12,0,Главная!$N$23)))))</f>
        <v>0</v>
      </c>
      <c r="AK183" s="249">
        <f>AK173*IF(AK$8="",0,(IF(AND($T115&lt;&gt;"",$T115&lt;&gt;0),AK151,IF(AK122=0,0,AK130/AK122))*IF($T151=справочники!$P$10,1,1/(1+IF(Главная!$N$19=справочники!$N$12,0,Главная!$N$23)))))</f>
        <v>0</v>
      </c>
      <c r="AL183" s="249">
        <f>AL173*IF(AL$8="",0,(IF(AND($T115&lt;&gt;"",$T115&lt;&gt;0),AL151,IF(AL122=0,0,AL130/AL122))*IF($T151=справочники!$P$10,1,1/(1+IF(Главная!$N$19=справочники!$N$12,0,Главная!$N$23)))))</f>
        <v>0</v>
      </c>
      <c r="AM183" s="249">
        <f>AM173*IF(AM$8="",0,(IF(AND($T115&lt;&gt;"",$T115&lt;&gt;0),AM151,IF(AM122=0,0,AM130/AM122))*IF($T151=справочники!$P$10,1,1/(1+IF(Главная!$N$19=справочники!$N$12,0,Главная!$N$23)))))</f>
        <v>0</v>
      </c>
      <c r="AN183" s="249">
        <f>AN173*IF(AN$8="",0,(IF(AND($T115&lt;&gt;"",$T115&lt;&gt;0),AN151,IF(AN122=0,0,AN130/AN122))*IF($T151=справочники!$P$10,1,1/(1+IF(Главная!$N$19=справочники!$N$12,0,Главная!$N$23)))))</f>
        <v>0</v>
      </c>
      <c r="AO183" s="249">
        <f>AO173*IF(AO$8="",0,(IF(AND($T115&lt;&gt;"",$T115&lt;&gt;0),AO151,IF(AO122=0,0,AO130/AO122))*IF($T151=справочники!$P$10,1,1/(1+IF(Главная!$N$19=справочники!$N$12,0,Главная!$N$23)))))</f>
        <v>0</v>
      </c>
      <c r="AP183" s="249">
        <f>AP173*IF(AP$8="",0,(IF(AND($T115&lt;&gt;"",$T115&lt;&gt;0),AP151,IF(AP122=0,0,AP130/AP122))*IF($T151=справочники!$P$10,1,1/(1+IF(Главная!$N$19=справочники!$N$12,0,Главная!$N$23)))))</f>
        <v>0</v>
      </c>
      <c r="AQ183" s="249">
        <f>AQ173*IF(AQ$8="",0,(IF(AND($T115&lt;&gt;"",$T115&lt;&gt;0),AQ151,IF(AQ122=0,0,AQ130/AQ122))*IF($T151=справочники!$P$10,1,1/(1+IF(Главная!$N$19=справочники!$N$12,0,Главная!$N$23)))))</f>
        <v>0</v>
      </c>
      <c r="AR183" s="249">
        <f>AR173*IF(AR$8="",0,(IF(AND($T115&lt;&gt;"",$T115&lt;&gt;0),AR151,IF(AR122=0,0,AR130/AR122))*IF($T151=справочники!$P$10,1,1/(1+IF(Главная!$N$19=справочники!$N$12,0,Главная!$N$23)))))</f>
        <v>0</v>
      </c>
      <c r="AS183" s="249">
        <f>AS173*IF(AS$8="",0,(IF(AND($T115&lt;&gt;"",$T115&lt;&gt;0),AS151,IF(AS122=0,0,AS130/AS122))*IF($T151=справочники!$P$10,1,1/(1+IF(Главная!$N$19=справочники!$N$12,0,Главная!$N$23)))))</f>
        <v>0</v>
      </c>
      <c r="AT183" s="249">
        <f>AT173*IF(AT$8="",0,(IF(AND($T115&lt;&gt;"",$T115&lt;&gt;0),AT151,IF(AT122=0,0,AT130/AT122))*IF($T151=справочники!$P$10,1,1/(1+IF(Главная!$N$19=справочники!$N$12,0,Главная!$N$23)))))</f>
        <v>0</v>
      </c>
      <c r="AU183" s="249">
        <f>AU173*IF(AU$8="",0,(IF(AND($T115&lt;&gt;"",$T115&lt;&gt;0),AU151,IF(AU122=0,0,AU130/AU122))*IF($T151=справочники!$P$10,1,1/(1+IF(Главная!$N$19=справочники!$N$12,0,Главная!$N$23)))))</f>
        <v>0</v>
      </c>
      <c r="AV183" s="249">
        <f>AV173*IF(AV$8="",0,(IF(AND($T115&lt;&gt;"",$T115&lt;&gt;0),AV151,IF(AV122=0,0,AV130/AV122))*IF($T151=справочники!$P$10,1,1/(1+IF(Главная!$N$19=справочники!$N$12,0,Главная!$N$23)))))</f>
        <v>0</v>
      </c>
      <c r="AW183" s="249">
        <f>AW173*IF(AW$8="",0,(IF(AND($T115&lt;&gt;"",$T115&lt;&gt;0),AW151,IF(AW122=0,0,AW130/AW122))*IF($T151=справочники!$P$10,1,1/(1+IF(Главная!$N$19=справочники!$N$12,0,Главная!$N$23)))))</f>
        <v>0</v>
      </c>
      <c r="AX183" s="249">
        <f>AX173*IF(AX$8="",0,(IF(AND($T115&lt;&gt;"",$T115&lt;&gt;0),AX151,IF(AX122=0,0,AX130/AX122))*IF($T151=справочники!$P$10,1,1/(1+IF(Главная!$N$19=справочники!$N$12,0,Главная!$N$23)))))</f>
        <v>0</v>
      </c>
      <c r="AY183" s="249">
        <f>AY173*IF(AY$8="",0,(IF(AND($T115&lt;&gt;"",$T115&lt;&gt;0),AY151,IF(AY122=0,0,AY130/AY122))*IF($T151=справочники!$P$10,1,1/(1+IF(Главная!$N$19=справочники!$N$12,0,Главная!$N$23)))))</f>
        <v>0</v>
      </c>
      <c r="AZ183" s="249">
        <f>AZ173*IF(AZ$8="",0,(IF(AND($T115&lt;&gt;"",$T115&lt;&gt;0),AZ151,IF(AZ122=0,0,AZ130/AZ122))*IF($T151=справочники!$P$10,1,1/(1+IF(Главная!$N$19=справочники!$N$12,0,Главная!$N$23)))))</f>
        <v>0</v>
      </c>
      <c r="BA183" s="249">
        <f>BA173*IF(BA$8="",0,(IF(AND($T115&lt;&gt;"",$T115&lt;&gt;0),BA151,IF(BA122=0,0,BA130/BA122))*IF($T151=справочники!$P$10,1,1/(1+IF(Главная!$N$19=справочники!$N$12,0,Главная!$N$23)))))</f>
        <v>0</v>
      </c>
      <c r="BB183" s="249">
        <f>BB173*IF(BB$8="",0,(IF(AND($T115&lt;&gt;"",$T115&lt;&gt;0),BB151,IF(BB122=0,0,BB130/BB122))*IF($T151=справочники!$P$10,1,1/(1+IF(Главная!$N$19=справочники!$N$12,0,Главная!$N$23)))))</f>
        <v>0</v>
      </c>
      <c r="BC183" s="249">
        <f>BC173*IF(BC$8="",0,(IF(AND($T115&lt;&gt;"",$T115&lt;&gt;0),BC151,IF(BC122=0,0,BC130/BC122))*IF($T151=справочники!$P$10,1,1/(1+IF(Главная!$N$19=справочники!$N$12,0,Главная!$N$23)))))</f>
        <v>0</v>
      </c>
      <c r="BD183" s="249">
        <f>BD173*IF(BD$8="",0,(IF(AND($T115&lt;&gt;"",$T115&lt;&gt;0),BD151,IF(BD122=0,0,BD130/BD122))*IF($T151=справочники!$P$10,1,1/(1+IF(Главная!$N$19=справочники!$N$12,0,Главная!$N$23)))))</f>
        <v>0</v>
      </c>
      <c r="BE183" s="249">
        <f>BE173*IF(BE$8="",0,(IF(AND($T115&lt;&gt;"",$T115&lt;&gt;0),BE151,IF(BE122=0,0,BE130/BE122))*IF($T151=справочники!$P$10,1,1/(1+IF(Главная!$N$19=справочники!$N$12,0,Главная!$N$23)))))</f>
        <v>0</v>
      </c>
      <c r="BF183" s="249">
        <f>BF173*IF(BF$8="",0,(IF(AND($T115&lt;&gt;"",$T115&lt;&gt;0),BF151,IF(BF122=0,0,BF130/BF122))*IF($T151=справочники!$P$10,1,1/(1+IF(Главная!$N$19=справочники!$N$12,0,Главная!$N$23)))))</f>
        <v>0</v>
      </c>
      <c r="BG183" s="249">
        <f>BG173*IF(BG$8="",0,(IF(AND($T115&lt;&gt;"",$T115&lt;&gt;0),BG151,IF(BG122=0,0,BG130/BG122))*IF($T151=справочники!$P$10,1,1/(1+IF(Главная!$N$19=справочники!$N$12,0,Главная!$N$23)))))</f>
        <v>0</v>
      </c>
      <c r="BH183" s="249">
        <f>BH173*IF(BH$8="",0,(IF(AND($T115&lt;&gt;"",$T115&lt;&gt;0),BH151,IF(BH122=0,0,BH130/BH122))*IF($T151=справочники!$P$10,1,1/(1+IF(Главная!$N$19=справочники!$N$12,0,Главная!$N$23)))))</f>
        <v>0</v>
      </c>
      <c r="BI183" s="249">
        <f>BI173*IF(BI$8="",0,(IF(AND($T115&lt;&gt;"",$T115&lt;&gt;0),BI151,IF(BI122=0,0,BI130/BI122))*IF($T151=справочники!$P$10,1,1/(1+IF(Главная!$N$19=справочники!$N$12,0,Главная!$N$23)))))</f>
        <v>0</v>
      </c>
      <c r="BJ183" s="249">
        <f>BJ173*IF(BJ$8="",0,(IF(AND($T115&lt;&gt;"",$T115&lt;&gt;0),BJ151,IF(BJ122=0,0,BJ130/BJ122))*IF($T151=справочники!$P$10,1,1/(1+IF(Главная!$N$19=справочники!$N$12,0,Главная!$N$23)))))</f>
        <v>0</v>
      </c>
      <c r="BK183" s="249">
        <f>BK173*IF(BK$8="",0,(IF(AND($T115&lt;&gt;"",$T115&lt;&gt;0),BK151,IF(BK122=0,0,BK130/BK122))*IF($T151=справочники!$P$10,1,1/(1+IF(Главная!$N$19=справочники!$N$12,0,Главная!$N$23)))))</f>
        <v>0</v>
      </c>
      <c r="BL183" s="249">
        <f>BL173*IF(BL$8="",0,(IF(AND($T115&lt;&gt;"",$T115&lt;&gt;0),BL151,IF(BL122=0,0,BL130/BL122))*IF($T151=справочники!$P$10,1,1/(1+IF(Главная!$N$19=справочники!$N$12,0,Главная!$N$23)))))</f>
        <v>0</v>
      </c>
      <c r="BM183" s="249">
        <f>BM173*IF(BM$8="",0,(IF(AND($T115&lt;&gt;"",$T115&lt;&gt;0),BM151,IF(BM122=0,0,BM130/BM122))*IF($T151=справочники!$P$10,1,1/(1+IF(Главная!$N$19=справочники!$N$12,0,Главная!$N$23)))))</f>
        <v>0</v>
      </c>
      <c r="BN183" s="249">
        <f>BN173*IF(BN$8="",0,(IF(AND($T115&lt;&gt;"",$T115&lt;&gt;0),BN151,IF(BN122=0,0,BN130/BN122))*IF($T151=справочники!$P$10,1,1/(1+IF(Главная!$N$19=справочники!$N$12,0,Главная!$N$23)))))</f>
        <v>0</v>
      </c>
      <c r="BO183" s="249">
        <f>BO173*IF(BO$8="",0,(IF(AND($T115&lt;&gt;"",$T115&lt;&gt;0),BO151,IF(BO122=0,0,BO130/BO122))*IF($T151=справочники!$P$10,1,1/(1+IF(Главная!$N$19=справочники!$N$12,0,Главная!$N$23)))))</f>
        <v>0</v>
      </c>
      <c r="BP183" s="249">
        <f>BP173*IF(BP$8="",0,(IF(AND($T115&lt;&gt;"",$T115&lt;&gt;0),BP151,IF(BP122=0,0,BP130/BP122))*IF($T151=справочники!$P$10,1,1/(1+IF(Главная!$N$19=справочники!$N$12,0,Главная!$N$23)))))</f>
        <v>0</v>
      </c>
      <c r="BQ183" s="249">
        <f>BQ173*IF(BQ$8="",0,(IF(AND($T115&lt;&gt;"",$T115&lt;&gt;0),BQ151,IF(BQ122=0,0,BQ130/BQ122))*IF($T151=справочники!$P$10,1,1/(1+IF(Главная!$N$19=справочники!$N$12,0,Главная!$N$23)))))</f>
        <v>0</v>
      </c>
      <c r="BR183" s="249">
        <f>BR173*IF(BR$8="",0,(IF(AND($T115&lt;&gt;"",$T115&lt;&gt;0),BR151,IF(BR122=0,0,BR130/BR122))*IF($T151=справочники!$P$10,1,1/(1+IF(Главная!$N$19=справочники!$N$12,0,Главная!$N$23)))))</f>
        <v>0</v>
      </c>
      <c r="BS183" s="249">
        <f>BS173*IF(BS$8="",0,(IF(AND($T115&lt;&gt;"",$T115&lt;&gt;0),BS151,IF(BS122=0,0,BS130/BS122))*IF($T151=справочники!$P$10,1,1/(1+IF(Главная!$N$19=справочники!$N$12,0,Главная!$N$23)))))</f>
        <v>0</v>
      </c>
      <c r="BT183" s="249">
        <f>BT173*IF(BT$8="",0,(IF(AND($T115&lt;&gt;"",$T115&lt;&gt;0),BT151,IF(BT122=0,0,BT130/BT122))*IF($T151=справочники!$P$10,1,1/(1+IF(Главная!$N$19=справочники!$N$12,0,Главная!$N$23)))))</f>
        <v>0</v>
      </c>
      <c r="BU183" s="249">
        <f>BU173*IF(BU$8="",0,(IF(AND($T115&lt;&gt;"",$T115&lt;&gt;0),BU151,IF(BU122=0,0,BU130/BU122))*IF($T151=справочники!$P$10,1,1/(1+IF(Главная!$N$19=справочники!$N$12,0,Главная!$N$23)))))</f>
        <v>0</v>
      </c>
      <c r="BV183" s="249">
        <f>BV173*IF(BV$8="",0,(IF(AND($T115&lt;&gt;"",$T115&lt;&gt;0),BV151,IF(BV122=0,0,BV130/BV122))*IF($T151=справочники!$P$10,1,1/(1+IF(Главная!$N$19=справочники!$N$12,0,Главная!$N$23)))))</f>
        <v>0</v>
      </c>
      <c r="BW183" s="249">
        <f>BW173*IF(BW$8="",0,(IF(AND($T115&lt;&gt;"",$T115&lt;&gt;0),BW151,IF(BW122=0,0,BW130/BW122))*IF($T151=справочники!$P$10,1,1/(1+IF(Главная!$N$19=справочники!$N$12,0,Главная!$N$23)))))</f>
        <v>0</v>
      </c>
      <c r="BX183" s="249">
        <f>BX173*IF(BX$8="",0,(IF(AND($T115&lt;&gt;"",$T115&lt;&gt;0),BX151,IF(BX122=0,0,BX130/BX122))*IF($T151=справочники!$P$10,1,1/(1+IF(Главная!$N$19=справочники!$N$12,0,Главная!$N$23)))))</f>
        <v>0</v>
      </c>
      <c r="BY183" s="249">
        <f>BY173*IF(BY$8="",0,(IF(AND($T115&lt;&gt;"",$T115&lt;&gt;0),BY151,IF(BY122=0,0,BY130/BY122))*IF($T151=справочники!$P$10,1,1/(1+IF(Главная!$N$19=справочники!$N$12,0,Главная!$N$23)))))</f>
        <v>0</v>
      </c>
      <c r="BZ183" s="249">
        <f>BZ173*IF(BZ$8="",0,(IF(AND($T115&lt;&gt;"",$T115&lt;&gt;0),BZ151,IF(BZ122=0,0,BZ130/BZ122))*IF($T151=справочники!$P$10,1,1/(1+IF(Главная!$N$19=справочники!$N$12,0,Главная!$N$23)))))</f>
        <v>0</v>
      </c>
      <c r="CA183" s="249">
        <f>CA173*IF(CA$8="",0,(IF(AND($T115&lt;&gt;"",$T115&lt;&gt;0),CA151,IF(CA122=0,0,CA130/CA122))*IF($T151=справочники!$P$10,1,1/(1+IF(Главная!$N$19=справочники!$N$12,0,Главная!$N$23)))))</f>
        <v>0</v>
      </c>
      <c r="CB183" s="249">
        <f>CB173*IF(CB$8="",0,(IF(AND($T115&lt;&gt;"",$T115&lt;&gt;0),CB151,IF(CB122=0,0,CB130/CB122))*IF($T151=справочники!$P$10,1,1/(1+IF(Главная!$N$19=справочники!$N$12,0,Главная!$N$23)))))</f>
        <v>0</v>
      </c>
      <c r="CC183" s="249">
        <f>CC173*IF(CC$8="",0,(IF(AND($T115&lt;&gt;"",$T115&lt;&gt;0),CC151,IF(CC122=0,0,CC130/CC122))*IF($T151=справочники!$P$10,1,1/(1+IF(Главная!$N$19=справочники!$N$12,0,Главная!$N$23)))))</f>
        <v>0</v>
      </c>
      <c r="CD183" s="249">
        <f>CD173*IF(CD$8="",0,(IF(AND($T115&lt;&gt;"",$T115&lt;&gt;0),CD151,IF(CD122=0,0,CD130/CD122))*IF($T151=справочники!$P$10,1,1/(1+IF(Главная!$N$19=справочники!$N$12,0,Главная!$N$23)))))</f>
        <v>0</v>
      </c>
      <c r="CE183" s="249">
        <f>CE173*IF(CE$8="",0,(IF(AND($T115&lt;&gt;"",$T115&lt;&gt;0),CE151,IF(CE122=0,0,CE130/CE122))*IF($T151=справочники!$P$10,1,1/(1+IF(Главная!$N$19=справочники!$N$12,0,Главная!$N$23)))))</f>
        <v>0</v>
      </c>
      <c r="CF183" s="249">
        <f>CF173*IF(CF$8="",0,(IF(AND($T115&lt;&gt;"",$T115&lt;&gt;0),CF151,IF(CF122=0,0,CF130/CF122))*IF($T151=справочники!$P$10,1,1/(1+IF(Главная!$N$19=справочники!$N$12,0,Главная!$N$23)))))</f>
        <v>0</v>
      </c>
      <c r="CG183" s="249">
        <f>CG173*IF(CG$8="",0,(IF(AND($T115&lt;&gt;"",$T115&lt;&gt;0),CG151,IF(CG122=0,0,CG130/CG122))*IF($T151=справочники!$P$10,1,1/(1+IF(Главная!$N$19=справочники!$N$12,0,Главная!$N$23)))))</f>
        <v>0</v>
      </c>
      <c r="CH183" s="249">
        <f>CH173*IF(CH$8="",0,(IF(AND($T115&lt;&gt;"",$T115&lt;&gt;0),CH151,IF(CH122=0,0,CH130/CH122))*IF($T151=справочники!$P$10,1,1/(1+IF(Главная!$N$19=справочники!$N$12,0,Главная!$N$23)))))</f>
        <v>0</v>
      </c>
      <c r="CI183" s="249">
        <f>CI173*IF(CI$8="",0,(IF(AND($T115&lt;&gt;"",$T115&lt;&gt;0),CI151,IF(CI122=0,0,CI130/CI122))*IF($T151=справочники!$P$10,1,1/(1+IF(Главная!$N$19=справочники!$N$12,0,Главная!$N$23)))))</f>
        <v>0</v>
      </c>
      <c r="CJ183" s="249">
        <f>CJ173*IF(CJ$8="",0,(IF(AND($T115&lt;&gt;"",$T115&lt;&gt;0),CJ151,IF(CJ122=0,0,CJ130/CJ122))*IF($T151=справочники!$P$10,1,1/(1+IF(Главная!$N$19=справочники!$N$12,0,Главная!$N$23)))))</f>
        <v>0</v>
      </c>
      <c r="CK183" s="249">
        <f>CK173*IF(CK$8="",0,(IF(AND($T115&lt;&gt;"",$T115&lt;&gt;0),CK151,IF(CK122=0,0,CK130/CK122))*IF($T151=справочники!$P$10,1,1/(1+IF(Главная!$N$19=справочники!$N$12,0,Главная!$N$23)))))</f>
        <v>0</v>
      </c>
      <c r="CL183" s="249">
        <f>CL173*IF(CL$8="",0,(IF(AND($T115&lt;&gt;"",$T115&lt;&gt;0),CL151,IF(CL122=0,0,CL130/CL122))*IF($T151=справочники!$P$10,1,1/(1+IF(Главная!$N$19=справочники!$N$12,0,Главная!$N$23)))))</f>
        <v>0</v>
      </c>
      <c r="CM183" s="249">
        <f>CM173*IF(CM$8="",0,(IF(AND($T115&lt;&gt;"",$T115&lt;&gt;0),CM151,IF(CM122=0,0,CM130/CM122))*IF($T151=справочники!$P$10,1,1/(1+IF(Главная!$N$19=справочники!$N$12,0,Главная!$N$23)))))</f>
        <v>0</v>
      </c>
      <c r="CN183" s="249">
        <f>CN173*IF(CN$8="",0,(IF(AND($T115&lt;&gt;"",$T115&lt;&gt;0),CN151,IF(CN122=0,0,CN130/CN122))*IF($T151=справочники!$P$10,1,1/(1+IF(Главная!$N$19=справочники!$N$12,0,Главная!$N$23)))))</f>
        <v>0</v>
      </c>
      <c r="CO183" s="249">
        <f>CO173*IF(CO$8="",0,(IF(AND($T115&lt;&gt;"",$T115&lt;&gt;0),CO151,IF(CO122=0,0,CO130/CO122))*IF($T151=справочники!$P$10,1,1/(1+IF(Главная!$N$19=справочники!$N$12,0,Главная!$N$23)))))</f>
        <v>0</v>
      </c>
      <c r="CP183" s="249">
        <f>CP173*IF(CP$8="",0,(IF(AND($T115&lt;&gt;"",$T115&lt;&gt;0),CP151,IF(CP122=0,0,CP130/CP122))*IF($T151=справочники!$P$10,1,1/(1+IF(Главная!$N$19=справочники!$N$12,0,Главная!$N$23)))))</f>
        <v>0</v>
      </c>
      <c r="CQ183" s="249">
        <f>CQ173*IF(CQ$8="",0,(IF(AND($T115&lt;&gt;"",$T115&lt;&gt;0),CQ151,IF(CQ122=0,0,CQ130/CQ122))*IF($T151=справочники!$P$10,1,1/(1+IF(Главная!$N$19=справочники!$N$12,0,Главная!$N$23)))))</f>
        <v>0</v>
      </c>
      <c r="CR183" s="249">
        <f>CR173*IF(CR$8="",0,(IF(AND($T115&lt;&gt;"",$T115&lt;&gt;0),CR151,IF(CR122=0,0,CR130/CR122))*IF($T151=справочники!$P$10,1,1/(1+IF(Главная!$N$19=справочники!$N$12,0,Главная!$N$23)))))</f>
        <v>0</v>
      </c>
      <c r="CS183" s="249">
        <f>CS173*IF(CS$8="",0,(IF(AND($T115&lt;&gt;"",$T115&lt;&gt;0),CS151,IF(CS122=0,0,CS130/CS122))*IF($T151=справочники!$P$10,1,1/(1+IF(Главная!$N$19=справочники!$N$12,0,Главная!$N$23)))))</f>
        <v>0</v>
      </c>
      <c r="CT183" s="249">
        <f>CT173*IF(CT$8="",0,(IF(AND($T115&lt;&gt;"",$T115&lt;&gt;0),CT151,IF(CT122=0,0,CT130/CT122))*IF($T151=справочники!$P$10,1,1/(1+IF(Главная!$N$19=справочники!$N$12,0,Главная!$N$23)))))</f>
        <v>0</v>
      </c>
      <c r="CU183" s="249">
        <f>CU173*IF(CU$8="",0,(IF(AND($T115&lt;&gt;"",$T115&lt;&gt;0),CU151,IF(CU122=0,0,CU130/CU122))*IF($T151=справочники!$P$10,1,1/(1+IF(Главная!$N$19=справочники!$N$12,0,Главная!$N$23)))))</f>
        <v>0</v>
      </c>
      <c r="CV183" s="249">
        <f>CV173*IF(CV$8="",0,(IF(AND($T115&lt;&gt;"",$T115&lt;&gt;0),CV151,IF(CV122=0,0,CV130/CV122))*IF($T151=справочники!$P$10,1,1/(1+IF(Главная!$N$19=справочники!$N$12,0,Главная!$N$23)))))</f>
        <v>0</v>
      </c>
      <c r="CW183" s="249">
        <f>CW173*IF(CW$8="",0,(IF(AND($T115&lt;&gt;"",$T115&lt;&gt;0),CW151,IF(CW122=0,0,CW130/CW122))*IF($T151=справочники!$P$10,1,1/(1+IF(Главная!$N$19=справочники!$N$12,0,Главная!$N$23)))))</f>
        <v>0</v>
      </c>
      <c r="CX183" s="249">
        <f>CX173*IF(CX$8="",0,(IF(AND($T115&lt;&gt;"",$T115&lt;&gt;0),CX151,IF(CX122=0,0,CX130/CX122))*IF($T151=справочники!$P$10,1,1/(1+IF(Главная!$N$19=справочники!$N$12,0,Главная!$N$23)))))</f>
        <v>0</v>
      </c>
      <c r="CY183" s="249">
        <f>CY173*IF(CY$8="",0,(IF(AND($T115&lt;&gt;"",$T115&lt;&gt;0),CY151,IF(CY122=0,0,CY130/CY122))*IF($T151=справочники!$P$10,1,1/(1+IF(Главная!$N$19=справочники!$N$12,0,Главная!$N$23)))))</f>
        <v>0</v>
      </c>
      <c r="CZ183" s="249">
        <f>CZ173*IF(CZ$8="",0,(IF(AND($T115&lt;&gt;"",$T115&lt;&gt;0),CZ151,IF(CZ122=0,0,CZ130/CZ122))*IF($T151=справочники!$P$10,1,1/(1+IF(Главная!$N$19=справочники!$N$12,0,Главная!$N$23)))))</f>
        <v>0</v>
      </c>
      <c r="DA183" s="249">
        <f>DA173*IF(DA$8="",0,(IF(AND($T115&lt;&gt;"",$T115&lt;&gt;0),DA151,IF(DA122=0,0,DA130/DA122))*IF($T151=справочники!$P$10,1,1/(1+IF(Главная!$N$19=справочники!$N$12,0,Главная!$N$23)))))</f>
        <v>0</v>
      </c>
      <c r="DB183" s="249">
        <f>DB173*IF(DB$8="",0,(IF(AND($T115&lt;&gt;"",$T115&lt;&gt;0),DB151,IF(DB122=0,0,DB130/DB122))*IF($T151=справочники!$P$10,1,1/(1+IF(Главная!$N$19=справочники!$N$12,0,Главная!$N$23)))))</f>
        <v>0</v>
      </c>
      <c r="DC183" s="249">
        <f>DC173*IF(DC$8="",0,(IF(AND($T115&lt;&gt;"",$T115&lt;&gt;0),DC151,IF(DC122=0,0,DC130/DC122))*IF($T151=справочники!$P$10,1,1/(1+IF(Главная!$N$19=справочники!$N$12,0,Главная!$N$23)))))</f>
        <v>0</v>
      </c>
      <c r="DD183" s="249">
        <f>DD173*IF(DD$8="",0,(IF(AND($T115&lt;&gt;"",$T115&lt;&gt;0),DD151,IF(DD122=0,0,DD130/DD122))*IF($T151=справочники!$P$10,1,1/(1+IF(Главная!$N$19=справочники!$N$12,0,Главная!$N$23)))))</f>
        <v>0</v>
      </c>
      <c r="DE183" s="249">
        <f>DE173*IF(DE$8="",0,(IF(AND($T115&lt;&gt;"",$T115&lt;&gt;0),DE151,IF(DE122=0,0,DE130/DE122))*IF($T151=справочники!$P$10,1,1/(1+IF(Главная!$N$19=справочники!$N$12,0,Главная!$N$23)))))</f>
        <v>0</v>
      </c>
      <c r="DF183" s="249">
        <f>DF173*IF(DF$8="",0,(IF(AND($T115&lt;&gt;"",$T115&lt;&gt;0),DF151,IF(DF122=0,0,DF130/DF122))*IF($T151=справочники!$P$10,1,1/(1+IF(Главная!$N$19=справочники!$N$12,0,Главная!$N$23)))))</f>
        <v>0</v>
      </c>
      <c r="DG183" s="249">
        <f>DG173*IF(DG$8="",0,(IF(AND($T115&lt;&gt;"",$T115&lt;&gt;0),DG151,IF(DG122=0,0,DG130/DG122))*IF($T151=справочники!$P$10,1,1/(1+IF(Главная!$N$19=справочники!$N$12,0,Главная!$N$23)))))</f>
        <v>0</v>
      </c>
      <c r="DH183" s="249">
        <f>DH173*IF(DH$8="",0,(IF(AND($T115&lt;&gt;"",$T115&lt;&gt;0),DH151,IF(DH122=0,0,DH130/DH122))*IF($T151=справочники!$P$10,1,1/(1+IF(Главная!$N$19=справочники!$N$12,0,Главная!$N$23)))))</f>
        <v>0</v>
      </c>
      <c r="DI183" s="249">
        <f>DI173*IF(DI$8="",0,(IF(AND($T115&lt;&gt;"",$T115&lt;&gt;0),DI151,IF(DI122=0,0,DI130/DI122))*IF($T151=справочники!$P$10,1,1/(1+IF(Главная!$N$19=справочники!$N$12,0,Главная!$N$23)))))</f>
        <v>0</v>
      </c>
      <c r="DJ183" s="249">
        <f>DJ173*IF(DJ$8="",0,(IF(AND($T115&lt;&gt;"",$T115&lt;&gt;0),DJ151,IF(DJ122=0,0,DJ130/DJ122))*IF($T151=справочники!$P$10,1,1/(1+IF(Главная!$N$19=справочники!$N$12,0,Главная!$N$23)))))</f>
        <v>0</v>
      </c>
      <c r="DK183" s="249">
        <f>DK173*IF(DK$8="",0,(IF(AND($T115&lt;&gt;"",$T115&lt;&gt;0),DK151,IF(DK122=0,0,DK130/DK122))*IF($T151=справочники!$P$10,1,1/(1+IF(Главная!$N$19=справочники!$N$12,0,Главная!$N$23)))))</f>
        <v>0</v>
      </c>
      <c r="DL183" s="249">
        <f>DL173*IF(DL$8="",0,(IF(AND($T115&lt;&gt;"",$T115&lt;&gt;0),DL151,IF(DL122=0,0,DL130/DL122))*IF($T151=справочники!$P$10,1,1/(1+IF(Главная!$N$19=справочники!$N$12,0,Главная!$N$23)))))</f>
        <v>0</v>
      </c>
      <c r="DM183" s="249">
        <f>DM173*IF(DM$8="",0,(IF(AND($T115&lt;&gt;"",$T115&lt;&gt;0),DM151,IF(DM122=0,0,DM130/DM122))*IF($T151=справочники!$P$10,1,1/(1+IF(Главная!$N$19=справочники!$N$12,0,Главная!$N$23)))))</f>
        <v>0</v>
      </c>
      <c r="DN183" s="249">
        <f>DN173*IF(DN$8="",0,(IF(AND($T115&lt;&gt;"",$T115&lt;&gt;0),DN151,IF(DN122=0,0,DN130/DN122))*IF($T151=справочники!$P$10,1,1/(1+IF(Главная!$N$19=справочники!$N$12,0,Главная!$N$23)))))</f>
        <v>0</v>
      </c>
      <c r="DO183" s="249">
        <f>DO173*IF(DO$8="",0,(IF(AND($T115&lt;&gt;"",$T115&lt;&gt;0),DO151,IF(DO122=0,0,DO130/DO122))*IF($T151=справочники!$P$10,1,1/(1+IF(Главная!$N$19=справочники!$N$12,0,Главная!$N$23)))))</f>
        <v>0</v>
      </c>
      <c r="DP183" s="249">
        <f>DP173*IF(DP$8="",0,(IF(AND($T115&lt;&gt;"",$T115&lt;&gt;0),DP151,IF(DP122=0,0,DP130/DP122))*IF($T151=справочники!$P$10,1,1/(1+IF(Главная!$N$19=справочники!$N$12,0,Главная!$N$23)))))</f>
        <v>0</v>
      </c>
      <c r="DQ183" s="249">
        <f>DQ173*IF(DQ$8="",0,(IF(AND($T115&lt;&gt;"",$T115&lt;&gt;0),DQ151,IF(DQ122=0,0,DQ130/DQ122))*IF($T151=справочники!$P$10,1,1/(1+IF(Главная!$N$19=справочники!$N$12,0,Главная!$N$23)))))</f>
        <v>0</v>
      </c>
      <c r="DR183" s="249">
        <f>DR173*IF(DR$8="",0,(IF(AND($T115&lt;&gt;"",$T115&lt;&gt;0),DR151,IF(DR122=0,0,DR130/DR122))*IF($T151=справочники!$P$10,1,1/(1+IF(Главная!$N$19=справочники!$N$12,0,Главная!$N$23)))))</f>
        <v>0</v>
      </c>
      <c r="DS183" s="249">
        <f>DS173*IF(DS$8="",0,(IF(AND($T115&lt;&gt;"",$T115&lt;&gt;0),DS151,IF(DS122=0,0,DS130/DS122))*IF($T151=справочники!$P$10,1,1/(1+IF(Главная!$N$19=справочники!$N$12,0,Главная!$N$23)))))</f>
        <v>0</v>
      </c>
      <c r="DT183" s="249">
        <f>DT173*IF(DT$8="",0,(IF(AND($T115&lt;&gt;"",$T115&lt;&gt;0),DT151,IF(DT122=0,0,DT130/DT122))*IF($T151=справочники!$P$10,1,1/(1+IF(Главная!$N$19=справочники!$N$12,0,Главная!$N$23)))))</f>
        <v>0</v>
      </c>
      <c r="DU183" s="249">
        <f>DU173*IF(DU$8="",0,(IF(AND($T115&lt;&gt;"",$T115&lt;&gt;0),DU151,IF(DU122=0,0,DU130/DU122))*IF($T151=справочники!$P$10,1,1/(1+IF(Главная!$N$19=справочники!$N$12,0,Главная!$N$23)))))</f>
        <v>0</v>
      </c>
      <c r="DV183" s="249">
        <f>DV173*IF(DV$8="",0,(IF(AND($T115&lt;&gt;"",$T115&lt;&gt;0),DV151,IF(DV122=0,0,DV130/DV122))*IF($T151=справочники!$P$10,1,1/(1+IF(Главная!$N$19=справочники!$N$12,0,Главная!$N$23)))))</f>
        <v>0</v>
      </c>
      <c r="DW183" s="249">
        <f>DW173*IF(DW$8="",0,(IF(AND($T115&lt;&gt;"",$T115&lt;&gt;0),DW151,IF(DW122=0,0,DW130/DW122))*IF($T151=справочники!$P$10,1,1/(1+IF(Главная!$N$19=справочники!$N$12,0,Главная!$N$23)))))</f>
        <v>0</v>
      </c>
      <c r="DX183" s="249">
        <f>DX173*IF(DX$8="",0,(IF(AND($T115&lt;&gt;"",$T115&lt;&gt;0),DX151,IF(DX122=0,0,DX130/DX122))*IF($T151=справочники!$P$10,1,1/(1+IF(Главная!$N$19=справочники!$N$12,0,Главная!$N$23)))))</f>
        <v>0</v>
      </c>
      <c r="DY183" s="249">
        <f>DY173*IF(DY$8="",0,(IF(AND($T115&lt;&gt;"",$T115&lt;&gt;0),DY151,IF(DY122=0,0,DY130/DY122))*IF($T151=справочники!$P$10,1,1/(1+IF(Главная!$N$19=справочники!$N$12,0,Главная!$N$23)))))</f>
        <v>0</v>
      </c>
      <c r="DZ183" s="249">
        <f>DZ173*IF(DZ$8="",0,(IF(AND($T115&lt;&gt;"",$T115&lt;&gt;0),DZ151,IF(DZ122=0,0,DZ130/DZ122))*IF($T151=справочники!$P$10,1,1/(1+IF(Главная!$N$19=справочники!$N$12,0,Главная!$N$23)))))</f>
        <v>0</v>
      </c>
      <c r="EA183" s="249">
        <f>EA173*IF(EA$8="",0,(IF(AND($T115&lt;&gt;"",$T115&lt;&gt;0),EA151,IF(EA122=0,0,EA130/EA122))*IF($T151=справочники!$P$10,1,1/(1+IF(Главная!$N$19=справочники!$N$12,0,Главная!$N$23)))))</f>
        <v>0</v>
      </c>
      <c r="EB183" s="249">
        <f>EB173*IF(EB$8="",0,(IF(AND($T115&lt;&gt;"",$T115&lt;&gt;0),EB151,IF(EB122=0,0,EB130/EB122))*IF($T151=справочники!$P$10,1,1/(1+IF(Главная!$N$19=справочники!$N$12,0,Главная!$N$23)))))</f>
        <v>0</v>
      </c>
      <c r="EC183" s="249">
        <f>EC173*IF(EC$8="",0,(IF(AND($T115&lt;&gt;"",$T115&lt;&gt;0),EC151,IF(EC122=0,0,EC130/EC122))*IF($T151=справочники!$P$10,1,1/(1+IF(Главная!$N$19=справочники!$N$12,0,Главная!$N$23)))))</f>
        <v>0</v>
      </c>
      <c r="ED183" s="249">
        <f>ED173*IF(ED$8="",0,(IF(AND($T115&lt;&gt;"",$T115&lt;&gt;0),ED151,IF(ED122=0,0,ED130/ED122))*IF($T151=справочники!$P$10,1,1/(1+IF(Главная!$N$19=справочники!$N$12,0,Главная!$N$23)))))</f>
        <v>0</v>
      </c>
      <c r="EE183" s="249">
        <f>EE173*IF(EE$8="",0,(IF(AND($T115&lt;&gt;"",$T115&lt;&gt;0),EE151,IF(EE122=0,0,EE130/EE122))*IF($T151=справочники!$P$10,1,1/(1+IF(Главная!$N$19=справочники!$N$12,0,Главная!$N$23)))))</f>
        <v>0</v>
      </c>
      <c r="EF183" s="249">
        <f>EF173*IF(EF$8="",0,(IF(AND($T115&lt;&gt;"",$T115&lt;&gt;0),EF151,IF(EF122=0,0,EF130/EF122))*IF($T151=справочники!$P$10,1,1/(1+IF(Главная!$N$19=справочники!$N$12,0,Главная!$N$23)))))</f>
        <v>0</v>
      </c>
      <c r="EG183" s="249">
        <f>EG173*IF(EG$8="",0,(IF(AND($T115&lt;&gt;"",$T115&lt;&gt;0),EG151,IF(EG122=0,0,EG130/EG122))*IF($T151=справочники!$P$10,1,1/(1+IF(Главная!$N$19=справочники!$N$12,0,Главная!$N$23)))))</f>
        <v>0</v>
      </c>
      <c r="EH183" s="249">
        <f>EH173*IF(EH$8="",0,(IF(AND($T115&lt;&gt;"",$T115&lt;&gt;0),EH151,IF(EH122=0,0,EH130/EH122))*IF($T151=справочники!$P$10,1,1/(1+IF(Главная!$N$19=справочники!$N$12,0,Главная!$N$23)))))</f>
        <v>0</v>
      </c>
      <c r="EI183" s="249">
        <f>EI173*IF(EI$8="",0,(IF(AND($T115&lt;&gt;"",$T115&lt;&gt;0),EI151,IF(EI122=0,0,EI130/EI122))*IF($T151=справочники!$P$10,1,1/(1+IF(Главная!$N$19=справочники!$N$12,0,Главная!$N$23)))))</f>
        <v>0</v>
      </c>
      <c r="EJ183" s="249">
        <f>EJ173*IF(EJ$8="",0,(IF(AND($T115&lt;&gt;"",$T115&lt;&gt;0),EJ151,IF(EJ122=0,0,EJ130/EJ122))*IF($T151=справочники!$P$10,1,1/(1+IF(Главная!$N$19=справочники!$N$12,0,Главная!$N$23)))))</f>
        <v>0</v>
      </c>
      <c r="EK183" s="249">
        <f>EK173*IF(EK$8="",0,(IF(AND($T115&lt;&gt;"",$T115&lt;&gt;0),EK151,IF(EK122=0,0,EK130/EK122))*IF($T151=справочники!$P$10,1,1/(1+IF(Главная!$N$19=справочники!$N$12,0,Главная!$N$23)))))</f>
        <v>0</v>
      </c>
      <c r="EL183" s="249">
        <f>EL173*IF(EL$8="",0,(IF(AND($T115&lt;&gt;"",$T115&lt;&gt;0),EL151,IF(EL122=0,0,EL130/EL122))*IF($T151=справочники!$P$10,1,1/(1+IF(Главная!$N$19=справочники!$N$12,0,Главная!$N$23)))))</f>
        <v>0</v>
      </c>
      <c r="EM183" s="249">
        <f>EM173*IF(EM$8="",0,(IF(AND($T115&lt;&gt;"",$T115&lt;&gt;0),EM151,IF(EM122=0,0,EM130/EM122))*IF($T151=справочники!$P$10,1,1/(1+IF(Главная!$N$19=справочники!$N$12,0,Главная!$N$23)))))</f>
        <v>0</v>
      </c>
      <c r="EN183" s="249">
        <f>EN173*IF(EN$8="",0,(IF(AND($T115&lt;&gt;"",$T115&lt;&gt;0),EN151,IF(EN122=0,0,EN130/EN122))*IF($T151=справочники!$P$10,1,1/(1+IF(Главная!$N$19=справочники!$N$12,0,Главная!$N$23)))))</f>
        <v>0</v>
      </c>
      <c r="EO183" s="249">
        <f>EO173*IF(EO$8="",0,(IF(AND($T115&lt;&gt;"",$T115&lt;&gt;0),EO151,IF(EO122=0,0,EO130/EO122))*IF($T151=справочники!$P$10,1,1/(1+IF(Главная!$N$19=справочники!$N$12,0,Главная!$N$23)))))</f>
        <v>0</v>
      </c>
      <c r="EP183" s="249">
        <f>EP173*IF(EP$8="",0,(IF(AND($T115&lt;&gt;"",$T115&lt;&gt;0),EP151,IF(EP122=0,0,EP130/EP122))*IF($T151=справочники!$P$10,1,1/(1+IF(Главная!$N$19=справочники!$N$12,0,Главная!$N$23)))))</f>
        <v>0</v>
      </c>
      <c r="EQ183" s="249">
        <f>EQ173*IF(EQ$8="",0,(IF(AND($T115&lt;&gt;"",$T115&lt;&gt;0),EQ151,IF(EQ122=0,0,EQ130/EQ122))*IF($T151=справочники!$P$10,1,1/(1+IF(Главная!$N$19=справочники!$N$12,0,Главная!$N$23)))))</f>
        <v>0</v>
      </c>
      <c r="ER183" s="249">
        <f>ER173*IF(ER$8="",0,(IF(AND($T115&lt;&gt;"",$T115&lt;&gt;0),ER151,IF(ER122=0,0,ER130/ER122))*IF($T151=справочники!$P$10,1,1/(1+IF(Главная!$N$19=справочники!$N$12,0,Главная!$N$23)))))</f>
        <v>0</v>
      </c>
      <c r="ES183" s="249">
        <f>ES173*IF(ES$8="",0,(IF(AND($T115&lt;&gt;"",$T115&lt;&gt;0),ES151,IF(ES122=0,0,ES130/ES122))*IF($T151=справочники!$P$10,1,1/(1+IF(Главная!$N$19=справочники!$N$12,0,Главная!$N$23)))))</f>
        <v>0</v>
      </c>
      <c r="ET183" s="249">
        <f>ET173*IF(ET$8="",0,(IF(AND($T115&lt;&gt;"",$T115&lt;&gt;0),ET151,IF(ET122=0,0,ET130/ET122))*IF($T151=справочники!$P$10,1,1/(1+IF(Главная!$N$19=справочники!$N$12,0,Главная!$N$23)))))</f>
        <v>0</v>
      </c>
      <c r="EU183" s="249">
        <f>EU173*IF(EU$8="",0,(IF(AND($T115&lt;&gt;"",$T115&lt;&gt;0),EU151,IF(EU122=0,0,EU130/EU122))*IF($T151=справочники!$P$10,1,1/(1+IF(Главная!$N$19=справочники!$N$12,0,Главная!$N$23)))))</f>
        <v>0</v>
      </c>
      <c r="EV183" s="249">
        <f>EV173*IF(EV$8="",0,(IF(AND($T115&lt;&gt;"",$T115&lt;&gt;0),EV151,IF(EV122=0,0,EV130/EV122))*IF($T151=справочники!$P$10,1,1/(1+IF(Главная!$N$19=справочники!$N$12,0,Главная!$N$23)))))</f>
        <v>0</v>
      </c>
      <c r="EW183" s="249">
        <f>EW173*IF(EW$8="",0,(IF(AND($T115&lt;&gt;"",$T115&lt;&gt;0),EW151,IF(EW122=0,0,EW130/EW122))*IF($T151=справочники!$P$10,1,1/(1+IF(Главная!$N$19=справочники!$N$12,0,Главная!$N$23)))))</f>
        <v>0</v>
      </c>
      <c r="EX183" s="249">
        <f>EX173*IF(EX$8="",0,(IF(AND($T115&lt;&gt;"",$T115&lt;&gt;0),EX151,IF(EX122=0,0,EX130/EX122))*IF($T151=справочники!$P$10,1,1/(1+IF(Главная!$N$19=справочники!$N$12,0,Главная!$N$23)))))</f>
        <v>0</v>
      </c>
      <c r="EY183" s="249">
        <f>EY173*IF(EY$8="",0,(IF(AND($T115&lt;&gt;"",$T115&lt;&gt;0),EY151,IF(EY122=0,0,EY130/EY122))*IF($T151=справочники!$P$10,1,1/(1+IF(Главная!$N$19=справочники!$N$12,0,Главная!$N$23)))))</f>
        <v>0</v>
      </c>
      <c r="EZ183" s="249">
        <f>EZ173*IF(EZ$8="",0,(IF(AND($T115&lt;&gt;"",$T115&lt;&gt;0),EZ151,IF(EZ122=0,0,EZ130/EZ122))*IF($T151=справочники!$P$10,1,1/(1+IF(Главная!$N$19=справочники!$N$12,0,Главная!$N$23)))))</f>
        <v>0</v>
      </c>
      <c r="FA183" s="249">
        <f>FA173*IF(FA$8="",0,(IF(AND($T115&lt;&gt;"",$T115&lt;&gt;0),FA151,IF(FA122=0,0,FA130/FA122))*IF($T151=справочники!$P$10,1,1/(1+IF(Главная!$N$19=справочники!$N$12,0,Главная!$N$23)))))</f>
        <v>0</v>
      </c>
      <c r="FB183" s="249">
        <f>FB173*IF(FB$8="",0,(IF(AND($T115&lt;&gt;"",$T115&lt;&gt;0),FB151,IF(FB122=0,0,FB130/FB122))*IF($T151=справочники!$P$10,1,1/(1+IF(Главная!$N$19=справочники!$N$12,0,Главная!$N$23)))))</f>
        <v>0</v>
      </c>
      <c r="FC183" s="249">
        <f>FC173*IF(FC$8="",0,(IF(AND($T115&lt;&gt;"",$T115&lt;&gt;0),FC151,IF(FC122=0,0,FC130/FC122))*IF($T151=справочники!$P$10,1,1/(1+IF(Главная!$N$19=справочники!$N$12,0,Главная!$N$23)))))</f>
        <v>0</v>
      </c>
      <c r="FD183" s="249">
        <f>FD173*IF(FD$8="",0,(IF(AND($T115&lt;&gt;"",$T115&lt;&gt;0),FD151,IF(FD122=0,0,FD130/FD122))*IF($T151=справочники!$P$10,1,1/(1+IF(Главная!$N$19=справочники!$N$12,0,Главная!$N$23)))))</f>
        <v>0</v>
      </c>
      <c r="FE183" s="249">
        <f>FE173*IF(FE$8="",0,(IF(AND($T115&lt;&gt;"",$T115&lt;&gt;0),FE151,IF(FE122=0,0,FE130/FE122))*IF($T151=справочники!$P$10,1,1/(1+IF(Главная!$N$19=справочники!$N$12,0,Главная!$N$23)))))</f>
        <v>0</v>
      </c>
      <c r="FF183" s="249">
        <f>FF173*IF(FF$8="",0,(IF(AND($T115&lt;&gt;"",$T115&lt;&gt;0),FF151,IF(FF122=0,0,FF130/FF122))*IF($T151=справочники!$P$10,1,1/(1+IF(Главная!$N$19=справочники!$N$12,0,Главная!$N$23)))))</f>
        <v>0</v>
      </c>
      <c r="FG183" s="249">
        <f>FG173*IF(FG$8="",0,(IF(AND($T115&lt;&gt;"",$T115&lt;&gt;0),FG151,IF(FG122=0,0,FG130/FG122))*IF($T151=справочники!$P$10,1,1/(1+IF(Главная!$N$19=справочники!$N$12,0,Главная!$N$23)))))</f>
        <v>0</v>
      </c>
      <c r="FH183" s="249">
        <f>FH173*IF(FH$8="",0,(IF(AND($T115&lt;&gt;"",$T115&lt;&gt;0),FH151,IF(FH122=0,0,FH130/FH122))*IF($T151=справочники!$P$10,1,1/(1+IF(Главная!$N$19=справочники!$N$12,0,Главная!$N$23)))))</f>
        <v>0</v>
      </c>
      <c r="FI183" s="249">
        <f>FI173*IF(FI$8="",0,(IF(AND($T115&lt;&gt;"",$T115&lt;&gt;0),FI151,IF(FI122=0,0,FI130/FI122))*IF($T151=справочники!$P$10,1,1/(1+IF(Главная!$N$19=справочники!$N$12,0,Главная!$N$23)))))</f>
        <v>0</v>
      </c>
      <c r="FJ183" s="249">
        <f>FJ173*IF(FJ$8="",0,(IF(AND($T115&lt;&gt;"",$T115&lt;&gt;0),FJ151,IF(FJ122=0,0,FJ130/FJ122))*IF($T151=справочники!$P$10,1,1/(1+IF(Главная!$N$19=справочники!$N$12,0,Главная!$N$23)))))</f>
        <v>0</v>
      </c>
      <c r="FK183" s="249">
        <f>FK173*IF(FK$8="",0,(IF(AND($T115&lt;&gt;"",$T115&lt;&gt;0),FK151,IF(FK122=0,0,FK130/FK122))*IF($T151=справочники!$P$10,1,1/(1+IF(Главная!$N$19=справочники!$N$12,0,Главная!$N$23)))))</f>
        <v>0</v>
      </c>
      <c r="FL183" s="249">
        <f>FL173*IF(FL$8="",0,(IF(AND($T115&lt;&gt;"",$T115&lt;&gt;0),FL151,IF(FL122=0,0,FL130/FL122))*IF($T151=справочники!$P$10,1,1/(1+IF(Главная!$N$19=справочники!$N$12,0,Главная!$N$23)))))</f>
        <v>0</v>
      </c>
      <c r="FM183" s="249">
        <f>FM173*IF(FM$8="",0,(IF(AND($T115&lt;&gt;"",$T115&lt;&gt;0),FM151,IF(FM122=0,0,FM130/FM122))*IF($T151=справочники!$P$10,1,1/(1+IF(Главная!$N$19=справочники!$N$12,0,Главная!$N$23)))))</f>
        <v>0</v>
      </c>
      <c r="FN183" s="249">
        <f>FN173*IF(FN$8="",0,(IF(AND($T115&lt;&gt;"",$T115&lt;&gt;0),FN151,IF(FN122=0,0,FN130/FN122))*IF($T151=справочники!$P$10,1,1/(1+IF(Главная!$N$19=справочники!$N$12,0,Главная!$N$23)))))</f>
        <v>0</v>
      </c>
      <c r="FO183" s="249">
        <f>FO173*IF(FO$8="",0,(IF(AND($T115&lt;&gt;"",$T115&lt;&gt;0),FO151,IF(FO122=0,0,FO130/FO122))*IF($T151=справочники!$P$10,1,1/(1+IF(Главная!$N$19=справочники!$N$12,0,Главная!$N$23)))))</f>
        <v>0</v>
      </c>
      <c r="FP183" s="249">
        <f>FP173*IF(FP$8="",0,(IF(AND($T115&lt;&gt;"",$T115&lt;&gt;0),FP151,IF(FP122=0,0,FP130/FP122))*IF($T151=справочники!$P$10,1,1/(1+IF(Главная!$N$19=справочники!$N$12,0,Главная!$N$23)))))</f>
        <v>0</v>
      </c>
      <c r="FQ183" s="249">
        <f>FQ173*IF(FQ$8="",0,(IF(AND($T115&lt;&gt;"",$T115&lt;&gt;0),FQ151,IF(FQ122=0,0,FQ130/FQ122))*IF($T151=справочники!$P$10,1,1/(1+IF(Главная!$N$19=справочники!$N$12,0,Главная!$N$23)))))</f>
        <v>0</v>
      </c>
      <c r="FR183" s="249">
        <f>FR173*IF(FR$8="",0,(IF(AND($T115&lt;&gt;"",$T115&lt;&gt;0),FR151,IF(FR122=0,0,FR130/FR122))*IF($T151=справочники!$P$10,1,1/(1+IF(Главная!$N$19=справочники!$N$12,0,Главная!$N$23)))))</f>
        <v>0</v>
      </c>
      <c r="FS183" s="249">
        <f>FS173*IF(FS$8="",0,(IF(AND($T115&lt;&gt;"",$T115&lt;&gt;0),FS151,IF(FS122=0,0,FS130/FS122))*IF($T151=справочники!$P$10,1,1/(1+IF(Главная!$N$19=справочники!$N$12,0,Главная!$N$23)))))</f>
        <v>0</v>
      </c>
      <c r="FT183" s="249">
        <f>FT173*IF(FT$8="",0,(IF(AND($T115&lt;&gt;"",$T115&lt;&gt;0),FT151,IF(FT122=0,0,FT130/FT122))*IF($T151=справочники!$P$10,1,1/(1+IF(Главная!$N$19=справочники!$N$12,0,Главная!$N$23)))))</f>
        <v>0</v>
      </c>
      <c r="FU183" s="249">
        <f>FU173*IF(FU$8="",0,(IF(AND($T115&lt;&gt;"",$T115&lt;&gt;0),FU151,IF(FU122=0,0,FU130/FU122))*IF($T151=справочники!$P$10,1,1/(1+IF(Главная!$N$19=справочники!$N$12,0,Главная!$N$23)))))</f>
        <v>0</v>
      </c>
      <c r="FV183" s="249">
        <f>FV173*IF(FV$8="",0,(IF(AND($T115&lt;&gt;"",$T115&lt;&gt;0),FV151,IF(FV122=0,0,FV130/FV122))*IF($T151=справочники!$P$10,1,1/(1+IF(Главная!$N$19=справочники!$N$12,0,Главная!$N$23)))))</f>
        <v>0</v>
      </c>
      <c r="FW183" s="249">
        <f>FW173*IF(FW$8="",0,(IF(AND($T115&lt;&gt;"",$T115&lt;&gt;0),FW151,IF(FW122=0,0,FW130/FW122))*IF($T151=справочники!$P$10,1,1/(1+IF(Главная!$N$19=справочники!$N$12,0,Главная!$N$23)))))</f>
        <v>0</v>
      </c>
      <c r="FX183" s="249">
        <f>FX173*IF(FX$8="",0,(IF(AND($T115&lt;&gt;"",$T115&lt;&gt;0),FX151,IF(FX122=0,0,FX130/FX122))*IF($T151=справочники!$P$10,1,1/(1+IF(Главная!$N$19=справочники!$N$12,0,Главная!$N$23)))))</f>
        <v>0</v>
      </c>
      <c r="FY183" s="249">
        <f>FY173*IF(FY$8="",0,(IF(AND($T115&lt;&gt;"",$T115&lt;&gt;0),FY151,IF(FY122=0,0,FY130/FY122))*IF($T151=справочники!$P$10,1,1/(1+IF(Главная!$N$19=справочники!$N$12,0,Главная!$N$23)))))</f>
        <v>0</v>
      </c>
      <c r="FZ183" s="249">
        <f>FZ173*IF(FZ$8="",0,(IF(AND($T115&lt;&gt;"",$T115&lt;&gt;0),FZ151,IF(FZ122=0,0,FZ130/FZ122))*IF($T151=справочники!$P$10,1,1/(1+IF(Главная!$N$19=справочники!$N$12,0,Главная!$N$23)))))</f>
        <v>0</v>
      </c>
      <c r="GA183" s="249">
        <f>GA173*IF(GA$8="",0,(IF(AND($T115&lt;&gt;"",$T115&lt;&gt;0),GA151,IF(GA122=0,0,GA130/GA122))*IF($T151=справочники!$P$10,1,1/(1+IF(Главная!$N$19=справочники!$N$12,0,Главная!$N$23)))))</f>
        <v>0</v>
      </c>
      <c r="GB183" s="249">
        <f>GB173*IF(GB$8="",0,(IF(AND($T115&lt;&gt;"",$T115&lt;&gt;0),GB151,IF(GB122=0,0,GB130/GB122))*IF($T151=справочники!$P$10,1,1/(1+IF(Главная!$N$19=справочники!$N$12,0,Главная!$N$23)))))</f>
        <v>0</v>
      </c>
      <c r="GC183" s="249">
        <f>GC173*IF(GC$8="",0,(IF(AND($T115&lt;&gt;"",$T115&lt;&gt;0),GC151,IF(GC122=0,0,GC130/GC122))*IF($T151=справочники!$P$10,1,1/(1+IF(Главная!$N$19=справочники!$N$12,0,Главная!$N$23)))))</f>
        <v>0</v>
      </c>
      <c r="GD183" s="249">
        <f>GD173*IF(GD$8="",0,(IF(AND($T115&lt;&gt;"",$T115&lt;&gt;0),GD151,IF(GD122=0,0,GD130/GD122))*IF($T151=справочники!$P$10,1,1/(1+IF(Главная!$N$19=справочники!$N$12,0,Главная!$N$23)))))</f>
        <v>0</v>
      </c>
      <c r="GE183" s="249">
        <f>GE173*IF(GE$8="",0,(IF(AND($T115&lt;&gt;"",$T115&lt;&gt;0),GE151,IF(GE122=0,0,GE130/GE122))*IF($T151=справочники!$P$10,1,1/(1+IF(Главная!$N$19=справочники!$N$12,0,Главная!$N$23)))))</f>
        <v>0</v>
      </c>
      <c r="GF183" s="249">
        <f>GF173*IF(GF$8="",0,(IF(AND($T115&lt;&gt;"",$T115&lt;&gt;0),GF151,IF(GF122=0,0,GF130/GF122))*IF($T151=справочники!$P$10,1,1/(1+IF(Главная!$N$19=справочники!$N$12,0,Главная!$N$23)))))</f>
        <v>0</v>
      </c>
      <c r="GG183" s="249">
        <f>GG173*IF(GG$8="",0,(IF(AND($T115&lt;&gt;"",$T115&lt;&gt;0),GG151,IF(GG122=0,0,GG130/GG122))*IF($T151=справочники!$P$10,1,1/(1+IF(Главная!$N$19=справочники!$N$12,0,Главная!$N$23)))))</f>
        <v>0</v>
      </c>
      <c r="GH183" s="249">
        <f>GH173*IF(GH$8="",0,(IF(AND($T115&lt;&gt;"",$T115&lt;&gt;0),GH151,IF(GH122=0,0,GH130/GH122))*IF($T151=справочники!$P$10,1,1/(1+IF(Главная!$N$19=справочники!$N$12,0,Главная!$N$23)))))</f>
        <v>0</v>
      </c>
      <c r="GI183" s="249">
        <f>GI173*IF(GI$8="",0,(IF(AND($T115&lt;&gt;"",$T115&lt;&gt;0),GI151,IF(GI122=0,0,GI130/GI122))*IF($T151=справочники!$P$10,1,1/(1+IF(Главная!$N$19=справочники!$N$12,0,Главная!$N$23)))))</f>
        <v>0</v>
      </c>
      <c r="GJ183" s="249">
        <f>GJ173*IF(GJ$8="",0,(IF(AND($T115&lt;&gt;"",$T115&lt;&gt;0),GJ151,IF(GJ122=0,0,GJ130/GJ122))*IF($T151=справочники!$P$10,1,1/(1+IF(Главная!$N$19=справочники!$N$12,0,Главная!$N$23)))))</f>
        <v>0</v>
      </c>
      <c r="GK183" s="249">
        <f>GK173*IF(GK$8="",0,(IF(AND($T115&lt;&gt;"",$T115&lt;&gt;0),GK151,IF(GK122=0,0,GK130/GK122))*IF($T151=справочники!$P$10,1,1/(1+IF(Главная!$N$19=справочники!$N$12,0,Главная!$N$23)))))</f>
        <v>0</v>
      </c>
      <c r="GL183" s="249">
        <f>GL173*IF(GL$8="",0,(IF(AND($T115&lt;&gt;"",$T115&lt;&gt;0),GL151,IF(GL122=0,0,GL130/GL122))*IF($T151=справочники!$P$10,1,1/(1+IF(Главная!$N$19=справочники!$N$12,0,Главная!$N$23)))))</f>
        <v>0</v>
      </c>
      <c r="GM183" s="249">
        <f>GM173*IF(GM$8="",0,(IF(AND($T115&lt;&gt;"",$T115&lt;&gt;0),GM151,IF(GM122=0,0,GM130/GM122))*IF($T151=справочники!$P$10,1,1/(1+IF(Главная!$N$19=справочники!$N$12,0,Главная!$N$23)))))</f>
        <v>0</v>
      </c>
      <c r="GN183" s="249">
        <f>GN173*IF(GN$8="",0,(IF(AND($T115&lt;&gt;"",$T115&lt;&gt;0),GN151,IF(GN122=0,0,GN130/GN122))*IF($T151=справочники!$P$10,1,1/(1+IF(Главная!$N$19=справочники!$N$12,0,Главная!$N$23)))))</f>
        <v>0</v>
      </c>
      <c r="GO183" s="249">
        <f>GO173*IF(GO$8="",0,(IF(AND($T115&lt;&gt;"",$T115&lt;&gt;0),GO151,IF(GO122=0,0,GO130/GO122))*IF($T151=справочники!$P$10,1,1/(1+IF(Главная!$N$19=справочники!$N$12,0,Главная!$N$23)))))</f>
        <v>0</v>
      </c>
      <c r="GP183" s="249">
        <f>GP173*IF(GP$8="",0,(IF(AND($T115&lt;&gt;"",$T115&lt;&gt;0),GP151,IF(GP122=0,0,GP130/GP122))*IF($T151=справочники!$P$10,1,1/(1+IF(Главная!$N$19=справочники!$N$12,0,Главная!$N$23)))))</f>
        <v>0</v>
      </c>
      <c r="GQ183" s="249">
        <f>GQ173*IF(GQ$8="",0,(IF(AND($T115&lt;&gt;"",$T115&lt;&gt;0),GQ151,IF(GQ122=0,0,GQ130/GQ122))*IF($T151=справочники!$P$10,1,1/(1+IF(Главная!$N$19=справочники!$N$12,0,Главная!$N$23)))))</f>
        <v>0</v>
      </c>
      <c r="GR183" s="249">
        <f>GR173*IF(GR$8="",0,(IF(AND($T115&lt;&gt;"",$T115&lt;&gt;0),GR151,IF(GR122=0,0,GR130/GR122))*IF($T151=справочники!$P$10,1,1/(1+IF(Главная!$N$19=справочники!$N$12,0,Главная!$N$23)))))</f>
        <v>0</v>
      </c>
      <c r="GS183" s="249">
        <f>GS173*IF(GS$8="",0,(IF(AND($T115&lt;&gt;"",$T115&lt;&gt;0),GS151,IF(GS122=0,0,GS130/GS122))*IF($T151=справочники!$P$10,1,1/(1+IF(Главная!$N$19=справочники!$N$12,0,Главная!$N$23)))))</f>
        <v>0</v>
      </c>
      <c r="GT183" s="249">
        <f>GT173*IF(GT$8="",0,(IF(AND($T115&lt;&gt;"",$T115&lt;&gt;0),GT151,IF(GT122=0,0,GT130/GT122))*IF($T151=справочники!$P$10,1,1/(1+IF(Главная!$N$19=справочники!$N$12,0,Главная!$N$23)))))</f>
        <v>0</v>
      </c>
      <c r="GU183" s="249">
        <f>GU173*IF(GU$8="",0,(IF(AND($T115&lt;&gt;"",$T115&lt;&gt;0),GU151,IF(GU122=0,0,GU130/GU122))*IF($T151=справочники!$P$10,1,1/(1+IF(Главная!$N$19=справочники!$N$12,0,Главная!$N$23)))))</f>
        <v>0</v>
      </c>
      <c r="GV183" s="249">
        <f>GV173*IF(GV$8="",0,(IF(AND($T115&lt;&gt;"",$T115&lt;&gt;0),GV151,IF(GV122=0,0,GV130/GV122))*IF($T151=справочники!$P$10,1,1/(1+IF(Главная!$N$19=справочники!$N$12,0,Главная!$N$23)))))</f>
        <v>0</v>
      </c>
      <c r="GW183" s="249">
        <f>GW173*IF(GW$8="",0,(IF(AND($T115&lt;&gt;"",$T115&lt;&gt;0),GW151,IF(GW122=0,0,GW130/GW122))*IF($T151=справочники!$P$10,1,1/(1+IF(Главная!$N$19=справочники!$N$12,0,Главная!$N$23)))))</f>
        <v>0</v>
      </c>
      <c r="GX183" s="249">
        <f>GX173*IF(GX$8="",0,(IF(AND($T115&lt;&gt;"",$T115&lt;&gt;0),GX151,IF(GX122=0,0,GX130/GX122))*IF($T151=справочники!$P$10,1,1/(1+IF(Главная!$N$19=справочники!$N$12,0,Главная!$N$23)))))</f>
        <v>0</v>
      </c>
      <c r="GY183" s="249">
        <f>GY173*IF(GY$8="",0,(IF(AND($T115&lt;&gt;"",$T115&lt;&gt;0),GY151,IF(GY122=0,0,GY130/GY122))*IF($T151=справочники!$P$10,1,1/(1+IF(Главная!$N$19=справочники!$N$12,0,Главная!$N$23)))))</f>
        <v>0</v>
      </c>
      <c r="GZ183" s="249">
        <f>GZ173*IF(GZ$8="",0,(IF(AND($T115&lt;&gt;"",$T115&lt;&gt;0),GZ151,IF(GZ122=0,0,GZ130/GZ122))*IF($T151=справочники!$P$10,1,1/(1+IF(Главная!$N$19=справочники!$N$12,0,Главная!$N$23)))))</f>
        <v>0</v>
      </c>
      <c r="HA183" s="228"/>
      <c r="HB183" s="228"/>
    </row>
    <row r="184" spans="1:210" s="239" customFormat="1" ht="10.199999999999999">
      <c r="A184" s="228"/>
      <c r="B184" s="229"/>
      <c r="C184" s="230"/>
      <c r="D184" s="229"/>
      <c r="E184" s="270"/>
      <c r="F184" s="116"/>
      <c r="G184" s="231"/>
      <c r="H184" s="228"/>
      <c r="I184" s="228" t="str">
        <f t="shared" si="876"/>
        <v>Стоимостная структура 1 ед. выпущенной готовой продукции</v>
      </c>
      <c r="J184" s="228"/>
      <c r="K184" s="228"/>
      <c r="L184" s="228"/>
      <c r="M184" s="232"/>
      <c r="N184" s="233" t="str">
        <f t="shared" si="874"/>
        <v/>
      </c>
      <c r="O184" s="228"/>
      <c r="P184" s="231"/>
      <c r="Q184" s="228" t="s">
        <v>26</v>
      </c>
      <c r="R184" s="228"/>
      <c r="S184" s="235"/>
      <c r="T184" s="228"/>
      <c r="U184" s="228"/>
      <c r="V184" s="228"/>
      <c r="W184" s="235">
        <f t="shared" si="875"/>
        <v>0</v>
      </c>
      <c r="X184" s="236"/>
      <c r="Y184" s="231"/>
      <c r="Z184" s="237"/>
      <c r="AA184" s="249">
        <f>AA173*IF(AA$8="",0,(IF(AND($T115&lt;&gt;"",$T115&lt;&gt;0),AA152,IF(AA122=0,0,AA131/AA122))*IF($T152=справочники!$P$10,1,1/(1+IF(Главная!$N$19=справочники!$N$12,0,Главная!$N$23)))))</f>
        <v>0</v>
      </c>
      <c r="AB184" s="249">
        <f>AB173*IF(AB$8="",0,(IF(AND($T115&lt;&gt;"",$T115&lt;&gt;0),AB152,IF(AB122=0,0,AB131/AB122))*IF($T152=справочники!$P$10,1,1/(1+IF(Главная!$N$19=справочники!$N$12,0,Главная!$N$23)))))</f>
        <v>0</v>
      </c>
      <c r="AC184" s="249">
        <f>AC173*IF(AC$8="",0,(IF(AND($T115&lt;&gt;"",$T115&lt;&gt;0),AC152,IF(AC122=0,0,AC131/AC122))*IF($T152=справочники!$P$10,1,1/(1+IF(Главная!$N$19=справочники!$N$12,0,Главная!$N$23)))))</f>
        <v>0</v>
      </c>
      <c r="AD184" s="249">
        <f>AD173*IF(AD$8="",0,(IF(AND($T115&lt;&gt;"",$T115&lt;&gt;0),AD152,IF(AD122=0,0,AD131/AD122))*IF($T152=справочники!$P$10,1,1/(1+IF(Главная!$N$19=справочники!$N$12,0,Главная!$N$23)))))</f>
        <v>0</v>
      </c>
      <c r="AE184" s="249">
        <f>AE173*IF(AE$8="",0,(IF(AND($T115&lt;&gt;"",$T115&lt;&gt;0),AE152,IF(AE122=0,0,AE131/AE122))*IF($T152=справочники!$P$10,1,1/(1+IF(Главная!$N$19=справочники!$N$12,0,Главная!$N$23)))))</f>
        <v>0</v>
      </c>
      <c r="AF184" s="249">
        <f>AF173*IF(AF$8="",0,(IF(AND($T115&lt;&gt;"",$T115&lt;&gt;0),AF152,IF(AF122=0,0,AF131/AF122))*IF($T152=справочники!$P$10,1,1/(1+IF(Главная!$N$19=справочники!$N$12,0,Главная!$N$23)))))</f>
        <v>0</v>
      </c>
      <c r="AG184" s="249">
        <f>AG173*IF(AG$8="",0,(IF(AND($T115&lt;&gt;"",$T115&lt;&gt;0),AG152,IF(AG122=0,0,AG131/AG122))*IF($T152=справочники!$P$10,1,1/(1+IF(Главная!$N$19=справочники!$N$12,0,Главная!$N$23)))))</f>
        <v>0</v>
      </c>
      <c r="AH184" s="249">
        <f>AH173*IF(AH$8="",0,(IF(AND($T115&lt;&gt;"",$T115&lt;&gt;0),AH152,IF(AH122=0,0,AH131/AH122))*IF($T152=справочники!$P$10,1,1/(1+IF(Главная!$N$19=справочники!$N$12,0,Главная!$N$23)))))</f>
        <v>0</v>
      </c>
      <c r="AI184" s="249">
        <f>AI173*IF(AI$8="",0,(IF(AND($T115&lt;&gt;"",$T115&lt;&gt;0),AI152,IF(AI122=0,0,AI131/AI122))*IF($T152=справочники!$P$10,1,1/(1+IF(Главная!$N$19=справочники!$N$12,0,Главная!$N$23)))))</f>
        <v>0</v>
      </c>
      <c r="AJ184" s="249">
        <f>AJ173*IF(AJ$8="",0,(IF(AND($T115&lt;&gt;"",$T115&lt;&gt;0),AJ152,IF(AJ122=0,0,AJ131/AJ122))*IF($T152=справочники!$P$10,1,1/(1+IF(Главная!$N$19=справочники!$N$12,0,Главная!$N$23)))))</f>
        <v>0</v>
      </c>
      <c r="AK184" s="249">
        <f>AK173*IF(AK$8="",0,(IF(AND($T115&lt;&gt;"",$T115&lt;&gt;0),AK152,IF(AK122=0,0,AK131/AK122))*IF($T152=справочники!$P$10,1,1/(1+IF(Главная!$N$19=справочники!$N$12,0,Главная!$N$23)))))</f>
        <v>0</v>
      </c>
      <c r="AL184" s="249">
        <f>AL173*IF(AL$8="",0,(IF(AND($T115&lt;&gt;"",$T115&lt;&gt;0),AL152,IF(AL122=0,0,AL131/AL122))*IF($T152=справочники!$P$10,1,1/(1+IF(Главная!$N$19=справочники!$N$12,0,Главная!$N$23)))))</f>
        <v>0</v>
      </c>
      <c r="AM184" s="249">
        <f>AM173*IF(AM$8="",0,(IF(AND($T115&lt;&gt;"",$T115&lt;&gt;0),AM152,IF(AM122=0,0,AM131/AM122))*IF($T152=справочники!$P$10,1,1/(1+IF(Главная!$N$19=справочники!$N$12,0,Главная!$N$23)))))</f>
        <v>0</v>
      </c>
      <c r="AN184" s="249">
        <f>AN173*IF(AN$8="",0,(IF(AND($T115&lt;&gt;"",$T115&lt;&gt;0),AN152,IF(AN122=0,0,AN131/AN122))*IF($T152=справочники!$P$10,1,1/(1+IF(Главная!$N$19=справочники!$N$12,0,Главная!$N$23)))))</f>
        <v>0</v>
      </c>
      <c r="AO184" s="249">
        <f>AO173*IF(AO$8="",0,(IF(AND($T115&lt;&gt;"",$T115&lt;&gt;0),AO152,IF(AO122=0,0,AO131/AO122))*IF($T152=справочники!$P$10,1,1/(1+IF(Главная!$N$19=справочники!$N$12,0,Главная!$N$23)))))</f>
        <v>0</v>
      </c>
      <c r="AP184" s="249">
        <f>AP173*IF(AP$8="",0,(IF(AND($T115&lt;&gt;"",$T115&lt;&gt;0),AP152,IF(AP122=0,0,AP131/AP122))*IF($T152=справочники!$P$10,1,1/(1+IF(Главная!$N$19=справочники!$N$12,0,Главная!$N$23)))))</f>
        <v>0</v>
      </c>
      <c r="AQ184" s="249">
        <f>AQ173*IF(AQ$8="",0,(IF(AND($T115&lt;&gt;"",$T115&lt;&gt;0),AQ152,IF(AQ122=0,0,AQ131/AQ122))*IF($T152=справочники!$P$10,1,1/(1+IF(Главная!$N$19=справочники!$N$12,0,Главная!$N$23)))))</f>
        <v>0</v>
      </c>
      <c r="AR184" s="249">
        <f>AR173*IF(AR$8="",0,(IF(AND($T115&lt;&gt;"",$T115&lt;&gt;0),AR152,IF(AR122=0,0,AR131/AR122))*IF($T152=справочники!$P$10,1,1/(1+IF(Главная!$N$19=справочники!$N$12,0,Главная!$N$23)))))</f>
        <v>0</v>
      </c>
      <c r="AS184" s="249">
        <f>AS173*IF(AS$8="",0,(IF(AND($T115&lt;&gt;"",$T115&lt;&gt;0),AS152,IF(AS122=0,0,AS131/AS122))*IF($T152=справочники!$P$10,1,1/(1+IF(Главная!$N$19=справочники!$N$12,0,Главная!$N$23)))))</f>
        <v>0</v>
      </c>
      <c r="AT184" s="249">
        <f>AT173*IF(AT$8="",0,(IF(AND($T115&lt;&gt;"",$T115&lt;&gt;0),AT152,IF(AT122=0,0,AT131/AT122))*IF($T152=справочники!$P$10,1,1/(1+IF(Главная!$N$19=справочники!$N$12,0,Главная!$N$23)))))</f>
        <v>0</v>
      </c>
      <c r="AU184" s="249">
        <f>AU173*IF(AU$8="",0,(IF(AND($T115&lt;&gt;"",$T115&lt;&gt;0),AU152,IF(AU122=0,0,AU131/AU122))*IF($T152=справочники!$P$10,1,1/(1+IF(Главная!$N$19=справочники!$N$12,0,Главная!$N$23)))))</f>
        <v>0</v>
      </c>
      <c r="AV184" s="249">
        <f>AV173*IF(AV$8="",0,(IF(AND($T115&lt;&gt;"",$T115&lt;&gt;0),AV152,IF(AV122=0,0,AV131/AV122))*IF($T152=справочники!$P$10,1,1/(1+IF(Главная!$N$19=справочники!$N$12,0,Главная!$N$23)))))</f>
        <v>0</v>
      </c>
      <c r="AW184" s="249">
        <f>AW173*IF(AW$8="",0,(IF(AND($T115&lt;&gt;"",$T115&lt;&gt;0),AW152,IF(AW122=0,0,AW131/AW122))*IF($T152=справочники!$P$10,1,1/(1+IF(Главная!$N$19=справочники!$N$12,0,Главная!$N$23)))))</f>
        <v>0</v>
      </c>
      <c r="AX184" s="249">
        <f>AX173*IF(AX$8="",0,(IF(AND($T115&lt;&gt;"",$T115&lt;&gt;0),AX152,IF(AX122=0,0,AX131/AX122))*IF($T152=справочники!$P$10,1,1/(1+IF(Главная!$N$19=справочники!$N$12,0,Главная!$N$23)))))</f>
        <v>0</v>
      </c>
      <c r="AY184" s="249">
        <f>AY173*IF(AY$8="",0,(IF(AND($T115&lt;&gt;"",$T115&lt;&gt;0),AY152,IF(AY122=0,0,AY131/AY122))*IF($T152=справочники!$P$10,1,1/(1+IF(Главная!$N$19=справочники!$N$12,0,Главная!$N$23)))))</f>
        <v>0</v>
      </c>
      <c r="AZ184" s="249">
        <f>AZ173*IF(AZ$8="",0,(IF(AND($T115&lt;&gt;"",$T115&lt;&gt;0),AZ152,IF(AZ122=0,0,AZ131/AZ122))*IF($T152=справочники!$P$10,1,1/(1+IF(Главная!$N$19=справочники!$N$12,0,Главная!$N$23)))))</f>
        <v>0</v>
      </c>
      <c r="BA184" s="249">
        <f>BA173*IF(BA$8="",0,(IF(AND($T115&lt;&gt;"",$T115&lt;&gt;0),BA152,IF(BA122=0,0,BA131/BA122))*IF($T152=справочники!$P$10,1,1/(1+IF(Главная!$N$19=справочники!$N$12,0,Главная!$N$23)))))</f>
        <v>0</v>
      </c>
      <c r="BB184" s="249">
        <f>BB173*IF(BB$8="",0,(IF(AND($T115&lt;&gt;"",$T115&lt;&gt;0),BB152,IF(BB122=0,0,BB131/BB122))*IF($T152=справочники!$P$10,1,1/(1+IF(Главная!$N$19=справочники!$N$12,0,Главная!$N$23)))))</f>
        <v>0</v>
      </c>
      <c r="BC184" s="249">
        <f>BC173*IF(BC$8="",0,(IF(AND($T115&lt;&gt;"",$T115&lt;&gt;0),BC152,IF(BC122=0,0,BC131/BC122))*IF($T152=справочники!$P$10,1,1/(1+IF(Главная!$N$19=справочники!$N$12,0,Главная!$N$23)))))</f>
        <v>0</v>
      </c>
      <c r="BD184" s="249">
        <f>BD173*IF(BD$8="",0,(IF(AND($T115&lt;&gt;"",$T115&lt;&gt;0),BD152,IF(BD122=0,0,BD131/BD122))*IF($T152=справочники!$P$10,1,1/(1+IF(Главная!$N$19=справочники!$N$12,0,Главная!$N$23)))))</f>
        <v>0</v>
      </c>
      <c r="BE184" s="249">
        <f>BE173*IF(BE$8="",0,(IF(AND($T115&lt;&gt;"",$T115&lt;&gt;0),BE152,IF(BE122=0,0,BE131/BE122))*IF($T152=справочники!$P$10,1,1/(1+IF(Главная!$N$19=справочники!$N$12,0,Главная!$N$23)))))</f>
        <v>0</v>
      </c>
      <c r="BF184" s="249">
        <f>BF173*IF(BF$8="",0,(IF(AND($T115&lt;&gt;"",$T115&lt;&gt;0),BF152,IF(BF122=0,0,BF131/BF122))*IF($T152=справочники!$P$10,1,1/(1+IF(Главная!$N$19=справочники!$N$12,0,Главная!$N$23)))))</f>
        <v>0</v>
      </c>
      <c r="BG184" s="249">
        <f>BG173*IF(BG$8="",0,(IF(AND($T115&lt;&gt;"",$T115&lt;&gt;0),BG152,IF(BG122=0,0,BG131/BG122))*IF($T152=справочники!$P$10,1,1/(1+IF(Главная!$N$19=справочники!$N$12,0,Главная!$N$23)))))</f>
        <v>0</v>
      </c>
      <c r="BH184" s="249">
        <f>BH173*IF(BH$8="",0,(IF(AND($T115&lt;&gt;"",$T115&lt;&gt;0),BH152,IF(BH122=0,0,BH131/BH122))*IF($T152=справочники!$P$10,1,1/(1+IF(Главная!$N$19=справочники!$N$12,0,Главная!$N$23)))))</f>
        <v>0</v>
      </c>
      <c r="BI184" s="249">
        <f>BI173*IF(BI$8="",0,(IF(AND($T115&lt;&gt;"",$T115&lt;&gt;0),BI152,IF(BI122=0,0,BI131/BI122))*IF($T152=справочники!$P$10,1,1/(1+IF(Главная!$N$19=справочники!$N$12,0,Главная!$N$23)))))</f>
        <v>0</v>
      </c>
      <c r="BJ184" s="249">
        <f>BJ173*IF(BJ$8="",0,(IF(AND($T115&lt;&gt;"",$T115&lt;&gt;0),BJ152,IF(BJ122=0,0,BJ131/BJ122))*IF($T152=справочники!$P$10,1,1/(1+IF(Главная!$N$19=справочники!$N$12,0,Главная!$N$23)))))</f>
        <v>0</v>
      </c>
      <c r="BK184" s="249">
        <f>BK173*IF(BK$8="",0,(IF(AND($T115&lt;&gt;"",$T115&lt;&gt;0),BK152,IF(BK122=0,0,BK131/BK122))*IF($T152=справочники!$P$10,1,1/(1+IF(Главная!$N$19=справочники!$N$12,0,Главная!$N$23)))))</f>
        <v>0</v>
      </c>
      <c r="BL184" s="249">
        <f>BL173*IF(BL$8="",0,(IF(AND($T115&lt;&gt;"",$T115&lt;&gt;0),BL152,IF(BL122=0,0,BL131/BL122))*IF($T152=справочники!$P$10,1,1/(1+IF(Главная!$N$19=справочники!$N$12,0,Главная!$N$23)))))</f>
        <v>0</v>
      </c>
      <c r="BM184" s="249">
        <f>BM173*IF(BM$8="",0,(IF(AND($T115&lt;&gt;"",$T115&lt;&gt;0),BM152,IF(BM122=0,0,BM131/BM122))*IF($T152=справочники!$P$10,1,1/(1+IF(Главная!$N$19=справочники!$N$12,0,Главная!$N$23)))))</f>
        <v>0</v>
      </c>
      <c r="BN184" s="249">
        <f>BN173*IF(BN$8="",0,(IF(AND($T115&lt;&gt;"",$T115&lt;&gt;0),BN152,IF(BN122=0,0,BN131/BN122))*IF($T152=справочники!$P$10,1,1/(1+IF(Главная!$N$19=справочники!$N$12,0,Главная!$N$23)))))</f>
        <v>0</v>
      </c>
      <c r="BO184" s="249">
        <f>BO173*IF(BO$8="",0,(IF(AND($T115&lt;&gt;"",$T115&lt;&gt;0),BO152,IF(BO122=0,0,BO131/BO122))*IF($T152=справочники!$P$10,1,1/(1+IF(Главная!$N$19=справочники!$N$12,0,Главная!$N$23)))))</f>
        <v>0</v>
      </c>
      <c r="BP184" s="249">
        <f>BP173*IF(BP$8="",0,(IF(AND($T115&lt;&gt;"",$T115&lt;&gt;0),BP152,IF(BP122=0,0,BP131/BP122))*IF($T152=справочники!$P$10,1,1/(1+IF(Главная!$N$19=справочники!$N$12,0,Главная!$N$23)))))</f>
        <v>0</v>
      </c>
      <c r="BQ184" s="249">
        <f>BQ173*IF(BQ$8="",0,(IF(AND($T115&lt;&gt;"",$T115&lt;&gt;0),BQ152,IF(BQ122=0,0,BQ131/BQ122))*IF($T152=справочники!$P$10,1,1/(1+IF(Главная!$N$19=справочники!$N$12,0,Главная!$N$23)))))</f>
        <v>0</v>
      </c>
      <c r="BR184" s="249">
        <f>BR173*IF(BR$8="",0,(IF(AND($T115&lt;&gt;"",$T115&lt;&gt;0),BR152,IF(BR122=0,0,BR131/BR122))*IF($T152=справочники!$P$10,1,1/(1+IF(Главная!$N$19=справочники!$N$12,0,Главная!$N$23)))))</f>
        <v>0</v>
      </c>
      <c r="BS184" s="249">
        <f>BS173*IF(BS$8="",0,(IF(AND($T115&lt;&gt;"",$T115&lt;&gt;0),BS152,IF(BS122=0,0,BS131/BS122))*IF($T152=справочники!$P$10,1,1/(1+IF(Главная!$N$19=справочники!$N$12,0,Главная!$N$23)))))</f>
        <v>0</v>
      </c>
      <c r="BT184" s="249">
        <f>BT173*IF(BT$8="",0,(IF(AND($T115&lt;&gt;"",$T115&lt;&gt;0),BT152,IF(BT122=0,0,BT131/BT122))*IF($T152=справочники!$P$10,1,1/(1+IF(Главная!$N$19=справочники!$N$12,0,Главная!$N$23)))))</f>
        <v>0</v>
      </c>
      <c r="BU184" s="249">
        <f>BU173*IF(BU$8="",0,(IF(AND($T115&lt;&gt;"",$T115&lt;&gt;0),BU152,IF(BU122=0,0,BU131/BU122))*IF($T152=справочники!$P$10,1,1/(1+IF(Главная!$N$19=справочники!$N$12,0,Главная!$N$23)))))</f>
        <v>0</v>
      </c>
      <c r="BV184" s="249">
        <f>BV173*IF(BV$8="",0,(IF(AND($T115&lt;&gt;"",$T115&lt;&gt;0),BV152,IF(BV122=0,0,BV131/BV122))*IF($T152=справочники!$P$10,1,1/(1+IF(Главная!$N$19=справочники!$N$12,0,Главная!$N$23)))))</f>
        <v>0</v>
      </c>
      <c r="BW184" s="249">
        <f>BW173*IF(BW$8="",0,(IF(AND($T115&lt;&gt;"",$T115&lt;&gt;0),BW152,IF(BW122=0,0,BW131/BW122))*IF($T152=справочники!$P$10,1,1/(1+IF(Главная!$N$19=справочники!$N$12,0,Главная!$N$23)))))</f>
        <v>0</v>
      </c>
      <c r="BX184" s="249">
        <f>BX173*IF(BX$8="",0,(IF(AND($T115&lt;&gt;"",$T115&lt;&gt;0),BX152,IF(BX122=0,0,BX131/BX122))*IF($T152=справочники!$P$10,1,1/(1+IF(Главная!$N$19=справочники!$N$12,0,Главная!$N$23)))))</f>
        <v>0</v>
      </c>
      <c r="BY184" s="249">
        <f>BY173*IF(BY$8="",0,(IF(AND($T115&lt;&gt;"",$T115&lt;&gt;0),BY152,IF(BY122=0,0,BY131/BY122))*IF($T152=справочники!$P$10,1,1/(1+IF(Главная!$N$19=справочники!$N$12,0,Главная!$N$23)))))</f>
        <v>0</v>
      </c>
      <c r="BZ184" s="249">
        <f>BZ173*IF(BZ$8="",0,(IF(AND($T115&lt;&gt;"",$T115&lt;&gt;0),BZ152,IF(BZ122=0,0,BZ131/BZ122))*IF($T152=справочники!$P$10,1,1/(1+IF(Главная!$N$19=справочники!$N$12,0,Главная!$N$23)))))</f>
        <v>0</v>
      </c>
      <c r="CA184" s="249">
        <f>CA173*IF(CA$8="",0,(IF(AND($T115&lt;&gt;"",$T115&lt;&gt;0),CA152,IF(CA122=0,0,CA131/CA122))*IF($T152=справочники!$P$10,1,1/(1+IF(Главная!$N$19=справочники!$N$12,0,Главная!$N$23)))))</f>
        <v>0</v>
      </c>
      <c r="CB184" s="249">
        <f>CB173*IF(CB$8="",0,(IF(AND($T115&lt;&gt;"",$T115&lt;&gt;0),CB152,IF(CB122=0,0,CB131/CB122))*IF($T152=справочники!$P$10,1,1/(1+IF(Главная!$N$19=справочники!$N$12,0,Главная!$N$23)))))</f>
        <v>0</v>
      </c>
      <c r="CC184" s="249">
        <f>CC173*IF(CC$8="",0,(IF(AND($T115&lt;&gt;"",$T115&lt;&gt;0),CC152,IF(CC122=0,0,CC131/CC122))*IF($T152=справочники!$P$10,1,1/(1+IF(Главная!$N$19=справочники!$N$12,0,Главная!$N$23)))))</f>
        <v>0</v>
      </c>
      <c r="CD184" s="249">
        <f>CD173*IF(CD$8="",0,(IF(AND($T115&lt;&gt;"",$T115&lt;&gt;0),CD152,IF(CD122=0,0,CD131/CD122))*IF($T152=справочники!$P$10,1,1/(1+IF(Главная!$N$19=справочники!$N$12,0,Главная!$N$23)))))</f>
        <v>0</v>
      </c>
      <c r="CE184" s="249">
        <f>CE173*IF(CE$8="",0,(IF(AND($T115&lt;&gt;"",$T115&lt;&gt;0),CE152,IF(CE122=0,0,CE131/CE122))*IF($T152=справочники!$P$10,1,1/(1+IF(Главная!$N$19=справочники!$N$12,0,Главная!$N$23)))))</f>
        <v>0</v>
      </c>
      <c r="CF184" s="249">
        <f>CF173*IF(CF$8="",0,(IF(AND($T115&lt;&gt;"",$T115&lt;&gt;0),CF152,IF(CF122=0,0,CF131/CF122))*IF($T152=справочники!$P$10,1,1/(1+IF(Главная!$N$19=справочники!$N$12,0,Главная!$N$23)))))</f>
        <v>0</v>
      </c>
      <c r="CG184" s="249">
        <f>CG173*IF(CG$8="",0,(IF(AND($T115&lt;&gt;"",$T115&lt;&gt;0),CG152,IF(CG122=0,0,CG131/CG122))*IF($T152=справочники!$P$10,1,1/(1+IF(Главная!$N$19=справочники!$N$12,0,Главная!$N$23)))))</f>
        <v>0</v>
      </c>
      <c r="CH184" s="249">
        <f>CH173*IF(CH$8="",0,(IF(AND($T115&lt;&gt;"",$T115&lt;&gt;0),CH152,IF(CH122=0,0,CH131/CH122))*IF($T152=справочники!$P$10,1,1/(1+IF(Главная!$N$19=справочники!$N$12,0,Главная!$N$23)))))</f>
        <v>0</v>
      </c>
      <c r="CI184" s="249">
        <f>CI173*IF(CI$8="",0,(IF(AND($T115&lt;&gt;"",$T115&lt;&gt;0),CI152,IF(CI122=0,0,CI131/CI122))*IF($T152=справочники!$P$10,1,1/(1+IF(Главная!$N$19=справочники!$N$12,0,Главная!$N$23)))))</f>
        <v>0</v>
      </c>
      <c r="CJ184" s="249">
        <f>CJ173*IF(CJ$8="",0,(IF(AND($T115&lt;&gt;"",$T115&lt;&gt;0),CJ152,IF(CJ122=0,0,CJ131/CJ122))*IF($T152=справочники!$P$10,1,1/(1+IF(Главная!$N$19=справочники!$N$12,0,Главная!$N$23)))))</f>
        <v>0</v>
      </c>
      <c r="CK184" s="249">
        <f>CK173*IF(CK$8="",0,(IF(AND($T115&lt;&gt;"",$T115&lt;&gt;0),CK152,IF(CK122=0,0,CK131/CK122))*IF($T152=справочники!$P$10,1,1/(1+IF(Главная!$N$19=справочники!$N$12,0,Главная!$N$23)))))</f>
        <v>0</v>
      </c>
      <c r="CL184" s="249">
        <f>CL173*IF(CL$8="",0,(IF(AND($T115&lt;&gt;"",$T115&lt;&gt;0),CL152,IF(CL122=0,0,CL131/CL122))*IF($T152=справочники!$P$10,1,1/(1+IF(Главная!$N$19=справочники!$N$12,0,Главная!$N$23)))))</f>
        <v>0</v>
      </c>
      <c r="CM184" s="249">
        <f>CM173*IF(CM$8="",0,(IF(AND($T115&lt;&gt;"",$T115&lt;&gt;0),CM152,IF(CM122=0,0,CM131/CM122))*IF($T152=справочники!$P$10,1,1/(1+IF(Главная!$N$19=справочники!$N$12,0,Главная!$N$23)))))</f>
        <v>0</v>
      </c>
      <c r="CN184" s="249">
        <f>CN173*IF(CN$8="",0,(IF(AND($T115&lt;&gt;"",$T115&lt;&gt;0),CN152,IF(CN122=0,0,CN131/CN122))*IF($T152=справочники!$P$10,1,1/(1+IF(Главная!$N$19=справочники!$N$12,0,Главная!$N$23)))))</f>
        <v>0</v>
      </c>
      <c r="CO184" s="249">
        <f>CO173*IF(CO$8="",0,(IF(AND($T115&lt;&gt;"",$T115&lt;&gt;0),CO152,IF(CO122=0,0,CO131/CO122))*IF($T152=справочники!$P$10,1,1/(1+IF(Главная!$N$19=справочники!$N$12,0,Главная!$N$23)))))</f>
        <v>0</v>
      </c>
      <c r="CP184" s="249">
        <f>CP173*IF(CP$8="",0,(IF(AND($T115&lt;&gt;"",$T115&lt;&gt;0),CP152,IF(CP122=0,0,CP131/CP122))*IF($T152=справочники!$P$10,1,1/(1+IF(Главная!$N$19=справочники!$N$12,0,Главная!$N$23)))))</f>
        <v>0</v>
      </c>
      <c r="CQ184" s="249">
        <f>CQ173*IF(CQ$8="",0,(IF(AND($T115&lt;&gt;"",$T115&lt;&gt;0),CQ152,IF(CQ122=0,0,CQ131/CQ122))*IF($T152=справочники!$P$10,1,1/(1+IF(Главная!$N$19=справочники!$N$12,0,Главная!$N$23)))))</f>
        <v>0</v>
      </c>
      <c r="CR184" s="249">
        <f>CR173*IF(CR$8="",0,(IF(AND($T115&lt;&gt;"",$T115&lt;&gt;0),CR152,IF(CR122=0,0,CR131/CR122))*IF($T152=справочники!$P$10,1,1/(1+IF(Главная!$N$19=справочники!$N$12,0,Главная!$N$23)))))</f>
        <v>0</v>
      </c>
      <c r="CS184" s="249">
        <f>CS173*IF(CS$8="",0,(IF(AND($T115&lt;&gt;"",$T115&lt;&gt;0),CS152,IF(CS122=0,0,CS131/CS122))*IF($T152=справочники!$P$10,1,1/(1+IF(Главная!$N$19=справочники!$N$12,0,Главная!$N$23)))))</f>
        <v>0</v>
      </c>
      <c r="CT184" s="249">
        <f>CT173*IF(CT$8="",0,(IF(AND($T115&lt;&gt;"",$T115&lt;&gt;0),CT152,IF(CT122=0,0,CT131/CT122))*IF($T152=справочники!$P$10,1,1/(1+IF(Главная!$N$19=справочники!$N$12,0,Главная!$N$23)))))</f>
        <v>0</v>
      </c>
      <c r="CU184" s="249">
        <f>CU173*IF(CU$8="",0,(IF(AND($T115&lt;&gt;"",$T115&lt;&gt;0),CU152,IF(CU122=0,0,CU131/CU122))*IF($T152=справочники!$P$10,1,1/(1+IF(Главная!$N$19=справочники!$N$12,0,Главная!$N$23)))))</f>
        <v>0</v>
      </c>
      <c r="CV184" s="249">
        <f>CV173*IF(CV$8="",0,(IF(AND($T115&lt;&gt;"",$T115&lt;&gt;0),CV152,IF(CV122=0,0,CV131/CV122))*IF($T152=справочники!$P$10,1,1/(1+IF(Главная!$N$19=справочники!$N$12,0,Главная!$N$23)))))</f>
        <v>0</v>
      </c>
      <c r="CW184" s="249">
        <f>CW173*IF(CW$8="",0,(IF(AND($T115&lt;&gt;"",$T115&lt;&gt;0),CW152,IF(CW122=0,0,CW131/CW122))*IF($T152=справочники!$P$10,1,1/(1+IF(Главная!$N$19=справочники!$N$12,0,Главная!$N$23)))))</f>
        <v>0</v>
      </c>
      <c r="CX184" s="249">
        <f>CX173*IF(CX$8="",0,(IF(AND($T115&lt;&gt;"",$T115&lt;&gt;0),CX152,IF(CX122=0,0,CX131/CX122))*IF($T152=справочники!$P$10,1,1/(1+IF(Главная!$N$19=справочники!$N$12,0,Главная!$N$23)))))</f>
        <v>0</v>
      </c>
      <c r="CY184" s="249">
        <f>CY173*IF(CY$8="",0,(IF(AND($T115&lt;&gt;"",$T115&lt;&gt;0),CY152,IF(CY122=0,0,CY131/CY122))*IF($T152=справочники!$P$10,1,1/(1+IF(Главная!$N$19=справочники!$N$12,0,Главная!$N$23)))))</f>
        <v>0</v>
      </c>
      <c r="CZ184" s="249">
        <f>CZ173*IF(CZ$8="",0,(IF(AND($T115&lt;&gt;"",$T115&lt;&gt;0),CZ152,IF(CZ122=0,0,CZ131/CZ122))*IF($T152=справочники!$P$10,1,1/(1+IF(Главная!$N$19=справочники!$N$12,0,Главная!$N$23)))))</f>
        <v>0</v>
      </c>
      <c r="DA184" s="249">
        <f>DA173*IF(DA$8="",0,(IF(AND($T115&lt;&gt;"",$T115&lt;&gt;0),DA152,IF(DA122=0,0,DA131/DA122))*IF($T152=справочники!$P$10,1,1/(1+IF(Главная!$N$19=справочники!$N$12,0,Главная!$N$23)))))</f>
        <v>0</v>
      </c>
      <c r="DB184" s="249">
        <f>DB173*IF(DB$8="",0,(IF(AND($T115&lt;&gt;"",$T115&lt;&gt;0),DB152,IF(DB122=0,0,DB131/DB122))*IF($T152=справочники!$P$10,1,1/(1+IF(Главная!$N$19=справочники!$N$12,0,Главная!$N$23)))))</f>
        <v>0</v>
      </c>
      <c r="DC184" s="249">
        <f>DC173*IF(DC$8="",0,(IF(AND($T115&lt;&gt;"",$T115&lt;&gt;0),DC152,IF(DC122=0,0,DC131/DC122))*IF($T152=справочники!$P$10,1,1/(1+IF(Главная!$N$19=справочники!$N$12,0,Главная!$N$23)))))</f>
        <v>0</v>
      </c>
      <c r="DD184" s="249">
        <f>DD173*IF(DD$8="",0,(IF(AND($T115&lt;&gt;"",$T115&lt;&gt;0),DD152,IF(DD122=0,0,DD131/DD122))*IF($T152=справочники!$P$10,1,1/(1+IF(Главная!$N$19=справочники!$N$12,0,Главная!$N$23)))))</f>
        <v>0</v>
      </c>
      <c r="DE184" s="249">
        <f>DE173*IF(DE$8="",0,(IF(AND($T115&lt;&gt;"",$T115&lt;&gt;0),DE152,IF(DE122=0,0,DE131/DE122))*IF($T152=справочники!$P$10,1,1/(1+IF(Главная!$N$19=справочники!$N$12,0,Главная!$N$23)))))</f>
        <v>0</v>
      </c>
      <c r="DF184" s="249">
        <f>DF173*IF(DF$8="",0,(IF(AND($T115&lt;&gt;"",$T115&lt;&gt;0),DF152,IF(DF122=0,0,DF131/DF122))*IF($T152=справочники!$P$10,1,1/(1+IF(Главная!$N$19=справочники!$N$12,0,Главная!$N$23)))))</f>
        <v>0</v>
      </c>
      <c r="DG184" s="249">
        <f>DG173*IF(DG$8="",0,(IF(AND($T115&lt;&gt;"",$T115&lt;&gt;0),DG152,IF(DG122=0,0,DG131/DG122))*IF($T152=справочники!$P$10,1,1/(1+IF(Главная!$N$19=справочники!$N$12,0,Главная!$N$23)))))</f>
        <v>0</v>
      </c>
      <c r="DH184" s="249">
        <f>DH173*IF(DH$8="",0,(IF(AND($T115&lt;&gt;"",$T115&lt;&gt;0),DH152,IF(DH122=0,0,DH131/DH122))*IF($T152=справочники!$P$10,1,1/(1+IF(Главная!$N$19=справочники!$N$12,0,Главная!$N$23)))))</f>
        <v>0</v>
      </c>
      <c r="DI184" s="249">
        <f>DI173*IF(DI$8="",0,(IF(AND($T115&lt;&gt;"",$T115&lt;&gt;0),DI152,IF(DI122=0,0,DI131/DI122))*IF($T152=справочники!$P$10,1,1/(1+IF(Главная!$N$19=справочники!$N$12,0,Главная!$N$23)))))</f>
        <v>0</v>
      </c>
      <c r="DJ184" s="249">
        <f>DJ173*IF(DJ$8="",0,(IF(AND($T115&lt;&gt;"",$T115&lt;&gt;0),DJ152,IF(DJ122=0,0,DJ131/DJ122))*IF($T152=справочники!$P$10,1,1/(1+IF(Главная!$N$19=справочники!$N$12,0,Главная!$N$23)))))</f>
        <v>0</v>
      </c>
      <c r="DK184" s="249">
        <f>DK173*IF(DK$8="",0,(IF(AND($T115&lt;&gt;"",$T115&lt;&gt;0),DK152,IF(DK122=0,0,DK131/DK122))*IF($T152=справочники!$P$10,1,1/(1+IF(Главная!$N$19=справочники!$N$12,0,Главная!$N$23)))))</f>
        <v>0</v>
      </c>
      <c r="DL184" s="249">
        <f>DL173*IF(DL$8="",0,(IF(AND($T115&lt;&gt;"",$T115&lt;&gt;0),DL152,IF(DL122=0,0,DL131/DL122))*IF($T152=справочники!$P$10,1,1/(1+IF(Главная!$N$19=справочники!$N$12,0,Главная!$N$23)))))</f>
        <v>0</v>
      </c>
      <c r="DM184" s="249">
        <f>DM173*IF(DM$8="",0,(IF(AND($T115&lt;&gt;"",$T115&lt;&gt;0),DM152,IF(DM122=0,0,DM131/DM122))*IF($T152=справочники!$P$10,1,1/(1+IF(Главная!$N$19=справочники!$N$12,0,Главная!$N$23)))))</f>
        <v>0</v>
      </c>
      <c r="DN184" s="249">
        <f>DN173*IF(DN$8="",0,(IF(AND($T115&lt;&gt;"",$T115&lt;&gt;0),DN152,IF(DN122=0,0,DN131/DN122))*IF($T152=справочники!$P$10,1,1/(1+IF(Главная!$N$19=справочники!$N$12,0,Главная!$N$23)))))</f>
        <v>0</v>
      </c>
      <c r="DO184" s="249">
        <f>DO173*IF(DO$8="",0,(IF(AND($T115&lt;&gt;"",$T115&lt;&gt;0),DO152,IF(DO122=0,0,DO131/DO122))*IF($T152=справочники!$P$10,1,1/(1+IF(Главная!$N$19=справочники!$N$12,0,Главная!$N$23)))))</f>
        <v>0</v>
      </c>
      <c r="DP184" s="249">
        <f>DP173*IF(DP$8="",0,(IF(AND($T115&lt;&gt;"",$T115&lt;&gt;0),DP152,IF(DP122=0,0,DP131/DP122))*IF($T152=справочники!$P$10,1,1/(1+IF(Главная!$N$19=справочники!$N$12,0,Главная!$N$23)))))</f>
        <v>0</v>
      </c>
      <c r="DQ184" s="249">
        <f>DQ173*IF(DQ$8="",0,(IF(AND($T115&lt;&gt;"",$T115&lt;&gt;0),DQ152,IF(DQ122=0,0,DQ131/DQ122))*IF($T152=справочники!$P$10,1,1/(1+IF(Главная!$N$19=справочники!$N$12,0,Главная!$N$23)))))</f>
        <v>0</v>
      </c>
      <c r="DR184" s="249">
        <f>DR173*IF(DR$8="",0,(IF(AND($T115&lt;&gt;"",$T115&lt;&gt;0),DR152,IF(DR122=0,0,DR131/DR122))*IF($T152=справочники!$P$10,1,1/(1+IF(Главная!$N$19=справочники!$N$12,0,Главная!$N$23)))))</f>
        <v>0</v>
      </c>
      <c r="DS184" s="249">
        <f>DS173*IF(DS$8="",0,(IF(AND($T115&lt;&gt;"",$T115&lt;&gt;0),DS152,IF(DS122=0,0,DS131/DS122))*IF($T152=справочники!$P$10,1,1/(1+IF(Главная!$N$19=справочники!$N$12,0,Главная!$N$23)))))</f>
        <v>0</v>
      </c>
      <c r="DT184" s="249">
        <f>DT173*IF(DT$8="",0,(IF(AND($T115&lt;&gt;"",$T115&lt;&gt;0),DT152,IF(DT122=0,0,DT131/DT122))*IF($T152=справочники!$P$10,1,1/(1+IF(Главная!$N$19=справочники!$N$12,0,Главная!$N$23)))))</f>
        <v>0</v>
      </c>
      <c r="DU184" s="249">
        <f>DU173*IF(DU$8="",0,(IF(AND($T115&lt;&gt;"",$T115&lt;&gt;0),DU152,IF(DU122=0,0,DU131/DU122))*IF($T152=справочники!$P$10,1,1/(1+IF(Главная!$N$19=справочники!$N$12,0,Главная!$N$23)))))</f>
        <v>0</v>
      </c>
      <c r="DV184" s="249">
        <f>DV173*IF(DV$8="",0,(IF(AND($T115&lt;&gt;"",$T115&lt;&gt;0),DV152,IF(DV122=0,0,DV131/DV122))*IF($T152=справочники!$P$10,1,1/(1+IF(Главная!$N$19=справочники!$N$12,0,Главная!$N$23)))))</f>
        <v>0</v>
      </c>
      <c r="DW184" s="249">
        <f>DW173*IF(DW$8="",0,(IF(AND($T115&lt;&gt;"",$T115&lt;&gt;0),DW152,IF(DW122=0,0,DW131/DW122))*IF($T152=справочники!$P$10,1,1/(1+IF(Главная!$N$19=справочники!$N$12,0,Главная!$N$23)))))</f>
        <v>0</v>
      </c>
      <c r="DX184" s="249">
        <f>DX173*IF(DX$8="",0,(IF(AND($T115&lt;&gt;"",$T115&lt;&gt;0),DX152,IF(DX122=0,0,DX131/DX122))*IF($T152=справочники!$P$10,1,1/(1+IF(Главная!$N$19=справочники!$N$12,0,Главная!$N$23)))))</f>
        <v>0</v>
      </c>
      <c r="DY184" s="249">
        <f>DY173*IF(DY$8="",0,(IF(AND($T115&lt;&gt;"",$T115&lt;&gt;0),DY152,IF(DY122=0,0,DY131/DY122))*IF($T152=справочники!$P$10,1,1/(1+IF(Главная!$N$19=справочники!$N$12,0,Главная!$N$23)))))</f>
        <v>0</v>
      </c>
      <c r="DZ184" s="249">
        <f>DZ173*IF(DZ$8="",0,(IF(AND($T115&lt;&gt;"",$T115&lt;&gt;0),DZ152,IF(DZ122=0,0,DZ131/DZ122))*IF($T152=справочники!$P$10,1,1/(1+IF(Главная!$N$19=справочники!$N$12,0,Главная!$N$23)))))</f>
        <v>0</v>
      </c>
      <c r="EA184" s="249">
        <f>EA173*IF(EA$8="",0,(IF(AND($T115&lt;&gt;"",$T115&lt;&gt;0),EA152,IF(EA122=0,0,EA131/EA122))*IF($T152=справочники!$P$10,1,1/(1+IF(Главная!$N$19=справочники!$N$12,0,Главная!$N$23)))))</f>
        <v>0</v>
      </c>
      <c r="EB184" s="249">
        <f>EB173*IF(EB$8="",0,(IF(AND($T115&lt;&gt;"",$T115&lt;&gt;0),EB152,IF(EB122=0,0,EB131/EB122))*IF($T152=справочники!$P$10,1,1/(1+IF(Главная!$N$19=справочники!$N$12,0,Главная!$N$23)))))</f>
        <v>0</v>
      </c>
      <c r="EC184" s="249">
        <f>EC173*IF(EC$8="",0,(IF(AND($T115&lt;&gt;"",$T115&lt;&gt;0),EC152,IF(EC122=0,0,EC131/EC122))*IF($T152=справочники!$P$10,1,1/(1+IF(Главная!$N$19=справочники!$N$12,0,Главная!$N$23)))))</f>
        <v>0</v>
      </c>
      <c r="ED184" s="249">
        <f>ED173*IF(ED$8="",0,(IF(AND($T115&lt;&gt;"",$T115&lt;&gt;0),ED152,IF(ED122=0,0,ED131/ED122))*IF($T152=справочники!$P$10,1,1/(1+IF(Главная!$N$19=справочники!$N$12,0,Главная!$N$23)))))</f>
        <v>0</v>
      </c>
      <c r="EE184" s="249">
        <f>EE173*IF(EE$8="",0,(IF(AND($T115&lt;&gt;"",$T115&lt;&gt;0),EE152,IF(EE122=0,0,EE131/EE122))*IF($T152=справочники!$P$10,1,1/(1+IF(Главная!$N$19=справочники!$N$12,0,Главная!$N$23)))))</f>
        <v>0</v>
      </c>
      <c r="EF184" s="249">
        <f>EF173*IF(EF$8="",0,(IF(AND($T115&lt;&gt;"",$T115&lt;&gt;0),EF152,IF(EF122=0,0,EF131/EF122))*IF($T152=справочники!$P$10,1,1/(1+IF(Главная!$N$19=справочники!$N$12,0,Главная!$N$23)))))</f>
        <v>0</v>
      </c>
      <c r="EG184" s="249">
        <f>EG173*IF(EG$8="",0,(IF(AND($T115&lt;&gt;"",$T115&lt;&gt;0),EG152,IF(EG122=0,0,EG131/EG122))*IF($T152=справочники!$P$10,1,1/(1+IF(Главная!$N$19=справочники!$N$12,0,Главная!$N$23)))))</f>
        <v>0</v>
      </c>
      <c r="EH184" s="249">
        <f>EH173*IF(EH$8="",0,(IF(AND($T115&lt;&gt;"",$T115&lt;&gt;0),EH152,IF(EH122=0,0,EH131/EH122))*IF($T152=справочники!$P$10,1,1/(1+IF(Главная!$N$19=справочники!$N$12,0,Главная!$N$23)))))</f>
        <v>0</v>
      </c>
      <c r="EI184" s="249">
        <f>EI173*IF(EI$8="",0,(IF(AND($T115&lt;&gt;"",$T115&lt;&gt;0),EI152,IF(EI122=0,0,EI131/EI122))*IF($T152=справочники!$P$10,1,1/(1+IF(Главная!$N$19=справочники!$N$12,0,Главная!$N$23)))))</f>
        <v>0</v>
      </c>
      <c r="EJ184" s="249">
        <f>EJ173*IF(EJ$8="",0,(IF(AND($T115&lt;&gt;"",$T115&lt;&gt;0),EJ152,IF(EJ122=0,0,EJ131/EJ122))*IF($T152=справочники!$P$10,1,1/(1+IF(Главная!$N$19=справочники!$N$12,0,Главная!$N$23)))))</f>
        <v>0</v>
      </c>
      <c r="EK184" s="249">
        <f>EK173*IF(EK$8="",0,(IF(AND($T115&lt;&gt;"",$T115&lt;&gt;0),EK152,IF(EK122=0,0,EK131/EK122))*IF($T152=справочники!$P$10,1,1/(1+IF(Главная!$N$19=справочники!$N$12,0,Главная!$N$23)))))</f>
        <v>0</v>
      </c>
      <c r="EL184" s="249">
        <f>EL173*IF(EL$8="",0,(IF(AND($T115&lt;&gt;"",$T115&lt;&gt;0),EL152,IF(EL122=0,0,EL131/EL122))*IF($T152=справочники!$P$10,1,1/(1+IF(Главная!$N$19=справочники!$N$12,0,Главная!$N$23)))))</f>
        <v>0</v>
      </c>
      <c r="EM184" s="249">
        <f>EM173*IF(EM$8="",0,(IF(AND($T115&lt;&gt;"",$T115&lt;&gt;0),EM152,IF(EM122=0,0,EM131/EM122))*IF($T152=справочники!$P$10,1,1/(1+IF(Главная!$N$19=справочники!$N$12,0,Главная!$N$23)))))</f>
        <v>0</v>
      </c>
      <c r="EN184" s="249">
        <f>EN173*IF(EN$8="",0,(IF(AND($T115&lt;&gt;"",$T115&lt;&gt;0),EN152,IF(EN122=0,0,EN131/EN122))*IF($T152=справочники!$P$10,1,1/(1+IF(Главная!$N$19=справочники!$N$12,0,Главная!$N$23)))))</f>
        <v>0</v>
      </c>
      <c r="EO184" s="249">
        <f>EO173*IF(EO$8="",0,(IF(AND($T115&lt;&gt;"",$T115&lt;&gt;0),EO152,IF(EO122=0,0,EO131/EO122))*IF($T152=справочники!$P$10,1,1/(1+IF(Главная!$N$19=справочники!$N$12,0,Главная!$N$23)))))</f>
        <v>0</v>
      </c>
      <c r="EP184" s="249">
        <f>EP173*IF(EP$8="",0,(IF(AND($T115&lt;&gt;"",$T115&lt;&gt;0),EP152,IF(EP122=0,0,EP131/EP122))*IF($T152=справочники!$P$10,1,1/(1+IF(Главная!$N$19=справочники!$N$12,0,Главная!$N$23)))))</f>
        <v>0</v>
      </c>
      <c r="EQ184" s="249">
        <f>EQ173*IF(EQ$8="",0,(IF(AND($T115&lt;&gt;"",$T115&lt;&gt;0),EQ152,IF(EQ122=0,0,EQ131/EQ122))*IF($T152=справочники!$P$10,1,1/(1+IF(Главная!$N$19=справочники!$N$12,0,Главная!$N$23)))))</f>
        <v>0</v>
      </c>
      <c r="ER184" s="249">
        <f>ER173*IF(ER$8="",0,(IF(AND($T115&lt;&gt;"",$T115&lt;&gt;0),ER152,IF(ER122=0,0,ER131/ER122))*IF($T152=справочники!$P$10,1,1/(1+IF(Главная!$N$19=справочники!$N$12,0,Главная!$N$23)))))</f>
        <v>0</v>
      </c>
      <c r="ES184" s="249">
        <f>ES173*IF(ES$8="",0,(IF(AND($T115&lt;&gt;"",$T115&lt;&gt;0),ES152,IF(ES122=0,0,ES131/ES122))*IF($T152=справочники!$P$10,1,1/(1+IF(Главная!$N$19=справочники!$N$12,0,Главная!$N$23)))))</f>
        <v>0</v>
      </c>
      <c r="ET184" s="249">
        <f>ET173*IF(ET$8="",0,(IF(AND($T115&lt;&gt;"",$T115&lt;&gt;0),ET152,IF(ET122=0,0,ET131/ET122))*IF($T152=справочники!$P$10,1,1/(1+IF(Главная!$N$19=справочники!$N$12,0,Главная!$N$23)))))</f>
        <v>0</v>
      </c>
      <c r="EU184" s="249">
        <f>EU173*IF(EU$8="",0,(IF(AND($T115&lt;&gt;"",$T115&lt;&gt;0),EU152,IF(EU122=0,0,EU131/EU122))*IF($T152=справочники!$P$10,1,1/(1+IF(Главная!$N$19=справочники!$N$12,0,Главная!$N$23)))))</f>
        <v>0</v>
      </c>
      <c r="EV184" s="249">
        <f>EV173*IF(EV$8="",0,(IF(AND($T115&lt;&gt;"",$T115&lt;&gt;0),EV152,IF(EV122=0,0,EV131/EV122))*IF($T152=справочники!$P$10,1,1/(1+IF(Главная!$N$19=справочники!$N$12,0,Главная!$N$23)))))</f>
        <v>0</v>
      </c>
      <c r="EW184" s="249">
        <f>EW173*IF(EW$8="",0,(IF(AND($T115&lt;&gt;"",$T115&lt;&gt;0),EW152,IF(EW122=0,0,EW131/EW122))*IF($T152=справочники!$P$10,1,1/(1+IF(Главная!$N$19=справочники!$N$12,0,Главная!$N$23)))))</f>
        <v>0</v>
      </c>
      <c r="EX184" s="249">
        <f>EX173*IF(EX$8="",0,(IF(AND($T115&lt;&gt;"",$T115&lt;&gt;0),EX152,IF(EX122=0,0,EX131/EX122))*IF($T152=справочники!$P$10,1,1/(1+IF(Главная!$N$19=справочники!$N$12,0,Главная!$N$23)))))</f>
        <v>0</v>
      </c>
      <c r="EY184" s="249">
        <f>EY173*IF(EY$8="",0,(IF(AND($T115&lt;&gt;"",$T115&lt;&gt;0),EY152,IF(EY122=0,0,EY131/EY122))*IF($T152=справочники!$P$10,1,1/(1+IF(Главная!$N$19=справочники!$N$12,0,Главная!$N$23)))))</f>
        <v>0</v>
      </c>
      <c r="EZ184" s="249">
        <f>EZ173*IF(EZ$8="",0,(IF(AND($T115&lt;&gt;"",$T115&lt;&gt;0),EZ152,IF(EZ122=0,0,EZ131/EZ122))*IF($T152=справочники!$P$10,1,1/(1+IF(Главная!$N$19=справочники!$N$12,0,Главная!$N$23)))))</f>
        <v>0</v>
      </c>
      <c r="FA184" s="249">
        <f>FA173*IF(FA$8="",0,(IF(AND($T115&lt;&gt;"",$T115&lt;&gt;0),FA152,IF(FA122=0,0,FA131/FA122))*IF($T152=справочники!$P$10,1,1/(1+IF(Главная!$N$19=справочники!$N$12,0,Главная!$N$23)))))</f>
        <v>0</v>
      </c>
      <c r="FB184" s="249">
        <f>FB173*IF(FB$8="",0,(IF(AND($T115&lt;&gt;"",$T115&lt;&gt;0),FB152,IF(FB122=0,0,FB131/FB122))*IF($T152=справочники!$P$10,1,1/(1+IF(Главная!$N$19=справочники!$N$12,0,Главная!$N$23)))))</f>
        <v>0</v>
      </c>
      <c r="FC184" s="249">
        <f>FC173*IF(FC$8="",0,(IF(AND($T115&lt;&gt;"",$T115&lt;&gt;0),FC152,IF(FC122=0,0,FC131/FC122))*IF($T152=справочники!$P$10,1,1/(1+IF(Главная!$N$19=справочники!$N$12,0,Главная!$N$23)))))</f>
        <v>0</v>
      </c>
      <c r="FD184" s="249">
        <f>FD173*IF(FD$8="",0,(IF(AND($T115&lt;&gt;"",$T115&lt;&gt;0),FD152,IF(FD122=0,0,FD131/FD122))*IF($T152=справочники!$P$10,1,1/(1+IF(Главная!$N$19=справочники!$N$12,0,Главная!$N$23)))))</f>
        <v>0</v>
      </c>
      <c r="FE184" s="249">
        <f>FE173*IF(FE$8="",0,(IF(AND($T115&lt;&gt;"",$T115&lt;&gt;0),FE152,IF(FE122=0,0,FE131/FE122))*IF($T152=справочники!$P$10,1,1/(1+IF(Главная!$N$19=справочники!$N$12,0,Главная!$N$23)))))</f>
        <v>0</v>
      </c>
      <c r="FF184" s="249">
        <f>FF173*IF(FF$8="",0,(IF(AND($T115&lt;&gt;"",$T115&lt;&gt;0),FF152,IF(FF122=0,0,FF131/FF122))*IF($T152=справочники!$P$10,1,1/(1+IF(Главная!$N$19=справочники!$N$12,0,Главная!$N$23)))))</f>
        <v>0</v>
      </c>
      <c r="FG184" s="249">
        <f>FG173*IF(FG$8="",0,(IF(AND($T115&lt;&gt;"",$T115&lt;&gt;0),FG152,IF(FG122=0,0,FG131/FG122))*IF($T152=справочники!$P$10,1,1/(1+IF(Главная!$N$19=справочники!$N$12,0,Главная!$N$23)))))</f>
        <v>0</v>
      </c>
      <c r="FH184" s="249">
        <f>FH173*IF(FH$8="",0,(IF(AND($T115&lt;&gt;"",$T115&lt;&gt;0),FH152,IF(FH122=0,0,FH131/FH122))*IF($T152=справочники!$P$10,1,1/(1+IF(Главная!$N$19=справочники!$N$12,0,Главная!$N$23)))))</f>
        <v>0</v>
      </c>
      <c r="FI184" s="249">
        <f>FI173*IF(FI$8="",0,(IF(AND($T115&lt;&gt;"",$T115&lt;&gt;0),FI152,IF(FI122=0,0,FI131/FI122))*IF($T152=справочники!$P$10,1,1/(1+IF(Главная!$N$19=справочники!$N$12,0,Главная!$N$23)))))</f>
        <v>0</v>
      </c>
      <c r="FJ184" s="249">
        <f>FJ173*IF(FJ$8="",0,(IF(AND($T115&lt;&gt;"",$T115&lt;&gt;0),FJ152,IF(FJ122=0,0,FJ131/FJ122))*IF($T152=справочники!$P$10,1,1/(1+IF(Главная!$N$19=справочники!$N$12,0,Главная!$N$23)))))</f>
        <v>0</v>
      </c>
      <c r="FK184" s="249">
        <f>FK173*IF(FK$8="",0,(IF(AND($T115&lt;&gt;"",$T115&lt;&gt;0),FK152,IF(FK122=0,0,FK131/FK122))*IF($T152=справочники!$P$10,1,1/(1+IF(Главная!$N$19=справочники!$N$12,0,Главная!$N$23)))))</f>
        <v>0</v>
      </c>
      <c r="FL184" s="249">
        <f>FL173*IF(FL$8="",0,(IF(AND($T115&lt;&gt;"",$T115&lt;&gt;0),FL152,IF(FL122=0,0,FL131/FL122))*IF($T152=справочники!$P$10,1,1/(1+IF(Главная!$N$19=справочники!$N$12,0,Главная!$N$23)))))</f>
        <v>0</v>
      </c>
      <c r="FM184" s="249">
        <f>FM173*IF(FM$8="",0,(IF(AND($T115&lt;&gt;"",$T115&lt;&gt;0),FM152,IF(FM122=0,0,FM131/FM122))*IF($T152=справочники!$P$10,1,1/(1+IF(Главная!$N$19=справочники!$N$12,0,Главная!$N$23)))))</f>
        <v>0</v>
      </c>
      <c r="FN184" s="249">
        <f>FN173*IF(FN$8="",0,(IF(AND($T115&lt;&gt;"",$T115&lt;&gt;0),FN152,IF(FN122=0,0,FN131/FN122))*IF($T152=справочники!$P$10,1,1/(1+IF(Главная!$N$19=справочники!$N$12,0,Главная!$N$23)))))</f>
        <v>0</v>
      </c>
      <c r="FO184" s="249">
        <f>FO173*IF(FO$8="",0,(IF(AND($T115&lt;&gt;"",$T115&lt;&gt;0),FO152,IF(FO122=0,0,FO131/FO122))*IF($T152=справочники!$P$10,1,1/(1+IF(Главная!$N$19=справочники!$N$12,0,Главная!$N$23)))))</f>
        <v>0</v>
      </c>
      <c r="FP184" s="249">
        <f>FP173*IF(FP$8="",0,(IF(AND($T115&lt;&gt;"",$T115&lt;&gt;0),FP152,IF(FP122=0,0,FP131/FP122))*IF($T152=справочники!$P$10,1,1/(1+IF(Главная!$N$19=справочники!$N$12,0,Главная!$N$23)))))</f>
        <v>0</v>
      </c>
      <c r="FQ184" s="249">
        <f>FQ173*IF(FQ$8="",0,(IF(AND($T115&lt;&gt;"",$T115&lt;&gt;0),FQ152,IF(FQ122=0,0,FQ131/FQ122))*IF($T152=справочники!$P$10,1,1/(1+IF(Главная!$N$19=справочники!$N$12,0,Главная!$N$23)))))</f>
        <v>0</v>
      </c>
      <c r="FR184" s="249">
        <f>FR173*IF(FR$8="",0,(IF(AND($T115&lt;&gt;"",$T115&lt;&gt;0),FR152,IF(FR122=0,0,FR131/FR122))*IF($T152=справочники!$P$10,1,1/(1+IF(Главная!$N$19=справочники!$N$12,0,Главная!$N$23)))))</f>
        <v>0</v>
      </c>
      <c r="FS184" s="249">
        <f>FS173*IF(FS$8="",0,(IF(AND($T115&lt;&gt;"",$T115&lt;&gt;0),FS152,IF(FS122=0,0,FS131/FS122))*IF($T152=справочники!$P$10,1,1/(1+IF(Главная!$N$19=справочники!$N$12,0,Главная!$N$23)))))</f>
        <v>0</v>
      </c>
      <c r="FT184" s="249">
        <f>FT173*IF(FT$8="",0,(IF(AND($T115&lt;&gt;"",$T115&lt;&gt;0),FT152,IF(FT122=0,0,FT131/FT122))*IF($T152=справочники!$P$10,1,1/(1+IF(Главная!$N$19=справочники!$N$12,0,Главная!$N$23)))))</f>
        <v>0</v>
      </c>
      <c r="FU184" s="249">
        <f>FU173*IF(FU$8="",0,(IF(AND($T115&lt;&gt;"",$T115&lt;&gt;0),FU152,IF(FU122=0,0,FU131/FU122))*IF($T152=справочники!$P$10,1,1/(1+IF(Главная!$N$19=справочники!$N$12,0,Главная!$N$23)))))</f>
        <v>0</v>
      </c>
      <c r="FV184" s="249">
        <f>FV173*IF(FV$8="",0,(IF(AND($T115&lt;&gt;"",$T115&lt;&gt;0),FV152,IF(FV122=0,0,FV131/FV122))*IF($T152=справочники!$P$10,1,1/(1+IF(Главная!$N$19=справочники!$N$12,0,Главная!$N$23)))))</f>
        <v>0</v>
      </c>
      <c r="FW184" s="249">
        <f>FW173*IF(FW$8="",0,(IF(AND($T115&lt;&gt;"",$T115&lt;&gt;0),FW152,IF(FW122=0,0,FW131/FW122))*IF($T152=справочники!$P$10,1,1/(1+IF(Главная!$N$19=справочники!$N$12,0,Главная!$N$23)))))</f>
        <v>0</v>
      </c>
      <c r="FX184" s="249">
        <f>FX173*IF(FX$8="",0,(IF(AND($T115&lt;&gt;"",$T115&lt;&gt;0),FX152,IF(FX122=0,0,FX131/FX122))*IF($T152=справочники!$P$10,1,1/(1+IF(Главная!$N$19=справочники!$N$12,0,Главная!$N$23)))))</f>
        <v>0</v>
      </c>
      <c r="FY184" s="249">
        <f>FY173*IF(FY$8="",0,(IF(AND($T115&lt;&gt;"",$T115&lt;&gt;0),FY152,IF(FY122=0,0,FY131/FY122))*IF($T152=справочники!$P$10,1,1/(1+IF(Главная!$N$19=справочники!$N$12,0,Главная!$N$23)))))</f>
        <v>0</v>
      </c>
      <c r="FZ184" s="249">
        <f>FZ173*IF(FZ$8="",0,(IF(AND($T115&lt;&gt;"",$T115&lt;&gt;0),FZ152,IF(FZ122=0,0,FZ131/FZ122))*IF($T152=справочники!$P$10,1,1/(1+IF(Главная!$N$19=справочники!$N$12,0,Главная!$N$23)))))</f>
        <v>0</v>
      </c>
      <c r="GA184" s="249">
        <f>GA173*IF(GA$8="",0,(IF(AND($T115&lt;&gt;"",$T115&lt;&gt;0),GA152,IF(GA122=0,0,GA131/GA122))*IF($T152=справочники!$P$10,1,1/(1+IF(Главная!$N$19=справочники!$N$12,0,Главная!$N$23)))))</f>
        <v>0</v>
      </c>
      <c r="GB184" s="249">
        <f>GB173*IF(GB$8="",0,(IF(AND($T115&lt;&gt;"",$T115&lt;&gt;0),GB152,IF(GB122=0,0,GB131/GB122))*IF($T152=справочники!$P$10,1,1/(1+IF(Главная!$N$19=справочники!$N$12,0,Главная!$N$23)))))</f>
        <v>0</v>
      </c>
      <c r="GC184" s="249">
        <f>GC173*IF(GC$8="",0,(IF(AND($T115&lt;&gt;"",$T115&lt;&gt;0),GC152,IF(GC122=0,0,GC131/GC122))*IF($T152=справочники!$P$10,1,1/(1+IF(Главная!$N$19=справочники!$N$12,0,Главная!$N$23)))))</f>
        <v>0</v>
      </c>
      <c r="GD184" s="249">
        <f>GD173*IF(GD$8="",0,(IF(AND($T115&lt;&gt;"",$T115&lt;&gt;0),GD152,IF(GD122=0,0,GD131/GD122))*IF($T152=справочники!$P$10,1,1/(1+IF(Главная!$N$19=справочники!$N$12,0,Главная!$N$23)))))</f>
        <v>0</v>
      </c>
      <c r="GE184" s="249">
        <f>GE173*IF(GE$8="",0,(IF(AND($T115&lt;&gt;"",$T115&lt;&gt;0),GE152,IF(GE122=0,0,GE131/GE122))*IF($T152=справочники!$P$10,1,1/(1+IF(Главная!$N$19=справочники!$N$12,0,Главная!$N$23)))))</f>
        <v>0</v>
      </c>
      <c r="GF184" s="249">
        <f>GF173*IF(GF$8="",0,(IF(AND($T115&lt;&gt;"",$T115&lt;&gt;0),GF152,IF(GF122=0,0,GF131/GF122))*IF($T152=справочники!$P$10,1,1/(1+IF(Главная!$N$19=справочники!$N$12,0,Главная!$N$23)))))</f>
        <v>0</v>
      </c>
      <c r="GG184" s="249">
        <f>GG173*IF(GG$8="",0,(IF(AND($T115&lt;&gt;"",$T115&lt;&gt;0),GG152,IF(GG122=0,0,GG131/GG122))*IF($T152=справочники!$P$10,1,1/(1+IF(Главная!$N$19=справочники!$N$12,0,Главная!$N$23)))))</f>
        <v>0</v>
      </c>
      <c r="GH184" s="249">
        <f>GH173*IF(GH$8="",0,(IF(AND($T115&lt;&gt;"",$T115&lt;&gt;0),GH152,IF(GH122=0,0,GH131/GH122))*IF($T152=справочники!$P$10,1,1/(1+IF(Главная!$N$19=справочники!$N$12,0,Главная!$N$23)))))</f>
        <v>0</v>
      </c>
      <c r="GI184" s="249">
        <f>GI173*IF(GI$8="",0,(IF(AND($T115&lt;&gt;"",$T115&lt;&gt;0),GI152,IF(GI122=0,0,GI131/GI122))*IF($T152=справочники!$P$10,1,1/(1+IF(Главная!$N$19=справочники!$N$12,0,Главная!$N$23)))))</f>
        <v>0</v>
      </c>
      <c r="GJ184" s="249">
        <f>GJ173*IF(GJ$8="",0,(IF(AND($T115&lt;&gt;"",$T115&lt;&gt;0),GJ152,IF(GJ122=0,0,GJ131/GJ122))*IF($T152=справочники!$P$10,1,1/(1+IF(Главная!$N$19=справочники!$N$12,0,Главная!$N$23)))))</f>
        <v>0</v>
      </c>
      <c r="GK184" s="249">
        <f>GK173*IF(GK$8="",0,(IF(AND($T115&lt;&gt;"",$T115&lt;&gt;0),GK152,IF(GK122=0,0,GK131/GK122))*IF($T152=справочники!$P$10,1,1/(1+IF(Главная!$N$19=справочники!$N$12,0,Главная!$N$23)))))</f>
        <v>0</v>
      </c>
      <c r="GL184" s="249">
        <f>GL173*IF(GL$8="",0,(IF(AND($T115&lt;&gt;"",$T115&lt;&gt;0),GL152,IF(GL122=0,0,GL131/GL122))*IF($T152=справочники!$P$10,1,1/(1+IF(Главная!$N$19=справочники!$N$12,0,Главная!$N$23)))))</f>
        <v>0</v>
      </c>
      <c r="GM184" s="249">
        <f>GM173*IF(GM$8="",0,(IF(AND($T115&lt;&gt;"",$T115&lt;&gt;0),GM152,IF(GM122=0,0,GM131/GM122))*IF($T152=справочники!$P$10,1,1/(1+IF(Главная!$N$19=справочники!$N$12,0,Главная!$N$23)))))</f>
        <v>0</v>
      </c>
      <c r="GN184" s="249">
        <f>GN173*IF(GN$8="",0,(IF(AND($T115&lt;&gt;"",$T115&lt;&gt;0),GN152,IF(GN122=0,0,GN131/GN122))*IF($T152=справочники!$P$10,1,1/(1+IF(Главная!$N$19=справочники!$N$12,0,Главная!$N$23)))))</f>
        <v>0</v>
      </c>
      <c r="GO184" s="249">
        <f>GO173*IF(GO$8="",0,(IF(AND($T115&lt;&gt;"",$T115&lt;&gt;0),GO152,IF(GO122=0,0,GO131/GO122))*IF($T152=справочники!$P$10,1,1/(1+IF(Главная!$N$19=справочники!$N$12,0,Главная!$N$23)))))</f>
        <v>0</v>
      </c>
      <c r="GP184" s="249">
        <f>GP173*IF(GP$8="",0,(IF(AND($T115&lt;&gt;"",$T115&lt;&gt;0),GP152,IF(GP122=0,0,GP131/GP122))*IF($T152=справочники!$P$10,1,1/(1+IF(Главная!$N$19=справочники!$N$12,0,Главная!$N$23)))))</f>
        <v>0</v>
      </c>
      <c r="GQ184" s="249">
        <f>GQ173*IF(GQ$8="",0,(IF(AND($T115&lt;&gt;"",$T115&lt;&gt;0),GQ152,IF(GQ122=0,0,GQ131/GQ122))*IF($T152=справочники!$P$10,1,1/(1+IF(Главная!$N$19=справочники!$N$12,0,Главная!$N$23)))))</f>
        <v>0</v>
      </c>
      <c r="GR184" s="249">
        <f>GR173*IF(GR$8="",0,(IF(AND($T115&lt;&gt;"",$T115&lt;&gt;0),GR152,IF(GR122=0,0,GR131/GR122))*IF($T152=справочники!$P$10,1,1/(1+IF(Главная!$N$19=справочники!$N$12,0,Главная!$N$23)))))</f>
        <v>0</v>
      </c>
      <c r="GS184" s="249">
        <f>GS173*IF(GS$8="",0,(IF(AND($T115&lt;&gt;"",$T115&lt;&gt;0),GS152,IF(GS122=0,0,GS131/GS122))*IF($T152=справочники!$P$10,1,1/(1+IF(Главная!$N$19=справочники!$N$12,0,Главная!$N$23)))))</f>
        <v>0</v>
      </c>
      <c r="GT184" s="249">
        <f>GT173*IF(GT$8="",0,(IF(AND($T115&lt;&gt;"",$T115&lt;&gt;0),GT152,IF(GT122=0,0,GT131/GT122))*IF($T152=справочники!$P$10,1,1/(1+IF(Главная!$N$19=справочники!$N$12,0,Главная!$N$23)))))</f>
        <v>0</v>
      </c>
      <c r="GU184" s="249">
        <f>GU173*IF(GU$8="",0,(IF(AND($T115&lt;&gt;"",$T115&lt;&gt;0),GU152,IF(GU122=0,0,GU131/GU122))*IF($T152=справочники!$P$10,1,1/(1+IF(Главная!$N$19=справочники!$N$12,0,Главная!$N$23)))))</f>
        <v>0</v>
      </c>
      <c r="GV184" s="249">
        <f>GV173*IF(GV$8="",0,(IF(AND($T115&lt;&gt;"",$T115&lt;&gt;0),GV152,IF(GV122=0,0,GV131/GV122))*IF($T152=справочники!$P$10,1,1/(1+IF(Главная!$N$19=справочники!$N$12,0,Главная!$N$23)))))</f>
        <v>0</v>
      </c>
      <c r="GW184" s="249">
        <f>GW173*IF(GW$8="",0,(IF(AND($T115&lt;&gt;"",$T115&lt;&gt;0),GW152,IF(GW122=0,0,GW131/GW122))*IF($T152=справочники!$P$10,1,1/(1+IF(Главная!$N$19=справочники!$N$12,0,Главная!$N$23)))))</f>
        <v>0</v>
      </c>
      <c r="GX184" s="249">
        <f>GX173*IF(GX$8="",0,(IF(AND($T115&lt;&gt;"",$T115&lt;&gt;0),GX152,IF(GX122=0,0,GX131/GX122))*IF($T152=справочники!$P$10,1,1/(1+IF(Главная!$N$19=справочники!$N$12,0,Главная!$N$23)))))</f>
        <v>0</v>
      </c>
      <c r="GY184" s="249">
        <f>GY173*IF(GY$8="",0,(IF(AND($T115&lt;&gt;"",$T115&lt;&gt;0),GY152,IF(GY122=0,0,GY131/GY122))*IF($T152=справочники!$P$10,1,1/(1+IF(Главная!$N$19=справочники!$N$12,0,Главная!$N$23)))))</f>
        <v>0</v>
      </c>
      <c r="GZ184" s="249">
        <f>GZ173*IF(GZ$8="",0,(IF(AND($T115&lt;&gt;"",$T115&lt;&gt;0),GZ152,IF(GZ122=0,0,GZ131/GZ122))*IF($T152=справочники!$P$10,1,1/(1+IF(Главная!$N$19=справочники!$N$12,0,Главная!$N$23)))))</f>
        <v>0</v>
      </c>
      <c r="HA184" s="228"/>
      <c r="HB184" s="228"/>
    </row>
    <row r="185" spans="1:210" s="239" customFormat="1" ht="10.199999999999999">
      <c r="A185" s="228"/>
      <c r="B185" s="229"/>
      <c r="C185" s="230"/>
      <c r="D185" s="229"/>
      <c r="E185" s="270"/>
      <c r="F185" s="116"/>
      <c r="G185" s="231"/>
      <c r="H185" s="228"/>
      <c r="I185" s="228" t="str">
        <f t="shared" si="876"/>
        <v>Стоимостная структура 1 ед. выпущенной готовой продукции</v>
      </c>
      <c r="J185" s="228"/>
      <c r="K185" s="228"/>
      <c r="L185" s="228"/>
      <c r="M185" s="232"/>
      <c r="N185" s="233" t="str">
        <f t="shared" si="874"/>
        <v/>
      </c>
      <c r="O185" s="228"/>
      <c r="P185" s="231"/>
      <c r="Q185" s="228" t="s">
        <v>26</v>
      </c>
      <c r="R185" s="228"/>
      <c r="S185" s="235"/>
      <c r="T185" s="228"/>
      <c r="U185" s="228"/>
      <c r="V185" s="228"/>
      <c r="W185" s="235">
        <f t="shared" si="875"/>
        <v>0</v>
      </c>
      <c r="X185" s="236"/>
      <c r="Y185" s="231"/>
      <c r="Z185" s="237"/>
      <c r="AA185" s="249">
        <f>AA173*IF(AA$8="",0,(IF(AND($T115&lt;&gt;"",$T115&lt;&gt;0),AA153,IF(AA122=0,0,AA132/AA122))*IF($T153=справочники!$P$10,1,1/(1+IF(Главная!$N$19=справочники!$N$12,0,Главная!$N$23)))))</f>
        <v>0</v>
      </c>
      <c r="AB185" s="249">
        <f>AB173*IF(AB$8="",0,(IF(AND($T115&lt;&gt;"",$T115&lt;&gt;0),AB153,IF(AB122=0,0,AB132/AB122))*IF($T153=справочники!$P$10,1,1/(1+IF(Главная!$N$19=справочники!$N$12,0,Главная!$N$23)))))</f>
        <v>0</v>
      </c>
      <c r="AC185" s="249">
        <f>AC173*IF(AC$8="",0,(IF(AND($T115&lt;&gt;"",$T115&lt;&gt;0),AC153,IF(AC122=0,0,AC132/AC122))*IF($T153=справочники!$P$10,1,1/(1+IF(Главная!$N$19=справочники!$N$12,0,Главная!$N$23)))))</f>
        <v>0</v>
      </c>
      <c r="AD185" s="249">
        <f>AD173*IF(AD$8="",0,(IF(AND($T115&lt;&gt;"",$T115&lt;&gt;0),AD153,IF(AD122=0,0,AD132/AD122))*IF($T153=справочники!$P$10,1,1/(1+IF(Главная!$N$19=справочники!$N$12,0,Главная!$N$23)))))</f>
        <v>0</v>
      </c>
      <c r="AE185" s="249">
        <f>AE173*IF(AE$8="",0,(IF(AND($T115&lt;&gt;"",$T115&lt;&gt;0),AE153,IF(AE122=0,0,AE132/AE122))*IF($T153=справочники!$P$10,1,1/(1+IF(Главная!$N$19=справочники!$N$12,0,Главная!$N$23)))))</f>
        <v>0</v>
      </c>
      <c r="AF185" s="249">
        <f>AF173*IF(AF$8="",0,(IF(AND($T115&lt;&gt;"",$T115&lt;&gt;0),AF153,IF(AF122=0,0,AF132/AF122))*IF($T153=справочники!$P$10,1,1/(1+IF(Главная!$N$19=справочники!$N$12,0,Главная!$N$23)))))</f>
        <v>0</v>
      </c>
      <c r="AG185" s="249">
        <f>AG173*IF(AG$8="",0,(IF(AND($T115&lt;&gt;"",$T115&lt;&gt;0),AG153,IF(AG122=0,0,AG132/AG122))*IF($T153=справочники!$P$10,1,1/(1+IF(Главная!$N$19=справочники!$N$12,0,Главная!$N$23)))))</f>
        <v>0</v>
      </c>
      <c r="AH185" s="249">
        <f>AH173*IF(AH$8="",0,(IF(AND($T115&lt;&gt;"",$T115&lt;&gt;0),AH153,IF(AH122=0,0,AH132/AH122))*IF($T153=справочники!$P$10,1,1/(1+IF(Главная!$N$19=справочники!$N$12,0,Главная!$N$23)))))</f>
        <v>0</v>
      </c>
      <c r="AI185" s="249">
        <f>AI173*IF(AI$8="",0,(IF(AND($T115&lt;&gt;"",$T115&lt;&gt;0),AI153,IF(AI122=0,0,AI132/AI122))*IF($T153=справочники!$P$10,1,1/(1+IF(Главная!$N$19=справочники!$N$12,0,Главная!$N$23)))))</f>
        <v>0</v>
      </c>
      <c r="AJ185" s="249">
        <f>AJ173*IF(AJ$8="",0,(IF(AND($T115&lt;&gt;"",$T115&lt;&gt;0),AJ153,IF(AJ122=0,0,AJ132/AJ122))*IF($T153=справочники!$P$10,1,1/(1+IF(Главная!$N$19=справочники!$N$12,0,Главная!$N$23)))))</f>
        <v>0</v>
      </c>
      <c r="AK185" s="249">
        <f>AK173*IF(AK$8="",0,(IF(AND($T115&lt;&gt;"",$T115&lt;&gt;0),AK153,IF(AK122=0,0,AK132/AK122))*IF($T153=справочники!$P$10,1,1/(1+IF(Главная!$N$19=справочники!$N$12,0,Главная!$N$23)))))</f>
        <v>0</v>
      </c>
      <c r="AL185" s="249">
        <f>AL173*IF(AL$8="",0,(IF(AND($T115&lt;&gt;"",$T115&lt;&gt;0),AL153,IF(AL122=0,0,AL132/AL122))*IF($T153=справочники!$P$10,1,1/(1+IF(Главная!$N$19=справочники!$N$12,0,Главная!$N$23)))))</f>
        <v>0</v>
      </c>
      <c r="AM185" s="249">
        <f>AM173*IF(AM$8="",0,(IF(AND($T115&lt;&gt;"",$T115&lt;&gt;0),AM153,IF(AM122=0,0,AM132/AM122))*IF($T153=справочники!$P$10,1,1/(1+IF(Главная!$N$19=справочники!$N$12,0,Главная!$N$23)))))</f>
        <v>0</v>
      </c>
      <c r="AN185" s="249">
        <f>AN173*IF(AN$8="",0,(IF(AND($T115&lt;&gt;"",$T115&lt;&gt;0),AN153,IF(AN122=0,0,AN132/AN122))*IF($T153=справочники!$P$10,1,1/(1+IF(Главная!$N$19=справочники!$N$12,0,Главная!$N$23)))))</f>
        <v>0</v>
      </c>
      <c r="AO185" s="249">
        <f>AO173*IF(AO$8="",0,(IF(AND($T115&lt;&gt;"",$T115&lt;&gt;0),AO153,IF(AO122=0,0,AO132/AO122))*IF($T153=справочники!$P$10,1,1/(1+IF(Главная!$N$19=справочники!$N$12,0,Главная!$N$23)))))</f>
        <v>0</v>
      </c>
      <c r="AP185" s="249">
        <f>AP173*IF(AP$8="",0,(IF(AND($T115&lt;&gt;"",$T115&lt;&gt;0),AP153,IF(AP122=0,0,AP132/AP122))*IF($T153=справочники!$P$10,1,1/(1+IF(Главная!$N$19=справочники!$N$12,0,Главная!$N$23)))))</f>
        <v>0</v>
      </c>
      <c r="AQ185" s="249">
        <f>AQ173*IF(AQ$8="",0,(IF(AND($T115&lt;&gt;"",$T115&lt;&gt;0),AQ153,IF(AQ122=0,0,AQ132/AQ122))*IF($T153=справочники!$P$10,1,1/(1+IF(Главная!$N$19=справочники!$N$12,0,Главная!$N$23)))))</f>
        <v>0</v>
      </c>
      <c r="AR185" s="249">
        <f>AR173*IF(AR$8="",0,(IF(AND($T115&lt;&gt;"",$T115&lt;&gt;0),AR153,IF(AR122=0,0,AR132/AR122))*IF($T153=справочники!$P$10,1,1/(1+IF(Главная!$N$19=справочники!$N$12,0,Главная!$N$23)))))</f>
        <v>0</v>
      </c>
      <c r="AS185" s="249">
        <f>AS173*IF(AS$8="",0,(IF(AND($T115&lt;&gt;"",$T115&lt;&gt;0),AS153,IF(AS122=0,0,AS132/AS122))*IF($T153=справочники!$P$10,1,1/(1+IF(Главная!$N$19=справочники!$N$12,0,Главная!$N$23)))))</f>
        <v>0</v>
      </c>
      <c r="AT185" s="249">
        <f>AT173*IF(AT$8="",0,(IF(AND($T115&lt;&gt;"",$T115&lt;&gt;0),AT153,IF(AT122=0,0,AT132/AT122))*IF($T153=справочники!$P$10,1,1/(1+IF(Главная!$N$19=справочники!$N$12,0,Главная!$N$23)))))</f>
        <v>0</v>
      </c>
      <c r="AU185" s="249">
        <f>AU173*IF(AU$8="",0,(IF(AND($T115&lt;&gt;"",$T115&lt;&gt;0),AU153,IF(AU122=0,0,AU132/AU122))*IF($T153=справочники!$P$10,1,1/(1+IF(Главная!$N$19=справочники!$N$12,0,Главная!$N$23)))))</f>
        <v>0</v>
      </c>
      <c r="AV185" s="249">
        <f>AV173*IF(AV$8="",0,(IF(AND($T115&lt;&gt;"",$T115&lt;&gt;0),AV153,IF(AV122=0,0,AV132/AV122))*IF($T153=справочники!$P$10,1,1/(1+IF(Главная!$N$19=справочники!$N$12,0,Главная!$N$23)))))</f>
        <v>0</v>
      </c>
      <c r="AW185" s="249">
        <f>AW173*IF(AW$8="",0,(IF(AND($T115&lt;&gt;"",$T115&lt;&gt;0),AW153,IF(AW122=0,0,AW132/AW122))*IF($T153=справочники!$P$10,1,1/(1+IF(Главная!$N$19=справочники!$N$12,0,Главная!$N$23)))))</f>
        <v>0</v>
      </c>
      <c r="AX185" s="249">
        <f>AX173*IF(AX$8="",0,(IF(AND($T115&lt;&gt;"",$T115&lt;&gt;0),AX153,IF(AX122=0,0,AX132/AX122))*IF($T153=справочники!$P$10,1,1/(1+IF(Главная!$N$19=справочники!$N$12,0,Главная!$N$23)))))</f>
        <v>0</v>
      </c>
      <c r="AY185" s="249">
        <f>AY173*IF(AY$8="",0,(IF(AND($T115&lt;&gt;"",$T115&lt;&gt;0),AY153,IF(AY122=0,0,AY132/AY122))*IF($T153=справочники!$P$10,1,1/(1+IF(Главная!$N$19=справочники!$N$12,0,Главная!$N$23)))))</f>
        <v>0</v>
      </c>
      <c r="AZ185" s="249">
        <f>AZ173*IF(AZ$8="",0,(IF(AND($T115&lt;&gt;"",$T115&lt;&gt;0),AZ153,IF(AZ122=0,0,AZ132/AZ122))*IF($T153=справочники!$P$10,1,1/(1+IF(Главная!$N$19=справочники!$N$12,0,Главная!$N$23)))))</f>
        <v>0</v>
      </c>
      <c r="BA185" s="249">
        <f>BA173*IF(BA$8="",0,(IF(AND($T115&lt;&gt;"",$T115&lt;&gt;0),BA153,IF(BA122=0,0,BA132/BA122))*IF($T153=справочники!$P$10,1,1/(1+IF(Главная!$N$19=справочники!$N$12,0,Главная!$N$23)))))</f>
        <v>0</v>
      </c>
      <c r="BB185" s="249">
        <f>BB173*IF(BB$8="",0,(IF(AND($T115&lt;&gt;"",$T115&lt;&gt;0),BB153,IF(BB122=0,0,BB132/BB122))*IF($T153=справочники!$P$10,1,1/(1+IF(Главная!$N$19=справочники!$N$12,0,Главная!$N$23)))))</f>
        <v>0</v>
      </c>
      <c r="BC185" s="249">
        <f>BC173*IF(BC$8="",0,(IF(AND($T115&lt;&gt;"",$T115&lt;&gt;0),BC153,IF(BC122=0,0,BC132/BC122))*IF($T153=справочники!$P$10,1,1/(1+IF(Главная!$N$19=справочники!$N$12,0,Главная!$N$23)))))</f>
        <v>0</v>
      </c>
      <c r="BD185" s="249">
        <f>BD173*IF(BD$8="",0,(IF(AND($T115&lt;&gt;"",$T115&lt;&gt;0),BD153,IF(BD122=0,0,BD132/BD122))*IF($T153=справочники!$P$10,1,1/(1+IF(Главная!$N$19=справочники!$N$12,0,Главная!$N$23)))))</f>
        <v>0</v>
      </c>
      <c r="BE185" s="249">
        <f>BE173*IF(BE$8="",0,(IF(AND($T115&lt;&gt;"",$T115&lt;&gt;0),BE153,IF(BE122=0,0,BE132/BE122))*IF($T153=справочники!$P$10,1,1/(1+IF(Главная!$N$19=справочники!$N$12,0,Главная!$N$23)))))</f>
        <v>0</v>
      </c>
      <c r="BF185" s="249">
        <f>BF173*IF(BF$8="",0,(IF(AND($T115&lt;&gt;"",$T115&lt;&gt;0),BF153,IF(BF122=0,0,BF132/BF122))*IF($T153=справочники!$P$10,1,1/(1+IF(Главная!$N$19=справочники!$N$12,0,Главная!$N$23)))))</f>
        <v>0</v>
      </c>
      <c r="BG185" s="249">
        <f>BG173*IF(BG$8="",0,(IF(AND($T115&lt;&gt;"",$T115&lt;&gt;0),BG153,IF(BG122=0,0,BG132/BG122))*IF($T153=справочники!$P$10,1,1/(1+IF(Главная!$N$19=справочники!$N$12,0,Главная!$N$23)))))</f>
        <v>0</v>
      </c>
      <c r="BH185" s="249">
        <f>BH173*IF(BH$8="",0,(IF(AND($T115&lt;&gt;"",$T115&lt;&gt;0),BH153,IF(BH122=0,0,BH132/BH122))*IF($T153=справочники!$P$10,1,1/(1+IF(Главная!$N$19=справочники!$N$12,0,Главная!$N$23)))))</f>
        <v>0</v>
      </c>
      <c r="BI185" s="249">
        <f>BI173*IF(BI$8="",0,(IF(AND($T115&lt;&gt;"",$T115&lt;&gt;0),BI153,IF(BI122=0,0,BI132/BI122))*IF($T153=справочники!$P$10,1,1/(1+IF(Главная!$N$19=справочники!$N$12,0,Главная!$N$23)))))</f>
        <v>0</v>
      </c>
      <c r="BJ185" s="249">
        <f>BJ173*IF(BJ$8="",0,(IF(AND($T115&lt;&gt;"",$T115&lt;&gt;0),BJ153,IF(BJ122=0,0,BJ132/BJ122))*IF($T153=справочники!$P$10,1,1/(1+IF(Главная!$N$19=справочники!$N$12,0,Главная!$N$23)))))</f>
        <v>0</v>
      </c>
      <c r="BK185" s="249">
        <f>BK173*IF(BK$8="",0,(IF(AND($T115&lt;&gt;"",$T115&lt;&gt;0),BK153,IF(BK122=0,0,BK132/BK122))*IF($T153=справочники!$P$10,1,1/(1+IF(Главная!$N$19=справочники!$N$12,0,Главная!$N$23)))))</f>
        <v>0</v>
      </c>
      <c r="BL185" s="249">
        <f>BL173*IF(BL$8="",0,(IF(AND($T115&lt;&gt;"",$T115&lt;&gt;0),BL153,IF(BL122=0,0,BL132/BL122))*IF($T153=справочники!$P$10,1,1/(1+IF(Главная!$N$19=справочники!$N$12,0,Главная!$N$23)))))</f>
        <v>0</v>
      </c>
      <c r="BM185" s="249">
        <f>BM173*IF(BM$8="",0,(IF(AND($T115&lt;&gt;"",$T115&lt;&gt;0),BM153,IF(BM122=0,0,BM132/BM122))*IF($T153=справочники!$P$10,1,1/(1+IF(Главная!$N$19=справочники!$N$12,0,Главная!$N$23)))))</f>
        <v>0</v>
      </c>
      <c r="BN185" s="249">
        <f>BN173*IF(BN$8="",0,(IF(AND($T115&lt;&gt;"",$T115&lt;&gt;0),BN153,IF(BN122=0,0,BN132/BN122))*IF($T153=справочники!$P$10,1,1/(1+IF(Главная!$N$19=справочники!$N$12,0,Главная!$N$23)))))</f>
        <v>0</v>
      </c>
      <c r="BO185" s="249">
        <f>BO173*IF(BO$8="",0,(IF(AND($T115&lt;&gt;"",$T115&lt;&gt;0),BO153,IF(BO122=0,0,BO132/BO122))*IF($T153=справочники!$P$10,1,1/(1+IF(Главная!$N$19=справочники!$N$12,0,Главная!$N$23)))))</f>
        <v>0</v>
      </c>
      <c r="BP185" s="249">
        <f>BP173*IF(BP$8="",0,(IF(AND($T115&lt;&gt;"",$T115&lt;&gt;0),BP153,IF(BP122=0,0,BP132/BP122))*IF($T153=справочники!$P$10,1,1/(1+IF(Главная!$N$19=справочники!$N$12,0,Главная!$N$23)))))</f>
        <v>0</v>
      </c>
      <c r="BQ185" s="249">
        <f>BQ173*IF(BQ$8="",0,(IF(AND($T115&lt;&gt;"",$T115&lt;&gt;0),BQ153,IF(BQ122=0,0,BQ132/BQ122))*IF($T153=справочники!$P$10,1,1/(1+IF(Главная!$N$19=справочники!$N$12,0,Главная!$N$23)))))</f>
        <v>0</v>
      </c>
      <c r="BR185" s="249">
        <f>BR173*IF(BR$8="",0,(IF(AND($T115&lt;&gt;"",$T115&lt;&gt;0),BR153,IF(BR122=0,0,BR132/BR122))*IF($T153=справочники!$P$10,1,1/(1+IF(Главная!$N$19=справочники!$N$12,0,Главная!$N$23)))))</f>
        <v>0</v>
      </c>
      <c r="BS185" s="249">
        <f>BS173*IF(BS$8="",0,(IF(AND($T115&lt;&gt;"",$T115&lt;&gt;0),BS153,IF(BS122=0,0,BS132/BS122))*IF($T153=справочники!$P$10,1,1/(1+IF(Главная!$N$19=справочники!$N$12,0,Главная!$N$23)))))</f>
        <v>0</v>
      </c>
      <c r="BT185" s="249">
        <f>BT173*IF(BT$8="",0,(IF(AND($T115&lt;&gt;"",$T115&lt;&gt;0),BT153,IF(BT122=0,0,BT132/BT122))*IF($T153=справочники!$P$10,1,1/(1+IF(Главная!$N$19=справочники!$N$12,0,Главная!$N$23)))))</f>
        <v>0</v>
      </c>
      <c r="BU185" s="249">
        <f>BU173*IF(BU$8="",0,(IF(AND($T115&lt;&gt;"",$T115&lt;&gt;0),BU153,IF(BU122=0,0,BU132/BU122))*IF($T153=справочники!$P$10,1,1/(1+IF(Главная!$N$19=справочники!$N$12,0,Главная!$N$23)))))</f>
        <v>0</v>
      </c>
      <c r="BV185" s="249">
        <f>BV173*IF(BV$8="",0,(IF(AND($T115&lt;&gt;"",$T115&lt;&gt;0),BV153,IF(BV122=0,0,BV132/BV122))*IF($T153=справочники!$P$10,1,1/(1+IF(Главная!$N$19=справочники!$N$12,0,Главная!$N$23)))))</f>
        <v>0</v>
      </c>
      <c r="BW185" s="249">
        <f>BW173*IF(BW$8="",0,(IF(AND($T115&lt;&gt;"",$T115&lt;&gt;0),BW153,IF(BW122=0,0,BW132/BW122))*IF($T153=справочники!$P$10,1,1/(1+IF(Главная!$N$19=справочники!$N$12,0,Главная!$N$23)))))</f>
        <v>0</v>
      </c>
      <c r="BX185" s="249">
        <f>BX173*IF(BX$8="",0,(IF(AND($T115&lt;&gt;"",$T115&lt;&gt;0),BX153,IF(BX122=0,0,BX132/BX122))*IF($T153=справочники!$P$10,1,1/(1+IF(Главная!$N$19=справочники!$N$12,0,Главная!$N$23)))))</f>
        <v>0</v>
      </c>
      <c r="BY185" s="249">
        <f>BY173*IF(BY$8="",0,(IF(AND($T115&lt;&gt;"",$T115&lt;&gt;0),BY153,IF(BY122=0,0,BY132/BY122))*IF($T153=справочники!$P$10,1,1/(1+IF(Главная!$N$19=справочники!$N$12,0,Главная!$N$23)))))</f>
        <v>0</v>
      </c>
      <c r="BZ185" s="249">
        <f>BZ173*IF(BZ$8="",0,(IF(AND($T115&lt;&gt;"",$T115&lt;&gt;0),BZ153,IF(BZ122=0,0,BZ132/BZ122))*IF($T153=справочники!$P$10,1,1/(1+IF(Главная!$N$19=справочники!$N$12,0,Главная!$N$23)))))</f>
        <v>0</v>
      </c>
      <c r="CA185" s="249">
        <f>CA173*IF(CA$8="",0,(IF(AND($T115&lt;&gt;"",$T115&lt;&gt;0),CA153,IF(CA122=0,0,CA132/CA122))*IF($T153=справочники!$P$10,1,1/(1+IF(Главная!$N$19=справочники!$N$12,0,Главная!$N$23)))))</f>
        <v>0</v>
      </c>
      <c r="CB185" s="249">
        <f>CB173*IF(CB$8="",0,(IF(AND($T115&lt;&gt;"",$T115&lt;&gt;0),CB153,IF(CB122=0,0,CB132/CB122))*IF($T153=справочники!$P$10,1,1/(1+IF(Главная!$N$19=справочники!$N$12,0,Главная!$N$23)))))</f>
        <v>0</v>
      </c>
      <c r="CC185" s="249">
        <f>CC173*IF(CC$8="",0,(IF(AND($T115&lt;&gt;"",$T115&lt;&gt;0),CC153,IF(CC122=0,0,CC132/CC122))*IF($T153=справочники!$P$10,1,1/(1+IF(Главная!$N$19=справочники!$N$12,0,Главная!$N$23)))))</f>
        <v>0</v>
      </c>
      <c r="CD185" s="249">
        <f>CD173*IF(CD$8="",0,(IF(AND($T115&lt;&gt;"",$T115&lt;&gt;0),CD153,IF(CD122=0,0,CD132/CD122))*IF($T153=справочники!$P$10,1,1/(1+IF(Главная!$N$19=справочники!$N$12,0,Главная!$N$23)))))</f>
        <v>0</v>
      </c>
      <c r="CE185" s="249">
        <f>CE173*IF(CE$8="",0,(IF(AND($T115&lt;&gt;"",$T115&lt;&gt;0),CE153,IF(CE122=0,0,CE132/CE122))*IF($T153=справочники!$P$10,1,1/(1+IF(Главная!$N$19=справочники!$N$12,0,Главная!$N$23)))))</f>
        <v>0</v>
      </c>
      <c r="CF185" s="249">
        <f>CF173*IF(CF$8="",0,(IF(AND($T115&lt;&gt;"",$T115&lt;&gt;0),CF153,IF(CF122=0,0,CF132/CF122))*IF($T153=справочники!$P$10,1,1/(1+IF(Главная!$N$19=справочники!$N$12,0,Главная!$N$23)))))</f>
        <v>0</v>
      </c>
      <c r="CG185" s="249">
        <f>CG173*IF(CG$8="",0,(IF(AND($T115&lt;&gt;"",$T115&lt;&gt;0),CG153,IF(CG122=0,0,CG132/CG122))*IF($T153=справочники!$P$10,1,1/(1+IF(Главная!$N$19=справочники!$N$12,0,Главная!$N$23)))))</f>
        <v>0</v>
      </c>
      <c r="CH185" s="249">
        <f>CH173*IF(CH$8="",0,(IF(AND($T115&lt;&gt;"",$T115&lt;&gt;0),CH153,IF(CH122=0,0,CH132/CH122))*IF($T153=справочники!$P$10,1,1/(1+IF(Главная!$N$19=справочники!$N$12,0,Главная!$N$23)))))</f>
        <v>0</v>
      </c>
      <c r="CI185" s="249">
        <f>CI173*IF(CI$8="",0,(IF(AND($T115&lt;&gt;"",$T115&lt;&gt;0),CI153,IF(CI122=0,0,CI132/CI122))*IF($T153=справочники!$P$10,1,1/(1+IF(Главная!$N$19=справочники!$N$12,0,Главная!$N$23)))))</f>
        <v>0</v>
      </c>
      <c r="CJ185" s="249">
        <f>CJ173*IF(CJ$8="",0,(IF(AND($T115&lt;&gt;"",$T115&lt;&gt;0),CJ153,IF(CJ122=0,0,CJ132/CJ122))*IF($T153=справочники!$P$10,1,1/(1+IF(Главная!$N$19=справочники!$N$12,0,Главная!$N$23)))))</f>
        <v>0</v>
      </c>
      <c r="CK185" s="249">
        <f>CK173*IF(CK$8="",0,(IF(AND($T115&lt;&gt;"",$T115&lt;&gt;0),CK153,IF(CK122=0,0,CK132/CK122))*IF($T153=справочники!$P$10,1,1/(1+IF(Главная!$N$19=справочники!$N$12,0,Главная!$N$23)))))</f>
        <v>0</v>
      </c>
      <c r="CL185" s="249">
        <f>CL173*IF(CL$8="",0,(IF(AND($T115&lt;&gt;"",$T115&lt;&gt;0),CL153,IF(CL122=0,0,CL132/CL122))*IF($T153=справочники!$P$10,1,1/(1+IF(Главная!$N$19=справочники!$N$12,0,Главная!$N$23)))))</f>
        <v>0</v>
      </c>
      <c r="CM185" s="249">
        <f>CM173*IF(CM$8="",0,(IF(AND($T115&lt;&gt;"",$T115&lt;&gt;0),CM153,IF(CM122=0,0,CM132/CM122))*IF($T153=справочники!$P$10,1,1/(1+IF(Главная!$N$19=справочники!$N$12,0,Главная!$N$23)))))</f>
        <v>0</v>
      </c>
      <c r="CN185" s="249">
        <f>CN173*IF(CN$8="",0,(IF(AND($T115&lt;&gt;"",$T115&lt;&gt;0),CN153,IF(CN122=0,0,CN132/CN122))*IF($T153=справочники!$P$10,1,1/(1+IF(Главная!$N$19=справочники!$N$12,0,Главная!$N$23)))))</f>
        <v>0</v>
      </c>
      <c r="CO185" s="249">
        <f>CO173*IF(CO$8="",0,(IF(AND($T115&lt;&gt;"",$T115&lt;&gt;0),CO153,IF(CO122=0,0,CO132/CO122))*IF($T153=справочники!$P$10,1,1/(1+IF(Главная!$N$19=справочники!$N$12,0,Главная!$N$23)))))</f>
        <v>0</v>
      </c>
      <c r="CP185" s="249">
        <f>CP173*IF(CP$8="",0,(IF(AND($T115&lt;&gt;"",$T115&lt;&gt;0),CP153,IF(CP122=0,0,CP132/CP122))*IF($T153=справочники!$P$10,1,1/(1+IF(Главная!$N$19=справочники!$N$12,0,Главная!$N$23)))))</f>
        <v>0</v>
      </c>
      <c r="CQ185" s="249">
        <f>CQ173*IF(CQ$8="",0,(IF(AND($T115&lt;&gt;"",$T115&lt;&gt;0),CQ153,IF(CQ122=0,0,CQ132/CQ122))*IF($T153=справочники!$P$10,1,1/(1+IF(Главная!$N$19=справочники!$N$12,0,Главная!$N$23)))))</f>
        <v>0</v>
      </c>
      <c r="CR185" s="249">
        <f>CR173*IF(CR$8="",0,(IF(AND($T115&lt;&gt;"",$T115&lt;&gt;0),CR153,IF(CR122=0,0,CR132/CR122))*IF($T153=справочники!$P$10,1,1/(1+IF(Главная!$N$19=справочники!$N$12,0,Главная!$N$23)))))</f>
        <v>0</v>
      </c>
      <c r="CS185" s="249">
        <f>CS173*IF(CS$8="",0,(IF(AND($T115&lt;&gt;"",$T115&lt;&gt;0),CS153,IF(CS122=0,0,CS132/CS122))*IF($T153=справочники!$P$10,1,1/(1+IF(Главная!$N$19=справочники!$N$12,0,Главная!$N$23)))))</f>
        <v>0</v>
      </c>
      <c r="CT185" s="249">
        <f>CT173*IF(CT$8="",0,(IF(AND($T115&lt;&gt;"",$T115&lt;&gt;0),CT153,IF(CT122=0,0,CT132/CT122))*IF($T153=справочники!$P$10,1,1/(1+IF(Главная!$N$19=справочники!$N$12,0,Главная!$N$23)))))</f>
        <v>0</v>
      </c>
      <c r="CU185" s="249">
        <f>CU173*IF(CU$8="",0,(IF(AND($T115&lt;&gt;"",$T115&lt;&gt;0),CU153,IF(CU122=0,0,CU132/CU122))*IF($T153=справочники!$P$10,1,1/(1+IF(Главная!$N$19=справочники!$N$12,0,Главная!$N$23)))))</f>
        <v>0</v>
      </c>
      <c r="CV185" s="249">
        <f>CV173*IF(CV$8="",0,(IF(AND($T115&lt;&gt;"",$T115&lt;&gt;0),CV153,IF(CV122=0,0,CV132/CV122))*IF($T153=справочники!$P$10,1,1/(1+IF(Главная!$N$19=справочники!$N$12,0,Главная!$N$23)))))</f>
        <v>0</v>
      </c>
      <c r="CW185" s="249">
        <f>CW173*IF(CW$8="",0,(IF(AND($T115&lt;&gt;"",$T115&lt;&gt;0),CW153,IF(CW122=0,0,CW132/CW122))*IF($T153=справочники!$P$10,1,1/(1+IF(Главная!$N$19=справочники!$N$12,0,Главная!$N$23)))))</f>
        <v>0</v>
      </c>
      <c r="CX185" s="249">
        <f>CX173*IF(CX$8="",0,(IF(AND($T115&lt;&gt;"",$T115&lt;&gt;0),CX153,IF(CX122=0,0,CX132/CX122))*IF($T153=справочники!$P$10,1,1/(1+IF(Главная!$N$19=справочники!$N$12,0,Главная!$N$23)))))</f>
        <v>0</v>
      </c>
      <c r="CY185" s="249">
        <f>CY173*IF(CY$8="",0,(IF(AND($T115&lt;&gt;"",$T115&lt;&gt;0),CY153,IF(CY122=0,0,CY132/CY122))*IF($T153=справочники!$P$10,1,1/(1+IF(Главная!$N$19=справочники!$N$12,0,Главная!$N$23)))))</f>
        <v>0</v>
      </c>
      <c r="CZ185" s="249">
        <f>CZ173*IF(CZ$8="",0,(IF(AND($T115&lt;&gt;"",$T115&lt;&gt;0),CZ153,IF(CZ122=0,0,CZ132/CZ122))*IF($T153=справочники!$P$10,1,1/(1+IF(Главная!$N$19=справочники!$N$12,0,Главная!$N$23)))))</f>
        <v>0</v>
      </c>
      <c r="DA185" s="249">
        <f>DA173*IF(DA$8="",0,(IF(AND($T115&lt;&gt;"",$T115&lt;&gt;0),DA153,IF(DA122=0,0,DA132/DA122))*IF($T153=справочники!$P$10,1,1/(1+IF(Главная!$N$19=справочники!$N$12,0,Главная!$N$23)))))</f>
        <v>0</v>
      </c>
      <c r="DB185" s="249">
        <f>DB173*IF(DB$8="",0,(IF(AND($T115&lt;&gt;"",$T115&lt;&gt;0),DB153,IF(DB122=0,0,DB132/DB122))*IF($T153=справочники!$P$10,1,1/(1+IF(Главная!$N$19=справочники!$N$12,0,Главная!$N$23)))))</f>
        <v>0</v>
      </c>
      <c r="DC185" s="249">
        <f>DC173*IF(DC$8="",0,(IF(AND($T115&lt;&gt;"",$T115&lt;&gt;0),DC153,IF(DC122=0,0,DC132/DC122))*IF($T153=справочники!$P$10,1,1/(1+IF(Главная!$N$19=справочники!$N$12,0,Главная!$N$23)))))</f>
        <v>0</v>
      </c>
      <c r="DD185" s="249">
        <f>DD173*IF(DD$8="",0,(IF(AND($T115&lt;&gt;"",$T115&lt;&gt;0),DD153,IF(DD122=0,0,DD132/DD122))*IF($T153=справочники!$P$10,1,1/(1+IF(Главная!$N$19=справочники!$N$12,0,Главная!$N$23)))))</f>
        <v>0</v>
      </c>
      <c r="DE185" s="249">
        <f>DE173*IF(DE$8="",0,(IF(AND($T115&lt;&gt;"",$T115&lt;&gt;0),DE153,IF(DE122=0,0,DE132/DE122))*IF($T153=справочники!$P$10,1,1/(1+IF(Главная!$N$19=справочники!$N$12,0,Главная!$N$23)))))</f>
        <v>0</v>
      </c>
      <c r="DF185" s="249">
        <f>DF173*IF(DF$8="",0,(IF(AND($T115&lt;&gt;"",$T115&lt;&gt;0),DF153,IF(DF122=0,0,DF132/DF122))*IF($T153=справочники!$P$10,1,1/(1+IF(Главная!$N$19=справочники!$N$12,0,Главная!$N$23)))))</f>
        <v>0</v>
      </c>
      <c r="DG185" s="249">
        <f>DG173*IF(DG$8="",0,(IF(AND($T115&lt;&gt;"",$T115&lt;&gt;0),DG153,IF(DG122=0,0,DG132/DG122))*IF($T153=справочники!$P$10,1,1/(1+IF(Главная!$N$19=справочники!$N$12,0,Главная!$N$23)))))</f>
        <v>0</v>
      </c>
      <c r="DH185" s="249">
        <f>DH173*IF(DH$8="",0,(IF(AND($T115&lt;&gt;"",$T115&lt;&gt;0),DH153,IF(DH122=0,0,DH132/DH122))*IF($T153=справочники!$P$10,1,1/(1+IF(Главная!$N$19=справочники!$N$12,0,Главная!$N$23)))))</f>
        <v>0</v>
      </c>
      <c r="DI185" s="249">
        <f>DI173*IF(DI$8="",0,(IF(AND($T115&lt;&gt;"",$T115&lt;&gt;0),DI153,IF(DI122=0,0,DI132/DI122))*IF($T153=справочники!$P$10,1,1/(1+IF(Главная!$N$19=справочники!$N$12,0,Главная!$N$23)))))</f>
        <v>0</v>
      </c>
      <c r="DJ185" s="249">
        <f>DJ173*IF(DJ$8="",0,(IF(AND($T115&lt;&gt;"",$T115&lt;&gt;0),DJ153,IF(DJ122=0,0,DJ132/DJ122))*IF($T153=справочники!$P$10,1,1/(1+IF(Главная!$N$19=справочники!$N$12,0,Главная!$N$23)))))</f>
        <v>0</v>
      </c>
      <c r="DK185" s="249">
        <f>DK173*IF(DK$8="",0,(IF(AND($T115&lt;&gt;"",$T115&lt;&gt;0),DK153,IF(DK122=0,0,DK132/DK122))*IF($T153=справочники!$P$10,1,1/(1+IF(Главная!$N$19=справочники!$N$12,0,Главная!$N$23)))))</f>
        <v>0</v>
      </c>
      <c r="DL185" s="249">
        <f>DL173*IF(DL$8="",0,(IF(AND($T115&lt;&gt;"",$T115&lt;&gt;0),DL153,IF(DL122=0,0,DL132/DL122))*IF($T153=справочники!$P$10,1,1/(1+IF(Главная!$N$19=справочники!$N$12,0,Главная!$N$23)))))</f>
        <v>0</v>
      </c>
      <c r="DM185" s="249">
        <f>DM173*IF(DM$8="",0,(IF(AND($T115&lt;&gt;"",$T115&lt;&gt;0),DM153,IF(DM122=0,0,DM132/DM122))*IF($T153=справочники!$P$10,1,1/(1+IF(Главная!$N$19=справочники!$N$12,0,Главная!$N$23)))))</f>
        <v>0</v>
      </c>
      <c r="DN185" s="249">
        <f>DN173*IF(DN$8="",0,(IF(AND($T115&lt;&gt;"",$T115&lt;&gt;0),DN153,IF(DN122=0,0,DN132/DN122))*IF($T153=справочники!$P$10,1,1/(1+IF(Главная!$N$19=справочники!$N$12,0,Главная!$N$23)))))</f>
        <v>0</v>
      </c>
      <c r="DO185" s="249">
        <f>DO173*IF(DO$8="",0,(IF(AND($T115&lt;&gt;"",$T115&lt;&gt;0),DO153,IF(DO122=0,0,DO132/DO122))*IF($T153=справочники!$P$10,1,1/(1+IF(Главная!$N$19=справочники!$N$12,0,Главная!$N$23)))))</f>
        <v>0</v>
      </c>
      <c r="DP185" s="249">
        <f>DP173*IF(DP$8="",0,(IF(AND($T115&lt;&gt;"",$T115&lt;&gt;0),DP153,IF(DP122=0,0,DP132/DP122))*IF($T153=справочники!$P$10,1,1/(1+IF(Главная!$N$19=справочники!$N$12,0,Главная!$N$23)))))</f>
        <v>0</v>
      </c>
      <c r="DQ185" s="249">
        <f>DQ173*IF(DQ$8="",0,(IF(AND($T115&lt;&gt;"",$T115&lt;&gt;0),DQ153,IF(DQ122=0,0,DQ132/DQ122))*IF($T153=справочники!$P$10,1,1/(1+IF(Главная!$N$19=справочники!$N$12,0,Главная!$N$23)))))</f>
        <v>0</v>
      </c>
      <c r="DR185" s="249">
        <f>DR173*IF(DR$8="",0,(IF(AND($T115&lt;&gt;"",$T115&lt;&gt;0),DR153,IF(DR122=0,0,DR132/DR122))*IF($T153=справочники!$P$10,1,1/(1+IF(Главная!$N$19=справочники!$N$12,0,Главная!$N$23)))))</f>
        <v>0</v>
      </c>
      <c r="DS185" s="249">
        <f>DS173*IF(DS$8="",0,(IF(AND($T115&lt;&gt;"",$T115&lt;&gt;0),DS153,IF(DS122=0,0,DS132/DS122))*IF($T153=справочники!$P$10,1,1/(1+IF(Главная!$N$19=справочники!$N$12,0,Главная!$N$23)))))</f>
        <v>0</v>
      </c>
      <c r="DT185" s="249">
        <f>DT173*IF(DT$8="",0,(IF(AND($T115&lt;&gt;"",$T115&lt;&gt;0),DT153,IF(DT122=0,0,DT132/DT122))*IF($T153=справочники!$P$10,1,1/(1+IF(Главная!$N$19=справочники!$N$12,0,Главная!$N$23)))))</f>
        <v>0</v>
      </c>
      <c r="DU185" s="249">
        <f>DU173*IF(DU$8="",0,(IF(AND($T115&lt;&gt;"",$T115&lt;&gt;0),DU153,IF(DU122=0,0,DU132/DU122))*IF($T153=справочники!$P$10,1,1/(1+IF(Главная!$N$19=справочники!$N$12,0,Главная!$N$23)))))</f>
        <v>0</v>
      </c>
      <c r="DV185" s="249">
        <f>DV173*IF(DV$8="",0,(IF(AND($T115&lt;&gt;"",$T115&lt;&gt;0),DV153,IF(DV122=0,0,DV132/DV122))*IF($T153=справочники!$P$10,1,1/(1+IF(Главная!$N$19=справочники!$N$12,0,Главная!$N$23)))))</f>
        <v>0</v>
      </c>
      <c r="DW185" s="249">
        <f>DW173*IF(DW$8="",0,(IF(AND($T115&lt;&gt;"",$T115&lt;&gt;0),DW153,IF(DW122=0,0,DW132/DW122))*IF($T153=справочники!$P$10,1,1/(1+IF(Главная!$N$19=справочники!$N$12,0,Главная!$N$23)))))</f>
        <v>0</v>
      </c>
      <c r="DX185" s="249">
        <f>DX173*IF(DX$8="",0,(IF(AND($T115&lt;&gt;"",$T115&lt;&gt;0),DX153,IF(DX122=0,0,DX132/DX122))*IF($T153=справочники!$P$10,1,1/(1+IF(Главная!$N$19=справочники!$N$12,0,Главная!$N$23)))))</f>
        <v>0</v>
      </c>
      <c r="DY185" s="249">
        <f>DY173*IF(DY$8="",0,(IF(AND($T115&lt;&gt;"",$T115&lt;&gt;0),DY153,IF(DY122=0,0,DY132/DY122))*IF($T153=справочники!$P$10,1,1/(1+IF(Главная!$N$19=справочники!$N$12,0,Главная!$N$23)))))</f>
        <v>0</v>
      </c>
      <c r="DZ185" s="249">
        <f>DZ173*IF(DZ$8="",0,(IF(AND($T115&lt;&gt;"",$T115&lt;&gt;0),DZ153,IF(DZ122=0,0,DZ132/DZ122))*IF($T153=справочники!$P$10,1,1/(1+IF(Главная!$N$19=справочники!$N$12,0,Главная!$N$23)))))</f>
        <v>0</v>
      </c>
      <c r="EA185" s="249">
        <f>EA173*IF(EA$8="",0,(IF(AND($T115&lt;&gt;"",$T115&lt;&gt;0),EA153,IF(EA122=0,0,EA132/EA122))*IF($T153=справочники!$P$10,1,1/(1+IF(Главная!$N$19=справочники!$N$12,0,Главная!$N$23)))))</f>
        <v>0</v>
      </c>
      <c r="EB185" s="249">
        <f>EB173*IF(EB$8="",0,(IF(AND($T115&lt;&gt;"",$T115&lt;&gt;0),EB153,IF(EB122=0,0,EB132/EB122))*IF($T153=справочники!$P$10,1,1/(1+IF(Главная!$N$19=справочники!$N$12,0,Главная!$N$23)))))</f>
        <v>0</v>
      </c>
      <c r="EC185" s="249">
        <f>EC173*IF(EC$8="",0,(IF(AND($T115&lt;&gt;"",$T115&lt;&gt;0),EC153,IF(EC122=0,0,EC132/EC122))*IF($T153=справочники!$P$10,1,1/(1+IF(Главная!$N$19=справочники!$N$12,0,Главная!$N$23)))))</f>
        <v>0</v>
      </c>
      <c r="ED185" s="249">
        <f>ED173*IF(ED$8="",0,(IF(AND($T115&lt;&gt;"",$T115&lt;&gt;0),ED153,IF(ED122=0,0,ED132/ED122))*IF($T153=справочники!$P$10,1,1/(1+IF(Главная!$N$19=справочники!$N$12,0,Главная!$N$23)))))</f>
        <v>0</v>
      </c>
      <c r="EE185" s="249">
        <f>EE173*IF(EE$8="",0,(IF(AND($T115&lt;&gt;"",$T115&lt;&gt;0),EE153,IF(EE122=0,0,EE132/EE122))*IF($T153=справочники!$P$10,1,1/(1+IF(Главная!$N$19=справочники!$N$12,0,Главная!$N$23)))))</f>
        <v>0</v>
      </c>
      <c r="EF185" s="249">
        <f>EF173*IF(EF$8="",0,(IF(AND($T115&lt;&gt;"",$T115&lt;&gt;0),EF153,IF(EF122=0,0,EF132/EF122))*IF($T153=справочники!$P$10,1,1/(1+IF(Главная!$N$19=справочники!$N$12,0,Главная!$N$23)))))</f>
        <v>0</v>
      </c>
      <c r="EG185" s="249">
        <f>EG173*IF(EG$8="",0,(IF(AND($T115&lt;&gt;"",$T115&lt;&gt;0),EG153,IF(EG122=0,0,EG132/EG122))*IF($T153=справочники!$P$10,1,1/(1+IF(Главная!$N$19=справочники!$N$12,0,Главная!$N$23)))))</f>
        <v>0</v>
      </c>
      <c r="EH185" s="249">
        <f>EH173*IF(EH$8="",0,(IF(AND($T115&lt;&gt;"",$T115&lt;&gt;0),EH153,IF(EH122=0,0,EH132/EH122))*IF($T153=справочники!$P$10,1,1/(1+IF(Главная!$N$19=справочники!$N$12,0,Главная!$N$23)))))</f>
        <v>0</v>
      </c>
      <c r="EI185" s="249">
        <f>EI173*IF(EI$8="",0,(IF(AND($T115&lt;&gt;"",$T115&lt;&gt;0),EI153,IF(EI122=0,0,EI132/EI122))*IF($T153=справочники!$P$10,1,1/(1+IF(Главная!$N$19=справочники!$N$12,0,Главная!$N$23)))))</f>
        <v>0</v>
      </c>
      <c r="EJ185" s="249">
        <f>EJ173*IF(EJ$8="",0,(IF(AND($T115&lt;&gt;"",$T115&lt;&gt;0),EJ153,IF(EJ122=0,0,EJ132/EJ122))*IF($T153=справочники!$P$10,1,1/(1+IF(Главная!$N$19=справочники!$N$12,0,Главная!$N$23)))))</f>
        <v>0</v>
      </c>
      <c r="EK185" s="249">
        <f>EK173*IF(EK$8="",0,(IF(AND($T115&lt;&gt;"",$T115&lt;&gt;0),EK153,IF(EK122=0,0,EK132/EK122))*IF($T153=справочники!$P$10,1,1/(1+IF(Главная!$N$19=справочники!$N$12,0,Главная!$N$23)))))</f>
        <v>0</v>
      </c>
      <c r="EL185" s="249">
        <f>EL173*IF(EL$8="",0,(IF(AND($T115&lt;&gt;"",$T115&lt;&gt;0),EL153,IF(EL122=0,0,EL132/EL122))*IF($T153=справочники!$P$10,1,1/(1+IF(Главная!$N$19=справочники!$N$12,0,Главная!$N$23)))))</f>
        <v>0</v>
      </c>
      <c r="EM185" s="249">
        <f>EM173*IF(EM$8="",0,(IF(AND($T115&lt;&gt;"",$T115&lt;&gt;0),EM153,IF(EM122=0,0,EM132/EM122))*IF($T153=справочники!$P$10,1,1/(1+IF(Главная!$N$19=справочники!$N$12,0,Главная!$N$23)))))</f>
        <v>0</v>
      </c>
      <c r="EN185" s="249">
        <f>EN173*IF(EN$8="",0,(IF(AND($T115&lt;&gt;"",$T115&lt;&gt;0),EN153,IF(EN122=0,0,EN132/EN122))*IF($T153=справочники!$P$10,1,1/(1+IF(Главная!$N$19=справочники!$N$12,0,Главная!$N$23)))))</f>
        <v>0</v>
      </c>
      <c r="EO185" s="249">
        <f>EO173*IF(EO$8="",0,(IF(AND($T115&lt;&gt;"",$T115&lt;&gt;0),EO153,IF(EO122=0,0,EO132/EO122))*IF($T153=справочники!$P$10,1,1/(1+IF(Главная!$N$19=справочники!$N$12,0,Главная!$N$23)))))</f>
        <v>0</v>
      </c>
      <c r="EP185" s="249">
        <f>EP173*IF(EP$8="",0,(IF(AND($T115&lt;&gt;"",$T115&lt;&gt;0),EP153,IF(EP122=0,0,EP132/EP122))*IF($T153=справочники!$P$10,1,1/(1+IF(Главная!$N$19=справочники!$N$12,0,Главная!$N$23)))))</f>
        <v>0</v>
      </c>
      <c r="EQ185" s="249">
        <f>EQ173*IF(EQ$8="",0,(IF(AND($T115&lt;&gt;"",$T115&lt;&gt;0),EQ153,IF(EQ122=0,0,EQ132/EQ122))*IF($T153=справочники!$P$10,1,1/(1+IF(Главная!$N$19=справочники!$N$12,0,Главная!$N$23)))))</f>
        <v>0</v>
      </c>
      <c r="ER185" s="249">
        <f>ER173*IF(ER$8="",0,(IF(AND($T115&lt;&gt;"",$T115&lt;&gt;0),ER153,IF(ER122=0,0,ER132/ER122))*IF($T153=справочники!$P$10,1,1/(1+IF(Главная!$N$19=справочники!$N$12,0,Главная!$N$23)))))</f>
        <v>0</v>
      </c>
      <c r="ES185" s="249">
        <f>ES173*IF(ES$8="",0,(IF(AND($T115&lt;&gt;"",$T115&lt;&gt;0),ES153,IF(ES122=0,0,ES132/ES122))*IF($T153=справочники!$P$10,1,1/(1+IF(Главная!$N$19=справочники!$N$12,0,Главная!$N$23)))))</f>
        <v>0</v>
      </c>
      <c r="ET185" s="249">
        <f>ET173*IF(ET$8="",0,(IF(AND($T115&lt;&gt;"",$T115&lt;&gt;0),ET153,IF(ET122=0,0,ET132/ET122))*IF($T153=справочники!$P$10,1,1/(1+IF(Главная!$N$19=справочники!$N$12,0,Главная!$N$23)))))</f>
        <v>0</v>
      </c>
      <c r="EU185" s="249">
        <f>EU173*IF(EU$8="",0,(IF(AND($T115&lt;&gt;"",$T115&lt;&gt;0),EU153,IF(EU122=0,0,EU132/EU122))*IF($T153=справочники!$P$10,1,1/(1+IF(Главная!$N$19=справочники!$N$12,0,Главная!$N$23)))))</f>
        <v>0</v>
      </c>
      <c r="EV185" s="249">
        <f>EV173*IF(EV$8="",0,(IF(AND($T115&lt;&gt;"",$T115&lt;&gt;0),EV153,IF(EV122=0,0,EV132/EV122))*IF($T153=справочники!$P$10,1,1/(1+IF(Главная!$N$19=справочники!$N$12,0,Главная!$N$23)))))</f>
        <v>0</v>
      </c>
      <c r="EW185" s="249">
        <f>EW173*IF(EW$8="",0,(IF(AND($T115&lt;&gt;"",$T115&lt;&gt;0),EW153,IF(EW122=0,0,EW132/EW122))*IF($T153=справочники!$P$10,1,1/(1+IF(Главная!$N$19=справочники!$N$12,0,Главная!$N$23)))))</f>
        <v>0</v>
      </c>
      <c r="EX185" s="249">
        <f>EX173*IF(EX$8="",0,(IF(AND($T115&lt;&gt;"",$T115&lt;&gt;0),EX153,IF(EX122=0,0,EX132/EX122))*IF($T153=справочники!$P$10,1,1/(1+IF(Главная!$N$19=справочники!$N$12,0,Главная!$N$23)))))</f>
        <v>0</v>
      </c>
      <c r="EY185" s="249">
        <f>EY173*IF(EY$8="",0,(IF(AND($T115&lt;&gt;"",$T115&lt;&gt;0),EY153,IF(EY122=0,0,EY132/EY122))*IF($T153=справочники!$P$10,1,1/(1+IF(Главная!$N$19=справочники!$N$12,0,Главная!$N$23)))))</f>
        <v>0</v>
      </c>
      <c r="EZ185" s="249">
        <f>EZ173*IF(EZ$8="",0,(IF(AND($T115&lt;&gt;"",$T115&lt;&gt;0),EZ153,IF(EZ122=0,0,EZ132/EZ122))*IF($T153=справочники!$P$10,1,1/(1+IF(Главная!$N$19=справочники!$N$12,0,Главная!$N$23)))))</f>
        <v>0</v>
      </c>
      <c r="FA185" s="249">
        <f>FA173*IF(FA$8="",0,(IF(AND($T115&lt;&gt;"",$T115&lt;&gt;0),FA153,IF(FA122=0,0,FA132/FA122))*IF($T153=справочники!$P$10,1,1/(1+IF(Главная!$N$19=справочники!$N$12,0,Главная!$N$23)))))</f>
        <v>0</v>
      </c>
      <c r="FB185" s="249">
        <f>FB173*IF(FB$8="",0,(IF(AND($T115&lt;&gt;"",$T115&lt;&gt;0),FB153,IF(FB122=0,0,FB132/FB122))*IF($T153=справочники!$P$10,1,1/(1+IF(Главная!$N$19=справочники!$N$12,0,Главная!$N$23)))))</f>
        <v>0</v>
      </c>
      <c r="FC185" s="249">
        <f>FC173*IF(FC$8="",0,(IF(AND($T115&lt;&gt;"",$T115&lt;&gt;0),FC153,IF(FC122=0,0,FC132/FC122))*IF($T153=справочники!$P$10,1,1/(1+IF(Главная!$N$19=справочники!$N$12,0,Главная!$N$23)))))</f>
        <v>0</v>
      </c>
      <c r="FD185" s="249">
        <f>FD173*IF(FD$8="",0,(IF(AND($T115&lt;&gt;"",$T115&lt;&gt;0),FD153,IF(FD122=0,0,FD132/FD122))*IF($T153=справочники!$P$10,1,1/(1+IF(Главная!$N$19=справочники!$N$12,0,Главная!$N$23)))))</f>
        <v>0</v>
      </c>
      <c r="FE185" s="249">
        <f>FE173*IF(FE$8="",0,(IF(AND($T115&lt;&gt;"",$T115&lt;&gt;0),FE153,IF(FE122=0,0,FE132/FE122))*IF($T153=справочники!$P$10,1,1/(1+IF(Главная!$N$19=справочники!$N$12,0,Главная!$N$23)))))</f>
        <v>0</v>
      </c>
      <c r="FF185" s="249">
        <f>FF173*IF(FF$8="",0,(IF(AND($T115&lt;&gt;"",$T115&lt;&gt;0),FF153,IF(FF122=0,0,FF132/FF122))*IF($T153=справочники!$P$10,1,1/(1+IF(Главная!$N$19=справочники!$N$12,0,Главная!$N$23)))))</f>
        <v>0</v>
      </c>
      <c r="FG185" s="249">
        <f>FG173*IF(FG$8="",0,(IF(AND($T115&lt;&gt;"",$T115&lt;&gt;0),FG153,IF(FG122=0,0,FG132/FG122))*IF($T153=справочники!$P$10,1,1/(1+IF(Главная!$N$19=справочники!$N$12,0,Главная!$N$23)))))</f>
        <v>0</v>
      </c>
      <c r="FH185" s="249">
        <f>FH173*IF(FH$8="",0,(IF(AND($T115&lt;&gt;"",$T115&lt;&gt;0),FH153,IF(FH122=0,0,FH132/FH122))*IF($T153=справочники!$P$10,1,1/(1+IF(Главная!$N$19=справочники!$N$12,0,Главная!$N$23)))))</f>
        <v>0</v>
      </c>
      <c r="FI185" s="249">
        <f>FI173*IF(FI$8="",0,(IF(AND($T115&lt;&gt;"",$T115&lt;&gt;0),FI153,IF(FI122=0,0,FI132/FI122))*IF($T153=справочники!$P$10,1,1/(1+IF(Главная!$N$19=справочники!$N$12,0,Главная!$N$23)))))</f>
        <v>0</v>
      </c>
      <c r="FJ185" s="249">
        <f>FJ173*IF(FJ$8="",0,(IF(AND($T115&lt;&gt;"",$T115&lt;&gt;0),FJ153,IF(FJ122=0,0,FJ132/FJ122))*IF($T153=справочники!$P$10,1,1/(1+IF(Главная!$N$19=справочники!$N$12,0,Главная!$N$23)))))</f>
        <v>0</v>
      </c>
      <c r="FK185" s="249">
        <f>FK173*IF(FK$8="",0,(IF(AND($T115&lt;&gt;"",$T115&lt;&gt;0),FK153,IF(FK122=0,0,FK132/FK122))*IF($T153=справочники!$P$10,1,1/(1+IF(Главная!$N$19=справочники!$N$12,0,Главная!$N$23)))))</f>
        <v>0</v>
      </c>
      <c r="FL185" s="249">
        <f>FL173*IF(FL$8="",0,(IF(AND($T115&lt;&gt;"",$T115&lt;&gt;0),FL153,IF(FL122=0,0,FL132/FL122))*IF($T153=справочники!$P$10,1,1/(1+IF(Главная!$N$19=справочники!$N$12,0,Главная!$N$23)))))</f>
        <v>0</v>
      </c>
      <c r="FM185" s="249">
        <f>FM173*IF(FM$8="",0,(IF(AND($T115&lt;&gt;"",$T115&lt;&gt;0),FM153,IF(FM122=0,0,FM132/FM122))*IF($T153=справочники!$P$10,1,1/(1+IF(Главная!$N$19=справочники!$N$12,0,Главная!$N$23)))))</f>
        <v>0</v>
      </c>
      <c r="FN185" s="249">
        <f>FN173*IF(FN$8="",0,(IF(AND($T115&lt;&gt;"",$T115&lt;&gt;0),FN153,IF(FN122=0,0,FN132/FN122))*IF($T153=справочники!$P$10,1,1/(1+IF(Главная!$N$19=справочники!$N$12,0,Главная!$N$23)))))</f>
        <v>0</v>
      </c>
      <c r="FO185" s="249">
        <f>FO173*IF(FO$8="",0,(IF(AND($T115&lt;&gt;"",$T115&lt;&gt;0),FO153,IF(FO122=0,0,FO132/FO122))*IF($T153=справочники!$P$10,1,1/(1+IF(Главная!$N$19=справочники!$N$12,0,Главная!$N$23)))))</f>
        <v>0</v>
      </c>
      <c r="FP185" s="249">
        <f>FP173*IF(FP$8="",0,(IF(AND($T115&lt;&gt;"",$T115&lt;&gt;0),FP153,IF(FP122=0,0,FP132/FP122))*IF($T153=справочники!$P$10,1,1/(1+IF(Главная!$N$19=справочники!$N$12,0,Главная!$N$23)))))</f>
        <v>0</v>
      </c>
      <c r="FQ185" s="249">
        <f>FQ173*IF(FQ$8="",0,(IF(AND($T115&lt;&gt;"",$T115&lt;&gt;0),FQ153,IF(FQ122=0,0,FQ132/FQ122))*IF($T153=справочники!$P$10,1,1/(1+IF(Главная!$N$19=справочники!$N$12,0,Главная!$N$23)))))</f>
        <v>0</v>
      </c>
      <c r="FR185" s="249">
        <f>FR173*IF(FR$8="",0,(IF(AND($T115&lt;&gt;"",$T115&lt;&gt;0),FR153,IF(FR122=0,0,FR132/FR122))*IF($T153=справочники!$P$10,1,1/(1+IF(Главная!$N$19=справочники!$N$12,0,Главная!$N$23)))))</f>
        <v>0</v>
      </c>
      <c r="FS185" s="249">
        <f>FS173*IF(FS$8="",0,(IF(AND($T115&lt;&gt;"",$T115&lt;&gt;0),FS153,IF(FS122=0,0,FS132/FS122))*IF($T153=справочники!$P$10,1,1/(1+IF(Главная!$N$19=справочники!$N$12,0,Главная!$N$23)))))</f>
        <v>0</v>
      </c>
      <c r="FT185" s="249">
        <f>FT173*IF(FT$8="",0,(IF(AND($T115&lt;&gt;"",$T115&lt;&gt;0),FT153,IF(FT122=0,0,FT132/FT122))*IF($T153=справочники!$P$10,1,1/(1+IF(Главная!$N$19=справочники!$N$12,0,Главная!$N$23)))))</f>
        <v>0</v>
      </c>
      <c r="FU185" s="249">
        <f>FU173*IF(FU$8="",0,(IF(AND($T115&lt;&gt;"",$T115&lt;&gt;0),FU153,IF(FU122=0,0,FU132/FU122))*IF($T153=справочники!$P$10,1,1/(1+IF(Главная!$N$19=справочники!$N$12,0,Главная!$N$23)))))</f>
        <v>0</v>
      </c>
      <c r="FV185" s="249">
        <f>FV173*IF(FV$8="",0,(IF(AND($T115&lt;&gt;"",$T115&lt;&gt;0),FV153,IF(FV122=0,0,FV132/FV122))*IF($T153=справочники!$P$10,1,1/(1+IF(Главная!$N$19=справочники!$N$12,0,Главная!$N$23)))))</f>
        <v>0</v>
      </c>
      <c r="FW185" s="249">
        <f>FW173*IF(FW$8="",0,(IF(AND($T115&lt;&gt;"",$T115&lt;&gt;0),FW153,IF(FW122=0,0,FW132/FW122))*IF($T153=справочники!$P$10,1,1/(1+IF(Главная!$N$19=справочники!$N$12,0,Главная!$N$23)))))</f>
        <v>0</v>
      </c>
      <c r="FX185" s="249">
        <f>FX173*IF(FX$8="",0,(IF(AND($T115&lt;&gt;"",$T115&lt;&gt;0),FX153,IF(FX122=0,0,FX132/FX122))*IF($T153=справочники!$P$10,1,1/(1+IF(Главная!$N$19=справочники!$N$12,0,Главная!$N$23)))))</f>
        <v>0</v>
      </c>
      <c r="FY185" s="249">
        <f>FY173*IF(FY$8="",0,(IF(AND($T115&lt;&gt;"",$T115&lt;&gt;0),FY153,IF(FY122=0,0,FY132/FY122))*IF($T153=справочники!$P$10,1,1/(1+IF(Главная!$N$19=справочники!$N$12,0,Главная!$N$23)))))</f>
        <v>0</v>
      </c>
      <c r="FZ185" s="249">
        <f>FZ173*IF(FZ$8="",0,(IF(AND($T115&lt;&gt;"",$T115&lt;&gt;0),FZ153,IF(FZ122=0,0,FZ132/FZ122))*IF($T153=справочники!$P$10,1,1/(1+IF(Главная!$N$19=справочники!$N$12,0,Главная!$N$23)))))</f>
        <v>0</v>
      </c>
      <c r="GA185" s="249">
        <f>GA173*IF(GA$8="",0,(IF(AND($T115&lt;&gt;"",$T115&lt;&gt;0),GA153,IF(GA122=0,0,GA132/GA122))*IF($T153=справочники!$P$10,1,1/(1+IF(Главная!$N$19=справочники!$N$12,0,Главная!$N$23)))))</f>
        <v>0</v>
      </c>
      <c r="GB185" s="249">
        <f>GB173*IF(GB$8="",0,(IF(AND($T115&lt;&gt;"",$T115&lt;&gt;0),GB153,IF(GB122=0,0,GB132/GB122))*IF($T153=справочники!$P$10,1,1/(1+IF(Главная!$N$19=справочники!$N$12,0,Главная!$N$23)))))</f>
        <v>0</v>
      </c>
      <c r="GC185" s="249">
        <f>GC173*IF(GC$8="",0,(IF(AND($T115&lt;&gt;"",$T115&lt;&gt;0),GC153,IF(GC122=0,0,GC132/GC122))*IF($T153=справочники!$P$10,1,1/(1+IF(Главная!$N$19=справочники!$N$12,0,Главная!$N$23)))))</f>
        <v>0</v>
      </c>
      <c r="GD185" s="249">
        <f>GD173*IF(GD$8="",0,(IF(AND($T115&lt;&gt;"",$T115&lt;&gt;0),GD153,IF(GD122=0,0,GD132/GD122))*IF($T153=справочники!$P$10,1,1/(1+IF(Главная!$N$19=справочники!$N$12,0,Главная!$N$23)))))</f>
        <v>0</v>
      </c>
      <c r="GE185" s="249">
        <f>GE173*IF(GE$8="",0,(IF(AND($T115&lt;&gt;"",$T115&lt;&gt;0),GE153,IF(GE122=0,0,GE132/GE122))*IF($T153=справочники!$P$10,1,1/(1+IF(Главная!$N$19=справочники!$N$12,0,Главная!$N$23)))))</f>
        <v>0</v>
      </c>
      <c r="GF185" s="249">
        <f>GF173*IF(GF$8="",0,(IF(AND($T115&lt;&gt;"",$T115&lt;&gt;0),GF153,IF(GF122=0,0,GF132/GF122))*IF($T153=справочники!$P$10,1,1/(1+IF(Главная!$N$19=справочники!$N$12,0,Главная!$N$23)))))</f>
        <v>0</v>
      </c>
      <c r="GG185" s="249">
        <f>GG173*IF(GG$8="",0,(IF(AND($T115&lt;&gt;"",$T115&lt;&gt;0),GG153,IF(GG122=0,0,GG132/GG122))*IF($T153=справочники!$P$10,1,1/(1+IF(Главная!$N$19=справочники!$N$12,0,Главная!$N$23)))))</f>
        <v>0</v>
      </c>
      <c r="GH185" s="249">
        <f>GH173*IF(GH$8="",0,(IF(AND($T115&lt;&gt;"",$T115&lt;&gt;0),GH153,IF(GH122=0,0,GH132/GH122))*IF($T153=справочники!$P$10,1,1/(1+IF(Главная!$N$19=справочники!$N$12,0,Главная!$N$23)))))</f>
        <v>0</v>
      </c>
      <c r="GI185" s="249">
        <f>GI173*IF(GI$8="",0,(IF(AND($T115&lt;&gt;"",$T115&lt;&gt;0),GI153,IF(GI122=0,0,GI132/GI122))*IF($T153=справочники!$P$10,1,1/(1+IF(Главная!$N$19=справочники!$N$12,0,Главная!$N$23)))))</f>
        <v>0</v>
      </c>
      <c r="GJ185" s="249">
        <f>GJ173*IF(GJ$8="",0,(IF(AND($T115&lt;&gt;"",$T115&lt;&gt;0),GJ153,IF(GJ122=0,0,GJ132/GJ122))*IF($T153=справочники!$P$10,1,1/(1+IF(Главная!$N$19=справочники!$N$12,0,Главная!$N$23)))))</f>
        <v>0</v>
      </c>
      <c r="GK185" s="249">
        <f>GK173*IF(GK$8="",0,(IF(AND($T115&lt;&gt;"",$T115&lt;&gt;0),GK153,IF(GK122=0,0,GK132/GK122))*IF($T153=справочники!$P$10,1,1/(1+IF(Главная!$N$19=справочники!$N$12,0,Главная!$N$23)))))</f>
        <v>0</v>
      </c>
      <c r="GL185" s="249">
        <f>GL173*IF(GL$8="",0,(IF(AND($T115&lt;&gt;"",$T115&lt;&gt;0),GL153,IF(GL122=0,0,GL132/GL122))*IF($T153=справочники!$P$10,1,1/(1+IF(Главная!$N$19=справочники!$N$12,0,Главная!$N$23)))))</f>
        <v>0</v>
      </c>
      <c r="GM185" s="249">
        <f>GM173*IF(GM$8="",0,(IF(AND($T115&lt;&gt;"",$T115&lt;&gt;0),GM153,IF(GM122=0,0,GM132/GM122))*IF($T153=справочники!$P$10,1,1/(1+IF(Главная!$N$19=справочники!$N$12,0,Главная!$N$23)))))</f>
        <v>0</v>
      </c>
      <c r="GN185" s="249">
        <f>GN173*IF(GN$8="",0,(IF(AND($T115&lt;&gt;"",$T115&lt;&gt;0),GN153,IF(GN122=0,0,GN132/GN122))*IF($T153=справочники!$P$10,1,1/(1+IF(Главная!$N$19=справочники!$N$12,0,Главная!$N$23)))))</f>
        <v>0</v>
      </c>
      <c r="GO185" s="249">
        <f>GO173*IF(GO$8="",0,(IF(AND($T115&lt;&gt;"",$T115&lt;&gt;0),GO153,IF(GO122=0,0,GO132/GO122))*IF($T153=справочники!$P$10,1,1/(1+IF(Главная!$N$19=справочники!$N$12,0,Главная!$N$23)))))</f>
        <v>0</v>
      </c>
      <c r="GP185" s="249">
        <f>GP173*IF(GP$8="",0,(IF(AND($T115&lt;&gt;"",$T115&lt;&gt;0),GP153,IF(GP122=0,0,GP132/GP122))*IF($T153=справочники!$P$10,1,1/(1+IF(Главная!$N$19=справочники!$N$12,0,Главная!$N$23)))))</f>
        <v>0</v>
      </c>
      <c r="GQ185" s="249">
        <f>GQ173*IF(GQ$8="",0,(IF(AND($T115&lt;&gt;"",$T115&lt;&gt;0),GQ153,IF(GQ122=0,0,GQ132/GQ122))*IF($T153=справочники!$P$10,1,1/(1+IF(Главная!$N$19=справочники!$N$12,0,Главная!$N$23)))))</f>
        <v>0</v>
      </c>
      <c r="GR185" s="249">
        <f>GR173*IF(GR$8="",0,(IF(AND($T115&lt;&gt;"",$T115&lt;&gt;0),GR153,IF(GR122=0,0,GR132/GR122))*IF($T153=справочники!$P$10,1,1/(1+IF(Главная!$N$19=справочники!$N$12,0,Главная!$N$23)))))</f>
        <v>0</v>
      </c>
      <c r="GS185" s="249">
        <f>GS173*IF(GS$8="",0,(IF(AND($T115&lt;&gt;"",$T115&lt;&gt;0),GS153,IF(GS122=0,0,GS132/GS122))*IF($T153=справочники!$P$10,1,1/(1+IF(Главная!$N$19=справочники!$N$12,0,Главная!$N$23)))))</f>
        <v>0</v>
      </c>
      <c r="GT185" s="249">
        <f>GT173*IF(GT$8="",0,(IF(AND($T115&lt;&gt;"",$T115&lt;&gt;0),GT153,IF(GT122=0,0,GT132/GT122))*IF($T153=справочники!$P$10,1,1/(1+IF(Главная!$N$19=справочники!$N$12,0,Главная!$N$23)))))</f>
        <v>0</v>
      </c>
      <c r="GU185" s="249">
        <f>GU173*IF(GU$8="",0,(IF(AND($T115&lt;&gt;"",$T115&lt;&gt;0),GU153,IF(GU122=0,0,GU132/GU122))*IF($T153=справочники!$P$10,1,1/(1+IF(Главная!$N$19=справочники!$N$12,0,Главная!$N$23)))))</f>
        <v>0</v>
      </c>
      <c r="GV185" s="249">
        <f>GV173*IF(GV$8="",0,(IF(AND($T115&lt;&gt;"",$T115&lt;&gt;0),GV153,IF(GV122=0,0,GV132/GV122))*IF($T153=справочники!$P$10,1,1/(1+IF(Главная!$N$19=справочники!$N$12,0,Главная!$N$23)))))</f>
        <v>0</v>
      </c>
      <c r="GW185" s="249">
        <f>GW173*IF(GW$8="",0,(IF(AND($T115&lt;&gt;"",$T115&lt;&gt;0),GW153,IF(GW122=0,0,GW132/GW122))*IF($T153=справочники!$P$10,1,1/(1+IF(Главная!$N$19=справочники!$N$12,0,Главная!$N$23)))))</f>
        <v>0</v>
      </c>
      <c r="GX185" s="249">
        <f>GX173*IF(GX$8="",0,(IF(AND($T115&lt;&gt;"",$T115&lt;&gt;0),GX153,IF(GX122=0,0,GX132/GX122))*IF($T153=справочники!$P$10,1,1/(1+IF(Главная!$N$19=справочники!$N$12,0,Главная!$N$23)))))</f>
        <v>0</v>
      </c>
      <c r="GY185" s="249">
        <f>GY173*IF(GY$8="",0,(IF(AND($T115&lt;&gt;"",$T115&lt;&gt;0),GY153,IF(GY122=0,0,GY132/GY122))*IF($T153=справочники!$P$10,1,1/(1+IF(Главная!$N$19=справочники!$N$12,0,Главная!$N$23)))))</f>
        <v>0</v>
      </c>
      <c r="GZ185" s="249">
        <f>GZ173*IF(GZ$8="",0,(IF(AND($T115&lt;&gt;"",$T115&lt;&gt;0),GZ153,IF(GZ122=0,0,GZ132/GZ122))*IF($T153=справочники!$P$10,1,1/(1+IF(Главная!$N$19=справочники!$N$12,0,Главная!$N$23)))))</f>
        <v>0</v>
      </c>
      <c r="HA185" s="228"/>
      <c r="HB185" s="228"/>
    </row>
    <row r="186" spans="1:210" s="239" customFormat="1" ht="10.199999999999999">
      <c r="A186" s="228"/>
      <c r="B186" s="228"/>
      <c r="C186" s="228"/>
      <c r="D186" s="229"/>
      <c r="E186" s="270"/>
      <c r="F186" s="116"/>
      <c r="G186" s="231"/>
      <c r="H186" s="228"/>
      <c r="I186" s="228" t="str">
        <f t="shared" si="876"/>
        <v>Стоимостная структура 1 ед. выпущенной готовой продукции</v>
      </c>
      <c r="J186" s="228"/>
      <c r="K186" s="228"/>
      <c r="L186" s="228"/>
      <c r="M186" s="232"/>
      <c r="N186" s="233" t="str">
        <f t="shared" si="874"/>
        <v/>
      </c>
      <c r="O186" s="228"/>
      <c r="P186" s="231"/>
      <c r="Q186" s="228" t="s">
        <v>26</v>
      </c>
      <c r="R186" s="228"/>
      <c r="S186" s="235"/>
      <c r="T186" s="228"/>
      <c r="U186" s="228"/>
      <c r="V186" s="228"/>
      <c r="W186" s="235">
        <f t="shared" si="875"/>
        <v>0</v>
      </c>
      <c r="X186" s="236"/>
      <c r="Y186" s="231"/>
      <c r="Z186" s="237"/>
      <c r="AA186" s="249">
        <f>AA173*IF(AA$8="",0,(IF(AND($T115&lt;&gt;"",$T115&lt;&gt;0),AA154,IF(AA122=0,0,AA133/AA122))*IF($T154=справочники!$P$10,1,1/(1+IF(Главная!$N$19=справочники!$N$12,0,Главная!$N$23)))))</f>
        <v>0</v>
      </c>
      <c r="AB186" s="249">
        <f>AB173*IF(AB$8="",0,(IF(AND($T115&lt;&gt;"",$T115&lt;&gt;0),AB154,IF(AB122=0,0,AB133/AB122))*IF($T154=справочники!$P$10,1,1/(1+IF(Главная!$N$19=справочники!$N$12,0,Главная!$N$23)))))</f>
        <v>0</v>
      </c>
      <c r="AC186" s="249">
        <f>AC173*IF(AC$8="",0,(IF(AND($T115&lt;&gt;"",$T115&lt;&gt;0),AC154,IF(AC122=0,0,AC133/AC122))*IF($T154=справочники!$P$10,1,1/(1+IF(Главная!$N$19=справочники!$N$12,0,Главная!$N$23)))))</f>
        <v>0</v>
      </c>
      <c r="AD186" s="249">
        <f>AD173*IF(AD$8="",0,(IF(AND($T115&lt;&gt;"",$T115&lt;&gt;0),AD154,IF(AD122=0,0,AD133/AD122))*IF($T154=справочники!$P$10,1,1/(1+IF(Главная!$N$19=справочники!$N$12,0,Главная!$N$23)))))</f>
        <v>0</v>
      </c>
      <c r="AE186" s="249">
        <f>AE173*IF(AE$8="",0,(IF(AND($T115&lt;&gt;"",$T115&lt;&gt;0),AE154,IF(AE122=0,0,AE133/AE122))*IF($T154=справочники!$P$10,1,1/(1+IF(Главная!$N$19=справочники!$N$12,0,Главная!$N$23)))))</f>
        <v>0</v>
      </c>
      <c r="AF186" s="249">
        <f>AF173*IF(AF$8="",0,(IF(AND($T115&lt;&gt;"",$T115&lt;&gt;0),AF154,IF(AF122=0,0,AF133/AF122))*IF($T154=справочники!$P$10,1,1/(1+IF(Главная!$N$19=справочники!$N$12,0,Главная!$N$23)))))</f>
        <v>0</v>
      </c>
      <c r="AG186" s="249">
        <f>AG173*IF(AG$8="",0,(IF(AND($T115&lt;&gt;"",$T115&lt;&gt;0),AG154,IF(AG122=0,0,AG133/AG122))*IF($T154=справочники!$P$10,1,1/(1+IF(Главная!$N$19=справочники!$N$12,0,Главная!$N$23)))))</f>
        <v>0</v>
      </c>
      <c r="AH186" s="249">
        <f>AH173*IF(AH$8="",0,(IF(AND($T115&lt;&gt;"",$T115&lt;&gt;0),AH154,IF(AH122=0,0,AH133/AH122))*IF($T154=справочники!$P$10,1,1/(1+IF(Главная!$N$19=справочники!$N$12,0,Главная!$N$23)))))</f>
        <v>0</v>
      </c>
      <c r="AI186" s="249">
        <f>AI173*IF(AI$8="",0,(IF(AND($T115&lt;&gt;"",$T115&lt;&gt;0),AI154,IF(AI122=0,0,AI133/AI122))*IF($T154=справочники!$P$10,1,1/(1+IF(Главная!$N$19=справочники!$N$12,0,Главная!$N$23)))))</f>
        <v>0</v>
      </c>
      <c r="AJ186" s="249">
        <f>AJ173*IF(AJ$8="",0,(IF(AND($T115&lt;&gt;"",$T115&lt;&gt;0),AJ154,IF(AJ122=0,0,AJ133/AJ122))*IF($T154=справочники!$P$10,1,1/(1+IF(Главная!$N$19=справочники!$N$12,0,Главная!$N$23)))))</f>
        <v>0</v>
      </c>
      <c r="AK186" s="249">
        <f>AK173*IF(AK$8="",0,(IF(AND($T115&lt;&gt;"",$T115&lt;&gt;0),AK154,IF(AK122=0,0,AK133/AK122))*IF($T154=справочники!$P$10,1,1/(1+IF(Главная!$N$19=справочники!$N$12,0,Главная!$N$23)))))</f>
        <v>0</v>
      </c>
      <c r="AL186" s="249">
        <f>AL173*IF(AL$8="",0,(IF(AND($T115&lt;&gt;"",$T115&lt;&gt;0),AL154,IF(AL122=0,0,AL133/AL122))*IF($T154=справочники!$P$10,1,1/(1+IF(Главная!$N$19=справочники!$N$12,0,Главная!$N$23)))))</f>
        <v>0</v>
      </c>
      <c r="AM186" s="249">
        <f>AM173*IF(AM$8="",0,(IF(AND($T115&lt;&gt;"",$T115&lt;&gt;0),AM154,IF(AM122=0,0,AM133/AM122))*IF($T154=справочники!$P$10,1,1/(1+IF(Главная!$N$19=справочники!$N$12,0,Главная!$N$23)))))</f>
        <v>0</v>
      </c>
      <c r="AN186" s="249">
        <f>AN173*IF(AN$8="",0,(IF(AND($T115&lt;&gt;"",$T115&lt;&gt;0),AN154,IF(AN122=0,0,AN133/AN122))*IF($T154=справочники!$P$10,1,1/(1+IF(Главная!$N$19=справочники!$N$12,0,Главная!$N$23)))))</f>
        <v>0</v>
      </c>
      <c r="AO186" s="249">
        <f>AO173*IF(AO$8="",0,(IF(AND($T115&lt;&gt;"",$T115&lt;&gt;0),AO154,IF(AO122=0,0,AO133/AO122))*IF($T154=справочники!$P$10,1,1/(1+IF(Главная!$N$19=справочники!$N$12,0,Главная!$N$23)))))</f>
        <v>0</v>
      </c>
      <c r="AP186" s="249">
        <f>AP173*IF(AP$8="",0,(IF(AND($T115&lt;&gt;"",$T115&lt;&gt;0),AP154,IF(AP122=0,0,AP133/AP122))*IF($T154=справочники!$P$10,1,1/(1+IF(Главная!$N$19=справочники!$N$12,0,Главная!$N$23)))))</f>
        <v>0</v>
      </c>
      <c r="AQ186" s="249">
        <f>AQ173*IF(AQ$8="",0,(IF(AND($T115&lt;&gt;"",$T115&lt;&gt;0),AQ154,IF(AQ122=0,0,AQ133/AQ122))*IF($T154=справочники!$P$10,1,1/(1+IF(Главная!$N$19=справочники!$N$12,0,Главная!$N$23)))))</f>
        <v>0</v>
      </c>
      <c r="AR186" s="249">
        <f>AR173*IF(AR$8="",0,(IF(AND($T115&lt;&gt;"",$T115&lt;&gt;0),AR154,IF(AR122=0,0,AR133/AR122))*IF($T154=справочники!$P$10,1,1/(1+IF(Главная!$N$19=справочники!$N$12,0,Главная!$N$23)))))</f>
        <v>0</v>
      </c>
      <c r="AS186" s="249">
        <f>AS173*IF(AS$8="",0,(IF(AND($T115&lt;&gt;"",$T115&lt;&gt;0),AS154,IF(AS122=0,0,AS133/AS122))*IF($T154=справочники!$P$10,1,1/(1+IF(Главная!$N$19=справочники!$N$12,0,Главная!$N$23)))))</f>
        <v>0</v>
      </c>
      <c r="AT186" s="249">
        <f>AT173*IF(AT$8="",0,(IF(AND($T115&lt;&gt;"",$T115&lt;&gt;0),AT154,IF(AT122=0,0,AT133/AT122))*IF($T154=справочники!$P$10,1,1/(1+IF(Главная!$N$19=справочники!$N$12,0,Главная!$N$23)))))</f>
        <v>0</v>
      </c>
      <c r="AU186" s="249">
        <f>AU173*IF(AU$8="",0,(IF(AND($T115&lt;&gt;"",$T115&lt;&gt;0),AU154,IF(AU122=0,0,AU133/AU122))*IF($T154=справочники!$P$10,1,1/(1+IF(Главная!$N$19=справочники!$N$12,0,Главная!$N$23)))))</f>
        <v>0</v>
      </c>
      <c r="AV186" s="249">
        <f>AV173*IF(AV$8="",0,(IF(AND($T115&lt;&gt;"",$T115&lt;&gt;0),AV154,IF(AV122=0,0,AV133/AV122))*IF($T154=справочники!$P$10,1,1/(1+IF(Главная!$N$19=справочники!$N$12,0,Главная!$N$23)))))</f>
        <v>0</v>
      </c>
      <c r="AW186" s="249">
        <f>AW173*IF(AW$8="",0,(IF(AND($T115&lt;&gt;"",$T115&lt;&gt;0),AW154,IF(AW122=0,0,AW133/AW122))*IF($T154=справочники!$P$10,1,1/(1+IF(Главная!$N$19=справочники!$N$12,0,Главная!$N$23)))))</f>
        <v>0</v>
      </c>
      <c r="AX186" s="249">
        <f>AX173*IF(AX$8="",0,(IF(AND($T115&lt;&gt;"",$T115&lt;&gt;0),AX154,IF(AX122=0,0,AX133/AX122))*IF($T154=справочники!$P$10,1,1/(1+IF(Главная!$N$19=справочники!$N$12,0,Главная!$N$23)))))</f>
        <v>0</v>
      </c>
      <c r="AY186" s="249">
        <f>AY173*IF(AY$8="",0,(IF(AND($T115&lt;&gt;"",$T115&lt;&gt;0),AY154,IF(AY122=0,0,AY133/AY122))*IF($T154=справочники!$P$10,1,1/(1+IF(Главная!$N$19=справочники!$N$12,0,Главная!$N$23)))))</f>
        <v>0</v>
      </c>
      <c r="AZ186" s="249">
        <f>AZ173*IF(AZ$8="",0,(IF(AND($T115&lt;&gt;"",$T115&lt;&gt;0),AZ154,IF(AZ122=0,0,AZ133/AZ122))*IF($T154=справочники!$P$10,1,1/(1+IF(Главная!$N$19=справочники!$N$12,0,Главная!$N$23)))))</f>
        <v>0</v>
      </c>
      <c r="BA186" s="249">
        <f>BA173*IF(BA$8="",0,(IF(AND($T115&lt;&gt;"",$T115&lt;&gt;0),BA154,IF(BA122=0,0,BA133/BA122))*IF($T154=справочники!$P$10,1,1/(1+IF(Главная!$N$19=справочники!$N$12,0,Главная!$N$23)))))</f>
        <v>0</v>
      </c>
      <c r="BB186" s="249">
        <f>BB173*IF(BB$8="",0,(IF(AND($T115&lt;&gt;"",$T115&lt;&gt;0),BB154,IF(BB122=0,0,BB133/BB122))*IF($T154=справочники!$P$10,1,1/(1+IF(Главная!$N$19=справочники!$N$12,0,Главная!$N$23)))))</f>
        <v>0</v>
      </c>
      <c r="BC186" s="249">
        <f>BC173*IF(BC$8="",0,(IF(AND($T115&lt;&gt;"",$T115&lt;&gt;0),BC154,IF(BC122=0,0,BC133/BC122))*IF($T154=справочники!$P$10,1,1/(1+IF(Главная!$N$19=справочники!$N$12,0,Главная!$N$23)))))</f>
        <v>0</v>
      </c>
      <c r="BD186" s="249">
        <f>BD173*IF(BD$8="",0,(IF(AND($T115&lt;&gt;"",$T115&lt;&gt;0),BD154,IF(BD122=0,0,BD133/BD122))*IF($T154=справочники!$P$10,1,1/(1+IF(Главная!$N$19=справочники!$N$12,0,Главная!$N$23)))))</f>
        <v>0</v>
      </c>
      <c r="BE186" s="249">
        <f>BE173*IF(BE$8="",0,(IF(AND($T115&lt;&gt;"",$T115&lt;&gt;0),BE154,IF(BE122=0,0,BE133/BE122))*IF($T154=справочники!$P$10,1,1/(1+IF(Главная!$N$19=справочники!$N$12,0,Главная!$N$23)))))</f>
        <v>0</v>
      </c>
      <c r="BF186" s="249">
        <f>BF173*IF(BF$8="",0,(IF(AND($T115&lt;&gt;"",$T115&lt;&gt;0),BF154,IF(BF122=0,0,BF133/BF122))*IF($T154=справочники!$P$10,1,1/(1+IF(Главная!$N$19=справочники!$N$12,0,Главная!$N$23)))))</f>
        <v>0</v>
      </c>
      <c r="BG186" s="249">
        <f>BG173*IF(BG$8="",0,(IF(AND($T115&lt;&gt;"",$T115&lt;&gt;0),BG154,IF(BG122=0,0,BG133/BG122))*IF($T154=справочники!$P$10,1,1/(1+IF(Главная!$N$19=справочники!$N$12,0,Главная!$N$23)))))</f>
        <v>0</v>
      </c>
      <c r="BH186" s="249">
        <f>BH173*IF(BH$8="",0,(IF(AND($T115&lt;&gt;"",$T115&lt;&gt;0),BH154,IF(BH122=0,0,BH133/BH122))*IF($T154=справочники!$P$10,1,1/(1+IF(Главная!$N$19=справочники!$N$12,0,Главная!$N$23)))))</f>
        <v>0</v>
      </c>
      <c r="BI186" s="249">
        <f>BI173*IF(BI$8="",0,(IF(AND($T115&lt;&gt;"",$T115&lt;&gt;0),BI154,IF(BI122=0,0,BI133/BI122))*IF($T154=справочники!$P$10,1,1/(1+IF(Главная!$N$19=справочники!$N$12,0,Главная!$N$23)))))</f>
        <v>0</v>
      </c>
      <c r="BJ186" s="249">
        <f>BJ173*IF(BJ$8="",0,(IF(AND($T115&lt;&gt;"",$T115&lt;&gt;0),BJ154,IF(BJ122=0,0,BJ133/BJ122))*IF($T154=справочники!$P$10,1,1/(1+IF(Главная!$N$19=справочники!$N$12,0,Главная!$N$23)))))</f>
        <v>0</v>
      </c>
      <c r="BK186" s="249">
        <f>BK173*IF(BK$8="",0,(IF(AND($T115&lt;&gt;"",$T115&lt;&gt;0),BK154,IF(BK122=0,0,BK133/BK122))*IF($T154=справочники!$P$10,1,1/(1+IF(Главная!$N$19=справочники!$N$12,0,Главная!$N$23)))))</f>
        <v>0</v>
      </c>
      <c r="BL186" s="249">
        <f>BL173*IF(BL$8="",0,(IF(AND($T115&lt;&gt;"",$T115&lt;&gt;0),BL154,IF(BL122=0,0,BL133/BL122))*IF($T154=справочники!$P$10,1,1/(1+IF(Главная!$N$19=справочники!$N$12,0,Главная!$N$23)))))</f>
        <v>0</v>
      </c>
      <c r="BM186" s="249">
        <f>BM173*IF(BM$8="",0,(IF(AND($T115&lt;&gt;"",$T115&lt;&gt;0),BM154,IF(BM122=0,0,BM133/BM122))*IF($T154=справочники!$P$10,1,1/(1+IF(Главная!$N$19=справочники!$N$12,0,Главная!$N$23)))))</f>
        <v>0</v>
      </c>
      <c r="BN186" s="249">
        <f>BN173*IF(BN$8="",0,(IF(AND($T115&lt;&gt;"",$T115&lt;&gt;0),BN154,IF(BN122=0,0,BN133/BN122))*IF($T154=справочники!$P$10,1,1/(1+IF(Главная!$N$19=справочники!$N$12,0,Главная!$N$23)))))</f>
        <v>0</v>
      </c>
      <c r="BO186" s="249">
        <f>BO173*IF(BO$8="",0,(IF(AND($T115&lt;&gt;"",$T115&lt;&gt;0),BO154,IF(BO122=0,0,BO133/BO122))*IF($T154=справочники!$P$10,1,1/(1+IF(Главная!$N$19=справочники!$N$12,0,Главная!$N$23)))))</f>
        <v>0</v>
      </c>
      <c r="BP186" s="249">
        <f>BP173*IF(BP$8="",0,(IF(AND($T115&lt;&gt;"",$T115&lt;&gt;0),BP154,IF(BP122=0,0,BP133/BP122))*IF($T154=справочники!$P$10,1,1/(1+IF(Главная!$N$19=справочники!$N$12,0,Главная!$N$23)))))</f>
        <v>0</v>
      </c>
      <c r="BQ186" s="249">
        <f>BQ173*IF(BQ$8="",0,(IF(AND($T115&lt;&gt;"",$T115&lt;&gt;0),BQ154,IF(BQ122=0,0,BQ133/BQ122))*IF($T154=справочники!$P$10,1,1/(1+IF(Главная!$N$19=справочники!$N$12,0,Главная!$N$23)))))</f>
        <v>0</v>
      </c>
      <c r="BR186" s="249">
        <f>BR173*IF(BR$8="",0,(IF(AND($T115&lt;&gt;"",$T115&lt;&gt;0),BR154,IF(BR122=0,0,BR133/BR122))*IF($T154=справочники!$P$10,1,1/(1+IF(Главная!$N$19=справочники!$N$12,0,Главная!$N$23)))))</f>
        <v>0</v>
      </c>
      <c r="BS186" s="249">
        <f>BS173*IF(BS$8="",0,(IF(AND($T115&lt;&gt;"",$T115&lt;&gt;0),BS154,IF(BS122=0,0,BS133/BS122))*IF($T154=справочники!$P$10,1,1/(1+IF(Главная!$N$19=справочники!$N$12,0,Главная!$N$23)))))</f>
        <v>0</v>
      </c>
      <c r="BT186" s="249">
        <f>BT173*IF(BT$8="",0,(IF(AND($T115&lt;&gt;"",$T115&lt;&gt;0),BT154,IF(BT122=0,0,BT133/BT122))*IF($T154=справочники!$P$10,1,1/(1+IF(Главная!$N$19=справочники!$N$12,0,Главная!$N$23)))))</f>
        <v>0</v>
      </c>
      <c r="BU186" s="249">
        <f>BU173*IF(BU$8="",0,(IF(AND($T115&lt;&gt;"",$T115&lt;&gt;0),BU154,IF(BU122=0,0,BU133/BU122))*IF($T154=справочники!$P$10,1,1/(1+IF(Главная!$N$19=справочники!$N$12,0,Главная!$N$23)))))</f>
        <v>0</v>
      </c>
      <c r="BV186" s="249">
        <f>BV173*IF(BV$8="",0,(IF(AND($T115&lt;&gt;"",$T115&lt;&gt;0),BV154,IF(BV122=0,0,BV133/BV122))*IF($T154=справочники!$P$10,1,1/(1+IF(Главная!$N$19=справочники!$N$12,0,Главная!$N$23)))))</f>
        <v>0</v>
      </c>
      <c r="BW186" s="249">
        <f>BW173*IF(BW$8="",0,(IF(AND($T115&lt;&gt;"",$T115&lt;&gt;0),BW154,IF(BW122=0,0,BW133/BW122))*IF($T154=справочники!$P$10,1,1/(1+IF(Главная!$N$19=справочники!$N$12,0,Главная!$N$23)))))</f>
        <v>0</v>
      </c>
      <c r="BX186" s="249">
        <f>BX173*IF(BX$8="",0,(IF(AND($T115&lt;&gt;"",$T115&lt;&gt;0),BX154,IF(BX122=0,0,BX133/BX122))*IF($T154=справочники!$P$10,1,1/(1+IF(Главная!$N$19=справочники!$N$12,0,Главная!$N$23)))))</f>
        <v>0</v>
      </c>
      <c r="BY186" s="249">
        <f>BY173*IF(BY$8="",0,(IF(AND($T115&lt;&gt;"",$T115&lt;&gt;0),BY154,IF(BY122=0,0,BY133/BY122))*IF($T154=справочники!$P$10,1,1/(1+IF(Главная!$N$19=справочники!$N$12,0,Главная!$N$23)))))</f>
        <v>0</v>
      </c>
      <c r="BZ186" s="249">
        <f>BZ173*IF(BZ$8="",0,(IF(AND($T115&lt;&gt;"",$T115&lt;&gt;0),BZ154,IF(BZ122=0,0,BZ133/BZ122))*IF($T154=справочники!$P$10,1,1/(1+IF(Главная!$N$19=справочники!$N$12,0,Главная!$N$23)))))</f>
        <v>0</v>
      </c>
      <c r="CA186" s="249">
        <f>CA173*IF(CA$8="",0,(IF(AND($T115&lt;&gt;"",$T115&lt;&gt;0),CA154,IF(CA122=0,0,CA133/CA122))*IF($T154=справочники!$P$10,1,1/(1+IF(Главная!$N$19=справочники!$N$12,0,Главная!$N$23)))))</f>
        <v>0</v>
      </c>
      <c r="CB186" s="249">
        <f>CB173*IF(CB$8="",0,(IF(AND($T115&lt;&gt;"",$T115&lt;&gt;0),CB154,IF(CB122=0,0,CB133/CB122))*IF($T154=справочники!$P$10,1,1/(1+IF(Главная!$N$19=справочники!$N$12,0,Главная!$N$23)))))</f>
        <v>0</v>
      </c>
      <c r="CC186" s="249">
        <f>CC173*IF(CC$8="",0,(IF(AND($T115&lt;&gt;"",$T115&lt;&gt;0),CC154,IF(CC122=0,0,CC133/CC122))*IF($T154=справочники!$P$10,1,1/(1+IF(Главная!$N$19=справочники!$N$12,0,Главная!$N$23)))))</f>
        <v>0</v>
      </c>
      <c r="CD186" s="249">
        <f>CD173*IF(CD$8="",0,(IF(AND($T115&lt;&gt;"",$T115&lt;&gt;0),CD154,IF(CD122=0,0,CD133/CD122))*IF($T154=справочники!$P$10,1,1/(1+IF(Главная!$N$19=справочники!$N$12,0,Главная!$N$23)))))</f>
        <v>0</v>
      </c>
      <c r="CE186" s="249">
        <f>CE173*IF(CE$8="",0,(IF(AND($T115&lt;&gt;"",$T115&lt;&gt;0),CE154,IF(CE122=0,0,CE133/CE122))*IF($T154=справочники!$P$10,1,1/(1+IF(Главная!$N$19=справочники!$N$12,0,Главная!$N$23)))))</f>
        <v>0</v>
      </c>
      <c r="CF186" s="249">
        <f>CF173*IF(CF$8="",0,(IF(AND($T115&lt;&gt;"",$T115&lt;&gt;0),CF154,IF(CF122=0,0,CF133/CF122))*IF($T154=справочники!$P$10,1,1/(1+IF(Главная!$N$19=справочники!$N$12,0,Главная!$N$23)))))</f>
        <v>0</v>
      </c>
      <c r="CG186" s="249">
        <f>CG173*IF(CG$8="",0,(IF(AND($T115&lt;&gt;"",$T115&lt;&gt;0),CG154,IF(CG122=0,0,CG133/CG122))*IF($T154=справочники!$P$10,1,1/(1+IF(Главная!$N$19=справочники!$N$12,0,Главная!$N$23)))))</f>
        <v>0</v>
      </c>
      <c r="CH186" s="249">
        <f>CH173*IF(CH$8="",0,(IF(AND($T115&lt;&gt;"",$T115&lt;&gt;0),CH154,IF(CH122=0,0,CH133/CH122))*IF($T154=справочники!$P$10,1,1/(1+IF(Главная!$N$19=справочники!$N$12,0,Главная!$N$23)))))</f>
        <v>0</v>
      </c>
      <c r="CI186" s="249">
        <f>CI173*IF(CI$8="",0,(IF(AND($T115&lt;&gt;"",$T115&lt;&gt;0),CI154,IF(CI122=0,0,CI133/CI122))*IF($T154=справочники!$P$10,1,1/(1+IF(Главная!$N$19=справочники!$N$12,0,Главная!$N$23)))))</f>
        <v>0</v>
      </c>
      <c r="CJ186" s="249">
        <f>CJ173*IF(CJ$8="",0,(IF(AND($T115&lt;&gt;"",$T115&lt;&gt;0),CJ154,IF(CJ122=0,0,CJ133/CJ122))*IF($T154=справочники!$P$10,1,1/(1+IF(Главная!$N$19=справочники!$N$12,0,Главная!$N$23)))))</f>
        <v>0</v>
      </c>
      <c r="CK186" s="249">
        <f>CK173*IF(CK$8="",0,(IF(AND($T115&lt;&gt;"",$T115&lt;&gt;0),CK154,IF(CK122=0,0,CK133/CK122))*IF($T154=справочники!$P$10,1,1/(1+IF(Главная!$N$19=справочники!$N$12,0,Главная!$N$23)))))</f>
        <v>0</v>
      </c>
      <c r="CL186" s="249">
        <f>CL173*IF(CL$8="",0,(IF(AND($T115&lt;&gt;"",$T115&lt;&gt;0),CL154,IF(CL122=0,0,CL133/CL122))*IF($T154=справочники!$P$10,1,1/(1+IF(Главная!$N$19=справочники!$N$12,0,Главная!$N$23)))))</f>
        <v>0</v>
      </c>
      <c r="CM186" s="249">
        <f>CM173*IF(CM$8="",0,(IF(AND($T115&lt;&gt;"",$T115&lt;&gt;0),CM154,IF(CM122=0,0,CM133/CM122))*IF($T154=справочники!$P$10,1,1/(1+IF(Главная!$N$19=справочники!$N$12,0,Главная!$N$23)))))</f>
        <v>0</v>
      </c>
      <c r="CN186" s="249">
        <f>CN173*IF(CN$8="",0,(IF(AND($T115&lt;&gt;"",$T115&lt;&gt;0),CN154,IF(CN122=0,0,CN133/CN122))*IF($T154=справочники!$P$10,1,1/(1+IF(Главная!$N$19=справочники!$N$12,0,Главная!$N$23)))))</f>
        <v>0</v>
      </c>
      <c r="CO186" s="249">
        <f>CO173*IF(CO$8="",0,(IF(AND($T115&lt;&gt;"",$T115&lt;&gt;0),CO154,IF(CO122=0,0,CO133/CO122))*IF($T154=справочники!$P$10,1,1/(1+IF(Главная!$N$19=справочники!$N$12,0,Главная!$N$23)))))</f>
        <v>0</v>
      </c>
      <c r="CP186" s="249">
        <f>CP173*IF(CP$8="",0,(IF(AND($T115&lt;&gt;"",$T115&lt;&gt;0),CP154,IF(CP122=0,0,CP133/CP122))*IF($T154=справочники!$P$10,1,1/(1+IF(Главная!$N$19=справочники!$N$12,0,Главная!$N$23)))))</f>
        <v>0</v>
      </c>
      <c r="CQ186" s="249">
        <f>CQ173*IF(CQ$8="",0,(IF(AND($T115&lt;&gt;"",$T115&lt;&gt;0),CQ154,IF(CQ122=0,0,CQ133/CQ122))*IF($T154=справочники!$P$10,1,1/(1+IF(Главная!$N$19=справочники!$N$12,0,Главная!$N$23)))))</f>
        <v>0</v>
      </c>
      <c r="CR186" s="249">
        <f>CR173*IF(CR$8="",0,(IF(AND($T115&lt;&gt;"",$T115&lt;&gt;0),CR154,IF(CR122=0,0,CR133/CR122))*IF($T154=справочники!$P$10,1,1/(1+IF(Главная!$N$19=справочники!$N$12,0,Главная!$N$23)))))</f>
        <v>0</v>
      </c>
      <c r="CS186" s="249">
        <f>CS173*IF(CS$8="",0,(IF(AND($T115&lt;&gt;"",$T115&lt;&gt;0),CS154,IF(CS122=0,0,CS133/CS122))*IF($T154=справочники!$P$10,1,1/(1+IF(Главная!$N$19=справочники!$N$12,0,Главная!$N$23)))))</f>
        <v>0</v>
      </c>
      <c r="CT186" s="249">
        <f>CT173*IF(CT$8="",0,(IF(AND($T115&lt;&gt;"",$T115&lt;&gt;0),CT154,IF(CT122=0,0,CT133/CT122))*IF($T154=справочники!$P$10,1,1/(1+IF(Главная!$N$19=справочники!$N$12,0,Главная!$N$23)))))</f>
        <v>0</v>
      </c>
      <c r="CU186" s="249">
        <f>CU173*IF(CU$8="",0,(IF(AND($T115&lt;&gt;"",$T115&lt;&gt;0),CU154,IF(CU122=0,0,CU133/CU122))*IF($T154=справочники!$P$10,1,1/(1+IF(Главная!$N$19=справочники!$N$12,0,Главная!$N$23)))))</f>
        <v>0</v>
      </c>
      <c r="CV186" s="249">
        <f>CV173*IF(CV$8="",0,(IF(AND($T115&lt;&gt;"",$T115&lt;&gt;0),CV154,IF(CV122=0,0,CV133/CV122))*IF($T154=справочники!$P$10,1,1/(1+IF(Главная!$N$19=справочники!$N$12,0,Главная!$N$23)))))</f>
        <v>0</v>
      </c>
      <c r="CW186" s="249">
        <f>CW173*IF(CW$8="",0,(IF(AND($T115&lt;&gt;"",$T115&lt;&gt;0),CW154,IF(CW122=0,0,CW133/CW122))*IF($T154=справочники!$P$10,1,1/(1+IF(Главная!$N$19=справочники!$N$12,0,Главная!$N$23)))))</f>
        <v>0</v>
      </c>
      <c r="CX186" s="249">
        <f>CX173*IF(CX$8="",0,(IF(AND($T115&lt;&gt;"",$T115&lt;&gt;0),CX154,IF(CX122=0,0,CX133/CX122))*IF($T154=справочники!$P$10,1,1/(1+IF(Главная!$N$19=справочники!$N$12,0,Главная!$N$23)))))</f>
        <v>0</v>
      </c>
      <c r="CY186" s="249">
        <f>CY173*IF(CY$8="",0,(IF(AND($T115&lt;&gt;"",$T115&lt;&gt;0),CY154,IF(CY122=0,0,CY133/CY122))*IF($T154=справочники!$P$10,1,1/(1+IF(Главная!$N$19=справочники!$N$12,0,Главная!$N$23)))))</f>
        <v>0</v>
      </c>
      <c r="CZ186" s="249">
        <f>CZ173*IF(CZ$8="",0,(IF(AND($T115&lt;&gt;"",$T115&lt;&gt;0),CZ154,IF(CZ122=0,0,CZ133/CZ122))*IF($T154=справочники!$P$10,1,1/(1+IF(Главная!$N$19=справочники!$N$12,0,Главная!$N$23)))))</f>
        <v>0</v>
      </c>
      <c r="DA186" s="249">
        <f>DA173*IF(DA$8="",0,(IF(AND($T115&lt;&gt;"",$T115&lt;&gt;0),DA154,IF(DA122=0,0,DA133/DA122))*IF($T154=справочники!$P$10,1,1/(1+IF(Главная!$N$19=справочники!$N$12,0,Главная!$N$23)))))</f>
        <v>0</v>
      </c>
      <c r="DB186" s="249">
        <f>DB173*IF(DB$8="",0,(IF(AND($T115&lt;&gt;"",$T115&lt;&gt;0),DB154,IF(DB122=0,0,DB133/DB122))*IF($T154=справочники!$P$10,1,1/(1+IF(Главная!$N$19=справочники!$N$12,0,Главная!$N$23)))))</f>
        <v>0</v>
      </c>
      <c r="DC186" s="249">
        <f>DC173*IF(DC$8="",0,(IF(AND($T115&lt;&gt;"",$T115&lt;&gt;0),DC154,IF(DC122=0,0,DC133/DC122))*IF($T154=справочники!$P$10,1,1/(1+IF(Главная!$N$19=справочники!$N$12,0,Главная!$N$23)))))</f>
        <v>0</v>
      </c>
      <c r="DD186" s="249">
        <f>DD173*IF(DD$8="",0,(IF(AND($T115&lt;&gt;"",$T115&lt;&gt;0),DD154,IF(DD122=0,0,DD133/DD122))*IF($T154=справочники!$P$10,1,1/(1+IF(Главная!$N$19=справочники!$N$12,0,Главная!$N$23)))))</f>
        <v>0</v>
      </c>
      <c r="DE186" s="249">
        <f>DE173*IF(DE$8="",0,(IF(AND($T115&lt;&gt;"",$T115&lt;&gt;0),DE154,IF(DE122=0,0,DE133/DE122))*IF($T154=справочники!$P$10,1,1/(1+IF(Главная!$N$19=справочники!$N$12,0,Главная!$N$23)))))</f>
        <v>0</v>
      </c>
      <c r="DF186" s="249">
        <f>DF173*IF(DF$8="",0,(IF(AND($T115&lt;&gt;"",$T115&lt;&gt;0),DF154,IF(DF122=0,0,DF133/DF122))*IF($T154=справочники!$P$10,1,1/(1+IF(Главная!$N$19=справочники!$N$12,0,Главная!$N$23)))))</f>
        <v>0</v>
      </c>
      <c r="DG186" s="249">
        <f>DG173*IF(DG$8="",0,(IF(AND($T115&lt;&gt;"",$T115&lt;&gt;0),DG154,IF(DG122=0,0,DG133/DG122))*IF($T154=справочники!$P$10,1,1/(1+IF(Главная!$N$19=справочники!$N$12,0,Главная!$N$23)))))</f>
        <v>0</v>
      </c>
      <c r="DH186" s="249">
        <f>DH173*IF(DH$8="",0,(IF(AND($T115&lt;&gt;"",$T115&lt;&gt;0),DH154,IF(DH122=0,0,DH133/DH122))*IF($T154=справочники!$P$10,1,1/(1+IF(Главная!$N$19=справочники!$N$12,0,Главная!$N$23)))))</f>
        <v>0</v>
      </c>
      <c r="DI186" s="249">
        <f>DI173*IF(DI$8="",0,(IF(AND($T115&lt;&gt;"",$T115&lt;&gt;0),DI154,IF(DI122=0,0,DI133/DI122))*IF($T154=справочники!$P$10,1,1/(1+IF(Главная!$N$19=справочники!$N$12,0,Главная!$N$23)))))</f>
        <v>0</v>
      </c>
      <c r="DJ186" s="249">
        <f>DJ173*IF(DJ$8="",0,(IF(AND($T115&lt;&gt;"",$T115&lt;&gt;0),DJ154,IF(DJ122=0,0,DJ133/DJ122))*IF($T154=справочники!$P$10,1,1/(1+IF(Главная!$N$19=справочники!$N$12,0,Главная!$N$23)))))</f>
        <v>0</v>
      </c>
      <c r="DK186" s="249">
        <f>DK173*IF(DK$8="",0,(IF(AND($T115&lt;&gt;"",$T115&lt;&gt;0),DK154,IF(DK122=0,0,DK133/DK122))*IF($T154=справочники!$P$10,1,1/(1+IF(Главная!$N$19=справочники!$N$12,0,Главная!$N$23)))))</f>
        <v>0</v>
      </c>
      <c r="DL186" s="249">
        <f>DL173*IF(DL$8="",0,(IF(AND($T115&lt;&gt;"",$T115&lt;&gt;0),DL154,IF(DL122=0,0,DL133/DL122))*IF($T154=справочники!$P$10,1,1/(1+IF(Главная!$N$19=справочники!$N$12,0,Главная!$N$23)))))</f>
        <v>0</v>
      </c>
      <c r="DM186" s="249">
        <f>DM173*IF(DM$8="",0,(IF(AND($T115&lt;&gt;"",$T115&lt;&gt;0),DM154,IF(DM122=0,0,DM133/DM122))*IF($T154=справочники!$P$10,1,1/(1+IF(Главная!$N$19=справочники!$N$12,0,Главная!$N$23)))))</f>
        <v>0</v>
      </c>
      <c r="DN186" s="249">
        <f>DN173*IF(DN$8="",0,(IF(AND($T115&lt;&gt;"",$T115&lt;&gt;0),DN154,IF(DN122=0,0,DN133/DN122))*IF($T154=справочники!$P$10,1,1/(1+IF(Главная!$N$19=справочники!$N$12,0,Главная!$N$23)))))</f>
        <v>0</v>
      </c>
      <c r="DO186" s="249">
        <f>DO173*IF(DO$8="",0,(IF(AND($T115&lt;&gt;"",$T115&lt;&gt;0),DO154,IF(DO122=0,0,DO133/DO122))*IF($T154=справочники!$P$10,1,1/(1+IF(Главная!$N$19=справочники!$N$12,0,Главная!$N$23)))))</f>
        <v>0</v>
      </c>
      <c r="DP186" s="249">
        <f>DP173*IF(DP$8="",0,(IF(AND($T115&lt;&gt;"",$T115&lt;&gt;0),DP154,IF(DP122=0,0,DP133/DP122))*IF($T154=справочники!$P$10,1,1/(1+IF(Главная!$N$19=справочники!$N$12,0,Главная!$N$23)))))</f>
        <v>0</v>
      </c>
      <c r="DQ186" s="249">
        <f>DQ173*IF(DQ$8="",0,(IF(AND($T115&lt;&gt;"",$T115&lt;&gt;0),DQ154,IF(DQ122=0,0,DQ133/DQ122))*IF($T154=справочники!$P$10,1,1/(1+IF(Главная!$N$19=справочники!$N$12,0,Главная!$N$23)))))</f>
        <v>0</v>
      </c>
      <c r="DR186" s="249">
        <f>DR173*IF(DR$8="",0,(IF(AND($T115&lt;&gt;"",$T115&lt;&gt;0),DR154,IF(DR122=0,0,DR133/DR122))*IF($T154=справочники!$P$10,1,1/(1+IF(Главная!$N$19=справочники!$N$12,0,Главная!$N$23)))))</f>
        <v>0</v>
      </c>
      <c r="DS186" s="249">
        <f>DS173*IF(DS$8="",0,(IF(AND($T115&lt;&gt;"",$T115&lt;&gt;0),DS154,IF(DS122=0,0,DS133/DS122))*IF($T154=справочники!$P$10,1,1/(1+IF(Главная!$N$19=справочники!$N$12,0,Главная!$N$23)))))</f>
        <v>0</v>
      </c>
      <c r="DT186" s="249">
        <f>DT173*IF(DT$8="",0,(IF(AND($T115&lt;&gt;"",$T115&lt;&gt;0),DT154,IF(DT122=0,0,DT133/DT122))*IF($T154=справочники!$P$10,1,1/(1+IF(Главная!$N$19=справочники!$N$12,0,Главная!$N$23)))))</f>
        <v>0</v>
      </c>
      <c r="DU186" s="249">
        <f>DU173*IF(DU$8="",0,(IF(AND($T115&lt;&gt;"",$T115&lt;&gt;0),DU154,IF(DU122=0,0,DU133/DU122))*IF($T154=справочники!$P$10,1,1/(1+IF(Главная!$N$19=справочники!$N$12,0,Главная!$N$23)))))</f>
        <v>0</v>
      </c>
      <c r="DV186" s="249">
        <f>DV173*IF(DV$8="",0,(IF(AND($T115&lt;&gt;"",$T115&lt;&gt;0),DV154,IF(DV122=0,0,DV133/DV122))*IF($T154=справочники!$P$10,1,1/(1+IF(Главная!$N$19=справочники!$N$12,0,Главная!$N$23)))))</f>
        <v>0</v>
      </c>
      <c r="DW186" s="249">
        <f>DW173*IF(DW$8="",0,(IF(AND($T115&lt;&gt;"",$T115&lt;&gt;0),DW154,IF(DW122=0,0,DW133/DW122))*IF($T154=справочники!$P$10,1,1/(1+IF(Главная!$N$19=справочники!$N$12,0,Главная!$N$23)))))</f>
        <v>0</v>
      </c>
      <c r="DX186" s="249">
        <f>DX173*IF(DX$8="",0,(IF(AND($T115&lt;&gt;"",$T115&lt;&gt;0),DX154,IF(DX122=0,0,DX133/DX122))*IF($T154=справочники!$P$10,1,1/(1+IF(Главная!$N$19=справочники!$N$12,0,Главная!$N$23)))))</f>
        <v>0</v>
      </c>
      <c r="DY186" s="249">
        <f>DY173*IF(DY$8="",0,(IF(AND($T115&lt;&gt;"",$T115&lt;&gt;0),DY154,IF(DY122=0,0,DY133/DY122))*IF($T154=справочники!$P$10,1,1/(1+IF(Главная!$N$19=справочники!$N$12,0,Главная!$N$23)))))</f>
        <v>0</v>
      </c>
      <c r="DZ186" s="249">
        <f>DZ173*IF(DZ$8="",0,(IF(AND($T115&lt;&gt;"",$T115&lt;&gt;0),DZ154,IF(DZ122=0,0,DZ133/DZ122))*IF($T154=справочники!$P$10,1,1/(1+IF(Главная!$N$19=справочники!$N$12,0,Главная!$N$23)))))</f>
        <v>0</v>
      </c>
      <c r="EA186" s="249">
        <f>EA173*IF(EA$8="",0,(IF(AND($T115&lt;&gt;"",$T115&lt;&gt;0),EA154,IF(EA122=0,0,EA133/EA122))*IF($T154=справочники!$P$10,1,1/(1+IF(Главная!$N$19=справочники!$N$12,0,Главная!$N$23)))))</f>
        <v>0</v>
      </c>
      <c r="EB186" s="249">
        <f>EB173*IF(EB$8="",0,(IF(AND($T115&lt;&gt;"",$T115&lt;&gt;0),EB154,IF(EB122=0,0,EB133/EB122))*IF($T154=справочники!$P$10,1,1/(1+IF(Главная!$N$19=справочники!$N$12,0,Главная!$N$23)))))</f>
        <v>0</v>
      </c>
      <c r="EC186" s="249">
        <f>EC173*IF(EC$8="",0,(IF(AND($T115&lt;&gt;"",$T115&lt;&gt;0),EC154,IF(EC122=0,0,EC133/EC122))*IF($T154=справочники!$P$10,1,1/(1+IF(Главная!$N$19=справочники!$N$12,0,Главная!$N$23)))))</f>
        <v>0</v>
      </c>
      <c r="ED186" s="249">
        <f>ED173*IF(ED$8="",0,(IF(AND($T115&lt;&gt;"",$T115&lt;&gt;0),ED154,IF(ED122=0,0,ED133/ED122))*IF($T154=справочники!$P$10,1,1/(1+IF(Главная!$N$19=справочники!$N$12,0,Главная!$N$23)))))</f>
        <v>0</v>
      </c>
      <c r="EE186" s="249">
        <f>EE173*IF(EE$8="",0,(IF(AND($T115&lt;&gt;"",$T115&lt;&gt;0),EE154,IF(EE122=0,0,EE133/EE122))*IF($T154=справочники!$P$10,1,1/(1+IF(Главная!$N$19=справочники!$N$12,0,Главная!$N$23)))))</f>
        <v>0</v>
      </c>
      <c r="EF186" s="249">
        <f>EF173*IF(EF$8="",0,(IF(AND($T115&lt;&gt;"",$T115&lt;&gt;0),EF154,IF(EF122=0,0,EF133/EF122))*IF($T154=справочники!$P$10,1,1/(1+IF(Главная!$N$19=справочники!$N$12,0,Главная!$N$23)))))</f>
        <v>0</v>
      </c>
      <c r="EG186" s="249">
        <f>EG173*IF(EG$8="",0,(IF(AND($T115&lt;&gt;"",$T115&lt;&gt;0),EG154,IF(EG122=0,0,EG133/EG122))*IF($T154=справочники!$P$10,1,1/(1+IF(Главная!$N$19=справочники!$N$12,0,Главная!$N$23)))))</f>
        <v>0</v>
      </c>
      <c r="EH186" s="249">
        <f>EH173*IF(EH$8="",0,(IF(AND($T115&lt;&gt;"",$T115&lt;&gt;0),EH154,IF(EH122=0,0,EH133/EH122))*IF($T154=справочники!$P$10,1,1/(1+IF(Главная!$N$19=справочники!$N$12,0,Главная!$N$23)))))</f>
        <v>0</v>
      </c>
      <c r="EI186" s="249">
        <f>EI173*IF(EI$8="",0,(IF(AND($T115&lt;&gt;"",$T115&lt;&gt;0),EI154,IF(EI122=0,0,EI133/EI122))*IF($T154=справочники!$P$10,1,1/(1+IF(Главная!$N$19=справочники!$N$12,0,Главная!$N$23)))))</f>
        <v>0</v>
      </c>
      <c r="EJ186" s="249">
        <f>EJ173*IF(EJ$8="",0,(IF(AND($T115&lt;&gt;"",$T115&lt;&gt;0),EJ154,IF(EJ122=0,0,EJ133/EJ122))*IF($T154=справочники!$P$10,1,1/(1+IF(Главная!$N$19=справочники!$N$12,0,Главная!$N$23)))))</f>
        <v>0</v>
      </c>
      <c r="EK186" s="249">
        <f>EK173*IF(EK$8="",0,(IF(AND($T115&lt;&gt;"",$T115&lt;&gt;0),EK154,IF(EK122=0,0,EK133/EK122))*IF($T154=справочники!$P$10,1,1/(1+IF(Главная!$N$19=справочники!$N$12,0,Главная!$N$23)))))</f>
        <v>0</v>
      </c>
      <c r="EL186" s="249">
        <f>EL173*IF(EL$8="",0,(IF(AND($T115&lt;&gt;"",$T115&lt;&gt;0),EL154,IF(EL122=0,0,EL133/EL122))*IF($T154=справочники!$P$10,1,1/(1+IF(Главная!$N$19=справочники!$N$12,0,Главная!$N$23)))))</f>
        <v>0</v>
      </c>
      <c r="EM186" s="249">
        <f>EM173*IF(EM$8="",0,(IF(AND($T115&lt;&gt;"",$T115&lt;&gt;0),EM154,IF(EM122=0,0,EM133/EM122))*IF($T154=справочники!$P$10,1,1/(1+IF(Главная!$N$19=справочники!$N$12,0,Главная!$N$23)))))</f>
        <v>0</v>
      </c>
      <c r="EN186" s="249">
        <f>EN173*IF(EN$8="",0,(IF(AND($T115&lt;&gt;"",$T115&lt;&gt;0),EN154,IF(EN122=0,0,EN133/EN122))*IF($T154=справочники!$P$10,1,1/(1+IF(Главная!$N$19=справочники!$N$12,0,Главная!$N$23)))))</f>
        <v>0</v>
      </c>
      <c r="EO186" s="249">
        <f>EO173*IF(EO$8="",0,(IF(AND($T115&lt;&gt;"",$T115&lt;&gt;0),EO154,IF(EO122=0,0,EO133/EO122))*IF($T154=справочники!$P$10,1,1/(1+IF(Главная!$N$19=справочники!$N$12,0,Главная!$N$23)))))</f>
        <v>0</v>
      </c>
      <c r="EP186" s="249">
        <f>EP173*IF(EP$8="",0,(IF(AND($T115&lt;&gt;"",$T115&lt;&gt;0),EP154,IF(EP122=0,0,EP133/EP122))*IF($T154=справочники!$P$10,1,1/(1+IF(Главная!$N$19=справочники!$N$12,0,Главная!$N$23)))))</f>
        <v>0</v>
      </c>
      <c r="EQ186" s="249">
        <f>EQ173*IF(EQ$8="",0,(IF(AND($T115&lt;&gt;"",$T115&lt;&gt;0),EQ154,IF(EQ122=0,0,EQ133/EQ122))*IF($T154=справочники!$P$10,1,1/(1+IF(Главная!$N$19=справочники!$N$12,0,Главная!$N$23)))))</f>
        <v>0</v>
      </c>
      <c r="ER186" s="249">
        <f>ER173*IF(ER$8="",0,(IF(AND($T115&lt;&gt;"",$T115&lt;&gt;0),ER154,IF(ER122=0,0,ER133/ER122))*IF($T154=справочники!$P$10,1,1/(1+IF(Главная!$N$19=справочники!$N$12,0,Главная!$N$23)))))</f>
        <v>0</v>
      </c>
      <c r="ES186" s="249">
        <f>ES173*IF(ES$8="",0,(IF(AND($T115&lt;&gt;"",$T115&lt;&gt;0),ES154,IF(ES122=0,0,ES133/ES122))*IF($T154=справочники!$P$10,1,1/(1+IF(Главная!$N$19=справочники!$N$12,0,Главная!$N$23)))))</f>
        <v>0</v>
      </c>
      <c r="ET186" s="249">
        <f>ET173*IF(ET$8="",0,(IF(AND($T115&lt;&gt;"",$T115&lt;&gt;0),ET154,IF(ET122=0,0,ET133/ET122))*IF($T154=справочники!$P$10,1,1/(1+IF(Главная!$N$19=справочники!$N$12,0,Главная!$N$23)))))</f>
        <v>0</v>
      </c>
      <c r="EU186" s="249">
        <f>EU173*IF(EU$8="",0,(IF(AND($T115&lt;&gt;"",$T115&lt;&gt;0),EU154,IF(EU122=0,0,EU133/EU122))*IF($T154=справочники!$P$10,1,1/(1+IF(Главная!$N$19=справочники!$N$12,0,Главная!$N$23)))))</f>
        <v>0</v>
      </c>
      <c r="EV186" s="249">
        <f>EV173*IF(EV$8="",0,(IF(AND($T115&lt;&gt;"",$T115&lt;&gt;0),EV154,IF(EV122=0,0,EV133/EV122))*IF($T154=справочники!$P$10,1,1/(1+IF(Главная!$N$19=справочники!$N$12,0,Главная!$N$23)))))</f>
        <v>0</v>
      </c>
      <c r="EW186" s="249">
        <f>EW173*IF(EW$8="",0,(IF(AND($T115&lt;&gt;"",$T115&lt;&gt;0),EW154,IF(EW122=0,0,EW133/EW122))*IF($T154=справочники!$P$10,1,1/(1+IF(Главная!$N$19=справочники!$N$12,0,Главная!$N$23)))))</f>
        <v>0</v>
      </c>
      <c r="EX186" s="249">
        <f>EX173*IF(EX$8="",0,(IF(AND($T115&lt;&gt;"",$T115&lt;&gt;0),EX154,IF(EX122=0,0,EX133/EX122))*IF($T154=справочники!$P$10,1,1/(1+IF(Главная!$N$19=справочники!$N$12,0,Главная!$N$23)))))</f>
        <v>0</v>
      </c>
      <c r="EY186" s="249">
        <f>EY173*IF(EY$8="",0,(IF(AND($T115&lt;&gt;"",$T115&lt;&gt;0),EY154,IF(EY122=0,0,EY133/EY122))*IF($T154=справочники!$P$10,1,1/(1+IF(Главная!$N$19=справочники!$N$12,0,Главная!$N$23)))))</f>
        <v>0</v>
      </c>
      <c r="EZ186" s="249">
        <f>EZ173*IF(EZ$8="",0,(IF(AND($T115&lt;&gt;"",$T115&lt;&gt;0),EZ154,IF(EZ122=0,0,EZ133/EZ122))*IF($T154=справочники!$P$10,1,1/(1+IF(Главная!$N$19=справочники!$N$12,0,Главная!$N$23)))))</f>
        <v>0</v>
      </c>
      <c r="FA186" s="249">
        <f>FA173*IF(FA$8="",0,(IF(AND($T115&lt;&gt;"",$T115&lt;&gt;0),FA154,IF(FA122=0,0,FA133/FA122))*IF($T154=справочники!$P$10,1,1/(1+IF(Главная!$N$19=справочники!$N$12,0,Главная!$N$23)))))</f>
        <v>0</v>
      </c>
      <c r="FB186" s="249">
        <f>FB173*IF(FB$8="",0,(IF(AND($T115&lt;&gt;"",$T115&lt;&gt;0),FB154,IF(FB122=0,0,FB133/FB122))*IF($T154=справочники!$P$10,1,1/(1+IF(Главная!$N$19=справочники!$N$12,0,Главная!$N$23)))))</f>
        <v>0</v>
      </c>
      <c r="FC186" s="249">
        <f>FC173*IF(FC$8="",0,(IF(AND($T115&lt;&gt;"",$T115&lt;&gt;0),FC154,IF(FC122=0,0,FC133/FC122))*IF($T154=справочники!$P$10,1,1/(1+IF(Главная!$N$19=справочники!$N$12,0,Главная!$N$23)))))</f>
        <v>0</v>
      </c>
      <c r="FD186" s="249">
        <f>FD173*IF(FD$8="",0,(IF(AND($T115&lt;&gt;"",$T115&lt;&gt;0),FD154,IF(FD122=0,0,FD133/FD122))*IF($T154=справочники!$P$10,1,1/(1+IF(Главная!$N$19=справочники!$N$12,0,Главная!$N$23)))))</f>
        <v>0</v>
      </c>
      <c r="FE186" s="249">
        <f>FE173*IF(FE$8="",0,(IF(AND($T115&lt;&gt;"",$T115&lt;&gt;0),FE154,IF(FE122=0,0,FE133/FE122))*IF($T154=справочники!$P$10,1,1/(1+IF(Главная!$N$19=справочники!$N$12,0,Главная!$N$23)))))</f>
        <v>0</v>
      </c>
      <c r="FF186" s="249">
        <f>FF173*IF(FF$8="",0,(IF(AND($T115&lt;&gt;"",$T115&lt;&gt;0),FF154,IF(FF122=0,0,FF133/FF122))*IF($T154=справочники!$P$10,1,1/(1+IF(Главная!$N$19=справочники!$N$12,0,Главная!$N$23)))))</f>
        <v>0</v>
      </c>
      <c r="FG186" s="249">
        <f>FG173*IF(FG$8="",0,(IF(AND($T115&lt;&gt;"",$T115&lt;&gt;0),FG154,IF(FG122=0,0,FG133/FG122))*IF($T154=справочники!$P$10,1,1/(1+IF(Главная!$N$19=справочники!$N$12,0,Главная!$N$23)))))</f>
        <v>0</v>
      </c>
      <c r="FH186" s="249">
        <f>FH173*IF(FH$8="",0,(IF(AND($T115&lt;&gt;"",$T115&lt;&gt;0),FH154,IF(FH122=0,0,FH133/FH122))*IF($T154=справочники!$P$10,1,1/(1+IF(Главная!$N$19=справочники!$N$12,0,Главная!$N$23)))))</f>
        <v>0</v>
      </c>
      <c r="FI186" s="249">
        <f>FI173*IF(FI$8="",0,(IF(AND($T115&lt;&gt;"",$T115&lt;&gt;0),FI154,IF(FI122=0,0,FI133/FI122))*IF($T154=справочники!$P$10,1,1/(1+IF(Главная!$N$19=справочники!$N$12,0,Главная!$N$23)))))</f>
        <v>0</v>
      </c>
      <c r="FJ186" s="249">
        <f>FJ173*IF(FJ$8="",0,(IF(AND($T115&lt;&gt;"",$T115&lt;&gt;0),FJ154,IF(FJ122=0,0,FJ133/FJ122))*IF($T154=справочники!$P$10,1,1/(1+IF(Главная!$N$19=справочники!$N$12,0,Главная!$N$23)))))</f>
        <v>0</v>
      </c>
      <c r="FK186" s="249">
        <f>FK173*IF(FK$8="",0,(IF(AND($T115&lt;&gt;"",$T115&lt;&gt;0),FK154,IF(FK122=0,0,FK133/FK122))*IF($T154=справочники!$P$10,1,1/(1+IF(Главная!$N$19=справочники!$N$12,0,Главная!$N$23)))))</f>
        <v>0</v>
      </c>
      <c r="FL186" s="249">
        <f>FL173*IF(FL$8="",0,(IF(AND($T115&lt;&gt;"",$T115&lt;&gt;0),FL154,IF(FL122=0,0,FL133/FL122))*IF($T154=справочники!$P$10,1,1/(1+IF(Главная!$N$19=справочники!$N$12,0,Главная!$N$23)))))</f>
        <v>0</v>
      </c>
      <c r="FM186" s="249">
        <f>FM173*IF(FM$8="",0,(IF(AND($T115&lt;&gt;"",$T115&lt;&gt;0),FM154,IF(FM122=0,0,FM133/FM122))*IF($T154=справочники!$P$10,1,1/(1+IF(Главная!$N$19=справочники!$N$12,0,Главная!$N$23)))))</f>
        <v>0</v>
      </c>
      <c r="FN186" s="249">
        <f>FN173*IF(FN$8="",0,(IF(AND($T115&lt;&gt;"",$T115&lt;&gt;0),FN154,IF(FN122=0,0,FN133/FN122))*IF($T154=справочники!$P$10,1,1/(1+IF(Главная!$N$19=справочники!$N$12,0,Главная!$N$23)))))</f>
        <v>0</v>
      </c>
      <c r="FO186" s="249">
        <f>FO173*IF(FO$8="",0,(IF(AND($T115&lt;&gt;"",$T115&lt;&gt;0),FO154,IF(FO122=0,0,FO133/FO122))*IF($T154=справочники!$P$10,1,1/(1+IF(Главная!$N$19=справочники!$N$12,0,Главная!$N$23)))))</f>
        <v>0</v>
      </c>
      <c r="FP186" s="249">
        <f>FP173*IF(FP$8="",0,(IF(AND($T115&lt;&gt;"",$T115&lt;&gt;0),FP154,IF(FP122=0,0,FP133/FP122))*IF($T154=справочники!$P$10,1,1/(1+IF(Главная!$N$19=справочники!$N$12,0,Главная!$N$23)))))</f>
        <v>0</v>
      </c>
      <c r="FQ186" s="249">
        <f>FQ173*IF(FQ$8="",0,(IF(AND($T115&lt;&gt;"",$T115&lt;&gt;0),FQ154,IF(FQ122=0,0,FQ133/FQ122))*IF($T154=справочники!$P$10,1,1/(1+IF(Главная!$N$19=справочники!$N$12,0,Главная!$N$23)))))</f>
        <v>0</v>
      </c>
      <c r="FR186" s="249">
        <f>FR173*IF(FR$8="",0,(IF(AND($T115&lt;&gt;"",$T115&lt;&gt;0),FR154,IF(FR122=0,0,FR133/FR122))*IF($T154=справочники!$P$10,1,1/(1+IF(Главная!$N$19=справочники!$N$12,0,Главная!$N$23)))))</f>
        <v>0</v>
      </c>
      <c r="FS186" s="249">
        <f>FS173*IF(FS$8="",0,(IF(AND($T115&lt;&gt;"",$T115&lt;&gt;0),FS154,IF(FS122=0,0,FS133/FS122))*IF($T154=справочники!$P$10,1,1/(1+IF(Главная!$N$19=справочники!$N$12,0,Главная!$N$23)))))</f>
        <v>0</v>
      </c>
      <c r="FT186" s="249">
        <f>FT173*IF(FT$8="",0,(IF(AND($T115&lt;&gt;"",$T115&lt;&gt;0),FT154,IF(FT122=0,0,FT133/FT122))*IF($T154=справочники!$P$10,1,1/(1+IF(Главная!$N$19=справочники!$N$12,0,Главная!$N$23)))))</f>
        <v>0</v>
      </c>
      <c r="FU186" s="249">
        <f>FU173*IF(FU$8="",0,(IF(AND($T115&lt;&gt;"",$T115&lt;&gt;0),FU154,IF(FU122=0,0,FU133/FU122))*IF($T154=справочники!$P$10,1,1/(1+IF(Главная!$N$19=справочники!$N$12,0,Главная!$N$23)))))</f>
        <v>0</v>
      </c>
      <c r="FV186" s="249">
        <f>FV173*IF(FV$8="",0,(IF(AND($T115&lt;&gt;"",$T115&lt;&gt;0),FV154,IF(FV122=0,0,FV133/FV122))*IF($T154=справочники!$P$10,1,1/(1+IF(Главная!$N$19=справочники!$N$12,0,Главная!$N$23)))))</f>
        <v>0</v>
      </c>
      <c r="FW186" s="249">
        <f>FW173*IF(FW$8="",0,(IF(AND($T115&lt;&gt;"",$T115&lt;&gt;0),FW154,IF(FW122=0,0,FW133/FW122))*IF($T154=справочники!$P$10,1,1/(1+IF(Главная!$N$19=справочники!$N$12,0,Главная!$N$23)))))</f>
        <v>0</v>
      </c>
      <c r="FX186" s="249">
        <f>FX173*IF(FX$8="",0,(IF(AND($T115&lt;&gt;"",$T115&lt;&gt;0),FX154,IF(FX122=0,0,FX133/FX122))*IF($T154=справочники!$P$10,1,1/(1+IF(Главная!$N$19=справочники!$N$12,0,Главная!$N$23)))))</f>
        <v>0</v>
      </c>
      <c r="FY186" s="249">
        <f>FY173*IF(FY$8="",0,(IF(AND($T115&lt;&gt;"",$T115&lt;&gt;0),FY154,IF(FY122=0,0,FY133/FY122))*IF($T154=справочники!$P$10,1,1/(1+IF(Главная!$N$19=справочники!$N$12,0,Главная!$N$23)))))</f>
        <v>0</v>
      </c>
      <c r="FZ186" s="249">
        <f>FZ173*IF(FZ$8="",0,(IF(AND($T115&lt;&gt;"",$T115&lt;&gt;0),FZ154,IF(FZ122=0,0,FZ133/FZ122))*IF($T154=справочники!$P$10,1,1/(1+IF(Главная!$N$19=справочники!$N$12,0,Главная!$N$23)))))</f>
        <v>0</v>
      </c>
      <c r="GA186" s="249">
        <f>GA173*IF(GA$8="",0,(IF(AND($T115&lt;&gt;"",$T115&lt;&gt;0),GA154,IF(GA122=0,0,GA133/GA122))*IF($T154=справочники!$P$10,1,1/(1+IF(Главная!$N$19=справочники!$N$12,0,Главная!$N$23)))))</f>
        <v>0</v>
      </c>
      <c r="GB186" s="249">
        <f>GB173*IF(GB$8="",0,(IF(AND($T115&lt;&gt;"",$T115&lt;&gt;0),GB154,IF(GB122=0,0,GB133/GB122))*IF($T154=справочники!$P$10,1,1/(1+IF(Главная!$N$19=справочники!$N$12,0,Главная!$N$23)))))</f>
        <v>0</v>
      </c>
      <c r="GC186" s="249">
        <f>GC173*IF(GC$8="",0,(IF(AND($T115&lt;&gt;"",$T115&lt;&gt;0),GC154,IF(GC122=0,0,GC133/GC122))*IF($T154=справочники!$P$10,1,1/(1+IF(Главная!$N$19=справочники!$N$12,0,Главная!$N$23)))))</f>
        <v>0</v>
      </c>
      <c r="GD186" s="249">
        <f>GD173*IF(GD$8="",0,(IF(AND($T115&lt;&gt;"",$T115&lt;&gt;0),GD154,IF(GD122=0,0,GD133/GD122))*IF($T154=справочники!$P$10,1,1/(1+IF(Главная!$N$19=справочники!$N$12,0,Главная!$N$23)))))</f>
        <v>0</v>
      </c>
      <c r="GE186" s="249">
        <f>GE173*IF(GE$8="",0,(IF(AND($T115&lt;&gt;"",$T115&lt;&gt;0),GE154,IF(GE122=0,0,GE133/GE122))*IF($T154=справочники!$P$10,1,1/(1+IF(Главная!$N$19=справочники!$N$12,0,Главная!$N$23)))))</f>
        <v>0</v>
      </c>
      <c r="GF186" s="249">
        <f>GF173*IF(GF$8="",0,(IF(AND($T115&lt;&gt;"",$T115&lt;&gt;0),GF154,IF(GF122=0,0,GF133/GF122))*IF($T154=справочники!$P$10,1,1/(1+IF(Главная!$N$19=справочники!$N$12,0,Главная!$N$23)))))</f>
        <v>0</v>
      </c>
      <c r="GG186" s="249">
        <f>GG173*IF(GG$8="",0,(IF(AND($T115&lt;&gt;"",$T115&lt;&gt;0),GG154,IF(GG122=0,0,GG133/GG122))*IF($T154=справочники!$P$10,1,1/(1+IF(Главная!$N$19=справочники!$N$12,0,Главная!$N$23)))))</f>
        <v>0</v>
      </c>
      <c r="GH186" s="249">
        <f>GH173*IF(GH$8="",0,(IF(AND($T115&lt;&gt;"",$T115&lt;&gt;0),GH154,IF(GH122=0,0,GH133/GH122))*IF($T154=справочники!$P$10,1,1/(1+IF(Главная!$N$19=справочники!$N$12,0,Главная!$N$23)))))</f>
        <v>0</v>
      </c>
      <c r="GI186" s="249">
        <f>GI173*IF(GI$8="",0,(IF(AND($T115&lt;&gt;"",$T115&lt;&gt;0),GI154,IF(GI122=0,0,GI133/GI122))*IF($T154=справочники!$P$10,1,1/(1+IF(Главная!$N$19=справочники!$N$12,0,Главная!$N$23)))))</f>
        <v>0</v>
      </c>
      <c r="GJ186" s="249">
        <f>GJ173*IF(GJ$8="",0,(IF(AND($T115&lt;&gt;"",$T115&lt;&gt;0),GJ154,IF(GJ122=0,0,GJ133/GJ122))*IF($T154=справочники!$P$10,1,1/(1+IF(Главная!$N$19=справочники!$N$12,0,Главная!$N$23)))))</f>
        <v>0</v>
      </c>
      <c r="GK186" s="249">
        <f>GK173*IF(GK$8="",0,(IF(AND($T115&lt;&gt;"",$T115&lt;&gt;0),GK154,IF(GK122=0,0,GK133/GK122))*IF($T154=справочники!$P$10,1,1/(1+IF(Главная!$N$19=справочники!$N$12,0,Главная!$N$23)))))</f>
        <v>0</v>
      </c>
      <c r="GL186" s="249">
        <f>GL173*IF(GL$8="",0,(IF(AND($T115&lt;&gt;"",$T115&lt;&gt;0),GL154,IF(GL122=0,0,GL133/GL122))*IF($T154=справочники!$P$10,1,1/(1+IF(Главная!$N$19=справочники!$N$12,0,Главная!$N$23)))))</f>
        <v>0</v>
      </c>
      <c r="GM186" s="249">
        <f>GM173*IF(GM$8="",0,(IF(AND($T115&lt;&gt;"",$T115&lt;&gt;0),GM154,IF(GM122=0,0,GM133/GM122))*IF($T154=справочники!$P$10,1,1/(1+IF(Главная!$N$19=справочники!$N$12,0,Главная!$N$23)))))</f>
        <v>0</v>
      </c>
      <c r="GN186" s="249">
        <f>GN173*IF(GN$8="",0,(IF(AND($T115&lt;&gt;"",$T115&lt;&gt;0),GN154,IF(GN122=0,0,GN133/GN122))*IF($T154=справочники!$P$10,1,1/(1+IF(Главная!$N$19=справочники!$N$12,0,Главная!$N$23)))))</f>
        <v>0</v>
      </c>
      <c r="GO186" s="249">
        <f>GO173*IF(GO$8="",0,(IF(AND($T115&lt;&gt;"",$T115&lt;&gt;0),GO154,IF(GO122=0,0,GO133/GO122))*IF($T154=справочники!$P$10,1,1/(1+IF(Главная!$N$19=справочники!$N$12,0,Главная!$N$23)))))</f>
        <v>0</v>
      </c>
      <c r="GP186" s="249">
        <f>GP173*IF(GP$8="",0,(IF(AND($T115&lt;&gt;"",$T115&lt;&gt;0),GP154,IF(GP122=0,0,GP133/GP122))*IF($T154=справочники!$P$10,1,1/(1+IF(Главная!$N$19=справочники!$N$12,0,Главная!$N$23)))))</f>
        <v>0</v>
      </c>
      <c r="GQ186" s="249">
        <f>GQ173*IF(GQ$8="",0,(IF(AND($T115&lt;&gt;"",$T115&lt;&gt;0),GQ154,IF(GQ122=0,0,GQ133/GQ122))*IF($T154=справочники!$P$10,1,1/(1+IF(Главная!$N$19=справочники!$N$12,0,Главная!$N$23)))))</f>
        <v>0</v>
      </c>
      <c r="GR186" s="249">
        <f>GR173*IF(GR$8="",0,(IF(AND($T115&lt;&gt;"",$T115&lt;&gt;0),GR154,IF(GR122=0,0,GR133/GR122))*IF($T154=справочники!$P$10,1,1/(1+IF(Главная!$N$19=справочники!$N$12,0,Главная!$N$23)))))</f>
        <v>0</v>
      </c>
      <c r="GS186" s="249">
        <f>GS173*IF(GS$8="",0,(IF(AND($T115&lt;&gt;"",$T115&lt;&gt;0),GS154,IF(GS122=0,0,GS133/GS122))*IF($T154=справочники!$P$10,1,1/(1+IF(Главная!$N$19=справочники!$N$12,0,Главная!$N$23)))))</f>
        <v>0</v>
      </c>
      <c r="GT186" s="249">
        <f>GT173*IF(GT$8="",0,(IF(AND($T115&lt;&gt;"",$T115&lt;&gt;0),GT154,IF(GT122=0,0,GT133/GT122))*IF($T154=справочники!$P$10,1,1/(1+IF(Главная!$N$19=справочники!$N$12,0,Главная!$N$23)))))</f>
        <v>0</v>
      </c>
      <c r="GU186" s="249">
        <f>GU173*IF(GU$8="",0,(IF(AND($T115&lt;&gt;"",$T115&lt;&gt;0),GU154,IF(GU122=0,0,GU133/GU122))*IF($T154=справочники!$P$10,1,1/(1+IF(Главная!$N$19=справочники!$N$12,0,Главная!$N$23)))))</f>
        <v>0</v>
      </c>
      <c r="GV186" s="249">
        <f>GV173*IF(GV$8="",0,(IF(AND($T115&lt;&gt;"",$T115&lt;&gt;0),GV154,IF(GV122=0,0,GV133/GV122))*IF($T154=справочники!$P$10,1,1/(1+IF(Главная!$N$19=справочники!$N$12,0,Главная!$N$23)))))</f>
        <v>0</v>
      </c>
      <c r="GW186" s="249">
        <f>GW173*IF(GW$8="",0,(IF(AND($T115&lt;&gt;"",$T115&lt;&gt;0),GW154,IF(GW122=0,0,GW133/GW122))*IF($T154=справочники!$P$10,1,1/(1+IF(Главная!$N$19=справочники!$N$12,0,Главная!$N$23)))))</f>
        <v>0</v>
      </c>
      <c r="GX186" s="249">
        <f>GX173*IF(GX$8="",0,(IF(AND($T115&lt;&gt;"",$T115&lt;&gt;0),GX154,IF(GX122=0,0,GX133/GX122))*IF($T154=справочники!$P$10,1,1/(1+IF(Главная!$N$19=справочники!$N$12,0,Главная!$N$23)))))</f>
        <v>0</v>
      </c>
      <c r="GY186" s="249">
        <f>GY173*IF(GY$8="",0,(IF(AND($T115&lt;&gt;"",$T115&lt;&gt;0),GY154,IF(GY122=0,0,GY133/GY122))*IF($T154=справочники!$P$10,1,1/(1+IF(Главная!$N$19=справочники!$N$12,0,Главная!$N$23)))))</f>
        <v>0</v>
      </c>
      <c r="GZ186" s="249">
        <f>GZ173*IF(GZ$8="",0,(IF(AND($T115&lt;&gt;"",$T115&lt;&gt;0),GZ154,IF(GZ122=0,0,GZ133/GZ122))*IF($T154=справочники!$P$10,1,1/(1+IF(Главная!$N$19=справочники!$N$12,0,Главная!$N$23)))))</f>
        <v>0</v>
      </c>
      <c r="HA186" s="228"/>
      <c r="HB186" s="228"/>
    </row>
    <row r="187" spans="1:210" ht="4.2" customHeight="1">
      <c r="A187" s="1"/>
      <c r="B187" s="1"/>
      <c r="C187" s="1"/>
      <c r="D187" s="14"/>
      <c r="E187" s="264"/>
      <c r="F187" s="14"/>
      <c r="G187" s="304"/>
      <c r="H187" s="14"/>
      <c r="I187" s="14"/>
      <c r="J187" s="14"/>
      <c r="K187" s="14"/>
      <c r="L187" s="14"/>
      <c r="M187" s="15"/>
      <c r="N187" s="14"/>
      <c r="O187" s="14"/>
      <c r="P187" s="15"/>
      <c r="Q187" s="14"/>
      <c r="R187" s="14"/>
      <c r="S187" s="15"/>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
      <c r="HB187" s="1"/>
    </row>
    <row r="188" spans="1:210">
      <c r="A188" s="1"/>
      <c r="B188" s="196"/>
      <c r="C188" s="197"/>
      <c r="D188" s="196"/>
      <c r="E188" s="263"/>
      <c r="F188" s="48"/>
      <c r="G188" s="231" t="s">
        <v>6</v>
      </c>
      <c r="H188" s="1"/>
      <c r="I188" s="3" t="s">
        <v>127</v>
      </c>
      <c r="J188" s="1"/>
      <c r="K188" s="1"/>
      <c r="L188" s="1"/>
      <c r="M188" s="5"/>
      <c r="N188" s="233" t="str">
        <f t="shared" ref="N188:N197" si="877">IF(N124="","",N124)</f>
        <v/>
      </c>
      <c r="O188" s="1"/>
      <c r="P188" s="5"/>
      <c r="Q188" s="1" t="s">
        <v>41</v>
      </c>
      <c r="R188" s="1"/>
      <c r="S188" s="5" t="s">
        <v>6</v>
      </c>
      <c r="T188" s="210"/>
      <c r="U188" s="1"/>
      <c r="V188" s="1"/>
      <c r="W188" s="12"/>
      <c r="X188" s="10"/>
      <c r="Y188" s="46"/>
      <c r="Z188" s="91"/>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c r="DU188" s="92"/>
      <c r="DV188" s="92"/>
      <c r="DW188" s="92"/>
      <c r="DX188" s="92"/>
      <c r="DY188" s="92"/>
      <c r="DZ188" s="92"/>
      <c r="EA188" s="92"/>
      <c r="EB188" s="92"/>
      <c r="EC188" s="92"/>
      <c r="ED188" s="92"/>
      <c r="EE188" s="92"/>
      <c r="EF188" s="92"/>
      <c r="EG188" s="92"/>
      <c r="EH188" s="92"/>
      <c r="EI188" s="92"/>
      <c r="EJ188" s="92"/>
      <c r="EK188" s="92"/>
      <c r="EL188" s="92"/>
      <c r="EM188" s="92"/>
      <c r="EN188" s="92"/>
      <c r="EO188" s="92"/>
      <c r="EP188" s="92"/>
      <c r="EQ188" s="92"/>
      <c r="ER188" s="92"/>
      <c r="ES188" s="92"/>
      <c r="ET188" s="92"/>
      <c r="EU188" s="92"/>
      <c r="EV188" s="92"/>
      <c r="EW188" s="92"/>
      <c r="EX188" s="92"/>
      <c r="EY188" s="92"/>
      <c r="EZ188" s="92"/>
      <c r="FA188" s="92"/>
      <c r="FB188" s="92"/>
      <c r="FC188" s="92"/>
      <c r="FD188" s="92"/>
      <c r="FE188" s="92"/>
      <c r="FF188" s="92"/>
      <c r="FG188" s="92"/>
      <c r="FH188" s="92"/>
      <c r="FI188" s="92"/>
      <c r="FJ188" s="92"/>
      <c r="FK188" s="92"/>
      <c r="FL188" s="92"/>
      <c r="FM188" s="92"/>
      <c r="FN188" s="92"/>
      <c r="FO188" s="92"/>
      <c r="FP188" s="92"/>
      <c r="FQ188" s="92"/>
      <c r="FR188" s="92"/>
      <c r="FS188" s="92"/>
      <c r="FT188" s="92"/>
      <c r="FU188" s="92"/>
      <c r="FV188" s="92"/>
      <c r="FW188" s="92"/>
      <c r="FX188" s="92"/>
      <c r="FY188" s="92"/>
      <c r="FZ188" s="92"/>
      <c r="GA188" s="92"/>
      <c r="GB188" s="92"/>
      <c r="GC188" s="92"/>
      <c r="GD188" s="92"/>
      <c r="GE188" s="92"/>
      <c r="GF188" s="92"/>
      <c r="GG188" s="92"/>
      <c r="GH188" s="92"/>
      <c r="GI188" s="92"/>
      <c r="GJ188" s="92"/>
      <c r="GK188" s="92"/>
      <c r="GL188" s="92"/>
      <c r="GM188" s="92"/>
      <c r="GN188" s="92"/>
      <c r="GO188" s="92"/>
      <c r="GP188" s="92"/>
      <c r="GQ188" s="92"/>
      <c r="GR188" s="92"/>
      <c r="GS188" s="92"/>
      <c r="GT188" s="92"/>
      <c r="GU188" s="92"/>
      <c r="GV188" s="92"/>
      <c r="GW188" s="92"/>
      <c r="GX188" s="92"/>
      <c r="GY188" s="92"/>
      <c r="GZ188" s="92"/>
      <c r="HA188" s="1"/>
      <c r="HB188" s="1"/>
    </row>
    <row r="189" spans="1:210">
      <c r="A189" s="1"/>
      <c r="B189" s="196"/>
      <c r="C189" s="197"/>
      <c r="D189" s="196"/>
      <c r="E189" s="263"/>
      <c r="F189" s="48"/>
      <c r="G189" s="231"/>
      <c r="H189" s="1"/>
      <c r="I189" s="1" t="str">
        <f t="shared" ref="I189:I197" si="878">$I$188</f>
        <v>Произв. оборачив-ть ингредиентов готовой продукции</v>
      </c>
      <c r="J189" s="1"/>
      <c r="K189" s="1"/>
      <c r="L189" s="1"/>
      <c r="M189" s="5"/>
      <c r="N189" s="233" t="str">
        <f t="shared" si="877"/>
        <v/>
      </c>
      <c r="O189" s="1"/>
      <c r="P189" s="5"/>
      <c r="Q189" s="1" t="s">
        <v>41</v>
      </c>
      <c r="R189" s="1"/>
      <c r="S189" s="5" t="s">
        <v>6</v>
      </c>
      <c r="T189" s="210"/>
      <c r="U189" s="1"/>
      <c r="V189" s="1"/>
      <c r="W189" s="12"/>
      <c r="X189" s="10"/>
      <c r="Y189" s="46"/>
      <c r="Z189" s="91"/>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c r="CM189" s="92"/>
      <c r="CN189" s="92"/>
      <c r="CO189" s="92"/>
      <c r="CP189" s="92"/>
      <c r="CQ189" s="92"/>
      <c r="CR189" s="92"/>
      <c r="CS189" s="92"/>
      <c r="CT189" s="92"/>
      <c r="CU189" s="92"/>
      <c r="CV189" s="92"/>
      <c r="CW189" s="92"/>
      <c r="CX189" s="92"/>
      <c r="CY189" s="92"/>
      <c r="CZ189" s="92"/>
      <c r="DA189" s="92"/>
      <c r="DB189" s="92"/>
      <c r="DC189" s="92"/>
      <c r="DD189" s="92"/>
      <c r="DE189" s="92"/>
      <c r="DF189" s="92"/>
      <c r="DG189" s="92"/>
      <c r="DH189" s="92"/>
      <c r="DI189" s="92"/>
      <c r="DJ189" s="92"/>
      <c r="DK189" s="92"/>
      <c r="DL189" s="92"/>
      <c r="DM189" s="92"/>
      <c r="DN189" s="92"/>
      <c r="DO189" s="92"/>
      <c r="DP189" s="92"/>
      <c r="DQ189" s="92"/>
      <c r="DR189" s="92"/>
      <c r="DS189" s="92"/>
      <c r="DT189" s="92"/>
      <c r="DU189" s="92"/>
      <c r="DV189" s="92"/>
      <c r="DW189" s="92"/>
      <c r="DX189" s="92"/>
      <c r="DY189" s="92"/>
      <c r="DZ189" s="92"/>
      <c r="EA189" s="92"/>
      <c r="EB189" s="92"/>
      <c r="EC189" s="92"/>
      <c r="ED189" s="92"/>
      <c r="EE189" s="92"/>
      <c r="EF189" s="92"/>
      <c r="EG189" s="92"/>
      <c r="EH189" s="92"/>
      <c r="EI189" s="92"/>
      <c r="EJ189" s="92"/>
      <c r="EK189" s="92"/>
      <c r="EL189" s="92"/>
      <c r="EM189" s="92"/>
      <c r="EN189" s="92"/>
      <c r="EO189" s="92"/>
      <c r="EP189" s="92"/>
      <c r="EQ189" s="92"/>
      <c r="ER189" s="92"/>
      <c r="ES189" s="92"/>
      <c r="ET189" s="92"/>
      <c r="EU189" s="92"/>
      <c r="EV189" s="92"/>
      <c r="EW189" s="92"/>
      <c r="EX189" s="92"/>
      <c r="EY189" s="92"/>
      <c r="EZ189" s="92"/>
      <c r="FA189" s="92"/>
      <c r="FB189" s="92"/>
      <c r="FC189" s="92"/>
      <c r="FD189" s="92"/>
      <c r="FE189" s="92"/>
      <c r="FF189" s="92"/>
      <c r="FG189" s="92"/>
      <c r="FH189" s="92"/>
      <c r="FI189" s="92"/>
      <c r="FJ189" s="92"/>
      <c r="FK189" s="92"/>
      <c r="FL189" s="92"/>
      <c r="FM189" s="92"/>
      <c r="FN189" s="92"/>
      <c r="FO189" s="92"/>
      <c r="FP189" s="92"/>
      <c r="FQ189" s="92"/>
      <c r="FR189" s="92"/>
      <c r="FS189" s="92"/>
      <c r="FT189" s="92"/>
      <c r="FU189" s="92"/>
      <c r="FV189" s="92"/>
      <c r="FW189" s="92"/>
      <c r="FX189" s="92"/>
      <c r="FY189" s="92"/>
      <c r="FZ189" s="92"/>
      <c r="GA189" s="92"/>
      <c r="GB189" s="92"/>
      <c r="GC189" s="92"/>
      <c r="GD189" s="92"/>
      <c r="GE189" s="92"/>
      <c r="GF189" s="92"/>
      <c r="GG189" s="92"/>
      <c r="GH189" s="92"/>
      <c r="GI189" s="92"/>
      <c r="GJ189" s="92"/>
      <c r="GK189" s="92"/>
      <c r="GL189" s="92"/>
      <c r="GM189" s="92"/>
      <c r="GN189" s="92"/>
      <c r="GO189" s="92"/>
      <c r="GP189" s="92"/>
      <c r="GQ189" s="92"/>
      <c r="GR189" s="92"/>
      <c r="GS189" s="92"/>
      <c r="GT189" s="92"/>
      <c r="GU189" s="92"/>
      <c r="GV189" s="92"/>
      <c r="GW189" s="92"/>
      <c r="GX189" s="92"/>
      <c r="GY189" s="92"/>
      <c r="GZ189" s="92"/>
      <c r="HA189" s="1"/>
      <c r="HB189" s="1"/>
    </row>
    <row r="190" spans="1:210">
      <c r="A190" s="1"/>
      <c r="B190" s="196"/>
      <c r="C190" s="197"/>
      <c r="D190" s="196"/>
      <c r="E190" s="263"/>
      <c r="F190" s="48"/>
      <c r="G190" s="231"/>
      <c r="H190" s="1"/>
      <c r="I190" s="1" t="str">
        <f t="shared" si="878"/>
        <v>Произв. оборачив-ть ингредиентов готовой продукции</v>
      </c>
      <c r="J190" s="1"/>
      <c r="K190" s="1"/>
      <c r="L190" s="1"/>
      <c r="M190" s="5"/>
      <c r="N190" s="233" t="str">
        <f t="shared" si="877"/>
        <v/>
      </c>
      <c r="O190" s="1"/>
      <c r="P190" s="5"/>
      <c r="Q190" s="1" t="s">
        <v>41</v>
      </c>
      <c r="R190" s="1"/>
      <c r="S190" s="5" t="s">
        <v>6</v>
      </c>
      <c r="T190" s="210"/>
      <c r="U190" s="1"/>
      <c r="V190" s="1"/>
      <c r="W190" s="12"/>
      <c r="X190" s="10"/>
      <c r="Y190" s="46"/>
      <c r="Z190" s="91"/>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c r="CM190" s="92"/>
      <c r="CN190" s="92"/>
      <c r="CO190" s="92"/>
      <c r="CP190" s="92"/>
      <c r="CQ190" s="92"/>
      <c r="CR190" s="92"/>
      <c r="CS190" s="92"/>
      <c r="CT190" s="92"/>
      <c r="CU190" s="92"/>
      <c r="CV190" s="92"/>
      <c r="CW190" s="92"/>
      <c r="CX190" s="92"/>
      <c r="CY190" s="92"/>
      <c r="CZ190" s="92"/>
      <c r="DA190" s="92"/>
      <c r="DB190" s="92"/>
      <c r="DC190" s="92"/>
      <c r="DD190" s="92"/>
      <c r="DE190" s="92"/>
      <c r="DF190" s="92"/>
      <c r="DG190" s="92"/>
      <c r="DH190" s="92"/>
      <c r="DI190" s="92"/>
      <c r="DJ190" s="92"/>
      <c r="DK190" s="92"/>
      <c r="DL190" s="92"/>
      <c r="DM190" s="92"/>
      <c r="DN190" s="92"/>
      <c r="DO190" s="92"/>
      <c r="DP190" s="92"/>
      <c r="DQ190" s="92"/>
      <c r="DR190" s="92"/>
      <c r="DS190" s="92"/>
      <c r="DT190" s="92"/>
      <c r="DU190" s="92"/>
      <c r="DV190" s="92"/>
      <c r="DW190" s="92"/>
      <c r="DX190" s="92"/>
      <c r="DY190" s="92"/>
      <c r="DZ190" s="92"/>
      <c r="EA190" s="92"/>
      <c r="EB190" s="92"/>
      <c r="EC190" s="92"/>
      <c r="ED190" s="92"/>
      <c r="EE190" s="92"/>
      <c r="EF190" s="92"/>
      <c r="EG190" s="92"/>
      <c r="EH190" s="92"/>
      <c r="EI190" s="92"/>
      <c r="EJ190" s="92"/>
      <c r="EK190" s="92"/>
      <c r="EL190" s="92"/>
      <c r="EM190" s="92"/>
      <c r="EN190" s="92"/>
      <c r="EO190" s="92"/>
      <c r="EP190" s="92"/>
      <c r="EQ190" s="92"/>
      <c r="ER190" s="92"/>
      <c r="ES190" s="92"/>
      <c r="ET190" s="92"/>
      <c r="EU190" s="92"/>
      <c r="EV190" s="92"/>
      <c r="EW190" s="92"/>
      <c r="EX190" s="92"/>
      <c r="EY190" s="92"/>
      <c r="EZ190" s="92"/>
      <c r="FA190" s="92"/>
      <c r="FB190" s="92"/>
      <c r="FC190" s="92"/>
      <c r="FD190" s="92"/>
      <c r="FE190" s="92"/>
      <c r="FF190" s="92"/>
      <c r="FG190" s="92"/>
      <c r="FH190" s="92"/>
      <c r="FI190" s="92"/>
      <c r="FJ190" s="92"/>
      <c r="FK190" s="92"/>
      <c r="FL190" s="92"/>
      <c r="FM190" s="92"/>
      <c r="FN190" s="92"/>
      <c r="FO190" s="92"/>
      <c r="FP190" s="92"/>
      <c r="FQ190" s="92"/>
      <c r="FR190" s="92"/>
      <c r="FS190" s="92"/>
      <c r="FT190" s="92"/>
      <c r="FU190" s="92"/>
      <c r="FV190" s="92"/>
      <c r="FW190" s="92"/>
      <c r="FX190" s="92"/>
      <c r="FY190" s="92"/>
      <c r="FZ190" s="92"/>
      <c r="GA190" s="92"/>
      <c r="GB190" s="92"/>
      <c r="GC190" s="92"/>
      <c r="GD190" s="92"/>
      <c r="GE190" s="92"/>
      <c r="GF190" s="92"/>
      <c r="GG190" s="92"/>
      <c r="GH190" s="92"/>
      <c r="GI190" s="92"/>
      <c r="GJ190" s="92"/>
      <c r="GK190" s="92"/>
      <c r="GL190" s="92"/>
      <c r="GM190" s="92"/>
      <c r="GN190" s="92"/>
      <c r="GO190" s="92"/>
      <c r="GP190" s="92"/>
      <c r="GQ190" s="92"/>
      <c r="GR190" s="92"/>
      <c r="GS190" s="92"/>
      <c r="GT190" s="92"/>
      <c r="GU190" s="92"/>
      <c r="GV190" s="92"/>
      <c r="GW190" s="92"/>
      <c r="GX190" s="92"/>
      <c r="GY190" s="92"/>
      <c r="GZ190" s="92"/>
      <c r="HA190" s="1"/>
      <c r="HB190" s="1"/>
    </row>
    <row r="191" spans="1:210">
      <c r="A191" s="1"/>
      <c r="B191" s="196"/>
      <c r="C191" s="197"/>
      <c r="D191" s="196"/>
      <c r="E191" s="263"/>
      <c r="F191" s="48"/>
      <c r="G191" s="231"/>
      <c r="H191" s="1"/>
      <c r="I191" s="1" t="str">
        <f t="shared" si="878"/>
        <v>Произв. оборачив-ть ингредиентов готовой продукции</v>
      </c>
      <c r="J191" s="1"/>
      <c r="K191" s="1"/>
      <c r="L191" s="1"/>
      <c r="M191" s="5"/>
      <c r="N191" s="233" t="str">
        <f t="shared" si="877"/>
        <v/>
      </c>
      <c r="O191" s="1"/>
      <c r="P191" s="5"/>
      <c r="Q191" s="1" t="s">
        <v>41</v>
      </c>
      <c r="R191" s="1"/>
      <c r="S191" s="5" t="s">
        <v>6</v>
      </c>
      <c r="T191" s="210"/>
      <c r="U191" s="1"/>
      <c r="V191" s="1"/>
      <c r="W191" s="12"/>
      <c r="X191" s="10"/>
      <c r="Y191" s="46"/>
      <c r="Z191" s="91"/>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c r="CM191" s="92"/>
      <c r="CN191" s="92"/>
      <c r="CO191" s="92"/>
      <c r="CP191" s="92"/>
      <c r="CQ191" s="92"/>
      <c r="CR191" s="92"/>
      <c r="CS191" s="92"/>
      <c r="CT191" s="92"/>
      <c r="CU191" s="92"/>
      <c r="CV191" s="92"/>
      <c r="CW191" s="92"/>
      <c r="CX191" s="92"/>
      <c r="CY191" s="92"/>
      <c r="CZ191" s="92"/>
      <c r="DA191" s="92"/>
      <c r="DB191" s="92"/>
      <c r="DC191" s="92"/>
      <c r="DD191" s="92"/>
      <c r="DE191" s="92"/>
      <c r="DF191" s="92"/>
      <c r="DG191" s="92"/>
      <c r="DH191" s="92"/>
      <c r="DI191" s="92"/>
      <c r="DJ191" s="92"/>
      <c r="DK191" s="92"/>
      <c r="DL191" s="92"/>
      <c r="DM191" s="92"/>
      <c r="DN191" s="92"/>
      <c r="DO191" s="92"/>
      <c r="DP191" s="92"/>
      <c r="DQ191" s="92"/>
      <c r="DR191" s="92"/>
      <c r="DS191" s="92"/>
      <c r="DT191" s="92"/>
      <c r="DU191" s="92"/>
      <c r="DV191" s="92"/>
      <c r="DW191" s="92"/>
      <c r="DX191" s="92"/>
      <c r="DY191" s="92"/>
      <c r="DZ191" s="92"/>
      <c r="EA191" s="92"/>
      <c r="EB191" s="92"/>
      <c r="EC191" s="92"/>
      <c r="ED191" s="92"/>
      <c r="EE191" s="92"/>
      <c r="EF191" s="92"/>
      <c r="EG191" s="92"/>
      <c r="EH191" s="92"/>
      <c r="EI191" s="92"/>
      <c r="EJ191" s="92"/>
      <c r="EK191" s="92"/>
      <c r="EL191" s="92"/>
      <c r="EM191" s="92"/>
      <c r="EN191" s="92"/>
      <c r="EO191" s="92"/>
      <c r="EP191" s="92"/>
      <c r="EQ191" s="92"/>
      <c r="ER191" s="92"/>
      <c r="ES191" s="92"/>
      <c r="ET191" s="92"/>
      <c r="EU191" s="92"/>
      <c r="EV191" s="92"/>
      <c r="EW191" s="92"/>
      <c r="EX191" s="92"/>
      <c r="EY191" s="92"/>
      <c r="EZ191" s="92"/>
      <c r="FA191" s="92"/>
      <c r="FB191" s="92"/>
      <c r="FC191" s="92"/>
      <c r="FD191" s="92"/>
      <c r="FE191" s="92"/>
      <c r="FF191" s="92"/>
      <c r="FG191" s="92"/>
      <c r="FH191" s="92"/>
      <c r="FI191" s="92"/>
      <c r="FJ191" s="92"/>
      <c r="FK191" s="92"/>
      <c r="FL191" s="92"/>
      <c r="FM191" s="92"/>
      <c r="FN191" s="92"/>
      <c r="FO191" s="92"/>
      <c r="FP191" s="92"/>
      <c r="FQ191" s="92"/>
      <c r="FR191" s="92"/>
      <c r="FS191" s="92"/>
      <c r="FT191" s="92"/>
      <c r="FU191" s="92"/>
      <c r="FV191" s="92"/>
      <c r="FW191" s="92"/>
      <c r="FX191" s="92"/>
      <c r="FY191" s="92"/>
      <c r="FZ191" s="92"/>
      <c r="GA191" s="92"/>
      <c r="GB191" s="92"/>
      <c r="GC191" s="92"/>
      <c r="GD191" s="92"/>
      <c r="GE191" s="92"/>
      <c r="GF191" s="92"/>
      <c r="GG191" s="92"/>
      <c r="GH191" s="92"/>
      <c r="GI191" s="92"/>
      <c r="GJ191" s="92"/>
      <c r="GK191" s="92"/>
      <c r="GL191" s="92"/>
      <c r="GM191" s="92"/>
      <c r="GN191" s="92"/>
      <c r="GO191" s="92"/>
      <c r="GP191" s="92"/>
      <c r="GQ191" s="92"/>
      <c r="GR191" s="92"/>
      <c r="GS191" s="92"/>
      <c r="GT191" s="92"/>
      <c r="GU191" s="92"/>
      <c r="GV191" s="92"/>
      <c r="GW191" s="92"/>
      <c r="GX191" s="92"/>
      <c r="GY191" s="92"/>
      <c r="GZ191" s="92"/>
      <c r="HA191" s="1"/>
      <c r="HB191" s="1"/>
    </row>
    <row r="192" spans="1:210">
      <c r="A192" s="1"/>
      <c r="B192" s="196"/>
      <c r="C192" s="197"/>
      <c r="D192" s="196"/>
      <c r="E192" s="263"/>
      <c r="F192" s="48"/>
      <c r="G192" s="231"/>
      <c r="H192" s="1"/>
      <c r="I192" s="1" t="str">
        <f t="shared" si="878"/>
        <v>Произв. оборачив-ть ингредиентов готовой продукции</v>
      </c>
      <c r="J192" s="1"/>
      <c r="K192" s="1"/>
      <c r="L192" s="1"/>
      <c r="M192" s="5"/>
      <c r="N192" s="233" t="str">
        <f t="shared" si="877"/>
        <v/>
      </c>
      <c r="O192" s="1"/>
      <c r="P192" s="5"/>
      <c r="Q192" s="1" t="s">
        <v>41</v>
      </c>
      <c r="R192" s="1"/>
      <c r="S192" s="5" t="s">
        <v>6</v>
      </c>
      <c r="T192" s="210"/>
      <c r="U192" s="1"/>
      <c r="V192" s="1"/>
      <c r="W192" s="12"/>
      <c r="X192" s="10"/>
      <c r="Y192" s="46"/>
      <c r="Z192" s="91"/>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c r="CM192" s="92"/>
      <c r="CN192" s="92"/>
      <c r="CO192" s="92"/>
      <c r="CP192" s="92"/>
      <c r="CQ192" s="92"/>
      <c r="CR192" s="92"/>
      <c r="CS192" s="92"/>
      <c r="CT192" s="92"/>
      <c r="CU192" s="92"/>
      <c r="CV192" s="92"/>
      <c r="CW192" s="92"/>
      <c r="CX192" s="92"/>
      <c r="CY192" s="92"/>
      <c r="CZ192" s="92"/>
      <c r="DA192" s="92"/>
      <c r="DB192" s="92"/>
      <c r="DC192" s="92"/>
      <c r="DD192" s="92"/>
      <c r="DE192" s="92"/>
      <c r="DF192" s="92"/>
      <c r="DG192" s="92"/>
      <c r="DH192" s="92"/>
      <c r="DI192" s="92"/>
      <c r="DJ192" s="92"/>
      <c r="DK192" s="92"/>
      <c r="DL192" s="92"/>
      <c r="DM192" s="92"/>
      <c r="DN192" s="92"/>
      <c r="DO192" s="92"/>
      <c r="DP192" s="92"/>
      <c r="DQ192" s="92"/>
      <c r="DR192" s="92"/>
      <c r="DS192" s="92"/>
      <c r="DT192" s="92"/>
      <c r="DU192" s="92"/>
      <c r="DV192" s="92"/>
      <c r="DW192" s="92"/>
      <c r="DX192" s="92"/>
      <c r="DY192" s="92"/>
      <c r="DZ192" s="92"/>
      <c r="EA192" s="92"/>
      <c r="EB192" s="92"/>
      <c r="EC192" s="92"/>
      <c r="ED192" s="92"/>
      <c r="EE192" s="92"/>
      <c r="EF192" s="92"/>
      <c r="EG192" s="92"/>
      <c r="EH192" s="92"/>
      <c r="EI192" s="92"/>
      <c r="EJ192" s="92"/>
      <c r="EK192" s="92"/>
      <c r="EL192" s="92"/>
      <c r="EM192" s="92"/>
      <c r="EN192" s="92"/>
      <c r="EO192" s="92"/>
      <c r="EP192" s="92"/>
      <c r="EQ192" s="92"/>
      <c r="ER192" s="92"/>
      <c r="ES192" s="92"/>
      <c r="ET192" s="92"/>
      <c r="EU192" s="92"/>
      <c r="EV192" s="92"/>
      <c r="EW192" s="92"/>
      <c r="EX192" s="92"/>
      <c r="EY192" s="92"/>
      <c r="EZ192" s="92"/>
      <c r="FA192" s="92"/>
      <c r="FB192" s="92"/>
      <c r="FC192" s="92"/>
      <c r="FD192" s="92"/>
      <c r="FE192" s="92"/>
      <c r="FF192" s="92"/>
      <c r="FG192" s="92"/>
      <c r="FH192" s="92"/>
      <c r="FI192" s="92"/>
      <c r="FJ192" s="92"/>
      <c r="FK192" s="92"/>
      <c r="FL192" s="92"/>
      <c r="FM192" s="92"/>
      <c r="FN192" s="92"/>
      <c r="FO192" s="92"/>
      <c r="FP192" s="92"/>
      <c r="FQ192" s="92"/>
      <c r="FR192" s="92"/>
      <c r="FS192" s="92"/>
      <c r="FT192" s="92"/>
      <c r="FU192" s="92"/>
      <c r="FV192" s="92"/>
      <c r="FW192" s="92"/>
      <c r="FX192" s="92"/>
      <c r="FY192" s="92"/>
      <c r="FZ192" s="92"/>
      <c r="GA192" s="92"/>
      <c r="GB192" s="92"/>
      <c r="GC192" s="92"/>
      <c r="GD192" s="92"/>
      <c r="GE192" s="92"/>
      <c r="GF192" s="92"/>
      <c r="GG192" s="92"/>
      <c r="GH192" s="92"/>
      <c r="GI192" s="92"/>
      <c r="GJ192" s="92"/>
      <c r="GK192" s="92"/>
      <c r="GL192" s="92"/>
      <c r="GM192" s="92"/>
      <c r="GN192" s="92"/>
      <c r="GO192" s="92"/>
      <c r="GP192" s="92"/>
      <c r="GQ192" s="92"/>
      <c r="GR192" s="92"/>
      <c r="GS192" s="92"/>
      <c r="GT192" s="92"/>
      <c r="GU192" s="92"/>
      <c r="GV192" s="92"/>
      <c r="GW192" s="92"/>
      <c r="GX192" s="92"/>
      <c r="GY192" s="92"/>
      <c r="GZ192" s="92"/>
      <c r="HA192" s="1"/>
      <c r="HB192" s="1"/>
    </row>
    <row r="193" spans="1:210">
      <c r="A193" s="1"/>
      <c r="B193" s="196"/>
      <c r="C193" s="197"/>
      <c r="D193" s="196"/>
      <c r="E193" s="263"/>
      <c r="F193" s="48"/>
      <c r="G193" s="231"/>
      <c r="H193" s="1"/>
      <c r="I193" s="1" t="str">
        <f t="shared" si="878"/>
        <v>Произв. оборачив-ть ингредиентов готовой продукции</v>
      </c>
      <c r="J193" s="1"/>
      <c r="K193" s="1"/>
      <c r="L193" s="1"/>
      <c r="M193" s="5"/>
      <c r="N193" s="233" t="str">
        <f t="shared" si="877"/>
        <v/>
      </c>
      <c r="O193" s="1"/>
      <c r="P193" s="5"/>
      <c r="Q193" s="1" t="s">
        <v>41</v>
      </c>
      <c r="R193" s="1"/>
      <c r="S193" s="5" t="s">
        <v>6</v>
      </c>
      <c r="T193" s="210"/>
      <c r="U193" s="1"/>
      <c r="V193" s="1"/>
      <c r="W193" s="12"/>
      <c r="X193" s="10"/>
      <c r="Y193" s="46"/>
      <c r="Z193" s="91"/>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c r="DU193" s="92"/>
      <c r="DV193" s="92"/>
      <c r="DW193" s="92"/>
      <c r="DX193" s="92"/>
      <c r="DY193" s="92"/>
      <c r="DZ193" s="92"/>
      <c r="EA193" s="92"/>
      <c r="EB193" s="92"/>
      <c r="EC193" s="92"/>
      <c r="ED193" s="92"/>
      <c r="EE193" s="92"/>
      <c r="EF193" s="92"/>
      <c r="EG193" s="92"/>
      <c r="EH193" s="92"/>
      <c r="EI193" s="92"/>
      <c r="EJ193" s="92"/>
      <c r="EK193" s="92"/>
      <c r="EL193" s="92"/>
      <c r="EM193" s="92"/>
      <c r="EN193" s="92"/>
      <c r="EO193" s="92"/>
      <c r="EP193" s="92"/>
      <c r="EQ193" s="92"/>
      <c r="ER193" s="92"/>
      <c r="ES193" s="92"/>
      <c r="ET193" s="92"/>
      <c r="EU193" s="92"/>
      <c r="EV193" s="92"/>
      <c r="EW193" s="92"/>
      <c r="EX193" s="92"/>
      <c r="EY193" s="92"/>
      <c r="EZ193" s="92"/>
      <c r="FA193" s="92"/>
      <c r="FB193" s="92"/>
      <c r="FC193" s="92"/>
      <c r="FD193" s="92"/>
      <c r="FE193" s="92"/>
      <c r="FF193" s="92"/>
      <c r="FG193" s="92"/>
      <c r="FH193" s="92"/>
      <c r="FI193" s="92"/>
      <c r="FJ193" s="92"/>
      <c r="FK193" s="92"/>
      <c r="FL193" s="92"/>
      <c r="FM193" s="92"/>
      <c r="FN193" s="92"/>
      <c r="FO193" s="92"/>
      <c r="FP193" s="92"/>
      <c r="FQ193" s="92"/>
      <c r="FR193" s="92"/>
      <c r="FS193" s="92"/>
      <c r="FT193" s="92"/>
      <c r="FU193" s="92"/>
      <c r="FV193" s="92"/>
      <c r="FW193" s="92"/>
      <c r="FX193" s="92"/>
      <c r="FY193" s="92"/>
      <c r="FZ193" s="92"/>
      <c r="GA193" s="92"/>
      <c r="GB193" s="92"/>
      <c r="GC193" s="92"/>
      <c r="GD193" s="92"/>
      <c r="GE193" s="92"/>
      <c r="GF193" s="92"/>
      <c r="GG193" s="92"/>
      <c r="GH193" s="92"/>
      <c r="GI193" s="92"/>
      <c r="GJ193" s="92"/>
      <c r="GK193" s="92"/>
      <c r="GL193" s="92"/>
      <c r="GM193" s="92"/>
      <c r="GN193" s="92"/>
      <c r="GO193" s="92"/>
      <c r="GP193" s="92"/>
      <c r="GQ193" s="92"/>
      <c r="GR193" s="92"/>
      <c r="GS193" s="92"/>
      <c r="GT193" s="92"/>
      <c r="GU193" s="92"/>
      <c r="GV193" s="92"/>
      <c r="GW193" s="92"/>
      <c r="GX193" s="92"/>
      <c r="GY193" s="92"/>
      <c r="GZ193" s="92"/>
      <c r="HA193" s="1"/>
      <c r="HB193" s="1"/>
    </row>
    <row r="194" spans="1:210">
      <c r="A194" s="1"/>
      <c r="B194" s="196"/>
      <c r="C194" s="197"/>
      <c r="D194" s="196"/>
      <c r="E194" s="263"/>
      <c r="F194" s="48"/>
      <c r="G194" s="231"/>
      <c r="H194" s="1"/>
      <c r="I194" s="1" t="str">
        <f t="shared" si="878"/>
        <v>Произв. оборачив-ть ингредиентов готовой продукции</v>
      </c>
      <c r="J194" s="1"/>
      <c r="K194" s="1"/>
      <c r="L194" s="1"/>
      <c r="M194" s="5"/>
      <c r="N194" s="233" t="str">
        <f t="shared" si="877"/>
        <v/>
      </c>
      <c r="O194" s="1"/>
      <c r="P194" s="5"/>
      <c r="Q194" s="1" t="s">
        <v>41</v>
      </c>
      <c r="R194" s="1"/>
      <c r="S194" s="5" t="s">
        <v>6</v>
      </c>
      <c r="T194" s="210"/>
      <c r="U194" s="1"/>
      <c r="V194" s="1"/>
      <c r="W194" s="12"/>
      <c r="X194" s="10"/>
      <c r="Y194" s="46"/>
      <c r="Z194" s="91"/>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c r="CM194" s="92"/>
      <c r="CN194" s="92"/>
      <c r="CO194" s="92"/>
      <c r="CP194" s="92"/>
      <c r="CQ194" s="92"/>
      <c r="CR194" s="92"/>
      <c r="CS194" s="92"/>
      <c r="CT194" s="92"/>
      <c r="CU194" s="92"/>
      <c r="CV194" s="92"/>
      <c r="CW194" s="92"/>
      <c r="CX194" s="92"/>
      <c r="CY194" s="92"/>
      <c r="CZ194" s="92"/>
      <c r="DA194" s="92"/>
      <c r="DB194" s="92"/>
      <c r="DC194" s="92"/>
      <c r="DD194" s="92"/>
      <c r="DE194" s="92"/>
      <c r="DF194" s="92"/>
      <c r="DG194" s="92"/>
      <c r="DH194" s="92"/>
      <c r="DI194" s="92"/>
      <c r="DJ194" s="92"/>
      <c r="DK194" s="92"/>
      <c r="DL194" s="92"/>
      <c r="DM194" s="92"/>
      <c r="DN194" s="92"/>
      <c r="DO194" s="92"/>
      <c r="DP194" s="92"/>
      <c r="DQ194" s="92"/>
      <c r="DR194" s="92"/>
      <c r="DS194" s="92"/>
      <c r="DT194" s="92"/>
      <c r="DU194" s="92"/>
      <c r="DV194" s="92"/>
      <c r="DW194" s="92"/>
      <c r="DX194" s="92"/>
      <c r="DY194" s="92"/>
      <c r="DZ194" s="92"/>
      <c r="EA194" s="92"/>
      <c r="EB194" s="92"/>
      <c r="EC194" s="92"/>
      <c r="ED194" s="92"/>
      <c r="EE194" s="92"/>
      <c r="EF194" s="92"/>
      <c r="EG194" s="92"/>
      <c r="EH194" s="92"/>
      <c r="EI194" s="92"/>
      <c r="EJ194" s="92"/>
      <c r="EK194" s="92"/>
      <c r="EL194" s="92"/>
      <c r="EM194" s="92"/>
      <c r="EN194" s="92"/>
      <c r="EO194" s="92"/>
      <c r="EP194" s="92"/>
      <c r="EQ194" s="92"/>
      <c r="ER194" s="92"/>
      <c r="ES194" s="92"/>
      <c r="ET194" s="92"/>
      <c r="EU194" s="92"/>
      <c r="EV194" s="92"/>
      <c r="EW194" s="92"/>
      <c r="EX194" s="92"/>
      <c r="EY194" s="92"/>
      <c r="EZ194" s="92"/>
      <c r="FA194" s="92"/>
      <c r="FB194" s="92"/>
      <c r="FC194" s="92"/>
      <c r="FD194" s="92"/>
      <c r="FE194" s="92"/>
      <c r="FF194" s="92"/>
      <c r="FG194" s="92"/>
      <c r="FH194" s="92"/>
      <c r="FI194" s="92"/>
      <c r="FJ194" s="92"/>
      <c r="FK194" s="92"/>
      <c r="FL194" s="92"/>
      <c r="FM194" s="92"/>
      <c r="FN194" s="92"/>
      <c r="FO194" s="92"/>
      <c r="FP194" s="92"/>
      <c r="FQ194" s="92"/>
      <c r="FR194" s="92"/>
      <c r="FS194" s="92"/>
      <c r="FT194" s="92"/>
      <c r="FU194" s="92"/>
      <c r="FV194" s="92"/>
      <c r="FW194" s="92"/>
      <c r="FX194" s="92"/>
      <c r="FY194" s="92"/>
      <c r="FZ194" s="92"/>
      <c r="GA194" s="92"/>
      <c r="GB194" s="92"/>
      <c r="GC194" s="92"/>
      <c r="GD194" s="92"/>
      <c r="GE194" s="92"/>
      <c r="GF194" s="92"/>
      <c r="GG194" s="92"/>
      <c r="GH194" s="92"/>
      <c r="GI194" s="92"/>
      <c r="GJ194" s="92"/>
      <c r="GK194" s="92"/>
      <c r="GL194" s="92"/>
      <c r="GM194" s="92"/>
      <c r="GN194" s="92"/>
      <c r="GO194" s="92"/>
      <c r="GP194" s="92"/>
      <c r="GQ194" s="92"/>
      <c r="GR194" s="92"/>
      <c r="GS194" s="92"/>
      <c r="GT194" s="92"/>
      <c r="GU194" s="92"/>
      <c r="GV194" s="92"/>
      <c r="GW194" s="92"/>
      <c r="GX194" s="92"/>
      <c r="GY194" s="92"/>
      <c r="GZ194" s="92"/>
      <c r="HA194" s="1"/>
      <c r="HB194" s="1"/>
    </row>
    <row r="195" spans="1:210">
      <c r="A195" s="1"/>
      <c r="B195" s="196"/>
      <c r="C195" s="197"/>
      <c r="D195" s="196"/>
      <c r="E195" s="263"/>
      <c r="F195" s="48"/>
      <c r="G195" s="231"/>
      <c r="H195" s="1"/>
      <c r="I195" s="1" t="str">
        <f t="shared" si="878"/>
        <v>Произв. оборачив-ть ингредиентов готовой продукции</v>
      </c>
      <c r="J195" s="1"/>
      <c r="K195" s="1"/>
      <c r="L195" s="1"/>
      <c r="M195" s="5"/>
      <c r="N195" s="233" t="str">
        <f t="shared" si="877"/>
        <v/>
      </c>
      <c r="O195" s="1"/>
      <c r="P195" s="5"/>
      <c r="Q195" s="1" t="s">
        <v>41</v>
      </c>
      <c r="R195" s="1"/>
      <c r="S195" s="5" t="s">
        <v>6</v>
      </c>
      <c r="T195" s="210"/>
      <c r="U195" s="1"/>
      <c r="V195" s="1"/>
      <c r="W195" s="12"/>
      <c r="X195" s="10"/>
      <c r="Y195" s="46"/>
      <c r="Z195" s="91"/>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c r="CM195" s="92"/>
      <c r="CN195" s="92"/>
      <c r="CO195" s="92"/>
      <c r="CP195" s="92"/>
      <c r="CQ195" s="92"/>
      <c r="CR195" s="92"/>
      <c r="CS195" s="92"/>
      <c r="CT195" s="92"/>
      <c r="CU195" s="92"/>
      <c r="CV195" s="92"/>
      <c r="CW195" s="92"/>
      <c r="CX195" s="92"/>
      <c r="CY195" s="92"/>
      <c r="CZ195" s="92"/>
      <c r="DA195" s="92"/>
      <c r="DB195" s="92"/>
      <c r="DC195" s="92"/>
      <c r="DD195" s="92"/>
      <c r="DE195" s="92"/>
      <c r="DF195" s="92"/>
      <c r="DG195" s="92"/>
      <c r="DH195" s="92"/>
      <c r="DI195" s="92"/>
      <c r="DJ195" s="92"/>
      <c r="DK195" s="92"/>
      <c r="DL195" s="92"/>
      <c r="DM195" s="92"/>
      <c r="DN195" s="92"/>
      <c r="DO195" s="92"/>
      <c r="DP195" s="92"/>
      <c r="DQ195" s="92"/>
      <c r="DR195" s="92"/>
      <c r="DS195" s="92"/>
      <c r="DT195" s="92"/>
      <c r="DU195" s="92"/>
      <c r="DV195" s="92"/>
      <c r="DW195" s="92"/>
      <c r="DX195" s="92"/>
      <c r="DY195" s="92"/>
      <c r="DZ195" s="92"/>
      <c r="EA195" s="92"/>
      <c r="EB195" s="92"/>
      <c r="EC195" s="92"/>
      <c r="ED195" s="92"/>
      <c r="EE195" s="92"/>
      <c r="EF195" s="92"/>
      <c r="EG195" s="92"/>
      <c r="EH195" s="92"/>
      <c r="EI195" s="92"/>
      <c r="EJ195" s="92"/>
      <c r="EK195" s="92"/>
      <c r="EL195" s="92"/>
      <c r="EM195" s="92"/>
      <c r="EN195" s="92"/>
      <c r="EO195" s="92"/>
      <c r="EP195" s="92"/>
      <c r="EQ195" s="92"/>
      <c r="ER195" s="92"/>
      <c r="ES195" s="92"/>
      <c r="ET195" s="92"/>
      <c r="EU195" s="92"/>
      <c r="EV195" s="92"/>
      <c r="EW195" s="92"/>
      <c r="EX195" s="92"/>
      <c r="EY195" s="92"/>
      <c r="EZ195" s="92"/>
      <c r="FA195" s="92"/>
      <c r="FB195" s="92"/>
      <c r="FC195" s="92"/>
      <c r="FD195" s="92"/>
      <c r="FE195" s="92"/>
      <c r="FF195" s="92"/>
      <c r="FG195" s="92"/>
      <c r="FH195" s="92"/>
      <c r="FI195" s="92"/>
      <c r="FJ195" s="92"/>
      <c r="FK195" s="92"/>
      <c r="FL195" s="92"/>
      <c r="FM195" s="92"/>
      <c r="FN195" s="92"/>
      <c r="FO195" s="92"/>
      <c r="FP195" s="92"/>
      <c r="FQ195" s="92"/>
      <c r="FR195" s="92"/>
      <c r="FS195" s="92"/>
      <c r="FT195" s="92"/>
      <c r="FU195" s="92"/>
      <c r="FV195" s="92"/>
      <c r="FW195" s="92"/>
      <c r="FX195" s="92"/>
      <c r="FY195" s="92"/>
      <c r="FZ195" s="92"/>
      <c r="GA195" s="92"/>
      <c r="GB195" s="92"/>
      <c r="GC195" s="92"/>
      <c r="GD195" s="92"/>
      <c r="GE195" s="92"/>
      <c r="GF195" s="92"/>
      <c r="GG195" s="92"/>
      <c r="GH195" s="92"/>
      <c r="GI195" s="92"/>
      <c r="GJ195" s="92"/>
      <c r="GK195" s="92"/>
      <c r="GL195" s="92"/>
      <c r="GM195" s="92"/>
      <c r="GN195" s="92"/>
      <c r="GO195" s="92"/>
      <c r="GP195" s="92"/>
      <c r="GQ195" s="92"/>
      <c r="GR195" s="92"/>
      <c r="GS195" s="92"/>
      <c r="GT195" s="92"/>
      <c r="GU195" s="92"/>
      <c r="GV195" s="92"/>
      <c r="GW195" s="92"/>
      <c r="GX195" s="92"/>
      <c r="GY195" s="92"/>
      <c r="GZ195" s="92"/>
      <c r="HA195" s="1"/>
      <c r="HB195" s="1"/>
    </row>
    <row r="196" spans="1:210">
      <c r="A196" s="1"/>
      <c r="B196" s="196"/>
      <c r="C196" s="197"/>
      <c r="D196" s="196"/>
      <c r="E196" s="263"/>
      <c r="F196" s="48"/>
      <c r="G196" s="231"/>
      <c r="H196" s="1"/>
      <c r="I196" s="1" t="str">
        <f t="shared" si="878"/>
        <v>Произв. оборачив-ть ингредиентов готовой продукции</v>
      </c>
      <c r="J196" s="1"/>
      <c r="K196" s="1"/>
      <c r="L196" s="1"/>
      <c r="M196" s="5"/>
      <c r="N196" s="233" t="str">
        <f t="shared" si="877"/>
        <v/>
      </c>
      <c r="O196" s="1"/>
      <c r="P196" s="5"/>
      <c r="Q196" s="1" t="s">
        <v>41</v>
      </c>
      <c r="R196" s="1"/>
      <c r="S196" s="5" t="s">
        <v>6</v>
      </c>
      <c r="T196" s="210"/>
      <c r="U196" s="1"/>
      <c r="V196" s="1"/>
      <c r="W196" s="12"/>
      <c r="X196" s="10"/>
      <c r="Y196" s="46"/>
      <c r="Z196" s="91"/>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c r="CM196" s="92"/>
      <c r="CN196" s="92"/>
      <c r="CO196" s="92"/>
      <c r="CP196" s="92"/>
      <c r="CQ196" s="92"/>
      <c r="CR196" s="92"/>
      <c r="CS196" s="92"/>
      <c r="CT196" s="92"/>
      <c r="CU196" s="92"/>
      <c r="CV196" s="92"/>
      <c r="CW196" s="92"/>
      <c r="CX196" s="92"/>
      <c r="CY196" s="92"/>
      <c r="CZ196" s="92"/>
      <c r="DA196" s="92"/>
      <c r="DB196" s="92"/>
      <c r="DC196" s="92"/>
      <c r="DD196" s="92"/>
      <c r="DE196" s="92"/>
      <c r="DF196" s="92"/>
      <c r="DG196" s="92"/>
      <c r="DH196" s="92"/>
      <c r="DI196" s="92"/>
      <c r="DJ196" s="92"/>
      <c r="DK196" s="92"/>
      <c r="DL196" s="92"/>
      <c r="DM196" s="92"/>
      <c r="DN196" s="92"/>
      <c r="DO196" s="92"/>
      <c r="DP196" s="92"/>
      <c r="DQ196" s="92"/>
      <c r="DR196" s="92"/>
      <c r="DS196" s="92"/>
      <c r="DT196" s="92"/>
      <c r="DU196" s="92"/>
      <c r="DV196" s="92"/>
      <c r="DW196" s="92"/>
      <c r="DX196" s="92"/>
      <c r="DY196" s="92"/>
      <c r="DZ196" s="92"/>
      <c r="EA196" s="92"/>
      <c r="EB196" s="92"/>
      <c r="EC196" s="92"/>
      <c r="ED196" s="92"/>
      <c r="EE196" s="92"/>
      <c r="EF196" s="92"/>
      <c r="EG196" s="92"/>
      <c r="EH196" s="92"/>
      <c r="EI196" s="92"/>
      <c r="EJ196" s="92"/>
      <c r="EK196" s="92"/>
      <c r="EL196" s="92"/>
      <c r="EM196" s="92"/>
      <c r="EN196" s="92"/>
      <c r="EO196" s="92"/>
      <c r="EP196" s="92"/>
      <c r="EQ196" s="92"/>
      <c r="ER196" s="92"/>
      <c r="ES196" s="92"/>
      <c r="ET196" s="92"/>
      <c r="EU196" s="92"/>
      <c r="EV196" s="92"/>
      <c r="EW196" s="92"/>
      <c r="EX196" s="92"/>
      <c r="EY196" s="92"/>
      <c r="EZ196" s="92"/>
      <c r="FA196" s="92"/>
      <c r="FB196" s="92"/>
      <c r="FC196" s="92"/>
      <c r="FD196" s="92"/>
      <c r="FE196" s="92"/>
      <c r="FF196" s="92"/>
      <c r="FG196" s="92"/>
      <c r="FH196" s="92"/>
      <c r="FI196" s="92"/>
      <c r="FJ196" s="92"/>
      <c r="FK196" s="92"/>
      <c r="FL196" s="92"/>
      <c r="FM196" s="92"/>
      <c r="FN196" s="92"/>
      <c r="FO196" s="92"/>
      <c r="FP196" s="92"/>
      <c r="FQ196" s="92"/>
      <c r="FR196" s="92"/>
      <c r="FS196" s="92"/>
      <c r="FT196" s="92"/>
      <c r="FU196" s="92"/>
      <c r="FV196" s="92"/>
      <c r="FW196" s="92"/>
      <c r="FX196" s="92"/>
      <c r="FY196" s="92"/>
      <c r="FZ196" s="92"/>
      <c r="GA196" s="92"/>
      <c r="GB196" s="92"/>
      <c r="GC196" s="92"/>
      <c r="GD196" s="92"/>
      <c r="GE196" s="92"/>
      <c r="GF196" s="92"/>
      <c r="GG196" s="92"/>
      <c r="GH196" s="92"/>
      <c r="GI196" s="92"/>
      <c r="GJ196" s="92"/>
      <c r="GK196" s="92"/>
      <c r="GL196" s="92"/>
      <c r="GM196" s="92"/>
      <c r="GN196" s="92"/>
      <c r="GO196" s="92"/>
      <c r="GP196" s="92"/>
      <c r="GQ196" s="92"/>
      <c r="GR196" s="92"/>
      <c r="GS196" s="92"/>
      <c r="GT196" s="92"/>
      <c r="GU196" s="92"/>
      <c r="GV196" s="92"/>
      <c r="GW196" s="92"/>
      <c r="GX196" s="92"/>
      <c r="GY196" s="92"/>
      <c r="GZ196" s="92"/>
      <c r="HA196" s="1"/>
      <c r="HB196" s="1"/>
    </row>
    <row r="197" spans="1:210">
      <c r="A197" s="1"/>
      <c r="B197" s="1"/>
      <c r="C197" s="1"/>
      <c r="D197" s="196"/>
      <c r="E197" s="263"/>
      <c r="F197" s="48"/>
      <c r="G197" s="231"/>
      <c r="H197" s="1"/>
      <c r="I197" s="1" t="str">
        <f t="shared" si="878"/>
        <v>Произв. оборачив-ть ингредиентов готовой продукции</v>
      </c>
      <c r="J197" s="1"/>
      <c r="K197" s="1"/>
      <c r="L197" s="1"/>
      <c r="M197" s="5"/>
      <c r="N197" s="233" t="str">
        <f t="shared" si="877"/>
        <v/>
      </c>
      <c r="O197" s="1"/>
      <c r="P197" s="5"/>
      <c r="Q197" s="1" t="s">
        <v>41</v>
      </c>
      <c r="R197" s="1"/>
      <c r="S197" s="5" t="s">
        <v>6</v>
      </c>
      <c r="T197" s="210"/>
      <c r="U197" s="1"/>
      <c r="V197" s="1"/>
      <c r="W197" s="12"/>
      <c r="X197" s="10"/>
      <c r="Y197" s="46"/>
      <c r="Z197" s="91"/>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c r="CM197" s="92"/>
      <c r="CN197" s="92"/>
      <c r="CO197" s="92"/>
      <c r="CP197" s="92"/>
      <c r="CQ197" s="92"/>
      <c r="CR197" s="92"/>
      <c r="CS197" s="92"/>
      <c r="CT197" s="92"/>
      <c r="CU197" s="92"/>
      <c r="CV197" s="92"/>
      <c r="CW197" s="92"/>
      <c r="CX197" s="92"/>
      <c r="CY197" s="92"/>
      <c r="CZ197" s="92"/>
      <c r="DA197" s="92"/>
      <c r="DB197" s="92"/>
      <c r="DC197" s="92"/>
      <c r="DD197" s="92"/>
      <c r="DE197" s="92"/>
      <c r="DF197" s="92"/>
      <c r="DG197" s="92"/>
      <c r="DH197" s="92"/>
      <c r="DI197" s="92"/>
      <c r="DJ197" s="92"/>
      <c r="DK197" s="92"/>
      <c r="DL197" s="92"/>
      <c r="DM197" s="92"/>
      <c r="DN197" s="92"/>
      <c r="DO197" s="92"/>
      <c r="DP197" s="92"/>
      <c r="DQ197" s="92"/>
      <c r="DR197" s="92"/>
      <c r="DS197" s="92"/>
      <c r="DT197" s="92"/>
      <c r="DU197" s="92"/>
      <c r="DV197" s="92"/>
      <c r="DW197" s="92"/>
      <c r="DX197" s="92"/>
      <c r="DY197" s="92"/>
      <c r="DZ197" s="92"/>
      <c r="EA197" s="92"/>
      <c r="EB197" s="92"/>
      <c r="EC197" s="92"/>
      <c r="ED197" s="92"/>
      <c r="EE197" s="92"/>
      <c r="EF197" s="92"/>
      <c r="EG197" s="92"/>
      <c r="EH197" s="92"/>
      <c r="EI197" s="92"/>
      <c r="EJ197" s="92"/>
      <c r="EK197" s="92"/>
      <c r="EL197" s="92"/>
      <c r="EM197" s="92"/>
      <c r="EN197" s="92"/>
      <c r="EO197" s="92"/>
      <c r="EP197" s="92"/>
      <c r="EQ197" s="92"/>
      <c r="ER197" s="92"/>
      <c r="ES197" s="92"/>
      <c r="ET197" s="92"/>
      <c r="EU197" s="92"/>
      <c r="EV197" s="92"/>
      <c r="EW197" s="92"/>
      <c r="EX197" s="92"/>
      <c r="EY197" s="92"/>
      <c r="EZ197" s="92"/>
      <c r="FA197" s="92"/>
      <c r="FB197" s="92"/>
      <c r="FC197" s="92"/>
      <c r="FD197" s="92"/>
      <c r="FE197" s="92"/>
      <c r="FF197" s="92"/>
      <c r="FG197" s="92"/>
      <c r="FH197" s="92"/>
      <c r="FI197" s="92"/>
      <c r="FJ197" s="92"/>
      <c r="FK197" s="92"/>
      <c r="FL197" s="92"/>
      <c r="FM197" s="92"/>
      <c r="FN197" s="92"/>
      <c r="FO197" s="92"/>
      <c r="FP197" s="92"/>
      <c r="FQ197" s="92"/>
      <c r="FR197" s="92"/>
      <c r="FS197" s="92"/>
      <c r="FT197" s="92"/>
      <c r="FU197" s="92"/>
      <c r="FV197" s="92"/>
      <c r="FW197" s="92"/>
      <c r="FX197" s="92"/>
      <c r="FY197" s="92"/>
      <c r="FZ197" s="92"/>
      <c r="GA197" s="92"/>
      <c r="GB197" s="92"/>
      <c r="GC197" s="92"/>
      <c r="GD197" s="92"/>
      <c r="GE197" s="92"/>
      <c r="GF197" s="92"/>
      <c r="GG197" s="92"/>
      <c r="GH197" s="92"/>
      <c r="GI197" s="92"/>
      <c r="GJ197" s="92"/>
      <c r="GK197" s="92"/>
      <c r="GL197" s="92"/>
      <c r="GM197" s="92"/>
      <c r="GN197" s="92"/>
      <c r="GO197" s="92"/>
      <c r="GP197" s="92"/>
      <c r="GQ197" s="92"/>
      <c r="GR197" s="92"/>
      <c r="GS197" s="92"/>
      <c r="GT197" s="92"/>
      <c r="GU197" s="92"/>
      <c r="GV197" s="92"/>
      <c r="GW197" s="92"/>
      <c r="GX197" s="92"/>
      <c r="GY197" s="92"/>
      <c r="GZ197" s="92"/>
      <c r="HA197" s="1"/>
      <c r="HB197" s="1"/>
    </row>
    <row r="198" spans="1:210" ht="4.2" customHeight="1">
      <c r="A198" s="1"/>
      <c r="B198" s="1"/>
      <c r="C198" s="1"/>
      <c r="D198" s="1"/>
      <c r="E198" s="263"/>
      <c r="F198" s="48"/>
      <c r="G198" s="231"/>
      <c r="H198" s="14"/>
      <c r="I198" s="14"/>
      <c r="J198" s="14"/>
      <c r="K198" s="14"/>
      <c r="L198" s="14"/>
      <c r="M198" s="15"/>
      <c r="N198" s="14"/>
      <c r="O198" s="14"/>
      <c r="P198" s="15"/>
      <c r="Q198" s="14"/>
      <c r="R198" s="14"/>
      <c r="S198" s="15"/>
      <c r="T198" s="180"/>
      <c r="U198" s="24"/>
      <c r="V198" s="1"/>
      <c r="W198" s="12"/>
      <c r="X198" s="10"/>
      <c r="Y198" s="46"/>
      <c r="Z198" s="93"/>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94"/>
      <c r="CD198" s="94"/>
      <c r="CE198" s="94"/>
      <c r="CF198" s="94"/>
      <c r="CG198" s="94"/>
      <c r="CH198" s="94"/>
      <c r="CI198" s="94"/>
      <c r="CJ198" s="94"/>
      <c r="CK198" s="94"/>
      <c r="CL198" s="94"/>
      <c r="CM198" s="94"/>
      <c r="CN198" s="94"/>
      <c r="CO198" s="94"/>
      <c r="CP198" s="94"/>
      <c r="CQ198" s="94"/>
      <c r="CR198" s="94"/>
      <c r="CS198" s="94"/>
      <c r="CT198" s="94"/>
      <c r="CU198" s="94"/>
      <c r="CV198" s="94"/>
      <c r="CW198" s="94"/>
      <c r="CX198" s="94"/>
      <c r="CY198" s="94"/>
      <c r="CZ198" s="94"/>
      <c r="DA198" s="94"/>
      <c r="DB198" s="94"/>
      <c r="DC198" s="94"/>
      <c r="DD198" s="94"/>
      <c r="DE198" s="94"/>
      <c r="DF198" s="94"/>
      <c r="DG198" s="94"/>
      <c r="DH198" s="94"/>
      <c r="DI198" s="94"/>
      <c r="DJ198" s="94"/>
      <c r="DK198" s="94"/>
      <c r="DL198" s="94"/>
      <c r="DM198" s="94"/>
      <c r="DN198" s="94"/>
      <c r="DO198" s="94"/>
      <c r="DP198" s="94"/>
      <c r="DQ198" s="94"/>
      <c r="DR198" s="94"/>
      <c r="DS198" s="94"/>
      <c r="DT198" s="94"/>
      <c r="DU198" s="94"/>
      <c r="DV198" s="94"/>
      <c r="DW198" s="94"/>
      <c r="DX198" s="94"/>
      <c r="DY198" s="94"/>
      <c r="DZ198" s="94"/>
      <c r="EA198" s="94"/>
      <c r="EB198" s="94"/>
      <c r="EC198" s="94"/>
      <c r="ED198" s="94"/>
      <c r="EE198" s="94"/>
      <c r="EF198" s="94"/>
      <c r="EG198" s="94"/>
      <c r="EH198" s="94"/>
      <c r="EI198" s="94"/>
      <c r="EJ198" s="94"/>
      <c r="EK198" s="94"/>
      <c r="EL198" s="94"/>
      <c r="EM198" s="94"/>
      <c r="EN198" s="94"/>
      <c r="EO198" s="94"/>
      <c r="EP198" s="94"/>
      <c r="EQ198" s="94"/>
      <c r="ER198" s="94"/>
      <c r="ES198" s="94"/>
      <c r="ET198" s="94"/>
      <c r="EU198" s="94"/>
      <c r="EV198" s="94"/>
      <c r="EW198" s="94"/>
      <c r="EX198" s="94"/>
      <c r="EY198" s="94"/>
      <c r="EZ198" s="94"/>
      <c r="FA198" s="94"/>
      <c r="FB198" s="94"/>
      <c r="FC198" s="94"/>
      <c r="FD198" s="94"/>
      <c r="FE198" s="94"/>
      <c r="FF198" s="94"/>
      <c r="FG198" s="94"/>
      <c r="FH198" s="94"/>
      <c r="FI198" s="94"/>
      <c r="FJ198" s="94"/>
      <c r="FK198" s="94"/>
      <c r="FL198" s="94"/>
      <c r="FM198" s="94"/>
      <c r="FN198" s="94"/>
      <c r="FO198" s="94"/>
      <c r="FP198" s="94"/>
      <c r="FQ198" s="94"/>
      <c r="FR198" s="94"/>
      <c r="FS198" s="94"/>
      <c r="FT198" s="94"/>
      <c r="FU198" s="94"/>
      <c r="FV198" s="94"/>
      <c r="FW198" s="94"/>
      <c r="FX198" s="94"/>
      <c r="FY198" s="94"/>
      <c r="FZ198" s="94"/>
      <c r="GA198" s="94"/>
      <c r="GB198" s="94"/>
      <c r="GC198" s="94"/>
      <c r="GD198" s="94"/>
      <c r="GE198" s="94"/>
      <c r="GF198" s="94"/>
      <c r="GG198" s="94"/>
      <c r="GH198" s="94"/>
      <c r="GI198" s="94"/>
      <c r="GJ198" s="94"/>
      <c r="GK198" s="94"/>
      <c r="GL198" s="94"/>
      <c r="GM198" s="94"/>
      <c r="GN198" s="94"/>
      <c r="GO198" s="94"/>
      <c r="GP198" s="94"/>
      <c r="GQ198" s="94"/>
      <c r="GR198" s="94"/>
      <c r="GS198" s="94"/>
      <c r="GT198" s="94"/>
      <c r="GU198" s="94"/>
      <c r="GV198" s="94"/>
      <c r="GW198" s="94"/>
      <c r="GX198" s="94"/>
      <c r="GY198" s="94"/>
      <c r="GZ198" s="94"/>
      <c r="HA198" s="1"/>
      <c r="HB198" s="1"/>
    </row>
    <row r="199" spans="1:210" ht="4.2" customHeight="1">
      <c r="A199" s="1"/>
      <c r="B199" s="1"/>
      <c r="C199" s="1"/>
      <c r="D199" s="1"/>
      <c r="E199" s="263"/>
      <c r="F199" s="48"/>
      <c r="G199" s="231"/>
      <c r="H199" s="5"/>
      <c r="I199" s="5"/>
      <c r="J199" s="5"/>
      <c r="K199" s="5"/>
      <c r="L199" s="5"/>
      <c r="M199" s="5"/>
      <c r="N199" s="5"/>
      <c r="O199" s="5"/>
      <c r="P199" s="5"/>
      <c r="Q199" s="5"/>
      <c r="R199" s="5"/>
      <c r="S199" s="5"/>
      <c r="T199" s="208"/>
      <c r="U199" s="24"/>
      <c r="V199" s="1"/>
      <c r="W199" s="12"/>
      <c r="X199" s="10"/>
      <c r="Y199" s="46"/>
      <c r="Z199" s="93"/>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c r="GS199" s="94"/>
      <c r="GT199" s="94"/>
      <c r="GU199" s="94"/>
      <c r="GV199" s="94"/>
      <c r="GW199" s="94"/>
      <c r="GX199" s="94"/>
      <c r="GY199" s="94"/>
      <c r="GZ199" s="94"/>
      <c r="HA199" s="1"/>
      <c r="HB199" s="1"/>
    </row>
    <row r="200" spans="1:210" s="4" customFormat="1">
      <c r="A200" s="3"/>
      <c r="B200" s="196" t="s">
        <v>124</v>
      </c>
      <c r="C200" s="3"/>
      <c r="D200" s="3"/>
      <c r="E200" s="9"/>
      <c r="F200" s="51"/>
      <c r="G200" s="250"/>
      <c r="H200" s="3" t="str">
        <f>$H$27</f>
        <v>Поступление сырья, материалов и проч. с/ст ингредиентов</v>
      </c>
      <c r="I200" s="3"/>
      <c r="J200" s="3"/>
      <c r="K200" s="3"/>
      <c r="L200" s="3"/>
      <c r="M200" s="5"/>
      <c r="N200" s="3" t="str">
        <f>N46</f>
        <v>Продукт-1</v>
      </c>
      <c r="O200" s="3"/>
      <c r="P200" s="5"/>
      <c r="Q200" s="3" t="s">
        <v>26</v>
      </c>
      <c r="R200" s="3"/>
      <c r="S200" s="5"/>
      <c r="T200" s="84"/>
      <c r="U200" s="24"/>
      <c r="V200" s="3"/>
      <c r="W200" s="12">
        <f>SUM($Y200:$HA200)</f>
        <v>0</v>
      </c>
      <c r="X200" s="12"/>
      <c r="Y200" s="46"/>
      <c r="Z200" s="91"/>
      <c r="AA200" s="92">
        <f>IF(AA$8="",0,SUM(AA202:AA213))</f>
        <v>0</v>
      </c>
      <c r="AB200" s="92">
        <f t="shared" ref="AB200:AE200" si="879">IF(AB$8="",0,SUM(AB202:AB213))</f>
        <v>0</v>
      </c>
      <c r="AC200" s="92">
        <f t="shared" si="879"/>
        <v>0</v>
      </c>
      <c r="AD200" s="92">
        <f t="shared" si="879"/>
        <v>0</v>
      </c>
      <c r="AE200" s="92">
        <f t="shared" si="879"/>
        <v>0</v>
      </c>
      <c r="AF200" s="92">
        <f t="shared" ref="AF200:CQ200" si="880">IF(AF$8="",0,SUM(AF202:AF213))</f>
        <v>0</v>
      </c>
      <c r="AG200" s="92">
        <f t="shared" si="880"/>
        <v>0</v>
      </c>
      <c r="AH200" s="92">
        <f t="shared" si="880"/>
        <v>0</v>
      </c>
      <c r="AI200" s="92">
        <f t="shared" si="880"/>
        <v>0</v>
      </c>
      <c r="AJ200" s="92">
        <f t="shared" si="880"/>
        <v>0</v>
      </c>
      <c r="AK200" s="92">
        <f t="shared" si="880"/>
        <v>0</v>
      </c>
      <c r="AL200" s="92">
        <f t="shared" si="880"/>
        <v>0</v>
      </c>
      <c r="AM200" s="92">
        <f t="shared" si="880"/>
        <v>0</v>
      </c>
      <c r="AN200" s="92">
        <f t="shared" si="880"/>
        <v>0</v>
      </c>
      <c r="AO200" s="92">
        <f t="shared" si="880"/>
        <v>0</v>
      </c>
      <c r="AP200" s="92">
        <f t="shared" si="880"/>
        <v>0</v>
      </c>
      <c r="AQ200" s="92">
        <f t="shared" si="880"/>
        <v>0</v>
      </c>
      <c r="AR200" s="92">
        <f t="shared" si="880"/>
        <v>0</v>
      </c>
      <c r="AS200" s="92">
        <f t="shared" si="880"/>
        <v>0</v>
      </c>
      <c r="AT200" s="92">
        <f t="shared" si="880"/>
        <v>0</v>
      </c>
      <c r="AU200" s="92">
        <f t="shared" si="880"/>
        <v>0</v>
      </c>
      <c r="AV200" s="92">
        <f t="shared" si="880"/>
        <v>0</v>
      </c>
      <c r="AW200" s="92">
        <f t="shared" si="880"/>
        <v>0</v>
      </c>
      <c r="AX200" s="92">
        <f t="shared" si="880"/>
        <v>0</v>
      </c>
      <c r="AY200" s="92">
        <f t="shared" si="880"/>
        <v>0</v>
      </c>
      <c r="AZ200" s="92">
        <f t="shared" si="880"/>
        <v>0</v>
      </c>
      <c r="BA200" s="92">
        <f t="shared" si="880"/>
        <v>0</v>
      </c>
      <c r="BB200" s="92">
        <f t="shared" si="880"/>
        <v>0</v>
      </c>
      <c r="BC200" s="92">
        <f t="shared" si="880"/>
        <v>0</v>
      </c>
      <c r="BD200" s="92">
        <f t="shared" si="880"/>
        <v>0</v>
      </c>
      <c r="BE200" s="92">
        <f t="shared" si="880"/>
        <v>0</v>
      </c>
      <c r="BF200" s="92">
        <f t="shared" si="880"/>
        <v>0</v>
      </c>
      <c r="BG200" s="92">
        <f t="shared" si="880"/>
        <v>0</v>
      </c>
      <c r="BH200" s="92">
        <f t="shared" si="880"/>
        <v>0</v>
      </c>
      <c r="BI200" s="92">
        <f t="shared" si="880"/>
        <v>0</v>
      </c>
      <c r="BJ200" s="92">
        <f t="shared" si="880"/>
        <v>0</v>
      </c>
      <c r="BK200" s="92">
        <f t="shared" si="880"/>
        <v>0</v>
      </c>
      <c r="BL200" s="92">
        <f t="shared" si="880"/>
        <v>0</v>
      </c>
      <c r="BM200" s="92">
        <f t="shared" si="880"/>
        <v>0</v>
      </c>
      <c r="BN200" s="92">
        <f t="shared" si="880"/>
        <v>0</v>
      </c>
      <c r="BO200" s="92">
        <f t="shared" si="880"/>
        <v>0</v>
      </c>
      <c r="BP200" s="92">
        <f t="shared" si="880"/>
        <v>0</v>
      </c>
      <c r="BQ200" s="92">
        <f t="shared" si="880"/>
        <v>0</v>
      </c>
      <c r="BR200" s="92">
        <f t="shared" si="880"/>
        <v>0</v>
      </c>
      <c r="BS200" s="92">
        <f t="shared" si="880"/>
        <v>0</v>
      </c>
      <c r="BT200" s="92">
        <f t="shared" si="880"/>
        <v>0</v>
      </c>
      <c r="BU200" s="92">
        <f t="shared" si="880"/>
        <v>0</v>
      </c>
      <c r="BV200" s="92">
        <f t="shared" si="880"/>
        <v>0</v>
      </c>
      <c r="BW200" s="92">
        <f t="shared" si="880"/>
        <v>0</v>
      </c>
      <c r="BX200" s="92">
        <f t="shared" si="880"/>
        <v>0</v>
      </c>
      <c r="BY200" s="92">
        <f t="shared" si="880"/>
        <v>0</v>
      </c>
      <c r="BZ200" s="92">
        <f t="shared" si="880"/>
        <v>0</v>
      </c>
      <c r="CA200" s="92">
        <f t="shared" si="880"/>
        <v>0</v>
      </c>
      <c r="CB200" s="92">
        <f t="shared" si="880"/>
        <v>0</v>
      </c>
      <c r="CC200" s="92">
        <f t="shared" si="880"/>
        <v>0</v>
      </c>
      <c r="CD200" s="92">
        <f t="shared" si="880"/>
        <v>0</v>
      </c>
      <c r="CE200" s="92">
        <f t="shared" si="880"/>
        <v>0</v>
      </c>
      <c r="CF200" s="92">
        <f t="shared" si="880"/>
        <v>0</v>
      </c>
      <c r="CG200" s="92">
        <f t="shared" si="880"/>
        <v>0</v>
      </c>
      <c r="CH200" s="92">
        <f t="shared" si="880"/>
        <v>0</v>
      </c>
      <c r="CI200" s="92">
        <f t="shared" si="880"/>
        <v>0</v>
      </c>
      <c r="CJ200" s="92">
        <f t="shared" si="880"/>
        <v>0</v>
      </c>
      <c r="CK200" s="92">
        <f t="shared" si="880"/>
        <v>0</v>
      </c>
      <c r="CL200" s="92">
        <f t="shared" si="880"/>
        <v>0</v>
      </c>
      <c r="CM200" s="92">
        <f t="shared" si="880"/>
        <v>0</v>
      </c>
      <c r="CN200" s="92">
        <f t="shared" si="880"/>
        <v>0</v>
      </c>
      <c r="CO200" s="92">
        <f t="shared" si="880"/>
        <v>0</v>
      </c>
      <c r="CP200" s="92">
        <f t="shared" si="880"/>
        <v>0</v>
      </c>
      <c r="CQ200" s="92">
        <f t="shared" si="880"/>
        <v>0</v>
      </c>
      <c r="CR200" s="92">
        <f t="shared" ref="CR200:DG200" si="881">IF(CR$8="",0,SUM(CR202:CR213))</f>
        <v>0</v>
      </c>
      <c r="CS200" s="92">
        <f t="shared" si="881"/>
        <v>0</v>
      </c>
      <c r="CT200" s="92">
        <f t="shared" si="881"/>
        <v>0</v>
      </c>
      <c r="CU200" s="92">
        <f t="shared" si="881"/>
        <v>0</v>
      </c>
      <c r="CV200" s="92">
        <f t="shared" si="881"/>
        <v>0</v>
      </c>
      <c r="CW200" s="92">
        <f t="shared" si="881"/>
        <v>0</v>
      </c>
      <c r="CX200" s="92">
        <f t="shared" si="881"/>
        <v>0</v>
      </c>
      <c r="CY200" s="92">
        <f t="shared" si="881"/>
        <v>0</v>
      </c>
      <c r="CZ200" s="92">
        <f t="shared" si="881"/>
        <v>0</v>
      </c>
      <c r="DA200" s="92">
        <f t="shared" si="881"/>
        <v>0</v>
      </c>
      <c r="DB200" s="92">
        <f t="shared" si="881"/>
        <v>0</v>
      </c>
      <c r="DC200" s="92">
        <f t="shared" si="881"/>
        <v>0</v>
      </c>
      <c r="DD200" s="92">
        <f t="shared" si="881"/>
        <v>0</v>
      </c>
      <c r="DE200" s="92">
        <f t="shared" si="881"/>
        <v>0</v>
      </c>
      <c r="DF200" s="92">
        <f t="shared" si="881"/>
        <v>0</v>
      </c>
      <c r="DG200" s="92">
        <f t="shared" si="881"/>
        <v>0</v>
      </c>
      <c r="DH200" s="92">
        <f t="shared" ref="DH200:FS200" si="882">IF(DH$8="",0,SUM(DH202:DH213))</f>
        <v>0</v>
      </c>
      <c r="DI200" s="92">
        <f t="shared" si="882"/>
        <v>0</v>
      </c>
      <c r="DJ200" s="92">
        <f t="shared" si="882"/>
        <v>0</v>
      </c>
      <c r="DK200" s="92">
        <f t="shared" si="882"/>
        <v>0</v>
      </c>
      <c r="DL200" s="92">
        <f t="shared" si="882"/>
        <v>0</v>
      </c>
      <c r="DM200" s="92">
        <f t="shared" si="882"/>
        <v>0</v>
      </c>
      <c r="DN200" s="92">
        <f t="shared" si="882"/>
        <v>0</v>
      </c>
      <c r="DO200" s="92">
        <f t="shared" si="882"/>
        <v>0</v>
      </c>
      <c r="DP200" s="92">
        <f t="shared" si="882"/>
        <v>0</v>
      </c>
      <c r="DQ200" s="92">
        <f t="shared" si="882"/>
        <v>0</v>
      </c>
      <c r="DR200" s="92">
        <f t="shared" si="882"/>
        <v>0</v>
      </c>
      <c r="DS200" s="92">
        <f t="shared" si="882"/>
        <v>0</v>
      </c>
      <c r="DT200" s="92">
        <f t="shared" si="882"/>
        <v>0</v>
      </c>
      <c r="DU200" s="92">
        <f t="shared" si="882"/>
        <v>0</v>
      </c>
      <c r="DV200" s="92">
        <f t="shared" si="882"/>
        <v>0</v>
      </c>
      <c r="DW200" s="92">
        <f t="shared" si="882"/>
        <v>0</v>
      </c>
      <c r="DX200" s="92">
        <f t="shared" si="882"/>
        <v>0</v>
      </c>
      <c r="DY200" s="92">
        <f t="shared" si="882"/>
        <v>0</v>
      </c>
      <c r="DZ200" s="92">
        <f t="shared" si="882"/>
        <v>0</v>
      </c>
      <c r="EA200" s="92">
        <f t="shared" si="882"/>
        <v>0</v>
      </c>
      <c r="EB200" s="92">
        <f t="shared" si="882"/>
        <v>0</v>
      </c>
      <c r="EC200" s="92">
        <f t="shared" si="882"/>
        <v>0</v>
      </c>
      <c r="ED200" s="92">
        <f t="shared" si="882"/>
        <v>0</v>
      </c>
      <c r="EE200" s="92">
        <f t="shared" si="882"/>
        <v>0</v>
      </c>
      <c r="EF200" s="92">
        <f t="shared" si="882"/>
        <v>0</v>
      </c>
      <c r="EG200" s="92">
        <f t="shared" si="882"/>
        <v>0</v>
      </c>
      <c r="EH200" s="92">
        <f t="shared" si="882"/>
        <v>0</v>
      </c>
      <c r="EI200" s="92">
        <f t="shared" si="882"/>
        <v>0</v>
      </c>
      <c r="EJ200" s="92">
        <f t="shared" si="882"/>
        <v>0</v>
      </c>
      <c r="EK200" s="92">
        <f t="shared" si="882"/>
        <v>0</v>
      </c>
      <c r="EL200" s="92">
        <f t="shared" si="882"/>
        <v>0</v>
      </c>
      <c r="EM200" s="92">
        <f t="shared" si="882"/>
        <v>0</v>
      </c>
      <c r="EN200" s="92">
        <f t="shared" si="882"/>
        <v>0</v>
      </c>
      <c r="EO200" s="92">
        <f t="shared" si="882"/>
        <v>0</v>
      </c>
      <c r="EP200" s="92">
        <f t="shared" si="882"/>
        <v>0</v>
      </c>
      <c r="EQ200" s="92">
        <f t="shared" si="882"/>
        <v>0</v>
      </c>
      <c r="ER200" s="92">
        <f t="shared" si="882"/>
        <v>0</v>
      </c>
      <c r="ES200" s="92">
        <f t="shared" si="882"/>
        <v>0</v>
      </c>
      <c r="ET200" s="92">
        <f t="shared" si="882"/>
        <v>0</v>
      </c>
      <c r="EU200" s="92">
        <f t="shared" si="882"/>
        <v>0</v>
      </c>
      <c r="EV200" s="92">
        <f t="shared" si="882"/>
        <v>0</v>
      </c>
      <c r="EW200" s="92">
        <f t="shared" si="882"/>
        <v>0</v>
      </c>
      <c r="EX200" s="92">
        <f t="shared" si="882"/>
        <v>0</v>
      </c>
      <c r="EY200" s="92">
        <f t="shared" si="882"/>
        <v>0</v>
      </c>
      <c r="EZ200" s="92">
        <f t="shared" si="882"/>
        <v>0</v>
      </c>
      <c r="FA200" s="92">
        <f t="shared" si="882"/>
        <v>0</v>
      </c>
      <c r="FB200" s="92">
        <f t="shared" si="882"/>
        <v>0</v>
      </c>
      <c r="FC200" s="92">
        <f t="shared" si="882"/>
        <v>0</v>
      </c>
      <c r="FD200" s="92">
        <f t="shared" si="882"/>
        <v>0</v>
      </c>
      <c r="FE200" s="92">
        <f t="shared" si="882"/>
        <v>0</v>
      </c>
      <c r="FF200" s="92">
        <f t="shared" si="882"/>
        <v>0</v>
      </c>
      <c r="FG200" s="92">
        <f t="shared" si="882"/>
        <v>0</v>
      </c>
      <c r="FH200" s="92">
        <f t="shared" si="882"/>
        <v>0</v>
      </c>
      <c r="FI200" s="92">
        <f t="shared" si="882"/>
        <v>0</v>
      </c>
      <c r="FJ200" s="92">
        <f t="shared" si="882"/>
        <v>0</v>
      </c>
      <c r="FK200" s="92">
        <f t="shared" si="882"/>
        <v>0</v>
      </c>
      <c r="FL200" s="92">
        <f t="shared" si="882"/>
        <v>0</v>
      </c>
      <c r="FM200" s="92">
        <f t="shared" si="882"/>
        <v>0</v>
      </c>
      <c r="FN200" s="92">
        <f t="shared" si="882"/>
        <v>0</v>
      </c>
      <c r="FO200" s="92">
        <f t="shared" si="882"/>
        <v>0</v>
      </c>
      <c r="FP200" s="92">
        <f t="shared" si="882"/>
        <v>0</v>
      </c>
      <c r="FQ200" s="92">
        <f t="shared" si="882"/>
        <v>0</v>
      </c>
      <c r="FR200" s="92">
        <f t="shared" si="882"/>
        <v>0</v>
      </c>
      <c r="FS200" s="92">
        <f t="shared" si="882"/>
        <v>0</v>
      </c>
      <c r="FT200" s="92">
        <f t="shared" ref="FT200:GZ200" si="883">IF(FT$8="",0,SUM(FT202:FT213))</f>
        <v>0</v>
      </c>
      <c r="FU200" s="92">
        <f t="shared" si="883"/>
        <v>0</v>
      </c>
      <c r="FV200" s="92">
        <f t="shared" si="883"/>
        <v>0</v>
      </c>
      <c r="FW200" s="92">
        <f t="shared" si="883"/>
        <v>0</v>
      </c>
      <c r="FX200" s="92">
        <f t="shared" si="883"/>
        <v>0</v>
      </c>
      <c r="FY200" s="92">
        <f t="shared" si="883"/>
        <v>0</v>
      </c>
      <c r="FZ200" s="92">
        <f t="shared" si="883"/>
        <v>0</v>
      </c>
      <c r="GA200" s="92">
        <f t="shared" si="883"/>
        <v>0</v>
      </c>
      <c r="GB200" s="92">
        <f t="shared" si="883"/>
        <v>0</v>
      </c>
      <c r="GC200" s="92">
        <f t="shared" si="883"/>
        <v>0</v>
      </c>
      <c r="GD200" s="92">
        <f t="shared" si="883"/>
        <v>0</v>
      </c>
      <c r="GE200" s="92">
        <f t="shared" si="883"/>
        <v>0</v>
      </c>
      <c r="GF200" s="92">
        <f t="shared" si="883"/>
        <v>0</v>
      </c>
      <c r="GG200" s="92">
        <f t="shared" si="883"/>
        <v>0</v>
      </c>
      <c r="GH200" s="92">
        <f t="shared" si="883"/>
        <v>0</v>
      </c>
      <c r="GI200" s="92">
        <f t="shared" si="883"/>
        <v>0</v>
      </c>
      <c r="GJ200" s="92">
        <f t="shared" si="883"/>
        <v>0</v>
      </c>
      <c r="GK200" s="92">
        <f t="shared" si="883"/>
        <v>0</v>
      </c>
      <c r="GL200" s="92">
        <f t="shared" si="883"/>
        <v>0</v>
      </c>
      <c r="GM200" s="92">
        <f t="shared" si="883"/>
        <v>0</v>
      </c>
      <c r="GN200" s="92">
        <f t="shared" si="883"/>
        <v>0</v>
      </c>
      <c r="GO200" s="92">
        <f t="shared" si="883"/>
        <v>0</v>
      </c>
      <c r="GP200" s="92">
        <f t="shared" si="883"/>
        <v>0</v>
      </c>
      <c r="GQ200" s="92">
        <f t="shared" si="883"/>
        <v>0</v>
      </c>
      <c r="GR200" s="92">
        <f t="shared" si="883"/>
        <v>0</v>
      </c>
      <c r="GS200" s="92">
        <f t="shared" si="883"/>
        <v>0</v>
      </c>
      <c r="GT200" s="92">
        <f t="shared" si="883"/>
        <v>0</v>
      </c>
      <c r="GU200" s="92">
        <f t="shared" si="883"/>
        <v>0</v>
      </c>
      <c r="GV200" s="92">
        <f t="shared" si="883"/>
        <v>0</v>
      </c>
      <c r="GW200" s="92">
        <f t="shared" si="883"/>
        <v>0</v>
      </c>
      <c r="GX200" s="92">
        <f t="shared" si="883"/>
        <v>0</v>
      </c>
      <c r="GY200" s="92">
        <f t="shared" si="883"/>
        <v>0</v>
      </c>
      <c r="GZ200" s="92">
        <f t="shared" si="883"/>
        <v>0</v>
      </c>
      <c r="HA200" s="3"/>
      <c r="HB200" s="3"/>
    </row>
    <row r="201" spans="1:210" ht="4.2" customHeight="1">
      <c r="A201" s="1"/>
      <c r="B201" s="1"/>
      <c r="C201" s="1"/>
      <c r="D201" s="1"/>
      <c r="E201" s="263"/>
      <c r="F201" s="48"/>
      <c r="G201" s="250"/>
      <c r="H201" s="33"/>
      <c r="I201" s="33"/>
      <c r="J201" s="33"/>
      <c r="K201" s="33"/>
      <c r="L201" s="33"/>
      <c r="M201" s="17"/>
      <c r="N201" s="33"/>
      <c r="O201" s="33"/>
      <c r="P201" s="17"/>
      <c r="Q201" s="33"/>
      <c r="R201" s="1"/>
      <c r="S201" s="5"/>
      <c r="T201" s="7"/>
      <c r="U201" s="24"/>
      <c r="V201" s="1"/>
      <c r="W201" s="43"/>
      <c r="X201" s="10"/>
      <c r="Y201" s="46"/>
      <c r="Z201" s="93"/>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98"/>
      <c r="CV201" s="98"/>
      <c r="CW201" s="98"/>
      <c r="CX201" s="98"/>
      <c r="CY201" s="98"/>
      <c r="CZ201" s="98"/>
      <c r="DA201" s="98"/>
      <c r="DB201" s="98"/>
      <c r="DC201" s="98"/>
      <c r="DD201" s="98"/>
      <c r="DE201" s="98"/>
      <c r="DF201" s="98"/>
      <c r="DG201" s="98"/>
      <c r="DH201" s="98"/>
      <c r="DI201" s="98"/>
      <c r="DJ201" s="98"/>
      <c r="DK201" s="98"/>
      <c r="DL201" s="98"/>
      <c r="DM201" s="98"/>
      <c r="DN201" s="98"/>
      <c r="DO201" s="98"/>
      <c r="DP201" s="98"/>
      <c r="DQ201" s="98"/>
      <c r="DR201" s="98"/>
      <c r="DS201" s="98"/>
      <c r="DT201" s="98"/>
      <c r="DU201" s="98"/>
      <c r="DV201" s="98"/>
      <c r="DW201" s="98"/>
      <c r="DX201" s="98"/>
      <c r="DY201" s="98"/>
      <c r="DZ201" s="98"/>
      <c r="EA201" s="98"/>
      <c r="EB201" s="98"/>
      <c r="EC201" s="98"/>
      <c r="ED201" s="98"/>
      <c r="EE201" s="98"/>
      <c r="EF201" s="98"/>
      <c r="EG201" s="98"/>
      <c r="EH201" s="98"/>
      <c r="EI201" s="98"/>
      <c r="EJ201" s="98"/>
      <c r="EK201" s="98"/>
      <c r="EL201" s="98"/>
      <c r="EM201" s="98"/>
      <c r="EN201" s="98"/>
      <c r="EO201" s="98"/>
      <c r="EP201" s="98"/>
      <c r="EQ201" s="98"/>
      <c r="ER201" s="98"/>
      <c r="ES201" s="98"/>
      <c r="ET201" s="98"/>
      <c r="EU201" s="98"/>
      <c r="EV201" s="98"/>
      <c r="EW201" s="98"/>
      <c r="EX201" s="98"/>
      <c r="EY201" s="98"/>
      <c r="EZ201" s="98"/>
      <c r="FA201" s="98"/>
      <c r="FB201" s="98"/>
      <c r="FC201" s="98"/>
      <c r="FD201" s="98"/>
      <c r="FE201" s="98"/>
      <c r="FF201" s="98"/>
      <c r="FG201" s="98"/>
      <c r="FH201" s="98"/>
      <c r="FI201" s="98"/>
      <c r="FJ201" s="98"/>
      <c r="FK201" s="98"/>
      <c r="FL201" s="98"/>
      <c r="FM201" s="98"/>
      <c r="FN201" s="98"/>
      <c r="FO201" s="98"/>
      <c r="FP201" s="98"/>
      <c r="FQ201" s="98"/>
      <c r="FR201" s="98"/>
      <c r="FS201" s="98"/>
      <c r="FT201" s="98"/>
      <c r="FU201" s="98"/>
      <c r="FV201" s="98"/>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1"/>
      <c r="HB201" s="1"/>
    </row>
    <row r="202" spans="1:210" ht="4.2" customHeight="1">
      <c r="A202" s="1"/>
      <c r="B202" s="1"/>
      <c r="C202" s="1"/>
      <c r="D202" s="1"/>
      <c r="E202" s="263"/>
      <c r="F202" s="48"/>
      <c r="G202" s="231"/>
      <c r="H202" s="14"/>
      <c r="I202" s="14"/>
      <c r="J202" s="14"/>
      <c r="K202" s="14"/>
      <c r="L202" s="14"/>
      <c r="M202" s="15"/>
      <c r="N202" s="14"/>
      <c r="O202" s="14"/>
      <c r="P202" s="15"/>
      <c r="Q202" s="14"/>
      <c r="R202" s="14"/>
      <c r="S202" s="15"/>
      <c r="T202" s="180"/>
      <c r="U202" s="24"/>
      <c r="V202" s="1"/>
      <c r="W202" s="12"/>
      <c r="X202" s="10"/>
      <c r="Y202" s="46"/>
      <c r="Z202" s="93"/>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94"/>
      <c r="CD202" s="94"/>
      <c r="CE202" s="94"/>
      <c r="CF202" s="94"/>
      <c r="CG202" s="94"/>
      <c r="CH202" s="94"/>
      <c r="CI202" s="94"/>
      <c r="CJ202" s="94"/>
      <c r="CK202" s="94"/>
      <c r="CL202" s="94"/>
      <c r="CM202" s="94"/>
      <c r="CN202" s="94"/>
      <c r="CO202" s="94"/>
      <c r="CP202" s="94"/>
      <c r="CQ202" s="94"/>
      <c r="CR202" s="94"/>
      <c r="CS202" s="94"/>
      <c r="CT202" s="94"/>
      <c r="CU202" s="94"/>
      <c r="CV202" s="94"/>
      <c r="CW202" s="94"/>
      <c r="CX202" s="94"/>
      <c r="CY202" s="94"/>
      <c r="CZ202" s="94"/>
      <c r="DA202" s="94"/>
      <c r="DB202" s="94"/>
      <c r="DC202" s="94"/>
      <c r="DD202" s="94"/>
      <c r="DE202" s="94"/>
      <c r="DF202" s="94"/>
      <c r="DG202" s="94"/>
      <c r="DH202" s="94"/>
      <c r="DI202" s="94"/>
      <c r="DJ202" s="94"/>
      <c r="DK202" s="94"/>
      <c r="DL202" s="94"/>
      <c r="DM202" s="94"/>
      <c r="DN202" s="94"/>
      <c r="DO202" s="94"/>
      <c r="DP202" s="94"/>
      <c r="DQ202" s="94"/>
      <c r="DR202" s="94"/>
      <c r="DS202" s="94"/>
      <c r="DT202" s="94"/>
      <c r="DU202" s="94"/>
      <c r="DV202" s="94"/>
      <c r="DW202" s="94"/>
      <c r="DX202" s="94"/>
      <c r="DY202" s="94"/>
      <c r="DZ202" s="94"/>
      <c r="EA202" s="94"/>
      <c r="EB202" s="94"/>
      <c r="EC202" s="94"/>
      <c r="ED202" s="94"/>
      <c r="EE202" s="94"/>
      <c r="EF202" s="94"/>
      <c r="EG202" s="94"/>
      <c r="EH202" s="94"/>
      <c r="EI202" s="94"/>
      <c r="EJ202" s="94"/>
      <c r="EK202" s="94"/>
      <c r="EL202" s="94"/>
      <c r="EM202" s="94"/>
      <c r="EN202" s="94"/>
      <c r="EO202" s="94"/>
      <c r="EP202" s="94"/>
      <c r="EQ202" s="94"/>
      <c r="ER202" s="94"/>
      <c r="ES202" s="94"/>
      <c r="ET202" s="94"/>
      <c r="EU202" s="94"/>
      <c r="EV202" s="94"/>
      <c r="EW202" s="94"/>
      <c r="EX202" s="94"/>
      <c r="EY202" s="94"/>
      <c r="EZ202" s="94"/>
      <c r="FA202" s="94"/>
      <c r="FB202" s="94"/>
      <c r="FC202" s="94"/>
      <c r="FD202" s="94"/>
      <c r="FE202" s="94"/>
      <c r="FF202" s="94"/>
      <c r="FG202" s="94"/>
      <c r="FH202" s="94"/>
      <c r="FI202" s="94"/>
      <c r="FJ202" s="94"/>
      <c r="FK202" s="94"/>
      <c r="FL202" s="94"/>
      <c r="FM202" s="94"/>
      <c r="FN202" s="94"/>
      <c r="FO202" s="94"/>
      <c r="FP202" s="94"/>
      <c r="FQ202" s="94"/>
      <c r="FR202" s="94"/>
      <c r="FS202" s="94"/>
      <c r="FT202" s="94"/>
      <c r="FU202" s="94"/>
      <c r="FV202" s="94"/>
      <c r="FW202" s="94"/>
      <c r="FX202" s="94"/>
      <c r="FY202" s="94"/>
      <c r="FZ202" s="94"/>
      <c r="GA202" s="94"/>
      <c r="GB202" s="94"/>
      <c r="GC202" s="94"/>
      <c r="GD202" s="94"/>
      <c r="GE202" s="94"/>
      <c r="GF202" s="94"/>
      <c r="GG202" s="94"/>
      <c r="GH202" s="94"/>
      <c r="GI202" s="94"/>
      <c r="GJ202" s="94"/>
      <c r="GK202" s="94"/>
      <c r="GL202" s="94"/>
      <c r="GM202" s="94"/>
      <c r="GN202" s="94"/>
      <c r="GO202" s="94"/>
      <c r="GP202" s="94"/>
      <c r="GQ202" s="94"/>
      <c r="GR202" s="94"/>
      <c r="GS202" s="94"/>
      <c r="GT202" s="94"/>
      <c r="GU202" s="94"/>
      <c r="GV202" s="94"/>
      <c r="GW202" s="94"/>
      <c r="GX202" s="94"/>
      <c r="GY202" s="94"/>
      <c r="GZ202" s="94"/>
      <c r="HA202" s="1"/>
      <c r="HB202" s="1"/>
    </row>
    <row r="203" spans="1:210" s="239" customFormat="1" ht="10.199999999999999">
      <c r="A203" s="228"/>
      <c r="B203" s="229" t="s">
        <v>124</v>
      </c>
      <c r="C203" s="230"/>
      <c r="D203" s="229"/>
      <c r="E203" s="270"/>
      <c r="F203" s="116"/>
      <c r="G203" s="231"/>
      <c r="H203" s="228"/>
      <c r="I203" s="228" t="str">
        <f>$H$27</f>
        <v>Поступление сырья, материалов и проч. с/ст ингредиентов</v>
      </c>
      <c r="J203" s="228"/>
      <c r="K203" s="228"/>
      <c r="L203" s="228"/>
      <c r="M203" s="232"/>
      <c r="N203" s="233" t="str">
        <f t="shared" ref="N203:N212" si="884">IF(N124="","",N124)</f>
        <v/>
      </c>
      <c r="O203" s="228"/>
      <c r="P203" s="231"/>
      <c r="Q203" s="228" t="s">
        <v>26</v>
      </c>
      <c r="R203" s="228"/>
      <c r="S203" s="235"/>
      <c r="T203" s="228"/>
      <c r="U203" s="228"/>
      <c r="V203" s="228"/>
      <c r="W203" s="235">
        <f t="shared" ref="W203:W212" si="885">SUM($Y203:$HA203)</f>
        <v>0</v>
      </c>
      <c r="X203" s="236"/>
      <c r="Y203" s="231"/>
      <c r="Z203" s="237"/>
      <c r="AA203" s="249">
        <f t="shared" ref="AA203:BF203" si="886">IF(AA$8="",0,IF(AA$1=1,SUMIFS(177:177,$1:$1,"&gt;="&amp;1,$1:$1,"&lt;="&amp;INT($T188/30))+($T188/30-INT($T188/30))*SUMIFS(177:177,$1:$1,INT($T188/30)+1),0)+($T188/30-INT($T188/30))*SUMIFS(177:177,$1:$1,AA$1+INT($T188/30)+1)+(INT($T188/30)+1-$T188/30)*SUMIFS(177:177,$1:$1,AA$1+INT($T188/30)))</f>
        <v>0</v>
      </c>
      <c r="AB203" s="249">
        <f t="shared" si="886"/>
        <v>0</v>
      </c>
      <c r="AC203" s="249">
        <f t="shared" si="886"/>
        <v>0</v>
      </c>
      <c r="AD203" s="249">
        <f t="shared" si="886"/>
        <v>0</v>
      </c>
      <c r="AE203" s="249">
        <f t="shared" si="886"/>
        <v>0</v>
      </c>
      <c r="AF203" s="249">
        <f t="shared" si="886"/>
        <v>0</v>
      </c>
      <c r="AG203" s="249">
        <f t="shared" si="886"/>
        <v>0</v>
      </c>
      <c r="AH203" s="249">
        <f t="shared" si="886"/>
        <v>0</v>
      </c>
      <c r="AI203" s="249">
        <f t="shared" si="886"/>
        <v>0</v>
      </c>
      <c r="AJ203" s="249">
        <f t="shared" si="886"/>
        <v>0</v>
      </c>
      <c r="AK203" s="249">
        <f t="shared" si="886"/>
        <v>0</v>
      </c>
      <c r="AL203" s="249">
        <f t="shared" si="886"/>
        <v>0</v>
      </c>
      <c r="AM203" s="249">
        <f t="shared" si="886"/>
        <v>0</v>
      </c>
      <c r="AN203" s="249">
        <f t="shared" si="886"/>
        <v>0</v>
      </c>
      <c r="AO203" s="249">
        <f t="shared" si="886"/>
        <v>0</v>
      </c>
      <c r="AP203" s="249">
        <f t="shared" si="886"/>
        <v>0</v>
      </c>
      <c r="AQ203" s="249">
        <f t="shared" si="886"/>
        <v>0</v>
      </c>
      <c r="AR203" s="249">
        <f t="shared" si="886"/>
        <v>0</v>
      </c>
      <c r="AS203" s="249">
        <f t="shared" si="886"/>
        <v>0</v>
      </c>
      <c r="AT203" s="249">
        <f t="shared" si="886"/>
        <v>0</v>
      </c>
      <c r="AU203" s="249">
        <f t="shared" si="886"/>
        <v>0</v>
      </c>
      <c r="AV203" s="249">
        <f t="shared" si="886"/>
        <v>0</v>
      </c>
      <c r="AW203" s="249">
        <f t="shared" si="886"/>
        <v>0</v>
      </c>
      <c r="AX203" s="249">
        <f t="shared" si="886"/>
        <v>0</v>
      </c>
      <c r="AY203" s="249">
        <f t="shared" si="886"/>
        <v>0</v>
      </c>
      <c r="AZ203" s="249">
        <f t="shared" si="886"/>
        <v>0</v>
      </c>
      <c r="BA203" s="249">
        <f t="shared" si="886"/>
        <v>0</v>
      </c>
      <c r="BB203" s="249">
        <f t="shared" si="886"/>
        <v>0</v>
      </c>
      <c r="BC203" s="249">
        <f t="shared" si="886"/>
        <v>0</v>
      </c>
      <c r="BD203" s="249">
        <f t="shared" si="886"/>
        <v>0</v>
      </c>
      <c r="BE203" s="249">
        <f t="shared" si="886"/>
        <v>0</v>
      </c>
      <c r="BF203" s="249">
        <f t="shared" si="886"/>
        <v>0</v>
      </c>
      <c r="BG203" s="249">
        <f t="shared" ref="BG203:CL203" si="887">IF(BG$8="",0,IF(BG$1=1,SUMIFS(177:177,$1:$1,"&gt;="&amp;1,$1:$1,"&lt;="&amp;INT($T188/30))+($T188/30-INT($T188/30))*SUMIFS(177:177,$1:$1,INT($T188/30)+1),0)+($T188/30-INT($T188/30))*SUMIFS(177:177,$1:$1,BG$1+INT($T188/30)+1)+(INT($T188/30)+1-$T188/30)*SUMIFS(177:177,$1:$1,BG$1+INT($T188/30)))</f>
        <v>0</v>
      </c>
      <c r="BH203" s="249">
        <f t="shared" si="887"/>
        <v>0</v>
      </c>
      <c r="BI203" s="249">
        <f t="shared" si="887"/>
        <v>0</v>
      </c>
      <c r="BJ203" s="249">
        <f t="shared" si="887"/>
        <v>0</v>
      </c>
      <c r="BK203" s="249">
        <f t="shared" si="887"/>
        <v>0</v>
      </c>
      <c r="BL203" s="249">
        <f t="shared" si="887"/>
        <v>0</v>
      </c>
      <c r="BM203" s="249">
        <f t="shared" si="887"/>
        <v>0</v>
      </c>
      <c r="BN203" s="249">
        <f t="shared" si="887"/>
        <v>0</v>
      </c>
      <c r="BO203" s="249">
        <f t="shared" si="887"/>
        <v>0</v>
      </c>
      <c r="BP203" s="249">
        <f t="shared" si="887"/>
        <v>0</v>
      </c>
      <c r="BQ203" s="249">
        <f t="shared" si="887"/>
        <v>0</v>
      </c>
      <c r="BR203" s="249">
        <f t="shared" si="887"/>
        <v>0</v>
      </c>
      <c r="BS203" s="249">
        <f t="shared" si="887"/>
        <v>0</v>
      </c>
      <c r="BT203" s="249">
        <f t="shared" si="887"/>
        <v>0</v>
      </c>
      <c r="BU203" s="249">
        <f t="shared" si="887"/>
        <v>0</v>
      </c>
      <c r="BV203" s="249">
        <f t="shared" si="887"/>
        <v>0</v>
      </c>
      <c r="BW203" s="249">
        <f t="shared" si="887"/>
        <v>0</v>
      </c>
      <c r="BX203" s="249">
        <f t="shared" si="887"/>
        <v>0</v>
      </c>
      <c r="BY203" s="249">
        <f t="shared" si="887"/>
        <v>0</v>
      </c>
      <c r="BZ203" s="249">
        <f t="shared" si="887"/>
        <v>0</v>
      </c>
      <c r="CA203" s="249">
        <f t="shared" si="887"/>
        <v>0</v>
      </c>
      <c r="CB203" s="249">
        <f t="shared" si="887"/>
        <v>0</v>
      </c>
      <c r="CC203" s="249">
        <f t="shared" si="887"/>
        <v>0</v>
      </c>
      <c r="CD203" s="249">
        <f t="shared" si="887"/>
        <v>0</v>
      </c>
      <c r="CE203" s="249">
        <f t="shared" si="887"/>
        <v>0</v>
      </c>
      <c r="CF203" s="249">
        <f t="shared" si="887"/>
        <v>0</v>
      </c>
      <c r="CG203" s="249">
        <f t="shared" si="887"/>
        <v>0</v>
      </c>
      <c r="CH203" s="249">
        <f t="shared" si="887"/>
        <v>0</v>
      </c>
      <c r="CI203" s="249">
        <f t="shared" si="887"/>
        <v>0</v>
      </c>
      <c r="CJ203" s="249">
        <f t="shared" si="887"/>
        <v>0</v>
      </c>
      <c r="CK203" s="249">
        <f t="shared" si="887"/>
        <v>0</v>
      </c>
      <c r="CL203" s="249">
        <f t="shared" si="887"/>
        <v>0</v>
      </c>
      <c r="CM203" s="249">
        <f t="shared" ref="CM203:DG203" si="888">IF(CM$8="",0,IF(CM$1=1,SUMIFS(177:177,$1:$1,"&gt;="&amp;1,$1:$1,"&lt;="&amp;INT($T188/30))+($T188/30-INT($T188/30))*SUMIFS(177:177,$1:$1,INT($T188/30)+1),0)+($T188/30-INT($T188/30))*SUMIFS(177:177,$1:$1,CM$1+INT($T188/30)+1)+(INT($T188/30)+1-$T188/30)*SUMIFS(177:177,$1:$1,CM$1+INT($T188/30)))</f>
        <v>0</v>
      </c>
      <c r="CN203" s="249">
        <f t="shared" si="888"/>
        <v>0</v>
      </c>
      <c r="CO203" s="249">
        <f t="shared" si="888"/>
        <v>0</v>
      </c>
      <c r="CP203" s="249">
        <f t="shared" si="888"/>
        <v>0</v>
      </c>
      <c r="CQ203" s="249">
        <f t="shared" si="888"/>
        <v>0</v>
      </c>
      <c r="CR203" s="249">
        <f t="shared" si="888"/>
        <v>0</v>
      </c>
      <c r="CS203" s="249">
        <f t="shared" si="888"/>
        <v>0</v>
      </c>
      <c r="CT203" s="249">
        <f t="shared" si="888"/>
        <v>0</v>
      </c>
      <c r="CU203" s="249">
        <f t="shared" si="888"/>
        <v>0</v>
      </c>
      <c r="CV203" s="249">
        <f t="shared" si="888"/>
        <v>0</v>
      </c>
      <c r="CW203" s="249">
        <f t="shared" si="888"/>
        <v>0</v>
      </c>
      <c r="CX203" s="249">
        <f t="shared" si="888"/>
        <v>0</v>
      </c>
      <c r="CY203" s="249">
        <f t="shared" si="888"/>
        <v>0</v>
      </c>
      <c r="CZ203" s="249">
        <f t="shared" si="888"/>
        <v>0</v>
      </c>
      <c r="DA203" s="249">
        <f t="shared" si="888"/>
        <v>0</v>
      </c>
      <c r="DB203" s="249">
        <f t="shared" si="888"/>
        <v>0</v>
      </c>
      <c r="DC203" s="249">
        <f t="shared" si="888"/>
        <v>0</v>
      </c>
      <c r="DD203" s="249">
        <f t="shared" si="888"/>
        <v>0</v>
      </c>
      <c r="DE203" s="249">
        <f t="shared" si="888"/>
        <v>0</v>
      </c>
      <c r="DF203" s="249">
        <f t="shared" si="888"/>
        <v>0</v>
      </c>
      <c r="DG203" s="249">
        <f t="shared" si="888"/>
        <v>0</v>
      </c>
      <c r="DH203" s="249">
        <f t="shared" ref="DH203:FS203" si="889">IF(DH$8="",0,IF(DH$1=1,SUMIFS(177:177,$1:$1,"&gt;="&amp;1,$1:$1,"&lt;="&amp;INT($T188/30))+($T188/30-INT($T188/30))*SUMIFS(177:177,$1:$1,INT($T188/30)+1),0)+($T188/30-INT($T188/30))*SUMIFS(177:177,$1:$1,DH$1+INT($T188/30)+1)+(INT($T188/30)+1-$T188/30)*SUMIFS(177:177,$1:$1,DH$1+INT($T188/30)))</f>
        <v>0</v>
      </c>
      <c r="DI203" s="249">
        <f t="shared" si="889"/>
        <v>0</v>
      </c>
      <c r="DJ203" s="249">
        <f t="shared" si="889"/>
        <v>0</v>
      </c>
      <c r="DK203" s="249">
        <f t="shared" si="889"/>
        <v>0</v>
      </c>
      <c r="DL203" s="249">
        <f t="shared" si="889"/>
        <v>0</v>
      </c>
      <c r="DM203" s="249">
        <f t="shared" si="889"/>
        <v>0</v>
      </c>
      <c r="DN203" s="249">
        <f t="shared" si="889"/>
        <v>0</v>
      </c>
      <c r="DO203" s="249">
        <f t="shared" si="889"/>
        <v>0</v>
      </c>
      <c r="DP203" s="249">
        <f t="shared" si="889"/>
        <v>0</v>
      </c>
      <c r="DQ203" s="249">
        <f t="shared" si="889"/>
        <v>0</v>
      </c>
      <c r="DR203" s="249">
        <f t="shared" si="889"/>
        <v>0</v>
      </c>
      <c r="DS203" s="249">
        <f t="shared" si="889"/>
        <v>0</v>
      </c>
      <c r="DT203" s="249">
        <f t="shared" si="889"/>
        <v>0</v>
      </c>
      <c r="DU203" s="249">
        <f t="shared" si="889"/>
        <v>0</v>
      </c>
      <c r="DV203" s="249">
        <f t="shared" si="889"/>
        <v>0</v>
      </c>
      <c r="DW203" s="249">
        <f t="shared" si="889"/>
        <v>0</v>
      </c>
      <c r="DX203" s="249">
        <f t="shared" si="889"/>
        <v>0</v>
      </c>
      <c r="DY203" s="249">
        <f t="shared" si="889"/>
        <v>0</v>
      </c>
      <c r="DZ203" s="249">
        <f t="shared" si="889"/>
        <v>0</v>
      </c>
      <c r="EA203" s="249">
        <f t="shared" si="889"/>
        <v>0</v>
      </c>
      <c r="EB203" s="249">
        <f t="shared" si="889"/>
        <v>0</v>
      </c>
      <c r="EC203" s="249">
        <f t="shared" si="889"/>
        <v>0</v>
      </c>
      <c r="ED203" s="249">
        <f t="shared" si="889"/>
        <v>0</v>
      </c>
      <c r="EE203" s="249">
        <f t="shared" si="889"/>
        <v>0</v>
      </c>
      <c r="EF203" s="249">
        <f t="shared" si="889"/>
        <v>0</v>
      </c>
      <c r="EG203" s="249">
        <f t="shared" si="889"/>
        <v>0</v>
      </c>
      <c r="EH203" s="249">
        <f t="shared" si="889"/>
        <v>0</v>
      </c>
      <c r="EI203" s="249">
        <f t="shared" si="889"/>
        <v>0</v>
      </c>
      <c r="EJ203" s="249">
        <f t="shared" si="889"/>
        <v>0</v>
      </c>
      <c r="EK203" s="249">
        <f t="shared" si="889"/>
        <v>0</v>
      </c>
      <c r="EL203" s="249">
        <f t="shared" si="889"/>
        <v>0</v>
      </c>
      <c r="EM203" s="249">
        <f t="shared" si="889"/>
        <v>0</v>
      </c>
      <c r="EN203" s="249">
        <f t="shared" si="889"/>
        <v>0</v>
      </c>
      <c r="EO203" s="249">
        <f t="shared" si="889"/>
        <v>0</v>
      </c>
      <c r="EP203" s="249">
        <f t="shared" si="889"/>
        <v>0</v>
      </c>
      <c r="EQ203" s="249">
        <f t="shared" si="889"/>
        <v>0</v>
      </c>
      <c r="ER203" s="249">
        <f t="shared" si="889"/>
        <v>0</v>
      </c>
      <c r="ES203" s="249">
        <f t="shared" si="889"/>
        <v>0</v>
      </c>
      <c r="ET203" s="249">
        <f t="shared" si="889"/>
        <v>0</v>
      </c>
      <c r="EU203" s="249">
        <f t="shared" si="889"/>
        <v>0</v>
      </c>
      <c r="EV203" s="249">
        <f t="shared" si="889"/>
        <v>0</v>
      </c>
      <c r="EW203" s="249">
        <f t="shared" si="889"/>
        <v>0</v>
      </c>
      <c r="EX203" s="249">
        <f t="shared" si="889"/>
        <v>0</v>
      </c>
      <c r="EY203" s="249">
        <f t="shared" si="889"/>
        <v>0</v>
      </c>
      <c r="EZ203" s="249">
        <f t="shared" si="889"/>
        <v>0</v>
      </c>
      <c r="FA203" s="249">
        <f t="shared" si="889"/>
        <v>0</v>
      </c>
      <c r="FB203" s="249">
        <f t="shared" si="889"/>
        <v>0</v>
      </c>
      <c r="FC203" s="249">
        <f t="shared" si="889"/>
        <v>0</v>
      </c>
      <c r="FD203" s="249">
        <f t="shared" si="889"/>
        <v>0</v>
      </c>
      <c r="FE203" s="249">
        <f t="shared" si="889"/>
        <v>0</v>
      </c>
      <c r="FF203" s="249">
        <f t="shared" si="889"/>
        <v>0</v>
      </c>
      <c r="FG203" s="249">
        <f t="shared" si="889"/>
        <v>0</v>
      </c>
      <c r="FH203" s="249">
        <f t="shared" si="889"/>
        <v>0</v>
      </c>
      <c r="FI203" s="249">
        <f t="shared" si="889"/>
        <v>0</v>
      </c>
      <c r="FJ203" s="249">
        <f t="shared" si="889"/>
        <v>0</v>
      </c>
      <c r="FK203" s="249">
        <f t="shared" si="889"/>
        <v>0</v>
      </c>
      <c r="FL203" s="249">
        <f t="shared" si="889"/>
        <v>0</v>
      </c>
      <c r="FM203" s="249">
        <f t="shared" si="889"/>
        <v>0</v>
      </c>
      <c r="FN203" s="249">
        <f t="shared" si="889"/>
        <v>0</v>
      </c>
      <c r="FO203" s="249">
        <f t="shared" si="889"/>
        <v>0</v>
      </c>
      <c r="FP203" s="249">
        <f t="shared" si="889"/>
        <v>0</v>
      </c>
      <c r="FQ203" s="249">
        <f t="shared" si="889"/>
        <v>0</v>
      </c>
      <c r="FR203" s="249">
        <f t="shared" si="889"/>
        <v>0</v>
      </c>
      <c r="FS203" s="249">
        <f t="shared" si="889"/>
        <v>0</v>
      </c>
      <c r="FT203" s="249">
        <f t="shared" ref="FT203:GZ203" si="890">IF(FT$8="",0,IF(FT$1=1,SUMIFS(177:177,$1:$1,"&gt;="&amp;1,$1:$1,"&lt;="&amp;INT($T188/30))+($T188/30-INT($T188/30))*SUMIFS(177:177,$1:$1,INT($T188/30)+1),0)+($T188/30-INT($T188/30))*SUMIFS(177:177,$1:$1,FT$1+INT($T188/30)+1)+(INT($T188/30)+1-$T188/30)*SUMIFS(177:177,$1:$1,FT$1+INT($T188/30)))</f>
        <v>0</v>
      </c>
      <c r="FU203" s="249">
        <f t="shared" si="890"/>
        <v>0</v>
      </c>
      <c r="FV203" s="249">
        <f t="shared" si="890"/>
        <v>0</v>
      </c>
      <c r="FW203" s="249">
        <f t="shared" si="890"/>
        <v>0</v>
      </c>
      <c r="FX203" s="249">
        <f t="shared" si="890"/>
        <v>0</v>
      </c>
      <c r="FY203" s="249">
        <f t="shared" si="890"/>
        <v>0</v>
      </c>
      <c r="FZ203" s="249">
        <f t="shared" si="890"/>
        <v>0</v>
      </c>
      <c r="GA203" s="249">
        <f t="shared" si="890"/>
        <v>0</v>
      </c>
      <c r="GB203" s="249">
        <f t="shared" si="890"/>
        <v>0</v>
      </c>
      <c r="GC203" s="249">
        <f t="shared" si="890"/>
        <v>0</v>
      </c>
      <c r="GD203" s="249">
        <f t="shared" si="890"/>
        <v>0</v>
      </c>
      <c r="GE203" s="249">
        <f t="shared" si="890"/>
        <v>0</v>
      </c>
      <c r="GF203" s="249">
        <f t="shared" si="890"/>
        <v>0</v>
      </c>
      <c r="GG203" s="249">
        <f t="shared" si="890"/>
        <v>0</v>
      </c>
      <c r="GH203" s="249">
        <f t="shared" si="890"/>
        <v>0</v>
      </c>
      <c r="GI203" s="249">
        <f t="shared" si="890"/>
        <v>0</v>
      </c>
      <c r="GJ203" s="249">
        <f t="shared" si="890"/>
        <v>0</v>
      </c>
      <c r="GK203" s="249">
        <f t="shared" si="890"/>
        <v>0</v>
      </c>
      <c r="GL203" s="249">
        <f t="shared" si="890"/>
        <v>0</v>
      </c>
      <c r="GM203" s="249">
        <f t="shared" si="890"/>
        <v>0</v>
      </c>
      <c r="GN203" s="249">
        <f t="shared" si="890"/>
        <v>0</v>
      </c>
      <c r="GO203" s="249">
        <f t="shared" si="890"/>
        <v>0</v>
      </c>
      <c r="GP203" s="249">
        <f t="shared" si="890"/>
        <v>0</v>
      </c>
      <c r="GQ203" s="249">
        <f t="shared" si="890"/>
        <v>0</v>
      </c>
      <c r="GR203" s="249">
        <f t="shared" si="890"/>
        <v>0</v>
      </c>
      <c r="GS203" s="249">
        <f t="shared" si="890"/>
        <v>0</v>
      </c>
      <c r="GT203" s="249">
        <f t="shared" si="890"/>
        <v>0</v>
      </c>
      <c r="GU203" s="249">
        <f t="shared" si="890"/>
        <v>0</v>
      </c>
      <c r="GV203" s="249">
        <f t="shared" si="890"/>
        <v>0</v>
      </c>
      <c r="GW203" s="249">
        <f t="shared" si="890"/>
        <v>0</v>
      </c>
      <c r="GX203" s="249">
        <f t="shared" si="890"/>
        <v>0</v>
      </c>
      <c r="GY203" s="249">
        <f t="shared" si="890"/>
        <v>0</v>
      </c>
      <c r="GZ203" s="249">
        <f t="shared" si="890"/>
        <v>0</v>
      </c>
      <c r="HA203" s="228"/>
      <c r="HB203" s="228"/>
    </row>
    <row r="204" spans="1:210" s="239" customFormat="1" ht="10.199999999999999">
      <c r="A204" s="228"/>
      <c r="B204" s="229"/>
      <c r="C204" s="230"/>
      <c r="D204" s="229"/>
      <c r="E204" s="270"/>
      <c r="F204" s="116"/>
      <c r="G204" s="231"/>
      <c r="H204" s="228"/>
      <c r="I204" s="228" t="str">
        <f t="shared" ref="I204:I212" si="891">$H$27</f>
        <v>Поступление сырья, материалов и проч. с/ст ингредиентов</v>
      </c>
      <c r="J204" s="228"/>
      <c r="K204" s="228"/>
      <c r="L204" s="228"/>
      <c r="M204" s="232"/>
      <c r="N204" s="233" t="str">
        <f t="shared" si="884"/>
        <v/>
      </c>
      <c r="O204" s="228"/>
      <c r="P204" s="231"/>
      <c r="Q204" s="228" t="s">
        <v>26</v>
      </c>
      <c r="R204" s="228"/>
      <c r="S204" s="235"/>
      <c r="T204" s="228"/>
      <c r="U204" s="228"/>
      <c r="V204" s="228"/>
      <c r="W204" s="235">
        <f t="shared" si="885"/>
        <v>0</v>
      </c>
      <c r="X204" s="236"/>
      <c r="Y204" s="231"/>
      <c r="Z204" s="237"/>
      <c r="AA204" s="249">
        <f t="shared" ref="AA204:BF204" si="892">IF(AA$8="",0,IF(AA$1=1,SUMIFS(178:178,$1:$1,"&gt;="&amp;1,$1:$1,"&lt;="&amp;INT($T189/30))+($T189/30-INT($T189/30))*SUMIFS(178:178,$1:$1,INT($T189/30)+1),0)+($T189/30-INT($T189/30))*SUMIFS(178:178,$1:$1,AA$1+INT($T189/30)+1)+(INT($T189/30)+1-$T189/30)*SUMIFS(178:178,$1:$1,AA$1+INT($T189/30)))</f>
        <v>0</v>
      </c>
      <c r="AB204" s="249">
        <f t="shared" si="892"/>
        <v>0</v>
      </c>
      <c r="AC204" s="249">
        <f t="shared" si="892"/>
        <v>0</v>
      </c>
      <c r="AD204" s="249">
        <f t="shared" si="892"/>
        <v>0</v>
      </c>
      <c r="AE204" s="249">
        <f t="shared" si="892"/>
        <v>0</v>
      </c>
      <c r="AF204" s="249">
        <f t="shared" si="892"/>
        <v>0</v>
      </c>
      <c r="AG204" s="249">
        <f t="shared" si="892"/>
        <v>0</v>
      </c>
      <c r="AH204" s="249">
        <f t="shared" si="892"/>
        <v>0</v>
      </c>
      <c r="AI204" s="249">
        <f t="shared" si="892"/>
        <v>0</v>
      </c>
      <c r="AJ204" s="249">
        <f t="shared" si="892"/>
        <v>0</v>
      </c>
      <c r="AK204" s="249">
        <f t="shared" si="892"/>
        <v>0</v>
      </c>
      <c r="AL204" s="249">
        <f t="shared" si="892"/>
        <v>0</v>
      </c>
      <c r="AM204" s="249">
        <f t="shared" si="892"/>
        <v>0</v>
      </c>
      <c r="AN204" s="249">
        <f t="shared" si="892"/>
        <v>0</v>
      </c>
      <c r="AO204" s="249">
        <f t="shared" si="892"/>
        <v>0</v>
      </c>
      <c r="AP204" s="249">
        <f t="shared" si="892"/>
        <v>0</v>
      </c>
      <c r="AQ204" s="249">
        <f t="shared" si="892"/>
        <v>0</v>
      </c>
      <c r="AR204" s="249">
        <f t="shared" si="892"/>
        <v>0</v>
      </c>
      <c r="AS204" s="249">
        <f t="shared" si="892"/>
        <v>0</v>
      </c>
      <c r="AT204" s="249">
        <f t="shared" si="892"/>
        <v>0</v>
      </c>
      <c r="AU204" s="249">
        <f t="shared" si="892"/>
        <v>0</v>
      </c>
      <c r="AV204" s="249">
        <f t="shared" si="892"/>
        <v>0</v>
      </c>
      <c r="AW204" s="249">
        <f t="shared" si="892"/>
        <v>0</v>
      </c>
      <c r="AX204" s="249">
        <f t="shared" si="892"/>
        <v>0</v>
      </c>
      <c r="AY204" s="249">
        <f t="shared" si="892"/>
        <v>0</v>
      </c>
      <c r="AZ204" s="249">
        <f t="shared" si="892"/>
        <v>0</v>
      </c>
      <c r="BA204" s="249">
        <f t="shared" si="892"/>
        <v>0</v>
      </c>
      <c r="BB204" s="249">
        <f t="shared" si="892"/>
        <v>0</v>
      </c>
      <c r="BC204" s="249">
        <f t="shared" si="892"/>
        <v>0</v>
      </c>
      <c r="BD204" s="249">
        <f t="shared" si="892"/>
        <v>0</v>
      </c>
      <c r="BE204" s="249">
        <f t="shared" si="892"/>
        <v>0</v>
      </c>
      <c r="BF204" s="249">
        <f t="shared" si="892"/>
        <v>0</v>
      </c>
      <c r="BG204" s="249">
        <f t="shared" ref="BG204:CL204" si="893">IF(BG$8="",0,IF(BG$1=1,SUMIFS(178:178,$1:$1,"&gt;="&amp;1,$1:$1,"&lt;="&amp;INT($T189/30))+($T189/30-INT($T189/30))*SUMIFS(178:178,$1:$1,INT($T189/30)+1),0)+($T189/30-INT($T189/30))*SUMIFS(178:178,$1:$1,BG$1+INT($T189/30)+1)+(INT($T189/30)+1-$T189/30)*SUMIFS(178:178,$1:$1,BG$1+INT($T189/30)))</f>
        <v>0</v>
      </c>
      <c r="BH204" s="249">
        <f t="shared" si="893"/>
        <v>0</v>
      </c>
      <c r="BI204" s="249">
        <f t="shared" si="893"/>
        <v>0</v>
      </c>
      <c r="BJ204" s="249">
        <f t="shared" si="893"/>
        <v>0</v>
      </c>
      <c r="BK204" s="249">
        <f t="shared" si="893"/>
        <v>0</v>
      </c>
      <c r="BL204" s="249">
        <f t="shared" si="893"/>
        <v>0</v>
      </c>
      <c r="BM204" s="249">
        <f t="shared" si="893"/>
        <v>0</v>
      </c>
      <c r="BN204" s="249">
        <f t="shared" si="893"/>
        <v>0</v>
      </c>
      <c r="BO204" s="249">
        <f t="shared" si="893"/>
        <v>0</v>
      </c>
      <c r="BP204" s="249">
        <f t="shared" si="893"/>
        <v>0</v>
      </c>
      <c r="BQ204" s="249">
        <f t="shared" si="893"/>
        <v>0</v>
      </c>
      <c r="BR204" s="249">
        <f t="shared" si="893"/>
        <v>0</v>
      </c>
      <c r="BS204" s="249">
        <f t="shared" si="893"/>
        <v>0</v>
      </c>
      <c r="BT204" s="249">
        <f t="shared" si="893"/>
        <v>0</v>
      </c>
      <c r="BU204" s="249">
        <f t="shared" si="893"/>
        <v>0</v>
      </c>
      <c r="BV204" s="249">
        <f t="shared" si="893"/>
        <v>0</v>
      </c>
      <c r="BW204" s="249">
        <f t="shared" si="893"/>
        <v>0</v>
      </c>
      <c r="BX204" s="249">
        <f t="shared" si="893"/>
        <v>0</v>
      </c>
      <c r="BY204" s="249">
        <f t="shared" si="893"/>
        <v>0</v>
      </c>
      <c r="BZ204" s="249">
        <f t="shared" si="893"/>
        <v>0</v>
      </c>
      <c r="CA204" s="249">
        <f t="shared" si="893"/>
        <v>0</v>
      </c>
      <c r="CB204" s="249">
        <f t="shared" si="893"/>
        <v>0</v>
      </c>
      <c r="CC204" s="249">
        <f t="shared" si="893"/>
        <v>0</v>
      </c>
      <c r="CD204" s="249">
        <f t="shared" si="893"/>
        <v>0</v>
      </c>
      <c r="CE204" s="249">
        <f t="shared" si="893"/>
        <v>0</v>
      </c>
      <c r="CF204" s="249">
        <f t="shared" si="893"/>
        <v>0</v>
      </c>
      <c r="CG204" s="249">
        <f t="shared" si="893"/>
        <v>0</v>
      </c>
      <c r="CH204" s="249">
        <f t="shared" si="893"/>
        <v>0</v>
      </c>
      <c r="CI204" s="249">
        <f t="shared" si="893"/>
        <v>0</v>
      </c>
      <c r="CJ204" s="249">
        <f t="shared" si="893"/>
        <v>0</v>
      </c>
      <c r="CK204" s="249">
        <f t="shared" si="893"/>
        <v>0</v>
      </c>
      <c r="CL204" s="249">
        <f t="shared" si="893"/>
        <v>0</v>
      </c>
      <c r="CM204" s="249">
        <f t="shared" ref="CM204:DG204" si="894">IF(CM$8="",0,IF(CM$1=1,SUMIFS(178:178,$1:$1,"&gt;="&amp;1,$1:$1,"&lt;="&amp;INT($T189/30))+($T189/30-INT($T189/30))*SUMIFS(178:178,$1:$1,INT($T189/30)+1),0)+($T189/30-INT($T189/30))*SUMIFS(178:178,$1:$1,CM$1+INT($T189/30)+1)+(INT($T189/30)+1-$T189/30)*SUMIFS(178:178,$1:$1,CM$1+INT($T189/30)))</f>
        <v>0</v>
      </c>
      <c r="CN204" s="249">
        <f t="shared" si="894"/>
        <v>0</v>
      </c>
      <c r="CO204" s="249">
        <f t="shared" si="894"/>
        <v>0</v>
      </c>
      <c r="CP204" s="249">
        <f t="shared" si="894"/>
        <v>0</v>
      </c>
      <c r="CQ204" s="249">
        <f t="shared" si="894"/>
        <v>0</v>
      </c>
      <c r="CR204" s="249">
        <f t="shared" si="894"/>
        <v>0</v>
      </c>
      <c r="CS204" s="249">
        <f t="shared" si="894"/>
        <v>0</v>
      </c>
      <c r="CT204" s="249">
        <f t="shared" si="894"/>
        <v>0</v>
      </c>
      <c r="CU204" s="249">
        <f t="shared" si="894"/>
        <v>0</v>
      </c>
      <c r="CV204" s="249">
        <f t="shared" si="894"/>
        <v>0</v>
      </c>
      <c r="CW204" s="249">
        <f t="shared" si="894"/>
        <v>0</v>
      </c>
      <c r="CX204" s="249">
        <f t="shared" si="894"/>
        <v>0</v>
      </c>
      <c r="CY204" s="249">
        <f t="shared" si="894"/>
        <v>0</v>
      </c>
      <c r="CZ204" s="249">
        <f t="shared" si="894"/>
        <v>0</v>
      </c>
      <c r="DA204" s="249">
        <f t="shared" si="894"/>
        <v>0</v>
      </c>
      <c r="DB204" s="249">
        <f t="shared" si="894"/>
        <v>0</v>
      </c>
      <c r="DC204" s="249">
        <f t="shared" si="894"/>
        <v>0</v>
      </c>
      <c r="DD204" s="249">
        <f t="shared" si="894"/>
        <v>0</v>
      </c>
      <c r="DE204" s="249">
        <f t="shared" si="894"/>
        <v>0</v>
      </c>
      <c r="DF204" s="249">
        <f t="shared" si="894"/>
        <v>0</v>
      </c>
      <c r="DG204" s="249">
        <f t="shared" si="894"/>
        <v>0</v>
      </c>
      <c r="DH204" s="249">
        <f t="shared" ref="DH204:FS204" si="895">IF(DH$8="",0,IF(DH$1=1,SUMIFS(178:178,$1:$1,"&gt;="&amp;1,$1:$1,"&lt;="&amp;INT($T189/30))+($T189/30-INT($T189/30))*SUMIFS(178:178,$1:$1,INT($T189/30)+1),0)+($T189/30-INT($T189/30))*SUMIFS(178:178,$1:$1,DH$1+INT($T189/30)+1)+(INT($T189/30)+1-$T189/30)*SUMIFS(178:178,$1:$1,DH$1+INT($T189/30)))</f>
        <v>0</v>
      </c>
      <c r="DI204" s="249">
        <f t="shared" si="895"/>
        <v>0</v>
      </c>
      <c r="DJ204" s="249">
        <f t="shared" si="895"/>
        <v>0</v>
      </c>
      <c r="DK204" s="249">
        <f t="shared" si="895"/>
        <v>0</v>
      </c>
      <c r="DL204" s="249">
        <f t="shared" si="895"/>
        <v>0</v>
      </c>
      <c r="DM204" s="249">
        <f t="shared" si="895"/>
        <v>0</v>
      </c>
      <c r="DN204" s="249">
        <f t="shared" si="895"/>
        <v>0</v>
      </c>
      <c r="DO204" s="249">
        <f t="shared" si="895"/>
        <v>0</v>
      </c>
      <c r="DP204" s="249">
        <f t="shared" si="895"/>
        <v>0</v>
      </c>
      <c r="DQ204" s="249">
        <f t="shared" si="895"/>
        <v>0</v>
      </c>
      <c r="DR204" s="249">
        <f t="shared" si="895"/>
        <v>0</v>
      </c>
      <c r="DS204" s="249">
        <f t="shared" si="895"/>
        <v>0</v>
      </c>
      <c r="DT204" s="249">
        <f t="shared" si="895"/>
        <v>0</v>
      </c>
      <c r="DU204" s="249">
        <f t="shared" si="895"/>
        <v>0</v>
      </c>
      <c r="DV204" s="249">
        <f t="shared" si="895"/>
        <v>0</v>
      </c>
      <c r="DW204" s="249">
        <f t="shared" si="895"/>
        <v>0</v>
      </c>
      <c r="DX204" s="249">
        <f t="shared" si="895"/>
        <v>0</v>
      </c>
      <c r="DY204" s="249">
        <f t="shared" si="895"/>
        <v>0</v>
      </c>
      <c r="DZ204" s="249">
        <f t="shared" si="895"/>
        <v>0</v>
      </c>
      <c r="EA204" s="249">
        <f t="shared" si="895"/>
        <v>0</v>
      </c>
      <c r="EB204" s="249">
        <f t="shared" si="895"/>
        <v>0</v>
      </c>
      <c r="EC204" s="249">
        <f t="shared" si="895"/>
        <v>0</v>
      </c>
      <c r="ED204" s="249">
        <f t="shared" si="895"/>
        <v>0</v>
      </c>
      <c r="EE204" s="249">
        <f t="shared" si="895"/>
        <v>0</v>
      </c>
      <c r="EF204" s="249">
        <f t="shared" si="895"/>
        <v>0</v>
      </c>
      <c r="EG204" s="249">
        <f t="shared" si="895"/>
        <v>0</v>
      </c>
      <c r="EH204" s="249">
        <f t="shared" si="895"/>
        <v>0</v>
      </c>
      <c r="EI204" s="249">
        <f t="shared" si="895"/>
        <v>0</v>
      </c>
      <c r="EJ204" s="249">
        <f t="shared" si="895"/>
        <v>0</v>
      </c>
      <c r="EK204" s="249">
        <f t="shared" si="895"/>
        <v>0</v>
      </c>
      <c r="EL204" s="249">
        <f t="shared" si="895"/>
        <v>0</v>
      </c>
      <c r="EM204" s="249">
        <f t="shared" si="895"/>
        <v>0</v>
      </c>
      <c r="EN204" s="249">
        <f t="shared" si="895"/>
        <v>0</v>
      </c>
      <c r="EO204" s="249">
        <f t="shared" si="895"/>
        <v>0</v>
      </c>
      <c r="EP204" s="249">
        <f t="shared" si="895"/>
        <v>0</v>
      </c>
      <c r="EQ204" s="249">
        <f t="shared" si="895"/>
        <v>0</v>
      </c>
      <c r="ER204" s="249">
        <f t="shared" si="895"/>
        <v>0</v>
      </c>
      <c r="ES204" s="249">
        <f t="shared" si="895"/>
        <v>0</v>
      </c>
      <c r="ET204" s="249">
        <f t="shared" si="895"/>
        <v>0</v>
      </c>
      <c r="EU204" s="249">
        <f t="shared" si="895"/>
        <v>0</v>
      </c>
      <c r="EV204" s="249">
        <f t="shared" si="895"/>
        <v>0</v>
      </c>
      <c r="EW204" s="249">
        <f t="shared" si="895"/>
        <v>0</v>
      </c>
      <c r="EX204" s="249">
        <f t="shared" si="895"/>
        <v>0</v>
      </c>
      <c r="EY204" s="249">
        <f t="shared" si="895"/>
        <v>0</v>
      </c>
      <c r="EZ204" s="249">
        <f t="shared" si="895"/>
        <v>0</v>
      </c>
      <c r="FA204" s="249">
        <f t="shared" si="895"/>
        <v>0</v>
      </c>
      <c r="FB204" s="249">
        <f t="shared" si="895"/>
        <v>0</v>
      </c>
      <c r="FC204" s="249">
        <f t="shared" si="895"/>
        <v>0</v>
      </c>
      <c r="FD204" s="249">
        <f t="shared" si="895"/>
        <v>0</v>
      </c>
      <c r="FE204" s="249">
        <f t="shared" si="895"/>
        <v>0</v>
      </c>
      <c r="FF204" s="249">
        <f t="shared" si="895"/>
        <v>0</v>
      </c>
      <c r="FG204" s="249">
        <f t="shared" si="895"/>
        <v>0</v>
      </c>
      <c r="FH204" s="249">
        <f t="shared" si="895"/>
        <v>0</v>
      </c>
      <c r="FI204" s="249">
        <f t="shared" si="895"/>
        <v>0</v>
      </c>
      <c r="FJ204" s="249">
        <f t="shared" si="895"/>
        <v>0</v>
      </c>
      <c r="FK204" s="249">
        <f t="shared" si="895"/>
        <v>0</v>
      </c>
      <c r="FL204" s="249">
        <f t="shared" si="895"/>
        <v>0</v>
      </c>
      <c r="FM204" s="249">
        <f t="shared" si="895"/>
        <v>0</v>
      </c>
      <c r="FN204" s="249">
        <f t="shared" si="895"/>
        <v>0</v>
      </c>
      <c r="FO204" s="249">
        <f t="shared" si="895"/>
        <v>0</v>
      </c>
      <c r="FP204" s="249">
        <f t="shared" si="895"/>
        <v>0</v>
      </c>
      <c r="FQ204" s="249">
        <f t="shared" si="895"/>
        <v>0</v>
      </c>
      <c r="FR204" s="249">
        <f t="shared" si="895"/>
        <v>0</v>
      </c>
      <c r="FS204" s="249">
        <f t="shared" si="895"/>
        <v>0</v>
      </c>
      <c r="FT204" s="249">
        <f t="shared" ref="FT204:GZ204" si="896">IF(FT$8="",0,IF(FT$1=1,SUMIFS(178:178,$1:$1,"&gt;="&amp;1,$1:$1,"&lt;="&amp;INT($T189/30))+($T189/30-INT($T189/30))*SUMIFS(178:178,$1:$1,INT($T189/30)+1),0)+($T189/30-INT($T189/30))*SUMIFS(178:178,$1:$1,FT$1+INT($T189/30)+1)+(INT($T189/30)+1-$T189/30)*SUMIFS(178:178,$1:$1,FT$1+INT($T189/30)))</f>
        <v>0</v>
      </c>
      <c r="FU204" s="249">
        <f t="shared" si="896"/>
        <v>0</v>
      </c>
      <c r="FV204" s="249">
        <f t="shared" si="896"/>
        <v>0</v>
      </c>
      <c r="FW204" s="249">
        <f t="shared" si="896"/>
        <v>0</v>
      </c>
      <c r="FX204" s="249">
        <f t="shared" si="896"/>
        <v>0</v>
      </c>
      <c r="FY204" s="249">
        <f t="shared" si="896"/>
        <v>0</v>
      </c>
      <c r="FZ204" s="249">
        <f t="shared" si="896"/>
        <v>0</v>
      </c>
      <c r="GA204" s="249">
        <f t="shared" si="896"/>
        <v>0</v>
      </c>
      <c r="GB204" s="249">
        <f t="shared" si="896"/>
        <v>0</v>
      </c>
      <c r="GC204" s="249">
        <f t="shared" si="896"/>
        <v>0</v>
      </c>
      <c r="GD204" s="249">
        <f t="shared" si="896"/>
        <v>0</v>
      </c>
      <c r="GE204" s="249">
        <f t="shared" si="896"/>
        <v>0</v>
      </c>
      <c r="GF204" s="249">
        <f t="shared" si="896"/>
        <v>0</v>
      </c>
      <c r="GG204" s="249">
        <f t="shared" si="896"/>
        <v>0</v>
      </c>
      <c r="GH204" s="249">
        <f t="shared" si="896"/>
        <v>0</v>
      </c>
      <c r="GI204" s="249">
        <f t="shared" si="896"/>
        <v>0</v>
      </c>
      <c r="GJ204" s="249">
        <f t="shared" si="896"/>
        <v>0</v>
      </c>
      <c r="GK204" s="249">
        <f t="shared" si="896"/>
        <v>0</v>
      </c>
      <c r="GL204" s="249">
        <f t="shared" si="896"/>
        <v>0</v>
      </c>
      <c r="GM204" s="249">
        <f t="shared" si="896"/>
        <v>0</v>
      </c>
      <c r="GN204" s="249">
        <f t="shared" si="896"/>
        <v>0</v>
      </c>
      <c r="GO204" s="249">
        <f t="shared" si="896"/>
        <v>0</v>
      </c>
      <c r="GP204" s="249">
        <f t="shared" si="896"/>
        <v>0</v>
      </c>
      <c r="GQ204" s="249">
        <f t="shared" si="896"/>
        <v>0</v>
      </c>
      <c r="GR204" s="249">
        <f t="shared" si="896"/>
        <v>0</v>
      </c>
      <c r="GS204" s="249">
        <f t="shared" si="896"/>
        <v>0</v>
      </c>
      <c r="GT204" s="249">
        <f t="shared" si="896"/>
        <v>0</v>
      </c>
      <c r="GU204" s="249">
        <f t="shared" si="896"/>
        <v>0</v>
      </c>
      <c r="GV204" s="249">
        <f t="shared" si="896"/>
        <v>0</v>
      </c>
      <c r="GW204" s="249">
        <f t="shared" si="896"/>
        <v>0</v>
      </c>
      <c r="GX204" s="249">
        <f t="shared" si="896"/>
        <v>0</v>
      </c>
      <c r="GY204" s="249">
        <f t="shared" si="896"/>
        <v>0</v>
      </c>
      <c r="GZ204" s="249">
        <f t="shared" si="896"/>
        <v>0</v>
      </c>
      <c r="HA204" s="228"/>
      <c r="HB204" s="228"/>
    </row>
    <row r="205" spans="1:210" s="239" customFormat="1" ht="10.199999999999999">
      <c r="A205" s="228"/>
      <c r="B205" s="229"/>
      <c r="C205" s="228"/>
      <c r="D205" s="229"/>
      <c r="E205" s="270"/>
      <c r="F205" s="116"/>
      <c r="G205" s="231"/>
      <c r="H205" s="228"/>
      <c r="I205" s="228" t="str">
        <f t="shared" si="891"/>
        <v>Поступление сырья, материалов и проч. с/ст ингредиентов</v>
      </c>
      <c r="J205" s="228"/>
      <c r="K205" s="228"/>
      <c r="L205" s="228"/>
      <c r="M205" s="232"/>
      <c r="N205" s="233" t="str">
        <f t="shared" si="884"/>
        <v/>
      </c>
      <c r="O205" s="228"/>
      <c r="P205" s="231"/>
      <c r="Q205" s="228" t="s">
        <v>26</v>
      </c>
      <c r="R205" s="228"/>
      <c r="S205" s="235"/>
      <c r="T205" s="228"/>
      <c r="U205" s="228"/>
      <c r="V205" s="228"/>
      <c r="W205" s="235">
        <f t="shared" si="885"/>
        <v>0</v>
      </c>
      <c r="X205" s="236"/>
      <c r="Y205" s="231"/>
      <c r="Z205" s="237"/>
      <c r="AA205" s="249">
        <f t="shared" ref="AA205:BF205" si="897">IF(AA$8="",0,IF(AA$1=1,SUMIFS(179:179,$1:$1,"&gt;="&amp;1,$1:$1,"&lt;="&amp;INT($T190/30))+($T190/30-INT($T190/30))*SUMIFS(179:179,$1:$1,INT($T190/30)+1),0)+($T190/30-INT($T190/30))*SUMIFS(179:179,$1:$1,AA$1+INT($T190/30)+1)+(INT($T190/30)+1-$T190/30)*SUMIFS(179:179,$1:$1,AA$1+INT($T190/30)))</f>
        <v>0</v>
      </c>
      <c r="AB205" s="249">
        <f t="shared" si="897"/>
        <v>0</v>
      </c>
      <c r="AC205" s="249">
        <f t="shared" si="897"/>
        <v>0</v>
      </c>
      <c r="AD205" s="249">
        <f t="shared" si="897"/>
        <v>0</v>
      </c>
      <c r="AE205" s="249">
        <f t="shared" si="897"/>
        <v>0</v>
      </c>
      <c r="AF205" s="249">
        <f t="shared" si="897"/>
        <v>0</v>
      </c>
      <c r="AG205" s="249">
        <f t="shared" si="897"/>
        <v>0</v>
      </c>
      <c r="AH205" s="249">
        <f t="shared" si="897"/>
        <v>0</v>
      </c>
      <c r="AI205" s="249">
        <f t="shared" si="897"/>
        <v>0</v>
      </c>
      <c r="AJ205" s="249">
        <f t="shared" si="897"/>
        <v>0</v>
      </c>
      <c r="AK205" s="249">
        <f t="shared" si="897"/>
        <v>0</v>
      </c>
      <c r="AL205" s="249">
        <f t="shared" si="897"/>
        <v>0</v>
      </c>
      <c r="AM205" s="249">
        <f t="shared" si="897"/>
        <v>0</v>
      </c>
      <c r="AN205" s="249">
        <f t="shared" si="897"/>
        <v>0</v>
      </c>
      <c r="AO205" s="249">
        <f t="shared" si="897"/>
        <v>0</v>
      </c>
      <c r="AP205" s="249">
        <f t="shared" si="897"/>
        <v>0</v>
      </c>
      <c r="AQ205" s="249">
        <f t="shared" si="897"/>
        <v>0</v>
      </c>
      <c r="AR205" s="249">
        <f t="shared" si="897"/>
        <v>0</v>
      </c>
      <c r="AS205" s="249">
        <f t="shared" si="897"/>
        <v>0</v>
      </c>
      <c r="AT205" s="249">
        <f t="shared" si="897"/>
        <v>0</v>
      </c>
      <c r="AU205" s="249">
        <f t="shared" si="897"/>
        <v>0</v>
      </c>
      <c r="AV205" s="249">
        <f t="shared" si="897"/>
        <v>0</v>
      </c>
      <c r="AW205" s="249">
        <f t="shared" si="897"/>
        <v>0</v>
      </c>
      <c r="AX205" s="249">
        <f t="shared" si="897"/>
        <v>0</v>
      </c>
      <c r="AY205" s="249">
        <f t="shared" si="897"/>
        <v>0</v>
      </c>
      <c r="AZ205" s="249">
        <f t="shared" si="897"/>
        <v>0</v>
      </c>
      <c r="BA205" s="249">
        <f t="shared" si="897"/>
        <v>0</v>
      </c>
      <c r="BB205" s="249">
        <f t="shared" si="897"/>
        <v>0</v>
      </c>
      <c r="BC205" s="249">
        <f t="shared" si="897"/>
        <v>0</v>
      </c>
      <c r="BD205" s="249">
        <f t="shared" si="897"/>
        <v>0</v>
      </c>
      <c r="BE205" s="249">
        <f t="shared" si="897"/>
        <v>0</v>
      </c>
      <c r="BF205" s="249">
        <f t="shared" si="897"/>
        <v>0</v>
      </c>
      <c r="BG205" s="249">
        <f t="shared" ref="BG205:CL205" si="898">IF(BG$8="",0,IF(BG$1=1,SUMIFS(179:179,$1:$1,"&gt;="&amp;1,$1:$1,"&lt;="&amp;INT($T190/30))+($T190/30-INT($T190/30))*SUMIFS(179:179,$1:$1,INT($T190/30)+1),0)+($T190/30-INT($T190/30))*SUMIFS(179:179,$1:$1,BG$1+INT($T190/30)+1)+(INT($T190/30)+1-$T190/30)*SUMIFS(179:179,$1:$1,BG$1+INT($T190/30)))</f>
        <v>0</v>
      </c>
      <c r="BH205" s="249">
        <f t="shared" si="898"/>
        <v>0</v>
      </c>
      <c r="BI205" s="249">
        <f t="shared" si="898"/>
        <v>0</v>
      </c>
      <c r="BJ205" s="249">
        <f t="shared" si="898"/>
        <v>0</v>
      </c>
      <c r="BK205" s="249">
        <f t="shared" si="898"/>
        <v>0</v>
      </c>
      <c r="BL205" s="249">
        <f t="shared" si="898"/>
        <v>0</v>
      </c>
      <c r="BM205" s="249">
        <f t="shared" si="898"/>
        <v>0</v>
      </c>
      <c r="BN205" s="249">
        <f t="shared" si="898"/>
        <v>0</v>
      </c>
      <c r="BO205" s="249">
        <f t="shared" si="898"/>
        <v>0</v>
      </c>
      <c r="BP205" s="249">
        <f t="shared" si="898"/>
        <v>0</v>
      </c>
      <c r="BQ205" s="249">
        <f t="shared" si="898"/>
        <v>0</v>
      </c>
      <c r="BR205" s="249">
        <f t="shared" si="898"/>
        <v>0</v>
      </c>
      <c r="BS205" s="249">
        <f t="shared" si="898"/>
        <v>0</v>
      </c>
      <c r="BT205" s="249">
        <f t="shared" si="898"/>
        <v>0</v>
      </c>
      <c r="BU205" s="249">
        <f t="shared" si="898"/>
        <v>0</v>
      </c>
      <c r="BV205" s="249">
        <f t="shared" si="898"/>
        <v>0</v>
      </c>
      <c r="BW205" s="249">
        <f t="shared" si="898"/>
        <v>0</v>
      </c>
      <c r="BX205" s="249">
        <f t="shared" si="898"/>
        <v>0</v>
      </c>
      <c r="BY205" s="249">
        <f t="shared" si="898"/>
        <v>0</v>
      </c>
      <c r="BZ205" s="249">
        <f t="shared" si="898"/>
        <v>0</v>
      </c>
      <c r="CA205" s="249">
        <f t="shared" si="898"/>
        <v>0</v>
      </c>
      <c r="CB205" s="249">
        <f t="shared" si="898"/>
        <v>0</v>
      </c>
      <c r="CC205" s="249">
        <f t="shared" si="898"/>
        <v>0</v>
      </c>
      <c r="CD205" s="249">
        <f t="shared" si="898"/>
        <v>0</v>
      </c>
      <c r="CE205" s="249">
        <f t="shared" si="898"/>
        <v>0</v>
      </c>
      <c r="CF205" s="249">
        <f t="shared" si="898"/>
        <v>0</v>
      </c>
      <c r="CG205" s="249">
        <f t="shared" si="898"/>
        <v>0</v>
      </c>
      <c r="CH205" s="249">
        <f t="shared" si="898"/>
        <v>0</v>
      </c>
      <c r="CI205" s="249">
        <f t="shared" si="898"/>
        <v>0</v>
      </c>
      <c r="CJ205" s="249">
        <f t="shared" si="898"/>
        <v>0</v>
      </c>
      <c r="CK205" s="249">
        <f t="shared" si="898"/>
        <v>0</v>
      </c>
      <c r="CL205" s="249">
        <f t="shared" si="898"/>
        <v>0</v>
      </c>
      <c r="CM205" s="249">
        <f t="shared" ref="CM205:DG205" si="899">IF(CM$8="",0,IF(CM$1=1,SUMIFS(179:179,$1:$1,"&gt;="&amp;1,$1:$1,"&lt;="&amp;INT($T190/30))+($T190/30-INT($T190/30))*SUMIFS(179:179,$1:$1,INT($T190/30)+1),0)+($T190/30-INT($T190/30))*SUMIFS(179:179,$1:$1,CM$1+INT($T190/30)+1)+(INT($T190/30)+1-$T190/30)*SUMIFS(179:179,$1:$1,CM$1+INT($T190/30)))</f>
        <v>0</v>
      </c>
      <c r="CN205" s="249">
        <f t="shared" si="899"/>
        <v>0</v>
      </c>
      <c r="CO205" s="249">
        <f t="shared" si="899"/>
        <v>0</v>
      </c>
      <c r="CP205" s="249">
        <f t="shared" si="899"/>
        <v>0</v>
      </c>
      <c r="CQ205" s="249">
        <f t="shared" si="899"/>
        <v>0</v>
      </c>
      <c r="CR205" s="249">
        <f t="shared" si="899"/>
        <v>0</v>
      </c>
      <c r="CS205" s="249">
        <f t="shared" si="899"/>
        <v>0</v>
      </c>
      <c r="CT205" s="249">
        <f t="shared" si="899"/>
        <v>0</v>
      </c>
      <c r="CU205" s="249">
        <f t="shared" si="899"/>
        <v>0</v>
      </c>
      <c r="CV205" s="249">
        <f t="shared" si="899"/>
        <v>0</v>
      </c>
      <c r="CW205" s="249">
        <f t="shared" si="899"/>
        <v>0</v>
      </c>
      <c r="CX205" s="249">
        <f t="shared" si="899"/>
        <v>0</v>
      </c>
      <c r="CY205" s="249">
        <f t="shared" si="899"/>
        <v>0</v>
      </c>
      <c r="CZ205" s="249">
        <f t="shared" si="899"/>
        <v>0</v>
      </c>
      <c r="DA205" s="249">
        <f t="shared" si="899"/>
        <v>0</v>
      </c>
      <c r="DB205" s="249">
        <f t="shared" si="899"/>
        <v>0</v>
      </c>
      <c r="DC205" s="249">
        <f t="shared" si="899"/>
        <v>0</v>
      </c>
      <c r="DD205" s="249">
        <f t="shared" si="899"/>
        <v>0</v>
      </c>
      <c r="DE205" s="249">
        <f t="shared" si="899"/>
        <v>0</v>
      </c>
      <c r="DF205" s="249">
        <f t="shared" si="899"/>
        <v>0</v>
      </c>
      <c r="DG205" s="249">
        <f t="shared" si="899"/>
        <v>0</v>
      </c>
      <c r="DH205" s="249">
        <f t="shared" ref="DH205:FS205" si="900">IF(DH$8="",0,IF(DH$1=1,SUMIFS(179:179,$1:$1,"&gt;="&amp;1,$1:$1,"&lt;="&amp;INT($T190/30))+($T190/30-INT($T190/30))*SUMIFS(179:179,$1:$1,INT($T190/30)+1),0)+($T190/30-INT($T190/30))*SUMIFS(179:179,$1:$1,DH$1+INT($T190/30)+1)+(INT($T190/30)+1-$T190/30)*SUMIFS(179:179,$1:$1,DH$1+INT($T190/30)))</f>
        <v>0</v>
      </c>
      <c r="DI205" s="249">
        <f t="shared" si="900"/>
        <v>0</v>
      </c>
      <c r="DJ205" s="249">
        <f t="shared" si="900"/>
        <v>0</v>
      </c>
      <c r="DK205" s="249">
        <f t="shared" si="900"/>
        <v>0</v>
      </c>
      <c r="DL205" s="249">
        <f t="shared" si="900"/>
        <v>0</v>
      </c>
      <c r="DM205" s="249">
        <f t="shared" si="900"/>
        <v>0</v>
      </c>
      <c r="DN205" s="249">
        <f t="shared" si="900"/>
        <v>0</v>
      </c>
      <c r="DO205" s="249">
        <f t="shared" si="900"/>
        <v>0</v>
      </c>
      <c r="DP205" s="249">
        <f t="shared" si="900"/>
        <v>0</v>
      </c>
      <c r="DQ205" s="249">
        <f t="shared" si="900"/>
        <v>0</v>
      </c>
      <c r="DR205" s="249">
        <f t="shared" si="900"/>
        <v>0</v>
      </c>
      <c r="DS205" s="249">
        <f t="shared" si="900"/>
        <v>0</v>
      </c>
      <c r="DT205" s="249">
        <f t="shared" si="900"/>
        <v>0</v>
      </c>
      <c r="DU205" s="249">
        <f t="shared" si="900"/>
        <v>0</v>
      </c>
      <c r="DV205" s="249">
        <f t="shared" si="900"/>
        <v>0</v>
      </c>
      <c r="DW205" s="249">
        <f t="shared" si="900"/>
        <v>0</v>
      </c>
      <c r="DX205" s="249">
        <f t="shared" si="900"/>
        <v>0</v>
      </c>
      <c r="DY205" s="249">
        <f t="shared" si="900"/>
        <v>0</v>
      </c>
      <c r="DZ205" s="249">
        <f t="shared" si="900"/>
        <v>0</v>
      </c>
      <c r="EA205" s="249">
        <f t="shared" si="900"/>
        <v>0</v>
      </c>
      <c r="EB205" s="249">
        <f t="shared" si="900"/>
        <v>0</v>
      </c>
      <c r="EC205" s="249">
        <f t="shared" si="900"/>
        <v>0</v>
      </c>
      <c r="ED205" s="249">
        <f t="shared" si="900"/>
        <v>0</v>
      </c>
      <c r="EE205" s="249">
        <f t="shared" si="900"/>
        <v>0</v>
      </c>
      <c r="EF205" s="249">
        <f t="shared" si="900"/>
        <v>0</v>
      </c>
      <c r="EG205" s="249">
        <f t="shared" si="900"/>
        <v>0</v>
      </c>
      <c r="EH205" s="249">
        <f t="shared" si="900"/>
        <v>0</v>
      </c>
      <c r="EI205" s="249">
        <f t="shared" si="900"/>
        <v>0</v>
      </c>
      <c r="EJ205" s="249">
        <f t="shared" si="900"/>
        <v>0</v>
      </c>
      <c r="EK205" s="249">
        <f t="shared" si="900"/>
        <v>0</v>
      </c>
      <c r="EL205" s="249">
        <f t="shared" si="900"/>
        <v>0</v>
      </c>
      <c r="EM205" s="249">
        <f t="shared" si="900"/>
        <v>0</v>
      </c>
      <c r="EN205" s="249">
        <f t="shared" si="900"/>
        <v>0</v>
      </c>
      <c r="EO205" s="249">
        <f t="shared" si="900"/>
        <v>0</v>
      </c>
      <c r="EP205" s="249">
        <f t="shared" si="900"/>
        <v>0</v>
      </c>
      <c r="EQ205" s="249">
        <f t="shared" si="900"/>
        <v>0</v>
      </c>
      <c r="ER205" s="249">
        <f t="shared" si="900"/>
        <v>0</v>
      </c>
      <c r="ES205" s="249">
        <f t="shared" si="900"/>
        <v>0</v>
      </c>
      <c r="ET205" s="249">
        <f t="shared" si="900"/>
        <v>0</v>
      </c>
      <c r="EU205" s="249">
        <f t="shared" si="900"/>
        <v>0</v>
      </c>
      <c r="EV205" s="249">
        <f t="shared" si="900"/>
        <v>0</v>
      </c>
      <c r="EW205" s="249">
        <f t="shared" si="900"/>
        <v>0</v>
      </c>
      <c r="EX205" s="249">
        <f t="shared" si="900"/>
        <v>0</v>
      </c>
      <c r="EY205" s="249">
        <f t="shared" si="900"/>
        <v>0</v>
      </c>
      <c r="EZ205" s="249">
        <f t="shared" si="900"/>
        <v>0</v>
      </c>
      <c r="FA205" s="249">
        <f t="shared" si="900"/>
        <v>0</v>
      </c>
      <c r="FB205" s="249">
        <f t="shared" si="900"/>
        <v>0</v>
      </c>
      <c r="FC205" s="249">
        <f t="shared" si="900"/>
        <v>0</v>
      </c>
      <c r="FD205" s="249">
        <f t="shared" si="900"/>
        <v>0</v>
      </c>
      <c r="FE205" s="249">
        <f t="shared" si="900"/>
        <v>0</v>
      </c>
      <c r="FF205" s="249">
        <f t="shared" si="900"/>
        <v>0</v>
      </c>
      <c r="FG205" s="249">
        <f t="shared" si="900"/>
        <v>0</v>
      </c>
      <c r="FH205" s="249">
        <f t="shared" si="900"/>
        <v>0</v>
      </c>
      <c r="FI205" s="249">
        <f t="shared" si="900"/>
        <v>0</v>
      </c>
      <c r="FJ205" s="249">
        <f t="shared" si="900"/>
        <v>0</v>
      </c>
      <c r="FK205" s="249">
        <f t="shared" si="900"/>
        <v>0</v>
      </c>
      <c r="FL205" s="249">
        <f t="shared" si="900"/>
        <v>0</v>
      </c>
      <c r="FM205" s="249">
        <f t="shared" si="900"/>
        <v>0</v>
      </c>
      <c r="FN205" s="249">
        <f t="shared" si="900"/>
        <v>0</v>
      </c>
      <c r="FO205" s="249">
        <f t="shared" si="900"/>
        <v>0</v>
      </c>
      <c r="FP205" s="249">
        <f t="shared" si="900"/>
        <v>0</v>
      </c>
      <c r="FQ205" s="249">
        <f t="shared" si="900"/>
        <v>0</v>
      </c>
      <c r="FR205" s="249">
        <f t="shared" si="900"/>
        <v>0</v>
      </c>
      <c r="FS205" s="249">
        <f t="shared" si="900"/>
        <v>0</v>
      </c>
      <c r="FT205" s="249">
        <f t="shared" ref="FT205:GZ205" si="901">IF(FT$8="",0,IF(FT$1=1,SUMIFS(179:179,$1:$1,"&gt;="&amp;1,$1:$1,"&lt;="&amp;INT($T190/30))+($T190/30-INT($T190/30))*SUMIFS(179:179,$1:$1,INT($T190/30)+1),0)+($T190/30-INT($T190/30))*SUMIFS(179:179,$1:$1,FT$1+INT($T190/30)+1)+(INT($T190/30)+1-$T190/30)*SUMIFS(179:179,$1:$1,FT$1+INT($T190/30)))</f>
        <v>0</v>
      </c>
      <c r="FU205" s="249">
        <f t="shared" si="901"/>
        <v>0</v>
      </c>
      <c r="FV205" s="249">
        <f t="shared" si="901"/>
        <v>0</v>
      </c>
      <c r="FW205" s="249">
        <f t="shared" si="901"/>
        <v>0</v>
      </c>
      <c r="FX205" s="249">
        <f t="shared" si="901"/>
        <v>0</v>
      </c>
      <c r="FY205" s="249">
        <f t="shared" si="901"/>
        <v>0</v>
      </c>
      <c r="FZ205" s="249">
        <f t="shared" si="901"/>
        <v>0</v>
      </c>
      <c r="GA205" s="249">
        <f t="shared" si="901"/>
        <v>0</v>
      </c>
      <c r="GB205" s="249">
        <f t="shared" si="901"/>
        <v>0</v>
      </c>
      <c r="GC205" s="249">
        <f t="shared" si="901"/>
        <v>0</v>
      </c>
      <c r="GD205" s="249">
        <f t="shared" si="901"/>
        <v>0</v>
      </c>
      <c r="GE205" s="249">
        <f t="shared" si="901"/>
        <v>0</v>
      </c>
      <c r="GF205" s="249">
        <f t="shared" si="901"/>
        <v>0</v>
      </c>
      <c r="GG205" s="249">
        <f t="shared" si="901"/>
        <v>0</v>
      </c>
      <c r="GH205" s="249">
        <f t="shared" si="901"/>
        <v>0</v>
      </c>
      <c r="GI205" s="249">
        <f t="shared" si="901"/>
        <v>0</v>
      </c>
      <c r="GJ205" s="249">
        <f t="shared" si="901"/>
        <v>0</v>
      </c>
      <c r="GK205" s="249">
        <f t="shared" si="901"/>
        <v>0</v>
      </c>
      <c r="GL205" s="249">
        <f t="shared" si="901"/>
        <v>0</v>
      </c>
      <c r="GM205" s="249">
        <f t="shared" si="901"/>
        <v>0</v>
      </c>
      <c r="GN205" s="249">
        <f t="shared" si="901"/>
        <v>0</v>
      </c>
      <c r="GO205" s="249">
        <f t="shared" si="901"/>
        <v>0</v>
      </c>
      <c r="GP205" s="249">
        <f t="shared" si="901"/>
        <v>0</v>
      </c>
      <c r="GQ205" s="249">
        <f t="shared" si="901"/>
        <v>0</v>
      </c>
      <c r="GR205" s="249">
        <f t="shared" si="901"/>
        <v>0</v>
      </c>
      <c r="GS205" s="249">
        <f t="shared" si="901"/>
        <v>0</v>
      </c>
      <c r="GT205" s="249">
        <f t="shared" si="901"/>
        <v>0</v>
      </c>
      <c r="GU205" s="249">
        <f t="shared" si="901"/>
        <v>0</v>
      </c>
      <c r="GV205" s="249">
        <f t="shared" si="901"/>
        <v>0</v>
      </c>
      <c r="GW205" s="249">
        <f t="shared" si="901"/>
        <v>0</v>
      </c>
      <c r="GX205" s="249">
        <f t="shared" si="901"/>
        <v>0</v>
      </c>
      <c r="GY205" s="249">
        <f t="shared" si="901"/>
        <v>0</v>
      </c>
      <c r="GZ205" s="249">
        <f t="shared" si="901"/>
        <v>0</v>
      </c>
      <c r="HA205" s="228"/>
      <c r="HB205" s="228"/>
    </row>
    <row r="206" spans="1:210" s="239" customFormat="1" ht="10.199999999999999">
      <c r="A206" s="228"/>
      <c r="B206" s="229"/>
      <c r="C206" s="230"/>
      <c r="D206" s="229"/>
      <c r="E206" s="270"/>
      <c r="F206" s="116"/>
      <c r="G206" s="231"/>
      <c r="H206" s="228"/>
      <c r="I206" s="228" t="str">
        <f t="shared" si="891"/>
        <v>Поступление сырья, материалов и проч. с/ст ингредиентов</v>
      </c>
      <c r="J206" s="228"/>
      <c r="K206" s="228"/>
      <c r="L206" s="228"/>
      <c r="M206" s="232"/>
      <c r="N206" s="233" t="str">
        <f t="shared" si="884"/>
        <v/>
      </c>
      <c r="O206" s="228"/>
      <c r="P206" s="231"/>
      <c r="Q206" s="228" t="s">
        <v>26</v>
      </c>
      <c r="R206" s="228"/>
      <c r="S206" s="235"/>
      <c r="T206" s="228"/>
      <c r="U206" s="228"/>
      <c r="V206" s="228"/>
      <c r="W206" s="235">
        <f t="shared" si="885"/>
        <v>0</v>
      </c>
      <c r="X206" s="236"/>
      <c r="Y206" s="231"/>
      <c r="Z206" s="237"/>
      <c r="AA206" s="249">
        <f t="shared" ref="AA206:BF206" si="902">IF(AA$8="",0,IF(AA$1=1,SUMIFS(180:180,$1:$1,"&gt;="&amp;1,$1:$1,"&lt;="&amp;INT($T191/30))+($T191/30-INT($T191/30))*SUMIFS(180:180,$1:$1,INT($T191/30)+1),0)+($T191/30-INT($T191/30))*SUMIFS(180:180,$1:$1,AA$1+INT($T191/30)+1)+(INT($T191/30)+1-$T191/30)*SUMIFS(180:180,$1:$1,AA$1+INT($T191/30)))</f>
        <v>0</v>
      </c>
      <c r="AB206" s="249">
        <f t="shared" si="902"/>
        <v>0</v>
      </c>
      <c r="AC206" s="249">
        <f t="shared" si="902"/>
        <v>0</v>
      </c>
      <c r="AD206" s="249">
        <f t="shared" si="902"/>
        <v>0</v>
      </c>
      <c r="AE206" s="249">
        <f t="shared" si="902"/>
        <v>0</v>
      </c>
      <c r="AF206" s="249">
        <f t="shared" si="902"/>
        <v>0</v>
      </c>
      <c r="AG206" s="249">
        <f t="shared" si="902"/>
        <v>0</v>
      </c>
      <c r="AH206" s="249">
        <f t="shared" si="902"/>
        <v>0</v>
      </c>
      <c r="AI206" s="249">
        <f t="shared" si="902"/>
        <v>0</v>
      </c>
      <c r="AJ206" s="249">
        <f t="shared" si="902"/>
        <v>0</v>
      </c>
      <c r="AK206" s="249">
        <f t="shared" si="902"/>
        <v>0</v>
      </c>
      <c r="AL206" s="249">
        <f t="shared" si="902"/>
        <v>0</v>
      </c>
      <c r="AM206" s="249">
        <f t="shared" si="902"/>
        <v>0</v>
      </c>
      <c r="AN206" s="249">
        <f t="shared" si="902"/>
        <v>0</v>
      </c>
      <c r="AO206" s="249">
        <f t="shared" si="902"/>
        <v>0</v>
      </c>
      <c r="AP206" s="249">
        <f t="shared" si="902"/>
        <v>0</v>
      </c>
      <c r="AQ206" s="249">
        <f t="shared" si="902"/>
        <v>0</v>
      </c>
      <c r="AR206" s="249">
        <f t="shared" si="902"/>
        <v>0</v>
      </c>
      <c r="AS206" s="249">
        <f t="shared" si="902"/>
        <v>0</v>
      </c>
      <c r="AT206" s="249">
        <f t="shared" si="902"/>
        <v>0</v>
      </c>
      <c r="AU206" s="249">
        <f t="shared" si="902"/>
        <v>0</v>
      </c>
      <c r="AV206" s="249">
        <f t="shared" si="902"/>
        <v>0</v>
      </c>
      <c r="AW206" s="249">
        <f t="shared" si="902"/>
        <v>0</v>
      </c>
      <c r="AX206" s="249">
        <f t="shared" si="902"/>
        <v>0</v>
      </c>
      <c r="AY206" s="249">
        <f t="shared" si="902"/>
        <v>0</v>
      </c>
      <c r="AZ206" s="249">
        <f t="shared" si="902"/>
        <v>0</v>
      </c>
      <c r="BA206" s="249">
        <f t="shared" si="902"/>
        <v>0</v>
      </c>
      <c r="BB206" s="249">
        <f t="shared" si="902"/>
        <v>0</v>
      </c>
      <c r="BC206" s="249">
        <f t="shared" si="902"/>
        <v>0</v>
      </c>
      <c r="BD206" s="249">
        <f t="shared" si="902"/>
        <v>0</v>
      </c>
      <c r="BE206" s="249">
        <f t="shared" si="902"/>
        <v>0</v>
      </c>
      <c r="BF206" s="249">
        <f t="shared" si="902"/>
        <v>0</v>
      </c>
      <c r="BG206" s="249">
        <f t="shared" ref="BG206:CL206" si="903">IF(BG$8="",0,IF(BG$1=1,SUMIFS(180:180,$1:$1,"&gt;="&amp;1,$1:$1,"&lt;="&amp;INT($T191/30))+($T191/30-INT($T191/30))*SUMIFS(180:180,$1:$1,INT($T191/30)+1),0)+($T191/30-INT($T191/30))*SUMIFS(180:180,$1:$1,BG$1+INT($T191/30)+1)+(INT($T191/30)+1-$T191/30)*SUMIFS(180:180,$1:$1,BG$1+INT($T191/30)))</f>
        <v>0</v>
      </c>
      <c r="BH206" s="249">
        <f t="shared" si="903"/>
        <v>0</v>
      </c>
      <c r="BI206" s="249">
        <f t="shared" si="903"/>
        <v>0</v>
      </c>
      <c r="BJ206" s="249">
        <f t="shared" si="903"/>
        <v>0</v>
      </c>
      <c r="BK206" s="249">
        <f t="shared" si="903"/>
        <v>0</v>
      </c>
      <c r="BL206" s="249">
        <f t="shared" si="903"/>
        <v>0</v>
      </c>
      <c r="BM206" s="249">
        <f t="shared" si="903"/>
        <v>0</v>
      </c>
      <c r="BN206" s="249">
        <f t="shared" si="903"/>
        <v>0</v>
      </c>
      <c r="BO206" s="249">
        <f t="shared" si="903"/>
        <v>0</v>
      </c>
      <c r="BP206" s="249">
        <f t="shared" si="903"/>
        <v>0</v>
      </c>
      <c r="BQ206" s="249">
        <f t="shared" si="903"/>
        <v>0</v>
      </c>
      <c r="BR206" s="249">
        <f t="shared" si="903"/>
        <v>0</v>
      </c>
      <c r="BS206" s="249">
        <f t="shared" si="903"/>
        <v>0</v>
      </c>
      <c r="BT206" s="249">
        <f t="shared" si="903"/>
        <v>0</v>
      </c>
      <c r="BU206" s="249">
        <f t="shared" si="903"/>
        <v>0</v>
      </c>
      <c r="BV206" s="249">
        <f t="shared" si="903"/>
        <v>0</v>
      </c>
      <c r="BW206" s="249">
        <f t="shared" si="903"/>
        <v>0</v>
      </c>
      <c r="BX206" s="249">
        <f t="shared" si="903"/>
        <v>0</v>
      </c>
      <c r="BY206" s="249">
        <f t="shared" si="903"/>
        <v>0</v>
      </c>
      <c r="BZ206" s="249">
        <f t="shared" si="903"/>
        <v>0</v>
      </c>
      <c r="CA206" s="249">
        <f t="shared" si="903"/>
        <v>0</v>
      </c>
      <c r="CB206" s="249">
        <f t="shared" si="903"/>
        <v>0</v>
      </c>
      <c r="CC206" s="249">
        <f t="shared" si="903"/>
        <v>0</v>
      </c>
      <c r="CD206" s="249">
        <f t="shared" si="903"/>
        <v>0</v>
      </c>
      <c r="CE206" s="249">
        <f t="shared" si="903"/>
        <v>0</v>
      </c>
      <c r="CF206" s="249">
        <f t="shared" si="903"/>
        <v>0</v>
      </c>
      <c r="CG206" s="249">
        <f t="shared" si="903"/>
        <v>0</v>
      </c>
      <c r="CH206" s="249">
        <f t="shared" si="903"/>
        <v>0</v>
      </c>
      <c r="CI206" s="249">
        <f t="shared" si="903"/>
        <v>0</v>
      </c>
      <c r="CJ206" s="249">
        <f t="shared" si="903"/>
        <v>0</v>
      </c>
      <c r="CK206" s="249">
        <f t="shared" si="903"/>
        <v>0</v>
      </c>
      <c r="CL206" s="249">
        <f t="shared" si="903"/>
        <v>0</v>
      </c>
      <c r="CM206" s="249">
        <f t="shared" ref="CM206:DG206" si="904">IF(CM$8="",0,IF(CM$1=1,SUMIFS(180:180,$1:$1,"&gt;="&amp;1,$1:$1,"&lt;="&amp;INT($T191/30))+($T191/30-INT($T191/30))*SUMIFS(180:180,$1:$1,INT($T191/30)+1),0)+($T191/30-INT($T191/30))*SUMIFS(180:180,$1:$1,CM$1+INT($T191/30)+1)+(INT($T191/30)+1-$T191/30)*SUMIFS(180:180,$1:$1,CM$1+INT($T191/30)))</f>
        <v>0</v>
      </c>
      <c r="CN206" s="249">
        <f t="shared" si="904"/>
        <v>0</v>
      </c>
      <c r="CO206" s="249">
        <f t="shared" si="904"/>
        <v>0</v>
      </c>
      <c r="CP206" s="249">
        <f t="shared" si="904"/>
        <v>0</v>
      </c>
      <c r="CQ206" s="249">
        <f t="shared" si="904"/>
        <v>0</v>
      </c>
      <c r="CR206" s="249">
        <f t="shared" si="904"/>
        <v>0</v>
      </c>
      <c r="CS206" s="249">
        <f t="shared" si="904"/>
        <v>0</v>
      </c>
      <c r="CT206" s="249">
        <f t="shared" si="904"/>
        <v>0</v>
      </c>
      <c r="CU206" s="249">
        <f t="shared" si="904"/>
        <v>0</v>
      </c>
      <c r="CV206" s="249">
        <f t="shared" si="904"/>
        <v>0</v>
      </c>
      <c r="CW206" s="249">
        <f t="shared" si="904"/>
        <v>0</v>
      </c>
      <c r="CX206" s="249">
        <f t="shared" si="904"/>
        <v>0</v>
      </c>
      <c r="CY206" s="249">
        <f t="shared" si="904"/>
        <v>0</v>
      </c>
      <c r="CZ206" s="249">
        <f t="shared" si="904"/>
        <v>0</v>
      </c>
      <c r="DA206" s="249">
        <f t="shared" si="904"/>
        <v>0</v>
      </c>
      <c r="DB206" s="249">
        <f t="shared" si="904"/>
        <v>0</v>
      </c>
      <c r="DC206" s="249">
        <f t="shared" si="904"/>
        <v>0</v>
      </c>
      <c r="DD206" s="249">
        <f t="shared" si="904"/>
        <v>0</v>
      </c>
      <c r="DE206" s="249">
        <f t="shared" si="904"/>
        <v>0</v>
      </c>
      <c r="DF206" s="249">
        <f t="shared" si="904"/>
        <v>0</v>
      </c>
      <c r="DG206" s="249">
        <f t="shared" si="904"/>
        <v>0</v>
      </c>
      <c r="DH206" s="249">
        <f t="shared" ref="DH206:FS206" si="905">IF(DH$8="",0,IF(DH$1=1,SUMIFS(180:180,$1:$1,"&gt;="&amp;1,$1:$1,"&lt;="&amp;INT($T191/30))+($T191/30-INT($T191/30))*SUMIFS(180:180,$1:$1,INT($T191/30)+1),0)+($T191/30-INT($T191/30))*SUMIFS(180:180,$1:$1,DH$1+INT($T191/30)+1)+(INT($T191/30)+1-$T191/30)*SUMIFS(180:180,$1:$1,DH$1+INT($T191/30)))</f>
        <v>0</v>
      </c>
      <c r="DI206" s="249">
        <f t="shared" si="905"/>
        <v>0</v>
      </c>
      <c r="DJ206" s="249">
        <f t="shared" si="905"/>
        <v>0</v>
      </c>
      <c r="DK206" s="249">
        <f t="shared" si="905"/>
        <v>0</v>
      </c>
      <c r="DL206" s="249">
        <f t="shared" si="905"/>
        <v>0</v>
      </c>
      <c r="DM206" s="249">
        <f t="shared" si="905"/>
        <v>0</v>
      </c>
      <c r="DN206" s="249">
        <f t="shared" si="905"/>
        <v>0</v>
      </c>
      <c r="DO206" s="249">
        <f t="shared" si="905"/>
        <v>0</v>
      </c>
      <c r="DP206" s="249">
        <f t="shared" si="905"/>
        <v>0</v>
      </c>
      <c r="DQ206" s="249">
        <f t="shared" si="905"/>
        <v>0</v>
      </c>
      <c r="DR206" s="249">
        <f t="shared" si="905"/>
        <v>0</v>
      </c>
      <c r="DS206" s="249">
        <f t="shared" si="905"/>
        <v>0</v>
      </c>
      <c r="DT206" s="249">
        <f t="shared" si="905"/>
        <v>0</v>
      </c>
      <c r="DU206" s="249">
        <f t="shared" si="905"/>
        <v>0</v>
      </c>
      <c r="DV206" s="249">
        <f t="shared" si="905"/>
        <v>0</v>
      </c>
      <c r="DW206" s="249">
        <f t="shared" si="905"/>
        <v>0</v>
      </c>
      <c r="DX206" s="249">
        <f t="shared" si="905"/>
        <v>0</v>
      </c>
      <c r="DY206" s="249">
        <f t="shared" si="905"/>
        <v>0</v>
      </c>
      <c r="DZ206" s="249">
        <f t="shared" si="905"/>
        <v>0</v>
      </c>
      <c r="EA206" s="249">
        <f t="shared" si="905"/>
        <v>0</v>
      </c>
      <c r="EB206" s="249">
        <f t="shared" si="905"/>
        <v>0</v>
      </c>
      <c r="EC206" s="249">
        <f t="shared" si="905"/>
        <v>0</v>
      </c>
      <c r="ED206" s="249">
        <f t="shared" si="905"/>
        <v>0</v>
      </c>
      <c r="EE206" s="249">
        <f t="shared" si="905"/>
        <v>0</v>
      </c>
      <c r="EF206" s="249">
        <f t="shared" si="905"/>
        <v>0</v>
      </c>
      <c r="EG206" s="249">
        <f t="shared" si="905"/>
        <v>0</v>
      </c>
      <c r="EH206" s="249">
        <f t="shared" si="905"/>
        <v>0</v>
      </c>
      <c r="EI206" s="249">
        <f t="shared" si="905"/>
        <v>0</v>
      </c>
      <c r="EJ206" s="249">
        <f t="shared" si="905"/>
        <v>0</v>
      </c>
      <c r="EK206" s="249">
        <f t="shared" si="905"/>
        <v>0</v>
      </c>
      <c r="EL206" s="249">
        <f t="shared" si="905"/>
        <v>0</v>
      </c>
      <c r="EM206" s="249">
        <f t="shared" si="905"/>
        <v>0</v>
      </c>
      <c r="EN206" s="249">
        <f t="shared" si="905"/>
        <v>0</v>
      </c>
      <c r="EO206" s="249">
        <f t="shared" si="905"/>
        <v>0</v>
      </c>
      <c r="EP206" s="249">
        <f t="shared" si="905"/>
        <v>0</v>
      </c>
      <c r="EQ206" s="249">
        <f t="shared" si="905"/>
        <v>0</v>
      </c>
      <c r="ER206" s="249">
        <f t="shared" si="905"/>
        <v>0</v>
      </c>
      <c r="ES206" s="249">
        <f t="shared" si="905"/>
        <v>0</v>
      </c>
      <c r="ET206" s="249">
        <f t="shared" si="905"/>
        <v>0</v>
      </c>
      <c r="EU206" s="249">
        <f t="shared" si="905"/>
        <v>0</v>
      </c>
      <c r="EV206" s="249">
        <f t="shared" si="905"/>
        <v>0</v>
      </c>
      <c r="EW206" s="249">
        <f t="shared" si="905"/>
        <v>0</v>
      </c>
      <c r="EX206" s="249">
        <f t="shared" si="905"/>
        <v>0</v>
      </c>
      <c r="EY206" s="249">
        <f t="shared" si="905"/>
        <v>0</v>
      </c>
      <c r="EZ206" s="249">
        <f t="shared" si="905"/>
        <v>0</v>
      </c>
      <c r="FA206" s="249">
        <f t="shared" si="905"/>
        <v>0</v>
      </c>
      <c r="FB206" s="249">
        <f t="shared" si="905"/>
        <v>0</v>
      </c>
      <c r="FC206" s="249">
        <f t="shared" si="905"/>
        <v>0</v>
      </c>
      <c r="FD206" s="249">
        <f t="shared" si="905"/>
        <v>0</v>
      </c>
      <c r="FE206" s="249">
        <f t="shared" si="905"/>
        <v>0</v>
      </c>
      <c r="FF206" s="249">
        <f t="shared" si="905"/>
        <v>0</v>
      </c>
      <c r="FG206" s="249">
        <f t="shared" si="905"/>
        <v>0</v>
      </c>
      <c r="FH206" s="249">
        <f t="shared" si="905"/>
        <v>0</v>
      </c>
      <c r="FI206" s="249">
        <f t="shared" si="905"/>
        <v>0</v>
      </c>
      <c r="FJ206" s="249">
        <f t="shared" si="905"/>
        <v>0</v>
      </c>
      <c r="FK206" s="249">
        <f t="shared" si="905"/>
        <v>0</v>
      </c>
      <c r="FL206" s="249">
        <f t="shared" si="905"/>
        <v>0</v>
      </c>
      <c r="FM206" s="249">
        <f t="shared" si="905"/>
        <v>0</v>
      </c>
      <c r="FN206" s="249">
        <f t="shared" si="905"/>
        <v>0</v>
      </c>
      <c r="FO206" s="249">
        <f t="shared" si="905"/>
        <v>0</v>
      </c>
      <c r="FP206" s="249">
        <f t="shared" si="905"/>
        <v>0</v>
      </c>
      <c r="FQ206" s="249">
        <f t="shared" si="905"/>
        <v>0</v>
      </c>
      <c r="FR206" s="249">
        <f t="shared" si="905"/>
        <v>0</v>
      </c>
      <c r="FS206" s="249">
        <f t="shared" si="905"/>
        <v>0</v>
      </c>
      <c r="FT206" s="249">
        <f t="shared" ref="FT206:GZ206" si="906">IF(FT$8="",0,IF(FT$1=1,SUMIFS(180:180,$1:$1,"&gt;="&amp;1,$1:$1,"&lt;="&amp;INT($T191/30))+($T191/30-INT($T191/30))*SUMIFS(180:180,$1:$1,INT($T191/30)+1),0)+($T191/30-INT($T191/30))*SUMIFS(180:180,$1:$1,FT$1+INT($T191/30)+1)+(INT($T191/30)+1-$T191/30)*SUMIFS(180:180,$1:$1,FT$1+INT($T191/30)))</f>
        <v>0</v>
      </c>
      <c r="FU206" s="249">
        <f t="shared" si="906"/>
        <v>0</v>
      </c>
      <c r="FV206" s="249">
        <f t="shared" si="906"/>
        <v>0</v>
      </c>
      <c r="FW206" s="249">
        <f t="shared" si="906"/>
        <v>0</v>
      </c>
      <c r="FX206" s="249">
        <f t="shared" si="906"/>
        <v>0</v>
      </c>
      <c r="FY206" s="249">
        <f t="shared" si="906"/>
        <v>0</v>
      </c>
      <c r="FZ206" s="249">
        <f t="shared" si="906"/>
        <v>0</v>
      </c>
      <c r="GA206" s="249">
        <f t="shared" si="906"/>
        <v>0</v>
      </c>
      <c r="GB206" s="249">
        <f t="shared" si="906"/>
        <v>0</v>
      </c>
      <c r="GC206" s="249">
        <f t="shared" si="906"/>
        <v>0</v>
      </c>
      <c r="GD206" s="249">
        <f t="shared" si="906"/>
        <v>0</v>
      </c>
      <c r="GE206" s="249">
        <f t="shared" si="906"/>
        <v>0</v>
      </c>
      <c r="GF206" s="249">
        <f t="shared" si="906"/>
        <v>0</v>
      </c>
      <c r="GG206" s="249">
        <f t="shared" si="906"/>
        <v>0</v>
      </c>
      <c r="GH206" s="249">
        <f t="shared" si="906"/>
        <v>0</v>
      </c>
      <c r="GI206" s="249">
        <f t="shared" si="906"/>
        <v>0</v>
      </c>
      <c r="GJ206" s="249">
        <f t="shared" si="906"/>
        <v>0</v>
      </c>
      <c r="GK206" s="249">
        <f t="shared" si="906"/>
        <v>0</v>
      </c>
      <c r="GL206" s="249">
        <f t="shared" si="906"/>
        <v>0</v>
      </c>
      <c r="GM206" s="249">
        <f t="shared" si="906"/>
        <v>0</v>
      </c>
      <c r="GN206" s="249">
        <f t="shared" si="906"/>
        <v>0</v>
      </c>
      <c r="GO206" s="249">
        <f t="shared" si="906"/>
        <v>0</v>
      </c>
      <c r="GP206" s="249">
        <f t="shared" si="906"/>
        <v>0</v>
      </c>
      <c r="GQ206" s="249">
        <f t="shared" si="906"/>
        <v>0</v>
      </c>
      <c r="GR206" s="249">
        <f t="shared" si="906"/>
        <v>0</v>
      </c>
      <c r="GS206" s="249">
        <f t="shared" si="906"/>
        <v>0</v>
      </c>
      <c r="GT206" s="249">
        <f t="shared" si="906"/>
        <v>0</v>
      </c>
      <c r="GU206" s="249">
        <f t="shared" si="906"/>
        <v>0</v>
      </c>
      <c r="GV206" s="249">
        <f t="shared" si="906"/>
        <v>0</v>
      </c>
      <c r="GW206" s="249">
        <f t="shared" si="906"/>
        <v>0</v>
      </c>
      <c r="GX206" s="249">
        <f t="shared" si="906"/>
        <v>0</v>
      </c>
      <c r="GY206" s="249">
        <f t="shared" si="906"/>
        <v>0</v>
      </c>
      <c r="GZ206" s="249">
        <f t="shared" si="906"/>
        <v>0</v>
      </c>
      <c r="HA206" s="228"/>
      <c r="HB206" s="228"/>
    </row>
    <row r="207" spans="1:210" s="239" customFormat="1" ht="10.199999999999999">
      <c r="A207" s="228"/>
      <c r="B207" s="229"/>
      <c r="C207" s="228"/>
      <c r="D207" s="229"/>
      <c r="E207" s="270"/>
      <c r="F207" s="116"/>
      <c r="G207" s="231"/>
      <c r="H207" s="228"/>
      <c r="I207" s="228" t="str">
        <f t="shared" si="891"/>
        <v>Поступление сырья, материалов и проч. с/ст ингредиентов</v>
      </c>
      <c r="J207" s="228"/>
      <c r="K207" s="228"/>
      <c r="L207" s="228"/>
      <c r="M207" s="232"/>
      <c r="N207" s="233" t="str">
        <f t="shared" si="884"/>
        <v/>
      </c>
      <c r="O207" s="228"/>
      <c r="P207" s="231"/>
      <c r="Q207" s="228" t="s">
        <v>26</v>
      </c>
      <c r="R207" s="228"/>
      <c r="S207" s="235"/>
      <c r="T207" s="228"/>
      <c r="U207" s="228"/>
      <c r="V207" s="228"/>
      <c r="W207" s="235">
        <f t="shared" si="885"/>
        <v>0</v>
      </c>
      <c r="X207" s="236"/>
      <c r="Y207" s="231"/>
      <c r="Z207" s="237"/>
      <c r="AA207" s="249">
        <f t="shared" ref="AA207:BF207" si="907">IF(AA$8="",0,IF(AA$1=1,SUMIFS(181:181,$1:$1,"&gt;="&amp;1,$1:$1,"&lt;="&amp;INT($T192/30))+($T192/30-INT($T192/30))*SUMIFS(181:181,$1:$1,INT($T192/30)+1),0)+($T192/30-INT($T192/30))*SUMIFS(181:181,$1:$1,AA$1+INT($T192/30)+1)+(INT($T192/30)+1-$T192/30)*SUMIFS(181:181,$1:$1,AA$1+INT($T192/30)))</f>
        <v>0</v>
      </c>
      <c r="AB207" s="249">
        <f t="shared" si="907"/>
        <v>0</v>
      </c>
      <c r="AC207" s="249">
        <f t="shared" si="907"/>
        <v>0</v>
      </c>
      <c r="AD207" s="249">
        <f t="shared" si="907"/>
        <v>0</v>
      </c>
      <c r="AE207" s="249">
        <f t="shared" si="907"/>
        <v>0</v>
      </c>
      <c r="AF207" s="249">
        <f t="shared" si="907"/>
        <v>0</v>
      </c>
      <c r="AG207" s="249">
        <f t="shared" si="907"/>
        <v>0</v>
      </c>
      <c r="AH207" s="249">
        <f t="shared" si="907"/>
        <v>0</v>
      </c>
      <c r="AI207" s="249">
        <f t="shared" si="907"/>
        <v>0</v>
      </c>
      <c r="AJ207" s="249">
        <f t="shared" si="907"/>
        <v>0</v>
      </c>
      <c r="AK207" s="249">
        <f t="shared" si="907"/>
        <v>0</v>
      </c>
      <c r="AL207" s="249">
        <f t="shared" si="907"/>
        <v>0</v>
      </c>
      <c r="AM207" s="249">
        <f t="shared" si="907"/>
        <v>0</v>
      </c>
      <c r="AN207" s="249">
        <f t="shared" si="907"/>
        <v>0</v>
      </c>
      <c r="AO207" s="249">
        <f t="shared" si="907"/>
        <v>0</v>
      </c>
      <c r="AP207" s="249">
        <f t="shared" si="907"/>
        <v>0</v>
      </c>
      <c r="AQ207" s="249">
        <f t="shared" si="907"/>
        <v>0</v>
      </c>
      <c r="AR207" s="249">
        <f t="shared" si="907"/>
        <v>0</v>
      </c>
      <c r="AS207" s="249">
        <f t="shared" si="907"/>
        <v>0</v>
      </c>
      <c r="AT207" s="249">
        <f t="shared" si="907"/>
        <v>0</v>
      </c>
      <c r="AU207" s="249">
        <f t="shared" si="907"/>
        <v>0</v>
      </c>
      <c r="AV207" s="249">
        <f t="shared" si="907"/>
        <v>0</v>
      </c>
      <c r="AW207" s="249">
        <f t="shared" si="907"/>
        <v>0</v>
      </c>
      <c r="AX207" s="249">
        <f t="shared" si="907"/>
        <v>0</v>
      </c>
      <c r="AY207" s="249">
        <f t="shared" si="907"/>
        <v>0</v>
      </c>
      <c r="AZ207" s="249">
        <f t="shared" si="907"/>
        <v>0</v>
      </c>
      <c r="BA207" s="249">
        <f t="shared" si="907"/>
        <v>0</v>
      </c>
      <c r="BB207" s="249">
        <f t="shared" si="907"/>
        <v>0</v>
      </c>
      <c r="BC207" s="249">
        <f t="shared" si="907"/>
        <v>0</v>
      </c>
      <c r="BD207" s="249">
        <f t="shared" si="907"/>
        <v>0</v>
      </c>
      <c r="BE207" s="249">
        <f t="shared" si="907"/>
        <v>0</v>
      </c>
      <c r="BF207" s="249">
        <f t="shared" si="907"/>
        <v>0</v>
      </c>
      <c r="BG207" s="249">
        <f t="shared" ref="BG207:CL207" si="908">IF(BG$8="",0,IF(BG$1=1,SUMIFS(181:181,$1:$1,"&gt;="&amp;1,$1:$1,"&lt;="&amp;INT($T192/30))+($T192/30-INT($T192/30))*SUMIFS(181:181,$1:$1,INT($T192/30)+1),0)+($T192/30-INT($T192/30))*SUMIFS(181:181,$1:$1,BG$1+INT($T192/30)+1)+(INT($T192/30)+1-$T192/30)*SUMIFS(181:181,$1:$1,BG$1+INT($T192/30)))</f>
        <v>0</v>
      </c>
      <c r="BH207" s="249">
        <f t="shared" si="908"/>
        <v>0</v>
      </c>
      <c r="BI207" s="249">
        <f t="shared" si="908"/>
        <v>0</v>
      </c>
      <c r="BJ207" s="249">
        <f t="shared" si="908"/>
        <v>0</v>
      </c>
      <c r="BK207" s="249">
        <f t="shared" si="908"/>
        <v>0</v>
      </c>
      <c r="BL207" s="249">
        <f t="shared" si="908"/>
        <v>0</v>
      </c>
      <c r="BM207" s="249">
        <f t="shared" si="908"/>
        <v>0</v>
      </c>
      <c r="BN207" s="249">
        <f t="shared" si="908"/>
        <v>0</v>
      </c>
      <c r="BO207" s="249">
        <f t="shared" si="908"/>
        <v>0</v>
      </c>
      <c r="BP207" s="249">
        <f t="shared" si="908"/>
        <v>0</v>
      </c>
      <c r="BQ207" s="249">
        <f t="shared" si="908"/>
        <v>0</v>
      </c>
      <c r="BR207" s="249">
        <f t="shared" si="908"/>
        <v>0</v>
      </c>
      <c r="BS207" s="249">
        <f t="shared" si="908"/>
        <v>0</v>
      </c>
      <c r="BT207" s="249">
        <f t="shared" si="908"/>
        <v>0</v>
      </c>
      <c r="BU207" s="249">
        <f t="shared" si="908"/>
        <v>0</v>
      </c>
      <c r="BV207" s="249">
        <f t="shared" si="908"/>
        <v>0</v>
      </c>
      <c r="BW207" s="249">
        <f t="shared" si="908"/>
        <v>0</v>
      </c>
      <c r="BX207" s="249">
        <f t="shared" si="908"/>
        <v>0</v>
      </c>
      <c r="BY207" s="249">
        <f t="shared" si="908"/>
        <v>0</v>
      </c>
      <c r="BZ207" s="249">
        <f t="shared" si="908"/>
        <v>0</v>
      </c>
      <c r="CA207" s="249">
        <f t="shared" si="908"/>
        <v>0</v>
      </c>
      <c r="CB207" s="249">
        <f t="shared" si="908"/>
        <v>0</v>
      </c>
      <c r="CC207" s="249">
        <f t="shared" si="908"/>
        <v>0</v>
      </c>
      <c r="CD207" s="249">
        <f t="shared" si="908"/>
        <v>0</v>
      </c>
      <c r="CE207" s="249">
        <f t="shared" si="908"/>
        <v>0</v>
      </c>
      <c r="CF207" s="249">
        <f t="shared" si="908"/>
        <v>0</v>
      </c>
      <c r="CG207" s="249">
        <f t="shared" si="908"/>
        <v>0</v>
      </c>
      <c r="CH207" s="249">
        <f t="shared" si="908"/>
        <v>0</v>
      </c>
      <c r="CI207" s="249">
        <f t="shared" si="908"/>
        <v>0</v>
      </c>
      <c r="CJ207" s="249">
        <f t="shared" si="908"/>
        <v>0</v>
      </c>
      <c r="CK207" s="249">
        <f t="shared" si="908"/>
        <v>0</v>
      </c>
      <c r="CL207" s="249">
        <f t="shared" si="908"/>
        <v>0</v>
      </c>
      <c r="CM207" s="249">
        <f t="shared" ref="CM207:DG207" si="909">IF(CM$8="",0,IF(CM$1=1,SUMIFS(181:181,$1:$1,"&gt;="&amp;1,$1:$1,"&lt;="&amp;INT($T192/30))+($T192/30-INT($T192/30))*SUMIFS(181:181,$1:$1,INT($T192/30)+1),0)+($T192/30-INT($T192/30))*SUMIFS(181:181,$1:$1,CM$1+INT($T192/30)+1)+(INT($T192/30)+1-$T192/30)*SUMIFS(181:181,$1:$1,CM$1+INT($T192/30)))</f>
        <v>0</v>
      </c>
      <c r="CN207" s="249">
        <f t="shared" si="909"/>
        <v>0</v>
      </c>
      <c r="CO207" s="249">
        <f t="shared" si="909"/>
        <v>0</v>
      </c>
      <c r="CP207" s="249">
        <f t="shared" si="909"/>
        <v>0</v>
      </c>
      <c r="CQ207" s="249">
        <f t="shared" si="909"/>
        <v>0</v>
      </c>
      <c r="CR207" s="249">
        <f t="shared" si="909"/>
        <v>0</v>
      </c>
      <c r="CS207" s="249">
        <f t="shared" si="909"/>
        <v>0</v>
      </c>
      <c r="CT207" s="249">
        <f t="shared" si="909"/>
        <v>0</v>
      </c>
      <c r="CU207" s="249">
        <f t="shared" si="909"/>
        <v>0</v>
      </c>
      <c r="CV207" s="249">
        <f t="shared" si="909"/>
        <v>0</v>
      </c>
      <c r="CW207" s="249">
        <f t="shared" si="909"/>
        <v>0</v>
      </c>
      <c r="CX207" s="249">
        <f t="shared" si="909"/>
        <v>0</v>
      </c>
      <c r="CY207" s="249">
        <f t="shared" si="909"/>
        <v>0</v>
      </c>
      <c r="CZ207" s="249">
        <f t="shared" si="909"/>
        <v>0</v>
      </c>
      <c r="DA207" s="249">
        <f t="shared" si="909"/>
        <v>0</v>
      </c>
      <c r="DB207" s="249">
        <f t="shared" si="909"/>
        <v>0</v>
      </c>
      <c r="DC207" s="249">
        <f t="shared" si="909"/>
        <v>0</v>
      </c>
      <c r="DD207" s="249">
        <f t="shared" si="909"/>
        <v>0</v>
      </c>
      <c r="DE207" s="249">
        <f t="shared" si="909"/>
        <v>0</v>
      </c>
      <c r="DF207" s="249">
        <f t="shared" si="909"/>
        <v>0</v>
      </c>
      <c r="DG207" s="249">
        <f t="shared" si="909"/>
        <v>0</v>
      </c>
      <c r="DH207" s="249">
        <f t="shared" ref="DH207:FS207" si="910">IF(DH$8="",0,IF(DH$1=1,SUMIFS(181:181,$1:$1,"&gt;="&amp;1,$1:$1,"&lt;="&amp;INT($T192/30))+($T192/30-INT($T192/30))*SUMIFS(181:181,$1:$1,INT($T192/30)+1),0)+($T192/30-INT($T192/30))*SUMIFS(181:181,$1:$1,DH$1+INT($T192/30)+1)+(INT($T192/30)+1-$T192/30)*SUMIFS(181:181,$1:$1,DH$1+INT($T192/30)))</f>
        <v>0</v>
      </c>
      <c r="DI207" s="249">
        <f t="shared" si="910"/>
        <v>0</v>
      </c>
      <c r="DJ207" s="249">
        <f t="shared" si="910"/>
        <v>0</v>
      </c>
      <c r="DK207" s="249">
        <f t="shared" si="910"/>
        <v>0</v>
      </c>
      <c r="DL207" s="249">
        <f t="shared" si="910"/>
        <v>0</v>
      </c>
      <c r="DM207" s="249">
        <f t="shared" si="910"/>
        <v>0</v>
      </c>
      <c r="DN207" s="249">
        <f t="shared" si="910"/>
        <v>0</v>
      </c>
      <c r="DO207" s="249">
        <f t="shared" si="910"/>
        <v>0</v>
      </c>
      <c r="DP207" s="249">
        <f t="shared" si="910"/>
        <v>0</v>
      </c>
      <c r="DQ207" s="249">
        <f t="shared" si="910"/>
        <v>0</v>
      </c>
      <c r="DR207" s="249">
        <f t="shared" si="910"/>
        <v>0</v>
      </c>
      <c r="DS207" s="249">
        <f t="shared" si="910"/>
        <v>0</v>
      </c>
      <c r="DT207" s="249">
        <f t="shared" si="910"/>
        <v>0</v>
      </c>
      <c r="DU207" s="249">
        <f t="shared" si="910"/>
        <v>0</v>
      </c>
      <c r="DV207" s="249">
        <f t="shared" si="910"/>
        <v>0</v>
      </c>
      <c r="DW207" s="249">
        <f t="shared" si="910"/>
        <v>0</v>
      </c>
      <c r="DX207" s="249">
        <f t="shared" si="910"/>
        <v>0</v>
      </c>
      <c r="DY207" s="249">
        <f t="shared" si="910"/>
        <v>0</v>
      </c>
      <c r="DZ207" s="249">
        <f t="shared" si="910"/>
        <v>0</v>
      </c>
      <c r="EA207" s="249">
        <f t="shared" si="910"/>
        <v>0</v>
      </c>
      <c r="EB207" s="249">
        <f t="shared" si="910"/>
        <v>0</v>
      </c>
      <c r="EC207" s="249">
        <f t="shared" si="910"/>
        <v>0</v>
      </c>
      <c r="ED207" s="249">
        <f t="shared" si="910"/>
        <v>0</v>
      </c>
      <c r="EE207" s="249">
        <f t="shared" si="910"/>
        <v>0</v>
      </c>
      <c r="EF207" s="249">
        <f t="shared" si="910"/>
        <v>0</v>
      </c>
      <c r="EG207" s="249">
        <f t="shared" si="910"/>
        <v>0</v>
      </c>
      <c r="EH207" s="249">
        <f t="shared" si="910"/>
        <v>0</v>
      </c>
      <c r="EI207" s="249">
        <f t="shared" si="910"/>
        <v>0</v>
      </c>
      <c r="EJ207" s="249">
        <f t="shared" si="910"/>
        <v>0</v>
      </c>
      <c r="EK207" s="249">
        <f t="shared" si="910"/>
        <v>0</v>
      </c>
      <c r="EL207" s="249">
        <f t="shared" si="910"/>
        <v>0</v>
      </c>
      <c r="EM207" s="249">
        <f t="shared" si="910"/>
        <v>0</v>
      </c>
      <c r="EN207" s="249">
        <f t="shared" si="910"/>
        <v>0</v>
      </c>
      <c r="EO207" s="249">
        <f t="shared" si="910"/>
        <v>0</v>
      </c>
      <c r="EP207" s="249">
        <f t="shared" si="910"/>
        <v>0</v>
      </c>
      <c r="EQ207" s="249">
        <f t="shared" si="910"/>
        <v>0</v>
      </c>
      <c r="ER207" s="249">
        <f t="shared" si="910"/>
        <v>0</v>
      </c>
      <c r="ES207" s="249">
        <f t="shared" si="910"/>
        <v>0</v>
      </c>
      <c r="ET207" s="249">
        <f t="shared" si="910"/>
        <v>0</v>
      </c>
      <c r="EU207" s="249">
        <f t="shared" si="910"/>
        <v>0</v>
      </c>
      <c r="EV207" s="249">
        <f t="shared" si="910"/>
        <v>0</v>
      </c>
      <c r="EW207" s="249">
        <f t="shared" si="910"/>
        <v>0</v>
      </c>
      <c r="EX207" s="249">
        <f t="shared" si="910"/>
        <v>0</v>
      </c>
      <c r="EY207" s="249">
        <f t="shared" si="910"/>
        <v>0</v>
      </c>
      <c r="EZ207" s="249">
        <f t="shared" si="910"/>
        <v>0</v>
      </c>
      <c r="FA207" s="249">
        <f t="shared" si="910"/>
        <v>0</v>
      </c>
      <c r="FB207" s="249">
        <f t="shared" si="910"/>
        <v>0</v>
      </c>
      <c r="FC207" s="249">
        <f t="shared" si="910"/>
        <v>0</v>
      </c>
      <c r="FD207" s="249">
        <f t="shared" si="910"/>
        <v>0</v>
      </c>
      <c r="FE207" s="249">
        <f t="shared" si="910"/>
        <v>0</v>
      </c>
      <c r="FF207" s="249">
        <f t="shared" si="910"/>
        <v>0</v>
      </c>
      <c r="FG207" s="249">
        <f t="shared" si="910"/>
        <v>0</v>
      </c>
      <c r="FH207" s="249">
        <f t="shared" si="910"/>
        <v>0</v>
      </c>
      <c r="FI207" s="249">
        <f t="shared" si="910"/>
        <v>0</v>
      </c>
      <c r="FJ207" s="249">
        <f t="shared" si="910"/>
        <v>0</v>
      </c>
      <c r="FK207" s="249">
        <f t="shared" si="910"/>
        <v>0</v>
      </c>
      <c r="FL207" s="249">
        <f t="shared" si="910"/>
        <v>0</v>
      </c>
      <c r="FM207" s="249">
        <f t="shared" si="910"/>
        <v>0</v>
      </c>
      <c r="FN207" s="249">
        <f t="shared" si="910"/>
        <v>0</v>
      </c>
      <c r="FO207" s="249">
        <f t="shared" si="910"/>
        <v>0</v>
      </c>
      <c r="FP207" s="249">
        <f t="shared" si="910"/>
        <v>0</v>
      </c>
      <c r="FQ207" s="249">
        <f t="shared" si="910"/>
        <v>0</v>
      </c>
      <c r="FR207" s="249">
        <f t="shared" si="910"/>
        <v>0</v>
      </c>
      <c r="FS207" s="249">
        <f t="shared" si="910"/>
        <v>0</v>
      </c>
      <c r="FT207" s="249">
        <f t="shared" ref="FT207:GZ207" si="911">IF(FT$8="",0,IF(FT$1=1,SUMIFS(181:181,$1:$1,"&gt;="&amp;1,$1:$1,"&lt;="&amp;INT($T192/30))+($T192/30-INT($T192/30))*SUMIFS(181:181,$1:$1,INT($T192/30)+1),0)+($T192/30-INT($T192/30))*SUMIFS(181:181,$1:$1,FT$1+INT($T192/30)+1)+(INT($T192/30)+1-$T192/30)*SUMIFS(181:181,$1:$1,FT$1+INT($T192/30)))</f>
        <v>0</v>
      </c>
      <c r="FU207" s="249">
        <f t="shared" si="911"/>
        <v>0</v>
      </c>
      <c r="FV207" s="249">
        <f t="shared" si="911"/>
        <v>0</v>
      </c>
      <c r="FW207" s="249">
        <f t="shared" si="911"/>
        <v>0</v>
      </c>
      <c r="FX207" s="249">
        <f t="shared" si="911"/>
        <v>0</v>
      </c>
      <c r="FY207" s="249">
        <f t="shared" si="911"/>
        <v>0</v>
      </c>
      <c r="FZ207" s="249">
        <f t="shared" si="911"/>
        <v>0</v>
      </c>
      <c r="GA207" s="249">
        <f t="shared" si="911"/>
        <v>0</v>
      </c>
      <c r="GB207" s="249">
        <f t="shared" si="911"/>
        <v>0</v>
      </c>
      <c r="GC207" s="249">
        <f t="shared" si="911"/>
        <v>0</v>
      </c>
      <c r="GD207" s="249">
        <f t="shared" si="911"/>
        <v>0</v>
      </c>
      <c r="GE207" s="249">
        <f t="shared" si="911"/>
        <v>0</v>
      </c>
      <c r="GF207" s="249">
        <f t="shared" si="911"/>
        <v>0</v>
      </c>
      <c r="GG207" s="249">
        <f t="shared" si="911"/>
        <v>0</v>
      </c>
      <c r="GH207" s="249">
        <f t="shared" si="911"/>
        <v>0</v>
      </c>
      <c r="GI207" s="249">
        <f t="shared" si="911"/>
        <v>0</v>
      </c>
      <c r="GJ207" s="249">
        <f t="shared" si="911"/>
        <v>0</v>
      </c>
      <c r="GK207" s="249">
        <f t="shared" si="911"/>
        <v>0</v>
      </c>
      <c r="GL207" s="249">
        <f t="shared" si="911"/>
        <v>0</v>
      </c>
      <c r="GM207" s="249">
        <f t="shared" si="911"/>
        <v>0</v>
      </c>
      <c r="GN207" s="249">
        <f t="shared" si="911"/>
        <v>0</v>
      </c>
      <c r="GO207" s="249">
        <f t="shared" si="911"/>
        <v>0</v>
      </c>
      <c r="GP207" s="249">
        <f t="shared" si="911"/>
        <v>0</v>
      </c>
      <c r="GQ207" s="249">
        <f t="shared" si="911"/>
        <v>0</v>
      </c>
      <c r="GR207" s="249">
        <f t="shared" si="911"/>
        <v>0</v>
      </c>
      <c r="GS207" s="249">
        <f t="shared" si="911"/>
        <v>0</v>
      </c>
      <c r="GT207" s="249">
        <f t="shared" si="911"/>
        <v>0</v>
      </c>
      <c r="GU207" s="249">
        <f t="shared" si="911"/>
        <v>0</v>
      </c>
      <c r="GV207" s="249">
        <f t="shared" si="911"/>
        <v>0</v>
      </c>
      <c r="GW207" s="249">
        <f t="shared" si="911"/>
        <v>0</v>
      </c>
      <c r="GX207" s="249">
        <f t="shared" si="911"/>
        <v>0</v>
      </c>
      <c r="GY207" s="249">
        <f t="shared" si="911"/>
        <v>0</v>
      </c>
      <c r="GZ207" s="249">
        <f t="shared" si="911"/>
        <v>0</v>
      </c>
      <c r="HA207" s="228"/>
      <c r="HB207" s="228"/>
    </row>
    <row r="208" spans="1:210" s="239" customFormat="1" ht="10.199999999999999">
      <c r="A208" s="228"/>
      <c r="B208" s="229"/>
      <c r="C208" s="230"/>
      <c r="D208" s="229"/>
      <c r="E208" s="270"/>
      <c r="F208" s="116"/>
      <c r="G208" s="231"/>
      <c r="H208" s="228"/>
      <c r="I208" s="228" t="str">
        <f t="shared" si="891"/>
        <v>Поступление сырья, материалов и проч. с/ст ингредиентов</v>
      </c>
      <c r="J208" s="228"/>
      <c r="K208" s="228"/>
      <c r="L208" s="228"/>
      <c r="M208" s="232"/>
      <c r="N208" s="233" t="str">
        <f t="shared" si="884"/>
        <v/>
      </c>
      <c r="O208" s="228"/>
      <c r="P208" s="231"/>
      <c r="Q208" s="228" t="s">
        <v>26</v>
      </c>
      <c r="R208" s="228"/>
      <c r="S208" s="235"/>
      <c r="T208" s="228"/>
      <c r="U208" s="228"/>
      <c r="V208" s="228"/>
      <c r="W208" s="235">
        <f t="shared" si="885"/>
        <v>0</v>
      </c>
      <c r="X208" s="236"/>
      <c r="Y208" s="231"/>
      <c r="Z208" s="237"/>
      <c r="AA208" s="249">
        <f t="shared" ref="AA208:BF208" si="912">IF(AA$8="",0,IF(AA$1=1,SUMIFS(182:182,$1:$1,"&gt;="&amp;1,$1:$1,"&lt;="&amp;INT($T193/30))+($T193/30-INT($T193/30))*SUMIFS(182:182,$1:$1,INT($T193/30)+1),0)+($T193/30-INT($T193/30))*SUMIFS(182:182,$1:$1,AA$1+INT($T193/30)+1)+(INT($T193/30)+1-$T193/30)*SUMIFS(182:182,$1:$1,AA$1+INT($T193/30)))</f>
        <v>0</v>
      </c>
      <c r="AB208" s="249">
        <f t="shared" si="912"/>
        <v>0</v>
      </c>
      <c r="AC208" s="249">
        <f t="shared" si="912"/>
        <v>0</v>
      </c>
      <c r="AD208" s="249">
        <f t="shared" si="912"/>
        <v>0</v>
      </c>
      <c r="AE208" s="249">
        <f t="shared" si="912"/>
        <v>0</v>
      </c>
      <c r="AF208" s="249">
        <f t="shared" si="912"/>
        <v>0</v>
      </c>
      <c r="AG208" s="249">
        <f t="shared" si="912"/>
        <v>0</v>
      </c>
      <c r="AH208" s="249">
        <f t="shared" si="912"/>
        <v>0</v>
      </c>
      <c r="AI208" s="249">
        <f t="shared" si="912"/>
        <v>0</v>
      </c>
      <c r="AJ208" s="249">
        <f t="shared" si="912"/>
        <v>0</v>
      </c>
      <c r="AK208" s="249">
        <f t="shared" si="912"/>
        <v>0</v>
      </c>
      <c r="AL208" s="249">
        <f t="shared" si="912"/>
        <v>0</v>
      </c>
      <c r="AM208" s="249">
        <f t="shared" si="912"/>
        <v>0</v>
      </c>
      <c r="AN208" s="249">
        <f t="shared" si="912"/>
        <v>0</v>
      </c>
      <c r="AO208" s="249">
        <f t="shared" si="912"/>
        <v>0</v>
      </c>
      <c r="AP208" s="249">
        <f t="shared" si="912"/>
        <v>0</v>
      </c>
      <c r="AQ208" s="249">
        <f t="shared" si="912"/>
        <v>0</v>
      </c>
      <c r="AR208" s="249">
        <f t="shared" si="912"/>
        <v>0</v>
      </c>
      <c r="AS208" s="249">
        <f t="shared" si="912"/>
        <v>0</v>
      </c>
      <c r="AT208" s="249">
        <f t="shared" si="912"/>
        <v>0</v>
      </c>
      <c r="AU208" s="249">
        <f t="shared" si="912"/>
        <v>0</v>
      </c>
      <c r="AV208" s="249">
        <f t="shared" si="912"/>
        <v>0</v>
      </c>
      <c r="AW208" s="249">
        <f t="shared" si="912"/>
        <v>0</v>
      </c>
      <c r="AX208" s="249">
        <f t="shared" si="912"/>
        <v>0</v>
      </c>
      <c r="AY208" s="249">
        <f t="shared" si="912"/>
        <v>0</v>
      </c>
      <c r="AZ208" s="249">
        <f t="shared" si="912"/>
        <v>0</v>
      </c>
      <c r="BA208" s="249">
        <f t="shared" si="912"/>
        <v>0</v>
      </c>
      <c r="BB208" s="249">
        <f t="shared" si="912"/>
        <v>0</v>
      </c>
      <c r="BC208" s="249">
        <f t="shared" si="912"/>
        <v>0</v>
      </c>
      <c r="BD208" s="249">
        <f t="shared" si="912"/>
        <v>0</v>
      </c>
      <c r="BE208" s="249">
        <f t="shared" si="912"/>
        <v>0</v>
      </c>
      <c r="BF208" s="249">
        <f t="shared" si="912"/>
        <v>0</v>
      </c>
      <c r="BG208" s="249">
        <f t="shared" ref="BG208:CL208" si="913">IF(BG$8="",0,IF(BG$1=1,SUMIFS(182:182,$1:$1,"&gt;="&amp;1,$1:$1,"&lt;="&amp;INT($T193/30))+($T193/30-INT($T193/30))*SUMIFS(182:182,$1:$1,INT($T193/30)+1),0)+($T193/30-INT($T193/30))*SUMIFS(182:182,$1:$1,BG$1+INT($T193/30)+1)+(INT($T193/30)+1-$T193/30)*SUMIFS(182:182,$1:$1,BG$1+INT($T193/30)))</f>
        <v>0</v>
      </c>
      <c r="BH208" s="249">
        <f t="shared" si="913"/>
        <v>0</v>
      </c>
      <c r="BI208" s="249">
        <f t="shared" si="913"/>
        <v>0</v>
      </c>
      <c r="BJ208" s="249">
        <f t="shared" si="913"/>
        <v>0</v>
      </c>
      <c r="BK208" s="249">
        <f t="shared" si="913"/>
        <v>0</v>
      </c>
      <c r="BL208" s="249">
        <f t="shared" si="913"/>
        <v>0</v>
      </c>
      <c r="BM208" s="249">
        <f t="shared" si="913"/>
        <v>0</v>
      </c>
      <c r="BN208" s="249">
        <f t="shared" si="913"/>
        <v>0</v>
      </c>
      <c r="BO208" s="249">
        <f t="shared" si="913"/>
        <v>0</v>
      </c>
      <c r="BP208" s="249">
        <f t="shared" si="913"/>
        <v>0</v>
      </c>
      <c r="BQ208" s="249">
        <f t="shared" si="913"/>
        <v>0</v>
      </c>
      <c r="BR208" s="249">
        <f t="shared" si="913"/>
        <v>0</v>
      </c>
      <c r="BS208" s="249">
        <f t="shared" si="913"/>
        <v>0</v>
      </c>
      <c r="BT208" s="249">
        <f t="shared" si="913"/>
        <v>0</v>
      </c>
      <c r="BU208" s="249">
        <f t="shared" si="913"/>
        <v>0</v>
      </c>
      <c r="BV208" s="249">
        <f t="shared" si="913"/>
        <v>0</v>
      </c>
      <c r="BW208" s="249">
        <f t="shared" si="913"/>
        <v>0</v>
      </c>
      <c r="BX208" s="249">
        <f t="shared" si="913"/>
        <v>0</v>
      </c>
      <c r="BY208" s="249">
        <f t="shared" si="913"/>
        <v>0</v>
      </c>
      <c r="BZ208" s="249">
        <f t="shared" si="913"/>
        <v>0</v>
      </c>
      <c r="CA208" s="249">
        <f t="shared" si="913"/>
        <v>0</v>
      </c>
      <c r="CB208" s="249">
        <f t="shared" si="913"/>
        <v>0</v>
      </c>
      <c r="CC208" s="249">
        <f t="shared" si="913"/>
        <v>0</v>
      </c>
      <c r="CD208" s="249">
        <f t="shared" si="913"/>
        <v>0</v>
      </c>
      <c r="CE208" s="249">
        <f t="shared" si="913"/>
        <v>0</v>
      </c>
      <c r="CF208" s="249">
        <f t="shared" si="913"/>
        <v>0</v>
      </c>
      <c r="CG208" s="249">
        <f t="shared" si="913"/>
        <v>0</v>
      </c>
      <c r="CH208" s="249">
        <f t="shared" si="913"/>
        <v>0</v>
      </c>
      <c r="CI208" s="249">
        <f t="shared" si="913"/>
        <v>0</v>
      </c>
      <c r="CJ208" s="249">
        <f t="shared" si="913"/>
        <v>0</v>
      </c>
      <c r="CK208" s="249">
        <f t="shared" si="913"/>
        <v>0</v>
      </c>
      <c r="CL208" s="249">
        <f t="shared" si="913"/>
        <v>0</v>
      </c>
      <c r="CM208" s="249">
        <f t="shared" ref="CM208:DG208" si="914">IF(CM$8="",0,IF(CM$1=1,SUMIFS(182:182,$1:$1,"&gt;="&amp;1,$1:$1,"&lt;="&amp;INT($T193/30))+($T193/30-INT($T193/30))*SUMIFS(182:182,$1:$1,INT($T193/30)+1),0)+($T193/30-INT($T193/30))*SUMIFS(182:182,$1:$1,CM$1+INT($T193/30)+1)+(INT($T193/30)+1-$T193/30)*SUMIFS(182:182,$1:$1,CM$1+INT($T193/30)))</f>
        <v>0</v>
      </c>
      <c r="CN208" s="249">
        <f t="shared" si="914"/>
        <v>0</v>
      </c>
      <c r="CO208" s="249">
        <f t="shared" si="914"/>
        <v>0</v>
      </c>
      <c r="CP208" s="249">
        <f t="shared" si="914"/>
        <v>0</v>
      </c>
      <c r="CQ208" s="249">
        <f t="shared" si="914"/>
        <v>0</v>
      </c>
      <c r="CR208" s="249">
        <f t="shared" si="914"/>
        <v>0</v>
      </c>
      <c r="CS208" s="249">
        <f t="shared" si="914"/>
        <v>0</v>
      </c>
      <c r="CT208" s="249">
        <f t="shared" si="914"/>
        <v>0</v>
      </c>
      <c r="CU208" s="249">
        <f t="shared" si="914"/>
        <v>0</v>
      </c>
      <c r="CV208" s="249">
        <f t="shared" si="914"/>
        <v>0</v>
      </c>
      <c r="CW208" s="249">
        <f t="shared" si="914"/>
        <v>0</v>
      </c>
      <c r="CX208" s="249">
        <f t="shared" si="914"/>
        <v>0</v>
      </c>
      <c r="CY208" s="249">
        <f t="shared" si="914"/>
        <v>0</v>
      </c>
      <c r="CZ208" s="249">
        <f t="shared" si="914"/>
        <v>0</v>
      </c>
      <c r="DA208" s="249">
        <f t="shared" si="914"/>
        <v>0</v>
      </c>
      <c r="DB208" s="249">
        <f t="shared" si="914"/>
        <v>0</v>
      </c>
      <c r="DC208" s="249">
        <f t="shared" si="914"/>
        <v>0</v>
      </c>
      <c r="DD208" s="249">
        <f t="shared" si="914"/>
        <v>0</v>
      </c>
      <c r="DE208" s="249">
        <f t="shared" si="914"/>
        <v>0</v>
      </c>
      <c r="DF208" s="249">
        <f t="shared" si="914"/>
        <v>0</v>
      </c>
      <c r="DG208" s="249">
        <f t="shared" si="914"/>
        <v>0</v>
      </c>
      <c r="DH208" s="249">
        <f t="shared" ref="DH208:FS208" si="915">IF(DH$8="",0,IF(DH$1=1,SUMIFS(182:182,$1:$1,"&gt;="&amp;1,$1:$1,"&lt;="&amp;INT($T193/30))+($T193/30-INT($T193/30))*SUMIFS(182:182,$1:$1,INT($T193/30)+1),0)+($T193/30-INT($T193/30))*SUMIFS(182:182,$1:$1,DH$1+INT($T193/30)+1)+(INT($T193/30)+1-$T193/30)*SUMIFS(182:182,$1:$1,DH$1+INT($T193/30)))</f>
        <v>0</v>
      </c>
      <c r="DI208" s="249">
        <f t="shared" si="915"/>
        <v>0</v>
      </c>
      <c r="DJ208" s="249">
        <f t="shared" si="915"/>
        <v>0</v>
      </c>
      <c r="DK208" s="249">
        <f t="shared" si="915"/>
        <v>0</v>
      </c>
      <c r="DL208" s="249">
        <f t="shared" si="915"/>
        <v>0</v>
      </c>
      <c r="DM208" s="249">
        <f t="shared" si="915"/>
        <v>0</v>
      </c>
      <c r="DN208" s="249">
        <f t="shared" si="915"/>
        <v>0</v>
      </c>
      <c r="DO208" s="249">
        <f t="shared" si="915"/>
        <v>0</v>
      </c>
      <c r="DP208" s="249">
        <f t="shared" si="915"/>
        <v>0</v>
      </c>
      <c r="DQ208" s="249">
        <f t="shared" si="915"/>
        <v>0</v>
      </c>
      <c r="DR208" s="249">
        <f t="shared" si="915"/>
        <v>0</v>
      </c>
      <c r="DS208" s="249">
        <f t="shared" si="915"/>
        <v>0</v>
      </c>
      <c r="DT208" s="249">
        <f t="shared" si="915"/>
        <v>0</v>
      </c>
      <c r="DU208" s="249">
        <f t="shared" si="915"/>
        <v>0</v>
      </c>
      <c r="DV208" s="249">
        <f t="shared" si="915"/>
        <v>0</v>
      </c>
      <c r="DW208" s="249">
        <f t="shared" si="915"/>
        <v>0</v>
      </c>
      <c r="DX208" s="249">
        <f t="shared" si="915"/>
        <v>0</v>
      </c>
      <c r="DY208" s="249">
        <f t="shared" si="915"/>
        <v>0</v>
      </c>
      <c r="DZ208" s="249">
        <f t="shared" si="915"/>
        <v>0</v>
      </c>
      <c r="EA208" s="249">
        <f t="shared" si="915"/>
        <v>0</v>
      </c>
      <c r="EB208" s="249">
        <f t="shared" si="915"/>
        <v>0</v>
      </c>
      <c r="EC208" s="249">
        <f t="shared" si="915"/>
        <v>0</v>
      </c>
      <c r="ED208" s="249">
        <f t="shared" si="915"/>
        <v>0</v>
      </c>
      <c r="EE208" s="249">
        <f t="shared" si="915"/>
        <v>0</v>
      </c>
      <c r="EF208" s="249">
        <f t="shared" si="915"/>
        <v>0</v>
      </c>
      <c r="EG208" s="249">
        <f t="shared" si="915"/>
        <v>0</v>
      </c>
      <c r="EH208" s="249">
        <f t="shared" si="915"/>
        <v>0</v>
      </c>
      <c r="EI208" s="249">
        <f t="shared" si="915"/>
        <v>0</v>
      </c>
      <c r="EJ208" s="249">
        <f t="shared" si="915"/>
        <v>0</v>
      </c>
      <c r="EK208" s="249">
        <f t="shared" si="915"/>
        <v>0</v>
      </c>
      <c r="EL208" s="249">
        <f t="shared" si="915"/>
        <v>0</v>
      </c>
      <c r="EM208" s="249">
        <f t="shared" si="915"/>
        <v>0</v>
      </c>
      <c r="EN208" s="249">
        <f t="shared" si="915"/>
        <v>0</v>
      </c>
      <c r="EO208" s="249">
        <f t="shared" si="915"/>
        <v>0</v>
      </c>
      <c r="EP208" s="249">
        <f t="shared" si="915"/>
        <v>0</v>
      </c>
      <c r="EQ208" s="249">
        <f t="shared" si="915"/>
        <v>0</v>
      </c>
      <c r="ER208" s="249">
        <f t="shared" si="915"/>
        <v>0</v>
      </c>
      <c r="ES208" s="249">
        <f t="shared" si="915"/>
        <v>0</v>
      </c>
      <c r="ET208" s="249">
        <f t="shared" si="915"/>
        <v>0</v>
      </c>
      <c r="EU208" s="249">
        <f t="shared" si="915"/>
        <v>0</v>
      </c>
      <c r="EV208" s="249">
        <f t="shared" si="915"/>
        <v>0</v>
      </c>
      <c r="EW208" s="249">
        <f t="shared" si="915"/>
        <v>0</v>
      </c>
      <c r="EX208" s="249">
        <f t="shared" si="915"/>
        <v>0</v>
      </c>
      <c r="EY208" s="249">
        <f t="shared" si="915"/>
        <v>0</v>
      </c>
      <c r="EZ208" s="249">
        <f t="shared" si="915"/>
        <v>0</v>
      </c>
      <c r="FA208" s="249">
        <f t="shared" si="915"/>
        <v>0</v>
      </c>
      <c r="FB208" s="249">
        <f t="shared" si="915"/>
        <v>0</v>
      </c>
      <c r="FC208" s="249">
        <f t="shared" si="915"/>
        <v>0</v>
      </c>
      <c r="FD208" s="249">
        <f t="shared" si="915"/>
        <v>0</v>
      </c>
      <c r="FE208" s="249">
        <f t="shared" si="915"/>
        <v>0</v>
      </c>
      <c r="FF208" s="249">
        <f t="shared" si="915"/>
        <v>0</v>
      </c>
      <c r="FG208" s="249">
        <f t="shared" si="915"/>
        <v>0</v>
      </c>
      <c r="FH208" s="249">
        <f t="shared" si="915"/>
        <v>0</v>
      </c>
      <c r="FI208" s="249">
        <f t="shared" si="915"/>
        <v>0</v>
      </c>
      <c r="FJ208" s="249">
        <f t="shared" si="915"/>
        <v>0</v>
      </c>
      <c r="FK208" s="249">
        <f t="shared" si="915"/>
        <v>0</v>
      </c>
      <c r="FL208" s="249">
        <f t="shared" si="915"/>
        <v>0</v>
      </c>
      <c r="FM208" s="249">
        <f t="shared" si="915"/>
        <v>0</v>
      </c>
      <c r="FN208" s="249">
        <f t="shared" si="915"/>
        <v>0</v>
      </c>
      <c r="FO208" s="249">
        <f t="shared" si="915"/>
        <v>0</v>
      </c>
      <c r="FP208" s="249">
        <f t="shared" si="915"/>
        <v>0</v>
      </c>
      <c r="FQ208" s="249">
        <f t="shared" si="915"/>
        <v>0</v>
      </c>
      <c r="FR208" s="249">
        <f t="shared" si="915"/>
        <v>0</v>
      </c>
      <c r="FS208" s="249">
        <f t="shared" si="915"/>
        <v>0</v>
      </c>
      <c r="FT208" s="249">
        <f t="shared" ref="FT208:GZ208" si="916">IF(FT$8="",0,IF(FT$1=1,SUMIFS(182:182,$1:$1,"&gt;="&amp;1,$1:$1,"&lt;="&amp;INT($T193/30))+($T193/30-INT($T193/30))*SUMIFS(182:182,$1:$1,INT($T193/30)+1),0)+($T193/30-INT($T193/30))*SUMIFS(182:182,$1:$1,FT$1+INT($T193/30)+1)+(INT($T193/30)+1-$T193/30)*SUMIFS(182:182,$1:$1,FT$1+INT($T193/30)))</f>
        <v>0</v>
      </c>
      <c r="FU208" s="249">
        <f t="shared" si="916"/>
        <v>0</v>
      </c>
      <c r="FV208" s="249">
        <f t="shared" si="916"/>
        <v>0</v>
      </c>
      <c r="FW208" s="249">
        <f t="shared" si="916"/>
        <v>0</v>
      </c>
      <c r="FX208" s="249">
        <f t="shared" si="916"/>
        <v>0</v>
      </c>
      <c r="FY208" s="249">
        <f t="shared" si="916"/>
        <v>0</v>
      </c>
      <c r="FZ208" s="249">
        <f t="shared" si="916"/>
        <v>0</v>
      </c>
      <c r="GA208" s="249">
        <f t="shared" si="916"/>
        <v>0</v>
      </c>
      <c r="GB208" s="249">
        <f t="shared" si="916"/>
        <v>0</v>
      </c>
      <c r="GC208" s="249">
        <f t="shared" si="916"/>
        <v>0</v>
      </c>
      <c r="GD208" s="249">
        <f t="shared" si="916"/>
        <v>0</v>
      </c>
      <c r="GE208" s="249">
        <f t="shared" si="916"/>
        <v>0</v>
      </c>
      <c r="GF208" s="249">
        <f t="shared" si="916"/>
        <v>0</v>
      </c>
      <c r="GG208" s="249">
        <f t="shared" si="916"/>
        <v>0</v>
      </c>
      <c r="GH208" s="249">
        <f t="shared" si="916"/>
        <v>0</v>
      </c>
      <c r="GI208" s="249">
        <f t="shared" si="916"/>
        <v>0</v>
      </c>
      <c r="GJ208" s="249">
        <f t="shared" si="916"/>
        <v>0</v>
      </c>
      <c r="GK208" s="249">
        <f t="shared" si="916"/>
        <v>0</v>
      </c>
      <c r="GL208" s="249">
        <f t="shared" si="916"/>
        <v>0</v>
      </c>
      <c r="GM208" s="249">
        <f t="shared" si="916"/>
        <v>0</v>
      </c>
      <c r="GN208" s="249">
        <f t="shared" si="916"/>
        <v>0</v>
      </c>
      <c r="GO208" s="249">
        <f t="shared" si="916"/>
        <v>0</v>
      </c>
      <c r="GP208" s="249">
        <f t="shared" si="916"/>
        <v>0</v>
      </c>
      <c r="GQ208" s="249">
        <f t="shared" si="916"/>
        <v>0</v>
      </c>
      <c r="GR208" s="249">
        <f t="shared" si="916"/>
        <v>0</v>
      </c>
      <c r="GS208" s="249">
        <f t="shared" si="916"/>
        <v>0</v>
      </c>
      <c r="GT208" s="249">
        <f t="shared" si="916"/>
        <v>0</v>
      </c>
      <c r="GU208" s="249">
        <f t="shared" si="916"/>
        <v>0</v>
      </c>
      <c r="GV208" s="249">
        <f t="shared" si="916"/>
        <v>0</v>
      </c>
      <c r="GW208" s="249">
        <f t="shared" si="916"/>
        <v>0</v>
      </c>
      <c r="GX208" s="249">
        <f t="shared" si="916"/>
        <v>0</v>
      </c>
      <c r="GY208" s="249">
        <f t="shared" si="916"/>
        <v>0</v>
      </c>
      <c r="GZ208" s="249">
        <f t="shared" si="916"/>
        <v>0</v>
      </c>
      <c r="HA208" s="228"/>
      <c r="HB208" s="228"/>
    </row>
    <row r="209" spans="1:210" s="239" customFormat="1" ht="10.199999999999999">
      <c r="A209" s="228"/>
      <c r="B209" s="229"/>
      <c r="C209" s="228"/>
      <c r="D209" s="229"/>
      <c r="E209" s="270"/>
      <c r="F209" s="116"/>
      <c r="G209" s="231"/>
      <c r="H209" s="228"/>
      <c r="I209" s="228" t="str">
        <f t="shared" si="891"/>
        <v>Поступление сырья, материалов и проч. с/ст ингредиентов</v>
      </c>
      <c r="J209" s="228"/>
      <c r="K209" s="228"/>
      <c r="L209" s="228"/>
      <c r="M209" s="232"/>
      <c r="N209" s="233" t="str">
        <f t="shared" si="884"/>
        <v/>
      </c>
      <c r="O209" s="228"/>
      <c r="P209" s="231"/>
      <c r="Q209" s="228" t="s">
        <v>26</v>
      </c>
      <c r="R209" s="228"/>
      <c r="S209" s="235"/>
      <c r="T209" s="228"/>
      <c r="U209" s="228"/>
      <c r="V209" s="228"/>
      <c r="W209" s="235">
        <f t="shared" si="885"/>
        <v>0</v>
      </c>
      <c r="X209" s="236"/>
      <c r="Y209" s="231"/>
      <c r="Z209" s="237"/>
      <c r="AA209" s="249">
        <f t="shared" ref="AA209:BF209" si="917">IF(AA$8="",0,IF(AA$1=1,SUMIFS(183:183,$1:$1,"&gt;="&amp;1,$1:$1,"&lt;="&amp;INT($T194/30))+($T194/30-INT($T194/30))*SUMIFS(183:183,$1:$1,INT($T194/30)+1),0)+($T194/30-INT($T194/30))*SUMIFS(183:183,$1:$1,AA$1+INT($T194/30)+1)+(INT($T194/30)+1-$T194/30)*SUMIFS(183:183,$1:$1,AA$1+INT($T194/30)))</f>
        <v>0</v>
      </c>
      <c r="AB209" s="249">
        <f t="shared" si="917"/>
        <v>0</v>
      </c>
      <c r="AC209" s="249">
        <f t="shared" si="917"/>
        <v>0</v>
      </c>
      <c r="AD209" s="249">
        <f t="shared" si="917"/>
        <v>0</v>
      </c>
      <c r="AE209" s="249">
        <f t="shared" si="917"/>
        <v>0</v>
      </c>
      <c r="AF209" s="249">
        <f t="shared" si="917"/>
        <v>0</v>
      </c>
      <c r="AG209" s="249">
        <f t="shared" si="917"/>
        <v>0</v>
      </c>
      <c r="AH209" s="249">
        <f t="shared" si="917"/>
        <v>0</v>
      </c>
      <c r="AI209" s="249">
        <f t="shared" si="917"/>
        <v>0</v>
      </c>
      <c r="AJ209" s="249">
        <f t="shared" si="917"/>
        <v>0</v>
      </c>
      <c r="AK209" s="249">
        <f t="shared" si="917"/>
        <v>0</v>
      </c>
      <c r="AL209" s="249">
        <f t="shared" si="917"/>
        <v>0</v>
      </c>
      <c r="AM209" s="249">
        <f t="shared" si="917"/>
        <v>0</v>
      </c>
      <c r="AN209" s="249">
        <f t="shared" si="917"/>
        <v>0</v>
      </c>
      <c r="AO209" s="249">
        <f t="shared" si="917"/>
        <v>0</v>
      </c>
      <c r="AP209" s="249">
        <f t="shared" si="917"/>
        <v>0</v>
      </c>
      <c r="AQ209" s="249">
        <f t="shared" si="917"/>
        <v>0</v>
      </c>
      <c r="AR209" s="249">
        <f t="shared" si="917"/>
        <v>0</v>
      </c>
      <c r="AS209" s="249">
        <f t="shared" si="917"/>
        <v>0</v>
      </c>
      <c r="AT209" s="249">
        <f t="shared" si="917"/>
        <v>0</v>
      </c>
      <c r="AU209" s="249">
        <f t="shared" si="917"/>
        <v>0</v>
      </c>
      <c r="AV209" s="249">
        <f t="shared" si="917"/>
        <v>0</v>
      </c>
      <c r="AW209" s="249">
        <f t="shared" si="917"/>
        <v>0</v>
      </c>
      <c r="AX209" s="249">
        <f t="shared" si="917"/>
        <v>0</v>
      </c>
      <c r="AY209" s="249">
        <f t="shared" si="917"/>
        <v>0</v>
      </c>
      <c r="AZ209" s="249">
        <f t="shared" si="917"/>
        <v>0</v>
      </c>
      <c r="BA209" s="249">
        <f t="shared" si="917"/>
        <v>0</v>
      </c>
      <c r="BB209" s="249">
        <f t="shared" si="917"/>
        <v>0</v>
      </c>
      <c r="BC209" s="249">
        <f t="shared" si="917"/>
        <v>0</v>
      </c>
      <c r="BD209" s="249">
        <f t="shared" si="917"/>
        <v>0</v>
      </c>
      <c r="BE209" s="249">
        <f t="shared" si="917"/>
        <v>0</v>
      </c>
      <c r="BF209" s="249">
        <f t="shared" si="917"/>
        <v>0</v>
      </c>
      <c r="BG209" s="249">
        <f t="shared" ref="BG209:CL209" si="918">IF(BG$8="",0,IF(BG$1=1,SUMIFS(183:183,$1:$1,"&gt;="&amp;1,$1:$1,"&lt;="&amp;INT($T194/30))+($T194/30-INT($T194/30))*SUMIFS(183:183,$1:$1,INT($T194/30)+1),0)+($T194/30-INT($T194/30))*SUMIFS(183:183,$1:$1,BG$1+INT($T194/30)+1)+(INT($T194/30)+1-$T194/30)*SUMIFS(183:183,$1:$1,BG$1+INT($T194/30)))</f>
        <v>0</v>
      </c>
      <c r="BH209" s="249">
        <f t="shared" si="918"/>
        <v>0</v>
      </c>
      <c r="BI209" s="249">
        <f t="shared" si="918"/>
        <v>0</v>
      </c>
      <c r="BJ209" s="249">
        <f t="shared" si="918"/>
        <v>0</v>
      </c>
      <c r="BK209" s="249">
        <f t="shared" si="918"/>
        <v>0</v>
      </c>
      <c r="BL209" s="249">
        <f t="shared" si="918"/>
        <v>0</v>
      </c>
      <c r="BM209" s="249">
        <f t="shared" si="918"/>
        <v>0</v>
      </c>
      <c r="BN209" s="249">
        <f t="shared" si="918"/>
        <v>0</v>
      </c>
      <c r="BO209" s="249">
        <f t="shared" si="918"/>
        <v>0</v>
      </c>
      <c r="BP209" s="249">
        <f t="shared" si="918"/>
        <v>0</v>
      </c>
      <c r="BQ209" s="249">
        <f t="shared" si="918"/>
        <v>0</v>
      </c>
      <c r="BR209" s="249">
        <f t="shared" si="918"/>
        <v>0</v>
      </c>
      <c r="BS209" s="249">
        <f t="shared" si="918"/>
        <v>0</v>
      </c>
      <c r="BT209" s="249">
        <f t="shared" si="918"/>
        <v>0</v>
      </c>
      <c r="BU209" s="249">
        <f t="shared" si="918"/>
        <v>0</v>
      </c>
      <c r="BV209" s="249">
        <f t="shared" si="918"/>
        <v>0</v>
      </c>
      <c r="BW209" s="249">
        <f t="shared" si="918"/>
        <v>0</v>
      </c>
      <c r="BX209" s="249">
        <f t="shared" si="918"/>
        <v>0</v>
      </c>
      <c r="BY209" s="249">
        <f t="shared" si="918"/>
        <v>0</v>
      </c>
      <c r="BZ209" s="249">
        <f t="shared" si="918"/>
        <v>0</v>
      </c>
      <c r="CA209" s="249">
        <f t="shared" si="918"/>
        <v>0</v>
      </c>
      <c r="CB209" s="249">
        <f t="shared" si="918"/>
        <v>0</v>
      </c>
      <c r="CC209" s="249">
        <f t="shared" si="918"/>
        <v>0</v>
      </c>
      <c r="CD209" s="249">
        <f t="shared" si="918"/>
        <v>0</v>
      </c>
      <c r="CE209" s="249">
        <f t="shared" si="918"/>
        <v>0</v>
      </c>
      <c r="CF209" s="249">
        <f t="shared" si="918"/>
        <v>0</v>
      </c>
      <c r="CG209" s="249">
        <f t="shared" si="918"/>
        <v>0</v>
      </c>
      <c r="CH209" s="249">
        <f t="shared" si="918"/>
        <v>0</v>
      </c>
      <c r="CI209" s="249">
        <f t="shared" si="918"/>
        <v>0</v>
      </c>
      <c r="CJ209" s="249">
        <f t="shared" si="918"/>
        <v>0</v>
      </c>
      <c r="CK209" s="249">
        <f t="shared" si="918"/>
        <v>0</v>
      </c>
      <c r="CL209" s="249">
        <f t="shared" si="918"/>
        <v>0</v>
      </c>
      <c r="CM209" s="249">
        <f t="shared" ref="CM209:DG209" si="919">IF(CM$8="",0,IF(CM$1=1,SUMIFS(183:183,$1:$1,"&gt;="&amp;1,$1:$1,"&lt;="&amp;INT($T194/30))+($T194/30-INT($T194/30))*SUMIFS(183:183,$1:$1,INT($T194/30)+1),0)+($T194/30-INT($T194/30))*SUMIFS(183:183,$1:$1,CM$1+INT($T194/30)+1)+(INT($T194/30)+1-$T194/30)*SUMIFS(183:183,$1:$1,CM$1+INT($T194/30)))</f>
        <v>0</v>
      </c>
      <c r="CN209" s="249">
        <f t="shared" si="919"/>
        <v>0</v>
      </c>
      <c r="CO209" s="249">
        <f t="shared" si="919"/>
        <v>0</v>
      </c>
      <c r="CP209" s="249">
        <f t="shared" si="919"/>
        <v>0</v>
      </c>
      <c r="CQ209" s="249">
        <f t="shared" si="919"/>
        <v>0</v>
      </c>
      <c r="CR209" s="249">
        <f t="shared" si="919"/>
        <v>0</v>
      </c>
      <c r="CS209" s="249">
        <f t="shared" si="919"/>
        <v>0</v>
      </c>
      <c r="CT209" s="249">
        <f t="shared" si="919"/>
        <v>0</v>
      </c>
      <c r="CU209" s="249">
        <f t="shared" si="919"/>
        <v>0</v>
      </c>
      <c r="CV209" s="249">
        <f t="shared" si="919"/>
        <v>0</v>
      </c>
      <c r="CW209" s="249">
        <f t="shared" si="919"/>
        <v>0</v>
      </c>
      <c r="CX209" s="249">
        <f t="shared" si="919"/>
        <v>0</v>
      </c>
      <c r="CY209" s="249">
        <f t="shared" si="919"/>
        <v>0</v>
      </c>
      <c r="CZ209" s="249">
        <f t="shared" si="919"/>
        <v>0</v>
      </c>
      <c r="DA209" s="249">
        <f t="shared" si="919"/>
        <v>0</v>
      </c>
      <c r="DB209" s="249">
        <f t="shared" si="919"/>
        <v>0</v>
      </c>
      <c r="DC209" s="249">
        <f t="shared" si="919"/>
        <v>0</v>
      </c>
      <c r="DD209" s="249">
        <f t="shared" si="919"/>
        <v>0</v>
      </c>
      <c r="DE209" s="249">
        <f t="shared" si="919"/>
        <v>0</v>
      </c>
      <c r="DF209" s="249">
        <f t="shared" si="919"/>
        <v>0</v>
      </c>
      <c r="DG209" s="249">
        <f t="shared" si="919"/>
        <v>0</v>
      </c>
      <c r="DH209" s="249">
        <f t="shared" ref="DH209:FS209" si="920">IF(DH$8="",0,IF(DH$1=1,SUMIFS(183:183,$1:$1,"&gt;="&amp;1,$1:$1,"&lt;="&amp;INT($T194/30))+($T194/30-INT($T194/30))*SUMIFS(183:183,$1:$1,INT($T194/30)+1),0)+($T194/30-INT($T194/30))*SUMIFS(183:183,$1:$1,DH$1+INT($T194/30)+1)+(INT($T194/30)+1-$T194/30)*SUMIFS(183:183,$1:$1,DH$1+INT($T194/30)))</f>
        <v>0</v>
      </c>
      <c r="DI209" s="249">
        <f t="shared" si="920"/>
        <v>0</v>
      </c>
      <c r="DJ209" s="249">
        <f t="shared" si="920"/>
        <v>0</v>
      </c>
      <c r="DK209" s="249">
        <f t="shared" si="920"/>
        <v>0</v>
      </c>
      <c r="DL209" s="249">
        <f t="shared" si="920"/>
        <v>0</v>
      </c>
      <c r="DM209" s="249">
        <f t="shared" si="920"/>
        <v>0</v>
      </c>
      <c r="DN209" s="249">
        <f t="shared" si="920"/>
        <v>0</v>
      </c>
      <c r="DO209" s="249">
        <f t="shared" si="920"/>
        <v>0</v>
      </c>
      <c r="DP209" s="249">
        <f t="shared" si="920"/>
        <v>0</v>
      </c>
      <c r="DQ209" s="249">
        <f t="shared" si="920"/>
        <v>0</v>
      </c>
      <c r="DR209" s="249">
        <f t="shared" si="920"/>
        <v>0</v>
      </c>
      <c r="DS209" s="249">
        <f t="shared" si="920"/>
        <v>0</v>
      </c>
      <c r="DT209" s="249">
        <f t="shared" si="920"/>
        <v>0</v>
      </c>
      <c r="DU209" s="249">
        <f t="shared" si="920"/>
        <v>0</v>
      </c>
      <c r="DV209" s="249">
        <f t="shared" si="920"/>
        <v>0</v>
      </c>
      <c r="DW209" s="249">
        <f t="shared" si="920"/>
        <v>0</v>
      </c>
      <c r="DX209" s="249">
        <f t="shared" si="920"/>
        <v>0</v>
      </c>
      <c r="DY209" s="249">
        <f t="shared" si="920"/>
        <v>0</v>
      </c>
      <c r="DZ209" s="249">
        <f t="shared" si="920"/>
        <v>0</v>
      </c>
      <c r="EA209" s="249">
        <f t="shared" si="920"/>
        <v>0</v>
      </c>
      <c r="EB209" s="249">
        <f t="shared" si="920"/>
        <v>0</v>
      </c>
      <c r="EC209" s="249">
        <f t="shared" si="920"/>
        <v>0</v>
      </c>
      <c r="ED209" s="249">
        <f t="shared" si="920"/>
        <v>0</v>
      </c>
      <c r="EE209" s="249">
        <f t="shared" si="920"/>
        <v>0</v>
      </c>
      <c r="EF209" s="249">
        <f t="shared" si="920"/>
        <v>0</v>
      </c>
      <c r="EG209" s="249">
        <f t="shared" si="920"/>
        <v>0</v>
      </c>
      <c r="EH209" s="249">
        <f t="shared" si="920"/>
        <v>0</v>
      </c>
      <c r="EI209" s="249">
        <f t="shared" si="920"/>
        <v>0</v>
      </c>
      <c r="EJ209" s="249">
        <f t="shared" si="920"/>
        <v>0</v>
      </c>
      <c r="EK209" s="249">
        <f t="shared" si="920"/>
        <v>0</v>
      </c>
      <c r="EL209" s="249">
        <f t="shared" si="920"/>
        <v>0</v>
      </c>
      <c r="EM209" s="249">
        <f t="shared" si="920"/>
        <v>0</v>
      </c>
      <c r="EN209" s="249">
        <f t="shared" si="920"/>
        <v>0</v>
      </c>
      <c r="EO209" s="249">
        <f t="shared" si="920"/>
        <v>0</v>
      </c>
      <c r="EP209" s="249">
        <f t="shared" si="920"/>
        <v>0</v>
      </c>
      <c r="EQ209" s="249">
        <f t="shared" si="920"/>
        <v>0</v>
      </c>
      <c r="ER209" s="249">
        <f t="shared" si="920"/>
        <v>0</v>
      </c>
      <c r="ES209" s="249">
        <f t="shared" si="920"/>
        <v>0</v>
      </c>
      <c r="ET209" s="249">
        <f t="shared" si="920"/>
        <v>0</v>
      </c>
      <c r="EU209" s="249">
        <f t="shared" si="920"/>
        <v>0</v>
      </c>
      <c r="EV209" s="249">
        <f t="shared" si="920"/>
        <v>0</v>
      </c>
      <c r="EW209" s="249">
        <f t="shared" si="920"/>
        <v>0</v>
      </c>
      <c r="EX209" s="249">
        <f t="shared" si="920"/>
        <v>0</v>
      </c>
      <c r="EY209" s="249">
        <f t="shared" si="920"/>
        <v>0</v>
      </c>
      <c r="EZ209" s="249">
        <f t="shared" si="920"/>
        <v>0</v>
      </c>
      <c r="FA209" s="249">
        <f t="shared" si="920"/>
        <v>0</v>
      </c>
      <c r="FB209" s="249">
        <f t="shared" si="920"/>
        <v>0</v>
      </c>
      <c r="FC209" s="249">
        <f t="shared" si="920"/>
        <v>0</v>
      </c>
      <c r="FD209" s="249">
        <f t="shared" si="920"/>
        <v>0</v>
      </c>
      <c r="FE209" s="249">
        <f t="shared" si="920"/>
        <v>0</v>
      </c>
      <c r="FF209" s="249">
        <f t="shared" si="920"/>
        <v>0</v>
      </c>
      <c r="FG209" s="249">
        <f t="shared" si="920"/>
        <v>0</v>
      </c>
      <c r="FH209" s="249">
        <f t="shared" si="920"/>
        <v>0</v>
      </c>
      <c r="FI209" s="249">
        <f t="shared" si="920"/>
        <v>0</v>
      </c>
      <c r="FJ209" s="249">
        <f t="shared" si="920"/>
        <v>0</v>
      </c>
      <c r="FK209" s="249">
        <f t="shared" si="920"/>
        <v>0</v>
      </c>
      <c r="FL209" s="249">
        <f t="shared" si="920"/>
        <v>0</v>
      </c>
      <c r="FM209" s="249">
        <f t="shared" si="920"/>
        <v>0</v>
      </c>
      <c r="FN209" s="249">
        <f t="shared" si="920"/>
        <v>0</v>
      </c>
      <c r="FO209" s="249">
        <f t="shared" si="920"/>
        <v>0</v>
      </c>
      <c r="FP209" s="249">
        <f t="shared" si="920"/>
        <v>0</v>
      </c>
      <c r="FQ209" s="249">
        <f t="shared" si="920"/>
        <v>0</v>
      </c>
      <c r="FR209" s="249">
        <f t="shared" si="920"/>
        <v>0</v>
      </c>
      <c r="FS209" s="249">
        <f t="shared" si="920"/>
        <v>0</v>
      </c>
      <c r="FT209" s="249">
        <f t="shared" ref="FT209:GZ209" si="921">IF(FT$8="",0,IF(FT$1=1,SUMIFS(183:183,$1:$1,"&gt;="&amp;1,$1:$1,"&lt;="&amp;INT($T194/30))+($T194/30-INT($T194/30))*SUMIFS(183:183,$1:$1,INT($T194/30)+1),0)+($T194/30-INT($T194/30))*SUMIFS(183:183,$1:$1,FT$1+INT($T194/30)+1)+(INT($T194/30)+1-$T194/30)*SUMIFS(183:183,$1:$1,FT$1+INT($T194/30)))</f>
        <v>0</v>
      </c>
      <c r="FU209" s="249">
        <f t="shared" si="921"/>
        <v>0</v>
      </c>
      <c r="FV209" s="249">
        <f t="shared" si="921"/>
        <v>0</v>
      </c>
      <c r="FW209" s="249">
        <f t="shared" si="921"/>
        <v>0</v>
      </c>
      <c r="FX209" s="249">
        <f t="shared" si="921"/>
        <v>0</v>
      </c>
      <c r="FY209" s="249">
        <f t="shared" si="921"/>
        <v>0</v>
      </c>
      <c r="FZ209" s="249">
        <f t="shared" si="921"/>
        <v>0</v>
      </c>
      <c r="GA209" s="249">
        <f t="shared" si="921"/>
        <v>0</v>
      </c>
      <c r="GB209" s="249">
        <f t="shared" si="921"/>
        <v>0</v>
      </c>
      <c r="GC209" s="249">
        <f t="shared" si="921"/>
        <v>0</v>
      </c>
      <c r="GD209" s="249">
        <f t="shared" si="921"/>
        <v>0</v>
      </c>
      <c r="GE209" s="249">
        <f t="shared" si="921"/>
        <v>0</v>
      </c>
      <c r="GF209" s="249">
        <f t="shared" si="921"/>
        <v>0</v>
      </c>
      <c r="GG209" s="249">
        <f t="shared" si="921"/>
        <v>0</v>
      </c>
      <c r="GH209" s="249">
        <f t="shared" si="921"/>
        <v>0</v>
      </c>
      <c r="GI209" s="249">
        <f t="shared" si="921"/>
        <v>0</v>
      </c>
      <c r="GJ209" s="249">
        <f t="shared" si="921"/>
        <v>0</v>
      </c>
      <c r="GK209" s="249">
        <f t="shared" si="921"/>
        <v>0</v>
      </c>
      <c r="GL209" s="249">
        <f t="shared" si="921"/>
        <v>0</v>
      </c>
      <c r="GM209" s="249">
        <f t="shared" si="921"/>
        <v>0</v>
      </c>
      <c r="GN209" s="249">
        <f t="shared" si="921"/>
        <v>0</v>
      </c>
      <c r="GO209" s="249">
        <f t="shared" si="921"/>
        <v>0</v>
      </c>
      <c r="GP209" s="249">
        <f t="shared" si="921"/>
        <v>0</v>
      </c>
      <c r="GQ209" s="249">
        <f t="shared" si="921"/>
        <v>0</v>
      </c>
      <c r="GR209" s="249">
        <f t="shared" si="921"/>
        <v>0</v>
      </c>
      <c r="GS209" s="249">
        <f t="shared" si="921"/>
        <v>0</v>
      </c>
      <c r="GT209" s="249">
        <f t="shared" si="921"/>
        <v>0</v>
      </c>
      <c r="GU209" s="249">
        <f t="shared" si="921"/>
        <v>0</v>
      </c>
      <c r="GV209" s="249">
        <f t="shared" si="921"/>
        <v>0</v>
      </c>
      <c r="GW209" s="249">
        <f t="shared" si="921"/>
        <v>0</v>
      </c>
      <c r="GX209" s="249">
        <f t="shared" si="921"/>
        <v>0</v>
      </c>
      <c r="GY209" s="249">
        <f t="shared" si="921"/>
        <v>0</v>
      </c>
      <c r="GZ209" s="249">
        <f t="shared" si="921"/>
        <v>0</v>
      </c>
      <c r="HA209" s="228"/>
      <c r="HB209" s="228"/>
    </row>
    <row r="210" spans="1:210" s="239" customFormat="1" ht="10.199999999999999">
      <c r="A210" s="228"/>
      <c r="B210" s="229"/>
      <c r="C210" s="230"/>
      <c r="D210" s="229"/>
      <c r="E210" s="270"/>
      <c r="F210" s="116"/>
      <c r="G210" s="231"/>
      <c r="H210" s="228"/>
      <c r="I210" s="228" t="str">
        <f t="shared" si="891"/>
        <v>Поступление сырья, материалов и проч. с/ст ингредиентов</v>
      </c>
      <c r="J210" s="228"/>
      <c r="K210" s="228"/>
      <c r="L210" s="228"/>
      <c r="M210" s="232"/>
      <c r="N210" s="233" t="str">
        <f t="shared" si="884"/>
        <v/>
      </c>
      <c r="O210" s="228"/>
      <c r="P210" s="231"/>
      <c r="Q210" s="228" t="s">
        <v>26</v>
      </c>
      <c r="R210" s="228"/>
      <c r="S210" s="235"/>
      <c r="T210" s="228"/>
      <c r="U210" s="228"/>
      <c r="V210" s="228"/>
      <c r="W210" s="235">
        <f t="shared" si="885"/>
        <v>0</v>
      </c>
      <c r="X210" s="236"/>
      <c r="Y210" s="231"/>
      <c r="Z210" s="237"/>
      <c r="AA210" s="249">
        <f t="shared" ref="AA210:BF210" si="922">IF(AA$8="",0,IF(AA$1=1,SUMIFS(184:184,$1:$1,"&gt;="&amp;1,$1:$1,"&lt;="&amp;INT($T195/30))+($T195/30-INT($T195/30))*SUMIFS(184:184,$1:$1,INT($T195/30)+1),0)+($T195/30-INT($T195/30))*SUMIFS(184:184,$1:$1,AA$1+INT($T195/30)+1)+(INT($T195/30)+1-$T195/30)*SUMIFS(184:184,$1:$1,AA$1+INT($T195/30)))</f>
        <v>0</v>
      </c>
      <c r="AB210" s="249">
        <f t="shared" si="922"/>
        <v>0</v>
      </c>
      <c r="AC210" s="249">
        <f t="shared" si="922"/>
        <v>0</v>
      </c>
      <c r="AD210" s="249">
        <f t="shared" si="922"/>
        <v>0</v>
      </c>
      <c r="AE210" s="249">
        <f t="shared" si="922"/>
        <v>0</v>
      </c>
      <c r="AF210" s="249">
        <f t="shared" si="922"/>
        <v>0</v>
      </c>
      <c r="AG210" s="249">
        <f t="shared" si="922"/>
        <v>0</v>
      </c>
      <c r="AH210" s="249">
        <f t="shared" si="922"/>
        <v>0</v>
      </c>
      <c r="AI210" s="249">
        <f t="shared" si="922"/>
        <v>0</v>
      </c>
      <c r="AJ210" s="249">
        <f t="shared" si="922"/>
        <v>0</v>
      </c>
      <c r="AK210" s="249">
        <f t="shared" si="922"/>
        <v>0</v>
      </c>
      <c r="AL210" s="249">
        <f t="shared" si="922"/>
        <v>0</v>
      </c>
      <c r="AM210" s="249">
        <f t="shared" si="922"/>
        <v>0</v>
      </c>
      <c r="AN210" s="249">
        <f t="shared" si="922"/>
        <v>0</v>
      </c>
      <c r="AO210" s="249">
        <f t="shared" si="922"/>
        <v>0</v>
      </c>
      <c r="AP210" s="249">
        <f t="shared" si="922"/>
        <v>0</v>
      </c>
      <c r="AQ210" s="249">
        <f t="shared" si="922"/>
        <v>0</v>
      </c>
      <c r="AR210" s="249">
        <f t="shared" si="922"/>
        <v>0</v>
      </c>
      <c r="AS210" s="249">
        <f t="shared" si="922"/>
        <v>0</v>
      </c>
      <c r="AT210" s="249">
        <f t="shared" si="922"/>
        <v>0</v>
      </c>
      <c r="AU210" s="249">
        <f t="shared" si="922"/>
        <v>0</v>
      </c>
      <c r="AV210" s="249">
        <f t="shared" si="922"/>
        <v>0</v>
      </c>
      <c r="AW210" s="249">
        <f t="shared" si="922"/>
        <v>0</v>
      </c>
      <c r="AX210" s="249">
        <f t="shared" si="922"/>
        <v>0</v>
      </c>
      <c r="AY210" s="249">
        <f t="shared" si="922"/>
        <v>0</v>
      </c>
      <c r="AZ210" s="249">
        <f t="shared" si="922"/>
        <v>0</v>
      </c>
      <c r="BA210" s="249">
        <f t="shared" si="922"/>
        <v>0</v>
      </c>
      <c r="BB210" s="249">
        <f t="shared" si="922"/>
        <v>0</v>
      </c>
      <c r="BC210" s="249">
        <f t="shared" si="922"/>
        <v>0</v>
      </c>
      <c r="BD210" s="249">
        <f t="shared" si="922"/>
        <v>0</v>
      </c>
      <c r="BE210" s="249">
        <f t="shared" si="922"/>
        <v>0</v>
      </c>
      <c r="BF210" s="249">
        <f t="shared" si="922"/>
        <v>0</v>
      </c>
      <c r="BG210" s="249">
        <f t="shared" ref="BG210:CL210" si="923">IF(BG$8="",0,IF(BG$1=1,SUMIFS(184:184,$1:$1,"&gt;="&amp;1,$1:$1,"&lt;="&amp;INT($T195/30))+($T195/30-INT($T195/30))*SUMIFS(184:184,$1:$1,INT($T195/30)+1),0)+($T195/30-INT($T195/30))*SUMIFS(184:184,$1:$1,BG$1+INT($T195/30)+1)+(INT($T195/30)+1-$T195/30)*SUMIFS(184:184,$1:$1,BG$1+INT($T195/30)))</f>
        <v>0</v>
      </c>
      <c r="BH210" s="249">
        <f t="shared" si="923"/>
        <v>0</v>
      </c>
      <c r="BI210" s="249">
        <f t="shared" si="923"/>
        <v>0</v>
      </c>
      <c r="BJ210" s="249">
        <f t="shared" si="923"/>
        <v>0</v>
      </c>
      <c r="BK210" s="249">
        <f t="shared" si="923"/>
        <v>0</v>
      </c>
      <c r="BL210" s="249">
        <f t="shared" si="923"/>
        <v>0</v>
      </c>
      <c r="BM210" s="249">
        <f t="shared" si="923"/>
        <v>0</v>
      </c>
      <c r="BN210" s="249">
        <f t="shared" si="923"/>
        <v>0</v>
      </c>
      <c r="BO210" s="249">
        <f t="shared" si="923"/>
        <v>0</v>
      </c>
      <c r="BP210" s="249">
        <f t="shared" si="923"/>
        <v>0</v>
      </c>
      <c r="BQ210" s="249">
        <f t="shared" si="923"/>
        <v>0</v>
      </c>
      <c r="BR210" s="249">
        <f t="shared" si="923"/>
        <v>0</v>
      </c>
      <c r="BS210" s="249">
        <f t="shared" si="923"/>
        <v>0</v>
      </c>
      <c r="BT210" s="249">
        <f t="shared" si="923"/>
        <v>0</v>
      </c>
      <c r="BU210" s="249">
        <f t="shared" si="923"/>
        <v>0</v>
      </c>
      <c r="BV210" s="249">
        <f t="shared" si="923"/>
        <v>0</v>
      </c>
      <c r="BW210" s="249">
        <f t="shared" si="923"/>
        <v>0</v>
      </c>
      <c r="BX210" s="249">
        <f t="shared" si="923"/>
        <v>0</v>
      </c>
      <c r="BY210" s="249">
        <f t="shared" si="923"/>
        <v>0</v>
      </c>
      <c r="BZ210" s="249">
        <f t="shared" si="923"/>
        <v>0</v>
      </c>
      <c r="CA210" s="249">
        <f t="shared" si="923"/>
        <v>0</v>
      </c>
      <c r="CB210" s="249">
        <f t="shared" si="923"/>
        <v>0</v>
      </c>
      <c r="CC210" s="249">
        <f t="shared" si="923"/>
        <v>0</v>
      </c>
      <c r="CD210" s="249">
        <f t="shared" si="923"/>
        <v>0</v>
      </c>
      <c r="CE210" s="249">
        <f t="shared" si="923"/>
        <v>0</v>
      </c>
      <c r="CF210" s="249">
        <f t="shared" si="923"/>
        <v>0</v>
      </c>
      <c r="CG210" s="249">
        <f t="shared" si="923"/>
        <v>0</v>
      </c>
      <c r="CH210" s="249">
        <f t="shared" si="923"/>
        <v>0</v>
      </c>
      <c r="CI210" s="249">
        <f t="shared" si="923"/>
        <v>0</v>
      </c>
      <c r="CJ210" s="249">
        <f t="shared" si="923"/>
        <v>0</v>
      </c>
      <c r="CK210" s="249">
        <f t="shared" si="923"/>
        <v>0</v>
      </c>
      <c r="CL210" s="249">
        <f t="shared" si="923"/>
        <v>0</v>
      </c>
      <c r="CM210" s="249">
        <f t="shared" ref="CM210:DG210" si="924">IF(CM$8="",0,IF(CM$1=1,SUMIFS(184:184,$1:$1,"&gt;="&amp;1,$1:$1,"&lt;="&amp;INT($T195/30))+($T195/30-INT($T195/30))*SUMIFS(184:184,$1:$1,INT($T195/30)+1),0)+($T195/30-INT($T195/30))*SUMIFS(184:184,$1:$1,CM$1+INT($T195/30)+1)+(INT($T195/30)+1-$T195/30)*SUMIFS(184:184,$1:$1,CM$1+INT($T195/30)))</f>
        <v>0</v>
      </c>
      <c r="CN210" s="249">
        <f t="shared" si="924"/>
        <v>0</v>
      </c>
      <c r="CO210" s="249">
        <f t="shared" si="924"/>
        <v>0</v>
      </c>
      <c r="CP210" s="249">
        <f t="shared" si="924"/>
        <v>0</v>
      </c>
      <c r="CQ210" s="249">
        <f t="shared" si="924"/>
        <v>0</v>
      </c>
      <c r="CR210" s="249">
        <f t="shared" si="924"/>
        <v>0</v>
      </c>
      <c r="CS210" s="249">
        <f t="shared" si="924"/>
        <v>0</v>
      </c>
      <c r="CT210" s="249">
        <f t="shared" si="924"/>
        <v>0</v>
      </c>
      <c r="CU210" s="249">
        <f t="shared" si="924"/>
        <v>0</v>
      </c>
      <c r="CV210" s="249">
        <f t="shared" si="924"/>
        <v>0</v>
      </c>
      <c r="CW210" s="249">
        <f t="shared" si="924"/>
        <v>0</v>
      </c>
      <c r="CX210" s="249">
        <f t="shared" si="924"/>
        <v>0</v>
      </c>
      <c r="CY210" s="249">
        <f t="shared" si="924"/>
        <v>0</v>
      </c>
      <c r="CZ210" s="249">
        <f t="shared" si="924"/>
        <v>0</v>
      </c>
      <c r="DA210" s="249">
        <f t="shared" si="924"/>
        <v>0</v>
      </c>
      <c r="DB210" s="249">
        <f t="shared" si="924"/>
        <v>0</v>
      </c>
      <c r="DC210" s="249">
        <f t="shared" si="924"/>
        <v>0</v>
      </c>
      <c r="DD210" s="249">
        <f t="shared" si="924"/>
        <v>0</v>
      </c>
      <c r="DE210" s="249">
        <f t="shared" si="924"/>
        <v>0</v>
      </c>
      <c r="DF210" s="249">
        <f t="shared" si="924"/>
        <v>0</v>
      </c>
      <c r="DG210" s="249">
        <f t="shared" si="924"/>
        <v>0</v>
      </c>
      <c r="DH210" s="249">
        <f t="shared" ref="DH210:FS210" si="925">IF(DH$8="",0,IF(DH$1=1,SUMIFS(184:184,$1:$1,"&gt;="&amp;1,$1:$1,"&lt;="&amp;INT($T195/30))+($T195/30-INT($T195/30))*SUMIFS(184:184,$1:$1,INT($T195/30)+1),0)+($T195/30-INT($T195/30))*SUMIFS(184:184,$1:$1,DH$1+INT($T195/30)+1)+(INT($T195/30)+1-$T195/30)*SUMIFS(184:184,$1:$1,DH$1+INT($T195/30)))</f>
        <v>0</v>
      </c>
      <c r="DI210" s="249">
        <f t="shared" si="925"/>
        <v>0</v>
      </c>
      <c r="DJ210" s="249">
        <f t="shared" si="925"/>
        <v>0</v>
      </c>
      <c r="DK210" s="249">
        <f t="shared" si="925"/>
        <v>0</v>
      </c>
      <c r="DL210" s="249">
        <f t="shared" si="925"/>
        <v>0</v>
      </c>
      <c r="DM210" s="249">
        <f t="shared" si="925"/>
        <v>0</v>
      </c>
      <c r="DN210" s="249">
        <f t="shared" si="925"/>
        <v>0</v>
      </c>
      <c r="DO210" s="249">
        <f t="shared" si="925"/>
        <v>0</v>
      </c>
      <c r="DP210" s="249">
        <f t="shared" si="925"/>
        <v>0</v>
      </c>
      <c r="DQ210" s="249">
        <f t="shared" si="925"/>
        <v>0</v>
      </c>
      <c r="DR210" s="249">
        <f t="shared" si="925"/>
        <v>0</v>
      </c>
      <c r="DS210" s="249">
        <f t="shared" si="925"/>
        <v>0</v>
      </c>
      <c r="DT210" s="249">
        <f t="shared" si="925"/>
        <v>0</v>
      </c>
      <c r="DU210" s="249">
        <f t="shared" si="925"/>
        <v>0</v>
      </c>
      <c r="DV210" s="249">
        <f t="shared" si="925"/>
        <v>0</v>
      </c>
      <c r="DW210" s="249">
        <f t="shared" si="925"/>
        <v>0</v>
      </c>
      <c r="DX210" s="249">
        <f t="shared" si="925"/>
        <v>0</v>
      </c>
      <c r="DY210" s="249">
        <f t="shared" si="925"/>
        <v>0</v>
      </c>
      <c r="DZ210" s="249">
        <f t="shared" si="925"/>
        <v>0</v>
      </c>
      <c r="EA210" s="249">
        <f t="shared" si="925"/>
        <v>0</v>
      </c>
      <c r="EB210" s="249">
        <f t="shared" si="925"/>
        <v>0</v>
      </c>
      <c r="EC210" s="249">
        <f t="shared" si="925"/>
        <v>0</v>
      </c>
      <c r="ED210" s="249">
        <f t="shared" si="925"/>
        <v>0</v>
      </c>
      <c r="EE210" s="249">
        <f t="shared" si="925"/>
        <v>0</v>
      </c>
      <c r="EF210" s="249">
        <f t="shared" si="925"/>
        <v>0</v>
      </c>
      <c r="EG210" s="249">
        <f t="shared" si="925"/>
        <v>0</v>
      </c>
      <c r="EH210" s="249">
        <f t="shared" si="925"/>
        <v>0</v>
      </c>
      <c r="EI210" s="249">
        <f t="shared" si="925"/>
        <v>0</v>
      </c>
      <c r="EJ210" s="249">
        <f t="shared" si="925"/>
        <v>0</v>
      </c>
      <c r="EK210" s="249">
        <f t="shared" si="925"/>
        <v>0</v>
      </c>
      <c r="EL210" s="249">
        <f t="shared" si="925"/>
        <v>0</v>
      </c>
      <c r="EM210" s="249">
        <f t="shared" si="925"/>
        <v>0</v>
      </c>
      <c r="EN210" s="249">
        <f t="shared" si="925"/>
        <v>0</v>
      </c>
      <c r="EO210" s="249">
        <f t="shared" si="925"/>
        <v>0</v>
      </c>
      <c r="EP210" s="249">
        <f t="shared" si="925"/>
        <v>0</v>
      </c>
      <c r="EQ210" s="249">
        <f t="shared" si="925"/>
        <v>0</v>
      </c>
      <c r="ER210" s="249">
        <f t="shared" si="925"/>
        <v>0</v>
      </c>
      <c r="ES210" s="249">
        <f t="shared" si="925"/>
        <v>0</v>
      </c>
      <c r="ET210" s="249">
        <f t="shared" si="925"/>
        <v>0</v>
      </c>
      <c r="EU210" s="249">
        <f t="shared" si="925"/>
        <v>0</v>
      </c>
      <c r="EV210" s="249">
        <f t="shared" si="925"/>
        <v>0</v>
      </c>
      <c r="EW210" s="249">
        <f t="shared" si="925"/>
        <v>0</v>
      </c>
      <c r="EX210" s="249">
        <f t="shared" si="925"/>
        <v>0</v>
      </c>
      <c r="EY210" s="249">
        <f t="shared" si="925"/>
        <v>0</v>
      </c>
      <c r="EZ210" s="249">
        <f t="shared" si="925"/>
        <v>0</v>
      </c>
      <c r="FA210" s="249">
        <f t="shared" si="925"/>
        <v>0</v>
      </c>
      <c r="FB210" s="249">
        <f t="shared" si="925"/>
        <v>0</v>
      </c>
      <c r="FC210" s="249">
        <f t="shared" si="925"/>
        <v>0</v>
      </c>
      <c r="FD210" s="249">
        <f t="shared" si="925"/>
        <v>0</v>
      </c>
      <c r="FE210" s="249">
        <f t="shared" si="925"/>
        <v>0</v>
      </c>
      <c r="FF210" s="249">
        <f t="shared" si="925"/>
        <v>0</v>
      </c>
      <c r="FG210" s="249">
        <f t="shared" si="925"/>
        <v>0</v>
      </c>
      <c r="FH210" s="249">
        <f t="shared" si="925"/>
        <v>0</v>
      </c>
      <c r="FI210" s="249">
        <f t="shared" si="925"/>
        <v>0</v>
      </c>
      <c r="FJ210" s="249">
        <f t="shared" si="925"/>
        <v>0</v>
      </c>
      <c r="FK210" s="249">
        <f t="shared" si="925"/>
        <v>0</v>
      </c>
      <c r="FL210" s="249">
        <f t="shared" si="925"/>
        <v>0</v>
      </c>
      <c r="FM210" s="249">
        <f t="shared" si="925"/>
        <v>0</v>
      </c>
      <c r="FN210" s="249">
        <f t="shared" si="925"/>
        <v>0</v>
      </c>
      <c r="FO210" s="249">
        <f t="shared" si="925"/>
        <v>0</v>
      </c>
      <c r="FP210" s="249">
        <f t="shared" si="925"/>
        <v>0</v>
      </c>
      <c r="FQ210" s="249">
        <f t="shared" si="925"/>
        <v>0</v>
      </c>
      <c r="FR210" s="249">
        <f t="shared" si="925"/>
        <v>0</v>
      </c>
      <c r="FS210" s="249">
        <f t="shared" si="925"/>
        <v>0</v>
      </c>
      <c r="FT210" s="249">
        <f t="shared" ref="FT210:GZ210" si="926">IF(FT$8="",0,IF(FT$1=1,SUMIFS(184:184,$1:$1,"&gt;="&amp;1,$1:$1,"&lt;="&amp;INT($T195/30))+($T195/30-INT($T195/30))*SUMIFS(184:184,$1:$1,INT($T195/30)+1),0)+($T195/30-INT($T195/30))*SUMIFS(184:184,$1:$1,FT$1+INT($T195/30)+1)+(INT($T195/30)+1-$T195/30)*SUMIFS(184:184,$1:$1,FT$1+INT($T195/30)))</f>
        <v>0</v>
      </c>
      <c r="FU210" s="249">
        <f t="shared" si="926"/>
        <v>0</v>
      </c>
      <c r="FV210" s="249">
        <f t="shared" si="926"/>
        <v>0</v>
      </c>
      <c r="FW210" s="249">
        <f t="shared" si="926"/>
        <v>0</v>
      </c>
      <c r="FX210" s="249">
        <f t="shared" si="926"/>
        <v>0</v>
      </c>
      <c r="FY210" s="249">
        <f t="shared" si="926"/>
        <v>0</v>
      </c>
      <c r="FZ210" s="249">
        <f t="shared" si="926"/>
        <v>0</v>
      </c>
      <c r="GA210" s="249">
        <f t="shared" si="926"/>
        <v>0</v>
      </c>
      <c r="GB210" s="249">
        <f t="shared" si="926"/>
        <v>0</v>
      </c>
      <c r="GC210" s="249">
        <f t="shared" si="926"/>
        <v>0</v>
      </c>
      <c r="GD210" s="249">
        <f t="shared" si="926"/>
        <v>0</v>
      </c>
      <c r="GE210" s="249">
        <f t="shared" si="926"/>
        <v>0</v>
      </c>
      <c r="GF210" s="249">
        <f t="shared" si="926"/>
        <v>0</v>
      </c>
      <c r="GG210" s="249">
        <f t="shared" si="926"/>
        <v>0</v>
      </c>
      <c r="GH210" s="249">
        <f t="shared" si="926"/>
        <v>0</v>
      </c>
      <c r="GI210" s="249">
        <f t="shared" si="926"/>
        <v>0</v>
      </c>
      <c r="GJ210" s="249">
        <f t="shared" si="926"/>
        <v>0</v>
      </c>
      <c r="GK210" s="249">
        <f t="shared" si="926"/>
        <v>0</v>
      </c>
      <c r="GL210" s="249">
        <f t="shared" si="926"/>
        <v>0</v>
      </c>
      <c r="GM210" s="249">
        <f t="shared" si="926"/>
        <v>0</v>
      </c>
      <c r="GN210" s="249">
        <f t="shared" si="926"/>
        <v>0</v>
      </c>
      <c r="GO210" s="249">
        <f t="shared" si="926"/>
        <v>0</v>
      </c>
      <c r="GP210" s="249">
        <f t="shared" si="926"/>
        <v>0</v>
      </c>
      <c r="GQ210" s="249">
        <f t="shared" si="926"/>
        <v>0</v>
      </c>
      <c r="GR210" s="249">
        <f t="shared" si="926"/>
        <v>0</v>
      </c>
      <c r="GS210" s="249">
        <f t="shared" si="926"/>
        <v>0</v>
      </c>
      <c r="GT210" s="249">
        <f t="shared" si="926"/>
        <v>0</v>
      </c>
      <c r="GU210" s="249">
        <f t="shared" si="926"/>
        <v>0</v>
      </c>
      <c r="GV210" s="249">
        <f t="shared" si="926"/>
        <v>0</v>
      </c>
      <c r="GW210" s="249">
        <f t="shared" si="926"/>
        <v>0</v>
      </c>
      <c r="GX210" s="249">
        <f t="shared" si="926"/>
        <v>0</v>
      </c>
      <c r="GY210" s="249">
        <f t="shared" si="926"/>
        <v>0</v>
      </c>
      <c r="GZ210" s="249">
        <f t="shared" si="926"/>
        <v>0</v>
      </c>
      <c r="HA210" s="228"/>
      <c r="HB210" s="228"/>
    </row>
    <row r="211" spans="1:210" s="239" customFormat="1" ht="10.199999999999999">
      <c r="A211" s="228"/>
      <c r="B211" s="229"/>
      <c r="C211" s="230"/>
      <c r="D211" s="229"/>
      <c r="E211" s="270"/>
      <c r="F211" s="116"/>
      <c r="G211" s="231"/>
      <c r="H211" s="228"/>
      <c r="I211" s="228" t="str">
        <f t="shared" si="891"/>
        <v>Поступление сырья, материалов и проч. с/ст ингредиентов</v>
      </c>
      <c r="J211" s="228"/>
      <c r="K211" s="228"/>
      <c r="L211" s="228"/>
      <c r="M211" s="232"/>
      <c r="N211" s="233" t="str">
        <f t="shared" si="884"/>
        <v/>
      </c>
      <c r="O211" s="228"/>
      <c r="P211" s="231"/>
      <c r="Q211" s="228" t="s">
        <v>26</v>
      </c>
      <c r="R211" s="228"/>
      <c r="S211" s="235"/>
      <c r="T211" s="228"/>
      <c r="U211" s="228"/>
      <c r="V211" s="228"/>
      <c r="W211" s="235">
        <f t="shared" si="885"/>
        <v>0</v>
      </c>
      <c r="X211" s="236"/>
      <c r="Y211" s="231"/>
      <c r="Z211" s="237"/>
      <c r="AA211" s="249">
        <f t="shared" ref="AA211:BF211" si="927">IF(AA$8="",0,IF(AA$1=1,SUMIFS(185:185,$1:$1,"&gt;="&amp;1,$1:$1,"&lt;="&amp;INT($T196/30))+($T196/30-INT($T196/30))*SUMIFS(185:185,$1:$1,INT($T196/30)+1),0)+($T196/30-INT($T196/30))*SUMIFS(185:185,$1:$1,AA$1+INT($T196/30)+1)+(INT($T196/30)+1-$T196/30)*SUMIFS(185:185,$1:$1,AA$1+INT($T196/30)))</f>
        <v>0</v>
      </c>
      <c r="AB211" s="249">
        <f t="shared" si="927"/>
        <v>0</v>
      </c>
      <c r="AC211" s="249">
        <f t="shared" si="927"/>
        <v>0</v>
      </c>
      <c r="AD211" s="249">
        <f t="shared" si="927"/>
        <v>0</v>
      </c>
      <c r="AE211" s="249">
        <f t="shared" si="927"/>
        <v>0</v>
      </c>
      <c r="AF211" s="249">
        <f t="shared" si="927"/>
        <v>0</v>
      </c>
      <c r="AG211" s="249">
        <f t="shared" si="927"/>
        <v>0</v>
      </c>
      <c r="AH211" s="249">
        <f t="shared" si="927"/>
        <v>0</v>
      </c>
      <c r="AI211" s="249">
        <f t="shared" si="927"/>
        <v>0</v>
      </c>
      <c r="AJ211" s="249">
        <f t="shared" si="927"/>
        <v>0</v>
      </c>
      <c r="AK211" s="249">
        <f t="shared" si="927"/>
        <v>0</v>
      </c>
      <c r="AL211" s="249">
        <f t="shared" si="927"/>
        <v>0</v>
      </c>
      <c r="AM211" s="249">
        <f t="shared" si="927"/>
        <v>0</v>
      </c>
      <c r="AN211" s="249">
        <f t="shared" si="927"/>
        <v>0</v>
      </c>
      <c r="AO211" s="249">
        <f t="shared" si="927"/>
        <v>0</v>
      </c>
      <c r="AP211" s="249">
        <f t="shared" si="927"/>
        <v>0</v>
      </c>
      <c r="AQ211" s="249">
        <f t="shared" si="927"/>
        <v>0</v>
      </c>
      <c r="AR211" s="249">
        <f t="shared" si="927"/>
        <v>0</v>
      </c>
      <c r="AS211" s="249">
        <f t="shared" si="927"/>
        <v>0</v>
      </c>
      <c r="AT211" s="249">
        <f t="shared" si="927"/>
        <v>0</v>
      </c>
      <c r="AU211" s="249">
        <f t="shared" si="927"/>
        <v>0</v>
      </c>
      <c r="AV211" s="249">
        <f t="shared" si="927"/>
        <v>0</v>
      </c>
      <c r="AW211" s="249">
        <f t="shared" si="927"/>
        <v>0</v>
      </c>
      <c r="AX211" s="249">
        <f t="shared" si="927"/>
        <v>0</v>
      </c>
      <c r="AY211" s="249">
        <f t="shared" si="927"/>
        <v>0</v>
      </c>
      <c r="AZ211" s="249">
        <f t="shared" si="927"/>
        <v>0</v>
      </c>
      <c r="BA211" s="249">
        <f t="shared" si="927"/>
        <v>0</v>
      </c>
      <c r="BB211" s="249">
        <f t="shared" si="927"/>
        <v>0</v>
      </c>
      <c r="BC211" s="249">
        <f t="shared" si="927"/>
        <v>0</v>
      </c>
      <c r="BD211" s="249">
        <f t="shared" si="927"/>
        <v>0</v>
      </c>
      <c r="BE211" s="249">
        <f t="shared" si="927"/>
        <v>0</v>
      </c>
      <c r="BF211" s="249">
        <f t="shared" si="927"/>
        <v>0</v>
      </c>
      <c r="BG211" s="249">
        <f t="shared" ref="BG211:CL211" si="928">IF(BG$8="",0,IF(BG$1=1,SUMIFS(185:185,$1:$1,"&gt;="&amp;1,$1:$1,"&lt;="&amp;INT($T196/30))+($T196/30-INT($T196/30))*SUMIFS(185:185,$1:$1,INT($T196/30)+1),0)+($T196/30-INT($T196/30))*SUMIFS(185:185,$1:$1,BG$1+INT($T196/30)+1)+(INT($T196/30)+1-$T196/30)*SUMIFS(185:185,$1:$1,BG$1+INT($T196/30)))</f>
        <v>0</v>
      </c>
      <c r="BH211" s="249">
        <f t="shared" si="928"/>
        <v>0</v>
      </c>
      <c r="BI211" s="249">
        <f t="shared" si="928"/>
        <v>0</v>
      </c>
      <c r="BJ211" s="249">
        <f t="shared" si="928"/>
        <v>0</v>
      </c>
      <c r="BK211" s="249">
        <f t="shared" si="928"/>
        <v>0</v>
      </c>
      <c r="BL211" s="249">
        <f t="shared" si="928"/>
        <v>0</v>
      </c>
      <c r="BM211" s="249">
        <f t="shared" si="928"/>
        <v>0</v>
      </c>
      <c r="BN211" s="249">
        <f t="shared" si="928"/>
        <v>0</v>
      </c>
      <c r="BO211" s="249">
        <f t="shared" si="928"/>
        <v>0</v>
      </c>
      <c r="BP211" s="249">
        <f t="shared" si="928"/>
        <v>0</v>
      </c>
      <c r="BQ211" s="249">
        <f t="shared" si="928"/>
        <v>0</v>
      </c>
      <c r="BR211" s="249">
        <f t="shared" si="928"/>
        <v>0</v>
      </c>
      <c r="BS211" s="249">
        <f t="shared" si="928"/>
        <v>0</v>
      </c>
      <c r="BT211" s="249">
        <f t="shared" si="928"/>
        <v>0</v>
      </c>
      <c r="BU211" s="249">
        <f t="shared" si="928"/>
        <v>0</v>
      </c>
      <c r="BV211" s="249">
        <f t="shared" si="928"/>
        <v>0</v>
      </c>
      <c r="BW211" s="249">
        <f t="shared" si="928"/>
        <v>0</v>
      </c>
      <c r="BX211" s="249">
        <f t="shared" si="928"/>
        <v>0</v>
      </c>
      <c r="BY211" s="249">
        <f t="shared" si="928"/>
        <v>0</v>
      </c>
      <c r="BZ211" s="249">
        <f t="shared" si="928"/>
        <v>0</v>
      </c>
      <c r="CA211" s="249">
        <f t="shared" si="928"/>
        <v>0</v>
      </c>
      <c r="CB211" s="249">
        <f t="shared" si="928"/>
        <v>0</v>
      </c>
      <c r="CC211" s="249">
        <f t="shared" si="928"/>
        <v>0</v>
      </c>
      <c r="CD211" s="249">
        <f t="shared" si="928"/>
        <v>0</v>
      </c>
      <c r="CE211" s="249">
        <f t="shared" si="928"/>
        <v>0</v>
      </c>
      <c r="CF211" s="249">
        <f t="shared" si="928"/>
        <v>0</v>
      </c>
      <c r="CG211" s="249">
        <f t="shared" si="928"/>
        <v>0</v>
      </c>
      <c r="CH211" s="249">
        <f t="shared" si="928"/>
        <v>0</v>
      </c>
      <c r="CI211" s="249">
        <f t="shared" si="928"/>
        <v>0</v>
      </c>
      <c r="CJ211" s="249">
        <f t="shared" si="928"/>
        <v>0</v>
      </c>
      <c r="CK211" s="249">
        <f t="shared" si="928"/>
        <v>0</v>
      </c>
      <c r="CL211" s="249">
        <f t="shared" si="928"/>
        <v>0</v>
      </c>
      <c r="CM211" s="249">
        <f t="shared" ref="CM211:DG211" si="929">IF(CM$8="",0,IF(CM$1=1,SUMIFS(185:185,$1:$1,"&gt;="&amp;1,$1:$1,"&lt;="&amp;INT($T196/30))+($T196/30-INT($T196/30))*SUMIFS(185:185,$1:$1,INT($T196/30)+1),0)+($T196/30-INT($T196/30))*SUMIFS(185:185,$1:$1,CM$1+INT($T196/30)+1)+(INT($T196/30)+1-$T196/30)*SUMIFS(185:185,$1:$1,CM$1+INT($T196/30)))</f>
        <v>0</v>
      </c>
      <c r="CN211" s="249">
        <f t="shared" si="929"/>
        <v>0</v>
      </c>
      <c r="CO211" s="249">
        <f t="shared" si="929"/>
        <v>0</v>
      </c>
      <c r="CP211" s="249">
        <f t="shared" si="929"/>
        <v>0</v>
      </c>
      <c r="CQ211" s="249">
        <f t="shared" si="929"/>
        <v>0</v>
      </c>
      <c r="CR211" s="249">
        <f t="shared" si="929"/>
        <v>0</v>
      </c>
      <c r="CS211" s="249">
        <f t="shared" si="929"/>
        <v>0</v>
      </c>
      <c r="CT211" s="249">
        <f t="shared" si="929"/>
        <v>0</v>
      </c>
      <c r="CU211" s="249">
        <f t="shared" si="929"/>
        <v>0</v>
      </c>
      <c r="CV211" s="249">
        <f t="shared" si="929"/>
        <v>0</v>
      </c>
      <c r="CW211" s="249">
        <f t="shared" si="929"/>
        <v>0</v>
      </c>
      <c r="CX211" s="249">
        <f t="shared" si="929"/>
        <v>0</v>
      </c>
      <c r="CY211" s="249">
        <f t="shared" si="929"/>
        <v>0</v>
      </c>
      <c r="CZ211" s="249">
        <f t="shared" si="929"/>
        <v>0</v>
      </c>
      <c r="DA211" s="249">
        <f t="shared" si="929"/>
        <v>0</v>
      </c>
      <c r="DB211" s="249">
        <f t="shared" si="929"/>
        <v>0</v>
      </c>
      <c r="DC211" s="249">
        <f t="shared" si="929"/>
        <v>0</v>
      </c>
      <c r="DD211" s="249">
        <f t="shared" si="929"/>
        <v>0</v>
      </c>
      <c r="DE211" s="249">
        <f t="shared" si="929"/>
        <v>0</v>
      </c>
      <c r="DF211" s="249">
        <f t="shared" si="929"/>
        <v>0</v>
      </c>
      <c r="DG211" s="249">
        <f t="shared" si="929"/>
        <v>0</v>
      </c>
      <c r="DH211" s="249">
        <f t="shared" ref="DH211:FS211" si="930">IF(DH$8="",0,IF(DH$1=1,SUMIFS(185:185,$1:$1,"&gt;="&amp;1,$1:$1,"&lt;="&amp;INT($T196/30))+($T196/30-INT($T196/30))*SUMIFS(185:185,$1:$1,INT($T196/30)+1),0)+($T196/30-INT($T196/30))*SUMIFS(185:185,$1:$1,DH$1+INT($T196/30)+1)+(INT($T196/30)+1-$T196/30)*SUMIFS(185:185,$1:$1,DH$1+INT($T196/30)))</f>
        <v>0</v>
      </c>
      <c r="DI211" s="249">
        <f t="shared" si="930"/>
        <v>0</v>
      </c>
      <c r="DJ211" s="249">
        <f t="shared" si="930"/>
        <v>0</v>
      </c>
      <c r="DK211" s="249">
        <f t="shared" si="930"/>
        <v>0</v>
      </c>
      <c r="DL211" s="249">
        <f t="shared" si="930"/>
        <v>0</v>
      </c>
      <c r="DM211" s="249">
        <f t="shared" si="930"/>
        <v>0</v>
      </c>
      <c r="DN211" s="249">
        <f t="shared" si="930"/>
        <v>0</v>
      </c>
      <c r="DO211" s="249">
        <f t="shared" si="930"/>
        <v>0</v>
      </c>
      <c r="DP211" s="249">
        <f t="shared" si="930"/>
        <v>0</v>
      </c>
      <c r="DQ211" s="249">
        <f t="shared" si="930"/>
        <v>0</v>
      </c>
      <c r="DR211" s="249">
        <f t="shared" si="930"/>
        <v>0</v>
      </c>
      <c r="DS211" s="249">
        <f t="shared" si="930"/>
        <v>0</v>
      </c>
      <c r="DT211" s="249">
        <f t="shared" si="930"/>
        <v>0</v>
      </c>
      <c r="DU211" s="249">
        <f t="shared" si="930"/>
        <v>0</v>
      </c>
      <c r="DV211" s="249">
        <f t="shared" si="930"/>
        <v>0</v>
      </c>
      <c r="DW211" s="249">
        <f t="shared" si="930"/>
        <v>0</v>
      </c>
      <c r="DX211" s="249">
        <f t="shared" si="930"/>
        <v>0</v>
      </c>
      <c r="DY211" s="249">
        <f t="shared" si="930"/>
        <v>0</v>
      </c>
      <c r="DZ211" s="249">
        <f t="shared" si="930"/>
        <v>0</v>
      </c>
      <c r="EA211" s="249">
        <f t="shared" si="930"/>
        <v>0</v>
      </c>
      <c r="EB211" s="249">
        <f t="shared" si="930"/>
        <v>0</v>
      </c>
      <c r="EC211" s="249">
        <f t="shared" si="930"/>
        <v>0</v>
      </c>
      <c r="ED211" s="249">
        <f t="shared" si="930"/>
        <v>0</v>
      </c>
      <c r="EE211" s="249">
        <f t="shared" si="930"/>
        <v>0</v>
      </c>
      <c r="EF211" s="249">
        <f t="shared" si="930"/>
        <v>0</v>
      </c>
      <c r="EG211" s="249">
        <f t="shared" si="930"/>
        <v>0</v>
      </c>
      <c r="EH211" s="249">
        <f t="shared" si="930"/>
        <v>0</v>
      </c>
      <c r="EI211" s="249">
        <f t="shared" si="930"/>
        <v>0</v>
      </c>
      <c r="EJ211" s="249">
        <f t="shared" si="930"/>
        <v>0</v>
      </c>
      <c r="EK211" s="249">
        <f t="shared" si="930"/>
        <v>0</v>
      </c>
      <c r="EL211" s="249">
        <f t="shared" si="930"/>
        <v>0</v>
      </c>
      <c r="EM211" s="249">
        <f t="shared" si="930"/>
        <v>0</v>
      </c>
      <c r="EN211" s="249">
        <f t="shared" si="930"/>
        <v>0</v>
      </c>
      <c r="EO211" s="249">
        <f t="shared" si="930"/>
        <v>0</v>
      </c>
      <c r="EP211" s="249">
        <f t="shared" si="930"/>
        <v>0</v>
      </c>
      <c r="EQ211" s="249">
        <f t="shared" si="930"/>
        <v>0</v>
      </c>
      <c r="ER211" s="249">
        <f t="shared" si="930"/>
        <v>0</v>
      </c>
      <c r="ES211" s="249">
        <f t="shared" si="930"/>
        <v>0</v>
      </c>
      <c r="ET211" s="249">
        <f t="shared" si="930"/>
        <v>0</v>
      </c>
      <c r="EU211" s="249">
        <f t="shared" si="930"/>
        <v>0</v>
      </c>
      <c r="EV211" s="249">
        <f t="shared" si="930"/>
        <v>0</v>
      </c>
      <c r="EW211" s="249">
        <f t="shared" si="930"/>
        <v>0</v>
      </c>
      <c r="EX211" s="249">
        <f t="shared" si="930"/>
        <v>0</v>
      </c>
      <c r="EY211" s="249">
        <f t="shared" si="930"/>
        <v>0</v>
      </c>
      <c r="EZ211" s="249">
        <f t="shared" si="930"/>
        <v>0</v>
      </c>
      <c r="FA211" s="249">
        <f t="shared" si="930"/>
        <v>0</v>
      </c>
      <c r="FB211" s="249">
        <f t="shared" si="930"/>
        <v>0</v>
      </c>
      <c r="FC211" s="249">
        <f t="shared" si="930"/>
        <v>0</v>
      </c>
      <c r="FD211" s="249">
        <f t="shared" si="930"/>
        <v>0</v>
      </c>
      <c r="FE211" s="249">
        <f t="shared" si="930"/>
        <v>0</v>
      </c>
      <c r="FF211" s="249">
        <f t="shared" si="930"/>
        <v>0</v>
      </c>
      <c r="FG211" s="249">
        <f t="shared" si="930"/>
        <v>0</v>
      </c>
      <c r="FH211" s="249">
        <f t="shared" si="930"/>
        <v>0</v>
      </c>
      <c r="FI211" s="249">
        <f t="shared" si="930"/>
        <v>0</v>
      </c>
      <c r="FJ211" s="249">
        <f t="shared" si="930"/>
        <v>0</v>
      </c>
      <c r="FK211" s="249">
        <f t="shared" si="930"/>
        <v>0</v>
      </c>
      <c r="FL211" s="249">
        <f t="shared" si="930"/>
        <v>0</v>
      </c>
      <c r="FM211" s="249">
        <f t="shared" si="930"/>
        <v>0</v>
      </c>
      <c r="FN211" s="249">
        <f t="shared" si="930"/>
        <v>0</v>
      </c>
      <c r="FO211" s="249">
        <f t="shared" si="930"/>
        <v>0</v>
      </c>
      <c r="FP211" s="249">
        <f t="shared" si="930"/>
        <v>0</v>
      </c>
      <c r="FQ211" s="249">
        <f t="shared" si="930"/>
        <v>0</v>
      </c>
      <c r="FR211" s="249">
        <f t="shared" si="930"/>
        <v>0</v>
      </c>
      <c r="FS211" s="249">
        <f t="shared" si="930"/>
        <v>0</v>
      </c>
      <c r="FT211" s="249">
        <f t="shared" ref="FT211:GZ211" si="931">IF(FT$8="",0,IF(FT$1=1,SUMIFS(185:185,$1:$1,"&gt;="&amp;1,$1:$1,"&lt;="&amp;INT($T196/30))+($T196/30-INT($T196/30))*SUMIFS(185:185,$1:$1,INT($T196/30)+1),0)+($T196/30-INT($T196/30))*SUMIFS(185:185,$1:$1,FT$1+INT($T196/30)+1)+(INT($T196/30)+1-$T196/30)*SUMIFS(185:185,$1:$1,FT$1+INT($T196/30)))</f>
        <v>0</v>
      </c>
      <c r="FU211" s="249">
        <f t="shared" si="931"/>
        <v>0</v>
      </c>
      <c r="FV211" s="249">
        <f t="shared" si="931"/>
        <v>0</v>
      </c>
      <c r="FW211" s="249">
        <f t="shared" si="931"/>
        <v>0</v>
      </c>
      <c r="FX211" s="249">
        <f t="shared" si="931"/>
        <v>0</v>
      </c>
      <c r="FY211" s="249">
        <f t="shared" si="931"/>
        <v>0</v>
      </c>
      <c r="FZ211" s="249">
        <f t="shared" si="931"/>
        <v>0</v>
      </c>
      <c r="GA211" s="249">
        <f t="shared" si="931"/>
        <v>0</v>
      </c>
      <c r="GB211" s="249">
        <f t="shared" si="931"/>
        <v>0</v>
      </c>
      <c r="GC211" s="249">
        <f t="shared" si="931"/>
        <v>0</v>
      </c>
      <c r="GD211" s="249">
        <f t="shared" si="931"/>
        <v>0</v>
      </c>
      <c r="GE211" s="249">
        <f t="shared" si="931"/>
        <v>0</v>
      </c>
      <c r="GF211" s="249">
        <f t="shared" si="931"/>
        <v>0</v>
      </c>
      <c r="GG211" s="249">
        <f t="shared" si="931"/>
        <v>0</v>
      </c>
      <c r="GH211" s="249">
        <f t="shared" si="931"/>
        <v>0</v>
      </c>
      <c r="GI211" s="249">
        <f t="shared" si="931"/>
        <v>0</v>
      </c>
      <c r="GJ211" s="249">
        <f t="shared" si="931"/>
        <v>0</v>
      </c>
      <c r="GK211" s="249">
        <f t="shared" si="931"/>
        <v>0</v>
      </c>
      <c r="GL211" s="249">
        <f t="shared" si="931"/>
        <v>0</v>
      </c>
      <c r="GM211" s="249">
        <f t="shared" si="931"/>
        <v>0</v>
      </c>
      <c r="GN211" s="249">
        <f t="shared" si="931"/>
        <v>0</v>
      </c>
      <c r="GO211" s="249">
        <f t="shared" si="931"/>
        <v>0</v>
      </c>
      <c r="GP211" s="249">
        <f t="shared" si="931"/>
        <v>0</v>
      </c>
      <c r="GQ211" s="249">
        <f t="shared" si="931"/>
        <v>0</v>
      </c>
      <c r="GR211" s="249">
        <f t="shared" si="931"/>
        <v>0</v>
      </c>
      <c r="GS211" s="249">
        <f t="shared" si="931"/>
        <v>0</v>
      </c>
      <c r="GT211" s="249">
        <f t="shared" si="931"/>
        <v>0</v>
      </c>
      <c r="GU211" s="249">
        <f t="shared" si="931"/>
        <v>0</v>
      </c>
      <c r="GV211" s="249">
        <f t="shared" si="931"/>
        <v>0</v>
      </c>
      <c r="GW211" s="249">
        <f t="shared" si="931"/>
        <v>0</v>
      </c>
      <c r="GX211" s="249">
        <f t="shared" si="931"/>
        <v>0</v>
      </c>
      <c r="GY211" s="249">
        <f t="shared" si="931"/>
        <v>0</v>
      </c>
      <c r="GZ211" s="249">
        <f t="shared" si="931"/>
        <v>0</v>
      </c>
      <c r="HA211" s="228"/>
      <c r="HB211" s="228"/>
    </row>
    <row r="212" spans="1:210" s="239" customFormat="1" ht="10.199999999999999">
      <c r="A212" s="228"/>
      <c r="B212" s="228"/>
      <c r="C212" s="228"/>
      <c r="D212" s="229"/>
      <c r="E212" s="270"/>
      <c r="F212" s="116"/>
      <c r="G212" s="231"/>
      <c r="H212" s="228"/>
      <c r="I212" s="228" t="str">
        <f t="shared" si="891"/>
        <v>Поступление сырья, материалов и проч. с/ст ингредиентов</v>
      </c>
      <c r="J212" s="228"/>
      <c r="K212" s="228"/>
      <c r="L212" s="228"/>
      <c r="M212" s="232"/>
      <c r="N212" s="233" t="str">
        <f t="shared" si="884"/>
        <v/>
      </c>
      <c r="O212" s="228"/>
      <c r="P212" s="231"/>
      <c r="Q212" s="228" t="s">
        <v>26</v>
      </c>
      <c r="R212" s="228"/>
      <c r="S212" s="235"/>
      <c r="T212" s="228"/>
      <c r="U212" s="228"/>
      <c r="V212" s="228"/>
      <c r="W212" s="235">
        <f t="shared" si="885"/>
        <v>0</v>
      </c>
      <c r="X212" s="236"/>
      <c r="Y212" s="231"/>
      <c r="Z212" s="237"/>
      <c r="AA212" s="249">
        <f t="shared" ref="AA212:BF212" si="932">IF(AA$8="",0,IF(AA$1=1,SUMIFS(186:186,$1:$1,"&gt;="&amp;1,$1:$1,"&lt;="&amp;INT($T197/30))+($T197/30-INT($T197/30))*SUMIFS(186:186,$1:$1,INT($T197/30)+1),0)+($T197/30-INT($T197/30))*SUMIFS(186:186,$1:$1,AA$1+INT($T197/30)+1)+(INT($T197/30)+1-$T197/30)*SUMIFS(186:186,$1:$1,AA$1+INT($T197/30)))</f>
        <v>0</v>
      </c>
      <c r="AB212" s="249">
        <f t="shared" si="932"/>
        <v>0</v>
      </c>
      <c r="AC212" s="249">
        <f t="shared" si="932"/>
        <v>0</v>
      </c>
      <c r="AD212" s="249">
        <f t="shared" si="932"/>
        <v>0</v>
      </c>
      <c r="AE212" s="249">
        <f t="shared" si="932"/>
        <v>0</v>
      </c>
      <c r="AF212" s="249">
        <f t="shared" si="932"/>
        <v>0</v>
      </c>
      <c r="AG212" s="249">
        <f t="shared" si="932"/>
        <v>0</v>
      </c>
      <c r="AH212" s="249">
        <f t="shared" si="932"/>
        <v>0</v>
      </c>
      <c r="AI212" s="249">
        <f t="shared" si="932"/>
        <v>0</v>
      </c>
      <c r="AJ212" s="249">
        <f t="shared" si="932"/>
        <v>0</v>
      </c>
      <c r="AK212" s="249">
        <f t="shared" si="932"/>
        <v>0</v>
      </c>
      <c r="AL212" s="249">
        <f t="shared" si="932"/>
        <v>0</v>
      </c>
      <c r="AM212" s="249">
        <f t="shared" si="932"/>
        <v>0</v>
      </c>
      <c r="AN212" s="249">
        <f t="shared" si="932"/>
        <v>0</v>
      </c>
      <c r="AO212" s="249">
        <f t="shared" si="932"/>
        <v>0</v>
      </c>
      <c r="AP212" s="249">
        <f t="shared" si="932"/>
        <v>0</v>
      </c>
      <c r="AQ212" s="249">
        <f t="shared" si="932"/>
        <v>0</v>
      </c>
      <c r="AR212" s="249">
        <f t="shared" si="932"/>
        <v>0</v>
      </c>
      <c r="AS212" s="249">
        <f t="shared" si="932"/>
        <v>0</v>
      </c>
      <c r="AT212" s="249">
        <f t="shared" si="932"/>
        <v>0</v>
      </c>
      <c r="AU212" s="249">
        <f t="shared" si="932"/>
        <v>0</v>
      </c>
      <c r="AV212" s="249">
        <f t="shared" si="932"/>
        <v>0</v>
      </c>
      <c r="AW212" s="249">
        <f t="shared" si="932"/>
        <v>0</v>
      </c>
      <c r="AX212" s="249">
        <f t="shared" si="932"/>
        <v>0</v>
      </c>
      <c r="AY212" s="249">
        <f t="shared" si="932"/>
        <v>0</v>
      </c>
      <c r="AZ212" s="249">
        <f t="shared" si="932"/>
        <v>0</v>
      </c>
      <c r="BA212" s="249">
        <f t="shared" si="932"/>
        <v>0</v>
      </c>
      <c r="BB212" s="249">
        <f t="shared" si="932"/>
        <v>0</v>
      </c>
      <c r="BC212" s="249">
        <f t="shared" si="932"/>
        <v>0</v>
      </c>
      <c r="BD212" s="249">
        <f t="shared" si="932"/>
        <v>0</v>
      </c>
      <c r="BE212" s="249">
        <f t="shared" si="932"/>
        <v>0</v>
      </c>
      <c r="BF212" s="249">
        <f t="shared" si="932"/>
        <v>0</v>
      </c>
      <c r="BG212" s="249">
        <f t="shared" ref="BG212:CL212" si="933">IF(BG$8="",0,IF(BG$1=1,SUMIFS(186:186,$1:$1,"&gt;="&amp;1,$1:$1,"&lt;="&amp;INT($T197/30))+($T197/30-INT($T197/30))*SUMIFS(186:186,$1:$1,INT($T197/30)+1),0)+($T197/30-INT($T197/30))*SUMIFS(186:186,$1:$1,BG$1+INT($T197/30)+1)+(INT($T197/30)+1-$T197/30)*SUMIFS(186:186,$1:$1,BG$1+INT($T197/30)))</f>
        <v>0</v>
      </c>
      <c r="BH212" s="249">
        <f t="shared" si="933"/>
        <v>0</v>
      </c>
      <c r="BI212" s="249">
        <f t="shared" si="933"/>
        <v>0</v>
      </c>
      <c r="BJ212" s="249">
        <f t="shared" si="933"/>
        <v>0</v>
      </c>
      <c r="BK212" s="249">
        <f t="shared" si="933"/>
        <v>0</v>
      </c>
      <c r="BL212" s="249">
        <f t="shared" si="933"/>
        <v>0</v>
      </c>
      <c r="BM212" s="249">
        <f t="shared" si="933"/>
        <v>0</v>
      </c>
      <c r="BN212" s="249">
        <f t="shared" si="933"/>
        <v>0</v>
      </c>
      <c r="BO212" s="249">
        <f t="shared" si="933"/>
        <v>0</v>
      </c>
      <c r="BP212" s="249">
        <f t="shared" si="933"/>
        <v>0</v>
      </c>
      <c r="BQ212" s="249">
        <f t="shared" si="933"/>
        <v>0</v>
      </c>
      <c r="BR212" s="249">
        <f t="shared" si="933"/>
        <v>0</v>
      </c>
      <c r="BS212" s="249">
        <f t="shared" si="933"/>
        <v>0</v>
      </c>
      <c r="BT212" s="249">
        <f t="shared" si="933"/>
        <v>0</v>
      </c>
      <c r="BU212" s="249">
        <f t="shared" si="933"/>
        <v>0</v>
      </c>
      <c r="BV212" s="249">
        <f t="shared" si="933"/>
        <v>0</v>
      </c>
      <c r="BW212" s="249">
        <f t="shared" si="933"/>
        <v>0</v>
      </c>
      <c r="BX212" s="249">
        <f t="shared" si="933"/>
        <v>0</v>
      </c>
      <c r="BY212" s="249">
        <f t="shared" si="933"/>
        <v>0</v>
      </c>
      <c r="BZ212" s="249">
        <f t="shared" si="933"/>
        <v>0</v>
      </c>
      <c r="CA212" s="249">
        <f t="shared" si="933"/>
        <v>0</v>
      </c>
      <c r="CB212" s="249">
        <f t="shared" si="933"/>
        <v>0</v>
      </c>
      <c r="CC212" s="249">
        <f t="shared" si="933"/>
        <v>0</v>
      </c>
      <c r="CD212" s="249">
        <f t="shared" si="933"/>
        <v>0</v>
      </c>
      <c r="CE212" s="249">
        <f t="shared" si="933"/>
        <v>0</v>
      </c>
      <c r="CF212" s="249">
        <f t="shared" si="933"/>
        <v>0</v>
      </c>
      <c r="CG212" s="249">
        <f t="shared" si="933"/>
        <v>0</v>
      </c>
      <c r="CH212" s="249">
        <f t="shared" si="933"/>
        <v>0</v>
      </c>
      <c r="CI212" s="249">
        <f t="shared" si="933"/>
        <v>0</v>
      </c>
      <c r="CJ212" s="249">
        <f t="shared" si="933"/>
        <v>0</v>
      </c>
      <c r="CK212" s="249">
        <f t="shared" si="933"/>
        <v>0</v>
      </c>
      <c r="CL212" s="249">
        <f t="shared" si="933"/>
        <v>0</v>
      </c>
      <c r="CM212" s="249">
        <f t="shared" ref="CM212:DG212" si="934">IF(CM$8="",0,IF(CM$1=1,SUMIFS(186:186,$1:$1,"&gt;="&amp;1,$1:$1,"&lt;="&amp;INT($T197/30))+($T197/30-INT($T197/30))*SUMIFS(186:186,$1:$1,INT($T197/30)+1),0)+($T197/30-INT($T197/30))*SUMIFS(186:186,$1:$1,CM$1+INT($T197/30)+1)+(INT($T197/30)+1-$T197/30)*SUMIFS(186:186,$1:$1,CM$1+INT($T197/30)))</f>
        <v>0</v>
      </c>
      <c r="CN212" s="249">
        <f t="shared" si="934"/>
        <v>0</v>
      </c>
      <c r="CO212" s="249">
        <f t="shared" si="934"/>
        <v>0</v>
      </c>
      <c r="CP212" s="249">
        <f t="shared" si="934"/>
        <v>0</v>
      </c>
      <c r="CQ212" s="249">
        <f t="shared" si="934"/>
        <v>0</v>
      </c>
      <c r="CR212" s="249">
        <f t="shared" si="934"/>
        <v>0</v>
      </c>
      <c r="CS212" s="249">
        <f t="shared" si="934"/>
        <v>0</v>
      </c>
      <c r="CT212" s="249">
        <f t="shared" si="934"/>
        <v>0</v>
      </c>
      <c r="CU212" s="249">
        <f t="shared" si="934"/>
        <v>0</v>
      </c>
      <c r="CV212" s="249">
        <f t="shared" si="934"/>
        <v>0</v>
      </c>
      <c r="CW212" s="249">
        <f t="shared" si="934"/>
        <v>0</v>
      </c>
      <c r="CX212" s="249">
        <f t="shared" si="934"/>
        <v>0</v>
      </c>
      <c r="CY212" s="249">
        <f t="shared" si="934"/>
        <v>0</v>
      </c>
      <c r="CZ212" s="249">
        <f t="shared" si="934"/>
        <v>0</v>
      </c>
      <c r="DA212" s="249">
        <f t="shared" si="934"/>
        <v>0</v>
      </c>
      <c r="DB212" s="249">
        <f t="shared" si="934"/>
        <v>0</v>
      </c>
      <c r="DC212" s="249">
        <f t="shared" si="934"/>
        <v>0</v>
      </c>
      <c r="DD212" s="249">
        <f t="shared" si="934"/>
        <v>0</v>
      </c>
      <c r="DE212" s="249">
        <f t="shared" si="934"/>
        <v>0</v>
      </c>
      <c r="DF212" s="249">
        <f t="shared" si="934"/>
        <v>0</v>
      </c>
      <c r="DG212" s="249">
        <f t="shared" si="934"/>
        <v>0</v>
      </c>
      <c r="DH212" s="249">
        <f t="shared" ref="DH212:FS212" si="935">IF(DH$8="",0,IF(DH$1=1,SUMIFS(186:186,$1:$1,"&gt;="&amp;1,$1:$1,"&lt;="&amp;INT($T197/30))+($T197/30-INT($T197/30))*SUMIFS(186:186,$1:$1,INT($T197/30)+1),0)+($T197/30-INT($T197/30))*SUMIFS(186:186,$1:$1,DH$1+INT($T197/30)+1)+(INT($T197/30)+1-$T197/30)*SUMIFS(186:186,$1:$1,DH$1+INT($T197/30)))</f>
        <v>0</v>
      </c>
      <c r="DI212" s="249">
        <f t="shared" si="935"/>
        <v>0</v>
      </c>
      <c r="DJ212" s="249">
        <f t="shared" si="935"/>
        <v>0</v>
      </c>
      <c r="DK212" s="249">
        <f t="shared" si="935"/>
        <v>0</v>
      </c>
      <c r="DL212" s="249">
        <f t="shared" si="935"/>
        <v>0</v>
      </c>
      <c r="DM212" s="249">
        <f t="shared" si="935"/>
        <v>0</v>
      </c>
      <c r="DN212" s="249">
        <f t="shared" si="935"/>
        <v>0</v>
      </c>
      <c r="DO212" s="249">
        <f t="shared" si="935"/>
        <v>0</v>
      </c>
      <c r="DP212" s="249">
        <f t="shared" si="935"/>
        <v>0</v>
      </c>
      <c r="DQ212" s="249">
        <f t="shared" si="935"/>
        <v>0</v>
      </c>
      <c r="DR212" s="249">
        <f t="shared" si="935"/>
        <v>0</v>
      </c>
      <c r="DS212" s="249">
        <f t="shared" si="935"/>
        <v>0</v>
      </c>
      <c r="DT212" s="249">
        <f t="shared" si="935"/>
        <v>0</v>
      </c>
      <c r="DU212" s="249">
        <f t="shared" si="935"/>
        <v>0</v>
      </c>
      <c r="DV212" s="249">
        <f t="shared" si="935"/>
        <v>0</v>
      </c>
      <c r="DW212" s="249">
        <f t="shared" si="935"/>
        <v>0</v>
      </c>
      <c r="DX212" s="249">
        <f t="shared" si="935"/>
        <v>0</v>
      </c>
      <c r="DY212" s="249">
        <f t="shared" si="935"/>
        <v>0</v>
      </c>
      <c r="DZ212" s="249">
        <f t="shared" si="935"/>
        <v>0</v>
      </c>
      <c r="EA212" s="249">
        <f t="shared" si="935"/>
        <v>0</v>
      </c>
      <c r="EB212" s="249">
        <f t="shared" si="935"/>
        <v>0</v>
      </c>
      <c r="EC212" s="249">
        <f t="shared" si="935"/>
        <v>0</v>
      </c>
      <c r="ED212" s="249">
        <f t="shared" si="935"/>
        <v>0</v>
      </c>
      <c r="EE212" s="249">
        <f t="shared" si="935"/>
        <v>0</v>
      </c>
      <c r="EF212" s="249">
        <f t="shared" si="935"/>
        <v>0</v>
      </c>
      <c r="EG212" s="249">
        <f t="shared" si="935"/>
        <v>0</v>
      </c>
      <c r="EH212" s="249">
        <f t="shared" si="935"/>
        <v>0</v>
      </c>
      <c r="EI212" s="249">
        <f t="shared" si="935"/>
        <v>0</v>
      </c>
      <c r="EJ212" s="249">
        <f t="shared" si="935"/>
        <v>0</v>
      </c>
      <c r="EK212" s="249">
        <f t="shared" si="935"/>
        <v>0</v>
      </c>
      <c r="EL212" s="249">
        <f t="shared" si="935"/>
        <v>0</v>
      </c>
      <c r="EM212" s="249">
        <f t="shared" si="935"/>
        <v>0</v>
      </c>
      <c r="EN212" s="249">
        <f t="shared" si="935"/>
        <v>0</v>
      </c>
      <c r="EO212" s="249">
        <f t="shared" si="935"/>
        <v>0</v>
      </c>
      <c r="EP212" s="249">
        <f t="shared" si="935"/>
        <v>0</v>
      </c>
      <c r="EQ212" s="249">
        <f t="shared" si="935"/>
        <v>0</v>
      </c>
      <c r="ER212" s="249">
        <f t="shared" si="935"/>
        <v>0</v>
      </c>
      <c r="ES212" s="249">
        <f t="shared" si="935"/>
        <v>0</v>
      </c>
      <c r="ET212" s="249">
        <f t="shared" si="935"/>
        <v>0</v>
      </c>
      <c r="EU212" s="249">
        <f t="shared" si="935"/>
        <v>0</v>
      </c>
      <c r="EV212" s="249">
        <f t="shared" si="935"/>
        <v>0</v>
      </c>
      <c r="EW212" s="249">
        <f t="shared" si="935"/>
        <v>0</v>
      </c>
      <c r="EX212" s="249">
        <f t="shared" si="935"/>
        <v>0</v>
      </c>
      <c r="EY212" s="249">
        <f t="shared" si="935"/>
        <v>0</v>
      </c>
      <c r="EZ212" s="249">
        <f t="shared" si="935"/>
        <v>0</v>
      </c>
      <c r="FA212" s="249">
        <f t="shared" si="935"/>
        <v>0</v>
      </c>
      <c r="FB212" s="249">
        <f t="shared" si="935"/>
        <v>0</v>
      </c>
      <c r="FC212" s="249">
        <f t="shared" si="935"/>
        <v>0</v>
      </c>
      <c r="FD212" s="249">
        <f t="shared" si="935"/>
        <v>0</v>
      </c>
      <c r="FE212" s="249">
        <f t="shared" si="935"/>
        <v>0</v>
      </c>
      <c r="FF212" s="249">
        <f t="shared" si="935"/>
        <v>0</v>
      </c>
      <c r="FG212" s="249">
        <f t="shared" si="935"/>
        <v>0</v>
      </c>
      <c r="FH212" s="249">
        <f t="shared" si="935"/>
        <v>0</v>
      </c>
      <c r="FI212" s="249">
        <f t="shared" si="935"/>
        <v>0</v>
      </c>
      <c r="FJ212" s="249">
        <f t="shared" si="935"/>
        <v>0</v>
      </c>
      <c r="FK212" s="249">
        <f t="shared" si="935"/>
        <v>0</v>
      </c>
      <c r="FL212" s="249">
        <f t="shared" si="935"/>
        <v>0</v>
      </c>
      <c r="FM212" s="249">
        <f t="shared" si="935"/>
        <v>0</v>
      </c>
      <c r="FN212" s="249">
        <f t="shared" si="935"/>
        <v>0</v>
      </c>
      <c r="FO212" s="249">
        <f t="shared" si="935"/>
        <v>0</v>
      </c>
      <c r="FP212" s="249">
        <f t="shared" si="935"/>
        <v>0</v>
      </c>
      <c r="FQ212" s="249">
        <f t="shared" si="935"/>
        <v>0</v>
      </c>
      <c r="FR212" s="249">
        <f t="shared" si="935"/>
        <v>0</v>
      </c>
      <c r="FS212" s="249">
        <f t="shared" si="935"/>
        <v>0</v>
      </c>
      <c r="FT212" s="249">
        <f t="shared" ref="FT212:GZ212" si="936">IF(FT$8="",0,IF(FT$1=1,SUMIFS(186:186,$1:$1,"&gt;="&amp;1,$1:$1,"&lt;="&amp;INT($T197/30))+($T197/30-INT($T197/30))*SUMIFS(186:186,$1:$1,INT($T197/30)+1),0)+($T197/30-INT($T197/30))*SUMIFS(186:186,$1:$1,FT$1+INT($T197/30)+1)+(INT($T197/30)+1-$T197/30)*SUMIFS(186:186,$1:$1,FT$1+INT($T197/30)))</f>
        <v>0</v>
      </c>
      <c r="FU212" s="249">
        <f t="shared" si="936"/>
        <v>0</v>
      </c>
      <c r="FV212" s="249">
        <f t="shared" si="936"/>
        <v>0</v>
      </c>
      <c r="FW212" s="249">
        <f t="shared" si="936"/>
        <v>0</v>
      </c>
      <c r="FX212" s="249">
        <f t="shared" si="936"/>
        <v>0</v>
      </c>
      <c r="FY212" s="249">
        <f t="shared" si="936"/>
        <v>0</v>
      </c>
      <c r="FZ212" s="249">
        <f t="shared" si="936"/>
        <v>0</v>
      </c>
      <c r="GA212" s="249">
        <f t="shared" si="936"/>
        <v>0</v>
      </c>
      <c r="GB212" s="249">
        <f t="shared" si="936"/>
        <v>0</v>
      </c>
      <c r="GC212" s="249">
        <f t="shared" si="936"/>
        <v>0</v>
      </c>
      <c r="GD212" s="249">
        <f t="shared" si="936"/>
        <v>0</v>
      </c>
      <c r="GE212" s="249">
        <f t="shared" si="936"/>
        <v>0</v>
      </c>
      <c r="GF212" s="249">
        <f t="shared" si="936"/>
        <v>0</v>
      </c>
      <c r="GG212" s="249">
        <f t="shared" si="936"/>
        <v>0</v>
      </c>
      <c r="GH212" s="249">
        <f t="shared" si="936"/>
        <v>0</v>
      </c>
      <c r="GI212" s="249">
        <f t="shared" si="936"/>
        <v>0</v>
      </c>
      <c r="GJ212" s="249">
        <f t="shared" si="936"/>
        <v>0</v>
      </c>
      <c r="GK212" s="249">
        <f t="shared" si="936"/>
        <v>0</v>
      </c>
      <c r="GL212" s="249">
        <f t="shared" si="936"/>
        <v>0</v>
      </c>
      <c r="GM212" s="249">
        <f t="shared" si="936"/>
        <v>0</v>
      </c>
      <c r="GN212" s="249">
        <f t="shared" si="936"/>
        <v>0</v>
      </c>
      <c r="GO212" s="249">
        <f t="shared" si="936"/>
        <v>0</v>
      </c>
      <c r="GP212" s="249">
        <f t="shared" si="936"/>
        <v>0</v>
      </c>
      <c r="GQ212" s="249">
        <f t="shared" si="936"/>
        <v>0</v>
      </c>
      <c r="GR212" s="249">
        <f t="shared" si="936"/>
        <v>0</v>
      </c>
      <c r="GS212" s="249">
        <f t="shared" si="936"/>
        <v>0</v>
      </c>
      <c r="GT212" s="249">
        <f t="shared" si="936"/>
        <v>0</v>
      </c>
      <c r="GU212" s="249">
        <f t="shared" si="936"/>
        <v>0</v>
      </c>
      <c r="GV212" s="249">
        <f t="shared" si="936"/>
        <v>0</v>
      </c>
      <c r="GW212" s="249">
        <f t="shared" si="936"/>
        <v>0</v>
      </c>
      <c r="GX212" s="249">
        <f t="shared" si="936"/>
        <v>0</v>
      </c>
      <c r="GY212" s="249">
        <f t="shared" si="936"/>
        <v>0</v>
      </c>
      <c r="GZ212" s="249">
        <f t="shared" si="936"/>
        <v>0</v>
      </c>
      <c r="HA212" s="228"/>
      <c r="HB212" s="228"/>
    </row>
    <row r="213" spans="1:210" ht="4.2" customHeight="1">
      <c r="A213" s="1"/>
      <c r="B213" s="1"/>
      <c r="C213" s="1"/>
      <c r="D213" s="14"/>
      <c r="E213" s="264"/>
      <c r="F213" s="14"/>
      <c r="G213" s="304"/>
      <c r="H213" s="14"/>
      <c r="I213" s="14"/>
      <c r="J213" s="14"/>
      <c r="K213" s="14"/>
      <c r="L213" s="14"/>
      <c r="M213" s="15"/>
      <c r="N213" s="14"/>
      <c r="O213" s="14"/>
      <c r="P213" s="15"/>
      <c r="Q213" s="14"/>
      <c r="R213" s="14"/>
      <c r="S213" s="15"/>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
      <c r="HB213" s="1"/>
    </row>
    <row r="214" spans="1:210" ht="4.2" customHeight="1">
      <c r="A214" s="1"/>
      <c r="B214" s="1"/>
      <c r="C214" s="1"/>
      <c r="D214" s="1"/>
      <c r="E214" s="263"/>
      <c r="F214" s="48"/>
      <c r="G214" s="231"/>
      <c r="H214" s="5"/>
      <c r="I214" s="5"/>
      <c r="J214" s="5"/>
      <c r="K214" s="5"/>
      <c r="L214" s="5"/>
      <c r="M214" s="5"/>
      <c r="N214" s="5"/>
      <c r="O214" s="5"/>
      <c r="P214" s="5"/>
      <c r="Q214" s="5"/>
      <c r="R214" s="5"/>
      <c r="S214" s="5"/>
      <c r="T214" s="208"/>
      <c r="U214" s="24"/>
      <c r="V214" s="1"/>
      <c r="W214" s="12"/>
      <c r="X214" s="10"/>
      <c r="Y214" s="46"/>
      <c r="Z214" s="93"/>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1"/>
      <c r="HB214" s="1"/>
    </row>
    <row r="215" spans="1:210" s="4" customFormat="1">
      <c r="A215" s="3"/>
      <c r="B215" s="196" t="s">
        <v>128</v>
      </c>
      <c r="C215" s="3"/>
      <c r="D215" s="3"/>
      <c r="E215" s="9"/>
      <c r="F215" s="51"/>
      <c r="G215" s="231" t="s">
        <v>6</v>
      </c>
      <c r="H215" s="3" t="s">
        <v>129</v>
      </c>
      <c r="I215" s="3"/>
      <c r="J215" s="3"/>
      <c r="K215" s="3"/>
      <c r="L215" s="3"/>
      <c r="M215" s="5"/>
      <c r="N215" s="3" t="str">
        <f>N46</f>
        <v>Продукт-1</v>
      </c>
      <c r="O215" s="3"/>
      <c r="P215" s="5"/>
      <c r="Q215" s="3" t="s">
        <v>26</v>
      </c>
      <c r="R215" s="3"/>
      <c r="S215" s="5"/>
      <c r="T215" s="84"/>
      <c r="U215" s="24"/>
      <c r="V215" s="3"/>
      <c r="W215" s="12">
        <f>SUM($Y215:$HA215)</f>
        <v>0</v>
      </c>
      <c r="X215" s="12"/>
      <c r="Y215" s="46"/>
      <c r="Z215" s="91"/>
      <c r="AA215" s="92">
        <f t="shared" ref="AA215:AE215" si="937">IF(AA$8="",0,SUM(AA216:AA227))</f>
        <v>0</v>
      </c>
      <c r="AB215" s="92">
        <f t="shared" si="937"/>
        <v>0</v>
      </c>
      <c r="AC215" s="92">
        <f t="shared" si="937"/>
        <v>0</v>
      </c>
      <c r="AD215" s="92">
        <f t="shared" si="937"/>
        <v>0</v>
      </c>
      <c r="AE215" s="92">
        <f t="shared" si="937"/>
        <v>0</v>
      </c>
      <c r="AF215" s="92">
        <f t="shared" ref="AF215" si="938">IF(AF$8="",0,SUM(AF216:AF227))</f>
        <v>0</v>
      </c>
      <c r="AG215" s="92">
        <f t="shared" ref="AG215" si="939">IF(AG$8="",0,SUM(AG216:AG227))</f>
        <v>0</v>
      </c>
      <c r="AH215" s="92">
        <f t="shared" ref="AH215" si="940">IF(AH$8="",0,SUM(AH216:AH227))</f>
        <v>0</v>
      </c>
      <c r="AI215" s="92">
        <f t="shared" ref="AI215" si="941">IF(AI$8="",0,SUM(AI216:AI227))</f>
        <v>0</v>
      </c>
      <c r="AJ215" s="92">
        <f t="shared" ref="AJ215" si="942">IF(AJ$8="",0,SUM(AJ216:AJ227))</f>
        <v>0</v>
      </c>
      <c r="AK215" s="92">
        <f t="shared" ref="AK215" si="943">IF(AK$8="",0,SUM(AK216:AK227))</f>
        <v>0</v>
      </c>
      <c r="AL215" s="92">
        <f t="shared" ref="AL215" si="944">IF(AL$8="",0,SUM(AL216:AL227))</f>
        <v>0</v>
      </c>
      <c r="AM215" s="92">
        <f t="shared" ref="AM215" si="945">IF(AM$8="",0,SUM(AM216:AM227))</f>
        <v>0</v>
      </c>
      <c r="AN215" s="92">
        <f t="shared" ref="AN215" si="946">IF(AN$8="",0,SUM(AN216:AN227))</f>
        <v>0</v>
      </c>
      <c r="AO215" s="92">
        <f t="shared" ref="AO215" si="947">IF(AO$8="",0,SUM(AO216:AO227))</f>
        <v>0</v>
      </c>
      <c r="AP215" s="92">
        <f t="shared" ref="AP215" si="948">IF(AP$8="",0,SUM(AP216:AP227))</f>
        <v>0</v>
      </c>
      <c r="AQ215" s="92">
        <f t="shared" ref="AQ215" si="949">IF(AQ$8="",0,SUM(AQ216:AQ227))</f>
        <v>0</v>
      </c>
      <c r="AR215" s="92">
        <f t="shared" ref="AR215" si="950">IF(AR$8="",0,SUM(AR216:AR227))</f>
        <v>0</v>
      </c>
      <c r="AS215" s="92">
        <f t="shared" ref="AS215" si="951">IF(AS$8="",0,SUM(AS216:AS227))</f>
        <v>0</v>
      </c>
      <c r="AT215" s="92">
        <f t="shared" ref="AT215" si="952">IF(AT$8="",0,SUM(AT216:AT227))</f>
        <v>0</v>
      </c>
      <c r="AU215" s="92">
        <f t="shared" ref="AU215" si="953">IF(AU$8="",0,SUM(AU216:AU227))</f>
        <v>0</v>
      </c>
      <c r="AV215" s="92">
        <f t="shared" ref="AV215" si="954">IF(AV$8="",0,SUM(AV216:AV227))</f>
        <v>0</v>
      </c>
      <c r="AW215" s="92">
        <f t="shared" ref="AW215" si="955">IF(AW$8="",0,SUM(AW216:AW227))</f>
        <v>0</v>
      </c>
      <c r="AX215" s="92">
        <f t="shared" ref="AX215" si="956">IF(AX$8="",0,SUM(AX216:AX227))</f>
        <v>0</v>
      </c>
      <c r="AY215" s="92">
        <f t="shared" ref="AY215" si="957">IF(AY$8="",0,SUM(AY216:AY227))</f>
        <v>0</v>
      </c>
      <c r="AZ215" s="92">
        <f t="shared" ref="AZ215" si="958">IF(AZ$8="",0,SUM(AZ216:AZ227))</f>
        <v>0</v>
      </c>
      <c r="BA215" s="92">
        <f t="shared" ref="BA215" si="959">IF(BA$8="",0,SUM(BA216:BA227))</f>
        <v>0</v>
      </c>
      <c r="BB215" s="92">
        <f t="shared" ref="BB215" si="960">IF(BB$8="",0,SUM(BB216:BB227))</f>
        <v>0</v>
      </c>
      <c r="BC215" s="92">
        <f t="shared" ref="BC215" si="961">IF(BC$8="",0,SUM(BC216:BC227))</f>
        <v>0</v>
      </c>
      <c r="BD215" s="92">
        <f t="shared" ref="BD215" si="962">IF(BD$8="",0,SUM(BD216:BD227))</f>
        <v>0</v>
      </c>
      <c r="BE215" s="92">
        <f t="shared" ref="BE215" si="963">IF(BE$8="",0,SUM(BE216:BE227))</f>
        <v>0</v>
      </c>
      <c r="BF215" s="92">
        <f t="shared" ref="BF215" si="964">IF(BF$8="",0,SUM(BF216:BF227))</f>
        <v>0</v>
      </c>
      <c r="BG215" s="92">
        <f t="shared" ref="BG215" si="965">IF(BG$8="",0,SUM(BG216:BG227))</f>
        <v>0</v>
      </c>
      <c r="BH215" s="92">
        <f t="shared" ref="BH215" si="966">IF(BH$8="",0,SUM(BH216:BH227))</f>
        <v>0</v>
      </c>
      <c r="BI215" s="92">
        <f t="shared" ref="BI215" si="967">IF(BI$8="",0,SUM(BI216:BI227))</f>
        <v>0</v>
      </c>
      <c r="BJ215" s="92">
        <f t="shared" ref="BJ215" si="968">IF(BJ$8="",0,SUM(BJ216:BJ227))</f>
        <v>0</v>
      </c>
      <c r="BK215" s="92">
        <f t="shared" ref="BK215" si="969">IF(BK$8="",0,SUM(BK216:BK227))</f>
        <v>0</v>
      </c>
      <c r="BL215" s="92">
        <f t="shared" ref="BL215" si="970">IF(BL$8="",0,SUM(BL216:BL227))</f>
        <v>0</v>
      </c>
      <c r="BM215" s="92">
        <f t="shared" ref="BM215" si="971">IF(BM$8="",0,SUM(BM216:BM227))</f>
        <v>0</v>
      </c>
      <c r="BN215" s="92">
        <f t="shared" ref="BN215" si="972">IF(BN$8="",0,SUM(BN216:BN227))</f>
        <v>0</v>
      </c>
      <c r="BO215" s="92">
        <f t="shared" ref="BO215" si="973">IF(BO$8="",0,SUM(BO216:BO227))</f>
        <v>0</v>
      </c>
      <c r="BP215" s="92">
        <f t="shared" ref="BP215" si="974">IF(BP$8="",0,SUM(BP216:BP227))</f>
        <v>0</v>
      </c>
      <c r="BQ215" s="92">
        <f t="shared" ref="BQ215" si="975">IF(BQ$8="",0,SUM(BQ216:BQ227))</f>
        <v>0</v>
      </c>
      <c r="BR215" s="92">
        <f t="shared" ref="BR215" si="976">IF(BR$8="",0,SUM(BR216:BR227))</f>
        <v>0</v>
      </c>
      <c r="BS215" s="92">
        <f t="shared" ref="BS215" si="977">IF(BS$8="",0,SUM(BS216:BS227))</f>
        <v>0</v>
      </c>
      <c r="BT215" s="92">
        <f t="shared" ref="BT215" si="978">IF(BT$8="",0,SUM(BT216:BT227))</f>
        <v>0</v>
      </c>
      <c r="BU215" s="92">
        <f t="shared" ref="BU215" si="979">IF(BU$8="",0,SUM(BU216:BU227))</f>
        <v>0</v>
      </c>
      <c r="BV215" s="92">
        <f t="shared" ref="BV215" si="980">IF(BV$8="",0,SUM(BV216:BV227))</f>
        <v>0</v>
      </c>
      <c r="BW215" s="92">
        <f t="shared" ref="BW215" si="981">IF(BW$8="",0,SUM(BW216:BW227))</f>
        <v>0</v>
      </c>
      <c r="BX215" s="92">
        <f t="shared" ref="BX215" si="982">IF(BX$8="",0,SUM(BX216:BX227))</f>
        <v>0</v>
      </c>
      <c r="BY215" s="92">
        <f t="shared" ref="BY215" si="983">IF(BY$8="",0,SUM(BY216:BY227))</f>
        <v>0</v>
      </c>
      <c r="BZ215" s="92">
        <f t="shared" ref="BZ215" si="984">IF(BZ$8="",0,SUM(BZ216:BZ227))</f>
        <v>0</v>
      </c>
      <c r="CA215" s="92">
        <f t="shared" ref="CA215" si="985">IF(CA$8="",0,SUM(CA216:CA227))</f>
        <v>0</v>
      </c>
      <c r="CB215" s="92">
        <f t="shared" ref="CB215" si="986">IF(CB$8="",0,SUM(CB216:CB227))</f>
        <v>0</v>
      </c>
      <c r="CC215" s="92">
        <f t="shared" ref="CC215" si="987">IF(CC$8="",0,SUM(CC216:CC227))</f>
        <v>0</v>
      </c>
      <c r="CD215" s="92">
        <f t="shared" ref="CD215" si="988">IF(CD$8="",0,SUM(CD216:CD227))</f>
        <v>0</v>
      </c>
      <c r="CE215" s="92">
        <f t="shared" ref="CE215" si="989">IF(CE$8="",0,SUM(CE216:CE227))</f>
        <v>0</v>
      </c>
      <c r="CF215" s="92">
        <f t="shared" ref="CF215" si="990">IF(CF$8="",0,SUM(CF216:CF227))</f>
        <v>0</v>
      </c>
      <c r="CG215" s="92">
        <f t="shared" ref="CG215" si="991">IF(CG$8="",0,SUM(CG216:CG227))</f>
        <v>0</v>
      </c>
      <c r="CH215" s="92">
        <f t="shared" ref="CH215" si="992">IF(CH$8="",0,SUM(CH216:CH227))</f>
        <v>0</v>
      </c>
      <c r="CI215" s="92">
        <f t="shared" ref="CI215" si="993">IF(CI$8="",0,SUM(CI216:CI227))</f>
        <v>0</v>
      </c>
      <c r="CJ215" s="92">
        <f t="shared" ref="CJ215" si="994">IF(CJ$8="",0,SUM(CJ216:CJ227))</f>
        <v>0</v>
      </c>
      <c r="CK215" s="92">
        <f t="shared" ref="CK215" si="995">IF(CK$8="",0,SUM(CK216:CK227))</f>
        <v>0</v>
      </c>
      <c r="CL215" s="92">
        <f t="shared" ref="CL215" si="996">IF(CL$8="",0,SUM(CL216:CL227))</f>
        <v>0</v>
      </c>
      <c r="CM215" s="92">
        <f t="shared" ref="CM215" si="997">IF(CM$8="",0,SUM(CM216:CM227))</f>
        <v>0</v>
      </c>
      <c r="CN215" s="92">
        <f t="shared" ref="CN215" si="998">IF(CN$8="",0,SUM(CN216:CN227))</f>
        <v>0</v>
      </c>
      <c r="CO215" s="92">
        <f t="shared" ref="CO215" si="999">IF(CO$8="",0,SUM(CO216:CO227))</f>
        <v>0</v>
      </c>
      <c r="CP215" s="92">
        <f t="shared" ref="CP215" si="1000">IF(CP$8="",0,SUM(CP216:CP227))</f>
        <v>0</v>
      </c>
      <c r="CQ215" s="92">
        <f t="shared" ref="CQ215" si="1001">IF(CQ$8="",0,SUM(CQ216:CQ227))</f>
        <v>0</v>
      </c>
      <c r="CR215" s="92">
        <f t="shared" ref="CR215" si="1002">IF(CR$8="",0,SUM(CR216:CR227))</f>
        <v>0</v>
      </c>
      <c r="CS215" s="92">
        <f t="shared" ref="CS215" si="1003">IF(CS$8="",0,SUM(CS216:CS227))</f>
        <v>0</v>
      </c>
      <c r="CT215" s="92">
        <f t="shared" ref="CT215" si="1004">IF(CT$8="",0,SUM(CT216:CT227))</f>
        <v>0</v>
      </c>
      <c r="CU215" s="92">
        <f t="shared" ref="CU215" si="1005">IF(CU$8="",0,SUM(CU216:CU227))</f>
        <v>0</v>
      </c>
      <c r="CV215" s="92">
        <f t="shared" ref="CV215" si="1006">IF(CV$8="",0,SUM(CV216:CV227))</f>
        <v>0</v>
      </c>
      <c r="CW215" s="92">
        <f t="shared" ref="CW215" si="1007">IF(CW$8="",0,SUM(CW216:CW227))</f>
        <v>0</v>
      </c>
      <c r="CX215" s="92">
        <f t="shared" ref="CX215" si="1008">IF(CX$8="",0,SUM(CX216:CX227))</f>
        <v>0</v>
      </c>
      <c r="CY215" s="92">
        <f t="shared" ref="CY215" si="1009">IF(CY$8="",0,SUM(CY216:CY227))</f>
        <v>0</v>
      </c>
      <c r="CZ215" s="92">
        <f t="shared" ref="CZ215" si="1010">IF(CZ$8="",0,SUM(CZ216:CZ227))</f>
        <v>0</v>
      </c>
      <c r="DA215" s="92">
        <f t="shared" ref="DA215" si="1011">IF(DA$8="",0,SUM(DA216:DA227))</f>
        <v>0</v>
      </c>
      <c r="DB215" s="92">
        <f t="shared" ref="DB215" si="1012">IF(DB$8="",0,SUM(DB216:DB227))</f>
        <v>0</v>
      </c>
      <c r="DC215" s="92">
        <f t="shared" ref="DC215" si="1013">IF(DC$8="",0,SUM(DC216:DC227))</f>
        <v>0</v>
      </c>
      <c r="DD215" s="92">
        <f t="shared" ref="DD215" si="1014">IF(DD$8="",0,SUM(DD216:DD227))</f>
        <v>0</v>
      </c>
      <c r="DE215" s="92">
        <f t="shared" ref="DE215" si="1015">IF(DE$8="",0,SUM(DE216:DE227))</f>
        <v>0</v>
      </c>
      <c r="DF215" s="92">
        <f t="shared" ref="DF215" si="1016">IF(DF$8="",0,SUM(DF216:DF227))</f>
        <v>0</v>
      </c>
      <c r="DG215" s="92">
        <f t="shared" ref="DG215:FR215" si="1017">IF(DG$8="",0,SUM(DG216:DG227))</f>
        <v>0</v>
      </c>
      <c r="DH215" s="92">
        <f t="shared" si="1017"/>
        <v>0</v>
      </c>
      <c r="DI215" s="92">
        <f t="shared" si="1017"/>
        <v>0</v>
      </c>
      <c r="DJ215" s="92">
        <f t="shared" si="1017"/>
        <v>0</v>
      </c>
      <c r="DK215" s="92">
        <f t="shared" si="1017"/>
        <v>0</v>
      </c>
      <c r="DL215" s="92">
        <f t="shared" si="1017"/>
        <v>0</v>
      </c>
      <c r="DM215" s="92">
        <f t="shared" si="1017"/>
        <v>0</v>
      </c>
      <c r="DN215" s="92">
        <f t="shared" si="1017"/>
        <v>0</v>
      </c>
      <c r="DO215" s="92">
        <f t="shared" si="1017"/>
        <v>0</v>
      </c>
      <c r="DP215" s="92">
        <f t="shared" si="1017"/>
        <v>0</v>
      </c>
      <c r="DQ215" s="92">
        <f t="shared" si="1017"/>
        <v>0</v>
      </c>
      <c r="DR215" s="92">
        <f t="shared" si="1017"/>
        <v>0</v>
      </c>
      <c r="DS215" s="92">
        <f t="shared" si="1017"/>
        <v>0</v>
      </c>
      <c r="DT215" s="92">
        <f t="shared" si="1017"/>
        <v>0</v>
      </c>
      <c r="DU215" s="92">
        <f t="shared" si="1017"/>
        <v>0</v>
      </c>
      <c r="DV215" s="92">
        <f t="shared" si="1017"/>
        <v>0</v>
      </c>
      <c r="DW215" s="92">
        <f t="shared" si="1017"/>
        <v>0</v>
      </c>
      <c r="DX215" s="92">
        <f t="shared" si="1017"/>
        <v>0</v>
      </c>
      <c r="DY215" s="92">
        <f t="shared" si="1017"/>
        <v>0</v>
      </c>
      <c r="DZ215" s="92">
        <f t="shared" si="1017"/>
        <v>0</v>
      </c>
      <c r="EA215" s="92">
        <f t="shared" si="1017"/>
        <v>0</v>
      </c>
      <c r="EB215" s="92">
        <f t="shared" si="1017"/>
        <v>0</v>
      </c>
      <c r="EC215" s="92">
        <f t="shared" si="1017"/>
        <v>0</v>
      </c>
      <c r="ED215" s="92">
        <f t="shared" si="1017"/>
        <v>0</v>
      </c>
      <c r="EE215" s="92">
        <f t="shared" si="1017"/>
        <v>0</v>
      </c>
      <c r="EF215" s="92">
        <f t="shared" si="1017"/>
        <v>0</v>
      </c>
      <c r="EG215" s="92">
        <f t="shared" si="1017"/>
        <v>0</v>
      </c>
      <c r="EH215" s="92">
        <f t="shared" si="1017"/>
        <v>0</v>
      </c>
      <c r="EI215" s="92">
        <f t="shared" si="1017"/>
        <v>0</v>
      </c>
      <c r="EJ215" s="92">
        <f t="shared" si="1017"/>
        <v>0</v>
      </c>
      <c r="EK215" s="92">
        <f t="shared" si="1017"/>
        <v>0</v>
      </c>
      <c r="EL215" s="92">
        <f t="shared" si="1017"/>
        <v>0</v>
      </c>
      <c r="EM215" s="92">
        <f t="shared" si="1017"/>
        <v>0</v>
      </c>
      <c r="EN215" s="92">
        <f t="shared" si="1017"/>
        <v>0</v>
      </c>
      <c r="EO215" s="92">
        <f t="shared" si="1017"/>
        <v>0</v>
      </c>
      <c r="EP215" s="92">
        <f t="shared" si="1017"/>
        <v>0</v>
      </c>
      <c r="EQ215" s="92">
        <f t="shared" si="1017"/>
        <v>0</v>
      </c>
      <c r="ER215" s="92">
        <f t="shared" si="1017"/>
        <v>0</v>
      </c>
      <c r="ES215" s="92">
        <f t="shared" si="1017"/>
        <v>0</v>
      </c>
      <c r="ET215" s="92">
        <f t="shared" si="1017"/>
        <v>0</v>
      </c>
      <c r="EU215" s="92">
        <f t="shared" si="1017"/>
        <v>0</v>
      </c>
      <c r="EV215" s="92">
        <f t="shared" si="1017"/>
        <v>0</v>
      </c>
      <c r="EW215" s="92">
        <f t="shared" si="1017"/>
        <v>0</v>
      </c>
      <c r="EX215" s="92">
        <f t="shared" si="1017"/>
        <v>0</v>
      </c>
      <c r="EY215" s="92">
        <f t="shared" si="1017"/>
        <v>0</v>
      </c>
      <c r="EZ215" s="92">
        <f t="shared" si="1017"/>
        <v>0</v>
      </c>
      <c r="FA215" s="92">
        <f t="shared" si="1017"/>
        <v>0</v>
      </c>
      <c r="FB215" s="92">
        <f t="shared" si="1017"/>
        <v>0</v>
      </c>
      <c r="FC215" s="92">
        <f t="shared" si="1017"/>
        <v>0</v>
      </c>
      <c r="FD215" s="92">
        <f t="shared" si="1017"/>
        <v>0</v>
      </c>
      <c r="FE215" s="92">
        <f t="shared" si="1017"/>
        <v>0</v>
      </c>
      <c r="FF215" s="92">
        <f t="shared" si="1017"/>
        <v>0</v>
      </c>
      <c r="FG215" s="92">
        <f t="shared" si="1017"/>
        <v>0</v>
      </c>
      <c r="FH215" s="92">
        <f t="shared" si="1017"/>
        <v>0</v>
      </c>
      <c r="FI215" s="92">
        <f t="shared" si="1017"/>
        <v>0</v>
      </c>
      <c r="FJ215" s="92">
        <f t="shared" si="1017"/>
        <v>0</v>
      </c>
      <c r="FK215" s="92">
        <f t="shared" si="1017"/>
        <v>0</v>
      </c>
      <c r="FL215" s="92">
        <f t="shared" si="1017"/>
        <v>0</v>
      </c>
      <c r="FM215" s="92">
        <f t="shared" si="1017"/>
        <v>0</v>
      </c>
      <c r="FN215" s="92">
        <f t="shared" si="1017"/>
        <v>0</v>
      </c>
      <c r="FO215" s="92">
        <f t="shared" si="1017"/>
        <v>0</v>
      </c>
      <c r="FP215" s="92">
        <f t="shared" si="1017"/>
        <v>0</v>
      </c>
      <c r="FQ215" s="92">
        <f t="shared" si="1017"/>
        <v>0</v>
      </c>
      <c r="FR215" s="92">
        <f t="shared" si="1017"/>
        <v>0</v>
      </c>
      <c r="FS215" s="92">
        <f t="shared" ref="FS215:GZ215" si="1018">IF(FS$8="",0,SUM(FS216:FS227))</f>
        <v>0</v>
      </c>
      <c r="FT215" s="92">
        <f t="shared" si="1018"/>
        <v>0</v>
      </c>
      <c r="FU215" s="92">
        <f t="shared" si="1018"/>
        <v>0</v>
      </c>
      <c r="FV215" s="92">
        <f t="shared" si="1018"/>
        <v>0</v>
      </c>
      <c r="FW215" s="92">
        <f t="shared" si="1018"/>
        <v>0</v>
      </c>
      <c r="FX215" s="92">
        <f t="shared" si="1018"/>
        <v>0</v>
      </c>
      <c r="FY215" s="92">
        <f t="shared" si="1018"/>
        <v>0</v>
      </c>
      <c r="FZ215" s="92">
        <f t="shared" si="1018"/>
        <v>0</v>
      </c>
      <c r="GA215" s="92">
        <f t="shared" si="1018"/>
        <v>0</v>
      </c>
      <c r="GB215" s="92">
        <f t="shared" si="1018"/>
        <v>0</v>
      </c>
      <c r="GC215" s="92">
        <f t="shared" si="1018"/>
        <v>0</v>
      </c>
      <c r="GD215" s="92">
        <f t="shared" si="1018"/>
        <v>0</v>
      </c>
      <c r="GE215" s="92">
        <f t="shared" si="1018"/>
        <v>0</v>
      </c>
      <c r="GF215" s="92">
        <f t="shared" si="1018"/>
        <v>0</v>
      </c>
      <c r="GG215" s="92">
        <f t="shared" si="1018"/>
        <v>0</v>
      </c>
      <c r="GH215" s="92">
        <f t="shared" si="1018"/>
        <v>0</v>
      </c>
      <c r="GI215" s="92">
        <f t="shared" si="1018"/>
        <v>0</v>
      </c>
      <c r="GJ215" s="92">
        <f t="shared" si="1018"/>
        <v>0</v>
      </c>
      <c r="GK215" s="92">
        <f t="shared" si="1018"/>
        <v>0</v>
      </c>
      <c r="GL215" s="92">
        <f t="shared" si="1018"/>
        <v>0</v>
      </c>
      <c r="GM215" s="92">
        <f t="shared" si="1018"/>
        <v>0</v>
      </c>
      <c r="GN215" s="92">
        <f t="shared" si="1018"/>
        <v>0</v>
      </c>
      <c r="GO215" s="92">
        <f t="shared" si="1018"/>
        <v>0</v>
      </c>
      <c r="GP215" s="92">
        <f t="shared" si="1018"/>
        <v>0</v>
      </c>
      <c r="GQ215" s="92">
        <f t="shared" si="1018"/>
        <v>0</v>
      </c>
      <c r="GR215" s="92">
        <f t="shared" si="1018"/>
        <v>0</v>
      </c>
      <c r="GS215" s="92">
        <f t="shared" si="1018"/>
        <v>0</v>
      </c>
      <c r="GT215" s="92">
        <f t="shared" si="1018"/>
        <v>0</v>
      </c>
      <c r="GU215" s="92">
        <f t="shared" si="1018"/>
        <v>0</v>
      </c>
      <c r="GV215" s="92">
        <f t="shared" si="1018"/>
        <v>0</v>
      </c>
      <c r="GW215" s="92">
        <f t="shared" si="1018"/>
        <v>0</v>
      </c>
      <c r="GX215" s="92">
        <f t="shared" si="1018"/>
        <v>0</v>
      </c>
      <c r="GY215" s="92">
        <f t="shared" si="1018"/>
        <v>0</v>
      </c>
      <c r="GZ215" s="92">
        <f t="shared" si="1018"/>
        <v>0</v>
      </c>
      <c r="HA215" s="3"/>
      <c r="HB215" s="3"/>
    </row>
    <row r="216" spans="1:210" ht="4.2" customHeight="1">
      <c r="A216" s="1"/>
      <c r="B216" s="1"/>
      <c r="C216" s="1"/>
      <c r="D216" s="1"/>
      <c r="E216" s="263"/>
      <c r="F216" s="48"/>
      <c r="G216" s="231"/>
      <c r="H216" s="14"/>
      <c r="I216" s="14"/>
      <c r="J216" s="14"/>
      <c r="K216" s="14"/>
      <c r="L216" s="14"/>
      <c r="M216" s="15"/>
      <c r="N216" s="14"/>
      <c r="O216" s="14"/>
      <c r="P216" s="15"/>
      <c r="Q216" s="14"/>
      <c r="R216" s="14"/>
      <c r="S216" s="15"/>
      <c r="T216" s="180"/>
      <c r="U216" s="24"/>
      <c r="V216" s="1"/>
      <c r="W216" s="12"/>
      <c r="X216" s="10"/>
      <c r="Y216" s="46"/>
      <c r="Z216" s="93"/>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1"/>
      <c r="HB216" s="1"/>
    </row>
    <row r="217" spans="1:210" s="239" customFormat="1" ht="10.199999999999999">
      <c r="A217" s="228"/>
      <c r="B217" s="229" t="s">
        <v>128</v>
      </c>
      <c r="C217" s="230"/>
      <c r="D217" s="229"/>
      <c r="E217" s="272" t="str">
        <f>IF(OR(Главная!$N$19=справочники!$N$13,Главная!$N$19=справочники!$N$14),"",IF(T217=справочники!$P$10,"","ндс(-)"))</f>
        <v>ндс(-)</v>
      </c>
      <c r="F217" s="116"/>
      <c r="G217" s="231"/>
      <c r="H217" s="228"/>
      <c r="I217" s="228" t="str">
        <f t="shared" ref="I217:I226" si="1019">$H$215</f>
        <v>Закупки сырья, материалов и проч. с/ст ингредиентов</v>
      </c>
      <c r="J217" s="228"/>
      <c r="K217" s="228"/>
      <c r="L217" s="228"/>
      <c r="M217" s="232"/>
      <c r="N217" s="233" t="str">
        <f t="shared" ref="N217:N226" si="1020">IF(N124="","",N124)</f>
        <v/>
      </c>
      <c r="O217" s="228"/>
      <c r="P217" s="231"/>
      <c r="Q217" s="228" t="s">
        <v>26</v>
      </c>
      <c r="R217" s="228"/>
      <c r="S217" s="235"/>
      <c r="T217" s="233" t="str">
        <f>IF(T124="",справочники!$P$9,T124)</f>
        <v>облагается НДС</v>
      </c>
      <c r="U217" s="228"/>
      <c r="V217" s="228"/>
      <c r="W217" s="235">
        <f t="shared" ref="W217:W226" si="1021">SUM($Y217:$HA217)</f>
        <v>0</v>
      </c>
      <c r="X217" s="236"/>
      <c r="Y217" s="231"/>
      <c r="Z217" s="237"/>
      <c r="AA217" s="249">
        <f>IF(AA$8="",0,AA203*IF($T217=справочники!$P$10,1,1+IF(Главная!$N$19=справочники!$N$12,0,Главная!$N$23)))</f>
        <v>0</v>
      </c>
      <c r="AB217" s="249">
        <f>IF(AB$8="",0,AB203*IF($T217=справочники!$P$10,1,1+IF(Главная!$N$19=справочники!$N$12,0,Главная!$N$23)))</f>
        <v>0</v>
      </c>
      <c r="AC217" s="249">
        <f>IF(AC$8="",0,AC203*IF($T217=справочники!$P$10,1,1+IF(Главная!$N$19=справочники!$N$12,0,Главная!$N$23)))</f>
        <v>0</v>
      </c>
      <c r="AD217" s="249">
        <f>IF(AD$8="",0,AD203*IF($T217=справочники!$P$10,1,1+IF(Главная!$N$19=справочники!$N$12,0,Главная!$N$23)))</f>
        <v>0</v>
      </c>
      <c r="AE217" s="249">
        <f>IF(AE$8="",0,AE203*IF($T217=справочники!$P$10,1,1+IF(Главная!$N$19=справочники!$N$12,0,Главная!$N$23)))</f>
        <v>0</v>
      </c>
      <c r="AF217" s="249">
        <f>IF(AF$8="",0,AF203*IF($T217=справочники!$P$10,1,1+IF(Главная!$N$19=справочники!$N$12,0,Главная!$N$23)))</f>
        <v>0</v>
      </c>
      <c r="AG217" s="249">
        <f>IF(AG$8="",0,AG203*IF($T217=справочники!$P$10,1,1+IF(Главная!$N$19=справочники!$N$12,0,Главная!$N$23)))</f>
        <v>0</v>
      </c>
      <c r="AH217" s="249">
        <f>IF(AH$8="",0,AH203*IF($T217=справочники!$P$10,1,1+IF(Главная!$N$19=справочники!$N$12,0,Главная!$N$23)))</f>
        <v>0</v>
      </c>
      <c r="AI217" s="249">
        <f>IF(AI$8="",0,AI203*IF($T217=справочники!$P$10,1,1+IF(Главная!$N$19=справочники!$N$12,0,Главная!$N$23)))</f>
        <v>0</v>
      </c>
      <c r="AJ217" s="249">
        <f>IF(AJ$8="",0,AJ203*IF($T217=справочники!$P$10,1,1+IF(Главная!$N$19=справочники!$N$12,0,Главная!$N$23)))</f>
        <v>0</v>
      </c>
      <c r="AK217" s="249">
        <f>IF(AK$8="",0,AK203*IF($T217=справочники!$P$10,1,1+IF(Главная!$N$19=справочники!$N$12,0,Главная!$N$23)))</f>
        <v>0</v>
      </c>
      <c r="AL217" s="249">
        <f>IF(AL$8="",0,AL203*IF($T217=справочники!$P$10,1,1+IF(Главная!$N$19=справочники!$N$12,0,Главная!$N$23)))</f>
        <v>0</v>
      </c>
      <c r="AM217" s="249">
        <f>IF(AM$8="",0,AM203*IF($T217=справочники!$P$10,1,1+IF(Главная!$N$19=справочники!$N$12,0,Главная!$N$23)))</f>
        <v>0</v>
      </c>
      <c r="AN217" s="249">
        <f>IF(AN$8="",0,AN203*IF($T217=справочники!$P$10,1,1+IF(Главная!$N$19=справочники!$N$12,0,Главная!$N$23)))</f>
        <v>0</v>
      </c>
      <c r="AO217" s="249">
        <f>IF(AO$8="",0,AO203*IF($T217=справочники!$P$10,1,1+IF(Главная!$N$19=справочники!$N$12,0,Главная!$N$23)))</f>
        <v>0</v>
      </c>
      <c r="AP217" s="249">
        <f>IF(AP$8="",0,AP203*IF($T217=справочники!$P$10,1,1+IF(Главная!$N$19=справочники!$N$12,0,Главная!$N$23)))</f>
        <v>0</v>
      </c>
      <c r="AQ217" s="249">
        <f>IF(AQ$8="",0,AQ203*IF($T217=справочники!$P$10,1,1+IF(Главная!$N$19=справочники!$N$12,0,Главная!$N$23)))</f>
        <v>0</v>
      </c>
      <c r="AR217" s="249">
        <f>IF(AR$8="",0,AR203*IF($T217=справочники!$P$10,1,1+IF(Главная!$N$19=справочники!$N$12,0,Главная!$N$23)))</f>
        <v>0</v>
      </c>
      <c r="AS217" s="249">
        <f>IF(AS$8="",0,AS203*IF($T217=справочники!$P$10,1,1+IF(Главная!$N$19=справочники!$N$12,0,Главная!$N$23)))</f>
        <v>0</v>
      </c>
      <c r="AT217" s="249">
        <f>IF(AT$8="",0,AT203*IF($T217=справочники!$P$10,1,1+IF(Главная!$N$19=справочники!$N$12,0,Главная!$N$23)))</f>
        <v>0</v>
      </c>
      <c r="AU217" s="249">
        <f>IF(AU$8="",0,AU203*IF($T217=справочники!$P$10,1,1+IF(Главная!$N$19=справочники!$N$12,0,Главная!$N$23)))</f>
        <v>0</v>
      </c>
      <c r="AV217" s="249">
        <f>IF(AV$8="",0,AV203*IF($T217=справочники!$P$10,1,1+IF(Главная!$N$19=справочники!$N$12,0,Главная!$N$23)))</f>
        <v>0</v>
      </c>
      <c r="AW217" s="249">
        <f>IF(AW$8="",0,AW203*IF($T217=справочники!$P$10,1,1+IF(Главная!$N$19=справочники!$N$12,0,Главная!$N$23)))</f>
        <v>0</v>
      </c>
      <c r="AX217" s="249">
        <f>IF(AX$8="",0,AX203*IF($T217=справочники!$P$10,1,1+IF(Главная!$N$19=справочники!$N$12,0,Главная!$N$23)))</f>
        <v>0</v>
      </c>
      <c r="AY217" s="249">
        <f>IF(AY$8="",0,AY203*IF($T217=справочники!$P$10,1,1+IF(Главная!$N$19=справочники!$N$12,0,Главная!$N$23)))</f>
        <v>0</v>
      </c>
      <c r="AZ217" s="249">
        <f>IF(AZ$8="",0,AZ203*IF($T217=справочники!$P$10,1,1+IF(Главная!$N$19=справочники!$N$12,0,Главная!$N$23)))</f>
        <v>0</v>
      </c>
      <c r="BA217" s="249">
        <f>IF(BA$8="",0,BA203*IF($T217=справочники!$P$10,1,1+IF(Главная!$N$19=справочники!$N$12,0,Главная!$N$23)))</f>
        <v>0</v>
      </c>
      <c r="BB217" s="249">
        <f>IF(BB$8="",0,BB203*IF($T217=справочники!$P$10,1,1+IF(Главная!$N$19=справочники!$N$12,0,Главная!$N$23)))</f>
        <v>0</v>
      </c>
      <c r="BC217" s="249">
        <f>IF(BC$8="",0,BC203*IF($T217=справочники!$P$10,1,1+IF(Главная!$N$19=справочники!$N$12,0,Главная!$N$23)))</f>
        <v>0</v>
      </c>
      <c r="BD217" s="249">
        <f>IF(BD$8="",0,BD203*IF($T217=справочники!$P$10,1,1+IF(Главная!$N$19=справочники!$N$12,0,Главная!$N$23)))</f>
        <v>0</v>
      </c>
      <c r="BE217" s="249">
        <f>IF(BE$8="",0,BE203*IF($T217=справочники!$P$10,1,1+IF(Главная!$N$19=справочники!$N$12,0,Главная!$N$23)))</f>
        <v>0</v>
      </c>
      <c r="BF217" s="249">
        <f>IF(BF$8="",0,BF203*IF($T217=справочники!$P$10,1,1+IF(Главная!$N$19=справочники!$N$12,0,Главная!$N$23)))</f>
        <v>0</v>
      </c>
      <c r="BG217" s="249">
        <f>IF(BG$8="",0,BG203*IF($T217=справочники!$P$10,1,1+IF(Главная!$N$19=справочники!$N$12,0,Главная!$N$23)))</f>
        <v>0</v>
      </c>
      <c r="BH217" s="249">
        <f>IF(BH$8="",0,BH203*IF($T217=справочники!$P$10,1,1+IF(Главная!$N$19=справочники!$N$12,0,Главная!$N$23)))</f>
        <v>0</v>
      </c>
      <c r="BI217" s="249">
        <f>IF(BI$8="",0,BI203*IF($T217=справочники!$P$10,1,1+IF(Главная!$N$19=справочники!$N$12,0,Главная!$N$23)))</f>
        <v>0</v>
      </c>
      <c r="BJ217" s="249">
        <f>IF(BJ$8="",0,BJ203*IF($T217=справочники!$P$10,1,1+IF(Главная!$N$19=справочники!$N$12,0,Главная!$N$23)))</f>
        <v>0</v>
      </c>
      <c r="BK217" s="249">
        <f>IF(BK$8="",0,BK203*IF($T217=справочники!$P$10,1,1+IF(Главная!$N$19=справочники!$N$12,0,Главная!$N$23)))</f>
        <v>0</v>
      </c>
      <c r="BL217" s="249">
        <f>IF(BL$8="",0,BL203*IF($T217=справочники!$P$10,1,1+IF(Главная!$N$19=справочники!$N$12,0,Главная!$N$23)))</f>
        <v>0</v>
      </c>
      <c r="BM217" s="249">
        <f>IF(BM$8="",0,BM203*IF($T217=справочники!$P$10,1,1+IF(Главная!$N$19=справочники!$N$12,0,Главная!$N$23)))</f>
        <v>0</v>
      </c>
      <c r="BN217" s="249">
        <f>IF(BN$8="",0,BN203*IF($T217=справочники!$P$10,1,1+IF(Главная!$N$19=справочники!$N$12,0,Главная!$N$23)))</f>
        <v>0</v>
      </c>
      <c r="BO217" s="249">
        <f>IF(BO$8="",0,BO203*IF($T217=справочники!$P$10,1,1+IF(Главная!$N$19=справочники!$N$12,0,Главная!$N$23)))</f>
        <v>0</v>
      </c>
      <c r="BP217" s="249">
        <f>IF(BP$8="",0,BP203*IF($T217=справочники!$P$10,1,1+IF(Главная!$N$19=справочники!$N$12,0,Главная!$N$23)))</f>
        <v>0</v>
      </c>
      <c r="BQ217" s="249">
        <f>IF(BQ$8="",0,BQ203*IF($T217=справочники!$P$10,1,1+IF(Главная!$N$19=справочники!$N$12,0,Главная!$N$23)))</f>
        <v>0</v>
      </c>
      <c r="BR217" s="249">
        <f>IF(BR$8="",0,BR203*IF($T217=справочники!$P$10,1,1+IF(Главная!$N$19=справочники!$N$12,0,Главная!$N$23)))</f>
        <v>0</v>
      </c>
      <c r="BS217" s="249">
        <f>IF(BS$8="",0,BS203*IF($T217=справочники!$P$10,1,1+IF(Главная!$N$19=справочники!$N$12,0,Главная!$N$23)))</f>
        <v>0</v>
      </c>
      <c r="BT217" s="249">
        <f>IF(BT$8="",0,BT203*IF($T217=справочники!$P$10,1,1+IF(Главная!$N$19=справочники!$N$12,0,Главная!$N$23)))</f>
        <v>0</v>
      </c>
      <c r="BU217" s="249">
        <f>IF(BU$8="",0,BU203*IF($T217=справочники!$P$10,1,1+IF(Главная!$N$19=справочники!$N$12,0,Главная!$N$23)))</f>
        <v>0</v>
      </c>
      <c r="BV217" s="249">
        <f>IF(BV$8="",0,BV203*IF($T217=справочники!$P$10,1,1+IF(Главная!$N$19=справочники!$N$12,0,Главная!$N$23)))</f>
        <v>0</v>
      </c>
      <c r="BW217" s="249">
        <f>IF(BW$8="",0,BW203*IF($T217=справочники!$P$10,1,1+IF(Главная!$N$19=справочники!$N$12,0,Главная!$N$23)))</f>
        <v>0</v>
      </c>
      <c r="BX217" s="249">
        <f>IF(BX$8="",0,BX203*IF($T217=справочники!$P$10,1,1+IF(Главная!$N$19=справочники!$N$12,0,Главная!$N$23)))</f>
        <v>0</v>
      </c>
      <c r="BY217" s="249">
        <f>IF(BY$8="",0,BY203*IF($T217=справочники!$P$10,1,1+IF(Главная!$N$19=справочники!$N$12,0,Главная!$N$23)))</f>
        <v>0</v>
      </c>
      <c r="BZ217" s="249">
        <f>IF(BZ$8="",0,BZ203*IF($T217=справочники!$P$10,1,1+IF(Главная!$N$19=справочники!$N$12,0,Главная!$N$23)))</f>
        <v>0</v>
      </c>
      <c r="CA217" s="249">
        <f>IF(CA$8="",0,CA203*IF($T217=справочники!$P$10,1,1+IF(Главная!$N$19=справочники!$N$12,0,Главная!$N$23)))</f>
        <v>0</v>
      </c>
      <c r="CB217" s="249">
        <f>IF(CB$8="",0,CB203*IF($T217=справочники!$P$10,1,1+IF(Главная!$N$19=справочники!$N$12,0,Главная!$N$23)))</f>
        <v>0</v>
      </c>
      <c r="CC217" s="249">
        <f>IF(CC$8="",0,CC203*IF($T217=справочники!$P$10,1,1+IF(Главная!$N$19=справочники!$N$12,0,Главная!$N$23)))</f>
        <v>0</v>
      </c>
      <c r="CD217" s="249">
        <f>IF(CD$8="",0,CD203*IF($T217=справочники!$P$10,1,1+IF(Главная!$N$19=справочники!$N$12,0,Главная!$N$23)))</f>
        <v>0</v>
      </c>
      <c r="CE217" s="249">
        <f>IF(CE$8="",0,CE203*IF($T217=справочники!$P$10,1,1+IF(Главная!$N$19=справочники!$N$12,0,Главная!$N$23)))</f>
        <v>0</v>
      </c>
      <c r="CF217" s="249">
        <f>IF(CF$8="",0,CF203*IF($T217=справочники!$P$10,1,1+IF(Главная!$N$19=справочники!$N$12,0,Главная!$N$23)))</f>
        <v>0</v>
      </c>
      <c r="CG217" s="249">
        <f>IF(CG$8="",0,CG203*IF($T217=справочники!$P$10,1,1+IF(Главная!$N$19=справочники!$N$12,0,Главная!$N$23)))</f>
        <v>0</v>
      </c>
      <c r="CH217" s="249">
        <f>IF(CH$8="",0,CH203*IF($T217=справочники!$P$10,1,1+IF(Главная!$N$19=справочники!$N$12,0,Главная!$N$23)))</f>
        <v>0</v>
      </c>
      <c r="CI217" s="249">
        <f>IF(CI$8="",0,CI203*IF($T217=справочники!$P$10,1,1+IF(Главная!$N$19=справочники!$N$12,0,Главная!$N$23)))</f>
        <v>0</v>
      </c>
      <c r="CJ217" s="249">
        <f>IF(CJ$8="",0,CJ203*IF($T217=справочники!$P$10,1,1+IF(Главная!$N$19=справочники!$N$12,0,Главная!$N$23)))</f>
        <v>0</v>
      </c>
      <c r="CK217" s="249">
        <f>IF(CK$8="",0,CK203*IF($T217=справочники!$P$10,1,1+IF(Главная!$N$19=справочники!$N$12,0,Главная!$N$23)))</f>
        <v>0</v>
      </c>
      <c r="CL217" s="249">
        <f>IF(CL$8="",0,CL203*IF($T217=справочники!$P$10,1,1+IF(Главная!$N$19=справочники!$N$12,0,Главная!$N$23)))</f>
        <v>0</v>
      </c>
      <c r="CM217" s="249">
        <f>IF(CM$8="",0,CM203*IF($T217=справочники!$P$10,1,1+IF(Главная!$N$19=справочники!$N$12,0,Главная!$N$23)))</f>
        <v>0</v>
      </c>
      <c r="CN217" s="249">
        <f>IF(CN$8="",0,CN203*IF($T217=справочники!$P$10,1,1+IF(Главная!$N$19=справочники!$N$12,0,Главная!$N$23)))</f>
        <v>0</v>
      </c>
      <c r="CO217" s="249">
        <f>IF(CO$8="",0,CO203*IF($T217=справочники!$P$10,1,1+IF(Главная!$N$19=справочники!$N$12,0,Главная!$N$23)))</f>
        <v>0</v>
      </c>
      <c r="CP217" s="249">
        <f>IF(CP$8="",0,CP203*IF($T217=справочники!$P$10,1,1+IF(Главная!$N$19=справочники!$N$12,0,Главная!$N$23)))</f>
        <v>0</v>
      </c>
      <c r="CQ217" s="249">
        <f>IF(CQ$8="",0,CQ203*IF($T217=справочники!$P$10,1,1+IF(Главная!$N$19=справочники!$N$12,0,Главная!$N$23)))</f>
        <v>0</v>
      </c>
      <c r="CR217" s="249">
        <f>IF(CR$8="",0,CR203*IF($T217=справочники!$P$10,1,1+IF(Главная!$N$19=справочники!$N$12,0,Главная!$N$23)))</f>
        <v>0</v>
      </c>
      <c r="CS217" s="249">
        <f>IF(CS$8="",0,CS203*IF($T217=справочники!$P$10,1,1+IF(Главная!$N$19=справочники!$N$12,0,Главная!$N$23)))</f>
        <v>0</v>
      </c>
      <c r="CT217" s="249">
        <f>IF(CT$8="",0,CT203*IF($T217=справочники!$P$10,1,1+IF(Главная!$N$19=справочники!$N$12,0,Главная!$N$23)))</f>
        <v>0</v>
      </c>
      <c r="CU217" s="249">
        <f>IF(CU$8="",0,CU203*IF($T217=справочники!$P$10,1,1+IF(Главная!$N$19=справочники!$N$12,0,Главная!$N$23)))</f>
        <v>0</v>
      </c>
      <c r="CV217" s="249">
        <f>IF(CV$8="",0,CV203*IF($T217=справочники!$P$10,1,1+IF(Главная!$N$19=справочники!$N$12,0,Главная!$N$23)))</f>
        <v>0</v>
      </c>
      <c r="CW217" s="249">
        <f>IF(CW$8="",0,CW203*IF($T217=справочники!$P$10,1,1+IF(Главная!$N$19=справочники!$N$12,0,Главная!$N$23)))</f>
        <v>0</v>
      </c>
      <c r="CX217" s="249">
        <f>IF(CX$8="",0,CX203*IF($T217=справочники!$P$10,1,1+IF(Главная!$N$19=справочники!$N$12,0,Главная!$N$23)))</f>
        <v>0</v>
      </c>
      <c r="CY217" s="249">
        <f>IF(CY$8="",0,CY203*IF($T217=справочники!$P$10,1,1+IF(Главная!$N$19=справочники!$N$12,0,Главная!$N$23)))</f>
        <v>0</v>
      </c>
      <c r="CZ217" s="249">
        <f>IF(CZ$8="",0,CZ203*IF($T217=справочники!$P$10,1,1+IF(Главная!$N$19=справочники!$N$12,0,Главная!$N$23)))</f>
        <v>0</v>
      </c>
      <c r="DA217" s="249">
        <f>IF(DA$8="",0,DA203*IF($T217=справочники!$P$10,1,1+IF(Главная!$N$19=справочники!$N$12,0,Главная!$N$23)))</f>
        <v>0</v>
      </c>
      <c r="DB217" s="249">
        <f>IF(DB$8="",0,DB203*IF($T217=справочники!$P$10,1,1+IF(Главная!$N$19=справочники!$N$12,0,Главная!$N$23)))</f>
        <v>0</v>
      </c>
      <c r="DC217" s="249">
        <f>IF(DC$8="",0,DC203*IF($T217=справочники!$P$10,1,1+IF(Главная!$N$19=справочники!$N$12,0,Главная!$N$23)))</f>
        <v>0</v>
      </c>
      <c r="DD217" s="249">
        <f>IF(DD$8="",0,DD203*IF($T217=справочники!$P$10,1,1+IF(Главная!$N$19=справочники!$N$12,0,Главная!$N$23)))</f>
        <v>0</v>
      </c>
      <c r="DE217" s="249">
        <f>IF(DE$8="",0,DE203*IF($T217=справочники!$P$10,1,1+IF(Главная!$N$19=справочники!$N$12,0,Главная!$N$23)))</f>
        <v>0</v>
      </c>
      <c r="DF217" s="249">
        <f>IF(DF$8="",0,DF203*IF($T217=справочники!$P$10,1,1+IF(Главная!$N$19=справочники!$N$12,0,Главная!$N$23)))</f>
        <v>0</v>
      </c>
      <c r="DG217" s="249">
        <f>IF(DG$8="",0,DG203*IF($T217=справочники!$P$10,1,1+IF(Главная!$N$19=справочники!$N$12,0,Главная!$N$23)))</f>
        <v>0</v>
      </c>
      <c r="DH217" s="249">
        <f>IF(DH$8="",0,DH203*IF($T217=справочники!$P$10,1,1+IF(Главная!$N$19=справочники!$N$12,0,Главная!$N$23)))</f>
        <v>0</v>
      </c>
      <c r="DI217" s="249">
        <f>IF(DI$8="",0,DI203*IF($T217=справочники!$P$10,1,1+IF(Главная!$N$19=справочники!$N$12,0,Главная!$N$23)))</f>
        <v>0</v>
      </c>
      <c r="DJ217" s="249">
        <f>IF(DJ$8="",0,DJ203*IF($T217=справочники!$P$10,1,1+IF(Главная!$N$19=справочники!$N$12,0,Главная!$N$23)))</f>
        <v>0</v>
      </c>
      <c r="DK217" s="249">
        <f>IF(DK$8="",0,DK203*IF($T217=справочники!$P$10,1,1+IF(Главная!$N$19=справочники!$N$12,0,Главная!$N$23)))</f>
        <v>0</v>
      </c>
      <c r="DL217" s="249">
        <f>IF(DL$8="",0,DL203*IF($T217=справочники!$P$10,1,1+IF(Главная!$N$19=справочники!$N$12,0,Главная!$N$23)))</f>
        <v>0</v>
      </c>
      <c r="DM217" s="249">
        <f>IF(DM$8="",0,DM203*IF($T217=справочники!$P$10,1,1+IF(Главная!$N$19=справочники!$N$12,0,Главная!$N$23)))</f>
        <v>0</v>
      </c>
      <c r="DN217" s="249">
        <f>IF(DN$8="",0,DN203*IF($T217=справочники!$P$10,1,1+IF(Главная!$N$19=справочники!$N$12,0,Главная!$N$23)))</f>
        <v>0</v>
      </c>
      <c r="DO217" s="249">
        <f>IF(DO$8="",0,DO203*IF($T217=справочники!$P$10,1,1+IF(Главная!$N$19=справочники!$N$12,0,Главная!$N$23)))</f>
        <v>0</v>
      </c>
      <c r="DP217" s="249">
        <f>IF(DP$8="",0,DP203*IF($T217=справочники!$P$10,1,1+IF(Главная!$N$19=справочники!$N$12,0,Главная!$N$23)))</f>
        <v>0</v>
      </c>
      <c r="DQ217" s="249">
        <f>IF(DQ$8="",0,DQ203*IF($T217=справочники!$P$10,1,1+IF(Главная!$N$19=справочники!$N$12,0,Главная!$N$23)))</f>
        <v>0</v>
      </c>
      <c r="DR217" s="249">
        <f>IF(DR$8="",0,DR203*IF($T217=справочники!$P$10,1,1+IF(Главная!$N$19=справочники!$N$12,0,Главная!$N$23)))</f>
        <v>0</v>
      </c>
      <c r="DS217" s="249">
        <f>IF(DS$8="",0,DS203*IF($T217=справочники!$P$10,1,1+IF(Главная!$N$19=справочники!$N$12,0,Главная!$N$23)))</f>
        <v>0</v>
      </c>
      <c r="DT217" s="249">
        <f>IF(DT$8="",0,DT203*IF($T217=справочники!$P$10,1,1+IF(Главная!$N$19=справочники!$N$12,0,Главная!$N$23)))</f>
        <v>0</v>
      </c>
      <c r="DU217" s="249">
        <f>IF(DU$8="",0,DU203*IF($T217=справочники!$P$10,1,1+IF(Главная!$N$19=справочники!$N$12,0,Главная!$N$23)))</f>
        <v>0</v>
      </c>
      <c r="DV217" s="249">
        <f>IF(DV$8="",0,DV203*IF($T217=справочники!$P$10,1,1+IF(Главная!$N$19=справочники!$N$12,0,Главная!$N$23)))</f>
        <v>0</v>
      </c>
      <c r="DW217" s="249">
        <f>IF(DW$8="",0,DW203*IF($T217=справочники!$P$10,1,1+IF(Главная!$N$19=справочники!$N$12,0,Главная!$N$23)))</f>
        <v>0</v>
      </c>
      <c r="DX217" s="249">
        <f>IF(DX$8="",0,DX203*IF($T217=справочники!$P$10,1,1+IF(Главная!$N$19=справочники!$N$12,0,Главная!$N$23)))</f>
        <v>0</v>
      </c>
      <c r="DY217" s="249">
        <f>IF(DY$8="",0,DY203*IF($T217=справочники!$P$10,1,1+IF(Главная!$N$19=справочники!$N$12,0,Главная!$N$23)))</f>
        <v>0</v>
      </c>
      <c r="DZ217" s="249">
        <f>IF(DZ$8="",0,DZ203*IF($T217=справочники!$P$10,1,1+IF(Главная!$N$19=справочники!$N$12,0,Главная!$N$23)))</f>
        <v>0</v>
      </c>
      <c r="EA217" s="249">
        <f>IF(EA$8="",0,EA203*IF($T217=справочники!$P$10,1,1+IF(Главная!$N$19=справочники!$N$12,0,Главная!$N$23)))</f>
        <v>0</v>
      </c>
      <c r="EB217" s="249">
        <f>IF(EB$8="",0,EB203*IF($T217=справочники!$P$10,1,1+IF(Главная!$N$19=справочники!$N$12,0,Главная!$N$23)))</f>
        <v>0</v>
      </c>
      <c r="EC217" s="249">
        <f>IF(EC$8="",0,EC203*IF($T217=справочники!$P$10,1,1+IF(Главная!$N$19=справочники!$N$12,0,Главная!$N$23)))</f>
        <v>0</v>
      </c>
      <c r="ED217" s="249">
        <f>IF(ED$8="",0,ED203*IF($T217=справочники!$P$10,1,1+IF(Главная!$N$19=справочники!$N$12,0,Главная!$N$23)))</f>
        <v>0</v>
      </c>
      <c r="EE217" s="249">
        <f>IF(EE$8="",0,EE203*IF($T217=справочники!$P$10,1,1+IF(Главная!$N$19=справочники!$N$12,0,Главная!$N$23)))</f>
        <v>0</v>
      </c>
      <c r="EF217" s="249">
        <f>IF(EF$8="",0,EF203*IF($T217=справочники!$P$10,1,1+IF(Главная!$N$19=справочники!$N$12,0,Главная!$N$23)))</f>
        <v>0</v>
      </c>
      <c r="EG217" s="249">
        <f>IF(EG$8="",0,EG203*IF($T217=справочники!$P$10,1,1+IF(Главная!$N$19=справочники!$N$12,0,Главная!$N$23)))</f>
        <v>0</v>
      </c>
      <c r="EH217" s="249">
        <f>IF(EH$8="",0,EH203*IF($T217=справочники!$P$10,1,1+IF(Главная!$N$19=справочники!$N$12,0,Главная!$N$23)))</f>
        <v>0</v>
      </c>
      <c r="EI217" s="249">
        <f>IF(EI$8="",0,EI203*IF($T217=справочники!$P$10,1,1+IF(Главная!$N$19=справочники!$N$12,0,Главная!$N$23)))</f>
        <v>0</v>
      </c>
      <c r="EJ217" s="249">
        <f>IF(EJ$8="",0,EJ203*IF($T217=справочники!$P$10,1,1+IF(Главная!$N$19=справочники!$N$12,0,Главная!$N$23)))</f>
        <v>0</v>
      </c>
      <c r="EK217" s="249">
        <f>IF(EK$8="",0,EK203*IF($T217=справочники!$P$10,1,1+IF(Главная!$N$19=справочники!$N$12,0,Главная!$N$23)))</f>
        <v>0</v>
      </c>
      <c r="EL217" s="249">
        <f>IF(EL$8="",0,EL203*IF($T217=справочники!$P$10,1,1+IF(Главная!$N$19=справочники!$N$12,0,Главная!$N$23)))</f>
        <v>0</v>
      </c>
      <c r="EM217" s="249">
        <f>IF(EM$8="",0,EM203*IF($T217=справочники!$P$10,1,1+IF(Главная!$N$19=справочники!$N$12,0,Главная!$N$23)))</f>
        <v>0</v>
      </c>
      <c r="EN217" s="249">
        <f>IF(EN$8="",0,EN203*IF($T217=справочники!$P$10,1,1+IF(Главная!$N$19=справочники!$N$12,0,Главная!$N$23)))</f>
        <v>0</v>
      </c>
      <c r="EO217" s="249">
        <f>IF(EO$8="",0,EO203*IF($T217=справочники!$P$10,1,1+IF(Главная!$N$19=справочники!$N$12,0,Главная!$N$23)))</f>
        <v>0</v>
      </c>
      <c r="EP217" s="249">
        <f>IF(EP$8="",0,EP203*IF($T217=справочники!$P$10,1,1+IF(Главная!$N$19=справочники!$N$12,0,Главная!$N$23)))</f>
        <v>0</v>
      </c>
      <c r="EQ217" s="249">
        <f>IF(EQ$8="",0,EQ203*IF($T217=справочники!$P$10,1,1+IF(Главная!$N$19=справочники!$N$12,0,Главная!$N$23)))</f>
        <v>0</v>
      </c>
      <c r="ER217" s="249">
        <f>IF(ER$8="",0,ER203*IF($T217=справочники!$P$10,1,1+IF(Главная!$N$19=справочники!$N$12,0,Главная!$N$23)))</f>
        <v>0</v>
      </c>
      <c r="ES217" s="249">
        <f>IF(ES$8="",0,ES203*IF($T217=справочники!$P$10,1,1+IF(Главная!$N$19=справочники!$N$12,0,Главная!$N$23)))</f>
        <v>0</v>
      </c>
      <c r="ET217" s="249">
        <f>IF(ET$8="",0,ET203*IF($T217=справочники!$P$10,1,1+IF(Главная!$N$19=справочники!$N$12,0,Главная!$N$23)))</f>
        <v>0</v>
      </c>
      <c r="EU217" s="249">
        <f>IF(EU$8="",0,EU203*IF($T217=справочники!$P$10,1,1+IF(Главная!$N$19=справочники!$N$12,0,Главная!$N$23)))</f>
        <v>0</v>
      </c>
      <c r="EV217" s="249">
        <f>IF(EV$8="",0,EV203*IF($T217=справочники!$P$10,1,1+IF(Главная!$N$19=справочники!$N$12,0,Главная!$N$23)))</f>
        <v>0</v>
      </c>
      <c r="EW217" s="249">
        <f>IF(EW$8="",0,EW203*IF($T217=справочники!$P$10,1,1+IF(Главная!$N$19=справочники!$N$12,0,Главная!$N$23)))</f>
        <v>0</v>
      </c>
      <c r="EX217" s="249">
        <f>IF(EX$8="",0,EX203*IF($T217=справочники!$P$10,1,1+IF(Главная!$N$19=справочники!$N$12,0,Главная!$N$23)))</f>
        <v>0</v>
      </c>
      <c r="EY217" s="249">
        <f>IF(EY$8="",0,EY203*IF($T217=справочники!$P$10,1,1+IF(Главная!$N$19=справочники!$N$12,0,Главная!$N$23)))</f>
        <v>0</v>
      </c>
      <c r="EZ217" s="249">
        <f>IF(EZ$8="",0,EZ203*IF($T217=справочники!$P$10,1,1+IF(Главная!$N$19=справочники!$N$12,0,Главная!$N$23)))</f>
        <v>0</v>
      </c>
      <c r="FA217" s="249">
        <f>IF(FA$8="",0,FA203*IF($T217=справочники!$P$10,1,1+IF(Главная!$N$19=справочники!$N$12,0,Главная!$N$23)))</f>
        <v>0</v>
      </c>
      <c r="FB217" s="249">
        <f>IF(FB$8="",0,FB203*IF($T217=справочники!$P$10,1,1+IF(Главная!$N$19=справочники!$N$12,0,Главная!$N$23)))</f>
        <v>0</v>
      </c>
      <c r="FC217" s="249">
        <f>IF(FC$8="",0,FC203*IF($T217=справочники!$P$10,1,1+IF(Главная!$N$19=справочники!$N$12,0,Главная!$N$23)))</f>
        <v>0</v>
      </c>
      <c r="FD217" s="249">
        <f>IF(FD$8="",0,FD203*IF($T217=справочники!$P$10,1,1+IF(Главная!$N$19=справочники!$N$12,0,Главная!$N$23)))</f>
        <v>0</v>
      </c>
      <c r="FE217" s="249">
        <f>IF(FE$8="",0,FE203*IF($T217=справочники!$P$10,1,1+IF(Главная!$N$19=справочники!$N$12,0,Главная!$N$23)))</f>
        <v>0</v>
      </c>
      <c r="FF217" s="249">
        <f>IF(FF$8="",0,FF203*IF($T217=справочники!$P$10,1,1+IF(Главная!$N$19=справочники!$N$12,0,Главная!$N$23)))</f>
        <v>0</v>
      </c>
      <c r="FG217" s="249">
        <f>IF(FG$8="",0,FG203*IF($T217=справочники!$P$10,1,1+IF(Главная!$N$19=справочники!$N$12,0,Главная!$N$23)))</f>
        <v>0</v>
      </c>
      <c r="FH217" s="249">
        <f>IF(FH$8="",0,FH203*IF($T217=справочники!$P$10,1,1+IF(Главная!$N$19=справочники!$N$12,0,Главная!$N$23)))</f>
        <v>0</v>
      </c>
      <c r="FI217" s="249">
        <f>IF(FI$8="",0,FI203*IF($T217=справочники!$P$10,1,1+IF(Главная!$N$19=справочники!$N$12,0,Главная!$N$23)))</f>
        <v>0</v>
      </c>
      <c r="FJ217" s="249">
        <f>IF(FJ$8="",0,FJ203*IF($T217=справочники!$P$10,1,1+IF(Главная!$N$19=справочники!$N$12,0,Главная!$N$23)))</f>
        <v>0</v>
      </c>
      <c r="FK217" s="249">
        <f>IF(FK$8="",0,FK203*IF($T217=справочники!$P$10,1,1+IF(Главная!$N$19=справочники!$N$12,0,Главная!$N$23)))</f>
        <v>0</v>
      </c>
      <c r="FL217" s="249">
        <f>IF(FL$8="",0,FL203*IF($T217=справочники!$P$10,1,1+IF(Главная!$N$19=справочники!$N$12,0,Главная!$N$23)))</f>
        <v>0</v>
      </c>
      <c r="FM217" s="249">
        <f>IF(FM$8="",0,FM203*IF($T217=справочники!$P$10,1,1+IF(Главная!$N$19=справочники!$N$12,0,Главная!$N$23)))</f>
        <v>0</v>
      </c>
      <c r="FN217" s="249">
        <f>IF(FN$8="",0,FN203*IF($T217=справочники!$P$10,1,1+IF(Главная!$N$19=справочники!$N$12,0,Главная!$N$23)))</f>
        <v>0</v>
      </c>
      <c r="FO217" s="249">
        <f>IF(FO$8="",0,FO203*IF($T217=справочники!$P$10,1,1+IF(Главная!$N$19=справочники!$N$12,0,Главная!$N$23)))</f>
        <v>0</v>
      </c>
      <c r="FP217" s="249">
        <f>IF(FP$8="",0,FP203*IF($T217=справочники!$P$10,1,1+IF(Главная!$N$19=справочники!$N$12,0,Главная!$N$23)))</f>
        <v>0</v>
      </c>
      <c r="FQ217" s="249">
        <f>IF(FQ$8="",0,FQ203*IF($T217=справочники!$P$10,1,1+IF(Главная!$N$19=справочники!$N$12,0,Главная!$N$23)))</f>
        <v>0</v>
      </c>
      <c r="FR217" s="249">
        <f>IF(FR$8="",0,FR203*IF($T217=справочники!$P$10,1,1+IF(Главная!$N$19=справочники!$N$12,0,Главная!$N$23)))</f>
        <v>0</v>
      </c>
      <c r="FS217" s="249">
        <f>IF(FS$8="",0,FS203*IF($T217=справочники!$P$10,1,1+IF(Главная!$N$19=справочники!$N$12,0,Главная!$N$23)))</f>
        <v>0</v>
      </c>
      <c r="FT217" s="249">
        <f>IF(FT$8="",0,FT203*IF($T217=справочники!$P$10,1,1+IF(Главная!$N$19=справочники!$N$12,0,Главная!$N$23)))</f>
        <v>0</v>
      </c>
      <c r="FU217" s="249">
        <f>IF(FU$8="",0,FU203*IF($T217=справочники!$P$10,1,1+IF(Главная!$N$19=справочники!$N$12,0,Главная!$N$23)))</f>
        <v>0</v>
      </c>
      <c r="FV217" s="249">
        <f>IF(FV$8="",0,FV203*IF($T217=справочники!$P$10,1,1+IF(Главная!$N$19=справочники!$N$12,0,Главная!$N$23)))</f>
        <v>0</v>
      </c>
      <c r="FW217" s="249">
        <f>IF(FW$8="",0,FW203*IF($T217=справочники!$P$10,1,1+IF(Главная!$N$19=справочники!$N$12,0,Главная!$N$23)))</f>
        <v>0</v>
      </c>
      <c r="FX217" s="249">
        <f>IF(FX$8="",0,FX203*IF($T217=справочники!$P$10,1,1+IF(Главная!$N$19=справочники!$N$12,0,Главная!$N$23)))</f>
        <v>0</v>
      </c>
      <c r="FY217" s="249">
        <f>IF(FY$8="",0,FY203*IF($T217=справочники!$P$10,1,1+IF(Главная!$N$19=справочники!$N$12,0,Главная!$N$23)))</f>
        <v>0</v>
      </c>
      <c r="FZ217" s="249">
        <f>IF(FZ$8="",0,FZ203*IF($T217=справочники!$P$10,1,1+IF(Главная!$N$19=справочники!$N$12,0,Главная!$N$23)))</f>
        <v>0</v>
      </c>
      <c r="GA217" s="249">
        <f>IF(GA$8="",0,GA203*IF($T217=справочники!$P$10,1,1+IF(Главная!$N$19=справочники!$N$12,0,Главная!$N$23)))</f>
        <v>0</v>
      </c>
      <c r="GB217" s="249">
        <f>IF(GB$8="",0,GB203*IF($T217=справочники!$P$10,1,1+IF(Главная!$N$19=справочники!$N$12,0,Главная!$N$23)))</f>
        <v>0</v>
      </c>
      <c r="GC217" s="249">
        <f>IF(GC$8="",0,GC203*IF($T217=справочники!$P$10,1,1+IF(Главная!$N$19=справочники!$N$12,0,Главная!$N$23)))</f>
        <v>0</v>
      </c>
      <c r="GD217" s="249">
        <f>IF(GD$8="",0,GD203*IF($T217=справочники!$P$10,1,1+IF(Главная!$N$19=справочники!$N$12,0,Главная!$N$23)))</f>
        <v>0</v>
      </c>
      <c r="GE217" s="249">
        <f>IF(GE$8="",0,GE203*IF($T217=справочники!$P$10,1,1+IF(Главная!$N$19=справочники!$N$12,0,Главная!$N$23)))</f>
        <v>0</v>
      </c>
      <c r="GF217" s="249">
        <f>IF(GF$8="",0,GF203*IF($T217=справочники!$P$10,1,1+IF(Главная!$N$19=справочники!$N$12,0,Главная!$N$23)))</f>
        <v>0</v>
      </c>
      <c r="GG217" s="249">
        <f>IF(GG$8="",0,GG203*IF($T217=справочники!$P$10,1,1+IF(Главная!$N$19=справочники!$N$12,0,Главная!$N$23)))</f>
        <v>0</v>
      </c>
      <c r="GH217" s="249">
        <f>IF(GH$8="",0,GH203*IF($T217=справочники!$P$10,1,1+IF(Главная!$N$19=справочники!$N$12,0,Главная!$N$23)))</f>
        <v>0</v>
      </c>
      <c r="GI217" s="249">
        <f>IF(GI$8="",0,GI203*IF($T217=справочники!$P$10,1,1+IF(Главная!$N$19=справочники!$N$12,0,Главная!$N$23)))</f>
        <v>0</v>
      </c>
      <c r="GJ217" s="249">
        <f>IF(GJ$8="",0,GJ203*IF($T217=справочники!$P$10,1,1+IF(Главная!$N$19=справочники!$N$12,0,Главная!$N$23)))</f>
        <v>0</v>
      </c>
      <c r="GK217" s="249">
        <f>IF(GK$8="",0,GK203*IF($T217=справочники!$P$10,1,1+IF(Главная!$N$19=справочники!$N$12,0,Главная!$N$23)))</f>
        <v>0</v>
      </c>
      <c r="GL217" s="249">
        <f>IF(GL$8="",0,GL203*IF($T217=справочники!$P$10,1,1+IF(Главная!$N$19=справочники!$N$12,0,Главная!$N$23)))</f>
        <v>0</v>
      </c>
      <c r="GM217" s="249">
        <f>IF(GM$8="",0,GM203*IF($T217=справочники!$P$10,1,1+IF(Главная!$N$19=справочники!$N$12,0,Главная!$N$23)))</f>
        <v>0</v>
      </c>
      <c r="GN217" s="249">
        <f>IF(GN$8="",0,GN203*IF($T217=справочники!$P$10,1,1+IF(Главная!$N$19=справочники!$N$12,0,Главная!$N$23)))</f>
        <v>0</v>
      </c>
      <c r="GO217" s="249">
        <f>IF(GO$8="",0,GO203*IF($T217=справочники!$P$10,1,1+IF(Главная!$N$19=справочники!$N$12,0,Главная!$N$23)))</f>
        <v>0</v>
      </c>
      <c r="GP217" s="249">
        <f>IF(GP$8="",0,GP203*IF($T217=справочники!$P$10,1,1+IF(Главная!$N$19=справочники!$N$12,0,Главная!$N$23)))</f>
        <v>0</v>
      </c>
      <c r="GQ217" s="249">
        <f>IF(GQ$8="",0,GQ203*IF($T217=справочники!$P$10,1,1+IF(Главная!$N$19=справочники!$N$12,0,Главная!$N$23)))</f>
        <v>0</v>
      </c>
      <c r="GR217" s="249">
        <f>IF(GR$8="",0,GR203*IF($T217=справочники!$P$10,1,1+IF(Главная!$N$19=справочники!$N$12,0,Главная!$N$23)))</f>
        <v>0</v>
      </c>
      <c r="GS217" s="249">
        <f>IF(GS$8="",0,GS203*IF($T217=справочники!$P$10,1,1+IF(Главная!$N$19=справочники!$N$12,0,Главная!$N$23)))</f>
        <v>0</v>
      </c>
      <c r="GT217" s="249">
        <f>IF(GT$8="",0,GT203*IF($T217=справочники!$P$10,1,1+IF(Главная!$N$19=справочники!$N$12,0,Главная!$N$23)))</f>
        <v>0</v>
      </c>
      <c r="GU217" s="249">
        <f>IF(GU$8="",0,GU203*IF($T217=справочники!$P$10,1,1+IF(Главная!$N$19=справочники!$N$12,0,Главная!$N$23)))</f>
        <v>0</v>
      </c>
      <c r="GV217" s="249">
        <f>IF(GV$8="",0,GV203*IF($T217=справочники!$P$10,1,1+IF(Главная!$N$19=справочники!$N$12,0,Главная!$N$23)))</f>
        <v>0</v>
      </c>
      <c r="GW217" s="249">
        <f>IF(GW$8="",0,GW203*IF($T217=справочники!$P$10,1,1+IF(Главная!$N$19=справочники!$N$12,0,Главная!$N$23)))</f>
        <v>0</v>
      </c>
      <c r="GX217" s="249">
        <f>IF(GX$8="",0,GX203*IF($T217=справочники!$P$10,1,1+IF(Главная!$N$19=справочники!$N$12,0,Главная!$N$23)))</f>
        <v>0</v>
      </c>
      <c r="GY217" s="249">
        <f>IF(GY$8="",0,GY203*IF($T217=справочники!$P$10,1,1+IF(Главная!$N$19=справочники!$N$12,0,Главная!$N$23)))</f>
        <v>0</v>
      </c>
      <c r="GZ217" s="249">
        <f>IF(GZ$8="",0,GZ203*IF($T217=справочники!$P$10,1,1+IF(Главная!$N$19=справочники!$N$12,0,Главная!$N$23)))</f>
        <v>0</v>
      </c>
      <c r="HA217" s="228"/>
      <c r="HB217" s="228"/>
    </row>
    <row r="218" spans="1:210" s="239" customFormat="1" ht="10.199999999999999">
      <c r="A218" s="228"/>
      <c r="B218" s="229"/>
      <c r="C218" s="230"/>
      <c r="D218" s="229"/>
      <c r="E218" s="272" t="str">
        <f>IF(OR(Главная!$N$19=справочники!$N$13,Главная!$N$19=справочники!$N$14),"",IF(T218=справочники!$P$10,"","ндс(-)"))</f>
        <v>ндс(-)</v>
      </c>
      <c r="F218" s="116"/>
      <c r="G218" s="231"/>
      <c r="H218" s="228"/>
      <c r="I218" s="228" t="str">
        <f t="shared" si="1019"/>
        <v>Закупки сырья, материалов и проч. с/ст ингредиентов</v>
      </c>
      <c r="J218" s="228"/>
      <c r="K218" s="228"/>
      <c r="L218" s="228"/>
      <c r="M218" s="232"/>
      <c r="N218" s="233" t="str">
        <f t="shared" si="1020"/>
        <v/>
      </c>
      <c r="O218" s="228"/>
      <c r="P218" s="231"/>
      <c r="Q218" s="228" t="s">
        <v>26</v>
      </c>
      <c r="R218" s="228"/>
      <c r="S218" s="235"/>
      <c r="T218" s="233" t="str">
        <f>IF(T125="",справочники!$P$9,T125)</f>
        <v>облагается НДС</v>
      </c>
      <c r="U218" s="228"/>
      <c r="V218" s="228"/>
      <c r="W218" s="235">
        <f t="shared" si="1021"/>
        <v>0</v>
      </c>
      <c r="X218" s="236"/>
      <c r="Y218" s="231"/>
      <c r="Z218" s="237"/>
      <c r="AA218" s="249">
        <f>IF(AA$8="",0,AA204*IF($T218=справочники!$P$10,1,1+IF(Главная!$N$19=справочники!$N$12,0,Главная!$N$23)))</f>
        <v>0</v>
      </c>
      <c r="AB218" s="249">
        <f>IF(AB$8="",0,AB204*IF($T218=справочники!$P$10,1,1+IF(Главная!$N$19=справочники!$N$12,0,Главная!$N$23)))</f>
        <v>0</v>
      </c>
      <c r="AC218" s="249">
        <f>IF(AC$8="",0,AC204*IF($T218=справочники!$P$10,1,1+IF(Главная!$N$19=справочники!$N$12,0,Главная!$N$23)))</f>
        <v>0</v>
      </c>
      <c r="AD218" s="249">
        <f>IF(AD$8="",0,AD204*IF($T218=справочники!$P$10,1,1+IF(Главная!$N$19=справочники!$N$12,0,Главная!$N$23)))</f>
        <v>0</v>
      </c>
      <c r="AE218" s="249">
        <f>IF(AE$8="",0,AE204*IF($T218=справочники!$P$10,1,1+IF(Главная!$N$19=справочники!$N$12,0,Главная!$N$23)))</f>
        <v>0</v>
      </c>
      <c r="AF218" s="249">
        <f>IF(AF$8="",0,AF204*IF($T218=справочники!$P$10,1,1+IF(Главная!$N$19=справочники!$N$12,0,Главная!$N$23)))</f>
        <v>0</v>
      </c>
      <c r="AG218" s="249">
        <f>IF(AG$8="",0,AG204*IF($T218=справочники!$P$10,1,1+IF(Главная!$N$19=справочники!$N$12,0,Главная!$N$23)))</f>
        <v>0</v>
      </c>
      <c r="AH218" s="249">
        <f>IF(AH$8="",0,AH204*IF($T218=справочники!$P$10,1,1+IF(Главная!$N$19=справочники!$N$12,0,Главная!$N$23)))</f>
        <v>0</v>
      </c>
      <c r="AI218" s="249">
        <f>IF(AI$8="",0,AI204*IF($T218=справочники!$P$10,1,1+IF(Главная!$N$19=справочники!$N$12,0,Главная!$N$23)))</f>
        <v>0</v>
      </c>
      <c r="AJ218" s="249">
        <f>IF(AJ$8="",0,AJ204*IF($T218=справочники!$P$10,1,1+IF(Главная!$N$19=справочники!$N$12,0,Главная!$N$23)))</f>
        <v>0</v>
      </c>
      <c r="AK218" s="249">
        <f>IF(AK$8="",0,AK204*IF($T218=справочники!$P$10,1,1+IF(Главная!$N$19=справочники!$N$12,0,Главная!$N$23)))</f>
        <v>0</v>
      </c>
      <c r="AL218" s="249">
        <f>IF(AL$8="",0,AL204*IF($T218=справочники!$P$10,1,1+IF(Главная!$N$19=справочники!$N$12,0,Главная!$N$23)))</f>
        <v>0</v>
      </c>
      <c r="AM218" s="249">
        <f>IF(AM$8="",0,AM204*IF($T218=справочники!$P$10,1,1+IF(Главная!$N$19=справочники!$N$12,0,Главная!$N$23)))</f>
        <v>0</v>
      </c>
      <c r="AN218" s="249">
        <f>IF(AN$8="",0,AN204*IF($T218=справочники!$P$10,1,1+IF(Главная!$N$19=справочники!$N$12,0,Главная!$N$23)))</f>
        <v>0</v>
      </c>
      <c r="AO218" s="249">
        <f>IF(AO$8="",0,AO204*IF($T218=справочники!$P$10,1,1+IF(Главная!$N$19=справочники!$N$12,0,Главная!$N$23)))</f>
        <v>0</v>
      </c>
      <c r="AP218" s="249">
        <f>IF(AP$8="",0,AP204*IF($T218=справочники!$P$10,1,1+IF(Главная!$N$19=справочники!$N$12,0,Главная!$N$23)))</f>
        <v>0</v>
      </c>
      <c r="AQ218" s="249">
        <f>IF(AQ$8="",0,AQ204*IF($T218=справочники!$P$10,1,1+IF(Главная!$N$19=справочники!$N$12,0,Главная!$N$23)))</f>
        <v>0</v>
      </c>
      <c r="AR218" s="249">
        <f>IF(AR$8="",0,AR204*IF($T218=справочники!$P$10,1,1+IF(Главная!$N$19=справочники!$N$12,0,Главная!$N$23)))</f>
        <v>0</v>
      </c>
      <c r="AS218" s="249">
        <f>IF(AS$8="",0,AS204*IF($T218=справочники!$P$10,1,1+IF(Главная!$N$19=справочники!$N$12,0,Главная!$N$23)))</f>
        <v>0</v>
      </c>
      <c r="AT218" s="249">
        <f>IF(AT$8="",0,AT204*IF($T218=справочники!$P$10,1,1+IF(Главная!$N$19=справочники!$N$12,0,Главная!$N$23)))</f>
        <v>0</v>
      </c>
      <c r="AU218" s="249">
        <f>IF(AU$8="",0,AU204*IF($T218=справочники!$P$10,1,1+IF(Главная!$N$19=справочники!$N$12,0,Главная!$N$23)))</f>
        <v>0</v>
      </c>
      <c r="AV218" s="249">
        <f>IF(AV$8="",0,AV204*IF($T218=справочники!$P$10,1,1+IF(Главная!$N$19=справочники!$N$12,0,Главная!$N$23)))</f>
        <v>0</v>
      </c>
      <c r="AW218" s="249">
        <f>IF(AW$8="",0,AW204*IF($T218=справочники!$P$10,1,1+IF(Главная!$N$19=справочники!$N$12,0,Главная!$N$23)))</f>
        <v>0</v>
      </c>
      <c r="AX218" s="249">
        <f>IF(AX$8="",0,AX204*IF($T218=справочники!$P$10,1,1+IF(Главная!$N$19=справочники!$N$12,0,Главная!$N$23)))</f>
        <v>0</v>
      </c>
      <c r="AY218" s="249">
        <f>IF(AY$8="",0,AY204*IF($T218=справочники!$P$10,1,1+IF(Главная!$N$19=справочники!$N$12,0,Главная!$N$23)))</f>
        <v>0</v>
      </c>
      <c r="AZ218" s="249">
        <f>IF(AZ$8="",0,AZ204*IF($T218=справочники!$P$10,1,1+IF(Главная!$N$19=справочники!$N$12,0,Главная!$N$23)))</f>
        <v>0</v>
      </c>
      <c r="BA218" s="249">
        <f>IF(BA$8="",0,BA204*IF($T218=справочники!$P$10,1,1+IF(Главная!$N$19=справочники!$N$12,0,Главная!$N$23)))</f>
        <v>0</v>
      </c>
      <c r="BB218" s="249">
        <f>IF(BB$8="",0,BB204*IF($T218=справочники!$P$10,1,1+IF(Главная!$N$19=справочники!$N$12,0,Главная!$N$23)))</f>
        <v>0</v>
      </c>
      <c r="BC218" s="249">
        <f>IF(BC$8="",0,BC204*IF($T218=справочники!$P$10,1,1+IF(Главная!$N$19=справочники!$N$12,0,Главная!$N$23)))</f>
        <v>0</v>
      </c>
      <c r="BD218" s="249">
        <f>IF(BD$8="",0,BD204*IF($T218=справочники!$P$10,1,1+IF(Главная!$N$19=справочники!$N$12,0,Главная!$N$23)))</f>
        <v>0</v>
      </c>
      <c r="BE218" s="249">
        <f>IF(BE$8="",0,BE204*IF($T218=справочники!$P$10,1,1+IF(Главная!$N$19=справочники!$N$12,0,Главная!$N$23)))</f>
        <v>0</v>
      </c>
      <c r="BF218" s="249">
        <f>IF(BF$8="",0,BF204*IF($T218=справочники!$P$10,1,1+IF(Главная!$N$19=справочники!$N$12,0,Главная!$N$23)))</f>
        <v>0</v>
      </c>
      <c r="BG218" s="249">
        <f>IF(BG$8="",0,BG204*IF($T218=справочники!$P$10,1,1+IF(Главная!$N$19=справочники!$N$12,0,Главная!$N$23)))</f>
        <v>0</v>
      </c>
      <c r="BH218" s="249">
        <f>IF(BH$8="",0,BH204*IF($T218=справочники!$P$10,1,1+IF(Главная!$N$19=справочники!$N$12,0,Главная!$N$23)))</f>
        <v>0</v>
      </c>
      <c r="BI218" s="249">
        <f>IF(BI$8="",0,BI204*IF($T218=справочники!$P$10,1,1+IF(Главная!$N$19=справочники!$N$12,0,Главная!$N$23)))</f>
        <v>0</v>
      </c>
      <c r="BJ218" s="249">
        <f>IF(BJ$8="",0,BJ204*IF($T218=справочники!$P$10,1,1+IF(Главная!$N$19=справочники!$N$12,0,Главная!$N$23)))</f>
        <v>0</v>
      </c>
      <c r="BK218" s="249">
        <f>IF(BK$8="",0,BK204*IF($T218=справочники!$P$10,1,1+IF(Главная!$N$19=справочники!$N$12,0,Главная!$N$23)))</f>
        <v>0</v>
      </c>
      <c r="BL218" s="249">
        <f>IF(BL$8="",0,BL204*IF($T218=справочники!$P$10,1,1+IF(Главная!$N$19=справочники!$N$12,0,Главная!$N$23)))</f>
        <v>0</v>
      </c>
      <c r="BM218" s="249">
        <f>IF(BM$8="",0,BM204*IF($T218=справочники!$P$10,1,1+IF(Главная!$N$19=справочники!$N$12,0,Главная!$N$23)))</f>
        <v>0</v>
      </c>
      <c r="BN218" s="249">
        <f>IF(BN$8="",0,BN204*IF($T218=справочники!$P$10,1,1+IF(Главная!$N$19=справочники!$N$12,0,Главная!$N$23)))</f>
        <v>0</v>
      </c>
      <c r="BO218" s="249">
        <f>IF(BO$8="",0,BO204*IF($T218=справочники!$P$10,1,1+IF(Главная!$N$19=справочники!$N$12,0,Главная!$N$23)))</f>
        <v>0</v>
      </c>
      <c r="BP218" s="249">
        <f>IF(BP$8="",0,BP204*IF($T218=справочники!$P$10,1,1+IF(Главная!$N$19=справочники!$N$12,0,Главная!$N$23)))</f>
        <v>0</v>
      </c>
      <c r="BQ218" s="249">
        <f>IF(BQ$8="",0,BQ204*IF($T218=справочники!$P$10,1,1+IF(Главная!$N$19=справочники!$N$12,0,Главная!$N$23)))</f>
        <v>0</v>
      </c>
      <c r="BR218" s="249">
        <f>IF(BR$8="",0,BR204*IF($T218=справочники!$P$10,1,1+IF(Главная!$N$19=справочники!$N$12,0,Главная!$N$23)))</f>
        <v>0</v>
      </c>
      <c r="BS218" s="249">
        <f>IF(BS$8="",0,BS204*IF($T218=справочники!$P$10,1,1+IF(Главная!$N$19=справочники!$N$12,0,Главная!$N$23)))</f>
        <v>0</v>
      </c>
      <c r="BT218" s="249">
        <f>IF(BT$8="",0,BT204*IF($T218=справочники!$P$10,1,1+IF(Главная!$N$19=справочники!$N$12,0,Главная!$N$23)))</f>
        <v>0</v>
      </c>
      <c r="BU218" s="249">
        <f>IF(BU$8="",0,BU204*IF($T218=справочники!$P$10,1,1+IF(Главная!$N$19=справочники!$N$12,0,Главная!$N$23)))</f>
        <v>0</v>
      </c>
      <c r="BV218" s="249">
        <f>IF(BV$8="",0,BV204*IF($T218=справочники!$P$10,1,1+IF(Главная!$N$19=справочники!$N$12,0,Главная!$N$23)))</f>
        <v>0</v>
      </c>
      <c r="BW218" s="249">
        <f>IF(BW$8="",0,BW204*IF($T218=справочники!$P$10,1,1+IF(Главная!$N$19=справочники!$N$12,0,Главная!$N$23)))</f>
        <v>0</v>
      </c>
      <c r="BX218" s="249">
        <f>IF(BX$8="",0,BX204*IF($T218=справочники!$P$10,1,1+IF(Главная!$N$19=справочники!$N$12,0,Главная!$N$23)))</f>
        <v>0</v>
      </c>
      <c r="BY218" s="249">
        <f>IF(BY$8="",0,BY204*IF($T218=справочники!$P$10,1,1+IF(Главная!$N$19=справочники!$N$12,0,Главная!$N$23)))</f>
        <v>0</v>
      </c>
      <c r="BZ218" s="249">
        <f>IF(BZ$8="",0,BZ204*IF($T218=справочники!$P$10,1,1+IF(Главная!$N$19=справочники!$N$12,0,Главная!$N$23)))</f>
        <v>0</v>
      </c>
      <c r="CA218" s="249">
        <f>IF(CA$8="",0,CA204*IF($T218=справочники!$P$10,1,1+IF(Главная!$N$19=справочники!$N$12,0,Главная!$N$23)))</f>
        <v>0</v>
      </c>
      <c r="CB218" s="249">
        <f>IF(CB$8="",0,CB204*IF($T218=справочники!$P$10,1,1+IF(Главная!$N$19=справочники!$N$12,0,Главная!$N$23)))</f>
        <v>0</v>
      </c>
      <c r="CC218" s="249">
        <f>IF(CC$8="",0,CC204*IF($T218=справочники!$P$10,1,1+IF(Главная!$N$19=справочники!$N$12,0,Главная!$N$23)))</f>
        <v>0</v>
      </c>
      <c r="CD218" s="249">
        <f>IF(CD$8="",0,CD204*IF($T218=справочники!$P$10,1,1+IF(Главная!$N$19=справочники!$N$12,0,Главная!$N$23)))</f>
        <v>0</v>
      </c>
      <c r="CE218" s="249">
        <f>IF(CE$8="",0,CE204*IF($T218=справочники!$P$10,1,1+IF(Главная!$N$19=справочники!$N$12,0,Главная!$N$23)))</f>
        <v>0</v>
      </c>
      <c r="CF218" s="249">
        <f>IF(CF$8="",0,CF204*IF($T218=справочники!$P$10,1,1+IF(Главная!$N$19=справочники!$N$12,0,Главная!$N$23)))</f>
        <v>0</v>
      </c>
      <c r="CG218" s="249">
        <f>IF(CG$8="",0,CG204*IF($T218=справочники!$P$10,1,1+IF(Главная!$N$19=справочники!$N$12,0,Главная!$N$23)))</f>
        <v>0</v>
      </c>
      <c r="CH218" s="249">
        <f>IF(CH$8="",0,CH204*IF($T218=справочники!$P$10,1,1+IF(Главная!$N$19=справочники!$N$12,0,Главная!$N$23)))</f>
        <v>0</v>
      </c>
      <c r="CI218" s="249">
        <f>IF(CI$8="",0,CI204*IF($T218=справочники!$P$10,1,1+IF(Главная!$N$19=справочники!$N$12,0,Главная!$N$23)))</f>
        <v>0</v>
      </c>
      <c r="CJ218" s="249">
        <f>IF(CJ$8="",0,CJ204*IF($T218=справочники!$P$10,1,1+IF(Главная!$N$19=справочники!$N$12,0,Главная!$N$23)))</f>
        <v>0</v>
      </c>
      <c r="CK218" s="249">
        <f>IF(CK$8="",0,CK204*IF($T218=справочники!$P$10,1,1+IF(Главная!$N$19=справочники!$N$12,0,Главная!$N$23)))</f>
        <v>0</v>
      </c>
      <c r="CL218" s="249">
        <f>IF(CL$8="",0,CL204*IF($T218=справочники!$P$10,1,1+IF(Главная!$N$19=справочники!$N$12,0,Главная!$N$23)))</f>
        <v>0</v>
      </c>
      <c r="CM218" s="249">
        <f>IF(CM$8="",0,CM204*IF($T218=справочники!$P$10,1,1+IF(Главная!$N$19=справочники!$N$12,0,Главная!$N$23)))</f>
        <v>0</v>
      </c>
      <c r="CN218" s="249">
        <f>IF(CN$8="",0,CN204*IF($T218=справочники!$P$10,1,1+IF(Главная!$N$19=справочники!$N$12,0,Главная!$N$23)))</f>
        <v>0</v>
      </c>
      <c r="CO218" s="249">
        <f>IF(CO$8="",0,CO204*IF($T218=справочники!$P$10,1,1+IF(Главная!$N$19=справочники!$N$12,0,Главная!$N$23)))</f>
        <v>0</v>
      </c>
      <c r="CP218" s="249">
        <f>IF(CP$8="",0,CP204*IF($T218=справочники!$P$10,1,1+IF(Главная!$N$19=справочники!$N$12,0,Главная!$N$23)))</f>
        <v>0</v>
      </c>
      <c r="CQ218" s="249">
        <f>IF(CQ$8="",0,CQ204*IF($T218=справочники!$P$10,1,1+IF(Главная!$N$19=справочники!$N$12,0,Главная!$N$23)))</f>
        <v>0</v>
      </c>
      <c r="CR218" s="249">
        <f>IF(CR$8="",0,CR204*IF($T218=справочники!$P$10,1,1+IF(Главная!$N$19=справочники!$N$12,0,Главная!$N$23)))</f>
        <v>0</v>
      </c>
      <c r="CS218" s="249">
        <f>IF(CS$8="",0,CS204*IF($T218=справочники!$P$10,1,1+IF(Главная!$N$19=справочники!$N$12,0,Главная!$N$23)))</f>
        <v>0</v>
      </c>
      <c r="CT218" s="249">
        <f>IF(CT$8="",0,CT204*IF($T218=справочники!$P$10,1,1+IF(Главная!$N$19=справочники!$N$12,0,Главная!$N$23)))</f>
        <v>0</v>
      </c>
      <c r="CU218" s="249">
        <f>IF(CU$8="",0,CU204*IF($T218=справочники!$P$10,1,1+IF(Главная!$N$19=справочники!$N$12,0,Главная!$N$23)))</f>
        <v>0</v>
      </c>
      <c r="CV218" s="249">
        <f>IF(CV$8="",0,CV204*IF($T218=справочники!$P$10,1,1+IF(Главная!$N$19=справочники!$N$12,0,Главная!$N$23)))</f>
        <v>0</v>
      </c>
      <c r="CW218" s="249">
        <f>IF(CW$8="",0,CW204*IF($T218=справочники!$P$10,1,1+IF(Главная!$N$19=справочники!$N$12,0,Главная!$N$23)))</f>
        <v>0</v>
      </c>
      <c r="CX218" s="249">
        <f>IF(CX$8="",0,CX204*IF($T218=справочники!$P$10,1,1+IF(Главная!$N$19=справочники!$N$12,0,Главная!$N$23)))</f>
        <v>0</v>
      </c>
      <c r="CY218" s="249">
        <f>IF(CY$8="",0,CY204*IF($T218=справочники!$P$10,1,1+IF(Главная!$N$19=справочники!$N$12,0,Главная!$N$23)))</f>
        <v>0</v>
      </c>
      <c r="CZ218" s="249">
        <f>IF(CZ$8="",0,CZ204*IF($T218=справочники!$P$10,1,1+IF(Главная!$N$19=справочники!$N$12,0,Главная!$N$23)))</f>
        <v>0</v>
      </c>
      <c r="DA218" s="249">
        <f>IF(DA$8="",0,DA204*IF($T218=справочники!$P$10,1,1+IF(Главная!$N$19=справочники!$N$12,0,Главная!$N$23)))</f>
        <v>0</v>
      </c>
      <c r="DB218" s="249">
        <f>IF(DB$8="",0,DB204*IF($T218=справочники!$P$10,1,1+IF(Главная!$N$19=справочники!$N$12,0,Главная!$N$23)))</f>
        <v>0</v>
      </c>
      <c r="DC218" s="249">
        <f>IF(DC$8="",0,DC204*IF($T218=справочники!$P$10,1,1+IF(Главная!$N$19=справочники!$N$12,0,Главная!$N$23)))</f>
        <v>0</v>
      </c>
      <c r="DD218" s="249">
        <f>IF(DD$8="",0,DD204*IF($T218=справочники!$P$10,1,1+IF(Главная!$N$19=справочники!$N$12,0,Главная!$N$23)))</f>
        <v>0</v>
      </c>
      <c r="DE218" s="249">
        <f>IF(DE$8="",0,DE204*IF($T218=справочники!$P$10,1,1+IF(Главная!$N$19=справочники!$N$12,0,Главная!$N$23)))</f>
        <v>0</v>
      </c>
      <c r="DF218" s="249">
        <f>IF(DF$8="",0,DF204*IF($T218=справочники!$P$10,1,1+IF(Главная!$N$19=справочники!$N$12,0,Главная!$N$23)))</f>
        <v>0</v>
      </c>
      <c r="DG218" s="249">
        <f>IF(DG$8="",0,DG204*IF($T218=справочники!$P$10,1,1+IF(Главная!$N$19=справочники!$N$12,0,Главная!$N$23)))</f>
        <v>0</v>
      </c>
      <c r="DH218" s="249">
        <f>IF(DH$8="",0,DH204*IF($T218=справочники!$P$10,1,1+IF(Главная!$N$19=справочники!$N$12,0,Главная!$N$23)))</f>
        <v>0</v>
      </c>
      <c r="DI218" s="249">
        <f>IF(DI$8="",0,DI204*IF($T218=справочники!$P$10,1,1+IF(Главная!$N$19=справочники!$N$12,0,Главная!$N$23)))</f>
        <v>0</v>
      </c>
      <c r="DJ218" s="249">
        <f>IF(DJ$8="",0,DJ204*IF($T218=справочники!$P$10,1,1+IF(Главная!$N$19=справочники!$N$12,0,Главная!$N$23)))</f>
        <v>0</v>
      </c>
      <c r="DK218" s="249">
        <f>IF(DK$8="",0,DK204*IF($T218=справочники!$P$10,1,1+IF(Главная!$N$19=справочники!$N$12,0,Главная!$N$23)))</f>
        <v>0</v>
      </c>
      <c r="DL218" s="249">
        <f>IF(DL$8="",0,DL204*IF($T218=справочники!$P$10,1,1+IF(Главная!$N$19=справочники!$N$12,0,Главная!$N$23)))</f>
        <v>0</v>
      </c>
      <c r="DM218" s="249">
        <f>IF(DM$8="",0,DM204*IF($T218=справочники!$P$10,1,1+IF(Главная!$N$19=справочники!$N$12,0,Главная!$N$23)))</f>
        <v>0</v>
      </c>
      <c r="DN218" s="249">
        <f>IF(DN$8="",0,DN204*IF($T218=справочники!$P$10,1,1+IF(Главная!$N$19=справочники!$N$12,0,Главная!$N$23)))</f>
        <v>0</v>
      </c>
      <c r="DO218" s="249">
        <f>IF(DO$8="",0,DO204*IF($T218=справочники!$P$10,1,1+IF(Главная!$N$19=справочники!$N$12,0,Главная!$N$23)))</f>
        <v>0</v>
      </c>
      <c r="DP218" s="249">
        <f>IF(DP$8="",0,DP204*IF($T218=справочники!$P$10,1,1+IF(Главная!$N$19=справочники!$N$12,0,Главная!$N$23)))</f>
        <v>0</v>
      </c>
      <c r="DQ218" s="249">
        <f>IF(DQ$8="",0,DQ204*IF($T218=справочники!$P$10,1,1+IF(Главная!$N$19=справочники!$N$12,0,Главная!$N$23)))</f>
        <v>0</v>
      </c>
      <c r="DR218" s="249">
        <f>IF(DR$8="",0,DR204*IF($T218=справочники!$P$10,1,1+IF(Главная!$N$19=справочники!$N$12,0,Главная!$N$23)))</f>
        <v>0</v>
      </c>
      <c r="DS218" s="249">
        <f>IF(DS$8="",0,DS204*IF($T218=справочники!$P$10,1,1+IF(Главная!$N$19=справочники!$N$12,0,Главная!$N$23)))</f>
        <v>0</v>
      </c>
      <c r="DT218" s="249">
        <f>IF(DT$8="",0,DT204*IF($T218=справочники!$P$10,1,1+IF(Главная!$N$19=справочники!$N$12,0,Главная!$N$23)))</f>
        <v>0</v>
      </c>
      <c r="DU218" s="249">
        <f>IF(DU$8="",0,DU204*IF($T218=справочники!$P$10,1,1+IF(Главная!$N$19=справочники!$N$12,0,Главная!$N$23)))</f>
        <v>0</v>
      </c>
      <c r="DV218" s="249">
        <f>IF(DV$8="",0,DV204*IF($T218=справочники!$P$10,1,1+IF(Главная!$N$19=справочники!$N$12,0,Главная!$N$23)))</f>
        <v>0</v>
      </c>
      <c r="DW218" s="249">
        <f>IF(DW$8="",0,DW204*IF($T218=справочники!$P$10,1,1+IF(Главная!$N$19=справочники!$N$12,0,Главная!$N$23)))</f>
        <v>0</v>
      </c>
      <c r="DX218" s="249">
        <f>IF(DX$8="",0,DX204*IF($T218=справочники!$P$10,1,1+IF(Главная!$N$19=справочники!$N$12,0,Главная!$N$23)))</f>
        <v>0</v>
      </c>
      <c r="DY218" s="249">
        <f>IF(DY$8="",0,DY204*IF($T218=справочники!$P$10,1,1+IF(Главная!$N$19=справочники!$N$12,0,Главная!$N$23)))</f>
        <v>0</v>
      </c>
      <c r="DZ218" s="249">
        <f>IF(DZ$8="",0,DZ204*IF($T218=справочники!$P$10,1,1+IF(Главная!$N$19=справочники!$N$12,0,Главная!$N$23)))</f>
        <v>0</v>
      </c>
      <c r="EA218" s="249">
        <f>IF(EA$8="",0,EA204*IF($T218=справочники!$P$10,1,1+IF(Главная!$N$19=справочники!$N$12,0,Главная!$N$23)))</f>
        <v>0</v>
      </c>
      <c r="EB218" s="249">
        <f>IF(EB$8="",0,EB204*IF($T218=справочники!$P$10,1,1+IF(Главная!$N$19=справочники!$N$12,0,Главная!$N$23)))</f>
        <v>0</v>
      </c>
      <c r="EC218" s="249">
        <f>IF(EC$8="",0,EC204*IF($T218=справочники!$P$10,1,1+IF(Главная!$N$19=справочники!$N$12,0,Главная!$N$23)))</f>
        <v>0</v>
      </c>
      <c r="ED218" s="249">
        <f>IF(ED$8="",0,ED204*IF($T218=справочники!$P$10,1,1+IF(Главная!$N$19=справочники!$N$12,0,Главная!$N$23)))</f>
        <v>0</v>
      </c>
      <c r="EE218" s="249">
        <f>IF(EE$8="",0,EE204*IF($T218=справочники!$P$10,1,1+IF(Главная!$N$19=справочники!$N$12,0,Главная!$N$23)))</f>
        <v>0</v>
      </c>
      <c r="EF218" s="249">
        <f>IF(EF$8="",0,EF204*IF($T218=справочники!$P$10,1,1+IF(Главная!$N$19=справочники!$N$12,0,Главная!$N$23)))</f>
        <v>0</v>
      </c>
      <c r="EG218" s="249">
        <f>IF(EG$8="",0,EG204*IF($T218=справочники!$P$10,1,1+IF(Главная!$N$19=справочники!$N$12,0,Главная!$N$23)))</f>
        <v>0</v>
      </c>
      <c r="EH218" s="249">
        <f>IF(EH$8="",0,EH204*IF($T218=справочники!$P$10,1,1+IF(Главная!$N$19=справочники!$N$12,0,Главная!$N$23)))</f>
        <v>0</v>
      </c>
      <c r="EI218" s="249">
        <f>IF(EI$8="",0,EI204*IF($T218=справочники!$P$10,1,1+IF(Главная!$N$19=справочники!$N$12,0,Главная!$N$23)))</f>
        <v>0</v>
      </c>
      <c r="EJ218" s="249">
        <f>IF(EJ$8="",0,EJ204*IF($T218=справочники!$P$10,1,1+IF(Главная!$N$19=справочники!$N$12,0,Главная!$N$23)))</f>
        <v>0</v>
      </c>
      <c r="EK218" s="249">
        <f>IF(EK$8="",0,EK204*IF($T218=справочники!$P$10,1,1+IF(Главная!$N$19=справочники!$N$12,0,Главная!$N$23)))</f>
        <v>0</v>
      </c>
      <c r="EL218" s="249">
        <f>IF(EL$8="",0,EL204*IF($T218=справочники!$P$10,1,1+IF(Главная!$N$19=справочники!$N$12,0,Главная!$N$23)))</f>
        <v>0</v>
      </c>
      <c r="EM218" s="249">
        <f>IF(EM$8="",0,EM204*IF($T218=справочники!$P$10,1,1+IF(Главная!$N$19=справочники!$N$12,0,Главная!$N$23)))</f>
        <v>0</v>
      </c>
      <c r="EN218" s="249">
        <f>IF(EN$8="",0,EN204*IF($T218=справочники!$P$10,1,1+IF(Главная!$N$19=справочники!$N$12,0,Главная!$N$23)))</f>
        <v>0</v>
      </c>
      <c r="EO218" s="249">
        <f>IF(EO$8="",0,EO204*IF($T218=справочники!$P$10,1,1+IF(Главная!$N$19=справочники!$N$12,0,Главная!$N$23)))</f>
        <v>0</v>
      </c>
      <c r="EP218" s="249">
        <f>IF(EP$8="",0,EP204*IF($T218=справочники!$P$10,1,1+IF(Главная!$N$19=справочники!$N$12,0,Главная!$N$23)))</f>
        <v>0</v>
      </c>
      <c r="EQ218" s="249">
        <f>IF(EQ$8="",0,EQ204*IF($T218=справочники!$P$10,1,1+IF(Главная!$N$19=справочники!$N$12,0,Главная!$N$23)))</f>
        <v>0</v>
      </c>
      <c r="ER218" s="249">
        <f>IF(ER$8="",0,ER204*IF($T218=справочники!$P$10,1,1+IF(Главная!$N$19=справочники!$N$12,0,Главная!$N$23)))</f>
        <v>0</v>
      </c>
      <c r="ES218" s="249">
        <f>IF(ES$8="",0,ES204*IF($T218=справочники!$P$10,1,1+IF(Главная!$N$19=справочники!$N$12,0,Главная!$N$23)))</f>
        <v>0</v>
      </c>
      <c r="ET218" s="249">
        <f>IF(ET$8="",0,ET204*IF($T218=справочники!$P$10,1,1+IF(Главная!$N$19=справочники!$N$12,0,Главная!$N$23)))</f>
        <v>0</v>
      </c>
      <c r="EU218" s="249">
        <f>IF(EU$8="",0,EU204*IF($T218=справочники!$P$10,1,1+IF(Главная!$N$19=справочники!$N$12,0,Главная!$N$23)))</f>
        <v>0</v>
      </c>
      <c r="EV218" s="249">
        <f>IF(EV$8="",0,EV204*IF($T218=справочники!$P$10,1,1+IF(Главная!$N$19=справочники!$N$12,0,Главная!$N$23)))</f>
        <v>0</v>
      </c>
      <c r="EW218" s="249">
        <f>IF(EW$8="",0,EW204*IF($T218=справочники!$P$10,1,1+IF(Главная!$N$19=справочники!$N$12,0,Главная!$N$23)))</f>
        <v>0</v>
      </c>
      <c r="EX218" s="249">
        <f>IF(EX$8="",0,EX204*IF($T218=справочники!$P$10,1,1+IF(Главная!$N$19=справочники!$N$12,0,Главная!$N$23)))</f>
        <v>0</v>
      </c>
      <c r="EY218" s="249">
        <f>IF(EY$8="",0,EY204*IF($T218=справочники!$P$10,1,1+IF(Главная!$N$19=справочники!$N$12,0,Главная!$N$23)))</f>
        <v>0</v>
      </c>
      <c r="EZ218" s="249">
        <f>IF(EZ$8="",0,EZ204*IF($T218=справочники!$P$10,1,1+IF(Главная!$N$19=справочники!$N$12,0,Главная!$N$23)))</f>
        <v>0</v>
      </c>
      <c r="FA218" s="249">
        <f>IF(FA$8="",0,FA204*IF($T218=справочники!$P$10,1,1+IF(Главная!$N$19=справочники!$N$12,0,Главная!$N$23)))</f>
        <v>0</v>
      </c>
      <c r="FB218" s="249">
        <f>IF(FB$8="",0,FB204*IF($T218=справочники!$P$10,1,1+IF(Главная!$N$19=справочники!$N$12,0,Главная!$N$23)))</f>
        <v>0</v>
      </c>
      <c r="FC218" s="249">
        <f>IF(FC$8="",0,FC204*IF($T218=справочники!$P$10,1,1+IF(Главная!$N$19=справочники!$N$12,0,Главная!$N$23)))</f>
        <v>0</v>
      </c>
      <c r="FD218" s="249">
        <f>IF(FD$8="",0,FD204*IF($T218=справочники!$P$10,1,1+IF(Главная!$N$19=справочники!$N$12,0,Главная!$N$23)))</f>
        <v>0</v>
      </c>
      <c r="FE218" s="249">
        <f>IF(FE$8="",0,FE204*IF($T218=справочники!$P$10,1,1+IF(Главная!$N$19=справочники!$N$12,0,Главная!$N$23)))</f>
        <v>0</v>
      </c>
      <c r="FF218" s="249">
        <f>IF(FF$8="",0,FF204*IF($T218=справочники!$P$10,1,1+IF(Главная!$N$19=справочники!$N$12,0,Главная!$N$23)))</f>
        <v>0</v>
      </c>
      <c r="FG218" s="249">
        <f>IF(FG$8="",0,FG204*IF($T218=справочники!$P$10,1,1+IF(Главная!$N$19=справочники!$N$12,0,Главная!$N$23)))</f>
        <v>0</v>
      </c>
      <c r="FH218" s="249">
        <f>IF(FH$8="",0,FH204*IF($T218=справочники!$P$10,1,1+IF(Главная!$N$19=справочники!$N$12,0,Главная!$N$23)))</f>
        <v>0</v>
      </c>
      <c r="FI218" s="249">
        <f>IF(FI$8="",0,FI204*IF($T218=справочники!$P$10,1,1+IF(Главная!$N$19=справочники!$N$12,0,Главная!$N$23)))</f>
        <v>0</v>
      </c>
      <c r="FJ218" s="249">
        <f>IF(FJ$8="",0,FJ204*IF($T218=справочники!$P$10,1,1+IF(Главная!$N$19=справочники!$N$12,0,Главная!$N$23)))</f>
        <v>0</v>
      </c>
      <c r="FK218" s="249">
        <f>IF(FK$8="",0,FK204*IF($T218=справочники!$P$10,1,1+IF(Главная!$N$19=справочники!$N$12,0,Главная!$N$23)))</f>
        <v>0</v>
      </c>
      <c r="FL218" s="249">
        <f>IF(FL$8="",0,FL204*IF($T218=справочники!$P$10,1,1+IF(Главная!$N$19=справочники!$N$12,0,Главная!$N$23)))</f>
        <v>0</v>
      </c>
      <c r="FM218" s="249">
        <f>IF(FM$8="",0,FM204*IF($T218=справочники!$P$10,1,1+IF(Главная!$N$19=справочники!$N$12,0,Главная!$N$23)))</f>
        <v>0</v>
      </c>
      <c r="FN218" s="249">
        <f>IF(FN$8="",0,FN204*IF($T218=справочники!$P$10,1,1+IF(Главная!$N$19=справочники!$N$12,0,Главная!$N$23)))</f>
        <v>0</v>
      </c>
      <c r="FO218" s="249">
        <f>IF(FO$8="",0,FO204*IF($T218=справочники!$P$10,1,1+IF(Главная!$N$19=справочники!$N$12,0,Главная!$N$23)))</f>
        <v>0</v>
      </c>
      <c r="FP218" s="249">
        <f>IF(FP$8="",0,FP204*IF($T218=справочники!$P$10,1,1+IF(Главная!$N$19=справочники!$N$12,0,Главная!$N$23)))</f>
        <v>0</v>
      </c>
      <c r="FQ218" s="249">
        <f>IF(FQ$8="",0,FQ204*IF($T218=справочники!$P$10,1,1+IF(Главная!$N$19=справочники!$N$12,0,Главная!$N$23)))</f>
        <v>0</v>
      </c>
      <c r="FR218" s="249">
        <f>IF(FR$8="",0,FR204*IF($T218=справочники!$P$10,1,1+IF(Главная!$N$19=справочники!$N$12,0,Главная!$N$23)))</f>
        <v>0</v>
      </c>
      <c r="FS218" s="249">
        <f>IF(FS$8="",0,FS204*IF($T218=справочники!$P$10,1,1+IF(Главная!$N$19=справочники!$N$12,0,Главная!$N$23)))</f>
        <v>0</v>
      </c>
      <c r="FT218" s="249">
        <f>IF(FT$8="",0,FT204*IF($T218=справочники!$P$10,1,1+IF(Главная!$N$19=справочники!$N$12,0,Главная!$N$23)))</f>
        <v>0</v>
      </c>
      <c r="FU218" s="249">
        <f>IF(FU$8="",0,FU204*IF($T218=справочники!$P$10,1,1+IF(Главная!$N$19=справочники!$N$12,0,Главная!$N$23)))</f>
        <v>0</v>
      </c>
      <c r="FV218" s="249">
        <f>IF(FV$8="",0,FV204*IF($T218=справочники!$P$10,1,1+IF(Главная!$N$19=справочники!$N$12,0,Главная!$N$23)))</f>
        <v>0</v>
      </c>
      <c r="FW218" s="249">
        <f>IF(FW$8="",0,FW204*IF($T218=справочники!$P$10,1,1+IF(Главная!$N$19=справочники!$N$12,0,Главная!$N$23)))</f>
        <v>0</v>
      </c>
      <c r="FX218" s="249">
        <f>IF(FX$8="",0,FX204*IF($T218=справочники!$P$10,1,1+IF(Главная!$N$19=справочники!$N$12,0,Главная!$N$23)))</f>
        <v>0</v>
      </c>
      <c r="FY218" s="249">
        <f>IF(FY$8="",0,FY204*IF($T218=справочники!$P$10,1,1+IF(Главная!$N$19=справочники!$N$12,0,Главная!$N$23)))</f>
        <v>0</v>
      </c>
      <c r="FZ218" s="249">
        <f>IF(FZ$8="",0,FZ204*IF($T218=справочники!$P$10,1,1+IF(Главная!$N$19=справочники!$N$12,0,Главная!$N$23)))</f>
        <v>0</v>
      </c>
      <c r="GA218" s="249">
        <f>IF(GA$8="",0,GA204*IF($T218=справочники!$P$10,1,1+IF(Главная!$N$19=справочники!$N$12,0,Главная!$N$23)))</f>
        <v>0</v>
      </c>
      <c r="GB218" s="249">
        <f>IF(GB$8="",0,GB204*IF($T218=справочники!$P$10,1,1+IF(Главная!$N$19=справочники!$N$12,0,Главная!$N$23)))</f>
        <v>0</v>
      </c>
      <c r="GC218" s="249">
        <f>IF(GC$8="",0,GC204*IF($T218=справочники!$P$10,1,1+IF(Главная!$N$19=справочники!$N$12,0,Главная!$N$23)))</f>
        <v>0</v>
      </c>
      <c r="GD218" s="249">
        <f>IF(GD$8="",0,GD204*IF($T218=справочники!$P$10,1,1+IF(Главная!$N$19=справочники!$N$12,0,Главная!$N$23)))</f>
        <v>0</v>
      </c>
      <c r="GE218" s="249">
        <f>IF(GE$8="",0,GE204*IF($T218=справочники!$P$10,1,1+IF(Главная!$N$19=справочники!$N$12,0,Главная!$N$23)))</f>
        <v>0</v>
      </c>
      <c r="GF218" s="249">
        <f>IF(GF$8="",0,GF204*IF($T218=справочники!$P$10,1,1+IF(Главная!$N$19=справочники!$N$12,0,Главная!$N$23)))</f>
        <v>0</v>
      </c>
      <c r="GG218" s="249">
        <f>IF(GG$8="",0,GG204*IF($T218=справочники!$P$10,1,1+IF(Главная!$N$19=справочники!$N$12,0,Главная!$N$23)))</f>
        <v>0</v>
      </c>
      <c r="GH218" s="249">
        <f>IF(GH$8="",0,GH204*IF($T218=справочники!$P$10,1,1+IF(Главная!$N$19=справочники!$N$12,0,Главная!$N$23)))</f>
        <v>0</v>
      </c>
      <c r="GI218" s="249">
        <f>IF(GI$8="",0,GI204*IF($T218=справочники!$P$10,1,1+IF(Главная!$N$19=справочники!$N$12,0,Главная!$N$23)))</f>
        <v>0</v>
      </c>
      <c r="GJ218" s="249">
        <f>IF(GJ$8="",0,GJ204*IF($T218=справочники!$P$10,1,1+IF(Главная!$N$19=справочники!$N$12,0,Главная!$N$23)))</f>
        <v>0</v>
      </c>
      <c r="GK218" s="249">
        <f>IF(GK$8="",0,GK204*IF($T218=справочники!$P$10,1,1+IF(Главная!$N$19=справочники!$N$12,0,Главная!$N$23)))</f>
        <v>0</v>
      </c>
      <c r="GL218" s="249">
        <f>IF(GL$8="",0,GL204*IF($T218=справочники!$P$10,1,1+IF(Главная!$N$19=справочники!$N$12,0,Главная!$N$23)))</f>
        <v>0</v>
      </c>
      <c r="GM218" s="249">
        <f>IF(GM$8="",0,GM204*IF($T218=справочники!$P$10,1,1+IF(Главная!$N$19=справочники!$N$12,0,Главная!$N$23)))</f>
        <v>0</v>
      </c>
      <c r="GN218" s="249">
        <f>IF(GN$8="",0,GN204*IF($T218=справочники!$P$10,1,1+IF(Главная!$N$19=справочники!$N$12,0,Главная!$N$23)))</f>
        <v>0</v>
      </c>
      <c r="GO218" s="249">
        <f>IF(GO$8="",0,GO204*IF($T218=справочники!$P$10,1,1+IF(Главная!$N$19=справочники!$N$12,0,Главная!$N$23)))</f>
        <v>0</v>
      </c>
      <c r="GP218" s="249">
        <f>IF(GP$8="",0,GP204*IF($T218=справочники!$P$10,1,1+IF(Главная!$N$19=справочники!$N$12,0,Главная!$N$23)))</f>
        <v>0</v>
      </c>
      <c r="GQ218" s="249">
        <f>IF(GQ$8="",0,GQ204*IF($T218=справочники!$P$10,1,1+IF(Главная!$N$19=справочники!$N$12,0,Главная!$N$23)))</f>
        <v>0</v>
      </c>
      <c r="GR218" s="249">
        <f>IF(GR$8="",0,GR204*IF($T218=справочники!$P$10,1,1+IF(Главная!$N$19=справочники!$N$12,0,Главная!$N$23)))</f>
        <v>0</v>
      </c>
      <c r="GS218" s="249">
        <f>IF(GS$8="",0,GS204*IF($T218=справочники!$P$10,1,1+IF(Главная!$N$19=справочники!$N$12,0,Главная!$N$23)))</f>
        <v>0</v>
      </c>
      <c r="GT218" s="249">
        <f>IF(GT$8="",0,GT204*IF($T218=справочники!$P$10,1,1+IF(Главная!$N$19=справочники!$N$12,0,Главная!$N$23)))</f>
        <v>0</v>
      </c>
      <c r="GU218" s="249">
        <f>IF(GU$8="",0,GU204*IF($T218=справочники!$P$10,1,1+IF(Главная!$N$19=справочники!$N$12,0,Главная!$N$23)))</f>
        <v>0</v>
      </c>
      <c r="GV218" s="249">
        <f>IF(GV$8="",0,GV204*IF($T218=справочники!$P$10,1,1+IF(Главная!$N$19=справочники!$N$12,0,Главная!$N$23)))</f>
        <v>0</v>
      </c>
      <c r="GW218" s="249">
        <f>IF(GW$8="",0,GW204*IF($T218=справочники!$P$10,1,1+IF(Главная!$N$19=справочники!$N$12,0,Главная!$N$23)))</f>
        <v>0</v>
      </c>
      <c r="GX218" s="249">
        <f>IF(GX$8="",0,GX204*IF($T218=справочники!$P$10,1,1+IF(Главная!$N$19=справочники!$N$12,0,Главная!$N$23)))</f>
        <v>0</v>
      </c>
      <c r="GY218" s="249">
        <f>IF(GY$8="",0,GY204*IF($T218=справочники!$P$10,1,1+IF(Главная!$N$19=справочники!$N$12,0,Главная!$N$23)))</f>
        <v>0</v>
      </c>
      <c r="GZ218" s="249">
        <f>IF(GZ$8="",0,GZ204*IF($T218=справочники!$P$10,1,1+IF(Главная!$N$19=справочники!$N$12,0,Главная!$N$23)))</f>
        <v>0</v>
      </c>
      <c r="HA218" s="228"/>
      <c r="HB218" s="228"/>
    </row>
    <row r="219" spans="1:210" s="239" customFormat="1" ht="10.199999999999999">
      <c r="A219" s="228"/>
      <c r="B219" s="229"/>
      <c r="C219" s="228"/>
      <c r="D219" s="229"/>
      <c r="E219" s="272" t="str">
        <f>IF(OR(Главная!$N$19=справочники!$N$13,Главная!$N$19=справочники!$N$14),"",IF(T219=справочники!$P$10,"","ндс(-)"))</f>
        <v>ндс(-)</v>
      </c>
      <c r="F219" s="116"/>
      <c r="G219" s="231"/>
      <c r="H219" s="228"/>
      <c r="I219" s="228" t="str">
        <f t="shared" si="1019"/>
        <v>Закупки сырья, материалов и проч. с/ст ингредиентов</v>
      </c>
      <c r="J219" s="228"/>
      <c r="K219" s="228"/>
      <c r="L219" s="228"/>
      <c r="M219" s="232"/>
      <c r="N219" s="233" t="str">
        <f t="shared" si="1020"/>
        <v/>
      </c>
      <c r="O219" s="228"/>
      <c r="P219" s="231"/>
      <c r="Q219" s="228" t="s">
        <v>26</v>
      </c>
      <c r="R219" s="228"/>
      <c r="S219" s="235"/>
      <c r="T219" s="233" t="str">
        <f>IF(T126="",справочники!$P$9,T126)</f>
        <v>облагается НДС</v>
      </c>
      <c r="U219" s="228"/>
      <c r="V219" s="228"/>
      <c r="W219" s="235">
        <f t="shared" si="1021"/>
        <v>0</v>
      </c>
      <c r="X219" s="236"/>
      <c r="Y219" s="231"/>
      <c r="Z219" s="237"/>
      <c r="AA219" s="249">
        <f>IF(AA$8="",0,AA205*IF($T219=справочники!$P$10,1,1+IF(Главная!$N$19=справочники!$N$12,0,Главная!$N$23)))</f>
        <v>0</v>
      </c>
      <c r="AB219" s="249">
        <f>IF(AB$8="",0,AB205*IF($T219=справочники!$P$10,1,1+IF(Главная!$N$19=справочники!$N$12,0,Главная!$N$23)))</f>
        <v>0</v>
      </c>
      <c r="AC219" s="249">
        <f>IF(AC$8="",0,AC205*IF($T219=справочники!$P$10,1,1+IF(Главная!$N$19=справочники!$N$12,0,Главная!$N$23)))</f>
        <v>0</v>
      </c>
      <c r="AD219" s="249">
        <f>IF(AD$8="",0,AD205*IF($T219=справочники!$P$10,1,1+IF(Главная!$N$19=справочники!$N$12,0,Главная!$N$23)))</f>
        <v>0</v>
      </c>
      <c r="AE219" s="249">
        <f>IF(AE$8="",0,AE205*IF($T219=справочники!$P$10,1,1+IF(Главная!$N$19=справочники!$N$12,0,Главная!$N$23)))</f>
        <v>0</v>
      </c>
      <c r="AF219" s="249">
        <f>IF(AF$8="",0,AF205*IF($T219=справочники!$P$10,1,1+IF(Главная!$N$19=справочники!$N$12,0,Главная!$N$23)))</f>
        <v>0</v>
      </c>
      <c r="AG219" s="249">
        <f>IF(AG$8="",0,AG205*IF($T219=справочники!$P$10,1,1+IF(Главная!$N$19=справочники!$N$12,0,Главная!$N$23)))</f>
        <v>0</v>
      </c>
      <c r="AH219" s="249">
        <f>IF(AH$8="",0,AH205*IF($T219=справочники!$P$10,1,1+IF(Главная!$N$19=справочники!$N$12,0,Главная!$N$23)))</f>
        <v>0</v>
      </c>
      <c r="AI219" s="249">
        <f>IF(AI$8="",0,AI205*IF($T219=справочники!$P$10,1,1+IF(Главная!$N$19=справочники!$N$12,0,Главная!$N$23)))</f>
        <v>0</v>
      </c>
      <c r="AJ219" s="249">
        <f>IF(AJ$8="",0,AJ205*IF($T219=справочники!$P$10,1,1+IF(Главная!$N$19=справочники!$N$12,0,Главная!$N$23)))</f>
        <v>0</v>
      </c>
      <c r="AK219" s="249">
        <f>IF(AK$8="",0,AK205*IF($T219=справочники!$P$10,1,1+IF(Главная!$N$19=справочники!$N$12,0,Главная!$N$23)))</f>
        <v>0</v>
      </c>
      <c r="AL219" s="249">
        <f>IF(AL$8="",0,AL205*IF($T219=справочники!$P$10,1,1+IF(Главная!$N$19=справочники!$N$12,0,Главная!$N$23)))</f>
        <v>0</v>
      </c>
      <c r="AM219" s="249">
        <f>IF(AM$8="",0,AM205*IF($T219=справочники!$P$10,1,1+IF(Главная!$N$19=справочники!$N$12,0,Главная!$N$23)))</f>
        <v>0</v>
      </c>
      <c r="AN219" s="249">
        <f>IF(AN$8="",0,AN205*IF($T219=справочники!$P$10,1,1+IF(Главная!$N$19=справочники!$N$12,0,Главная!$N$23)))</f>
        <v>0</v>
      </c>
      <c r="AO219" s="249">
        <f>IF(AO$8="",0,AO205*IF($T219=справочники!$P$10,1,1+IF(Главная!$N$19=справочники!$N$12,0,Главная!$N$23)))</f>
        <v>0</v>
      </c>
      <c r="AP219" s="249">
        <f>IF(AP$8="",0,AP205*IF($T219=справочники!$P$10,1,1+IF(Главная!$N$19=справочники!$N$12,0,Главная!$N$23)))</f>
        <v>0</v>
      </c>
      <c r="AQ219" s="249">
        <f>IF(AQ$8="",0,AQ205*IF($T219=справочники!$P$10,1,1+IF(Главная!$N$19=справочники!$N$12,0,Главная!$N$23)))</f>
        <v>0</v>
      </c>
      <c r="AR219" s="249">
        <f>IF(AR$8="",0,AR205*IF($T219=справочники!$P$10,1,1+IF(Главная!$N$19=справочники!$N$12,0,Главная!$N$23)))</f>
        <v>0</v>
      </c>
      <c r="AS219" s="249">
        <f>IF(AS$8="",0,AS205*IF($T219=справочники!$P$10,1,1+IF(Главная!$N$19=справочники!$N$12,0,Главная!$N$23)))</f>
        <v>0</v>
      </c>
      <c r="AT219" s="249">
        <f>IF(AT$8="",0,AT205*IF($T219=справочники!$P$10,1,1+IF(Главная!$N$19=справочники!$N$12,0,Главная!$N$23)))</f>
        <v>0</v>
      </c>
      <c r="AU219" s="249">
        <f>IF(AU$8="",0,AU205*IF($T219=справочники!$P$10,1,1+IF(Главная!$N$19=справочники!$N$12,0,Главная!$N$23)))</f>
        <v>0</v>
      </c>
      <c r="AV219" s="249">
        <f>IF(AV$8="",0,AV205*IF($T219=справочники!$P$10,1,1+IF(Главная!$N$19=справочники!$N$12,0,Главная!$N$23)))</f>
        <v>0</v>
      </c>
      <c r="AW219" s="249">
        <f>IF(AW$8="",0,AW205*IF($T219=справочники!$P$10,1,1+IF(Главная!$N$19=справочники!$N$12,0,Главная!$N$23)))</f>
        <v>0</v>
      </c>
      <c r="AX219" s="249">
        <f>IF(AX$8="",0,AX205*IF($T219=справочники!$P$10,1,1+IF(Главная!$N$19=справочники!$N$12,0,Главная!$N$23)))</f>
        <v>0</v>
      </c>
      <c r="AY219" s="249">
        <f>IF(AY$8="",0,AY205*IF($T219=справочники!$P$10,1,1+IF(Главная!$N$19=справочники!$N$12,0,Главная!$N$23)))</f>
        <v>0</v>
      </c>
      <c r="AZ219" s="249">
        <f>IF(AZ$8="",0,AZ205*IF($T219=справочники!$P$10,1,1+IF(Главная!$N$19=справочники!$N$12,0,Главная!$N$23)))</f>
        <v>0</v>
      </c>
      <c r="BA219" s="249">
        <f>IF(BA$8="",0,BA205*IF($T219=справочники!$P$10,1,1+IF(Главная!$N$19=справочники!$N$12,0,Главная!$N$23)))</f>
        <v>0</v>
      </c>
      <c r="BB219" s="249">
        <f>IF(BB$8="",0,BB205*IF($T219=справочники!$P$10,1,1+IF(Главная!$N$19=справочники!$N$12,0,Главная!$N$23)))</f>
        <v>0</v>
      </c>
      <c r="BC219" s="249">
        <f>IF(BC$8="",0,BC205*IF($T219=справочники!$P$10,1,1+IF(Главная!$N$19=справочники!$N$12,0,Главная!$N$23)))</f>
        <v>0</v>
      </c>
      <c r="BD219" s="249">
        <f>IF(BD$8="",0,BD205*IF($T219=справочники!$P$10,1,1+IF(Главная!$N$19=справочники!$N$12,0,Главная!$N$23)))</f>
        <v>0</v>
      </c>
      <c r="BE219" s="249">
        <f>IF(BE$8="",0,BE205*IF($T219=справочники!$P$10,1,1+IF(Главная!$N$19=справочники!$N$12,0,Главная!$N$23)))</f>
        <v>0</v>
      </c>
      <c r="BF219" s="249">
        <f>IF(BF$8="",0,BF205*IF($T219=справочники!$P$10,1,1+IF(Главная!$N$19=справочники!$N$12,0,Главная!$N$23)))</f>
        <v>0</v>
      </c>
      <c r="BG219" s="249">
        <f>IF(BG$8="",0,BG205*IF($T219=справочники!$P$10,1,1+IF(Главная!$N$19=справочники!$N$12,0,Главная!$N$23)))</f>
        <v>0</v>
      </c>
      <c r="BH219" s="249">
        <f>IF(BH$8="",0,BH205*IF($T219=справочники!$P$10,1,1+IF(Главная!$N$19=справочники!$N$12,0,Главная!$N$23)))</f>
        <v>0</v>
      </c>
      <c r="BI219" s="249">
        <f>IF(BI$8="",0,BI205*IF($T219=справочники!$P$10,1,1+IF(Главная!$N$19=справочники!$N$12,0,Главная!$N$23)))</f>
        <v>0</v>
      </c>
      <c r="BJ219" s="249">
        <f>IF(BJ$8="",0,BJ205*IF($T219=справочники!$P$10,1,1+IF(Главная!$N$19=справочники!$N$12,0,Главная!$N$23)))</f>
        <v>0</v>
      </c>
      <c r="BK219" s="249">
        <f>IF(BK$8="",0,BK205*IF($T219=справочники!$P$10,1,1+IF(Главная!$N$19=справочники!$N$12,0,Главная!$N$23)))</f>
        <v>0</v>
      </c>
      <c r="BL219" s="249">
        <f>IF(BL$8="",0,BL205*IF($T219=справочники!$P$10,1,1+IF(Главная!$N$19=справочники!$N$12,0,Главная!$N$23)))</f>
        <v>0</v>
      </c>
      <c r="BM219" s="249">
        <f>IF(BM$8="",0,BM205*IF($T219=справочники!$P$10,1,1+IF(Главная!$N$19=справочники!$N$12,0,Главная!$N$23)))</f>
        <v>0</v>
      </c>
      <c r="BN219" s="249">
        <f>IF(BN$8="",0,BN205*IF($T219=справочники!$P$10,1,1+IF(Главная!$N$19=справочники!$N$12,0,Главная!$N$23)))</f>
        <v>0</v>
      </c>
      <c r="BO219" s="249">
        <f>IF(BO$8="",0,BO205*IF($T219=справочники!$P$10,1,1+IF(Главная!$N$19=справочники!$N$12,0,Главная!$N$23)))</f>
        <v>0</v>
      </c>
      <c r="BP219" s="249">
        <f>IF(BP$8="",0,BP205*IF($T219=справочники!$P$10,1,1+IF(Главная!$N$19=справочники!$N$12,0,Главная!$N$23)))</f>
        <v>0</v>
      </c>
      <c r="BQ219" s="249">
        <f>IF(BQ$8="",0,BQ205*IF($T219=справочники!$P$10,1,1+IF(Главная!$N$19=справочники!$N$12,0,Главная!$N$23)))</f>
        <v>0</v>
      </c>
      <c r="BR219" s="249">
        <f>IF(BR$8="",0,BR205*IF($T219=справочники!$P$10,1,1+IF(Главная!$N$19=справочники!$N$12,0,Главная!$N$23)))</f>
        <v>0</v>
      </c>
      <c r="BS219" s="249">
        <f>IF(BS$8="",0,BS205*IF($T219=справочники!$P$10,1,1+IF(Главная!$N$19=справочники!$N$12,0,Главная!$N$23)))</f>
        <v>0</v>
      </c>
      <c r="BT219" s="249">
        <f>IF(BT$8="",0,BT205*IF($T219=справочники!$P$10,1,1+IF(Главная!$N$19=справочники!$N$12,0,Главная!$N$23)))</f>
        <v>0</v>
      </c>
      <c r="BU219" s="249">
        <f>IF(BU$8="",0,BU205*IF($T219=справочники!$P$10,1,1+IF(Главная!$N$19=справочники!$N$12,0,Главная!$N$23)))</f>
        <v>0</v>
      </c>
      <c r="BV219" s="249">
        <f>IF(BV$8="",0,BV205*IF($T219=справочники!$P$10,1,1+IF(Главная!$N$19=справочники!$N$12,0,Главная!$N$23)))</f>
        <v>0</v>
      </c>
      <c r="BW219" s="249">
        <f>IF(BW$8="",0,BW205*IF($T219=справочники!$P$10,1,1+IF(Главная!$N$19=справочники!$N$12,0,Главная!$N$23)))</f>
        <v>0</v>
      </c>
      <c r="BX219" s="249">
        <f>IF(BX$8="",0,BX205*IF($T219=справочники!$P$10,1,1+IF(Главная!$N$19=справочники!$N$12,0,Главная!$N$23)))</f>
        <v>0</v>
      </c>
      <c r="BY219" s="249">
        <f>IF(BY$8="",0,BY205*IF($T219=справочники!$P$10,1,1+IF(Главная!$N$19=справочники!$N$12,0,Главная!$N$23)))</f>
        <v>0</v>
      </c>
      <c r="BZ219" s="249">
        <f>IF(BZ$8="",0,BZ205*IF($T219=справочники!$P$10,1,1+IF(Главная!$N$19=справочники!$N$12,0,Главная!$N$23)))</f>
        <v>0</v>
      </c>
      <c r="CA219" s="249">
        <f>IF(CA$8="",0,CA205*IF($T219=справочники!$P$10,1,1+IF(Главная!$N$19=справочники!$N$12,0,Главная!$N$23)))</f>
        <v>0</v>
      </c>
      <c r="CB219" s="249">
        <f>IF(CB$8="",0,CB205*IF($T219=справочники!$P$10,1,1+IF(Главная!$N$19=справочники!$N$12,0,Главная!$N$23)))</f>
        <v>0</v>
      </c>
      <c r="CC219" s="249">
        <f>IF(CC$8="",0,CC205*IF($T219=справочники!$P$10,1,1+IF(Главная!$N$19=справочники!$N$12,0,Главная!$N$23)))</f>
        <v>0</v>
      </c>
      <c r="CD219" s="249">
        <f>IF(CD$8="",0,CD205*IF($T219=справочники!$P$10,1,1+IF(Главная!$N$19=справочники!$N$12,0,Главная!$N$23)))</f>
        <v>0</v>
      </c>
      <c r="CE219" s="249">
        <f>IF(CE$8="",0,CE205*IF($T219=справочники!$P$10,1,1+IF(Главная!$N$19=справочники!$N$12,0,Главная!$N$23)))</f>
        <v>0</v>
      </c>
      <c r="CF219" s="249">
        <f>IF(CF$8="",0,CF205*IF($T219=справочники!$P$10,1,1+IF(Главная!$N$19=справочники!$N$12,0,Главная!$N$23)))</f>
        <v>0</v>
      </c>
      <c r="CG219" s="249">
        <f>IF(CG$8="",0,CG205*IF($T219=справочники!$P$10,1,1+IF(Главная!$N$19=справочники!$N$12,0,Главная!$N$23)))</f>
        <v>0</v>
      </c>
      <c r="CH219" s="249">
        <f>IF(CH$8="",0,CH205*IF($T219=справочники!$P$10,1,1+IF(Главная!$N$19=справочники!$N$12,0,Главная!$N$23)))</f>
        <v>0</v>
      </c>
      <c r="CI219" s="249">
        <f>IF(CI$8="",0,CI205*IF($T219=справочники!$P$10,1,1+IF(Главная!$N$19=справочники!$N$12,0,Главная!$N$23)))</f>
        <v>0</v>
      </c>
      <c r="CJ219" s="249">
        <f>IF(CJ$8="",0,CJ205*IF($T219=справочники!$P$10,1,1+IF(Главная!$N$19=справочники!$N$12,0,Главная!$N$23)))</f>
        <v>0</v>
      </c>
      <c r="CK219" s="249">
        <f>IF(CK$8="",0,CK205*IF($T219=справочники!$P$10,1,1+IF(Главная!$N$19=справочники!$N$12,0,Главная!$N$23)))</f>
        <v>0</v>
      </c>
      <c r="CL219" s="249">
        <f>IF(CL$8="",0,CL205*IF($T219=справочники!$P$10,1,1+IF(Главная!$N$19=справочники!$N$12,0,Главная!$N$23)))</f>
        <v>0</v>
      </c>
      <c r="CM219" s="249">
        <f>IF(CM$8="",0,CM205*IF($T219=справочники!$P$10,1,1+IF(Главная!$N$19=справочники!$N$12,0,Главная!$N$23)))</f>
        <v>0</v>
      </c>
      <c r="CN219" s="249">
        <f>IF(CN$8="",0,CN205*IF($T219=справочники!$P$10,1,1+IF(Главная!$N$19=справочники!$N$12,0,Главная!$N$23)))</f>
        <v>0</v>
      </c>
      <c r="CO219" s="249">
        <f>IF(CO$8="",0,CO205*IF($T219=справочники!$P$10,1,1+IF(Главная!$N$19=справочники!$N$12,0,Главная!$N$23)))</f>
        <v>0</v>
      </c>
      <c r="CP219" s="249">
        <f>IF(CP$8="",0,CP205*IF($T219=справочники!$P$10,1,1+IF(Главная!$N$19=справочники!$N$12,0,Главная!$N$23)))</f>
        <v>0</v>
      </c>
      <c r="CQ219" s="249">
        <f>IF(CQ$8="",0,CQ205*IF($T219=справочники!$P$10,1,1+IF(Главная!$N$19=справочники!$N$12,0,Главная!$N$23)))</f>
        <v>0</v>
      </c>
      <c r="CR219" s="249">
        <f>IF(CR$8="",0,CR205*IF($T219=справочники!$P$10,1,1+IF(Главная!$N$19=справочники!$N$12,0,Главная!$N$23)))</f>
        <v>0</v>
      </c>
      <c r="CS219" s="249">
        <f>IF(CS$8="",0,CS205*IF($T219=справочники!$P$10,1,1+IF(Главная!$N$19=справочники!$N$12,0,Главная!$N$23)))</f>
        <v>0</v>
      </c>
      <c r="CT219" s="249">
        <f>IF(CT$8="",0,CT205*IF($T219=справочники!$P$10,1,1+IF(Главная!$N$19=справочники!$N$12,0,Главная!$N$23)))</f>
        <v>0</v>
      </c>
      <c r="CU219" s="249">
        <f>IF(CU$8="",0,CU205*IF($T219=справочники!$P$10,1,1+IF(Главная!$N$19=справочники!$N$12,0,Главная!$N$23)))</f>
        <v>0</v>
      </c>
      <c r="CV219" s="249">
        <f>IF(CV$8="",0,CV205*IF($T219=справочники!$P$10,1,1+IF(Главная!$N$19=справочники!$N$12,0,Главная!$N$23)))</f>
        <v>0</v>
      </c>
      <c r="CW219" s="249">
        <f>IF(CW$8="",0,CW205*IF($T219=справочники!$P$10,1,1+IF(Главная!$N$19=справочники!$N$12,0,Главная!$N$23)))</f>
        <v>0</v>
      </c>
      <c r="CX219" s="249">
        <f>IF(CX$8="",0,CX205*IF($T219=справочники!$P$10,1,1+IF(Главная!$N$19=справочники!$N$12,0,Главная!$N$23)))</f>
        <v>0</v>
      </c>
      <c r="CY219" s="249">
        <f>IF(CY$8="",0,CY205*IF($T219=справочники!$P$10,1,1+IF(Главная!$N$19=справочники!$N$12,0,Главная!$N$23)))</f>
        <v>0</v>
      </c>
      <c r="CZ219" s="249">
        <f>IF(CZ$8="",0,CZ205*IF($T219=справочники!$P$10,1,1+IF(Главная!$N$19=справочники!$N$12,0,Главная!$N$23)))</f>
        <v>0</v>
      </c>
      <c r="DA219" s="249">
        <f>IF(DA$8="",0,DA205*IF($T219=справочники!$P$10,1,1+IF(Главная!$N$19=справочники!$N$12,0,Главная!$N$23)))</f>
        <v>0</v>
      </c>
      <c r="DB219" s="249">
        <f>IF(DB$8="",0,DB205*IF($T219=справочники!$P$10,1,1+IF(Главная!$N$19=справочники!$N$12,0,Главная!$N$23)))</f>
        <v>0</v>
      </c>
      <c r="DC219" s="249">
        <f>IF(DC$8="",0,DC205*IF($T219=справочники!$P$10,1,1+IF(Главная!$N$19=справочники!$N$12,0,Главная!$N$23)))</f>
        <v>0</v>
      </c>
      <c r="DD219" s="249">
        <f>IF(DD$8="",0,DD205*IF($T219=справочники!$P$10,1,1+IF(Главная!$N$19=справочники!$N$12,0,Главная!$N$23)))</f>
        <v>0</v>
      </c>
      <c r="DE219" s="249">
        <f>IF(DE$8="",0,DE205*IF($T219=справочники!$P$10,1,1+IF(Главная!$N$19=справочники!$N$12,0,Главная!$N$23)))</f>
        <v>0</v>
      </c>
      <c r="DF219" s="249">
        <f>IF(DF$8="",0,DF205*IF($T219=справочники!$P$10,1,1+IF(Главная!$N$19=справочники!$N$12,0,Главная!$N$23)))</f>
        <v>0</v>
      </c>
      <c r="DG219" s="249">
        <f>IF(DG$8="",0,DG205*IF($T219=справочники!$P$10,1,1+IF(Главная!$N$19=справочники!$N$12,0,Главная!$N$23)))</f>
        <v>0</v>
      </c>
      <c r="DH219" s="249">
        <f>IF(DH$8="",0,DH205*IF($T219=справочники!$P$10,1,1+IF(Главная!$N$19=справочники!$N$12,0,Главная!$N$23)))</f>
        <v>0</v>
      </c>
      <c r="DI219" s="249">
        <f>IF(DI$8="",0,DI205*IF($T219=справочники!$P$10,1,1+IF(Главная!$N$19=справочники!$N$12,0,Главная!$N$23)))</f>
        <v>0</v>
      </c>
      <c r="DJ219" s="249">
        <f>IF(DJ$8="",0,DJ205*IF($T219=справочники!$P$10,1,1+IF(Главная!$N$19=справочники!$N$12,0,Главная!$N$23)))</f>
        <v>0</v>
      </c>
      <c r="DK219" s="249">
        <f>IF(DK$8="",0,DK205*IF($T219=справочники!$P$10,1,1+IF(Главная!$N$19=справочники!$N$12,0,Главная!$N$23)))</f>
        <v>0</v>
      </c>
      <c r="DL219" s="249">
        <f>IF(DL$8="",0,DL205*IF($T219=справочники!$P$10,1,1+IF(Главная!$N$19=справочники!$N$12,0,Главная!$N$23)))</f>
        <v>0</v>
      </c>
      <c r="DM219" s="249">
        <f>IF(DM$8="",0,DM205*IF($T219=справочники!$P$10,1,1+IF(Главная!$N$19=справочники!$N$12,0,Главная!$N$23)))</f>
        <v>0</v>
      </c>
      <c r="DN219" s="249">
        <f>IF(DN$8="",0,DN205*IF($T219=справочники!$P$10,1,1+IF(Главная!$N$19=справочники!$N$12,0,Главная!$N$23)))</f>
        <v>0</v>
      </c>
      <c r="DO219" s="249">
        <f>IF(DO$8="",0,DO205*IF($T219=справочники!$P$10,1,1+IF(Главная!$N$19=справочники!$N$12,0,Главная!$N$23)))</f>
        <v>0</v>
      </c>
      <c r="DP219" s="249">
        <f>IF(DP$8="",0,DP205*IF($T219=справочники!$P$10,1,1+IF(Главная!$N$19=справочники!$N$12,0,Главная!$N$23)))</f>
        <v>0</v>
      </c>
      <c r="DQ219" s="249">
        <f>IF(DQ$8="",0,DQ205*IF($T219=справочники!$P$10,1,1+IF(Главная!$N$19=справочники!$N$12,0,Главная!$N$23)))</f>
        <v>0</v>
      </c>
      <c r="DR219" s="249">
        <f>IF(DR$8="",0,DR205*IF($T219=справочники!$P$10,1,1+IF(Главная!$N$19=справочники!$N$12,0,Главная!$N$23)))</f>
        <v>0</v>
      </c>
      <c r="DS219" s="249">
        <f>IF(DS$8="",0,DS205*IF($T219=справочники!$P$10,1,1+IF(Главная!$N$19=справочники!$N$12,0,Главная!$N$23)))</f>
        <v>0</v>
      </c>
      <c r="DT219" s="249">
        <f>IF(DT$8="",0,DT205*IF($T219=справочники!$P$10,1,1+IF(Главная!$N$19=справочники!$N$12,0,Главная!$N$23)))</f>
        <v>0</v>
      </c>
      <c r="DU219" s="249">
        <f>IF(DU$8="",0,DU205*IF($T219=справочники!$P$10,1,1+IF(Главная!$N$19=справочники!$N$12,0,Главная!$N$23)))</f>
        <v>0</v>
      </c>
      <c r="DV219" s="249">
        <f>IF(DV$8="",0,DV205*IF($T219=справочники!$P$10,1,1+IF(Главная!$N$19=справочники!$N$12,0,Главная!$N$23)))</f>
        <v>0</v>
      </c>
      <c r="DW219" s="249">
        <f>IF(DW$8="",0,DW205*IF($T219=справочники!$P$10,1,1+IF(Главная!$N$19=справочники!$N$12,0,Главная!$N$23)))</f>
        <v>0</v>
      </c>
      <c r="DX219" s="249">
        <f>IF(DX$8="",0,DX205*IF($T219=справочники!$P$10,1,1+IF(Главная!$N$19=справочники!$N$12,0,Главная!$N$23)))</f>
        <v>0</v>
      </c>
      <c r="DY219" s="249">
        <f>IF(DY$8="",0,DY205*IF($T219=справочники!$P$10,1,1+IF(Главная!$N$19=справочники!$N$12,0,Главная!$N$23)))</f>
        <v>0</v>
      </c>
      <c r="DZ219" s="249">
        <f>IF(DZ$8="",0,DZ205*IF($T219=справочники!$P$10,1,1+IF(Главная!$N$19=справочники!$N$12,0,Главная!$N$23)))</f>
        <v>0</v>
      </c>
      <c r="EA219" s="249">
        <f>IF(EA$8="",0,EA205*IF($T219=справочники!$P$10,1,1+IF(Главная!$N$19=справочники!$N$12,0,Главная!$N$23)))</f>
        <v>0</v>
      </c>
      <c r="EB219" s="249">
        <f>IF(EB$8="",0,EB205*IF($T219=справочники!$P$10,1,1+IF(Главная!$N$19=справочники!$N$12,0,Главная!$N$23)))</f>
        <v>0</v>
      </c>
      <c r="EC219" s="249">
        <f>IF(EC$8="",0,EC205*IF($T219=справочники!$P$10,1,1+IF(Главная!$N$19=справочники!$N$12,0,Главная!$N$23)))</f>
        <v>0</v>
      </c>
      <c r="ED219" s="249">
        <f>IF(ED$8="",0,ED205*IF($T219=справочники!$P$10,1,1+IF(Главная!$N$19=справочники!$N$12,0,Главная!$N$23)))</f>
        <v>0</v>
      </c>
      <c r="EE219" s="249">
        <f>IF(EE$8="",0,EE205*IF($T219=справочники!$P$10,1,1+IF(Главная!$N$19=справочники!$N$12,0,Главная!$N$23)))</f>
        <v>0</v>
      </c>
      <c r="EF219" s="249">
        <f>IF(EF$8="",0,EF205*IF($T219=справочники!$P$10,1,1+IF(Главная!$N$19=справочники!$N$12,0,Главная!$N$23)))</f>
        <v>0</v>
      </c>
      <c r="EG219" s="249">
        <f>IF(EG$8="",0,EG205*IF($T219=справочники!$P$10,1,1+IF(Главная!$N$19=справочники!$N$12,0,Главная!$N$23)))</f>
        <v>0</v>
      </c>
      <c r="EH219" s="249">
        <f>IF(EH$8="",0,EH205*IF($T219=справочники!$P$10,1,1+IF(Главная!$N$19=справочники!$N$12,0,Главная!$N$23)))</f>
        <v>0</v>
      </c>
      <c r="EI219" s="249">
        <f>IF(EI$8="",0,EI205*IF($T219=справочники!$P$10,1,1+IF(Главная!$N$19=справочники!$N$12,0,Главная!$N$23)))</f>
        <v>0</v>
      </c>
      <c r="EJ219" s="249">
        <f>IF(EJ$8="",0,EJ205*IF($T219=справочники!$P$10,1,1+IF(Главная!$N$19=справочники!$N$12,0,Главная!$N$23)))</f>
        <v>0</v>
      </c>
      <c r="EK219" s="249">
        <f>IF(EK$8="",0,EK205*IF($T219=справочники!$P$10,1,1+IF(Главная!$N$19=справочники!$N$12,0,Главная!$N$23)))</f>
        <v>0</v>
      </c>
      <c r="EL219" s="249">
        <f>IF(EL$8="",0,EL205*IF($T219=справочники!$P$10,1,1+IF(Главная!$N$19=справочники!$N$12,0,Главная!$N$23)))</f>
        <v>0</v>
      </c>
      <c r="EM219" s="249">
        <f>IF(EM$8="",0,EM205*IF($T219=справочники!$P$10,1,1+IF(Главная!$N$19=справочники!$N$12,0,Главная!$N$23)))</f>
        <v>0</v>
      </c>
      <c r="EN219" s="249">
        <f>IF(EN$8="",0,EN205*IF($T219=справочники!$P$10,1,1+IF(Главная!$N$19=справочники!$N$12,0,Главная!$N$23)))</f>
        <v>0</v>
      </c>
      <c r="EO219" s="249">
        <f>IF(EO$8="",0,EO205*IF($T219=справочники!$P$10,1,1+IF(Главная!$N$19=справочники!$N$12,0,Главная!$N$23)))</f>
        <v>0</v>
      </c>
      <c r="EP219" s="249">
        <f>IF(EP$8="",0,EP205*IF($T219=справочники!$P$10,1,1+IF(Главная!$N$19=справочники!$N$12,0,Главная!$N$23)))</f>
        <v>0</v>
      </c>
      <c r="EQ219" s="249">
        <f>IF(EQ$8="",0,EQ205*IF($T219=справочники!$P$10,1,1+IF(Главная!$N$19=справочники!$N$12,0,Главная!$N$23)))</f>
        <v>0</v>
      </c>
      <c r="ER219" s="249">
        <f>IF(ER$8="",0,ER205*IF($T219=справочники!$P$10,1,1+IF(Главная!$N$19=справочники!$N$12,0,Главная!$N$23)))</f>
        <v>0</v>
      </c>
      <c r="ES219" s="249">
        <f>IF(ES$8="",0,ES205*IF($T219=справочники!$P$10,1,1+IF(Главная!$N$19=справочники!$N$12,0,Главная!$N$23)))</f>
        <v>0</v>
      </c>
      <c r="ET219" s="249">
        <f>IF(ET$8="",0,ET205*IF($T219=справочники!$P$10,1,1+IF(Главная!$N$19=справочники!$N$12,0,Главная!$N$23)))</f>
        <v>0</v>
      </c>
      <c r="EU219" s="249">
        <f>IF(EU$8="",0,EU205*IF($T219=справочники!$P$10,1,1+IF(Главная!$N$19=справочники!$N$12,0,Главная!$N$23)))</f>
        <v>0</v>
      </c>
      <c r="EV219" s="249">
        <f>IF(EV$8="",0,EV205*IF($T219=справочники!$P$10,1,1+IF(Главная!$N$19=справочники!$N$12,0,Главная!$N$23)))</f>
        <v>0</v>
      </c>
      <c r="EW219" s="249">
        <f>IF(EW$8="",0,EW205*IF($T219=справочники!$P$10,1,1+IF(Главная!$N$19=справочники!$N$12,0,Главная!$N$23)))</f>
        <v>0</v>
      </c>
      <c r="EX219" s="249">
        <f>IF(EX$8="",0,EX205*IF($T219=справочники!$P$10,1,1+IF(Главная!$N$19=справочники!$N$12,0,Главная!$N$23)))</f>
        <v>0</v>
      </c>
      <c r="EY219" s="249">
        <f>IF(EY$8="",0,EY205*IF($T219=справочники!$P$10,1,1+IF(Главная!$N$19=справочники!$N$12,0,Главная!$N$23)))</f>
        <v>0</v>
      </c>
      <c r="EZ219" s="249">
        <f>IF(EZ$8="",0,EZ205*IF($T219=справочники!$P$10,1,1+IF(Главная!$N$19=справочники!$N$12,0,Главная!$N$23)))</f>
        <v>0</v>
      </c>
      <c r="FA219" s="249">
        <f>IF(FA$8="",0,FA205*IF($T219=справочники!$P$10,1,1+IF(Главная!$N$19=справочники!$N$12,0,Главная!$N$23)))</f>
        <v>0</v>
      </c>
      <c r="FB219" s="249">
        <f>IF(FB$8="",0,FB205*IF($T219=справочники!$P$10,1,1+IF(Главная!$N$19=справочники!$N$12,0,Главная!$N$23)))</f>
        <v>0</v>
      </c>
      <c r="FC219" s="249">
        <f>IF(FC$8="",0,FC205*IF($T219=справочники!$P$10,1,1+IF(Главная!$N$19=справочники!$N$12,0,Главная!$N$23)))</f>
        <v>0</v>
      </c>
      <c r="FD219" s="249">
        <f>IF(FD$8="",0,FD205*IF($T219=справочники!$P$10,1,1+IF(Главная!$N$19=справочники!$N$12,0,Главная!$N$23)))</f>
        <v>0</v>
      </c>
      <c r="FE219" s="249">
        <f>IF(FE$8="",0,FE205*IF($T219=справочники!$P$10,1,1+IF(Главная!$N$19=справочники!$N$12,0,Главная!$N$23)))</f>
        <v>0</v>
      </c>
      <c r="FF219" s="249">
        <f>IF(FF$8="",0,FF205*IF($T219=справочники!$P$10,1,1+IF(Главная!$N$19=справочники!$N$12,0,Главная!$N$23)))</f>
        <v>0</v>
      </c>
      <c r="FG219" s="249">
        <f>IF(FG$8="",0,FG205*IF($T219=справочники!$P$10,1,1+IF(Главная!$N$19=справочники!$N$12,0,Главная!$N$23)))</f>
        <v>0</v>
      </c>
      <c r="FH219" s="249">
        <f>IF(FH$8="",0,FH205*IF($T219=справочники!$P$10,1,1+IF(Главная!$N$19=справочники!$N$12,0,Главная!$N$23)))</f>
        <v>0</v>
      </c>
      <c r="FI219" s="249">
        <f>IF(FI$8="",0,FI205*IF($T219=справочники!$P$10,1,1+IF(Главная!$N$19=справочники!$N$12,0,Главная!$N$23)))</f>
        <v>0</v>
      </c>
      <c r="FJ219" s="249">
        <f>IF(FJ$8="",0,FJ205*IF($T219=справочники!$P$10,1,1+IF(Главная!$N$19=справочники!$N$12,0,Главная!$N$23)))</f>
        <v>0</v>
      </c>
      <c r="FK219" s="249">
        <f>IF(FK$8="",0,FK205*IF($T219=справочники!$P$10,1,1+IF(Главная!$N$19=справочники!$N$12,0,Главная!$N$23)))</f>
        <v>0</v>
      </c>
      <c r="FL219" s="249">
        <f>IF(FL$8="",0,FL205*IF($T219=справочники!$P$10,1,1+IF(Главная!$N$19=справочники!$N$12,0,Главная!$N$23)))</f>
        <v>0</v>
      </c>
      <c r="FM219" s="249">
        <f>IF(FM$8="",0,FM205*IF($T219=справочники!$P$10,1,1+IF(Главная!$N$19=справочники!$N$12,0,Главная!$N$23)))</f>
        <v>0</v>
      </c>
      <c r="FN219" s="249">
        <f>IF(FN$8="",0,FN205*IF($T219=справочники!$P$10,1,1+IF(Главная!$N$19=справочники!$N$12,0,Главная!$N$23)))</f>
        <v>0</v>
      </c>
      <c r="FO219" s="249">
        <f>IF(FO$8="",0,FO205*IF($T219=справочники!$P$10,1,1+IF(Главная!$N$19=справочники!$N$12,0,Главная!$N$23)))</f>
        <v>0</v>
      </c>
      <c r="FP219" s="249">
        <f>IF(FP$8="",0,FP205*IF($T219=справочники!$P$10,1,1+IF(Главная!$N$19=справочники!$N$12,0,Главная!$N$23)))</f>
        <v>0</v>
      </c>
      <c r="FQ219" s="249">
        <f>IF(FQ$8="",0,FQ205*IF($T219=справочники!$P$10,1,1+IF(Главная!$N$19=справочники!$N$12,0,Главная!$N$23)))</f>
        <v>0</v>
      </c>
      <c r="FR219" s="249">
        <f>IF(FR$8="",0,FR205*IF($T219=справочники!$P$10,1,1+IF(Главная!$N$19=справочники!$N$12,0,Главная!$N$23)))</f>
        <v>0</v>
      </c>
      <c r="FS219" s="249">
        <f>IF(FS$8="",0,FS205*IF($T219=справочники!$P$10,1,1+IF(Главная!$N$19=справочники!$N$12,0,Главная!$N$23)))</f>
        <v>0</v>
      </c>
      <c r="FT219" s="249">
        <f>IF(FT$8="",0,FT205*IF($T219=справочники!$P$10,1,1+IF(Главная!$N$19=справочники!$N$12,0,Главная!$N$23)))</f>
        <v>0</v>
      </c>
      <c r="FU219" s="249">
        <f>IF(FU$8="",0,FU205*IF($T219=справочники!$P$10,1,1+IF(Главная!$N$19=справочники!$N$12,0,Главная!$N$23)))</f>
        <v>0</v>
      </c>
      <c r="FV219" s="249">
        <f>IF(FV$8="",0,FV205*IF($T219=справочники!$P$10,1,1+IF(Главная!$N$19=справочники!$N$12,0,Главная!$N$23)))</f>
        <v>0</v>
      </c>
      <c r="FW219" s="249">
        <f>IF(FW$8="",0,FW205*IF($T219=справочники!$P$10,1,1+IF(Главная!$N$19=справочники!$N$12,0,Главная!$N$23)))</f>
        <v>0</v>
      </c>
      <c r="FX219" s="249">
        <f>IF(FX$8="",0,FX205*IF($T219=справочники!$P$10,1,1+IF(Главная!$N$19=справочники!$N$12,0,Главная!$N$23)))</f>
        <v>0</v>
      </c>
      <c r="FY219" s="249">
        <f>IF(FY$8="",0,FY205*IF($T219=справочники!$P$10,1,1+IF(Главная!$N$19=справочники!$N$12,0,Главная!$N$23)))</f>
        <v>0</v>
      </c>
      <c r="FZ219" s="249">
        <f>IF(FZ$8="",0,FZ205*IF($T219=справочники!$P$10,1,1+IF(Главная!$N$19=справочники!$N$12,0,Главная!$N$23)))</f>
        <v>0</v>
      </c>
      <c r="GA219" s="249">
        <f>IF(GA$8="",0,GA205*IF($T219=справочники!$P$10,1,1+IF(Главная!$N$19=справочники!$N$12,0,Главная!$N$23)))</f>
        <v>0</v>
      </c>
      <c r="GB219" s="249">
        <f>IF(GB$8="",0,GB205*IF($T219=справочники!$P$10,1,1+IF(Главная!$N$19=справочники!$N$12,0,Главная!$N$23)))</f>
        <v>0</v>
      </c>
      <c r="GC219" s="249">
        <f>IF(GC$8="",0,GC205*IF($T219=справочники!$P$10,1,1+IF(Главная!$N$19=справочники!$N$12,0,Главная!$N$23)))</f>
        <v>0</v>
      </c>
      <c r="GD219" s="249">
        <f>IF(GD$8="",0,GD205*IF($T219=справочники!$P$10,1,1+IF(Главная!$N$19=справочники!$N$12,0,Главная!$N$23)))</f>
        <v>0</v>
      </c>
      <c r="GE219" s="249">
        <f>IF(GE$8="",0,GE205*IF($T219=справочники!$P$10,1,1+IF(Главная!$N$19=справочники!$N$12,0,Главная!$N$23)))</f>
        <v>0</v>
      </c>
      <c r="GF219" s="249">
        <f>IF(GF$8="",0,GF205*IF($T219=справочники!$P$10,1,1+IF(Главная!$N$19=справочники!$N$12,0,Главная!$N$23)))</f>
        <v>0</v>
      </c>
      <c r="GG219" s="249">
        <f>IF(GG$8="",0,GG205*IF($T219=справочники!$P$10,1,1+IF(Главная!$N$19=справочники!$N$12,0,Главная!$N$23)))</f>
        <v>0</v>
      </c>
      <c r="GH219" s="249">
        <f>IF(GH$8="",0,GH205*IF($T219=справочники!$P$10,1,1+IF(Главная!$N$19=справочники!$N$12,0,Главная!$N$23)))</f>
        <v>0</v>
      </c>
      <c r="GI219" s="249">
        <f>IF(GI$8="",0,GI205*IF($T219=справочники!$P$10,1,1+IF(Главная!$N$19=справочники!$N$12,0,Главная!$N$23)))</f>
        <v>0</v>
      </c>
      <c r="GJ219" s="249">
        <f>IF(GJ$8="",0,GJ205*IF($T219=справочники!$P$10,1,1+IF(Главная!$N$19=справочники!$N$12,0,Главная!$N$23)))</f>
        <v>0</v>
      </c>
      <c r="GK219" s="249">
        <f>IF(GK$8="",0,GK205*IF($T219=справочники!$P$10,1,1+IF(Главная!$N$19=справочники!$N$12,0,Главная!$N$23)))</f>
        <v>0</v>
      </c>
      <c r="GL219" s="249">
        <f>IF(GL$8="",0,GL205*IF($T219=справочники!$P$10,1,1+IF(Главная!$N$19=справочники!$N$12,0,Главная!$N$23)))</f>
        <v>0</v>
      </c>
      <c r="GM219" s="249">
        <f>IF(GM$8="",0,GM205*IF($T219=справочники!$P$10,1,1+IF(Главная!$N$19=справочники!$N$12,0,Главная!$N$23)))</f>
        <v>0</v>
      </c>
      <c r="GN219" s="249">
        <f>IF(GN$8="",0,GN205*IF($T219=справочники!$P$10,1,1+IF(Главная!$N$19=справочники!$N$12,0,Главная!$N$23)))</f>
        <v>0</v>
      </c>
      <c r="GO219" s="249">
        <f>IF(GO$8="",0,GO205*IF($T219=справочники!$P$10,1,1+IF(Главная!$N$19=справочники!$N$12,0,Главная!$N$23)))</f>
        <v>0</v>
      </c>
      <c r="GP219" s="249">
        <f>IF(GP$8="",0,GP205*IF($T219=справочники!$P$10,1,1+IF(Главная!$N$19=справочники!$N$12,0,Главная!$N$23)))</f>
        <v>0</v>
      </c>
      <c r="GQ219" s="249">
        <f>IF(GQ$8="",0,GQ205*IF($T219=справочники!$P$10,1,1+IF(Главная!$N$19=справочники!$N$12,0,Главная!$N$23)))</f>
        <v>0</v>
      </c>
      <c r="GR219" s="249">
        <f>IF(GR$8="",0,GR205*IF($T219=справочники!$P$10,1,1+IF(Главная!$N$19=справочники!$N$12,0,Главная!$N$23)))</f>
        <v>0</v>
      </c>
      <c r="GS219" s="249">
        <f>IF(GS$8="",0,GS205*IF($T219=справочники!$P$10,1,1+IF(Главная!$N$19=справочники!$N$12,0,Главная!$N$23)))</f>
        <v>0</v>
      </c>
      <c r="GT219" s="249">
        <f>IF(GT$8="",0,GT205*IF($T219=справочники!$P$10,1,1+IF(Главная!$N$19=справочники!$N$12,0,Главная!$N$23)))</f>
        <v>0</v>
      </c>
      <c r="GU219" s="249">
        <f>IF(GU$8="",0,GU205*IF($T219=справочники!$P$10,1,1+IF(Главная!$N$19=справочники!$N$12,0,Главная!$N$23)))</f>
        <v>0</v>
      </c>
      <c r="GV219" s="249">
        <f>IF(GV$8="",0,GV205*IF($T219=справочники!$P$10,1,1+IF(Главная!$N$19=справочники!$N$12,0,Главная!$N$23)))</f>
        <v>0</v>
      </c>
      <c r="GW219" s="249">
        <f>IF(GW$8="",0,GW205*IF($T219=справочники!$P$10,1,1+IF(Главная!$N$19=справочники!$N$12,0,Главная!$N$23)))</f>
        <v>0</v>
      </c>
      <c r="GX219" s="249">
        <f>IF(GX$8="",0,GX205*IF($T219=справочники!$P$10,1,1+IF(Главная!$N$19=справочники!$N$12,0,Главная!$N$23)))</f>
        <v>0</v>
      </c>
      <c r="GY219" s="249">
        <f>IF(GY$8="",0,GY205*IF($T219=справочники!$P$10,1,1+IF(Главная!$N$19=справочники!$N$12,0,Главная!$N$23)))</f>
        <v>0</v>
      </c>
      <c r="GZ219" s="249">
        <f>IF(GZ$8="",0,GZ205*IF($T219=справочники!$P$10,1,1+IF(Главная!$N$19=справочники!$N$12,0,Главная!$N$23)))</f>
        <v>0</v>
      </c>
      <c r="HA219" s="228"/>
      <c r="HB219" s="228"/>
    </row>
    <row r="220" spans="1:210" s="239" customFormat="1" ht="10.199999999999999">
      <c r="A220" s="228"/>
      <c r="B220" s="229"/>
      <c r="C220" s="230"/>
      <c r="D220" s="229"/>
      <c r="E220" s="272" t="str">
        <f>IF(OR(Главная!$N$19=справочники!$N$13,Главная!$N$19=справочники!$N$14),"",IF(T220=справочники!$P$10,"","ндс(-)"))</f>
        <v>ндс(-)</v>
      </c>
      <c r="F220" s="116"/>
      <c r="G220" s="231"/>
      <c r="H220" s="228"/>
      <c r="I220" s="228" t="str">
        <f t="shared" si="1019"/>
        <v>Закупки сырья, материалов и проч. с/ст ингредиентов</v>
      </c>
      <c r="J220" s="228"/>
      <c r="K220" s="228"/>
      <c r="L220" s="228"/>
      <c r="M220" s="232"/>
      <c r="N220" s="233" t="str">
        <f t="shared" si="1020"/>
        <v/>
      </c>
      <c r="O220" s="228"/>
      <c r="P220" s="231"/>
      <c r="Q220" s="228" t="s">
        <v>26</v>
      </c>
      <c r="R220" s="228"/>
      <c r="S220" s="235"/>
      <c r="T220" s="233" t="str">
        <f>IF(T127="",справочники!$P$9,T127)</f>
        <v>облагается НДС</v>
      </c>
      <c r="U220" s="228"/>
      <c r="V220" s="228"/>
      <c r="W220" s="235">
        <f t="shared" si="1021"/>
        <v>0</v>
      </c>
      <c r="X220" s="236"/>
      <c r="Y220" s="231"/>
      <c r="Z220" s="237"/>
      <c r="AA220" s="249">
        <f>IF(AA$8="",0,AA206*IF($T220=справочники!$P$10,1,1+IF(Главная!$N$19=справочники!$N$12,0,Главная!$N$23)))</f>
        <v>0</v>
      </c>
      <c r="AB220" s="249">
        <f>IF(AB$8="",0,AB206*IF($T220=справочники!$P$10,1,1+IF(Главная!$N$19=справочники!$N$12,0,Главная!$N$23)))</f>
        <v>0</v>
      </c>
      <c r="AC220" s="249">
        <f>IF(AC$8="",0,AC206*IF($T220=справочники!$P$10,1,1+IF(Главная!$N$19=справочники!$N$12,0,Главная!$N$23)))</f>
        <v>0</v>
      </c>
      <c r="AD220" s="249">
        <f>IF(AD$8="",0,AD206*IF($T220=справочники!$P$10,1,1+IF(Главная!$N$19=справочники!$N$12,0,Главная!$N$23)))</f>
        <v>0</v>
      </c>
      <c r="AE220" s="249">
        <f>IF(AE$8="",0,AE206*IF($T220=справочники!$P$10,1,1+IF(Главная!$N$19=справочники!$N$12,0,Главная!$N$23)))</f>
        <v>0</v>
      </c>
      <c r="AF220" s="249">
        <f>IF(AF$8="",0,AF206*IF($T220=справочники!$P$10,1,1+IF(Главная!$N$19=справочники!$N$12,0,Главная!$N$23)))</f>
        <v>0</v>
      </c>
      <c r="AG220" s="249">
        <f>IF(AG$8="",0,AG206*IF($T220=справочники!$P$10,1,1+IF(Главная!$N$19=справочники!$N$12,0,Главная!$N$23)))</f>
        <v>0</v>
      </c>
      <c r="AH220" s="249">
        <f>IF(AH$8="",0,AH206*IF($T220=справочники!$P$10,1,1+IF(Главная!$N$19=справочники!$N$12,0,Главная!$N$23)))</f>
        <v>0</v>
      </c>
      <c r="AI220" s="249">
        <f>IF(AI$8="",0,AI206*IF($T220=справочники!$P$10,1,1+IF(Главная!$N$19=справочники!$N$12,0,Главная!$N$23)))</f>
        <v>0</v>
      </c>
      <c r="AJ220" s="249">
        <f>IF(AJ$8="",0,AJ206*IF($T220=справочники!$P$10,1,1+IF(Главная!$N$19=справочники!$N$12,0,Главная!$N$23)))</f>
        <v>0</v>
      </c>
      <c r="AK220" s="249">
        <f>IF(AK$8="",0,AK206*IF($T220=справочники!$P$10,1,1+IF(Главная!$N$19=справочники!$N$12,0,Главная!$N$23)))</f>
        <v>0</v>
      </c>
      <c r="AL220" s="249">
        <f>IF(AL$8="",0,AL206*IF($T220=справочники!$P$10,1,1+IF(Главная!$N$19=справочники!$N$12,0,Главная!$N$23)))</f>
        <v>0</v>
      </c>
      <c r="AM220" s="249">
        <f>IF(AM$8="",0,AM206*IF($T220=справочники!$P$10,1,1+IF(Главная!$N$19=справочники!$N$12,0,Главная!$N$23)))</f>
        <v>0</v>
      </c>
      <c r="AN220" s="249">
        <f>IF(AN$8="",0,AN206*IF($T220=справочники!$P$10,1,1+IF(Главная!$N$19=справочники!$N$12,0,Главная!$N$23)))</f>
        <v>0</v>
      </c>
      <c r="AO220" s="249">
        <f>IF(AO$8="",0,AO206*IF($T220=справочники!$P$10,1,1+IF(Главная!$N$19=справочники!$N$12,0,Главная!$N$23)))</f>
        <v>0</v>
      </c>
      <c r="AP220" s="249">
        <f>IF(AP$8="",0,AP206*IF($T220=справочники!$P$10,1,1+IF(Главная!$N$19=справочники!$N$12,0,Главная!$N$23)))</f>
        <v>0</v>
      </c>
      <c r="AQ220" s="249">
        <f>IF(AQ$8="",0,AQ206*IF($T220=справочники!$P$10,1,1+IF(Главная!$N$19=справочники!$N$12,0,Главная!$N$23)))</f>
        <v>0</v>
      </c>
      <c r="AR220" s="249">
        <f>IF(AR$8="",0,AR206*IF($T220=справочники!$P$10,1,1+IF(Главная!$N$19=справочники!$N$12,0,Главная!$N$23)))</f>
        <v>0</v>
      </c>
      <c r="AS220" s="249">
        <f>IF(AS$8="",0,AS206*IF($T220=справочники!$P$10,1,1+IF(Главная!$N$19=справочники!$N$12,0,Главная!$N$23)))</f>
        <v>0</v>
      </c>
      <c r="AT220" s="249">
        <f>IF(AT$8="",0,AT206*IF($T220=справочники!$P$10,1,1+IF(Главная!$N$19=справочники!$N$12,0,Главная!$N$23)))</f>
        <v>0</v>
      </c>
      <c r="AU220" s="249">
        <f>IF(AU$8="",0,AU206*IF($T220=справочники!$P$10,1,1+IF(Главная!$N$19=справочники!$N$12,0,Главная!$N$23)))</f>
        <v>0</v>
      </c>
      <c r="AV220" s="249">
        <f>IF(AV$8="",0,AV206*IF($T220=справочники!$P$10,1,1+IF(Главная!$N$19=справочники!$N$12,0,Главная!$N$23)))</f>
        <v>0</v>
      </c>
      <c r="AW220" s="249">
        <f>IF(AW$8="",0,AW206*IF($T220=справочники!$P$10,1,1+IF(Главная!$N$19=справочники!$N$12,0,Главная!$N$23)))</f>
        <v>0</v>
      </c>
      <c r="AX220" s="249">
        <f>IF(AX$8="",0,AX206*IF($T220=справочники!$P$10,1,1+IF(Главная!$N$19=справочники!$N$12,0,Главная!$N$23)))</f>
        <v>0</v>
      </c>
      <c r="AY220" s="249">
        <f>IF(AY$8="",0,AY206*IF($T220=справочники!$P$10,1,1+IF(Главная!$N$19=справочники!$N$12,0,Главная!$N$23)))</f>
        <v>0</v>
      </c>
      <c r="AZ220" s="249">
        <f>IF(AZ$8="",0,AZ206*IF($T220=справочники!$P$10,1,1+IF(Главная!$N$19=справочники!$N$12,0,Главная!$N$23)))</f>
        <v>0</v>
      </c>
      <c r="BA220" s="249">
        <f>IF(BA$8="",0,BA206*IF($T220=справочники!$P$10,1,1+IF(Главная!$N$19=справочники!$N$12,0,Главная!$N$23)))</f>
        <v>0</v>
      </c>
      <c r="BB220" s="249">
        <f>IF(BB$8="",0,BB206*IF($T220=справочники!$P$10,1,1+IF(Главная!$N$19=справочники!$N$12,0,Главная!$N$23)))</f>
        <v>0</v>
      </c>
      <c r="BC220" s="249">
        <f>IF(BC$8="",0,BC206*IF($T220=справочники!$P$10,1,1+IF(Главная!$N$19=справочники!$N$12,0,Главная!$N$23)))</f>
        <v>0</v>
      </c>
      <c r="BD220" s="249">
        <f>IF(BD$8="",0,BD206*IF($T220=справочники!$P$10,1,1+IF(Главная!$N$19=справочники!$N$12,0,Главная!$N$23)))</f>
        <v>0</v>
      </c>
      <c r="BE220" s="249">
        <f>IF(BE$8="",0,BE206*IF($T220=справочники!$P$10,1,1+IF(Главная!$N$19=справочники!$N$12,0,Главная!$N$23)))</f>
        <v>0</v>
      </c>
      <c r="BF220" s="249">
        <f>IF(BF$8="",0,BF206*IF($T220=справочники!$P$10,1,1+IF(Главная!$N$19=справочники!$N$12,0,Главная!$N$23)))</f>
        <v>0</v>
      </c>
      <c r="BG220" s="249">
        <f>IF(BG$8="",0,BG206*IF($T220=справочники!$P$10,1,1+IF(Главная!$N$19=справочники!$N$12,0,Главная!$N$23)))</f>
        <v>0</v>
      </c>
      <c r="BH220" s="249">
        <f>IF(BH$8="",0,BH206*IF($T220=справочники!$P$10,1,1+IF(Главная!$N$19=справочники!$N$12,0,Главная!$N$23)))</f>
        <v>0</v>
      </c>
      <c r="BI220" s="249">
        <f>IF(BI$8="",0,BI206*IF($T220=справочники!$P$10,1,1+IF(Главная!$N$19=справочники!$N$12,0,Главная!$N$23)))</f>
        <v>0</v>
      </c>
      <c r="BJ220" s="249">
        <f>IF(BJ$8="",0,BJ206*IF($T220=справочники!$P$10,1,1+IF(Главная!$N$19=справочники!$N$12,0,Главная!$N$23)))</f>
        <v>0</v>
      </c>
      <c r="BK220" s="249">
        <f>IF(BK$8="",0,BK206*IF($T220=справочники!$P$10,1,1+IF(Главная!$N$19=справочники!$N$12,0,Главная!$N$23)))</f>
        <v>0</v>
      </c>
      <c r="BL220" s="249">
        <f>IF(BL$8="",0,BL206*IF($T220=справочники!$P$10,1,1+IF(Главная!$N$19=справочники!$N$12,0,Главная!$N$23)))</f>
        <v>0</v>
      </c>
      <c r="BM220" s="249">
        <f>IF(BM$8="",0,BM206*IF($T220=справочники!$P$10,1,1+IF(Главная!$N$19=справочники!$N$12,0,Главная!$N$23)))</f>
        <v>0</v>
      </c>
      <c r="BN220" s="249">
        <f>IF(BN$8="",0,BN206*IF($T220=справочники!$P$10,1,1+IF(Главная!$N$19=справочники!$N$12,0,Главная!$N$23)))</f>
        <v>0</v>
      </c>
      <c r="BO220" s="249">
        <f>IF(BO$8="",0,BO206*IF($T220=справочники!$P$10,1,1+IF(Главная!$N$19=справочники!$N$12,0,Главная!$N$23)))</f>
        <v>0</v>
      </c>
      <c r="BP220" s="249">
        <f>IF(BP$8="",0,BP206*IF($T220=справочники!$P$10,1,1+IF(Главная!$N$19=справочники!$N$12,0,Главная!$N$23)))</f>
        <v>0</v>
      </c>
      <c r="BQ220" s="249">
        <f>IF(BQ$8="",0,BQ206*IF($T220=справочники!$P$10,1,1+IF(Главная!$N$19=справочники!$N$12,0,Главная!$N$23)))</f>
        <v>0</v>
      </c>
      <c r="BR220" s="249">
        <f>IF(BR$8="",0,BR206*IF($T220=справочники!$P$10,1,1+IF(Главная!$N$19=справочники!$N$12,0,Главная!$N$23)))</f>
        <v>0</v>
      </c>
      <c r="BS220" s="249">
        <f>IF(BS$8="",0,BS206*IF($T220=справочники!$P$10,1,1+IF(Главная!$N$19=справочники!$N$12,0,Главная!$N$23)))</f>
        <v>0</v>
      </c>
      <c r="BT220" s="249">
        <f>IF(BT$8="",0,BT206*IF($T220=справочники!$P$10,1,1+IF(Главная!$N$19=справочники!$N$12,0,Главная!$N$23)))</f>
        <v>0</v>
      </c>
      <c r="BU220" s="249">
        <f>IF(BU$8="",0,BU206*IF($T220=справочники!$P$10,1,1+IF(Главная!$N$19=справочники!$N$12,0,Главная!$N$23)))</f>
        <v>0</v>
      </c>
      <c r="BV220" s="249">
        <f>IF(BV$8="",0,BV206*IF($T220=справочники!$P$10,1,1+IF(Главная!$N$19=справочники!$N$12,0,Главная!$N$23)))</f>
        <v>0</v>
      </c>
      <c r="BW220" s="249">
        <f>IF(BW$8="",0,BW206*IF($T220=справочники!$P$10,1,1+IF(Главная!$N$19=справочники!$N$12,0,Главная!$N$23)))</f>
        <v>0</v>
      </c>
      <c r="BX220" s="249">
        <f>IF(BX$8="",0,BX206*IF($T220=справочники!$P$10,1,1+IF(Главная!$N$19=справочники!$N$12,0,Главная!$N$23)))</f>
        <v>0</v>
      </c>
      <c r="BY220" s="249">
        <f>IF(BY$8="",0,BY206*IF($T220=справочники!$P$10,1,1+IF(Главная!$N$19=справочники!$N$12,0,Главная!$N$23)))</f>
        <v>0</v>
      </c>
      <c r="BZ220" s="249">
        <f>IF(BZ$8="",0,BZ206*IF($T220=справочники!$P$10,1,1+IF(Главная!$N$19=справочники!$N$12,0,Главная!$N$23)))</f>
        <v>0</v>
      </c>
      <c r="CA220" s="249">
        <f>IF(CA$8="",0,CA206*IF($T220=справочники!$P$10,1,1+IF(Главная!$N$19=справочники!$N$12,0,Главная!$N$23)))</f>
        <v>0</v>
      </c>
      <c r="CB220" s="249">
        <f>IF(CB$8="",0,CB206*IF($T220=справочники!$P$10,1,1+IF(Главная!$N$19=справочники!$N$12,0,Главная!$N$23)))</f>
        <v>0</v>
      </c>
      <c r="CC220" s="249">
        <f>IF(CC$8="",0,CC206*IF($T220=справочники!$P$10,1,1+IF(Главная!$N$19=справочники!$N$12,0,Главная!$N$23)))</f>
        <v>0</v>
      </c>
      <c r="CD220" s="249">
        <f>IF(CD$8="",0,CD206*IF($T220=справочники!$P$10,1,1+IF(Главная!$N$19=справочники!$N$12,0,Главная!$N$23)))</f>
        <v>0</v>
      </c>
      <c r="CE220" s="249">
        <f>IF(CE$8="",0,CE206*IF($T220=справочники!$P$10,1,1+IF(Главная!$N$19=справочники!$N$12,0,Главная!$N$23)))</f>
        <v>0</v>
      </c>
      <c r="CF220" s="249">
        <f>IF(CF$8="",0,CF206*IF($T220=справочники!$P$10,1,1+IF(Главная!$N$19=справочники!$N$12,0,Главная!$N$23)))</f>
        <v>0</v>
      </c>
      <c r="CG220" s="249">
        <f>IF(CG$8="",0,CG206*IF($T220=справочники!$P$10,1,1+IF(Главная!$N$19=справочники!$N$12,0,Главная!$N$23)))</f>
        <v>0</v>
      </c>
      <c r="CH220" s="249">
        <f>IF(CH$8="",0,CH206*IF($T220=справочники!$P$10,1,1+IF(Главная!$N$19=справочники!$N$12,0,Главная!$N$23)))</f>
        <v>0</v>
      </c>
      <c r="CI220" s="249">
        <f>IF(CI$8="",0,CI206*IF($T220=справочники!$P$10,1,1+IF(Главная!$N$19=справочники!$N$12,0,Главная!$N$23)))</f>
        <v>0</v>
      </c>
      <c r="CJ220" s="249">
        <f>IF(CJ$8="",0,CJ206*IF($T220=справочники!$P$10,1,1+IF(Главная!$N$19=справочники!$N$12,0,Главная!$N$23)))</f>
        <v>0</v>
      </c>
      <c r="CK220" s="249">
        <f>IF(CK$8="",0,CK206*IF($T220=справочники!$P$10,1,1+IF(Главная!$N$19=справочники!$N$12,0,Главная!$N$23)))</f>
        <v>0</v>
      </c>
      <c r="CL220" s="249">
        <f>IF(CL$8="",0,CL206*IF($T220=справочники!$P$10,1,1+IF(Главная!$N$19=справочники!$N$12,0,Главная!$N$23)))</f>
        <v>0</v>
      </c>
      <c r="CM220" s="249">
        <f>IF(CM$8="",0,CM206*IF($T220=справочники!$P$10,1,1+IF(Главная!$N$19=справочники!$N$12,0,Главная!$N$23)))</f>
        <v>0</v>
      </c>
      <c r="CN220" s="249">
        <f>IF(CN$8="",0,CN206*IF($T220=справочники!$P$10,1,1+IF(Главная!$N$19=справочники!$N$12,0,Главная!$N$23)))</f>
        <v>0</v>
      </c>
      <c r="CO220" s="249">
        <f>IF(CO$8="",0,CO206*IF($T220=справочники!$P$10,1,1+IF(Главная!$N$19=справочники!$N$12,0,Главная!$N$23)))</f>
        <v>0</v>
      </c>
      <c r="CP220" s="249">
        <f>IF(CP$8="",0,CP206*IF($T220=справочники!$P$10,1,1+IF(Главная!$N$19=справочники!$N$12,0,Главная!$N$23)))</f>
        <v>0</v>
      </c>
      <c r="CQ220" s="249">
        <f>IF(CQ$8="",0,CQ206*IF($T220=справочники!$P$10,1,1+IF(Главная!$N$19=справочники!$N$12,0,Главная!$N$23)))</f>
        <v>0</v>
      </c>
      <c r="CR220" s="249">
        <f>IF(CR$8="",0,CR206*IF($T220=справочники!$P$10,1,1+IF(Главная!$N$19=справочники!$N$12,0,Главная!$N$23)))</f>
        <v>0</v>
      </c>
      <c r="CS220" s="249">
        <f>IF(CS$8="",0,CS206*IF($T220=справочники!$P$10,1,1+IF(Главная!$N$19=справочники!$N$12,0,Главная!$N$23)))</f>
        <v>0</v>
      </c>
      <c r="CT220" s="249">
        <f>IF(CT$8="",0,CT206*IF($T220=справочники!$P$10,1,1+IF(Главная!$N$19=справочники!$N$12,0,Главная!$N$23)))</f>
        <v>0</v>
      </c>
      <c r="CU220" s="249">
        <f>IF(CU$8="",0,CU206*IF($T220=справочники!$P$10,1,1+IF(Главная!$N$19=справочники!$N$12,0,Главная!$N$23)))</f>
        <v>0</v>
      </c>
      <c r="CV220" s="249">
        <f>IF(CV$8="",0,CV206*IF($T220=справочники!$P$10,1,1+IF(Главная!$N$19=справочники!$N$12,0,Главная!$N$23)))</f>
        <v>0</v>
      </c>
      <c r="CW220" s="249">
        <f>IF(CW$8="",0,CW206*IF($T220=справочники!$P$10,1,1+IF(Главная!$N$19=справочники!$N$12,0,Главная!$N$23)))</f>
        <v>0</v>
      </c>
      <c r="CX220" s="249">
        <f>IF(CX$8="",0,CX206*IF($T220=справочники!$P$10,1,1+IF(Главная!$N$19=справочники!$N$12,0,Главная!$N$23)))</f>
        <v>0</v>
      </c>
      <c r="CY220" s="249">
        <f>IF(CY$8="",0,CY206*IF($T220=справочники!$P$10,1,1+IF(Главная!$N$19=справочники!$N$12,0,Главная!$N$23)))</f>
        <v>0</v>
      </c>
      <c r="CZ220" s="249">
        <f>IF(CZ$8="",0,CZ206*IF($T220=справочники!$P$10,1,1+IF(Главная!$N$19=справочники!$N$12,0,Главная!$N$23)))</f>
        <v>0</v>
      </c>
      <c r="DA220" s="249">
        <f>IF(DA$8="",0,DA206*IF($T220=справочники!$P$10,1,1+IF(Главная!$N$19=справочники!$N$12,0,Главная!$N$23)))</f>
        <v>0</v>
      </c>
      <c r="DB220" s="249">
        <f>IF(DB$8="",0,DB206*IF($T220=справочники!$P$10,1,1+IF(Главная!$N$19=справочники!$N$12,0,Главная!$N$23)))</f>
        <v>0</v>
      </c>
      <c r="DC220" s="249">
        <f>IF(DC$8="",0,DC206*IF($T220=справочники!$P$10,1,1+IF(Главная!$N$19=справочники!$N$12,0,Главная!$N$23)))</f>
        <v>0</v>
      </c>
      <c r="DD220" s="249">
        <f>IF(DD$8="",0,DD206*IF($T220=справочники!$P$10,1,1+IF(Главная!$N$19=справочники!$N$12,0,Главная!$N$23)))</f>
        <v>0</v>
      </c>
      <c r="DE220" s="249">
        <f>IF(DE$8="",0,DE206*IF($T220=справочники!$P$10,1,1+IF(Главная!$N$19=справочники!$N$12,0,Главная!$N$23)))</f>
        <v>0</v>
      </c>
      <c r="DF220" s="249">
        <f>IF(DF$8="",0,DF206*IF($T220=справочники!$P$10,1,1+IF(Главная!$N$19=справочники!$N$12,0,Главная!$N$23)))</f>
        <v>0</v>
      </c>
      <c r="DG220" s="249">
        <f>IF(DG$8="",0,DG206*IF($T220=справочники!$P$10,1,1+IF(Главная!$N$19=справочники!$N$12,0,Главная!$N$23)))</f>
        <v>0</v>
      </c>
      <c r="DH220" s="249">
        <f>IF(DH$8="",0,DH206*IF($T220=справочники!$P$10,1,1+IF(Главная!$N$19=справочники!$N$12,0,Главная!$N$23)))</f>
        <v>0</v>
      </c>
      <c r="DI220" s="249">
        <f>IF(DI$8="",0,DI206*IF($T220=справочники!$P$10,1,1+IF(Главная!$N$19=справочники!$N$12,0,Главная!$N$23)))</f>
        <v>0</v>
      </c>
      <c r="DJ220" s="249">
        <f>IF(DJ$8="",0,DJ206*IF($T220=справочники!$P$10,1,1+IF(Главная!$N$19=справочники!$N$12,0,Главная!$N$23)))</f>
        <v>0</v>
      </c>
      <c r="DK220" s="249">
        <f>IF(DK$8="",0,DK206*IF($T220=справочники!$P$10,1,1+IF(Главная!$N$19=справочники!$N$12,0,Главная!$N$23)))</f>
        <v>0</v>
      </c>
      <c r="DL220" s="249">
        <f>IF(DL$8="",0,DL206*IF($T220=справочники!$P$10,1,1+IF(Главная!$N$19=справочники!$N$12,0,Главная!$N$23)))</f>
        <v>0</v>
      </c>
      <c r="DM220" s="249">
        <f>IF(DM$8="",0,DM206*IF($T220=справочники!$P$10,1,1+IF(Главная!$N$19=справочники!$N$12,0,Главная!$N$23)))</f>
        <v>0</v>
      </c>
      <c r="DN220" s="249">
        <f>IF(DN$8="",0,DN206*IF($T220=справочники!$P$10,1,1+IF(Главная!$N$19=справочники!$N$12,0,Главная!$N$23)))</f>
        <v>0</v>
      </c>
      <c r="DO220" s="249">
        <f>IF(DO$8="",0,DO206*IF($T220=справочники!$P$10,1,1+IF(Главная!$N$19=справочники!$N$12,0,Главная!$N$23)))</f>
        <v>0</v>
      </c>
      <c r="DP220" s="249">
        <f>IF(DP$8="",0,DP206*IF($T220=справочники!$P$10,1,1+IF(Главная!$N$19=справочники!$N$12,0,Главная!$N$23)))</f>
        <v>0</v>
      </c>
      <c r="DQ220" s="249">
        <f>IF(DQ$8="",0,DQ206*IF($T220=справочники!$P$10,1,1+IF(Главная!$N$19=справочники!$N$12,0,Главная!$N$23)))</f>
        <v>0</v>
      </c>
      <c r="DR220" s="249">
        <f>IF(DR$8="",0,DR206*IF($T220=справочники!$P$10,1,1+IF(Главная!$N$19=справочники!$N$12,0,Главная!$N$23)))</f>
        <v>0</v>
      </c>
      <c r="DS220" s="249">
        <f>IF(DS$8="",0,DS206*IF($T220=справочники!$P$10,1,1+IF(Главная!$N$19=справочники!$N$12,0,Главная!$N$23)))</f>
        <v>0</v>
      </c>
      <c r="DT220" s="249">
        <f>IF(DT$8="",0,DT206*IF($T220=справочники!$P$10,1,1+IF(Главная!$N$19=справочники!$N$12,0,Главная!$N$23)))</f>
        <v>0</v>
      </c>
      <c r="DU220" s="249">
        <f>IF(DU$8="",0,DU206*IF($T220=справочники!$P$10,1,1+IF(Главная!$N$19=справочники!$N$12,0,Главная!$N$23)))</f>
        <v>0</v>
      </c>
      <c r="DV220" s="249">
        <f>IF(DV$8="",0,DV206*IF($T220=справочники!$P$10,1,1+IF(Главная!$N$19=справочники!$N$12,0,Главная!$N$23)))</f>
        <v>0</v>
      </c>
      <c r="DW220" s="249">
        <f>IF(DW$8="",0,DW206*IF($T220=справочники!$P$10,1,1+IF(Главная!$N$19=справочники!$N$12,0,Главная!$N$23)))</f>
        <v>0</v>
      </c>
      <c r="DX220" s="249">
        <f>IF(DX$8="",0,DX206*IF($T220=справочники!$P$10,1,1+IF(Главная!$N$19=справочники!$N$12,0,Главная!$N$23)))</f>
        <v>0</v>
      </c>
      <c r="DY220" s="249">
        <f>IF(DY$8="",0,DY206*IF($T220=справочники!$P$10,1,1+IF(Главная!$N$19=справочники!$N$12,0,Главная!$N$23)))</f>
        <v>0</v>
      </c>
      <c r="DZ220" s="249">
        <f>IF(DZ$8="",0,DZ206*IF($T220=справочники!$P$10,1,1+IF(Главная!$N$19=справочники!$N$12,0,Главная!$N$23)))</f>
        <v>0</v>
      </c>
      <c r="EA220" s="249">
        <f>IF(EA$8="",0,EA206*IF($T220=справочники!$P$10,1,1+IF(Главная!$N$19=справочники!$N$12,0,Главная!$N$23)))</f>
        <v>0</v>
      </c>
      <c r="EB220" s="249">
        <f>IF(EB$8="",0,EB206*IF($T220=справочники!$P$10,1,1+IF(Главная!$N$19=справочники!$N$12,0,Главная!$N$23)))</f>
        <v>0</v>
      </c>
      <c r="EC220" s="249">
        <f>IF(EC$8="",0,EC206*IF($T220=справочники!$P$10,1,1+IF(Главная!$N$19=справочники!$N$12,0,Главная!$N$23)))</f>
        <v>0</v>
      </c>
      <c r="ED220" s="249">
        <f>IF(ED$8="",0,ED206*IF($T220=справочники!$P$10,1,1+IF(Главная!$N$19=справочники!$N$12,0,Главная!$N$23)))</f>
        <v>0</v>
      </c>
      <c r="EE220" s="249">
        <f>IF(EE$8="",0,EE206*IF($T220=справочники!$P$10,1,1+IF(Главная!$N$19=справочники!$N$12,0,Главная!$N$23)))</f>
        <v>0</v>
      </c>
      <c r="EF220" s="249">
        <f>IF(EF$8="",0,EF206*IF($T220=справочники!$P$10,1,1+IF(Главная!$N$19=справочники!$N$12,0,Главная!$N$23)))</f>
        <v>0</v>
      </c>
      <c r="EG220" s="249">
        <f>IF(EG$8="",0,EG206*IF($T220=справочники!$P$10,1,1+IF(Главная!$N$19=справочники!$N$12,0,Главная!$N$23)))</f>
        <v>0</v>
      </c>
      <c r="EH220" s="249">
        <f>IF(EH$8="",0,EH206*IF($T220=справочники!$P$10,1,1+IF(Главная!$N$19=справочники!$N$12,0,Главная!$N$23)))</f>
        <v>0</v>
      </c>
      <c r="EI220" s="249">
        <f>IF(EI$8="",0,EI206*IF($T220=справочники!$P$10,1,1+IF(Главная!$N$19=справочники!$N$12,0,Главная!$N$23)))</f>
        <v>0</v>
      </c>
      <c r="EJ220" s="249">
        <f>IF(EJ$8="",0,EJ206*IF($T220=справочники!$P$10,1,1+IF(Главная!$N$19=справочники!$N$12,0,Главная!$N$23)))</f>
        <v>0</v>
      </c>
      <c r="EK220" s="249">
        <f>IF(EK$8="",0,EK206*IF($T220=справочники!$P$10,1,1+IF(Главная!$N$19=справочники!$N$12,0,Главная!$N$23)))</f>
        <v>0</v>
      </c>
      <c r="EL220" s="249">
        <f>IF(EL$8="",0,EL206*IF($T220=справочники!$P$10,1,1+IF(Главная!$N$19=справочники!$N$12,0,Главная!$N$23)))</f>
        <v>0</v>
      </c>
      <c r="EM220" s="249">
        <f>IF(EM$8="",0,EM206*IF($T220=справочники!$P$10,1,1+IF(Главная!$N$19=справочники!$N$12,0,Главная!$N$23)))</f>
        <v>0</v>
      </c>
      <c r="EN220" s="249">
        <f>IF(EN$8="",0,EN206*IF($T220=справочники!$P$10,1,1+IF(Главная!$N$19=справочники!$N$12,0,Главная!$N$23)))</f>
        <v>0</v>
      </c>
      <c r="EO220" s="249">
        <f>IF(EO$8="",0,EO206*IF($T220=справочники!$P$10,1,1+IF(Главная!$N$19=справочники!$N$12,0,Главная!$N$23)))</f>
        <v>0</v>
      </c>
      <c r="EP220" s="249">
        <f>IF(EP$8="",0,EP206*IF($T220=справочники!$P$10,1,1+IF(Главная!$N$19=справочники!$N$12,0,Главная!$N$23)))</f>
        <v>0</v>
      </c>
      <c r="EQ220" s="249">
        <f>IF(EQ$8="",0,EQ206*IF($T220=справочники!$P$10,1,1+IF(Главная!$N$19=справочники!$N$12,0,Главная!$N$23)))</f>
        <v>0</v>
      </c>
      <c r="ER220" s="249">
        <f>IF(ER$8="",0,ER206*IF($T220=справочники!$P$10,1,1+IF(Главная!$N$19=справочники!$N$12,0,Главная!$N$23)))</f>
        <v>0</v>
      </c>
      <c r="ES220" s="249">
        <f>IF(ES$8="",0,ES206*IF($T220=справочники!$P$10,1,1+IF(Главная!$N$19=справочники!$N$12,0,Главная!$N$23)))</f>
        <v>0</v>
      </c>
      <c r="ET220" s="249">
        <f>IF(ET$8="",0,ET206*IF($T220=справочники!$P$10,1,1+IF(Главная!$N$19=справочники!$N$12,0,Главная!$N$23)))</f>
        <v>0</v>
      </c>
      <c r="EU220" s="249">
        <f>IF(EU$8="",0,EU206*IF($T220=справочники!$P$10,1,1+IF(Главная!$N$19=справочники!$N$12,0,Главная!$N$23)))</f>
        <v>0</v>
      </c>
      <c r="EV220" s="249">
        <f>IF(EV$8="",0,EV206*IF($T220=справочники!$P$10,1,1+IF(Главная!$N$19=справочники!$N$12,0,Главная!$N$23)))</f>
        <v>0</v>
      </c>
      <c r="EW220" s="249">
        <f>IF(EW$8="",0,EW206*IF($T220=справочники!$P$10,1,1+IF(Главная!$N$19=справочники!$N$12,0,Главная!$N$23)))</f>
        <v>0</v>
      </c>
      <c r="EX220" s="249">
        <f>IF(EX$8="",0,EX206*IF($T220=справочники!$P$10,1,1+IF(Главная!$N$19=справочники!$N$12,0,Главная!$N$23)))</f>
        <v>0</v>
      </c>
      <c r="EY220" s="249">
        <f>IF(EY$8="",0,EY206*IF($T220=справочники!$P$10,1,1+IF(Главная!$N$19=справочники!$N$12,0,Главная!$N$23)))</f>
        <v>0</v>
      </c>
      <c r="EZ220" s="249">
        <f>IF(EZ$8="",0,EZ206*IF($T220=справочники!$P$10,1,1+IF(Главная!$N$19=справочники!$N$12,0,Главная!$N$23)))</f>
        <v>0</v>
      </c>
      <c r="FA220" s="249">
        <f>IF(FA$8="",0,FA206*IF($T220=справочники!$P$10,1,1+IF(Главная!$N$19=справочники!$N$12,0,Главная!$N$23)))</f>
        <v>0</v>
      </c>
      <c r="FB220" s="249">
        <f>IF(FB$8="",0,FB206*IF($T220=справочники!$P$10,1,1+IF(Главная!$N$19=справочники!$N$12,0,Главная!$N$23)))</f>
        <v>0</v>
      </c>
      <c r="FC220" s="249">
        <f>IF(FC$8="",0,FC206*IF($T220=справочники!$P$10,1,1+IF(Главная!$N$19=справочники!$N$12,0,Главная!$N$23)))</f>
        <v>0</v>
      </c>
      <c r="FD220" s="249">
        <f>IF(FD$8="",0,FD206*IF($T220=справочники!$P$10,1,1+IF(Главная!$N$19=справочники!$N$12,0,Главная!$N$23)))</f>
        <v>0</v>
      </c>
      <c r="FE220" s="249">
        <f>IF(FE$8="",0,FE206*IF($T220=справочники!$P$10,1,1+IF(Главная!$N$19=справочники!$N$12,0,Главная!$N$23)))</f>
        <v>0</v>
      </c>
      <c r="FF220" s="249">
        <f>IF(FF$8="",0,FF206*IF($T220=справочники!$P$10,1,1+IF(Главная!$N$19=справочники!$N$12,0,Главная!$N$23)))</f>
        <v>0</v>
      </c>
      <c r="FG220" s="249">
        <f>IF(FG$8="",0,FG206*IF($T220=справочники!$P$10,1,1+IF(Главная!$N$19=справочники!$N$12,0,Главная!$N$23)))</f>
        <v>0</v>
      </c>
      <c r="FH220" s="249">
        <f>IF(FH$8="",0,FH206*IF($T220=справочники!$P$10,1,1+IF(Главная!$N$19=справочники!$N$12,0,Главная!$N$23)))</f>
        <v>0</v>
      </c>
      <c r="FI220" s="249">
        <f>IF(FI$8="",0,FI206*IF($T220=справочники!$P$10,1,1+IF(Главная!$N$19=справочники!$N$12,0,Главная!$N$23)))</f>
        <v>0</v>
      </c>
      <c r="FJ220" s="249">
        <f>IF(FJ$8="",0,FJ206*IF($T220=справочники!$P$10,1,1+IF(Главная!$N$19=справочники!$N$12,0,Главная!$N$23)))</f>
        <v>0</v>
      </c>
      <c r="FK220" s="249">
        <f>IF(FK$8="",0,FK206*IF($T220=справочники!$P$10,1,1+IF(Главная!$N$19=справочники!$N$12,0,Главная!$N$23)))</f>
        <v>0</v>
      </c>
      <c r="FL220" s="249">
        <f>IF(FL$8="",0,FL206*IF($T220=справочники!$P$10,1,1+IF(Главная!$N$19=справочники!$N$12,0,Главная!$N$23)))</f>
        <v>0</v>
      </c>
      <c r="FM220" s="249">
        <f>IF(FM$8="",0,FM206*IF($T220=справочники!$P$10,1,1+IF(Главная!$N$19=справочники!$N$12,0,Главная!$N$23)))</f>
        <v>0</v>
      </c>
      <c r="FN220" s="249">
        <f>IF(FN$8="",0,FN206*IF($T220=справочники!$P$10,1,1+IF(Главная!$N$19=справочники!$N$12,0,Главная!$N$23)))</f>
        <v>0</v>
      </c>
      <c r="FO220" s="249">
        <f>IF(FO$8="",0,FO206*IF($T220=справочники!$P$10,1,1+IF(Главная!$N$19=справочники!$N$12,0,Главная!$N$23)))</f>
        <v>0</v>
      </c>
      <c r="FP220" s="249">
        <f>IF(FP$8="",0,FP206*IF($T220=справочники!$P$10,1,1+IF(Главная!$N$19=справочники!$N$12,0,Главная!$N$23)))</f>
        <v>0</v>
      </c>
      <c r="FQ220" s="249">
        <f>IF(FQ$8="",0,FQ206*IF($T220=справочники!$P$10,1,1+IF(Главная!$N$19=справочники!$N$12,0,Главная!$N$23)))</f>
        <v>0</v>
      </c>
      <c r="FR220" s="249">
        <f>IF(FR$8="",0,FR206*IF($T220=справочники!$P$10,1,1+IF(Главная!$N$19=справочники!$N$12,0,Главная!$N$23)))</f>
        <v>0</v>
      </c>
      <c r="FS220" s="249">
        <f>IF(FS$8="",0,FS206*IF($T220=справочники!$P$10,1,1+IF(Главная!$N$19=справочники!$N$12,0,Главная!$N$23)))</f>
        <v>0</v>
      </c>
      <c r="FT220" s="249">
        <f>IF(FT$8="",0,FT206*IF($T220=справочники!$P$10,1,1+IF(Главная!$N$19=справочники!$N$12,0,Главная!$N$23)))</f>
        <v>0</v>
      </c>
      <c r="FU220" s="249">
        <f>IF(FU$8="",0,FU206*IF($T220=справочники!$P$10,1,1+IF(Главная!$N$19=справочники!$N$12,0,Главная!$N$23)))</f>
        <v>0</v>
      </c>
      <c r="FV220" s="249">
        <f>IF(FV$8="",0,FV206*IF($T220=справочники!$P$10,1,1+IF(Главная!$N$19=справочники!$N$12,0,Главная!$N$23)))</f>
        <v>0</v>
      </c>
      <c r="FW220" s="249">
        <f>IF(FW$8="",0,FW206*IF($T220=справочники!$P$10,1,1+IF(Главная!$N$19=справочники!$N$12,0,Главная!$N$23)))</f>
        <v>0</v>
      </c>
      <c r="FX220" s="249">
        <f>IF(FX$8="",0,FX206*IF($T220=справочники!$P$10,1,1+IF(Главная!$N$19=справочники!$N$12,0,Главная!$N$23)))</f>
        <v>0</v>
      </c>
      <c r="FY220" s="249">
        <f>IF(FY$8="",0,FY206*IF($T220=справочники!$P$10,1,1+IF(Главная!$N$19=справочники!$N$12,0,Главная!$N$23)))</f>
        <v>0</v>
      </c>
      <c r="FZ220" s="249">
        <f>IF(FZ$8="",0,FZ206*IF($T220=справочники!$P$10,1,1+IF(Главная!$N$19=справочники!$N$12,0,Главная!$N$23)))</f>
        <v>0</v>
      </c>
      <c r="GA220" s="249">
        <f>IF(GA$8="",0,GA206*IF($T220=справочники!$P$10,1,1+IF(Главная!$N$19=справочники!$N$12,0,Главная!$N$23)))</f>
        <v>0</v>
      </c>
      <c r="GB220" s="249">
        <f>IF(GB$8="",0,GB206*IF($T220=справочники!$P$10,1,1+IF(Главная!$N$19=справочники!$N$12,0,Главная!$N$23)))</f>
        <v>0</v>
      </c>
      <c r="GC220" s="249">
        <f>IF(GC$8="",0,GC206*IF($T220=справочники!$P$10,1,1+IF(Главная!$N$19=справочники!$N$12,0,Главная!$N$23)))</f>
        <v>0</v>
      </c>
      <c r="GD220" s="249">
        <f>IF(GD$8="",0,GD206*IF($T220=справочники!$P$10,1,1+IF(Главная!$N$19=справочники!$N$12,0,Главная!$N$23)))</f>
        <v>0</v>
      </c>
      <c r="GE220" s="249">
        <f>IF(GE$8="",0,GE206*IF($T220=справочники!$P$10,1,1+IF(Главная!$N$19=справочники!$N$12,0,Главная!$N$23)))</f>
        <v>0</v>
      </c>
      <c r="GF220" s="249">
        <f>IF(GF$8="",0,GF206*IF($T220=справочники!$P$10,1,1+IF(Главная!$N$19=справочники!$N$12,0,Главная!$N$23)))</f>
        <v>0</v>
      </c>
      <c r="GG220" s="249">
        <f>IF(GG$8="",0,GG206*IF($T220=справочники!$P$10,1,1+IF(Главная!$N$19=справочники!$N$12,0,Главная!$N$23)))</f>
        <v>0</v>
      </c>
      <c r="GH220" s="249">
        <f>IF(GH$8="",0,GH206*IF($T220=справочники!$P$10,1,1+IF(Главная!$N$19=справочники!$N$12,0,Главная!$N$23)))</f>
        <v>0</v>
      </c>
      <c r="GI220" s="249">
        <f>IF(GI$8="",0,GI206*IF($T220=справочники!$P$10,1,1+IF(Главная!$N$19=справочники!$N$12,0,Главная!$N$23)))</f>
        <v>0</v>
      </c>
      <c r="GJ220" s="249">
        <f>IF(GJ$8="",0,GJ206*IF($T220=справочники!$P$10,1,1+IF(Главная!$N$19=справочники!$N$12,0,Главная!$N$23)))</f>
        <v>0</v>
      </c>
      <c r="GK220" s="249">
        <f>IF(GK$8="",0,GK206*IF($T220=справочники!$P$10,1,1+IF(Главная!$N$19=справочники!$N$12,0,Главная!$N$23)))</f>
        <v>0</v>
      </c>
      <c r="GL220" s="249">
        <f>IF(GL$8="",0,GL206*IF($T220=справочники!$P$10,1,1+IF(Главная!$N$19=справочники!$N$12,0,Главная!$N$23)))</f>
        <v>0</v>
      </c>
      <c r="GM220" s="249">
        <f>IF(GM$8="",0,GM206*IF($T220=справочники!$P$10,1,1+IF(Главная!$N$19=справочники!$N$12,0,Главная!$N$23)))</f>
        <v>0</v>
      </c>
      <c r="GN220" s="249">
        <f>IF(GN$8="",0,GN206*IF($T220=справочники!$P$10,1,1+IF(Главная!$N$19=справочники!$N$12,0,Главная!$N$23)))</f>
        <v>0</v>
      </c>
      <c r="GO220" s="249">
        <f>IF(GO$8="",0,GO206*IF($T220=справочники!$P$10,1,1+IF(Главная!$N$19=справочники!$N$12,0,Главная!$N$23)))</f>
        <v>0</v>
      </c>
      <c r="GP220" s="249">
        <f>IF(GP$8="",0,GP206*IF($T220=справочники!$P$10,1,1+IF(Главная!$N$19=справочники!$N$12,0,Главная!$N$23)))</f>
        <v>0</v>
      </c>
      <c r="GQ220" s="249">
        <f>IF(GQ$8="",0,GQ206*IF($T220=справочники!$P$10,1,1+IF(Главная!$N$19=справочники!$N$12,0,Главная!$N$23)))</f>
        <v>0</v>
      </c>
      <c r="GR220" s="249">
        <f>IF(GR$8="",0,GR206*IF($T220=справочники!$P$10,1,1+IF(Главная!$N$19=справочники!$N$12,0,Главная!$N$23)))</f>
        <v>0</v>
      </c>
      <c r="GS220" s="249">
        <f>IF(GS$8="",0,GS206*IF($T220=справочники!$P$10,1,1+IF(Главная!$N$19=справочники!$N$12,0,Главная!$N$23)))</f>
        <v>0</v>
      </c>
      <c r="GT220" s="249">
        <f>IF(GT$8="",0,GT206*IF($T220=справочники!$P$10,1,1+IF(Главная!$N$19=справочники!$N$12,0,Главная!$N$23)))</f>
        <v>0</v>
      </c>
      <c r="GU220" s="249">
        <f>IF(GU$8="",0,GU206*IF($T220=справочники!$P$10,1,1+IF(Главная!$N$19=справочники!$N$12,0,Главная!$N$23)))</f>
        <v>0</v>
      </c>
      <c r="GV220" s="249">
        <f>IF(GV$8="",0,GV206*IF($T220=справочники!$P$10,1,1+IF(Главная!$N$19=справочники!$N$12,0,Главная!$N$23)))</f>
        <v>0</v>
      </c>
      <c r="GW220" s="249">
        <f>IF(GW$8="",0,GW206*IF($T220=справочники!$P$10,1,1+IF(Главная!$N$19=справочники!$N$12,0,Главная!$N$23)))</f>
        <v>0</v>
      </c>
      <c r="GX220" s="249">
        <f>IF(GX$8="",0,GX206*IF($T220=справочники!$P$10,1,1+IF(Главная!$N$19=справочники!$N$12,0,Главная!$N$23)))</f>
        <v>0</v>
      </c>
      <c r="GY220" s="249">
        <f>IF(GY$8="",0,GY206*IF($T220=справочники!$P$10,1,1+IF(Главная!$N$19=справочники!$N$12,0,Главная!$N$23)))</f>
        <v>0</v>
      </c>
      <c r="GZ220" s="249">
        <f>IF(GZ$8="",0,GZ206*IF($T220=справочники!$P$10,1,1+IF(Главная!$N$19=справочники!$N$12,0,Главная!$N$23)))</f>
        <v>0</v>
      </c>
      <c r="HA220" s="228"/>
      <c r="HB220" s="228"/>
    </row>
    <row r="221" spans="1:210" s="239" customFormat="1" ht="10.199999999999999">
      <c r="A221" s="228"/>
      <c r="B221" s="229"/>
      <c r="C221" s="228"/>
      <c r="D221" s="229"/>
      <c r="E221" s="272" t="str">
        <f>IF(OR(Главная!$N$19=справочники!$N$13,Главная!$N$19=справочники!$N$14),"",IF(T221=справочники!$P$10,"","ндс(-)"))</f>
        <v>ндс(-)</v>
      </c>
      <c r="F221" s="116"/>
      <c r="G221" s="231"/>
      <c r="H221" s="228"/>
      <c r="I221" s="228" t="str">
        <f t="shared" si="1019"/>
        <v>Закупки сырья, материалов и проч. с/ст ингредиентов</v>
      </c>
      <c r="J221" s="228"/>
      <c r="K221" s="228"/>
      <c r="L221" s="228"/>
      <c r="M221" s="232"/>
      <c r="N221" s="233" t="str">
        <f t="shared" si="1020"/>
        <v/>
      </c>
      <c r="O221" s="228"/>
      <c r="P221" s="231"/>
      <c r="Q221" s="228" t="s">
        <v>26</v>
      </c>
      <c r="R221" s="228"/>
      <c r="S221" s="235"/>
      <c r="T221" s="233" t="str">
        <f>IF(T128="",справочники!$P$9,T128)</f>
        <v>облагается НДС</v>
      </c>
      <c r="U221" s="228"/>
      <c r="V221" s="228"/>
      <c r="W221" s="235">
        <f t="shared" si="1021"/>
        <v>0</v>
      </c>
      <c r="X221" s="236"/>
      <c r="Y221" s="231"/>
      <c r="Z221" s="237"/>
      <c r="AA221" s="249">
        <f>IF(AA$8="",0,AA207*IF($T221=справочники!$P$10,1,1+IF(Главная!$N$19=справочники!$N$12,0,Главная!$N$23)))</f>
        <v>0</v>
      </c>
      <c r="AB221" s="249">
        <f>IF(AB$8="",0,AB207*IF($T221=справочники!$P$10,1,1+IF(Главная!$N$19=справочники!$N$12,0,Главная!$N$23)))</f>
        <v>0</v>
      </c>
      <c r="AC221" s="249">
        <f>IF(AC$8="",0,AC207*IF($T221=справочники!$P$10,1,1+IF(Главная!$N$19=справочники!$N$12,0,Главная!$N$23)))</f>
        <v>0</v>
      </c>
      <c r="AD221" s="249">
        <f>IF(AD$8="",0,AD207*IF($T221=справочники!$P$10,1,1+IF(Главная!$N$19=справочники!$N$12,0,Главная!$N$23)))</f>
        <v>0</v>
      </c>
      <c r="AE221" s="249">
        <f>IF(AE$8="",0,AE207*IF($T221=справочники!$P$10,1,1+IF(Главная!$N$19=справочники!$N$12,0,Главная!$N$23)))</f>
        <v>0</v>
      </c>
      <c r="AF221" s="249">
        <f>IF(AF$8="",0,AF207*IF($T221=справочники!$P$10,1,1+IF(Главная!$N$19=справочники!$N$12,0,Главная!$N$23)))</f>
        <v>0</v>
      </c>
      <c r="AG221" s="249">
        <f>IF(AG$8="",0,AG207*IF($T221=справочники!$P$10,1,1+IF(Главная!$N$19=справочники!$N$12,0,Главная!$N$23)))</f>
        <v>0</v>
      </c>
      <c r="AH221" s="249">
        <f>IF(AH$8="",0,AH207*IF($T221=справочники!$P$10,1,1+IF(Главная!$N$19=справочники!$N$12,0,Главная!$N$23)))</f>
        <v>0</v>
      </c>
      <c r="AI221" s="249">
        <f>IF(AI$8="",0,AI207*IF($T221=справочники!$P$10,1,1+IF(Главная!$N$19=справочники!$N$12,0,Главная!$N$23)))</f>
        <v>0</v>
      </c>
      <c r="AJ221" s="249">
        <f>IF(AJ$8="",0,AJ207*IF($T221=справочники!$P$10,1,1+IF(Главная!$N$19=справочники!$N$12,0,Главная!$N$23)))</f>
        <v>0</v>
      </c>
      <c r="AK221" s="249">
        <f>IF(AK$8="",0,AK207*IF($T221=справочники!$P$10,1,1+IF(Главная!$N$19=справочники!$N$12,0,Главная!$N$23)))</f>
        <v>0</v>
      </c>
      <c r="AL221" s="249">
        <f>IF(AL$8="",0,AL207*IF($T221=справочники!$P$10,1,1+IF(Главная!$N$19=справочники!$N$12,0,Главная!$N$23)))</f>
        <v>0</v>
      </c>
      <c r="AM221" s="249">
        <f>IF(AM$8="",0,AM207*IF($T221=справочники!$P$10,1,1+IF(Главная!$N$19=справочники!$N$12,0,Главная!$N$23)))</f>
        <v>0</v>
      </c>
      <c r="AN221" s="249">
        <f>IF(AN$8="",0,AN207*IF($T221=справочники!$P$10,1,1+IF(Главная!$N$19=справочники!$N$12,0,Главная!$N$23)))</f>
        <v>0</v>
      </c>
      <c r="AO221" s="249">
        <f>IF(AO$8="",0,AO207*IF($T221=справочники!$P$10,1,1+IF(Главная!$N$19=справочники!$N$12,0,Главная!$N$23)))</f>
        <v>0</v>
      </c>
      <c r="AP221" s="249">
        <f>IF(AP$8="",0,AP207*IF($T221=справочники!$P$10,1,1+IF(Главная!$N$19=справочники!$N$12,0,Главная!$N$23)))</f>
        <v>0</v>
      </c>
      <c r="AQ221" s="249">
        <f>IF(AQ$8="",0,AQ207*IF($T221=справочники!$P$10,1,1+IF(Главная!$N$19=справочники!$N$12,0,Главная!$N$23)))</f>
        <v>0</v>
      </c>
      <c r="AR221" s="249">
        <f>IF(AR$8="",0,AR207*IF($T221=справочники!$P$10,1,1+IF(Главная!$N$19=справочники!$N$12,0,Главная!$N$23)))</f>
        <v>0</v>
      </c>
      <c r="AS221" s="249">
        <f>IF(AS$8="",0,AS207*IF($T221=справочники!$P$10,1,1+IF(Главная!$N$19=справочники!$N$12,0,Главная!$N$23)))</f>
        <v>0</v>
      </c>
      <c r="AT221" s="249">
        <f>IF(AT$8="",0,AT207*IF($T221=справочники!$P$10,1,1+IF(Главная!$N$19=справочники!$N$12,0,Главная!$N$23)))</f>
        <v>0</v>
      </c>
      <c r="AU221" s="249">
        <f>IF(AU$8="",0,AU207*IF($T221=справочники!$P$10,1,1+IF(Главная!$N$19=справочники!$N$12,0,Главная!$N$23)))</f>
        <v>0</v>
      </c>
      <c r="AV221" s="249">
        <f>IF(AV$8="",0,AV207*IF($T221=справочники!$P$10,1,1+IF(Главная!$N$19=справочники!$N$12,0,Главная!$N$23)))</f>
        <v>0</v>
      </c>
      <c r="AW221" s="249">
        <f>IF(AW$8="",0,AW207*IF($T221=справочники!$P$10,1,1+IF(Главная!$N$19=справочники!$N$12,0,Главная!$N$23)))</f>
        <v>0</v>
      </c>
      <c r="AX221" s="249">
        <f>IF(AX$8="",0,AX207*IF($T221=справочники!$P$10,1,1+IF(Главная!$N$19=справочники!$N$12,0,Главная!$N$23)))</f>
        <v>0</v>
      </c>
      <c r="AY221" s="249">
        <f>IF(AY$8="",0,AY207*IF($T221=справочники!$P$10,1,1+IF(Главная!$N$19=справочники!$N$12,0,Главная!$N$23)))</f>
        <v>0</v>
      </c>
      <c r="AZ221" s="249">
        <f>IF(AZ$8="",0,AZ207*IF($T221=справочники!$P$10,1,1+IF(Главная!$N$19=справочники!$N$12,0,Главная!$N$23)))</f>
        <v>0</v>
      </c>
      <c r="BA221" s="249">
        <f>IF(BA$8="",0,BA207*IF($T221=справочники!$P$10,1,1+IF(Главная!$N$19=справочники!$N$12,0,Главная!$N$23)))</f>
        <v>0</v>
      </c>
      <c r="BB221" s="249">
        <f>IF(BB$8="",0,BB207*IF($T221=справочники!$P$10,1,1+IF(Главная!$N$19=справочники!$N$12,0,Главная!$N$23)))</f>
        <v>0</v>
      </c>
      <c r="BC221" s="249">
        <f>IF(BC$8="",0,BC207*IF($T221=справочники!$P$10,1,1+IF(Главная!$N$19=справочники!$N$12,0,Главная!$N$23)))</f>
        <v>0</v>
      </c>
      <c r="BD221" s="249">
        <f>IF(BD$8="",0,BD207*IF($T221=справочники!$P$10,1,1+IF(Главная!$N$19=справочники!$N$12,0,Главная!$N$23)))</f>
        <v>0</v>
      </c>
      <c r="BE221" s="249">
        <f>IF(BE$8="",0,BE207*IF($T221=справочники!$P$10,1,1+IF(Главная!$N$19=справочники!$N$12,0,Главная!$N$23)))</f>
        <v>0</v>
      </c>
      <c r="BF221" s="249">
        <f>IF(BF$8="",0,BF207*IF($T221=справочники!$P$10,1,1+IF(Главная!$N$19=справочники!$N$12,0,Главная!$N$23)))</f>
        <v>0</v>
      </c>
      <c r="BG221" s="249">
        <f>IF(BG$8="",0,BG207*IF($T221=справочники!$P$10,1,1+IF(Главная!$N$19=справочники!$N$12,0,Главная!$N$23)))</f>
        <v>0</v>
      </c>
      <c r="BH221" s="249">
        <f>IF(BH$8="",0,BH207*IF($T221=справочники!$P$10,1,1+IF(Главная!$N$19=справочники!$N$12,0,Главная!$N$23)))</f>
        <v>0</v>
      </c>
      <c r="BI221" s="249">
        <f>IF(BI$8="",0,BI207*IF($T221=справочники!$P$10,1,1+IF(Главная!$N$19=справочники!$N$12,0,Главная!$N$23)))</f>
        <v>0</v>
      </c>
      <c r="BJ221" s="249">
        <f>IF(BJ$8="",0,BJ207*IF($T221=справочники!$P$10,1,1+IF(Главная!$N$19=справочники!$N$12,0,Главная!$N$23)))</f>
        <v>0</v>
      </c>
      <c r="BK221" s="249">
        <f>IF(BK$8="",0,BK207*IF($T221=справочники!$P$10,1,1+IF(Главная!$N$19=справочники!$N$12,0,Главная!$N$23)))</f>
        <v>0</v>
      </c>
      <c r="BL221" s="249">
        <f>IF(BL$8="",0,BL207*IF($T221=справочники!$P$10,1,1+IF(Главная!$N$19=справочники!$N$12,0,Главная!$N$23)))</f>
        <v>0</v>
      </c>
      <c r="BM221" s="249">
        <f>IF(BM$8="",0,BM207*IF($T221=справочники!$P$10,1,1+IF(Главная!$N$19=справочники!$N$12,0,Главная!$N$23)))</f>
        <v>0</v>
      </c>
      <c r="BN221" s="249">
        <f>IF(BN$8="",0,BN207*IF($T221=справочники!$P$10,1,1+IF(Главная!$N$19=справочники!$N$12,0,Главная!$N$23)))</f>
        <v>0</v>
      </c>
      <c r="BO221" s="249">
        <f>IF(BO$8="",0,BO207*IF($T221=справочники!$P$10,1,1+IF(Главная!$N$19=справочники!$N$12,0,Главная!$N$23)))</f>
        <v>0</v>
      </c>
      <c r="BP221" s="249">
        <f>IF(BP$8="",0,BP207*IF($T221=справочники!$P$10,1,1+IF(Главная!$N$19=справочники!$N$12,0,Главная!$N$23)))</f>
        <v>0</v>
      </c>
      <c r="BQ221" s="249">
        <f>IF(BQ$8="",0,BQ207*IF($T221=справочники!$P$10,1,1+IF(Главная!$N$19=справочники!$N$12,0,Главная!$N$23)))</f>
        <v>0</v>
      </c>
      <c r="BR221" s="249">
        <f>IF(BR$8="",0,BR207*IF($T221=справочники!$P$10,1,1+IF(Главная!$N$19=справочники!$N$12,0,Главная!$N$23)))</f>
        <v>0</v>
      </c>
      <c r="BS221" s="249">
        <f>IF(BS$8="",0,BS207*IF($T221=справочники!$P$10,1,1+IF(Главная!$N$19=справочники!$N$12,0,Главная!$N$23)))</f>
        <v>0</v>
      </c>
      <c r="BT221" s="249">
        <f>IF(BT$8="",0,BT207*IF($T221=справочники!$P$10,1,1+IF(Главная!$N$19=справочники!$N$12,0,Главная!$N$23)))</f>
        <v>0</v>
      </c>
      <c r="BU221" s="249">
        <f>IF(BU$8="",0,BU207*IF($T221=справочники!$P$10,1,1+IF(Главная!$N$19=справочники!$N$12,0,Главная!$N$23)))</f>
        <v>0</v>
      </c>
      <c r="BV221" s="249">
        <f>IF(BV$8="",0,BV207*IF($T221=справочники!$P$10,1,1+IF(Главная!$N$19=справочники!$N$12,0,Главная!$N$23)))</f>
        <v>0</v>
      </c>
      <c r="BW221" s="249">
        <f>IF(BW$8="",0,BW207*IF($T221=справочники!$P$10,1,1+IF(Главная!$N$19=справочники!$N$12,0,Главная!$N$23)))</f>
        <v>0</v>
      </c>
      <c r="BX221" s="249">
        <f>IF(BX$8="",0,BX207*IF($T221=справочники!$P$10,1,1+IF(Главная!$N$19=справочники!$N$12,0,Главная!$N$23)))</f>
        <v>0</v>
      </c>
      <c r="BY221" s="249">
        <f>IF(BY$8="",0,BY207*IF($T221=справочники!$P$10,1,1+IF(Главная!$N$19=справочники!$N$12,0,Главная!$N$23)))</f>
        <v>0</v>
      </c>
      <c r="BZ221" s="249">
        <f>IF(BZ$8="",0,BZ207*IF($T221=справочники!$P$10,1,1+IF(Главная!$N$19=справочники!$N$12,0,Главная!$N$23)))</f>
        <v>0</v>
      </c>
      <c r="CA221" s="249">
        <f>IF(CA$8="",0,CA207*IF($T221=справочники!$P$10,1,1+IF(Главная!$N$19=справочники!$N$12,0,Главная!$N$23)))</f>
        <v>0</v>
      </c>
      <c r="CB221" s="249">
        <f>IF(CB$8="",0,CB207*IF($T221=справочники!$P$10,1,1+IF(Главная!$N$19=справочники!$N$12,0,Главная!$N$23)))</f>
        <v>0</v>
      </c>
      <c r="CC221" s="249">
        <f>IF(CC$8="",0,CC207*IF($T221=справочники!$P$10,1,1+IF(Главная!$N$19=справочники!$N$12,0,Главная!$N$23)))</f>
        <v>0</v>
      </c>
      <c r="CD221" s="249">
        <f>IF(CD$8="",0,CD207*IF($T221=справочники!$P$10,1,1+IF(Главная!$N$19=справочники!$N$12,0,Главная!$N$23)))</f>
        <v>0</v>
      </c>
      <c r="CE221" s="249">
        <f>IF(CE$8="",0,CE207*IF($T221=справочники!$P$10,1,1+IF(Главная!$N$19=справочники!$N$12,0,Главная!$N$23)))</f>
        <v>0</v>
      </c>
      <c r="CF221" s="249">
        <f>IF(CF$8="",0,CF207*IF($T221=справочники!$P$10,1,1+IF(Главная!$N$19=справочники!$N$12,0,Главная!$N$23)))</f>
        <v>0</v>
      </c>
      <c r="CG221" s="249">
        <f>IF(CG$8="",0,CG207*IF($T221=справочники!$P$10,1,1+IF(Главная!$N$19=справочники!$N$12,0,Главная!$N$23)))</f>
        <v>0</v>
      </c>
      <c r="CH221" s="249">
        <f>IF(CH$8="",0,CH207*IF($T221=справочники!$P$10,1,1+IF(Главная!$N$19=справочники!$N$12,0,Главная!$N$23)))</f>
        <v>0</v>
      </c>
      <c r="CI221" s="249">
        <f>IF(CI$8="",0,CI207*IF($T221=справочники!$P$10,1,1+IF(Главная!$N$19=справочники!$N$12,0,Главная!$N$23)))</f>
        <v>0</v>
      </c>
      <c r="CJ221" s="249">
        <f>IF(CJ$8="",0,CJ207*IF($T221=справочники!$P$10,1,1+IF(Главная!$N$19=справочники!$N$12,0,Главная!$N$23)))</f>
        <v>0</v>
      </c>
      <c r="CK221" s="249">
        <f>IF(CK$8="",0,CK207*IF($T221=справочники!$P$10,1,1+IF(Главная!$N$19=справочники!$N$12,0,Главная!$N$23)))</f>
        <v>0</v>
      </c>
      <c r="CL221" s="249">
        <f>IF(CL$8="",0,CL207*IF($T221=справочники!$P$10,1,1+IF(Главная!$N$19=справочники!$N$12,0,Главная!$N$23)))</f>
        <v>0</v>
      </c>
      <c r="CM221" s="249">
        <f>IF(CM$8="",0,CM207*IF($T221=справочники!$P$10,1,1+IF(Главная!$N$19=справочники!$N$12,0,Главная!$N$23)))</f>
        <v>0</v>
      </c>
      <c r="CN221" s="249">
        <f>IF(CN$8="",0,CN207*IF($T221=справочники!$P$10,1,1+IF(Главная!$N$19=справочники!$N$12,0,Главная!$N$23)))</f>
        <v>0</v>
      </c>
      <c r="CO221" s="249">
        <f>IF(CO$8="",0,CO207*IF($T221=справочники!$P$10,1,1+IF(Главная!$N$19=справочники!$N$12,0,Главная!$N$23)))</f>
        <v>0</v>
      </c>
      <c r="CP221" s="249">
        <f>IF(CP$8="",0,CP207*IF($T221=справочники!$P$10,1,1+IF(Главная!$N$19=справочники!$N$12,0,Главная!$N$23)))</f>
        <v>0</v>
      </c>
      <c r="CQ221" s="249">
        <f>IF(CQ$8="",0,CQ207*IF($T221=справочники!$P$10,1,1+IF(Главная!$N$19=справочники!$N$12,0,Главная!$N$23)))</f>
        <v>0</v>
      </c>
      <c r="CR221" s="249">
        <f>IF(CR$8="",0,CR207*IF($T221=справочники!$P$10,1,1+IF(Главная!$N$19=справочники!$N$12,0,Главная!$N$23)))</f>
        <v>0</v>
      </c>
      <c r="CS221" s="249">
        <f>IF(CS$8="",0,CS207*IF($T221=справочники!$P$10,1,1+IF(Главная!$N$19=справочники!$N$12,0,Главная!$N$23)))</f>
        <v>0</v>
      </c>
      <c r="CT221" s="249">
        <f>IF(CT$8="",0,CT207*IF($T221=справочники!$P$10,1,1+IF(Главная!$N$19=справочники!$N$12,0,Главная!$N$23)))</f>
        <v>0</v>
      </c>
      <c r="CU221" s="249">
        <f>IF(CU$8="",0,CU207*IF($T221=справочники!$P$10,1,1+IF(Главная!$N$19=справочники!$N$12,0,Главная!$N$23)))</f>
        <v>0</v>
      </c>
      <c r="CV221" s="249">
        <f>IF(CV$8="",0,CV207*IF($T221=справочники!$P$10,1,1+IF(Главная!$N$19=справочники!$N$12,0,Главная!$N$23)))</f>
        <v>0</v>
      </c>
      <c r="CW221" s="249">
        <f>IF(CW$8="",0,CW207*IF($T221=справочники!$P$10,1,1+IF(Главная!$N$19=справочники!$N$12,0,Главная!$N$23)))</f>
        <v>0</v>
      </c>
      <c r="CX221" s="249">
        <f>IF(CX$8="",0,CX207*IF($T221=справочники!$P$10,1,1+IF(Главная!$N$19=справочники!$N$12,0,Главная!$N$23)))</f>
        <v>0</v>
      </c>
      <c r="CY221" s="249">
        <f>IF(CY$8="",0,CY207*IF($T221=справочники!$P$10,1,1+IF(Главная!$N$19=справочники!$N$12,0,Главная!$N$23)))</f>
        <v>0</v>
      </c>
      <c r="CZ221" s="249">
        <f>IF(CZ$8="",0,CZ207*IF($T221=справочники!$P$10,1,1+IF(Главная!$N$19=справочники!$N$12,0,Главная!$N$23)))</f>
        <v>0</v>
      </c>
      <c r="DA221" s="249">
        <f>IF(DA$8="",0,DA207*IF($T221=справочники!$P$10,1,1+IF(Главная!$N$19=справочники!$N$12,0,Главная!$N$23)))</f>
        <v>0</v>
      </c>
      <c r="DB221" s="249">
        <f>IF(DB$8="",0,DB207*IF($T221=справочники!$P$10,1,1+IF(Главная!$N$19=справочники!$N$12,0,Главная!$N$23)))</f>
        <v>0</v>
      </c>
      <c r="DC221" s="249">
        <f>IF(DC$8="",0,DC207*IF($T221=справочники!$P$10,1,1+IF(Главная!$N$19=справочники!$N$12,0,Главная!$N$23)))</f>
        <v>0</v>
      </c>
      <c r="DD221" s="249">
        <f>IF(DD$8="",0,DD207*IF($T221=справочники!$P$10,1,1+IF(Главная!$N$19=справочники!$N$12,0,Главная!$N$23)))</f>
        <v>0</v>
      </c>
      <c r="DE221" s="249">
        <f>IF(DE$8="",0,DE207*IF($T221=справочники!$P$10,1,1+IF(Главная!$N$19=справочники!$N$12,0,Главная!$N$23)))</f>
        <v>0</v>
      </c>
      <c r="DF221" s="249">
        <f>IF(DF$8="",0,DF207*IF($T221=справочники!$P$10,1,1+IF(Главная!$N$19=справочники!$N$12,0,Главная!$N$23)))</f>
        <v>0</v>
      </c>
      <c r="DG221" s="249">
        <f>IF(DG$8="",0,DG207*IF($T221=справочники!$P$10,1,1+IF(Главная!$N$19=справочники!$N$12,0,Главная!$N$23)))</f>
        <v>0</v>
      </c>
      <c r="DH221" s="249">
        <f>IF(DH$8="",0,DH207*IF($T221=справочники!$P$10,1,1+IF(Главная!$N$19=справочники!$N$12,0,Главная!$N$23)))</f>
        <v>0</v>
      </c>
      <c r="DI221" s="249">
        <f>IF(DI$8="",0,DI207*IF($T221=справочники!$P$10,1,1+IF(Главная!$N$19=справочники!$N$12,0,Главная!$N$23)))</f>
        <v>0</v>
      </c>
      <c r="DJ221" s="249">
        <f>IF(DJ$8="",0,DJ207*IF($T221=справочники!$P$10,1,1+IF(Главная!$N$19=справочники!$N$12,0,Главная!$N$23)))</f>
        <v>0</v>
      </c>
      <c r="DK221" s="249">
        <f>IF(DK$8="",0,DK207*IF($T221=справочники!$P$10,1,1+IF(Главная!$N$19=справочники!$N$12,0,Главная!$N$23)))</f>
        <v>0</v>
      </c>
      <c r="DL221" s="249">
        <f>IF(DL$8="",0,DL207*IF($T221=справочники!$P$10,1,1+IF(Главная!$N$19=справочники!$N$12,0,Главная!$N$23)))</f>
        <v>0</v>
      </c>
      <c r="DM221" s="249">
        <f>IF(DM$8="",0,DM207*IF($T221=справочники!$P$10,1,1+IF(Главная!$N$19=справочники!$N$12,0,Главная!$N$23)))</f>
        <v>0</v>
      </c>
      <c r="DN221" s="249">
        <f>IF(DN$8="",0,DN207*IF($T221=справочники!$P$10,1,1+IF(Главная!$N$19=справочники!$N$12,0,Главная!$N$23)))</f>
        <v>0</v>
      </c>
      <c r="DO221" s="249">
        <f>IF(DO$8="",0,DO207*IF($T221=справочники!$P$10,1,1+IF(Главная!$N$19=справочники!$N$12,0,Главная!$N$23)))</f>
        <v>0</v>
      </c>
      <c r="DP221" s="249">
        <f>IF(DP$8="",0,DP207*IF($T221=справочники!$P$10,1,1+IF(Главная!$N$19=справочники!$N$12,0,Главная!$N$23)))</f>
        <v>0</v>
      </c>
      <c r="DQ221" s="249">
        <f>IF(DQ$8="",0,DQ207*IF($T221=справочники!$P$10,1,1+IF(Главная!$N$19=справочники!$N$12,0,Главная!$N$23)))</f>
        <v>0</v>
      </c>
      <c r="DR221" s="249">
        <f>IF(DR$8="",0,DR207*IF($T221=справочники!$P$10,1,1+IF(Главная!$N$19=справочники!$N$12,0,Главная!$N$23)))</f>
        <v>0</v>
      </c>
      <c r="DS221" s="249">
        <f>IF(DS$8="",0,DS207*IF($T221=справочники!$P$10,1,1+IF(Главная!$N$19=справочники!$N$12,0,Главная!$N$23)))</f>
        <v>0</v>
      </c>
      <c r="DT221" s="249">
        <f>IF(DT$8="",0,DT207*IF($T221=справочники!$P$10,1,1+IF(Главная!$N$19=справочники!$N$12,0,Главная!$N$23)))</f>
        <v>0</v>
      </c>
      <c r="DU221" s="249">
        <f>IF(DU$8="",0,DU207*IF($T221=справочники!$P$10,1,1+IF(Главная!$N$19=справочники!$N$12,0,Главная!$N$23)))</f>
        <v>0</v>
      </c>
      <c r="DV221" s="249">
        <f>IF(DV$8="",0,DV207*IF($T221=справочники!$P$10,1,1+IF(Главная!$N$19=справочники!$N$12,0,Главная!$N$23)))</f>
        <v>0</v>
      </c>
      <c r="DW221" s="249">
        <f>IF(DW$8="",0,DW207*IF($T221=справочники!$P$10,1,1+IF(Главная!$N$19=справочники!$N$12,0,Главная!$N$23)))</f>
        <v>0</v>
      </c>
      <c r="DX221" s="249">
        <f>IF(DX$8="",0,DX207*IF($T221=справочники!$P$10,1,1+IF(Главная!$N$19=справочники!$N$12,0,Главная!$N$23)))</f>
        <v>0</v>
      </c>
      <c r="DY221" s="249">
        <f>IF(DY$8="",0,DY207*IF($T221=справочники!$P$10,1,1+IF(Главная!$N$19=справочники!$N$12,0,Главная!$N$23)))</f>
        <v>0</v>
      </c>
      <c r="DZ221" s="249">
        <f>IF(DZ$8="",0,DZ207*IF($T221=справочники!$P$10,1,1+IF(Главная!$N$19=справочники!$N$12,0,Главная!$N$23)))</f>
        <v>0</v>
      </c>
      <c r="EA221" s="249">
        <f>IF(EA$8="",0,EA207*IF($T221=справочники!$P$10,1,1+IF(Главная!$N$19=справочники!$N$12,0,Главная!$N$23)))</f>
        <v>0</v>
      </c>
      <c r="EB221" s="249">
        <f>IF(EB$8="",0,EB207*IF($T221=справочники!$P$10,1,1+IF(Главная!$N$19=справочники!$N$12,0,Главная!$N$23)))</f>
        <v>0</v>
      </c>
      <c r="EC221" s="249">
        <f>IF(EC$8="",0,EC207*IF($T221=справочники!$P$10,1,1+IF(Главная!$N$19=справочники!$N$12,0,Главная!$N$23)))</f>
        <v>0</v>
      </c>
      <c r="ED221" s="249">
        <f>IF(ED$8="",0,ED207*IF($T221=справочники!$P$10,1,1+IF(Главная!$N$19=справочники!$N$12,0,Главная!$N$23)))</f>
        <v>0</v>
      </c>
      <c r="EE221" s="249">
        <f>IF(EE$8="",0,EE207*IF($T221=справочники!$P$10,1,1+IF(Главная!$N$19=справочники!$N$12,0,Главная!$N$23)))</f>
        <v>0</v>
      </c>
      <c r="EF221" s="249">
        <f>IF(EF$8="",0,EF207*IF($T221=справочники!$P$10,1,1+IF(Главная!$N$19=справочники!$N$12,0,Главная!$N$23)))</f>
        <v>0</v>
      </c>
      <c r="EG221" s="249">
        <f>IF(EG$8="",0,EG207*IF($T221=справочники!$P$10,1,1+IF(Главная!$N$19=справочники!$N$12,0,Главная!$N$23)))</f>
        <v>0</v>
      </c>
      <c r="EH221" s="249">
        <f>IF(EH$8="",0,EH207*IF($T221=справочники!$P$10,1,1+IF(Главная!$N$19=справочники!$N$12,0,Главная!$N$23)))</f>
        <v>0</v>
      </c>
      <c r="EI221" s="249">
        <f>IF(EI$8="",0,EI207*IF($T221=справочники!$P$10,1,1+IF(Главная!$N$19=справочники!$N$12,0,Главная!$N$23)))</f>
        <v>0</v>
      </c>
      <c r="EJ221" s="249">
        <f>IF(EJ$8="",0,EJ207*IF($T221=справочники!$P$10,1,1+IF(Главная!$N$19=справочники!$N$12,0,Главная!$N$23)))</f>
        <v>0</v>
      </c>
      <c r="EK221" s="249">
        <f>IF(EK$8="",0,EK207*IF($T221=справочники!$P$10,1,1+IF(Главная!$N$19=справочники!$N$12,0,Главная!$N$23)))</f>
        <v>0</v>
      </c>
      <c r="EL221" s="249">
        <f>IF(EL$8="",0,EL207*IF($T221=справочники!$P$10,1,1+IF(Главная!$N$19=справочники!$N$12,0,Главная!$N$23)))</f>
        <v>0</v>
      </c>
      <c r="EM221" s="249">
        <f>IF(EM$8="",0,EM207*IF($T221=справочники!$P$10,1,1+IF(Главная!$N$19=справочники!$N$12,0,Главная!$N$23)))</f>
        <v>0</v>
      </c>
      <c r="EN221" s="249">
        <f>IF(EN$8="",0,EN207*IF($T221=справочники!$P$10,1,1+IF(Главная!$N$19=справочники!$N$12,0,Главная!$N$23)))</f>
        <v>0</v>
      </c>
      <c r="EO221" s="249">
        <f>IF(EO$8="",0,EO207*IF($T221=справочники!$P$10,1,1+IF(Главная!$N$19=справочники!$N$12,0,Главная!$N$23)))</f>
        <v>0</v>
      </c>
      <c r="EP221" s="249">
        <f>IF(EP$8="",0,EP207*IF($T221=справочники!$P$10,1,1+IF(Главная!$N$19=справочники!$N$12,0,Главная!$N$23)))</f>
        <v>0</v>
      </c>
      <c r="EQ221" s="249">
        <f>IF(EQ$8="",0,EQ207*IF($T221=справочники!$P$10,1,1+IF(Главная!$N$19=справочники!$N$12,0,Главная!$N$23)))</f>
        <v>0</v>
      </c>
      <c r="ER221" s="249">
        <f>IF(ER$8="",0,ER207*IF($T221=справочники!$P$10,1,1+IF(Главная!$N$19=справочники!$N$12,0,Главная!$N$23)))</f>
        <v>0</v>
      </c>
      <c r="ES221" s="249">
        <f>IF(ES$8="",0,ES207*IF($T221=справочники!$P$10,1,1+IF(Главная!$N$19=справочники!$N$12,0,Главная!$N$23)))</f>
        <v>0</v>
      </c>
      <c r="ET221" s="249">
        <f>IF(ET$8="",0,ET207*IF($T221=справочники!$P$10,1,1+IF(Главная!$N$19=справочники!$N$12,0,Главная!$N$23)))</f>
        <v>0</v>
      </c>
      <c r="EU221" s="249">
        <f>IF(EU$8="",0,EU207*IF($T221=справочники!$P$10,1,1+IF(Главная!$N$19=справочники!$N$12,0,Главная!$N$23)))</f>
        <v>0</v>
      </c>
      <c r="EV221" s="249">
        <f>IF(EV$8="",0,EV207*IF($T221=справочники!$P$10,1,1+IF(Главная!$N$19=справочники!$N$12,0,Главная!$N$23)))</f>
        <v>0</v>
      </c>
      <c r="EW221" s="249">
        <f>IF(EW$8="",0,EW207*IF($T221=справочники!$P$10,1,1+IF(Главная!$N$19=справочники!$N$12,0,Главная!$N$23)))</f>
        <v>0</v>
      </c>
      <c r="EX221" s="249">
        <f>IF(EX$8="",0,EX207*IF($T221=справочники!$P$10,1,1+IF(Главная!$N$19=справочники!$N$12,0,Главная!$N$23)))</f>
        <v>0</v>
      </c>
      <c r="EY221" s="249">
        <f>IF(EY$8="",0,EY207*IF($T221=справочники!$P$10,1,1+IF(Главная!$N$19=справочники!$N$12,0,Главная!$N$23)))</f>
        <v>0</v>
      </c>
      <c r="EZ221" s="249">
        <f>IF(EZ$8="",0,EZ207*IF($T221=справочники!$P$10,1,1+IF(Главная!$N$19=справочники!$N$12,0,Главная!$N$23)))</f>
        <v>0</v>
      </c>
      <c r="FA221" s="249">
        <f>IF(FA$8="",0,FA207*IF($T221=справочники!$P$10,1,1+IF(Главная!$N$19=справочники!$N$12,0,Главная!$N$23)))</f>
        <v>0</v>
      </c>
      <c r="FB221" s="249">
        <f>IF(FB$8="",0,FB207*IF($T221=справочники!$P$10,1,1+IF(Главная!$N$19=справочники!$N$12,0,Главная!$N$23)))</f>
        <v>0</v>
      </c>
      <c r="FC221" s="249">
        <f>IF(FC$8="",0,FC207*IF($T221=справочники!$P$10,1,1+IF(Главная!$N$19=справочники!$N$12,0,Главная!$N$23)))</f>
        <v>0</v>
      </c>
      <c r="FD221" s="249">
        <f>IF(FD$8="",0,FD207*IF($T221=справочники!$P$10,1,1+IF(Главная!$N$19=справочники!$N$12,0,Главная!$N$23)))</f>
        <v>0</v>
      </c>
      <c r="FE221" s="249">
        <f>IF(FE$8="",0,FE207*IF($T221=справочники!$P$10,1,1+IF(Главная!$N$19=справочники!$N$12,0,Главная!$N$23)))</f>
        <v>0</v>
      </c>
      <c r="FF221" s="249">
        <f>IF(FF$8="",0,FF207*IF($T221=справочники!$P$10,1,1+IF(Главная!$N$19=справочники!$N$12,0,Главная!$N$23)))</f>
        <v>0</v>
      </c>
      <c r="FG221" s="249">
        <f>IF(FG$8="",0,FG207*IF($T221=справочники!$P$10,1,1+IF(Главная!$N$19=справочники!$N$12,0,Главная!$N$23)))</f>
        <v>0</v>
      </c>
      <c r="FH221" s="249">
        <f>IF(FH$8="",0,FH207*IF($T221=справочники!$P$10,1,1+IF(Главная!$N$19=справочники!$N$12,0,Главная!$N$23)))</f>
        <v>0</v>
      </c>
      <c r="FI221" s="249">
        <f>IF(FI$8="",0,FI207*IF($T221=справочники!$P$10,1,1+IF(Главная!$N$19=справочники!$N$12,0,Главная!$N$23)))</f>
        <v>0</v>
      </c>
      <c r="FJ221" s="249">
        <f>IF(FJ$8="",0,FJ207*IF($T221=справочники!$P$10,1,1+IF(Главная!$N$19=справочники!$N$12,0,Главная!$N$23)))</f>
        <v>0</v>
      </c>
      <c r="FK221" s="249">
        <f>IF(FK$8="",0,FK207*IF($T221=справочники!$P$10,1,1+IF(Главная!$N$19=справочники!$N$12,0,Главная!$N$23)))</f>
        <v>0</v>
      </c>
      <c r="FL221" s="249">
        <f>IF(FL$8="",0,FL207*IF($T221=справочники!$P$10,1,1+IF(Главная!$N$19=справочники!$N$12,0,Главная!$N$23)))</f>
        <v>0</v>
      </c>
      <c r="FM221" s="249">
        <f>IF(FM$8="",0,FM207*IF($T221=справочники!$P$10,1,1+IF(Главная!$N$19=справочники!$N$12,0,Главная!$N$23)))</f>
        <v>0</v>
      </c>
      <c r="FN221" s="249">
        <f>IF(FN$8="",0,FN207*IF($T221=справочники!$P$10,1,1+IF(Главная!$N$19=справочники!$N$12,0,Главная!$N$23)))</f>
        <v>0</v>
      </c>
      <c r="FO221" s="249">
        <f>IF(FO$8="",0,FO207*IF($T221=справочники!$P$10,1,1+IF(Главная!$N$19=справочники!$N$12,0,Главная!$N$23)))</f>
        <v>0</v>
      </c>
      <c r="FP221" s="249">
        <f>IF(FP$8="",0,FP207*IF($T221=справочники!$P$10,1,1+IF(Главная!$N$19=справочники!$N$12,0,Главная!$N$23)))</f>
        <v>0</v>
      </c>
      <c r="FQ221" s="249">
        <f>IF(FQ$8="",0,FQ207*IF($T221=справочники!$P$10,1,1+IF(Главная!$N$19=справочники!$N$12,0,Главная!$N$23)))</f>
        <v>0</v>
      </c>
      <c r="FR221" s="249">
        <f>IF(FR$8="",0,FR207*IF($T221=справочники!$P$10,1,1+IF(Главная!$N$19=справочники!$N$12,0,Главная!$N$23)))</f>
        <v>0</v>
      </c>
      <c r="FS221" s="249">
        <f>IF(FS$8="",0,FS207*IF($T221=справочники!$P$10,1,1+IF(Главная!$N$19=справочники!$N$12,0,Главная!$N$23)))</f>
        <v>0</v>
      </c>
      <c r="FT221" s="249">
        <f>IF(FT$8="",0,FT207*IF($T221=справочники!$P$10,1,1+IF(Главная!$N$19=справочники!$N$12,0,Главная!$N$23)))</f>
        <v>0</v>
      </c>
      <c r="FU221" s="249">
        <f>IF(FU$8="",0,FU207*IF($T221=справочники!$P$10,1,1+IF(Главная!$N$19=справочники!$N$12,0,Главная!$N$23)))</f>
        <v>0</v>
      </c>
      <c r="FV221" s="249">
        <f>IF(FV$8="",0,FV207*IF($T221=справочники!$P$10,1,1+IF(Главная!$N$19=справочники!$N$12,0,Главная!$N$23)))</f>
        <v>0</v>
      </c>
      <c r="FW221" s="249">
        <f>IF(FW$8="",0,FW207*IF($T221=справочники!$P$10,1,1+IF(Главная!$N$19=справочники!$N$12,0,Главная!$N$23)))</f>
        <v>0</v>
      </c>
      <c r="FX221" s="249">
        <f>IF(FX$8="",0,FX207*IF($T221=справочники!$P$10,1,1+IF(Главная!$N$19=справочники!$N$12,0,Главная!$N$23)))</f>
        <v>0</v>
      </c>
      <c r="FY221" s="249">
        <f>IF(FY$8="",0,FY207*IF($T221=справочники!$P$10,1,1+IF(Главная!$N$19=справочники!$N$12,0,Главная!$N$23)))</f>
        <v>0</v>
      </c>
      <c r="FZ221" s="249">
        <f>IF(FZ$8="",0,FZ207*IF($T221=справочники!$P$10,1,1+IF(Главная!$N$19=справочники!$N$12,0,Главная!$N$23)))</f>
        <v>0</v>
      </c>
      <c r="GA221" s="249">
        <f>IF(GA$8="",0,GA207*IF($T221=справочники!$P$10,1,1+IF(Главная!$N$19=справочники!$N$12,0,Главная!$N$23)))</f>
        <v>0</v>
      </c>
      <c r="GB221" s="249">
        <f>IF(GB$8="",0,GB207*IF($T221=справочники!$P$10,1,1+IF(Главная!$N$19=справочники!$N$12,0,Главная!$N$23)))</f>
        <v>0</v>
      </c>
      <c r="GC221" s="249">
        <f>IF(GC$8="",0,GC207*IF($T221=справочники!$P$10,1,1+IF(Главная!$N$19=справочники!$N$12,0,Главная!$N$23)))</f>
        <v>0</v>
      </c>
      <c r="GD221" s="249">
        <f>IF(GD$8="",0,GD207*IF($T221=справочники!$P$10,1,1+IF(Главная!$N$19=справочники!$N$12,0,Главная!$N$23)))</f>
        <v>0</v>
      </c>
      <c r="GE221" s="249">
        <f>IF(GE$8="",0,GE207*IF($T221=справочники!$P$10,1,1+IF(Главная!$N$19=справочники!$N$12,0,Главная!$N$23)))</f>
        <v>0</v>
      </c>
      <c r="GF221" s="249">
        <f>IF(GF$8="",0,GF207*IF($T221=справочники!$P$10,1,1+IF(Главная!$N$19=справочники!$N$12,0,Главная!$N$23)))</f>
        <v>0</v>
      </c>
      <c r="GG221" s="249">
        <f>IF(GG$8="",0,GG207*IF($T221=справочники!$P$10,1,1+IF(Главная!$N$19=справочники!$N$12,0,Главная!$N$23)))</f>
        <v>0</v>
      </c>
      <c r="GH221" s="249">
        <f>IF(GH$8="",0,GH207*IF($T221=справочники!$P$10,1,1+IF(Главная!$N$19=справочники!$N$12,0,Главная!$N$23)))</f>
        <v>0</v>
      </c>
      <c r="GI221" s="249">
        <f>IF(GI$8="",0,GI207*IF($T221=справочники!$P$10,1,1+IF(Главная!$N$19=справочники!$N$12,0,Главная!$N$23)))</f>
        <v>0</v>
      </c>
      <c r="GJ221" s="249">
        <f>IF(GJ$8="",0,GJ207*IF($T221=справочники!$P$10,1,1+IF(Главная!$N$19=справочники!$N$12,0,Главная!$N$23)))</f>
        <v>0</v>
      </c>
      <c r="GK221" s="249">
        <f>IF(GK$8="",0,GK207*IF($T221=справочники!$P$10,1,1+IF(Главная!$N$19=справочники!$N$12,0,Главная!$N$23)))</f>
        <v>0</v>
      </c>
      <c r="GL221" s="249">
        <f>IF(GL$8="",0,GL207*IF($T221=справочники!$P$10,1,1+IF(Главная!$N$19=справочники!$N$12,0,Главная!$N$23)))</f>
        <v>0</v>
      </c>
      <c r="GM221" s="249">
        <f>IF(GM$8="",0,GM207*IF($T221=справочники!$P$10,1,1+IF(Главная!$N$19=справочники!$N$12,0,Главная!$N$23)))</f>
        <v>0</v>
      </c>
      <c r="GN221" s="249">
        <f>IF(GN$8="",0,GN207*IF($T221=справочники!$P$10,1,1+IF(Главная!$N$19=справочники!$N$12,0,Главная!$N$23)))</f>
        <v>0</v>
      </c>
      <c r="GO221" s="249">
        <f>IF(GO$8="",0,GO207*IF($T221=справочники!$P$10,1,1+IF(Главная!$N$19=справочники!$N$12,0,Главная!$N$23)))</f>
        <v>0</v>
      </c>
      <c r="GP221" s="249">
        <f>IF(GP$8="",0,GP207*IF($T221=справочники!$P$10,1,1+IF(Главная!$N$19=справочники!$N$12,0,Главная!$N$23)))</f>
        <v>0</v>
      </c>
      <c r="GQ221" s="249">
        <f>IF(GQ$8="",0,GQ207*IF($T221=справочники!$P$10,1,1+IF(Главная!$N$19=справочники!$N$12,0,Главная!$N$23)))</f>
        <v>0</v>
      </c>
      <c r="GR221" s="249">
        <f>IF(GR$8="",0,GR207*IF($T221=справочники!$P$10,1,1+IF(Главная!$N$19=справочники!$N$12,0,Главная!$N$23)))</f>
        <v>0</v>
      </c>
      <c r="GS221" s="249">
        <f>IF(GS$8="",0,GS207*IF($T221=справочники!$P$10,1,1+IF(Главная!$N$19=справочники!$N$12,0,Главная!$N$23)))</f>
        <v>0</v>
      </c>
      <c r="GT221" s="249">
        <f>IF(GT$8="",0,GT207*IF($T221=справочники!$P$10,1,1+IF(Главная!$N$19=справочники!$N$12,0,Главная!$N$23)))</f>
        <v>0</v>
      </c>
      <c r="GU221" s="249">
        <f>IF(GU$8="",0,GU207*IF($T221=справочники!$P$10,1,1+IF(Главная!$N$19=справочники!$N$12,0,Главная!$N$23)))</f>
        <v>0</v>
      </c>
      <c r="GV221" s="249">
        <f>IF(GV$8="",0,GV207*IF($T221=справочники!$P$10,1,1+IF(Главная!$N$19=справочники!$N$12,0,Главная!$N$23)))</f>
        <v>0</v>
      </c>
      <c r="GW221" s="249">
        <f>IF(GW$8="",0,GW207*IF($T221=справочники!$P$10,1,1+IF(Главная!$N$19=справочники!$N$12,0,Главная!$N$23)))</f>
        <v>0</v>
      </c>
      <c r="GX221" s="249">
        <f>IF(GX$8="",0,GX207*IF($T221=справочники!$P$10,1,1+IF(Главная!$N$19=справочники!$N$12,0,Главная!$N$23)))</f>
        <v>0</v>
      </c>
      <c r="GY221" s="249">
        <f>IF(GY$8="",0,GY207*IF($T221=справочники!$P$10,1,1+IF(Главная!$N$19=справочники!$N$12,0,Главная!$N$23)))</f>
        <v>0</v>
      </c>
      <c r="GZ221" s="249">
        <f>IF(GZ$8="",0,GZ207*IF($T221=справочники!$P$10,1,1+IF(Главная!$N$19=справочники!$N$12,0,Главная!$N$23)))</f>
        <v>0</v>
      </c>
      <c r="HA221" s="228"/>
      <c r="HB221" s="228"/>
    </row>
    <row r="222" spans="1:210" s="239" customFormat="1" ht="10.199999999999999">
      <c r="A222" s="228"/>
      <c r="B222" s="229"/>
      <c r="C222" s="230"/>
      <c r="D222" s="229"/>
      <c r="E222" s="272" t="str">
        <f>IF(OR(Главная!$N$19=справочники!$N$13,Главная!$N$19=справочники!$N$14),"",IF(T222=справочники!$P$10,"","ндс(-)"))</f>
        <v>ндс(-)</v>
      </c>
      <c r="F222" s="116"/>
      <c r="G222" s="231"/>
      <c r="H222" s="228"/>
      <c r="I222" s="228" t="str">
        <f t="shared" si="1019"/>
        <v>Закупки сырья, материалов и проч. с/ст ингредиентов</v>
      </c>
      <c r="J222" s="228"/>
      <c r="K222" s="228"/>
      <c r="L222" s="228"/>
      <c r="M222" s="232"/>
      <c r="N222" s="233" t="str">
        <f t="shared" si="1020"/>
        <v/>
      </c>
      <c r="O222" s="228"/>
      <c r="P222" s="231"/>
      <c r="Q222" s="228" t="s">
        <v>26</v>
      </c>
      <c r="R222" s="228"/>
      <c r="S222" s="235"/>
      <c r="T222" s="233" t="str">
        <f>IF(T129="",справочники!$P$9,T129)</f>
        <v>облагается НДС</v>
      </c>
      <c r="U222" s="228"/>
      <c r="V222" s="228"/>
      <c r="W222" s="235">
        <f t="shared" si="1021"/>
        <v>0</v>
      </c>
      <c r="X222" s="236"/>
      <c r="Y222" s="231"/>
      <c r="Z222" s="237"/>
      <c r="AA222" s="249">
        <f>IF(AA$8="",0,AA208*IF($T222=справочники!$P$10,1,1+IF(Главная!$N$19=справочники!$N$12,0,Главная!$N$23)))</f>
        <v>0</v>
      </c>
      <c r="AB222" s="249">
        <f>IF(AB$8="",0,AB208*IF($T222=справочники!$P$10,1,1+IF(Главная!$N$19=справочники!$N$12,0,Главная!$N$23)))</f>
        <v>0</v>
      </c>
      <c r="AC222" s="249">
        <f>IF(AC$8="",0,AC208*IF($T222=справочники!$P$10,1,1+IF(Главная!$N$19=справочники!$N$12,0,Главная!$N$23)))</f>
        <v>0</v>
      </c>
      <c r="AD222" s="249">
        <f>IF(AD$8="",0,AD208*IF($T222=справочники!$P$10,1,1+IF(Главная!$N$19=справочники!$N$12,0,Главная!$N$23)))</f>
        <v>0</v>
      </c>
      <c r="AE222" s="249">
        <f>IF(AE$8="",0,AE208*IF($T222=справочники!$P$10,1,1+IF(Главная!$N$19=справочники!$N$12,0,Главная!$N$23)))</f>
        <v>0</v>
      </c>
      <c r="AF222" s="249">
        <f>IF(AF$8="",0,AF208*IF($T222=справочники!$P$10,1,1+IF(Главная!$N$19=справочники!$N$12,0,Главная!$N$23)))</f>
        <v>0</v>
      </c>
      <c r="AG222" s="249">
        <f>IF(AG$8="",0,AG208*IF($T222=справочники!$P$10,1,1+IF(Главная!$N$19=справочники!$N$12,0,Главная!$N$23)))</f>
        <v>0</v>
      </c>
      <c r="AH222" s="249">
        <f>IF(AH$8="",0,AH208*IF($T222=справочники!$P$10,1,1+IF(Главная!$N$19=справочники!$N$12,0,Главная!$N$23)))</f>
        <v>0</v>
      </c>
      <c r="AI222" s="249">
        <f>IF(AI$8="",0,AI208*IF($T222=справочники!$P$10,1,1+IF(Главная!$N$19=справочники!$N$12,0,Главная!$N$23)))</f>
        <v>0</v>
      </c>
      <c r="AJ222" s="249">
        <f>IF(AJ$8="",0,AJ208*IF($T222=справочники!$P$10,1,1+IF(Главная!$N$19=справочники!$N$12,0,Главная!$N$23)))</f>
        <v>0</v>
      </c>
      <c r="AK222" s="249">
        <f>IF(AK$8="",0,AK208*IF($T222=справочники!$P$10,1,1+IF(Главная!$N$19=справочники!$N$12,0,Главная!$N$23)))</f>
        <v>0</v>
      </c>
      <c r="AL222" s="249">
        <f>IF(AL$8="",0,AL208*IF($T222=справочники!$P$10,1,1+IF(Главная!$N$19=справочники!$N$12,0,Главная!$N$23)))</f>
        <v>0</v>
      </c>
      <c r="AM222" s="249">
        <f>IF(AM$8="",0,AM208*IF($T222=справочники!$P$10,1,1+IF(Главная!$N$19=справочники!$N$12,0,Главная!$N$23)))</f>
        <v>0</v>
      </c>
      <c r="AN222" s="249">
        <f>IF(AN$8="",0,AN208*IF($T222=справочники!$P$10,1,1+IF(Главная!$N$19=справочники!$N$12,0,Главная!$N$23)))</f>
        <v>0</v>
      </c>
      <c r="AO222" s="249">
        <f>IF(AO$8="",0,AO208*IF($T222=справочники!$P$10,1,1+IF(Главная!$N$19=справочники!$N$12,0,Главная!$N$23)))</f>
        <v>0</v>
      </c>
      <c r="AP222" s="249">
        <f>IF(AP$8="",0,AP208*IF($T222=справочники!$P$10,1,1+IF(Главная!$N$19=справочники!$N$12,0,Главная!$N$23)))</f>
        <v>0</v>
      </c>
      <c r="AQ222" s="249">
        <f>IF(AQ$8="",0,AQ208*IF($T222=справочники!$P$10,1,1+IF(Главная!$N$19=справочники!$N$12,0,Главная!$N$23)))</f>
        <v>0</v>
      </c>
      <c r="AR222" s="249">
        <f>IF(AR$8="",0,AR208*IF($T222=справочники!$P$10,1,1+IF(Главная!$N$19=справочники!$N$12,0,Главная!$N$23)))</f>
        <v>0</v>
      </c>
      <c r="AS222" s="249">
        <f>IF(AS$8="",0,AS208*IF($T222=справочники!$P$10,1,1+IF(Главная!$N$19=справочники!$N$12,0,Главная!$N$23)))</f>
        <v>0</v>
      </c>
      <c r="AT222" s="249">
        <f>IF(AT$8="",0,AT208*IF($T222=справочники!$P$10,1,1+IF(Главная!$N$19=справочники!$N$12,0,Главная!$N$23)))</f>
        <v>0</v>
      </c>
      <c r="AU222" s="249">
        <f>IF(AU$8="",0,AU208*IF($T222=справочники!$P$10,1,1+IF(Главная!$N$19=справочники!$N$12,0,Главная!$N$23)))</f>
        <v>0</v>
      </c>
      <c r="AV222" s="249">
        <f>IF(AV$8="",0,AV208*IF($T222=справочники!$P$10,1,1+IF(Главная!$N$19=справочники!$N$12,0,Главная!$N$23)))</f>
        <v>0</v>
      </c>
      <c r="AW222" s="249">
        <f>IF(AW$8="",0,AW208*IF($T222=справочники!$P$10,1,1+IF(Главная!$N$19=справочники!$N$12,0,Главная!$N$23)))</f>
        <v>0</v>
      </c>
      <c r="AX222" s="249">
        <f>IF(AX$8="",0,AX208*IF($T222=справочники!$P$10,1,1+IF(Главная!$N$19=справочники!$N$12,0,Главная!$N$23)))</f>
        <v>0</v>
      </c>
      <c r="AY222" s="249">
        <f>IF(AY$8="",0,AY208*IF($T222=справочники!$P$10,1,1+IF(Главная!$N$19=справочники!$N$12,0,Главная!$N$23)))</f>
        <v>0</v>
      </c>
      <c r="AZ222" s="249">
        <f>IF(AZ$8="",0,AZ208*IF($T222=справочники!$P$10,1,1+IF(Главная!$N$19=справочники!$N$12,0,Главная!$N$23)))</f>
        <v>0</v>
      </c>
      <c r="BA222" s="249">
        <f>IF(BA$8="",0,BA208*IF($T222=справочники!$P$10,1,1+IF(Главная!$N$19=справочники!$N$12,0,Главная!$N$23)))</f>
        <v>0</v>
      </c>
      <c r="BB222" s="249">
        <f>IF(BB$8="",0,BB208*IF($T222=справочники!$P$10,1,1+IF(Главная!$N$19=справочники!$N$12,0,Главная!$N$23)))</f>
        <v>0</v>
      </c>
      <c r="BC222" s="249">
        <f>IF(BC$8="",0,BC208*IF($T222=справочники!$P$10,1,1+IF(Главная!$N$19=справочники!$N$12,0,Главная!$N$23)))</f>
        <v>0</v>
      </c>
      <c r="BD222" s="249">
        <f>IF(BD$8="",0,BD208*IF($T222=справочники!$P$10,1,1+IF(Главная!$N$19=справочники!$N$12,0,Главная!$N$23)))</f>
        <v>0</v>
      </c>
      <c r="BE222" s="249">
        <f>IF(BE$8="",0,BE208*IF($T222=справочники!$P$10,1,1+IF(Главная!$N$19=справочники!$N$12,0,Главная!$N$23)))</f>
        <v>0</v>
      </c>
      <c r="BF222" s="249">
        <f>IF(BF$8="",0,BF208*IF($T222=справочники!$P$10,1,1+IF(Главная!$N$19=справочники!$N$12,0,Главная!$N$23)))</f>
        <v>0</v>
      </c>
      <c r="BG222" s="249">
        <f>IF(BG$8="",0,BG208*IF($T222=справочники!$P$10,1,1+IF(Главная!$N$19=справочники!$N$12,0,Главная!$N$23)))</f>
        <v>0</v>
      </c>
      <c r="BH222" s="249">
        <f>IF(BH$8="",0,BH208*IF($T222=справочники!$P$10,1,1+IF(Главная!$N$19=справочники!$N$12,0,Главная!$N$23)))</f>
        <v>0</v>
      </c>
      <c r="BI222" s="249">
        <f>IF(BI$8="",0,BI208*IF($T222=справочники!$P$10,1,1+IF(Главная!$N$19=справочники!$N$12,0,Главная!$N$23)))</f>
        <v>0</v>
      </c>
      <c r="BJ222" s="249">
        <f>IF(BJ$8="",0,BJ208*IF($T222=справочники!$P$10,1,1+IF(Главная!$N$19=справочники!$N$12,0,Главная!$N$23)))</f>
        <v>0</v>
      </c>
      <c r="BK222" s="249">
        <f>IF(BK$8="",0,BK208*IF($T222=справочники!$P$10,1,1+IF(Главная!$N$19=справочники!$N$12,0,Главная!$N$23)))</f>
        <v>0</v>
      </c>
      <c r="BL222" s="249">
        <f>IF(BL$8="",0,BL208*IF($T222=справочники!$P$10,1,1+IF(Главная!$N$19=справочники!$N$12,0,Главная!$N$23)))</f>
        <v>0</v>
      </c>
      <c r="BM222" s="249">
        <f>IF(BM$8="",0,BM208*IF($T222=справочники!$P$10,1,1+IF(Главная!$N$19=справочники!$N$12,0,Главная!$N$23)))</f>
        <v>0</v>
      </c>
      <c r="BN222" s="249">
        <f>IF(BN$8="",0,BN208*IF($T222=справочники!$P$10,1,1+IF(Главная!$N$19=справочники!$N$12,0,Главная!$N$23)))</f>
        <v>0</v>
      </c>
      <c r="BO222" s="249">
        <f>IF(BO$8="",0,BO208*IF($T222=справочники!$P$10,1,1+IF(Главная!$N$19=справочники!$N$12,0,Главная!$N$23)))</f>
        <v>0</v>
      </c>
      <c r="BP222" s="249">
        <f>IF(BP$8="",0,BP208*IF($T222=справочники!$P$10,1,1+IF(Главная!$N$19=справочники!$N$12,0,Главная!$N$23)))</f>
        <v>0</v>
      </c>
      <c r="BQ222" s="249">
        <f>IF(BQ$8="",0,BQ208*IF($T222=справочники!$P$10,1,1+IF(Главная!$N$19=справочники!$N$12,0,Главная!$N$23)))</f>
        <v>0</v>
      </c>
      <c r="BR222" s="249">
        <f>IF(BR$8="",0,BR208*IF($T222=справочники!$P$10,1,1+IF(Главная!$N$19=справочники!$N$12,0,Главная!$N$23)))</f>
        <v>0</v>
      </c>
      <c r="BS222" s="249">
        <f>IF(BS$8="",0,BS208*IF($T222=справочники!$P$10,1,1+IF(Главная!$N$19=справочники!$N$12,0,Главная!$N$23)))</f>
        <v>0</v>
      </c>
      <c r="BT222" s="249">
        <f>IF(BT$8="",0,BT208*IF($T222=справочники!$P$10,1,1+IF(Главная!$N$19=справочники!$N$12,0,Главная!$N$23)))</f>
        <v>0</v>
      </c>
      <c r="BU222" s="249">
        <f>IF(BU$8="",0,BU208*IF($T222=справочники!$P$10,1,1+IF(Главная!$N$19=справочники!$N$12,0,Главная!$N$23)))</f>
        <v>0</v>
      </c>
      <c r="BV222" s="249">
        <f>IF(BV$8="",0,BV208*IF($T222=справочники!$P$10,1,1+IF(Главная!$N$19=справочники!$N$12,0,Главная!$N$23)))</f>
        <v>0</v>
      </c>
      <c r="BW222" s="249">
        <f>IF(BW$8="",0,BW208*IF($T222=справочники!$P$10,1,1+IF(Главная!$N$19=справочники!$N$12,0,Главная!$N$23)))</f>
        <v>0</v>
      </c>
      <c r="BX222" s="249">
        <f>IF(BX$8="",0,BX208*IF($T222=справочники!$P$10,1,1+IF(Главная!$N$19=справочники!$N$12,0,Главная!$N$23)))</f>
        <v>0</v>
      </c>
      <c r="BY222" s="249">
        <f>IF(BY$8="",0,BY208*IF($T222=справочники!$P$10,1,1+IF(Главная!$N$19=справочники!$N$12,0,Главная!$N$23)))</f>
        <v>0</v>
      </c>
      <c r="BZ222" s="249">
        <f>IF(BZ$8="",0,BZ208*IF($T222=справочники!$P$10,1,1+IF(Главная!$N$19=справочники!$N$12,0,Главная!$N$23)))</f>
        <v>0</v>
      </c>
      <c r="CA222" s="249">
        <f>IF(CA$8="",0,CA208*IF($T222=справочники!$P$10,1,1+IF(Главная!$N$19=справочники!$N$12,0,Главная!$N$23)))</f>
        <v>0</v>
      </c>
      <c r="CB222" s="249">
        <f>IF(CB$8="",0,CB208*IF($T222=справочники!$P$10,1,1+IF(Главная!$N$19=справочники!$N$12,0,Главная!$N$23)))</f>
        <v>0</v>
      </c>
      <c r="CC222" s="249">
        <f>IF(CC$8="",0,CC208*IF($T222=справочники!$P$10,1,1+IF(Главная!$N$19=справочники!$N$12,0,Главная!$N$23)))</f>
        <v>0</v>
      </c>
      <c r="CD222" s="249">
        <f>IF(CD$8="",0,CD208*IF($T222=справочники!$P$10,1,1+IF(Главная!$N$19=справочники!$N$12,0,Главная!$N$23)))</f>
        <v>0</v>
      </c>
      <c r="CE222" s="249">
        <f>IF(CE$8="",0,CE208*IF($T222=справочники!$P$10,1,1+IF(Главная!$N$19=справочники!$N$12,0,Главная!$N$23)))</f>
        <v>0</v>
      </c>
      <c r="CF222" s="249">
        <f>IF(CF$8="",0,CF208*IF($T222=справочники!$P$10,1,1+IF(Главная!$N$19=справочники!$N$12,0,Главная!$N$23)))</f>
        <v>0</v>
      </c>
      <c r="CG222" s="249">
        <f>IF(CG$8="",0,CG208*IF($T222=справочники!$P$10,1,1+IF(Главная!$N$19=справочники!$N$12,0,Главная!$N$23)))</f>
        <v>0</v>
      </c>
      <c r="CH222" s="249">
        <f>IF(CH$8="",0,CH208*IF($T222=справочники!$P$10,1,1+IF(Главная!$N$19=справочники!$N$12,0,Главная!$N$23)))</f>
        <v>0</v>
      </c>
      <c r="CI222" s="249">
        <f>IF(CI$8="",0,CI208*IF($T222=справочники!$P$10,1,1+IF(Главная!$N$19=справочники!$N$12,0,Главная!$N$23)))</f>
        <v>0</v>
      </c>
      <c r="CJ222" s="249">
        <f>IF(CJ$8="",0,CJ208*IF($T222=справочники!$P$10,1,1+IF(Главная!$N$19=справочники!$N$12,0,Главная!$N$23)))</f>
        <v>0</v>
      </c>
      <c r="CK222" s="249">
        <f>IF(CK$8="",0,CK208*IF($T222=справочники!$P$10,1,1+IF(Главная!$N$19=справочники!$N$12,0,Главная!$N$23)))</f>
        <v>0</v>
      </c>
      <c r="CL222" s="249">
        <f>IF(CL$8="",0,CL208*IF($T222=справочники!$P$10,1,1+IF(Главная!$N$19=справочники!$N$12,0,Главная!$N$23)))</f>
        <v>0</v>
      </c>
      <c r="CM222" s="249">
        <f>IF(CM$8="",0,CM208*IF($T222=справочники!$P$10,1,1+IF(Главная!$N$19=справочники!$N$12,0,Главная!$N$23)))</f>
        <v>0</v>
      </c>
      <c r="CN222" s="249">
        <f>IF(CN$8="",0,CN208*IF($T222=справочники!$P$10,1,1+IF(Главная!$N$19=справочники!$N$12,0,Главная!$N$23)))</f>
        <v>0</v>
      </c>
      <c r="CO222" s="249">
        <f>IF(CO$8="",0,CO208*IF($T222=справочники!$P$10,1,1+IF(Главная!$N$19=справочники!$N$12,0,Главная!$N$23)))</f>
        <v>0</v>
      </c>
      <c r="CP222" s="249">
        <f>IF(CP$8="",0,CP208*IF($T222=справочники!$P$10,1,1+IF(Главная!$N$19=справочники!$N$12,0,Главная!$N$23)))</f>
        <v>0</v>
      </c>
      <c r="CQ222" s="249">
        <f>IF(CQ$8="",0,CQ208*IF($T222=справочники!$P$10,1,1+IF(Главная!$N$19=справочники!$N$12,0,Главная!$N$23)))</f>
        <v>0</v>
      </c>
      <c r="CR222" s="249">
        <f>IF(CR$8="",0,CR208*IF($T222=справочники!$P$10,1,1+IF(Главная!$N$19=справочники!$N$12,0,Главная!$N$23)))</f>
        <v>0</v>
      </c>
      <c r="CS222" s="249">
        <f>IF(CS$8="",0,CS208*IF($T222=справочники!$P$10,1,1+IF(Главная!$N$19=справочники!$N$12,0,Главная!$N$23)))</f>
        <v>0</v>
      </c>
      <c r="CT222" s="249">
        <f>IF(CT$8="",0,CT208*IF($T222=справочники!$P$10,1,1+IF(Главная!$N$19=справочники!$N$12,0,Главная!$N$23)))</f>
        <v>0</v>
      </c>
      <c r="CU222" s="249">
        <f>IF(CU$8="",0,CU208*IF($T222=справочники!$P$10,1,1+IF(Главная!$N$19=справочники!$N$12,0,Главная!$N$23)))</f>
        <v>0</v>
      </c>
      <c r="CV222" s="249">
        <f>IF(CV$8="",0,CV208*IF($T222=справочники!$P$10,1,1+IF(Главная!$N$19=справочники!$N$12,0,Главная!$N$23)))</f>
        <v>0</v>
      </c>
      <c r="CW222" s="249">
        <f>IF(CW$8="",0,CW208*IF($T222=справочники!$P$10,1,1+IF(Главная!$N$19=справочники!$N$12,0,Главная!$N$23)))</f>
        <v>0</v>
      </c>
      <c r="CX222" s="249">
        <f>IF(CX$8="",0,CX208*IF($T222=справочники!$P$10,1,1+IF(Главная!$N$19=справочники!$N$12,0,Главная!$N$23)))</f>
        <v>0</v>
      </c>
      <c r="CY222" s="249">
        <f>IF(CY$8="",0,CY208*IF($T222=справочники!$P$10,1,1+IF(Главная!$N$19=справочники!$N$12,0,Главная!$N$23)))</f>
        <v>0</v>
      </c>
      <c r="CZ222" s="249">
        <f>IF(CZ$8="",0,CZ208*IF($T222=справочники!$P$10,1,1+IF(Главная!$N$19=справочники!$N$12,0,Главная!$N$23)))</f>
        <v>0</v>
      </c>
      <c r="DA222" s="249">
        <f>IF(DA$8="",0,DA208*IF($T222=справочники!$P$10,1,1+IF(Главная!$N$19=справочники!$N$12,0,Главная!$N$23)))</f>
        <v>0</v>
      </c>
      <c r="DB222" s="249">
        <f>IF(DB$8="",0,DB208*IF($T222=справочники!$P$10,1,1+IF(Главная!$N$19=справочники!$N$12,0,Главная!$N$23)))</f>
        <v>0</v>
      </c>
      <c r="DC222" s="249">
        <f>IF(DC$8="",0,DC208*IF($T222=справочники!$P$10,1,1+IF(Главная!$N$19=справочники!$N$12,0,Главная!$N$23)))</f>
        <v>0</v>
      </c>
      <c r="DD222" s="249">
        <f>IF(DD$8="",0,DD208*IF($T222=справочники!$P$10,1,1+IF(Главная!$N$19=справочники!$N$12,0,Главная!$N$23)))</f>
        <v>0</v>
      </c>
      <c r="DE222" s="249">
        <f>IF(DE$8="",0,DE208*IF($T222=справочники!$P$10,1,1+IF(Главная!$N$19=справочники!$N$12,0,Главная!$N$23)))</f>
        <v>0</v>
      </c>
      <c r="DF222" s="249">
        <f>IF(DF$8="",0,DF208*IF($T222=справочники!$P$10,1,1+IF(Главная!$N$19=справочники!$N$12,0,Главная!$N$23)))</f>
        <v>0</v>
      </c>
      <c r="DG222" s="249">
        <f>IF(DG$8="",0,DG208*IF($T222=справочники!$P$10,1,1+IF(Главная!$N$19=справочники!$N$12,0,Главная!$N$23)))</f>
        <v>0</v>
      </c>
      <c r="DH222" s="249">
        <f>IF(DH$8="",0,DH208*IF($T222=справочники!$P$10,1,1+IF(Главная!$N$19=справочники!$N$12,0,Главная!$N$23)))</f>
        <v>0</v>
      </c>
      <c r="DI222" s="249">
        <f>IF(DI$8="",0,DI208*IF($T222=справочники!$P$10,1,1+IF(Главная!$N$19=справочники!$N$12,0,Главная!$N$23)))</f>
        <v>0</v>
      </c>
      <c r="DJ222" s="249">
        <f>IF(DJ$8="",0,DJ208*IF($T222=справочники!$P$10,1,1+IF(Главная!$N$19=справочники!$N$12,0,Главная!$N$23)))</f>
        <v>0</v>
      </c>
      <c r="DK222" s="249">
        <f>IF(DK$8="",0,DK208*IF($T222=справочники!$P$10,1,1+IF(Главная!$N$19=справочники!$N$12,0,Главная!$N$23)))</f>
        <v>0</v>
      </c>
      <c r="DL222" s="249">
        <f>IF(DL$8="",0,DL208*IF($T222=справочники!$P$10,1,1+IF(Главная!$N$19=справочники!$N$12,0,Главная!$N$23)))</f>
        <v>0</v>
      </c>
      <c r="DM222" s="249">
        <f>IF(DM$8="",0,DM208*IF($T222=справочники!$P$10,1,1+IF(Главная!$N$19=справочники!$N$12,0,Главная!$N$23)))</f>
        <v>0</v>
      </c>
      <c r="DN222" s="249">
        <f>IF(DN$8="",0,DN208*IF($T222=справочники!$P$10,1,1+IF(Главная!$N$19=справочники!$N$12,0,Главная!$N$23)))</f>
        <v>0</v>
      </c>
      <c r="DO222" s="249">
        <f>IF(DO$8="",0,DO208*IF($T222=справочники!$P$10,1,1+IF(Главная!$N$19=справочники!$N$12,0,Главная!$N$23)))</f>
        <v>0</v>
      </c>
      <c r="DP222" s="249">
        <f>IF(DP$8="",0,DP208*IF($T222=справочники!$P$10,1,1+IF(Главная!$N$19=справочники!$N$12,0,Главная!$N$23)))</f>
        <v>0</v>
      </c>
      <c r="DQ222" s="249">
        <f>IF(DQ$8="",0,DQ208*IF($T222=справочники!$P$10,1,1+IF(Главная!$N$19=справочники!$N$12,0,Главная!$N$23)))</f>
        <v>0</v>
      </c>
      <c r="DR222" s="249">
        <f>IF(DR$8="",0,DR208*IF($T222=справочники!$P$10,1,1+IF(Главная!$N$19=справочники!$N$12,0,Главная!$N$23)))</f>
        <v>0</v>
      </c>
      <c r="DS222" s="249">
        <f>IF(DS$8="",0,DS208*IF($T222=справочники!$P$10,1,1+IF(Главная!$N$19=справочники!$N$12,0,Главная!$N$23)))</f>
        <v>0</v>
      </c>
      <c r="DT222" s="249">
        <f>IF(DT$8="",0,DT208*IF($T222=справочники!$P$10,1,1+IF(Главная!$N$19=справочники!$N$12,0,Главная!$N$23)))</f>
        <v>0</v>
      </c>
      <c r="DU222" s="249">
        <f>IF(DU$8="",0,DU208*IF($T222=справочники!$P$10,1,1+IF(Главная!$N$19=справочники!$N$12,0,Главная!$N$23)))</f>
        <v>0</v>
      </c>
      <c r="DV222" s="249">
        <f>IF(DV$8="",0,DV208*IF($T222=справочники!$P$10,1,1+IF(Главная!$N$19=справочники!$N$12,0,Главная!$N$23)))</f>
        <v>0</v>
      </c>
      <c r="DW222" s="249">
        <f>IF(DW$8="",0,DW208*IF($T222=справочники!$P$10,1,1+IF(Главная!$N$19=справочники!$N$12,0,Главная!$N$23)))</f>
        <v>0</v>
      </c>
      <c r="DX222" s="249">
        <f>IF(DX$8="",0,DX208*IF($T222=справочники!$P$10,1,1+IF(Главная!$N$19=справочники!$N$12,0,Главная!$N$23)))</f>
        <v>0</v>
      </c>
      <c r="DY222" s="249">
        <f>IF(DY$8="",0,DY208*IF($T222=справочники!$P$10,1,1+IF(Главная!$N$19=справочники!$N$12,0,Главная!$N$23)))</f>
        <v>0</v>
      </c>
      <c r="DZ222" s="249">
        <f>IF(DZ$8="",0,DZ208*IF($T222=справочники!$P$10,1,1+IF(Главная!$N$19=справочники!$N$12,0,Главная!$N$23)))</f>
        <v>0</v>
      </c>
      <c r="EA222" s="249">
        <f>IF(EA$8="",0,EA208*IF($T222=справочники!$P$10,1,1+IF(Главная!$N$19=справочники!$N$12,0,Главная!$N$23)))</f>
        <v>0</v>
      </c>
      <c r="EB222" s="249">
        <f>IF(EB$8="",0,EB208*IF($T222=справочники!$P$10,1,1+IF(Главная!$N$19=справочники!$N$12,0,Главная!$N$23)))</f>
        <v>0</v>
      </c>
      <c r="EC222" s="249">
        <f>IF(EC$8="",0,EC208*IF($T222=справочники!$P$10,1,1+IF(Главная!$N$19=справочники!$N$12,0,Главная!$N$23)))</f>
        <v>0</v>
      </c>
      <c r="ED222" s="249">
        <f>IF(ED$8="",0,ED208*IF($T222=справочники!$P$10,1,1+IF(Главная!$N$19=справочники!$N$12,0,Главная!$N$23)))</f>
        <v>0</v>
      </c>
      <c r="EE222" s="249">
        <f>IF(EE$8="",0,EE208*IF($T222=справочники!$P$10,1,1+IF(Главная!$N$19=справочники!$N$12,0,Главная!$N$23)))</f>
        <v>0</v>
      </c>
      <c r="EF222" s="249">
        <f>IF(EF$8="",0,EF208*IF($T222=справочники!$P$10,1,1+IF(Главная!$N$19=справочники!$N$12,0,Главная!$N$23)))</f>
        <v>0</v>
      </c>
      <c r="EG222" s="249">
        <f>IF(EG$8="",0,EG208*IF($T222=справочники!$P$10,1,1+IF(Главная!$N$19=справочники!$N$12,0,Главная!$N$23)))</f>
        <v>0</v>
      </c>
      <c r="EH222" s="249">
        <f>IF(EH$8="",0,EH208*IF($T222=справочники!$P$10,1,1+IF(Главная!$N$19=справочники!$N$12,0,Главная!$N$23)))</f>
        <v>0</v>
      </c>
      <c r="EI222" s="249">
        <f>IF(EI$8="",0,EI208*IF($T222=справочники!$P$10,1,1+IF(Главная!$N$19=справочники!$N$12,0,Главная!$N$23)))</f>
        <v>0</v>
      </c>
      <c r="EJ222" s="249">
        <f>IF(EJ$8="",0,EJ208*IF($T222=справочники!$P$10,1,1+IF(Главная!$N$19=справочники!$N$12,0,Главная!$N$23)))</f>
        <v>0</v>
      </c>
      <c r="EK222" s="249">
        <f>IF(EK$8="",0,EK208*IF($T222=справочники!$P$10,1,1+IF(Главная!$N$19=справочники!$N$12,0,Главная!$N$23)))</f>
        <v>0</v>
      </c>
      <c r="EL222" s="249">
        <f>IF(EL$8="",0,EL208*IF($T222=справочники!$P$10,1,1+IF(Главная!$N$19=справочники!$N$12,0,Главная!$N$23)))</f>
        <v>0</v>
      </c>
      <c r="EM222" s="249">
        <f>IF(EM$8="",0,EM208*IF($T222=справочники!$P$10,1,1+IF(Главная!$N$19=справочники!$N$12,0,Главная!$N$23)))</f>
        <v>0</v>
      </c>
      <c r="EN222" s="249">
        <f>IF(EN$8="",0,EN208*IF($T222=справочники!$P$10,1,1+IF(Главная!$N$19=справочники!$N$12,0,Главная!$N$23)))</f>
        <v>0</v>
      </c>
      <c r="EO222" s="249">
        <f>IF(EO$8="",0,EO208*IF($T222=справочники!$P$10,1,1+IF(Главная!$N$19=справочники!$N$12,0,Главная!$N$23)))</f>
        <v>0</v>
      </c>
      <c r="EP222" s="249">
        <f>IF(EP$8="",0,EP208*IF($T222=справочники!$P$10,1,1+IF(Главная!$N$19=справочники!$N$12,0,Главная!$N$23)))</f>
        <v>0</v>
      </c>
      <c r="EQ222" s="249">
        <f>IF(EQ$8="",0,EQ208*IF($T222=справочники!$P$10,1,1+IF(Главная!$N$19=справочники!$N$12,0,Главная!$N$23)))</f>
        <v>0</v>
      </c>
      <c r="ER222" s="249">
        <f>IF(ER$8="",0,ER208*IF($T222=справочники!$P$10,1,1+IF(Главная!$N$19=справочники!$N$12,0,Главная!$N$23)))</f>
        <v>0</v>
      </c>
      <c r="ES222" s="249">
        <f>IF(ES$8="",0,ES208*IF($T222=справочники!$P$10,1,1+IF(Главная!$N$19=справочники!$N$12,0,Главная!$N$23)))</f>
        <v>0</v>
      </c>
      <c r="ET222" s="249">
        <f>IF(ET$8="",0,ET208*IF($T222=справочники!$P$10,1,1+IF(Главная!$N$19=справочники!$N$12,0,Главная!$N$23)))</f>
        <v>0</v>
      </c>
      <c r="EU222" s="249">
        <f>IF(EU$8="",0,EU208*IF($T222=справочники!$P$10,1,1+IF(Главная!$N$19=справочники!$N$12,0,Главная!$N$23)))</f>
        <v>0</v>
      </c>
      <c r="EV222" s="249">
        <f>IF(EV$8="",0,EV208*IF($T222=справочники!$P$10,1,1+IF(Главная!$N$19=справочники!$N$12,0,Главная!$N$23)))</f>
        <v>0</v>
      </c>
      <c r="EW222" s="249">
        <f>IF(EW$8="",0,EW208*IF($T222=справочники!$P$10,1,1+IF(Главная!$N$19=справочники!$N$12,0,Главная!$N$23)))</f>
        <v>0</v>
      </c>
      <c r="EX222" s="249">
        <f>IF(EX$8="",0,EX208*IF($T222=справочники!$P$10,1,1+IF(Главная!$N$19=справочники!$N$12,0,Главная!$N$23)))</f>
        <v>0</v>
      </c>
      <c r="EY222" s="249">
        <f>IF(EY$8="",0,EY208*IF($T222=справочники!$P$10,1,1+IF(Главная!$N$19=справочники!$N$12,0,Главная!$N$23)))</f>
        <v>0</v>
      </c>
      <c r="EZ222" s="249">
        <f>IF(EZ$8="",0,EZ208*IF($T222=справочники!$P$10,1,1+IF(Главная!$N$19=справочники!$N$12,0,Главная!$N$23)))</f>
        <v>0</v>
      </c>
      <c r="FA222" s="249">
        <f>IF(FA$8="",0,FA208*IF($T222=справочники!$P$10,1,1+IF(Главная!$N$19=справочники!$N$12,0,Главная!$N$23)))</f>
        <v>0</v>
      </c>
      <c r="FB222" s="249">
        <f>IF(FB$8="",0,FB208*IF($T222=справочники!$P$10,1,1+IF(Главная!$N$19=справочники!$N$12,0,Главная!$N$23)))</f>
        <v>0</v>
      </c>
      <c r="FC222" s="249">
        <f>IF(FC$8="",0,FC208*IF($T222=справочники!$P$10,1,1+IF(Главная!$N$19=справочники!$N$12,0,Главная!$N$23)))</f>
        <v>0</v>
      </c>
      <c r="FD222" s="249">
        <f>IF(FD$8="",0,FD208*IF($T222=справочники!$P$10,1,1+IF(Главная!$N$19=справочники!$N$12,0,Главная!$N$23)))</f>
        <v>0</v>
      </c>
      <c r="FE222" s="249">
        <f>IF(FE$8="",0,FE208*IF($T222=справочники!$P$10,1,1+IF(Главная!$N$19=справочники!$N$12,0,Главная!$N$23)))</f>
        <v>0</v>
      </c>
      <c r="FF222" s="249">
        <f>IF(FF$8="",0,FF208*IF($T222=справочники!$P$10,1,1+IF(Главная!$N$19=справочники!$N$12,0,Главная!$N$23)))</f>
        <v>0</v>
      </c>
      <c r="FG222" s="249">
        <f>IF(FG$8="",0,FG208*IF($T222=справочники!$P$10,1,1+IF(Главная!$N$19=справочники!$N$12,0,Главная!$N$23)))</f>
        <v>0</v>
      </c>
      <c r="FH222" s="249">
        <f>IF(FH$8="",0,FH208*IF($T222=справочники!$P$10,1,1+IF(Главная!$N$19=справочники!$N$12,0,Главная!$N$23)))</f>
        <v>0</v>
      </c>
      <c r="FI222" s="249">
        <f>IF(FI$8="",0,FI208*IF($T222=справочники!$P$10,1,1+IF(Главная!$N$19=справочники!$N$12,0,Главная!$N$23)))</f>
        <v>0</v>
      </c>
      <c r="FJ222" s="249">
        <f>IF(FJ$8="",0,FJ208*IF($T222=справочники!$P$10,1,1+IF(Главная!$N$19=справочники!$N$12,0,Главная!$N$23)))</f>
        <v>0</v>
      </c>
      <c r="FK222" s="249">
        <f>IF(FK$8="",0,FK208*IF($T222=справочники!$P$10,1,1+IF(Главная!$N$19=справочники!$N$12,0,Главная!$N$23)))</f>
        <v>0</v>
      </c>
      <c r="FL222" s="249">
        <f>IF(FL$8="",0,FL208*IF($T222=справочники!$P$10,1,1+IF(Главная!$N$19=справочники!$N$12,0,Главная!$N$23)))</f>
        <v>0</v>
      </c>
      <c r="FM222" s="249">
        <f>IF(FM$8="",0,FM208*IF($T222=справочники!$P$10,1,1+IF(Главная!$N$19=справочники!$N$12,0,Главная!$N$23)))</f>
        <v>0</v>
      </c>
      <c r="FN222" s="249">
        <f>IF(FN$8="",0,FN208*IF($T222=справочники!$P$10,1,1+IF(Главная!$N$19=справочники!$N$12,0,Главная!$N$23)))</f>
        <v>0</v>
      </c>
      <c r="FO222" s="249">
        <f>IF(FO$8="",0,FO208*IF($T222=справочники!$P$10,1,1+IF(Главная!$N$19=справочники!$N$12,0,Главная!$N$23)))</f>
        <v>0</v>
      </c>
      <c r="FP222" s="249">
        <f>IF(FP$8="",0,FP208*IF($T222=справочники!$P$10,1,1+IF(Главная!$N$19=справочники!$N$12,0,Главная!$N$23)))</f>
        <v>0</v>
      </c>
      <c r="FQ222" s="249">
        <f>IF(FQ$8="",0,FQ208*IF($T222=справочники!$P$10,1,1+IF(Главная!$N$19=справочники!$N$12,0,Главная!$N$23)))</f>
        <v>0</v>
      </c>
      <c r="FR222" s="249">
        <f>IF(FR$8="",0,FR208*IF($T222=справочники!$P$10,1,1+IF(Главная!$N$19=справочники!$N$12,0,Главная!$N$23)))</f>
        <v>0</v>
      </c>
      <c r="FS222" s="249">
        <f>IF(FS$8="",0,FS208*IF($T222=справочники!$P$10,1,1+IF(Главная!$N$19=справочники!$N$12,0,Главная!$N$23)))</f>
        <v>0</v>
      </c>
      <c r="FT222" s="249">
        <f>IF(FT$8="",0,FT208*IF($T222=справочники!$P$10,1,1+IF(Главная!$N$19=справочники!$N$12,0,Главная!$N$23)))</f>
        <v>0</v>
      </c>
      <c r="FU222" s="249">
        <f>IF(FU$8="",0,FU208*IF($T222=справочники!$P$10,1,1+IF(Главная!$N$19=справочники!$N$12,0,Главная!$N$23)))</f>
        <v>0</v>
      </c>
      <c r="FV222" s="249">
        <f>IF(FV$8="",0,FV208*IF($T222=справочники!$P$10,1,1+IF(Главная!$N$19=справочники!$N$12,0,Главная!$N$23)))</f>
        <v>0</v>
      </c>
      <c r="FW222" s="249">
        <f>IF(FW$8="",0,FW208*IF($T222=справочники!$P$10,1,1+IF(Главная!$N$19=справочники!$N$12,0,Главная!$N$23)))</f>
        <v>0</v>
      </c>
      <c r="FX222" s="249">
        <f>IF(FX$8="",0,FX208*IF($T222=справочники!$P$10,1,1+IF(Главная!$N$19=справочники!$N$12,0,Главная!$N$23)))</f>
        <v>0</v>
      </c>
      <c r="FY222" s="249">
        <f>IF(FY$8="",0,FY208*IF($T222=справочники!$P$10,1,1+IF(Главная!$N$19=справочники!$N$12,0,Главная!$N$23)))</f>
        <v>0</v>
      </c>
      <c r="FZ222" s="249">
        <f>IF(FZ$8="",0,FZ208*IF($T222=справочники!$P$10,1,1+IF(Главная!$N$19=справочники!$N$12,0,Главная!$N$23)))</f>
        <v>0</v>
      </c>
      <c r="GA222" s="249">
        <f>IF(GA$8="",0,GA208*IF($T222=справочники!$P$10,1,1+IF(Главная!$N$19=справочники!$N$12,0,Главная!$N$23)))</f>
        <v>0</v>
      </c>
      <c r="GB222" s="249">
        <f>IF(GB$8="",0,GB208*IF($T222=справочники!$P$10,1,1+IF(Главная!$N$19=справочники!$N$12,0,Главная!$N$23)))</f>
        <v>0</v>
      </c>
      <c r="GC222" s="249">
        <f>IF(GC$8="",0,GC208*IF($T222=справочники!$P$10,1,1+IF(Главная!$N$19=справочники!$N$12,0,Главная!$N$23)))</f>
        <v>0</v>
      </c>
      <c r="GD222" s="249">
        <f>IF(GD$8="",0,GD208*IF($T222=справочники!$P$10,1,1+IF(Главная!$N$19=справочники!$N$12,0,Главная!$N$23)))</f>
        <v>0</v>
      </c>
      <c r="GE222" s="249">
        <f>IF(GE$8="",0,GE208*IF($T222=справочники!$P$10,1,1+IF(Главная!$N$19=справочники!$N$12,0,Главная!$N$23)))</f>
        <v>0</v>
      </c>
      <c r="GF222" s="249">
        <f>IF(GF$8="",0,GF208*IF($T222=справочники!$P$10,1,1+IF(Главная!$N$19=справочники!$N$12,0,Главная!$N$23)))</f>
        <v>0</v>
      </c>
      <c r="GG222" s="249">
        <f>IF(GG$8="",0,GG208*IF($T222=справочники!$P$10,1,1+IF(Главная!$N$19=справочники!$N$12,0,Главная!$N$23)))</f>
        <v>0</v>
      </c>
      <c r="GH222" s="249">
        <f>IF(GH$8="",0,GH208*IF($T222=справочники!$P$10,1,1+IF(Главная!$N$19=справочники!$N$12,0,Главная!$N$23)))</f>
        <v>0</v>
      </c>
      <c r="GI222" s="249">
        <f>IF(GI$8="",0,GI208*IF($T222=справочники!$P$10,1,1+IF(Главная!$N$19=справочники!$N$12,0,Главная!$N$23)))</f>
        <v>0</v>
      </c>
      <c r="GJ222" s="249">
        <f>IF(GJ$8="",0,GJ208*IF($T222=справочники!$P$10,1,1+IF(Главная!$N$19=справочники!$N$12,0,Главная!$N$23)))</f>
        <v>0</v>
      </c>
      <c r="GK222" s="249">
        <f>IF(GK$8="",0,GK208*IF($T222=справочники!$P$10,1,1+IF(Главная!$N$19=справочники!$N$12,0,Главная!$N$23)))</f>
        <v>0</v>
      </c>
      <c r="GL222" s="249">
        <f>IF(GL$8="",0,GL208*IF($T222=справочники!$P$10,1,1+IF(Главная!$N$19=справочники!$N$12,0,Главная!$N$23)))</f>
        <v>0</v>
      </c>
      <c r="GM222" s="249">
        <f>IF(GM$8="",0,GM208*IF($T222=справочники!$P$10,1,1+IF(Главная!$N$19=справочники!$N$12,0,Главная!$N$23)))</f>
        <v>0</v>
      </c>
      <c r="GN222" s="249">
        <f>IF(GN$8="",0,GN208*IF($T222=справочники!$P$10,1,1+IF(Главная!$N$19=справочники!$N$12,0,Главная!$N$23)))</f>
        <v>0</v>
      </c>
      <c r="GO222" s="249">
        <f>IF(GO$8="",0,GO208*IF($T222=справочники!$P$10,1,1+IF(Главная!$N$19=справочники!$N$12,0,Главная!$N$23)))</f>
        <v>0</v>
      </c>
      <c r="GP222" s="249">
        <f>IF(GP$8="",0,GP208*IF($T222=справочники!$P$10,1,1+IF(Главная!$N$19=справочники!$N$12,0,Главная!$N$23)))</f>
        <v>0</v>
      </c>
      <c r="GQ222" s="249">
        <f>IF(GQ$8="",0,GQ208*IF($T222=справочники!$P$10,1,1+IF(Главная!$N$19=справочники!$N$12,0,Главная!$N$23)))</f>
        <v>0</v>
      </c>
      <c r="GR222" s="249">
        <f>IF(GR$8="",0,GR208*IF($T222=справочники!$P$10,1,1+IF(Главная!$N$19=справочники!$N$12,0,Главная!$N$23)))</f>
        <v>0</v>
      </c>
      <c r="GS222" s="249">
        <f>IF(GS$8="",0,GS208*IF($T222=справочники!$P$10,1,1+IF(Главная!$N$19=справочники!$N$12,0,Главная!$N$23)))</f>
        <v>0</v>
      </c>
      <c r="GT222" s="249">
        <f>IF(GT$8="",0,GT208*IF($T222=справочники!$P$10,1,1+IF(Главная!$N$19=справочники!$N$12,0,Главная!$N$23)))</f>
        <v>0</v>
      </c>
      <c r="GU222" s="249">
        <f>IF(GU$8="",0,GU208*IF($T222=справочники!$P$10,1,1+IF(Главная!$N$19=справочники!$N$12,0,Главная!$N$23)))</f>
        <v>0</v>
      </c>
      <c r="GV222" s="249">
        <f>IF(GV$8="",0,GV208*IF($T222=справочники!$P$10,1,1+IF(Главная!$N$19=справочники!$N$12,0,Главная!$N$23)))</f>
        <v>0</v>
      </c>
      <c r="GW222" s="249">
        <f>IF(GW$8="",0,GW208*IF($T222=справочники!$P$10,1,1+IF(Главная!$N$19=справочники!$N$12,0,Главная!$N$23)))</f>
        <v>0</v>
      </c>
      <c r="GX222" s="249">
        <f>IF(GX$8="",0,GX208*IF($T222=справочники!$P$10,1,1+IF(Главная!$N$19=справочники!$N$12,0,Главная!$N$23)))</f>
        <v>0</v>
      </c>
      <c r="GY222" s="249">
        <f>IF(GY$8="",0,GY208*IF($T222=справочники!$P$10,1,1+IF(Главная!$N$19=справочники!$N$12,0,Главная!$N$23)))</f>
        <v>0</v>
      </c>
      <c r="GZ222" s="249">
        <f>IF(GZ$8="",0,GZ208*IF($T222=справочники!$P$10,1,1+IF(Главная!$N$19=справочники!$N$12,0,Главная!$N$23)))</f>
        <v>0</v>
      </c>
      <c r="HA222" s="228"/>
      <c r="HB222" s="228"/>
    </row>
    <row r="223" spans="1:210" s="239" customFormat="1" ht="10.199999999999999">
      <c r="A223" s="228"/>
      <c r="B223" s="229"/>
      <c r="C223" s="228"/>
      <c r="D223" s="229"/>
      <c r="E223" s="272" t="str">
        <f>IF(OR(Главная!$N$19=справочники!$N$13,Главная!$N$19=справочники!$N$14),"",IF(T223=справочники!$P$10,"","ндс(-)"))</f>
        <v>ндс(-)</v>
      </c>
      <c r="F223" s="116"/>
      <c r="G223" s="231"/>
      <c r="H223" s="228"/>
      <c r="I223" s="228" t="str">
        <f t="shared" si="1019"/>
        <v>Закупки сырья, материалов и проч. с/ст ингредиентов</v>
      </c>
      <c r="J223" s="228"/>
      <c r="K223" s="228"/>
      <c r="L223" s="228"/>
      <c r="M223" s="232"/>
      <c r="N223" s="233" t="str">
        <f t="shared" si="1020"/>
        <v/>
      </c>
      <c r="O223" s="228"/>
      <c r="P223" s="231"/>
      <c r="Q223" s="228" t="s">
        <v>26</v>
      </c>
      <c r="R223" s="228"/>
      <c r="S223" s="235"/>
      <c r="T223" s="233" t="str">
        <f>IF(T130="",справочники!$P$9,T130)</f>
        <v>облагается НДС</v>
      </c>
      <c r="U223" s="228"/>
      <c r="V223" s="228"/>
      <c r="W223" s="235">
        <f t="shared" si="1021"/>
        <v>0</v>
      </c>
      <c r="X223" s="236"/>
      <c r="Y223" s="231"/>
      <c r="Z223" s="237"/>
      <c r="AA223" s="249">
        <f>IF(AA$8="",0,AA209*IF($T223=справочники!$P$10,1,1+IF(Главная!$N$19=справочники!$N$12,0,Главная!$N$23)))</f>
        <v>0</v>
      </c>
      <c r="AB223" s="249">
        <f>IF(AB$8="",0,AB209*IF($T223=справочники!$P$10,1,1+IF(Главная!$N$19=справочники!$N$12,0,Главная!$N$23)))</f>
        <v>0</v>
      </c>
      <c r="AC223" s="249">
        <f>IF(AC$8="",0,AC209*IF($T223=справочники!$P$10,1,1+IF(Главная!$N$19=справочники!$N$12,0,Главная!$N$23)))</f>
        <v>0</v>
      </c>
      <c r="AD223" s="249">
        <f>IF(AD$8="",0,AD209*IF($T223=справочники!$P$10,1,1+IF(Главная!$N$19=справочники!$N$12,0,Главная!$N$23)))</f>
        <v>0</v>
      </c>
      <c r="AE223" s="249">
        <f>IF(AE$8="",0,AE209*IF($T223=справочники!$P$10,1,1+IF(Главная!$N$19=справочники!$N$12,0,Главная!$N$23)))</f>
        <v>0</v>
      </c>
      <c r="AF223" s="249">
        <f>IF(AF$8="",0,AF209*IF($T223=справочники!$P$10,1,1+IF(Главная!$N$19=справочники!$N$12,0,Главная!$N$23)))</f>
        <v>0</v>
      </c>
      <c r="AG223" s="249">
        <f>IF(AG$8="",0,AG209*IF($T223=справочники!$P$10,1,1+IF(Главная!$N$19=справочники!$N$12,0,Главная!$N$23)))</f>
        <v>0</v>
      </c>
      <c r="AH223" s="249">
        <f>IF(AH$8="",0,AH209*IF($T223=справочники!$P$10,1,1+IF(Главная!$N$19=справочники!$N$12,0,Главная!$N$23)))</f>
        <v>0</v>
      </c>
      <c r="AI223" s="249">
        <f>IF(AI$8="",0,AI209*IF($T223=справочники!$P$10,1,1+IF(Главная!$N$19=справочники!$N$12,0,Главная!$N$23)))</f>
        <v>0</v>
      </c>
      <c r="AJ223" s="249">
        <f>IF(AJ$8="",0,AJ209*IF($T223=справочники!$P$10,1,1+IF(Главная!$N$19=справочники!$N$12,0,Главная!$N$23)))</f>
        <v>0</v>
      </c>
      <c r="AK223" s="249">
        <f>IF(AK$8="",0,AK209*IF($T223=справочники!$P$10,1,1+IF(Главная!$N$19=справочники!$N$12,0,Главная!$N$23)))</f>
        <v>0</v>
      </c>
      <c r="AL223" s="249">
        <f>IF(AL$8="",0,AL209*IF($T223=справочники!$P$10,1,1+IF(Главная!$N$19=справочники!$N$12,0,Главная!$N$23)))</f>
        <v>0</v>
      </c>
      <c r="AM223" s="249">
        <f>IF(AM$8="",0,AM209*IF($T223=справочники!$P$10,1,1+IF(Главная!$N$19=справочники!$N$12,0,Главная!$N$23)))</f>
        <v>0</v>
      </c>
      <c r="AN223" s="249">
        <f>IF(AN$8="",0,AN209*IF($T223=справочники!$P$10,1,1+IF(Главная!$N$19=справочники!$N$12,0,Главная!$N$23)))</f>
        <v>0</v>
      </c>
      <c r="AO223" s="249">
        <f>IF(AO$8="",0,AO209*IF($T223=справочники!$P$10,1,1+IF(Главная!$N$19=справочники!$N$12,0,Главная!$N$23)))</f>
        <v>0</v>
      </c>
      <c r="AP223" s="249">
        <f>IF(AP$8="",0,AP209*IF($T223=справочники!$P$10,1,1+IF(Главная!$N$19=справочники!$N$12,0,Главная!$N$23)))</f>
        <v>0</v>
      </c>
      <c r="AQ223" s="249">
        <f>IF(AQ$8="",0,AQ209*IF($T223=справочники!$P$10,1,1+IF(Главная!$N$19=справочники!$N$12,0,Главная!$N$23)))</f>
        <v>0</v>
      </c>
      <c r="AR223" s="249">
        <f>IF(AR$8="",0,AR209*IF($T223=справочники!$P$10,1,1+IF(Главная!$N$19=справочники!$N$12,0,Главная!$N$23)))</f>
        <v>0</v>
      </c>
      <c r="AS223" s="249">
        <f>IF(AS$8="",0,AS209*IF($T223=справочники!$P$10,1,1+IF(Главная!$N$19=справочники!$N$12,0,Главная!$N$23)))</f>
        <v>0</v>
      </c>
      <c r="AT223" s="249">
        <f>IF(AT$8="",0,AT209*IF($T223=справочники!$P$10,1,1+IF(Главная!$N$19=справочники!$N$12,0,Главная!$N$23)))</f>
        <v>0</v>
      </c>
      <c r="AU223" s="249">
        <f>IF(AU$8="",0,AU209*IF($T223=справочники!$P$10,1,1+IF(Главная!$N$19=справочники!$N$12,0,Главная!$N$23)))</f>
        <v>0</v>
      </c>
      <c r="AV223" s="249">
        <f>IF(AV$8="",0,AV209*IF($T223=справочники!$P$10,1,1+IF(Главная!$N$19=справочники!$N$12,0,Главная!$N$23)))</f>
        <v>0</v>
      </c>
      <c r="AW223" s="249">
        <f>IF(AW$8="",0,AW209*IF($T223=справочники!$P$10,1,1+IF(Главная!$N$19=справочники!$N$12,0,Главная!$N$23)))</f>
        <v>0</v>
      </c>
      <c r="AX223" s="249">
        <f>IF(AX$8="",0,AX209*IF($T223=справочники!$P$10,1,1+IF(Главная!$N$19=справочники!$N$12,0,Главная!$N$23)))</f>
        <v>0</v>
      </c>
      <c r="AY223" s="249">
        <f>IF(AY$8="",0,AY209*IF($T223=справочники!$P$10,1,1+IF(Главная!$N$19=справочники!$N$12,0,Главная!$N$23)))</f>
        <v>0</v>
      </c>
      <c r="AZ223" s="249">
        <f>IF(AZ$8="",0,AZ209*IF($T223=справочники!$P$10,1,1+IF(Главная!$N$19=справочники!$N$12,0,Главная!$N$23)))</f>
        <v>0</v>
      </c>
      <c r="BA223" s="249">
        <f>IF(BA$8="",0,BA209*IF($T223=справочники!$P$10,1,1+IF(Главная!$N$19=справочники!$N$12,0,Главная!$N$23)))</f>
        <v>0</v>
      </c>
      <c r="BB223" s="249">
        <f>IF(BB$8="",0,BB209*IF($T223=справочники!$P$10,1,1+IF(Главная!$N$19=справочники!$N$12,0,Главная!$N$23)))</f>
        <v>0</v>
      </c>
      <c r="BC223" s="249">
        <f>IF(BC$8="",0,BC209*IF($T223=справочники!$P$10,1,1+IF(Главная!$N$19=справочники!$N$12,0,Главная!$N$23)))</f>
        <v>0</v>
      </c>
      <c r="BD223" s="249">
        <f>IF(BD$8="",0,BD209*IF($T223=справочники!$P$10,1,1+IF(Главная!$N$19=справочники!$N$12,0,Главная!$N$23)))</f>
        <v>0</v>
      </c>
      <c r="BE223" s="249">
        <f>IF(BE$8="",0,BE209*IF($T223=справочники!$P$10,1,1+IF(Главная!$N$19=справочники!$N$12,0,Главная!$N$23)))</f>
        <v>0</v>
      </c>
      <c r="BF223" s="249">
        <f>IF(BF$8="",0,BF209*IF($T223=справочники!$P$10,1,1+IF(Главная!$N$19=справочники!$N$12,0,Главная!$N$23)))</f>
        <v>0</v>
      </c>
      <c r="BG223" s="249">
        <f>IF(BG$8="",0,BG209*IF($T223=справочники!$P$10,1,1+IF(Главная!$N$19=справочники!$N$12,0,Главная!$N$23)))</f>
        <v>0</v>
      </c>
      <c r="BH223" s="249">
        <f>IF(BH$8="",0,BH209*IF($T223=справочники!$P$10,1,1+IF(Главная!$N$19=справочники!$N$12,0,Главная!$N$23)))</f>
        <v>0</v>
      </c>
      <c r="BI223" s="249">
        <f>IF(BI$8="",0,BI209*IF($T223=справочники!$P$10,1,1+IF(Главная!$N$19=справочники!$N$12,0,Главная!$N$23)))</f>
        <v>0</v>
      </c>
      <c r="BJ223" s="249">
        <f>IF(BJ$8="",0,BJ209*IF($T223=справочники!$P$10,1,1+IF(Главная!$N$19=справочники!$N$12,0,Главная!$N$23)))</f>
        <v>0</v>
      </c>
      <c r="BK223" s="249">
        <f>IF(BK$8="",0,BK209*IF($T223=справочники!$P$10,1,1+IF(Главная!$N$19=справочники!$N$12,0,Главная!$N$23)))</f>
        <v>0</v>
      </c>
      <c r="BL223" s="249">
        <f>IF(BL$8="",0,BL209*IF($T223=справочники!$P$10,1,1+IF(Главная!$N$19=справочники!$N$12,0,Главная!$N$23)))</f>
        <v>0</v>
      </c>
      <c r="BM223" s="249">
        <f>IF(BM$8="",0,BM209*IF($T223=справочники!$P$10,1,1+IF(Главная!$N$19=справочники!$N$12,0,Главная!$N$23)))</f>
        <v>0</v>
      </c>
      <c r="BN223" s="249">
        <f>IF(BN$8="",0,BN209*IF($T223=справочники!$P$10,1,1+IF(Главная!$N$19=справочники!$N$12,0,Главная!$N$23)))</f>
        <v>0</v>
      </c>
      <c r="BO223" s="249">
        <f>IF(BO$8="",0,BO209*IF($T223=справочники!$P$10,1,1+IF(Главная!$N$19=справочники!$N$12,0,Главная!$N$23)))</f>
        <v>0</v>
      </c>
      <c r="BP223" s="249">
        <f>IF(BP$8="",0,BP209*IF($T223=справочники!$P$10,1,1+IF(Главная!$N$19=справочники!$N$12,0,Главная!$N$23)))</f>
        <v>0</v>
      </c>
      <c r="BQ223" s="249">
        <f>IF(BQ$8="",0,BQ209*IF($T223=справочники!$P$10,1,1+IF(Главная!$N$19=справочники!$N$12,0,Главная!$N$23)))</f>
        <v>0</v>
      </c>
      <c r="BR223" s="249">
        <f>IF(BR$8="",0,BR209*IF($T223=справочники!$P$10,1,1+IF(Главная!$N$19=справочники!$N$12,0,Главная!$N$23)))</f>
        <v>0</v>
      </c>
      <c r="BS223" s="249">
        <f>IF(BS$8="",0,BS209*IF($T223=справочники!$P$10,1,1+IF(Главная!$N$19=справочники!$N$12,0,Главная!$N$23)))</f>
        <v>0</v>
      </c>
      <c r="BT223" s="249">
        <f>IF(BT$8="",0,BT209*IF($T223=справочники!$P$10,1,1+IF(Главная!$N$19=справочники!$N$12,0,Главная!$N$23)))</f>
        <v>0</v>
      </c>
      <c r="BU223" s="249">
        <f>IF(BU$8="",0,BU209*IF($T223=справочники!$P$10,1,1+IF(Главная!$N$19=справочники!$N$12,0,Главная!$N$23)))</f>
        <v>0</v>
      </c>
      <c r="BV223" s="249">
        <f>IF(BV$8="",0,BV209*IF($T223=справочники!$P$10,1,1+IF(Главная!$N$19=справочники!$N$12,0,Главная!$N$23)))</f>
        <v>0</v>
      </c>
      <c r="BW223" s="249">
        <f>IF(BW$8="",0,BW209*IF($T223=справочники!$P$10,1,1+IF(Главная!$N$19=справочники!$N$12,0,Главная!$N$23)))</f>
        <v>0</v>
      </c>
      <c r="BX223" s="249">
        <f>IF(BX$8="",0,BX209*IF($T223=справочники!$P$10,1,1+IF(Главная!$N$19=справочники!$N$12,0,Главная!$N$23)))</f>
        <v>0</v>
      </c>
      <c r="BY223" s="249">
        <f>IF(BY$8="",0,BY209*IF($T223=справочники!$P$10,1,1+IF(Главная!$N$19=справочники!$N$12,0,Главная!$N$23)))</f>
        <v>0</v>
      </c>
      <c r="BZ223" s="249">
        <f>IF(BZ$8="",0,BZ209*IF($T223=справочники!$P$10,1,1+IF(Главная!$N$19=справочники!$N$12,0,Главная!$N$23)))</f>
        <v>0</v>
      </c>
      <c r="CA223" s="249">
        <f>IF(CA$8="",0,CA209*IF($T223=справочники!$P$10,1,1+IF(Главная!$N$19=справочники!$N$12,0,Главная!$N$23)))</f>
        <v>0</v>
      </c>
      <c r="CB223" s="249">
        <f>IF(CB$8="",0,CB209*IF($T223=справочники!$P$10,1,1+IF(Главная!$N$19=справочники!$N$12,0,Главная!$N$23)))</f>
        <v>0</v>
      </c>
      <c r="CC223" s="249">
        <f>IF(CC$8="",0,CC209*IF($T223=справочники!$P$10,1,1+IF(Главная!$N$19=справочники!$N$12,0,Главная!$N$23)))</f>
        <v>0</v>
      </c>
      <c r="CD223" s="249">
        <f>IF(CD$8="",0,CD209*IF($T223=справочники!$P$10,1,1+IF(Главная!$N$19=справочники!$N$12,0,Главная!$N$23)))</f>
        <v>0</v>
      </c>
      <c r="CE223" s="249">
        <f>IF(CE$8="",0,CE209*IF($T223=справочники!$P$10,1,1+IF(Главная!$N$19=справочники!$N$12,0,Главная!$N$23)))</f>
        <v>0</v>
      </c>
      <c r="CF223" s="249">
        <f>IF(CF$8="",0,CF209*IF($T223=справочники!$P$10,1,1+IF(Главная!$N$19=справочники!$N$12,0,Главная!$N$23)))</f>
        <v>0</v>
      </c>
      <c r="CG223" s="249">
        <f>IF(CG$8="",0,CG209*IF($T223=справочники!$P$10,1,1+IF(Главная!$N$19=справочники!$N$12,0,Главная!$N$23)))</f>
        <v>0</v>
      </c>
      <c r="CH223" s="249">
        <f>IF(CH$8="",0,CH209*IF($T223=справочники!$P$10,1,1+IF(Главная!$N$19=справочники!$N$12,0,Главная!$N$23)))</f>
        <v>0</v>
      </c>
      <c r="CI223" s="249">
        <f>IF(CI$8="",0,CI209*IF($T223=справочники!$P$10,1,1+IF(Главная!$N$19=справочники!$N$12,0,Главная!$N$23)))</f>
        <v>0</v>
      </c>
      <c r="CJ223" s="249">
        <f>IF(CJ$8="",0,CJ209*IF($T223=справочники!$P$10,1,1+IF(Главная!$N$19=справочники!$N$12,0,Главная!$N$23)))</f>
        <v>0</v>
      </c>
      <c r="CK223" s="249">
        <f>IF(CK$8="",0,CK209*IF($T223=справочники!$P$10,1,1+IF(Главная!$N$19=справочники!$N$12,0,Главная!$N$23)))</f>
        <v>0</v>
      </c>
      <c r="CL223" s="249">
        <f>IF(CL$8="",0,CL209*IF($T223=справочники!$P$10,1,1+IF(Главная!$N$19=справочники!$N$12,0,Главная!$N$23)))</f>
        <v>0</v>
      </c>
      <c r="CM223" s="249">
        <f>IF(CM$8="",0,CM209*IF($T223=справочники!$P$10,1,1+IF(Главная!$N$19=справочники!$N$12,0,Главная!$N$23)))</f>
        <v>0</v>
      </c>
      <c r="CN223" s="249">
        <f>IF(CN$8="",0,CN209*IF($T223=справочники!$P$10,1,1+IF(Главная!$N$19=справочники!$N$12,0,Главная!$N$23)))</f>
        <v>0</v>
      </c>
      <c r="CO223" s="249">
        <f>IF(CO$8="",0,CO209*IF($T223=справочники!$P$10,1,1+IF(Главная!$N$19=справочники!$N$12,0,Главная!$N$23)))</f>
        <v>0</v>
      </c>
      <c r="CP223" s="249">
        <f>IF(CP$8="",0,CP209*IF($T223=справочники!$P$10,1,1+IF(Главная!$N$19=справочники!$N$12,0,Главная!$N$23)))</f>
        <v>0</v>
      </c>
      <c r="CQ223" s="249">
        <f>IF(CQ$8="",0,CQ209*IF($T223=справочники!$P$10,1,1+IF(Главная!$N$19=справочники!$N$12,0,Главная!$N$23)))</f>
        <v>0</v>
      </c>
      <c r="CR223" s="249">
        <f>IF(CR$8="",0,CR209*IF($T223=справочники!$P$10,1,1+IF(Главная!$N$19=справочники!$N$12,0,Главная!$N$23)))</f>
        <v>0</v>
      </c>
      <c r="CS223" s="249">
        <f>IF(CS$8="",0,CS209*IF($T223=справочники!$P$10,1,1+IF(Главная!$N$19=справочники!$N$12,0,Главная!$N$23)))</f>
        <v>0</v>
      </c>
      <c r="CT223" s="249">
        <f>IF(CT$8="",0,CT209*IF($T223=справочники!$P$10,1,1+IF(Главная!$N$19=справочники!$N$12,0,Главная!$N$23)))</f>
        <v>0</v>
      </c>
      <c r="CU223" s="249">
        <f>IF(CU$8="",0,CU209*IF($T223=справочники!$P$10,1,1+IF(Главная!$N$19=справочники!$N$12,0,Главная!$N$23)))</f>
        <v>0</v>
      </c>
      <c r="CV223" s="249">
        <f>IF(CV$8="",0,CV209*IF($T223=справочники!$P$10,1,1+IF(Главная!$N$19=справочники!$N$12,0,Главная!$N$23)))</f>
        <v>0</v>
      </c>
      <c r="CW223" s="249">
        <f>IF(CW$8="",0,CW209*IF($T223=справочники!$P$10,1,1+IF(Главная!$N$19=справочники!$N$12,0,Главная!$N$23)))</f>
        <v>0</v>
      </c>
      <c r="CX223" s="249">
        <f>IF(CX$8="",0,CX209*IF($T223=справочники!$P$10,1,1+IF(Главная!$N$19=справочники!$N$12,0,Главная!$N$23)))</f>
        <v>0</v>
      </c>
      <c r="CY223" s="249">
        <f>IF(CY$8="",0,CY209*IF($T223=справочники!$P$10,1,1+IF(Главная!$N$19=справочники!$N$12,0,Главная!$N$23)))</f>
        <v>0</v>
      </c>
      <c r="CZ223" s="249">
        <f>IF(CZ$8="",0,CZ209*IF($T223=справочники!$P$10,1,1+IF(Главная!$N$19=справочники!$N$12,0,Главная!$N$23)))</f>
        <v>0</v>
      </c>
      <c r="DA223" s="249">
        <f>IF(DA$8="",0,DA209*IF($T223=справочники!$P$10,1,1+IF(Главная!$N$19=справочники!$N$12,0,Главная!$N$23)))</f>
        <v>0</v>
      </c>
      <c r="DB223" s="249">
        <f>IF(DB$8="",0,DB209*IF($T223=справочники!$P$10,1,1+IF(Главная!$N$19=справочники!$N$12,0,Главная!$N$23)))</f>
        <v>0</v>
      </c>
      <c r="DC223" s="249">
        <f>IF(DC$8="",0,DC209*IF($T223=справочники!$P$10,1,1+IF(Главная!$N$19=справочники!$N$12,0,Главная!$N$23)))</f>
        <v>0</v>
      </c>
      <c r="DD223" s="249">
        <f>IF(DD$8="",0,DD209*IF($T223=справочники!$P$10,1,1+IF(Главная!$N$19=справочники!$N$12,0,Главная!$N$23)))</f>
        <v>0</v>
      </c>
      <c r="DE223" s="249">
        <f>IF(DE$8="",0,DE209*IF($T223=справочники!$P$10,1,1+IF(Главная!$N$19=справочники!$N$12,0,Главная!$N$23)))</f>
        <v>0</v>
      </c>
      <c r="DF223" s="249">
        <f>IF(DF$8="",0,DF209*IF($T223=справочники!$P$10,1,1+IF(Главная!$N$19=справочники!$N$12,0,Главная!$N$23)))</f>
        <v>0</v>
      </c>
      <c r="DG223" s="249">
        <f>IF(DG$8="",0,DG209*IF($T223=справочники!$P$10,1,1+IF(Главная!$N$19=справочники!$N$12,0,Главная!$N$23)))</f>
        <v>0</v>
      </c>
      <c r="DH223" s="249">
        <f>IF(DH$8="",0,DH209*IF($T223=справочники!$P$10,1,1+IF(Главная!$N$19=справочники!$N$12,0,Главная!$N$23)))</f>
        <v>0</v>
      </c>
      <c r="DI223" s="249">
        <f>IF(DI$8="",0,DI209*IF($T223=справочники!$P$10,1,1+IF(Главная!$N$19=справочники!$N$12,0,Главная!$N$23)))</f>
        <v>0</v>
      </c>
      <c r="DJ223" s="249">
        <f>IF(DJ$8="",0,DJ209*IF($T223=справочники!$P$10,1,1+IF(Главная!$N$19=справочники!$N$12,0,Главная!$N$23)))</f>
        <v>0</v>
      </c>
      <c r="DK223" s="249">
        <f>IF(DK$8="",0,DK209*IF($T223=справочники!$P$10,1,1+IF(Главная!$N$19=справочники!$N$12,0,Главная!$N$23)))</f>
        <v>0</v>
      </c>
      <c r="DL223" s="249">
        <f>IF(DL$8="",0,DL209*IF($T223=справочники!$P$10,1,1+IF(Главная!$N$19=справочники!$N$12,0,Главная!$N$23)))</f>
        <v>0</v>
      </c>
      <c r="DM223" s="249">
        <f>IF(DM$8="",0,DM209*IF($T223=справочники!$P$10,1,1+IF(Главная!$N$19=справочники!$N$12,0,Главная!$N$23)))</f>
        <v>0</v>
      </c>
      <c r="DN223" s="249">
        <f>IF(DN$8="",0,DN209*IF($T223=справочники!$P$10,1,1+IF(Главная!$N$19=справочники!$N$12,0,Главная!$N$23)))</f>
        <v>0</v>
      </c>
      <c r="DO223" s="249">
        <f>IF(DO$8="",0,DO209*IF($T223=справочники!$P$10,1,1+IF(Главная!$N$19=справочники!$N$12,0,Главная!$N$23)))</f>
        <v>0</v>
      </c>
      <c r="DP223" s="249">
        <f>IF(DP$8="",0,DP209*IF($T223=справочники!$P$10,1,1+IF(Главная!$N$19=справочники!$N$12,0,Главная!$N$23)))</f>
        <v>0</v>
      </c>
      <c r="DQ223" s="249">
        <f>IF(DQ$8="",0,DQ209*IF($T223=справочники!$P$10,1,1+IF(Главная!$N$19=справочники!$N$12,0,Главная!$N$23)))</f>
        <v>0</v>
      </c>
      <c r="DR223" s="249">
        <f>IF(DR$8="",0,DR209*IF($T223=справочники!$P$10,1,1+IF(Главная!$N$19=справочники!$N$12,0,Главная!$N$23)))</f>
        <v>0</v>
      </c>
      <c r="DS223" s="249">
        <f>IF(DS$8="",0,DS209*IF($T223=справочники!$P$10,1,1+IF(Главная!$N$19=справочники!$N$12,0,Главная!$N$23)))</f>
        <v>0</v>
      </c>
      <c r="DT223" s="249">
        <f>IF(DT$8="",0,DT209*IF($T223=справочники!$P$10,1,1+IF(Главная!$N$19=справочники!$N$12,0,Главная!$N$23)))</f>
        <v>0</v>
      </c>
      <c r="DU223" s="249">
        <f>IF(DU$8="",0,DU209*IF($T223=справочники!$P$10,1,1+IF(Главная!$N$19=справочники!$N$12,0,Главная!$N$23)))</f>
        <v>0</v>
      </c>
      <c r="DV223" s="249">
        <f>IF(DV$8="",0,DV209*IF($T223=справочники!$P$10,1,1+IF(Главная!$N$19=справочники!$N$12,0,Главная!$N$23)))</f>
        <v>0</v>
      </c>
      <c r="DW223" s="249">
        <f>IF(DW$8="",0,DW209*IF($T223=справочники!$P$10,1,1+IF(Главная!$N$19=справочники!$N$12,0,Главная!$N$23)))</f>
        <v>0</v>
      </c>
      <c r="DX223" s="249">
        <f>IF(DX$8="",0,DX209*IF($T223=справочники!$P$10,1,1+IF(Главная!$N$19=справочники!$N$12,0,Главная!$N$23)))</f>
        <v>0</v>
      </c>
      <c r="DY223" s="249">
        <f>IF(DY$8="",0,DY209*IF($T223=справочники!$P$10,1,1+IF(Главная!$N$19=справочники!$N$12,0,Главная!$N$23)))</f>
        <v>0</v>
      </c>
      <c r="DZ223" s="249">
        <f>IF(DZ$8="",0,DZ209*IF($T223=справочники!$P$10,1,1+IF(Главная!$N$19=справочники!$N$12,0,Главная!$N$23)))</f>
        <v>0</v>
      </c>
      <c r="EA223" s="249">
        <f>IF(EA$8="",0,EA209*IF($T223=справочники!$P$10,1,1+IF(Главная!$N$19=справочники!$N$12,0,Главная!$N$23)))</f>
        <v>0</v>
      </c>
      <c r="EB223" s="249">
        <f>IF(EB$8="",0,EB209*IF($T223=справочники!$P$10,1,1+IF(Главная!$N$19=справочники!$N$12,0,Главная!$N$23)))</f>
        <v>0</v>
      </c>
      <c r="EC223" s="249">
        <f>IF(EC$8="",0,EC209*IF($T223=справочники!$P$10,1,1+IF(Главная!$N$19=справочники!$N$12,0,Главная!$N$23)))</f>
        <v>0</v>
      </c>
      <c r="ED223" s="249">
        <f>IF(ED$8="",0,ED209*IF($T223=справочники!$P$10,1,1+IF(Главная!$N$19=справочники!$N$12,0,Главная!$N$23)))</f>
        <v>0</v>
      </c>
      <c r="EE223" s="249">
        <f>IF(EE$8="",0,EE209*IF($T223=справочники!$P$10,1,1+IF(Главная!$N$19=справочники!$N$12,0,Главная!$N$23)))</f>
        <v>0</v>
      </c>
      <c r="EF223" s="249">
        <f>IF(EF$8="",0,EF209*IF($T223=справочники!$P$10,1,1+IF(Главная!$N$19=справочники!$N$12,0,Главная!$N$23)))</f>
        <v>0</v>
      </c>
      <c r="EG223" s="249">
        <f>IF(EG$8="",0,EG209*IF($T223=справочники!$P$10,1,1+IF(Главная!$N$19=справочники!$N$12,0,Главная!$N$23)))</f>
        <v>0</v>
      </c>
      <c r="EH223" s="249">
        <f>IF(EH$8="",0,EH209*IF($T223=справочники!$P$10,1,1+IF(Главная!$N$19=справочники!$N$12,0,Главная!$N$23)))</f>
        <v>0</v>
      </c>
      <c r="EI223" s="249">
        <f>IF(EI$8="",0,EI209*IF($T223=справочники!$P$10,1,1+IF(Главная!$N$19=справочники!$N$12,0,Главная!$N$23)))</f>
        <v>0</v>
      </c>
      <c r="EJ223" s="249">
        <f>IF(EJ$8="",0,EJ209*IF($T223=справочники!$P$10,1,1+IF(Главная!$N$19=справочники!$N$12,0,Главная!$N$23)))</f>
        <v>0</v>
      </c>
      <c r="EK223" s="249">
        <f>IF(EK$8="",0,EK209*IF($T223=справочники!$P$10,1,1+IF(Главная!$N$19=справочники!$N$12,0,Главная!$N$23)))</f>
        <v>0</v>
      </c>
      <c r="EL223" s="249">
        <f>IF(EL$8="",0,EL209*IF($T223=справочники!$P$10,1,1+IF(Главная!$N$19=справочники!$N$12,0,Главная!$N$23)))</f>
        <v>0</v>
      </c>
      <c r="EM223" s="249">
        <f>IF(EM$8="",0,EM209*IF($T223=справочники!$P$10,1,1+IF(Главная!$N$19=справочники!$N$12,0,Главная!$N$23)))</f>
        <v>0</v>
      </c>
      <c r="EN223" s="249">
        <f>IF(EN$8="",0,EN209*IF($T223=справочники!$P$10,1,1+IF(Главная!$N$19=справочники!$N$12,0,Главная!$N$23)))</f>
        <v>0</v>
      </c>
      <c r="EO223" s="249">
        <f>IF(EO$8="",0,EO209*IF($T223=справочники!$P$10,1,1+IF(Главная!$N$19=справочники!$N$12,0,Главная!$N$23)))</f>
        <v>0</v>
      </c>
      <c r="EP223" s="249">
        <f>IF(EP$8="",0,EP209*IF($T223=справочники!$P$10,1,1+IF(Главная!$N$19=справочники!$N$12,0,Главная!$N$23)))</f>
        <v>0</v>
      </c>
      <c r="EQ223" s="249">
        <f>IF(EQ$8="",0,EQ209*IF($T223=справочники!$P$10,1,1+IF(Главная!$N$19=справочники!$N$12,0,Главная!$N$23)))</f>
        <v>0</v>
      </c>
      <c r="ER223" s="249">
        <f>IF(ER$8="",0,ER209*IF($T223=справочники!$P$10,1,1+IF(Главная!$N$19=справочники!$N$12,0,Главная!$N$23)))</f>
        <v>0</v>
      </c>
      <c r="ES223" s="249">
        <f>IF(ES$8="",0,ES209*IF($T223=справочники!$P$10,1,1+IF(Главная!$N$19=справочники!$N$12,0,Главная!$N$23)))</f>
        <v>0</v>
      </c>
      <c r="ET223" s="249">
        <f>IF(ET$8="",0,ET209*IF($T223=справочники!$P$10,1,1+IF(Главная!$N$19=справочники!$N$12,0,Главная!$N$23)))</f>
        <v>0</v>
      </c>
      <c r="EU223" s="249">
        <f>IF(EU$8="",0,EU209*IF($T223=справочники!$P$10,1,1+IF(Главная!$N$19=справочники!$N$12,0,Главная!$N$23)))</f>
        <v>0</v>
      </c>
      <c r="EV223" s="249">
        <f>IF(EV$8="",0,EV209*IF($T223=справочники!$P$10,1,1+IF(Главная!$N$19=справочники!$N$12,0,Главная!$N$23)))</f>
        <v>0</v>
      </c>
      <c r="EW223" s="249">
        <f>IF(EW$8="",0,EW209*IF($T223=справочники!$P$10,1,1+IF(Главная!$N$19=справочники!$N$12,0,Главная!$N$23)))</f>
        <v>0</v>
      </c>
      <c r="EX223" s="249">
        <f>IF(EX$8="",0,EX209*IF($T223=справочники!$P$10,1,1+IF(Главная!$N$19=справочники!$N$12,0,Главная!$N$23)))</f>
        <v>0</v>
      </c>
      <c r="EY223" s="249">
        <f>IF(EY$8="",0,EY209*IF($T223=справочники!$P$10,1,1+IF(Главная!$N$19=справочники!$N$12,0,Главная!$N$23)))</f>
        <v>0</v>
      </c>
      <c r="EZ223" s="249">
        <f>IF(EZ$8="",0,EZ209*IF($T223=справочники!$P$10,1,1+IF(Главная!$N$19=справочники!$N$12,0,Главная!$N$23)))</f>
        <v>0</v>
      </c>
      <c r="FA223" s="249">
        <f>IF(FA$8="",0,FA209*IF($T223=справочники!$P$10,1,1+IF(Главная!$N$19=справочники!$N$12,0,Главная!$N$23)))</f>
        <v>0</v>
      </c>
      <c r="FB223" s="249">
        <f>IF(FB$8="",0,FB209*IF($T223=справочники!$P$10,1,1+IF(Главная!$N$19=справочники!$N$12,0,Главная!$N$23)))</f>
        <v>0</v>
      </c>
      <c r="FC223" s="249">
        <f>IF(FC$8="",0,FC209*IF($T223=справочники!$P$10,1,1+IF(Главная!$N$19=справочники!$N$12,0,Главная!$N$23)))</f>
        <v>0</v>
      </c>
      <c r="FD223" s="249">
        <f>IF(FD$8="",0,FD209*IF($T223=справочники!$P$10,1,1+IF(Главная!$N$19=справочники!$N$12,0,Главная!$N$23)))</f>
        <v>0</v>
      </c>
      <c r="FE223" s="249">
        <f>IF(FE$8="",0,FE209*IF($T223=справочники!$P$10,1,1+IF(Главная!$N$19=справочники!$N$12,0,Главная!$N$23)))</f>
        <v>0</v>
      </c>
      <c r="FF223" s="249">
        <f>IF(FF$8="",0,FF209*IF($T223=справочники!$P$10,1,1+IF(Главная!$N$19=справочники!$N$12,0,Главная!$N$23)))</f>
        <v>0</v>
      </c>
      <c r="FG223" s="249">
        <f>IF(FG$8="",0,FG209*IF($T223=справочники!$P$10,1,1+IF(Главная!$N$19=справочники!$N$12,0,Главная!$N$23)))</f>
        <v>0</v>
      </c>
      <c r="FH223" s="249">
        <f>IF(FH$8="",0,FH209*IF($T223=справочники!$P$10,1,1+IF(Главная!$N$19=справочники!$N$12,0,Главная!$N$23)))</f>
        <v>0</v>
      </c>
      <c r="FI223" s="249">
        <f>IF(FI$8="",0,FI209*IF($T223=справочники!$P$10,1,1+IF(Главная!$N$19=справочники!$N$12,0,Главная!$N$23)))</f>
        <v>0</v>
      </c>
      <c r="FJ223" s="249">
        <f>IF(FJ$8="",0,FJ209*IF($T223=справочники!$P$10,1,1+IF(Главная!$N$19=справочники!$N$12,0,Главная!$N$23)))</f>
        <v>0</v>
      </c>
      <c r="FK223" s="249">
        <f>IF(FK$8="",0,FK209*IF($T223=справочники!$P$10,1,1+IF(Главная!$N$19=справочники!$N$12,0,Главная!$N$23)))</f>
        <v>0</v>
      </c>
      <c r="FL223" s="249">
        <f>IF(FL$8="",0,FL209*IF($T223=справочники!$P$10,1,1+IF(Главная!$N$19=справочники!$N$12,0,Главная!$N$23)))</f>
        <v>0</v>
      </c>
      <c r="FM223" s="249">
        <f>IF(FM$8="",0,FM209*IF($T223=справочники!$P$10,1,1+IF(Главная!$N$19=справочники!$N$12,0,Главная!$N$23)))</f>
        <v>0</v>
      </c>
      <c r="FN223" s="249">
        <f>IF(FN$8="",0,FN209*IF($T223=справочники!$P$10,1,1+IF(Главная!$N$19=справочники!$N$12,0,Главная!$N$23)))</f>
        <v>0</v>
      </c>
      <c r="FO223" s="249">
        <f>IF(FO$8="",0,FO209*IF($T223=справочники!$P$10,1,1+IF(Главная!$N$19=справочники!$N$12,0,Главная!$N$23)))</f>
        <v>0</v>
      </c>
      <c r="FP223" s="249">
        <f>IF(FP$8="",0,FP209*IF($T223=справочники!$P$10,1,1+IF(Главная!$N$19=справочники!$N$12,0,Главная!$N$23)))</f>
        <v>0</v>
      </c>
      <c r="FQ223" s="249">
        <f>IF(FQ$8="",0,FQ209*IF($T223=справочники!$P$10,1,1+IF(Главная!$N$19=справочники!$N$12,0,Главная!$N$23)))</f>
        <v>0</v>
      </c>
      <c r="FR223" s="249">
        <f>IF(FR$8="",0,FR209*IF($T223=справочники!$P$10,1,1+IF(Главная!$N$19=справочники!$N$12,0,Главная!$N$23)))</f>
        <v>0</v>
      </c>
      <c r="FS223" s="249">
        <f>IF(FS$8="",0,FS209*IF($T223=справочники!$P$10,1,1+IF(Главная!$N$19=справочники!$N$12,0,Главная!$N$23)))</f>
        <v>0</v>
      </c>
      <c r="FT223" s="249">
        <f>IF(FT$8="",0,FT209*IF($T223=справочники!$P$10,1,1+IF(Главная!$N$19=справочники!$N$12,0,Главная!$N$23)))</f>
        <v>0</v>
      </c>
      <c r="FU223" s="249">
        <f>IF(FU$8="",0,FU209*IF($T223=справочники!$P$10,1,1+IF(Главная!$N$19=справочники!$N$12,0,Главная!$N$23)))</f>
        <v>0</v>
      </c>
      <c r="FV223" s="249">
        <f>IF(FV$8="",0,FV209*IF($T223=справочники!$P$10,1,1+IF(Главная!$N$19=справочники!$N$12,0,Главная!$N$23)))</f>
        <v>0</v>
      </c>
      <c r="FW223" s="249">
        <f>IF(FW$8="",0,FW209*IF($T223=справочники!$P$10,1,1+IF(Главная!$N$19=справочники!$N$12,0,Главная!$N$23)))</f>
        <v>0</v>
      </c>
      <c r="FX223" s="249">
        <f>IF(FX$8="",0,FX209*IF($T223=справочники!$P$10,1,1+IF(Главная!$N$19=справочники!$N$12,0,Главная!$N$23)))</f>
        <v>0</v>
      </c>
      <c r="FY223" s="249">
        <f>IF(FY$8="",0,FY209*IF($T223=справочники!$P$10,1,1+IF(Главная!$N$19=справочники!$N$12,0,Главная!$N$23)))</f>
        <v>0</v>
      </c>
      <c r="FZ223" s="249">
        <f>IF(FZ$8="",0,FZ209*IF($T223=справочники!$P$10,1,1+IF(Главная!$N$19=справочники!$N$12,0,Главная!$N$23)))</f>
        <v>0</v>
      </c>
      <c r="GA223" s="249">
        <f>IF(GA$8="",0,GA209*IF($T223=справочники!$P$10,1,1+IF(Главная!$N$19=справочники!$N$12,0,Главная!$N$23)))</f>
        <v>0</v>
      </c>
      <c r="GB223" s="249">
        <f>IF(GB$8="",0,GB209*IF($T223=справочники!$P$10,1,1+IF(Главная!$N$19=справочники!$N$12,0,Главная!$N$23)))</f>
        <v>0</v>
      </c>
      <c r="GC223" s="249">
        <f>IF(GC$8="",0,GC209*IF($T223=справочники!$P$10,1,1+IF(Главная!$N$19=справочники!$N$12,0,Главная!$N$23)))</f>
        <v>0</v>
      </c>
      <c r="GD223" s="249">
        <f>IF(GD$8="",0,GD209*IF($T223=справочники!$P$10,1,1+IF(Главная!$N$19=справочники!$N$12,0,Главная!$N$23)))</f>
        <v>0</v>
      </c>
      <c r="GE223" s="249">
        <f>IF(GE$8="",0,GE209*IF($T223=справочники!$P$10,1,1+IF(Главная!$N$19=справочники!$N$12,0,Главная!$N$23)))</f>
        <v>0</v>
      </c>
      <c r="GF223" s="249">
        <f>IF(GF$8="",0,GF209*IF($T223=справочники!$P$10,1,1+IF(Главная!$N$19=справочники!$N$12,0,Главная!$N$23)))</f>
        <v>0</v>
      </c>
      <c r="GG223" s="249">
        <f>IF(GG$8="",0,GG209*IF($T223=справочники!$P$10,1,1+IF(Главная!$N$19=справочники!$N$12,0,Главная!$N$23)))</f>
        <v>0</v>
      </c>
      <c r="GH223" s="249">
        <f>IF(GH$8="",0,GH209*IF($T223=справочники!$P$10,1,1+IF(Главная!$N$19=справочники!$N$12,0,Главная!$N$23)))</f>
        <v>0</v>
      </c>
      <c r="GI223" s="249">
        <f>IF(GI$8="",0,GI209*IF($T223=справочники!$P$10,1,1+IF(Главная!$N$19=справочники!$N$12,0,Главная!$N$23)))</f>
        <v>0</v>
      </c>
      <c r="GJ223" s="249">
        <f>IF(GJ$8="",0,GJ209*IF($T223=справочники!$P$10,1,1+IF(Главная!$N$19=справочники!$N$12,0,Главная!$N$23)))</f>
        <v>0</v>
      </c>
      <c r="GK223" s="249">
        <f>IF(GK$8="",0,GK209*IF($T223=справочники!$P$10,1,1+IF(Главная!$N$19=справочники!$N$12,0,Главная!$N$23)))</f>
        <v>0</v>
      </c>
      <c r="GL223" s="249">
        <f>IF(GL$8="",0,GL209*IF($T223=справочники!$P$10,1,1+IF(Главная!$N$19=справочники!$N$12,0,Главная!$N$23)))</f>
        <v>0</v>
      </c>
      <c r="GM223" s="249">
        <f>IF(GM$8="",0,GM209*IF($T223=справочники!$P$10,1,1+IF(Главная!$N$19=справочники!$N$12,0,Главная!$N$23)))</f>
        <v>0</v>
      </c>
      <c r="GN223" s="249">
        <f>IF(GN$8="",0,GN209*IF($T223=справочники!$P$10,1,1+IF(Главная!$N$19=справочники!$N$12,0,Главная!$N$23)))</f>
        <v>0</v>
      </c>
      <c r="GO223" s="249">
        <f>IF(GO$8="",0,GO209*IF($T223=справочники!$P$10,1,1+IF(Главная!$N$19=справочники!$N$12,0,Главная!$N$23)))</f>
        <v>0</v>
      </c>
      <c r="GP223" s="249">
        <f>IF(GP$8="",0,GP209*IF($T223=справочники!$P$10,1,1+IF(Главная!$N$19=справочники!$N$12,0,Главная!$N$23)))</f>
        <v>0</v>
      </c>
      <c r="GQ223" s="249">
        <f>IF(GQ$8="",0,GQ209*IF($T223=справочники!$P$10,1,1+IF(Главная!$N$19=справочники!$N$12,0,Главная!$N$23)))</f>
        <v>0</v>
      </c>
      <c r="GR223" s="249">
        <f>IF(GR$8="",0,GR209*IF($T223=справочники!$P$10,1,1+IF(Главная!$N$19=справочники!$N$12,0,Главная!$N$23)))</f>
        <v>0</v>
      </c>
      <c r="GS223" s="249">
        <f>IF(GS$8="",0,GS209*IF($T223=справочники!$P$10,1,1+IF(Главная!$N$19=справочники!$N$12,0,Главная!$N$23)))</f>
        <v>0</v>
      </c>
      <c r="GT223" s="249">
        <f>IF(GT$8="",0,GT209*IF($T223=справочники!$P$10,1,1+IF(Главная!$N$19=справочники!$N$12,0,Главная!$N$23)))</f>
        <v>0</v>
      </c>
      <c r="GU223" s="249">
        <f>IF(GU$8="",0,GU209*IF($T223=справочники!$P$10,1,1+IF(Главная!$N$19=справочники!$N$12,0,Главная!$N$23)))</f>
        <v>0</v>
      </c>
      <c r="GV223" s="249">
        <f>IF(GV$8="",0,GV209*IF($T223=справочники!$P$10,1,1+IF(Главная!$N$19=справочники!$N$12,0,Главная!$N$23)))</f>
        <v>0</v>
      </c>
      <c r="GW223" s="249">
        <f>IF(GW$8="",0,GW209*IF($T223=справочники!$P$10,1,1+IF(Главная!$N$19=справочники!$N$12,0,Главная!$N$23)))</f>
        <v>0</v>
      </c>
      <c r="GX223" s="249">
        <f>IF(GX$8="",0,GX209*IF($T223=справочники!$P$10,1,1+IF(Главная!$N$19=справочники!$N$12,0,Главная!$N$23)))</f>
        <v>0</v>
      </c>
      <c r="GY223" s="249">
        <f>IF(GY$8="",0,GY209*IF($T223=справочники!$P$10,1,1+IF(Главная!$N$19=справочники!$N$12,0,Главная!$N$23)))</f>
        <v>0</v>
      </c>
      <c r="GZ223" s="249">
        <f>IF(GZ$8="",0,GZ209*IF($T223=справочники!$P$10,1,1+IF(Главная!$N$19=справочники!$N$12,0,Главная!$N$23)))</f>
        <v>0</v>
      </c>
      <c r="HA223" s="228"/>
      <c r="HB223" s="228"/>
    </row>
    <row r="224" spans="1:210" s="239" customFormat="1" ht="10.199999999999999">
      <c r="A224" s="228"/>
      <c r="B224" s="229"/>
      <c r="C224" s="230"/>
      <c r="D224" s="229"/>
      <c r="E224" s="272" t="str">
        <f>IF(OR(Главная!$N$19=справочники!$N$13,Главная!$N$19=справочники!$N$14),"",IF(T224=справочники!$P$10,"","ндс(-)"))</f>
        <v>ндс(-)</v>
      </c>
      <c r="F224" s="116"/>
      <c r="G224" s="231"/>
      <c r="H224" s="228"/>
      <c r="I224" s="228" t="str">
        <f t="shared" si="1019"/>
        <v>Закупки сырья, материалов и проч. с/ст ингредиентов</v>
      </c>
      <c r="J224" s="228"/>
      <c r="K224" s="228"/>
      <c r="L224" s="228"/>
      <c r="M224" s="232"/>
      <c r="N224" s="233" t="str">
        <f t="shared" si="1020"/>
        <v/>
      </c>
      <c r="O224" s="228"/>
      <c r="P224" s="231"/>
      <c r="Q224" s="228" t="s">
        <v>26</v>
      </c>
      <c r="R224" s="228"/>
      <c r="S224" s="235"/>
      <c r="T224" s="233" t="str">
        <f>IF(T131="",справочники!$P$9,T131)</f>
        <v>облагается НДС</v>
      </c>
      <c r="U224" s="228"/>
      <c r="V224" s="228"/>
      <c r="W224" s="235">
        <f t="shared" si="1021"/>
        <v>0</v>
      </c>
      <c r="X224" s="236"/>
      <c r="Y224" s="231"/>
      <c r="Z224" s="237"/>
      <c r="AA224" s="249">
        <f>IF(AA$8="",0,AA210*IF($T224=справочники!$P$10,1,1+IF(Главная!$N$19=справочники!$N$12,0,Главная!$N$23)))</f>
        <v>0</v>
      </c>
      <c r="AB224" s="249">
        <f>IF(AB$8="",0,AB210*IF($T224=справочники!$P$10,1,1+IF(Главная!$N$19=справочники!$N$12,0,Главная!$N$23)))</f>
        <v>0</v>
      </c>
      <c r="AC224" s="249">
        <f>IF(AC$8="",0,AC210*IF($T224=справочники!$P$10,1,1+IF(Главная!$N$19=справочники!$N$12,0,Главная!$N$23)))</f>
        <v>0</v>
      </c>
      <c r="AD224" s="249">
        <f>IF(AD$8="",0,AD210*IF($T224=справочники!$P$10,1,1+IF(Главная!$N$19=справочники!$N$12,0,Главная!$N$23)))</f>
        <v>0</v>
      </c>
      <c r="AE224" s="249">
        <f>IF(AE$8="",0,AE210*IF($T224=справочники!$P$10,1,1+IF(Главная!$N$19=справочники!$N$12,0,Главная!$N$23)))</f>
        <v>0</v>
      </c>
      <c r="AF224" s="249">
        <f>IF(AF$8="",0,AF210*IF($T224=справочники!$P$10,1,1+IF(Главная!$N$19=справочники!$N$12,0,Главная!$N$23)))</f>
        <v>0</v>
      </c>
      <c r="AG224" s="249">
        <f>IF(AG$8="",0,AG210*IF($T224=справочники!$P$10,1,1+IF(Главная!$N$19=справочники!$N$12,0,Главная!$N$23)))</f>
        <v>0</v>
      </c>
      <c r="AH224" s="249">
        <f>IF(AH$8="",0,AH210*IF($T224=справочники!$P$10,1,1+IF(Главная!$N$19=справочники!$N$12,0,Главная!$N$23)))</f>
        <v>0</v>
      </c>
      <c r="AI224" s="249">
        <f>IF(AI$8="",0,AI210*IF($T224=справочники!$P$10,1,1+IF(Главная!$N$19=справочники!$N$12,0,Главная!$N$23)))</f>
        <v>0</v>
      </c>
      <c r="AJ224" s="249">
        <f>IF(AJ$8="",0,AJ210*IF($T224=справочники!$P$10,1,1+IF(Главная!$N$19=справочники!$N$12,0,Главная!$N$23)))</f>
        <v>0</v>
      </c>
      <c r="AK224" s="249">
        <f>IF(AK$8="",0,AK210*IF($T224=справочники!$P$10,1,1+IF(Главная!$N$19=справочники!$N$12,0,Главная!$N$23)))</f>
        <v>0</v>
      </c>
      <c r="AL224" s="249">
        <f>IF(AL$8="",0,AL210*IF($T224=справочники!$P$10,1,1+IF(Главная!$N$19=справочники!$N$12,0,Главная!$N$23)))</f>
        <v>0</v>
      </c>
      <c r="AM224" s="249">
        <f>IF(AM$8="",0,AM210*IF($T224=справочники!$P$10,1,1+IF(Главная!$N$19=справочники!$N$12,0,Главная!$N$23)))</f>
        <v>0</v>
      </c>
      <c r="AN224" s="249">
        <f>IF(AN$8="",0,AN210*IF($T224=справочники!$P$10,1,1+IF(Главная!$N$19=справочники!$N$12,0,Главная!$N$23)))</f>
        <v>0</v>
      </c>
      <c r="AO224" s="249">
        <f>IF(AO$8="",0,AO210*IF($T224=справочники!$P$10,1,1+IF(Главная!$N$19=справочники!$N$12,0,Главная!$N$23)))</f>
        <v>0</v>
      </c>
      <c r="AP224" s="249">
        <f>IF(AP$8="",0,AP210*IF($T224=справочники!$P$10,1,1+IF(Главная!$N$19=справочники!$N$12,0,Главная!$N$23)))</f>
        <v>0</v>
      </c>
      <c r="AQ224" s="249">
        <f>IF(AQ$8="",0,AQ210*IF($T224=справочники!$P$10,1,1+IF(Главная!$N$19=справочники!$N$12,0,Главная!$N$23)))</f>
        <v>0</v>
      </c>
      <c r="AR224" s="249">
        <f>IF(AR$8="",0,AR210*IF($T224=справочники!$P$10,1,1+IF(Главная!$N$19=справочники!$N$12,0,Главная!$N$23)))</f>
        <v>0</v>
      </c>
      <c r="AS224" s="249">
        <f>IF(AS$8="",0,AS210*IF($T224=справочники!$P$10,1,1+IF(Главная!$N$19=справочники!$N$12,0,Главная!$N$23)))</f>
        <v>0</v>
      </c>
      <c r="AT224" s="249">
        <f>IF(AT$8="",0,AT210*IF($T224=справочники!$P$10,1,1+IF(Главная!$N$19=справочники!$N$12,0,Главная!$N$23)))</f>
        <v>0</v>
      </c>
      <c r="AU224" s="249">
        <f>IF(AU$8="",0,AU210*IF($T224=справочники!$P$10,1,1+IF(Главная!$N$19=справочники!$N$12,0,Главная!$N$23)))</f>
        <v>0</v>
      </c>
      <c r="AV224" s="249">
        <f>IF(AV$8="",0,AV210*IF($T224=справочники!$P$10,1,1+IF(Главная!$N$19=справочники!$N$12,0,Главная!$N$23)))</f>
        <v>0</v>
      </c>
      <c r="AW224" s="249">
        <f>IF(AW$8="",0,AW210*IF($T224=справочники!$P$10,1,1+IF(Главная!$N$19=справочники!$N$12,0,Главная!$N$23)))</f>
        <v>0</v>
      </c>
      <c r="AX224" s="249">
        <f>IF(AX$8="",0,AX210*IF($T224=справочники!$P$10,1,1+IF(Главная!$N$19=справочники!$N$12,0,Главная!$N$23)))</f>
        <v>0</v>
      </c>
      <c r="AY224" s="249">
        <f>IF(AY$8="",0,AY210*IF($T224=справочники!$P$10,1,1+IF(Главная!$N$19=справочники!$N$12,0,Главная!$N$23)))</f>
        <v>0</v>
      </c>
      <c r="AZ224" s="249">
        <f>IF(AZ$8="",0,AZ210*IF($T224=справочники!$P$10,1,1+IF(Главная!$N$19=справочники!$N$12,0,Главная!$N$23)))</f>
        <v>0</v>
      </c>
      <c r="BA224" s="249">
        <f>IF(BA$8="",0,BA210*IF($T224=справочники!$P$10,1,1+IF(Главная!$N$19=справочники!$N$12,0,Главная!$N$23)))</f>
        <v>0</v>
      </c>
      <c r="BB224" s="249">
        <f>IF(BB$8="",0,BB210*IF($T224=справочники!$P$10,1,1+IF(Главная!$N$19=справочники!$N$12,0,Главная!$N$23)))</f>
        <v>0</v>
      </c>
      <c r="BC224" s="249">
        <f>IF(BC$8="",0,BC210*IF($T224=справочники!$P$10,1,1+IF(Главная!$N$19=справочники!$N$12,0,Главная!$N$23)))</f>
        <v>0</v>
      </c>
      <c r="BD224" s="249">
        <f>IF(BD$8="",0,BD210*IF($T224=справочники!$P$10,1,1+IF(Главная!$N$19=справочники!$N$12,0,Главная!$N$23)))</f>
        <v>0</v>
      </c>
      <c r="BE224" s="249">
        <f>IF(BE$8="",0,BE210*IF($T224=справочники!$P$10,1,1+IF(Главная!$N$19=справочники!$N$12,0,Главная!$N$23)))</f>
        <v>0</v>
      </c>
      <c r="BF224" s="249">
        <f>IF(BF$8="",0,BF210*IF($T224=справочники!$P$10,1,1+IF(Главная!$N$19=справочники!$N$12,0,Главная!$N$23)))</f>
        <v>0</v>
      </c>
      <c r="BG224" s="249">
        <f>IF(BG$8="",0,BG210*IF($T224=справочники!$P$10,1,1+IF(Главная!$N$19=справочники!$N$12,0,Главная!$N$23)))</f>
        <v>0</v>
      </c>
      <c r="BH224" s="249">
        <f>IF(BH$8="",0,BH210*IF($T224=справочники!$P$10,1,1+IF(Главная!$N$19=справочники!$N$12,0,Главная!$N$23)))</f>
        <v>0</v>
      </c>
      <c r="BI224" s="249">
        <f>IF(BI$8="",0,BI210*IF($T224=справочники!$P$10,1,1+IF(Главная!$N$19=справочники!$N$12,0,Главная!$N$23)))</f>
        <v>0</v>
      </c>
      <c r="BJ224" s="249">
        <f>IF(BJ$8="",0,BJ210*IF($T224=справочники!$P$10,1,1+IF(Главная!$N$19=справочники!$N$12,0,Главная!$N$23)))</f>
        <v>0</v>
      </c>
      <c r="BK224" s="249">
        <f>IF(BK$8="",0,BK210*IF($T224=справочники!$P$10,1,1+IF(Главная!$N$19=справочники!$N$12,0,Главная!$N$23)))</f>
        <v>0</v>
      </c>
      <c r="BL224" s="249">
        <f>IF(BL$8="",0,BL210*IF($T224=справочники!$P$10,1,1+IF(Главная!$N$19=справочники!$N$12,0,Главная!$N$23)))</f>
        <v>0</v>
      </c>
      <c r="BM224" s="249">
        <f>IF(BM$8="",0,BM210*IF($T224=справочники!$P$10,1,1+IF(Главная!$N$19=справочники!$N$12,0,Главная!$N$23)))</f>
        <v>0</v>
      </c>
      <c r="BN224" s="249">
        <f>IF(BN$8="",0,BN210*IF($T224=справочники!$P$10,1,1+IF(Главная!$N$19=справочники!$N$12,0,Главная!$N$23)))</f>
        <v>0</v>
      </c>
      <c r="BO224" s="249">
        <f>IF(BO$8="",0,BO210*IF($T224=справочники!$P$10,1,1+IF(Главная!$N$19=справочники!$N$12,0,Главная!$N$23)))</f>
        <v>0</v>
      </c>
      <c r="BP224" s="249">
        <f>IF(BP$8="",0,BP210*IF($T224=справочники!$P$10,1,1+IF(Главная!$N$19=справочники!$N$12,0,Главная!$N$23)))</f>
        <v>0</v>
      </c>
      <c r="BQ224" s="249">
        <f>IF(BQ$8="",0,BQ210*IF($T224=справочники!$P$10,1,1+IF(Главная!$N$19=справочники!$N$12,0,Главная!$N$23)))</f>
        <v>0</v>
      </c>
      <c r="BR224" s="249">
        <f>IF(BR$8="",0,BR210*IF($T224=справочники!$P$10,1,1+IF(Главная!$N$19=справочники!$N$12,0,Главная!$N$23)))</f>
        <v>0</v>
      </c>
      <c r="BS224" s="249">
        <f>IF(BS$8="",0,BS210*IF($T224=справочники!$P$10,1,1+IF(Главная!$N$19=справочники!$N$12,0,Главная!$N$23)))</f>
        <v>0</v>
      </c>
      <c r="BT224" s="249">
        <f>IF(BT$8="",0,BT210*IF($T224=справочники!$P$10,1,1+IF(Главная!$N$19=справочники!$N$12,0,Главная!$N$23)))</f>
        <v>0</v>
      </c>
      <c r="BU224" s="249">
        <f>IF(BU$8="",0,BU210*IF($T224=справочники!$P$10,1,1+IF(Главная!$N$19=справочники!$N$12,0,Главная!$N$23)))</f>
        <v>0</v>
      </c>
      <c r="BV224" s="249">
        <f>IF(BV$8="",0,BV210*IF($T224=справочники!$P$10,1,1+IF(Главная!$N$19=справочники!$N$12,0,Главная!$N$23)))</f>
        <v>0</v>
      </c>
      <c r="BW224" s="249">
        <f>IF(BW$8="",0,BW210*IF($T224=справочники!$P$10,1,1+IF(Главная!$N$19=справочники!$N$12,0,Главная!$N$23)))</f>
        <v>0</v>
      </c>
      <c r="BX224" s="249">
        <f>IF(BX$8="",0,BX210*IF($T224=справочники!$P$10,1,1+IF(Главная!$N$19=справочники!$N$12,0,Главная!$N$23)))</f>
        <v>0</v>
      </c>
      <c r="BY224" s="249">
        <f>IF(BY$8="",0,BY210*IF($T224=справочники!$P$10,1,1+IF(Главная!$N$19=справочники!$N$12,0,Главная!$N$23)))</f>
        <v>0</v>
      </c>
      <c r="BZ224" s="249">
        <f>IF(BZ$8="",0,BZ210*IF($T224=справочники!$P$10,1,1+IF(Главная!$N$19=справочники!$N$12,0,Главная!$N$23)))</f>
        <v>0</v>
      </c>
      <c r="CA224" s="249">
        <f>IF(CA$8="",0,CA210*IF($T224=справочники!$P$10,1,1+IF(Главная!$N$19=справочники!$N$12,0,Главная!$N$23)))</f>
        <v>0</v>
      </c>
      <c r="CB224" s="249">
        <f>IF(CB$8="",0,CB210*IF($T224=справочники!$P$10,1,1+IF(Главная!$N$19=справочники!$N$12,0,Главная!$N$23)))</f>
        <v>0</v>
      </c>
      <c r="CC224" s="249">
        <f>IF(CC$8="",0,CC210*IF($T224=справочники!$P$10,1,1+IF(Главная!$N$19=справочники!$N$12,0,Главная!$N$23)))</f>
        <v>0</v>
      </c>
      <c r="CD224" s="249">
        <f>IF(CD$8="",0,CD210*IF($T224=справочники!$P$10,1,1+IF(Главная!$N$19=справочники!$N$12,0,Главная!$N$23)))</f>
        <v>0</v>
      </c>
      <c r="CE224" s="249">
        <f>IF(CE$8="",0,CE210*IF($T224=справочники!$P$10,1,1+IF(Главная!$N$19=справочники!$N$12,0,Главная!$N$23)))</f>
        <v>0</v>
      </c>
      <c r="CF224" s="249">
        <f>IF(CF$8="",0,CF210*IF($T224=справочники!$P$10,1,1+IF(Главная!$N$19=справочники!$N$12,0,Главная!$N$23)))</f>
        <v>0</v>
      </c>
      <c r="CG224" s="249">
        <f>IF(CG$8="",0,CG210*IF($T224=справочники!$P$10,1,1+IF(Главная!$N$19=справочники!$N$12,0,Главная!$N$23)))</f>
        <v>0</v>
      </c>
      <c r="CH224" s="249">
        <f>IF(CH$8="",0,CH210*IF($T224=справочники!$P$10,1,1+IF(Главная!$N$19=справочники!$N$12,0,Главная!$N$23)))</f>
        <v>0</v>
      </c>
      <c r="CI224" s="249">
        <f>IF(CI$8="",0,CI210*IF($T224=справочники!$P$10,1,1+IF(Главная!$N$19=справочники!$N$12,0,Главная!$N$23)))</f>
        <v>0</v>
      </c>
      <c r="CJ224" s="249">
        <f>IF(CJ$8="",0,CJ210*IF($T224=справочники!$P$10,1,1+IF(Главная!$N$19=справочники!$N$12,0,Главная!$N$23)))</f>
        <v>0</v>
      </c>
      <c r="CK224" s="249">
        <f>IF(CK$8="",0,CK210*IF($T224=справочники!$P$10,1,1+IF(Главная!$N$19=справочники!$N$12,0,Главная!$N$23)))</f>
        <v>0</v>
      </c>
      <c r="CL224" s="249">
        <f>IF(CL$8="",0,CL210*IF($T224=справочники!$P$10,1,1+IF(Главная!$N$19=справочники!$N$12,0,Главная!$N$23)))</f>
        <v>0</v>
      </c>
      <c r="CM224" s="249">
        <f>IF(CM$8="",0,CM210*IF($T224=справочники!$P$10,1,1+IF(Главная!$N$19=справочники!$N$12,0,Главная!$N$23)))</f>
        <v>0</v>
      </c>
      <c r="CN224" s="249">
        <f>IF(CN$8="",0,CN210*IF($T224=справочники!$P$10,1,1+IF(Главная!$N$19=справочники!$N$12,0,Главная!$N$23)))</f>
        <v>0</v>
      </c>
      <c r="CO224" s="249">
        <f>IF(CO$8="",0,CO210*IF($T224=справочники!$P$10,1,1+IF(Главная!$N$19=справочники!$N$12,0,Главная!$N$23)))</f>
        <v>0</v>
      </c>
      <c r="CP224" s="249">
        <f>IF(CP$8="",0,CP210*IF($T224=справочники!$P$10,1,1+IF(Главная!$N$19=справочники!$N$12,0,Главная!$N$23)))</f>
        <v>0</v>
      </c>
      <c r="CQ224" s="249">
        <f>IF(CQ$8="",0,CQ210*IF($T224=справочники!$P$10,1,1+IF(Главная!$N$19=справочники!$N$12,0,Главная!$N$23)))</f>
        <v>0</v>
      </c>
      <c r="CR224" s="249">
        <f>IF(CR$8="",0,CR210*IF($T224=справочники!$P$10,1,1+IF(Главная!$N$19=справочники!$N$12,0,Главная!$N$23)))</f>
        <v>0</v>
      </c>
      <c r="CS224" s="249">
        <f>IF(CS$8="",0,CS210*IF($T224=справочники!$P$10,1,1+IF(Главная!$N$19=справочники!$N$12,0,Главная!$N$23)))</f>
        <v>0</v>
      </c>
      <c r="CT224" s="249">
        <f>IF(CT$8="",0,CT210*IF($T224=справочники!$P$10,1,1+IF(Главная!$N$19=справочники!$N$12,0,Главная!$N$23)))</f>
        <v>0</v>
      </c>
      <c r="CU224" s="249">
        <f>IF(CU$8="",0,CU210*IF($T224=справочники!$P$10,1,1+IF(Главная!$N$19=справочники!$N$12,0,Главная!$N$23)))</f>
        <v>0</v>
      </c>
      <c r="CV224" s="249">
        <f>IF(CV$8="",0,CV210*IF($T224=справочники!$P$10,1,1+IF(Главная!$N$19=справочники!$N$12,0,Главная!$N$23)))</f>
        <v>0</v>
      </c>
      <c r="CW224" s="249">
        <f>IF(CW$8="",0,CW210*IF($T224=справочники!$P$10,1,1+IF(Главная!$N$19=справочники!$N$12,0,Главная!$N$23)))</f>
        <v>0</v>
      </c>
      <c r="CX224" s="249">
        <f>IF(CX$8="",0,CX210*IF($T224=справочники!$P$10,1,1+IF(Главная!$N$19=справочники!$N$12,0,Главная!$N$23)))</f>
        <v>0</v>
      </c>
      <c r="CY224" s="249">
        <f>IF(CY$8="",0,CY210*IF($T224=справочники!$P$10,1,1+IF(Главная!$N$19=справочники!$N$12,0,Главная!$N$23)))</f>
        <v>0</v>
      </c>
      <c r="CZ224" s="249">
        <f>IF(CZ$8="",0,CZ210*IF($T224=справочники!$P$10,1,1+IF(Главная!$N$19=справочники!$N$12,0,Главная!$N$23)))</f>
        <v>0</v>
      </c>
      <c r="DA224" s="249">
        <f>IF(DA$8="",0,DA210*IF($T224=справочники!$P$10,1,1+IF(Главная!$N$19=справочники!$N$12,0,Главная!$N$23)))</f>
        <v>0</v>
      </c>
      <c r="DB224" s="249">
        <f>IF(DB$8="",0,DB210*IF($T224=справочники!$P$10,1,1+IF(Главная!$N$19=справочники!$N$12,0,Главная!$N$23)))</f>
        <v>0</v>
      </c>
      <c r="DC224" s="249">
        <f>IF(DC$8="",0,DC210*IF($T224=справочники!$P$10,1,1+IF(Главная!$N$19=справочники!$N$12,0,Главная!$N$23)))</f>
        <v>0</v>
      </c>
      <c r="DD224" s="249">
        <f>IF(DD$8="",0,DD210*IF($T224=справочники!$P$10,1,1+IF(Главная!$N$19=справочники!$N$12,0,Главная!$N$23)))</f>
        <v>0</v>
      </c>
      <c r="DE224" s="249">
        <f>IF(DE$8="",0,DE210*IF($T224=справочники!$P$10,1,1+IF(Главная!$N$19=справочники!$N$12,0,Главная!$N$23)))</f>
        <v>0</v>
      </c>
      <c r="DF224" s="249">
        <f>IF(DF$8="",0,DF210*IF($T224=справочники!$P$10,1,1+IF(Главная!$N$19=справочники!$N$12,0,Главная!$N$23)))</f>
        <v>0</v>
      </c>
      <c r="DG224" s="249">
        <f>IF(DG$8="",0,DG210*IF($T224=справочники!$P$10,1,1+IF(Главная!$N$19=справочники!$N$12,0,Главная!$N$23)))</f>
        <v>0</v>
      </c>
      <c r="DH224" s="249">
        <f>IF(DH$8="",0,DH210*IF($T224=справочники!$P$10,1,1+IF(Главная!$N$19=справочники!$N$12,0,Главная!$N$23)))</f>
        <v>0</v>
      </c>
      <c r="DI224" s="249">
        <f>IF(DI$8="",0,DI210*IF($T224=справочники!$P$10,1,1+IF(Главная!$N$19=справочники!$N$12,0,Главная!$N$23)))</f>
        <v>0</v>
      </c>
      <c r="DJ224" s="249">
        <f>IF(DJ$8="",0,DJ210*IF($T224=справочники!$P$10,1,1+IF(Главная!$N$19=справочники!$N$12,0,Главная!$N$23)))</f>
        <v>0</v>
      </c>
      <c r="DK224" s="249">
        <f>IF(DK$8="",0,DK210*IF($T224=справочники!$P$10,1,1+IF(Главная!$N$19=справочники!$N$12,0,Главная!$N$23)))</f>
        <v>0</v>
      </c>
      <c r="DL224" s="249">
        <f>IF(DL$8="",0,DL210*IF($T224=справочники!$P$10,1,1+IF(Главная!$N$19=справочники!$N$12,0,Главная!$N$23)))</f>
        <v>0</v>
      </c>
      <c r="DM224" s="249">
        <f>IF(DM$8="",0,DM210*IF($T224=справочники!$P$10,1,1+IF(Главная!$N$19=справочники!$N$12,0,Главная!$N$23)))</f>
        <v>0</v>
      </c>
      <c r="DN224" s="249">
        <f>IF(DN$8="",0,DN210*IF($T224=справочники!$P$10,1,1+IF(Главная!$N$19=справочники!$N$12,0,Главная!$N$23)))</f>
        <v>0</v>
      </c>
      <c r="DO224" s="249">
        <f>IF(DO$8="",0,DO210*IF($T224=справочники!$P$10,1,1+IF(Главная!$N$19=справочники!$N$12,0,Главная!$N$23)))</f>
        <v>0</v>
      </c>
      <c r="DP224" s="249">
        <f>IF(DP$8="",0,DP210*IF($T224=справочники!$P$10,1,1+IF(Главная!$N$19=справочники!$N$12,0,Главная!$N$23)))</f>
        <v>0</v>
      </c>
      <c r="DQ224" s="249">
        <f>IF(DQ$8="",0,DQ210*IF($T224=справочники!$P$10,1,1+IF(Главная!$N$19=справочники!$N$12,0,Главная!$N$23)))</f>
        <v>0</v>
      </c>
      <c r="DR224" s="249">
        <f>IF(DR$8="",0,DR210*IF($T224=справочники!$P$10,1,1+IF(Главная!$N$19=справочники!$N$12,0,Главная!$N$23)))</f>
        <v>0</v>
      </c>
      <c r="DS224" s="249">
        <f>IF(DS$8="",0,DS210*IF($T224=справочники!$P$10,1,1+IF(Главная!$N$19=справочники!$N$12,0,Главная!$N$23)))</f>
        <v>0</v>
      </c>
      <c r="DT224" s="249">
        <f>IF(DT$8="",0,DT210*IF($T224=справочники!$P$10,1,1+IF(Главная!$N$19=справочники!$N$12,0,Главная!$N$23)))</f>
        <v>0</v>
      </c>
      <c r="DU224" s="249">
        <f>IF(DU$8="",0,DU210*IF($T224=справочники!$P$10,1,1+IF(Главная!$N$19=справочники!$N$12,0,Главная!$N$23)))</f>
        <v>0</v>
      </c>
      <c r="DV224" s="249">
        <f>IF(DV$8="",0,DV210*IF($T224=справочники!$P$10,1,1+IF(Главная!$N$19=справочники!$N$12,0,Главная!$N$23)))</f>
        <v>0</v>
      </c>
      <c r="DW224" s="249">
        <f>IF(DW$8="",0,DW210*IF($T224=справочники!$P$10,1,1+IF(Главная!$N$19=справочники!$N$12,0,Главная!$N$23)))</f>
        <v>0</v>
      </c>
      <c r="DX224" s="249">
        <f>IF(DX$8="",0,DX210*IF($T224=справочники!$P$10,1,1+IF(Главная!$N$19=справочники!$N$12,0,Главная!$N$23)))</f>
        <v>0</v>
      </c>
      <c r="DY224" s="249">
        <f>IF(DY$8="",0,DY210*IF($T224=справочники!$P$10,1,1+IF(Главная!$N$19=справочники!$N$12,0,Главная!$N$23)))</f>
        <v>0</v>
      </c>
      <c r="DZ224" s="249">
        <f>IF(DZ$8="",0,DZ210*IF($T224=справочники!$P$10,1,1+IF(Главная!$N$19=справочники!$N$12,0,Главная!$N$23)))</f>
        <v>0</v>
      </c>
      <c r="EA224" s="249">
        <f>IF(EA$8="",0,EA210*IF($T224=справочники!$P$10,1,1+IF(Главная!$N$19=справочники!$N$12,0,Главная!$N$23)))</f>
        <v>0</v>
      </c>
      <c r="EB224" s="249">
        <f>IF(EB$8="",0,EB210*IF($T224=справочники!$P$10,1,1+IF(Главная!$N$19=справочники!$N$12,0,Главная!$N$23)))</f>
        <v>0</v>
      </c>
      <c r="EC224" s="249">
        <f>IF(EC$8="",0,EC210*IF($T224=справочники!$P$10,1,1+IF(Главная!$N$19=справочники!$N$12,0,Главная!$N$23)))</f>
        <v>0</v>
      </c>
      <c r="ED224" s="249">
        <f>IF(ED$8="",0,ED210*IF($T224=справочники!$P$10,1,1+IF(Главная!$N$19=справочники!$N$12,0,Главная!$N$23)))</f>
        <v>0</v>
      </c>
      <c r="EE224" s="249">
        <f>IF(EE$8="",0,EE210*IF($T224=справочники!$P$10,1,1+IF(Главная!$N$19=справочники!$N$12,0,Главная!$N$23)))</f>
        <v>0</v>
      </c>
      <c r="EF224" s="249">
        <f>IF(EF$8="",0,EF210*IF($T224=справочники!$P$10,1,1+IF(Главная!$N$19=справочники!$N$12,0,Главная!$N$23)))</f>
        <v>0</v>
      </c>
      <c r="EG224" s="249">
        <f>IF(EG$8="",0,EG210*IF($T224=справочники!$P$10,1,1+IF(Главная!$N$19=справочники!$N$12,0,Главная!$N$23)))</f>
        <v>0</v>
      </c>
      <c r="EH224" s="249">
        <f>IF(EH$8="",0,EH210*IF($T224=справочники!$P$10,1,1+IF(Главная!$N$19=справочники!$N$12,0,Главная!$N$23)))</f>
        <v>0</v>
      </c>
      <c r="EI224" s="249">
        <f>IF(EI$8="",0,EI210*IF($T224=справочники!$P$10,1,1+IF(Главная!$N$19=справочники!$N$12,0,Главная!$N$23)))</f>
        <v>0</v>
      </c>
      <c r="EJ224" s="249">
        <f>IF(EJ$8="",0,EJ210*IF($T224=справочники!$P$10,1,1+IF(Главная!$N$19=справочники!$N$12,0,Главная!$N$23)))</f>
        <v>0</v>
      </c>
      <c r="EK224" s="249">
        <f>IF(EK$8="",0,EK210*IF($T224=справочники!$P$10,1,1+IF(Главная!$N$19=справочники!$N$12,0,Главная!$N$23)))</f>
        <v>0</v>
      </c>
      <c r="EL224" s="249">
        <f>IF(EL$8="",0,EL210*IF($T224=справочники!$P$10,1,1+IF(Главная!$N$19=справочники!$N$12,0,Главная!$N$23)))</f>
        <v>0</v>
      </c>
      <c r="EM224" s="249">
        <f>IF(EM$8="",0,EM210*IF($T224=справочники!$P$10,1,1+IF(Главная!$N$19=справочники!$N$12,0,Главная!$N$23)))</f>
        <v>0</v>
      </c>
      <c r="EN224" s="249">
        <f>IF(EN$8="",0,EN210*IF($T224=справочники!$P$10,1,1+IF(Главная!$N$19=справочники!$N$12,0,Главная!$N$23)))</f>
        <v>0</v>
      </c>
      <c r="EO224" s="249">
        <f>IF(EO$8="",0,EO210*IF($T224=справочники!$P$10,1,1+IF(Главная!$N$19=справочники!$N$12,0,Главная!$N$23)))</f>
        <v>0</v>
      </c>
      <c r="EP224" s="249">
        <f>IF(EP$8="",0,EP210*IF($T224=справочники!$P$10,1,1+IF(Главная!$N$19=справочники!$N$12,0,Главная!$N$23)))</f>
        <v>0</v>
      </c>
      <c r="EQ224" s="249">
        <f>IF(EQ$8="",0,EQ210*IF($T224=справочники!$P$10,1,1+IF(Главная!$N$19=справочники!$N$12,0,Главная!$N$23)))</f>
        <v>0</v>
      </c>
      <c r="ER224" s="249">
        <f>IF(ER$8="",0,ER210*IF($T224=справочники!$P$10,1,1+IF(Главная!$N$19=справочники!$N$12,0,Главная!$N$23)))</f>
        <v>0</v>
      </c>
      <c r="ES224" s="249">
        <f>IF(ES$8="",0,ES210*IF($T224=справочники!$P$10,1,1+IF(Главная!$N$19=справочники!$N$12,0,Главная!$N$23)))</f>
        <v>0</v>
      </c>
      <c r="ET224" s="249">
        <f>IF(ET$8="",0,ET210*IF($T224=справочники!$P$10,1,1+IF(Главная!$N$19=справочники!$N$12,0,Главная!$N$23)))</f>
        <v>0</v>
      </c>
      <c r="EU224" s="249">
        <f>IF(EU$8="",0,EU210*IF($T224=справочники!$P$10,1,1+IF(Главная!$N$19=справочники!$N$12,0,Главная!$N$23)))</f>
        <v>0</v>
      </c>
      <c r="EV224" s="249">
        <f>IF(EV$8="",0,EV210*IF($T224=справочники!$P$10,1,1+IF(Главная!$N$19=справочники!$N$12,0,Главная!$N$23)))</f>
        <v>0</v>
      </c>
      <c r="EW224" s="249">
        <f>IF(EW$8="",0,EW210*IF($T224=справочники!$P$10,1,1+IF(Главная!$N$19=справочники!$N$12,0,Главная!$N$23)))</f>
        <v>0</v>
      </c>
      <c r="EX224" s="249">
        <f>IF(EX$8="",0,EX210*IF($T224=справочники!$P$10,1,1+IF(Главная!$N$19=справочники!$N$12,0,Главная!$N$23)))</f>
        <v>0</v>
      </c>
      <c r="EY224" s="249">
        <f>IF(EY$8="",0,EY210*IF($T224=справочники!$P$10,1,1+IF(Главная!$N$19=справочники!$N$12,0,Главная!$N$23)))</f>
        <v>0</v>
      </c>
      <c r="EZ224" s="249">
        <f>IF(EZ$8="",0,EZ210*IF($T224=справочники!$P$10,1,1+IF(Главная!$N$19=справочники!$N$12,0,Главная!$N$23)))</f>
        <v>0</v>
      </c>
      <c r="FA224" s="249">
        <f>IF(FA$8="",0,FA210*IF($T224=справочники!$P$10,1,1+IF(Главная!$N$19=справочники!$N$12,0,Главная!$N$23)))</f>
        <v>0</v>
      </c>
      <c r="FB224" s="249">
        <f>IF(FB$8="",0,FB210*IF($T224=справочники!$P$10,1,1+IF(Главная!$N$19=справочники!$N$12,0,Главная!$N$23)))</f>
        <v>0</v>
      </c>
      <c r="FC224" s="249">
        <f>IF(FC$8="",0,FC210*IF($T224=справочники!$P$10,1,1+IF(Главная!$N$19=справочники!$N$12,0,Главная!$N$23)))</f>
        <v>0</v>
      </c>
      <c r="FD224" s="249">
        <f>IF(FD$8="",0,FD210*IF($T224=справочники!$P$10,1,1+IF(Главная!$N$19=справочники!$N$12,0,Главная!$N$23)))</f>
        <v>0</v>
      </c>
      <c r="FE224" s="249">
        <f>IF(FE$8="",0,FE210*IF($T224=справочники!$P$10,1,1+IF(Главная!$N$19=справочники!$N$12,0,Главная!$N$23)))</f>
        <v>0</v>
      </c>
      <c r="FF224" s="249">
        <f>IF(FF$8="",0,FF210*IF($T224=справочники!$P$10,1,1+IF(Главная!$N$19=справочники!$N$12,0,Главная!$N$23)))</f>
        <v>0</v>
      </c>
      <c r="FG224" s="249">
        <f>IF(FG$8="",0,FG210*IF($T224=справочники!$P$10,1,1+IF(Главная!$N$19=справочники!$N$12,0,Главная!$N$23)))</f>
        <v>0</v>
      </c>
      <c r="FH224" s="249">
        <f>IF(FH$8="",0,FH210*IF($T224=справочники!$P$10,1,1+IF(Главная!$N$19=справочники!$N$12,0,Главная!$N$23)))</f>
        <v>0</v>
      </c>
      <c r="FI224" s="249">
        <f>IF(FI$8="",0,FI210*IF($T224=справочники!$P$10,1,1+IF(Главная!$N$19=справочники!$N$12,0,Главная!$N$23)))</f>
        <v>0</v>
      </c>
      <c r="FJ224" s="249">
        <f>IF(FJ$8="",0,FJ210*IF($T224=справочники!$P$10,1,1+IF(Главная!$N$19=справочники!$N$12,0,Главная!$N$23)))</f>
        <v>0</v>
      </c>
      <c r="FK224" s="249">
        <f>IF(FK$8="",0,FK210*IF($T224=справочники!$P$10,1,1+IF(Главная!$N$19=справочники!$N$12,0,Главная!$N$23)))</f>
        <v>0</v>
      </c>
      <c r="FL224" s="249">
        <f>IF(FL$8="",0,FL210*IF($T224=справочники!$P$10,1,1+IF(Главная!$N$19=справочники!$N$12,0,Главная!$N$23)))</f>
        <v>0</v>
      </c>
      <c r="FM224" s="249">
        <f>IF(FM$8="",0,FM210*IF($T224=справочники!$P$10,1,1+IF(Главная!$N$19=справочники!$N$12,0,Главная!$N$23)))</f>
        <v>0</v>
      </c>
      <c r="FN224" s="249">
        <f>IF(FN$8="",0,FN210*IF($T224=справочники!$P$10,1,1+IF(Главная!$N$19=справочники!$N$12,0,Главная!$N$23)))</f>
        <v>0</v>
      </c>
      <c r="FO224" s="249">
        <f>IF(FO$8="",0,FO210*IF($T224=справочники!$P$10,1,1+IF(Главная!$N$19=справочники!$N$12,0,Главная!$N$23)))</f>
        <v>0</v>
      </c>
      <c r="FP224" s="249">
        <f>IF(FP$8="",0,FP210*IF($T224=справочники!$P$10,1,1+IF(Главная!$N$19=справочники!$N$12,0,Главная!$N$23)))</f>
        <v>0</v>
      </c>
      <c r="FQ224" s="249">
        <f>IF(FQ$8="",0,FQ210*IF($T224=справочники!$P$10,1,1+IF(Главная!$N$19=справочники!$N$12,0,Главная!$N$23)))</f>
        <v>0</v>
      </c>
      <c r="FR224" s="249">
        <f>IF(FR$8="",0,FR210*IF($T224=справочники!$P$10,1,1+IF(Главная!$N$19=справочники!$N$12,0,Главная!$N$23)))</f>
        <v>0</v>
      </c>
      <c r="FS224" s="249">
        <f>IF(FS$8="",0,FS210*IF($T224=справочники!$P$10,1,1+IF(Главная!$N$19=справочники!$N$12,0,Главная!$N$23)))</f>
        <v>0</v>
      </c>
      <c r="FT224" s="249">
        <f>IF(FT$8="",0,FT210*IF($T224=справочники!$P$10,1,1+IF(Главная!$N$19=справочники!$N$12,0,Главная!$N$23)))</f>
        <v>0</v>
      </c>
      <c r="FU224" s="249">
        <f>IF(FU$8="",0,FU210*IF($T224=справочники!$P$10,1,1+IF(Главная!$N$19=справочники!$N$12,0,Главная!$N$23)))</f>
        <v>0</v>
      </c>
      <c r="FV224" s="249">
        <f>IF(FV$8="",0,FV210*IF($T224=справочники!$P$10,1,1+IF(Главная!$N$19=справочники!$N$12,0,Главная!$N$23)))</f>
        <v>0</v>
      </c>
      <c r="FW224" s="249">
        <f>IF(FW$8="",0,FW210*IF($T224=справочники!$P$10,1,1+IF(Главная!$N$19=справочники!$N$12,0,Главная!$N$23)))</f>
        <v>0</v>
      </c>
      <c r="FX224" s="249">
        <f>IF(FX$8="",0,FX210*IF($T224=справочники!$P$10,1,1+IF(Главная!$N$19=справочники!$N$12,0,Главная!$N$23)))</f>
        <v>0</v>
      </c>
      <c r="FY224" s="249">
        <f>IF(FY$8="",0,FY210*IF($T224=справочники!$P$10,1,1+IF(Главная!$N$19=справочники!$N$12,0,Главная!$N$23)))</f>
        <v>0</v>
      </c>
      <c r="FZ224" s="249">
        <f>IF(FZ$8="",0,FZ210*IF($T224=справочники!$P$10,1,1+IF(Главная!$N$19=справочники!$N$12,0,Главная!$N$23)))</f>
        <v>0</v>
      </c>
      <c r="GA224" s="249">
        <f>IF(GA$8="",0,GA210*IF($T224=справочники!$P$10,1,1+IF(Главная!$N$19=справочники!$N$12,0,Главная!$N$23)))</f>
        <v>0</v>
      </c>
      <c r="GB224" s="249">
        <f>IF(GB$8="",0,GB210*IF($T224=справочники!$P$10,1,1+IF(Главная!$N$19=справочники!$N$12,0,Главная!$N$23)))</f>
        <v>0</v>
      </c>
      <c r="GC224" s="249">
        <f>IF(GC$8="",0,GC210*IF($T224=справочники!$P$10,1,1+IF(Главная!$N$19=справочники!$N$12,0,Главная!$N$23)))</f>
        <v>0</v>
      </c>
      <c r="GD224" s="249">
        <f>IF(GD$8="",0,GD210*IF($T224=справочники!$P$10,1,1+IF(Главная!$N$19=справочники!$N$12,0,Главная!$N$23)))</f>
        <v>0</v>
      </c>
      <c r="GE224" s="249">
        <f>IF(GE$8="",0,GE210*IF($T224=справочники!$P$10,1,1+IF(Главная!$N$19=справочники!$N$12,0,Главная!$N$23)))</f>
        <v>0</v>
      </c>
      <c r="GF224" s="249">
        <f>IF(GF$8="",0,GF210*IF($T224=справочники!$P$10,1,1+IF(Главная!$N$19=справочники!$N$12,0,Главная!$N$23)))</f>
        <v>0</v>
      </c>
      <c r="GG224" s="249">
        <f>IF(GG$8="",0,GG210*IF($T224=справочники!$P$10,1,1+IF(Главная!$N$19=справочники!$N$12,0,Главная!$N$23)))</f>
        <v>0</v>
      </c>
      <c r="GH224" s="249">
        <f>IF(GH$8="",0,GH210*IF($T224=справочники!$P$10,1,1+IF(Главная!$N$19=справочники!$N$12,0,Главная!$N$23)))</f>
        <v>0</v>
      </c>
      <c r="GI224" s="249">
        <f>IF(GI$8="",0,GI210*IF($T224=справочники!$P$10,1,1+IF(Главная!$N$19=справочники!$N$12,0,Главная!$N$23)))</f>
        <v>0</v>
      </c>
      <c r="GJ224" s="249">
        <f>IF(GJ$8="",0,GJ210*IF($T224=справочники!$P$10,1,1+IF(Главная!$N$19=справочники!$N$12,0,Главная!$N$23)))</f>
        <v>0</v>
      </c>
      <c r="GK224" s="249">
        <f>IF(GK$8="",0,GK210*IF($T224=справочники!$P$10,1,1+IF(Главная!$N$19=справочники!$N$12,0,Главная!$N$23)))</f>
        <v>0</v>
      </c>
      <c r="GL224" s="249">
        <f>IF(GL$8="",0,GL210*IF($T224=справочники!$P$10,1,1+IF(Главная!$N$19=справочники!$N$12,0,Главная!$N$23)))</f>
        <v>0</v>
      </c>
      <c r="GM224" s="249">
        <f>IF(GM$8="",0,GM210*IF($T224=справочники!$P$10,1,1+IF(Главная!$N$19=справочники!$N$12,0,Главная!$N$23)))</f>
        <v>0</v>
      </c>
      <c r="GN224" s="249">
        <f>IF(GN$8="",0,GN210*IF($T224=справочники!$P$10,1,1+IF(Главная!$N$19=справочники!$N$12,0,Главная!$N$23)))</f>
        <v>0</v>
      </c>
      <c r="GO224" s="249">
        <f>IF(GO$8="",0,GO210*IF($T224=справочники!$P$10,1,1+IF(Главная!$N$19=справочники!$N$12,0,Главная!$N$23)))</f>
        <v>0</v>
      </c>
      <c r="GP224" s="249">
        <f>IF(GP$8="",0,GP210*IF($T224=справочники!$P$10,1,1+IF(Главная!$N$19=справочники!$N$12,0,Главная!$N$23)))</f>
        <v>0</v>
      </c>
      <c r="GQ224" s="249">
        <f>IF(GQ$8="",0,GQ210*IF($T224=справочники!$P$10,1,1+IF(Главная!$N$19=справочники!$N$12,0,Главная!$N$23)))</f>
        <v>0</v>
      </c>
      <c r="GR224" s="249">
        <f>IF(GR$8="",0,GR210*IF($T224=справочники!$P$10,1,1+IF(Главная!$N$19=справочники!$N$12,0,Главная!$N$23)))</f>
        <v>0</v>
      </c>
      <c r="GS224" s="249">
        <f>IF(GS$8="",0,GS210*IF($T224=справочники!$P$10,1,1+IF(Главная!$N$19=справочники!$N$12,0,Главная!$N$23)))</f>
        <v>0</v>
      </c>
      <c r="GT224" s="249">
        <f>IF(GT$8="",0,GT210*IF($T224=справочники!$P$10,1,1+IF(Главная!$N$19=справочники!$N$12,0,Главная!$N$23)))</f>
        <v>0</v>
      </c>
      <c r="GU224" s="249">
        <f>IF(GU$8="",0,GU210*IF($T224=справочники!$P$10,1,1+IF(Главная!$N$19=справочники!$N$12,0,Главная!$N$23)))</f>
        <v>0</v>
      </c>
      <c r="GV224" s="249">
        <f>IF(GV$8="",0,GV210*IF($T224=справочники!$P$10,1,1+IF(Главная!$N$19=справочники!$N$12,0,Главная!$N$23)))</f>
        <v>0</v>
      </c>
      <c r="GW224" s="249">
        <f>IF(GW$8="",0,GW210*IF($T224=справочники!$P$10,1,1+IF(Главная!$N$19=справочники!$N$12,0,Главная!$N$23)))</f>
        <v>0</v>
      </c>
      <c r="GX224" s="249">
        <f>IF(GX$8="",0,GX210*IF($T224=справочники!$P$10,1,1+IF(Главная!$N$19=справочники!$N$12,0,Главная!$N$23)))</f>
        <v>0</v>
      </c>
      <c r="GY224" s="249">
        <f>IF(GY$8="",0,GY210*IF($T224=справочники!$P$10,1,1+IF(Главная!$N$19=справочники!$N$12,0,Главная!$N$23)))</f>
        <v>0</v>
      </c>
      <c r="GZ224" s="249">
        <f>IF(GZ$8="",0,GZ210*IF($T224=справочники!$P$10,1,1+IF(Главная!$N$19=справочники!$N$12,0,Главная!$N$23)))</f>
        <v>0</v>
      </c>
      <c r="HA224" s="228"/>
      <c r="HB224" s="228"/>
    </row>
    <row r="225" spans="1:210" s="239" customFormat="1" ht="10.199999999999999">
      <c r="A225" s="228"/>
      <c r="B225" s="229"/>
      <c r="C225" s="230"/>
      <c r="D225" s="229"/>
      <c r="E225" s="272" t="str">
        <f>IF(OR(Главная!$N$19=справочники!$N$13,Главная!$N$19=справочники!$N$14),"",IF(T225=справочники!$P$10,"","ндс(-)"))</f>
        <v>ндс(-)</v>
      </c>
      <c r="F225" s="116"/>
      <c r="G225" s="231"/>
      <c r="H225" s="228"/>
      <c r="I225" s="228" t="str">
        <f t="shared" si="1019"/>
        <v>Закупки сырья, материалов и проч. с/ст ингредиентов</v>
      </c>
      <c r="J225" s="228"/>
      <c r="K225" s="228"/>
      <c r="L225" s="228"/>
      <c r="M225" s="232"/>
      <c r="N225" s="233" t="str">
        <f t="shared" si="1020"/>
        <v/>
      </c>
      <c r="O225" s="228"/>
      <c r="P225" s="231"/>
      <c r="Q225" s="228" t="s">
        <v>26</v>
      </c>
      <c r="R225" s="228"/>
      <c r="S225" s="235"/>
      <c r="T225" s="233" t="str">
        <f>IF(T132="",справочники!$P$9,T132)</f>
        <v>облагается НДС</v>
      </c>
      <c r="U225" s="228"/>
      <c r="V225" s="228"/>
      <c r="W225" s="235">
        <f t="shared" si="1021"/>
        <v>0</v>
      </c>
      <c r="X225" s="236"/>
      <c r="Y225" s="231"/>
      <c r="Z225" s="237"/>
      <c r="AA225" s="249">
        <f>IF(AA$8="",0,AA211*IF($T225=справочники!$P$10,1,1+IF(Главная!$N$19=справочники!$N$12,0,Главная!$N$23)))</f>
        <v>0</v>
      </c>
      <c r="AB225" s="249">
        <f>IF(AB$8="",0,AB211*IF($T225=справочники!$P$10,1,1+IF(Главная!$N$19=справочники!$N$12,0,Главная!$N$23)))</f>
        <v>0</v>
      </c>
      <c r="AC225" s="249">
        <f>IF(AC$8="",0,AC211*IF($T225=справочники!$P$10,1,1+IF(Главная!$N$19=справочники!$N$12,0,Главная!$N$23)))</f>
        <v>0</v>
      </c>
      <c r="AD225" s="249">
        <f>IF(AD$8="",0,AD211*IF($T225=справочники!$P$10,1,1+IF(Главная!$N$19=справочники!$N$12,0,Главная!$N$23)))</f>
        <v>0</v>
      </c>
      <c r="AE225" s="249">
        <f>IF(AE$8="",0,AE211*IF($T225=справочники!$P$10,1,1+IF(Главная!$N$19=справочники!$N$12,0,Главная!$N$23)))</f>
        <v>0</v>
      </c>
      <c r="AF225" s="249">
        <f>IF(AF$8="",0,AF211*IF($T225=справочники!$P$10,1,1+IF(Главная!$N$19=справочники!$N$12,0,Главная!$N$23)))</f>
        <v>0</v>
      </c>
      <c r="AG225" s="249">
        <f>IF(AG$8="",0,AG211*IF($T225=справочники!$P$10,1,1+IF(Главная!$N$19=справочники!$N$12,0,Главная!$N$23)))</f>
        <v>0</v>
      </c>
      <c r="AH225" s="249">
        <f>IF(AH$8="",0,AH211*IF($T225=справочники!$P$10,1,1+IF(Главная!$N$19=справочники!$N$12,0,Главная!$N$23)))</f>
        <v>0</v>
      </c>
      <c r="AI225" s="249">
        <f>IF(AI$8="",0,AI211*IF($T225=справочники!$P$10,1,1+IF(Главная!$N$19=справочники!$N$12,0,Главная!$N$23)))</f>
        <v>0</v>
      </c>
      <c r="AJ225" s="249">
        <f>IF(AJ$8="",0,AJ211*IF($T225=справочники!$P$10,1,1+IF(Главная!$N$19=справочники!$N$12,0,Главная!$N$23)))</f>
        <v>0</v>
      </c>
      <c r="AK225" s="249">
        <f>IF(AK$8="",0,AK211*IF($T225=справочники!$P$10,1,1+IF(Главная!$N$19=справочники!$N$12,0,Главная!$N$23)))</f>
        <v>0</v>
      </c>
      <c r="AL225" s="249">
        <f>IF(AL$8="",0,AL211*IF($T225=справочники!$P$10,1,1+IF(Главная!$N$19=справочники!$N$12,0,Главная!$N$23)))</f>
        <v>0</v>
      </c>
      <c r="AM225" s="249">
        <f>IF(AM$8="",0,AM211*IF($T225=справочники!$P$10,1,1+IF(Главная!$N$19=справочники!$N$12,0,Главная!$N$23)))</f>
        <v>0</v>
      </c>
      <c r="AN225" s="249">
        <f>IF(AN$8="",0,AN211*IF($T225=справочники!$P$10,1,1+IF(Главная!$N$19=справочники!$N$12,0,Главная!$N$23)))</f>
        <v>0</v>
      </c>
      <c r="AO225" s="249">
        <f>IF(AO$8="",0,AO211*IF($T225=справочники!$P$10,1,1+IF(Главная!$N$19=справочники!$N$12,0,Главная!$N$23)))</f>
        <v>0</v>
      </c>
      <c r="AP225" s="249">
        <f>IF(AP$8="",0,AP211*IF($T225=справочники!$P$10,1,1+IF(Главная!$N$19=справочники!$N$12,0,Главная!$N$23)))</f>
        <v>0</v>
      </c>
      <c r="AQ225" s="249">
        <f>IF(AQ$8="",0,AQ211*IF($T225=справочники!$P$10,1,1+IF(Главная!$N$19=справочники!$N$12,0,Главная!$N$23)))</f>
        <v>0</v>
      </c>
      <c r="AR225" s="249">
        <f>IF(AR$8="",0,AR211*IF($T225=справочники!$P$10,1,1+IF(Главная!$N$19=справочники!$N$12,0,Главная!$N$23)))</f>
        <v>0</v>
      </c>
      <c r="AS225" s="249">
        <f>IF(AS$8="",0,AS211*IF($T225=справочники!$P$10,1,1+IF(Главная!$N$19=справочники!$N$12,0,Главная!$N$23)))</f>
        <v>0</v>
      </c>
      <c r="AT225" s="249">
        <f>IF(AT$8="",0,AT211*IF($T225=справочники!$P$10,1,1+IF(Главная!$N$19=справочники!$N$12,0,Главная!$N$23)))</f>
        <v>0</v>
      </c>
      <c r="AU225" s="249">
        <f>IF(AU$8="",0,AU211*IF($T225=справочники!$P$10,1,1+IF(Главная!$N$19=справочники!$N$12,0,Главная!$N$23)))</f>
        <v>0</v>
      </c>
      <c r="AV225" s="249">
        <f>IF(AV$8="",0,AV211*IF($T225=справочники!$P$10,1,1+IF(Главная!$N$19=справочники!$N$12,0,Главная!$N$23)))</f>
        <v>0</v>
      </c>
      <c r="AW225" s="249">
        <f>IF(AW$8="",0,AW211*IF($T225=справочники!$P$10,1,1+IF(Главная!$N$19=справочники!$N$12,0,Главная!$N$23)))</f>
        <v>0</v>
      </c>
      <c r="AX225" s="249">
        <f>IF(AX$8="",0,AX211*IF($T225=справочники!$P$10,1,1+IF(Главная!$N$19=справочники!$N$12,0,Главная!$N$23)))</f>
        <v>0</v>
      </c>
      <c r="AY225" s="249">
        <f>IF(AY$8="",0,AY211*IF($T225=справочники!$P$10,1,1+IF(Главная!$N$19=справочники!$N$12,0,Главная!$N$23)))</f>
        <v>0</v>
      </c>
      <c r="AZ225" s="249">
        <f>IF(AZ$8="",0,AZ211*IF($T225=справочники!$P$10,1,1+IF(Главная!$N$19=справочники!$N$12,0,Главная!$N$23)))</f>
        <v>0</v>
      </c>
      <c r="BA225" s="249">
        <f>IF(BA$8="",0,BA211*IF($T225=справочники!$P$10,1,1+IF(Главная!$N$19=справочники!$N$12,0,Главная!$N$23)))</f>
        <v>0</v>
      </c>
      <c r="BB225" s="249">
        <f>IF(BB$8="",0,BB211*IF($T225=справочники!$P$10,1,1+IF(Главная!$N$19=справочники!$N$12,0,Главная!$N$23)))</f>
        <v>0</v>
      </c>
      <c r="BC225" s="249">
        <f>IF(BC$8="",0,BC211*IF($T225=справочники!$P$10,1,1+IF(Главная!$N$19=справочники!$N$12,0,Главная!$N$23)))</f>
        <v>0</v>
      </c>
      <c r="BD225" s="249">
        <f>IF(BD$8="",0,BD211*IF($T225=справочники!$P$10,1,1+IF(Главная!$N$19=справочники!$N$12,0,Главная!$N$23)))</f>
        <v>0</v>
      </c>
      <c r="BE225" s="249">
        <f>IF(BE$8="",0,BE211*IF($T225=справочники!$P$10,1,1+IF(Главная!$N$19=справочники!$N$12,0,Главная!$N$23)))</f>
        <v>0</v>
      </c>
      <c r="BF225" s="249">
        <f>IF(BF$8="",0,BF211*IF($T225=справочники!$P$10,1,1+IF(Главная!$N$19=справочники!$N$12,0,Главная!$N$23)))</f>
        <v>0</v>
      </c>
      <c r="BG225" s="249">
        <f>IF(BG$8="",0,BG211*IF($T225=справочники!$P$10,1,1+IF(Главная!$N$19=справочники!$N$12,0,Главная!$N$23)))</f>
        <v>0</v>
      </c>
      <c r="BH225" s="249">
        <f>IF(BH$8="",0,BH211*IF($T225=справочники!$P$10,1,1+IF(Главная!$N$19=справочники!$N$12,0,Главная!$N$23)))</f>
        <v>0</v>
      </c>
      <c r="BI225" s="249">
        <f>IF(BI$8="",0,BI211*IF($T225=справочники!$P$10,1,1+IF(Главная!$N$19=справочники!$N$12,0,Главная!$N$23)))</f>
        <v>0</v>
      </c>
      <c r="BJ225" s="249">
        <f>IF(BJ$8="",0,BJ211*IF($T225=справочники!$P$10,1,1+IF(Главная!$N$19=справочники!$N$12,0,Главная!$N$23)))</f>
        <v>0</v>
      </c>
      <c r="BK225" s="249">
        <f>IF(BK$8="",0,BK211*IF($T225=справочники!$P$10,1,1+IF(Главная!$N$19=справочники!$N$12,0,Главная!$N$23)))</f>
        <v>0</v>
      </c>
      <c r="BL225" s="249">
        <f>IF(BL$8="",0,BL211*IF($T225=справочники!$P$10,1,1+IF(Главная!$N$19=справочники!$N$12,0,Главная!$N$23)))</f>
        <v>0</v>
      </c>
      <c r="BM225" s="249">
        <f>IF(BM$8="",0,BM211*IF($T225=справочники!$P$10,1,1+IF(Главная!$N$19=справочники!$N$12,0,Главная!$N$23)))</f>
        <v>0</v>
      </c>
      <c r="BN225" s="249">
        <f>IF(BN$8="",0,BN211*IF($T225=справочники!$P$10,1,1+IF(Главная!$N$19=справочники!$N$12,0,Главная!$N$23)))</f>
        <v>0</v>
      </c>
      <c r="BO225" s="249">
        <f>IF(BO$8="",0,BO211*IF($T225=справочники!$P$10,1,1+IF(Главная!$N$19=справочники!$N$12,0,Главная!$N$23)))</f>
        <v>0</v>
      </c>
      <c r="BP225" s="249">
        <f>IF(BP$8="",0,BP211*IF($T225=справочники!$P$10,1,1+IF(Главная!$N$19=справочники!$N$12,0,Главная!$N$23)))</f>
        <v>0</v>
      </c>
      <c r="BQ225" s="249">
        <f>IF(BQ$8="",0,BQ211*IF($T225=справочники!$P$10,1,1+IF(Главная!$N$19=справочники!$N$12,0,Главная!$N$23)))</f>
        <v>0</v>
      </c>
      <c r="BR225" s="249">
        <f>IF(BR$8="",0,BR211*IF($T225=справочники!$P$10,1,1+IF(Главная!$N$19=справочники!$N$12,0,Главная!$N$23)))</f>
        <v>0</v>
      </c>
      <c r="BS225" s="249">
        <f>IF(BS$8="",0,BS211*IF($T225=справочники!$P$10,1,1+IF(Главная!$N$19=справочники!$N$12,0,Главная!$N$23)))</f>
        <v>0</v>
      </c>
      <c r="BT225" s="249">
        <f>IF(BT$8="",0,BT211*IF($T225=справочники!$P$10,1,1+IF(Главная!$N$19=справочники!$N$12,0,Главная!$N$23)))</f>
        <v>0</v>
      </c>
      <c r="BU225" s="249">
        <f>IF(BU$8="",0,BU211*IF($T225=справочники!$P$10,1,1+IF(Главная!$N$19=справочники!$N$12,0,Главная!$N$23)))</f>
        <v>0</v>
      </c>
      <c r="BV225" s="249">
        <f>IF(BV$8="",0,BV211*IF($T225=справочники!$P$10,1,1+IF(Главная!$N$19=справочники!$N$12,0,Главная!$N$23)))</f>
        <v>0</v>
      </c>
      <c r="BW225" s="249">
        <f>IF(BW$8="",0,BW211*IF($T225=справочники!$P$10,1,1+IF(Главная!$N$19=справочники!$N$12,0,Главная!$N$23)))</f>
        <v>0</v>
      </c>
      <c r="BX225" s="249">
        <f>IF(BX$8="",0,BX211*IF($T225=справочники!$P$10,1,1+IF(Главная!$N$19=справочники!$N$12,0,Главная!$N$23)))</f>
        <v>0</v>
      </c>
      <c r="BY225" s="249">
        <f>IF(BY$8="",0,BY211*IF($T225=справочники!$P$10,1,1+IF(Главная!$N$19=справочники!$N$12,0,Главная!$N$23)))</f>
        <v>0</v>
      </c>
      <c r="BZ225" s="249">
        <f>IF(BZ$8="",0,BZ211*IF($T225=справочники!$P$10,1,1+IF(Главная!$N$19=справочники!$N$12,0,Главная!$N$23)))</f>
        <v>0</v>
      </c>
      <c r="CA225" s="249">
        <f>IF(CA$8="",0,CA211*IF($T225=справочники!$P$10,1,1+IF(Главная!$N$19=справочники!$N$12,0,Главная!$N$23)))</f>
        <v>0</v>
      </c>
      <c r="CB225" s="249">
        <f>IF(CB$8="",0,CB211*IF($T225=справочники!$P$10,1,1+IF(Главная!$N$19=справочники!$N$12,0,Главная!$N$23)))</f>
        <v>0</v>
      </c>
      <c r="CC225" s="249">
        <f>IF(CC$8="",0,CC211*IF($T225=справочники!$P$10,1,1+IF(Главная!$N$19=справочники!$N$12,0,Главная!$N$23)))</f>
        <v>0</v>
      </c>
      <c r="CD225" s="249">
        <f>IF(CD$8="",0,CD211*IF($T225=справочники!$P$10,1,1+IF(Главная!$N$19=справочники!$N$12,0,Главная!$N$23)))</f>
        <v>0</v>
      </c>
      <c r="CE225" s="249">
        <f>IF(CE$8="",0,CE211*IF($T225=справочники!$P$10,1,1+IF(Главная!$N$19=справочники!$N$12,0,Главная!$N$23)))</f>
        <v>0</v>
      </c>
      <c r="CF225" s="249">
        <f>IF(CF$8="",0,CF211*IF($T225=справочники!$P$10,1,1+IF(Главная!$N$19=справочники!$N$12,0,Главная!$N$23)))</f>
        <v>0</v>
      </c>
      <c r="CG225" s="249">
        <f>IF(CG$8="",0,CG211*IF($T225=справочники!$P$10,1,1+IF(Главная!$N$19=справочники!$N$12,0,Главная!$N$23)))</f>
        <v>0</v>
      </c>
      <c r="CH225" s="249">
        <f>IF(CH$8="",0,CH211*IF($T225=справочники!$P$10,1,1+IF(Главная!$N$19=справочники!$N$12,0,Главная!$N$23)))</f>
        <v>0</v>
      </c>
      <c r="CI225" s="249">
        <f>IF(CI$8="",0,CI211*IF($T225=справочники!$P$10,1,1+IF(Главная!$N$19=справочники!$N$12,0,Главная!$N$23)))</f>
        <v>0</v>
      </c>
      <c r="CJ225" s="249">
        <f>IF(CJ$8="",0,CJ211*IF($T225=справочники!$P$10,1,1+IF(Главная!$N$19=справочники!$N$12,0,Главная!$N$23)))</f>
        <v>0</v>
      </c>
      <c r="CK225" s="249">
        <f>IF(CK$8="",0,CK211*IF($T225=справочники!$P$10,1,1+IF(Главная!$N$19=справочники!$N$12,0,Главная!$N$23)))</f>
        <v>0</v>
      </c>
      <c r="CL225" s="249">
        <f>IF(CL$8="",0,CL211*IF($T225=справочники!$P$10,1,1+IF(Главная!$N$19=справочники!$N$12,0,Главная!$N$23)))</f>
        <v>0</v>
      </c>
      <c r="CM225" s="249">
        <f>IF(CM$8="",0,CM211*IF($T225=справочники!$P$10,1,1+IF(Главная!$N$19=справочники!$N$12,0,Главная!$N$23)))</f>
        <v>0</v>
      </c>
      <c r="CN225" s="249">
        <f>IF(CN$8="",0,CN211*IF($T225=справочники!$P$10,1,1+IF(Главная!$N$19=справочники!$N$12,0,Главная!$N$23)))</f>
        <v>0</v>
      </c>
      <c r="CO225" s="249">
        <f>IF(CO$8="",0,CO211*IF($T225=справочники!$P$10,1,1+IF(Главная!$N$19=справочники!$N$12,0,Главная!$N$23)))</f>
        <v>0</v>
      </c>
      <c r="CP225" s="249">
        <f>IF(CP$8="",0,CP211*IF($T225=справочники!$P$10,1,1+IF(Главная!$N$19=справочники!$N$12,0,Главная!$N$23)))</f>
        <v>0</v>
      </c>
      <c r="CQ225" s="249">
        <f>IF(CQ$8="",0,CQ211*IF($T225=справочники!$P$10,1,1+IF(Главная!$N$19=справочники!$N$12,0,Главная!$N$23)))</f>
        <v>0</v>
      </c>
      <c r="CR225" s="249">
        <f>IF(CR$8="",0,CR211*IF($T225=справочники!$P$10,1,1+IF(Главная!$N$19=справочники!$N$12,0,Главная!$N$23)))</f>
        <v>0</v>
      </c>
      <c r="CS225" s="249">
        <f>IF(CS$8="",0,CS211*IF($T225=справочники!$P$10,1,1+IF(Главная!$N$19=справочники!$N$12,0,Главная!$N$23)))</f>
        <v>0</v>
      </c>
      <c r="CT225" s="249">
        <f>IF(CT$8="",0,CT211*IF($T225=справочники!$P$10,1,1+IF(Главная!$N$19=справочники!$N$12,0,Главная!$N$23)))</f>
        <v>0</v>
      </c>
      <c r="CU225" s="249">
        <f>IF(CU$8="",0,CU211*IF($T225=справочники!$P$10,1,1+IF(Главная!$N$19=справочники!$N$12,0,Главная!$N$23)))</f>
        <v>0</v>
      </c>
      <c r="CV225" s="249">
        <f>IF(CV$8="",0,CV211*IF($T225=справочники!$P$10,1,1+IF(Главная!$N$19=справочники!$N$12,0,Главная!$N$23)))</f>
        <v>0</v>
      </c>
      <c r="CW225" s="249">
        <f>IF(CW$8="",0,CW211*IF($T225=справочники!$P$10,1,1+IF(Главная!$N$19=справочники!$N$12,0,Главная!$N$23)))</f>
        <v>0</v>
      </c>
      <c r="CX225" s="249">
        <f>IF(CX$8="",0,CX211*IF($T225=справочники!$P$10,1,1+IF(Главная!$N$19=справочники!$N$12,0,Главная!$N$23)))</f>
        <v>0</v>
      </c>
      <c r="CY225" s="249">
        <f>IF(CY$8="",0,CY211*IF($T225=справочники!$P$10,1,1+IF(Главная!$N$19=справочники!$N$12,0,Главная!$N$23)))</f>
        <v>0</v>
      </c>
      <c r="CZ225" s="249">
        <f>IF(CZ$8="",0,CZ211*IF($T225=справочники!$P$10,1,1+IF(Главная!$N$19=справочники!$N$12,0,Главная!$N$23)))</f>
        <v>0</v>
      </c>
      <c r="DA225" s="249">
        <f>IF(DA$8="",0,DA211*IF($T225=справочники!$P$10,1,1+IF(Главная!$N$19=справочники!$N$12,0,Главная!$N$23)))</f>
        <v>0</v>
      </c>
      <c r="DB225" s="249">
        <f>IF(DB$8="",0,DB211*IF($T225=справочники!$P$10,1,1+IF(Главная!$N$19=справочники!$N$12,0,Главная!$N$23)))</f>
        <v>0</v>
      </c>
      <c r="DC225" s="249">
        <f>IF(DC$8="",0,DC211*IF($T225=справочники!$P$10,1,1+IF(Главная!$N$19=справочники!$N$12,0,Главная!$N$23)))</f>
        <v>0</v>
      </c>
      <c r="DD225" s="249">
        <f>IF(DD$8="",0,DD211*IF($T225=справочники!$P$10,1,1+IF(Главная!$N$19=справочники!$N$12,0,Главная!$N$23)))</f>
        <v>0</v>
      </c>
      <c r="DE225" s="249">
        <f>IF(DE$8="",0,DE211*IF($T225=справочники!$P$10,1,1+IF(Главная!$N$19=справочники!$N$12,0,Главная!$N$23)))</f>
        <v>0</v>
      </c>
      <c r="DF225" s="249">
        <f>IF(DF$8="",0,DF211*IF($T225=справочники!$P$10,1,1+IF(Главная!$N$19=справочники!$N$12,0,Главная!$N$23)))</f>
        <v>0</v>
      </c>
      <c r="DG225" s="249">
        <f>IF(DG$8="",0,DG211*IF($T225=справочники!$P$10,1,1+IF(Главная!$N$19=справочники!$N$12,0,Главная!$N$23)))</f>
        <v>0</v>
      </c>
      <c r="DH225" s="249">
        <f>IF(DH$8="",0,DH211*IF($T225=справочники!$P$10,1,1+IF(Главная!$N$19=справочники!$N$12,0,Главная!$N$23)))</f>
        <v>0</v>
      </c>
      <c r="DI225" s="249">
        <f>IF(DI$8="",0,DI211*IF($T225=справочники!$P$10,1,1+IF(Главная!$N$19=справочники!$N$12,0,Главная!$N$23)))</f>
        <v>0</v>
      </c>
      <c r="DJ225" s="249">
        <f>IF(DJ$8="",0,DJ211*IF($T225=справочники!$P$10,1,1+IF(Главная!$N$19=справочники!$N$12,0,Главная!$N$23)))</f>
        <v>0</v>
      </c>
      <c r="DK225" s="249">
        <f>IF(DK$8="",0,DK211*IF($T225=справочники!$P$10,1,1+IF(Главная!$N$19=справочники!$N$12,0,Главная!$N$23)))</f>
        <v>0</v>
      </c>
      <c r="DL225" s="249">
        <f>IF(DL$8="",0,DL211*IF($T225=справочники!$P$10,1,1+IF(Главная!$N$19=справочники!$N$12,0,Главная!$N$23)))</f>
        <v>0</v>
      </c>
      <c r="DM225" s="249">
        <f>IF(DM$8="",0,DM211*IF($T225=справочники!$P$10,1,1+IF(Главная!$N$19=справочники!$N$12,0,Главная!$N$23)))</f>
        <v>0</v>
      </c>
      <c r="DN225" s="249">
        <f>IF(DN$8="",0,DN211*IF($T225=справочники!$P$10,1,1+IF(Главная!$N$19=справочники!$N$12,0,Главная!$N$23)))</f>
        <v>0</v>
      </c>
      <c r="DO225" s="249">
        <f>IF(DO$8="",0,DO211*IF($T225=справочники!$P$10,1,1+IF(Главная!$N$19=справочники!$N$12,0,Главная!$N$23)))</f>
        <v>0</v>
      </c>
      <c r="DP225" s="249">
        <f>IF(DP$8="",0,DP211*IF($T225=справочники!$P$10,1,1+IF(Главная!$N$19=справочники!$N$12,0,Главная!$N$23)))</f>
        <v>0</v>
      </c>
      <c r="DQ225" s="249">
        <f>IF(DQ$8="",0,DQ211*IF($T225=справочники!$P$10,1,1+IF(Главная!$N$19=справочники!$N$12,0,Главная!$N$23)))</f>
        <v>0</v>
      </c>
      <c r="DR225" s="249">
        <f>IF(DR$8="",0,DR211*IF($T225=справочники!$P$10,1,1+IF(Главная!$N$19=справочники!$N$12,0,Главная!$N$23)))</f>
        <v>0</v>
      </c>
      <c r="DS225" s="249">
        <f>IF(DS$8="",0,DS211*IF($T225=справочники!$P$10,1,1+IF(Главная!$N$19=справочники!$N$12,0,Главная!$N$23)))</f>
        <v>0</v>
      </c>
      <c r="DT225" s="249">
        <f>IF(DT$8="",0,DT211*IF($T225=справочники!$P$10,1,1+IF(Главная!$N$19=справочники!$N$12,0,Главная!$N$23)))</f>
        <v>0</v>
      </c>
      <c r="DU225" s="249">
        <f>IF(DU$8="",0,DU211*IF($T225=справочники!$P$10,1,1+IF(Главная!$N$19=справочники!$N$12,0,Главная!$N$23)))</f>
        <v>0</v>
      </c>
      <c r="DV225" s="249">
        <f>IF(DV$8="",0,DV211*IF($T225=справочники!$P$10,1,1+IF(Главная!$N$19=справочники!$N$12,0,Главная!$N$23)))</f>
        <v>0</v>
      </c>
      <c r="DW225" s="249">
        <f>IF(DW$8="",0,DW211*IF($T225=справочники!$P$10,1,1+IF(Главная!$N$19=справочники!$N$12,0,Главная!$N$23)))</f>
        <v>0</v>
      </c>
      <c r="DX225" s="249">
        <f>IF(DX$8="",0,DX211*IF($T225=справочники!$P$10,1,1+IF(Главная!$N$19=справочники!$N$12,0,Главная!$N$23)))</f>
        <v>0</v>
      </c>
      <c r="DY225" s="249">
        <f>IF(DY$8="",0,DY211*IF($T225=справочники!$P$10,1,1+IF(Главная!$N$19=справочники!$N$12,0,Главная!$N$23)))</f>
        <v>0</v>
      </c>
      <c r="DZ225" s="249">
        <f>IF(DZ$8="",0,DZ211*IF($T225=справочники!$P$10,1,1+IF(Главная!$N$19=справочники!$N$12,0,Главная!$N$23)))</f>
        <v>0</v>
      </c>
      <c r="EA225" s="249">
        <f>IF(EA$8="",0,EA211*IF($T225=справочники!$P$10,1,1+IF(Главная!$N$19=справочники!$N$12,0,Главная!$N$23)))</f>
        <v>0</v>
      </c>
      <c r="EB225" s="249">
        <f>IF(EB$8="",0,EB211*IF($T225=справочники!$P$10,1,1+IF(Главная!$N$19=справочники!$N$12,0,Главная!$N$23)))</f>
        <v>0</v>
      </c>
      <c r="EC225" s="249">
        <f>IF(EC$8="",0,EC211*IF($T225=справочники!$P$10,1,1+IF(Главная!$N$19=справочники!$N$12,0,Главная!$N$23)))</f>
        <v>0</v>
      </c>
      <c r="ED225" s="249">
        <f>IF(ED$8="",0,ED211*IF($T225=справочники!$P$10,1,1+IF(Главная!$N$19=справочники!$N$12,0,Главная!$N$23)))</f>
        <v>0</v>
      </c>
      <c r="EE225" s="249">
        <f>IF(EE$8="",0,EE211*IF($T225=справочники!$P$10,1,1+IF(Главная!$N$19=справочники!$N$12,0,Главная!$N$23)))</f>
        <v>0</v>
      </c>
      <c r="EF225" s="249">
        <f>IF(EF$8="",0,EF211*IF($T225=справочники!$P$10,1,1+IF(Главная!$N$19=справочники!$N$12,0,Главная!$N$23)))</f>
        <v>0</v>
      </c>
      <c r="EG225" s="249">
        <f>IF(EG$8="",0,EG211*IF($T225=справочники!$P$10,1,1+IF(Главная!$N$19=справочники!$N$12,0,Главная!$N$23)))</f>
        <v>0</v>
      </c>
      <c r="EH225" s="249">
        <f>IF(EH$8="",0,EH211*IF($T225=справочники!$P$10,1,1+IF(Главная!$N$19=справочники!$N$12,0,Главная!$N$23)))</f>
        <v>0</v>
      </c>
      <c r="EI225" s="249">
        <f>IF(EI$8="",0,EI211*IF($T225=справочники!$P$10,1,1+IF(Главная!$N$19=справочники!$N$12,0,Главная!$N$23)))</f>
        <v>0</v>
      </c>
      <c r="EJ225" s="249">
        <f>IF(EJ$8="",0,EJ211*IF($T225=справочники!$P$10,1,1+IF(Главная!$N$19=справочники!$N$12,0,Главная!$N$23)))</f>
        <v>0</v>
      </c>
      <c r="EK225" s="249">
        <f>IF(EK$8="",0,EK211*IF($T225=справочники!$P$10,1,1+IF(Главная!$N$19=справочники!$N$12,0,Главная!$N$23)))</f>
        <v>0</v>
      </c>
      <c r="EL225" s="249">
        <f>IF(EL$8="",0,EL211*IF($T225=справочники!$P$10,1,1+IF(Главная!$N$19=справочники!$N$12,0,Главная!$N$23)))</f>
        <v>0</v>
      </c>
      <c r="EM225" s="249">
        <f>IF(EM$8="",0,EM211*IF($T225=справочники!$P$10,1,1+IF(Главная!$N$19=справочники!$N$12,0,Главная!$N$23)))</f>
        <v>0</v>
      </c>
      <c r="EN225" s="249">
        <f>IF(EN$8="",0,EN211*IF($T225=справочники!$P$10,1,1+IF(Главная!$N$19=справочники!$N$12,0,Главная!$N$23)))</f>
        <v>0</v>
      </c>
      <c r="EO225" s="249">
        <f>IF(EO$8="",0,EO211*IF($T225=справочники!$P$10,1,1+IF(Главная!$N$19=справочники!$N$12,0,Главная!$N$23)))</f>
        <v>0</v>
      </c>
      <c r="EP225" s="249">
        <f>IF(EP$8="",0,EP211*IF($T225=справочники!$P$10,1,1+IF(Главная!$N$19=справочники!$N$12,0,Главная!$N$23)))</f>
        <v>0</v>
      </c>
      <c r="EQ225" s="249">
        <f>IF(EQ$8="",0,EQ211*IF($T225=справочники!$P$10,1,1+IF(Главная!$N$19=справочники!$N$12,0,Главная!$N$23)))</f>
        <v>0</v>
      </c>
      <c r="ER225" s="249">
        <f>IF(ER$8="",0,ER211*IF($T225=справочники!$P$10,1,1+IF(Главная!$N$19=справочники!$N$12,0,Главная!$N$23)))</f>
        <v>0</v>
      </c>
      <c r="ES225" s="249">
        <f>IF(ES$8="",0,ES211*IF($T225=справочники!$P$10,1,1+IF(Главная!$N$19=справочники!$N$12,0,Главная!$N$23)))</f>
        <v>0</v>
      </c>
      <c r="ET225" s="249">
        <f>IF(ET$8="",0,ET211*IF($T225=справочники!$P$10,1,1+IF(Главная!$N$19=справочники!$N$12,0,Главная!$N$23)))</f>
        <v>0</v>
      </c>
      <c r="EU225" s="249">
        <f>IF(EU$8="",0,EU211*IF($T225=справочники!$P$10,1,1+IF(Главная!$N$19=справочники!$N$12,0,Главная!$N$23)))</f>
        <v>0</v>
      </c>
      <c r="EV225" s="249">
        <f>IF(EV$8="",0,EV211*IF($T225=справочники!$P$10,1,1+IF(Главная!$N$19=справочники!$N$12,0,Главная!$N$23)))</f>
        <v>0</v>
      </c>
      <c r="EW225" s="249">
        <f>IF(EW$8="",0,EW211*IF($T225=справочники!$P$10,1,1+IF(Главная!$N$19=справочники!$N$12,0,Главная!$N$23)))</f>
        <v>0</v>
      </c>
      <c r="EX225" s="249">
        <f>IF(EX$8="",0,EX211*IF($T225=справочники!$P$10,1,1+IF(Главная!$N$19=справочники!$N$12,0,Главная!$N$23)))</f>
        <v>0</v>
      </c>
      <c r="EY225" s="249">
        <f>IF(EY$8="",0,EY211*IF($T225=справочники!$P$10,1,1+IF(Главная!$N$19=справочники!$N$12,0,Главная!$N$23)))</f>
        <v>0</v>
      </c>
      <c r="EZ225" s="249">
        <f>IF(EZ$8="",0,EZ211*IF($T225=справочники!$P$10,1,1+IF(Главная!$N$19=справочники!$N$12,0,Главная!$N$23)))</f>
        <v>0</v>
      </c>
      <c r="FA225" s="249">
        <f>IF(FA$8="",0,FA211*IF($T225=справочники!$P$10,1,1+IF(Главная!$N$19=справочники!$N$12,0,Главная!$N$23)))</f>
        <v>0</v>
      </c>
      <c r="FB225" s="249">
        <f>IF(FB$8="",0,FB211*IF($T225=справочники!$P$10,1,1+IF(Главная!$N$19=справочники!$N$12,0,Главная!$N$23)))</f>
        <v>0</v>
      </c>
      <c r="FC225" s="249">
        <f>IF(FC$8="",0,FC211*IF($T225=справочники!$P$10,1,1+IF(Главная!$N$19=справочники!$N$12,0,Главная!$N$23)))</f>
        <v>0</v>
      </c>
      <c r="FD225" s="249">
        <f>IF(FD$8="",0,FD211*IF($T225=справочники!$P$10,1,1+IF(Главная!$N$19=справочники!$N$12,0,Главная!$N$23)))</f>
        <v>0</v>
      </c>
      <c r="FE225" s="249">
        <f>IF(FE$8="",0,FE211*IF($T225=справочники!$P$10,1,1+IF(Главная!$N$19=справочники!$N$12,0,Главная!$N$23)))</f>
        <v>0</v>
      </c>
      <c r="FF225" s="249">
        <f>IF(FF$8="",0,FF211*IF($T225=справочники!$P$10,1,1+IF(Главная!$N$19=справочники!$N$12,0,Главная!$N$23)))</f>
        <v>0</v>
      </c>
      <c r="FG225" s="249">
        <f>IF(FG$8="",0,FG211*IF($T225=справочники!$P$10,1,1+IF(Главная!$N$19=справочники!$N$12,0,Главная!$N$23)))</f>
        <v>0</v>
      </c>
      <c r="FH225" s="249">
        <f>IF(FH$8="",0,FH211*IF($T225=справочники!$P$10,1,1+IF(Главная!$N$19=справочники!$N$12,0,Главная!$N$23)))</f>
        <v>0</v>
      </c>
      <c r="FI225" s="249">
        <f>IF(FI$8="",0,FI211*IF($T225=справочники!$P$10,1,1+IF(Главная!$N$19=справочники!$N$12,0,Главная!$N$23)))</f>
        <v>0</v>
      </c>
      <c r="FJ225" s="249">
        <f>IF(FJ$8="",0,FJ211*IF($T225=справочники!$P$10,1,1+IF(Главная!$N$19=справочники!$N$12,0,Главная!$N$23)))</f>
        <v>0</v>
      </c>
      <c r="FK225" s="249">
        <f>IF(FK$8="",0,FK211*IF($T225=справочники!$P$10,1,1+IF(Главная!$N$19=справочники!$N$12,0,Главная!$N$23)))</f>
        <v>0</v>
      </c>
      <c r="FL225" s="249">
        <f>IF(FL$8="",0,FL211*IF($T225=справочники!$P$10,1,1+IF(Главная!$N$19=справочники!$N$12,0,Главная!$N$23)))</f>
        <v>0</v>
      </c>
      <c r="FM225" s="249">
        <f>IF(FM$8="",0,FM211*IF($T225=справочники!$P$10,1,1+IF(Главная!$N$19=справочники!$N$12,0,Главная!$N$23)))</f>
        <v>0</v>
      </c>
      <c r="FN225" s="249">
        <f>IF(FN$8="",0,FN211*IF($T225=справочники!$P$10,1,1+IF(Главная!$N$19=справочники!$N$12,0,Главная!$N$23)))</f>
        <v>0</v>
      </c>
      <c r="FO225" s="249">
        <f>IF(FO$8="",0,FO211*IF($T225=справочники!$P$10,1,1+IF(Главная!$N$19=справочники!$N$12,0,Главная!$N$23)))</f>
        <v>0</v>
      </c>
      <c r="FP225" s="249">
        <f>IF(FP$8="",0,FP211*IF($T225=справочники!$P$10,1,1+IF(Главная!$N$19=справочники!$N$12,0,Главная!$N$23)))</f>
        <v>0</v>
      </c>
      <c r="FQ225" s="249">
        <f>IF(FQ$8="",0,FQ211*IF($T225=справочники!$P$10,1,1+IF(Главная!$N$19=справочники!$N$12,0,Главная!$N$23)))</f>
        <v>0</v>
      </c>
      <c r="FR225" s="249">
        <f>IF(FR$8="",0,FR211*IF($T225=справочники!$P$10,1,1+IF(Главная!$N$19=справочники!$N$12,0,Главная!$N$23)))</f>
        <v>0</v>
      </c>
      <c r="FS225" s="249">
        <f>IF(FS$8="",0,FS211*IF($T225=справочники!$P$10,1,1+IF(Главная!$N$19=справочники!$N$12,0,Главная!$N$23)))</f>
        <v>0</v>
      </c>
      <c r="FT225" s="249">
        <f>IF(FT$8="",0,FT211*IF($T225=справочники!$P$10,1,1+IF(Главная!$N$19=справочники!$N$12,0,Главная!$N$23)))</f>
        <v>0</v>
      </c>
      <c r="FU225" s="249">
        <f>IF(FU$8="",0,FU211*IF($T225=справочники!$P$10,1,1+IF(Главная!$N$19=справочники!$N$12,0,Главная!$N$23)))</f>
        <v>0</v>
      </c>
      <c r="FV225" s="249">
        <f>IF(FV$8="",0,FV211*IF($T225=справочники!$P$10,1,1+IF(Главная!$N$19=справочники!$N$12,0,Главная!$N$23)))</f>
        <v>0</v>
      </c>
      <c r="FW225" s="249">
        <f>IF(FW$8="",0,FW211*IF($T225=справочники!$P$10,1,1+IF(Главная!$N$19=справочники!$N$12,0,Главная!$N$23)))</f>
        <v>0</v>
      </c>
      <c r="FX225" s="249">
        <f>IF(FX$8="",0,FX211*IF($T225=справочники!$P$10,1,1+IF(Главная!$N$19=справочники!$N$12,0,Главная!$N$23)))</f>
        <v>0</v>
      </c>
      <c r="FY225" s="249">
        <f>IF(FY$8="",0,FY211*IF($T225=справочники!$P$10,1,1+IF(Главная!$N$19=справочники!$N$12,0,Главная!$N$23)))</f>
        <v>0</v>
      </c>
      <c r="FZ225" s="249">
        <f>IF(FZ$8="",0,FZ211*IF($T225=справочники!$P$10,1,1+IF(Главная!$N$19=справочники!$N$12,0,Главная!$N$23)))</f>
        <v>0</v>
      </c>
      <c r="GA225" s="249">
        <f>IF(GA$8="",0,GA211*IF($T225=справочники!$P$10,1,1+IF(Главная!$N$19=справочники!$N$12,0,Главная!$N$23)))</f>
        <v>0</v>
      </c>
      <c r="GB225" s="249">
        <f>IF(GB$8="",0,GB211*IF($T225=справочники!$P$10,1,1+IF(Главная!$N$19=справочники!$N$12,0,Главная!$N$23)))</f>
        <v>0</v>
      </c>
      <c r="GC225" s="249">
        <f>IF(GC$8="",0,GC211*IF($T225=справочники!$P$10,1,1+IF(Главная!$N$19=справочники!$N$12,0,Главная!$N$23)))</f>
        <v>0</v>
      </c>
      <c r="GD225" s="249">
        <f>IF(GD$8="",0,GD211*IF($T225=справочники!$P$10,1,1+IF(Главная!$N$19=справочники!$N$12,0,Главная!$N$23)))</f>
        <v>0</v>
      </c>
      <c r="GE225" s="249">
        <f>IF(GE$8="",0,GE211*IF($T225=справочники!$P$10,1,1+IF(Главная!$N$19=справочники!$N$12,0,Главная!$N$23)))</f>
        <v>0</v>
      </c>
      <c r="GF225" s="249">
        <f>IF(GF$8="",0,GF211*IF($T225=справочники!$P$10,1,1+IF(Главная!$N$19=справочники!$N$12,0,Главная!$N$23)))</f>
        <v>0</v>
      </c>
      <c r="GG225" s="249">
        <f>IF(GG$8="",0,GG211*IF($T225=справочники!$P$10,1,1+IF(Главная!$N$19=справочники!$N$12,0,Главная!$N$23)))</f>
        <v>0</v>
      </c>
      <c r="GH225" s="249">
        <f>IF(GH$8="",0,GH211*IF($T225=справочники!$P$10,1,1+IF(Главная!$N$19=справочники!$N$12,0,Главная!$N$23)))</f>
        <v>0</v>
      </c>
      <c r="GI225" s="249">
        <f>IF(GI$8="",0,GI211*IF($T225=справочники!$P$10,1,1+IF(Главная!$N$19=справочники!$N$12,0,Главная!$N$23)))</f>
        <v>0</v>
      </c>
      <c r="GJ225" s="249">
        <f>IF(GJ$8="",0,GJ211*IF($T225=справочники!$P$10,1,1+IF(Главная!$N$19=справочники!$N$12,0,Главная!$N$23)))</f>
        <v>0</v>
      </c>
      <c r="GK225" s="249">
        <f>IF(GK$8="",0,GK211*IF($T225=справочники!$P$10,1,1+IF(Главная!$N$19=справочники!$N$12,0,Главная!$N$23)))</f>
        <v>0</v>
      </c>
      <c r="GL225" s="249">
        <f>IF(GL$8="",0,GL211*IF($T225=справочники!$P$10,1,1+IF(Главная!$N$19=справочники!$N$12,0,Главная!$N$23)))</f>
        <v>0</v>
      </c>
      <c r="GM225" s="249">
        <f>IF(GM$8="",0,GM211*IF($T225=справочники!$P$10,1,1+IF(Главная!$N$19=справочники!$N$12,0,Главная!$N$23)))</f>
        <v>0</v>
      </c>
      <c r="GN225" s="249">
        <f>IF(GN$8="",0,GN211*IF($T225=справочники!$P$10,1,1+IF(Главная!$N$19=справочники!$N$12,0,Главная!$N$23)))</f>
        <v>0</v>
      </c>
      <c r="GO225" s="249">
        <f>IF(GO$8="",0,GO211*IF($T225=справочники!$P$10,1,1+IF(Главная!$N$19=справочники!$N$12,0,Главная!$N$23)))</f>
        <v>0</v>
      </c>
      <c r="GP225" s="249">
        <f>IF(GP$8="",0,GP211*IF($T225=справочники!$P$10,1,1+IF(Главная!$N$19=справочники!$N$12,0,Главная!$N$23)))</f>
        <v>0</v>
      </c>
      <c r="GQ225" s="249">
        <f>IF(GQ$8="",0,GQ211*IF($T225=справочники!$P$10,1,1+IF(Главная!$N$19=справочники!$N$12,0,Главная!$N$23)))</f>
        <v>0</v>
      </c>
      <c r="GR225" s="249">
        <f>IF(GR$8="",0,GR211*IF($T225=справочники!$P$10,1,1+IF(Главная!$N$19=справочники!$N$12,0,Главная!$N$23)))</f>
        <v>0</v>
      </c>
      <c r="GS225" s="249">
        <f>IF(GS$8="",0,GS211*IF($T225=справочники!$P$10,1,1+IF(Главная!$N$19=справочники!$N$12,0,Главная!$N$23)))</f>
        <v>0</v>
      </c>
      <c r="GT225" s="249">
        <f>IF(GT$8="",0,GT211*IF($T225=справочники!$P$10,1,1+IF(Главная!$N$19=справочники!$N$12,0,Главная!$N$23)))</f>
        <v>0</v>
      </c>
      <c r="GU225" s="249">
        <f>IF(GU$8="",0,GU211*IF($T225=справочники!$P$10,1,1+IF(Главная!$N$19=справочники!$N$12,0,Главная!$N$23)))</f>
        <v>0</v>
      </c>
      <c r="GV225" s="249">
        <f>IF(GV$8="",0,GV211*IF($T225=справочники!$P$10,1,1+IF(Главная!$N$19=справочники!$N$12,0,Главная!$N$23)))</f>
        <v>0</v>
      </c>
      <c r="GW225" s="249">
        <f>IF(GW$8="",0,GW211*IF($T225=справочники!$P$10,1,1+IF(Главная!$N$19=справочники!$N$12,0,Главная!$N$23)))</f>
        <v>0</v>
      </c>
      <c r="GX225" s="249">
        <f>IF(GX$8="",0,GX211*IF($T225=справочники!$P$10,1,1+IF(Главная!$N$19=справочники!$N$12,0,Главная!$N$23)))</f>
        <v>0</v>
      </c>
      <c r="GY225" s="249">
        <f>IF(GY$8="",0,GY211*IF($T225=справочники!$P$10,1,1+IF(Главная!$N$19=справочники!$N$12,0,Главная!$N$23)))</f>
        <v>0</v>
      </c>
      <c r="GZ225" s="249">
        <f>IF(GZ$8="",0,GZ211*IF($T225=справочники!$P$10,1,1+IF(Главная!$N$19=справочники!$N$12,0,Главная!$N$23)))</f>
        <v>0</v>
      </c>
      <c r="HA225" s="228"/>
      <c r="HB225" s="228"/>
    </row>
    <row r="226" spans="1:210" s="239" customFormat="1" ht="10.199999999999999">
      <c r="A226" s="228"/>
      <c r="B226" s="228"/>
      <c r="C226" s="228"/>
      <c r="D226" s="229"/>
      <c r="E226" s="272" t="str">
        <f>IF(OR(Главная!$N$19=справочники!$N$13,Главная!$N$19=справочники!$N$14),"",IF(T226=справочники!$P$10,"","ндс(-)"))</f>
        <v>ндс(-)</v>
      </c>
      <c r="F226" s="116"/>
      <c r="G226" s="231"/>
      <c r="H226" s="228"/>
      <c r="I226" s="228" t="str">
        <f t="shared" si="1019"/>
        <v>Закупки сырья, материалов и проч. с/ст ингредиентов</v>
      </c>
      <c r="J226" s="228"/>
      <c r="K226" s="228"/>
      <c r="L226" s="228"/>
      <c r="M226" s="232"/>
      <c r="N226" s="233" t="str">
        <f t="shared" si="1020"/>
        <v/>
      </c>
      <c r="O226" s="228"/>
      <c r="P226" s="231"/>
      <c r="Q226" s="228" t="s">
        <v>26</v>
      </c>
      <c r="R226" s="228"/>
      <c r="S226" s="235"/>
      <c r="T226" s="233" t="str">
        <f>IF(T133="",справочники!$P$9,T133)</f>
        <v>облагается НДС</v>
      </c>
      <c r="U226" s="228"/>
      <c r="V226" s="228"/>
      <c r="W226" s="235">
        <f t="shared" si="1021"/>
        <v>0</v>
      </c>
      <c r="X226" s="236"/>
      <c r="Y226" s="231"/>
      <c r="Z226" s="237"/>
      <c r="AA226" s="249">
        <f>IF(AA$8="",0,AA212*IF($T226=справочники!$P$10,1,1+IF(Главная!$N$19=справочники!$N$12,0,Главная!$N$23)))</f>
        <v>0</v>
      </c>
      <c r="AB226" s="249">
        <f>IF(AB$8="",0,AB212*IF($T226=справочники!$P$10,1,1+IF(Главная!$N$19=справочники!$N$12,0,Главная!$N$23)))</f>
        <v>0</v>
      </c>
      <c r="AC226" s="249">
        <f>IF(AC$8="",0,AC212*IF($T226=справочники!$P$10,1,1+IF(Главная!$N$19=справочники!$N$12,0,Главная!$N$23)))</f>
        <v>0</v>
      </c>
      <c r="AD226" s="249">
        <f>IF(AD$8="",0,AD212*IF($T226=справочники!$P$10,1,1+IF(Главная!$N$19=справочники!$N$12,0,Главная!$N$23)))</f>
        <v>0</v>
      </c>
      <c r="AE226" s="249">
        <f>IF(AE$8="",0,AE212*IF($T226=справочники!$P$10,1,1+IF(Главная!$N$19=справочники!$N$12,0,Главная!$N$23)))</f>
        <v>0</v>
      </c>
      <c r="AF226" s="249">
        <f>IF(AF$8="",0,AF212*IF($T226=справочники!$P$10,1,1+IF(Главная!$N$19=справочники!$N$12,0,Главная!$N$23)))</f>
        <v>0</v>
      </c>
      <c r="AG226" s="249">
        <f>IF(AG$8="",0,AG212*IF($T226=справочники!$P$10,1,1+IF(Главная!$N$19=справочники!$N$12,0,Главная!$N$23)))</f>
        <v>0</v>
      </c>
      <c r="AH226" s="249">
        <f>IF(AH$8="",0,AH212*IF($T226=справочники!$P$10,1,1+IF(Главная!$N$19=справочники!$N$12,0,Главная!$N$23)))</f>
        <v>0</v>
      </c>
      <c r="AI226" s="249">
        <f>IF(AI$8="",0,AI212*IF($T226=справочники!$P$10,1,1+IF(Главная!$N$19=справочники!$N$12,0,Главная!$N$23)))</f>
        <v>0</v>
      </c>
      <c r="AJ226" s="249">
        <f>IF(AJ$8="",0,AJ212*IF($T226=справочники!$P$10,1,1+IF(Главная!$N$19=справочники!$N$12,0,Главная!$N$23)))</f>
        <v>0</v>
      </c>
      <c r="AK226" s="249">
        <f>IF(AK$8="",0,AK212*IF($T226=справочники!$P$10,1,1+IF(Главная!$N$19=справочники!$N$12,0,Главная!$N$23)))</f>
        <v>0</v>
      </c>
      <c r="AL226" s="249">
        <f>IF(AL$8="",0,AL212*IF($T226=справочники!$P$10,1,1+IF(Главная!$N$19=справочники!$N$12,0,Главная!$N$23)))</f>
        <v>0</v>
      </c>
      <c r="AM226" s="249">
        <f>IF(AM$8="",0,AM212*IF($T226=справочники!$P$10,1,1+IF(Главная!$N$19=справочники!$N$12,0,Главная!$N$23)))</f>
        <v>0</v>
      </c>
      <c r="AN226" s="249">
        <f>IF(AN$8="",0,AN212*IF($T226=справочники!$P$10,1,1+IF(Главная!$N$19=справочники!$N$12,0,Главная!$N$23)))</f>
        <v>0</v>
      </c>
      <c r="AO226" s="249">
        <f>IF(AO$8="",0,AO212*IF($T226=справочники!$P$10,1,1+IF(Главная!$N$19=справочники!$N$12,0,Главная!$N$23)))</f>
        <v>0</v>
      </c>
      <c r="AP226" s="249">
        <f>IF(AP$8="",0,AP212*IF($T226=справочники!$P$10,1,1+IF(Главная!$N$19=справочники!$N$12,0,Главная!$N$23)))</f>
        <v>0</v>
      </c>
      <c r="AQ226" s="249">
        <f>IF(AQ$8="",0,AQ212*IF($T226=справочники!$P$10,1,1+IF(Главная!$N$19=справочники!$N$12,0,Главная!$N$23)))</f>
        <v>0</v>
      </c>
      <c r="AR226" s="249">
        <f>IF(AR$8="",0,AR212*IF($T226=справочники!$P$10,1,1+IF(Главная!$N$19=справочники!$N$12,0,Главная!$N$23)))</f>
        <v>0</v>
      </c>
      <c r="AS226" s="249">
        <f>IF(AS$8="",0,AS212*IF($T226=справочники!$P$10,1,1+IF(Главная!$N$19=справочники!$N$12,0,Главная!$N$23)))</f>
        <v>0</v>
      </c>
      <c r="AT226" s="249">
        <f>IF(AT$8="",0,AT212*IF($T226=справочники!$P$10,1,1+IF(Главная!$N$19=справочники!$N$12,0,Главная!$N$23)))</f>
        <v>0</v>
      </c>
      <c r="AU226" s="249">
        <f>IF(AU$8="",0,AU212*IF($T226=справочники!$P$10,1,1+IF(Главная!$N$19=справочники!$N$12,0,Главная!$N$23)))</f>
        <v>0</v>
      </c>
      <c r="AV226" s="249">
        <f>IF(AV$8="",0,AV212*IF($T226=справочники!$P$10,1,1+IF(Главная!$N$19=справочники!$N$12,0,Главная!$N$23)))</f>
        <v>0</v>
      </c>
      <c r="AW226" s="249">
        <f>IF(AW$8="",0,AW212*IF($T226=справочники!$P$10,1,1+IF(Главная!$N$19=справочники!$N$12,0,Главная!$N$23)))</f>
        <v>0</v>
      </c>
      <c r="AX226" s="249">
        <f>IF(AX$8="",0,AX212*IF($T226=справочники!$P$10,1,1+IF(Главная!$N$19=справочники!$N$12,0,Главная!$N$23)))</f>
        <v>0</v>
      </c>
      <c r="AY226" s="249">
        <f>IF(AY$8="",0,AY212*IF($T226=справочники!$P$10,1,1+IF(Главная!$N$19=справочники!$N$12,0,Главная!$N$23)))</f>
        <v>0</v>
      </c>
      <c r="AZ226" s="249">
        <f>IF(AZ$8="",0,AZ212*IF($T226=справочники!$P$10,1,1+IF(Главная!$N$19=справочники!$N$12,0,Главная!$N$23)))</f>
        <v>0</v>
      </c>
      <c r="BA226" s="249">
        <f>IF(BA$8="",0,BA212*IF($T226=справочники!$P$10,1,1+IF(Главная!$N$19=справочники!$N$12,0,Главная!$N$23)))</f>
        <v>0</v>
      </c>
      <c r="BB226" s="249">
        <f>IF(BB$8="",0,BB212*IF($T226=справочники!$P$10,1,1+IF(Главная!$N$19=справочники!$N$12,0,Главная!$N$23)))</f>
        <v>0</v>
      </c>
      <c r="BC226" s="249">
        <f>IF(BC$8="",0,BC212*IF($T226=справочники!$P$10,1,1+IF(Главная!$N$19=справочники!$N$12,0,Главная!$N$23)))</f>
        <v>0</v>
      </c>
      <c r="BD226" s="249">
        <f>IF(BD$8="",0,BD212*IF($T226=справочники!$P$10,1,1+IF(Главная!$N$19=справочники!$N$12,0,Главная!$N$23)))</f>
        <v>0</v>
      </c>
      <c r="BE226" s="249">
        <f>IF(BE$8="",0,BE212*IF($T226=справочники!$P$10,1,1+IF(Главная!$N$19=справочники!$N$12,0,Главная!$N$23)))</f>
        <v>0</v>
      </c>
      <c r="BF226" s="249">
        <f>IF(BF$8="",0,BF212*IF($T226=справочники!$P$10,1,1+IF(Главная!$N$19=справочники!$N$12,0,Главная!$N$23)))</f>
        <v>0</v>
      </c>
      <c r="BG226" s="249">
        <f>IF(BG$8="",0,BG212*IF($T226=справочники!$P$10,1,1+IF(Главная!$N$19=справочники!$N$12,0,Главная!$N$23)))</f>
        <v>0</v>
      </c>
      <c r="BH226" s="249">
        <f>IF(BH$8="",0,BH212*IF($T226=справочники!$P$10,1,1+IF(Главная!$N$19=справочники!$N$12,0,Главная!$N$23)))</f>
        <v>0</v>
      </c>
      <c r="BI226" s="249">
        <f>IF(BI$8="",0,BI212*IF($T226=справочники!$P$10,1,1+IF(Главная!$N$19=справочники!$N$12,0,Главная!$N$23)))</f>
        <v>0</v>
      </c>
      <c r="BJ226" s="249">
        <f>IF(BJ$8="",0,BJ212*IF($T226=справочники!$P$10,1,1+IF(Главная!$N$19=справочники!$N$12,0,Главная!$N$23)))</f>
        <v>0</v>
      </c>
      <c r="BK226" s="249">
        <f>IF(BK$8="",0,BK212*IF($T226=справочники!$P$10,1,1+IF(Главная!$N$19=справочники!$N$12,0,Главная!$N$23)))</f>
        <v>0</v>
      </c>
      <c r="BL226" s="249">
        <f>IF(BL$8="",0,BL212*IF($T226=справочники!$P$10,1,1+IF(Главная!$N$19=справочники!$N$12,0,Главная!$N$23)))</f>
        <v>0</v>
      </c>
      <c r="BM226" s="249">
        <f>IF(BM$8="",0,BM212*IF($T226=справочники!$P$10,1,1+IF(Главная!$N$19=справочники!$N$12,0,Главная!$N$23)))</f>
        <v>0</v>
      </c>
      <c r="BN226" s="249">
        <f>IF(BN$8="",0,BN212*IF($T226=справочники!$P$10,1,1+IF(Главная!$N$19=справочники!$N$12,0,Главная!$N$23)))</f>
        <v>0</v>
      </c>
      <c r="BO226" s="249">
        <f>IF(BO$8="",0,BO212*IF($T226=справочники!$P$10,1,1+IF(Главная!$N$19=справочники!$N$12,0,Главная!$N$23)))</f>
        <v>0</v>
      </c>
      <c r="BP226" s="249">
        <f>IF(BP$8="",0,BP212*IF($T226=справочники!$P$10,1,1+IF(Главная!$N$19=справочники!$N$12,0,Главная!$N$23)))</f>
        <v>0</v>
      </c>
      <c r="BQ226" s="249">
        <f>IF(BQ$8="",0,BQ212*IF($T226=справочники!$P$10,1,1+IF(Главная!$N$19=справочники!$N$12,0,Главная!$N$23)))</f>
        <v>0</v>
      </c>
      <c r="BR226" s="249">
        <f>IF(BR$8="",0,BR212*IF($T226=справочники!$P$10,1,1+IF(Главная!$N$19=справочники!$N$12,0,Главная!$N$23)))</f>
        <v>0</v>
      </c>
      <c r="BS226" s="249">
        <f>IF(BS$8="",0,BS212*IF($T226=справочники!$P$10,1,1+IF(Главная!$N$19=справочники!$N$12,0,Главная!$N$23)))</f>
        <v>0</v>
      </c>
      <c r="BT226" s="249">
        <f>IF(BT$8="",0,BT212*IF($T226=справочники!$P$10,1,1+IF(Главная!$N$19=справочники!$N$12,0,Главная!$N$23)))</f>
        <v>0</v>
      </c>
      <c r="BU226" s="249">
        <f>IF(BU$8="",0,BU212*IF($T226=справочники!$P$10,1,1+IF(Главная!$N$19=справочники!$N$12,0,Главная!$N$23)))</f>
        <v>0</v>
      </c>
      <c r="BV226" s="249">
        <f>IF(BV$8="",0,BV212*IF($T226=справочники!$P$10,1,1+IF(Главная!$N$19=справочники!$N$12,0,Главная!$N$23)))</f>
        <v>0</v>
      </c>
      <c r="BW226" s="249">
        <f>IF(BW$8="",0,BW212*IF($T226=справочники!$P$10,1,1+IF(Главная!$N$19=справочники!$N$12,0,Главная!$N$23)))</f>
        <v>0</v>
      </c>
      <c r="BX226" s="249">
        <f>IF(BX$8="",0,BX212*IF($T226=справочники!$P$10,1,1+IF(Главная!$N$19=справочники!$N$12,0,Главная!$N$23)))</f>
        <v>0</v>
      </c>
      <c r="BY226" s="249">
        <f>IF(BY$8="",0,BY212*IF($T226=справочники!$P$10,1,1+IF(Главная!$N$19=справочники!$N$12,0,Главная!$N$23)))</f>
        <v>0</v>
      </c>
      <c r="BZ226" s="249">
        <f>IF(BZ$8="",0,BZ212*IF($T226=справочники!$P$10,1,1+IF(Главная!$N$19=справочники!$N$12,0,Главная!$N$23)))</f>
        <v>0</v>
      </c>
      <c r="CA226" s="249">
        <f>IF(CA$8="",0,CA212*IF($T226=справочники!$P$10,1,1+IF(Главная!$N$19=справочники!$N$12,0,Главная!$N$23)))</f>
        <v>0</v>
      </c>
      <c r="CB226" s="249">
        <f>IF(CB$8="",0,CB212*IF($T226=справочники!$P$10,1,1+IF(Главная!$N$19=справочники!$N$12,0,Главная!$N$23)))</f>
        <v>0</v>
      </c>
      <c r="CC226" s="249">
        <f>IF(CC$8="",0,CC212*IF($T226=справочники!$P$10,1,1+IF(Главная!$N$19=справочники!$N$12,0,Главная!$N$23)))</f>
        <v>0</v>
      </c>
      <c r="CD226" s="249">
        <f>IF(CD$8="",0,CD212*IF($T226=справочники!$P$10,1,1+IF(Главная!$N$19=справочники!$N$12,0,Главная!$N$23)))</f>
        <v>0</v>
      </c>
      <c r="CE226" s="249">
        <f>IF(CE$8="",0,CE212*IF($T226=справочники!$P$10,1,1+IF(Главная!$N$19=справочники!$N$12,0,Главная!$N$23)))</f>
        <v>0</v>
      </c>
      <c r="CF226" s="249">
        <f>IF(CF$8="",0,CF212*IF($T226=справочники!$P$10,1,1+IF(Главная!$N$19=справочники!$N$12,0,Главная!$N$23)))</f>
        <v>0</v>
      </c>
      <c r="CG226" s="249">
        <f>IF(CG$8="",0,CG212*IF($T226=справочники!$P$10,1,1+IF(Главная!$N$19=справочники!$N$12,0,Главная!$N$23)))</f>
        <v>0</v>
      </c>
      <c r="CH226" s="249">
        <f>IF(CH$8="",0,CH212*IF($T226=справочники!$P$10,1,1+IF(Главная!$N$19=справочники!$N$12,0,Главная!$N$23)))</f>
        <v>0</v>
      </c>
      <c r="CI226" s="249">
        <f>IF(CI$8="",0,CI212*IF($T226=справочники!$P$10,1,1+IF(Главная!$N$19=справочники!$N$12,0,Главная!$N$23)))</f>
        <v>0</v>
      </c>
      <c r="CJ226" s="249">
        <f>IF(CJ$8="",0,CJ212*IF($T226=справочники!$P$10,1,1+IF(Главная!$N$19=справочники!$N$12,0,Главная!$N$23)))</f>
        <v>0</v>
      </c>
      <c r="CK226" s="249">
        <f>IF(CK$8="",0,CK212*IF($T226=справочники!$P$10,1,1+IF(Главная!$N$19=справочники!$N$12,0,Главная!$N$23)))</f>
        <v>0</v>
      </c>
      <c r="CL226" s="249">
        <f>IF(CL$8="",0,CL212*IF($T226=справочники!$P$10,1,1+IF(Главная!$N$19=справочники!$N$12,0,Главная!$N$23)))</f>
        <v>0</v>
      </c>
      <c r="CM226" s="249">
        <f>IF(CM$8="",0,CM212*IF($T226=справочники!$P$10,1,1+IF(Главная!$N$19=справочники!$N$12,0,Главная!$N$23)))</f>
        <v>0</v>
      </c>
      <c r="CN226" s="249">
        <f>IF(CN$8="",0,CN212*IF($T226=справочники!$P$10,1,1+IF(Главная!$N$19=справочники!$N$12,0,Главная!$N$23)))</f>
        <v>0</v>
      </c>
      <c r="CO226" s="249">
        <f>IF(CO$8="",0,CO212*IF($T226=справочники!$P$10,1,1+IF(Главная!$N$19=справочники!$N$12,0,Главная!$N$23)))</f>
        <v>0</v>
      </c>
      <c r="CP226" s="249">
        <f>IF(CP$8="",0,CP212*IF($T226=справочники!$P$10,1,1+IF(Главная!$N$19=справочники!$N$12,0,Главная!$N$23)))</f>
        <v>0</v>
      </c>
      <c r="CQ226" s="249">
        <f>IF(CQ$8="",0,CQ212*IF($T226=справочники!$P$10,1,1+IF(Главная!$N$19=справочники!$N$12,0,Главная!$N$23)))</f>
        <v>0</v>
      </c>
      <c r="CR226" s="249">
        <f>IF(CR$8="",0,CR212*IF($T226=справочники!$P$10,1,1+IF(Главная!$N$19=справочники!$N$12,0,Главная!$N$23)))</f>
        <v>0</v>
      </c>
      <c r="CS226" s="249">
        <f>IF(CS$8="",0,CS212*IF($T226=справочники!$P$10,1,1+IF(Главная!$N$19=справочники!$N$12,0,Главная!$N$23)))</f>
        <v>0</v>
      </c>
      <c r="CT226" s="249">
        <f>IF(CT$8="",0,CT212*IF($T226=справочники!$P$10,1,1+IF(Главная!$N$19=справочники!$N$12,0,Главная!$N$23)))</f>
        <v>0</v>
      </c>
      <c r="CU226" s="249">
        <f>IF(CU$8="",0,CU212*IF($T226=справочники!$P$10,1,1+IF(Главная!$N$19=справочники!$N$12,0,Главная!$N$23)))</f>
        <v>0</v>
      </c>
      <c r="CV226" s="249">
        <f>IF(CV$8="",0,CV212*IF($T226=справочники!$P$10,1,1+IF(Главная!$N$19=справочники!$N$12,0,Главная!$N$23)))</f>
        <v>0</v>
      </c>
      <c r="CW226" s="249">
        <f>IF(CW$8="",0,CW212*IF($T226=справочники!$P$10,1,1+IF(Главная!$N$19=справочники!$N$12,0,Главная!$N$23)))</f>
        <v>0</v>
      </c>
      <c r="CX226" s="249">
        <f>IF(CX$8="",0,CX212*IF($T226=справочники!$P$10,1,1+IF(Главная!$N$19=справочники!$N$12,0,Главная!$N$23)))</f>
        <v>0</v>
      </c>
      <c r="CY226" s="249">
        <f>IF(CY$8="",0,CY212*IF($T226=справочники!$P$10,1,1+IF(Главная!$N$19=справочники!$N$12,0,Главная!$N$23)))</f>
        <v>0</v>
      </c>
      <c r="CZ226" s="249">
        <f>IF(CZ$8="",0,CZ212*IF($T226=справочники!$P$10,1,1+IF(Главная!$N$19=справочники!$N$12,0,Главная!$N$23)))</f>
        <v>0</v>
      </c>
      <c r="DA226" s="249">
        <f>IF(DA$8="",0,DA212*IF($T226=справочники!$P$10,1,1+IF(Главная!$N$19=справочники!$N$12,0,Главная!$N$23)))</f>
        <v>0</v>
      </c>
      <c r="DB226" s="249">
        <f>IF(DB$8="",0,DB212*IF($T226=справочники!$P$10,1,1+IF(Главная!$N$19=справочники!$N$12,0,Главная!$N$23)))</f>
        <v>0</v>
      </c>
      <c r="DC226" s="249">
        <f>IF(DC$8="",0,DC212*IF($T226=справочники!$P$10,1,1+IF(Главная!$N$19=справочники!$N$12,0,Главная!$N$23)))</f>
        <v>0</v>
      </c>
      <c r="DD226" s="249">
        <f>IF(DD$8="",0,DD212*IF($T226=справочники!$P$10,1,1+IF(Главная!$N$19=справочники!$N$12,0,Главная!$N$23)))</f>
        <v>0</v>
      </c>
      <c r="DE226" s="249">
        <f>IF(DE$8="",0,DE212*IF($T226=справочники!$P$10,1,1+IF(Главная!$N$19=справочники!$N$12,0,Главная!$N$23)))</f>
        <v>0</v>
      </c>
      <c r="DF226" s="249">
        <f>IF(DF$8="",0,DF212*IF($T226=справочники!$P$10,1,1+IF(Главная!$N$19=справочники!$N$12,0,Главная!$N$23)))</f>
        <v>0</v>
      </c>
      <c r="DG226" s="249">
        <f>IF(DG$8="",0,DG212*IF($T226=справочники!$P$10,1,1+IF(Главная!$N$19=справочники!$N$12,0,Главная!$N$23)))</f>
        <v>0</v>
      </c>
      <c r="DH226" s="249">
        <f>IF(DH$8="",0,DH212*IF($T226=справочники!$P$10,1,1+IF(Главная!$N$19=справочники!$N$12,0,Главная!$N$23)))</f>
        <v>0</v>
      </c>
      <c r="DI226" s="249">
        <f>IF(DI$8="",0,DI212*IF($T226=справочники!$P$10,1,1+IF(Главная!$N$19=справочники!$N$12,0,Главная!$N$23)))</f>
        <v>0</v>
      </c>
      <c r="DJ226" s="249">
        <f>IF(DJ$8="",0,DJ212*IF($T226=справочники!$P$10,1,1+IF(Главная!$N$19=справочники!$N$12,0,Главная!$N$23)))</f>
        <v>0</v>
      </c>
      <c r="DK226" s="249">
        <f>IF(DK$8="",0,DK212*IF($T226=справочники!$P$10,1,1+IF(Главная!$N$19=справочники!$N$12,0,Главная!$N$23)))</f>
        <v>0</v>
      </c>
      <c r="DL226" s="249">
        <f>IF(DL$8="",0,DL212*IF($T226=справочники!$P$10,1,1+IF(Главная!$N$19=справочники!$N$12,0,Главная!$N$23)))</f>
        <v>0</v>
      </c>
      <c r="DM226" s="249">
        <f>IF(DM$8="",0,DM212*IF($T226=справочники!$P$10,1,1+IF(Главная!$N$19=справочники!$N$12,0,Главная!$N$23)))</f>
        <v>0</v>
      </c>
      <c r="DN226" s="249">
        <f>IF(DN$8="",0,DN212*IF($T226=справочники!$P$10,1,1+IF(Главная!$N$19=справочники!$N$12,0,Главная!$N$23)))</f>
        <v>0</v>
      </c>
      <c r="DO226" s="249">
        <f>IF(DO$8="",0,DO212*IF($T226=справочники!$P$10,1,1+IF(Главная!$N$19=справочники!$N$12,0,Главная!$N$23)))</f>
        <v>0</v>
      </c>
      <c r="DP226" s="249">
        <f>IF(DP$8="",0,DP212*IF($T226=справочники!$P$10,1,1+IF(Главная!$N$19=справочники!$N$12,0,Главная!$N$23)))</f>
        <v>0</v>
      </c>
      <c r="DQ226" s="249">
        <f>IF(DQ$8="",0,DQ212*IF($T226=справочники!$P$10,1,1+IF(Главная!$N$19=справочники!$N$12,0,Главная!$N$23)))</f>
        <v>0</v>
      </c>
      <c r="DR226" s="249">
        <f>IF(DR$8="",0,DR212*IF($T226=справочники!$P$10,1,1+IF(Главная!$N$19=справочники!$N$12,0,Главная!$N$23)))</f>
        <v>0</v>
      </c>
      <c r="DS226" s="249">
        <f>IF(DS$8="",0,DS212*IF($T226=справочники!$P$10,1,1+IF(Главная!$N$19=справочники!$N$12,0,Главная!$N$23)))</f>
        <v>0</v>
      </c>
      <c r="DT226" s="249">
        <f>IF(DT$8="",0,DT212*IF($T226=справочники!$P$10,1,1+IF(Главная!$N$19=справочники!$N$12,0,Главная!$N$23)))</f>
        <v>0</v>
      </c>
      <c r="DU226" s="249">
        <f>IF(DU$8="",0,DU212*IF($T226=справочники!$P$10,1,1+IF(Главная!$N$19=справочники!$N$12,0,Главная!$N$23)))</f>
        <v>0</v>
      </c>
      <c r="DV226" s="249">
        <f>IF(DV$8="",0,DV212*IF($T226=справочники!$P$10,1,1+IF(Главная!$N$19=справочники!$N$12,0,Главная!$N$23)))</f>
        <v>0</v>
      </c>
      <c r="DW226" s="249">
        <f>IF(DW$8="",0,DW212*IF($T226=справочники!$P$10,1,1+IF(Главная!$N$19=справочники!$N$12,0,Главная!$N$23)))</f>
        <v>0</v>
      </c>
      <c r="DX226" s="249">
        <f>IF(DX$8="",0,DX212*IF($T226=справочники!$P$10,1,1+IF(Главная!$N$19=справочники!$N$12,0,Главная!$N$23)))</f>
        <v>0</v>
      </c>
      <c r="DY226" s="249">
        <f>IF(DY$8="",0,DY212*IF($T226=справочники!$P$10,1,1+IF(Главная!$N$19=справочники!$N$12,0,Главная!$N$23)))</f>
        <v>0</v>
      </c>
      <c r="DZ226" s="249">
        <f>IF(DZ$8="",0,DZ212*IF($T226=справочники!$P$10,1,1+IF(Главная!$N$19=справочники!$N$12,0,Главная!$N$23)))</f>
        <v>0</v>
      </c>
      <c r="EA226" s="249">
        <f>IF(EA$8="",0,EA212*IF($T226=справочники!$P$10,1,1+IF(Главная!$N$19=справочники!$N$12,0,Главная!$N$23)))</f>
        <v>0</v>
      </c>
      <c r="EB226" s="249">
        <f>IF(EB$8="",0,EB212*IF($T226=справочники!$P$10,1,1+IF(Главная!$N$19=справочники!$N$12,0,Главная!$N$23)))</f>
        <v>0</v>
      </c>
      <c r="EC226" s="249">
        <f>IF(EC$8="",0,EC212*IF($T226=справочники!$P$10,1,1+IF(Главная!$N$19=справочники!$N$12,0,Главная!$N$23)))</f>
        <v>0</v>
      </c>
      <c r="ED226" s="249">
        <f>IF(ED$8="",0,ED212*IF($T226=справочники!$P$10,1,1+IF(Главная!$N$19=справочники!$N$12,0,Главная!$N$23)))</f>
        <v>0</v>
      </c>
      <c r="EE226" s="249">
        <f>IF(EE$8="",0,EE212*IF($T226=справочники!$P$10,1,1+IF(Главная!$N$19=справочники!$N$12,0,Главная!$N$23)))</f>
        <v>0</v>
      </c>
      <c r="EF226" s="249">
        <f>IF(EF$8="",0,EF212*IF($T226=справочники!$P$10,1,1+IF(Главная!$N$19=справочники!$N$12,0,Главная!$N$23)))</f>
        <v>0</v>
      </c>
      <c r="EG226" s="249">
        <f>IF(EG$8="",0,EG212*IF($T226=справочники!$P$10,1,1+IF(Главная!$N$19=справочники!$N$12,0,Главная!$N$23)))</f>
        <v>0</v>
      </c>
      <c r="EH226" s="249">
        <f>IF(EH$8="",0,EH212*IF($T226=справочники!$P$10,1,1+IF(Главная!$N$19=справочники!$N$12,0,Главная!$N$23)))</f>
        <v>0</v>
      </c>
      <c r="EI226" s="249">
        <f>IF(EI$8="",0,EI212*IF($T226=справочники!$P$10,1,1+IF(Главная!$N$19=справочники!$N$12,0,Главная!$N$23)))</f>
        <v>0</v>
      </c>
      <c r="EJ226" s="249">
        <f>IF(EJ$8="",0,EJ212*IF($T226=справочники!$P$10,1,1+IF(Главная!$N$19=справочники!$N$12,0,Главная!$N$23)))</f>
        <v>0</v>
      </c>
      <c r="EK226" s="249">
        <f>IF(EK$8="",0,EK212*IF($T226=справочники!$P$10,1,1+IF(Главная!$N$19=справочники!$N$12,0,Главная!$N$23)))</f>
        <v>0</v>
      </c>
      <c r="EL226" s="249">
        <f>IF(EL$8="",0,EL212*IF($T226=справочники!$P$10,1,1+IF(Главная!$N$19=справочники!$N$12,0,Главная!$N$23)))</f>
        <v>0</v>
      </c>
      <c r="EM226" s="249">
        <f>IF(EM$8="",0,EM212*IF($T226=справочники!$P$10,1,1+IF(Главная!$N$19=справочники!$N$12,0,Главная!$N$23)))</f>
        <v>0</v>
      </c>
      <c r="EN226" s="249">
        <f>IF(EN$8="",0,EN212*IF($T226=справочники!$P$10,1,1+IF(Главная!$N$19=справочники!$N$12,0,Главная!$N$23)))</f>
        <v>0</v>
      </c>
      <c r="EO226" s="249">
        <f>IF(EO$8="",0,EO212*IF($T226=справочники!$P$10,1,1+IF(Главная!$N$19=справочники!$N$12,0,Главная!$N$23)))</f>
        <v>0</v>
      </c>
      <c r="EP226" s="249">
        <f>IF(EP$8="",0,EP212*IF($T226=справочники!$P$10,1,1+IF(Главная!$N$19=справочники!$N$12,0,Главная!$N$23)))</f>
        <v>0</v>
      </c>
      <c r="EQ226" s="249">
        <f>IF(EQ$8="",0,EQ212*IF($T226=справочники!$P$10,1,1+IF(Главная!$N$19=справочники!$N$12,0,Главная!$N$23)))</f>
        <v>0</v>
      </c>
      <c r="ER226" s="249">
        <f>IF(ER$8="",0,ER212*IF($T226=справочники!$P$10,1,1+IF(Главная!$N$19=справочники!$N$12,0,Главная!$N$23)))</f>
        <v>0</v>
      </c>
      <c r="ES226" s="249">
        <f>IF(ES$8="",0,ES212*IF($T226=справочники!$P$10,1,1+IF(Главная!$N$19=справочники!$N$12,0,Главная!$N$23)))</f>
        <v>0</v>
      </c>
      <c r="ET226" s="249">
        <f>IF(ET$8="",0,ET212*IF($T226=справочники!$P$10,1,1+IF(Главная!$N$19=справочники!$N$12,0,Главная!$N$23)))</f>
        <v>0</v>
      </c>
      <c r="EU226" s="249">
        <f>IF(EU$8="",0,EU212*IF($T226=справочники!$P$10,1,1+IF(Главная!$N$19=справочники!$N$12,0,Главная!$N$23)))</f>
        <v>0</v>
      </c>
      <c r="EV226" s="249">
        <f>IF(EV$8="",0,EV212*IF($T226=справочники!$P$10,1,1+IF(Главная!$N$19=справочники!$N$12,0,Главная!$N$23)))</f>
        <v>0</v>
      </c>
      <c r="EW226" s="249">
        <f>IF(EW$8="",0,EW212*IF($T226=справочники!$P$10,1,1+IF(Главная!$N$19=справочники!$N$12,0,Главная!$N$23)))</f>
        <v>0</v>
      </c>
      <c r="EX226" s="249">
        <f>IF(EX$8="",0,EX212*IF($T226=справочники!$P$10,1,1+IF(Главная!$N$19=справочники!$N$12,0,Главная!$N$23)))</f>
        <v>0</v>
      </c>
      <c r="EY226" s="249">
        <f>IF(EY$8="",0,EY212*IF($T226=справочники!$P$10,1,1+IF(Главная!$N$19=справочники!$N$12,0,Главная!$N$23)))</f>
        <v>0</v>
      </c>
      <c r="EZ226" s="249">
        <f>IF(EZ$8="",0,EZ212*IF($T226=справочники!$P$10,1,1+IF(Главная!$N$19=справочники!$N$12,0,Главная!$N$23)))</f>
        <v>0</v>
      </c>
      <c r="FA226" s="249">
        <f>IF(FA$8="",0,FA212*IF($T226=справочники!$P$10,1,1+IF(Главная!$N$19=справочники!$N$12,0,Главная!$N$23)))</f>
        <v>0</v>
      </c>
      <c r="FB226" s="249">
        <f>IF(FB$8="",0,FB212*IF($T226=справочники!$P$10,1,1+IF(Главная!$N$19=справочники!$N$12,0,Главная!$N$23)))</f>
        <v>0</v>
      </c>
      <c r="FC226" s="249">
        <f>IF(FC$8="",0,FC212*IF($T226=справочники!$P$10,1,1+IF(Главная!$N$19=справочники!$N$12,0,Главная!$N$23)))</f>
        <v>0</v>
      </c>
      <c r="FD226" s="249">
        <f>IF(FD$8="",0,FD212*IF($T226=справочники!$P$10,1,1+IF(Главная!$N$19=справочники!$N$12,0,Главная!$N$23)))</f>
        <v>0</v>
      </c>
      <c r="FE226" s="249">
        <f>IF(FE$8="",0,FE212*IF($T226=справочники!$P$10,1,1+IF(Главная!$N$19=справочники!$N$12,0,Главная!$N$23)))</f>
        <v>0</v>
      </c>
      <c r="FF226" s="249">
        <f>IF(FF$8="",0,FF212*IF($T226=справочники!$P$10,1,1+IF(Главная!$N$19=справочники!$N$12,0,Главная!$N$23)))</f>
        <v>0</v>
      </c>
      <c r="FG226" s="249">
        <f>IF(FG$8="",0,FG212*IF($T226=справочники!$P$10,1,1+IF(Главная!$N$19=справочники!$N$12,0,Главная!$N$23)))</f>
        <v>0</v>
      </c>
      <c r="FH226" s="249">
        <f>IF(FH$8="",0,FH212*IF($T226=справочники!$P$10,1,1+IF(Главная!$N$19=справочники!$N$12,0,Главная!$N$23)))</f>
        <v>0</v>
      </c>
      <c r="FI226" s="249">
        <f>IF(FI$8="",0,FI212*IF($T226=справочники!$P$10,1,1+IF(Главная!$N$19=справочники!$N$12,0,Главная!$N$23)))</f>
        <v>0</v>
      </c>
      <c r="FJ226" s="249">
        <f>IF(FJ$8="",0,FJ212*IF($T226=справочники!$P$10,1,1+IF(Главная!$N$19=справочники!$N$12,0,Главная!$N$23)))</f>
        <v>0</v>
      </c>
      <c r="FK226" s="249">
        <f>IF(FK$8="",0,FK212*IF($T226=справочники!$P$10,1,1+IF(Главная!$N$19=справочники!$N$12,0,Главная!$N$23)))</f>
        <v>0</v>
      </c>
      <c r="FL226" s="249">
        <f>IF(FL$8="",0,FL212*IF($T226=справочники!$P$10,1,1+IF(Главная!$N$19=справочники!$N$12,0,Главная!$N$23)))</f>
        <v>0</v>
      </c>
      <c r="FM226" s="249">
        <f>IF(FM$8="",0,FM212*IF($T226=справочники!$P$10,1,1+IF(Главная!$N$19=справочники!$N$12,0,Главная!$N$23)))</f>
        <v>0</v>
      </c>
      <c r="FN226" s="249">
        <f>IF(FN$8="",0,FN212*IF($T226=справочники!$P$10,1,1+IF(Главная!$N$19=справочники!$N$12,0,Главная!$N$23)))</f>
        <v>0</v>
      </c>
      <c r="FO226" s="249">
        <f>IF(FO$8="",0,FO212*IF($T226=справочники!$P$10,1,1+IF(Главная!$N$19=справочники!$N$12,0,Главная!$N$23)))</f>
        <v>0</v>
      </c>
      <c r="FP226" s="249">
        <f>IF(FP$8="",0,FP212*IF($T226=справочники!$P$10,1,1+IF(Главная!$N$19=справочники!$N$12,0,Главная!$N$23)))</f>
        <v>0</v>
      </c>
      <c r="FQ226" s="249">
        <f>IF(FQ$8="",0,FQ212*IF($T226=справочники!$P$10,1,1+IF(Главная!$N$19=справочники!$N$12,0,Главная!$N$23)))</f>
        <v>0</v>
      </c>
      <c r="FR226" s="249">
        <f>IF(FR$8="",0,FR212*IF($T226=справочники!$P$10,1,1+IF(Главная!$N$19=справочники!$N$12,0,Главная!$N$23)))</f>
        <v>0</v>
      </c>
      <c r="FS226" s="249">
        <f>IF(FS$8="",0,FS212*IF($T226=справочники!$P$10,1,1+IF(Главная!$N$19=справочники!$N$12,0,Главная!$N$23)))</f>
        <v>0</v>
      </c>
      <c r="FT226" s="249">
        <f>IF(FT$8="",0,FT212*IF($T226=справочники!$P$10,1,1+IF(Главная!$N$19=справочники!$N$12,0,Главная!$N$23)))</f>
        <v>0</v>
      </c>
      <c r="FU226" s="249">
        <f>IF(FU$8="",0,FU212*IF($T226=справочники!$P$10,1,1+IF(Главная!$N$19=справочники!$N$12,0,Главная!$N$23)))</f>
        <v>0</v>
      </c>
      <c r="FV226" s="249">
        <f>IF(FV$8="",0,FV212*IF($T226=справочники!$P$10,1,1+IF(Главная!$N$19=справочники!$N$12,0,Главная!$N$23)))</f>
        <v>0</v>
      </c>
      <c r="FW226" s="249">
        <f>IF(FW$8="",0,FW212*IF($T226=справочники!$P$10,1,1+IF(Главная!$N$19=справочники!$N$12,0,Главная!$N$23)))</f>
        <v>0</v>
      </c>
      <c r="FX226" s="249">
        <f>IF(FX$8="",0,FX212*IF($T226=справочники!$P$10,1,1+IF(Главная!$N$19=справочники!$N$12,0,Главная!$N$23)))</f>
        <v>0</v>
      </c>
      <c r="FY226" s="249">
        <f>IF(FY$8="",0,FY212*IF($T226=справочники!$P$10,1,1+IF(Главная!$N$19=справочники!$N$12,0,Главная!$N$23)))</f>
        <v>0</v>
      </c>
      <c r="FZ226" s="249">
        <f>IF(FZ$8="",0,FZ212*IF($T226=справочники!$P$10,1,1+IF(Главная!$N$19=справочники!$N$12,0,Главная!$N$23)))</f>
        <v>0</v>
      </c>
      <c r="GA226" s="249">
        <f>IF(GA$8="",0,GA212*IF($T226=справочники!$P$10,1,1+IF(Главная!$N$19=справочники!$N$12,0,Главная!$N$23)))</f>
        <v>0</v>
      </c>
      <c r="GB226" s="249">
        <f>IF(GB$8="",0,GB212*IF($T226=справочники!$P$10,1,1+IF(Главная!$N$19=справочники!$N$12,0,Главная!$N$23)))</f>
        <v>0</v>
      </c>
      <c r="GC226" s="249">
        <f>IF(GC$8="",0,GC212*IF($T226=справочники!$P$10,1,1+IF(Главная!$N$19=справочники!$N$12,0,Главная!$N$23)))</f>
        <v>0</v>
      </c>
      <c r="GD226" s="249">
        <f>IF(GD$8="",0,GD212*IF($T226=справочники!$P$10,1,1+IF(Главная!$N$19=справочники!$N$12,0,Главная!$N$23)))</f>
        <v>0</v>
      </c>
      <c r="GE226" s="249">
        <f>IF(GE$8="",0,GE212*IF($T226=справочники!$P$10,1,1+IF(Главная!$N$19=справочники!$N$12,0,Главная!$N$23)))</f>
        <v>0</v>
      </c>
      <c r="GF226" s="249">
        <f>IF(GF$8="",0,GF212*IF($T226=справочники!$P$10,1,1+IF(Главная!$N$19=справочники!$N$12,0,Главная!$N$23)))</f>
        <v>0</v>
      </c>
      <c r="GG226" s="249">
        <f>IF(GG$8="",0,GG212*IF($T226=справочники!$P$10,1,1+IF(Главная!$N$19=справочники!$N$12,0,Главная!$N$23)))</f>
        <v>0</v>
      </c>
      <c r="GH226" s="249">
        <f>IF(GH$8="",0,GH212*IF($T226=справочники!$P$10,1,1+IF(Главная!$N$19=справочники!$N$12,0,Главная!$N$23)))</f>
        <v>0</v>
      </c>
      <c r="GI226" s="249">
        <f>IF(GI$8="",0,GI212*IF($T226=справочники!$P$10,1,1+IF(Главная!$N$19=справочники!$N$12,0,Главная!$N$23)))</f>
        <v>0</v>
      </c>
      <c r="GJ226" s="249">
        <f>IF(GJ$8="",0,GJ212*IF($T226=справочники!$P$10,1,1+IF(Главная!$N$19=справочники!$N$12,0,Главная!$N$23)))</f>
        <v>0</v>
      </c>
      <c r="GK226" s="249">
        <f>IF(GK$8="",0,GK212*IF($T226=справочники!$P$10,1,1+IF(Главная!$N$19=справочники!$N$12,0,Главная!$N$23)))</f>
        <v>0</v>
      </c>
      <c r="GL226" s="249">
        <f>IF(GL$8="",0,GL212*IF($T226=справочники!$P$10,1,1+IF(Главная!$N$19=справочники!$N$12,0,Главная!$N$23)))</f>
        <v>0</v>
      </c>
      <c r="GM226" s="249">
        <f>IF(GM$8="",0,GM212*IF($T226=справочники!$P$10,1,1+IF(Главная!$N$19=справочники!$N$12,0,Главная!$N$23)))</f>
        <v>0</v>
      </c>
      <c r="GN226" s="249">
        <f>IF(GN$8="",0,GN212*IF($T226=справочники!$P$10,1,1+IF(Главная!$N$19=справочники!$N$12,0,Главная!$N$23)))</f>
        <v>0</v>
      </c>
      <c r="GO226" s="249">
        <f>IF(GO$8="",0,GO212*IF($T226=справочники!$P$10,1,1+IF(Главная!$N$19=справочники!$N$12,0,Главная!$N$23)))</f>
        <v>0</v>
      </c>
      <c r="GP226" s="249">
        <f>IF(GP$8="",0,GP212*IF($T226=справочники!$P$10,1,1+IF(Главная!$N$19=справочники!$N$12,0,Главная!$N$23)))</f>
        <v>0</v>
      </c>
      <c r="GQ226" s="249">
        <f>IF(GQ$8="",0,GQ212*IF($T226=справочники!$P$10,1,1+IF(Главная!$N$19=справочники!$N$12,0,Главная!$N$23)))</f>
        <v>0</v>
      </c>
      <c r="GR226" s="249">
        <f>IF(GR$8="",0,GR212*IF($T226=справочники!$P$10,1,1+IF(Главная!$N$19=справочники!$N$12,0,Главная!$N$23)))</f>
        <v>0</v>
      </c>
      <c r="GS226" s="249">
        <f>IF(GS$8="",0,GS212*IF($T226=справочники!$P$10,1,1+IF(Главная!$N$19=справочники!$N$12,0,Главная!$N$23)))</f>
        <v>0</v>
      </c>
      <c r="GT226" s="249">
        <f>IF(GT$8="",0,GT212*IF($T226=справочники!$P$10,1,1+IF(Главная!$N$19=справочники!$N$12,0,Главная!$N$23)))</f>
        <v>0</v>
      </c>
      <c r="GU226" s="249">
        <f>IF(GU$8="",0,GU212*IF($T226=справочники!$P$10,1,1+IF(Главная!$N$19=справочники!$N$12,0,Главная!$N$23)))</f>
        <v>0</v>
      </c>
      <c r="GV226" s="249">
        <f>IF(GV$8="",0,GV212*IF($T226=справочники!$P$10,1,1+IF(Главная!$N$19=справочники!$N$12,0,Главная!$N$23)))</f>
        <v>0</v>
      </c>
      <c r="GW226" s="249">
        <f>IF(GW$8="",0,GW212*IF($T226=справочники!$P$10,1,1+IF(Главная!$N$19=справочники!$N$12,0,Главная!$N$23)))</f>
        <v>0</v>
      </c>
      <c r="GX226" s="249">
        <f>IF(GX$8="",0,GX212*IF($T226=справочники!$P$10,1,1+IF(Главная!$N$19=справочники!$N$12,0,Главная!$N$23)))</f>
        <v>0</v>
      </c>
      <c r="GY226" s="249">
        <f>IF(GY$8="",0,GY212*IF($T226=справочники!$P$10,1,1+IF(Главная!$N$19=справочники!$N$12,0,Главная!$N$23)))</f>
        <v>0</v>
      </c>
      <c r="GZ226" s="249">
        <f>IF(GZ$8="",0,GZ212*IF($T226=справочники!$P$10,1,1+IF(Главная!$N$19=справочники!$N$12,0,Главная!$N$23)))</f>
        <v>0</v>
      </c>
      <c r="HA226" s="228"/>
      <c r="HB226" s="228"/>
    </row>
    <row r="227" spans="1:210" ht="4.2" customHeight="1">
      <c r="A227" s="1"/>
      <c r="B227" s="1"/>
      <c r="C227" s="1"/>
      <c r="D227" s="14"/>
      <c r="E227" s="264"/>
      <c r="F227" s="14"/>
      <c r="G227" s="304"/>
      <c r="H227" s="14"/>
      <c r="I227" s="14"/>
      <c r="J227" s="14"/>
      <c r="K227" s="14"/>
      <c r="L227" s="14"/>
      <c r="M227" s="15"/>
      <c r="N227" s="14"/>
      <c r="O227" s="14"/>
      <c r="P227" s="15"/>
      <c r="Q227" s="14"/>
      <c r="R227" s="14"/>
      <c r="S227" s="15"/>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80"/>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c r="FR227" s="180"/>
      <c r="FS227" s="180"/>
      <c r="FT227" s="180"/>
      <c r="FU227" s="180"/>
      <c r="FV227" s="180"/>
      <c r="FW227" s="180"/>
      <c r="FX227" s="180"/>
      <c r="FY227" s="180"/>
      <c r="FZ227" s="180"/>
      <c r="GA227" s="180"/>
      <c r="GB227" s="180"/>
      <c r="GC227" s="180"/>
      <c r="GD227" s="180"/>
      <c r="GE227" s="180"/>
      <c r="GF227" s="180"/>
      <c r="GG227" s="180"/>
      <c r="GH227" s="180"/>
      <c r="GI227" s="180"/>
      <c r="GJ227" s="180"/>
      <c r="GK227" s="180"/>
      <c r="GL227" s="180"/>
      <c r="GM227" s="180"/>
      <c r="GN227" s="180"/>
      <c r="GO227" s="180"/>
      <c r="GP227" s="180"/>
      <c r="GQ227" s="180"/>
      <c r="GR227" s="180"/>
      <c r="GS227" s="180"/>
      <c r="GT227" s="180"/>
      <c r="GU227" s="180"/>
      <c r="GV227" s="180"/>
      <c r="GW227" s="180"/>
      <c r="GX227" s="180"/>
      <c r="GY227" s="180"/>
      <c r="GZ227" s="180"/>
      <c r="HA227" s="1"/>
      <c r="HB227" s="1"/>
    </row>
    <row r="228" spans="1:210">
      <c r="A228" s="1"/>
      <c r="B228" s="196"/>
      <c r="C228" s="197"/>
      <c r="D228" s="196"/>
      <c r="E228" s="263"/>
      <c r="F228" s="48"/>
      <c r="G228" s="231" t="s">
        <v>6</v>
      </c>
      <c r="H228" s="1"/>
      <c r="I228" s="3" t="s">
        <v>43</v>
      </c>
      <c r="J228" s="1"/>
      <c r="K228" s="1"/>
      <c r="L228" s="1"/>
      <c r="M228" s="5"/>
      <c r="N228" s="233" t="str">
        <f t="shared" ref="N228:N237" si="1022">IF(N124="","",N124)</f>
        <v/>
      </c>
      <c r="O228" s="1"/>
      <c r="P228" s="5"/>
      <c r="Q228" s="1" t="s">
        <v>41</v>
      </c>
      <c r="R228" s="1"/>
      <c r="S228" s="5" t="s">
        <v>6</v>
      </c>
      <c r="T228" s="210"/>
      <c r="U228" s="1"/>
      <c r="V228" s="1"/>
      <c r="W228" s="12"/>
      <c r="X228" s="10"/>
      <c r="Y228" s="46"/>
      <c r="Z228" s="91"/>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c r="CM228" s="92"/>
      <c r="CN228" s="92"/>
      <c r="CO228" s="92"/>
      <c r="CP228" s="92"/>
      <c r="CQ228" s="92"/>
      <c r="CR228" s="92"/>
      <c r="CS228" s="92"/>
      <c r="CT228" s="92"/>
      <c r="CU228" s="92"/>
      <c r="CV228" s="92"/>
      <c r="CW228" s="92"/>
      <c r="CX228" s="92"/>
      <c r="CY228" s="92"/>
      <c r="CZ228" s="92"/>
      <c r="DA228" s="92"/>
      <c r="DB228" s="92"/>
      <c r="DC228" s="92"/>
      <c r="DD228" s="92"/>
      <c r="DE228" s="92"/>
      <c r="DF228" s="92"/>
      <c r="DG228" s="92"/>
      <c r="DH228" s="92"/>
      <c r="DI228" s="92"/>
      <c r="DJ228" s="92"/>
      <c r="DK228" s="92"/>
      <c r="DL228" s="92"/>
      <c r="DM228" s="92"/>
      <c r="DN228" s="92"/>
      <c r="DO228" s="92"/>
      <c r="DP228" s="92"/>
      <c r="DQ228" s="92"/>
      <c r="DR228" s="92"/>
      <c r="DS228" s="92"/>
      <c r="DT228" s="92"/>
      <c r="DU228" s="92"/>
      <c r="DV228" s="92"/>
      <c r="DW228" s="92"/>
      <c r="DX228" s="92"/>
      <c r="DY228" s="92"/>
      <c r="DZ228" s="92"/>
      <c r="EA228" s="92"/>
      <c r="EB228" s="92"/>
      <c r="EC228" s="92"/>
      <c r="ED228" s="92"/>
      <c r="EE228" s="92"/>
      <c r="EF228" s="92"/>
      <c r="EG228" s="92"/>
      <c r="EH228" s="92"/>
      <c r="EI228" s="92"/>
      <c r="EJ228" s="92"/>
      <c r="EK228" s="92"/>
      <c r="EL228" s="92"/>
      <c r="EM228" s="92"/>
      <c r="EN228" s="92"/>
      <c r="EO228" s="92"/>
      <c r="EP228" s="92"/>
      <c r="EQ228" s="92"/>
      <c r="ER228" s="92"/>
      <c r="ES228" s="92"/>
      <c r="ET228" s="92"/>
      <c r="EU228" s="92"/>
      <c r="EV228" s="92"/>
      <c r="EW228" s="92"/>
      <c r="EX228" s="92"/>
      <c r="EY228" s="92"/>
      <c r="EZ228" s="92"/>
      <c r="FA228" s="92"/>
      <c r="FB228" s="92"/>
      <c r="FC228" s="92"/>
      <c r="FD228" s="92"/>
      <c r="FE228" s="92"/>
      <c r="FF228" s="92"/>
      <c r="FG228" s="92"/>
      <c r="FH228" s="92"/>
      <c r="FI228" s="92"/>
      <c r="FJ228" s="92"/>
      <c r="FK228" s="92"/>
      <c r="FL228" s="92"/>
      <c r="FM228" s="92"/>
      <c r="FN228" s="92"/>
      <c r="FO228" s="92"/>
      <c r="FP228" s="92"/>
      <c r="FQ228" s="92"/>
      <c r="FR228" s="92"/>
      <c r="FS228" s="92"/>
      <c r="FT228" s="92"/>
      <c r="FU228" s="92"/>
      <c r="FV228" s="92"/>
      <c r="FW228" s="92"/>
      <c r="FX228" s="92"/>
      <c r="FY228" s="92"/>
      <c r="FZ228" s="92"/>
      <c r="GA228" s="92"/>
      <c r="GB228" s="92"/>
      <c r="GC228" s="92"/>
      <c r="GD228" s="92"/>
      <c r="GE228" s="92"/>
      <c r="GF228" s="92"/>
      <c r="GG228" s="92"/>
      <c r="GH228" s="92"/>
      <c r="GI228" s="92"/>
      <c r="GJ228" s="92"/>
      <c r="GK228" s="92"/>
      <c r="GL228" s="92"/>
      <c r="GM228" s="92"/>
      <c r="GN228" s="92"/>
      <c r="GO228" s="92"/>
      <c r="GP228" s="92"/>
      <c r="GQ228" s="92"/>
      <c r="GR228" s="92"/>
      <c r="GS228" s="92"/>
      <c r="GT228" s="92"/>
      <c r="GU228" s="92"/>
      <c r="GV228" s="92"/>
      <c r="GW228" s="92"/>
      <c r="GX228" s="92"/>
      <c r="GY228" s="92"/>
      <c r="GZ228" s="92"/>
      <c r="HA228" s="1"/>
      <c r="HB228" s="1"/>
    </row>
    <row r="229" spans="1:210">
      <c r="A229" s="1"/>
      <c r="B229" s="196"/>
      <c r="C229" s="197"/>
      <c r="D229" s="196"/>
      <c r="E229" s="263"/>
      <c r="F229" s="48"/>
      <c r="G229" s="231"/>
      <c r="H229" s="1"/>
      <c r="I229" s="1" t="str">
        <f>$I$228</f>
        <v>Оборачиваемость кредиторской задолженности</v>
      </c>
      <c r="J229" s="1"/>
      <c r="K229" s="1"/>
      <c r="L229" s="1"/>
      <c r="M229" s="5"/>
      <c r="N229" s="233" t="str">
        <f t="shared" si="1022"/>
        <v/>
      </c>
      <c r="O229" s="1"/>
      <c r="P229" s="5"/>
      <c r="Q229" s="1" t="s">
        <v>41</v>
      </c>
      <c r="R229" s="1"/>
      <c r="S229" s="5" t="s">
        <v>6</v>
      </c>
      <c r="T229" s="210"/>
      <c r="U229" s="1"/>
      <c r="V229" s="1"/>
      <c r="W229" s="12"/>
      <c r="X229" s="10"/>
      <c r="Y229" s="46"/>
      <c r="Z229" s="91"/>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c r="EW229" s="92"/>
      <c r="EX229" s="92"/>
      <c r="EY229" s="92"/>
      <c r="EZ229" s="92"/>
      <c r="FA229" s="92"/>
      <c r="FB229" s="92"/>
      <c r="FC229" s="92"/>
      <c r="FD229" s="92"/>
      <c r="FE229" s="92"/>
      <c r="FF229" s="92"/>
      <c r="FG229" s="92"/>
      <c r="FH229" s="92"/>
      <c r="FI229" s="92"/>
      <c r="FJ229" s="92"/>
      <c r="FK229" s="92"/>
      <c r="FL229" s="92"/>
      <c r="FM229" s="92"/>
      <c r="FN229" s="92"/>
      <c r="FO229" s="92"/>
      <c r="FP229" s="92"/>
      <c r="FQ229" s="92"/>
      <c r="FR229" s="92"/>
      <c r="FS229" s="92"/>
      <c r="FT229" s="92"/>
      <c r="FU229" s="92"/>
      <c r="FV229" s="92"/>
      <c r="FW229" s="92"/>
      <c r="FX229" s="92"/>
      <c r="FY229" s="92"/>
      <c r="FZ229" s="92"/>
      <c r="GA229" s="92"/>
      <c r="GB229" s="92"/>
      <c r="GC229" s="92"/>
      <c r="GD229" s="92"/>
      <c r="GE229" s="92"/>
      <c r="GF229" s="92"/>
      <c r="GG229" s="92"/>
      <c r="GH229" s="92"/>
      <c r="GI229" s="92"/>
      <c r="GJ229" s="92"/>
      <c r="GK229" s="92"/>
      <c r="GL229" s="92"/>
      <c r="GM229" s="92"/>
      <c r="GN229" s="92"/>
      <c r="GO229" s="92"/>
      <c r="GP229" s="92"/>
      <c r="GQ229" s="92"/>
      <c r="GR229" s="92"/>
      <c r="GS229" s="92"/>
      <c r="GT229" s="92"/>
      <c r="GU229" s="92"/>
      <c r="GV229" s="92"/>
      <c r="GW229" s="92"/>
      <c r="GX229" s="92"/>
      <c r="GY229" s="92"/>
      <c r="GZ229" s="92"/>
      <c r="HA229" s="1"/>
      <c r="HB229" s="1"/>
    </row>
    <row r="230" spans="1:210">
      <c r="A230" s="1"/>
      <c r="B230" s="196"/>
      <c r="C230" s="197"/>
      <c r="D230" s="196"/>
      <c r="E230" s="263"/>
      <c r="F230" s="48"/>
      <c r="G230" s="231"/>
      <c r="H230" s="1"/>
      <c r="I230" s="1" t="str">
        <f t="shared" ref="I230:I237" si="1023">$I$228</f>
        <v>Оборачиваемость кредиторской задолженности</v>
      </c>
      <c r="J230" s="1"/>
      <c r="K230" s="1"/>
      <c r="L230" s="1"/>
      <c r="M230" s="5"/>
      <c r="N230" s="233" t="str">
        <f t="shared" si="1022"/>
        <v/>
      </c>
      <c r="O230" s="1"/>
      <c r="P230" s="5"/>
      <c r="Q230" s="1" t="s">
        <v>41</v>
      </c>
      <c r="R230" s="1"/>
      <c r="S230" s="5" t="s">
        <v>6</v>
      </c>
      <c r="T230" s="210"/>
      <c r="U230" s="1"/>
      <c r="V230" s="1"/>
      <c r="W230" s="12"/>
      <c r="X230" s="10"/>
      <c r="Y230" s="46"/>
      <c r="Z230" s="91"/>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c r="CM230" s="92"/>
      <c r="CN230" s="92"/>
      <c r="CO230" s="92"/>
      <c r="CP230" s="92"/>
      <c r="CQ230" s="92"/>
      <c r="CR230" s="92"/>
      <c r="CS230" s="92"/>
      <c r="CT230" s="92"/>
      <c r="CU230" s="92"/>
      <c r="CV230" s="92"/>
      <c r="CW230" s="92"/>
      <c r="CX230" s="92"/>
      <c r="CY230" s="92"/>
      <c r="CZ230" s="92"/>
      <c r="DA230" s="92"/>
      <c r="DB230" s="92"/>
      <c r="DC230" s="92"/>
      <c r="DD230" s="92"/>
      <c r="DE230" s="92"/>
      <c r="DF230" s="92"/>
      <c r="DG230" s="92"/>
      <c r="DH230" s="92"/>
      <c r="DI230" s="92"/>
      <c r="DJ230" s="92"/>
      <c r="DK230" s="92"/>
      <c r="DL230" s="92"/>
      <c r="DM230" s="92"/>
      <c r="DN230" s="92"/>
      <c r="DO230" s="92"/>
      <c r="DP230" s="92"/>
      <c r="DQ230" s="92"/>
      <c r="DR230" s="92"/>
      <c r="DS230" s="92"/>
      <c r="DT230" s="92"/>
      <c r="DU230" s="92"/>
      <c r="DV230" s="92"/>
      <c r="DW230" s="92"/>
      <c r="DX230" s="92"/>
      <c r="DY230" s="92"/>
      <c r="DZ230" s="92"/>
      <c r="EA230" s="92"/>
      <c r="EB230" s="92"/>
      <c r="EC230" s="92"/>
      <c r="ED230" s="92"/>
      <c r="EE230" s="92"/>
      <c r="EF230" s="92"/>
      <c r="EG230" s="92"/>
      <c r="EH230" s="92"/>
      <c r="EI230" s="92"/>
      <c r="EJ230" s="92"/>
      <c r="EK230" s="92"/>
      <c r="EL230" s="92"/>
      <c r="EM230" s="92"/>
      <c r="EN230" s="92"/>
      <c r="EO230" s="92"/>
      <c r="EP230" s="92"/>
      <c r="EQ230" s="92"/>
      <c r="ER230" s="92"/>
      <c r="ES230" s="92"/>
      <c r="ET230" s="92"/>
      <c r="EU230" s="92"/>
      <c r="EV230" s="92"/>
      <c r="EW230" s="92"/>
      <c r="EX230" s="92"/>
      <c r="EY230" s="92"/>
      <c r="EZ230" s="92"/>
      <c r="FA230" s="92"/>
      <c r="FB230" s="92"/>
      <c r="FC230" s="92"/>
      <c r="FD230" s="92"/>
      <c r="FE230" s="92"/>
      <c r="FF230" s="92"/>
      <c r="FG230" s="92"/>
      <c r="FH230" s="92"/>
      <c r="FI230" s="92"/>
      <c r="FJ230" s="92"/>
      <c r="FK230" s="92"/>
      <c r="FL230" s="92"/>
      <c r="FM230" s="92"/>
      <c r="FN230" s="92"/>
      <c r="FO230" s="92"/>
      <c r="FP230" s="92"/>
      <c r="FQ230" s="92"/>
      <c r="FR230" s="92"/>
      <c r="FS230" s="92"/>
      <c r="FT230" s="92"/>
      <c r="FU230" s="92"/>
      <c r="FV230" s="92"/>
      <c r="FW230" s="92"/>
      <c r="FX230" s="92"/>
      <c r="FY230" s="92"/>
      <c r="FZ230" s="92"/>
      <c r="GA230" s="92"/>
      <c r="GB230" s="92"/>
      <c r="GC230" s="92"/>
      <c r="GD230" s="92"/>
      <c r="GE230" s="92"/>
      <c r="GF230" s="92"/>
      <c r="GG230" s="92"/>
      <c r="GH230" s="92"/>
      <c r="GI230" s="92"/>
      <c r="GJ230" s="92"/>
      <c r="GK230" s="92"/>
      <c r="GL230" s="92"/>
      <c r="GM230" s="92"/>
      <c r="GN230" s="92"/>
      <c r="GO230" s="92"/>
      <c r="GP230" s="92"/>
      <c r="GQ230" s="92"/>
      <c r="GR230" s="92"/>
      <c r="GS230" s="92"/>
      <c r="GT230" s="92"/>
      <c r="GU230" s="92"/>
      <c r="GV230" s="92"/>
      <c r="GW230" s="92"/>
      <c r="GX230" s="92"/>
      <c r="GY230" s="92"/>
      <c r="GZ230" s="92"/>
      <c r="HA230" s="1"/>
      <c r="HB230" s="1"/>
    </row>
    <row r="231" spans="1:210">
      <c r="A231" s="1"/>
      <c r="B231" s="196"/>
      <c r="C231" s="197"/>
      <c r="D231" s="196"/>
      <c r="E231" s="263"/>
      <c r="F231" s="48"/>
      <c r="G231" s="231"/>
      <c r="H231" s="1"/>
      <c r="I231" s="1" t="str">
        <f t="shared" si="1023"/>
        <v>Оборачиваемость кредиторской задолженности</v>
      </c>
      <c r="J231" s="1"/>
      <c r="K231" s="1"/>
      <c r="L231" s="1"/>
      <c r="M231" s="5"/>
      <c r="N231" s="233" t="str">
        <f t="shared" si="1022"/>
        <v/>
      </c>
      <c r="O231" s="1"/>
      <c r="P231" s="5"/>
      <c r="Q231" s="1" t="s">
        <v>41</v>
      </c>
      <c r="R231" s="1"/>
      <c r="S231" s="5" t="s">
        <v>6</v>
      </c>
      <c r="T231" s="210"/>
      <c r="U231" s="1"/>
      <c r="V231" s="1"/>
      <c r="W231" s="12"/>
      <c r="X231" s="10"/>
      <c r="Y231" s="46"/>
      <c r="Z231" s="91"/>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c r="CM231" s="92"/>
      <c r="CN231" s="92"/>
      <c r="CO231" s="92"/>
      <c r="CP231" s="92"/>
      <c r="CQ231" s="92"/>
      <c r="CR231" s="92"/>
      <c r="CS231" s="92"/>
      <c r="CT231" s="92"/>
      <c r="CU231" s="92"/>
      <c r="CV231" s="92"/>
      <c r="CW231" s="92"/>
      <c r="CX231" s="92"/>
      <c r="CY231" s="92"/>
      <c r="CZ231" s="92"/>
      <c r="DA231" s="92"/>
      <c r="DB231" s="92"/>
      <c r="DC231" s="92"/>
      <c r="DD231" s="92"/>
      <c r="DE231" s="92"/>
      <c r="DF231" s="92"/>
      <c r="DG231" s="92"/>
      <c r="DH231" s="92"/>
      <c r="DI231" s="92"/>
      <c r="DJ231" s="92"/>
      <c r="DK231" s="92"/>
      <c r="DL231" s="92"/>
      <c r="DM231" s="92"/>
      <c r="DN231" s="92"/>
      <c r="DO231" s="92"/>
      <c r="DP231" s="92"/>
      <c r="DQ231" s="92"/>
      <c r="DR231" s="92"/>
      <c r="DS231" s="92"/>
      <c r="DT231" s="92"/>
      <c r="DU231" s="92"/>
      <c r="DV231" s="92"/>
      <c r="DW231" s="92"/>
      <c r="DX231" s="92"/>
      <c r="DY231" s="92"/>
      <c r="DZ231" s="92"/>
      <c r="EA231" s="92"/>
      <c r="EB231" s="92"/>
      <c r="EC231" s="92"/>
      <c r="ED231" s="92"/>
      <c r="EE231" s="92"/>
      <c r="EF231" s="92"/>
      <c r="EG231" s="92"/>
      <c r="EH231" s="92"/>
      <c r="EI231" s="92"/>
      <c r="EJ231" s="92"/>
      <c r="EK231" s="92"/>
      <c r="EL231" s="92"/>
      <c r="EM231" s="92"/>
      <c r="EN231" s="92"/>
      <c r="EO231" s="92"/>
      <c r="EP231" s="92"/>
      <c r="EQ231" s="92"/>
      <c r="ER231" s="92"/>
      <c r="ES231" s="92"/>
      <c r="ET231" s="92"/>
      <c r="EU231" s="92"/>
      <c r="EV231" s="92"/>
      <c r="EW231" s="92"/>
      <c r="EX231" s="92"/>
      <c r="EY231" s="92"/>
      <c r="EZ231" s="92"/>
      <c r="FA231" s="92"/>
      <c r="FB231" s="92"/>
      <c r="FC231" s="92"/>
      <c r="FD231" s="92"/>
      <c r="FE231" s="92"/>
      <c r="FF231" s="92"/>
      <c r="FG231" s="92"/>
      <c r="FH231" s="92"/>
      <c r="FI231" s="92"/>
      <c r="FJ231" s="92"/>
      <c r="FK231" s="92"/>
      <c r="FL231" s="92"/>
      <c r="FM231" s="92"/>
      <c r="FN231" s="92"/>
      <c r="FO231" s="92"/>
      <c r="FP231" s="92"/>
      <c r="FQ231" s="92"/>
      <c r="FR231" s="92"/>
      <c r="FS231" s="92"/>
      <c r="FT231" s="92"/>
      <c r="FU231" s="92"/>
      <c r="FV231" s="92"/>
      <c r="FW231" s="92"/>
      <c r="FX231" s="92"/>
      <c r="FY231" s="92"/>
      <c r="FZ231" s="92"/>
      <c r="GA231" s="92"/>
      <c r="GB231" s="92"/>
      <c r="GC231" s="92"/>
      <c r="GD231" s="92"/>
      <c r="GE231" s="92"/>
      <c r="GF231" s="92"/>
      <c r="GG231" s="92"/>
      <c r="GH231" s="92"/>
      <c r="GI231" s="92"/>
      <c r="GJ231" s="92"/>
      <c r="GK231" s="92"/>
      <c r="GL231" s="92"/>
      <c r="GM231" s="92"/>
      <c r="GN231" s="92"/>
      <c r="GO231" s="92"/>
      <c r="GP231" s="92"/>
      <c r="GQ231" s="92"/>
      <c r="GR231" s="92"/>
      <c r="GS231" s="92"/>
      <c r="GT231" s="92"/>
      <c r="GU231" s="92"/>
      <c r="GV231" s="92"/>
      <c r="GW231" s="92"/>
      <c r="GX231" s="92"/>
      <c r="GY231" s="92"/>
      <c r="GZ231" s="92"/>
      <c r="HA231" s="1"/>
      <c r="HB231" s="1"/>
    </row>
    <row r="232" spans="1:210">
      <c r="A232" s="1"/>
      <c r="B232" s="196"/>
      <c r="C232" s="197"/>
      <c r="D232" s="196"/>
      <c r="E232" s="263"/>
      <c r="F232" s="48"/>
      <c r="G232" s="231"/>
      <c r="H232" s="1"/>
      <c r="I232" s="1" t="str">
        <f t="shared" si="1023"/>
        <v>Оборачиваемость кредиторской задолженности</v>
      </c>
      <c r="J232" s="1"/>
      <c r="K232" s="1"/>
      <c r="L232" s="1"/>
      <c r="M232" s="5"/>
      <c r="N232" s="233" t="str">
        <f t="shared" si="1022"/>
        <v/>
      </c>
      <c r="O232" s="1"/>
      <c r="P232" s="5"/>
      <c r="Q232" s="1" t="s">
        <v>41</v>
      </c>
      <c r="R232" s="1"/>
      <c r="S232" s="5" t="s">
        <v>6</v>
      </c>
      <c r="T232" s="210"/>
      <c r="U232" s="1"/>
      <c r="V232" s="1"/>
      <c r="W232" s="12"/>
      <c r="X232" s="10"/>
      <c r="Y232" s="46"/>
      <c r="Z232" s="91"/>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c r="CM232" s="92"/>
      <c r="CN232" s="92"/>
      <c r="CO232" s="92"/>
      <c r="CP232" s="92"/>
      <c r="CQ232" s="92"/>
      <c r="CR232" s="92"/>
      <c r="CS232" s="92"/>
      <c r="CT232" s="92"/>
      <c r="CU232" s="92"/>
      <c r="CV232" s="92"/>
      <c r="CW232" s="92"/>
      <c r="CX232" s="92"/>
      <c r="CY232" s="92"/>
      <c r="CZ232" s="92"/>
      <c r="DA232" s="92"/>
      <c r="DB232" s="92"/>
      <c r="DC232" s="92"/>
      <c r="DD232" s="92"/>
      <c r="DE232" s="92"/>
      <c r="DF232" s="92"/>
      <c r="DG232" s="92"/>
      <c r="DH232" s="92"/>
      <c r="DI232" s="92"/>
      <c r="DJ232" s="92"/>
      <c r="DK232" s="92"/>
      <c r="DL232" s="92"/>
      <c r="DM232" s="92"/>
      <c r="DN232" s="92"/>
      <c r="DO232" s="92"/>
      <c r="DP232" s="92"/>
      <c r="DQ232" s="92"/>
      <c r="DR232" s="92"/>
      <c r="DS232" s="92"/>
      <c r="DT232" s="92"/>
      <c r="DU232" s="92"/>
      <c r="DV232" s="92"/>
      <c r="DW232" s="92"/>
      <c r="DX232" s="92"/>
      <c r="DY232" s="92"/>
      <c r="DZ232" s="92"/>
      <c r="EA232" s="92"/>
      <c r="EB232" s="92"/>
      <c r="EC232" s="92"/>
      <c r="ED232" s="92"/>
      <c r="EE232" s="92"/>
      <c r="EF232" s="92"/>
      <c r="EG232" s="92"/>
      <c r="EH232" s="92"/>
      <c r="EI232" s="92"/>
      <c r="EJ232" s="92"/>
      <c r="EK232" s="92"/>
      <c r="EL232" s="92"/>
      <c r="EM232" s="92"/>
      <c r="EN232" s="92"/>
      <c r="EO232" s="92"/>
      <c r="EP232" s="92"/>
      <c r="EQ232" s="92"/>
      <c r="ER232" s="92"/>
      <c r="ES232" s="92"/>
      <c r="ET232" s="92"/>
      <c r="EU232" s="92"/>
      <c r="EV232" s="92"/>
      <c r="EW232" s="92"/>
      <c r="EX232" s="92"/>
      <c r="EY232" s="92"/>
      <c r="EZ232" s="92"/>
      <c r="FA232" s="92"/>
      <c r="FB232" s="92"/>
      <c r="FC232" s="92"/>
      <c r="FD232" s="92"/>
      <c r="FE232" s="92"/>
      <c r="FF232" s="92"/>
      <c r="FG232" s="92"/>
      <c r="FH232" s="92"/>
      <c r="FI232" s="92"/>
      <c r="FJ232" s="92"/>
      <c r="FK232" s="92"/>
      <c r="FL232" s="92"/>
      <c r="FM232" s="92"/>
      <c r="FN232" s="92"/>
      <c r="FO232" s="92"/>
      <c r="FP232" s="92"/>
      <c r="FQ232" s="92"/>
      <c r="FR232" s="92"/>
      <c r="FS232" s="92"/>
      <c r="FT232" s="92"/>
      <c r="FU232" s="92"/>
      <c r="FV232" s="92"/>
      <c r="FW232" s="92"/>
      <c r="FX232" s="92"/>
      <c r="FY232" s="92"/>
      <c r="FZ232" s="92"/>
      <c r="GA232" s="92"/>
      <c r="GB232" s="92"/>
      <c r="GC232" s="92"/>
      <c r="GD232" s="92"/>
      <c r="GE232" s="92"/>
      <c r="GF232" s="92"/>
      <c r="GG232" s="92"/>
      <c r="GH232" s="92"/>
      <c r="GI232" s="92"/>
      <c r="GJ232" s="92"/>
      <c r="GK232" s="92"/>
      <c r="GL232" s="92"/>
      <c r="GM232" s="92"/>
      <c r="GN232" s="92"/>
      <c r="GO232" s="92"/>
      <c r="GP232" s="92"/>
      <c r="GQ232" s="92"/>
      <c r="GR232" s="92"/>
      <c r="GS232" s="92"/>
      <c r="GT232" s="92"/>
      <c r="GU232" s="92"/>
      <c r="GV232" s="92"/>
      <c r="GW232" s="92"/>
      <c r="GX232" s="92"/>
      <c r="GY232" s="92"/>
      <c r="GZ232" s="92"/>
      <c r="HA232" s="1"/>
      <c r="HB232" s="1"/>
    </row>
    <row r="233" spans="1:210">
      <c r="A233" s="1"/>
      <c r="B233" s="196"/>
      <c r="C233" s="197"/>
      <c r="D233" s="196"/>
      <c r="E233" s="263"/>
      <c r="F233" s="48"/>
      <c r="G233" s="231"/>
      <c r="H233" s="1"/>
      <c r="I233" s="1" t="str">
        <f t="shared" si="1023"/>
        <v>Оборачиваемость кредиторской задолженности</v>
      </c>
      <c r="J233" s="1"/>
      <c r="K233" s="1"/>
      <c r="L233" s="1"/>
      <c r="M233" s="5"/>
      <c r="N233" s="233" t="str">
        <f t="shared" si="1022"/>
        <v/>
      </c>
      <c r="O233" s="1"/>
      <c r="P233" s="5"/>
      <c r="Q233" s="1" t="s">
        <v>41</v>
      </c>
      <c r="R233" s="1"/>
      <c r="S233" s="5" t="s">
        <v>6</v>
      </c>
      <c r="T233" s="210"/>
      <c r="U233" s="1"/>
      <c r="V233" s="1"/>
      <c r="W233" s="12"/>
      <c r="X233" s="10"/>
      <c r="Y233" s="46"/>
      <c r="Z233" s="91"/>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c r="CM233" s="92"/>
      <c r="CN233" s="92"/>
      <c r="CO233" s="92"/>
      <c r="CP233" s="92"/>
      <c r="CQ233" s="92"/>
      <c r="CR233" s="92"/>
      <c r="CS233" s="92"/>
      <c r="CT233" s="92"/>
      <c r="CU233" s="92"/>
      <c r="CV233" s="92"/>
      <c r="CW233" s="92"/>
      <c r="CX233" s="92"/>
      <c r="CY233" s="92"/>
      <c r="CZ233" s="92"/>
      <c r="DA233" s="92"/>
      <c r="DB233" s="92"/>
      <c r="DC233" s="92"/>
      <c r="DD233" s="92"/>
      <c r="DE233" s="92"/>
      <c r="DF233" s="92"/>
      <c r="DG233" s="92"/>
      <c r="DH233" s="92"/>
      <c r="DI233" s="92"/>
      <c r="DJ233" s="92"/>
      <c r="DK233" s="92"/>
      <c r="DL233" s="92"/>
      <c r="DM233" s="92"/>
      <c r="DN233" s="92"/>
      <c r="DO233" s="92"/>
      <c r="DP233" s="92"/>
      <c r="DQ233" s="92"/>
      <c r="DR233" s="92"/>
      <c r="DS233" s="92"/>
      <c r="DT233" s="92"/>
      <c r="DU233" s="92"/>
      <c r="DV233" s="92"/>
      <c r="DW233" s="92"/>
      <c r="DX233" s="92"/>
      <c r="DY233" s="92"/>
      <c r="DZ233" s="92"/>
      <c r="EA233" s="92"/>
      <c r="EB233" s="92"/>
      <c r="EC233" s="92"/>
      <c r="ED233" s="92"/>
      <c r="EE233" s="92"/>
      <c r="EF233" s="92"/>
      <c r="EG233" s="92"/>
      <c r="EH233" s="92"/>
      <c r="EI233" s="92"/>
      <c r="EJ233" s="92"/>
      <c r="EK233" s="92"/>
      <c r="EL233" s="92"/>
      <c r="EM233" s="92"/>
      <c r="EN233" s="92"/>
      <c r="EO233" s="92"/>
      <c r="EP233" s="92"/>
      <c r="EQ233" s="92"/>
      <c r="ER233" s="92"/>
      <c r="ES233" s="92"/>
      <c r="ET233" s="92"/>
      <c r="EU233" s="92"/>
      <c r="EV233" s="92"/>
      <c r="EW233" s="92"/>
      <c r="EX233" s="92"/>
      <c r="EY233" s="92"/>
      <c r="EZ233" s="92"/>
      <c r="FA233" s="92"/>
      <c r="FB233" s="92"/>
      <c r="FC233" s="92"/>
      <c r="FD233" s="92"/>
      <c r="FE233" s="92"/>
      <c r="FF233" s="92"/>
      <c r="FG233" s="92"/>
      <c r="FH233" s="92"/>
      <c r="FI233" s="92"/>
      <c r="FJ233" s="92"/>
      <c r="FK233" s="92"/>
      <c r="FL233" s="92"/>
      <c r="FM233" s="92"/>
      <c r="FN233" s="92"/>
      <c r="FO233" s="92"/>
      <c r="FP233" s="92"/>
      <c r="FQ233" s="92"/>
      <c r="FR233" s="92"/>
      <c r="FS233" s="92"/>
      <c r="FT233" s="92"/>
      <c r="FU233" s="92"/>
      <c r="FV233" s="92"/>
      <c r="FW233" s="92"/>
      <c r="FX233" s="92"/>
      <c r="FY233" s="92"/>
      <c r="FZ233" s="92"/>
      <c r="GA233" s="92"/>
      <c r="GB233" s="92"/>
      <c r="GC233" s="92"/>
      <c r="GD233" s="92"/>
      <c r="GE233" s="92"/>
      <c r="GF233" s="92"/>
      <c r="GG233" s="92"/>
      <c r="GH233" s="92"/>
      <c r="GI233" s="92"/>
      <c r="GJ233" s="92"/>
      <c r="GK233" s="92"/>
      <c r="GL233" s="92"/>
      <c r="GM233" s="92"/>
      <c r="GN233" s="92"/>
      <c r="GO233" s="92"/>
      <c r="GP233" s="92"/>
      <c r="GQ233" s="92"/>
      <c r="GR233" s="92"/>
      <c r="GS233" s="92"/>
      <c r="GT233" s="92"/>
      <c r="GU233" s="92"/>
      <c r="GV233" s="92"/>
      <c r="GW233" s="92"/>
      <c r="GX233" s="92"/>
      <c r="GY233" s="92"/>
      <c r="GZ233" s="92"/>
      <c r="HA233" s="1"/>
      <c r="HB233" s="1"/>
    </row>
    <row r="234" spans="1:210">
      <c r="A234" s="1"/>
      <c r="B234" s="196"/>
      <c r="C234" s="197"/>
      <c r="D234" s="196"/>
      <c r="E234" s="263"/>
      <c r="F234" s="48"/>
      <c r="G234" s="231"/>
      <c r="H234" s="1"/>
      <c r="I234" s="1" t="str">
        <f t="shared" si="1023"/>
        <v>Оборачиваемость кредиторской задолженности</v>
      </c>
      <c r="J234" s="1"/>
      <c r="K234" s="1"/>
      <c r="L234" s="1"/>
      <c r="M234" s="5"/>
      <c r="N234" s="233" t="str">
        <f t="shared" si="1022"/>
        <v/>
      </c>
      <c r="O234" s="1"/>
      <c r="P234" s="5"/>
      <c r="Q234" s="1" t="s">
        <v>41</v>
      </c>
      <c r="R234" s="1"/>
      <c r="S234" s="5" t="s">
        <v>6</v>
      </c>
      <c r="T234" s="210"/>
      <c r="U234" s="1"/>
      <c r="V234" s="1"/>
      <c r="W234" s="12"/>
      <c r="X234" s="10"/>
      <c r="Y234" s="46"/>
      <c r="Z234" s="91"/>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c r="CM234" s="92"/>
      <c r="CN234" s="92"/>
      <c r="CO234" s="92"/>
      <c r="CP234" s="92"/>
      <c r="CQ234" s="92"/>
      <c r="CR234" s="92"/>
      <c r="CS234" s="92"/>
      <c r="CT234" s="92"/>
      <c r="CU234" s="92"/>
      <c r="CV234" s="92"/>
      <c r="CW234" s="92"/>
      <c r="CX234" s="92"/>
      <c r="CY234" s="92"/>
      <c r="CZ234" s="92"/>
      <c r="DA234" s="92"/>
      <c r="DB234" s="92"/>
      <c r="DC234" s="92"/>
      <c r="DD234" s="92"/>
      <c r="DE234" s="92"/>
      <c r="DF234" s="92"/>
      <c r="DG234" s="92"/>
      <c r="DH234" s="92"/>
      <c r="DI234" s="92"/>
      <c r="DJ234" s="92"/>
      <c r="DK234" s="92"/>
      <c r="DL234" s="92"/>
      <c r="DM234" s="92"/>
      <c r="DN234" s="92"/>
      <c r="DO234" s="92"/>
      <c r="DP234" s="92"/>
      <c r="DQ234" s="92"/>
      <c r="DR234" s="92"/>
      <c r="DS234" s="92"/>
      <c r="DT234" s="92"/>
      <c r="DU234" s="92"/>
      <c r="DV234" s="92"/>
      <c r="DW234" s="92"/>
      <c r="DX234" s="92"/>
      <c r="DY234" s="92"/>
      <c r="DZ234" s="92"/>
      <c r="EA234" s="92"/>
      <c r="EB234" s="92"/>
      <c r="EC234" s="92"/>
      <c r="ED234" s="92"/>
      <c r="EE234" s="92"/>
      <c r="EF234" s="92"/>
      <c r="EG234" s="92"/>
      <c r="EH234" s="92"/>
      <c r="EI234" s="92"/>
      <c r="EJ234" s="92"/>
      <c r="EK234" s="92"/>
      <c r="EL234" s="92"/>
      <c r="EM234" s="92"/>
      <c r="EN234" s="92"/>
      <c r="EO234" s="92"/>
      <c r="EP234" s="92"/>
      <c r="EQ234" s="92"/>
      <c r="ER234" s="92"/>
      <c r="ES234" s="92"/>
      <c r="ET234" s="92"/>
      <c r="EU234" s="92"/>
      <c r="EV234" s="92"/>
      <c r="EW234" s="92"/>
      <c r="EX234" s="92"/>
      <c r="EY234" s="92"/>
      <c r="EZ234" s="92"/>
      <c r="FA234" s="92"/>
      <c r="FB234" s="92"/>
      <c r="FC234" s="92"/>
      <c r="FD234" s="92"/>
      <c r="FE234" s="92"/>
      <c r="FF234" s="92"/>
      <c r="FG234" s="92"/>
      <c r="FH234" s="92"/>
      <c r="FI234" s="92"/>
      <c r="FJ234" s="92"/>
      <c r="FK234" s="92"/>
      <c r="FL234" s="92"/>
      <c r="FM234" s="92"/>
      <c r="FN234" s="92"/>
      <c r="FO234" s="92"/>
      <c r="FP234" s="92"/>
      <c r="FQ234" s="92"/>
      <c r="FR234" s="92"/>
      <c r="FS234" s="92"/>
      <c r="FT234" s="92"/>
      <c r="FU234" s="92"/>
      <c r="FV234" s="92"/>
      <c r="FW234" s="92"/>
      <c r="FX234" s="92"/>
      <c r="FY234" s="92"/>
      <c r="FZ234" s="92"/>
      <c r="GA234" s="92"/>
      <c r="GB234" s="92"/>
      <c r="GC234" s="92"/>
      <c r="GD234" s="92"/>
      <c r="GE234" s="92"/>
      <c r="GF234" s="92"/>
      <c r="GG234" s="92"/>
      <c r="GH234" s="92"/>
      <c r="GI234" s="92"/>
      <c r="GJ234" s="92"/>
      <c r="GK234" s="92"/>
      <c r="GL234" s="92"/>
      <c r="GM234" s="92"/>
      <c r="GN234" s="92"/>
      <c r="GO234" s="92"/>
      <c r="GP234" s="92"/>
      <c r="GQ234" s="92"/>
      <c r="GR234" s="92"/>
      <c r="GS234" s="92"/>
      <c r="GT234" s="92"/>
      <c r="GU234" s="92"/>
      <c r="GV234" s="92"/>
      <c r="GW234" s="92"/>
      <c r="GX234" s="92"/>
      <c r="GY234" s="92"/>
      <c r="GZ234" s="92"/>
      <c r="HA234" s="1"/>
      <c r="HB234" s="1"/>
    </row>
    <row r="235" spans="1:210">
      <c r="A235" s="1"/>
      <c r="B235" s="196"/>
      <c r="C235" s="197"/>
      <c r="D235" s="196"/>
      <c r="E235" s="263"/>
      <c r="F235" s="48"/>
      <c r="G235" s="231"/>
      <c r="H235" s="1"/>
      <c r="I235" s="1" t="str">
        <f t="shared" si="1023"/>
        <v>Оборачиваемость кредиторской задолженности</v>
      </c>
      <c r="J235" s="1"/>
      <c r="K235" s="1"/>
      <c r="L235" s="1"/>
      <c r="M235" s="5"/>
      <c r="N235" s="233" t="str">
        <f t="shared" si="1022"/>
        <v/>
      </c>
      <c r="O235" s="1"/>
      <c r="P235" s="5"/>
      <c r="Q235" s="1" t="s">
        <v>41</v>
      </c>
      <c r="R235" s="1"/>
      <c r="S235" s="5" t="s">
        <v>6</v>
      </c>
      <c r="T235" s="210"/>
      <c r="U235" s="1"/>
      <c r="V235" s="1"/>
      <c r="W235" s="12"/>
      <c r="X235" s="10"/>
      <c r="Y235" s="46"/>
      <c r="Z235" s="91"/>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c r="CM235" s="92"/>
      <c r="CN235" s="92"/>
      <c r="CO235" s="92"/>
      <c r="CP235" s="92"/>
      <c r="CQ235" s="92"/>
      <c r="CR235" s="92"/>
      <c r="CS235" s="92"/>
      <c r="CT235" s="92"/>
      <c r="CU235" s="92"/>
      <c r="CV235" s="92"/>
      <c r="CW235" s="92"/>
      <c r="CX235" s="92"/>
      <c r="CY235" s="92"/>
      <c r="CZ235" s="92"/>
      <c r="DA235" s="92"/>
      <c r="DB235" s="92"/>
      <c r="DC235" s="92"/>
      <c r="DD235" s="92"/>
      <c r="DE235" s="92"/>
      <c r="DF235" s="92"/>
      <c r="DG235" s="92"/>
      <c r="DH235" s="92"/>
      <c r="DI235" s="92"/>
      <c r="DJ235" s="92"/>
      <c r="DK235" s="92"/>
      <c r="DL235" s="92"/>
      <c r="DM235" s="92"/>
      <c r="DN235" s="92"/>
      <c r="DO235" s="92"/>
      <c r="DP235" s="92"/>
      <c r="DQ235" s="92"/>
      <c r="DR235" s="92"/>
      <c r="DS235" s="92"/>
      <c r="DT235" s="92"/>
      <c r="DU235" s="92"/>
      <c r="DV235" s="92"/>
      <c r="DW235" s="92"/>
      <c r="DX235" s="92"/>
      <c r="DY235" s="92"/>
      <c r="DZ235" s="92"/>
      <c r="EA235" s="92"/>
      <c r="EB235" s="92"/>
      <c r="EC235" s="92"/>
      <c r="ED235" s="92"/>
      <c r="EE235" s="92"/>
      <c r="EF235" s="92"/>
      <c r="EG235" s="92"/>
      <c r="EH235" s="92"/>
      <c r="EI235" s="92"/>
      <c r="EJ235" s="92"/>
      <c r="EK235" s="92"/>
      <c r="EL235" s="92"/>
      <c r="EM235" s="92"/>
      <c r="EN235" s="92"/>
      <c r="EO235" s="92"/>
      <c r="EP235" s="92"/>
      <c r="EQ235" s="92"/>
      <c r="ER235" s="92"/>
      <c r="ES235" s="92"/>
      <c r="ET235" s="92"/>
      <c r="EU235" s="92"/>
      <c r="EV235" s="92"/>
      <c r="EW235" s="92"/>
      <c r="EX235" s="92"/>
      <c r="EY235" s="92"/>
      <c r="EZ235" s="92"/>
      <c r="FA235" s="92"/>
      <c r="FB235" s="92"/>
      <c r="FC235" s="92"/>
      <c r="FD235" s="92"/>
      <c r="FE235" s="92"/>
      <c r="FF235" s="92"/>
      <c r="FG235" s="92"/>
      <c r="FH235" s="92"/>
      <c r="FI235" s="92"/>
      <c r="FJ235" s="92"/>
      <c r="FK235" s="92"/>
      <c r="FL235" s="92"/>
      <c r="FM235" s="92"/>
      <c r="FN235" s="92"/>
      <c r="FO235" s="92"/>
      <c r="FP235" s="92"/>
      <c r="FQ235" s="92"/>
      <c r="FR235" s="92"/>
      <c r="FS235" s="92"/>
      <c r="FT235" s="92"/>
      <c r="FU235" s="92"/>
      <c r="FV235" s="92"/>
      <c r="FW235" s="92"/>
      <c r="FX235" s="92"/>
      <c r="FY235" s="92"/>
      <c r="FZ235" s="92"/>
      <c r="GA235" s="92"/>
      <c r="GB235" s="92"/>
      <c r="GC235" s="92"/>
      <c r="GD235" s="92"/>
      <c r="GE235" s="92"/>
      <c r="GF235" s="92"/>
      <c r="GG235" s="92"/>
      <c r="GH235" s="92"/>
      <c r="GI235" s="92"/>
      <c r="GJ235" s="92"/>
      <c r="GK235" s="92"/>
      <c r="GL235" s="92"/>
      <c r="GM235" s="92"/>
      <c r="GN235" s="92"/>
      <c r="GO235" s="92"/>
      <c r="GP235" s="92"/>
      <c r="GQ235" s="92"/>
      <c r="GR235" s="92"/>
      <c r="GS235" s="92"/>
      <c r="GT235" s="92"/>
      <c r="GU235" s="92"/>
      <c r="GV235" s="92"/>
      <c r="GW235" s="92"/>
      <c r="GX235" s="92"/>
      <c r="GY235" s="92"/>
      <c r="GZ235" s="92"/>
      <c r="HA235" s="1"/>
      <c r="HB235" s="1"/>
    </row>
    <row r="236" spans="1:210">
      <c r="A236" s="1"/>
      <c r="B236" s="196"/>
      <c r="C236" s="197"/>
      <c r="D236" s="196"/>
      <c r="E236" s="263"/>
      <c r="F236" s="48"/>
      <c r="G236" s="231"/>
      <c r="H236" s="1"/>
      <c r="I236" s="1" t="str">
        <f t="shared" si="1023"/>
        <v>Оборачиваемость кредиторской задолженности</v>
      </c>
      <c r="J236" s="1"/>
      <c r="K236" s="1"/>
      <c r="L236" s="1"/>
      <c r="M236" s="5"/>
      <c r="N236" s="233" t="str">
        <f t="shared" si="1022"/>
        <v/>
      </c>
      <c r="O236" s="1"/>
      <c r="P236" s="5"/>
      <c r="Q236" s="1" t="s">
        <v>41</v>
      </c>
      <c r="R236" s="1"/>
      <c r="S236" s="5" t="s">
        <v>6</v>
      </c>
      <c r="T236" s="210"/>
      <c r="U236" s="1"/>
      <c r="V236" s="1"/>
      <c r="W236" s="12"/>
      <c r="X236" s="10"/>
      <c r="Y236" s="46"/>
      <c r="Z236" s="91"/>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c r="CM236" s="92"/>
      <c r="CN236" s="92"/>
      <c r="CO236" s="92"/>
      <c r="CP236" s="92"/>
      <c r="CQ236" s="92"/>
      <c r="CR236" s="92"/>
      <c r="CS236" s="92"/>
      <c r="CT236" s="92"/>
      <c r="CU236" s="92"/>
      <c r="CV236" s="92"/>
      <c r="CW236" s="92"/>
      <c r="CX236" s="92"/>
      <c r="CY236" s="92"/>
      <c r="CZ236" s="92"/>
      <c r="DA236" s="92"/>
      <c r="DB236" s="92"/>
      <c r="DC236" s="92"/>
      <c r="DD236" s="92"/>
      <c r="DE236" s="92"/>
      <c r="DF236" s="92"/>
      <c r="DG236" s="92"/>
      <c r="DH236" s="92"/>
      <c r="DI236" s="92"/>
      <c r="DJ236" s="92"/>
      <c r="DK236" s="92"/>
      <c r="DL236" s="92"/>
      <c r="DM236" s="92"/>
      <c r="DN236" s="92"/>
      <c r="DO236" s="92"/>
      <c r="DP236" s="92"/>
      <c r="DQ236" s="92"/>
      <c r="DR236" s="92"/>
      <c r="DS236" s="92"/>
      <c r="DT236" s="92"/>
      <c r="DU236" s="92"/>
      <c r="DV236" s="92"/>
      <c r="DW236" s="92"/>
      <c r="DX236" s="92"/>
      <c r="DY236" s="92"/>
      <c r="DZ236" s="92"/>
      <c r="EA236" s="92"/>
      <c r="EB236" s="92"/>
      <c r="EC236" s="92"/>
      <c r="ED236" s="92"/>
      <c r="EE236" s="92"/>
      <c r="EF236" s="92"/>
      <c r="EG236" s="92"/>
      <c r="EH236" s="92"/>
      <c r="EI236" s="92"/>
      <c r="EJ236" s="92"/>
      <c r="EK236" s="92"/>
      <c r="EL236" s="92"/>
      <c r="EM236" s="92"/>
      <c r="EN236" s="92"/>
      <c r="EO236" s="92"/>
      <c r="EP236" s="92"/>
      <c r="EQ236" s="92"/>
      <c r="ER236" s="92"/>
      <c r="ES236" s="92"/>
      <c r="ET236" s="92"/>
      <c r="EU236" s="92"/>
      <c r="EV236" s="92"/>
      <c r="EW236" s="92"/>
      <c r="EX236" s="92"/>
      <c r="EY236" s="92"/>
      <c r="EZ236" s="92"/>
      <c r="FA236" s="92"/>
      <c r="FB236" s="92"/>
      <c r="FC236" s="92"/>
      <c r="FD236" s="92"/>
      <c r="FE236" s="92"/>
      <c r="FF236" s="92"/>
      <c r="FG236" s="92"/>
      <c r="FH236" s="92"/>
      <c r="FI236" s="92"/>
      <c r="FJ236" s="92"/>
      <c r="FK236" s="92"/>
      <c r="FL236" s="92"/>
      <c r="FM236" s="92"/>
      <c r="FN236" s="92"/>
      <c r="FO236" s="92"/>
      <c r="FP236" s="92"/>
      <c r="FQ236" s="92"/>
      <c r="FR236" s="92"/>
      <c r="FS236" s="92"/>
      <c r="FT236" s="92"/>
      <c r="FU236" s="92"/>
      <c r="FV236" s="92"/>
      <c r="FW236" s="92"/>
      <c r="FX236" s="92"/>
      <c r="FY236" s="92"/>
      <c r="FZ236" s="92"/>
      <c r="GA236" s="92"/>
      <c r="GB236" s="92"/>
      <c r="GC236" s="92"/>
      <c r="GD236" s="92"/>
      <c r="GE236" s="92"/>
      <c r="GF236" s="92"/>
      <c r="GG236" s="92"/>
      <c r="GH236" s="92"/>
      <c r="GI236" s="92"/>
      <c r="GJ236" s="92"/>
      <c r="GK236" s="92"/>
      <c r="GL236" s="92"/>
      <c r="GM236" s="92"/>
      <c r="GN236" s="92"/>
      <c r="GO236" s="92"/>
      <c r="GP236" s="92"/>
      <c r="GQ236" s="92"/>
      <c r="GR236" s="92"/>
      <c r="GS236" s="92"/>
      <c r="GT236" s="92"/>
      <c r="GU236" s="92"/>
      <c r="GV236" s="92"/>
      <c r="GW236" s="92"/>
      <c r="GX236" s="92"/>
      <c r="GY236" s="92"/>
      <c r="GZ236" s="92"/>
      <c r="HA236" s="1"/>
      <c r="HB236" s="1"/>
    </row>
    <row r="237" spans="1:210">
      <c r="A237" s="1"/>
      <c r="B237" s="1"/>
      <c r="C237" s="1"/>
      <c r="D237" s="196"/>
      <c r="E237" s="263"/>
      <c r="F237" s="48"/>
      <c r="G237" s="231"/>
      <c r="H237" s="1"/>
      <c r="I237" s="1" t="str">
        <f t="shared" si="1023"/>
        <v>Оборачиваемость кредиторской задолженности</v>
      </c>
      <c r="J237" s="1"/>
      <c r="K237" s="1"/>
      <c r="L237" s="1"/>
      <c r="M237" s="5"/>
      <c r="N237" s="233" t="str">
        <f t="shared" si="1022"/>
        <v/>
      </c>
      <c r="O237" s="1"/>
      <c r="P237" s="5"/>
      <c r="Q237" s="1" t="s">
        <v>41</v>
      </c>
      <c r="R237" s="1"/>
      <c r="S237" s="5" t="s">
        <v>6</v>
      </c>
      <c r="T237" s="210"/>
      <c r="U237" s="1"/>
      <c r="V237" s="1"/>
      <c r="W237" s="12"/>
      <c r="X237" s="10"/>
      <c r="Y237" s="46"/>
      <c r="Z237" s="91"/>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c r="CM237" s="92"/>
      <c r="CN237" s="92"/>
      <c r="CO237" s="92"/>
      <c r="CP237" s="92"/>
      <c r="CQ237" s="92"/>
      <c r="CR237" s="92"/>
      <c r="CS237" s="92"/>
      <c r="CT237" s="92"/>
      <c r="CU237" s="92"/>
      <c r="CV237" s="92"/>
      <c r="CW237" s="92"/>
      <c r="CX237" s="92"/>
      <c r="CY237" s="92"/>
      <c r="CZ237" s="92"/>
      <c r="DA237" s="92"/>
      <c r="DB237" s="92"/>
      <c r="DC237" s="92"/>
      <c r="DD237" s="92"/>
      <c r="DE237" s="92"/>
      <c r="DF237" s="92"/>
      <c r="DG237" s="92"/>
      <c r="DH237" s="92"/>
      <c r="DI237" s="92"/>
      <c r="DJ237" s="92"/>
      <c r="DK237" s="92"/>
      <c r="DL237" s="92"/>
      <c r="DM237" s="92"/>
      <c r="DN237" s="92"/>
      <c r="DO237" s="92"/>
      <c r="DP237" s="92"/>
      <c r="DQ237" s="92"/>
      <c r="DR237" s="92"/>
      <c r="DS237" s="92"/>
      <c r="DT237" s="92"/>
      <c r="DU237" s="92"/>
      <c r="DV237" s="92"/>
      <c r="DW237" s="92"/>
      <c r="DX237" s="92"/>
      <c r="DY237" s="92"/>
      <c r="DZ237" s="92"/>
      <c r="EA237" s="92"/>
      <c r="EB237" s="92"/>
      <c r="EC237" s="92"/>
      <c r="ED237" s="92"/>
      <c r="EE237" s="92"/>
      <c r="EF237" s="92"/>
      <c r="EG237" s="92"/>
      <c r="EH237" s="92"/>
      <c r="EI237" s="92"/>
      <c r="EJ237" s="92"/>
      <c r="EK237" s="92"/>
      <c r="EL237" s="92"/>
      <c r="EM237" s="92"/>
      <c r="EN237" s="92"/>
      <c r="EO237" s="92"/>
      <c r="EP237" s="92"/>
      <c r="EQ237" s="92"/>
      <c r="ER237" s="92"/>
      <c r="ES237" s="92"/>
      <c r="ET237" s="92"/>
      <c r="EU237" s="92"/>
      <c r="EV237" s="92"/>
      <c r="EW237" s="92"/>
      <c r="EX237" s="92"/>
      <c r="EY237" s="92"/>
      <c r="EZ237" s="92"/>
      <c r="FA237" s="92"/>
      <c r="FB237" s="92"/>
      <c r="FC237" s="92"/>
      <c r="FD237" s="92"/>
      <c r="FE237" s="92"/>
      <c r="FF237" s="92"/>
      <c r="FG237" s="92"/>
      <c r="FH237" s="92"/>
      <c r="FI237" s="92"/>
      <c r="FJ237" s="92"/>
      <c r="FK237" s="92"/>
      <c r="FL237" s="92"/>
      <c r="FM237" s="92"/>
      <c r="FN237" s="92"/>
      <c r="FO237" s="92"/>
      <c r="FP237" s="92"/>
      <c r="FQ237" s="92"/>
      <c r="FR237" s="92"/>
      <c r="FS237" s="92"/>
      <c r="FT237" s="92"/>
      <c r="FU237" s="92"/>
      <c r="FV237" s="92"/>
      <c r="FW237" s="92"/>
      <c r="FX237" s="92"/>
      <c r="FY237" s="92"/>
      <c r="FZ237" s="92"/>
      <c r="GA237" s="92"/>
      <c r="GB237" s="92"/>
      <c r="GC237" s="92"/>
      <c r="GD237" s="92"/>
      <c r="GE237" s="92"/>
      <c r="GF237" s="92"/>
      <c r="GG237" s="92"/>
      <c r="GH237" s="92"/>
      <c r="GI237" s="92"/>
      <c r="GJ237" s="92"/>
      <c r="GK237" s="92"/>
      <c r="GL237" s="92"/>
      <c r="GM237" s="92"/>
      <c r="GN237" s="92"/>
      <c r="GO237" s="92"/>
      <c r="GP237" s="92"/>
      <c r="GQ237" s="92"/>
      <c r="GR237" s="92"/>
      <c r="GS237" s="92"/>
      <c r="GT237" s="92"/>
      <c r="GU237" s="92"/>
      <c r="GV237" s="92"/>
      <c r="GW237" s="92"/>
      <c r="GX237" s="92"/>
      <c r="GY237" s="92"/>
      <c r="GZ237" s="92"/>
      <c r="HA237" s="1"/>
      <c r="HB237" s="1"/>
    </row>
    <row r="238" spans="1:210" ht="4.2" customHeight="1">
      <c r="A238" s="1"/>
      <c r="B238" s="1"/>
      <c r="C238" s="1"/>
      <c r="D238" s="1"/>
      <c r="E238" s="263"/>
      <c r="F238" s="48"/>
      <c r="G238" s="231"/>
      <c r="H238" s="14"/>
      <c r="I238" s="14"/>
      <c r="J238" s="14"/>
      <c r="K238" s="14"/>
      <c r="L238" s="14"/>
      <c r="M238" s="15"/>
      <c r="N238" s="14"/>
      <c r="O238" s="14"/>
      <c r="P238" s="15"/>
      <c r="Q238" s="14"/>
      <c r="R238" s="14"/>
      <c r="S238" s="15"/>
      <c r="T238" s="180"/>
      <c r="U238" s="24"/>
      <c r="V238" s="1"/>
      <c r="W238" s="12"/>
      <c r="X238" s="10"/>
      <c r="Y238" s="46"/>
      <c r="Z238" s="93"/>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1"/>
      <c r="HB238" s="1"/>
    </row>
    <row r="239" spans="1:210" ht="4.2" customHeight="1">
      <c r="A239" s="1"/>
      <c r="B239" s="1"/>
      <c r="C239" s="1"/>
      <c r="D239" s="1"/>
      <c r="E239" s="263"/>
      <c r="F239" s="48"/>
      <c r="G239" s="231"/>
      <c r="H239" s="5"/>
      <c r="I239" s="5"/>
      <c r="J239" s="5"/>
      <c r="K239" s="5"/>
      <c r="L239" s="5"/>
      <c r="M239" s="5"/>
      <c r="N239" s="5"/>
      <c r="O239" s="5"/>
      <c r="P239" s="5"/>
      <c r="Q239" s="5"/>
      <c r="R239" s="5"/>
      <c r="S239" s="5"/>
      <c r="T239" s="208"/>
      <c r="U239" s="24"/>
      <c r="V239" s="1"/>
      <c r="W239" s="12"/>
      <c r="X239" s="10"/>
      <c r="Y239" s="46"/>
      <c r="Z239" s="93"/>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1"/>
      <c r="HB239" s="1"/>
    </row>
    <row r="240" spans="1:210" s="4" customFormat="1">
      <c r="A240" s="3"/>
      <c r="B240" s="196" t="s">
        <v>128</v>
      </c>
      <c r="C240" s="3"/>
      <c r="D240" s="3"/>
      <c r="E240" s="9" t="s">
        <v>27</v>
      </c>
      <c r="F240" s="51"/>
      <c r="G240" s="250"/>
      <c r="H240" s="3" t="str">
        <f>$H$31</f>
        <v>Оплаты за сырье, материалы и проч. с/ст ингредиенты</v>
      </c>
      <c r="I240" s="3"/>
      <c r="J240" s="3"/>
      <c r="K240" s="3"/>
      <c r="L240" s="3"/>
      <c r="M240" s="5"/>
      <c r="N240" s="3" t="str">
        <f>N46</f>
        <v>Продукт-1</v>
      </c>
      <c r="O240" s="3"/>
      <c r="P240" s="5"/>
      <c r="Q240" s="3" t="s">
        <v>26</v>
      </c>
      <c r="R240" s="3"/>
      <c r="S240" s="5"/>
      <c r="T240" s="84"/>
      <c r="U240" s="24"/>
      <c r="V240" s="3"/>
      <c r="W240" s="12">
        <f>SUM($Y240:$HA240)</f>
        <v>0</v>
      </c>
      <c r="X240" s="12"/>
      <c r="Y240" s="46"/>
      <c r="Z240" s="91"/>
      <c r="AA240" s="92">
        <f>IF(AA$8="",0,SUM(AA242:AA253))</f>
        <v>0</v>
      </c>
      <c r="AB240" s="92">
        <f t="shared" ref="AB240" si="1024">IF(AB$8="",0,SUM(AB242:AB253))</f>
        <v>0</v>
      </c>
      <c r="AC240" s="92">
        <f t="shared" ref="AC240" si="1025">IF(AC$8="",0,SUM(AC242:AC253))</f>
        <v>0</v>
      </c>
      <c r="AD240" s="92">
        <f t="shared" ref="AD240" si="1026">IF(AD$8="",0,SUM(AD242:AD253))</f>
        <v>0</v>
      </c>
      <c r="AE240" s="92">
        <f t="shared" ref="AE240:CP240" si="1027">IF(AE$8="",0,SUM(AE242:AE253))</f>
        <v>0</v>
      </c>
      <c r="AF240" s="92">
        <f t="shared" si="1027"/>
        <v>0</v>
      </c>
      <c r="AG240" s="92">
        <f t="shared" si="1027"/>
        <v>0</v>
      </c>
      <c r="AH240" s="92">
        <f t="shared" si="1027"/>
        <v>0</v>
      </c>
      <c r="AI240" s="92">
        <f t="shared" si="1027"/>
        <v>0</v>
      </c>
      <c r="AJ240" s="92">
        <f t="shared" si="1027"/>
        <v>0</v>
      </c>
      <c r="AK240" s="92">
        <f t="shared" si="1027"/>
        <v>0</v>
      </c>
      <c r="AL240" s="92">
        <f t="shared" si="1027"/>
        <v>0</v>
      </c>
      <c r="AM240" s="92">
        <f t="shared" si="1027"/>
        <v>0</v>
      </c>
      <c r="AN240" s="92">
        <f t="shared" si="1027"/>
        <v>0</v>
      </c>
      <c r="AO240" s="92">
        <f t="shared" si="1027"/>
        <v>0</v>
      </c>
      <c r="AP240" s="92">
        <f t="shared" si="1027"/>
        <v>0</v>
      </c>
      <c r="AQ240" s="92">
        <f t="shared" si="1027"/>
        <v>0</v>
      </c>
      <c r="AR240" s="92">
        <f t="shared" si="1027"/>
        <v>0</v>
      </c>
      <c r="AS240" s="92">
        <f t="shared" si="1027"/>
        <v>0</v>
      </c>
      <c r="AT240" s="92">
        <f t="shared" si="1027"/>
        <v>0</v>
      </c>
      <c r="AU240" s="92">
        <f t="shared" si="1027"/>
        <v>0</v>
      </c>
      <c r="AV240" s="92">
        <f t="shared" si="1027"/>
        <v>0</v>
      </c>
      <c r="AW240" s="92">
        <f t="shared" si="1027"/>
        <v>0</v>
      </c>
      <c r="AX240" s="92">
        <f t="shared" si="1027"/>
        <v>0</v>
      </c>
      <c r="AY240" s="92">
        <f t="shared" si="1027"/>
        <v>0</v>
      </c>
      <c r="AZ240" s="92">
        <f t="shared" si="1027"/>
        <v>0</v>
      </c>
      <c r="BA240" s="92">
        <f t="shared" si="1027"/>
        <v>0</v>
      </c>
      <c r="BB240" s="92">
        <f t="shared" si="1027"/>
        <v>0</v>
      </c>
      <c r="BC240" s="92">
        <f t="shared" si="1027"/>
        <v>0</v>
      </c>
      <c r="BD240" s="92">
        <f t="shared" si="1027"/>
        <v>0</v>
      </c>
      <c r="BE240" s="92">
        <f t="shared" si="1027"/>
        <v>0</v>
      </c>
      <c r="BF240" s="92">
        <f t="shared" si="1027"/>
        <v>0</v>
      </c>
      <c r="BG240" s="92">
        <f t="shared" si="1027"/>
        <v>0</v>
      </c>
      <c r="BH240" s="92">
        <f t="shared" si="1027"/>
        <v>0</v>
      </c>
      <c r="BI240" s="92">
        <f t="shared" si="1027"/>
        <v>0</v>
      </c>
      <c r="BJ240" s="92">
        <f t="shared" si="1027"/>
        <v>0</v>
      </c>
      <c r="BK240" s="92">
        <f t="shared" si="1027"/>
        <v>0</v>
      </c>
      <c r="BL240" s="92">
        <f t="shared" si="1027"/>
        <v>0</v>
      </c>
      <c r="BM240" s="92">
        <f t="shared" si="1027"/>
        <v>0</v>
      </c>
      <c r="BN240" s="92">
        <f t="shared" si="1027"/>
        <v>0</v>
      </c>
      <c r="BO240" s="92">
        <f t="shared" si="1027"/>
        <v>0</v>
      </c>
      <c r="BP240" s="92">
        <f t="shared" si="1027"/>
        <v>0</v>
      </c>
      <c r="BQ240" s="92">
        <f t="shared" si="1027"/>
        <v>0</v>
      </c>
      <c r="BR240" s="92">
        <f t="shared" si="1027"/>
        <v>0</v>
      </c>
      <c r="BS240" s="92">
        <f t="shared" si="1027"/>
        <v>0</v>
      </c>
      <c r="BT240" s="92">
        <f t="shared" si="1027"/>
        <v>0</v>
      </c>
      <c r="BU240" s="92">
        <f t="shared" si="1027"/>
        <v>0</v>
      </c>
      <c r="BV240" s="92">
        <f t="shared" si="1027"/>
        <v>0</v>
      </c>
      <c r="BW240" s="92">
        <f t="shared" si="1027"/>
        <v>0</v>
      </c>
      <c r="BX240" s="92">
        <f t="shared" si="1027"/>
        <v>0</v>
      </c>
      <c r="BY240" s="92">
        <f t="shared" si="1027"/>
        <v>0</v>
      </c>
      <c r="BZ240" s="92">
        <f t="shared" si="1027"/>
        <v>0</v>
      </c>
      <c r="CA240" s="92">
        <f t="shared" si="1027"/>
        <v>0</v>
      </c>
      <c r="CB240" s="92">
        <f t="shared" si="1027"/>
        <v>0</v>
      </c>
      <c r="CC240" s="92">
        <f t="shared" si="1027"/>
        <v>0</v>
      </c>
      <c r="CD240" s="92">
        <f t="shared" si="1027"/>
        <v>0</v>
      </c>
      <c r="CE240" s="92">
        <f t="shared" si="1027"/>
        <v>0</v>
      </c>
      <c r="CF240" s="92">
        <f t="shared" si="1027"/>
        <v>0</v>
      </c>
      <c r="CG240" s="92">
        <f t="shared" si="1027"/>
        <v>0</v>
      </c>
      <c r="CH240" s="92">
        <f t="shared" si="1027"/>
        <v>0</v>
      </c>
      <c r="CI240" s="92">
        <f t="shared" si="1027"/>
        <v>0</v>
      </c>
      <c r="CJ240" s="92">
        <f t="shared" si="1027"/>
        <v>0</v>
      </c>
      <c r="CK240" s="92">
        <f t="shared" si="1027"/>
        <v>0</v>
      </c>
      <c r="CL240" s="92">
        <f t="shared" si="1027"/>
        <v>0</v>
      </c>
      <c r="CM240" s="92">
        <f t="shared" si="1027"/>
        <v>0</v>
      </c>
      <c r="CN240" s="92">
        <f t="shared" si="1027"/>
        <v>0</v>
      </c>
      <c r="CO240" s="92">
        <f t="shared" si="1027"/>
        <v>0</v>
      </c>
      <c r="CP240" s="92">
        <f t="shared" si="1027"/>
        <v>0</v>
      </c>
      <c r="CQ240" s="92">
        <f t="shared" ref="CQ240:DG240" si="1028">IF(CQ$8="",0,SUM(CQ242:CQ253))</f>
        <v>0</v>
      </c>
      <c r="CR240" s="92">
        <f t="shared" si="1028"/>
        <v>0</v>
      </c>
      <c r="CS240" s="92">
        <f t="shared" si="1028"/>
        <v>0</v>
      </c>
      <c r="CT240" s="92">
        <f t="shared" si="1028"/>
        <v>0</v>
      </c>
      <c r="CU240" s="92">
        <f t="shared" si="1028"/>
        <v>0</v>
      </c>
      <c r="CV240" s="92">
        <f t="shared" si="1028"/>
        <v>0</v>
      </c>
      <c r="CW240" s="92">
        <f t="shared" si="1028"/>
        <v>0</v>
      </c>
      <c r="CX240" s="92">
        <f t="shared" si="1028"/>
        <v>0</v>
      </c>
      <c r="CY240" s="92">
        <f t="shared" si="1028"/>
        <v>0</v>
      </c>
      <c r="CZ240" s="92">
        <f t="shared" si="1028"/>
        <v>0</v>
      </c>
      <c r="DA240" s="92">
        <f t="shared" si="1028"/>
        <v>0</v>
      </c>
      <c r="DB240" s="92">
        <f t="shared" si="1028"/>
        <v>0</v>
      </c>
      <c r="DC240" s="92">
        <f t="shared" si="1028"/>
        <v>0</v>
      </c>
      <c r="DD240" s="92">
        <f t="shared" si="1028"/>
        <v>0</v>
      </c>
      <c r="DE240" s="92">
        <f t="shared" si="1028"/>
        <v>0</v>
      </c>
      <c r="DF240" s="92">
        <f t="shared" si="1028"/>
        <v>0</v>
      </c>
      <c r="DG240" s="92">
        <f t="shared" si="1028"/>
        <v>0</v>
      </c>
      <c r="DH240" s="92">
        <f t="shared" ref="DH240:FS240" si="1029">IF(DH$8="",0,SUM(DH242:DH253))</f>
        <v>0</v>
      </c>
      <c r="DI240" s="92">
        <f t="shared" si="1029"/>
        <v>0</v>
      </c>
      <c r="DJ240" s="92">
        <f t="shared" si="1029"/>
        <v>0</v>
      </c>
      <c r="DK240" s="92">
        <f t="shared" si="1029"/>
        <v>0</v>
      </c>
      <c r="DL240" s="92">
        <f t="shared" si="1029"/>
        <v>0</v>
      </c>
      <c r="DM240" s="92">
        <f t="shared" si="1029"/>
        <v>0</v>
      </c>
      <c r="DN240" s="92">
        <f t="shared" si="1029"/>
        <v>0</v>
      </c>
      <c r="DO240" s="92">
        <f t="shared" si="1029"/>
        <v>0</v>
      </c>
      <c r="DP240" s="92">
        <f t="shared" si="1029"/>
        <v>0</v>
      </c>
      <c r="DQ240" s="92">
        <f t="shared" si="1029"/>
        <v>0</v>
      </c>
      <c r="DR240" s="92">
        <f t="shared" si="1029"/>
        <v>0</v>
      </c>
      <c r="DS240" s="92">
        <f t="shared" si="1029"/>
        <v>0</v>
      </c>
      <c r="DT240" s="92">
        <f t="shared" si="1029"/>
        <v>0</v>
      </c>
      <c r="DU240" s="92">
        <f t="shared" si="1029"/>
        <v>0</v>
      </c>
      <c r="DV240" s="92">
        <f t="shared" si="1029"/>
        <v>0</v>
      </c>
      <c r="DW240" s="92">
        <f t="shared" si="1029"/>
        <v>0</v>
      </c>
      <c r="DX240" s="92">
        <f t="shared" si="1029"/>
        <v>0</v>
      </c>
      <c r="DY240" s="92">
        <f t="shared" si="1029"/>
        <v>0</v>
      </c>
      <c r="DZ240" s="92">
        <f t="shared" si="1029"/>
        <v>0</v>
      </c>
      <c r="EA240" s="92">
        <f t="shared" si="1029"/>
        <v>0</v>
      </c>
      <c r="EB240" s="92">
        <f t="shared" si="1029"/>
        <v>0</v>
      </c>
      <c r="EC240" s="92">
        <f t="shared" si="1029"/>
        <v>0</v>
      </c>
      <c r="ED240" s="92">
        <f t="shared" si="1029"/>
        <v>0</v>
      </c>
      <c r="EE240" s="92">
        <f t="shared" si="1029"/>
        <v>0</v>
      </c>
      <c r="EF240" s="92">
        <f t="shared" si="1029"/>
        <v>0</v>
      </c>
      <c r="EG240" s="92">
        <f t="shared" si="1029"/>
        <v>0</v>
      </c>
      <c r="EH240" s="92">
        <f t="shared" si="1029"/>
        <v>0</v>
      </c>
      <c r="EI240" s="92">
        <f t="shared" si="1029"/>
        <v>0</v>
      </c>
      <c r="EJ240" s="92">
        <f t="shared" si="1029"/>
        <v>0</v>
      </c>
      <c r="EK240" s="92">
        <f t="shared" si="1029"/>
        <v>0</v>
      </c>
      <c r="EL240" s="92">
        <f t="shared" si="1029"/>
        <v>0</v>
      </c>
      <c r="EM240" s="92">
        <f t="shared" si="1029"/>
        <v>0</v>
      </c>
      <c r="EN240" s="92">
        <f t="shared" si="1029"/>
        <v>0</v>
      </c>
      <c r="EO240" s="92">
        <f t="shared" si="1029"/>
        <v>0</v>
      </c>
      <c r="EP240" s="92">
        <f t="shared" si="1029"/>
        <v>0</v>
      </c>
      <c r="EQ240" s="92">
        <f t="shared" si="1029"/>
        <v>0</v>
      </c>
      <c r="ER240" s="92">
        <f t="shared" si="1029"/>
        <v>0</v>
      </c>
      <c r="ES240" s="92">
        <f t="shared" si="1029"/>
        <v>0</v>
      </c>
      <c r="ET240" s="92">
        <f t="shared" si="1029"/>
        <v>0</v>
      </c>
      <c r="EU240" s="92">
        <f t="shared" si="1029"/>
        <v>0</v>
      </c>
      <c r="EV240" s="92">
        <f t="shared" si="1029"/>
        <v>0</v>
      </c>
      <c r="EW240" s="92">
        <f t="shared" si="1029"/>
        <v>0</v>
      </c>
      <c r="EX240" s="92">
        <f t="shared" si="1029"/>
        <v>0</v>
      </c>
      <c r="EY240" s="92">
        <f t="shared" si="1029"/>
        <v>0</v>
      </c>
      <c r="EZ240" s="92">
        <f t="shared" si="1029"/>
        <v>0</v>
      </c>
      <c r="FA240" s="92">
        <f t="shared" si="1029"/>
        <v>0</v>
      </c>
      <c r="FB240" s="92">
        <f t="shared" si="1029"/>
        <v>0</v>
      </c>
      <c r="FC240" s="92">
        <f t="shared" si="1029"/>
        <v>0</v>
      </c>
      <c r="FD240" s="92">
        <f t="shared" si="1029"/>
        <v>0</v>
      </c>
      <c r="FE240" s="92">
        <f t="shared" si="1029"/>
        <v>0</v>
      </c>
      <c r="FF240" s="92">
        <f t="shared" si="1029"/>
        <v>0</v>
      </c>
      <c r="FG240" s="92">
        <f t="shared" si="1029"/>
        <v>0</v>
      </c>
      <c r="FH240" s="92">
        <f t="shared" si="1029"/>
        <v>0</v>
      </c>
      <c r="FI240" s="92">
        <f t="shared" si="1029"/>
        <v>0</v>
      </c>
      <c r="FJ240" s="92">
        <f t="shared" si="1029"/>
        <v>0</v>
      </c>
      <c r="FK240" s="92">
        <f t="shared" si="1029"/>
        <v>0</v>
      </c>
      <c r="FL240" s="92">
        <f t="shared" si="1029"/>
        <v>0</v>
      </c>
      <c r="FM240" s="92">
        <f t="shared" si="1029"/>
        <v>0</v>
      </c>
      <c r="FN240" s="92">
        <f t="shared" si="1029"/>
        <v>0</v>
      </c>
      <c r="FO240" s="92">
        <f t="shared" si="1029"/>
        <v>0</v>
      </c>
      <c r="FP240" s="92">
        <f t="shared" si="1029"/>
        <v>0</v>
      </c>
      <c r="FQ240" s="92">
        <f t="shared" si="1029"/>
        <v>0</v>
      </c>
      <c r="FR240" s="92">
        <f t="shared" si="1029"/>
        <v>0</v>
      </c>
      <c r="FS240" s="92">
        <f t="shared" si="1029"/>
        <v>0</v>
      </c>
      <c r="FT240" s="92">
        <f t="shared" ref="FT240:GZ240" si="1030">IF(FT$8="",0,SUM(FT242:FT253))</f>
        <v>0</v>
      </c>
      <c r="FU240" s="92">
        <f t="shared" si="1030"/>
        <v>0</v>
      </c>
      <c r="FV240" s="92">
        <f t="shared" si="1030"/>
        <v>0</v>
      </c>
      <c r="FW240" s="92">
        <f t="shared" si="1030"/>
        <v>0</v>
      </c>
      <c r="FX240" s="92">
        <f t="shared" si="1030"/>
        <v>0</v>
      </c>
      <c r="FY240" s="92">
        <f t="shared" si="1030"/>
        <v>0</v>
      </c>
      <c r="FZ240" s="92">
        <f t="shared" si="1030"/>
        <v>0</v>
      </c>
      <c r="GA240" s="92">
        <f t="shared" si="1030"/>
        <v>0</v>
      </c>
      <c r="GB240" s="92">
        <f t="shared" si="1030"/>
        <v>0</v>
      </c>
      <c r="GC240" s="92">
        <f t="shared" si="1030"/>
        <v>0</v>
      </c>
      <c r="GD240" s="92">
        <f t="shared" si="1030"/>
        <v>0</v>
      </c>
      <c r="GE240" s="92">
        <f t="shared" si="1030"/>
        <v>0</v>
      </c>
      <c r="GF240" s="92">
        <f t="shared" si="1030"/>
        <v>0</v>
      </c>
      <c r="GG240" s="92">
        <f t="shared" si="1030"/>
        <v>0</v>
      </c>
      <c r="GH240" s="92">
        <f t="shared" si="1030"/>
        <v>0</v>
      </c>
      <c r="GI240" s="92">
        <f t="shared" si="1030"/>
        <v>0</v>
      </c>
      <c r="GJ240" s="92">
        <f t="shared" si="1030"/>
        <v>0</v>
      </c>
      <c r="GK240" s="92">
        <f t="shared" si="1030"/>
        <v>0</v>
      </c>
      <c r="GL240" s="92">
        <f t="shared" si="1030"/>
        <v>0</v>
      </c>
      <c r="GM240" s="92">
        <f t="shared" si="1030"/>
        <v>0</v>
      </c>
      <c r="GN240" s="92">
        <f t="shared" si="1030"/>
        <v>0</v>
      </c>
      <c r="GO240" s="92">
        <f t="shared" si="1030"/>
        <v>0</v>
      </c>
      <c r="GP240" s="92">
        <f t="shared" si="1030"/>
        <v>0</v>
      </c>
      <c r="GQ240" s="92">
        <f t="shared" si="1030"/>
        <v>0</v>
      </c>
      <c r="GR240" s="92">
        <f t="shared" si="1030"/>
        <v>0</v>
      </c>
      <c r="GS240" s="92">
        <f t="shared" si="1030"/>
        <v>0</v>
      </c>
      <c r="GT240" s="92">
        <f t="shared" si="1030"/>
        <v>0</v>
      </c>
      <c r="GU240" s="92">
        <f t="shared" si="1030"/>
        <v>0</v>
      </c>
      <c r="GV240" s="92">
        <f t="shared" si="1030"/>
        <v>0</v>
      </c>
      <c r="GW240" s="92">
        <f t="shared" si="1030"/>
        <v>0</v>
      </c>
      <c r="GX240" s="92">
        <f t="shared" si="1030"/>
        <v>0</v>
      </c>
      <c r="GY240" s="92">
        <f t="shared" si="1030"/>
        <v>0</v>
      </c>
      <c r="GZ240" s="92">
        <f t="shared" si="1030"/>
        <v>0</v>
      </c>
      <c r="HA240" s="3"/>
      <c r="HB240" s="3"/>
    </row>
    <row r="241" spans="1:210" ht="4.2" customHeight="1">
      <c r="A241" s="1"/>
      <c r="B241" s="1"/>
      <c r="C241" s="1"/>
      <c r="D241" s="1"/>
      <c r="E241" s="263"/>
      <c r="F241" s="48"/>
      <c r="G241" s="250"/>
      <c r="H241" s="33"/>
      <c r="I241" s="33"/>
      <c r="J241" s="33"/>
      <c r="K241" s="33"/>
      <c r="L241" s="33"/>
      <c r="M241" s="17"/>
      <c r="N241" s="33"/>
      <c r="O241" s="33"/>
      <c r="P241" s="17"/>
      <c r="Q241" s="33"/>
      <c r="R241" s="1"/>
      <c r="S241" s="5"/>
      <c r="T241" s="7"/>
      <c r="U241" s="24"/>
      <c r="V241" s="1"/>
      <c r="W241" s="43"/>
      <c r="X241" s="10"/>
      <c r="Y241" s="46"/>
      <c r="Z241" s="93"/>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c r="DF241" s="98"/>
      <c r="DG241" s="98"/>
      <c r="DH241" s="98"/>
      <c r="DI241" s="98"/>
      <c r="DJ241" s="98"/>
      <c r="DK241" s="98"/>
      <c r="DL241" s="98"/>
      <c r="DM241" s="98"/>
      <c r="DN241" s="98"/>
      <c r="DO241" s="98"/>
      <c r="DP241" s="98"/>
      <c r="DQ241" s="98"/>
      <c r="DR241" s="98"/>
      <c r="DS241" s="98"/>
      <c r="DT241" s="98"/>
      <c r="DU241" s="98"/>
      <c r="DV241" s="98"/>
      <c r="DW241" s="98"/>
      <c r="DX241" s="98"/>
      <c r="DY241" s="98"/>
      <c r="DZ241" s="98"/>
      <c r="EA241" s="98"/>
      <c r="EB241" s="98"/>
      <c r="EC241" s="98"/>
      <c r="ED241" s="98"/>
      <c r="EE241" s="98"/>
      <c r="EF241" s="98"/>
      <c r="EG241" s="98"/>
      <c r="EH241" s="98"/>
      <c r="EI241" s="98"/>
      <c r="EJ241" s="98"/>
      <c r="EK241" s="98"/>
      <c r="EL241" s="98"/>
      <c r="EM241" s="98"/>
      <c r="EN241" s="98"/>
      <c r="EO241" s="98"/>
      <c r="EP241" s="98"/>
      <c r="EQ241" s="98"/>
      <c r="ER241" s="98"/>
      <c r="ES241" s="98"/>
      <c r="ET241" s="98"/>
      <c r="EU241" s="98"/>
      <c r="EV241" s="98"/>
      <c r="EW241" s="98"/>
      <c r="EX241" s="98"/>
      <c r="EY241" s="98"/>
      <c r="EZ241" s="98"/>
      <c r="FA241" s="98"/>
      <c r="FB241" s="98"/>
      <c r="FC241" s="98"/>
      <c r="FD241" s="98"/>
      <c r="FE241" s="98"/>
      <c r="FF241" s="98"/>
      <c r="FG241" s="98"/>
      <c r="FH241" s="98"/>
      <c r="FI241" s="98"/>
      <c r="FJ241" s="98"/>
      <c r="FK241" s="98"/>
      <c r="FL241" s="98"/>
      <c r="FM241" s="98"/>
      <c r="FN241" s="98"/>
      <c r="FO241" s="98"/>
      <c r="FP241" s="98"/>
      <c r="FQ241" s="98"/>
      <c r="FR241" s="98"/>
      <c r="FS241" s="98"/>
      <c r="FT241" s="98"/>
      <c r="FU241" s="98"/>
      <c r="FV241" s="98"/>
      <c r="FW241" s="98"/>
      <c r="FX241" s="98"/>
      <c r="FY241" s="98"/>
      <c r="FZ241" s="98"/>
      <c r="GA241" s="98"/>
      <c r="GB241" s="98"/>
      <c r="GC241" s="98"/>
      <c r="GD241" s="98"/>
      <c r="GE241" s="98"/>
      <c r="GF241" s="98"/>
      <c r="GG241" s="98"/>
      <c r="GH241" s="98"/>
      <c r="GI241" s="98"/>
      <c r="GJ241" s="98"/>
      <c r="GK241" s="98"/>
      <c r="GL241" s="98"/>
      <c r="GM241" s="98"/>
      <c r="GN241" s="98"/>
      <c r="GO241" s="98"/>
      <c r="GP241" s="98"/>
      <c r="GQ241" s="98"/>
      <c r="GR241" s="98"/>
      <c r="GS241" s="98"/>
      <c r="GT241" s="98"/>
      <c r="GU241" s="98"/>
      <c r="GV241" s="98"/>
      <c r="GW241" s="98"/>
      <c r="GX241" s="98"/>
      <c r="GY241" s="98"/>
      <c r="GZ241" s="98"/>
      <c r="HA241" s="1"/>
      <c r="HB241" s="1"/>
    </row>
    <row r="242" spans="1:210" ht="4.2" customHeight="1">
      <c r="A242" s="1"/>
      <c r="B242" s="1"/>
      <c r="C242" s="1"/>
      <c r="D242" s="1"/>
      <c r="E242" s="263"/>
      <c r="F242" s="48"/>
      <c r="G242" s="231"/>
      <c r="H242" s="14"/>
      <c r="I242" s="14"/>
      <c r="J242" s="14"/>
      <c r="K242" s="14"/>
      <c r="L242" s="14"/>
      <c r="M242" s="15"/>
      <c r="N242" s="14"/>
      <c r="O242" s="14"/>
      <c r="P242" s="15"/>
      <c r="Q242" s="14"/>
      <c r="R242" s="14"/>
      <c r="S242" s="15"/>
      <c r="T242" s="180"/>
      <c r="U242" s="24"/>
      <c r="V242" s="1"/>
      <c r="W242" s="12"/>
      <c r="X242" s="10"/>
      <c r="Y242" s="46"/>
      <c r="Z242" s="93"/>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1"/>
      <c r="HB242" s="1"/>
    </row>
    <row r="243" spans="1:210" s="239" customFormat="1" ht="10.199999999999999">
      <c r="A243" s="228"/>
      <c r="B243" s="229" t="s">
        <v>128</v>
      </c>
      <c r="C243" s="230"/>
      <c r="D243" s="229"/>
      <c r="E243" s="270"/>
      <c r="F243" s="116"/>
      <c r="G243" s="231"/>
      <c r="H243" s="228"/>
      <c r="I243" s="228" t="str">
        <f>$H$31</f>
        <v>Оплаты за сырье, материалы и проч. с/ст ингредиенты</v>
      </c>
      <c r="J243" s="228"/>
      <c r="K243" s="228"/>
      <c r="L243" s="228"/>
      <c r="M243" s="232"/>
      <c r="N243" s="233" t="str">
        <f t="shared" ref="N243:N252" si="1031">IF(N124="","",N124)</f>
        <v/>
      </c>
      <c r="O243" s="228"/>
      <c r="P243" s="231"/>
      <c r="Q243" s="228" t="s">
        <v>26</v>
      </c>
      <c r="R243" s="228"/>
      <c r="S243" s="235"/>
      <c r="T243" s="228"/>
      <c r="U243" s="228"/>
      <c r="V243" s="228"/>
      <c r="W243" s="235">
        <f t="shared" ref="W243:W252" si="1032">SUM($Y243:$HA243)</f>
        <v>0</v>
      </c>
      <c r="X243" s="236"/>
      <c r="Y243" s="231"/>
      <c r="Z243" s="237"/>
      <c r="AA243" s="249">
        <f t="shared" ref="AA243:BF243" si="1033">IF(AA$8="",0,IF(AA$1=1,SUMIFS(217:217,$1:$1,"&gt;="&amp;1,$1:$1,"&lt;="&amp;INT(-$T228/30))+(-$T228/30-INT(-$T228/30))*SUMIFS(217:217,$1:$1,INT(-$T228/30)+1),0)+(-$T228/30-INT(-$T228/30))*SUMIFS(217:217,$1:$1,AA$1+INT(-$T228/30)+1)+(INT(-$T228/30)+1+$T228/30)*SUMIFS(217:217,$1:$1,AA$1+INT(-$T228/30)))</f>
        <v>0</v>
      </c>
      <c r="AB243" s="249">
        <f t="shared" si="1033"/>
        <v>0</v>
      </c>
      <c r="AC243" s="249">
        <f t="shared" si="1033"/>
        <v>0</v>
      </c>
      <c r="AD243" s="249">
        <f t="shared" si="1033"/>
        <v>0</v>
      </c>
      <c r="AE243" s="249">
        <f t="shared" si="1033"/>
        <v>0</v>
      </c>
      <c r="AF243" s="249">
        <f t="shared" si="1033"/>
        <v>0</v>
      </c>
      <c r="AG243" s="249">
        <f t="shared" si="1033"/>
        <v>0</v>
      </c>
      <c r="AH243" s="249">
        <f t="shared" si="1033"/>
        <v>0</v>
      </c>
      <c r="AI243" s="249">
        <f t="shared" si="1033"/>
        <v>0</v>
      </c>
      <c r="AJ243" s="249">
        <f t="shared" si="1033"/>
        <v>0</v>
      </c>
      <c r="AK243" s="249">
        <f t="shared" si="1033"/>
        <v>0</v>
      </c>
      <c r="AL243" s="249">
        <f t="shared" si="1033"/>
        <v>0</v>
      </c>
      <c r="AM243" s="249">
        <f t="shared" si="1033"/>
        <v>0</v>
      </c>
      <c r="AN243" s="249">
        <f t="shared" si="1033"/>
        <v>0</v>
      </c>
      <c r="AO243" s="249">
        <f t="shared" si="1033"/>
        <v>0</v>
      </c>
      <c r="AP243" s="249">
        <f t="shared" si="1033"/>
        <v>0</v>
      </c>
      <c r="AQ243" s="249">
        <f t="shared" si="1033"/>
        <v>0</v>
      </c>
      <c r="AR243" s="249">
        <f t="shared" si="1033"/>
        <v>0</v>
      </c>
      <c r="AS243" s="249">
        <f t="shared" si="1033"/>
        <v>0</v>
      </c>
      <c r="AT243" s="249">
        <f t="shared" si="1033"/>
        <v>0</v>
      </c>
      <c r="AU243" s="249">
        <f t="shared" si="1033"/>
        <v>0</v>
      </c>
      <c r="AV243" s="249">
        <f t="shared" si="1033"/>
        <v>0</v>
      </c>
      <c r="AW243" s="249">
        <f t="shared" si="1033"/>
        <v>0</v>
      </c>
      <c r="AX243" s="249">
        <f t="shared" si="1033"/>
        <v>0</v>
      </c>
      <c r="AY243" s="249">
        <f t="shared" si="1033"/>
        <v>0</v>
      </c>
      <c r="AZ243" s="249">
        <f t="shared" si="1033"/>
        <v>0</v>
      </c>
      <c r="BA243" s="249">
        <f t="shared" si="1033"/>
        <v>0</v>
      </c>
      <c r="BB243" s="249">
        <f t="shared" si="1033"/>
        <v>0</v>
      </c>
      <c r="BC243" s="249">
        <f t="shared" si="1033"/>
        <v>0</v>
      </c>
      <c r="BD243" s="249">
        <f t="shared" si="1033"/>
        <v>0</v>
      </c>
      <c r="BE243" s="249">
        <f t="shared" si="1033"/>
        <v>0</v>
      </c>
      <c r="BF243" s="249">
        <f t="shared" si="1033"/>
        <v>0</v>
      </c>
      <c r="BG243" s="249">
        <f t="shared" ref="BG243:CL243" si="1034">IF(BG$8="",0,IF(BG$1=1,SUMIFS(217:217,$1:$1,"&gt;="&amp;1,$1:$1,"&lt;="&amp;INT(-$T228/30))+(-$T228/30-INT(-$T228/30))*SUMIFS(217:217,$1:$1,INT(-$T228/30)+1),0)+(-$T228/30-INT(-$T228/30))*SUMIFS(217:217,$1:$1,BG$1+INT(-$T228/30)+1)+(INT(-$T228/30)+1+$T228/30)*SUMIFS(217:217,$1:$1,BG$1+INT(-$T228/30)))</f>
        <v>0</v>
      </c>
      <c r="BH243" s="249">
        <f t="shared" si="1034"/>
        <v>0</v>
      </c>
      <c r="BI243" s="249">
        <f t="shared" si="1034"/>
        <v>0</v>
      </c>
      <c r="BJ243" s="249">
        <f t="shared" si="1034"/>
        <v>0</v>
      </c>
      <c r="BK243" s="249">
        <f t="shared" si="1034"/>
        <v>0</v>
      </c>
      <c r="BL243" s="249">
        <f t="shared" si="1034"/>
        <v>0</v>
      </c>
      <c r="BM243" s="249">
        <f t="shared" si="1034"/>
        <v>0</v>
      </c>
      <c r="BN243" s="249">
        <f t="shared" si="1034"/>
        <v>0</v>
      </c>
      <c r="BO243" s="249">
        <f t="shared" si="1034"/>
        <v>0</v>
      </c>
      <c r="BP243" s="249">
        <f t="shared" si="1034"/>
        <v>0</v>
      </c>
      <c r="BQ243" s="249">
        <f t="shared" si="1034"/>
        <v>0</v>
      </c>
      <c r="BR243" s="249">
        <f t="shared" si="1034"/>
        <v>0</v>
      </c>
      <c r="BS243" s="249">
        <f t="shared" si="1034"/>
        <v>0</v>
      </c>
      <c r="BT243" s="249">
        <f t="shared" si="1034"/>
        <v>0</v>
      </c>
      <c r="BU243" s="249">
        <f t="shared" si="1034"/>
        <v>0</v>
      </c>
      <c r="BV243" s="249">
        <f t="shared" si="1034"/>
        <v>0</v>
      </c>
      <c r="BW243" s="249">
        <f t="shared" si="1034"/>
        <v>0</v>
      </c>
      <c r="BX243" s="249">
        <f t="shared" si="1034"/>
        <v>0</v>
      </c>
      <c r="BY243" s="249">
        <f t="shared" si="1034"/>
        <v>0</v>
      </c>
      <c r="BZ243" s="249">
        <f t="shared" si="1034"/>
        <v>0</v>
      </c>
      <c r="CA243" s="249">
        <f t="shared" si="1034"/>
        <v>0</v>
      </c>
      <c r="CB243" s="249">
        <f t="shared" si="1034"/>
        <v>0</v>
      </c>
      <c r="CC243" s="249">
        <f t="shared" si="1034"/>
        <v>0</v>
      </c>
      <c r="CD243" s="249">
        <f t="shared" si="1034"/>
        <v>0</v>
      </c>
      <c r="CE243" s="249">
        <f t="shared" si="1034"/>
        <v>0</v>
      </c>
      <c r="CF243" s="249">
        <f t="shared" si="1034"/>
        <v>0</v>
      </c>
      <c r="CG243" s="249">
        <f t="shared" si="1034"/>
        <v>0</v>
      </c>
      <c r="CH243" s="249">
        <f t="shared" si="1034"/>
        <v>0</v>
      </c>
      <c r="CI243" s="249">
        <f t="shared" si="1034"/>
        <v>0</v>
      </c>
      <c r="CJ243" s="249">
        <f t="shared" si="1034"/>
        <v>0</v>
      </c>
      <c r="CK243" s="249">
        <f t="shared" si="1034"/>
        <v>0</v>
      </c>
      <c r="CL243" s="249">
        <f t="shared" si="1034"/>
        <v>0</v>
      </c>
      <c r="CM243" s="249">
        <f t="shared" ref="CM243:DG243" si="1035">IF(CM$8="",0,IF(CM$1=1,SUMIFS(217:217,$1:$1,"&gt;="&amp;1,$1:$1,"&lt;="&amp;INT(-$T228/30))+(-$T228/30-INT(-$T228/30))*SUMIFS(217:217,$1:$1,INT(-$T228/30)+1),0)+(-$T228/30-INT(-$T228/30))*SUMIFS(217:217,$1:$1,CM$1+INT(-$T228/30)+1)+(INT(-$T228/30)+1+$T228/30)*SUMIFS(217:217,$1:$1,CM$1+INT(-$T228/30)))</f>
        <v>0</v>
      </c>
      <c r="CN243" s="249">
        <f t="shared" si="1035"/>
        <v>0</v>
      </c>
      <c r="CO243" s="249">
        <f t="shared" si="1035"/>
        <v>0</v>
      </c>
      <c r="CP243" s="249">
        <f t="shared" si="1035"/>
        <v>0</v>
      </c>
      <c r="CQ243" s="249">
        <f t="shared" si="1035"/>
        <v>0</v>
      </c>
      <c r="CR243" s="249">
        <f t="shared" si="1035"/>
        <v>0</v>
      </c>
      <c r="CS243" s="249">
        <f t="shared" si="1035"/>
        <v>0</v>
      </c>
      <c r="CT243" s="249">
        <f t="shared" si="1035"/>
        <v>0</v>
      </c>
      <c r="CU243" s="249">
        <f t="shared" si="1035"/>
        <v>0</v>
      </c>
      <c r="CV243" s="249">
        <f t="shared" si="1035"/>
        <v>0</v>
      </c>
      <c r="CW243" s="249">
        <f t="shared" si="1035"/>
        <v>0</v>
      </c>
      <c r="CX243" s="249">
        <f t="shared" si="1035"/>
        <v>0</v>
      </c>
      <c r="CY243" s="249">
        <f t="shared" si="1035"/>
        <v>0</v>
      </c>
      <c r="CZ243" s="249">
        <f t="shared" si="1035"/>
        <v>0</v>
      </c>
      <c r="DA243" s="249">
        <f t="shared" si="1035"/>
        <v>0</v>
      </c>
      <c r="DB243" s="249">
        <f t="shared" si="1035"/>
        <v>0</v>
      </c>
      <c r="DC243" s="249">
        <f t="shared" si="1035"/>
        <v>0</v>
      </c>
      <c r="DD243" s="249">
        <f t="shared" si="1035"/>
        <v>0</v>
      </c>
      <c r="DE243" s="249">
        <f t="shared" si="1035"/>
        <v>0</v>
      </c>
      <c r="DF243" s="249">
        <f t="shared" si="1035"/>
        <v>0</v>
      </c>
      <c r="DG243" s="249">
        <f t="shared" si="1035"/>
        <v>0</v>
      </c>
      <c r="DH243" s="249">
        <f t="shared" ref="DH243:FS243" si="1036">IF(DH$8="",0,IF(DH$1=1,SUMIFS(217:217,$1:$1,"&gt;="&amp;1,$1:$1,"&lt;="&amp;INT(-$T228/30))+(-$T228/30-INT(-$T228/30))*SUMIFS(217:217,$1:$1,INT(-$T228/30)+1),0)+(-$T228/30-INT(-$T228/30))*SUMIFS(217:217,$1:$1,DH$1+INT(-$T228/30)+1)+(INT(-$T228/30)+1+$T228/30)*SUMIFS(217:217,$1:$1,DH$1+INT(-$T228/30)))</f>
        <v>0</v>
      </c>
      <c r="DI243" s="249">
        <f t="shared" si="1036"/>
        <v>0</v>
      </c>
      <c r="DJ243" s="249">
        <f t="shared" si="1036"/>
        <v>0</v>
      </c>
      <c r="DK243" s="249">
        <f t="shared" si="1036"/>
        <v>0</v>
      </c>
      <c r="DL243" s="249">
        <f t="shared" si="1036"/>
        <v>0</v>
      </c>
      <c r="DM243" s="249">
        <f t="shared" si="1036"/>
        <v>0</v>
      </c>
      <c r="DN243" s="249">
        <f t="shared" si="1036"/>
        <v>0</v>
      </c>
      <c r="DO243" s="249">
        <f t="shared" si="1036"/>
        <v>0</v>
      </c>
      <c r="DP243" s="249">
        <f t="shared" si="1036"/>
        <v>0</v>
      </c>
      <c r="DQ243" s="249">
        <f t="shared" si="1036"/>
        <v>0</v>
      </c>
      <c r="DR243" s="249">
        <f t="shared" si="1036"/>
        <v>0</v>
      </c>
      <c r="DS243" s="249">
        <f t="shared" si="1036"/>
        <v>0</v>
      </c>
      <c r="DT243" s="249">
        <f t="shared" si="1036"/>
        <v>0</v>
      </c>
      <c r="DU243" s="249">
        <f t="shared" si="1036"/>
        <v>0</v>
      </c>
      <c r="DV243" s="249">
        <f t="shared" si="1036"/>
        <v>0</v>
      </c>
      <c r="DW243" s="249">
        <f t="shared" si="1036"/>
        <v>0</v>
      </c>
      <c r="DX243" s="249">
        <f t="shared" si="1036"/>
        <v>0</v>
      </c>
      <c r="DY243" s="249">
        <f t="shared" si="1036"/>
        <v>0</v>
      </c>
      <c r="DZ243" s="249">
        <f t="shared" si="1036"/>
        <v>0</v>
      </c>
      <c r="EA243" s="249">
        <f t="shared" si="1036"/>
        <v>0</v>
      </c>
      <c r="EB243" s="249">
        <f t="shared" si="1036"/>
        <v>0</v>
      </c>
      <c r="EC243" s="249">
        <f t="shared" si="1036"/>
        <v>0</v>
      </c>
      <c r="ED243" s="249">
        <f t="shared" si="1036"/>
        <v>0</v>
      </c>
      <c r="EE243" s="249">
        <f t="shared" si="1036"/>
        <v>0</v>
      </c>
      <c r="EF243" s="249">
        <f t="shared" si="1036"/>
        <v>0</v>
      </c>
      <c r="EG243" s="249">
        <f t="shared" si="1036"/>
        <v>0</v>
      </c>
      <c r="EH243" s="249">
        <f t="shared" si="1036"/>
        <v>0</v>
      </c>
      <c r="EI243" s="249">
        <f t="shared" si="1036"/>
        <v>0</v>
      </c>
      <c r="EJ243" s="249">
        <f t="shared" si="1036"/>
        <v>0</v>
      </c>
      <c r="EK243" s="249">
        <f t="shared" si="1036"/>
        <v>0</v>
      </c>
      <c r="EL243" s="249">
        <f t="shared" si="1036"/>
        <v>0</v>
      </c>
      <c r="EM243" s="249">
        <f t="shared" si="1036"/>
        <v>0</v>
      </c>
      <c r="EN243" s="249">
        <f t="shared" si="1036"/>
        <v>0</v>
      </c>
      <c r="EO243" s="249">
        <f t="shared" si="1036"/>
        <v>0</v>
      </c>
      <c r="EP243" s="249">
        <f t="shared" si="1036"/>
        <v>0</v>
      </c>
      <c r="EQ243" s="249">
        <f t="shared" si="1036"/>
        <v>0</v>
      </c>
      <c r="ER243" s="249">
        <f t="shared" si="1036"/>
        <v>0</v>
      </c>
      <c r="ES243" s="249">
        <f t="shared" si="1036"/>
        <v>0</v>
      </c>
      <c r="ET243" s="249">
        <f t="shared" si="1036"/>
        <v>0</v>
      </c>
      <c r="EU243" s="249">
        <f t="shared" si="1036"/>
        <v>0</v>
      </c>
      <c r="EV243" s="249">
        <f t="shared" si="1036"/>
        <v>0</v>
      </c>
      <c r="EW243" s="249">
        <f t="shared" si="1036"/>
        <v>0</v>
      </c>
      <c r="EX243" s="249">
        <f t="shared" si="1036"/>
        <v>0</v>
      </c>
      <c r="EY243" s="249">
        <f t="shared" si="1036"/>
        <v>0</v>
      </c>
      <c r="EZ243" s="249">
        <f t="shared" si="1036"/>
        <v>0</v>
      </c>
      <c r="FA243" s="249">
        <f t="shared" si="1036"/>
        <v>0</v>
      </c>
      <c r="FB243" s="249">
        <f t="shared" si="1036"/>
        <v>0</v>
      </c>
      <c r="FC243" s="249">
        <f t="shared" si="1036"/>
        <v>0</v>
      </c>
      <c r="FD243" s="249">
        <f t="shared" si="1036"/>
        <v>0</v>
      </c>
      <c r="FE243" s="249">
        <f t="shared" si="1036"/>
        <v>0</v>
      </c>
      <c r="FF243" s="249">
        <f t="shared" si="1036"/>
        <v>0</v>
      </c>
      <c r="FG243" s="249">
        <f t="shared" si="1036"/>
        <v>0</v>
      </c>
      <c r="FH243" s="249">
        <f t="shared" si="1036"/>
        <v>0</v>
      </c>
      <c r="FI243" s="249">
        <f t="shared" si="1036"/>
        <v>0</v>
      </c>
      <c r="FJ243" s="249">
        <f t="shared" si="1036"/>
        <v>0</v>
      </c>
      <c r="FK243" s="249">
        <f t="shared" si="1036"/>
        <v>0</v>
      </c>
      <c r="FL243" s="249">
        <f t="shared" si="1036"/>
        <v>0</v>
      </c>
      <c r="FM243" s="249">
        <f t="shared" si="1036"/>
        <v>0</v>
      </c>
      <c r="FN243" s="249">
        <f t="shared" si="1036"/>
        <v>0</v>
      </c>
      <c r="FO243" s="249">
        <f t="shared" si="1036"/>
        <v>0</v>
      </c>
      <c r="FP243" s="249">
        <f t="shared" si="1036"/>
        <v>0</v>
      </c>
      <c r="FQ243" s="249">
        <f t="shared" si="1036"/>
        <v>0</v>
      </c>
      <c r="FR243" s="249">
        <f t="shared" si="1036"/>
        <v>0</v>
      </c>
      <c r="FS243" s="249">
        <f t="shared" si="1036"/>
        <v>0</v>
      </c>
      <c r="FT243" s="249">
        <f t="shared" ref="FT243:GZ243" si="1037">IF(FT$8="",0,IF(FT$1=1,SUMIFS(217:217,$1:$1,"&gt;="&amp;1,$1:$1,"&lt;="&amp;INT(-$T228/30))+(-$T228/30-INT(-$T228/30))*SUMIFS(217:217,$1:$1,INT(-$T228/30)+1),0)+(-$T228/30-INT(-$T228/30))*SUMIFS(217:217,$1:$1,FT$1+INT(-$T228/30)+1)+(INT(-$T228/30)+1+$T228/30)*SUMIFS(217:217,$1:$1,FT$1+INT(-$T228/30)))</f>
        <v>0</v>
      </c>
      <c r="FU243" s="249">
        <f t="shared" si="1037"/>
        <v>0</v>
      </c>
      <c r="FV243" s="249">
        <f t="shared" si="1037"/>
        <v>0</v>
      </c>
      <c r="FW243" s="249">
        <f t="shared" si="1037"/>
        <v>0</v>
      </c>
      <c r="FX243" s="249">
        <f t="shared" si="1037"/>
        <v>0</v>
      </c>
      <c r="FY243" s="249">
        <f t="shared" si="1037"/>
        <v>0</v>
      </c>
      <c r="FZ243" s="249">
        <f t="shared" si="1037"/>
        <v>0</v>
      </c>
      <c r="GA243" s="249">
        <f t="shared" si="1037"/>
        <v>0</v>
      </c>
      <c r="GB243" s="249">
        <f t="shared" si="1037"/>
        <v>0</v>
      </c>
      <c r="GC243" s="249">
        <f t="shared" si="1037"/>
        <v>0</v>
      </c>
      <c r="GD243" s="249">
        <f t="shared" si="1037"/>
        <v>0</v>
      </c>
      <c r="GE243" s="249">
        <f t="shared" si="1037"/>
        <v>0</v>
      </c>
      <c r="GF243" s="249">
        <f t="shared" si="1037"/>
        <v>0</v>
      </c>
      <c r="GG243" s="249">
        <f t="shared" si="1037"/>
        <v>0</v>
      </c>
      <c r="GH243" s="249">
        <f t="shared" si="1037"/>
        <v>0</v>
      </c>
      <c r="GI243" s="249">
        <f t="shared" si="1037"/>
        <v>0</v>
      </c>
      <c r="GJ243" s="249">
        <f t="shared" si="1037"/>
        <v>0</v>
      </c>
      <c r="GK243" s="249">
        <f t="shared" si="1037"/>
        <v>0</v>
      </c>
      <c r="GL243" s="249">
        <f t="shared" si="1037"/>
        <v>0</v>
      </c>
      <c r="GM243" s="249">
        <f t="shared" si="1037"/>
        <v>0</v>
      </c>
      <c r="GN243" s="249">
        <f t="shared" si="1037"/>
        <v>0</v>
      </c>
      <c r="GO243" s="249">
        <f t="shared" si="1037"/>
        <v>0</v>
      </c>
      <c r="GP243" s="249">
        <f t="shared" si="1037"/>
        <v>0</v>
      </c>
      <c r="GQ243" s="249">
        <f t="shared" si="1037"/>
        <v>0</v>
      </c>
      <c r="GR243" s="249">
        <f t="shared" si="1037"/>
        <v>0</v>
      </c>
      <c r="GS243" s="249">
        <f t="shared" si="1037"/>
        <v>0</v>
      </c>
      <c r="GT243" s="249">
        <f t="shared" si="1037"/>
        <v>0</v>
      </c>
      <c r="GU243" s="249">
        <f t="shared" si="1037"/>
        <v>0</v>
      </c>
      <c r="GV243" s="249">
        <f t="shared" si="1037"/>
        <v>0</v>
      </c>
      <c r="GW243" s="249">
        <f t="shared" si="1037"/>
        <v>0</v>
      </c>
      <c r="GX243" s="249">
        <f t="shared" si="1037"/>
        <v>0</v>
      </c>
      <c r="GY243" s="249">
        <f t="shared" si="1037"/>
        <v>0</v>
      </c>
      <c r="GZ243" s="249">
        <f t="shared" si="1037"/>
        <v>0</v>
      </c>
      <c r="HA243" s="228"/>
      <c r="HB243" s="228"/>
    </row>
    <row r="244" spans="1:210" s="239" customFormat="1" ht="10.199999999999999">
      <c r="A244" s="228"/>
      <c r="B244" s="229"/>
      <c r="C244" s="230"/>
      <c r="D244" s="229"/>
      <c r="E244" s="270"/>
      <c r="F244" s="116"/>
      <c r="G244" s="231"/>
      <c r="H244" s="228"/>
      <c r="I244" s="228" t="str">
        <f t="shared" ref="I244:I252" si="1038">$H$31</f>
        <v>Оплаты за сырье, материалы и проч. с/ст ингредиенты</v>
      </c>
      <c r="J244" s="228"/>
      <c r="K244" s="228"/>
      <c r="L244" s="228"/>
      <c r="M244" s="232"/>
      <c r="N244" s="233" t="str">
        <f t="shared" si="1031"/>
        <v/>
      </c>
      <c r="O244" s="228"/>
      <c r="P244" s="231"/>
      <c r="Q244" s="228" t="s">
        <v>26</v>
      </c>
      <c r="R244" s="228"/>
      <c r="S244" s="235"/>
      <c r="T244" s="228"/>
      <c r="U244" s="228"/>
      <c r="V244" s="228"/>
      <c r="W244" s="235">
        <f t="shared" si="1032"/>
        <v>0</v>
      </c>
      <c r="X244" s="236"/>
      <c r="Y244" s="231"/>
      <c r="Z244" s="237"/>
      <c r="AA244" s="249">
        <f t="shared" ref="AA244:BF244" si="1039">IF(AA$8="",0,IF(AA$1=1,SUMIFS(218:218,$1:$1,"&gt;="&amp;1,$1:$1,"&lt;="&amp;INT(-$T229/30))+(-$T229/30-INT(-$T229/30))*SUMIFS(218:218,$1:$1,INT(-$T229/30)+1),0)+(-$T229/30-INT(-$T229/30))*SUMIFS(218:218,$1:$1,AA$1+INT(-$T229/30)+1)+(INT(-$T229/30)+1+$T229/30)*SUMIFS(218:218,$1:$1,AA$1+INT(-$T229/30)))</f>
        <v>0</v>
      </c>
      <c r="AB244" s="249">
        <f t="shared" si="1039"/>
        <v>0</v>
      </c>
      <c r="AC244" s="249">
        <f t="shared" si="1039"/>
        <v>0</v>
      </c>
      <c r="AD244" s="249">
        <f t="shared" si="1039"/>
        <v>0</v>
      </c>
      <c r="AE244" s="249">
        <f t="shared" si="1039"/>
        <v>0</v>
      </c>
      <c r="AF244" s="249">
        <f t="shared" si="1039"/>
        <v>0</v>
      </c>
      <c r="AG244" s="249">
        <f t="shared" si="1039"/>
        <v>0</v>
      </c>
      <c r="AH244" s="249">
        <f t="shared" si="1039"/>
        <v>0</v>
      </c>
      <c r="AI244" s="249">
        <f t="shared" si="1039"/>
        <v>0</v>
      </c>
      <c r="AJ244" s="249">
        <f t="shared" si="1039"/>
        <v>0</v>
      </c>
      <c r="AK244" s="249">
        <f t="shared" si="1039"/>
        <v>0</v>
      </c>
      <c r="AL244" s="249">
        <f t="shared" si="1039"/>
        <v>0</v>
      </c>
      <c r="AM244" s="249">
        <f t="shared" si="1039"/>
        <v>0</v>
      </c>
      <c r="AN244" s="249">
        <f t="shared" si="1039"/>
        <v>0</v>
      </c>
      <c r="AO244" s="249">
        <f t="shared" si="1039"/>
        <v>0</v>
      </c>
      <c r="AP244" s="249">
        <f t="shared" si="1039"/>
        <v>0</v>
      </c>
      <c r="AQ244" s="249">
        <f t="shared" si="1039"/>
        <v>0</v>
      </c>
      <c r="AR244" s="249">
        <f t="shared" si="1039"/>
        <v>0</v>
      </c>
      <c r="AS244" s="249">
        <f t="shared" si="1039"/>
        <v>0</v>
      </c>
      <c r="AT244" s="249">
        <f t="shared" si="1039"/>
        <v>0</v>
      </c>
      <c r="AU244" s="249">
        <f t="shared" si="1039"/>
        <v>0</v>
      </c>
      <c r="AV244" s="249">
        <f t="shared" si="1039"/>
        <v>0</v>
      </c>
      <c r="AW244" s="249">
        <f t="shared" si="1039"/>
        <v>0</v>
      </c>
      <c r="AX244" s="249">
        <f t="shared" si="1039"/>
        <v>0</v>
      </c>
      <c r="AY244" s="249">
        <f t="shared" si="1039"/>
        <v>0</v>
      </c>
      <c r="AZ244" s="249">
        <f t="shared" si="1039"/>
        <v>0</v>
      </c>
      <c r="BA244" s="249">
        <f t="shared" si="1039"/>
        <v>0</v>
      </c>
      <c r="BB244" s="249">
        <f t="shared" si="1039"/>
        <v>0</v>
      </c>
      <c r="BC244" s="249">
        <f t="shared" si="1039"/>
        <v>0</v>
      </c>
      <c r="BD244" s="249">
        <f t="shared" si="1039"/>
        <v>0</v>
      </c>
      <c r="BE244" s="249">
        <f t="shared" si="1039"/>
        <v>0</v>
      </c>
      <c r="BF244" s="249">
        <f t="shared" si="1039"/>
        <v>0</v>
      </c>
      <c r="BG244" s="249">
        <f t="shared" ref="BG244:CL244" si="1040">IF(BG$8="",0,IF(BG$1=1,SUMIFS(218:218,$1:$1,"&gt;="&amp;1,$1:$1,"&lt;="&amp;INT(-$T229/30))+(-$T229/30-INT(-$T229/30))*SUMIFS(218:218,$1:$1,INT(-$T229/30)+1),0)+(-$T229/30-INT(-$T229/30))*SUMIFS(218:218,$1:$1,BG$1+INT(-$T229/30)+1)+(INT(-$T229/30)+1+$T229/30)*SUMIFS(218:218,$1:$1,BG$1+INT(-$T229/30)))</f>
        <v>0</v>
      </c>
      <c r="BH244" s="249">
        <f t="shared" si="1040"/>
        <v>0</v>
      </c>
      <c r="BI244" s="249">
        <f t="shared" si="1040"/>
        <v>0</v>
      </c>
      <c r="BJ244" s="249">
        <f t="shared" si="1040"/>
        <v>0</v>
      </c>
      <c r="BK244" s="249">
        <f t="shared" si="1040"/>
        <v>0</v>
      </c>
      <c r="BL244" s="249">
        <f t="shared" si="1040"/>
        <v>0</v>
      </c>
      <c r="BM244" s="249">
        <f t="shared" si="1040"/>
        <v>0</v>
      </c>
      <c r="BN244" s="249">
        <f t="shared" si="1040"/>
        <v>0</v>
      </c>
      <c r="BO244" s="249">
        <f t="shared" si="1040"/>
        <v>0</v>
      </c>
      <c r="BP244" s="249">
        <f t="shared" si="1040"/>
        <v>0</v>
      </c>
      <c r="BQ244" s="249">
        <f t="shared" si="1040"/>
        <v>0</v>
      </c>
      <c r="BR244" s="249">
        <f t="shared" si="1040"/>
        <v>0</v>
      </c>
      <c r="BS244" s="249">
        <f t="shared" si="1040"/>
        <v>0</v>
      </c>
      <c r="BT244" s="249">
        <f t="shared" si="1040"/>
        <v>0</v>
      </c>
      <c r="BU244" s="249">
        <f t="shared" si="1040"/>
        <v>0</v>
      </c>
      <c r="BV244" s="249">
        <f t="shared" si="1040"/>
        <v>0</v>
      </c>
      <c r="BW244" s="249">
        <f t="shared" si="1040"/>
        <v>0</v>
      </c>
      <c r="BX244" s="249">
        <f t="shared" si="1040"/>
        <v>0</v>
      </c>
      <c r="BY244" s="249">
        <f t="shared" si="1040"/>
        <v>0</v>
      </c>
      <c r="BZ244" s="249">
        <f t="shared" si="1040"/>
        <v>0</v>
      </c>
      <c r="CA244" s="249">
        <f t="shared" si="1040"/>
        <v>0</v>
      </c>
      <c r="CB244" s="249">
        <f t="shared" si="1040"/>
        <v>0</v>
      </c>
      <c r="CC244" s="249">
        <f t="shared" si="1040"/>
        <v>0</v>
      </c>
      <c r="CD244" s="249">
        <f t="shared" si="1040"/>
        <v>0</v>
      </c>
      <c r="CE244" s="249">
        <f t="shared" si="1040"/>
        <v>0</v>
      </c>
      <c r="CF244" s="249">
        <f t="shared" si="1040"/>
        <v>0</v>
      </c>
      <c r="CG244" s="249">
        <f t="shared" si="1040"/>
        <v>0</v>
      </c>
      <c r="CH244" s="249">
        <f t="shared" si="1040"/>
        <v>0</v>
      </c>
      <c r="CI244" s="249">
        <f t="shared" si="1040"/>
        <v>0</v>
      </c>
      <c r="CJ244" s="249">
        <f t="shared" si="1040"/>
        <v>0</v>
      </c>
      <c r="CK244" s="249">
        <f t="shared" si="1040"/>
        <v>0</v>
      </c>
      <c r="CL244" s="249">
        <f t="shared" si="1040"/>
        <v>0</v>
      </c>
      <c r="CM244" s="249">
        <f t="shared" ref="CM244:DG244" si="1041">IF(CM$8="",0,IF(CM$1=1,SUMIFS(218:218,$1:$1,"&gt;="&amp;1,$1:$1,"&lt;="&amp;INT(-$T229/30))+(-$T229/30-INT(-$T229/30))*SUMIFS(218:218,$1:$1,INT(-$T229/30)+1),0)+(-$T229/30-INT(-$T229/30))*SUMIFS(218:218,$1:$1,CM$1+INT(-$T229/30)+1)+(INT(-$T229/30)+1+$T229/30)*SUMIFS(218:218,$1:$1,CM$1+INT(-$T229/30)))</f>
        <v>0</v>
      </c>
      <c r="CN244" s="249">
        <f t="shared" si="1041"/>
        <v>0</v>
      </c>
      <c r="CO244" s="249">
        <f t="shared" si="1041"/>
        <v>0</v>
      </c>
      <c r="CP244" s="249">
        <f t="shared" si="1041"/>
        <v>0</v>
      </c>
      <c r="CQ244" s="249">
        <f t="shared" si="1041"/>
        <v>0</v>
      </c>
      <c r="CR244" s="249">
        <f t="shared" si="1041"/>
        <v>0</v>
      </c>
      <c r="CS244" s="249">
        <f t="shared" si="1041"/>
        <v>0</v>
      </c>
      <c r="CT244" s="249">
        <f t="shared" si="1041"/>
        <v>0</v>
      </c>
      <c r="CU244" s="249">
        <f t="shared" si="1041"/>
        <v>0</v>
      </c>
      <c r="CV244" s="249">
        <f t="shared" si="1041"/>
        <v>0</v>
      </c>
      <c r="CW244" s="249">
        <f t="shared" si="1041"/>
        <v>0</v>
      </c>
      <c r="CX244" s="249">
        <f t="shared" si="1041"/>
        <v>0</v>
      </c>
      <c r="CY244" s="249">
        <f t="shared" si="1041"/>
        <v>0</v>
      </c>
      <c r="CZ244" s="249">
        <f t="shared" si="1041"/>
        <v>0</v>
      </c>
      <c r="DA244" s="249">
        <f t="shared" si="1041"/>
        <v>0</v>
      </c>
      <c r="DB244" s="249">
        <f t="shared" si="1041"/>
        <v>0</v>
      </c>
      <c r="DC244" s="249">
        <f t="shared" si="1041"/>
        <v>0</v>
      </c>
      <c r="DD244" s="249">
        <f t="shared" si="1041"/>
        <v>0</v>
      </c>
      <c r="DE244" s="249">
        <f t="shared" si="1041"/>
        <v>0</v>
      </c>
      <c r="DF244" s="249">
        <f t="shared" si="1041"/>
        <v>0</v>
      </c>
      <c r="DG244" s="249">
        <f t="shared" si="1041"/>
        <v>0</v>
      </c>
      <c r="DH244" s="249">
        <f t="shared" ref="DH244:FS244" si="1042">IF(DH$8="",0,IF(DH$1=1,SUMIFS(218:218,$1:$1,"&gt;="&amp;1,$1:$1,"&lt;="&amp;INT(-$T229/30))+(-$T229/30-INT(-$T229/30))*SUMIFS(218:218,$1:$1,INT(-$T229/30)+1),0)+(-$T229/30-INT(-$T229/30))*SUMIFS(218:218,$1:$1,DH$1+INT(-$T229/30)+1)+(INT(-$T229/30)+1+$T229/30)*SUMIFS(218:218,$1:$1,DH$1+INT(-$T229/30)))</f>
        <v>0</v>
      </c>
      <c r="DI244" s="249">
        <f t="shared" si="1042"/>
        <v>0</v>
      </c>
      <c r="DJ244" s="249">
        <f t="shared" si="1042"/>
        <v>0</v>
      </c>
      <c r="DK244" s="249">
        <f t="shared" si="1042"/>
        <v>0</v>
      </c>
      <c r="DL244" s="249">
        <f t="shared" si="1042"/>
        <v>0</v>
      </c>
      <c r="DM244" s="249">
        <f t="shared" si="1042"/>
        <v>0</v>
      </c>
      <c r="DN244" s="249">
        <f t="shared" si="1042"/>
        <v>0</v>
      </c>
      <c r="DO244" s="249">
        <f t="shared" si="1042"/>
        <v>0</v>
      </c>
      <c r="DP244" s="249">
        <f t="shared" si="1042"/>
        <v>0</v>
      </c>
      <c r="DQ244" s="249">
        <f t="shared" si="1042"/>
        <v>0</v>
      </c>
      <c r="DR244" s="249">
        <f t="shared" si="1042"/>
        <v>0</v>
      </c>
      <c r="DS244" s="249">
        <f t="shared" si="1042"/>
        <v>0</v>
      </c>
      <c r="DT244" s="249">
        <f t="shared" si="1042"/>
        <v>0</v>
      </c>
      <c r="DU244" s="249">
        <f t="shared" si="1042"/>
        <v>0</v>
      </c>
      <c r="DV244" s="249">
        <f t="shared" si="1042"/>
        <v>0</v>
      </c>
      <c r="DW244" s="249">
        <f t="shared" si="1042"/>
        <v>0</v>
      </c>
      <c r="DX244" s="249">
        <f t="shared" si="1042"/>
        <v>0</v>
      </c>
      <c r="DY244" s="249">
        <f t="shared" si="1042"/>
        <v>0</v>
      </c>
      <c r="DZ244" s="249">
        <f t="shared" si="1042"/>
        <v>0</v>
      </c>
      <c r="EA244" s="249">
        <f t="shared" si="1042"/>
        <v>0</v>
      </c>
      <c r="EB244" s="249">
        <f t="shared" si="1042"/>
        <v>0</v>
      </c>
      <c r="EC244" s="249">
        <f t="shared" si="1042"/>
        <v>0</v>
      </c>
      <c r="ED244" s="249">
        <f t="shared" si="1042"/>
        <v>0</v>
      </c>
      <c r="EE244" s="249">
        <f t="shared" si="1042"/>
        <v>0</v>
      </c>
      <c r="EF244" s="249">
        <f t="shared" si="1042"/>
        <v>0</v>
      </c>
      <c r="EG244" s="249">
        <f t="shared" si="1042"/>
        <v>0</v>
      </c>
      <c r="EH244" s="249">
        <f t="shared" si="1042"/>
        <v>0</v>
      </c>
      <c r="EI244" s="249">
        <f t="shared" si="1042"/>
        <v>0</v>
      </c>
      <c r="EJ244" s="249">
        <f t="shared" si="1042"/>
        <v>0</v>
      </c>
      <c r="EK244" s="249">
        <f t="shared" si="1042"/>
        <v>0</v>
      </c>
      <c r="EL244" s="249">
        <f t="shared" si="1042"/>
        <v>0</v>
      </c>
      <c r="EM244" s="249">
        <f t="shared" si="1042"/>
        <v>0</v>
      </c>
      <c r="EN244" s="249">
        <f t="shared" si="1042"/>
        <v>0</v>
      </c>
      <c r="EO244" s="249">
        <f t="shared" si="1042"/>
        <v>0</v>
      </c>
      <c r="EP244" s="249">
        <f t="shared" si="1042"/>
        <v>0</v>
      </c>
      <c r="EQ244" s="249">
        <f t="shared" si="1042"/>
        <v>0</v>
      </c>
      <c r="ER244" s="249">
        <f t="shared" si="1042"/>
        <v>0</v>
      </c>
      <c r="ES244" s="249">
        <f t="shared" si="1042"/>
        <v>0</v>
      </c>
      <c r="ET244" s="249">
        <f t="shared" si="1042"/>
        <v>0</v>
      </c>
      <c r="EU244" s="249">
        <f t="shared" si="1042"/>
        <v>0</v>
      </c>
      <c r="EV244" s="249">
        <f t="shared" si="1042"/>
        <v>0</v>
      </c>
      <c r="EW244" s="249">
        <f t="shared" si="1042"/>
        <v>0</v>
      </c>
      <c r="EX244" s="249">
        <f t="shared" si="1042"/>
        <v>0</v>
      </c>
      <c r="EY244" s="249">
        <f t="shared" si="1042"/>
        <v>0</v>
      </c>
      <c r="EZ244" s="249">
        <f t="shared" si="1042"/>
        <v>0</v>
      </c>
      <c r="FA244" s="249">
        <f t="shared" si="1042"/>
        <v>0</v>
      </c>
      <c r="FB244" s="249">
        <f t="shared" si="1042"/>
        <v>0</v>
      </c>
      <c r="FC244" s="249">
        <f t="shared" si="1042"/>
        <v>0</v>
      </c>
      <c r="FD244" s="249">
        <f t="shared" si="1042"/>
        <v>0</v>
      </c>
      <c r="FE244" s="249">
        <f t="shared" si="1042"/>
        <v>0</v>
      </c>
      <c r="FF244" s="249">
        <f t="shared" si="1042"/>
        <v>0</v>
      </c>
      <c r="FG244" s="249">
        <f t="shared" si="1042"/>
        <v>0</v>
      </c>
      <c r="FH244" s="249">
        <f t="shared" si="1042"/>
        <v>0</v>
      </c>
      <c r="FI244" s="249">
        <f t="shared" si="1042"/>
        <v>0</v>
      </c>
      <c r="FJ244" s="249">
        <f t="shared" si="1042"/>
        <v>0</v>
      </c>
      <c r="FK244" s="249">
        <f t="shared" si="1042"/>
        <v>0</v>
      </c>
      <c r="FL244" s="249">
        <f t="shared" si="1042"/>
        <v>0</v>
      </c>
      <c r="FM244" s="249">
        <f t="shared" si="1042"/>
        <v>0</v>
      </c>
      <c r="FN244" s="249">
        <f t="shared" si="1042"/>
        <v>0</v>
      </c>
      <c r="FO244" s="249">
        <f t="shared" si="1042"/>
        <v>0</v>
      </c>
      <c r="FP244" s="249">
        <f t="shared" si="1042"/>
        <v>0</v>
      </c>
      <c r="FQ244" s="249">
        <f t="shared" si="1042"/>
        <v>0</v>
      </c>
      <c r="FR244" s="249">
        <f t="shared" si="1042"/>
        <v>0</v>
      </c>
      <c r="FS244" s="249">
        <f t="shared" si="1042"/>
        <v>0</v>
      </c>
      <c r="FT244" s="249">
        <f t="shared" ref="FT244:GZ244" si="1043">IF(FT$8="",0,IF(FT$1=1,SUMIFS(218:218,$1:$1,"&gt;="&amp;1,$1:$1,"&lt;="&amp;INT(-$T229/30))+(-$T229/30-INT(-$T229/30))*SUMIFS(218:218,$1:$1,INT(-$T229/30)+1),0)+(-$T229/30-INT(-$T229/30))*SUMIFS(218:218,$1:$1,FT$1+INT(-$T229/30)+1)+(INT(-$T229/30)+1+$T229/30)*SUMIFS(218:218,$1:$1,FT$1+INT(-$T229/30)))</f>
        <v>0</v>
      </c>
      <c r="FU244" s="249">
        <f t="shared" si="1043"/>
        <v>0</v>
      </c>
      <c r="FV244" s="249">
        <f t="shared" si="1043"/>
        <v>0</v>
      </c>
      <c r="FW244" s="249">
        <f t="shared" si="1043"/>
        <v>0</v>
      </c>
      <c r="FX244" s="249">
        <f t="shared" si="1043"/>
        <v>0</v>
      </c>
      <c r="FY244" s="249">
        <f t="shared" si="1043"/>
        <v>0</v>
      </c>
      <c r="FZ244" s="249">
        <f t="shared" si="1043"/>
        <v>0</v>
      </c>
      <c r="GA244" s="249">
        <f t="shared" si="1043"/>
        <v>0</v>
      </c>
      <c r="GB244" s="249">
        <f t="shared" si="1043"/>
        <v>0</v>
      </c>
      <c r="GC244" s="249">
        <f t="shared" si="1043"/>
        <v>0</v>
      </c>
      <c r="GD244" s="249">
        <f t="shared" si="1043"/>
        <v>0</v>
      </c>
      <c r="GE244" s="249">
        <f t="shared" si="1043"/>
        <v>0</v>
      </c>
      <c r="GF244" s="249">
        <f t="shared" si="1043"/>
        <v>0</v>
      </c>
      <c r="GG244" s="249">
        <f t="shared" si="1043"/>
        <v>0</v>
      </c>
      <c r="GH244" s="249">
        <f t="shared" si="1043"/>
        <v>0</v>
      </c>
      <c r="GI244" s="249">
        <f t="shared" si="1043"/>
        <v>0</v>
      </c>
      <c r="GJ244" s="249">
        <f t="shared" si="1043"/>
        <v>0</v>
      </c>
      <c r="GK244" s="249">
        <f t="shared" si="1043"/>
        <v>0</v>
      </c>
      <c r="GL244" s="249">
        <f t="shared" si="1043"/>
        <v>0</v>
      </c>
      <c r="GM244" s="249">
        <f t="shared" si="1043"/>
        <v>0</v>
      </c>
      <c r="GN244" s="249">
        <f t="shared" si="1043"/>
        <v>0</v>
      </c>
      <c r="GO244" s="249">
        <f t="shared" si="1043"/>
        <v>0</v>
      </c>
      <c r="GP244" s="249">
        <f t="shared" si="1043"/>
        <v>0</v>
      </c>
      <c r="GQ244" s="249">
        <f t="shared" si="1043"/>
        <v>0</v>
      </c>
      <c r="GR244" s="249">
        <f t="shared" si="1043"/>
        <v>0</v>
      </c>
      <c r="GS244" s="249">
        <f t="shared" si="1043"/>
        <v>0</v>
      </c>
      <c r="GT244" s="249">
        <f t="shared" si="1043"/>
        <v>0</v>
      </c>
      <c r="GU244" s="249">
        <f t="shared" si="1043"/>
        <v>0</v>
      </c>
      <c r="GV244" s="249">
        <f t="shared" si="1043"/>
        <v>0</v>
      </c>
      <c r="GW244" s="249">
        <f t="shared" si="1043"/>
        <v>0</v>
      </c>
      <c r="GX244" s="249">
        <f t="shared" si="1043"/>
        <v>0</v>
      </c>
      <c r="GY244" s="249">
        <f t="shared" si="1043"/>
        <v>0</v>
      </c>
      <c r="GZ244" s="249">
        <f t="shared" si="1043"/>
        <v>0</v>
      </c>
      <c r="HA244" s="228"/>
      <c r="HB244" s="228"/>
    </row>
    <row r="245" spans="1:210" s="239" customFormat="1" ht="10.199999999999999">
      <c r="A245" s="228"/>
      <c r="B245" s="229"/>
      <c r="C245" s="228"/>
      <c r="D245" s="229"/>
      <c r="E245" s="270"/>
      <c r="F245" s="116"/>
      <c r="G245" s="231"/>
      <c r="H245" s="228"/>
      <c r="I245" s="228" t="str">
        <f t="shared" si="1038"/>
        <v>Оплаты за сырье, материалы и проч. с/ст ингредиенты</v>
      </c>
      <c r="J245" s="228"/>
      <c r="K245" s="228"/>
      <c r="L245" s="228"/>
      <c r="M245" s="232"/>
      <c r="N245" s="233" t="str">
        <f t="shared" si="1031"/>
        <v/>
      </c>
      <c r="O245" s="228"/>
      <c r="P245" s="231"/>
      <c r="Q245" s="228" t="s">
        <v>26</v>
      </c>
      <c r="R245" s="228"/>
      <c r="S245" s="235"/>
      <c r="T245" s="228"/>
      <c r="U245" s="228"/>
      <c r="V245" s="228"/>
      <c r="W245" s="235">
        <f t="shared" si="1032"/>
        <v>0</v>
      </c>
      <c r="X245" s="236"/>
      <c r="Y245" s="231"/>
      <c r="Z245" s="237"/>
      <c r="AA245" s="249">
        <f t="shared" ref="AA245:BF245" si="1044">IF(AA$8="",0,IF(AA$1=1,SUMIFS(219:219,$1:$1,"&gt;="&amp;1,$1:$1,"&lt;="&amp;INT(-$T230/30))+(-$T230/30-INT(-$T230/30))*SUMIFS(219:219,$1:$1,INT(-$T230/30)+1),0)+(-$T230/30-INT(-$T230/30))*SUMIFS(219:219,$1:$1,AA$1+INT(-$T230/30)+1)+(INT(-$T230/30)+1+$T230/30)*SUMIFS(219:219,$1:$1,AA$1+INT(-$T230/30)))</f>
        <v>0</v>
      </c>
      <c r="AB245" s="249">
        <f t="shared" si="1044"/>
        <v>0</v>
      </c>
      <c r="AC245" s="249">
        <f t="shared" si="1044"/>
        <v>0</v>
      </c>
      <c r="AD245" s="249">
        <f t="shared" si="1044"/>
        <v>0</v>
      </c>
      <c r="AE245" s="249">
        <f t="shared" si="1044"/>
        <v>0</v>
      </c>
      <c r="AF245" s="249">
        <f t="shared" si="1044"/>
        <v>0</v>
      </c>
      <c r="AG245" s="249">
        <f t="shared" si="1044"/>
        <v>0</v>
      </c>
      <c r="AH245" s="249">
        <f t="shared" si="1044"/>
        <v>0</v>
      </c>
      <c r="AI245" s="249">
        <f t="shared" si="1044"/>
        <v>0</v>
      </c>
      <c r="AJ245" s="249">
        <f t="shared" si="1044"/>
        <v>0</v>
      </c>
      <c r="AK245" s="249">
        <f t="shared" si="1044"/>
        <v>0</v>
      </c>
      <c r="AL245" s="249">
        <f t="shared" si="1044"/>
        <v>0</v>
      </c>
      <c r="AM245" s="249">
        <f t="shared" si="1044"/>
        <v>0</v>
      </c>
      <c r="AN245" s="249">
        <f t="shared" si="1044"/>
        <v>0</v>
      </c>
      <c r="AO245" s="249">
        <f t="shared" si="1044"/>
        <v>0</v>
      </c>
      <c r="AP245" s="249">
        <f t="shared" si="1044"/>
        <v>0</v>
      </c>
      <c r="AQ245" s="249">
        <f t="shared" si="1044"/>
        <v>0</v>
      </c>
      <c r="AR245" s="249">
        <f t="shared" si="1044"/>
        <v>0</v>
      </c>
      <c r="AS245" s="249">
        <f t="shared" si="1044"/>
        <v>0</v>
      </c>
      <c r="AT245" s="249">
        <f t="shared" si="1044"/>
        <v>0</v>
      </c>
      <c r="AU245" s="249">
        <f t="shared" si="1044"/>
        <v>0</v>
      </c>
      <c r="AV245" s="249">
        <f t="shared" si="1044"/>
        <v>0</v>
      </c>
      <c r="AW245" s="249">
        <f t="shared" si="1044"/>
        <v>0</v>
      </c>
      <c r="AX245" s="249">
        <f t="shared" si="1044"/>
        <v>0</v>
      </c>
      <c r="AY245" s="249">
        <f t="shared" si="1044"/>
        <v>0</v>
      </c>
      <c r="AZ245" s="249">
        <f t="shared" si="1044"/>
        <v>0</v>
      </c>
      <c r="BA245" s="249">
        <f t="shared" si="1044"/>
        <v>0</v>
      </c>
      <c r="BB245" s="249">
        <f t="shared" si="1044"/>
        <v>0</v>
      </c>
      <c r="BC245" s="249">
        <f t="shared" si="1044"/>
        <v>0</v>
      </c>
      <c r="BD245" s="249">
        <f t="shared" si="1044"/>
        <v>0</v>
      </c>
      <c r="BE245" s="249">
        <f t="shared" si="1044"/>
        <v>0</v>
      </c>
      <c r="BF245" s="249">
        <f t="shared" si="1044"/>
        <v>0</v>
      </c>
      <c r="BG245" s="249">
        <f t="shared" ref="BG245:CL245" si="1045">IF(BG$8="",0,IF(BG$1=1,SUMIFS(219:219,$1:$1,"&gt;="&amp;1,$1:$1,"&lt;="&amp;INT(-$T230/30))+(-$T230/30-INT(-$T230/30))*SUMIFS(219:219,$1:$1,INT(-$T230/30)+1),0)+(-$T230/30-INT(-$T230/30))*SUMIFS(219:219,$1:$1,BG$1+INT(-$T230/30)+1)+(INT(-$T230/30)+1+$T230/30)*SUMIFS(219:219,$1:$1,BG$1+INT(-$T230/30)))</f>
        <v>0</v>
      </c>
      <c r="BH245" s="249">
        <f t="shared" si="1045"/>
        <v>0</v>
      </c>
      <c r="BI245" s="249">
        <f t="shared" si="1045"/>
        <v>0</v>
      </c>
      <c r="BJ245" s="249">
        <f t="shared" si="1045"/>
        <v>0</v>
      </c>
      <c r="BK245" s="249">
        <f t="shared" si="1045"/>
        <v>0</v>
      </c>
      <c r="BL245" s="249">
        <f t="shared" si="1045"/>
        <v>0</v>
      </c>
      <c r="BM245" s="249">
        <f t="shared" si="1045"/>
        <v>0</v>
      </c>
      <c r="BN245" s="249">
        <f t="shared" si="1045"/>
        <v>0</v>
      </c>
      <c r="BO245" s="249">
        <f t="shared" si="1045"/>
        <v>0</v>
      </c>
      <c r="BP245" s="249">
        <f t="shared" si="1045"/>
        <v>0</v>
      </c>
      <c r="BQ245" s="249">
        <f t="shared" si="1045"/>
        <v>0</v>
      </c>
      <c r="BR245" s="249">
        <f t="shared" si="1045"/>
        <v>0</v>
      </c>
      <c r="BS245" s="249">
        <f t="shared" si="1045"/>
        <v>0</v>
      </c>
      <c r="BT245" s="249">
        <f t="shared" si="1045"/>
        <v>0</v>
      </c>
      <c r="BU245" s="249">
        <f t="shared" si="1045"/>
        <v>0</v>
      </c>
      <c r="BV245" s="249">
        <f t="shared" si="1045"/>
        <v>0</v>
      </c>
      <c r="BW245" s="249">
        <f t="shared" si="1045"/>
        <v>0</v>
      </c>
      <c r="BX245" s="249">
        <f t="shared" si="1045"/>
        <v>0</v>
      </c>
      <c r="BY245" s="249">
        <f t="shared" si="1045"/>
        <v>0</v>
      </c>
      <c r="BZ245" s="249">
        <f t="shared" si="1045"/>
        <v>0</v>
      </c>
      <c r="CA245" s="249">
        <f t="shared" si="1045"/>
        <v>0</v>
      </c>
      <c r="CB245" s="249">
        <f t="shared" si="1045"/>
        <v>0</v>
      </c>
      <c r="CC245" s="249">
        <f t="shared" si="1045"/>
        <v>0</v>
      </c>
      <c r="CD245" s="249">
        <f t="shared" si="1045"/>
        <v>0</v>
      </c>
      <c r="CE245" s="249">
        <f t="shared" si="1045"/>
        <v>0</v>
      </c>
      <c r="CF245" s="249">
        <f t="shared" si="1045"/>
        <v>0</v>
      </c>
      <c r="CG245" s="249">
        <f t="shared" si="1045"/>
        <v>0</v>
      </c>
      <c r="CH245" s="249">
        <f t="shared" si="1045"/>
        <v>0</v>
      </c>
      <c r="CI245" s="249">
        <f t="shared" si="1045"/>
        <v>0</v>
      </c>
      <c r="CJ245" s="249">
        <f t="shared" si="1045"/>
        <v>0</v>
      </c>
      <c r="CK245" s="249">
        <f t="shared" si="1045"/>
        <v>0</v>
      </c>
      <c r="CL245" s="249">
        <f t="shared" si="1045"/>
        <v>0</v>
      </c>
      <c r="CM245" s="249">
        <f t="shared" ref="CM245:DG245" si="1046">IF(CM$8="",0,IF(CM$1=1,SUMIFS(219:219,$1:$1,"&gt;="&amp;1,$1:$1,"&lt;="&amp;INT(-$T230/30))+(-$T230/30-INT(-$T230/30))*SUMIFS(219:219,$1:$1,INT(-$T230/30)+1),0)+(-$T230/30-INT(-$T230/30))*SUMIFS(219:219,$1:$1,CM$1+INT(-$T230/30)+1)+(INT(-$T230/30)+1+$T230/30)*SUMIFS(219:219,$1:$1,CM$1+INT(-$T230/30)))</f>
        <v>0</v>
      </c>
      <c r="CN245" s="249">
        <f t="shared" si="1046"/>
        <v>0</v>
      </c>
      <c r="CO245" s="249">
        <f t="shared" si="1046"/>
        <v>0</v>
      </c>
      <c r="CP245" s="249">
        <f t="shared" si="1046"/>
        <v>0</v>
      </c>
      <c r="CQ245" s="249">
        <f t="shared" si="1046"/>
        <v>0</v>
      </c>
      <c r="CR245" s="249">
        <f t="shared" si="1046"/>
        <v>0</v>
      </c>
      <c r="CS245" s="249">
        <f t="shared" si="1046"/>
        <v>0</v>
      </c>
      <c r="CT245" s="249">
        <f t="shared" si="1046"/>
        <v>0</v>
      </c>
      <c r="CU245" s="249">
        <f t="shared" si="1046"/>
        <v>0</v>
      </c>
      <c r="CV245" s="249">
        <f t="shared" si="1046"/>
        <v>0</v>
      </c>
      <c r="CW245" s="249">
        <f t="shared" si="1046"/>
        <v>0</v>
      </c>
      <c r="CX245" s="249">
        <f t="shared" si="1046"/>
        <v>0</v>
      </c>
      <c r="CY245" s="249">
        <f t="shared" si="1046"/>
        <v>0</v>
      </c>
      <c r="CZ245" s="249">
        <f t="shared" si="1046"/>
        <v>0</v>
      </c>
      <c r="DA245" s="249">
        <f t="shared" si="1046"/>
        <v>0</v>
      </c>
      <c r="DB245" s="249">
        <f t="shared" si="1046"/>
        <v>0</v>
      </c>
      <c r="DC245" s="249">
        <f t="shared" si="1046"/>
        <v>0</v>
      </c>
      <c r="DD245" s="249">
        <f t="shared" si="1046"/>
        <v>0</v>
      </c>
      <c r="DE245" s="249">
        <f t="shared" si="1046"/>
        <v>0</v>
      </c>
      <c r="DF245" s="249">
        <f t="shared" si="1046"/>
        <v>0</v>
      </c>
      <c r="DG245" s="249">
        <f t="shared" si="1046"/>
        <v>0</v>
      </c>
      <c r="DH245" s="249">
        <f t="shared" ref="DH245:FS245" si="1047">IF(DH$8="",0,IF(DH$1=1,SUMIFS(219:219,$1:$1,"&gt;="&amp;1,$1:$1,"&lt;="&amp;INT(-$T230/30))+(-$T230/30-INT(-$T230/30))*SUMIFS(219:219,$1:$1,INT(-$T230/30)+1),0)+(-$T230/30-INT(-$T230/30))*SUMIFS(219:219,$1:$1,DH$1+INT(-$T230/30)+1)+(INT(-$T230/30)+1+$T230/30)*SUMIFS(219:219,$1:$1,DH$1+INT(-$T230/30)))</f>
        <v>0</v>
      </c>
      <c r="DI245" s="249">
        <f t="shared" si="1047"/>
        <v>0</v>
      </c>
      <c r="DJ245" s="249">
        <f t="shared" si="1047"/>
        <v>0</v>
      </c>
      <c r="DK245" s="249">
        <f t="shared" si="1047"/>
        <v>0</v>
      </c>
      <c r="DL245" s="249">
        <f t="shared" si="1047"/>
        <v>0</v>
      </c>
      <c r="DM245" s="249">
        <f t="shared" si="1047"/>
        <v>0</v>
      </c>
      <c r="DN245" s="249">
        <f t="shared" si="1047"/>
        <v>0</v>
      </c>
      <c r="DO245" s="249">
        <f t="shared" si="1047"/>
        <v>0</v>
      </c>
      <c r="DP245" s="249">
        <f t="shared" si="1047"/>
        <v>0</v>
      </c>
      <c r="DQ245" s="249">
        <f t="shared" si="1047"/>
        <v>0</v>
      </c>
      <c r="DR245" s="249">
        <f t="shared" si="1047"/>
        <v>0</v>
      </c>
      <c r="DS245" s="249">
        <f t="shared" si="1047"/>
        <v>0</v>
      </c>
      <c r="DT245" s="249">
        <f t="shared" si="1047"/>
        <v>0</v>
      </c>
      <c r="DU245" s="249">
        <f t="shared" si="1047"/>
        <v>0</v>
      </c>
      <c r="DV245" s="249">
        <f t="shared" si="1047"/>
        <v>0</v>
      </c>
      <c r="DW245" s="249">
        <f t="shared" si="1047"/>
        <v>0</v>
      </c>
      <c r="DX245" s="249">
        <f t="shared" si="1047"/>
        <v>0</v>
      </c>
      <c r="DY245" s="249">
        <f t="shared" si="1047"/>
        <v>0</v>
      </c>
      <c r="DZ245" s="249">
        <f t="shared" si="1047"/>
        <v>0</v>
      </c>
      <c r="EA245" s="249">
        <f t="shared" si="1047"/>
        <v>0</v>
      </c>
      <c r="EB245" s="249">
        <f t="shared" si="1047"/>
        <v>0</v>
      </c>
      <c r="EC245" s="249">
        <f t="shared" si="1047"/>
        <v>0</v>
      </c>
      <c r="ED245" s="249">
        <f t="shared" si="1047"/>
        <v>0</v>
      </c>
      <c r="EE245" s="249">
        <f t="shared" si="1047"/>
        <v>0</v>
      </c>
      <c r="EF245" s="249">
        <f t="shared" si="1047"/>
        <v>0</v>
      </c>
      <c r="EG245" s="249">
        <f t="shared" si="1047"/>
        <v>0</v>
      </c>
      <c r="EH245" s="249">
        <f t="shared" si="1047"/>
        <v>0</v>
      </c>
      <c r="EI245" s="249">
        <f t="shared" si="1047"/>
        <v>0</v>
      </c>
      <c r="EJ245" s="249">
        <f t="shared" si="1047"/>
        <v>0</v>
      </c>
      <c r="EK245" s="249">
        <f t="shared" si="1047"/>
        <v>0</v>
      </c>
      <c r="EL245" s="249">
        <f t="shared" si="1047"/>
        <v>0</v>
      </c>
      <c r="EM245" s="249">
        <f t="shared" si="1047"/>
        <v>0</v>
      </c>
      <c r="EN245" s="249">
        <f t="shared" si="1047"/>
        <v>0</v>
      </c>
      <c r="EO245" s="249">
        <f t="shared" si="1047"/>
        <v>0</v>
      </c>
      <c r="EP245" s="249">
        <f t="shared" si="1047"/>
        <v>0</v>
      </c>
      <c r="EQ245" s="249">
        <f t="shared" si="1047"/>
        <v>0</v>
      </c>
      <c r="ER245" s="249">
        <f t="shared" si="1047"/>
        <v>0</v>
      </c>
      <c r="ES245" s="249">
        <f t="shared" si="1047"/>
        <v>0</v>
      </c>
      <c r="ET245" s="249">
        <f t="shared" si="1047"/>
        <v>0</v>
      </c>
      <c r="EU245" s="249">
        <f t="shared" si="1047"/>
        <v>0</v>
      </c>
      <c r="EV245" s="249">
        <f t="shared" si="1047"/>
        <v>0</v>
      </c>
      <c r="EW245" s="249">
        <f t="shared" si="1047"/>
        <v>0</v>
      </c>
      <c r="EX245" s="249">
        <f t="shared" si="1047"/>
        <v>0</v>
      </c>
      <c r="EY245" s="249">
        <f t="shared" si="1047"/>
        <v>0</v>
      </c>
      <c r="EZ245" s="249">
        <f t="shared" si="1047"/>
        <v>0</v>
      </c>
      <c r="FA245" s="249">
        <f t="shared" si="1047"/>
        <v>0</v>
      </c>
      <c r="FB245" s="249">
        <f t="shared" si="1047"/>
        <v>0</v>
      </c>
      <c r="FC245" s="249">
        <f t="shared" si="1047"/>
        <v>0</v>
      </c>
      <c r="FD245" s="249">
        <f t="shared" si="1047"/>
        <v>0</v>
      </c>
      <c r="FE245" s="249">
        <f t="shared" si="1047"/>
        <v>0</v>
      </c>
      <c r="FF245" s="249">
        <f t="shared" si="1047"/>
        <v>0</v>
      </c>
      <c r="FG245" s="249">
        <f t="shared" si="1047"/>
        <v>0</v>
      </c>
      <c r="FH245" s="249">
        <f t="shared" si="1047"/>
        <v>0</v>
      </c>
      <c r="FI245" s="249">
        <f t="shared" si="1047"/>
        <v>0</v>
      </c>
      <c r="FJ245" s="249">
        <f t="shared" si="1047"/>
        <v>0</v>
      </c>
      <c r="FK245" s="249">
        <f t="shared" si="1047"/>
        <v>0</v>
      </c>
      <c r="FL245" s="249">
        <f t="shared" si="1047"/>
        <v>0</v>
      </c>
      <c r="FM245" s="249">
        <f t="shared" si="1047"/>
        <v>0</v>
      </c>
      <c r="FN245" s="249">
        <f t="shared" si="1047"/>
        <v>0</v>
      </c>
      <c r="FO245" s="249">
        <f t="shared" si="1047"/>
        <v>0</v>
      </c>
      <c r="FP245" s="249">
        <f t="shared" si="1047"/>
        <v>0</v>
      </c>
      <c r="FQ245" s="249">
        <f t="shared" si="1047"/>
        <v>0</v>
      </c>
      <c r="FR245" s="249">
        <f t="shared" si="1047"/>
        <v>0</v>
      </c>
      <c r="FS245" s="249">
        <f t="shared" si="1047"/>
        <v>0</v>
      </c>
      <c r="FT245" s="249">
        <f t="shared" ref="FT245:GZ245" si="1048">IF(FT$8="",0,IF(FT$1=1,SUMIFS(219:219,$1:$1,"&gt;="&amp;1,$1:$1,"&lt;="&amp;INT(-$T230/30))+(-$T230/30-INT(-$T230/30))*SUMIFS(219:219,$1:$1,INT(-$T230/30)+1),0)+(-$T230/30-INT(-$T230/30))*SUMIFS(219:219,$1:$1,FT$1+INT(-$T230/30)+1)+(INT(-$T230/30)+1+$T230/30)*SUMIFS(219:219,$1:$1,FT$1+INT(-$T230/30)))</f>
        <v>0</v>
      </c>
      <c r="FU245" s="249">
        <f t="shared" si="1048"/>
        <v>0</v>
      </c>
      <c r="FV245" s="249">
        <f t="shared" si="1048"/>
        <v>0</v>
      </c>
      <c r="FW245" s="249">
        <f t="shared" si="1048"/>
        <v>0</v>
      </c>
      <c r="FX245" s="249">
        <f t="shared" si="1048"/>
        <v>0</v>
      </c>
      <c r="FY245" s="249">
        <f t="shared" si="1048"/>
        <v>0</v>
      </c>
      <c r="FZ245" s="249">
        <f t="shared" si="1048"/>
        <v>0</v>
      </c>
      <c r="GA245" s="249">
        <f t="shared" si="1048"/>
        <v>0</v>
      </c>
      <c r="GB245" s="249">
        <f t="shared" si="1048"/>
        <v>0</v>
      </c>
      <c r="GC245" s="249">
        <f t="shared" si="1048"/>
        <v>0</v>
      </c>
      <c r="GD245" s="249">
        <f t="shared" si="1048"/>
        <v>0</v>
      </c>
      <c r="GE245" s="249">
        <f t="shared" si="1048"/>
        <v>0</v>
      </c>
      <c r="GF245" s="249">
        <f t="shared" si="1048"/>
        <v>0</v>
      </c>
      <c r="GG245" s="249">
        <f t="shared" si="1048"/>
        <v>0</v>
      </c>
      <c r="GH245" s="249">
        <f t="shared" si="1048"/>
        <v>0</v>
      </c>
      <c r="GI245" s="249">
        <f t="shared" si="1048"/>
        <v>0</v>
      </c>
      <c r="GJ245" s="249">
        <f t="shared" si="1048"/>
        <v>0</v>
      </c>
      <c r="GK245" s="249">
        <f t="shared" si="1048"/>
        <v>0</v>
      </c>
      <c r="GL245" s="249">
        <f t="shared" si="1048"/>
        <v>0</v>
      </c>
      <c r="GM245" s="249">
        <f t="shared" si="1048"/>
        <v>0</v>
      </c>
      <c r="GN245" s="249">
        <f t="shared" si="1048"/>
        <v>0</v>
      </c>
      <c r="GO245" s="249">
        <f t="shared" si="1048"/>
        <v>0</v>
      </c>
      <c r="GP245" s="249">
        <f t="shared" si="1048"/>
        <v>0</v>
      </c>
      <c r="GQ245" s="249">
        <f t="shared" si="1048"/>
        <v>0</v>
      </c>
      <c r="GR245" s="249">
        <f t="shared" si="1048"/>
        <v>0</v>
      </c>
      <c r="GS245" s="249">
        <f t="shared" si="1048"/>
        <v>0</v>
      </c>
      <c r="GT245" s="249">
        <f t="shared" si="1048"/>
        <v>0</v>
      </c>
      <c r="GU245" s="249">
        <f t="shared" si="1048"/>
        <v>0</v>
      </c>
      <c r="GV245" s="249">
        <f t="shared" si="1048"/>
        <v>0</v>
      </c>
      <c r="GW245" s="249">
        <f t="shared" si="1048"/>
        <v>0</v>
      </c>
      <c r="GX245" s="249">
        <f t="shared" si="1048"/>
        <v>0</v>
      </c>
      <c r="GY245" s="249">
        <f t="shared" si="1048"/>
        <v>0</v>
      </c>
      <c r="GZ245" s="249">
        <f t="shared" si="1048"/>
        <v>0</v>
      </c>
      <c r="HA245" s="228"/>
      <c r="HB245" s="228"/>
    </row>
    <row r="246" spans="1:210" s="239" customFormat="1" ht="10.199999999999999">
      <c r="A246" s="228"/>
      <c r="B246" s="229"/>
      <c r="C246" s="230"/>
      <c r="D246" s="229"/>
      <c r="E246" s="270"/>
      <c r="F246" s="116"/>
      <c r="G246" s="231"/>
      <c r="H246" s="228"/>
      <c r="I246" s="228" t="str">
        <f t="shared" si="1038"/>
        <v>Оплаты за сырье, материалы и проч. с/ст ингредиенты</v>
      </c>
      <c r="J246" s="228"/>
      <c r="K246" s="228"/>
      <c r="L246" s="228"/>
      <c r="M246" s="232"/>
      <c r="N246" s="233" t="str">
        <f t="shared" si="1031"/>
        <v/>
      </c>
      <c r="O246" s="228"/>
      <c r="P246" s="231"/>
      <c r="Q246" s="228" t="s">
        <v>26</v>
      </c>
      <c r="R246" s="228"/>
      <c r="S246" s="235"/>
      <c r="T246" s="228"/>
      <c r="U246" s="228"/>
      <c r="V246" s="228"/>
      <c r="W246" s="235">
        <f t="shared" si="1032"/>
        <v>0</v>
      </c>
      <c r="X246" s="236"/>
      <c r="Y246" s="231"/>
      <c r="Z246" s="237"/>
      <c r="AA246" s="249">
        <f t="shared" ref="AA246:BF246" si="1049">IF(AA$8="",0,IF(AA$1=1,SUMIFS(220:220,$1:$1,"&gt;="&amp;1,$1:$1,"&lt;="&amp;INT(-$T231/30))+(-$T231/30-INT(-$T231/30))*SUMIFS(220:220,$1:$1,INT(-$T231/30)+1),0)+(-$T231/30-INT(-$T231/30))*SUMIFS(220:220,$1:$1,AA$1+INT(-$T231/30)+1)+(INT(-$T231/30)+1+$T231/30)*SUMIFS(220:220,$1:$1,AA$1+INT(-$T231/30)))</f>
        <v>0</v>
      </c>
      <c r="AB246" s="249">
        <f t="shared" si="1049"/>
        <v>0</v>
      </c>
      <c r="AC246" s="249">
        <f t="shared" si="1049"/>
        <v>0</v>
      </c>
      <c r="AD246" s="249">
        <f t="shared" si="1049"/>
        <v>0</v>
      </c>
      <c r="AE246" s="249">
        <f t="shared" si="1049"/>
        <v>0</v>
      </c>
      <c r="AF246" s="249">
        <f t="shared" si="1049"/>
        <v>0</v>
      </c>
      <c r="AG246" s="249">
        <f t="shared" si="1049"/>
        <v>0</v>
      </c>
      <c r="AH246" s="249">
        <f t="shared" si="1049"/>
        <v>0</v>
      </c>
      <c r="AI246" s="249">
        <f t="shared" si="1049"/>
        <v>0</v>
      </c>
      <c r="AJ246" s="249">
        <f t="shared" si="1049"/>
        <v>0</v>
      </c>
      <c r="AK246" s="249">
        <f t="shared" si="1049"/>
        <v>0</v>
      </c>
      <c r="AL246" s="249">
        <f t="shared" si="1049"/>
        <v>0</v>
      </c>
      <c r="AM246" s="249">
        <f t="shared" si="1049"/>
        <v>0</v>
      </c>
      <c r="AN246" s="249">
        <f t="shared" si="1049"/>
        <v>0</v>
      </c>
      <c r="AO246" s="249">
        <f t="shared" si="1049"/>
        <v>0</v>
      </c>
      <c r="AP246" s="249">
        <f t="shared" si="1049"/>
        <v>0</v>
      </c>
      <c r="AQ246" s="249">
        <f t="shared" si="1049"/>
        <v>0</v>
      </c>
      <c r="AR246" s="249">
        <f t="shared" si="1049"/>
        <v>0</v>
      </c>
      <c r="AS246" s="249">
        <f t="shared" si="1049"/>
        <v>0</v>
      </c>
      <c r="AT246" s="249">
        <f t="shared" si="1049"/>
        <v>0</v>
      </c>
      <c r="AU246" s="249">
        <f t="shared" si="1049"/>
        <v>0</v>
      </c>
      <c r="AV246" s="249">
        <f t="shared" si="1049"/>
        <v>0</v>
      </c>
      <c r="AW246" s="249">
        <f t="shared" si="1049"/>
        <v>0</v>
      </c>
      <c r="AX246" s="249">
        <f t="shared" si="1049"/>
        <v>0</v>
      </c>
      <c r="AY246" s="249">
        <f t="shared" si="1049"/>
        <v>0</v>
      </c>
      <c r="AZ246" s="249">
        <f t="shared" si="1049"/>
        <v>0</v>
      </c>
      <c r="BA246" s="249">
        <f t="shared" si="1049"/>
        <v>0</v>
      </c>
      <c r="BB246" s="249">
        <f t="shared" si="1049"/>
        <v>0</v>
      </c>
      <c r="BC246" s="249">
        <f t="shared" si="1049"/>
        <v>0</v>
      </c>
      <c r="BD246" s="249">
        <f t="shared" si="1049"/>
        <v>0</v>
      </c>
      <c r="BE246" s="249">
        <f t="shared" si="1049"/>
        <v>0</v>
      </c>
      <c r="BF246" s="249">
        <f t="shared" si="1049"/>
        <v>0</v>
      </c>
      <c r="BG246" s="249">
        <f t="shared" ref="BG246:CL246" si="1050">IF(BG$8="",0,IF(BG$1=1,SUMIFS(220:220,$1:$1,"&gt;="&amp;1,$1:$1,"&lt;="&amp;INT(-$T231/30))+(-$T231/30-INT(-$T231/30))*SUMIFS(220:220,$1:$1,INT(-$T231/30)+1),0)+(-$T231/30-INT(-$T231/30))*SUMIFS(220:220,$1:$1,BG$1+INT(-$T231/30)+1)+(INT(-$T231/30)+1+$T231/30)*SUMIFS(220:220,$1:$1,BG$1+INT(-$T231/30)))</f>
        <v>0</v>
      </c>
      <c r="BH246" s="249">
        <f t="shared" si="1050"/>
        <v>0</v>
      </c>
      <c r="BI246" s="249">
        <f t="shared" si="1050"/>
        <v>0</v>
      </c>
      <c r="BJ246" s="249">
        <f t="shared" si="1050"/>
        <v>0</v>
      </c>
      <c r="BK246" s="249">
        <f t="shared" si="1050"/>
        <v>0</v>
      </c>
      <c r="BL246" s="249">
        <f t="shared" si="1050"/>
        <v>0</v>
      </c>
      <c r="BM246" s="249">
        <f t="shared" si="1050"/>
        <v>0</v>
      </c>
      <c r="BN246" s="249">
        <f t="shared" si="1050"/>
        <v>0</v>
      </c>
      <c r="BO246" s="249">
        <f t="shared" si="1050"/>
        <v>0</v>
      </c>
      <c r="BP246" s="249">
        <f t="shared" si="1050"/>
        <v>0</v>
      </c>
      <c r="BQ246" s="249">
        <f t="shared" si="1050"/>
        <v>0</v>
      </c>
      <c r="BR246" s="249">
        <f t="shared" si="1050"/>
        <v>0</v>
      </c>
      <c r="BS246" s="249">
        <f t="shared" si="1050"/>
        <v>0</v>
      </c>
      <c r="BT246" s="249">
        <f t="shared" si="1050"/>
        <v>0</v>
      </c>
      <c r="BU246" s="249">
        <f t="shared" si="1050"/>
        <v>0</v>
      </c>
      <c r="BV246" s="249">
        <f t="shared" si="1050"/>
        <v>0</v>
      </c>
      <c r="BW246" s="249">
        <f t="shared" si="1050"/>
        <v>0</v>
      </c>
      <c r="BX246" s="249">
        <f t="shared" si="1050"/>
        <v>0</v>
      </c>
      <c r="BY246" s="249">
        <f t="shared" si="1050"/>
        <v>0</v>
      </c>
      <c r="BZ246" s="249">
        <f t="shared" si="1050"/>
        <v>0</v>
      </c>
      <c r="CA246" s="249">
        <f t="shared" si="1050"/>
        <v>0</v>
      </c>
      <c r="CB246" s="249">
        <f t="shared" si="1050"/>
        <v>0</v>
      </c>
      <c r="CC246" s="249">
        <f t="shared" si="1050"/>
        <v>0</v>
      </c>
      <c r="CD246" s="249">
        <f t="shared" si="1050"/>
        <v>0</v>
      </c>
      <c r="CE246" s="249">
        <f t="shared" si="1050"/>
        <v>0</v>
      </c>
      <c r="CF246" s="249">
        <f t="shared" si="1050"/>
        <v>0</v>
      </c>
      <c r="CG246" s="249">
        <f t="shared" si="1050"/>
        <v>0</v>
      </c>
      <c r="CH246" s="249">
        <f t="shared" si="1050"/>
        <v>0</v>
      </c>
      <c r="CI246" s="249">
        <f t="shared" si="1050"/>
        <v>0</v>
      </c>
      <c r="CJ246" s="249">
        <f t="shared" si="1050"/>
        <v>0</v>
      </c>
      <c r="CK246" s="249">
        <f t="shared" si="1050"/>
        <v>0</v>
      </c>
      <c r="CL246" s="249">
        <f t="shared" si="1050"/>
        <v>0</v>
      </c>
      <c r="CM246" s="249">
        <f t="shared" ref="CM246:DG246" si="1051">IF(CM$8="",0,IF(CM$1=1,SUMIFS(220:220,$1:$1,"&gt;="&amp;1,$1:$1,"&lt;="&amp;INT(-$T231/30))+(-$T231/30-INT(-$T231/30))*SUMIFS(220:220,$1:$1,INT(-$T231/30)+1),0)+(-$T231/30-INT(-$T231/30))*SUMIFS(220:220,$1:$1,CM$1+INT(-$T231/30)+1)+(INT(-$T231/30)+1+$T231/30)*SUMIFS(220:220,$1:$1,CM$1+INT(-$T231/30)))</f>
        <v>0</v>
      </c>
      <c r="CN246" s="249">
        <f t="shared" si="1051"/>
        <v>0</v>
      </c>
      <c r="CO246" s="249">
        <f t="shared" si="1051"/>
        <v>0</v>
      </c>
      <c r="CP246" s="249">
        <f t="shared" si="1051"/>
        <v>0</v>
      </c>
      <c r="CQ246" s="249">
        <f t="shared" si="1051"/>
        <v>0</v>
      </c>
      <c r="CR246" s="249">
        <f t="shared" si="1051"/>
        <v>0</v>
      </c>
      <c r="CS246" s="249">
        <f t="shared" si="1051"/>
        <v>0</v>
      </c>
      <c r="CT246" s="249">
        <f t="shared" si="1051"/>
        <v>0</v>
      </c>
      <c r="CU246" s="249">
        <f t="shared" si="1051"/>
        <v>0</v>
      </c>
      <c r="CV246" s="249">
        <f t="shared" si="1051"/>
        <v>0</v>
      </c>
      <c r="CW246" s="249">
        <f t="shared" si="1051"/>
        <v>0</v>
      </c>
      <c r="CX246" s="249">
        <f t="shared" si="1051"/>
        <v>0</v>
      </c>
      <c r="CY246" s="249">
        <f t="shared" si="1051"/>
        <v>0</v>
      </c>
      <c r="CZ246" s="249">
        <f t="shared" si="1051"/>
        <v>0</v>
      </c>
      <c r="DA246" s="249">
        <f t="shared" si="1051"/>
        <v>0</v>
      </c>
      <c r="DB246" s="249">
        <f t="shared" si="1051"/>
        <v>0</v>
      </c>
      <c r="DC246" s="249">
        <f t="shared" si="1051"/>
        <v>0</v>
      </c>
      <c r="DD246" s="249">
        <f t="shared" si="1051"/>
        <v>0</v>
      </c>
      <c r="DE246" s="249">
        <f t="shared" si="1051"/>
        <v>0</v>
      </c>
      <c r="DF246" s="249">
        <f t="shared" si="1051"/>
        <v>0</v>
      </c>
      <c r="DG246" s="249">
        <f t="shared" si="1051"/>
        <v>0</v>
      </c>
      <c r="DH246" s="249">
        <f t="shared" ref="DH246:FS246" si="1052">IF(DH$8="",0,IF(DH$1=1,SUMIFS(220:220,$1:$1,"&gt;="&amp;1,$1:$1,"&lt;="&amp;INT(-$T231/30))+(-$T231/30-INT(-$T231/30))*SUMIFS(220:220,$1:$1,INT(-$T231/30)+1),0)+(-$T231/30-INT(-$T231/30))*SUMIFS(220:220,$1:$1,DH$1+INT(-$T231/30)+1)+(INT(-$T231/30)+1+$T231/30)*SUMIFS(220:220,$1:$1,DH$1+INT(-$T231/30)))</f>
        <v>0</v>
      </c>
      <c r="DI246" s="249">
        <f t="shared" si="1052"/>
        <v>0</v>
      </c>
      <c r="DJ246" s="249">
        <f t="shared" si="1052"/>
        <v>0</v>
      </c>
      <c r="DK246" s="249">
        <f t="shared" si="1052"/>
        <v>0</v>
      </c>
      <c r="DL246" s="249">
        <f t="shared" si="1052"/>
        <v>0</v>
      </c>
      <c r="DM246" s="249">
        <f t="shared" si="1052"/>
        <v>0</v>
      </c>
      <c r="DN246" s="249">
        <f t="shared" si="1052"/>
        <v>0</v>
      </c>
      <c r="DO246" s="249">
        <f t="shared" si="1052"/>
        <v>0</v>
      </c>
      <c r="DP246" s="249">
        <f t="shared" si="1052"/>
        <v>0</v>
      </c>
      <c r="DQ246" s="249">
        <f t="shared" si="1052"/>
        <v>0</v>
      </c>
      <c r="DR246" s="249">
        <f t="shared" si="1052"/>
        <v>0</v>
      </c>
      <c r="DS246" s="249">
        <f t="shared" si="1052"/>
        <v>0</v>
      </c>
      <c r="DT246" s="249">
        <f t="shared" si="1052"/>
        <v>0</v>
      </c>
      <c r="DU246" s="249">
        <f t="shared" si="1052"/>
        <v>0</v>
      </c>
      <c r="DV246" s="249">
        <f t="shared" si="1052"/>
        <v>0</v>
      </c>
      <c r="DW246" s="249">
        <f t="shared" si="1052"/>
        <v>0</v>
      </c>
      <c r="DX246" s="249">
        <f t="shared" si="1052"/>
        <v>0</v>
      </c>
      <c r="DY246" s="249">
        <f t="shared" si="1052"/>
        <v>0</v>
      </c>
      <c r="DZ246" s="249">
        <f t="shared" si="1052"/>
        <v>0</v>
      </c>
      <c r="EA246" s="249">
        <f t="shared" si="1052"/>
        <v>0</v>
      </c>
      <c r="EB246" s="249">
        <f t="shared" si="1052"/>
        <v>0</v>
      </c>
      <c r="EC246" s="249">
        <f t="shared" si="1052"/>
        <v>0</v>
      </c>
      <c r="ED246" s="249">
        <f t="shared" si="1052"/>
        <v>0</v>
      </c>
      <c r="EE246" s="249">
        <f t="shared" si="1052"/>
        <v>0</v>
      </c>
      <c r="EF246" s="249">
        <f t="shared" si="1052"/>
        <v>0</v>
      </c>
      <c r="EG246" s="249">
        <f t="shared" si="1052"/>
        <v>0</v>
      </c>
      <c r="EH246" s="249">
        <f t="shared" si="1052"/>
        <v>0</v>
      </c>
      <c r="EI246" s="249">
        <f t="shared" si="1052"/>
        <v>0</v>
      </c>
      <c r="EJ246" s="249">
        <f t="shared" si="1052"/>
        <v>0</v>
      </c>
      <c r="EK246" s="249">
        <f t="shared" si="1052"/>
        <v>0</v>
      </c>
      <c r="EL246" s="249">
        <f t="shared" si="1052"/>
        <v>0</v>
      </c>
      <c r="EM246" s="249">
        <f t="shared" si="1052"/>
        <v>0</v>
      </c>
      <c r="EN246" s="249">
        <f t="shared" si="1052"/>
        <v>0</v>
      </c>
      <c r="EO246" s="249">
        <f t="shared" si="1052"/>
        <v>0</v>
      </c>
      <c r="EP246" s="249">
        <f t="shared" si="1052"/>
        <v>0</v>
      </c>
      <c r="EQ246" s="249">
        <f t="shared" si="1052"/>
        <v>0</v>
      </c>
      <c r="ER246" s="249">
        <f t="shared" si="1052"/>
        <v>0</v>
      </c>
      <c r="ES246" s="249">
        <f t="shared" si="1052"/>
        <v>0</v>
      </c>
      <c r="ET246" s="249">
        <f t="shared" si="1052"/>
        <v>0</v>
      </c>
      <c r="EU246" s="249">
        <f t="shared" si="1052"/>
        <v>0</v>
      </c>
      <c r="EV246" s="249">
        <f t="shared" si="1052"/>
        <v>0</v>
      </c>
      <c r="EW246" s="249">
        <f t="shared" si="1052"/>
        <v>0</v>
      </c>
      <c r="EX246" s="249">
        <f t="shared" si="1052"/>
        <v>0</v>
      </c>
      <c r="EY246" s="249">
        <f t="shared" si="1052"/>
        <v>0</v>
      </c>
      <c r="EZ246" s="249">
        <f t="shared" si="1052"/>
        <v>0</v>
      </c>
      <c r="FA246" s="249">
        <f t="shared" si="1052"/>
        <v>0</v>
      </c>
      <c r="FB246" s="249">
        <f t="shared" si="1052"/>
        <v>0</v>
      </c>
      <c r="FC246" s="249">
        <f t="shared" si="1052"/>
        <v>0</v>
      </c>
      <c r="FD246" s="249">
        <f t="shared" si="1052"/>
        <v>0</v>
      </c>
      <c r="FE246" s="249">
        <f t="shared" si="1052"/>
        <v>0</v>
      </c>
      <c r="FF246" s="249">
        <f t="shared" si="1052"/>
        <v>0</v>
      </c>
      <c r="FG246" s="249">
        <f t="shared" si="1052"/>
        <v>0</v>
      </c>
      <c r="FH246" s="249">
        <f t="shared" si="1052"/>
        <v>0</v>
      </c>
      <c r="FI246" s="249">
        <f t="shared" si="1052"/>
        <v>0</v>
      </c>
      <c r="FJ246" s="249">
        <f t="shared" si="1052"/>
        <v>0</v>
      </c>
      <c r="FK246" s="249">
        <f t="shared" si="1052"/>
        <v>0</v>
      </c>
      <c r="FL246" s="249">
        <f t="shared" si="1052"/>
        <v>0</v>
      </c>
      <c r="FM246" s="249">
        <f t="shared" si="1052"/>
        <v>0</v>
      </c>
      <c r="FN246" s="249">
        <f t="shared" si="1052"/>
        <v>0</v>
      </c>
      <c r="FO246" s="249">
        <f t="shared" si="1052"/>
        <v>0</v>
      </c>
      <c r="FP246" s="249">
        <f t="shared" si="1052"/>
        <v>0</v>
      </c>
      <c r="FQ246" s="249">
        <f t="shared" si="1052"/>
        <v>0</v>
      </c>
      <c r="FR246" s="249">
        <f t="shared" si="1052"/>
        <v>0</v>
      </c>
      <c r="FS246" s="249">
        <f t="shared" si="1052"/>
        <v>0</v>
      </c>
      <c r="FT246" s="249">
        <f t="shared" ref="FT246:GZ246" si="1053">IF(FT$8="",0,IF(FT$1=1,SUMIFS(220:220,$1:$1,"&gt;="&amp;1,$1:$1,"&lt;="&amp;INT(-$T231/30))+(-$T231/30-INT(-$T231/30))*SUMIFS(220:220,$1:$1,INT(-$T231/30)+1),0)+(-$T231/30-INT(-$T231/30))*SUMIFS(220:220,$1:$1,FT$1+INT(-$T231/30)+1)+(INT(-$T231/30)+1+$T231/30)*SUMIFS(220:220,$1:$1,FT$1+INT(-$T231/30)))</f>
        <v>0</v>
      </c>
      <c r="FU246" s="249">
        <f t="shared" si="1053"/>
        <v>0</v>
      </c>
      <c r="FV246" s="249">
        <f t="shared" si="1053"/>
        <v>0</v>
      </c>
      <c r="FW246" s="249">
        <f t="shared" si="1053"/>
        <v>0</v>
      </c>
      <c r="FX246" s="249">
        <f t="shared" si="1053"/>
        <v>0</v>
      </c>
      <c r="FY246" s="249">
        <f t="shared" si="1053"/>
        <v>0</v>
      </c>
      <c r="FZ246" s="249">
        <f t="shared" si="1053"/>
        <v>0</v>
      </c>
      <c r="GA246" s="249">
        <f t="shared" si="1053"/>
        <v>0</v>
      </c>
      <c r="GB246" s="249">
        <f t="shared" si="1053"/>
        <v>0</v>
      </c>
      <c r="GC246" s="249">
        <f t="shared" si="1053"/>
        <v>0</v>
      </c>
      <c r="GD246" s="249">
        <f t="shared" si="1053"/>
        <v>0</v>
      </c>
      <c r="GE246" s="249">
        <f t="shared" si="1053"/>
        <v>0</v>
      </c>
      <c r="GF246" s="249">
        <f t="shared" si="1053"/>
        <v>0</v>
      </c>
      <c r="GG246" s="249">
        <f t="shared" si="1053"/>
        <v>0</v>
      </c>
      <c r="GH246" s="249">
        <f t="shared" si="1053"/>
        <v>0</v>
      </c>
      <c r="GI246" s="249">
        <f t="shared" si="1053"/>
        <v>0</v>
      </c>
      <c r="GJ246" s="249">
        <f t="shared" si="1053"/>
        <v>0</v>
      </c>
      <c r="GK246" s="249">
        <f t="shared" si="1053"/>
        <v>0</v>
      </c>
      <c r="GL246" s="249">
        <f t="shared" si="1053"/>
        <v>0</v>
      </c>
      <c r="GM246" s="249">
        <f t="shared" si="1053"/>
        <v>0</v>
      </c>
      <c r="GN246" s="249">
        <f t="shared" si="1053"/>
        <v>0</v>
      </c>
      <c r="GO246" s="249">
        <f t="shared" si="1053"/>
        <v>0</v>
      </c>
      <c r="GP246" s="249">
        <f t="shared" si="1053"/>
        <v>0</v>
      </c>
      <c r="GQ246" s="249">
        <f t="shared" si="1053"/>
        <v>0</v>
      </c>
      <c r="GR246" s="249">
        <f t="shared" si="1053"/>
        <v>0</v>
      </c>
      <c r="GS246" s="249">
        <f t="shared" si="1053"/>
        <v>0</v>
      </c>
      <c r="GT246" s="249">
        <f t="shared" si="1053"/>
        <v>0</v>
      </c>
      <c r="GU246" s="249">
        <f t="shared" si="1053"/>
        <v>0</v>
      </c>
      <c r="GV246" s="249">
        <f t="shared" si="1053"/>
        <v>0</v>
      </c>
      <c r="GW246" s="249">
        <f t="shared" si="1053"/>
        <v>0</v>
      </c>
      <c r="GX246" s="249">
        <f t="shared" si="1053"/>
        <v>0</v>
      </c>
      <c r="GY246" s="249">
        <f t="shared" si="1053"/>
        <v>0</v>
      </c>
      <c r="GZ246" s="249">
        <f t="shared" si="1053"/>
        <v>0</v>
      </c>
      <c r="HA246" s="228"/>
      <c r="HB246" s="228"/>
    </row>
    <row r="247" spans="1:210" s="239" customFormat="1" ht="10.199999999999999">
      <c r="A247" s="228"/>
      <c r="B247" s="229"/>
      <c r="C247" s="228"/>
      <c r="D247" s="229"/>
      <c r="E247" s="270"/>
      <c r="F247" s="116"/>
      <c r="G247" s="231"/>
      <c r="H247" s="228"/>
      <c r="I247" s="228" t="str">
        <f t="shared" si="1038"/>
        <v>Оплаты за сырье, материалы и проч. с/ст ингредиенты</v>
      </c>
      <c r="J247" s="228"/>
      <c r="K247" s="228"/>
      <c r="L247" s="228"/>
      <c r="M247" s="232"/>
      <c r="N247" s="233" t="str">
        <f t="shared" si="1031"/>
        <v/>
      </c>
      <c r="O247" s="228"/>
      <c r="P247" s="231"/>
      <c r="Q247" s="228" t="s">
        <v>26</v>
      </c>
      <c r="R247" s="228"/>
      <c r="S247" s="235"/>
      <c r="T247" s="228"/>
      <c r="U247" s="228"/>
      <c r="V247" s="228"/>
      <c r="W247" s="235">
        <f t="shared" si="1032"/>
        <v>0</v>
      </c>
      <c r="X247" s="236"/>
      <c r="Y247" s="231"/>
      <c r="Z247" s="237"/>
      <c r="AA247" s="249">
        <f t="shared" ref="AA247:BF247" si="1054">IF(AA$8="",0,IF(AA$1=1,SUMIFS(221:221,$1:$1,"&gt;="&amp;1,$1:$1,"&lt;="&amp;INT(-$T232/30))+(-$T232/30-INT(-$T232/30))*SUMIFS(221:221,$1:$1,INT(-$T232/30)+1),0)+(-$T232/30-INT(-$T232/30))*SUMIFS(221:221,$1:$1,AA$1+INT(-$T232/30)+1)+(INT(-$T232/30)+1+$T232/30)*SUMIFS(221:221,$1:$1,AA$1+INT(-$T232/30)))</f>
        <v>0</v>
      </c>
      <c r="AB247" s="249">
        <f t="shared" si="1054"/>
        <v>0</v>
      </c>
      <c r="AC247" s="249">
        <f t="shared" si="1054"/>
        <v>0</v>
      </c>
      <c r="AD247" s="249">
        <f t="shared" si="1054"/>
        <v>0</v>
      </c>
      <c r="AE247" s="249">
        <f t="shared" si="1054"/>
        <v>0</v>
      </c>
      <c r="AF247" s="249">
        <f t="shared" si="1054"/>
        <v>0</v>
      </c>
      <c r="AG247" s="249">
        <f t="shared" si="1054"/>
        <v>0</v>
      </c>
      <c r="AH247" s="249">
        <f t="shared" si="1054"/>
        <v>0</v>
      </c>
      <c r="AI247" s="249">
        <f t="shared" si="1054"/>
        <v>0</v>
      </c>
      <c r="AJ247" s="249">
        <f t="shared" si="1054"/>
        <v>0</v>
      </c>
      <c r="AK247" s="249">
        <f t="shared" si="1054"/>
        <v>0</v>
      </c>
      <c r="AL247" s="249">
        <f t="shared" si="1054"/>
        <v>0</v>
      </c>
      <c r="AM247" s="249">
        <f t="shared" si="1054"/>
        <v>0</v>
      </c>
      <c r="AN247" s="249">
        <f t="shared" si="1054"/>
        <v>0</v>
      </c>
      <c r="AO247" s="249">
        <f t="shared" si="1054"/>
        <v>0</v>
      </c>
      <c r="AP247" s="249">
        <f t="shared" si="1054"/>
        <v>0</v>
      </c>
      <c r="AQ247" s="249">
        <f t="shared" si="1054"/>
        <v>0</v>
      </c>
      <c r="AR247" s="249">
        <f t="shared" si="1054"/>
        <v>0</v>
      </c>
      <c r="AS247" s="249">
        <f t="shared" si="1054"/>
        <v>0</v>
      </c>
      <c r="AT247" s="249">
        <f t="shared" si="1054"/>
        <v>0</v>
      </c>
      <c r="AU247" s="249">
        <f t="shared" si="1054"/>
        <v>0</v>
      </c>
      <c r="AV247" s="249">
        <f t="shared" si="1054"/>
        <v>0</v>
      </c>
      <c r="AW247" s="249">
        <f t="shared" si="1054"/>
        <v>0</v>
      </c>
      <c r="AX247" s="249">
        <f t="shared" si="1054"/>
        <v>0</v>
      </c>
      <c r="AY247" s="249">
        <f t="shared" si="1054"/>
        <v>0</v>
      </c>
      <c r="AZ247" s="249">
        <f t="shared" si="1054"/>
        <v>0</v>
      </c>
      <c r="BA247" s="249">
        <f t="shared" si="1054"/>
        <v>0</v>
      </c>
      <c r="BB247" s="249">
        <f t="shared" si="1054"/>
        <v>0</v>
      </c>
      <c r="BC247" s="249">
        <f t="shared" si="1054"/>
        <v>0</v>
      </c>
      <c r="BD247" s="249">
        <f t="shared" si="1054"/>
        <v>0</v>
      </c>
      <c r="BE247" s="249">
        <f t="shared" si="1054"/>
        <v>0</v>
      </c>
      <c r="BF247" s="249">
        <f t="shared" si="1054"/>
        <v>0</v>
      </c>
      <c r="BG247" s="249">
        <f t="shared" ref="BG247:CL247" si="1055">IF(BG$8="",0,IF(BG$1=1,SUMIFS(221:221,$1:$1,"&gt;="&amp;1,$1:$1,"&lt;="&amp;INT(-$T232/30))+(-$T232/30-INT(-$T232/30))*SUMIFS(221:221,$1:$1,INT(-$T232/30)+1),0)+(-$T232/30-INT(-$T232/30))*SUMIFS(221:221,$1:$1,BG$1+INT(-$T232/30)+1)+(INT(-$T232/30)+1+$T232/30)*SUMIFS(221:221,$1:$1,BG$1+INT(-$T232/30)))</f>
        <v>0</v>
      </c>
      <c r="BH247" s="249">
        <f t="shared" si="1055"/>
        <v>0</v>
      </c>
      <c r="BI247" s="249">
        <f t="shared" si="1055"/>
        <v>0</v>
      </c>
      <c r="BJ247" s="249">
        <f t="shared" si="1055"/>
        <v>0</v>
      </c>
      <c r="BK247" s="249">
        <f t="shared" si="1055"/>
        <v>0</v>
      </c>
      <c r="BL247" s="249">
        <f t="shared" si="1055"/>
        <v>0</v>
      </c>
      <c r="BM247" s="249">
        <f t="shared" si="1055"/>
        <v>0</v>
      </c>
      <c r="BN247" s="249">
        <f t="shared" si="1055"/>
        <v>0</v>
      </c>
      <c r="BO247" s="249">
        <f t="shared" si="1055"/>
        <v>0</v>
      </c>
      <c r="BP247" s="249">
        <f t="shared" si="1055"/>
        <v>0</v>
      </c>
      <c r="BQ247" s="249">
        <f t="shared" si="1055"/>
        <v>0</v>
      </c>
      <c r="BR247" s="249">
        <f t="shared" si="1055"/>
        <v>0</v>
      </c>
      <c r="BS247" s="249">
        <f t="shared" si="1055"/>
        <v>0</v>
      </c>
      <c r="BT247" s="249">
        <f t="shared" si="1055"/>
        <v>0</v>
      </c>
      <c r="BU247" s="249">
        <f t="shared" si="1055"/>
        <v>0</v>
      </c>
      <c r="BV247" s="249">
        <f t="shared" si="1055"/>
        <v>0</v>
      </c>
      <c r="BW247" s="249">
        <f t="shared" si="1055"/>
        <v>0</v>
      </c>
      <c r="BX247" s="249">
        <f t="shared" si="1055"/>
        <v>0</v>
      </c>
      <c r="BY247" s="249">
        <f t="shared" si="1055"/>
        <v>0</v>
      </c>
      <c r="BZ247" s="249">
        <f t="shared" si="1055"/>
        <v>0</v>
      </c>
      <c r="CA247" s="249">
        <f t="shared" si="1055"/>
        <v>0</v>
      </c>
      <c r="CB247" s="249">
        <f t="shared" si="1055"/>
        <v>0</v>
      </c>
      <c r="CC247" s="249">
        <f t="shared" si="1055"/>
        <v>0</v>
      </c>
      <c r="CD247" s="249">
        <f t="shared" si="1055"/>
        <v>0</v>
      </c>
      <c r="CE247" s="249">
        <f t="shared" si="1055"/>
        <v>0</v>
      </c>
      <c r="CF247" s="249">
        <f t="shared" si="1055"/>
        <v>0</v>
      </c>
      <c r="CG247" s="249">
        <f t="shared" si="1055"/>
        <v>0</v>
      </c>
      <c r="CH247" s="249">
        <f t="shared" si="1055"/>
        <v>0</v>
      </c>
      <c r="CI247" s="249">
        <f t="shared" si="1055"/>
        <v>0</v>
      </c>
      <c r="CJ247" s="249">
        <f t="shared" si="1055"/>
        <v>0</v>
      </c>
      <c r="CK247" s="249">
        <f t="shared" si="1055"/>
        <v>0</v>
      </c>
      <c r="CL247" s="249">
        <f t="shared" si="1055"/>
        <v>0</v>
      </c>
      <c r="CM247" s="249">
        <f t="shared" ref="CM247:DG247" si="1056">IF(CM$8="",0,IF(CM$1=1,SUMIFS(221:221,$1:$1,"&gt;="&amp;1,$1:$1,"&lt;="&amp;INT(-$T232/30))+(-$T232/30-INT(-$T232/30))*SUMIFS(221:221,$1:$1,INT(-$T232/30)+1),0)+(-$T232/30-INT(-$T232/30))*SUMIFS(221:221,$1:$1,CM$1+INT(-$T232/30)+1)+(INT(-$T232/30)+1+$T232/30)*SUMIFS(221:221,$1:$1,CM$1+INT(-$T232/30)))</f>
        <v>0</v>
      </c>
      <c r="CN247" s="249">
        <f t="shared" si="1056"/>
        <v>0</v>
      </c>
      <c r="CO247" s="249">
        <f t="shared" si="1056"/>
        <v>0</v>
      </c>
      <c r="CP247" s="249">
        <f t="shared" si="1056"/>
        <v>0</v>
      </c>
      <c r="CQ247" s="249">
        <f t="shared" si="1056"/>
        <v>0</v>
      </c>
      <c r="CR247" s="249">
        <f t="shared" si="1056"/>
        <v>0</v>
      </c>
      <c r="CS247" s="249">
        <f t="shared" si="1056"/>
        <v>0</v>
      </c>
      <c r="CT247" s="249">
        <f t="shared" si="1056"/>
        <v>0</v>
      </c>
      <c r="CU247" s="249">
        <f t="shared" si="1056"/>
        <v>0</v>
      </c>
      <c r="CV247" s="249">
        <f t="shared" si="1056"/>
        <v>0</v>
      </c>
      <c r="CW247" s="249">
        <f t="shared" si="1056"/>
        <v>0</v>
      </c>
      <c r="CX247" s="249">
        <f t="shared" si="1056"/>
        <v>0</v>
      </c>
      <c r="CY247" s="249">
        <f t="shared" si="1056"/>
        <v>0</v>
      </c>
      <c r="CZ247" s="249">
        <f t="shared" si="1056"/>
        <v>0</v>
      </c>
      <c r="DA247" s="249">
        <f t="shared" si="1056"/>
        <v>0</v>
      </c>
      <c r="DB247" s="249">
        <f t="shared" si="1056"/>
        <v>0</v>
      </c>
      <c r="DC247" s="249">
        <f t="shared" si="1056"/>
        <v>0</v>
      </c>
      <c r="DD247" s="249">
        <f t="shared" si="1056"/>
        <v>0</v>
      </c>
      <c r="DE247" s="249">
        <f t="shared" si="1056"/>
        <v>0</v>
      </c>
      <c r="DF247" s="249">
        <f t="shared" si="1056"/>
        <v>0</v>
      </c>
      <c r="DG247" s="249">
        <f t="shared" si="1056"/>
        <v>0</v>
      </c>
      <c r="DH247" s="249">
        <f t="shared" ref="DH247:FS247" si="1057">IF(DH$8="",0,IF(DH$1=1,SUMIFS(221:221,$1:$1,"&gt;="&amp;1,$1:$1,"&lt;="&amp;INT(-$T232/30))+(-$T232/30-INT(-$T232/30))*SUMIFS(221:221,$1:$1,INT(-$T232/30)+1),0)+(-$T232/30-INT(-$T232/30))*SUMIFS(221:221,$1:$1,DH$1+INT(-$T232/30)+1)+(INT(-$T232/30)+1+$T232/30)*SUMIFS(221:221,$1:$1,DH$1+INT(-$T232/30)))</f>
        <v>0</v>
      </c>
      <c r="DI247" s="249">
        <f t="shared" si="1057"/>
        <v>0</v>
      </c>
      <c r="DJ247" s="249">
        <f t="shared" si="1057"/>
        <v>0</v>
      </c>
      <c r="DK247" s="249">
        <f t="shared" si="1057"/>
        <v>0</v>
      </c>
      <c r="DL247" s="249">
        <f t="shared" si="1057"/>
        <v>0</v>
      </c>
      <c r="DM247" s="249">
        <f t="shared" si="1057"/>
        <v>0</v>
      </c>
      <c r="DN247" s="249">
        <f t="shared" si="1057"/>
        <v>0</v>
      </c>
      <c r="DO247" s="249">
        <f t="shared" si="1057"/>
        <v>0</v>
      </c>
      <c r="DP247" s="249">
        <f t="shared" si="1057"/>
        <v>0</v>
      </c>
      <c r="DQ247" s="249">
        <f t="shared" si="1057"/>
        <v>0</v>
      </c>
      <c r="DR247" s="249">
        <f t="shared" si="1057"/>
        <v>0</v>
      </c>
      <c r="DS247" s="249">
        <f t="shared" si="1057"/>
        <v>0</v>
      </c>
      <c r="DT247" s="249">
        <f t="shared" si="1057"/>
        <v>0</v>
      </c>
      <c r="DU247" s="249">
        <f t="shared" si="1057"/>
        <v>0</v>
      </c>
      <c r="DV247" s="249">
        <f t="shared" si="1057"/>
        <v>0</v>
      </c>
      <c r="DW247" s="249">
        <f t="shared" si="1057"/>
        <v>0</v>
      </c>
      <c r="DX247" s="249">
        <f t="shared" si="1057"/>
        <v>0</v>
      </c>
      <c r="DY247" s="249">
        <f t="shared" si="1057"/>
        <v>0</v>
      </c>
      <c r="DZ247" s="249">
        <f t="shared" si="1057"/>
        <v>0</v>
      </c>
      <c r="EA247" s="249">
        <f t="shared" si="1057"/>
        <v>0</v>
      </c>
      <c r="EB247" s="249">
        <f t="shared" si="1057"/>
        <v>0</v>
      </c>
      <c r="EC247" s="249">
        <f t="shared" si="1057"/>
        <v>0</v>
      </c>
      <c r="ED247" s="249">
        <f t="shared" si="1057"/>
        <v>0</v>
      </c>
      <c r="EE247" s="249">
        <f t="shared" si="1057"/>
        <v>0</v>
      </c>
      <c r="EF247" s="249">
        <f t="shared" si="1057"/>
        <v>0</v>
      </c>
      <c r="EG247" s="249">
        <f t="shared" si="1057"/>
        <v>0</v>
      </c>
      <c r="EH247" s="249">
        <f t="shared" si="1057"/>
        <v>0</v>
      </c>
      <c r="EI247" s="249">
        <f t="shared" si="1057"/>
        <v>0</v>
      </c>
      <c r="EJ247" s="249">
        <f t="shared" si="1057"/>
        <v>0</v>
      </c>
      <c r="EK247" s="249">
        <f t="shared" si="1057"/>
        <v>0</v>
      </c>
      <c r="EL247" s="249">
        <f t="shared" si="1057"/>
        <v>0</v>
      </c>
      <c r="EM247" s="249">
        <f t="shared" si="1057"/>
        <v>0</v>
      </c>
      <c r="EN247" s="249">
        <f t="shared" si="1057"/>
        <v>0</v>
      </c>
      <c r="EO247" s="249">
        <f t="shared" si="1057"/>
        <v>0</v>
      </c>
      <c r="EP247" s="249">
        <f t="shared" si="1057"/>
        <v>0</v>
      </c>
      <c r="EQ247" s="249">
        <f t="shared" si="1057"/>
        <v>0</v>
      </c>
      <c r="ER247" s="249">
        <f t="shared" si="1057"/>
        <v>0</v>
      </c>
      <c r="ES247" s="249">
        <f t="shared" si="1057"/>
        <v>0</v>
      </c>
      <c r="ET247" s="249">
        <f t="shared" si="1057"/>
        <v>0</v>
      </c>
      <c r="EU247" s="249">
        <f t="shared" si="1057"/>
        <v>0</v>
      </c>
      <c r="EV247" s="249">
        <f t="shared" si="1057"/>
        <v>0</v>
      </c>
      <c r="EW247" s="249">
        <f t="shared" si="1057"/>
        <v>0</v>
      </c>
      <c r="EX247" s="249">
        <f t="shared" si="1057"/>
        <v>0</v>
      </c>
      <c r="EY247" s="249">
        <f t="shared" si="1057"/>
        <v>0</v>
      </c>
      <c r="EZ247" s="249">
        <f t="shared" si="1057"/>
        <v>0</v>
      </c>
      <c r="FA247" s="249">
        <f t="shared" si="1057"/>
        <v>0</v>
      </c>
      <c r="FB247" s="249">
        <f t="shared" si="1057"/>
        <v>0</v>
      </c>
      <c r="FC247" s="249">
        <f t="shared" si="1057"/>
        <v>0</v>
      </c>
      <c r="FD247" s="249">
        <f t="shared" si="1057"/>
        <v>0</v>
      </c>
      <c r="FE247" s="249">
        <f t="shared" si="1057"/>
        <v>0</v>
      </c>
      <c r="FF247" s="249">
        <f t="shared" si="1057"/>
        <v>0</v>
      </c>
      <c r="FG247" s="249">
        <f t="shared" si="1057"/>
        <v>0</v>
      </c>
      <c r="FH247" s="249">
        <f t="shared" si="1057"/>
        <v>0</v>
      </c>
      <c r="FI247" s="249">
        <f t="shared" si="1057"/>
        <v>0</v>
      </c>
      <c r="FJ247" s="249">
        <f t="shared" si="1057"/>
        <v>0</v>
      </c>
      <c r="FK247" s="249">
        <f t="shared" si="1057"/>
        <v>0</v>
      </c>
      <c r="FL247" s="249">
        <f t="shared" si="1057"/>
        <v>0</v>
      </c>
      <c r="FM247" s="249">
        <f t="shared" si="1057"/>
        <v>0</v>
      </c>
      <c r="FN247" s="249">
        <f t="shared" si="1057"/>
        <v>0</v>
      </c>
      <c r="FO247" s="249">
        <f t="shared" si="1057"/>
        <v>0</v>
      </c>
      <c r="FP247" s="249">
        <f t="shared" si="1057"/>
        <v>0</v>
      </c>
      <c r="FQ247" s="249">
        <f t="shared" si="1057"/>
        <v>0</v>
      </c>
      <c r="FR247" s="249">
        <f t="shared" si="1057"/>
        <v>0</v>
      </c>
      <c r="FS247" s="249">
        <f t="shared" si="1057"/>
        <v>0</v>
      </c>
      <c r="FT247" s="249">
        <f t="shared" ref="FT247:GZ247" si="1058">IF(FT$8="",0,IF(FT$1=1,SUMIFS(221:221,$1:$1,"&gt;="&amp;1,$1:$1,"&lt;="&amp;INT(-$T232/30))+(-$T232/30-INT(-$T232/30))*SUMIFS(221:221,$1:$1,INT(-$T232/30)+1),0)+(-$T232/30-INT(-$T232/30))*SUMIFS(221:221,$1:$1,FT$1+INT(-$T232/30)+1)+(INT(-$T232/30)+1+$T232/30)*SUMIFS(221:221,$1:$1,FT$1+INT(-$T232/30)))</f>
        <v>0</v>
      </c>
      <c r="FU247" s="249">
        <f t="shared" si="1058"/>
        <v>0</v>
      </c>
      <c r="FV247" s="249">
        <f t="shared" si="1058"/>
        <v>0</v>
      </c>
      <c r="FW247" s="249">
        <f t="shared" si="1058"/>
        <v>0</v>
      </c>
      <c r="FX247" s="249">
        <f t="shared" si="1058"/>
        <v>0</v>
      </c>
      <c r="FY247" s="249">
        <f t="shared" si="1058"/>
        <v>0</v>
      </c>
      <c r="FZ247" s="249">
        <f t="shared" si="1058"/>
        <v>0</v>
      </c>
      <c r="GA247" s="249">
        <f t="shared" si="1058"/>
        <v>0</v>
      </c>
      <c r="GB247" s="249">
        <f t="shared" si="1058"/>
        <v>0</v>
      </c>
      <c r="GC247" s="249">
        <f t="shared" si="1058"/>
        <v>0</v>
      </c>
      <c r="GD247" s="249">
        <f t="shared" si="1058"/>
        <v>0</v>
      </c>
      <c r="GE247" s="249">
        <f t="shared" si="1058"/>
        <v>0</v>
      </c>
      <c r="GF247" s="249">
        <f t="shared" si="1058"/>
        <v>0</v>
      </c>
      <c r="GG247" s="249">
        <f t="shared" si="1058"/>
        <v>0</v>
      </c>
      <c r="GH247" s="249">
        <f t="shared" si="1058"/>
        <v>0</v>
      </c>
      <c r="GI247" s="249">
        <f t="shared" si="1058"/>
        <v>0</v>
      </c>
      <c r="GJ247" s="249">
        <f t="shared" si="1058"/>
        <v>0</v>
      </c>
      <c r="GK247" s="249">
        <f t="shared" si="1058"/>
        <v>0</v>
      </c>
      <c r="GL247" s="249">
        <f t="shared" si="1058"/>
        <v>0</v>
      </c>
      <c r="GM247" s="249">
        <f t="shared" si="1058"/>
        <v>0</v>
      </c>
      <c r="GN247" s="249">
        <f t="shared" si="1058"/>
        <v>0</v>
      </c>
      <c r="GO247" s="249">
        <f t="shared" si="1058"/>
        <v>0</v>
      </c>
      <c r="GP247" s="249">
        <f t="shared" si="1058"/>
        <v>0</v>
      </c>
      <c r="GQ247" s="249">
        <f t="shared" si="1058"/>
        <v>0</v>
      </c>
      <c r="GR247" s="249">
        <f t="shared" si="1058"/>
        <v>0</v>
      </c>
      <c r="GS247" s="249">
        <f t="shared" si="1058"/>
        <v>0</v>
      </c>
      <c r="GT247" s="249">
        <f t="shared" si="1058"/>
        <v>0</v>
      </c>
      <c r="GU247" s="249">
        <f t="shared" si="1058"/>
        <v>0</v>
      </c>
      <c r="GV247" s="249">
        <f t="shared" si="1058"/>
        <v>0</v>
      </c>
      <c r="GW247" s="249">
        <f t="shared" si="1058"/>
        <v>0</v>
      </c>
      <c r="GX247" s="249">
        <f t="shared" si="1058"/>
        <v>0</v>
      </c>
      <c r="GY247" s="249">
        <f t="shared" si="1058"/>
        <v>0</v>
      </c>
      <c r="GZ247" s="249">
        <f t="shared" si="1058"/>
        <v>0</v>
      </c>
      <c r="HA247" s="228"/>
      <c r="HB247" s="228"/>
    </row>
    <row r="248" spans="1:210" s="239" customFormat="1" ht="10.199999999999999">
      <c r="A248" s="228"/>
      <c r="B248" s="229"/>
      <c r="C248" s="230"/>
      <c r="D248" s="229"/>
      <c r="E248" s="270"/>
      <c r="F248" s="116"/>
      <c r="G248" s="231"/>
      <c r="H248" s="228"/>
      <c r="I248" s="228" t="str">
        <f t="shared" si="1038"/>
        <v>Оплаты за сырье, материалы и проч. с/ст ингредиенты</v>
      </c>
      <c r="J248" s="228"/>
      <c r="K248" s="228"/>
      <c r="L248" s="228"/>
      <c r="M248" s="232"/>
      <c r="N248" s="233" t="str">
        <f t="shared" si="1031"/>
        <v/>
      </c>
      <c r="O248" s="228"/>
      <c r="P248" s="231"/>
      <c r="Q248" s="228" t="s">
        <v>26</v>
      </c>
      <c r="R248" s="228"/>
      <c r="S248" s="235"/>
      <c r="T248" s="228"/>
      <c r="U248" s="228"/>
      <c r="V248" s="228"/>
      <c r="W248" s="235">
        <f t="shared" si="1032"/>
        <v>0</v>
      </c>
      <c r="X248" s="236"/>
      <c r="Y248" s="231"/>
      <c r="Z248" s="237"/>
      <c r="AA248" s="249">
        <f t="shared" ref="AA248:BF248" si="1059">IF(AA$8="",0,IF(AA$1=1,SUMIFS(222:222,$1:$1,"&gt;="&amp;1,$1:$1,"&lt;="&amp;INT(-$T233/30))+(-$T233/30-INT(-$T233/30))*SUMIFS(222:222,$1:$1,INT(-$T233/30)+1),0)+(-$T233/30-INT(-$T233/30))*SUMIFS(222:222,$1:$1,AA$1+INT(-$T233/30)+1)+(INT(-$T233/30)+1+$T233/30)*SUMIFS(222:222,$1:$1,AA$1+INT(-$T233/30)))</f>
        <v>0</v>
      </c>
      <c r="AB248" s="249">
        <f t="shared" si="1059"/>
        <v>0</v>
      </c>
      <c r="AC248" s="249">
        <f t="shared" si="1059"/>
        <v>0</v>
      </c>
      <c r="AD248" s="249">
        <f t="shared" si="1059"/>
        <v>0</v>
      </c>
      <c r="AE248" s="249">
        <f t="shared" si="1059"/>
        <v>0</v>
      </c>
      <c r="AF248" s="249">
        <f t="shared" si="1059"/>
        <v>0</v>
      </c>
      <c r="AG248" s="249">
        <f t="shared" si="1059"/>
        <v>0</v>
      </c>
      <c r="AH248" s="249">
        <f t="shared" si="1059"/>
        <v>0</v>
      </c>
      <c r="AI248" s="249">
        <f t="shared" si="1059"/>
        <v>0</v>
      </c>
      <c r="AJ248" s="249">
        <f t="shared" si="1059"/>
        <v>0</v>
      </c>
      <c r="AK248" s="249">
        <f t="shared" si="1059"/>
        <v>0</v>
      </c>
      <c r="AL248" s="249">
        <f t="shared" si="1059"/>
        <v>0</v>
      </c>
      <c r="AM248" s="249">
        <f t="shared" si="1059"/>
        <v>0</v>
      </c>
      <c r="AN248" s="249">
        <f t="shared" si="1059"/>
        <v>0</v>
      </c>
      <c r="AO248" s="249">
        <f t="shared" si="1059"/>
        <v>0</v>
      </c>
      <c r="AP248" s="249">
        <f t="shared" si="1059"/>
        <v>0</v>
      </c>
      <c r="AQ248" s="249">
        <f t="shared" si="1059"/>
        <v>0</v>
      </c>
      <c r="AR248" s="249">
        <f t="shared" si="1059"/>
        <v>0</v>
      </c>
      <c r="AS248" s="249">
        <f t="shared" si="1059"/>
        <v>0</v>
      </c>
      <c r="AT248" s="249">
        <f t="shared" si="1059"/>
        <v>0</v>
      </c>
      <c r="AU248" s="249">
        <f t="shared" si="1059"/>
        <v>0</v>
      </c>
      <c r="AV248" s="249">
        <f t="shared" si="1059"/>
        <v>0</v>
      </c>
      <c r="AW248" s="249">
        <f t="shared" si="1059"/>
        <v>0</v>
      </c>
      <c r="AX248" s="249">
        <f t="shared" si="1059"/>
        <v>0</v>
      </c>
      <c r="AY248" s="249">
        <f t="shared" si="1059"/>
        <v>0</v>
      </c>
      <c r="AZ248" s="249">
        <f t="shared" si="1059"/>
        <v>0</v>
      </c>
      <c r="BA248" s="249">
        <f t="shared" si="1059"/>
        <v>0</v>
      </c>
      <c r="BB248" s="249">
        <f t="shared" si="1059"/>
        <v>0</v>
      </c>
      <c r="BC248" s="249">
        <f t="shared" si="1059"/>
        <v>0</v>
      </c>
      <c r="BD248" s="249">
        <f t="shared" si="1059"/>
        <v>0</v>
      </c>
      <c r="BE248" s="249">
        <f t="shared" si="1059"/>
        <v>0</v>
      </c>
      <c r="BF248" s="249">
        <f t="shared" si="1059"/>
        <v>0</v>
      </c>
      <c r="BG248" s="249">
        <f t="shared" ref="BG248:CL248" si="1060">IF(BG$8="",0,IF(BG$1=1,SUMIFS(222:222,$1:$1,"&gt;="&amp;1,$1:$1,"&lt;="&amp;INT(-$T233/30))+(-$T233/30-INT(-$T233/30))*SUMIFS(222:222,$1:$1,INT(-$T233/30)+1),0)+(-$T233/30-INT(-$T233/30))*SUMIFS(222:222,$1:$1,BG$1+INT(-$T233/30)+1)+(INT(-$T233/30)+1+$T233/30)*SUMIFS(222:222,$1:$1,BG$1+INT(-$T233/30)))</f>
        <v>0</v>
      </c>
      <c r="BH248" s="249">
        <f t="shared" si="1060"/>
        <v>0</v>
      </c>
      <c r="BI248" s="249">
        <f t="shared" si="1060"/>
        <v>0</v>
      </c>
      <c r="BJ248" s="249">
        <f t="shared" si="1060"/>
        <v>0</v>
      </c>
      <c r="BK248" s="249">
        <f t="shared" si="1060"/>
        <v>0</v>
      </c>
      <c r="BL248" s="249">
        <f t="shared" si="1060"/>
        <v>0</v>
      </c>
      <c r="BM248" s="249">
        <f t="shared" si="1060"/>
        <v>0</v>
      </c>
      <c r="BN248" s="249">
        <f t="shared" si="1060"/>
        <v>0</v>
      </c>
      <c r="BO248" s="249">
        <f t="shared" si="1060"/>
        <v>0</v>
      </c>
      <c r="BP248" s="249">
        <f t="shared" si="1060"/>
        <v>0</v>
      </c>
      <c r="BQ248" s="249">
        <f t="shared" si="1060"/>
        <v>0</v>
      </c>
      <c r="BR248" s="249">
        <f t="shared" si="1060"/>
        <v>0</v>
      </c>
      <c r="BS248" s="249">
        <f t="shared" si="1060"/>
        <v>0</v>
      </c>
      <c r="BT248" s="249">
        <f t="shared" si="1060"/>
        <v>0</v>
      </c>
      <c r="BU248" s="249">
        <f t="shared" si="1060"/>
        <v>0</v>
      </c>
      <c r="BV248" s="249">
        <f t="shared" si="1060"/>
        <v>0</v>
      </c>
      <c r="BW248" s="249">
        <f t="shared" si="1060"/>
        <v>0</v>
      </c>
      <c r="BX248" s="249">
        <f t="shared" si="1060"/>
        <v>0</v>
      </c>
      <c r="BY248" s="249">
        <f t="shared" si="1060"/>
        <v>0</v>
      </c>
      <c r="BZ248" s="249">
        <f t="shared" si="1060"/>
        <v>0</v>
      </c>
      <c r="CA248" s="249">
        <f t="shared" si="1060"/>
        <v>0</v>
      </c>
      <c r="CB248" s="249">
        <f t="shared" si="1060"/>
        <v>0</v>
      </c>
      <c r="CC248" s="249">
        <f t="shared" si="1060"/>
        <v>0</v>
      </c>
      <c r="CD248" s="249">
        <f t="shared" si="1060"/>
        <v>0</v>
      </c>
      <c r="CE248" s="249">
        <f t="shared" si="1060"/>
        <v>0</v>
      </c>
      <c r="CF248" s="249">
        <f t="shared" si="1060"/>
        <v>0</v>
      </c>
      <c r="CG248" s="249">
        <f t="shared" si="1060"/>
        <v>0</v>
      </c>
      <c r="CH248" s="249">
        <f t="shared" si="1060"/>
        <v>0</v>
      </c>
      <c r="CI248" s="249">
        <f t="shared" si="1060"/>
        <v>0</v>
      </c>
      <c r="CJ248" s="249">
        <f t="shared" si="1060"/>
        <v>0</v>
      </c>
      <c r="CK248" s="249">
        <f t="shared" si="1060"/>
        <v>0</v>
      </c>
      <c r="CL248" s="249">
        <f t="shared" si="1060"/>
        <v>0</v>
      </c>
      <c r="CM248" s="249">
        <f t="shared" ref="CM248:DG248" si="1061">IF(CM$8="",0,IF(CM$1=1,SUMIFS(222:222,$1:$1,"&gt;="&amp;1,$1:$1,"&lt;="&amp;INT(-$T233/30))+(-$T233/30-INT(-$T233/30))*SUMIFS(222:222,$1:$1,INT(-$T233/30)+1),0)+(-$T233/30-INT(-$T233/30))*SUMIFS(222:222,$1:$1,CM$1+INT(-$T233/30)+1)+(INT(-$T233/30)+1+$T233/30)*SUMIFS(222:222,$1:$1,CM$1+INT(-$T233/30)))</f>
        <v>0</v>
      </c>
      <c r="CN248" s="249">
        <f t="shared" si="1061"/>
        <v>0</v>
      </c>
      <c r="CO248" s="249">
        <f t="shared" si="1061"/>
        <v>0</v>
      </c>
      <c r="CP248" s="249">
        <f t="shared" si="1061"/>
        <v>0</v>
      </c>
      <c r="CQ248" s="249">
        <f t="shared" si="1061"/>
        <v>0</v>
      </c>
      <c r="CR248" s="249">
        <f t="shared" si="1061"/>
        <v>0</v>
      </c>
      <c r="CS248" s="249">
        <f t="shared" si="1061"/>
        <v>0</v>
      </c>
      <c r="CT248" s="249">
        <f t="shared" si="1061"/>
        <v>0</v>
      </c>
      <c r="CU248" s="249">
        <f t="shared" si="1061"/>
        <v>0</v>
      </c>
      <c r="CV248" s="249">
        <f t="shared" si="1061"/>
        <v>0</v>
      </c>
      <c r="CW248" s="249">
        <f t="shared" si="1061"/>
        <v>0</v>
      </c>
      <c r="CX248" s="249">
        <f t="shared" si="1061"/>
        <v>0</v>
      </c>
      <c r="CY248" s="249">
        <f t="shared" si="1061"/>
        <v>0</v>
      </c>
      <c r="CZ248" s="249">
        <f t="shared" si="1061"/>
        <v>0</v>
      </c>
      <c r="DA248" s="249">
        <f t="shared" si="1061"/>
        <v>0</v>
      </c>
      <c r="DB248" s="249">
        <f t="shared" si="1061"/>
        <v>0</v>
      </c>
      <c r="DC248" s="249">
        <f t="shared" si="1061"/>
        <v>0</v>
      </c>
      <c r="DD248" s="249">
        <f t="shared" si="1061"/>
        <v>0</v>
      </c>
      <c r="DE248" s="249">
        <f t="shared" si="1061"/>
        <v>0</v>
      </c>
      <c r="DF248" s="249">
        <f t="shared" si="1061"/>
        <v>0</v>
      </c>
      <c r="DG248" s="249">
        <f t="shared" si="1061"/>
        <v>0</v>
      </c>
      <c r="DH248" s="249">
        <f t="shared" ref="DH248:FS248" si="1062">IF(DH$8="",0,IF(DH$1=1,SUMIFS(222:222,$1:$1,"&gt;="&amp;1,$1:$1,"&lt;="&amp;INT(-$T233/30))+(-$T233/30-INT(-$T233/30))*SUMIFS(222:222,$1:$1,INT(-$T233/30)+1),0)+(-$T233/30-INT(-$T233/30))*SUMIFS(222:222,$1:$1,DH$1+INT(-$T233/30)+1)+(INT(-$T233/30)+1+$T233/30)*SUMIFS(222:222,$1:$1,DH$1+INT(-$T233/30)))</f>
        <v>0</v>
      </c>
      <c r="DI248" s="249">
        <f t="shared" si="1062"/>
        <v>0</v>
      </c>
      <c r="DJ248" s="249">
        <f t="shared" si="1062"/>
        <v>0</v>
      </c>
      <c r="DK248" s="249">
        <f t="shared" si="1062"/>
        <v>0</v>
      </c>
      <c r="DL248" s="249">
        <f t="shared" si="1062"/>
        <v>0</v>
      </c>
      <c r="DM248" s="249">
        <f t="shared" si="1062"/>
        <v>0</v>
      </c>
      <c r="DN248" s="249">
        <f t="shared" si="1062"/>
        <v>0</v>
      </c>
      <c r="DO248" s="249">
        <f t="shared" si="1062"/>
        <v>0</v>
      </c>
      <c r="DP248" s="249">
        <f t="shared" si="1062"/>
        <v>0</v>
      </c>
      <c r="DQ248" s="249">
        <f t="shared" si="1062"/>
        <v>0</v>
      </c>
      <c r="DR248" s="249">
        <f t="shared" si="1062"/>
        <v>0</v>
      </c>
      <c r="DS248" s="249">
        <f t="shared" si="1062"/>
        <v>0</v>
      </c>
      <c r="DT248" s="249">
        <f t="shared" si="1062"/>
        <v>0</v>
      </c>
      <c r="DU248" s="249">
        <f t="shared" si="1062"/>
        <v>0</v>
      </c>
      <c r="DV248" s="249">
        <f t="shared" si="1062"/>
        <v>0</v>
      </c>
      <c r="DW248" s="249">
        <f t="shared" si="1062"/>
        <v>0</v>
      </c>
      <c r="DX248" s="249">
        <f t="shared" si="1062"/>
        <v>0</v>
      </c>
      <c r="DY248" s="249">
        <f t="shared" si="1062"/>
        <v>0</v>
      </c>
      <c r="DZ248" s="249">
        <f t="shared" si="1062"/>
        <v>0</v>
      </c>
      <c r="EA248" s="249">
        <f t="shared" si="1062"/>
        <v>0</v>
      </c>
      <c r="EB248" s="249">
        <f t="shared" si="1062"/>
        <v>0</v>
      </c>
      <c r="EC248" s="249">
        <f t="shared" si="1062"/>
        <v>0</v>
      </c>
      <c r="ED248" s="249">
        <f t="shared" si="1062"/>
        <v>0</v>
      </c>
      <c r="EE248" s="249">
        <f t="shared" si="1062"/>
        <v>0</v>
      </c>
      <c r="EF248" s="249">
        <f t="shared" si="1062"/>
        <v>0</v>
      </c>
      <c r="EG248" s="249">
        <f t="shared" si="1062"/>
        <v>0</v>
      </c>
      <c r="EH248" s="249">
        <f t="shared" si="1062"/>
        <v>0</v>
      </c>
      <c r="EI248" s="249">
        <f t="shared" si="1062"/>
        <v>0</v>
      </c>
      <c r="EJ248" s="249">
        <f t="shared" si="1062"/>
        <v>0</v>
      </c>
      <c r="EK248" s="249">
        <f t="shared" si="1062"/>
        <v>0</v>
      </c>
      <c r="EL248" s="249">
        <f t="shared" si="1062"/>
        <v>0</v>
      </c>
      <c r="EM248" s="249">
        <f t="shared" si="1062"/>
        <v>0</v>
      </c>
      <c r="EN248" s="249">
        <f t="shared" si="1062"/>
        <v>0</v>
      </c>
      <c r="EO248" s="249">
        <f t="shared" si="1062"/>
        <v>0</v>
      </c>
      <c r="EP248" s="249">
        <f t="shared" si="1062"/>
        <v>0</v>
      </c>
      <c r="EQ248" s="249">
        <f t="shared" si="1062"/>
        <v>0</v>
      </c>
      <c r="ER248" s="249">
        <f t="shared" si="1062"/>
        <v>0</v>
      </c>
      <c r="ES248" s="249">
        <f t="shared" si="1062"/>
        <v>0</v>
      </c>
      <c r="ET248" s="249">
        <f t="shared" si="1062"/>
        <v>0</v>
      </c>
      <c r="EU248" s="249">
        <f t="shared" si="1062"/>
        <v>0</v>
      </c>
      <c r="EV248" s="249">
        <f t="shared" si="1062"/>
        <v>0</v>
      </c>
      <c r="EW248" s="249">
        <f t="shared" si="1062"/>
        <v>0</v>
      </c>
      <c r="EX248" s="249">
        <f t="shared" si="1062"/>
        <v>0</v>
      </c>
      <c r="EY248" s="249">
        <f t="shared" si="1062"/>
        <v>0</v>
      </c>
      <c r="EZ248" s="249">
        <f t="shared" si="1062"/>
        <v>0</v>
      </c>
      <c r="FA248" s="249">
        <f t="shared" si="1062"/>
        <v>0</v>
      </c>
      <c r="FB248" s="249">
        <f t="shared" si="1062"/>
        <v>0</v>
      </c>
      <c r="FC248" s="249">
        <f t="shared" si="1062"/>
        <v>0</v>
      </c>
      <c r="FD248" s="249">
        <f t="shared" si="1062"/>
        <v>0</v>
      </c>
      <c r="FE248" s="249">
        <f t="shared" si="1062"/>
        <v>0</v>
      </c>
      <c r="FF248" s="249">
        <f t="shared" si="1062"/>
        <v>0</v>
      </c>
      <c r="FG248" s="249">
        <f t="shared" si="1062"/>
        <v>0</v>
      </c>
      <c r="FH248" s="249">
        <f t="shared" si="1062"/>
        <v>0</v>
      </c>
      <c r="FI248" s="249">
        <f t="shared" si="1062"/>
        <v>0</v>
      </c>
      <c r="FJ248" s="249">
        <f t="shared" si="1062"/>
        <v>0</v>
      </c>
      <c r="FK248" s="249">
        <f t="shared" si="1062"/>
        <v>0</v>
      </c>
      <c r="FL248" s="249">
        <f t="shared" si="1062"/>
        <v>0</v>
      </c>
      <c r="FM248" s="249">
        <f t="shared" si="1062"/>
        <v>0</v>
      </c>
      <c r="FN248" s="249">
        <f t="shared" si="1062"/>
        <v>0</v>
      </c>
      <c r="FO248" s="249">
        <f t="shared" si="1062"/>
        <v>0</v>
      </c>
      <c r="FP248" s="249">
        <f t="shared" si="1062"/>
        <v>0</v>
      </c>
      <c r="FQ248" s="249">
        <f t="shared" si="1062"/>
        <v>0</v>
      </c>
      <c r="FR248" s="249">
        <f t="shared" si="1062"/>
        <v>0</v>
      </c>
      <c r="FS248" s="249">
        <f t="shared" si="1062"/>
        <v>0</v>
      </c>
      <c r="FT248" s="249">
        <f t="shared" ref="FT248:GZ248" si="1063">IF(FT$8="",0,IF(FT$1=1,SUMIFS(222:222,$1:$1,"&gt;="&amp;1,$1:$1,"&lt;="&amp;INT(-$T233/30))+(-$T233/30-INT(-$T233/30))*SUMIFS(222:222,$1:$1,INT(-$T233/30)+1),0)+(-$T233/30-INT(-$T233/30))*SUMIFS(222:222,$1:$1,FT$1+INT(-$T233/30)+1)+(INT(-$T233/30)+1+$T233/30)*SUMIFS(222:222,$1:$1,FT$1+INT(-$T233/30)))</f>
        <v>0</v>
      </c>
      <c r="FU248" s="249">
        <f t="shared" si="1063"/>
        <v>0</v>
      </c>
      <c r="FV248" s="249">
        <f t="shared" si="1063"/>
        <v>0</v>
      </c>
      <c r="FW248" s="249">
        <f t="shared" si="1063"/>
        <v>0</v>
      </c>
      <c r="FX248" s="249">
        <f t="shared" si="1063"/>
        <v>0</v>
      </c>
      <c r="FY248" s="249">
        <f t="shared" si="1063"/>
        <v>0</v>
      </c>
      <c r="FZ248" s="249">
        <f t="shared" si="1063"/>
        <v>0</v>
      </c>
      <c r="GA248" s="249">
        <f t="shared" si="1063"/>
        <v>0</v>
      </c>
      <c r="GB248" s="249">
        <f t="shared" si="1063"/>
        <v>0</v>
      </c>
      <c r="GC248" s="249">
        <f t="shared" si="1063"/>
        <v>0</v>
      </c>
      <c r="GD248" s="249">
        <f t="shared" si="1063"/>
        <v>0</v>
      </c>
      <c r="GE248" s="249">
        <f t="shared" si="1063"/>
        <v>0</v>
      </c>
      <c r="GF248" s="249">
        <f t="shared" si="1063"/>
        <v>0</v>
      </c>
      <c r="GG248" s="249">
        <f t="shared" si="1063"/>
        <v>0</v>
      </c>
      <c r="GH248" s="249">
        <f t="shared" si="1063"/>
        <v>0</v>
      </c>
      <c r="GI248" s="249">
        <f t="shared" si="1063"/>
        <v>0</v>
      </c>
      <c r="GJ248" s="249">
        <f t="shared" si="1063"/>
        <v>0</v>
      </c>
      <c r="GK248" s="249">
        <f t="shared" si="1063"/>
        <v>0</v>
      </c>
      <c r="GL248" s="249">
        <f t="shared" si="1063"/>
        <v>0</v>
      </c>
      <c r="GM248" s="249">
        <f t="shared" si="1063"/>
        <v>0</v>
      </c>
      <c r="GN248" s="249">
        <f t="shared" si="1063"/>
        <v>0</v>
      </c>
      <c r="GO248" s="249">
        <f t="shared" si="1063"/>
        <v>0</v>
      </c>
      <c r="GP248" s="249">
        <f t="shared" si="1063"/>
        <v>0</v>
      </c>
      <c r="GQ248" s="249">
        <f t="shared" si="1063"/>
        <v>0</v>
      </c>
      <c r="GR248" s="249">
        <f t="shared" si="1063"/>
        <v>0</v>
      </c>
      <c r="GS248" s="249">
        <f t="shared" si="1063"/>
        <v>0</v>
      </c>
      <c r="GT248" s="249">
        <f t="shared" si="1063"/>
        <v>0</v>
      </c>
      <c r="GU248" s="249">
        <f t="shared" si="1063"/>
        <v>0</v>
      </c>
      <c r="GV248" s="249">
        <f t="shared" si="1063"/>
        <v>0</v>
      </c>
      <c r="GW248" s="249">
        <f t="shared" si="1063"/>
        <v>0</v>
      </c>
      <c r="GX248" s="249">
        <f t="shared" si="1063"/>
        <v>0</v>
      </c>
      <c r="GY248" s="249">
        <f t="shared" si="1063"/>
        <v>0</v>
      </c>
      <c r="GZ248" s="249">
        <f t="shared" si="1063"/>
        <v>0</v>
      </c>
      <c r="HA248" s="228"/>
      <c r="HB248" s="228"/>
    </row>
    <row r="249" spans="1:210" s="239" customFormat="1" ht="10.199999999999999">
      <c r="A249" s="228"/>
      <c r="B249" s="229"/>
      <c r="C249" s="228"/>
      <c r="D249" s="229"/>
      <c r="E249" s="270"/>
      <c r="F249" s="116"/>
      <c r="G249" s="231"/>
      <c r="H249" s="228"/>
      <c r="I249" s="228" t="str">
        <f t="shared" si="1038"/>
        <v>Оплаты за сырье, материалы и проч. с/ст ингредиенты</v>
      </c>
      <c r="J249" s="228"/>
      <c r="K249" s="228"/>
      <c r="L249" s="228"/>
      <c r="M249" s="232"/>
      <c r="N249" s="233" t="str">
        <f t="shared" si="1031"/>
        <v/>
      </c>
      <c r="O249" s="228"/>
      <c r="P249" s="231"/>
      <c r="Q249" s="228" t="s">
        <v>26</v>
      </c>
      <c r="R249" s="228"/>
      <c r="S249" s="235"/>
      <c r="T249" s="228"/>
      <c r="U249" s="228"/>
      <c r="V249" s="228"/>
      <c r="W249" s="235">
        <f t="shared" si="1032"/>
        <v>0</v>
      </c>
      <c r="X249" s="236"/>
      <c r="Y249" s="231"/>
      <c r="Z249" s="237"/>
      <c r="AA249" s="249">
        <f t="shared" ref="AA249:BF249" si="1064">IF(AA$8="",0,IF(AA$1=1,SUMIFS(223:223,$1:$1,"&gt;="&amp;1,$1:$1,"&lt;="&amp;INT(-$T234/30))+(-$T234/30-INT(-$T234/30))*SUMIFS(223:223,$1:$1,INT(-$T234/30)+1),0)+(-$T234/30-INT(-$T234/30))*SUMIFS(223:223,$1:$1,AA$1+INT(-$T234/30)+1)+(INT(-$T234/30)+1+$T234/30)*SUMIFS(223:223,$1:$1,AA$1+INT(-$T234/30)))</f>
        <v>0</v>
      </c>
      <c r="AB249" s="249">
        <f t="shared" si="1064"/>
        <v>0</v>
      </c>
      <c r="AC249" s="249">
        <f t="shared" si="1064"/>
        <v>0</v>
      </c>
      <c r="AD249" s="249">
        <f t="shared" si="1064"/>
        <v>0</v>
      </c>
      <c r="AE249" s="249">
        <f t="shared" si="1064"/>
        <v>0</v>
      </c>
      <c r="AF249" s="249">
        <f t="shared" si="1064"/>
        <v>0</v>
      </c>
      <c r="AG249" s="249">
        <f t="shared" si="1064"/>
        <v>0</v>
      </c>
      <c r="AH249" s="249">
        <f t="shared" si="1064"/>
        <v>0</v>
      </c>
      <c r="AI249" s="249">
        <f t="shared" si="1064"/>
        <v>0</v>
      </c>
      <c r="AJ249" s="249">
        <f t="shared" si="1064"/>
        <v>0</v>
      </c>
      <c r="AK249" s="249">
        <f t="shared" si="1064"/>
        <v>0</v>
      </c>
      <c r="AL249" s="249">
        <f t="shared" si="1064"/>
        <v>0</v>
      </c>
      <c r="AM249" s="249">
        <f t="shared" si="1064"/>
        <v>0</v>
      </c>
      <c r="AN249" s="249">
        <f t="shared" si="1064"/>
        <v>0</v>
      </c>
      <c r="AO249" s="249">
        <f t="shared" si="1064"/>
        <v>0</v>
      </c>
      <c r="AP249" s="249">
        <f t="shared" si="1064"/>
        <v>0</v>
      </c>
      <c r="AQ249" s="249">
        <f t="shared" si="1064"/>
        <v>0</v>
      </c>
      <c r="AR249" s="249">
        <f t="shared" si="1064"/>
        <v>0</v>
      </c>
      <c r="AS249" s="249">
        <f t="shared" si="1064"/>
        <v>0</v>
      </c>
      <c r="AT249" s="249">
        <f t="shared" si="1064"/>
        <v>0</v>
      </c>
      <c r="AU249" s="249">
        <f t="shared" si="1064"/>
        <v>0</v>
      </c>
      <c r="AV249" s="249">
        <f t="shared" si="1064"/>
        <v>0</v>
      </c>
      <c r="AW249" s="249">
        <f t="shared" si="1064"/>
        <v>0</v>
      </c>
      <c r="AX249" s="249">
        <f t="shared" si="1064"/>
        <v>0</v>
      </c>
      <c r="AY249" s="249">
        <f t="shared" si="1064"/>
        <v>0</v>
      </c>
      <c r="AZ249" s="249">
        <f t="shared" si="1064"/>
        <v>0</v>
      </c>
      <c r="BA249" s="249">
        <f t="shared" si="1064"/>
        <v>0</v>
      </c>
      <c r="BB249" s="249">
        <f t="shared" si="1064"/>
        <v>0</v>
      </c>
      <c r="BC249" s="249">
        <f t="shared" si="1064"/>
        <v>0</v>
      </c>
      <c r="BD249" s="249">
        <f t="shared" si="1064"/>
        <v>0</v>
      </c>
      <c r="BE249" s="249">
        <f t="shared" si="1064"/>
        <v>0</v>
      </c>
      <c r="BF249" s="249">
        <f t="shared" si="1064"/>
        <v>0</v>
      </c>
      <c r="BG249" s="249">
        <f t="shared" ref="BG249:CL249" si="1065">IF(BG$8="",0,IF(BG$1=1,SUMIFS(223:223,$1:$1,"&gt;="&amp;1,$1:$1,"&lt;="&amp;INT(-$T234/30))+(-$T234/30-INT(-$T234/30))*SUMIFS(223:223,$1:$1,INT(-$T234/30)+1),0)+(-$T234/30-INT(-$T234/30))*SUMIFS(223:223,$1:$1,BG$1+INT(-$T234/30)+1)+(INT(-$T234/30)+1+$T234/30)*SUMIFS(223:223,$1:$1,BG$1+INT(-$T234/30)))</f>
        <v>0</v>
      </c>
      <c r="BH249" s="249">
        <f t="shared" si="1065"/>
        <v>0</v>
      </c>
      <c r="BI249" s="249">
        <f t="shared" si="1065"/>
        <v>0</v>
      </c>
      <c r="BJ249" s="249">
        <f t="shared" si="1065"/>
        <v>0</v>
      </c>
      <c r="BK249" s="249">
        <f t="shared" si="1065"/>
        <v>0</v>
      </c>
      <c r="BL249" s="249">
        <f t="shared" si="1065"/>
        <v>0</v>
      </c>
      <c r="BM249" s="249">
        <f t="shared" si="1065"/>
        <v>0</v>
      </c>
      <c r="BN249" s="249">
        <f t="shared" si="1065"/>
        <v>0</v>
      </c>
      <c r="BO249" s="249">
        <f t="shared" si="1065"/>
        <v>0</v>
      </c>
      <c r="BP249" s="249">
        <f t="shared" si="1065"/>
        <v>0</v>
      </c>
      <c r="BQ249" s="249">
        <f t="shared" si="1065"/>
        <v>0</v>
      </c>
      <c r="BR249" s="249">
        <f t="shared" si="1065"/>
        <v>0</v>
      </c>
      <c r="BS249" s="249">
        <f t="shared" si="1065"/>
        <v>0</v>
      </c>
      <c r="BT249" s="249">
        <f t="shared" si="1065"/>
        <v>0</v>
      </c>
      <c r="BU249" s="249">
        <f t="shared" si="1065"/>
        <v>0</v>
      </c>
      <c r="BV249" s="249">
        <f t="shared" si="1065"/>
        <v>0</v>
      </c>
      <c r="BW249" s="249">
        <f t="shared" si="1065"/>
        <v>0</v>
      </c>
      <c r="BX249" s="249">
        <f t="shared" si="1065"/>
        <v>0</v>
      </c>
      <c r="BY249" s="249">
        <f t="shared" si="1065"/>
        <v>0</v>
      </c>
      <c r="BZ249" s="249">
        <f t="shared" si="1065"/>
        <v>0</v>
      </c>
      <c r="CA249" s="249">
        <f t="shared" si="1065"/>
        <v>0</v>
      </c>
      <c r="CB249" s="249">
        <f t="shared" si="1065"/>
        <v>0</v>
      </c>
      <c r="CC249" s="249">
        <f t="shared" si="1065"/>
        <v>0</v>
      </c>
      <c r="CD249" s="249">
        <f t="shared" si="1065"/>
        <v>0</v>
      </c>
      <c r="CE249" s="249">
        <f t="shared" si="1065"/>
        <v>0</v>
      </c>
      <c r="CF249" s="249">
        <f t="shared" si="1065"/>
        <v>0</v>
      </c>
      <c r="CG249" s="249">
        <f t="shared" si="1065"/>
        <v>0</v>
      </c>
      <c r="CH249" s="249">
        <f t="shared" si="1065"/>
        <v>0</v>
      </c>
      <c r="CI249" s="249">
        <f t="shared" si="1065"/>
        <v>0</v>
      </c>
      <c r="CJ249" s="249">
        <f t="shared" si="1065"/>
        <v>0</v>
      </c>
      <c r="CK249" s="249">
        <f t="shared" si="1065"/>
        <v>0</v>
      </c>
      <c r="CL249" s="249">
        <f t="shared" si="1065"/>
        <v>0</v>
      </c>
      <c r="CM249" s="249">
        <f t="shared" ref="CM249:DG249" si="1066">IF(CM$8="",0,IF(CM$1=1,SUMIFS(223:223,$1:$1,"&gt;="&amp;1,$1:$1,"&lt;="&amp;INT(-$T234/30))+(-$T234/30-INT(-$T234/30))*SUMIFS(223:223,$1:$1,INT(-$T234/30)+1),0)+(-$T234/30-INT(-$T234/30))*SUMIFS(223:223,$1:$1,CM$1+INT(-$T234/30)+1)+(INT(-$T234/30)+1+$T234/30)*SUMIFS(223:223,$1:$1,CM$1+INT(-$T234/30)))</f>
        <v>0</v>
      </c>
      <c r="CN249" s="249">
        <f t="shared" si="1066"/>
        <v>0</v>
      </c>
      <c r="CO249" s="249">
        <f t="shared" si="1066"/>
        <v>0</v>
      </c>
      <c r="CP249" s="249">
        <f t="shared" si="1066"/>
        <v>0</v>
      </c>
      <c r="CQ249" s="249">
        <f t="shared" si="1066"/>
        <v>0</v>
      </c>
      <c r="CR249" s="249">
        <f t="shared" si="1066"/>
        <v>0</v>
      </c>
      <c r="CS249" s="249">
        <f t="shared" si="1066"/>
        <v>0</v>
      </c>
      <c r="CT249" s="249">
        <f t="shared" si="1066"/>
        <v>0</v>
      </c>
      <c r="CU249" s="249">
        <f t="shared" si="1066"/>
        <v>0</v>
      </c>
      <c r="CV249" s="249">
        <f t="shared" si="1066"/>
        <v>0</v>
      </c>
      <c r="CW249" s="249">
        <f t="shared" si="1066"/>
        <v>0</v>
      </c>
      <c r="CX249" s="249">
        <f t="shared" si="1066"/>
        <v>0</v>
      </c>
      <c r="CY249" s="249">
        <f t="shared" si="1066"/>
        <v>0</v>
      </c>
      <c r="CZ249" s="249">
        <f t="shared" si="1066"/>
        <v>0</v>
      </c>
      <c r="DA249" s="249">
        <f t="shared" si="1066"/>
        <v>0</v>
      </c>
      <c r="DB249" s="249">
        <f t="shared" si="1066"/>
        <v>0</v>
      </c>
      <c r="DC249" s="249">
        <f t="shared" si="1066"/>
        <v>0</v>
      </c>
      <c r="DD249" s="249">
        <f t="shared" si="1066"/>
        <v>0</v>
      </c>
      <c r="DE249" s="249">
        <f t="shared" si="1066"/>
        <v>0</v>
      </c>
      <c r="DF249" s="249">
        <f t="shared" si="1066"/>
        <v>0</v>
      </c>
      <c r="DG249" s="249">
        <f t="shared" si="1066"/>
        <v>0</v>
      </c>
      <c r="DH249" s="249">
        <f t="shared" ref="DH249:FS249" si="1067">IF(DH$8="",0,IF(DH$1=1,SUMIFS(223:223,$1:$1,"&gt;="&amp;1,$1:$1,"&lt;="&amp;INT(-$T234/30))+(-$T234/30-INT(-$T234/30))*SUMIFS(223:223,$1:$1,INT(-$T234/30)+1),0)+(-$T234/30-INT(-$T234/30))*SUMIFS(223:223,$1:$1,DH$1+INT(-$T234/30)+1)+(INT(-$T234/30)+1+$T234/30)*SUMIFS(223:223,$1:$1,DH$1+INT(-$T234/30)))</f>
        <v>0</v>
      </c>
      <c r="DI249" s="249">
        <f t="shared" si="1067"/>
        <v>0</v>
      </c>
      <c r="DJ249" s="249">
        <f t="shared" si="1067"/>
        <v>0</v>
      </c>
      <c r="DK249" s="249">
        <f t="shared" si="1067"/>
        <v>0</v>
      </c>
      <c r="DL249" s="249">
        <f t="shared" si="1067"/>
        <v>0</v>
      </c>
      <c r="DM249" s="249">
        <f t="shared" si="1067"/>
        <v>0</v>
      </c>
      <c r="DN249" s="249">
        <f t="shared" si="1067"/>
        <v>0</v>
      </c>
      <c r="DO249" s="249">
        <f t="shared" si="1067"/>
        <v>0</v>
      </c>
      <c r="DP249" s="249">
        <f t="shared" si="1067"/>
        <v>0</v>
      </c>
      <c r="DQ249" s="249">
        <f t="shared" si="1067"/>
        <v>0</v>
      </c>
      <c r="DR249" s="249">
        <f t="shared" si="1067"/>
        <v>0</v>
      </c>
      <c r="DS249" s="249">
        <f t="shared" si="1067"/>
        <v>0</v>
      </c>
      <c r="DT249" s="249">
        <f t="shared" si="1067"/>
        <v>0</v>
      </c>
      <c r="DU249" s="249">
        <f t="shared" si="1067"/>
        <v>0</v>
      </c>
      <c r="DV249" s="249">
        <f t="shared" si="1067"/>
        <v>0</v>
      </c>
      <c r="DW249" s="249">
        <f t="shared" si="1067"/>
        <v>0</v>
      </c>
      <c r="DX249" s="249">
        <f t="shared" si="1067"/>
        <v>0</v>
      </c>
      <c r="DY249" s="249">
        <f t="shared" si="1067"/>
        <v>0</v>
      </c>
      <c r="DZ249" s="249">
        <f t="shared" si="1067"/>
        <v>0</v>
      </c>
      <c r="EA249" s="249">
        <f t="shared" si="1067"/>
        <v>0</v>
      </c>
      <c r="EB249" s="249">
        <f t="shared" si="1067"/>
        <v>0</v>
      </c>
      <c r="EC249" s="249">
        <f t="shared" si="1067"/>
        <v>0</v>
      </c>
      <c r="ED249" s="249">
        <f t="shared" si="1067"/>
        <v>0</v>
      </c>
      <c r="EE249" s="249">
        <f t="shared" si="1067"/>
        <v>0</v>
      </c>
      <c r="EF249" s="249">
        <f t="shared" si="1067"/>
        <v>0</v>
      </c>
      <c r="EG249" s="249">
        <f t="shared" si="1067"/>
        <v>0</v>
      </c>
      <c r="EH249" s="249">
        <f t="shared" si="1067"/>
        <v>0</v>
      </c>
      <c r="EI249" s="249">
        <f t="shared" si="1067"/>
        <v>0</v>
      </c>
      <c r="EJ249" s="249">
        <f t="shared" si="1067"/>
        <v>0</v>
      </c>
      <c r="EK249" s="249">
        <f t="shared" si="1067"/>
        <v>0</v>
      </c>
      <c r="EL249" s="249">
        <f t="shared" si="1067"/>
        <v>0</v>
      </c>
      <c r="EM249" s="249">
        <f t="shared" si="1067"/>
        <v>0</v>
      </c>
      <c r="EN249" s="249">
        <f t="shared" si="1067"/>
        <v>0</v>
      </c>
      <c r="EO249" s="249">
        <f t="shared" si="1067"/>
        <v>0</v>
      </c>
      <c r="EP249" s="249">
        <f t="shared" si="1067"/>
        <v>0</v>
      </c>
      <c r="EQ249" s="249">
        <f t="shared" si="1067"/>
        <v>0</v>
      </c>
      <c r="ER249" s="249">
        <f t="shared" si="1067"/>
        <v>0</v>
      </c>
      <c r="ES249" s="249">
        <f t="shared" si="1067"/>
        <v>0</v>
      </c>
      <c r="ET249" s="249">
        <f t="shared" si="1067"/>
        <v>0</v>
      </c>
      <c r="EU249" s="249">
        <f t="shared" si="1067"/>
        <v>0</v>
      </c>
      <c r="EV249" s="249">
        <f t="shared" si="1067"/>
        <v>0</v>
      </c>
      <c r="EW249" s="249">
        <f t="shared" si="1067"/>
        <v>0</v>
      </c>
      <c r="EX249" s="249">
        <f t="shared" si="1067"/>
        <v>0</v>
      </c>
      <c r="EY249" s="249">
        <f t="shared" si="1067"/>
        <v>0</v>
      </c>
      <c r="EZ249" s="249">
        <f t="shared" si="1067"/>
        <v>0</v>
      </c>
      <c r="FA249" s="249">
        <f t="shared" si="1067"/>
        <v>0</v>
      </c>
      <c r="FB249" s="249">
        <f t="shared" si="1067"/>
        <v>0</v>
      </c>
      <c r="FC249" s="249">
        <f t="shared" si="1067"/>
        <v>0</v>
      </c>
      <c r="FD249" s="249">
        <f t="shared" si="1067"/>
        <v>0</v>
      </c>
      <c r="FE249" s="249">
        <f t="shared" si="1067"/>
        <v>0</v>
      </c>
      <c r="FF249" s="249">
        <f t="shared" si="1067"/>
        <v>0</v>
      </c>
      <c r="FG249" s="249">
        <f t="shared" si="1067"/>
        <v>0</v>
      </c>
      <c r="FH249" s="249">
        <f t="shared" si="1067"/>
        <v>0</v>
      </c>
      <c r="FI249" s="249">
        <f t="shared" si="1067"/>
        <v>0</v>
      </c>
      <c r="FJ249" s="249">
        <f t="shared" si="1067"/>
        <v>0</v>
      </c>
      <c r="FK249" s="249">
        <f t="shared" si="1067"/>
        <v>0</v>
      </c>
      <c r="FL249" s="249">
        <f t="shared" si="1067"/>
        <v>0</v>
      </c>
      <c r="FM249" s="249">
        <f t="shared" si="1067"/>
        <v>0</v>
      </c>
      <c r="FN249" s="249">
        <f t="shared" si="1067"/>
        <v>0</v>
      </c>
      <c r="FO249" s="249">
        <f t="shared" si="1067"/>
        <v>0</v>
      </c>
      <c r="FP249" s="249">
        <f t="shared" si="1067"/>
        <v>0</v>
      </c>
      <c r="FQ249" s="249">
        <f t="shared" si="1067"/>
        <v>0</v>
      </c>
      <c r="FR249" s="249">
        <f t="shared" si="1067"/>
        <v>0</v>
      </c>
      <c r="FS249" s="249">
        <f t="shared" si="1067"/>
        <v>0</v>
      </c>
      <c r="FT249" s="249">
        <f t="shared" ref="FT249:GZ249" si="1068">IF(FT$8="",0,IF(FT$1=1,SUMIFS(223:223,$1:$1,"&gt;="&amp;1,$1:$1,"&lt;="&amp;INT(-$T234/30))+(-$T234/30-INT(-$T234/30))*SUMIFS(223:223,$1:$1,INT(-$T234/30)+1),0)+(-$T234/30-INT(-$T234/30))*SUMIFS(223:223,$1:$1,FT$1+INT(-$T234/30)+1)+(INT(-$T234/30)+1+$T234/30)*SUMIFS(223:223,$1:$1,FT$1+INT(-$T234/30)))</f>
        <v>0</v>
      </c>
      <c r="FU249" s="249">
        <f t="shared" si="1068"/>
        <v>0</v>
      </c>
      <c r="FV249" s="249">
        <f t="shared" si="1068"/>
        <v>0</v>
      </c>
      <c r="FW249" s="249">
        <f t="shared" si="1068"/>
        <v>0</v>
      </c>
      <c r="FX249" s="249">
        <f t="shared" si="1068"/>
        <v>0</v>
      </c>
      <c r="FY249" s="249">
        <f t="shared" si="1068"/>
        <v>0</v>
      </c>
      <c r="FZ249" s="249">
        <f t="shared" si="1068"/>
        <v>0</v>
      </c>
      <c r="GA249" s="249">
        <f t="shared" si="1068"/>
        <v>0</v>
      </c>
      <c r="GB249" s="249">
        <f t="shared" si="1068"/>
        <v>0</v>
      </c>
      <c r="GC249" s="249">
        <f t="shared" si="1068"/>
        <v>0</v>
      </c>
      <c r="GD249" s="249">
        <f t="shared" si="1068"/>
        <v>0</v>
      </c>
      <c r="GE249" s="249">
        <f t="shared" si="1068"/>
        <v>0</v>
      </c>
      <c r="GF249" s="249">
        <f t="shared" si="1068"/>
        <v>0</v>
      </c>
      <c r="GG249" s="249">
        <f t="shared" si="1068"/>
        <v>0</v>
      </c>
      <c r="GH249" s="249">
        <f t="shared" si="1068"/>
        <v>0</v>
      </c>
      <c r="GI249" s="249">
        <f t="shared" si="1068"/>
        <v>0</v>
      </c>
      <c r="GJ249" s="249">
        <f t="shared" si="1068"/>
        <v>0</v>
      </c>
      <c r="GK249" s="249">
        <f t="shared" si="1068"/>
        <v>0</v>
      </c>
      <c r="GL249" s="249">
        <f t="shared" si="1068"/>
        <v>0</v>
      </c>
      <c r="GM249" s="249">
        <f t="shared" si="1068"/>
        <v>0</v>
      </c>
      <c r="GN249" s="249">
        <f t="shared" si="1068"/>
        <v>0</v>
      </c>
      <c r="GO249" s="249">
        <f t="shared" si="1068"/>
        <v>0</v>
      </c>
      <c r="GP249" s="249">
        <f t="shared" si="1068"/>
        <v>0</v>
      </c>
      <c r="GQ249" s="249">
        <f t="shared" si="1068"/>
        <v>0</v>
      </c>
      <c r="GR249" s="249">
        <f t="shared" si="1068"/>
        <v>0</v>
      </c>
      <c r="GS249" s="249">
        <f t="shared" si="1068"/>
        <v>0</v>
      </c>
      <c r="GT249" s="249">
        <f t="shared" si="1068"/>
        <v>0</v>
      </c>
      <c r="GU249" s="249">
        <f t="shared" si="1068"/>
        <v>0</v>
      </c>
      <c r="GV249" s="249">
        <f t="shared" si="1068"/>
        <v>0</v>
      </c>
      <c r="GW249" s="249">
        <f t="shared" si="1068"/>
        <v>0</v>
      </c>
      <c r="GX249" s="249">
        <f t="shared" si="1068"/>
        <v>0</v>
      </c>
      <c r="GY249" s="249">
        <f t="shared" si="1068"/>
        <v>0</v>
      </c>
      <c r="GZ249" s="249">
        <f t="shared" si="1068"/>
        <v>0</v>
      </c>
      <c r="HA249" s="228"/>
      <c r="HB249" s="228"/>
    </row>
    <row r="250" spans="1:210" s="239" customFormat="1" ht="10.199999999999999">
      <c r="A250" s="228"/>
      <c r="B250" s="229"/>
      <c r="C250" s="230"/>
      <c r="D250" s="229"/>
      <c r="E250" s="270"/>
      <c r="F250" s="116"/>
      <c r="G250" s="231"/>
      <c r="H250" s="228"/>
      <c r="I250" s="228" t="str">
        <f t="shared" si="1038"/>
        <v>Оплаты за сырье, материалы и проч. с/ст ингредиенты</v>
      </c>
      <c r="J250" s="228"/>
      <c r="K250" s="228"/>
      <c r="L250" s="228"/>
      <c r="M250" s="232"/>
      <c r="N250" s="233" t="str">
        <f t="shared" si="1031"/>
        <v/>
      </c>
      <c r="O250" s="228"/>
      <c r="P250" s="231"/>
      <c r="Q250" s="228" t="s">
        <v>26</v>
      </c>
      <c r="R250" s="228"/>
      <c r="S250" s="235"/>
      <c r="T250" s="228"/>
      <c r="U250" s="228"/>
      <c r="V250" s="228"/>
      <c r="W250" s="235">
        <f t="shared" si="1032"/>
        <v>0</v>
      </c>
      <c r="X250" s="236"/>
      <c r="Y250" s="231"/>
      <c r="Z250" s="237"/>
      <c r="AA250" s="249">
        <f t="shared" ref="AA250:BF250" si="1069">IF(AA$8="",0,IF(AA$1=1,SUMIFS(224:224,$1:$1,"&gt;="&amp;1,$1:$1,"&lt;="&amp;INT(-$T235/30))+(-$T235/30-INT(-$T235/30))*SUMIFS(224:224,$1:$1,INT(-$T235/30)+1),0)+(-$T235/30-INT(-$T235/30))*SUMIFS(224:224,$1:$1,AA$1+INT(-$T235/30)+1)+(INT(-$T235/30)+1+$T235/30)*SUMIFS(224:224,$1:$1,AA$1+INT(-$T235/30)))</f>
        <v>0</v>
      </c>
      <c r="AB250" s="249">
        <f t="shared" si="1069"/>
        <v>0</v>
      </c>
      <c r="AC250" s="249">
        <f t="shared" si="1069"/>
        <v>0</v>
      </c>
      <c r="AD250" s="249">
        <f t="shared" si="1069"/>
        <v>0</v>
      </c>
      <c r="AE250" s="249">
        <f t="shared" si="1069"/>
        <v>0</v>
      </c>
      <c r="AF250" s="249">
        <f t="shared" si="1069"/>
        <v>0</v>
      </c>
      <c r="AG250" s="249">
        <f t="shared" si="1069"/>
        <v>0</v>
      </c>
      <c r="AH250" s="249">
        <f t="shared" si="1069"/>
        <v>0</v>
      </c>
      <c r="AI250" s="249">
        <f t="shared" si="1069"/>
        <v>0</v>
      </c>
      <c r="AJ250" s="249">
        <f t="shared" si="1069"/>
        <v>0</v>
      </c>
      <c r="AK250" s="249">
        <f t="shared" si="1069"/>
        <v>0</v>
      </c>
      <c r="AL250" s="249">
        <f t="shared" si="1069"/>
        <v>0</v>
      </c>
      <c r="AM250" s="249">
        <f t="shared" si="1069"/>
        <v>0</v>
      </c>
      <c r="AN250" s="249">
        <f t="shared" si="1069"/>
        <v>0</v>
      </c>
      <c r="AO250" s="249">
        <f t="shared" si="1069"/>
        <v>0</v>
      </c>
      <c r="AP250" s="249">
        <f t="shared" si="1069"/>
        <v>0</v>
      </c>
      <c r="AQ250" s="249">
        <f t="shared" si="1069"/>
        <v>0</v>
      </c>
      <c r="AR250" s="249">
        <f t="shared" si="1069"/>
        <v>0</v>
      </c>
      <c r="AS250" s="249">
        <f t="shared" si="1069"/>
        <v>0</v>
      </c>
      <c r="AT250" s="249">
        <f t="shared" si="1069"/>
        <v>0</v>
      </c>
      <c r="AU250" s="249">
        <f t="shared" si="1069"/>
        <v>0</v>
      </c>
      <c r="AV250" s="249">
        <f t="shared" si="1069"/>
        <v>0</v>
      </c>
      <c r="AW250" s="249">
        <f t="shared" si="1069"/>
        <v>0</v>
      </c>
      <c r="AX250" s="249">
        <f t="shared" si="1069"/>
        <v>0</v>
      </c>
      <c r="AY250" s="249">
        <f t="shared" si="1069"/>
        <v>0</v>
      </c>
      <c r="AZ250" s="249">
        <f t="shared" si="1069"/>
        <v>0</v>
      </c>
      <c r="BA250" s="249">
        <f t="shared" si="1069"/>
        <v>0</v>
      </c>
      <c r="BB250" s="249">
        <f t="shared" si="1069"/>
        <v>0</v>
      </c>
      <c r="BC250" s="249">
        <f t="shared" si="1069"/>
        <v>0</v>
      </c>
      <c r="BD250" s="249">
        <f t="shared" si="1069"/>
        <v>0</v>
      </c>
      <c r="BE250" s="249">
        <f t="shared" si="1069"/>
        <v>0</v>
      </c>
      <c r="BF250" s="249">
        <f t="shared" si="1069"/>
        <v>0</v>
      </c>
      <c r="BG250" s="249">
        <f t="shared" ref="BG250:CL250" si="1070">IF(BG$8="",0,IF(BG$1=1,SUMIFS(224:224,$1:$1,"&gt;="&amp;1,$1:$1,"&lt;="&amp;INT(-$T235/30))+(-$T235/30-INT(-$T235/30))*SUMIFS(224:224,$1:$1,INT(-$T235/30)+1),0)+(-$T235/30-INT(-$T235/30))*SUMIFS(224:224,$1:$1,BG$1+INT(-$T235/30)+1)+(INT(-$T235/30)+1+$T235/30)*SUMIFS(224:224,$1:$1,BG$1+INT(-$T235/30)))</f>
        <v>0</v>
      </c>
      <c r="BH250" s="249">
        <f t="shared" si="1070"/>
        <v>0</v>
      </c>
      <c r="BI250" s="249">
        <f t="shared" si="1070"/>
        <v>0</v>
      </c>
      <c r="BJ250" s="249">
        <f t="shared" si="1070"/>
        <v>0</v>
      </c>
      <c r="BK250" s="249">
        <f t="shared" si="1070"/>
        <v>0</v>
      </c>
      <c r="BL250" s="249">
        <f t="shared" si="1070"/>
        <v>0</v>
      </c>
      <c r="BM250" s="249">
        <f t="shared" si="1070"/>
        <v>0</v>
      </c>
      <c r="BN250" s="249">
        <f t="shared" si="1070"/>
        <v>0</v>
      </c>
      <c r="BO250" s="249">
        <f t="shared" si="1070"/>
        <v>0</v>
      </c>
      <c r="BP250" s="249">
        <f t="shared" si="1070"/>
        <v>0</v>
      </c>
      <c r="BQ250" s="249">
        <f t="shared" si="1070"/>
        <v>0</v>
      </c>
      <c r="BR250" s="249">
        <f t="shared" si="1070"/>
        <v>0</v>
      </c>
      <c r="BS250" s="249">
        <f t="shared" si="1070"/>
        <v>0</v>
      </c>
      <c r="BT250" s="249">
        <f t="shared" si="1070"/>
        <v>0</v>
      </c>
      <c r="BU250" s="249">
        <f t="shared" si="1070"/>
        <v>0</v>
      </c>
      <c r="BV250" s="249">
        <f t="shared" si="1070"/>
        <v>0</v>
      </c>
      <c r="BW250" s="249">
        <f t="shared" si="1070"/>
        <v>0</v>
      </c>
      <c r="BX250" s="249">
        <f t="shared" si="1070"/>
        <v>0</v>
      </c>
      <c r="BY250" s="249">
        <f t="shared" si="1070"/>
        <v>0</v>
      </c>
      <c r="BZ250" s="249">
        <f t="shared" si="1070"/>
        <v>0</v>
      </c>
      <c r="CA250" s="249">
        <f t="shared" si="1070"/>
        <v>0</v>
      </c>
      <c r="CB250" s="249">
        <f t="shared" si="1070"/>
        <v>0</v>
      </c>
      <c r="CC250" s="249">
        <f t="shared" si="1070"/>
        <v>0</v>
      </c>
      <c r="CD250" s="249">
        <f t="shared" si="1070"/>
        <v>0</v>
      </c>
      <c r="CE250" s="249">
        <f t="shared" si="1070"/>
        <v>0</v>
      </c>
      <c r="CF250" s="249">
        <f t="shared" si="1070"/>
        <v>0</v>
      </c>
      <c r="CG250" s="249">
        <f t="shared" si="1070"/>
        <v>0</v>
      </c>
      <c r="CH250" s="249">
        <f t="shared" si="1070"/>
        <v>0</v>
      </c>
      <c r="CI250" s="249">
        <f t="shared" si="1070"/>
        <v>0</v>
      </c>
      <c r="CJ250" s="249">
        <f t="shared" si="1070"/>
        <v>0</v>
      </c>
      <c r="CK250" s="249">
        <f t="shared" si="1070"/>
        <v>0</v>
      </c>
      <c r="CL250" s="249">
        <f t="shared" si="1070"/>
        <v>0</v>
      </c>
      <c r="CM250" s="249">
        <f t="shared" ref="CM250:DG250" si="1071">IF(CM$8="",0,IF(CM$1=1,SUMIFS(224:224,$1:$1,"&gt;="&amp;1,$1:$1,"&lt;="&amp;INT(-$T235/30))+(-$T235/30-INT(-$T235/30))*SUMIFS(224:224,$1:$1,INT(-$T235/30)+1),0)+(-$T235/30-INT(-$T235/30))*SUMIFS(224:224,$1:$1,CM$1+INT(-$T235/30)+1)+(INT(-$T235/30)+1+$T235/30)*SUMIFS(224:224,$1:$1,CM$1+INT(-$T235/30)))</f>
        <v>0</v>
      </c>
      <c r="CN250" s="249">
        <f t="shared" si="1071"/>
        <v>0</v>
      </c>
      <c r="CO250" s="249">
        <f t="shared" si="1071"/>
        <v>0</v>
      </c>
      <c r="CP250" s="249">
        <f t="shared" si="1071"/>
        <v>0</v>
      </c>
      <c r="CQ250" s="249">
        <f t="shared" si="1071"/>
        <v>0</v>
      </c>
      <c r="CR250" s="249">
        <f t="shared" si="1071"/>
        <v>0</v>
      </c>
      <c r="CS250" s="249">
        <f t="shared" si="1071"/>
        <v>0</v>
      </c>
      <c r="CT250" s="249">
        <f t="shared" si="1071"/>
        <v>0</v>
      </c>
      <c r="CU250" s="249">
        <f t="shared" si="1071"/>
        <v>0</v>
      </c>
      <c r="CV250" s="249">
        <f t="shared" si="1071"/>
        <v>0</v>
      </c>
      <c r="CW250" s="249">
        <f t="shared" si="1071"/>
        <v>0</v>
      </c>
      <c r="CX250" s="249">
        <f t="shared" si="1071"/>
        <v>0</v>
      </c>
      <c r="CY250" s="249">
        <f t="shared" si="1071"/>
        <v>0</v>
      </c>
      <c r="CZ250" s="249">
        <f t="shared" si="1071"/>
        <v>0</v>
      </c>
      <c r="DA250" s="249">
        <f t="shared" si="1071"/>
        <v>0</v>
      </c>
      <c r="DB250" s="249">
        <f t="shared" si="1071"/>
        <v>0</v>
      </c>
      <c r="DC250" s="249">
        <f t="shared" si="1071"/>
        <v>0</v>
      </c>
      <c r="DD250" s="249">
        <f t="shared" si="1071"/>
        <v>0</v>
      </c>
      <c r="DE250" s="249">
        <f t="shared" si="1071"/>
        <v>0</v>
      </c>
      <c r="DF250" s="249">
        <f t="shared" si="1071"/>
        <v>0</v>
      </c>
      <c r="DG250" s="249">
        <f t="shared" si="1071"/>
        <v>0</v>
      </c>
      <c r="DH250" s="249">
        <f t="shared" ref="DH250:FS250" si="1072">IF(DH$8="",0,IF(DH$1=1,SUMIFS(224:224,$1:$1,"&gt;="&amp;1,$1:$1,"&lt;="&amp;INT(-$T235/30))+(-$T235/30-INT(-$T235/30))*SUMIFS(224:224,$1:$1,INT(-$T235/30)+1),0)+(-$T235/30-INT(-$T235/30))*SUMIFS(224:224,$1:$1,DH$1+INT(-$T235/30)+1)+(INT(-$T235/30)+1+$T235/30)*SUMIFS(224:224,$1:$1,DH$1+INT(-$T235/30)))</f>
        <v>0</v>
      </c>
      <c r="DI250" s="249">
        <f t="shared" si="1072"/>
        <v>0</v>
      </c>
      <c r="DJ250" s="249">
        <f t="shared" si="1072"/>
        <v>0</v>
      </c>
      <c r="DK250" s="249">
        <f t="shared" si="1072"/>
        <v>0</v>
      </c>
      <c r="DL250" s="249">
        <f t="shared" si="1072"/>
        <v>0</v>
      </c>
      <c r="DM250" s="249">
        <f t="shared" si="1072"/>
        <v>0</v>
      </c>
      <c r="DN250" s="249">
        <f t="shared" si="1072"/>
        <v>0</v>
      </c>
      <c r="DO250" s="249">
        <f t="shared" si="1072"/>
        <v>0</v>
      </c>
      <c r="DP250" s="249">
        <f t="shared" si="1072"/>
        <v>0</v>
      </c>
      <c r="DQ250" s="249">
        <f t="shared" si="1072"/>
        <v>0</v>
      </c>
      <c r="DR250" s="249">
        <f t="shared" si="1072"/>
        <v>0</v>
      </c>
      <c r="DS250" s="249">
        <f t="shared" si="1072"/>
        <v>0</v>
      </c>
      <c r="DT250" s="249">
        <f t="shared" si="1072"/>
        <v>0</v>
      </c>
      <c r="DU250" s="249">
        <f t="shared" si="1072"/>
        <v>0</v>
      </c>
      <c r="DV250" s="249">
        <f t="shared" si="1072"/>
        <v>0</v>
      </c>
      <c r="DW250" s="249">
        <f t="shared" si="1072"/>
        <v>0</v>
      </c>
      <c r="DX250" s="249">
        <f t="shared" si="1072"/>
        <v>0</v>
      </c>
      <c r="DY250" s="249">
        <f t="shared" si="1072"/>
        <v>0</v>
      </c>
      <c r="DZ250" s="249">
        <f t="shared" si="1072"/>
        <v>0</v>
      </c>
      <c r="EA250" s="249">
        <f t="shared" si="1072"/>
        <v>0</v>
      </c>
      <c r="EB250" s="249">
        <f t="shared" si="1072"/>
        <v>0</v>
      </c>
      <c r="EC250" s="249">
        <f t="shared" si="1072"/>
        <v>0</v>
      </c>
      <c r="ED250" s="249">
        <f t="shared" si="1072"/>
        <v>0</v>
      </c>
      <c r="EE250" s="249">
        <f t="shared" si="1072"/>
        <v>0</v>
      </c>
      <c r="EF250" s="249">
        <f t="shared" si="1072"/>
        <v>0</v>
      </c>
      <c r="EG250" s="249">
        <f t="shared" si="1072"/>
        <v>0</v>
      </c>
      <c r="EH250" s="249">
        <f t="shared" si="1072"/>
        <v>0</v>
      </c>
      <c r="EI250" s="249">
        <f t="shared" si="1072"/>
        <v>0</v>
      </c>
      <c r="EJ250" s="249">
        <f t="shared" si="1072"/>
        <v>0</v>
      </c>
      <c r="EK250" s="249">
        <f t="shared" si="1072"/>
        <v>0</v>
      </c>
      <c r="EL250" s="249">
        <f t="shared" si="1072"/>
        <v>0</v>
      </c>
      <c r="EM250" s="249">
        <f t="shared" si="1072"/>
        <v>0</v>
      </c>
      <c r="EN250" s="249">
        <f t="shared" si="1072"/>
        <v>0</v>
      </c>
      <c r="EO250" s="249">
        <f t="shared" si="1072"/>
        <v>0</v>
      </c>
      <c r="EP250" s="249">
        <f t="shared" si="1072"/>
        <v>0</v>
      </c>
      <c r="EQ250" s="249">
        <f t="shared" si="1072"/>
        <v>0</v>
      </c>
      <c r="ER250" s="249">
        <f t="shared" si="1072"/>
        <v>0</v>
      </c>
      <c r="ES250" s="249">
        <f t="shared" si="1072"/>
        <v>0</v>
      </c>
      <c r="ET250" s="249">
        <f t="shared" si="1072"/>
        <v>0</v>
      </c>
      <c r="EU250" s="249">
        <f t="shared" si="1072"/>
        <v>0</v>
      </c>
      <c r="EV250" s="249">
        <f t="shared" si="1072"/>
        <v>0</v>
      </c>
      <c r="EW250" s="249">
        <f t="shared" si="1072"/>
        <v>0</v>
      </c>
      <c r="EX250" s="249">
        <f t="shared" si="1072"/>
        <v>0</v>
      </c>
      <c r="EY250" s="249">
        <f t="shared" si="1072"/>
        <v>0</v>
      </c>
      <c r="EZ250" s="249">
        <f t="shared" si="1072"/>
        <v>0</v>
      </c>
      <c r="FA250" s="249">
        <f t="shared" si="1072"/>
        <v>0</v>
      </c>
      <c r="FB250" s="249">
        <f t="shared" si="1072"/>
        <v>0</v>
      </c>
      <c r="FC250" s="249">
        <f t="shared" si="1072"/>
        <v>0</v>
      </c>
      <c r="FD250" s="249">
        <f t="shared" si="1072"/>
        <v>0</v>
      </c>
      <c r="FE250" s="249">
        <f t="shared" si="1072"/>
        <v>0</v>
      </c>
      <c r="FF250" s="249">
        <f t="shared" si="1072"/>
        <v>0</v>
      </c>
      <c r="FG250" s="249">
        <f t="shared" si="1072"/>
        <v>0</v>
      </c>
      <c r="FH250" s="249">
        <f t="shared" si="1072"/>
        <v>0</v>
      </c>
      <c r="FI250" s="249">
        <f t="shared" si="1072"/>
        <v>0</v>
      </c>
      <c r="FJ250" s="249">
        <f t="shared" si="1072"/>
        <v>0</v>
      </c>
      <c r="FK250" s="249">
        <f t="shared" si="1072"/>
        <v>0</v>
      </c>
      <c r="FL250" s="249">
        <f t="shared" si="1072"/>
        <v>0</v>
      </c>
      <c r="FM250" s="249">
        <f t="shared" si="1072"/>
        <v>0</v>
      </c>
      <c r="FN250" s="249">
        <f t="shared" si="1072"/>
        <v>0</v>
      </c>
      <c r="FO250" s="249">
        <f t="shared" si="1072"/>
        <v>0</v>
      </c>
      <c r="FP250" s="249">
        <f t="shared" si="1072"/>
        <v>0</v>
      </c>
      <c r="FQ250" s="249">
        <f t="shared" si="1072"/>
        <v>0</v>
      </c>
      <c r="FR250" s="249">
        <f t="shared" si="1072"/>
        <v>0</v>
      </c>
      <c r="FS250" s="249">
        <f t="shared" si="1072"/>
        <v>0</v>
      </c>
      <c r="FT250" s="249">
        <f t="shared" ref="FT250:GZ250" si="1073">IF(FT$8="",0,IF(FT$1=1,SUMIFS(224:224,$1:$1,"&gt;="&amp;1,$1:$1,"&lt;="&amp;INT(-$T235/30))+(-$T235/30-INT(-$T235/30))*SUMIFS(224:224,$1:$1,INT(-$T235/30)+1),0)+(-$T235/30-INT(-$T235/30))*SUMIFS(224:224,$1:$1,FT$1+INT(-$T235/30)+1)+(INT(-$T235/30)+1+$T235/30)*SUMIFS(224:224,$1:$1,FT$1+INT(-$T235/30)))</f>
        <v>0</v>
      </c>
      <c r="FU250" s="249">
        <f t="shared" si="1073"/>
        <v>0</v>
      </c>
      <c r="FV250" s="249">
        <f t="shared" si="1073"/>
        <v>0</v>
      </c>
      <c r="FW250" s="249">
        <f t="shared" si="1073"/>
        <v>0</v>
      </c>
      <c r="FX250" s="249">
        <f t="shared" si="1073"/>
        <v>0</v>
      </c>
      <c r="FY250" s="249">
        <f t="shared" si="1073"/>
        <v>0</v>
      </c>
      <c r="FZ250" s="249">
        <f t="shared" si="1073"/>
        <v>0</v>
      </c>
      <c r="GA250" s="249">
        <f t="shared" si="1073"/>
        <v>0</v>
      </c>
      <c r="GB250" s="249">
        <f t="shared" si="1073"/>
        <v>0</v>
      </c>
      <c r="GC250" s="249">
        <f t="shared" si="1073"/>
        <v>0</v>
      </c>
      <c r="GD250" s="249">
        <f t="shared" si="1073"/>
        <v>0</v>
      </c>
      <c r="GE250" s="249">
        <f t="shared" si="1073"/>
        <v>0</v>
      </c>
      <c r="GF250" s="249">
        <f t="shared" si="1073"/>
        <v>0</v>
      </c>
      <c r="GG250" s="249">
        <f t="shared" si="1073"/>
        <v>0</v>
      </c>
      <c r="GH250" s="249">
        <f t="shared" si="1073"/>
        <v>0</v>
      </c>
      <c r="GI250" s="249">
        <f t="shared" si="1073"/>
        <v>0</v>
      </c>
      <c r="GJ250" s="249">
        <f t="shared" si="1073"/>
        <v>0</v>
      </c>
      <c r="GK250" s="249">
        <f t="shared" si="1073"/>
        <v>0</v>
      </c>
      <c r="GL250" s="249">
        <f t="shared" si="1073"/>
        <v>0</v>
      </c>
      <c r="GM250" s="249">
        <f t="shared" si="1073"/>
        <v>0</v>
      </c>
      <c r="GN250" s="249">
        <f t="shared" si="1073"/>
        <v>0</v>
      </c>
      <c r="GO250" s="249">
        <f t="shared" si="1073"/>
        <v>0</v>
      </c>
      <c r="GP250" s="249">
        <f t="shared" si="1073"/>
        <v>0</v>
      </c>
      <c r="GQ250" s="249">
        <f t="shared" si="1073"/>
        <v>0</v>
      </c>
      <c r="GR250" s="249">
        <f t="shared" si="1073"/>
        <v>0</v>
      </c>
      <c r="GS250" s="249">
        <f t="shared" si="1073"/>
        <v>0</v>
      </c>
      <c r="GT250" s="249">
        <f t="shared" si="1073"/>
        <v>0</v>
      </c>
      <c r="GU250" s="249">
        <f t="shared" si="1073"/>
        <v>0</v>
      </c>
      <c r="GV250" s="249">
        <f t="shared" si="1073"/>
        <v>0</v>
      </c>
      <c r="GW250" s="249">
        <f t="shared" si="1073"/>
        <v>0</v>
      </c>
      <c r="GX250" s="249">
        <f t="shared" si="1073"/>
        <v>0</v>
      </c>
      <c r="GY250" s="249">
        <f t="shared" si="1073"/>
        <v>0</v>
      </c>
      <c r="GZ250" s="249">
        <f t="shared" si="1073"/>
        <v>0</v>
      </c>
      <c r="HA250" s="228"/>
      <c r="HB250" s="228"/>
    </row>
    <row r="251" spans="1:210" s="239" customFormat="1" ht="10.199999999999999">
      <c r="A251" s="228"/>
      <c r="B251" s="229"/>
      <c r="C251" s="230"/>
      <c r="D251" s="229"/>
      <c r="E251" s="270"/>
      <c r="F251" s="116"/>
      <c r="G251" s="231"/>
      <c r="H251" s="228"/>
      <c r="I251" s="228" t="str">
        <f t="shared" si="1038"/>
        <v>Оплаты за сырье, материалы и проч. с/ст ингредиенты</v>
      </c>
      <c r="J251" s="228"/>
      <c r="K251" s="228"/>
      <c r="L251" s="228"/>
      <c r="M251" s="232"/>
      <c r="N251" s="233" t="str">
        <f t="shared" si="1031"/>
        <v/>
      </c>
      <c r="O251" s="228"/>
      <c r="P251" s="231"/>
      <c r="Q251" s="228" t="s">
        <v>26</v>
      </c>
      <c r="R251" s="228"/>
      <c r="S251" s="235"/>
      <c r="T251" s="228"/>
      <c r="U251" s="228"/>
      <c r="V251" s="228"/>
      <c r="W251" s="235">
        <f t="shared" si="1032"/>
        <v>0</v>
      </c>
      <c r="X251" s="236"/>
      <c r="Y251" s="231"/>
      <c r="Z251" s="237"/>
      <c r="AA251" s="249">
        <f t="shared" ref="AA251:BF251" si="1074">IF(AA$8="",0,IF(AA$1=1,SUMIFS(225:225,$1:$1,"&gt;="&amp;1,$1:$1,"&lt;="&amp;INT(-$T236/30))+(-$T236/30-INT(-$T236/30))*SUMIFS(225:225,$1:$1,INT(-$T236/30)+1),0)+(-$T236/30-INT(-$T236/30))*SUMIFS(225:225,$1:$1,AA$1+INT(-$T236/30)+1)+(INT(-$T236/30)+1+$T236/30)*SUMIFS(225:225,$1:$1,AA$1+INT(-$T236/30)))</f>
        <v>0</v>
      </c>
      <c r="AB251" s="249">
        <f t="shared" si="1074"/>
        <v>0</v>
      </c>
      <c r="AC251" s="249">
        <f t="shared" si="1074"/>
        <v>0</v>
      </c>
      <c r="AD251" s="249">
        <f t="shared" si="1074"/>
        <v>0</v>
      </c>
      <c r="AE251" s="249">
        <f t="shared" si="1074"/>
        <v>0</v>
      </c>
      <c r="AF251" s="249">
        <f t="shared" si="1074"/>
        <v>0</v>
      </c>
      <c r="AG251" s="249">
        <f t="shared" si="1074"/>
        <v>0</v>
      </c>
      <c r="AH251" s="249">
        <f t="shared" si="1074"/>
        <v>0</v>
      </c>
      <c r="AI251" s="249">
        <f t="shared" si="1074"/>
        <v>0</v>
      </c>
      <c r="AJ251" s="249">
        <f t="shared" si="1074"/>
        <v>0</v>
      </c>
      <c r="AK251" s="249">
        <f t="shared" si="1074"/>
        <v>0</v>
      </c>
      <c r="AL251" s="249">
        <f t="shared" si="1074"/>
        <v>0</v>
      </c>
      <c r="AM251" s="249">
        <f t="shared" si="1074"/>
        <v>0</v>
      </c>
      <c r="AN251" s="249">
        <f t="shared" si="1074"/>
        <v>0</v>
      </c>
      <c r="AO251" s="249">
        <f t="shared" si="1074"/>
        <v>0</v>
      </c>
      <c r="AP251" s="249">
        <f t="shared" si="1074"/>
        <v>0</v>
      </c>
      <c r="AQ251" s="249">
        <f t="shared" si="1074"/>
        <v>0</v>
      </c>
      <c r="AR251" s="249">
        <f t="shared" si="1074"/>
        <v>0</v>
      </c>
      <c r="AS251" s="249">
        <f t="shared" si="1074"/>
        <v>0</v>
      </c>
      <c r="AT251" s="249">
        <f t="shared" si="1074"/>
        <v>0</v>
      </c>
      <c r="AU251" s="249">
        <f t="shared" si="1074"/>
        <v>0</v>
      </c>
      <c r="AV251" s="249">
        <f t="shared" si="1074"/>
        <v>0</v>
      </c>
      <c r="AW251" s="249">
        <f t="shared" si="1074"/>
        <v>0</v>
      </c>
      <c r="AX251" s="249">
        <f t="shared" si="1074"/>
        <v>0</v>
      </c>
      <c r="AY251" s="249">
        <f t="shared" si="1074"/>
        <v>0</v>
      </c>
      <c r="AZ251" s="249">
        <f t="shared" si="1074"/>
        <v>0</v>
      </c>
      <c r="BA251" s="249">
        <f t="shared" si="1074"/>
        <v>0</v>
      </c>
      <c r="BB251" s="249">
        <f t="shared" si="1074"/>
        <v>0</v>
      </c>
      <c r="BC251" s="249">
        <f t="shared" si="1074"/>
        <v>0</v>
      </c>
      <c r="BD251" s="249">
        <f t="shared" si="1074"/>
        <v>0</v>
      </c>
      <c r="BE251" s="249">
        <f t="shared" si="1074"/>
        <v>0</v>
      </c>
      <c r="BF251" s="249">
        <f t="shared" si="1074"/>
        <v>0</v>
      </c>
      <c r="BG251" s="249">
        <f t="shared" ref="BG251:CL251" si="1075">IF(BG$8="",0,IF(BG$1=1,SUMIFS(225:225,$1:$1,"&gt;="&amp;1,$1:$1,"&lt;="&amp;INT(-$T236/30))+(-$T236/30-INT(-$T236/30))*SUMIFS(225:225,$1:$1,INT(-$T236/30)+1),0)+(-$T236/30-INT(-$T236/30))*SUMIFS(225:225,$1:$1,BG$1+INT(-$T236/30)+1)+(INT(-$T236/30)+1+$T236/30)*SUMIFS(225:225,$1:$1,BG$1+INT(-$T236/30)))</f>
        <v>0</v>
      </c>
      <c r="BH251" s="249">
        <f t="shared" si="1075"/>
        <v>0</v>
      </c>
      <c r="BI251" s="249">
        <f t="shared" si="1075"/>
        <v>0</v>
      </c>
      <c r="BJ251" s="249">
        <f t="shared" si="1075"/>
        <v>0</v>
      </c>
      <c r="BK251" s="249">
        <f t="shared" si="1075"/>
        <v>0</v>
      </c>
      <c r="BL251" s="249">
        <f t="shared" si="1075"/>
        <v>0</v>
      </c>
      <c r="BM251" s="249">
        <f t="shared" si="1075"/>
        <v>0</v>
      </c>
      <c r="BN251" s="249">
        <f t="shared" si="1075"/>
        <v>0</v>
      </c>
      <c r="BO251" s="249">
        <f t="shared" si="1075"/>
        <v>0</v>
      </c>
      <c r="BP251" s="249">
        <f t="shared" si="1075"/>
        <v>0</v>
      </c>
      <c r="BQ251" s="249">
        <f t="shared" si="1075"/>
        <v>0</v>
      </c>
      <c r="BR251" s="249">
        <f t="shared" si="1075"/>
        <v>0</v>
      </c>
      <c r="BS251" s="249">
        <f t="shared" si="1075"/>
        <v>0</v>
      </c>
      <c r="BT251" s="249">
        <f t="shared" si="1075"/>
        <v>0</v>
      </c>
      <c r="BU251" s="249">
        <f t="shared" si="1075"/>
        <v>0</v>
      </c>
      <c r="BV251" s="249">
        <f t="shared" si="1075"/>
        <v>0</v>
      </c>
      <c r="BW251" s="249">
        <f t="shared" si="1075"/>
        <v>0</v>
      </c>
      <c r="BX251" s="249">
        <f t="shared" si="1075"/>
        <v>0</v>
      </c>
      <c r="BY251" s="249">
        <f t="shared" si="1075"/>
        <v>0</v>
      </c>
      <c r="BZ251" s="249">
        <f t="shared" si="1075"/>
        <v>0</v>
      </c>
      <c r="CA251" s="249">
        <f t="shared" si="1075"/>
        <v>0</v>
      </c>
      <c r="CB251" s="249">
        <f t="shared" si="1075"/>
        <v>0</v>
      </c>
      <c r="CC251" s="249">
        <f t="shared" si="1075"/>
        <v>0</v>
      </c>
      <c r="CD251" s="249">
        <f t="shared" si="1075"/>
        <v>0</v>
      </c>
      <c r="CE251" s="249">
        <f t="shared" si="1075"/>
        <v>0</v>
      </c>
      <c r="CF251" s="249">
        <f t="shared" si="1075"/>
        <v>0</v>
      </c>
      <c r="CG251" s="249">
        <f t="shared" si="1075"/>
        <v>0</v>
      </c>
      <c r="CH251" s="249">
        <f t="shared" si="1075"/>
        <v>0</v>
      </c>
      <c r="CI251" s="249">
        <f t="shared" si="1075"/>
        <v>0</v>
      </c>
      <c r="CJ251" s="249">
        <f t="shared" si="1075"/>
        <v>0</v>
      </c>
      <c r="CK251" s="249">
        <f t="shared" si="1075"/>
        <v>0</v>
      </c>
      <c r="CL251" s="249">
        <f t="shared" si="1075"/>
        <v>0</v>
      </c>
      <c r="CM251" s="249">
        <f t="shared" ref="CM251:DG251" si="1076">IF(CM$8="",0,IF(CM$1=1,SUMIFS(225:225,$1:$1,"&gt;="&amp;1,$1:$1,"&lt;="&amp;INT(-$T236/30))+(-$T236/30-INT(-$T236/30))*SUMIFS(225:225,$1:$1,INT(-$T236/30)+1),0)+(-$T236/30-INT(-$T236/30))*SUMIFS(225:225,$1:$1,CM$1+INT(-$T236/30)+1)+(INT(-$T236/30)+1+$T236/30)*SUMIFS(225:225,$1:$1,CM$1+INT(-$T236/30)))</f>
        <v>0</v>
      </c>
      <c r="CN251" s="249">
        <f t="shared" si="1076"/>
        <v>0</v>
      </c>
      <c r="CO251" s="249">
        <f t="shared" si="1076"/>
        <v>0</v>
      </c>
      <c r="CP251" s="249">
        <f t="shared" si="1076"/>
        <v>0</v>
      </c>
      <c r="CQ251" s="249">
        <f t="shared" si="1076"/>
        <v>0</v>
      </c>
      <c r="CR251" s="249">
        <f t="shared" si="1076"/>
        <v>0</v>
      </c>
      <c r="CS251" s="249">
        <f t="shared" si="1076"/>
        <v>0</v>
      </c>
      <c r="CT251" s="249">
        <f t="shared" si="1076"/>
        <v>0</v>
      </c>
      <c r="CU251" s="249">
        <f t="shared" si="1076"/>
        <v>0</v>
      </c>
      <c r="CV251" s="249">
        <f t="shared" si="1076"/>
        <v>0</v>
      </c>
      <c r="CW251" s="249">
        <f t="shared" si="1076"/>
        <v>0</v>
      </c>
      <c r="CX251" s="249">
        <f t="shared" si="1076"/>
        <v>0</v>
      </c>
      <c r="CY251" s="249">
        <f t="shared" si="1076"/>
        <v>0</v>
      </c>
      <c r="CZ251" s="249">
        <f t="shared" si="1076"/>
        <v>0</v>
      </c>
      <c r="DA251" s="249">
        <f t="shared" si="1076"/>
        <v>0</v>
      </c>
      <c r="DB251" s="249">
        <f t="shared" si="1076"/>
        <v>0</v>
      </c>
      <c r="DC251" s="249">
        <f t="shared" si="1076"/>
        <v>0</v>
      </c>
      <c r="DD251" s="249">
        <f t="shared" si="1076"/>
        <v>0</v>
      </c>
      <c r="DE251" s="249">
        <f t="shared" si="1076"/>
        <v>0</v>
      </c>
      <c r="DF251" s="249">
        <f t="shared" si="1076"/>
        <v>0</v>
      </c>
      <c r="DG251" s="249">
        <f t="shared" si="1076"/>
        <v>0</v>
      </c>
      <c r="DH251" s="249">
        <f t="shared" ref="DH251:FS251" si="1077">IF(DH$8="",0,IF(DH$1=1,SUMIFS(225:225,$1:$1,"&gt;="&amp;1,$1:$1,"&lt;="&amp;INT(-$T236/30))+(-$T236/30-INT(-$T236/30))*SUMIFS(225:225,$1:$1,INT(-$T236/30)+1),0)+(-$T236/30-INT(-$T236/30))*SUMIFS(225:225,$1:$1,DH$1+INT(-$T236/30)+1)+(INT(-$T236/30)+1+$T236/30)*SUMIFS(225:225,$1:$1,DH$1+INT(-$T236/30)))</f>
        <v>0</v>
      </c>
      <c r="DI251" s="249">
        <f t="shared" si="1077"/>
        <v>0</v>
      </c>
      <c r="DJ251" s="249">
        <f t="shared" si="1077"/>
        <v>0</v>
      </c>
      <c r="DK251" s="249">
        <f t="shared" si="1077"/>
        <v>0</v>
      </c>
      <c r="DL251" s="249">
        <f t="shared" si="1077"/>
        <v>0</v>
      </c>
      <c r="DM251" s="249">
        <f t="shared" si="1077"/>
        <v>0</v>
      </c>
      <c r="DN251" s="249">
        <f t="shared" si="1077"/>
        <v>0</v>
      </c>
      <c r="DO251" s="249">
        <f t="shared" si="1077"/>
        <v>0</v>
      </c>
      <c r="DP251" s="249">
        <f t="shared" si="1077"/>
        <v>0</v>
      </c>
      <c r="DQ251" s="249">
        <f t="shared" si="1077"/>
        <v>0</v>
      </c>
      <c r="DR251" s="249">
        <f t="shared" si="1077"/>
        <v>0</v>
      </c>
      <c r="DS251" s="249">
        <f t="shared" si="1077"/>
        <v>0</v>
      </c>
      <c r="DT251" s="249">
        <f t="shared" si="1077"/>
        <v>0</v>
      </c>
      <c r="DU251" s="249">
        <f t="shared" si="1077"/>
        <v>0</v>
      </c>
      <c r="DV251" s="249">
        <f t="shared" si="1077"/>
        <v>0</v>
      </c>
      <c r="DW251" s="249">
        <f t="shared" si="1077"/>
        <v>0</v>
      </c>
      <c r="DX251" s="249">
        <f t="shared" si="1077"/>
        <v>0</v>
      </c>
      <c r="DY251" s="249">
        <f t="shared" si="1077"/>
        <v>0</v>
      </c>
      <c r="DZ251" s="249">
        <f t="shared" si="1077"/>
        <v>0</v>
      </c>
      <c r="EA251" s="249">
        <f t="shared" si="1077"/>
        <v>0</v>
      </c>
      <c r="EB251" s="249">
        <f t="shared" si="1077"/>
        <v>0</v>
      </c>
      <c r="EC251" s="249">
        <f t="shared" si="1077"/>
        <v>0</v>
      </c>
      <c r="ED251" s="249">
        <f t="shared" si="1077"/>
        <v>0</v>
      </c>
      <c r="EE251" s="249">
        <f t="shared" si="1077"/>
        <v>0</v>
      </c>
      <c r="EF251" s="249">
        <f t="shared" si="1077"/>
        <v>0</v>
      </c>
      <c r="EG251" s="249">
        <f t="shared" si="1077"/>
        <v>0</v>
      </c>
      <c r="EH251" s="249">
        <f t="shared" si="1077"/>
        <v>0</v>
      </c>
      <c r="EI251" s="249">
        <f t="shared" si="1077"/>
        <v>0</v>
      </c>
      <c r="EJ251" s="249">
        <f t="shared" si="1077"/>
        <v>0</v>
      </c>
      <c r="EK251" s="249">
        <f t="shared" si="1077"/>
        <v>0</v>
      </c>
      <c r="EL251" s="249">
        <f t="shared" si="1077"/>
        <v>0</v>
      </c>
      <c r="EM251" s="249">
        <f t="shared" si="1077"/>
        <v>0</v>
      </c>
      <c r="EN251" s="249">
        <f t="shared" si="1077"/>
        <v>0</v>
      </c>
      <c r="EO251" s="249">
        <f t="shared" si="1077"/>
        <v>0</v>
      </c>
      <c r="EP251" s="249">
        <f t="shared" si="1077"/>
        <v>0</v>
      </c>
      <c r="EQ251" s="249">
        <f t="shared" si="1077"/>
        <v>0</v>
      </c>
      <c r="ER251" s="249">
        <f t="shared" si="1077"/>
        <v>0</v>
      </c>
      <c r="ES251" s="249">
        <f t="shared" si="1077"/>
        <v>0</v>
      </c>
      <c r="ET251" s="249">
        <f t="shared" si="1077"/>
        <v>0</v>
      </c>
      <c r="EU251" s="249">
        <f t="shared" si="1077"/>
        <v>0</v>
      </c>
      <c r="EV251" s="249">
        <f t="shared" si="1077"/>
        <v>0</v>
      </c>
      <c r="EW251" s="249">
        <f t="shared" si="1077"/>
        <v>0</v>
      </c>
      <c r="EX251" s="249">
        <f t="shared" si="1077"/>
        <v>0</v>
      </c>
      <c r="EY251" s="249">
        <f t="shared" si="1077"/>
        <v>0</v>
      </c>
      <c r="EZ251" s="249">
        <f t="shared" si="1077"/>
        <v>0</v>
      </c>
      <c r="FA251" s="249">
        <f t="shared" si="1077"/>
        <v>0</v>
      </c>
      <c r="FB251" s="249">
        <f t="shared" si="1077"/>
        <v>0</v>
      </c>
      <c r="FC251" s="249">
        <f t="shared" si="1077"/>
        <v>0</v>
      </c>
      <c r="FD251" s="249">
        <f t="shared" si="1077"/>
        <v>0</v>
      </c>
      <c r="FE251" s="249">
        <f t="shared" si="1077"/>
        <v>0</v>
      </c>
      <c r="FF251" s="249">
        <f t="shared" si="1077"/>
        <v>0</v>
      </c>
      <c r="FG251" s="249">
        <f t="shared" si="1077"/>
        <v>0</v>
      </c>
      <c r="FH251" s="249">
        <f t="shared" si="1077"/>
        <v>0</v>
      </c>
      <c r="FI251" s="249">
        <f t="shared" si="1077"/>
        <v>0</v>
      </c>
      <c r="FJ251" s="249">
        <f t="shared" si="1077"/>
        <v>0</v>
      </c>
      <c r="FK251" s="249">
        <f t="shared" si="1077"/>
        <v>0</v>
      </c>
      <c r="FL251" s="249">
        <f t="shared" si="1077"/>
        <v>0</v>
      </c>
      <c r="FM251" s="249">
        <f t="shared" si="1077"/>
        <v>0</v>
      </c>
      <c r="FN251" s="249">
        <f t="shared" si="1077"/>
        <v>0</v>
      </c>
      <c r="FO251" s="249">
        <f t="shared" si="1077"/>
        <v>0</v>
      </c>
      <c r="FP251" s="249">
        <f t="shared" si="1077"/>
        <v>0</v>
      </c>
      <c r="FQ251" s="249">
        <f t="shared" si="1077"/>
        <v>0</v>
      </c>
      <c r="FR251" s="249">
        <f t="shared" si="1077"/>
        <v>0</v>
      </c>
      <c r="FS251" s="249">
        <f t="shared" si="1077"/>
        <v>0</v>
      </c>
      <c r="FT251" s="249">
        <f t="shared" ref="FT251:GZ251" si="1078">IF(FT$8="",0,IF(FT$1=1,SUMIFS(225:225,$1:$1,"&gt;="&amp;1,$1:$1,"&lt;="&amp;INT(-$T236/30))+(-$T236/30-INT(-$T236/30))*SUMIFS(225:225,$1:$1,INT(-$T236/30)+1),0)+(-$T236/30-INT(-$T236/30))*SUMIFS(225:225,$1:$1,FT$1+INT(-$T236/30)+1)+(INT(-$T236/30)+1+$T236/30)*SUMIFS(225:225,$1:$1,FT$1+INT(-$T236/30)))</f>
        <v>0</v>
      </c>
      <c r="FU251" s="249">
        <f t="shared" si="1078"/>
        <v>0</v>
      </c>
      <c r="FV251" s="249">
        <f t="shared" si="1078"/>
        <v>0</v>
      </c>
      <c r="FW251" s="249">
        <f t="shared" si="1078"/>
        <v>0</v>
      </c>
      <c r="FX251" s="249">
        <f t="shared" si="1078"/>
        <v>0</v>
      </c>
      <c r="FY251" s="249">
        <f t="shared" si="1078"/>
        <v>0</v>
      </c>
      <c r="FZ251" s="249">
        <f t="shared" si="1078"/>
        <v>0</v>
      </c>
      <c r="GA251" s="249">
        <f t="shared" si="1078"/>
        <v>0</v>
      </c>
      <c r="GB251" s="249">
        <f t="shared" si="1078"/>
        <v>0</v>
      </c>
      <c r="GC251" s="249">
        <f t="shared" si="1078"/>
        <v>0</v>
      </c>
      <c r="GD251" s="249">
        <f t="shared" si="1078"/>
        <v>0</v>
      </c>
      <c r="GE251" s="249">
        <f t="shared" si="1078"/>
        <v>0</v>
      </c>
      <c r="GF251" s="249">
        <f t="shared" si="1078"/>
        <v>0</v>
      </c>
      <c r="GG251" s="249">
        <f t="shared" si="1078"/>
        <v>0</v>
      </c>
      <c r="GH251" s="249">
        <f t="shared" si="1078"/>
        <v>0</v>
      </c>
      <c r="GI251" s="249">
        <f t="shared" si="1078"/>
        <v>0</v>
      </c>
      <c r="GJ251" s="249">
        <f t="shared" si="1078"/>
        <v>0</v>
      </c>
      <c r="GK251" s="249">
        <f t="shared" si="1078"/>
        <v>0</v>
      </c>
      <c r="GL251" s="249">
        <f t="shared" si="1078"/>
        <v>0</v>
      </c>
      <c r="GM251" s="249">
        <f t="shared" si="1078"/>
        <v>0</v>
      </c>
      <c r="GN251" s="249">
        <f t="shared" si="1078"/>
        <v>0</v>
      </c>
      <c r="GO251" s="249">
        <f t="shared" si="1078"/>
        <v>0</v>
      </c>
      <c r="GP251" s="249">
        <f t="shared" si="1078"/>
        <v>0</v>
      </c>
      <c r="GQ251" s="249">
        <f t="shared" si="1078"/>
        <v>0</v>
      </c>
      <c r="GR251" s="249">
        <f t="shared" si="1078"/>
        <v>0</v>
      </c>
      <c r="GS251" s="249">
        <f t="shared" si="1078"/>
        <v>0</v>
      </c>
      <c r="GT251" s="249">
        <f t="shared" si="1078"/>
        <v>0</v>
      </c>
      <c r="GU251" s="249">
        <f t="shared" si="1078"/>
        <v>0</v>
      </c>
      <c r="GV251" s="249">
        <f t="shared" si="1078"/>
        <v>0</v>
      </c>
      <c r="GW251" s="249">
        <f t="shared" si="1078"/>
        <v>0</v>
      </c>
      <c r="GX251" s="249">
        <f t="shared" si="1078"/>
        <v>0</v>
      </c>
      <c r="GY251" s="249">
        <f t="shared" si="1078"/>
        <v>0</v>
      </c>
      <c r="GZ251" s="249">
        <f t="shared" si="1078"/>
        <v>0</v>
      </c>
      <c r="HA251" s="228"/>
      <c r="HB251" s="228"/>
    </row>
    <row r="252" spans="1:210" s="239" customFormat="1" ht="10.199999999999999">
      <c r="A252" s="228"/>
      <c r="B252" s="228"/>
      <c r="C252" s="228"/>
      <c r="D252" s="229"/>
      <c r="E252" s="270"/>
      <c r="F252" s="116"/>
      <c r="G252" s="231"/>
      <c r="H252" s="228"/>
      <c r="I252" s="228" t="str">
        <f t="shared" si="1038"/>
        <v>Оплаты за сырье, материалы и проч. с/ст ингредиенты</v>
      </c>
      <c r="J252" s="228"/>
      <c r="K252" s="228"/>
      <c r="L252" s="228"/>
      <c r="M252" s="232"/>
      <c r="N252" s="233" t="str">
        <f t="shared" si="1031"/>
        <v/>
      </c>
      <c r="O252" s="228"/>
      <c r="P252" s="231"/>
      <c r="Q252" s="228" t="s">
        <v>26</v>
      </c>
      <c r="R252" s="228"/>
      <c r="S252" s="235"/>
      <c r="T252" s="228"/>
      <c r="U252" s="228"/>
      <c r="V252" s="228"/>
      <c r="W252" s="235">
        <f t="shared" si="1032"/>
        <v>0</v>
      </c>
      <c r="X252" s="236"/>
      <c r="Y252" s="231"/>
      <c r="Z252" s="237"/>
      <c r="AA252" s="249">
        <f t="shared" ref="AA252:BF252" si="1079">IF(AA$8="",0,IF(AA$1=1,SUMIFS(226:226,$1:$1,"&gt;="&amp;1,$1:$1,"&lt;="&amp;INT(-$T237/30))+(-$T237/30-INT(-$T237/30))*SUMIFS(226:226,$1:$1,INT(-$T237/30)+1),0)+(-$T237/30-INT(-$T237/30))*SUMIFS(226:226,$1:$1,AA$1+INT(-$T237/30)+1)+(INT(-$T237/30)+1+$T237/30)*SUMIFS(226:226,$1:$1,AA$1+INT(-$T237/30)))</f>
        <v>0</v>
      </c>
      <c r="AB252" s="249">
        <f t="shared" si="1079"/>
        <v>0</v>
      </c>
      <c r="AC252" s="249">
        <f t="shared" si="1079"/>
        <v>0</v>
      </c>
      <c r="AD252" s="249">
        <f t="shared" si="1079"/>
        <v>0</v>
      </c>
      <c r="AE252" s="249">
        <f t="shared" si="1079"/>
        <v>0</v>
      </c>
      <c r="AF252" s="249">
        <f t="shared" si="1079"/>
        <v>0</v>
      </c>
      <c r="AG252" s="249">
        <f t="shared" si="1079"/>
        <v>0</v>
      </c>
      <c r="AH252" s="249">
        <f t="shared" si="1079"/>
        <v>0</v>
      </c>
      <c r="AI252" s="249">
        <f t="shared" si="1079"/>
        <v>0</v>
      </c>
      <c r="AJ252" s="249">
        <f t="shared" si="1079"/>
        <v>0</v>
      </c>
      <c r="AK252" s="249">
        <f t="shared" si="1079"/>
        <v>0</v>
      </c>
      <c r="AL252" s="249">
        <f t="shared" si="1079"/>
        <v>0</v>
      </c>
      <c r="AM252" s="249">
        <f t="shared" si="1079"/>
        <v>0</v>
      </c>
      <c r="AN252" s="249">
        <f t="shared" si="1079"/>
        <v>0</v>
      </c>
      <c r="AO252" s="249">
        <f t="shared" si="1079"/>
        <v>0</v>
      </c>
      <c r="AP252" s="249">
        <f t="shared" si="1079"/>
        <v>0</v>
      </c>
      <c r="AQ252" s="249">
        <f t="shared" si="1079"/>
        <v>0</v>
      </c>
      <c r="AR252" s="249">
        <f t="shared" si="1079"/>
        <v>0</v>
      </c>
      <c r="AS252" s="249">
        <f t="shared" si="1079"/>
        <v>0</v>
      </c>
      <c r="AT252" s="249">
        <f t="shared" si="1079"/>
        <v>0</v>
      </c>
      <c r="AU252" s="249">
        <f t="shared" si="1079"/>
        <v>0</v>
      </c>
      <c r="AV252" s="249">
        <f t="shared" si="1079"/>
        <v>0</v>
      </c>
      <c r="AW252" s="249">
        <f t="shared" si="1079"/>
        <v>0</v>
      </c>
      <c r="AX252" s="249">
        <f t="shared" si="1079"/>
        <v>0</v>
      </c>
      <c r="AY252" s="249">
        <f t="shared" si="1079"/>
        <v>0</v>
      </c>
      <c r="AZ252" s="249">
        <f t="shared" si="1079"/>
        <v>0</v>
      </c>
      <c r="BA252" s="249">
        <f t="shared" si="1079"/>
        <v>0</v>
      </c>
      <c r="BB252" s="249">
        <f t="shared" si="1079"/>
        <v>0</v>
      </c>
      <c r="BC252" s="249">
        <f t="shared" si="1079"/>
        <v>0</v>
      </c>
      <c r="BD252" s="249">
        <f t="shared" si="1079"/>
        <v>0</v>
      </c>
      <c r="BE252" s="249">
        <f t="shared" si="1079"/>
        <v>0</v>
      </c>
      <c r="BF252" s="249">
        <f t="shared" si="1079"/>
        <v>0</v>
      </c>
      <c r="BG252" s="249">
        <f t="shared" ref="BG252:CL252" si="1080">IF(BG$8="",0,IF(BG$1=1,SUMIFS(226:226,$1:$1,"&gt;="&amp;1,$1:$1,"&lt;="&amp;INT(-$T237/30))+(-$T237/30-INT(-$T237/30))*SUMIFS(226:226,$1:$1,INT(-$T237/30)+1),0)+(-$T237/30-INT(-$T237/30))*SUMIFS(226:226,$1:$1,BG$1+INT(-$T237/30)+1)+(INT(-$T237/30)+1+$T237/30)*SUMIFS(226:226,$1:$1,BG$1+INT(-$T237/30)))</f>
        <v>0</v>
      </c>
      <c r="BH252" s="249">
        <f t="shared" si="1080"/>
        <v>0</v>
      </c>
      <c r="BI252" s="249">
        <f t="shared" si="1080"/>
        <v>0</v>
      </c>
      <c r="BJ252" s="249">
        <f t="shared" si="1080"/>
        <v>0</v>
      </c>
      <c r="BK252" s="249">
        <f t="shared" si="1080"/>
        <v>0</v>
      </c>
      <c r="BL252" s="249">
        <f t="shared" si="1080"/>
        <v>0</v>
      </c>
      <c r="BM252" s="249">
        <f t="shared" si="1080"/>
        <v>0</v>
      </c>
      <c r="BN252" s="249">
        <f t="shared" si="1080"/>
        <v>0</v>
      </c>
      <c r="BO252" s="249">
        <f t="shared" si="1080"/>
        <v>0</v>
      </c>
      <c r="BP252" s="249">
        <f t="shared" si="1080"/>
        <v>0</v>
      </c>
      <c r="BQ252" s="249">
        <f t="shared" si="1080"/>
        <v>0</v>
      </c>
      <c r="BR252" s="249">
        <f t="shared" si="1080"/>
        <v>0</v>
      </c>
      <c r="BS252" s="249">
        <f t="shared" si="1080"/>
        <v>0</v>
      </c>
      <c r="BT252" s="249">
        <f t="shared" si="1080"/>
        <v>0</v>
      </c>
      <c r="BU252" s="249">
        <f t="shared" si="1080"/>
        <v>0</v>
      </c>
      <c r="BV252" s="249">
        <f t="shared" si="1080"/>
        <v>0</v>
      </c>
      <c r="BW252" s="249">
        <f t="shared" si="1080"/>
        <v>0</v>
      </c>
      <c r="BX252" s="249">
        <f t="shared" si="1080"/>
        <v>0</v>
      </c>
      <c r="BY252" s="249">
        <f t="shared" si="1080"/>
        <v>0</v>
      </c>
      <c r="BZ252" s="249">
        <f t="shared" si="1080"/>
        <v>0</v>
      </c>
      <c r="CA252" s="249">
        <f t="shared" si="1080"/>
        <v>0</v>
      </c>
      <c r="CB252" s="249">
        <f t="shared" si="1080"/>
        <v>0</v>
      </c>
      <c r="CC252" s="249">
        <f t="shared" si="1080"/>
        <v>0</v>
      </c>
      <c r="CD252" s="249">
        <f t="shared" si="1080"/>
        <v>0</v>
      </c>
      <c r="CE252" s="249">
        <f t="shared" si="1080"/>
        <v>0</v>
      </c>
      <c r="CF252" s="249">
        <f t="shared" si="1080"/>
        <v>0</v>
      </c>
      <c r="CG252" s="249">
        <f t="shared" si="1080"/>
        <v>0</v>
      </c>
      <c r="CH252" s="249">
        <f t="shared" si="1080"/>
        <v>0</v>
      </c>
      <c r="CI252" s="249">
        <f t="shared" si="1080"/>
        <v>0</v>
      </c>
      <c r="CJ252" s="249">
        <f t="shared" si="1080"/>
        <v>0</v>
      </c>
      <c r="CK252" s="249">
        <f t="shared" si="1080"/>
        <v>0</v>
      </c>
      <c r="CL252" s="249">
        <f t="shared" si="1080"/>
        <v>0</v>
      </c>
      <c r="CM252" s="249">
        <f t="shared" ref="CM252:DG252" si="1081">IF(CM$8="",0,IF(CM$1=1,SUMIFS(226:226,$1:$1,"&gt;="&amp;1,$1:$1,"&lt;="&amp;INT(-$T237/30))+(-$T237/30-INT(-$T237/30))*SUMIFS(226:226,$1:$1,INT(-$T237/30)+1),0)+(-$T237/30-INT(-$T237/30))*SUMIFS(226:226,$1:$1,CM$1+INT(-$T237/30)+1)+(INT(-$T237/30)+1+$T237/30)*SUMIFS(226:226,$1:$1,CM$1+INT(-$T237/30)))</f>
        <v>0</v>
      </c>
      <c r="CN252" s="249">
        <f t="shared" si="1081"/>
        <v>0</v>
      </c>
      <c r="CO252" s="249">
        <f t="shared" si="1081"/>
        <v>0</v>
      </c>
      <c r="CP252" s="249">
        <f t="shared" si="1081"/>
        <v>0</v>
      </c>
      <c r="CQ252" s="249">
        <f t="shared" si="1081"/>
        <v>0</v>
      </c>
      <c r="CR252" s="249">
        <f t="shared" si="1081"/>
        <v>0</v>
      </c>
      <c r="CS252" s="249">
        <f t="shared" si="1081"/>
        <v>0</v>
      </c>
      <c r="CT252" s="249">
        <f t="shared" si="1081"/>
        <v>0</v>
      </c>
      <c r="CU252" s="249">
        <f t="shared" si="1081"/>
        <v>0</v>
      </c>
      <c r="CV252" s="249">
        <f t="shared" si="1081"/>
        <v>0</v>
      </c>
      <c r="CW252" s="249">
        <f t="shared" si="1081"/>
        <v>0</v>
      </c>
      <c r="CX252" s="249">
        <f t="shared" si="1081"/>
        <v>0</v>
      </c>
      <c r="CY252" s="249">
        <f t="shared" si="1081"/>
        <v>0</v>
      </c>
      <c r="CZ252" s="249">
        <f t="shared" si="1081"/>
        <v>0</v>
      </c>
      <c r="DA252" s="249">
        <f t="shared" si="1081"/>
        <v>0</v>
      </c>
      <c r="DB252" s="249">
        <f t="shared" si="1081"/>
        <v>0</v>
      </c>
      <c r="DC252" s="249">
        <f t="shared" si="1081"/>
        <v>0</v>
      </c>
      <c r="DD252" s="249">
        <f t="shared" si="1081"/>
        <v>0</v>
      </c>
      <c r="DE252" s="249">
        <f t="shared" si="1081"/>
        <v>0</v>
      </c>
      <c r="DF252" s="249">
        <f t="shared" si="1081"/>
        <v>0</v>
      </c>
      <c r="DG252" s="249">
        <f t="shared" si="1081"/>
        <v>0</v>
      </c>
      <c r="DH252" s="249">
        <f t="shared" ref="DH252:FS252" si="1082">IF(DH$8="",0,IF(DH$1=1,SUMIFS(226:226,$1:$1,"&gt;="&amp;1,$1:$1,"&lt;="&amp;INT(-$T237/30))+(-$T237/30-INT(-$T237/30))*SUMIFS(226:226,$1:$1,INT(-$T237/30)+1),0)+(-$T237/30-INT(-$T237/30))*SUMIFS(226:226,$1:$1,DH$1+INT(-$T237/30)+1)+(INT(-$T237/30)+1+$T237/30)*SUMIFS(226:226,$1:$1,DH$1+INT(-$T237/30)))</f>
        <v>0</v>
      </c>
      <c r="DI252" s="249">
        <f t="shared" si="1082"/>
        <v>0</v>
      </c>
      <c r="DJ252" s="249">
        <f t="shared" si="1082"/>
        <v>0</v>
      </c>
      <c r="DK252" s="249">
        <f t="shared" si="1082"/>
        <v>0</v>
      </c>
      <c r="DL252" s="249">
        <f t="shared" si="1082"/>
        <v>0</v>
      </c>
      <c r="DM252" s="249">
        <f t="shared" si="1082"/>
        <v>0</v>
      </c>
      <c r="DN252" s="249">
        <f t="shared" si="1082"/>
        <v>0</v>
      </c>
      <c r="DO252" s="249">
        <f t="shared" si="1082"/>
        <v>0</v>
      </c>
      <c r="DP252" s="249">
        <f t="shared" si="1082"/>
        <v>0</v>
      </c>
      <c r="DQ252" s="249">
        <f t="shared" si="1082"/>
        <v>0</v>
      </c>
      <c r="DR252" s="249">
        <f t="shared" si="1082"/>
        <v>0</v>
      </c>
      <c r="DS252" s="249">
        <f t="shared" si="1082"/>
        <v>0</v>
      </c>
      <c r="DT252" s="249">
        <f t="shared" si="1082"/>
        <v>0</v>
      </c>
      <c r="DU252" s="249">
        <f t="shared" si="1082"/>
        <v>0</v>
      </c>
      <c r="DV252" s="249">
        <f t="shared" si="1082"/>
        <v>0</v>
      </c>
      <c r="DW252" s="249">
        <f t="shared" si="1082"/>
        <v>0</v>
      </c>
      <c r="DX252" s="249">
        <f t="shared" si="1082"/>
        <v>0</v>
      </c>
      <c r="DY252" s="249">
        <f t="shared" si="1082"/>
        <v>0</v>
      </c>
      <c r="DZ252" s="249">
        <f t="shared" si="1082"/>
        <v>0</v>
      </c>
      <c r="EA252" s="249">
        <f t="shared" si="1082"/>
        <v>0</v>
      </c>
      <c r="EB252" s="249">
        <f t="shared" si="1082"/>
        <v>0</v>
      </c>
      <c r="EC252" s="249">
        <f t="shared" si="1082"/>
        <v>0</v>
      </c>
      <c r="ED252" s="249">
        <f t="shared" si="1082"/>
        <v>0</v>
      </c>
      <c r="EE252" s="249">
        <f t="shared" si="1082"/>
        <v>0</v>
      </c>
      <c r="EF252" s="249">
        <f t="shared" si="1082"/>
        <v>0</v>
      </c>
      <c r="EG252" s="249">
        <f t="shared" si="1082"/>
        <v>0</v>
      </c>
      <c r="EH252" s="249">
        <f t="shared" si="1082"/>
        <v>0</v>
      </c>
      <c r="EI252" s="249">
        <f t="shared" si="1082"/>
        <v>0</v>
      </c>
      <c r="EJ252" s="249">
        <f t="shared" si="1082"/>
        <v>0</v>
      </c>
      <c r="EK252" s="249">
        <f t="shared" si="1082"/>
        <v>0</v>
      </c>
      <c r="EL252" s="249">
        <f t="shared" si="1082"/>
        <v>0</v>
      </c>
      <c r="EM252" s="249">
        <f t="shared" si="1082"/>
        <v>0</v>
      </c>
      <c r="EN252" s="249">
        <f t="shared" si="1082"/>
        <v>0</v>
      </c>
      <c r="EO252" s="249">
        <f t="shared" si="1082"/>
        <v>0</v>
      </c>
      <c r="EP252" s="249">
        <f t="shared" si="1082"/>
        <v>0</v>
      </c>
      <c r="EQ252" s="249">
        <f t="shared" si="1082"/>
        <v>0</v>
      </c>
      <c r="ER252" s="249">
        <f t="shared" si="1082"/>
        <v>0</v>
      </c>
      <c r="ES252" s="249">
        <f t="shared" si="1082"/>
        <v>0</v>
      </c>
      <c r="ET252" s="249">
        <f t="shared" si="1082"/>
        <v>0</v>
      </c>
      <c r="EU252" s="249">
        <f t="shared" si="1082"/>
        <v>0</v>
      </c>
      <c r="EV252" s="249">
        <f t="shared" si="1082"/>
        <v>0</v>
      </c>
      <c r="EW252" s="249">
        <f t="shared" si="1082"/>
        <v>0</v>
      </c>
      <c r="EX252" s="249">
        <f t="shared" si="1082"/>
        <v>0</v>
      </c>
      <c r="EY252" s="249">
        <f t="shared" si="1082"/>
        <v>0</v>
      </c>
      <c r="EZ252" s="249">
        <f t="shared" si="1082"/>
        <v>0</v>
      </c>
      <c r="FA252" s="249">
        <f t="shared" si="1082"/>
        <v>0</v>
      </c>
      <c r="FB252" s="249">
        <f t="shared" si="1082"/>
        <v>0</v>
      </c>
      <c r="FC252" s="249">
        <f t="shared" si="1082"/>
        <v>0</v>
      </c>
      <c r="FD252" s="249">
        <f t="shared" si="1082"/>
        <v>0</v>
      </c>
      <c r="FE252" s="249">
        <f t="shared" si="1082"/>
        <v>0</v>
      </c>
      <c r="FF252" s="249">
        <f t="shared" si="1082"/>
        <v>0</v>
      </c>
      <c r="FG252" s="249">
        <f t="shared" si="1082"/>
        <v>0</v>
      </c>
      <c r="FH252" s="249">
        <f t="shared" si="1082"/>
        <v>0</v>
      </c>
      <c r="FI252" s="249">
        <f t="shared" si="1082"/>
        <v>0</v>
      </c>
      <c r="FJ252" s="249">
        <f t="shared" si="1082"/>
        <v>0</v>
      </c>
      <c r="FK252" s="249">
        <f t="shared" si="1082"/>
        <v>0</v>
      </c>
      <c r="FL252" s="249">
        <f t="shared" si="1082"/>
        <v>0</v>
      </c>
      <c r="FM252" s="249">
        <f t="shared" si="1082"/>
        <v>0</v>
      </c>
      <c r="FN252" s="249">
        <f t="shared" si="1082"/>
        <v>0</v>
      </c>
      <c r="FO252" s="249">
        <f t="shared" si="1082"/>
        <v>0</v>
      </c>
      <c r="FP252" s="249">
        <f t="shared" si="1082"/>
        <v>0</v>
      </c>
      <c r="FQ252" s="249">
        <f t="shared" si="1082"/>
        <v>0</v>
      </c>
      <c r="FR252" s="249">
        <f t="shared" si="1082"/>
        <v>0</v>
      </c>
      <c r="FS252" s="249">
        <f t="shared" si="1082"/>
        <v>0</v>
      </c>
      <c r="FT252" s="249">
        <f t="shared" ref="FT252:GZ252" si="1083">IF(FT$8="",0,IF(FT$1=1,SUMIFS(226:226,$1:$1,"&gt;="&amp;1,$1:$1,"&lt;="&amp;INT(-$T237/30))+(-$T237/30-INT(-$T237/30))*SUMIFS(226:226,$1:$1,INT(-$T237/30)+1),0)+(-$T237/30-INT(-$T237/30))*SUMIFS(226:226,$1:$1,FT$1+INT(-$T237/30)+1)+(INT(-$T237/30)+1+$T237/30)*SUMIFS(226:226,$1:$1,FT$1+INT(-$T237/30)))</f>
        <v>0</v>
      </c>
      <c r="FU252" s="249">
        <f t="shared" si="1083"/>
        <v>0</v>
      </c>
      <c r="FV252" s="249">
        <f t="shared" si="1083"/>
        <v>0</v>
      </c>
      <c r="FW252" s="249">
        <f t="shared" si="1083"/>
        <v>0</v>
      </c>
      <c r="FX252" s="249">
        <f t="shared" si="1083"/>
        <v>0</v>
      </c>
      <c r="FY252" s="249">
        <f t="shared" si="1083"/>
        <v>0</v>
      </c>
      <c r="FZ252" s="249">
        <f t="shared" si="1083"/>
        <v>0</v>
      </c>
      <c r="GA252" s="249">
        <f t="shared" si="1083"/>
        <v>0</v>
      </c>
      <c r="GB252" s="249">
        <f t="shared" si="1083"/>
        <v>0</v>
      </c>
      <c r="GC252" s="249">
        <f t="shared" si="1083"/>
        <v>0</v>
      </c>
      <c r="GD252" s="249">
        <f t="shared" si="1083"/>
        <v>0</v>
      </c>
      <c r="GE252" s="249">
        <f t="shared" si="1083"/>
        <v>0</v>
      </c>
      <c r="GF252" s="249">
        <f t="shared" si="1083"/>
        <v>0</v>
      </c>
      <c r="GG252" s="249">
        <f t="shared" si="1083"/>
        <v>0</v>
      </c>
      <c r="GH252" s="249">
        <f t="shared" si="1083"/>
        <v>0</v>
      </c>
      <c r="GI252" s="249">
        <f t="shared" si="1083"/>
        <v>0</v>
      </c>
      <c r="GJ252" s="249">
        <f t="shared" si="1083"/>
        <v>0</v>
      </c>
      <c r="GK252" s="249">
        <f t="shared" si="1083"/>
        <v>0</v>
      </c>
      <c r="GL252" s="249">
        <f t="shared" si="1083"/>
        <v>0</v>
      </c>
      <c r="GM252" s="249">
        <f t="shared" si="1083"/>
        <v>0</v>
      </c>
      <c r="GN252" s="249">
        <f t="shared" si="1083"/>
        <v>0</v>
      </c>
      <c r="GO252" s="249">
        <f t="shared" si="1083"/>
        <v>0</v>
      </c>
      <c r="GP252" s="249">
        <f t="shared" si="1083"/>
        <v>0</v>
      </c>
      <c r="GQ252" s="249">
        <f t="shared" si="1083"/>
        <v>0</v>
      </c>
      <c r="GR252" s="249">
        <f t="shared" si="1083"/>
        <v>0</v>
      </c>
      <c r="GS252" s="249">
        <f t="shared" si="1083"/>
        <v>0</v>
      </c>
      <c r="GT252" s="249">
        <f t="shared" si="1083"/>
        <v>0</v>
      </c>
      <c r="GU252" s="249">
        <f t="shared" si="1083"/>
        <v>0</v>
      </c>
      <c r="GV252" s="249">
        <f t="shared" si="1083"/>
        <v>0</v>
      </c>
      <c r="GW252" s="249">
        <f t="shared" si="1083"/>
        <v>0</v>
      </c>
      <c r="GX252" s="249">
        <f t="shared" si="1083"/>
        <v>0</v>
      </c>
      <c r="GY252" s="249">
        <f t="shared" si="1083"/>
        <v>0</v>
      </c>
      <c r="GZ252" s="249">
        <f t="shared" si="1083"/>
        <v>0</v>
      </c>
      <c r="HA252" s="228"/>
      <c r="HB252" s="228"/>
    </row>
    <row r="253" spans="1:210" ht="4.2" customHeight="1">
      <c r="A253" s="1"/>
      <c r="B253" s="1"/>
      <c r="C253" s="1"/>
      <c r="D253" s="14"/>
      <c r="E253" s="264"/>
      <c r="F253" s="14"/>
      <c r="G253" s="304"/>
      <c r="H253" s="14"/>
      <c r="I253" s="14"/>
      <c r="J253" s="14"/>
      <c r="K253" s="14"/>
      <c r="L253" s="14"/>
      <c r="M253" s="15"/>
      <c r="N253" s="14"/>
      <c r="O253" s="14"/>
      <c r="P253" s="15"/>
      <c r="Q253" s="14"/>
      <c r="R253" s="14"/>
      <c r="S253" s="15"/>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80"/>
      <c r="DV253" s="180"/>
      <c r="DW253" s="180"/>
      <c r="DX253" s="180"/>
      <c r="DY253" s="180"/>
      <c r="DZ253" s="180"/>
      <c r="EA253" s="180"/>
      <c r="EB253" s="180"/>
      <c r="EC253" s="180"/>
      <c r="ED253" s="180"/>
      <c r="EE253" s="180"/>
      <c r="EF253" s="180"/>
      <c r="EG253" s="180"/>
      <c r="EH253" s="180"/>
      <c r="EI253" s="180"/>
      <c r="EJ253" s="180"/>
      <c r="EK253" s="180"/>
      <c r="EL253" s="180"/>
      <c r="EM253" s="180"/>
      <c r="EN253" s="180"/>
      <c r="EO253" s="180"/>
      <c r="EP253" s="180"/>
      <c r="EQ253" s="180"/>
      <c r="ER253" s="180"/>
      <c r="ES253" s="180"/>
      <c r="ET253" s="180"/>
      <c r="EU253" s="180"/>
      <c r="EV253" s="180"/>
      <c r="EW253" s="180"/>
      <c r="EX253" s="180"/>
      <c r="EY253" s="180"/>
      <c r="EZ253" s="180"/>
      <c r="FA253" s="180"/>
      <c r="FB253" s="180"/>
      <c r="FC253" s="180"/>
      <c r="FD253" s="180"/>
      <c r="FE253" s="180"/>
      <c r="FF253" s="180"/>
      <c r="FG253" s="180"/>
      <c r="FH253" s="180"/>
      <c r="FI253" s="180"/>
      <c r="FJ253" s="180"/>
      <c r="FK253" s="180"/>
      <c r="FL253" s="180"/>
      <c r="FM253" s="180"/>
      <c r="FN253" s="180"/>
      <c r="FO253" s="180"/>
      <c r="FP253" s="180"/>
      <c r="FQ253" s="180"/>
      <c r="FR253" s="180"/>
      <c r="FS253" s="180"/>
      <c r="FT253" s="180"/>
      <c r="FU253" s="180"/>
      <c r="FV253" s="180"/>
      <c r="FW253" s="180"/>
      <c r="FX253" s="180"/>
      <c r="FY253" s="180"/>
      <c r="FZ253" s="180"/>
      <c r="GA253" s="180"/>
      <c r="GB253" s="180"/>
      <c r="GC253" s="180"/>
      <c r="GD253" s="180"/>
      <c r="GE253" s="180"/>
      <c r="GF253" s="180"/>
      <c r="GG253" s="180"/>
      <c r="GH253" s="180"/>
      <c r="GI253" s="180"/>
      <c r="GJ253" s="180"/>
      <c r="GK253" s="180"/>
      <c r="GL253" s="180"/>
      <c r="GM253" s="180"/>
      <c r="GN253" s="180"/>
      <c r="GO253" s="180"/>
      <c r="GP253" s="180"/>
      <c r="GQ253" s="180"/>
      <c r="GR253" s="180"/>
      <c r="GS253" s="180"/>
      <c r="GT253" s="180"/>
      <c r="GU253" s="180"/>
      <c r="GV253" s="180"/>
      <c r="GW253" s="180"/>
      <c r="GX253" s="180"/>
      <c r="GY253" s="180"/>
      <c r="GZ253" s="180"/>
      <c r="HA253" s="1"/>
      <c r="HB253" s="1"/>
    </row>
    <row r="254" spans="1:210" ht="4.2" customHeight="1">
      <c r="A254" s="1"/>
      <c r="B254" s="1"/>
      <c r="C254" s="1"/>
      <c r="D254" s="1"/>
      <c r="E254" s="263"/>
      <c r="F254" s="48"/>
      <c r="G254" s="231"/>
      <c r="H254" s="5"/>
      <c r="I254" s="5"/>
      <c r="J254" s="5"/>
      <c r="K254" s="5"/>
      <c r="L254" s="5"/>
      <c r="M254" s="5"/>
      <c r="N254" s="5"/>
      <c r="O254" s="5"/>
      <c r="P254" s="5"/>
      <c r="Q254" s="5"/>
      <c r="R254" s="5"/>
      <c r="S254" s="5"/>
      <c r="T254" s="208"/>
      <c r="U254" s="24"/>
      <c r="V254" s="1"/>
      <c r="W254" s="12"/>
      <c r="X254" s="10"/>
      <c r="Y254" s="46"/>
      <c r="Z254" s="93"/>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1"/>
      <c r="HB254" s="1"/>
    </row>
    <row r="255" spans="1:210" s="4" customFormat="1">
      <c r="A255" s="3"/>
      <c r="B255" s="244" t="s">
        <v>133</v>
      </c>
      <c r="C255" s="3"/>
      <c r="D255" s="3"/>
      <c r="E255" s="9" t="s">
        <v>135</v>
      </c>
      <c r="F255" s="51"/>
      <c r="G255" s="250"/>
      <c r="H255" s="214" t="str">
        <f>$H$40</f>
        <v>Запасы сырья и материалов</v>
      </c>
      <c r="I255" s="3"/>
      <c r="J255" s="3"/>
      <c r="K255" s="3"/>
      <c r="L255" s="3"/>
      <c r="M255" s="5"/>
      <c r="N255" s="3" t="str">
        <f>N46</f>
        <v>Продукт-1</v>
      </c>
      <c r="O255" s="3"/>
      <c r="P255" s="5"/>
      <c r="Q255" s="3" t="s">
        <v>26</v>
      </c>
      <c r="R255" s="3"/>
      <c r="S255" s="5"/>
      <c r="T255" s="84"/>
      <c r="U255" s="24"/>
      <c r="V255" s="3"/>
      <c r="W255" s="12"/>
      <c r="X255" s="12"/>
      <c r="Y255" s="46"/>
      <c r="Z255" s="91"/>
      <c r="AA255" s="92">
        <f>IF(AA$8="",0,SUM($Y200:AA200)-SUM($Y174:AA174))</f>
        <v>0</v>
      </c>
      <c r="AB255" s="92">
        <f>IF(AB$8="",0,SUM($Y200:AB200)-SUM($Y174:AB174))</f>
        <v>0</v>
      </c>
      <c r="AC255" s="92">
        <f>IF(AC$8="",0,SUM($Y200:AC200)-SUM($Y174:AC174))</f>
        <v>0</v>
      </c>
      <c r="AD255" s="92">
        <f>IF(AD$8="",0,SUM($Y200:AD200)-SUM($Y174:AD174))</f>
        <v>0</v>
      </c>
      <c r="AE255" s="92">
        <f>IF(AE$8="",0,SUM($Y200:AE200)-SUM($Y174:AE174))</f>
        <v>0</v>
      </c>
      <c r="AF255" s="92">
        <f>IF(AF$8="",0,SUM($Y200:AF200)-SUM($Y174:AF174))</f>
        <v>0</v>
      </c>
      <c r="AG255" s="92">
        <f>IF(AG$8="",0,SUM($Y200:AG200)-SUM($Y174:AG174))</f>
        <v>0</v>
      </c>
      <c r="AH255" s="92">
        <f>IF(AH$8="",0,SUM($Y200:AH200)-SUM($Y174:AH174))</f>
        <v>0</v>
      </c>
      <c r="AI255" s="92">
        <f>IF(AI$8="",0,SUM($Y200:AI200)-SUM($Y174:AI174))</f>
        <v>0</v>
      </c>
      <c r="AJ255" s="92">
        <f>IF(AJ$8="",0,SUM($Y200:AJ200)-SUM($Y174:AJ174))</f>
        <v>0</v>
      </c>
      <c r="AK255" s="92">
        <f>IF(AK$8="",0,SUM($Y200:AK200)-SUM($Y174:AK174))</f>
        <v>0</v>
      </c>
      <c r="AL255" s="92">
        <f>IF(AL$8="",0,SUM($Y200:AL200)-SUM($Y174:AL174))</f>
        <v>0</v>
      </c>
      <c r="AM255" s="92">
        <f>IF(AM$8="",0,SUM($Y200:AM200)-SUM($Y174:AM174))</f>
        <v>0</v>
      </c>
      <c r="AN255" s="92">
        <f>IF(AN$8="",0,SUM($Y200:AN200)-SUM($Y174:AN174))</f>
        <v>0</v>
      </c>
      <c r="AO255" s="92">
        <f>IF(AO$8="",0,SUM($Y200:AO200)-SUM($Y174:AO174))</f>
        <v>0</v>
      </c>
      <c r="AP255" s="92">
        <f>IF(AP$8="",0,SUM($Y200:AP200)-SUM($Y174:AP174))</f>
        <v>0</v>
      </c>
      <c r="AQ255" s="92">
        <f>IF(AQ$8="",0,SUM($Y200:AQ200)-SUM($Y174:AQ174))</f>
        <v>0</v>
      </c>
      <c r="AR255" s="92">
        <f>IF(AR$8="",0,SUM($Y200:AR200)-SUM($Y174:AR174))</f>
        <v>0</v>
      </c>
      <c r="AS255" s="92">
        <f>IF(AS$8="",0,SUM($Y200:AS200)-SUM($Y174:AS174))</f>
        <v>0</v>
      </c>
      <c r="AT255" s="92">
        <f>IF(AT$8="",0,SUM($Y200:AT200)-SUM($Y174:AT174))</f>
        <v>0</v>
      </c>
      <c r="AU255" s="92">
        <f>IF(AU$8="",0,SUM($Y200:AU200)-SUM($Y174:AU174))</f>
        <v>0</v>
      </c>
      <c r="AV255" s="92">
        <f>IF(AV$8="",0,SUM($Y200:AV200)-SUM($Y174:AV174))</f>
        <v>0</v>
      </c>
      <c r="AW255" s="92">
        <f>IF(AW$8="",0,SUM($Y200:AW200)-SUM($Y174:AW174))</f>
        <v>0</v>
      </c>
      <c r="AX255" s="92">
        <f>IF(AX$8="",0,SUM($Y200:AX200)-SUM($Y174:AX174))</f>
        <v>0</v>
      </c>
      <c r="AY255" s="92">
        <f>IF(AY$8="",0,SUM($Y200:AY200)-SUM($Y174:AY174))</f>
        <v>0</v>
      </c>
      <c r="AZ255" s="92">
        <f>IF(AZ$8="",0,SUM($Y200:AZ200)-SUM($Y174:AZ174))</f>
        <v>0</v>
      </c>
      <c r="BA255" s="92">
        <f>IF(BA$8="",0,SUM($Y200:BA200)-SUM($Y174:BA174))</f>
        <v>0</v>
      </c>
      <c r="BB255" s="92">
        <f>IF(BB$8="",0,SUM($Y200:BB200)-SUM($Y174:BB174))</f>
        <v>0</v>
      </c>
      <c r="BC255" s="92">
        <f>IF(BC$8="",0,SUM($Y200:BC200)-SUM($Y174:BC174))</f>
        <v>0</v>
      </c>
      <c r="BD255" s="92">
        <f>IF(BD$8="",0,SUM($Y200:BD200)-SUM($Y174:BD174))</f>
        <v>0</v>
      </c>
      <c r="BE255" s="92">
        <f>IF(BE$8="",0,SUM($Y200:BE200)-SUM($Y174:BE174))</f>
        <v>0</v>
      </c>
      <c r="BF255" s="92">
        <f>IF(BF$8="",0,SUM($Y200:BF200)-SUM($Y174:BF174))</f>
        <v>0</v>
      </c>
      <c r="BG255" s="92">
        <f>IF(BG$8="",0,SUM($Y200:BG200)-SUM($Y174:BG174))</f>
        <v>0</v>
      </c>
      <c r="BH255" s="92">
        <f>IF(BH$8="",0,SUM($Y200:BH200)-SUM($Y174:BH174))</f>
        <v>0</v>
      </c>
      <c r="BI255" s="92">
        <f>IF(BI$8="",0,SUM($Y200:BI200)-SUM($Y174:BI174))</f>
        <v>0</v>
      </c>
      <c r="BJ255" s="92">
        <f>IF(BJ$8="",0,SUM($Y200:BJ200)-SUM($Y174:BJ174))</f>
        <v>0</v>
      </c>
      <c r="BK255" s="92">
        <f>IF(BK$8="",0,SUM($Y200:BK200)-SUM($Y174:BK174))</f>
        <v>0</v>
      </c>
      <c r="BL255" s="92">
        <f>IF(BL$8="",0,SUM($Y200:BL200)-SUM($Y174:BL174))</f>
        <v>0</v>
      </c>
      <c r="BM255" s="92">
        <f>IF(BM$8="",0,SUM($Y200:BM200)-SUM($Y174:BM174))</f>
        <v>0</v>
      </c>
      <c r="BN255" s="92">
        <f>IF(BN$8="",0,SUM($Y200:BN200)-SUM($Y174:BN174))</f>
        <v>0</v>
      </c>
      <c r="BO255" s="92">
        <f>IF(BO$8="",0,SUM($Y200:BO200)-SUM($Y174:BO174))</f>
        <v>0</v>
      </c>
      <c r="BP255" s="92">
        <f>IF(BP$8="",0,SUM($Y200:BP200)-SUM($Y174:BP174))</f>
        <v>0</v>
      </c>
      <c r="BQ255" s="92">
        <f>IF(BQ$8="",0,SUM($Y200:BQ200)-SUM($Y174:BQ174))</f>
        <v>0</v>
      </c>
      <c r="BR255" s="92">
        <f>IF(BR$8="",0,SUM($Y200:BR200)-SUM($Y174:BR174))</f>
        <v>0</v>
      </c>
      <c r="BS255" s="92">
        <f>IF(BS$8="",0,SUM($Y200:BS200)-SUM($Y174:BS174))</f>
        <v>0</v>
      </c>
      <c r="BT255" s="92">
        <f>IF(BT$8="",0,SUM($Y200:BT200)-SUM($Y174:BT174))</f>
        <v>0</v>
      </c>
      <c r="BU255" s="92">
        <f>IF(BU$8="",0,SUM($Y200:BU200)-SUM($Y174:BU174))</f>
        <v>0</v>
      </c>
      <c r="BV255" s="92">
        <f>IF(BV$8="",0,SUM($Y200:BV200)-SUM($Y174:BV174))</f>
        <v>0</v>
      </c>
      <c r="BW255" s="92">
        <f>IF(BW$8="",0,SUM($Y200:BW200)-SUM($Y174:BW174))</f>
        <v>0</v>
      </c>
      <c r="BX255" s="92">
        <f>IF(BX$8="",0,SUM($Y200:BX200)-SUM($Y174:BX174))</f>
        <v>0</v>
      </c>
      <c r="BY255" s="92">
        <f>IF(BY$8="",0,SUM($Y200:BY200)-SUM($Y174:BY174))</f>
        <v>0</v>
      </c>
      <c r="BZ255" s="92">
        <f>IF(BZ$8="",0,SUM($Y200:BZ200)-SUM($Y174:BZ174))</f>
        <v>0</v>
      </c>
      <c r="CA255" s="92">
        <f>IF(CA$8="",0,SUM($Y200:CA200)-SUM($Y174:CA174))</f>
        <v>0</v>
      </c>
      <c r="CB255" s="92">
        <f>IF(CB$8="",0,SUM($Y200:CB200)-SUM($Y174:CB174))</f>
        <v>0</v>
      </c>
      <c r="CC255" s="92">
        <f>IF(CC$8="",0,SUM($Y200:CC200)-SUM($Y174:CC174))</f>
        <v>0</v>
      </c>
      <c r="CD255" s="92">
        <f>IF(CD$8="",0,SUM($Y200:CD200)-SUM($Y174:CD174))</f>
        <v>0</v>
      </c>
      <c r="CE255" s="92">
        <f>IF(CE$8="",0,SUM($Y200:CE200)-SUM($Y174:CE174))</f>
        <v>0</v>
      </c>
      <c r="CF255" s="92">
        <f>IF(CF$8="",0,SUM($Y200:CF200)-SUM($Y174:CF174))</f>
        <v>0</v>
      </c>
      <c r="CG255" s="92">
        <f>IF(CG$8="",0,SUM($Y200:CG200)-SUM($Y174:CG174))</f>
        <v>0</v>
      </c>
      <c r="CH255" s="92">
        <f>IF(CH$8="",0,SUM($Y200:CH200)-SUM($Y174:CH174))</f>
        <v>0</v>
      </c>
      <c r="CI255" s="92">
        <f>IF(CI$8="",0,SUM($Y200:CI200)-SUM($Y174:CI174))</f>
        <v>0</v>
      </c>
      <c r="CJ255" s="92">
        <f>IF(CJ$8="",0,SUM($Y200:CJ200)-SUM($Y174:CJ174))</f>
        <v>0</v>
      </c>
      <c r="CK255" s="92">
        <f>IF(CK$8="",0,SUM($Y200:CK200)-SUM($Y174:CK174))</f>
        <v>0</v>
      </c>
      <c r="CL255" s="92">
        <f>IF(CL$8="",0,SUM($Y200:CL200)-SUM($Y174:CL174))</f>
        <v>0</v>
      </c>
      <c r="CM255" s="92">
        <f>IF(CM$8="",0,SUM($Y200:CM200)-SUM($Y174:CM174))</f>
        <v>0</v>
      </c>
      <c r="CN255" s="92">
        <f>IF(CN$8="",0,SUM($Y200:CN200)-SUM($Y174:CN174))</f>
        <v>0</v>
      </c>
      <c r="CO255" s="92">
        <f>IF(CO$8="",0,SUM($Y200:CO200)-SUM($Y174:CO174))</f>
        <v>0</v>
      </c>
      <c r="CP255" s="92">
        <f>IF(CP$8="",0,SUM($Y200:CP200)-SUM($Y174:CP174))</f>
        <v>0</v>
      </c>
      <c r="CQ255" s="92">
        <f>IF(CQ$8="",0,SUM($Y200:CQ200)-SUM($Y174:CQ174))</f>
        <v>0</v>
      </c>
      <c r="CR255" s="92">
        <f>IF(CR$8="",0,SUM($Y200:CR200)-SUM($Y174:CR174))</f>
        <v>0</v>
      </c>
      <c r="CS255" s="92">
        <f>IF(CS$8="",0,SUM($Y200:CS200)-SUM($Y174:CS174))</f>
        <v>0</v>
      </c>
      <c r="CT255" s="92">
        <f>IF(CT$8="",0,SUM($Y200:CT200)-SUM($Y174:CT174))</f>
        <v>0</v>
      </c>
      <c r="CU255" s="92">
        <f>IF(CU$8="",0,SUM($Y200:CU200)-SUM($Y174:CU174))</f>
        <v>0</v>
      </c>
      <c r="CV255" s="92">
        <f>IF(CV$8="",0,SUM($Y200:CV200)-SUM($Y174:CV174))</f>
        <v>0</v>
      </c>
      <c r="CW255" s="92">
        <f>IF(CW$8="",0,SUM($Y200:CW200)-SUM($Y174:CW174))</f>
        <v>0</v>
      </c>
      <c r="CX255" s="92">
        <f>IF(CX$8="",0,SUM($Y200:CX200)-SUM($Y174:CX174))</f>
        <v>0</v>
      </c>
      <c r="CY255" s="92">
        <f>IF(CY$8="",0,SUM($Y200:CY200)-SUM($Y174:CY174))</f>
        <v>0</v>
      </c>
      <c r="CZ255" s="92">
        <f>IF(CZ$8="",0,SUM($Y200:CZ200)-SUM($Y174:CZ174))</f>
        <v>0</v>
      </c>
      <c r="DA255" s="92">
        <f>IF(DA$8="",0,SUM($Y200:DA200)-SUM($Y174:DA174))</f>
        <v>0</v>
      </c>
      <c r="DB255" s="92">
        <f>IF(DB$8="",0,SUM($Y200:DB200)-SUM($Y174:DB174))</f>
        <v>0</v>
      </c>
      <c r="DC255" s="92">
        <f>IF(DC$8="",0,SUM($Y200:DC200)-SUM($Y174:DC174))</f>
        <v>0</v>
      </c>
      <c r="DD255" s="92">
        <f>IF(DD$8="",0,SUM($Y200:DD200)-SUM($Y174:DD174))</f>
        <v>0</v>
      </c>
      <c r="DE255" s="92">
        <f>IF(DE$8="",0,SUM($Y200:DE200)-SUM($Y174:DE174))</f>
        <v>0</v>
      </c>
      <c r="DF255" s="92">
        <f>IF(DF$8="",0,SUM($Y200:DF200)-SUM($Y174:DF174))</f>
        <v>0</v>
      </c>
      <c r="DG255" s="92">
        <f>IF(DG$8="",0,SUM($Y200:DG200)-SUM($Y174:DG174))</f>
        <v>0</v>
      </c>
      <c r="DH255" s="92">
        <f>IF(DH$8="",0,SUM($Y200:DH200)-SUM($Y174:DH174))</f>
        <v>0</v>
      </c>
      <c r="DI255" s="92">
        <f>IF(DI$8="",0,SUM($Y200:DI200)-SUM($Y174:DI174))</f>
        <v>0</v>
      </c>
      <c r="DJ255" s="92">
        <f>IF(DJ$8="",0,SUM($Y200:DJ200)-SUM($Y174:DJ174))</f>
        <v>0</v>
      </c>
      <c r="DK255" s="92">
        <f>IF(DK$8="",0,SUM($Y200:DK200)-SUM($Y174:DK174))</f>
        <v>0</v>
      </c>
      <c r="DL255" s="92">
        <f>IF(DL$8="",0,SUM($Y200:DL200)-SUM($Y174:DL174))</f>
        <v>0</v>
      </c>
      <c r="DM255" s="92">
        <f>IF(DM$8="",0,SUM($Y200:DM200)-SUM($Y174:DM174))</f>
        <v>0</v>
      </c>
      <c r="DN255" s="92">
        <f>IF(DN$8="",0,SUM($Y200:DN200)-SUM($Y174:DN174))</f>
        <v>0</v>
      </c>
      <c r="DO255" s="92">
        <f>IF(DO$8="",0,SUM($Y200:DO200)-SUM($Y174:DO174))</f>
        <v>0</v>
      </c>
      <c r="DP255" s="92">
        <f>IF(DP$8="",0,SUM($Y200:DP200)-SUM($Y174:DP174))</f>
        <v>0</v>
      </c>
      <c r="DQ255" s="92">
        <f>IF(DQ$8="",0,SUM($Y200:DQ200)-SUM($Y174:DQ174))</f>
        <v>0</v>
      </c>
      <c r="DR255" s="92">
        <f>IF(DR$8="",0,SUM($Y200:DR200)-SUM($Y174:DR174))</f>
        <v>0</v>
      </c>
      <c r="DS255" s="92">
        <f>IF(DS$8="",0,SUM($Y200:DS200)-SUM($Y174:DS174))</f>
        <v>0</v>
      </c>
      <c r="DT255" s="92">
        <f>IF(DT$8="",0,SUM($Y200:DT200)-SUM($Y174:DT174))</f>
        <v>0</v>
      </c>
      <c r="DU255" s="92">
        <f>IF(DU$8="",0,SUM($Y200:DU200)-SUM($Y174:DU174))</f>
        <v>0</v>
      </c>
      <c r="DV255" s="92">
        <f>IF(DV$8="",0,SUM($Y200:DV200)-SUM($Y174:DV174))</f>
        <v>0</v>
      </c>
      <c r="DW255" s="92">
        <f>IF(DW$8="",0,SUM($Y200:DW200)-SUM($Y174:DW174))</f>
        <v>0</v>
      </c>
      <c r="DX255" s="92">
        <f>IF(DX$8="",0,SUM($Y200:DX200)-SUM($Y174:DX174))</f>
        <v>0</v>
      </c>
      <c r="DY255" s="92">
        <f>IF(DY$8="",0,SUM($Y200:DY200)-SUM($Y174:DY174))</f>
        <v>0</v>
      </c>
      <c r="DZ255" s="92">
        <f>IF(DZ$8="",0,SUM($Y200:DZ200)-SUM($Y174:DZ174))</f>
        <v>0</v>
      </c>
      <c r="EA255" s="92">
        <f>IF(EA$8="",0,SUM($Y200:EA200)-SUM($Y174:EA174))</f>
        <v>0</v>
      </c>
      <c r="EB255" s="92">
        <f>IF(EB$8="",0,SUM($Y200:EB200)-SUM($Y174:EB174))</f>
        <v>0</v>
      </c>
      <c r="EC255" s="92">
        <f>IF(EC$8="",0,SUM($Y200:EC200)-SUM($Y174:EC174))</f>
        <v>0</v>
      </c>
      <c r="ED255" s="92">
        <f>IF(ED$8="",0,SUM($Y200:ED200)-SUM($Y174:ED174))</f>
        <v>0</v>
      </c>
      <c r="EE255" s="92">
        <f>IF(EE$8="",0,SUM($Y200:EE200)-SUM($Y174:EE174))</f>
        <v>0</v>
      </c>
      <c r="EF255" s="92">
        <f>IF(EF$8="",0,SUM($Y200:EF200)-SUM($Y174:EF174))</f>
        <v>0</v>
      </c>
      <c r="EG255" s="92">
        <f>IF(EG$8="",0,SUM($Y200:EG200)-SUM($Y174:EG174))</f>
        <v>0</v>
      </c>
      <c r="EH255" s="92">
        <f>IF(EH$8="",0,SUM($Y200:EH200)-SUM($Y174:EH174))</f>
        <v>0</v>
      </c>
      <c r="EI255" s="92">
        <f>IF(EI$8="",0,SUM($Y200:EI200)-SUM($Y174:EI174))</f>
        <v>0</v>
      </c>
      <c r="EJ255" s="92">
        <f>IF(EJ$8="",0,SUM($Y200:EJ200)-SUM($Y174:EJ174))</f>
        <v>0</v>
      </c>
      <c r="EK255" s="92">
        <f>IF(EK$8="",0,SUM($Y200:EK200)-SUM($Y174:EK174))</f>
        <v>0</v>
      </c>
      <c r="EL255" s="92">
        <f>IF(EL$8="",0,SUM($Y200:EL200)-SUM($Y174:EL174))</f>
        <v>0</v>
      </c>
      <c r="EM255" s="92">
        <f>IF(EM$8="",0,SUM($Y200:EM200)-SUM($Y174:EM174))</f>
        <v>0</v>
      </c>
      <c r="EN255" s="92">
        <f>IF(EN$8="",0,SUM($Y200:EN200)-SUM($Y174:EN174))</f>
        <v>0</v>
      </c>
      <c r="EO255" s="92">
        <f>IF(EO$8="",0,SUM($Y200:EO200)-SUM($Y174:EO174))</f>
        <v>0</v>
      </c>
      <c r="EP255" s="92">
        <f>IF(EP$8="",0,SUM($Y200:EP200)-SUM($Y174:EP174))</f>
        <v>0</v>
      </c>
      <c r="EQ255" s="92">
        <f>IF(EQ$8="",0,SUM($Y200:EQ200)-SUM($Y174:EQ174))</f>
        <v>0</v>
      </c>
      <c r="ER255" s="92">
        <f>IF(ER$8="",0,SUM($Y200:ER200)-SUM($Y174:ER174))</f>
        <v>0</v>
      </c>
      <c r="ES255" s="92">
        <f>IF(ES$8="",0,SUM($Y200:ES200)-SUM($Y174:ES174))</f>
        <v>0</v>
      </c>
      <c r="ET255" s="92">
        <f>IF(ET$8="",0,SUM($Y200:ET200)-SUM($Y174:ET174))</f>
        <v>0</v>
      </c>
      <c r="EU255" s="92">
        <f>IF(EU$8="",0,SUM($Y200:EU200)-SUM($Y174:EU174))</f>
        <v>0</v>
      </c>
      <c r="EV255" s="92">
        <f>IF(EV$8="",0,SUM($Y200:EV200)-SUM($Y174:EV174))</f>
        <v>0</v>
      </c>
      <c r="EW255" s="92">
        <f>IF(EW$8="",0,SUM($Y200:EW200)-SUM($Y174:EW174))</f>
        <v>0</v>
      </c>
      <c r="EX255" s="92">
        <f>IF(EX$8="",0,SUM($Y200:EX200)-SUM($Y174:EX174))</f>
        <v>0</v>
      </c>
      <c r="EY255" s="92">
        <f>IF(EY$8="",0,SUM($Y200:EY200)-SUM($Y174:EY174))</f>
        <v>0</v>
      </c>
      <c r="EZ255" s="92">
        <f>IF(EZ$8="",0,SUM($Y200:EZ200)-SUM($Y174:EZ174))</f>
        <v>0</v>
      </c>
      <c r="FA255" s="92">
        <f>IF(FA$8="",0,SUM($Y200:FA200)-SUM($Y174:FA174))</f>
        <v>0</v>
      </c>
      <c r="FB255" s="92">
        <f>IF(FB$8="",0,SUM($Y200:FB200)-SUM($Y174:FB174))</f>
        <v>0</v>
      </c>
      <c r="FC255" s="92">
        <f>IF(FC$8="",0,SUM($Y200:FC200)-SUM($Y174:FC174))</f>
        <v>0</v>
      </c>
      <c r="FD255" s="92">
        <f>IF(FD$8="",0,SUM($Y200:FD200)-SUM($Y174:FD174))</f>
        <v>0</v>
      </c>
      <c r="FE255" s="92">
        <f>IF(FE$8="",0,SUM($Y200:FE200)-SUM($Y174:FE174))</f>
        <v>0</v>
      </c>
      <c r="FF255" s="92">
        <f>IF(FF$8="",0,SUM($Y200:FF200)-SUM($Y174:FF174))</f>
        <v>0</v>
      </c>
      <c r="FG255" s="92">
        <f>IF(FG$8="",0,SUM($Y200:FG200)-SUM($Y174:FG174))</f>
        <v>0</v>
      </c>
      <c r="FH255" s="92">
        <f>IF(FH$8="",0,SUM($Y200:FH200)-SUM($Y174:FH174))</f>
        <v>0</v>
      </c>
      <c r="FI255" s="92">
        <f>IF(FI$8="",0,SUM($Y200:FI200)-SUM($Y174:FI174))</f>
        <v>0</v>
      </c>
      <c r="FJ255" s="92">
        <f>IF(FJ$8="",0,SUM($Y200:FJ200)-SUM($Y174:FJ174))</f>
        <v>0</v>
      </c>
      <c r="FK255" s="92">
        <f>IF(FK$8="",0,SUM($Y200:FK200)-SUM($Y174:FK174))</f>
        <v>0</v>
      </c>
      <c r="FL255" s="92">
        <f>IF(FL$8="",0,SUM($Y200:FL200)-SUM($Y174:FL174))</f>
        <v>0</v>
      </c>
      <c r="FM255" s="92">
        <f>IF(FM$8="",0,SUM($Y200:FM200)-SUM($Y174:FM174))</f>
        <v>0</v>
      </c>
      <c r="FN255" s="92">
        <f>IF(FN$8="",0,SUM($Y200:FN200)-SUM($Y174:FN174))</f>
        <v>0</v>
      </c>
      <c r="FO255" s="92">
        <f>IF(FO$8="",0,SUM($Y200:FO200)-SUM($Y174:FO174))</f>
        <v>0</v>
      </c>
      <c r="FP255" s="92">
        <f>IF(FP$8="",0,SUM($Y200:FP200)-SUM($Y174:FP174))</f>
        <v>0</v>
      </c>
      <c r="FQ255" s="92">
        <f>IF(FQ$8="",0,SUM($Y200:FQ200)-SUM($Y174:FQ174))</f>
        <v>0</v>
      </c>
      <c r="FR255" s="92">
        <f>IF(FR$8="",0,SUM($Y200:FR200)-SUM($Y174:FR174))</f>
        <v>0</v>
      </c>
      <c r="FS255" s="92">
        <f>IF(FS$8="",0,SUM($Y200:FS200)-SUM($Y174:FS174))</f>
        <v>0</v>
      </c>
      <c r="FT255" s="92">
        <f>IF(FT$8="",0,SUM($Y200:FT200)-SUM($Y174:FT174))</f>
        <v>0</v>
      </c>
      <c r="FU255" s="92">
        <f>IF(FU$8="",0,SUM($Y200:FU200)-SUM($Y174:FU174))</f>
        <v>0</v>
      </c>
      <c r="FV255" s="92">
        <f>IF(FV$8="",0,SUM($Y200:FV200)-SUM($Y174:FV174))</f>
        <v>0</v>
      </c>
      <c r="FW255" s="92">
        <f>IF(FW$8="",0,SUM($Y200:FW200)-SUM($Y174:FW174))</f>
        <v>0</v>
      </c>
      <c r="FX255" s="92">
        <f>IF(FX$8="",0,SUM($Y200:FX200)-SUM($Y174:FX174))</f>
        <v>0</v>
      </c>
      <c r="FY255" s="92">
        <f>IF(FY$8="",0,SUM($Y200:FY200)-SUM($Y174:FY174))</f>
        <v>0</v>
      </c>
      <c r="FZ255" s="92">
        <f>IF(FZ$8="",0,SUM($Y200:FZ200)-SUM($Y174:FZ174))</f>
        <v>0</v>
      </c>
      <c r="GA255" s="92">
        <f>IF(GA$8="",0,SUM($Y200:GA200)-SUM($Y174:GA174))</f>
        <v>0</v>
      </c>
      <c r="GB255" s="92">
        <f>IF(GB$8="",0,SUM($Y200:GB200)-SUM($Y174:GB174))</f>
        <v>0</v>
      </c>
      <c r="GC255" s="92">
        <f>IF(GC$8="",0,SUM($Y200:GC200)-SUM($Y174:GC174))</f>
        <v>0</v>
      </c>
      <c r="GD255" s="92">
        <f>IF(GD$8="",0,SUM($Y200:GD200)-SUM($Y174:GD174))</f>
        <v>0</v>
      </c>
      <c r="GE255" s="92">
        <f>IF(GE$8="",0,SUM($Y200:GE200)-SUM($Y174:GE174))</f>
        <v>0</v>
      </c>
      <c r="GF255" s="92">
        <f>IF(GF$8="",0,SUM($Y200:GF200)-SUM($Y174:GF174))</f>
        <v>0</v>
      </c>
      <c r="GG255" s="92">
        <f>IF(GG$8="",0,SUM($Y200:GG200)-SUM($Y174:GG174))</f>
        <v>0</v>
      </c>
      <c r="GH255" s="92">
        <f>IF(GH$8="",0,SUM($Y200:GH200)-SUM($Y174:GH174))</f>
        <v>0</v>
      </c>
      <c r="GI255" s="92">
        <f>IF(GI$8="",0,SUM($Y200:GI200)-SUM($Y174:GI174))</f>
        <v>0</v>
      </c>
      <c r="GJ255" s="92">
        <f>IF(GJ$8="",0,SUM($Y200:GJ200)-SUM($Y174:GJ174))</f>
        <v>0</v>
      </c>
      <c r="GK255" s="92">
        <f>IF(GK$8="",0,SUM($Y200:GK200)-SUM($Y174:GK174))</f>
        <v>0</v>
      </c>
      <c r="GL255" s="92">
        <f>IF(GL$8="",0,SUM($Y200:GL200)-SUM($Y174:GL174))</f>
        <v>0</v>
      </c>
      <c r="GM255" s="92">
        <f>IF(GM$8="",0,SUM($Y200:GM200)-SUM($Y174:GM174))</f>
        <v>0</v>
      </c>
      <c r="GN255" s="92">
        <f>IF(GN$8="",0,SUM($Y200:GN200)-SUM($Y174:GN174))</f>
        <v>0</v>
      </c>
      <c r="GO255" s="92">
        <f>IF(GO$8="",0,SUM($Y200:GO200)-SUM($Y174:GO174))</f>
        <v>0</v>
      </c>
      <c r="GP255" s="92">
        <f>IF(GP$8="",0,SUM($Y200:GP200)-SUM($Y174:GP174))</f>
        <v>0</v>
      </c>
      <c r="GQ255" s="92">
        <f>IF(GQ$8="",0,SUM($Y200:GQ200)-SUM($Y174:GQ174))</f>
        <v>0</v>
      </c>
      <c r="GR255" s="92">
        <f>IF(GR$8="",0,SUM($Y200:GR200)-SUM($Y174:GR174))</f>
        <v>0</v>
      </c>
      <c r="GS255" s="92">
        <f>IF(GS$8="",0,SUM($Y200:GS200)-SUM($Y174:GS174))</f>
        <v>0</v>
      </c>
      <c r="GT255" s="92">
        <f>IF(GT$8="",0,SUM($Y200:GT200)-SUM($Y174:GT174))</f>
        <v>0</v>
      </c>
      <c r="GU255" s="92">
        <f>IF(GU$8="",0,SUM($Y200:GU200)-SUM($Y174:GU174))</f>
        <v>0</v>
      </c>
      <c r="GV255" s="92">
        <f>IF(GV$8="",0,SUM($Y200:GV200)-SUM($Y174:GV174))</f>
        <v>0</v>
      </c>
      <c r="GW255" s="92">
        <f>IF(GW$8="",0,SUM($Y200:GW200)-SUM($Y174:GW174))</f>
        <v>0</v>
      </c>
      <c r="GX255" s="92">
        <f>IF(GX$8="",0,SUM($Y200:GX200)-SUM($Y174:GX174))</f>
        <v>0</v>
      </c>
      <c r="GY255" s="92">
        <f>IF(GY$8="",0,SUM($Y200:GY200)-SUM($Y174:GY174))</f>
        <v>0</v>
      </c>
      <c r="GZ255" s="92">
        <f>IF(GZ$8="",0,SUM($Y200:GZ200)-SUM($Y174:GZ174))</f>
        <v>0</v>
      </c>
      <c r="HA255" s="3"/>
      <c r="HB255" s="3"/>
    </row>
    <row r="256" spans="1:210" ht="4.2" customHeight="1">
      <c r="A256" s="1"/>
      <c r="B256" s="1"/>
      <c r="C256" s="1"/>
      <c r="D256" s="1"/>
      <c r="E256" s="263"/>
      <c r="F256" s="48"/>
      <c r="G256" s="250"/>
      <c r="H256" s="33"/>
      <c r="I256" s="33"/>
      <c r="J256" s="33"/>
      <c r="K256" s="33"/>
      <c r="L256" s="33"/>
      <c r="M256" s="17"/>
      <c r="N256" s="33"/>
      <c r="O256" s="33"/>
      <c r="P256" s="17"/>
      <c r="Q256" s="33"/>
      <c r="R256" s="1"/>
      <c r="S256" s="5"/>
      <c r="T256" s="7"/>
      <c r="U256" s="24"/>
      <c r="V256" s="1"/>
      <c r="W256" s="10"/>
      <c r="X256" s="10"/>
      <c r="Y256" s="46"/>
      <c r="Z256" s="93"/>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c r="DF256" s="98"/>
      <c r="DG256" s="98"/>
      <c r="DH256" s="98"/>
      <c r="DI256" s="98"/>
      <c r="DJ256" s="98"/>
      <c r="DK256" s="98"/>
      <c r="DL256" s="98"/>
      <c r="DM256" s="98"/>
      <c r="DN256" s="98"/>
      <c r="DO256" s="98"/>
      <c r="DP256" s="98"/>
      <c r="DQ256" s="98"/>
      <c r="DR256" s="98"/>
      <c r="DS256" s="98"/>
      <c r="DT256" s="98"/>
      <c r="DU256" s="98"/>
      <c r="DV256" s="98"/>
      <c r="DW256" s="98"/>
      <c r="DX256" s="98"/>
      <c r="DY256" s="98"/>
      <c r="DZ256" s="98"/>
      <c r="EA256" s="98"/>
      <c r="EB256" s="98"/>
      <c r="EC256" s="98"/>
      <c r="ED256" s="98"/>
      <c r="EE256" s="98"/>
      <c r="EF256" s="98"/>
      <c r="EG256" s="98"/>
      <c r="EH256" s="98"/>
      <c r="EI256" s="98"/>
      <c r="EJ256" s="98"/>
      <c r="EK256" s="98"/>
      <c r="EL256" s="98"/>
      <c r="EM256" s="98"/>
      <c r="EN256" s="98"/>
      <c r="EO256" s="98"/>
      <c r="EP256" s="98"/>
      <c r="EQ256" s="98"/>
      <c r="ER256" s="98"/>
      <c r="ES256" s="98"/>
      <c r="ET256" s="98"/>
      <c r="EU256" s="98"/>
      <c r="EV256" s="98"/>
      <c r="EW256" s="98"/>
      <c r="EX256" s="98"/>
      <c r="EY256" s="98"/>
      <c r="EZ256" s="98"/>
      <c r="FA256" s="98"/>
      <c r="FB256" s="98"/>
      <c r="FC256" s="98"/>
      <c r="FD256" s="98"/>
      <c r="FE256" s="98"/>
      <c r="FF256" s="98"/>
      <c r="FG256" s="98"/>
      <c r="FH256" s="98"/>
      <c r="FI256" s="98"/>
      <c r="FJ256" s="98"/>
      <c r="FK256" s="98"/>
      <c r="FL256" s="98"/>
      <c r="FM256" s="98"/>
      <c r="FN256" s="98"/>
      <c r="FO256" s="98"/>
      <c r="FP256" s="98"/>
      <c r="FQ256" s="98"/>
      <c r="FR256" s="98"/>
      <c r="FS256" s="98"/>
      <c r="FT256" s="98"/>
      <c r="FU256" s="98"/>
      <c r="FV256" s="98"/>
      <c r="FW256" s="98"/>
      <c r="FX256" s="98"/>
      <c r="FY256" s="98"/>
      <c r="FZ256" s="98"/>
      <c r="GA256" s="98"/>
      <c r="GB256" s="98"/>
      <c r="GC256" s="98"/>
      <c r="GD256" s="98"/>
      <c r="GE256" s="98"/>
      <c r="GF256" s="98"/>
      <c r="GG256" s="98"/>
      <c r="GH256" s="98"/>
      <c r="GI256" s="98"/>
      <c r="GJ256" s="98"/>
      <c r="GK256" s="98"/>
      <c r="GL256" s="98"/>
      <c r="GM256" s="98"/>
      <c r="GN256" s="98"/>
      <c r="GO256" s="98"/>
      <c r="GP256" s="98"/>
      <c r="GQ256" s="98"/>
      <c r="GR256" s="98"/>
      <c r="GS256" s="98"/>
      <c r="GT256" s="98"/>
      <c r="GU256" s="98"/>
      <c r="GV256" s="98"/>
      <c r="GW256" s="98"/>
      <c r="GX256" s="98"/>
      <c r="GY256" s="98"/>
      <c r="GZ256" s="98"/>
      <c r="HA256" s="1"/>
      <c r="HB256" s="1"/>
    </row>
    <row r="257" spans="1:210" ht="4.2" customHeight="1">
      <c r="A257" s="1"/>
      <c r="B257" s="1"/>
      <c r="C257" s="1"/>
      <c r="D257" s="1"/>
      <c r="E257" s="263"/>
      <c r="F257" s="48"/>
      <c r="G257" s="250"/>
      <c r="H257" s="1"/>
      <c r="I257" s="1"/>
      <c r="J257" s="1"/>
      <c r="K257" s="1"/>
      <c r="L257" s="1"/>
      <c r="M257" s="5"/>
      <c r="N257" s="1"/>
      <c r="O257" s="1"/>
      <c r="P257" s="5"/>
      <c r="Q257" s="1"/>
      <c r="R257" s="1"/>
      <c r="S257" s="5"/>
      <c r="T257" s="7"/>
      <c r="U257" s="24"/>
      <c r="V257" s="1"/>
      <c r="W257" s="12"/>
      <c r="X257" s="10"/>
      <c r="Y257" s="46"/>
      <c r="Z257" s="93"/>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1"/>
      <c r="HB257" s="1"/>
    </row>
    <row r="258" spans="1:210" s="4" customFormat="1">
      <c r="A258" s="3"/>
      <c r="B258" s="3"/>
      <c r="C258" s="3"/>
      <c r="D258" s="3"/>
      <c r="E258" s="9" t="s">
        <v>135</v>
      </c>
      <c r="F258" s="51"/>
      <c r="G258" s="250"/>
      <c r="H258" s="3" t="str">
        <f>$H$39</f>
        <v>Запасы готовой продукции</v>
      </c>
      <c r="I258" s="3"/>
      <c r="J258" s="3"/>
      <c r="K258" s="3"/>
      <c r="L258" s="3"/>
      <c r="M258" s="5"/>
      <c r="N258" s="3" t="str">
        <f>N46</f>
        <v>Продукт-1</v>
      </c>
      <c r="O258" s="3"/>
      <c r="P258" s="5"/>
      <c r="Q258" s="3" t="s">
        <v>26</v>
      </c>
      <c r="R258" s="3"/>
      <c r="S258" s="5"/>
      <c r="T258" s="84"/>
      <c r="U258" s="24"/>
      <c r="V258" s="3"/>
      <c r="W258" s="12"/>
      <c r="X258" s="12"/>
      <c r="Y258" s="46"/>
      <c r="Z258" s="91"/>
      <c r="AA258" s="92">
        <f>IF(AA$8="",0,SUM($Y174:AA174)-SUM($Y160:AA160))</f>
        <v>0</v>
      </c>
      <c r="AB258" s="92">
        <f>IF(AB$8="",0,SUM($Y174:AB174)-SUM($Y160:AB160))</f>
        <v>0</v>
      </c>
      <c r="AC258" s="92">
        <f>IF(AC$8="",0,SUM($Y174:AC174)-SUM($Y160:AC160))</f>
        <v>0</v>
      </c>
      <c r="AD258" s="92">
        <f>IF(AD$8="",0,SUM($Y174:AD174)-SUM($Y160:AD160))</f>
        <v>0</v>
      </c>
      <c r="AE258" s="92">
        <f>IF(AE$8="",0,SUM($Y174:AE174)-SUM($Y160:AE160))</f>
        <v>0</v>
      </c>
      <c r="AF258" s="92">
        <f>IF(AF$8="",0,SUM($Y174:AF174)-SUM($Y160:AF160))</f>
        <v>0</v>
      </c>
      <c r="AG258" s="92">
        <f>IF(AG$8="",0,SUM($Y174:AG174)-SUM($Y160:AG160))</f>
        <v>0</v>
      </c>
      <c r="AH258" s="92">
        <f>IF(AH$8="",0,SUM($Y174:AH174)-SUM($Y160:AH160))</f>
        <v>0</v>
      </c>
      <c r="AI258" s="92">
        <f>IF(AI$8="",0,SUM($Y174:AI174)-SUM($Y160:AI160))</f>
        <v>0</v>
      </c>
      <c r="AJ258" s="92">
        <f>IF(AJ$8="",0,SUM($Y174:AJ174)-SUM($Y160:AJ160))</f>
        <v>0</v>
      </c>
      <c r="AK258" s="92">
        <f>IF(AK$8="",0,SUM($Y174:AK174)-SUM($Y160:AK160))</f>
        <v>0</v>
      </c>
      <c r="AL258" s="92">
        <f>IF(AL$8="",0,SUM($Y174:AL174)-SUM($Y160:AL160))</f>
        <v>0</v>
      </c>
      <c r="AM258" s="92">
        <f>IF(AM$8="",0,SUM($Y174:AM174)-SUM($Y160:AM160))</f>
        <v>0</v>
      </c>
      <c r="AN258" s="92">
        <f>IF(AN$8="",0,SUM($Y174:AN174)-SUM($Y160:AN160))</f>
        <v>0</v>
      </c>
      <c r="AO258" s="92">
        <f>IF(AO$8="",0,SUM($Y174:AO174)-SUM($Y160:AO160))</f>
        <v>0</v>
      </c>
      <c r="AP258" s="92">
        <f>IF(AP$8="",0,SUM($Y174:AP174)-SUM($Y160:AP160))</f>
        <v>0</v>
      </c>
      <c r="AQ258" s="92">
        <f>IF(AQ$8="",0,SUM($Y174:AQ174)-SUM($Y160:AQ160))</f>
        <v>0</v>
      </c>
      <c r="AR258" s="92">
        <f>IF(AR$8="",0,SUM($Y174:AR174)-SUM($Y160:AR160))</f>
        <v>0</v>
      </c>
      <c r="AS258" s="92">
        <f>IF(AS$8="",0,SUM($Y174:AS174)-SUM($Y160:AS160))</f>
        <v>0</v>
      </c>
      <c r="AT258" s="92">
        <f>IF(AT$8="",0,SUM($Y174:AT174)-SUM($Y160:AT160))</f>
        <v>0</v>
      </c>
      <c r="AU258" s="92">
        <f>IF(AU$8="",0,SUM($Y174:AU174)-SUM($Y160:AU160))</f>
        <v>0</v>
      </c>
      <c r="AV258" s="92">
        <f>IF(AV$8="",0,SUM($Y174:AV174)-SUM($Y160:AV160))</f>
        <v>0</v>
      </c>
      <c r="AW258" s="92">
        <f>IF(AW$8="",0,SUM($Y174:AW174)-SUM($Y160:AW160))</f>
        <v>0</v>
      </c>
      <c r="AX258" s="92">
        <f>IF(AX$8="",0,SUM($Y174:AX174)-SUM($Y160:AX160))</f>
        <v>0</v>
      </c>
      <c r="AY258" s="92">
        <f>IF(AY$8="",0,SUM($Y174:AY174)-SUM($Y160:AY160))</f>
        <v>0</v>
      </c>
      <c r="AZ258" s="92">
        <f>IF(AZ$8="",0,SUM($Y174:AZ174)-SUM($Y160:AZ160))</f>
        <v>0</v>
      </c>
      <c r="BA258" s="92">
        <f>IF(BA$8="",0,SUM($Y174:BA174)-SUM($Y160:BA160))</f>
        <v>0</v>
      </c>
      <c r="BB258" s="92">
        <f>IF(BB$8="",0,SUM($Y174:BB174)-SUM($Y160:BB160))</f>
        <v>0</v>
      </c>
      <c r="BC258" s="92">
        <f>IF(BC$8="",0,SUM($Y174:BC174)-SUM($Y160:BC160))</f>
        <v>0</v>
      </c>
      <c r="BD258" s="92">
        <f>IF(BD$8="",0,SUM($Y174:BD174)-SUM($Y160:BD160))</f>
        <v>0</v>
      </c>
      <c r="BE258" s="92">
        <f>IF(BE$8="",0,SUM($Y174:BE174)-SUM($Y160:BE160))</f>
        <v>0</v>
      </c>
      <c r="BF258" s="92">
        <f>IF(BF$8="",0,SUM($Y174:BF174)-SUM($Y160:BF160))</f>
        <v>0</v>
      </c>
      <c r="BG258" s="92">
        <f>IF(BG$8="",0,SUM($Y174:BG174)-SUM($Y160:BG160))</f>
        <v>0</v>
      </c>
      <c r="BH258" s="92">
        <f>IF(BH$8="",0,SUM($Y174:BH174)-SUM($Y160:BH160))</f>
        <v>0</v>
      </c>
      <c r="BI258" s="92">
        <f>IF(BI$8="",0,SUM($Y174:BI174)-SUM($Y160:BI160))</f>
        <v>0</v>
      </c>
      <c r="BJ258" s="92">
        <f>IF(BJ$8="",0,SUM($Y174:BJ174)-SUM($Y160:BJ160))</f>
        <v>0</v>
      </c>
      <c r="BK258" s="92">
        <f>IF(BK$8="",0,SUM($Y174:BK174)-SUM($Y160:BK160))</f>
        <v>0</v>
      </c>
      <c r="BL258" s="92">
        <f>IF(BL$8="",0,SUM($Y174:BL174)-SUM($Y160:BL160))</f>
        <v>0</v>
      </c>
      <c r="BM258" s="92">
        <f>IF(BM$8="",0,SUM($Y174:BM174)-SUM($Y160:BM160))</f>
        <v>0</v>
      </c>
      <c r="BN258" s="92">
        <f>IF(BN$8="",0,SUM($Y174:BN174)-SUM($Y160:BN160))</f>
        <v>0</v>
      </c>
      <c r="BO258" s="92">
        <f>IF(BO$8="",0,SUM($Y174:BO174)-SUM($Y160:BO160))</f>
        <v>0</v>
      </c>
      <c r="BP258" s="92">
        <f>IF(BP$8="",0,SUM($Y174:BP174)-SUM($Y160:BP160))</f>
        <v>0</v>
      </c>
      <c r="BQ258" s="92">
        <f>IF(BQ$8="",0,SUM($Y174:BQ174)-SUM($Y160:BQ160))</f>
        <v>0</v>
      </c>
      <c r="BR258" s="92">
        <f>IF(BR$8="",0,SUM($Y174:BR174)-SUM($Y160:BR160))</f>
        <v>0</v>
      </c>
      <c r="BS258" s="92">
        <f>IF(BS$8="",0,SUM($Y174:BS174)-SUM($Y160:BS160))</f>
        <v>0</v>
      </c>
      <c r="BT258" s="92">
        <f>IF(BT$8="",0,SUM($Y174:BT174)-SUM($Y160:BT160))</f>
        <v>0</v>
      </c>
      <c r="BU258" s="92">
        <f>IF(BU$8="",0,SUM($Y174:BU174)-SUM($Y160:BU160))</f>
        <v>0</v>
      </c>
      <c r="BV258" s="92">
        <f>IF(BV$8="",0,SUM($Y174:BV174)-SUM($Y160:BV160))</f>
        <v>0</v>
      </c>
      <c r="BW258" s="92">
        <f>IF(BW$8="",0,SUM($Y174:BW174)-SUM($Y160:BW160))</f>
        <v>0</v>
      </c>
      <c r="BX258" s="92">
        <f>IF(BX$8="",0,SUM($Y174:BX174)-SUM($Y160:BX160))</f>
        <v>0</v>
      </c>
      <c r="BY258" s="92">
        <f>IF(BY$8="",0,SUM($Y174:BY174)-SUM($Y160:BY160))</f>
        <v>0</v>
      </c>
      <c r="BZ258" s="92">
        <f>IF(BZ$8="",0,SUM($Y174:BZ174)-SUM($Y160:BZ160))</f>
        <v>0</v>
      </c>
      <c r="CA258" s="92">
        <f>IF(CA$8="",0,SUM($Y174:CA174)-SUM($Y160:CA160))</f>
        <v>0</v>
      </c>
      <c r="CB258" s="92">
        <f>IF(CB$8="",0,SUM($Y174:CB174)-SUM($Y160:CB160))</f>
        <v>0</v>
      </c>
      <c r="CC258" s="92">
        <f>IF(CC$8="",0,SUM($Y174:CC174)-SUM($Y160:CC160))</f>
        <v>0</v>
      </c>
      <c r="CD258" s="92">
        <f>IF(CD$8="",0,SUM($Y174:CD174)-SUM($Y160:CD160))</f>
        <v>0</v>
      </c>
      <c r="CE258" s="92">
        <f>IF(CE$8="",0,SUM($Y174:CE174)-SUM($Y160:CE160))</f>
        <v>0</v>
      </c>
      <c r="CF258" s="92">
        <f>IF(CF$8="",0,SUM($Y174:CF174)-SUM($Y160:CF160))</f>
        <v>0</v>
      </c>
      <c r="CG258" s="92">
        <f>IF(CG$8="",0,SUM($Y174:CG174)-SUM($Y160:CG160))</f>
        <v>0</v>
      </c>
      <c r="CH258" s="92">
        <f>IF(CH$8="",0,SUM($Y174:CH174)-SUM($Y160:CH160))</f>
        <v>0</v>
      </c>
      <c r="CI258" s="92">
        <f>IF(CI$8="",0,SUM($Y174:CI174)-SUM($Y160:CI160))</f>
        <v>0</v>
      </c>
      <c r="CJ258" s="92">
        <f>IF(CJ$8="",0,SUM($Y174:CJ174)-SUM($Y160:CJ160))</f>
        <v>0</v>
      </c>
      <c r="CK258" s="92">
        <f>IF(CK$8="",0,SUM($Y174:CK174)-SUM($Y160:CK160))</f>
        <v>0</v>
      </c>
      <c r="CL258" s="92">
        <f>IF(CL$8="",0,SUM($Y174:CL174)-SUM($Y160:CL160))</f>
        <v>0</v>
      </c>
      <c r="CM258" s="92">
        <f>IF(CM$8="",0,SUM($Y174:CM174)-SUM($Y160:CM160))</f>
        <v>0</v>
      </c>
      <c r="CN258" s="92">
        <f>IF(CN$8="",0,SUM($Y174:CN174)-SUM($Y160:CN160))</f>
        <v>0</v>
      </c>
      <c r="CO258" s="92">
        <f>IF(CO$8="",0,SUM($Y174:CO174)-SUM($Y160:CO160))</f>
        <v>0</v>
      </c>
      <c r="CP258" s="92">
        <f>IF(CP$8="",0,SUM($Y174:CP174)-SUM($Y160:CP160))</f>
        <v>0</v>
      </c>
      <c r="CQ258" s="92">
        <f>IF(CQ$8="",0,SUM($Y174:CQ174)-SUM($Y160:CQ160))</f>
        <v>0</v>
      </c>
      <c r="CR258" s="92">
        <f>IF(CR$8="",0,SUM($Y174:CR174)-SUM($Y160:CR160))</f>
        <v>0</v>
      </c>
      <c r="CS258" s="92">
        <f>IF(CS$8="",0,SUM($Y174:CS174)-SUM($Y160:CS160))</f>
        <v>0</v>
      </c>
      <c r="CT258" s="92">
        <f>IF(CT$8="",0,SUM($Y174:CT174)-SUM($Y160:CT160))</f>
        <v>0</v>
      </c>
      <c r="CU258" s="92">
        <f>IF(CU$8="",0,SUM($Y174:CU174)-SUM($Y160:CU160))</f>
        <v>0</v>
      </c>
      <c r="CV258" s="92">
        <f>IF(CV$8="",0,SUM($Y174:CV174)-SUM($Y160:CV160))</f>
        <v>0</v>
      </c>
      <c r="CW258" s="92">
        <f>IF(CW$8="",0,SUM($Y174:CW174)-SUM($Y160:CW160))</f>
        <v>0</v>
      </c>
      <c r="CX258" s="92">
        <f>IF(CX$8="",0,SUM($Y174:CX174)-SUM($Y160:CX160))</f>
        <v>0</v>
      </c>
      <c r="CY258" s="92">
        <f>IF(CY$8="",0,SUM($Y174:CY174)-SUM($Y160:CY160))</f>
        <v>0</v>
      </c>
      <c r="CZ258" s="92">
        <f>IF(CZ$8="",0,SUM($Y174:CZ174)-SUM($Y160:CZ160))</f>
        <v>0</v>
      </c>
      <c r="DA258" s="92">
        <f>IF(DA$8="",0,SUM($Y174:DA174)-SUM($Y160:DA160))</f>
        <v>0</v>
      </c>
      <c r="DB258" s="92">
        <f>IF(DB$8="",0,SUM($Y174:DB174)-SUM($Y160:DB160))</f>
        <v>0</v>
      </c>
      <c r="DC258" s="92">
        <f>IF(DC$8="",0,SUM($Y174:DC174)-SUM($Y160:DC160))</f>
        <v>0</v>
      </c>
      <c r="DD258" s="92">
        <f>IF(DD$8="",0,SUM($Y174:DD174)-SUM($Y160:DD160))</f>
        <v>0</v>
      </c>
      <c r="DE258" s="92">
        <f>IF(DE$8="",0,SUM($Y174:DE174)-SUM($Y160:DE160))</f>
        <v>0</v>
      </c>
      <c r="DF258" s="92">
        <f>IF(DF$8="",0,SUM($Y174:DF174)-SUM($Y160:DF160))</f>
        <v>0</v>
      </c>
      <c r="DG258" s="92">
        <f>IF(DG$8="",0,SUM($Y174:DG174)-SUM($Y160:DG160))</f>
        <v>0</v>
      </c>
      <c r="DH258" s="92">
        <f>IF(DH$8="",0,SUM($Y174:DH174)-SUM($Y160:DH160))</f>
        <v>0</v>
      </c>
      <c r="DI258" s="92">
        <f>IF(DI$8="",0,SUM($Y174:DI174)-SUM($Y160:DI160))</f>
        <v>0</v>
      </c>
      <c r="DJ258" s="92">
        <f>IF(DJ$8="",0,SUM($Y174:DJ174)-SUM($Y160:DJ160))</f>
        <v>0</v>
      </c>
      <c r="DK258" s="92">
        <f>IF(DK$8="",0,SUM($Y174:DK174)-SUM($Y160:DK160))</f>
        <v>0</v>
      </c>
      <c r="DL258" s="92">
        <f>IF(DL$8="",0,SUM($Y174:DL174)-SUM($Y160:DL160))</f>
        <v>0</v>
      </c>
      <c r="DM258" s="92">
        <f>IF(DM$8="",0,SUM($Y174:DM174)-SUM($Y160:DM160))</f>
        <v>0</v>
      </c>
      <c r="DN258" s="92">
        <f>IF(DN$8="",0,SUM($Y174:DN174)-SUM($Y160:DN160))</f>
        <v>0</v>
      </c>
      <c r="DO258" s="92">
        <f>IF(DO$8="",0,SUM($Y174:DO174)-SUM($Y160:DO160))</f>
        <v>0</v>
      </c>
      <c r="DP258" s="92">
        <f>IF(DP$8="",0,SUM($Y174:DP174)-SUM($Y160:DP160))</f>
        <v>0</v>
      </c>
      <c r="DQ258" s="92">
        <f>IF(DQ$8="",0,SUM($Y174:DQ174)-SUM($Y160:DQ160))</f>
        <v>0</v>
      </c>
      <c r="DR258" s="92">
        <f>IF(DR$8="",0,SUM($Y174:DR174)-SUM($Y160:DR160))</f>
        <v>0</v>
      </c>
      <c r="DS258" s="92">
        <f>IF(DS$8="",0,SUM($Y174:DS174)-SUM($Y160:DS160))</f>
        <v>0</v>
      </c>
      <c r="DT258" s="92">
        <f>IF(DT$8="",0,SUM($Y174:DT174)-SUM($Y160:DT160))</f>
        <v>0</v>
      </c>
      <c r="DU258" s="92">
        <f>IF(DU$8="",0,SUM($Y174:DU174)-SUM($Y160:DU160))</f>
        <v>0</v>
      </c>
      <c r="DV258" s="92">
        <f>IF(DV$8="",0,SUM($Y174:DV174)-SUM($Y160:DV160))</f>
        <v>0</v>
      </c>
      <c r="DW258" s="92">
        <f>IF(DW$8="",0,SUM($Y174:DW174)-SUM($Y160:DW160))</f>
        <v>0</v>
      </c>
      <c r="DX258" s="92">
        <f>IF(DX$8="",0,SUM($Y174:DX174)-SUM($Y160:DX160))</f>
        <v>0</v>
      </c>
      <c r="DY258" s="92">
        <f>IF(DY$8="",0,SUM($Y174:DY174)-SUM($Y160:DY160))</f>
        <v>0</v>
      </c>
      <c r="DZ258" s="92">
        <f>IF(DZ$8="",0,SUM($Y174:DZ174)-SUM($Y160:DZ160))</f>
        <v>0</v>
      </c>
      <c r="EA258" s="92">
        <f>IF(EA$8="",0,SUM($Y174:EA174)-SUM($Y160:EA160))</f>
        <v>0</v>
      </c>
      <c r="EB258" s="92">
        <f>IF(EB$8="",0,SUM($Y174:EB174)-SUM($Y160:EB160))</f>
        <v>0</v>
      </c>
      <c r="EC258" s="92">
        <f>IF(EC$8="",0,SUM($Y174:EC174)-SUM($Y160:EC160))</f>
        <v>0</v>
      </c>
      <c r="ED258" s="92">
        <f>IF(ED$8="",0,SUM($Y174:ED174)-SUM($Y160:ED160))</f>
        <v>0</v>
      </c>
      <c r="EE258" s="92">
        <f>IF(EE$8="",0,SUM($Y174:EE174)-SUM($Y160:EE160))</f>
        <v>0</v>
      </c>
      <c r="EF258" s="92">
        <f>IF(EF$8="",0,SUM($Y174:EF174)-SUM($Y160:EF160))</f>
        <v>0</v>
      </c>
      <c r="EG258" s="92">
        <f>IF(EG$8="",0,SUM($Y174:EG174)-SUM($Y160:EG160))</f>
        <v>0</v>
      </c>
      <c r="EH258" s="92">
        <f>IF(EH$8="",0,SUM($Y174:EH174)-SUM($Y160:EH160))</f>
        <v>0</v>
      </c>
      <c r="EI258" s="92">
        <f>IF(EI$8="",0,SUM($Y174:EI174)-SUM($Y160:EI160))</f>
        <v>0</v>
      </c>
      <c r="EJ258" s="92">
        <f>IF(EJ$8="",0,SUM($Y174:EJ174)-SUM($Y160:EJ160))</f>
        <v>0</v>
      </c>
      <c r="EK258" s="92">
        <f>IF(EK$8="",0,SUM($Y174:EK174)-SUM($Y160:EK160))</f>
        <v>0</v>
      </c>
      <c r="EL258" s="92">
        <f>IF(EL$8="",0,SUM($Y174:EL174)-SUM($Y160:EL160))</f>
        <v>0</v>
      </c>
      <c r="EM258" s="92">
        <f>IF(EM$8="",0,SUM($Y174:EM174)-SUM($Y160:EM160))</f>
        <v>0</v>
      </c>
      <c r="EN258" s="92">
        <f>IF(EN$8="",0,SUM($Y174:EN174)-SUM($Y160:EN160))</f>
        <v>0</v>
      </c>
      <c r="EO258" s="92">
        <f>IF(EO$8="",0,SUM($Y174:EO174)-SUM($Y160:EO160))</f>
        <v>0</v>
      </c>
      <c r="EP258" s="92">
        <f>IF(EP$8="",0,SUM($Y174:EP174)-SUM($Y160:EP160))</f>
        <v>0</v>
      </c>
      <c r="EQ258" s="92">
        <f>IF(EQ$8="",0,SUM($Y174:EQ174)-SUM($Y160:EQ160))</f>
        <v>0</v>
      </c>
      <c r="ER258" s="92">
        <f>IF(ER$8="",0,SUM($Y174:ER174)-SUM($Y160:ER160))</f>
        <v>0</v>
      </c>
      <c r="ES258" s="92">
        <f>IF(ES$8="",0,SUM($Y174:ES174)-SUM($Y160:ES160))</f>
        <v>0</v>
      </c>
      <c r="ET258" s="92">
        <f>IF(ET$8="",0,SUM($Y174:ET174)-SUM($Y160:ET160))</f>
        <v>0</v>
      </c>
      <c r="EU258" s="92">
        <f>IF(EU$8="",0,SUM($Y174:EU174)-SUM($Y160:EU160))</f>
        <v>0</v>
      </c>
      <c r="EV258" s="92">
        <f>IF(EV$8="",0,SUM($Y174:EV174)-SUM($Y160:EV160))</f>
        <v>0</v>
      </c>
      <c r="EW258" s="92">
        <f>IF(EW$8="",0,SUM($Y174:EW174)-SUM($Y160:EW160))</f>
        <v>0</v>
      </c>
      <c r="EX258" s="92">
        <f>IF(EX$8="",0,SUM($Y174:EX174)-SUM($Y160:EX160))</f>
        <v>0</v>
      </c>
      <c r="EY258" s="92">
        <f>IF(EY$8="",0,SUM($Y174:EY174)-SUM($Y160:EY160))</f>
        <v>0</v>
      </c>
      <c r="EZ258" s="92">
        <f>IF(EZ$8="",0,SUM($Y174:EZ174)-SUM($Y160:EZ160))</f>
        <v>0</v>
      </c>
      <c r="FA258" s="92">
        <f>IF(FA$8="",0,SUM($Y174:FA174)-SUM($Y160:FA160))</f>
        <v>0</v>
      </c>
      <c r="FB258" s="92">
        <f>IF(FB$8="",0,SUM($Y174:FB174)-SUM($Y160:FB160))</f>
        <v>0</v>
      </c>
      <c r="FC258" s="92">
        <f>IF(FC$8="",0,SUM($Y174:FC174)-SUM($Y160:FC160))</f>
        <v>0</v>
      </c>
      <c r="FD258" s="92">
        <f>IF(FD$8="",0,SUM($Y174:FD174)-SUM($Y160:FD160))</f>
        <v>0</v>
      </c>
      <c r="FE258" s="92">
        <f>IF(FE$8="",0,SUM($Y174:FE174)-SUM($Y160:FE160))</f>
        <v>0</v>
      </c>
      <c r="FF258" s="92">
        <f>IF(FF$8="",0,SUM($Y174:FF174)-SUM($Y160:FF160))</f>
        <v>0</v>
      </c>
      <c r="FG258" s="92">
        <f>IF(FG$8="",0,SUM($Y174:FG174)-SUM($Y160:FG160))</f>
        <v>0</v>
      </c>
      <c r="FH258" s="92">
        <f>IF(FH$8="",0,SUM($Y174:FH174)-SUM($Y160:FH160))</f>
        <v>0</v>
      </c>
      <c r="FI258" s="92">
        <f>IF(FI$8="",0,SUM($Y174:FI174)-SUM($Y160:FI160))</f>
        <v>0</v>
      </c>
      <c r="FJ258" s="92">
        <f>IF(FJ$8="",0,SUM($Y174:FJ174)-SUM($Y160:FJ160))</f>
        <v>0</v>
      </c>
      <c r="FK258" s="92">
        <f>IF(FK$8="",0,SUM($Y174:FK174)-SUM($Y160:FK160))</f>
        <v>0</v>
      </c>
      <c r="FL258" s="92">
        <f>IF(FL$8="",0,SUM($Y174:FL174)-SUM($Y160:FL160))</f>
        <v>0</v>
      </c>
      <c r="FM258" s="92">
        <f>IF(FM$8="",0,SUM($Y174:FM174)-SUM($Y160:FM160))</f>
        <v>0</v>
      </c>
      <c r="FN258" s="92">
        <f>IF(FN$8="",0,SUM($Y174:FN174)-SUM($Y160:FN160))</f>
        <v>0</v>
      </c>
      <c r="FO258" s="92">
        <f>IF(FO$8="",0,SUM($Y174:FO174)-SUM($Y160:FO160))</f>
        <v>0</v>
      </c>
      <c r="FP258" s="92">
        <f>IF(FP$8="",0,SUM($Y174:FP174)-SUM($Y160:FP160))</f>
        <v>0</v>
      </c>
      <c r="FQ258" s="92">
        <f>IF(FQ$8="",0,SUM($Y174:FQ174)-SUM($Y160:FQ160))</f>
        <v>0</v>
      </c>
      <c r="FR258" s="92">
        <f>IF(FR$8="",0,SUM($Y174:FR174)-SUM($Y160:FR160))</f>
        <v>0</v>
      </c>
      <c r="FS258" s="92">
        <f>IF(FS$8="",0,SUM($Y174:FS174)-SUM($Y160:FS160))</f>
        <v>0</v>
      </c>
      <c r="FT258" s="92">
        <f>IF(FT$8="",0,SUM($Y174:FT174)-SUM($Y160:FT160))</f>
        <v>0</v>
      </c>
      <c r="FU258" s="92">
        <f>IF(FU$8="",0,SUM($Y174:FU174)-SUM($Y160:FU160))</f>
        <v>0</v>
      </c>
      <c r="FV258" s="92">
        <f>IF(FV$8="",0,SUM($Y174:FV174)-SUM($Y160:FV160))</f>
        <v>0</v>
      </c>
      <c r="FW258" s="92">
        <f>IF(FW$8="",0,SUM($Y174:FW174)-SUM($Y160:FW160))</f>
        <v>0</v>
      </c>
      <c r="FX258" s="92">
        <f>IF(FX$8="",0,SUM($Y174:FX174)-SUM($Y160:FX160))</f>
        <v>0</v>
      </c>
      <c r="FY258" s="92">
        <f>IF(FY$8="",0,SUM($Y174:FY174)-SUM($Y160:FY160))</f>
        <v>0</v>
      </c>
      <c r="FZ258" s="92">
        <f>IF(FZ$8="",0,SUM($Y174:FZ174)-SUM($Y160:FZ160))</f>
        <v>0</v>
      </c>
      <c r="GA258" s="92">
        <f>IF(GA$8="",0,SUM($Y174:GA174)-SUM($Y160:GA160))</f>
        <v>0</v>
      </c>
      <c r="GB258" s="92">
        <f>IF(GB$8="",0,SUM($Y174:GB174)-SUM($Y160:GB160))</f>
        <v>0</v>
      </c>
      <c r="GC258" s="92">
        <f>IF(GC$8="",0,SUM($Y174:GC174)-SUM($Y160:GC160))</f>
        <v>0</v>
      </c>
      <c r="GD258" s="92">
        <f>IF(GD$8="",0,SUM($Y174:GD174)-SUM($Y160:GD160))</f>
        <v>0</v>
      </c>
      <c r="GE258" s="92">
        <f>IF(GE$8="",0,SUM($Y174:GE174)-SUM($Y160:GE160))</f>
        <v>0</v>
      </c>
      <c r="GF258" s="92">
        <f>IF(GF$8="",0,SUM($Y174:GF174)-SUM($Y160:GF160))</f>
        <v>0</v>
      </c>
      <c r="GG258" s="92">
        <f>IF(GG$8="",0,SUM($Y174:GG174)-SUM($Y160:GG160))</f>
        <v>0</v>
      </c>
      <c r="GH258" s="92">
        <f>IF(GH$8="",0,SUM($Y174:GH174)-SUM($Y160:GH160))</f>
        <v>0</v>
      </c>
      <c r="GI258" s="92">
        <f>IF(GI$8="",0,SUM($Y174:GI174)-SUM($Y160:GI160))</f>
        <v>0</v>
      </c>
      <c r="GJ258" s="92">
        <f>IF(GJ$8="",0,SUM($Y174:GJ174)-SUM($Y160:GJ160))</f>
        <v>0</v>
      </c>
      <c r="GK258" s="92">
        <f>IF(GK$8="",0,SUM($Y174:GK174)-SUM($Y160:GK160))</f>
        <v>0</v>
      </c>
      <c r="GL258" s="92">
        <f>IF(GL$8="",0,SUM($Y174:GL174)-SUM($Y160:GL160))</f>
        <v>0</v>
      </c>
      <c r="GM258" s="92">
        <f>IF(GM$8="",0,SUM($Y174:GM174)-SUM($Y160:GM160))</f>
        <v>0</v>
      </c>
      <c r="GN258" s="92">
        <f>IF(GN$8="",0,SUM($Y174:GN174)-SUM($Y160:GN160))</f>
        <v>0</v>
      </c>
      <c r="GO258" s="92">
        <f>IF(GO$8="",0,SUM($Y174:GO174)-SUM($Y160:GO160))</f>
        <v>0</v>
      </c>
      <c r="GP258" s="92">
        <f>IF(GP$8="",0,SUM($Y174:GP174)-SUM($Y160:GP160))</f>
        <v>0</v>
      </c>
      <c r="GQ258" s="92">
        <f>IF(GQ$8="",0,SUM($Y174:GQ174)-SUM($Y160:GQ160))</f>
        <v>0</v>
      </c>
      <c r="GR258" s="92">
        <f>IF(GR$8="",0,SUM($Y174:GR174)-SUM($Y160:GR160))</f>
        <v>0</v>
      </c>
      <c r="GS258" s="92">
        <f>IF(GS$8="",0,SUM($Y174:GS174)-SUM($Y160:GS160))</f>
        <v>0</v>
      </c>
      <c r="GT258" s="92">
        <f>IF(GT$8="",0,SUM($Y174:GT174)-SUM($Y160:GT160))</f>
        <v>0</v>
      </c>
      <c r="GU258" s="92">
        <f>IF(GU$8="",0,SUM($Y174:GU174)-SUM($Y160:GU160))</f>
        <v>0</v>
      </c>
      <c r="GV258" s="92">
        <f>IF(GV$8="",0,SUM($Y174:GV174)-SUM($Y160:GV160))</f>
        <v>0</v>
      </c>
      <c r="GW258" s="92">
        <f>IF(GW$8="",0,SUM($Y174:GW174)-SUM($Y160:GW160))</f>
        <v>0</v>
      </c>
      <c r="GX258" s="92">
        <f>IF(GX$8="",0,SUM($Y174:GX174)-SUM($Y160:GX160))</f>
        <v>0</v>
      </c>
      <c r="GY258" s="92">
        <f>IF(GY$8="",0,SUM($Y174:GY174)-SUM($Y160:GY160))</f>
        <v>0</v>
      </c>
      <c r="GZ258" s="92">
        <f>IF(GZ$8="",0,SUM($Y174:GZ174)-SUM($Y160:GZ160))</f>
        <v>0</v>
      </c>
      <c r="HA258" s="3"/>
      <c r="HB258" s="3"/>
    </row>
    <row r="259" spans="1:210" ht="4.2" customHeight="1">
      <c r="A259" s="1"/>
      <c r="B259" s="1"/>
      <c r="C259" s="1"/>
      <c r="D259" s="1"/>
      <c r="E259" s="263"/>
      <c r="F259" s="48"/>
      <c r="G259" s="250"/>
      <c r="H259" s="33"/>
      <c r="I259" s="33"/>
      <c r="J259" s="33"/>
      <c r="K259" s="33"/>
      <c r="L259" s="33"/>
      <c r="M259" s="17"/>
      <c r="N259" s="33"/>
      <c r="O259" s="33"/>
      <c r="P259" s="17"/>
      <c r="Q259" s="33"/>
      <c r="R259" s="1"/>
      <c r="S259" s="5"/>
      <c r="T259" s="7"/>
      <c r="U259" s="24"/>
      <c r="V259" s="1"/>
      <c r="W259" s="10"/>
      <c r="X259" s="10"/>
      <c r="Y259" s="46"/>
      <c r="Z259" s="93"/>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c r="DF259" s="98"/>
      <c r="DG259" s="98"/>
      <c r="DH259" s="98"/>
      <c r="DI259" s="98"/>
      <c r="DJ259" s="98"/>
      <c r="DK259" s="98"/>
      <c r="DL259" s="98"/>
      <c r="DM259" s="98"/>
      <c r="DN259" s="98"/>
      <c r="DO259" s="98"/>
      <c r="DP259" s="98"/>
      <c r="DQ259" s="98"/>
      <c r="DR259" s="98"/>
      <c r="DS259" s="98"/>
      <c r="DT259" s="98"/>
      <c r="DU259" s="98"/>
      <c r="DV259" s="98"/>
      <c r="DW259" s="98"/>
      <c r="DX259" s="98"/>
      <c r="DY259" s="98"/>
      <c r="DZ259" s="98"/>
      <c r="EA259" s="98"/>
      <c r="EB259" s="98"/>
      <c r="EC259" s="98"/>
      <c r="ED259" s="98"/>
      <c r="EE259" s="98"/>
      <c r="EF259" s="98"/>
      <c r="EG259" s="98"/>
      <c r="EH259" s="98"/>
      <c r="EI259" s="98"/>
      <c r="EJ259" s="98"/>
      <c r="EK259" s="98"/>
      <c r="EL259" s="98"/>
      <c r="EM259" s="98"/>
      <c r="EN259" s="98"/>
      <c r="EO259" s="98"/>
      <c r="EP259" s="98"/>
      <c r="EQ259" s="98"/>
      <c r="ER259" s="98"/>
      <c r="ES259" s="98"/>
      <c r="ET259" s="98"/>
      <c r="EU259" s="98"/>
      <c r="EV259" s="98"/>
      <c r="EW259" s="98"/>
      <c r="EX259" s="98"/>
      <c r="EY259" s="98"/>
      <c r="EZ259" s="98"/>
      <c r="FA259" s="98"/>
      <c r="FB259" s="98"/>
      <c r="FC259" s="98"/>
      <c r="FD259" s="98"/>
      <c r="FE259" s="98"/>
      <c r="FF259" s="98"/>
      <c r="FG259" s="98"/>
      <c r="FH259" s="98"/>
      <c r="FI259" s="98"/>
      <c r="FJ259" s="98"/>
      <c r="FK259" s="98"/>
      <c r="FL259" s="98"/>
      <c r="FM259" s="98"/>
      <c r="FN259" s="98"/>
      <c r="FO259" s="98"/>
      <c r="FP259" s="98"/>
      <c r="FQ259" s="98"/>
      <c r="FR259" s="98"/>
      <c r="FS259" s="98"/>
      <c r="FT259" s="98"/>
      <c r="FU259" s="98"/>
      <c r="FV259" s="98"/>
      <c r="FW259" s="98"/>
      <c r="FX259" s="98"/>
      <c r="FY259" s="98"/>
      <c r="FZ259" s="98"/>
      <c r="GA259" s="98"/>
      <c r="GB259" s="98"/>
      <c r="GC259" s="98"/>
      <c r="GD259" s="98"/>
      <c r="GE259" s="98"/>
      <c r="GF259" s="98"/>
      <c r="GG259" s="98"/>
      <c r="GH259" s="98"/>
      <c r="GI259" s="98"/>
      <c r="GJ259" s="98"/>
      <c r="GK259" s="98"/>
      <c r="GL259" s="98"/>
      <c r="GM259" s="98"/>
      <c r="GN259" s="98"/>
      <c r="GO259" s="98"/>
      <c r="GP259" s="98"/>
      <c r="GQ259" s="98"/>
      <c r="GR259" s="98"/>
      <c r="GS259" s="98"/>
      <c r="GT259" s="98"/>
      <c r="GU259" s="98"/>
      <c r="GV259" s="98"/>
      <c r="GW259" s="98"/>
      <c r="GX259" s="98"/>
      <c r="GY259" s="98"/>
      <c r="GZ259" s="98"/>
      <c r="HA259" s="1"/>
      <c r="HB259" s="1"/>
    </row>
    <row r="260" spans="1:210" ht="4.2" customHeight="1">
      <c r="A260" s="1"/>
      <c r="B260" s="1"/>
      <c r="C260" s="1"/>
      <c r="D260" s="1"/>
      <c r="E260" s="263"/>
      <c r="F260" s="48"/>
      <c r="G260" s="250"/>
      <c r="H260" s="1"/>
      <c r="I260" s="1"/>
      <c r="J260" s="1"/>
      <c r="K260" s="1"/>
      <c r="L260" s="1"/>
      <c r="M260" s="5"/>
      <c r="N260" s="1"/>
      <c r="O260" s="1"/>
      <c r="P260" s="5"/>
      <c r="Q260" s="1"/>
      <c r="R260" s="1"/>
      <c r="S260" s="5"/>
      <c r="T260" s="7"/>
      <c r="U260" s="24"/>
      <c r="V260" s="1"/>
      <c r="W260" s="12"/>
      <c r="X260" s="10"/>
      <c r="Y260" s="46"/>
      <c r="Z260" s="93"/>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1"/>
      <c r="HB260" s="1"/>
    </row>
    <row r="261" spans="1:210" ht="4.2" customHeight="1">
      <c r="A261" s="1"/>
      <c r="B261" s="1"/>
      <c r="C261" s="1"/>
      <c r="D261" s="1"/>
      <c r="E261" s="263"/>
      <c r="F261" s="48"/>
      <c r="G261" s="250"/>
      <c r="H261" s="1"/>
      <c r="I261" s="1"/>
      <c r="J261" s="1"/>
      <c r="K261" s="1"/>
      <c r="L261" s="1"/>
      <c r="M261" s="5"/>
      <c r="N261" s="1"/>
      <c r="O261" s="1"/>
      <c r="P261" s="5"/>
      <c r="Q261" s="1"/>
      <c r="R261" s="1"/>
      <c r="S261" s="5"/>
      <c r="T261" s="7"/>
      <c r="U261" s="24"/>
      <c r="V261" s="1"/>
      <c r="W261" s="12"/>
      <c r="X261" s="10"/>
      <c r="Y261" s="46"/>
      <c r="Z261" s="93"/>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1"/>
      <c r="HB261" s="1"/>
    </row>
    <row r="262" spans="1:210" s="4" customFormat="1" ht="12.6" thickBot="1">
      <c r="A262" s="3"/>
      <c r="B262" s="196"/>
      <c r="C262" s="3"/>
      <c r="D262" s="3"/>
      <c r="E262" s="9" t="s">
        <v>138</v>
      </c>
      <c r="F262" s="51"/>
      <c r="G262" s="250"/>
      <c r="H262" s="216" t="str">
        <f>$H$32</f>
        <v>Финпоток от продаж</v>
      </c>
      <c r="I262" s="216"/>
      <c r="J262" s="216"/>
      <c r="K262" s="216"/>
      <c r="L262" s="216"/>
      <c r="M262" s="217"/>
      <c r="N262" s="216" t="str">
        <f>N46</f>
        <v>Продукт-1</v>
      </c>
      <c r="O262" s="216"/>
      <c r="P262" s="217"/>
      <c r="Q262" s="216" t="s">
        <v>26</v>
      </c>
      <c r="R262" s="3"/>
      <c r="S262" s="5"/>
      <c r="T262" s="84"/>
      <c r="U262" s="24"/>
      <c r="V262" s="3"/>
      <c r="W262" s="218">
        <f>SUM($Y262:$HA262)</f>
        <v>0</v>
      </c>
      <c r="X262" s="12"/>
      <c r="Y262" s="46"/>
      <c r="Z262" s="91"/>
      <c r="AA262" s="219">
        <f t="shared" ref="AA262:AE262" si="1084">IF(AA$8="",0,AA112-AA240)</f>
        <v>0</v>
      </c>
      <c r="AB262" s="219">
        <f t="shared" si="1084"/>
        <v>0</v>
      </c>
      <c r="AC262" s="219">
        <f t="shared" si="1084"/>
        <v>0</v>
      </c>
      <c r="AD262" s="219">
        <f t="shared" si="1084"/>
        <v>0</v>
      </c>
      <c r="AE262" s="219">
        <f t="shared" si="1084"/>
        <v>0</v>
      </c>
      <c r="AF262" s="219">
        <f t="shared" ref="AF262:CQ262" si="1085">IF(AF$8="",0,AF112-AF240)</f>
        <v>0</v>
      </c>
      <c r="AG262" s="219">
        <f t="shared" si="1085"/>
        <v>0</v>
      </c>
      <c r="AH262" s="219">
        <f t="shared" si="1085"/>
        <v>0</v>
      </c>
      <c r="AI262" s="219">
        <f t="shared" si="1085"/>
        <v>0</v>
      </c>
      <c r="AJ262" s="219">
        <f t="shared" si="1085"/>
        <v>0</v>
      </c>
      <c r="AK262" s="219">
        <f t="shared" si="1085"/>
        <v>0</v>
      </c>
      <c r="AL262" s="219">
        <f t="shared" si="1085"/>
        <v>0</v>
      </c>
      <c r="AM262" s="219">
        <f t="shared" si="1085"/>
        <v>0</v>
      </c>
      <c r="AN262" s="219">
        <f t="shared" si="1085"/>
        <v>0</v>
      </c>
      <c r="AO262" s="219">
        <f t="shared" si="1085"/>
        <v>0</v>
      </c>
      <c r="AP262" s="219">
        <f t="shared" si="1085"/>
        <v>0</v>
      </c>
      <c r="AQ262" s="219">
        <f t="shared" si="1085"/>
        <v>0</v>
      </c>
      <c r="AR262" s="219">
        <f t="shared" si="1085"/>
        <v>0</v>
      </c>
      <c r="AS262" s="219">
        <f t="shared" si="1085"/>
        <v>0</v>
      </c>
      <c r="AT262" s="219">
        <f t="shared" si="1085"/>
        <v>0</v>
      </c>
      <c r="AU262" s="219">
        <f t="shared" si="1085"/>
        <v>0</v>
      </c>
      <c r="AV262" s="219">
        <f t="shared" si="1085"/>
        <v>0</v>
      </c>
      <c r="AW262" s="219">
        <f t="shared" si="1085"/>
        <v>0</v>
      </c>
      <c r="AX262" s="219">
        <f t="shared" si="1085"/>
        <v>0</v>
      </c>
      <c r="AY262" s="219">
        <f t="shared" si="1085"/>
        <v>0</v>
      </c>
      <c r="AZ262" s="219">
        <f t="shared" si="1085"/>
        <v>0</v>
      </c>
      <c r="BA262" s="219">
        <f t="shared" si="1085"/>
        <v>0</v>
      </c>
      <c r="BB262" s="219">
        <f t="shared" si="1085"/>
        <v>0</v>
      </c>
      <c r="BC262" s="219">
        <f t="shared" si="1085"/>
        <v>0</v>
      </c>
      <c r="BD262" s="219">
        <f t="shared" si="1085"/>
        <v>0</v>
      </c>
      <c r="BE262" s="219">
        <f t="shared" si="1085"/>
        <v>0</v>
      </c>
      <c r="BF262" s="219">
        <f t="shared" si="1085"/>
        <v>0</v>
      </c>
      <c r="BG262" s="219">
        <f t="shared" si="1085"/>
        <v>0</v>
      </c>
      <c r="BH262" s="219">
        <f t="shared" si="1085"/>
        <v>0</v>
      </c>
      <c r="BI262" s="219">
        <f t="shared" si="1085"/>
        <v>0</v>
      </c>
      <c r="BJ262" s="219">
        <f t="shared" si="1085"/>
        <v>0</v>
      </c>
      <c r="BK262" s="219">
        <f t="shared" si="1085"/>
        <v>0</v>
      </c>
      <c r="BL262" s="219">
        <f t="shared" si="1085"/>
        <v>0</v>
      </c>
      <c r="BM262" s="219">
        <f t="shared" si="1085"/>
        <v>0</v>
      </c>
      <c r="BN262" s="219">
        <f t="shared" si="1085"/>
        <v>0</v>
      </c>
      <c r="BO262" s="219">
        <f t="shared" si="1085"/>
        <v>0</v>
      </c>
      <c r="BP262" s="219">
        <f t="shared" si="1085"/>
        <v>0</v>
      </c>
      <c r="BQ262" s="219">
        <f t="shared" si="1085"/>
        <v>0</v>
      </c>
      <c r="BR262" s="219">
        <f t="shared" si="1085"/>
        <v>0</v>
      </c>
      <c r="BS262" s="219">
        <f t="shared" si="1085"/>
        <v>0</v>
      </c>
      <c r="BT262" s="219">
        <f t="shared" si="1085"/>
        <v>0</v>
      </c>
      <c r="BU262" s="219">
        <f t="shared" si="1085"/>
        <v>0</v>
      </c>
      <c r="BV262" s="219">
        <f t="shared" si="1085"/>
        <v>0</v>
      </c>
      <c r="BW262" s="219">
        <f t="shared" si="1085"/>
        <v>0</v>
      </c>
      <c r="BX262" s="219">
        <f t="shared" si="1085"/>
        <v>0</v>
      </c>
      <c r="BY262" s="219">
        <f t="shared" si="1085"/>
        <v>0</v>
      </c>
      <c r="BZ262" s="219">
        <f t="shared" si="1085"/>
        <v>0</v>
      </c>
      <c r="CA262" s="219">
        <f t="shared" si="1085"/>
        <v>0</v>
      </c>
      <c r="CB262" s="219">
        <f t="shared" si="1085"/>
        <v>0</v>
      </c>
      <c r="CC262" s="219">
        <f t="shared" si="1085"/>
        <v>0</v>
      </c>
      <c r="CD262" s="219">
        <f t="shared" si="1085"/>
        <v>0</v>
      </c>
      <c r="CE262" s="219">
        <f t="shared" si="1085"/>
        <v>0</v>
      </c>
      <c r="CF262" s="219">
        <f t="shared" si="1085"/>
        <v>0</v>
      </c>
      <c r="CG262" s="219">
        <f t="shared" si="1085"/>
        <v>0</v>
      </c>
      <c r="CH262" s="219">
        <f t="shared" si="1085"/>
        <v>0</v>
      </c>
      <c r="CI262" s="219">
        <f t="shared" si="1085"/>
        <v>0</v>
      </c>
      <c r="CJ262" s="219">
        <f t="shared" si="1085"/>
        <v>0</v>
      </c>
      <c r="CK262" s="219">
        <f t="shared" si="1085"/>
        <v>0</v>
      </c>
      <c r="CL262" s="219">
        <f t="shared" si="1085"/>
        <v>0</v>
      </c>
      <c r="CM262" s="219">
        <f t="shared" si="1085"/>
        <v>0</v>
      </c>
      <c r="CN262" s="219">
        <f t="shared" si="1085"/>
        <v>0</v>
      </c>
      <c r="CO262" s="219">
        <f t="shared" si="1085"/>
        <v>0</v>
      </c>
      <c r="CP262" s="219">
        <f t="shared" si="1085"/>
        <v>0</v>
      </c>
      <c r="CQ262" s="219">
        <f t="shared" si="1085"/>
        <v>0</v>
      </c>
      <c r="CR262" s="219">
        <f t="shared" ref="CR262:DG262" si="1086">IF(CR$8="",0,CR112-CR240)</f>
        <v>0</v>
      </c>
      <c r="CS262" s="219">
        <f t="shared" si="1086"/>
        <v>0</v>
      </c>
      <c r="CT262" s="219">
        <f t="shared" si="1086"/>
        <v>0</v>
      </c>
      <c r="CU262" s="219">
        <f t="shared" si="1086"/>
        <v>0</v>
      </c>
      <c r="CV262" s="219">
        <f t="shared" si="1086"/>
        <v>0</v>
      </c>
      <c r="CW262" s="219">
        <f t="shared" si="1086"/>
        <v>0</v>
      </c>
      <c r="CX262" s="219">
        <f t="shared" si="1086"/>
        <v>0</v>
      </c>
      <c r="CY262" s="219">
        <f t="shared" si="1086"/>
        <v>0</v>
      </c>
      <c r="CZ262" s="219">
        <f t="shared" si="1086"/>
        <v>0</v>
      </c>
      <c r="DA262" s="219">
        <f t="shared" si="1086"/>
        <v>0</v>
      </c>
      <c r="DB262" s="219">
        <f t="shared" si="1086"/>
        <v>0</v>
      </c>
      <c r="DC262" s="219">
        <f t="shared" si="1086"/>
        <v>0</v>
      </c>
      <c r="DD262" s="219">
        <f t="shared" si="1086"/>
        <v>0</v>
      </c>
      <c r="DE262" s="219">
        <f t="shared" si="1086"/>
        <v>0</v>
      </c>
      <c r="DF262" s="219">
        <f t="shared" si="1086"/>
        <v>0</v>
      </c>
      <c r="DG262" s="219">
        <f t="shared" si="1086"/>
        <v>0</v>
      </c>
      <c r="DH262" s="219">
        <f t="shared" ref="DH262:FS262" si="1087">IF(DH$8="",0,DH112-DH240)</f>
        <v>0</v>
      </c>
      <c r="DI262" s="219">
        <f t="shared" si="1087"/>
        <v>0</v>
      </c>
      <c r="DJ262" s="219">
        <f t="shared" si="1087"/>
        <v>0</v>
      </c>
      <c r="DK262" s="219">
        <f t="shared" si="1087"/>
        <v>0</v>
      </c>
      <c r="DL262" s="219">
        <f t="shared" si="1087"/>
        <v>0</v>
      </c>
      <c r="DM262" s="219">
        <f t="shared" si="1087"/>
        <v>0</v>
      </c>
      <c r="DN262" s="219">
        <f t="shared" si="1087"/>
        <v>0</v>
      </c>
      <c r="DO262" s="219">
        <f t="shared" si="1087"/>
        <v>0</v>
      </c>
      <c r="DP262" s="219">
        <f t="shared" si="1087"/>
        <v>0</v>
      </c>
      <c r="DQ262" s="219">
        <f t="shared" si="1087"/>
        <v>0</v>
      </c>
      <c r="DR262" s="219">
        <f t="shared" si="1087"/>
        <v>0</v>
      </c>
      <c r="DS262" s="219">
        <f t="shared" si="1087"/>
        <v>0</v>
      </c>
      <c r="DT262" s="219">
        <f t="shared" si="1087"/>
        <v>0</v>
      </c>
      <c r="DU262" s="219">
        <f t="shared" si="1087"/>
        <v>0</v>
      </c>
      <c r="DV262" s="219">
        <f t="shared" si="1087"/>
        <v>0</v>
      </c>
      <c r="DW262" s="219">
        <f t="shared" si="1087"/>
        <v>0</v>
      </c>
      <c r="DX262" s="219">
        <f t="shared" si="1087"/>
        <v>0</v>
      </c>
      <c r="DY262" s="219">
        <f t="shared" si="1087"/>
        <v>0</v>
      </c>
      <c r="DZ262" s="219">
        <f t="shared" si="1087"/>
        <v>0</v>
      </c>
      <c r="EA262" s="219">
        <f t="shared" si="1087"/>
        <v>0</v>
      </c>
      <c r="EB262" s="219">
        <f t="shared" si="1087"/>
        <v>0</v>
      </c>
      <c r="EC262" s="219">
        <f t="shared" si="1087"/>
        <v>0</v>
      </c>
      <c r="ED262" s="219">
        <f t="shared" si="1087"/>
        <v>0</v>
      </c>
      <c r="EE262" s="219">
        <f t="shared" si="1087"/>
        <v>0</v>
      </c>
      <c r="EF262" s="219">
        <f t="shared" si="1087"/>
        <v>0</v>
      </c>
      <c r="EG262" s="219">
        <f t="shared" si="1087"/>
        <v>0</v>
      </c>
      <c r="EH262" s="219">
        <f t="shared" si="1087"/>
        <v>0</v>
      </c>
      <c r="EI262" s="219">
        <f t="shared" si="1087"/>
        <v>0</v>
      </c>
      <c r="EJ262" s="219">
        <f t="shared" si="1087"/>
        <v>0</v>
      </c>
      <c r="EK262" s="219">
        <f t="shared" si="1087"/>
        <v>0</v>
      </c>
      <c r="EL262" s="219">
        <f t="shared" si="1087"/>
        <v>0</v>
      </c>
      <c r="EM262" s="219">
        <f t="shared" si="1087"/>
        <v>0</v>
      </c>
      <c r="EN262" s="219">
        <f t="shared" si="1087"/>
        <v>0</v>
      </c>
      <c r="EO262" s="219">
        <f t="shared" si="1087"/>
        <v>0</v>
      </c>
      <c r="EP262" s="219">
        <f t="shared" si="1087"/>
        <v>0</v>
      </c>
      <c r="EQ262" s="219">
        <f t="shared" si="1087"/>
        <v>0</v>
      </c>
      <c r="ER262" s="219">
        <f t="shared" si="1087"/>
        <v>0</v>
      </c>
      <c r="ES262" s="219">
        <f t="shared" si="1087"/>
        <v>0</v>
      </c>
      <c r="ET262" s="219">
        <f t="shared" si="1087"/>
        <v>0</v>
      </c>
      <c r="EU262" s="219">
        <f t="shared" si="1087"/>
        <v>0</v>
      </c>
      <c r="EV262" s="219">
        <f t="shared" si="1087"/>
        <v>0</v>
      </c>
      <c r="EW262" s="219">
        <f t="shared" si="1087"/>
        <v>0</v>
      </c>
      <c r="EX262" s="219">
        <f t="shared" si="1087"/>
        <v>0</v>
      </c>
      <c r="EY262" s="219">
        <f t="shared" si="1087"/>
        <v>0</v>
      </c>
      <c r="EZ262" s="219">
        <f t="shared" si="1087"/>
        <v>0</v>
      </c>
      <c r="FA262" s="219">
        <f t="shared" si="1087"/>
        <v>0</v>
      </c>
      <c r="FB262" s="219">
        <f t="shared" si="1087"/>
        <v>0</v>
      </c>
      <c r="FC262" s="219">
        <f t="shared" si="1087"/>
        <v>0</v>
      </c>
      <c r="FD262" s="219">
        <f t="shared" si="1087"/>
        <v>0</v>
      </c>
      <c r="FE262" s="219">
        <f t="shared" si="1087"/>
        <v>0</v>
      </c>
      <c r="FF262" s="219">
        <f t="shared" si="1087"/>
        <v>0</v>
      </c>
      <c r="FG262" s="219">
        <f t="shared" si="1087"/>
        <v>0</v>
      </c>
      <c r="FH262" s="219">
        <f t="shared" si="1087"/>
        <v>0</v>
      </c>
      <c r="FI262" s="219">
        <f t="shared" si="1087"/>
        <v>0</v>
      </c>
      <c r="FJ262" s="219">
        <f t="shared" si="1087"/>
        <v>0</v>
      </c>
      <c r="FK262" s="219">
        <f t="shared" si="1087"/>
        <v>0</v>
      </c>
      <c r="FL262" s="219">
        <f t="shared" si="1087"/>
        <v>0</v>
      </c>
      <c r="FM262" s="219">
        <f t="shared" si="1087"/>
        <v>0</v>
      </c>
      <c r="FN262" s="219">
        <f t="shared" si="1087"/>
        <v>0</v>
      </c>
      <c r="FO262" s="219">
        <f t="shared" si="1087"/>
        <v>0</v>
      </c>
      <c r="FP262" s="219">
        <f t="shared" si="1087"/>
        <v>0</v>
      </c>
      <c r="FQ262" s="219">
        <f t="shared" si="1087"/>
        <v>0</v>
      </c>
      <c r="FR262" s="219">
        <f t="shared" si="1087"/>
        <v>0</v>
      </c>
      <c r="FS262" s="219">
        <f t="shared" si="1087"/>
        <v>0</v>
      </c>
      <c r="FT262" s="219">
        <f t="shared" ref="FT262:GZ262" si="1088">IF(FT$8="",0,FT112-FT240)</f>
        <v>0</v>
      </c>
      <c r="FU262" s="219">
        <f t="shared" si="1088"/>
        <v>0</v>
      </c>
      <c r="FV262" s="219">
        <f t="shared" si="1088"/>
        <v>0</v>
      </c>
      <c r="FW262" s="219">
        <f t="shared" si="1088"/>
        <v>0</v>
      </c>
      <c r="FX262" s="219">
        <f t="shared" si="1088"/>
        <v>0</v>
      </c>
      <c r="FY262" s="219">
        <f t="shared" si="1088"/>
        <v>0</v>
      </c>
      <c r="FZ262" s="219">
        <f t="shared" si="1088"/>
        <v>0</v>
      </c>
      <c r="GA262" s="219">
        <f t="shared" si="1088"/>
        <v>0</v>
      </c>
      <c r="GB262" s="219">
        <f t="shared" si="1088"/>
        <v>0</v>
      </c>
      <c r="GC262" s="219">
        <f t="shared" si="1088"/>
        <v>0</v>
      </c>
      <c r="GD262" s="219">
        <f t="shared" si="1088"/>
        <v>0</v>
      </c>
      <c r="GE262" s="219">
        <f t="shared" si="1088"/>
        <v>0</v>
      </c>
      <c r="GF262" s="219">
        <f t="shared" si="1088"/>
        <v>0</v>
      </c>
      <c r="GG262" s="219">
        <f t="shared" si="1088"/>
        <v>0</v>
      </c>
      <c r="GH262" s="219">
        <f t="shared" si="1088"/>
        <v>0</v>
      </c>
      <c r="GI262" s="219">
        <f t="shared" si="1088"/>
        <v>0</v>
      </c>
      <c r="GJ262" s="219">
        <f t="shared" si="1088"/>
        <v>0</v>
      </c>
      <c r="GK262" s="219">
        <f t="shared" si="1088"/>
        <v>0</v>
      </c>
      <c r="GL262" s="219">
        <f t="shared" si="1088"/>
        <v>0</v>
      </c>
      <c r="GM262" s="219">
        <f t="shared" si="1088"/>
        <v>0</v>
      </c>
      <c r="GN262" s="219">
        <f t="shared" si="1088"/>
        <v>0</v>
      </c>
      <c r="GO262" s="219">
        <f t="shared" si="1088"/>
        <v>0</v>
      </c>
      <c r="GP262" s="219">
        <f t="shared" si="1088"/>
        <v>0</v>
      </c>
      <c r="GQ262" s="219">
        <f t="shared" si="1088"/>
        <v>0</v>
      </c>
      <c r="GR262" s="219">
        <f t="shared" si="1088"/>
        <v>0</v>
      </c>
      <c r="GS262" s="219">
        <f t="shared" si="1088"/>
        <v>0</v>
      </c>
      <c r="GT262" s="219">
        <f t="shared" si="1088"/>
        <v>0</v>
      </c>
      <c r="GU262" s="219">
        <f t="shared" si="1088"/>
        <v>0</v>
      </c>
      <c r="GV262" s="219">
        <f t="shared" si="1088"/>
        <v>0</v>
      </c>
      <c r="GW262" s="219">
        <f t="shared" si="1088"/>
        <v>0</v>
      </c>
      <c r="GX262" s="219">
        <f t="shared" si="1088"/>
        <v>0</v>
      </c>
      <c r="GY262" s="219">
        <f t="shared" si="1088"/>
        <v>0</v>
      </c>
      <c r="GZ262" s="219">
        <f t="shared" si="1088"/>
        <v>0</v>
      </c>
      <c r="HA262" s="3"/>
      <c r="HB262" s="3"/>
    </row>
    <row r="263" spans="1:210" s="4" customFormat="1">
      <c r="A263" s="3"/>
      <c r="B263" s="196"/>
      <c r="C263" s="3"/>
      <c r="D263" s="3"/>
      <c r="E263" s="9" t="s">
        <v>135</v>
      </c>
      <c r="F263" s="51"/>
      <c r="G263" s="250"/>
      <c r="H263" s="278" t="str">
        <f>$H$36</f>
        <v>Финпоток от продаж накопительным итогом</v>
      </c>
      <c r="I263" s="278"/>
      <c r="J263" s="278"/>
      <c r="K263" s="278"/>
      <c r="L263" s="278"/>
      <c r="M263" s="172"/>
      <c r="N263" s="278" t="str">
        <f>N46</f>
        <v>Продукт-1</v>
      </c>
      <c r="O263" s="278"/>
      <c r="P263" s="172"/>
      <c r="Q263" s="278" t="s">
        <v>26</v>
      </c>
      <c r="R263" s="278"/>
      <c r="S263" s="172"/>
      <c r="T263" s="279"/>
      <c r="U263" s="280"/>
      <c r="V263" s="278"/>
      <c r="W263" s="284"/>
      <c r="X263" s="281"/>
      <c r="Y263" s="282"/>
      <c r="Z263" s="91"/>
      <c r="AA263" s="92">
        <f>IF(AA$8="",0,Z263+AA262)</f>
        <v>0</v>
      </c>
      <c r="AB263" s="92">
        <f t="shared" ref="AB263:AD263" si="1089">IF(AB$8="",0,AA263+AB262)</f>
        <v>0</v>
      </c>
      <c r="AC263" s="92">
        <f t="shared" si="1089"/>
        <v>0</v>
      </c>
      <c r="AD263" s="92">
        <f t="shared" si="1089"/>
        <v>0</v>
      </c>
      <c r="AE263" s="92">
        <f t="shared" ref="AE263" si="1090">IF(AE$8="",0,AD263+AE262)</f>
        <v>0</v>
      </c>
      <c r="AF263" s="92">
        <f t="shared" ref="AF263" si="1091">IF(AF$8="",0,AE263+AF262)</f>
        <v>0</v>
      </c>
      <c r="AG263" s="92">
        <f t="shared" ref="AG263" si="1092">IF(AG$8="",0,AF263+AG262)</f>
        <v>0</v>
      </c>
      <c r="AH263" s="92">
        <f t="shared" ref="AH263" si="1093">IF(AH$8="",0,AG263+AH262)</f>
        <v>0</v>
      </c>
      <c r="AI263" s="92">
        <f t="shared" ref="AI263" si="1094">IF(AI$8="",0,AH263+AI262)</f>
        <v>0</v>
      </c>
      <c r="AJ263" s="92">
        <f t="shared" ref="AJ263" si="1095">IF(AJ$8="",0,AI263+AJ262)</f>
        <v>0</v>
      </c>
      <c r="AK263" s="92">
        <f t="shared" ref="AK263" si="1096">IF(AK$8="",0,AJ263+AK262)</f>
        <v>0</v>
      </c>
      <c r="AL263" s="92">
        <f t="shared" ref="AL263" si="1097">IF(AL$8="",0,AK263+AL262)</f>
        <v>0</v>
      </c>
      <c r="AM263" s="92">
        <f t="shared" ref="AM263" si="1098">IF(AM$8="",0,AL263+AM262)</f>
        <v>0</v>
      </c>
      <c r="AN263" s="92">
        <f t="shared" ref="AN263" si="1099">IF(AN$8="",0,AM263+AN262)</f>
        <v>0</v>
      </c>
      <c r="AO263" s="92">
        <f t="shared" ref="AO263" si="1100">IF(AO$8="",0,AN263+AO262)</f>
        <v>0</v>
      </c>
      <c r="AP263" s="92">
        <f t="shared" ref="AP263" si="1101">IF(AP$8="",0,AO263+AP262)</f>
        <v>0</v>
      </c>
      <c r="AQ263" s="92">
        <f t="shared" ref="AQ263" si="1102">IF(AQ$8="",0,AP263+AQ262)</f>
        <v>0</v>
      </c>
      <c r="AR263" s="92">
        <f t="shared" ref="AR263" si="1103">IF(AR$8="",0,AQ263+AR262)</f>
        <v>0</v>
      </c>
      <c r="AS263" s="92">
        <f t="shared" ref="AS263" si="1104">IF(AS$8="",0,AR263+AS262)</f>
        <v>0</v>
      </c>
      <c r="AT263" s="92">
        <f t="shared" ref="AT263" si="1105">IF(AT$8="",0,AS263+AT262)</f>
        <v>0</v>
      </c>
      <c r="AU263" s="92">
        <f t="shared" ref="AU263" si="1106">IF(AU$8="",0,AT263+AU262)</f>
        <v>0</v>
      </c>
      <c r="AV263" s="92">
        <f t="shared" ref="AV263" si="1107">IF(AV$8="",0,AU263+AV262)</f>
        <v>0</v>
      </c>
      <c r="AW263" s="92">
        <f t="shared" ref="AW263" si="1108">IF(AW$8="",0,AV263+AW262)</f>
        <v>0</v>
      </c>
      <c r="AX263" s="92">
        <f t="shared" ref="AX263" si="1109">IF(AX$8="",0,AW263+AX262)</f>
        <v>0</v>
      </c>
      <c r="AY263" s="92">
        <f t="shared" ref="AY263" si="1110">IF(AY$8="",0,AX263+AY262)</f>
        <v>0</v>
      </c>
      <c r="AZ263" s="92">
        <f t="shared" ref="AZ263" si="1111">IF(AZ$8="",0,AY263+AZ262)</f>
        <v>0</v>
      </c>
      <c r="BA263" s="92">
        <f t="shared" ref="BA263" si="1112">IF(BA$8="",0,AZ263+BA262)</f>
        <v>0</v>
      </c>
      <c r="BB263" s="92">
        <f t="shared" ref="BB263" si="1113">IF(BB$8="",0,BA263+BB262)</f>
        <v>0</v>
      </c>
      <c r="BC263" s="92">
        <f t="shared" ref="BC263" si="1114">IF(BC$8="",0,BB263+BC262)</f>
        <v>0</v>
      </c>
      <c r="BD263" s="92">
        <f t="shared" ref="BD263" si="1115">IF(BD$8="",0,BC263+BD262)</f>
        <v>0</v>
      </c>
      <c r="BE263" s="92">
        <f t="shared" ref="BE263" si="1116">IF(BE$8="",0,BD263+BE262)</f>
        <v>0</v>
      </c>
      <c r="BF263" s="92">
        <f t="shared" ref="BF263" si="1117">IF(BF$8="",0,BE263+BF262)</f>
        <v>0</v>
      </c>
      <c r="BG263" s="92">
        <f t="shared" ref="BG263" si="1118">IF(BG$8="",0,BF263+BG262)</f>
        <v>0</v>
      </c>
      <c r="BH263" s="92">
        <f t="shared" ref="BH263" si="1119">IF(BH$8="",0,BG263+BH262)</f>
        <v>0</v>
      </c>
      <c r="BI263" s="92">
        <f t="shared" ref="BI263" si="1120">IF(BI$8="",0,BH263+BI262)</f>
        <v>0</v>
      </c>
      <c r="BJ263" s="92">
        <f t="shared" ref="BJ263" si="1121">IF(BJ$8="",0,BI263+BJ262)</f>
        <v>0</v>
      </c>
      <c r="BK263" s="92">
        <f t="shared" ref="BK263" si="1122">IF(BK$8="",0,BJ263+BK262)</f>
        <v>0</v>
      </c>
      <c r="BL263" s="92">
        <f t="shared" ref="BL263" si="1123">IF(BL$8="",0,BK263+BL262)</f>
        <v>0</v>
      </c>
      <c r="BM263" s="92">
        <f t="shared" ref="BM263" si="1124">IF(BM$8="",0,BL263+BM262)</f>
        <v>0</v>
      </c>
      <c r="BN263" s="92">
        <f t="shared" ref="BN263" si="1125">IF(BN$8="",0,BM263+BN262)</f>
        <v>0</v>
      </c>
      <c r="BO263" s="92">
        <f t="shared" ref="BO263" si="1126">IF(BO$8="",0,BN263+BO262)</f>
        <v>0</v>
      </c>
      <c r="BP263" s="92">
        <f t="shared" ref="BP263" si="1127">IF(BP$8="",0,BO263+BP262)</f>
        <v>0</v>
      </c>
      <c r="BQ263" s="92">
        <f t="shared" ref="BQ263" si="1128">IF(BQ$8="",0,BP263+BQ262)</f>
        <v>0</v>
      </c>
      <c r="BR263" s="92">
        <f t="shared" ref="BR263" si="1129">IF(BR$8="",0,BQ263+BR262)</f>
        <v>0</v>
      </c>
      <c r="BS263" s="92">
        <f t="shared" ref="BS263" si="1130">IF(BS$8="",0,BR263+BS262)</f>
        <v>0</v>
      </c>
      <c r="BT263" s="92">
        <f t="shared" ref="BT263" si="1131">IF(BT$8="",0,BS263+BT262)</f>
        <v>0</v>
      </c>
      <c r="BU263" s="92">
        <f t="shared" ref="BU263" si="1132">IF(BU$8="",0,BT263+BU262)</f>
        <v>0</v>
      </c>
      <c r="BV263" s="92">
        <f t="shared" ref="BV263" si="1133">IF(BV$8="",0,BU263+BV262)</f>
        <v>0</v>
      </c>
      <c r="BW263" s="92">
        <f t="shared" ref="BW263" si="1134">IF(BW$8="",0,BV263+BW262)</f>
        <v>0</v>
      </c>
      <c r="BX263" s="92">
        <f t="shared" ref="BX263" si="1135">IF(BX$8="",0,BW263+BX262)</f>
        <v>0</v>
      </c>
      <c r="BY263" s="92">
        <f t="shared" ref="BY263" si="1136">IF(BY$8="",0,BX263+BY262)</f>
        <v>0</v>
      </c>
      <c r="BZ263" s="92">
        <f t="shared" ref="BZ263" si="1137">IF(BZ$8="",0,BY263+BZ262)</f>
        <v>0</v>
      </c>
      <c r="CA263" s="92">
        <f t="shared" ref="CA263" si="1138">IF(CA$8="",0,BZ263+CA262)</f>
        <v>0</v>
      </c>
      <c r="CB263" s="92">
        <f t="shared" ref="CB263" si="1139">IF(CB$8="",0,CA263+CB262)</f>
        <v>0</v>
      </c>
      <c r="CC263" s="92">
        <f t="shared" ref="CC263" si="1140">IF(CC$8="",0,CB263+CC262)</f>
        <v>0</v>
      </c>
      <c r="CD263" s="92">
        <f t="shared" ref="CD263" si="1141">IF(CD$8="",0,CC263+CD262)</f>
        <v>0</v>
      </c>
      <c r="CE263" s="92">
        <f t="shared" ref="CE263" si="1142">IF(CE$8="",0,CD263+CE262)</f>
        <v>0</v>
      </c>
      <c r="CF263" s="92">
        <f t="shared" ref="CF263" si="1143">IF(CF$8="",0,CE263+CF262)</f>
        <v>0</v>
      </c>
      <c r="CG263" s="92">
        <f t="shared" ref="CG263" si="1144">IF(CG$8="",0,CF263+CG262)</f>
        <v>0</v>
      </c>
      <c r="CH263" s="92">
        <f t="shared" ref="CH263" si="1145">IF(CH$8="",0,CG263+CH262)</f>
        <v>0</v>
      </c>
      <c r="CI263" s="92">
        <f t="shared" ref="CI263" si="1146">IF(CI$8="",0,CH263+CI262)</f>
        <v>0</v>
      </c>
      <c r="CJ263" s="92">
        <f t="shared" ref="CJ263" si="1147">IF(CJ$8="",0,CI263+CJ262)</f>
        <v>0</v>
      </c>
      <c r="CK263" s="92">
        <f t="shared" ref="CK263" si="1148">IF(CK$8="",0,CJ263+CK262)</f>
        <v>0</v>
      </c>
      <c r="CL263" s="92">
        <f t="shared" ref="CL263" si="1149">IF(CL$8="",0,CK263+CL262)</f>
        <v>0</v>
      </c>
      <c r="CM263" s="92">
        <f t="shared" ref="CM263" si="1150">IF(CM$8="",0,CL263+CM262)</f>
        <v>0</v>
      </c>
      <c r="CN263" s="92">
        <f t="shared" ref="CN263" si="1151">IF(CN$8="",0,CM263+CN262)</f>
        <v>0</v>
      </c>
      <c r="CO263" s="92">
        <f t="shared" ref="CO263" si="1152">IF(CO$8="",0,CN263+CO262)</f>
        <v>0</v>
      </c>
      <c r="CP263" s="92">
        <f t="shared" ref="CP263" si="1153">IF(CP$8="",0,CO263+CP262)</f>
        <v>0</v>
      </c>
      <c r="CQ263" s="92">
        <f t="shared" ref="CQ263" si="1154">IF(CQ$8="",0,CP263+CQ262)</f>
        <v>0</v>
      </c>
      <c r="CR263" s="92">
        <f t="shared" ref="CR263" si="1155">IF(CR$8="",0,CQ263+CR262)</f>
        <v>0</v>
      </c>
      <c r="CS263" s="92">
        <f t="shared" ref="CS263" si="1156">IF(CS$8="",0,CR263+CS262)</f>
        <v>0</v>
      </c>
      <c r="CT263" s="92">
        <f t="shared" ref="CT263" si="1157">IF(CT$8="",0,CS263+CT262)</f>
        <v>0</v>
      </c>
      <c r="CU263" s="92">
        <f t="shared" ref="CU263" si="1158">IF(CU$8="",0,CT263+CU262)</f>
        <v>0</v>
      </c>
      <c r="CV263" s="92">
        <f t="shared" ref="CV263" si="1159">IF(CV$8="",0,CU263+CV262)</f>
        <v>0</v>
      </c>
      <c r="CW263" s="92">
        <f t="shared" ref="CW263" si="1160">IF(CW$8="",0,CV263+CW262)</f>
        <v>0</v>
      </c>
      <c r="CX263" s="92">
        <f t="shared" ref="CX263" si="1161">IF(CX$8="",0,CW263+CX262)</f>
        <v>0</v>
      </c>
      <c r="CY263" s="92">
        <f t="shared" ref="CY263" si="1162">IF(CY$8="",0,CX263+CY262)</f>
        <v>0</v>
      </c>
      <c r="CZ263" s="92">
        <f t="shared" ref="CZ263" si="1163">IF(CZ$8="",0,CY263+CZ262)</f>
        <v>0</v>
      </c>
      <c r="DA263" s="92">
        <f t="shared" ref="DA263" si="1164">IF(DA$8="",0,CZ263+DA262)</f>
        <v>0</v>
      </c>
      <c r="DB263" s="92">
        <f t="shared" ref="DB263" si="1165">IF(DB$8="",0,DA263+DB262)</f>
        <v>0</v>
      </c>
      <c r="DC263" s="92">
        <f t="shared" ref="DC263" si="1166">IF(DC$8="",0,DB263+DC262)</f>
        <v>0</v>
      </c>
      <c r="DD263" s="92">
        <f t="shared" ref="DD263" si="1167">IF(DD$8="",0,DC263+DD262)</f>
        <v>0</v>
      </c>
      <c r="DE263" s="92">
        <f t="shared" ref="DE263" si="1168">IF(DE$8="",0,DD263+DE262)</f>
        <v>0</v>
      </c>
      <c r="DF263" s="92">
        <f t="shared" ref="DF263" si="1169">IF(DF$8="",0,DE263+DF262)</f>
        <v>0</v>
      </c>
      <c r="DG263" s="92">
        <f t="shared" ref="DG263" si="1170">IF(DG$8="",0,DF263+DG262)</f>
        <v>0</v>
      </c>
      <c r="DH263" s="92">
        <f t="shared" ref="DH263" si="1171">IF(DH$8="",0,DG263+DH262)</f>
        <v>0</v>
      </c>
      <c r="DI263" s="92">
        <f t="shared" ref="DI263" si="1172">IF(DI$8="",0,DH263+DI262)</f>
        <v>0</v>
      </c>
      <c r="DJ263" s="92">
        <f t="shared" ref="DJ263" si="1173">IF(DJ$8="",0,DI263+DJ262)</f>
        <v>0</v>
      </c>
      <c r="DK263" s="92">
        <f t="shared" ref="DK263" si="1174">IF(DK$8="",0,DJ263+DK262)</f>
        <v>0</v>
      </c>
      <c r="DL263" s="92">
        <f t="shared" ref="DL263" si="1175">IF(DL$8="",0,DK263+DL262)</f>
        <v>0</v>
      </c>
      <c r="DM263" s="92">
        <f t="shared" ref="DM263" si="1176">IF(DM$8="",0,DL263+DM262)</f>
        <v>0</v>
      </c>
      <c r="DN263" s="92">
        <f t="shared" ref="DN263" si="1177">IF(DN$8="",0,DM263+DN262)</f>
        <v>0</v>
      </c>
      <c r="DO263" s="92">
        <f t="shared" ref="DO263" si="1178">IF(DO$8="",0,DN263+DO262)</f>
        <v>0</v>
      </c>
      <c r="DP263" s="92">
        <f t="shared" ref="DP263" si="1179">IF(DP$8="",0,DO263+DP262)</f>
        <v>0</v>
      </c>
      <c r="DQ263" s="92">
        <f t="shared" ref="DQ263" si="1180">IF(DQ$8="",0,DP263+DQ262)</f>
        <v>0</v>
      </c>
      <c r="DR263" s="92">
        <f t="shared" ref="DR263" si="1181">IF(DR$8="",0,DQ263+DR262)</f>
        <v>0</v>
      </c>
      <c r="DS263" s="92">
        <f t="shared" ref="DS263" si="1182">IF(DS$8="",0,DR263+DS262)</f>
        <v>0</v>
      </c>
      <c r="DT263" s="92">
        <f t="shared" ref="DT263" si="1183">IF(DT$8="",0,DS263+DT262)</f>
        <v>0</v>
      </c>
      <c r="DU263" s="92">
        <f t="shared" ref="DU263" si="1184">IF(DU$8="",0,DT263+DU262)</f>
        <v>0</v>
      </c>
      <c r="DV263" s="92">
        <f t="shared" ref="DV263" si="1185">IF(DV$8="",0,DU263+DV262)</f>
        <v>0</v>
      </c>
      <c r="DW263" s="92">
        <f t="shared" ref="DW263" si="1186">IF(DW$8="",0,DV263+DW262)</f>
        <v>0</v>
      </c>
      <c r="DX263" s="92">
        <f t="shared" ref="DX263" si="1187">IF(DX$8="",0,DW263+DX262)</f>
        <v>0</v>
      </c>
      <c r="DY263" s="92">
        <f t="shared" ref="DY263" si="1188">IF(DY$8="",0,DX263+DY262)</f>
        <v>0</v>
      </c>
      <c r="DZ263" s="92">
        <f t="shared" ref="DZ263" si="1189">IF(DZ$8="",0,DY263+DZ262)</f>
        <v>0</v>
      </c>
      <c r="EA263" s="92">
        <f t="shared" ref="EA263" si="1190">IF(EA$8="",0,DZ263+EA262)</f>
        <v>0</v>
      </c>
      <c r="EB263" s="92">
        <f t="shared" ref="EB263" si="1191">IF(EB$8="",0,EA263+EB262)</f>
        <v>0</v>
      </c>
      <c r="EC263" s="92">
        <f t="shared" ref="EC263" si="1192">IF(EC$8="",0,EB263+EC262)</f>
        <v>0</v>
      </c>
      <c r="ED263" s="92">
        <f t="shared" ref="ED263" si="1193">IF(ED$8="",0,EC263+ED262)</f>
        <v>0</v>
      </c>
      <c r="EE263" s="92">
        <f t="shared" ref="EE263" si="1194">IF(EE$8="",0,ED263+EE262)</f>
        <v>0</v>
      </c>
      <c r="EF263" s="92">
        <f t="shared" ref="EF263" si="1195">IF(EF$8="",0,EE263+EF262)</f>
        <v>0</v>
      </c>
      <c r="EG263" s="92">
        <f t="shared" ref="EG263" si="1196">IF(EG$8="",0,EF263+EG262)</f>
        <v>0</v>
      </c>
      <c r="EH263" s="92">
        <f t="shared" ref="EH263" si="1197">IF(EH$8="",0,EG263+EH262)</f>
        <v>0</v>
      </c>
      <c r="EI263" s="92">
        <f t="shared" ref="EI263" si="1198">IF(EI$8="",0,EH263+EI262)</f>
        <v>0</v>
      </c>
      <c r="EJ263" s="92">
        <f t="shared" ref="EJ263" si="1199">IF(EJ$8="",0,EI263+EJ262)</f>
        <v>0</v>
      </c>
      <c r="EK263" s="92">
        <f t="shared" ref="EK263" si="1200">IF(EK$8="",0,EJ263+EK262)</f>
        <v>0</v>
      </c>
      <c r="EL263" s="92">
        <f t="shared" ref="EL263" si="1201">IF(EL$8="",0,EK263+EL262)</f>
        <v>0</v>
      </c>
      <c r="EM263" s="92">
        <f t="shared" ref="EM263" si="1202">IF(EM$8="",0,EL263+EM262)</f>
        <v>0</v>
      </c>
      <c r="EN263" s="92">
        <f t="shared" ref="EN263" si="1203">IF(EN$8="",0,EM263+EN262)</f>
        <v>0</v>
      </c>
      <c r="EO263" s="92">
        <f t="shared" ref="EO263" si="1204">IF(EO$8="",0,EN263+EO262)</f>
        <v>0</v>
      </c>
      <c r="EP263" s="92">
        <f t="shared" ref="EP263" si="1205">IF(EP$8="",0,EO263+EP262)</f>
        <v>0</v>
      </c>
      <c r="EQ263" s="92">
        <f t="shared" ref="EQ263" si="1206">IF(EQ$8="",0,EP263+EQ262)</f>
        <v>0</v>
      </c>
      <c r="ER263" s="92">
        <f t="shared" ref="ER263" si="1207">IF(ER$8="",0,EQ263+ER262)</f>
        <v>0</v>
      </c>
      <c r="ES263" s="92">
        <f t="shared" ref="ES263" si="1208">IF(ES$8="",0,ER263+ES262)</f>
        <v>0</v>
      </c>
      <c r="ET263" s="92">
        <f t="shared" ref="ET263" si="1209">IF(ET$8="",0,ES263+ET262)</f>
        <v>0</v>
      </c>
      <c r="EU263" s="92">
        <f t="shared" ref="EU263" si="1210">IF(EU$8="",0,ET263+EU262)</f>
        <v>0</v>
      </c>
      <c r="EV263" s="92">
        <f t="shared" ref="EV263" si="1211">IF(EV$8="",0,EU263+EV262)</f>
        <v>0</v>
      </c>
      <c r="EW263" s="92">
        <f t="shared" ref="EW263" si="1212">IF(EW$8="",0,EV263+EW262)</f>
        <v>0</v>
      </c>
      <c r="EX263" s="92">
        <f t="shared" ref="EX263" si="1213">IF(EX$8="",0,EW263+EX262)</f>
        <v>0</v>
      </c>
      <c r="EY263" s="92">
        <f t="shared" ref="EY263" si="1214">IF(EY$8="",0,EX263+EY262)</f>
        <v>0</v>
      </c>
      <c r="EZ263" s="92">
        <f t="shared" ref="EZ263" si="1215">IF(EZ$8="",0,EY263+EZ262)</f>
        <v>0</v>
      </c>
      <c r="FA263" s="92">
        <f t="shared" ref="FA263" si="1216">IF(FA$8="",0,EZ263+FA262)</f>
        <v>0</v>
      </c>
      <c r="FB263" s="92">
        <f t="shared" ref="FB263" si="1217">IF(FB$8="",0,FA263+FB262)</f>
        <v>0</v>
      </c>
      <c r="FC263" s="92">
        <f t="shared" ref="FC263" si="1218">IF(FC$8="",0,FB263+FC262)</f>
        <v>0</v>
      </c>
      <c r="FD263" s="92">
        <f t="shared" ref="FD263" si="1219">IF(FD$8="",0,FC263+FD262)</f>
        <v>0</v>
      </c>
      <c r="FE263" s="92">
        <f t="shared" ref="FE263" si="1220">IF(FE$8="",0,FD263+FE262)</f>
        <v>0</v>
      </c>
      <c r="FF263" s="92">
        <f t="shared" ref="FF263" si="1221">IF(FF$8="",0,FE263+FF262)</f>
        <v>0</v>
      </c>
      <c r="FG263" s="92">
        <f t="shared" ref="FG263" si="1222">IF(FG$8="",0,FF263+FG262)</f>
        <v>0</v>
      </c>
      <c r="FH263" s="92">
        <f t="shared" ref="FH263" si="1223">IF(FH$8="",0,FG263+FH262)</f>
        <v>0</v>
      </c>
      <c r="FI263" s="92">
        <f t="shared" ref="FI263" si="1224">IF(FI$8="",0,FH263+FI262)</f>
        <v>0</v>
      </c>
      <c r="FJ263" s="92">
        <f t="shared" ref="FJ263" si="1225">IF(FJ$8="",0,FI263+FJ262)</f>
        <v>0</v>
      </c>
      <c r="FK263" s="92">
        <f t="shared" ref="FK263" si="1226">IF(FK$8="",0,FJ263+FK262)</f>
        <v>0</v>
      </c>
      <c r="FL263" s="92">
        <f t="shared" ref="FL263" si="1227">IF(FL$8="",0,FK263+FL262)</f>
        <v>0</v>
      </c>
      <c r="FM263" s="92">
        <f t="shared" ref="FM263" si="1228">IF(FM$8="",0,FL263+FM262)</f>
        <v>0</v>
      </c>
      <c r="FN263" s="92">
        <f t="shared" ref="FN263" si="1229">IF(FN$8="",0,FM263+FN262)</f>
        <v>0</v>
      </c>
      <c r="FO263" s="92">
        <f t="shared" ref="FO263" si="1230">IF(FO$8="",0,FN263+FO262)</f>
        <v>0</v>
      </c>
      <c r="FP263" s="92">
        <f t="shared" ref="FP263" si="1231">IF(FP$8="",0,FO263+FP262)</f>
        <v>0</v>
      </c>
      <c r="FQ263" s="92">
        <f t="shared" ref="FQ263" si="1232">IF(FQ$8="",0,FP263+FQ262)</f>
        <v>0</v>
      </c>
      <c r="FR263" s="92">
        <f t="shared" ref="FR263" si="1233">IF(FR$8="",0,FQ263+FR262)</f>
        <v>0</v>
      </c>
      <c r="FS263" s="92">
        <f t="shared" ref="FS263" si="1234">IF(FS$8="",0,FR263+FS262)</f>
        <v>0</v>
      </c>
      <c r="FT263" s="92">
        <f t="shared" ref="FT263" si="1235">IF(FT$8="",0,FS263+FT262)</f>
        <v>0</v>
      </c>
      <c r="FU263" s="92">
        <f t="shared" ref="FU263" si="1236">IF(FU$8="",0,FT263+FU262)</f>
        <v>0</v>
      </c>
      <c r="FV263" s="92">
        <f t="shared" ref="FV263" si="1237">IF(FV$8="",0,FU263+FV262)</f>
        <v>0</v>
      </c>
      <c r="FW263" s="92">
        <f t="shared" ref="FW263" si="1238">IF(FW$8="",0,FV263+FW262)</f>
        <v>0</v>
      </c>
      <c r="FX263" s="92">
        <f t="shared" ref="FX263" si="1239">IF(FX$8="",0,FW263+FX262)</f>
        <v>0</v>
      </c>
      <c r="FY263" s="92">
        <f t="shared" ref="FY263" si="1240">IF(FY$8="",0,FX263+FY262)</f>
        <v>0</v>
      </c>
      <c r="FZ263" s="92">
        <f t="shared" ref="FZ263" si="1241">IF(FZ$8="",0,FY263+FZ262)</f>
        <v>0</v>
      </c>
      <c r="GA263" s="92">
        <f t="shared" ref="GA263" si="1242">IF(GA$8="",0,FZ263+GA262)</f>
        <v>0</v>
      </c>
      <c r="GB263" s="92">
        <f t="shared" ref="GB263" si="1243">IF(GB$8="",0,GA263+GB262)</f>
        <v>0</v>
      </c>
      <c r="GC263" s="92">
        <f t="shared" ref="GC263" si="1244">IF(GC$8="",0,GB263+GC262)</f>
        <v>0</v>
      </c>
      <c r="GD263" s="92">
        <f t="shared" ref="GD263" si="1245">IF(GD$8="",0,GC263+GD262)</f>
        <v>0</v>
      </c>
      <c r="GE263" s="92">
        <f t="shared" ref="GE263" si="1246">IF(GE$8="",0,GD263+GE262)</f>
        <v>0</v>
      </c>
      <c r="GF263" s="92">
        <f t="shared" ref="GF263" si="1247">IF(GF$8="",0,GE263+GF262)</f>
        <v>0</v>
      </c>
      <c r="GG263" s="92">
        <f t="shared" ref="GG263" si="1248">IF(GG$8="",0,GF263+GG262)</f>
        <v>0</v>
      </c>
      <c r="GH263" s="92">
        <f t="shared" ref="GH263" si="1249">IF(GH$8="",0,GG263+GH262)</f>
        <v>0</v>
      </c>
      <c r="GI263" s="92">
        <f t="shared" ref="GI263" si="1250">IF(GI$8="",0,GH263+GI262)</f>
        <v>0</v>
      </c>
      <c r="GJ263" s="92">
        <f t="shared" ref="GJ263" si="1251">IF(GJ$8="",0,GI263+GJ262)</f>
        <v>0</v>
      </c>
      <c r="GK263" s="92">
        <f t="shared" ref="GK263" si="1252">IF(GK$8="",0,GJ263+GK262)</f>
        <v>0</v>
      </c>
      <c r="GL263" s="92">
        <f t="shared" ref="GL263" si="1253">IF(GL$8="",0,GK263+GL262)</f>
        <v>0</v>
      </c>
      <c r="GM263" s="92">
        <f t="shared" ref="GM263" si="1254">IF(GM$8="",0,GL263+GM262)</f>
        <v>0</v>
      </c>
      <c r="GN263" s="92">
        <f t="shared" ref="GN263" si="1255">IF(GN$8="",0,GM263+GN262)</f>
        <v>0</v>
      </c>
      <c r="GO263" s="92">
        <f t="shared" ref="GO263" si="1256">IF(GO$8="",0,GN263+GO262)</f>
        <v>0</v>
      </c>
      <c r="GP263" s="92">
        <f t="shared" ref="GP263" si="1257">IF(GP$8="",0,GO263+GP262)</f>
        <v>0</v>
      </c>
      <c r="GQ263" s="92">
        <f t="shared" ref="GQ263" si="1258">IF(GQ$8="",0,GP263+GQ262)</f>
        <v>0</v>
      </c>
      <c r="GR263" s="92">
        <f t="shared" ref="GR263" si="1259">IF(GR$8="",0,GQ263+GR262)</f>
        <v>0</v>
      </c>
      <c r="GS263" s="92">
        <f t="shared" ref="GS263" si="1260">IF(GS$8="",0,GR263+GS262)</f>
        <v>0</v>
      </c>
      <c r="GT263" s="92">
        <f t="shared" ref="GT263" si="1261">IF(GT$8="",0,GS263+GT262)</f>
        <v>0</v>
      </c>
      <c r="GU263" s="92">
        <f t="shared" ref="GU263" si="1262">IF(GU$8="",0,GT263+GU262)</f>
        <v>0</v>
      </c>
      <c r="GV263" s="92">
        <f t="shared" ref="GV263" si="1263">IF(GV$8="",0,GU263+GV262)</f>
        <v>0</v>
      </c>
      <c r="GW263" s="92">
        <f t="shared" ref="GW263" si="1264">IF(GW$8="",0,GV263+GW262)</f>
        <v>0</v>
      </c>
      <c r="GX263" s="92">
        <f t="shared" ref="GX263" si="1265">IF(GX$8="",0,GW263+GX262)</f>
        <v>0</v>
      </c>
      <c r="GY263" s="92">
        <f t="shared" ref="GY263" si="1266">IF(GY$8="",0,GX263+GY262)</f>
        <v>0</v>
      </c>
      <c r="GZ263" s="92">
        <f t="shared" ref="GZ263" si="1267">IF(GZ$8="",0,GY263+GZ262)</f>
        <v>0</v>
      </c>
      <c r="HA263" s="3"/>
      <c r="HB263" s="3"/>
    </row>
    <row r="264" spans="1:210" ht="4.2" customHeight="1">
      <c r="A264" s="1"/>
      <c r="B264" s="1"/>
      <c r="C264" s="1"/>
      <c r="D264" s="1"/>
      <c r="E264" s="263"/>
      <c r="F264" s="48"/>
      <c r="G264" s="231"/>
      <c r="H264" s="173"/>
      <c r="I264" s="173"/>
      <c r="J264" s="173"/>
      <c r="K264" s="173"/>
      <c r="L264" s="173"/>
      <c r="M264" s="172"/>
      <c r="N264" s="173"/>
      <c r="O264" s="173"/>
      <c r="P264" s="172"/>
      <c r="Q264" s="173"/>
      <c r="R264" s="173"/>
      <c r="S264" s="172"/>
      <c r="T264" s="174"/>
      <c r="U264" s="280"/>
      <c r="V264" s="173"/>
      <c r="W264" s="283"/>
      <c r="X264" s="283"/>
      <c r="Y264" s="282"/>
      <c r="Z264" s="93"/>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1"/>
      <c r="HB264" s="1"/>
    </row>
    <row r="265" spans="1:210" ht="4.2" customHeight="1">
      <c r="A265" s="1"/>
      <c r="B265" s="1"/>
      <c r="C265" s="1"/>
      <c r="D265" s="14"/>
      <c r="E265" s="264"/>
      <c r="F265" s="14"/>
      <c r="G265" s="304"/>
      <c r="H265" s="14"/>
      <c r="I265" s="14"/>
      <c r="J265" s="14"/>
      <c r="K265" s="14"/>
      <c r="L265" s="14"/>
      <c r="M265" s="15"/>
      <c r="N265" s="14"/>
      <c r="O265" s="14"/>
      <c r="P265" s="15"/>
      <c r="Q265" s="14"/>
      <c r="R265" s="14"/>
      <c r="S265" s="15"/>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80"/>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c r="FR265" s="180"/>
      <c r="FS265" s="180"/>
      <c r="FT265" s="180"/>
      <c r="FU265" s="180"/>
      <c r="FV265" s="180"/>
      <c r="FW265" s="180"/>
      <c r="FX265" s="180"/>
      <c r="FY265" s="180"/>
      <c r="FZ265" s="180"/>
      <c r="GA265" s="180"/>
      <c r="GB265" s="180"/>
      <c r="GC265" s="180"/>
      <c r="GD265" s="180"/>
      <c r="GE265" s="180"/>
      <c r="GF265" s="180"/>
      <c r="GG265" s="180"/>
      <c r="GH265" s="180"/>
      <c r="GI265" s="180"/>
      <c r="GJ265" s="180"/>
      <c r="GK265" s="180"/>
      <c r="GL265" s="180"/>
      <c r="GM265" s="180"/>
      <c r="GN265" s="180"/>
      <c r="GO265" s="180"/>
      <c r="GP265" s="180"/>
      <c r="GQ265" s="180"/>
      <c r="GR265" s="180"/>
      <c r="GS265" s="180"/>
      <c r="GT265" s="180"/>
      <c r="GU265" s="180"/>
      <c r="GV265" s="180"/>
      <c r="GW265" s="180"/>
      <c r="GX265" s="180"/>
      <c r="GY265" s="180"/>
      <c r="GZ265" s="180"/>
      <c r="HA265" s="1"/>
      <c r="HB265" s="1"/>
    </row>
    <row r="266" spans="1:210" ht="4.2" customHeight="1">
      <c r="A266" s="1"/>
      <c r="B266" s="1"/>
      <c r="C266" s="1"/>
      <c r="D266" s="1"/>
      <c r="E266" s="263"/>
      <c r="F266" s="48"/>
      <c r="G266" s="231"/>
      <c r="H266" s="5"/>
      <c r="I266" s="5"/>
      <c r="J266" s="5"/>
      <c r="K266" s="5"/>
      <c r="L266" s="5"/>
      <c r="M266" s="5"/>
      <c r="N266" s="5"/>
      <c r="O266" s="5"/>
      <c r="P266" s="5"/>
      <c r="Q266" s="5"/>
      <c r="R266" s="5"/>
      <c r="S266" s="5"/>
      <c r="T266" s="208"/>
      <c r="U266" s="24"/>
      <c r="V266" s="1"/>
      <c r="W266" s="12"/>
      <c r="X266" s="10"/>
      <c r="Y266" s="46"/>
      <c r="Z266" s="93"/>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1"/>
      <c r="HB266" s="1"/>
    </row>
    <row r="267" spans="1:210" s="4" customFormat="1">
      <c r="A267" s="3"/>
      <c r="B267" s="244" t="s">
        <v>142</v>
      </c>
      <c r="C267" s="3"/>
      <c r="D267" s="3"/>
      <c r="E267" s="9" t="s">
        <v>135</v>
      </c>
      <c r="F267" s="51"/>
      <c r="G267" s="250"/>
      <c r="H267" s="214" t="str">
        <f>$H$38</f>
        <v>Дебиторская задолженность</v>
      </c>
      <c r="I267" s="3"/>
      <c r="J267" s="3"/>
      <c r="K267" s="3"/>
      <c r="L267" s="3"/>
      <c r="M267" s="5"/>
      <c r="N267" s="3" t="str">
        <f>N46</f>
        <v>Продукт-1</v>
      </c>
      <c r="O267" s="3"/>
      <c r="P267" s="5"/>
      <c r="Q267" s="3" t="s">
        <v>26</v>
      </c>
      <c r="R267" s="3"/>
      <c r="S267" s="5"/>
      <c r="T267" s="84"/>
      <c r="U267" s="24"/>
      <c r="V267" s="3"/>
      <c r="W267" s="12"/>
      <c r="X267" s="12"/>
      <c r="Y267" s="46"/>
      <c r="Z267" s="91"/>
      <c r="AA267" s="92">
        <f>IF(AA$8="",0,SUM($Y103:AA103)-SUM($Y112:AA112))</f>
        <v>0</v>
      </c>
      <c r="AB267" s="92">
        <f>IF(AB$8="",0,SUM($Y103:AB103)-SUM($Y112:AB112))</f>
        <v>0</v>
      </c>
      <c r="AC267" s="92">
        <f>IF(AC$8="",0,SUM($Y103:AC103)-SUM($Y112:AC112))</f>
        <v>0</v>
      </c>
      <c r="AD267" s="92">
        <f>IF(AD$8="",0,SUM($Y103:AD103)-SUM($Y112:AD112))</f>
        <v>0</v>
      </c>
      <c r="AE267" s="92">
        <f>IF(AE$8="",0,SUM($Y103:AE103)-SUM($Y112:AE112))</f>
        <v>0</v>
      </c>
      <c r="AF267" s="92">
        <f>IF(AF$8="",0,SUM($Y103:AF103)-SUM($Y112:AF112))</f>
        <v>0</v>
      </c>
      <c r="AG267" s="92">
        <f>IF(AG$8="",0,SUM($Y103:AG103)-SUM($Y112:AG112))</f>
        <v>0</v>
      </c>
      <c r="AH267" s="92">
        <f>IF(AH$8="",0,SUM($Y103:AH103)-SUM($Y112:AH112))</f>
        <v>0</v>
      </c>
      <c r="AI267" s="92">
        <f>IF(AI$8="",0,SUM($Y103:AI103)-SUM($Y112:AI112))</f>
        <v>0</v>
      </c>
      <c r="AJ267" s="92">
        <f>IF(AJ$8="",0,SUM($Y103:AJ103)-SUM($Y112:AJ112))</f>
        <v>0</v>
      </c>
      <c r="AK267" s="92">
        <f>IF(AK$8="",0,SUM($Y103:AK103)-SUM($Y112:AK112))</f>
        <v>0</v>
      </c>
      <c r="AL267" s="92">
        <f>IF(AL$8="",0,SUM($Y103:AL103)-SUM($Y112:AL112))</f>
        <v>0</v>
      </c>
      <c r="AM267" s="92">
        <f>IF(AM$8="",0,SUM($Y103:AM103)-SUM($Y112:AM112))</f>
        <v>0</v>
      </c>
      <c r="AN267" s="92">
        <f>IF(AN$8="",0,SUM($Y103:AN103)-SUM($Y112:AN112))</f>
        <v>0</v>
      </c>
      <c r="AO267" s="92">
        <f>IF(AO$8="",0,SUM($Y103:AO103)-SUM($Y112:AO112))</f>
        <v>0</v>
      </c>
      <c r="AP267" s="92">
        <f>IF(AP$8="",0,SUM($Y103:AP103)-SUM($Y112:AP112))</f>
        <v>0</v>
      </c>
      <c r="AQ267" s="92">
        <f>IF(AQ$8="",0,SUM($Y103:AQ103)-SUM($Y112:AQ112))</f>
        <v>0</v>
      </c>
      <c r="AR267" s="92">
        <f>IF(AR$8="",0,SUM($Y103:AR103)-SUM($Y112:AR112))</f>
        <v>0</v>
      </c>
      <c r="AS267" s="92">
        <f>IF(AS$8="",0,SUM($Y103:AS103)-SUM($Y112:AS112))</f>
        <v>0</v>
      </c>
      <c r="AT267" s="92">
        <f>IF(AT$8="",0,SUM($Y103:AT103)-SUM($Y112:AT112))</f>
        <v>0</v>
      </c>
      <c r="AU267" s="92">
        <f>IF(AU$8="",0,SUM($Y103:AU103)-SUM($Y112:AU112))</f>
        <v>0</v>
      </c>
      <c r="AV267" s="92">
        <f>IF(AV$8="",0,SUM($Y103:AV103)-SUM($Y112:AV112))</f>
        <v>0</v>
      </c>
      <c r="AW267" s="92">
        <f>IF(AW$8="",0,SUM($Y103:AW103)-SUM($Y112:AW112))</f>
        <v>0</v>
      </c>
      <c r="AX267" s="92">
        <f>IF(AX$8="",0,SUM($Y103:AX103)-SUM($Y112:AX112))</f>
        <v>0</v>
      </c>
      <c r="AY267" s="92">
        <f>IF(AY$8="",0,SUM($Y103:AY103)-SUM($Y112:AY112))</f>
        <v>0</v>
      </c>
      <c r="AZ267" s="92">
        <f>IF(AZ$8="",0,SUM($Y103:AZ103)-SUM($Y112:AZ112))</f>
        <v>0</v>
      </c>
      <c r="BA267" s="92">
        <f>IF(BA$8="",0,SUM($Y103:BA103)-SUM($Y112:BA112))</f>
        <v>0</v>
      </c>
      <c r="BB267" s="92">
        <f>IF(BB$8="",0,SUM($Y103:BB103)-SUM($Y112:BB112))</f>
        <v>0</v>
      </c>
      <c r="BC267" s="92">
        <f>IF(BC$8="",0,SUM($Y103:BC103)-SUM($Y112:BC112))</f>
        <v>0</v>
      </c>
      <c r="BD267" s="92">
        <f>IF(BD$8="",0,SUM($Y103:BD103)-SUM($Y112:BD112))</f>
        <v>0</v>
      </c>
      <c r="BE267" s="92">
        <f>IF(BE$8="",0,SUM($Y103:BE103)-SUM($Y112:BE112))</f>
        <v>0</v>
      </c>
      <c r="BF267" s="92">
        <f>IF(BF$8="",0,SUM($Y103:BF103)-SUM($Y112:BF112))</f>
        <v>0</v>
      </c>
      <c r="BG267" s="92">
        <f>IF(BG$8="",0,SUM($Y103:BG103)-SUM($Y112:BG112))</f>
        <v>0</v>
      </c>
      <c r="BH267" s="92">
        <f>IF(BH$8="",0,SUM($Y103:BH103)-SUM($Y112:BH112))</f>
        <v>0</v>
      </c>
      <c r="BI267" s="92">
        <f>IF(BI$8="",0,SUM($Y103:BI103)-SUM($Y112:BI112))</f>
        <v>0</v>
      </c>
      <c r="BJ267" s="92">
        <f>IF(BJ$8="",0,SUM($Y103:BJ103)-SUM($Y112:BJ112))</f>
        <v>0</v>
      </c>
      <c r="BK267" s="92">
        <f>IF(BK$8="",0,SUM($Y103:BK103)-SUM($Y112:BK112))</f>
        <v>0</v>
      </c>
      <c r="BL267" s="92">
        <f>IF(BL$8="",0,SUM($Y103:BL103)-SUM($Y112:BL112))</f>
        <v>0</v>
      </c>
      <c r="BM267" s="92">
        <f>IF(BM$8="",0,SUM($Y103:BM103)-SUM($Y112:BM112))</f>
        <v>0</v>
      </c>
      <c r="BN267" s="92">
        <f>IF(BN$8="",0,SUM($Y103:BN103)-SUM($Y112:BN112))</f>
        <v>0</v>
      </c>
      <c r="BO267" s="92">
        <f>IF(BO$8="",0,SUM($Y103:BO103)-SUM($Y112:BO112))</f>
        <v>0</v>
      </c>
      <c r="BP267" s="92">
        <f>IF(BP$8="",0,SUM($Y103:BP103)-SUM($Y112:BP112))</f>
        <v>0</v>
      </c>
      <c r="BQ267" s="92">
        <f>IF(BQ$8="",0,SUM($Y103:BQ103)-SUM($Y112:BQ112))</f>
        <v>0</v>
      </c>
      <c r="BR267" s="92">
        <f>IF(BR$8="",0,SUM($Y103:BR103)-SUM($Y112:BR112))</f>
        <v>0</v>
      </c>
      <c r="BS267" s="92">
        <f>IF(BS$8="",0,SUM($Y103:BS103)-SUM($Y112:BS112))</f>
        <v>0</v>
      </c>
      <c r="BT267" s="92">
        <f>IF(BT$8="",0,SUM($Y103:BT103)-SUM($Y112:BT112))</f>
        <v>0</v>
      </c>
      <c r="BU267" s="92">
        <f>IF(BU$8="",0,SUM($Y103:BU103)-SUM($Y112:BU112))</f>
        <v>0</v>
      </c>
      <c r="BV267" s="92">
        <f>IF(BV$8="",0,SUM($Y103:BV103)-SUM($Y112:BV112))</f>
        <v>0</v>
      </c>
      <c r="BW267" s="92">
        <f>IF(BW$8="",0,SUM($Y103:BW103)-SUM($Y112:BW112))</f>
        <v>0</v>
      </c>
      <c r="BX267" s="92">
        <f>IF(BX$8="",0,SUM($Y103:BX103)-SUM($Y112:BX112))</f>
        <v>0</v>
      </c>
      <c r="BY267" s="92">
        <f>IF(BY$8="",0,SUM($Y103:BY103)-SUM($Y112:BY112))</f>
        <v>0</v>
      </c>
      <c r="BZ267" s="92">
        <f>IF(BZ$8="",0,SUM($Y103:BZ103)-SUM($Y112:BZ112))</f>
        <v>0</v>
      </c>
      <c r="CA267" s="92">
        <f>IF(CA$8="",0,SUM($Y103:CA103)-SUM($Y112:CA112))</f>
        <v>0</v>
      </c>
      <c r="CB267" s="92">
        <f>IF(CB$8="",0,SUM($Y103:CB103)-SUM($Y112:CB112))</f>
        <v>0</v>
      </c>
      <c r="CC267" s="92">
        <f>IF(CC$8="",0,SUM($Y103:CC103)-SUM($Y112:CC112))</f>
        <v>0</v>
      </c>
      <c r="CD267" s="92">
        <f>IF(CD$8="",0,SUM($Y103:CD103)-SUM($Y112:CD112))</f>
        <v>0</v>
      </c>
      <c r="CE267" s="92">
        <f>IF(CE$8="",0,SUM($Y103:CE103)-SUM($Y112:CE112))</f>
        <v>0</v>
      </c>
      <c r="CF267" s="92">
        <f>IF(CF$8="",0,SUM($Y103:CF103)-SUM($Y112:CF112))</f>
        <v>0</v>
      </c>
      <c r="CG267" s="92">
        <f>IF(CG$8="",0,SUM($Y103:CG103)-SUM($Y112:CG112))</f>
        <v>0</v>
      </c>
      <c r="CH267" s="92">
        <f>IF(CH$8="",0,SUM($Y103:CH103)-SUM($Y112:CH112))</f>
        <v>0</v>
      </c>
      <c r="CI267" s="92">
        <f>IF(CI$8="",0,SUM($Y103:CI103)-SUM($Y112:CI112))</f>
        <v>0</v>
      </c>
      <c r="CJ267" s="92">
        <f>IF(CJ$8="",0,SUM($Y103:CJ103)-SUM($Y112:CJ112))</f>
        <v>0</v>
      </c>
      <c r="CK267" s="92">
        <f>IF(CK$8="",0,SUM($Y103:CK103)-SUM($Y112:CK112))</f>
        <v>0</v>
      </c>
      <c r="CL267" s="92">
        <f>IF(CL$8="",0,SUM($Y103:CL103)-SUM($Y112:CL112))</f>
        <v>0</v>
      </c>
      <c r="CM267" s="92">
        <f>IF(CM$8="",0,SUM($Y103:CM103)-SUM($Y112:CM112))</f>
        <v>0</v>
      </c>
      <c r="CN267" s="92">
        <f>IF(CN$8="",0,SUM($Y103:CN103)-SUM($Y112:CN112))</f>
        <v>0</v>
      </c>
      <c r="CO267" s="92">
        <f>IF(CO$8="",0,SUM($Y103:CO103)-SUM($Y112:CO112))</f>
        <v>0</v>
      </c>
      <c r="CP267" s="92">
        <f>IF(CP$8="",0,SUM($Y103:CP103)-SUM($Y112:CP112))</f>
        <v>0</v>
      </c>
      <c r="CQ267" s="92">
        <f>IF(CQ$8="",0,SUM($Y103:CQ103)-SUM($Y112:CQ112))</f>
        <v>0</v>
      </c>
      <c r="CR267" s="92">
        <f>IF(CR$8="",0,SUM($Y103:CR103)-SUM($Y112:CR112))</f>
        <v>0</v>
      </c>
      <c r="CS267" s="92">
        <f>IF(CS$8="",0,SUM($Y103:CS103)-SUM($Y112:CS112))</f>
        <v>0</v>
      </c>
      <c r="CT267" s="92">
        <f>IF(CT$8="",0,SUM($Y103:CT103)-SUM($Y112:CT112))</f>
        <v>0</v>
      </c>
      <c r="CU267" s="92">
        <f>IF(CU$8="",0,SUM($Y103:CU103)-SUM($Y112:CU112))</f>
        <v>0</v>
      </c>
      <c r="CV267" s="92">
        <f>IF(CV$8="",0,SUM($Y103:CV103)-SUM($Y112:CV112))</f>
        <v>0</v>
      </c>
      <c r="CW267" s="92">
        <f>IF(CW$8="",0,SUM($Y103:CW103)-SUM($Y112:CW112))</f>
        <v>0</v>
      </c>
      <c r="CX267" s="92">
        <f>IF(CX$8="",0,SUM($Y103:CX103)-SUM($Y112:CX112))</f>
        <v>0</v>
      </c>
      <c r="CY267" s="92">
        <f>IF(CY$8="",0,SUM($Y103:CY103)-SUM($Y112:CY112))</f>
        <v>0</v>
      </c>
      <c r="CZ267" s="92">
        <f>IF(CZ$8="",0,SUM($Y103:CZ103)-SUM($Y112:CZ112))</f>
        <v>0</v>
      </c>
      <c r="DA267" s="92">
        <f>IF(DA$8="",0,SUM($Y103:DA103)-SUM($Y112:DA112))</f>
        <v>0</v>
      </c>
      <c r="DB267" s="92">
        <f>IF(DB$8="",0,SUM($Y103:DB103)-SUM($Y112:DB112))</f>
        <v>0</v>
      </c>
      <c r="DC267" s="92">
        <f>IF(DC$8="",0,SUM($Y103:DC103)-SUM($Y112:DC112))</f>
        <v>0</v>
      </c>
      <c r="DD267" s="92">
        <f>IF(DD$8="",0,SUM($Y103:DD103)-SUM($Y112:DD112))</f>
        <v>0</v>
      </c>
      <c r="DE267" s="92">
        <f>IF(DE$8="",0,SUM($Y103:DE103)-SUM($Y112:DE112))</f>
        <v>0</v>
      </c>
      <c r="DF267" s="92">
        <f>IF(DF$8="",0,SUM($Y103:DF103)-SUM($Y112:DF112))</f>
        <v>0</v>
      </c>
      <c r="DG267" s="92">
        <f>IF(DG$8="",0,SUM($Y103:DG103)-SUM($Y112:DG112))</f>
        <v>0</v>
      </c>
      <c r="DH267" s="92">
        <f>IF(DH$8="",0,SUM($Y103:DH103)-SUM($Y112:DH112))</f>
        <v>0</v>
      </c>
      <c r="DI267" s="92">
        <f>IF(DI$8="",0,SUM($Y103:DI103)-SUM($Y112:DI112))</f>
        <v>0</v>
      </c>
      <c r="DJ267" s="92">
        <f>IF(DJ$8="",0,SUM($Y103:DJ103)-SUM($Y112:DJ112))</f>
        <v>0</v>
      </c>
      <c r="DK267" s="92">
        <f>IF(DK$8="",0,SUM($Y103:DK103)-SUM($Y112:DK112))</f>
        <v>0</v>
      </c>
      <c r="DL267" s="92">
        <f>IF(DL$8="",0,SUM($Y103:DL103)-SUM($Y112:DL112))</f>
        <v>0</v>
      </c>
      <c r="DM267" s="92">
        <f>IF(DM$8="",0,SUM($Y103:DM103)-SUM($Y112:DM112))</f>
        <v>0</v>
      </c>
      <c r="DN267" s="92">
        <f>IF(DN$8="",0,SUM($Y103:DN103)-SUM($Y112:DN112))</f>
        <v>0</v>
      </c>
      <c r="DO267" s="92">
        <f>IF(DO$8="",0,SUM($Y103:DO103)-SUM($Y112:DO112))</f>
        <v>0</v>
      </c>
      <c r="DP267" s="92">
        <f>IF(DP$8="",0,SUM($Y103:DP103)-SUM($Y112:DP112))</f>
        <v>0</v>
      </c>
      <c r="DQ267" s="92">
        <f>IF(DQ$8="",0,SUM($Y103:DQ103)-SUM($Y112:DQ112))</f>
        <v>0</v>
      </c>
      <c r="DR267" s="92">
        <f>IF(DR$8="",0,SUM($Y103:DR103)-SUM($Y112:DR112))</f>
        <v>0</v>
      </c>
      <c r="DS267" s="92">
        <f>IF(DS$8="",0,SUM($Y103:DS103)-SUM($Y112:DS112))</f>
        <v>0</v>
      </c>
      <c r="DT267" s="92">
        <f>IF(DT$8="",0,SUM($Y103:DT103)-SUM($Y112:DT112))</f>
        <v>0</v>
      </c>
      <c r="DU267" s="92">
        <f>IF(DU$8="",0,SUM($Y103:DU103)-SUM($Y112:DU112))</f>
        <v>0</v>
      </c>
      <c r="DV267" s="92">
        <f>IF(DV$8="",0,SUM($Y103:DV103)-SUM($Y112:DV112))</f>
        <v>0</v>
      </c>
      <c r="DW267" s="92">
        <f>IF(DW$8="",0,SUM($Y103:DW103)-SUM($Y112:DW112))</f>
        <v>0</v>
      </c>
      <c r="DX267" s="92">
        <f>IF(DX$8="",0,SUM($Y103:DX103)-SUM($Y112:DX112))</f>
        <v>0</v>
      </c>
      <c r="DY267" s="92">
        <f>IF(DY$8="",0,SUM($Y103:DY103)-SUM($Y112:DY112))</f>
        <v>0</v>
      </c>
      <c r="DZ267" s="92">
        <f>IF(DZ$8="",0,SUM($Y103:DZ103)-SUM($Y112:DZ112))</f>
        <v>0</v>
      </c>
      <c r="EA267" s="92">
        <f>IF(EA$8="",0,SUM($Y103:EA103)-SUM($Y112:EA112))</f>
        <v>0</v>
      </c>
      <c r="EB267" s="92">
        <f>IF(EB$8="",0,SUM($Y103:EB103)-SUM($Y112:EB112))</f>
        <v>0</v>
      </c>
      <c r="EC267" s="92">
        <f>IF(EC$8="",0,SUM($Y103:EC103)-SUM($Y112:EC112))</f>
        <v>0</v>
      </c>
      <c r="ED267" s="92">
        <f>IF(ED$8="",0,SUM($Y103:ED103)-SUM($Y112:ED112))</f>
        <v>0</v>
      </c>
      <c r="EE267" s="92">
        <f>IF(EE$8="",0,SUM($Y103:EE103)-SUM($Y112:EE112))</f>
        <v>0</v>
      </c>
      <c r="EF267" s="92">
        <f>IF(EF$8="",0,SUM($Y103:EF103)-SUM($Y112:EF112))</f>
        <v>0</v>
      </c>
      <c r="EG267" s="92">
        <f>IF(EG$8="",0,SUM($Y103:EG103)-SUM($Y112:EG112))</f>
        <v>0</v>
      </c>
      <c r="EH267" s="92">
        <f>IF(EH$8="",0,SUM($Y103:EH103)-SUM($Y112:EH112))</f>
        <v>0</v>
      </c>
      <c r="EI267" s="92">
        <f>IF(EI$8="",0,SUM($Y103:EI103)-SUM($Y112:EI112))</f>
        <v>0</v>
      </c>
      <c r="EJ267" s="92">
        <f>IF(EJ$8="",0,SUM($Y103:EJ103)-SUM($Y112:EJ112))</f>
        <v>0</v>
      </c>
      <c r="EK267" s="92">
        <f>IF(EK$8="",0,SUM($Y103:EK103)-SUM($Y112:EK112))</f>
        <v>0</v>
      </c>
      <c r="EL267" s="92">
        <f>IF(EL$8="",0,SUM($Y103:EL103)-SUM($Y112:EL112))</f>
        <v>0</v>
      </c>
      <c r="EM267" s="92">
        <f>IF(EM$8="",0,SUM($Y103:EM103)-SUM($Y112:EM112))</f>
        <v>0</v>
      </c>
      <c r="EN267" s="92">
        <f>IF(EN$8="",0,SUM($Y103:EN103)-SUM($Y112:EN112))</f>
        <v>0</v>
      </c>
      <c r="EO267" s="92">
        <f>IF(EO$8="",0,SUM($Y103:EO103)-SUM($Y112:EO112))</f>
        <v>0</v>
      </c>
      <c r="EP267" s="92">
        <f>IF(EP$8="",0,SUM($Y103:EP103)-SUM($Y112:EP112))</f>
        <v>0</v>
      </c>
      <c r="EQ267" s="92">
        <f>IF(EQ$8="",0,SUM($Y103:EQ103)-SUM($Y112:EQ112))</f>
        <v>0</v>
      </c>
      <c r="ER267" s="92">
        <f>IF(ER$8="",0,SUM($Y103:ER103)-SUM($Y112:ER112))</f>
        <v>0</v>
      </c>
      <c r="ES267" s="92">
        <f>IF(ES$8="",0,SUM($Y103:ES103)-SUM($Y112:ES112))</f>
        <v>0</v>
      </c>
      <c r="ET267" s="92">
        <f>IF(ET$8="",0,SUM($Y103:ET103)-SUM($Y112:ET112))</f>
        <v>0</v>
      </c>
      <c r="EU267" s="92">
        <f>IF(EU$8="",0,SUM($Y103:EU103)-SUM($Y112:EU112))</f>
        <v>0</v>
      </c>
      <c r="EV267" s="92">
        <f>IF(EV$8="",0,SUM($Y103:EV103)-SUM($Y112:EV112))</f>
        <v>0</v>
      </c>
      <c r="EW267" s="92">
        <f>IF(EW$8="",0,SUM($Y103:EW103)-SUM($Y112:EW112))</f>
        <v>0</v>
      </c>
      <c r="EX267" s="92">
        <f>IF(EX$8="",0,SUM($Y103:EX103)-SUM($Y112:EX112))</f>
        <v>0</v>
      </c>
      <c r="EY267" s="92">
        <f>IF(EY$8="",0,SUM($Y103:EY103)-SUM($Y112:EY112))</f>
        <v>0</v>
      </c>
      <c r="EZ267" s="92">
        <f>IF(EZ$8="",0,SUM($Y103:EZ103)-SUM($Y112:EZ112))</f>
        <v>0</v>
      </c>
      <c r="FA267" s="92">
        <f>IF(FA$8="",0,SUM($Y103:FA103)-SUM($Y112:FA112))</f>
        <v>0</v>
      </c>
      <c r="FB267" s="92">
        <f>IF(FB$8="",0,SUM($Y103:FB103)-SUM($Y112:FB112))</f>
        <v>0</v>
      </c>
      <c r="FC267" s="92">
        <f>IF(FC$8="",0,SUM($Y103:FC103)-SUM($Y112:FC112))</f>
        <v>0</v>
      </c>
      <c r="FD267" s="92">
        <f>IF(FD$8="",0,SUM($Y103:FD103)-SUM($Y112:FD112))</f>
        <v>0</v>
      </c>
      <c r="FE267" s="92">
        <f>IF(FE$8="",0,SUM($Y103:FE103)-SUM($Y112:FE112))</f>
        <v>0</v>
      </c>
      <c r="FF267" s="92">
        <f>IF(FF$8="",0,SUM($Y103:FF103)-SUM($Y112:FF112))</f>
        <v>0</v>
      </c>
      <c r="FG267" s="92">
        <f>IF(FG$8="",0,SUM($Y103:FG103)-SUM($Y112:FG112))</f>
        <v>0</v>
      </c>
      <c r="FH267" s="92">
        <f>IF(FH$8="",0,SUM($Y103:FH103)-SUM($Y112:FH112))</f>
        <v>0</v>
      </c>
      <c r="FI267" s="92">
        <f>IF(FI$8="",0,SUM($Y103:FI103)-SUM($Y112:FI112))</f>
        <v>0</v>
      </c>
      <c r="FJ267" s="92">
        <f>IF(FJ$8="",0,SUM($Y103:FJ103)-SUM($Y112:FJ112))</f>
        <v>0</v>
      </c>
      <c r="FK267" s="92">
        <f>IF(FK$8="",0,SUM($Y103:FK103)-SUM($Y112:FK112))</f>
        <v>0</v>
      </c>
      <c r="FL267" s="92">
        <f>IF(FL$8="",0,SUM($Y103:FL103)-SUM($Y112:FL112))</f>
        <v>0</v>
      </c>
      <c r="FM267" s="92">
        <f>IF(FM$8="",0,SUM($Y103:FM103)-SUM($Y112:FM112))</f>
        <v>0</v>
      </c>
      <c r="FN267" s="92">
        <f>IF(FN$8="",0,SUM($Y103:FN103)-SUM($Y112:FN112))</f>
        <v>0</v>
      </c>
      <c r="FO267" s="92">
        <f>IF(FO$8="",0,SUM($Y103:FO103)-SUM($Y112:FO112))</f>
        <v>0</v>
      </c>
      <c r="FP267" s="92">
        <f>IF(FP$8="",0,SUM($Y103:FP103)-SUM($Y112:FP112))</f>
        <v>0</v>
      </c>
      <c r="FQ267" s="92">
        <f>IF(FQ$8="",0,SUM($Y103:FQ103)-SUM($Y112:FQ112))</f>
        <v>0</v>
      </c>
      <c r="FR267" s="92">
        <f>IF(FR$8="",0,SUM($Y103:FR103)-SUM($Y112:FR112))</f>
        <v>0</v>
      </c>
      <c r="FS267" s="92">
        <f>IF(FS$8="",0,SUM($Y103:FS103)-SUM($Y112:FS112))</f>
        <v>0</v>
      </c>
      <c r="FT267" s="92">
        <f>IF(FT$8="",0,SUM($Y103:FT103)-SUM($Y112:FT112))</f>
        <v>0</v>
      </c>
      <c r="FU267" s="92">
        <f>IF(FU$8="",0,SUM($Y103:FU103)-SUM($Y112:FU112))</f>
        <v>0</v>
      </c>
      <c r="FV267" s="92">
        <f>IF(FV$8="",0,SUM($Y103:FV103)-SUM($Y112:FV112))</f>
        <v>0</v>
      </c>
      <c r="FW267" s="92">
        <f>IF(FW$8="",0,SUM($Y103:FW103)-SUM($Y112:FW112))</f>
        <v>0</v>
      </c>
      <c r="FX267" s="92">
        <f>IF(FX$8="",0,SUM($Y103:FX103)-SUM($Y112:FX112))</f>
        <v>0</v>
      </c>
      <c r="FY267" s="92">
        <f>IF(FY$8="",0,SUM($Y103:FY103)-SUM($Y112:FY112))</f>
        <v>0</v>
      </c>
      <c r="FZ267" s="92">
        <f>IF(FZ$8="",0,SUM($Y103:FZ103)-SUM($Y112:FZ112))</f>
        <v>0</v>
      </c>
      <c r="GA267" s="92">
        <f>IF(GA$8="",0,SUM($Y103:GA103)-SUM($Y112:GA112))</f>
        <v>0</v>
      </c>
      <c r="GB267" s="92">
        <f>IF(GB$8="",0,SUM($Y103:GB103)-SUM($Y112:GB112))</f>
        <v>0</v>
      </c>
      <c r="GC267" s="92">
        <f>IF(GC$8="",0,SUM($Y103:GC103)-SUM($Y112:GC112))</f>
        <v>0</v>
      </c>
      <c r="GD267" s="92">
        <f>IF(GD$8="",0,SUM($Y103:GD103)-SUM($Y112:GD112))</f>
        <v>0</v>
      </c>
      <c r="GE267" s="92">
        <f>IF(GE$8="",0,SUM($Y103:GE103)-SUM($Y112:GE112))</f>
        <v>0</v>
      </c>
      <c r="GF267" s="92">
        <f>IF(GF$8="",0,SUM($Y103:GF103)-SUM($Y112:GF112))</f>
        <v>0</v>
      </c>
      <c r="GG267" s="92">
        <f>IF(GG$8="",0,SUM($Y103:GG103)-SUM($Y112:GG112))</f>
        <v>0</v>
      </c>
      <c r="GH267" s="92">
        <f>IF(GH$8="",0,SUM($Y103:GH103)-SUM($Y112:GH112))</f>
        <v>0</v>
      </c>
      <c r="GI267" s="92">
        <f>IF(GI$8="",0,SUM($Y103:GI103)-SUM($Y112:GI112))</f>
        <v>0</v>
      </c>
      <c r="GJ267" s="92">
        <f>IF(GJ$8="",0,SUM($Y103:GJ103)-SUM($Y112:GJ112))</f>
        <v>0</v>
      </c>
      <c r="GK267" s="92">
        <f>IF(GK$8="",0,SUM($Y103:GK103)-SUM($Y112:GK112))</f>
        <v>0</v>
      </c>
      <c r="GL267" s="92">
        <f>IF(GL$8="",0,SUM($Y103:GL103)-SUM($Y112:GL112))</f>
        <v>0</v>
      </c>
      <c r="GM267" s="92">
        <f>IF(GM$8="",0,SUM($Y103:GM103)-SUM($Y112:GM112))</f>
        <v>0</v>
      </c>
      <c r="GN267" s="92">
        <f>IF(GN$8="",0,SUM($Y103:GN103)-SUM($Y112:GN112))</f>
        <v>0</v>
      </c>
      <c r="GO267" s="92">
        <f>IF(GO$8="",0,SUM($Y103:GO103)-SUM($Y112:GO112))</f>
        <v>0</v>
      </c>
      <c r="GP267" s="92">
        <f>IF(GP$8="",0,SUM($Y103:GP103)-SUM($Y112:GP112))</f>
        <v>0</v>
      </c>
      <c r="GQ267" s="92">
        <f>IF(GQ$8="",0,SUM($Y103:GQ103)-SUM($Y112:GQ112))</f>
        <v>0</v>
      </c>
      <c r="GR267" s="92">
        <f>IF(GR$8="",0,SUM($Y103:GR103)-SUM($Y112:GR112))</f>
        <v>0</v>
      </c>
      <c r="GS267" s="92">
        <f>IF(GS$8="",0,SUM($Y103:GS103)-SUM($Y112:GS112))</f>
        <v>0</v>
      </c>
      <c r="GT267" s="92">
        <f>IF(GT$8="",0,SUM($Y103:GT103)-SUM($Y112:GT112))</f>
        <v>0</v>
      </c>
      <c r="GU267" s="92">
        <f>IF(GU$8="",0,SUM($Y103:GU103)-SUM($Y112:GU112))</f>
        <v>0</v>
      </c>
      <c r="GV267" s="92">
        <f>IF(GV$8="",0,SUM($Y103:GV103)-SUM($Y112:GV112))</f>
        <v>0</v>
      </c>
      <c r="GW267" s="92">
        <f>IF(GW$8="",0,SUM($Y103:GW103)-SUM($Y112:GW112))</f>
        <v>0</v>
      </c>
      <c r="GX267" s="92">
        <f>IF(GX$8="",0,SUM($Y103:GX103)-SUM($Y112:GX112))</f>
        <v>0</v>
      </c>
      <c r="GY267" s="92">
        <f>IF(GY$8="",0,SUM($Y103:GY103)-SUM($Y112:GY112))</f>
        <v>0</v>
      </c>
      <c r="GZ267" s="92">
        <f>IF(GZ$8="",0,SUM($Y103:GZ103)-SUM($Y112:GZ112))</f>
        <v>0</v>
      </c>
      <c r="HA267" s="3"/>
      <c r="HB267" s="3"/>
    </row>
    <row r="268" spans="1:210" ht="4.2" customHeight="1">
      <c r="A268" s="1"/>
      <c r="B268" s="1"/>
      <c r="C268" s="1"/>
      <c r="D268" s="1"/>
      <c r="E268" s="263"/>
      <c r="F268" s="48"/>
      <c r="G268" s="250"/>
      <c r="H268" s="33"/>
      <c r="I268" s="33"/>
      <c r="J268" s="33"/>
      <c r="K268" s="33"/>
      <c r="L268" s="33"/>
      <c r="M268" s="17"/>
      <c r="N268" s="33"/>
      <c r="O268" s="33"/>
      <c r="P268" s="17"/>
      <c r="Q268" s="33"/>
      <c r="R268" s="1"/>
      <c r="S268" s="5"/>
      <c r="T268" s="7"/>
      <c r="U268" s="24"/>
      <c r="V268" s="1"/>
      <c r="W268" s="10"/>
      <c r="X268" s="10"/>
      <c r="Y268" s="46"/>
      <c r="Z268" s="93"/>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98"/>
      <c r="EM268" s="98"/>
      <c r="EN268" s="98"/>
      <c r="EO268" s="98"/>
      <c r="EP268" s="98"/>
      <c r="EQ268" s="98"/>
      <c r="ER268" s="98"/>
      <c r="ES268" s="98"/>
      <c r="ET268" s="98"/>
      <c r="EU268" s="98"/>
      <c r="EV268" s="98"/>
      <c r="EW268" s="98"/>
      <c r="EX268" s="98"/>
      <c r="EY268" s="98"/>
      <c r="EZ268" s="98"/>
      <c r="FA268" s="98"/>
      <c r="FB268" s="98"/>
      <c r="FC268" s="98"/>
      <c r="FD268" s="98"/>
      <c r="FE268" s="98"/>
      <c r="FF268" s="98"/>
      <c r="FG268" s="98"/>
      <c r="FH268" s="98"/>
      <c r="FI268" s="98"/>
      <c r="FJ268" s="98"/>
      <c r="FK268" s="98"/>
      <c r="FL268" s="98"/>
      <c r="FM268" s="98"/>
      <c r="FN268" s="98"/>
      <c r="FO268" s="98"/>
      <c r="FP268" s="98"/>
      <c r="FQ268" s="98"/>
      <c r="FR268" s="98"/>
      <c r="FS268" s="98"/>
      <c r="FT268" s="98"/>
      <c r="FU268" s="98"/>
      <c r="FV268" s="98"/>
      <c r="FW268" s="98"/>
      <c r="FX268" s="98"/>
      <c r="FY268" s="98"/>
      <c r="FZ268" s="98"/>
      <c r="GA268" s="98"/>
      <c r="GB268" s="98"/>
      <c r="GC268" s="98"/>
      <c r="GD268" s="98"/>
      <c r="GE268" s="98"/>
      <c r="GF268" s="98"/>
      <c r="GG268" s="98"/>
      <c r="GH268" s="98"/>
      <c r="GI268" s="98"/>
      <c r="GJ268" s="98"/>
      <c r="GK268" s="98"/>
      <c r="GL268" s="98"/>
      <c r="GM268" s="98"/>
      <c r="GN268" s="98"/>
      <c r="GO268" s="98"/>
      <c r="GP268" s="98"/>
      <c r="GQ268" s="98"/>
      <c r="GR268" s="98"/>
      <c r="GS268" s="98"/>
      <c r="GT268" s="98"/>
      <c r="GU268" s="98"/>
      <c r="GV268" s="98"/>
      <c r="GW268" s="98"/>
      <c r="GX268" s="98"/>
      <c r="GY268" s="98"/>
      <c r="GZ268" s="98"/>
      <c r="HA268" s="1"/>
      <c r="HB268" s="1"/>
    </row>
    <row r="269" spans="1:210" ht="4.2" customHeight="1">
      <c r="A269" s="1"/>
      <c r="B269" s="1"/>
      <c r="C269" s="1"/>
      <c r="D269" s="1"/>
      <c r="E269" s="263"/>
      <c r="F269" s="48"/>
      <c r="G269" s="250"/>
      <c r="H269" s="1"/>
      <c r="I269" s="1"/>
      <c r="J269" s="1"/>
      <c r="K269" s="1"/>
      <c r="L269" s="1"/>
      <c r="M269" s="5"/>
      <c r="N269" s="1"/>
      <c r="O269" s="1"/>
      <c r="P269" s="5"/>
      <c r="Q269" s="1"/>
      <c r="R269" s="1"/>
      <c r="S269" s="5"/>
      <c r="T269" s="7"/>
      <c r="U269" s="24"/>
      <c r="V269" s="1"/>
      <c r="W269" s="12"/>
      <c r="X269" s="10"/>
      <c r="Y269" s="46"/>
      <c r="Z269" s="93"/>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94"/>
      <c r="CD269" s="94"/>
      <c r="CE269" s="94"/>
      <c r="CF269" s="94"/>
      <c r="CG269" s="94"/>
      <c r="CH269" s="94"/>
      <c r="CI269" s="94"/>
      <c r="CJ269" s="94"/>
      <c r="CK269" s="94"/>
      <c r="CL269" s="94"/>
      <c r="CM269" s="94"/>
      <c r="CN269" s="94"/>
      <c r="CO269" s="94"/>
      <c r="CP269" s="94"/>
      <c r="CQ269" s="94"/>
      <c r="CR269" s="94"/>
      <c r="CS269" s="94"/>
      <c r="CT269" s="94"/>
      <c r="CU269" s="94"/>
      <c r="CV269" s="94"/>
      <c r="CW269" s="94"/>
      <c r="CX269" s="94"/>
      <c r="CY269" s="94"/>
      <c r="CZ269" s="94"/>
      <c r="DA269" s="94"/>
      <c r="DB269" s="94"/>
      <c r="DC269" s="94"/>
      <c r="DD269" s="94"/>
      <c r="DE269" s="94"/>
      <c r="DF269" s="94"/>
      <c r="DG269" s="94"/>
      <c r="DH269" s="94"/>
      <c r="DI269" s="94"/>
      <c r="DJ269" s="94"/>
      <c r="DK269" s="94"/>
      <c r="DL269" s="94"/>
      <c r="DM269" s="94"/>
      <c r="DN269" s="94"/>
      <c r="DO269" s="94"/>
      <c r="DP269" s="94"/>
      <c r="DQ269" s="94"/>
      <c r="DR269" s="94"/>
      <c r="DS269" s="94"/>
      <c r="DT269" s="94"/>
      <c r="DU269" s="94"/>
      <c r="DV269" s="94"/>
      <c r="DW269" s="94"/>
      <c r="DX269" s="94"/>
      <c r="DY269" s="94"/>
      <c r="DZ269" s="94"/>
      <c r="EA269" s="94"/>
      <c r="EB269" s="94"/>
      <c r="EC269" s="94"/>
      <c r="ED269" s="94"/>
      <c r="EE269" s="94"/>
      <c r="EF269" s="94"/>
      <c r="EG269" s="94"/>
      <c r="EH269" s="94"/>
      <c r="EI269" s="94"/>
      <c r="EJ269" s="94"/>
      <c r="EK269" s="94"/>
      <c r="EL269" s="94"/>
      <c r="EM269" s="94"/>
      <c r="EN269" s="94"/>
      <c r="EO269" s="94"/>
      <c r="EP269" s="94"/>
      <c r="EQ269" s="94"/>
      <c r="ER269" s="94"/>
      <c r="ES269" s="94"/>
      <c r="ET269" s="94"/>
      <c r="EU269" s="94"/>
      <c r="EV269" s="94"/>
      <c r="EW269" s="94"/>
      <c r="EX269" s="94"/>
      <c r="EY269" s="94"/>
      <c r="EZ269" s="94"/>
      <c r="FA269" s="94"/>
      <c r="FB269" s="94"/>
      <c r="FC269" s="94"/>
      <c r="FD269" s="94"/>
      <c r="FE269" s="94"/>
      <c r="FF269" s="94"/>
      <c r="FG269" s="94"/>
      <c r="FH269" s="94"/>
      <c r="FI269" s="94"/>
      <c r="FJ269" s="94"/>
      <c r="FK269" s="94"/>
      <c r="FL269" s="94"/>
      <c r="FM269" s="94"/>
      <c r="FN269" s="94"/>
      <c r="FO269" s="94"/>
      <c r="FP269" s="94"/>
      <c r="FQ269" s="94"/>
      <c r="FR269" s="94"/>
      <c r="FS269" s="94"/>
      <c r="FT269" s="94"/>
      <c r="FU269" s="94"/>
      <c r="FV269" s="94"/>
      <c r="FW269" s="94"/>
      <c r="FX269" s="94"/>
      <c r="FY269" s="94"/>
      <c r="FZ269" s="94"/>
      <c r="GA269" s="94"/>
      <c r="GB269" s="94"/>
      <c r="GC269" s="94"/>
      <c r="GD269" s="94"/>
      <c r="GE269" s="94"/>
      <c r="GF269" s="94"/>
      <c r="GG269" s="94"/>
      <c r="GH269" s="94"/>
      <c r="GI269" s="94"/>
      <c r="GJ269" s="94"/>
      <c r="GK269" s="94"/>
      <c r="GL269" s="94"/>
      <c r="GM269" s="94"/>
      <c r="GN269" s="94"/>
      <c r="GO269" s="94"/>
      <c r="GP269" s="94"/>
      <c r="GQ269" s="94"/>
      <c r="GR269" s="94"/>
      <c r="GS269" s="94"/>
      <c r="GT269" s="94"/>
      <c r="GU269" s="94"/>
      <c r="GV269" s="94"/>
      <c r="GW269" s="94"/>
      <c r="GX269" s="94"/>
      <c r="GY269" s="94"/>
      <c r="GZ269" s="94"/>
      <c r="HA269" s="1"/>
      <c r="HB269" s="1"/>
    </row>
    <row r="270" spans="1:210" s="4" customFormat="1">
      <c r="A270" s="3"/>
      <c r="B270" s="3"/>
      <c r="C270" s="3"/>
      <c r="D270" s="3"/>
      <c r="E270" s="9" t="s">
        <v>135</v>
      </c>
      <c r="F270" s="51"/>
      <c r="G270" s="250"/>
      <c r="H270" s="3" t="str">
        <f>$H$41</f>
        <v>Кредиторская задолженнсоть по с/ст</v>
      </c>
      <c r="I270" s="3"/>
      <c r="J270" s="3"/>
      <c r="K270" s="3"/>
      <c r="L270" s="3"/>
      <c r="M270" s="5"/>
      <c r="N270" s="3" t="str">
        <f>N46</f>
        <v>Продукт-1</v>
      </c>
      <c r="O270" s="3"/>
      <c r="P270" s="5"/>
      <c r="Q270" s="3" t="s">
        <v>26</v>
      </c>
      <c r="R270" s="3"/>
      <c r="S270" s="5"/>
      <c r="T270" s="84"/>
      <c r="U270" s="24"/>
      <c r="V270" s="3"/>
      <c r="W270" s="12"/>
      <c r="X270" s="12"/>
      <c r="Y270" s="46"/>
      <c r="Z270" s="91"/>
      <c r="AA270" s="92">
        <f>IF(AA$8="",0,SUM($Y215:AA215)-SUM($Y240:AA240))</f>
        <v>0</v>
      </c>
      <c r="AB270" s="92">
        <f>IF(AB$8="",0,SUM($Y215:AB215)-SUM($Y240:AB240))</f>
        <v>0</v>
      </c>
      <c r="AC270" s="92">
        <f>IF(AC$8="",0,SUM($Y215:AC215)-SUM($Y240:AC240))</f>
        <v>0</v>
      </c>
      <c r="AD270" s="92">
        <f>IF(AD$8="",0,SUM($Y215:AD215)-SUM($Y240:AD240))</f>
        <v>0</v>
      </c>
      <c r="AE270" s="92">
        <f>IF(AE$8="",0,SUM($Y215:AE215)-SUM($Y240:AE240))</f>
        <v>0</v>
      </c>
      <c r="AF270" s="92">
        <f>IF(AF$8="",0,SUM($Y215:AF215)-SUM($Y240:AF240))</f>
        <v>0</v>
      </c>
      <c r="AG270" s="92">
        <f>IF(AG$8="",0,SUM($Y215:AG215)-SUM($Y240:AG240))</f>
        <v>0</v>
      </c>
      <c r="AH270" s="92">
        <f>IF(AH$8="",0,SUM($Y215:AH215)-SUM($Y240:AH240))</f>
        <v>0</v>
      </c>
      <c r="AI270" s="92">
        <f>IF(AI$8="",0,SUM($Y215:AI215)-SUM($Y240:AI240))</f>
        <v>0</v>
      </c>
      <c r="AJ270" s="92">
        <f>IF(AJ$8="",0,SUM($Y215:AJ215)-SUM($Y240:AJ240))</f>
        <v>0</v>
      </c>
      <c r="AK270" s="92">
        <f>IF(AK$8="",0,SUM($Y215:AK215)-SUM($Y240:AK240))</f>
        <v>0</v>
      </c>
      <c r="AL270" s="92">
        <f>IF(AL$8="",0,SUM($Y215:AL215)-SUM($Y240:AL240))</f>
        <v>0</v>
      </c>
      <c r="AM270" s="92">
        <f>IF(AM$8="",0,SUM($Y215:AM215)-SUM($Y240:AM240))</f>
        <v>0</v>
      </c>
      <c r="AN270" s="92">
        <f>IF(AN$8="",0,SUM($Y215:AN215)-SUM($Y240:AN240))</f>
        <v>0</v>
      </c>
      <c r="AO270" s="92">
        <f>IF(AO$8="",0,SUM($Y215:AO215)-SUM($Y240:AO240))</f>
        <v>0</v>
      </c>
      <c r="AP270" s="92">
        <f>IF(AP$8="",0,SUM($Y215:AP215)-SUM($Y240:AP240))</f>
        <v>0</v>
      </c>
      <c r="AQ270" s="92">
        <f>IF(AQ$8="",0,SUM($Y215:AQ215)-SUM($Y240:AQ240))</f>
        <v>0</v>
      </c>
      <c r="AR270" s="92">
        <f>IF(AR$8="",0,SUM($Y215:AR215)-SUM($Y240:AR240))</f>
        <v>0</v>
      </c>
      <c r="AS270" s="92">
        <f>IF(AS$8="",0,SUM($Y215:AS215)-SUM($Y240:AS240))</f>
        <v>0</v>
      </c>
      <c r="AT270" s="92">
        <f>IF(AT$8="",0,SUM($Y215:AT215)-SUM($Y240:AT240))</f>
        <v>0</v>
      </c>
      <c r="AU270" s="92">
        <f>IF(AU$8="",0,SUM($Y215:AU215)-SUM($Y240:AU240))</f>
        <v>0</v>
      </c>
      <c r="AV270" s="92">
        <f>IF(AV$8="",0,SUM($Y215:AV215)-SUM($Y240:AV240))</f>
        <v>0</v>
      </c>
      <c r="AW270" s="92">
        <f>IF(AW$8="",0,SUM($Y215:AW215)-SUM($Y240:AW240))</f>
        <v>0</v>
      </c>
      <c r="AX270" s="92">
        <f>IF(AX$8="",0,SUM($Y215:AX215)-SUM($Y240:AX240))</f>
        <v>0</v>
      </c>
      <c r="AY270" s="92">
        <f>IF(AY$8="",0,SUM($Y215:AY215)-SUM($Y240:AY240))</f>
        <v>0</v>
      </c>
      <c r="AZ270" s="92">
        <f>IF(AZ$8="",0,SUM($Y215:AZ215)-SUM($Y240:AZ240))</f>
        <v>0</v>
      </c>
      <c r="BA270" s="92">
        <f>IF(BA$8="",0,SUM($Y215:BA215)-SUM($Y240:BA240))</f>
        <v>0</v>
      </c>
      <c r="BB270" s="92">
        <f>IF(BB$8="",0,SUM($Y215:BB215)-SUM($Y240:BB240))</f>
        <v>0</v>
      </c>
      <c r="BC270" s="92">
        <f>IF(BC$8="",0,SUM($Y215:BC215)-SUM($Y240:BC240))</f>
        <v>0</v>
      </c>
      <c r="BD270" s="92">
        <f>IF(BD$8="",0,SUM($Y215:BD215)-SUM($Y240:BD240))</f>
        <v>0</v>
      </c>
      <c r="BE270" s="92">
        <f>IF(BE$8="",0,SUM($Y215:BE215)-SUM($Y240:BE240))</f>
        <v>0</v>
      </c>
      <c r="BF270" s="92">
        <f>IF(BF$8="",0,SUM($Y215:BF215)-SUM($Y240:BF240))</f>
        <v>0</v>
      </c>
      <c r="BG270" s="92">
        <f>IF(BG$8="",0,SUM($Y215:BG215)-SUM($Y240:BG240))</f>
        <v>0</v>
      </c>
      <c r="BH270" s="92">
        <f>IF(BH$8="",0,SUM($Y215:BH215)-SUM($Y240:BH240))</f>
        <v>0</v>
      </c>
      <c r="BI270" s="92">
        <f>IF(BI$8="",0,SUM($Y215:BI215)-SUM($Y240:BI240))</f>
        <v>0</v>
      </c>
      <c r="BJ270" s="92">
        <f>IF(BJ$8="",0,SUM($Y215:BJ215)-SUM($Y240:BJ240))</f>
        <v>0</v>
      </c>
      <c r="BK270" s="92">
        <f>IF(BK$8="",0,SUM($Y215:BK215)-SUM($Y240:BK240))</f>
        <v>0</v>
      </c>
      <c r="BL270" s="92">
        <f>IF(BL$8="",0,SUM($Y215:BL215)-SUM($Y240:BL240))</f>
        <v>0</v>
      </c>
      <c r="BM270" s="92">
        <f>IF(BM$8="",0,SUM($Y215:BM215)-SUM($Y240:BM240))</f>
        <v>0</v>
      </c>
      <c r="BN270" s="92">
        <f>IF(BN$8="",0,SUM($Y215:BN215)-SUM($Y240:BN240))</f>
        <v>0</v>
      </c>
      <c r="BO270" s="92">
        <f>IF(BO$8="",0,SUM($Y215:BO215)-SUM($Y240:BO240))</f>
        <v>0</v>
      </c>
      <c r="BP270" s="92">
        <f>IF(BP$8="",0,SUM($Y215:BP215)-SUM($Y240:BP240))</f>
        <v>0</v>
      </c>
      <c r="BQ270" s="92">
        <f>IF(BQ$8="",0,SUM($Y215:BQ215)-SUM($Y240:BQ240))</f>
        <v>0</v>
      </c>
      <c r="BR270" s="92">
        <f>IF(BR$8="",0,SUM($Y215:BR215)-SUM($Y240:BR240))</f>
        <v>0</v>
      </c>
      <c r="BS270" s="92">
        <f>IF(BS$8="",0,SUM($Y215:BS215)-SUM($Y240:BS240))</f>
        <v>0</v>
      </c>
      <c r="BT270" s="92">
        <f>IF(BT$8="",0,SUM($Y215:BT215)-SUM($Y240:BT240))</f>
        <v>0</v>
      </c>
      <c r="BU270" s="92">
        <f>IF(BU$8="",0,SUM($Y215:BU215)-SUM($Y240:BU240))</f>
        <v>0</v>
      </c>
      <c r="BV270" s="92">
        <f>IF(BV$8="",0,SUM($Y215:BV215)-SUM($Y240:BV240))</f>
        <v>0</v>
      </c>
      <c r="BW270" s="92">
        <f>IF(BW$8="",0,SUM($Y215:BW215)-SUM($Y240:BW240))</f>
        <v>0</v>
      </c>
      <c r="BX270" s="92">
        <f>IF(BX$8="",0,SUM($Y215:BX215)-SUM($Y240:BX240))</f>
        <v>0</v>
      </c>
      <c r="BY270" s="92">
        <f>IF(BY$8="",0,SUM($Y215:BY215)-SUM($Y240:BY240))</f>
        <v>0</v>
      </c>
      <c r="BZ270" s="92">
        <f>IF(BZ$8="",0,SUM($Y215:BZ215)-SUM($Y240:BZ240))</f>
        <v>0</v>
      </c>
      <c r="CA270" s="92">
        <f>IF(CA$8="",0,SUM($Y215:CA215)-SUM($Y240:CA240))</f>
        <v>0</v>
      </c>
      <c r="CB270" s="92">
        <f>IF(CB$8="",0,SUM($Y215:CB215)-SUM($Y240:CB240))</f>
        <v>0</v>
      </c>
      <c r="CC270" s="92">
        <f>IF(CC$8="",0,SUM($Y215:CC215)-SUM($Y240:CC240))</f>
        <v>0</v>
      </c>
      <c r="CD270" s="92">
        <f>IF(CD$8="",0,SUM($Y215:CD215)-SUM($Y240:CD240))</f>
        <v>0</v>
      </c>
      <c r="CE270" s="92">
        <f>IF(CE$8="",0,SUM($Y215:CE215)-SUM($Y240:CE240))</f>
        <v>0</v>
      </c>
      <c r="CF270" s="92">
        <f>IF(CF$8="",0,SUM($Y215:CF215)-SUM($Y240:CF240))</f>
        <v>0</v>
      </c>
      <c r="CG270" s="92">
        <f>IF(CG$8="",0,SUM($Y215:CG215)-SUM($Y240:CG240))</f>
        <v>0</v>
      </c>
      <c r="CH270" s="92">
        <f>IF(CH$8="",0,SUM($Y215:CH215)-SUM($Y240:CH240))</f>
        <v>0</v>
      </c>
      <c r="CI270" s="92">
        <f>IF(CI$8="",0,SUM($Y215:CI215)-SUM($Y240:CI240))</f>
        <v>0</v>
      </c>
      <c r="CJ270" s="92">
        <f>IF(CJ$8="",0,SUM($Y215:CJ215)-SUM($Y240:CJ240))</f>
        <v>0</v>
      </c>
      <c r="CK270" s="92">
        <f>IF(CK$8="",0,SUM($Y215:CK215)-SUM($Y240:CK240))</f>
        <v>0</v>
      </c>
      <c r="CL270" s="92">
        <f>IF(CL$8="",0,SUM($Y215:CL215)-SUM($Y240:CL240))</f>
        <v>0</v>
      </c>
      <c r="CM270" s="92">
        <f>IF(CM$8="",0,SUM($Y215:CM215)-SUM($Y240:CM240))</f>
        <v>0</v>
      </c>
      <c r="CN270" s="92">
        <f>IF(CN$8="",0,SUM($Y215:CN215)-SUM($Y240:CN240))</f>
        <v>0</v>
      </c>
      <c r="CO270" s="92">
        <f>IF(CO$8="",0,SUM($Y215:CO215)-SUM($Y240:CO240))</f>
        <v>0</v>
      </c>
      <c r="CP270" s="92">
        <f>IF(CP$8="",0,SUM($Y215:CP215)-SUM($Y240:CP240))</f>
        <v>0</v>
      </c>
      <c r="CQ270" s="92">
        <f>IF(CQ$8="",0,SUM($Y215:CQ215)-SUM($Y240:CQ240))</f>
        <v>0</v>
      </c>
      <c r="CR270" s="92">
        <f>IF(CR$8="",0,SUM($Y215:CR215)-SUM($Y240:CR240))</f>
        <v>0</v>
      </c>
      <c r="CS270" s="92">
        <f>IF(CS$8="",0,SUM($Y215:CS215)-SUM($Y240:CS240))</f>
        <v>0</v>
      </c>
      <c r="CT270" s="92">
        <f>IF(CT$8="",0,SUM($Y215:CT215)-SUM($Y240:CT240))</f>
        <v>0</v>
      </c>
      <c r="CU270" s="92">
        <f>IF(CU$8="",0,SUM($Y215:CU215)-SUM($Y240:CU240))</f>
        <v>0</v>
      </c>
      <c r="CV270" s="92">
        <f>IF(CV$8="",0,SUM($Y215:CV215)-SUM($Y240:CV240))</f>
        <v>0</v>
      </c>
      <c r="CW270" s="92">
        <f>IF(CW$8="",0,SUM($Y215:CW215)-SUM($Y240:CW240))</f>
        <v>0</v>
      </c>
      <c r="CX270" s="92">
        <f>IF(CX$8="",0,SUM($Y215:CX215)-SUM($Y240:CX240))</f>
        <v>0</v>
      </c>
      <c r="CY270" s="92">
        <f>IF(CY$8="",0,SUM($Y215:CY215)-SUM($Y240:CY240))</f>
        <v>0</v>
      </c>
      <c r="CZ270" s="92">
        <f>IF(CZ$8="",0,SUM($Y215:CZ215)-SUM($Y240:CZ240))</f>
        <v>0</v>
      </c>
      <c r="DA270" s="92">
        <f>IF(DA$8="",0,SUM($Y215:DA215)-SUM($Y240:DA240))</f>
        <v>0</v>
      </c>
      <c r="DB270" s="92">
        <f>IF(DB$8="",0,SUM($Y215:DB215)-SUM($Y240:DB240))</f>
        <v>0</v>
      </c>
      <c r="DC270" s="92">
        <f>IF(DC$8="",0,SUM($Y215:DC215)-SUM($Y240:DC240))</f>
        <v>0</v>
      </c>
      <c r="DD270" s="92">
        <f>IF(DD$8="",0,SUM($Y215:DD215)-SUM($Y240:DD240))</f>
        <v>0</v>
      </c>
      <c r="DE270" s="92">
        <f>IF(DE$8="",0,SUM($Y215:DE215)-SUM($Y240:DE240))</f>
        <v>0</v>
      </c>
      <c r="DF270" s="92">
        <f>IF(DF$8="",0,SUM($Y215:DF215)-SUM($Y240:DF240))</f>
        <v>0</v>
      </c>
      <c r="DG270" s="92">
        <f>IF(DG$8="",0,SUM($Y215:DG215)-SUM($Y240:DG240))</f>
        <v>0</v>
      </c>
      <c r="DH270" s="92">
        <f>IF(DH$8="",0,SUM($Y215:DH215)-SUM($Y240:DH240))</f>
        <v>0</v>
      </c>
      <c r="DI270" s="92">
        <f>IF(DI$8="",0,SUM($Y215:DI215)-SUM($Y240:DI240))</f>
        <v>0</v>
      </c>
      <c r="DJ270" s="92">
        <f>IF(DJ$8="",0,SUM($Y215:DJ215)-SUM($Y240:DJ240))</f>
        <v>0</v>
      </c>
      <c r="DK270" s="92">
        <f>IF(DK$8="",0,SUM($Y215:DK215)-SUM($Y240:DK240))</f>
        <v>0</v>
      </c>
      <c r="DL270" s="92">
        <f>IF(DL$8="",0,SUM($Y215:DL215)-SUM($Y240:DL240))</f>
        <v>0</v>
      </c>
      <c r="DM270" s="92">
        <f>IF(DM$8="",0,SUM($Y215:DM215)-SUM($Y240:DM240))</f>
        <v>0</v>
      </c>
      <c r="DN270" s="92">
        <f>IF(DN$8="",0,SUM($Y215:DN215)-SUM($Y240:DN240))</f>
        <v>0</v>
      </c>
      <c r="DO270" s="92">
        <f>IF(DO$8="",0,SUM($Y215:DO215)-SUM($Y240:DO240))</f>
        <v>0</v>
      </c>
      <c r="DP270" s="92">
        <f>IF(DP$8="",0,SUM($Y215:DP215)-SUM($Y240:DP240))</f>
        <v>0</v>
      </c>
      <c r="DQ270" s="92">
        <f>IF(DQ$8="",0,SUM($Y215:DQ215)-SUM($Y240:DQ240))</f>
        <v>0</v>
      </c>
      <c r="DR270" s="92">
        <f>IF(DR$8="",0,SUM($Y215:DR215)-SUM($Y240:DR240))</f>
        <v>0</v>
      </c>
      <c r="DS270" s="92">
        <f>IF(DS$8="",0,SUM($Y215:DS215)-SUM($Y240:DS240))</f>
        <v>0</v>
      </c>
      <c r="DT270" s="92">
        <f>IF(DT$8="",0,SUM($Y215:DT215)-SUM($Y240:DT240))</f>
        <v>0</v>
      </c>
      <c r="DU270" s="92">
        <f>IF(DU$8="",0,SUM($Y215:DU215)-SUM($Y240:DU240))</f>
        <v>0</v>
      </c>
      <c r="DV270" s="92">
        <f>IF(DV$8="",0,SUM($Y215:DV215)-SUM($Y240:DV240))</f>
        <v>0</v>
      </c>
      <c r="DW270" s="92">
        <f>IF(DW$8="",0,SUM($Y215:DW215)-SUM($Y240:DW240))</f>
        <v>0</v>
      </c>
      <c r="DX270" s="92">
        <f>IF(DX$8="",0,SUM($Y215:DX215)-SUM($Y240:DX240))</f>
        <v>0</v>
      </c>
      <c r="DY270" s="92">
        <f>IF(DY$8="",0,SUM($Y215:DY215)-SUM($Y240:DY240))</f>
        <v>0</v>
      </c>
      <c r="DZ270" s="92">
        <f>IF(DZ$8="",0,SUM($Y215:DZ215)-SUM($Y240:DZ240))</f>
        <v>0</v>
      </c>
      <c r="EA270" s="92">
        <f>IF(EA$8="",0,SUM($Y215:EA215)-SUM($Y240:EA240))</f>
        <v>0</v>
      </c>
      <c r="EB270" s="92">
        <f>IF(EB$8="",0,SUM($Y215:EB215)-SUM($Y240:EB240))</f>
        <v>0</v>
      </c>
      <c r="EC270" s="92">
        <f>IF(EC$8="",0,SUM($Y215:EC215)-SUM($Y240:EC240))</f>
        <v>0</v>
      </c>
      <c r="ED270" s="92">
        <f>IF(ED$8="",0,SUM($Y215:ED215)-SUM($Y240:ED240))</f>
        <v>0</v>
      </c>
      <c r="EE270" s="92">
        <f>IF(EE$8="",0,SUM($Y215:EE215)-SUM($Y240:EE240))</f>
        <v>0</v>
      </c>
      <c r="EF270" s="92">
        <f>IF(EF$8="",0,SUM($Y215:EF215)-SUM($Y240:EF240))</f>
        <v>0</v>
      </c>
      <c r="EG270" s="92">
        <f>IF(EG$8="",0,SUM($Y215:EG215)-SUM($Y240:EG240))</f>
        <v>0</v>
      </c>
      <c r="EH270" s="92">
        <f>IF(EH$8="",0,SUM($Y215:EH215)-SUM($Y240:EH240))</f>
        <v>0</v>
      </c>
      <c r="EI270" s="92">
        <f>IF(EI$8="",0,SUM($Y215:EI215)-SUM($Y240:EI240))</f>
        <v>0</v>
      </c>
      <c r="EJ270" s="92">
        <f>IF(EJ$8="",0,SUM($Y215:EJ215)-SUM($Y240:EJ240))</f>
        <v>0</v>
      </c>
      <c r="EK270" s="92">
        <f>IF(EK$8="",0,SUM($Y215:EK215)-SUM($Y240:EK240))</f>
        <v>0</v>
      </c>
      <c r="EL270" s="92">
        <f>IF(EL$8="",0,SUM($Y215:EL215)-SUM($Y240:EL240))</f>
        <v>0</v>
      </c>
      <c r="EM270" s="92">
        <f>IF(EM$8="",0,SUM($Y215:EM215)-SUM($Y240:EM240))</f>
        <v>0</v>
      </c>
      <c r="EN270" s="92">
        <f>IF(EN$8="",0,SUM($Y215:EN215)-SUM($Y240:EN240))</f>
        <v>0</v>
      </c>
      <c r="EO270" s="92">
        <f>IF(EO$8="",0,SUM($Y215:EO215)-SUM($Y240:EO240))</f>
        <v>0</v>
      </c>
      <c r="EP270" s="92">
        <f>IF(EP$8="",0,SUM($Y215:EP215)-SUM($Y240:EP240))</f>
        <v>0</v>
      </c>
      <c r="EQ270" s="92">
        <f>IF(EQ$8="",0,SUM($Y215:EQ215)-SUM($Y240:EQ240))</f>
        <v>0</v>
      </c>
      <c r="ER270" s="92">
        <f>IF(ER$8="",0,SUM($Y215:ER215)-SUM($Y240:ER240))</f>
        <v>0</v>
      </c>
      <c r="ES270" s="92">
        <f>IF(ES$8="",0,SUM($Y215:ES215)-SUM($Y240:ES240))</f>
        <v>0</v>
      </c>
      <c r="ET270" s="92">
        <f>IF(ET$8="",0,SUM($Y215:ET215)-SUM($Y240:ET240))</f>
        <v>0</v>
      </c>
      <c r="EU270" s="92">
        <f>IF(EU$8="",0,SUM($Y215:EU215)-SUM($Y240:EU240))</f>
        <v>0</v>
      </c>
      <c r="EV270" s="92">
        <f>IF(EV$8="",0,SUM($Y215:EV215)-SUM($Y240:EV240))</f>
        <v>0</v>
      </c>
      <c r="EW270" s="92">
        <f>IF(EW$8="",0,SUM($Y215:EW215)-SUM($Y240:EW240))</f>
        <v>0</v>
      </c>
      <c r="EX270" s="92">
        <f>IF(EX$8="",0,SUM($Y215:EX215)-SUM($Y240:EX240))</f>
        <v>0</v>
      </c>
      <c r="EY270" s="92">
        <f>IF(EY$8="",0,SUM($Y215:EY215)-SUM($Y240:EY240))</f>
        <v>0</v>
      </c>
      <c r="EZ270" s="92">
        <f>IF(EZ$8="",0,SUM($Y215:EZ215)-SUM($Y240:EZ240))</f>
        <v>0</v>
      </c>
      <c r="FA270" s="92">
        <f>IF(FA$8="",0,SUM($Y215:FA215)-SUM($Y240:FA240))</f>
        <v>0</v>
      </c>
      <c r="FB270" s="92">
        <f>IF(FB$8="",0,SUM($Y215:FB215)-SUM($Y240:FB240))</f>
        <v>0</v>
      </c>
      <c r="FC270" s="92">
        <f>IF(FC$8="",0,SUM($Y215:FC215)-SUM($Y240:FC240))</f>
        <v>0</v>
      </c>
      <c r="FD270" s="92">
        <f>IF(FD$8="",0,SUM($Y215:FD215)-SUM($Y240:FD240))</f>
        <v>0</v>
      </c>
      <c r="FE270" s="92">
        <f>IF(FE$8="",0,SUM($Y215:FE215)-SUM($Y240:FE240))</f>
        <v>0</v>
      </c>
      <c r="FF270" s="92">
        <f>IF(FF$8="",0,SUM($Y215:FF215)-SUM($Y240:FF240))</f>
        <v>0</v>
      </c>
      <c r="FG270" s="92">
        <f>IF(FG$8="",0,SUM($Y215:FG215)-SUM($Y240:FG240))</f>
        <v>0</v>
      </c>
      <c r="FH270" s="92">
        <f>IF(FH$8="",0,SUM($Y215:FH215)-SUM($Y240:FH240))</f>
        <v>0</v>
      </c>
      <c r="FI270" s="92">
        <f>IF(FI$8="",0,SUM($Y215:FI215)-SUM($Y240:FI240))</f>
        <v>0</v>
      </c>
      <c r="FJ270" s="92">
        <f>IF(FJ$8="",0,SUM($Y215:FJ215)-SUM($Y240:FJ240))</f>
        <v>0</v>
      </c>
      <c r="FK270" s="92">
        <f>IF(FK$8="",0,SUM($Y215:FK215)-SUM($Y240:FK240))</f>
        <v>0</v>
      </c>
      <c r="FL270" s="92">
        <f>IF(FL$8="",0,SUM($Y215:FL215)-SUM($Y240:FL240))</f>
        <v>0</v>
      </c>
      <c r="FM270" s="92">
        <f>IF(FM$8="",0,SUM($Y215:FM215)-SUM($Y240:FM240))</f>
        <v>0</v>
      </c>
      <c r="FN270" s="92">
        <f>IF(FN$8="",0,SUM($Y215:FN215)-SUM($Y240:FN240))</f>
        <v>0</v>
      </c>
      <c r="FO270" s="92">
        <f>IF(FO$8="",0,SUM($Y215:FO215)-SUM($Y240:FO240))</f>
        <v>0</v>
      </c>
      <c r="FP270" s="92">
        <f>IF(FP$8="",0,SUM($Y215:FP215)-SUM($Y240:FP240))</f>
        <v>0</v>
      </c>
      <c r="FQ270" s="92">
        <f>IF(FQ$8="",0,SUM($Y215:FQ215)-SUM($Y240:FQ240))</f>
        <v>0</v>
      </c>
      <c r="FR270" s="92">
        <f>IF(FR$8="",0,SUM($Y215:FR215)-SUM($Y240:FR240))</f>
        <v>0</v>
      </c>
      <c r="FS270" s="92">
        <f>IF(FS$8="",0,SUM($Y215:FS215)-SUM($Y240:FS240))</f>
        <v>0</v>
      </c>
      <c r="FT270" s="92">
        <f>IF(FT$8="",0,SUM($Y215:FT215)-SUM($Y240:FT240))</f>
        <v>0</v>
      </c>
      <c r="FU270" s="92">
        <f>IF(FU$8="",0,SUM($Y215:FU215)-SUM($Y240:FU240))</f>
        <v>0</v>
      </c>
      <c r="FV270" s="92">
        <f>IF(FV$8="",0,SUM($Y215:FV215)-SUM($Y240:FV240))</f>
        <v>0</v>
      </c>
      <c r="FW270" s="92">
        <f>IF(FW$8="",0,SUM($Y215:FW215)-SUM($Y240:FW240))</f>
        <v>0</v>
      </c>
      <c r="FX270" s="92">
        <f>IF(FX$8="",0,SUM($Y215:FX215)-SUM($Y240:FX240))</f>
        <v>0</v>
      </c>
      <c r="FY270" s="92">
        <f>IF(FY$8="",0,SUM($Y215:FY215)-SUM($Y240:FY240))</f>
        <v>0</v>
      </c>
      <c r="FZ270" s="92">
        <f>IF(FZ$8="",0,SUM($Y215:FZ215)-SUM($Y240:FZ240))</f>
        <v>0</v>
      </c>
      <c r="GA270" s="92">
        <f>IF(GA$8="",0,SUM($Y215:GA215)-SUM($Y240:GA240))</f>
        <v>0</v>
      </c>
      <c r="GB270" s="92">
        <f>IF(GB$8="",0,SUM($Y215:GB215)-SUM($Y240:GB240))</f>
        <v>0</v>
      </c>
      <c r="GC270" s="92">
        <f>IF(GC$8="",0,SUM($Y215:GC215)-SUM($Y240:GC240))</f>
        <v>0</v>
      </c>
      <c r="GD270" s="92">
        <f>IF(GD$8="",0,SUM($Y215:GD215)-SUM($Y240:GD240))</f>
        <v>0</v>
      </c>
      <c r="GE270" s="92">
        <f>IF(GE$8="",0,SUM($Y215:GE215)-SUM($Y240:GE240))</f>
        <v>0</v>
      </c>
      <c r="GF270" s="92">
        <f>IF(GF$8="",0,SUM($Y215:GF215)-SUM($Y240:GF240))</f>
        <v>0</v>
      </c>
      <c r="GG270" s="92">
        <f>IF(GG$8="",0,SUM($Y215:GG215)-SUM($Y240:GG240))</f>
        <v>0</v>
      </c>
      <c r="GH270" s="92">
        <f>IF(GH$8="",0,SUM($Y215:GH215)-SUM($Y240:GH240))</f>
        <v>0</v>
      </c>
      <c r="GI270" s="92">
        <f>IF(GI$8="",0,SUM($Y215:GI215)-SUM($Y240:GI240))</f>
        <v>0</v>
      </c>
      <c r="GJ270" s="92">
        <f>IF(GJ$8="",0,SUM($Y215:GJ215)-SUM($Y240:GJ240))</f>
        <v>0</v>
      </c>
      <c r="GK270" s="92">
        <f>IF(GK$8="",0,SUM($Y215:GK215)-SUM($Y240:GK240))</f>
        <v>0</v>
      </c>
      <c r="GL270" s="92">
        <f>IF(GL$8="",0,SUM($Y215:GL215)-SUM($Y240:GL240))</f>
        <v>0</v>
      </c>
      <c r="GM270" s="92">
        <f>IF(GM$8="",0,SUM($Y215:GM215)-SUM($Y240:GM240))</f>
        <v>0</v>
      </c>
      <c r="GN270" s="92">
        <f>IF(GN$8="",0,SUM($Y215:GN215)-SUM($Y240:GN240))</f>
        <v>0</v>
      </c>
      <c r="GO270" s="92">
        <f>IF(GO$8="",0,SUM($Y215:GO215)-SUM($Y240:GO240))</f>
        <v>0</v>
      </c>
      <c r="GP270" s="92">
        <f>IF(GP$8="",0,SUM($Y215:GP215)-SUM($Y240:GP240))</f>
        <v>0</v>
      </c>
      <c r="GQ270" s="92">
        <f>IF(GQ$8="",0,SUM($Y215:GQ215)-SUM($Y240:GQ240))</f>
        <v>0</v>
      </c>
      <c r="GR270" s="92">
        <f>IF(GR$8="",0,SUM($Y215:GR215)-SUM($Y240:GR240))</f>
        <v>0</v>
      </c>
      <c r="GS270" s="92">
        <f>IF(GS$8="",0,SUM($Y215:GS215)-SUM($Y240:GS240))</f>
        <v>0</v>
      </c>
      <c r="GT270" s="92">
        <f>IF(GT$8="",0,SUM($Y215:GT215)-SUM($Y240:GT240))</f>
        <v>0</v>
      </c>
      <c r="GU270" s="92">
        <f>IF(GU$8="",0,SUM($Y215:GU215)-SUM($Y240:GU240))</f>
        <v>0</v>
      </c>
      <c r="GV270" s="92">
        <f>IF(GV$8="",0,SUM($Y215:GV215)-SUM($Y240:GV240))</f>
        <v>0</v>
      </c>
      <c r="GW270" s="92">
        <f>IF(GW$8="",0,SUM($Y215:GW215)-SUM($Y240:GW240))</f>
        <v>0</v>
      </c>
      <c r="GX270" s="92">
        <f>IF(GX$8="",0,SUM($Y215:GX215)-SUM($Y240:GX240))</f>
        <v>0</v>
      </c>
      <c r="GY270" s="92">
        <f>IF(GY$8="",0,SUM($Y215:GY215)-SUM($Y240:GY240))</f>
        <v>0</v>
      </c>
      <c r="GZ270" s="92">
        <f>IF(GZ$8="",0,SUM($Y215:GZ215)-SUM($Y240:GZ240))</f>
        <v>0</v>
      </c>
      <c r="HA270" s="3"/>
      <c r="HB270" s="3"/>
    </row>
    <row r="271" spans="1:210" ht="4.2" customHeight="1">
      <c r="A271" s="1"/>
      <c r="B271" s="1"/>
      <c r="C271" s="1"/>
      <c r="D271" s="1"/>
      <c r="E271" s="263"/>
      <c r="F271" s="48"/>
      <c r="G271" s="250"/>
      <c r="H271" s="33"/>
      <c r="I271" s="33"/>
      <c r="J271" s="33"/>
      <c r="K271" s="33"/>
      <c r="L271" s="33"/>
      <c r="M271" s="17"/>
      <c r="N271" s="33"/>
      <c r="O271" s="33"/>
      <c r="P271" s="17"/>
      <c r="Q271" s="33"/>
      <c r="R271" s="1"/>
      <c r="S271" s="5"/>
      <c r="T271" s="7"/>
      <c r="U271" s="24"/>
      <c r="V271" s="1"/>
      <c r="W271" s="10"/>
      <c r="X271" s="10"/>
      <c r="Y271" s="46"/>
      <c r="Z271" s="93"/>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c r="EN271" s="98"/>
      <c r="EO271" s="98"/>
      <c r="EP271" s="98"/>
      <c r="EQ271" s="98"/>
      <c r="ER271" s="98"/>
      <c r="ES271" s="98"/>
      <c r="ET271" s="98"/>
      <c r="EU271" s="98"/>
      <c r="EV271" s="98"/>
      <c r="EW271" s="98"/>
      <c r="EX271" s="98"/>
      <c r="EY271" s="98"/>
      <c r="EZ271" s="98"/>
      <c r="FA271" s="98"/>
      <c r="FB271" s="98"/>
      <c r="FC271" s="98"/>
      <c r="FD271" s="98"/>
      <c r="FE271" s="98"/>
      <c r="FF271" s="98"/>
      <c r="FG271" s="98"/>
      <c r="FH271" s="98"/>
      <c r="FI271" s="98"/>
      <c r="FJ271" s="98"/>
      <c r="FK271" s="98"/>
      <c r="FL271" s="98"/>
      <c r="FM271" s="98"/>
      <c r="FN271" s="98"/>
      <c r="FO271" s="98"/>
      <c r="FP271" s="98"/>
      <c r="FQ271" s="98"/>
      <c r="FR271" s="98"/>
      <c r="FS271" s="98"/>
      <c r="FT271" s="98"/>
      <c r="FU271" s="98"/>
      <c r="FV271" s="98"/>
      <c r="FW271" s="98"/>
      <c r="FX271" s="98"/>
      <c r="FY271" s="98"/>
      <c r="FZ271" s="98"/>
      <c r="GA271" s="98"/>
      <c r="GB271" s="98"/>
      <c r="GC271" s="98"/>
      <c r="GD271" s="98"/>
      <c r="GE271" s="98"/>
      <c r="GF271" s="98"/>
      <c r="GG271" s="98"/>
      <c r="GH271" s="98"/>
      <c r="GI271" s="98"/>
      <c r="GJ271" s="98"/>
      <c r="GK271" s="98"/>
      <c r="GL271" s="98"/>
      <c r="GM271" s="98"/>
      <c r="GN271" s="98"/>
      <c r="GO271" s="98"/>
      <c r="GP271" s="98"/>
      <c r="GQ271" s="98"/>
      <c r="GR271" s="98"/>
      <c r="GS271" s="98"/>
      <c r="GT271" s="98"/>
      <c r="GU271" s="98"/>
      <c r="GV271" s="98"/>
      <c r="GW271" s="98"/>
      <c r="GX271" s="98"/>
      <c r="GY271" s="98"/>
      <c r="GZ271" s="98"/>
      <c r="HA271" s="1"/>
      <c r="HB271" s="1"/>
    </row>
    <row r="272" spans="1:210" ht="4.2" customHeight="1">
      <c r="A272" s="1"/>
      <c r="B272" s="1"/>
      <c r="C272" s="1"/>
      <c r="D272" s="1"/>
      <c r="E272" s="263"/>
      <c r="F272" s="48"/>
      <c r="G272" s="231"/>
      <c r="H272" s="173"/>
      <c r="I272" s="173"/>
      <c r="J272" s="173"/>
      <c r="K272" s="173"/>
      <c r="L272" s="173"/>
      <c r="M272" s="172"/>
      <c r="N272" s="173"/>
      <c r="O272" s="173"/>
      <c r="P272" s="172"/>
      <c r="Q272" s="173"/>
      <c r="R272" s="173"/>
      <c r="S272" s="172"/>
      <c r="T272" s="174"/>
      <c r="U272" s="280"/>
      <c r="V272" s="173"/>
      <c r="W272" s="283"/>
      <c r="X272" s="283"/>
      <c r="Y272" s="282"/>
      <c r="Z272" s="93"/>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1"/>
      <c r="HB272" s="1"/>
    </row>
    <row r="273" spans="1:210" ht="4.2" customHeight="1">
      <c r="A273" s="1"/>
      <c r="B273" s="1"/>
      <c r="C273" s="1"/>
      <c r="D273" s="14"/>
      <c r="E273" s="264"/>
      <c r="F273" s="14"/>
      <c r="G273" s="304"/>
      <c r="H273" s="14"/>
      <c r="I273" s="14"/>
      <c r="J273" s="14"/>
      <c r="K273" s="14"/>
      <c r="L273" s="14"/>
      <c r="M273" s="15"/>
      <c r="N273" s="14"/>
      <c r="O273" s="14"/>
      <c r="P273" s="15"/>
      <c r="Q273" s="14"/>
      <c r="R273" s="14"/>
      <c r="S273" s="15"/>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
      <c r="HB273" s="1"/>
    </row>
    <row r="274" spans="1:210" ht="7.2" customHeight="1">
      <c r="A274" s="1"/>
      <c r="B274" s="1"/>
      <c r="C274" s="1"/>
      <c r="D274" s="1"/>
      <c r="E274" s="263"/>
      <c r="F274" s="48"/>
      <c r="G274" s="231"/>
      <c r="H274" s="1"/>
      <c r="I274" s="1"/>
      <c r="J274" s="1"/>
      <c r="K274" s="1"/>
      <c r="L274" s="1"/>
      <c r="M274" s="5"/>
      <c r="N274" s="1"/>
      <c r="O274" s="1"/>
      <c r="P274" s="5"/>
      <c r="Q274" s="1"/>
      <c r="R274" s="1"/>
      <c r="S274" s="5"/>
      <c r="T274" s="7"/>
      <c r="U274" s="24"/>
      <c r="V274" s="1"/>
      <c r="W274" s="12"/>
      <c r="X274" s="10"/>
      <c r="Y274" s="46"/>
      <c r="Z274" s="93"/>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1"/>
      <c r="HB274" s="1"/>
    </row>
    <row r="275" spans="1:210" s="39" customFormat="1">
      <c r="A275" s="36"/>
      <c r="B275" s="259" t="s">
        <v>158</v>
      </c>
      <c r="C275" s="36"/>
      <c r="D275" s="36"/>
      <c r="E275" s="9"/>
      <c r="F275" s="51"/>
      <c r="G275" s="306"/>
      <c r="H275" s="36" t="str">
        <f>$H$15</f>
        <v>Прямые расходы</v>
      </c>
      <c r="I275" s="36"/>
      <c r="J275" s="36"/>
      <c r="K275" s="36"/>
      <c r="L275" s="36"/>
      <c r="M275" s="37"/>
      <c r="N275" s="36" t="str">
        <f>N46</f>
        <v>Продукт-1</v>
      </c>
      <c r="O275" s="36"/>
      <c r="P275" s="5"/>
      <c r="Q275" s="36" t="s">
        <v>26</v>
      </c>
      <c r="R275" s="36"/>
      <c r="S275" s="37"/>
      <c r="T275" s="201"/>
      <c r="U275" s="37"/>
      <c r="V275" s="36"/>
      <c r="W275" s="38">
        <f>SUM($Y275:$HA275)</f>
        <v>0</v>
      </c>
      <c r="X275" s="38"/>
      <c r="Y275" s="46"/>
      <c r="Z275" s="99"/>
      <c r="AA275" s="100">
        <f>IF(AA$8="",0,SUMIFS(AA279:AA395,$H279:$H395,$B275&amp;"*"))</f>
        <v>0</v>
      </c>
      <c r="AB275" s="100">
        <f t="shared" ref="AB275:AE275" si="1268">IF(AB$8="",0,SUMIFS(AB279:AB395,$H279:$H395,$B275&amp;"*"))</f>
        <v>0</v>
      </c>
      <c r="AC275" s="100">
        <f t="shared" si="1268"/>
        <v>0</v>
      </c>
      <c r="AD275" s="100">
        <f t="shared" si="1268"/>
        <v>0</v>
      </c>
      <c r="AE275" s="100">
        <f t="shared" si="1268"/>
        <v>0</v>
      </c>
      <c r="AF275" s="100">
        <f t="shared" ref="AF275:CQ275" si="1269">IF(AF$8="",0,SUMIFS(AF279:AF395,$H279:$H395,$B275&amp;"*"))</f>
        <v>0</v>
      </c>
      <c r="AG275" s="100">
        <f t="shared" si="1269"/>
        <v>0</v>
      </c>
      <c r="AH275" s="100">
        <f t="shared" si="1269"/>
        <v>0</v>
      </c>
      <c r="AI275" s="100">
        <f t="shared" si="1269"/>
        <v>0</v>
      </c>
      <c r="AJ275" s="100">
        <f t="shared" si="1269"/>
        <v>0</v>
      </c>
      <c r="AK275" s="100">
        <f t="shared" si="1269"/>
        <v>0</v>
      </c>
      <c r="AL275" s="100">
        <f t="shared" si="1269"/>
        <v>0</v>
      </c>
      <c r="AM275" s="100">
        <f t="shared" si="1269"/>
        <v>0</v>
      </c>
      <c r="AN275" s="100">
        <f t="shared" si="1269"/>
        <v>0</v>
      </c>
      <c r="AO275" s="100">
        <f t="shared" si="1269"/>
        <v>0</v>
      </c>
      <c r="AP275" s="100">
        <f t="shared" si="1269"/>
        <v>0</v>
      </c>
      <c r="AQ275" s="100">
        <f t="shared" si="1269"/>
        <v>0</v>
      </c>
      <c r="AR275" s="100">
        <f t="shared" si="1269"/>
        <v>0</v>
      </c>
      <c r="AS275" s="100">
        <f t="shared" si="1269"/>
        <v>0</v>
      </c>
      <c r="AT275" s="100">
        <f t="shared" si="1269"/>
        <v>0</v>
      </c>
      <c r="AU275" s="100">
        <f t="shared" si="1269"/>
        <v>0</v>
      </c>
      <c r="AV275" s="100">
        <f t="shared" si="1269"/>
        <v>0</v>
      </c>
      <c r="AW275" s="100">
        <f t="shared" si="1269"/>
        <v>0</v>
      </c>
      <c r="AX275" s="100">
        <f t="shared" si="1269"/>
        <v>0</v>
      </c>
      <c r="AY275" s="100">
        <f t="shared" si="1269"/>
        <v>0</v>
      </c>
      <c r="AZ275" s="100">
        <f t="shared" si="1269"/>
        <v>0</v>
      </c>
      <c r="BA275" s="100">
        <f t="shared" si="1269"/>
        <v>0</v>
      </c>
      <c r="BB275" s="100">
        <f t="shared" si="1269"/>
        <v>0</v>
      </c>
      <c r="BC275" s="100">
        <f t="shared" si="1269"/>
        <v>0</v>
      </c>
      <c r="BD275" s="100">
        <f t="shared" si="1269"/>
        <v>0</v>
      </c>
      <c r="BE275" s="100">
        <f t="shared" si="1269"/>
        <v>0</v>
      </c>
      <c r="BF275" s="100">
        <f t="shared" si="1269"/>
        <v>0</v>
      </c>
      <c r="BG275" s="100">
        <f t="shared" si="1269"/>
        <v>0</v>
      </c>
      <c r="BH275" s="100">
        <f t="shared" si="1269"/>
        <v>0</v>
      </c>
      <c r="BI275" s="100">
        <f t="shared" si="1269"/>
        <v>0</v>
      </c>
      <c r="BJ275" s="100">
        <f t="shared" si="1269"/>
        <v>0</v>
      </c>
      <c r="BK275" s="100">
        <f t="shared" si="1269"/>
        <v>0</v>
      </c>
      <c r="BL275" s="100">
        <f t="shared" si="1269"/>
        <v>0</v>
      </c>
      <c r="BM275" s="100">
        <f t="shared" si="1269"/>
        <v>0</v>
      </c>
      <c r="BN275" s="100">
        <f t="shared" si="1269"/>
        <v>0</v>
      </c>
      <c r="BO275" s="100">
        <f t="shared" si="1269"/>
        <v>0</v>
      </c>
      <c r="BP275" s="100">
        <f t="shared" si="1269"/>
        <v>0</v>
      </c>
      <c r="BQ275" s="100">
        <f t="shared" si="1269"/>
        <v>0</v>
      </c>
      <c r="BR275" s="100">
        <f t="shared" si="1269"/>
        <v>0</v>
      </c>
      <c r="BS275" s="100">
        <f t="shared" si="1269"/>
        <v>0</v>
      </c>
      <c r="BT275" s="100">
        <f t="shared" si="1269"/>
        <v>0</v>
      </c>
      <c r="BU275" s="100">
        <f t="shared" si="1269"/>
        <v>0</v>
      </c>
      <c r="BV275" s="100">
        <f t="shared" si="1269"/>
        <v>0</v>
      </c>
      <c r="BW275" s="100">
        <f t="shared" si="1269"/>
        <v>0</v>
      </c>
      <c r="BX275" s="100">
        <f t="shared" si="1269"/>
        <v>0</v>
      </c>
      <c r="BY275" s="100">
        <f t="shared" si="1269"/>
        <v>0</v>
      </c>
      <c r="BZ275" s="100">
        <f t="shared" si="1269"/>
        <v>0</v>
      </c>
      <c r="CA275" s="100">
        <f t="shared" si="1269"/>
        <v>0</v>
      </c>
      <c r="CB275" s="100">
        <f t="shared" si="1269"/>
        <v>0</v>
      </c>
      <c r="CC275" s="100">
        <f t="shared" si="1269"/>
        <v>0</v>
      </c>
      <c r="CD275" s="100">
        <f t="shared" si="1269"/>
        <v>0</v>
      </c>
      <c r="CE275" s="100">
        <f t="shared" si="1269"/>
        <v>0</v>
      </c>
      <c r="CF275" s="100">
        <f t="shared" si="1269"/>
        <v>0</v>
      </c>
      <c r="CG275" s="100">
        <f t="shared" si="1269"/>
        <v>0</v>
      </c>
      <c r="CH275" s="100">
        <f t="shared" si="1269"/>
        <v>0</v>
      </c>
      <c r="CI275" s="100">
        <f t="shared" si="1269"/>
        <v>0</v>
      </c>
      <c r="CJ275" s="100">
        <f t="shared" si="1269"/>
        <v>0</v>
      </c>
      <c r="CK275" s="100">
        <f t="shared" si="1269"/>
        <v>0</v>
      </c>
      <c r="CL275" s="100">
        <f t="shared" si="1269"/>
        <v>0</v>
      </c>
      <c r="CM275" s="100">
        <f t="shared" si="1269"/>
        <v>0</v>
      </c>
      <c r="CN275" s="100">
        <f t="shared" si="1269"/>
        <v>0</v>
      </c>
      <c r="CO275" s="100">
        <f t="shared" si="1269"/>
        <v>0</v>
      </c>
      <c r="CP275" s="100">
        <f t="shared" si="1269"/>
        <v>0</v>
      </c>
      <c r="CQ275" s="100">
        <f t="shared" si="1269"/>
        <v>0</v>
      </c>
      <c r="CR275" s="100">
        <f t="shared" ref="CR275:DG275" si="1270">IF(CR$8="",0,SUMIFS(CR279:CR395,$H279:$H395,$B275&amp;"*"))</f>
        <v>0</v>
      </c>
      <c r="CS275" s="100">
        <f t="shared" si="1270"/>
        <v>0</v>
      </c>
      <c r="CT275" s="100">
        <f t="shared" si="1270"/>
        <v>0</v>
      </c>
      <c r="CU275" s="100">
        <f t="shared" si="1270"/>
        <v>0</v>
      </c>
      <c r="CV275" s="100">
        <f t="shared" si="1270"/>
        <v>0</v>
      </c>
      <c r="CW275" s="100">
        <f t="shared" si="1270"/>
        <v>0</v>
      </c>
      <c r="CX275" s="100">
        <f t="shared" si="1270"/>
        <v>0</v>
      </c>
      <c r="CY275" s="100">
        <f t="shared" si="1270"/>
        <v>0</v>
      </c>
      <c r="CZ275" s="100">
        <f t="shared" si="1270"/>
        <v>0</v>
      </c>
      <c r="DA275" s="100">
        <f t="shared" si="1270"/>
        <v>0</v>
      </c>
      <c r="DB275" s="100">
        <f t="shared" si="1270"/>
        <v>0</v>
      </c>
      <c r="DC275" s="100">
        <f t="shared" si="1270"/>
        <v>0</v>
      </c>
      <c r="DD275" s="100">
        <f t="shared" si="1270"/>
        <v>0</v>
      </c>
      <c r="DE275" s="100">
        <f t="shared" si="1270"/>
        <v>0</v>
      </c>
      <c r="DF275" s="100">
        <f t="shared" si="1270"/>
        <v>0</v>
      </c>
      <c r="DG275" s="100">
        <f t="shared" si="1270"/>
        <v>0</v>
      </c>
      <c r="DH275" s="100">
        <f t="shared" ref="DH275:FS275" si="1271">IF(DH$8="",0,SUMIFS(DH279:DH395,$H279:$H395,$B275&amp;"*"))</f>
        <v>0</v>
      </c>
      <c r="DI275" s="100">
        <f t="shared" si="1271"/>
        <v>0</v>
      </c>
      <c r="DJ275" s="100">
        <f t="shared" si="1271"/>
        <v>0</v>
      </c>
      <c r="DK275" s="100">
        <f t="shared" si="1271"/>
        <v>0</v>
      </c>
      <c r="DL275" s="100">
        <f t="shared" si="1271"/>
        <v>0</v>
      </c>
      <c r="DM275" s="100">
        <f t="shared" si="1271"/>
        <v>0</v>
      </c>
      <c r="DN275" s="100">
        <f t="shared" si="1271"/>
        <v>0</v>
      </c>
      <c r="DO275" s="100">
        <f t="shared" si="1271"/>
        <v>0</v>
      </c>
      <c r="DP275" s="100">
        <f t="shared" si="1271"/>
        <v>0</v>
      </c>
      <c r="DQ275" s="100">
        <f t="shared" si="1271"/>
        <v>0</v>
      </c>
      <c r="DR275" s="100">
        <f t="shared" si="1271"/>
        <v>0</v>
      </c>
      <c r="DS275" s="100">
        <f t="shared" si="1271"/>
        <v>0</v>
      </c>
      <c r="DT275" s="100">
        <f t="shared" si="1271"/>
        <v>0</v>
      </c>
      <c r="DU275" s="100">
        <f t="shared" si="1271"/>
        <v>0</v>
      </c>
      <c r="DV275" s="100">
        <f t="shared" si="1271"/>
        <v>0</v>
      </c>
      <c r="DW275" s="100">
        <f t="shared" si="1271"/>
        <v>0</v>
      </c>
      <c r="DX275" s="100">
        <f t="shared" si="1271"/>
        <v>0</v>
      </c>
      <c r="DY275" s="100">
        <f t="shared" si="1271"/>
        <v>0</v>
      </c>
      <c r="DZ275" s="100">
        <f t="shared" si="1271"/>
        <v>0</v>
      </c>
      <c r="EA275" s="100">
        <f t="shared" si="1271"/>
        <v>0</v>
      </c>
      <c r="EB275" s="100">
        <f t="shared" si="1271"/>
        <v>0</v>
      </c>
      <c r="EC275" s="100">
        <f t="shared" si="1271"/>
        <v>0</v>
      </c>
      <c r="ED275" s="100">
        <f t="shared" si="1271"/>
        <v>0</v>
      </c>
      <c r="EE275" s="100">
        <f t="shared" si="1271"/>
        <v>0</v>
      </c>
      <c r="EF275" s="100">
        <f t="shared" si="1271"/>
        <v>0</v>
      </c>
      <c r="EG275" s="100">
        <f t="shared" si="1271"/>
        <v>0</v>
      </c>
      <c r="EH275" s="100">
        <f t="shared" si="1271"/>
        <v>0</v>
      </c>
      <c r="EI275" s="100">
        <f t="shared" si="1271"/>
        <v>0</v>
      </c>
      <c r="EJ275" s="100">
        <f t="shared" si="1271"/>
        <v>0</v>
      </c>
      <c r="EK275" s="100">
        <f t="shared" si="1271"/>
        <v>0</v>
      </c>
      <c r="EL275" s="100">
        <f t="shared" si="1271"/>
        <v>0</v>
      </c>
      <c r="EM275" s="100">
        <f t="shared" si="1271"/>
        <v>0</v>
      </c>
      <c r="EN275" s="100">
        <f t="shared" si="1271"/>
        <v>0</v>
      </c>
      <c r="EO275" s="100">
        <f t="shared" si="1271"/>
        <v>0</v>
      </c>
      <c r="EP275" s="100">
        <f t="shared" si="1271"/>
        <v>0</v>
      </c>
      <c r="EQ275" s="100">
        <f t="shared" si="1271"/>
        <v>0</v>
      </c>
      <c r="ER275" s="100">
        <f t="shared" si="1271"/>
        <v>0</v>
      </c>
      <c r="ES275" s="100">
        <f t="shared" si="1271"/>
        <v>0</v>
      </c>
      <c r="ET275" s="100">
        <f t="shared" si="1271"/>
        <v>0</v>
      </c>
      <c r="EU275" s="100">
        <f t="shared" si="1271"/>
        <v>0</v>
      </c>
      <c r="EV275" s="100">
        <f t="shared" si="1271"/>
        <v>0</v>
      </c>
      <c r="EW275" s="100">
        <f t="shared" si="1271"/>
        <v>0</v>
      </c>
      <c r="EX275" s="100">
        <f t="shared" si="1271"/>
        <v>0</v>
      </c>
      <c r="EY275" s="100">
        <f t="shared" si="1271"/>
        <v>0</v>
      </c>
      <c r="EZ275" s="100">
        <f t="shared" si="1271"/>
        <v>0</v>
      </c>
      <c r="FA275" s="100">
        <f t="shared" si="1271"/>
        <v>0</v>
      </c>
      <c r="FB275" s="100">
        <f t="shared" si="1271"/>
        <v>0</v>
      </c>
      <c r="FC275" s="100">
        <f t="shared" si="1271"/>
        <v>0</v>
      </c>
      <c r="FD275" s="100">
        <f t="shared" si="1271"/>
        <v>0</v>
      </c>
      <c r="FE275" s="100">
        <f t="shared" si="1271"/>
        <v>0</v>
      </c>
      <c r="FF275" s="100">
        <f t="shared" si="1271"/>
        <v>0</v>
      </c>
      <c r="FG275" s="100">
        <f t="shared" si="1271"/>
        <v>0</v>
      </c>
      <c r="FH275" s="100">
        <f t="shared" si="1271"/>
        <v>0</v>
      </c>
      <c r="FI275" s="100">
        <f t="shared" si="1271"/>
        <v>0</v>
      </c>
      <c r="FJ275" s="100">
        <f t="shared" si="1271"/>
        <v>0</v>
      </c>
      <c r="FK275" s="100">
        <f t="shared" si="1271"/>
        <v>0</v>
      </c>
      <c r="FL275" s="100">
        <f t="shared" si="1271"/>
        <v>0</v>
      </c>
      <c r="FM275" s="100">
        <f t="shared" si="1271"/>
        <v>0</v>
      </c>
      <c r="FN275" s="100">
        <f t="shared" si="1271"/>
        <v>0</v>
      </c>
      <c r="FO275" s="100">
        <f t="shared" si="1271"/>
        <v>0</v>
      </c>
      <c r="FP275" s="100">
        <f t="shared" si="1271"/>
        <v>0</v>
      </c>
      <c r="FQ275" s="100">
        <f t="shared" si="1271"/>
        <v>0</v>
      </c>
      <c r="FR275" s="100">
        <f t="shared" si="1271"/>
        <v>0</v>
      </c>
      <c r="FS275" s="100">
        <f t="shared" si="1271"/>
        <v>0</v>
      </c>
      <c r="FT275" s="100">
        <f t="shared" ref="FT275:GZ275" si="1272">IF(FT$8="",0,SUMIFS(FT279:FT395,$H279:$H395,$B275&amp;"*"))</f>
        <v>0</v>
      </c>
      <c r="FU275" s="100">
        <f t="shared" si="1272"/>
        <v>0</v>
      </c>
      <c r="FV275" s="100">
        <f t="shared" si="1272"/>
        <v>0</v>
      </c>
      <c r="FW275" s="100">
        <f t="shared" si="1272"/>
        <v>0</v>
      </c>
      <c r="FX275" s="100">
        <f t="shared" si="1272"/>
        <v>0</v>
      </c>
      <c r="FY275" s="100">
        <f t="shared" si="1272"/>
        <v>0</v>
      </c>
      <c r="FZ275" s="100">
        <f t="shared" si="1272"/>
        <v>0</v>
      </c>
      <c r="GA275" s="100">
        <f t="shared" si="1272"/>
        <v>0</v>
      </c>
      <c r="GB275" s="100">
        <f t="shared" si="1272"/>
        <v>0</v>
      </c>
      <c r="GC275" s="100">
        <f t="shared" si="1272"/>
        <v>0</v>
      </c>
      <c r="GD275" s="100">
        <f t="shared" si="1272"/>
        <v>0</v>
      </c>
      <c r="GE275" s="100">
        <f t="shared" si="1272"/>
        <v>0</v>
      </c>
      <c r="GF275" s="100">
        <f t="shared" si="1272"/>
        <v>0</v>
      </c>
      <c r="GG275" s="100">
        <f t="shared" si="1272"/>
        <v>0</v>
      </c>
      <c r="GH275" s="100">
        <f t="shared" si="1272"/>
        <v>0</v>
      </c>
      <c r="GI275" s="100">
        <f t="shared" si="1272"/>
        <v>0</v>
      </c>
      <c r="GJ275" s="100">
        <f t="shared" si="1272"/>
        <v>0</v>
      </c>
      <c r="GK275" s="100">
        <f t="shared" si="1272"/>
        <v>0</v>
      </c>
      <c r="GL275" s="100">
        <f t="shared" si="1272"/>
        <v>0</v>
      </c>
      <c r="GM275" s="100">
        <f t="shared" si="1272"/>
        <v>0</v>
      </c>
      <c r="GN275" s="100">
        <f t="shared" si="1272"/>
        <v>0</v>
      </c>
      <c r="GO275" s="100">
        <f t="shared" si="1272"/>
        <v>0</v>
      </c>
      <c r="GP275" s="100">
        <f t="shared" si="1272"/>
        <v>0</v>
      </c>
      <c r="GQ275" s="100">
        <f t="shared" si="1272"/>
        <v>0</v>
      </c>
      <c r="GR275" s="100">
        <f t="shared" si="1272"/>
        <v>0</v>
      </c>
      <c r="GS275" s="100">
        <f t="shared" si="1272"/>
        <v>0</v>
      </c>
      <c r="GT275" s="100">
        <f t="shared" si="1272"/>
        <v>0</v>
      </c>
      <c r="GU275" s="100">
        <f t="shared" si="1272"/>
        <v>0</v>
      </c>
      <c r="GV275" s="100">
        <f t="shared" si="1272"/>
        <v>0</v>
      </c>
      <c r="GW275" s="100">
        <f t="shared" si="1272"/>
        <v>0</v>
      </c>
      <c r="GX275" s="100">
        <f t="shared" si="1272"/>
        <v>0</v>
      </c>
      <c r="GY275" s="100">
        <f t="shared" si="1272"/>
        <v>0</v>
      </c>
      <c r="GZ275" s="100">
        <f t="shared" si="1272"/>
        <v>0</v>
      </c>
      <c r="HA275" s="36"/>
      <c r="HB275" s="36"/>
    </row>
    <row r="276" spans="1:210" s="39" customFormat="1">
      <c r="A276" s="36"/>
      <c r="B276" s="259" t="s">
        <v>173</v>
      </c>
      <c r="C276" s="36"/>
      <c r="D276" s="36"/>
      <c r="E276" s="9" t="s">
        <v>130</v>
      </c>
      <c r="F276" s="51"/>
      <c r="G276" s="306"/>
      <c r="H276" s="36" t="str">
        <f>$H$23</f>
        <v>Начисление прямых расходов</v>
      </c>
      <c r="I276" s="36"/>
      <c r="J276" s="36"/>
      <c r="K276" s="36"/>
      <c r="L276" s="36"/>
      <c r="M276" s="37"/>
      <c r="N276" s="36" t="str">
        <f>N46</f>
        <v>Продукт-1</v>
      </c>
      <c r="O276" s="36"/>
      <c r="P276" s="5"/>
      <c r="Q276" s="36" t="s">
        <v>26</v>
      </c>
      <c r="R276" s="36"/>
      <c r="S276" s="37"/>
      <c r="T276" s="201"/>
      <c r="U276" s="37"/>
      <c r="V276" s="36"/>
      <c r="W276" s="38">
        <f>SUM($Y276:$HA276)</f>
        <v>0</v>
      </c>
      <c r="X276" s="38"/>
      <c r="Y276" s="46"/>
      <c r="Z276" s="99"/>
      <c r="AA276" s="100">
        <f>IF(AA$8="",0,SUMIFS(AA279:AA395,$H279:$H395,$B276&amp;"*",$E279:$E395,"&lt;&gt;"&amp;"ндс(-)")+SUMIFS(AA279:AA395,$H279:$H395,$B276&amp;"*",$E279:$E395,"ндс(-)")/(1+Главная!$N$23))</f>
        <v>0</v>
      </c>
      <c r="AB276" s="100">
        <f>IF(AB$8="",0,SUMIFS(AB279:AB395,$H279:$H395,$B276&amp;"*",$E279:$E395,"&lt;&gt;"&amp;"ндс(-)")+SUMIFS(AB279:AB395,$H279:$H395,$B276&amp;"*",$E279:$E395,"ндс(-)")/(1+Главная!$N$23))</f>
        <v>0</v>
      </c>
      <c r="AC276" s="100">
        <f>IF(AC$8="",0,SUMIFS(AC279:AC395,$H279:$H395,$B276&amp;"*",$E279:$E395,"&lt;&gt;"&amp;"ндс(-)")+SUMIFS(AC279:AC395,$H279:$H395,$B276&amp;"*",$E279:$E395,"ндс(-)")/(1+Главная!$N$23))</f>
        <v>0</v>
      </c>
      <c r="AD276" s="100">
        <f>IF(AD$8="",0,SUMIFS(AD279:AD395,$H279:$H395,$B276&amp;"*",$E279:$E395,"&lt;&gt;"&amp;"ндс(-)")+SUMIFS(AD279:AD395,$H279:$H395,$B276&amp;"*",$E279:$E395,"ндс(-)")/(1+Главная!$N$23))</f>
        <v>0</v>
      </c>
      <c r="AE276" s="100">
        <f>IF(AE$8="",0,SUMIFS(AE279:AE395,$H279:$H395,$B276&amp;"*",$E279:$E395,"&lt;&gt;"&amp;"ндс(-)")+SUMIFS(AE279:AE395,$H279:$H395,$B276&amp;"*",$E279:$E395,"ндс(-)")/(1+Главная!$N$23))</f>
        <v>0</v>
      </c>
      <c r="AF276" s="100">
        <f>IF(AF$8="",0,SUMIFS(AF279:AF395,$H279:$H395,$B276&amp;"*",$E279:$E395,"&lt;&gt;"&amp;"ндс(-)")+SUMIFS(AF279:AF395,$H279:$H395,$B276&amp;"*",$E279:$E395,"ндс(-)")/(1+Главная!$N$23))</f>
        <v>0</v>
      </c>
      <c r="AG276" s="100">
        <f>IF(AG$8="",0,SUMIFS(AG279:AG395,$H279:$H395,$B276&amp;"*",$E279:$E395,"&lt;&gt;"&amp;"ндс(-)")+SUMIFS(AG279:AG395,$H279:$H395,$B276&amp;"*",$E279:$E395,"ндс(-)")/(1+Главная!$N$23))</f>
        <v>0</v>
      </c>
      <c r="AH276" s="100">
        <f>IF(AH$8="",0,SUMIFS(AH279:AH395,$H279:$H395,$B276&amp;"*",$E279:$E395,"&lt;&gt;"&amp;"ндс(-)")+SUMIFS(AH279:AH395,$H279:$H395,$B276&amp;"*",$E279:$E395,"ндс(-)")/(1+Главная!$N$23))</f>
        <v>0</v>
      </c>
      <c r="AI276" s="100">
        <f>IF(AI$8="",0,SUMIFS(AI279:AI395,$H279:$H395,$B276&amp;"*",$E279:$E395,"&lt;&gt;"&amp;"ндс(-)")+SUMIFS(AI279:AI395,$H279:$H395,$B276&amp;"*",$E279:$E395,"ндс(-)")/(1+Главная!$N$23))</f>
        <v>0</v>
      </c>
      <c r="AJ276" s="100">
        <f>IF(AJ$8="",0,SUMIFS(AJ279:AJ395,$H279:$H395,$B276&amp;"*",$E279:$E395,"&lt;&gt;"&amp;"ндс(-)")+SUMIFS(AJ279:AJ395,$H279:$H395,$B276&amp;"*",$E279:$E395,"ндс(-)")/(1+Главная!$N$23))</f>
        <v>0</v>
      </c>
      <c r="AK276" s="100">
        <f>IF(AK$8="",0,SUMIFS(AK279:AK395,$H279:$H395,$B276&amp;"*",$E279:$E395,"&lt;&gt;"&amp;"ндс(-)")+SUMIFS(AK279:AK395,$H279:$H395,$B276&amp;"*",$E279:$E395,"ндс(-)")/(1+Главная!$N$23))</f>
        <v>0</v>
      </c>
      <c r="AL276" s="100">
        <f>IF(AL$8="",0,SUMIFS(AL279:AL395,$H279:$H395,$B276&amp;"*",$E279:$E395,"&lt;&gt;"&amp;"ндс(-)")+SUMIFS(AL279:AL395,$H279:$H395,$B276&amp;"*",$E279:$E395,"ндс(-)")/(1+Главная!$N$23))</f>
        <v>0</v>
      </c>
      <c r="AM276" s="100">
        <f>IF(AM$8="",0,SUMIFS(AM279:AM395,$H279:$H395,$B276&amp;"*",$E279:$E395,"&lt;&gt;"&amp;"ндс(-)")+SUMIFS(AM279:AM395,$H279:$H395,$B276&amp;"*",$E279:$E395,"ндс(-)")/(1+Главная!$N$23))</f>
        <v>0</v>
      </c>
      <c r="AN276" s="100">
        <f>IF(AN$8="",0,SUMIFS(AN279:AN395,$H279:$H395,$B276&amp;"*",$E279:$E395,"&lt;&gt;"&amp;"ндс(-)")+SUMIFS(AN279:AN395,$H279:$H395,$B276&amp;"*",$E279:$E395,"ндс(-)")/(1+Главная!$N$23))</f>
        <v>0</v>
      </c>
      <c r="AO276" s="100">
        <f>IF(AO$8="",0,SUMIFS(AO279:AO395,$H279:$H395,$B276&amp;"*",$E279:$E395,"&lt;&gt;"&amp;"ндс(-)")+SUMIFS(AO279:AO395,$H279:$H395,$B276&amp;"*",$E279:$E395,"ндс(-)")/(1+Главная!$N$23))</f>
        <v>0</v>
      </c>
      <c r="AP276" s="100">
        <f>IF(AP$8="",0,SUMIFS(AP279:AP395,$H279:$H395,$B276&amp;"*",$E279:$E395,"&lt;&gt;"&amp;"ндс(-)")+SUMIFS(AP279:AP395,$H279:$H395,$B276&amp;"*",$E279:$E395,"ндс(-)")/(1+Главная!$N$23))</f>
        <v>0</v>
      </c>
      <c r="AQ276" s="100">
        <f>IF(AQ$8="",0,SUMIFS(AQ279:AQ395,$H279:$H395,$B276&amp;"*",$E279:$E395,"&lt;&gt;"&amp;"ндс(-)")+SUMIFS(AQ279:AQ395,$H279:$H395,$B276&amp;"*",$E279:$E395,"ндс(-)")/(1+Главная!$N$23))</f>
        <v>0</v>
      </c>
      <c r="AR276" s="100">
        <f>IF(AR$8="",0,SUMIFS(AR279:AR395,$H279:$H395,$B276&amp;"*",$E279:$E395,"&lt;&gt;"&amp;"ндс(-)")+SUMIFS(AR279:AR395,$H279:$H395,$B276&amp;"*",$E279:$E395,"ндс(-)")/(1+Главная!$N$23))</f>
        <v>0</v>
      </c>
      <c r="AS276" s="100">
        <f>IF(AS$8="",0,SUMIFS(AS279:AS395,$H279:$H395,$B276&amp;"*",$E279:$E395,"&lt;&gt;"&amp;"ндс(-)")+SUMIFS(AS279:AS395,$H279:$H395,$B276&amp;"*",$E279:$E395,"ндс(-)")/(1+Главная!$N$23))</f>
        <v>0</v>
      </c>
      <c r="AT276" s="100">
        <f>IF(AT$8="",0,SUMIFS(AT279:AT395,$H279:$H395,$B276&amp;"*",$E279:$E395,"&lt;&gt;"&amp;"ндс(-)")+SUMIFS(AT279:AT395,$H279:$H395,$B276&amp;"*",$E279:$E395,"ндс(-)")/(1+Главная!$N$23))</f>
        <v>0</v>
      </c>
      <c r="AU276" s="100">
        <f>IF(AU$8="",0,SUMIFS(AU279:AU395,$H279:$H395,$B276&amp;"*",$E279:$E395,"&lt;&gt;"&amp;"ндс(-)")+SUMIFS(AU279:AU395,$H279:$H395,$B276&amp;"*",$E279:$E395,"ндс(-)")/(1+Главная!$N$23))</f>
        <v>0</v>
      </c>
      <c r="AV276" s="100">
        <f>IF(AV$8="",0,SUMIFS(AV279:AV395,$H279:$H395,$B276&amp;"*",$E279:$E395,"&lt;&gt;"&amp;"ндс(-)")+SUMIFS(AV279:AV395,$H279:$H395,$B276&amp;"*",$E279:$E395,"ндс(-)")/(1+Главная!$N$23))</f>
        <v>0</v>
      </c>
      <c r="AW276" s="100">
        <f>IF(AW$8="",0,SUMIFS(AW279:AW395,$H279:$H395,$B276&amp;"*",$E279:$E395,"&lt;&gt;"&amp;"ндс(-)")+SUMIFS(AW279:AW395,$H279:$H395,$B276&amp;"*",$E279:$E395,"ндс(-)")/(1+Главная!$N$23))</f>
        <v>0</v>
      </c>
      <c r="AX276" s="100">
        <f>IF(AX$8="",0,SUMIFS(AX279:AX395,$H279:$H395,$B276&amp;"*",$E279:$E395,"&lt;&gt;"&amp;"ндс(-)")+SUMIFS(AX279:AX395,$H279:$H395,$B276&amp;"*",$E279:$E395,"ндс(-)")/(1+Главная!$N$23))</f>
        <v>0</v>
      </c>
      <c r="AY276" s="100">
        <f>IF(AY$8="",0,SUMIFS(AY279:AY395,$H279:$H395,$B276&amp;"*",$E279:$E395,"&lt;&gt;"&amp;"ндс(-)")+SUMIFS(AY279:AY395,$H279:$H395,$B276&amp;"*",$E279:$E395,"ндс(-)")/(1+Главная!$N$23))</f>
        <v>0</v>
      </c>
      <c r="AZ276" s="100">
        <f>IF(AZ$8="",0,SUMIFS(AZ279:AZ395,$H279:$H395,$B276&amp;"*",$E279:$E395,"&lt;&gt;"&amp;"ндс(-)")+SUMIFS(AZ279:AZ395,$H279:$H395,$B276&amp;"*",$E279:$E395,"ндс(-)")/(1+Главная!$N$23))</f>
        <v>0</v>
      </c>
      <c r="BA276" s="100">
        <f>IF(BA$8="",0,SUMIFS(BA279:BA395,$H279:$H395,$B276&amp;"*",$E279:$E395,"&lt;&gt;"&amp;"ндс(-)")+SUMIFS(BA279:BA395,$H279:$H395,$B276&amp;"*",$E279:$E395,"ндс(-)")/(1+Главная!$N$23))</f>
        <v>0</v>
      </c>
      <c r="BB276" s="100">
        <f>IF(BB$8="",0,SUMIFS(BB279:BB395,$H279:$H395,$B276&amp;"*",$E279:$E395,"&lt;&gt;"&amp;"ндс(-)")+SUMIFS(BB279:BB395,$H279:$H395,$B276&amp;"*",$E279:$E395,"ндс(-)")/(1+Главная!$N$23))</f>
        <v>0</v>
      </c>
      <c r="BC276" s="100">
        <f>IF(BC$8="",0,SUMIFS(BC279:BC395,$H279:$H395,$B276&amp;"*",$E279:$E395,"&lt;&gt;"&amp;"ндс(-)")+SUMIFS(BC279:BC395,$H279:$H395,$B276&amp;"*",$E279:$E395,"ндс(-)")/(1+Главная!$N$23))</f>
        <v>0</v>
      </c>
      <c r="BD276" s="100">
        <f>IF(BD$8="",0,SUMIFS(BD279:BD395,$H279:$H395,$B276&amp;"*",$E279:$E395,"&lt;&gt;"&amp;"ндс(-)")+SUMIFS(BD279:BD395,$H279:$H395,$B276&amp;"*",$E279:$E395,"ндс(-)")/(1+Главная!$N$23))</f>
        <v>0</v>
      </c>
      <c r="BE276" s="100">
        <f>IF(BE$8="",0,SUMIFS(BE279:BE395,$H279:$H395,$B276&amp;"*",$E279:$E395,"&lt;&gt;"&amp;"ндс(-)")+SUMIFS(BE279:BE395,$H279:$H395,$B276&amp;"*",$E279:$E395,"ндс(-)")/(1+Главная!$N$23))</f>
        <v>0</v>
      </c>
      <c r="BF276" s="100">
        <f>IF(BF$8="",0,SUMIFS(BF279:BF395,$H279:$H395,$B276&amp;"*",$E279:$E395,"&lt;&gt;"&amp;"ндс(-)")+SUMIFS(BF279:BF395,$H279:$H395,$B276&amp;"*",$E279:$E395,"ндс(-)")/(1+Главная!$N$23))</f>
        <v>0</v>
      </c>
      <c r="BG276" s="100">
        <f>IF(BG$8="",0,SUMIFS(BG279:BG395,$H279:$H395,$B276&amp;"*",$E279:$E395,"&lt;&gt;"&amp;"ндс(-)")+SUMIFS(BG279:BG395,$H279:$H395,$B276&amp;"*",$E279:$E395,"ндс(-)")/(1+Главная!$N$23))</f>
        <v>0</v>
      </c>
      <c r="BH276" s="100">
        <f>IF(BH$8="",0,SUMIFS(BH279:BH395,$H279:$H395,$B276&amp;"*",$E279:$E395,"&lt;&gt;"&amp;"ндс(-)")+SUMIFS(BH279:BH395,$H279:$H395,$B276&amp;"*",$E279:$E395,"ндс(-)")/(1+Главная!$N$23))</f>
        <v>0</v>
      </c>
      <c r="BI276" s="100">
        <f>IF(BI$8="",0,SUMIFS(BI279:BI395,$H279:$H395,$B276&amp;"*",$E279:$E395,"&lt;&gt;"&amp;"ндс(-)")+SUMIFS(BI279:BI395,$H279:$H395,$B276&amp;"*",$E279:$E395,"ндс(-)")/(1+Главная!$N$23))</f>
        <v>0</v>
      </c>
      <c r="BJ276" s="100">
        <f>IF(BJ$8="",0,SUMIFS(BJ279:BJ395,$H279:$H395,$B276&amp;"*",$E279:$E395,"&lt;&gt;"&amp;"ндс(-)")+SUMIFS(BJ279:BJ395,$H279:$H395,$B276&amp;"*",$E279:$E395,"ндс(-)")/(1+Главная!$N$23))</f>
        <v>0</v>
      </c>
      <c r="BK276" s="100">
        <f>IF(BK$8="",0,SUMIFS(BK279:BK395,$H279:$H395,$B276&amp;"*",$E279:$E395,"&lt;&gt;"&amp;"ндс(-)")+SUMIFS(BK279:BK395,$H279:$H395,$B276&amp;"*",$E279:$E395,"ндс(-)")/(1+Главная!$N$23))</f>
        <v>0</v>
      </c>
      <c r="BL276" s="100">
        <f>IF(BL$8="",0,SUMIFS(BL279:BL395,$H279:$H395,$B276&amp;"*",$E279:$E395,"&lt;&gt;"&amp;"ндс(-)")+SUMIFS(BL279:BL395,$H279:$H395,$B276&amp;"*",$E279:$E395,"ндс(-)")/(1+Главная!$N$23))</f>
        <v>0</v>
      </c>
      <c r="BM276" s="100">
        <f>IF(BM$8="",0,SUMIFS(BM279:BM395,$H279:$H395,$B276&amp;"*",$E279:$E395,"&lt;&gt;"&amp;"ндс(-)")+SUMIFS(BM279:BM395,$H279:$H395,$B276&amp;"*",$E279:$E395,"ндс(-)")/(1+Главная!$N$23))</f>
        <v>0</v>
      </c>
      <c r="BN276" s="100">
        <f>IF(BN$8="",0,SUMIFS(BN279:BN395,$H279:$H395,$B276&amp;"*",$E279:$E395,"&lt;&gt;"&amp;"ндс(-)")+SUMIFS(BN279:BN395,$H279:$H395,$B276&amp;"*",$E279:$E395,"ндс(-)")/(1+Главная!$N$23))</f>
        <v>0</v>
      </c>
      <c r="BO276" s="100">
        <f>IF(BO$8="",0,SUMIFS(BO279:BO395,$H279:$H395,$B276&amp;"*",$E279:$E395,"&lt;&gt;"&amp;"ндс(-)")+SUMIFS(BO279:BO395,$H279:$H395,$B276&amp;"*",$E279:$E395,"ндс(-)")/(1+Главная!$N$23))</f>
        <v>0</v>
      </c>
      <c r="BP276" s="100">
        <f>IF(BP$8="",0,SUMIFS(BP279:BP395,$H279:$H395,$B276&amp;"*",$E279:$E395,"&lt;&gt;"&amp;"ндс(-)")+SUMIFS(BP279:BP395,$H279:$H395,$B276&amp;"*",$E279:$E395,"ндс(-)")/(1+Главная!$N$23))</f>
        <v>0</v>
      </c>
      <c r="BQ276" s="100">
        <f>IF(BQ$8="",0,SUMIFS(BQ279:BQ395,$H279:$H395,$B276&amp;"*",$E279:$E395,"&lt;&gt;"&amp;"ндс(-)")+SUMIFS(BQ279:BQ395,$H279:$H395,$B276&amp;"*",$E279:$E395,"ндс(-)")/(1+Главная!$N$23))</f>
        <v>0</v>
      </c>
      <c r="BR276" s="100">
        <f>IF(BR$8="",0,SUMIFS(BR279:BR395,$H279:$H395,$B276&amp;"*",$E279:$E395,"&lt;&gt;"&amp;"ндс(-)")+SUMIFS(BR279:BR395,$H279:$H395,$B276&amp;"*",$E279:$E395,"ндс(-)")/(1+Главная!$N$23))</f>
        <v>0</v>
      </c>
      <c r="BS276" s="100">
        <f>IF(BS$8="",0,SUMIFS(BS279:BS395,$H279:$H395,$B276&amp;"*",$E279:$E395,"&lt;&gt;"&amp;"ндс(-)")+SUMIFS(BS279:BS395,$H279:$H395,$B276&amp;"*",$E279:$E395,"ндс(-)")/(1+Главная!$N$23))</f>
        <v>0</v>
      </c>
      <c r="BT276" s="100">
        <f>IF(BT$8="",0,SUMIFS(BT279:BT395,$H279:$H395,$B276&amp;"*",$E279:$E395,"&lt;&gt;"&amp;"ндс(-)")+SUMIFS(BT279:BT395,$H279:$H395,$B276&amp;"*",$E279:$E395,"ндс(-)")/(1+Главная!$N$23))</f>
        <v>0</v>
      </c>
      <c r="BU276" s="100">
        <f>IF(BU$8="",0,SUMIFS(BU279:BU395,$H279:$H395,$B276&amp;"*",$E279:$E395,"&lt;&gt;"&amp;"ндс(-)")+SUMIFS(BU279:BU395,$H279:$H395,$B276&amp;"*",$E279:$E395,"ндс(-)")/(1+Главная!$N$23))</f>
        <v>0</v>
      </c>
      <c r="BV276" s="100">
        <f>IF(BV$8="",0,SUMIFS(BV279:BV395,$H279:$H395,$B276&amp;"*",$E279:$E395,"&lt;&gt;"&amp;"ндс(-)")+SUMIFS(BV279:BV395,$H279:$H395,$B276&amp;"*",$E279:$E395,"ндс(-)")/(1+Главная!$N$23))</f>
        <v>0</v>
      </c>
      <c r="BW276" s="100">
        <f>IF(BW$8="",0,SUMIFS(BW279:BW395,$H279:$H395,$B276&amp;"*",$E279:$E395,"&lt;&gt;"&amp;"ндс(-)")+SUMIFS(BW279:BW395,$H279:$H395,$B276&amp;"*",$E279:$E395,"ндс(-)")/(1+Главная!$N$23))</f>
        <v>0</v>
      </c>
      <c r="BX276" s="100">
        <f>IF(BX$8="",0,SUMIFS(BX279:BX395,$H279:$H395,$B276&amp;"*",$E279:$E395,"&lt;&gt;"&amp;"ндс(-)")+SUMIFS(BX279:BX395,$H279:$H395,$B276&amp;"*",$E279:$E395,"ндс(-)")/(1+Главная!$N$23))</f>
        <v>0</v>
      </c>
      <c r="BY276" s="100">
        <f>IF(BY$8="",0,SUMIFS(BY279:BY395,$H279:$H395,$B276&amp;"*",$E279:$E395,"&lt;&gt;"&amp;"ндс(-)")+SUMIFS(BY279:BY395,$H279:$H395,$B276&amp;"*",$E279:$E395,"ндс(-)")/(1+Главная!$N$23))</f>
        <v>0</v>
      </c>
      <c r="BZ276" s="100">
        <f>IF(BZ$8="",0,SUMIFS(BZ279:BZ395,$H279:$H395,$B276&amp;"*",$E279:$E395,"&lt;&gt;"&amp;"ндс(-)")+SUMIFS(BZ279:BZ395,$H279:$H395,$B276&amp;"*",$E279:$E395,"ндс(-)")/(1+Главная!$N$23))</f>
        <v>0</v>
      </c>
      <c r="CA276" s="100">
        <f>IF(CA$8="",0,SUMIFS(CA279:CA395,$H279:$H395,$B276&amp;"*",$E279:$E395,"&lt;&gt;"&amp;"ндс(-)")+SUMIFS(CA279:CA395,$H279:$H395,$B276&amp;"*",$E279:$E395,"ндс(-)")/(1+Главная!$N$23))</f>
        <v>0</v>
      </c>
      <c r="CB276" s="100">
        <f>IF(CB$8="",0,SUMIFS(CB279:CB395,$H279:$H395,$B276&amp;"*",$E279:$E395,"&lt;&gt;"&amp;"ндс(-)")+SUMIFS(CB279:CB395,$H279:$H395,$B276&amp;"*",$E279:$E395,"ндс(-)")/(1+Главная!$N$23))</f>
        <v>0</v>
      </c>
      <c r="CC276" s="100">
        <f>IF(CC$8="",0,SUMIFS(CC279:CC395,$H279:$H395,$B276&amp;"*",$E279:$E395,"&lt;&gt;"&amp;"ндс(-)")+SUMIFS(CC279:CC395,$H279:$H395,$B276&amp;"*",$E279:$E395,"ндс(-)")/(1+Главная!$N$23))</f>
        <v>0</v>
      </c>
      <c r="CD276" s="100">
        <f>IF(CD$8="",0,SUMIFS(CD279:CD395,$H279:$H395,$B276&amp;"*",$E279:$E395,"&lt;&gt;"&amp;"ндс(-)")+SUMIFS(CD279:CD395,$H279:$H395,$B276&amp;"*",$E279:$E395,"ндс(-)")/(1+Главная!$N$23))</f>
        <v>0</v>
      </c>
      <c r="CE276" s="100">
        <f>IF(CE$8="",0,SUMIFS(CE279:CE395,$H279:$H395,$B276&amp;"*",$E279:$E395,"&lt;&gt;"&amp;"ндс(-)")+SUMIFS(CE279:CE395,$H279:$H395,$B276&amp;"*",$E279:$E395,"ндс(-)")/(1+Главная!$N$23))</f>
        <v>0</v>
      </c>
      <c r="CF276" s="100">
        <f>IF(CF$8="",0,SUMIFS(CF279:CF395,$H279:$H395,$B276&amp;"*",$E279:$E395,"&lt;&gt;"&amp;"ндс(-)")+SUMIFS(CF279:CF395,$H279:$H395,$B276&amp;"*",$E279:$E395,"ндс(-)")/(1+Главная!$N$23))</f>
        <v>0</v>
      </c>
      <c r="CG276" s="100">
        <f>IF(CG$8="",0,SUMIFS(CG279:CG395,$H279:$H395,$B276&amp;"*",$E279:$E395,"&lt;&gt;"&amp;"ндс(-)")+SUMIFS(CG279:CG395,$H279:$H395,$B276&amp;"*",$E279:$E395,"ндс(-)")/(1+Главная!$N$23))</f>
        <v>0</v>
      </c>
      <c r="CH276" s="100">
        <f>IF(CH$8="",0,SUMIFS(CH279:CH395,$H279:$H395,$B276&amp;"*",$E279:$E395,"&lt;&gt;"&amp;"ндс(-)")+SUMIFS(CH279:CH395,$H279:$H395,$B276&amp;"*",$E279:$E395,"ндс(-)")/(1+Главная!$N$23))</f>
        <v>0</v>
      </c>
      <c r="CI276" s="100">
        <f>IF(CI$8="",0,SUMIFS(CI279:CI395,$H279:$H395,$B276&amp;"*",$E279:$E395,"&lt;&gt;"&amp;"ндс(-)")+SUMIFS(CI279:CI395,$H279:$H395,$B276&amp;"*",$E279:$E395,"ндс(-)")/(1+Главная!$N$23))</f>
        <v>0</v>
      </c>
      <c r="CJ276" s="100">
        <f>IF(CJ$8="",0,SUMIFS(CJ279:CJ395,$H279:$H395,$B276&amp;"*",$E279:$E395,"&lt;&gt;"&amp;"ндс(-)")+SUMIFS(CJ279:CJ395,$H279:$H395,$B276&amp;"*",$E279:$E395,"ндс(-)")/(1+Главная!$N$23))</f>
        <v>0</v>
      </c>
      <c r="CK276" s="100">
        <f>IF(CK$8="",0,SUMIFS(CK279:CK395,$H279:$H395,$B276&amp;"*",$E279:$E395,"&lt;&gt;"&amp;"ндс(-)")+SUMIFS(CK279:CK395,$H279:$H395,$B276&amp;"*",$E279:$E395,"ндс(-)")/(1+Главная!$N$23))</f>
        <v>0</v>
      </c>
      <c r="CL276" s="100">
        <f>IF(CL$8="",0,SUMIFS(CL279:CL395,$H279:$H395,$B276&amp;"*",$E279:$E395,"&lt;&gt;"&amp;"ндс(-)")+SUMIFS(CL279:CL395,$H279:$H395,$B276&amp;"*",$E279:$E395,"ндс(-)")/(1+Главная!$N$23))</f>
        <v>0</v>
      </c>
      <c r="CM276" s="100">
        <f>IF(CM$8="",0,SUMIFS(CM279:CM395,$H279:$H395,$B276&amp;"*",$E279:$E395,"&lt;&gt;"&amp;"ндс(-)")+SUMIFS(CM279:CM395,$H279:$H395,$B276&amp;"*",$E279:$E395,"ндс(-)")/(1+Главная!$N$23))</f>
        <v>0</v>
      </c>
      <c r="CN276" s="100">
        <f>IF(CN$8="",0,SUMIFS(CN279:CN395,$H279:$H395,$B276&amp;"*",$E279:$E395,"&lt;&gt;"&amp;"ндс(-)")+SUMIFS(CN279:CN395,$H279:$H395,$B276&amp;"*",$E279:$E395,"ндс(-)")/(1+Главная!$N$23))</f>
        <v>0</v>
      </c>
      <c r="CO276" s="100">
        <f>IF(CO$8="",0,SUMIFS(CO279:CO395,$H279:$H395,$B276&amp;"*",$E279:$E395,"&lt;&gt;"&amp;"ндс(-)")+SUMIFS(CO279:CO395,$H279:$H395,$B276&amp;"*",$E279:$E395,"ндс(-)")/(1+Главная!$N$23))</f>
        <v>0</v>
      </c>
      <c r="CP276" s="100">
        <f>IF(CP$8="",0,SUMIFS(CP279:CP395,$H279:$H395,$B276&amp;"*",$E279:$E395,"&lt;&gt;"&amp;"ндс(-)")+SUMIFS(CP279:CP395,$H279:$H395,$B276&amp;"*",$E279:$E395,"ндс(-)")/(1+Главная!$N$23))</f>
        <v>0</v>
      </c>
      <c r="CQ276" s="100">
        <f>IF(CQ$8="",0,SUMIFS(CQ279:CQ395,$H279:$H395,$B276&amp;"*",$E279:$E395,"&lt;&gt;"&amp;"ндс(-)")+SUMIFS(CQ279:CQ395,$H279:$H395,$B276&amp;"*",$E279:$E395,"ндс(-)")/(1+Главная!$N$23))</f>
        <v>0</v>
      </c>
      <c r="CR276" s="100">
        <f>IF(CR$8="",0,SUMIFS(CR279:CR395,$H279:$H395,$B276&amp;"*",$E279:$E395,"&lt;&gt;"&amp;"ндс(-)")+SUMIFS(CR279:CR395,$H279:$H395,$B276&amp;"*",$E279:$E395,"ндс(-)")/(1+Главная!$N$23))</f>
        <v>0</v>
      </c>
      <c r="CS276" s="100">
        <f>IF(CS$8="",0,SUMIFS(CS279:CS395,$H279:$H395,$B276&amp;"*",$E279:$E395,"&lt;&gt;"&amp;"ндс(-)")+SUMIFS(CS279:CS395,$H279:$H395,$B276&amp;"*",$E279:$E395,"ндс(-)")/(1+Главная!$N$23))</f>
        <v>0</v>
      </c>
      <c r="CT276" s="100">
        <f>IF(CT$8="",0,SUMIFS(CT279:CT395,$H279:$H395,$B276&amp;"*",$E279:$E395,"&lt;&gt;"&amp;"ндс(-)")+SUMIFS(CT279:CT395,$H279:$H395,$B276&amp;"*",$E279:$E395,"ндс(-)")/(1+Главная!$N$23))</f>
        <v>0</v>
      </c>
      <c r="CU276" s="100">
        <f>IF(CU$8="",0,SUMIFS(CU279:CU395,$H279:$H395,$B276&amp;"*",$E279:$E395,"&lt;&gt;"&amp;"ндс(-)")+SUMIFS(CU279:CU395,$H279:$H395,$B276&amp;"*",$E279:$E395,"ндс(-)")/(1+Главная!$N$23))</f>
        <v>0</v>
      </c>
      <c r="CV276" s="100">
        <f>IF(CV$8="",0,SUMIFS(CV279:CV395,$H279:$H395,$B276&amp;"*",$E279:$E395,"&lt;&gt;"&amp;"ндс(-)")+SUMIFS(CV279:CV395,$H279:$H395,$B276&amp;"*",$E279:$E395,"ндс(-)")/(1+Главная!$N$23))</f>
        <v>0</v>
      </c>
      <c r="CW276" s="100">
        <f>IF(CW$8="",0,SUMIFS(CW279:CW395,$H279:$H395,$B276&amp;"*",$E279:$E395,"&lt;&gt;"&amp;"ндс(-)")+SUMIFS(CW279:CW395,$H279:$H395,$B276&amp;"*",$E279:$E395,"ндс(-)")/(1+Главная!$N$23))</f>
        <v>0</v>
      </c>
      <c r="CX276" s="100">
        <f>IF(CX$8="",0,SUMIFS(CX279:CX395,$H279:$H395,$B276&amp;"*",$E279:$E395,"&lt;&gt;"&amp;"ндс(-)")+SUMIFS(CX279:CX395,$H279:$H395,$B276&amp;"*",$E279:$E395,"ндс(-)")/(1+Главная!$N$23))</f>
        <v>0</v>
      </c>
      <c r="CY276" s="100">
        <f>IF(CY$8="",0,SUMIFS(CY279:CY395,$H279:$H395,$B276&amp;"*",$E279:$E395,"&lt;&gt;"&amp;"ндс(-)")+SUMIFS(CY279:CY395,$H279:$H395,$B276&amp;"*",$E279:$E395,"ндс(-)")/(1+Главная!$N$23))</f>
        <v>0</v>
      </c>
      <c r="CZ276" s="100">
        <f>IF(CZ$8="",0,SUMIFS(CZ279:CZ395,$H279:$H395,$B276&amp;"*",$E279:$E395,"&lt;&gt;"&amp;"ндс(-)")+SUMIFS(CZ279:CZ395,$H279:$H395,$B276&amp;"*",$E279:$E395,"ндс(-)")/(1+Главная!$N$23))</f>
        <v>0</v>
      </c>
      <c r="DA276" s="100">
        <f>IF(DA$8="",0,SUMIFS(DA279:DA395,$H279:$H395,$B276&amp;"*",$E279:$E395,"&lt;&gt;"&amp;"ндс(-)")+SUMIFS(DA279:DA395,$H279:$H395,$B276&amp;"*",$E279:$E395,"ндс(-)")/(1+Главная!$N$23))</f>
        <v>0</v>
      </c>
      <c r="DB276" s="100">
        <f>IF(DB$8="",0,SUMIFS(DB279:DB395,$H279:$H395,$B276&amp;"*",$E279:$E395,"&lt;&gt;"&amp;"ндс(-)")+SUMIFS(DB279:DB395,$H279:$H395,$B276&amp;"*",$E279:$E395,"ндс(-)")/(1+Главная!$N$23))</f>
        <v>0</v>
      </c>
      <c r="DC276" s="100">
        <f>IF(DC$8="",0,SUMIFS(DC279:DC395,$H279:$H395,$B276&amp;"*",$E279:$E395,"&lt;&gt;"&amp;"ндс(-)")+SUMIFS(DC279:DC395,$H279:$H395,$B276&amp;"*",$E279:$E395,"ндс(-)")/(1+Главная!$N$23))</f>
        <v>0</v>
      </c>
      <c r="DD276" s="100">
        <f>IF(DD$8="",0,SUMIFS(DD279:DD395,$H279:$H395,$B276&amp;"*",$E279:$E395,"&lt;&gt;"&amp;"ндс(-)")+SUMIFS(DD279:DD395,$H279:$H395,$B276&amp;"*",$E279:$E395,"ндс(-)")/(1+Главная!$N$23))</f>
        <v>0</v>
      </c>
      <c r="DE276" s="100">
        <f>IF(DE$8="",0,SUMIFS(DE279:DE395,$H279:$H395,$B276&amp;"*",$E279:$E395,"&lt;&gt;"&amp;"ндс(-)")+SUMIFS(DE279:DE395,$H279:$H395,$B276&amp;"*",$E279:$E395,"ндс(-)")/(1+Главная!$N$23))</f>
        <v>0</v>
      </c>
      <c r="DF276" s="100">
        <f>IF(DF$8="",0,SUMIFS(DF279:DF395,$H279:$H395,$B276&amp;"*",$E279:$E395,"&lt;&gt;"&amp;"ндс(-)")+SUMIFS(DF279:DF395,$H279:$H395,$B276&amp;"*",$E279:$E395,"ндс(-)")/(1+Главная!$N$23))</f>
        <v>0</v>
      </c>
      <c r="DG276" s="100">
        <f>IF(DG$8="",0,SUMIFS(DG279:DG395,$H279:$H395,$B276&amp;"*",$E279:$E395,"&lt;&gt;"&amp;"ндс(-)")+SUMIFS(DG279:DG395,$H279:$H395,$B276&amp;"*",$E279:$E395,"ндс(-)")/(1+Главная!$N$23))</f>
        <v>0</v>
      </c>
      <c r="DH276" s="100">
        <f>IF(DH$8="",0,SUMIFS(DH279:DH395,$H279:$H395,$B276&amp;"*",$E279:$E395,"&lt;&gt;"&amp;"ндс(-)")+SUMIFS(DH279:DH395,$H279:$H395,$B276&amp;"*",$E279:$E395,"ндс(-)")/(1+Главная!$N$23))</f>
        <v>0</v>
      </c>
      <c r="DI276" s="100">
        <f>IF(DI$8="",0,SUMIFS(DI279:DI395,$H279:$H395,$B276&amp;"*",$E279:$E395,"&lt;&gt;"&amp;"ндс(-)")+SUMIFS(DI279:DI395,$H279:$H395,$B276&amp;"*",$E279:$E395,"ндс(-)")/(1+Главная!$N$23))</f>
        <v>0</v>
      </c>
      <c r="DJ276" s="100">
        <f>IF(DJ$8="",0,SUMIFS(DJ279:DJ395,$H279:$H395,$B276&amp;"*",$E279:$E395,"&lt;&gt;"&amp;"ндс(-)")+SUMIFS(DJ279:DJ395,$H279:$H395,$B276&amp;"*",$E279:$E395,"ндс(-)")/(1+Главная!$N$23))</f>
        <v>0</v>
      </c>
      <c r="DK276" s="100">
        <f>IF(DK$8="",0,SUMIFS(DK279:DK395,$H279:$H395,$B276&amp;"*",$E279:$E395,"&lt;&gt;"&amp;"ндс(-)")+SUMIFS(DK279:DK395,$H279:$H395,$B276&amp;"*",$E279:$E395,"ндс(-)")/(1+Главная!$N$23))</f>
        <v>0</v>
      </c>
      <c r="DL276" s="100">
        <f>IF(DL$8="",0,SUMIFS(DL279:DL395,$H279:$H395,$B276&amp;"*",$E279:$E395,"&lt;&gt;"&amp;"ндс(-)")+SUMIFS(DL279:DL395,$H279:$H395,$B276&amp;"*",$E279:$E395,"ндс(-)")/(1+Главная!$N$23))</f>
        <v>0</v>
      </c>
      <c r="DM276" s="100">
        <f>IF(DM$8="",0,SUMIFS(DM279:DM395,$H279:$H395,$B276&amp;"*",$E279:$E395,"&lt;&gt;"&amp;"ндс(-)")+SUMIFS(DM279:DM395,$H279:$H395,$B276&amp;"*",$E279:$E395,"ндс(-)")/(1+Главная!$N$23))</f>
        <v>0</v>
      </c>
      <c r="DN276" s="100">
        <f>IF(DN$8="",0,SUMIFS(DN279:DN395,$H279:$H395,$B276&amp;"*",$E279:$E395,"&lt;&gt;"&amp;"ндс(-)")+SUMIFS(DN279:DN395,$H279:$H395,$B276&amp;"*",$E279:$E395,"ндс(-)")/(1+Главная!$N$23))</f>
        <v>0</v>
      </c>
      <c r="DO276" s="100">
        <f>IF(DO$8="",0,SUMIFS(DO279:DO395,$H279:$H395,$B276&amp;"*",$E279:$E395,"&lt;&gt;"&amp;"ндс(-)")+SUMIFS(DO279:DO395,$H279:$H395,$B276&amp;"*",$E279:$E395,"ндс(-)")/(1+Главная!$N$23))</f>
        <v>0</v>
      </c>
      <c r="DP276" s="100">
        <f>IF(DP$8="",0,SUMIFS(DP279:DP395,$H279:$H395,$B276&amp;"*",$E279:$E395,"&lt;&gt;"&amp;"ндс(-)")+SUMIFS(DP279:DP395,$H279:$H395,$B276&amp;"*",$E279:$E395,"ндс(-)")/(1+Главная!$N$23))</f>
        <v>0</v>
      </c>
      <c r="DQ276" s="100">
        <f>IF(DQ$8="",0,SUMIFS(DQ279:DQ395,$H279:$H395,$B276&amp;"*",$E279:$E395,"&lt;&gt;"&amp;"ндс(-)")+SUMIFS(DQ279:DQ395,$H279:$H395,$B276&amp;"*",$E279:$E395,"ндс(-)")/(1+Главная!$N$23))</f>
        <v>0</v>
      </c>
      <c r="DR276" s="100">
        <f>IF(DR$8="",0,SUMIFS(DR279:DR395,$H279:$H395,$B276&amp;"*",$E279:$E395,"&lt;&gt;"&amp;"ндс(-)")+SUMIFS(DR279:DR395,$H279:$H395,$B276&amp;"*",$E279:$E395,"ндс(-)")/(1+Главная!$N$23))</f>
        <v>0</v>
      </c>
      <c r="DS276" s="100">
        <f>IF(DS$8="",0,SUMIFS(DS279:DS395,$H279:$H395,$B276&amp;"*",$E279:$E395,"&lt;&gt;"&amp;"ндс(-)")+SUMIFS(DS279:DS395,$H279:$H395,$B276&amp;"*",$E279:$E395,"ндс(-)")/(1+Главная!$N$23))</f>
        <v>0</v>
      </c>
      <c r="DT276" s="100">
        <f>IF(DT$8="",0,SUMIFS(DT279:DT395,$H279:$H395,$B276&amp;"*",$E279:$E395,"&lt;&gt;"&amp;"ндс(-)")+SUMIFS(DT279:DT395,$H279:$H395,$B276&amp;"*",$E279:$E395,"ндс(-)")/(1+Главная!$N$23))</f>
        <v>0</v>
      </c>
      <c r="DU276" s="100">
        <f>IF(DU$8="",0,SUMIFS(DU279:DU395,$H279:$H395,$B276&amp;"*",$E279:$E395,"&lt;&gt;"&amp;"ндс(-)")+SUMIFS(DU279:DU395,$H279:$H395,$B276&amp;"*",$E279:$E395,"ндс(-)")/(1+Главная!$N$23))</f>
        <v>0</v>
      </c>
      <c r="DV276" s="100">
        <f>IF(DV$8="",0,SUMIFS(DV279:DV395,$H279:$H395,$B276&amp;"*",$E279:$E395,"&lt;&gt;"&amp;"ндс(-)")+SUMIFS(DV279:DV395,$H279:$H395,$B276&amp;"*",$E279:$E395,"ндс(-)")/(1+Главная!$N$23))</f>
        <v>0</v>
      </c>
      <c r="DW276" s="100">
        <f>IF(DW$8="",0,SUMIFS(DW279:DW395,$H279:$H395,$B276&amp;"*",$E279:$E395,"&lt;&gt;"&amp;"ндс(-)")+SUMIFS(DW279:DW395,$H279:$H395,$B276&amp;"*",$E279:$E395,"ндс(-)")/(1+Главная!$N$23))</f>
        <v>0</v>
      </c>
      <c r="DX276" s="100">
        <f>IF(DX$8="",0,SUMIFS(DX279:DX395,$H279:$H395,$B276&amp;"*",$E279:$E395,"&lt;&gt;"&amp;"ндс(-)")+SUMIFS(DX279:DX395,$H279:$H395,$B276&amp;"*",$E279:$E395,"ндс(-)")/(1+Главная!$N$23))</f>
        <v>0</v>
      </c>
      <c r="DY276" s="100">
        <f>IF(DY$8="",0,SUMIFS(DY279:DY395,$H279:$H395,$B276&amp;"*",$E279:$E395,"&lt;&gt;"&amp;"ндс(-)")+SUMIFS(DY279:DY395,$H279:$H395,$B276&amp;"*",$E279:$E395,"ндс(-)")/(1+Главная!$N$23))</f>
        <v>0</v>
      </c>
      <c r="DZ276" s="100">
        <f>IF(DZ$8="",0,SUMIFS(DZ279:DZ395,$H279:$H395,$B276&amp;"*",$E279:$E395,"&lt;&gt;"&amp;"ндс(-)")+SUMIFS(DZ279:DZ395,$H279:$H395,$B276&amp;"*",$E279:$E395,"ндс(-)")/(1+Главная!$N$23))</f>
        <v>0</v>
      </c>
      <c r="EA276" s="100">
        <f>IF(EA$8="",0,SUMIFS(EA279:EA395,$H279:$H395,$B276&amp;"*",$E279:$E395,"&lt;&gt;"&amp;"ндс(-)")+SUMIFS(EA279:EA395,$H279:$H395,$B276&amp;"*",$E279:$E395,"ндс(-)")/(1+Главная!$N$23))</f>
        <v>0</v>
      </c>
      <c r="EB276" s="100">
        <f>IF(EB$8="",0,SUMIFS(EB279:EB395,$H279:$H395,$B276&amp;"*",$E279:$E395,"&lt;&gt;"&amp;"ндс(-)")+SUMIFS(EB279:EB395,$H279:$H395,$B276&amp;"*",$E279:$E395,"ндс(-)")/(1+Главная!$N$23))</f>
        <v>0</v>
      </c>
      <c r="EC276" s="100">
        <f>IF(EC$8="",0,SUMIFS(EC279:EC395,$H279:$H395,$B276&amp;"*",$E279:$E395,"&lt;&gt;"&amp;"ндс(-)")+SUMIFS(EC279:EC395,$H279:$H395,$B276&amp;"*",$E279:$E395,"ндс(-)")/(1+Главная!$N$23))</f>
        <v>0</v>
      </c>
      <c r="ED276" s="100">
        <f>IF(ED$8="",0,SUMIFS(ED279:ED395,$H279:$H395,$B276&amp;"*",$E279:$E395,"&lt;&gt;"&amp;"ндс(-)")+SUMIFS(ED279:ED395,$H279:$H395,$B276&amp;"*",$E279:$E395,"ндс(-)")/(1+Главная!$N$23))</f>
        <v>0</v>
      </c>
      <c r="EE276" s="100">
        <f>IF(EE$8="",0,SUMIFS(EE279:EE395,$H279:$H395,$B276&amp;"*",$E279:$E395,"&lt;&gt;"&amp;"ндс(-)")+SUMIFS(EE279:EE395,$H279:$H395,$B276&amp;"*",$E279:$E395,"ндс(-)")/(1+Главная!$N$23))</f>
        <v>0</v>
      </c>
      <c r="EF276" s="100">
        <f>IF(EF$8="",0,SUMIFS(EF279:EF395,$H279:$H395,$B276&amp;"*",$E279:$E395,"&lt;&gt;"&amp;"ндс(-)")+SUMIFS(EF279:EF395,$H279:$H395,$B276&amp;"*",$E279:$E395,"ндс(-)")/(1+Главная!$N$23))</f>
        <v>0</v>
      </c>
      <c r="EG276" s="100">
        <f>IF(EG$8="",0,SUMIFS(EG279:EG395,$H279:$H395,$B276&amp;"*",$E279:$E395,"&lt;&gt;"&amp;"ндс(-)")+SUMIFS(EG279:EG395,$H279:$H395,$B276&amp;"*",$E279:$E395,"ндс(-)")/(1+Главная!$N$23))</f>
        <v>0</v>
      </c>
      <c r="EH276" s="100">
        <f>IF(EH$8="",0,SUMIFS(EH279:EH395,$H279:$H395,$B276&amp;"*",$E279:$E395,"&lt;&gt;"&amp;"ндс(-)")+SUMIFS(EH279:EH395,$H279:$H395,$B276&amp;"*",$E279:$E395,"ндс(-)")/(1+Главная!$N$23))</f>
        <v>0</v>
      </c>
      <c r="EI276" s="100">
        <f>IF(EI$8="",0,SUMIFS(EI279:EI395,$H279:$H395,$B276&amp;"*",$E279:$E395,"&lt;&gt;"&amp;"ндс(-)")+SUMIFS(EI279:EI395,$H279:$H395,$B276&amp;"*",$E279:$E395,"ндс(-)")/(1+Главная!$N$23))</f>
        <v>0</v>
      </c>
      <c r="EJ276" s="100">
        <f>IF(EJ$8="",0,SUMIFS(EJ279:EJ395,$H279:$H395,$B276&amp;"*",$E279:$E395,"&lt;&gt;"&amp;"ндс(-)")+SUMIFS(EJ279:EJ395,$H279:$H395,$B276&amp;"*",$E279:$E395,"ндс(-)")/(1+Главная!$N$23))</f>
        <v>0</v>
      </c>
      <c r="EK276" s="100">
        <f>IF(EK$8="",0,SUMIFS(EK279:EK395,$H279:$H395,$B276&amp;"*",$E279:$E395,"&lt;&gt;"&amp;"ндс(-)")+SUMIFS(EK279:EK395,$H279:$H395,$B276&amp;"*",$E279:$E395,"ндс(-)")/(1+Главная!$N$23))</f>
        <v>0</v>
      </c>
      <c r="EL276" s="100">
        <f>IF(EL$8="",0,SUMIFS(EL279:EL395,$H279:$H395,$B276&amp;"*",$E279:$E395,"&lt;&gt;"&amp;"ндс(-)")+SUMIFS(EL279:EL395,$H279:$H395,$B276&amp;"*",$E279:$E395,"ндс(-)")/(1+Главная!$N$23))</f>
        <v>0</v>
      </c>
      <c r="EM276" s="100">
        <f>IF(EM$8="",0,SUMIFS(EM279:EM395,$H279:$H395,$B276&amp;"*",$E279:$E395,"&lt;&gt;"&amp;"ндс(-)")+SUMIFS(EM279:EM395,$H279:$H395,$B276&amp;"*",$E279:$E395,"ндс(-)")/(1+Главная!$N$23))</f>
        <v>0</v>
      </c>
      <c r="EN276" s="100">
        <f>IF(EN$8="",0,SUMIFS(EN279:EN395,$H279:$H395,$B276&amp;"*",$E279:$E395,"&lt;&gt;"&amp;"ндс(-)")+SUMIFS(EN279:EN395,$H279:$H395,$B276&amp;"*",$E279:$E395,"ндс(-)")/(1+Главная!$N$23))</f>
        <v>0</v>
      </c>
      <c r="EO276" s="100">
        <f>IF(EO$8="",0,SUMIFS(EO279:EO395,$H279:$H395,$B276&amp;"*",$E279:$E395,"&lt;&gt;"&amp;"ндс(-)")+SUMIFS(EO279:EO395,$H279:$H395,$B276&amp;"*",$E279:$E395,"ндс(-)")/(1+Главная!$N$23))</f>
        <v>0</v>
      </c>
      <c r="EP276" s="100">
        <f>IF(EP$8="",0,SUMIFS(EP279:EP395,$H279:$H395,$B276&amp;"*",$E279:$E395,"&lt;&gt;"&amp;"ндс(-)")+SUMIFS(EP279:EP395,$H279:$H395,$B276&amp;"*",$E279:$E395,"ндс(-)")/(1+Главная!$N$23))</f>
        <v>0</v>
      </c>
      <c r="EQ276" s="100">
        <f>IF(EQ$8="",0,SUMIFS(EQ279:EQ395,$H279:$H395,$B276&amp;"*",$E279:$E395,"&lt;&gt;"&amp;"ндс(-)")+SUMIFS(EQ279:EQ395,$H279:$H395,$B276&amp;"*",$E279:$E395,"ндс(-)")/(1+Главная!$N$23))</f>
        <v>0</v>
      </c>
      <c r="ER276" s="100">
        <f>IF(ER$8="",0,SUMIFS(ER279:ER395,$H279:$H395,$B276&amp;"*",$E279:$E395,"&lt;&gt;"&amp;"ндс(-)")+SUMIFS(ER279:ER395,$H279:$H395,$B276&amp;"*",$E279:$E395,"ндс(-)")/(1+Главная!$N$23))</f>
        <v>0</v>
      </c>
      <c r="ES276" s="100">
        <f>IF(ES$8="",0,SUMIFS(ES279:ES395,$H279:$H395,$B276&amp;"*",$E279:$E395,"&lt;&gt;"&amp;"ндс(-)")+SUMIFS(ES279:ES395,$H279:$H395,$B276&amp;"*",$E279:$E395,"ндс(-)")/(1+Главная!$N$23))</f>
        <v>0</v>
      </c>
      <c r="ET276" s="100">
        <f>IF(ET$8="",0,SUMIFS(ET279:ET395,$H279:$H395,$B276&amp;"*",$E279:$E395,"&lt;&gt;"&amp;"ндс(-)")+SUMIFS(ET279:ET395,$H279:$H395,$B276&amp;"*",$E279:$E395,"ндс(-)")/(1+Главная!$N$23))</f>
        <v>0</v>
      </c>
      <c r="EU276" s="100">
        <f>IF(EU$8="",0,SUMIFS(EU279:EU395,$H279:$H395,$B276&amp;"*",$E279:$E395,"&lt;&gt;"&amp;"ндс(-)")+SUMIFS(EU279:EU395,$H279:$H395,$B276&amp;"*",$E279:$E395,"ндс(-)")/(1+Главная!$N$23))</f>
        <v>0</v>
      </c>
      <c r="EV276" s="100">
        <f>IF(EV$8="",0,SUMIFS(EV279:EV395,$H279:$H395,$B276&amp;"*",$E279:$E395,"&lt;&gt;"&amp;"ндс(-)")+SUMIFS(EV279:EV395,$H279:$H395,$B276&amp;"*",$E279:$E395,"ндс(-)")/(1+Главная!$N$23))</f>
        <v>0</v>
      </c>
      <c r="EW276" s="100">
        <f>IF(EW$8="",0,SUMIFS(EW279:EW395,$H279:$H395,$B276&amp;"*",$E279:$E395,"&lt;&gt;"&amp;"ндс(-)")+SUMIFS(EW279:EW395,$H279:$H395,$B276&amp;"*",$E279:$E395,"ндс(-)")/(1+Главная!$N$23))</f>
        <v>0</v>
      </c>
      <c r="EX276" s="100">
        <f>IF(EX$8="",0,SUMIFS(EX279:EX395,$H279:$H395,$B276&amp;"*",$E279:$E395,"&lt;&gt;"&amp;"ндс(-)")+SUMIFS(EX279:EX395,$H279:$H395,$B276&amp;"*",$E279:$E395,"ндс(-)")/(1+Главная!$N$23))</f>
        <v>0</v>
      </c>
      <c r="EY276" s="100">
        <f>IF(EY$8="",0,SUMIFS(EY279:EY395,$H279:$H395,$B276&amp;"*",$E279:$E395,"&lt;&gt;"&amp;"ндс(-)")+SUMIFS(EY279:EY395,$H279:$H395,$B276&amp;"*",$E279:$E395,"ндс(-)")/(1+Главная!$N$23))</f>
        <v>0</v>
      </c>
      <c r="EZ276" s="100">
        <f>IF(EZ$8="",0,SUMIFS(EZ279:EZ395,$H279:$H395,$B276&amp;"*",$E279:$E395,"&lt;&gt;"&amp;"ндс(-)")+SUMIFS(EZ279:EZ395,$H279:$H395,$B276&amp;"*",$E279:$E395,"ндс(-)")/(1+Главная!$N$23))</f>
        <v>0</v>
      </c>
      <c r="FA276" s="100">
        <f>IF(FA$8="",0,SUMIFS(FA279:FA395,$H279:$H395,$B276&amp;"*",$E279:$E395,"&lt;&gt;"&amp;"ндс(-)")+SUMIFS(FA279:FA395,$H279:$H395,$B276&amp;"*",$E279:$E395,"ндс(-)")/(1+Главная!$N$23))</f>
        <v>0</v>
      </c>
      <c r="FB276" s="100">
        <f>IF(FB$8="",0,SUMIFS(FB279:FB395,$H279:$H395,$B276&amp;"*",$E279:$E395,"&lt;&gt;"&amp;"ндс(-)")+SUMIFS(FB279:FB395,$H279:$H395,$B276&amp;"*",$E279:$E395,"ндс(-)")/(1+Главная!$N$23))</f>
        <v>0</v>
      </c>
      <c r="FC276" s="100">
        <f>IF(FC$8="",0,SUMIFS(FC279:FC395,$H279:$H395,$B276&amp;"*",$E279:$E395,"&lt;&gt;"&amp;"ндс(-)")+SUMIFS(FC279:FC395,$H279:$H395,$B276&amp;"*",$E279:$E395,"ндс(-)")/(1+Главная!$N$23))</f>
        <v>0</v>
      </c>
      <c r="FD276" s="100">
        <f>IF(FD$8="",0,SUMIFS(FD279:FD395,$H279:$H395,$B276&amp;"*",$E279:$E395,"&lt;&gt;"&amp;"ндс(-)")+SUMIFS(FD279:FD395,$H279:$H395,$B276&amp;"*",$E279:$E395,"ндс(-)")/(1+Главная!$N$23))</f>
        <v>0</v>
      </c>
      <c r="FE276" s="100">
        <f>IF(FE$8="",0,SUMIFS(FE279:FE395,$H279:$H395,$B276&amp;"*",$E279:$E395,"&lt;&gt;"&amp;"ндс(-)")+SUMIFS(FE279:FE395,$H279:$H395,$B276&amp;"*",$E279:$E395,"ндс(-)")/(1+Главная!$N$23))</f>
        <v>0</v>
      </c>
      <c r="FF276" s="100">
        <f>IF(FF$8="",0,SUMIFS(FF279:FF395,$H279:$H395,$B276&amp;"*",$E279:$E395,"&lt;&gt;"&amp;"ндс(-)")+SUMIFS(FF279:FF395,$H279:$H395,$B276&amp;"*",$E279:$E395,"ндс(-)")/(1+Главная!$N$23))</f>
        <v>0</v>
      </c>
      <c r="FG276" s="100">
        <f>IF(FG$8="",0,SUMIFS(FG279:FG395,$H279:$H395,$B276&amp;"*",$E279:$E395,"&lt;&gt;"&amp;"ндс(-)")+SUMIFS(FG279:FG395,$H279:$H395,$B276&amp;"*",$E279:$E395,"ндс(-)")/(1+Главная!$N$23))</f>
        <v>0</v>
      </c>
      <c r="FH276" s="100">
        <f>IF(FH$8="",0,SUMIFS(FH279:FH395,$H279:$H395,$B276&amp;"*",$E279:$E395,"&lt;&gt;"&amp;"ндс(-)")+SUMIFS(FH279:FH395,$H279:$H395,$B276&amp;"*",$E279:$E395,"ндс(-)")/(1+Главная!$N$23))</f>
        <v>0</v>
      </c>
      <c r="FI276" s="100">
        <f>IF(FI$8="",0,SUMIFS(FI279:FI395,$H279:$H395,$B276&amp;"*",$E279:$E395,"&lt;&gt;"&amp;"ндс(-)")+SUMIFS(FI279:FI395,$H279:$H395,$B276&amp;"*",$E279:$E395,"ндс(-)")/(1+Главная!$N$23))</f>
        <v>0</v>
      </c>
      <c r="FJ276" s="100">
        <f>IF(FJ$8="",0,SUMIFS(FJ279:FJ395,$H279:$H395,$B276&amp;"*",$E279:$E395,"&lt;&gt;"&amp;"ндс(-)")+SUMIFS(FJ279:FJ395,$H279:$H395,$B276&amp;"*",$E279:$E395,"ндс(-)")/(1+Главная!$N$23))</f>
        <v>0</v>
      </c>
      <c r="FK276" s="100">
        <f>IF(FK$8="",0,SUMIFS(FK279:FK395,$H279:$H395,$B276&amp;"*",$E279:$E395,"&lt;&gt;"&amp;"ндс(-)")+SUMIFS(FK279:FK395,$H279:$H395,$B276&amp;"*",$E279:$E395,"ндс(-)")/(1+Главная!$N$23))</f>
        <v>0</v>
      </c>
      <c r="FL276" s="100">
        <f>IF(FL$8="",0,SUMIFS(FL279:FL395,$H279:$H395,$B276&amp;"*",$E279:$E395,"&lt;&gt;"&amp;"ндс(-)")+SUMIFS(FL279:FL395,$H279:$H395,$B276&amp;"*",$E279:$E395,"ндс(-)")/(1+Главная!$N$23))</f>
        <v>0</v>
      </c>
      <c r="FM276" s="100">
        <f>IF(FM$8="",0,SUMIFS(FM279:FM395,$H279:$H395,$B276&amp;"*",$E279:$E395,"&lt;&gt;"&amp;"ндс(-)")+SUMIFS(FM279:FM395,$H279:$H395,$B276&amp;"*",$E279:$E395,"ндс(-)")/(1+Главная!$N$23))</f>
        <v>0</v>
      </c>
      <c r="FN276" s="100">
        <f>IF(FN$8="",0,SUMIFS(FN279:FN395,$H279:$H395,$B276&amp;"*",$E279:$E395,"&lt;&gt;"&amp;"ндс(-)")+SUMIFS(FN279:FN395,$H279:$H395,$B276&amp;"*",$E279:$E395,"ндс(-)")/(1+Главная!$N$23))</f>
        <v>0</v>
      </c>
      <c r="FO276" s="100">
        <f>IF(FO$8="",0,SUMIFS(FO279:FO395,$H279:$H395,$B276&amp;"*",$E279:$E395,"&lt;&gt;"&amp;"ндс(-)")+SUMIFS(FO279:FO395,$H279:$H395,$B276&amp;"*",$E279:$E395,"ндс(-)")/(1+Главная!$N$23))</f>
        <v>0</v>
      </c>
      <c r="FP276" s="100">
        <f>IF(FP$8="",0,SUMIFS(FP279:FP395,$H279:$H395,$B276&amp;"*",$E279:$E395,"&lt;&gt;"&amp;"ндс(-)")+SUMIFS(FP279:FP395,$H279:$H395,$B276&amp;"*",$E279:$E395,"ндс(-)")/(1+Главная!$N$23))</f>
        <v>0</v>
      </c>
      <c r="FQ276" s="100">
        <f>IF(FQ$8="",0,SUMIFS(FQ279:FQ395,$H279:$H395,$B276&amp;"*",$E279:$E395,"&lt;&gt;"&amp;"ндс(-)")+SUMIFS(FQ279:FQ395,$H279:$H395,$B276&amp;"*",$E279:$E395,"ндс(-)")/(1+Главная!$N$23))</f>
        <v>0</v>
      </c>
      <c r="FR276" s="100">
        <f>IF(FR$8="",0,SUMIFS(FR279:FR395,$H279:$H395,$B276&amp;"*",$E279:$E395,"&lt;&gt;"&amp;"ндс(-)")+SUMIFS(FR279:FR395,$H279:$H395,$B276&amp;"*",$E279:$E395,"ндс(-)")/(1+Главная!$N$23))</f>
        <v>0</v>
      </c>
      <c r="FS276" s="100">
        <f>IF(FS$8="",0,SUMIFS(FS279:FS395,$H279:$H395,$B276&amp;"*",$E279:$E395,"&lt;&gt;"&amp;"ндс(-)")+SUMIFS(FS279:FS395,$H279:$H395,$B276&amp;"*",$E279:$E395,"ндс(-)")/(1+Главная!$N$23))</f>
        <v>0</v>
      </c>
      <c r="FT276" s="100">
        <f>IF(FT$8="",0,SUMIFS(FT279:FT395,$H279:$H395,$B276&amp;"*",$E279:$E395,"&lt;&gt;"&amp;"ндс(-)")+SUMIFS(FT279:FT395,$H279:$H395,$B276&amp;"*",$E279:$E395,"ндс(-)")/(1+Главная!$N$23))</f>
        <v>0</v>
      </c>
      <c r="FU276" s="100">
        <f>IF(FU$8="",0,SUMIFS(FU279:FU395,$H279:$H395,$B276&amp;"*",$E279:$E395,"&lt;&gt;"&amp;"ндс(-)")+SUMIFS(FU279:FU395,$H279:$H395,$B276&amp;"*",$E279:$E395,"ндс(-)")/(1+Главная!$N$23))</f>
        <v>0</v>
      </c>
      <c r="FV276" s="100">
        <f>IF(FV$8="",0,SUMIFS(FV279:FV395,$H279:$H395,$B276&amp;"*",$E279:$E395,"&lt;&gt;"&amp;"ндс(-)")+SUMIFS(FV279:FV395,$H279:$H395,$B276&amp;"*",$E279:$E395,"ндс(-)")/(1+Главная!$N$23))</f>
        <v>0</v>
      </c>
      <c r="FW276" s="100">
        <f>IF(FW$8="",0,SUMIFS(FW279:FW395,$H279:$H395,$B276&amp;"*",$E279:$E395,"&lt;&gt;"&amp;"ндс(-)")+SUMIFS(FW279:FW395,$H279:$H395,$B276&amp;"*",$E279:$E395,"ндс(-)")/(1+Главная!$N$23))</f>
        <v>0</v>
      </c>
      <c r="FX276" s="100">
        <f>IF(FX$8="",0,SUMIFS(FX279:FX395,$H279:$H395,$B276&amp;"*",$E279:$E395,"&lt;&gt;"&amp;"ндс(-)")+SUMIFS(FX279:FX395,$H279:$H395,$B276&amp;"*",$E279:$E395,"ндс(-)")/(1+Главная!$N$23))</f>
        <v>0</v>
      </c>
      <c r="FY276" s="100">
        <f>IF(FY$8="",0,SUMIFS(FY279:FY395,$H279:$H395,$B276&amp;"*",$E279:$E395,"&lt;&gt;"&amp;"ндс(-)")+SUMIFS(FY279:FY395,$H279:$H395,$B276&amp;"*",$E279:$E395,"ндс(-)")/(1+Главная!$N$23))</f>
        <v>0</v>
      </c>
      <c r="FZ276" s="100">
        <f>IF(FZ$8="",0,SUMIFS(FZ279:FZ395,$H279:$H395,$B276&amp;"*",$E279:$E395,"&lt;&gt;"&amp;"ндс(-)")+SUMIFS(FZ279:FZ395,$H279:$H395,$B276&amp;"*",$E279:$E395,"ндс(-)")/(1+Главная!$N$23))</f>
        <v>0</v>
      </c>
      <c r="GA276" s="100">
        <f>IF(GA$8="",0,SUMIFS(GA279:GA395,$H279:$H395,$B276&amp;"*",$E279:$E395,"&lt;&gt;"&amp;"ндс(-)")+SUMIFS(GA279:GA395,$H279:$H395,$B276&amp;"*",$E279:$E395,"ндс(-)")/(1+Главная!$N$23))</f>
        <v>0</v>
      </c>
      <c r="GB276" s="100">
        <f>IF(GB$8="",0,SUMIFS(GB279:GB395,$H279:$H395,$B276&amp;"*",$E279:$E395,"&lt;&gt;"&amp;"ндс(-)")+SUMIFS(GB279:GB395,$H279:$H395,$B276&amp;"*",$E279:$E395,"ндс(-)")/(1+Главная!$N$23))</f>
        <v>0</v>
      </c>
      <c r="GC276" s="100">
        <f>IF(GC$8="",0,SUMIFS(GC279:GC395,$H279:$H395,$B276&amp;"*",$E279:$E395,"&lt;&gt;"&amp;"ндс(-)")+SUMIFS(GC279:GC395,$H279:$H395,$B276&amp;"*",$E279:$E395,"ндс(-)")/(1+Главная!$N$23))</f>
        <v>0</v>
      </c>
      <c r="GD276" s="100">
        <f>IF(GD$8="",0,SUMIFS(GD279:GD395,$H279:$H395,$B276&amp;"*",$E279:$E395,"&lt;&gt;"&amp;"ндс(-)")+SUMIFS(GD279:GD395,$H279:$H395,$B276&amp;"*",$E279:$E395,"ндс(-)")/(1+Главная!$N$23))</f>
        <v>0</v>
      </c>
      <c r="GE276" s="100">
        <f>IF(GE$8="",0,SUMIFS(GE279:GE395,$H279:$H395,$B276&amp;"*",$E279:$E395,"&lt;&gt;"&amp;"ндс(-)")+SUMIFS(GE279:GE395,$H279:$H395,$B276&amp;"*",$E279:$E395,"ндс(-)")/(1+Главная!$N$23))</f>
        <v>0</v>
      </c>
      <c r="GF276" s="100">
        <f>IF(GF$8="",0,SUMIFS(GF279:GF395,$H279:$H395,$B276&amp;"*",$E279:$E395,"&lt;&gt;"&amp;"ндс(-)")+SUMIFS(GF279:GF395,$H279:$H395,$B276&amp;"*",$E279:$E395,"ндс(-)")/(1+Главная!$N$23))</f>
        <v>0</v>
      </c>
      <c r="GG276" s="100">
        <f>IF(GG$8="",0,SUMIFS(GG279:GG395,$H279:$H395,$B276&amp;"*",$E279:$E395,"&lt;&gt;"&amp;"ндс(-)")+SUMIFS(GG279:GG395,$H279:$H395,$B276&amp;"*",$E279:$E395,"ндс(-)")/(1+Главная!$N$23))</f>
        <v>0</v>
      </c>
      <c r="GH276" s="100">
        <f>IF(GH$8="",0,SUMIFS(GH279:GH395,$H279:$H395,$B276&amp;"*",$E279:$E395,"&lt;&gt;"&amp;"ндс(-)")+SUMIFS(GH279:GH395,$H279:$H395,$B276&amp;"*",$E279:$E395,"ндс(-)")/(1+Главная!$N$23))</f>
        <v>0</v>
      </c>
      <c r="GI276" s="100">
        <f>IF(GI$8="",0,SUMIFS(GI279:GI395,$H279:$H395,$B276&amp;"*",$E279:$E395,"&lt;&gt;"&amp;"ндс(-)")+SUMIFS(GI279:GI395,$H279:$H395,$B276&amp;"*",$E279:$E395,"ндс(-)")/(1+Главная!$N$23))</f>
        <v>0</v>
      </c>
      <c r="GJ276" s="100">
        <f>IF(GJ$8="",0,SUMIFS(GJ279:GJ395,$H279:$H395,$B276&amp;"*",$E279:$E395,"&lt;&gt;"&amp;"ндс(-)")+SUMIFS(GJ279:GJ395,$H279:$H395,$B276&amp;"*",$E279:$E395,"ндс(-)")/(1+Главная!$N$23))</f>
        <v>0</v>
      </c>
      <c r="GK276" s="100">
        <f>IF(GK$8="",0,SUMIFS(GK279:GK395,$H279:$H395,$B276&amp;"*",$E279:$E395,"&lt;&gt;"&amp;"ндс(-)")+SUMIFS(GK279:GK395,$H279:$H395,$B276&amp;"*",$E279:$E395,"ндс(-)")/(1+Главная!$N$23))</f>
        <v>0</v>
      </c>
      <c r="GL276" s="100">
        <f>IF(GL$8="",0,SUMIFS(GL279:GL395,$H279:$H395,$B276&amp;"*",$E279:$E395,"&lt;&gt;"&amp;"ндс(-)")+SUMIFS(GL279:GL395,$H279:$H395,$B276&amp;"*",$E279:$E395,"ндс(-)")/(1+Главная!$N$23))</f>
        <v>0</v>
      </c>
      <c r="GM276" s="100">
        <f>IF(GM$8="",0,SUMIFS(GM279:GM395,$H279:$H395,$B276&amp;"*",$E279:$E395,"&lt;&gt;"&amp;"ндс(-)")+SUMIFS(GM279:GM395,$H279:$H395,$B276&amp;"*",$E279:$E395,"ндс(-)")/(1+Главная!$N$23))</f>
        <v>0</v>
      </c>
      <c r="GN276" s="100">
        <f>IF(GN$8="",0,SUMIFS(GN279:GN395,$H279:$H395,$B276&amp;"*",$E279:$E395,"&lt;&gt;"&amp;"ндс(-)")+SUMIFS(GN279:GN395,$H279:$H395,$B276&amp;"*",$E279:$E395,"ндс(-)")/(1+Главная!$N$23))</f>
        <v>0</v>
      </c>
      <c r="GO276" s="100">
        <f>IF(GO$8="",0,SUMIFS(GO279:GO395,$H279:$H395,$B276&amp;"*",$E279:$E395,"&lt;&gt;"&amp;"ндс(-)")+SUMIFS(GO279:GO395,$H279:$H395,$B276&amp;"*",$E279:$E395,"ндс(-)")/(1+Главная!$N$23))</f>
        <v>0</v>
      </c>
      <c r="GP276" s="100">
        <f>IF(GP$8="",0,SUMIFS(GP279:GP395,$H279:$H395,$B276&amp;"*",$E279:$E395,"&lt;&gt;"&amp;"ндс(-)")+SUMIFS(GP279:GP395,$H279:$H395,$B276&amp;"*",$E279:$E395,"ндс(-)")/(1+Главная!$N$23))</f>
        <v>0</v>
      </c>
      <c r="GQ276" s="100">
        <f>IF(GQ$8="",0,SUMIFS(GQ279:GQ395,$H279:$H395,$B276&amp;"*",$E279:$E395,"&lt;&gt;"&amp;"ндс(-)")+SUMIFS(GQ279:GQ395,$H279:$H395,$B276&amp;"*",$E279:$E395,"ндс(-)")/(1+Главная!$N$23))</f>
        <v>0</v>
      </c>
      <c r="GR276" s="100">
        <f>IF(GR$8="",0,SUMIFS(GR279:GR395,$H279:$H395,$B276&amp;"*",$E279:$E395,"&lt;&gt;"&amp;"ндс(-)")+SUMIFS(GR279:GR395,$H279:$H395,$B276&amp;"*",$E279:$E395,"ндс(-)")/(1+Главная!$N$23))</f>
        <v>0</v>
      </c>
      <c r="GS276" s="100">
        <f>IF(GS$8="",0,SUMIFS(GS279:GS395,$H279:$H395,$B276&amp;"*",$E279:$E395,"&lt;&gt;"&amp;"ндс(-)")+SUMIFS(GS279:GS395,$H279:$H395,$B276&amp;"*",$E279:$E395,"ндс(-)")/(1+Главная!$N$23))</f>
        <v>0</v>
      </c>
      <c r="GT276" s="100">
        <f>IF(GT$8="",0,SUMIFS(GT279:GT395,$H279:$H395,$B276&amp;"*",$E279:$E395,"&lt;&gt;"&amp;"ндс(-)")+SUMIFS(GT279:GT395,$H279:$H395,$B276&amp;"*",$E279:$E395,"ндс(-)")/(1+Главная!$N$23))</f>
        <v>0</v>
      </c>
      <c r="GU276" s="100">
        <f>IF(GU$8="",0,SUMIFS(GU279:GU395,$H279:$H395,$B276&amp;"*",$E279:$E395,"&lt;&gt;"&amp;"ндс(-)")+SUMIFS(GU279:GU395,$H279:$H395,$B276&amp;"*",$E279:$E395,"ндс(-)")/(1+Главная!$N$23))</f>
        <v>0</v>
      </c>
      <c r="GV276" s="100">
        <f>IF(GV$8="",0,SUMIFS(GV279:GV395,$H279:$H395,$B276&amp;"*",$E279:$E395,"&lt;&gt;"&amp;"ндс(-)")+SUMIFS(GV279:GV395,$H279:$H395,$B276&amp;"*",$E279:$E395,"ндс(-)")/(1+Главная!$N$23))</f>
        <v>0</v>
      </c>
      <c r="GW276" s="100">
        <f>IF(GW$8="",0,SUMIFS(GW279:GW395,$H279:$H395,$B276&amp;"*",$E279:$E395,"&lt;&gt;"&amp;"ндс(-)")+SUMIFS(GW279:GW395,$H279:$H395,$B276&amp;"*",$E279:$E395,"ндс(-)")/(1+Главная!$N$23))</f>
        <v>0</v>
      </c>
      <c r="GX276" s="100">
        <f>IF(GX$8="",0,SUMIFS(GX279:GX395,$H279:$H395,$B276&amp;"*",$E279:$E395,"&lt;&gt;"&amp;"ндс(-)")+SUMIFS(GX279:GX395,$H279:$H395,$B276&amp;"*",$E279:$E395,"ндс(-)")/(1+Главная!$N$23))</f>
        <v>0</v>
      </c>
      <c r="GY276" s="100">
        <f>IF(GY$8="",0,SUMIFS(GY279:GY395,$H279:$H395,$B276&amp;"*",$E279:$E395,"&lt;&gt;"&amp;"ндс(-)")+SUMIFS(GY279:GY395,$H279:$H395,$B276&amp;"*",$E279:$E395,"ндс(-)")/(1+Главная!$N$23))</f>
        <v>0</v>
      </c>
      <c r="GZ276" s="100">
        <f>IF(GZ$8="",0,SUMIFS(GZ279:GZ395,$H279:$H395,$B276&amp;"*",$E279:$E395,"&lt;&gt;"&amp;"ндс(-)")+SUMIFS(GZ279:GZ395,$H279:$H395,$B276&amp;"*",$E279:$E395,"ндс(-)")/(1+Главная!$N$23))</f>
        <v>0</v>
      </c>
      <c r="HA276" s="36"/>
      <c r="HB276" s="36"/>
    </row>
    <row r="277" spans="1:210" s="335" customFormat="1" ht="10.199999999999999">
      <c r="A277" s="328"/>
      <c r="B277" s="329" t="s">
        <v>179</v>
      </c>
      <c r="C277" s="328"/>
      <c r="D277" s="328"/>
      <c r="E277" s="272"/>
      <c r="F277" s="330"/>
      <c r="G277" s="306"/>
      <c r="H277" s="328"/>
      <c r="I277" s="328" t="str">
        <f>$H$23</f>
        <v>Начисление прямых расходов</v>
      </c>
      <c r="J277" s="328"/>
      <c r="K277" s="328"/>
      <c r="L277" s="328"/>
      <c r="M277" s="302"/>
      <c r="N277" s="328" t="str">
        <f>N46</f>
        <v>Продукт-1</v>
      </c>
      <c r="O277" s="328"/>
      <c r="P277" s="231"/>
      <c r="Q277" s="328" t="s">
        <v>26</v>
      </c>
      <c r="R277" s="328"/>
      <c r="S277" s="302"/>
      <c r="T277" s="331"/>
      <c r="U277" s="302"/>
      <c r="V277" s="328"/>
      <c r="W277" s="332">
        <f>SUM($Y277:$HA277)</f>
        <v>0</v>
      </c>
      <c r="X277" s="332"/>
      <c r="Y277" s="247"/>
      <c r="Z277" s="333"/>
      <c r="AA277" s="334">
        <f>IF(AA$8="",0,SUMIFS(AA279:AA395,$H279:$H395,$B276&amp;"*"))</f>
        <v>0</v>
      </c>
      <c r="AB277" s="334">
        <f t="shared" ref="AB277:AE277" si="1273">IF(AB$8="",0,SUMIFS(AB279:AB395,$H279:$H395,$B276&amp;"*"))</f>
        <v>0</v>
      </c>
      <c r="AC277" s="334">
        <f t="shared" si="1273"/>
        <v>0</v>
      </c>
      <c r="AD277" s="334">
        <f t="shared" si="1273"/>
        <v>0</v>
      </c>
      <c r="AE277" s="334">
        <f t="shared" si="1273"/>
        <v>0</v>
      </c>
      <c r="AF277" s="334">
        <f t="shared" ref="AF277:CQ277" si="1274">IF(AF$8="",0,SUMIFS(AF279:AF395,$H279:$H395,$B276&amp;"*"))</f>
        <v>0</v>
      </c>
      <c r="AG277" s="334">
        <f t="shared" si="1274"/>
        <v>0</v>
      </c>
      <c r="AH277" s="334">
        <f t="shared" si="1274"/>
        <v>0</v>
      </c>
      <c r="AI277" s="334">
        <f t="shared" si="1274"/>
        <v>0</v>
      </c>
      <c r="AJ277" s="334">
        <f t="shared" si="1274"/>
        <v>0</v>
      </c>
      <c r="AK277" s="334">
        <f t="shared" si="1274"/>
        <v>0</v>
      </c>
      <c r="AL277" s="334">
        <f t="shared" si="1274"/>
        <v>0</v>
      </c>
      <c r="AM277" s="334">
        <f t="shared" si="1274"/>
        <v>0</v>
      </c>
      <c r="AN277" s="334">
        <f t="shared" si="1274"/>
        <v>0</v>
      </c>
      <c r="AO277" s="334">
        <f t="shared" si="1274"/>
        <v>0</v>
      </c>
      <c r="AP277" s="334">
        <f t="shared" si="1274"/>
        <v>0</v>
      </c>
      <c r="AQ277" s="334">
        <f t="shared" si="1274"/>
        <v>0</v>
      </c>
      <c r="AR277" s="334">
        <f t="shared" si="1274"/>
        <v>0</v>
      </c>
      <c r="AS277" s="334">
        <f t="shared" si="1274"/>
        <v>0</v>
      </c>
      <c r="AT277" s="334">
        <f t="shared" si="1274"/>
        <v>0</v>
      </c>
      <c r="AU277" s="334">
        <f t="shared" si="1274"/>
        <v>0</v>
      </c>
      <c r="AV277" s="334">
        <f t="shared" si="1274"/>
        <v>0</v>
      </c>
      <c r="AW277" s="334">
        <f t="shared" si="1274"/>
        <v>0</v>
      </c>
      <c r="AX277" s="334">
        <f t="shared" si="1274"/>
        <v>0</v>
      </c>
      <c r="AY277" s="334">
        <f t="shared" si="1274"/>
        <v>0</v>
      </c>
      <c r="AZ277" s="334">
        <f t="shared" si="1274"/>
        <v>0</v>
      </c>
      <c r="BA277" s="334">
        <f t="shared" si="1274"/>
        <v>0</v>
      </c>
      <c r="BB277" s="334">
        <f t="shared" si="1274"/>
        <v>0</v>
      </c>
      <c r="BC277" s="334">
        <f t="shared" si="1274"/>
        <v>0</v>
      </c>
      <c r="BD277" s="334">
        <f t="shared" si="1274"/>
        <v>0</v>
      </c>
      <c r="BE277" s="334">
        <f t="shared" si="1274"/>
        <v>0</v>
      </c>
      <c r="BF277" s="334">
        <f t="shared" si="1274"/>
        <v>0</v>
      </c>
      <c r="BG277" s="334">
        <f t="shared" si="1274"/>
        <v>0</v>
      </c>
      <c r="BH277" s="334">
        <f t="shared" si="1274"/>
        <v>0</v>
      </c>
      <c r="BI277" s="334">
        <f t="shared" si="1274"/>
        <v>0</v>
      </c>
      <c r="BJ277" s="334">
        <f t="shared" si="1274"/>
        <v>0</v>
      </c>
      <c r="BK277" s="334">
        <f t="shared" si="1274"/>
        <v>0</v>
      </c>
      <c r="BL277" s="334">
        <f t="shared" si="1274"/>
        <v>0</v>
      </c>
      <c r="BM277" s="334">
        <f t="shared" si="1274"/>
        <v>0</v>
      </c>
      <c r="BN277" s="334">
        <f t="shared" si="1274"/>
        <v>0</v>
      </c>
      <c r="BO277" s="334">
        <f t="shared" si="1274"/>
        <v>0</v>
      </c>
      <c r="BP277" s="334">
        <f t="shared" si="1274"/>
        <v>0</v>
      </c>
      <c r="BQ277" s="334">
        <f t="shared" si="1274"/>
        <v>0</v>
      </c>
      <c r="BR277" s="334">
        <f t="shared" si="1274"/>
        <v>0</v>
      </c>
      <c r="BS277" s="334">
        <f t="shared" si="1274"/>
        <v>0</v>
      </c>
      <c r="BT277" s="334">
        <f t="shared" si="1274"/>
        <v>0</v>
      </c>
      <c r="BU277" s="334">
        <f t="shared" si="1274"/>
        <v>0</v>
      </c>
      <c r="BV277" s="334">
        <f t="shared" si="1274"/>
        <v>0</v>
      </c>
      <c r="BW277" s="334">
        <f t="shared" si="1274"/>
        <v>0</v>
      </c>
      <c r="BX277" s="334">
        <f t="shared" si="1274"/>
        <v>0</v>
      </c>
      <c r="BY277" s="334">
        <f t="shared" si="1274"/>
        <v>0</v>
      </c>
      <c r="BZ277" s="334">
        <f t="shared" si="1274"/>
        <v>0</v>
      </c>
      <c r="CA277" s="334">
        <f t="shared" si="1274"/>
        <v>0</v>
      </c>
      <c r="CB277" s="334">
        <f t="shared" si="1274"/>
        <v>0</v>
      </c>
      <c r="CC277" s="334">
        <f t="shared" si="1274"/>
        <v>0</v>
      </c>
      <c r="CD277" s="334">
        <f t="shared" si="1274"/>
        <v>0</v>
      </c>
      <c r="CE277" s="334">
        <f t="shared" si="1274"/>
        <v>0</v>
      </c>
      <c r="CF277" s="334">
        <f t="shared" si="1274"/>
        <v>0</v>
      </c>
      <c r="CG277" s="334">
        <f t="shared" si="1274"/>
        <v>0</v>
      </c>
      <c r="CH277" s="334">
        <f t="shared" si="1274"/>
        <v>0</v>
      </c>
      <c r="CI277" s="334">
        <f t="shared" si="1274"/>
        <v>0</v>
      </c>
      <c r="CJ277" s="334">
        <f t="shared" si="1274"/>
        <v>0</v>
      </c>
      <c r="CK277" s="334">
        <f t="shared" si="1274"/>
        <v>0</v>
      </c>
      <c r="CL277" s="334">
        <f t="shared" si="1274"/>
        <v>0</v>
      </c>
      <c r="CM277" s="334">
        <f t="shared" si="1274"/>
        <v>0</v>
      </c>
      <c r="CN277" s="334">
        <f t="shared" si="1274"/>
        <v>0</v>
      </c>
      <c r="CO277" s="334">
        <f t="shared" si="1274"/>
        <v>0</v>
      </c>
      <c r="CP277" s="334">
        <f t="shared" si="1274"/>
        <v>0</v>
      </c>
      <c r="CQ277" s="334">
        <f t="shared" si="1274"/>
        <v>0</v>
      </c>
      <c r="CR277" s="334">
        <f t="shared" ref="CR277:DG277" si="1275">IF(CR$8="",0,SUMIFS(CR279:CR395,$H279:$H395,$B276&amp;"*"))</f>
        <v>0</v>
      </c>
      <c r="CS277" s="334">
        <f t="shared" si="1275"/>
        <v>0</v>
      </c>
      <c r="CT277" s="334">
        <f t="shared" si="1275"/>
        <v>0</v>
      </c>
      <c r="CU277" s="334">
        <f t="shared" si="1275"/>
        <v>0</v>
      </c>
      <c r="CV277" s="334">
        <f t="shared" si="1275"/>
        <v>0</v>
      </c>
      <c r="CW277" s="334">
        <f t="shared" si="1275"/>
        <v>0</v>
      </c>
      <c r="CX277" s="334">
        <f t="shared" si="1275"/>
        <v>0</v>
      </c>
      <c r="CY277" s="334">
        <f t="shared" si="1275"/>
        <v>0</v>
      </c>
      <c r="CZ277" s="334">
        <f t="shared" si="1275"/>
        <v>0</v>
      </c>
      <c r="DA277" s="334">
        <f t="shared" si="1275"/>
        <v>0</v>
      </c>
      <c r="DB277" s="334">
        <f t="shared" si="1275"/>
        <v>0</v>
      </c>
      <c r="DC277" s="334">
        <f t="shared" si="1275"/>
        <v>0</v>
      </c>
      <c r="DD277" s="334">
        <f t="shared" si="1275"/>
        <v>0</v>
      </c>
      <c r="DE277" s="334">
        <f t="shared" si="1275"/>
        <v>0</v>
      </c>
      <c r="DF277" s="334">
        <f t="shared" si="1275"/>
        <v>0</v>
      </c>
      <c r="DG277" s="334">
        <f t="shared" si="1275"/>
        <v>0</v>
      </c>
      <c r="DH277" s="334">
        <f t="shared" ref="DH277:FS277" si="1276">IF(DH$8="",0,SUMIFS(DH279:DH395,$H279:$H395,$B276&amp;"*"))</f>
        <v>0</v>
      </c>
      <c r="DI277" s="334">
        <f t="shared" si="1276"/>
        <v>0</v>
      </c>
      <c r="DJ277" s="334">
        <f t="shared" si="1276"/>
        <v>0</v>
      </c>
      <c r="DK277" s="334">
        <f t="shared" si="1276"/>
        <v>0</v>
      </c>
      <c r="DL277" s="334">
        <f t="shared" si="1276"/>
        <v>0</v>
      </c>
      <c r="DM277" s="334">
        <f t="shared" si="1276"/>
        <v>0</v>
      </c>
      <c r="DN277" s="334">
        <f t="shared" si="1276"/>
        <v>0</v>
      </c>
      <c r="DO277" s="334">
        <f t="shared" si="1276"/>
        <v>0</v>
      </c>
      <c r="DP277" s="334">
        <f t="shared" si="1276"/>
        <v>0</v>
      </c>
      <c r="DQ277" s="334">
        <f t="shared" si="1276"/>
        <v>0</v>
      </c>
      <c r="DR277" s="334">
        <f t="shared" si="1276"/>
        <v>0</v>
      </c>
      <c r="DS277" s="334">
        <f t="shared" si="1276"/>
        <v>0</v>
      </c>
      <c r="DT277" s="334">
        <f t="shared" si="1276"/>
        <v>0</v>
      </c>
      <c r="DU277" s="334">
        <f t="shared" si="1276"/>
        <v>0</v>
      </c>
      <c r="DV277" s="334">
        <f t="shared" si="1276"/>
        <v>0</v>
      </c>
      <c r="DW277" s="334">
        <f t="shared" si="1276"/>
        <v>0</v>
      </c>
      <c r="DX277" s="334">
        <f t="shared" si="1276"/>
        <v>0</v>
      </c>
      <c r="DY277" s="334">
        <f t="shared" si="1276"/>
        <v>0</v>
      </c>
      <c r="DZ277" s="334">
        <f t="shared" si="1276"/>
        <v>0</v>
      </c>
      <c r="EA277" s="334">
        <f t="shared" si="1276"/>
        <v>0</v>
      </c>
      <c r="EB277" s="334">
        <f t="shared" si="1276"/>
        <v>0</v>
      </c>
      <c r="EC277" s="334">
        <f t="shared" si="1276"/>
        <v>0</v>
      </c>
      <c r="ED277" s="334">
        <f t="shared" si="1276"/>
        <v>0</v>
      </c>
      <c r="EE277" s="334">
        <f t="shared" si="1276"/>
        <v>0</v>
      </c>
      <c r="EF277" s="334">
        <f t="shared" si="1276"/>
        <v>0</v>
      </c>
      <c r="EG277" s="334">
        <f t="shared" si="1276"/>
        <v>0</v>
      </c>
      <c r="EH277" s="334">
        <f t="shared" si="1276"/>
        <v>0</v>
      </c>
      <c r="EI277" s="334">
        <f t="shared" si="1276"/>
        <v>0</v>
      </c>
      <c r="EJ277" s="334">
        <f t="shared" si="1276"/>
        <v>0</v>
      </c>
      <c r="EK277" s="334">
        <f t="shared" si="1276"/>
        <v>0</v>
      </c>
      <c r="EL277" s="334">
        <f t="shared" si="1276"/>
        <v>0</v>
      </c>
      <c r="EM277" s="334">
        <f t="shared" si="1276"/>
        <v>0</v>
      </c>
      <c r="EN277" s="334">
        <f t="shared" si="1276"/>
        <v>0</v>
      </c>
      <c r="EO277" s="334">
        <f t="shared" si="1276"/>
        <v>0</v>
      </c>
      <c r="EP277" s="334">
        <f t="shared" si="1276"/>
        <v>0</v>
      </c>
      <c r="EQ277" s="334">
        <f t="shared" si="1276"/>
        <v>0</v>
      </c>
      <c r="ER277" s="334">
        <f t="shared" si="1276"/>
        <v>0</v>
      </c>
      <c r="ES277" s="334">
        <f t="shared" si="1276"/>
        <v>0</v>
      </c>
      <c r="ET277" s="334">
        <f t="shared" si="1276"/>
        <v>0</v>
      </c>
      <c r="EU277" s="334">
        <f t="shared" si="1276"/>
        <v>0</v>
      </c>
      <c r="EV277" s="334">
        <f t="shared" si="1276"/>
        <v>0</v>
      </c>
      <c r="EW277" s="334">
        <f t="shared" si="1276"/>
        <v>0</v>
      </c>
      <c r="EX277" s="334">
        <f t="shared" si="1276"/>
        <v>0</v>
      </c>
      <c r="EY277" s="334">
        <f t="shared" si="1276"/>
        <v>0</v>
      </c>
      <c r="EZ277" s="334">
        <f t="shared" si="1276"/>
        <v>0</v>
      </c>
      <c r="FA277" s="334">
        <f t="shared" si="1276"/>
        <v>0</v>
      </c>
      <c r="FB277" s="334">
        <f t="shared" si="1276"/>
        <v>0</v>
      </c>
      <c r="FC277" s="334">
        <f t="shared" si="1276"/>
        <v>0</v>
      </c>
      <c r="FD277" s="334">
        <f t="shared" si="1276"/>
        <v>0</v>
      </c>
      <c r="FE277" s="334">
        <f t="shared" si="1276"/>
        <v>0</v>
      </c>
      <c r="FF277" s="334">
        <f t="shared" si="1276"/>
        <v>0</v>
      </c>
      <c r="FG277" s="334">
        <f t="shared" si="1276"/>
        <v>0</v>
      </c>
      <c r="FH277" s="334">
        <f t="shared" si="1276"/>
        <v>0</v>
      </c>
      <c r="FI277" s="334">
        <f t="shared" si="1276"/>
        <v>0</v>
      </c>
      <c r="FJ277" s="334">
        <f t="shared" si="1276"/>
        <v>0</v>
      </c>
      <c r="FK277" s="334">
        <f t="shared" si="1276"/>
        <v>0</v>
      </c>
      <c r="FL277" s="334">
        <f t="shared" si="1276"/>
        <v>0</v>
      </c>
      <c r="FM277" s="334">
        <f t="shared" si="1276"/>
        <v>0</v>
      </c>
      <c r="FN277" s="334">
        <f t="shared" si="1276"/>
        <v>0</v>
      </c>
      <c r="FO277" s="334">
        <f t="shared" si="1276"/>
        <v>0</v>
      </c>
      <c r="FP277" s="334">
        <f t="shared" si="1276"/>
        <v>0</v>
      </c>
      <c r="FQ277" s="334">
        <f t="shared" si="1276"/>
        <v>0</v>
      </c>
      <c r="FR277" s="334">
        <f t="shared" si="1276"/>
        <v>0</v>
      </c>
      <c r="FS277" s="334">
        <f t="shared" si="1276"/>
        <v>0</v>
      </c>
      <c r="FT277" s="334">
        <f t="shared" ref="FT277:GZ277" si="1277">IF(FT$8="",0,SUMIFS(FT279:FT395,$H279:$H395,$B276&amp;"*"))</f>
        <v>0</v>
      </c>
      <c r="FU277" s="334">
        <f t="shared" si="1277"/>
        <v>0</v>
      </c>
      <c r="FV277" s="334">
        <f t="shared" si="1277"/>
        <v>0</v>
      </c>
      <c r="FW277" s="334">
        <f t="shared" si="1277"/>
        <v>0</v>
      </c>
      <c r="FX277" s="334">
        <f t="shared" si="1277"/>
        <v>0</v>
      </c>
      <c r="FY277" s="334">
        <f t="shared" si="1277"/>
        <v>0</v>
      </c>
      <c r="FZ277" s="334">
        <f t="shared" si="1277"/>
        <v>0</v>
      </c>
      <c r="GA277" s="334">
        <f t="shared" si="1277"/>
        <v>0</v>
      </c>
      <c r="GB277" s="334">
        <f t="shared" si="1277"/>
        <v>0</v>
      </c>
      <c r="GC277" s="334">
        <f t="shared" si="1277"/>
        <v>0</v>
      </c>
      <c r="GD277" s="334">
        <f t="shared" si="1277"/>
        <v>0</v>
      </c>
      <c r="GE277" s="334">
        <f t="shared" si="1277"/>
        <v>0</v>
      </c>
      <c r="GF277" s="334">
        <f t="shared" si="1277"/>
        <v>0</v>
      </c>
      <c r="GG277" s="334">
        <f t="shared" si="1277"/>
        <v>0</v>
      </c>
      <c r="GH277" s="334">
        <f t="shared" si="1277"/>
        <v>0</v>
      </c>
      <c r="GI277" s="334">
        <f t="shared" si="1277"/>
        <v>0</v>
      </c>
      <c r="GJ277" s="334">
        <f t="shared" si="1277"/>
        <v>0</v>
      </c>
      <c r="GK277" s="334">
        <f t="shared" si="1277"/>
        <v>0</v>
      </c>
      <c r="GL277" s="334">
        <f t="shared" si="1277"/>
        <v>0</v>
      </c>
      <c r="GM277" s="334">
        <f t="shared" si="1277"/>
        <v>0</v>
      </c>
      <c r="GN277" s="334">
        <f t="shared" si="1277"/>
        <v>0</v>
      </c>
      <c r="GO277" s="334">
        <f t="shared" si="1277"/>
        <v>0</v>
      </c>
      <c r="GP277" s="334">
        <f t="shared" si="1277"/>
        <v>0</v>
      </c>
      <c r="GQ277" s="334">
        <f t="shared" si="1277"/>
        <v>0</v>
      </c>
      <c r="GR277" s="334">
        <f t="shared" si="1277"/>
        <v>0</v>
      </c>
      <c r="GS277" s="334">
        <f t="shared" si="1277"/>
        <v>0</v>
      </c>
      <c r="GT277" s="334">
        <f t="shared" si="1277"/>
        <v>0</v>
      </c>
      <c r="GU277" s="334">
        <f t="shared" si="1277"/>
        <v>0</v>
      </c>
      <c r="GV277" s="334">
        <f t="shared" si="1277"/>
        <v>0</v>
      </c>
      <c r="GW277" s="334">
        <f t="shared" si="1277"/>
        <v>0</v>
      </c>
      <c r="GX277" s="334">
        <f t="shared" si="1277"/>
        <v>0</v>
      </c>
      <c r="GY277" s="334">
        <f t="shared" si="1277"/>
        <v>0</v>
      </c>
      <c r="GZ277" s="334">
        <f t="shared" si="1277"/>
        <v>0</v>
      </c>
      <c r="HA277" s="328"/>
      <c r="HB277" s="328"/>
    </row>
    <row r="278" spans="1:210" s="39" customFormat="1">
      <c r="A278" s="36"/>
      <c r="B278" s="259" t="s">
        <v>174</v>
      </c>
      <c r="C278" s="36"/>
      <c r="D278" s="36"/>
      <c r="E278" s="9" t="s">
        <v>138</v>
      </c>
      <c r="F278" s="51"/>
      <c r="G278" s="306"/>
      <c r="H278" s="36" t="str">
        <f>$H$33</f>
        <v>Оплата прямых расходов</v>
      </c>
      <c r="I278" s="36"/>
      <c r="J278" s="36"/>
      <c r="K278" s="36"/>
      <c r="L278" s="36"/>
      <c r="M278" s="37"/>
      <c r="N278" s="36" t="str">
        <f>N46</f>
        <v>Продукт-1</v>
      </c>
      <c r="O278" s="36"/>
      <c r="P278" s="5"/>
      <c r="Q278" s="36" t="s">
        <v>26</v>
      </c>
      <c r="R278" s="36"/>
      <c r="S278" s="37"/>
      <c r="T278" s="201"/>
      <c r="U278" s="37"/>
      <c r="V278" s="36"/>
      <c r="W278" s="38">
        <f>SUM($Y278:$HA278)</f>
        <v>0</v>
      </c>
      <c r="X278" s="38"/>
      <c r="Y278" s="46"/>
      <c r="Z278" s="99"/>
      <c r="AA278" s="100">
        <f>IF(AA$8="",0,SUMIFS(AA279:AA395,$H279:$H395,$B278&amp;"*"))</f>
        <v>0</v>
      </c>
      <c r="AB278" s="100">
        <f t="shared" ref="AB278:AE278" si="1278">IF(AB$8="",0,SUMIFS(AB279:AB395,$H279:$H395,$B278&amp;"*"))</f>
        <v>0</v>
      </c>
      <c r="AC278" s="100">
        <f t="shared" si="1278"/>
        <v>0</v>
      </c>
      <c r="AD278" s="100">
        <f t="shared" si="1278"/>
        <v>0</v>
      </c>
      <c r="AE278" s="100">
        <f t="shared" si="1278"/>
        <v>0</v>
      </c>
      <c r="AF278" s="100">
        <f t="shared" ref="AF278:CQ278" si="1279">IF(AF$8="",0,SUMIFS(AF279:AF395,$H279:$H395,$B278&amp;"*"))</f>
        <v>0</v>
      </c>
      <c r="AG278" s="100">
        <f t="shared" si="1279"/>
        <v>0</v>
      </c>
      <c r="AH278" s="100">
        <f t="shared" si="1279"/>
        <v>0</v>
      </c>
      <c r="AI278" s="100">
        <f t="shared" si="1279"/>
        <v>0</v>
      </c>
      <c r="AJ278" s="100">
        <f t="shared" si="1279"/>
        <v>0</v>
      </c>
      <c r="AK278" s="100">
        <f t="shared" si="1279"/>
        <v>0</v>
      </c>
      <c r="AL278" s="100">
        <f t="shared" si="1279"/>
        <v>0</v>
      </c>
      <c r="AM278" s="100">
        <f t="shared" si="1279"/>
        <v>0</v>
      </c>
      <c r="AN278" s="100">
        <f t="shared" si="1279"/>
        <v>0</v>
      </c>
      <c r="AO278" s="100">
        <f t="shared" si="1279"/>
        <v>0</v>
      </c>
      <c r="AP278" s="100">
        <f t="shared" si="1279"/>
        <v>0</v>
      </c>
      <c r="AQ278" s="100">
        <f t="shared" si="1279"/>
        <v>0</v>
      </c>
      <c r="AR278" s="100">
        <f t="shared" si="1279"/>
        <v>0</v>
      </c>
      <c r="AS278" s="100">
        <f t="shared" si="1279"/>
        <v>0</v>
      </c>
      <c r="AT278" s="100">
        <f t="shared" si="1279"/>
        <v>0</v>
      </c>
      <c r="AU278" s="100">
        <f t="shared" si="1279"/>
        <v>0</v>
      </c>
      <c r="AV278" s="100">
        <f t="shared" si="1279"/>
        <v>0</v>
      </c>
      <c r="AW278" s="100">
        <f t="shared" si="1279"/>
        <v>0</v>
      </c>
      <c r="AX278" s="100">
        <f t="shared" si="1279"/>
        <v>0</v>
      </c>
      <c r="AY278" s="100">
        <f t="shared" si="1279"/>
        <v>0</v>
      </c>
      <c r="AZ278" s="100">
        <f t="shared" si="1279"/>
        <v>0</v>
      </c>
      <c r="BA278" s="100">
        <f t="shared" si="1279"/>
        <v>0</v>
      </c>
      <c r="BB278" s="100">
        <f t="shared" si="1279"/>
        <v>0</v>
      </c>
      <c r="BC278" s="100">
        <f t="shared" si="1279"/>
        <v>0</v>
      </c>
      <c r="BD278" s="100">
        <f t="shared" si="1279"/>
        <v>0</v>
      </c>
      <c r="BE278" s="100">
        <f t="shared" si="1279"/>
        <v>0</v>
      </c>
      <c r="BF278" s="100">
        <f t="shared" si="1279"/>
        <v>0</v>
      </c>
      <c r="BG278" s="100">
        <f t="shared" si="1279"/>
        <v>0</v>
      </c>
      <c r="BH278" s="100">
        <f t="shared" si="1279"/>
        <v>0</v>
      </c>
      <c r="BI278" s="100">
        <f t="shared" si="1279"/>
        <v>0</v>
      </c>
      <c r="BJ278" s="100">
        <f t="shared" si="1279"/>
        <v>0</v>
      </c>
      <c r="BK278" s="100">
        <f t="shared" si="1279"/>
        <v>0</v>
      </c>
      <c r="BL278" s="100">
        <f t="shared" si="1279"/>
        <v>0</v>
      </c>
      <c r="BM278" s="100">
        <f t="shared" si="1279"/>
        <v>0</v>
      </c>
      <c r="BN278" s="100">
        <f t="shared" si="1279"/>
        <v>0</v>
      </c>
      <c r="BO278" s="100">
        <f t="shared" si="1279"/>
        <v>0</v>
      </c>
      <c r="BP278" s="100">
        <f t="shared" si="1279"/>
        <v>0</v>
      </c>
      <c r="BQ278" s="100">
        <f t="shared" si="1279"/>
        <v>0</v>
      </c>
      <c r="BR278" s="100">
        <f t="shared" si="1279"/>
        <v>0</v>
      </c>
      <c r="BS278" s="100">
        <f t="shared" si="1279"/>
        <v>0</v>
      </c>
      <c r="BT278" s="100">
        <f t="shared" si="1279"/>
        <v>0</v>
      </c>
      <c r="BU278" s="100">
        <f t="shared" si="1279"/>
        <v>0</v>
      </c>
      <c r="BV278" s="100">
        <f t="shared" si="1279"/>
        <v>0</v>
      </c>
      <c r="BW278" s="100">
        <f t="shared" si="1279"/>
        <v>0</v>
      </c>
      <c r="BX278" s="100">
        <f t="shared" si="1279"/>
        <v>0</v>
      </c>
      <c r="BY278" s="100">
        <f t="shared" si="1279"/>
        <v>0</v>
      </c>
      <c r="BZ278" s="100">
        <f t="shared" si="1279"/>
        <v>0</v>
      </c>
      <c r="CA278" s="100">
        <f t="shared" si="1279"/>
        <v>0</v>
      </c>
      <c r="CB278" s="100">
        <f t="shared" si="1279"/>
        <v>0</v>
      </c>
      <c r="CC278" s="100">
        <f t="shared" si="1279"/>
        <v>0</v>
      </c>
      <c r="CD278" s="100">
        <f t="shared" si="1279"/>
        <v>0</v>
      </c>
      <c r="CE278" s="100">
        <f t="shared" si="1279"/>
        <v>0</v>
      </c>
      <c r="CF278" s="100">
        <f t="shared" si="1279"/>
        <v>0</v>
      </c>
      <c r="CG278" s="100">
        <f t="shared" si="1279"/>
        <v>0</v>
      </c>
      <c r="CH278" s="100">
        <f t="shared" si="1279"/>
        <v>0</v>
      </c>
      <c r="CI278" s="100">
        <f t="shared" si="1279"/>
        <v>0</v>
      </c>
      <c r="CJ278" s="100">
        <f t="shared" si="1279"/>
        <v>0</v>
      </c>
      <c r="CK278" s="100">
        <f t="shared" si="1279"/>
        <v>0</v>
      </c>
      <c r="CL278" s="100">
        <f t="shared" si="1279"/>
        <v>0</v>
      </c>
      <c r="CM278" s="100">
        <f t="shared" si="1279"/>
        <v>0</v>
      </c>
      <c r="CN278" s="100">
        <f t="shared" si="1279"/>
        <v>0</v>
      </c>
      <c r="CO278" s="100">
        <f t="shared" si="1279"/>
        <v>0</v>
      </c>
      <c r="CP278" s="100">
        <f t="shared" si="1279"/>
        <v>0</v>
      </c>
      <c r="CQ278" s="100">
        <f t="shared" si="1279"/>
        <v>0</v>
      </c>
      <c r="CR278" s="100">
        <f t="shared" ref="CR278:DG278" si="1280">IF(CR$8="",0,SUMIFS(CR279:CR395,$H279:$H395,$B278&amp;"*"))</f>
        <v>0</v>
      </c>
      <c r="CS278" s="100">
        <f t="shared" si="1280"/>
        <v>0</v>
      </c>
      <c r="CT278" s="100">
        <f t="shared" si="1280"/>
        <v>0</v>
      </c>
      <c r="CU278" s="100">
        <f t="shared" si="1280"/>
        <v>0</v>
      </c>
      <c r="CV278" s="100">
        <f t="shared" si="1280"/>
        <v>0</v>
      </c>
      <c r="CW278" s="100">
        <f t="shared" si="1280"/>
        <v>0</v>
      </c>
      <c r="CX278" s="100">
        <f t="shared" si="1280"/>
        <v>0</v>
      </c>
      <c r="CY278" s="100">
        <f t="shared" si="1280"/>
        <v>0</v>
      </c>
      <c r="CZ278" s="100">
        <f t="shared" si="1280"/>
        <v>0</v>
      </c>
      <c r="DA278" s="100">
        <f t="shared" si="1280"/>
        <v>0</v>
      </c>
      <c r="DB278" s="100">
        <f t="shared" si="1280"/>
        <v>0</v>
      </c>
      <c r="DC278" s="100">
        <f t="shared" si="1280"/>
        <v>0</v>
      </c>
      <c r="DD278" s="100">
        <f t="shared" si="1280"/>
        <v>0</v>
      </c>
      <c r="DE278" s="100">
        <f t="shared" si="1280"/>
        <v>0</v>
      </c>
      <c r="DF278" s="100">
        <f t="shared" si="1280"/>
        <v>0</v>
      </c>
      <c r="DG278" s="100">
        <f t="shared" si="1280"/>
        <v>0</v>
      </c>
      <c r="DH278" s="100">
        <f t="shared" ref="DH278:FS278" si="1281">IF(DH$8="",0,SUMIFS(DH279:DH395,$H279:$H395,$B278&amp;"*"))</f>
        <v>0</v>
      </c>
      <c r="DI278" s="100">
        <f t="shared" si="1281"/>
        <v>0</v>
      </c>
      <c r="DJ278" s="100">
        <f t="shared" si="1281"/>
        <v>0</v>
      </c>
      <c r="DK278" s="100">
        <f t="shared" si="1281"/>
        <v>0</v>
      </c>
      <c r="DL278" s="100">
        <f t="shared" si="1281"/>
        <v>0</v>
      </c>
      <c r="DM278" s="100">
        <f t="shared" si="1281"/>
        <v>0</v>
      </c>
      <c r="DN278" s="100">
        <f t="shared" si="1281"/>
        <v>0</v>
      </c>
      <c r="DO278" s="100">
        <f t="shared" si="1281"/>
        <v>0</v>
      </c>
      <c r="DP278" s="100">
        <f t="shared" si="1281"/>
        <v>0</v>
      </c>
      <c r="DQ278" s="100">
        <f t="shared" si="1281"/>
        <v>0</v>
      </c>
      <c r="DR278" s="100">
        <f t="shared" si="1281"/>
        <v>0</v>
      </c>
      <c r="DS278" s="100">
        <f t="shared" si="1281"/>
        <v>0</v>
      </c>
      <c r="DT278" s="100">
        <f t="shared" si="1281"/>
        <v>0</v>
      </c>
      <c r="DU278" s="100">
        <f t="shared" si="1281"/>
        <v>0</v>
      </c>
      <c r="DV278" s="100">
        <f t="shared" si="1281"/>
        <v>0</v>
      </c>
      <c r="DW278" s="100">
        <f t="shared" si="1281"/>
        <v>0</v>
      </c>
      <c r="DX278" s="100">
        <f t="shared" si="1281"/>
        <v>0</v>
      </c>
      <c r="DY278" s="100">
        <f t="shared" si="1281"/>
        <v>0</v>
      </c>
      <c r="DZ278" s="100">
        <f t="shared" si="1281"/>
        <v>0</v>
      </c>
      <c r="EA278" s="100">
        <f t="shared" si="1281"/>
        <v>0</v>
      </c>
      <c r="EB278" s="100">
        <f t="shared" si="1281"/>
        <v>0</v>
      </c>
      <c r="EC278" s="100">
        <f t="shared" si="1281"/>
        <v>0</v>
      </c>
      <c r="ED278" s="100">
        <f t="shared" si="1281"/>
        <v>0</v>
      </c>
      <c r="EE278" s="100">
        <f t="shared" si="1281"/>
        <v>0</v>
      </c>
      <c r="EF278" s="100">
        <f t="shared" si="1281"/>
        <v>0</v>
      </c>
      <c r="EG278" s="100">
        <f t="shared" si="1281"/>
        <v>0</v>
      </c>
      <c r="EH278" s="100">
        <f t="shared" si="1281"/>
        <v>0</v>
      </c>
      <c r="EI278" s="100">
        <f t="shared" si="1281"/>
        <v>0</v>
      </c>
      <c r="EJ278" s="100">
        <f t="shared" si="1281"/>
        <v>0</v>
      </c>
      <c r="EK278" s="100">
        <f t="shared" si="1281"/>
        <v>0</v>
      </c>
      <c r="EL278" s="100">
        <f t="shared" si="1281"/>
        <v>0</v>
      </c>
      <c r="EM278" s="100">
        <f t="shared" si="1281"/>
        <v>0</v>
      </c>
      <c r="EN278" s="100">
        <f t="shared" si="1281"/>
        <v>0</v>
      </c>
      <c r="EO278" s="100">
        <f t="shared" si="1281"/>
        <v>0</v>
      </c>
      <c r="EP278" s="100">
        <f t="shared" si="1281"/>
        <v>0</v>
      </c>
      <c r="EQ278" s="100">
        <f t="shared" si="1281"/>
        <v>0</v>
      </c>
      <c r="ER278" s="100">
        <f t="shared" si="1281"/>
        <v>0</v>
      </c>
      <c r="ES278" s="100">
        <f t="shared" si="1281"/>
        <v>0</v>
      </c>
      <c r="ET278" s="100">
        <f t="shared" si="1281"/>
        <v>0</v>
      </c>
      <c r="EU278" s="100">
        <f t="shared" si="1281"/>
        <v>0</v>
      </c>
      <c r="EV278" s="100">
        <f t="shared" si="1281"/>
        <v>0</v>
      </c>
      <c r="EW278" s="100">
        <f t="shared" si="1281"/>
        <v>0</v>
      </c>
      <c r="EX278" s="100">
        <f t="shared" si="1281"/>
        <v>0</v>
      </c>
      <c r="EY278" s="100">
        <f t="shared" si="1281"/>
        <v>0</v>
      </c>
      <c r="EZ278" s="100">
        <f t="shared" si="1281"/>
        <v>0</v>
      </c>
      <c r="FA278" s="100">
        <f t="shared" si="1281"/>
        <v>0</v>
      </c>
      <c r="FB278" s="100">
        <f t="shared" si="1281"/>
        <v>0</v>
      </c>
      <c r="FC278" s="100">
        <f t="shared" si="1281"/>
        <v>0</v>
      </c>
      <c r="FD278" s="100">
        <f t="shared" si="1281"/>
        <v>0</v>
      </c>
      <c r="FE278" s="100">
        <f t="shared" si="1281"/>
        <v>0</v>
      </c>
      <c r="FF278" s="100">
        <f t="shared" si="1281"/>
        <v>0</v>
      </c>
      <c r="FG278" s="100">
        <f t="shared" si="1281"/>
        <v>0</v>
      </c>
      <c r="FH278" s="100">
        <f t="shared" si="1281"/>
        <v>0</v>
      </c>
      <c r="FI278" s="100">
        <f t="shared" si="1281"/>
        <v>0</v>
      </c>
      <c r="FJ278" s="100">
        <f t="shared" si="1281"/>
        <v>0</v>
      </c>
      <c r="FK278" s="100">
        <f t="shared" si="1281"/>
        <v>0</v>
      </c>
      <c r="FL278" s="100">
        <f t="shared" si="1281"/>
        <v>0</v>
      </c>
      <c r="FM278" s="100">
        <f t="shared" si="1281"/>
        <v>0</v>
      </c>
      <c r="FN278" s="100">
        <f t="shared" si="1281"/>
        <v>0</v>
      </c>
      <c r="FO278" s="100">
        <f t="shared" si="1281"/>
        <v>0</v>
      </c>
      <c r="FP278" s="100">
        <f t="shared" si="1281"/>
        <v>0</v>
      </c>
      <c r="FQ278" s="100">
        <f t="shared" si="1281"/>
        <v>0</v>
      </c>
      <c r="FR278" s="100">
        <f t="shared" si="1281"/>
        <v>0</v>
      </c>
      <c r="FS278" s="100">
        <f t="shared" si="1281"/>
        <v>0</v>
      </c>
      <c r="FT278" s="100">
        <f t="shared" ref="FT278:GZ278" si="1282">IF(FT$8="",0,SUMIFS(FT279:FT395,$H279:$H395,$B278&amp;"*"))</f>
        <v>0</v>
      </c>
      <c r="FU278" s="100">
        <f t="shared" si="1282"/>
        <v>0</v>
      </c>
      <c r="FV278" s="100">
        <f t="shared" si="1282"/>
        <v>0</v>
      </c>
      <c r="FW278" s="100">
        <f t="shared" si="1282"/>
        <v>0</v>
      </c>
      <c r="FX278" s="100">
        <f t="shared" si="1282"/>
        <v>0</v>
      </c>
      <c r="FY278" s="100">
        <f t="shared" si="1282"/>
        <v>0</v>
      </c>
      <c r="FZ278" s="100">
        <f t="shared" si="1282"/>
        <v>0</v>
      </c>
      <c r="GA278" s="100">
        <f t="shared" si="1282"/>
        <v>0</v>
      </c>
      <c r="GB278" s="100">
        <f t="shared" si="1282"/>
        <v>0</v>
      </c>
      <c r="GC278" s="100">
        <f t="shared" si="1282"/>
        <v>0</v>
      </c>
      <c r="GD278" s="100">
        <f t="shared" si="1282"/>
        <v>0</v>
      </c>
      <c r="GE278" s="100">
        <f t="shared" si="1282"/>
        <v>0</v>
      </c>
      <c r="GF278" s="100">
        <f t="shared" si="1282"/>
        <v>0</v>
      </c>
      <c r="GG278" s="100">
        <f t="shared" si="1282"/>
        <v>0</v>
      </c>
      <c r="GH278" s="100">
        <f t="shared" si="1282"/>
        <v>0</v>
      </c>
      <c r="GI278" s="100">
        <f t="shared" si="1282"/>
        <v>0</v>
      </c>
      <c r="GJ278" s="100">
        <f t="shared" si="1282"/>
        <v>0</v>
      </c>
      <c r="GK278" s="100">
        <f t="shared" si="1282"/>
        <v>0</v>
      </c>
      <c r="GL278" s="100">
        <f t="shared" si="1282"/>
        <v>0</v>
      </c>
      <c r="GM278" s="100">
        <f t="shared" si="1282"/>
        <v>0</v>
      </c>
      <c r="GN278" s="100">
        <f t="shared" si="1282"/>
        <v>0</v>
      </c>
      <c r="GO278" s="100">
        <f t="shared" si="1282"/>
        <v>0</v>
      </c>
      <c r="GP278" s="100">
        <f t="shared" si="1282"/>
        <v>0</v>
      </c>
      <c r="GQ278" s="100">
        <f t="shared" si="1282"/>
        <v>0</v>
      </c>
      <c r="GR278" s="100">
        <f t="shared" si="1282"/>
        <v>0</v>
      </c>
      <c r="GS278" s="100">
        <f t="shared" si="1282"/>
        <v>0</v>
      </c>
      <c r="GT278" s="100">
        <f t="shared" si="1282"/>
        <v>0</v>
      </c>
      <c r="GU278" s="100">
        <f t="shared" si="1282"/>
        <v>0</v>
      </c>
      <c r="GV278" s="100">
        <f t="shared" si="1282"/>
        <v>0</v>
      </c>
      <c r="GW278" s="100">
        <f t="shared" si="1282"/>
        <v>0</v>
      </c>
      <c r="GX278" s="100">
        <f t="shared" si="1282"/>
        <v>0</v>
      </c>
      <c r="GY278" s="100">
        <f t="shared" si="1282"/>
        <v>0</v>
      </c>
      <c r="GZ278" s="100">
        <f t="shared" si="1282"/>
        <v>0</v>
      </c>
      <c r="HA278" s="36"/>
      <c r="HB278" s="36"/>
    </row>
    <row r="279" spans="1:210" ht="4.2" customHeight="1">
      <c r="A279" s="1"/>
      <c r="B279" s="41"/>
      <c r="C279" s="41"/>
      <c r="D279" s="41"/>
      <c r="E279" s="41"/>
      <c r="F279" s="41"/>
      <c r="G279" s="41"/>
      <c r="H279" s="41"/>
      <c r="I279" s="41"/>
      <c r="J279" s="41"/>
      <c r="K279" s="41"/>
      <c r="L279" s="1"/>
      <c r="M279" s="5"/>
      <c r="N279" s="41"/>
      <c r="O279" s="1"/>
      <c r="P279" s="5"/>
      <c r="Q279" s="1"/>
      <c r="R279" s="1"/>
      <c r="S279" s="5"/>
      <c r="T279" s="7"/>
      <c r="U279" s="24"/>
      <c r="V279" s="1"/>
      <c r="W279" s="41"/>
      <c r="X279" s="10"/>
      <c r="Y279" s="46"/>
      <c r="Z279" s="93"/>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c r="CA279" s="101"/>
      <c r="CB279" s="101"/>
      <c r="CC279" s="101"/>
      <c r="CD279" s="101"/>
      <c r="CE279" s="101"/>
      <c r="CF279" s="101"/>
      <c r="CG279" s="101"/>
      <c r="CH279" s="101"/>
      <c r="CI279" s="101"/>
      <c r="CJ279" s="101"/>
      <c r="CK279" s="101"/>
      <c r="CL279" s="101"/>
      <c r="CM279" s="101"/>
      <c r="CN279" s="101"/>
      <c r="CO279" s="101"/>
      <c r="CP279" s="101"/>
      <c r="CQ279" s="101"/>
      <c r="CR279" s="101"/>
      <c r="CS279" s="101"/>
      <c r="CT279" s="101"/>
      <c r="CU279" s="101"/>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01"/>
      <c r="EP279" s="101"/>
      <c r="EQ279" s="101"/>
      <c r="ER279" s="101"/>
      <c r="ES279" s="101"/>
      <c r="ET279" s="101"/>
      <c r="EU279" s="101"/>
      <c r="EV279" s="101"/>
      <c r="EW279" s="101"/>
      <c r="EX279" s="101"/>
      <c r="EY279" s="101"/>
      <c r="EZ279" s="101"/>
      <c r="FA279" s="101"/>
      <c r="FB279" s="101"/>
      <c r="FC279" s="101"/>
      <c r="FD279" s="101"/>
      <c r="FE279" s="101"/>
      <c r="FF279" s="101"/>
      <c r="FG279" s="101"/>
      <c r="FH279" s="101"/>
      <c r="FI279" s="101"/>
      <c r="FJ279" s="101"/>
      <c r="FK279" s="101"/>
      <c r="FL279" s="101"/>
      <c r="FM279" s="101"/>
      <c r="FN279" s="101"/>
      <c r="FO279" s="101"/>
      <c r="FP279" s="101"/>
      <c r="FQ279" s="101"/>
      <c r="FR279" s="101"/>
      <c r="FS279" s="101"/>
      <c r="FT279" s="101"/>
      <c r="FU279" s="101"/>
      <c r="FV279" s="101"/>
      <c r="FW279" s="101"/>
      <c r="FX279" s="101"/>
      <c r="FY279" s="101"/>
      <c r="FZ279" s="101"/>
      <c r="GA279" s="101"/>
      <c r="GB279" s="101"/>
      <c r="GC279" s="101"/>
      <c r="GD279" s="101"/>
      <c r="GE279" s="101"/>
      <c r="GF279" s="101"/>
      <c r="GG279" s="101"/>
      <c r="GH279" s="101"/>
      <c r="GI279" s="101"/>
      <c r="GJ279" s="101"/>
      <c r="GK279" s="101"/>
      <c r="GL279" s="101"/>
      <c r="GM279" s="101"/>
      <c r="GN279" s="101"/>
      <c r="GO279" s="101"/>
      <c r="GP279" s="101"/>
      <c r="GQ279" s="101"/>
      <c r="GR279" s="101"/>
      <c r="GS279" s="101"/>
      <c r="GT279" s="101"/>
      <c r="GU279" s="101"/>
      <c r="GV279" s="101"/>
      <c r="GW279" s="101"/>
      <c r="GX279" s="101"/>
      <c r="GY279" s="101"/>
      <c r="GZ279" s="101"/>
      <c r="HA279" s="1"/>
      <c r="HB279" s="1"/>
    </row>
    <row r="280" spans="1:210" ht="7.2" customHeight="1">
      <c r="A280" s="1"/>
      <c r="B280" s="1"/>
      <c r="C280" s="1"/>
      <c r="D280" s="1"/>
      <c r="E280" s="263"/>
      <c r="F280" s="48"/>
      <c r="G280" s="231"/>
      <c r="H280" s="1"/>
      <c r="I280" s="1"/>
      <c r="J280" s="1"/>
      <c r="K280" s="1"/>
      <c r="L280" s="1"/>
      <c r="M280" s="5"/>
      <c r="N280" s="1"/>
      <c r="O280" s="1"/>
      <c r="P280" s="5"/>
      <c r="Q280" s="1"/>
      <c r="R280" s="1"/>
      <c r="S280" s="5"/>
      <c r="T280" s="7"/>
      <c r="U280" s="24"/>
      <c r="V280" s="1"/>
      <c r="W280" s="12"/>
      <c r="X280" s="10"/>
      <c r="Y280" s="46"/>
      <c r="Z280" s="93"/>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1"/>
      <c r="HB280" s="1"/>
    </row>
    <row r="281" spans="1:210" s="23" customFormat="1" ht="12.6" thickBot="1">
      <c r="A281" s="19"/>
      <c r="B281" s="244" t="s">
        <v>153</v>
      </c>
      <c r="C281" s="19"/>
      <c r="D281" s="19"/>
      <c r="E281" s="269"/>
      <c r="F281" s="52"/>
      <c r="G281" s="232" t="s">
        <v>6</v>
      </c>
      <c r="H281" s="19"/>
      <c r="I281" s="19" t="s">
        <v>307</v>
      </c>
      <c r="J281" s="19"/>
      <c r="K281" s="19"/>
      <c r="L281" s="19"/>
      <c r="M281" s="5" t="s">
        <v>6</v>
      </c>
      <c r="N281" s="580" t="s">
        <v>395</v>
      </c>
      <c r="O281" s="19"/>
      <c r="P281" s="20"/>
      <c r="Q281" s="19" t="s">
        <v>12</v>
      </c>
      <c r="R281" s="19"/>
      <c r="S281" s="20" t="s">
        <v>6</v>
      </c>
      <c r="T281" s="204"/>
      <c r="U281" s="26" t="s">
        <v>7</v>
      </c>
      <c r="V281" s="19"/>
      <c r="W281" s="21"/>
      <c r="X281" s="22"/>
      <c r="Y281" s="47"/>
      <c r="Z281" s="96"/>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7"/>
      <c r="BM281" s="97"/>
      <c r="BN281" s="97"/>
      <c r="BO281" s="97"/>
      <c r="BP281" s="97"/>
      <c r="BQ281" s="97"/>
      <c r="BR281" s="97"/>
      <c r="BS281" s="97"/>
      <c r="BT281" s="97"/>
      <c r="BU281" s="97"/>
      <c r="BV281" s="97"/>
      <c r="BW281" s="97"/>
      <c r="BX281" s="97"/>
      <c r="BY281" s="97"/>
      <c r="BZ281" s="97"/>
      <c r="CA281" s="97"/>
      <c r="CB281" s="97"/>
      <c r="CC281" s="97"/>
      <c r="CD281" s="97"/>
      <c r="CE281" s="97"/>
      <c r="CF281" s="97"/>
      <c r="CG281" s="97"/>
      <c r="CH281" s="97"/>
      <c r="CI281" s="97"/>
      <c r="CJ281" s="97"/>
      <c r="CK281" s="97"/>
      <c r="CL281" s="97"/>
      <c r="CM281" s="97"/>
      <c r="CN281" s="97"/>
      <c r="CO281" s="97"/>
      <c r="CP281" s="97"/>
      <c r="CQ281" s="97"/>
      <c r="CR281" s="97"/>
      <c r="CS281" s="97"/>
      <c r="CT281" s="97"/>
      <c r="CU281" s="97"/>
      <c r="CV281" s="97"/>
      <c r="CW281" s="97"/>
      <c r="CX281" s="97"/>
      <c r="CY281" s="97"/>
      <c r="CZ281" s="97"/>
      <c r="DA281" s="97"/>
      <c r="DB281" s="97"/>
      <c r="DC281" s="97"/>
      <c r="DD281" s="97"/>
      <c r="DE281" s="97"/>
      <c r="DF281" s="97"/>
      <c r="DG281" s="97"/>
      <c r="DH281" s="97"/>
      <c r="DI281" s="97"/>
      <c r="DJ281" s="97"/>
      <c r="DK281" s="97"/>
      <c r="DL281" s="97"/>
      <c r="DM281" s="97"/>
      <c r="DN281" s="97"/>
      <c r="DO281" s="97"/>
      <c r="DP281" s="97"/>
      <c r="DQ281" s="97"/>
      <c r="DR281" s="97"/>
      <c r="DS281" s="97"/>
      <c r="DT281" s="97"/>
      <c r="DU281" s="97"/>
      <c r="DV281" s="97"/>
      <c r="DW281" s="97"/>
      <c r="DX281" s="97"/>
      <c r="DY281" s="97"/>
      <c r="DZ281" s="97"/>
      <c r="EA281" s="97"/>
      <c r="EB281" s="97"/>
      <c r="EC281" s="97"/>
      <c r="ED281" s="97"/>
      <c r="EE281" s="97"/>
      <c r="EF281" s="97"/>
      <c r="EG281" s="97"/>
      <c r="EH281" s="97"/>
      <c r="EI281" s="97"/>
      <c r="EJ281" s="97"/>
      <c r="EK281" s="97"/>
      <c r="EL281" s="97"/>
      <c r="EM281" s="97"/>
      <c r="EN281" s="97"/>
      <c r="EO281" s="97"/>
      <c r="EP281" s="97"/>
      <c r="EQ281" s="97"/>
      <c r="ER281" s="97"/>
      <c r="ES281" s="97"/>
      <c r="ET281" s="97"/>
      <c r="EU281" s="97"/>
      <c r="EV281" s="97"/>
      <c r="EW281" s="97"/>
      <c r="EX281" s="97"/>
      <c r="EY281" s="97"/>
      <c r="EZ281" s="97"/>
      <c r="FA281" s="97"/>
      <c r="FB281" s="97"/>
      <c r="FC281" s="97"/>
      <c r="FD281" s="97"/>
      <c r="FE281" s="97"/>
      <c r="FF281" s="97"/>
      <c r="FG281" s="97"/>
      <c r="FH281" s="97"/>
      <c r="FI281" s="97"/>
      <c r="FJ281" s="97"/>
      <c r="FK281" s="97"/>
      <c r="FL281" s="97"/>
      <c r="FM281" s="97"/>
      <c r="FN281" s="97"/>
      <c r="FO281" s="97"/>
      <c r="FP281" s="97"/>
      <c r="FQ281" s="97"/>
      <c r="FR281" s="97"/>
      <c r="FS281" s="97"/>
      <c r="FT281" s="97"/>
      <c r="FU281" s="97"/>
      <c r="FV281" s="97"/>
      <c r="FW281" s="97"/>
      <c r="FX281" s="97"/>
      <c r="FY281" s="97"/>
      <c r="FZ281" s="97"/>
      <c r="GA281" s="97"/>
      <c r="GB281" s="97"/>
      <c r="GC281" s="97"/>
      <c r="GD281" s="97"/>
      <c r="GE281" s="97"/>
      <c r="GF281" s="97"/>
      <c r="GG281" s="97"/>
      <c r="GH281" s="97"/>
      <c r="GI281" s="97"/>
      <c r="GJ281" s="97"/>
      <c r="GK281" s="97"/>
      <c r="GL281" s="97"/>
      <c r="GM281" s="97"/>
      <c r="GN281" s="97"/>
      <c r="GO281" s="97"/>
      <c r="GP281" s="97"/>
      <c r="GQ281" s="97"/>
      <c r="GR281" s="97"/>
      <c r="GS281" s="97"/>
      <c r="GT281" s="97"/>
      <c r="GU281" s="97"/>
      <c r="GV281" s="97"/>
      <c r="GW281" s="97"/>
      <c r="GX281" s="97"/>
      <c r="GY281" s="97"/>
      <c r="GZ281" s="97"/>
      <c r="HA281" s="19"/>
      <c r="HB281" s="19"/>
    </row>
    <row r="282" spans="1:210" ht="4.2" customHeight="1" thickTop="1">
      <c r="A282" s="1"/>
      <c r="B282" s="1"/>
      <c r="C282" s="1"/>
      <c r="D282" s="1"/>
      <c r="E282" s="263"/>
      <c r="F282" s="48"/>
      <c r="G282" s="231"/>
      <c r="H282" s="1"/>
      <c r="I282" s="1"/>
      <c r="J282" s="1"/>
      <c r="K282" s="1"/>
      <c r="L282" s="1"/>
      <c r="M282" s="5"/>
      <c r="N282" s="310"/>
      <c r="O282" s="1"/>
      <c r="P282" s="5"/>
      <c r="Q282" s="1"/>
      <c r="R282" s="1"/>
      <c r="S282" s="5"/>
      <c r="T282" s="7"/>
      <c r="U282" s="24"/>
      <c r="V282" s="1"/>
      <c r="W282" s="12"/>
      <c r="X282" s="10"/>
      <c r="Y282" s="46"/>
      <c r="Z282" s="93"/>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94"/>
      <c r="CD282" s="94"/>
      <c r="CE282" s="94"/>
      <c r="CF282" s="94"/>
      <c r="CG282" s="94"/>
      <c r="CH282" s="94"/>
      <c r="CI282" s="94"/>
      <c r="CJ282" s="94"/>
      <c r="CK282" s="94"/>
      <c r="CL282" s="94"/>
      <c r="CM282" s="94"/>
      <c r="CN282" s="94"/>
      <c r="CO282" s="94"/>
      <c r="CP282" s="94"/>
      <c r="CQ282" s="94"/>
      <c r="CR282" s="94"/>
      <c r="CS282" s="94"/>
      <c r="CT282" s="94"/>
      <c r="CU282" s="94"/>
      <c r="CV282" s="94"/>
      <c r="CW282" s="94"/>
      <c r="CX282" s="94"/>
      <c r="CY282" s="94"/>
      <c r="CZ282" s="94"/>
      <c r="DA282" s="94"/>
      <c r="DB282" s="94"/>
      <c r="DC282" s="94"/>
      <c r="DD282" s="94"/>
      <c r="DE282" s="94"/>
      <c r="DF282" s="94"/>
      <c r="DG282" s="94"/>
      <c r="DH282" s="94"/>
      <c r="DI282" s="94"/>
      <c r="DJ282" s="94"/>
      <c r="DK282" s="94"/>
      <c r="DL282" s="94"/>
      <c r="DM282" s="94"/>
      <c r="DN282" s="94"/>
      <c r="DO282" s="94"/>
      <c r="DP282" s="94"/>
      <c r="DQ282" s="94"/>
      <c r="DR282" s="94"/>
      <c r="DS282" s="94"/>
      <c r="DT282" s="94"/>
      <c r="DU282" s="94"/>
      <c r="DV282" s="94"/>
      <c r="DW282" s="94"/>
      <c r="DX282" s="94"/>
      <c r="DY282" s="94"/>
      <c r="DZ282" s="94"/>
      <c r="EA282" s="94"/>
      <c r="EB282" s="94"/>
      <c r="EC282" s="94"/>
      <c r="ED282" s="94"/>
      <c r="EE282" s="94"/>
      <c r="EF282" s="94"/>
      <c r="EG282" s="94"/>
      <c r="EH282" s="94"/>
      <c r="EI282" s="94"/>
      <c r="EJ282" s="94"/>
      <c r="EK282" s="94"/>
      <c r="EL282" s="94"/>
      <c r="EM282" s="94"/>
      <c r="EN282" s="94"/>
      <c r="EO282" s="94"/>
      <c r="EP282" s="94"/>
      <c r="EQ282" s="94"/>
      <c r="ER282" s="94"/>
      <c r="ES282" s="94"/>
      <c r="ET282" s="94"/>
      <c r="EU282" s="94"/>
      <c r="EV282" s="94"/>
      <c r="EW282" s="94"/>
      <c r="EX282" s="94"/>
      <c r="EY282" s="94"/>
      <c r="EZ282" s="94"/>
      <c r="FA282" s="94"/>
      <c r="FB282" s="94"/>
      <c r="FC282" s="94"/>
      <c r="FD282" s="94"/>
      <c r="FE282" s="94"/>
      <c r="FF282" s="94"/>
      <c r="FG282" s="94"/>
      <c r="FH282" s="94"/>
      <c r="FI282" s="94"/>
      <c r="FJ282" s="94"/>
      <c r="FK282" s="94"/>
      <c r="FL282" s="94"/>
      <c r="FM282" s="94"/>
      <c r="FN282" s="94"/>
      <c r="FO282" s="94"/>
      <c r="FP282" s="94"/>
      <c r="FQ282" s="94"/>
      <c r="FR282" s="94"/>
      <c r="FS282" s="94"/>
      <c r="FT282" s="94"/>
      <c r="FU282" s="94"/>
      <c r="FV282" s="94"/>
      <c r="FW282" s="94"/>
      <c r="FX282" s="94"/>
      <c r="FY282" s="94"/>
      <c r="FZ282" s="94"/>
      <c r="GA282" s="94"/>
      <c r="GB282" s="94"/>
      <c r="GC282" s="94"/>
      <c r="GD282" s="94"/>
      <c r="GE282" s="94"/>
      <c r="GF282" s="94"/>
      <c r="GG282" s="94"/>
      <c r="GH282" s="94"/>
      <c r="GI282" s="94"/>
      <c r="GJ282" s="94"/>
      <c r="GK282" s="94"/>
      <c r="GL282" s="94"/>
      <c r="GM282" s="94"/>
      <c r="GN282" s="94"/>
      <c r="GO282" s="94"/>
      <c r="GP282" s="94"/>
      <c r="GQ282" s="94"/>
      <c r="GR282" s="94"/>
      <c r="GS282" s="94"/>
      <c r="GT282" s="94"/>
      <c r="GU282" s="94"/>
      <c r="GV282" s="94"/>
      <c r="GW282" s="94"/>
      <c r="GX282" s="94"/>
      <c r="GY282" s="94"/>
      <c r="GZ282" s="94"/>
      <c r="HA282" s="1"/>
      <c r="HB282" s="1"/>
    </row>
    <row r="283" spans="1:210" s="23" customFormat="1">
      <c r="A283" s="19"/>
      <c r="B283" s="244" t="s">
        <v>161</v>
      </c>
      <c r="C283" s="19"/>
      <c r="D283" s="19"/>
      <c r="E283" s="269"/>
      <c r="F283" s="52"/>
      <c r="G283" s="232"/>
      <c r="H283" s="19"/>
      <c r="I283" s="19" t="str">
        <f>IF(T281=справочники!$H$10,"Выберите показатель, от которого зависит расход","")</f>
        <v/>
      </c>
      <c r="J283" s="19"/>
      <c r="K283" s="19"/>
      <c r="L283" s="19"/>
      <c r="M283" s="5"/>
      <c r="N283" s="19"/>
      <c r="O283" s="19"/>
      <c r="P283" s="20"/>
      <c r="Q283" s="19" t="str">
        <f>IF(T281=справочники!$H$10,"вып.список","")</f>
        <v/>
      </c>
      <c r="R283" s="19"/>
      <c r="S283" s="20" t="str">
        <f>IF(T281=справочники!$H$10,"*","")</f>
        <v/>
      </c>
      <c r="T283" s="204"/>
      <c r="U283" s="26" t="str">
        <f>IF(T281=справочники!$H$10,"^","")</f>
        <v/>
      </c>
      <c r="V283" s="19"/>
      <c r="W283" s="21"/>
      <c r="X283" s="22"/>
      <c r="Y283" s="47"/>
      <c r="Z283" s="96"/>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7"/>
      <c r="BM283" s="97"/>
      <c r="BN283" s="97"/>
      <c r="BO283" s="97"/>
      <c r="BP283" s="97"/>
      <c r="BQ283" s="97"/>
      <c r="BR283" s="97"/>
      <c r="BS283" s="97"/>
      <c r="BT283" s="97"/>
      <c r="BU283" s="97"/>
      <c r="BV283" s="97"/>
      <c r="BW283" s="97"/>
      <c r="BX283" s="97"/>
      <c r="BY283" s="97"/>
      <c r="BZ283" s="97"/>
      <c r="CA283" s="97"/>
      <c r="CB283" s="97"/>
      <c r="CC283" s="97"/>
      <c r="CD283" s="97"/>
      <c r="CE283" s="97"/>
      <c r="CF283" s="97"/>
      <c r="CG283" s="97"/>
      <c r="CH283" s="97"/>
      <c r="CI283" s="97"/>
      <c r="CJ283" s="97"/>
      <c r="CK283" s="97"/>
      <c r="CL283" s="97"/>
      <c r="CM283" s="97"/>
      <c r="CN283" s="97"/>
      <c r="CO283" s="97"/>
      <c r="CP283" s="97"/>
      <c r="CQ283" s="97"/>
      <c r="CR283" s="97"/>
      <c r="CS283" s="97"/>
      <c r="CT283" s="97"/>
      <c r="CU283" s="97"/>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97"/>
      <c r="EM283" s="97"/>
      <c r="EN283" s="97"/>
      <c r="EO283" s="97"/>
      <c r="EP283" s="97"/>
      <c r="EQ283" s="97"/>
      <c r="ER283" s="97"/>
      <c r="ES283" s="97"/>
      <c r="ET283" s="97"/>
      <c r="EU283" s="97"/>
      <c r="EV283" s="97"/>
      <c r="EW283" s="97"/>
      <c r="EX283" s="97"/>
      <c r="EY283" s="97"/>
      <c r="EZ283" s="97"/>
      <c r="FA283" s="97"/>
      <c r="FB283" s="97"/>
      <c r="FC283" s="97"/>
      <c r="FD283" s="97"/>
      <c r="FE283" s="97"/>
      <c r="FF283" s="97"/>
      <c r="FG283" s="97"/>
      <c r="FH283" s="97"/>
      <c r="FI283" s="97"/>
      <c r="FJ283" s="97"/>
      <c r="FK283" s="97"/>
      <c r="FL283" s="97"/>
      <c r="FM283" s="97"/>
      <c r="FN283" s="97"/>
      <c r="FO283" s="97"/>
      <c r="FP283" s="97"/>
      <c r="FQ283" s="97"/>
      <c r="FR283" s="97"/>
      <c r="FS283" s="97"/>
      <c r="FT283" s="97"/>
      <c r="FU283" s="97"/>
      <c r="FV283" s="97"/>
      <c r="FW283" s="97"/>
      <c r="FX283" s="97"/>
      <c r="FY283" s="97"/>
      <c r="FZ283" s="97"/>
      <c r="GA283" s="97"/>
      <c r="GB283" s="97"/>
      <c r="GC283" s="97"/>
      <c r="GD283" s="97"/>
      <c r="GE283" s="97"/>
      <c r="GF283" s="97"/>
      <c r="GG283" s="97"/>
      <c r="GH283" s="97"/>
      <c r="GI283" s="97"/>
      <c r="GJ283" s="97"/>
      <c r="GK283" s="97"/>
      <c r="GL283" s="97"/>
      <c r="GM283" s="97"/>
      <c r="GN283" s="97"/>
      <c r="GO283" s="97"/>
      <c r="GP283" s="97"/>
      <c r="GQ283" s="97"/>
      <c r="GR283" s="97"/>
      <c r="GS283" s="97"/>
      <c r="GT283" s="97"/>
      <c r="GU283" s="97"/>
      <c r="GV283" s="97"/>
      <c r="GW283" s="97"/>
      <c r="GX283" s="97"/>
      <c r="GY283" s="97"/>
      <c r="GZ283" s="97"/>
      <c r="HA283" s="19"/>
      <c r="HB283" s="19"/>
    </row>
    <row r="284" spans="1:210" ht="4.2" customHeight="1">
      <c r="A284" s="1"/>
      <c r="B284" s="1"/>
      <c r="C284" s="1"/>
      <c r="D284" s="1"/>
      <c r="E284" s="263"/>
      <c r="F284" s="48"/>
      <c r="G284" s="231"/>
      <c r="H284" s="1"/>
      <c r="I284" s="1"/>
      <c r="J284" s="1"/>
      <c r="K284" s="1"/>
      <c r="L284" s="1"/>
      <c r="M284" s="5"/>
      <c r="N284" s="19"/>
      <c r="O284" s="1"/>
      <c r="P284" s="5"/>
      <c r="Q284" s="1"/>
      <c r="R284" s="1"/>
      <c r="S284" s="5"/>
      <c r="T284" s="7"/>
      <c r="U284" s="24"/>
      <c r="V284" s="1"/>
      <c r="W284" s="12"/>
      <c r="X284" s="10"/>
      <c r="Y284" s="46"/>
      <c r="Z284" s="93"/>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1"/>
      <c r="HB284" s="1"/>
    </row>
    <row r="285" spans="1:210" s="23" customFormat="1">
      <c r="A285" s="19"/>
      <c r="B285" s="245" t="s">
        <v>162</v>
      </c>
      <c r="C285" s="19"/>
      <c r="D285" s="19"/>
      <c r="E285" s="269"/>
      <c r="F285" s="52"/>
      <c r="G285" s="232"/>
      <c r="H285" s="19"/>
      <c r="I285" s="19" t="str">
        <f>IF($T281=справочники!$H$9,"расходы на одну единицу проданной продукции",IF($T281=справочники!$H$10,"доля от выбранного показателя продаж","??"))</f>
        <v>??</v>
      </c>
      <c r="J285" s="19"/>
      <c r="K285" s="19"/>
      <c r="L285" s="19"/>
      <c r="M285" s="20"/>
      <c r="N285" s="19"/>
      <c r="O285" s="19"/>
      <c r="P285" s="20"/>
      <c r="Q285" s="19" t="str">
        <f>IF($T281=справочники!$H$9,"руб.",IF($T281=справочники!$H$10,"доля","??"))</f>
        <v>??</v>
      </c>
      <c r="R285" s="19"/>
      <c r="S285" s="20" t="s">
        <v>6</v>
      </c>
      <c r="T285" s="212"/>
      <c r="U285" s="26"/>
      <c r="V285" s="19"/>
      <c r="W285" s="21"/>
      <c r="X285" s="22"/>
      <c r="Y285" s="47"/>
      <c r="Z285" s="96"/>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7"/>
      <c r="BM285" s="97"/>
      <c r="BN285" s="97"/>
      <c r="BO285" s="97"/>
      <c r="BP285" s="97"/>
      <c r="BQ285" s="97"/>
      <c r="BR285" s="97"/>
      <c r="BS285" s="97"/>
      <c r="BT285" s="97"/>
      <c r="BU285" s="97"/>
      <c r="BV285" s="97"/>
      <c r="BW285" s="97"/>
      <c r="BX285" s="97"/>
      <c r="BY285" s="97"/>
      <c r="BZ285" s="97"/>
      <c r="CA285" s="97"/>
      <c r="CB285" s="97"/>
      <c r="CC285" s="97"/>
      <c r="CD285" s="97"/>
      <c r="CE285" s="97"/>
      <c r="CF285" s="97"/>
      <c r="CG285" s="97"/>
      <c r="CH285" s="97"/>
      <c r="CI285" s="97"/>
      <c r="CJ285" s="97"/>
      <c r="CK285" s="97"/>
      <c r="CL285" s="97"/>
      <c r="CM285" s="97"/>
      <c r="CN285" s="97"/>
      <c r="CO285" s="97"/>
      <c r="CP285" s="97"/>
      <c r="CQ285" s="97"/>
      <c r="CR285" s="97"/>
      <c r="CS285" s="97"/>
      <c r="CT285" s="97"/>
      <c r="CU285" s="97"/>
      <c r="CV285" s="97"/>
      <c r="CW285" s="97"/>
      <c r="CX285" s="97"/>
      <c r="CY285" s="97"/>
      <c r="CZ285" s="97"/>
      <c r="DA285" s="97"/>
      <c r="DB285" s="97"/>
      <c r="DC285" s="97"/>
      <c r="DD285" s="97"/>
      <c r="DE285" s="97"/>
      <c r="DF285" s="97"/>
      <c r="DG285" s="97"/>
      <c r="DH285" s="97"/>
      <c r="DI285" s="97"/>
      <c r="DJ285" s="97"/>
      <c r="DK285" s="97"/>
      <c r="DL285" s="97"/>
      <c r="DM285" s="97"/>
      <c r="DN285" s="97"/>
      <c r="DO285" s="97"/>
      <c r="DP285" s="97"/>
      <c r="DQ285" s="97"/>
      <c r="DR285" s="97"/>
      <c r="DS285" s="97"/>
      <c r="DT285" s="97"/>
      <c r="DU285" s="97"/>
      <c r="DV285" s="97"/>
      <c r="DW285" s="97"/>
      <c r="DX285" s="97"/>
      <c r="DY285" s="97"/>
      <c r="DZ285" s="97"/>
      <c r="EA285" s="97"/>
      <c r="EB285" s="97"/>
      <c r="EC285" s="97"/>
      <c r="ED285" s="97"/>
      <c r="EE285" s="97"/>
      <c r="EF285" s="97"/>
      <c r="EG285" s="97"/>
      <c r="EH285" s="97"/>
      <c r="EI285" s="97"/>
      <c r="EJ285" s="97"/>
      <c r="EK285" s="97"/>
      <c r="EL285" s="97"/>
      <c r="EM285" s="97"/>
      <c r="EN285" s="97"/>
      <c r="EO285" s="97"/>
      <c r="EP285" s="97"/>
      <c r="EQ285" s="97"/>
      <c r="ER285" s="97"/>
      <c r="ES285" s="97"/>
      <c r="ET285" s="97"/>
      <c r="EU285" s="97"/>
      <c r="EV285" s="97"/>
      <c r="EW285" s="97"/>
      <c r="EX285" s="97"/>
      <c r="EY285" s="97"/>
      <c r="EZ285" s="97"/>
      <c r="FA285" s="97"/>
      <c r="FB285" s="97"/>
      <c r="FC285" s="97"/>
      <c r="FD285" s="97"/>
      <c r="FE285" s="97"/>
      <c r="FF285" s="97"/>
      <c r="FG285" s="97"/>
      <c r="FH285" s="97"/>
      <c r="FI285" s="97"/>
      <c r="FJ285" s="97"/>
      <c r="FK285" s="97"/>
      <c r="FL285" s="97"/>
      <c r="FM285" s="97"/>
      <c r="FN285" s="97"/>
      <c r="FO285" s="97"/>
      <c r="FP285" s="97"/>
      <c r="FQ285" s="97"/>
      <c r="FR285" s="97"/>
      <c r="FS285" s="97"/>
      <c r="FT285" s="97"/>
      <c r="FU285" s="97"/>
      <c r="FV285" s="97"/>
      <c r="FW285" s="97"/>
      <c r="FX285" s="97"/>
      <c r="FY285" s="97"/>
      <c r="FZ285" s="97"/>
      <c r="GA285" s="97"/>
      <c r="GB285" s="97"/>
      <c r="GC285" s="97"/>
      <c r="GD285" s="97"/>
      <c r="GE285" s="97"/>
      <c r="GF285" s="97"/>
      <c r="GG285" s="97"/>
      <c r="GH285" s="97"/>
      <c r="GI285" s="97"/>
      <c r="GJ285" s="97"/>
      <c r="GK285" s="97"/>
      <c r="GL285" s="97"/>
      <c r="GM285" s="97"/>
      <c r="GN285" s="97"/>
      <c r="GO285" s="97"/>
      <c r="GP285" s="97"/>
      <c r="GQ285" s="97"/>
      <c r="GR285" s="97"/>
      <c r="GS285" s="97"/>
      <c r="GT285" s="97"/>
      <c r="GU285" s="97"/>
      <c r="GV285" s="97"/>
      <c r="GW285" s="97"/>
      <c r="GX285" s="97"/>
      <c r="GY285" s="97"/>
      <c r="GZ285" s="97"/>
      <c r="HA285" s="19"/>
      <c r="HB285" s="19"/>
    </row>
    <row r="286" spans="1:210" ht="4.2" customHeight="1">
      <c r="A286" s="1"/>
      <c r="B286" s="1"/>
      <c r="C286" s="1"/>
      <c r="D286" s="1"/>
      <c r="E286" s="263"/>
      <c r="F286" s="48"/>
      <c r="G286" s="231"/>
      <c r="H286" s="1"/>
      <c r="I286" s="1"/>
      <c r="J286" s="1"/>
      <c r="K286" s="1"/>
      <c r="L286" s="1"/>
      <c r="M286" s="5"/>
      <c r="N286" s="1"/>
      <c r="O286" s="1"/>
      <c r="P286" s="5"/>
      <c r="Q286" s="1"/>
      <c r="R286" s="1"/>
      <c r="S286" s="5"/>
      <c r="T286" s="7"/>
      <c r="U286" s="24"/>
      <c r="V286" s="1"/>
      <c r="W286" s="12"/>
      <c r="X286" s="10"/>
      <c r="Y286" s="46"/>
      <c r="Z286" s="93"/>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1"/>
      <c r="HB286" s="1"/>
    </row>
    <row r="287" spans="1:210" s="4" customFormat="1">
      <c r="A287" s="3"/>
      <c r="B287" s="259" t="s">
        <v>159</v>
      </c>
      <c r="C287" s="3"/>
      <c r="D287" s="3"/>
      <c r="E287" s="9"/>
      <c r="F287" s="51"/>
      <c r="G287" s="232"/>
      <c r="H287" s="13" t="str">
        <f>B287&amp;N281</f>
        <v>Учет - Прямой переменный расход</v>
      </c>
      <c r="I287" s="13"/>
      <c r="J287" s="3"/>
      <c r="K287" s="3"/>
      <c r="L287" s="3"/>
      <c r="M287" s="5"/>
      <c r="N287" s="36" t="str">
        <f>N46</f>
        <v>Продукт-1</v>
      </c>
      <c r="O287" s="36"/>
      <c r="P287" s="5"/>
      <c r="Q287" s="36" t="s">
        <v>26</v>
      </c>
      <c r="R287" s="36"/>
      <c r="S287" s="20" t="s">
        <v>6</v>
      </c>
      <c r="T287" s="308"/>
      <c r="U287" s="24" t="s">
        <v>7</v>
      </c>
      <c r="V287" s="36"/>
      <c r="W287" s="38">
        <f>SUM($Y287:$HA287)</f>
        <v>0</v>
      </c>
      <c r="X287" s="38"/>
      <c r="Y287" s="46"/>
      <c r="Z287" s="99"/>
      <c r="AA287" s="100">
        <f>IF(AA$8="",0,IF($T281=справочники!$H$9,$T285*SUMIFS(AA$43:AA286,$H$43:$H286,$H$72,$N$43:$N286,$N287),IF($T281=справочники!$H$10,$T285*SUMIFS(AA$43:AA286,$H$43:$H286,$T283,$N$43:$N286,$N287),0)))</f>
        <v>0</v>
      </c>
      <c r="AB287" s="100">
        <f>IF(AB$8="",0,IF($T281=справочники!$H$9,$T285*SUMIFS(AB$43:AB286,$H$43:$H286,$H$72,$N$43:$N286,$N287),IF($T281=справочники!$H$10,$T285*SUMIFS(AB$43:AB286,$H$43:$H286,$T283,$N$43:$N286,$N287),0)))</f>
        <v>0</v>
      </c>
      <c r="AC287" s="100">
        <f>IF(AC$8="",0,IF($T281=справочники!$H$9,$T285*SUMIFS(AC$43:AC286,$H$43:$H286,$H$72,$N$43:$N286,$N287),IF($T281=справочники!$H$10,$T285*SUMIFS(AC$43:AC286,$H$43:$H286,$T283,$N$43:$N286,$N287),0)))</f>
        <v>0</v>
      </c>
      <c r="AD287" s="100">
        <f>IF(AD$8="",0,IF($T281=справочники!$H$9,$T285*SUMIFS(AD$43:AD286,$H$43:$H286,$H$72,$N$43:$N286,$N287),IF($T281=справочники!$H$10,$T285*SUMIFS(AD$43:AD286,$H$43:$H286,$T283,$N$43:$N286,$N287),0)))</f>
        <v>0</v>
      </c>
      <c r="AE287" s="100">
        <f>IF(AE$8="",0,IF($T281=справочники!$H$9,$T285*SUMIFS(AE$43:AE286,$H$43:$H286,$H$72,$N$43:$N286,$N287),IF($T281=справочники!$H$10,$T285*SUMIFS(AE$43:AE286,$H$43:$H286,$T283,$N$43:$N286,$N287),0)))</f>
        <v>0</v>
      </c>
      <c r="AF287" s="100">
        <f>IF(AF$8="",0,IF($T281=справочники!$H$9,$T285*SUMIFS(AF$43:AF286,$H$43:$H286,$H$72,$N$43:$N286,$N287),IF($T281=справочники!$H$10,$T285*SUMIFS(AF$43:AF286,$H$43:$H286,$T283,$N$43:$N286,$N287),0)))</f>
        <v>0</v>
      </c>
      <c r="AG287" s="100">
        <f>IF(AG$8="",0,IF($T281=справочники!$H$9,$T285*SUMIFS(AG$43:AG286,$H$43:$H286,$H$72,$N$43:$N286,$N287),IF($T281=справочники!$H$10,$T285*SUMIFS(AG$43:AG286,$H$43:$H286,$T283,$N$43:$N286,$N287),0)))</f>
        <v>0</v>
      </c>
      <c r="AH287" s="100">
        <f>IF(AH$8="",0,IF($T281=справочники!$H$9,$T285*SUMIFS(AH$43:AH286,$H$43:$H286,$H$72,$N$43:$N286,$N287),IF($T281=справочники!$H$10,$T285*SUMIFS(AH$43:AH286,$H$43:$H286,$T283,$N$43:$N286,$N287),0)))</f>
        <v>0</v>
      </c>
      <c r="AI287" s="100">
        <f>IF(AI$8="",0,IF($T281=справочники!$H$9,$T285*SUMIFS(AI$43:AI286,$H$43:$H286,$H$72,$N$43:$N286,$N287),IF($T281=справочники!$H$10,$T285*SUMIFS(AI$43:AI286,$H$43:$H286,$T283,$N$43:$N286,$N287),0)))</f>
        <v>0</v>
      </c>
      <c r="AJ287" s="100">
        <f>IF(AJ$8="",0,IF($T281=справочники!$H$9,$T285*SUMIFS(AJ$43:AJ286,$H$43:$H286,$H$72,$N$43:$N286,$N287),IF($T281=справочники!$H$10,$T285*SUMIFS(AJ$43:AJ286,$H$43:$H286,$T283,$N$43:$N286,$N287),0)))</f>
        <v>0</v>
      </c>
      <c r="AK287" s="100">
        <f>IF(AK$8="",0,IF($T281=справочники!$H$9,$T285*SUMIFS(AK$43:AK286,$H$43:$H286,$H$72,$N$43:$N286,$N287),IF($T281=справочники!$H$10,$T285*SUMIFS(AK$43:AK286,$H$43:$H286,$T283,$N$43:$N286,$N287),0)))</f>
        <v>0</v>
      </c>
      <c r="AL287" s="100">
        <f>IF(AL$8="",0,IF($T281=справочники!$H$9,$T285*SUMIFS(AL$43:AL286,$H$43:$H286,$H$72,$N$43:$N286,$N287),IF($T281=справочники!$H$10,$T285*SUMIFS(AL$43:AL286,$H$43:$H286,$T283,$N$43:$N286,$N287),0)))</f>
        <v>0</v>
      </c>
      <c r="AM287" s="100">
        <f>IF(AM$8="",0,IF($T281=справочники!$H$9,$T285*SUMIFS(AM$43:AM286,$H$43:$H286,$H$72,$N$43:$N286,$N287),IF($T281=справочники!$H$10,$T285*SUMIFS(AM$43:AM286,$H$43:$H286,$T283,$N$43:$N286,$N287),0)))</f>
        <v>0</v>
      </c>
      <c r="AN287" s="100">
        <f>IF(AN$8="",0,IF($T281=справочники!$H$9,$T285*SUMIFS(AN$43:AN286,$H$43:$H286,$H$72,$N$43:$N286,$N287),IF($T281=справочники!$H$10,$T285*SUMIFS(AN$43:AN286,$H$43:$H286,$T283,$N$43:$N286,$N287),0)))</f>
        <v>0</v>
      </c>
      <c r="AO287" s="100">
        <f>IF(AO$8="",0,IF($T281=справочники!$H$9,$T285*SUMIFS(AO$43:AO286,$H$43:$H286,$H$72,$N$43:$N286,$N287),IF($T281=справочники!$H$10,$T285*SUMIFS(AO$43:AO286,$H$43:$H286,$T283,$N$43:$N286,$N287),0)))</f>
        <v>0</v>
      </c>
      <c r="AP287" s="100">
        <f>IF(AP$8="",0,IF($T281=справочники!$H$9,$T285*SUMIFS(AP$43:AP286,$H$43:$H286,$H$72,$N$43:$N286,$N287),IF($T281=справочники!$H$10,$T285*SUMIFS(AP$43:AP286,$H$43:$H286,$T283,$N$43:$N286,$N287),0)))</f>
        <v>0</v>
      </c>
      <c r="AQ287" s="100">
        <f>IF(AQ$8="",0,IF($T281=справочники!$H$9,$T285*SUMIFS(AQ$43:AQ286,$H$43:$H286,$H$72,$N$43:$N286,$N287),IF($T281=справочники!$H$10,$T285*SUMIFS(AQ$43:AQ286,$H$43:$H286,$T283,$N$43:$N286,$N287),0)))</f>
        <v>0</v>
      </c>
      <c r="AR287" s="100">
        <f>IF(AR$8="",0,IF($T281=справочники!$H$9,$T285*SUMIFS(AR$43:AR286,$H$43:$H286,$H$72,$N$43:$N286,$N287),IF($T281=справочники!$H$10,$T285*SUMIFS(AR$43:AR286,$H$43:$H286,$T283,$N$43:$N286,$N287),0)))</f>
        <v>0</v>
      </c>
      <c r="AS287" s="100">
        <f>IF(AS$8="",0,IF($T281=справочники!$H$9,$T285*SUMIFS(AS$43:AS286,$H$43:$H286,$H$72,$N$43:$N286,$N287),IF($T281=справочники!$H$10,$T285*SUMIFS(AS$43:AS286,$H$43:$H286,$T283,$N$43:$N286,$N287),0)))</f>
        <v>0</v>
      </c>
      <c r="AT287" s="100">
        <f>IF(AT$8="",0,IF($T281=справочники!$H$9,$T285*SUMIFS(AT$43:AT286,$H$43:$H286,$H$72,$N$43:$N286,$N287),IF($T281=справочники!$H$10,$T285*SUMIFS(AT$43:AT286,$H$43:$H286,$T283,$N$43:$N286,$N287),0)))</f>
        <v>0</v>
      </c>
      <c r="AU287" s="100">
        <f>IF(AU$8="",0,IF($T281=справочники!$H$9,$T285*SUMIFS(AU$43:AU286,$H$43:$H286,$H$72,$N$43:$N286,$N287),IF($T281=справочники!$H$10,$T285*SUMIFS(AU$43:AU286,$H$43:$H286,$T283,$N$43:$N286,$N287),0)))</f>
        <v>0</v>
      </c>
      <c r="AV287" s="100">
        <f>IF(AV$8="",0,IF($T281=справочники!$H$9,$T285*SUMIFS(AV$43:AV286,$H$43:$H286,$H$72,$N$43:$N286,$N287),IF($T281=справочники!$H$10,$T285*SUMIFS(AV$43:AV286,$H$43:$H286,$T283,$N$43:$N286,$N287),0)))</f>
        <v>0</v>
      </c>
      <c r="AW287" s="100">
        <f>IF(AW$8="",0,IF($T281=справочники!$H$9,$T285*SUMIFS(AW$43:AW286,$H$43:$H286,$H$72,$N$43:$N286,$N287),IF($T281=справочники!$H$10,$T285*SUMIFS(AW$43:AW286,$H$43:$H286,$T283,$N$43:$N286,$N287),0)))</f>
        <v>0</v>
      </c>
      <c r="AX287" s="100">
        <f>IF(AX$8="",0,IF($T281=справочники!$H$9,$T285*SUMIFS(AX$43:AX286,$H$43:$H286,$H$72,$N$43:$N286,$N287),IF($T281=справочники!$H$10,$T285*SUMIFS(AX$43:AX286,$H$43:$H286,$T283,$N$43:$N286,$N287),0)))</f>
        <v>0</v>
      </c>
      <c r="AY287" s="100">
        <f>IF(AY$8="",0,IF($T281=справочники!$H$9,$T285*SUMIFS(AY$43:AY286,$H$43:$H286,$H$72,$N$43:$N286,$N287),IF($T281=справочники!$H$10,$T285*SUMIFS(AY$43:AY286,$H$43:$H286,$T283,$N$43:$N286,$N287),0)))</f>
        <v>0</v>
      </c>
      <c r="AZ287" s="100">
        <f>IF(AZ$8="",0,IF($T281=справочники!$H$9,$T285*SUMIFS(AZ$43:AZ286,$H$43:$H286,$H$72,$N$43:$N286,$N287),IF($T281=справочники!$H$10,$T285*SUMIFS(AZ$43:AZ286,$H$43:$H286,$T283,$N$43:$N286,$N287),0)))</f>
        <v>0</v>
      </c>
      <c r="BA287" s="100">
        <f>IF(BA$8="",0,IF($T281=справочники!$H$9,$T285*SUMIFS(BA$43:BA286,$H$43:$H286,$H$72,$N$43:$N286,$N287),IF($T281=справочники!$H$10,$T285*SUMIFS(BA$43:BA286,$H$43:$H286,$T283,$N$43:$N286,$N287),0)))</f>
        <v>0</v>
      </c>
      <c r="BB287" s="100">
        <f>IF(BB$8="",0,IF($T281=справочники!$H$9,$T285*SUMIFS(BB$43:BB286,$H$43:$H286,$H$72,$N$43:$N286,$N287),IF($T281=справочники!$H$10,$T285*SUMIFS(BB$43:BB286,$H$43:$H286,$T283,$N$43:$N286,$N287),0)))</f>
        <v>0</v>
      </c>
      <c r="BC287" s="100">
        <f>IF(BC$8="",0,IF($T281=справочники!$H$9,$T285*SUMIFS(BC$43:BC286,$H$43:$H286,$H$72,$N$43:$N286,$N287),IF($T281=справочники!$H$10,$T285*SUMIFS(BC$43:BC286,$H$43:$H286,$T283,$N$43:$N286,$N287),0)))</f>
        <v>0</v>
      </c>
      <c r="BD287" s="100">
        <f>IF(BD$8="",0,IF($T281=справочники!$H$9,$T285*SUMIFS(BD$43:BD286,$H$43:$H286,$H$72,$N$43:$N286,$N287),IF($T281=справочники!$H$10,$T285*SUMIFS(BD$43:BD286,$H$43:$H286,$T283,$N$43:$N286,$N287),0)))</f>
        <v>0</v>
      </c>
      <c r="BE287" s="100">
        <f>IF(BE$8="",0,IF($T281=справочники!$H$9,$T285*SUMIFS(BE$43:BE286,$H$43:$H286,$H$72,$N$43:$N286,$N287),IF($T281=справочники!$H$10,$T285*SUMIFS(BE$43:BE286,$H$43:$H286,$T283,$N$43:$N286,$N287),0)))</f>
        <v>0</v>
      </c>
      <c r="BF287" s="100">
        <f>IF(BF$8="",0,IF($T281=справочники!$H$9,$T285*SUMIFS(BF$43:BF286,$H$43:$H286,$H$72,$N$43:$N286,$N287),IF($T281=справочники!$H$10,$T285*SUMIFS(BF$43:BF286,$H$43:$H286,$T283,$N$43:$N286,$N287),0)))</f>
        <v>0</v>
      </c>
      <c r="BG287" s="100">
        <f>IF(BG$8="",0,IF($T281=справочники!$H$9,$T285*SUMIFS(BG$43:BG286,$H$43:$H286,$H$72,$N$43:$N286,$N287),IF($T281=справочники!$H$10,$T285*SUMIFS(BG$43:BG286,$H$43:$H286,$T283,$N$43:$N286,$N287),0)))</f>
        <v>0</v>
      </c>
      <c r="BH287" s="100">
        <f>IF(BH$8="",0,IF($T281=справочники!$H$9,$T285*SUMIFS(BH$43:BH286,$H$43:$H286,$H$72,$N$43:$N286,$N287),IF($T281=справочники!$H$10,$T285*SUMIFS(BH$43:BH286,$H$43:$H286,$T283,$N$43:$N286,$N287),0)))</f>
        <v>0</v>
      </c>
      <c r="BI287" s="100">
        <f>IF(BI$8="",0,IF($T281=справочники!$H$9,$T285*SUMIFS(BI$43:BI286,$H$43:$H286,$H$72,$N$43:$N286,$N287),IF($T281=справочники!$H$10,$T285*SUMIFS(BI$43:BI286,$H$43:$H286,$T283,$N$43:$N286,$N287),0)))</f>
        <v>0</v>
      </c>
      <c r="BJ287" s="100">
        <f>IF(BJ$8="",0,IF($T281=справочники!$H$9,$T285*SUMIFS(BJ$43:BJ286,$H$43:$H286,$H$72,$N$43:$N286,$N287),IF($T281=справочники!$H$10,$T285*SUMIFS(BJ$43:BJ286,$H$43:$H286,$T283,$N$43:$N286,$N287),0)))</f>
        <v>0</v>
      </c>
      <c r="BK287" s="100">
        <f>IF(BK$8="",0,IF($T281=справочники!$H$9,$T285*SUMIFS(BK$43:BK286,$H$43:$H286,$H$72,$N$43:$N286,$N287),IF($T281=справочники!$H$10,$T285*SUMIFS(BK$43:BK286,$H$43:$H286,$T283,$N$43:$N286,$N287),0)))</f>
        <v>0</v>
      </c>
      <c r="BL287" s="100">
        <f>IF(BL$8="",0,IF($T281=справочники!$H$9,$T285*SUMIFS(BL$43:BL286,$H$43:$H286,$H$72,$N$43:$N286,$N287),IF($T281=справочники!$H$10,$T285*SUMIFS(BL$43:BL286,$H$43:$H286,$T283,$N$43:$N286,$N287),0)))</f>
        <v>0</v>
      </c>
      <c r="BM287" s="100">
        <f>IF(BM$8="",0,IF($T281=справочники!$H$9,$T285*SUMIFS(BM$43:BM286,$H$43:$H286,$H$72,$N$43:$N286,$N287),IF($T281=справочники!$H$10,$T285*SUMIFS(BM$43:BM286,$H$43:$H286,$T283,$N$43:$N286,$N287),0)))</f>
        <v>0</v>
      </c>
      <c r="BN287" s="100">
        <f>IF(BN$8="",0,IF($T281=справочники!$H$9,$T285*SUMIFS(BN$43:BN286,$H$43:$H286,$H$72,$N$43:$N286,$N287),IF($T281=справочники!$H$10,$T285*SUMIFS(BN$43:BN286,$H$43:$H286,$T283,$N$43:$N286,$N287),0)))</f>
        <v>0</v>
      </c>
      <c r="BO287" s="100">
        <f>IF(BO$8="",0,IF($T281=справочники!$H$9,$T285*SUMIFS(BO$43:BO286,$H$43:$H286,$H$72,$N$43:$N286,$N287),IF($T281=справочники!$H$10,$T285*SUMIFS(BO$43:BO286,$H$43:$H286,$T283,$N$43:$N286,$N287),0)))</f>
        <v>0</v>
      </c>
      <c r="BP287" s="100">
        <f>IF(BP$8="",0,IF($T281=справочники!$H$9,$T285*SUMIFS(BP$43:BP286,$H$43:$H286,$H$72,$N$43:$N286,$N287),IF($T281=справочники!$H$10,$T285*SUMIFS(BP$43:BP286,$H$43:$H286,$T283,$N$43:$N286,$N287),0)))</f>
        <v>0</v>
      </c>
      <c r="BQ287" s="100">
        <f>IF(BQ$8="",0,IF($T281=справочники!$H$9,$T285*SUMIFS(BQ$43:BQ286,$H$43:$H286,$H$72,$N$43:$N286,$N287),IF($T281=справочники!$H$10,$T285*SUMIFS(BQ$43:BQ286,$H$43:$H286,$T283,$N$43:$N286,$N287),0)))</f>
        <v>0</v>
      </c>
      <c r="BR287" s="100">
        <f>IF(BR$8="",0,IF($T281=справочники!$H$9,$T285*SUMIFS(BR$43:BR286,$H$43:$H286,$H$72,$N$43:$N286,$N287),IF($T281=справочники!$H$10,$T285*SUMIFS(BR$43:BR286,$H$43:$H286,$T283,$N$43:$N286,$N287),0)))</f>
        <v>0</v>
      </c>
      <c r="BS287" s="100">
        <f>IF(BS$8="",0,IF($T281=справочники!$H$9,$T285*SUMIFS(BS$43:BS286,$H$43:$H286,$H$72,$N$43:$N286,$N287),IF($T281=справочники!$H$10,$T285*SUMIFS(BS$43:BS286,$H$43:$H286,$T283,$N$43:$N286,$N287),0)))</f>
        <v>0</v>
      </c>
      <c r="BT287" s="100">
        <f>IF(BT$8="",0,IF($T281=справочники!$H$9,$T285*SUMIFS(BT$43:BT286,$H$43:$H286,$H$72,$N$43:$N286,$N287),IF($T281=справочники!$H$10,$T285*SUMIFS(BT$43:BT286,$H$43:$H286,$T283,$N$43:$N286,$N287),0)))</f>
        <v>0</v>
      </c>
      <c r="BU287" s="100">
        <f>IF(BU$8="",0,IF($T281=справочники!$H$9,$T285*SUMIFS(BU$43:BU286,$H$43:$H286,$H$72,$N$43:$N286,$N287),IF($T281=справочники!$H$10,$T285*SUMIFS(BU$43:BU286,$H$43:$H286,$T283,$N$43:$N286,$N287),0)))</f>
        <v>0</v>
      </c>
      <c r="BV287" s="100">
        <f>IF(BV$8="",0,IF($T281=справочники!$H$9,$T285*SUMIFS(BV$43:BV286,$H$43:$H286,$H$72,$N$43:$N286,$N287),IF($T281=справочники!$H$10,$T285*SUMIFS(BV$43:BV286,$H$43:$H286,$T283,$N$43:$N286,$N287),0)))</f>
        <v>0</v>
      </c>
      <c r="BW287" s="100">
        <f>IF(BW$8="",0,IF($T281=справочники!$H$9,$T285*SUMIFS(BW$43:BW286,$H$43:$H286,$H$72,$N$43:$N286,$N287),IF($T281=справочники!$H$10,$T285*SUMIFS(BW$43:BW286,$H$43:$H286,$T283,$N$43:$N286,$N287),0)))</f>
        <v>0</v>
      </c>
      <c r="BX287" s="100">
        <f>IF(BX$8="",0,IF($T281=справочники!$H$9,$T285*SUMIFS(BX$43:BX286,$H$43:$H286,$H$72,$N$43:$N286,$N287),IF($T281=справочники!$H$10,$T285*SUMIFS(BX$43:BX286,$H$43:$H286,$T283,$N$43:$N286,$N287),0)))</f>
        <v>0</v>
      </c>
      <c r="BY287" s="100">
        <f>IF(BY$8="",0,IF($T281=справочники!$H$9,$T285*SUMIFS(BY$43:BY286,$H$43:$H286,$H$72,$N$43:$N286,$N287),IF($T281=справочники!$H$10,$T285*SUMIFS(BY$43:BY286,$H$43:$H286,$T283,$N$43:$N286,$N287),0)))</f>
        <v>0</v>
      </c>
      <c r="BZ287" s="100">
        <f>IF(BZ$8="",0,IF($T281=справочники!$H$9,$T285*SUMIFS(BZ$43:BZ286,$H$43:$H286,$H$72,$N$43:$N286,$N287),IF($T281=справочники!$H$10,$T285*SUMIFS(BZ$43:BZ286,$H$43:$H286,$T283,$N$43:$N286,$N287),0)))</f>
        <v>0</v>
      </c>
      <c r="CA287" s="100">
        <f>IF(CA$8="",0,IF($T281=справочники!$H$9,$T285*SUMIFS(CA$43:CA286,$H$43:$H286,$H$72,$N$43:$N286,$N287),IF($T281=справочники!$H$10,$T285*SUMIFS(CA$43:CA286,$H$43:$H286,$T283,$N$43:$N286,$N287),0)))</f>
        <v>0</v>
      </c>
      <c r="CB287" s="100">
        <f>IF(CB$8="",0,IF($T281=справочники!$H$9,$T285*SUMIFS(CB$43:CB286,$H$43:$H286,$H$72,$N$43:$N286,$N287),IF($T281=справочники!$H$10,$T285*SUMIFS(CB$43:CB286,$H$43:$H286,$T283,$N$43:$N286,$N287),0)))</f>
        <v>0</v>
      </c>
      <c r="CC287" s="100">
        <f>IF(CC$8="",0,IF($T281=справочники!$H$9,$T285*SUMIFS(CC$43:CC286,$H$43:$H286,$H$72,$N$43:$N286,$N287),IF($T281=справочники!$H$10,$T285*SUMIFS(CC$43:CC286,$H$43:$H286,$T283,$N$43:$N286,$N287),0)))</f>
        <v>0</v>
      </c>
      <c r="CD287" s="100">
        <f>IF(CD$8="",0,IF($T281=справочники!$H$9,$T285*SUMIFS(CD$43:CD286,$H$43:$H286,$H$72,$N$43:$N286,$N287),IF($T281=справочники!$H$10,$T285*SUMIFS(CD$43:CD286,$H$43:$H286,$T283,$N$43:$N286,$N287),0)))</f>
        <v>0</v>
      </c>
      <c r="CE287" s="100">
        <f>IF(CE$8="",0,IF($T281=справочники!$H$9,$T285*SUMIFS(CE$43:CE286,$H$43:$H286,$H$72,$N$43:$N286,$N287),IF($T281=справочники!$H$10,$T285*SUMIFS(CE$43:CE286,$H$43:$H286,$T283,$N$43:$N286,$N287),0)))</f>
        <v>0</v>
      </c>
      <c r="CF287" s="100">
        <f>IF(CF$8="",0,IF($T281=справочники!$H$9,$T285*SUMIFS(CF$43:CF286,$H$43:$H286,$H$72,$N$43:$N286,$N287),IF($T281=справочники!$H$10,$T285*SUMIFS(CF$43:CF286,$H$43:$H286,$T283,$N$43:$N286,$N287),0)))</f>
        <v>0</v>
      </c>
      <c r="CG287" s="100">
        <f>IF(CG$8="",0,IF($T281=справочники!$H$9,$T285*SUMIFS(CG$43:CG286,$H$43:$H286,$H$72,$N$43:$N286,$N287),IF($T281=справочники!$H$10,$T285*SUMIFS(CG$43:CG286,$H$43:$H286,$T283,$N$43:$N286,$N287),0)))</f>
        <v>0</v>
      </c>
      <c r="CH287" s="100">
        <f>IF(CH$8="",0,IF($T281=справочники!$H$9,$T285*SUMIFS(CH$43:CH286,$H$43:$H286,$H$72,$N$43:$N286,$N287),IF($T281=справочники!$H$10,$T285*SUMIFS(CH$43:CH286,$H$43:$H286,$T283,$N$43:$N286,$N287),0)))</f>
        <v>0</v>
      </c>
      <c r="CI287" s="100">
        <f>IF(CI$8="",0,IF($T281=справочники!$H$9,$T285*SUMIFS(CI$43:CI286,$H$43:$H286,$H$72,$N$43:$N286,$N287),IF($T281=справочники!$H$10,$T285*SUMIFS(CI$43:CI286,$H$43:$H286,$T283,$N$43:$N286,$N287),0)))</f>
        <v>0</v>
      </c>
      <c r="CJ287" s="100">
        <f>IF(CJ$8="",0,IF($T281=справочники!$H$9,$T285*SUMIFS(CJ$43:CJ286,$H$43:$H286,$H$72,$N$43:$N286,$N287),IF($T281=справочники!$H$10,$T285*SUMIFS(CJ$43:CJ286,$H$43:$H286,$T283,$N$43:$N286,$N287),0)))</f>
        <v>0</v>
      </c>
      <c r="CK287" s="100">
        <f>IF(CK$8="",0,IF($T281=справочники!$H$9,$T285*SUMIFS(CK$43:CK286,$H$43:$H286,$H$72,$N$43:$N286,$N287),IF($T281=справочники!$H$10,$T285*SUMIFS(CK$43:CK286,$H$43:$H286,$T283,$N$43:$N286,$N287),0)))</f>
        <v>0</v>
      </c>
      <c r="CL287" s="100">
        <f>IF(CL$8="",0,IF($T281=справочники!$H$9,$T285*SUMIFS(CL$43:CL286,$H$43:$H286,$H$72,$N$43:$N286,$N287),IF($T281=справочники!$H$10,$T285*SUMIFS(CL$43:CL286,$H$43:$H286,$T283,$N$43:$N286,$N287),0)))</f>
        <v>0</v>
      </c>
      <c r="CM287" s="100">
        <f>IF(CM$8="",0,IF($T281=справочники!$H$9,$T285*SUMIFS(CM$43:CM286,$H$43:$H286,$H$72,$N$43:$N286,$N287),IF($T281=справочники!$H$10,$T285*SUMIFS(CM$43:CM286,$H$43:$H286,$T283,$N$43:$N286,$N287),0)))</f>
        <v>0</v>
      </c>
      <c r="CN287" s="100">
        <f>IF(CN$8="",0,IF($T281=справочники!$H$9,$T285*SUMIFS(CN$43:CN286,$H$43:$H286,$H$72,$N$43:$N286,$N287),IF($T281=справочники!$H$10,$T285*SUMIFS(CN$43:CN286,$H$43:$H286,$T283,$N$43:$N286,$N287),0)))</f>
        <v>0</v>
      </c>
      <c r="CO287" s="100">
        <f>IF(CO$8="",0,IF($T281=справочники!$H$9,$T285*SUMIFS(CO$43:CO286,$H$43:$H286,$H$72,$N$43:$N286,$N287),IF($T281=справочники!$H$10,$T285*SUMIFS(CO$43:CO286,$H$43:$H286,$T283,$N$43:$N286,$N287),0)))</f>
        <v>0</v>
      </c>
      <c r="CP287" s="100">
        <f>IF(CP$8="",0,IF($T281=справочники!$H$9,$T285*SUMIFS(CP$43:CP286,$H$43:$H286,$H$72,$N$43:$N286,$N287),IF($T281=справочники!$H$10,$T285*SUMIFS(CP$43:CP286,$H$43:$H286,$T283,$N$43:$N286,$N287),0)))</f>
        <v>0</v>
      </c>
      <c r="CQ287" s="100">
        <f>IF(CQ$8="",0,IF($T281=справочники!$H$9,$T285*SUMIFS(CQ$43:CQ286,$H$43:$H286,$H$72,$N$43:$N286,$N287),IF($T281=справочники!$H$10,$T285*SUMIFS(CQ$43:CQ286,$H$43:$H286,$T283,$N$43:$N286,$N287),0)))</f>
        <v>0</v>
      </c>
      <c r="CR287" s="100">
        <f>IF(CR$8="",0,IF($T281=справочники!$H$9,$T285*SUMIFS(CR$43:CR286,$H$43:$H286,$H$72,$N$43:$N286,$N287),IF($T281=справочники!$H$10,$T285*SUMIFS(CR$43:CR286,$H$43:$H286,$T283,$N$43:$N286,$N287),0)))</f>
        <v>0</v>
      </c>
      <c r="CS287" s="100">
        <f>IF(CS$8="",0,IF($T281=справочники!$H$9,$T285*SUMIFS(CS$43:CS286,$H$43:$H286,$H$72,$N$43:$N286,$N287),IF($T281=справочники!$H$10,$T285*SUMIFS(CS$43:CS286,$H$43:$H286,$T283,$N$43:$N286,$N287),0)))</f>
        <v>0</v>
      </c>
      <c r="CT287" s="100">
        <f>IF(CT$8="",0,IF($T281=справочники!$H$9,$T285*SUMIFS(CT$43:CT286,$H$43:$H286,$H$72,$N$43:$N286,$N287),IF($T281=справочники!$H$10,$T285*SUMIFS(CT$43:CT286,$H$43:$H286,$T283,$N$43:$N286,$N287),0)))</f>
        <v>0</v>
      </c>
      <c r="CU287" s="100">
        <f>IF(CU$8="",0,IF($T281=справочники!$H$9,$T285*SUMIFS(CU$43:CU286,$H$43:$H286,$H$72,$N$43:$N286,$N287),IF($T281=справочники!$H$10,$T285*SUMIFS(CU$43:CU286,$H$43:$H286,$T283,$N$43:$N286,$N287),0)))</f>
        <v>0</v>
      </c>
      <c r="CV287" s="100">
        <f>IF(CV$8="",0,IF($T281=справочники!$H$9,$T285*SUMIFS(CV$43:CV286,$H$43:$H286,$H$72,$N$43:$N286,$N287),IF($T281=справочники!$H$10,$T285*SUMIFS(CV$43:CV286,$H$43:$H286,$T283,$N$43:$N286,$N287),0)))</f>
        <v>0</v>
      </c>
      <c r="CW287" s="100">
        <f>IF(CW$8="",0,IF($T281=справочники!$H$9,$T285*SUMIFS(CW$43:CW286,$H$43:$H286,$H$72,$N$43:$N286,$N287),IF($T281=справочники!$H$10,$T285*SUMIFS(CW$43:CW286,$H$43:$H286,$T283,$N$43:$N286,$N287),0)))</f>
        <v>0</v>
      </c>
      <c r="CX287" s="100">
        <f>IF(CX$8="",0,IF($T281=справочники!$H$9,$T285*SUMIFS(CX$43:CX286,$H$43:$H286,$H$72,$N$43:$N286,$N287),IF($T281=справочники!$H$10,$T285*SUMIFS(CX$43:CX286,$H$43:$H286,$T283,$N$43:$N286,$N287),0)))</f>
        <v>0</v>
      </c>
      <c r="CY287" s="100">
        <f>IF(CY$8="",0,IF($T281=справочники!$H$9,$T285*SUMIFS(CY$43:CY286,$H$43:$H286,$H$72,$N$43:$N286,$N287),IF($T281=справочники!$H$10,$T285*SUMIFS(CY$43:CY286,$H$43:$H286,$T283,$N$43:$N286,$N287),0)))</f>
        <v>0</v>
      </c>
      <c r="CZ287" s="100">
        <f>IF(CZ$8="",0,IF($T281=справочники!$H$9,$T285*SUMIFS(CZ$43:CZ286,$H$43:$H286,$H$72,$N$43:$N286,$N287),IF($T281=справочники!$H$10,$T285*SUMIFS(CZ$43:CZ286,$H$43:$H286,$T283,$N$43:$N286,$N287),0)))</f>
        <v>0</v>
      </c>
      <c r="DA287" s="100">
        <f>IF(DA$8="",0,IF($T281=справочники!$H$9,$T285*SUMIFS(DA$43:DA286,$H$43:$H286,$H$72,$N$43:$N286,$N287),IF($T281=справочники!$H$10,$T285*SUMIFS(DA$43:DA286,$H$43:$H286,$T283,$N$43:$N286,$N287),0)))</f>
        <v>0</v>
      </c>
      <c r="DB287" s="100">
        <f>IF(DB$8="",0,IF($T281=справочники!$H$9,$T285*SUMIFS(DB$43:DB286,$H$43:$H286,$H$72,$N$43:$N286,$N287),IF($T281=справочники!$H$10,$T285*SUMIFS(DB$43:DB286,$H$43:$H286,$T283,$N$43:$N286,$N287),0)))</f>
        <v>0</v>
      </c>
      <c r="DC287" s="100">
        <f>IF(DC$8="",0,IF($T281=справочники!$H$9,$T285*SUMIFS(DC$43:DC286,$H$43:$H286,$H$72,$N$43:$N286,$N287),IF($T281=справочники!$H$10,$T285*SUMIFS(DC$43:DC286,$H$43:$H286,$T283,$N$43:$N286,$N287),0)))</f>
        <v>0</v>
      </c>
      <c r="DD287" s="100">
        <f>IF(DD$8="",0,IF($T281=справочники!$H$9,$T285*SUMIFS(DD$43:DD286,$H$43:$H286,$H$72,$N$43:$N286,$N287),IF($T281=справочники!$H$10,$T285*SUMIFS(DD$43:DD286,$H$43:$H286,$T283,$N$43:$N286,$N287),0)))</f>
        <v>0</v>
      </c>
      <c r="DE287" s="100">
        <f>IF(DE$8="",0,IF($T281=справочники!$H$9,$T285*SUMIFS(DE$43:DE286,$H$43:$H286,$H$72,$N$43:$N286,$N287),IF($T281=справочники!$H$10,$T285*SUMIFS(DE$43:DE286,$H$43:$H286,$T283,$N$43:$N286,$N287),0)))</f>
        <v>0</v>
      </c>
      <c r="DF287" s="100">
        <f>IF(DF$8="",0,IF($T281=справочники!$H$9,$T285*SUMIFS(DF$43:DF286,$H$43:$H286,$H$72,$N$43:$N286,$N287),IF($T281=справочники!$H$10,$T285*SUMIFS(DF$43:DF286,$H$43:$H286,$T283,$N$43:$N286,$N287),0)))</f>
        <v>0</v>
      </c>
      <c r="DG287" s="100">
        <f>IF(DG$8="",0,IF($T281=справочники!$H$9,$T285*SUMIFS(DG$43:DG286,$H$43:$H286,$H$72,$N$43:$N286,$N287),IF($T281=справочники!$H$10,$T285*SUMIFS(DG$43:DG286,$H$43:$H286,$T283,$N$43:$N286,$N287),0)))</f>
        <v>0</v>
      </c>
      <c r="DH287" s="100">
        <f>IF(DH$8="",0,IF($T281=справочники!$H$9,$T285*SUMIFS(DH$43:DH286,$H$43:$H286,$H$72,$N$43:$N286,$N287),IF($T281=справочники!$H$10,$T285*SUMIFS(DH$43:DH286,$H$43:$H286,$T283,$N$43:$N286,$N287),0)))</f>
        <v>0</v>
      </c>
      <c r="DI287" s="100">
        <f>IF(DI$8="",0,IF($T281=справочники!$H$9,$T285*SUMIFS(DI$43:DI286,$H$43:$H286,$H$72,$N$43:$N286,$N287),IF($T281=справочники!$H$10,$T285*SUMIFS(DI$43:DI286,$H$43:$H286,$T283,$N$43:$N286,$N287),0)))</f>
        <v>0</v>
      </c>
      <c r="DJ287" s="100">
        <f>IF(DJ$8="",0,IF($T281=справочники!$H$9,$T285*SUMIFS(DJ$43:DJ286,$H$43:$H286,$H$72,$N$43:$N286,$N287),IF($T281=справочники!$H$10,$T285*SUMIFS(DJ$43:DJ286,$H$43:$H286,$T283,$N$43:$N286,$N287),0)))</f>
        <v>0</v>
      </c>
      <c r="DK287" s="100">
        <f>IF(DK$8="",0,IF($T281=справочники!$H$9,$T285*SUMIFS(DK$43:DK286,$H$43:$H286,$H$72,$N$43:$N286,$N287),IF($T281=справочники!$H$10,$T285*SUMIFS(DK$43:DK286,$H$43:$H286,$T283,$N$43:$N286,$N287),0)))</f>
        <v>0</v>
      </c>
      <c r="DL287" s="100">
        <f>IF(DL$8="",0,IF($T281=справочники!$H$9,$T285*SUMIFS(DL$43:DL286,$H$43:$H286,$H$72,$N$43:$N286,$N287),IF($T281=справочники!$H$10,$T285*SUMIFS(DL$43:DL286,$H$43:$H286,$T283,$N$43:$N286,$N287),0)))</f>
        <v>0</v>
      </c>
      <c r="DM287" s="100">
        <f>IF(DM$8="",0,IF($T281=справочники!$H$9,$T285*SUMIFS(DM$43:DM286,$H$43:$H286,$H$72,$N$43:$N286,$N287),IF($T281=справочники!$H$10,$T285*SUMIFS(DM$43:DM286,$H$43:$H286,$T283,$N$43:$N286,$N287),0)))</f>
        <v>0</v>
      </c>
      <c r="DN287" s="100">
        <f>IF(DN$8="",0,IF($T281=справочники!$H$9,$T285*SUMIFS(DN$43:DN286,$H$43:$H286,$H$72,$N$43:$N286,$N287),IF($T281=справочники!$H$10,$T285*SUMIFS(DN$43:DN286,$H$43:$H286,$T283,$N$43:$N286,$N287),0)))</f>
        <v>0</v>
      </c>
      <c r="DO287" s="100">
        <f>IF(DO$8="",0,IF($T281=справочники!$H$9,$T285*SUMIFS(DO$43:DO286,$H$43:$H286,$H$72,$N$43:$N286,$N287),IF($T281=справочники!$H$10,$T285*SUMIFS(DO$43:DO286,$H$43:$H286,$T283,$N$43:$N286,$N287),0)))</f>
        <v>0</v>
      </c>
      <c r="DP287" s="100">
        <f>IF(DP$8="",0,IF($T281=справочники!$H$9,$T285*SUMIFS(DP$43:DP286,$H$43:$H286,$H$72,$N$43:$N286,$N287),IF($T281=справочники!$H$10,$T285*SUMIFS(DP$43:DP286,$H$43:$H286,$T283,$N$43:$N286,$N287),0)))</f>
        <v>0</v>
      </c>
      <c r="DQ287" s="100">
        <f>IF(DQ$8="",0,IF($T281=справочники!$H$9,$T285*SUMIFS(DQ$43:DQ286,$H$43:$H286,$H$72,$N$43:$N286,$N287),IF($T281=справочники!$H$10,$T285*SUMIFS(DQ$43:DQ286,$H$43:$H286,$T283,$N$43:$N286,$N287),0)))</f>
        <v>0</v>
      </c>
      <c r="DR287" s="100">
        <f>IF(DR$8="",0,IF($T281=справочники!$H$9,$T285*SUMIFS(DR$43:DR286,$H$43:$H286,$H$72,$N$43:$N286,$N287),IF($T281=справочники!$H$10,$T285*SUMIFS(DR$43:DR286,$H$43:$H286,$T283,$N$43:$N286,$N287),0)))</f>
        <v>0</v>
      </c>
      <c r="DS287" s="100">
        <f>IF(DS$8="",0,IF($T281=справочники!$H$9,$T285*SUMIFS(DS$43:DS286,$H$43:$H286,$H$72,$N$43:$N286,$N287),IF($T281=справочники!$H$10,$T285*SUMIFS(DS$43:DS286,$H$43:$H286,$T283,$N$43:$N286,$N287),0)))</f>
        <v>0</v>
      </c>
      <c r="DT287" s="100">
        <f>IF(DT$8="",0,IF($T281=справочники!$H$9,$T285*SUMIFS(DT$43:DT286,$H$43:$H286,$H$72,$N$43:$N286,$N287),IF($T281=справочники!$H$10,$T285*SUMIFS(DT$43:DT286,$H$43:$H286,$T283,$N$43:$N286,$N287),0)))</f>
        <v>0</v>
      </c>
      <c r="DU287" s="100">
        <f>IF(DU$8="",0,IF($T281=справочники!$H$9,$T285*SUMIFS(DU$43:DU286,$H$43:$H286,$H$72,$N$43:$N286,$N287),IF($T281=справочники!$H$10,$T285*SUMIFS(DU$43:DU286,$H$43:$H286,$T283,$N$43:$N286,$N287),0)))</f>
        <v>0</v>
      </c>
      <c r="DV287" s="100">
        <f>IF(DV$8="",0,IF($T281=справочники!$H$9,$T285*SUMIFS(DV$43:DV286,$H$43:$H286,$H$72,$N$43:$N286,$N287),IF($T281=справочники!$H$10,$T285*SUMIFS(DV$43:DV286,$H$43:$H286,$T283,$N$43:$N286,$N287),0)))</f>
        <v>0</v>
      </c>
      <c r="DW287" s="100">
        <f>IF(DW$8="",0,IF($T281=справочники!$H$9,$T285*SUMIFS(DW$43:DW286,$H$43:$H286,$H$72,$N$43:$N286,$N287),IF($T281=справочники!$H$10,$T285*SUMIFS(DW$43:DW286,$H$43:$H286,$T283,$N$43:$N286,$N287),0)))</f>
        <v>0</v>
      </c>
      <c r="DX287" s="100">
        <f>IF(DX$8="",0,IF($T281=справочники!$H$9,$T285*SUMIFS(DX$43:DX286,$H$43:$H286,$H$72,$N$43:$N286,$N287),IF($T281=справочники!$H$10,$T285*SUMIFS(DX$43:DX286,$H$43:$H286,$T283,$N$43:$N286,$N287),0)))</f>
        <v>0</v>
      </c>
      <c r="DY287" s="100">
        <f>IF(DY$8="",0,IF($T281=справочники!$H$9,$T285*SUMIFS(DY$43:DY286,$H$43:$H286,$H$72,$N$43:$N286,$N287),IF($T281=справочники!$H$10,$T285*SUMIFS(DY$43:DY286,$H$43:$H286,$T283,$N$43:$N286,$N287),0)))</f>
        <v>0</v>
      </c>
      <c r="DZ287" s="100">
        <f>IF(DZ$8="",0,IF($T281=справочники!$H$9,$T285*SUMIFS(DZ$43:DZ286,$H$43:$H286,$H$72,$N$43:$N286,$N287),IF($T281=справочники!$H$10,$T285*SUMIFS(DZ$43:DZ286,$H$43:$H286,$T283,$N$43:$N286,$N287),0)))</f>
        <v>0</v>
      </c>
      <c r="EA287" s="100">
        <f>IF(EA$8="",0,IF($T281=справочники!$H$9,$T285*SUMIFS(EA$43:EA286,$H$43:$H286,$H$72,$N$43:$N286,$N287),IF($T281=справочники!$H$10,$T285*SUMIFS(EA$43:EA286,$H$43:$H286,$T283,$N$43:$N286,$N287),0)))</f>
        <v>0</v>
      </c>
      <c r="EB287" s="100">
        <f>IF(EB$8="",0,IF($T281=справочники!$H$9,$T285*SUMIFS(EB$43:EB286,$H$43:$H286,$H$72,$N$43:$N286,$N287),IF($T281=справочники!$H$10,$T285*SUMIFS(EB$43:EB286,$H$43:$H286,$T283,$N$43:$N286,$N287),0)))</f>
        <v>0</v>
      </c>
      <c r="EC287" s="100">
        <f>IF(EC$8="",0,IF($T281=справочники!$H$9,$T285*SUMIFS(EC$43:EC286,$H$43:$H286,$H$72,$N$43:$N286,$N287),IF($T281=справочники!$H$10,$T285*SUMIFS(EC$43:EC286,$H$43:$H286,$T283,$N$43:$N286,$N287),0)))</f>
        <v>0</v>
      </c>
      <c r="ED287" s="100">
        <f>IF(ED$8="",0,IF($T281=справочники!$H$9,$T285*SUMIFS(ED$43:ED286,$H$43:$H286,$H$72,$N$43:$N286,$N287),IF($T281=справочники!$H$10,$T285*SUMIFS(ED$43:ED286,$H$43:$H286,$T283,$N$43:$N286,$N287),0)))</f>
        <v>0</v>
      </c>
      <c r="EE287" s="100">
        <f>IF(EE$8="",0,IF($T281=справочники!$H$9,$T285*SUMIFS(EE$43:EE286,$H$43:$H286,$H$72,$N$43:$N286,$N287),IF($T281=справочники!$H$10,$T285*SUMIFS(EE$43:EE286,$H$43:$H286,$T283,$N$43:$N286,$N287),0)))</f>
        <v>0</v>
      </c>
      <c r="EF287" s="100">
        <f>IF(EF$8="",0,IF($T281=справочники!$H$9,$T285*SUMIFS(EF$43:EF286,$H$43:$H286,$H$72,$N$43:$N286,$N287),IF($T281=справочники!$H$10,$T285*SUMIFS(EF$43:EF286,$H$43:$H286,$T283,$N$43:$N286,$N287),0)))</f>
        <v>0</v>
      </c>
      <c r="EG287" s="100">
        <f>IF(EG$8="",0,IF($T281=справочники!$H$9,$T285*SUMIFS(EG$43:EG286,$H$43:$H286,$H$72,$N$43:$N286,$N287),IF($T281=справочники!$H$10,$T285*SUMIFS(EG$43:EG286,$H$43:$H286,$T283,$N$43:$N286,$N287),0)))</f>
        <v>0</v>
      </c>
      <c r="EH287" s="100">
        <f>IF(EH$8="",0,IF($T281=справочники!$H$9,$T285*SUMIFS(EH$43:EH286,$H$43:$H286,$H$72,$N$43:$N286,$N287),IF($T281=справочники!$H$10,$T285*SUMIFS(EH$43:EH286,$H$43:$H286,$T283,$N$43:$N286,$N287),0)))</f>
        <v>0</v>
      </c>
      <c r="EI287" s="100">
        <f>IF(EI$8="",0,IF($T281=справочники!$H$9,$T285*SUMIFS(EI$43:EI286,$H$43:$H286,$H$72,$N$43:$N286,$N287),IF($T281=справочники!$H$10,$T285*SUMIFS(EI$43:EI286,$H$43:$H286,$T283,$N$43:$N286,$N287),0)))</f>
        <v>0</v>
      </c>
      <c r="EJ287" s="100">
        <f>IF(EJ$8="",0,IF($T281=справочники!$H$9,$T285*SUMIFS(EJ$43:EJ286,$H$43:$H286,$H$72,$N$43:$N286,$N287),IF($T281=справочники!$H$10,$T285*SUMIFS(EJ$43:EJ286,$H$43:$H286,$T283,$N$43:$N286,$N287),0)))</f>
        <v>0</v>
      </c>
      <c r="EK287" s="100">
        <f>IF(EK$8="",0,IF($T281=справочники!$H$9,$T285*SUMIFS(EK$43:EK286,$H$43:$H286,$H$72,$N$43:$N286,$N287),IF($T281=справочники!$H$10,$T285*SUMIFS(EK$43:EK286,$H$43:$H286,$T283,$N$43:$N286,$N287),0)))</f>
        <v>0</v>
      </c>
      <c r="EL287" s="100">
        <f>IF(EL$8="",0,IF($T281=справочники!$H$9,$T285*SUMIFS(EL$43:EL286,$H$43:$H286,$H$72,$N$43:$N286,$N287),IF($T281=справочники!$H$10,$T285*SUMIFS(EL$43:EL286,$H$43:$H286,$T283,$N$43:$N286,$N287),0)))</f>
        <v>0</v>
      </c>
      <c r="EM287" s="100">
        <f>IF(EM$8="",0,IF($T281=справочники!$H$9,$T285*SUMIFS(EM$43:EM286,$H$43:$H286,$H$72,$N$43:$N286,$N287),IF($T281=справочники!$H$10,$T285*SUMIFS(EM$43:EM286,$H$43:$H286,$T283,$N$43:$N286,$N287),0)))</f>
        <v>0</v>
      </c>
      <c r="EN287" s="100">
        <f>IF(EN$8="",0,IF($T281=справочники!$H$9,$T285*SUMIFS(EN$43:EN286,$H$43:$H286,$H$72,$N$43:$N286,$N287),IF($T281=справочники!$H$10,$T285*SUMIFS(EN$43:EN286,$H$43:$H286,$T283,$N$43:$N286,$N287),0)))</f>
        <v>0</v>
      </c>
      <c r="EO287" s="100">
        <f>IF(EO$8="",0,IF($T281=справочники!$H$9,$T285*SUMIFS(EO$43:EO286,$H$43:$H286,$H$72,$N$43:$N286,$N287),IF($T281=справочники!$H$10,$T285*SUMIFS(EO$43:EO286,$H$43:$H286,$T283,$N$43:$N286,$N287),0)))</f>
        <v>0</v>
      </c>
      <c r="EP287" s="100">
        <f>IF(EP$8="",0,IF($T281=справочники!$H$9,$T285*SUMIFS(EP$43:EP286,$H$43:$H286,$H$72,$N$43:$N286,$N287),IF($T281=справочники!$H$10,$T285*SUMIFS(EP$43:EP286,$H$43:$H286,$T283,$N$43:$N286,$N287),0)))</f>
        <v>0</v>
      </c>
      <c r="EQ287" s="100">
        <f>IF(EQ$8="",0,IF($T281=справочники!$H$9,$T285*SUMIFS(EQ$43:EQ286,$H$43:$H286,$H$72,$N$43:$N286,$N287),IF($T281=справочники!$H$10,$T285*SUMIFS(EQ$43:EQ286,$H$43:$H286,$T283,$N$43:$N286,$N287),0)))</f>
        <v>0</v>
      </c>
      <c r="ER287" s="100">
        <f>IF(ER$8="",0,IF($T281=справочники!$H$9,$T285*SUMIFS(ER$43:ER286,$H$43:$H286,$H$72,$N$43:$N286,$N287),IF($T281=справочники!$H$10,$T285*SUMIFS(ER$43:ER286,$H$43:$H286,$T283,$N$43:$N286,$N287),0)))</f>
        <v>0</v>
      </c>
      <c r="ES287" s="100">
        <f>IF(ES$8="",0,IF($T281=справочники!$H$9,$T285*SUMIFS(ES$43:ES286,$H$43:$H286,$H$72,$N$43:$N286,$N287),IF($T281=справочники!$H$10,$T285*SUMIFS(ES$43:ES286,$H$43:$H286,$T283,$N$43:$N286,$N287),0)))</f>
        <v>0</v>
      </c>
      <c r="ET287" s="100">
        <f>IF(ET$8="",0,IF($T281=справочники!$H$9,$T285*SUMIFS(ET$43:ET286,$H$43:$H286,$H$72,$N$43:$N286,$N287),IF($T281=справочники!$H$10,$T285*SUMIFS(ET$43:ET286,$H$43:$H286,$T283,$N$43:$N286,$N287),0)))</f>
        <v>0</v>
      </c>
      <c r="EU287" s="100">
        <f>IF(EU$8="",0,IF($T281=справочники!$H$9,$T285*SUMIFS(EU$43:EU286,$H$43:$H286,$H$72,$N$43:$N286,$N287),IF($T281=справочники!$H$10,$T285*SUMIFS(EU$43:EU286,$H$43:$H286,$T283,$N$43:$N286,$N287),0)))</f>
        <v>0</v>
      </c>
      <c r="EV287" s="100">
        <f>IF(EV$8="",0,IF($T281=справочники!$H$9,$T285*SUMIFS(EV$43:EV286,$H$43:$H286,$H$72,$N$43:$N286,$N287),IF($T281=справочники!$H$10,$T285*SUMIFS(EV$43:EV286,$H$43:$H286,$T283,$N$43:$N286,$N287),0)))</f>
        <v>0</v>
      </c>
      <c r="EW287" s="100">
        <f>IF(EW$8="",0,IF($T281=справочники!$H$9,$T285*SUMIFS(EW$43:EW286,$H$43:$H286,$H$72,$N$43:$N286,$N287),IF($T281=справочники!$H$10,$T285*SUMIFS(EW$43:EW286,$H$43:$H286,$T283,$N$43:$N286,$N287),0)))</f>
        <v>0</v>
      </c>
      <c r="EX287" s="100">
        <f>IF(EX$8="",0,IF($T281=справочники!$H$9,$T285*SUMIFS(EX$43:EX286,$H$43:$H286,$H$72,$N$43:$N286,$N287),IF($T281=справочники!$H$10,$T285*SUMIFS(EX$43:EX286,$H$43:$H286,$T283,$N$43:$N286,$N287),0)))</f>
        <v>0</v>
      </c>
      <c r="EY287" s="100">
        <f>IF(EY$8="",0,IF($T281=справочники!$H$9,$T285*SUMIFS(EY$43:EY286,$H$43:$H286,$H$72,$N$43:$N286,$N287),IF($T281=справочники!$H$10,$T285*SUMIFS(EY$43:EY286,$H$43:$H286,$T283,$N$43:$N286,$N287),0)))</f>
        <v>0</v>
      </c>
      <c r="EZ287" s="100">
        <f>IF(EZ$8="",0,IF($T281=справочники!$H$9,$T285*SUMIFS(EZ$43:EZ286,$H$43:$H286,$H$72,$N$43:$N286,$N287),IF($T281=справочники!$H$10,$T285*SUMIFS(EZ$43:EZ286,$H$43:$H286,$T283,$N$43:$N286,$N287),0)))</f>
        <v>0</v>
      </c>
      <c r="FA287" s="100">
        <f>IF(FA$8="",0,IF($T281=справочники!$H$9,$T285*SUMIFS(FA$43:FA286,$H$43:$H286,$H$72,$N$43:$N286,$N287),IF($T281=справочники!$H$10,$T285*SUMIFS(FA$43:FA286,$H$43:$H286,$T283,$N$43:$N286,$N287),0)))</f>
        <v>0</v>
      </c>
      <c r="FB287" s="100">
        <f>IF(FB$8="",0,IF($T281=справочники!$H$9,$T285*SUMIFS(FB$43:FB286,$H$43:$H286,$H$72,$N$43:$N286,$N287),IF($T281=справочники!$H$10,$T285*SUMIFS(FB$43:FB286,$H$43:$H286,$T283,$N$43:$N286,$N287),0)))</f>
        <v>0</v>
      </c>
      <c r="FC287" s="100">
        <f>IF(FC$8="",0,IF($T281=справочники!$H$9,$T285*SUMIFS(FC$43:FC286,$H$43:$H286,$H$72,$N$43:$N286,$N287),IF($T281=справочники!$H$10,$T285*SUMIFS(FC$43:FC286,$H$43:$H286,$T283,$N$43:$N286,$N287),0)))</f>
        <v>0</v>
      </c>
      <c r="FD287" s="100">
        <f>IF(FD$8="",0,IF($T281=справочники!$H$9,$T285*SUMIFS(FD$43:FD286,$H$43:$H286,$H$72,$N$43:$N286,$N287),IF($T281=справочники!$H$10,$T285*SUMIFS(FD$43:FD286,$H$43:$H286,$T283,$N$43:$N286,$N287),0)))</f>
        <v>0</v>
      </c>
      <c r="FE287" s="100">
        <f>IF(FE$8="",0,IF($T281=справочники!$H$9,$T285*SUMIFS(FE$43:FE286,$H$43:$H286,$H$72,$N$43:$N286,$N287),IF($T281=справочники!$H$10,$T285*SUMIFS(FE$43:FE286,$H$43:$H286,$T283,$N$43:$N286,$N287),0)))</f>
        <v>0</v>
      </c>
      <c r="FF287" s="100">
        <f>IF(FF$8="",0,IF($T281=справочники!$H$9,$T285*SUMIFS(FF$43:FF286,$H$43:$H286,$H$72,$N$43:$N286,$N287),IF($T281=справочники!$H$10,$T285*SUMIFS(FF$43:FF286,$H$43:$H286,$T283,$N$43:$N286,$N287),0)))</f>
        <v>0</v>
      </c>
      <c r="FG287" s="100">
        <f>IF(FG$8="",0,IF($T281=справочники!$H$9,$T285*SUMIFS(FG$43:FG286,$H$43:$H286,$H$72,$N$43:$N286,$N287),IF($T281=справочники!$H$10,$T285*SUMIFS(FG$43:FG286,$H$43:$H286,$T283,$N$43:$N286,$N287),0)))</f>
        <v>0</v>
      </c>
      <c r="FH287" s="100">
        <f>IF(FH$8="",0,IF($T281=справочники!$H$9,$T285*SUMIFS(FH$43:FH286,$H$43:$H286,$H$72,$N$43:$N286,$N287),IF($T281=справочники!$H$10,$T285*SUMIFS(FH$43:FH286,$H$43:$H286,$T283,$N$43:$N286,$N287),0)))</f>
        <v>0</v>
      </c>
      <c r="FI287" s="100">
        <f>IF(FI$8="",0,IF($T281=справочники!$H$9,$T285*SUMIFS(FI$43:FI286,$H$43:$H286,$H$72,$N$43:$N286,$N287),IF($T281=справочники!$H$10,$T285*SUMIFS(FI$43:FI286,$H$43:$H286,$T283,$N$43:$N286,$N287),0)))</f>
        <v>0</v>
      </c>
      <c r="FJ287" s="100">
        <f>IF(FJ$8="",0,IF($T281=справочники!$H$9,$T285*SUMIFS(FJ$43:FJ286,$H$43:$H286,$H$72,$N$43:$N286,$N287),IF($T281=справочники!$H$10,$T285*SUMIFS(FJ$43:FJ286,$H$43:$H286,$T283,$N$43:$N286,$N287),0)))</f>
        <v>0</v>
      </c>
      <c r="FK287" s="100">
        <f>IF(FK$8="",0,IF($T281=справочники!$H$9,$T285*SUMIFS(FK$43:FK286,$H$43:$H286,$H$72,$N$43:$N286,$N287),IF($T281=справочники!$H$10,$T285*SUMIFS(FK$43:FK286,$H$43:$H286,$T283,$N$43:$N286,$N287),0)))</f>
        <v>0</v>
      </c>
      <c r="FL287" s="100">
        <f>IF(FL$8="",0,IF($T281=справочники!$H$9,$T285*SUMIFS(FL$43:FL286,$H$43:$H286,$H$72,$N$43:$N286,$N287),IF($T281=справочники!$H$10,$T285*SUMIFS(FL$43:FL286,$H$43:$H286,$T283,$N$43:$N286,$N287),0)))</f>
        <v>0</v>
      </c>
      <c r="FM287" s="100">
        <f>IF(FM$8="",0,IF($T281=справочники!$H$9,$T285*SUMIFS(FM$43:FM286,$H$43:$H286,$H$72,$N$43:$N286,$N287),IF($T281=справочники!$H$10,$T285*SUMIFS(FM$43:FM286,$H$43:$H286,$T283,$N$43:$N286,$N287),0)))</f>
        <v>0</v>
      </c>
      <c r="FN287" s="100">
        <f>IF(FN$8="",0,IF($T281=справочники!$H$9,$T285*SUMIFS(FN$43:FN286,$H$43:$H286,$H$72,$N$43:$N286,$N287),IF($T281=справочники!$H$10,$T285*SUMIFS(FN$43:FN286,$H$43:$H286,$T283,$N$43:$N286,$N287),0)))</f>
        <v>0</v>
      </c>
      <c r="FO287" s="100">
        <f>IF(FO$8="",0,IF($T281=справочники!$H$9,$T285*SUMIFS(FO$43:FO286,$H$43:$H286,$H$72,$N$43:$N286,$N287),IF($T281=справочники!$H$10,$T285*SUMIFS(FO$43:FO286,$H$43:$H286,$T283,$N$43:$N286,$N287),0)))</f>
        <v>0</v>
      </c>
      <c r="FP287" s="100">
        <f>IF(FP$8="",0,IF($T281=справочники!$H$9,$T285*SUMIFS(FP$43:FP286,$H$43:$H286,$H$72,$N$43:$N286,$N287),IF($T281=справочники!$H$10,$T285*SUMIFS(FP$43:FP286,$H$43:$H286,$T283,$N$43:$N286,$N287),0)))</f>
        <v>0</v>
      </c>
      <c r="FQ287" s="100">
        <f>IF(FQ$8="",0,IF($T281=справочники!$H$9,$T285*SUMIFS(FQ$43:FQ286,$H$43:$H286,$H$72,$N$43:$N286,$N287),IF($T281=справочники!$H$10,$T285*SUMIFS(FQ$43:FQ286,$H$43:$H286,$T283,$N$43:$N286,$N287),0)))</f>
        <v>0</v>
      </c>
      <c r="FR287" s="100">
        <f>IF(FR$8="",0,IF($T281=справочники!$H$9,$T285*SUMIFS(FR$43:FR286,$H$43:$H286,$H$72,$N$43:$N286,$N287),IF($T281=справочники!$H$10,$T285*SUMIFS(FR$43:FR286,$H$43:$H286,$T283,$N$43:$N286,$N287),0)))</f>
        <v>0</v>
      </c>
      <c r="FS287" s="100">
        <f>IF(FS$8="",0,IF($T281=справочники!$H$9,$T285*SUMIFS(FS$43:FS286,$H$43:$H286,$H$72,$N$43:$N286,$N287),IF($T281=справочники!$H$10,$T285*SUMIFS(FS$43:FS286,$H$43:$H286,$T283,$N$43:$N286,$N287),0)))</f>
        <v>0</v>
      </c>
      <c r="FT287" s="100">
        <f>IF(FT$8="",0,IF($T281=справочники!$H$9,$T285*SUMIFS(FT$43:FT286,$H$43:$H286,$H$72,$N$43:$N286,$N287),IF($T281=справочники!$H$10,$T285*SUMIFS(FT$43:FT286,$H$43:$H286,$T283,$N$43:$N286,$N287),0)))</f>
        <v>0</v>
      </c>
      <c r="FU287" s="100">
        <f>IF(FU$8="",0,IF($T281=справочники!$H$9,$T285*SUMIFS(FU$43:FU286,$H$43:$H286,$H$72,$N$43:$N286,$N287),IF($T281=справочники!$H$10,$T285*SUMIFS(FU$43:FU286,$H$43:$H286,$T283,$N$43:$N286,$N287),0)))</f>
        <v>0</v>
      </c>
      <c r="FV287" s="100">
        <f>IF(FV$8="",0,IF($T281=справочники!$H$9,$T285*SUMIFS(FV$43:FV286,$H$43:$H286,$H$72,$N$43:$N286,$N287),IF($T281=справочники!$H$10,$T285*SUMIFS(FV$43:FV286,$H$43:$H286,$T283,$N$43:$N286,$N287),0)))</f>
        <v>0</v>
      </c>
      <c r="FW287" s="100">
        <f>IF(FW$8="",0,IF($T281=справочники!$H$9,$T285*SUMIFS(FW$43:FW286,$H$43:$H286,$H$72,$N$43:$N286,$N287),IF($T281=справочники!$H$10,$T285*SUMIFS(FW$43:FW286,$H$43:$H286,$T283,$N$43:$N286,$N287),0)))</f>
        <v>0</v>
      </c>
      <c r="FX287" s="100">
        <f>IF(FX$8="",0,IF($T281=справочники!$H$9,$T285*SUMIFS(FX$43:FX286,$H$43:$H286,$H$72,$N$43:$N286,$N287),IF($T281=справочники!$H$10,$T285*SUMIFS(FX$43:FX286,$H$43:$H286,$T283,$N$43:$N286,$N287),0)))</f>
        <v>0</v>
      </c>
      <c r="FY287" s="100">
        <f>IF(FY$8="",0,IF($T281=справочники!$H$9,$T285*SUMIFS(FY$43:FY286,$H$43:$H286,$H$72,$N$43:$N286,$N287),IF($T281=справочники!$H$10,$T285*SUMIFS(FY$43:FY286,$H$43:$H286,$T283,$N$43:$N286,$N287),0)))</f>
        <v>0</v>
      </c>
      <c r="FZ287" s="100">
        <f>IF(FZ$8="",0,IF($T281=справочники!$H$9,$T285*SUMIFS(FZ$43:FZ286,$H$43:$H286,$H$72,$N$43:$N286,$N287),IF($T281=справочники!$H$10,$T285*SUMIFS(FZ$43:FZ286,$H$43:$H286,$T283,$N$43:$N286,$N287),0)))</f>
        <v>0</v>
      </c>
      <c r="GA287" s="100">
        <f>IF(GA$8="",0,IF($T281=справочники!$H$9,$T285*SUMIFS(GA$43:GA286,$H$43:$H286,$H$72,$N$43:$N286,$N287),IF($T281=справочники!$H$10,$T285*SUMIFS(GA$43:GA286,$H$43:$H286,$T283,$N$43:$N286,$N287),0)))</f>
        <v>0</v>
      </c>
      <c r="GB287" s="100">
        <f>IF(GB$8="",0,IF($T281=справочники!$H$9,$T285*SUMIFS(GB$43:GB286,$H$43:$H286,$H$72,$N$43:$N286,$N287),IF($T281=справочники!$H$10,$T285*SUMIFS(GB$43:GB286,$H$43:$H286,$T283,$N$43:$N286,$N287),0)))</f>
        <v>0</v>
      </c>
      <c r="GC287" s="100">
        <f>IF(GC$8="",0,IF($T281=справочники!$H$9,$T285*SUMIFS(GC$43:GC286,$H$43:$H286,$H$72,$N$43:$N286,$N287),IF($T281=справочники!$H$10,$T285*SUMIFS(GC$43:GC286,$H$43:$H286,$T283,$N$43:$N286,$N287),0)))</f>
        <v>0</v>
      </c>
      <c r="GD287" s="100">
        <f>IF(GD$8="",0,IF($T281=справочники!$H$9,$T285*SUMIFS(GD$43:GD286,$H$43:$H286,$H$72,$N$43:$N286,$N287),IF($T281=справочники!$H$10,$T285*SUMIFS(GD$43:GD286,$H$43:$H286,$T283,$N$43:$N286,$N287),0)))</f>
        <v>0</v>
      </c>
      <c r="GE287" s="100">
        <f>IF(GE$8="",0,IF($T281=справочники!$H$9,$T285*SUMIFS(GE$43:GE286,$H$43:$H286,$H$72,$N$43:$N286,$N287),IF($T281=справочники!$H$10,$T285*SUMIFS(GE$43:GE286,$H$43:$H286,$T283,$N$43:$N286,$N287),0)))</f>
        <v>0</v>
      </c>
      <c r="GF287" s="100">
        <f>IF(GF$8="",0,IF($T281=справочники!$H$9,$T285*SUMIFS(GF$43:GF286,$H$43:$H286,$H$72,$N$43:$N286,$N287),IF($T281=справочники!$H$10,$T285*SUMIFS(GF$43:GF286,$H$43:$H286,$T283,$N$43:$N286,$N287),0)))</f>
        <v>0</v>
      </c>
      <c r="GG287" s="100">
        <f>IF(GG$8="",0,IF($T281=справочники!$H$9,$T285*SUMIFS(GG$43:GG286,$H$43:$H286,$H$72,$N$43:$N286,$N287),IF($T281=справочники!$H$10,$T285*SUMIFS(GG$43:GG286,$H$43:$H286,$T283,$N$43:$N286,$N287),0)))</f>
        <v>0</v>
      </c>
      <c r="GH287" s="100">
        <f>IF(GH$8="",0,IF($T281=справочники!$H$9,$T285*SUMIFS(GH$43:GH286,$H$43:$H286,$H$72,$N$43:$N286,$N287),IF($T281=справочники!$H$10,$T285*SUMIFS(GH$43:GH286,$H$43:$H286,$T283,$N$43:$N286,$N287),0)))</f>
        <v>0</v>
      </c>
      <c r="GI287" s="100">
        <f>IF(GI$8="",0,IF($T281=справочники!$H$9,$T285*SUMIFS(GI$43:GI286,$H$43:$H286,$H$72,$N$43:$N286,$N287),IF($T281=справочники!$H$10,$T285*SUMIFS(GI$43:GI286,$H$43:$H286,$T283,$N$43:$N286,$N287),0)))</f>
        <v>0</v>
      </c>
      <c r="GJ287" s="100">
        <f>IF(GJ$8="",0,IF($T281=справочники!$H$9,$T285*SUMIFS(GJ$43:GJ286,$H$43:$H286,$H$72,$N$43:$N286,$N287),IF($T281=справочники!$H$10,$T285*SUMIFS(GJ$43:GJ286,$H$43:$H286,$T283,$N$43:$N286,$N287),0)))</f>
        <v>0</v>
      </c>
      <c r="GK287" s="100">
        <f>IF(GK$8="",0,IF($T281=справочники!$H$9,$T285*SUMIFS(GK$43:GK286,$H$43:$H286,$H$72,$N$43:$N286,$N287),IF($T281=справочники!$H$10,$T285*SUMIFS(GK$43:GK286,$H$43:$H286,$T283,$N$43:$N286,$N287),0)))</f>
        <v>0</v>
      </c>
      <c r="GL287" s="100">
        <f>IF(GL$8="",0,IF($T281=справочники!$H$9,$T285*SUMIFS(GL$43:GL286,$H$43:$H286,$H$72,$N$43:$N286,$N287),IF($T281=справочники!$H$10,$T285*SUMIFS(GL$43:GL286,$H$43:$H286,$T283,$N$43:$N286,$N287),0)))</f>
        <v>0</v>
      </c>
      <c r="GM287" s="100">
        <f>IF(GM$8="",0,IF($T281=справочники!$H$9,$T285*SUMIFS(GM$43:GM286,$H$43:$H286,$H$72,$N$43:$N286,$N287),IF($T281=справочники!$H$10,$T285*SUMIFS(GM$43:GM286,$H$43:$H286,$T283,$N$43:$N286,$N287),0)))</f>
        <v>0</v>
      </c>
      <c r="GN287" s="100">
        <f>IF(GN$8="",0,IF($T281=справочники!$H$9,$T285*SUMIFS(GN$43:GN286,$H$43:$H286,$H$72,$N$43:$N286,$N287),IF($T281=справочники!$H$10,$T285*SUMIFS(GN$43:GN286,$H$43:$H286,$T283,$N$43:$N286,$N287),0)))</f>
        <v>0</v>
      </c>
      <c r="GO287" s="100">
        <f>IF(GO$8="",0,IF($T281=справочники!$H$9,$T285*SUMIFS(GO$43:GO286,$H$43:$H286,$H$72,$N$43:$N286,$N287),IF($T281=справочники!$H$10,$T285*SUMIFS(GO$43:GO286,$H$43:$H286,$T283,$N$43:$N286,$N287),0)))</f>
        <v>0</v>
      </c>
      <c r="GP287" s="100">
        <f>IF(GP$8="",0,IF($T281=справочники!$H$9,$T285*SUMIFS(GP$43:GP286,$H$43:$H286,$H$72,$N$43:$N286,$N287),IF($T281=справочники!$H$10,$T285*SUMIFS(GP$43:GP286,$H$43:$H286,$T283,$N$43:$N286,$N287),0)))</f>
        <v>0</v>
      </c>
      <c r="GQ287" s="100">
        <f>IF(GQ$8="",0,IF($T281=справочники!$H$9,$T285*SUMIFS(GQ$43:GQ286,$H$43:$H286,$H$72,$N$43:$N286,$N287),IF($T281=справочники!$H$10,$T285*SUMIFS(GQ$43:GQ286,$H$43:$H286,$T283,$N$43:$N286,$N287),0)))</f>
        <v>0</v>
      </c>
      <c r="GR287" s="100">
        <f>IF(GR$8="",0,IF($T281=справочники!$H$9,$T285*SUMIFS(GR$43:GR286,$H$43:$H286,$H$72,$N$43:$N286,$N287),IF($T281=справочники!$H$10,$T285*SUMIFS(GR$43:GR286,$H$43:$H286,$T283,$N$43:$N286,$N287),0)))</f>
        <v>0</v>
      </c>
      <c r="GS287" s="100">
        <f>IF(GS$8="",0,IF($T281=справочники!$H$9,$T285*SUMIFS(GS$43:GS286,$H$43:$H286,$H$72,$N$43:$N286,$N287),IF($T281=справочники!$H$10,$T285*SUMIFS(GS$43:GS286,$H$43:$H286,$T283,$N$43:$N286,$N287),0)))</f>
        <v>0</v>
      </c>
      <c r="GT287" s="100">
        <f>IF(GT$8="",0,IF($T281=справочники!$H$9,$T285*SUMIFS(GT$43:GT286,$H$43:$H286,$H$72,$N$43:$N286,$N287),IF($T281=справочники!$H$10,$T285*SUMIFS(GT$43:GT286,$H$43:$H286,$T283,$N$43:$N286,$N287),0)))</f>
        <v>0</v>
      </c>
      <c r="GU287" s="100">
        <f>IF(GU$8="",0,IF($T281=справочники!$H$9,$T285*SUMIFS(GU$43:GU286,$H$43:$H286,$H$72,$N$43:$N286,$N287),IF($T281=справочники!$H$10,$T285*SUMIFS(GU$43:GU286,$H$43:$H286,$T283,$N$43:$N286,$N287),0)))</f>
        <v>0</v>
      </c>
      <c r="GV287" s="100">
        <f>IF(GV$8="",0,IF($T281=справочники!$H$9,$T285*SUMIFS(GV$43:GV286,$H$43:$H286,$H$72,$N$43:$N286,$N287),IF($T281=справочники!$H$10,$T285*SUMIFS(GV$43:GV286,$H$43:$H286,$T283,$N$43:$N286,$N287),0)))</f>
        <v>0</v>
      </c>
      <c r="GW287" s="100">
        <f>IF(GW$8="",0,IF($T281=справочники!$H$9,$T285*SUMIFS(GW$43:GW286,$H$43:$H286,$H$72,$N$43:$N286,$N287),IF($T281=справочники!$H$10,$T285*SUMIFS(GW$43:GW286,$H$43:$H286,$T283,$N$43:$N286,$N287),0)))</f>
        <v>0</v>
      </c>
      <c r="GX287" s="100">
        <f>IF(GX$8="",0,IF($T281=справочники!$H$9,$T285*SUMIFS(GX$43:GX286,$H$43:$H286,$H$72,$N$43:$N286,$N287),IF($T281=справочники!$H$10,$T285*SUMIFS(GX$43:GX286,$H$43:$H286,$T283,$N$43:$N286,$N287),0)))</f>
        <v>0</v>
      </c>
      <c r="GY287" s="100">
        <f>IF(GY$8="",0,IF($T281=справочники!$H$9,$T285*SUMIFS(GY$43:GY286,$H$43:$H286,$H$72,$N$43:$N286,$N287),IF($T281=справочники!$H$10,$T285*SUMIFS(GY$43:GY286,$H$43:$H286,$T283,$N$43:$N286,$N287),0)))</f>
        <v>0</v>
      </c>
      <c r="GZ287" s="100">
        <f>IF(GZ$8="",0,IF($T281=справочники!$H$9,$T285*SUMIFS(GZ$43:GZ286,$H$43:$H286,$H$72,$N$43:$N286,$N287),IF($T281=справочники!$H$10,$T285*SUMIFS(GZ$43:GZ286,$H$43:$H286,$T283,$N$43:$N286,$N287),0)))</f>
        <v>0</v>
      </c>
      <c r="HA287" s="3"/>
      <c r="HB287" s="3"/>
    </row>
    <row r="288" spans="1:210" ht="4.2" customHeight="1">
      <c r="A288" s="1"/>
      <c r="B288" s="1"/>
      <c r="C288" s="1"/>
      <c r="D288" s="1"/>
      <c r="E288" s="263"/>
      <c r="F288" s="48"/>
      <c r="G288" s="231"/>
      <c r="H288" s="1"/>
      <c r="I288" s="1"/>
      <c r="J288" s="1"/>
      <c r="K288" s="1"/>
      <c r="L288" s="1"/>
      <c r="M288" s="5"/>
      <c r="N288" s="1"/>
      <c r="O288" s="1"/>
      <c r="P288" s="5"/>
      <c r="Q288" s="1"/>
      <c r="R288" s="1"/>
      <c r="S288" s="5"/>
      <c r="T288" s="7"/>
      <c r="U288" s="24"/>
      <c r="V288" s="1"/>
      <c r="W288" s="12"/>
      <c r="X288" s="10"/>
      <c r="Y288" s="46"/>
      <c r="Z288" s="93"/>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c r="CK288" s="94"/>
      <c r="CL288" s="94"/>
      <c r="CM288" s="94"/>
      <c r="CN288" s="94"/>
      <c r="CO288" s="94"/>
      <c r="CP288" s="94"/>
      <c r="CQ288" s="94"/>
      <c r="CR288" s="94"/>
      <c r="CS288" s="94"/>
      <c r="CT288" s="94"/>
      <c r="CU288" s="94"/>
      <c r="CV288" s="94"/>
      <c r="CW288" s="94"/>
      <c r="CX288" s="94"/>
      <c r="CY288" s="94"/>
      <c r="CZ288" s="94"/>
      <c r="DA288" s="94"/>
      <c r="DB288" s="94"/>
      <c r="DC288" s="94"/>
      <c r="DD288" s="94"/>
      <c r="DE288" s="94"/>
      <c r="DF288" s="94"/>
      <c r="DG288" s="94"/>
      <c r="DH288" s="94"/>
      <c r="DI288" s="94"/>
      <c r="DJ288" s="94"/>
      <c r="DK288" s="94"/>
      <c r="DL288" s="94"/>
      <c r="DM288" s="94"/>
      <c r="DN288" s="94"/>
      <c r="DO288" s="94"/>
      <c r="DP288" s="94"/>
      <c r="DQ288" s="94"/>
      <c r="DR288" s="94"/>
      <c r="DS288" s="94"/>
      <c r="DT288" s="94"/>
      <c r="DU288" s="94"/>
      <c r="DV288" s="94"/>
      <c r="DW288" s="94"/>
      <c r="DX288" s="94"/>
      <c r="DY288" s="94"/>
      <c r="DZ288" s="94"/>
      <c r="EA288" s="94"/>
      <c r="EB288" s="94"/>
      <c r="EC288" s="94"/>
      <c r="ED288" s="94"/>
      <c r="EE288" s="94"/>
      <c r="EF288" s="94"/>
      <c r="EG288" s="94"/>
      <c r="EH288" s="94"/>
      <c r="EI288" s="94"/>
      <c r="EJ288" s="94"/>
      <c r="EK288" s="94"/>
      <c r="EL288" s="94"/>
      <c r="EM288" s="94"/>
      <c r="EN288" s="94"/>
      <c r="EO288" s="94"/>
      <c r="EP288" s="94"/>
      <c r="EQ288" s="94"/>
      <c r="ER288" s="94"/>
      <c r="ES288" s="94"/>
      <c r="ET288" s="94"/>
      <c r="EU288" s="94"/>
      <c r="EV288" s="94"/>
      <c r="EW288" s="94"/>
      <c r="EX288" s="94"/>
      <c r="EY288" s="94"/>
      <c r="EZ288" s="94"/>
      <c r="FA288" s="94"/>
      <c r="FB288" s="94"/>
      <c r="FC288" s="94"/>
      <c r="FD288" s="94"/>
      <c r="FE288" s="94"/>
      <c r="FF288" s="94"/>
      <c r="FG288" s="94"/>
      <c r="FH288" s="94"/>
      <c r="FI288" s="94"/>
      <c r="FJ288" s="94"/>
      <c r="FK288" s="94"/>
      <c r="FL288" s="94"/>
      <c r="FM288" s="94"/>
      <c r="FN288" s="94"/>
      <c r="FO288" s="94"/>
      <c r="FP288" s="94"/>
      <c r="FQ288" s="94"/>
      <c r="FR288" s="94"/>
      <c r="FS288" s="94"/>
      <c r="FT288" s="94"/>
      <c r="FU288" s="94"/>
      <c r="FV288" s="94"/>
      <c r="FW288" s="94"/>
      <c r="FX288" s="94"/>
      <c r="FY288" s="94"/>
      <c r="FZ288" s="94"/>
      <c r="GA288" s="94"/>
      <c r="GB288" s="94"/>
      <c r="GC288" s="94"/>
      <c r="GD288" s="94"/>
      <c r="GE288" s="94"/>
      <c r="GF288" s="94"/>
      <c r="GG288" s="94"/>
      <c r="GH288" s="94"/>
      <c r="GI288" s="94"/>
      <c r="GJ288" s="94"/>
      <c r="GK288" s="94"/>
      <c r="GL288" s="94"/>
      <c r="GM288" s="94"/>
      <c r="GN288" s="94"/>
      <c r="GO288" s="94"/>
      <c r="GP288" s="94"/>
      <c r="GQ288" s="94"/>
      <c r="GR288" s="94"/>
      <c r="GS288" s="94"/>
      <c r="GT288" s="94"/>
      <c r="GU288" s="94"/>
      <c r="GV288" s="94"/>
      <c r="GW288" s="94"/>
      <c r="GX288" s="94"/>
      <c r="GY288" s="94"/>
      <c r="GZ288" s="94"/>
      <c r="HA288" s="1"/>
      <c r="HB288" s="1"/>
    </row>
    <row r="289" spans="1:210" s="239" customFormat="1" ht="10.199999999999999">
      <c r="A289" s="228"/>
      <c r="B289" s="245" t="s">
        <v>157</v>
      </c>
      <c r="C289" s="230"/>
      <c r="D289" s="229"/>
      <c r="E289" s="270"/>
      <c r="F289" s="116"/>
      <c r="G289" s="231" t="s">
        <v>6</v>
      </c>
      <c r="H289" s="228"/>
      <c r="I289" s="228" t="s">
        <v>155</v>
      </c>
      <c r="J289" s="228"/>
      <c r="K289" s="228"/>
      <c r="L289" s="228"/>
      <c r="M289" s="231"/>
      <c r="N289" s="228"/>
      <c r="O289" s="228"/>
      <c r="P289" s="231"/>
      <c r="Q289" s="228" t="s">
        <v>41</v>
      </c>
      <c r="R289" s="228"/>
      <c r="S289" s="231" t="s">
        <v>6</v>
      </c>
      <c r="T289" s="309"/>
      <c r="U289" s="228"/>
      <c r="V289" s="228"/>
      <c r="W289" s="235"/>
      <c r="X289" s="236"/>
      <c r="Y289" s="247"/>
      <c r="Z289" s="248"/>
      <c r="AA289" s="249"/>
      <c r="AB289" s="249"/>
      <c r="AC289" s="249"/>
      <c r="AD289" s="249"/>
      <c r="AE289" s="249"/>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c r="DM289" s="249"/>
      <c r="DN289" s="249"/>
      <c r="DO289" s="249"/>
      <c r="DP289" s="249"/>
      <c r="DQ289" s="249"/>
      <c r="DR289" s="249"/>
      <c r="DS289" s="249"/>
      <c r="DT289" s="249"/>
      <c r="DU289" s="249"/>
      <c r="DV289" s="249"/>
      <c r="DW289" s="249"/>
      <c r="DX289" s="249"/>
      <c r="DY289" s="249"/>
      <c r="DZ289" s="249"/>
      <c r="EA289" s="249"/>
      <c r="EB289" s="249"/>
      <c r="EC289" s="249"/>
      <c r="ED289" s="249"/>
      <c r="EE289" s="249"/>
      <c r="EF289" s="249"/>
      <c r="EG289" s="249"/>
      <c r="EH289" s="249"/>
      <c r="EI289" s="249"/>
      <c r="EJ289" s="249"/>
      <c r="EK289" s="249"/>
      <c r="EL289" s="249"/>
      <c r="EM289" s="249"/>
      <c r="EN289" s="249"/>
      <c r="EO289" s="249"/>
      <c r="EP289" s="249"/>
      <c r="EQ289" s="249"/>
      <c r="ER289" s="249"/>
      <c r="ES289" s="249"/>
      <c r="ET289" s="249"/>
      <c r="EU289" s="249"/>
      <c r="EV289" s="249"/>
      <c r="EW289" s="249"/>
      <c r="EX289" s="249"/>
      <c r="EY289" s="249"/>
      <c r="EZ289" s="249"/>
      <c r="FA289" s="249"/>
      <c r="FB289" s="249"/>
      <c r="FC289" s="249"/>
      <c r="FD289" s="249"/>
      <c r="FE289" s="249"/>
      <c r="FF289" s="249"/>
      <c r="FG289" s="249"/>
      <c r="FH289" s="249"/>
      <c r="FI289" s="249"/>
      <c r="FJ289" s="249"/>
      <c r="FK289" s="249"/>
      <c r="FL289" s="249"/>
      <c r="FM289" s="249"/>
      <c r="FN289" s="249"/>
      <c r="FO289" s="249"/>
      <c r="FP289" s="249"/>
      <c r="FQ289" s="249"/>
      <c r="FR289" s="249"/>
      <c r="FS289" s="249"/>
      <c r="FT289" s="249"/>
      <c r="FU289" s="249"/>
      <c r="FV289" s="249"/>
      <c r="FW289" s="249"/>
      <c r="FX289" s="249"/>
      <c r="FY289" s="249"/>
      <c r="FZ289" s="249"/>
      <c r="GA289" s="249"/>
      <c r="GB289" s="249"/>
      <c r="GC289" s="249"/>
      <c r="GD289" s="249"/>
      <c r="GE289" s="249"/>
      <c r="GF289" s="249"/>
      <c r="GG289" s="249"/>
      <c r="GH289" s="249"/>
      <c r="GI289" s="249"/>
      <c r="GJ289" s="249"/>
      <c r="GK289" s="249"/>
      <c r="GL289" s="249"/>
      <c r="GM289" s="249"/>
      <c r="GN289" s="249"/>
      <c r="GO289" s="249"/>
      <c r="GP289" s="249"/>
      <c r="GQ289" s="249"/>
      <c r="GR289" s="249"/>
      <c r="GS289" s="249"/>
      <c r="GT289" s="249"/>
      <c r="GU289" s="249"/>
      <c r="GV289" s="249"/>
      <c r="GW289" s="249"/>
      <c r="GX289" s="249"/>
      <c r="GY289" s="249"/>
      <c r="GZ289" s="249"/>
      <c r="HA289" s="228"/>
      <c r="HB289" s="228"/>
    </row>
    <row r="290" spans="1:210" ht="4.2" customHeight="1">
      <c r="A290" s="1"/>
      <c r="B290" s="1"/>
      <c r="C290" s="1"/>
      <c r="D290" s="1"/>
      <c r="E290" s="263"/>
      <c r="F290" s="48"/>
      <c r="G290" s="231"/>
      <c r="H290" s="1"/>
      <c r="I290" s="1"/>
      <c r="J290" s="1"/>
      <c r="K290" s="1"/>
      <c r="L290" s="1"/>
      <c r="M290" s="5"/>
      <c r="N290" s="1"/>
      <c r="O290" s="1"/>
      <c r="P290" s="5"/>
      <c r="Q290" s="1"/>
      <c r="R290" s="1"/>
      <c r="S290" s="5"/>
      <c r="T290" s="7"/>
      <c r="U290" s="24"/>
      <c r="V290" s="1"/>
      <c r="W290" s="12"/>
      <c r="X290" s="10"/>
      <c r="Y290" s="46"/>
      <c r="Z290" s="93"/>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1"/>
      <c r="HB290" s="1"/>
    </row>
    <row r="291" spans="1:210" s="4" customFormat="1">
      <c r="A291" s="3"/>
      <c r="B291" s="259" t="s">
        <v>156</v>
      </c>
      <c r="C291" s="3"/>
      <c r="D291" s="3"/>
      <c r="E291" s="9" t="str">
        <f>IF(Главная!$N$19=справочники!$N$12,"",IF(OR(Главная!$N$19=справочники!$N$13,Главная!$N$19=справочники!$N$14),"",IF(T291=справочники!$P$10,"","ндс(-)")))</f>
        <v>ндс(-)</v>
      </c>
      <c r="F291" s="51"/>
      <c r="G291" s="232"/>
      <c r="H291" s="13" t="str">
        <f>B291&amp;N281</f>
        <v>Начисление - Прямой переменный расход</v>
      </c>
      <c r="I291" s="13"/>
      <c r="J291" s="3"/>
      <c r="K291" s="3"/>
      <c r="L291" s="3"/>
      <c r="M291" s="5"/>
      <c r="N291" s="36" t="str">
        <f>N46</f>
        <v>Продукт-1</v>
      </c>
      <c r="O291" s="36"/>
      <c r="P291" s="5"/>
      <c r="Q291" s="36" t="s">
        <v>26</v>
      </c>
      <c r="R291" s="36"/>
      <c r="S291" s="36"/>
      <c r="T291" s="62">
        <f>T287</f>
        <v>0</v>
      </c>
      <c r="U291" s="36"/>
      <c r="V291" s="36"/>
      <c r="W291" s="38">
        <f>SUM($Y291:$HA291)</f>
        <v>0</v>
      </c>
      <c r="X291" s="38"/>
      <c r="Y291" s="46"/>
      <c r="Z291" s="99"/>
      <c r="AA291" s="100">
        <f t="shared" ref="AA291:BF291" si="1283">IF(AA$8="",0,IF(AA$1=1,SUMIFS(287:287,$1:$1,"&gt;="&amp;1,$1:$1,"&lt;="&amp;INT($T289/30))+($T289/30-INT($T289/30))*SUMIFS(287:287,$1:$1,INT($T289/30)+1),0)+($T289/30-INT($T289/30))*SUMIFS(287:287,$1:$1,AA$1+INT($T289/30)+1)+(INT($T289/30)+1-$T289/30)*SUMIFS(287:287,$1:$1,AA$1+INT($T289/30)))</f>
        <v>0</v>
      </c>
      <c r="AB291" s="100">
        <f t="shared" si="1283"/>
        <v>0</v>
      </c>
      <c r="AC291" s="100">
        <f t="shared" si="1283"/>
        <v>0</v>
      </c>
      <c r="AD291" s="100">
        <f t="shared" si="1283"/>
        <v>0</v>
      </c>
      <c r="AE291" s="100">
        <f t="shared" si="1283"/>
        <v>0</v>
      </c>
      <c r="AF291" s="100">
        <f t="shared" si="1283"/>
        <v>0</v>
      </c>
      <c r="AG291" s="100">
        <f t="shared" si="1283"/>
        <v>0</v>
      </c>
      <c r="AH291" s="100">
        <f t="shared" si="1283"/>
        <v>0</v>
      </c>
      <c r="AI291" s="100">
        <f t="shared" si="1283"/>
        <v>0</v>
      </c>
      <c r="AJ291" s="100">
        <f t="shared" si="1283"/>
        <v>0</v>
      </c>
      <c r="AK291" s="100">
        <f t="shared" si="1283"/>
        <v>0</v>
      </c>
      <c r="AL291" s="100">
        <f t="shared" si="1283"/>
        <v>0</v>
      </c>
      <c r="AM291" s="100">
        <f t="shared" si="1283"/>
        <v>0</v>
      </c>
      <c r="AN291" s="100">
        <f t="shared" si="1283"/>
        <v>0</v>
      </c>
      <c r="AO291" s="100">
        <f t="shared" si="1283"/>
        <v>0</v>
      </c>
      <c r="AP291" s="100">
        <f t="shared" si="1283"/>
        <v>0</v>
      </c>
      <c r="AQ291" s="100">
        <f t="shared" si="1283"/>
        <v>0</v>
      </c>
      <c r="AR291" s="100">
        <f t="shared" si="1283"/>
        <v>0</v>
      </c>
      <c r="AS291" s="100">
        <f t="shared" si="1283"/>
        <v>0</v>
      </c>
      <c r="AT291" s="100">
        <f t="shared" si="1283"/>
        <v>0</v>
      </c>
      <c r="AU291" s="100">
        <f t="shared" si="1283"/>
        <v>0</v>
      </c>
      <c r="AV291" s="100">
        <f t="shared" si="1283"/>
        <v>0</v>
      </c>
      <c r="AW291" s="100">
        <f t="shared" si="1283"/>
        <v>0</v>
      </c>
      <c r="AX291" s="100">
        <f t="shared" si="1283"/>
        <v>0</v>
      </c>
      <c r="AY291" s="100">
        <f t="shared" si="1283"/>
        <v>0</v>
      </c>
      <c r="AZ291" s="100">
        <f t="shared" si="1283"/>
        <v>0</v>
      </c>
      <c r="BA291" s="100">
        <f t="shared" si="1283"/>
        <v>0</v>
      </c>
      <c r="BB291" s="100">
        <f t="shared" si="1283"/>
        <v>0</v>
      </c>
      <c r="BC291" s="100">
        <f t="shared" si="1283"/>
        <v>0</v>
      </c>
      <c r="BD291" s="100">
        <f t="shared" si="1283"/>
        <v>0</v>
      </c>
      <c r="BE291" s="100">
        <f t="shared" si="1283"/>
        <v>0</v>
      </c>
      <c r="BF291" s="100">
        <f t="shared" si="1283"/>
        <v>0</v>
      </c>
      <c r="BG291" s="100">
        <f t="shared" ref="BG291:CL291" si="1284">IF(BG$8="",0,IF(BG$1=1,SUMIFS(287:287,$1:$1,"&gt;="&amp;1,$1:$1,"&lt;="&amp;INT($T289/30))+($T289/30-INT($T289/30))*SUMIFS(287:287,$1:$1,INT($T289/30)+1),0)+($T289/30-INT($T289/30))*SUMIFS(287:287,$1:$1,BG$1+INT($T289/30)+1)+(INT($T289/30)+1-$T289/30)*SUMIFS(287:287,$1:$1,BG$1+INT($T289/30)))</f>
        <v>0</v>
      </c>
      <c r="BH291" s="100">
        <f t="shared" si="1284"/>
        <v>0</v>
      </c>
      <c r="BI291" s="100">
        <f t="shared" si="1284"/>
        <v>0</v>
      </c>
      <c r="BJ291" s="100">
        <f t="shared" si="1284"/>
        <v>0</v>
      </c>
      <c r="BK291" s="100">
        <f t="shared" si="1284"/>
        <v>0</v>
      </c>
      <c r="BL291" s="100">
        <f t="shared" si="1284"/>
        <v>0</v>
      </c>
      <c r="BM291" s="100">
        <f t="shared" si="1284"/>
        <v>0</v>
      </c>
      <c r="BN291" s="100">
        <f t="shared" si="1284"/>
        <v>0</v>
      </c>
      <c r="BO291" s="100">
        <f t="shared" si="1284"/>
        <v>0</v>
      </c>
      <c r="BP291" s="100">
        <f t="shared" si="1284"/>
        <v>0</v>
      </c>
      <c r="BQ291" s="100">
        <f t="shared" si="1284"/>
        <v>0</v>
      </c>
      <c r="BR291" s="100">
        <f t="shared" si="1284"/>
        <v>0</v>
      </c>
      <c r="BS291" s="100">
        <f t="shared" si="1284"/>
        <v>0</v>
      </c>
      <c r="BT291" s="100">
        <f t="shared" si="1284"/>
        <v>0</v>
      </c>
      <c r="BU291" s="100">
        <f t="shared" si="1284"/>
        <v>0</v>
      </c>
      <c r="BV291" s="100">
        <f t="shared" si="1284"/>
        <v>0</v>
      </c>
      <c r="BW291" s="100">
        <f t="shared" si="1284"/>
        <v>0</v>
      </c>
      <c r="BX291" s="100">
        <f t="shared" si="1284"/>
        <v>0</v>
      </c>
      <c r="BY291" s="100">
        <f t="shared" si="1284"/>
        <v>0</v>
      </c>
      <c r="BZ291" s="100">
        <f t="shared" si="1284"/>
        <v>0</v>
      </c>
      <c r="CA291" s="100">
        <f t="shared" si="1284"/>
        <v>0</v>
      </c>
      <c r="CB291" s="100">
        <f t="shared" si="1284"/>
        <v>0</v>
      </c>
      <c r="CC291" s="100">
        <f t="shared" si="1284"/>
        <v>0</v>
      </c>
      <c r="CD291" s="100">
        <f t="shared" si="1284"/>
        <v>0</v>
      </c>
      <c r="CE291" s="100">
        <f t="shared" si="1284"/>
        <v>0</v>
      </c>
      <c r="CF291" s="100">
        <f t="shared" si="1284"/>
        <v>0</v>
      </c>
      <c r="CG291" s="100">
        <f t="shared" si="1284"/>
        <v>0</v>
      </c>
      <c r="CH291" s="100">
        <f t="shared" si="1284"/>
        <v>0</v>
      </c>
      <c r="CI291" s="100">
        <f t="shared" si="1284"/>
        <v>0</v>
      </c>
      <c r="CJ291" s="100">
        <f t="shared" si="1284"/>
        <v>0</v>
      </c>
      <c r="CK291" s="100">
        <f t="shared" si="1284"/>
        <v>0</v>
      </c>
      <c r="CL291" s="100">
        <f t="shared" si="1284"/>
        <v>0</v>
      </c>
      <c r="CM291" s="100">
        <f t="shared" ref="CM291:DG291" si="1285">IF(CM$8="",0,IF(CM$1=1,SUMIFS(287:287,$1:$1,"&gt;="&amp;1,$1:$1,"&lt;="&amp;INT($T289/30))+($T289/30-INT($T289/30))*SUMIFS(287:287,$1:$1,INT($T289/30)+1),0)+($T289/30-INT($T289/30))*SUMIFS(287:287,$1:$1,CM$1+INT($T289/30)+1)+(INT($T289/30)+1-$T289/30)*SUMIFS(287:287,$1:$1,CM$1+INT($T289/30)))</f>
        <v>0</v>
      </c>
      <c r="CN291" s="100">
        <f t="shared" si="1285"/>
        <v>0</v>
      </c>
      <c r="CO291" s="100">
        <f t="shared" si="1285"/>
        <v>0</v>
      </c>
      <c r="CP291" s="100">
        <f t="shared" si="1285"/>
        <v>0</v>
      </c>
      <c r="CQ291" s="100">
        <f t="shared" si="1285"/>
        <v>0</v>
      </c>
      <c r="CR291" s="100">
        <f t="shared" si="1285"/>
        <v>0</v>
      </c>
      <c r="CS291" s="100">
        <f t="shared" si="1285"/>
        <v>0</v>
      </c>
      <c r="CT291" s="100">
        <f t="shared" si="1285"/>
        <v>0</v>
      </c>
      <c r="CU291" s="100">
        <f t="shared" si="1285"/>
        <v>0</v>
      </c>
      <c r="CV291" s="100">
        <f t="shared" si="1285"/>
        <v>0</v>
      </c>
      <c r="CW291" s="100">
        <f t="shared" si="1285"/>
        <v>0</v>
      </c>
      <c r="CX291" s="100">
        <f t="shared" si="1285"/>
        <v>0</v>
      </c>
      <c r="CY291" s="100">
        <f t="shared" si="1285"/>
        <v>0</v>
      </c>
      <c r="CZ291" s="100">
        <f t="shared" si="1285"/>
        <v>0</v>
      </c>
      <c r="DA291" s="100">
        <f t="shared" si="1285"/>
        <v>0</v>
      </c>
      <c r="DB291" s="100">
        <f t="shared" si="1285"/>
        <v>0</v>
      </c>
      <c r="DC291" s="100">
        <f t="shared" si="1285"/>
        <v>0</v>
      </c>
      <c r="DD291" s="100">
        <f t="shared" si="1285"/>
        <v>0</v>
      </c>
      <c r="DE291" s="100">
        <f t="shared" si="1285"/>
        <v>0</v>
      </c>
      <c r="DF291" s="100">
        <f t="shared" si="1285"/>
        <v>0</v>
      </c>
      <c r="DG291" s="100">
        <f t="shared" si="1285"/>
        <v>0</v>
      </c>
      <c r="DH291" s="100">
        <f t="shared" ref="DH291:FS291" si="1286">IF(DH$8="",0,IF(DH$1=1,SUMIFS(287:287,$1:$1,"&gt;="&amp;1,$1:$1,"&lt;="&amp;INT($T289/30))+($T289/30-INT($T289/30))*SUMIFS(287:287,$1:$1,INT($T289/30)+1),0)+($T289/30-INT($T289/30))*SUMIFS(287:287,$1:$1,DH$1+INT($T289/30)+1)+(INT($T289/30)+1-$T289/30)*SUMIFS(287:287,$1:$1,DH$1+INT($T289/30)))</f>
        <v>0</v>
      </c>
      <c r="DI291" s="100">
        <f t="shared" si="1286"/>
        <v>0</v>
      </c>
      <c r="DJ291" s="100">
        <f t="shared" si="1286"/>
        <v>0</v>
      </c>
      <c r="DK291" s="100">
        <f t="shared" si="1286"/>
        <v>0</v>
      </c>
      <c r="DL291" s="100">
        <f t="shared" si="1286"/>
        <v>0</v>
      </c>
      <c r="DM291" s="100">
        <f t="shared" si="1286"/>
        <v>0</v>
      </c>
      <c r="DN291" s="100">
        <f t="shared" si="1286"/>
        <v>0</v>
      </c>
      <c r="DO291" s="100">
        <f t="shared" si="1286"/>
        <v>0</v>
      </c>
      <c r="DP291" s="100">
        <f t="shared" si="1286"/>
        <v>0</v>
      </c>
      <c r="DQ291" s="100">
        <f t="shared" si="1286"/>
        <v>0</v>
      </c>
      <c r="DR291" s="100">
        <f t="shared" si="1286"/>
        <v>0</v>
      </c>
      <c r="DS291" s="100">
        <f t="shared" si="1286"/>
        <v>0</v>
      </c>
      <c r="DT291" s="100">
        <f t="shared" si="1286"/>
        <v>0</v>
      </c>
      <c r="DU291" s="100">
        <f t="shared" si="1286"/>
        <v>0</v>
      </c>
      <c r="DV291" s="100">
        <f t="shared" si="1286"/>
        <v>0</v>
      </c>
      <c r="DW291" s="100">
        <f t="shared" si="1286"/>
        <v>0</v>
      </c>
      <c r="DX291" s="100">
        <f t="shared" si="1286"/>
        <v>0</v>
      </c>
      <c r="DY291" s="100">
        <f t="shared" si="1286"/>
        <v>0</v>
      </c>
      <c r="DZ291" s="100">
        <f t="shared" si="1286"/>
        <v>0</v>
      </c>
      <c r="EA291" s="100">
        <f t="shared" si="1286"/>
        <v>0</v>
      </c>
      <c r="EB291" s="100">
        <f t="shared" si="1286"/>
        <v>0</v>
      </c>
      <c r="EC291" s="100">
        <f t="shared" si="1286"/>
        <v>0</v>
      </c>
      <c r="ED291" s="100">
        <f t="shared" si="1286"/>
        <v>0</v>
      </c>
      <c r="EE291" s="100">
        <f t="shared" si="1286"/>
        <v>0</v>
      </c>
      <c r="EF291" s="100">
        <f t="shared" si="1286"/>
        <v>0</v>
      </c>
      <c r="EG291" s="100">
        <f t="shared" si="1286"/>
        <v>0</v>
      </c>
      <c r="EH291" s="100">
        <f t="shared" si="1286"/>
        <v>0</v>
      </c>
      <c r="EI291" s="100">
        <f t="shared" si="1286"/>
        <v>0</v>
      </c>
      <c r="EJ291" s="100">
        <f t="shared" si="1286"/>
        <v>0</v>
      </c>
      <c r="EK291" s="100">
        <f t="shared" si="1286"/>
        <v>0</v>
      </c>
      <c r="EL291" s="100">
        <f t="shared" si="1286"/>
        <v>0</v>
      </c>
      <c r="EM291" s="100">
        <f t="shared" si="1286"/>
        <v>0</v>
      </c>
      <c r="EN291" s="100">
        <f t="shared" si="1286"/>
        <v>0</v>
      </c>
      <c r="EO291" s="100">
        <f t="shared" si="1286"/>
        <v>0</v>
      </c>
      <c r="EP291" s="100">
        <f t="shared" si="1286"/>
        <v>0</v>
      </c>
      <c r="EQ291" s="100">
        <f t="shared" si="1286"/>
        <v>0</v>
      </c>
      <c r="ER291" s="100">
        <f t="shared" si="1286"/>
        <v>0</v>
      </c>
      <c r="ES291" s="100">
        <f t="shared" si="1286"/>
        <v>0</v>
      </c>
      <c r="ET291" s="100">
        <f t="shared" si="1286"/>
        <v>0</v>
      </c>
      <c r="EU291" s="100">
        <f t="shared" si="1286"/>
        <v>0</v>
      </c>
      <c r="EV291" s="100">
        <f t="shared" si="1286"/>
        <v>0</v>
      </c>
      <c r="EW291" s="100">
        <f t="shared" si="1286"/>
        <v>0</v>
      </c>
      <c r="EX291" s="100">
        <f t="shared" si="1286"/>
        <v>0</v>
      </c>
      <c r="EY291" s="100">
        <f t="shared" si="1286"/>
        <v>0</v>
      </c>
      <c r="EZ291" s="100">
        <f t="shared" si="1286"/>
        <v>0</v>
      </c>
      <c r="FA291" s="100">
        <f t="shared" si="1286"/>
        <v>0</v>
      </c>
      <c r="FB291" s="100">
        <f t="shared" si="1286"/>
        <v>0</v>
      </c>
      <c r="FC291" s="100">
        <f t="shared" si="1286"/>
        <v>0</v>
      </c>
      <c r="FD291" s="100">
        <f t="shared" si="1286"/>
        <v>0</v>
      </c>
      <c r="FE291" s="100">
        <f t="shared" si="1286"/>
        <v>0</v>
      </c>
      <c r="FF291" s="100">
        <f t="shared" si="1286"/>
        <v>0</v>
      </c>
      <c r="FG291" s="100">
        <f t="shared" si="1286"/>
        <v>0</v>
      </c>
      <c r="FH291" s="100">
        <f t="shared" si="1286"/>
        <v>0</v>
      </c>
      <c r="FI291" s="100">
        <f t="shared" si="1286"/>
        <v>0</v>
      </c>
      <c r="FJ291" s="100">
        <f t="shared" si="1286"/>
        <v>0</v>
      </c>
      <c r="FK291" s="100">
        <f t="shared" si="1286"/>
        <v>0</v>
      </c>
      <c r="FL291" s="100">
        <f t="shared" si="1286"/>
        <v>0</v>
      </c>
      <c r="FM291" s="100">
        <f t="shared" si="1286"/>
        <v>0</v>
      </c>
      <c r="FN291" s="100">
        <f t="shared" si="1286"/>
        <v>0</v>
      </c>
      <c r="FO291" s="100">
        <f t="shared" si="1286"/>
        <v>0</v>
      </c>
      <c r="FP291" s="100">
        <f t="shared" si="1286"/>
        <v>0</v>
      </c>
      <c r="FQ291" s="100">
        <f t="shared" si="1286"/>
        <v>0</v>
      </c>
      <c r="FR291" s="100">
        <f t="shared" si="1286"/>
        <v>0</v>
      </c>
      <c r="FS291" s="100">
        <f t="shared" si="1286"/>
        <v>0</v>
      </c>
      <c r="FT291" s="100">
        <f t="shared" ref="FT291:GZ291" si="1287">IF(FT$8="",0,IF(FT$1=1,SUMIFS(287:287,$1:$1,"&gt;="&amp;1,$1:$1,"&lt;="&amp;INT($T289/30))+($T289/30-INT($T289/30))*SUMIFS(287:287,$1:$1,INT($T289/30)+1),0)+($T289/30-INT($T289/30))*SUMIFS(287:287,$1:$1,FT$1+INT($T289/30)+1)+(INT($T289/30)+1-$T289/30)*SUMIFS(287:287,$1:$1,FT$1+INT($T289/30)))</f>
        <v>0</v>
      </c>
      <c r="FU291" s="100">
        <f t="shared" si="1287"/>
        <v>0</v>
      </c>
      <c r="FV291" s="100">
        <f t="shared" si="1287"/>
        <v>0</v>
      </c>
      <c r="FW291" s="100">
        <f t="shared" si="1287"/>
        <v>0</v>
      </c>
      <c r="FX291" s="100">
        <f t="shared" si="1287"/>
        <v>0</v>
      </c>
      <c r="FY291" s="100">
        <f t="shared" si="1287"/>
        <v>0</v>
      </c>
      <c r="FZ291" s="100">
        <f t="shared" si="1287"/>
        <v>0</v>
      </c>
      <c r="GA291" s="100">
        <f t="shared" si="1287"/>
        <v>0</v>
      </c>
      <c r="GB291" s="100">
        <f t="shared" si="1287"/>
        <v>0</v>
      </c>
      <c r="GC291" s="100">
        <f t="shared" si="1287"/>
        <v>0</v>
      </c>
      <c r="GD291" s="100">
        <f t="shared" si="1287"/>
        <v>0</v>
      </c>
      <c r="GE291" s="100">
        <f t="shared" si="1287"/>
        <v>0</v>
      </c>
      <c r="GF291" s="100">
        <f t="shared" si="1287"/>
        <v>0</v>
      </c>
      <c r="GG291" s="100">
        <f t="shared" si="1287"/>
        <v>0</v>
      </c>
      <c r="GH291" s="100">
        <f t="shared" si="1287"/>
        <v>0</v>
      </c>
      <c r="GI291" s="100">
        <f t="shared" si="1287"/>
        <v>0</v>
      </c>
      <c r="GJ291" s="100">
        <f t="shared" si="1287"/>
        <v>0</v>
      </c>
      <c r="GK291" s="100">
        <f t="shared" si="1287"/>
        <v>0</v>
      </c>
      <c r="GL291" s="100">
        <f t="shared" si="1287"/>
        <v>0</v>
      </c>
      <c r="GM291" s="100">
        <f t="shared" si="1287"/>
        <v>0</v>
      </c>
      <c r="GN291" s="100">
        <f t="shared" si="1287"/>
        <v>0</v>
      </c>
      <c r="GO291" s="100">
        <f t="shared" si="1287"/>
        <v>0</v>
      </c>
      <c r="GP291" s="100">
        <f t="shared" si="1287"/>
        <v>0</v>
      </c>
      <c r="GQ291" s="100">
        <f t="shared" si="1287"/>
        <v>0</v>
      </c>
      <c r="GR291" s="100">
        <f t="shared" si="1287"/>
        <v>0</v>
      </c>
      <c r="GS291" s="100">
        <f t="shared" si="1287"/>
        <v>0</v>
      </c>
      <c r="GT291" s="100">
        <f t="shared" si="1287"/>
        <v>0</v>
      </c>
      <c r="GU291" s="100">
        <f t="shared" si="1287"/>
        <v>0</v>
      </c>
      <c r="GV291" s="100">
        <f t="shared" si="1287"/>
        <v>0</v>
      </c>
      <c r="GW291" s="100">
        <f t="shared" si="1287"/>
        <v>0</v>
      </c>
      <c r="GX291" s="100">
        <f t="shared" si="1287"/>
        <v>0</v>
      </c>
      <c r="GY291" s="100">
        <f t="shared" si="1287"/>
        <v>0</v>
      </c>
      <c r="GZ291" s="100">
        <f t="shared" si="1287"/>
        <v>0</v>
      </c>
      <c r="HA291" s="3"/>
      <c r="HB291" s="3"/>
    </row>
    <row r="292" spans="1:210" ht="4.2" customHeight="1">
      <c r="A292" s="1"/>
      <c r="B292" s="1"/>
      <c r="C292" s="1"/>
      <c r="D292" s="1"/>
      <c r="E292" s="263"/>
      <c r="F292" s="48"/>
      <c r="G292" s="231"/>
      <c r="H292" s="1"/>
      <c r="I292" s="1"/>
      <c r="J292" s="1"/>
      <c r="K292" s="1"/>
      <c r="L292" s="1"/>
      <c r="M292" s="5"/>
      <c r="N292" s="1"/>
      <c r="O292" s="1"/>
      <c r="P292" s="5"/>
      <c r="Q292" s="1"/>
      <c r="R292" s="1"/>
      <c r="S292" s="5"/>
      <c r="T292" s="7"/>
      <c r="U292" s="24"/>
      <c r="V292" s="1"/>
      <c r="W292" s="12"/>
      <c r="X292" s="10"/>
      <c r="Y292" s="46"/>
      <c r="Z292" s="93"/>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1"/>
      <c r="HB292" s="1"/>
    </row>
    <row r="293" spans="1:210" s="239" customFormat="1" ht="10.199999999999999">
      <c r="A293" s="228"/>
      <c r="B293" s="245" t="s">
        <v>163</v>
      </c>
      <c r="C293" s="230"/>
      <c r="D293" s="229"/>
      <c r="E293" s="270"/>
      <c r="F293" s="116"/>
      <c r="G293" s="231"/>
      <c r="H293" s="228"/>
      <c r="I293" s="228" t="str">
        <f>$I$228</f>
        <v>Оборачиваемость кредиторской задолженности</v>
      </c>
      <c r="J293" s="228"/>
      <c r="K293" s="228"/>
      <c r="L293" s="228"/>
      <c r="M293" s="231"/>
      <c r="N293" s="228"/>
      <c r="O293" s="228"/>
      <c r="P293" s="231"/>
      <c r="Q293" s="228" t="s">
        <v>41</v>
      </c>
      <c r="R293" s="228"/>
      <c r="S293" s="231" t="s">
        <v>6</v>
      </c>
      <c r="T293" s="309"/>
      <c r="U293" s="228"/>
      <c r="V293" s="228"/>
      <c r="W293" s="235"/>
      <c r="X293" s="236"/>
      <c r="Y293" s="247"/>
      <c r="Z293" s="248"/>
      <c r="AA293" s="249"/>
      <c r="AB293" s="249"/>
      <c r="AC293" s="249"/>
      <c r="AD293" s="249"/>
      <c r="AE293" s="249"/>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c r="DM293" s="249"/>
      <c r="DN293" s="249"/>
      <c r="DO293" s="249"/>
      <c r="DP293" s="249"/>
      <c r="DQ293" s="249"/>
      <c r="DR293" s="249"/>
      <c r="DS293" s="249"/>
      <c r="DT293" s="249"/>
      <c r="DU293" s="249"/>
      <c r="DV293" s="249"/>
      <c r="DW293" s="249"/>
      <c r="DX293" s="249"/>
      <c r="DY293" s="249"/>
      <c r="DZ293" s="249"/>
      <c r="EA293" s="249"/>
      <c r="EB293" s="249"/>
      <c r="EC293" s="249"/>
      <c r="ED293" s="249"/>
      <c r="EE293" s="249"/>
      <c r="EF293" s="249"/>
      <c r="EG293" s="249"/>
      <c r="EH293" s="249"/>
      <c r="EI293" s="249"/>
      <c r="EJ293" s="249"/>
      <c r="EK293" s="249"/>
      <c r="EL293" s="249"/>
      <c r="EM293" s="249"/>
      <c r="EN293" s="249"/>
      <c r="EO293" s="249"/>
      <c r="EP293" s="249"/>
      <c r="EQ293" s="249"/>
      <c r="ER293" s="249"/>
      <c r="ES293" s="249"/>
      <c r="ET293" s="249"/>
      <c r="EU293" s="249"/>
      <c r="EV293" s="249"/>
      <c r="EW293" s="249"/>
      <c r="EX293" s="249"/>
      <c r="EY293" s="249"/>
      <c r="EZ293" s="249"/>
      <c r="FA293" s="249"/>
      <c r="FB293" s="249"/>
      <c r="FC293" s="249"/>
      <c r="FD293" s="249"/>
      <c r="FE293" s="249"/>
      <c r="FF293" s="249"/>
      <c r="FG293" s="249"/>
      <c r="FH293" s="249"/>
      <c r="FI293" s="249"/>
      <c r="FJ293" s="249"/>
      <c r="FK293" s="249"/>
      <c r="FL293" s="249"/>
      <c r="FM293" s="249"/>
      <c r="FN293" s="249"/>
      <c r="FO293" s="249"/>
      <c r="FP293" s="249"/>
      <c r="FQ293" s="249"/>
      <c r="FR293" s="249"/>
      <c r="FS293" s="249"/>
      <c r="FT293" s="249"/>
      <c r="FU293" s="249"/>
      <c r="FV293" s="249"/>
      <c r="FW293" s="249"/>
      <c r="FX293" s="249"/>
      <c r="FY293" s="249"/>
      <c r="FZ293" s="249"/>
      <c r="GA293" s="249"/>
      <c r="GB293" s="249"/>
      <c r="GC293" s="249"/>
      <c r="GD293" s="249"/>
      <c r="GE293" s="249"/>
      <c r="GF293" s="249"/>
      <c r="GG293" s="249"/>
      <c r="GH293" s="249"/>
      <c r="GI293" s="249"/>
      <c r="GJ293" s="249"/>
      <c r="GK293" s="249"/>
      <c r="GL293" s="249"/>
      <c r="GM293" s="249"/>
      <c r="GN293" s="249"/>
      <c r="GO293" s="249"/>
      <c r="GP293" s="249"/>
      <c r="GQ293" s="249"/>
      <c r="GR293" s="249"/>
      <c r="GS293" s="249"/>
      <c r="GT293" s="249"/>
      <c r="GU293" s="249"/>
      <c r="GV293" s="249"/>
      <c r="GW293" s="249"/>
      <c r="GX293" s="249"/>
      <c r="GY293" s="249"/>
      <c r="GZ293" s="249"/>
      <c r="HA293" s="228"/>
      <c r="HB293" s="228"/>
    </row>
    <row r="294" spans="1:210" ht="4.2" customHeight="1">
      <c r="A294" s="1"/>
      <c r="B294" s="1"/>
      <c r="C294" s="1"/>
      <c r="D294" s="1"/>
      <c r="E294" s="263"/>
      <c r="F294" s="48"/>
      <c r="G294" s="231"/>
      <c r="H294" s="1"/>
      <c r="I294" s="1"/>
      <c r="J294" s="1"/>
      <c r="K294" s="1"/>
      <c r="L294" s="1"/>
      <c r="M294" s="5"/>
      <c r="N294" s="1"/>
      <c r="O294" s="1"/>
      <c r="P294" s="5"/>
      <c r="Q294" s="1"/>
      <c r="R294" s="1"/>
      <c r="S294" s="5"/>
      <c r="T294" s="7"/>
      <c r="U294" s="24"/>
      <c r="V294" s="1"/>
      <c r="W294" s="12"/>
      <c r="X294" s="10"/>
      <c r="Y294" s="46"/>
      <c r="Z294" s="93"/>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94"/>
      <c r="CD294" s="94"/>
      <c r="CE294" s="94"/>
      <c r="CF294" s="94"/>
      <c r="CG294" s="94"/>
      <c r="CH294" s="94"/>
      <c r="CI294" s="94"/>
      <c r="CJ294" s="94"/>
      <c r="CK294" s="94"/>
      <c r="CL294" s="94"/>
      <c r="CM294" s="94"/>
      <c r="CN294" s="94"/>
      <c r="CO294" s="94"/>
      <c r="CP294" s="94"/>
      <c r="CQ294" s="94"/>
      <c r="CR294" s="94"/>
      <c r="CS294" s="94"/>
      <c r="CT294" s="94"/>
      <c r="CU294" s="94"/>
      <c r="CV294" s="94"/>
      <c r="CW294" s="94"/>
      <c r="CX294" s="94"/>
      <c r="CY294" s="94"/>
      <c r="CZ294" s="94"/>
      <c r="DA294" s="94"/>
      <c r="DB294" s="94"/>
      <c r="DC294" s="94"/>
      <c r="DD294" s="94"/>
      <c r="DE294" s="94"/>
      <c r="DF294" s="94"/>
      <c r="DG294" s="94"/>
      <c r="DH294" s="94"/>
      <c r="DI294" s="94"/>
      <c r="DJ294" s="94"/>
      <c r="DK294" s="94"/>
      <c r="DL294" s="94"/>
      <c r="DM294" s="94"/>
      <c r="DN294" s="94"/>
      <c r="DO294" s="94"/>
      <c r="DP294" s="94"/>
      <c r="DQ294" s="94"/>
      <c r="DR294" s="94"/>
      <c r="DS294" s="94"/>
      <c r="DT294" s="94"/>
      <c r="DU294" s="94"/>
      <c r="DV294" s="94"/>
      <c r="DW294" s="94"/>
      <c r="DX294" s="94"/>
      <c r="DY294" s="94"/>
      <c r="DZ294" s="94"/>
      <c r="EA294" s="94"/>
      <c r="EB294" s="94"/>
      <c r="EC294" s="94"/>
      <c r="ED294" s="94"/>
      <c r="EE294" s="94"/>
      <c r="EF294" s="94"/>
      <c r="EG294" s="94"/>
      <c r="EH294" s="94"/>
      <c r="EI294" s="94"/>
      <c r="EJ294" s="94"/>
      <c r="EK294" s="94"/>
      <c r="EL294" s="94"/>
      <c r="EM294" s="94"/>
      <c r="EN294" s="94"/>
      <c r="EO294" s="94"/>
      <c r="EP294" s="94"/>
      <c r="EQ294" s="94"/>
      <c r="ER294" s="94"/>
      <c r="ES294" s="94"/>
      <c r="ET294" s="94"/>
      <c r="EU294" s="94"/>
      <c r="EV294" s="94"/>
      <c r="EW294" s="94"/>
      <c r="EX294" s="94"/>
      <c r="EY294" s="94"/>
      <c r="EZ294" s="94"/>
      <c r="FA294" s="94"/>
      <c r="FB294" s="94"/>
      <c r="FC294" s="94"/>
      <c r="FD294" s="94"/>
      <c r="FE294" s="94"/>
      <c r="FF294" s="94"/>
      <c r="FG294" s="94"/>
      <c r="FH294" s="94"/>
      <c r="FI294" s="94"/>
      <c r="FJ294" s="94"/>
      <c r="FK294" s="94"/>
      <c r="FL294" s="94"/>
      <c r="FM294" s="94"/>
      <c r="FN294" s="94"/>
      <c r="FO294" s="94"/>
      <c r="FP294" s="94"/>
      <c r="FQ294" s="94"/>
      <c r="FR294" s="94"/>
      <c r="FS294" s="94"/>
      <c r="FT294" s="94"/>
      <c r="FU294" s="94"/>
      <c r="FV294" s="94"/>
      <c r="FW294" s="94"/>
      <c r="FX294" s="94"/>
      <c r="FY294" s="94"/>
      <c r="FZ294" s="94"/>
      <c r="GA294" s="94"/>
      <c r="GB294" s="94"/>
      <c r="GC294" s="94"/>
      <c r="GD294" s="94"/>
      <c r="GE294" s="94"/>
      <c r="GF294" s="94"/>
      <c r="GG294" s="94"/>
      <c r="GH294" s="94"/>
      <c r="GI294" s="94"/>
      <c r="GJ294" s="94"/>
      <c r="GK294" s="94"/>
      <c r="GL294" s="94"/>
      <c r="GM294" s="94"/>
      <c r="GN294" s="94"/>
      <c r="GO294" s="94"/>
      <c r="GP294" s="94"/>
      <c r="GQ294" s="94"/>
      <c r="GR294" s="94"/>
      <c r="GS294" s="94"/>
      <c r="GT294" s="94"/>
      <c r="GU294" s="94"/>
      <c r="GV294" s="94"/>
      <c r="GW294" s="94"/>
      <c r="GX294" s="94"/>
      <c r="GY294" s="94"/>
      <c r="GZ294" s="94"/>
      <c r="HA294" s="1"/>
      <c r="HB294" s="1"/>
    </row>
    <row r="295" spans="1:210" s="4" customFormat="1">
      <c r="A295" s="3"/>
      <c r="B295" s="259" t="s">
        <v>160</v>
      </c>
      <c r="C295" s="3"/>
      <c r="D295" s="3"/>
      <c r="E295" s="9" t="s">
        <v>27</v>
      </c>
      <c r="F295" s="51"/>
      <c r="G295" s="232"/>
      <c r="H295" s="13" t="str">
        <f>B295&amp;N281</f>
        <v>Оплата - Прямой переменный расход</v>
      </c>
      <c r="I295" s="13"/>
      <c r="J295" s="3"/>
      <c r="K295" s="3"/>
      <c r="L295" s="3"/>
      <c r="M295" s="5"/>
      <c r="N295" s="36" t="str">
        <f>N46</f>
        <v>Продукт-1</v>
      </c>
      <c r="O295" s="36"/>
      <c r="P295" s="5"/>
      <c r="Q295" s="36" t="s">
        <v>26</v>
      </c>
      <c r="R295" s="36"/>
      <c r="S295" s="36"/>
      <c r="T295" s="36"/>
      <c r="U295" s="36"/>
      <c r="V295" s="36"/>
      <c r="W295" s="38">
        <f>SUM($Y295:$HA295)</f>
        <v>0</v>
      </c>
      <c r="X295" s="38"/>
      <c r="Y295" s="46"/>
      <c r="Z295" s="99"/>
      <c r="AA295" s="100">
        <f t="shared" ref="AA295:BF295" si="1288">IF(AA$8="",0,IF(AA$1=1,SUMIFS(291:291,$1:$1,"&gt;="&amp;1,$1:$1,"&lt;="&amp;INT(-$T293/30))+(-$T293/30-INT(-$T293/30))*SUMIFS(291:291,$1:$1,INT(-$T293/30)+1),0)+(-$T293/30-INT(-$T293/30))*SUMIFS(291:291,$1:$1,AA$1+INT(-$T293/30)+1)+(INT(-$T293/30)+1+$T293/30)*SUMIFS(291:291,$1:$1,AA$1+INT(-$T293/30)))</f>
        <v>0</v>
      </c>
      <c r="AB295" s="100">
        <f t="shared" si="1288"/>
        <v>0</v>
      </c>
      <c r="AC295" s="100">
        <f t="shared" si="1288"/>
        <v>0</v>
      </c>
      <c r="AD295" s="100">
        <f t="shared" si="1288"/>
        <v>0</v>
      </c>
      <c r="AE295" s="100">
        <f t="shared" si="1288"/>
        <v>0</v>
      </c>
      <c r="AF295" s="100">
        <f t="shared" si="1288"/>
        <v>0</v>
      </c>
      <c r="AG295" s="100">
        <f t="shared" si="1288"/>
        <v>0</v>
      </c>
      <c r="AH295" s="100">
        <f t="shared" si="1288"/>
        <v>0</v>
      </c>
      <c r="AI295" s="100">
        <f t="shared" si="1288"/>
        <v>0</v>
      </c>
      <c r="AJ295" s="100">
        <f t="shared" si="1288"/>
        <v>0</v>
      </c>
      <c r="AK295" s="100">
        <f t="shared" si="1288"/>
        <v>0</v>
      </c>
      <c r="AL295" s="100">
        <f t="shared" si="1288"/>
        <v>0</v>
      </c>
      <c r="AM295" s="100">
        <f t="shared" si="1288"/>
        <v>0</v>
      </c>
      <c r="AN295" s="100">
        <f t="shared" si="1288"/>
        <v>0</v>
      </c>
      <c r="AO295" s="100">
        <f t="shared" si="1288"/>
        <v>0</v>
      </c>
      <c r="AP295" s="100">
        <f t="shared" si="1288"/>
        <v>0</v>
      </c>
      <c r="AQ295" s="100">
        <f t="shared" si="1288"/>
        <v>0</v>
      </c>
      <c r="AR295" s="100">
        <f t="shared" si="1288"/>
        <v>0</v>
      </c>
      <c r="AS295" s="100">
        <f t="shared" si="1288"/>
        <v>0</v>
      </c>
      <c r="AT295" s="100">
        <f t="shared" si="1288"/>
        <v>0</v>
      </c>
      <c r="AU295" s="100">
        <f t="shared" si="1288"/>
        <v>0</v>
      </c>
      <c r="AV295" s="100">
        <f t="shared" si="1288"/>
        <v>0</v>
      </c>
      <c r="AW295" s="100">
        <f t="shared" si="1288"/>
        <v>0</v>
      </c>
      <c r="AX295" s="100">
        <f t="shared" si="1288"/>
        <v>0</v>
      </c>
      <c r="AY295" s="100">
        <f t="shared" si="1288"/>
        <v>0</v>
      </c>
      <c r="AZ295" s="100">
        <f t="shared" si="1288"/>
        <v>0</v>
      </c>
      <c r="BA295" s="100">
        <f t="shared" si="1288"/>
        <v>0</v>
      </c>
      <c r="BB295" s="100">
        <f t="shared" si="1288"/>
        <v>0</v>
      </c>
      <c r="BC295" s="100">
        <f t="shared" si="1288"/>
        <v>0</v>
      </c>
      <c r="BD295" s="100">
        <f t="shared" si="1288"/>
        <v>0</v>
      </c>
      <c r="BE295" s="100">
        <f t="shared" si="1288"/>
        <v>0</v>
      </c>
      <c r="BF295" s="100">
        <f t="shared" si="1288"/>
        <v>0</v>
      </c>
      <c r="BG295" s="100">
        <f t="shared" ref="BG295:CL295" si="1289">IF(BG$8="",0,IF(BG$1=1,SUMIFS(291:291,$1:$1,"&gt;="&amp;1,$1:$1,"&lt;="&amp;INT(-$T293/30))+(-$T293/30-INT(-$T293/30))*SUMIFS(291:291,$1:$1,INT(-$T293/30)+1),0)+(-$T293/30-INT(-$T293/30))*SUMIFS(291:291,$1:$1,BG$1+INT(-$T293/30)+1)+(INT(-$T293/30)+1+$T293/30)*SUMIFS(291:291,$1:$1,BG$1+INT(-$T293/30)))</f>
        <v>0</v>
      </c>
      <c r="BH295" s="100">
        <f t="shared" si="1289"/>
        <v>0</v>
      </c>
      <c r="BI295" s="100">
        <f t="shared" si="1289"/>
        <v>0</v>
      </c>
      <c r="BJ295" s="100">
        <f t="shared" si="1289"/>
        <v>0</v>
      </c>
      <c r="BK295" s="100">
        <f t="shared" si="1289"/>
        <v>0</v>
      </c>
      <c r="BL295" s="100">
        <f t="shared" si="1289"/>
        <v>0</v>
      </c>
      <c r="BM295" s="100">
        <f t="shared" si="1289"/>
        <v>0</v>
      </c>
      <c r="BN295" s="100">
        <f t="shared" si="1289"/>
        <v>0</v>
      </c>
      <c r="BO295" s="100">
        <f t="shared" si="1289"/>
        <v>0</v>
      </c>
      <c r="BP295" s="100">
        <f t="shared" si="1289"/>
        <v>0</v>
      </c>
      <c r="BQ295" s="100">
        <f t="shared" si="1289"/>
        <v>0</v>
      </c>
      <c r="BR295" s="100">
        <f t="shared" si="1289"/>
        <v>0</v>
      </c>
      <c r="BS295" s="100">
        <f t="shared" si="1289"/>
        <v>0</v>
      </c>
      <c r="BT295" s="100">
        <f t="shared" si="1289"/>
        <v>0</v>
      </c>
      <c r="BU295" s="100">
        <f t="shared" si="1289"/>
        <v>0</v>
      </c>
      <c r="BV295" s="100">
        <f t="shared" si="1289"/>
        <v>0</v>
      </c>
      <c r="BW295" s="100">
        <f t="shared" si="1289"/>
        <v>0</v>
      </c>
      <c r="BX295" s="100">
        <f t="shared" si="1289"/>
        <v>0</v>
      </c>
      <c r="BY295" s="100">
        <f t="shared" si="1289"/>
        <v>0</v>
      </c>
      <c r="BZ295" s="100">
        <f t="shared" si="1289"/>
        <v>0</v>
      </c>
      <c r="CA295" s="100">
        <f t="shared" si="1289"/>
        <v>0</v>
      </c>
      <c r="CB295" s="100">
        <f t="shared" si="1289"/>
        <v>0</v>
      </c>
      <c r="CC295" s="100">
        <f t="shared" si="1289"/>
        <v>0</v>
      </c>
      <c r="CD295" s="100">
        <f t="shared" si="1289"/>
        <v>0</v>
      </c>
      <c r="CE295" s="100">
        <f t="shared" si="1289"/>
        <v>0</v>
      </c>
      <c r="CF295" s="100">
        <f t="shared" si="1289"/>
        <v>0</v>
      </c>
      <c r="CG295" s="100">
        <f t="shared" si="1289"/>
        <v>0</v>
      </c>
      <c r="CH295" s="100">
        <f t="shared" si="1289"/>
        <v>0</v>
      </c>
      <c r="CI295" s="100">
        <f t="shared" si="1289"/>
        <v>0</v>
      </c>
      <c r="CJ295" s="100">
        <f t="shared" si="1289"/>
        <v>0</v>
      </c>
      <c r="CK295" s="100">
        <f t="shared" si="1289"/>
        <v>0</v>
      </c>
      <c r="CL295" s="100">
        <f t="shared" si="1289"/>
        <v>0</v>
      </c>
      <c r="CM295" s="100">
        <f t="shared" ref="CM295:DG295" si="1290">IF(CM$8="",0,IF(CM$1=1,SUMIFS(291:291,$1:$1,"&gt;="&amp;1,$1:$1,"&lt;="&amp;INT(-$T293/30))+(-$T293/30-INT(-$T293/30))*SUMIFS(291:291,$1:$1,INT(-$T293/30)+1),0)+(-$T293/30-INT(-$T293/30))*SUMIFS(291:291,$1:$1,CM$1+INT(-$T293/30)+1)+(INT(-$T293/30)+1+$T293/30)*SUMIFS(291:291,$1:$1,CM$1+INT(-$T293/30)))</f>
        <v>0</v>
      </c>
      <c r="CN295" s="100">
        <f t="shared" si="1290"/>
        <v>0</v>
      </c>
      <c r="CO295" s="100">
        <f t="shared" si="1290"/>
        <v>0</v>
      </c>
      <c r="CP295" s="100">
        <f t="shared" si="1290"/>
        <v>0</v>
      </c>
      <c r="CQ295" s="100">
        <f t="shared" si="1290"/>
        <v>0</v>
      </c>
      <c r="CR295" s="100">
        <f t="shared" si="1290"/>
        <v>0</v>
      </c>
      <c r="CS295" s="100">
        <f t="shared" si="1290"/>
        <v>0</v>
      </c>
      <c r="CT295" s="100">
        <f t="shared" si="1290"/>
        <v>0</v>
      </c>
      <c r="CU295" s="100">
        <f t="shared" si="1290"/>
        <v>0</v>
      </c>
      <c r="CV295" s="100">
        <f t="shared" si="1290"/>
        <v>0</v>
      </c>
      <c r="CW295" s="100">
        <f t="shared" si="1290"/>
        <v>0</v>
      </c>
      <c r="CX295" s="100">
        <f t="shared" si="1290"/>
        <v>0</v>
      </c>
      <c r="CY295" s="100">
        <f t="shared" si="1290"/>
        <v>0</v>
      </c>
      <c r="CZ295" s="100">
        <f t="shared" si="1290"/>
        <v>0</v>
      </c>
      <c r="DA295" s="100">
        <f t="shared" si="1290"/>
        <v>0</v>
      </c>
      <c r="DB295" s="100">
        <f t="shared" si="1290"/>
        <v>0</v>
      </c>
      <c r="DC295" s="100">
        <f t="shared" si="1290"/>
        <v>0</v>
      </c>
      <c r="DD295" s="100">
        <f t="shared" si="1290"/>
        <v>0</v>
      </c>
      <c r="DE295" s="100">
        <f t="shared" si="1290"/>
        <v>0</v>
      </c>
      <c r="DF295" s="100">
        <f t="shared" si="1290"/>
        <v>0</v>
      </c>
      <c r="DG295" s="100">
        <f t="shared" si="1290"/>
        <v>0</v>
      </c>
      <c r="DH295" s="100">
        <f t="shared" ref="DH295:FS295" si="1291">IF(DH$8="",0,IF(DH$1=1,SUMIFS(291:291,$1:$1,"&gt;="&amp;1,$1:$1,"&lt;="&amp;INT(-$T293/30))+(-$T293/30-INT(-$T293/30))*SUMIFS(291:291,$1:$1,INT(-$T293/30)+1),0)+(-$T293/30-INT(-$T293/30))*SUMIFS(291:291,$1:$1,DH$1+INT(-$T293/30)+1)+(INT(-$T293/30)+1+$T293/30)*SUMIFS(291:291,$1:$1,DH$1+INT(-$T293/30)))</f>
        <v>0</v>
      </c>
      <c r="DI295" s="100">
        <f t="shared" si="1291"/>
        <v>0</v>
      </c>
      <c r="DJ295" s="100">
        <f t="shared" si="1291"/>
        <v>0</v>
      </c>
      <c r="DK295" s="100">
        <f t="shared" si="1291"/>
        <v>0</v>
      </c>
      <c r="DL295" s="100">
        <f t="shared" si="1291"/>
        <v>0</v>
      </c>
      <c r="DM295" s="100">
        <f t="shared" si="1291"/>
        <v>0</v>
      </c>
      <c r="DN295" s="100">
        <f t="shared" si="1291"/>
        <v>0</v>
      </c>
      <c r="DO295" s="100">
        <f t="shared" si="1291"/>
        <v>0</v>
      </c>
      <c r="DP295" s="100">
        <f t="shared" si="1291"/>
        <v>0</v>
      </c>
      <c r="DQ295" s="100">
        <f t="shared" si="1291"/>
        <v>0</v>
      </c>
      <c r="DR295" s="100">
        <f t="shared" si="1291"/>
        <v>0</v>
      </c>
      <c r="DS295" s="100">
        <f t="shared" si="1291"/>
        <v>0</v>
      </c>
      <c r="DT295" s="100">
        <f t="shared" si="1291"/>
        <v>0</v>
      </c>
      <c r="DU295" s="100">
        <f t="shared" si="1291"/>
        <v>0</v>
      </c>
      <c r="DV295" s="100">
        <f t="shared" si="1291"/>
        <v>0</v>
      </c>
      <c r="DW295" s="100">
        <f t="shared" si="1291"/>
        <v>0</v>
      </c>
      <c r="DX295" s="100">
        <f t="shared" si="1291"/>
        <v>0</v>
      </c>
      <c r="DY295" s="100">
        <f t="shared" si="1291"/>
        <v>0</v>
      </c>
      <c r="DZ295" s="100">
        <f t="shared" si="1291"/>
        <v>0</v>
      </c>
      <c r="EA295" s="100">
        <f t="shared" si="1291"/>
        <v>0</v>
      </c>
      <c r="EB295" s="100">
        <f t="shared" si="1291"/>
        <v>0</v>
      </c>
      <c r="EC295" s="100">
        <f t="shared" si="1291"/>
        <v>0</v>
      </c>
      <c r="ED295" s="100">
        <f t="shared" si="1291"/>
        <v>0</v>
      </c>
      <c r="EE295" s="100">
        <f t="shared" si="1291"/>
        <v>0</v>
      </c>
      <c r="EF295" s="100">
        <f t="shared" si="1291"/>
        <v>0</v>
      </c>
      <c r="EG295" s="100">
        <f t="shared" si="1291"/>
        <v>0</v>
      </c>
      <c r="EH295" s="100">
        <f t="shared" si="1291"/>
        <v>0</v>
      </c>
      <c r="EI295" s="100">
        <f t="shared" si="1291"/>
        <v>0</v>
      </c>
      <c r="EJ295" s="100">
        <f t="shared" si="1291"/>
        <v>0</v>
      </c>
      <c r="EK295" s="100">
        <f t="shared" si="1291"/>
        <v>0</v>
      </c>
      <c r="EL295" s="100">
        <f t="shared" si="1291"/>
        <v>0</v>
      </c>
      <c r="EM295" s="100">
        <f t="shared" si="1291"/>
        <v>0</v>
      </c>
      <c r="EN295" s="100">
        <f t="shared" si="1291"/>
        <v>0</v>
      </c>
      <c r="EO295" s="100">
        <f t="shared" si="1291"/>
        <v>0</v>
      </c>
      <c r="EP295" s="100">
        <f t="shared" si="1291"/>
        <v>0</v>
      </c>
      <c r="EQ295" s="100">
        <f t="shared" si="1291"/>
        <v>0</v>
      </c>
      <c r="ER295" s="100">
        <f t="shared" si="1291"/>
        <v>0</v>
      </c>
      <c r="ES295" s="100">
        <f t="shared" si="1291"/>
        <v>0</v>
      </c>
      <c r="ET295" s="100">
        <f t="shared" si="1291"/>
        <v>0</v>
      </c>
      <c r="EU295" s="100">
        <f t="shared" si="1291"/>
        <v>0</v>
      </c>
      <c r="EV295" s="100">
        <f t="shared" si="1291"/>
        <v>0</v>
      </c>
      <c r="EW295" s="100">
        <f t="shared" si="1291"/>
        <v>0</v>
      </c>
      <c r="EX295" s="100">
        <f t="shared" si="1291"/>
        <v>0</v>
      </c>
      <c r="EY295" s="100">
        <f t="shared" si="1291"/>
        <v>0</v>
      </c>
      <c r="EZ295" s="100">
        <f t="shared" si="1291"/>
        <v>0</v>
      </c>
      <c r="FA295" s="100">
        <f t="shared" si="1291"/>
        <v>0</v>
      </c>
      <c r="FB295" s="100">
        <f t="shared" si="1291"/>
        <v>0</v>
      </c>
      <c r="FC295" s="100">
        <f t="shared" si="1291"/>
        <v>0</v>
      </c>
      <c r="FD295" s="100">
        <f t="shared" si="1291"/>
        <v>0</v>
      </c>
      <c r="FE295" s="100">
        <f t="shared" si="1291"/>
        <v>0</v>
      </c>
      <c r="FF295" s="100">
        <f t="shared" si="1291"/>
        <v>0</v>
      </c>
      <c r="FG295" s="100">
        <f t="shared" si="1291"/>
        <v>0</v>
      </c>
      <c r="FH295" s="100">
        <f t="shared" si="1291"/>
        <v>0</v>
      </c>
      <c r="FI295" s="100">
        <f t="shared" si="1291"/>
        <v>0</v>
      </c>
      <c r="FJ295" s="100">
        <f t="shared" si="1291"/>
        <v>0</v>
      </c>
      <c r="FK295" s="100">
        <f t="shared" si="1291"/>
        <v>0</v>
      </c>
      <c r="FL295" s="100">
        <f t="shared" si="1291"/>
        <v>0</v>
      </c>
      <c r="FM295" s="100">
        <f t="shared" si="1291"/>
        <v>0</v>
      </c>
      <c r="FN295" s="100">
        <f t="shared" si="1291"/>
        <v>0</v>
      </c>
      <c r="FO295" s="100">
        <f t="shared" si="1291"/>
        <v>0</v>
      </c>
      <c r="FP295" s="100">
        <f t="shared" si="1291"/>
        <v>0</v>
      </c>
      <c r="FQ295" s="100">
        <f t="shared" si="1291"/>
        <v>0</v>
      </c>
      <c r="FR295" s="100">
        <f t="shared" si="1291"/>
        <v>0</v>
      </c>
      <c r="FS295" s="100">
        <f t="shared" si="1291"/>
        <v>0</v>
      </c>
      <c r="FT295" s="100">
        <f t="shared" ref="FT295:GZ295" si="1292">IF(FT$8="",0,IF(FT$1=1,SUMIFS(291:291,$1:$1,"&gt;="&amp;1,$1:$1,"&lt;="&amp;INT(-$T293/30))+(-$T293/30-INT(-$T293/30))*SUMIFS(291:291,$1:$1,INT(-$T293/30)+1),0)+(-$T293/30-INT(-$T293/30))*SUMIFS(291:291,$1:$1,FT$1+INT(-$T293/30)+1)+(INT(-$T293/30)+1+$T293/30)*SUMIFS(291:291,$1:$1,FT$1+INT(-$T293/30)))</f>
        <v>0</v>
      </c>
      <c r="FU295" s="100">
        <f t="shared" si="1292"/>
        <v>0</v>
      </c>
      <c r="FV295" s="100">
        <f t="shared" si="1292"/>
        <v>0</v>
      </c>
      <c r="FW295" s="100">
        <f t="shared" si="1292"/>
        <v>0</v>
      </c>
      <c r="FX295" s="100">
        <f t="shared" si="1292"/>
        <v>0</v>
      </c>
      <c r="FY295" s="100">
        <f t="shared" si="1292"/>
        <v>0</v>
      </c>
      <c r="FZ295" s="100">
        <f t="shared" si="1292"/>
        <v>0</v>
      </c>
      <c r="GA295" s="100">
        <f t="shared" si="1292"/>
        <v>0</v>
      </c>
      <c r="GB295" s="100">
        <f t="shared" si="1292"/>
        <v>0</v>
      </c>
      <c r="GC295" s="100">
        <f t="shared" si="1292"/>
        <v>0</v>
      </c>
      <c r="GD295" s="100">
        <f t="shared" si="1292"/>
        <v>0</v>
      </c>
      <c r="GE295" s="100">
        <f t="shared" si="1292"/>
        <v>0</v>
      </c>
      <c r="GF295" s="100">
        <f t="shared" si="1292"/>
        <v>0</v>
      </c>
      <c r="GG295" s="100">
        <f t="shared" si="1292"/>
        <v>0</v>
      </c>
      <c r="GH295" s="100">
        <f t="shared" si="1292"/>
        <v>0</v>
      </c>
      <c r="GI295" s="100">
        <f t="shared" si="1292"/>
        <v>0</v>
      </c>
      <c r="GJ295" s="100">
        <f t="shared" si="1292"/>
        <v>0</v>
      </c>
      <c r="GK295" s="100">
        <f t="shared" si="1292"/>
        <v>0</v>
      </c>
      <c r="GL295" s="100">
        <f t="shared" si="1292"/>
        <v>0</v>
      </c>
      <c r="GM295" s="100">
        <f t="shared" si="1292"/>
        <v>0</v>
      </c>
      <c r="GN295" s="100">
        <f t="shared" si="1292"/>
        <v>0</v>
      </c>
      <c r="GO295" s="100">
        <f t="shared" si="1292"/>
        <v>0</v>
      </c>
      <c r="GP295" s="100">
        <f t="shared" si="1292"/>
        <v>0</v>
      </c>
      <c r="GQ295" s="100">
        <f t="shared" si="1292"/>
        <v>0</v>
      </c>
      <c r="GR295" s="100">
        <f t="shared" si="1292"/>
        <v>0</v>
      </c>
      <c r="GS295" s="100">
        <f t="shared" si="1292"/>
        <v>0</v>
      </c>
      <c r="GT295" s="100">
        <f t="shared" si="1292"/>
        <v>0</v>
      </c>
      <c r="GU295" s="100">
        <f t="shared" si="1292"/>
        <v>0</v>
      </c>
      <c r="GV295" s="100">
        <f t="shared" si="1292"/>
        <v>0</v>
      </c>
      <c r="GW295" s="100">
        <f t="shared" si="1292"/>
        <v>0</v>
      </c>
      <c r="GX295" s="100">
        <f t="shared" si="1292"/>
        <v>0</v>
      </c>
      <c r="GY295" s="100">
        <f t="shared" si="1292"/>
        <v>0</v>
      </c>
      <c r="GZ295" s="100">
        <f t="shared" si="1292"/>
        <v>0</v>
      </c>
      <c r="HA295" s="3"/>
      <c r="HB295" s="3"/>
    </row>
    <row r="296" spans="1:210" ht="4.2" customHeight="1">
      <c r="A296" s="1"/>
      <c r="B296" s="1"/>
      <c r="C296" s="1"/>
      <c r="D296" s="1"/>
      <c r="E296" s="263"/>
      <c r="F296" s="48"/>
      <c r="G296" s="231"/>
      <c r="H296" s="1"/>
      <c r="I296" s="1"/>
      <c r="J296" s="1"/>
      <c r="K296" s="1"/>
      <c r="L296" s="1"/>
      <c r="M296" s="5"/>
      <c r="N296" s="1"/>
      <c r="O296" s="1"/>
      <c r="P296" s="5"/>
      <c r="Q296" s="1"/>
      <c r="R296" s="1"/>
      <c r="S296" s="5"/>
      <c r="T296" s="7"/>
      <c r="U296" s="24"/>
      <c r="V296" s="1"/>
      <c r="W296" s="12"/>
      <c r="X296" s="10"/>
      <c r="Y296" s="46"/>
      <c r="Z296" s="93"/>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94"/>
      <c r="CD296" s="94"/>
      <c r="CE296" s="94"/>
      <c r="CF296" s="94"/>
      <c r="CG296" s="94"/>
      <c r="CH296" s="94"/>
      <c r="CI296" s="94"/>
      <c r="CJ296" s="94"/>
      <c r="CK296" s="94"/>
      <c r="CL296" s="94"/>
      <c r="CM296" s="94"/>
      <c r="CN296" s="94"/>
      <c r="CO296" s="94"/>
      <c r="CP296" s="94"/>
      <c r="CQ296" s="94"/>
      <c r="CR296" s="94"/>
      <c r="CS296" s="94"/>
      <c r="CT296" s="94"/>
      <c r="CU296" s="94"/>
      <c r="CV296" s="94"/>
      <c r="CW296" s="94"/>
      <c r="CX296" s="94"/>
      <c r="CY296" s="94"/>
      <c r="CZ296" s="94"/>
      <c r="DA296" s="94"/>
      <c r="DB296" s="94"/>
      <c r="DC296" s="94"/>
      <c r="DD296" s="94"/>
      <c r="DE296" s="94"/>
      <c r="DF296" s="94"/>
      <c r="DG296" s="94"/>
      <c r="DH296" s="94"/>
      <c r="DI296" s="94"/>
      <c r="DJ296" s="94"/>
      <c r="DK296" s="94"/>
      <c r="DL296" s="94"/>
      <c r="DM296" s="94"/>
      <c r="DN296" s="94"/>
      <c r="DO296" s="94"/>
      <c r="DP296" s="94"/>
      <c r="DQ296" s="94"/>
      <c r="DR296" s="94"/>
      <c r="DS296" s="94"/>
      <c r="DT296" s="94"/>
      <c r="DU296" s="94"/>
      <c r="DV296" s="94"/>
      <c r="DW296" s="94"/>
      <c r="DX296" s="94"/>
      <c r="DY296" s="94"/>
      <c r="DZ296" s="94"/>
      <c r="EA296" s="94"/>
      <c r="EB296" s="94"/>
      <c r="EC296" s="94"/>
      <c r="ED296" s="94"/>
      <c r="EE296" s="94"/>
      <c r="EF296" s="94"/>
      <c r="EG296" s="94"/>
      <c r="EH296" s="94"/>
      <c r="EI296" s="94"/>
      <c r="EJ296" s="94"/>
      <c r="EK296" s="94"/>
      <c r="EL296" s="94"/>
      <c r="EM296" s="94"/>
      <c r="EN296" s="94"/>
      <c r="EO296" s="94"/>
      <c r="EP296" s="94"/>
      <c r="EQ296" s="94"/>
      <c r="ER296" s="94"/>
      <c r="ES296" s="94"/>
      <c r="ET296" s="94"/>
      <c r="EU296" s="94"/>
      <c r="EV296" s="94"/>
      <c r="EW296" s="94"/>
      <c r="EX296" s="94"/>
      <c r="EY296" s="94"/>
      <c r="EZ296" s="94"/>
      <c r="FA296" s="94"/>
      <c r="FB296" s="94"/>
      <c r="FC296" s="94"/>
      <c r="FD296" s="94"/>
      <c r="FE296" s="94"/>
      <c r="FF296" s="94"/>
      <c r="FG296" s="94"/>
      <c r="FH296" s="94"/>
      <c r="FI296" s="94"/>
      <c r="FJ296" s="94"/>
      <c r="FK296" s="94"/>
      <c r="FL296" s="94"/>
      <c r="FM296" s="94"/>
      <c r="FN296" s="94"/>
      <c r="FO296" s="94"/>
      <c r="FP296" s="94"/>
      <c r="FQ296" s="94"/>
      <c r="FR296" s="94"/>
      <c r="FS296" s="94"/>
      <c r="FT296" s="94"/>
      <c r="FU296" s="94"/>
      <c r="FV296" s="94"/>
      <c r="FW296" s="94"/>
      <c r="FX296" s="94"/>
      <c r="FY296" s="94"/>
      <c r="FZ296" s="94"/>
      <c r="GA296" s="94"/>
      <c r="GB296" s="94"/>
      <c r="GC296" s="94"/>
      <c r="GD296" s="94"/>
      <c r="GE296" s="94"/>
      <c r="GF296" s="94"/>
      <c r="GG296" s="94"/>
      <c r="GH296" s="94"/>
      <c r="GI296" s="94"/>
      <c r="GJ296" s="94"/>
      <c r="GK296" s="94"/>
      <c r="GL296" s="94"/>
      <c r="GM296" s="94"/>
      <c r="GN296" s="94"/>
      <c r="GO296" s="94"/>
      <c r="GP296" s="94"/>
      <c r="GQ296" s="94"/>
      <c r="GR296" s="94"/>
      <c r="GS296" s="94"/>
      <c r="GT296" s="94"/>
      <c r="GU296" s="94"/>
      <c r="GV296" s="94"/>
      <c r="GW296" s="94"/>
      <c r="GX296" s="94"/>
      <c r="GY296" s="94"/>
      <c r="GZ296" s="94"/>
      <c r="HA296" s="1"/>
      <c r="HB296" s="1"/>
    </row>
    <row r="297" spans="1:210" ht="4.2" customHeight="1">
      <c r="A297" s="1"/>
      <c r="B297" s="1"/>
      <c r="C297" s="1"/>
      <c r="D297" s="1"/>
      <c r="E297" s="40"/>
      <c r="F297" s="40"/>
      <c r="G297" s="40"/>
      <c r="H297" s="40"/>
      <c r="I297" s="40"/>
      <c r="J297" s="40"/>
      <c r="K297" s="40"/>
      <c r="L297" s="40"/>
      <c r="M297" s="42"/>
      <c r="N297" s="40"/>
      <c r="O297" s="40"/>
      <c r="P297" s="42"/>
      <c r="Q297" s="40"/>
      <c r="R297" s="1"/>
      <c r="S297" s="5"/>
      <c r="T297" s="7"/>
      <c r="U297" s="24"/>
      <c r="V297" s="1"/>
      <c r="W297" s="44"/>
      <c r="X297" s="10"/>
      <c r="Y297" s="46"/>
      <c r="Z297" s="93"/>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
      <c r="HB297" s="1"/>
    </row>
    <row r="298" spans="1:210" ht="7.2" customHeight="1">
      <c r="A298" s="1"/>
      <c r="B298" s="1"/>
      <c r="C298" s="1"/>
      <c r="D298" s="1"/>
      <c r="E298" s="263"/>
      <c r="F298" s="48"/>
      <c r="G298" s="231"/>
      <c r="H298" s="1"/>
      <c r="I298" s="1"/>
      <c r="J298" s="1"/>
      <c r="K298" s="1"/>
      <c r="L298" s="1"/>
      <c r="M298" s="5"/>
      <c r="N298" s="1"/>
      <c r="O298" s="1"/>
      <c r="P298" s="5"/>
      <c r="Q298" s="1"/>
      <c r="R298" s="1"/>
      <c r="S298" s="5"/>
      <c r="T298" s="7"/>
      <c r="U298" s="24"/>
      <c r="V298" s="1"/>
      <c r="W298" s="12"/>
      <c r="X298" s="10"/>
      <c r="Y298" s="46"/>
      <c r="Z298" s="93"/>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94"/>
      <c r="CD298" s="94"/>
      <c r="CE298" s="94"/>
      <c r="CF298" s="94"/>
      <c r="CG298" s="94"/>
      <c r="CH298" s="94"/>
      <c r="CI298" s="94"/>
      <c r="CJ298" s="94"/>
      <c r="CK298" s="94"/>
      <c r="CL298" s="94"/>
      <c r="CM298" s="94"/>
      <c r="CN298" s="94"/>
      <c r="CO298" s="94"/>
      <c r="CP298" s="94"/>
      <c r="CQ298" s="94"/>
      <c r="CR298" s="94"/>
      <c r="CS298" s="94"/>
      <c r="CT298" s="94"/>
      <c r="CU298" s="94"/>
      <c r="CV298" s="94"/>
      <c r="CW298" s="94"/>
      <c r="CX298" s="94"/>
      <c r="CY298" s="94"/>
      <c r="CZ298" s="94"/>
      <c r="DA298" s="94"/>
      <c r="DB298" s="94"/>
      <c r="DC298" s="94"/>
      <c r="DD298" s="94"/>
      <c r="DE298" s="94"/>
      <c r="DF298" s="94"/>
      <c r="DG298" s="94"/>
      <c r="DH298" s="94"/>
      <c r="DI298" s="94"/>
      <c r="DJ298" s="94"/>
      <c r="DK298" s="94"/>
      <c r="DL298" s="94"/>
      <c r="DM298" s="94"/>
      <c r="DN298" s="94"/>
      <c r="DO298" s="94"/>
      <c r="DP298" s="94"/>
      <c r="DQ298" s="94"/>
      <c r="DR298" s="94"/>
      <c r="DS298" s="94"/>
      <c r="DT298" s="94"/>
      <c r="DU298" s="94"/>
      <c r="DV298" s="94"/>
      <c r="DW298" s="94"/>
      <c r="DX298" s="94"/>
      <c r="DY298" s="94"/>
      <c r="DZ298" s="94"/>
      <c r="EA298" s="94"/>
      <c r="EB298" s="94"/>
      <c r="EC298" s="94"/>
      <c r="ED298" s="94"/>
      <c r="EE298" s="94"/>
      <c r="EF298" s="94"/>
      <c r="EG298" s="94"/>
      <c r="EH298" s="94"/>
      <c r="EI298" s="94"/>
      <c r="EJ298" s="94"/>
      <c r="EK298" s="94"/>
      <c r="EL298" s="94"/>
      <c r="EM298" s="94"/>
      <c r="EN298" s="94"/>
      <c r="EO298" s="94"/>
      <c r="EP298" s="94"/>
      <c r="EQ298" s="94"/>
      <c r="ER298" s="94"/>
      <c r="ES298" s="94"/>
      <c r="ET298" s="94"/>
      <c r="EU298" s="94"/>
      <c r="EV298" s="94"/>
      <c r="EW298" s="94"/>
      <c r="EX298" s="94"/>
      <c r="EY298" s="94"/>
      <c r="EZ298" s="94"/>
      <c r="FA298" s="94"/>
      <c r="FB298" s="94"/>
      <c r="FC298" s="94"/>
      <c r="FD298" s="94"/>
      <c r="FE298" s="94"/>
      <c r="FF298" s="94"/>
      <c r="FG298" s="94"/>
      <c r="FH298" s="94"/>
      <c r="FI298" s="94"/>
      <c r="FJ298" s="94"/>
      <c r="FK298" s="94"/>
      <c r="FL298" s="94"/>
      <c r="FM298" s="94"/>
      <c r="FN298" s="94"/>
      <c r="FO298" s="94"/>
      <c r="FP298" s="94"/>
      <c r="FQ298" s="94"/>
      <c r="FR298" s="94"/>
      <c r="FS298" s="94"/>
      <c r="FT298" s="94"/>
      <c r="FU298" s="94"/>
      <c r="FV298" s="94"/>
      <c r="FW298" s="94"/>
      <c r="FX298" s="94"/>
      <c r="FY298" s="94"/>
      <c r="FZ298" s="94"/>
      <c r="GA298" s="94"/>
      <c r="GB298" s="94"/>
      <c r="GC298" s="94"/>
      <c r="GD298" s="94"/>
      <c r="GE298" s="94"/>
      <c r="GF298" s="94"/>
      <c r="GG298" s="94"/>
      <c r="GH298" s="94"/>
      <c r="GI298" s="94"/>
      <c r="GJ298" s="94"/>
      <c r="GK298" s="94"/>
      <c r="GL298" s="94"/>
      <c r="GM298" s="94"/>
      <c r="GN298" s="94"/>
      <c r="GO298" s="94"/>
      <c r="GP298" s="94"/>
      <c r="GQ298" s="94"/>
      <c r="GR298" s="94"/>
      <c r="GS298" s="94"/>
      <c r="GT298" s="94"/>
      <c r="GU298" s="94"/>
      <c r="GV298" s="94"/>
      <c r="GW298" s="94"/>
      <c r="GX298" s="94"/>
      <c r="GY298" s="94"/>
      <c r="GZ298" s="94"/>
      <c r="HA298" s="1"/>
      <c r="HB298" s="1"/>
    </row>
    <row r="299" spans="1:210" s="23" customFormat="1" ht="12.6" thickBot="1">
      <c r="A299" s="19"/>
      <c r="B299" s="244" t="s">
        <v>154</v>
      </c>
      <c r="C299" s="19"/>
      <c r="D299" s="19"/>
      <c r="E299" s="269"/>
      <c r="F299" s="52"/>
      <c r="G299" s="232"/>
      <c r="H299" s="19"/>
      <c r="I299" s="19" t="str">
        <f>$I$281</f>
        <v>прямой перем. расход, выберите тип зависимости</v>
      </c>
      <c r="J299" s="19"/>
      <c r="K299" s="19"/>
      <c r="L299" s="19"/>
      <c r="M299" s="5" t="s">
        <v>6</v>
      </c>
      <c r="N299" s="580" t="s">
        <v>395</v>
      </c>
      <c r="O299" s="19"/>
      <c r="P299" s="20"/>
      <c r="Q299" s="19" t="s">
        <v>12</v>
      </c>
      <c r="R299" s="19"/>
      <c r="S299" s="20" t="s">
        <v>6</v>
      </c>
      <c r="T299" s="204"/>
      <c r="U299" s="26" t="s">
        <v>7</v>
      </c>
      <c r="V299" s="19"/>
      <c r="W299" s="21"/>
      <c r="X299" s="22"/>
      <c r="Y299" s="47"/>
      <c r="Z299" s="96"/>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c r="FB299" s="97"/>
      <c r="FC299" s="97"/>
      <c r="FD299" s="97"/>
      <c r="FE299" s="97"/>
      <c r="FF299" s="97"/>
      <c r="FG299" s="97"/>
      <c r="FH299" s="97"/>
      <c r="FI299" s="97"/>
      <c r="FJ299" s="97"/>
      <c r="FK299" s="97"/>
      <c r="FL299" s="97"/>
      <c r="FM299" s="97"/>
      <c r="FN299" s="97"/>
      <c r="FO299" s="97"/>
      <c r="FP299" s="97"/>
      <c r="FQ299" s="97"/>
      <c r="FR299" s="97"/>
      <c r="FS299" s="97"/>
      <c r="FT299" s="97"/>
      <c r="FU299" s="97"/>
      <c r="FV299" s="97"/>
      <c r="FW299" s="97"/>
      <c r="FX299" s="97"/>
      <c r="FY299" s="97"/>
      <c r="FZ299" s="97"/>
      <c r="GA299" s="97"/>
      <c r="GB299" s="97"/>
      <c r="GC299" s="97"/>
      <c r="GD299" s="97"/>
      <c r="GE299" s="97"/>
      <c r="GF299" s="97"/>
      <c r="GG299" s="97"/>
      <c r="GH299" s="97"/>
      <c r="GI299" s="97"/>
      <c r="GJ299" s="97"/>
      <c r="GK299" s="97"/>
      <c r="GL299" s="97"/>
      <c r="GM299" s="97"/>
      <c r="GN299" s="97"/>
      <c r="GO299" s="97"/>
      <c r="GP299" s="97"/>
      <c r="GQ299" s="97"/>
      <c r="GR299" s="97"/>
      <c r="GS299" s="97"/>
      <c r="GT299" s="97"/>
      <c r="GU299" s="97"/>
      <c r="GV299" s="97"/>
      <c r="GW299" s="97"/>
      <c r="GX299" s="97"/>
      <c r="GY299" s="97"/>
      <c r="GZ299" s="97"/>
      <c r="HA299" s="19"/>
      <c r="HB299" s="19"/>
    </row>
    <row r="300" spans="1:210" ht="4.2" customHeight="1" thickTop="1">
      <c r="A300" s="1"/>
      <c r="B300" s="1"/>
      <c r="C300" s="1"/>
      <c r="D300" s="1"/>
      <c r="E300" s="263"/>
      <c r="F300" s="48"/>
      <c r="G300" s="231"/>
      <c r="H300" s="1"/>
      <c r="I300" s="1"/>
      <c r="J300" s="1"/>
      <c r="K300" s="1"/>
      <c r="L300" s="1"/>
      <c r="M300" s="5"/>
      <c r="N300" s="310"/>
      <c r="O300" s="1"/>
      <c r="P300" s="5"/>
      <c r="Q300" s="1"/>
      <c r="R300" s="1"/>
      <c r="S300" s="5"/>
      <c r="T300" s="7"/>
      <c r="U300" s="24"/>
      <c r="V300" s="1"/>
      <c r="W300" s="12"/>
      <c r="X300" s="10"/>
      <c r="Y300" s="46"/>
      <c r="Z300" s="93"/>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1"/>
      <c r="HB300" s="1"/>
    </row>
    <row r="301" spans="1:210" s="23" customFormat="1">
      <c r="A301" s="19"/>
      <c r="B301" s="244" t="s">
        <v>164</v>
      </c>
      <c r="C301" s="19"/>
      <c r="D301" s="19"/>
      <c r="E301" s="269"/>
      <c r="F301" s="52"/>
      <c r="G301" s="232"/>
      <c r="H301" s="19"/>
      <c r="I301" s="19" t="str">
        <f>IF(T299=справочники!$H$10,"Выберите показатель, от которого зависит расход","")</f>
        <v/>
      </c>
      <c r="J301" s="19"/>
      <c r="K301" s="19"/>
      <c r="L301" s="19"/>
      <c r="M301" s="5"/>
      <c r="N301" s="19"/>
      <c r="O301" s="19"/>
      <c r="P301" s="20"/>
      <c r="Q301" s="19" t="str">
        <f>IF(T299=справочники!$H$10,"вып.список","")</f>
        <v/>
      </c>
      <c r="R301" s="19"/>
      <c r="S301" s="20" t="str">
        <f>IF(T299=справочники!$H$10,"*","")</f>
        <v/>
      </c>
      <c r="T301" s="204"/>
      <c r="U301" s="26" t="str">
        <f>IF(T299=справочники!$H$10,"^","")</f>
        <v/>
      </c>
      <c r="V301" s="19"/>
      <c r="W301" s="21"/>
      <c r="X301" s="22"/>
      <c r="Y301" s="47"/>
      <c r="Z301" s="96"/>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c r="FO301" s="97"/>
      <c r="FP301" s="97"/>
      <c r="FQ301" s="97"/>
      <c r="FR301" s="97"/>
      <c r="FS301" s="97"/>
      <c r="FT301" s="97"/>
      <c r="FU301" s="97"/>
      <c r="FV301" s="97"/>
      <c r="FW301" s="97"/>
      <c r="FX301" s="97"/>
      <c r="FY301" s="97"/>
      <c r="FZ301" s="97"/>
      <c r="GA301" s="97"/>
      <c r="GB301" s="97"/>
      <c r="GC301" s="97"/>
      <c r="GD301" s="97"/>
      <c r="GE301" s="97"/>
      <c r="GF301" s="97"/>
      <c r="GG301" s="97"/>
      <c r="GH301" s="97"/>
      <c r="GI301" s="97"/>
      <c r="GJ301" s="97"/>
      <c r="GK301" s="97"/>
      <c r="GL301" s="97"/>
      <c r="GM301" s="97"/>
      <c r="GN301" s="97"/>
      <c r="GO301" s="97"/>
      <c r="GP301" s="97"/>
      <c r="GQ301" s="97"/>
      <c r="GR301" s="97"/>
      <c r="GS301" s="97"/>
      <c r="GT301" s="97"/>
      <c r="GU301" s="97"/>
      <c r="GV301" s="97"/>
      <c r="GW301" s="97"/>
      <c r="GX301" s="97"/>
      <c r="GY301" s="97"/>
      <c r="GZ301" s="97"/>
      <c r="HA301" s="19"/>
      <c r="HB301" s="19"/>
    </row>
    <row r="302" spans="1:210" ht="4.2" customHeight="1">
      <c r="A302" s="1"/>
      <c r="B302" s="1"/>
      <c r="C302" s="1"/>
      <c r="D302" s="1"/>
      <c r="E302" s="263"/>
      <c r="F302" s="48"/>
      <c r="G302" s="231"/>
      <c r="H302" s="1"/>
      <c r="I302" s="1"/>
      <c r="J302" s="1"/>
      <c r="K302" s="1"/>
      <c r="L302" s="1"/>
      <c r="M302" s="5"/>
      <c r="N302" s="19"/>
      <c r="O302" s="1"/>
      <c r="P302" s="5"/>
      <c r="Q302" s="1"/>
      <c r="R302" s="1"/>
      <c r="S302" s="5"/>
      <c r="T302" s="7"/>
      <c r="U302" s="24"/>
      <c r="V302" s="1"/>
      <c r="W302" s="12"/>
      <c r="X302" s="10"/>
      <c r="Y302" s="46"/>
      <c r="Z302" s="93"/>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94"/>
      <c r="CD302" s="94"/>
      <c r="CE302" s="94"/>
      <c r="CF302" s="94"/>
      <c r="CG302" s="94"/>
      <c r="CH302" s="94"/>
      <c r="CI302" s="94"/>
      <c r="CJ302" s="94"/>
      <c r="CK302" s="94"/>
      <c r="CL302" s="94"/>
      <c r="CM302" s="94"/>
      <c r="CN302" s="94"/>
      <c r="CO302" s="94"/>
      <c r="CP302" s="94"/>
      <c r="CQ302" s="94"/>
      <c r="CR302" s="94"/>
      <c r="CS302" s="94"/>
      <c r="CT302" s="94"/>
      <c r="CU302" s="94"/>
      <c r="CV302" s="94"/>
      <c r="CW302" s="94"/>
      <c r="CX302" s="94"/>
      <c r="CY302" s="94"/>
      <c r="CZ302" s="94"/>
      <c r="DA302" s="94"/>
      <c r="DB302" s="94"/>
      <c r="DC302" s="94"/>
      <c r="DD302" s="94"/>
      <c r="DE302" s="94"/>
      <c r="DF302" s="94"/>
      <c r="DG302" s="94"/>
      <c r="DH302" s="94"/>
      <c r="DI302" s="94"/>
      <c r="DJ302" s="94"/>
      <c r="DK302" s="94"/>
      <c r="DL302" s="94"/>
      <c r="DM302" s="94"/>
      <c r="DN302" s="94"/>
      <c r="DO302" s="94"/>
      <c r="DP302" s="94"/>
      <c r="DQ302" s="94"/>
      <c r="DR302" s="94"/>
      <c r="DS302" s="94"/>
      <c r="DT302" s="94"/>
      <c r="DU302" s="94"/>
      <c r="DV302" s="94"/>
      <c r="DW302" s="94"/>
      <c r="DX302" s="94"/>
      <c r="DY302" s="94"/>
      <c r="DZ302" s="94"/>
      <c r="EA302" s="94"/>
      <c r="EB302" s="94"/>
      <c r="EC302" s="94"/>
      <c r="ED302" s="94"/>
      <c r="EE302" s="94"/>
      <c r="EF302" s="94"/>
      <c r="EG302" s="94"/>
      <c r="EH302" s="94"/>
      <c r="EI302" s="94"/>
      <c r="EJ302" s="94"/>
      <c r="EK302" s="94"/>
      <c r="EL302" s="94"/>
      <c r="EM302" s="94"/>
      <c r="EN302" s="94"/>
      <c r="EO302" s="94"/>
      <c r="EP302" s="94"/>
      <c r="EQ302" s="94"/>
      <c r="ER302" s="94"/>
      <c r="ES302" s="94"/>
      <c r="ET302" s="94"/>
      <c r="EU302" s="94"/>
      <c r="EV302" s="94"/>
      <c r="EW302" s="94"/>
      <c r="EX302" s="94"/>
      <c r="EY302" s="94"/>
      <c r="EZ302" s="94"/>
      <c r="FA302" s="94"/>
      <c r="FB302" s="94"/>
      <c r="FC302" s="94"/>
      <c r="FD302" s="94"/>
      <c r="FE302" s="94"/>
      <c r="FF302" s="94"/>
      <c r="FG302" s="94"/>
      <c r="FH302" s="94"/>
      <c r="FI302" s="94"/>
      <c r="FJ302" s="94"/>
      <c r="FK302" s="94"/>
      <c r="FL302" s="94"/>
      <c r="FM302" s="94"/>
      <c r="FN302" s="94"/>
      <c r="FO302" s="94"/>
      <c r="FP302" s="94"/>
      <c r="FQ302" s="94"/>
      <c r="FR302" s="94"/>
      <c r="FS302" s="94"/>
      <c r="FT302" s="94"/>
      <c r="FU302" s="94"/>
      <c r="FV302" s="94"/>
      <c r="FW302" s="94"/>
      <c r="FX302" s="94"/>
      <c r="FY302" s="94"/>
      <c r="FZ302" s="94"/>
      <c r="GA302" s="94"/>
      <c r="GB302" s="94"/>
      <c r="GC302" s="94"/>
      <c r="GD302" s="94"/>
      <c r="GE302" s="94"/>
      <c r="GF302" s="94"/>
      <c r="GG302" s="94"/>
      <c r="GH302" s="94"/>
      <c r="GI302" s="94"/>
      <c r="GJ302" s="94"/>
      <c r="GK302" s="94"/>
      <c r="GL302" s="94"/>
      <c r="GM302" s="94"/>
      <c r="GN302" s="94"/>
      <c r="GO302" s="94"/>
      <c r="GP302" s="94"/>
      <c r="GQ302" s="94"/>
      <c r="GR302" s="94"/>
      <c r="GS302" s="94"/>
      <c r="GT302" s="94"/>
      <c r="GU302" s="94"/>
      <c r="GV302" s="94"/>
      <c r="GW302" s="94"/>
      <c r="GX302" s="94"/>
      <c r="GY302" s="94"/>
      <c r="GZ302" s="94"/>
      <c r="HA302" s="1"/>
      <c r="HB302" s="1"/>
    </row>
    <row r="303" spans="1:210" s="23" customFormat="1">
      <c r="A303" s="19"/>
      <c r="B303" s="245" t="s">
        <v>162</v>
      </c>
      <c r="C303" s="19"/>
      <c r="D303" s="19"/>
      <c r="E303" s="269"/>
      <c r="F303" s="52"/>
      <c r="G303" s="232"/>
      <c r="H303" s="19"/>
      <c r="I303" s="19" t="str">
        <f>IF($T299=справочники!$H$9,"расходы на одну единицу проданной продукции",IF($T299=справочники!$H$10,"доля от выбранного показателя продаж","??"))</f>
        <v>??</v>
      </c>
      <c r="J303" s="19"/>
      <c r="K303" s="19"/>
      <c r="L303" s="19"/>
      <c r="M303" s="20"/>
      <c r="N303" s="19"/>
      <c r="O303" s="19"/>
      <c r="P303" s="20"/>
      <c r="Q303" s="19" t="str">
        <f>IF($T299=справочники!$H$9,"руб.",IF($T299=справочники!$H$10,"доля","??"))</f>
        <v>??</v>
      </c>
      <c r="R303" s="19"/>
      <c r="S303" s="20" t="s">
        <v>6</v>
      </c>
      <c r="T303" s="212"/>
      <c r="U303" s="26"/>
      <c r="V303" s="19"/>
      <c r="W303" s="21"/>
      <c r="X303" s="22"/>
      <c r="Y303" s="47"/>
      <c r="Z303" s="96"/>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c r="FB303" s="97"/>
      <c r="FC303" s="97"/>
      <c r="FD303" s="97"/>
      <c r="FE303" s="97"/>
      <c r="FF303" s="97"/>
      <c r="FG303" s="97"/>
      <c r="FH303" s="97"/>
      <c r="FI303" s="97"/>
      <c r="FJ303" s="97"/>
      <c r="FK303" s="97"/>
      <c r="FL303" s="97"/>
      <c r="FM303" s="97"/>
      <c r="FN303" s="97"/>
      <c r="FO303" s="97"/>
      <c r="FP303" s="97"/>
      <c r="FQ303" s="97"/>
      <c r="FR303" s="97"/>
      <c r="FS303" s="97"/>
      <c r="FT303" s="97"/>
      <c r="FU303" s="97"/>
      <c r="FV303" s="97"/>
      <c r="FW303" s="97"/>
      <c r="FX303" s="97"/>
      <c r="FY303" s="97"/>
      <c r="FZ303" s="97"/>
      <c r="GA303" s="97"/>
      <c r="GB303" s="97"/>
      <c r="GC303" s="97"/>
      <c r="GD303" s="97"/>
      <c r="GE303" s="97"/>
      <c r="GF303" s="97"/>
      <c r="GG303" s="97"/>
      <c r="GH303" s="97"/>
      <c r="GI303" s="97"/>
      <c r="GJ303" s="97"/>
      <c r="GK303" s="97"/>
      <c r="GL303" s="97"/>
      <c r="GM303" s="97"/>
      <c r="GN303" s="97"/>
      <c r="GO303" s="97"/>
      <c r="GP303" s="97"/>
      <c r="GQ303" s="97"/>
      <c r="GR303" s="97"/>
      <c r="GS303" s="97"/>
      <c r="GT303" s="97"/>
      <c r="GU303" s="97"/>
      <c r="GV303" s="97"/>
      <c r="GW303" s="97"/>
      <c r="GX303" s="97"/>
      <c r="GY303" s="97"/>
      <c r="GZ303" s="97"/>
      <c r="HA303" s="19"/>
      <c r="HB303" s="19"/>
    </row>
    <row r="304" spans="1:210" ht="4.2" customHeight="1">
      <c r="A304" s="1"/>
      <c r="B304" s="1"/>
      <c r="C304" s="1"/>
      <c r="D304" s="1"/>
      <c r="E304" s="263"/>
      <c r="F304" s="48"/>
      <c r="G304" s="231"/>
      <c r="H304" s="1"/>
      <c r="I304" s="1"/>
      <c r="J304" s="1"/>
      <c r="K304" s="1"/>
      <c r="L304" s="1"/>
      <c r="M304" s="5"/>
      <c r="N304" s="1"/>
      <c r="O304" s="1"/>
      <c r="P304" s="5"/>
      <c r="Q304" s="1"/>
      <c r="R304" s="1"/>
      <c r="S304" s="5"/>
      <c r="T304" s="7"/>
      <c r="U304" s="24"/>
      <c r="V304" s="1"/>
      <c r="W304" s="12"/>
      <c r="X304" s="10"/>
      <c r="Y304" s="46"/>
      <c r="Z304" s="93"/>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94"/>
      <c r="CD304" s="94"/>
      <c r="CE304" s="94"/>
      <c r="CF304" s="94"/>
      <c r="CG304" s="94"/>
      <c r="CH304" s="94"/>
      <c r="CI304" s="94"/>
      <c r="CJ304" s="94"/>
      <c r="CK304" s="94"/>
      <c r="CL304" s="94"/>
      <c r="CM304" s="94"/>
      <c r="CN304" s="94"/>
      <c r="CO304" s="94"/>
      <c r="CP304" s="94"/>
      <c r="CQ304" s="94"/>
      <c r="CR304" s="94"/>
      <c r="CS304" s="94"/>
      <c r="CT304" s="94"/>
      <c r="CU304" s="94"/>
      <c r="CV304" s="94"/>
      <c r="CW304" s="94"/>
      <c r="CX304" s="94"/>
      <c r="CY304" s="94"/>
      <c r="CZ304" s="94"/>
      <c r="DA304" s="94"/>
      <c r="DB304" s="94"/>
      <c r="DC304" s="94"/>
      <c r="DD304" s="94"/>
      <c r="DE304" s="94"/>
      <c r="DF304" s="94"/>
      <c r="DG304" s="94"/>
      <c r="DH304" s="94"/>
      <c r="DI304" s="94"/>
      <c r="DJ304" s="94"/>
      <c r="DK304" s="94"/>
      <c r="DL304" s="94"/>
      <c r="DM304" s="94"/>
      <c r="DN304" s="94"/>
      <c r="DO304" s="94"/>
      <c r="DP304" s="94"/>
      <c r="DQ304" s="94"/>
      <c r="DR304" s="94"/>
      <c r="DS304" s="94"/>
      <c r="DT304" s="94"/>
      <c r="DU304" s="94"/>
      <c r="DV304" s="94"/>
      <c r="DW304" s="94"/>
      <c r="DX304" s="94"/>
      <c r="DY304" s="94"/>
      <c r="DZ304" s="94"/>
      <c r="EA304" s="94"/>
      <c r="EB304" s="94"/>
      <c r="EC304" s="94"/>
      <c r="ED304" s="94"/>
      <c r="EE304" s="94"/>
      <c r="EF304" s="94"/>
      <c r="EG304" s="94"/>
      <c r="EH304" s="94"/>
      <c r="EI304" s="94"/>
      <c r="EJ304" s="94"/>
      <c r="EK304" s="94"/>
      <c r="EL304" s="94"/>
      <c r="EM304" s="94"/>
      <c r="EN304" s="94"/>
      <c r="EO304" s="94"/>
      <c r="EP304" s="94"/>
      <c r="EQ304" s="94"/>
      <c r="ER304" s="94"/>
      <c r="ES304" s="94"/>
      <c r="ET304" s="94"/>
      <c r="EU304" s="94"/>
      <c r="EV304" s="94"/>
      <c r="EW304" s="94"/>
      <c r="EX304" s="94"/>
      <c r="EY304" s="94"/>
      <c r="EZ304" s="94"/>
      <c r="FA304" s="94"/>
      <c r="FB304" s="94"/>
      <c r="FC304" s="94"/>
      <c r="FD304" s="94"/>
      <c r="FE304" s="94"/>
      <c r="FF304" s="94"/>
      <c r="FG304" s="94"/>
      <c r="FH304" s="94"/>
      <c r="FI304" s="94"/>
      <c r="FJ304" s="94"/>
      <c r="FK304" s="94"/>
      <c r="FL304" s="94"/>
      <c r="FM304" s="94"/>
      <c r="FN304" s="94"/>
      <c r="FO304" s="94"/>
      <c r="FP304" s="94"/>
      <c r="FQ304" s="94"/>
      <c r="FR304" s="94"/>
      <c r="FS304" s="94"/>
      <c r="FT304" s="94"/>
      <c r="FU304" s="94"/>
      <c r="FV304" s="94"/>
      <c r="FW304" s="94"/>
      <c r="FX304" s="94"/>
      <c r="FY304" s="94"/>
      <c r="FZ304" s="94"/>
      <c r="GA304" s="94"/>
      <c r="GB304" s="94"/>
      <c r="GC304" s="94"/>
      <c r="GD304" s="94"/>
      <c r="GE304" s="94"/>
      <c r="GF304" s="94"/>
      <c r="GG304" s="94"/>
      <c r="GH304" s="94"/>
      <c r="GI304" s="94"/>
      <c r="GJ304" s="94"/>
      <c r="GK304" s="94"/>
      <c r="GL304" s="94"/>
      <c r="GM304" s="94"/>
      <c r="GN304" s="94"/>
      <c r="GO304" s="94"/>
      <c r="GP304" s="94"/>
      <c r="GQ304" s="94"/>
      <c r="GR304" s="94"/>
      <c r="GS304" s="94"/>
      <c r="GT304" s="94"/>
      <c r="GU304" s="94"/>
      <c r="GV304" s="94"/>
      <c r="GW304" s="94"/>
      <c r="GX304" s="94"/>
      <c r="GY304" s="94"/>
      <c r="GZ304" s="94"/>
      <c r="HA304" s="1"/>
      <c r="HB304" s="1"/>
    </row>
    <row r="305" spans="1:210" s="4" customFormat="1">
      <c r="A305" s="3"/>
      <c r="B305" s="259" t="s">
        <v>159</v>
      </c>
      <c r="C305" s="3"/>
      <c r="D305" s="3"/>
      <c r="E305" s="9"/>
      <c r="F305" s="51"/>
      <c r="G305" s="232"/>
      <c r="H305" s="13" t="str">
        <f>B305&amp;N299</f>
        <v>Учет - Прямой переменный расход</v>
      </c>
      <c r="I305" s="13"/>
      <c r="J305" s="3"/>
      <c r="K305" s="3"/>
      <c r="L305" s="3"/>
      <c r="M305" s="5"/>
      <c r="N305" s="36" t="str">
        <f>N287</f>
        <v>Продукт-1</v>
      </c>
      <c r="O305" s="36"/>
      <c r="P305" s="5"/>
      <c r="Q305" s="36" t="s">
        <v>26</v>
      </c>
      <c r="R305" s="36"/>
      <c r="S305" s="20" t="s">
        <v>6</v>
      </c>
      <c r="T305" s="308"/>
      <c r="U305" s="24" t="s">
        <v>7</v>
      </c>
      <c r="V305" s="36"/>
      <c r="W305" s="38">
        <f>SUM($Y305:$HA305)</f>
        <v>0</v>
      </c>
      <c r="X305" s="38"/>
      <c r="Y305" s="46"/>
      <c r="Z305" s="99"/>
      <c r="AA305" s="100">
        <f>IF(AA$8="",0,IF($T299=справочники!$H$9,$T303*SUMIFS(AA$43:AA304,$H$43:$H304,$H$72,$N$43:$N304,$N305),IF($T299=справочники!$H$10,$T303*SUMIFS(AA$43:AA304,$H$43:$H304,$T301,$N$43:$N304,$N305),0)))</f>
        <v>0</v>
      </c>
      <c r="AB305" s="100">
        <f>IF(AB$8="",0,IF($T299=справочники!$H$9,$T303*SUMIFS(AB$43:AB304,$H$43:$H304,$H$72,$N$43:$N304,$N305),IF($T299=справочники!$H$10,$T303*SUMIFS(AB$43:AB304,$H$43:$H304,$T301,$N$43:$N304,$N305),0)))</f>
        <v>0</v>
      </c>
      <c r="AC305" s="100">
        <f>IF(AC$8="",0,IF($T299=справочники!$H$9,$T303*SUMIFS(AC$43:AC304,$H$43:$H304,$H$72,$N$43:$N304,$N305),IF($T299=справочники!$H$10,$T303*SUMIFS(AC$43:AC304,$H$43:$H304,$T301,$N$43:$N304,$N305),0)))</f>
        <v>0</v>
      </c>
      <c r="AD305" s="100">
        <f>IF(AD$8="",0,IF($T299=справочники!$H$9,$T303*SUMIFS(AD$43:AD304,$H$43:$H304,$H$72,$N$43:$N304,$N305),IF($T299=справочники!$H$10,$T303*SUMIFS(AD$43:AD304,$H$43:$H304,$T301,$N$43:$N304,$N305),0)))</f>
        <v>0</v>
      </c>
      <c r="AE305" s="100">
        <f>IF(AE$8="",0,IF($T299=справочники!$H$9,$T303*SUMIFS(AE$43:AE304,$H$43:$H304,$H$72,$N$43:$N304,$N305),IF($T299=справочники!$H$10,$T303*SUMIFS(AE$43:AE304,$H$43:$H304,$T301,$N$43:$N304,$N305),0)))</f>
        <v>0</v>
      </c>
      <c r="AF305" s="100">
        <f>IF(AF$8="",0,IF($T299=справочники!$H$9,$T303*SUMIFS(AF$43:AF304,$H$43:$H304,$H$72,$N$43:$N304,$N305),IF($T299=справочники!$H$10,$T303*SUMIFS(AF$43:AF304,$H$43:$H304,$T301,$N$43:$N304,$N305),0)))</f>
        <v>0</v>
      </c>
      <c r="AG305" s="100">
        <f>IF(AG$8="",0,IF($T299=справочники!$H$9,$T303*SUMIFS(AG$43:AG304,$H$43:$H304,$H$72,$N$43:$N304,$N305),IF($T299=справочники!$H$10,$T303*SUMIFS(AG$43:AG304,$H$43:$H304,$T301,$N$43:$N304,$N305),0)))</f>
        <v>0</v>
      </c>
      <c r="AH305" s="100">
        <f>IF(AH$8="",0,IF($T299=справочники!$H$9,$T303*SUMIFS(AH$43:AH304,$H$43:$H304,$H$72,$N$43:$N304,$N305),IF($T299=справочники!$H$10,$T303*SUMIFS(AH$43:AH304,$H$43:$H304,$T301,$N$43:$N304,$N305),0)))</f>
        <v>0</v>
      </c>
      <c r="AI305" s="100">
        <f>IF(AI$8="",0,IF($T299=справочники!$H$9,$T303*SUMIFS(AI$43:AI304,$H$43:$H304,$H$72,$N$43:$N304,$N305),IF($T299=справочники!$H$10,$T303*SUMIFS(AI$43:AI304,$H$43:$H304,$T301,$N$43:$N304,$N305),0)))</f>
        <v>0</v>
      </c>
      <c r="AJ305" s="100">
        <f>IF(AJ$8="",0,IF($T299=справочники!$H$9,$T303*SUMIFS(AJ$43:AJ304,$H$43:$H304,$H$72,$N$43:$N304,$N305),IF($T299=справочники!$H$10,$T303*SUMIFS(AJ$43:AJ304,$H$43:$H304,$T301,$N$43:$N304,$N305),0)))</f>
        <v>0</v>
      </c>
      <c r="AK305" s="100">
        <f>IF(AK$8="",0,IF($T299=справочники!$H$9,$T303*SUMIFS(AK$43:AK304,$H$43:$H304,$H$72,$N$43:$N304,$N305),IF($T299=справочники!$H$10,$T303*SUMIFS(AK$43:AK304,$H$43:$H304,$T301,$N$43:$N304,$N305),0)))</f>
        <v>0</v>
      </c>
      <c r="AL305" s="100">
        <f>IF(AL$8="",0,IF($T299=справочники!$H$9,$T303*SUMIFS(AL$43:AL304,$H$43:$H304,$H$72,$N$43:$N304,$N305),IF($T299=справочники!$H$10,$T303*SUMIFS(AL$43:AL304,$H$43:$H304,$T301,$N$43:$N304,$N305),0)))</f>
        <v>0</v>
      </c>
      <c r="AM305" s="100">
        <f>IF(AM$8="",0,IF($T299=справочники!$H$9,$T303*SUMIFS(AM$43:AM304,$H$43:$H304,$H$72,$N$43:$N304,$N305),IF($T299=справочники!$H$10,$T303*SUMIFS(AM$43:AM304,$H$43:$H304,$T301,$N$43:$N304,$N305),0)))</f>
        <v>0</v>
      </c>
      <c r="AN305" s="100">
        <f>IF(AN$8="",0,IF($T299=справочники!$H$9,$T303*SUMIFS(AN$43:AN304,$H$43:$H304,$H$72,$N$43:$N304,$N305),IF($T299=справочники!$H$10,$T303*SUMIFS(AN$43:AN304,$H$43:$H304,$T301,$N$43:$N304,$N305),0)))</f>
        <v>0</v>
      </c>
      <c r="AO305" s="100">
        <f>IF(AO$8="",0,IF($T299=справочники!$H$9,$T303*SUMIFS(AO$43:AO304,$H$43:$H304,$H$72,$N$43:$N304,$N305),IF($T299=справочники!$H$10,$T303*SUMIFS(AO$43:AO304,$H$43:$H304,$T301,$N$43:$N304,$N305),0)))</f>
        <v>0</v>
      </c>
      <c r="AP305" s="100">
        <f>IF(AP$8="",0,IF($T299=справочники!$H$9,$T303*SUMIFS(AP$43:AP304,$H$43:$H304,$H$72,$N$43:$N304,$N305),IF($T299=справочники!$H$10,$T303*SUMIFS(AP$43:AP304,$H$43:$H304,$T301,$N$43:$N304,$N305),0)))</f>
        <v>0</v>
      </c>
      <c r="AQ305" s="100">
        <f>IF(AQ$8="",0,IF($T299=справочники!$H$9,$T303*SUMIFS(AQ$43:AQ304,$H$43:$H304,$H$72,$N$43:$N304,$N305),IF($T299=справочники!$H$10,$T303*SUMIFS(AQ$43:AQ304,$H$43:$H304,$T301,$N$43:$N304,$N305),0)))</f>
        <v>0</v>
      </c>
      <c r="AR305" s="100">
        <f>IF(AR$8="",0,IF($T299=справочники!$H$9,$T303*SUMIFS(AR$43:AR304,$H$43:$H304,$H$72,$N$43:$N304,$N305),IF($T299=справочники!$H$10,$T303*SUMIFS(AR$43:AR304,$H$43:$H304,$T301,$N$43:$N304,$N305),0)))</f>
        <v>0</v>
      </c>
      <c r="AS305" s="100">
        <f>IF(AS$8="",0,IF($T299=справочники!$H$9,$T303*SUMIFS(AS$43:AS304,$H$43:$H304,$H$72,$N$43:$N304,$N305),IF($T299=справочники!$H$10,$T303*SUMIFS(AS$43:AS304,$H$43:$H304,$T301,$N$43:$N304,$N305),0)))</f>
        <v>0</v>
      </c>
      <c r="AT305" s="100">
        <f>IF(AT$8="",0,IF($T299=справочники!$H$9,$T303*SUMIFS(AT$43:AT304,$H$43:$H304,$H$72,$N$43:$N304,$N305),IF($T299=справочники!$H$10,$T303*SUMIFS(AT$43:AT304,$H$43:$H304,$T301,$N$43:$N304,$N305),0)))</f>
        <v>0</v>
      </c>
      <c r="AU305" s="100">
        <f>IF(AU$8="",0,IF($T299=справочники!$H$9,$T303*SUMIFS(AU$43:AU304,$H$43:$H304,$H$72,$N$43:$N304,$N305),IF($T299=справочники!$H$10,$T303*SUMIFS(AU$43:AU304,$H$43:$H304,$T301,$N$43:$N304,$N305),0)))</f>
        <v>0</v>
      </c>
      <c r="AV305" s="100">
        <f>IF(AV$8="",0,IF($T299=справочники!$H$9,$T303*SUMIFS(AV$43:AV304,$H$43:$H304,$H$72,$N$43:$N304,$N305),IF($T299=справочники!$H$10,$T303*SUMIFS(AV$43:AV304,$H$43:$H304,$T301,$N$43:$N304,$N305),0)))</f>
        <v>0</v>
      </c>
      <c r="AW305" s="100">
        <f>IF(AW$8="",0,IF($T299=справочники!$H$9,$T303*SUMIFS(AW$43:AW304,$H$43:$H304,$H$72,$N$43:$N304,$N305),IF($T299=справочники!$H$10,$T303*SUMIFS(AW$43:AW304,$H$43:$H304,$T301,$N$43:$N304,$N305),0)))</f>
        <v>0</v>
      </c>
      <c r="AX305" s="100">
        <f>IF(AX$8="",0,IF($T299=справочники!$H$9,$T303*SUMIFS(AX$43:AX304,$H$43:$H304,$H$72,$N$43:$N304,$N305),IF($T299=справочники!$H$10,$T303*SUMIFS(AX$43:AX304,$H$43:$H304,$T301,$N$43:$N304,$N305),0)))</f>
        <v>0</v>
      </c>
      <c r="AY305" s="100">
        <f>IF(AY$8="",0,IF($T299=справочники!$H$9,$T303*SUMIFS(AY$43:AY304,$H$43:$H304,$H$72,$N$43:$N304,$N305),IF($T299=справочники!$H$10,$T303*SUMIFS(AY$43:AY304,$H$43:$H304,$T301,$N$43:$N304,$N305),0)))</f>
        <v>0</v>
      </c>
      <c r="AZ305" s="100">
        <f>IF(AZ$8="",0,IF($T299=справочники!$H$9,$T303*SUMIFS(AZ$43:AZ304,$H$43:$H304,$H$72,$N$43:$N304,$N305),IF($T299=справочники!$H$10,$T303*SUMIFS(AZ$43:AZ304,$H$43:$H304,$T301,$N$43:$N304,$N305),0)))</f>
        <v>0</v>
      </c>
      <c r="BA305" s="100">
        <f>IF(BA$8="",0,IF($T299=справочники!$H$9,$T303*SUMIFS(BA$43:BA304,$H$43:$H304,$H$72,$N$43:$N304,$N305),IF($T299=справочники!$H$10,$T303*SUMIFS(BA$43:BA304,$H$43:$H304,$T301,$N$43:$N304,$N305),0)))</f>
        <v>0</v>
      </c>
      <c r="BB305" s="100">
        <f>IF(BB$8="",0,IF($T299=справочники!$H$9,$T303*SUMIFS(BB$43:BB304,$H$43:$H304,$H$72,$N$43:$N304,$N305),IF($T299=справочники!$H$10,$T303*SUMIFS(BB$43:BB304,$H$43:$H304,$T301,$N$43:$N304,$N305),0)))</f>
        <v>0</v>
      </c>
      <c r="BC305" s="100">
        <f>IF(BC$8="",0,IF($T299=справочники!$H$9,$T303*SUMIFS(BC$43:BC304,$H$43:$H304,$H$72,$N$43:$N304,$N305),IF($T299=справочники!$H$10,$T303*SUMIFS(BC$43:BC304,$H$43:$H304,$T301,$N$43:$N304,$N305),0)))</f>
        <v>0</v>
      </c>
      <c r="BD305" s="100">
        <f>IF(BD$8="",0,IF($T299=справочники!$H$9,$T303*SUMIFS(BD$43:BD304,$H$43:$H304,$H$72,$N$43:$N304,$N305),IF($T299=справочники!$H$10,$T303*SUMIFS(BD$43:BD304,$H$43:$H304,$T301,$N$43:$N304,$N305),0)))</f>
        <v>0</v>
      </c>
      <c r="BE305" s="100">
        <f>IF(BE$8="",0,IF($T299=справочники!$H$9,$T303*SUMIFS(BE$43:BE304,$H$43:$H304,$H$72,$N$43:$N304,$N305),IF($T299=справочники!$H$10,$T303*SUMIFS(BE$43:BE304,$H$43:$H304,$T301,$N$43:$N304,$N305),0)))</f>
        <v>0</v>
      </c>
      <c r="BF305" s="100">
        <f>IF(BF$8="",0,IF($T299=справочники!$H$9,$T303*SUMIFS(BF$43:BF304,$H$43:$H304,$H$72,$N$43:$N304,$N305),IF($T299=справочники!$H$10,$T303*SUMIFS(BF$43:BF304,$H$43:$H304,$T301,$N$43:$N304,$N305),0)))</f>
        <v>0</v>
      </c>
      <c r="BG305" s="100">
        <f>IF(BG$8="",0,IF($T299=справочники!$H$9,$T303*SUMIFS(BG$43:BG304,$H$43:$H304,$H$72,$N$43:$N304,$N305),IF($T299=справочники!$H$10,$T303*SUMIFS(BG$43:BG304,$H$43:$H304,$T301,$N$43:$N304,$N305),0)))</f>
        <v>0</v>
      </c>
      <c r="BH305" s="100">
        <f>IF(BH$8="",0,IF($T299=справочники!$H$9,$T303*SUMIFS(BH$43:BH304,$H$43:$H304,$H$72,$N$43:$N304,$N305),IF($T299=справочники!$H$10,$T303*SUMIFS(BH$43:BH304,$H$43:$H304,$T301,$N$43:$N304,$N305),0)))</f>
        <v>0</v>
      </c>
      <c r="BI305" s="100">
        <f>IF(BI$8="",0,IF($T299=справочники!$H$9,$T303*SUMIFS(BI$43:BI304,$H$43:$H304,$H$72,$N$43:$N304,$N305),IF($T299=справочники!$H$10,$T303*SUMIFS(BI$43:BI304,$H$43:$H304,$T301,$N$43:$N304,$N305),0)))</f>
        <v>0</v>
      </c>
      <c r="BJ305" s="100">
        <f>IF(BJ$8="",0,IF($T299=справочники!$H$9,$T303*SUMIFS(BJ$43:BJ304,$H$43:$H304,$H$72,$N$43:$N304,$N305),IF($T299=справочники!$H$10,$T303*SUMIFS(BJ$43:BJ304,$H$43:$H304,$T301,$N$43:$N304,$N305),0)))</f>
        <v>0</v>
      </c>
      <c r="BK305" s="100">
        <f>IF(BK$8="",0,IF($T299=справочники!$H$9,$T303*SUMIFS(BK$43:BK304,$H$43:$H304,$H$72,$N$43:$N304,$N305),IF($T299=справочники!$H$10,$T303*SUMIFS(BK$43:BK304,$H$43:$H304,$T301,$N$43:$N304,$N305),0)))</f>
        <v>0</v>
      </c>
      <c r="BL305" s="100">
        <f>IF(BL$8="",0,IF($T299=справочники!$H$9,$T303*SUMIFS(BL$43:BL304,$H$43:$H304,$H$72,$N$43:$N304,$N305),IF($T299=справочники!$H$10,$T303*SUMIFS(BL$43:BL304,$H$43:$H304,$T301,$N$43:$N304,$N305),0)))</f>
        <v>0</v>
      </c>
      <c r="BM305" s="100">
        <f>IF(BM$8="",0,IF($T299=справочники!$H$9,$T303*SUMIFS(BM$43:BM304,$H$43:$H304,$H$72,$N$43:$N304,$N305),IF($T299=справочники!$H$10,$T303*SUMIFS(BM$43:BM304,$H$43:$H304,$T301,$N$43:$N304,$N305),0)))</f>
        <v>0</v>
      </c>
      <c r="BN305" s="100">
        <f>IF(BN$8="",0,IF($T299=справочники!$H$9,$T303*SUMIFS(BN$43:BN304,$H$43:$H304,$H$72,$N$43:$N304,$N305),IF($T299=справочники!$H$10,$T303*SUMIFS(BN$43:BN304,$H$43:$H304,$T301,$N$43:$N304,$N305),0)))</f>
        <v>0</v>
      </c>
      <c r="BO305" s="100">
        <f>IF(BO$8="",0,IF($T299=справочники!$H$9,$T303*SUMIFS(BO$43:BO304,$H$43:$H304,$H$72,$N$43:$N304,$N305),IF($T299=справочники!$H$10,$T303*SUMIFS(BO$43:BO304,$H$43:$H304,$T301,$N$43:$N304,$N305),0)))</f>
        <v>0</v>
      </c>
      <c r="BP305" s="100">
        <f>IF(BP$8="",0,IF($T299=справочники!$H$9,$T303*SUMIFS(BP$43:BP304,$H$43:$H304,$H$72,$N$43:$N304,$N305),IF($T299=справочники!$H$10,$T303*SUMIFS(BP$43:BP304,$H$43:$H304,$T301,$N$43:$N304,$N305),0)))</f>
        <v>0</v>
      </c>
      <c r="BQ305" s="100">
        <f>IF(BQ$8="",0,IF($T299=справочники!$H$9,$T303*SUMIFS(BQ$43:BQ304,$H$43:$H304,$H$72,$N$43:$N304,$N305),IF($T299=справочники!$H$10,$T303*SUMIFS(BQ$43:BQ304,$H$43:$H304,$T301,$N$43:$N304,$N305),0)))</f>
        <v>0</v>
      </c>
      <c r="BR305" s="100">
        <f>IF(BR$8="",0,IF($T299=справочники!$H$9,$T303*SUMIFS(BR$43:BR304,$H$43:$H304,$H$72,$N$43:$N304,$N305),IF($T299=справочники!$H$10,$T303*SUMIFS(BR$43:BR304,$H$43:$H304,$T301,$N$43:$N304,$N305),0)))</f>
        <v>0</v>
      </c>
      <c r="BS305" s="100">
        <f>IF(BS$8="",0,IF($T299=справочники!$H$9,$T303*SUMIFS(BS$43:BS304,$H$43:$H304,$H$72,$N$43:$N304,$N305),IF($T299=справочники!$H$10,$T303*SUMIFS(BS$43:BS304,$H$43:$H304,$T301,$N$43:$N304,$N305),0)))</f>
        <v>0</v>
      </c>
      <c r="BT305" s="100">
        <f>IF(BT$8="",0,IF($T299=справочники!$H$9,$T303*SUMIFS(BT$43:BT304,$H$43:$H304,$H$72,$N$43:$N304,$N305),IF($T299=справочники!$H$10,$T303*SUMIFS(BT$43:BT304,$H$43:$H304,$T301,$N$43:$N304,$N305),0)))</f>
        <v>0</v>
      </c>
      <c r="BU305" s="100">
        <f>IF(BU$8="",0,IF($T299=справочники!$H$9,$T303*SUMIFS(BU$43:BU304,$H$43:$H304,$H$72,$N$43:$N304,$N305),IF($T299=справочники!$H$10,$T303*SUMIFS(BU$43:BU304,$H$43:$H304,$T301,$N$43:$N304,$N305),0)))</f>
        <v>0</v>
      </c>
      <c r="BV305" s="100">
        <f>IF(BV$8="",0,IF($T299=справочники!$H$9,$T303*SUMIFS(BV$43:BV304,$H$43:$H304,$H$72,$N$43:$N304,$N305),IF($T299=справочники!$H$10,$T303*SUMIFS(BV$43:BV304,$H$43:$H304,$T301,$N$43:$N304,$N305),0)))</f>
        <v>0</v>
      </c>
      <c r="BW305" s="100">
        <f>IF(BW$8="",0,IF($T299=справочники!$H$9,$T303*SUMIFS(BW$43:BW304,$H$43:$H304,$H$72,$N$43:$N304,$N305),IF($T299=справочники!$H$10,$T303*SUMIFS(BW$43:BW304,$H$43:$H304,$T301,$N$43:$N304,$N305),0)))</f>
        <v>0</v>
      </c>
      <c r="BX305" s="100">
        <f>IF(BX$8="",0,IF($T299=справочники!$H$9,$T303*SUMIFS(BX$43:BX304,$H$43:$H304,$H$72,$N$43:$N304,$N305),IF($T299=справочники!$H$10,$T303*SUMIFS(BX$43:BX304,$H$43:$H304,$T301,$N$43:$N304,$N305),0)))</f>
        <v>0</v>
      </c>
      <c r="BY305" s="100">
        <f>IF(BY$8="",0,IF($T299=справочники!$H$9,$T303*SUMIFS(BY$43:BY304,$H$43:$H304,$H$72,$N$43:$N304,$N305),IF($T299=справочники!$H$10,$T303*SUMIFS(BY$43:BY304,$H$43:$H304,$T301,$N$43:$N304,$N305),0)))</f>
        <v>0</v>
      </c>
      <c r="BZ305" s="100">
        <f>IF(BZ$8="",0,IF($T299=справочники!$H$9,$T303*SUMIFS(BZ$43:BZ304,$H$43:$H304,$H$72,$N$43:$N304,$N305),IF($T299=справочники!$H$10,$T303*SUMIFS(BZ$43:BZ304,$H$43:$H304,$T301,$N$43:$N304,$N305),0)))</f>
        <v>0</v>
      </c>
      <c r="CA305" s="100">
        <f>IF(CA$8="",0,IF($T299=справочники!$H$9,$T303*SUMIFS(CA$43:CA304,$H$43:$H304,$H$72,$N$43:$N304,$N305),IF($T299=справочники!$H$10,$T303*SUMIFS(CA$43:CA304,$H$43:$H304,$T301,$N$43:$N304,$N305),0)))</f>
        <v>0</v>
      </c>
      <c r="CB305" s="100">
        <f>IF(CB$8="",0,IF($T299=справочники!$H$9,$T303*SUMIFS(CB$43:CB304,$H$43:$H304,$H$72,$N$43:$N304,$N305),IF($T299=справочники!$H$10,$T303*SUMIFS(CB$43:CB304,$H$43:$H304,$T301,$N$43:$N304,$N305),0)))</f>
        <v>0</v>
      </c>
      <c r="CC305" s="100">
        <f>IF(CC$8="",0,IF($T299=справочники!$H$9,$T303*SUMIFS(CC$43:CC304,$H$43:$H304,$H$72,$N$43:$N304,$N305),IF($T299=справочники!$H$10,$T303*SUMIFS(CC$43:CC304,$H$43:$H304,$T301,$N$43:$N304,$N305),0)))</f>
        <v>0</v>
      </c>
      <c r="CD305" s="100">
        <f>IF(CD$8="",0,IF($T299=справочники!$H$9,$T303*SUMIFS(CD$43:CD304,$H$43:$H304,$H$72,$N$43:$N304,$N305),IF($T299=справочники!$H$10,$T303*SUMIFS(CD$43:CD304,$H$43:$H304,$T301,$N$43:$N304,$N305),0)))</f>
        <v>0</v>
      </c>
      <c r="CE305" s="100">
        <f>IF(CE$8="",0,IF($T299=справочники!$H$9,$T303*SUMIFS(CE$43:CE304,$H$43:$H304,$H$72,$N$43:$N304,$N305),IF($T299=справочники!$H$10,$T303*SUMIFS(CE$43:CE304,$H$43:$H304,$T301,$N$43:$N304,$N305),0)))</f>
        <v>0</v>
      </c>
      <c r="CF305" s="100">
        <f>IF(CF$8="",0,IF($T299=справочники!$H$9,$T303*SUMIFS(CF$43:CF304,$H$43:$H304,$H$72,$N$43:$N304,$N305),IF($T299=справочники!$H$10,$T303*SUMIFS(CF$43:CF304,$H$43:$H304,$T301,$N$43:$N304,$N305),0)))</f>
        <v>0</v>
      </c>
      <c r="CG305" s="100">
        <f>IF(CG$8="",0,IF($T299=справочники!$H$9,$T303*SUMIFS(CG$43:CG304,$H$43:$H304,$H$72,$N$43:$N304,$N305),IF($T299=справочники!$H$10,$T303*SUMIFS(CG$43:CG304,$H$43:$H304,$T301,$N$43:$N304,$N305),0)))</f>
        <v>0</v>
      </c>
      <c r="CH305" s="100">
        <f>IF(CH$8="",0,IF($T299=справочники!$H$9,$T303*SUMIFS(CH$43:CH304,$H$43:$H304,$H$72,$N$43:$N304,$N305),IF($T299=справочники!$H$10,$T303*SUMIFS(CH$43:CH304,$H$43:$H304,$T301,$N$43:$N304,$N305),0)))</f>
        <v>0</v>
      </c>
      <c r="CI305" s="100">
        <f>IF(CI$8="",0,IF($T299=справочники!$H$9,$T303*SUMIFS(CI$43:CI304,$H$43:$H304,$H$72,$N$43:$N304,$N305),IF($T299=справочники!$H$10,$T303*SUMIFS(CI$43:CI304,$H$43:$H304,$T301,$N$43:$N304,$N305),0)))</f>
        <v>0</v>
      </c>
      <c r="CJ305" s="100">
        <f>IF(CJ$8="",0,IF($T299=справочники!$H$9,$T303*SUMIFS(CJ$43:CJ304,$H$43:$H304,$H$72,$N$43:$N304,$N305),IF($T299=справочники!$H$10,$T303*SUMIFS(CJ$43:CJ304,$H$43:$H304,$T301,$N$43:$N304,$N305),0)))</f>
        <v>0</v>
      </c>
      <c r="CK305" s="100">
        <f>IF(CK$8="",0,IF($T299=справочники!$H$9,$T303*SUMIFS(CK$43:CK304,$H$43:$H304,$H$72,$N$43:$N304,$N305),IF($T299=справочники!$H$10,$T303*SUMIFS(CK$43:CK304,$H$43:$H304,$T301,$N$43:$N304,$N305),0)))</f>
        <v>0</v>
      </c>
      <c r="CL305" s="100">
        <f>IF(CL$8="",0,IF($T299=справочники!$H$9,$T303*SUMIFS(CL$43:CL304,$H$43:$H304,$H$72,$N$43:$N304,$N305),IF($T299=справочники!$H$10,$T303*SUMIFS(CL$43:CL304,$H$43:$H304,$T301,$N$43:$N304,$N305),0)))</f>
        <v>0</v>
      </c>
      <c r="CM305" s="100">
        <f>IF(CM$8="",0,IF($T299=справочники!$H$9,$T303*SUMIFS(CM$43:CM304,$H$43:$H304,$H$72,$N$43:$N304,$N305),IF($T299=справочники!$H$10,$T303*SUMIFS(CM$43:CM304,$H$43:$H304,$T301,$N$43:$N304,$N305),0)))</f>
        <v>0</v>
      </c>
      <c r="CN305" s="100">
        <f>IF(CN$8="",0,IF($T299=справочники!$H$9,$T303*SUMIFS(CN$43:CN304,$H$43:$H304,$H$72,$N$43:$N304,$N305),IF($T299=справочники!$H$10,$T303*SUMIFS(CN$43:CN304,$H$43:$H304,$T301,$N$43:$N304,$N305),0)))</f>
        <v>0</v>
      </c>
      <c r="CO305" s="100">
        <f>IF(CO$8="",0,IF($T299=справочники!$H$9,$T303*SUMIFS(CO$43:CO304,$H$43:$H304,$H$72,$N$43:$N304,$N305),IF($T299=справочники!$H$10,$T303*SUMIFS(CO$43:CO304,$H$43:$H304,$T301,$N$43:$N304,$N305),0)))</f>
        <v>0</v>
      </c>
      <c r="CP305" s="100">
        <f>IF(CP$8="",0,IF($T299=справочники!$H$9,$T303*SUMIFS(CP$43:CP304,$H$43:$H304,$H$72,$N$43:$N304,$N305),IF($T299=справочники!$H$10,$T303*SUMIFS(CP$43:CP304,$H$43:$H304,$T301,$N$43:$N304,$N305),0)))</f>
        <v>0</v>
      </c>
      <c r="CQ305" s="100">
        <f>IF(CQ$8="",0,IF($T299=справочники!$H$9,$T303*SUMIFS(CQ$43:CQ304,$H$43:$H304,$H$72,$N$43:$N304,$N305),IF($T299=справочники!$H$10,$T303*SUMIFS(CQ$43:CQ304,$H$43:$H304,$T301,$N$43:$N304,$N305),0)))</f>
        <v>0</v>
      </c>
      <c r="CR305" s="100">
        <f>IF(CR$8="",0,IF($T299=справочники!$H$9,$T303*SUMIFS(CR$43:CR304,$H$43:$H304,$H$72,$N$43:$N304,$N305),IF($T299=справочники!$H$10,$T303*SUMIFS(CR$43:CR304,$H$43:$H304,$T301,$N$43:$N304,$N305),0)))</f>
        <v>0</v>
      </c>
      <c r="CS305" s="100">
        <f>IF(CS$8="",0,IF($T299=справочники!$H$9,$T303*SUMIFS(CS$43:CS304,$H$43:$H304,$H$72,$N$43:$N304,$N305),IF($T299=справочники!$H$10,$T303*SUMIFS(CS$43:CS304,$H$43:$H304,$T301,$N$43:$N304,$N305),0)))</f>
        <v>0</v>
      </c>
      <c r="CT305" s="100">
        <f>IF(CT$8="",0,IF($T299=справочники!$H$9,$T303*SUMIFS(CT$43:CT304,$H$43:$H304,$H$72,$N$43:$N304,$N305),IF($T299=справочники!$H$10,$T303*SUMIFS(CT$43:CT304,$H$43:$H304,$T301,$N$43:$N304,$N305),0)))</f>
        <v>0</v>
      </c>
      <c r="CU305" s="100">
        <f>IF(CU$8="",0,IF($T299=справочники!$H$9,$T303*SUMIFS(CU$43:CU304,$H$43:$H304,$H$72,$N$43:$N304,$N305),IF($T299=справочники!$H$10,$T303*SUMIFS(CU$43:CU304,$H$43:$H304,$T301,$N$43:$N304,$N305),0)))</f>
        <v>0</v>
      </c>
      <c r="CV305" s="100">
        <f>IF(CV$8="",0,IF($T299=справочники!$H$9,$T303*SUMIFS(CV$43:CV304,$H$43:$H304,$H$72,$N$43:$N304,$N305),IF($T299=справочники!$H$10,$T303*SUMIFS(CV$43:CV304,$H$43:$H304,$T301,$N$43:$N304,$N305),0)))</f>
        <v>0</v>
      </c>
      <c r="CW305" s="100">
        <f>IF(CW$8="",0,IF($T299=справочники!$H$9,$T303*SUMIFS(CW$43:CW304,$H$43:$H304,$H$72,$N$43:$N304,$N305),IF($T299=справочники!$H$10,$T303*SUMIFS(CW$43:CW304,$H$43:$H304,$T301,$N$43:$N304,$N305),0)))</f>
        <v>0</v>
      </c>
      <c r="CX305" s="100">
        <f>IF(CX$8="",0,IF($T299=справочники!$H$9,$T303*SUMIFS(CX$43:CX304,$H$43:$H304,$H$72,$N$43:$N304,$N305),IF($T299=справочники!$H$10,$T303*SUMIFS(CX$43:CX304,$H$43:$H304,$T301,$N$43:$N304,$N305),0)))</f>
        <v>0</v>
      </c>
      <c r="CY305" s="100">
        <f>IF(CY$8="",0,IF($T299=справочники!$H$9,$T303*SUMIFS(CY$43:CY304,$H$43:$H304,$H$72,$N$43:$N304,$N305),IF($T299=справочники!$H$10,$T303*SUMIFS(CY$43:CY304,$H$43:$H304,$T301,$N$43:$N304,$N305),0)))</f>
        <v>0</v>
      </c>
      <c r="CZ305" s="100">
        <f>IF(CZ$8="",0,IF($T299=справочники!$H$9,$T303*SUMIFS(CZ$43:CZ304,$H$43:$H304,$H$72,$N$43:$N304,$N305),IF($T299=справочники!$H$10,$T303*SUMIFS(CZ$43:CZ304,$H$43:$H304,$T301,$N$43:$N304,$N305),0)))</f>
        <v>0</v>
      </c>
      <c r="DA305" s="100">
        <f>IF(DA$8="",0,IF($T299=справочники!$H$9,$T303*SUMIFS(DA$43:DA304,$H$43:$H304,$H$72,$N$43:$N304,$N305),IF($T299=справочники!$H$10,$T303*SUMIFS(DA$43:DA304,$H$43:$H304,$T301,$N$43:$N304,$N305),0)))</f>
        <v>0</v>
      </c>
      <c r="DB305" s="100">
        <f>IF(DB$8="",0,IF($T299=справочники!$H$9,$T303*SUMIFS(DB$43:DB304,$H$43:$H304,$H$72,$N$43:$N304,$N305),IF($T299=справочники!$H$10,$T303*SUMIFS(DB$43:DB304,$H$43:$H304,$T301,$N$43:$N304,$N305),0)))</f>
        <v>0</v>
      </c>
      <c r="DC305" s="100">
        <f>IF(DC$8="",0,IF($T299=справочники!$H$9,$T303*SUMIFS(DC$43:DC304,$H$43:$H304,$H$72,$N$43:$N304,$N305),IF($T299=справочники!$H$10,$T303*SUMIFS(DC$43:DC304,$H$43:$H304,$T301,$N$43:$N304,$N305),0)))</f>
        <v>0</v>
      </c>
      <c r="DD305" s="100">
        <f>IF(DD$8="",0,IF($T299=справочники!$H$9,$T303*SUMIFS(DD$43:DD304,$H$43:$H304,$H$72,$N$43:$N304,$N305),IF($T299=справочники!$H$10,$T303*SUMIFS(DD$43:DD304,$H$43:$H304,$T301,$N$43:$N304,$N305),0)))</f>
        <v>0</v>
      </c>
      <c r="DE305" s="100">
        <f>IF(DE$8="",0,IF($T299=справочники!$H$9,$T303*SUMIFS(DE$43:DE304,$H$43:$H304,$H$72,$N$43:$N304,$N305),IF($T299=справочники!$H$10,$T303*SUMIFS(DE$43:DE304,$H$43:$H304,$T301,$N$43:$N304,$N305),0)))</f>
        <v>0</v>
      </c>
      <c r="DF305" s="100">
        <f>IF(DF$8="",0,IF($T299=справочники!$H$9,$T303*SUMIFS(DF$43:DF304,$H$43:$H304,$H$72,$N$43:$N304,$N305),IF($T299=справочники!$H$10,$T303*SUMIFS(DF$43:DF304,$H$43:$H304,$T301,$N$43:$N304,$N305),0)))</f>
        <v>0</v>
      </c>
      <c r="DG305" s="100">
        <f>IF(DG$8="",0,IF($T299=справочники!$H$9,$T303*SUMIFS(DG$43:DG304,$H$43:$H304,$H$72,$N$43:$N304,$N305),IF($T299=справочники!$H$10,$T303*SUMIFS(DG$43:DG304,$H$43:$H304,$T301,$N$43:$N304,$N305),0)))</f>
        <v>0</v>
      </c>
      <c r="DH305" s="100">
        <f>IF(DH$8="",0,IF($T299=справочники!$H$9,$T303*SUMIFS(DH$43:DH304,$H$43:$H304,$H$72,$N$43:$N304,$N305),IF($T299=справочники!$H$10,$T303*SUMIFS(DH$43:DH304,$H$43:$H304,$T301,$N$43:$N304,$N305),0)))</f>
        <v>0</v>
      </c>
      <c r="DI305" s="100">
        <f>IF(DI$8="",0,IF($T299=справочники!$H$9,$T303*SUMIFS(DI$43:DI304,$H$43:$H304,$H$72,$N$43:$N304,$N305),IF($T299=справочники!$H$10,$T303*SUMIFS(DI$43:DI304,$H$43:$H304,$T301,$N$43:$N304,$N305),0)))</f>
        <v>0</v>
      </c>
      <c r="DJ305" s="100">
        <f>IF(DJ$8="",0,IF($T299=справочники!$H$9,$T303*SUMIFS(DJ$43:DJ304,$H$43:$H304,$H$72,$N$43:$N304,$N305),IF($T299=справочники!$H$10,$T303*SUMIFS(DJ$43:DJ304,$H$43:$H304,$T301,$N$43:$N304,$N305),0)))</f>
        <v>0</v>
      </c>
      <c r="DK305" s="100">
        <f>IF(DK$8="",0,IF($T299=справочники!$H$9,$T303*SUMIFS(DK$43:DK304,$H$43:$H304,$H$72,$N$43:$N304,$N305),IF($T299=справочники!$H$10,$T303*SUMIFS(DK$43:DK304,$H$43:$H304,$T301,$N$43:$N304,$N305),0)))</f>
        <v>0</v>
      </c>
      <c r="DL305" s="100">
        <f>IF(DL$8="",0,IF($T299=справочники!$H$9,$T303*SUMIFS(DL$43:DL304,$H$43:$H304,$H$72,$N$43:$N304,$N305),IF($T299=справочники!$H$10,$T303*SUMIFS(DL$43:DL304,$H$43:$H304,$T301,$N$43:$N304,$N305),0)))</f>
        <v>0</v>
      </c>
      <c r="DM305" s="100">
        <f>IF(DM$8="",0,IF($T299=справочники!$H$9,$T303*SUMIFS(DM$43:DM304,$H$43:$H304,$H$72,$N$43:$N304,$N305),IF($T299=справочники!$H$10,$T303*SUMIFS(DM$43:DM304,$H$43:$H304,$T301,$N$43:$N304,$N305),0)))</f>
        <v>0</v>
      </c>
      <c r="DN305" s="100">
        <f>IF(DN$8="",0,IF($T299=справочники!$H$9,$T303*SUMIFS(DN$43:DN304,$H$43:$H304,$H$72,$N$43:$N304,$N305),IF($T299=справочники!$H$10,$T303*SUMIFS(DN$43:DN304,$H$43:$H304,$T301,$N$43:$N304,$N305),0)))</f>
        <v>0</v>
      </c>
      <c r="DO305" s="100">
        <f>IF(DO$8="",0,IF($T299=справочники!$H$9,$T303*SUMIFS(DO$43:DO304,$H$43:$H304,$H$72,$N$43:$N304,$N305),IF($T299=справочники!$H$10,$T303*SUMIFS(DO$43:DO304,$H$43:$H304,$T301,$N$43:$N304,$N305),0)))</f>
        <v>0</v>
      </c>
      <c r="DP305" s="100">
        <f>IF(DP$8="",0,IF($T299=справочники!$H$9,$T303*SUMIFS(DP$43:DP304,$H$43:$H304,$H$72,$N$43:$N304,$N305),IF($T299=справочники!$H$10,$T303*SUMIFS(DP$43:DP304,$H$43:$H304,$T301,$N$43:$N304,$N305),0)))</f>
        <v>0</v>
      </c>
      <c r="DQ305" s="100">
        <f>IF(DQ$8="",0,IF($T299=справочники!$H$9,$T303*SUMIFS(DQ$43:DQ304,$H$43:$H304,$H$72,$N$43:$N304,$N305),IF($T299=справочники!$H$10,$T303*SUMIFS(DQ$43:DQ304,$H$43:$H304,$T301,$N$43:$N304,$N305),0)))</f>
        <v>0</v>
      </c>
      <c r="DR305" s="100">
        <f>IF(DR$8="",0,IF($T299=справочники!$H$9,$T303*SUMIFS(DR$43:DR304,$H$43:$H304,$H$72,$N$43:$N304,$N305),IF($T299=справочники!$H$10,$T303*SUMIFS(DR$43:DR304,$H$43:$H304,$T301,$N$43:$N304,$N305),0)))</f>
        <v>0</v>
      </c>
      <c r="DS305" s="100">
        <f>IF(DS$8="",0,IF($T299=справочники!$H$9,$T303*SUMIFS(DS$43:DS304,$H$43:$H304,$H$72,$N$43:$N304,$N305),IF($T299=справочники!$H$10,$T303*SUMIFS(DS$43:DS304,$H$43:$H304,$T301,$N$43:$N304,$N305),0)))</f>
        <v>0</v>
      </c>
      <c r="DT305" s="100">
        <f>IF(DT$8="",0,IF($T299=справочники!$H$9,$T303*SUMIFS(DT$43:DT304,$H$43:$H304,$H$72,$N$43:$N304,$N305),IF($T299=справочники!$H$10,$T303*SUMIFS(DT$43:DT304,$H$43:$H304,$T301,$N$43:$N304,$N305),0)))</f>
        <v>0</v>
      </c>
      <c r="DU305" s="100">
        <f>IF(DU$8="",0,IF($T299=справочники!$H$9,$T303*SUMIFS(DU$43:DU304,$H$43:$H304,$H$72,$N$43:$N304,$N305),IF($T299=справочники!$H$10,$T303*SUMIFS(DU$43:DU304,$H$43:$H304,$T301,$N$43:$N304,$N305),0)))</f>
        <v>0</v>
      </c>
      <c r="DV305" s="100">
        <f>IF(DV$8="",0,IF($T299=справочники!$H$9,$T303*SUMIFS(DV$43:DV304,$H$43:$H304,$H$72,$N$43:$N304,$N305),IF($T299=справочники!$H$10,$T303*SUMIFS(DV$43:DV304,$H$43:$H304,$T301,$N$43:$N304,$N305),0)))</f>
        <v>0</v>
      </c>
      <c r="DW305" s="100">
        <f>IF(DW$8="",0,IF($T299=справочники!$H$9,$T303*SUMIFS(DW$43:DW304,$H$43:$H304,$H$72,$N$43:$N304,$N305),IF($T299=справочники!$H$10,$T303*SUMIFS(DW$43:DW304,$H$43:$H304,$T301,$N$43:$N304,$N305),0)))</f>
        <v>0</v>
      </c>
      <c r="DX305" s="100">
        <f>IF(DX$8="",0,IF($T299=справочники!$H$9,$T303*SUMIFS(DX$43:DX304,$H$43:$H304,$H$72,$N$43:$N304,$N305),IF($T299=справочники!$H$10,$T303*SUMIFS(DX$43:DX304,$H$43:$H304,$T301,$N$43:$N304,$N305),0)))</f>
        <v>0</v>
      </c>
      <c r="DY305" s="100">
        <f>IF(DY$8="",0,IF($T299=справочники!$H$9,$T303*SUMIFS(DY$43:DY304,$H$43:$H304,$H$72,$N$43:$N304,$N305),IF($T299=справочники!$H$10,$T303*SUMIFS(DY$43:DY304,$H$43:$H304,$T301,$N$43:$N304,$N305),0)))</f>
        <v>0</v>
      </c>
      <c r="DZ305" s="100">
        <f>IF(DZ$8="",0,IF($T299=справочники!$H$9,$T303*SUMIFS(DZ$43:DZ304,$H$43:$H304,$H$72,$N$43:$N304,$N305),IF($T299=справочники!$H$10,$T303*SUMIFS(DZ$43:DZ304,$H$43:$H304,$T301,$N$43:$N304,$N305),0)))</f>
        <v>0</v>
      </c>
      <c r="EA305" s="100">
        <f>IF(EA$8="",0,IF($T299=справочники!$H$9,$T303*SUMIFS(EA$43:EA304,$H$43:$H304,$H$72,$N$43:$N304,$N305),IF($T299=справочники!$H$10,$T303*SUMIFS(EA$43:EA304,$H$43:$H304,$T301,$N$43:$N304,$N305),0)))</f>
        <v>0</v>
      </c>
      <c r="EB305" s="100">
        <f>IF(EB$8="",0,IF($T299=справочники!$H$9,$T303*SUMIFS(EB$43:EB304,$H$43:$H304,$H$72,$N$43:$N304,$N305),IF($T299=справочники!$H$10,$T303*SUMIFS(EB$43:EB304,$H$43:$H304,$T301,$N$43:$N304,$N305),0)))</f>
        <v>0</v>
      </c>
      <c r="EC305" s="100">
        <f>IF(EC$8="",0,IF($T299=справочники!$H$9,$T303*SUMIFS(EC$43:EC304,$H$43:$H304,$H$72,$N$43:$N304,$N305),IF($T299=справочники!$H$10,$T303*SUMIFS(EC$43:EC304,$H$43:$H304,$T301,$N$43:$N304,$N305),0)))</f>
        <v>0</v>
      </c>
      <c r="ED305" s="100">
        <f>IF(ED$8="",0,IF($T299=справочники!$H$9,$T303*SUMIFS(ED$43:ED304,$H$43:$H304,$H$72,$N$43:$N304,$N305),IF($T299=справочники!$H$10,$T303*SUMIFS(ED$43:ED304,$H$43:$H304,$T301,$N$43:$N304,$N305),0)))</f>
        <v>0</v>
      </c>
      <c r="EE305" s="100">
        <f>IF(EE$8="",0,IF($T299=справочники!$H$9,$T303*SUMIFS(EE$43:EE304,$H$43:$H304,$H$72,$N$43:$N304,$N305),IF($T299=справочники!$H$10,$T303*SUMIFS(EE$43:EE304,$H$43:$H304,$T301,$N$43:$N304,$N305),0)))</f>
        <v>0</v>
      </c>
      <c r="EF305" s="100">
        <f>IF(EF$8="",0,IF($T299=справочники!$H$9,$T303*SUMIFS(EF$43:EF304,$H$43:$H304,$H$72,$N$43:$N304,$N305),IF($T299=справочники!$H$10,$T303*SUMIFS(EF$43:EF304,$H$43:$H304,$T301,$N$43:$N304,$N305),0)))</f>
        <v>0</v>
      </c>
      <c r="EG305" s="100">
        <f>IF(EG$8="",0,IF($T299=справочники!$H$9,$T303*SUMIFS(EG$43:EG304,$H$43:$H304,$H$72,$N$43:$N304,$N305),IF($T299=справочники!$H$10,$T303*SUMIFS(EG$43:EG304,$H$43:$H304,$T301,$N$43:$N304,$N305),0)))</f>
        <v>0</v>
      </c>
      <c r="EH305" s="100">
        <f>IF(EH$8="",0,IF($T299=справочники!$H$9,$T303*SUMIFS(EH$43:EH304,$H$43:$H304,$H$72,$N$43:$N304,$N305),IF($T299=справочники!$H$10,$T303*SUMIFS(EH$43:EH304,$H$43:$H304,$T301,$N$43:$N304,$N305),0)))</f>
        <v>0</v>
      </c>
      <c r="EI305" s="100">
        <f>IF(EI$8="",0,IF($T299=справочники!$H$9,$T303*SUMIFS(EI$43:EI304,$H$43:$H304,$H$72,$N$43:$N304,$N305),IF($T299=справочники!$H$10,$T303*SUMIFS(EI$43:EI304,$H$43:$H304,$T301,$N$43:$N304,$N305),0)))</f>
        <v>0</v>
      </c>
      <c r="EJ305" s="100">
        <f>IF(EJ$8="",0,IF($T299=справочники!$H$9,$T303*SUMIFS(EJ$43:EJ304,$H$43:$H304,$H$72,$N$43:$N304,$N305),IF($T299=справочники!$H$10,$T303*SUMIFS(EJ$43:EJ304,$H$43:$H304,$T301,$N$43:$N304,$N305),0)))</f>
        <v>0</v>
      </c>
      <c r="EK305" s="100">
        <f>IF(EK$8="",0,IF($T299=справочники!$H$9,$T303*SUMIFS(EK$43:EK304,$H$43:$H304,$H$72,$N$43:$N304,$N305),IF($T299=справочники!$H$10,$T303*SUMIFS(EK$43:EK304,$H$43:$H304,$T301,$N$43:$N304,$N305),0)))</f>
        <v>0</v>
      </c>
      <c r="EL305" s="100">
        <f>IF(EL$8="",0,IF($T299=справочники!$H$9,$T303*SUMIFS(EL$43:EL304,$H$43:$H304,$H$72,$N$43:$N304,$N305),IF($T299=справочники!$H$10,$T303*SUMIFS(EL$43:EL304,$H$43:$H304,$T301,$N$43:$N304,$N305),0)))</f>
        <v>0</v>
      </c>
      <c r="EM305" s="100">
        <f>IF(EM$8="",0,IF($T299=справочники!$H$9,$T303*SUMIFS(EM$43:EM304,$H$43:$H304,$H$72,$N$43:$N304,$N305),IF($T299=справочники!$H$10,$T303*SUMIFS(EM$43:EM304,$H$43:$H304,$T301,$N$43:$N304,$N305),0)))</f>
        <v>0</v>
      </c>
      <c r="EN305" s="100">
        <f>IF(EN$8="",0,IF($T299=справочники!$H$9,$T303*SUMIFS(EN$43:EN304,$H$43:$H304,$H$72,$N$43:$N304,$N305),IF($T299=справочники!$H$10,$T303*SUMIFS(EN$43:EN304,$H$43:$H304,$T301,$N$43:$N304,$N305),0)))</f>
        <v>0</v>
      </c>
      <c r="EO305" s="100">
        <f>IF(EO$8="",0,IF($T299=справочники!$H$9,$T303*SUMIFS(EO$43:EO304,$H$43:$H304,$H$72,$N$43:$N304,$N305),IF($T299=справочники!$H$10,$T303*SUMIFS(EO$43:EO304,$H$43:$H304,$T301,$N$43:$N304,$N305),0)))</f>
        <v>0</v>
      </c>
      <c r="EP305" s="100">
        <f>IF(EP$8="",0,IF($T299=справочники!$H$9,$T303*SUMIFS(EP$43:EP304,$H$43:$H304,$H$72,$N$43:$N304,$N305),IF($T299=справочники!$H$10,$T303*SUMIFS(EP$43:EP304,$H$43:$H304,$T301,$N$43:$N304,$N305),0)))</f>
        <v>0</v>
      </c>
      <c r="EQ305" s="100">
        <f>IF(EQ$8="",0,IF($T299=справочники!$H$9,$T303*SUMIFS(EQ$43:EQ304,$H$43:$H304,$H$72,$N$43:$N304,$N305),IF($T299=справочники!$H$10,$T303*SUMIFS(EQ$43:EQ304,$H$43:$H304,$T301,$N$43:$N304,$N305),0)))</f>
        <v>0</v>
      </c>
      <c r="ER305" s="100">
        <f>IF(ER$8="",0,IF($T299=справочники!$H$9,$T303*SUMIFS(ER$43:ER304,$H$43:$H304,$H$72,$N$43:$N304,$N305),IF($T299=справочники!$H$10,$T303*SUMIFS(ER$43:ER304,$H$43:$H304,$T301,$N$43:$N304,$N305),0)))</f>
        <v>0</v>
      </c>
      <c r="ES305" s="100">
        <f>IF(ES$8="",0,IF($T299=справочники!$H$9,$T303*SUMIFS(ES$43:ES304,$H$43:$H304,$H$72,$N$43:$N304,$N305),IF($T299=справочники!$H$10,$T303*SUMIFS(ES$43:ES304,$H$43:$H304,$T301,$N$43:$N304,$N305),0)))</f>
        <v>0</v>
      </c>
      <c r="ET305" s="100">
        <f>IF(ET$8="",0,IF($T299=справочники!$H$9,$T303*SUMIFS(ET$43:ET304,$H$43:$H304,$H$72,$N$43:$N304,$N305),IF($T299=справочники!$H$10,$T303*SUMIFS(ET$43:ET304,$H$43:$H304,$T301,$N$43:$N304,$N305),0)))</f>
        <v>0</v>
      </c>
      <c r="EU305" s="100">
        <f>IF(EU$8="",0,IF($T299=справочники!$H$9,$T303*SUMIFS(EU$43:EU304,$H$43:$H304,$H$72,$N$43:$N304,$N305),IF($T299=справочники!$H$10,$T303*SUMIFS(EU$43:EU304,$H$43:$H304,$T301,$N$43:$N304,$N305),0)))</f>
        <v>0</v>
      </c>
      <c r="EV305" s="100">
        <f>IF(EV$8="",0,IF($T299=справочники!$H$9,$T303*SUMIFS(EV$43:EV304,$H$43:$H304,$H$72,$N$43:$N304,$N305),IF($T299=справочники!$H$10,$T303*SUMIFS(EV$43:EV304,$H$43:$H304,$T301,$N$43:$N304,$N305),0)))</f>
        <v>0</v>
      </c>
      <c r="EW305" s="100">
        <f>IF(EW$8="",0,IF($T299=справочники!$H$9,$T303*SUMIFS(EW$43:EW304,$H$43:$H304,$H$72,$N$43:$N304,$N305),IF($T299=справочники!$H$10,$T303*SUMIFS(EW$43:EW304,$H$43:$H304,$T301,$N$43:$N304,$N305),0)))</f>
        <v>0</v>
      </c>
      <c r="EX305" s="100">
        <f>IF(EX$8="",0,IF($T299=справочники!$H$9,$T303*SUMIFS(EX$43:EX304,$H$43:$H304,$H$72,$N$43:$N304,$N305),IF($T299=справочники!$H$10,$T303*SUMIFS(EX$43:EX304,$H$43:$H304,$T301,$N$43:$N304,$N305),0)))</f>
        <v>0</v>
      </c>
      <c r="EY305" s="100">
        <f>IF(EY$8="",0,IF($T299=справочники!$H$9,$T303*SUMIFS(EY$43:EY304,$H$43:$H304,$H$72,$N$43:$N304,$N305),IF($T299=справочники!$H$10,$T303*SUMIFS(EY$43:EY304,$H$43:$H304,$T301,$N$43:$N304,$N305),0)))</f>
        <v>0</v>
      </c>
      <c r="EZ305" s="100">
        <f>IF(EZ$8="",0,IF($T299=справочники!$H$9,$T303*SUMIFS(EZ$43:EZ304,$H$43:$H304,$H$72,$N$43:$N304,$N305),IF($T299=справочники!$H$10,$T303*SUMIFS(EZ$43:EZ304,$H$43:$H304,$T301,$N$43:$N304,$N305),0)))</f>
        <v>0</v>
      </c>
      <c r="FA305" s="100">
        <f>IF(FA$8="",0,IF($T299=справочники!$H$9,$T303*SUMIFS(FA$43:FA304,$H$43:$H304,$H$72,$N$43:$N304,$N305),IF($T299=справочники!$H$10,$T303*SUMIFS(FA$43:FA304,$H$43:$H304,$T301,$N$43:$N304,$N305),0)))</f>
        <v>0</v>
      </c>
      <c r="FB305" s="100">
        <f>IF(FB$8="",0,IF($T299=справочники!$H$9,$T303*SUMIFS(FB$43:FB304,$H$43:$H304,$H$72,$N$43:$N304,$N305),IF($T299=справочники!$H$10,$T303*SUMIFS(FB$43:FB304,$H$43:$H304,$T301,$N$43:$N304,$N305),0)))</f>
        <v>0</v>
      </c>
      <c r="FC305" s="100">
        <f>IF(FC$8="",0,IF($T299=справочники!$H$9,$T303*SUMIFS(FC$43:FC304,$H$43:$H304,$H$72,$N$43:$N304,$N305),IF($T299=справочники!$H$10,$T303*SUMIFS(FC$43:FC304,$H$43:$H304,$T301,$N$43:$N304,$N305),0)))</f>
        <v>0</v>
      </c>
      <c r="FD305" s="100">
        <f>IF(FD$8="",0,IF($T299=справочники!$H$9,$T303*SUMIFS(FD$43:FD304,$H$43:$H304,$H$72,$N$43:$N304,$N305),IF($T299=справочники!$H$10,$T303*SUMIFS(FD$43:FD304,$H$43:$H304,$T301,$N$43:$N304,$N305),0)))</f>
        <v>0</v>
      </c>
      <c r="FE305" s="100">
        <f>IF(FE$8="",0,IF($T299=справочники!$H$9,$T303*SUMIFS(FE$43:FE304,$H$43:$H304,$H$72,$N$43:$N304,$N305),IF($T299=справочники!$H$10,$T303*SUMIFS(FE$43:FE304,$H$43:$H304,$T301,$N$43:$N304,$N305),0)))</f>
        <v>0</v>
      </c>
      <c r="FF305" s="100">
        <f>IF(FF$8="",0,IF($T299=справочники!$H$9,$T303*SUMIFS(FF$43:FF304,$H$43:$H304,$H$72,$N$43:$N304,$N305),IF($T299=справочники!$H$10,$T303*SUMIFS(FF$43:FF304,$H$43:$H304,$T301,$N$43:$N304,$N305),0)))</f>
        <v>0</v>
      </c>
      <c r="FG305" s="100">
        <f>IF(FG$8="",0,IF($T299=справочники!$H$9,$T303*SUMIFS(FG$43:FG304,$H$43:$H304,$H$72,$N$43:$N304,$N305),IF($T299=справочники!$H$10,$T303*SUMIFS(FG$43:FG304,$H$43:$H304,$T301,$N$43:$N304,$N305),0)))</f>
        <v>0</v>
      </c>
      <c r="FH305" s="100">
        <f>IF(FH$8="",0,IF($T299=справочники!$H$9,$T303*SUMIFS(FH$43:FH304,$H$43:$H304,$H$72,$N$43:$N304,$N305),IF($T299=справочники!$H$10,$T303*SUMIFS(FH$43:FH304,$H$43:$H304,$T301,$N$43:$N304,$N305),0)))</f>
        <v>0</v>
      </c>
      <c r="FI305" s="100">
        <f>IF(FI$8="",0,IF($T299=справочники!$H$9,$T303*SUMIFS(FI$43:FI304,$H$43:$H304,$H$72,$N$43:$N304,$N305),IF($T299=справочники!$H$10,$T303*SUMIFS(FI$43:FI304,$H$43:$H304,$T301,$N$43:$N304,$N305),0)))</f>
        <v>0</v>
      </c>
      <c r="FJ305" s="100">
        <f>IF(FJ$8="",0,IF($T299=справочники!$H$9,$T303*SUMIFS(FJ$43:FJ304,$H$43:$H304,$H$72,$N$43:$N304,$N305),IF($T299=справочники!$H$10,$T303*SUMIFS(FJ$43:FJ304,$H$43:$H304,$T301,$N$43:$N304,$N305),0)))</f>
        <v>0</v>
      </c>
      <c r="FK305" s="100">
        <f>IF(FK$8="",0,IF($T299=справочники!$H$9,$T303*SUMIFS(FK$43:FK304,$H$43:$H304,$H$72,$N$43:$N304,$N305),IF($T299=справочники!$H$10,$T303*SUMIFS(FK$43:FK304,$H$43:$H304,$T301,$N$43:$N304,$N305),0)))</f>
        <v>0</v>
      </c>
      <c r="FL305" s="100">
        <f>IF(FL$8="",0,IF($T299=справочники!$H$9,$T303*SUMIFS(FL$43:FL304,$H$43:$H304,$H$72,$N$43:$N304,$N305),IF($T299=справочники!$H$10,$T303*SUMIFS(FL$43:FL304,$H$43:$H304,$T301,$N$43:$N304,$N305),0)))</f>
        <v>0</v>
      </c>
      <c r="FM305" s="100">
        <f>IF(FM$8="",0,IF($T299=справочники!$H$9,$T303*SUMIFS(FM$43:FM304,$H$43:$H304,$H$72,$N$43:$N304,$N305),IF($T299=справочники!$H$10,$T303*SUMIFS(FM$43:FM304,$H$43:$H304,$T301,$N$43:$N304,$N305),0)))</f>
        <v>0</v>
      </c>
      <c r="FN305" s="100">
        <f>IF(FN$8="",0,IF($T299=справочники!$H$9,$T303*SUMIFS(FN$43:FN304,$H$43:$H304,$H$72,$N$43:$N304,$N305),IF($T299=справочники!$H$10,$T303*SUMIFS(FN$43:FN304,$H$43:$H304,$T301,$N$43:$N304,$N305),0)))</f>
        <v>0</v>
      </c>
      <c r="FO305" s="100">
        <f>IF(FO$8="",0,IF($T299=справочники!$H$9,$T303*SUMIFS(FO$43:FO304,$H$43:$H304,$H$72,$N$43:$N304,$N305),IF($T299=справочники!$H$10,$T303*SUMIFS(FO$43:FO304,$H$43:$H304,$T301,$N$43:$N304,$N305),0)))</f>
        <v>0</v>
      </c>
      <c r="FP305" s="100">
        <f>IF(FP$8="",0,IF($T299=справочники!$H$9,$T303*SUMIFS(FP$43:FP304,$H$43:$H304,$H$72,$N$43:$N304,$N305),IF($T299=справочники!$H$10,$T303*SUMIFS(FP$43:FP304,$H$43:$H304,$T301,$N$43:$N304,$N305),0)))</f>
        <v>0</v>
      </c>
      <c r="FQ305" s="100">
        <f>IF(FQ$8="",0,IF($T299=справочники!$H$9,$T303*SUMIFS(FQ$43:FQ304,$H$43:$H304,$H$72,$N$43:$N304,$N305),IF($T299=справочники!$H$10,$T303*SUMIFS(FQ$43:FQ304,$H$43:$H304,$T301,$N$43:$N304,$N305),0)))</f>
        <v>0</v>
      </c>
      <c r="FR305" s="100">
        <f>IF(FR$8="",0,IF($T299=справочники!$H$9,$T303*SUMIFS(FR$43:FR304,$H$43:$H304,$H$72,$N$43:$N304,$N305),IF($T299=справочники!$H$10,$T303*SUMIFS(FR$43:FR304,$H$43:$H304,$T301,$N$43:$N304,$N305),0)))</f>
        <v>0</v>
      </c>
      <c r="FS305" s="100">
        <f>IF(FS$8="",0,IF($T299=справочники!$H$9,$T303*SUMIFS(FS$43:FS304,$H$43:$H304,$H$72,$N$43:$N304,$N305),IF($T299=справочники!$H$10,$T303*SUMIFS(FS$43:FS304,$H$43:$H304,$T301,$N$43:$N304,$N305),0)))</f>
        <v>0</v>
      </c>
      <c r="FT305" s="100">
        <f>IF(FT$8="",0,IF($T299=справочники!$H$9,$T303*SUMIFS(FT$43:FT304,$H$43:$H304,$H$72,$N$43:$N304,$N305),IF($T299=справочники!$H$10,$T303*SUMIFS(FT$43:FT304,$H$43:$H304,$T301,$N$43:$N304,$N305),0)))</f>
        <v>0</v>
      </c>
      <c r="FU305" s="100">
        <f>IF(FU$8="",0,IF($T299=справочники!$H$9,$T303*SUMIFS(FU$43:FU304,$H$43:$H304,$H$72,$N$43:$N304,$N305),IF($T299=справочники!$H$10,$T303*SUMIFS(FU$43:FU304,$H$43:$H304,$T301,$N$43:$N304,$N305),0)))</f>
        <v>0</v>
      </c>
      <c r="FV305" s="100">
        <f>IF(FV$8="",0,IF($T299=справочники!$H$9,$T303*SUMIFS(FV$43:FV304,$H$43:$H304,$H$72,$N$43:$N304,$N305),IF($T299=справочники!$H$10,$T303*SUMIFS(FV$43:FV304,$H$43:$H304,$T301,$N$43:$N304,$N305),0)))</f>
        <v>0</v>
      </c>
      <c r="FW305" s="100">
        <f>IF(FW$8="",0,IF($T299=справочники!$H$9,$T303*SUMIFS(FW$43:FW304,$H$43:$H304,$H$72,$N$43:$N304,$N305),IF($T299=справочники!$H$10,$T303*SUMIFS(FW$43:FW304,$H$43:$H304,$T301,$N$43:$N304,$N305),0)))</f>
        <v>0</v>
      </c>
      <c r="FX305" s="100">
        <f>IF(FX$8="",0,IF($T299=справочники!$H$9,$T303*SUMIFS(FX$43:FX304,$H$43:$H304,$H$72,$N$43:$N304,$N305),IF($T299=справочники!$H$10,$T303*SUMIFS(FX$43:FX304,$H$43:$H304,$T301,$N$43:$N304,$N305),0)))</f>
        <v>0</v>
      </c>
      <c r="FY305" s="100">
        <f>IF(FY$8="",0,IF($T299=справочники!$H$9,$T303*SUMIFS(FY$43:FY304,$H$43:$H304,$H$72,$N$43:$N304,$N305),IF($T299=справочники!$H$10,$T303*SUMIFS(FY$43:FY304,$H$43:$H304,$T301,$N$43:$N304,$N305),0)))</f>
        <v>0</v>
      </c>
      <c r="FZ305" s="100">
        <f>IF(FZ$8="",0,IF($T299=справочники!$H$9,$T303*SUMIFS(FZ$43:FZ304,$H$43:$H304,$H$72,$N$43:$N304,$N305),IF($T299=справочники!$H$10,$T303*SUMIFS(FZ$43:FZ304,$H$43:$H304,$T301,$N$43:$N304,$N305),0)))</f>
        <v>0</v>
      </c>
      <c r="GA305" s="100">
        <f>IF(GA$8="",0,IF($T299=справочники!$H$9,$T303*SUMIFS(GA$43:GA304,$H$43:$H304,$H$72,$N$43:$N304,$N305),IF($T299=справочники!$H$10,$T303*SUMIFS(GA$43:GA304,$H$43:$H304,$T301,$N$43:$N304,$N305),0)))</f>
        <v>0</v>
      </c>
      <c r="GB305" s="100">
        <f>IF(GB$8="",0,IF($T299=справочники!$H$9,$T303*SUMIFS(GB$43:GB304,$H$43:$H304,$H$72,$N$43:$N304,$N305),IF($T299=справочники!$H$10,$T303*SUMIFS(GB$43:GB304,$H$43:$H304,$T301,$N$43:$N304,$N305),0)))</f>
        <v>0</v>
      </c>
      <c r="GC305" s="100">
        <f>IF(GC$8="",0,IF($T299=справочники!$H$9,$T303*SUMIFS(GC$43:GC304,$H$43:$H304,$H$72,$N$43:$N304,$N305),IF($T299=справочники!$H$10,$T303*SUMIFS(GC$43:GC304,$H$43:$H304,$T301,$N$43:$N304,$N305),0)))</f>
        <v>0</v>
      </c>
      <c r="GD305" s="100">
        <f>IF(GD$8="",0,IF($T299=справочники!$H$9,$T303*SUMIFS(GD$43:GD304,$H$43:$H304,$H$72,$N$43:$N304,$N305),IF($T299=справочники!$H$10,$T303*SUMIFS(GD$43:GD304,$H$43:$H304,$T301,$N$43:$N304,$N305),0)))</f>
        <v>0</v>
      </c>
      <c r="GE305" s="100">
        <f>IF(GE$8="",0,IF($T299=справочники!$H$9,$T303*SUMIFS(GE$43:GE304,$H$43:$H304,$H$72,$N$43:$N304,$N305),IF($T299=справочники!$H$10,$T303*SUMIFS(GE$43:GE304,$H$43:$H304,$T301,$N$43:$N304,$N305),0)))</f>
        <v>0</v>
      </c>
      <c r="GF305" s="100">
        <f>IF(GF$8="",0,IF($T299=справочники!$H$9,$T303*SUMIFS(GF$43:GF304,$H$43:$H304,$H$72,$N$43:$N304,$N305),IF($T299=справочники!$H$10,$T303*SUMIFS(GF$43:GF304,$H$43:$H304,$T301,$N$43:$N304,$N305),0)))</f>
        <v>0</v>
      </c>
      <c r="GG305" s="100">
        <f>IF(GG$8="",0,IF($T299=справочники!$H$9,$T303*SUMIFS(GG$43:GG304,$H$43:$H304,$H$72,$N$43:$N304,$N305),IF($T299=справочники!$H$10,$T303*SUMIFS(GG$43:GG304,$H$43:$H304,$T301,$N$43:$N304,$N305),0)))</f>
        <v>0</v>
      </c>
      <c r="GH305" s="100">
        <f>IF(GH$8="",0,IF($T299=справочники!$H$9,$T303*SUMIFS(GH$43:GH304,$H$43:$H304,$H$72,$N$43:$N304,$N305),IF($T299=справочники!$H$10,$T303*SUMIFS(GH$43:GH304,$H$43:$H304,$T301,$N$43:$N304,$N305),0)))</f>
        <v>0</v>
      </c>
      <c r="GI305" s="100">
        <f>IF(GI$8="",0,IF($T299=справочники!$H$9,$T303*SUMIFS(GI$43:GI304,$H$43:$H304,$H$72,$N$43:$N304,$N305),IF($T299=справочники!$H$10,$T303*SUMIFS(GI$43:GI304,$H$43:$H304,$T301,$N$43:$N304,$N305),0)))</f>
        <v>0</v>
      </c>
      <c r="GJ305" s="100">
        <f>IF(GJ$8="",0,IF($T299=справочники!$H$9,$T303*SUMIFS(GJ$43:GJ304,$H$43:$H304,$H$72,$N$43:$N304,$N305),IF($T299=справочники!$H$10,$T303*SUMIFS(GJ$43:GJ304,$H$43:$H304,$T301,$N$43:$N304,$N305),0)))</f>
        <v>0</v>
      </c>
      <c r="GK305" s="100">
        <f>IF(GK$8="",0,IF($T299=справочники!$H$9,$T303*SUMIFS(GK$43:GK304,$H$43:$H304,$H$72,$N$43:$N304,$N305),IF($T299=справочники!$H$10,$T303*SUMIFS(GK$43:GK304,$H$43:$H304,$T301,$N$43:$N304,$N305),0)))</f>
        <v>0</v>
      </c>
      <c r="GL305" s="100">
        <f>IF(GL$8="",0,IF($T299=справочники!$H$9,$T303*SUMIFS(GL$43:GL304,$H$43:$H304,$H$72,$N$43:$N304,$N305),IF($T299=справочники!$H$10,$T303*SUMIFS(GL$43:GL304,$H$43:$H304,$T301,$N$43:$N304,$N305),0)))</f>
        <v>0</v>
      </c>
      <c r="GM305" s="100">
        <f>IF(GM$8="",0,IF($T299=справочники!$H$9,$T303*SUMIFS(GM$43:GM304,$H$43:$H304,$H$72,$N$43:$N304,$N305),IF($T299=справочники!$H$10,$T303*SUMIFS(GM$43:GM304,$H$43:$H304,$T301,$N$43:$N304,$N305),0)))</f>
        <v>0</v>
      </c>
      <c r="GN305" s="100">
        <f>IF(GN$8="",0,IF($T299=справочники!$H$9,$T303*SUMIFS(GN$43:GN304,$H$43:$H304,$H$72,$N$43:$N304,$N305),IF($T299=справочники!$H$10,$T303*SUMIFS(GN$43:GN304,$H$43:$H304,$T301,$N$43:$N304,$N305),0)))</f>
        <v>0</v>
      </c>
      <c r="GO305" s="100">
        <f>IF(GO$8="",0,IF($T299=справочники!$H$9,$T303*SUMIFS(GO$43:GO304,$H$43:$H304,$H$72,$N$43:$N304,$N305),IF($T299=справочники!$H$10,$T303*SUMIFS(GO$43:GO304,$H$43:$H304,$T301,$N$43:$N304,$N305),0)))</f>
        <v>0</v>
      </c>
      <c r="GP305" s="100">
        <f>IF(GP$8="",0,IF($T299=справочники!$H$9,$T303*SUMIFS(GP$43:GP304,$H$43:$H304,$H$72,$N$43:$N304,$N305),IF($T299=справочники!$H$10,$T303*SUMIFS(GP$43:GP304,$H$43:$H304,$T301,$N$43:$N304,$N305),0)))</f>
        <v>0</v>
      </c>
      <c r="GQ305" s="100">
        <f>IF(GQ$8="",0,IF($T299=справочники!$H$9,$T303*SUMIFS(GQ$43:GQ304,$H$43:$H304,$H$72,$N$43:$N304,$N305),IF($T299=справочники!$H$10,$T303*SUMIFS(GQ$43:GQ304,$H$43:$H304,$T301,$N$43:$N304,$N305),0)))</f>
        <v>0</v>
      </c>
      <c r="GR305" s="100">
        <f>IF(GR$8="",0,IF($T299=справочники!$H$9,$T303*SUMIFS(GR$43:GR304,$H$43:$H304,$H$72,$N$43:$N304,$N305),IF($T299=справочники!$H$10,$T303*SUMIFS(GR$43:GR304,$H$43:$H304,$T301,$N$43:$N304,$N305),0)))</f>
        <v>0</v>
      </c>
      <c r="GS305" s="100">
        <f>IF(GS$8="",0,IF($T299=справочники!$H$9,$T303*SUMIFS(GS$43:GS304,$H$43:$H304,$H$72,$N$43:$N304,$N305),IF($T299=справочники!$H$10,$T303*SUMIFS(GS$43:GS304,$H$43:$H304,$T301,$N$43:$N304,$N305),0)))</f>
        <v>0</v>
      </c>
      <c r="GT305" s="100">
        <f>IF(GT$8="",0,IF($T299=справочники!$H$9,$T303*SUMIFS(GT$43:GT304,$H$43:$H304,$H$72,$N$43:$N304,$N305),IF($T299=справочники!$H$10,$T303*SUMIFS(GT$43:GT304,$H$43:$H304,$T301,$N$43:$N304,$N305),0)))</f>
        <v>0</v>
      </c>
      <c r="GU305" s="100">
        <f>IF(GU$8="",0,IF($T299=справочники!$H$9,$T303*SUMIFS(GU$43:GU304,$H$43:$H304,$H$72,$N$43:$N304,$N305),IF($T299=справочники!$H$10,$T303*SUMIFS(GU$43:GU304,$H$43:$H304,$T301,$N$43:$N304,$N305),0)))</f>
        <v>0</v>
      </c>
      <c r="GV305" s="100">
        <f>IF(GV$8="",0,IF($T299=справочники!$H$9,$T303*SUMIFS(GV$43:GV304,$H$43:$H304,$H$72,$N$43:$N304,$N305),IF($T299=справочники!$H$10,$T303*SUMIFS(GV$43:GV304,$H$43:$H304,$T301,$N$43:$N304,$N305),0)))</f>
        <v>0</v>
      </c>
      <c r="GW305" s="100">
        <f>IF(GW$8="",0,IF($T299=справочники!$H$9,$T303*SUMIFS(GW$43:GW304,$H$43:$H304,$H$72,$N$43:$N304,$N305),IF($T299=справочники!$H$10,$T303*SUMIFS(GW$43:GW304,$H$43:$H304,$T301,$N$43:$N304,$N305),0)))</f>
        <v>0</v>
      </c>
      <c r="GX305" s="100">
        <f>IF(GX$8="",0,IF($T299=справочники!$H$9,$T303*SUMIFS(GX$43:GX304,$H$43:$H304,$H$72,$N$43:$N304,$N305),IF($T299=справочники!$H$10,$T303*SUMIFS(GX$43:GX304,$H$43:$H304,$T301,$N$43:$N304,$N305),0)))</f>
        <v>0</v>
      </c>
      <c r="GY305" s="100">
        <f>IF(GY$8="",0,IF($T299=справочники!$H$9,$T303*SUMIFS(GY$43:GY304,$H$43:$H304,$H$72,$N$43:$N304,$N305),IF($T299=справочники!$H$10,$T303*SUMIFS(GY$43:GY304,$H$43:$H304,$T301,$N$43:$N304,$N305),0)))</f>
        <v>0</v>
      </c>
      <c r="GZ305" s="100">
        <f>IF(GZ$8="",0,IF($T299=справочники!$H$9,$T303*SUMIFS(GZ$43:GZ304,$H$43:$H304,$H$72,$N$43:$N304,$N305),IF($T299=справочники!$H$10,$T303*SUMIFS(GZ$43:GZ304,$H$43:$H304,$T301,$N$43:$N304,$N305),0)))</f>
        <v>0</v>
      </c>
      <c r="HA305" s="3"/>
      <c r="HB305" s="3"/>
    </row>
    <row r="306" spans="1:210" ht="4.2" customHeight="1">
      <c r="A306" s="1"/>
      <c r="B306" s="1"/>
      <c r="C306" s="1"/>
      <c r="D306" s="1"/>
      <c r="E306" s="263"/>
      <c r="F306" s="48"/>
      <c r="G306" s="231"/>
      <c r="H306" s="1"/>
      <c r="I306" s="1"/>
      <c r="J306" s="1"/>
      <c r="K306" s="1"/>
      <c r="L306" s="1"/>
      <c r="M306" s="5"/>
      <c r="N306" s="1"/>
      <c r="O306" s="1"/>
      <c r="P306" s="5"/>
      <c r="Q306" s="1"/>
      <c r="R306" s="1"/>
      <c r="S306" s="5"/>
      <c r="T306" s="7"/>
      <c r="U306" s="24"/>
      <c r="V306" s="1"/>
      <c r="W306" s="12"/>
      <c r="X306" s="10"/>
      <c r="Y306" s="46"/>
      <c r="Z306" s="93"/>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1"/>
      <c r="HB306" s="1"/>
    </row>
    <row r="307" spans="1:210" s="239" customFormat="1" ht="10.199999999999999">
      <c r="A307" s="228"/>
      <c r="B307" s="245" t="s">
        <v>157</v>
      </c>
      <c r="C307" s="230"/>
      <c r="D307" s="229"/>
      <c r="E307" s="270"/>
      <c r="F307" s="116"/>
      <c r="G307" s="231"/>
      <c r="H307" s="228"/>
      <c r="I307" s="228" t="str">
        <f>$I$289</f>
        <v>Оборачиваемость начислений расходов</v>
      </c>
      <c r="J307" s="228"/>
      <c r="K307" s="228"/>
      <c r="L307" s="228"/>
      <c r="M307" s="231"/>
      <c r="N307" s="228"/>
      <c r="O307" s="228"/>
      <c r="P307" s="231"/>
      <c r="Q307" s="228" t="s">
        <v>41</v>
      </c>
      <c r="R307" s="228"/>
      <c r="S307" s="231" t="s">
        <v>6</v>
      </c>
      <c r="T307" s="309"/>
      <c r="U307" s="228"/>
      <c r="V307" s="228"/>
      <c r="W307" s="235"/>
      <c r="X307" s="236"/>
      <c r="Y307" s="247"/>
      <c r="Z307" s="248"/>
      <c r="AA307" s="249"/>
      <c r="AB307" s="249"/>
      <c r="AC307" s="249"/>
      <c r="AD307" s="249"/>
      <c r="AE307" s="249"/>
      <c r="AF307" s="249"/>
      <c r="AG307" s="249"/>
      <c r="AH307" s="249"/>
      <c r="AI307" s="249"/>
      <c r="AJ307" s="249"/>
      <c r="AK307" s="249"/>
      <c r="AL307" s="249"/>
      <c r="AM307" s="249"/>
      <c r="AN307" s="249"/>
      <c r="AO307" s="249"/>
      <c r="AP307" s="249"/>
      <c r="AQ307" s="249"/>
      <c r="AR307" s="249"/>
      <c r="AS307" s="249"/>
      <c r="AT307" s="249"/>
      <c r="AU307" s="249"/>
      <c r="AV307" s="249"/>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49"/>
      <c r="CH307" s="249"/>
      <c r="CI307" s="249"/>
      <c r="CJ307" s="249"/>
      <c r="CK307" s="249"/>
      <c r="CL307" s="249"/>
      <c r="CM307" s="249"/>
      <c r="CN307" s="249"/>
      <c r="CO307" s="249"/>
      <c r="CP307" s="249"/>
      <c r="CQ307" s="249"/>
      <c r="CR307" s="249"/>
      <c r="CS307" s="249"/>
      <c r="CT307" s="249"/>
      <c r="CU307" s="249"/>
      <c r="CV307" s="249"/>
      <c r="CW307" s="249"/>
      <c r="CX307" s="249"/>
      <c r="CY307" s="249"/>
      <c r="CZ307" s="249"/>
      <c r="DA307" s="249"/>
      <c r="DB307" s="249"/>
      <c r="DC307" s="249"/>
      <c r="DD307" s="249"/>
      <c r="DE307" s="249"/>
      <c r="DF307" s="249"/>
      <c r="DG307" s="249"/>
      <c r="DH307" s="249"/>
      <c r="DI307" s="249"/>
      <c r="DJ307" s="249"/>
      <c r="DK307" s="249"/>
      <c r="DL307" s="249"/>
      <c r="DM307" s="249"/>
      <c r="DN307" s="249"/>
      <c r="DO307" s="249"/>
      <c r="DP307" s="249"/>
      <c r="DQ307" s="249"/>
      <c r="DR307" s="249"/>
      <c r="DS307" s="249"/>
      <c r="DT307" s="249"/>
      <c r="DU307" s="249"/>
      <c r="DV307" s="249"/>
      <c r="DW307" s="249"/>
      <c r="DX307" s="249"/>
      <c r="DY307" s="249"/>
      <c r="DZ307" s="249"/>
      <c r="EA307" s="249"/>
      <c r="EB307" s="249"/>
      <c r="EC307" s="249"/>
      <c r="ED307" s="249"/>
      <c r="EE307" s="249"/>
      <c r="EF307" s="249"/>
      <c r="EG307" s="249"/>
      <c r="EH307" s="249"/>
      <c r="EI307" s="249"/>
      <c r="EJ307" s="249"/>
      <c r="EK307" s="249"/>
      <c r="EL307" s="249"/>
      <c r="EM307" s="249"/>
      <c r="EN307" s="249"/>
      <c r="EO307" s="249"/>
      <c r="EP307" s="249"/>
      <c r="EQ307" s="249"/>
      <c r="ER307" s="249"/>
      <c r="ES307" s="249"/>
      <c r="ET307" s="249"/>
      <c r="EU307" s="249"/>
      <c r="EV307" s="249"/>
      <c r="EW307" s="249"/>
      <c r="EX307" s="249"/>
      <c r="EY307" s="249"/>
      <c r="EZ307" s="249"/>
      <c r="FA307" s="249"/>
      <c r="FB307" s="249"/>
      <c r="FC307" s="249"/>
      <c r="FD307" s="249"/>
      <c r="FE307" s="249"/>
      <c r="FF307" s="249"/>
      <c r="FG307" s="249"/>
      <c r="FH307" s="249"/>
      <c r="FI307" s="249"/>
      <c r="FJ307" s="249"/>
      <c r="FK307" s="249"/>
      <c r="FL307" s="249"/>
      <c r="FM307" s="249"/>
      <c r="FN307" s="249"/>
      <c r="FO307" s="249"/>
      <c r="FP307" s="249"/>
      <c r="FQ307" s="249"/>
      <c r="FR307" s="249"/>
      <c r="FS307" s="249"/>
      <c r="FT307" s="249"/>
      <c r="FU307" s="249"/>
      <c r="FV307" s="249"/>
      <c r="FW307" s="249"/>
      <c r="FX307" s="249"/>
      <c r="FY307" s="249"/>
      <c r="FZ307" s="249"/>
      <c r="GA307" s="249"/>
      <c r="GB307" s="249"/>
      <c r="GC307" s="249"/>
      <c r="GD307" s="249"/>
      <c r="GE307" s="249"/>
      <c r="GF307" s="249"/>
      <c r="GG307" s="249"/>
      <c r="GH307" s="249"/>
      <c r="GI307" s="249"/>
      <c r="GJ307" s="249"/>
      <c r="GK307" s="249"/>
      <c r="GL307" s="249"/>
      <c r="GM307" s="249"/>
      <c r="GN307" s="249"/>
      <c r="GO307" s="249"/>
      <c r="GP307" s="249"/>
      <c r="GQ307" s="249"/>
      <c r="GR307" s="249"/>
      <c r="GS307" s="249"/>
      <c r="GT307" s="249"/>
      <c r="GU307" s="249"/>
      <c r="GV307" s="249"/>
      <c r="GW307" s="249"/>
      <c r="GX307" s="249"/>
      <c r="GY307" s="249"/>
      <c r="GZ307" s="249"/>
      <c r="HA307" s="228"/>
      <c r="HB307" s="228"/>
    </row>
    <row r="308" spans="1:210" ht="4.2" customHeight="1">
      <c r="A308" s="1"/>
      <c r="B308" s="1"/>
      <c r="C308" s="1"/>
      <c r="D308" s="1"/>
      <c r="E308" s="263"/>
      <c r="F308" s="48"/>
      <c r="G308" s="231"/>
      <c r="H308" s="1"/>
      <c r="I308" s="1"/>
      <c r="J308" s="1"/>
      <c r="K308" s="1"/>
      <c r="L308" s="1"/>
      <c r="M308" s="5"/>
      <c r="N308" s="1"/>
      <c r="O308" s="1"/>
      <c r="P308" s="5"/>
      <c r="Q308" s="1"/>
      <c r="R308" s="1"/>
      <c r="S308" s="5"/>
      <c r="T308" s="7"/>
      <c r="U308" s="24"/>
      <c r="V308" s="1"/>
      <c r="W308" s="12"/>
      <c r="X308" s="10"/>
      <c r="Y308" s="46"/>
      <c r="Z308" s="93"/>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c r="CK308" s="94"/>
      <c r="CL308" s="94"/>
      <c r="CM308" s="94"/>
      <c r="CN308" s="94"/>
      <c r="CO308" s="94"/>
      <c r="CP308" s="94"/>
      <c r="CQ308" s="94"/>
      <c r="CR308" s="94"/>
      <c r="CS308" s="94"/>
      <c r="CT308" s="94"/>
      <c r="CU308" s="94"/>
      <c r="CV308" s="94"/>
      <c r="CW308" s="94"/>
      <c r="CX308" s="94"/>
      <c r="CY308" s="94"/>
      <c r="CZ308" s="94"/>
      <c r="DA308" s="94"/>
      <c r="DB308" s="94"/>
      <c r="DC308" s="94"/>
      <c r="DD308" s="94"/>
      <c r="DE308" s="94"/>
      <c r="DF308" s="94"/>
      <c r="DG308" s="94"/>
      <c r="DH308" s="94"/>
      <c r="DI308" s="94"/>
      <c r="DJ308" s="94"/>
      <c r="DK308" s="94"/>
      <c r="DL308" s="94"/>
      <c r="DM308" s="94"/>
      <c r="DN308" s="94"/>
      <c r="DO308" s="94"/>
      <c r="DP308" s="94"/>
      <c r="DQ308" s="94"/>
      <c r="DR308" s="94"/>
      <c r="DS308" s="94"/>
      <c r="DT308" s="94"/>
      <c r="DU308" s="94"/>
      <c r="DV308" s="94"/>
      <c r="DW308" s="94"/>
      <c r="DX308" s="94"/>
      <c r="DY308" s="94"/>
      <c r="DZ308" s="94"/>
      <c r="EA308" s="94"/>
      <c r="EB308" s="94"/>
      <c r="EC308" s="94"/>
      <c r="ED308" s="94"/>
      <c r="EE308" s="94"/>
      <c r="EF308" s="94"/>
      <c r="EG308" s="94"/>
      <c r="EH308" s="94"/>
      <c r="EI308" s="94"/>
      <c r="EJ308" s="94"/>
      <c r="EK308" s="94"/>
      <c r="EL308" s="94"/>
      <c r="EM308" s="94"/>
      <c r="EN308" s="94"/>
      <c r="EO308" s="94"/>
      <c r="EP308" s="94"/>
      <c r="EQ308" s="94"/>
      <c r="ER308" s="94"/>
      <c r="ES308" s="94"/>
      <c r="ET308" s="94"/>
      <c r="EU308" s="94"/>
      <c r="EV308" s="94"/>
      <c r="EW308" s="94"/>
      <c r="EX308" s="94"/>
      <c r="EY308" s="94"/>
      <c r="EZ308" s="94"/>
      <c r="FA308" s="94"/>
      <c r="FB308" s="94"/>
      <c r="FC308" s="94"/>
      <c r="FD308" s="94"/>
      <c r="FE308" s="94"/>
      <c r="FF308" s="94"/>
      <c r="FG308" s="94"/>
      <c r="FH308" s="94"/>
      <c r="FI308" s="94"/>
      <c r="FJ308" s="94"/>
      <c r="FK308" s="94"/>
      <c r="FL308" s="94"/>
      <c r="FM308" s="94"/>
      <c r="FN308" s="94"/>
      <c r="FO308" s="94"/>
      <c r="FP308" s="94"/>
      <c r="FQ308" s="94"/>
      <c r="FR308" s="94"/>
      <c r="FS308" s="94"/>
      <c r="FT308" s="94"/>
      <c r="FU308" s="94"/>
      <c r="FV308" s="94"/>
      <c r="FW308" s="94"/>
      <c r="FX308" s="94"/>
      <c r="FY308" s="94"/>
      <c r="FZ308" s="94"/>
      <c r="GA308" s="94"/>
      <c r="GB308" s="94"/>
      <c r="GC308" s="94"/>
      <c r="GD308" s="94"/>
      <c r="GE308" s="94"/>
      <c r="GF308" s="94"/>
      <c r="GG308" s="94"/>
      <c r="GH308" s="94"/>
      <c r="GI308" s="94"/>
      <c r="GJ308" s="94"/>
      <c r="GK308" s="94"/>
      <c r="GL308" s="94"/>
      <c r="GM308" s="94"/>
      <c r="GN308" s="94"/>
      <c r="GO308" s="94"/>
      <c r="GP308" s="94"/>
      <c r="GQ308" s="94"/>
      <c r="GR308" s="94"/>
      <c r="GS308" s="94"/>
      <c r="GT308" s="94"/>
      <c r="GU308" s="94"/>
      <c r="GV308" s="94"/>
      <c r="GW308" s="94"/>
      <c r="GX308" s="94"/>
      <c r="GY308" s="94"/>
      <c r="GZ308" s="94"/>
      <c r="HA308" s="1"/>
      <c r="HB308" s="1"/>
    </row>
    <row r="309" spans="1:210" s="4" customFormat="1">
      <c r="A309" s="3"/>
      <c r="B309" s="259" t="s">
        <v>156</v>
      </c>
      <c r="C309" s="3"/>
      <c r="D309" s="3"/>
      <c r="E309" s="9" t="str">
        <f>IF(Главная!$N$19=справочники!$N$12,"",IF(OR(Главная!$N$19=справочники!$N$13,Главная!$N$19=справочники!$N$14),"",IF(T309=справочники!$P$10,"","ндс(-)")))</f>
        <v>ндс(-)</v>
      </c>
      <c r="F309" s="51"/>
      <c r="G309" s="232"/>
      <c r="H309" s="13" t="str">
        <f>B309&amp;N299</f>
        <v>Начисление - Прямой переменный расход</v>
      </c>
      <c r="I309" s="13"/>
      <c r="J309" s="3"/>
      <c r="K309" s="3"/>
      <c r="L309" s="3"/>
      <c r="M309" s="5"/>
      <c r="N309" s="36" t="str">
        <f>N291</f>
        <v>Продукт-1</v>
      </c>
      <c r="O309" s="36"/>
      <c r="P309" s="5"/>
      <c r="Q309" s="36" t="s">
        <v>26</v>
      </c>
      <c r="R309" s="36"/>
      <c r="S309" s="36"/>
      <c r="T309" s="62">
        <f>T305</f>
        <v>0</v>
      </c>
      <c r="U309" s="36"/>
      <c r="V309" s="36"/>
      <c r="W309" s="38">
        <f>SUM($Y309:$HA309)</f>
        <v>0</v>
      </c>
      <c r="X309" s="38"/>
      <c r="Y309" s="46"/>
      <c r="Z309" s="99"/>
      <c r="AA309" s="100">
        <f t="shared" ref="AA309:BF309" si="1293">IF(AA$8="",0,IF(AA$1=1,SUMIFS(305:305,$1:$1,"&gt;="&amp;1,$1:$1,"&lt;="&amp;INT($T307/30))+($T307/30-INT($T307/30))*SUMIFS(305:305,$1:$1,INT($T307/30)+1),0)+($T307/30-INT($T307/30))*SUMIFS(305:305,$1:$1,AA$1+INT($T307/30)+1)+(INT($T307/30)+1-$T307/30)*SUMIFS(305:305,$1:$1,AA$1+INT($T307/30)))</f>
        <v>0</v>
      </c>
      <c r="AB309" s="100">
        <f t="shared" si="1293"/>
        <v>0</v>
      </c>
      <c r="AC309" s="100">
        <f t="shared" si="1293"/>
        <v>0</v>
      </c>
      <c r="AD309" s="100">
        <f t="shared" si="1293"/>
        <v>0</v>
      </c>
      <c r="AE309" s="100">
        <f t="shared" si="1293"/>
        <v>0</v>
      </c>
      <c r="AF309" s="100">
        <f t="shared" si="1293"/>
        <v>0</v>
      </c>
      <c r="AG309" s="100">
        <f t="shared" si="1293"/>
        <v>0</v>
      </c>
      <c r="AH309" s="100">
        <f t="shared" si="1293"/>
        <v>0</v>
      </c>
      <c r="AI309" s="100">
        <f t="shared" si="1293"/>
        <v>0</v>
      </c>
      <c r="AJ309" s="100">
        <f t="shared" si="1293"/>
        <v>0</v>
      </c>
      <c r="AK309" s="100">
        <f t="shared" si="1293"/>
        <v>0</v>
      </c>
      <c r="AL309" s="100">
        <f t="shared" si="1293"/>
        <v>0</v>
      </c>
      <c r="AM309" s="100">
        <f t="shared" si="1293"/>
        <v>0</v>
      </c>
      <c r="AN309" s="100">
        <f t="shared" si="1293"/>
        <v>0</v>
      </c>
      <c r="AO309" s="100">
        <f t="shared" si="1293"/>
        <v>0</v>
      </c>
      <c r="AP309" s="100">
        <f t="shared" si="1293"/>
        <v>0</v>
      </c>
      <c r="AQ309" s="100">
        <f t="shared" si="1293"/>
        <v>0</v>
      </c>
      <c r="AR309" s="100">
        <f t="shared" si="1293"/>
        <v>0</v>
      </c>
      <c r="AS309" s="100">
        <f t="shared" si="1293"/>
        <v>0</v>
      </c>
      <c r="AT309" s="100">
        <f t="shared" si="1293"/>
        <v>0</v>
      </c>
      <c r="AU309" s="100">
        <f t="shared" si="1293"/>
        <v>0</v>
      </c>
      <c r="AV309" s="100">
        <f t="shared" si="1293"/>
        <v>0</v>
      </c>
      <c r="AW309" s="100">
        <f t="shared" si="1293"/>
        <v>0</v>
      </c>
      <c r="AX309" s="100">
        <f t="shared" si="1293"/>
        <v>0</v>
      </c>
      <c r="AY309" s="100">
        <f t="shared" si="1293"/>
        <v>0</v>
      </c>
      <c r="AZ309" s="100">
        <f t="shared" si="1293"/>
        <v>0</v>
      </c>
      <c r="BA309" s="100">
        <f t="shared" si="1293"/>
        <v>0</v>
      </c>
      <c r="BB309" s="100">
        <f t="shared" si="1293"/>
        <v>0</v>
      </c>
      <c r="BC309" s="100">
        <f t="shared" si="1293"/>
        <v>0</v>
      </c>
      <c r="BD309" s="100">
        <f t="shared" si="1293"/>
        <v>0</v>
      </c>
      <c r="BE309" s="100">
        <f t="shared" si="1293"/>
        <v>0</v>
      </c>
      <c r="BF309" s="100">
        <f t="shared" si="1293"/>
        <v>0</v>
      </c>
      <c r="BG309" s="100">
        <f t="shared" ref="BG309:CL309" si="1294">IF(BG$8="",0,IF(BG$1=1,SUMIFS(305:305,$1:$1,"&gt;="&amp;1,$1:$1,"&lt;="&amp;INT($T307/30))+($T307/30-INT($T307/30))*SUMIFS(305:305,$1:$1,INT($T307/30)+1),0)+($T307/30-INT($T307/30))*SUMIFS(305:305,$1:$1,BG$1+INT($T307/30)+1)+(INT($T307/30)+1-$T307/30)*SUMIFS(305:305,$1:$1,BG$1+INT($T307/30)))</f>
        <v>0</v>
      </c>
      <c r="BH309" s="100">
        <f t="shared" si="1294"/>
        <v>0</v>
      </c>
      <c r="BI309" s="100">
        <f t="shared" si="1294"/>
        <v>0</v>
      </c>
      <c r="BJ309" s="100">
        <f t="shared" si="1294"/>
        <v>0</v>
      </c>
      <c r="BK309" s="100">
        <f t="shared" si="1294"/>
        <v>0</v>
      </c>
      <c r="BL309" s="100">
        <f t="shared" si="1294"/>
        <v>0</v>
      </c>
      <c r="BM309" s="100">
        <f t="shared" si="1294"/>
        <v>0</v>
      </c>
      <c r="BN309" s="100">
        <f t="shared" si="1294"/>
        <v>0</v>
      </c>
      <c r="BO309" s="100">
        <f t="shared" si="1294"/>
        <v>0</v>
      </c>
      <c r="BP309" s="100">
        <f t="shared" si="1294"/>
        <v>0</v>
      </c>
      <c r="BQ309" s="100">
        <f t="shared" si="1294"/>
        <v>0</v>
      </c>
      <c r="BR309" s="100">
        <f t="shared" si="1294"/>
        <v>0</v>
      </c>
      <c r="BS309" s="100">
        <f t="shared" si="1294"/>
        <v>0</v>
      </c>
      <c r="BT309" s="100">
        <f t="shared" si="1294"/>
        <v>0</v>
      </c>
      <c r="BU309" s="100">
        <f t="shared" si="1294"/>
        <v>0</v>
      </c>
      <c r="BV309" s="100">
        <f t="shared" si="1294"/>
        <v>0</v>
      </c>
      <c r="BW309" s="100">
        <f t="shared" si="1294"/>
        <v>0</v>
      </c>
      <c r="BX309" s="100">
        <f t="shared" si="1294"/>
        <v>0</v>
      </c>
      <c r="BY309" s="100">
        <f t="shared" si="1294"/>
        <v>0</v>
      </c>
      <c r="BZ309" s="100">
        <f t="shared" si="1294"/>
        <v>0</v>
      </c>
      <c r="CA309" s="100">
        <f t="shared" si="1294"/>
        <v>0</v>
      </c>
      <c r="CB309" s="100">
        <f t="shared" si="1294"/>
        <v>0</v>
      </c>
      <c r="CC309" s="100">
        <f t="shared" si="1294"/>
        <v>0</v>
      </c>
      <c r="CD309" s="100">
        <f t="shared" si="1294"/>
        <v>0</v>
      </c>
      <c r="CE309" s="100">
        <f t="shared" si="1294"/>
        <v>0</v>
      </c>
      <c r="CF309" s="100">
        <f t="shared" si="1294"/>
        <v>0</v>
      </c>
      <c r="CG309" s="100">
        <f t="shared" si="1294"/>
        <v>0</v>
      </c>
      <c r="CH309" s="100">
        <f t="shared" si="1294"/>
        <v>0</v>
      </c>
      <c r="CI309" s="100">
        <f t="shared" si="1294"/>
        <v>0</v>
      </c>
      <c r="CJ309" s="100">
        <f t="shared" si="1294"/>
        <v>0</v>
      </c>
      <c r="CK309" s="100">
        <f t="shared" si="1294"/>
        <v>0</v>
      </c>
      <c r="CL309" s="100">
        <f t="shared" si="1294"/>
        <v>0</v>
      </c>
      <c r="CM309" s="100">
        <f t="shared" ref="CM309:DG309" si="1295">IF(CM$8="",0,IF(CM$1=1,SUMIFS(305:305,$1:$1,"&gt;="&amp;1,$1:$1,"&lt;="&amp;INT($T307/30))+($T307/30-INT($T307/30))*SUMIFS(305:305,$1:$1,INT($T307/30)+1),0)+($T307/30-INT($T307/30))*SUMIFS(305:305,$1:$1,CM$1+INT($T307/30)+1)+(INT($T307/30)+1-$T307/30)*SUMIFS(305:305,$1:$1,CM$1+INT($T307/30)))</f>
        <v>0</v>
      </c>
      <c r="CN309" s="100">
        <f t="shared" si="1295"/>
        <v>0</v>
      </c>
      <c r="CO309" s="100">
        <f t="shared" si="1295"/>
        <v>0</v>
      </c>
      <c r="CP309" s="100">
        <f t="shared" si="1295"/>
        <v>0</v>
      </c>
      <c r="CQ309" s="100">
        <f t="shared" si="1295"/>
        <v>0</v>
      </c>
      <c r="CR309" s="100">
        <f t="shared" si="1295"/>
        <v>0</v>
      </c>
      <c r="CS309" s="100">
        <f t="shared" si="1295"/>
        <v>0</v>
      </c>
      <c r="CT309" s="100">
        <f t="shared" si="1295"/>
        <v>0</v>
      </c>
      <c r="CU309" s="100">
        <f t="shared" si="1295"/>
        <v>0</v>
      </c>
      <c r="CV309" s="100">
        <f t="shared" si="1295"/>
        <v>0</v>
      </c>
      <c r="CW309" s="100">
        <f t="shared" si="1295"/>
        <v>0</v>
      </c>
      <c r="CX309" s="100">
        <f t="shared" si="1295"/>
        <v>0</v>
      </c>
      <c r="CY309" s="100">
        <f t="shared" si="1295"/>
        <v>0</v>
      </c>
      <c r="CZ309" s="100">
        <f t="shared" si="1295"/>
        <v>0</v>
      </c>
      <c r="DA309" s="100">
        <f t="shared" si="1295"/>
        <v>0</v>
      </c>
      <c r="DB309" s="100">
        <f t="shared" si="1295"/>
        <v>0</v>
      </c>
      <c r="DC309" s="100">
        <f t="shared" si="1295"/>
        <v>0</v>
      </c>
      <c r="DD309" s="100">
        <f t="shared" si="1295"/>
        <v>0</v>
      </c>
      <c r="DE309" s="100">
        <f t="shared" si="1295"/>
        <v>0</v>
      </c>
      <c r="DF309" s="100">
        <f t="shared" si="1295"/>
        <v>0</v>
      </c>
      <c r="DG309" s="100">
        <f t="shared" si="1295"/>
        <v>0</v>
      </c>
      <c r="DH309" s="100">
        <f t="shared" ref="DH309:FS309" si="1296">IF(DH$8="",0,IF(DH$1=1,SUMIFS(305:305,$1:$1,"&gt;="&amp;1,$1:$1,"&lt;="&amp;INT($T307/30))+($T307/30-INT($T307/30))*SUMIFS(305:305,$1:$1,INT($T307/30)+1),0)+($T307/30-INT($T307/30))*SUMIFS(305:305,$1:$1,DH$1+INT($T307/30)+1)+(INT($T307/30)+1-$T307/30)*SUMIFS(305:305,$1:$1,DH$1+INT($T307/30)))</f>
        <v>0</v>
      </c>
      <c r="DI309" s="100">
        <f t="shared" si="1296"/>
        <v>0</v>
      </c>
      <c r="DJ309" s="100">
        <f t="shared" si="1296"/>
        <v>0</v>
      </c>
      <c r="DK309" s="100">
        <f t="shared" si="1296"/>
        <v>0</v>
      </c>
      <c r="DL309" s="100">
        <f t="shared" si="1296"/>
        <v>0</v>
      </c>
      <c r="DM309" s="100">
        <f t="shared" si="1296"/>
        <v>0</v>
      </c>
      <c r="DN309" s="100">
        <f t="shared" si="1296"/>
        <v>0</v>
      </c>
      <c r="DO309" s="100">
        <f t="shared" si="1296"/>
        <v>0</v>
      </c>
      <c r="DP309" s="100">
        <f t="shared" si="1296"/>
        <v>0</v>
      </c>
      <c r="DQ309" s="100">
        <f t="shared" si="1296"/>
        <v>0</v>
      </c>
      <c r="DR309" s="100">
        <f t="shared" si="1296"/>
        <v>0</v>
      </c>
      <c r="DS309" s="100">
        <f t="shared" si="1296"/>
        <v>0</v>
      </c>
      <c r="DT309" s="100">
        <f t="shared" si="1296"/>
        <v>0</v>
      </c>
      <c r="DU309" s="100">
        <f t="shared" si="1296"/>
        <v>0</v>
      </c>
      <c r="DV309" s="100">
        <f t="shared" si="1296"/>
        <v>0</v>
      </c>
      <c r="DW309" s="100">
        <f t="shared" si="1296"/>
        <v>0</v>
      </c>
      <c r="DX309" s="100">
        <f t="shared" si="1296"/>
        <v>0</v>
      </c>
      <c r="DY309" s="100">
        <f t="shared" si="1296"/>
        <v>0</v>
      </c>
      <c r="DZ309" s="100">
        <f t="shared" si="1296"/>
        <v>0</v>
      </c>
      <c r="EA309" s="100">
        <f t="shared" si="1296"/>
        <v>0</v>
      </c>
      <c r="EB309" s="100">
        <f t="shared" si="1296"/>
        <v>0</v>
      </c>
      <c r="EC309" s="100">
        <f t="shared" si="1296"/>
        <v>0</v>
      </c>
      <c r="ED309" s="100">
        <f t="shared" si="1296"/>
        <v>0</v>
      </c>
      <c r="EE309" s="100">
        <f t="shared" si="1296"/>
        <v>0</v>
      </c>
      <c r="EF309" s="100">
        <f t="shared" si="1296"/>
        <v>0</v>
      </c>
      <c r="EG309" s="100">
        <f t="shared" si="1296"/>
        <v>0</v>
      </c>
      <c r="EH309" s="100">
        <f t="shared" si="1296"/>
        <v>0</v>
      </c>
      <c r="EI309" s="100">
        <f t="shared" si="1296"/>
        <v>0</v>
      </c>
      <c r="EJ309" s="100">
        <f t="shared" si="1296"/>
        <v>0</v>
      </c>
      <c r="EK309" s="100">
        <f t="shared" si="1296"/>
        <v>0</v>
      </c>
      <c r="EL309" s="100">
        <f t="shared" si="1296"/>
        <v>0</v>
      </c>
      <c r="EM309" s="100">
        <f t="shared" si="1296"/>
        <v>0</v>
      </c>
      <c r="EN309" s="100">
        <f t="shared" si="1296"/>
        <v>0</v>
      </c>
      <c r="EO309" s="100">
        <f t="shared" si="1296"/>
        <v>0</v>
      </c>
      <c r="EP309" s="100">
        <f t="shared" si="1296"/>
        <v>0</v>
      </c>
      <c r="EQ309" s="100">
        <f t="shared" si="1296"/>
        <v>0</v>
      </c>
      <c r="ER309" s="100">
        <f t="shared" si="1296"/>
        <v>0</v>
      </c>
      <c r="ES309" s="100">
        <f t="shared" si="1296"/>
        <v>0</v>
      </c>
      <c r="ET309" s="100">
        <f t="shared" si="1296"/>
        <v>0</v>
      </c>
      <c r="EU309" s="100">
        <f t="shared" si="1296"/>
        <v>0</v>
      </c>
      <c r="EV309" s="100">
        <f t="shared" si="1296"/>
        <v>0</v>
      </c>
      <c r="EW309" s="100">
        <f t="shared" si="1296"/>
        <v>0</v>
      </c>
      <c r="EX309" s="100">
        <f t="shared" si="1296"/>
        <v>0</v>
      </c>
      <c r="EY309" s="100">
        <f t="shared" si="1296"/>
        <v>0</v>
      </c>
      <c r="EZ309" s="100">
        <f t="shared" si="1296"/>
        <v>0</v>
      </c>
      <c r="FA309" s="100">
        <f t="shared" si="1296"/>
        <v>0</v>
      </c>
      <c r="FB309" s="100">
        <f t="shared" si="1296"/>
        <v>0</v>
      </c>
      <c r="FC309" s="100">
        <f t="shared" si="1296"/>
        <v>0</v>
      </c>
      <c r="FD309" s="100">
        <f t="shared" si="1296"/>
        <v>0</v>
      </c>
      <c r="FE309" s="100">
        <f t="shared" si="1296"/>
        <v>0</v>
      </c>
      <c r="FF309" s="100">
        <f t="shared" si="1296"/>
        <v>0</v>
      </c>
      <c r="FG309" s="100">
        <f t="shared" si="1296"/>
        <v>0</v>
      </c>
      <c r="FH309" s="100">
        <f t="shared" si="1296"/>
        <v>0</v>
      </c>
      <c r="FI309" s="100">
        <f t="shared" si="1296"/>
        <v>0</v>
      </c>
      <c r="FJ309" s="100">
        <f t="shared" si="1296"/>
        <v>0</v>
      </c>
      <c r="FK309" s="100">
        <f t="shared" si="1296"/>
        <v>0</v>
      </c>
      <c r="FL309" s="100">
        <f t="shared" si="1296"/>
        <v>0</v>
      </c>
      <c r="FM309" s="100">
        <f t="shared" si="1296"/>
        <v>0</v>
      </c>
      <c r="FN309" s="100">
        <f t="shared" si="1296"/>
        <v>0</v>
      </c>
      <c r="FO309" s="100">
        <f t="shared" si="1296"/>
        <v>0</v>
      </c>
      <c r="FP309" s="100">
        <f t="shared" si="1296"/>
        <v>0</v>
      </c>
      <c r="FQ309" s="100">
        <f t="shared" si="1296"/>
        <v>0</v>
      </c>
      <c r="FR309" s="100">
        <f t="shared" si="1296"/>
        <v>0</v>
      </c>
      <c r="FS309" s="100">
        <f t="shared" si="1296"/>
        <v>0</v>
      </c>
      <c r="FT309" s="100">
        <f t="shared" ref="FT309:GZ309" si="1297">IF(FT$8="",0,IF(FT$1=1,SUMIFS(305:305,$1:$1,"&gt;="&amp;1,$1:$1,"&lt;="&amp;INT($T307/30))+($T307/30-INT($T307/30))*SUMIFS(305:305,$1:$1,INT($T307/30)+1),0)+($T307/30-INT($T307/30))*SUMIFS(305:305,$1:$1,FT$1+INT($T307/30)+1)+(INT($T307/30)+1-$T307/30)*SUMIFS(305:305,$1:$1,FT$1+INT($T307/30)))</f>
        <v>0</v>
      </c>
      <c r="FU309" s="100">
        <f t="shared" si="1297"/>
        <v>0</v>
      </c>
      <c r="FV309" s="100">
        <f t="shared" si="1297"/>
        <v>0</v>
      </c>
      <c r="FW309" s="100">
        <f t="shared" si="1297"/>
        <v>0</v>
      </c>
      <c r="FX309" s="100">
        <f t="shared" si="1297"/>
        <v>0</v>
      </c>
      <c r="FY309" s="100">
        <f t="shared" si="1297"/>
        <v>0</v>
      </c>
      <c r="FZ309" s="100">
        <f t="shared" si="1297"/>
        <v>0</v>
      </c>
      <c r="GA309" s="100">
        <f t="shared" si="1297"/>
        <v>0</v>
      </c>
      <c r="GB309" s="100">
        <f t="shared" si="1297"/>
        <v>0</v>
      </c>
      <c r="GC309" s="100">
        <f t="shared" si="1297"/>
        <v>0</v>
      </c>
      <c r="GD309" s="100">
        <f t="shared" si="1297"/>
        <v>0</v>
      </c>
      <c r="GE309" s="100">
        <f t="shared" si="1297"/>
        <v>0</v>
      </c>
      <c r="GF309" s="100">
        <f t="shared" si="1297"/>
        <v>0</v>
      </c>
      <c r="GG309" s="100">
        <f t="shared" si="1297"/>
        <v>0</v>
      </c>
      <c r="GH309" s="100">
        <f t="shared" si="1297"/>
        <v>0</v>
      </c>
      <c r="GI309" s="100">
        <f t="shared" si="1297"/>
        <v>0</v>
      </c>
      <c r="GJ309" s="100">
        <f t="shared" si="1297"/>
        <v>0</v>
      </c>
      <c r="GK309" s="100">
        <f t="shared" si="1297"/>
        <v>0</v>
      </c>
      <c r="GL309" s="100">
        <f t="shared" si="1297"/>
        <v>0</v>
      </c>
      <c r="GM309" s="100">
        <f t="shared" si="1297"/>
        <v>0</v>
      </c>
      <c r="GN309" s="100">
        <f t="shared" si="1297"/>
        <v>0</v>
      </c>
      <c r="GO309" s="100">
        <f t="shared" si="1297"/>
        <v>0</v>
      </c>
      <c r="GP309" s="100">
        <f t="shared" si="1297"/>
        <v>0</v>
      </c>
      <c r="GQ309" s="100">
        <f t="shared" si="1297"/>
        <v>0</v>
      </c>
      <c r="GR309" s="100">
        <f t="shared" si="1297"/>
        <v>0</v>
      </c>
      <c r="GS309" s="100">
        <f t="shared" si="1297"/>
        <v>0</v>
      </c>
      <c r="GT309" s="100">
        <f t="shared" si="1297"/>
        <v>0</v>
      </c>
      <c r="GU309" s="100">
        <f t="shared" si="1297"/>
        <v>0</v>
      </c>
      <c r="GV309" s="100">
        <f t="shared" si="1297"/>
        <v>0</v>
      </c>
      <c r="GW309" s="100">
        <f t="shared" si="1297"/>
        <v>0</v>
      </c>
      <c r="GX309" s="100">
        <f t="shared" si="1297"/>
        <v>0</v>
      </c>
      <c r="GY309" s="100">
        <f t="shared" si="1297"/>
        <v>0</v>
      </c>
      <c r="GZ309" s="100">
        <f t="shared" si="1297"/>
        <v>0</v>
      </c>
      <c r="HA309" s="3"/>
      <c r="HB309" s="3"/>
    </row>
    <row r="310" spans="1:210" ht="4.2" customHeight="1">
      <c r="A310" s="1"/>
      <c r="B310" s="1"/>
      <c r="C310" s="1"/>
      <c r="D310" s="1"/>
      <c r="E310" s="263"/>
      <c r="F310" s="48"/>
      <c r="G310" s="231"/>
      <c r="H310" s="1"/>
      <c r="I310" s="1"/>
      <c r="J310" s="1"/>
      <c r="K310" s="1"/>
      <c r="L310" s="1"/>
      <c r="M310" s="5"/>
      <c r="N310" s="1"/>
      <c r="O310" s="1"/>
      <c r="P310" s="5"/>
      <c r="Q310" s="1"/>
      <c r="R310" s="1"/>
      <c r="S310" s="5"/>
      <c r="T310" s="7"/>
      <c r="U310" s="24"/>
      <c r="V310" s="1"/>
      <c r="W310" s="12"/>
      <c r="X310" s="10"/>
      <c r="Y310" s="46"/>
      <c r="Z310" s="93"/>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c r="GS310" s="94"/>
      <c r="GT310" s="94"/>
      <c r="GU310" s="94"/>
      <c r="GV310" s="94"/>
      <c r="GW310" s="94"/>
      <c r="GX310" s="94"/>
      <c r="GY310" s="94"/>
      <c r="GZ310" s="94"/>
      <c r="HA310" s="1"/>
      <c r="HB310" s="1"/>
    </row>
    <row r="311" spans="1:210" s="239" customFormat="1" ht="10.199999999999999">
      <c r="A311" s="228"/>
      <c r="B311" s="245" t="s">
        <v>163</v>
      </c>
      <c r="C311" s="230"/>
      <c r="D311" s="229"/>
      <c r="E311" s="270"/>
      <c r="F311" s="116"/>
      <c r="G311" s="231"/>
      <c r="H311" s="228"/>
      <c r="I311" s="228" t="str">
        <f>$I$228</f>
        <v>Оборачиваемость кредиторской задолженности</v>
      </c>
      <c r="J311" s="228"/>
      <c r="K311" s="228"/>
      <c r="L311" s="228"/>
      <c r="M311" s="231"/>
      <c r="N311" s="228"/>
      <c r="O311" s="228"/>
      <c r="P311" s="231"/>
      <c r="Q311" s="228" t="s">
        <v>41</v>
      </c>
      <c r="R311" s="228"/>
      <c r="S311" s="231" t="s">
        <v>6</v>
      </c>
      <c r="T311" s="309"/>
      <c r="U311" s="228"/>
      <c r="V311" s="228"/>
      <c r="W311" s="235"/>
      <c r="X311" s="236"/>
      <c r="Y311" s="247"/>
      <c r="Z311" s="248"/>
      <c r="AA311" s="249"/>
      <c r="AB311" s="249"/>
      <c r="AC311" s="249"/>
      <c r="AD311" s="249"/>
      <c r="AE311" s="249"/>
      <c r="AF311" s="249"/>
      <c r="AG311" s="249"/>
      <c r="AH311" s="249"/>
      <c r="AI311" s="249"/>
      <c r="AJ311" s="249"/>
      <c r="AK311" s="249"/>
      <c r="AL311" s="249"/>
      <c r="AM311" s="249"/>
      <c r="AN311" s="249"/>
      <c r="AO311" s="249"/>
      <c r="AP311" s="249"/>
      <c r="AQ311" s="249"/>
      <c r="AR311" s="249"/>
      <c r="AS311" s="249"/>
      <c r="AT311" s="249"/>
      <c r="AU311" s="249"/>
      <c r="AV311" s="249"/>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49"/>
      <c r="CH311" s="249"/>
      <c r="CI311" s="249"/>
      <c r="CJ311" s="249"/>
      <c r="CK311" s="249"/>
      <c r="CL311" s="249"/>
      <c r="CM311" s="249"/>
      <c r="CN311" s="249"/>
      <c r="CO311" s="249"/>
      <c r="CP311" s="249"/>
      <c r="CQ311" s="249"/>
      <c r="CR311" s="249"/>
      <c r="CS311" s="249"/>
      <c r="CT311" s="249"/>
      <c r="CU311" s="249"/>
      <c r="CV311" s="249"/>
      <c r="CW311" s="249"/>
      <c r="CX311" s="249"/>
      <c r="CY311" s="249"/>
      <c r="CZ311" s="249"/>
      <c r="DA311" s="249"/>
      <c r="DB311" s="249"/>
      <c r="DC311" s="249"/>
      <c r="DD311" s="249"/>
      <c r="DE311" s="249"/>
      <c r="DF311" s="249"/>
      <c r="DG311" s="249"/>
      <c r="DH311" s="249"/>
      <c r="DI311" s="249"/>
      <c r="DJ311" s="249"/>
      <c r="DK311" s="249"/>
      <c r="DL311" s="249"/>
      <c r="DM311" s="249"/>
      <c r="DN311" s="249"/>
      <c r="DO311" s="249"/>
      <c r="DP311" s="249"/>
      <c r="DQ311" s="249"/>
      <c r="DR311" s="249"/>
      <c r="DS311" s="249"/>
      <c r="DT311" s="249"/>
      <c r="DU311" s="249"/>
      <c r="DV311" s="249"/>
      <c r="DW311" s="249"/>
      <c r="DX311" s="249"/>
      <c r="DY311" s="249"/>
      <c r="DZ311" s="249"/>
      <c r="EA311" s="249"/>
      <c r="EB311" s="249"/>
      <c r="EC311" s="249"/>
      <c r="ED311" s="249"/>
      <c r="EE311" s="249"/>
      <c r="EF311" s="249"/>
      <c r="EG311" s="249"/>
      <c r="EH311" s="249"/>
      <c r="EI311" s="249"/>
      <c r="EJ311" s="249"/>
      <c r="EK311" s="249"/>
      <c r="EL311" s="249"/>
      <c r="EM311" s="249"/>
      <c r="EN311" s="249"/>
      <c r="EO311" s="249"/>
      <c r="EP311" s="249"/>
      <c r="EQ311" s="249"/>
      <c r="ER311" s="249"/>
      <c r="ES311" s="249"/>
      <c r="ET311" s="249"/>
      <c r="EU311" s="249"/>
      <c r="EV311" s="249"/>
      <c r="EW311" s="249"/>
      <c r="EX311" s="249"/>
      <c r="EY311" s="249"/>
      <c r="EZ311" s="249"/>
      <c r="FA311" s="249"/>
      <c r="FB311" s="249"/>
      <c r="FC311" s="249"/>
      <c r="FD311" s="249"/>
      <c r="FE311" s="249"/>
      <c r="FF311" s="249"/>
      <c r="FG311" s="249"/>
      <c r="FH311" s="249"/>
      <c r="FI311" s="249"/>
      <c r="FJ311" s="249"/>
      <c r="FK311" s="249"/>
      <c r="FL311" s="249"/>
      <c r="FM311" s="249"/>
      <c r="FN311" s="249"/>
      <c r="FO311" s="249"/>
      <c r="FP311" s="249"/>
      <c r="FQ311" s="249"/>
      <c r="FR311" s="249"/>
      <c r="FS311" s="249"/>
      <c r="FT311" s="249"/>
      <c r="FU311" s="249"/>
      <c r="FV311" s="249"/>
      <c r="FW311" s="249"/>
      <c r="FX311" s="249"/>
      <c r="FY311" s="249"/>
      <c r="FZ311" s="249"/>
      <c r="GA311" s="249"/>
      <c r="GB311" s="249"/>
      <c r="GC311" s="249"/>
      <c r="GD311" s="249"/>
      <c r="GE311" s="249"/>
      <c r="GF311" s="249"/>
      <c r="GG311" s="249"/>
      <c r="GH311" s="249"/>
      <c r="GI311" s="249"/>
      <c r="GJ311" s="249"/>
      <c r="GK311" s="249"/>
      <c r="GL311" s="249"/>
      <c r="GM311" s="249"/>
      <c r="GN311" s="249"/>
      <c r="GO311" s="249"/>
      <c r="GP311" s="249"/>
      <c r="GQ311" s="249"/>
      <c r="GR311" s="249"/>
      <c r="GS311" s="249"/>
      <c r="GT311" s="249"/>
      <c r="GU311" s="249"/>
      <c r="GV311" s="249"/>
      <c r="GW311" s="249"/>
      <c r="GX311" s="249"/>
      <c r="GY311" s="249"/>
      <c r="GZ311" s="249"/>
      <c r="HA311" s="228"/>
      <c r="HB311" s="228"/>
    </row>
    <row r="312" spans="1:210" ht="4.2" customHeight="1">
      <c r="A312" s="1"/>
      <c r="B312" s="1"/>
      <c r="C312" s="1"/>
      <c r="D312" s="1"/>
      <c r="E312" s="263"/>
      <c r="F312" s="48"/>
      <c r="G312" s="231"/>
      <c r="H312" s="1"/>
      <c r="I312" s="1"/>
      <c r="J312" s="1"/>
      <c r="K312" s="1"/>
      <c r="L312" s="1"/>
      <c r="M312" s="5"/>
      <c r="N312" s="1"/>
      <c r="O312" s="1"/>
      <c r="P312" s="5"/>
      <c r="Q312" s="1"/>
      <c r="R312" s="1"/>
      <c r="S312" s="5"/>
      <c r="T312" s="7"/>
      <c r="U312" s="24"/>
      <c r="V312" s="1"/>
      <c r="W312" s="12"/>
      <c r="X312" s="10"/>
      <c r="Y312" s="46"/>
      <c r="Z312" s="93"/>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c r="GS312" s="94"/>
      <c r="GT312" s="94"/>
      <c r="GU312" s="94"/>
      <c r="GV312" s="94"/>
      <c r="GW312" s="94"/>
      <c r="GX312" s="94"/>
      <c r="GY312" s="94"/>
      <c r="GZ312" s="94"/>
      <c r="HA312" s="1"/>
      <c r="HB312" s="1"/>
    </row>
    <row r="313" spans="1:210" s="4" customFormat="1">
      <c r="A313" s="3"/>
      <c r="B313" s="259" t="s">
        <v>160</v>
      </c>
      <c r="C313" s="3"/>
      <c r="D313" s="3"/>
      <c r="E313" s="9" t="s">
        <v>27</v>
      </c>
      <c r="F313" s="51"/>
      <c r="G313" s="232"/>
      <c r="H313" s="13" t="str">
        <f>B313&amp;N299</f>
        <v>Оплата - Прямой переменный расход</v>
      </c>
      <c r="I313" s="13"/>
      <c r="J313" s="3"/>
      <c r="K313" s="3"/>
      <c r="L313" s="3"/>
      <c r="M313" s="5"/>
      <c r="N313" s="36" t="str">
        <f>N295</f>
        <v>Продукт-1</v>
      </c>
      <c r="O313" s="36"/>
      <c r="P313" s="5"/>
      <c r="Q313" s="36" t="s">
        <v>26</v>
      </c>
      <c r="R313" s="36"/>
      <c r="S313" s="36"/>
      <c r="T313" s="36"/>
      <c r="U313" s="36"/>
      <c r="V313" s="36"/>
      <c r="W313" s="38">
        <f>SUM($Y313:$HA313)</f>
        <v>0</v>
      </c>
      <c r="X313" s="38"/>
      <c r="Y313" s="46"/>
      <c r="Z313" s="99"/>
      <c r="AA313" s="100">
        <f t="shared" ref="AA313:BF313" si="1298">IF(AA$8="",0,IF(AA$1=1,SUMIFS(309:309,$1:$1,"&gt;="&amp;1,$1:$1,"&lt;="&amp;INT(-$T311/30))+(-$T311/30-INT(-$T311/30))*SUMIFS(309:309,$1:$1,INT(-$T311/30)+1),0)+(-$T311/30-INT(-$T311/30))*SUMIFS(309:309,$1:$1,AA$1+INT(-$T311/30)+1)+(INT(-$T311/30)+1+$T311/30)*SUMIFS(309:309,$1:$1,AA$1+INT(-$T311/30)))</f>
        <v>0</v>
      </c>
      <c r="AB313" s="100">
        <f t="shared" si="1298"/>
        <v>0</v>
      </c>
      <c r="AC313" s="100">
        <f t="shared" si="1298"/>
        <v>0</v>
      </c>
      <c r="AD313" s="100">
        <f t="shared" si="1298"/>
        <v>0</v>
      </c>
      <c r="AE313" s="100">
        <f t="shared" si="1298"/>
        <v>0</v>
      </c>
      <c r="AF313" s="100">
        <f t="shared" si="1298"/>
        <v>0</v>
      </c>
      <c r="AG313" s="100">
        <f t="shared" si="1298"/>
        <v>0</v>
      </c>
      <c r="AH313" s="100">
        <f t="shared" si="1298"/>
        <v>0</v>
      </c>
      <c r="AI313" s="100">
        <f t="shared" si="1298"/>
        <v>0</v>
      </c>
      <c r="AJ313" s="100">
        <f t="shared" si="1298"/>
        <v>0</v>
      </c>
      <c r="AK313" s="100">
        <f t="shared" si="1298"/>
        <v>0</v>
      </c>
      <c r="AL313" s="100">
        <f t="shared" si="1298"/>
        <v>0</v>
      </c>
      <c r="AM313" s="100">
        <f t="shared" si="1298"/>
        <v>0</v>
      </c>
      <c r="AN313" s="100">
        <f t="shared" si="1298"/>
        <v>0</v>
      </c>
      <c r="AO313" s="100">
        <f t="shared" si="1298"/>
        <v>0</v>
      </c>
      <c r="AP313" s="100">
        <f t="shared" si="1298"/>
        <v>0</v>
      </c>
      <c r="AQ313" s="100">
        <f t="shared" si="1298"/>
        <v>0</v>
      </c>
      <c r="AR313" s="100">
        <f t="shared" si="1298"/>
        <v>0</v>
      </c>
      <c r="AS313" s="100">
        <f t="shared" si="1298"/>
        <v>0</v>
      </c>
      <c r="AT313" s="100">
        <f t="shared" si="1298"/>
        <v>0</v>
      </c>
      <c r="AU313" s="100">
        <f t="shared" si="1298"/>
        <v>0</v>
      </c>
      <c r="AV313" s="100">
        <f t="shared" si="1298"/>
        <v>0</v>
      </c>
      <c r="AW313" s="100">
        <f t="shared" si="1298"/>
        <v>0</v>
      </c>
      <c r="AX313" s="100">
        <f t="shared" si="1298"/>
        <v>0</v>
      </c>
      <c r="AY313" s="100">
        <f t="shared" si="1298"/>
        <v>0</v>
      </c>
      <c r="AZ313" s="100">
        <f t="shared" si="1298"/>
        <v>0</v>
      </c>
      <c r="BA313" s="100">
        <f t="shared" si="1298"/>
        <v>0</v>
      </c>
      <c r="BB313" s="100">
        <f t="shared" si="1298"/>
        <v>0</v>
      </c>
      <c r="BC313" s="100">
        <f t="shared" si="1298"/>
        <v>0</v>
      </c>
      <c r="BD313" s="100">
        <f t="shared" si="1298"/>
        <v>0</v>
      </c>
      <c r="BE313" s="100">
        <f t="shared" si="1298"/>
        <v>0</v>
      </c>
      <c r="BF313" s="100">
        <f t="shared" si="1298"/>
        <v>0</v>
      </c>
      <c r="BG313" s="100">
        <f t="shared" ref="BG313:CL313" si="1299">IF(BG$8="",0,IF(BG$1=1,SUMIFS(309:309,$1:$1,"&gt;="&amp;1,$1:$1,"&lt;="&amp;INT(-$T311/30))+(-$T311/30-INT(-$T311/30))*SUMIFS(309:309,$1:$1,INT(-$T311/30)+1),0)+(-$T311/30-INT(-$T311/30))*SUMIFS(309:309,$1:$1,BG$1+INT(-$T311/30)+1)+(INT(-$T311/30)+1+$T311/30)*SUMIFS(309:309,$1:$1,BG$1+INT(-$T311/30)))</f>
        <v>0</v>
      </c>
      <c r="BH313" s="100">
        <f t="shared" si="1299"/>
        <v>0</v>
      </c>
      <c r="BI313" s="100">
        <f t="shared" si="1299"/>
        <v>0</v>
      </c>
      <c r="BJ313" s="100">
        <f t="shared" si="1299"/>
        <v>0</v>
      </c>
      <c r="BK313" s="100">
        <f t="shared" si="1299"/>
        <v>0</v>
      </c>
      <c r="BL313" s="100">
        <f t="shared" si="1299"/>
        <v>0</v>
      </c>
      <c r="BM313" s="100">
        <f t="shared" si="1299"/>
        <v>0</v>
      </c>
      <c r="BN313" s="100">
        <f t="shared" si="1299"/>
        <v>0</v>
      </c>
      <c r="BO313" s="100">
        <f t="shared" si="1299"/>
        <v>0</v>
      </c>
      <c r="BP313" s="100">
        <f t="shared" si="1299"/>
        <v>0</v>
      </c>
      <c r="BQ313" s="100">
        <f t="shared" si="1299"/>
        <v>0</v>
      </c>
      <c r="BR313" s="100">
        <f t="shared" si="1299"/>
        <v>0</v>
      </c>
      <c r="BS313" s="100">
        <f t="shared" si="1299"/>
        <v>0</v>
      </c>
      <c r="BT313" s="100">
        <f t="shared" si="1299"/>
        <v>0</v>
      </c>
      <c r="BU313" s="100">
        <f t="shared" si="1299"/>
        <v>0</v>
      </c>
      <c r="BV313" s="100">
        <f t="shared" si="1299"/>
        <v>0</v>
      </c>
      <c r="BW313" s="100">
        <f t="shared" si="1299"/>
        <v>0</v>
      </c>
      <c r="BX313" s="100">
        <f t="shared" si="1299"/>
        <v>0</v>
      </c>
      <c r="BY313" s="100">
        <f t="shared" si="1299"/>
        <v>0</v>
      </c>
      <c r="BZ313" s="100">
        <f t="shared" si="1299"/>
        <v>0</v>
      </c>
      <c r="CA313" s="100">
        <f t="shared" si="1299"/>
        <v>0</v>
      </c>
      <c r="CB313" s="100">
        <f t="shared" si="1299"/>
        <v>0</v>
      </c>
      <c r="CC313" s="100">
        <f t="shared" si="1299"/>
        <v>0</v>
      </c>
      <c r="CD313" s="100">
        <f t="shared" si="1299"/>
        <v>0</v>
      </c>
      <c r="CE313" s="100">
        <f t="shared" si="1299"/>
        <v>0</v>
      </c>
      <c r="CF313" s="100">
        <f t="shared" si="1299"/>
        <v>0</v>
      </c>
      <c r="CG313" s="100">
        <f t="shared" si="1299"/>
        <v>0</v>
      </c>
      <c r="CH313" s="100">
        <f t="shared" si="1299"/>
        <v>0</v>
      </c>
      <c r="CI313" s="100">
        <f t="shared" si="1299"/>
        <v>0</v>
      </c>
      <c r="CJ313" s="100">
        <f t="shared" si="1299"/>
        <v>0</v>
      </c>
      <c r="CK313" s="100">
        <f t="shared" si="1299"/>
        <v>0</v>
      </c>
      <c r="CL313" s="100">
        <f t="shared" si="1299"/>
        <v>0</v>
      </c>
      <c r="CM313" s="100">
        <f t="shared" ref="CM313:DG313" si="1300">IF(CM$8="",0,IF(CM$1=1,SUMIFS(309:309,$1:$1,"&gt;="&amp;1,$1:$1,"&lt;="&amp;INT(-$T311/30))+(-$T311/30-INT(-$T311/30))*SUMIFS(309:309,$1:$1,INT(-$T311/30)+1),0)+(-$T311/30-INT(-$T311/30))*SUMIFS(309:309,$1:$1,CM$1+INT(-$T311/30)+1)+(INT(-$T311/30)+1+$T311/30)*SUMIFS(309:309,$1:$1,CM$1+INT(-$T311/30)))</f>
        <v>0</v>
      </c>
      <c r="CN313" s="100">
        <f t="shared" si="1300"/>
        <v>0</v>
      </c>
      <c r="CO313" s="100">
        <f t="shared" si="1300"/>
        <v>0</v>
      </c>
      <c r="CP313" s="100">
        <f t="shared" si="1300"/>
        <v>0</v>
      </c>
      <c r="CQ313" s="100">
        <f t="shared" si="1300"/>
        <v>0</v>
      </c>
      <c r="CR313" s="100">
        <f t="shared" si="1300"/>
        <v>0</v>
      </c>
      <c r="CS313" s="100">
        <f t="shared" si="1300"/>
        <v>0</v>
      </c>
      <c r="CT313" s="100">
        <f t="shared" si="1300"/>
        <v>0</v>
      </c>
      <c r="CU313" s="100">
        <f t="shared" si="1300"/>
        <v>0</v>
      </c>
      <c r="CV313" s="100">
        <f t="shared" si="1300"/>
        <v>0</v>
      </c>
      <c r="CW313" s="100">
        <f t="shared" si="1300"/>
        <v>0</v>
      </c>
      <c r="CX313" s="100">
        <f t="shared" si="1300"/>
        <v>0</v>
      </c>
      <c r="CY313" s="100">
        <f t="shared" si="1300"/>
        <v>0</v>
      </c>
      <c r="CZ313" s="100">
        <f t="shared" si="1300"/>
        <v>0</v>
      </c>
      <c r="DA313" s="100">
        <f t="shared" si="1300"/>
        <v>0</v>
      </c>
      <c r="DB313" s="100">
        <f t="shared" si="1300"/>
        <v>0</v>
      </c>
      <c r="DC313" s="100">
        <f t="shared" si="1300"/>
        <v>0</v>
      </c>
      <c r="DD313" s="100">
        <f t="shared" si="1300"/>
        <v>0</v>
      </c>
      <c r="DE313" s="100">
        <f t="shared" si="1300"/>
        <v>0</v>
      </c>
      <c r="DF313" s="100">
        <f t="shared" si="1300"/>
        <v>0</v>
      </c>
      <c r="DG313" s="100">
        <f t="shared" si="1300"/>
        <v>0</v>
      </c>
      <c r="DH313" s="100">
        <f t="shared" ref="DH313:FS313" si="1301">IF(DH$8="",0,IF(DH$1=1,SUMIFS(309:309,$1:$1,"&gt;="&amp;1,$1:$1,"&lt;="&amp;INT(-$T311/30))+(-$T311/30-INT(-$T311/30))*SUMIFS(309:309,$1:$1,INT(-$T311/30)+1),0)+(-$T311/30-INT(-$T311/30))*SUMIFS(309:309,$1:$1,DH$1+INT(-$T311/30)+1)+(INT(-$T311/30)+1+$T311/30)*SUMIFS(309:309,$1:$1,DH$1+INT(-$T311/30)))</f>
        <v>0</v>
      </c>
      <c r="DI313" s="100">
        <f t="shared" si="1301"/>
        <v>0</v>
      </c>
      <c r="DJ313" s="100">
        <f t="shared" si="1301"/>
        <v>0</v>
      </c>
      <c r="DK313" s="100">
        <f t="shared" si="1301"/>
        <v>0</v>
      </c>
      <c r="DL313" s="100">
        <f t="shared" si="1301"/>
        <v>0</v>
      </c>
      <c r="DM313" s="100">
        <f t="shared" si="1301"/>
        <v>0</v>
      </c>
      <c r="DN313" s="100">
        <f t="shared" si="1301"/>
        <v>0</v>
      </c>
      <c r="DO313" s="100">
        <f t="shared" si="1301"/>
        <v>0</v>
      </c>
      <c r="DP313" s="100">
        <f t="shared" si="1301"/>
        <v>0</v>
      </c>
      <c r="DQ313" s="100">
        <f t="shared" si="1301"/>
        <v>0</v>
      </c>
      <c r="DR313" s="100">
        <f t="shared" si="1301"/>
        <v>0</v>
      </c>
      <c r="DS313" s="100">
        <f t="shared" si="1301"/>
        <v>0</v>
      </c>
      <c r="DT313" s="100">
        <f t="shared" si="1301"/>
        <v>0</v>
      </c>
      <c r="DU313" s="100">
        <f t="shared" si="1301"/>
        <v>0</v>
      </c>
      <c r="DV313" s="100">
        <f t="shared" si="1301"/>
        <v>0</v>
      </c>
      <c r="DW313" s="100">
        <f t="shared" si="1301"/>
        <v>0</v>
      </c>
      <c r="DX313" s="100">
        <f t="shared" si="1301"/>
        <v>0</v>
      </c>
      <c r="DY313" s="100">
        <f t="shared" si="1301"/>
        <v>0</v>
      </c>
      <c r="DZ313" s="100">
        <f t="shared" si="1301"/>
        <v>0</v>
      </c>
      <c r="EA313" s="100">
        <f t="shared" si="1301"/>
        <v>0</v>
      </c>
      <c r="EB313" s="100">
        <f t="shared" si="1301"/>
        <v>0</v>
      </c>
      <c r="EC313" s="100">
        <f t="shared" si="1301"/>
        <v>0</v>
      </c>
      <c r="ED313" s="100">
        <f t="shared" si="1301"/>
        <v>0</v>
      </c>
      <c r="EE313" s="100">
        <f t="shared" si="1301"/>
        <v>0</v>
      </c>
      <c r="EF313" s="100">
        <f t="shared" si="1301"/>
        <v>0</v>
      </c>
      <c r="EG313" s="100">
        <f t="shared" si="1301"/>
        <v>0</v>
      </c>
      <c r="EH313" s="100">
        <f t="shared" si="1301"/>
        <v>0</v>
      </c>
      <c r="EI313" s="100">
        <f t="shared" si="1301"/>
        <v>0</v>
      </c>
      <c r="EJ313" s="100">
        <f t="shared" si="1301"/>
        <v>0</v>
      </c>
      <c r="EK313" s="100">
        <f t="shared" si="1301"/>
        <v>0</v>
      </c>
      <c r="EL313" s="100">
        <f t="shared" si="1301"/>
        <v>0</v>
      </c>
      <c r="EM313" s="100">
        <f t="shared" si="1301"/>
        <v>0</v>
      </c>
      <c r="EN313" s="100">
        <f t="shared" si="1301"/>
        <v>0</v>
      </c>
      <c r="EO313" s="100">
        <f t="shared" si="1301"/>
        <v>0</v>
      </c>
      <c r="EP313" s="100">
        <f t="shared" si="1301"/>
        <v>0</v>
      </c>
      <c r="EQ313" s="100">
        <f t="shared" si="1301"/>
        <v>0</v>
      </c>
      <c r="ER313" s="100">
        <f t="shared" si="1301"/>
        <v>0</v>
      </c>
      <c r="ES313" s="100">
        <f t="shared" si="1301"/>
        <v>0</v>
      </c>
      <c r="ET313" s="100">
        <f t="shared" si="1301"/>
        <v>0</v>
      </c>
      <c r="EU313" s="100">
        <f t="shared" si="1301"/>
        <v>0</v>
      </c>
      <c r="EV313" s="100">
        <f t="shared" si="1301"/>
        <v>0</v>
      </c>
      <c r="EW313" s="100">
        <f t="shared" si="1301"/>
        <v>0</v>
      </c>
      <c r="EX313" s="100">
        <f t="shared" si="1301"/>
        <v>0</v>
      </c>
      <c r="EY313" s="100">
        <f t="shared" si="1301"/>
        <v>0</v>
      </c>
      <c r="EZ313" s="100">
        <f t="shared" si="1301"/>
        <v>0</v>
      </c>
      <c r="FA313" s="100">
        <f t="shared" si="1301"/>
        <v>0</v>
      </c>
      <c r="FB313" s="100">
        <f t="shared" si="1301"/>
        <v>0</v>
      </c>
      <c r="FC313" s="100">
        <f t="shared" si="1301"/>
        <v>0</v>
      </c>
      <c r="FD313" s="100">
        <f t="shared" si="1301"/>
        <v>0</v>
      </c>
      <c r="FE313" s="100">
        <f t="shared" si="1301"/>
        <v>0</v>
      </c>
      <c r="FF313" s="100">
        <f t="shared" si="1301"/>
        <v>0</v>
      </c>
      <c r="FG313" s="100">
        <f t="shared" si="1301"/>
        <v>0</v>
      </c>
      <c r="FH313" s="100">
        <f t="shared" si="1301"/>
        <v>0</v>
      </c>
      <c r="FI313" s="100">
        <f t="shared" si="1301"/>
        <v>0</v>
      </c>
      <c r="FJ313" s="100">
        <f t="shared" si="1301"/>
        <v>0</v>
      </c>
      <c r="FK313" s="100">
        <f t="shared" si="1301"/>
        <v>0</v>
      </c>
      <c r="FL313" s="100">
        <f t="shared" si="1301"/>
        <v>0</v>
      </c>
      <c r="FM313" s="100">
        <f t="shared" si="1301"/>
        <v>0</v>
      </c>
      <c r="FN313" s="100">
        <f t="shared" si="1301"/>
        <v>0</v>
      </c>
      <c r="FO313" s="100">
        <f t="shared" si="1301"/>
        <v>0</v>
      </c>
      <c r="FP313" s="100">
        <f t="shared" si="1301"/>
        <v>0</v>
      </c>
      <c r="FQ313" s="100">
        <f t="shared" si="1301"/>
        <v>0</v>
      </c>
      <c r="FR313" s="100">
        <f t="shared" si="1301"/>
        <v>0</v>
      </c>
      <c r="FS313" s="100">
        <f t="shared" si="1301"/>
        <v>0</v>
      </c>
      <c r="FT313" s="100">
        <f t="shared" ref="FT313:GZ313" si="1302">IF(FT$8="",0,IF(FT$1=1,SUMIFS(309:309,$1:$1,"&gt;="&amp;1,$1:$1,"&lt;="&amp;INT(-$T311/30))+(-$T311/30-INT(-$T311/30))*SUMIFS(309:309,$1:$1,INT(-$T311/30)+1),0)+(-$T311/30-INT(-$T311/30))*SUMIFS(309:309,$1:$1,FT$1+INT(-$T311/30)+1)+(INT(-$T311/30)+1+$T311/30)*SUMIFS(309:309,$1:$1,FT$1+INT(-$T311/30)))</f>
        <v>0</v>
      </c>
      <c r="FU313" s="100">
        <f t="shared" si="1302"/>
        <v>0</v>
      </c>
      <c r="FV313" s="100">
        <f t="shared" si="1302"/>
        <v>0</v>
      </c>
      <c r="FW313" s="100">
        <f t="shared" si="1302"/>
        <v>0</v>
      </c>
      <c r="FX313" s="100">
        <f t="shared" si="1302"/>
        <v>0</v>
      </c>
      <c r="FY313" s="100">
        <f t="shared" si="1302"/>
        <v>0</v>
      </c>
      <c r="FZ313" s="100">
        <f t="shared" si="1302"/>
        <v>0</v>
      </c>
      <c r="GA313" s="100">
        <f t="shared" si="1302"/>
        <v>0</v>
      </c>
      <c r="GB313" s="100">
        <f t="shared" si="1302"/>
        <v>0</v>
      </c>
      <c r="GC313" s="100">
        <f t="shared" si="1302"/>
        <v>0</v>
      </c>
      <c r="GD313" s="100">
        <f t="shared" si="1302"/>
        <v>0</v>
      </c>
      <c r="GE313" s="100">
        <f t="shared" si="1302"/>
        <v>0</v>
      </c>
      <c r="GF313" s="100">
        <f t="shared" si="1302"/>
        <v>0</v>
      </c>
      <c r="GG313" s="100">
        <f t="shared" si="1302"/>
        <v>0</v>
      </c>
      <c r="GH313" s="100">
        <f t="shared" si="1302"/>
        <v>0</v>
      </c>
      <c r="GI313" s="100">
        <f t="shared" si="1302"/>
        <v>0</v>
      </c>
      <c r="GJ313" s="100">
        <f t="shared" si="1302"/>
        <v>0</v>
      </c>
      <c r="GK313" s="100">
        <f t="shared" si="1302"/>
        <v>0</v>
      </c>
      <c r="GL313" s="100">
        <f t="shared" si="1302"/>
        <v>0</v>
      </c>
      <c r="GM313" s="100">
        <f t="shared" si="1302"/>
        <v>0</v>
      </c>
      <c r="GN313" s="100">
        <f t="shared" si="1302"/>
        <v>0</v>
      </c>
      <c r="GO313" s="100">
        <f t="shared" si="1302"/>
        <v>0</v>
      </c>
      <c r="GP313" s="100">
        <f t="shared" si="1302"/>
        <v>0</v>
      </c>
      <c r="GQ313" s="100">
        <f t="shared" si="1302"/>
        <v>0</v>
      </c>
      <c r="GR313" s="100">
        <f t="shared" si="1302"/>
        <v>0</v>
      </c>
      <c r="GS313" s="100">
        <f t="shared" si="1302"/>
        <v>0</v>
      </c>
      <c r="GT313" s="100">
        <f t="shared" si="1302"/>
        <v>0</v>
      </c>
      <c r="GU313" s="100">
        <f t="shared" si="1302"/>
        <v>0</v>
      </c>
      <c r="GV313" s="100">
        <f t="shared" si="1302"/>
        <v>0</v>
      </c>
      <c r="GW313" s="100">
        <f t="shared" si="1302"/>
        <v>0</v>
      </c>
      <c r="GX313" s="100">
        <f t="shared" si="1302"/>
        <v>0</v>
      </c>
      <c r="GY313" s="100">
        <f t="shared" si="1302"/>
        <v>0</v>
      </c>
      <c r="GZ313" s="100">
        <f t="shared" si="1302"/>
        <v>0</v>
      </c>
      <c r="HA313" s="3"/>
      <c r="HB313" s="3"/>
    </row>
    <row r="314" spans="1:210" ht="4.2" customHeight="1">
      <c r="A314" s="1"/>
      <c r="B314" s="1"/>
      <c r="C314" s="1"/>
      <c r="D314" s="1"/>
      <c r="E314" s="263"/>
      <c r="F314" s="48"/>
      <c r="G314" s="231"/>
      <c r="H314" s="1"/>
      <c r="I314" s="1"/>
      <c r="J314" s="1"/>
      <c r="K314" s="1"/>
      <c r="L314" s="1"/>
      <c r="M314" s="5"/>
      <c r="N314" s="1"/>
      <c r="O314" s="1"/>
      <c r="P314" s="5"/>
      <c r="Q314" s="1"/>
      <c r="R314" s="1"/>
      <c r="S314" s="5"/>
      <c r="T314" s="7"/>
      <c r="U314" s="24"/>
      <c r="V314" s="1"/>
      <c r="W314" s="12"/>
      <c r="X314" s="10"/>
      <c r="Y314" s="46"/>
      <c r="Z314" s="93"/>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94"/>
      <c r="CD314" s="94"/>
      <c r="CE314" s="94"/>
      <c r="CF314" s="94"/>
      <c r="CG314" s="94"/>
      <c r="CH314" s="94"/>
      <c r="CI314" s="94"/>
      <c r="CJ314" s="94"/>
      <c r="CK314" s="94"/>
      <c r="CL314" s="94"/>
      <c r="CM314" s="94"/>
      <c r="CN314" s="94"/>
      <c r="CO314" s="94"/>
      <c r="CP314" s="94"/>
      <c r="CQ314" s="94"/>
      <c r="CR314" s="94"/>
      <c r="CS314" s="94"/>
      <c r="CT314" s="94"/>
      <c r="CU314" s="94"/>
      <c r="CV314" s="94"/>
      <c r="CW314" s="94"/>
      <c r="CX314" s="94"/>
      <c r="CY314" s="94"/>
      <c r="CZ314" s="94"/>
      <c r="DA314" s="94"/>
      <c r="DB314" s="94"/>
      <c r="DC314" s="94"/>
      <c r="DD314" s="94"/>
      <c r="DE314" s="94"/>
      <c r="DF314" s="94"/>
      <c r="DG314" s="94"/>
      <c r="DH314" s="94"/>
      <c r="DI314" s="94"/>
      <c r="DJ314" s="94"/>
      <c r="DK314" s="94"/>
      <c r="DL314" s="94"/>
      <c r="DM314" s="94"/>
      <c r="DN314" s="94"/>
      <c r="DO314" s="94"/>
      <c r="DP314" s="94"/>
      <c r="DQ314" s="94"/>
      <c r="DR314" s="94"/>
      <c r="DS314" s="94"/>
      <c r="DT314" s="94"/>
      <c r="DU314" s="94"/>
      <c r="DV314" s="94"/>
      <c r="DW314" s="94"/>
      <c r="DX314" s="94"/>
      <c r="DY314" s="94"/>
      <c r="DZ314" s="94"/>
      <c r="EA314" s="94"/>
      <c r="EB314" s="94"/>
      <c r="EC314" s="94"/>
      <c r="ED314" s="94"/>
      <c r="EE314" s="94"/>
      <c r="EF314" s="94"/>
      <c r="EG314" s="94"/>
      <c r="EH314" s="94"/>
      <c r="EI314" s="94"/>
      <c r="EJ314" s="94"/>
      <c r="EK314" s="94"/>
      <c r="EL314" s="94"/>
      <c r="EM314" s="94"/>
      <c r="EN314" s="94"/>
      <c r="EO314" s="94"/>
      <c r="EP314" s="94"/>
      <c r="EQ314" s="94"/>
      <c r="ER314" s="94"/>
      <c r="ES314" s="94"/>
      <c r="ET314" s="94"/>
      <c r="EU314" s="94"/>
      <c r="EV314" s="94"/>
      <c r="EW314" s="94"/>
      <c r="EX314" s="94"/>
      <c r="EY314" s="94"/>
      <c r="EZ314" s="94"/>
      <c r="FA314" s="94"/>
      <c r="FB314" s="94"/>
      <c r="FC314" s="94"/>
      <c r="FD314" s="94"/>
      <c r="FE314" s="94"/>
      <c r="FF314" s="94"/>
      <c r="FG314" s="94"/>
      <c r="FH314" s="94"/>
      <c r="FI314" s="94"/>
      <c r="FJ314" s="94"/>
      <c r="FK314" s="94"/>
      <c r="FL314" s="94"/>
      <c r="FM314" s="94"/>
      <c r="FN314" s="94"/>
      <c r="FO314" s="94"/>
      <c r="FP314" s="94"/>
      <c r="FQ314" s="94"/>
      <c r="FR314" s="94"/>
      <c r="FS314" s="94"/>
      <c r="FT314" s="94"/>
      <c r="FU314" s="94"/>
      <c r="FV314" s="94"/>
      <c r="FW314" s="94"/>
      <c r="FX314" s="94"/>
      <c r="FY314" s="94"/>
      <c r="FZ314" s="94"/>
      <c r="GA314" s="94"/>
      <c r="GB314" s="94"/>
      <c r="GC314" s="94"/>
      <c r="GD314" s="94"/>
      <c r="GE314" s="94"/>
      <c r="GF314" s="94"/>
      <c r="GG314" s="94"/>
      <c r="GH314" s="94"/>
      <c r="GI314" s="94"/>
      <c r="GJ314" s="94"/>
      <c r="GK314" s="94"/>
      <c r="GL314" s="94"/>
      <c r="GM314" s="94"/>
      <c r="GN314" s="94"/>
      <c r="GO314" s="94"/>
      <c r="GP314" s="94"/>
      <c r="GQ314" s="94"/>
      <c r="GR314" s="94"/>
      <c r="GS314" s="94"/>
      <c r="GT314" s="94"/>
      <c r="GU314" s="94"/>
      <c r="GV314" s="94"/>
      <c r="GW314" s="94"/>
      <c r="GX314" s="94"/>
      <c r="GY314" s="94"/>
      <c r="GZ314" s="94"/>
      <c r="HA314" s="1"/>
      <c r="HB314" s="1"/>
    </row>
    <row r="315" spans="1:210" ht="4.2" customHeight="1">
      <c r="A315" s="1"/>
      <c r="B315" s="1"/>
      <c r="C315" s="1"/>
      <c r="D315" s="1"/>
      <c r="E315" s="40"/>
      <c r="F315" s="40"/>
      <c r="G315" s="40"/>
      <c r="H315" s="40"/>
      <c r="I315" s="40"/>
      <c r="J315" s="40"/>
      <c r="K315" s="40"/>
      <c r="L315" s="40"/>
      <c r="M315" s="42"/>
      <c r="N315" s="40"/>
      <c r="O315" s="40"/>
      <c r="P315" s="42"/>
      <c r="Q315" s="40"/>
      <c r="R315" s="1"/>
      <c r="S315" s="5"/>
      <c r="T315" s="7"/>
      <c r="U315" s="24"/>
      <c r="V315" s="1"/>
      <c r="W315" s="44"/>
      <c r="X315" s="10"/>
      <c r="Y315" s="46"/>
      <c r="Z315" s="93"/>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
      <c r="HB315" s="1"/>
    </row>
    <row r="316" spans="1:210" ht="7.2" customHeight="1">
      <c r="A316" s="1"/>
      <c r="B316" s="1"/>
      <c r="C316" s="1"/>
      <c r="D316" s="1"/>
      <c r="E316" s="263"/>
      <c r="F316" s="48"/>
      <c r="G316" s="231"/>
      <c r="H316" s="1"/>
      <c r="I316" s="1"/>
      <c r="J316" s="1"/>
      <c r="K316" s="1"/>
      <c r="L316" s="1"/>
      <c r="M316" s="5"/>
      <c r="N316" s="1"/>
      <c r="O316" s="1"/>
      <c r="P316" s="5"/>
      <c r="Q316" s="1"/>
      <c r="R316" s="1"/>
      <c r="S316" s="5"/>
      <c r="T316" s="7"/>
      <c r="U316" s="24"/>
      <c r="V316" s="1"/>
      <c r="W316" s="12"/>
      <c r="X316" s="10"/>
      <c r="Y316" s="46"/>
      <c r="Z316" s="93"/>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c r="GS316" s="94"/>
      <c r="GT316" s="94"/>
      <c r="GU316" s="94"/>
      <c r="GV316" s="94"/>
      <c r="GW316" s="94"/>
      <c r="GX316" s="94"/>
      <c r="GY316" s="94"/>
      <c r="GZ316" s="94"/>
      <c r="HA316" s="1"/>
      <c r="HB316" s="1"/>
    </row>
    <row r="317" spans="1:210" s="23" customFormat="1" ht="12.6" thickBot="1">
      <c r="A317" s="19"/>
      <c r="B317" s="244" t="s">
        <v>154</v>
      </c>
      <c r="C317" s="19"/>
      <c r="D317" s="19"/>
      <c r="E317" s="269"/>
      <c r="F317" s="52"/>
      <c r="G317" s="232"/>
      <c r="H317" s="19"/>
      <c r="I317" s="19" t="str">
        <f>$I$281</f>
        <v>прямой перем. расход, выберите тип зависимости</v>
      </c>
      <c r="J317" s="19"/>
      <c r="K317" s="19"/>
      <c r="L317" s="19"/>
      <c r="M317" s="5" t="s">
        <v>6</v>
      </c>
      <c r="N317" s="580" t="s">
        <v>395</v>
      </c>
      <c r="O317" s="19"/>
      <c r="P317" s="20"/>
      <c r="Q317" s="19" t="s">
        <v>12</v>
      </c>
      <c r="R317" s="19"/>
      <c r="S317" s="20" t="s">
        <v>6</v>
      </c>
      <c r="T317" s="204"/>
      <c r="U317" s="26" t="s">
        <v>7</v>
      </c>
      <c r="V317" s="19"/>
      <c r="W317" s="21"/>
      <c r="X317" s="22"/>
      <c r="Y317" s="47"/>
      <c r="Z317" s="96"/>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c r="FB317" s="97"/>
      <c r="FC317" s="97"/>
      <c r="FD317" s="97"/>
      <c r="FE317" s="97"/>
      <c r="FF317" s="97"/>
      <c r="FG317" s="97"/>
      <c r="FH317" s="97"/>
      <c r="FI317" s="97"/>
      <c r="FJ317" s="97"/>
      <c r="FK317" s="97"/>
      <c r="FL317" s="97"/>
      <c r="FM317" s="97"/>
      <c r="FN317" s="97"/>
      <c r="FO317" s="97"/>
      <c r="FP317" s="97"/>
      <c r="FQ317" s="97"/>
      <c r="FR317" s="97"/>
      <c r="FS317" s="97"/>
      <c r="FT317" s="97"/>
      <c r="FU317" s="97"/>
      <c r="FV317" s="97"/>
      <c r="FW317" s="97"/>
      <c r="FX317" s="97"/>
      <c r="FY317" s="97"/>
      <c r="FZ317" s="97"/>
      <c r="GA317" s="97"/>
      <c r="GB317" s="97"/>
      <c r="GC317" s="97"/>
      <c r="GD317" s="97"/>
      <c r="GE317" s="97"/>
      <c r="GF317" s="97"/>
      <c r="GG317" s="97"/>
      <c r="GH317" s="97"/>
      <c r="GI317" s="97"/>
      <c r="GJ317" s="97"/>
      <c r="GK317" s="97"/>
      <c r="GL317" s="97"/>
      <c r="GM317" s="97"/>
      <c r="GN317" s="97"/>
      <c r="GO317" s="97"/>
      <c r="GP317" s="97"/>
      <c r="GQ317" s="97"/>
      <c r="GR317" s="97"/>
      <c r="GS317" s="97"/>
      <c r="GT317" s="97"/>
      <c r="GU317" s="97"/>
      <c r="GV317" s="97"/>
      <c r="GW317" s="97"/>
      <c r="GX317" s="97"/>
      <c r="GY317" s="97"/>
      <c r="GZ317" s="97"/>
      <c r="HA317" s="19"/>
      <c r="HB317" s="19"/>
    </row>
    <row r="318" spans="1:210" ht="4.2" customHeight="1" thickTop="1">
      <c r="A318" s="1"/>
      <c r="B318" s="1"/>
      <c r="C318" s="1"/>
      <c r="D318" s="1"/>
      <c r="E318" s="263"/>
      <c r="F318" s="48"/>
      <c r="G318" s="231"/>
      <c r="H318" s="1"/>
      <c r="I318" s="1"/>
      <c r="J318" s="1"/>
      <c r="K318" s="1"/>
      <c r="L318" s="1"/>
      <c r="M318" s="5"/>
      <c r="N318" s="310"/>
      <c r="O318" s="1"/>
      <c r="P318" s="5"/>
      <c r="Q318" s="1"/>
      <c r="R318" s="1"/>
      <c r="S318" s="5"/>
      <c r="T318" s="7"/>
      <c r="U318" s="24"/>
      <c r="V318" s="1"/>
      <c r="W318" s="12"/>
      <c r="X318" s="10"/>
      <c r="Y318" s="46"/>
      <c r="Z318" s="93"/>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c r="GS318" s="94"/>
      <c r="GT318" s="94"/>
      <c r="GU318" s="94"/>
      <c r="GV318" s="94"/>
      <c r="GW318" s="94"/>
      <c r="GX318" s="94"/>
      <c r="GY318" s="94"/>
      <c r="GZ318" s="94"/>
      <c r="HA318" s="1"/>
      <c r="HB318" s="1"/>
    </row>
    <row r="319" spans="1:210" s="23" customFormat="1">
      <c r="A319" s="19"/>
      <c r="B319" s="244" t="s">
        <v>165</v>
      </c>
      <c r="C319" s="19"/>
      <c r="D319" s="19"/>
      <c r="E319" s="269"/>
      <c r="F319" s="52"/>
      <c r="G319" s="232"/>
      <c r="H319" s="19"/>
      <c r="I319" s="19" t="str">
        <f>IF(T317=справочники!$H$10,"Выберите показатель, от которого зависит расход","")</f>
        <v/>
      </c>
      <c r="J319" s="19"/>
      <c r="K319" s="19"/>
      <c r="L319" s="19"/>
      <c r="M319" s="5"/>
      <c r="N319" s="19"/>
      <c r="O319" s="19"/>
      <c r="P319" s="20"/>
      <c r="Q319" s="19" t="str">
        <f>IF(T317=справочники!$H$10,"вып.список","")</f>
        <v/>
      </c>
      <c r="R319" s="19"/>
      <c r="S319" s="20" t="str">
        <f>IF(T317=справочники!$H$10,"*","")</f>
        <v/>
      </c>
      <c r="T319" s="204"/>
      <c r="U319" s="26" t="str">
        <f>IF(T317=справочники!$H$10,"^","")</f>
        <v/>
      </c>
      <c r="V319" s="19"/>
      <c r="W319" s="21"/>
      <c r="X319" s="22"/>
      <c r="Y319" s="47"/>
      <c r="Z319" s="96"/>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c r="FB319" s="97"/>
      <c r="FC319" s="97"/>
      <c r="FD319" s="97"/>
      <c r="FE319" s="97"/>
      <c r="FF319" s="97"/>
      <c r="FG319" s="97"/>
      <c r="FH319" s="97"/>
      <c r="FI319" s="97"/>
      <c r="FJ319" s="97"/>
      <c r="FK319" s="97"/>
      <c r="FL319" s="97"/>
      <c r="FM319" s="97"/>
      <c r="FN319" s="97"/>
      <c r="FO319" s="97"/>
      <c r="FP319" s="97"/>
      <c r="FQ319" s="97"/>
      <c r="FR319" s="97"/>
      <c r="FS319" s="97"/>
      <c r="FT319" s="97"/>
      <c r="FU319" s="97"/>
      <c r="FV319" s="97"/>
      <c r="FW319" s="97"/>
      <c r="FX319" s="97"/>
      <c r="FY319" s="97"/>
      <c r="FZ319" s="97"/>
      <c r="GA319" s="97"/>
      <c r="GB319" s="97"/>
      <c r="GC319" s="97"/>
      <c r="GD319" s="97"/>
      <c r="GE319" s="97"/>
      <c r="GF319" s="97"/>
      <c r="GG319" s="97"/>
      <c r="GH319" s="97"/>
      <c r="GI319" s="97"/>
      <c r="GJ319" s="97"/>
      <c r="GK319" s="97"/>
      <c r="GL319" s="97"/>
      <c r="GM319" s="97"/>
      <c r="GN319" s="97"/>
      <c r="GO319" s="97"/>
      <c r="GP319" s="97"/>
      <c r="GQ319" s="97"/>
      <c r="GR319" s="97"/>
      <c r="GS319" s="97"/>
      <c r="GT319" s="97"/>
      <c r="GU319" s="97"/>
      <c r="GV319" s="97"/>
      <c r="GW319" s="97"/>
      <c r="GX319" s="97"/>
      <c r="GY319" s="97"/>
      <c r="GZ319" s="97"/>
      <c r="HA319" s="19"/>
      <c r="HB319" s="19"/>
    </row>
    <row r="320" spans="1:210" ht="4.2" customHeight="1">
      <c r="A320" s="1"/>
      <c r="B320" s="1"/>
      <c r="C320" s="1"/>
      <c r="D320" s="1"/>
      <c r="E320" s="263"/>
      <c r="F320" s="48"/>
      <c r="G320" s="231"/>
      <c r="H320" s="1"/>
      <c r="I320" s="1"/>
      <c r="J320" s="1"/>
      <c r="K320" s="1"/>
      <c r="L320" s="1"/>
      <c r="M320" s="5"/>
      <c r="N320" s="19"/>
      <c r="O320" s="1"/>
      <c r="P320" s="5"/>
      <c r="Q320" s="1"/>
      <c r="R320" s="1"/>
      <c r="S320" s="5"/>
      <c r="T320" s="7"/>
      <c r="U320" s="24"/>
      <c r="V320" s="1"/>
      <c r="W320" s="12"/>
      <c r="X320" s="10"/>
      <c r="Y320" s="46"/>
      <c r="Z320" s="93"/>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c r="GS320" s="94"/>
      <c r="GT320" s="94"/>
      <c r="GU320" s="94"/>
      <c r="GV320" s="94"/>
      <c r="GW320" s="94"/>
      <c r="GX320" s="94"/>
      <c r="GY320" s="94"/>
      <c r="GZ320" s="94"/>
      <c r="HA320" s="1"/>
      <c r="HB320" s="1"/>
    </row>
    <row r="321" spans="1:210" s="23" customFormat="1">
      <c r="A321" s="19"/>
      <c r="B321" s="245" t="s">
        <v>162</v>
      </c>
      <c r="C321" s="19"/>
      <c r="D321" s="19"/>
      <c r="E321" s="269"/>
      <c r="F321" s="52"/>
      <c r="G321" s="232"/>
      <c r="H321" s="19"/>
      <c r="I321" s="19" t="str">
        <f>IF($T317=справочники!$H$9,"расходы на одну единицу проданной продукции",IF($T317=справочники!$H$10,"доля от выбранного показателя продаж","??"))</f>
        <v>??</v>
      </c>
      <c r="J321" s="19"/>
      <c r="K321" s="19"/>
      <c r="L321" s="19"/>
      <c r="M321" s="20"/>
      <c r="N321" s="19"/>
      <c r="O321" s="19"/>
      <c r="P321" s="20"/>
      <c r="Q321" s="19" t="str">
        <f>IF($T317=справочники!$H$9,"руб.",IF($T317=справочники!$H$10,"доля","??"))</f>
        <v>??</v>
      </c>
      <c r="R321" s="19"/>
      <c r="S321" s="20" t="s">
        <v>6</v>
      </c>
      <c r="T321" s="212"/>
      <c r="U321" s="26"/>
      <c r="V321" s="19"/>
      <c r="W321" s="21"/>
      <c r="X321" s="22"/>
      <c r="Y321" s="47"/>
      <c r="Z321" s="96"/>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c r="FB321" s="97"/>
      <c r="FC321" s="97"/>
      <c r="FD321" s="97"/>
      <c r="FE321" s="97"/>
      <c r="FF321" s="97"/>
      <c r="FG321" s="97"/>
      <c r="FH321" s="97"/>
      <c r="FI321" s="97"/>
      <c r="FJ321" s="97"/>
      <c r="FK321" s="97"/>
      <c r="FL321" s="97"/>
      <c r="FM321" s="97"/>
      <c r="FN321" s="97"/>
      <c r="FO321" s="97"/>
      <c r="FP321" s="97"/>
      <c r="FQ321" s="97"/>
      <c r="FR321" s="97"/>
      <c r="FS321" s="97"/>
      <c r="FT321" s="97"/>
      <c r="FU321" s="97"/>
      <c r="FV321" s="97"/>
      <c r="FW321" s="97"/>
      <c r="FX321" s="97"/>
      <c r="FY321" s="97"/>
      <c r="FZ321" s="97"/>
      <c r="GA321" s="97"/>
      <c r="GB321" s="97"/>
      <c r="GC321" s="97"/>
      <c r="GD321" s="97"/>
      <c r="GE321" s="97"/>
      <c r="GF321" s="97"/>
      <c r="GG321" s="97"/>
      <c r="GH321" s="97"/>
      <c r="GI321" s="97"/>
      <c r="GJ321" s="97"/>
      <c r="GK321" s="97"/>
      <c r="GL321" s="97"/>
      <c r="GM321" s="97"/>
      <c r="GN321" s="97"/>
      <c r="GO321" s="97"/>
      <c r="GP321" s="97"/>
      <c r="GQ321" s="97"/>
      <c r="GR321" s="97"/>
      <c r="GS321" s="97"/>
      <c r="GT321" s="97"/>
      <c r="GU321" s="97"/>
      <c r="GV321" s="97"/>
      <c r="GW321" s="97"/>
      <c r="GX321" s="97"/>
      <c r="GY321" s="97"/>
      <c r="GZ321" s="97"/>
      <c r="HA321" s="19"/>
      <c r="HB321" s="19"/>
    </row>
    <row r="322" spans="1:210" ht="4.2" customHeight="1">
      <c r="A322" s="1"/>
      <c r="B322" s="1"/>
      <c r="C322" s="1"/>
      <c r="D322" s="1"/>
      <c r="E322" s="263"/>
      <c r="F322" s="48"/>
      <c r="G322" s="231"/>
      <c r="H322" s="1"/>
      <c r="I322" s="1"/>
      <c r="J322" s="1"/>
      <c r="K322" s="1"/>
      <c r="L322" s="1"/>
      <c r="M322" s="5"/>
      <c r="N322" s="1"/>
      <c r="O322" s="1"/>
      <c r="P322" s="5"/>
      <c r="Q322" s="1"/>
      <c r="R322" s="1"/>
      <c r="S322" s="5"/>
      <c r="T322" s="7"/>
      <c r="U322" s="24"/>
      <c r="V322" s="1"/>
      <c r="W322" s="12"/>
      <c r="X322" s="10"/>
      <c r="Y322" s="46"/>
      <c r="Z322" s="93"/>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1"/>
      <c r="HB322" s="1"/>
    </row>
    <row r="323" spans="1:210" s="4" customFormat="1">
      <c r="A323" s="3"/>
      <c r="B323" s="259" t="s">
        <v>159</v>
      </c>
      <c r="C323" s="3"/>
      <c r="D323" s="3"/>
      <c r="E323" s="9"/>
      <c r="F323" s="51"/>
      <c r="G323" s="232"/>
      <c r="H323" s="13" t="str">
        <f>B323&amp;N317</f>
        <v>Учет - Прямой переменный расход</v>
      </c>
      <c r="I323" s="13"/>
      <c r="J323" s="3"/>
      <c r="K323" s="3"/>
      <c r="L323" s="3"/>
      <c r="M323" s="5"/>
      <c r="N323" s="36" t="str">
        <f>N305</f>
        <v>Продукт-1</v>
      </c>
      <c r="O323" s="36"/>
      <c r="P323" s="5"/>
      <c r="Q323" s="36" t="s">
        <v>26</v>
      </c>
      <c r="R323" s="36"/>
      <c r="S323" s="20" t="s">
        <v>6</v>
      </c>
      <c r="T323" s="308"/>
      <c r="U323" s="24" t="s">
        <v>7</v>
      </c>
      <c r="V323" s="36"/>
      <c r="W323" s="38">
        <f>SUM($Y323:$HA323)</f>
        <v>0</v>
      </c>
      <c r="X323" s="38"/>
      <c r="Y323" s="46"/>
      <c r="Z323" s="99"/>
      <c r="AA323" s="100">
        <f>IF(AA$8="",0,IF(Главная!$N$61=справочники!$AG$9,(IF(AA$103-Z$103&gt;0,AA$103-Z$103,0))*$T321,IF($T317=справочники!$H$9,$T321*SUMIFS(AA$43:AA322,$H$43:$H322,$H$72,$N$43:$N322,$N323),IF($T317=справочники!$H$10,$T321*SUMIFS(AA$43:AA322,$H$43:$H322,$T319,$N$43:$N322,$N323),0))))</f>
        <v>0</v>
      </c>
      <c r="AB323" s="100">
        <f>IF(AB$8="",0,IF(Главная!$N$61=справочники!$AG$9,(IF(AB$103-AA$103&gt;0,AB$103-AA$103,0))*$T321,IF($T317=справочники!$H$9,$T321*SUMIFS(AB$43:AB322,$H$43:$H322,$H$72,$N$43:$N322,$N323),IF($T317=справочники!$H$10,$T321*SUMIFS(AB$43:AB322,$H$43:$H322,$T319,$N$43:$N322,$N323),0))))</f>
        <v>0</v>
      </c>
      <c r="AC323" s="100">
        <f>IF(AC$8="",0,IF(Главная!$N$61=справочники!$AG$9,(IF(AC$103-AB$103&gt;0,AC$103-AB$103,0))*$T321,IF($T317=справочники!$H$9,$T321*SUMIFS(AC$43:AC322,$H$43:$H322,$H$72,$N$43:$N322,$N323),IF($T317=справочники!$H$10,$T321*SUMIFS(AC$43:AC322,$H$43:$H322,$T319,$N$43:$N322,$N323),0))))</f>
        <v>0</v>
      </c>
      <c r="AD323" s="100">
        <f>IF(AD$8="",0,IF(Главная!$N$61=справочники!$AG$9,(IF(AD$103-AC$103&gt;0,AD$103-AC$103,0))*$T321,IF($T317=справочники!$H$9,$T321*SUMIFS(AD$43:AD322,$H$43:$H322,$H$72,$N$43:$N322,$N323),IF($T317=справочники!$H$10,$T321*SUMIFS(AD$43:AD322,$H$43:$H322,$T319,$N$43:$N322,$N323),0))))</f>
        <v>0</v>
      </c>
      <c r="AE323" s="100">
        <f>IF(AE$8="",0,IF(Главная!$N$61=справочники!$AG$9,(IF(AE$103-AD$103&gt;0,AE$103-AD$103,0))*$T321,IF($T317=справочники!$H$9,$T321*SUMIFS(AE$43:AE322,$H$43:$H322,$H$72,$N$43:$N322,$N323),IF($T317=справочники!$H$10,$T321*SUMIFS(AE$43:AE322,$H$43:$H322,$T319,$N$43:$N322,$N323),0))))</f>
        <v>0</v>
      </c>
      <c r="AF323" s="100">
        <f>IF(AF$8="",0,IF(Главная!$N$61=справочники!$AG$9,(IF(AF$103-AE$103&gt;0,AF$103-AE$103,0))*$T321,IF($T317=справочники!$H$9,$T321*SUMIFS(AF$43:AF322,$H$43:$H322,$H$72,$N$43:$N322,$N323),IF($T317=справочники!$H$10,$T321*SUMIFS(AF$43:AF322,$H$43:$H322,$T319,$N$43:$N322,$N323),0))))</f>
        <v>0</v>
      </c>
      <c r="AG323" s="100">
        <f>IF(AG$8="",0,IF(Главная!$N$61=справочники!$AG$9,(IF(AG$103-AF$103&gt;0,AG$103-AF$103,0))*$T321,IF($T317=справочники!$H$9,$T321*SUMIFS(AG$43:AG322,$H$43:$H322,$H$72,$N$43:$N322,$N323),IF($T317=справочники!$H$10,$T321*SUMIFS(AG$43:AG322,$H$43:$H322,$T319,$N$43:$N322,$N323),0))))</f>
        <v>0</v>
      </c>
      <c r="AH323" s="100">
        <f>IF(AH$8="",0,IF(Главная!$N$61=справочники!$AG$9,(IF(AH$103-AG$103&gt;0,AH$103-AG$103,0))*$T321,IF($T317=справочники!$H$9,$T321*SUMIFS(AH$43:AH322,$H$43:$H322,$H$72,$N$43:$N322,$N323),IF($T317=справочники!$H$10,$T321*SUMIFS(AH$43:AH322,$H$43:$H322,$T319,$N$43:$N322,$N323),0))))</f>
        <v>0</v>
      </c>
      <c r="AI323" s="100">
        <f>IF(AI$8="",0,IF(Главная!$N$61=справочники!$AG$9,(IF(AI$103-AH$103&gt;0,AI$103-AH$103,0))*$T321,IF($T317=справочники!$H$9,$T321*SUMIFS(AI$43:AI322,$H$43:$H322,$H$72,$N$43:$N322,$N323),IF($T317=справочники!$H$10,$T321*SUMIFS(AI$43:AI322,$H$43:$H322,$T319,$N$43:$N322,$N323),0))))</f>
        <v>0</v>
      </c>
      <c r="AJ323" s="100">
        <f>IF(AJ$8="",0,IF(Главная!$N$61=справочники!$AG$9,(IF(AJ$103-AI$103&gt;0,AJ$103-AI$103,0))*$T321,IF($T317=справочники!$H$9,$T321*SUMIFS(AJ$43:AJ322,$H$43:$H322,$H$72,$N$43:$N322,$N323),IF($T317=справочники!$H$10,$T321*SUMIFS(AJ$43:AJ322,$H$43:$H322,$T319,$N$43:$N322,$N323),0))))</f>
        <v>0</v>
      </c>
      <c r="AK323" s="100">
        <f>IF(AK$8="",0,IF(Главная!$N$61=справочники!$AG$9,(IF(AK$103-AJ$103&gt;0,AK$103-AJ$103,0))*$T321,IF($T317=справочники!$H$9,$T321*SUMIFS(AK$43:AK322,$H$43:$H322,$H$72,$N$43:$N322,$N323),IF($T317=справочники!$H$10,$T321*SUMIFS(AK$43:AK322,$H$43:$H322,$T319,$N$43:$N322,$N323),0))))</f>
        <v>0</v>
      </c>
      <c r="AL323" s="100">
        <f>IF(AL$8="",0,IF(Главная!$N$61=справочники!$AG$9,(IF(AL$103-AK$103&gt;0,AL$103-AK$103,0))*$T321,IF($T317=справочники!$H$9,$T321*SUMIFS(AL$43:AL322,$H$43:$H322,$H$72,$N$43:$N322,$N323),IF($T317=справочники!$H$10,$T321*SUMIFS(AL$43:AL322,$H$43:$H322,$T319,$N$43:$N322,$N323),0))))</f>
        <v>0</v>
      </c>
      <c r="AM323" s="100">
        <f>IF(AM$8="",0,IF(Главная!$N$61=справочники!$AG$9,(IF(AM$103-AL$103&gt;0,AM$103-AL$103,0))*$T321,IF($T317=справочники!$H$9,$T321*SUMIFS(AM$43:AM322,$H$43:$H322,$H$72,$N$43:$N322,$N323),IF($T317=справочники!$H$10,$T321*SUMIFS(AM$43:AM322,$H$43:$H322,$T319,$N$43:$N322,$N323),0))))</f>
        <v>0</v>
      </c>
      <c r="AN323" s="100">
        <f>IF(AN$8="",0,IF(Главная!$N$61=справочники!$AG$9,(IF(AN$103-AM$103&gt;0,AN$103-AM$103,0))*$T321,IF($T317=справочники!$H$9,$T321*SUMIFS(AN$43:AN322,$H$43:$H322,$H$72,$N$43:$N322,$N323),IF($T317=справочники!$H$10,$T321*SUMIFS(AN$43:AN322,$H$43:$H322,$T319,$N$43:$N322,$N323),0))))</f>
        <v>0</v>
      </c>
      <c r="AO323" s="100">
        <f>IF(AO$8="",0,IF(Главная!$N$61=справочники!$AG$9,(IF(AO$103-AN$103&gt;0,AO$103-AN$103,0))*$T321,IF($T317=справочники!$H$9,$T321*SUMIFS(AO$43:AO322,$H$43:$H322,$H$72,$N$43:$N322,$N323),IF($T317=справочники!$H$10,$T321*SUMIFS(AO$43:AO322,$H$43:$H322,$T319,$N$43:$N322,$N323),0))))</f>
        <v>0</v>
      </c>
      <c r="AP323" s="100">
        <f>IF(AP$8="",0,IF(Главная!$N$61=справочники!$AG$9,(IF(AP$103-AO$103&gt;0,AP$103-AO$103,0))*$T321,IF($T317=справочники!$H$9,$T321*SUMIFS(AP$43:AP322,$H$43:$H322,$H$72,$N$43:$N322,$N323),IF($T317=справочники!$H$10,$T321*SUMIFS(AP$43:AP322,$H$43:$H322,$T319,$N$43:$N322,$N323),0))))</f>
        <v>0</v>
      </c>
      <c r="AQ323" s="100">
        <f>IF(AQ$8="",0,IF(Главная!$N$61=справочники!$AG$9,(IF(AQ$103-AP$103&gt;0,AQ$103-AP$103,0))*$T321,IF($T317=справочники!$H$9,$T321*SUMIFS(AQ$43:AQ322,$H$43:$H322,$H$72,$N$43:$N322,$N323),IF($T317=справочники!$H$10,$T321*SUMIFS(AQ$43:AQ322,$H$43:$H322,$T319,$N$43:$N322,$N323),0))))</f>
        <v>0</v>
      </c>
      <c r="AR323" s="100">
        <f>IF(AR$8="",0,IF(Главная!$N$61=справочники!$AG$9,(IF(AR$103-AQ$103&gt;0,AR$103-AQ$103,0))*$T321,IF($T317=справочники!$H$9,$T321*SUMIFS(AR$43:AR322,$H$43:$H322,$H$72,$N$43:$N322,$N323),IF($T317=справочники!$H$10,$T321*SUMIFS(AR$43:AR322,$H$43:$H322,$T319,$N$43:$N322,$N323),0))))</f>
        <v>0</v>
      </c>
      <c r="AS323" s="100">
        <f>IF(AS$8="",0,IF(Главная!$N$61=справочники!$AG$9,(IF(AS$103-AR$103&gt;0,AS$103-AR$103,0))*$T321,IF($T317=справочники!$H$9,$T321*SUMIFS(AS$43:AS322,$H$43:$H322,$H$72,$N$43:$N322,$N323),IF($T317=справочники!$H$10,$T321*SUMIFS(AS$43:AS322,$H$43:$H322,$T319,$N$43:$N322,$N323),0))))</f>
        <v>0</v>
      </c>
      <c r="AT323" s="100">
        <f>IF(AT$8="",0,IF(Главная!$N$61=справочники!$AG$9,(IF(AT$103-AS$103&gt;0,AT$103-AS$103,0))*$T321,IF($T317=справочники!$H$9,$T321*SUMIFS(AT$43:AT322,$H$43:$H322,$H$72,$N$43:$N322,$N323),IF($T317=справочники!$H$10,$T321*SUMIFS(AT$43:AT322,$H$43:$H322,$T319,$N$43:$N322,$N323),0))))</f>
        <v>0</v>
      </c>
      <c r="AU323" s="100">
        <f>IF(AU$8="",0,IF(Главная!$N$61=справочники!$AG$9,(IF(AU$103-AT$103&gt;0,AU$103-AT$103,0))*$T321,IF($T317=справочники!$H$9,$T321*SUMIFS(AU$43:AU322,$H$43:$H322,$H$72,$N$43:$N322,$N323),IF($T317=справочники!$H$10,$T321*SUMIFS(AU$43:AU322,$H$43:$H322,$T319,$N$43:$N322,$N323),0))))</f>
        <v>0</v>
      </c>
      <c r="AV323" s="100">
        <f>IF(AV$8="",0,IF(Главная!$N$61=справочники!$AG$9,(IF(AV$103-AU$103&gt;0,AV$103-AU$103,0))*$T321,IF($T317=справочники!$H$9,$T321*SUMIFS(AV$43:AV322,$H$43:$H322,$H$72,$N$43:$N322,$N323),IF($T317=справочники!$H$10,$T321*SUMIFS(AV$43:AV322,$H$43:$H322,$T319,$N$43:$N322,$N323),0))))</f>
        <v>0</v>
      </c>
      <c r="AW323" s="100">
        <f>IF(AW$8="",0,IF(Главная!$N$61=справочники!$AG$9,(IF(AW$103-AV$103&gt;0,AW$103-AV$103,0))*$T321,IF($T317=справочники!$H$9,$T321*SUMIFS(AW$43:AW322,$H$43:$H322,$H$72,$N$43:$N322,$N323),IF($T317=справочники!$H$10,$T321*SUMIFS(AW$43:AW322,$H$43:$H322,$T319,$N$43:$N322,$N323),0))))</f>
        <v>0</v>
      </c>
      <c r="AX323" s="100">
        <f>IF(AX$8="",0,IF(Главная!$N$61=справочники!$AG$9,(IF(AX$103-AW$103&gt;0,AX$103-AW$103,0))*$T321,IF($T317=справочники!$H$9,$T321*SUMIFS(AX$43:AX322,$H$43:$H322,$H$72,$N$43:$N322,$N323),IF($T317=справочники!$H$10,$T321*SUMIFS(AX$43:AX322,$H$43:$H322,$T319,$N$43:$N322,$N323),0))))</f>
        <v>0</v>
      </c>
      <c r="AY323" s="100">
        <f>IF(AY$8="",0,IF(Главная!$N$61=справочники!$AG$9,(IF(AY$103-AX$103&gt;0,AY$103-AX$103,0))*$T321,IF($T317=справочники!$H$9,$T321*SUMIFS(AY$43:AY322,$H$43:$H322,$H$72,$N$43:$N322,$N323),IF($T317=справочники!$H$10,$T321*SUMIFS(AY$43:AY322,$H$43:$H322,$T319,$N$43:$N322,$N323),0))))</f>
        <v>0</v>
      </c>
      <c r="AZ323" s="100">
        <f>IF(AZ$8="",0,IF(Главная!$N$61=справочники!$AG$9,(IF(AZ$103-AY$103&gt;0,AZ$103-AY$103,0))*$T321,IF($T317=справочники!$H$9,$T321*SUMIFS(AZ$43:AZ322,$H$43:$H322,$H$72,$N$43:$N322,$N323),IF($T317=справочники!$H$10,$T321*SUMIFS(AZ$43:AZ322,$H$43:$H322,$T319,$N$43:$N322,$N323),0))))</f>
        <v>0</v>
      </c>
      <c r="BA323" s="100">
        <f>IF(BA$8="",0,IF(Главная!$N$61=справочники!$AG$9,(IF(BA$103-AZ$103&gt;0,BA$103-AZ$103,0))*$T321,IF($T317=справочники!$H$9,$T321*SUMIFS(BA$43:BA322,$H$43:$H322,$H$72,$N$43:$N322,$N323),IF($T317=справочники!$H$10,$T321*SUMIFS(BA$43:BA322,$H$43:$H322,$T319,$N$43:$N322,$N323),0))))</f>
        <v>0</v>
      </c>
      <c r="BB323" s="100">
        <f>IF(BB$8="",0,IF(Главная!$N$61=справочники!$AG$9,(IF(BB$103-BA$103&gt;0,BB$103-BA$103,0))*$T321,IF($T317=справочники!$H$9,$T321*SUMIFS(BB$43:BB322,$H$43:$H322,$H$72,$N$43:$N322,$N323),IF($T317=справочники!$H$10,$T321*SUMIFS(BB$43:BB322,$H$43:$H322,$T319,$N$43:$N322,$N323),0))))</f>
        <v>0</v>
      </c>
      <c r="BC323" s="100">
        <f>IF(BC$8="",0,IF(Главная!$N$61=справочники!$AG$9,(IF(BC$103-BB$103&gt;0,BC$103-BB$103,0))*$T321,IF($T317=справочники!$H$9,$T321*SUMIFS(BC$43:BC322,$H$43:$H322,$H$72,$N$43:$N322,$N323),IF($T317=справочники!$H$10,$T321*SUMIFS(BC$43:BC322,$H$43:$H322,$T319,$N$43:$N322,$N323),0))))</f>
        <v>0</v>
      </c>
      <c r="BD323" s="100">
        <f>IF(BD$8="",0,IF(Главная!$N$61=справочники!$AG$9,(IF(BD$103-BC$103&gt;0,BD$103-BC$103,0))*$T321,IF($T317=справочники!$H$9,$T321*SUMIFS(BD$43:BD322,$H$43:$H322,$H$72,$N$43:$N322,$N323),IF($T317=справочники!$H$10,$T321*SUMIFS(BD$43:BD322,$H$43:$H322,$T319,$N$43:$N322,$N323),0))))</f>
        <v>0</v>
      </c>
      <c r="BE323" s="100">
        <f>IF(BE$8="",0,IF(Главная!$N$61=справочники!$AG$9,(IF(BE$103-BD$103&gt;0,BE$103-BD$103,0))*$T321,IF($T317=справочники!$H$9,$T321*SUMIFS(BE$43:BE322,$H$43:$H322,$H$72,$N$43:$N322,$N323),IF($T317=справочники!$H$10,$T321*SUMIFS(BE$43:BE322,$H$43:$H322,$T319,$N$43:$N322,$N323),0))))</f>
        <v>0</v>
      </c>
      <c r="BF323" s="100">
        <f>IF(BF$8="",0,IF(Главная!$N$61=справочники!$AG$9,(IF(BF$103-BE$103&gt;0,BF$103-BE$103,0))*$T321,IF($T317=справочники!$H$9,$T321*SUMIFS(BF$43:BF322,$H$43:$H322,$H$72,$N$43:$N322,$N323),IF($T317=справочники!$H$10,$T321*SUMIFS(BF$43:BF322,$H$43:$H322,$T319,$N$43:$N322,$N323),0))))</f>
        <v>0</v>
      </c>
      <c r="BG323" s="100">
        <f>IF(BG$8="",0,IF(Главная!$N$61=справочники!$AG$9,(IF(BG$103-BF$103&gt;0,BG$103-BF$103,0))*$T321,IF($T317=справочники!$H$9,$T321*SUMIFS(BG$43:BG322,$H$43:$H322,$H$72,$N$43:$N322,$N323),IF($T317=справочники!$H$10,$T321*SUMIFS(BG$43:BG322,$H$43:$H322,$T319,$N$43:$N322,$N323),0))))</f>
        <v>0</v>
      </c>
      <c r="BH323" s="100">
        <f>IF(BH$8="",0,IF(Главная!$N$61=справочники!$AG$9,(IF(BH$103-BG$103&gt;0,BH$103-BG$103,0))*$T321,IF($T317=справочники!$H$9,$T321*SUMIFS(BH$43:BH322,$H$43:$H322,$H$72,$N$43:$N322,$N323),IF($T317=справочники!$H$10,$T321*SUMIFS(BH$43:BH322,$H$43:$H322,$T319,$N$43:$N322,$N323),0))))</f>
        <v>0</v>
      </c>
      <c r="BI323" s="100">
        <f>IF(BI$8="",0,IF(Главная!$N$61=справочники!$AG$9,(IF(BI$103-BH$103&gt;0,BI$103-BH$103,0))*$T321,IF($T317=справочники!$H$9,$T321*SUMIFS(BI$43:BI322,$H$43:$H322,$H$72,$N$43:$N322,$N323),IF($T317=справочники!$H$10,$T321*SUMIFS(BI$43:BI322,$H$43:$H322,$T319,$N$43:$N322,$N323),0))))</f>
        <v>0</v>
      </c>
      <c r="BJ323" s="100">
        <f>IF(BJ$8="",0,IF(Главная!$N$61=справочники!$AG$9,(IF(BJ$103-BI$103&gt;0,BJ$103-BI$103,0))*$T321,IF($T317=справочники!$H$9,$T321*SUMIFS(BJ$43:BJ322,$H$43:$H322,$H$72,$N$43:$N322,$N323),IF($T317=справочники!$H$10,$T321*SUMIFS(BJ$43:BJ322,$H$43:$H322,$T319,$N$43:$N322,$N323),0))))</f>
        <v>0</v>
      </c>
      <c r="BK323" s="100">
        <f>IF(BK$8="",0,IF(Главная!$N$61=справочники!$AG$9,(IF(BK$103-BJ$103&gt;0,BK$103-BJ$103,0))*$T321,IF($T317=справочники!$H$9,$T321*SUMIFS(BK$43:BK322,$H$43:$H322,$H$72,$N$43:$N322,$N323),IF($T317=справочники!$H$10,$T321*SUMIFS(BK$43:BK322,$H$43:$H322,$T319,$N$43:$N322,$N323),0))))</f>
        <v>0</v>
      </c>
      <c r="BL323" s="100">
        <f>IF(BL$8="",0,IF(Главная!$N$61=справочники!$AG$9,(IF(BL$103-BK$103&gt;0,BL$103-BK$103,0))*$T321,IF($T317=справочники!$H$9,$T321*SUMIFS(BL$43:BL322,$H$43:$H322,$H$72,$N$43:$N322,$N323),IF($T317=справочники!$H$10,$T321*SUMIFS(BL$43:BL322,$H$43:$H322,$T319,$N$43:$N322,$N323),0))))</f>
        <v>0</v>
      </c>
      <c r="BM323" s="100">
        <f>IF(BM$8="",0,IF(Главная!$N$61=справочники!$AG$9,(IF(BM$103-BL$103&gt;0,BM$103-BL$103,0))*$T321,IF($T317=справочники!$H$9,$T321*SUMIFS(BM$43:BM322,$H$43:$H322,$H$72,$N$43:$N322,$N323),IF($T317=справочники!$H$10,$T321*SUMIFS(BM$43:BM322,$H$43:$H322,$T319,$N$43:$N322,$N323),0))))</f>
        <v>0</v>
      </c>
      <c r="BN323" s="100">
        <f>IF(BN$8="",0,IF(Главная!$N$61=справочники!$AG$9,(IF(BN$103-BM$103&gt;0,BN$103-BM$103,0))*$T321,IF($T317=справочники!$H$9,$T321*SUMIFS(BN$43:BN322,$H$43:$H322,$H$72,$N$43:$N322,$N323),IF($T317=справочники!$H$10,$T321*SUMIFS(BN$43:BN322,$H$43:$H322,$T319,$N$43:$N322,$N323),0))))</f>
        <v>0</v>
      </c>
      <c r="BO323" s="100">
        <f>IF(BO$8="",0,IF(Главная!$N$61=справочники!$AG$9,(IF(BO$103-BN$103&gt;0,BO$103-BN$103,0))*$T321,IF($T317=справочники!$H$9,$T321*SUMIFS(BO$43:BO322,$H$43:$H322,$H$72,$N$43:$N322,$N323),IF($T317=справочники!$H$10,$T321*SUMIFS(BO$43:BO322,$H$43:$H322,$T319,$N$43:$N322,$N323),0))))</f>
        <v>0</v>
      </c>
      <c r="BP323" s="100">
        <f>IF(BP$8="",0,IF(Главная!$N$61=справочники!$AG$9,(IF(BP$103-BO$103&gt;0,BP$103-BO$103,0))*$T321,IF($T317=справочники!$H$9,$T321*SUMIFS(BP$43:BP322,$H$43:$H322,$H$72,$N$43:$N322,$N323),IF($T317=справочники!$H$10,$T321*SUMIFS(BP$43:BP322,$H$43:$H322,$T319,$N$43:$N322,$N323),0))))</f>
        <v>0</v>
      </c>
      <c r="BQ323" s="100">
        <f>IF(BQ$8="",0,IF(Главная!$N$61=справочники!$AG$9,(IF(BQ$103-BP$103&gt;0,BQ$103-BP$103,0))*$T321,IF($T317=справочники!$H$9,$T321*SUMIFS(BQ$43:BQ322,$H$43:$H322,$H$72,$N$43:$N322,$N323),IF($T317=справочники!$H$10,$T321*SUMIFS(BQ$43:BQ322,$H$43:$H322,$T319,$N$43:$N322,$N323),0))))</f>
        <v>0</v>
      </c>
      <c r="BR323" s="100">
        <f>IF(BR$8="",0,IF(Главная!$N$61=справочники!$AG$9,(IF(BR$103-BQ$103&gt;0,BR$103-BQ$103,0))*$T321,IF($T317=справочники!$H$9,$T321*SUMIFS(BR$43:BR322,$H$43:$H322,$H$72,$N$43:$N322,$N323),IF($T317=справочники!$H$10,$T321*SUMIFS(BR$43:BR322,$H$43:$H322,$T319,$N$43:$N322,$N323),0))))</f>
        <v>0</v>
      </c>
      <c r="BS323" s="100">
        <f>IF(BS$8="",0,IF(Главная!$N$61=справочники!$AG$9,(IF(BS$103-BR$103&gt;0,BS$103-BR$103,0))*$T321,IF($T317=справочники!$H$9,$T321*SUMIFS(BS$43:BS322,$H$43:$H322,$H$72,$N$43:$N322,$N323),IF($T317=справочники!$H$10,$T321*SUMIFS(BS$43:BS322,$H$43:$H322,$T319,$N$43:$N322,$N323),0))))</f>
        <v>0</v>
      </c>
      <c r="BT323" s="100">
        <f>IF(BT$8="",0,IF(Главная!$N$61=справочники!$AG$9,(IF(BT$103-BS$103&gt;0,BT$103-BS$103,0))*$T321,IF($T317=справочники!$H$9,$T321*SUMIFS(BT$43:BT322,$H$43:$H322,$H$72,$N$43:$N322,$N323),IF($T317=справочники!$H$10,$T321*SUMIFS(BT$43:BT322,$H$43:$H322,$T319,$N$43:$N322,$N323),0))))</f>
        <v>0</v>
      </c>
      <c r="BU323" s="100">
        <f>IF(BU$8="",0,IF(Главная!$N$61=справочники!$AG$9,(IF(BU$103-BT$103&gt;0,BU$103-BT$103,0))*$T321,IF($T317=справочники!$H$9,$T321*SUMIFS(BU$43:BU322,$H$43:$H322,$H$72,$N$43:$N322,$N323),IF($T317=справочники!$H$10,$T321*SUMIFS(BU$43:BU322,$H$43:$H322,$T319,$N$43:$N322,$N323),0))))</f>
        <v>0</v>
      </c>
      <c r="BV323" s="100">
        <f>IF(BV$8="",0,IF(Главная!$N$61=справочники!$AG$9,(IF(BV$103-BU$103&gt;0,BV$103-BU$103,0))*$T321,IF($T317=справочники!$H$9,$T321*SUMIFS(BV$43:BV322,$H$43:$H322,$H$72,$N$43:$N322,$N323),IF($T317=справочники!$H$10,$T321*SUMIFS(BV$43:BV322,$H$43:$H322,$T319,$N$43:$N322,$N323),0))))</f>
        <v>0</v>
      </c>
      <c r="BW323" s="100">
        <f>IF(BW$8="",0,IF(Главная!$N$61=справочники!$AG$9,(IF(BW$103-BV$103&gt;0,BW$103-BV$103,0))*$T321,IF($T317=справочники!$H$9,$T321*SUMIFS(BW$43:BW322,$H$43:$H322,$H$72,$N$43:$N322,$N323),IF($T317=справочники!$H$10,$T321*SUMIFS(BW$43:BW322,$H$43:$H322,$T319,$N$43:$N322,$N323),0))))</f>
        <v>0</v>
      </c>
      <c r="BX323" s="100">
        <f>IF(BX$8="",0,IF(Главная!$N$61=справочники!$AG$9,(IF(BX$103-BW$103&gt;0,BX$103-BW$103,0))*$T321,IF($T317=справочники!$H$9,$T321*SUMIFS(BX$43:BX322,$H$43:$H322,$H$72,$N$43:$N322,$N323),IF($T317=справочники!$H$10,$T321*SUMIFS(BX$43:BX322,$H$43:$H322,$T319,$N$43:$N322,$N323),0))))</f>
        <v>0</v>
      </c>
      <c r="BY323" s="100">
        <f>IF(BY$8="",0,IF(Главная!$N$61=справочники!$AG$9,(IF(BY$103-BX$103&gt;0,BY$103-BX$103,0))*$T321,IF($T317=справочники!$H$9,$T321*SUMIFS(BY$43:BY322,$H$43:$H322,$H$72,$N$43:$N322,$N323),IF($T317=справочники!$H$10,$T321*SUMIFS(BY$43:BY322,$H$43:$H322,$T319,$N$43:$N322,$N323),0))))</f>
        <v>0</v>
      </c>
      <c r="BZ323" s="100">
        <f>IF(BZ$8="",0,IF(Главная!$N$61=справочники!$AG$9,(IF(BZ$103-BY$103&gt;0,BZ$103-BY$103,0))*$T321,IF($T317=справочники!$H$9,$T321*SUMIFS(BZ$43:BZ322,$H$43:$H322,$H$72,$N$43:$N322,$N323),IF($T317=справочники!$H$10,$T321*SUMIFS(BZ$43:BZ322,$H$43:$H322,$T319,$N$43:$N322,$N323),0))))</f>
        <v>0</v>
      </c>
      <c r="CA323" s="100">
        <f>IF(CA$8="",0,IF(Главная!$N$61=справочники!$AG$9,(IF(CA$103-BZ$103&gt;0,CA$103-BZ$103,0))*$T321,IF($T317=справочники!$H$9,$T321*SUMIFS(CA$43:CA322,$H$43:$H322,$H$72,$N$43:$N322,$N323),IF($T317=справочники!$H$10,$T321*SUMIFS(CA$43:CA322,$H$43:$H322,$T319,$N$43:$N322,$N323),0))))</f>
        <v>0</v>
      </c>
      <c r="CB323" s="100">
        <f>IF(CB$8="",0,IF(Главная!$N$61=справочники!$AG$9,(IF(CB$103-CA$103&gt;0,CB$103-CA$103,0))*$T321,IF($T317=справочники!$H$9,$T321*SUMIFS(CB$43:CB322,$H$43:$H322,$H$72,$N$43:$N322,$N323),IF($T317=справочники!$H$10,$T321*SUMIFS(CB$43:CB322,$H$43:$H322,$T319,$N$43:$N322,$N323),0))))</f>
        <v>0</v>
      </c>
      <c r="CC323" s="100">
        <f>IF(CC$8="",0,IF(Главная!$N$61=справочники!$AG$9,(IF(CC$103-CB$103&gt;0,CC$103-CB$103,0))*$T321,IF($T317=справочники!$H$9,$T321*SUMIFS(CC$43:CC322,$H$43:$H322,$H$72,$N$43:$N322,$N323),IF($T317=справочники!$H$10,$T321*SUMIFS(CC$43:CC322,$H$43:$H322,$T319,$N$43:$N322,$N323),0))))</f>
        <v>0</v>
      </c>
      <c r="CD323" s="100">
        <f>IF(CD$8="",0,IF(Главная!$N$61=справочники!$AG$9,(IF(CD$103-CC$103&gt;0,CD$103-CC$103,0))*$T321,IF($T317=справочники!$H$9,$T321*SUMIFS(CD$43:CD322,$H$43:$H322,$H$72,$N$43:$N322,$N323),IF($T317=справочники!$H$10,$T321*SUMIFS(CD$43:CD322,$H$43:$H322,$T319,$N$43:$N322,$N323),0))))</f>
        <v>0</v>
      </c>
      <c r="CE323" s="100">
        <f>IF(CE$8="",0,IF(Главная!$N$61=справочники!$AG$9,(IF(CE$103-CD$103&gt;0,CE$103-CD$103,0))*$T321,IF($T317=справочники!$H$9,$T321*SUMIFS(CE$43:CE322,$H$43:$H322,$H$72,$N$43:$N322,$N323),IF($T317=справочники!$H$10,$T321*SUMIFS(CE$43:CE322,$H$43:$H322,$T319,$N$43:$N322,$N323),0))))</f>
        <v>0</v>
      </c>
      <c r="CF323" s="100">
        <f>IF(CF$8="",0,IF(Главная!$N$61=справочники!$AG$9,(IF(CF$103-CE$103&gt;0,CF$103-CE$103,0))*$T321,IF($T317=справочники!$H$9,$T321*SUMIFS(CF$43:CF322,$H$43:$H322,$H$72,$N$43:$N322,$N323),IF($T317=справочники!$H$10,$T321*SUMIFS(CF$43:CF322,$H$43:$H322,$T319,$N$43:$N322,$N323),0))))</f>
        <v>0</v>
      </c>
      <c r="CG323" s="100">
        <f>IF(CG$8="",0,IF(Главная!$N$61=справочники!$AG$9,(IF(CG$103-CF$103&gt;0,CG$103-CF$103,0))*$T321,IF($T317=справочники!$H$9,$T321*SUMIFS(CG$43:CG322,$H$43:$H322,$H$72,$N$43:$N322,$N323),IF($T317=справочники!$H$10,$T321*SUMIFS(CG$43:CG322,$H$43:$H322,$T319,$N$43:$N322,$N323),0))))</f>
        <v>0</v>
      </c>
      <c r="CH323" s="100">
        <f>IF(CH$8="",0,IF(Главная!$N$61=справочники!$AG$9,(IF(CH$103-CG$103&gt;0,CH$103-CG$103,0))*$T321,IF($T317=справочники!$H$9,$T321*SUMIFS(CH$43:CH322,$H$43:$H322,$H$72,$N$43:$N322,$N323),IF($T317=справочники!$H$10,$T321*SUMIFS(CH$43:CH322,$H$43:$H322,$T319,$N$43:$N322,$N323),0))))</f>
        <v>0</v>
      </c>
      <c r="CI323" s="100">
        <f>IF(CI$8="",0,IF(Главная!$N$61=справочники!$AG$9,(IF(CI$103-CH$103&gt;0,CI$103-CH$103,0))*$T321,IF($T317=справочники!$H$9,$T321*SUMIFS(CI$43:CI322,$H$43:$H322,$H$72,$N$43:$N322,$N323),IF($T317=справочники!$H$10,$T321*SUMIFS(CI$43:CI322,$H$43:$H322,$T319,$N$43:$N322,$N323),0))))</f>
        <v>0</v>
      </c>
      <c r="CJ323" s="100">
        <f>IF(CJ$8="",0,IF(Главная!$N$61=справочники!$AG$9,(IF(CJ$103-CI$103&gt;0,CJ$103-CI$103,0))*$T321,IF($T317=справочники!$H$9,$T321*SUMIFS(CJ$43:CJ322,$H$43:$H322,$H$72,$N$43:$N322,$N323),IF($T317=справочники!$H$10,$T321*SUMIFS(CJ$43:CJ322,$H$43:$H322,$T319,$N$43:$N322,$N323),0))))</f>
        <v>0</v>
      </c>
      <c r="CK323" s="100">
        <f>IF(CK$8="",0,IF(Главная!$N$61=справочники!$AG$9,(IF(CK$103-CJ$103&gt;0,CK$103-CJ$103,0))*$T321,IF($T317=справочники!$H$9,$T321*SUMIFS(CK$43:CK322,$H$43:$H322,$H$72,$N$43:$N322,$N323),IF($T317=справочники!$H$10,$T321*SUMIFS(CK$43:CK322,$H$43:$H322,$T319,$N$43:$N322,$N323),0))))</f>
        <v>0</v>
      </c>
      <c r="CL323" s="100">
        <f>IF(CL$8="",0,IF(Главная!$N$61=справочники!$AG$9,(IF(CL$103-CK$103&gt;0,CL$103-CK$103,0))*$T321,IF($T317=справочники!$H$9,$T321*SUMIFS(CL$43:CL322,$H$43:$H322,$H$72,$N$43:$N322,$N323),IF($T317=справочники!$H$10,$T321*SUMIFS(CL$43:CL322,$H$43:$H322,$T319,$N$43:$N322,$N323),0))))</f>
        <v>0</v>
      </c>
      <c r="CM323" s="100">
        <f>IF(CM$8="",0,IF(Главная!$N$61=справочники!$AG$9,(IF(CM$103-CL$103&gt;0,CM$103-CL$103,0))*$T321,IF($T317=справочники!$H$9,$T321*SUMIFS(CM$43:CM322,$H$43:$H322,$H$72,$N$43:$N322,$N323),IF($T317=справочники!$H$10,$T321*SUMIFS(CM$43:CM322,$H$43:$H322,$T319,$N$43:$N322,$N323),0))))</f>
        <v>0</v>
      </c>
      <c r="CN323" s="100">
        <f>IF(CN$8="",0,IF(Главная!$N$61=справочники!$AG$9,(IF(CN$103-CM$103&gt;0,CN$103-CM$103,0))*$T321,IF($T317=справочники!$H$9,$T321*SUMIFS(CN$43:CN322,$H$43:$H322,$H$72,$N$43:$N322,$N323),IF($T317=справочники!$H$10,$T321*SUMIFS(CN$43:CN322,$H$43:$H322,$T319,$N$43:$N322,$N323),0))))</f>
        <v>0</v>
      </c>
      <c r="CO323" s="100">
        <f>IF(CO$8="",0,IF(Главная!$N$61=справочники!$AG$9,(IF(CO$103-CN$103&gt;0,CO$103-CN$103,0))*$T321,IF($T317=справочники!$H$9,$T321*SUMIFS(CO$43:CO322,$H$43:$H322,$H$72,$N$43:$N322,$N323),IF($T317=справочники!$H$10,$T321*SUMIFS(CO$43:CO322,$H$43:$H322,$T319,$N$43:$N322,$N323),0))))</f>
        <v>0</v>
      </c>
      <c r="CP323" s="100">
        <f>IF(CP$8="",0,IF(Главная!$N$61=справочники!$AG$9,(IF(CP$103-CO$103&gt;0,CP$103-CO$103,0))*$T321,IF($T317=справочники!$H$9,$T321*SUMIFS(CP$43:CP322,$H$43:$H322,$H$72,$N$43:$N322,$N323),IF($T317=справочники!$H$10,$T321*SUMIFS(CP$43:CP322,$H$43:$H322,$T319,$N$43:$N322,$N323),0))))</f>
        <v>0</v>
      </c>
      <c r="CQ323" s="100">
        <f>IF(CQ$8="",0,IF(Главная!$N$61=справочники!$AG$9,(IF(CQ$103-CP$103&gt;0,CQ$103-CP$103,0))*$T321,IF($T317=справочники!$H$9,$T321*SUMIFS(CQ$43:CQ322,$H$43:$H322,$H$72,$N$43:$N322,$N323),IF($T317=справочники!$H$10,$T321*SUMIFS(CQ$43:CQ322,$H$43:$H322,$T319,$N$43:$N322,$N323),0))))</f>
        <v>0</v>
      </c>
      <c r="CR323" s="100">
        <f>IF(CR$8="",0,IF(Главная!$N$61=справочники!$AG$9,(IF(CR$103-CQ$103&gt;0,CR$103-CQ$103,0))*$T321,IF($T317=справочники!$H$9,$T321*SUMIFS(CR$43:CR322,$H$43:$H322,$H$72,$N$43:$N322,$N323),IF($T317=справочники!$H$10,$T321*SUMIFS(CR$43:CR322,$H$43:$H322,$T319,$N$43:$N322,$N323),0))))</f>
        <v>0</v>
      </c>
      <c r="CS323" s="100">
        <f>IF(CS$8="",0,IF(Главная!$N$61=справочники!$AG$9,(IF(CS$103-CR$103&gt;0,CS$103-CR$103,0))*$T321,IF($T317=справочники!$H$9,$T321*SUMIFS(CS$43:CS322,$H$43:$H322,$H$72,$N$43:$N322,$N323),IF($T317=справочники!$H$10,$T321*SUMIFS(CS$43:CS322,$H$43:$H322,$T319,$N$43:$N322,$N323),0))))</f>
        <v>0</v>
      </c>
      <c r="CT323" s="100">
        <f>IF(CT$8="",0,IF(Главная!$N$61=справочники!$AG$9,(IF(CT$103-CS$103&gt;0,CT$103-CS$103,0))*$T321,IF($T317=справочники!$H$9,$T321*SUMIFS(CT$43:CT322,$H$43:$H322,$H$72,$N$43:$N322,$N323),IF($T317=справочники!$H$10,$T321*SUMIFS(CT$43:CT322,$H$43:$H322,$T319,$N$43:$N322,$N323),0))))</f>
        <v>0</v>
      </c>
      <c r="CU323" s="100">
        <f>IF(CU$8="",0,IF(Главная!$N$61=справочники!$AG$9,(IF(CU$103-CT$103&gt;0,CU$103-CT$103,0))*$T321,IF($T317=справочники!$H$9,$T321*SUMIFS(CU$43:CU322,$H$43:$H322,$H$72,$N$43:$N322,$N323),IF($T317=справочники!$H$10,$T321*SUMIFS(CU$43:CU322,$H$43:$H322,$T319,$N$43:$N322,$N323),0))))</f>
        <v>0</v>
      </c>
      <c r="CV323" s="100">
        <f>IF(CV$8="",0,IF(Главная!$N$61=справочники!$AG$9,(IF(CV$103-CU$103&gt;0,CV$103-CU$103,0))*$T321,IF($T317=справочники!$H$9,$T321*SUMIFS(CV$43:CV322,$H$43:$H322,$H$72,$N$43:$N322,$N323),IF($T317=справочники!$H$10,$T321*SUMIFS(CV$43:CV322,$H$43:$H322,$T319,$N$43:$N322,$N323),0))))</f>
        <v>0</v>
      </c>
      <c r="CW323" s="100">
        <f>IF(CW$8="",0,IF(Главная!$N$61=справочники!$AG$9,(IF(CW$103-CV$103&gt;0,CW$103-CV$103,0))*$T321,IF($T317=справочники!$H$9,$T321*SUMIFS(CW$43:CW322,$H$43:$H322,$H$72,$N$43:$N322,$N323),IF($T317=справочники!$H$10,$T321*SUMIFS(CW$43:CW322,$H$43:$H322,$T319,$N$43:$N322,$N323),0))))</f>
        <v>0</v>
      </c>
      <c r="CX323" s="100">
        <f>IF(CX$8="",0,IF(Главная!$N$61=справочники!$AG$9,(IF(CX$103-CW$103&gt;0,CX$103-CW$103,0))*$T321,IF($T317=справочники!$H$9,$T321*SUMIFS(CX$43:CX322,$H$43:$H322,$H$72,$N$43:$N322,$N323),IF($T317=справочники!$H$10,$T321*SUMIFS(CX$43:CX322,$H$43:$H322,$T319,$N$43:$N322,$N323),0))))</f>
        <v>0</v>
      </c>
      <c r="CY323" s="100">
        <f>IF(CY$8="",0,IF(Главная!$N$61=справочники!$AG$9,(IF(CY$103-CX$103&gt;0,CY$103-CX$103,0))*$T321,IF($T317=справочники!$H$9,$T321*SUMIFS(CY$43:CY322,$H$43:$H322,$H$72,$N$43:$N322,$N323),IF($T317=справочники!$H$10,$T321*SUMIFS(CY$43:CY322,$H$43:$H322,$T319,$N$43:$N322,$N323),0))))</f>
        <v>0</v>
      </c>
      <c r="CZ323" s="100">
        <f>IF(CZ$8="",0,IF(Главная!$N$61=справочники!$AG$9,(IF(CZ$103-CY$103&gt;0,CZ$103-CY$103,0))*$T321,IF($T317=справочники!$H$9,$T321*SUMIFS(CZ$43:CZ322,$H$43:$H322,$H$72,$N$43:$N322,$N323),IF($T317=справочники!$H$10,$T321*SUMIFS(CZ$43:CZ322,$H$43:$H322,$T319,$N$43:$N322,$N323),0))))</f>
        <v>0</v>
      </c>
      <c r="DA323" s="100">
        <f>IF(DA$8="",0,IF(Главная!$N$61=справочники!$AG$9,(IF(DA$103-CZ$103&gt;0,DA$103-CZ$103,0))*$T321,IF($T317=справочники!$H$9,$T321*SUMIFS(DA$43:DA322,$H$43:$H322,$H$72,$N$43:$N322,$N323),IF($T317=справочники!$H$10,$T321*SUMIFS(DA$43:DA322,$H$43:$H322,$T319,$N$43:$N322,$N323),0))))</f>
        <v>0</v>
      </c>
      <c r="DB323" s="100">
        <f>IF(DB$8="",0,IF(Главная!$N$61=справочники!$AG$9,(IF(DB$103-DA$103&gt;0,DB$103-DA$103,0))*$T321,IF($T317=справочники!$H$9,$T321*SUMIFS(DB$43:DB322,$H$43:$H322,$H$72,$N$43:$N322,$N323),IF($T317=справочники!$H$10,$T321*SUMIFS(DB$43:DB322,$H$43:$H322,$T319,$N$43:$N322,$N323),0))))</f>
        <v>0</v>
      </c>
      <c r="DC323" s="100">
        <f>IF(DC$8="",0,IF(Главная!$N$61=справочники!$AG$9,(IF(DC$103-DB$103&gt;0,DC$103-DB$103,0))*$T321,IF($T317=справочники!$H$9,$T321*SUMIFS(DC$43:DC322,$H$43:$H322,$H$72,$N$43:$N322,$N323),IF($T317=справочники!$H$10,$T321*SUMIFS(DC$43:DC322,$H$43:$H322,$T319,$N$43:$N322,$N323),0))))</f>
        <v>0</v>
      </c>
      <c r="DD323" s="100">
        <f>IF(DD$8="",0,IF(Главная!$N$61=справочники!$AG$9,(IF(DD$103-DC$103&gt;0,DD$103-DC$103,0))*$T321,IF($T317=справочники!$H$9,$T321*SUMIFS(DD$43:DD322,$H$43:$H322,$H$72,$N$43:$N322,$N323),IF($T317=справочники!$H$10,$T321*SUMIFS(DD$43:DD322,$H$43:$H322,$T319,$N$43:$N322,$N323),0))))</f>
        <v>0</v>
      </c>
      <c r="DE323" s="100">
        <f>IF(DE$8="",0,IF(Главная!$N$61=справочники!$AG$9,(IF(DE$103-DD$103&gt;0,DE$103-DD$103,0))*$T321,IF($T317=справочники!$H$9,$T321*SUMIFS(DE$43:DE322,$H$43:$H322,$H$72,$N$43:$N322,$N323),IF($T317=справочники!$H$10,$T321*SUMIFS(DE$43:DE322,$H$43:$H322,$T319,$N$43:$N322,$N323),0))))</f>
        <v>0</v>
      </c>
      <c r="DF323" s="100">
        <f>IF(DF$8="",0,IF(Главная!$N$61=справочники!$AG$9,(IF(DF$103-DE$103&gt;0,DF$103-DE$103,0))*$T321,IF($T317=справочники!$H$9,$T321*SUMIFS(DF$43:DF322,$H$43:$H322,$H$72,$N$43:$N322,$N323),IF($T317=справочники!$H$10,$T321*SUMIFS(DF$43:DF322,$H$43:$H322,$T319,$N$43:$N322,$N323),0))))</f>
        <v>0</v>
      </c>
      <c r="DG323" s="100">
        <f>IF(DG$8="",0,IF(Главная!$N$61=справочники!$AG$9,(IF(DG$103-DF$103&gt;0,DG$103-DF$103,0))*$T321,IF($T317=справочники!$H$9,$T321*SUMIFS(DG$43:DG322,$H$43:$H322,$H$72,$N$43:$N322,$N323),IF($T317=справочники!$H$10,$T321*SUMIFS(DG$43:DG322,$H$43:$H322,$T319,$N$43:$N322,$N323),0))))</f>
        <v>0</v>
      </c>
      <c r="DH323" s="100">
        <f>IF(DH$8="",0,IF(Главная!$N$61=справочники!$AG$9,(IF(DH$103-DG$103&gt;0,DH$103-DG$103,0))*$T321,IF($T317=справочники!$H$9,$T321*SUMIFS(DH$43:DH322,$H$43:$H322,$H$72,$N$43:$N322,$N323),IF($T317=справочники!$H$10,$T321*SUMIFS(DH$43:DH322,$H$43:$H322,$T319,$N$43:$N322,$N323),0))))</f>
        <v>0</v>
      </c>
      <c r="DI323" s="100">
        <f>IF(DI$8="",0,IF(Главная!$N$61=справочники!$AG$9,(IF(DI$103-DH$103&gt;0,DI$103-DH$103,0))*$T321,IF($T317=справочники!$H$9,$T321*SUMIFS(DI$43:DI322,$H$43:$H322,$H$72,$N$43:$N322,$N323),IF($T317=справочники!$H$10,$T321*SUMIFS(DI$43:DI322,$H$43:$H322,$T319,$N$43:$N322,$N323),0))))</f>
        <v>0</v>
      </c>
      <c r="DJ323" s="100">
        <f>IF(DJ$8="",0,IF(Главная!$N$61=справочники!$AG$9,(IF(DJ$103-DI$103&gt;0,DJ$103-DI$103,0))*$T321,IF($T317=справочники!$H$9,$T321*SUMIFS(DJ$43:DJ322,$H$43:$H322,$H$72,$N$43:$N322,$N323),IF($T317=справочники!$H$10,$T321*SUMIFS(DJ$43:DJ322,$H$43:$H322,$T319,$N$43:$N322,$N323),0))))</f>
        <v>0</v>
      </c>
      <c r="DK323" s="100">
        <f>IF(DK$8="",0,IF(Главная!$N$61=справочники!$AG$9,(IF(DK$103-DJ$103&gt;0,DK$103-DJ$103,0))*$T321,IF($T317=справочники!$H$9,$T321*SUMIFS(DK$43:DK322,$H$43:$H322,$H$72,$N$43:$N322,$N323),IF($T317=справочники!$H$10,$T321*SUMIFS(DK$43:DK322,$H$43:$H322,$T319,$N$43:$N322,$N323),0))))</f>
        <v>0</v>
      </c>
      <c r="DL323" s="100">
        <f>IF(DL$8="",0,IF(Главная!$N$61=справочники!$AG$9,(IF(DL$103-DK$103&gt;0,DL$103-DK$103,0))*$T321,IF($T317=справочники!$H$9,$T321*SUMIFS(DL$43:DL322,$H$43:$H322,$H$72,$N$43:$N322,$N323),IF($T317=справочники!$H$10,$T321*SUMIFS(DL$43:DL322,$H$43:$H322,$T319,$N$43:$N322,$N323),0))))</f>
        <v>0</v>
      </c>
      <c r="DM323" s="100">
        <f>IF(DM$8="",0,IF(Главная!$N$61=справочники!$AG$9,(IF(DM$103-DL$103&gt;0,DM$103-DL$103,0))*$T321,IF($T317=справочники!$H$9,$T321*SUMIFS(DM$43:DM322,$H$43:$H322,$H$72,$N$43:$N322,$N323),IF($T317=справочники!$H$10,$T321*SUMIFS(DM$43:DM322,$H$43:$H322,$T319,$N$43:$N322,$N323),0))))</f>
        <v>0</v>
      </c>
      <c r="DN323" s="100">
        <f>IF(DN$8="",0,IF(Главная!$N$61=справочники!$AG$9,(IF(DN$103-DM$103&gt;0,DN$103-DM$103,0))*$T321,IF($T317=справочники!$H$9,$T321*SUMIFS(DN$43:DN322,$H$43:$H322,$H$72,$N$43:$N322,$N323),IF($T317=справочники!$H$10,$T321*SUMIFS(DN$43:DN322,$H$43:$H322,$T319,$N$43:$N322,$N323),0))))</f>
        <v>0</v>
      </c>
      <c r="DO323" s="100">
        <f>IF(DO$8="",0,IF(Главная!$N$61=справочники!$AG$9,(IF(DO$103-DN$103&gt;0,DO$103-DN$103,0))*$T321,IF($T317=справочники!$H$9,$T321*SUMIFS(DO$43:DO322,$H$43:$H322,$H$72,$N$43:$N322,$N323),IF($T317=справочники!$H$10,$T321*SUMIFS(DO$43:DO322,$H$43:$H322,$T319,$N$43:$N322,$N323),0))))</f>
        <v>0</v>
      </c>
      <c r="DP323" s="100">
        <f>IF(DP$8="",0,IF(Главная!$N$61=справочники!$AG$9,(IF(DP$103-DO$103&gt;0,DP$103-DO$103,0))*$T321,IF($T317=справочники!$H$9,$T321*SUMIFS(DP$43:DP322,$H$43:$H322,$H$72,$N$43:$N322,$N323),IF($T317=справочники!$H$10,$T321*SUMIFS(DP$43:DP322,$H$43:$H322,$T319,$N$43:$N322,$N323),0))))</f>
        <v>0</v>
      </c>
      <c r="DQ323" s="100">
        <f>IF(DQ$8="",0,IF(Главная!$N$61=справочники!$AG$9,(IF(DQ$103-DP$103&gt;0,DQ$103-DP$103,0))*$T321,IF($T317=справочники!$H$9,$T321*SUMIFS(DQ$43:DQ322,$H$43:$H322,$H$72,$N$43:$N322,$N323),IF($T317=справочники!$H$10,$T321*SUMIFS(DQ$43:DQ322,$H$43:$H322,$T319,$N$43:$N322,$N323),0))))</f>
        <v>0</v>
      </c>
      <c r="DR323" s="100">
        <f>IF(DR$8="",0,IF(Главная!$N$61=справочники!$AG$9,(IF(DR$103-DQ$103&gt;0,DR$103-DQ$103,0))*$T321,IF($T317=справочники!$H$9,$T321*SUMIFS(DR$43:DR322,$H$43:$H322,$H$72,$N$43:$N322,$N323),IF($T317=справочники!$H$10,$T321*SUMIFS(DR$43:DR322,$H$43:$H322,$T319,$N$43:$N322,$N323),0))))</f>
        <v>0</v>
      </c>
      <c r="DS323" s="100">
        <f>IF(DS$8="",0,IF(Главная!$N$61=справочники!$AG$9,(IF(DS$103-DR$103&gt;0,DS$103-DR$103,0))*$T321,IF($T317=справочники!$H$9,$T321*SUMIFS(DS$43:DS322,$H$43:$H322,$H$72,$N$43:$N322,$N323),IF($T317=справочники!$H$10,$T321*SUMIFS(DS$43:DS322,$H$43:$H322,$T319,$N$43:$N322,$N323),0))))</f>
        <v>0</v>
      </c>
      <c r="DT323" s="100">
        <f>IF(DT$8="",0,IF(Главная!$N$61=справочники!$AG$9,(IF(DT$103-DS$103&gt;0,DT$103-DS$103,0))*$T321,IF($T317=справочники!$H$9,$T321*SUMIFS(DT$43:DT322,$H$43:$H322,$H$72,$N$43:$N322,$N323),IF($T317=справочники!$H$10,$T321*SUMIFS(DT$43:DT322,$H$43:$H322,$T319,$N$43:$N322,$N323),0))))</f>
        <v>0</v>
      </c>
      <c r="DU323" s="100">
        <f>IF(DU$8="",0,IF(Главная!$N$61=справочники!$AG$9,(IF(DU$103-DT$103&gt;0,DU$103-DT$103,0))*$T321,IF($T317=справочники!$H$9,$T321*SUMIFS(DU$43:DU322,$H$43:$H322,$H$72,$N$43:$N322,$N323),IF($T317=справочники!$H$10,$T321*SUMIFS(DU$43:DU322,$H$43:$H322,$T319,$N$43:$N322,$N323),0))))</f>
        <v>0</v>
      </c>
      <c r="DV323" s="100">
        <f>IF(DV$8="",0,IF(Главная!$N$61=справочники!$AG$9,(IF(DV$103-DU$103&gt;0,DV$103-DU$103,0))*$T321,IF($T317=справочники!$H$9,$T321*SUMIFS(DV$43:DV322,$H$43:$H322,$H$72,$N$43:$N322,$N323),IF($T317=справочники!$H$10,$T321*SUMIFS(DV$43:DV322,$H$43:$H322,$T319,$N$43:$N322,$N323),0))))</f>
        <v>0</v>
      </c>
      <c r="DW323" s="100">
        <f>IF(DW$8="",0,IF(Главная!$N$61=справочники!$AG$9,(IF(DW$103-DV$103&gt;0,DW$103-DV$103,0))*$T321,IF($T317=справочники!$H$9,$T321*SUMIFS(DW$43:DW322,$H$43:$H322,$H$72,$N$43:$N322,$N323),IF($T317=справочники!$H$10,$T321*SUMIFS(DW$43:DW322,$H$43:$H322,$T319,$N$43:$N322,$N323),0))))</f>
        <v>0</v>
      </c>
      <c r="DX323" s="100">
        <f>IF(DX$8="",0,IF(Главная!$N$61=справочники!$AG$9,(IF(DX$103-DW$103&gt;0,DX$103-DW$103,0))*$T321,IF($T317=справочники!$H$9,$T321*SUMIFS(DX$43:DX322,$H$43:$H322,$H$72,$N$43:$N322,$N323),IF($T317=справочники!$H$10,$T321*SUMIFS(DX$43:DX322,$H$43:$H322,$T319,$N$43:$N322,$N323),0))))</f>
        <v>0</v>
      </c>
      <c r="DY323" s="100">
        <f>IF(DY$8="",0,IF(Главная!$N$61=справочники!$AG$9,(IF(DY$103-DX$103&gt;0,DY$103-DX$103,0))*$T321,IF($T317=справочники!$H$9,$T321*SUMIFS(DY$43:DY322,$H$43:$H322,$H$72,$N$43:$N322,$N323),IF($T317=справочники!$H$10,$T321*SUMIFS(DY$43:DY322,$H$43:$H322,$T319,$N$43:$N322,$N323),0))))</f>
        <v>0</v>
      </c>
      <c r="DZ323" s="100">
        <f>IF(DZ$8="",0,IF(Главная!$N$61=справочники!$AG$9,(IF(DZ$103-DY$103&gt;0,DZ$103-DY$103,0))*$T321,IF($T317=справочники!$H$9,$T321*SUMIFS(DZ$43:DZ322,$H$43:$H322,$H$72,$N$43:$N322,$N323),IF($T317=справочники!$H$10,$T321*SUMIFS(DZ$43:DZ322,$H$43:$H322,$T319,$N$43:$N322,$N323),0))))</f>
        <v>0</v>
      </c>
      <c r="EA323" s="100">
        <f>IF(EA$8="",0,IF(Главная!$N$61=справочники!$AG$9,(IF(EA$103-DZ$103&gt;0,EA$103-DZ$103,0))*$T321,IF($T317=справочники!$H$9,$T321*SUMIFS(EA$43:EA322,$H$43:$H322,$H$72,$N$43:$N322,$N323),IF($T317=справочники!$H$10,$T321*SUMIFS(EA$43:EA322,$H$43:$H322,$T319,$N$43:$N322,$N323),0))))</f>
        <v>0</v>
      </c>
      <c r="EB323" s="100">
        <f>IF(EB$8="",0,IF(Главная!$N$61=справочники!$AG$9,(IF(EB$103-EA$103&gt;0,EB$103-EA$103,0))*$T321,IF($T317=справочники!$H$9,$T321*SUMIFS(EB$43:EB322,$H$43:$H322,$H$72,$N$43:$N322,$N323),IF($T317=справочники!$H$10,$T321*SUMIFS(EB$43:EB322,$H$43:$H322,$T319,$N$43:$N322,$N323),0))))</f>
        <v>0</v>
      </c>
      <c r="EC323" s="100">
        <f>IF(EC$8="",0,IF(Главная!$N$61=справочники!$AG$9,(IF(EC$103-EB$103&gt;0,EC$103-EB$103,0))*$T321,IF($T317=справочники!$H$9,$T321*SUMIFS(EC$43:EC322,$H$43:$H322,$H$72,$N$43:$N322,$N323),IF($T317=справочники!$H$10,$T321*SUMIFS(EC$43:EC322,$H$43:$H322,$T319,$N$43:$N322,$N323),0))))</f>
        <v>0</v>
      </c>
      <c r="ED323" s="100">
        <f>IF(ED$8="",0,IF(Главная!$N$61=справочники!$AG$9,(IF(ED$103-EC$103&gt;0,ED$103-EC$103,0))*$T321,IF($T317=справочники!$H$9,$T321*SUMIFS(ED$43:ED322,$H$43:$H322,$H$72,$N$43:$N322,$N323),IF($T317=справочники!$H$10,$T321*SUMIFS(ED$43:ED322,$H$43:$H322,$T319,$N$43:$N322,$N323),0))))</f>
        <v>0</v>
      </c>
      <c r="EE323" s="100">
        <f>IF(EE$8="",0,IF(Главная!$N$61=справочники!$AG$9,(IF(EE$103-ED$103&gt;0,EE$103-ED$103,0))*$T321,IF($T317=справочники!$H$9,$T321*SUMIFS(EE$43:EE322,$H$43:$H322,$H$72,$N$43:$N322,$N323),IF($T317=справочники!$H$10,$T321*SUMIFS(EE$43:EE322,$H$43:$H322,$T319,$N$43:$N322,$N323),0))))</f>
        <v>0</v>
      </c>
      <c r="EF323" s="100">
        <f>IF(EF$8="",0,IF(Главная!$N$61=справочники!$AG$9,(IF(EF$103-EE$103&gt;0,EF$103-EE$103,0))*$T321,IF($T317=справочники!$H$9,$T321*SUMIFS(EF$43:EF322,$H$43:$H322,$H$72,$N$43:$N322,$N323),IF($T317=справочники!$H$10,$T321*SUMIFS(EF$43:EF322,$H$43:$H322,$T319,$N$43:$N322,$N323),0))))</f>
        <v>0</v>
      </c>
      <c r="EG323" s="100">
        <f>IF(EG$8="",0,IF(Главная!$N$61=справочники!$AG$9,(IF(EG$103-EF$103&gt;0,EG$103-EF$103,0))*$T321,IF($T317=справочники!$H$9,$T321*SUMIFS(EG$43:EG322,$H$43:$H322,$H$72,$N$43:$N322,$N323),IF($T317=справочники!$H$10,$T321*SUMIFS(EG$43:EG322,$H$43:$H322,$T319,$N$43:$N322,$N323),0))))</f>
        <v>0</v>
      </c>
      <c r="EH323" s="100">
        <f>IF(EH$8="",0,IF(Главная!$N$61=справочники!$AG$9,(IF(EH$103-EG$103&gt;0,EH$103-EG$103,0))*$T321,IF($T317=справочники!$H$9,$T321*SUMIFS(EH$43:EH322,$H$43:$H322,$H$72,$N$43:$N322,$N323),IF($T317=справочники!$H$10,$T321*SUMIFS(EH$43:EH322,$H$43:$H322,$T319,$N$43:$N322,$N323),0))))</f>
        <v>0</v>
      </c>
      <c r="EI323" s="100">
        <f>IF(EI$8="",0,IF(Главная!$N$61=справочники!$AG$9,(IF(EI$103-EH$103&gt;0,EI$103-EH$103,0))*$T321,IF($T317=справочники!$H$9,$T321*SUMIFS(EI$43:EI322,$H$43:$H322,$H$72,$N$43:$N322,$N323),IF($T317=справочники!$H$10,$T321*SUMIFS(EI$43:EI322,$H$43:$H322,$T319,$N$43:$N322,$N323),0))))</f>
        <v>0</v>
      </c>
      <c r="EJ323" s="100">
        <f>IF(EJ$8="",0,IF(Главная!$N$61=справочники!$AG$9,(IF(EJ$103-EI$103&gt;0,EJ$103-EI$103,0))*$T321,IF($T317=справочники!$H$9,$T321*SUMIFS(EJ$43:EJ322,$H$43:$H322,$H$72,$N$43:$N322,$N323),IF($T317=справочники!$H$10,$T321*SUMIFS(EJ$43:EJ322,$H$43:$H322,$T319,$N$43:$N322,$N323),0))))</f>
        <v>0</v>
      </c>
      <c r="EK323" s="100">
        <f>IF(EK$8="",0,IF(Главная!$N$61=справочники!$AG$9,(IF(EK$103-EJ$103&gt;0,EK$103-EJ$103,0))*$T321,IF($T317=справочники!$H$9,$T321*SUMIFS(EK$43:EK322,$H$43:$H322,$H$72,$N$43:$N322,$N323),IF($T317=справочники!$H$10,$T321*SUMIFS(EK$43:EK322,$H$43:$H322,$T319,$N$43:$N322,$N323),0))))</f>
        <v>0</v>
      </c>
      <c r="EL323" s="100">
        <f>IF(EL$8="",0,IF(Главная!$N$61=справочники!$AG$9,(IF(EL$103-EK$103&gt;0,EL$103-EK$103,0))*$T321,IF($T317=справочники!$H$9,$T321*SUMIFS(EL$43:EL322,$H$43:$H322,$H$72,$N$43:$N322,$N323),IF($T317=справочники!$H$10,$T321*SUMIFS(EL$43:EL322,$H$43:$H322,$T319,$N$43:$N322,$N323),0))))</f>
        <v>0</v>
      </c>
      <c r="EM323" s="100">
        <f>IF(EM$8="",0,IF(Главная!$N$61=справочники!$AG$9,(IF(EM$103-EL$103&gt;0,EM$103-EL$103,0))*$T321,IF($T317=справочники!$H$9,$T321*SUMIFS(EM$43:EM322,$H$43:$H322,$H$72,$N$43:$N322,$N323),IF($T317=справочники!$H$10,$T321*SUMIFS(EM$43:EM322,$H$43:$H322,$T319,$N$43:$N322,$N323),0))))</f>
        <v>0</v>
      </c>
      <c r="EN323" s="100">
        <f>IF(EN$8="",0,IF(Главная!$N$61=справочники!$AG$9,(IF(EN$103-EM$103&gt;0,EN$103-EM$103,0))*$T321,IF($T317=справочники!$H$9,$T321*SUMIFS(EN$43:EN322,$H$43:$H322,$H$72,$N$43:$N322,$N323),IF($T317=справочники!$H$10,$T321*SUMIFS(EN$43:EN322,$H$43:$H322,$T319,$N$43:$N322,$N323),0))))</f>
        <v>0</v>
      </c>
      <c r="EO323" s="100">
        <f>IF(EO$8="",0,IF(Главная!$N$61=справочники!$AG$9,(IF(EO$103-EN$103&gt;0,EO$103-EN$103,0))*$T321,IF($T317=справочники!$H$9,$T321*SUMIFS(EO$43:EO322,$H$43:$H322,$H$72,$N$43:$N322,$N323),IF($T317=справочники!$H$10,$T321*SUMIFS(EO$43:EO322,$H$43:$H322,$T319,$N$43:$N322,$N323),0))))</f>
        <v>0</v>
      </c>
      <c r="EP323" s="100">
        <f>IF(EP$8="",0,IF(Главная!$N$61=справочники!$AG$9,(IF(EP$103-EO$103&gt;0,EP$103-EO$103,0))*$T321,IF($T317=справочники!$H$9,$T321*SUMIFS(EP$43:EP322,$H$43:$H322,$H$72,$N$43:$N322,$N323),IF($T317=справочники!$H$10,$T321*SUMIFS(EP$43:EP322,$H$43:$H322,$T319,$N$43:$N322,$N323),0))))</f>
        <v>0</v>
      </c>
      <c r="EQ323" s="100">
        <f>IF(EQ$8="",0,IF(Главная!$N$61=справочники!$AG$9,(IF(EQ$103-EP$103&gt;0,EQ$103-EP$103,0))*$T321,IF($T317=справочники!$H$9,$T321*SUMIFS(EQ$43:EQ322,$H$43:$H322,$H$72,$N$43:$N322,$N323),IF($T317=справочники!$H$10,$T321*SUMIFS(EQ$43:EQ322,$H$43:$H322,$T319,$N$43:$N322,$N323),0))))</f>
        <v>0</v>
      </c>
      <c r="ER323" s="100">
        <f>IF(ER$8="",0,IF(Главная!$N$61=справочники!$AG$9,(IF(ER$103-EQ$103&gt;0,ER$103-EQ$103,0))*$T321,IF($T317=справочники!$H$9,$T321*SUMIFS(ER$43:ER322,$H$43:$H322,$H$72,$N$43:$N322,$N323),IF($T317=справочники!$H$10,$T321*SUMIFS(ER$43:ER322,$H$43:$H322,$T319,$N$43:$N322,$N323),0))))</f>
        <v>0</v>
      </c>
      <c r="ES323" s="100">
        <f>IF(ES$8="",0,IF(Главная!$N$61=справочники!$AG$9,(IF(ES$103-ER$103&gt;0,ES$103-ER$103,0))*$T321,IF($T317=справочники!$H$9,$T321*SUMIFS(ES$43:ES322,$H$43:$H322,$H$72,$N$43:$N322,$N323),IF($T317=справочники!$H$10,$T321*SUMIFS(ES$43:ES322,$H$43:$H322,$T319,$N$43:$N322,$N323),0))))</f>
        <v>0</v>
      </c>
      <c r="ET323" s="100">
        <f>IF(ET$8="",0,IF(Главная!$N$61=справочники!$AG$9,(IF(ET$103-ES$103&gt;0,ET$103-ES$103,0))*$T321,IF($T317=справочники!$H$9,$T321*SUMIFS(ET$43:ET322,$H$43:$H322,$H$72,$N$43:$N322,$N323),IF($T317=справочники!$H$10,$T321*SUMIFS(ET$43:ET322,$H$43:$H322,$T319,$N$43:$N322,$N323),0))))</f>
        <v>0</v>
      </c>
      <c r="EU323" s="100">
        <f>IF(EU$8="",0,IF(Главная!$N$61=справочники!$AG$9,(IF(EU$103-ET$103&gt;0,EU$103-ET$103,0))*$T321,IF($T317=справочники!$H$9,$T321*SUMIFS(EU$43:EU322,$H$43:$H322,$H$72,$N$43:$N322,$N323),IF($T317=справочники!$H$10,$T321*SUMIFS(EU$43:EU322,$H$43:$H322,$T319,$N$43:$N322,$N323),0))))</f>
        <v>0</v>
      </c>
      <c r="EV323" s="100">
        <f>IF(EV$8="",0,IF(Главная!$N$61=справочники!$AG$9,(IF(EV$103-EU$103&gt;0,EV$103-EU$103,0))*$T321,IF($T317=справочники!$H$9,$T321*SUMIFS(EV$43:EV322,$H$43:$H322,$H$72,$N$43:$N322,$N323),IF($T317=справочники!$H$10,$T321*SUMIFS(EV$43:EV322,$H$43:$H322,$T319,$N$43:$N322,$N323),0))))</f>
        <v>0</v>
      </c>
      <c r="EW323" s="100">
        <f>IF(EW$8="",0,IF(Главная!$N$61=справочники!$AG$9,(IF(EW$103-EV$103&gt;0,EW$103-EV$103,0))*$T321,IF($T317=справочники!$H$9,$T321*SUMIFS(EW$43:EW322,$H$43:$H322,$H$72,$N$43:$N322,$N323),IF($T317=справочники!$H$10,$T321*SUMIFS(EW$43:EW322,$H$43:$H322,$T319,$N$43:$N322,$N323),0))))</f>
        <v>0</v>
      </c>
      <c r="EX323" s="100">
        <f>IF(EX$8="",0,IF(Главная!$N$61=справочники!$AG$9,(IF(EX$103-EW$103&gt;0,EX$103-EW$103,0))*$T321,IF($T317=справочники!$H$9,$T321*SUMIFS(EX$43:EX322,$H$43:$H322,$H$72,$N$43:$N322,$N323),IF($T317=справочники!$H$10,$T321*SUMIFS(EX$43:EX322,$H$43:$H322,$T319,$N$43:$N322,$N323),0))))</f>
        <v>0</v>
      </c>
      <c r="EY323" s="100">
        <f>IF(EY$8="",0,IF(Главная!$N$61=справочники!$AG$9,(IF(EY$103-EX$103&gt;0,EY$103-EX$103,0))*$T321,IF($T317=справочники!$H$9,$T321*SUMIFS(EY$43:EY322,$H$43:$H322,$H$72,$N$43:$N322,$N323),IF($T317=справочники!$H$10,$T321*SUMIFS(EY$43:EY322,$H$43:$H322,$T319,$N$43:$N322,$N323),0))))</f>
        <v>0</v>
      </c>
      <c r="EZ323" s="100">
        <f>IF(EZ$8="",0,IF(Главная!$N$61=справочники!$AG$9,(IF(EZ$103-EY$103&gt;0,EZ$103-EY$103,0))*$T321,IF($T317=справочники!$H$9,$T321*SUMIFS(EZ$43:EZ322,$H$43:$H322,$H$72,$N$43:$N322,$N323),IF($T317=справочники!$H$10,$T321*SUMIFS(EZ$43:EZ322,$H$43:$H322,$T319,$N$43:$N322,$N323),0))))</f>
        <v>0</v>
      </c>
      <c r="FA323" s="100">
        <f>IF(FA$8="",0,IF(Главная!$N$61=справочники!$AG$9,(IF(FA$103-EZ$103&gt;0,FA$103-EZ$103,0))*$T321,IF($T317=справочники!$H$9,$T321*SUMIFS(FA$43:FA322,$H$43:$H322,$H$72,$N$43:$N322,$N323),IF($T317=справочники!$H$10,$T321*SUMIFS(FA$43:FA322,$H$43:$H322,$T319,$N$43:$N322,$N323),0))))</f>
        <v>0</v>
      </c>
      <c r="FB323" s="100">
        <f>IF(FB$8="",0,IF(Главная!$N$61=справочники!$AG$9,(IF(FB$103-FA$103&gt;0,FB$103-FA$103,0))*$T321,IF($T317=справочники!$H$9,$T321*SUMIFS(FB$43:FB322,$H$43:$H322,$H$72,$N$43:$N322,$N323),IF($T317=справочники!$H$10,$T321*SUMIFS(FB$43:FB322,$H$43:$H322,$T319,$N$43:$N322,$N323),0))))</f>
        <v>0</v>
      </c>
      <c r="FC323" s="100">
        <f>IF(FC$8="",0,IF(Главная!$N$61=справочники!$AG$9,(IF(FC$103-FB$103&gt;0,FC$103-FB$103,0))*$T321,IF($T317=справочники!$H$9,$T321*SUMIFS(FC$43:FC322,$H$43:$H322,$H$72,$N$43:$N322,$N323),IF($T317=справочники!$H$10,$T321*SUMIFS(FC$43:FC322,$H$43:$H322,$T319,$N$43:$N322,$N323),0))))</f>
        <v>0</v>
      </c>
      <c r="FD323" s="100">
        <f>IF(FD$8="",0,IF(Главная!$N$61=справочники!$AG$9,(IF(FD$103-FC$103&gt;0,FD$103-FC$103,0))*$T321,IF($T317=справочники!$H$9,$T321*SUMIFS(FD$43:FD322,$H$43:$H322,$H$72,$N$43:$N322,$N323),IF($T317=справочники!$H$10,$T321*SUMIFS(FD$43:FD322,$H$43:$H322,$T319,$N$43:$N322,$N323),0))))</f>
        <v>0</v>
      </c>
      <c r="FE323" s="100">
        <f>IF(FE$8="",0,IF(Главная!$N$61=справочники!$AG$9,(IF(FE$103-FD$103&gt;0,FE$103-FD$103,0))*$T321,IF($T317=справочники!$H$9,$T321*SUMIFS(FE$43:FE322,$H$43:$H322,$H$72,$N$43:$N322,$N323),IF($T317=справочники!$H$10,$T321*SUMIFS(FE$43:FE322,$H$43:$H322,$T319,$N$43:$N322,$N323),0))))</f>
        <v>0</v>
      </c>
      <c r="FF323" s="100">
        <f>IF(FF$8="",0,IF(Главная!$N$61=справочники!$AG$9,(IF(FF$103-FE$103&gt;0,FF$103-FE$103,0))*$T321,IF($T317=справочники!$H$9,$T321*SUMIFS(FF$43:FF322,$H$43:$H322,$H$72,$N$43:$N322,$N323),IF($T317=справочники!$H$10,$T321*SUMIFS(FF$43:FF322,$H$43:$H322,$T319,$N$43:$N322,$N323),0))))</f>
        <v>0</v>
      </c>
      <c r="FG323" s="100">
        <f>IF(FG$8="",0,IF(Главная!$N$61=справочники!$AG$9,(IF(FG$103-FF$103&gt;0,FG$103-FF$103,0))*$T321,IF($T317=справочники!$H$9,$T321*SUMIFS(FG$43:FG322,$H$43:$H322,$H$72,$N$43:$N322,$N323),IF($T317=справочники!$H$10,$T321*SUMIFS(FG$43:FG322,$H$43:$H322,$T319,$N$43:$N322,$N323),0))))</f>
        <v>0</v>
      </c>
      <c r="FH323" s="100">
        <f>IF(FH$8="",0,IF(Главная!$N$61=справочники!$AG$9,(IF(FH$103-FG$103&gt;0,FH$103-FG$103,0))*$T321,IF($T317=справочники!$H$9,$T321*SUMIFS(FH$43:FH322,$H$43:$H322,$H$72,$N$43:$N322,$N323),IF($T317=справочники!$H$10,$T321*SUMIFS(FH$43:FH322,$H$43:$H322,$T319,$N$43:$N322,$N323),0))))</f>
        <v>0</v>
      </c>
      <c r="FI323" s="100">
        <f>IF(FI$8="",0,IF(Главная!$N$61=справочники!$AG$9,(IF(FI$103-FH$103&gt;0,FI$103-FH$103,0))*$T321,IF($T317=справочники!$H$9,$T321*SUMIFS(FI$43:FI322,$H$43:$H322,$H$72,$N$43:$N322,$N323),IF($T317=справочники!$H$10,$T321*SUMIFS(FI$43:FI322,$H$43:$H322,$T319,$N$43:$N322,$N323),0))))</f>
        <v>0</v>
      </c>
      <c r="FJ323" s="100">
        <f>IF(FJ$8="",0,IF(Главная!$N$61=справочники!$AG$9,(IF(FJ$103-FI$103&gt;0,FJ$103-FI$103,0))*$T321,IF($T317=справочники!$H$9,$T321*SUMIFS(FJ$43:FJ322,$H$43:$H322,$H$72,$N$43:$N322,$N323),IF($T317=справочники!$H$10,$T321*SUMIFS(FJ$43:FJ322,$H$43:$H322,$T319,$N$43:$N322,$N323),0))))</f>
        <v>0</v>
      </c>
      <c r="FK323" s="100">
        <f>IF(FK$8="",0,IF(Главная!$N$61=справочники!$AG$9,(IF(FK$103-FJ$103&gt;0,FK$103-FJ$103,0))*$T321,IF($T317=справочники!$H$9,$T321*SUMIFS(FK$43:FK322,$H$43:$H322,$H$72,$N$43:$N322,$N323),IF($T317=справочники!$H$10,$T321*SUMIFS(FK$43:FK322,$H$43:$H322,$T319,$N$43:$N322,$N323),0))))</f>
        <v>0</v>
      </c>
      <c r="FL323" s="100">
        <f>IF(FL$8="",0,IF(Главная!$N$61=справочники!$AG$9,(IF(FL$103-FK$103&gt;0,FL$103-FK$103,0))*$T321,IF($T317=справочники!$H$9,$T321*SUMIFS(FL$43:FL322,$H$43:$H322,$H$72,$N$43:$N322,$N323),IF($T317=справочники!$H$10,$T321*SUMIFS(FL$43:FL322,$H$43:$H322,$T319,$N$43:$N322,$N323),0))))</f>
        <v>0</v>
      </c>
      <c r="FM323" s="100">
        <f>IF(FM$8="",0,IF(Главная!$N$61=справочники!$AG$9,(IF(FM$103-FL$103&gt;0,FM$103-FL$103,0))*$T321,IF($T317=справочники!$H$9,$T321*SUMIFS(FM$43:FM322,$H$43:$H322,$H$72,$N$43:$N322,$N323),IF($T317=справочники!$H$10,$T321*SUMIFS(FM$43:FM322,$H$43:$H322,$T319,$N$43:$N322,$N323),0))))</f>
        <v>0</v>
      </c>
      <c r="FN323" s="100">
        <f>IF(FN$8="",0,IF(Главная!$N$61=справочники!$AG$9,(IF(FN$103-FM$103&gt;0,FN$103-FM$103,0))*$T321,IF($T317=справочники!$H$9,$T321*SUMIFS(FN$43:FN322,$H$43:$H322,$H$72,$N$43:$N322,$N323),IF($T317=справочники!$H$10,$T321*SUMIFS(FN$43:FN322,$H$43:$H322,$T319,$N$43:$N322,$N323),0))))</f>
        <v>0</v>
      </c>
      <c r="FO323" s="100">
        <f>IF(FO$8="",0,IF(Главная!$N$61=справочники!$AG$9,(IF(FO$103-FN$103&gt;0,FO$103-FN$103,0))*$T321,IF($T317=справочники!$H$9,$T321*SUMIFS(FO$43:FO322,$H$43:$H322,$H$72,$N$43:$N322,$N323),IF($T317=справочники!$H$10,$T321*SUMIFS(FO$43:FO322,$H$43:$H322,$T319,$N$43:$N322,$N323),0))))</f>
        <v>0</v>
      </c>
      <c r="FP323" s="100">
        <f>IF(FP$8="",0,IF(Главная!$N$61=справочники!$AG$9,(IF(FP$103-FO$103&gt;0,FP$103-FO$103,0))*$T321,IF($T317=справочники!$H$9,$T321*SUMIFS(FP$43:FP322,$H$43:$H322,$H$72,$N$43:$N322,$N323),IF($T317=справочники!$H$10,$T321*SUMIFS(FP$43:FP322,$H$43:$H322,$T319,$N$43:$N322,$N323),0))))</f>
        <v>0</v>
      </c>
      <c r="FQ323" s="100">
        <f>IF(FQ$8="",0,IF(Главная!$N$61=справочники!$AG$9,(IF(FQ$103-FP$103&gt;0,FQ$103-FP$103,0))*$T321,IF($T317=справочники!$H$9,$T321*SUMIFS(FQ$43:FQ322,$H$43:$H322,$H$72,$N$43:$N322,$N323),IF($T317=справочники!$H$10,$T321*SUMIFS(FQ$43:FQ322,$H$43:$H322,$T319,$N$43:$N322,$N323),0))))</f>
        <v>0</v>
      </c>
      <c r="FR323" s="100">
        <f>IF(FR$8="",0,IF(Главная!$N$61=справочники!$AG$9,(IF(FR$103-FQ$103&gt;0,FR$103-FQ$103,0))*$T321,IF($T317=справочники!$H$9,$T321*SUMIFS(FR$43:FR322,$H$43:$H322,$H$72,$N$43:$N322,$N323),IF($T317=справочники!$H$10,$T321*SUMIFS(FR$43:FR322,$H$43:$H322,$T319,$N$43:$N322,$N323),0))))</f>
        <v>0</v>
      </c>
      <c r="FS323" s="100">
        <f>IF(FS$8="",0,IF(Главная!$N$61=справочники!$AG$9,(IF(FS$103-FR$103&gt;0,FS$103-FR$103,0))*$T321,IF($T317=справочники!$H$9,$T321*SUMIFS(FS$43:FS322,$H$43:$H322,$H$72,$N$43:$N322,$N323),IF($T317=справочники!$H$10,$T321*SUMIFS(FS$43:FS322,$H$43:$H322,$T319,$N$43:$N322,$N323),0))))</f>
        <v>0</v>
      </c>
      <c r="FT323" s="100">
        <f>IF(FT$8="",0,IF(Главная!$N$61=справочники!$AG$9,(IF(FT$103-FS$103&gt;0,FT$103-FS$103,0))*$T321,IF($T317=справочники!$H$9,$T321*SUMIFS(FT$43:FT322,$H$43:$H322,$H$72,$N$43:$N322,$N323),IF($T317=справочники!$H$10,$T321*SUMIFS(FT$43:FT322,$H$43:$H322,$T319,$N$43:$N322,$N323),0))))</f>
        <v>0</v>
      </c>
      <c r="FU323" s="100">
        <f>IF(FU$8="",0,IF(Главная!$N$61=справочники!$AG$9,(IF(FU$103-FT$103&gt;0,FU$103-FT$103,0))*$T321,IF($T317=справочники!$H$9,$T321*SUMIFS(FU$43:FU322,$H$43:$H322,$H$72,$N$43:$N322,$N323),IF($T317=справочники!$H$10,$T321*SUMIFS(FU$43:FU322,$H$43:$H322,$T319,$N$43:$N322,$N323),0))))</f>
        <v>0</v>
      </c>
      <c r="FV323" s="100">
        <f>IF(FV$8="",0,IF(Главная!$N$61=справочники!$AG$9,(IF(FV$103-FU$103&gt;0,FV$103-FU$103,0))*$T321,IF($T317=справочники!$H$9,$T321*SUMIFS(FV$43:FV322,$H$43:$H322,$H$72,$N$43:$N322,$N323),IF($T317=справочники!$H$10,$T321*SUMIFS(FV$43:FV322,$H$43:$H322,$T319,$N$43:$N322,$N323),0))))</f>
        <v>0</v>
      </c>
      <c r="FW323" s="100">
        <f>IF(FW$8="",0,IF(Главная!$N$61=справочники!$AG$9,(IF(FW$103-FV$103&gt;0,FW$103-FV$103,0))*$T321,IF($T317=справочники!$H$9,$T321*SUMIFS(FW$43:FW322,$H$43:$H322,$H$72,$N$43:$N322,$N323),IF($T317=справочники!$H$10,$T321*SUMIFS(FW$43:FW322,$H$43:$H322,$T319,$N$43:$N322,$N323),0))))</f>
        <v>0</v>
      </c>
      <c r="FX323" s="100">
        <f>IF(FX$8="",0,IF(Главная!$N$61=справочники!$AG$9,(IF(FX$103-FW$103&gt;0,FX$103-FW$103,0))*$T321,IF($T317=справочники!$H$9,$T321*SUMIFS(FX$43:FX322,$H$43:$H322,$H$72,$N$43:$N322,$N323),IF($T317=справочники!$H$10,$T321*SUMIFS(FX$43:FX322,$H$43:$H322,$T319,$N$43:$N322,$N323),0))))</f>
        <v>0</v>
      </c>
      <c r="FY323" s="100">
        <f>IF(FY$8="",0,IF(Главная!$N$61=справочники!$AG$9,(IF(FY$103-FX$103&gt;0,FY$103-FX$103,0))*$T321,IF($T317=справочники!$H$9,$T321*SUMIFS(FY$43:FY322,$H$43:$H322,$H$72,$N$43:$N322,$N323),IF($T317=справочники!$H$10,$T321*SUMIFS(FY$43:FY322,$H$43:$H322,$T319,$N$43:$N322,$N323),0))))</f>
        <v>0</v>
      </c>
      <c r="FZ323" s="100">
        <f>IF(FZ$8="",0,IF(Главная!$N$61=справочники!$AG$9,(IF(FZ$103-FY$103&gt;0,FZ$103-FY$103,0))*$T321,IF($T317=справочники!$H$9,$T321*SUMIFS(FZ$43:FZ322,$H$43:$H322,$H$72,$N$43:$N322,$N323),IF($T317=справочники!$H$10,$T321*SUMIFS(FZ$43:FZ322,$H$43:$H322,$T319,$N$43:$N322,$N323),0))))</f>
        <v>0</v>
      </c>
      <c r="GA323" s="100">
        <f>IF(GA$8="",0,IF(Главная!$N$61=справочники!$AG$9,(IF(GA$103-FZ$103&gt;0,GA$103-FZ$103,0))*$T321,IF($T317=справочники!$H$9,$T321*SUMIFS(GA$43:GA322,$H$43:$H322,$H$72,$N$43:$N322,$N323),IF($T317=справочники!$H$10,$T321*SUMIFS(GA$43:GA322,$H$43:$H322,$T319,$N$43:$N322,$N323),0))))</f>
        <v>0</v>
      </c>
      <c r="GB323" s="100">
        <f>IF(GB$8="",0,IF(Главная!$N$61=справочники!$AG$9,(IF(GB$103-GA$103&gt;0,GB$103-GA$103,0))*$T321,IF($T317=справочники!$H$9,$T321*SUMIFS(GB$43:GB322,$H$43:$H322,$H$72,$N$43:$N322,$N323),IF($T317=справочники!$H$10,$T321*SUMIFS(GB$43:GB322,$H$43:$H322,$T319,$N$43:$N322,$N323),0))))</f>
        <v>0</v>
      </c>
      <c r="GC323" s="100">
        <f>IF(GC$8="",0,IF(Главная!$N$61=справочники!$AG$9,(IF(GC$103-GB$103&gt;0,GC$103-GB$103,0))*$T321,IF($T317=справочники!$H$9,$T321*SUMIFS(GC$43:GC322,$H$43:$H322,$H$72,$N$43:$N322,$N323),IF($T317=справочники!$H$10,$T321*SUMIFS(GC$43:GC322,$H$43:$H322,$T319,$N$43:$N322,$N323),0))))</f>
        <v>0</v>
      </c>
      <c r="GD323" s="100">
        <f>IF(GD$8="",0,IF(Главная!$N$61=справочники!$AG$9,(IF(GD$103-GC$103&gt;0,GD$103-GC$103,0))*$T321,IF($T317=справочники!$H$9,$T321*SUMIFS(GD$43:GD322,$H$43:$H322,$H$72,$N$43:$N322,$N323),IF($T317=справочники!$H$10,$T321*SUMIFS(GD$43:GD322,$H$43:$H322,$T319,$N$43:$N322,$N323),0))))</f>
        <v>0</v>
      </c>
      <c r="GE323" s="100">
        <f>IF(GE$8="",0,IF(Главная!$N$61=справочники!$AG$9,(IF(GE$103-GD$103&gt;0,GE$103-GD$103,0))*$T321,IF($T317=справочники!$H$9,$T321*SUMIFS(GE$43:GE322,$H$43:$H322,$H$72,$N$43:$N322,$N323),IF($T317=справочники!$H$10,$T321*SUMIFS(GE$43:GE322,$H$43:$H322,$T319,$N$43:$N322,$N323),0))))</f>
        <v>0</v>
      </c>
      <c r="GF323" s="100">
        <f>IF(GF$8="",0,IF(Главная!$N$61=справочники!$AG$9,(IF(GF$103-GE$103&gt;0,GF$103-GE$103,0))*$T321,IF($T317=справочники!$H$9,$T321*SUMIFS(GF$43:GF322,$H$43:$H322,$H$72,$N$43:$N322,$N323),IF($T317=справочники!$H$10,$T321*SUMIFS(GF$43:GF322,$H$43:$H322,$T319,$N$43:$N322,$N323),0))))</f>
        <v>0</v>
      </c>
      <c r="GG323" s="100">
        <f>IF(GG$8="",0,IF(Главная!$N$61=справочники!$AG$9,(IF(GG$103-GF$103&gt;0,GG$103-GF$103,0))*$T321,IF($T317=справочники!$H$9,$T321*SUMIFS(GG$43:GG322,$H$43:$H322,$H$72,$N$43:$N322,$N323),IF($T317=справочники!$H$10,$T321*SUMIFS(GG$43:GG322,$H$43:$H322,$T319,$N$43:$N322,$N323),0))))</f>
        <v>0</v>
      </c>
      <c r="GH323" s="100">
        <f>IF(GH$8="",0,IF(Главная!$N$61=справочники!$AG$9,(IF(GH$103-GG$103&gt;0,GH$103-GG$103,0))*$T321,IF($T317=справочники!$H$9,$T321*SUMIFS(GH$43:GH322,$H$43:$H322,$H$72,$N$43:$N322,$N323),IF($T317=справочники!$H$10,$T321*SUMIFS(GH$43:GH322,$H$43:$H322,$T319,$N$43:$N322,$N323),0))))</f>
        <v>0</v>
      </c>
      <c r="GI323" s="100">
        <f>IF(GI$8="",0,IF(Главная!$N$61=справочники!$AG$9,(IF(GI$103-GH$103&gt;0,GI$103-GH$103,0))*$T321,IF($T317=справочники!$H$9,$T321*SUMIFS(GI$43:GI322,$H$43:$H322,$H$72,$N$43:$N322,$N323),IF($T317=справочники!$H$10,$T321*SUMIFS(GI$43:GI322,$H$43:$H322,$T319,$N$43:$N322,$N323),0))))</f>
        <v>0</v>
      </c>
      <c r="GJ323" s="100">
        <f>IF(GJ$8="",0,IF(Главная!$N$61=справочники!$AG$9,(IF(GJ$103-GI$103&gt;0,GJ$103-GI$103,0))*$T321,IF($T317=справочники!$H$9,$T321*SUMIFS(GJ$43:GJ322,$H$43:$H322,$H$72,$N$43:$N322,$N323),IF($T317=справочники!$H$10,$T321*SUMIFS(GJ$43:GJ322,$H$43:$H322,$T319,$N$43:$N322,$N323),0))))</f>
        <v>0</v>
      </c>
      <c r="GK323" s="100">
        <f>IF(GK$8="",0,IF(Главная!$N$61=справочники!$AG$9,(IF(GK$103-GJ$103&gt;0,GK$103-GJ$103,0))*$T321,IF($T317=справочники!$H$9,$T321*SUMIFS(GK$43:GK322,$H$43:$H322,$H$72,$N$43:$N322,$N323),IF($T317=справочники!$H$10,$T321*SUMIFS(GK$43:GK322,$H$43:$H322,$T319,$N$43:$N322,$N323),0))))</f>
        <v>0</v>
      </c>
      <c r="GL323" s="100">
        <f>IF(GL$8="",0,IF(Главная!$N$61=справочники!$AG$9,(IF(GL$103-GK$103&gt;0,GL$103-GK$103,0))*$T321,IF($T317=справочники!$H$9,$T321*SUMIFS(GL$43:GL322,$H$43:$H322,$H$72,$N$43:$N322,$N323),IF($T317=справочники!$H$10,$T321*SUMIFS(GL$43:GL322,$H$43:$H322,$T319,$N$43:$N322,$N323),0))))</f>
        <v>0</v>
      </c>
      <c r="GM323" s="100">
        <f>IF(GM$8="",0,IF(Главная!$N$61=справочники!$AG$9,(IF(GM$103-GL$103&gt;0,GM$103-GL$103,0))*$T321,IF($T317=справочники!$H$9,$T321*SUMIFS(GM$43:GM322,$H$43:$H322,$H$72,$N$43:$N322,$N323),IF($T317=справочники!$H$10,$T321*SUMIFS(GM$43:GM322,$H$43:$H322,$T319,$N$43:$N322,$N323),0))))</f>
        <v>0</v>
      </c>
      <c r="GN323" s="100">
        <f>IF(GN$8="",0,IF(Главная!$N$61=справочники!$AG$9,(IF(GN$103-GM$103&gt;0,GN$103-GM$103,0))*$T321,IF($T317=справочники!$H$9,$T321*SUMIFS(GN$43:GN322,$H$43:$H322,$H$72,$N$43:$N322,$N323),IF($T317=справочники!$H$10,$T321*SUMIFS(GN$43:GN322,$H$43:$H322,$T319,$N$43:$N322,$N323),0))))</f>
        <v>0</v>
      </c>
      <c r="GO323" s="100">
        <f>IF(GO$8="",0,IF(Главная!$N$61=справочники!$AG$9,(IF(GO$103-GN$103&gt;0,GO$103-GN$103,0))*$T321,IF($T317=справочники!$H$9,$T321*SUMIFS(GO$43:GO322,$H$43:$H322,$H$72,$N$43:$N322,$N323),IF($T317=справочники!$H$10,$T321*SUMIFS(GO$43:GO322,$H$43:$H322,$T319,$N$43:$N322,$N323),0))))</f>
        <v>0</v>
      </c>
      <c r="GP323" s="100">
        <f>IF(GP$8="",0,IF(Главная!$N$61=справочники!$AG$9,(IF(GP$103-GO$103&gt;0,GP$103-GO$103,0))*$T321,IF($T317=справочники!$H$9,$T321*SUMIFS(GP$43:GP322,$H$43:$H322,$H$72,$N$43:$N322,$N323),IF($T317=справочники!$H$10,$T321*SUMIFS(GP$43:GP322,$H$43:$H322,$T319,$N$43:$N322,$N323),0))))</f>
        <v>0</v>
      </c>
      <c r="GQ323" s="100">
        <f>IF(GQ$8="",0,IF(Главная!$N$61=справочники!$AG$9,(IF(GQ$103-GP$103&gt;0,GQ$103-GP$103,0))*$T321,IF($T317=справочники!$H$9,$T321*SUMIFS(GQ$43:GQ322,$H$43:$H322,$H$72,$N$43:$N322,$N323),IF($T317=справочники!$H$10,$T321*SUMIFS(GQ$43:GQ322,$H$43:$H322,$T319,$N$43:$N322,$N323),0))))</f>
        <v>0</v>
      </c>
      <c r="GR323" s="100">
        <f>IF(GR$8="",0,IF(Главная!$N$61=справочники!$AG$9,(IF(GR$103-GQ$103&gt;0,GR$103-GQ$103,0))*$T321,IF($T317=справочники!$H$9,$T321*SUMIFS(GR$43:GR322,$H$43:$H322,$H$72,$N$43:$N322,$N323),IF($T317=справочники!$H$10,$T321*SUMIFS(GR$43:GR322,$H$43:$H322,$T319,$N$43:$N322,$N323),0))))</f>
        <v>0</v>
      </c>
      <c r="GS323" s="100">
        <f>IF(GS$8="",0,IF(Главная!$N$61=справочники!$AG$9,(IF(GS$103-GR$103&gt;0,GS$103-GR$103,0))*$T321,IF($T317=справочники!$H$9,$T321*SUMIFS(GS$43:GS322,$H$43:$H322,$H$72,$N$43:$N322,$N323),IF($T317=справочники!$H$10,$T321*SUMIFS(GS$43:GS322,$H$43:$H322,$T319,$N$43:$N322,$N323),0))))</f>
        <v>0</v>
      </c>
      <c r="GT323" s="100">
        <f>IF(GT$8="",0,IF(Главная!$N$61=справочники!$AG$9,(IF(GT$103-GS$103&gt;0,GT$103-GS$103,0))*$T321,IF($T317=справочники!$H$9,$T321*SUMIFS(GT$43:GT322,$H$43:$H322,$H$72,$N$43:$N322,$N323),IF($T317=справочники!$H$10,$T321*SUMIFS(GT$43:GT322,$H$43:$H322,$T319,$N$43:$N322,$N323),0))))</f>
        <v>0</v>
      </c>
      <c r="GU323" s="100">
        <f>IF(GU$8="",0,IF(Главная!$N$61=справочники!$AG$9,(IF(GU$103-GT$103&gt;0,GU$103-GT$103,0))*$T321,IF($T317=справочники!$H$9,$T321*SUMIFS(GU$43:GU322,$H$43:$H322,$H$72,$N$43:$N322,$N323),IF($T317=справочники!$H$10,$T321*SUMIFS(GU$43:GU322,$H$43:$H322,$T319,$N$43:$N322,$N323),0))))</f>
        <v>0</v>
      </c>
      <c r="GV323" s="100">
        <f>IF(GV$8="",0,IF(Главная!$N$61=справочники!$AG$9,(IF(GV$103-GU$103&gt;0,GV$103-GU$103,0))*$T321,IF($T317=справочники!$H$9,$T321*SUMIFS(GV$43:GV322,$H$43:$H322,$H$72,$N$43:$N322,$N323),IF($T317=справочники!$H$10,$T321*SUMIFS(GV$43:GV322,$H$43:$H322,$T319,$N$43:$N322,$N323),0))))</f>
        <v>0</v>
      </c>
      <c r="GW323" s="100">
        <f>IF(GW$8="",0,IF(Главная!$N$61=справочники!$AG$9,(IF(GW$103-GV$103&gt;0,GW$103-GV$103,0))*$T321,IF($T317=справочники!$H$9,$T321*SUMIFS(GW$43:GW322,$H$43:$H322,$H$72,$N$43:$N322,$N323),IF($T317=справочники!$H$10,$T321*SUMIFS(GW$43:GW322,$H$43:$H322,$T319,$N$43:$N322,$N323),0))))</f>
        <v>0</v>
      </c>
      <c r="GX323" s="100">
        <f>IF(GX$8="",0,IF(Главная!$N$61=справочники!$AG$9,(IF(GX$103-GW$103&gt;0,GX$103-GW$103,0))*$T321,IF($T317=справочники!$H$9,$T321*SUMIFS(GX$43:GX322,$H$43:$H322,$H$72,$N$43:$N322,$N323),IF($T317=справочники!$H$10,$T321*SUMIFS(GX$43:GX322,$H$43:$H322,$T319,$N$43:$N322,$N323),0))))</f>
        <v>0</v>
      </c>
      <c r="GY323" s="100">
        <f>IF(GY$8="",0,IF(Главная!$N$61=справочники!$AG$9,(IF(GY$103-GX$103&gt;0,GY$103-GX$103,0))*$T321,IF($T317=справочники!$H$9,$T321*SUMIFS(GY$43:GY322,$H$43:$H322,$H$72,$N$43:$N322,$N323),IF($T317=справочники!$H$10,$T321*SUMIFS(GY$43:GY322,$H$43:$H322,$T319,$N$43:$N322,$N323),0))))</f>
        <v>0</v>
      </c>
      <c r="GZ323" s="100">
        <f>IF(GZ$8="",0,IF(Главная!$N$61=справочники!$AG$9,(IF(GZ$103-GY$103&gt;0,GZ$103-GY$103,0))*$T321,IF($T317=справочники!$H$9,$T321*SUMIFS(GZ$43:GZ322,$H$43:$H322,$H$72,$N$43:$N322,$N323),IF($T317=справочники!$H$10,$T321*SUMIFS(GZ$43:GZ322,$H$43:$H322,$T319,$N$43:$N322,$N323),0))))</f>
        <v>0</v>
      </c>
      <c r="HA323" s="3"/>
      <c r="HB323" s="3"/>
    </row>
    <row r="324" spans="1:210" ht="4.2" customHeight="1">
      <c r="A324" s="1"/>
      <c r="B324" s="1"/>
      <c r="C324" s="1"/>
      <c r="D324" s="1"/>
      <c r="E324" s="263"/>
      <c r="F324" s="48"/>
      <c r="G324" s="231"/>
      <c r="H324" s="1"/>
      <c r="I324" s="1"/>
      <c r="J324" s="1"/>
      <c r="K324" s="1"/>
      <c r="L324" s="1"/>
      <c r="M324" s="5"/>
      <c r="N324" s="1"/>
      <c r="O324" s="1"/>
      <c r="P324" s="5"/>
      <c r="Q324" s="1"/>
      <c r="R324" s="1"/>
      <c r="S324" s="5"/>
      <c r="T324" s="7"/>
      <c r="U324" s="24"/>
      <c r="V324" s="1"/>
      <c r="W324" s="12"/>
      <c r="X324" s="10"/>
      <c r="Y324" s="46"/>
      <c r="Z324" s="93"/>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94"/>
      <c r="CD324" s="94"/>
      <c r="CE324" s="94"/>
      <c r="CF324" s="94"/>
      <c r="CG324" s="94"/>
      <c r="CH324" s="94"/>
      <c r="CI324" s="94"/>
      <c r="CJ324" s="94"/>
      <c r="CK324" s="94"/>
      <c r="CL324" s="94"/>
      <c r="CM324" s="94"/>
      <c r="CN324" s="94"/>
      <c r="CO324" s="94"/>
      <c r="CP324" s="94"/>
      <c r="CQ324" s="94"/>
      <c r="CR324" s="94"/>
      <c r="CS324" s="94"/>
      <c r="CT324" s="94"/>
      <c r="CU324" s="94"/>
      <c r="CV324" s="94"/>
      <c r="CW324" s="94"/>
      <c r="CX324" s="94"/>
      <c r="CY324" s="94"/>
      <c r="CZ324" s="94"/>
      <c r="DA324" s="94"/>
      <c r="DB324" s="94"/>
      <c r="DC324" s="94"/>
      <c r="DD324" s="94"/>
      <c r="DE324" s="94"/>
      <c r="DF324" s="94"/>
      <c r="DG324" s="94"/>
      <c r="DH324" s="94"/>
      <c r="DI324" s="94"/>
      <c r="DJ324" s="94"/>
      <c r="DK324" s="94"/>
      <c r="DL324" s="94"/>
      <c r="DM324" s="94"/>
      <c r="DN324" s="94"/>
      <c r="DO324" s="94"/>
      <c r="DP324" s="94"/>
      <c r="DQ324" s="94"/>
      <c r="DR324" s="94"/>
      <c r="DS324" s="94"/>
      <c r="DT324" s="94"/>
      <c r="DU324" s="94"/>
      <c r="DV324" s="94"/>
      <c r="DW324" s="94"/>
      <c r="DX324" s="94"/>
      <c r="DY324" s="94"/>
      <c r="DZ324" s="94"/>
      <c r="EA324" s="94"/>
      <c r="EB324" s="94"/>
      <c r="EC324" s="94"/>
      <c r="ED324" s="94"/>
      <c r="EE324" s="94"/>
      <c r="EF324" s="94"/>
      <c r="EG324" s="94"/>
      <c r="EH324" s="94"/>
      <c r="EI324" s="94"/>
      <c r="EJ324" s="94"/>
      <c r="EK324" s="94"/>
      <c r="EL324" s="94"/>
      <c r="EM324" s="94"/>
      <c r="EN324" s="94"/>
      <c r="EO324" s="94"/>
      <c r="EP324" s="94"/>
      <c r="EQ324" s="94"/>
      <c r="ER324" s="94"/>
      <c r="ES324" s="94"/>
      <c r="ET324" s="94"/>
      <c r="EU324" s="94"/>
      <c r="EV324" s="94"/>
      <c r="EW324" s="94"/>
      <c r="EX324" s="94"/>
      <c r="EY324" s="94"/>
      <c r="EZ324" s="94"/>
      <c r="FA324" s="94"/>
      <c r="FB324" s="94"/>
      <c r="FC324" s="94"/>
      <c r="FD324" s="94"/>
      <c r="FE324" s="94"/>
      <c r="FF324" s="94"/>
      <c r="FG324" s="94"/>
      <c r="FH324" s="94"/>
      <c r="FI324" s="94"/>
      <c r="FJ324" s="94"/>
      <c r="FK324" s="94"/>
      <c r="FL324" s="94"/>
      <c r="FM324" s="94"/>
      <c r="FN324" s="94"/>
      <c r="FO324" s="94"/>
      <c r="FP324" s="94"/>
      <c r="FQ324" s="94"/>
      <c r="FR324" s="94"/>
      <c r="FS324" s="94"/>
      <c r="FT324" s="94"/>
      <c r="FU324" s="94"/>
      <c r="FV324" s="94"/>
      <c r="FW324" s="94"/>
      <c r="FX324" s="94"/>
      <c r="FY324" s="94"/>
      <c r="FZ324" s="94"/>
      <c r="GA324" s="94"/>
      <c r="GB324" s="94"/>
      <c r="GC324" s="94"/>
      <c r="GD324" s="94"/>
      <c r="GE324" s="94"/>
      <c r="GF324" s="94"/>
      <c r="GG324" s="94"/>
      <c r="GH324" s="94"/>
      <c r="GI324" s="94"/>
      <c r="GJ324" s="94"/>
      <c r="GK324" s="94"/>
      <c r="GL324" s="94"/>
      <c r="GM324" s="94"/>
      <c r="GN324" s="94"/>
      <c r="GO324" s="94"/>
      <c r="GP324" s="94"/>
      <c r="GQ324" s="94"/>
      <c r="GR324" s="94"/>
      <c r="GS324" s="94"/>
      <c r="GT324" s="94"/>
      <c r="GU324" s="94"/>
      <c r="GV324" s="94"/>
      <c r="GW324" s="94"/>
      <c r="GX324" s="94"/>
      <c r="GY324" s="94"/>
      <c r="GZ324" s="94"/>
      <c r="HA324" s="1"/>
      <c r="HB324" s="1"/>
    </row>
    <row r="325" spans="1:210" s="239" customFormat="1" ht="10.199999999999999">
      <c r="A325" s="228"/>
      <c r="B325" s="245" t="s">
        <v>157</v>
      </c>
      <c r="C325" s="230"/>
      <c r="D325" s="229"/>
      <c r="E325" s="270"/>
      <c r="F325" s="116"/>
      <c r="G325" s="231"/>
      <c r="H325" s="228"/>
      <c r="I325" s="228" t="str">
        <f>$I$289</f>
        <v>Оборачиваемость начислений расходов</v>
      </c>
      <c r="J325" s="228"/>
      <c r="K325" s="228"/>
      <c r="L325" s="228"/>
      <c r="M325" s="231"/>
      <c r="N325" s="228"/>
      <c r="O325" s="228"/>
      <c r="P325" s="231"/>
      <c r="Q325" s="228" t="s">
        <v>41</v>
      </c>
      <c r="R325" s="228"/>
      <c r="S325" s="231" t="s">
        <v>6</v>
      </c>
      <c r="T325" s="309"/>
      <c r="U325" s="228"/>
      <c r="V325" s="228"/>
      <c r="W325" s="235"/>
      <c r="X325" s="236"/>
      <c r="Y325" s="247"/>
      <c r="Z325" s="248"/>
      <c r="AA325" s="249"/>
      <c r="AB325" s="249"/>
      <c r="AC325" s="249"/>
      <c r="AD325" s="249"/>
      <c r="AE325" s="249"/>
      <c r="AF325" s="249"/>
      <c r="AG325" s="249"/>
      <c r="AH325" s="249"/>
      <c r="AI325" s="249"/>
      <c r="AJ325" s="249"/>
      <c r="AK325" s="249"/>
      <c r="AL325" s="249"/>
      <c r="AM325" s="249"/>
      <c r="AN325" s="249"/>
      <c r="AO325" s="249"/>
      <c r="AP325" s="249"/>
      <c r="AQ325" s="249"/>
      <c r="AR325" s="249"/>
      <c r="AS325" s="249"/>
      <c r="AT325" s="249"/>
      <c r="AU325" s="249"/>
      <c r="AV325" s="249"/>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49"/>
      <c r="CH325" s="249"/>
      <c r="CI325" s="249"/>
      <c r="CJ325" s="249"/>
      <c r="CK325" s="249"/>
      <c r="CL325" s="249"/>
      <c r="CM325" s="249"/>
      <c r="CN325" s="249"/>
      <c r="CO325" s="249"/>
      <c r="CP325" s="249"/>
      <c r="CQ325" s="249"/>
      <c r="CR325" s="249"/>
      <c r="CS325" s="249"/>
      <c r="CT325" s="249"/>
      <c r="CU325" s="249"/>
      <c r="CV325" s="249"/>
      <c r="CW325" s="249"/>
      <c r="CX325" s="249"/>
      <c r="CY325" s="249"/>
      <c r="CZ325" s="249"/>
      <c r="DA325" s="249"/>
      <c r="DB325" s="249"/>
      <c r="DC325" s="249"/>
      <c r="DD325" s="249"/>
      <c r="DE325" s="249"/>
      <c r="DF325" s="249"/>
      <c r="DG325" s="249"/>
      <c r="DH325" s="249"/>
      <c r="DI325" s="249"/>
      <c r="DJ325" s="249"/>
      <c r="DK325" s="249"/>
      <c r="DL325" s="249"/>
      <c r="DM325" s="249"/>
      <c r="DN325" s="249"/>
      <c r="DO325" s="249"/>
      <c r="DP325" s="249"/>
      <c r="DQ325" s="249"/>
      <c r="DR325" s="249"/>
      <c r="DS325" s="249"/>
      <c r="DT325" s="249"/>
      <c r="DU325" s="249"/>
      <c r="DV325" s="249"/>
      <c r="DW325" s="249"/>
      <c r="DX325" s="249"/>
      <c r="DY325" s="249"/>
      <c r="DZ325" s="249"/>
      <c r="EA325" s="249"/>
      <c r="EB325" s="249"/>
      <c r="EC325" s="249"/>
      <c r="ED325" s="249"/>
      <c r="EE325" s="249"/>
      <c r="EF325" s="249"/>
      <c r="EG325" s="249"/>
      <c r="EH325" s="249"/>
      <c r="EI325" s="249"/>
      <c r="EJ325" s="249"/>
      <c r="EK325" s="249"/>
      <c r="EL325" s="249"/>
      <c r="EM325" s="249"/>
      <c r="EN325" s="249"/>
      <c r="EO325" s="249"/>
      <c r="EP325" s="249"/>
      <c r="EQ325" s="249"/>
      <c r="ER325" s="249"/>
      <c r="ES325" s="249"/>
      <c r="ET325" s="249"/>
      <c r="EU325" s="249"/>
      <c r="EV325" s="249"/>
      <c r="EW325" s="249"/>
      <c r="EX325" s="249"/>
      <c r="EY325" s="249"/>
      <c r="EZ325" s="249"/>
      <c r="FA325" s="249"/>
      <c r="FB325" s="249"/>
      <c r="FC325" s="249"/>
      <c r="FD325" s="249"/>
      <c r="FE325" s="249"/>
      <c r="FF325" s="249"/>
      <c r="FG325" s="249"/>
      <c r="FH325" s="249"/>
      <c r="FI325" s="249"/>
      <c r="FJ325" s="249"/>
      <c r="FK325" s="249"/>
      <c r="FL325" s="249"/>
      <c r="FM325" s="249"/>
      <c r="FN325" s="249"/>
      <c r="FO325" s="249"/>
      <c r="FP325" s="249"/>
      <c r="FQ325" s="249"/>
      <c r="FR325" s="249"/>
      <c r="FS325" s="249"/>
      <c r="FT325" s="249"/>
      <c r="FU325" s="249"/>
      <c r="FV325" s="249"/>
      <c r="FW325" s="249"/>
      <c r="FX325" s="249"/>
      <c r="FY325" s="249"/>
      <c r="FZ325" s="249"/>
      <c r="GA325" s="249"/>
      <c r="GB325" s="249"/>
      <c r="GC325" s="249"/>
      <c r="GD325" s="249"/>
      <c r="GE325" s="249"/>
      <c r="GF325" s="249"/>
      <c r="GG325" s="249"/>
      <c r="GH325" s="249"/>
      <c r="GI325" s="249"/>
      <c r="GJ325" s="249"/>
      <c r="GK325" s="249"/>
      <c r="GL325" s="249"/>
      <c r="GM325" s="249"/>
      <c r="GN325" s="249"/>
      <c r="GO325" s="249"/>
      <c r="GP325" s="249"/>
      <c r="GQ325" s="249"/>
      <c r="GR325" s="249"/>
      <c r="GS325" s="249"/>
      <c r="GT325" s="249"/>
      <c r="GU325" s="249"/>
      <c r="GV325" s="249"/>
      <c r="GW325" s="249"/>
      <c r="GX325" s="249"/>
      <c r="GY325" s="249"/>
      <c r="GZ325" s="249"/>
      <c r="HA325" s="228"/>
      <c r="HB325" s="228"/>
    </row>
    <row r="326" spans="1:210" ht="4.2" customHeight="1">
      <c r="A326" s="1"/>
      <c r="B326" s="1"/>
      <c r="C326" s="1"/>
      <c r="D326" s="1"/>
      <c r="E326" s="263"/>
      <c r="F326" s="48"/>
      <c r="G326" s="231"/>
      <c r="H326" s="1"/>
      <c r="I326" s="1"/>
      <c r="J326" s="1"/>
      <c r="K326" s="1"/>
      <c r="L326" s="1"/>
      <c r="M326" s="5"/>
      <c r="N326" s="1"/>
      <c r="O326" s="1"/>
      <c r="P326" s="5"/>
      <c r="Q326" s="1"/>
      <c r="R326" s="1"/>
      <c r="S326" s="5"/>
      <c r="T326" s="7"/>
      <c r="U326" s="24"/>
      <c r="V326" s="1"/>
      <c r="W326" s="12"/>
      <c r="X326" s="10"/>
      <c r="Y326" s="46"/>
      <c r="Z326" s="93"/>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4"/>
      <c r="BB326" s="94"/>
      <c r="BC326" s="94"/>
      <c r="BD326" s="94"/>
      <c r="BE326" s="94"/>
      <c r="BF326" s="94"/>
      <c r="BG326" s="94"/>
      <c r="BH326" s="94"/>
      <c r="BI326" s="94"/>
      <c r="BJ326" s="94"/>
      <c r="BK326" s="94"/>
      <c r="BL326" s="94"/>
      <c r="BM326" s="94"/>
      <c r="BN326" s="94"/>
      <c r="BO326" s="94"/>
      <c r="BP326" s="94"/>
      <c r="BQ326" s="94"/>
      <c r="BR326" s="94"/>
      <c r="BS326" s="94"/>
      <c r="BT326" s="94"/>
      <c r="BU326" s="94"/>
      <c r="BV326" s="94"/>
      <c r="BW326" s="94"/>
      <c r="BX326" s="94"/>
      <c r="BY326" s="94"/>
      <c r="BZ326" s="94"/>
      <c r="CA326" s="94"/>
      <c r="CB326" s="94"/>
      <c r="CC326" s="94"/>
      <c r="CD326" s="94"/>
      <c r="CE326" s="94"/>
      <c r="CF326" s="94"/>
      <c r="CG326" s="94"/>
      <c r="CH326" s="94"/>
      <c r="CI326" s="94"/>
      <c r="CJ326" s="94"/>
      <c r="CK326" s="94"/>
      <c r="CL326" s="94"/>
      <c r="CM326" s="94"/>
      <c r="CN326" s="94"/>
      <c r="CO326" s="94"/>
      <c r="CP326" s="94"/>
      <c r="CQ326" s="94"/>
      <c r="CR326" s="94"/>
      <c r="CS326" s="94"/>
      <c r="CT326" s="94"/>
      <c r="CU326" s="94"/>
      <c r="CV326" s="94"/>
      <c r="CW326" s="94"/>
      <c r="CX326" s="94"/>
      <c r="CY326" s="94"/>
      <c r="CZ326" s="94"/>
      <c r="DA326" s="94"/>
      <c r="DB326" s="94"/>
      <c r="DC326" s="94"/>
      <c r="DD326" s="94"/>
      <c r="DE326" s="94"/>
      <c r="DF326" s="94"/>
      <c r="DG326" s="94"/>
      <c r="DH326" s="94"/>
      <c r="DI326" s="94"/>
      <c r="DJ326" s="94"/>
      <c r="DK326" s="94"/>
      <c r="DL326" s="94"/>
      <c r="DM326" s="94"/>
      <c r="DN326" s="94"/>
      <c r="DO326" s="94"/>
      <c r="DP326" s="94"/>
      <c r="DQ326" s="94"/>
      <c r="DR326" s="94"/>
      <c r="DS326" s="94"/>
      <c r="DT326" s="94"/>
      <c r="DU326" s="94"/>
      <c r="DV326" s="94"/>
      <c r="DW326" s="94"/>
      <c r="DX326" s="94"/>
      <c r="DY326" s="94"/>
      <c r="DZ326" s="94"/>
      <c r="EA326" s="94"/>
      <c r="EB326" s="94"/>
      <c r="EC326" s="94"/>
      <c r="ED326" s="94"/>
      <c r="EE326" s="94"/>
      <c r="EF326" s="94"/>
      <c r="EG326" s="94"/>
      <c r="EH326" s="94"/>
      <c r="EI326" s="94"/>
      <c r="EJ326" s="94"/>
      <c r="EK326" s="94"/>
      <c r="EL326" s="94"/>
      <c r="EM326" s="94"/>
      <c r="EN326" s="94"/>
      <c r="EO326" s="94"/>
      <c r="EP326" s="94"/>
      <c r="EQ326" s="94"/>
      <c r="ER326" s="94"/>
      <c r="ES326" s="94"/>
      <c r="ET326" s="94"/>
      <c r="EU326" s="94"/>
      <c r="EV326" s="94"/>
      <c r="EW326" s="94"/>
      <c r="EX326" s="94"/>
      <c r="EY326" s="94"/>
      <c r="EZ326" s="94"/>
      <c r="FA326" s="94"/>
      <c r="FB326" s="94"/>
      <c r="FC326" s="94"/>
      <c r="FD326" s="94"/>
      <c r="FE326" s="94"/>
      <c r="FF326" s="94"/>
      <c r="FG326" s="94"/>
      <c r="FH326" s="94"/>
      <c r="FI326" s="94"/>
      <c r="FJ326" s="94"/>
      <c r="FK326" s="94"/>
      <c r="FL326" s="94"/>
      <c r="FM326" s="94"/>
      <c r="FN326" s="94"/>
      <c r="FO326" s="94"/>
      <c r="FP326" s="94"/>
      <c r="FQ326" s="94"/>
      <c r="FR326" s="94"/>
      <c r="FS326" s="94"/>
      <c r="FT326" s="94"/>
      <c r="FU326" s="94"/>
      <c r="FV326" s="94"/>
      <c r="FW326" s="94"/>
      <c r="FX326" s="94"/>
      <c r="FY326" s="94"/>
      <c r="FZ326" s="94"/>
      <c r="GA326" s="94"/>
      <c r="GB326" s="94"/>
      <c r="GC326" s="94"/>
      <c r="GD326" s="94"/>
      <c r="GE326" s="94"/>
      <c r="GF326" s="94"/>
      <c r="GG326" s="94"/>
      <c r="GH326" s="94"/>
      <c r="GI326" s="94"/>
      <c r="GJ326" s="94"/>
      <c r="GK326" s="94"/>
      <c r="GL326" s="94"/>
      <c r="GM326" s="94"/>
      <c r="GN326" s="94"/>
      <c r="GO326" s="94"/>
      <c r="GP326" s="94"/>
      <c r="GQ326" s="94"/>
      <c r="GR326" s="94"/>
      <c r="GS326" s="94"/>
      <c r="GT326" s="94"/>
      <c r="GU326" s="94"/>
      <c r="GV326" s="94"/>
      <c r="GW326" s="94"/>
      <c r="GX326" s="94"/>
      <c r="GY326" s="94"/>
      <c r="GZ326" s="94"/>
      <c r="HA326" s="1"/>
      <c r="HB326" s="1"/>
    </row>
    <row r="327" spans="1:210" s="4" customFormat="1">
      <c r="A327" s="3"/>
      <c r="B327" s="259" t="s">
        <v>156</v>
      </c>
      <c r="C327" s="3"/>
      <c r="D327" s="3"/>
      <c r="E327" s="9" t="str">
        <f>IF(Главная!$N$19=справочники!$N$12,"",IF(OR(Главная!$N$19=справочники!$N$13,Главная!$N$19=справочники!$N$14),"",IF(T327=справочники!$P$10,"","ндс(-)")))</f>
        <v>ндс(-)</v>
      </c>
      <c r="F327" s="51"/>
      <c r="G327" s="232"/>
      <c r="H327" s="13" t="str">
        <f>B327&amp;N317</f>
        <v>Начисление - Прямой переменный расход</v>
      </c>
      <c r="I327" s="13"/>
      <c r="J327" s="3"/>
      <c r="K327" s="3"/>
      <c r="L327" s="3"/>
      <c r="M327" s="5"/>
      <c r="N327" s="36" t="str">
        <f>N309</f>
        <v>Продукт-1</v>
      </c>
      <c r="O327" s="36"/>
      <c r="P327" s="5"/>
      <c r="Q327" s="36" t="s">
        <v>26</v>
      </c>
      <c r="R327" s="36"/>
      <c r="S327" s="36"/>
      <c r="T327" s="62">
        <f>T323</f>
        <v>0</v>
      </c>
      <c r="U327" s="36"/>
      <c r="V327" s="36"/>
      <c r="W327" s="38">
        <f>SUM($Y327:$HA327)</f>
        <v>0</v>
      </c>
      <c r="X327" s="38"/>
      <c r="Y327" s="46"/>
      <c r="Z327" s="99"/>
      <c r="AA327" s="100">
        <f t="shared" ref="AA327:BF327" si="1303">IF(AA$8="",0,IF(AA$1=1,SUMIFS(323:323,$1:$1,"&gt;="&amp;1,$1:$1,"&lt;="&amp;INT($T325/30))+($T325/30-INT($T325/30))*SUMIFS(323:323,$1:$1,INT($T325/30)+1),0)+($T325/30-INT($T325/30))*SUMIFS(323:323,$1:$1,AA$1+INT($T325/30)+1)+(INT($T325/30)+1-$T325/30)*SUMIFS(323:323,$1:$1,AA$1+INT($T325/30)))</f>
        <v>0</v>
      </c>
      <c r="AB327" s="100">
        <f t="shared" si="1303"/>
        <v>0</v>
      </c>
      <c r="AC327" s="100">
        <f t="shared" si="1303"/>
        <v>0</v>
      </c>
      <c r="AD327" s="100">
        <f t="shared" si="1303"/>
        <v>0</v>
      </c>
      <c r="AE327" s="100">
        <f t="shared" si="1303"/>
        <v>0</v>
      </c>
      <c r="AF327" s="100">
        <f t="shared" si="1303"/>
        <v>0</v>
      </c>
      <c r="AG327" s="100">
        <f t="shared" si="1303"/>
        <v>0</v>
      </c>
      <c r="AH327" s="100">
        <f t="shared" si="1303"/>
        <v>0</v>
      </c>
      <c r="AI327" s="100">
        <f t="shared" si="1303"/>
        <v>0</v>
      </c>
      <c r="AJ327" s="100">
        <f t="shared" si="1303"/>
        <v>0</v>
      </c>
      <c r="AK327" s="100">
        <f t="shared" si="1303"/>
        <v>0</v>
      </c>
      <c r="AL327" s="100">
        <f t="shared" si="1303"/>
        <v>0</v>
      </c>
      <c r="AM327" s="100">
        <f t="shared" si="1303"/>
        <v>0</v>
      </c>
      <c r="AN327" s="100">
        <f t="shared" si="1303"/>
        <v>0</v>
      </c>
      <c r="AO327" s="100">
        <f t="shared" si="1303"/>
        <v>0</v>
      </c>
      <c r="AP327" s="100">
        <f t="shared" si="1303"/>
        <v>0</v>
      </c>
      <c r="AQ327" s="100">
        <f t="shared" si="1303"/>
        <v>0</v>
      </c>
      <c r="AR327" s="100">
        <f t="shared" si="1303"/>
        <v>0</v>
      </c>
      <c r="AS327" s="100">
        <f t="shared" si="1303"/>
        <v>0</v>
      </c>
      <c r="AT327" s="100">
        <f t="shared" si="1303"/>
        <v>0</v>
      </c>
      <c r="AU327" s="100">
        <f t="shared" si="1303"/>
        <v>0</v>
      </c>
      <c r="AV327" s="100">
        <f t="shared" si="1303"/>
        <v>0</v>
      </c>
      <c r="AW327" s="100">
        <f t="shared" si="1303"/>
        <v>0</v>
      </c>
      <c r="AX327" s="100">
        <f t="shared" si="1303"/>
        <v>0</v>
      </c>
      <c r="AY327" s="100">
        <f t="shared" si="1303"/>
        <v>0</v>
      </c>
      <c r="AZ327" s="100">
        <f t="shared" si="1303"/>
        <v>0</v>
      </c>
      <c r="BA327" s="100">
        <f t="shared" si="1303"/>
        <v>0</v>
      </c>
      <c r="BB327" s="100">
        <f t="shared" si="1303"/>
        <v>0</v>
      </c>
      <c r="BC327" s="100">
        <f t="shared" si="1303"/>
        <v>0</v>
      </c>
      <c r="BD327" s="100">
        <f t="shared" si="1303"/>
        <v>0</v>
      </c>
      <c r="BE327" s="100">
        <f t="shared" si="1303"/>
        <v>0</v>
      </c>
      <c r="BF327" s="100">
        <f t="shared" si="1303"/>
        <v>0</v>
      </c>
      <c r="BG327" s="100">
        <f t="shared" ref="BG327:CL327" si="1304">IF(BG$8="",0,IF(BG$1=1,SUMIFS(323:323,$1:$1,"&gt;="&amp;1,$1:$1,"&lt;="&amp;INT($T325/30))+($T325/30-INT($T325/30))*SUMIFS(323:323,$1:$1,INT($T325/30)+1),0)+($T325/30-INT($T325/30))*SUMIFS(323:323,$1:$1,BG$1+INT($T325/30)+1)+(INT($T325/30)+1-$T325/30)*SUMIFS(323:323,$1:$1,BG$1+INT($T325/30)))</f>
        <v>0</v>
      </c>
      <c r="BH327" s="100">
        <f t="shared" si="1304"/>
        <v>0</v>
      </c>
      <c r="BI327" s="100">
        <f t="shared" si="1304"/>
        <v>0</v>
      </c>
      <c r="BJ327" s="100">
        <f t="shared" si="1304"/>
        <v>0</v>
      </c>
      <c r="BK327" s="100">
        <f t="shared" si="1304"/>
        <v>0</v>
      </c>
      <c r="BL327" s="100">
        <f t="shared" si="1304"/>
        <v>0</v>
      </c>
      <c r="BM327" s="100">
        <f t="shared" si="1304"/>
        <v>0</v>
      </c>
      <c r="BN327" s="100">
        <f t="shared" si="1304"/>
        <v>0</v>
      </c>
      <c r="BO327" s="100">
        <f t="shared" si="1304"/>
        <v>0</v>
      </c>
      <c r="BP327" s="100">
        <f t="shared" si="1304"/>
        <v>0</v>
      </c>
      <c r="BQ327" s="100">
        <f t="shared" si="1304"/>
        <v>0</v>
      </c>
      <c r="BR327" s="100">
        <f t="shared" si="1304"/>
        <v>0</v>
      </c>
      <c r="BS327" s="100">
        <f t="shared" si="1304"/>
        <v>0</v>
      </c>
      <c r="BT327" s="100">
        <f t="shared" si="1304"/>
        <v>0</v>
      </c>
      <c r="BU327" s="100">
        <f t="shared" si="1304"/>
        <v>0</v>
      </c>
      <c r="BV327" s="100">
        <f t="shared" si="1304"/>
        <v>0</v>
      </c>
      <c r="BW327" s="100">
        <f t="shared" si="1304"/>
        <v>0</v>
      </c>
      <c r="BX327" s="100">
        <f t="shared" si="1304"/>
        <v>0</v>
      </c>
      <c r="BY327" s="100">
        <f t="shared" si="1304"/>
        <v>0</v>
      </c>
      <c r="BZ327" s="100">
        <f t="shared" si="1304"/>
        <v>0</v>
      </c>
      <c r="CA327" s="100">
        <f t="shared" si="1304"/>
        <v>0</v>
      </c>
      <c r="CB327" s="100">
        <f t="shared" si="1304"/>
        <v>0</v>
      </c>
      <c r="CC327" s="100">
        <f t="shared" si="1304"/>
        <v>0</v>
      </c>
      <c r="CD327" s="100">
        <f t="shared" si="1304"/>
        <v>0</v>
      </c>
      <c r="CE327" s="100">
        <f t="shared" si="1304"/>
        <v>0</v>
      </c>
      <c r="CF327" s="100">
        <f t="shared" si="1304"/>
        <v>0</v>
      </c>
      <c r="CG327" s="100">
        <f t="shared" si="1304"/>
        <v>0</v>
      </c>
      <c r="CH327" s="100">
        <f t="shared" si="1304"/>
        <v>0</v>
      </c>
      <c r="CI327" s="100">
        <f t="shared" si="1304"/>
        <v>0</v>
      </c>
      <c r="CJ327" s="100">
        <f t="shared" si="1304"/>
        <v>0</v>
      </c>
      <c r="CK327" s="100">
        <f t="shared" si="1304"/>
        <v>0</v>
      </c>
      <c r="CL327" s="100">
        <f t="shared" si="1304"/>
        <v>0</v>
      </c>
      <c r="CM327" s="100">
        <f t="shared" ref="CM327:DG327" si="1305">IF(CM$8="",0,IF(CM$1=1,SUMIFS(323:323,$1:$1,"&gt;="&amp;1,$1:$1,"&lt;="&amp;INT($T325/30))+($T325/30-INT($T325/30))*SUMIFS(323:323,$1:$1,INT($T325/30)+1),0)+($T325/30-INT($T325/30))*SUMIFS(323:323,$1:$1,CM$1+INT($T325/30)+1)+(INT($T325/30)+1-$T325/30)*SUMIFS(323:323,$1:$1,CM$1+INT($T325/30)))</f>
        <v>0</v>
      </c>
      <c r="CN327" s="100">
        <f t="shared" si="1305"/>
        <v>0</v>
      </c>
      <c r="CO327" s="100">
        <f t="shared" si="1305"/>
        <v>0</v>
      </c>
      <c r="CP327" s="100">
        <f t="shared" si="1305"/>
        <v>0</v>
      </c>
      <c r="CQ327" s="100">
        <f t="shared" si="1305"/>
        <v>0</v>
      </c>
      <c r="CR327" s="100">
        <f t="shared" si="1305"/>
        <v>0</v>
      </c>
      <c r="CS327" s="100">
        <f t="shared" si="1305"/>
        <v>0</v>
      </c>
      <c r="CT327" s="100">
        <f t="shared" si="1305"/>
        <v>0</v>
      </c>
      <c r="CU327" s="100">
        <f t="shared" si="1305"/>
        <v>0</v>
      </c>
      <c r="CV327" s="100">
        <f t="shared" si="1305"/>
        <v>0</v>
      </c>
      <c r="CW327" s="100">
        <f t="shared" si="1305"/>
        <v>0</v>
      </c>
      <c r="CX327" s="100">
        <f t="shared" si="1305"/>
        <v>0</v>
      </c>
      <c r="CY327" s="100">
        <f t="shared" si="1305"/>
        <v>0</v>
      </c>
      <c r="CZ327" s="100">
        <f t="shared" si="1305"/>
        <v>0</v>
      </c>
      <c r="DA327" s="100">
        <f t="shared" si="1305"/>
        <v>0</v>
      </c>
      <c r="DB327" s="100">
        <f t="shared" si="1305"/>
        <v>0</v>
      </c>
      <c r="DC327" s="100">
        <f t="shared" si="1305"/>
        <v>0</v>
      </c>
      <c r="DD327" s="100">
        <f t="shared" si="1305"/>
        <v>0</v>
      </c>
      <c r="DE327" s="100">
        <f t="shared" si="1305"/>
        <v>0</v>
      </c>
      <c r="DF327" s="100">
        <f t="shared" si="1305"/>
        <v>0</v>
      </c>
      <c r="DG327" s="100">
        <f t="shared" si="1305"/>
        <v>0</v>
      </c>
      <c r="DH327" s="100">
        <f t="shared" ref="DH327:FS327" si="1306">IF(DH$8="",0,IF(DH$1=1,SUMIFS(323:323,$1:$1,"&gt;="&amp;1,$1:$1,"&lt;="&amp;INT($T325/30))+($T325/30-INT($T325/30))*SUMIFS(323:323,$1:$1,INT($T325/30)+1),0)+($T325/30-INT($T325/30))*SUMIFS(323:323,$1:$1,DH$1+INT($T325/30)+1)+(INT($T325/30)+1-$T325/30)*SUMIFS(323:323,$1:$1,DH$1+INT($T325/30)))</f>
        <v>0</v>
      </c>
      <c r="DI327" s="100">
        <f t="shared" si="1306"/>
        <v>0</v>
      </c>
      <c r="DJ327" s="100">
        <f t="shared" si="1306"/>
        <v>0</v>
      </c>
      <c r="DK327" s="100">
        <f t="shared" si="1306"/>
        <v>0</v>
      </c>
      <c r="DL327" s="100">
        <f t="shared" si="1306"/>
        <v>0</v>
      </c>
      <c r="DM327" s="100">
        <f t="shared" si="1306"/>
        <v>0</v>
      </c>
      <c r="DN327" s="100">
        <f t="shared" si="1306"/>
        <v>0</v>
      </c>
      <c r="DO327" s="100">
        <f t="shared" si="1306"/>
        <v>0</v>
      </c>
      <c r="DP327" s="100">
        <f t="shared" si="1306"/>
        <v>0</v>
      </c>
      <c r="DQ327" s="100">
        <f t="shared" si="1306"/>
        <v>0</v>
      </c>
      <c r="DR327" s="100">
        <f t="shared" si="1306"/>
        <v>0</v>
      </c>
      <c r="DS327" s="100">
        <f t="shared" si="1306"/>
        <v>0</v>
      </c>
      <c r="DT327" s="100">
        <f t="shared" si="1306"/>
        <v>0</v>
      </c>
      <c r="DU327" s="100">
        <f t="shared" si="1306"/>
        <v>0</v>
      </c>
      <c r="DV327" s="100">
        <f t="shared" si="1306"/>
        <v>0</v>
      </c>
      <c r="DW327" s="100">
        <f t="shared" si="1306"/>
        <v>0</v>
      </c>
      <c r="DX327" s="100">
        <f t="shared" si="1306"/>
        <v>0</v>
      </c>
      <c r="DY327" s="100">
        <f t="shared" si="1306"/>
        <v>0</v>
      </c>
      <c r="DZ327" s="100">
        <f t="shared" si="1306"/>
        <v>0</v>
      </c>
      <c r="EA327" s="100">
        <f t="shared" si="1306"/>
        <v>0</v>
      </c>
      <c r="EB327" s="100">
        <f t="shared" si="1306"/>
        <v>0</v>
      </c>
      <c r="EC327" s="100">
        <f t="shared" si="1306"/>
        <v>0</v>
      </c>
      <c r="ED327" s="100">
        <f t="shared" si="1306"/>
        <v>0</v>
      </c>
      <c r="EE327" s="100">
        <f t="shared" si="1306"/>
        <v>0</v>
      </c>
      <c r="EF327" s="100">
        <f t="shared" si="1306"/>
        <v>0</v>
      </c>
      <c r="EG327" s="100">
        <f t="shared" si="1306"/>
        <v>0</v>
      </c>
      <c r="EH327" s="100">
        <f t="shared" si="1306"/>
        <v>0</v>
      </c>
      <c r="EI327" s="100">
        <f t="shared" si="1306"/>
        <v>0</v>
      </c>
      <c r="EJ327" s="100">
        <f t="shared" si="1306"/>
        <v>0</v>
      </c>
      <c r="EK327" s="100">
        <f t="shared" si="1306"/>
        <v>0</v>
      </c>
      <c r="EL327" s="100">
        <f t="shared" si="1306"/>
        <v>0</v>
      </c>
      <c r="EM327" s="100">
        <f t="shared" si="1306"/>
        <v>0</v>
      </c>
      <c r="EN327" s="100">
        <f t="shared" si="1306"/>
        <v>0</v>
      </c>
      <c r="EO327" s="100">
        <f t="shared" si="1306"/>
        <v>0</v>
      </c>
      <c r="EP327" s="100">
        <f t="shared" si="1306"/>
        <v>0</v>
      </c>
      <c r="EQ327" s="100">
        <f t="shared" si="1306"/>
        <v>0</v>
      </c>
      <c r="ER327" s="100">
        <f t="shared" si="1306"/>
        <v>0</v>
      </c>
      <c r="ES327" s="100">
        <f t="shared" si="1306"/>
        <v>0</v>
      </c>
      <c r="ET327" s="100">
        <f t="shared" si="1306"/>
        <v>0</v>
      </c>
      <c r="EU327" s="100">
        <f t="shared" si="1306"/>
        <v>0</v>
      </c>
      <c r="EV327" s="100">
        <f t="shared" si="1306"/>
        <v>0</v>
      </c>
      <c r="EW327" s="100">
        <f t="shared" si="1306"/>
        <v>0</v>
      </c>
      <c r="EX327" s="100">
        <f t="shared" si="1306"/>
        <v>0</v>
      </c>
      <c r="EY327" s="100">
        <f t="shared" si="1306"/>
        <v>0</v>
      </c>
      <c r="EZ327" s="100">
        <f t="shared" si="1306"/>
        <v>0</v>
      </c>
      <c r="FA327" s="100">
        <f t="shared" si="1306"/>
        <v>0</v>
      </c>
      <c r="FB327" s="100">
        <f t="shared" si="1306"/>
        <v>0</v>
      </c>
      <c r="FC327" s="100">
        <f t="shared" si="1306"/>
        <v>0</v>
      </c>
      <c r="FD327" s="100">
        <f t="shared" si="1306"/>
        <v>0</v>
      </c>
      <c r="FE327" s="100">
        <f t="shared" si="1306"/>
        <v>0</v>
      </c>
      <c r="FF327" s="100">
        <f t="shared" si="1306"/>
        <v>0</v>
      </c>
      <c r="FG327" s="100">
        <f t="shared" si="1306"/>
        <v>0</v>
      </c>
      <c r="FH327" s="100">
        <f t="shared" si="1306"/>
        <v>0</v>
      </c>
      <c r="FI327" s="100">
        <f t="shared" si="1306"/>
        <v>0</v>
      </c>
      <c r="FJ327" s="100">
        <f t="shared" si="1306"/>
        <v>0</v>
      </c>
      <c r="FK327" s="100">
        <f t="shared" si="1306"/>
        <v>0</v>
      </c>
      <c r="FL327" s="100">
        <f t="shared" si="1306"/>
        <v>0</v>
      </c>
      <c r="FM327" s="100">
        <f t="shared" si="1306"/>
        <v>0</v>
      </c>
      <c r="FN327" s="100">
        <f t="shared" si="1306"/>
        <v>0</v>
      </c>
      <c r="FO327" s="100">
        <f t="shared" si="1306"/>
        <v>0</v>
      </c>
      <c r="FP327" s="100">
        <f t="shared" si="1306"/>
        <v>0</v>
      </c>
      <c r="FQ327" s="100">
        <f t="shared" si="1306"/>
        <v>0</v>
      </c>
      <c r="FR327" s="100">
        <f t="shared" si="1306"/>
        <v>0</v>
      </c>
      <c r="FS327" s="100">
        <f t="shared" si="1306"/>
        <v>0</v>
      </c>
      <c r="FT327" s="100">
        <f t="shared" ref="FT327:GZ327" si="1307">IF(FT$8="",0,IF(FT$1=1,SUMIFS(323:323,$1:$1,"&gt;="&amp;1,$1:$1,"&lt;="&amp;INT($T325/30))+($T325/30-INT($T325/30))*SUMIFS(323:323,$1:$1,INT($T325/30)+1),0)+($T325/30-INT($T325/30))*SUMIFS(323:323,$1:$1,FT$1+INT($T325/30)+1)+(INT($T325/30)+1-$T325/30)*SUMIFS(323:323,$1:$1,FT$1+INT($T325/30)))</f>
        <v>0</v>
      </c>
      <c r="FU327" s="100">
        <f t="shared" si="1307"/>
        <v>0</v>
      </c>
      <c r="FV327" s="100">
        <f t="shared" si="1307"/>
        <v>0</v>
      </c>
      <c r="FW327" s="100">
        <f t="shared" si="1307"/>
        <v>0</v>
      </c>
      <c r="FX327" s="100">
        <f t="shared" si="1307"/>
        <v>0</v>
      </c>
      <c r="FY327" s="100">
        <f t="shared" si="1307"/>
        <v>0</v>
      </c>
      <c r="FZ327" s="100">
        <f t="shared" si="1307"/>
        <v>0</v>
      </c>
      <c r="GA327" s="100">
        <f t="shared" si="1307"/>
        <v>0</v>
      </c>
      <c r="GB327" s="100">
        <f t="shared" si="1307"/>
        <v>0</v>
      </c>
      <c r="GC327" s="100">
        <f t="shared" si="1307"/>
        <v>0</v>
      </c>
      <c r="GD327" s="100">
        <f t="shared" si="1307"/>
        <v>0</v>
      </c>
      <c r="GE327" s="100">
        <f t="shared" si="1307"/>
        <v>0</v>
      </c>
      <c r="GF327" s="100">
        <f t="shared" si="1307"/>
        <v>0</v>
      </c>
      <c r="GG327" s="100">
        <f t="shared" si="1307"/>
        <v>0</v>
      </c>
      <c r="GH327" s="100">
        <f t="shared" si="1307"/>
        <v>0</v>
      </c>
      <c r="GI327" s="100">
        <f t="shared" si="1307"/>
        <v>0</v>
      </c>
      <c r="GJ327" s="100">
        <f t="shared" si="1307"/>
        <v>0</v>
      </c>
      <c r="GK327" s="100">
        <f t="shared" si="1307"/>
        <v>0</v>
      </c>
      <c r="GL327" s="100">
        <f t="shared" si="1307"/>
        <v>0</v>
      </c>
      <c r="GM327" s="100">
        <f t="shared" si="1307"/>
        <v>0</v>
      </c>
      <c r="GN327" s="100">
        <f t="shared" si="1307"/>
        <v>0</v>
      </c>
      <c r="GO327" s="100">
        <f t="shared" si="1307"/>
        <v>0</v>
      </c>
      <c r="GP327" s="100">
        <f t="shared" si="1307"/>
        <v>0</v>
      </c>
      <c r="GQ327" s="100">
        <f t="shared" si="1307"/>
        <v>0</v>
      </c>
      <c r="GR327" s="100">
        <f t="shared" si="1307"/>
        <v>0</v>
      </c>
      <c r="GS327" s="100">
        <f t="shared" si="1307"/>
        <v>0</v>
      </c>
      <c r="GT327" s="100">
        <f t="shared" si="1307"/>
        <v>0</v>
      </c>
      <c r="GU327" s="100">
        <f t="shared" si="1307"/>
        <v>0</v>
      </c>
      <c r="GV327" s="100">
        <f t="shared" si="1307"/>
        <v>0</v>
      </c>
      <c r="GW327" s="100">
        <f t="shared" si="1307"/>
        <v>0</v>
      </c>
      <c r="GX327" s="100">
        <f t="shared" si="1307"/>
        <v>0</v>
      </c>
      <c r="GY327" s="100">
        <f t="shared" si="1307"/>
        <v>0</v>
      </c>
      <c r="GZ327" s="100">
        <f t="shared" si="1307"/>
        <v>0</v>
      </c>
      <c r="HA327" s="3"/>
      <c r="HB327" s="3"/>
    </row>
    <row r="328" spans="1:210" ht="4.2" customHeight="1">
      <c r="A328" s="1"/>
      <c r="B328" s="1"/>
      <c r="C328" s="1"/>
      <c r="D328" s="1"/>
      <c r="E328" s="263"/>
      <c r="F328" s="48"/>
      <c r="G328" s="231"/>
      <c r="H328" s="1"/>
      <c r="I328" s="1"/>
      <c r="J328" s="1"/>
      <c r="K328" s="1"/>
      <c r="L328" s="1"/>
      <c r="M328" s="5"/>
      <c r="N328" s="1"/>
      <c r="O328" s="1"/>
      <c r="P328" s="5"/>
      <c r="Q328" s="1"/>
      <c r="R328" s="1"/>
      <c r="S328" s="5"/>
      <c r="T328" s="7"/>
      <c r="U328" s="24"/>
      <c r="V328" s="1"/>
      <c r="W328" s="12"/>
      <c r="X328" s="10"/>
      <c r="Y328" s="46"/>
      <c r="Z328" s="93"/>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4"/>
      <c r="BB328" s="94"/>
      <c r="BC328" s="94"/>
      <c r="BD328" s="94"/>
      <c r="BE328" s="94"/>
      <c r="BF328" s="94"/>
      <c r="BG328" s="94"/>
      <c r="BH328" s="94"/>
      <c r="BI328" s="94"/>
      <c r="BJ328" s="94"/>
      <c r="BK328" s="94"/>
      <c r="BL328" s="94"/>
      <c r="BM328" s="94"/>
      <c r="BN328" s="94"/>
      <c r="BO328" s="94"/>
      <c r="BP328" s="94"/>
      <c r="BQ328" s="94"/>
      <c r="BR328" s="94"/>
      <c r="BS328" s="94"/>
      <c r="BT328" s="94"/>
      <c r="BU328" s="94"/>
      <c r="BV328" s="94"/>
      <c r="BW328" s="94"/>
      <c r="BX328" s="94"/>
      <c r="BY328" s="94"/>
      <c r="BZ328" s="94"/>
      <c r="CA328" s="94"/>
      <c r="CB328" s="94"/>
      <c r="CC328" s="94"/>
      <c r="CD328" s="94"/>
      <c r="CE328" s="94"/>
      <c r="CF328" s="94"/>
      <c r="CG328" s="94"/>
      <c r="CH328" s="94"/>
      <c r="CI328" s="94"/>
      <c r="CJ328" s="94"/>
      <c r="CK328" s="94"/>
      <c r="CL328" s="94"/>
      <c r="CM328" s="94"/>
      <c r="CN328" s="94"/>
      <c r="CO328" s="94"/>
      <c r="CP328" s="94"/>
      <c r="CQ328" s="94"/>
      <c r="CR328" s="94"/>
      <c r="CS328" s="94"/>
      <c r="CT328" s="94"/>
      <c r="CU328" s="94"/>
      <c r="CV328" s="94"/>
      <c r="CW328" s="94"/>
      <c r="CX328" s="94"/>
      <c r="CY328" s="94"/>
      <c r="CZ328" s="94"/>
      <c r="DA328" s="94"/>
      <c r="DB328" s="94"/>
      <c r="DC328" s="94"/>
      <c r="DD328" s="94"/>
      <c r="DE328" s="94"/>
      <c r="DF328" s="94"/>
      <c r="DG328" s="94"/>
      <c r="DH328" s="94"/>
      <c r="DI328" s="94"/>
      <c r="DJ328" s="94"/>
      <c r="DK328" s="94"/>
      <c r="DL328" s="94"/>
      <c r="DM328" s="94"/>
      <c r="DN328" s="94"/>
      <c r="DO328" s="94"/>
      <c r="DP328" s="94"/>
      <c r="DQ328" s="94"/>
      <c r="DR328" s="94"/>
      <c r="DS328" s="94"/>
      <c r="DT328" s="94"/>
      <c r="DU328" s="94"/>
      <c r="DV328" s="94"/>
      <c r="DW328" s="94"/>
      <c r="DX328" s="94"/>
      <c r="DY328" s="94"/>
      <c r="DZ328" s="94"/>
      <c r="EA328" s="94"/>
      <c r="EB328" s="94"/>
      <c r="EC328" s="94"/>
      <c r="ED328" s="94"/>
      <c r="EE328" s="94"/>
      <c r="EF328" s="94"/>
      <c r="EG328" s="94"/>
      <c r="EH328" s="94"/>
      <c r="EI328" s="94"/>
      <c r="EJ328" s="94"/>
      <c r="EK328" s="94"/>
      <c r="EL328" s="94"/>
      <c r="EM328" s="94"/>
      <c r="EN328" s="94"/>
      <c r="EO328" s="94"/>
      <c r="EP328" s="94"/>
      <c r="EQ328" s="94"/>
      <c r="ER328" s="94"/>
      <c r="ES328" s="94"/>
      <c r="ET328" s="94"/>
      <c r="EU328" s="94"/>
      <c r="EV328" s="94"/>
      <c r="EW328" s="94"/>
      <c r="EX328" s="94"/>
      <c r="EY328" s="94"/>
      <c r="EZ328" s="94"/>
      <c r="FA328" s="94"/>
      <c r="FB328" s="94"/>
      <c r="FC328" s="94"/>
      <c r="FD328" s="94"/>
      <c r="FE328" s="94"/>
      <c r="FF328" s="94"/>
      <c r="FG328" s="94"/>
      <c r="FH328" s="94"/>
      <c r="FI328" s="94"/>
      <c r="FJ328" s="94"/>
      <c r="FK328" s="94"/>
      <c r="FL328" s="94"/>
      <c r="FM328" s="94"/>
      <c r="FN328" s="94"/>
      <c r="FO328" s="94"/>
      <c r="FP328" s="94"/>
      <c r="FQ328" s="94"/>
      <c r="FR328" s="94"/>
      <c r="FS328" s="94"/>
      <c r="FT328" s="94"/>
      <c r="FU328" s="94"/>
      <c r="FV328" s="94"/>
      <c r="FW328" s="94"/>
      <c r="FX328" s="94"/>
      <c r="FY328" s="94"/>
      <c r="FZ328" s="94"/>
      <c r="GA328" s="94"/>
      <c r="GB328" s="94"/>
      <c r="GC328" s="94"/>
      <c r="GD328" s="94"/>
      <c r="GE328" s="94"/>
      <c r="GF328" s="94"/>
      <c r="GG328" s="94"/>
      <c r="GH328" s="94"/>
      <c r="GI328" s="94"/>
      <c r="GJ328" s="94"/>
      <c r="GK328" s="94"/>
      <c r="GL328" s="94"/>
      <c r="GM328" s="94"/>
      <c r="GN328" s="94"/>
      <c r="GO328" s="94"/>
      <c r="GP328" s="94"/>
      <c r="GQ328" s="94"/>
      <c r="GR328" s="94"/>
      <c r="GS328" s="94"/>
      <c r="GT328" s="94"/>
      <c r="GU328" s="94"/>
      <c r="GV328" s="94"/>
      <c r="GW328" s="94"/>
      <c r="GX328" s="94"/>
      <c r="GY328" s="94"/>
      <c r="GZ328" s="94"/>
      <c r="HA328" s="1"/>
      <c r="HB328" s="1"/>
    </row>
    <row r="329" spans="1:210" s="239" customFormat="1" ht="10.199999999999999">
      <c r="A329" s="228"/>
      <c r="B329" s="245" t="s">
        <v>163</v>
      </c>
      <c r="C329" s="230"/>
      <c r="D329" s="229"/>
      <c r="E329" s="270"/>
      <c r="F329" s="116"/>
      <c r="G329" s="231"/>
      <c r="H329" s="228"/>
      <c r="I329" s="228" t="str">
        <f>$I$228</f>
        <v>Оборачиваемость кредиторской задолженности</v>
      </c>
      <c r="J329" s="228"/>
      <c r="K329" s="228"/>
      <c r="L329" s="228"/>
      <c r="M329" s="231"/>
      <c r="N329" s="228"/>
      <c r="O329" s="228"/>
      <c r="P329" s="231"/>
      <c r="Q329" s="228" t="s">
        <v>41</v>
      </c>
      <c r="R329" s="228"/>
      <c r="S329" s="231" t="s">
        <v>6</v>
      </c>
      <c r="T329" s="309"/>
      <c r="U329" s="228"/>
      <c r="V329" s="228"/>
      <c r="W329" s="235"/>
      <c r="X329" s="236"/>
      <c r="Y329" s="247"/>
      <c r="Z329" s="248"/>
      <c r="AA329" s="249"/>
      <c r="AB329" s="249"/>
      <c r="AC329" s="249"/>
      <c r="AD329" s="249"/>
      <c r="AE329" s="249"/>
      <c r="AF329" s="249"/>
      <c r="AG329" s="249"/>
      <c r="AH329" s="249"/>
      <c r="AI329" s="249"/>
      <c r="AJ329" s="249"/>
      <c r="AK329" s="249"/>
      <c r="AL329" s="249"/>
      <c r="AM329" s="249"/>
      <c r="AN329" s="249"/>
      <c r="AO329" s="249"/>
      <c r="AP329" s="249"/>
      <c r="AQ329" s="249"/>
      <c r="AR329" s="249"/>
      <c r="AS329" s="249"/>
      <c r="AT329" s="249"/>
      <c r="AU329" s="249"/>
      <c r="AV329" s="249"/>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49"/>
      <c r="CH329" s="249"/>
      <c r="CI329" s="249"/>
      <c r="CJ329" s="249"/>
      <c r="CK329" s="249"/>
      <c r="CL329" s="249"/>
      <c r="CM329" s="249"/>
      <c r="CN329" s="249"/>
      <c r="CO329" s="249"/>
      <c r="CP329" s="249"/>
      <c r="CQ329" s="249"/>
      <c r="CR329" s="249"/>
      <c r="CS329" s="249"/>
      <c r="CT329" s="249"/>
      <c r="CU329" s="249"/>
      <c r="CV329" s="249"/>
      <c r="CW329" s="249"/>
      <c r="CX329" s="249"/>
      <c r="CY329" s="249"/>
      <c r="CZ329" s="249"/>
      <c r="DA329" s="249"/>
      <c r="DB329" s="249"/>
      <c r="DC329" s="249"/>
      <c r="DD329" s="249"/>
      <c r="DE329" s="249"/>
      <c r="DF329" s="249"/>
      <c r="DG329" s="249"/>
      <c r="DH329" s="249"/>
      <c r="DI329" s="249"/>
      <c r="DJ329" s="249"/>
      <c r="DK329" s="249"/>
      <c r="DL329" s="249"/>
      <c r="DM329" s="249"/>
      <c r="DN329" s="249"/>
      <c r="DO329" s="249"/>
      <c r="DP329" s="249"/>
      <c r="DQ329" s="249"/>
      <c r="DR329" s="249"/>
      <c r="DS329" s="249"/>
      <c r="DT329" s="249"/>
      <c r="DU329" s="249"/>
      <c r="DV329" s="249"/>
      <c r="DW329" s="249"/>
      <c r="DX329" s="249"/>
      <c r="DY329" s="249"/>
      <c r="DZ329" s="249"/>
      <c r="EA329" s="249"/>
      <c r="EB329" s="249"/>
      <c r="EC329" s="249"/>
      <c r="ED329" s="249"/>
      <c r="EE329" s="249"/>
      <c r="EF329" s="249"/>
      <c r="EG329" s="249"/>
      <c r="EH329" s="249"/>
      <c r="EI329" s="249"/>
      <c r="EJ329" s="249"/>
      <c r="EK329" s="249"/>
      <c r="EL329" s="249"/>
      <c r="EM329" s="249"/>
      <c r="EN329" s="249"/>
      <c r="EO329" s="249"/>
      <c r="EP329" s="249"/>
      <c r="EQ329" s="249"/>
      <c r="ER329" s="249"/>
      <c r="ES329" s="249"/>
      <c r="ET329" s="249"/>
      <c r="EU329" s="249"/>
      <c r="EV329" s="249"/>
      <c r="EW329" s="249"/>
      <c r="EX329" s="249"/>
      <c r="EY329" s="249"/>
      <c r="EZ329" s="249"/>
      <c r="FA329" s="249"/>
      <c r="FB329" s="249"/>
      <c r="FC329" s="249"/>
      <c r="FD329" s="249"/>
      <c r="FE329" s="249"/>
      <c r="FF329" s="249"/>
      <c r="FG329" s="249"/>
      <c r="FH329" s="249"/>
      <c r="FI329" s="249"/>
      <c r="FJ329" s="249"/>
      <c r="FK329" s="249"/>
      <c r="FL329" s="249"/>
      <c r="FM329" s="249"/>
      <c r="FN329" s="249"/>
      <c r="FO329" s="249"/>
      <c r="FP329" s="249"/>
      <c r="FQ329" s="249"/>
      <c r="FR329" s="249"/>
      <c r="FS329" s="249"/>
      <c r="FT329" s="249"/>
      <c r="FU329" s="249"/>
      <c r="FV329" s="249"/>
      <c r="FW329" s="249"/>
      <c r="FX329" s="249"/>
      <c r="FY329" s="249"/>
      <c r="FZ329" s="249"/>
      <c r="GA329" s="249"/>
      <c r="GB329" s="249"/>
      <c r="GC329" s="249"/>
      <c r="GD329" s="249"/>
      <c r="GE329" s="249"/>
      <c r="GF329" s="249"/>
      <c r="GG329" s="249"/>
      <c r="GH329" s="249"/>
      <c r="GI329" s="249"/>
      <c r="GJ329" s="249"/>
      <c r="GK329" s="249"/>
      <c r="GL329" s="249"/>
      <c r="GM329" s="249"/>
      <c r="GN329" s="249"/>
      <c r="GO329" s="249"/>
      <c r="GP329" s="249"/>
      <c r="GQ329" s="249"/>
      <c r="GR329" s="249"/>
      <c r="GS329" s="249"/>
      <c r="GT329" s="249"/>
      <c r="GU329" s="249"/>
      <c r="GV329" s="249"/>
      <c r="GW329" s="249"/>
      <c r="GX329" s="249"/>
      <c r="GY329" s="249"/>
      <c r="GZ329" s="249"/>
      <c r="HA329" s="228"/>
      <c r="HB329" s="228"/>
    </row>
    <row r="330" spans="1:210" ht="4.2" customHeight="1">
      <c r="A330" s="1"/>
      <c r="B330" s="1"/>
      <c r="C330" s="1"/>
      <c r="D330" s="1"/>
      <c r="E330" s="263"/>
      <c r="F330" s="48"/>
      <c r="G330" s="231"/>
      <c r="H330" s="1"/>
      <c r="I330" s="1"/>
      <c r="J330" s="1"/>
      <c r="K330" s="1"/>
      <c r="L330" s="1"/>
      <c r="M330" s="5"/>
      <c r="N330" s="1"/>
      <c r="O330" s="1"/>
      <c r="P330" s="5"/>
      <c r="Q330" s="1"/>
      <c r="R330" s="1"/>
      <c r="S330" s="5"/>
      <c r="T330" s="7"/>
      <c r="U330" s="24"/>
      <c r="V330" s="1"/>
      <c r="W330" s="12"/>
      <c r="X330" s="10"/>
      <c r="Y330" s="46"/>
      <c r="Z330" s="93"/>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94"/>
      <c r="CC330" s="94"/>
      <c r="CD330" s="94"/>
      <c r="CE330" s="94"/>
      <c r="CF330" s="94"/>
      <c r="CG330" s="94"/>
      <c r="CH330" s="94"/>
      <c r="CI330" s="94"/>
      <c r="CJ330" s="94"/>
      <c r="CK330" s="94"/>
      <c r="CL330" s="94"/>
      <c r="CM330" s="94"/>
      <c r="CN330" s="94"/>
      <c r="CO330" s="94"/>
      <c r="CP330" s="94"/>
      <c r="CQ330" s="94"/>
      <c r="CR330" s="94"/>
      <c r="CS330" s="94"/>
      <c r="CT330" s="94"/>
      <c r="CU330" s="94"/>
      <c r="CV330" s="94"/>
      <c r="CW330" s="94"/>
      <c r="CX330" s="94"/>
      <c r="CY330" s="94"/>
      <c r="CZ330" s="94"/>
      <c r="DA330" s="94"/>
      <c r="DB330" s="94"/>
      <c r="DC330" s="94"/>
      <c r="DD330" s="94"/>
      <c r="DE330" s="94"/>
      <c r="DF330" s="94"/>
      <c r="DG330" s="94"/>
      <c r="DH330" s="94"/>
      <c r="DI330" s="94"/>
      <c r="DJ330" s="94"/>
      <c r="DK330" s="94"/>
      <c r="DL330" s="94"/>
      <c r="DM330" s="94"/>
      <c r="DN330" s="94"/>
      <c r="DO330" s="94"/>
      <c r="DP330" s="94"/>
      <c r="DQ330" s="94"/>
      <c r="DR330" s="94"/>
      <c r="DS330" s="94"/>
      <c r="DT330" s="94"/>
      <c r="DU330" s="94"/>
      <c r="DV330" s="94"/>
      <c r="DW330" s="94"/>
      <c r="DX330" s="94"/>
      <c r="DY330" s="94"/>
      <c r="DZ330" s="94"/>
      <c r="EA330" s="94"/>
      <c r="EB330" s="94"/>
      <c r="EC330" s="94"/>
      <c r="ED330" s="94"/>
      <c r="EE330" s="94"/>
      <c r="EF330" s="94"/>
      <c r="EG330" s="94"/>
      <c r="EH330" s="94"/>
      <c r="EI330" s="94"/>
      <c r="EJ330" s="94"/>
      <c r="EK330" s="94"/>
      <c r="EL330" s="94"/>
      <c r="EM330" s="94"/>
      <c r="EN330" s="94"/>
      <c r="EO330" s="94"/>
      <c r="EP330" s="94"/>
      <c r="EQ330" s="94"/>
      <c r="ER330" s="94"/>
      <c r="ES330" s="94"/>
      <c r="ET330" s="94"/>
      <c r="EU330" s="94"/>
      <c r="EV330" s="94"/>
      <c r="EW330" s="94"/>
      <c r="EX330" s="94"/>
      <c r="EY330" s="94"/>
      <c r="EZ330" s="94"/>
      <c r="FA330" s="94"/>
      <c r="FB330" s="94"/>
      <c r="FC330" s="94"/>
      <c r="FD330" s="94"/>
      <c r="FE330" s="94"/>
      <c r="FF330" s="94"/>
      <c r="FG330" s="94"/>
      <c r="FH330" s="94"/>
      <c r="FI330" s="94"/>
      <c r="FJ330" s="94"/>
      <c r="FK330" s="94"/>
      <c r="FL330" s="94"/>
      <c r="FM330" s="94"/>
      <c r="FN330" s="94"/>
      <c r="FO330" s="94"/>
      <c r="FP330" s="94"/>
      <c r="FQ330" s="94"/>
      <c r="FR330" s="94"/>
      <c r="FS330" s="94"/>
      <c r="FT330" s="94"/>
      <c r="FU330" s="94"/>
      <c r="FV330" s="94"/>
      <c r="FW330" s="94"/>
      <c r="FX330" s="94"/>
      <c r="FY330" s="94"/>
      <c r="FZ330" s="94"/>
      <c r="GA330" s="94"/>
      <c r="GB330" s="94"/>
      <c r="GC330" s="94"/>
      <c r="GD330" s="94"/>
      <c r="GE330" s="94"/>
      <c r="GF330" s="94"/>
      <c r="GG330" s="94"/>
      <c r="GH330" s="94"/>
      <c r="GI330" s="94"/>
      <c r="GJ330" s="94"/>
      <c r="GK330" s="94"/>
      <c r="GL330" s="94"/>
      <c r="GM330" s="94"/>
      <c r="GN330" s="94"/>
      <c r="GO330" s="94"/>
      <c r="GP330" s="94"/>
      <c r="GQ330" s="94"/>
      <c r="GR330" s="94"/>
      <c r="GS330" s="94"/>
      <c r="GT330" s="94"/>
      <c r="GU330" s="94"/>
      <c r="GV330" s="94"/>
      <c r="GW330" s="94"/>
      <c r="GX330" s="94"/>
      <c r="GY330" s="94"/>
      <c r="GZ330" s="94"/>
      <c r="HA330" s="1"/>
      <c r="HB330" s="1"/>
    </row>
    <row r="331" spans="1:210" s="4" customFormat="1">
      <c r="A331" s="3"/>
      <c r="B331" s="259" t="s">
        <v>160</v>
      </c>
      <c r="C331" s="3"/>
      <c r="D331" s="3"/>
      <c r="E331" s="9" t="s">
        <v>27</v>
      </c>
      <c r="F331" s="51"/>
      <c r="G331" s="232"/>
      <c r="H331" s="13" t="str">
        <f>B331&amp;N317</f>
        <v>Оплата - Прямой переменный расход</v>
      </c>
      <c r="I331" s="13"/>
      <c r="J331" s="3"/>
      <c r="K331" s="3"/>
      <c r="L331" s="3"/>
      <c r="M331" s="5"/>
      <c r="N331" s="36" t="str">
        <f>N313</f>
        <v>Продукт-1</v>
      </c>
      <c r="O331" s="36"/>
      <c r="P331" s="5"/>
      <c r="Q331" s="36" t="s">
        <v>26</v>
      </c>
      <c r="R331" s="36"/>
      <c r="S331" s="36"/>
      <c r="T331" s="36"/>
      <c r="U331" s="36"/>
      <c r="V331" s="36"/>
      <c r="W331" s="38">
        <f>SUM($Y331:$HA331)</f>
        <v>0</v>
      </c>
      <c r="X331" s="38"/>
      <c r="Y331" s="46"/>
      <c r="Z331" s="99"/>
      <c r="AA331" s="100">
        <f t="shared" ref="AA331:BF331" si="1308">IF(AA$8="",0,IF(AA$1=1,SUMIFS(327:327,$1:$1,"&gt;="&amp;1,$1:$1,"&lt;="&amp;INT(-$T329/30))+(-$T329/30-INT(-$T329/30))*SUMIFS(327:327,$1:$1,INT(-$T329/30)+1),0)+(-$T329/30-INT(-$T329/30))*SUMIFS(327:327,$1:$1,AA$1+INT(-$T329/30)+1)+(INT(-$T329/30)+1+$T329/30)*SUMIFS(327:327,$1:$1,AA$1+INT(-$T329/30)))</f>
        <v>0</v>
      </c>
      <c r="AB331" s="100">
        <f t="shared" si="1308"/>
        <v>0</v>
      </c>
      <c r="AC331" s="100">
        <f t="shared" si="1308"/>
        <v>0</v>
      </c>
      <c r="AD331" s="100">
        <f t="shared" si="1308"/>
        <v>0</v>
      </c>
      <c r="AE331" s="100">
        <f t="shared" si="1308"/>
        <v>0</v>
      </c>
      <c r="AF331" s="100">
        <f t="shared" si="1308"/>
        <v>0</v>
      </c>
      <c r="AG331" s="100">
        <f t="shared" si="1308"/>
        <v>0</v>
      </c>
      <c r="AH331" s="100">
        <f t="shared" si="1308"/>
        <v>0</v>
      </c>
      <c r="AI331" s="100">
        <f t="shared" si="1308"/>
        <v>0</v>
      </c>
      <c r="AJ331" s="100">
        <f t="shared" si="1308"/>
        <v>0</v>
      </c>
      <c r="AK331" s="100">
        <f t="shared" si="1308"/>
        <v>0</v>
      </c>
      <c r="AL331" s="100">
        <f t="shared" si="1308"/>
        <v>0</v>
      </c>
      <c r="AM331" s="100">
        <f t="shared" si="1308"/>
        <v>0</v>
      </c>
      <c r="AN331" s="100">
        <f t="shared" si="1308"/>
        <v>0</v>
      </c>
      <c r="AO331" s="100">
        <f t="shared" si="1308"/>
        <v>0</v>
      </c>
      <c r="AP331" s="100">
        <f t="shared" si="1308"/>
        <v>0</v>
      </c>
      <c r="AQ331" s="100">
        <f t="shared" si="1308"/>
        <v>0</v>
      </c>
      <c r="AR331" s="100">
        <f t="shared" si="1308"/>
        <v>0</v>
      </c>
      <c r="AS331" s="100">
        <f t="shared" si="1308"/>
        <v>0</v>
      </c>
      <c r="AT331" s="100">
        <f t="shared" si="1308"/>
        <v>0</v>
      </c>
      <c r="AU331" s="100">
        <f t="shared" si="1308"/>
        <v>0</v>
      </c>
      <c r="AV331" s="100">
        <f t="shared" si="1308"/>
        <v>0</v>
      </c>
      <c r="AW331" s="100">
        <f t="shared" si="1308"/>
        <v>0</v>
      </c>
      <c r="AX331" s="100">
        <f t="shared" si="1308"/>
        <v>0</v>
      </c>
      <c r="AY331" s="100">
        <f t="shared" si="1308"/>
        <v>0</v>
      </c>
      <c r="AZ331" s="100">
        <f t="shared" si="1308"/>
        <v>0</v>
      </c>
      <c r="BA331" s="100">
        <f t="shared" si="1308"/>
        <v>0</v>
      </c>
      <c r="BB331" s="100">
        <f t="shared" si="1308"/>
        <v>0</v>
      </c>
      <c r="BC331" s="100">
        <f t="shared" si="1308"/>
        <v>0</v>
      </c>
      <c r="BD331" s="100">
        <f t="shared" si="1308"/>
        <v>0</v>
      </c>
      <c r="BE331" s="100">
        <f t="shared" si="1308"/>
        <v>0</v>
      </c>
      <c r="BF331" s="100">
        <f t="shared" si="1308"/>
        <v>0</v>
      </c>
      <c r="BG331" s="100">
        <f t="shared" ref="BG331:CL331" si="1309">IF(BG$8="",0,IF(BG$1=1,SUMIFS(327:327,$1:$1,"&gt;="&amp;1,$1:$1,"&lt;="&amp;INT(-$T329/30))+(-$T329/30-INT(-$T329/30))*SUMIFS(327:327,$1:$1,INT(-$T329/30)+1),0)+(-$T329/30-INT(-$T329/30))*SUMIFS(327:327,$1:$1,BG$1+INT(-$T329/30)+1)+(INT(-$T329/30)+1+$T329/30)*SUMIFS(327:327,$1:$1,BG$1+INT(-$T329/30)))</f>
        <v>0</v>
      </c>
      <c r="BH331" s="100">
        <f t="shared" si="1309"/>
        <v>0</v>
      </c>
      <c r="BI331" s="100">
        <f t="shared" si="1309"/>
        <v>0</v>
      </c>
      <c r="BJ331" s="100">
        <f t="shared" si="1309"/>
        <v>0</v>
      </c>
      <c r="BK331" s="100">
        <f t="shared" si="1309"/>
        <v>0</v>
      </c>
      <c r="BL331" s="100">
        <f t="shared" si="1309"/>
        <v>0</v>
      </c>
      <c r="BM331" s="100">
        <f t="shared" si="1309"/>
        <v>0</v>
      </c>
      <c r="BN331" s="100">
        <f t="shared" si="1309"/>
        <v>0</v>
      </c>
      <c r="BO331" s="100">
        <f t="shared" si="1309"/>
        <v>0</v>
      </c>
      <c r="BP331" s="100">
        <f t="shared" si="1309"/>
        <v>0</v>
      </c>
      <c r="BQ331" s="100">
        <f t="shared" si="1309"/>
        <v>0</v>
      </c>
      <c r="BR331" s="100">
        <f t="shared" si="1309"/>
        <v>0</v>
      </c>
      <c r="BS331" s="100">
        <f t="shared" si="1309"/>
        <v>0</v>
      </c>
      <c r="BT331" s="100">
        <f t="shared" si="1309"/>
        <v>0</v>
      </c>
      <c r="BU331" s="100">
        <f t="shared" si="1309"/>
        <v>0</v>
      </c>
      <c r="BV331" s="100">
        <f t="shared" si="1309"/>
        <v>0</v>
      </c>
      <c r="BW331" s="100">
        <f t="shared" si="1309"/>
        <v>0</v>
      </c>
      <c r="BX331" s="100">
        <f t="shared" si="1309"/>
        <v>0</v>
      </c>
      <c r="BY331" s="100">
        <f t="shared" si="1309"/>
        <v>0</v>
      </c>
      <c r="BZ331" s="100">
        <f t="shared" si="1309"/>
        <v>0</v>
      </c>
      <c r="CA331" s="100">
        <f t="shared" si="1309"/>
        <v>0</v>
      </c>
      <c r="CB331" s="100">
        <f t="shared" si="1309"/>
        <v>0</v>
      </c>
      <c r="CC331" s="100">
        <f t="shared" si="1309"/>
        <v>0</v>
      </c>
      <c r="CD331" s="100">
        <f t="shared" si="1309"/>
        <v>0</v>
      </c>
      <c r="CE331" s="100">
        <f t="shared" si="1309"/>
        <v>0</v>
      </c>
      <c r="CF331" s="100">
        <f t="shared" si="1309"/>
        <v>0</v>
      </c>
      <c r="CG331" s="100">
        <f t="shared" si="1309"/>
        <v>0</v>
      </c>
      <c r="CH331" s="100">
        <f t="shared" si="1309"/>
        <v>0</v>
      </c>
      <c r="CI331" s="100">
        <f t="shared" si="1309"/>
        <v>0</v>
      </c>
      <c r="CJ331" s="100">
        <f t="shared" si="1309"/>
        <v>0</v>
      </c>
      <c r="CK331" s="100">
        <f t="shared" si="1309"/>
        <v>0</v>
      </c>
      <c r="CL331" s="100">
        <f t="shared" si="1309"/>
        <v>0</v>
      </c>
      <c r="CM331" s="100">
        <f t="shared" ref="CM331:DG331" si="1310">IF(CM$8="",0,IF(CM$1=1,SUMIFS(327:327,$1:$1,"&gt;="&amp;1,$1:$1,"&lt;="&amp;INT(-$T329/30))+(-$T329/30-INT(-$T329/30))*SUMIFS(327:327,$1:$1,INT(-$T329/30)+1),0)+(-$T329/30-INT(-$T329/30))*SUMIFS(327:327,$1:$1,CM$1+INT(-$T329/30)+1)+(INT(-$T329/30)+1+$T329/30)*SUMIFS(327:327,$1:$1,CM$1+INT(-$T329/30)))</f>
        <v>0</v>
      </c>
      <c r="CN331" s="100">
        <f t="shared" si="1310"/>
        <v>0</v>
      </c>
      <c r="CO331" s="100">
        <f t="shared" si="1310"/>
        <v>0</v>
      </c>
      <c r="CP331" s="100">
        <f t="shared" si="1310"/>
        <v>0</v>
      </c>
      <c r="CQ331" s="100">
        <f t="shared" si="1310"/>
        <v>0</v>
      </c>
      <c r="CR331" s="100">
        <f t="shared" si="1310"/>
        <v>0</v>
      </c>
      <c r="CS331" s="100">
        <f t="shared" si="1310"/>
        <v>0</v>
      </c>
      <c r="CT331" s="100">
        <f t="shared" si="1310"/>
        <v>0</v>
      </c>
      <c r="CU331" s="100">
        <f t="shared" si="1310"/>
        <v>0</v>
      </c>
      <c r="CV331" s="100">
        <f t="shared" si="1310"/>
        <v>0</v>
      </c>
      <c r="CW331" s="100">
        <f t="shared" si="1310"/>
        <v>0</v>
      </c>
      <c r="CX331" s="100">
        <f t="shared" si="1310"/>
        <v>0</v>
      </c>
      <c r="CY331" s="100">
        <f t="shared" si="1310"/>
        <v>0</v>
      </c>
      <c r="CZ331" s="100">
        <f t="shared" si="1310"/>
        <v>0</v>
      </c>
      <c r="DA331" s="100">
        <f t="shared" si="1310"/>
        <v>0</v>
      </c>
      <c r="DB331" s="100">
        <f t="shared" si="1310"/>
        <v>0</v>
      </c>
      <c r="DC331" s="100">
        <f t="shared" si="1310"/>
        <v>0</v>
      </c>
      <c r="DD331" s="100">
        <f t="shared" si="1310"/>
        <v>0</v>
      </c>
      <c r="DE331" s="100">
        <f t="shared" si="1310"/>
        <v>0</v>
      </c>
      <c r="DF331" s="100">
        <f t="shared" si="1310"/>
        <v>0</v>
      </c>
      <c r="DG331" s="100">
        <f t="shared" si="1310"/>
        <v>0</v>
      </c>
      <c r="DH331" s="100">
        <f t="shared" ref="DH331:FS331" si="1311">IF(DH$8="",0,IF(DH$1=1,SUMIFS(327:327,$1:$1,"&gt;="&amp;1,$1:$1,"&lt;="&amp;INT(-$T329/30))+(-$T329/30-INT(-$T329/30))*SUMIFS(327:327,$1:$1,INT(-$T329/30)+1),0)+(-$T329/30-INT(-$T329/30))*SUMIFS(327:327,$1:$1,DH$1+INT(-$T329/30)+1)+(INT(-$T329/30)+1+$T329/30)*SUMIFS(327:327,$1:$1,DH$1+INT(-$T329/30)))</f>
        <v>0</v>
      </c>
      <c r="DI331" s="100">
        <f t="shared" si="1311"/>
        <v>0</v>
      </c>
      <c r="DJ331" s="100">
        <f t="shared" si="1311"/>
        <v>0</v>
      </c>
      <c r="DK331" s="100">
        <f t="shared" si="1311"/>
        <v>0</v>
      </c>
      <c r="DL331" s="100">
        <f t="shared" si="1311"/>
        <v>0</v>
      </c>
      <c r="DM331" s="100">
        <f t="shared" si="1311"/>
        <v>0</v>
      </c>
      <c r="DN331" s="100">
        <f t="shared" si="1311"/>
        <v>0</v>
      </c>
      <c r="DO331" s="100">
        <f t="shared" si="1311"/>
        <v>0</v>
      </c>
      <c r="DP331" s="100">
        <f t="shared" si="1311"/>
        <v>0</v>
      </c>
      <c r="DQ331" s="100">
        <f t="shared" si="1311"/>
        <v>0</v>
      </c>
      <c r="DR331" s="100">
        <f t="shared" si="1311"/>
        <v>0</v>
      </c>
      <c r="DS331" s="100">
        <f t="shared" si="1311"/>
        <v>0</v>
      </c>
      <c r="DT331" s="100">
        <f t="shared" si="1311"/>
        <v>0</v>
      </c>
      <c r="DU331" s="100">
        <f t="shared" si="1311"/>
        <v>0</v>
      </c>
      <c r="DV331" s="100">
        <f t="shared" si="1311"/>
        <v>0</v>
      </c>
      <c r="DW331" s="100">
        <f t="shared" si="1311"/>
        <v>0</v>
      </c>
      <c r="DX331" s="100">
        <f t="shared" si="1311"/>
        <v>0</v>
      </c>
      <c r="DY331" s="100">
        <f t="shared" si="1311"/>
        <v>0</v>
      </c>
      <c r="DZ331" s="100">
        <f t="shared" si="1311"/>
        <v>0</v>
      </c>
      <c r="EA331" s="100">
        <f t="shared" si="1311"/>
        <v>0</v>
      </c>
      <c r="EB331" s="100">
        <f t="shared" si="1311"/>
        <v>0</v>
      </c>
      <c r="EC331" s="100">
        <f t="shared" si="1311"/>
        <v>0</v>
      </c>
      <c r="ED331" s="100">
        <f t="shared" si="1311"/>
        <v>0</v>
      </c>
      <c r="EE331" s="100">
        <f t="shared" si="1311"/>
        <v>0</v>
      </c>
      <c r="EF331" s="100">
        <f t="shared" si="1311"/>
        <v>0</v>
      </c>
      <c r="EG331" s="100">
        <f t="shared" si="1311"/>
        <v>0</v>
      </c>
      <c r="EH331" s="100">
        <f t="shared" si="1311"/>
        <v>0</v>
      </c>
      <c r="EI331" s="100">
        <f t="shared" si="1311"/>
        <v>0</v>
      </c>
      <c r="EJ331" s="100">
        <f t="shared" si="1311"/>
        <v>0</v>
      </c>
      <c r="EK331" s="100">
        <f t="shared" si="1311"/>
        <v>0</v>
      </c>
      <c r="EL331" s="100">
        <f t="shared" si="1311"/>
        <v>0</v>
      </c>
      <c r="EM331" s="100">
        <f t="shared" si="1311"/>
        <v>0</v>
      </c>
      <c r="EN331" s="100">
        <f t="shared" si="1311"/>
        <v>0</v>
      </c>
      <c r="EO331" s="100">
        <f t="shared" si="1311"/>
        <v>0</v>
      </c>
      <c r="EP331" s="100">
        <f t="shared" si="1311"/>
        <v>0</v>
      </c>
      <c r="EQ331" s="100">
        <f t="shared" si="1311"/>
        <v>0</v>
      </c>
      <c r="ER331" s="100">
        <f t="shared" si="1311"/>
        <v>0</v>
      </c>
      <c r="ES331" s="100">
        <f t="shared" si="1311"/>
        <v>0</v>
      </c>
      <c r="ET331" s="100">
        <f t="shared" si="1311"/>
        <v>0</v>
      </c>
      <c r="EU331" s="100">
        <f t="shared" si="1311"/>
        <v>0</v>
      </c>
      <c r="EV331" s="100">
        <f t="shared" si="1311"/>
        <v>0</v>
      </c>
      <c r="EW331" s="100">
        <f t="shared" si="1311"/>
        <v>0</v>
      </c>
      <c r="EX331" s="100">
        <f t="shared" si="1311"/>
        <v>0</v>
      </c>
      <c r="EY331" s="100">
        <f t="shared" si="1311"/>
        <v>0</v>
      </c>
      <c r="EZ331" s="100">
        <f t="shared" si="1311"/>
        <v>0</v>
      </c>
      <c r="FA331" s="100">
        <f t="shared" si="1311"/>
        <v>0</v>
      </c>
      <c r="FB331" s="100">
        <f t="shared" si="1311"/>
        <v>0</v>
      </c>
      <c r="FC331" s="100">
        <f t="shared" si="1311"/>
        <v>0</v>
      </c>
      <c r="FD331" s="100">
        <f t="shared" si="1311"/>
        <v>0</v>
      </c>
      <c r="FE331" s="100">
        <f t="shared" si="1311"/>
        <v>0</v>
      </c>
      <c r="FF331" s="100">
        <f t="shared" si="1311"/>
        <v>0</v>
      </c>
      <c r="FG331" s="100">
        <f t="shared" si="1311"/>
        <v>0</v>
      </c>
      <c r="FH331" s="100">
        <f t="shared" si="1311"/>
        <v>0</v>
      </c>
      <c r="FI331" s="100">
        <f t="shared" si="1311"/>
        <v>0</v>
      </c>
      <c r="FJ331" s="100">
        <f t="shared" si="1311"/>
        <v>0</v>
      </c>
      <c r="FK331" s="100">
        <f t="shared" si="1311"/>
        <v>0</v>
      </c>
      <c r="FL331" s="100">
        <f t="shared" si="1311"/>
        <v>0</v>
      </c>
      <c r="FM331" s="100">
        <f t="shared" si="1311"/>
        <v>0</v>
      </c>
      <c r="FN331" s="100">
        <f t="shared" si="1311"/>
        <v>0</v>
      </c>
      <c r="FO331" s="100">
        <f t="shared" si="1311"/>
        <v>0</v>
      </c>
      <c r="FP331" s="100">
        <f t="shared" si="1311"/>
        <v>0</v>
      </c>
      <c r="FQ331" s="100">
        <f t="shared" si="1311"/>
        <v>0</v>
      </c>
      <c r="FR331" s="100">
        <f t="shared" si="1311"/>
        <v>0</v>
      </c>
      <c r="FS331" s="100">
        <f t="shared" si="1311"/>
        <v>0</v>
      </c>
      <c r="FT331" s="100">
        <f t="shared" ref="FT331:GZ331" si="1312">IF(FT$8="",0,IF(FT$1=1,SUMIFS(327:327,$1:$1,"&gt;="&amp;1,$1:$1,"&lt;="&amp;INT(-$T329/30))+(-$T329/30-INT(-$T329/30))*SUMIFS(327:327,$1:$1,INT(-$T329/30)+1),0)+(-$T329/30-INT(-$T329/30))*SUMIFS(327:327,$1:$1,FT$1+INT(-$T329/30)+1)+(INT(-$T329/30)+1+$T329/30)*SUMIFS(327:327,$1:$1,FT$1+INT(-$T329/30)))</f>
        <v>0</v>
      </c>
      <c r="FU331" s="100">
        <f t="shared" si="1312"/>
        <v>0</v>
      </c>
      <c r="FV331" s="100">
        <f t="shared" si="1312"/>
        <v>0</v>
      </c>
      <c r="FW331" s="100">
        <f t="shared" si="1312"/>
        <v>0</v>
      </c>
      <c r="FX331" s="100">
        <f t="shared" si="1312"/>
        <v>0</v>
      </c>
      <c r="FY331" s="100">
        <f t="shared" si="1312"/>
        <v>0</v>
      </c>
      <c r="FZ331" s="100">
        <f t="shared" si="1312"/>
        <v>0</v>
      </c>
      <c r="GA331" s="100">
        <f t="shared" si="1312"/>
        <v>0</v>
      </c>
      <c r="GB331" s="100">
        <f t="shared" si="1312"/>
        <v>0</v>
      </c>
      <c r="GC331" s="100">
        <f t="shared" si="1312"/>
        <v>0</v>
      </c>
      <c r="GD331" s="100">
        <f t="shared" si="1312"/>
        <v>0</v>
      </c>
      <c r="GE331" s="100">
        <f t="shared" si="1312"/>
        <v>0</v>
      </c>
      <c r="GF331" s="100">
        <f t="shared" si="1312"/>
        <v>0</v>
      </c>
      <c r="GG331" s="100">
        <f t="shared" si="1312"/>
        <v>0</v>
      </c>
      <c r="GH331" s="100">
        <f t="shared" si="1312"/>
        <v>0</v>
      </c>
      <c r="GI331" s="100">
        <f t="shared" si="1312"/>
        <v>0</v>
      </c>
      <c r="GJ331" s="100">
        <f t="shared" si="1312"/>
        <v>0</v>
      </c>
      <c r="GK331" s="100">
        <f t="shared" si="1312"/>
        <v>0</v>
      </c>
      <c r="GL331" s="100">
        <f t="shared" si="1312"/>
        <v>0</v>
      </c>
      <c r="GM331" s="100">
        <f t="shared" si="1312"/>
        <v>0</v>
      </c>
      <c r="GN331" s="100">
        <f t="shared" si="1312"/>
        <v>0</v>
      </c>
      <c r="GO331" s="100">
        <f t="shared" si="1312"/>
        <v>0</v>
      </c>
      <c r="GP331" s="100">
        <f t="shared" si="1312"/>
        <v>0</v>
      </c>
      <c r="GQ331" s="100">
        <f t="shared" si="1312"/>
        <v>0</v>
      </c>
      <c r="GR331" s="100">
        <f t="shared" si="1312"/>
        <v>0</v>
      </c>
      <c r="GS331" s="100">
        <f t="shared" si="1312"/>
        <v>0</v>
      </c>
      <c r="GT331" s="100">
        <f t="shared" si="1312"/>
        <v>0</v>
      </c>
      <c r="GU331" s="100">
        <f t="shared" si="1312"/>
        <v>0</v>
      </c>
      <c r="GV331" s="100">
        <f t="shared" si="1312"/>
        <v>0</v>
      </c>
      <c r="GW331" s="100">
        <f t="shared" si="1312"/>
        <v>0</v>
      </c>
      <c r="GX331" s="100">
        <f t="shared" si="1312"/>
        <v>0</v>
      </c>
      <c r="GY331" s="100">
        <f t="shared" si="1312"/>
        <v>0</v>
      </c>
      <c r="GZ331" s="100">
        <f t="shared" si="1312"/>
        <v>0</v>
      </c>
      <c r="HA331" s="3"/>
      <c r="HB331" s="3"/>
    </row>
    <row r="332" spans="1:210" ht="4.2" customHeight="1">
      <c r="A332" s="1"/>
      <c r="B332" s="1"/>
      <c r="C332" s="1"/>
      <c r="D332" s="1"/>
      <c r="E332" s="263"/>
      <c r="F332" s="48"/>
      <c r="G332" s="231"/>
      <c r="H332" s="1"/>
      <c r="I332" s="1"/>
      <c r="J332" s="1"/>
      <c r="K332" s="1"/>
      <c r="L332" s="1"/>
      <c r="M332" s="5"/>
      <c r="N332" s="1"/>
      <c r="O332" s="1"/>
      <c r="P332" s="5"/>
      <c r="Q332" s="1"/>
      <c r="R332" s="1"/>
      <c r="S332" s="5"/>
      <c r="T332" s="7"/>
      <c r="U332" s="24"/>
      <c r="V332" s="1"/>
      <c r="W332" s="12"/>
      <c r="X332" s="10"/>
      <c r="Y332" s="46"/>
      <c r="Z332" s="93"/>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94"/>
      <c r="CD332" s="94"/>
      <c r="CE332" s="94"/>
      <c r="CF332" s="94"/>
      <c r="CG332" s="94"/>
      <c r="CH332" s="94"/>
      <c r="CI332" s="94"/>
      <c r="CJ332" s="94"/>
      <c r="CK332" s="94"/>
      <c r="CL332" s="94"/>
      <c r="CM332" s="94"/>
      <c r="CN332" s="94"/>
      <c r="CO332" s="94"/>
      <c r="CP332" s="94"/>
      <c r="CQ332" s="94"/>
      <c r="CR332" s="94"/>
      <c r="CS332" s="94"/>
      <c r="CT332" s="94"/>
      <c r="CU332" s="94"/>
      <c r="CV332" s="94"/>
      <c r="CW332" s="94"/>
      <c r="CX332" s="94"/>
      <c r="CY332" s="94"/>
      <c r="CZ332" s="94"/>
      <c r="DA332" s="94"/>
      <c r="DB332" s="94"/>
      <c r="DC332" s="94"/>
      <c r="DD332" s="94"/>
      <c r="DE332" s="94"/>
      <c r="DF332" s="94"/>
      <c r="DG332" s="94"/>
      <c r="DH332" s="94"/>
      <c r="DI332" s="94"/>
      <c r="DJ332" s="94"/>
      <c r="DK332" s="94"/>
      <c r="DL332" s="94"/>
      <c r="DM332" s="94"/>
      <c r="DN332" s="94"/>
      <c r="DO332" s="94"/>
      <c r="DP332" s="94"/>
      <c r="DQ332" s="94"/>
      <c r="DR332" s="94"/>
      <c r="DS332" s="94"/>
      <c r="DT332" s="94"/>
      <c r="DU332" s="94"/>
      <c r="DV332" s="94"/>
      <c r="DW332" s="94"/>
      <c r="DX332" s="94"/>
      <c r="DY332" s="94"/>
      <c r="DZ332" s="94"/>
      <c r="EA332" s="94"/>
      <c r="EB332" s="94"/>
      <c r="EC332" s="94"/>
      <c r="ED332" s="94"/>
      <c r="EE332" s="94"/>
      <c r="EF332" s="94"/>
      <c r="EG332" s="94"/>
      <c r="EH332" s="94"/>
      <c r="EI332" s="94"/>
      <c r="EJ332" s="94"/>
      <c r="EK332" s="94"/>
      <c r="EL332" s="94"/>
      <c r="EM332" s="94"/>
      <c r="EN332" s="94"/>
      <c r="EO332" s="94"/>
      <c r="EP332" s="94"/>
      <c r="EQ332" s="94"/>
      <c r="ER332" s="94"/>
      <c r="ES332" s="94"/>
      <c r="ET332" s="94"/>
      <c r="EU332" s="94"/>
      <c r="EV332" s="94"/>
      <c r="EW332" s="94"/>
      <c r="EX332" s="94"/>
      <c r="EY332" s="94"/>
      <c r="EZ332" s="94"/>
      <c r="FA332" s="94"/>
      <c r="FB332" s="94"/>
      <c r="FC332" s="94"/>
      <c r="FD332" s="94"/>
      <c r="FE332" s="94"/>
      <c r="FF332" s="94"/>
      <c r="FG332" s="94"/>
      <c r="FH332" s="94"/>
      <c r="FI332" s="94"/>
      <c r="FJ332" s="94"/>
      <c r="FK332" s="94"/>
      <c r="FL332" s="94"/>
      <c r="FM332" s="94"/>
      <c r="FN332" s="94"/>
      <c r="FO332" s="94"/>
      <c r="FP332" s="94"/>
      <c r="FQ332" s="94"/>
      <c r="FR332" s="94"/>
      <c r="FS332" s="94"/>
      <c r="FT332" s="94"/>
      <c r="FU332" s="94"/>
      <c r="FV332" s="94"/>
      <c r="FW332" s="94"/>
      <c r="FX332" s="94"/>
      <c r="FY332" s="94"/>
      <c r="FZ332" s="94"/>
      <c r="GA332" s="94"/>
      <c r="GB332" s="94"/>
      <c r="GC332" s="94"/>
      <c r="GD332" s="94"/>
      <c r="GE332" s="94"/>
      <c r="GF332" s="94"/>
      <c r="GG332" s="94"/>
      <c r="GH332" s="94"/>
      <c r="GI332" s="94"/>
      <c r="GJ332" s="94"/>
      <c r="GK332" s="94"/>
      <c r="GL332" s="94"/>
      <c r="GM332" s="94"/>
      <c r="GN332" s="94"/>
      <c r="GO332" s="94"/>
      <c r="GP332" s="94"/>
      <c r="GQ332" s="94"/>
      <c r="GR332" s="94"/>
      <c r="GS332" s="94"/>
      <c r="GT332" s="94"/>
      <c r="GU332" s="94"/>
      <c r="GV332" s="94"/>
      <c r="GW332" s="94"/>
      <c r="GX332" s="94"/>
      <c r="GY332" s="94"/>
      <c r="GZ332" s="94"/>
      <c r="HA332" s="1"/>
      <c r="HB332" s="1"/>
    </row>
    <row r="333" spans="1:210" ht="4.2" customHeight="1">
      <c r="A333" s="1"/>
      <c r="B333" s="1"/>
      <c r="C333" s="1"/>
      <c r="D333" s="1"/>
      <c r="E333" s="40"/>
      <c r="F333" s="40"/>
      <c r="G333" s="40"/>
      <c r="H333" s="40"/>
      <c r="I333" s="40"/>
      <c r="J333" s="40"/>
      <c r="K333" s="40"/>
      <c r="L333" s="40"/>
      <c r="M333" s="42"/>
      <c r="N333" s="40"/>
      <c r="O333" s="40"/>
      <c r="P333" s="42"/>
      <c r="Q333" s="40"/>
      <c r="R333" s="1"/>
      <c r="S333" s="5"/>
      <c r="T333" s="7"/>
      <c r="U333" s="24"/>
      <c r="V333" s="1"/>
      <c r="W333" s="44"/>
      <c r="X333" s="10"/>
      <c r="Y333" s="46"/>
      <c r="Z333" s="9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
      <c r="HB333" s="1"/>
    </row>
    <row r="334" spans="1:210" ht="7.2" customHeight="1">
      <c r="A334" s="1"/>
      <c r="B334" s="1"/>
      <c r="C334" s="1"/>
      <c r="D334" s="1"/>
      <c r="E334" s="263"/>
      <c r="F334" s="48"/>
      <c r="G334" s="231"/>
      <c r="H334" s="1"/>
      <c r="I334" s="1"/>
      <c r="J334" s="1"/>
      <c r="K334" s="1"/>
      <c r="L334" s="1"/>
      <c r="M334" s="5"/>
      <c r="N334" s="1"/>
      <c r="O334" s="1"/>
      <c r="P334" s="5"/>
      <c r="Q334" s="1"/>
      <c r="R334" s="1"/>
      <c r="S334" s="5"/>
      <c r="T334" s="7"/>
      <c r="U334" s="24"/>
      <c r="V334" s="1"/>
      <c r="W334" s="12"/>
      <c r="X334" s="10"/>
      <c r="Y334" s="46"/>
      <c r="Z334" s="93"/>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4"/>
      <c r="BB334" s="94"/>
      <c r="BC334" s="94"/>
      <c r="BD334" s="94"/>
      <c r="BE334" s="94"/>
      <c r="BF334" s="94"/>
      <c r="BG334" s="94"/>
      <c r="BH334" s="94"/>
      <c r="BI334" s="94"/>
      <c r="BJ334" s="94"/>
      <c r="BK334" s="94"/>
      <c r="BL334" s="94"/>
      <c r="BM334" s="94"/>
      <c r="BN334" s="94"/>
      <c r="BO334" s="94"/>
      <c r="BP334" s="94"/>
      <c r="BQ334" s="94"/>
      <c r="BR334" s="94"/>
      <c r="BS334" s="94"/>
      <c r="BT334" s="94"/>
      <c r="BU334" s="94"/>
      <c r="BV334" s="94"/>
      <c r="BW334" s="94"/>
      <c r="BX334" s="94"/>
      <c r="BY334" s="94"/>
      <c r="BZ334" s="94"/>
      <c r="CA334" s="94"/>
      <c r="CB334" s="94"/>
      <c r="CC334" s="94"/>
      <c r="CD334" s="94"/>
      <c r="CE334" s="94"/>
      <c r="CF334" s="94"/>
      <c r="CG334" s="94"/>
      <c r="CH334" s="94"/>
      <c r="CI334" s="94"/>
      <c r="CJ334" s="94"/>
      <c r="CK334" s="94"/>
      <c r="CL334" s="94"/>
      <c r="CM334" s="94"/>
      <c r="CN334" s="94"/>
      <c r="CO334" s="94"/>
      <c r="CP334" s="94"/>
      <c r="CQ334" s="94"/>
      <c r="CR334" s="94"/>
      <c r="CS334" s="94"/>
      <c r="CT334" s="94"/>
      <c r="CU334" s="94"/>
      <c r="CV334" s="94"/>
      <c r="CW334" s="94"/>
      <c r="CX334" s="94"/>
      <c r="CY334" s="94"/>
      <c r="CZ334" s="94"/>
      <c r="DA334" s="94"/>
      <c r="DB334" s="94"/>
      <c r="DC334" s="94"/>
      <c r="DD334" s="94"/>
      <c r="DE334" s="94"/>
      <c r="DF334" s="94"/>
      <c r="DG334" s="94"/>
      <c r="DH334" s="94"/>
      <c r="DI334" s="94"/>
      <c r="DJ334" s="94"/>
      <c r="DK334" s="94"/>
      <c r="DL334" s="94"/>
      <c r="DM334" s="94"/>
      <c r="DN334" s="94"/>
      <c r="DO334" s="94"/>
      <c r="DP334" s="94"/>
      <c r="DQ334" s="94"/>
      <c r="DR334" s="94"/>
      <c r="DS334" s="94"/>
      <c r="DT334" s="94"/>
      <c r="DU334" s="94"/>
      <c r="DV334" s="94"/>
      <c r="DW334" s="94"/>
      <c r="DX334" s="94"/>
      <c r="DY334" s="94"/>
      <c r="DZ334" s="94"/>
      <c r="EA334" s="94"/>
      <c r="EB334" s="94"/>
      <c r="EC334" s="94"/>
      <c r="ED334" s="94"/>
      <c r="EE334" s="94"/>
      <c r="EF334" s="94"/>
      <c r="EG334" s="94"/>
      <c r="EH334" s="94"/>
      <c r="EI334" s="94"/>
      <c r="EJ334" s="94"/>
      <c r="EK334" s="94"/>
      <c r="EL334" s="94"/>
      <c r="EM334" s="94"/>
      <c r="EN334" s="94"/>
      <c r="EO334" s="94"/>
      <c r="EP334" s="94"/>
      <c r="EQ334" s="94"/>
      <c r="ER334" s="94"/>
      <c r="ES334" s="94"/>
      <c r="ET334" s="94"/>
      <c r="EU334" s="94"/>
      <c r="EV334" s="94"/>
      <c r="EW334" s="94"/>
      <c r="EX334" s="94"/>
      <c r="EY334" s="94"/>
      <c r="EZ334" s="94"/>
      <c r="FA334" s="94"/>
      <c r="FB334" s="94"/>
      <c r="FC334" s="94"/>
      <c r="FD334" s="94"/>
      <c r="FE334" s="94"/>
      <c r="FF334" s="94"/>
      <c r="FG334" s="94"/>
      <c r="FH334" s="94"/>
      <c r="FI334" s="94"/>
      <c r="FJ334" s="94"/>
      <c r="FK334" s="94"/>
      <c r="FL334" s="94"/>
      <c r="FM334" s="94"/>
      <c r="FN334" s="94"/>
      <c r="FO334" s="94"/>
      <c r="FP334" s="94"/>
      <c r="FQ334" s="94"/>
      <c r="FR334" s="94"/>
      <c r="FS334" s="94"/>
      <c r="FT334" s="94"/>
      <c r="FU334" s="94"/>
      <c r="FV334" s="94"/>
      <c r="FW334" s="94"/>
      <c r="FX334" s="94"/>
      <c r="FY334" s="94"/>
      <c r="FZ334" s="94"/>
      <c r="GA334" s="94"/>
      <c r="GB334" s="94"/>
      <c r="GC334" s="94"/>
      <c r="GD334" s="94"/>
      <c r="GE334" s="94"/>
      <c r="GF334" s="94"/>
      <c r="GG334" s="94"/>
      <c r="GH334" s="94"/>
      <c r="GI334" s="94"/>
      <c r="GJ334" s="94"/>
      <c r="GK334" s="94"/>
      <c r="GL334" s="94"/>
      <c r="GM334" s="94"/>
      <c r="GN334" s="94"/>
      <c r="GO334" s="94"/>
      <c r="GP334" s="94"/>
      <c r="GQ334" s="94"/>
      <c r="GR334" s="94"/>
      <c r="GS334" s="94"/>
      <c r="GT334" s="94"/>
      <c r="GU334" s="94"/>
      <c r="GV334" s="94"/>
      <c r="GW334" s="94"/>
      <c r="GX334" s="94"/>
      <c r="GY334" s="94"/>
      <c r="GZ334" s="94"/>
      <c r="HA334" s="1"/>
      <c r="HB334" s="1"/>
    </row>
    <row r="335" spans="1:210" ht="12.6" thickBot="1">
      <c r="A335" s="1"/>
      <c r="B335" s="244" t="s">
        <v>153</v>
      </c>
      <c r="C335" s="197"/>
      <c r="D335" s="196"/>
      <c r="E335" s="263"/>
      <c r="F335" s="48"/>
      <c r="G335" s="232" t="s">
        <v>6</v>
      </c>
      <c r="H335" s="19"/>
      <c r="I335" s="19" t="s">
        <v>308</v>
      </c>
      <c r="J335" s="1"/>
      <c r="K335" s="1"/>
      <c r="L335" s="1"/>
      <c r="M335" s="5" t="s">
        <v>6</v>
      </c>
      <c r="N335" s="581" t="s">
        <v>396</v>
      </c>
      <c r="O335" s="1"/>
      <c r="P335" s="5"/>
      <c r="Q335" s="1" t="s">
        <v>26</v>
      </c>
      <c r="R335" s="1"/>
      <c r="S335" s="5" t="s">
        <v>6</v>
      </c>
      <c r="T335" s="202"/>
      <c r="U335" s="24"/>
      <c r="V335" s="1"/>
      <c r="W335" s="12"/>
      <c r="X335" s="10"/>
      <c r="Y335" s="46"/>
      <c r="Z335" s="93"/>
      <c r="AA335" s="577" t="str">
        <f>IF(AA337=1,"1-ый мес. расхода","")</f>
        <v/>
      </c>
      <c r="AB335" s="577" t="str">
        <f t="shared" ref="AB335:AC335" si="1313">IF(AB337=1,"1-ый мес. расхода","")</f>
        <v/>
      </c>
      <c r="AC335" s="577" t="str">
        <f t="shared" si="1313"/>
        <v/>
      </c>
      <c r="AD335" s="577" t="str">
        <f t="shared" ref="AD335:CO335" si="1314">IF(AD337=1,"1-ый мес. расхода","")</f>
        <v/>
      </c>
      <c r="AE335" s="577" t="str">
        <f t="shared" si="1314"/>
        <v/>
      </c>
      <c r="AF335" s="577" t="str">
        <f t="shared" si="1314"/>
        <v/>
      </c>
      <c r="AG335" s="577" t="str">
        <f t="shared" si="1314"/>
        <v/>
      </c>
      <c r="AH335" s="577" t="str">
        <f t="shared" si="1314"/>
        <v/>
      </c>
      <c r="AI335" s="577" t="str">
        <f t="shared" si="1314"/>
        <v/>
      </c>
      <c r="AJ335" s="577" t="str">
        <f t="shared" si="1314"/>
        <v/>
      </c>
      <c r="AK335" s="577" t="str">
        <f t="shared" si="1314"/>
        <v/>
      </c>
      <c r="AL335" s="577" t="str">
        <f t="shared" si="1314"/>
        <v/>
      </c>
      <c r="AM335" s="577" t="str">
        <f t="shared" si="1314"/>
        <v/>
      </c>
      <c r="AN335" s="577" t="str">
        <f t="shared" si="1314"/>
        <v/>
      </c>
      <c r="AO335" s="577" t="str">
        <f t="shared" si="1314"/>
        <v/>
      </c>
      <c r="AP335" s="577" t="str">
        <f t="shared" si="1314"/>
        <v/>
      </c>
      <c r="AQ335" s="577" t="str">
        <f t="shared" si="1314"/>
        <v/>
      </c>
      <c r="AR335" s="577" t="str">
        <f t="shared" si="1314"/>
        <v/>
      </c>
      <c r="AS335" s="577" t="str">
        <f t="shared" si="1314"/>
        <v/>
      </c>
      <c r="AT335" s="577" t="str">
        <f t="shared" si="1314"/>
        <v/>
      </c>
      <c r="AU335" s="577" t="str">
        <f t="shared" si="1314"/>
        <v/>
      </c>
      <c r="AV335" s="577" t="str">
        <f t="shared" si="1314"/>
        <v/>
      </c>
      <c r="AW335" s="577" t="str">
        <f t="shared" si="1314"/>
        <v/>
      </c>
      <c r="AX335" s="577" t="str">
        <f t="shared" si="1314"/>
        <v/>
      </c>
      <c r="AY335" s="577" t="str">
        <f t="shared" si="1314"/>
        <v/>
      </c>
      <c r="AZ335" s="577" t="str">
        <f t="shared" si="1314"/>
        <v/>
      </c>
      <c r="BA335" s="577" t="str">
        <f t="shared" si="1314"/>
        <v/>
      </c>
      <c r="BB335" s="577" t="str">
        <f t="shared" si="1314"/>
        <v/>
      </c>
      <c r="BC335" s="577" t="str">
        <f t="shared" si="1314"/>
        <v/>
      </c>
      <c r="BD335" s="577" t="str">
        <f t="shared" si="1314"/>
        <v/>
      </c>
      <c r="BE335" s="577" t="str">
        <f t="shared" si="1314"/>
        <v/>
      </c>
      <c r="BF335" s="577" t="str">
        <f t="shared" si="1314"/>
        <v/>
      </c>
      <c r="BG335" s="577" t="str">
        <f t="shared" si="1314"/>
        <v/>
      </c>
      <c r="BH335" s="577" t="str">
        <f t="shared" si="1314"/>
        <v/>
      </c>
      <c r="BI335" s="577" t="str">
        <f t="shared" si="1314"/>
        <v/>
      </c>
      <c r="BJ335" s="577" t="str">
        <f t="shared" si="1314"/>
        <v/>
      </c>
      <c r="BK335" s="577" t="str">
        <f t="shared" si="1314"/>
        <v/>
      </c>
      <c r="BL335" s="577" t="str">
        <f t="shared" si="1314"/>
        <v/>
      </c>
      <c r="BM335" s="577" t="str">
        <f t="shared" si="1314"/>
        <v/>
      </c>
      <c r="BN335" s="577" t="str">
        <f t="shared" si="1314"/>
        <v/>
      </c>
      <c r="BO335" s="577" t="str">
        <f t="shared" si="1314"/>
        <v/>
      </c>
      <c r="BP335" s="577" t="str">
        <f t="shared" si="1314"/>
        <v/>
      </c>
      <c r="BQ335" s="577" t="str">
        <f t="shared" si="1314"/>
        <v/>
      </c>
      <c r="BR335" s="577" t="str">
        <f t="shared" si="1314"/>
        <v/>
      </c>
      <c r="BS335" s="577" t="str">
        <f t="shared" si="1314"/>
        <v/>
      </c>
      <c r="BT335" s="577" t="str">
        <f t="shared" si="1314"/>
        <v/>
      </c>
      <c r="BU335" s="577" t="str">
        <f t="shared" si="1314"/>
        <v/>
      </c>
      <c r="BV335" s="577" t="str">
        <f t="shared" si="1314"/>
        <v/>
      </c>
      <c r="BW335" s="577" t="str">
        <f t="shared" si="1314"/>
        <v/>
      </c>
      <c r="BX335" s="577" t="str">
        <f t="shared" si="1314"/>
        <v/>
      </c>
      <c r="BY335" s="577" t="str">
        <f t="shared" si="1314"/>
        <v/>
      </c>
      <c r="BZ335" s="577" t="str">
        <f t="shared" si="1314"/>
        <v/>
      </c>
      <c r="CA335" s="577" t="str">
        <f t="shared" si="1314"/>
        <v/>
      </c>
      <c r="CB335" s="577" t="str">
        <f t="shared" si="1314"/>
        <v/>
      </c>
      <c r="CC335" s="577" t="str">
        <f t="shared" si="1314"/>
        <v/>
      </c>
      <c r="CD335" s="577" t="str">
        <f t="shared" si="1314"/>
        <v/>
      </c>
      <c r="CE335" s="577" t="str">
        <f t="shared" si="1314"/>
        <v/>
      </c>
      <c r="CF335" s="577" t="str">
        <f t="shared" si="1314"/>
        <v/>
      </c>
      <c r="CG335" s="577" t="str">
        <f t="shared" si="1314"/>
        <v/>
      </c>
      <c r="CH335" s="577" t="str">
        <f t="shared" si="1314"/>
        <v/>
      </c>
      <c r="CI335" s="577" t="str">
        <f t="shared" si="1314"/>
        <v/>
      </c>
      <c r="CJ335" s="577" t="str">
        <f t="shared" si="1314"/>
        <v/>
      </c>
      <c r="CK335" s="577" t="str">
        <f t="shared" si="1314"/>
        <v/>
      </c>
      <c r="CL335" s="577" t="str">
        <f t="shared" si="1314"/>
        <v/>
      </c>
      <c r="CM335" s="577" t="str">
        <f t="shared" si="1314"/>
        <v/>
      </c>
      <c r="CN335" s="577" t="str">
        <f t="shared" si="1314"/>
        <v/>
      </c>
      <c r="CO335" s="577" t="str">
        <f t="shared" si="1314"/>
        <v/>
      </c>
      <c r="CP335" s="577" t="str">
        <f t="shared" ref="CP335:DG335" si="1315">IF(CP337=1,"1-ый мес. расхода","")</f>
        <v/>
      </c>
      <c r="CQ335" s="577" t="str">
        <f t="shared" si="1315"/>
        <v/>
      </c>
      <c r="CR335" s="577" t="str">
        <f t="shared" si="1315"/>
        <v/>
      </c>
      <c r="CS335" s="577" t="str">
        <f t="shared" si="1315"/>
        <v/>
      </c>
      <c r="CT335" s="577" t="str">
        <f t="shared" si="1315"/>
        <v/>
      </c>
      <c r="CU335" s="577" t="str">
        <f t="shared" si="1315"/>
        <v/>
      </c>
      <c r="CV335" s="577" t="str">
        <f t="shared" si="1315"/>
        <v/>
      </c>
      <c r="CW335" s="577" t="str">
        <f t="shared" si="1315"/>
        <v/>
      </c>
      <c r="CX335" s="577" t="str">
        <f t="shared" si="1315"/>
        <v/>
      </c>
      <c r="CY335" s="577" t="str">
        <f t="shared" si="1315"/>
        <v/>
      </c>
      <c r="CZ335" s="577" t="str">
        <f t="shared" si="1315"/>
        <v/>
      </c>
      <c r="DA335" s="577" t="str">
        <f t="shared" si="1315"/>
        <v/>
      </c>
      <c r="DB335" s="577" t="str">
        <f t="shared" si="1315"/>
        <v/>
      </c>
      <c r="DC335" s="577" t="str">
        <f t="shared" si="1315"/>
        <v/>
      </c>
      <c r="DD335" s="577" t="str">
        <f t="shared" si="1315"/>
        <v/>
      </c>
      <c r="DE335" s="577" t="str">
        <f t="shared" si="1315"/>
        <v/>
      </c>
      <c r="DF335" s="577" t="str">
        <f t="shared" si="1315"/>
        <v/>
      </c>
      <c r="DG335" s="577" t="str">
        <f t="shared" si="1315"/>
        <v/>
      </c>
      <c r="DH335" s="577" t="str">
        <f t="shared" ref="DH335:FS335" si="1316">IF(DH337=1,"1-ый мес. расхода","")</f>
        <v/>
      </c>
      <c r="DI335" s="577" t="str">
        <f t="shared" si="1316"/>
        <v/>
      </c>
      <c r="DJ335" s="577" t="str">
        <f t="shared" si="1316"/>
        <v/>
      </c>
      <c r="DK335" s="577" t="str">
        <f t="shared" si="1316"/>
        <v/>
      </c>
      <c r="DL335" s="577" t="str">
        <f t="shared" si="1316"/>
        <v/>
      </c>
      <c r="DM335" s="577" t="str">
        <f t="shared" si="1316"/>
        <v/>
      </c>
      <c r="DN335" s="577" t="str">
        <f t="shared" si="1316"/>
        <v/>
      </c>
      <c r="DO335" s="577" t="str">
        <f t="shared" si="1316"/>
        <v/>
      </c>
      <c r="DP335" s="577" t="str">
        <f t="shared" si="1316"/>
        <v/>
      </c>
      <c r="DQ335" s="577" t="str">
        <f t="shared" si="1316"/>
        <v/>
      </c>
      <c r="DR335" s="577" t="str">
        <f t="shared" si="1316"/>
        <v/>
      </c>
      <c r="DS335" s="577" t="str">
        <f t="shared" si="1316"/>
        <v/>
      </c>
      <c r="DT335" s="577" t="str">
        <f t="shared" si="1316"/>
        <v/>
      </c>
      <c r="DU335" s="577" t="str">
        <f t="shared" si="1316"/>
        <v/>
      </c>
      <c r="DV335" s="577" t="str">
        <f t="shared" si="1316"/>
        <v/>
      </c>
      <c r="DW335" s="577" t="str">
        <f t="shared" si="1316"/>
        <v/>
      </c>
      <c r="DX335" s="577" t="str">
        <f t="shared" si="1316"/>
        <v/>
      </c>
      <c r="DY335" s="577" t="str">
        <f t="shared" si="1316"/>
        <v/>
      </c>
      <c r="DZ335" s="577" t="str">
        <f t="shared" si="1316"/>
        <v/>
      </c>
      <c r="EA335" s="577" t="str">
        <f t="shared" si="1316"/>
        <v/>
      </c>
      <c r="EB335" s="577" t="str">
        <f t="shared" si="1316"/>
        <v/>
      </c>
      <c r="EC335" s="577" t="str">
        <f t="shared" si="1316"/>
        <v/>
      </c>
      <c r="ED335" s="577" t="str">
        <f t="shared" si="1316"/>
        <v/>
      </c>
      <c r="EE335" s="577" t="str">
        <f t="shared" si="1316"/>
        <v/>
      </c>
      <c r="EF335" s="577" t="str">
        <f t="shared" si="1316"/>
        <v/>
      </c>
      <c r="EG335" s="577" t="str">
        <f t="shared" si="1316"/>
        <v/>
      </c>
      <c r="EH335" s="577" t="str">
        <f t="shared" si="1316"/>
        <v/>
      </c>
      <c r="EI335" s="577" t="str">
        <f t="shared" si="1316"/>
        <v/>
      </c>
      <c r="EJ335" s="577" t="str">
        <f t="shared" si="1316"/>
        <v/>
      </c>
      <c r="EK335" s="577" t="str">
        <f t="shared" si="1316"/>
        <v/>
      </c>
      <c r="EL335" s="577" t="str">
        <f t="shared" si="1316"/>
        <v/>
      </c>
      <c r="EM335" s="577" t="str">
        <f t="shared" si="1316"/>
        <v/>
      </c>
      <c r="EN335" s="577" t="str">
        <f t="shared" si="1316"/>
        <v/>
      </c>
      <c r="EO335" s="577" t="str">
        <f t="shared" si="1316"/>
        <v/>
      </c>
      <c r="EP335" s="577" t="str">
        <f t="shared" si="1316"/>
        <v/>
      </c>
      <c r="EQ335" s="577" t="str">
        <f t="shared" si="1316"/>
        <v/>
      </c>
      <c r="ER335" s="577" t="str">
        <f t="shared" si="1316"/>
        <v/>
      </c>
      <c r="ES335" s="577" t="str">
        <f t="shared" si="1316"/>
        <v/>
      </c>
      <c r="ET335" s="577" t="str">
        <f t="shared" si="1316"/>
        <v/>
      </c>
      <c r="EU335" s="577" t="str">
        <f t="shared" si="1316"/>
        <v/>
      </c>
      <c r="EV335" s="577" t="str">
        <f t="shared" si="1316"/>
        <v/>
      </c>
      <c r="EW335" s="577" t="str">
        <f t="shared" si="1316"/>
        <v/>
      </c>
      <c r="EX335" s="577" t="str">
        <f t="shared" si="1316"/>
        <v/>
      </c>
      <c r="EY335" s="577" t="str">
        <f t="shared" si="1316"/>
        <v/>
      </c>
      <c r="EZ335" s="577" t="str">
        <f t="shared" si="1316"/>
        <v/>
      </c>
      <c r="FA335" s="577" t="str">
        <f t="shared" si="1316"/>
        <v/>
      </c>
      <c r="FB335" s="577" t="str">
        <f t="shared" si="1316"/>
        <v/>
      </c>
      <c r="FC335" s="577" t="str">
        <f t="shared" si="1316"/>
        <v/>
      </c>
      <c r="FD335" s="577" t="str">
        <f t="shared" si="1316"/>
        <v/>
      </c>
      <c r="FE335" s="577" t="str">
        <f t="shared" si="1316"/>
        <v/>
      </c>
      <c r="FF335" s="577" t="str">
        <f t="shared" si="1316"/>
        <v/>
      </c>
      <c r="FG335" s="577" t="str">
        <f t="shared" si="1316"/>
        <v/>
      </c>
      <c r="FH335" s="577" t="str">
        <f t="shared" si="1316"/>
        <v/>
      </c>
      <c r="FI335" s="577" t="str">
        <f t="shared" si="1316"/>
        <v/>
      </c>
      <c r="FJ335" s="577" t="str">
        <f t="shared" si="1316"/>
        <v/>
      </c>
      <c r="FK335" s="577" t="str">
        <f t="shared" si="1316"/>
        <v/>
      </c>
      <c r="FL335" s="577" t="str">
        <f t="shared" si="1316"/>
        <v/>
      </c>
      <c r="FM335" s="577" t="str">
        <f t="shared" si="1316"/>
        <v/>
      </c>
      <c r="FN335" s="577" t="str">
        <f t="shared" si="1316"/>
        <v/>
      </c>
      <c r="FO335" s="577" t="str">
        <f t="shared" si="1316"/>
        <v/>
      </c>
      <c r="FP335" s="577" t="str">
        <f t="shared" si="1316"/>
        <v/>
      </c>
      <c r="FQ335" s="577" t="str">
        <f t="shared" si="1316"/>
        <v/>
      </c>
      <c r="FR335" s="577" t="str">
        <f t="shared" si="1316"/>
        <v/>
      </c>
      <c r="FS335" s="577" t="str">
        <f t="shared" si="1316"/>
        <v/>
      </c>
      <c r="FT335" s="577" t="str">
        <f t="shared" ref="FT335:GZ335" si="1317">IF(FT337=1,"1-ый мес. расхода","")</f>
        <v/>
      </c>
      <c r="FU335" s="577" t="str">
        <f t="shared" si="1317"/>
        <v/>
      </c>
      <c r="FV335" s="577" t="str">
        <f t="shared" si="1317"/>
        <v/>
      </c>
      <c r="FW335" s="577" t="str">
        <f t="shared" si="1317"/>
        <v/>
      </c>
      <c r="FX335" s="577" t="str">
        <f t="shared" si="1317"/>
        <v/>
      </c>
      <c r="FY335" s="577" t="str">
        <f t="shared" si="1317"/>
        <v/>
      </c>
      <c r="FZ335" s="577" t="str">
        <f t="shared" si="1317"/>
        <v/>
      </c>
      <c r="GA335" s="577" t="str">
        <f t="shared" si="1317"/>
        <v/>
      </c>
      <c r="GB335" s="577" t="str">
        <f t="shared" si="1317"/>
        <v/>
      </c>
      <c r="GC335" s="577" t="str">
        <f t="shared" si="1317"/>
        <v/>
      </c>
      <c r="GD335" s="577" t="str">
        <f t="shared" si="1317"/>
        <v/>
      </c>
      <c r="GE335" s="577" t="str">
        <f t="shared" si="1317"/>
        <v/>
      </c>
      <c r="GF335" s="577" t="str">
        <f t="shared" si="1317"/>
        <v/>
      </c>
      <c r="GG335" s="577" t="str">
        <f t="shared" si="1317"/>
        <v/>
      </c>
      <c r="GH335" s="577" t="str">
        <f t="shared" si="1317"/>
        <v/>
      </c>
      <c r="GI335" s="577" t="str">
        <f t="shared" si="1317"/>
        <v/>
      </c>
      <c r="GJ335" s="577" t="str">
        <f t="shared" si="1317"/>
        <v/>
      </c>
      <c r="GK335" s="577" t="str">
        <f t="shared" si="1317"/>
        <v/>
      </c>
      <c r="GL335" s="577" t="str">
        <f t="shared" si="1317"/>
        <v/>
      </c>
      <c r="GM335" s="577" t="str">
        <f t="shared" si="1317"/>
        <v/>
      </c>
      <c r="GN335" s="577" t="str">
        <f t="shared" si="1317"/>
        <v/>
      </c>
      <c r="GO335" s="577" t="str">
        <f t="shared" si="1317"/>
        <v/>
      </c>
      <c r="GP335" s="577" t="str">
        <f t="shared" si="1317"/>
        <v/>
      </c>
      <c r="GQ335" s="577" t="str">
        <f t="shared" si="1317"/>
        <v/>
      </c>
      <c r="GR335" s="577" t="str">
        <f t="shared" si="1317"/>
        <v/>
      </c>
      <c r="GS335" s="577" t="str">
        <f t="shared" si="1317"/>
        <v/>
      </c>
      <c r="GT335" s="577" t="str">
        <f t="shared" si="1317"/>
        <v/>
      </c>
      <c r="GU335" s="577" t="str">
        <f t="shared" si="1317"/>
        <v/>
      </c>
      <c r="GV335" s="577" t="str">
        <f t="shared" si="1317"/>
        <v/>
      </c>
      <c r="GW335" s="577" t="str">
        <f t="shared" si="1317"/>
        <v/>
      </c>
      <c r="GX335" s="577" t="str">
        <f t="shared" si="1317"/>
        <v/>
      </c>
      <c r="GY335" s="577" t="str">
        <f t="shared" si="1317"/>
        <v/>
      </c>
      <c r="GZ335" s="577" t="str">
        <f t="shared" si="1317"/>
        <v/>
      </c>
      <c r="HA335" s="1"/>
      <c r="HB335" s="1"/>
    </row>
    <row r="336" spans="1:210" ht="4.2" customHeight="1" thickTop="1">
      <c r="A336" s="1"/>
      <c r="B336" s="1"/>
      <c r="C336" s="1"/>
      <c r="D336" s="1"/>
      <c r="E336" s="263"/>
      <c r="F336" s="48"/>
      <c r="G336" s="231"/>
      <c r="H336" s="1"/>
      <c r="I336" s="1"/>
      <c r="J336" s="1"/>
      <c r="K336" s="1"/>
      <c r="L336" s="1"/>
      <c r="M336" s="5"/>
      <c r="N336" s="310"/>
      <c r="O336" s="1"/>
      <c r="P336" s="5"/>
      <c r="Q336" s="1"/>
      <c r="R336" s="1"/>
      <c r="S336" s="5"/>
      <c r="T336" s="7"/>
      <c r="U336" s="24"/>
      <c r="V336" s="1"/>
      <c r="W336" s="12"/>
      <c r="X336" s="10"/>
      <c r="Y336" s="46"/>
      <c r="Z336" s="93"/>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A336" s="94"/>
      <c r="CB336" s="94"/>
      <c r="CC336" s="94"/>
      <c r="CD336" s="94"/>
      <c r="CE336" s="94"/>
      <c r="CF336" s="94"/>
      <c r="CG336" s="94"/>
      <c r="CH336" s="94"/>
      <c r="CI336" s="94"/>
      <c r="CJ336" s="94"/>
      <c r="CK336" s="94"/>
      <c r="CL336" s="94"/>
      <c r="CM336" s="94"/>
      <c r="CN336" s="94"/>
      <c r="CO336" s="94"/>
      <c r="CP336" s="94"/>
      <c r="CQ336" s="94"/>
      <c r="CR336" s="94"/>
      <c r="CS336" s="94"/>
      <c r="CT336" s="94"/>
      <c r="CU336" s="94"/>
      <c r="CV336" s="94"/>
      <c r="CW336" s="94"/>
      <c r="CX336" s="94"/>
      <c r="CY336" s="94"/>
      <c r="CZ336" s="94"/>
      <c r="DA336" s="94"/>
      <c r="DB336" s="94"/>
      <c r="DC336" s="94"/>
      <c r="DD336" s="94"/>
      <c r="DE336" s="94"/>
      <c r="DF336" s="94"/>
      <c r="DG336" s="94"/>
      <c r="DH336" s="94"/>
      <c r="DI336" s="94"/>
      <c r="DJ336" s="94"/>
      <c r="DK336" s="94"/>
      <c r="DL336" s="94"/>
      <c r="DM336" s="94"/>
      <c r="DN336" s="94"/>
      <c r="DO336" s="94"/>
      <c r="DP336" s="94"/>
      <c r="DQ336" s="94"/>
      <c r="DR336" s="94"/>
      <c r="DS336" s="94"/>
      <c r="DT336" s="94"/>
      <c r="DU336" s="94"/>
      <c r="DV336" s="94"/>
      <c r="DW336" s="94"/>
      <c r="DX336" s="94"/>
      <c r="DY336" s="94"/>
      <c r="DZ336" s="94"/>
      <c r="EA336" s="94"/>
      <c r="EB336" s="94"/>
      <c r="EC336" s="94"/>
      <c r="ED336" s="94"/>
      <c r="EE336" s="94"/>
      <c r="EF336" s="94"/>
      <c r="EG336" s="94"/>
      <c r="EH336" s="94"/>
      <c r="EI336" s="94"/>
      <c r="EJ336" s="94"/>
      <c r="EK336" s="94"/>
      <c r="EL336" s="94"/>
      <c r="EM336" s="94"/>
      <c r="EN336" s="94"/>
      <c r="EO336" s="94"/>
      <c r="EP336" s="94"/>
      <c r="EQ336" s="94"/>
      <c r="ER336" s="94"/>
      <c r="ES336" s="94"/>
      <c r="ET336" s="94"/>
      <c r="EU336" s="94"/>
      <c r="EV336" s="94"/>
      <c r="EW336" s="94"/>
      <c r="EX336" s="94"/>
      <c r="EY336" s="94"/>
      <c r="EZ336" s="94"/>
      <c r="FA336" s="94"/>
      <c r="FB336" s="94"/>
      <c r="FC336" s="94"/>
      <c r="FD336" s="94"/>
      <c r="FE336" s="94"/>
      <c r="FF336" s="94"/>
      <c r="FG336" s="94"/>
      <c r="FH336" s="94"/>
      <c r="FI336" s="94"/>
      <c r="FJ336" s="94"/>
      <c r="FK336" s="94"/>
      <c r="FL336" s="94"/>
      <c r="FM336" s="94"/>
      <c r="FN336" s="94"/>
      <c r="FO336" s="94"/>
      <c r="FP336" s="94"/>
      <c r="FQ336" s="94"/>
      <c r="FR336" s="94"/>
      <c r="FS336" s="94"/>
      <c r="FT336" s="94"/>
      <c r="FU336" s="94"/>
      <c r="FV336" s="94"/>
      <c r="FW336" s="94"/>
      <c r="FX336" s="94"/>
      <c r="FY336" s="94"/>
      <c r="FZ336" s="94"/>
      <c r="GA336" s="94"/>
      <c r="GB336" s="94"/>
      <c r="GC336" s="94"/>
      <c r="GD336" s="94"/>
      <c r="GE336" s="94"/>
      <c r="GF336" s="94"/>
      <c r="GG336" s="94"/>
      <c r="GH336" s="94"/>
      <c r="GI336" s="94"/>
      <c r="GJ336" s="94"/>
      <c r="GK336" s="94"/>
      <c r="GL336" s="94"/>
      <c r="GM336" s="94"/>
      <c r="GN336" s="94"/>
      <c r="GO336" s="94"/>
      <c r="GP336" s="94"/>
      <c r="GQ336" s="94"/>
      <c r="GR336" s="94"/>
      <c r="GS336" s="94"/>
      <c r="GT336" s="94"/>
      <c r="GU336" s="94"/>
      <c r="GV336" s="94"/>
      <c r="GW336" s="94"/>
      <c r="GX336" s="94"/>
      <c r="GY336" s="94"/>
      <c r="GZ336" s="94"/>
      <c r="HA336" s="1"/>
      <c r="HB336" s="1"/>
    </row>
    <row r="337" spans="1:210" s="23" customFormat="1">
      <c r="A337" s="19"/>
      <c r="B337" s="5" t="s">
        <v>6</v>
      </c>
      <c r="C337" s="34" t="s">
        <v>309</v>
      </c>
      <c r="D337" s="196"/>
      <c r="E337" s="269"/>
      <c r="F337" s="52"/>
      <c r="G337" s="232"/>
      <c r="H337" s="19"/>
      <c r="I337" s="19"/>
      <c r="J337" s="5" t="s">
        <v>6</v>
      </c>
      <c r="K337" s="575"/>
      <c r="L337" s="24" t="s">
        <v>7</v>
      </c>
      <c r="M337" s="20"/>
      <c r="N337" s="196" t="s">
        <v>170</v>
      </c>
      <c r="O337" s="19"/>
      <c r="P337" s="20"/>
      <c r="Q337" s="19" t="s">
        <v>12</v>
      </c>
      <c r="R337" s="19"/>
      <c r="S337" s="20" t="s">
        <v>6</v>
      </c>
      <c r="T337" s="204"/>
      <c r="U337" s="26" t="s">
        <v>7</v>
      </c>
      <c r="V337" s="19"/>
      <c r="W337" s="21"/>
      <c r="X337" s="22"/>
      <c r="Y337" s="47"/>
      <c r="Z337" s="96"/>
      <c r="AA337" s="578" t="str">
        <f>IF(AA339="","",IF(AND(Z339="",AA339&lt;&gt;""),1,Z337+1))</f>
        <v/>
      </c>
      <c r="AB337" s="578" t="str">
        <f t="shared" ref="AB337:AC337" si="1318">IF(AB339="","",IF(AND(AA339="",AB339&lt;&gt;""),1,AA337+1))</f>
        <v/>
      </c>
      <c r="AC337" s="578" t="str">
        <f t="shared" si="1318"/>
        <v/>
      </c>
      <c r="AD337" s="578" t="str">
        <f t="shared" ref="AD337:CO337" si="1319">IF(AD339="","",IF(AND(AC339="",AD339&lt;&gt;""),1,AC337+1))</f>
        <v/>
      </c>
      <c r="AE337" s="578" t="str">
        <f t="shared" si="1319"/>
        <v/>
      </c>
      <c r="AF337" s="578" t="str">
        <f t="shared" si="1319"/>
        <v/>
      </c>
      <c r="AG337" s="578" t="str">
        <f t="shared" si="1319"/>
        <v/>
      </c>
      <c r="AH337" s="578" t="str">
        <f t="shared" si="1319"/>
        <v/>
      </c>
      <c r="AI337" s="578" t="str">
        <f t="shared" si="1319"/>
        <v/>
      </c>
      <c r="AJ337" s="578" t="str">
        <f t="shared" si="1319"/>
        <v/>
      </c>
      <c r="AK337" s="578" t="str">
        <f t="shared" si="1319"/>
        <v/>
      </c>
      <c r="AL337" s="578" t="str">
        <f t="shared" si="1319"/>
        <v/>
      </c>
      <c r="AM337" s="578" t="str">
        <f t="shared" si="1319"/>
        <v/>
      </c>
      <c r="AN337" s="578" t="str">
        <f t="shared" si="1319"/>
        <v/>
      </c>
      <c r="AO337" s="578" t="str">
        <f t="shared" si="1319"/>
        <v/>
      </c>
      <c r="AP337" s="578" t="str">
        <f t="shared" si="1319"/>
        <v/>
      </c>
      <c r="AQ337" s="578" t="str">
        <f t="shared" si="1319"/>
        <v/>
      </c>
      <c r="AR337" s="578" t="str">
        <f t="shared" si="1319"/>
        <v/>
      </c>
      <c r="AS337" s="578" t="str">
        <f t="shared" si="1319"/>
        <v/>
      </c>
      <c r="AT337" s="578" t="str">
        <f t="shared" si="1319"/>
        <v/>
      </c>
      <c r="AU337" s="578" t="str">
        <f t="shared" si="1319"/>
        <v/>
      </c>
      <c r="AV337" s="578" t="str">
        <f t="shared" si="1319"/>
        <v/>
      </c>
      <c r="AW337" s="578" t="str">
        <f t="shared" si="1319"/>
        <v/>
      </c>
      <c r="AX337" s="578" t="str">
        <f t="shared" si="1319"/>
        <v/>
      </c>
      <c r="AY337" s="578" t="str">
        <f t="shared" si="1319"/>
        <v/>
      </c>
      <c r="AZ337" s="578" t="str">
        <f t="shared" si="1319"/>
        <v/>
      </c>
      <c r="BA337" s="578" t="str">
        <f t="shared" si="1319"/>
        <v/>
      </c>
      <c r="BB337" s="578" t="str">
        <f t="shared" si="1319"/>
        <v/>
      </c>
      <c r="BC337" s="578" t="str">
        <f t="shared" si="1319"/>
        <v/>
      </c>
      <c r="BD337" s="578" t="str">
        <f t="shared" si="1319"/>
        <v/>
      </c>
      <c r="BE337" s="578" t="str">
        <f t="shared" si="1319"/>
        <v/>
      </c>
      <c r="BF337" s="578" t="str">
        <f t="shared" si="1319"/>
        <v/>
      </c>
      <c r="BG337" s="578" t="str">
        <f t="shared" si="1319"/>
        <v/>
      </c>
      <c r="BH337" s="578" t="str">
        <f t="shared" si="1319"/>
        <v/>
      </c>
      <c r="BI337" s="578" t="str">
        <f t="shared" si="1319"/>
        <v/>
      </c>
      <c r="BJ337" s="578" t="str">
        <f t="shared" si="1319"/>
        <v/>
      </c>
      <c r="BK337" s="578" t="str">
        <f t="shared" si="1319"/>
        <v/>
      </c>
      <c r="BL337" s="578" t="str">
        <f t="shared" si="1319"/>
        <v/>
      </c>
      <c r="BM337" s="578" t="str">
        <f t="shared" si="1319"/>
        <v/>
      </c>
      <c r="BN337" s="578" t="str">
        <f t="shared" si="1319"/>
        <v/>
      </c>
      <c r="BO337" s="578" t="str">
        <f t="shared" si="1319"/>
        <v/>
      </c>
      <c r="BP337" s="578" t="str">
        <f t="shared" si="1319"/>
        <v/>
      </c>
      <c r="BQ337" s="578" t="str">
        <f t="shared" si="1319"/>
        <v/>
      </c>
      <c r="BR337" s="578" t="str">
        <f t="shared" si="1319"/>
        <v/>
      </c>
      <c r="BS337" s="578" t="str">
        <f t="shared" si="1319"/>
        <v/>
      </c>
      <c r="BT337" s="578" t="str">
        <f t="shared" si="1319"/>
        <v/>
      </c>
      <c r="BU337" s="578" t="str">
        <f t="shared" si="1319"/>
        <v/>
      </c>
      <c r="BV337" s="578" t="str">
        <f t="shared" si="1319"/>
        <v/>
      </c>
      <c r="BW337" s="578" t="str">
        <f t="shared" si="1319"/>
        <v/>
      </c>
      <c r="BX337" s="578" t="str">
        <f t="shared" si="1319"/>
        <v/>
      </c>
      <c r="BY337" s="578" t="str">
        <f t="shared" si="1319"/>
        <v/>
      </c>
      <c r="BZ337" s="578" t="str">
        <f t="shared" si="1319"/>
        <v/>
      </c>
      <c r="CA337" s="578" t="str">
        <f t="shared" si="1319"/>
        <v/>
      </c>
      <c r="CB337" s="578" t="str">
        <f t="shared" si="1319"/>
        <v/>
      </c>
      <c r="CC337" s="578" t="str">
        <f t="shared" si="1319"/>
        <v/>
      </c>
      <c r="CD337" s="578" t="str">
        <f t="shared" si="1319"/>
        <v/>
      </c>
      <c r="CE337" s="578" t="str">
        <f t="shared" si="1319"/>
        <v/>
      </c>
      <c r="CF337" s="578" t="str">
        <f t="shared" si="1319"/>
        <v/>
      </c>
      <c r="CG337" s="578" t="str">
        <f t="shared" si="1319"/>
        <v/>
      </c>
      <c r="CH337" s="578" t="str">
        <f t="shared" si="1319"/>
        <v/>
      </c>
      <c r="CI337" s="578" t="str">
        <f t="shared" si="1319"/>
        <v/>
      </c>
      <c r="CJ337" s="578" t="str">
        <f t="shared" si="1319"/>
        <v/>
      </c>
      <c r="CK337" s="578" t="str">
        <f t="shared" si="1319"/>
        <v/>
      </c>
      <c r="CL337" s="578" t="str">
        <f t="shared" si="1319"/>
        <v/>
      </c>
      <c r="CM337" s="578" t="str">
        <f t="shared" si="1319"/>
        <v/>
      </c>
      <c r="CN337" s="578" t="str">
        <f t="shared" si="1319"/>
        <v/>
      </c>
      <c r="CO337" s="578" t="str">
        <f t="shared" si="1319"/>
        <v/>
      </c>
      <c r="CP337" s="578" t="str">
        <f t="shared" ref="CP337:DG337" si="1320">IF(CP339="","",IF(AND(CO339="",CP339&lt;&gt;""),1,CO337+1))</f>
        <v/>
      </c>
      <c r="CQ337" s="578" t="str">
        <f t="shared" si="1320"/>
        <v/>
      </c>
      <c r="CR337" s="578" t="str">
        <f t="shared" si="1320"/>
        <v/>
      </c>
      <c r="CS337" s="578" t="str">
        <f t="shared" si="1320"/>
        <v/>
      </c>
      <c r="CT337" s="578" t="str">
        <f t="shared" si="1320"/>
        <v/>
      </c>
      <c r="CU337" s="578" t="str">
        <f t="shared" si="1320"/>
        <v/>
      </c>
      <c r="CV337" s="578" t="str">
        <f t="shared" si="1320"/>
        <v/>
      </c>
      <c r="CW337" s="578" t="str">
        <f t="shared" si="1320"/>
        <v/>
      </c>
      <c r="CX337" s="578" t="str">
        <f t="shared" si="1320"/>
        <v/>
      </c>
      <c r="CY337" s="578" t="str">
        <f t="shared" si="1320"/>
        <v/>
      </c>
      <c r="CZ337" s="578" t="str">
        <f t="shared" si="1320"/>
        <v/>
      </c>
      <c r="DA337" s="578" t="str">
        <f t="shared" si="1320"/>
        <v/>
      </c>
      <c r="DB337" s="578" t="str">
        <f t="shared" si="1320"/>
        <v/>
      </c>
      <c r="DC337" s="578" t="str">
        <f t="shared" si="1320"/>
        <v/>
      </c>
      <c r="DD337" s="578" t="str">
        <f t="shared" si="1320"/>
        <v/>
      </c>
      <c r="DE337" s="578" t="str">
        <f t="shared" si="1320"/>
        <v/>
      </c>
      <c r="DF337" s="578" t="str">
        <f t="shared" si="1320"/>
        <v/>
      </c>
      <c r="DG337" s="578" t="str">
        <f t="shared" si="1320"/>
        <v/>
      </c>
      <c r="DH337" s="578" t="str">
        <f t="shared" ref="DH337" si="1321">IF(DH339="","",IF(AND(DG339="",DH339&lt;&gt;""),1,DG337+1))</f>
        <v/>
      </c>
      <c r="DI337" s="578" t="str">
        <f t="shared" ref="DI337" si="1322">IF(DI339="","",IF(AND(DH339="",DI339&lt;&gt;""),1,DH337+1))</f>
        <v/>
      </c>
      <c r="DJ337" s="578" t="str">
        <f t="shared" ref="DJ337" si="1323">IF(DJ339="","",IF(AND(DI339="",DJ339&lt;&gt;""),1,DI337+1))</f>
        <v/>
      </c>
      <c r="DK337" s="578" t="str">
        <f t="shared" ref="DK337" si="1324">IF(DK339="","",IF(AND(DJ339="",DK339&lt;&gt;""),1,DJ337+1))</f>
        <v/>
      </c>
      <c r="DL337" s="578" t="str">
        <f t="shared" ref="DL337" si="1325">IF(DL339="","",IF(AND(DK339="",DL339&lt;&gt;""),1,DK337+1))</f>
        <v/>
      </c>
      <c r="DM337" s="578" t="str">
        <f t="shared" ref="DM337" si="1326">IF(DM339="","",IF(AND(DL339="",DM339&lt;&gt;""),1,DL337+1))</f>
        <v/>
      </c>
      <c r="DN337" s="578" t="str">
        <f t="shared" ref="DN337" si="1327">IF(DN339="","",IF(AND(DM339="",DN339&lt;&gt;""),1,DM337+1))</f>
        <v/>
      </c>
      <c r="DO337" s="578" t="str">
        <f t="shared" ref="DO337" si="1328">IF(DO339="","",IF(AND(DN339="",DO339&lt;&gt;""),1,DN337+1))</f>
        <v/>
      </c>
      <c r="DP337" s="578" t="str">
        <f t="shared" ref="DP337" si="1329">IF(DP339="","",IF(AND(DO339="",DP339&lt;&gt;""),1,DO337+1))</f>
        <v/>
      </c>
      <c r="DQ337" s="578" t="str">
        <f t="shared" ref="DQ337" si="1330">IF(DQ339="","",IF(AND(DP339="",DQ339&lt;&gt;""),1,DP337+1))</f>
        <v/>
      </c>
      <c r="DR337" s="578" t="str">
        <f t="shared" ref="DR337" si="1331">IF(DR339="","",IF(AND(DQ339="",DR339&lt;&gt;""),1,DQ337+1))</f>
        <v/>
      </c>
      <c r="DS337" s="578" t="str">
        <f t="shared" ref="DS337" si="1332">IF(DS339="","",IF(AND(DR339="",DS339&lt;&gt;""),1,DR337+1))</f>
        <v/>
      </c>
      <c r="DT337" s="578" t="str">
        <f t="shared" ref="DT337" si="1333">IF(DT339="","",IF(AND(DS339="",DT339&lt;&gt;""),1,DS337+1))</f>
        <v/>
      </c>
      <c r="DU337" s="578" t="str">
        <f t="shared" ref="DU337" si="1334">IF(DU339="","",IF(AND(DT339="",DU339&lt;&gt;""),1,DT337+1))</f>
        <v/>
      </c>
      <c r="DV337" s="578" t="str">
        <f t="shared" ref="DV337" si="1335">IF(DV339="","",IF(AND(DU339="",DV339&lt;&gt;""),1,DU337+1))</f>
        <v/>
      </c>
      <c r="DW337" s="578" t="str">
        <f t="shared" ref="DW337" si="1336">IF(DW339="","",IF(AND(DV339="",DW339&lt;&gt;""),1,DV337+1))</f>
        <v/>
      </c>
      <c r="DX337" s="578" t="str">
        <f t="shared" ref="DX337" si="1337">IF(DX339="","",IF(AND(DW339="",DX339&lt;&gt;""),1,DW337+1))</f>
        <v/>
      </c>
      <c r="DY337" s="578" t="str">
        <f t="shared" ref="DY337" si="1338">IF(DY339="","",IF(AND(DX339="",DY339&lt;&gt;""),1,DX337+1))</f>
        <v/>
      </c>
      <c r="DZ337" s="578" t="str">
        <f t="shared" ref="DZ337" si="1339">IF(DZ339="","",IF(AND(DY339="",DZ339&lt;&gt;""),1,DY337+1))</f>
        <v/>
      </c>
      <c r="EA337" s="578" t="str">
        <f t="shared" ref="EA337" si="1340">IF(EA339="","",IF(AND(DZ339="",EA339&lt;&gt;""),1,DZ337+1))</f>
        <v/>
      </c>
      <c r="EB337" s="578" t="str">
        <f t="shared" ref="EB337" si="1341">IF(EB339="","",IF(AND(EA339="",EB339&lt;&gt;""),1,EA337+1))</f>
        <v/>
      </c>
      <c r="EC337" s="578" t="str">
        <f t="shared" ref="EC337" si="1342">IF(EC339="","",IF(AND(EB339="",EC339&lt;&gt;""),1,EB337+1))</f>
        <v/>
      </c>
      <c r="ED337" s="578" t="str">
        <f t="shared" ref="ED337" si="1343">IF(ED339="","",IF(AND(EC339="",ED339&lt;&gt;""),1,EC337+1))</f>
        <v/>
      </c>
      <c r="EE337" s="578" t="str">
        <f t="shared" ref="EE337" si="1344">IF(EE339="","",IF(AND(ED339="",EE339&lt;&gt;""),1,ED337+1))</f>
        <v/>
      </c>
      <c r="EF337" s="578" t="str">
        <f t="shared" ref="EF337" si="1345">IF(EF339="","",IF(AND(EE339="",EF339&lt;&gt;""),1,EE337+1))</f>
        <v/>
      </c>
      <c r="EG337" s="578" t="str">
        <f t="shared" ref="EG337" si="1346">IF(EG339="","",IF(AND(EF339="",EG339&lt;&gt;""),1,EF337+1))</f>
        <v/>
      </c>
      <c r="EH337" s="578" t="str">
        <f t="shared" ref="EH337" si="1347">IF(EH339="","",IF(AND(EG339="",EH339&lt;&gt;""),1,EG337+1))</f>
        <v/>
      </c>
      <c r="EI337" s="578" t="str">
        <f t="shared" ref="EI337" si="1348">IF(EI339="","",IF(AND(EH339="",EI339&lt;&gt;""),1,EH337+1))</f>
        <v/>
      </c>
      <c r="EJ337" s="578" t="str">
        <f t="shared" ref="EJ337" si="1349">IF(EJ339="","",IF(AND(EI339="",EJ339&lt;&gt;""),1,EI337+1))</f>
        <v/>
      </c>
      <c r="EK337" s="578" t="str">
        <f t="shared" ref="EK337" si="1350">IF(EK339="","",IF(AND(EJ339="",EK339&lt;&gt;""),1,EJ337+1))</f>
        <v/>
      </c>
      <c r="EL337" s="578" t="str">
        <f t="shared" ref="EL337" si="1351">IF(EL339="","",IF(AND(EK339="",EL339&lt;&gt;""),1,EK337+1))</f>
        <v/>
      </c>
      <c r="EM337" s="578" t="str">
        <f t="shared" ref="EM337" si="1352">IF(EM339="","",IF(AND(EL339="",EM339&lt;&gt;""),1,EL337+1))</f>
        <v/>
      </c>
      <c r="EN337" s="578" t="str">
        <f t="shared" ref="EN337" si="1353">IF(EN339="","",IF(AND(EM339="",EN339&lt;&gt;""),1,EM337+1))</f>
        <v/>
      </c>
      <c r="EO337" s="578" t="str">
        <f t="shared" ref="EO337" si="1354">IF(EO339="","",IF(AND(EN339="",EO339&lt;&gt;""),1,EN337+1))</f>
        <v/>
      </c>
      <c r="EP337" s="578" t="str">
        <f t="shared" ref="EP337" si="1355">IF(EP339="","",IF(AND(EO339="",EP339&lt;&gt;""),1,EO337+1))</f>
        <v/>
      </c>
      <c r="EQ337" s="578" t="str">
        <f t="shared" ref="EQ337" si="1356">IF(EQ339="","",IF(AND(EP339="",EQ339&lt;&gt;""),1,EP337+1))</f>
        <v/>
      </c>
      <c r="ER337" s="578" t="str">
        <f t="shared" ref="ER337" si="1357">IF(ER339="","",IF(AND(EQ339="",ER339&lt;&gt;""),1,EQ337+1))</f>
        <v/>
      </c>
      <c r="ES337" s="578" t="str">
        <f t="shared" ref="ES337" si="1358">IF(ES339="","",IF(AND(ER339="",ES339&lt;&gt;""),1,ER337+1))</f>
        <v/>
      </c>
      <c r="ET337" s="578" t="str">
        <f t="shared" ref="ET337" si="1359">IF(ET339="","",IF(AND(ES339="",ET339&lt;&gt;""),1,ES337+1))</f>
        <v/>
      </c>
      <c r="EU337" s="578" t="str">
        <f t="shared" ref="EU337" si="1360">IF(EU339="","",IF(AND(ET339="",EU339&lt;&gt;""),1,ET337+1))</f>
        <v/>
      </c>
      <c r="EV337" s="578" t="str">
        <f t="shared" ref="EV337" si="1361">IF(EV339="","",IF(AND(EU339="",EV339&lt;&gt;""),1,EU337+1))</f>
        <v/>
      </c>
      <c r="EW337" s="578" t="str">
        <f t="shared" ref="EW337" si="1362">IF(EW339="","",IF(AND(EV339="",EW339&lt;&gt;""),1,EV337+1))</f>
        <v/>
      </c>
      <c r="EX337" s="578" t="str">
        <f t="shared" ref="EX337" si="1363">IF(EX339="","",IF(AND(EW339="",EX339&lt;&gt;""),1,EW337+1))</f>
        <v/>
      </c>
      <c r="EY337" s="578" t="str">
        <f t="shared" ref="EY337" si="1364">IF(EY339="","",IF(AND(EX339="",EY339&lt;&gt;""),1,EX337+1))</f>
        <v/>
      </c>
      <c r="EZ337" s="578" t="str">
        <f t="shared" ref="EZ337" si="1365">IF(EZ339="","",IF(AND(EY339="",EZ339&lt;&gt;""),1,EY337+1))</f>
        <v/>
      </c>
      <c r="FA337" s="578" t="str">
        <f t="shared" ref="FA337" si="1366">IF(FA339="","",IF(AND(EZ339="",FA339&lt;&gt;""),1,EZ337+1))</f>
        <v/>
      </c>
      <c r="FB337" s="578" t="str">
        <f t="shared" ref="FB337" si="1367">IF(FB339="","",IF(AND(FA339="",FB339&lt;&gt;""),1,FA337+1))</f>
        <v/>
      </c>
      <c r="FC337" s="578" t="str">
        <f t="shared" ref="FC337" si="1368">IF(FC339="","",IF(AND(FB339="",FC339&lt;&gt;""),1,FB337+1))</f>
        <v/>
      </c>
      <c r="FD337" s="578" t="str">
        <f t="shared" ref="FD337" si="1369">IF(FD339="","",IF(AND(FC339="",FD339&lt;&gt;""),1,FC337+1))</f>
        <v/>
      </c>
      <c r="FE337" s="578" t="str">
        <f t="shared" ref="FE337" si="1370">IF(FE339="","",IF(AND(FD339="",FE339&lt;&gt;""),1,FD337+1))</f>
        <v/>
      </c>
      <c r="FF337" s="578" t="str">
        <f t="shared" ref="FF337" si="1371">IF(FF339="","",IF(AND(FE339="",FF339&lt;&gt;""),1,FE337+1))</f>
        <v/>
      </c>
      <c r="FG337" s="578" t="str">
        <f t="shared" ref="FG337" si="1372">IF(FG339="","",IF(AND(FF339="",FG339&lt;&gt;""),1,FF337+1))</f>
        <v/>
      </c>
      <c r="FH337" s="578" t="str">
        <f t="shared" ref="FH337" si="1373">IF(FH339="","",IF(AND(FG339="",FH339&lt;&gt;""),1,FG337+1))</f>
        <v/>
      </c>
      <c r="FI337" s="578" t="str">
        <f t="shared" ref="FI337" si="1374">IF(FI339="","",IF(AND(FH339="",FI339&lt;&gt;""),1,FH337+1))</f>
        <v/>
      </c>
      <c r="FJ337" s="578" t="str">
        <f t="shared" ref="FJ337" si="1375">IF(FJ339="","",IF(AND(FI339="",FJ339&lt;&gt;""),1,FI337+1))</f>
        <v/>
      </c>
      <c r="FK337" s="578" t="str">
        <f t="shared" ref="FK337" si="1376">IF(FK339="","",IF(AND(FJ339="",FK339&lt;&gt;""),1,FJ337+1))</f>
        <v/>
      </c>
      <c r="FL337" s="578" t="str">
        <f t="shared" ref="FL337" si="1377">IF(FL339="","",IF(AND(FK339="",FL339&lt;&gt;""),1,FK337+1))</f>
        <v/>
      </c>
      <c r="FM337" s="578" t="str">
        <f t="shared" ref="FM337" si="1378">IF(FM339="","",IF(AND(FL339="",FM339&lt;&gt;""),1,FL337+1))</f>
        <v/>
      </c>
      <c r="FN337" s="578" t="str">
        <f t="shared" ref="FN337" si="1379">IF(FN339="","",IF(AND(FM339="",FN339&lt;&gt;""),1,FM337+1))</f>
        <v/>
      </c>
      <c r="FO337" s="578" t="str">
        <f t="shared" ref="FO337" si="1380">IF(FO339="","",IF(AND(FN339="",FO339&lt;&gt;""),1,FN337+1))</f>
        <v/>
      </c>
      <c r="FP337" s="578" t="str">
        <f t="shared" ref="FP337" si="1381">IF(FP339="","",IF(AND(FO339="",FP339&lt;&gt;""),1,FO337+1))</f>
        <v/>
      </c>
      <c r="FQ337" s="578" t="str">
        <f t="shared" ref="FQ337" si="1382">IF(FQ339="","",IF(AND(FP339="",FQ339&lt;&gt;""),1,FP337+1))</f>
        <v/>
      </c>
      <c r="FR337" s="578" t="str">
        <f t="shared" ref="FR337" si="1383">IF(FR339="","",IF(AND(FQ339="",FR339&lt;&gt;""),1,FQ337+1))</f>
        <v/>
      </c>
      <c r="FS337" s="578" t="str">
        <f t="shared" ref="FS337" si="1384">IF(FS339="","",IF(AND(FR339="",FS339&lt;&gt;""),1,FR337+1))</f>
        <v/>
      </c>
      <c r="FT337" s="578" t="str">
        <f t="shared" ref="FT337" si="1385">IF(FT339="","",IF(AND(FS339="",FT339&lt;&gt;""),1,FS337+1))</f>
        <v/>
      </c>
      <c r="FU337" s="578" t="str">
        <f t="shared" ref="FU337" si="1386">IF(FU339="","",IF(AND(FT339="",FU339&lt;&gt;""),1,FT337+1))</f>
        <v/>
      </c>
      <c r="FV337" s="578" t="str">
        <f t="shared" ref="FV337" si="1387">IF(FV339="","",IF(AND(FU339="",FV339&lt;&gt;""),1,FU337+1))</f>
        <v/>
      </c>
      <c r="FW337" s="578" t="str">
        <f t="shared" ref="FW337" si="1388">IF(FW339="","",IF(AND(FV339="",FW339&lt;&gt;""),1,FV337+1))</f>
        <v/>
      </c>
      <c r="FX337" s="578" t="str">
        <f t="shared" ref="FX337" si="1389">IF(FX339="","",IF(AND(FW339="",FX339&lt;&gt;""),1,FW337+1))</f>
        <v/>
      </c>
      <c r="FY337" s="578" t="str">
        <f t="shared" ref="FY337" si="1390">IF(FY339="","",IF(AND(FX339="",FY339&lt;&gt;""),1,FX337+1))</f>
        <v/>
      </c>
      <c r="FZ337" s="578" t="str">
        <f t="shared" ref="FZ337" si="1391">IF(FZ339="","",IF(AND(FY339="",FZ339&lt;&gt;""),1,FY337+1))</f>
        <v/>
      </c>
      <c r="GA337" s="578" t="str">
        <f t="shared" ref="GA337" si="1392">IF(GA339="","",IF(AND(FZ339="",GA339&lt;&gt;""),1,FZ337+1))</f>
        <v/>
      </c>
      <c r="GB337" s="578" t="str">
        <f t="shared" ref="GB337" si="1393">IF(GB339="","",IF(AND(GA339="",GB339&lt;&gt;""),1,GA337+1))</f>
        <v/>
      </c>
      <c r="GC337" s="578" t="str">
        <f t="shared" ref="GC337" si="1394">IF(GC339="","",IF(AND(GB339="",GC339&lt;&gt;""),1,GB337+1))</f>
        <v/>
      </c>
      <c r="GD337" s="578" t="str">
        <f t="shared" ref="GD337" si="1395">IF(GD339="","",IF(AND(GC339="",GD339&lt;&gt;""),1,GC337+1))</f>
        <v/>
      </c>
      <c r="GE337" s="578" t="str">
        <f t="shared" ref="GE337" si="1396">IF(GE339="","",IF(AND(GD339="",GE339&lt;&gt;""),1,GD337+1))</f>
        <v/>
      </c>
      <c r="GF337" s="578" t="str">
        <f t="shared" ref="GF337" si="1397">IF(GF339="","",IF(AND(GE339="",GF339&lt;&gt;""),1,GE337+1))</f>
        <v/>
      </c>
      <c r="GG337" s="578" t="str">
        <f t="shared" ref="GG337" si="1398">IF(GG339="","",IF(AND(GF339="",GG339&lt;&gt;""),1,GF337+1))</f>
        <v/>
      </c>
      <c r="GH337" s="578" t="str">
        <f t="shared" ref="GH337" si="1399">IF(GH339="","",IF(AND(GG339="",GH339&lt;&gt;""),1,GG337+1))</f>
        <v/>
      </c>
      <c r="GI337" s="578" t="str">
        <f t="shared" ref="GI337" si="1400">IF(GI339="","",IF(AND(GH339="",GI339&lt;&gt;""),1,GH337+1))</f>
        <v/>
      </c>
      <c r="GJ337" s="578" t="str">
        <f t="shared" ref="GJ337" si="1401">IF(GJ339="","",IF(AND(GI339="",GJ339&lt;&gt;""),1,GI337+1))</f>
        <v/>
      </c>
      <c r="GK337" s="578" t="str">
        <f t="shared" ref="GK337" si="1402">IF(GK339="","",IF(AND(GJ339="",GK339&lt;&gt;""),1,GJ337+1))</f>
        <v/>
      </c>
      <c r="GL337" s="578" t="str">
        <f t="shared" ref="GL337" si="1403">IF(GL339="","",IF(AND(GK339="",GL339&lt;&gt;""),1,GK337+1))</f>
        <v/>
      </c>
      <c r="GM337" s="578" t="str">
        <f t="shared" ref="GM337" si="1404">IF(GM339="","",IF(AND(GL339="",GM339&lt;&gt;""),1,GL337+1))</f>
        <v/>
      </c>
      <c r="GN337" s="578" t="str">
        <f t="shared" ref="GN337" si="1405">IF(GN339="","",IF(AND(GM339="",GN339&lt;&gt;""),1,GM337+1))</f>
        <v/>
      </c>
      <c r="GO337" s="578" t="str">
        <f t="shared" ref="GO337" si="1406">IF(GO339="","",IF(AND(GN339="",GO339&lt;&gt;""),1,GN337+1))</f>
        <v/>
      </c>
      <c r="GP337" s="578" t="str">
        <f t="shared" ref="GP337" si="1407">IF(GP339="","",IF(AND(GO339="",GP339&lt;&gt;""),1,GO337+1))</f>
        <v/>
      </c>
      <c r="GQ337" s="578" t="str">
        <f t="shared" ref="GQ337" si="1408">IF(GQ339="","",IF(AND(GP339="",GQ339&lt;&gt;""),1,GP337+1))</f>
        <v/>
      </c>
      <c r="GR337" s="578" t="str">
        <f t="shared" ref="GR337" si="1409">IF(GR339="","",IF(AND(GQ339="",GR339&lt;&gt;""),1,GQ337+1))</f>
        <v/>
      </c>
      <c r="GS337" s="578" t="str">
        <f t="shared" ref="GS337" si="1410">IF(GS339="","",IF(AND(GR339="",GS339&lt;&gt;""),1,GR337+1))</f>
        <v/>
      </c>
      <c r="GT337" s="578" t="str">
        <f t="shared" ref="GT337" si="1411">IF(GT339="","",IF(AND(GS339="",GT339&lt;&gt;""),1,GS337+1))</f>
        <v/>
      </c>
      <c r="GU337" s="578" t="str">
        <f t="shared" ref="GU337" si="1412">IF(GU339="","",IF(AND(GT339="",GU339&lt;&gt;""),1,GT337+1))</f>
        <v/>
      </c>
      <c r="GV337" s="578" t="str">
        <f t="shared" ref="GV337" si="1413">IF(GV339="","",IF(AND(GU339="",GV339&lt;&gt;""),1,GU337+1))</f>
        <v/>
      </c>
      <c r="GW337" s="578" t="str">
        <f t="shared" ref="GW337" si="1414">IF(GW339="","",IF(AND(GV339="",GW339&lt;&gt;""),1,GV337+1))</f>
        <v/>
      </c>
      <c r="GX337" s="578" t="str">
        <f t="shared" ref="GX337" si="1415">IF(GX339="","",IF(AND(GW339="",GX339&lt;&gt;""),1,GW337+1))</f>
        <v/>
      </c>
      <c r="GY337" s="578" t="str">
        <f t="shared" ref="GY337" si="1416">IF(GY339="","",IF(AND(GX339="",GY339&lt;&gt;""),1,GX337+1))</f>
        <v/>
      </c>
      <c r="GZ337" s="578" t="str">
        <f t="shared" ref="GZ337" si="1417">IF(GZ339="","",IF(AND(GY339="",GZ339&lt;&gt;""),1,GY337+1))</f>
        <v/>
      </c>
      <c r="HA337" s="19"/>
      <c r="HB337" s="19"/>
    </row>
    <row r="338" spans="1:210" ht="4.2" customHeight="1">
      <c r="A338" s="1"/>
      <c r="B338" s="5"/>
      <c r="C338" s="1"/>
      <c r="D338" s="1"/>
      <c r="E338" s="263"/>
      <c r="F338" s="48"/>
      <c r="G338" s="231"/>
      <c r="H338" s="1"/>
      <c r="I338" s="1"/>
      <c r="J338" s="1"/>
      <c r="K338" s="1"/>
      <c r="L338" s="1"/>
      <c r="M338" s="5"/>
      <c r="N338" s="19"/>
      <c r="O338" s="1"/>
      <c r="P338" s="5"/>
      <c r="Q338" s="1"/>
      <c r="R338" s="1"/>
      <c r="S338" s="5"/>
      <c r="T338" s="7"/>
      <c r="U338" s="24"/>
      <c r="V338" s="1"/>
      <c r="W338" s="12"/>
      <c r="X338" s="10"/>
      <c r="Y338" s="46"/>
      <c r="Z338" s="93"/>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c r="GS338" s="94"/>
      <c r="GT338" s="94"/>
      <c r="GU338" s="94"/>
      <c r="GV338" s="94"/>
      <c r="GW338" s="94"/>
      <c r="GX338" s="94"/>
      <c r="GY338" s="94"/>
      <c r="GZ338" s="94"/>
      <c r="HA338" s="1"/>
      <c r="HB338" s="1"/>
    </row>
    <row r="339" spans="1:210" s="23" customFormat="1">
      <c r="A339" s="19"/>
      <c r="B339" s="5" t="s">
        <v>6</v>
      </c>
      <c r="C339" s="34" t="s">
        <v>310</v>
      </c>
      <c r="D339" s="19"/>
      <c r="E339" s="269"/>
      <c r="F339" s="52"/>
      <c r="G339" s="232"/>
      <c r="H339" s="19"/>
      <c r="I339" s="19"/>
      <c r="J339" s="5" t="s">
        <v>6</v>
      </c>
      <c r="K339" s="575"/>
      <c r="L339" s="24" t="s">
        <v>7</v>
      </c>
      <c r="M339" s="20"/>
      <c r="N339" s="196" t="s">
        <v>172</v>
      </c>
      <c r="O339" s="19"/>
      <c r="P339" s="20"/>
      <c r="Q339" s="19" t="str">
        <f>IF(T337=справочники!$E$9,"a+qx",IF(T337=справочники!$E$10,"aq^x",IF(T337=справочники!$E$11,"a^(1+qx)","??")))</f>
        <v>??</v>
      </c>
      <c r="R339" s="19"/>
      <c r="S339" s="20" t="s">
        <v>6</v>
      </c>
      <c r="T339" s="213"/>
      <c r="U339" s="26"/>
      <c r="V339" s="19"/>
      <c r="W339" s="21"/>
      <c r="X339" s="22"/>
      <c r="Y339" s="47"/>
      <c r="Z339" s="96"/>
      <c r="AA339" s="579" t="str">
        <f>IF(AND(AA$8&gt;=$K337,AA$8&lt;=IF(OR($K339="",$K339=0),1000000,$K339)),AA$8,"")</f>
        <v/>
      </c>
      <c r="AB339" s="579" t="str">
        <f t="shared" ref="AB339:AC339" si="1418">IF(AND(AB$8&gt;=$K337,AB$8&lt;=IF(OR($K339="",$K339=0),1000000,$K339)),AB$8,"")</f>
        <v/>
      </c>
      <c r="AC339" s="579" t="str">
        <f t="shared" si="1418"/>
        <v/>
      </c>
      <c r="AD339" s="579" t="str">
        <f t="shared" ref="AD339:CO339" si="1419">IF(AND(AD$8&gt;=$K337,AD$8&lt;=IF(OR($K339="",$K339=0),1000000,$K339)),AD$8,"")</f>
        <v/>
      </c>
      <c r="AE339" s="579" t="str">
        <f t="shared" si="1419"/>
        <v/>
      </c>
      <c r="AF339" s="579" t="str">
        <f t="shared" si="1419"/>
        <v/>
      </c>
      <c r="AG339" s="579" t="str">
        <f t="shared" si="1419"/>
        <v/>
      </c>
      <c r="AH339" s="579" t="str">
        <f t="shared" si="1419"/>
        <v/>
      </c>
      <c r="AI339" s="579" t="str">
        <f t="shared" si="1419"/>
        <v/>
      </c>
      <c r="AJ339" s="579" t="str">
        <f t="shared" si="1419"/>
        <v/>
      </c>
      <c r="AK339" s="579" t="str">
        <f t="shared" si="1419"/>
        <v/>
      </c>
      <c r="AL339" s="579" t="str">
        <f t="shared" si="1419"/>
        <v/>
      </c>
      <c r="AM339" s="579" t="str">
        <f t="shared" si="1419"/>
        <v/>
      </c>
      <c r="AN339" s="579" t="str">
        <f t="shared" si="1419"/>
        <v/>
      </c>
      <c r="AO339" s="579" t="str">
        <f t="shared" si="1419"/>
        <v/>
      </c>
      <c r="AP339" s="579" t="str">
        <f t="shared" si="1419"/>
        <v/>
      </c>
      <c r="AQ339" s="579" t="str">
        <f t="shared" si="1419"/>
        <v/>
      </c>
      <c r="AR339" s="579" t="str">
        <f t="shared" si="1419"/>
        <v/>
      </c>
      <c r="AS339" s="579" t="str">
        <f t="shared" si="1419"/>
        <v/>
      </c>
      <c r="AT339" s="579" t="str">
        <f t="shared" si="1419"/>
        <v/>
      </c>
      <c r="AU339" s="579" t="str">
        <f t="shared" si="1419"/>
        <v/>
      </c>
      <c r="AV339" s="579" t="str">
        <f t="shared" si="1419"/>
        <v/>
      </c>
      <c r="AW339" s="579" t="str">
        <f t="shared" si="1419"/>
        <v/>
      </c>
      <c r="AX339" s="579" t="str">
        <f t="shared" si="1419"/>
        <v/>
      </c>
      <c r="AY339" s="579" t="str">
        <f t="shared" si="1419"/>
        <v/>
      </c>
      <c r="AZ339" s="579" t="str">
        <f t="shared" si="1419"/>
        <v/>
      </c>
      <c r="BA339" s="579" t="str">
        <f t="shared" si="1419"/>
        <v/>
      </c>
      <c r="BB339" s="579" t="str">
        <f t="shared" si="1419"/>
        <v/>
      </c>
      <c r="BC339" s="579" t="str">
        <f t="shared" si="1419"/>
        <v/>
      </c>
      <c r="BD339" s="579" t="str">
        <f t="shared" si="1419"/>
        <v/>
      </c>
      <c r="BE339" s="579" t="str">
        <f t="shared" si="1419"/>
        <v/>
      </c>
      <c r="BF339" s="579" t="str">
        <f t="shared" si="1419"/>
        <v/>
      </c>
      <c r="BG339" s="579" t="str">
        <f t="shared" si="1419"/>
        <v/>
      </c>
      <c r="BH339" s="579" t="str">
        <f t="shared" si="1419"/>
        <v/>
      </c>
      <c r="BI339" s="579" t="str">
        <f t="shared" si="1419"/>
        <v/>
      </c>
      <c r="BJ339" s="579" t="str">
        <f t="shared" si="1419"/>
        <v/>
      </c>
      <c r="BK339" s="579" t="str">
        <f t="shared" si="1419"/>
        <v/>
      </c>
      <c r="BL339" s="579" t="str">
        <f t="shared" si="1419"/>
        <v/>
      </c>
      <c r="BM339" s="579" t="str">
        <f t="shared" si="1419"/>
        <v/>
      </c>
      <c r="BN339" s="579" t="str">
        <f t="shared" si="1419"/>
        <v/>
      </c>
      <c r="BO339" s="579" t="str">
        <f t="shared" si="1419"/>
        <v/>
      </c>
      <c r="BP339" s="579" t="str">
        <f t="shared" si="1419"/>
        <v/>
      </c>
      <c r="BQ339" s="579" t="str">
        <f t="shared" si="1419"/>
        <v/>
      </c>
      <c r="BR339" s="579" t="str">
        <f t="shared" si="1419"/>
        <v/>
      </c>
      <c r="BS339" s="579" t="str">
        <f t="shared" si="1419"/>
        <v/>
      </c>
      <c r="BT339" s="579" t="str">
        <f t="shared" si="1419"/>
        <v/>
      </c>
      <c r="BU339" s="579" t="str">
        <f t="shared" si="1419"/>
        <v/>
      </c>
      <c r="BV339" s="579" t="str">
        <f t="shared" si="1419"/>
        <v/>
      </c>
      <c r="BW339" s="579" t="str">
        <f t="shared" si="1419"/>
        <v/>
      </c>
      <c r="BX339" s="579" t="str">
        <f t="shared" si="1419"/>
        <v/>
      </c>
      <c r="BY339" s="579" t="str">
        <f t="shared" si="1419"/>
        <v/>
      </c>
      <c r="BZ339" s="579" t="str">
        <f t="shared" si="1419"/>
        <v/>
      </c>
      <c r="CA339" s="579" t="str">
        <f t="shared" si="1419"/>
        <v/>
      </c>
      <c r="CB339" s="579" t="str">
        <f t="shared" si="1419"/>
        <v/>
      </c>
      <c r="CC339" s="579" t="str">
        <f t="shared" si="1419"/>
        <v/>
      </c>
      <c r="CD339" s="579" t="str">
        <f t="shared" si="1419"/>
        <v/>
      </c>
      <c r="CE339" s="579" t="str">
        <f t="shared" si="1419"/>
        <v/>
      </c>
      <c r="CF339" s="579" t="str">
        <f t="shared" si="1419"/>
        <v/>
      </c>
      <c r="CG339" s="579" t="str">
        <f t="shared" si="1419"/>
        <v/>
      </c>
      <c r="CH339" s="579" t="str">
        <f t="shared" si="1419"/>
        <v/>
      </c>
      <c r="CI339" s="579" t="str">
        <f t="shared" si="1419"/>
        <v/>
      </c>
      <c r="CJ339" s="579" t="str">
        <f t="shared" si="1419"/>
        <v/>
      </c>
      <c r="CK339" s="579" t="str">
        <f t="shared" si="1419"/>
        <v/>
      </c>
      <c r="CL339" s="579" t="str">
        <f t="shared" si="1419"/>
        <v/>
      </c>
      <c r="CM339" s="579" t="str">
        <f t="shared" si="1419"/>
        <v/>
      </c>
      <c r="CN339" s="579" t="str">
        <f t="shared" si="1419"/>
        <v/>
      </c>
      <c r="CO339" s="579" t="str">
        <f t="shared" si="1419"/>
        <v/>
      </c>
      <c r="CP339" s="579" t="str">
        <f t="shared" ref="CP339:DG339" si="1420">IF(AND(CP$8&gt;=$K337,CP$8&lt;=IF(OR($K339="",$K339=0),1000000,$K339)),CP$8,"")</f>
        <v/>
      </c>
      <c r="CQ339" s="579" t="str">
        <f t="shared" si="1420"/>
        <v/>
      </c>
      <c r="CR339" s="579" t="str">
        <f t="shared" si="1420"/>
        <v/>
      </c>
      <c r="CS339" s="579" t="str">
        <f t="shared" si="1420"/>
        <v/>
      </c>
      <c r="CT339" s="579" t="str">
        <f t="shared" si="1420"/>
        <v/>
      </c>
      <c r="CU339" s="579" t="str">
        <f t="shared" si="1420"/>
        <v/>
      </c>
      <c r="CV339" s="579" t="str">
        <f t="shared" si="1420"/>
        <v/>
      </c>
      <c r="CW339" s="579" t="str">
        <f t="shared" si="1420"/>
        <v/>
      </c>
      <c r="CX339" s="579" t="str">
        <f t="shared" si="1420"/>
        <v/>
      </c>
      <c r="CY339" s="579" t="str">
        <f t="shared" si="1420"/>
        <v/>
      </c>
      <c r="CZ339" s="579" t="str">
        <f t="shared" si="1420"/>
        <v/>
      </c>
      <c r="DA339" s="579" t="str">
        <f t="shared" si="1420"/>
        <v/>
      </c>
      <c r="DB339" s="579" t="str">
        <f t="shared" si="1420"/>
        <v/>
      </c>
      <c r="DC339" s="579" t="str">
        <f t="shared" si="1420"/>
        <v/>
      </c>
      <c r="DD339" s="579" t="str">
        <f t="shared" si="1420"/>
        <v/>
      </c>
      <c r="DE339" s="579" t="str">
        <f t="shared" si="1420"/>
        <v/>
      </c>
      <c r="DF339" s="579" t="str">
        <f t="shared" si="1420"/>
        <v/>
      </c>
      <c r="DG339" s="579" t="str">
        <f t="shared" si="1420"/>
        <v/>
      </c>
      <c r="DH339" s="579" t="str">
        <f t="shared" ref="DH339:FS339" si="1421">IF(AND(DH$8&gt;=$K337,DH$8&lt;=IF(OR($K339="",$K339=0),1000000,$K339)),DH$8,"")</f>
        <v/>
      </c>
      <c r="DI339" s="579" t="str">
        <f t="shared" si="1421"/>
        <v/>
      </c>
      <c r="DJ339" s="579" t="str">
        <f t="shared" si="1421"/>
        <v/>
      </c>
      <c r="DK339" s="579" t="str">
        <f t="shared" si="1421"/>
        <v/>
      </c>
      <c r="DL339" s="579" t="str">
        <f t="shared" si="1421"/>
        <v/>
      </c>
      <c r="DM339" s="579" t="str">
        <f t="shared" si="1421"/>
        <v/>
      </c>
      <c r="DN339" s="579" t="str">
        <f t="shared" si="1421"/>
        <v/>
      </c>
      <c r="DO339" s="579" t="str">
        <f t="shared" si="1421"/>
        <v/>
      </c>
      <c r="DP339" s="579" t="str">
        <f t="shared" si="1421"/>
        <v/>
      </c>
      <c r="DQ339" s="579" t="str">
        <f t="shared" si="1421"/>
        <v/>
      </c>
      <c r="DR339" s="579" t="str">
        <f t="shared" si="1421"/>
        <v/>
      </c>
      <c r="DS339" s="579" t="str">
        <f t="shared" si="1421"/>
        <v/>
      </c>
      <c r="DT339" s="579" t="str">
        <f t="shared" si="1421"/>
        <v/>
      </c>
      <c r="DU339" s="579" t="str">
        <f t="shared" si="1421"/>
        <v/>
      </c>
      <c r="DV339" s="579" t="str">
        <f t="shared" si="1421"/>
        <v/>
      </c>
      <c r="DW339" s="579" t="str">
        <f t="shared" si="1421"/>
        <v/>
      </c>
      <c r="DX339" s="579" t="str">
        <f t="shared" si="1421"/>
        <v/>
      </c>
      <c r="DY339" s="579" t="str">
        <f t="shared" si="1421"/>
        <v/>
      </c>
      <c r="DZ339" s="579" t="str">
        <f t="shared" si="1421"/>
        <v/>
      </c>
      <c r="EA339" s="579" t="str">
        <f t="shared" si="1421"/>
        <v/>
      </c>
      <c r="EB339" s="579" t="str">
        <f t="shared" si="1421"/>
        <v/>
      </c>
      <c r="EC339" s="579" t="str">
        <f t="shared" si="1421"/>
        <v/>
      </c>
      <c r="ED339" s="579" t="str">
        <f t="shared" si="1421"/>
        <v/>
      </c>
      <c r="EE339" s="579" t="str">
        <f t="shared" si="1421"/>
        <v/>
      </c>
      <c r="EF339" s="579" t="str">
        <f t="shared" si="1421"/>
        <v/>
      </c>
      <c r="EG339" s="579" t="str">
        <f t="shared" si="1421"/>
        <v/>
      </c>
      <c r="EH339" s="579" t="str">
        <f t="shared" si="1421"/>
        <v/>
      </c>
      <c r="EI339" s="579" t="str">
        <f t="shared" si="1421"/>
        <v/>
      </c>
      <c r="EJ339" s="579" t="str">
        <f t="shared" si="1421"/>
        <v/>
      </c>
      <c r="EK339" s="579" t="str">
        <f t="shared" si="1421"/>
        <v/>
      </c>
      <c r="EL339" s="579" t="str">
        <f t="shared" si="1421"/>
        <v/>
      </c>
      <c r="EM339" s="579" t="str">
        <f t="shared" si="1421"/>
        <v/>
      </c>
      <c r="EN339" s="579" t="str">
        <f t="shared" si="1421"/>
        <v/>
      </c>
      <c r="EO339" s="579" t="str">
        <f t="shared" si="1421"/>
        <v/>
      </c>
      <c r="EP339" s="579" t="str">
        <f t="shared" si="1421"/>
        <v/>
      </c>
      <c r="EQ339" s="579" t="str">
        <f t="shared" si="1421"/>
        <v/>
      </c>
      <c r="ER339" s="579" t="str">
        <f t="shared" si="1421"/>
        <v/>
      </c>
      <c r="ES339" s="579" t="str">
        <f t="shared" si="1421"/>
        <v/>
      </c>
      <c r="ET339" s="579" t="str">
        <f t="shared" si="1421"/>
        <v/>
      </c>
      <c r="EU339" s="579" t="str">
        <f t="shared" si="1421"/>
        <v/>
      </c>
      <c r="EV339" s="579" t="str">
        <f t="shared" si="1421"/>
        <v/>
      </c>
      <c r="EW339" s="579" t="str">
        <f t="shared" si="1421"/>
        <v/>
      </c>
      <c r="EX339" s="579" t="str">
        <f t="shared" si="1421"/>
        <v/>
      </c>
      <c r="EY339" s="579" t="str">
        <f t="shared" si="1421"/>
        <v/>
      </c>
      <c r="EZ339" s="579" t="str">
        <f t="shared" si="1421"/>
        <v/>
      </c>
      <c r="FA339" s="579" t="str">
        <f t="shared" si="1421"/>
        <v/>
      </c>
      <c r="FB339" s="579" t="str">
        <f t="shared" si="1421"/>
        <v/>
      </c>
      <c r="FC339" s="579" t="str">
        <f t="shared" si="1421"/>
        <v/>
      </c>
      <c r="FD339" s="579" t="str">
        <f t="shared" si="1421"/>
        <v/>
      </c>
      <c r="FE339" s="579" t="str">
        <f t="shared" si="1421"/>
        <v/>
      </c>
      <c r="FF339" s="579" t="str">
        <f t="shared" si="1421"/>
        <v/>
      </c>
      <c r="FG339" s="579" t="str">
        <f t="shared" si="1421"/>
        <v/>
      </c>
      <c r="FH339" s="579" t="str">
        <f t="shared" si="1421"/>
        <v/>
      </c>
      <c r="FI339" s="579" t="str">
        <f t="shared" si="1421"/>
        <v/>
      </c>
      <c r="FJ339" s="579" t="str">
        <f t="shared" si="1421"/>
        <v/>
      </c>
      <c r="FK339" s="579" t="str">
        <f t="shared" si="1421"/>
        <v/>
      </c>
      <c r="FL339" s="579" t="str">
        <f t="shared" si="1421"/>
        <v/>
      </c>
      <c r="FM339" s="579" t="str">
        <f t="shared" si="1421"/>
        <v/>
      </c>
      <c r="FN339" s="579" t="str">
        <f t="shared" si="1421"/>
        <v/>
      </c>
      <c r="FO339" s="579" t="str">
        <f t="shared" si="1421"/>
        <v/>
      </c>
      <c r="FP339" s="579" t="str">
        <f t="shared" si="1421"/>
        <v/>
      </c>
      <c r="FQ339" s="579" t="str">
        <f t="shared" si="1421"/>
        <v/>
      </c>
      <c r="FR339" s="579" t="str">
        <f t="shared" si="1421"/>
        <v/>
      </c>
      <c r="FS339" s="579" t="str">
        <f t="shared" si="1421"/>
        <v/>
      </c>
      <c r="FT339" s="579" t="str">
        <f t="shared" ref="FT339:GZ339" si="1422">IF(AND(FT$8&gt;=$K337,FT$8&lt;=IF(OR($K339="",$K339=0),1000000,$K339)),FT$8,"")</f>
        <v/>
      </c>
      <c r="FU339" s="579" t="str">
        <f t="shared" si="1422"/>
        <v/>
      </c>
      <c r="FV339" s="579" t="str">
        <f t="shared" si="1422"/>
        <v/>
      </c>
      <c r="FW339" s="579" t="str">
        <f t="shared" si="1422"/>
        <v/>
      </c>
      <c r="FX339" s="579" t="str">
        <f t="shared" si="1422"/>
        <v/>
      </c>
      <c r="FY339" s="579" t="str">
        <f t="shared" si="1422"/>
        <v/>
      </c>
      <c r="FZ339" s="579" t="str">
        <f t="shared" si="1422"/>
        <v/>
      </c>
      <c r="GA339" s="579" t="str">
        <f t="shared" si="1422"/>
        <v/>
      </c>
      <c r="GB339" s="579" t="str">
        <f t="shared" si="1422"/>
        <v/>
      </c>
      <c r="GC339" s="579" t="str">
        <f t="shared" si="1422"/>
        <v/>
      </c>
      <c r="GD339" s="579" t="str">
        <f t="shared" si="1422"/>
        <v/>
      </c>
      <c r="GE339" s="579" t="str">
        <f t="shared" si="1422"/>
        <v/>
      </c>
      <c r="GF339" s="579" t="str">
        <f t="shared" si="1422"/>
        <v/>
      </c>
      <c r="GG339" s="579" t="str">
        <f t="shared" si="1422"/>
        <v/>
      </c>
      <c r="GH339" s="579" t="str">
        <f t="shared" si="1422"/>
        <v/>
      </c>
      <c r="GI339" s="579" t="str">
        <f t="shared" si="1422"/>
        <v/>
      </c>
      <c r="GJ339" s="579" t="str">
        <f t="shared" si="1422"/>
        <v/>
      </c>
      <c r="GK339" s="579" t="str">
        <f t="shared" si="1422"/>
        <v/>
      </c>
      <c r="GL339" s="579" t="str">
        <f t="shared" si="1422"/>
        <v/>
      </c>
      <c r="GM339" s="579" t="str">
        <f t="shared" si="1422"/>
        <v/>
      </c>
      <c r="GN339" s="579" t="str">
        <f t="shared" si="1422"/>
        <v/>
      </c>
      <c r="GO339" s="579" t="str">
        <f t="shared" si="1422"/>
        <v/>
      </c>
      <c r="GP339" s="579" t="str">
        <f t="shared" si="1422"/>
        <v/>
      </c>
      <c r="GQ339" s="579" t="str">
        <f t="shared" si="1422"/>
        <v/>
      </c>
      <c r="GR339" s="579" t="str">
        <f t="shared" si="1422"/>
        <v/>
      </c>
      <c r="GS339" s="579" t="str">
        <f t="shared" si="1422"/>
        <v/>
      </c>
      <c r="GT339" s="579" t="str">
        <f t="shared" si="1422"/>
        <v/>
      </c>
      <c r="GU339" s="579" t="str">
        <f t="shared" si="1422"/>
        <v/>
      </c>
      <c r="GV339" s="579" t="str">
        <f t="shared" si="1422"/>
        <v/>
      </c>
      <c r="GW339" s="579" t="str">
        <f t="shared" si="1422"/>
        <v/>
      </c>
      <c r="GX339" s="579" t="str">
        <f t="shared" si="1422"/>
        <v/>
      </c>
      <c r="GY339" s="579" t="str">
        <f t="shared" si="1422"/>
        <v/>
      </c>
      <c r="GZ339" s="579" t="str">
        <f t="shared" si="1422"/>
        <v/>
      </c>
      <c r="HA339" s="19"/>
      <c r="HB339" s="19"/>
    </row>
    <row r="340" spans="1:210" ht="4.2" customHeight="1">
      <c r="A340" s="1"/>
      <c r="B340" s="1"/>
      <c r="C340" s="1"/>
      <c r="D340" s="1"/>
      <c r="E340" s="263"/>
      <c r="F340" s="48"/>
      <c r="G340" s="231"/>
      <c r="H340" s="1"/>
      <c r="I340" s="1"/>
      <c r="J340" s="1"/>
      <c r="K340" s="1"/>
      <c r="L340" s="1"/>
      <c r="M340" s="5"/>
      <c r="N340" s="1"/>
      <c r="O340" s="1"/>
      <c r="P340" s="5"/>
      <c r="Q340" s="1"/>
      <c r="R340" s="1"/>
      <c r="S340" s="5"/>
      <c r="T340" s="7"/>
      <c r="U340" s="24"/>
      <c r="V340" s="1"/>
      <c r="W340" s="12"/>
      <c r="X340" s="10"/>
      <c r="Y340" s="46"/>
      <c r="Z340" s="93"/>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c r="GS340" s="94"/>
      <c r="GT340" s="94"/>
      <c r="GU340" s="94"/>
      <c r="GV340" s="94"/>
      <c r="GW340" s="94"/>
      <c r="GX340" s="94"/>
      <c r="GY340" s="94"/>
      <c r="GZ340" s="94"/>
      <c r="HA340" s="1"/>
      <c r="HB340" s="1"/>
    </row>
    <row r="341" spans="1:210" s="23" customFormat="1">
      <c r="A341" s="19"/>
      <c r="B341" s="244" t="s">
        <v>161</v>
      </c>
      <c r="C341" s="19"/>
      <c r="D341" s="19"/>
      <c r="E341" s="269"/>
      <c r="F341" s="52"/>
      <c r="G341" s="232"/>
      <c r="H341" s="19"/>
      <c r="I341" s="245" t="s">
        <v>162</v>
      </c>
      <c r="J341" s="19"/>
      <c r="K341" s="19"/>
      <c r="L341" s="19"/>
      <c r="M341" s="20"/>
      <c r="N341" s="196" t="s">
        <v>171</v>
      </c>
      <c r="O341" s="19"/>
      <c r="P341" s="20"/>
      <c r="Q341" s="19" t="s">
        <v>72</v>
      </c>
      <c r="R341" s="19"/>
      <c r="S341" s="20" t="s">
        <v>6</v>
      </c>
      <c r="T341" s="205"/>
      <c r="U341" s="26" t="s">
        <v>7</v>
      </c>
      <c r="V341" s="19"/>
      <c r="W341" s="21"/>
      <c r="X341" s="22"/>
      <c r="Y341" s="47"/>
      <c r="Z341" s="96"/>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c r="FB341" s="97"/>
      <c r="FC341" s="97"/>
      <c r="FD341" s="97"/>
      <c r="FE341" s="97"/>
      <c r="FF341" s="97"/>
      <c r="FG341" s="97"/>
      <c r="FH341" s="97"/>
      <c r="FI341" s="97"/>
      <c r="FJ341" s="97"/>
      <c r="FK341" s="97"/>
      <c r="FL341" s="97"/>
      <c r="FM341" s="97"/>
      <c r="FN341" s="97"/>
      <c r="FO341" s="97"/>
      <c r="FP341" s="97"/>
      <c r="FQ341" s="97"/>
      <c r="FR341" s="97"/>
      <c r="FS341" s="97"/>
      <c r="FT341" s="97"/>
      <c r="FU341" s="97"/>
      <c r="FV341" s="97"/>
      <c r="FW341" s="97"/>
      <c r="FX341" s="97"/>
      <c r="FY341" s="97"/>
      <c r="FZ341" s="97"/>
      <c r="GA341" s="97"/>
      <c r="GB341" s="97"/>
      <c r="GC341" s="97"/>
      <c r="GD341" s="97"/>
      <c r="GE341" s="97"/>
      <c r="GF341" s="97"/>
      <c r="GG341" s="97"/>
      <c r="GH341" s="97"/>
      <c r="GI341" s="97"/>
      <c r="GJ341" s="97"/>
      <c r="GK341" s="97"/>
      <c r="GL341" s="97"/>
      <c r="GM341" s="97"/>
      <c r="GN341" s="97"/>
      <c r="GO341" s="97"/>
      <c r="GP341" s="97"/>
      <c r="GQ341" s="97"/>
      <c r="GR341" s="97"/>
      <c r="GS341" s="97"/>
      <c r="GT341" s="97"/>
      <c r="GU341" s="97"/>
      <c r="GV341" s="97"/>
      <c r="GW341" s="97"/>
      <c r="GX341" s="97"/>
      <c r="GY341" s="97"/>
      <c r="GZ341" s="97"/>
      <c r="HA341" s="19"/>
      <c r="HB341" s="19"/>
    </row>
    <row r="342" spans="1:210" ht="4.2" customHeight="1">
      <c r="A342" s="1"/>
      <c r="B342" s="1"/>
      <c r="C342" s="1"/>
      <c r="D342" s="1"/>
      <c r="E342" s="263"/>
      <c r="F342" s="48"/>
      <c r="G342" s="231"/>
      <c r="H342" s="1"/>
      <c r="I342" s="1"/>
      <c r="J342" s="1"/>
      <c r="K342" s="1"/>
      <c r="L342" s="1"/>
      <c r="M342" s="5"/>
      <c r="N342" s="1"/>
      <c r="O342" s="1"/>
      <c r="P342" s="5"/>
      <c r="Q342" s="1"/>
      <c r="R342" s="1"/>
      <c r="S342" s="5"/>
      <c r="T342" s="7"/>
      <c r="U342" s="24"/>
      <c r="V342" s="1"/>
      <c r="W342" s="12"/>
      <c r="X342" s="10"/>
      <c r="Y342" s="46"/>
      <c r="Z342" s="93"/>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c r="GS342" s="94"/>
      <c r="GT342" s="94"/>
      <c r="GU342" s="94"/>
      <c r="GV342" s="94"/>
      <c r="GW342" s="94"/>
      <c r="GX342" s="94"/>
      <c r="GY342" s="94"/>
      <c r="GZ342" s="94"/>
      <c r="HA342" s="1"/>
      <c r="HB342" s="1"/>
    </row>
    <row r="343" spans="1:210" s="4" customFormat="1">
      <c r="A343" s="3"/>
      <c r="B343" s="259" t="s">
        <v>159</v>
      </c>
      <c r="C343" s="3"/>
      <c r="D343" s="3"/>
      <c r="E343" s="9"/>
      <c r="F343" s="51"/>
      <c r="G343" s="232"/>
      <c r="H343" s="13" t="str">
        <f>B343&amp;N335</f>
        <v>Учет - Прямые постоянные расходы-1</v>
      </c>
      <c r="I343" s="13"/>
      <c r="J343" s="3"/>
      <c r="K343" s="3"/>
      <c r="L343" s="3"/>
      <c r="M343" s="5"/>
      <c r="N343" s="36" t="str">
        <f>N46</f>
        <v>Продукт-1</v>
      </c>
      <c r="O343" s="36"/>
      <c r="P343" s="5"/>
      <c r="Q343" s="36" t="s">
        <v>26</v>
      </c>
      <c r="R343" s="36"/>
      <c r="S343" s="20" t="s">
        <v>6</v>
      </c>
      <c r="T343" s="308"/>
      <c r="U343" s="24" t="s">
        <v>7</v>
      </c>
      <c r="V343" s="36"/>
      <c r="W343" s="38">
        <f>SUM($Y343:$HA343)</f>
        <v>0</v>
      </c>
      <c r="X343" s="38"/>
      <c r="Y343" s="46"/>
      <c r="Z343" s="99"/>
      <c r="AA343" s="100">
        <f>IF(AA339="",0,IF(AA337=1,$T335,IF($T337=справочники!$E$9,$T335+$T339*INT((AA337-1)/IF(OR($T341=0,$T341=""),1,$T341)),IF($T337=справочники!$E$10,$T335*POWER($T339,INT((AA337-1)/IF(OR($T341=0,$T341=""),1,$T341))),IF($T337=справочники!$E$11,POWER($T335,1+$T339*INT((AA337-1)/IF(OR($T341=0,$T341=""),1,$T341))),0)))))</f>
        <v>0</v>
      </c>
      <c r="AB343" s="100">
        <f>IF(AB339="",0,IF(AB337=1,$T335,IF($T337=справочники!$E$9,$T335+$T339*INT((AB337-1)/IF(OR($T341=0,$T341=""),1,$T341)),IF($T337=справочники!$E$10,$T335*POWER($T339,INT((AB337-1)/IF(OR($T341=0,$T341=""),1,$T341))),IF($T337=справочники!$E$11,POWER($T335,1+$T339*INT((AB337-1)/IF(OR($T341=0,$T341=""),1,$T341))),0)))))</f>
        <v>0</v>
      </c>
      <c r="AC343" s="100">
        <f>IF(AC339="",0,IF(AC337=1,$T335,IF($T337=справочники!$E$9,$T335+$T339*INT((AC337-1)/IF(OR($T341=0,$T341=""),1,$T341)),IF($T337=справочники!$E$10,$T335*POWER($T339,INT((AC337-1)/IF(OR($T341=0,$T341=""),1,$T341))),IF($T337=справочники!$E$11,POWER($T335,1+$T339*INT((AC337-1)/IF(OR($T341=0,$T341=""),1,$T341))),0)))))</f>
        <v>0</v>
      </c>
      <c r="AD343" s="100">
        <f>IF(AD339="",0,IF(AD337=1,$T335,IF($T337=справочники!$E$9,$T335+$T339*INT((AD337-1)/IF(OR($T341=0,$T341=""),1,$T341)),IF($T337=справочники!$E$10,$T335*POWER($T339,INT((AD337-1)/IF(OR($T341=0,$T341=""),1,$T341))),IF($T337=справочники!$E$11,POWER($T335,1+$T339*INT((AD337-1)/IF(OR($T341=0,$T341=""),1,$T341))),0)))))</f>
        <v>0</v>
      </c>
      <c r="AE343" s="100">
        <f>IF(AE339="",0,IF(AE337=1,$T335,IF($T337=справочники!$E$9,$T335+$T339*INT((AE337-1)/IF(OR($T341=0,$T341=""),1,$T341)),IF($T337=справочники!$E$10,$T335*POWER($T339,INT((AE337-1)/IF(OR($T341=0,$T341=""),1,$T341))),IF($T337=справочники!$E$11,POWER($T335,1+$T339*INT((AE337-1)/IF(OR($T341=0,$T341=""),1,$T341))),0)))))</f>
        <v>0</v>
      </c>
      <c r="AF343" s="100">
        <f>IF(AF339="",0,IF(AF337=1,$T335,IF($T337=справочники!$E$9,$T335+$T339*INT((AF337-1)/IF(OR($T341=0,$T341=""),1,$T341)),IF($T337=справочники!$E$10,$T335*POWER($T339,INT((AF337-1)/IF(OR($T341=0,$T341=""),1,$T341))),IF($T337=справочники!$E$11,POWER($T335,1+$T339*INT((AF337-1)/IF(OR($T341=0,$T341=""),1,$T341))),0)))))</f>
        <v>0</v>
      </c>
      <c r="AG343" s="100">
        <f>IF(AG339="",0,IF(AG337=1,$T335,IF($T337=справочники!$E$9,$T335+$T339*INT((AG337-1)/IF(OR($T341=0,$T341=""),1,$T341)),IF($T337=справочники!$E$10,$T335*POWER($T339,INT((AG337-1)/IF(OR($T341=0,$T341=""),1,$T341))),IF($T337=справочники!$E$11,POWER($T335,1+$T339*INT((AG337-1)/IF(OR($T341=0,$T341=""),1,$T341))),0)))))</f>
        <v>0</v>
      </c>
      <c r="AH343" s="100">
        <f>IF(AH339="",0,IF(AH337=1,$T335,IF($T337=справочники!$E$9,$T335+$T339*INT((AH337-1)/IF(OR($T341=0,$T341=""),1,$T341)),IF($T337=справочники!$E$10,$T335*POWER($T339,INT((AH337-1)/IF(OR($T341=0,$T341=""),1,$T341))),IF($T337=справочники!$E$11,POWER($T335,1+$T339*INT((AH337-1)/IF(OR($T341=0,$T341=""),1,$T341))),0)))))</f>
        <v>0</v>
      </c>
      <c r="AI343" s="100">
        <f>IF(AI339="",0,IF(AI337=1,$T335,IF($T337=справочники!$E$9,$T335+$T339*INT((AI337-1)/IF(OR($T341=0,$T341=""),1,$T341)),IF($T337=справочники!$E$10,$T335*POWER($T339,INT((AI337-1)/IF(OR($T341=0,$T341=""),1,$T341))),IF($T337=справочники!$E$11,POWER($T335,1+$T339*INT((AI337-1)/IF(OR($T341=0,$T341=""),1,$T341))),0)))))</f>
        <v>0</v>
      </c>
      <c r="AJ343" s="100">
        <f>IF(AJ339="",0,IF(AJ337=1,$T335,IF($T337=справочники!$E$9,$T335+$T339*INT((AJ337-1)/IF(OR($T341=0,$T341=""),1,$T341)),IF($T337=справочники!$E$10,$T335*POWER($T339,INT((AJ337-1)/IF(OR($T341=0,$T341=""),1,$T341))),IF($T337=справочники!$E$11,POWER($T335,1+$T339*INT((AJ337-1)/IF(OR($T341=0,$T341=""),1,$T341))),0)))))</f>
        <v>0</v>
      </c>
      <c r="AK343" s="100">
        <f>IF(AK339="",0,IF(AK337=1,$T335,IF($T337=справочники!$E$9,$T335+$T339*INT((AK337-1)/IF(OR($T341=0,$T341=""),1,$T341)),IF($T337=справочники!$E$10,$T335*POWER($T339,INT((AK337-1)/IF(OR($T341=0,$T341=""),1,$T341))),IF($T337=справочники!$E$11,POWER($T335,1+$T339*INT((AK337-1)/IF(OR($T341=0,$T341=""),1,$T341))),0)))))</f>
        <v>0</v>
      </c>
      <c r="AL343" s="100">
        <f>IF(AL339="",0,IF(AL337=1,$T335,IF($T337=справочники!$E$9,$T335+$T339*INT((AL337-1)/IF(OR($T341=0,$T341=""),1,$T341)),IF($T337=справочники!$E$10,$T335*POWER($T339,INT((AL337-1)/IF(OR($T341=0,$T341=""),1,$T341))),IF($T337=справочники!$E$11,POWER($T335,1+$T339*INT((AL337-1)/IF(OR($T341=0,$T341=""),1,$T341))),0)))))</f>
        <v>0</v>
      </c>
      <c r="AM343" s="100">
        <f>IF(AM339="",0,IF(AM337=1,$T335,IF($T337=справочники!$E$9,$T335+$T339*INT((AM337-1)/IF(OR($T341=0,$T341=""),1,$T341)),IF($T337=справочники!$E$10,$T335*POWER($T339,INT((AM337-1)/IF(OR($T341=0,$T341=""),1,$T341))),IF($T337=справочники!$E$11,POWER($T335,1+$T339*INT((AM337-1)/IF(OR($T341=0,$T341=""),1,$T341))),0)))))</f>
        <v>0</v>
      </c>
      <c r="AN343" s="100">
        <f>IF(AN339="",0,IF(AN337=1,$T335,IF($T337=справочники!$E$9,$T335+$T339*INT((AN337-1)/IF(OR($T341=0,$T341=""),1,$T341)),IF($T337=справочники!$E$10,$T335*POWER($T339,INT((AN337-1)/IF(OR($T341=0,$T341=""),1,$T341))),IF($T337=справочники!$E$11,POWER($T335,1+$T339*INT((AN337-1)/IF(OR($T341=0,$T341=""),1,$T341))),0)))))</f>
        <v>0</v>
      </c>
      <c r="AO343" s="100">
        <f>IF(AO339="",0,IF(AO337=1,$T335,IF($T337=справочники!$E$9,$T335+$T339*INT((AO337-1)/IF(OR($T341=0,$T341=""),1,$T341)),IF($T337=справочники!$E$10,$T335*POWER($T339,INT((AO337-1)/IF(OR($T341=0,$T341=""),1,$T341))),IF($T337=справочники!$E$11,POWER($T335,1+$T339*INT((AO337-1)/IF(OR($T341=0,$T341=""),1,$T341))),0)))))</f>
        <v>0</v>
      </c>
      <c r="AP343" s="100">
        <f>IF(AP339="",0,IF(AP337=1,$T335,IF($T337=справочники!$E$9,$T335+$T339*INT((AP337-1)/IF(OR($T341=0,$T341=""),1,$T341)),IF($T337=справочники!$E$10,$T335*POWER($T339,INT((AP337-1)/IF(OR($T341=0,$T341=""),1,$T341))),IF($T337=справочники!$E$11,POWER($T335,1+$T339*INT((AP337-1)/IF(OR($T341=0,$T341=""),1,$T341))),0)))))</f>
        <v>0</v>
      </c>
      <c r="AQ343" s="100">
        <f>IF(AQ339="",0,IF(AQ337=1,$T335,IF($T337=справочники!$E$9,$T335+$T339*INT((AQ337-1)/IF(OR($T341=0,$T341=""),1,$T341)),IF($T337=справочники!$E$10,$T335*POWER($T339,INT((AQ337-1)/IF(OR($T341=0,$T341=""),1,$T341))),IF($T337=справочники!$E$11,POWER($T335,1+$T339*INT((AQ337-1)/IF(OR($T341=0,$T341=""),1,$T341))),0)))))</f>
        <v>0</v>
      </c>
      <c r="AR343" s="100">
        <f>IF(AR339="",0,IF(AR337=1,$T335,IF($T337=справочники!$E$9,$T335+$T339*INT((AR337-1)/IF(OR($T341=0,$T341=""),1,$T341)),IF($T337=справочники!$E$10,$T335*POWER($T339,INT((AR337-1)/IF(OR($T341=0,$T341=""),1,$T341))),IF($T337=справочники!$E$11,POWER($T335,1+$T339*INT((AR337-1)/IF(OR($T341=0,$T341=""),1,$T341))),0)))))</f>
        <v>0</v>
      </c>
      <c r="AS343" s="100">
        <f>IF(AS339="",0,IF(AS337=1,$T335,IF($T337=справочники!$E$9,$T335+$T339*INT((AS337-1)/IF(OR($T341=0,$T341=""),1,$T341)),IF($T337=справочники!$E$10,$T335*POWER($T339,INT((AS337-1)/IF(OR($T341=0,$T341=""),1,$T341))),IF($T337=справочники!$E$11,POWER($T335,1+$T339*INT((AS337-1)/IF(OR($T341=0,$T341=""),1,$T341))),0)))))</f>
        <v>0</v>
      </c>
      <c r="AT343" s="100">
        <f>IF(AT339="",0,IF(AT337=1,$T335,IF($T337=справочники!$E$9,$T335+$T339*INT((AT337-1)/IF(OR($T341=0,$T341=""),1,$T341)),IF($T337=справочники!$E$10,$T335*POWER($T339,INT((AT337-1)/IF(OR($T341=0,$T341=""),1,$T341))),IF($T337=справочники!$E$11,POWER($T335,1+$T339*INT((AT337-1)/IF(OR($T341=0,$T341=""),1,$T341))),0)))))</f>
        <v>0</v>
      </c>
      <c r="AU343" s="100">
        <f>IF(AU339="",0,IF(AU337=1,$T335,IF($T337=справочники!$E$9,$T335+$T339*INT((AU337-1)/IF(OR($T341=0,$T341=""),1,$T341)),IF($T337=справочники!$E$10,$T335*POWER($T339,INT((AU337-1)/IF(OR($T341=0,$T341=""),1,$T341))),IF($T337=справочники!$E$11,POWER($T335,1+$T339*INT((AU337-1)/IF(OR($T341=0,$T341=""),1,$T341))),0)))))</f>
        <v>0</v>
      </c>
      <c r="AV343" s="100">
        <f>IF(AV339="",0,IF(AV337=1,$T335,IF($T337=справочники!$E$9,$T335+$T339*INT((AV337-1)/IF(OR($T341=0,$T341=""),1,$T341)),IF($T337=справочники!$E$10,$T335*POWER($T339,INT((AV337-1)/IF(OR($T341=0,$T341=""),1,$T341))),IF($T337=справочники!$E$11,POWER($T335,1+$T339*INT((AV337-1)/IF(OR($T341=0,$T341=""),1,$T341))),0)))))</f>
        <v>0</v>
      </c>
      <c r="AW343" s="100">
        <f>IF(AW339="",0,IF(AW337=1,$T335,IF($T337=справочники!$E$9,$T335+$T339*INT((AW337-1)/IF(OR($T341=0,$T341=""),1,$T341)),IF($T337=справочники!$E$10,$T335*POWER($T339,INT((AW337-1)/IF(OR($T341=0,$T341=""),1,$T341))),IF($T337=справочники!$E$11,POWER($T335,1+$T339*INT((AW337-1)/IF(OR($T341=0,$T341=""),1,$T341))),0)))))</f>
        <v>0</v>
      </c>
      <c r="AX343" s="100">
        <f>IF(AX339="",0,IF(AX337=1,$T335,IF($T337=справочники!$E$9,$T335+$T339*INT((AX337-1)/IF(OR($T341=0,$T341=""),1,$T341)),IF($T337=справочники!$E$10,$T335*POWER($T339,INT((AX337-1)/IF(OR($T341=0,$T341=""),1,$T341))),IF($T337=справочники!$E$11,POWER($T335,1+$T339*INT((AX337-1)/IF(OR($T341=0,$T341=""),1,$T341))),0)))))</f>
        <v>0</v>
      </c>
      <c r="AY343" s="100">
        <f>IF(AY339="",0,IF(AY337=1,$T335,IF($T337=справочники!$E$9,$T335+$T339*INT((AY337-1)/IF(OR($T341=0,$T341=""),1,$T341)),IF($T337=справочники!$E$10,$T335*POWER($T339,INT((AY337-1)/IF(OR($T341=0,$T341=""),1,$T341))),IF($T337=справочники!$E$11,POWER($T335,1+$T339*INT((AY337-1)/IF(OR($T341=0,$T341=""),1,$T341))),0)))))</f>
        <v>0</v>
      </c>
      <c r="AZ343" s="100">
        <f>IF(AZ339="",0,IF(AZ337=1,$T335,IF($T337=справочники!$E$9,$T335+$T339*INT((AZ337-1)/IF(OR($T341=0,$T341=""),1,$T341)),IF($T337=справочники!$E$10,$T335*POWER($T339,INT((AZ337-1)/IF(OR($T341=0,$T341=""),1,$T341))),IF($T337=справочники!$E$11,POWER($T335,1+$T339*INT((AZ337-1)/IF(OR($T341=0,$T341=""),1,$T341))),0)))))</f>
        <v>0</v>
      </c>
      <c r="BA343" s="100">
        <f>IF(BA339="",0,IF(BA337=1,$T335,IF($T337=справочники!$E$9,$T335+$T339*INT((BA337-1)/IF(OR($T341=0,$T341=""),1,$T341)),IF($T337=справочники!$E$10,$T335*POWER($T339,INT((BA337-1)/IF(OR($T341=0,$T341=""),1,$T341))),IF($T337=справочники!$E$11,POWER($T335,1+$T339*INT((BA337-1)/IF(OR($T341=0,$T341=""),1,$T341))),0)))))</f>
        <v>0</v>
      </c>
      <c r="BB343" s="100">
        <f>IF(BB339="",0,IF(BB337=1,$T335,IF($T337=справочники!$E$9,$T335+$T339*INT((BB337-1)/IF(OR($T341=0,$T341=""),1,$T341)),IF($T337=справочники!$E$10,$T335*POWER($T339,INT((BB337-1)/IF(OR($T341=0,$T341=""),1,$T341))),IF($T337=справочники!$E$11,POWER($T335,1+$T339*INT((BB337-1)/IF(OR($T341=0,$T341=""),1,$T341))),0)))))</f>
        <v>0</v>
      </c>
      <c r="BC343" s="100">
        <f>IF(BC339="",0,IF(BC337=1,$T335,IF($T337=справочники!$E$9,$T335+$T339*INT((BC337-1)/IF(OR($T341=0,$T341=""),1,$T341)),IF($T337=справочники!$E$10,$T335*POWER($T339,INT((BC337-1)/IF(OR($T341=0,$T341=""),1,$T341))),IF($T337=справочники!$E$11,POWER($T335,1+$T339*INT((BC337-1)/IF(OR($T341=0,$T341=""),1,$T341))),0)))))</f>
        <v>0</v>
      </c>
      <c r="BD343" s="100">
        <f>IF(BD339="",0,IF(BD337=1,$T335,IF($T337=справочники!$E$9,$T335+$T339*INT((BD337-1)/IF(OR($T341=0,$T341=""),1,$T341)),IF($T337=справочники!$E$10,$T335*POWER($T339,INT((BD337-1)/IF(OR($T341=0,$T341=""),1,$T341))),IF($T337=справочники!$E$11,POWER($T335,1+$T339*INT((BD337-1)/IF(OR($T341=0,$T341=""),1,$T341))),0)))))</f>
        <v>0</v>
      </c>
      <c r="BE343" s="100">
        <f>IF(BE339="",0,IF(BE337=1,$T335,IF($T337=справочники!$E$9,$T335+$T339*INT((BE337-1)/IF(OR($T341=0,$T341=""),1,$T341)),IF($T337=справочники!$E$10,$T335*POWER($T339,INT((BE337-1)/IF(OR($T341=0,$T341=""),1,$T341))),IF($T337=справочники!$E$11,POWER($T335,1+$T339*INT((BE337-1)/IF(OR($T341=0,$T341=""),1,$T341))),0)))))</f>
        <v>0</v>
      </c>
      <c r="BF343" s="100">
        <f>IF(BF339="",0,IF(BF337=1,$T335,IF($T337=справочники!$E$9,$T335+$T339*INT((BF337-1)/IF(OR($T341=0,$T341=""),1,$T341)),IF($T337=справочники!$E$10,$T335*POWER($T339,INT((BF337-1)/IF(OR($T341=0,$T341=""),1,$T341))),IF($T337=справочники!$E$11,POWER($T335,1+$T339*INT((BF337-1)/IF(OR($T341=0,$T341=""),1,$T341))),0)))))</f>
        <v>0</v>
      </c>
      <c r="BG343" s="100">
        <f>IF(BG339="",0,IF(BG337=1,$T335,IF($T337=справочники!$E$9,$T335+$T339*INT((BG337-1)/IF(OR($T341=0,$T341=""),1,$T341)),IF($T337=справочники!$E$10,$T335*POWER($T339,INT((BG337-1)/IF(OR($T341=0,$T341=""),1,$T341))),IF($T337=справочники!$E$11,POWER($T335,1+$T339*INT((BG337-1)/IF(OR($T341=0,$T341=""),1,$T341))),0)))))</f>
        <v>0</v>
      </c>
      <c r="BH343" s="100">
        <f>IF(BH339="",0,IF(BH337=1,$T335,IF($T337=справочники!$E$9,$T335+$T339*INT((BH337-1)/IF(OR($T341=0,$T341=""),1,$T341)),IF($T337=справочники!$E$10,$T335*POWER($T339,INT((BH337-1)/IF(OR($T341=0,$T341=""),1,$T341))),IF($T337=справочники!$E$11,POWER($T335,1+$T339*INT((BH337-1)/IF(OR($T341=0,$T341=""),1,$T341))),0)))))</f>
        <v>0</v>
      </c>
      <c r="BI343" s="100">
        <f>IF(BI339="",0,IF(BI337=1,$T335,IF($T337=справочники!$E$9,$T335+$T339*INT((BI337-1)/IF(OR($T341=0,$T341=""),1,$T341)),IF($T337=справочники!$E$10,$T335*POWER($T339,INT((BI337-1)/IF(OR($T341=0,$T341=""),1,$T341))),IF($T337=справочники!$E$11,POWER($T335,1+$T339*INT((BI337-1)/IF(OR($T341=0,$T341=""),1,$T341))),0)))))</f>
        <v>0</v>
      </c>
      <c r="BJ343" s="100">
        <f>IF(BJ339="",0,IF(BJ337=1,$T335,IF($T337=справочники!$E$9,$T335+$T339*INT((BJ337-1)/IF(OR($T341=0,$T341=""),1,$T341)),IF($T337=справочники!$E$10,$T335*POWER($T339,INT((BJ337-1)/IF(OR($T341=0,$T341=""),1,$T341))),IF($T337=справочники!$E$11,POWER($T335,1+$T339*INT((BJ337-1)/IF(OR($T341=0,$T341=""),1,$T341))),0)))))</f>
        <v>0</v>
      </c>
      <c r="BK343" s="100">
        <f>IF(BK339="",0,IF(BK337=1,$T335,IF($T337=справочники!$E$9,$T335+$T339*INT((BK337-1)/IF(OR($T341=0,$T341=""),1,$T341)),IF($T337=справочники!$E$10,$T335*POWER($T339,INT((BK337-1)/IF(OR($T341=0,$T341=""),1,$T341))),IF($T337=справочники!$E$11,POWER($T335,1+$T339*INT((BK337-1)/IF(OR($T341=0,$T341=""),1,$T341))),0)))))</f>
        <v>0</v>
      </c>
      <c r="BL343" s="100">
        <f>IF(BL339="",0,IF(BL337=1,$T335,IF($T337=справочники!$E$9,$T335+$T339*INT((BL337-1)/IF(OR($T341=0,$T341=""),1,$T341)),IF($T337=справочники!$E$10,$T335*POWER($T339,INT((BL337-1)/IF(OR($T341=0,$T341=""),1,$T341))),IF($T337=справочники!$E$11,POWER($T335,1+$T339*INT((BL337-1)/IF(OR($T341=0,$T341=""),1,$T341))),0)))))</f>
        <v>0</v>
      </c>
      <c r="BM343" s="100">
        <f>IF(BM339="",0,IF(BM337=1,$T335,IF($T337=справочники!$E$9,$T335+$T339*INT((BM337-1)/IF(OR($T341=0,$T341=""),1,$T341)),IF($T337=справочники!$E$10,$T335*POWER($T339,INT((BM337-1)/IF(OR($T341=0,$T341=""),1,$T341))),IF($T337=справочники!$E$11,POWER($T335,1+$T339*INT((BM337-1)/IF(OR($T341=0,$T341=""),1,$T341))),0)))))</f>
        <v>0</v>
      </c>
      <c r="BN343" s="100">
        <f>IF(BN339="",0,IF(BN337=1,$T335,IF($T337=справочники!$E$9,$T335+$T339*INT((BN337-1)/IF(OR($T341=0,$T341=""),1,$T341)),IF($T337=справочники!$E$10,$T335*POWER($T339,INT((BN337-1)/IF(OR($T341=0,$T341=""),1,$T341))),IF($T337=справочники!$E$11,POWER($T335,1+$T339*INT((BN337-1)/IF(OR($T341=0,$T341=""),1,$T341))),0)))))</f>
        <v>0</v>
      </c>
      <c r="BO343" s="100">
        <f>IF(BO339="",0,IF(BO337=1,$T335,IF($T337=справочники!$E$9,$T335+$T339*INT((BO337-1)/IF(OR($T341=0,$T341=""),1,$T341)),IF($T337=справочники!$E$10,$T335*POWER($T339,INT((BO337-1)/IF(OR($T341=0,$T341=""),1,$T341))),IF($T337=справочники!$E$11,POWER($T335,1+$T339*INT((BO337-1)/IF(OR($T341=0,$T341=""),1,$T341))),0)))))</f>
        <v>0</v>
      </c>
      <c r="BP343" s="100">
        <f>IF(BP339="",0,IF(BP337=1,$T335,IF($T337=справочники!$E$9,$T335+$T339*INT((BP337-1)/IF(OR($T341=0,$T341=""),1,$T341)),IF($T337=справочники!$E$10,$T335*POWER($T339,INT((BP337-1)/IF(OR($T341=0,$T341=""),1,$T341))),IF($T337=справочники!$E$11,POWER($T335,1+$T339*INT((BP337-1)/IF(OR($T341=0,$T341=""),1,$T341))),0)))))</f>
        <v>0</v>
      </c>
      <c r="BQ343" s="100">
        <f>IF(BQ339="",0,IF(BQ337=1,$T335,IF($T337=справочники!$E$9,$T335+$T339*INT((BQ337-1)/IF(OR($T341=0,$T341=""),1,$T341)),IF($T337=справочники!$E$10,$T335*POWER($T339,INT((BQ337-1)/IF(OR($T341=0,$T341=""),1,$T341))),IF($T337=справочники!$E$11,POWER($T335,1+$T339*INT((BQ337-1)/IF(OR($T341=0,$T341=""),1,$T341))),0)))))</f>
        <v>0</v>
      </c>
      <c r="BR343" s="100">
        <f>IF(BR339="",0,IF(BR337=1,$T335,IF($T337=справочники!$E$9,$T335+$T339*INT((BR337-1)/IF(OR($T341=0,$T341=""),1,$T341)),IF($T337=справочники!$E$10,$T335*POWER($T339,INT((BR337-1)/IF(OR($T341=0,$T341=""),1,$T341))),IF($T337=справочники!$E$11,POWER($T335,1+$T339*INT((BR337-1)/IF(OR($T341=0,$T341=""),1,$T341))),0)))))</f>
        <v>0</v>
      </c>
      <c r="BS343" s="100">
        <f>IF(BS339="",0,IF(BS337=1,$T335,IF($T337=справочники!$E$9,$T335+$T339*INT((BS337-1)/IF(OR($T341=0,$T341=""),1,$T341)),IF($T337=справочники!$E$10,$T335*POWER($T339,INT((BS337-1)/IF(OR($T341=0,$T341=""),1,$T341))),IF($T337=справочники!$E$11,POWER($T335,1+$T339*INT((BS337-1)/IF(OR($T341=0,$T341=""),1,$T341))),0)))))</f>
        <v>0</v>
      </c>
      <c r="BT343" s="100">
        <f>IF(BT339="",0,IF(BT337=1,$T335,IF($T337=справочники!$E$9,$T335+$T339*INT((BT337-1)/IF(OR($T341=0,$T341=""),1,$T341)),IF($T337=справочники!$E$10,$T335*POWER($T339,INT((BT337-1)/IF(OR($T341=0,$T341=""),1,$T341))),IF($T337=справочники!$E$11,POWER($T335,1+$T339*INT((BT337-1)/IF(OR($T341=0,$T341=""),1,$T341))),0)))))</f>
        <v>0</v>
      </c>
      <c r="BU343" s="100">
        <f>IF(BU339="",0,IF(BU337=1,$T335,IF($T337=справочники!$E$9,$T335+$T339*INT((BU337-1)/IF(OR($T341=0,$T341=""),1,$T341)),IF($T337=справочники!$E$10,$T335*POWER($T339,INT((BU337-1)/IF(OR($T341=0,$T341=""),1,$T341))),IF($T337=справочники!$E$11,POWER($T335,1+$T339*INT((BU337-1)/IF(OR($T341=0,$T341=""),1,$T341))),0)))))</f>
        <v>0</v>
      </c>
      <c r="BV343" s="100">
        <f>IF(BV339="",0,IF(BV337=1,$T335,IF($T337=справочники!$E$9,$T335+$T339*INT((BV337-1)/IF(OR($T341=0,$T341=""),1,$T341)),IF($T337=справочники!$E$10,$T335*POWER($T339,INT((BV337-1)/IF(OR($T341=0,$T341=""),1,$T341))),IF($T337=справочники!$E$11,POWER($T335,1+$T339*INT((BV337-1)/IF(OR($T341=0,$T341=""),1,$T341))),0)))))</f>
        <v>0</v>
      </c>
      <c r="BW343" s="100">
        <f>IF(BW339="",0,IF(BW337=1,$T335,IF($T337=справочники!$E$9,$T335+$T339*INT((BW337-1)/IF(OR($T341=0,$T341=""),1,$T341)),IF($T337=справочники!$E$10,$T335*POWER($T339,INT((BW337-1)/IF(OR($T341=0,$T341=""),1,$T341))),IF($T337=справочники!$E$11,POWER($T335,1+$T339*INT((BW337-1)/IF(OR($T341=0,$T341=""),1,$T341))),0)))))</f>
        <v>0</v>
      </c>
      <c r="BX343" s="100">
        <f>IF(BX339="",0,IF(BX337=1,$T335,IF($T337=справочники!$E$9,$T335+$T339*INT((BX337-1)/IF(OR($T341=0,$T341=""),1,$T341)),IF($T337=справочники!$E$10,$T335*POWER($T339,INT((BX337-1)/IF(OR($T341=0,$T341=""),1,$T341))),IF($T337=справочники!$E$11,POWER($T335,1+$T339*INT((BX337-1)/IF(OR($T341=0,$T341=""),1,$T341))),0)))))</f>
        <v>0</v>
      </c>
      <c r="BY343" s="100">
        <f>IF(BY339="",0,IF(BY337=1,$T335,IF($T337=справочники!$E$9,$T335+$T339*INT((BY337-1)/IF(OR($T341=0,$T341=""),1,$T341)),IF($T337=справочники!$E$10,$T335*POWER($T339,INT((BY337-1)/IF(OR($T341=0,$T341=""),1,$T341))),IF($T337=справочники!$E$11,POWER($T335,1+$T339*INT((BY337-1)/IF(OR($T341=0,$T341=""),1,$T341))),0)))))</f>
        <v>0</v>
      </c>
      <c r="BZ343" s="100">
        <f>IF(BZ339="",0,IF(BZ337=1,$T335,IF($T337=справочники!$E$9,$T335+$T339*INT((BZ337-1)/IF(OR($T341=0,$T341=""),1,$T341)),IF($T337=справочники!$E$10,$T335*POWER($T339,INT((BZ337-1)/IF(OR($T341=0,$T341=""),1,$T341))),IF($T337=справочники!$E$11,POWER($T335,1+$T339*INT((BZ337-1)/IF(OR($T341=0,$T341=""),1,$T341))),0)))))</f>
        <v>0</v>
      </c>
      <c r="CA343" s="100">
        <f>IF(CA339="",0,IF(CA337=1,$T335,IF($T337=справочники!$E$9,$T335+$T339*INT((CA337-1)/IF(OR($T341=0,$T341=""),1,$T341)),IF($T337=справочники!$E$10,$T335*POWER($T339,INT((CA337-1)/IF(OR($T341=0,$T341=""),1,$T341))),IF($T337=справочники!$E$11,POWER($T335,1+$T339*INT((CA337-1)/IF(OR($T341=0,$T341=""),1,$T341))),0)))))</f>
        <v>0</v>
      </c>
      <c r="CB343" s="100">
        <f>IF(CB339="",0,IF(CB337=1,$T335,IF($T337=справочники!$E$9,$T335+$T339*INT((CB337-1)/IF(OR($T341=0,$T341=""),1,$T341)),IF($T337=справочники!$E$10,$T335*POWER($T339,INT((CB337-1)/IF(OR($T341=0,$T341=""),1,$T341))),IF($T337=справочники!$E$11,POWER($T335,1+$T339*INT((CB337-1)/IF(OR($T341=0,$T341=""),1,$T341))),0)))))</f>
        <v>0</v>
      </c>
      <c r="CC343" s="100">
        <f>IF(CC339="",0,IF(CC337=1,$T335,IF($T337=справочники!$E$9,$T335+$T339*INT((CC337-1)/IF(OR($T341=0,$T341=""),1,$T341)),IF($T337=справочники!$E$10,$T335*POWER($T339,INT((CC337-1)/IF(OR($T341=0,$T341=""),1,$T341))),IF($T337=справочники!$E$11,POWER($T335,1+$T339*INT((CC337-1)/IF(OR($T341=0,$T341=""),1,$T341))),0)))))</f>
        <v>0</v>
      </c>
      <c r="CD343" s="100">
        <f>IF(CD339="",0,IF(CD337=1,$T335,IF($T337=справочники!$E$9,$T335+$T339*INT((CD337-1)/IF(OR($T341=0,$T341=""),1,$T341)),IF($T337=справочники!$E$10,$T335*POWER($T339,INT((CD337-1)/IF(OR($T341=0,$T341=""),1,$T341))),IF($T337=справочники!$E$11,POWER($T335,1+$T339*INT((CD337-1)/IF(OR($T341=0,$T341=""),1,$T341))),0)))))</f>
        <v>0</v>
      </c>
      <c r="CE343" s="100">
        <f>IF(CE339="",0,IF(CE337=1,$T335,IF($T337=справочники!$E$9,$T335+$T339*INT((CE337-1)/IF(OR($T341=0,$T341=""),1,$T341)),IF($T337=справочники!$E$10,$T335*POWER($T339,INT((CE337-1)/IF(OR($T341=0,$T341=""),1,$T341))),IF($T337=справочники!$E$11,POWER($T335,1+$T339*INT((CE337-1)/IF(OR($T341=0,$T341=""),1,$T341))),0)))))</f>
        <v>0</v>
      </c>
      <c r="CF343" s="100">
        <f>IF(CF339="",0,IF(CF337=1,$T335,IF($T337=справочники!$E$9,$T335+$T339*INT((CF337-1)/IF(OR($T341=0,$T341=""),1,$T341)),IF($T337=справочники!$E$10,$T335*POWER($T339,INT((CF337-1)/IF(OR($T341=0,$T341=""),1,$T341))),IF($T337=справочники!$E$11,POWER($T335,1+$T339*INT((CF337-1)/IF(OR($T341=0,$T341=""),1,$T341))),0)))))</f>
        <v>0</v>
      </c>
      <c r="CG343" s="100">
        <f>IF(CG339="",0,IF(CG337=1,$T335,IF($T337=справочники!$E$9,$T335+$T339*INT((CG337-1)/IF(OR($T341=0,$T341=""),1,$T341)),IF($T337=справочники!$E$10,$T335*POWER($T339,INT((CG337-1)/IF(OR($T341=0,$T341=""),1,$T341))),IF($T337=справочники!$E$11,POWER($T335,1+$T339*INT((CG337-1)/IF(OR($T341=0,$T341=""),1,$T341))),0)))))</f>
        <v>0</v>
      </c>
      <c r="CH343" s="100">
        <f>IF(CH339="",0,IF(CH337=1,$T335,IF($T337=справочники!$E$9,$T335+$T339*INT((CH337-1)/IF(OR($T341=0,$T341=""),1,$T341)),IF($T337=справочники!$E$10,$T335*POWER($T339,INT((CH337-1)/IF(OR($T341=0,$T341=""),1,$T341))),IF($T337=справочники!$E$11,POWER($T335,1+$T339*INT((CH337-1)/IF(OR($T341=0,$T341=""),1,$T341))),0)))))</f>
        <v>0</v>
      </c>
      <c r="CI343" s="100">
        <f>IF(CI339="",0,IF(CI337=1,$T335,IF($T337=справочники!$E$9,$T335+$T339*INT((CI337-1)/IF(OR($T341=0,$T341=""),1,$T341)),IF($T337=справочники!$E$10,$T335*POWER($T339,INT((CI337-1)/IF(OR($T341=0,$T341=""),1,$T341))),IF($T337=справочники!$E$11,POWER($T335,1+$T339*INT((CI337-1)/IF(OR($T341=0,$T341=""),1,$T341))),0)))))</f>
        <v>0</v>
      </c>
      <c r="CJ343" s="100">
        <f>IF(CJ339="",0,IF(CJ337=1,$T335,IF($T337=справочники!$E$9,$T335+$T339*INT((CJ337-1)/IF(OR($T341=0,$T341=""),1,$T341)),IF($T337=справочники!$E$10,$T335*POWER($T339,INT((CJ337-1)/IF(OR($T341=0,$T341=""),1,$T341))),IF($T337=справочники!$E$11,POWER($T335,1+$T339*INT((CJ337-1)/IF(OR($T341=0,$T341=""),1,$T341))),0)))))</f>
        <v>0</v>
      </c>
      <c r="CK343" s="100">
        <f>IF(CK339="",0,IF(CK337=1,$T335,IF($T337=справочники!$E$9,$T335+$T339*INT((CK337-1)/IF(OR($T341=0,$T341=""),1,$T341)),IF($T337=справочники!$E$10,$T335*POWER($T339,INT((CK337-1)/IF(OR($T341=0,$T341=""),1,$T341))),IF($T337=справочники!$E$11,POWER($T335,1+$T339*INT((CK337-1)/IF(OR($T341=0,$T341=""),1,$T341))),0)))))</f>
        <v>0</v>
      </c>
      <c r="CL343" s="100">
        <f>IF(CL339="",0,IF(CL337=1,$T335,IF($T337=справочники!$E$9,$T335+$T339*INT((CL337-1)/IF(OR($T341=0,$T341=""),1,$T341)),IF($T337=справочники!$E$10,$T335*POWER($T339,INT((CL337-1)/IF(OR($T341=0,$T341=""),1,$T341))),IF($T337=справочники!$E$11,POWER($T335,1+$T339*INT((CL337-1)/IF(OR($T341=0,$T341=""),1,$T341))),0)))))</f>
        <v>0</v>
      </c>
      <c r="CM343" s="100">
        <f>IF(CM339="",0,IF(CM337=1,$T335,IF($T337=справочники!$E$9,$T335+$T339*INT((CM337-1)/IF(OR($T341=0,$T341=""),1,$T341)),IF($T337=справочники!$E$10,$T335*POWER($T339,INT((CM337-1)/IF(OR($T341=0,$T341=""),1,$T341))),IF($T337=справочники!$E$11,POWER($T335,1+$T339*INT((CM337-1)/IF(OR($T341=0,$T341=""),1,$T341))),0)))))</f>
        <v>0</v>
      </c>
      <c r="CN343" s="100">
        <f>IF(CN339="",0,IF(CN337=1,$T335,IF($T337=справочники!$E$9,$T335+$T339*INT((CN337-1)/IF(OR($T341=0,$T341=""),1,$T341)),IF($T337=справочники!$E$10,$T335*POWER($T339,INT((CN337-1)/IF(OR($T341=0,$T341=""),1,$T341))),IF($T337=справочники!$E$11,POWER($T335,1+$T339*INT((CN337-1)/IF(OR($T341=0,$T341=""),1,$T341))),0)))))</f>
        <v>0</v>
      </c>
      <c r="CO343" s="100">
        <f>IF(CO339="",0,IF(CO337=1,$T335,IF($T337=справочники!$E$9,$T335+$T339*INT((CO337-1)/IF(OR($T341=0,$T341=""),1,$T341)),IF($T337=справочники!$E$10,$T335*POWER($T339,INT((CO337-1)/IF(OR($T341=0,$T341=""),1,$T341))),IF($T337=справочники!$E$11,POWER($T335,1+$T339*INT((CO337-1)/IF(OR($T341=0,$T341=""),1,$T341))),0)))))</f>
        <v>0</v>
      </c>
      <c r="CP343" s="100">
        <f>IF(CP339="",0,IF(CP337=1,$T335,IF($T337=справочники!$E$9,$T335+$T339*INT((CP337-1)/IF(OR($T341=0,$T341=""),1,$T341)),IF($T337=справочники!$E$10,$T335*POWER($T339,INT((CP337-1)/IF(OR($T341=0,$T341=""),1,$T341))),IF($T337=справочники!$E$11,POWER($T335,1+$T339*INT((CP337-1)/IF(OR($T341=0,$T341=""),1,$T341))),0)))))</f>
        <v>0</v>
      </c>
      <c r="CQ343" s="100">
        <f>IF(CQ339="",0,IF(CQ337=1,$T335,IF($T337=справочники!$E$9,$T335+$T339*INT((CQ337-1)/IF(OR($T341=0,$T341=""),1,$T341)),IF($T337=справочники!$E$10,$T335*POWER($T339,INT((CQ337-1)/IF(OR($T341=0,$T341=""),1,$T341))),IF($T337=справочники!$E$11,POWER($T335,1+$T339*INT((CQ337-1)/IF(OR($T341=0,$T341=""),1,$T341))),0)))))</f>
        <v>0</v>
      </c>
      <c r="CR343" s="100">
        <f>IF(CR339="",0,IF(CR337=1,$T335,IF($T337=справочники!$E$9,$T335+$T339*INT((CR337-1)/IF(OR($T341=0,$T341=""),1,$T341)),IF($T337=справочники!$E$10,$T335*POWER($T339,INT((CR337-1)/IF(OR($T341=0,$T341=""),1,$T341))),IF($T337=справочники!$E$11,POWER($T335,1+$T339*INT((CR337-1)/IF(OR($T341=0,$T341=""),1,$T341))),0)))))</f>
        <v>0</v>
      </c>
      <c r="CS343" s="100">
        <f>IF(CS339="",0,IF(CS337=1,$T335,IF($T337=справочники!$E$9,$T335+$T339*INT((CS337-1)/IF(OR($T341=0,$T341=""),1,$T341)),IF($T337=справочники!$E$10,$T335*POWER($T339,INT((CS337-1)/IF(OR($T341=0,$T341=""),1,$T341))),IF($T337=справочники!$E$11,POWER($T335,1+$T339*INT((CS337-1)/IF(OR($T341=0,$T341=""),1,$T341))),0)))))</f>
        <v>0</v>
      </c>
      <c r="CT343" s="100">
        <f>IF(CT339="",0,IF(CT337=1,$T335,IF($T337=справочники!$E$9,$T335+$T339*INT((CT337-1)/IF(OR($T341=0,$T341=""),1,$T341)),IF($T337=справочники!$E$10,$T335*POWER($T339,INT((CT337-1)/IF(OR($T341=0,$T341=""),1,$T341))),IF($T337=справочники!$E$11,POWER($T335,1+$T339*INT((CT337-1)/IF(OR($T341=0,$T341=""),1,$T341))),0)))))</f>
        <v>0</v>
      </c>
      <c r="CU343" s="100">
        <f>IF(CU339="",0,IF(CU337=1,$T335,IF($T337=справочники!$E$9,$T335+$T339*INT((CU337-1)/IF(OR($T341=0,$T341=""),1,$T341)),IF($T337=справочники!$E$10,$T335*POWER($T339,INT((CU337-1)/IF(OR($T341=0,$T341=""),1,$T341))),IF($T337=справочники!$E$11,POWER($T335,1+$T339*INT((CU337-1)/IF(OR($T341=0,$T341=""),1,$T341))),0)))))</f>
        <v>0</v>
      </c>
      <c r="CV343" s="100">
        <f>IF(CV339="",0,IF(CV337=1,$T335,IF($T337=справочники!$E$9,$T335+$T339*INT((CV337-1)/IF(OR($T341=0,$T341=""),1,$T341)),IF($T337=справочники!$E$10,$T335*POWER($T339,INT((CV337-1)/IF(OR($T341=0,$T341=""),1,$T341))),IF($T337=справочники!$E$11,POWER($T335,1+$T339*INT((CV337-1)/IF(OR($T341=0,$T341=""),1,$T341))),0)))))</f>
        <v>0</v>
      </c>
      <c r="CW343" s="100">
        <f>IF(CW339="",0,IF(CW337=1,$T335,IF($T337=справочники!$E$9,$T335+$T339*INT((CW337-1)/IF(OR($T341=0,$T341=""),1,$T341)),IF($T337=справочники!$E$10,$T335*POWER($T339,INT((CW337-1)/IF(OR($T341=0,$T341=""),1,$T341))),IF($T337=справочники!$E$11,POWER($T335,1+$T339*INT((CW337-1)/IF(OR($T341=0,$T341=""),1,$T341))),0)))))</f>
        <v>0</v>
      </c>
      <c r="CX343" s="100">
        <f>IF(CX339="",0,IF(CX337=1,$T335,IF($T337=справочники!$E$9,$T335+$T339*INT((CX337-1)/IF(OR($T341=0,$T341=""),1,$T341)),IF($T337=справочники!$E$10,$T335*POWER($T339,INT((CX337-1)/IF(OR($T341=0,$T341=""),1,$T341))),IF($T337=справочники!$E$11,POWER($T335,1+$T339*INT((CX337-1)/IF(OR($T341=0,$T341=""),1,$T341))),0)))))</f>
        <v>0</v>
      </c>
      <c r="CY343" s="100">
        <f>IF(CY339="",0,IF(CY337=1,$T335,IF($T337=справочники!$E$9,$T335+$T339*INT((CY337-1)/IF(OR($T341=0,$T341=""),1,$T341)),IF($T337=справочники!$E$10,$T335*POWER($T339,INT((CY337-1)/IF(OR($T341=0,$T341=""),1,$T341))),IF($T337=справочники!$E$11,POWER($T335,1+$T339*INT((CY337-1)/IF(OR($T341=0,$T341=""),1,$T341))),0)))))</f>
        <v>0</v>
      </c>
      <c r="CZ343" s="100">
        <f>IF(CZ339="",0,IF(CZ337=1,$T335,IF($T337=справочники!$E$9,$T335+$T339*INT((CZ337-1)/IF(OR($T341=0,$T341=""),1,$T341)),IF($T337=справочники!$E$10,$T335*POWER($T339,INT((CZ337-1)/IF(OR($T341=0,$T341=""),1,$T341))),IF($T337=справочники!$E$11,POWER($T335,1+$T339*INT((CZ337-1)/IF(OR($T341=0,$T341=""),1,$T341))),0)))))</f>
        <v>0</v>
      </c>
      <c r="DA343" s="100">
        <f>IF(DA339="",0,IF(DA337=1,$T335,IF($T337=справочники!$E$9,$T335+$T339*INT((DA337-1)/IF(OR($T341=0,$T341=""),1,$T341)),IF($T337=справочники!$E$10,$T335*POWER($T339,INT((DA337-1)/IF(OR($T341=0,$T341=""),1,$T341))),IF($T337=справочники!$E$11,POWER($T335,1+$T339*INT((DA337-1)/IF(OR($T341=0,$T341=""),1,$T341))),0)))))</f>
        <v>0</v>
      </c>
      <c r="DB343" s="100">
        <f>IF(DB339="",0,IF(DB337=1,$T335,IF($T337=справочники!$E$9,$T335+$T339*INT((DB337-1)/IF(OR($T341=0,$T341=""),1,$T341)),IF($T337=справочники!$E$10,$T335*POWER($T339,INT((DB337-1)/IF(OR($T341=0,$T341=""),1,$T341))),IF($T337=справочники!$E$11,POWER($T335,1+$T339*INT((DB337-1)/IF(OR($T341=0,$T341=""),1,$T341))),0)))))</f>
        <v>0</v>
      </c>
      <c r="DC343" s="100">
        <f>IF(DC339="",0,IF(DC337=1,$T335,IF($T337=справочники!$E$9,$T335+$T339*INT((DC337-1)/IF(OR($T341=0,$T341=""),1,$T341)),IF($T337=справочники!$E$10,$T335*POWER($T339,INT((DC337-1)/IF(OR($T341=0,$T341=""),1,$T341))),IF($T337=справочники!$E$11,POWER($T335,1+$T339*INT((DC337-1)/IF(OR($T341=0,$T341=""),1,$T341))),0)))))</f>
        <v>0</v>
      </c>
      <c r="DD343" s="100">
        <f>IF(DD339="",0,IF(DD337=1,$T335,IF($T337=справочники!$E$9,$T335+$T339*INT((DD337-1)/IF(OR($T341=0,$T341=""),1,$T341)),IF($T337=справочники!$E$10,$T335*POWER($T339,INT((DD337-1)/IF(OR($T341=0,$T341=""),1,$T341))),IF($T337=справочники!$E$11,POWER($T335,1+$T339*INT((DD337-1)/IF(OR($T341=0,$T341=""),1,$T341))),0)))))</f>
        <v>0</v>
      </c>
      <c r="DE343" s="100">
        <f>IF(DE339="",0,IF(DE337=1,$T335,IF($T337=справочники!$E$9,$T335+$T339*INT((DE337-1)/IF(OR($T341=0,$T341=""),1,$T341)),IF($T337=справочники!$E$10,$T335*POWER($T339,INT((DE337-1)/IF(OR($T341=0,$T341=""),1,$T341))),IF($T337=справочники!$E$11,POWER($T335,1+$T339*INT((DE337-1)/IF(OR($T341=0,$T341=""),1,$T341))),0)))))</f>
        <v>0</v>
      </c>
      <c r="DF343" s="100">
        <f>IF(DF339="",0,IF(DF337=1,$T335,IF($T337=справочники!$E$9,$T335+$T339*INT((DF337-1)/IF(OR($T341=0,$T341=""),1,$T341)),IF($T337=справочники!$E$10,$T335*POWER($T339,INT((DF337-1)/IF(OR($T341=0,$T341=""),1,$T341))),IF($T337=справочники!$E$11,POWER($T335,1+$T339*INT((DF337-1)/IF(OR($T341=0,$T341=""),1,$T341))),0)))))</f>
        <v>0</v>
      </c>
      <c r="DG343" s="100">
        <f>IF(DG339="",0,IF(DG337=1,$T335,IF($T337=справочники!$E$9,$T335+$T339*INT((DG337-1)/IF(OR($T341=0,$T341=""),1,$T341)),IF($T337=справочники!$E$10,$T335*POWER($T339,INT((DG337-1)/IF(OR($T341=0,$T341=""),1,$T341))),IF($T337=справочники!$E$11,POWER($T335,1+$T339*INT((DG337-1)/IF(OR($T341=0,$T341=""),1,$T341))),0)))))</f>
        <v>0</v>
      </c>
      <c r="DH343" s="100">
        <f>IF(DH339="",0,IF(DH337=1,$T335,IF($T337=справочники!$E$9,$T335+$T339*INT((DH337-1)/IF(OR($T341=0,$T341=""),1,$T341)),IF($T337=справочники!$E$10,$T335*POWER($T339,INT((DH337-1)/IF(OR($T341=0,$T341=""),1,$T341))),IF($T337=справочники!$E$11,POWER($T335,1+$T339*INT((DH337-1)/IF(OR($T341=0,$T341=""),1,$T341))),0)))))</f>
        <v>0</v>
      </c>
      <c r="DI343" s="100">
        <f>IF(DI339="",0,IF(DI337=1,$T335,IF($T337=справочники!$E$9,$T335+$T339*INT((DI337-1)/IF(OR($T341=0,$T341=""),1,$T341)),IF($T337=справочники!$E$10,$T335*POWER($T339,INT((DI337-1)/IF(OR($T341=0,$T341=""),1,$T341))),IF($T337=справочники!$E$11,POWER($T335,1+$T339*INT((DI337-1)/IF(OR($T341=0,$T341=""),1,$T341))),0)))))</f>
        <v>0</v>
      </c>
      <c r="DJ343" s="100">
        <f>IF(DJ339="",0,IF(DJ337=1,$T335,IF($T337=справочники!$E$9,$T335+$T339*INT((DJ337-1)/IF(OR($T341=0,$T341=""),1,$T341)),IF($T337=справочники!$E$10,$T335*POWER($T339,INT((DJ337-1)/IF(OR($T341=0,$T341=""),1,$T341))),IF($T337=справочники!$E$11,POWER($T335,1+$T339*INT((DJ337-1)/IF(OR($T341=0,$T341=""),1,$T341))),0)))))</f>
        <v>0</v>
      </c>
      <c r="DK343" s="100">
        <f>IF(DK339="",0,IF(DK337=1,$T335,IF($T337=справочники!$E$9,$T335+$T339*INT((DK337-1)/IF(OR($T341=0,$T341=""),1,$T341)),IF($T337=справочники!$E$10,$T335*POWER($T339,INT((DK337-1)/IF(OR($T341=0,$T341=""),1,$T341))),IF($T337=справочники!$E$11,POWER($T335,1+$T339*INT((DK337-1)/IF(OR($T341=0,$T341=""),1,$T341))),0)))))</f>
        <v>0</v>
      </c>
      <c r="DL343" s="100">
        <f>IF(DL339="",0,IF(DL337=1,$T335,IF($T337=справочники!$E$9,$T335+$T339*INT((DL337-1)/IF(OR($T341=0,$T341=""),1,$T341)),IF($T337=справочники!$E$10,$T335*POWER($T339,INT((DL337-1)/IF(OR($T341=0,$T341=""),1,$T341))),IF($T337=справочники!$E$11,POWER($T335,1+$T339*INT((DL337-1)/IF(OR($T341=0,$T341=""),1,$T341))),0)))))</f>
        <v>0</v>
      </c>
      <c r="DM343" s="100">
        <f>IF(DM339="",0,IF(DM337=1,$T335,IF($T337=справочники!$E$9,$T335+$T339*INT((DM337-1)/IF(OR($T341=0,$T341=""),1,$T341)),IF($T337=справочники!$E$10,$T335*POWER($T339,INT((DM337-1)/IF(OR($T341=0,$T341=""),1,$T341))),IF($T337=справочники!$E$11,POWER($T335,1+$T339*INT((DM337-1)/IF(OR($T341=0,$T341=""),1,$T341))),0)))))</f>
        <v>0</v>
      </c>
      <c r="DN343" s="100">
        <f>IF(DN339="",0,IF(DN337=1,$T335,IF($T337=справочники!$E$9,$T335+$T339*INT((DN337-1)/IF(OR($T341=0,$T341=""),1,$T341)),IF($T337=справочники!$E$10,$T335*POWER($T339,INT((DN337-1)/IF(OR($T341=0,$T341=""),1,$T341))),IF($T337=справочники!$E$11,POWER($T335,1+$T339*INT((DN337-1)/IF(OR($T341=0,$T341=""),1,$T341))),0)))))</f>
        <v>0</v>
      </c>
      <c r="DO343" s="100">
        <f>IF(DO339="",0,IF(DO337=1,$T335,IF($T337=справочники!$E$9,$T335+$T339*INT((DO337-1)/IF(OR($T341=0,$T341=""),1,$T341)),IF($T337=справочники!$E$10,$T335*POWER($T339,INT((DO337-1)/IF(OR($T341=0,$T341=""),1,$T341))),IF($T337=справочники!$E$11,POWER($T335,1+$T339*INT((DO337-1)/IF(OR($T341=0,$T341=""),1,$T341))),0)))))</f>
        <v>0</v>
      </c>
      <c r="DP343" s="100">
        <f>IF(DP339="",0,IF(DP337=1,$T335,IF($T337=справочники!$E$9,$T335+$T339*INT((DP337-1)/IF(OR($T341=0,$T341=""),1,$T341)),IF($T337=справочники!$E$10,$T335*POWER($T339,INT((DP337-1)/IF(OR($T341=0,$T341=""),1,$T341))),IF($T337=справочники!$E$11,POWER($T335,1+$T339*INT((DP337-1)/IF(OR($T341=0,$T341=""),1,$T341))),0)))))</f>
        <v>0</v>
      </c>
      <c r="DQ343" s="100">
        <f>IF(DQ339="",0,IF(DQ337=1,$T335,IF($T337=справочники!$E$9,$T335+$T339*INT((DQ337-1)/IF(OR($T341=0,$T341=""),1,$T341)),IF($T337=справочники!$E$10,$T335*POWER($T339,INT((DQ337-1)/IF(OR($T341=0,$T341=""),1,$T341))),IF($T337=справочники!$E$11,POWER($T335,1+$T339*INT((DQ337-1)/IF(OR($T341=0,$T341=""),1,$T341))),0)))))</f>
        <v>0</v>
      </c>
      <c r="DR343" s="100">
        <f>IF(DR339="",0,IF(DR337=1,$T335,IF($T337=справочники!$E$9,$T335+$T339*INT((DR337-1)/IF(OR($T341=0,$T341=""),1,$T341)),IF($T337=справочники!$E$10,$T335*POWER($T339,INT((DR337-1)/IF(OR($T341=0,$T341=""),1,$T341))),IF($T337=справочники!$E$11,POWER($T335,1+$T339*INT((DR337-1)/IF(OR($T341=0,$T341=""),1,$T341))),0)))))</f>
        <v>0</v>
      </c>
      <c r="DS343" s="100">
        <f>IF(DS339="",0,IF(DS337=1,$T335,IF($T337=справочники!$E$9,$T335+$T339*INT((DS337-1)/IF(OR($T341=0,$T341=""),1,$T341)),IF($T337=справочники!$E$10,$T335*POWER($T339,INT((DS337-1)/IF(OR($T341=0,$T341=""),1,$T341))),IF($T337=справочники!$E$11,POWER($T335,1+$T339*INT((DS337-1)/IF(OR($T341=0,$T341=""),1,$T341))),0)))))</f>
        <v>0</v>
      </c>
      <c r="DT343" s="100">
        <f>IF(DT339="",0,IF(DT337=1,$T335,IF($T337=справочники!$E$9,$T335+$T339*INT((DT337-1)/IF(OR($T341=0,$T341=""),1,$T341)),IF($T337=справочники!$E$10,$T335*POWER($T339,INT((DT337-1)/IF(OR($T341=0,$T341=""),1,$T341))),IF($T337=справочники!$E$11,POWER($T335,1+$T339*INT((DT337-1)/IF(OR($T341=0,$T341=""),1,$T341))),0)))))</f>
        <v>0</v>
      </c>
      <c r="DU343" s="100">
        <f>IF(DU339="",0,IF(DU337=1,$T335,IF($T337=справочники!$E$9,$T335+$T339*INT((DU337-1)/IF(OR($T341=0,$T341=""),1,$T341)),IF($T337=справочники!$E$10,$T335*POWER($T339,INT((DU337-1)/IF(OR($T341=0,$T341=""),1,$T341))),IF($T337=справочники!$E$11,POWER($T335,1+$T339*INT((DU337-1)/IF(OR($T341=0,$T341=""),1,$T341))),0)))))</f>
        <v>0</v>
      </c>
      <c r="DV343" s="100">
        <f>IF(DV339="",0,IF(DV337=1,$T335,IF($T337=справочники!$E$9,$T335+$T339*INT((DV337-1)/IF(OR($T341=0,$T341=""),1,$T341)),IF($T337=справочники!$E$10,$T335*POWER($T339,INT((DV337-1)/IF(OR($T341=0,$T341=""),1,$T341))),IF($T337=справочники!$E$11,POWER($T335,1+$T339*INT((DV337-1)/IF(OR($T341=0,$T341=""),1,$T341))),0)))))</f>
        <v>0</v>
      </c>
      <c r="DW343" s="100">
        <f>IF(DW339="",0,IF(DW337=1,$T335,IF($T337=справочники!$E$9,$T335+$T339*INT((DW337-1)/IF(OR($T341=0,$T341=""),1,$T341)),IF($T337=справочники!$E$10,$T335*POWER($T339,INT((DW337-1)/IF(OR($T341=0,$T341=""),1,$T341))),IF($T337=справочники!$E$11,POWER($T335,1+$T339*INT((DW337-1)/IF(OR($T341=0,$T341=""),1,$T341))),0)))))</f>
        <v>0</v>
      </c>
      <c r="DX343" s="100">
        <f>IF(DX339="",0,IF(DX337=1,$T335,IF($T337=справочники!$E$9,$T335+$T339*INT((DX337-1)/IF(OR($T341=0,$T341=""),1,$T341)),IF($T337=справочники!$E$10,$T335*POWER($T339,INT((DX337-1)/IF(OR($T341=0,$T341=""),1,$T341))),IF($T337=справочники!$E$11,POWER($T335,1+$T339*INT((DX337-1)/IF(OR($T341=0,$T341=""),1,$T341))),0)))))</f>
        <v>0</v>
      </c>
      <c r="DY343" s="100">
        <f>IF(DY339="",0,IF(DY337=1,$T335,IF($T337=справочники!$E$9,$T335+$T339*INT((DY337-1)/IF(OR($T341=0,$T341=""),1,$T341)),IF($T337=справочники!$E$10,$T335*POWER($T339,INT((DY337-1)/IF(OR($T341=0,$T341=""),1,$T341))),IF($T337=справочники!$E$11,POWER($T335,1+$T339*INT((DY337-1)/IF(OR($T341=0,$T341=""),1,$T341))),0)))))</f>
        <v>0</v>
      </c>
      <c r="DZ343" s="100">
        <f>IF(DZ339="",0,IF(DZ337=1,$T335,IF($T337=справочники!$E$9,$T335+$T339*INT((DZ337-1)/IF(OR($T341=0,$T341=""),1,$T341)),IF($T337=справочники!$E$10,$T335*POWER($T339,INT((DZ337-1)/IF(OR($T341=0,$T341=""),1,$T341))),IF($T337=справочники!$E$11,POWER($T335,1+$T339*INT((DZ337-1)/IF(OR($T341=0,$T341=""),1,$T341))),0)))))</f>
        <v>0</v>
      </c>
      <c r="EA343" s="100">
        <f>IF(EA339="",0,IF(EA337=1,$T335,IF($T337=справочники!$E$9,$T335+$T339*INT((EA337-1)/IF(OR($T341=0,$T341=""),1,$T341)),IF($T337=справочники!$E$10,$T335*POWER($T339,INT((EA337-1)/IF(OR($T341=0,$T341=""),1,$T341))),IF($T337=справочники!$E$11,POWER($T335,1+$T339*INT((EA337-1)/IF(OR($T341=0,$T341=""),1,$T341))),0)))))</f>
        <v>0</v>
      </c>
      <c r="EB343" s="100">
        <f>IF(EB339="",0,IF(EB337=1,$T335,IF($T337=справочники!$E$9,$T335+$T339*INT((EB337-1)/IF(OR($T341=0,$T341=""),1,$T341)),IF($T337=справочники!$E$10,$T335*POWER($T339,INT((EB337-1)/IF(OR($T341=0,$T341=""),1,$T341))),IF($T337=справочники!$E$11,POWER($T335,1+$T339*INT((EB337-1)/IF(OR($T341=0,$T341=""),1,$T341))),0)))))</f>
        <v>0</v>
      </c>
      <c r="EC343" s="100">
        <f>IF(EC339="",0,IF(EC337=1,$T335,IF($T337=справочники!$E$9,$T335+$T339*INT((EC337-1)/IF(OR($T341=0,$T341=""),1,$T341)),IF($T337=справочники!$E$10,$T335*POWER($T339,INT((EC337-1)/IF(OR($T341=0,$T341=""),1,$T341))),IF($T337=справочники!$E$11,POWER($T335,1+$T339*INT((EC337-1)/IF(OR($T341=0,$T341=""),1,$T341))),0)))))</f>
        <v>0</v>
      </c>
      <c r="ED343" s="100">
        <f>IF(ED339="",0,IF(ED337=1,$T335,IF($T337=справочники!$E$9,$T335+$T339*INT((ED337-1)/IF(OR($T341=0,$T341=""),1,$T341)),IF($T337=справочники!$E$10,$T335*POWER($T339,INT((ED337-1)/IF(OR($T341=0,$T341=""),1,$T341))),IF($T337=справочники!$E$11,POWER($T335,1+$T339*INT((ED337-1)/IF(OR($T341=0,$T341=""),1,$T341))),0)))))</f>
        <v>0</v>
      </c>
      <c r="EE343" s="100">
        <f>IF(EE339="",0,IF(EE337=1,$T335,IF($T337=справочники!$E$9,$T335+$T339*INT((EE337-1)/IF(OR($T341=0,$T341=""),1,$T341)),IF($T337=справочники!$E$10,$T335*POWER($T339,INT((EE337-1)/IF(OR($T341=0,$T341=""),1,$T341))),IF($T337=справочники!$E$11,POWER($T335,1+$T339*INT((EE337-1)/IF(OR($T341=0,$T341=""),1,$T341))),0)))))</f>
        <v>0</v>
      </c>
      <c r="EF343" s="100">
        <f>IF(EF339="",0,IF(EF337=1,$T335,IF($T337=справочники!$E$9,$T335+$T339*INT((EF337-1)/IF(OR($T341=0,$T341=""),1,$T341)),IF($T337=справочники!$E$10,$T335*POWER($T339,INT((EF337-1)/IF(OR($T341=0,$T341=""),1,$T341))),IF($T337=справочники!$E$11,POWER($T335,1+$T339*INT((EF337-1)/IF(OR($T341=0,$T341=""),1,$T341))),0)))))</f>
        <v>0</v>
      </c>
      <c r="EG343" s="100">
        <f>IF(EG339="",0,IF(EG337=1,$T335,IF($T337=справочники!$E$9,$T335+$T339*INT((EG337-1)/IF(OR($T341=0,$T341=""),1,$T341)),IF($T337=справочники!$E$10,$T335*POWER($T339,INT((EG337-1)/IF(OR($T341=0,$T341=""),1,$T341))),IF($T337=справочники!$E$11,POWER($T335,1+$T339*INT((EG337-1)/IF(OR($T341=0,$T341=""),1,$T341))),0)))))</f>
        <v>0</v>
      </c>
      <c r="EH343" s="100">
        <f>IF(EH339="",0,IF(EH337=1,$T335,IF($T337=справочники!$E$9,$T335+$T339*INT((EH337-1)/IF(OR($T341=0,$T341=""),1,$T341)),IF($T337=справочники!$E$10,$T335*POWER($T339,INT((EH337-1)/IF(OR($T341=0,$T341=""),1,$T341))),IF($T337=справочники!$E$11,POWER($T335,1+$T339*INT((EH337-1)/IF(OR($T341=0,$T341=""),1,$T341))),0)))))</f>
        <v>0</v>
      </c>
      <c r="EI343" s="100">
        <f>IF(EI339="",0,IF(EI337=1,$T335,IF($T337=справочники!$E$9,$T335+$T339*INT((EI337-1)/IF(OR($T341=0,$T341=""),1,$T341)),IF($T337=справочники!$E$10,$T335*POWER($T339,INT((EI337-1)/IF(OR($T341=0,$T341=""),1,$T341))),IF($T337=справочники!$E$11,POWER($T335,1+$T339*INT((EI337-1)/IF(OR($T341=0,$T341=""),1,$T341))),0)))))</f>
        <v>0</v>
      </c>
      <c r="EJ343" s="100">
        <f>IF(EJ339="",0,IF(EJ337=1,$T335,IF($T337=справочники!$E$9,$T335+$T339*INT((EJ337-1)/IF(OR($T341=0,$T341=""),1,$T341)),IF($T337=справочники!$E$10,$T335*POWER($T339,INT((EJ337-1)/IF(OR($T341=0,$T341=""),1,$T341))),IF($T337=справочники!$E$11,POWER($T335,1+$T339*INT((EJ337-1)/IF(OR($T341=0,$T341=""),1,$T341))),0)))))</f>
        <v>0</v>
      </c>
      <c r="EK343" s="100">
        <f>IF(EK339="",0,IF(EK337=1,$T335,IF($T337=справочники!$E$9,$T335+$T339*INT((EK337-1)/IF(OR($T341=0,$T341=""),1,$T341)),IF($T337=справочники!$E$10,$T335*POWER($T339,INT((EK337-1)/IF(OR($T341=0,$T341=""),1,$T341))),IF($T337=справочники!$E$11,POWER($T335,1+$T339*INT((EK337-1)/IF(OR($T341=0,$T341=""),1,$T341))),0)))))</f>
        <v>0</v>
      </c>
      <c r="EL343" s="100">
        <f>IF(EL339="",0,IF(EL337=1,$T335,IF($T337=справочники!$E$9,$T335+$T339*INT((EL337-1)/IF(OR($T341=0,$T341=""),1,$T341)),IF($T337=справочники!$E$10,$T335*POWER($T339,INT((EL337-1)/IF(OR($T341=0,$T341=""),1,$T341))),IF($T337=справочники!$E$11,POWER($T335,1+$T339*INT((EL337-1)/IF(OR($T341=0,$T341=""),1,$T341))),0)))))</f>
        <v>0</v>
      </c>
      <c r="EM343" s="100">
        <f>IF(EM339="",0,IF(EM337=1,$T335,IF($T337=справочники!$E$9,$T335+$T339*INT((EM337-1)/IF(OR($T341=0,$T341=""),1,$T341)),IF($T337=справочники!$E$10,$T335*POWER($T339,INT((EM337-1)/IF(OR($T341=0,$T341=""),1,$T341))),IF($T337=справочники!$E$11,POWER($T335,1+$T339*INT((EM337-1)/IF(OR($T341=0,$T341=""),1,$T341))),0)))))</f>
        <v>0</v>
      </c>
      <c r="EN343" s="100">
        <f>IF(EN339="",0,IF(EN337=1,$T335,IF($T337=справочники!$E$9,$T335+$T339*INT((EN337-1)/IF(OR($T341=0,$T341=""),1,$T341)),IF($T337=справочники!$E$10,$T335*POWER($T339,INT((EN337-1)/IF(OR($T341=0,$T341=""),1,$T341))),IF($T337=справочники!$E$11,POWER($T335,1+$T339*INT((EN337-1)/IF(OR($T341=0,$T341=""),1,$T341))),0)))))</f>
        <v>0</v>
      </c>
      <c r="EO343" s="100">
        <f>IF(EO339="",0,IF(EO337=1,$T335,IF($T337=справочники!$E$9,$T335+$T339*INT((EO337-1)/IF(OR($T341=0,$T341=""),1,$T341)),IF($T337=справочники!$E$10,$T335*POWER($T339,INT((EO337-1)/IF(OR($T341=0,$T341=""),1,$T341))),IF($T337=справочники!$E$11,POWER($T335,1+$T339*INT((EO337-1)/IF(OR($T341=0,$T341=""),1,$T341))),0)))))</f>
        <v>0</v>
      </c>
      <c r="EP343" s="100">
        <f>IF(EP339="",0,IF(EP337=1,$T335,IF($T337=справочники!$E$9,$T335+$T339*INT((EP337-1)/IF(OR($T341=0,$T341=""),1,$T341)),IF($T337=справочники!$E$10,$T335*POWER($T339,INT((EP337-1)/IF(OR($T341=0,$T341=""),1,$T341))),IF($T337=справочники!$E$11,POWER($T335,1+$T339*INT((EP337-1)/IF(OR($T341=0,$T341=""),1,$T341))),0)))))</f>
        <v>0</v>
      </c>
      <c r="EQ343" s="100">
        <f>IF(EQ339="",0,IF(EQ337=1,$T335,IF($T337=справочники!$E$9,$T335+$T339*INT((EQ337-1)/IF(OR($T341=0,$T341=""),1,$T341)),IF($T337=справочники!$E$10,$T335*POWER($T339,INT((EQ337-1)/IF(OR($T341=0,$T341=""),1,$T341))),IF($T337=справочники!$E$11,POWER($T335,1+$T339*INT((EQ337-1)/IF(OR($T341=0,$T341=""),1,$T341))),0)))))</f>
        <v>0</v>
      </c>
      <c r="ER343" s="100">
        <f>IF(ER339="",0,IF(ER337=1,$T335,IF($T337=справочники!$E$9,$T335+$T339*INT((ER337-1)/IF(OR($T341=0,$T341=""),1,$T341)),IF($T337=справочники!$E$10,$T335*POWER($T339,INT((ER337-1)/IF(OR($T341=0,$T341=""),1,$T341))),IF($T337=справочники!$E$11,POWER($T335,1+$T339*INT((ER337-1)/IF(OR($T341=0,$T341=""),1,$T341))),0)))))</f>
        <v>0</v>
      </c>
      <c r="ES343" s="100">
        <f>IF(ES339="",0,IF(ES337=1,$T335,IF($T337=справочники!$E$9,$T335+$T339*INT((ES337-1)/IF(OR($T341=0,$T341=""),1,$T341)),IF($T337=справочники!$E$10,$T335*POWER($T339,INT((ES337-1)/IF(OR($T341=0,$T341=""),1,$T341))),IF($T337=справочники!$E$11,POWER($T335,1+$T339*INT((ES337-1)/IF(OR($T341=0,$T341=""),1,$T341))),0)))))</f>
        <v>0</v>
      </c>
      <c r="ET343" s="100">
        <f>IF(ET339="",0,IF(ET337=1,$T335,IF($T337=справочники!$E$9,$T335+$T339*INT((ET337-1)/IF(OR($T341=0,$T341=""),1,$T341)),IF($T337=справочники!$E$10,$T335*POWER($T339,INT((ET337-1)/IF(OR($T341=0,$T341=""),1,$T341))),IF($T337=справочники!$E$11,POWER($T335,1+$T339*INT((ET337-1)/IF(OR($T341=0,$T341=""),1,$T341))),0)))))</f>
        <v>0</v>
      </c>
      <c r="EU343" s="100">
        <f>IF(EU339="",0,IF(EU337=1,$T335,IF($T337=справочники!$E$9,$T335+$T339*INT((EU337-1)/IF(OR($T341=0,$T341=""),1,$T341)),IF($T337=справочники!$E$10,$T335*POWER($T339,INT((EU337-1)/IF(OR($T341=0,$T341=""),1,$T341))),IF($T337=справочники!$E$11,POWER($T335,1+$T339*INT((EU337-1)/IF(OR($T341=0,$T341=""),1,$T341))),0)))))</f>
        <v>0</v>
      </c>
      <c r="EV343" s="100">
        <f>IF(EV339="",0,IF(EV337=1,$T335,IF($T337=справочники!$E$9,$T335+$T339*INT((EV337-1)/IF(OR($T341=0,$T341=""),1,$T341)),IF($T337=справочники!$E$10,$T335*POWER($T339,INT((EV337-1)/IF(OR($T341=0,$T341=""),1,$T341))),IF($T337=справочники!$E$11,POWER($T335,1+$T339*INT((EV337-1)/IF(OR($T341=0,$T341=""),1,$T341))),0)))))</f>
        <v>0</v>
      </c>
      <c r="EW343" s="100">
        <f>IF(EW339="",0,IF(EW337=1,$T335,IF($T337=справочники!$E$9,$T335+$T339*INT((EW337-1)/IF(OR($T341=0,$T341=""),1,$T341)),IF($T337=справочники!$E$10,$T335*POWER($T339,INT((EW337-1)/IF(OR($T341=0,$T341=""),1,$T341))),IF($T337=справочники!$E$11,POWER($T335,1+$T339*INT((EW337-1)/IF(OR($T341=0,$T341=""),1,$T341))),0)))))</f>
        <v>0</v>
      </c>
      <c r="EX343" s="100">
        <f>IF(EX339="",0,IF(EX337=1,$T335,IF($T337=справочники!$E$9,$T335+$T339*INT((EX337-1)/IF(OR($T341=0,$T341=""),1,$T341)),IF($T337=справочники!$E$10,$T335*POWER($T339,INT((EX337-1)/IF(OR($T341=0,$T341=""),1,$T341))),IF($T337=справочники!$E$11,POWER($T335,1+$T339*INT((EX337-1)/IF(OR($T341=0,$T341=""),1,$T341))),0)))))</f>
        <v>0</v>
      </c>
      <c r="EY343" s="100">
        <f>IF(EY339="",0,IF(EY337=1,$T335,IF($T337=справочники!$E$9,$T335+$T339*INT((EY337-1)/IF(OR($T341=0,$T341=""),1,$T341)),IF($T337=справочники!$E$10,$T335*POWER($T339,INT((EY337-1)/IF(OR($T341=0,$T341=""),1,$T341))),IF($T337=справочники!$E$11,POWER($T335,1+$T339*INT((EY337-1)/IF(OR($T341=0,$T341=""),1,$T341))),0)))))</f>
        <v>0</v>
      </c>
      <c r="EZ343" s="100">
        <f>IF(EZ339="",0,IF(EZ337=1,$T335,IF($T337=справочники!$E$9,$T335+$T339*INT((EZ337-1)/IF(OR($T341=0,$T341=""),1,$T341)),IF($T337=справочники!$E$10,$T335*POWER($T339,INT((EZ337-1)/IF(OR($T341=0,$T341=""),1,$T341))),IF($T337=справочники!$E$11,POWER($T335,1+$T339*INT((EZ337-1)/IF(OR($T341=0,$T341=""),1,$T341))),0)))))</f>
        <v>0</v>
      </c>
      <c r="FA343" s="100">
        <f>IF(FA339="",0,IF(FA337=1,$T335,IF($T337=справочники!$E$9,$T335+$T339*INT((FA337-1)/IF(OR($T341=0,$T341=""),1,$T341)),IF($T337=справочники!$E$10,$T335*POWER($T339,INT((FA337-1)/IF(OR($T341=0,$T341=""),1,$T341))),IF($T337=справочники!$E$11,POWER($T335,1+$T339*INT((FA337-1)/IF(OR($T341=0,$T341=""),1,$T341))),0)))))</f>
        <v>0</v>
      </c>
      <c r="FB343" s="100">
        <f>IF(FB339="",0,IF(FB337=1,$T335,IF($T337=справочники!$E$9,$T335+$T339*INT((FB337-1)/IF(OR($T341=0,$T341=""),1,$T341)),IF($T337=справочники!$E$10,$T335*POWER($T339,INT((FB337-1)/IF(OR($T341=0,$T341=""),1,$T341))),IF($T337=справочники!$E$11,POWER($T335,1+$T339*INT((FB337-1)/IF(OR($T341=0,$T341=""),1,$T341))),0)))))</f>
        <v>0</v>
      </c>
      <c r="FC343" s="100">
        <f>IF(FC339="",0,IF(FC337=1,$T335,IF($T337=справочники!$E$9,$T335+$T339*INT((FC337-1)/IF(OR($T341=0,$T341=""),1,$T341)),IF($T337=справочники!$E$10,$T335*POWER($T339,INT((FC337-1)/IF(OR($T341=0,$T341=""),1,$T341))),IF($T337=справочники!$E$11,POWER($T335,1+$T339*INT((FC337-1)/IF(OR($T341=0,$T341=""),1,$T341))),0)))))</f>
        <v>0</v>
      </c>
      <c r="FD343" s="100">
        <f>IF(FD339="",0,IF(FD337=1,$T335,IF($T337=справочники!$E$9,$T335+$T339*INT((FD337-1)/IF(OR($T341=0,$T341=""),1,$T341)),IF($T337=справочники!$E$10,$T335*POWER($T339,INT((FD337-1)/IF(OR($T341=0,$T341=""),1,$T341))),IF($T337=справочники!$E$11,POWER($T335,1+$T339*INT((FD337-1)/IF(OR($T341=0,$T341=""),1,$T341))),0)))))</f>
        <v>0</v>
      </c>
      <c r="FE343" s="100">
        <f>IF(FE339="",0,IF(FE337=1,$T335,IF($T337=справочники!$E$9,$T335+$T339*INT((FE337-1)/IF(OR($T341=0,$T341=""),1,$T341)),IF($T337=справочники!$E$10,$T335*POWER($T339,INT((FE337-1)/IF(OR($T341=0,$T341=""),1,$T341))),IF($T337=справочники!$E$11,POWER($T335,1+$T339*INT((FE337-1)/IF(OR($T341=0,$T341=""),1,$T341))),0)))))</f>
        <v>0</v>
      </c>
      <c r="FF343" s="100">
        <f>IF(FF339="",0,IF(FF337=1,$T335,IF($T337=справочники!$E$9,$T335+$T339*INT((FF337-1)/IF(OR($T341=0,$T341=""),1,$T341)),IF($T337=справочники!$E$10,$T335*POWER($T339,INT((FF337-1)/IF(OR($T341=0,$T341=""),1,$T341))),IF($T337=справочники!$E$11,POWER($T335,1+$T339*INT((FF337-1)/IF(OR($T341=0,$T341=""),1,$T341))),0)))))</f>
        <v>0</v>
      </c>
      <c r="FG343" s="100">
        <f>IF(FG339="",0,IF(FG337=1,$T335,IF($T337=справочники!$E$9,$T335+$T339*INT((FG337-1)/IF(OR($T341=0,$T341=""),1,$T341)),IF($T337=справочники!$E$10,$T335*POWER($T339,INT((FG337-1)/IF(OR($T341=0,$T341=""),1,$T341))),IF($T337=справочники!$E$11,POWER($T335,1+$T339*INT((FG337-1)/IF(OR($T341=0,$T341=""),1,$T341))),0)))))</f>
        <v>0</v>
      </c>
      <c r="FH343" s="100">
        <f>IF(FH339="",0,IF(FH337=1,$T335,IF($T337=справочники!$E$9,$T335+$T339*INT((FH337-1)/IF(OR($T341=0,$T341=""),1,$T341)),IF($T337=справочники!$E$10,$T335*POWER($T339,INT((FH337-1)/IF(OR($T341=0,$T341=""),1,$T341))),IF($T337=справочники!$E$11,POWER($T335,1+$T339*INT((FH337-1)/IF(OR($T341=0,$T341=""),1,$T341))),0)))))</f>
        <v>0</v>
      </c>
      <c r="FI343" s="100">
        <f>IF(FI339="",0,IF(FI337=1,$T335,IF($T337=справочники!$E$9,$T335+$T339*INT((FI337-1)/IF(OR($T341=0,$T341=""),1,$T341)),IF($T337=справочники!$E$10,$T335*POWER($T339,INT((FI337-1)/IF(OR($T341=0,$T341=""),1,$T341))),IF($T337=справочники!$E$11,POWER($T335,1+$T339*INT((FI337-1)/IF(OR($T341=0,$T341=""),1,$T341))),0)))))</f>
        <v>0</v>
      </c>
      <c r="FJ343" s="100">
        <f>IF(FJ339="",0,IF(FJ337=1,$T335,IF($T337=справочники!$E$9,$T335+$T339*INT((FJ337-1)/IF(OR($T341=0,$T341=""),1,$T341)),IF($T337=справочники!$E$10,$T335*POWER($T339,INT((FJ337-1)/IF(OR($T341=0,$T341=""),1,$T341))),IF($T337=справочники!$E$11,POWER($T335,1+$T339*INT((FJ337-1)/IF(OR($T341=0,$T341=""),1,$T341))),0)))))</f>
        <v>0</v>
      </c>
      <c r="FK343" s="100">
        <f>IF(FK339="",0,IF(FK337=1,$T335,IF($T337=справочники!$E$9,$T335+$T339*INT((FK337-1)/IF(OR($T341=0,$T341=""),1,$T341)),IF($T337=справочники!$E$10,$T335*POWER($T339,INT((FK337-1)/IF(OR($T341=0,$T341=""),1,$T341))),IF($T337=справочники!$E$11,POWER($T335,1+$T339*INT((FK337-1)/IF(OR($T341=0,$T341=""),1,$T341))),0)))))</f>
        <v>0</v>
      </c>
      <c r="FL343" s="100">
        <f>IF(FL339="",0,IF(FL337=1,$T335,IF($T337=справочники!$E$9,$T335+$T339*INT((FL337-1)/IF(OR($T341=0,$T341=""),1,$T341)),IF($T337=справочники!$E$10,$T335*POWER($T339,INT((FL337-1)/IF(OR($T341=0,$T341=""),1,$T341))),IF($T337=справочники!$E$11,POWER($T335,1+$T339*INT((FL337-1)/IF(OR($T341=0,$T341=""),1,$T341))),0)))))</f>
        <v>0</v>
      </c>
      <c r="FM343" s="100">
        <f>IF(FM339="",0,IF(FM337=1,$T335,IF($T337=справочники!$E$9,$T335+$T339*INT((FM337-1)/IF(OR($T341=0,$T341=""),1,$T341)),IF($T337=справочники!$E$10,$T335*POWER($T339,INT((FM337-1)/IF(OR($T341=0,$T341=""),1,$T341))),IF($T337=справочники!$E$11,POWER($T335,1+$T339*INT((FM337-1)/IF(OR($T341=0,$T341=""),1,$T341))),0)))))</f>
        <v>0</v>
      </c>
      <c r="FN343" s="100">
        <f>IF(FN339="",0,IF(FN337=1,$T335,IF($T337=справочники!$E$9,$T335+$T339*INT((FN337-1)/IF(OR($T341=0,$T341=""),1,$T341)),IF($T337=справочники!$E$10,$T335*POWER($T339,INT((FN337-1)/IF(OR($T341=0,$T341=""),1,$T341))),IF($T337=справочники!$E$11,POWER($T335,1+$T339*INT((FN337-1)/IF(OR($T341=0,$T341=""),1,$T341))),0)))))</f>
        <v>0</v>
      </c>
      <c r="FO343" s="100">
        <f>IF(FO339="",0,IF(FO337=1,$T335,IF($T337=справочники!$E$9,$T335+$T339*INT((FO337-1)/IF(OR($T341=0,$T341=""),1,$T341)),IF($T337=справочники!$E$10,$T335*POWER($T339,INT((FO337-1)/IF(OR($T341=0,$T341=""),1,$T341))),IF($T337=справочники!$E$11,POWER($T335,1+$T339*INT((FO337-1)/IF(OR($T341=0,$T341=""),1,$T341))),0)))))</f>
        <v>0</v>
      </c>
      <c r="FP343" s="100">
        <f>IF(FP339="",0,IF(FP337=1,$T335,IF($T337=справочники!$E$9,$T335+$T339*INT((FP337-1)/IF(OR($T341=0,$T341=""),1,$T341)),IF($T337=справочники!$E$10,$T335*POWER($T339,INT((FP337-1)/IF(OR($T341=0,$T341=""),1,$T341))),IF($T337=справочники!$E$11,POWER($T335,1+$T339*INT((FP337-1)/IF(OR($T341=0,$T341=""),1,$T341))),0)))))</f>
        <v>0</v>
      </c>
      <c r="FQ343" s="100">
        <f>IF(FQ339="",0,IF(FQ337=1,$T335,IF($T337=справочники!$E$9,$T335+$T339*INT((FQ337-1)/IF(OR($T341=0,$T341=""),1,$T341)),IF($T337=справочники!$E$10,$T335*POWER($T339,INT((FQ337-1)/IF(OR($T341=0,$T341=""),1,$T341))),IF($T337=справочники!$E$11,POWER($T335,1+$T339*INT((FQ337-1)/IF(OR($T341=0,$T341=""),1,$T341))),0)))))</f>
        <v>0</v>
      </c>
      <c r="FR343" s="100">
        <f>IF(FR339="",0,IF(FR337=1,$T335,IF($T337=справочники!$E$9,$T335+$T339*INT((FR337-1)/IF(OR($T341=0,$T341=""),1,$T341)),IF($T337=справочники!$E$10,$T335*POWER($T339,INT((FR337-1)/IF(OR($T341=0,$T341=""),1,$T341))),IF($T337=справочники!$E$11,POWER($T335,1+$T339*INT((FR337-1)/IF(OR($T341=0,$T341=""),1,$T341))),0)))))</f>
        <v>0</v>
      </c>
      <c r="FS343" s="100">
        <f>IF(FS339="",0,IF(FS337=1,$T335,IF($T337=справочники!$E$9,$T335+$T339*INT((FS337-1)/IF(OR($T341=0,$T341=""),1,$T341)),IF($T337=справочники!$E$10,$T335*POWER($T339,INT((FS337-1)/IF(OR($T341=0,$T341=""),1,$T341))),IF($T337=справочники!$E$11,POWER($T335,1+$T339*INT((FS337-1)/IF(OR($T341=0,$T341=""),1,$T341))),0)))))</f>
        <v>0</v>
      </c>
      <c r="FT343" s="100">
        <f>IF(FT339="",0,IF(FT337=1,$T335,IF($T337=справочники!$E$9,$T335+$T339*INT((FT337-1)/IF(OR($T341=0,$T341=""),1,$T341)),IF($T337=справочники!$E$10,$T335*POWER($T339,INT((FT337-1)/IF(OR($T341=0,$T341=""),1,$T341))),IF($T337=справочники!$E$11,POWER($T335,1+$T339*INT((FT337-1)/IF(OR($T341=0,$T341=""),1,$T341))),0)))))</f>
        <v>0</v>
      </c>
      <c r="FU343" s="100">
        <f>IF(FU339="",0,IF(FU337=1,$T335,IF($T337=справочники!$E$9,$T335+$T339*INT((FU337-1)/IF(OR($T341=0,$T341=""),1,$T341)),IF($T337=справочники!$E$10,$T335*POWER($T339,INT((FU337-1)/IF(OR($T341=0,$T341=""),1,$T341))),IF($T337=справочники!$E$11,POWER($T335,1+$T339*INT((FU337-1)/IF(OR($T341=0,$T341=""),1,$T341))),0)))))</f>
        <v>0</v>
      </c>
      <c r="FV343" s="100">
        <f>IF(FV339="",0,IF(FV337=1,$T335,IF($T337=справочники!$E$9,$T335+$T339*INT((FV337-1)/IF(OR($T341=0,$T341=""),1,$T341)),IF($T337=справочники!$E$10,$T335*POWER($T339,INT((FV337-1)/IF(OR($T341=0,$T341=""),1,$T341))),IF($T337=справочники!$E$11,POWER($T335,1+$T339*INT((FV337-1)/IF(OR($T341=0,$T341=""),1,$T341))),0)))))</f>
        <v>0</v>
      </c>
      <c r="FW343" s="100">
        <f>IF(FW339="",0,IF(FW337=1,$T335,IF($T337=справочники!$E$9,$T335+$T339*INT((FW337-1)/IF(OR($T341=0,$T341=""),1,$T341)),IF($T337=справочники!$E$10,$T335*POWER($T339,INT((FW337-1)/IF(OR($T341=0,$T341=""),1,$T341))),IF($T337=справочники!$E$11,POWER($T335,1+$T339*INT((FW337-1)/IF(OR($T341=0,$T341=""),1,$T341))),0)))))</f>
        <v>0</v>
      </c>
      <c r="FX343" s="100">
        <f>IF(FX339="",0,IF(FX337=1,$T335,IF($T337=справочники!$E$9,$T335+$T339*INT((FX337-1)/IF(OR($T341=0,$T341=""),1,$T341)),IF($T337=справочники!$E$10,$T335*POWER($T339,INT((FX337-1)/IF(OR($T341=0,$T341=""),1,$T341))),IF($T337=справочники!$E$11,POWER($T335,1+$T339*INT((FX337-1)/IF(OR($T341=0,$T341=""),1,$T341))),0)))))</f>
        <v>0</v>
      </c>
      <c r="FY343" s="100">
        <f>IF(FY339="",0,IF(FY337=1,$T335,IF($T337=справочники!$E$9,$T335+$T339*INT((FY337-1)/IF(OR($T341=0,$T341=""),1,$T341)),IF($T337=справочники!$E$10,$T335*POWER($T339,INT((FY337-1)/IF(OR($T341=0,$T341=""),1,$T341))),IF($T337=справочники!$E$11,POWER($T335,1+$T339*INT((FY337-1)/IF(OR($T341=0,$T341=""),1,$T341))),0)))))</f>
        <v>0</v>
      </c>
      <c r="FZ343" s="100">
        <f>IF(FZ339="",0,IF(FZ337=1,$T335,IF($T337=справочники!$E$9,$T335+$T339*INT((FZ337-1)/IF(OR($T341=0,$T341=""),1,$T341)),IF($T337=справочники!$E$10,$T335*POWER($T339,INT((FZ337-1)/IF(OR($T341=0,$T341=""),1,$T341))),IF($T337=справочники!$E$11,POWER($T335,1+$T339*INT((FZ337-1)/IF(OR($T341=0,$T341=""),1,$T341))),0)))))</f>
        <v>0</v>
      </c>
      <c r="GA343" s="100">
        <f>IF(GA339="",0,IF(GA337=1,$T335,IF($T337=справочники!$E$9,$T335+$T339*INT((GA337-1)/IF(OR($T341=0,$T341=""),1,$T341)),IF($T337=справочники!$E$10,$T335*POWER($T339,INT((GA337-1)/IF(OR($T341=0,$T341=""),1,$T341))),IF($T337=справочники!$E$11,POWER($T335,1+$T339*INT((GA337-1)/IF(OR($T341=0,$T341=""),1,$T341))),0)))))</f>
        <v>0</v>
      </c>
      <c r="GB343" s="100">
        <f>IF(GB339="",0,IF(GB337=1,$T335,IF($T337=справочники!$E$9,$T335+$T339*INT((GB337-1)/IF(OR($T341=0,$T341=""),1,$T341)),IF($T337=справочники!$E$10,$T335*POWER($T339,INT((GB337-1)/IF(OR($T341=0,$T341=""),1,$T341))),IF($T337=справочники!$E$11,POWER($T335,1+$T339*INT((GB337-1)/IF(OR($T341=0,$T341=""),1,$T341))),0)))))</f>
        <v>0</v>
      </c>
      <c r="GC343" s="100">
        <f>IF(GC339="",0,IF(GC337=1,$T335,IF($T337=справочники!$E$9,$T335+$T339*INT((GC337-1)/IF(OR($T341=0,$T341=""),1,$T341)),IF($T337=справочники!$E$10,$T335*POWER($T339,INT((GC337-1)/IF(OR($T341=0,$T341=""),1,$T341))),IF($T337=справочники!$E$11,POWER($T335,1+$T339*INT((GC337-1)/IF(OR($T341=0,$T341=""),1,$T341))),0)))))</f>
        <v>0</v>
      </c>
      <c r="GD343" s="100">
        <f>IF(GD339="",0,IF(GD337=1,$T335,IF($T337=справочники!$E$9,$T335+$T339*INT((GD337-1)/IF(OR($T341=0,$T341=""),1,$T341)),IF($T337=справочники!$E$10,$T335*POWER($T339,INT((GD337-1)/IF(OR($T341=0,$T341=""),1,$T341))),IF($T337=справочники!$E$11,POWER($T335,1+$T339*INT((GD337-1)/IF(OR($T341=0,$T341=""),1,$T341))),0)))))</f>
        <v>0</v>
      </c>
      <c r="GE343" s="100">
        <f>IF(GE339="",0,IF(GE337=1,$T335,IF($T337=справочники!$E$9,$T335+$T339*INT((GE337-1)/IF(OR($T341=0,$T341=""),1,$T341)),IF($T337=справочники!$E$10,$T335*POWER($T339,INT((GE337-1)/IF(OR($T341=0,$T341=""),1,$T341))),IF($T337=справочники!$E$11,POWER($T335,1+$T339*INT((GE337-1)/IF(OR($T341=0,$T341=""),1,$T341))),0)))))</f>
        <v>0</v>
      </c>
      <c r="GF343" s="100">
        <f>IF(GF339="",0,IF(GF337=1,$T335,IF($T337=справочники!$E$9,$T335+$T339*INT((GF337-1)/IF(OR($T341=0,$T341=""),1,$T341)),IF($T337=справочники!$E$10,$T335*POWER($T339,INT((GF337-1)/IF(OR($T341=0,$T341=""),1,$T341))),IF($T337=справочники!$E$11,POWER($T335,1+$T339*INT((GF337-1)/IF(OR($T341=0,$T341=""),1,$T341))),0)))))</f>
        <v>0</v>
      </c>
      <c r="GG343" s="100">
        <f>IF(GG339="",0,IF(GG337=1,$T335,IF($T337=справочники!$E$9,$T335+$T339*INT((GG337-1)/IF(OR($T341=0,$T341=""),1,$T341)),IF($T337=справочники!$E$10,$T335*POWER($T339,INT((GG337-1)/IF(OR($T341=0,$T341=""),1,$T341))),IF($T337=справочники!$E$11,POWER($T335,1+$T339*INT((GG337-1)/IF(OR($T341=0,$T341=""),1,$T341))),0)))))</f>
        <v>0</v>
      </c>
      <c r="GH343" s="100">
        <f>IF(GH339="",0,IF(GH337=1,$T335,IF($T337=справочники!$E$9,$T335+$T339*INT((GH337-1)/IF(OR($T341=0,$T341=""),1,$T341)),IF($T337=справочники!$E$10,$T335*POWER($T339,INT((GH337-1)/IF(OR($T341=0,$T341=""),1,$T341))),IF($T337=справочники!$E$11,POWER($T335,1+$T339*INT((GH337-1)/IF(OR($T341=0,$T341=""),1,$T341))),0)))))</f>
        <v>0</v>
      </c>
      <c r="GI343" s="100">
        <f>IF(GI339="",0,IF(GI337=1,$T335,IF($T337=справочники!$E$9,$T335+$T339*INT((GI337-1)/IF(OR($T341=0,$T341=""),1,$T341)),IF($T337=справочники!$E$10,$T335*POWER($T339,INT((GI337-1)/IF(OR($T341=0,$T341=""),1,$T341))),IF($T337=справочники!$E$11,POWER($T335,1+$T339*INT((GI337-1)/IF(OR($T341=0,$T341=""),1,$T341))),0)))))</f>
        <v>0</v>
      </c>
      <c r="GJ343" s="100">
        <f>IF(GJ339="",0,IF(GJ337=1,$T335,IF($T337=справочники!$E$9,$T335+$T339*INT((GJ337-1)/IF(OR($T341=0,$T341=""),1,$T341)),IF($T337=справочники!$E$10,$T335*POWER($T339,INT((GJ337-1)/IF(OR($T341=0,$T341=""),1,$T341))),IF($T337=справочники!$E$11,POWER($T335,1+$T339*INT((GJ337-1)/IF(OR($T341=0,$T341=""),1,$T341))),0)))))</f>
        <v>0</v>
      </c>
      <c r="GK343" s="100">
        <f>IF(GK339="",0,IF(GK337=1,$T335,IF($T337=справочники!$E$9,$T335+$T339*INT((GK337-1)/IF(OR($T341=0,$T341=""),1,$T341)),IF($T337=справочники!$E$10,$T335*POWER($T339,INT((GK337-1)/IF(OR($T341=0,$T341=""),1,$T341))),IF($T337=справочники!$E$11,POWER($T335,1+$T339*INT((GK337-1)/IF(OR($T341=0,$T341=""),1,$T341))),0)))))</f>
        <v>0</v>
      </c>
      <c r="GL343" s="100">
        <f>IF(GL339="",0,IF(GL337=1,$T335,IF($T337=справочники!$E$9,$T335+$T339*INT((GL337-1)/IF(OR($T341=0,$T341=""),1,$T341)),IF($T337=справочники!$E$10,$T335*POWER($T339,INT((GL337-1)/IF(OR($T341=0,$T341=""),1,$T341))),IF($T337=справочники!$E$11,POWER($T335,1+$T339*INT((GL337-1)/IF(OR($T341=0,$T341=""),1,$T341))),0)))))</f>
        <v>0</v>
      </c>
      <c r="GM343" s="100">
        <f>IF(GM339="",0,IF(GM337=1,$T335,IF($T337=справочники!$E$9,$T335+$T339*INT((GM337-1)/IF(OR($T341=0,$T341=""),1,$T341)),IF($T337=справочники!$E$10,$T335*POWER($T339,INT((GM337-1)/IF(OR($T341=0,$T341=""),1,$T341))),IF($T337=справочники!$E$11,POWER($T335,1+$T339*INT((GM337-1)/IF(OR($T341=0,$T341=""),1,$T341))),0)))))</f>
        <v>0</v>
      </c>
      <c r="GN343" s="100">
        <f>IF(GN339="",0,IF(GN337=1,$T335,IF($T337=справочники!$E$9,$T335+$T339*INT((GN337-1)/IF(OR($T341=0,$T341=""),1,$T341)),IF($T337=справочники!$E$10,$T335*POWER($T339,INT((GN337-1)/IF(OR($T341=0,$T341=""),1,$T341))),IF($T337=справочники!$E$11,POWER($T335,1+$T339*INT((GN337-1)/IF(OR($T341=0,$T341=""),1,$T341))),0)))))</f>
        <v>0</v>
      </c>
      <c r="GO343" s="100">
        <f>IF(GO339="",0,IF(GO337=1,$T335,IF($T337=справочники!$E$9,$T335+$T339*INT((GO337-1)/IF(OR($T341=0,$T341=""),1,$T341)),IF($T337=справочники!$E$10,$T335*POWER($T339,INT((GO337-1)/IF(OR($T341=0,$T341=""),1,$T341))),IF($T337=справочники!$E$11,POWER($T335,1+$T339*INT((GO337-1)/IF(OR($T341=0,$T341=""),1,$T341))),0)))))</f>
        <v>0</v>
      </c>
      <c r="GP343" s="100">
        <f>IF(GP339="",0,IF(GP337=1,$T335,IF($T337=справочники!$E$9,$T335+$T339*INT((GP337-1)/IF(OR($T341=0,$T341=""),1,$T341)),IF($T337=справочники!$E$10,$T335*POWER($T339,INT((GP337-1)/IF(OR($T341=0,$T341=""),1,$T341))),IF($T337=справочники!$E$11,POWER($T335,1+$T339*INT((GP337-1)/IF(OR($T341=0,$T341=""),1,$T341))),0)))))</f>
        <v>0</v>
      </c>
      <c r="GQ343" s="100">
        <f>IF(GQ339="",0,IF(GQ337=1,$T335,IF($T337=справочники!$E$9,$T335+$T339*INT((GQ337-1)/IF(OR($T341=0,$T341=""),1,$T341)),IF($T337=справочники!$E$10,$T335*POWER($T339,INT((GQ337-1)/IF(OR($T341=0,$T341=""),1,$T341))),IF($T337=справочники!$E$11,POWER($T335,1+$T339*INT((GQ337-1)/IF(OR($T341=0,$T341=""),1,$T341))),0)))))</f>
        <v>0</v>
      </c>
      <c r="GR343" s="100">
        <f>IF(GR339="",0,IF(GR337=1,$T335,IF($T337=справочники!$E$9,$T335+$T339*INT((GR337-1)/IF(OR($T341=0,$T341=""),1,$T341)),IF($T337=справочники!$E$10,$T335*POWER($T339,INT((GR337-1)/IF(OR($T341=0,$T341=""),1,$T341))),IF($T337=справочники!$E$11,POWER($T335,1+$T339*INT((GR337-1)/IF(OR($T341=0,$T341=""),1,$T341))),0)))))</f>
        <v>0</v>
      </c>
      <c r="GS343" s="100">
        <f>IF(GS339="",0,IF(GS337=1,$T335,IF($T337=справочники!$E$9,$T335+$T339*INT((GS337-1)/IF(OR($T341=0,$T341=""),1,$T341)),IF($T337=справочники!$E$10,$T335*POWER($T339,INT((GS337-1)/IF(OR($T341=0,$T341=""),1,$T341))),IF($T337=справочники!$E$11,POWER($T335,1+$T339*INT((GS337-1)/IF(OR($T341=0,$T341=""),1,$T341))),0)))))</f>
        <v>0</v>
      </c>
      <c r="GT343" s="100">
        <f>IF(GT339="",0,IF(GT337=1,$T335,IF($T337=справочники!$E$9,$T335+$T339*INT((GT337-1)/IF(OR($T341=0,$T341=""),1,$T341)),IF($T337=справочники!$E$10,$T335*POWER($T339,INT((GT337-1)/IF(OR($T341=0,$T341=""),1,$T341))),IF($T337=справочники!$E$11,POWER($T335,1+$T339*INT((GT337-1)/IF(OR($T341=0,$T341=""),1,$T341))),0)))))</f>
        <v>0</v>
      </c>
      <c r="GU343" s="100">
        <f>IF(GU339="",0,IF(GU337=1,$T335,IF($T337=справочники!$E$9,$T335+$T339*INT((GU337-1)/IF(OR($T341=0,$T341=""),1,$T341)),IF($T337=справочники!$E$10,$T335*POWER($T339,INT((GU337-1)/IF(OR($T341=0,$T341=""),1,$T341))),IF($T337=справочники!$E$11,POWER($T335,1+$T339*INT((GU337-1)/IF(OR($T341=0,$T341=""),1,$T341))),0)))))</f>
        <v>0</v>
      </c>
      <c r="GV343" s="100">
        <f>IF(GV339="",0,IF(GV337=1,$T335,IF($T337=справочники!$E$9,$T335+$T339*INT((GV337-1)/IF(OR($T341=0,$T341=""),1,$T341)),IF($T337=справочники!$E$10,$T335*POWER($T339,INT((GV337-1)/IF(OR($T341=0,$T341=""),1,$T341))),IF($T337=справочники!$E$11,POWER($T335,1+$T339*INT((GV337-1)/IF(OR($T341=0,$T341=""),1,$T341))),0)))))</f>
        <v>0</v>
      </c>
      <c r="GW343" s="100">
        <f>IF(GW339="",0,IF(GW337=1,$T335,IF($T337=справочники!$E$9,$T335+$T339*INT((GW337-1)/IF(OR($T341=0,$T341=""),1,$T341)),IF($T337=справочники!$E$10,$T335*POWER($T339,INT((GW337-1)/IF(OR($T341=0,$T341=""),1,$T341))),IF($T337=справочники!$E$11,POWER($T335,1+$T339*INT((GW337-1)/IF(OR($T341=0,$T341=""),1,$T341))),0)))))</f>
        <v>0</v>
      </c>
      <c r="GX343" s="100">
        <f>IF(GX339="",0,IF(GX337=1,$T335,IF($T337=справочники!$E$9,$T335+$T339*INT((GX337-1)/IF(OR($T341=0,$T341=""),1,$T341)),IF($T337=справочники!$E$10,$T335*POWER($T339,INT((GX337-1)/IF(OR($T341=0,$T341=""),1,$T341))),IF($T337=справочники!$E$11,POWER($T335,1+$T339*INT((GX337-1)/IF(OR($T341=0,$T341=""),1,$T341))),0)))))</f>
        <v>0</v>
      </c>
      <c r="GY343" s="100">
        <f>IF(GY339="",0,IF(GY337=1,$T335,IF($T337=справочники!$E$9,$T335+$T339*INT((GY337-1)/IF(OR($T341=0,$T341=""),1,$T341)),IF($T337=справочники!$E$10,$T335*POWER($T339,INT((GY337-1)/IF(OR($T341=0,$T341=""),1,$T341))),IF($T337=справочники!$E$11,POWER($T335,1+$T339*INT((GY337-1)/IF(OR($T341=0,$T341=""),1,$T341))),0)))))</f>
        <v>0</v>
      </c>
      <c r="GZ343" s="100">
        <f>IF(GZ339="",0,IF(GZ337=1,$T335,IF($T337=справочники!$E$9,$T335+$T339*INT((GZ337-1)/IF(OR($T341=0,$T341=""),1,$T341)),IF($T337=справочники!$E$10,$T335*POWER($T339,INT((GZ337-1)/IF(OR($T341=0,$T341=""),1,$T341))),IF($T337=справочники!$E$11,POWER($T335,1+$T339*INT((GZ337-1)/IF(OR($T341=0,$T341=""),1,$T341))),0)))))</f>
        <v>0</v>
      </c>
      <c r="HA343" s="3"/>
      <c r="HB343" s="3"/>
    </row>
    <row r="344" spans="1:210" ht="4.2" customHeight="1">
      <c r="A344" s="1"/>
      <c r="B344" s="1"/>
      <c r="C344" s="1"/>
      <c r="D344" s="1"/>
      <c r="E344" s="263"/>
      <c r="F344" s="48"/>
      <c r="G344" s="231"/>
      <c r="H344" s="1"/>
      <c r="I344" s="1"/>
      <c r="J344" s="1"/>
      <c r="K344" s="1"/>
      <c r="L344" s="1"/>
      <c r="M344" s="5"/>
      <c r="N344" s="1"/>
      <c r="O344" s="1"/>
      <c r="P344" s="5"/>
      <c r="Q344" s="1"/>
      <c r="R344" s="1"/>
      <c r="S344" s="5"/>
      <c r="T344" s="7"/>
      <c r="U344" s="24"/>
      <c r="V344" s="1"/>
      <c r="W344" s="12"/>
      <c r="X344" s="10"/>
      <c r="Y344" s="46"/>
      <c r="Z344" s="93"/>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94"/>
      <c r="FL344" s="94"/>
      <c r="FM344" s="94"/>
      <c r="FN344" s="94"/>
      <c r="FO344" s="94"/>
      <c r="FP344" s="94"/>
      <c r="FQ344" s="94"/>
      <c r="FR344" s="94"/>
      <c r="FS344" s="94"/>
      <c r="FT344" s="94"/>
      <c r="FU344" s="94"/>
      <c r="FV344" s="94"/>
      <c r="FW344" s="94"/>
      <c r="FX344" s="94"/>
      <c r="FY344" s="94"/>
      <c r="FZ344" s="94"/>
      <c r="GA344" s="94"/>
      <c r="GB344" s="94"/>
      <c r="GC344" s="94"/>
      <c r="GD344" s="94"/>
      <c r="GE344" s="94"/>
      <c r="GF344" s="94"/>
      <c r="GG344" s="94"/>
      <c r="GH344" s="94"/>
      <c r="GI344" s="94"/>
      <c r="GJ344" s="94"/>
      <c r="GK344" s="94"/>
      <c r="GL344" s="94"/>
      <c r="GM344" s="94"/>
      <c r="GN344" s="94"/>
      <c r="GO344" s="94"/>
      <c r="GP344" s="94"/>
      <c r="GQ344" s="94"/>
      <c r="GR344" s="94"/>
      <c r="GS344" s="94"/>
      <c r="GT344" s="94"/>
      <c r="GU344" s="94"/>
      <c r="GV344" s="94"/>
      <c r="GW344" s="94"/>
      <c r="GX344" s="94"/>
      <c r="GY344" s="94"/>
      <c r="GZ344" s="94"/>
      <c r="HA344" s="1"/>
      <c r="HB344" s="1"/>
    </row>
    <row r="345" spans="1:210" s="239" customFormat="1" ht="10.199999999999999">
      <c r="A345" s="228"/>
      <c r="B345" s="245" t="s">
        <v>157</v>
      </c>
      <c r="C345" s="230"/>
      <c r="D345" s="229"/>
      <c r="E345" s="270"/>
      <c r="F345" s="116"/>
      <c r="G345" s="231"/>
      <c r="H345" s="228"/>
      <c r="I345" s="228" t="str">
        <f>$I$289</f>
        <v>Оборачиваемость начислений расходов</v>
      </c>
      <c r="J345" s="228"/>
      <c r="K345" s="228"/>
      <c r="L345" s="228"/>
      <c r="M345" s="231"/>
      <c r="N345" s="228"/>
      <c r="O345" s="228"/>
      <c r="P345" s="231"/>
      <c r="Q345" s="228" t="s">
        <v>41</v>
      </c>
      <c r="R345" s="228"/>
      <c r="S345" s="231" t="s">
        <v>6</v>
      </c>
      <c r="T345" s="309"/>
      <c r="U345" s="228"/>
      <c r="V345" s="228"/>
      <c r="W345" s="235"/>
      <c r="X345" s="236"/>
      <c r="Y345" s="247"/>
      <c r="Z345" s="248"/>
      <c r="AA345" s="249"/>
      <c r="AB345" s="249"/>
      <c r="AC345" s="249"/>
      <c r="AD345" s="249"/>
      <c r="AE345" s="249"/>
      <c r="AF345" s="249"/>
      <c r="AG345" s="249"/>
      <c r="AH345" s="249"/>
      <c r="AI345" s="249"/>
      <c r="AJ345" s="249"/>
      <c r="AK345" s="249"/>
      <c r="AL345" s="249"/>
      <c r="AM345" s="249"/>
      <c r="AN345" s="249"/>
      <c r="AO345" s="249"/>
      <c r="AP345" s="249"/>
      <c r="AQ345" s="249"/>
      <c r="AR345" s="249"/>
      <c r="AS345" s="249"/>
      <c r="AT345" s="249"/>
      <c r="AU345" s="249"/>
      <c r="AV345" s="249"/>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49"/>
      <c r="CH345" s="249"/>
      <c r="CI345" s="249"/>
      <c r="CJ345" s="249"/>
      <c r="CK345" s="249"/>
      <c r="CL345" s="249"/>
      <c r="CM345" s="249"/>
      <c r="CN345" s="249"/>
      <c r="CO345" s="249"/>
      <c r="CP345" s="249"/>
      <c r="CQ345" s="249"/>
      <c r="CR345" s="249"/>
      <c r="CS345" s="249"/>
      <c r="CT345" s="249"/>
      <c r="CU345" s="249"/>
      <c r="CV345" s="249"/>
      <c r="CW345" s="249"/>
      <c r="CX345" s="249"/>
      <c r="CY345" s="249"/>
      <c r="CZ345" s="249"/>
      <c r="DA345" s="249"/>
      <c r="DB345" s="249"/>
      <c r="DC345" s="249"/>
      <c r="DD345" s="249"/>
      <c r="DE345" s="249"/>
      <c r="DF345" s="249"/>
      <c r="DG345" s="249"/>
      <c r="DH345" s="249"/>
      <c r="DI345" s="249"/>
      <c r="DJ345" s="249"/>
      <c r="DK345" s="249"/>
      <c r="DL345" s="249"/>
      <c r="DM345" s="249"/>
      <c r="DN345" s="249"/>
      <c r="DO345" s="249"/>
      <c r="DP345" s="249"/>
      <c r="DQ345" s="249"/>
      <c r="DR345" s="249"/>
      <c r="DS345" s="249"/>
      <c r="DT345" s="249"/>
      <c r="DU345" s="249"/>
      <c r="DV345" s="249"/>
      <c r="DW345" s="249"/>
      <c r="DX345" s="249"/>
      <c r="DY345" s="249"/>
      <c r="DZ345" s="249"/>
      <c r="EA345" s="249"/>
      <c r="EB345" s="249"/>
      <c r="EC345" s="249"/>
      <c r="ED345" s="249"/>
      <c r="EE345" s="249"/>
      <c r="EF345" s="249"/>
      <c r="EG345" s="249"/>
      <c r="EH345" s="249"/>
      <c r="EI345" s="249"/>
      <c r="EJ345" s="249"/>
      <c r="EK345" s="249"/>
      <c r="EL345" s="249"/>
      <c r="EM345" s="249"/>
      <c r="EN345" s="249"/>
      <c r="EO345" s="249"/>
      <c r="EP345" s="249"/>
      <c r="EQ345" s="249"/>
      <c r="ER345" s="249"/>
      <c r="ES345" s="249"/>
      <c r="ET345" s="249"/>
      <c r="EU345" s="249"/>
      <c r="EV345" s="249"/>
      <c r="EW345" s="249"/>
      <c r="EX345" s="249"/>
      <c r="EY345" s="249"/>
      <c r="EZ345" s="249"/>
      <c r="FA345" s="249"/>
      <c r="FB345" s="249"/>
      <c r="FC345" s="249"/>
      <c r="FD345" s="249"/>
      <c r="FE345" s="249"/>
      <c r="FF345" s="249"/>
      <c r="FG345" s="249"/>
      <c r="FH345" s="249"/>
      <c r="FI345" s="249"/>
      <c r="FJ345" s="249"/>
      <c r="FK345" s="249"/>
      <c r="FL345" s="249"/>
      <c r="FM345" s="249"/>
      <c r="FN345" s="249"/>
      <c r="FO345" s="249"/>
      <c r="FP345" s="249"/>
      <c r="FQ345" s="249"/>
      <c r="FR345" s="249"/>
      <c r="FS345" s="249"/>
      <c r="FT345" s="249"/>
      <c r="FU345" s="249"/>
      <c r="FV345" s="249"/>
      <c r="FW345" s="249"/>
      <c r="FX345" s="249"/>
      <c r="FY345" s="249"/>
      <c r="FZ345" s="249"/>
      <c r="GA345" s="249"/>
      <c r="GB345" s="249"/>
      <c r="GC345" s="249"/>
      <c r="GD345" s="249"/>
      <c r="GE345" s="249"/>
      <c r="GF345" s="249"/>
      <c r="GG345" s="249"/>
      <c r="GH345" s="249"/>
      <c r="GI345" s="249"/>
      <c r="GJ345" s="249"/>
      <c r="GK345" s="249"/>
      <c r="GL345" s="249"/>
      <c r="GM345" s="249"/>
      <c r="GN345" s="249"/>
      <c r="GO345" s="249"/>
      <c r="GP345" s="249"/>
      <c r="GQ345" s="249"/>
      <c r="GR345" s="249"/>
      <c r="GS345" s="249"/>
      <c r="GT345" s="249"/>
      <c r="GU345" s="249"/>
      <c r="GV345" s="249"/>
      <c r="GW345" s="249"/>
      <c r="GX345" s="249"/>
      <c r="GY345" s="249"/>
      <c r="GZ345" s="249"/>
      <c r="HA345" s="228"/>
      <c r="HB345" s="228"/>
    </row>
    <row r="346" spans="1:210" ht="4.2" customHeight="1">
      <c r="A346" s="1"/>
      <c r="B346" s="1"/>
      <c r="C346" s="1"/>
      <c r="D346" s="1"/>
      <c r="E346" s="263"/>
      <c r="F346" s="48"/>
      <c r="G346" s="231"/>
      <c r="H346" s="1"/>
      <c r="I346" s="1"/>
      <c r="J346" s="1"/>
      <c r="K346" s="1"/>
      <c r="L346" s="1"/>
      <c r="M346" s="5"/>
      <c r="N346" s="1"/>
      <c r="O346" s="1"/>
      <c r="P346" s="5"/>
      <c r="Q346" s="1"/>
      <c r="R346" s="1"/>
      <c r="S346" s="5"/>
      <c r="T346" s="7"/>
      <c r="U346" s="24"/>
      <c r="V346" s="1"/>
      <c r="W346" s="12"/>
      <c r="X346" s="10"/>
      <c r="Y346" s="46"/>
      <c r="Z346" s="93"/>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A346" s="94"/>
      <c r="CB346" s="94"/>
      <c r="CC346" s="94"/>
      <c r="CD346" s="94"/>
      <c r="CE346" s="94"/>
      <c r="CF346" s="94"/>
      <c r="CG346" s="94"/>
      <c r="CH346" s="94"/>
      <c r="CI346" s="94"/>
      <c r="CJ346" s="94"/>
      <c r="CK346" s="94"/>
      <c r="CL346" s="94"/>
      <c r="CM346" s="94"/>
      <c r="CN346" s="94"/>
      <c r="CO346" s="94"/>
      <c r="CP346" s="94"/>
      <c r="CQ346" s="94"/>
      <c r="CR346" s="94"/>
      <c r="CS346" s="94"/>
      <c r="CT346" s="94"/>
      <c r="CU346" s="94"/>
      <c r="CV346" s="94"/>
      <c r="CW346" s="94"/>
      <c r="CX346" s="94"/>
      <c r="CY346" s="94"/>
      <c r="CZ346" s="94"/>
      <c r="DA346" s="94"/>
      <c r="DB346" s="94"/>
      <c r="DC346" s="94"/>
      <c r="DD346" s="94"/>
      <c r="DE346" s="94"/>
      <c r="DF346" s="94"/>
      <c r="DG346" s="94"/>
      <c r="DH346" s="94"/>
      <c r="DI346" s="94"/>
      <c r="DJ346" s="94"/>
      <c r="DK346" s="94"/>
      <c r="DL346" s="94"/>
      <c r="DM346" s="94"/>
      <c r="DN346" s="94"/>
      <c r="DO346" s="94"/>
      <c r="DP346" s="94"/>
      <c r="DQ346" s="94"/>
      <c r="DR346" s="94"/>
      <c r="DS346" s="94"/>
      <c r="DT346" s="94"/>
      <c r="DU346" s="94"/>
      <c r="DV346" s="94"/>
      <c r="DW346" s="94"/>
      <c r="DX346" s="94"/>
      <c r="DY346" s="94"/>
      <c r="DZ346" s="94"/>
      <c r="EA346" s="94"/>
      <c r="EB346" s="94"/>
      <c r="EC346" s="94"/>
      <c r="ED346" s="94"/>
      <c r="EE346" s="94"/>
      <c r="EF346" s="94"/>
      <c r="EG346" s="94"/>
      <c r="EH346" s="94"/>
      <c r="EI346" s="94"/>
      <c r="EJ346" s="94"/>
      <c r="EK346" s="94"/>
      <c r="EL346" s="94"/>
      <c r="EM346" s="94"/>
      <c r="EN346" s="94"/>
      <c r="EO346" s="94"/>
      <c r="EP346" s="94"/>
      <c r="EQ346" s="94"/>
      <c r="ER346" s="94"/>
      <c r="ES346" s="94"/>
      <c r="ET346" s="94"/>
      <c r="EU346" s="94"/>
      <c r="EV346" s="94"/>
      <c r="EW346" s="94"/>
      <c r="EX346" s="94"/>
      <c r="EY346" s="94"/>
      <c r="EZ346" s="94"/>
      <c r="FA346" s="94"/>
      <c r="FB346" s="94"/>
      <c r="FC346" s="94"/>
      <c r="FD346" s="94"/>
      <c r="FE346" s="94"/>
      <c r="FF346" s="94"/>
      <c r="FG346" s="94"/>
      <c r="FH346" s="94"/>
      <c r="FI346" s="94"/>
      <c r="FJ346" s="94"/>
      <c r="FK346" s="94"/>
      <c r="FL346" s="94"/>
      <c r="FM346" s="94"/>
      <c r="FN346" s="94"/>
      <c r="FO346" s="94"/>
      <c r="FP346" s="94"/>
      <c r="FQ346" s="94"/>
      <c r="FR346" s="94"/>
      <c r="FS346" s="94"/>
      <c r="FT346" s="94"/>
      <c r="FU346" s="94"/>
      <c r="FV346" s="94"/>
      <c r="FW346" s="94"/>
      <c r="FX346" s="94"/>
      <c r="FY346" s="94"/>
      <c r="FZ346" s="94"/>
      <c r="GA346" s="94"/>
      <c r="GB346" s="94"/>
      <c r="GC346" s="94"/>
      <c r="GD346" s="94"/>
      <c r="GE346" s="94"/>
      <c r="GF346" s="94"/>
      <c r="GG346" s="94"/>
      <c r="GH346" s="94"/>
      <c r="GI346" s="94"/>
      <c r="GJ346" s="94"/>
      <c r="GK346" s="94"/>
      <c r="GL346" s="94"/>
      <c r="GM346" s="94"/>
      <c r="GN346" s="94"/>
      <c r="GO346" s="94"/>
      <c r="GP346" s="94"/>
      <c r="GQ346" s="94"/>
      <c r="GR346" s="94"/>
      <c r="GS346" s="94"/>
      <c r="GT346" s="94"/>
      <c r="GU346" s="94"/>
      <c r="GV346" s="94"/>
      <c r="GW346" s="94"/>
      <c r="GX346" s="94"/>
      <c r="GY346" s="94"/>
      <c r="GZ346" s="94"/>
      <c r="HA346" s="1"/>
      <c r="HB346" s="1"/>
    </row>
    <row r="347" spans="1:210" s="4" customFormat="1">
      <c r="A347" s="3"/>
      <c r="B347" s="259" t="s">
        <v>156</v>
      </c>
      <c r="C347" s="3"/>
      <c r="D347" s="3"/>
      <c r="E347" s="9" t="str">
        <f>IF(Главная!$N$19=справочники!$N$12,"",IF(OR(Главная!$N$19=справочники!$N$13,Главная!$N$19=справочники!$N$14),"",IF(T347=справочники!$P$10,"","ндс(-)")))</f>
        <v>ндс(-)</v>
      </c>
      <c r="F347" s="51"/>
      <c r="G347" s="232"/>
      <c r="H347" s="13" t="str">
        <f>B347&amp;N335</f>
        <v>Начисление - Прямые постоянные расходы-1</v>
      </c>
      <c r="I347" s="13"/>
      <c r="J347" s="3"/>
      <c r="K347" s="3"/>
      <c r="L347" s="3"/>
      <c r="M347" s="5"/>
      <c r="N347" s="36" t="str">
        <f>N46</f>
        <v>Продукт-1</v>
      </c>
      <c r="O347" s="36"/>
      <c r="P347" s="5"/>
      <c r="Q347" s="36" t="s">
        <v>26</v>
      </c>
      <c r="R347" s="36"/>
      <c r="S347" s="36"/>
      <c r="T347" s="62">
        <f>T343</f>
        <v>0</v>
      </c>
      <c r="U347" s="36"/>
      <c r="V347" s="36"/>
      <c r="W347" s="38">
        <f>SUM($Y347:$HA347)</f>
        <v>0</v>
      </c>
      <c r="X347" s="38"/>
      <c r="Y347" s="46"/>
      <c r="Z347" s="99"/>
      <c r="AA347" s="100">
        <f t="shared" ref="AA347:BF347" si="1423">IF(AA$8="",0,IF(AA$1=1,SUMIFS(343:343,$1:$1,"&gt;="&amp;1,$1:$1,"&lt;="&amp;INT($T345/30))+($T345/30-INT($T345/30))*SUMIFS(343:343,$1:$1,INT($T345/30)+1),0)+($T345/30-INT($T345/30))*SUMIFS(343:343,$1:$1,AA$1+INT($T345/30)+1)+(INT($T345/30)+1-$T345/30)*SUMIFS(343:343,$1:$1,AA$1+INT($T345/30)))</f>
        <v>0</v>
      </c>
      <c r="AB347" s="100">
        <f t="shared" si="1423"/>
        <v>0</v>
      </c>
      <c r="AC347" s="100">
        <f t="shared" si="1423"/>
        <v>0</v>
      </c>
      <c r="AD347" s="100">
        <f t="shared" si="1423"/>
        <v>0</v>
      </c>
      <c r="AE347" s="100">
        <f t="shared" si="1423"/>
        <v>0</v>
      </c>
      <c r="AF347" s="100">
        <f t="shared" si="1423"/>
        <v>0</v>
      </c>
      <c r="AG347" s="100">
        <f t="shared" si="1423"/>
        <v>0</v>
      </c>
      <c r="AH347" s="100">
        <f t="shared" si="1423"/>
        <v>0</v>
      </c>
      <c r="AI347" s="100">
        <f t="shared" si="1423"/>
        <v>0</v>
      </c>
      <c r="AJ347" s="100">
        <f t="shared" si="1423"/>
        <v>0</v>
      </c>
      <c r="AK347" s="100">
        <f t="shared" si="1423"/>
        <v>0</v>
      </c>
      <c r="AL347" s="100">
        <f t="shared" si="1423"/>
        <v>0</v>
      </c>
      <c r="AM347" s="100">
        <f t="shared" si="1423"/>
        <v>0</v>
      </c>
      <c r="AN347" s="100">
        <f t="shared" si="1423"/>
        <v>0</v>
      </c>
      <c r="AO347" s="100">
        <f t="shared" si="1423"/>
        <v>0</v>
      </c>
      <c r="AP347" s="100">
        <f t="shared" si="1423"/>
        <v>0</v>
      </c>
      <c r="AQ347" s="100">
        <f t="shared" si="1423"/>
        <v>0</v>
      </c>
      <c r="AR347" s="100">
        <f t="shared" si="1423"/>
        <v>0</v>
      </c>
      <c r="AS347" s="100">
        <f t="shared" si="1423"/>
        <v>0</v>
      </c>
      <c r="AT347" s="100">
        <f t="shared" si="1423"/>
        <v>0</v>
      </c>
      <c r="AU347" s="100">
        <f t="shared" si="1423"/>
        <v>0</v>
      </c>
      <c r="AV347" s="100">
        <f t="shared" si="1423"/>
        <v>0</v>
      </c>
      <c r="AW347" s="100">
        <f t="shared" si="1423"/>
        <v>0</v>
      </c>
      <c r="AX347" s="100">
        <f t="shared" si="1423"/>
        <v>0</v>
      </c>
      <c r="AY347" s="100">
        <f t="shared" si="1423"/>
        <v>0</v>
      </c>
      <c r="AZ347" s="100">
        <f t="shared" si="1423"/>
        <v>0</v>
      </c>
      <c r="BA347" s="100">
        <f t="shared" si="1423"/>
        <v>0</v>
      </c>
      <c r="BB347" s="100">
        <f t="shared" si="1423"/>
        <v>0</v>
      </c>
      <c r="BC347" s="100">
        <f t="shared" si="1423"/>
        <v>0</v>
      </c>
      <c r="BD347" s="100">
        <f t="shared" si="1423"/>
        <v>0</v>
      </c>
      <c r="BE347" s="100">
        <f t="shared" si="1423"/>
        <v>0</v>
      </c>
      <c r="BF347" s="100">
        <f t="shared" si="1423"/>
        <v>0</v>
      </c>
      <c r="BG347" s="100">
        <f t="shared" ref="BG347:CL347" si="1424">IF(BG$8="",0,IF(BG$1=1,SUMIFS(343:343,$1:$1,"&gt;="&amp;1,$1:$1,"&lt;="&amp;INT($T345/30))+($T345/30-INT($T345/30))*SUMIFS(343:343,$1:$1,INT($T345/30)+1),0)+($T345/30-INT($T345/30))*SUMIFS(343:343,$1:$1,BG$1+INT($T345/30)+1)+(INT($T345/30)+1-$T345/30)*SUMIFS(343:343,$1:$1,BG$1+INT($T345/30)))</f>
        <v>0</v>
      </c>
      <c r="BH347" s="100">
        <f t="shared" si="1424"/>
        <v>0</v>
      </c>
      <c r="BI347" s="100">
        <f t="shared" si="1424"/>
        <v>0</v>
      </c>
      <c r="BJ347" s="100">
        <f t="shared" si="1424"/>
        <v>0</v>
      </c>
      <c r="BK347" s="100">
        <f t="shared" si="1424"/>
        <v>0</v>
      </c>
      <c r="BL347" s="100">
        <f t="shared" si="1424"/>
        <v>0</v>
      </c>
      <c r="BM347" s="100">
        <f t="shared" si="1424"/>
        <v>0</v>
      </c>
      <c r="BN347" s="100">
        <f t="shared" si="1424"/>
        <v>0</v>
      </c>
      <c r="BO347" s="100">
        <f t="shared" si="1424"/>
        <v>0</v>
      </c>
      <c r="BP347" s="100">
        <f t="shared" si="1424"/>
        <v>0</v>
      </c>
      <c r="BQ347" s="100">
        <f t="shared" si="1424"/>
        <v>0</v>
      </c>
      <c r="BR347" s="100">
        <f t="shared" si="1424"/>
        <v>0</v>
      </c>
      <c r="BS347" s="100">
        <f t="shared" si="1424"/>
        <v>0</v>
      </c>
      <c r="BT347" s="100">
        <f t="shared" si="1424"/>
        <v>0</v>
      </c>
      <c r="BU347" s="100">
        <f t="shared" si="1424"/>
        <v>0</v>
      </c>
      <c r="BV347" s="100">
        <f t="shared" si="1424"/>
        <v>0</v>
      </c>
      <c r="BW347" s="100">
        <f t="shared" si="1424"/>
        <v>0</v>
      </c>
      <c r="BX347" s="100">
        <f t="shared" si="1424"/>
        <v>0</v>
      </c>
      <c r="BY347" s="100">
        <f t="shared" si="1424"/>
        <v>0</v>
      </c>
      <c r="BZ347" s="100">
        <f t="shared" si="1424"/>
        <v>0</v>
      </c>
      <c r="CA347" s="100">
        <f t="shared" si="1424"/>
        <v>0</v>
      </c>
      <c r="CB347" s="100">
        <f t="shared" si="1424"/>
        <v>0</v>
      </c>
      <c r="CC347" s="100">
        <f t="shared" si="1424"/>
        <v>0</v>
      </c>
      <c r="CD347" s="100">
        <f t="shared" si="1424"/>
        <v>0</v>
      </c>
      <c r="CE347" s="100">
        <f t="shared" si="1424"/>
        <v>0</v>
      </c>
      <c r="CF347" s="100">
        <f t="shared" si="1424"/>
        <v>0</v>
      </c>
      <c r="CG347" s="100">
        <f t="shared" si="1424"/>
        <v>0</v>
      </c>
      <c r="CH347" s="100">
        <f t="shared" si="1424"/>
        <v>0</v>
      </c>
      <c r="CI347" s="100">
        <f t="shared" si="1424"/>
        <v>0</v>
      </c>
      <c r="CJ347" s="100">
        <f t="shared" si="1424"/>
        <v>0</v>
      </c>
      <c r="CK347" s="100">
        <f t="shared" si="1424"/>
        <v>0</v>
      </c>
      <c r="CL347" s="100">
        <f t="shared" si="1424"/>
        <v>0</v>
      </c>
      <c r="CM347" s="100">
        <f t="shared" ref="CM347:DG347" si="1425">IF(CM$8="",0,IF(CM$1=1,SUMIFS(343:343,$1:$1,"&gt;="&amp;1,$1:$1,"&lt;="&amp;INT($T345/30))+($T345/30-INT($T345/30))*SUMIFS(343:343,$1:$1,INT($T345/30)+1),0)+($T345/30-INT($T345/30))*SUMIFS(343:343,$1:$1,CM$1+INT($T345/30)+1)+(INT($T345/30)+1-$T345/30)*SUMIFS(343:343,$1:$1,CM$1+INT($T345/30)))</f>
        <v>0</v>
      </c>
      <c r="CN347" s="100">
        <f t="shared" si="1425"/>
        <v>0</v>
      </c>
      <c r="CO347" s="100">
        <f t="shared" si="1425"/>
        <v>0</v>
      </c>
      <c r="CP347" s="100">
        <f t="shared" si="1425"/>
        <v>0</v>
      </c>
      <c r="CQ347" s="100">
        <f t="shared" si="1425"/>
        <v>0</v>
      </c>
      <c r="CR347" s="100">
        <f t="shared" si="1425"/>
        <v>0</v>
      </c>
      <c r="CS347" s="100">
        <f t="shared" si="1425"/>
        <v>0</v>
      </c>
      <c r="CT347" s="100">
        <f t="shared" si="1425"/>
        <v>0</v>
      </c>
      <c r="CU347" s="100">
        <f t="shared" si="1425"/>
        <v>0</v>
      </c>
      <c r="CV347" s="100">
        <f t="shared" si="1425"/>
        <v>0</v>
      </c>
      <c r="CW347" s="100">
        <f t="shared" si="1425"/>
        <v>0</v>
      </c>
      <c r="CX347" s="100">
        <f t="shared" si="1425"/>
        <v>0</v>
      </c>
      <c r="CY347" s="100">
        <f t="shared" si="1425"/>
        <v>0</v>
      </c>
      <c r="CZ347" s="100">
        <f t="shared" si="1425"/>
        <v>0</v>
      </c>
      <c r="DA347" s="100">
        <f t="shared" si="1425"/>
        <v>0</v>
      </c>
      <c r="DB347" s="100">
        <f t="shared" si="1425"/>
        <v>0</v>
      </c>
      <c r="DC347" s="100">
        <f t="shared" si="1425"/>
        <v>0</v>
      </c>
      <c r="DD347" s="100">
        <f t="shared" si="1425"/>
        <v>0</v>
      </c>
      <c r="DE347" s="100">
        <f t="shared" si="1425"/>
        <v>0</v>
      </c>
      <c r="DF347" s="100">
        <f t="shared" si="1425"/>
        <v>0</v>
      </c>
      <c r="DG347" s="100">
        <f t="shared" si="1425"/>
        <v>0</v>
      </c>
      <c r="DH347" s="100">
        <f t="shared" ref="DH347:FS347" si="1426">IF(DH$8="",0,IF(DH$1=1,SUMIFS(343:343,$1:$1,"&gt;="&amp;1,$1:$1,"&lt;="&amp;INT($T345/30))+($T345/30-INT($T345/30))*SUMIFS(343:343,$1:$1,INT($T345/30)+1),0)+($T345/30-INT($T345/30))*SUMIFS(343:343,$1:$1,DH$1+INT($T345/30)+1)+(INT($T345/30)+1-$T345/30)*SUMIFS(343:343,$1:$1,DH$1+INT($T345/30)))</f>
        <v>0</v>
      </c>
      <c r="DI347" s="100">
        <f t="shared" si="1426"/>
        <v>0</v>
      </c>
      <c r="DJ347" s="100">
        <f t="shared" si="1426"/>
        <v>0</v>
      </c>
      <c r="DK347" s="100">
        <f t="shared" si="1426"/>
        <v>0</v>
      </c>
      <c r="DL347" s="100">
        <f t="shared" si="1426"/>
        <v>0</v>
      </c>
      <c r="DM347" s="100">
        <f t="shared" si="1426"/>
        <v>0</v>
      </c>
      <c r="DN347" s="100">
        <f t="shared" si="1426"/>
        <v>0</v>
      </c>
      <c r="DO347" s="100">
        <f t="shared" si="1426"/>
        <v>0</v>
      </c>
      <c r="DP347" s="100">
        <f t="shared" si="1426"/>
        <v>0</v>
      </c>
      <c r="DQ347" s="100">
        <f t="shared" si="1426"/>
        <v>0</v>
      </c>
      <c r="DR347" s="100">
        <f t="shared" si="1426"/>
        <v>0</v>
      </c>
      <c r="DS347" s="100">
        <f t="shared" si="1426"/>
        <v>0</v>
      </c>
      <c r="DT347" s="100">
        <f t="shared" si="1426"/>
        <v>0</v>
      </c>
      <c r="DU347" s="100">
        <f t="shared" si="1426"/>
        <v>0</v>
      </c>
      <c r="DV347" s="100">
        <f t="shared" si="1426"/>
        <v>0</v>
      </c>
      <c r="DW347" s="100">
        <f t="shared" si="1426"/>
        <v>0</v>
      </c>
      <c r="DX347" s="100">
        <f t="shared" si="1426"/>
        <v>0</v>
      </c>
      <c r="DY347" s="100">
        <f t="shared" si="1426"/>
        <v>0</v>
      </c>
      <c r="DZ347" s="100">
        <f t="shared" si="1426"/>
        <v>0</v>
      </c>
      <c r="EA347" s="100">
        <f t="shared" si="1426"/>
        <v>0</v>
      </c>
      <c r="EB347" s="100">
        <f t="shared" si="1426"/>
        <v>0</v>
      </c>
      <c r="EC347" s="100">
        <f t="shared" si="1426"/>
        <v>0</v>
      </c>
      <c r="ED347" s="100">
        <f t="shared" si="1426"/>
        <v>0</v>
      </c>
      <c r="EE347" s="100">
        <f t="shared" si="1426"/>
        <v>0</v>
      </c>
      <c r="EF347" s="100">
        <f t="shared" si="1426"/>
        <v>0</v>
      </c>
      <c r="EG347" s="100">
        <f t="shared" si="1426"/>
        <v>0</v>
      </c>
      <c r="EH347" s="100">
        <f t="shared" si="1426"/>
        <v>0</v>
      </c>
      <c r="EI347" s="100">
        <f t="shared" si="1426"/>
        <v>0</v>
      </c>
      <c r="EJ347" s="100">
        <f t="shared" si="1426"/>
        <v>0</v>
      </c>
      <c r="EK347" s="100">
        <f t="shared" si="1426"/>
        <v>0</v>
      </c>
      <c r="EL347" s="100">
        <f t="shared" si="1426"/>
        <v>0</v>
      </c>
      <c r="EM347" s="100">
        <f t="shared" si="1426"/>
        <v>0</v>
      </c>
      <c r="EN347" s="100">
        <f t="shared" si="1426"/>
        <v>0</v>
      </c>
      <c r="EO347" s="100">
        <f t="shared" si="1426"/>
        <v>0</v>
      </c>
      <c r="EP347" s="100">
        <f t="shared" si="1426"/>
        <v>0</v>
      </c>
      <c r="EQ347" s="100">
        <f t="shared" si="1426"/>
        <v>0</v>
      </c>
      <c r="ER347" s="100">
        <f t="shared" si="1426"/>
        <v>0</v>
      </c>
      <c r="ES347" s="100">
        <f t="shared" si="1426"/>
        <v>0</v>
      </c>
      <c r="ET347" s="100">
        <f t="shared" si="1426"/>
        <v>0</v>
      </c>
      <c r="EU347" s="100">
        <f t="shared" si="1426"/>
        <v>0</v>
      </c>
      <c r="EV347" s="100">
        <f t="shared" si="1426"/>
        <v>0</v>
      </c>
      <c r="EW347" s="100">
        <f t="shared" si="1426"/>
        <v>0</v>
      </c>
      <c r="EX347" s="100">
        <f t="shared" si="1426"/>
        <v>0</v>
      </c>
      <c r="EY347" s="100">
        <f t="shared" si="1426"/>
        <v>0</v>
      </c>
      <c r="EZ347" s="100">
        <f t="shared" si="1426"/>
        <v>0</v>
      </c>
      <c r="FA347" s="100">
        <f t="shared" si="1426"/>
        <v>0</v>
      </c>
      <c r="FB347" s="100">
        <f t="shared" si="1426"/>
        <v>0</v>
      </c>
      <c r="FC347" s="100">
        <f t="shared" si="1426"/>
        <v>0</v>
      </c>
      <c r="FD347" s="100">
        <f t="shared" si="1426"/>
        <v>0</v>
      </c>
      <c r="FE347" s="100">
        <f t="shared" si="1426"/>
        <v>0</v>
      </c>
      <c r="FF347" s="100">
        <f t="shared" si="1426"/>
        <v>0</v>
      </c>
      <c r="FG347" s="100">
        <f t="shared" si="1426"/>
        <v>0</v>
      </c>
      <c r="FH347" s="100">
        <f t="shared" si="1426"/>
        <v>0</v>
      </c>
      <c r="FI347" s="100">
        <f t="shared" si="1426"/>
        <v>0</v>
      </c>
      <c r="FJ347" s="100">
        <f t="shared" si="1426"/>
        <v>0</v>
      </c>
      <c r="FK347" s="100">
        <f t="shared" si="1426"/>
        <v>0</v>
      </c>
      <c r="FL347" s="100">
        <f t="shared" si="1426"/>
        <v>0</v>
      </c>
      <c r="FM347" s="100">
        <f t="shared" si="1426"/>
        <v>0</v>
      </c>
      <c r="FN347" s="100">
        <f t="shared" si="1426"/>
        <v>0</v>
      </c>
      <c r="FO347" s="100">
        <f t="shared" si="1426"/>
        <v>0</v>
      </c>
      <c r="FP347" s="100">
        <f t="shared" si="1426"/>
        <v>0</v>
      </c>
      <c r="FQ347" s="100">
        <f t="shared" si="1426"/>
        <v>0</v>
      </c>
      <c r="FR347" s="100">
        <f t="shared" si="1426"/>
        <v>0</v>
      </c>
      <c r="FS347" s="100">
        <f t="shared" si="1426"/>
        <v>0</v>
      </c>
      <c r="FT347" s="100">
        <f t="shared" ref="FT347:GZ347" si="1427">IF(FT$8="",0,IF(FT$1=1,SUMIFS(343:343,$1:$1,"&gt;="&amp;1,$1:$1,"&lt;="&amp;INT($T345/30))+($T345/30-INT($T345/30))*SUMIFS(343:343,$1:$1,INT($T345/30)+1),0)+($T345/30-INT($T345/30))*SUMIFS(343:343,$1:$1,FT$1+INT($T345/30)+1)+(INT($T345/30)+1-$T345/30)*SUMIFS(343:343,$1:$1,FT$1+INT($T345/30)))</f>
        <v>0</v>
      </c>
      <c r="FU347" s="100">
        <f t="shared" si="1427"/>
        <v>0</v>
      </c>
      <c r="FV347" s="100">
        <f t="shared" si="1427"/>
        <v>0</v>
      </c>
      <c r="FW347" s="100">
        <f t="shared" si="1427"/>
        <v>0</v>
      </c>
      <c r="FX347" s="100">
        <f t="shared" si="1427"/>
        <v>0</v>
      </c>
      <c r="FY347" s="100">
        <f t="shared" si="1427"/>
        <v>0</v>
      </c>
      <c r="FZ347" s="100">
        <f t="shared" si="1427"/>
        <v>0</v>
      </c>
      <c r="GA347" s="100">
        <f t="shared" si="1427"/>
        <v>0</v>
      </c>
      <c r="GB347" s="100">
        <f t="shared" si="1427"/>
        <v>0</v>
      </c>
      <c r="GC347" s="100">
        <f t="shared" si="1427"/>
        <v>0</v>
      </c>
      <c r="GD347" s="100">
        <f t="shared" si="1427"/>
        <v>0</v>
      </c>
      <c r="GE347" s="100">
        <f t="shared" si="1427"/>
        <v>0</v>
      </c>
      <c r="GF347" s="100">
        <f t="shared" si="1427"/>
        <v>0</v>
      </c>
      <c r="GG347" s="100">
        <f t="shared" si="1427"/>
        <v>0</v>
      </c>
      <c r="GH347" s="100">
        <f t="shared" si="1427"/>
        <v>0</v>
      </c>
      <c r="GI347" s="100">
        <f t="shared" si="1427"/>
        <v>0</v>
      </c>
      <c r="GJ347" s="100">
        <f t="shared" si="1427"/>
        <v>0</v>
      </c>
      <c r="GK347" s="100">
        <f t="shared" si="1427"/>
        <v>0</v>
      </c>
      <c r="GL347" s="100">
        <f t="shared" si="1427"/>
        <v>0</v>
      </c>
      <c r="GM347" s="100">
        <f t="shared" si="1427"/>
        <v>0</v>
      </c>
      <c r="GN347" s="100">
        <f t="shared" si="1427"/>
        <v>0</v>
      </c>
      <c r="GO347" s="100">
        <f t="shared" si="1427"/>
        <v>0</v>
      </c>
      <c r="GP347" s="100">
        <f t="shared" si="1427"/>
        <v>0</v>
      </c>
      <c r="GQ347" s="100">
        <f t="shared" si="1427"/>
        <v>0</v>
      </c>
      <c r="GR347" s="100">
        <f t="shared" si="1427"/>
        <v>0</v>
      </c>
      <c r="GS347" s="100">
        <f t="shared" si="1427"/>
        <v>0</v>
      </c>
      <c r="GT347" s="100">
        <f t="shared" si="1427"/>
        <v>0</v>
      </c>
      <c r="GU347" s="100">
        <f t="shared" si="1427"/>
        <v>0</v>
      </c>
      <c r="GV347" s="100">
        <f t="shared" si="1427"/>
        <v>0</v>
      </c>
      <c r="GW347" s="100">
        <f t="shared" si="1427"/>
        <v>0</v>
      </c>
      <c r="GX347" s="100">
        <f t="shared" si="1427"/>
        <v>0</v>
      </c>
      <c r="GY347" s="100">
        <f t="shared" si="1427"/>
        <v>0</v>
      </c>
      <c r="GZ347" s="100">
        <f t="shared" si="1427"/>
        <v>0</v>
      </c>
      <c r="HA347" s="3"/>
      <c r="HB347" s="3"/>
    </row>
    <row r="348" spans="1:210" ht="4.2" customHeight="1">
      <c r="A348" s="1"/>
      <c r="B348" s="1"/>
      <c r="C348" s="1"/>
      <c r="D348" s="1"/>
      <c r="E348" s="263"/>
      <c r="F348" s="48"/>
      <c r="G348" s="231"/>
      <c r="H348" s="1"/>
      <c r="I348" s="1"/>
      <c r="J348" s="1"/>
      <c r="K348" s="1"/>
      <c r="L348" s="1"/>
      <c r="M348" s="5"/>
      <c r="N348" s="1"/>
      <c r="O348" s="1"/>
      <c r="P348" s="5"/>
      <c r="Q348" s="1"/>
      <c r="R348" s="1"/>
      <c r="S348" s="5"/>
      <c r="T348" s="7"/>
      <c r="U348" s="24"/>
      <c r="V348" s="1"/>
      <c r="W348" s="12"/>
      <c r="X348" s="10"/>
      <c r="Y348" s="46"/>
      <c r="Z348" s="93"/>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4"/>
      <c r="EI348" s="94"/>
      <c r="EJ348" s="94"/>
      <c r="EK348" s="94"/>
      <c r="EL348" s="94"/>
      <c r="EM348" s="94"/>
      <c r="EN348" s="94"/>
      <c r="EO348" s="94"/>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1"/>
      <c r="HB348" s="1"/>
    </row>
    <row r="349" spans="1:210" s="239" customFormat="1" ht="10.199999999999999">
      <c r="A349" s="228"/>
      <c r="B349" s="245" t="s">
        <v>163</v>
      </c>
      <c r="C349" s="230"/>
      <c r="D349" s="229"/>
      <c r="E349" s="270"/>
      <c r="F349" s="116"/>
      <c r="G349" s="231"/>
      <c r="H349" s="228"/>
      <c r="I349" s="228" t="str">
        <f>$I$228</f>
        <v>Оборачиваемость кредиторской задолженности</v>
      </c>
      <c r="J349" s="228"/>
      <c r="K349" s="228"/>
      <c r="L349" s="228"/>
      <c r="M349" s="231"/>
      <c r="N349" s="228"/>
      <c r="O349" s="228"/>
      <c r="P349" s="231"/>
      <c r="Q349" s="228" t="s">
        <v>41</v>
      </c>
      <c r="R349" s="228"/>
      <c r="S349" s="231" t="s">
        <v>6</v>
      </c>
      <c r="T349" s="309"/>
      <c r="U349" s="228"/>
      <c r="V349" s="228"/>
      <c r="W349" s="235"/>
      <c r="X349" s="236"/>
      <c r="Y349" s="247"/>
      <c r="Z349" s="248"/>
      <c r="AA349" s="249"/>
      <c r="AB349" s="249"/>
      <c r="AC349" s="249"/>
      <c r="AD349" s="249"/>
      <c r="AE349" s="249"/>
      <c r="AF349" s="249"/>
      <c r="AG349" s="249"/>
      <c r="AH349" s="249"/>
      <c r="AI349" s="249"/>
      <c r="AJ349" s="249"/>
      <c r="AK349" s="249"/>
      <c r="AL349" s="249"/>
      <c r="AM349" s="249"/>
      <c r="AN349" s="249"/>
      <c r="AO349" s="249"/>
      <c r="AP349" s="249"/>
      <c r="AQ349" s="249"/>
      <c r="AR349" s="249"/>
      <c r="AS349" s="249"/>
      <c r="AT349" s="249"/>
      <c r="AU349" s="249"/>
      <c r="AV349" s="249"/>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49"/>
      <c r="CH349" s="249"/>
      <c r="CI349" s="249"/>
      <c r="CJ349" s="249"/>
      <c r="CK349" s="249"/>
      <c r="CL349" s="249"/>
      <c r="CM349" s="249"/>
      <c r="CN349" s="249"/>
      <c r="CO349" s="249"/>
      <c r="CP349" s="249"/>
      <c r="CQ349" s="249"/>
      <c r="CR349" s="249"/>
      <c r="CS349" s="249"/>
      <c r="CT349" s="249"/>
      <c r="CU349" s="249"/>
      <c r="CV349" s="249"/>
      <c r="CW349" s="249"/>
      <c r="CX349" s="249"/>
      <c r="CY349" s="249"/>
      <c r="CZ349" s="249"/>
      <c r="DA349" s="249"/>
      <c r="DB349" s="249"/>
      <c r="DC349" s="249"/>
      <c r="DD349" s="249"/>
      <c r="DE349" s="249"/>
      <c r="DF349" s="249"/>
      <c r="DG349" s="249"/>
      <c r="DH349" s="249"/>
      <c r="DI349" s="249"/>
      <c r="DJ349" s="249"/>
      <c r="DK349" s="249"/>
      <c r="DL349" s="249"/>
      <c r="DM349" s="249"/>
      <c r="DN349" s="249"/>
      <c r="DO349" s="249"/>
      <c r="DP349" s="249"/>
      <c r="DQ349" s="249"/>
      <c r="DR349" s="249"/>
      <c r="DS349" s="249"/>
      <c r="DT349" s="249"/>
      <c r="DU349" s="249"/>
      <c r="DV349" s="249"/>
      <c r="DW349" s="249"/>
      <c r="DX349" s="249"/>
      <c r="DY349" s="249"/>
      <c r="DZ349" s="249"/>
      <c r="EA349" s="249"/>
      <c r="EB349" s="249"/>
      <c r="EC349" s="249"/>
      <c r="ED349" s="249"/>
      <c r="EE349" s="249"/>
      <c r="EF349" s="249"/>
      <c r="EG349" s="249"/>
      <c r="EH349" s="249"/>
      <c r="EI349" s="249"/>
      <c r="EJ349" s="249"/>
      <c r="EK349" s="249"/>
      <c r="EL349" s="249"/>
      <c r="EM349" s="249"/>
      <c r="EN349" s="249"/>
      <c r="EO349" s="249"/>
      <c r="EP349" s="249"/>
      <c r="EQ349" s="249"/>
      <c r="ER349" s="249"/>
      <c r="ES349" s="249"/>
      <c r="ET349" s="249"/>
      <c r="EU349" s="249"/>
      <c r="EV349" s="249"/>
      <c r="EW349" s="249"/>
      <c r="EX349" s="249"/>
      <c r="EY349" s="249"/>
      <c r="EZ349" s="249"/>
      <c r="FA349" s="249"/>
      <c r="FB349" s="249"/>
      <c r="FC349" s="249"/>
      <c r="FD349" s="249"/>
      <c r="FE349" s="249"/>
      <c r="FF349" s="249"/>
      <c r="FG349" s="249"/>
      <c r="FH349" s="249"/>
      <c r="FI349" s="249"/>
      <c r="FJ349" s="249"/>
      <c r="FK349" s="249"/>
      <c r="FL349" s="249"/>
      <c r="FM349" s="249"/>
      <c r="FN349" s="249"/>
      <c r="FO349" s="249"/>
      <c r="FP349" s="249"/>
      <c r="FQ349" s="249"/>
      <c r="FR349" s="249"/>
      <c r="FS349" s="249"/>
      <c r="FT349" s="249"/>
      <c r="FU349" s="249"/>
      <c r="FV349" s="249"/>
      <c r="FW349" s="249"/>
      <c r="FX349" s="249"/>
      <c r="FY349" s="249"/>
      <c r="FZ349" s="249"/>
      <c r="GA349" s="249"/>
      <c r="GB349" s="249"/>
      <c r="GC349" s="249"/>
      <c r="GD349" s="249"/>
      <c r="GE349" s="249"/>
      <c r="GF349" s="249"/>
      <c r="GG349" s="249"/>
      <c r="GH349" s="249"/>
      <c r="GI349" s="249"/>
      <c r="GJ349" s="249"/>
      <c r="GK349" s="249"/>
      <c r="GL349" s="249"/>
      <c r="GM349" s="249"/>
      <c r="GN349" s="249"/>
      <c r="GO349" s="249"/>
      <c r="GP349" s="249"/>
      <c r="GQ349" s="249"/>
      <c r="GR349" s="249"/>
      <c r="GS349" s="249"/>
      <c r="GT349" s="249"/>
      <c r="GU349" s="249"/>
      <c r="GV349" s="249"/>
      <c r="GW349" s="249"/>
      <c r="GX349" s="249"/>
      <c r="GY349" s="249"/>
      <c r="GZ349" s="249"/>
      <c r="HA349" s="228"/>
      <c r="HB349" s="228"/>
    </row>
    <row r="350" spans="1:210" ht="4.2" customHeight="1">
      <c r="A350" s="1"/>
      <c r="B350" s="1"/>
      <c r="C350" s="1"/>
      <c r="D350" s="1"/>
      <c r="E350" s="263"/>
      <c r="F350" s="48"/>
      <c r="G350" s="231"/>
      <c r="H350" s="1"/>
      <c r="I350" s="1"/>
      <c r="J350" s="1"/>
      <c r="K350" s="1"/>
      <c r="L350" s="1"/>
      <c r="M350" s="5"/>
      <c r="N350" s="1"/>
      <c r="O350" s="1"/>
      <c r="P350" s="5"/>
      <c r="Q350" s="1"/>
      <c r="R350" s="1"/>
      <c r="S350" s="5"/>
      <c r="T350" s="7"/>
      <c r="U350" s="24"/>
      <c r="V350" s="1"/>
      <c r="W350" s="12"/>
      <c r="X350" s="10"/>
      <c r="Y350" s="46"/>
      <c r="Z350" s="93"/>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1"/>
      <c r="HB350" s="1"/>
    </row>
    <row r="351" spans="1:210" s="4" customFormat="1">
      <c r="A351" s="3"/>
      <c r="B351" s="259" t="s">
        <v>160</v>
      </c>
      <c r="C351" s="3"/>
      <c r="D351" s="3"/>
      <c r="E351" s="9" t="s">
        <v>27</v>
      </c>
      <c r="F351" s="51"/>
      <c r="G351" s="232"/>
      <c r="H351" s="13" t="str">
        <f>B351&amp;N335</f>
        <v>Оплата - Прямые постоянные расходы-1</v>
      </c>
      <c r="I351" s="13"/>
      <c r="J351" s="3"/>
      <c r="K351" s="3"/>
      <c r="L351" s="3"/>
      <c r="M351" s="5"/>
      <c r="N351" s="36" t="str">
        <f>N46</f>
        <v>Продукт-1</v>
      </c>
      <c r="O351" s="36"/>
      <c r="P351" s="5"/>
      <c r="Q351" s="36" t="s">
        <v>26</v>
      </c>
      <c r="R351" s="36"/>
      <c r="S351" s="36"/>
      <c r="T351" s="36"/>
      <c r="U351" s="36"/>
      <c r="V351" s="36"/>
      <c r="W351" s="38">
        <f>SUM($Y351:$HA351)</f>
        <v>0</v>
      </c>
      <c r="X351" s="38"/>
      <c r="Y351" s="46"/>
      <c r="Z351" s="99"/>
      <c r="AA351" s="100">
        <f t="shared" ref="AA351:BF351" si="1428">IF(AA$8="",0,IF(AA$1=1,SUMIFS(347:347,$1:$1,"&gt;="&amp;1,$1:$1,"&lt;="&amp;INT(-$T349/30))+(-$T349/30-INT(-$T349/30))*SUMIFS(347:347,$1:$1,INT(-$T349/30)+1),0)+(-$T349/30-INT(-$T349/30))*SUMIFS(347:347,$1:$1,AA$1+INT(-$T349/30)+1)+(INT(-$T349/30)+1+$T349/30)*SUMIFS(347:347,$1:$1,AA$1+INT(-$T349/30)))</f>
        <v>0</v>
      </c>
      <c r="AB351" s="100">
        <f t="shared" si="1428"/>
        <v>0</v>
      </c>
      <c r="AC351" s="100">
        <f t="shared" si="1428"/>
        <v>0</v>
      </c>
      <c r="AD351" s="100">
        <f t="shared" si="1428"/>
        <v>0</v>
      </c>
      <c r="AE351" s="100">
        <f t="shared" si="1428"/>
        <v>0</v>
      </c>
      <c r="AF351" s="100">
        <f t="shared" si="1428"/>
        <v>0</v>
      </c>
      <c r="AG351" s="100">
        <f t="shared" si="1428"/>
        <v>0</v>
      </c>
      <c r="AH351" s="100">
        <f t="shared" si="1428"/>
        <v>0</v>
      </c>
      <c r="AI351" s="100">
        <f t="shared" si="1428"/>
        <v>0</v>
      </c>
      <c r="AJ351" s="100">
        <f t="shared" si="1428"/>
        <v>0</v>
      </c>
      <c r="AK351" s="100">
        <f t="shared" si="1428"/>
        <v>0</v>
      </c>
      <c r="AL351" s="100">
        <f t="shared" si="1428"/>
        <v>0</v>
      </c>
      <c r="AM351" s="100">
        <f t="shared" si="1428"/>
        <v>0</v>
      </c>
      <c r="AN351" s="100">
        <f t="shared" si="1428"/>
        <v>0</v>
      </c>
      <c r="AO351" s="100">
        <f t="shared" si="1428"/>
        <v>0</v>
      </c>
      <c r="AP351" s="100">
        <f t="shared" si="1428"/>
        <v>0</v>
      </c>
      <c r="AQ351" s="100">
        <f t="shared" si="1428"/>
        <v>0</v>
      </c>
      <c r="AR351" s="100">
        <f t="shared" si="1428"/>
        <v>0</v>
      </c>
      <c r="AS351" s="100">
        <f t="shared" si="1428"/>
        <v>0</v>
      </c>
      <c r="AT351" s="100">
        <f t="shared" si="1428"/>
        <v>0</v>
      </c>
      <c r="AU351" s="100">
        <f t="shared" si="1428"/>
        <v>0</v>
      </c>
      <c r="AV351" s="100">
        <f t="shared" si="1428"/>
        <v>0</v>
      </c>
      <c r="AW351" s="100">
        <f t="shared" si="1428"/>
        <v>0</v>
      </c>
      <c r="AX351" s="100">
        <f t="shared" si="1428"/>
        <v>0</v>
      </c>
      <c r="AY351" s="100">
        <f t="shared" si="1428"/>
        <v>0</v>
      </c>
      <c r="AZ351" s="100">
        <f t="shared" si="1428"/>
        <v>0</v>
      </c>
      <c r="BA351" s="100">
        <f t="shared" si="1428"/>
        <v>0</v>
      </c>
      <c r="BB351" s="100">
        <f t="shared" si="1428"/>
        <v>0</v>
      </c>
      <c r="BC351" s="100">
        <f t="shared" si="1428"/>
        <v>0</v>
      </c>
      <c r="BD351" s="100">
        <f t="shared" si="1428"/>
        <v>0</v>
      </c>
      <c r="BE351" s="100">
        <f t="shared" si="1428"/>
        <v>0</v>
      </c>
      <c r="BF351" s="100">
        <f t="shared" si="1428"/>
        <v>0</v>
      </c>
      <c r="BG351" s="100">
        <f t="shared" ref="BG351:CL351" si="1429">IF(BG$8="",0,IF(BG$1=1,SUMIFS(347:347,$1:$1,"&gt;="&amp;1,$1:$1,"&lt;="&amp;INT(-$T349/30))+(-$T349/30-INT(-$T349/30))*SUMIFS(347:347,$1:$1,INT(-$T349/30)+1),0)+(-$T349/30-INT(-$T349/30))*SUMIFS(347:347,$1:$1,BG$1+INT(-$T349/30)+1)+(INT(-$T349/30)+1+$T349/30)*SUMIFS(347:347,$1:$1,BG$1+INT(-$T349/30)))</f>
        <v>0</v>
      </c>
      <c r="BH351" s="100">
        <f t="shared" si="1429"/>
        <v>0</v>
      </c>
      <c r="BI351" s="100">
        <f t="shared" si="1429"/>
        <v>0</v>
      </c>
      <c r="BJ351" s="100">
        <f t="shared" si="1429"/>
        <v>0</v>
      </c>
      <c r="BK351" s="100">
        <f t="shared" si="1429"/>
        <v>0</v>
      </c>
      <c r="BL351" s="100">
        <f t="shared" si="1429"/>
        <v>0</v>
      </c>
      <c r="BM351" s="100">
        <f t="shared" si="1429"/>
        <v>0</v>
      </c>
      <c r="BN351" s="100">
        <f t="shared" si="1429"/>
        <v>0</v>
      </c>
      <c r="BO351" s="100">
        <f t="shared" si="1429"/>
        <v>0</v>
      </c>
      <c r="BP351" s="100">
        <f t="shared" si="1429"/>
        <v>0</v>
      </c>
      <c r="BQ351" s="100">
        <f t="shared" si="1429"/>
        <v>0</v>
      </c>
      <c r="BR351" s="100">
        <f t="shared" si="1429"/>
        <v>0</v>
      </c>
      <c r="BS351" s="100">
        <f t="shared" si="1429"/>
        <v>0</v>
      </c>
      <c r="BT351" s="100">
        <f t="shared" si="1429"/>
        <v>0</v>
      </c>
      <c r="BU351" s="100">
        <f t="shared" si="1429"/>
        <v>0</v>
      </c>
      <c r="BV351" s="100">
        <f t="shared" si="1429"/>
        <v>0</v>
      </c>
      <c r="BW351" s="100">
        <f t="shared" si="1429"/>
        <v>0</v>
      </c>
      <c r="BX351" s="100">
        <f t="shared" si="1429"/>
        <v>0</v>
      </c>
      <c r="BY351" s="100">
        <f t="shared" si="1429"/>
        <v>0</v>
      </c>
      <c r="BZ351" s="100">
        <f t="shared" si="1429"/>
        <v>0</v>
      </c>
      <c r="CA351" s="100">
        <f t="shared" si="1429"/>
        <v>0</v>
      </c>
      <c r="CB351" s="100">
        <f t="shared" si="1429"/>
        <v>0</v>
      </c>
      <c r="CC351" s="100">
        <f t="shared" si="1429"/>
        <v>0</v>
      </c>
      <c r="CD351" s="100">
        <f t="shared" si="1429"/>
        <v>0</v>
      </c>
      <c r="CE351" s="100">
        <f t="shared" si="1429"/>
        <v>0</v>
      </c>
      <c r="CF351" s="100">
        <f t="shared" si="1429"/>
        <v>0</v>
      </c>
      <c r="CG351" s="100">
        <f t="shared" si="1429"/>
        <v>0</v>
      </c>
      <c r="CH351" s="100">
        <f t="shared" si="1429"/>
        <v>0</v>
      </c>
      <c r="CI351" s="100">
        <f t="shared" si="1429"/>
        <v>0</v>
      </c>
      <c r="CJ351" s="100">
        <f t="shared" si="1429"/>
        <v>0</v>
      </c>
      <c r="CK351" s="100">
        <f t="shared" si="1429"/>
        <v>0</v>
      </c>
      <c r="CL351" s="100">
        <f t="shared" si="1429"/>
        <v>0</v>
      </c>
      <c r="CM351" s="100">
        <f t="shared" ref="CM351:DG351" si="1430">IF(CM$8="",0,IF(CM$1=1,SUMIFS(347:347,$1:$1,"&gt;="&amp;1,$1:$1,"&lt;="&amp;INT(-$T349/30))+(-$T349/30-INT(-$T349/30))*SUMIFS(347:347,$1:$1,INT(-$T349/30)+1),0)+(-$T349/30-INT(-$T349/30))*SUMIFS(347:347,$1:$1,CM$1+INT(-$T349/30)+1)+(INT(-$T349/30)+1+$T349/30)*SUMIFS(347:347,$1:$1,CM$1+INT(-$T349/30)))</f>
        <v>0</v>
      </c>
      <c r="CN351" s="100">
        <f t="shared" si="1430"/>
        <v>0</v>
      </c>
      <c r="CO351" s="100">
        <f t="shared" si="1430"/>
        <v>0</v>
      </c>
      <c r="CP351" s="100">
        <f t="shared" si="1430"/>
        <v>0</v>
      </c>
      <c r="CQ351" s="100">
        <f t="shared" si="1430"/>
        <v>0</v>
      </c>
      <c r="CR351" s="100">
        <f t="shared" si="1430"/>
        <v>0</v>
      </c>
      <c r="CS351" s="100">
        <f t="shared" si="1430"/>
        <v>0</v>
      </c>
      <c r="CT351" s="100">
        <f t="shared" si="1430"/>
        <v>0</v>
      </c>
      <c r="CU351" s="100">
        <f t="shared" si="1430"/>
        <v>0</v>
      </c>
      <c r="CV351" s="100">
        <f t="shared" si="1430"/>
        <v>0</v>
      </c>
      <c r="CW351" s="100">
        <f t="shared" si="1430"/>
        <v>0</v>
      </c>
      <c r="CX351" s="100">
        <f t="shared" si="1430"/>
        <v>0</v>
      </c>
      <c r="CY351" s="100">
        <f t="shared" si="1430"/>
        <v>0</v>
      </c>
      <c r="CZ351" s="100">
        <f t="shared" si="1430"/>
        <v>0</v>
      </c>
      <c r="DA351" s="100">
        <f t="shared" si="1430"/>
        <v>0</v>
      </c>
      <c r="DB351" s="100">
        <f t="shared" si="1430"/>
        <v>0</v>
      </c>
      <c r="DC351" s="100">
        <f t="shared" si="1430"/>
        <v>0</v>
      </c>
      <c r="DD351" s="100">
        <f t="shared" si="1430"/>
        <v>0</v>
      </c>
      <c r="DE351" s="100">
        <f t="shared" si="1430"/>
        <v>0</v>
      </c>
      <c r="DF351" s="100">
        <f t="shared" si="1430"/>
        <v>0</v>
      </c>
      <c r="DG351" s="100">
        <f t="shared" si="1430"/>
        <v>0</v>
      </c>
      <c r="DH351" s="100">
        <f t="shared" ref="DH351:FS351" si="1431">IF(DH$8="",0,IF(DH$1=1,SUMIFS(347:347,$1:$1,"&gt;="&amp;1,$1:$1,"&lt;="&amp;INT(-$T349/30))+(-$T349/30-INT(-$T349/30))*SUMIFS(347:347,$1:$1,INT(-$T349/30)+1),0)+(-$T349/30-INT(-$T349/30))*SUMIFS(347:347,$1:$1,DH$1+INT(-$T349/30)+1)+(INT(-$T349/30)+1+$T349/30)*SUMIFS(347:347,$1:$1,DH$1+INT(-$T349/30)))</f>
        <v>0</v>
      </c>
      <c r="DI351" s="100">
        <f t="shared" si="1431"/>
        <v>0</v>
      </c>
      <c r="DJ351" s="100">
        <f t="shared" si="1431"/>
        <v>0</v>
      </c>
      <c r="DK351" s="100">
        <f t="shared" si="1431"/>
        <v>0</v>
      </c>
      <c r="DL351" s="100">
        <f t="shared" si="1431"/>
        <v>0</v>
      </c>
      <c r="DM351" s="100">
        <f t="shared" si="1431"/>
        <v>0</v>
      </c>
      <c r="DN351" s="100">
        <f t="shared" si="1431"/>
        <v>0</v>
      </c>
      <c r="DO351" s="100">
        <f t="shared" si="1431"/>
        <v>0</v>
      </c>
      <c r="DP351" s="100">
        <f t="shared" si="1431"/>
        <v>0</v>
      </c>
      <c r="DQ351" s="100">
        <f t="shared" si="1431"/>
        <v>0</v>
      </c>
      <c r="DR351" s="100">
        <f t="shared" si="1431"/>
        <v>0</v>
      </c>
      <c r="DS351" s="100">
        <f t="shared" si="1431"/>
        <v>0</v>
      </c>
      <c r="DT351" s="100">
        <f t="shared" si="1431"/>
        <v>0</v>
      </c>
      <c r="DU351" s="100">
        <f t="shared" si="1431"/>
        <v>0</v>
      </c>
      <c r="DV351" s="100">
        <f t="shared" si="1431"/>
        <v>0</v>
      </c>
      <c r="DW351" s="100">
        <f t="shared" si="1431"/>
        <v>0</v>
      </c>
      <c r="DX351" s="100">
        <f t="shared" si="1431"/>
        <v>0</v>
      </c>
      <c r="DY351" s="100">
        <f t="shared" si="1431"/>
        <v>0</v>
      </c>
      <c r="DZ351" s="100">
        <f t="shared" si="1431"/>
        <v>0</v>
      </c>
      <c r="EA351" s="100">
        <f t="shared" si="1431"/>
        <v>0</v>
      </c>
      <c r="EB351" s="100">
        <f t="shared" si="1431"/>
        <v>0</v>
      </c>
      <c r="EC351" s="100">
        <f t="shared" si="1431"/>
        <v>0</v>
      </c>
      <c r="ED351" s="100">
        <f t="shared" si="1431"/>
        <v>0</v>
      </c>
      <c r="EE351" s="100">
        <f t="shared" si="1431"/>
        <v>0</v>
      </c>
      <c r="EF351" s="100">
        <f t="shared" si="1431"/>
        <v>0</v>
      </c>
      <c r="EG351" s="100">
        <f t="shared" si="1431"/>
        <v>0</v>
      </c>
      <c r="EH351" s="100">
        <f t="shared" si="1431"/>
        <v>0</v>
      </c>
      <c r="EI351" s="100">
        <f t="shared" si="1431"/>
        <v>0</v>
      </c>
      <c r="EJ351" s="100">
        <f t="shared" si="1431"/>
        <v>0</v>
      </c>
      <c r="EK351" s="100">
        <f t="shared" si="1431"/>
        <v>0</v>
      </c>
      <c r="EL351" s="100">
        <f t="shared" si="1431"/>
        <v>0</v>
      </c>
      <c r="EM351" s="100">
        <f t="shared" si="1431"/>
        <v>0</v>
      </c>
      <c r="EN351" s="100">
        <f t="shared" si="1431"/>
        <v>0</v>
      </c>
      <c r="EO351" s="100">
        <f t="shared" si="1431"/>
        <v>0</v>
      </c>
      <c r="EP351" s="100">
        <f t="shared" si="1431"/>
        <v>0</v>
      </c>
      <c r="EQ351" s="100">
        <f t="shared" si="1431"/>
        <v>0</v>
      </c>
      <c r="ER351" s="100">
        <f t="shared" si="1431"/>
        <v>0</v>
      </c>
      <c r="ES351" s="100">
        <f t="shared" si="1431"/>
        <v>0</v>
      </c>
      <c r="ET351" s="100">
        <f t="shared" si="1431"/>
        <v>0</v>
      </c>
      <c r="EU351" s="100">
        <f t="shared" si="1431"/>
        <v>0</v>
      </c>
      <c r="EV351" s="100">
        <f t="shared" si="1431"/>
        <v>0</v>
      </c>
      <c r="EW351" s="100">
        <f t="shared" si="1431"/>
        <v>0</v>
      </c>
      <c r="EX351" s="100">
        <f t="shared" si="1431"/>
        <v>0</v>
      </c>
      <c r="EY351" s="100">
        <f t="shared" si="1431"/>
        <v>0</v>
      </c>
      <c r="EZ351" s="100">
        <f t="shared" si="1431"/>
        <v>0</v>
      </c>
      <c r="FA351" s="100">
        <f t="shared" si="1431"/>
        <v>0</v>
      </c>
      <c r="FB351" s="100">
        <f t="shared" si="1431"/>
        <v>0</v>
      </c>
      <c r="FC351" s="100">
        <f t="shared" si="1431"/>
        <v>0</v>
      </c>
      <c r="FD351" s="100">
        <f t="shared" si="1431"/>
        <v>0</v>
      </c>
      <c r="FE351" s="100">
        <f t="shared" si="1431"/>
        <v>0</v>
      </c>
      <c r="FF351" s="100">
        <f t="shared" si="1431"/>
        <v>0</v>
      </c>
      <c r="FG351" s="100">
        <f t="shared" si="1431"/>
        <v>0</v>
      </c>
      <c r="FH351" s="100">
        <f t="shared" si="1431"/>
        <v>0</v>
      </c>
      <c r="FI351" s="100">
        <f t="shared" si="1431"/>
        <v>0</v>
      </c>
      <c r="FJ351" s="100">
        <f t="shared" si="1431"/>
        <v>0</v>
      </c>
      <c r="FK351" s="100">
        <f t="shared" si="1431"/>
        <v>0</v>
      </c>
      <c r="FL351" s="100">
        <f t="shared" si="1431"/>
        <v>0</v>
      </c>
      <c r="FM351" s="100">
        <f t="shared" si="1431"/>
        <v>0</v>
      </c>
      <c r="FN351" s="100">
        <f t="shared" si="1431"/>
        <v>0</v>
      </c>
      <c r="FO351" s="100">
        <f t="shared" si="1431"/>
        <v>0</v>
      </c>
      <c r="FP351" s="100">
        <f t="shared" si="1431"/>
        <v>0</v>
      </c>
      <c r="FQ351" s="100">
        <f t="shared" si="1431"/>
        <v>0</v>
      </c>
      <c r="FR351" s="100">
        <f t="shared" si="1431"/>
        <v>0</v>
      </c>
      <c r="FS351" s="100">
        <f t="shared" si="1431"/>
        <v>0</v>
      </c>
      <c r="FT351" s="100">
        <f t="shared" ref="FT351:GZ351" si="1432">IF(FT$8="",0,IF(FT$1=1,SUMIFS(347:347,$1:$1,"&gt;="&amp;1,$1:$1,"&lt;="&amp;INT(-$T349/30))+(-$T349/30-INT(-$T349/30))*SUMIFS(347:347,$1:$1,INT(-$T349/30)+1),0)+(-$T349/30-INT(-$T349/30))*SUMIFS(347:347,$1:$1,FT$1+INT(-$T349/30)+1)+(INT(-$T349/30)+1+$T349/30)*SUMIFS(347:347,$1:$1,FT$1+INT(-$T349/30)))</f>
        <v>0</v>
      </c>
      <c r="FU351" s="100">
        <f t="shared" si="1432"/>
        <v>0</v>
      </c>
      <c r="FV351" s="100">
        <f t="shared" si="1432"/>
        <v>0</v>
      </c>
      <c r="FW351" s="100">
        <f t="shared" si="1432"/>
        <v>0</v>
      </c>
      <c r="FX351" s="100">
        <f t="shared" si="1432"/>
        <v>0</v>
      </c>
      <c r="FY351" s="100">
        <f t="shared" si="1432"/>
        <v>0</v>
      </c>
      <c r="FZ351" s="100">
        <f t="shared" si="1432"/>
        <v>0</v>
      </c>
      <c r="GA351" s="100">
        <f t="shared" si="1432"/>
        <v>0</v>
      </c>
      <c r="GB351" s="100">
        <f t="shared" si="1432"/>
        <v>0</v>
      </c>
      <c r="GC351" s="100">
        <f t="shared" si="1432"/>
        <v>0</v>
      </c>
      <c r="GD351" s="100">
        <f t="shared" si="1432"/>
        <v>0</v>
      </c>
      <c r="GE351" s="100">
        <f t="shared" si="1432"/>
        <v>0</v>
      </c>
      <c r="GF351" s="100">
        <f t="shared" si="1432"/>
        <v>0</v>
      </c>
      <c r="GG351" s="100">
        <f t="shared" si="1432"/>
        <v>0</v>
      </c>
      <c r="GH351" s="100">
        <f t="shared" si="1432"/>
        <v>0</v>
      </c>
      <c r="GI351" s="100">
        <f t="shared" si="1432"/>
        <v>0</v>
      </c>
      <c r="GJ351" s="100">
        <f t="shared" si="1432"/>
        <v>0</v>
      </c>
      <c r="GK351" s="100">
        <f t="shared" si="1432"/>
        <v>0</v>
      </c>
      <c r="GL351" s="100">
        <f t="shared" si="1432"/>
        <v>0</v>
      </c>
      <c r="GM351" s="100">
        <f t="shared" si="1432"/>
        <v>0</v>
      </c>
      <c r="GN351" s="100">
        <f t="shared" si="1432"/>
        <v>0</v>
      </c>
      <c r="GO351" s="100">
        <f t="shared" si="1432"/>
        <v>0</v>
      </c>
      <c r="GP351" s="100">
        <f t="shared" si="1432"/>
        <v>0</v>
      </c>
      <c r="GQ351" s="100">
        <f t="shared" si="1432"/>
        <v>0</v>
      </c>
      <c r="GR351" s="100">
        <f t="shared" si="1432"/>
        <v>0</v>
      </c>
      <c r="GS351" s="100">
        <f t="shared" si="1432"/>
        <v>0</v>
      </c>
      <c r="GT351" s="100">
        <f t="shared" si="1432"/>
        <v>0</v>
      </c>
      <c r="GU351" s="100">
        <f t="shared" si="1432"/>
        <v>0</v>
      </c>
      <c r="GV351" s="100">
        <f t="shared" si="1432"/>
        <v>0</v>
      </c>
      <c r="GW351" s="100">
        <f t="shared" si="1432"/>
        <v>0</v>
      </c>
      <c r="GX351" s="100">
        <f t="shared" si="1432"/>
        <v>0</v>
      </c>
      <c r="GY351" s="100">
        <f t="shared" si="1432"/>
        <v>0</v>
      </c>
      <c r="GZ351" s="100">
        <f t="shared" si="1432"/>
        <v>0</v>
      </c>
      <c r="HA351" s="3"/>
      <c r="HB351" s="3"/>
    </row>
    <row r="352" spans="1:210" ht="4.2" customHeight="1">
      <c r="A352" s="1"/>
      <c r="B352" s="1"/>
      <c r="C352" s="1"/>
      <c r="D352" s="1"/>
      <c r="E352" s="263"/>
      <c r="F352" s="48"/>
      <c r="G352" s="231"/>
      <c r="H352" s="1"/>
      <c r="I352" s="1"/>
      <c r="J352" s="1"/>
      <c r="K352" s="1"/>
      <c r="L352" s="1"/>
      <c r="M352" s="5"/>
      <c r="N352" s="1"/>
      <c r="O352" s="1"/>
      <c r="P352" s="5"/>
      <c r="Q352" s="1"/>
      <c r="R352" s="1"/>
      <c r="S352" s="5"/>
      <c r="T352" s="7"/>
      <c r="U352" s="24"/>
      <c r="V352" s="1"/>
      <c r="W352" s="12"/>
      <c r="X352" s="10"/>
      <c r="Y352" s="46"/>
      <c r="Z352" s="93"/>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1"/>
      <c r="HB352" s="1"/>
    </row>
    <row r="353" spans="1:210" ht="4.2" customHeight="1">
      <c r="A353" s="1"/>
      <c r="B353" s="1"/>
      <c r="C353" s="1"/>
      <c r="D353" s="40"/>
      <c r="E353" s="40"/>
      <c r="F353" s="40"/>
      <c r="G353" s="40"/>
      <c r="H353" s="40"/>
      <c r="I353" s="40"/>
      <c r="J353" s="40"/>
      <c r="K353" s="40"/>
      <c r="L353" s="40"/>
      <c r="M353" s="42"/>
      <c r="N353" s="40"/>
      <c r="O353" s="40"/>
      <c r="P353" s="42"/>
      <c r="Q353" s="40"/>
      <c r="R353" s="1"/>
      <c r="S353" s="5"/>
      <c r="T353" s="7"/>
      <c r="U353" s="24"/>
      <c r="V353" s="1"/>
      <c r="W353" s="44"/>
      <c r="X353" s="10"/>
      <c r="Y353" s="46"/>
      <c r="Z353" s="9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
      <c r="HB353" s="1"/>
    </row>
    <row r="354" spans="1:210" ht="7.2" customHeight="1">
      <c r="A354" s="1"/>
      <c r="B354" s="1"/>
      <c r="C354" s="1"/>
      <c r="D354" s="1"/>
      <c r="E354" s="263"/>
      <c r="F354" s="48"/>
      <c r="G354" s="231"/>
      <c r="H354" s="1"/>
      <c r="I354" s="1"/>
      <c r="J354" s="1"/>
      <c r="K354" s="1"/>
      <c r="L354" s="1"/>
      <c r="M354" s="5"/>
      <c r="N354" s="1"/>
      <c r="O354" s="1"/>
      <c r="P354" s="5"/>
      <c r="Q354" s="1"/>
      <c r="R354" s="1"/>
      <c r="S354" s="5"/>
      <c r="T354" s="7"/>
      <c r="U354" s="24"/>
      <c r="V354" s="1"/>
      <c r="W354" s="12"/>
      <c r="X354" s="10"/>
      <c r="Y354" s="46"/>
      <c r="Z354" s="93"/>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1"/>
      <c r="HB354" s="1"/>
    </row>
    <row r="355" spans="1:210" ht="12.6" thickBot="1">
      <c r="A355" s="1"/>
      <c r="B355" s="244" t="s">
        <v>154</v>
      </c>
      <c r="C355" s="197"/>
      <c r="D355" s="196"/>
      <c r="E355" s="263"/>
      <c r="F355" s="48"/>
      <c r="G355" s="232"/>
      <c r="H355" s="19"/>
      <c r="I355" s="19" t="str">
        <f>$I$335</f>
        <v>прямой пост. расход, укажите сумму в месяц с ндс</v>
      </c>
      <c r="J355" s="1"/>
      <c r="K355" s="1"/>
      <c r="L355" s="1"/>
      <c r="M355" s="5" t="s">
        <v>6</v>
      </c>
      <c r="N355" s="581" t="s">
        <v>326</v>
      </c>
      <c r="O355" s="1"/>
      <c r="P355" s="5"/>
      <c r="Q355" s="1" t="s">
        <v>26</v>
      </c>
      <c r="R355" s="1"/>
      <c r="S355" s="5" t="s">
        <v>6</v>
      </c>
      <c r="T355" s="202"/>
      <c r="U355" s="24"/>
      <c r="V355" s="1"/>
      <c r="W355" s="12"/>
      <c r="X355" s="10"/>
      <c r="Y355" s="46"/>
      <c r="Z355" s="93"/>
      <c r="AA355" s="577" t="str">
        <f>IF(AA357=1,"1-ый мес. расхода","")</f>
        <v/>
      </c>
      <c r="AB355" s="577" t="str">
        <f t="shared" ref="AB355:CM355" si="1433">IF(AB357=1,"1-ый мес. расхода","")</f>
        <v/>
      </c>
      <c r="AC355" s="577" t="str">
        <f t="shared" si="1433"/>
        <v/>
      </c>
      <c r="AD355" s="577" t="str">
        <f t="shared" si="1433"/>
        <v/>
      </c>
      <c r="AE355" s="577" t="str">
        <f t="shared" si="1433"/>
        <v/>
      </c>
      <c r="AF355" s="577" t="str">
        <f t="shared" si="1433"/>
        <v/>
      </c>
      <c r="AG355" s="577" t="str">
        <f t="shared" si="1433"/>
        <v/>
      </c>
      <c r="AH355" s="577" t="str">
        <f t="shared" si="1433"/>
        <v/>
      </c>
      <c r="AI355" s="577" t="str">
        <f t="shared" si="1433"/>
        <v/>
      </c>
      <c r="AJ355" s="577" t="str">
        <f t="shared" si="1433"/>
        <v/>
      </c>
      <c r="AK355" s="577" t="str">
        <f t="shared" si="1433"/>
        <v/>
      </c>
      <c r="AL355" s="577" t="str">
        <f t="shared" si="1433"/>
        <v/>
      </c>
      <c r="AM355" s="577" t="str">
        <f t="shared" si="1433"/>
        <v/>
      </c>
      <c r="AN355" s="577" t="str">
        <f t="shared" si="1433"/>
        <v/>
      </c>
      <c r="AO355" s="577" t="str">
        <f t="shared" si="1433"/>
        <v/>
      </c>
      <c r="AP355" s="577" t="str">
        <f t="shared" si="1433"/>
        <v/>
      </c>
      <c r="AQ355" s="577" t="str">
        <f t="shared" si="1433"/>
        <v/>
      </c>
      <c r="AR355" s="577" t="str">
        <f t="shared" si="1433"/>
        <v/>
      </c>
      <c r="AS355" s="577" t="str">
        <f t="shared" si="1433"/>
        <v/>
      </c>
      <c r="AT355" s="577" t="str">
        <f t="shared" si="1433"/>
        <v/>
      </c>
      <c r="AU355" s="577" t="str">
        <f t="shared" si="1433"/>
        <v/>
      </c>
      <c r="AV355" s="577" t="str">
        <f t="shared" si="1433"/>
        <v/>
      </c>
      <c r="AW355" s="577" t="str">
        <f t="shared" si="1433"/>
        <v/>
      </c>
      <c r="AX355" s="577" t="str">
        <f t="shared" si="1433"/>
        <v/>
      </c>
      <c r="AY355" s="577" t="str">
        <f t="shared" si="1433"/>
        <v/>
      </c>
      <c r="AZ355" s="577" t="str">
        <f t="shared" si="1433"/>
        <v/>
      </c>
      <c r="BA355" s="577" t="str">
        <f t="shared" si="1433"/>
        <v/>
      </c>
      <c r="BB355" s="577" t="str">
        <f t="shared" si="1433"/>
        <v/>
      </c>
      <c r="BC355" s="577" t="str">
        <f t="shared" si="1433"/>
        <v/>
      </c>
      <c r="BD355" s="577" t="str">
        <f t="shared" si="1433"/>
        <v/>
      </c>
      <c r="BE355" s="577" t="str">
        <f t="shared" si="1433"/>
        <v/>
      </c>
      <c r="BF355" s="577" t="str">
        <f t="shared" si="1433"/>
        <v/>
      </c>
      <c r="BG355" s="577" t="str">
        <f t="shared" si="1433"/>
        <v/>
      </c>
      <c r="BH355" s="577" t="str">
        <f t="shared" si="1433"/>
        <v/>
      </c>
      <c r="BI355" s="577" t="str">
        <f t="shared" si="1433"/>
        <v/>
      </c>
      <c r="BJ355" s="577" t="str">
        <f t="shared" si="1433"/>
        <v/>
      </c>
      <c r="BK355" s="577" t="str">
        <f t="shared" si="1433"/>
        <v/>
      </c>
      <c r="BL355" s="577" t="str">
        <f t="shared" si="1433"/>
        <v/>
      </c>
      <c r="BM355" s="577" t="str">
        <f t="shared" si="1433"/>
        <v/>
      </c>
      <c r="BN355" s="577" t="str">
        <f t="shared" si="1433"/>
        <v/>
      </c>
      <c r="BO355" s="577" t="str">
        <f t="shared" si="1433"/>
        <v/>
      </c>
      <c r="BP355" s="577" t="str">
        <f t="shared" si="1433"/>
        <v/>
      </c>
      <c r="BQ355" s="577" t="str">
        <f t="shared" si="1433"/>
        <v/>
      </c>
      <c r="BR355" s="577" t="str">
        <f t="shared" si="1433"/>
        <v/>
      </c>
      <c r="BS355" s="577" t="str">
        <f t="shared" si="1433"/>
        <v/>
      </c>
      <c r="BT355" s="577" t="str">
        <f t="shared" si="1433"/>
        <v/>
      </c>
      <c r="BU355" s="577" t="str">
        <f t="shared" si="1433"/>
        <v/>
      </c>
      <c r="BV355" s="577" t="str">
        <f t="shared" si="1433"/>
        <v/>
      </c>
      <c r="BW355" s="577" t="str">
        <f t="shared" si="1433"/>
        <v/>
      </c>
      <c r="BX355" s="577" t="str">
        <f t="shared" si="1433"/>
        <v/>
      </c>
      <c r="BY355" s="577" t="str">
        <f t="shared" si="1433"/>
        <v/>
      </c>
      <c r="BZ355" s="577" t="str">
        <f t="shared" si="1433"/>
        <v/>
      </c>
      <c r="CA355" s="577" t="str">
        <f t="shared" si="1433"/>
        <v/>
      </c>
      <c r="CB355" s="577" t="str">
        <f t="shared" si="1433"/>
        <v/>
      </c>
      <c r="CC355" s="577" t="str">
        <f t="shared" si="1433"/>
        <v/>
      </c>
      <c r="CD355" s="577" t="str">
        <f t="shared" si="1433"/>
        <v/>
      </c>
      <c r="CE355" s="577" t="str">
        <f t="shared" si="1433"/>
        <v/>
      </c>
      <c r="CF355" s="577" t="str">
        <f t="shared" si="1433"/>
        <v/>
      </c>
      <c r="CG355" s="577" t="str">
        <f t="shared" si="1433"/>
        <v/>
      </c>
      <c r="CH355" s="577" t="str">
        <f t="shared" si="1433"/>
        <v/>
      </c>
      <c r="CI355" s="577" t="str">
        <f t="shared" si="1433"/>
        <v/>
      </c>
      <c r="CJ355" s="577" t="str">
        <f t="shared" si="1433"/>
        <v/>
      </c>
      <c r="CK355" s="577" t="str">
        <f t="shared" si="1433"/>
        <v/>
      </c>
      <c r="CL355" s="577" t="str">
        <f t="shared" si="1433"/>
        <v/>
      </c>
      <c r="CM355" s="577" t="str">
        <f t="shared" si="1433"/>
        <v/>
      </c>
      <c r="CN355" s="577" t="str">
        <f t="shared" ref="CN355:DG355" si="1434">IF(CN357=1,"1-ый мес. расхода","")</f>
        <v/>
      </c>
      <c r="CO355" s="577" t="str">
        <f t="shared" si="1434"/>
        <v/>
      </c>
      <c r="CP355" s="577" t="str">
        <f t="shared" si="1434"/>
        <v/>
      </c>
      <c r="CQ355" s="577" t="str">
        <f t="shared" si="1434"/>
        <v/>
      </c>
      <c r="CR355" s="577" t="str">
        <f t="shared" si="1434"/>
        <v/>
      </c>
      <c r="CS355" s="577" t="str">
        <f t="shared" si="1434"/>
        <v/>
      </c>
      <c r="CT355" s="577" t="str">
        <f t="shared" si="1434"/>
        <v/>
      </c>
      <c r="CU355" s="577" t="str">
        <f t="shared" si="1434"/>
        <v/>
      </c>
      <c r="CV355" s="577" t="str">
        <f t="shared" si="1434"/>
        <v/>
      </c>
      <c r="CW355" s="577" t="str">
        <f t="shared" si="1434"/>
        <v/>
      </c>
      <c r="CX355" s="577" t="str">
        <f t="shared" si="1434"/>
        <v/>
      </c>
      <c r="CY355" s="577" t="str">
        <f t="shared" si="1434"/>
        <v/>
      </c>
      <c r="CZ355" s="577" t="str">
        <f t="shared" si="1434"/>
        <v/>
      </c>
      <c r="DA355" s="577" t="str">
        <f t="shared" si="1434"/>
        <v/>
      </c>
      <c r="DB355" s="577" t="str">
        <f t="shared" si="1434"/>
        <v/>
      </c>
      <c r="DC355" s="577" t="str">
        <f t="shared" si="1434"/>
        <v/>
      </c>
      <c r="DD355" s="577" t="str">
        <f t="shared" si="1434"/>
        <v/>
      </c>
      <c r="DE355" s="577" t="str">
        <f t="shared" si="1434"/>
        <v/>
      </c>
      <c r="DF355" s="577" t="str">
        <f t="shared" si="1434"/>
        <v/>
      </c>
      <c r="DG355" s="577" t="str">
        <f t="shared" si="1434"/>
        <v/>
      </c>
      <c r="DH355" s="577" t="str">
        <f t="shared" ref="DH355:FS355" si="1435">IF(DH357=1,"1-ый мес. расхода","")</f>
        <v/>
      </c>
      <c r="DI355" s="577" t="str">
        <f t="shared" si="1435"/>
        <v/>
      </c>
      <c r="DJ355" s="577" t="str">
        <f t="shared" si="1435"/>
        <v/>
      </c>
      <c r="DK355" s="577" t="str">
        <f t="shared" si="1435"/>
        <v/>
      </c>
      <c r="DL355" s="577" t="str">
        <f t="shared" si="1435"/>
        <v/>
      </c>
      <c r="DM355" s="577" t="str">
        <f t="shared" si="1435"/>
        <v/>
      </c>
      <c r="DN355" s="577" t="str">
        <f t="shared" si="1435"/>
        <v/>
      </c>
      <c r="DO355" s="577" t="str">
        <f t="shared" si="1435"/>
        <v/>
      </c>
      <c r="DP355" s="577" t="str">
        <f t="shared" si="1435"/>
        <v/>
      </c>
      <c r="DQ355" s="577" t="str">
        <f t="shared" si="1435"/>
        <v/>
      </c>
      <c r="DR355" s="577" t="str">
        <f t="shared" si="1435"/>
        <v/>
      </c>
      <c r="DS355" s="577" t="str">
        <f t="shared" si="1435"/>
        <v/>
      </c>
      <c r="DT355" s="577" t="str">
        <f t="shared" si="1435"/>
        <v/>
      </c>
      <c r="DU355" s="577" t="str">
        <f t="shared" si="1435"/>
        <v/>
      </c>
      <c r="DV355" s="577" t="str">
        <f t="shared" si="1435"/>
        <v/>
      </c>
      <c r="DW355" s="577" t="str">
        <f t="shared" si="1435"/>
        <v/>
      </c>
      <c r="DX355" s="577" t="str">
        <f t="shared" si="1435"/>
        <v/>
      </c>
      <c r="DY355" s="577" t="str">
        <f t="shared" si="1435"/>
        <v/>
      </c>
      <c r="DZ355" s="577" t="str">
        <f t="shared" si="1435"/>
        <v/>
      </c>
      <c r="EA355" s="577" t="str">
        <f t="shared" si="1435"/>
        <v/>
      </c>
      <c r="EB355" s="577" t="str">
        <f t="shared" si="1435"/>
        <v/>
      </c>
      <c r="EC355" s="577" t="str">
        <f t="shared" si="1435"/>
        <v/>
      </c>
      <c r="ED355" s="577" t="str">
        <f t="shared" si="1435"/>
        <v/>
      </c>
      <c r="EE355" s="577" t="str">
        <f t="shared" si="1435"/>
        <v/>
      </c>
      <c r="EF355" s="577" t="str">
        <f t="shared" si="1435"/>
        <v/>
      </c>
      <c r="EG355" s="577" t="str">
        <f t="shared" si="1435"/>
        <v/>
      </c>
      <c r="EH355" s="577" t="str">
        <f t="shared" si="1435"/>
        <v/>
      </c>
      <c r="EI355" s="577" t="str">
        <f t="shared" si="1435"/>
        <v/>
      </c>
      <c r="EJ355" s="577" t="str">
        <f t="shared" si="1435"/>
        <v/>
      </c>
      <c r="EK355" s="577" t="str">
        <f t="shared" si="1435"/>
        <v/>
      </c>
      <c r="EL355" s="577" t="str">
        <f t="shared" si="1435"/>
        <v/>
      </c>
      <c r="EM355" s="577" t="str">
        <f t="shared" si="1435"/>
        <v/>
      </c>
      <c r="EN355" s="577" t="str">
        <f t="shared" si="1435"/>
        <v/>
      </c>
      <c r="EO355" s="577" t="str">
        <f t="shared" si="1435"/>
        <v/>
      </c>
      <c r="EP355" s="577" t="str">
        <f t="shared" si="1435"/>
        <v/>
      </c>
      <c r="EQ355" s="577" t="str">
        <f t="shared" si="1435"/>
        <v/>
      </c>
      <c r="ER355" s="577" t="str">
        <f t="shared" si="1435"/>
        <v/>
      </c>
      <c r="ES355" s="577" t="str">
        <f t="shared" si="1435"/>
        <v/>
      </c>
      <c r="ET355" s="577" t="str">
        <f t="shared" si="1435"/>
        <v/>
      </c>
      <c r="EU355" s="577" t="str">
        <f t="shared" si="1435"/>
        <v/>
      </c>
      <c r="EV355" s="577" t="str">
        <f t="shared" si="1435"/>
        <v/>
      </c>
      <c r="EW355" s="577" t="str">
        <f t="shared" si="1435"/>
        <v/>
      </c>
      <c r="EX355" s="577" t="str">
        <f t="shared" si="1435"/>
        <v/>
      </c>
      <c r="EY355" s="577" t="str">
        <f t="shared" si="1435"/>
        <v/>
      </c>
      <c r="EZ355" s="577" t="str">
        <f t="shared" si="1435"/>
        <v/>
      </c>
      <c r="FA355" s="577" t="str">
        <f t="shared" si="1435"/>
        <v/>
      </c>
      <c r="FB355" s="577" t="str">
        <f t="shared" si="1435"/>
        <v/>
      </c>
      <c r="FC355" s="577" t="str">
        <f t="shared" si="1435"/>
        <v/>
      </c>
      <c r="FD355" s="577" t="str">
        <f t="shared" si="1435"/>
        <v/>
      </c>
      <c r="FE355" s="577" t="str">
        <f t="shared" si="1435"/>
        <v/>
      </c>
      <c r="FF355" s="577" t="str">
        <f t="shared" si="1435"/>
        <v/>
      </c>
      <c r="FG355" s="577" t="str">
        <f t="shared" si="1435"/>
        <v/>
      </c>
      <c r="FH355" s="577" t="str">
        <f t="shared" si="1435"/>
        <v/>
      </c>
      <c r="FI355" s="577" t="str">
        <f t="shared" si="1435"/>
        <v/>
      </c>
      <c r="FJ355" s="577" t="str">
        <f t="shared" si="1435"/>
        <v/>
      </c>
      <c r="FK355" s="577" t="str">
        <f t="shared" si="1435"/>
        <v/>
      </c>
      <c r="FL355" s="577" t="str">
        <f t="shared" si="1435"/>
        <v/>
      </c>
      <c r="FM355" s="577" t="str">
        <f t="shared" si="1435"/>
        <v/>
      </c>
      <c r="FN355" s="577" t="str">
        <f t="shared" si="1435"/>
        <v/>
      </c>
      <c r="FO355" s="577" t="str">
        <f t="shared" si="1435"/>
        <v/>
      </c>
      <c r="FP355" s="577" t="str">
        <f t="shared" si="1435"/>
        <v/>
      </c>
      <c r="FQ355" s="577" t="str">
        <f t="shared" si="1435"/>
        <v/>
      </c>
      <c r="FR355" s="577" t="str">
        <f t="shared" si="1435"/>
        <v/>
      </c>
      <c r="FS355" s="577" t="str">
        <f t="shared" si="1435"/>
        <v/>
      </c>
      <c r="FT355" s="577" t="str">
        <f t="shared" ref="FT355:GZ355" si="1436">IF(FT357=1,"1-ый мес. расхода","")</f>
        <v/>
      </c>
      <c r="FU355" s="577" t="str">
        <f t="shared" si="1436"/>
        <v/>
      </c>
      <c r="FV355" s="577" t="str">
        <f t="shared" si="1436"/>
        <v/>
      </c>
      <c r="FW355" s="577" t="str">
        <f t="shared" si="1436"/>
        <v/>
      </c>
      <c r="FX355" s="577" t="str">
        <f t="shared" si="1436"/>
        <v/>
      </c>
      <c r="FY355" s="577" t="str">
        <f t="shared" si="1436"/>
        <v/>
      </c>
      <c r="FZ355" s="577" t="str">
        <f t="shared" si="1436"/>
        <v/>
      </c>
      <c r="GA355" s="577" t="str">
        <f t="shared" si="1436"/>
        <v/>
      </c>
      <c r="GB355" s="577" t="str">
        <f t="shared" si="1436"/>
        <v/>
      </c>
      <c r="GC355" s="577" t="str">
        <f t="shared" si="1436"/>
        <v/>
      </c>
      <c r="GD355" s="577" t="str">
        <f t="shared" si="1436"/>
        <v/>
      </c>
      <c r="GE355" s="577" t="str">
        <f t="shared" si="1436"/>
        <v/>
      </c>
      <c r="GF355" s="577" t="str">
        <f t="shared" si="1436"/>
        <v/>
      </c>
      <c r="GG355" s="577" t="str">
        <f t="shared" si="1436"/>
        <v/>
      </c>
      <c r="GH355" s="577" t="str">
        <f t="shared" si="1436"/>
        <v/>
      </c>
      <c r="GI355" s="577" t="str">
        <f t="shared" si="1436"/>
        <v/>
      </c>
      <c r="GJ355" s="577" t="str">
        <f t="shared" si="1436"/>
        <v/>
      </c>
      <c r="GK355" s="577" t="str">
        <f t="shared" si="1436"/>
        <v/>
      </c>
      <c r="GL355" s="577" t="str">
        <f t="shared" si="1436"/>
        <v/>
      </c>
      <c r="GM355" s="577" t="str">
        <f t="shared" si="1436"/>
        <v/>
      </c>
      <c r="GN355" s="577" t="str">
        <f t="shared" si="1436"/>
        <v/>
      </c>
      <c r="GO355" s="577" t="str">
        <f t="shared" si="1436"/>
        <v/>
      </c>
      <c r="GP355" s="577" t="str">
        <f t="shared" si="1436"/>
        <v/>
      </c>
      <c r="GQ355" s="577" t="str">
        <f t="shared" si="1436"/>
        <v/>
      </c>
      <c r="GR355" s="577" t="str">
        <f t="shared" si="1436"/>
        <v/>
      </c>
      <c r="GS355" s="577" t="str">
        <f t="shared" si="1436"/>
        <v/>
      </c>
      <c r="GT355" s="577" t="str">
        <f t="shared" si="1436"/>
        <v/>
      </c>
      <c r="GU355" s="577" t="str">
        <f t="shared" si="1436"/>
        <v/>
      </c>
      <c r="GV355" s="577" t="str">
        <f t="shared" si="1436"/>
        <v/>
      </c>
      <c r="GW355" s="577" t="str">
        <f t="shared" si="1436"/>
        <v/>
      </c>
      <c r="GX355" s="577" t="str">
        <f t="shared" si="1436"/>
        <v/>
      </c>
      <c r="GY355" s="577" t="str">
        <f t="shared" si="1436"/>
        <v/>
      </c>
      <c r="GZ355" s="577" t="str">
        <f t="shared" si="1436"/>
        <v/>
      </c>
      <c r="HA355" s="1"/>
      <c r="HB355" s="1"/>
    </row>
    <row r="356" spans="1:210" ht="4.2" customHeight="1" thickTop="1">
      <c r="A356" s="1"/>
      <c r="B356" s="1"/>
      <c r="C356" s="1"/>
      <c r="D356" s="1"/>
      <c r="E356" s="263"/>
      <c r="F356" s="48"/>
      <c r="G356" s="231"/>
      <c r="H356" s="1"/>
      <c r="I356" s="1"/>
      <c r="J356" s="1"/>
      <c r="K356" s="1"/>
      <c r="L356" s="1"/>
      <c r="M356" s="5"/>
      <c r="N356" s="310"/>
      <c r="O356" s="1"/>
      <c r="P356" s="5"/>
      <c r="Q356" s="1"/>
      <c r="R356" s="1"/>
      <c r="S356" s="5"/>
      <c r="T356" s="7"/>
      <c r="U356" s="24"/>
      <c r="V356" s="1"/>
      <c r="W356" s="12"/>
      <c r="X356" s="10"/>
      <c r="Y356" s="46"/>
      <c r="Z356" s="93"/>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1"/>
      <c r="HB356" s="1"/>
    </row>
    <row r="357" spans="1:210" s="23" customFormat="1">
      <c r="A357" s="19"/>
      <c r="B357" s="5"/>
      <c r="C357" s="34" t="str">
        <f>$C$337</f>
        <v>месяц старта расхода</v>
      </c>
      <c r="D357" s="196"/>
      <c r="E357" s="269"/>
      <c r="F357" s="52"/>
      <c r="G357" s="232"/>
      <c r="H357" s="19"/>
      <c r="I357" s="19"/>
      <c r="J357" s="5" t="s">
        <v>6</v>
      </c>
      <c r="K357" s="575"/>
      <c r="L357" s="24" t="s">
        <v>7</v>
      </c>
      <c r="M357" s="20"/>
      <c r="N357" s="196" t="s">
        <v>170</v>
      </c>
      <c r="O357" s="19"/>
      <c r="P357" s="20"/>
      <c r="Q357" s="19" t="s">
        <v>12</v>
      </c>
      <c r="R357" s="19"/>
      <c r="S357" s="20" t="s">
        <v>6</v>
      </c>
      <c r="T357" s="204"/>
      <c r="U357" s="26" t="s">
        <v>7</v>
      </c>
      <c r="V357" s="19"/>
      <c r="W357" s="21"/>
      <c r="X357" s="22"/>
      <c r="Y357" s="47"/>
      <c r="Z357" s="96"/>
      <c r="AA357" s="578" t="str">
        <f>IF(AA359="","",IF(AND(Z359="",AA359&lt;&gt;""),1,Z357+1))</f>
        <v/>
      </c>
      <c r="AB357" s="578" t="str">
        <f t="shared" ref="AB357:CM357" si="1437">IF(AB359="","",IF(AND(AA359="",AB359&lt;&gt;""),1,AA357+1))</f>
        <v/>
      </c>
      <c r="AC357" s="578" t="str">
        <f t="shared" si="1437"/>
        <v/>
      </c>
      <c r="AD357" s="578" t="str">
        <f t="shared" si="1437"/>
        <v/>
      </c>
      <c r="AE357" s="578" t="str">
        <f t="shared" si="1437"/>
        <v/>
      </c>
      <c r="AF357" s="578" t="str">
        <f t="shared" si="1437"/>
        <v/>
      </c>
      <c r="AG357" s="578" t="str">
        <f t="shared" si="1437"/>
        <v/>
      </c>
      <c r="AH357" s="578" t="str">
        <f t="shared" si="1437"/>
        <v/>
      </c>
      <c r="AI357" s="578" t="str">
        <f t="shared" si="1437"/>
        <v/>
      </c>
      <c r="AJ357" s="578" t="str">
        <f t="shared" si="1437"/>
        <v/>
      </c>
      <c r="AK357" s="578" t="str">
        <f t="shared" si="1437"/>
        <v/>
      </c>
      <c r="AL357" s="578" t="str">
        <f t="shared" si="1437"/>
        <v/>
      </c>
      <c r="AM357" s="578" t="str">
        <f t="shared" si="1437"/>
        <v/>
      </c>
      <c r="AN357" s="578" t="str">
        <f t="shared" si="1437"/>
        <v/>
      </c>
      <c r="AO357" s="578" t="str">
        <f t="shared" si="1437"/>
        <v/>
      </c>
      <c r="AP357" s="578" t="str">
        <f t="shared" si="1437"/>
        <v/>
      </c>
      <c r="AQ357" s="578" t="str">
        <f t="shared" si="1437"/>
        <v/>
      </c>
      <c r="AR357" s="578" t="str">
        <f t="shared" si="1437"/>
        <v/>
      </c>
      <c r="AS357" s="578" t="str">
        <f t="shared" si="1437"/>
        <v/>
      </c>
      <c r="AT357" s="578" t="str">
        <f t="shared" si="1437"/>
        <v/>
      </c>
      <c r="AU357" s="578" t="str">
        <f t="shared" si="1437"/>
        <v/>
      </c>
      <c r="AV357" s="578" t="str">
        <f t="shared" si="1437"/>
        <v/>
      </c>
      <c r="AW357" s="578" t="str">
        <f t="shared" si="1437"/>
        <v/>
      </c>
      <c r="AX357" s="578" t="str">
        <f t="shared" si="1437"/>
        <v/>
      </c>
      <c r="AY357" s="578" t="str">
        <f t="shared" si="1437"/>
        <v/>
      </c>
      <c r="AZ357" s="578" t="str">
        <f t="shared" si="1437"/>
        <v/>
      </c>
      <c r="BA357" s="578" t="str">
        <f t="shared" si="1437"/>
        <v/>
      </c>
      <c r="BB357" s="578" t="str">
        <f t="shared" si="1437"/>
        <v/>
      </c>
      <c r="BC357" s="578" t="str">
        <f t="shared" si="1437"/>
        <v/>
      </c>
      <c r="BD357" s="578" t="str">
        <f t="shared" si="1437"/>
        <v/>
      </c>
      <c r="BE357" s="578" t="str">
        <f t="shared" si="1437"/>
        <v/>
      </c>
      <c r="BF357" s="578" t="str">
        <f t="shared" si="1437"/>
        <v/>
      </c>
      <c r="BG357" s="578" t="str">
        <f t="shared" si="1437"/>
        <v/>
      </c>
      <c r="BH357" s="578" t="str">
        <f t="shared" si="1437"/>
        <v/>
      </c>
      <c r="BI357" s="578" t="str">
        <f t="shared" si="1437"/>
        <v/>
      </c>
      <c r="BJ357" s="578" t="str">
        <f t="shared" si="1437"/>
        <v/>
      </c>
      <c r="BK357" s="578" t="str">
        <f t="shared" si="1437"/>
        <v/>
      </c>
      <c r="BL357" s="578" t="str">
        <f t="shared" si="1437"/>
        <v/>
      </c>
      <c r="BM357" s="578" t="str">
        <f t="shared" si="1437"/>
        <v/>
      </c>
      <c r="BN357" s="578" t="str">
        <f t="shared" si="1437"/>
        <v/>
      </c>
      <c r="BO357" s="578" t="str">
        <f t="shared" si="1437"/>
        <v/>
      </c>
      <c r="BP357" s="578" t="str">
        <f t="shared" si="1437"/>
        <v/>
      </c>
      <c r="BQ357" s="578" t="str">
        <f t="shared" si="1437"/>
        <v/>
      </c>
      <c r="BR357" s="578" t="str">
        <f t="shared" si="1437"/>
        <v/>
      </c>
      <c r="BS357" s="578" t="str">
        <f t="shared" si="1437"/>
        <v/>
      </c>
      <c r="BT357" s="578" t="str">
        <f t="shared" si="1437"/>
        <v/>
      </c>
      <c r="BU357" s="578" t="str">
        <f t="shared" si="1437"/>
        <v/>
      </c>
      <c r="BV357" s="578" t="str">
        <f t="shared" si="1437"/>
        <v/>
      </c>
      <c r="BW357" s="578" t="str">
        <f t="shared" si="1437"/>
        <v/>
      </c>
      <c r="BX357" s="578" t="str">
        <f t="shared" si="1437"/>
        <v/>
      </c>
      <c r="BY357" s="578" t="str">
        <f t="shared" si="1437"/>
        <v/>
      </c>
      <c r="BZ357" s="578" t="str">
        <f t="shared" si="1437"/>
        <v/>
      </c>
      <c r="CA357" s="578" t="str">
        <f t="shared" si="1437"/>
        <v/>
      </c>
      <c r="CB357" s="578" t="str">
        <f t="shared" si="1437"/>
        <v/>
      </c>
      <c r="CC357" s="578" t="str">
        <f t="shared" si="1437"/>
        <v/>
      </c>
      <c r="CD357" s="578" t="str">
        <f t="shared" si="1437"/>
        <v/>
      </c>
      <c r="CE357" s="578" t="str">
        <f t="shared" si="1437"/>
        <v/>
      </c>
      <c r="CF357" s="578" t="str">
        <f t="shared" si="1437"/>
        <v/>
      </c>
      <c r="CG357" s="578" t="str">
        <f t="shared" si="1437"/>
        <v/>
      </c>
      <c r="CH357" s="578" t="str">
        <f t="shared" si="1437"/>
        <v/>
      </c>
      <c r="CI357" s="578" t="str">
        <f t="shared" si="1437"/>
        <v/>
      </c>
      <c r="CJ357" s="578" t="str">
        <f t="shared" si="1437"/>
        <v/>
      </c>
      <c r="CK357" s="578" t="str">
        <f t="shared" si="1437"/>
        <v/>
      </c>
      <c r="CL357" s="578" t="str">
        <f t="shared" si="1437"/>
        <v/>
      </c>
      <c r="CM357" s="578" t="str">
        <f t="shared" si="1437"/>
        <v/>
      </c>
      <c r="CN357" s="578" t="str">
        <f t="shared" ref="CN357:DG357" si="1438">IF(CN359="","",IF(AND(CM359="",CN359&lt;&gt;""),1,CM357+1))</f>
        <v/>
      </c>
      <c r="CO357" s="578" t="str">
        <f t="shared" si="1438"/>
        <v/>
      </c>
      <c r="CP357" s="578" t="str">
        <f t="shared" si="1438"/>
        <v/>
      </c>
      <c r="CQ357" s="578" t="str">
        <f t="shared" si="1438"/>
        <v/>
      </c>
      <c r="CR357" s="578" t="str">
        <f t="shared" si="1438"/>
        <v/>
      </c>
      <c r="CS357" s="578" t="str">
        <f t="shared" si="1438"/>
        <v/>
      </c>
      <c r="CT357" s="578" t="str">
        <f t="shared" si="1438"/>
        <v/>
      </c>
      <c r="CU357" s="578" t="str">
        <f t="shared" si="1438"/>
        <v/>
      </c>
      <c r="CV357" s="578" t="str">
        <f t="shared" si="1438"/>
        <v/>
      </c>
      <c r="CW357" s="578" t="str">
        <f t="shared" si="1438"/>
        <v/>
      </c>
      <c r="CX357" s="578" t="str">
        <f t="shared" si="1438"/>
        <v/>
      </c>
      <c r="CY357" s="578" t="str">
        <f t="shared" si="1438"/>
        <v/>
      </c>
      <c r="CZ357" s="578" t="str">
        <f t="shared" si="1438"/>
        <v/>
      </c>
      <c r="DA357" s="578" t="str">
        <f t="shared" si="1438"/>
        <v/>
      </c>
      <c r="DB357" s="578" t="str">
        <f t="shared" si="1438"/>
        <v/>
      </c>
      <c r="DC357" s="578" t="str">
        <f t="shared" si="1438"/>
        <v/>
      </c>
      <c r="DD357" s="578" t="str">
        <f t="shared" si="1438"/>
        <v/>
      </c>
      <c r="DE357" s="578" t="str">
        <f t="shared" si="1438"/>
        <v/>
      </c>
      <c r="DF357" s="578" t="str">
        <f t="shared" si="1438"/>
        <v/>
      </c>
      <c r="DG357" s="578" t="str">
        <f t="shared" si="1438"/>
        <v/>
      </c>
      <c r="DH357" s="578" t="str">
        <f t="shared" ref="DH357" si="1439">IF(DH359="","",IF(AND(DG359="",DH359&lt;&gt;""),1,DG357+1))</f>
        <v/>
      </c>
      <c r="DI357" s="578" t="str">
        <f t="shared" ref="DI357" si="1440">IF(DI359="","",IF(AND(DH359="",DI359&lt;&gt;""),1,DH357+1))</f>
        <v/>
      </c>
      <c r="DJ357" s="578" t="str">
        <f t="shared" ref="DJ357" si="1441">IF(DJ359="","",IF(AND(DI359="",DJ359&lt;&gt;""),1,DI357+1))</f>
        <v/>
      </c>
      <c r="DK357" s="578" t="str">
        <f t="shared" ref="DK357" si="1442">IF(DK359="","",IF(AND(DJ359="",DK359&lt;&gt;""),1,DJ357+1))</f>
        <v/>
      </c>
      <c r="DL357" s="578" t="str">
        <f t="shared" ref="DL357" si="1443">IF(DL359="","",IF(AND(DK359="",DL359&lt;&gt;""),1,DK357+1))</f>
        <v/>
      </c>
      <c r="DM357" s="578" t="str">
        <f t="shared" ref="DM357" si="1444">IF(DM359="","",IF(AND(DL359="",DM359&lt;&gt;""),1,DL357+1))</f>
        <v/>
      </c>
      <c r="DN357" s="578" t="str">
        <f t="shared" ref="DN357" si="1445">IF(DN359="","",IF(AND(DM359="",DN359&lt;&gt;""),1,DM357+1))</f>
        <v/>
      </c>
      <c r="DO357" s="578" t="str">
        <f t="shared" ref="DO357" si="1446">IF(DO359="","",IF(AND(DN359="",DO359&lt;&gt;""),1,DN357+1))</f>
        <v/>
      </c>
      <c r="DP357" s="578" t="str">
        <f t="shared" ref="DP357" si="1447">IF(DP359="","",IF(AND(DO359="",DP359&lt;&gt;""),1,DO357+1))</f>
        <v/>
      </c>
      <c r="DQ357" s="578" t="str">
        <f t="shared" ref="DQ357" si="1448">IF(DQ359="","",IF(AND(DP359="",DQ359&lt;&gt;""),1,DP357+1))</f>
        <v/>
      </c>
      <c r="DR357" s="578" t="str">
        <f t="shared" ref="DR357" si="1449">IF(DR359="","",IF(AND(DQ359="",DR359&lt;&gt;""),1,DQ357+1))</f>
        <v/>
      </c>
      <c r="DS357" s="578" t="str">
        <f t="shared" ref="DS357" si="1450">IF(DS359="","",IF(AND(DR359="",DS359&lt;&gt;""),1,DR357+1))</f>
        <v/>
      </c>
      <c r="DT357" s="578" t="str">
        <f t="shared" ref="DT357" si="1451">IF(DT359="","",IF(AND(DS359="",DT359&lt;&gt;""),1,DS357+1))</f>
        <v/>
      </c>
      <c r="DU357" s="578" t="str">
        <f t="shared" ref="DU357" si="1452">IF(DU359="","",IF(AND(DT359="",DU359&lt;&gt;""),1,DT357+1))</f>
        <v/>
      </c>
      <c r="DV357" s="578" t="str">
        <f t="shared" ref="DV357" si="1453">IF(DV359="","",IF(AND(DU359="",DV359&lt;&gt;""),1,DU357+1))</f>
        <v/>
      </c>
      <c r="DW357" s="578" t="str">
        <f t="shared" ref="DW357" si="1454">IF(DW359="","",IF(AND(DV359="",DW359&lt;&gt;""),1,DV357+1))</f>
        <v/>
      </c>
      <c r="DX357" s="578" t="str">
        <f t="shared" ref="DX357" si="1455">IF(DX359="","",IF(AND(DW359="",DX359&lt;&gt;""),1,DW357+1))</f>
        <v/>
      </c>
      <c r="DY357" s="578" t="str">
        <f t="shared" ref="DY357" si="1456">IF(DY359="","",IF(AND(DX359="",DY359&lt;&gt;""),1,DX357+1))</f>
        <v/>
      </c>
      <c r="DZ357" s="578" t="str">
        <f t="shared" ref="DZ357" si="1457">IF(DZ359="","",IF(AND(DY359="",DZ359&lt;&gt;""),1,DY357+1))</f>
        <v/>
      </c>
      <c r="EA357" s="578" t="str">
        <f t="shared" ref="EA357" si="1458">IF(EA359="","",IF(AND(DZ359="",EA359&lt;&gt;""),1,DZ357+1))</f>
        <v/>
      </c>
      <c r="EB357" s="578" t="str">
        <f t="shared" ref="EB357" si="1459">IF(EB359="","",IF(AND(EA359="",EB359&lt;&gt;""),1,EA357+1))</f>
        <v/>
      </c>
      <c r="EC357" s="578" t="str">
        <f t="shared" ref="EC357" si="1460">IF(EC359="","",IF(AND(EB359="",EC359&lt;&gt;""),1,EB357+1))</f>
        <v/>
      </c>
      <c r="ED357" s="578" t="str">
        <f t="shared" ref="ED357" si="1461">IF(ED359="","",IF(AND(EC359="",ED359&lt;&gt;""),1,EC357+1))</f>
        <v/>
      </c>
      <c r="EE357" s="578" t="str">
        <f t="shared" ref="EE357" si="1462">IF(EE359="","",IF(AND(ED359="",EE359&lt;&gt;""),1,ED357+1))</f>
        <v/>
      </c>
      <c r="EF357" s="578" t="str">
        <f t="shared" ref="EF357" si="1463">IF(EF359="","",IF(AND(EE359="",EF359&lt;&gt;""),1,EE357+1))</f>
        <v/>
      </c>
      <c r="EG357" s="578" t="str">
        <f t="shared" ref="EG357" si="1464">IF(EG359="","",IF(AND(EF359="",EG359&lt;&gt;""),1,EF357+1))</f>
        <v/>
      </c>
      <c r="EH357" s="578" t="str">
        <f t="shared" ref="EH357" si="1465">IF(EH359="","",IF(AND(EG359="",EH359&lt;&gt;""),1,EG357+1))</f>
        <v/>
      </c>
      <c r="EI357" s="578" t="str">
        <f t="shared" ref="EI357" si="1466">IF(EI359="","",IF(AND(EH359="",EI359&lt;&gt;""),1,EH357+1))</f>
        <v/>
      </c>
      <c r="EJ357" s="578" t="str">
        <f t="shared" ref="EJ357" si="1467">IF(EJ359="","",IF(AND(EI359="",EJ359&lt;&gt;""),1,EI357+1))</f>
        <v/>
      </c>
      <c r="EK357" s="578" t="str">
        <f t="shared" ref="EK357" si="1468">IF(EK359="","",IF(AND(EJ359="",EK359&lt;&gt;""),1,EJ357+1))</f>
        <v/>
      </c>
      <c r="EL357" s="578" t="str">
        <f t="shared" ref="EL357" si="1469">IF(EL359="","",IF(AND(EK359="",EL359&lt;&gt;""),1,EK357+1))</f>
        <v/>
      </c>
      <c r="EM357" s="578" t="str">
        <f t="shared" ref="EM357" si="1470">IF(EM359="","",IF(AND(EL359="",EM359&lt;&gt;""),1,EL357+1))</f>
        <v/>
      </c>
      <c r="EN357" s="578" t="str">
        <f t="shared" ref="EN357" si="1471">IF(EN359="","",IF(AND(EM359="",EN359&lt;&gt;""),1,EM357+1))</f>
        <v/>
      </c>
      <c r="EO357" s="578" t="str">
        <f t="shared" ref="EO357" si="1472">IF(EO359="","",IF(AND(EN359="",EO359&lt;&gt;""),1,EN357+1))</f>
        <v/>
      </c>
      <c r="EP357" s="578" t="str">
        <f t="shared" ref="EP357" si="1473">IF(EP359="","",IF(AND(EO359="",EP359&lt;&gt;""),1,EO357+1))</f>
        <v/>
      </c>
      <c r="EQ357" s="578" t="str">
        <f t="shared" ref="EQ357" si="1474">IF(EQ359="","",IF(AND(EP359="",EQ359&lt;&gt;""),1,EP357+1))</f>
        <v/>
      </c>
      <c r="ER357" s="578" t="str">
        <f t="shared" ref="ER357" si="1475">IF(ER359="","",IF(AND(EQ359="",ER359&lt;&gt;""),1,EQ357+1))</f>
        <v/>
      </c>
      <c r="ES357" s="578" t="str">
        <f t="shared" ref="ES357" si="1476">IF(ES359="","",IF(AND(ER359="",ES359&lt;&gt;""),1,ER357+1))</f>
        <v/>
      </c>
      <c r="ET357" s="578" t="str">
        <f t="shared" ref="ET357" si="1477">IF(ET359="","",IF(AND(ES359="",ET359&lt;&gt;""),1,ES357+1))</f>
        <v/>
      </c>
      <c r="EU357" s="578" t="str">
        <f t="shared" ref="EU357" si="1478">IF(EU359="","",IF(AND(ET359="",EU359&lt;&gt;""),1,ET357+1))</f>
        <v/>
      </c>
      <c r="EV357" s="578" t="str">
        <f t="shared" ref="EV357" si="1479">IF(EV359="","",IF(AND(EU359="",EV359&lt;&gt;""),1,EU357+1))</f>
        <v/>
      </c>
      <c r="EW357" s="578" t="str">
        <f t="shared" ref="EW357" si="1480">IF(EW359="","",IF(AND(EV359="",EW359&lt;&gt;""),1,EV357+1))</f>
        <v/>
      </c>
      <c r="EX357" s="578" t="str">
        <f t="shared" ref="EX357" si="1481">IF(EX359="","",IF(AND(EW359="",EX359&lt;&gt;""),1,EW357+1))</f>
        <v/>
      </c>
      <c r="EY357" s="578" t="str">
        <f t="shared" ref="EY357" si="1482">IF(EY359="","",IF(AND(EX359="",EY359&lt;&gt;""),1,EX357+1))</f>
        <v/>
      </c>
      <c r="EZ357" s="578" t="str">
        <f t="shared" ref="EZ357" si="1483">IF(EZ359="","",IF(AND(EY359="",EZ359&lt;&gt;""),1,EY357+1))</f>
        <v/>
      </c>
      <c r="FA357" s="578" t="str">
        <f t="shared" ref="FA357" si="1484">IF(FA359="","",IF(AND(EZ359="",FA359&lt;&gt;""),1,EZ357+1))</f>
        <v/>
      </c>
      <c r="FB357" s="578" t="str">
        <f t="shared" ref="FB357" si="1485">IF(FB359="","",IF(AND(FA359="",FB359&lt;&gt;""),1,FA357+1))</f>
        <v/>
      </c>
      <c r="FC357" s="578" t="str">
        <f t="shared" ref="FC357" si="1486">IF(FC359="","",IF(AND(FB359="",FC359&lt;&gt;""),1,FB357+1))</f>
        <v/>
      </c>
      <c r="FD357" s="578" t="str">
        <f t="shared" ref="FD357" si="1487">IF(FD359="","",IF(AND(FC359="",FD359&lt;&gt;""),1,FC357+1))</f>
        <v/>
      </c>
      <c r="FE357" s="578" t="str">
        <f t="shared" ref="FE357" si="1488">IF(FE359="","",IF(AND(FD359="",FE359&lt;&gt;""),1,FD357+1))</f>
        <v/>
      </c>
      <c r="FF357" s="578" t="str">
        <f t="shared" ref="FF357" si="1489">IF(FF359="","",IF(AND(FE359="",FF359&lt;&gt;""),1,FE357+1))</f>
        <v/>
      </c>
      <c r="FG357" s="578" t="str">
        <f t="shared" ref="FG357" si="1490">IF(FG359="","",IF(AND(FF359="",FG359&lt;&gt;""),1,FF357+1))</f>
        <v/>
      </c>
      <c r="FH357" s="578" t="str">
        <f t="shared" ref="FH357" si="1491">IF(FH359="","",IF(AND(FG359="",FH359&lt;&gt;""),1,FG357+1))</f>
        <v/>
      </c>
      <c r="FI357" s="578" t="str">
        <f t="shared" ref="FI357" si="1492">IF(FI359="","",IF(AND(FH359="",FI359&lt;&gt;""),1,FH357+1))</f>
        <v/>
      </c>
      <c r="FJ357" s="578" t="str">
        <f t="shared" ref="FJ357" si="1493">IF(FJ359="","",IF(AND(FI359="",FJ359&lt;&gt;""),1,FI357+1))</f>
        <v/>
      </c>
      <c r="FK357" s="578" t="str">
        <f t="shared" ref="FK357" si="1494">IF(FK359="","",IF(AND(FJ359="",FK359&lt;&gt;""),1,FJ357+1))</f>
        <v/>
      </c>
      <c r="FL357" s="578" t="str">
        <f t="shared" ref="FL357" si="1495">IF(FL359="","",IF(AND(FK359="",FL359&lt;&gt;""),1,FK357+1))</f>
        <v/>
      </c>
      <c r="FM357" s="578" t="str">
        <f t="shared" ref="FM357" si="1496">IF(FM359="","",IF(AND(FL359="",FM359&lt;&gt;""),1,FL357+1))</f>
        <v/>
      </c>
      <c r="FN357" s="578" t="str">
        <f t="shared" ref="FN357" si="1497">IF(FN359="","",IF(AND(FM359="",FN359&lt;&gt;""),1,FM357+1))</f>
        <v/>
      </c>
      <c r="FO357" s="578" t="str">
        <f t="shared" ref="FO357" si="1498">IF(FO359="","",IF(AND(FN359="",FO359&lt;&gt;""),1,FN357+1))</f>
        <v/>
      </c>
      <c r="FP357" s="578" t="str">
        <f t="shared" ref="FP357" si="1499">IF(FP359="","",IF(AND(FO359="",FP359&lt;&gt;""),1,FO357+1))</f>
        <v/>
      </c>
      <c r="FQ357" s="578" t="str">
        <f t="shared" ref="FQ357" si="1500">IF(FQ359="","",IF(AND(FP359="",FQ359&lt;&gt;""),1,FP357+1))</f>
        <v/>
      </c>
      <c r="FR357" s="578" t="str">
        <f t="shared" ref="FR357" si="1501">IF(FR359="","",IF(AND(FQ359="",FR359&lt;&gt;""),1,FQ357+1))</f>
        <v/>
      </c>
      <c r="FS357" s="578" t="str">
        <f t="shared" ref="FS357" si="1502">IF(FS359="","",IF(AND(FR359="",FS359&lt;&gt;""),1,FR357+1))</f>
        <v/>
      </c>
      <c r="FT357" s="578" t="str">
        <f t="shared" ref="FT357" si="1503">IF(FT359="","",IF(AND(FS359="",FT359&lt;&gt;""),1,FS357+1))</f>
        <v/>
      </c>
      <c r="FU357" s="578" t="str">
        <f t="shared" ref="FU357" si="1504">IF(FU359="","",IF(AND(FT359="",FU359&lt;&gt;""),1,FT357+1))</f>
        <v/>
      </c>
      <c r="FV357" s="578" t="str">
        <f t="shared" ref="FV357" si="1505">IF(FV359="","",IF(AND(FU359="",FV359&lt;&gt;""),1,FU357+1))</f>
        <v/>
      </c>
      <c r="FW357" s="578" t="str">
        <f t="shared" ref="FW357" si="1506">IF(FW359="","",IF(AND(FV359="",FW359&lt;&gt;""),1,FV357+1))</f>
        <v/>
      </c>
      <c r="FX357" s="578" t="str">
        <f t="shared" ref="FX357" si="1507">IF(FX359="","",IF(AND(FW359="",FX359&lt;&gt;""),1,FW357+1))</f>
        <v/>
      </c>
      <c r="FY357" s="578" t="str">
        <f t="shared" ref="FY357" si="1508">IF(FY359="","",IF(AND(FX359="",FY359&lt;&gt;""),1,FX357+1))</f>
        <v/>
      </c>
      <c r="FZ357" s="578" t="str">
        <f t="shared" ref="FZ357" si="1509">IF(FZ359="","",IF(AND(FY359="",FZ359&lt;&gt;""),1,FY357+1))</f>
        <v/>
      </c>
      <c r="GA357" s="578" t="str">
        <f t="shared" ref="GA357" si="1510">IF(GA359="","",IF(AND(FZ359="",GA359&lt;&gt;""),1,FZ357+1))</f>
        <v/>
      </c>
      <c r="GB357" s="578" t="str">
        <f t="shared" ref="GB357" si="1511">IF(GB359="","",IF(AND(GA359="",GB359&lt;&gt;""),1,GA357+1))</f>
        <v/>
      </c>
      <c r="GC357" s="578" t="str">
        <f t="shared" ref="GC357" si="1512">IF(GC359="","",IF(AND(GB359="",GC359&lt;&gt;""),1,GB357+1))</f>
        <v/>
      </c>
      <c r="GD357" s="578" t="str">
        <f t="shared" ref="GD357" si="1513">IF(GD359="","",IF(AND(GC359="",GD359&lt;&gt;""),1,GC357+1))</f>
        <v/>
      </c>
      <c r="GE357" s="578" t="str">
        <f t="shared" ref="GE357" si="1514">IF(GE359="","",IF(AND(GD359="",GE359&lt;&gt;""),1,GD357+1))</f>
        <v/>
      </c>
      <c r="GF357" s="578" t="str">
        <f t="shared" ref="GF357" si="1515">IF(GF359="","",IF(AND(GE359="",GF359&lt;&gt;""),1,GE357+1))</f>
        <v/>
      </c>
      <c r="GG357" s="578" t="str">
        <f t="shared" ref="GG357" si="1516">IF(GG359="","",IF(AND(GF359="",GG359&lt;&gt;""),1,GF357+1))</f>
        <v/>
      </c>
      <c r="GH357" s="578" t="str">
        <f t="shared" ref="GH357" si="1517">IF(GH359="","",IF(AND(GG359="",GH359&lt;&gt;""),1,GG357+1))</f>
        <v/>
      </c>
      <c r="GI357" s="578" t="str">
        <f t="shared" ref="GI357" si="1518">IF(GI359="","",IF(AND(GH359="",GI359&lt;&gt;""),1,GH357+1))</f>
        <v/>
      </c>
      <c r="GJ357" s="578" t="str">
        <f t="shared" ref="GJ357" si="1519">IF(GJ359="","",IF(AND(GI359="",GJ359&lt;&gt;""),1,GI357+1))</f>
        <v/>
      </c>
      <c r="GK357" s="578" t="str">
        <f t="shared" ref="GK357" si="1520">IF(GK359="","",IF(AND(GJ359="",GK359&lt;&gt;""),1,GJ357+1))</f>
        <v/>
      </c>
      <c r="GL357" s="578" t="str">
        <f t="shared" ref="GL357" si="1521">IF(GL359="","",IF(AND(GK359="",GL359&lt;&gt;""),1,GK357+1))</f>
        <v/>
      </c>
      <c r="GM357" s="578" t="str">
        <f t="shared" ref="GM357" si="1522">IF(GM359="","",IF(AND(GL359="",GM359&lt;&gt;""),1,GL357+1))</f>
        <v/>
      </c>
      <c r="GN357" s="578" t="str">
        <f t="shared" ref="GN357" si="1523">IF(GN359="","",IF(AND(GM359="",GN359&lt;&gt;""),1,GM357+1))</f>
        <v/>
      </c>
      <c r="GO357" s="578" t="str">
        <f t="shared" ref="GO357" si="1524">IF(GO359="","",IF(AND(GN359="",GO359&lt;&gt;""),1,GN357+1))</f>
        <v/>
      </c>
      <c r="GP357" s="578" t="str">
        <f t="shared" ref="GP357" si="1525">IF(GP359="","",IF(AND(GO359="",GP359&lt;&gt;""),1,GO357+1))</f>
        <v/>
      </c>
      <c r="GQ357" s="578" t="str">
        <f t="shared" ref="GQ357" si="1526">IF(GQ359="","",IF(AND(GP359="",GQ359&lt;&gt;""),1,GP357+1))</f>
        <v/>
      </c>
      <c r="GR357" s="578" t="str">
        <f t="shared" ref="GR357" si="1527">IF(GR359="","",IF(AND(GQ359="",GR359&lt;&gt;""),1,GQ357+1))</f>
        <v/>
      </c>
      <c r="GS357" s="578" t="str">
        <f t="shared" ref="GS357" si="1528">IF(GS359="","",IF(AND(GR359="",GS359&lt;&gt;""),1,GR357+1))</f>
        <v/>
      </c>
      <c r="GT357" s="578" t="str">
        <f t="shared" ref="GT357" si="1529">IF(GT359="","",IF(AND(GS359="",GT359&lt;&gt;""),1,GS357+1))</f>
        <v/>
      </c>
      <c r="GU357" s="578" t="str">
        <f t="shared" ref="GU357" si="1530">IF(GU359="","",IF(AND(GT359="",GU359&lt;&gt;""),1,GT357+1))</f>
        <v/>
      </c>
      <c r="GV357" s="578" t="str">
        <f t="shared" ref="GV357" si="1531">IF(GV359="","",IF(AND(GU359="",GV359&lt;&gt;""),1,GU357+1))</f>
        <v/>
      </c>
      <c r="GW357" s="578" t="str">
        <f t="shared" ref="GW357" si="1532">IF(GW359="","",IF(AND(GV359="",GW359&lt;&gt;""),1,GV357+1))</f>
        <v/>
      </c>
      <c r="GX357" s="578" t="str">
        <f t="shared" ref="GX357" si="1533">IF(GX359="","",IF(AND(GW359="",GX359&lt;&gt;""),1,GW357+1))</f>
        <v/>
      </c>
      <c r="GY357" s="578" t="str">
        <f t="shared" ref="GY357" si="1534">IF(GY359="","",IF(AND(GX359="",GY359&lt;&gt;""),1,GX357+1))</f>
        <v/>
      </c>
      <c r="GZ357" s="578" t="str">
        <f t="shared" ref="GZ357" si="1535">IF(GZ359="","",IF(AND(GY359="",GZ359&lt;&gt;""),1,GY357+1))</f>
        <v/>
      </c>
      <c r="HA357" s="19"/>
      <c r="HB357" s="19"/>
    </row>
    <row r="358" spans="1:210" ht="4.2" customHeight="1">
      <c r="A358" s="1"/>
      <c r="B358" s="5"/>
      <c r="C358" s="1"/>
      <c r="D358" s="1"/>
      <c r="E358" s="263"/>
      <c r="F358" s="48"/>
      <c r="G358" s="231"/>
      <c r="H358" s="1"/>
      <c r="I358" s="1"/>
      <c r="J358" s="1"/>
      <c r="K358" s="1"/>
      <c r="L358" s="1"/>
      <c r="M358" s="5"/>
      <c r="N358" s="19"/>
      <c r="O358" s="1"/>
      <c r="P358" s="5"/>
      <c r="Q358" s="1"/>
      <c r="R358" s="1"/>
      <c r="S358" s="5"/>
      <c r="T358" s="7"/>
      <c r="U358" s="24"/>
      <c r="V358" s="1"/>
      <c r="W358" s="12"/>
      <c r="X358" s="10"/>
      <c r="Y358" s="46"/>
      <c r="Z358" s="93"/>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1"/>
      <c r="HB358" s="1"/>
    </row>
    <row r="359" spans="1:210" s="23" customFormat="1">
      <c r="A359" s="19"/>
      <c r="B359" s="5"/>
      <c r="C359" s="34" t="str">
        <f>$C$339</f>
        <v>месяц окончания расхода</v>
      </c>
      <c r="D359" s="19"/>
      <c r="E359" s="269"/>
      <c r="F359" s="52"/>
      <c r="G359" s="232"/>
      <c r="H359" s="19"/>
      <c r="I359" s="19"/>
      <c r="J359" s="5" t="s">
        <v>6</v>
      </c>
      <c r="K359" s="575"/>
      <c r="L359" s="24" t="s">
        <v>7</v>
      </c>
      <c r="M359" s="20"/>
      <c r="N359" s="196" t="s">
        <v>172</v>
      </c>
      <c r="O359" s="19"/>
      <c r="P359" s="20"/>
      <c r="Q359" s="19" t="str">
        <f>IF(T357=справочники!$E$9,"a+qx",IF(T357=справочники!$E$10,"aq^x",IF(T357=справочники!$E$11,"a^(1+qx)","??")))</f>
        <v>??</v>
      </c>
      <c r="R359" s="19"/>
      <c r="S359" s="20" t="s">
        <v>6</v>
      </c>
      <c r="T359" s="213"/>
      <c r="U359" s="26"/>
      <c r="V359" s="19"/>
      <c r="W359" s="21"/>
      <c r="X359" s="22"/>
      <c r="Y359" s="47"/>
      <c r="Z359" s="96"/>
      <c r="AA359" s="579" t="str">
        <f>IF(AND(AA$8&gt;=$K357,AA$8&lt;=IF(OR($K359="",$K359=0),1000000,$K359)),AA$8,"")</f>
        <v/>
      </c>
      <c r="AB359" s="579" t="str">
        <f t="shared" ref="AB359:CM359" si="1536">IF(AND(AB$8&gt;=$K357,AB$8&lt;=IF(OR($K359="",$K359=0),1000000,$K359)),AB$8,"")</f>
        <v/>
      </c>
      <c r="AC359" s="579" t="str">
        <f t="shared" si="1536"/>
        <v/>
      </c>
      <c r="AD359" s="579" t="str">
        <f>IF(AND(AD$8&gt;=$K357,AD$8&lt;=IF(OR($K359="",$K359=0),1000000,$K359)),AD$8,"")</f>
        <v/>
      </c>
      <c r="AE359" s="579" t="str">
        <f t="shared" si="1536"/>
        <v/>
      </c>
      <c r="AF359" s="579" t="str">
        <f t="shared" si="1536"/>
        <v/>
      </c>
      <c r="AG359" s="579" t="str">
        <f t="shared" si="1536"/>
        <v/>
      </c>
      <c r="AH359" s="579" t="str">
        <f t="shared" si="1536"/>
        <v/>
      </c>
      <c r="AI359" s="579" t="str">
        <f t="shared" si="1536"/>
        <v/>
      </c>
      <c r="AJ359" s="579" t="str">
        <f t="shared" si="1536"/>
        <v/>
      </c>
      <c r="AK359" s="579" t="str">
        <f t="shared" si="1536"/>
        <v/>
      </c>
      <c r="AL359" s="579" t="str">
        <f t="shared" si="1536"/>
        <v/>
      </c>
      <c r="AM359" s="579" t="str">
        <f t="shared" si="1536"/>
        <v/>
      </c>
      <c r="AN359" s="579" t="str">
        <f t="shared" si="1536"/>
        <v/>
      </c>
      <c r="AO359" s="579" t="str">
        <f t="shared" si="1536"/>
        <v/>
      </c>
      <c r="AP359" s="579" t="str">
        <f t="shared" si="1536"/>
        <v/>
      </c>
      <c r="AQ359" s="579" t="str">
        <f t="shared" si="1536"/>
        <v/>
      </c>
      <c r="AR359" s="579" t="str">
        <f t="shared" si="1536"/>
        <v/>
      </c>
      <c r="AS359" s="579" t="str">
        <f t="shared" si="1536"/>
        <v/>
      </c>
      <c r="AT359" s="579" t="str">
        <f t="shared" si="1536"/>
        <v/>
      </c>
      <c r="AU359" s="579" t="str">
        <f t="shared" si="1536"/>
        <v/>
      </c>
      <c r="AV359" s="579" t="str">
        <f t="shared" si="1536"/>
        <v/>
      </c>
      <c r="AW359" s="579" t="str">
        <f t="shared" si="1536"/>
        <v/>
      </c>
      <c r="AX359" s="579" t="str">
        <f t="shared" si="1536"/>
        <v/>
      </c>
      <c r="AY359" s="579" t="str">
        <f t="shared" si="1536"/>
        <v/>
      </c>
      <c r="AZ359" s="579" t="str">
        <f t="shared" si="1536"/>
        <v/>
      </c>
      <c r="BA359" s="579" t="str">
        <f t="shared" si="1536"/>
        <v/>
      </c>
      <c r="BB359" s="579" t="str">
        <f t="shared" si="1536"/>
        <v/>
      </c>
      <c r="BC359" s="579" t="str">
        <f t="shared" si="1536"/>
        <v/>
      </c>
      <c r="BD359" s="579" t="str">
        <f t="shared" si="1536"/>
        <v/>
      </c>
      <c r="BE359" s="579" t="str">
        <f t="shared" si="1536"/>
        <v/>
      </c>
      <c r="BF359" s="579" t="str">
        <f t="shared" si="1536"/>
        <v/>
      </c>
      <c r="BG359" s="579" t="str">
        <f t="shared" si="1536"/>
        <v/>
      </c>
      <c r="BH359" s="579" t="str">
        <f t="shared" si="1536"/>
        <v/>
      </c>
      <c r="BI359" s="579" t="str">
        <f t="shared" si="1536"/>
        <v/>
      </c>
      <c r="BJ359" s="579" t="str">
        <f t="shared" si="1536"/>
        <v/>
      </c>
      <c r="BK359" s="579" t="str">
        <f t="shared" si="1536"/>
        <v/>
      </c>
      <c r="BL359" s="579" t="str">
        <f t="shared" si="1536"/>
        <v/>
      </c>
      <c r="BM359" s="579" t="str">
        <f t="shared" si="1536"/>
        <v/>
      </c>
      <c r="BN359" s="579" t="str">
        <f t="shared" si="1536"/>
        <v/>
      </c>
      <c r="BO359" s="579" t="str">
        <f t="shared" si="1536"/>
        <v/>
      </c>
      <c r="BP359" s="579" t="str">
        <f t="shared" si="1536"/>
        <v/>
      </c>
      <c r="BQ359" s="579" t="str">
        <f t="shared" si="1536"/>
        <v/>
      </c>
      <c r="BR359" s="579" t="str">
        <f t="shared" si="1536"/>
        <v/>
      </c>
      <c r="BS359" s="579" t="str">
        <f t="shared" si="1536"/>
        <v/>
      </c>
      <c r="BT359" s="579" t="str">
        <f t="shared" si="1536"/>
        <v/>
      </c>
      <c r="BU359" s="579" t="str">
        <f t="shared" si="1536"/>
        <v/>
      </c>
      <c r="BV359" s="579" t="str">
        <f t="shared" si="1536"/>
        <v/>
      </c>
      <c r="BW359" s="579" t="str">
        <f t="shared" si="1536"/>
        <v/>
      </c>
      <c r="BX359" s="579" t="str">
        <f t="shared" si="1536"/>
        <v/>
      </c>
      <c r="BY359" s="579" t="str">
        <f t="shared" si="1536"/>
        <v/>
      </c>
      <c r="BZ359" s="579" t="str">
        <f t="shared" si="1536"/>
        <v/>
      </c>
      <c r="CA359" s="579" t="str">
        <f t="shared" si="1536"/>
        <v/>
      </c>
      <c r="CB359" s="579" t="str">
        <f t="shared" si="1536"/>
        <v/>
      </c>
      <c r="CC359" s="579" t="str">
        <f t="shared" si="1536"/>
        <v/>
      </c>
      <c r="CD359" s="579" t="str">
        <f t="shared" si="1536"/>
        <v/>
      </c>
      <c r="CE359" s="579" t="str">
        <f t="shared" si="1536"/>
        <v/>
      </c>
      <c r="CF359" s="579" t="str">
        <f t="shared" si="1536"/>
        <v/>
      </c>
      <c r="CG359" s="579" t="str">
        <f t="shared" si="1536"/>
        <v/>
      </c>
      <c r="CH359" s="579" t="str">
        <f t="shared" si="1536"/>
        <v/>
      </c>
      <c r="CI359" s="579" t="str">
        <f t="shared" si="1536"/>
        <v/>
      </c>
      <c r="CJ359" s="579" t="str">
        <f t="shared" si="1536"/>
        <v/>
      </c>
      <c r="CK359" s="579" t="str">
        <f t="shared" si="1536"/>
        <v/>
      </c>
      <c r="CL359" s="579" t="str">
        <f t="shared" si="1536"/>
        <v/>
      </c>
      <c r="CM359" s="579" t="str">
        <f t="shared" si="1536"/>
        <v/>
      </c>
      <c r="CN359" s="579" t="str">
        <f t="shared" ref="CN359:DG359" si="1537">IF(AND(CN$8&gt;=$K357,CN$8&lt;=IF(OR($K359="",$K359=0),1000000,$K359)),CN$8,"")</f>
        <v/>
      </c>
      <c r="CO359" s="579" t="str">
        <f t="shared" si="1537"/>
        <v/>
      </c>
      <c r="CP359" s="579" t="str">
        <f t="shared" si="1537"/>
        <v/>
      </c>
      <c r="CQ359" s="579" t="str">
        <f t="shared" si="1537"/>
        <v/>
      </c>
      <c r="CR359" s="579" t="str">
        <f t="shared" si="1537"/>
        <v/>
      </c>
      <c r="CS359" s="579" t="str">
        <f t="shared" si="1537"/>
        <v/>
      </c>
      <c r="CT359" s="579" t="str">
        <f t="shared" si="1537"/>
        <v/>
      </c>
      <c r="CU359" s="579" t="str">
        <f t="shared" si="1537"/>
        <v/>
      </c>
      <c r="CV359" s="579" t="str">
        <f t="shared" si="1537"/>
        <v/>
      </c>
      <c r="CW359" s="579" t="str">
        <f t="shared" si="1537"/>
        <v/>
      </c>
      <c r="CX359" s="579" t="str">
        <f t="shared" si="1537"/>
        <v/>
      </c>
      <c r="CY359" s="579" t="str">
        <f t="shared" si="1537"/>
        <v/>
      </c>
      <c r="CZ359" s="579" t="str">
        <f t="shared" si="1537"/>
        <v/>
      </c>
      <c r="DA359" s="579" t="str">
        <f t="shared" si="1537"/>
        <v/>
      </c>
      <c r="DB359" s="579" t="str">
        <f t="shared" si="1537"/>
        <v/>
      </c>
      <c r="DC359" s="579" t="str">
        <f t="shared" si="1537"/>
        <v/>
      </c>
      <c r="DD359" s="579" t="str">
        <f t="shared" si="1537"/>
        <v/>
      </c>
      <c r="DE359" s="579" t="str">
        <f t="shared" si="1537"/>
        <v/>
      </c>
      <c r="DF359" s="579" t="str">
        <f t="shared" si="1537"/>
        <v/>
      </c>
      <c r="DG359" s="579" t="str">
        <f t="shared" si="1537"/>
        <v/>
      </c>
      <c r="DH359" s="579" t="str">
        <f t="shared" ref="DH359:FS359" si="1538">IF(AND(DH$8&gt;=$K357,DH$8&lt;=IF(OR($K359="",$K359=0),1000000,$K359)),DH$8,"")</f>
        <v/>
      </c>
      <c r="DI359" s="579" t="str">
        <f t="shared" si="1538"/>
        <v/>
      </c>
      <c r="DJ359" s="579" t="str">
        <f t="shared" si="1538"/>
        <v/>
      </c>
      <c r="DK359" s="579" t="str">
        <f t="shared" si="1538"/>
        <v/>
      </c>
      <c r="DL359" s="579" t="str">
        <f t="shared" si="1538"/>
        <v/>
      </c>
      <c r="DM359" s="579" t="str">
        <f t="shared" si="1538"/>
        <v/>
      </c>
      <c r="DN359" s="579" t="str">
        <f t="shared" si="1538"/>
        <v/>
      </c>
      <c r="DO359" s="579" t="str">
        <f t="shared" si="1538"/>
        <v/>
      </c>
      <c r="DP359" s="579" t="str">
        <f t="shared" si="1538"/>
        <v/>
      </c>
      <c r="DQ359" s="579" t="str">
        <f t="shared" si="1538"/>
        <v/>
      </c>
      <c r="DR359" s="579" t="str">
        <f t="shared" si="1538"/>
        <v/>
      </c>
      <c r="DS359" s="579" t="str">
        <f t="shared" si="1538"/>
        <v/>
      </c>
      <c r="DT359" s="579" t="str">
        <f t="shared" si="1538"/>
        <v/>
      </c>
      <c r="DU359" s="579" t="str">
        <f t="shared" si="1538"/>
        <v/>
      </c>
      <c r="DV359" s="579" t="str">
        <f t="shared" si="1538"/>
        <v/>
      </c>
      <c r="DW359" s="579" t="str">
        <f t="shared" si="1538"/>
        <v/>
      </c>
      <c r="DX359" s="579" t="str">
        <f t="shared" si="1538"/>
        <v/>
      </c>
      <c r="DY359" s="579" t="str">
        <f t="shared" si="1538"/>
        <v/>
      </c>
      <c r="DZ359" s="579" t="str">
        <f t="shared" si="1538"/>
        <v/>
      </c>
      <c r="EA359" s="579" t="str">
        <f t="shared" si="1538"/>
        <v/>
      </c>
      <c r="EB359" s="579" t="str">
        <f t="shared" si="1538"/>
        <v/>
      </c>
      <c r="EC359" s="579" t="str">
        <f t="shared" si="1538"/>
        <v/>
      </c>
      <c r="ED359" s="579" t="str">
        <f t="shared" si="1538"/>
        <v/>
      </c>
      <c r="EE359" s="579" t="str">
        <f t="shared" si="1538"/>
        <v/>
      </c>
      <c r="EF359" s="579" t="str">
        <f t="shared" si="1538"/>
        <v/>
      </c>
      <c r="EG359" s="579" t="str">
        <f t="shared" si="1538"/>
        <v/>
      </c>
      <c r="EH359" s="579" t="str">
        <f t="shared" si="1538"/>
        <v/>
      </c>
      <c r="EI359" s="579" t="str">
        <f t="shared" si="1538"/>
        <v/>
      </c>
      <c r="EJ359" s="579" t="str">
        <f t="shared" si="1538"/>
        <v/>
      </c>
      <c r="EK359" s="579" t="str">
        <f t="shared" si="1538"/>
        <v/>
      </c>
      <c r="EL359" s="579" t="str">
        <f t="shared" si="1538"/>
        <v/>
      </c>
      <c r="EM359" s="579" t="str">
        <f t="shared" si="1538"/>
        <v/>
      </c>
      <c r="EN359" s="579" t="str">
        <f t="shared" si="1538"/>
        <v/>
      </c>
      <c r="EO359" s="579" t="str">
        <f t="shared" si="1538"/>
        <v/>
      </c>
      <c r="EP359" s="579" t="str">
        <f t="shared" si="1538"/>
        <v/>
      </c>
      <c r="EQ359" s="579" t="str">
        <f t="shared" si="1538"/>
        <v/>
      </c>
      <c r="ER359" s="579" t="str">
        <f t="shared" si="1538"/>
        <v/>
      </c>
      <c r="ES359" s="579" t="str">
        <f t="shared" si="1538"/>
        <v/>
      </c>
      <c r="ET359" s="579" t="str">
        <f t="shared" si="1538"/>
        <v/>
      </c>
      <c r="EU359" s="579" t="str">
        <f t="shared" si="1538"/>
        <v/>
      </c>
      <c r="EV359" s="579" t="str">
        <f t="shared" si="1538"/>
        <v/>
      </c>
      <c r="EW359" s="579" t="str">
        <f t="shared" si="1538"/>
        <v/>
      </c>
      <c r="EX359" s="579" t="str">
        <f t="shared" si="1538"/>
        <v/>
      </c>
      <c r="EY359" s="579" t="str">
        <f t="shared" si="1538"/>
        <v/>
      </c>
      <c r="EZ359" s="579" t="str">
        <f t="shared" si="1538"/>
        <v/>
      </c>
      <c r="FA359" s="579" t="str">
        <f t="shared" si="1538"/>
        <v/>
      </c>
      <c r="FB359" s="579" t="str">
        <f t="shared" si="1538"/>
        <v/>
      </c>
      <c r="FC359" s="579" t="str">
        <f t="shared" si="1538"/>
        <v/>
      </c>
      <c r="FD359" s="579" t="str">
        <f t="shared" si="1538"/>
        <v/>
      </c>
      <c r="FE359" s="579" t="str">
        <f t="shared" si="1538"/>
        <v/>
      </c>
      <c r="FF359" s="579" t="str">
        <f t="shared" si="1538"/>
        <v/>
      </c>
      <c r="FG359" s="579" t="str">
        <f t="shared" si="1538"/>
        <v/>
      </c>
      <c r="FH359" s="579" t="str">
        <f t="shared" si="1538"/>
        <v/>
      </c>
      <c r="FI359" s="579" t="str">
        <f t="shared" si="1538"/>
        <v/>
      </c>
      <c r="FJ359" s="579" t="str">
        <f t="shared" si="1538"/>
        <v/>
      </c>
      <c r="FK359" s="579" t="str">
        <f t="shared" si="1538"/>
        <v/>
      </c>
      <c r="FL359" s="579" t="str">
        <f t="shared" si="1538"/>
        <v/>
      </c>
      <c r="FM359" s="579" t="str">
        <f t="shared" si="1538"/>
        <v/>
      </c>
      <c r="FN359" s="579" t="str">
        <f t="shared" si="1538"/>
        <v/>
      </c>
      <c r="FO359" s="579" t="str">
        <f t="shared" si="1538"/>
        <v/>
      </c>
      <c r="FP359" s="579" t="str">
        <f t="shared" si="1538"/>
        <v/>
      </c>
      <c r="FQ359" s="579" t="str">
        <f t="shared" si="1538"/>
        <v/>
      </c>
      <c r="FR359" s="579" t="str">
        <f t="shared" si="1538"/>
        <v/>
      </c>
      <c r="FS359" s="579" t="str">
        <f t="shared" si="1538"/>
        <v/>
      </c>
      <c r="FT359" s="579" t="str">
        <f t="shared" ref="FT359:GZ359" si="1539">IF(AND(FT$8&gt;=$K357,FT$8&lt;=IF(OR($K359="",$K359=0),1000000,$K359)),FT$8,"")</f>
        <v/>
      </c>
      <c r="FU359" s="579" t="str">
        <f t="shared" si="1539"/>
        <v/>
      </c>
      <c r="FV359" s="579" t="str">
        <f t="shared" si="1539"/>
        <v/>
      </c>
      <c r="FW359" s="579" t="str">
        <f t="shared" si="1539"/>
        <v/>
      </c>
      <c r="FX359" s="579" t="str">
        <f t="shared" si="1539"/>
        <v/>
      </c>
      <c r="FY359" s="579" t="str">
        <f t="shared" si="1539"/>
        <v/>
      </c>
      <c r="FZ359" s="579" t="str">
        <f t="shared" si="1539"/>
        <v/>
      </c>
      <c r="GA359" s="579" t="str">
        <f t="shared" si="1539"/>
        <v/>
      </c>
      <c r="GB359" s="579" t="str">
        <f t="shared" si="1539"/>
        <v/>
      </c>
      <c r="GC359" s="579" t="str">
        <f t="shared" si="1539"/>
        <v/>
      </c>
      <c r="GD359" s="579" t="str">
        <f t="shared" si="1539"/>
        <v/>
      </c>
      <c r="GE359" s="579" t="str">
        <f t="shared" si="1539"/>
        <v/>
      </c>
      <c r="GF359" s="579" t="str">
        <f t="shared" si="1539"/>
        <v/>
      </c>
      <c r="GG359" s="579" t="str">
        <f t="shared" si="1539"/>
        <v/>
      </c>
      <c r="GH359" s="579" t="str">
        <f t="shared" si="1539"/>
        <v/>
      </c>
      <c r="GI359" s="579" t="str">
        <f t="shared" si="1539"/>
        <v/>
      </c>
      <c r="GJ359" s="579" t="str">
        <f t="shared" si="1539"/>
        <v/>
      </c>
      <c r="GK359" s="579" t="str">
        <f t="shared" si="1539"/>
        <v/>
      </c>
      <c r="GL359" s="579" t="str">
        <f t="shared" si="1539"/>
        <v/>
      </c>
      <c r="GM359" s="579" t="str">
        <f t="shared" si="1539"/>
        <v/>
      </c>
      <c r="GN359" s="579" t="str">
        <f t="shared" si="1539"/>
        <v/>
      </c>
      <c r="GO359" s="579" t="str">
        <f t="shared" si="1539"/>
        <v/>
      </c>
      <c r="GP359" s="579" t="str">
        <f t="shared" si="1539"/>
        <v/>
      </c>
      <c r="GQ359" s="579" t="str">
        <f t="shared" si="1539"/>
        <v/>
      </c>
      <c r="GR359" s="579" t="str">
        <f t="shared" si="1539"/>
        <v/>
      </c>
      <c r="GS359" s="579" t="str">
        <f t="shared" si="1539"/>
        <v/>
      </c>
      <c r="GT359" s="579" t="str">
        <f t="shared" si="1539"/>
        <v/>
      </c>
      <c r="GU359" s="579" t="str">
        <f t="shared" si="1539"/>
        <v/>
      </c>
      <c r="GV359" s="579" t="str">
        <f t="shared" si="1539"/>
        <v/>
      </c>
      <c r="GW359" s="579" t="str">
        <f t="shared" si="1539"/>
        <v/>
      </c>
      <c r="GX359" s="579" t="str">
        <f t="shared" si="1539"/>
        <v/>
      </c>
      <c r="GY359" s="579" t="str">
        <f t="shared" si="1539"/>
        <v/>
      </c>
      <c r="GZ359" s="579" t="str">
        <f t="shared" si="1539"/>
        <v/>
      </c>
      <c r="HA359" s="19"/>
      <c r="HB359" s="19"/>
    </row>
    <row r="360" spans="1:210" ht="4.2" customHeight="1">
      <c r="A360" s="1"/>
      <c r="B360" s="1"/>
      <c r="C360" s="1"/>
      <c r="D360" s="1"/>
      <c r="E360" s="263"/>
      <c r="F360" s="48"/>
      <c r="G360" s="231"/>
      <c r="H360" s="1"/>
      <c r="I360" s="1"/>
      <c r="J360" s="1"/>
      <c r="K360" s="1"/>
      <c r="L360" s="1"/>
      <c r="M360" s="5"/>
      <c r="N360" s="1"/>
      <c r="O360" s="1"/>
      <c r="P360" s="5"/>
      <c r="Q360" s="1"/>
      <c r="R360" s="1"/>
      <c r="S360" s="5"/>
      <c r="T360" s="7"/>
      <c r="U360" s="24"/>
      <c r="V360" s="1"/>
      <c r="W360" s="12"/>
      <c r="X360" s="10"/>
      <c r="Y360" s="46"/>
      <c r="Z360" s="93"/>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94"/>
      <c r="CD360" s="94"/>
      <c r="CE360" s="94"/>
      <c r="CF360" s="94"/>
      <c r="CG360" s="94"/>
      <c r="CH360" s="94"/>
      <c r="CI360" s="94"/>
      <c r="CJ360" s="94"/>
      <c r="CK360" s="94"/>
      <c r="CL360" s="94"/>
      <c r="CM360" s="94"/>
      <c r="CN360" s="94"/>
      <c r="CO360" s="94"/>
      <c r="CP360" s="94"/>
      <c r="CQ360" s="94"/>
      <c r="CR360" s="94"/>
      <c r="CS360" s="94"/>
      <c r="CT360" s="94"/>
      <c r="CU360" s="94"/>
      <c r="CV360" s="94"/>
      <c r="CW360" s="94"/>
      <c r="CX360" s="94"/>
      <c r="CY360" s="94"/>
      <c r="CZ360" s="94"/>
      <c r="DA360" s="94"/>
      <c r="DB360" s="94"/>
      <c r="DC360" s="94"/>
      <c r="DD360" s="94"/>
      <c r="DE360" s="94"/>
      <c r="DF360" s="94"/>
      <c r="DG360" s="94"/>
      <c r="DH360" s="94"/>
      <c r="DI360" s="94"/>
      <c r="DJ360" s="94"/>
      <c r="DK360" s="94"/>
      <c r="DL360" s="94"/>
      <c r="DM360" s="94"/>
      <c r="DN360" s="94"/>
      <c r="DO360" s="94"/>
      <c r="DP360" s="94"/>
      <c r="DQ360" s="94"/>
      <c r="DR360" s="94"/>
      <c r="DS360" s="94"/>
      <c r="DT360" s="94"/>
      <c r="DU360" s="94"/>
      <c r="DV360" s="94"/>
      <c r="DW360" s="94"/>
      <c r="DX360" s="94"/>
      <c r="DY360" s="94"/>
      <c r="DZ360" s="94"/>
      <c r="EA360" s="94"/>
      <c r="EB360" s="94"/>
      <c r="EC360" s="94"/>
      <c r="ED360" s="94"/>
      <c r="EE360" s="94"/>
      <c r="EF360" s="94"/>
      <c r="EG360" s="94"/>
      <c r="EH360" s="94"/>
      <c r="EI360" s="94"/>
      <c r="EJ360" s="94"/>
      <c r="EK360" s="94"/>
      <c r="EL360" s="94"/>
      <c r="EM360" s="94"/>
      <c r="EN360" s="94"/>
      <c r="EO360" s="94"/>
      <c r="EP360" s="94"/>
      <c r="EQ360" s="94"/>
      <c r="ER360" s="94"/>
      <c r="ES360" s="94"/>
      <c r="ET360" s="94"/>
      <c r="EU360" s="94"/>
      <c r="EV360" s="94"/>
      <c r="EW360" s="94"/>
      <c r="EX360" s="94"/>
      <c r="EY360" s="94"/>
      <c r="EZ360" s="94"/>
      <c r="FA360" s="94"/>
      <c r="FB360" s="94"/>
      <c r="FC360" s="94"/>
      <c r="FD360" s="94"/>
      <c r="FE360" s="94"/>
      <c r="FF360" s="94"/>
      <c r="FG360" s="94"/>
      <c r="FH360" s="94"/>
      <c r="FI360" s="94"/>
      <c r="FJ360" s="94"/>
      <c r="FK360" s="94"/>
      <c r="FL360" s="94"/>
      <c r="FM360" s="94"/>
      <c r="FN360" s="94"/>
      <c r="FO360" s="94"/>
      <c r="FP360" s="94"/>
      <c r="FQ360" s="94"/>
      <c r="FR360" s="94"/>
      <c r="FS360" s="94"/>
      <c r="FT360" s="94"/>
      <c r="FU360" s="94"/>
      <c r="FV360" s="94"/>
      <c r="FW360" s="94"/>
      <c r="FX360" s="94"/>
      <c r="FY360" s="94"/>
      <c r="FZ360" s="94"/>
      <c r="GA360" s="94"/>
      <c r="GB360" s="94"/>
      <c r="GC360" s="94"/>
      <c r="GD360" s="94"/>
      <c r="GE360" s="94"/>
      <c r="GF360" s="94"/>
      <c r="GG360" s="94"/>
      <c r="GH360" s="94"/>
      <c r="GI360" s="94"/>
      <c r="GJ360" s="94"/>
      <c r="GK360" s="94"/>
      <c r="GL360" s="94"/>
      <c r="GM360" s="94"/>
      <c r="GN360" s="94"/>
      <c r="GO360" s="94"/>
      <c r="GP360" s="94"/>
      <c r="GQ360" s="94"/>
      <c r="GR360" s="94"/>
      <c r="GS360" s="94"/>
      <c r="GT360" s="94"/>
      <c r="GU360" s="94"/>
      <c r="GV360" s="94"/>
      <c r="GW360" s="94"/>
      <c r="GX360" s="94"/>
      <c r="GY360" s="94"/>
      <c r="GZ360" s="94"/>
      <c r="HA360" s="1"/>
      <c r="HB360" s="1"/>
    </row>
    <row r="361" spans="1:210" s="23" customFormat="1">
      <c r="A361" s="19"/>
      <c r="B361" s="244" t="s">
        <v>164</v>
      </c>
      <c r="C361" s="19"/>
      <c r="D361" s="19"/>
      <c r="E361" s="269"/>
      <c r="F361" s="52"/>
      <c r="G361" s="232"/>
      <c r="H361" s="19"/>
      <c r="I361" s="245" t="s">
        <v>162</v>
      </c>
      <c r="J361" s="19"/>
      <c r="K361" s="19"/>
      <c r="L361" s="19"/>
      <c r="M361" s="20"/>
      <c r="N361" s="196" t="s">
        <v>171</v>
      </c>
      <c r="O361" s="19"/>
      <c r="P361" s="20"/>
      <c r="Q361" s="19" t="s">
        <v>72</v>
      </c>
      <c r="R361" s="19"/>
      <c r="S361" s="20" t="s">
        <v>6</v>
      </c>
      <c r="T361" s="205"/>
      <c r="U361" s="26" t="s">
        <v>7</v>
      </c>
      <c r="V361" s="19"/>
      <c r="W361" s="21"/>
      <c r="X361" s="22"/>
      <c r="Y361" s="47"/>
      <c r="Z361" s="96"/>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c r="FB361" s="97"/>
      <c r="FC361" s="97"/>
      <c r="FD361" s="97"/>
      <c r="FE361" s="97"/>
      <c r="FF361" s="97"/>
      <c r="FG361" s="97"/>
      <c r="FH361" s="97"/>
      <c r="FI361" s="97"/>
      <c r="FJ361" s="97"/>
      <c r="FK361" s="97"/>
      <c r="FL361" s="97"/>
      <c r="FM361" s="97"/>
      <c r="FN361" s="97"/>
      <c r="FO361" s="97"/>
      <c r="FP361" s="97"/>
      <c r="FQ361" s="97"/>
      <c r="FR361" s="97"/>
      <c r="FS361" s="97"/>
      <c r="FT361" s="97"/>
      <c r="FU361" s="97"/>
      <c r="FV361" s="97"/>
      <c r="FW361" s="97"/>
      <c r="FX361" s="97"/>
      <c r="FY361" s="97"/>
      <c r="FZ361" s="97"/>
      <c r="GA361" s="97"/>
      <c r="GB361" s="97"/>
      <c r="GC361" s="97"/>
      <c r="GD361" s="97"/>
      <c r="GE361" s="97"/>
      <c r="GF361" s="97"/>
      <c r="GG361" s="97"/>
      <c r="GH361" s="97"/>
      <c r="GI361" s="97"/>
      <c r="GJ361" s="97"/>
      <c r="GK361" s="97"/>
      <c r="GL361" s="97"/>
      <c r="GM361" s="97"/>
      <c r="GN361" s="97"/>
      <c r="GO361" s="97"/>
      <c r="GP361" s="97"/>
      <c r="GQ361" s="97"/>
      <c r="GR361" s="97"/>
      <c r="GS361" s="97"/>
      <c r="GT361" s="97"/>
      <c r="GU361" s="97"/>
      <c r="GV361" s="97"/>
      <c r="GW361" s="97"/>
      <c r="GX361" s="97"/>
      <c r="GY361" s="97"/>
      <c r="GZ361" s="97"/>
      <c r="HA361" s="19"/>
      <c r="HB361" s="19"/>
    </row>
    <row r="362" spans="1:210" ht="4.2" customHeight="1">
      <c r="A362" s="1"/>
      <c r="B362" s="1"/>
      <c r="C362" s="1"/>
      <c r="D362" s="1"/>
      <c r="E362" s="263"/>
      <c r="F362" s="48"/>
      <c r="G362" s="231"/>
      <c r="H362" s="1"/>
      <c r="I362" s="1"/>
      <c r="J362" s="1"/>
      <c r="K362" s="1"/>
      <c r="L362" s="1"/>
      <c r="M362" s="5"/>
      <c r="N362" s="1"/>
      <c r="O362" s="1"/>
      <c r="P362" s="5"/>
      <c r="Q362" s="1"/>
      <c r="R362" s="1"/>
      <c r="S362" s="5"/>
      <c r="T362" s="7"/>
      <c r="U362" s="24"/>
      <c r="V362" s="1"/>
      <c r="W362" s="12"/>
      <c r="X362" s="10"/>
      <c r="Y362" s="46"/>
      <c r="Z362" s="93"/>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94"/>
      <c r="CD362" s="94"/>
      <c r="CE362" s="94"/>
      <c r="CF362" s="94"/>
      <c r="CG362" s="94"/>
      <c r="CH362" s="94"/>
      <c r="CI362" s="94"/>
      <c r="CJ362" s="94"/>
      <c r="CK362" s="94"/>
      <c r="CL362" s="94"/>
      <c r="CM362" s="94"/>
      <c r="CN362" s="94"/>
      <c r="CO362" s="94"/>
      <c r="CP362" s="94"/>
      <c r="CQ362" s="94"/>
      <c r="CR362" s="94"/>
      <c r="CS362" s="94"/>
      <c r="CT362" s="94"/>
      <c r="CU362" s="94"/>
      <c r="CV362" s="94"/>
      <c r="CW362" s="94"/>
      <c r="CX362" s="94"/>
      <c r="CY362" s="94"/>
      <c r="CZ362" s="94"/>
      <c r="DA362" s="94"/>
      <c r="DB362" s="94"/>
      <c r="DC362" s="94"/>
      <c r="DD362" s="94"/>
      <c r="DE362" s="94"/>
      <c r="DF362" s="94"/>
      <c r="DG362" s="94"/>
      <c r="DH362" s="94"/>
      <c r="DI362" s="94"/>
      <c r="DJ362" s="94"/>
      <c r="DK362" s="94"/>
      <c r="DL362" s="94"/>
      <c r="DM362" s="94"/>
      <c r="DN362" s="94"/>
      <c r="DO362" s="94"/>
      <c r="DP362" s="94"/>
      <c r="DQ362" s="94"/>
      <c r="DR362" s="94"/>
      <c r="DS362" s="94"/>
      <c r="DT362" s="94"/>
      <c r="DU362" s="94"/>
      <c r="DV362" s="94"/>
      <c r="DW362" s="94"/>
      <c r="DX362" s="94"/>
      <c r="DY362" s="94"/>
      <c r="DZ362" s="94"/>
      <c r="EA362" s="94"/>
      <c r="EB362" s="94"/>
      <c r="EC362" s="94"/>
      <c r="ED362" s="94"/>
      <c r="EE362" s="94"/>
      <c r="EF362" s="94"/>
      <c r="EG362" s="94"/>
      <c r="EH362" s="94"/>
      <c r="EI362" s="94"/>
      <c r="EJ362" s="94"/>
      <c r="EK362" s="94"/>
      <c r="EL362" s="94"/>
      <c r="EM362" s="94"/>
      <c r="EN362" s="94"/>
      <c r="EO362" s="94"/>
      <c r="EP362" s="94"/>
      <c r="EQ362" s="94"/>
      <c r="ER362" s="94"/>
      <c r="ES362" s="94"/>
      <c r="ET362" s="94"/>
      <c r="EU362" s="94"/>
      <c r="EV362" s="94"/>
      <c r="EW362" s="94"/>
      <c r="EX362" s="94"/>
      <c r="EY362" s="94"/>
      <c r="EZ362" s="94"/>
      <c r="FA362" s="94"/>
      <c r="FB362" s="94"/>
      <c r="FC362" s="94"/>
      <c r="FD362" s="94"/>
      <c r="FE362" s="94"/>
      <c r="FF362" s="94"/>
      <c r="FG362" s="94"/>
      <c r="FH362" s="94"/>
      <c r="FI362" s="94"/>
      <c r="FJ362" s="94"/>
      <c r="FK362" s="94"/>
      <c r="FL362" s="94"/>
      <c r="FM362" s="94"/>
      <c r="FN362" s="94"/>
      <c r="FO362" s="94"/>
      <c r="FP362" s="94"/>
      <c r="FQ362" s="94"/>
      <c r="FR362" s="94"/>
      <c r="FS362" s="94"/>
      <c r="FT362" s="94"/>
      <c r="FU362" s="94"/>
      <c r="FV362" s="94"/>
      <c r="FW362" s="94"/>
      <c r="FX362" s="94"/>
      <c r="FY362" s="94"/>
      <c r="FZ362" s="94"/>
      <c r="GA362" s="94"/>
      <c r="GB362" s="94"/>
      <c r="GC362" s="94"/>
      <c r="GD362" s="94"/>
      <c r="GE362" s="94"/>
      <c r="GF362" s="94"/>
      <c r="GG362" s="94"/>
      <c r="GH362" s="94"/>
      <c r="GI362" s="94"/>
      <c r="GJ362" s="94"/>
      <c r="GK362" s="94"/>
      <c r="GL362" s="94"/>
      <c r="GM362" s="94"/>
      <c r="GN362" s="94"/>
      <c r="GO362" s="94"/>
      <c r="GP362" s="94"/>
      <c r="GQ362" s="94"/>
      <c r="GR362" s="94"/>
      <c r="GS362" s="94"/>
      <c r="GT362" s="94"/>
      <c r="GU362" s="94"/>
      <c r="GV362" s="94"/>
      <c r="GW362" s="94"/>
      <c r="GX362" s="94"/>
      <c r="GY362" s="94"/>
      <c r="GZ362" s="94"/>
      <c r="HA362" s="1"/>
      <c r="HB362" s="1"/>
    </row>
    <row r="363" spans="1:210" s="4" customFormat="1">
      <c r="A363" s="3"/>
      <c r="B363" s="259" t="s">
        <v>159</v>
      </c>
      <c r="C363" s="3"/>
      <c r="D363" s="3"/>
      <c r="E363" s="9"/>
      <c r="F363" s="51"/>
      <c r="G363" s="232"/>
      <c r="H363" s="13" t="str">
        <f>B363&amp;N355</f>
        <v>Учет - Прямые постоянные расходы-2</v>
      </c>
      <c r="I363" s="13"/>
      <c r="J363" s="3"/>
      <c r="K363" s="3"/>
      <c r="L363" s="3"/>
      <c r="M363" s="5"/>
      <c r="N363" s="36" t="str">
        <f>N343</f>
        <v>Продукт-1</v>
      </c>
      <c r="O363" s="36"/>
      <c r="P363" s="5"/>
      <c r="Q363" s="36" t="s">
        <v>26</v>
      </c>
      <c r="R363" s="36"/>
      <c r="S363" s="20" t="s">
        <v>6</v>
      </c>
      <c r="T363" s="308"/>
      <c r="U363" s="24" t="s">
        <v>7</v>
      </c>
      <c r="V363" s="36"/>
      <c r="W363" s="38">
        <f>SUM($Y363:$HA363)</f>
        <v>0</v>
      </c>
      <c r="X363" s="38"/>
      <c r="Y363" s="46"/>
      <c r="Z363" s="99"/>
      <c r="AA363" s="100">
        <f>IF(AA359="",0,IF(AA357=1,$T355,IF($T357=справочники!$E$9,$T355+$T359*INT((AA357-1)/IF(OR($T361=0,$T361=""),1,$T361)),IF($T357=справочники!$E$10,$T355*POWER($T359,INT((AA357-1)/IF(OR($T361=0,$T361=""),1,$T361))),IF($T357=справочники!$E$11,POWER($T355,1+$T359*INT((AA357-1)/IF(OR($T361=0,$T361=""),1,$T361))),0)))))</f>
        <v>0</v>
      </c>
      <c r="AB363" s="100">
        <f>IF(AB359="",0,IF(AB357=1,$T355,IF($T357=справочники!$E$9,$T355+$T359*INT((AB357-1)/IF(OR($T361=0,$T361=""),1,$T361)),IF($T357=справочники!$E$10,$T355*POWER($T359,INT((AB357-1)/IF(OR($T361=0,$T361=""),1,$T361))),IF($T357=справочники!$E$11,POWER($T355,1+$T359*INT((AB357-1)/IF(OR($T361=0,$T361=""),1,$T361))),0)))))</f>
        <v>0</v>
      </c>
      <c r="AC363" s="100">
        <f>IF(AC359="",0,IF(AC357=1,$T355,IF($T357=справочники!$E$9,$T355+$T359*INT((AC357-1)/IF(OR($T361=0,$T361=""),1,$T361)),IF($T357=справочники!$E$10,$T355*POWER($T359,INT((AC357-1)/IF(OR($T361=0,$T361=""),1,$T361))),IF($T357=справочники!$E$11,POWER($T355,1+$T359*INT((AC357-1)/IF(OR($T361=0,$T361=""),1,$T361))),0)))))</f>
        <v>0</v>
      </c>
      <c r="AD363" s="100">
        <f>IF(AD359="",0,IF(AD357=1,$T355,IF($T357=справочники!$E$9,$T355+$T359*INT((AD357-1)/IF(OR($T361=0,$T361=""),1,$T361)),IF($T357=справочники!$E$10,$T355*POWER($T359,INT((AD357-1)/IF(OR($T361=0,$T361=""),1,$T361))),IF($T357=справочники!$E$11,POWER($T355,1+$T359*INT((AD357-1)/IF(OR($T361=0,$T361=""),1,$T361))),0)))))</f>
        <v>0</v>
      </c>
      <c r="AE363" s="100">
        <f>IF(AE359="",0,IF(AE357=1,$T355,IF($T357=справочники!$E$9,$T355+$T359*INT((AE357-1)/IF(OR($T361=0,$T361=""),1,$T361)),IF($T357=справочники!$E$10,$T355*POWER($T359,INT((AE357-1)/IF(OR($T361=0,$T361=""),1,$T361))),IF($T357=справочники!$E$11,POWER($T355,1+$T359*INT((AE357-1)/IF(OR($T361=0,$T361=""),1,$T361))),0)))))</f>
        <v>0</v>
      </c>
      <c r="AF363" s="100">
        <f>IF(AF359="",0,IF(AF357=1,$T355,IF($T357=справочники!$E$9,$T355+$T359*INT((AF357-1)/IF(OR($T361=0,$T361=""),1,$T361)),IF($T357=справочники!$E$10,$T355*POWER($T359,INT((AF357-1)/IF(OR($T361=0,$T361=""),1,$T361))),IF($T357=справочники!$E$11,POWER($T355,1+$T359*INT((AF357-1)/IF(OR($T361=0,$T361=""),1,$T361))),0)))))</f>
        <v>0</v>
      </c>
      <c r="AG363" s="100">
        <f>IF(AG359="",0,IF(AG357=1,$T355,IF($T357=справочники!$E$9,$T355+$T359*INT((AG357-1)/IF(OR($T361=0,$T361=""),1,$T361)),IF($T357=справочники!$E$10,$T355*POWER($T359,INT((AG357-1)/IF(OR($T361=0,$T361=""),1,$T361))),IF($T357=справочники!$E$11,POWER($T355,1+$T359*INT((AG357-1)/IF(OR($T361=0,$T361=""),1,$T361))),0)))))</f>
        <v>0</v>
      </c>
      <c r="AH363" s="100">
        <f>IF(AH359="",0,IF(AH357=1,$T355,IF($T357=справочники!$E$9,$T355+$T359*INT((AH357-1)/IF(OR($T361=0,$T361=""),1,$T361)),IF($T357=справочники!$E$10,$T355*POWER($T359,INT((AH357-1)/IF(OR($T361=0,$T361=""),1,$T361))),IF($T357=справочники!$E$11,POWER($T355,1+$T359*INT((AH357-1)/IF(OR($T361=0,$T361=""),1,$T361))),0)))))</f>
        <v>0</v>
      </c>
      <c r="AI363" s="100">
        <f>IF(AI359="",0,IF(AI357=1,$T355,IF($T357=справочники!$E$9,$T355+$T359*INT((AI357-1)/IF(OR($T361=0,$T361=""),1,$T361)),IF($T357=справочники!$E$10,$T355*POWER($T359,INT((AI357-1)/IF(OR($T361=0,$T361=""),1,$T361))),IF($T357=справочники!$E$11,POWER($T355,1+$T359*INT((AI357-1)/IF(OR($T361=0,$T361=""),1,$T361))),0)))))</f>
        <v>0</v>
      </c>
      <c r="AJ363" s="100">
        <f>IF(AJ359="",0,IF(AJ357=1,$T355,IF($T357=справочники!$E$9,$T355+$T359*INT((AJ357-1)/IF(OR($T361=0,$T361=""),1,$T361)),IF($T357=справочники!$E$10,$T355*POWER($T359,INT((AJ357-1)/IF(OR($T361=0,$T361=""),1,$T361))),IF($T357=справочники!$E$11,POWER($T355,1+$T359*INT((AJ357-1)/IF(OR($T361=0,$T361=""),1,$T361))),0)))))</f>
        <v>0</v>
      </c>
      <c r="AK363" s="100">
        <f>IF(AK359="",0,IF(AK357=1,$T355,IF($T357=справочники!$E$9,$T355+$T359*INT((AK357-1)/IF(OR($T361=0,$T361=""),1,$T361)),IF($T357=справочники!$E$10,$T355*POWER($T359,INT((AK357-1)/IF(OR($T361=0,$T361=""),1,$T361))),IF($T357=справочники!$E$11,POWER($T355,1+$T359*INT((AK357-1)/IF(OR($T361=0,$T361=""),1,$T361))),0)))))</f>
        <v>0</v>
      </c>
      <c r="AL363" s="100">
        <f>IF(AL359="",0,IF(AL357=1,$T355,IF($T357=справочники!$E$9,$T355+$T359*INT((AL357-1)/IF(OR($T361=0,$T361=""),1,$T361)),IF($T357=справочники!$E$10,$T355*POWER($T359,INT((AL357-1)/IF(OR($T361=0,$T361=""),1,$T361))),IF($T357=справочники!$E$11,POWER($T355,1+$T359*INT((AL357-1)/IF(OR($T361=0,$T361=""),1,$T361))),0)))))</f>
        <v>0</v>
      </c>
      <c r="AM363" s="100">
        <f>IF(AM359="",0,IF(AM357=1,$T355,IF($T357=справочники!$E$9,$T355+$T359*INT((AM357-1)/IF(OR($T361=0,$T361=""),1,$T361)),IF($T357=справочники!$E$10,$T355*POWER($T359,INT((AM357-1)/IF(OR($T361=0,$T361=""),1,$T361))),IF($T357=справочники!$E$11,POWER($T355,1+$T359*INT((AM357-1)/IF(OR($T361=0,$T361=""),1,$T361))),0)))))</f>
        <v>0</v>
      </c>
      <c r="AN363" s="100">
        <f>IF(AN359="",0,IF(AN357=1,$T355,IF($T357=справочники!$E$9,$T355+$T359*INT((AN357-1)/IF(OR($T361=0,$T361=""),1,$T361)),IF($T357=справочники!$E$10,$T355*POWER($T359,INT((AN357-1)/IF(OR($T361=0,$T361=""),1,$T361))),IF($T357=справочники!$E$11,POWER($T355,1+$T359*INT((AN357-1)/IF(OR($T361=0,$T361=""),1,$T361))),0)))))</f>
        <v>0</v>
      </c>
      <c r="AO363" s="100">
        <f>IF(AO359="",0,IF(AO357=1,$T355,IF($T357=справочники!$E$9,$T355+$T359*INT((AO357-1)/IF(OR($T361=0,$T361=""),1,$T361)),IF($T357=справочники!$E$10,$T355*POWER($T359,INT((AO357-1)/IF(OR($T361=0,$T361=""),1,$T361))),IF($T357=справочники!$E$11,POWER($T355,1+$T359*INT((AO357-1)/IF(OR($T361=0,$T361=""),1,$T361))),0)))))</f>
        <v>0</v>
      </c>
      <c r="AP363" s="100">
        <f>IF(AP359="",0,IF(AP357=1,$T355,IF($T357=справочники!$E$9,$T355+$T359*INT((AP357-1)/IF(OR($T361=0,$T361=""),1,$T361)),IF($T357=справочники!$E$10,$T355*POWER($T359,INT((AP357-1)/IF(OR($T361=0,$T361=""),1,$T361))),IF($T357=справочники!$E$11,POWER($T355,1+$T359*INT((AP357-1)/IF(OR($T361=0,$T361=""),1,$T361))),0)))))</f>
        <v>0</v>
      </c>
      <c r="AQ363" s="100">
        <f>IF(AQ359="",0,IF(AQ357=1,$T355,IF($T357=справочники!$E$9,$T355+$T359*INT((AQ357-1)/IF(OR($T361=0,$T361=""),1,$T361)),IF($T357=справочники!$E$10,$T355*POWER($T359,INT((AQ357-1)/IF(OR($T361=0,$T361=""),1,$T361))),IF($T357=справочники!$E$11,POWER($T355,1+$T359*INT((AQ357-1)/IF(OR($T361=0,$T361=""),1,$T361))),0)))))</f>
        <v>0</v>
      </c>
      <c r="AR363" s="100">
        <f>IF(AR359="",0,IF(AR357=1,$T355,IF($T357=справочники!$E$9,$T355+$T359*INT((AR357-1)/IF(OR($T361=0,$T361=""),1,$T361)),IF($T357=справочники!$E$10,$T355*POWER($T359,INT((AR357-1)/IF(OR($T361=0,$T361=""),1,$T361))),IF($T357=справочники!$E$11,POWER($T355,1+$T359*INT((AR357-1)/IF(OR($T361=0,$T361=""),1,$T361))),0)))))</f>
        <v>0</v>
      </c>
      <c r="AS363" s="100">
        <f>IF(AS359="",0,IF(AS357=1,$T355,IF($T357=справочники!$E$9,$T355+$T359*INT((AS357-1)/IF(OR($T361=0,$T361=""),1,$T361)),IF($T357=справочники!$E$10,$T355*POWER($T359,INT((AS357-1)/IF(OR($T361=0,$T361=""),1,$T361))),IF($T357=справочники!$E$11,POWER($T355,1+$T359*INT((AS357-1)/IF(OR($T361=0,$T361=""),1,$T361))),0)))))</f>
        <v>0</v>
      </c>
      <c r="AT363" s="100">
        <f>IF(AT359="",0,IF(AT357=1,$T355,IF($T357=справочники!$E$9,$T355+$T359*INT((AT357-1)/IF(OR($T361=0,$T361=""),1,$T361)),IF($T357=справочники!$E$10,$T355*POWER($T359,INT((AT357-1)/IF(OR($T361=0,$T361=""),1,$T361))),IF($T357=справочники!$E$11,POWER($T355,1+$T359*INT((AT357-1)/IF(OR($T361=0,$T361=""),1,$T361))),0)))))</f>
        <v>0</v>
      </c>
      <c r="AU363" s="100">
        <f>IF(AU359="",0,IF(AU357=1,$T355,IF($T357=справочники!$E$9,$T355+$T359*INT((AU357-1)/IF(OR($T361=0,$T361=""),1,$T361)),IF($T357=справочники!$E$10,$T355*POWER($T359,INT((AU357-1)/IF(OR($T361=0,$T361=""),1,$T361))),IF($T357=справочники!$E$11,POWER($T355,1+$T359*INT((AU357-1)/IF(OR($T361=0,$T361=""),1,$T361))),0)))))</f>
        <v>0</v>
      </c>
      <c r="AV363" s="100">
        <f>IF(AV359="",0,IF(AV357=1,$T355,IF($T357=справочники!$E$9,$T355+$T359*INT((AV357-1)/IF(OR($T361=0,$T361=""),1,$T361)),IF($T357=справочники!$E$10,$T355*POWER($T359,INT((AV357-1)/IF(OR($T361=0,$T361=""),1,$T361))),IF($T357=справочники!$E$11,POWER($T355,1+$T359*INT((AV357-1)/IF(OR($T361=0,$T361=""),1,$T361))),0)))))</f>
        <v>0</v>
      </c>
      <c r="AW363" s="100">
        <f>IF(AW359="",0,IF(AW357=1,$T355,IF($T357=справочники!$E$9,$T355+$T359*INT((AW357-1)/IF(OR($T361=0,$T361=""),1,$T361)),IF($T357=справочники!$E$10,$T355*POWER($T359,INT((AW357-1)/IF(OR($T361=0,$T361=""),1,$T361))),IF($T357=справочники!$E$11,POWER($T355,1+$T359*INT((AW357-1)/IF(OR($T361=0,$T361=""),1,$T361))),0)))))</f>
        <v>0</v>
      </c>
      <c r="AX363" s="100">
        <f>IF(AX359="",0,IF(AX357=1,$T355,IF($T357=справочники!$E$9,$T355+$T359*INT((AX357-1)/IF(OR($T361=0,$T361=""),1,$T361)),IF($T357=справочники!$E$10,$T355*POWER($T359,INT((AX357-1)/IF(OR($T361=0,$T361=""),1,$T361))),IF($T357=справочники!$E$11,POWER($T355,1+$T359*INT((AX357-1)/IF(OR($T361=0,$T361=""),1,$T361))),0)))))</f>
        <v>0</v>
      </c>
      <c r="AY363" s="100">
        <f>IF(AY359="",0,IF(AY357=1,$T355,IF($T357=справочники!$E$9,$T355+$T359*INT((AY357-1)/IF(OR($T361=0,$T361=""),1,$T361)),IF($T357=справочники!$E$10,$T355*POWER($T359,INT((AY357-1)/IF(OR($T361=0,$T361=""),1,$T361))),IF($T357=справочники!$E$11,POWER($T355,1+$T359*INT((AY357-1)/IF(OR($T361=0,$T361=""),1,$T361))),0)))))</f>
        <v>0</v>
      </c>
      <c r="AZ363" s="100">
        <f>IF(AZ359="",0,IF(AZ357=1,$T355,IF($T357=справочники!$E$9,$T355+$T359*INT((AZ357-1)/IF(OR($T361=0,$T361=""),1,$T361)),IF($T357=справочники!$E$10,$T355*POWER($T359,INT((AZ357-1)/IF(OR($T361=0,$T361=""),1,$T361))),IF($T357=справочники!$E$11,POWER($T355,1+$T359*INT((AZ357-1)/IF(OR($T361=0,$T361=""),1,$T361))),0)))))</f>
        <v>0</v>
      </c>
      <c r="BA363" s="100">
        <f>IF(BA359="",0,IF(BA357=1,$T355,IF($T357=справочники!$E$9,$T355+$T359*INT((BA357-1)/IF(OR($T361=0,$T361=""),1,$T361)),IF($T357=справочники!$E$10,$T355*POWER($T359,INT((BA357-1)/IF(OR($T361=0,$T361=""),1,$T361))),IF($T357=справочники!$E$11,POWER($T355,1+$T359*INT((BA357-1)/IF(OR($T361=0,$T361=""),1,$T361))),0)))))</f>
        <v>0</v>
      </c>
      <c r="BB363" s="100">
        <f>IF(BB359="",0,IF(BB357=1,$T355,IF($T357=справочники!$E$9,$T355+$T359*INT((BB357-1)/IF(OR($T361=0,$T361=""),1,$T361)),IF($T357=справочники!$E$10,$T355*POWER($T359,INT((BB357-1)/IF(OR($T361=0,$T361=""),1,$T361))),IF($T357=справочники!$E$11,POWER($T355,1+$T359*INT((BB357-1)/IF(OR($T361=0,$T361=""),1,$T361))),0)))))</f>
        <v>0</v>
      </c>
      <c r="BC363" s="100">
        <f>IF(BC359="",0,IF(BC357=1,$T355,IF($T357=справочники!$E$9,$T355+$T359*INT((BC357-1)/IF(OR($T361=0,$T361=""),1,$T361)),IF($T357=справочники!$E$10,$T355*POWER($T359,INT((BC357-1)/IF(OR($T361=0,$T361=""),1,$T361))),IF($T357=справочники!$E$11,POWER($T355,1+$T359*INT((BC357-1)/IF(OR($T361=0,$T361=""),1,$T361))),0)))))</f>
        <v>0</v>
      </c>
      <c r="BD363" s="100">
        <f>IF(BD359="",0,IF(BD357=1,$T355,IF($T357=справочники!$E$9,$T355+$T359*INT((BD357-1)/IF(OR($T361=0,$T361=""),1,$T361)),IF($T357=справочники!$E$10,$T355*POWER($T359,INT((BD357-1)/IF(OR($T361=0,$T361=""),1,$T361))),IF($T357=справочники!$E$11,POWER($T355,1+$T359*INT((BD357-1)/IF(OR($T361=0,$T361=""),1,$T361))),0)))))</f>
        <v>0</v>
      </c>
      <c r="BE363" s="100">
        <f>IF(BE359="",0,IF(BE357=1,$T355,IF($T357=справочники!$E$9,$T355+$T359*INT((BE357-1)/IF(OR($T361=0,$T361=""),1,$T361)),IF($T357=справочники!$E$10,$T355*POWER($T359,INT((BE357-1)/IF(OR($T361=0,$T361=""),1,$T361))),IF($T357=справочники!$E$11,POWER($T355,1+$T359*INT((BE357-1)/IF(OR($T361=0,$T361=""),1,$T361))),0)))))</f>
        <v>0</v>
      </c>
      <c r="BF363" s="100">
        <f>IF(BF359="",0,IF(BF357=1,$T355,IF($T357=справочники!$E$9,$T355+$T359*INT((BF357-1)/IF(OR($T361=0,$T361=""),1,$T361)),IF($T357=справочники!$E$10,$T355*POWER($T359,INT((BF357-1)/IF(OR($T361=0,$T361=""),1,$T361))),IF($T357=справочники!$E$11,POWER($T355,1+$T359*INT((BF357-1)/IF(OR($T361=0,$T361=""),1,$T361))),0)))))</f>
        <v>0</v>
      </c>
      <c r="BG363" s="100">
        <f>IF(BG359="",0,IF(BG357=1,$T355,IF($T357=справочники!$E$9,$T355+$T359*INT((BG357-1)/IF(OR($T361=0,$T361=""),1,$T361)),IF($T357=справочники!$E$10,$T355*POWER($T359,INT((BG357-1)/IF(OR($T361=0,$T361=""),1,$T361))),IF($T357=справочники!$E$11,POWER($T355,1+$T359*INT((BG357-1)/IF(OR($T361=0,$T361=""),1,$T361))),0)))))</f>
        <v>0</v>
      </c>
      <c r="BH363" s="100">
        <f>IF(BH359="",0,IF(BH357=1,$T355,IF($T357=справочники!$E$9,$T355+$T359*INT((BH357-1)/IF(OR($T361=0,$T361=""),1,$T361)),IF($T357=справочники!$E$10,$T355*POWER($T359,INT((BH357-1)/IF(OR($T361=0,$T361=""),1,$T361))),IF($T357=справочники!$E$11,POWER($T355,1+$T359*INT((BH357-1)/IF(OR($T361=0,$T361=""),1,$T361))),0)))))</f>
        <v>0</v>
      </c>
      <c r="BI363" s="100">
        <f>IF(BI359="",0,IF(BI357=1,$T355,IF($T357=справочники!$E$9,$T355+$T359*INT((BI357-1)/IF(OR($T361=0,$T361=""),1,$T361)),IF($T357=справочники!$E$10,$T355*POWER($T359,INT((BI357-1)/IF(OR($T361=0,$T361=""),1,$T361))),IF($T357=справочники!$E$11,POWER($T355,1+$T359*INT((BI357-1)/IF(OR($T361=0,$T361=""),1,$T361))),0)))))</f>
        <v>0</v>
      </c>
      <c r="BJ363" s="100">
        <f>IF(BJ359="",0,IF(BJ357=1,$T355,IF($T357=справочники!$E$9,$T355+$T359*INT((BJ357-1)/IF(OR($T361=0,$T361=""),1,$T361)),IF($T357=справочники!$E$10,$T355*POWER($T359,INT((BJ357-1)/IF(OR($T361=0,$T361=""),1,$T361))),IF($T357=справочники!$E$11,POWER($T355,1+$T359*INT((BJ357-1)/IF(OR($T361=0,$T361=""),1,$T361))),0)))))</f>
        <v>0</v>
      </c>
      <c r="BK363" s="100">
        <f>IF(BK359="",0,IF(BK357=1,$T355,IF($T357=справочники!$E$9,$T355+$T359*INT((BK357-1)/IF(OR($T361=0,$T361=""),1,$T361)),IF($T357=справочники!$E$10,$T355*POWER($T359,INT((BK357-1)/IF(OR($T361=0,$T361=""),1,$T361))),IF($T357=справочники!$E$11,POWER($T355,1+$T359*INT((BK357-1)/IF(OR($T361=0,$T361=""),1,$T361))),0)))))</f>
        <v>0</v>
      </c>
      <c r="BL363" s="100">
        <f>IF(BL359="",0,IF(BL357=1,$T355,IF($T357=справочники!$E$9,$T355+$T359*INT((BL357-1)/IF(OR($T361=0,$T361=""),1,$T361)),IF($T357=справочники!$E$10,$T355*POWER($T359,INT((BL357-1)/IF(OR($T361=0,$T361=""),1,$T361))),IF($T357=справочники!$E$11,POWER($T355,1+$T359*INT((BL357-1)/IF(OR($T361=0,$T361=""),1,$T361))),0)))))</f>
        <v>0</v>
      </c>
      <c r="BM363" s="100">
        <f>IF(BM359="",0,IF(BM357=1,$T355,IF($T357=справочники!$E$9,$T355+$T359*INT((BM357-1)/IF(OR($T361=0,$T361=""),1,$T361)),IF($T357=справочники!$E$10,$T355*POWER($T359,INT((BM357-1)/IF(OR($T361=0,$T361=""),1,$T361))),IF($T357=справочники!$E$11,POWER($T355,1+$T359*INT((BM357-1)/IF(OR($T361=0,$T361=""),1,$T361))),0)))))</f>
        <v>0</v>
      </c>
      <c r="BN363" s="100">
        <f>IF(BN359="",0,IF(BN357=1,$T355,IF($T357=справочники!$E$9,$T355+$T359*INT((BN357-1)/IF(OR($T361=0,$T361=""),1,$T361)),IF($T357=справочники!$E$10,$T355*POWER($T359,INT((BN357-1)/IF(OR($T361=0,$T361=""),1,$T361))),IF($T357=справочники!$E$11,POWER($T355,1+$T359*INT((BN357-1)/IF(OR($T361=0,$T361=""),1,$T361))),0)))))</f>
        <v>0</v>
      </c>
      <c r="BO363" s="100">
        <f>IF(BO359="",0,IF(BO357=1,$T355,IF($T357=справочники!$E$9,$T355+$T359*INT((BO357-1)/IF(OR($T361=0,$T361=""),1,$T361)),IF($T357=справочники!$E$10,$T355*POWER($T359,INT((BO357-1)/IF(OR($T361=0,$T361=""),1,$T361))),IF($T357=справочники!$E$11,POWER($T355,1+$T359*INT((BO357-1)/IF(OR($T361=0,$T361=""),1,$T361))),0)))))</f>
        <v>0</v>
      </c>
      <c r="BP363" s="100">
        <f>IF(BP359="",0,IF(BP357=1,$T355,IF($T357=справочники!$E$9,$T355+$T359*INT((BP357-1)/IF(OR($T361=0,$T361=""),1,$T361)),IF($T357=справочники!$E$10,$T355*POWER($T359,INT((BP357-1)/IF(OR($T361=0,$T361=""),1,$T361))),IF($T357=справочники!$E$11,POWER($T355,1+$T359*INT((BP357-1)/IF(OR($T361=0,$T361=""),1,$T361))),0)))))</f>
        <v>0</v>
      </c>
      <c r="BQ363" s="100">
        <f>IF(BQ359="",0,IF(BQ357=1,$T355,IF($T357=справочники!$E$9,$T355+$T359*INT((BQ357-1)/IF(OR($T361=0,$T361=""),1,$T361)),IF($T357=справочники!$E$10,$T355*POWER($T359,INT((BQ357-1)/IF(OR($T361=0,$T361=""),1,$T361))),IF($T357=справочники!$E$11,POWER($T355,1+$T359*INT((BQ357-1)/IF(OR($T361=0,$T361=""),1,$T361))),0)))))</f>
        <v>0</v>
      </c>
      <c r="BR363" s="100">
        <f>IF(BR359="",0,IF(BR357=1,$T355,IF($T357=справочники!$E$9,$T355+$T359*INT((BR357-1)/IF(OR($T361=0,$T361=""),1,$T361)),IF($T357=справочники!$E$10,$T355*POWER($T359,INT((BR357-1)/IF(OR($T361=0,$T361=""),1,$T361))),IF($T357=справочники!$E$11,POWER($T355,1+$T359*INT((BR357-1)/IF(OR($T361=0,$T361=""),1,$T361))),0)))))</f>
        <v>0</v>
      </c>
      <c r="BS363" s="100">
        <f>IF(BS359="",0,IF(BS357=1,$T355,IF($T357=справочники!$E$9,$T355+$T359*INT((BS357-1)/IF(OR($T361=0,$T361=""),1,$T361)),IF($T357=справочники!$E$10,$T355*POWER($T359,INT((BS357-1)/IF(OR($T361=0,$T361=""),1,$T361))),IF($T357=справочники!$E$11,POWER($T355,1+$T359*INT((BS357-1)/IF(OR($T361=0,$T361=""),1,$T361))),0)))))</f>
        <v>0</v>
      </c>
      <c r="BT363" s="100">
        <f>IF(BT359="",0,IF(BT357=1,$T355,IF($T357=справочники!$E$9,$T355+$T359*INT((BT357-1)/IF(OR($T361=0,$T361=""),1,$T361)),IF($T357=справочники!$E$10,$T355*POWER($T359,INT((BT357-1)/IF(OR($T361=0,$T361=""),1,$T361))),IF($T357=справочники!$E$11,POWER($T355,1+$T359*INT((BT357-1)/IF(OR($T361=0,$T361=""),1,$T361))),0)))))</f>
        <v>0</v>
      </c>
      <c r="BU363" s="100">
        <f>IF(BU359="",0,IF(BU357=1,$T355,IF($T357=справочники!$E$9,$T355+$T359*INT((BU357-1)/IF(OR($T361=0,$T361=""),1,$T361)),IF($T357=справочники!$E$10,$T355*POWER($T359,INT((BU357-1)/IF(OR($T361=0,$T361=""),1,$T361))),IF($T357=справочники!$E$11,POWER($T355,1+$T359*INT((BU357-1)/IF(OR($T361=0,$T361=""),1,$T361))),0)))))</f>
        <v>0</v>
      </c>
      <c r="BV363" s="100">
        <f>IF(BV359="",0,IF(BV357=1,$T355,IF($T357=справочники!$E$9,$T355+$T359*INT((BV357-1)/IF(OR($T361=0,$T361=""),1,$T361)),IF($T357=справочники!$E$10,$T355*POWER($T359,INT((BV357-1)/IF(OR($T361=0,$T361=""),1,$T361))),IF($T357=справочники!$E$11,POWER($T355,1+$T359*INT((BV357-1)/IF(OR($T361=0,$T361=""),1,$T361))),0)))))</f>
        <v>0</v>
      </c>
      <c r="BW363" s="100">
        <f>IF(BW359="",0,IF(BW357=1,$T355,IF($T357=справочники!$E$9,$T355+$T359*INT((BW357-1)/IF(OR($T361=0,$T361=""),1,$T361)),IF($T357=справочники!$E$10,$T355*POWER($T359,INT((BW357-1)/IF(OR($T361=0,$T361=""),1,$T361))),IF($T357=справочники!$E$11,POWER($T355,1+$T359*INT((BW357-1)/IF(OR($T361=0,$T361=""),1,$T361))),0)))))</f>
        <v>0</v>
      </c>
      <c r="BX363" s="100">
        <f>IF(BX359="",0,IF(BX357=1,$T355,IF($T357=справочники!$E$9,$T355+$T359*INT((BX357-1)/IF(OR($T361=0,$T361=""),1,$T361)),IF($T357=справочники!$E$10,$T355*POWER($T359,INT((BX357-1)/IF(OR($T361=0,$T361=""),1,$T361))),IF($T357=справочники!$E$11,POWER($T355,1+$T359*INT((BX357-1)/IF(OR($T361=0,$T361=""),1,$T361))),0)))))</f>
        <v>0</v>
      </c>
      <c r="BY363" s="100">
        <f>IF(BY359="",0,IF(BY357=1,$T355,IF($T357=справочники!$E$9,$T355+$T359*INT((BY357-1)/IF(OR($T361=0,$T361=""),1,$T361)),IF($T357=справочники!$E$10,$T355*POWER($T359,INT((BY357-1)/IF(OR($T361=0,$T361=""),1,$T361))),IF($T357=справочники!$E$11,POWER($T355,1+$T359*INT((BY357-1)/IF(OR($T361=0,$T361=""),1,$T361))),0)))))</f>
        <v>0</v>
      </c>
      <c r="BZ363" s="100">
        <f>IF(BZ359="",0,IF(BZ357=1,$T355,IF($T357=справочники!$E$9,$T355+$T359*INT((BZ357-1)/IF(OR($T361=0,$T361=""),1,$T361)),IF($T357=справочники!$E$10,$T355*POWER($T359,INT((BZ357-1)/IF(OR($T361=0,$T361=""),1,$T361))),IF($T357=справочники!$E$11,POWER($T355,1+$T359*INT((BZ357-1)/IF(OR($T361=0,$T361=""),1,$T361))),0)))))</f>
        <v>0</v>
      </c>
      <c r="CA363" s="100">
        <f>IF(CA359="",0,IF(CA357=1,$T355,IF($T357=справочники!$E$9,$T355+$T359*INT((CA357-1)/IF(OR($T361=0,$T361=""),1,$T361)),IF($T357=справочники!$E$10,$T355*POWER($T359,INT((CA357-1)/IF(OR($T361=0,$T361=""),1,$T361))),IF($T357=справочники!$E$11,POWER($T355,1+$T359*INT((CA357-1)/IF(OR($T361=0,$T361=""),1,$T361))),0)))))</f>
        <v>0</v>
      </c>
      <c r="CB363" s="100">
        <f>IF(CB359="",0,IF(CB357=1,$T355,IF($T357=справочники!$E$9,$T355+$T359*INT((CB357-1)/IF(OR($T361=0,$T361=""),1,$T361)),IF($T357=справочники!$E$10,$T355*POWER($T359,INT((CB357-1)/IF(OR($T361=0,$T361=""),1,$T361))),IF($T357=справочники!$E$11,POWER($T355,1+$T359*INT((CB357-1)/IF(OR($T361=0,$T361=""),1,$T361))),0)))))</f>
        <v>0</v>
      </c>
      <c r="CC363" s="100">
        <f>IF(CC359="",0,IF(CC357=1,$T355,IF($T357=справочники!$E$9,$T355+$T359*INT((CC357-1)/IF(OR($T361=0,$T361=""),1,$T361)),IF($T357=справочники!$E$10,$T355*POWER($T359,INT((CC357-1)/IF(OR($T361=0,$T361=""),1,$T361))),IF($T357=справочники!$E$11,POWER($T355,1+$T359*INT((CC357-1)/IF(OR($T361=0,$T361=""),1,$T361))),0)))))</f>
        <v>0</v>
      </c>
      <c r="CD363" s="100">
        <f>IF(CD359="",0,IF(CD357=1,$T355,IF($T357=справочники!$E$9,$T355+$T359*INT((CD357-1)/IF(OR($T361=0,$T361=""),1,$T361)),IF($T357=справочники!$E$10,$T355*POWER($T359,INT((CD357-1)/IF(OR($T361=0,$T361=""),1,$T361))),IF($T357=справочники!$E$11,POWER($T355,1+$T359*INT((CD357-1)/IF(OR($T361=0,$T361=""),1,$T361))),0)))))</f>
        <v>0</v>
      </c>
      <c r="CE363" s="100">
        <f>IF(CE359="",0,IF(CE357=1,$T355,IF($T357=справочники!$E$9,$T355+$T359*INT((CE357-1)/IF(OR($T361=0,$T361=""),1,$T361)),IF($T357=справочники!$E$10,$T355*POWER($T359,INT((CE357-1)/IF(OR($T361=0,$T361=""),1,$T361))),IF($T357=справочники!$E$11,POWER($T355,1+$T359*INT((CE357-1)/IF(OR($T361=0,$T361=""),1,$T361))),0)))))</f>
        <v>0</v>
      </c>
      <c r="CF363" s="100">
        <f>IF(CF359="",0,IF(CF357=1,$T355,IF($T357=справочники!$E$9,$T355+$T359*INT((CF357-1)/IF(OR($T361=0,$T361=""),1,$T361)),IF($T357=справочники!$E$10,$T355*POWER($T359,INT((CF357-1)/IF(OR($T361=0,$T361=""),1,$T361))),IF($T357=справочники!$E$11,POWER($T355,1+$T359*INT((CF357-1)/IF(OR($T361=0,$T361=""),1,$T361))),0)))))</f>
        <v>0</v>
      </c>
      <c r="CG363" s="100">
        <f>IF(CG359="",0,IF(CG357=1,$T355,IF($T357=справочники!$E$9,$T355+$T359*INT((CG357-1)/IF(OR($T361=0,$T361=""),1,$T361)),IF($T357=справочники!$E$10,$T355*POWER($T359,INT((CG357-1)/IF(OR($T361=0,$T361=""),1,$T361))),IF($T357=справочники!$E$11,POWER($T355,1+$T359*INT((CG357-1)/IF(OR($T361=0,$T361=""),1,$T361))),0)))))</f>
        <v>0</v>
      </c>
      <c r="CH363" s="100">
        <f>IF(CH359="",0,IF(CH357=1,$T355,IF($T357=справочники!$E$9,$T355+$T359*INT((CH357-1)/IF(OR($T361=0,$T361=""),1,$T361)),IF($T357=справочники!$E$10,$T355*POWER($T359,INT((CH357-1)/IF(OR($T361=0,$T361=""),1,$T361))),IF($T357=справочники!$E$11,POWER($T355,1+$T359*INT((CH357-1)/IF(OR($T361=0,$T361=""),1,$T361))),0)))))</f>
        <v>0</v>
      </c>
      <c r="CI363" s="100">
        <f>IF(CI359="",0,IF(CI357=1,$T355,IF($T357=справочники!$E$9,$T355+$T359*INT((CI357-1)/IF(OR($T361=0,$T361=""),1,$T361)),IF($T357=справочники!$E$10,$T355*POWER($T359,INT((CI357-1)/IF(OR($T361=0,$T361=""),1,$T361))),IF($T357=справочники!$E$11,POWER($T355,1+$T359*INT((CI357-1)/IF(OR($T361=0,$T361=""),1,$T361))),0)))))</f>
        <v>0</v>
      </c>
      <c r="CJ363" s="100">
        <f>IF(CJ359="",0,IF(CJ357=1,$T355,IF($T357=справочники!$E$9,$T355+$T359*INT((CJ357-1)/IF(OR($T361=0,$T361=""),1,$T361)),IF($T357=справочники!$E$10,$T355*POWER($T359,INT((CJ357-1)/IF(OR($T361=0,$T361=""),1,$T361))),IF($T357=справочники!$E$11,POWER($T355,1+$T359*INT((CJ357-1)/IF(OR($T361=0,$T361=""),1,$T361))),0)))))</f>
        <v>0</v>
      </c>
      <c r="CK363" s="100">
        <f>IF(CK359="",0,IF(CK357=1,$T355,IF($T357=справочники!$E$9,$T355+$T359*INT((CK357-1)/IF(OR($T361=0,$T361=""),1,$T361)),IF($T357=справочники!$E$10,$T355*POWER($T359,INT((CK357-1)/IF(OR($T361=0,$T361=""),1,$T361))),IF($T357=справочники!$E$11,POWER($T355,1+$T359*INT((CK357-1)/IF(OR($T361=0,$T361=""),1,$T361))),0)))))</f>
        <v>0</v>
      </c>
      <c r="CL363" s="100">
        <f>IF(CL359="",0,IF(CL357=1,$T355,IF($T357=справочники!$E$9,$T355+$T359*INT((CL357-1)/IF(OR($T361=0,$T361=""),1,$T361)),IF($T357=справочники!$E$10,$T355*POWER($T359,INT((CL357-1)/IF(OR($T361=0,$T361=""),1,$T361))),IF($T357=справочники!$E$11,POWER($T355,1+$T359*INT((CL357-1)/IF(OR($T361=0,$T361=""),1,$T361))),0)))))</f>
        <v>0</v>
      </c>
      <c r="CM363" s="100">
        <f>IF(CM359="",0,IF(CM357=1,$T355,IF($T357=справочники!$E$9,$T355+$T359*INT((CM357-1)/IF(OR($T361=0,$T361=""),1,$T361)),IF($T357=справочники!$E$10,$T355*POWER($T359,INT((CM357-1)/IF(OR($T361=0,$T361=""),1,$T361))),IF($T357=справочники!$E$11,POWER($T355,1+$T359*INT((CM357-1)/IF(OR($T361=0,$T361=""),1,$T361))),0)))))</f>
        <v>0</v>
      </c>
      <c r="CN363" s="100">
        <f>IF(CN359="",0,IF(CN357=1,$T355,IF($T357=справочники!$E$9,$T355+$T359*INT((CN357-1)/IF(OR($T361=0,$T361=""),1,$T361)),IF($T357=справочники!$E$10,$T355*POWER($T359,INT((CN357-1)/IF(OR($T361=0,$T361=""),1,$T361))),IF($T357=справочники!$E$11,POWER($T355,1+$T359*INT((CN357-1)/IF(OR($T361=0,$T361=""),1,$T361))),0)))))</f>
        <v>0</v>
      </c>
      <c r="CO363" s="100">
        <f>IF(CO359="",0,IF(CO357=1,$T355,IF($T357=справочники!$E$9,$T355+$T359*INT((CO357-1)/IF(OR($T361=0,$T361=""),1,$T361)),IF($T357=справочники!$E$10,$T355*POWER($T359,INT((CO357-1)/IF(OR($T361=0,$T361=""),1,$T361))),IF($T357=справочники!$E$11,POWER($T355,1+$T359*INT((CO357-1)/IF(OR($T361=0,$T361=""),1,$T361))),0)))))</f>
        <v>0</v>
      </c>
      <c r="CP363" s="100">
        <f>IF(CP359="",0,IF(CP357=1,$T355,IF($T357=справочники!$E$9,$T355+$T359*INT((CP357-1)/IF(OR($T361=0,$T361=""),1,$T361)),IF($T357=справочники!$E$10,$T355*POWER($T359,INT((CP357-1)/IF(OR($T361=0,$T361=""),1,$T361))),IF($T357=справочники!$E$11,POWER($T355,1+$T359*INT((CP357-1)/IF(OR($T361=0,$T361=""),1,$T361))),0)))))</f>
        <v>0</v>
      </c>
      <c r="CQ363" s="100">
        <f>IF(CQ359="",0,IF(CQ357=1,$T355,IF($T357=справочники!$E$9,$T355+$T359*INT((CQ357-1)/IF(OR($T361=0,$T361=""),1,$T361)),IF($T357=справочники!$E$10,$T355*POWER($T359,INT((CQ357-1)/IF(OR($T361=0,$T361=""),1,$T361))),IF($T357=справочники!$E$11,POWER($T355,1+$T359*INT((CQ357-1)/IF(OR($T361=0,$T361=""),1,$T361))),0)))))</f>
        <v>0</v>
      </c>
      <c r="CR363" s="100">
        <f>IF(CR359="",0,IF(CR357=1,$T355,IF($T357=справочники!$E$9,$T355+$T359*INT((CR357-1)/IF(OR($T361=0,$T361=""),1,$T361)),IF($T357=справочники!$E$10,$T355*POWER($T359,INT((CR357-1)/IF(OR($T361=0,$T361=""),1,$T361))),IF($T357=справочники!$E$11,POWER($T355,1+$T359*INT((CR357-1)/IF(OR($T361=0,$T361=""),1,$T361))),0)))))</f>
        <v>0</v>
      </c>
      <c r="CS363" s="100">
        <f>IF(CS359="",0,IF(CS357=1,$T355,IF($T357=справочники!$E$9,$T355+$T359*INT((CS357-1)/IF(OR($T361=0,$T361=""),1,$T361)),IF($T357=справочники!$E$10,$T355*POWER($T359,INT((CS357-1)/IF(OR($T361=0,$T361=""),1,$T361))),IF($T357=справочники!$E$11,POWER($T355,1+$T359*INT((CS357-1)/IF(OR($T361=0,$T361=""),1,$T361))),0)))))</f>
        <v>0</v>
      </c>
      <c r="CT363" s="100">
        <f>IF(CT359="",0,IF(CT357=1,$T355,IF($T357=справочники!$E$9,$T355+$T359*INT((CT357-1)/IF(OR($T361=0,$T361=""),1,$T361)),IF($T357=справочники!$E$10,$T355*POWER($T359,INT((CT357-1)/IF(OR($T361=0,$T361=""),1,$T361))),IF($T357=справочники!$E$11,POWER($T355,1+$T359*INT((CT357-1)/IF(OR($T361=0,$T361=""),1,$T361))),0)))))</f>
        <v>0</v>
      </c>
      <c r="CU363" s="100">
        <f>IF(CU359="",0,IF(CU357=1,$T355,IF($T357=справочники!$E$9,$T355+$T359*INT((CU357-1)/IF(OR($T361=0,$T361=""),1,$T361)),IF($T357=справочники!$E$10,$T355*POWER($T359,INT((CU357-1)/IF(OR($T361=0,$T361=""),1,$T361))),IF($T357=справочники!$E$11,POWER($T355,1+$T359*INT((CU357-1)/IF(OR($T361=0,$T361=""),1,$T361))),0)))))</f>
        <v>0</v>
      </c>
      <c r="CV363" s="100">
        <f>IF(CV359="",0,IF(CV357=1,$T355,IF($T357=справочники!$E$9,$T355+$T359*INT((CV357-1)/IF(OR($T361=0,$T361=""),1,$T361)),IF($T357=справочники!$E$10,$T355*POWER($T359,INT((CV357-1)/IF(OR($T361=0,$T361=""),1,$T361))),IF($T357=справочники!$E$11,POWER($T355,1+$T359*INT((CV357-1)/IF(OR($T361=0,$T361=""),1,$T361))),0)))))</f>
        <v>0</v>
      </c>
      <c r="CW363" s="100">
        <f>IF(CW359="",0,IF(CW357=1,$T355,IF($T357=справочники!$E$9,$T355+$T359*INT((CW357-1)/IF(OR($T361=0,$T361=""),1,$T361)),IF($T357=справочники!$E$10,$T355*POWER($T359,INT((CW357-1)/IF(OR($T361=0,$T361=""),1,$T361))),IF($T357=справочники!$E$11,POWER($T355,1+$T359*INT((CW357-1)/IF(OR($T361=0,$T361=""),1,$T361))),0)))))</f>
        <v>0</v>
      </c>
      <c r="CX363" s="100">
        <f>IF(CX359="",0,IF(CX357=1,$T355,IF($T357=справочники!$E$9,$T355+$T359*INT((CX357-1)/IF(OR($T361=0,$T361=""),1,$T361)),IF($T357=справочники!$E$10,$T355*POWER($T359,INT((CX357-1)/IF(OR($T361=0,$T361=""),1,$T361))),IF($T357=справочники!$E$11,POWER($T355,1+$T359*INT((CX357-1)/IF(OR($T361=0,$T361=""),1,$T361))),0)))))</f>
        <v>0</v>
      </c>
      <c r="CY363" s="100">
        <f>IF(CY359="",0,IF(CY357=1,$T355,IF($T357=справочники!$E$9,$T355+$T359*INT((CY357-1)/IF(OR($T361=0,$T361=""),1,$T361)),IF($T357=справочники!$E$10,$T355*POWER($T359,INT((CY357-1)/IF(OR($T361=0,$T361=""),1,$T361))),IF($T357=справочники!$E$11,POWER($T355,1+$T359*INT((CY357-1)/IF(OR($T361=0,$T361=""),1,$T361))),0)))))</f>
        <v>0</v>
      </c>
      <c r="CZ363" s="100">
        <f>IF(CZ359="",0,IF(CZ357=1,$T355,IF($T357=справочники!$E$9,$T355+$T359*INT((CZ357-1)/IF(OR($T361=0,$T361=""),1,$T361)),IF($T357=справочники!$E$10,$T355*POWER($T359,INT((CZ357-1)/IF(OR($T361=0,$T361=""),1,$T361))),IF($T357=справочники!$E$11,POWER($T355,1+$T359*INT((CZ357-1)/IF(OR($T361=0,$T361=""),1,$T361))),0)))))</f>
        <v>0</v>
      </c>
      <c r="DA363" s="100">
        <f>IF(DA359="",0,IF(DA357=1,$T355,IF($T357=справочники!$E$9,$T355+$T359*INT((DA357-1)/IF(OR($T361=0,$T361=""),1,$T361)),IF($T357=справочники!$E$10,$T355*POWER($T359,INT((DA357-1)/IF(OR($T361=0,$T361=""),1,$T361))),IF($T357=справочники!$E$11,POWER($T355,1+$T359*INT((DA357-1)/IF(OR($T361=0,$T361=""),1,$T361))),0)))))</f>
        <v>0</v>
      </c>
      <c r="DB363" s="100">
        <f>IF(DB359="",0,IF(DB357=1,$T355,IF($T357=справочники!$E$9,$T355+$T359*INT((DB357-1)/IF(OR($T361=0,$T361=""),1,$T361)),IF($T357=справочники!$E$10,$T355*POWER($T359,INT((DB357-1)/IF(OR($T361=0,$T361=""),1,$T361))),IF($T357=справочники!$E$11,POWER($T355,1+$T359*INT((DB357-1)/IF(OR($T361=0,$T361=""),1,$T361))),0)))))</f>
        <v>0</v>
      </c>
      <c r="DC363" s="100">
        <f>IF(DC359="",0,IF(DC357=1,$T355,IF($T357=справочники!$E$9,$T355+$T359*INT((DC357-1)/IF(OR($T361=0,$T361=""),1,$T361)),IF($T357=справочники!$E$10,$T355*POWER($T359,INT((DC357-1)/IF(OR($T361=0,$T361=""),1,$T361))),IF($T357=справочники!$E$11,POWER($T355,1+$T359*INT((DC357-1)/IF(OR($T361=0,$T361=""),1,$T361))),0)))))</f>
        <v>0</v>
      </c>
      <c r="DD363" s="100">
        <f>IF(DD359="",0,IF(DD357=1,$T355,IF($T357=справочники!$E$9,$T355+$T359*INT((DD357-1)/IF(OR($T361=0,$T361=""),1,$T361)),IF($T357=справочники!$E$10,$T355*POWER($T359,INT((DD357-1)/IF(OR($T361=0,$T361=""),1,$T361))),IF($T357=справочники!$E$11,POWER($T355,1+$T359*INT((DD357-1)/IF(OR($T361=0,$T361=""),1,$T361))),0)))))</f>
        <v>0</v>
      </c>
      <c r="DE363" s="100">
        <f>IF(DE359="",0,IF(DE357=1,$T355,IF($T357=справочники!$E$9,$T355+$T359*INT((DE357-1)/IF(OR($T361=0,$T361=""),1,$T361)),IF($T357=справочники!$E$10,$T355*POWER($T359,INT((DE357-1)/IF(OR($T361=0,$T361=""),1,$T361))),IF($T357=справочники!$E$11,POWER($T355,1+$T359*INT((DE357-1)/IF(OR($T361=0,$T361=""),1,$T361))),0)))))</f>
        <v>0</v>
      </c>
      <c r="DF363" s="100">
        <f>IF(DF359="",0,IF(DF357=1,$T355,IF($T357=справочники!$E$9,$T355+$T359*INT((DF357-1)/IF(OR($T361=0,$T361=""),1,$T361)),IF($T357=справочники!$E$10,$T355*POWER($T359,INT((DF357-1)/IF(OR($T361=0,$T361=""),1,$T361))),IF($T357=справочники!$E$11,POWER($T355,1+$T359*INT((DF357-1)/IF(OR($T361=0,$T361=""),1,$T361))),0)))))</f>
        <v>0</v>
      </c>
      <c r="DG363" s="100">
        <f>IF(DG359="",0,IF(DG357=1,$T355,IF($T357=справочники!$E$9,$T355+$T359*INT((DG357-1)/IF(OR($T361=0,$T361=""),1,$T361)),IF($T357=справочники!$E$10,$T355*POWER($T359,INT((DG357-1)/IF(OR($T361=0,$T361=""),1,$T361))),IF($T357=справочники!$E$11,POWER($T355,1+$T359*INT((DG357-1)/IF(OR($T361=0,$T361=""),1,$T361))),0)))))</f>
        <v>0</v>
      </c>
      <c r="DH363" s="100">
        <f>IF(DH359="",0,IF(DH357=1,$T355,IF($T357=справочники!$E$9,$T355+$T359*INT((DH357-1)/IF(OR($T361=0,$T361=""),1,$T361)),IF($T357=справочники!$E$10,$T355*POWER($T359,INT((DH357-1)/IF(OR($T361=0,$T361=""),1,$T361))),IF($T357=справочники!$E$11,POWER($T355,1+$T359*INT((DH357-1)/IF(OR($T361=0,$T361=""),1,$T361))),0)))))</f>
        <v>0</v>
      </c>
      <c r="DI363" s="100">
        <f>IF(DI359="",0,IF(DI357=1,$T355,IF($T357=справочники!$E$9,$T355+$T359*INT((DI357-1)/IF(OR($T361=0,$T361=""),1,$T361)),IF($T357=справочники!$E$10,$T355*POWER($T359,INT((DI357-1)/IF(OR($T361=0,$T361=""),1,$T361))),IF($T357=справочники!$E$11,POWER($T355,1+$T359*INT((DI357-1)/IF(OR($T361=0,$T361=""),1,$T361))),0)))))</f>
        <v>0</v>
      </c>
      <c r="DJ363" s="100">
        <f>IF(DJ359="",0,IF(DJ357=1,$T355,IF($T357=справочники!$E$9,$T355+$T359*INT((DJ357-1)/IF(OR($T361=0,$T361=""),1,$T361)),IF($T357=справочники!$E$10,$T355*POWER($T359,INT((DJ357-1)/IF(OR($T361=0,$T361=""),1,$T361))),IF($T357=справочники!$E$11,POWER($T355,1+$T359*INT((DJ357-1)/IF(OR($T361=0,$T361=""),1,$T361))),0)))))</f>
        <v>0</v>
      </c>
      <c r="DK363" s="100">
        <f>IF(DK359="",0,IF(DK357=1,$T355,IF($T357=справочники!$E$9,$T355+$T359*INT((DK357-1)/IF(OR($T361=0,$T361=""),1,$T361)),IF($T357=справочники!$E$10,$T355*POWER($T359,INT((DK357-1)/IF(OR($T361=0,$T361=""),1,$T361))),IF($T357=справочники!$E$11,POWER($T355,1+$T359*INT((DK357-1)/IF(OR($T361=0,$T361=""),1,$T361))),0)))))</f>
        <v>0</v>
      </c>
      <c r="DL363" s="100">
        <f>IF(DL359="",0,IF(DL357=1,$T355,IF($T357=справочники!$E$9,$T355+$T359*INT((DL357-1)/IF(OR($T361=0,$T361=""),1,$T361)),IF($T357=справочники!$E$10,$T355*POWER($T359,INT((DL357-1)/IF(OR($T361=0,$T361=""),1,$T361))),IF($T357=справочники!$E$11,POWER($T355,1+$T359*INT((DL357-1)/IF(OR($T361=0,$T361=""),1,$T361))),0)))))</f>
        <v>0</v>
      </c>
      <c r="DM363" s="100">
        <f>IF(DM359="",0,IF(DM357=1,$T355,IF($T357=справочники!$E$9,$T355+$T359*INT((DM357-1)/IF(OR($T361=0,$T361=""),1,$T361)),IF($T357=справочники!$E$10,$T355*POWER($T359,INT((DM357-1)/IF(OR($T361=0,$T361=""),1,$T361))),IF($T357=справочники!$E$11,POWER($T355,1+$T359*INT((DM357-1)/IF(OR($T361=0,$T361=""),1,$T361))),0)))))</f>
        <v>0</v>
      </c>
      <c r="DN363" s="100">
        <f>IF(DN359="",0,IF(DN357=1,$T355,IF($T357=справочники!$E$9,$T355+$T359*INT((DN357-1)/IF(OR($T361=0,$T361=""),1,$T361)),IF($T357=справочники!$E$10,$T355*POWER($T359,INT((DN357-1)/IF(OR($T361=0,$T361=""),1,$T361))),IF($T357=справочники!$E$11,POWER($T355,1+$T359*INT((DN357-1)/IF(OR($T361=0,$T361=""),1,$T361))),0)))))</f>
        <v>0</v>
      </c>
      <c r="DO363" s="100">
        <f>IF(DO359="",0,IF(DO357=1,$T355,IF($T357=справочники!$E$9,$T355+$T359*INT((DO357-1)/IF(OR($T361=0,$T361=""),1,$T361)),IF($T357=справочники!$E$10,$T355*POWER($T359,INT((DO357-1)/IF(OR($T361=0,$T361=""),1,$T361))),IF($T357=справочники!$E$11,POWER($T355,1+$T359*INT((DO357-1)/IF(OR($T361=0,$T361=""),1,$T361))),0)))))</f>
        <v>0</v>
      </c>
      <c r="DP363" s="100">
        <f>IF(DP359="",0,IF(DP357=1,$T355,IF($T357=справочники!$E$9,$T355+$T359*INT((DP357-1)/IF(OR($T361=0,$T361=""),1,$T361)),IF($T357=справочники!$E$10,$T355*POWER($T359,INT((DP357-1)/IF(OR($T361=0,$T361=""),1,$T361))),IF($T357=справочники!$E$11,POWER($T355,1+$T359*INT((DP357-1)/IF(OR($T361=0,$T361=""),1,$T361))),0)))))</f>
        <v>0</v>
      </c>
      <c r="DQ363" s="100">
        <f>IF(DQ359="",0,IF(DQ357=1,$T355,IF($T357=справочники!$E$9,$T355+$T359*INT((DQ357-1)/IF(OR($T361=0,$T361=""),1,$T361)),IF($T357=справочники!$E$10,$T355*POWER($T359,INT((DQ357-1)/IF(OR($T361=0,$T361=""),1,$T361))),IF($T357=справочники!$E$11,POWER($T355,1+$T359*INT((DQ357-1)/IF(OR($T361=0,$T361=""),1,$T361))),0)))))</f>
        <v>0</v>
      </c>
      <c r="DR363" s="100">
        <f>IF(DR359="",0,IF(DR357=1,$T355,IF($T357=справочники!$E$9,$T355+$T359*INT((DR357-1)/IF(OR($T361=0,$T361=""),1,$T361)),IF($T357=справочники!$E$10,$T355*POWER($T359,INT((DR357-1)/IF(OR($T361=0,$T361=""),1,$T361))),IF($T357=справочники!$E$11,POWER($T355,1+$T359*INT((DR357-1)/IF(OR($T361=0,$T361=""),1,$T361))),0)))))</f>
        <v>0</v>
      </c>
      <c r="DS363" s="100">
        <f>IF(DS359="",0,IF(DS357=1,$T355,IF($T357=справочники!$E$9,$T355+$T359*INT((DS357-1)/IF(OR($T361=0,$T361=""),1,$T361)),IF($T357=справочники!$E$10,$T355*POWER($T359,INT((DS357-1)/IF(OR($T361=0,$T361=""),1,$T361))),IF($T357=справочники!$E$11,POWER($T355,1+$T359*INT((DS357-1)/IF(OR($T361=0,$T361=""),1,$T361))),0)))))</f>
        <v>0</v>
      </c>
      <c r="DT363" s="100">
        <f>IF(DT359="",0,IF(DT357=1,$T355,IF($T357=справочники!$E$9,$T355+$T359*INT((DT357-1)/IF(OR($T361=0,$T361=""),1,$T361)),IF($T357=справочники!$E$10,$T355*POWER($T359,INT((DT357-1)/IF(OR($T361=0,$T361=""),1,$T361))),IF($T357=справочники!$E$11,POWER($T355,1+$T359*INT((DT357-1)/IF(OR($T361=0,$T361=""),1,$T361))),0)))))</f>
        <v>0</v>
      </c>
      <c r="DU363" s="100">
        <f>IF(DU359="",0,IF(DU357=1,$T355,IF($T357=справочники!$E$9,$T355+$T359*INT((DU357-1)/IF(OR($T361=0,$T361=""),1,$T361)),IF($T357=справочники!$E$10,$T355*POWER($T359,INT((DU357-1)/IF(OR($T361=0,$T361=""),1,$T361))),IF($T357=справочники!$E$11,POWER($T355,1+$T359*INT((DU357-1)/IF(OR($T361=0,$T361=""),1,$T361))),0)))))</f>
        <v>0</v>
      </c>
      <c r="DV363" s="100">
        <f>IF(DV359="",0,IF(DV357=1,$T355,IF($T357=справочники!$E$9,$T355+$T359*INT((DV357-1)/IF(OR($T361=0,$T361=""),1,$T361)),IF($T357=справочники!$E$10,$T355*POWER($T359,INT((DV357-1)/IF(OR($T361=0,$T361=""),1,$T361))),IF($T357=справочники!$E$11,POWER($T355,1+$T359*INT((DV357-1)/IF(OR($T361=0,$T361=""),1,$T361))),0)))))</f>
        <v>0</v>
      </c>
      <c r="DW363" s="100">
        <f>IF(DW359="",0,IF(DW357=1,$T355,IF($T357=справочники!$E$9,$T355+$T359*INT((DW357-1)/IF(OR($T361=0,$T361=""),1,$T361)),IF($T357=справочники!$E$10,$T355*POWER($T359,INT((DW357-1)/IF(OR($T361=0,$T361=""),1,$T361))),IF($T357=справочники!$E$11,POWER($T355,1+$T359*INT((DW357-1)/IF(OR($T361=0,$T361=""),1,$T361))),0)))))</f>
        <v>0</v>
      </c>
      <c r="DX363" s="100">
        <f>IF(DX359="",0,IF(DX357=1,$T355,IF($T357=справочники!$E$9,$T355+$T359*INT((DX357-1)/IF(OR($T361=0,$T361=""),1,$T361)),IF($T357=справочники!$E$10,$T355*POWER($T359,INT((DX357-1)/IF(OR($T361=0,$T361=""),1,$T361))),IF($T357=справочники!$E$11,POWER($T355,1+$T359*INT((DX357-1)/IF(OR($T361=0,$T361=""),1,$T361))),0)))))</f>
        <v>0</v>
      </c>
      <c r="DY363" s="100">
        <f>IF(DY359="",0,IF(DY357=1,$T355,IF($T357=справочники!$E$9,$T355+$T359*INT((DY357-1)/IF(OR($T361=0,$T361=""),1,$T361)),IF($T357=справочники!$E$10,$T355*POWER($T359,INT((DY357-1)/IF(OR($T361=0,$T361=""),1,$T361))),IF($T357=справочники!$E$11,POWER($T355,1+$T359*INT((DY357-1)/IF(OR($T361=0,$T361=""),1,$T361))),0)))))</f>
        <v>0</v>
      </c>
      <c r="DZ363" s="100">
        <f>IF(DZ359="",0,IF(DZ357=1,$T355,IF($T357=справочники!$E$9,$T355+$T359*INT((DZ357-1)/IF(OR($T361=0,$T361=""),1,$T361)),IF($T357=справочники!$E$10,$T355*POWER($T359,INT((DZ357-1)/IF(OR($T361=0,$T361=""),1,$T361))),IF($T357=справочники!$E$11,POWER($T355,1+$T359*INT((DZ357-1)/IF(OR($T361=0,$T361=""),1,$T361))),0)))))</f>
        <v>0</v>
      </c>
      <c r="EA363" s="100">
        <f>IF(EA359="",0,IF(EA357=1,$T355,IF($T357=справочники!$E$9,$T355+$T359*INT((EA357-1)/IF(OR($T361=0,$T361=""),1,$T361)),IF($T357=справочники!$E$10,$T355*POWER($T359,INT((EA357-1)/IF(OR($T361=0,$T361=""),1,$T361))),IF($T357=справочники!$E$11,POWER($T355,1+$T359*INT((EA357-1)/IF(OR($T361=0,$T361=""),1,$T361))),0)))))</f>
        <v>0</v>
      </c>
      <c r="EB363" s="100">
        <f>IF(EB359="",0,IF(EB357=1,$T355,IF($T357=справочники!$E$9,$T355+$T359*INT((EB357-1)/IF(OR($T361=0,$T361=""),1,$T361)),IF($T357=справочники!$E$10,$T355*POWER($T359,INT((EB357-1)/IF(OR($T361=0,$T361=""),1,$T361))),IF($T357=справочники!$E$11,POWER($T355,1+$T359*INT((EB357-1)/IF(OR($T361=0,$T361=""),1,$T361))),0)))))</f>
        <v>0</v>
      </c>
      <c r="EC363" s="100">
        <f>IF(EC359="",0,IF(EC357=1,$T355,IF($T357=справочники!$E$9,$T355+$T359*INT((EC357-1)/IF(OR($T361=0,$T361=""),1,$T361)),IF($T357=справочники!$E$10,$T355*POWER($T359,INT((EC357-1)/IF(OR($T361=0,$T361=""),1,$T361))),IF($T357=справочники!$E$11,POWER($T355,1+$T359*INT((EC357-1)/IF(OR($T361=0,$T361=""),1,$T361))),0)))))</f>
        <v>0</v>
      </c>
      <c r="ED363" s="100">
        <f>IF(ED359="",0,IF(ED357=1,$T355,IF($T357=справочники!$E$9,$T355+$T359*INT((ED357-1)/IF(OR($T361=0,$T361=""),1,$T361)),IF($T357=справочники!$E$10,$T355*POWER($T359,INT((ED357-1)/IF(OR($T361=0,$T361=""),1,$T361))),IF($T357=справочники!$E$11,POWER($T355,1+$T359*INT((ED357-1)/IF(OR($T361=0,$T361=""),1,$T361))),0)))))</f>
        <v>0</v>
      </c>
      <c r="EE363" s="100">
        <f>IF(EE359="",0,IF(EE357=1,$T355,IF($T357=справочники!$E$9,$T355+$T359*INT((EE357-1)/IF(OR($T361=0,$T361=""),1,$T361)),IF($T357=справочники!$E$10,$T355*POWER($T359,INT((EE357-1)/IF(OR($T361=0,$T361=""),1,$T361))),IF($T357=справочники!$E$11,POWER($T355,1+$T359*INT((EE357-1)/IF(OR($T361=0,$T361=""),1,$T361))),0)))))</f>
        <v>0</v>
      </c>
      <c r="EF363" s="100">
        <f>IF(EF359="",0,IF(EF357=1,$T355,IF($T357=справочники!$E$9,$T355+$T359*INT((EF357-1)/IF(OR($T361=0,$T361=""),1,$T361)),IF($T357=справочники!$E$10,$T355*POWER($T359,INT((EF357-1)/IF(OR($T361=0,$T361=""),1,$T361))),IF($T357=справочники!$E$11,POWER($T355,1+$T359*INT((EF357-1)/IF(OR($T361=0,$T361=""),1,$T361))),0)))))</f>
        <v>0</v>
      </c>
      <c r="EG363" s="100">
        <f>IF(EG359="",0,IF(EG357=1,$T355,IF($T357=справочники!$E$9,$T355+$T359*INT((EG357-1)/IF(OR($T361=0,$T361=""),1,$T361)),IF($T357=справочники!$E$10,$T355*POWER($T359,INT((EG357-1)/IF(OR($T361=0,$T361=""),1,$T361))),IF($T357=справочники!$E$11,POWER($T355,1+$T359*INT((EG357-1)/IF(OR($T361=0,$T361=""),1,$T361))),0)))))</f>
        <v>0</v>
      </c>
      <c r="EH363" s="100">
        <f>IF(EH359="",0,IF(EH357=1,$T355,IF($T357=справочники!$E$9,$T355+$T359*INT((EH357-1)/IF(OR($T361=0,$T361=""),1,$T361)),IF($T357=справочники!$E$10,$T355*POWER($T359,INT((EH357-1)/IF(OR($T361=0,$T361=""),1,$T361))),IF($T357=справочники!$E$11,POWER($T355,1+$T359*INT((EH357-1)/IF(OR($T361=0,$T361=""),1,$T361))),0)))))</f>
        <v>0</v>
      </c>
      <c r="EI363" s="100">
        <f>IF(EI359="",0,IF(EI357=1,$T355,IF($T357=справочники!$E$9,$T355+$T359*INT((EI357-1)/IF(OR($T361=0,$T361=""),1,$T361)),IF($T357=справочники!$E$10,$T355*POWER($T359,INT((EI357-1)/IF(OR($T361=0,$T361=""),1,$T361))),IF($T357=справочники!$E$11,POWER($T355,1+$T359*INT((EI357-1)/IF(OR($T361=0,$T361=""),1,$T361))),0)))))</f>
        <v>0</v>
      </c>
      <c r="EJ363" s="100">
        <f>IF(EJ359="",0,IF(EJ357=1,$T355,IF($T357=справочники!$E$9,$T355+$T359*INT((EJ357-1)/IF(OR($T361=0,$T361=""),1,$T361)),IF($T357=справочники!$E$10,$T355*POWER($T359,INT((EJ357-1)/IF(OR($T361=0,$T361=""),1,$T361))),IF($T357=справочники!$E$11,POWER($T355,1+$T359*INT((EJ357-1)/IF(OR($T361=0,$T361=""),1,$T361))),0)))))</f>
        <v>0</v>
      </c>
      <c r="EK363" s="100">
        <f>IF(EK359="",0,IF(EK357=1,$T355,IF($T357=справочники!$E$9,$T355+$T359*INT((EK357-1)/IF(OR($T361=0,$T361=""),1,$T361)),IF($T357=справочники!$E$10,$T355*POWER($T359,INT((EK357-1)/IF(OR($T361=0,$T361=""),1,$T361))),IF($T357=справочники!$E$11,POWER($T355,1+$T359*INT((EK357-1)/IF(OR($T361=0,$T361=""),1,$T361))),0)))))</f>
        <v>0</v>
      </c>
      <c r="EL363" s="100">
        <f>IF(EL359="",0,IF(EL357=1,$T355,IF($T357=справочники!$E$9,$T355+$T359*INT((EL357-1)/IF(OR($T361=0,$T361=""),1,$T361)),IF($T357=справочники!$E$10,$T355*POWER($T359,INT((EL357-1)/IF(OR($T361=0,$T361=""),1,$T361))),IF($T357=справочники!$E$11,POWER($T355,1+$T359*INT((EL357-1)/IF(OR($T361=0,$T361=""),1,$T361))),0)))))</f>
        <v>0</v>
      </c>
      <c r="EM363" s="100">
        <f>IF(EM359="",0,IF(EM357=1,$T355,IF($T357=справочники!$E$9,$T355+$T359*INT((EM357-1)/IF(OR($T361=0,$T361=""),1,$T361)),IF($T357=справочники!$E$10,$T355*POWER($T359,INT((EM357-1)/IF(OR($T361=0,$T361=""),1,$T361))),IF($T357=справочники!$E$11,POWER($T355,1+$T359*INT((EM357-1)/IF(OR($T361=0,$T361=""),1,$T361))),0)))))</f>
        <v>0</v>
      </c>
      <c r="EN363" s="100">
        <f>IF(EN359="",0,IF(EN357=1,$T355,IF($T357=справочники!$E$9,$T355+$T359*INT((EN357-1)/IF(OR($T361=0,$T361=""),1,$T361)),IF($T357=справочники!$E$10,$T355*POWER($T359,INT((EN357-1)/IF(OR($T361=0,$T361=""),1,$T361))),IF($T357=справочники!$E$11,POWER($T355,1+$T359*INT((EN357-1)/IF(OR($T361=0,$T361=""),1,$T361))),0)))))</f>
        <v>0</v>
      </c>
      <c r="EO363" s="100">
        <f>IF(EO359="",0,IF(EO357=1,$T355,IF($T357=справочники!$E$9,$T355+$T359*INT((EO357-1)/IF(OR($T361=0,$T361=""),1,$T361)),IF($T357=справочники!$E$10,$T355*POWER($T359,INT((EO357-1)/IF(OR($T361=0,$T361=""),1,$T361))),IF($T357=справочники!$E$11,POWER($T355,1+$T359*INT((EO357-1)/IF(OR($T361=0,$T361=""),1,$T361))),0)))))</f>
        <v>0</v>
      </c>
      <c r="EP363" s="100">
        <f>IF(EP359="",0,IF(EP357=1,$T355,IF($T357=справочники!$E$9,$T355+$T359*INT((EP357-1)/IF(OR($T361=0,$T361=""),1,$T361)),IF($T357=справочники!$E$10,$T355*POWER($T359,INT((EP357-1)/IF(OR($T361=0,$T361=""),1,$T361))),IF($T357=справочники!$E$11,POWER($T355,1+$T359*INT((EP357-1)/IF(OR($T361=0,$T361=""),1,$T361))),0)))))</f>
        <v>0</v>
      </c>
      <c r="EQ363" s="100">
        <f>IF(EQ359="",0,IF(EQ357=1,$T355,IF($T357=справочники!$E$9,$T355+$T359*INT((EQ357-1)/IF(OR($T361=0,$T361=""),1,$T361)),IF($T357=справочники!$E$10,$T355*POWER($T359,INT((EQ357-1)/IF(OR($T361=0,$T361=""),1,$T361))),IF($T357=справочники!$E$11,POWER($T355,1+$T359*INT((EQ357-1)/IF(OR($T361=0,$T361=""),1,$T361))),0)))))</f>
        <v>0</v>
      </c>
      <c r="ER363" s="100">
        <f>IF(ER359="",0,IF(ER357=1,$T355,IF($T357=справочники!$E$9,$T355+$T359*INT((ER357-1)/IF(OR($T361=0,$T361=""),1,$T361)),IF($T357=справочники!$E$10,$T355*POWER($T359,INT((ER357-1)/IF(OR($T361=0,$T361=""),1,$T361))),IF($T357=справочники!$E$11,POWER($T355,1+$T359*INT((ER357-1)/IF(OR($T361=0,$T361=""),1,$T361))),0)))))</f>
        <v>0</v>
      </c>
      <c r="ES363" s="100">
        <f>IF(ES359="",0,IF(ES357=1,$T355,IF($T357=справочники!$E$9,$T355+$T359*INT((ES357-1)/IF(OR($T361=0,$T361=""),1,$T361)),IF($T357=справочники!$E$10,$T355*POWER($T359,INT((ES357-1)/IF(OR($T361=0,$T361=""),1,$T361))),IF($T357=справочники!$E$11,POWER($T355,1+$T359*INT((ES357-1)/IF(OR($T361=0,$T361=""),1,$T361))),0)))))</f>
        <v>0</v>
      </c>
      <c r="ET363" s="100">
        <f>IF(ET359="",0,IF(ET357=1,$T355,IF($T357=справочники!$E$9,$T355+$T359*INT((ET357-1)/IF(OR($T361=0,$T361=""),1,$T361)),IF($T357=справочники!$E$10,$T355*POWER($T359,INT((ET357-1)/IF(OR($T361=0,$T361=""),1,$T361))),IF($T357=справочники!$E$11,POWER($T355,1+$T359*INT((ET357-1)/IF(OR($T361=0,$T361=""),1,$T361))),0)))))</f>
        <v>0</v>
      </c>
      <c r="EU363" s="100">
        <f>IF(EU359="",0,IF(EU357=1,$T355,IF($T357=справочники!$E$9,$T355+$T359*INT((EU357-1)/IF(OR($T361=0,$T361=""),1,$T361)),IF($T357=справочники!$E$10,$T355*POWER($T359,INT((EU357-1)/IF(OR($T361=0,$T361=""),1,$T361))),IF($T357=справочники!$E$11,POWER($T355,1+$T359*INT((EU357-1)/IF(OR($T361=0,$T361=""),1,$T361))),0)))))</f>
        <v>0</v>
      </c>
      <c r="EV363" s="100">
        <f>IF(EV359="",0,IF(EV357=1,$T355,IF($T357=справочники!$E$9,$T355+$T359*INT((EV357-1)/IF(OR($T361=0,$T361=""),1,$T361)),IF($T357=справочники!$E$10,$T355*POWER($T359,INT((EV357-1)/IF(OR($T361=0,$T361=""),1,$T361))),IF($T357=справочники!$E$11,POWER($T355,1+$T359*INT((EV357-1)/IF(OR($T361=0,$T361=""),1,$T361))),0)))))</f>
        <v>0</v>
      </c>
      <c r="EW363" s="100">
        <f>IF(EW359="",0,IF(EW357=1,$T355,IF($T357=справочники!$E$9,$T355+$T359*INT((EW357-1)/IF(OR($T361=0,$T361=""),1,$T361)),IF($T357=справочники!$E$10,$T355*POWER($T359,INT((EW357-1)/IF(OR($T361=0,$T361=""),1,$T361))),IF($T357=справочники!$E$11,POWER($T355,1+$T359*INT((EW357-1)/IF(OR($T361=0,$T361=""),1,$T361))),0)))))</f>
        <v>0</v>
      </c>
      <c r="EX363" s="100">
        <f>IF(EX359="",0,IF(EX357=1,$T355,IF($T357=справочники!$E$9,$T355+$T359*INT((EX357-1)/IF(OR($T361=0,$T361=""),1,$T361)),IF($T357=справочники!$E$10,$T355*POWER($T359,INT((EX357-1)/IF(OR($T361=0,$T361=""),1,$T361))),IF($T357=справочники!$E$11,POWER($T355,1+$T359*INT((EX357-1)/IF(OR($T361=0,$T361=""),1,$T361))),0)))))</f>
        <v>0</v>
      </c>
      <c r="EY363" s="100">
        <f>IF(EY359="",0,IF(EY357=1,$T355,IF($T357=справочники!$E$9,$T355+$T359*INT((EY357-1)/IF(OR($T361=0,$T361=""),1,$T361)),IF($T357=справочники!$E$10,$T355*POWER($T359,INT((EY357-1)/IF(OR($T361=0,$T361=""),1,$T361))),IF($T357=справочники!$E$11,POWER($T355,1+$T359*INT((EY357-1)/IF(OR($T361=0,$T361=""),1,$T361))),0)))))</f>
        <v>0</v>
      </c>
      <c r="EZ363" s="100">
        <f>IF(EZ359="",0,IF(EZ357=1,$T355,IF($T357=справочники!$E$9,$T355+$T359*INT((EZ357-1)/IF(OR($T361=0,$T361=""),1,$T361)),IF($T357=справочники!$E$10,$T355*POWER($T359,INT((EZ357-1)/IF(OR($T361=0,$T361=""),1,$T361))),IF($T357=справочники!$E$11,POWER($T355,1+$T359*INT((EZ357-1)/IF(OR($T361=0,$T361=""),1,$T361))),0)))))</f>
        <v>0</v>
      </c>
      <c r="FA363" s="100">
        <f>IF(FA359="",0,IF(FA357=1,$T355,IF($T357=справочники!$E$9,$T355+$T359*INT((FA357-1)/IF(OR($T361=0,$T361=""),1,$T361)),IF($T357=справочники!$E$10,$T355*POWER($T359,INT((FA357-1)/IF(OR($T361=0,$T361=""),1,$T361))),IF($T357=справочники!$E$11,POWER($T355,1+$T359*INT((FA357-1)/IF(OR($T361=0,$T361=""),1,$T361))),0)))))</f>
        <v>0</v>
      </c>
      <c r="FB363" s="100">
        <f>IF(FB359="",0,IF(FB357=1,$T355,IF($T357=справочники!$E$9,$T355+$T359*INT((FB357-1)/IF(OR($T361=0,$T361=""),1,$T361)),IF($T357=справочники!$E$10,$T355*POWER($T359,INT((FB357-1)/IF(OR($T361=0,$T361=""),1,$T361))),IF($T357=справочники!$E$11,POWER($T355,1+$T359*INT((FB357-1)/IF(OR($T361=0,$T361=""),1,$T361))),0)))))</f>
        <v>0</v>
      </c>
      <c r="FC363" s="100">
        <f>IF(FC359="",0,IF(FC357=1,$T355,IF($T357=справочники!$E$9,$T355+$T359*INT((FC357-1)/IF(OR($T361=0,$T361=""),1,$T361)),IF($T357=справочники!$E$10,$T355*POWER($T359,INT((FC357-1)/IF(OR($T361=0,$T361=""),1,$T361))),IF($T357=справочники!$E$11,POWER($T355,1+$T359*INT((FC357-1)/IF(OR($T361=0,$T361=""),1,$T361))),0)))))</f>
        <v>0</v>
      </c>
      <c r="FD363" s="100">
        <f>IF(FD359="",0,IF(FD357=1,$T355,IF($T357=справочники!$E$9,$T355+$T359*INT((FD357-1)/IF(OR($T361=0,$T361=""),1,$T361)),IF($T357=справочники!$E$10,$T355*POWER($T359,INT((FD357-1)/IF(OR($T361=0,$T361=""),1,$T361))),IF($T357=справочники!$E$11,POWER($T355,1+$T359*INT((FD357-1)/IF(OR($T361=0,$T361=""),1,$T361))),0)))))</f>
        <v>0</v>
      </c>
      <c r="FE363" s="100">
        <f>IF(FE359="",0,IF(FE357=1,$T355,IF($T357=справочники!$E$9,$T355+$T359*INT((FE357-1)/IF(OR($T361=0,$T361=""),1,$T361)),IF($T357=справочники!$E$10,$T355*POWER($T359,INT((FE357-1)/IF(OR($T361=0,$T361=""),1,$T361))),IF($T357=справочники!$E$11,POWER($T355,1+$T359*INT((FE357-1)/IF(OR($T361=0,$T361=""),1,$T361))),0)))))</f>
        <v>0</v>
      </c>
      <c r="FF363" s="100">
        <f>IF(FF359="",0,IF(FF357=1,$T355,IF($T357=справочники!$E$9,$T355+$T359*INT((FF357-1)/IF(OR($T361=0,$T361=""),1,$T361)),IF($T357=справочники!$E$10,$T355*POWER($T359,INT((FF357-1)/IF(OR($T361=0,$T361=""),1,$T361))),IF($T357=справочники!$E$11,POWER($T355,1+$T359*INT((FF357-1)/IF(OR($T361=0,$T361=""),1,$T361))),0)))))</f>
        <v>0</v>
      </c>
      <c r="FG363" s="100">
        <f>IF(FG359="",0,IF(FG357=1,$T355,IF($T357=справочники!$E$9,$T355+$T359*INT((FG357-1)/IF(OR($T361=0,$T361=""),1,$T361)),IF($T357=справочники!$E$10,$T355*POWER($T359,INT((FG357-1)/IF(OR($T361=0,$T361=""),1,$T361))),IF($T357=справочники!$E$11,POWER($T355,1+$T359*INT((FG357-1)/IF(OR($T361=0,$T361=""),1,$T361))),0)))))</f>
        <v>0</v>
      </c>
      <c r="FH363" s="100">
        <f>IF(FH359="",0,IF(FH357=1,$T355,IF($T357=справочники!$E$9,$T355+$T359*INT((FH357-1)/IF(OR($T361=0,$T361=""),1,$T361)),IF($T357=справочники!$E$10,$T355*POWER($T359,INT((FH357-1)/IF(OR($T361=0,$T361=""),1,$T361))),IF($T357=справочники!$E$11,POWER($T355,1+$T359*INT((FH357-1)/IF(OR($T361=0,$T361=""),1,$T361))),0)))))</f>
        <v>0</v>
      </c>
      <c r="FI363" s="100">
        <f>IF(FI359="",0,IF(FI357=1,$T355,IF($T357=справочники!$E$9,$T355+$T359*INT((FI357-1)/IF(OR($T361=0,$T361=""),1,$T361)),IF($T357=справочники!$E$10,$T355*POWER($T359,INT((FI357-1)/IF(OR($T361=0,$T361=""),1,$T361))),IF($T357=справочники!$E$11,POWER($T355,1+$T359*INT((FI357-1)/IF(OR($T361=0,$T361=""),1,$T361))),0)))))</f>
        <v>0</v>
      </c>
      <c r="FJ363" s="100">
        <f>IF(FJ359="",0,IF(FJ357=1,$T355,IF($T357=справочники!$E$9,$T355+$T359*INT((FJ357-1)/IF(OR($T361=0,$T361=""),1,$T361)),IF($T357=справочники!$E$10,$T355*POWER($T359,INT((FJ357-1)/IF(OR($T361=0,$T361=""),1,$T361))),IF($T357=справочники!$E$11,POWER($T355,1+$T359*INT((FJ357-1)/IF(OR($T361=0,$T361=""),1,$T361))),0)))))</f>
        <v>0</v>
      </c>
      <c r="FK363" s="100">
        <f>IF(FK359="",0,IF(FK357=1,$T355,IF($T357=справочники!$E$9,$T355+$T359*INT((FK357-1)/IF(OR($T361=0,$T361=""),1,$T361)),IF($T357=справочники!$E$10,$T355*POWER($T359,INT((FK357-1)/IF(OR($T361=0,$T361=""),1,$T361))),IF($T357=справочники!$E$11,POWER($T355,1+$T359*INT((FK357-1)/IF(OR($T361=0,$T361=""),1,$T361))),0)))))</f>
        <v>0</v>
      </c>
      <c r="FL363" s="100">
        <f>IF(FL359="",0,IF(FL357=1,$T355,IF($T357=справочники!$E$9,$T355+$T359*INT((FL357-1)/IF(OR($T361=0,$T361=""),1,$T361)),IF($T357=справочники!$E$10,$T355*POWER($T359,INT((FL357-1)/IF(OR($T361=0,$T361=""),1,$T361))),IF($T357=справочники!$E$11,POWER($T355,1+$T359*INT((FL357-1)/IF(OR($T361=0,$T361=""),1,$T361))),0)))))</f>
        <v>0</v>
      </c>
      <c r="FM363" s="100">
        <f>IF(FM359="",0,IF(FM357=1,$T355,IF($T357=справочники!$E$9,$T355+$T359*INT((FM357-1)/IF(OR($T361=0,$T361=""),1,$T361)),IF($T357=справочники!$E$10,$T355*POWER($T359,INT((FM357-1)/IF(OR($T361=0,$T361=""),1,$T361))),IF($T357=справочники!$E$11,POWER($T355,1+$T359*INT((FM357-1)/IF(OR($T361=0,$T361=""),1,$T361))),0)))))</f>
        <v>0</v>
      </c>
      <c r="FN363" s="100">
        <f>IF(FN359="",0,IF(FN357=1,$T355,IF($T357=справочники!$E$9,$T355+$T359*INT((FN357-1)/IF(OR($T361=0,$T361=""),1,$T361)),IF($T357=справочники!$E$10,$T355*POWER($T359,INT((FN357-1)/IF(OR($T361=0,$T361=""),1,$T361))),IF($T357=справочники!$E$11,POWER($T355,1+$T359*INT((FN357-1)/IF(OR($T361=0,$T361=""),1,$T361))),0)))))</f>
        <v>0</v>
      </c>
      <c r="FO363" s="100">
        <f>IF(FO359="",0,IF(FO357=1,$T355,IF($T357=справочники!$E$9,$T355+$T359*INT((FO357-1)/IF(OR($T361=0,$T361=""),1,$T361)),IF($T357=справочники!$E$10,$T355*POWER($T359,INT((FO357-1)/IF(OR($T361=0,$T361=""),1,$T361))),IF($T357=справочники!$E$11,POWER($T355,1+$T359*INT((FO357-1)/IF(OR($T361=0,$T361=""),1,$T361))),0)))))</f>
        <v>0</v>
      </c>
      <c r="FP363" s="100">
        <f>IF(FP359="",0,IF(FP357=1,$T355,IF($T357=справочники!$E$9,$T355+$T359*INT((FP357-1)/IF(OR($T361=0,$T361=""),1,$T361)),IF($T357=справочники!$E$10,$T355*POWER($T359,INT((FP357-1)/IF(OR($T361=0,$T361=""),1,$T361))),IF($T357=справочники!$E$11,POWER($T355,1+$T359*INT((FP357-1)/IF(OR($T361=0,$T361=""),1,$T361))),0)))))</f>
        <v>0</v>
      </c>
      <c r="FQ363" s="100">
        <f>IF(FQ359="",0,IF(FQ357=1,$T355,IF($T357=справочники!$E$9,$T355+$T359*INT((FQ357-1)/IF(OR($T361=0,$T361=""),1,$T361)),IF($T357=справочники!$E$10,$T355*POWER($T359,INT((FQ357-1)/IF(OR($T361=0,$T361=""),1,$T361))),IF($T357=справочники!$E$11,POWER($T355,1+$T359*INT((FQ357-1)/IF(OR($T361=0,$T361=""),1,$T361))),0)))))</f>
        <v>0</v>
      </c>
      <c r="FR363" s="100">
        <f>IF(FR359="",0,IF(FR357=1,$T355,IF($T357=справочники!$E$9,$T355+$T359*INT((FR357-1)/IF(OR($T361=0,$T361=""),1,$T361)),IF($T357=справочники!$E$10,$T355*POWER($T359,INT((FR357-1)/IF(OR($T361=0,$T361=""),1,$T361))),IF($T357=справочники!$E$11,POWER($T355,1+$T359*INT((FR357-1)/IF(OR($T361=0,$T361=""),1,$T361))),0)))))</f>
        <v>0</v>
      </c>
      <c r="FS363" s="100">
        <f>IF(FS359="",0,IF(FS357=1,$T355,IF($T357=справочники!$E$9,$T355+$T359*INT((FS357-1)/IF(OR($T361=0,$T361=""),1,$T361)),IF($T357=справочники!$E$10,$T355*POWER($T359,INT((FS357-1)/IF(OR($T361=0,$T361=""),1,$T361))),IF($T357=справочники!$E$11,POWER($T355,1+$T359*INT((FS357-1)/IF(OR($T361=0,$T361=""),1,$T361))),0)))))</f>
        <v>0</v>
      </c>
      <c r="FT363" s="100">
        <f>IF(FT359="",0,IF(FT357=1,$T355,IF($T357=справочники!$E$9,$T355+$T359*INT((FT357-1)/IF(OR($T361=0,$T361=""),1,$T361)),IF($T357=справочники!$E$10,$T355*POWER($T359,INT((FT357-1)/IF(OR($T361=0,$T361=""),1,$T361))),IF($T357=справочники!$E$11,POWER($T355,1+$T359*INT((FT357-1)/IF(OR($T361=0,$T361=""),1,$T361))),0)))))</f>
        <v>0</v>
      </c>
      <c r="FU363" s="100">
        <f>IF(FU359="",0,IF(FU357=1,$T355,IF($T357=справочники!$E$9,$T355+$T359*INT((FU357-1)/IF(OR($T361=0,$T361=""),1,$T361)),IF($T357=справочники!$E$10,$T355*POWER($T359,INT((FU357-1)/IF(OR($T361=0,$T361=""),1,$T361))),IF($T357=справочники!$E$11,POWER($T355,1+$T359*INT((FU357-1)/IF(OR($T361=0,$T361=""),1,$T361))),0)))))</f>
        <v>0</v>
      </c>
      <c r="FV363" s="100">
        <f>IF(FV359="",0,IF(FV357=1,$T355,IF($T357=справочники!$E$9,$T355+$T359*INT((FV357-1)/IF(OR($T361=0,$T361=""),1,$T361)),IF($T357=справочники!$E$10,$T355*POWER($T359,INT((FV357-1)/IF(OR($T361=0,$T361=""),1,$T361))),IF($T357=справочники!$E$11,POWER($T355,1+$T359*INT((FV357-1)/IF(OR($T361=0,$T361=""),1,$T361))),0)))))</f>
        <v>0</v>
      </c>
      <c r="FW363" s="100">
        <f>IF(FW359="",0,IF(FW357=1,$T355,IF($T357=справочники!$E$9,$T355+$T359*INT((FW357-1)/IF(OR($T361=0,$T361=""),1,$T361)),IF($T357=справочники!$E$10,$T355*POWER($T359,INT((FW357-1)/IF(OR($T361=0,$T361=""),1,$T361))),IF($T357=справочники!$E$11,POWER($T355,1+$T359*INT((FW357-1)/IF(OR($T361=0,$T361=""),1,$T361))),0)))))</f>
        <v>0</v>
      </c>
      <c r="FX363" s="100">
        <f>IF(FX359="",0,IF(FX357=1,$T355,IF($T357=справочники!$E$9,$T355+$T359*INT((FX357-1)/IF(OR($T361=0,$T361=""),1,$T361)),IF($T357=справочники!$E$10,$T355*POWER($T359,INT((FX357-1)/IF(OR($T361=0,$T361=""),1,$T361))),IF($T357=справочники!$E$11,POWER($T355,1+$T359*INT((FX357-1)/IF(OR($T361=0,$T361=""),1,$T361))),0)))))</f>
        <v>0</v>
      </c>
      <c r="FY363" s="100">
        <f>IF(FY359="",0,IF(FY357=1,$T355,IF($T357=справочники!$E$9,$T355+$T359*INT((FY357-1)/IF(OR($T361=0,$T361=""),1,$T361)),IF($T357=справочники!$E$10,$T355*POWER($T359,INT((FY357-1)/IF(OR($T361=0,$T361=""),1,$T361))),IF($T357=справочники!$E$11,POWER($T355,1+$T359*INT((FY357-1)/IF(OR($T361=0,$T361=""),1,$T361))),0)))))</f>
        <v>0</v>
      </c>
      <c r="FZ363" s="100">
        <f>IF(FZ359="",0,IF(FZ357=1,$T355,IF($T357=справочники!$E$9,$T355+$T359*INT((FZ357-1)/IF(OR($T361=0,$T361=""),1,$T361)),IF($T357=справочники!$E$10,$T355*POWER($T359,INT((FZ357-1)/IF(OR($T361=0,$T361=""),1,$T361))),IF($T357=справочники!$E$11,POWER($T355,1+$T359*INT((FZ357-1)/IF(OR($T361=0,$T361=""),1,$T361))),0)))))</f>
        <v>0</v>
      </c>
      <c r="GA363" s="100">
        <f>IF(GA359="",0,IF(GA357=1,$T355,IF($T357=справочники!$E$9,$T355+$T359*INT((GA357-1)/IF(OR($T361=0,$T361=""),1,$T361)),IF($T357=справочники!$E$10,$T355*POWER($T359,INT((GA357-1)/IF(OR($T361=0,$T361=""),1,$T361))),IF($T357=справочники!$E$11,POWER($T355,1+$T359*INT((GA357-1)/IF(OR($T361=0,$T361=""),1,$T361))),0)))))</f>
        <v>0</v>
      </c>
      <c r="GB363" s="100">
        <f>IF(GB359="",0,IF(GB357=1,$T355,IF($T357=справочники!$E$9,$T355+$T359*INT((GB357-1)/IF(OR($T361=0,$T361=""),1,$T361)),IF($T357=справочники!$E$10,$T355*POWER($T359,INT((GB357-1)/IF(OR($T361=0,$T361=""),1,$T361))),IF($T357=справочники!$E$11,POWER($T355,1+$T359*INT((GB357-1)/IF(OR($T361=0,$T361=""),1,$T361))),0)))))</f>
        <v>0</v>
      </c>
      <c r="GC363" s="100">
        <f>IF(GC359="",0,IF(GC357=1,$T355,IF($T357=справочники!$E$9,$T355+$T359*INT((GC357-1)/IF(OR($T361=0,$T361=""),1,$T361)),IF($T357=справочники!$E$10,$T355*POWER($T359,INT((GC357-1)/IF(OR($T361=0,$T361=""),1,$T361))),IF($T357=справочники!$E$11,POWER($T355,1+$T359*INT((GC357-1)/IF(OR($T361=0,$T361=""),1,$T361))),0)))))</f>
        <v>0</v>
      </c>
      <c r="GD363" s="100">
        <f>IF(GD359="",0,IF(GD357=1,$T355,IF($T357=справочники!$E$9,$T355+$T359*INT((GD357-1)/IF(OR($T361=0,$T361=""),1,$T361)),IF($T357=справочники!$E$10,$T355*POWER($T359,INT((GD357-1)/IF(OR($T361=0,$T361=""),1,$T361))),IF($T357=справочники!$E$11,POWER($T355,1+$T359*INT((GD357-1)/IF(OR($T361=0,$T361=""),1,$T361))),0)))))</f>
        <v>0</v>
      </c>
      <c r="GE363" s="100">
        <f>IF(GE359="",0,IF(GE357=1,$T355,IF($T357=справочники!$E$9,$T355+$T359*INT((GE357-1)/IF(OR($T361=0,$T361=""),1,$T361)),IF($T357=справочники!$E$10,$T355*POWER($T359,INT((GE357-1)/IF(OR($T361=0,$T361=""),1,$T361))),IF($T357=справочники!$E$11,POWER($T355,1+$T359*INT((GE357-1)/IF(OR($T361=0,$T361=""),1,$T361))),0)))))</f>
        <v>0</v>
      </c>
      <c r="GF363" s="100">
        <f>IF(GF359="",0,IF(GF357=1,$T355,IF($T357=справочники!$E$9,$T355+$T359*INT((GF357-1)/IF(OR($T361=0,$T361=""),1,$T361)),IF($T357=справочники!$E$10,$T355*POWER($T359,INT((GF357-1)/IF(OR($T361=0,$T361=""),1,$T361))),IF($T357=справочники!$E$11,POWER($T355,1+$T359*INT((GF357-1)/IF(OR($T361=0,$T361=""),1,$T361))),0)))))</f>
        <v>0</v>
      </c>
      <c r="GG363" s="100">
        <f>IF(GG359="",0,IF(GG357=1,$T355,IF($T357=справочники!$E$9,$T355+$T359*INT((GG357-1)/IF(OR($T361=0,$T361=""),1,$T361)),IF($T357=справочники!$E$10,$T355*POWER($T359,INT((GG357-1)/IF(OR($T361=0,$T361=""),1,$T361))),IF($T357=справочники!$E$11,POWER($T355,1+$T359*INT((GG357-1)/IF(OR($T361=0,$T361=""),1,$T361))),0)))))</f>
        <v>0</v>
      </c>
      <c r="GH363" s="100">
        <f>IF(GH359="",0,IF(GH357=1,$T355,IF($T357=справочники!$E$9,$T355+$T359*INT((GH357-1)/IF(OR($T361=0,$T361=""),1,$T361)),IF($T357=справочники!$E$10,$T355*POWER($T359,INT((GH357-1)/IF(OR($T361=0,$T361=""),1,$T361))),IF($T357=справочники!$E$11,POWER($T355,1+$T359*INT((GH357-1)/IF(OR($T361=0,$T361=""),1,$T361))),0)))))</f>
        <v>0</v>
      </c>
      <c r="GI363" s="100">
        <f>IF(GI359="",0,IF(GI357=1,$T355,IF($T357=справочники!$E$9,$T355+$T359*INT((GI357-1)/IF(OR($T361=0,$T361=""),1,$T361)),IF($T357=справочники!$E$10,$T355*POWER($T359,INT((GI357-1)/IF(OR($T361=0,$T361=""),1,$T361))),IF($T357=справочники!$E$11,POWER($T355,1+$T359*INT((GI357-1)/IF(OR($T361=0,$T361=""),1,$T361))),0)))))</f>
        <v>0</v>
      </c>
      <c r="GJ363" s="100">
        <f>IF(GJ359="",0,IF(GJ357=1,$T355,IF($T357=справочники!$E$9,$T355+$T359*INT((GJ357-1)/IF(OR($T361=0,$T361=""),1,$T361)),IF($T357=справочники!$E$10,$T355*POWER($T359,INT((GJ357-1)/IF(OR($T361=0,$T361=""),1,$T361))),IF($T357=справочники!$E$11,POWER($T355,1+$T359*INT((GJ357-1)/IF(OR($T361=0,$T361=""),1,$T361))),0)))))</f>
        <v>0</v>
      </c>
      <c r="GK363" s="100">
        <f>IF(GK359="",0,IF(GK357=1,$T355,IF($T357=справочники!$E$9,$T355+$T359*INT((GK357-1)/IF(OR($T361=0,$T361=""),1,$T361)),IF($T357=справочники!$E$10,$T355*POWER($T359,INT((GK357-1)/IF(OR($T361=0,$T361=""),1,$T361))),IF($T357=справочники!$E$11,POWER($T355,1+$T359*INT((GK357-1)/IF(OR($T361=0,$T361=""),1,$T361))),0)))))</f>
        <v>0</v>
      </c>
      <c r="GL363" s="100">
        <f>IF(GL359="",0,IF(GL357=1,$T355,IF($T357=справочники!$E$9,$T355+$T359*INT((GL357-1)/IF(OR($T361=0,$T361=""),1,$T361)),IF($T357=справочники!$E$10,$T355*POWER($T359,INT((GL357-1)/IF(OR($T361=0,$T361=""),1,$T361))),IF($T357=справочники!$E$11,POWER($T355,1+$T359*INT((GL357-1)/IF(OR($T361=0,$T361=""),1,$T361))),0)))))</f>
        <v>0</v>
      </c>
      <c r="GM363" s="100">
        <f>IF(GM359="",0,IF(GM357=1,$T355,IF($T357=справочники!$E$9,$T355+$T359*INT((GM357-1)/IF(OR($T361=0,$T361=""),1,$T361)),IF($T357=справочники!$E$10,$T355*POWER($T359,INT((GM357-1)/IF(OR($T361=0,$T361=""),1,$T361))),IF($T357=справочники!$E$11,POWER($T355,1+$T359*INT((GM357-1)/IF(OR($T361=0,$T361=""),1,$T361))),0)))))</f>
        <v>0</v>
      </c>
      <c r="GN363" s="100">
        <f>IF(GN359="",0,IF(GN357=1,$T355,IF($T357=справочники!$E$9,$T355+$T359*INT((GN357-1)/IF(OR($T361=0,$T361=""),1,$T361)),IF($T357=справочники!$E$10,$T355*POWER($T359,INT((GN357-1)/IF(OR($T361=0,$T361=""),1,$T361))),IF($T357=справочники!$E$11,POWER($T355,1+$T359*INT((GN357-1)/IF(OR($T361=0,$T361=""),1,$T361))),0)))))</f>
        <v>0</v>
      </c>
      <c r="GO363" s="100">
        <f>IF(GO359="",0,IF(GO357=1,$T355,IF($T357=справочники!$E$9,$T355+$T359*INT((GO357-1)/IF(OR($T361=0,$T361=""),1,$T361)),IF($T357=справочники!$E$10,$T355*POWER($T359,INT((GO357-1)/IF(OR($T361=0,$T361=""),1,$T361))),IF($T357=справочники!$E$11,POWER($T355,1+$T359*INT((GO357-1)/IF(OR($T361=0,$T361=""),1,$T361))),0)))))</f>
        <v>0</v>
      </c>
      <c r="GP363" s="100">
        <f>IF(GP359="",0,IF(GP357=1,$T355,IF($T357=справочники!$E$9,$T355+$T359*INT((GP357-1)/IF(OR($T361=0,$T361=""),1,$T361)),IF($T357=справочники!$E$10,$T355*POWER($T359,INT((GP357-1)/IF(OR($T361=0,$T361=""),1,$T361))),IF($T357=справочники!$E$11,POWER($T355,1+$T359*INT((GP357-1)/IF(OR($T361=0,$T361=""),1,$T361))),0)))))</f>
        <v>0</v>
      </c>
      <c r="GQ363" s="100">
        <f>IF(GQ359="",0,IF(GQ357=1,$T355,IF($T357=справочники!$E$9,$T355+$T359*INT((GQ357-1)/IF(OR($T361=0,$T361=""),1,$T361)),IF($T357=справочники!$E$10,$T355*POWER($T359,INT((GQ357-1)/IF(OR($T361=0,$T361=""),1,$T361))),IF($T357=справочники!$E$11,POWER($T355,1+$T359*INT((GQ357-1)/IF(OR($T361=0,$T361=""),1,$T361))),0)))))</f>
        <v>0</v>
      </c>
      <c r="GR363" s="100">
        <f>IF(GR359="",0,IF(GR357=1,$T355,IF($T357=справочники!$E$9,$T355+$T359*INT((GR357-1)/IF(OR($T361=0,$T361=""),1,$T361)),IF($T357=справочники!$E$10,$T355*POWER($T359,INT((GR357-1)/IF(OR($T361=0,$T361=""),1,$T361))),IF($T357=справочники!$E$11,POWER($T355,1+$T359*INT((GR357-1)/IF(OR($T361=0,$T361=""),1,$T361))),0)))))</f>
        <v>0</v>
      </c>
      <c r="GS363" s="100">
        <f>IF(GS359="",0,IF(GS357=1,$T355,IF($T357=справочники!$E$9,$T355+$T359*INT((GS357-1)/IF(OR($T361=0,$T361=""),1,$T361)),IF($T357=справочники!$E$10,$T355*POWER($T359,INT((GS357-1)/IF(OR($T361=0,$T361=""),1,$T361))),IF($T357=справочники!$E$11,POWER($T355,1+$T359*INT((GS357-1)/IF(OR($T361=0,$T361=""),1,$T361))),0)))))</f>
        <v>0</v>
      </c>
      <c r="GT363" s="100">
        <f>IF(GT359="",0,IF(GT357=1,$T355,IF($T357=справочники!$E$9,$T355+$T359*INT((GT357-1)/IF(OR($T361=0,$T361=""),1,$T361)),IF($T357=справочники!$E$10,$T355*POWER($T359,INT((GT357-1)/IF(OR($T361=0,$T361=""),1,$T361))),IF($T357=справочники!$E$11,POWER($T355,1+$T359*INT((GT357-1)/IF(OR($T361=0,$T361=""),1,$T361))),0)))))</f>
        <v>0</v>
      </c>
      <c r="GU363" s="100">
        <f>IF(GU359="",0,IF(GU357=1,$T355,IF($T357=справочники!$E$9,$T355+$T359*INT((GU357-1)/IF(OR($T361=0,$T361=""),1,$T361)),IF($T357=справочники!$E$10,$T355*POWER($T359,INT((GU357-1)/IF(OR($T361=0,$T361=""),1,$T361))),IF($T357=справочники!$E$11,POWER($T355,1+$T359*INT((GU357-1)/IF(OR($T361=0,$T361=""),1,$T361))),0)))))</f>
        <v>0</v>
      </c>
      <c r="GV363" s="100">
        <f>IF(GV359="",0,IF(GV357=1,$T355,IF($T357=справочники!$E$9,$T355+$T359*INT((GV357-1)/IF(OR($T361=0,$T361=""),1,$T361)),IF($T357=справочники!$E$10,$T355*POWER($T359,INT((GV357-1)/IF(OR($T361=0,$T361=""),1,$T361))),IF($T357=справочники!$E$11,POWER($T355,1+$T359*INT((GV357-1)/IF(OR($T361=0,$T361=""),1,$T361))),0)))))</f>
        <v>0</v>
      </c>
      <c r="GW363" s="100">
        <f>IF(GW359="",0,IF(GW357=1,$T355,IF($T357=справочники!$E$9,$T355+$T359*INT((GW357-1)/IF(OR($T361=0,$T361=""),1,$T361)),IF($T357=справочники!$E$10,$T355*POWER($T359,INT((GW357-1)/IF(OR($T361=0,$T361=""),1,$T361))),IF($T357=справочники!$E$11,POWER($T355,1+$T359*INT((GW357-1)/IF(OR($T361=0,$T361=""),1,$T361))),0)))))</f>
        <v>0</v>
      </c>
      <c r="GX363" s="100">
        <f>IF(GX359="",0,IF(GX357=1,$T355,IF($T357=справочники!$E$9,$T355+$T359*INT((GX357-1)/IF(OR($T361=0,$T361=""),1,$T361)),IF($T357=справочники!$E$10,$T355*POWER($T359,INT((GX357-1)/IF(OR($T361=0,$T361=""),1,$T361))),IF($T357=справочники!$E$11,POWER($T355,1+$T359*INT((GX357-1)/IF(OR($T361=0,$T361=""),1,$T361))),0)))))</f>
        <v>0</v>
      </c>
      <c r="GY363" s="100">
        <f>IF(GY359="",0,IF(GY357=1,$T355,IF($T357=справочники!$E$9,$T355+$T359*INT((GY357-1)/IF(OR($T361=0,$T361=""),1,$T361)),IF($T357=справочники!$E$10,$T355*POWER($T359,INT((GY357-1)/IF(OR($T361=0,$T361=""),1,$T361))),IF($T357=справочники!$E$11,POWER($T355,1+$T359*INT((GY357-1)/IF(OR($T361=0,$T361=""),1,$T361))),0)))))</f>
        <v>0</v>
      </c>
      <c r="GZ363" s="100">
        <f>IF(GZ359="",0,IF(GZ357=1,$T355,IF($T357=справочники!$E$9,$T355+$T359*INT((GZ357-1)/IF(OR($T361=0,$T361=""),1,$T361)),IF($T357=справочники!$E$10,$T355*POWER($T359,INT((GZ357-1)/IF(OR($T361=0,$T361=""),1,$T361))),IF($T357=справочники!$E$11,POWER($T355,1+$T359*INT((GZ357-1)/IF(OR($T361=0,$T361=""),1,$T361))),0)))))</f>
        <v>0</v>
      </c>
      <c r="HA363" s="3"/>
      <c r="HB363" s="3"/>
    </row>
    <row r="364" spans="1:210" ht="4.2" customHeight="1">
      <c r="A364" s="1"/>
      <c r="B364" s="1"/>
      <c r="C364" s="1"/>
      <c r="D364" s="1"/>
      <c r="E364" s="263"/>
      <c r="F364" s="48"/>
      <c r="G364" s="231"/>
      <c r="H364" s="1"/>
      <c r="I364" s="1"/>
      <c r="J364" s="1"/>
      <c r="K364" s="1"/>
      <c r="L364" s="1"/>
      <c r="M364" s="5"/>
      <c r="N364" s="1"/>
      <c r="O364" s="1"/>
      <c r="P364" s="5"/>
      <c r="Q364" s="1"/>
      <c r="R364" s="1"/>
      <c r="S364" s="5"/>
      <c r="T364" s="7"/>
      <c r="U364" s="24"/>
      <c r="V364" s="1"/>
      <c r="W364" s="12"/>
      <c r="X364" s="10"/>
      <c r="Y364" s="46"/>
      <c r="Z364" s="93"/>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A364" s="94"/>
      <c r="CB364" s="94"/>
      <c r="CC364" s="94"/>
      <c r="CD364" s="94"/>
      <c r="CE364" s="94"/>
      <c r="CF364" s="94"/>
      <c r="CG364" s="94"/>
      <c r="CH364" s="94"/>
      <c r="CI364" s="94"/>
      <c r="CJ364" s="94"/>
      <c r="CK364" s="94"/>
      <c r="CL364" s="94"/>
      <c r="CM364" s="94"/>
      <c r="CN364" s="94"/>
      <c r="CO364" s="94"/>
      <c r="CP364" s="94"/>
      <c r="CQ364" s="94"/>
      <c r="CR364" s="94"/>
      <c r="CS364" s="94"/>
      <c r="CT364" s="94"/>
      <c r="CU364" s="94"/>
      <c r="CV364" s="94"/>
      <c r="CW364" s="94"/>
      <c r="CX364" s="94"/>
      <c r="CY364" s="94"/>
      <c r="CZ364" s="94"/>
      <c r="DA364" s="94"/>
      <c r="DB364" s="94"/>
      <c r="DC364" s="94"/>
      <c r="DD364" s="94"/>
      <c r="DE364" s="94"/>
      <c r="DF364" s="94"/>
      <c r="DG364" s="94"/>
      <c r="DH364" s="94"/>
      <c r="DI364" s="94"/>
      <c r="DJ364" s="94"/>
      <c r="DK364" s="94"/>
      <c r="DL364" s="94"/>
      <c r="DM364" s="94"/>
      <c r="DN364" s="94"/>
      <c r="DO364" s="94"/>
      <c r="DP364" s="94"/>
      <c r="DQ364" s="94"/>
      <c r="DR364" s="94"/>
      <c r="DS364" s="94"/>
      <c r="DT364" s="94"/>
      <c r="DU364" s="94"/>
      <c r="DV364" s="94"/>
      <c r="DW364" s="94"/>
      <c r="DX364" s="94"/>
      <c r="DY364" s="94"/>
      <c r="DZ364" s="94"/>
      <c r="EA364" s="94"/>
      <c r="EB364" s="94"/>
      <c r="EC364" s="94"/>
      <c r="ED364" s="94"/>
      <c r="EE364" s="94"/>
      <c r="EF364" s="94"/>
      <c r="EG364" s="94"/>
      <c r="EH364" s="94"/>
      <c r="EI364" s="94"/>
      <c r="EJ364" s="94"/>
      <c r="EK364" s="94"/>
      <c r="EL364" s="94"/>
      <c r="EM364" s="94"/>
      <c r="EN364" s="94"/>
      <c r="EO364" s="94"/>
      <c r="EP364" s="94"/>
      <c r="EQ364" s="94"/>
      <c r="ER364" s="94"/>
      <c r="ES364" s="94"/>
      <c r="ET364" s="94"/>
      <c r="EU364" s="94"/>
      <c r="EV364" s="94"/>
      <c r="EW364" s="94"/>
      <c r="EX364" s="94"/>
      <c r="EY364" s="94"/>
      <c r="EZ364" s="94"/>
      <c r="FA364" s="94"/>
      <c r="FB364" s="94"/>
      <c r="FC364" s="94"/>
      <c r="FD364" s="94"/>
      <c r="FE364" s="94"/>
      <c r="FF364" s="94"/>
      <c r="FG364" s="94"/>
      <c r="FH364" s="94"/>
      <c r="FI364" s="94"/>
      <c r="FJ364" s="94"/>
      <c r="FK364" s="94"/>
      <c r="FL364" s="94"/>
      <c r="FM364" s="94"/>
      <c r="FN364" s="94"/>
      <c r="FO364" s="94"/>
      <c r="FP364" s="94"/>
      <c r="FQ364" s="94"/>
      <c r="FR364" s="94"/>
      <c r="FS364" s="94"/>
      <c r="FT364" s="94"/>
      <c r="FU364" s="94"/>
      <c r="FV364" s="94"/>
      <c r="FW364" s="94"/>
      <c r="FX364" s="94"/>
      <c r="FY364" s="94"/>
      <c r="FZ364" s="94"/>
      <c r="GA364" s="94"/>
      <c r="GB364" s="94"/>
      <c r="GC364" s="94"/>
      <c r="GD364" s="94"/>
      <c r="GE364" s="94"/>
      <c r="GF364" s="94"/>
      <c r="GG364" s="94"/>
      <c r="GH364" s="94"/>
      <c r="GI364" s="94"/>
      <c r="GJ364" s="94"/>
      <c r="GK364" s="94"/>
      <c r="GL364" s="94"/>
      <c r="GM364" s="94"/>
      <c r="GN364" s="94"/>
      <c r="GO364" s="94"/>
      <c r="GP364" s="94"/>
      <c r="GQ364" s="94"/>
      <c r="GR364" s="94"/>
      <c r="GS364" s="94"/>
      <c r="GT364" s="94"/>
      <c r="GU364" s="94"/>
      <c r="GV364" s="94"/>
      <c r="GW364" s="94"/>
      <c r="GX364" s="94"/>
      <c r="GY364" s="94"/>
      <c r="GZ364" s="94"/>
      <c r="HA364" s="1"/>
      <c r="HB364" s="1"/>
    </row>
    <row r="365" spans="1:210" s="239" customFormat="1" ht="10.199999999999999">
      <c r="A365" s="228"/>
      <c r="B365" s="245" t="s">
        <v>157</v>
      </c>
      <c r="C365" s="230"/>
      <c r="D365" s="229"/>
      <c r="E365" s="270"/>
      <c r="F365" s="116"/>
      <c r="G365" s="231"/>
      <c r="H365" s="228"/>
      <c r="I365" s="228" t="str">
        <f>$I$289</f>
        <v>Оборачиваемость начислений расходов</v>
      </c>
      <c r="J365" s="228"/>
      <c r="K365" s="228"/>
      <c r="L365" s="228"/>
      <c r="M365" s="231"/>
      <c r="N365" s="228"/>
      <c r="O365" s="228"/>
      <c r="P365" s="231"/>
      <c r="Q365" s="228" t="s">
        <v>41</v>
      </c>
      <c r="R365" s="228"/>
      <c r="S365" s="231" t="s">
        <v>6</v>
      </c>
      <c r="T365" s="309"/>
      <c r="U365" s="228"/>
      <c r="V365" s="228"/>
      <c r="W365" s="235"/>
      <c r="X365" s="236"/>
      <c r="Y365" s="247"/>
      <c r="Z365" s="248"/>
      <c r="AA365" s="249"/>
      <c r="AB365" s="249"/>
      <c r="AC365" s="249"/>
      <c r="AD365" s="249"/>
      <c r="AE365" s="249"/>
      <c r="AF365" s="249"/>
      <c r="AG365" s="249"/>
      <c r="AH365" s="249"/>
      <c r="AI365" s="249"/>
      <c r="AJ365" s="249"/>
      <c r="AK365" s="249"/>
      <c r="AL365" s="249"/>
      <c r="AM365" s="249"/>
      <c r="AN365" s="249"/>
      <c r="AO365" s="249"/>
      <c r="AP365" s="249"/>
      <c r="AQ365" s="249"/>
      <c r="AR365" s="249"/>
      <c r="AS365" s="249"/>
      <c r="AT365" s="249"/>
      <c r="AU365" s="249"/>
      <c r="AV365" s="249"/>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49"/>
      <c r="CH365" s="249"/>
      <c r="CI365" s="249"/>
      <c r="CJ365" s="249"/>
      <c r="CK365" s="249"/>
      <c r="CL365" s="249"/>
      <c r="CM365" s="249"/>
      <c r="CN365" s="249"/>
      <c r="CO365" s="249"/>
      <c r="CP365" s="249"/>
      <c r="CQ365" s="249"/>
      <c r="CR365" s="249"/>
      <c r="CS365" s="249"/>
      <c r="CT365" s="249"/>
      <c r="CU365" s="249"/>
      <c r="CV365" s="249"/>
      <c r="CW365" s="249"/>
      <c r="CX365" s="249"/>
      <c r="CY365" s="249"/>
      <c r="CZ365" s="249"/>
      <c r="DA365" s="249"/>
      <c r="DB365" s="249"/>
      <c r="DC365" s="249"/>
      <c r="DD365" s="249"/>
      <c r="DE365" s="249"/>
      <c r="DF365" s="249"/>
      <c r="DG365" s="249"/>
      <c r="DH365" s="249"/>
      <c r="DI365" s="249"/>
      <c r="DJ365" s="249"/>
      <c r="DK365" s="249"/>
      <c r="DL365" s="249"/>
      <c r="DM365" s="249"/>
      <c r="DN365" s="249"/>
      <c r="DO365" s="249"/>
      <c r="DP365" s="249"/>
      <c r="DQ365" s="249"/>
      <c r="DR365" s="249"/>
      <c r="DS365" s="249"/>
      <c r="DT365" s="249"/>
      <c r="DU365" s="249"/>
      <c r="DV365" s="249"/>
      <c r="DW365" s="249"/>
      <c r="DX365" s="249"/>
      <c r="DY365" s="249"/>
      <c r="DZ365" s="249"/>
      <c r="EA365" s="249"/>
      <c r="EB365" s="249"/>
      <c r="EC365" s="249"/>
      <c r="ED365" s="249"/>
      <c r="EE365" s="249"/>
      <c r="EF365" s="249"/>
      <c r="EG365" s="249"/>
      <c r="EH365" s="249"/>
      <c r="EI365" s="249"/>
      <c r="EJ365" s="249"/>
      <c r="EK365" s="249"/>
      <c r="EL365" s="249"/>
      <c r="EM365" s="249"/>
      <c r="EN365" s="249"/>
      <c r="EO365" s="249"/>
      <c r="EP365" s="249"/>
      <c r="EQ365" s="249"/>
      <c r="ER365" s="249"/>
      <c r="ES365" s="249"/>
      <c r="ET365" s="249"/>
      <c r="EU365" s="249"/>
      <c r="EV365" s="249"/>
      <c r="EW365" s="249"/>
      <c r="EX365" s="249"/>
      <c r="EY365" s="249"/>
      <c r="EZ365" s="249"/>
      <c r="FA365" s="249"/>
      <c r="FB365" s="249"/>
      <c r="FC365" s="249"/>
      <c r="FD365" s="249"/>
      <c r="FE365" s="249"/>
      <c r="FF365" s="249"/>
      <c r="FG365" s="249"/>
      <c r="FH365" s="249"/>
      <c r="FI365" s="249"/>
      <c r="FJ365" s="249"/>
      <c r="FK365" s="249"/>
      <c r="FL365" s="249"/>
      <c r="FM365" s="249"/>
      <c r="FN365" s="249"/>
      <c r="FO365" s="249"/>
      <c r="FP365" s="249"/>
      <c r="FQ365" s="249"/>
      <c r="FR365" s="249"/>
      <c r="FS365" s="249"/>
      <c r="FT365" s="249"/>
      <c r="FU365" s="249"/>
      <c r="FV365" s="249"/>
      <c r="FW365" s="249"/>
      <c r="FX365" s="249"/>
      <c r="FY365" s="249"/>
      <c r="FZ365" s="249"/>
      <c r="GA365" s="249"/>
      <c r="GB365" s="249"/>
      <c r="GC365" s="249"/>
      <c r="GD365" s="249"/>
      <c r="GE365" s="249"/>
      <c r="GF365" s="249"/>
      <c r="GG365" s="249"/>
      <c r="GH365" s="249"/>
      <c r="GI365" s="249"/>
      <c r="GJ365" s="249"/>
      <c r="GK365" s="249"/>
      <c r="GL365" s="249"/>
      <c r="GM365" s="249"/>
      <c r="GN365" s="249"/>
      <c r="GO365" s="249"/>
      <c r="GP365" s="249"/>
      <c r="GQ365" s="249"/>
      <c r="GR365" s="249"/>
      <c r="GS365" s="249"/>
      <c r="GT365" s="249"/>
      <c r="GU365" s="249"/>
      <c r="GV365" s="249"/>
      <c r="GW365" s="249"/>
      <c r="GX365" s="249"/>
      <c r="GY365" s="249"/>
      <c r="GZ365" s="249"/>
      <c r="HA365" s="228"/>
      <c r="HB365" s="228"/>
    </row>
    <row r="366" spans="1:210" ht="4.2" customHeight="1">
      <c r="A366" s="1"/>
      <c r="B366" s="1"/>
      <c r="C366" s="1"/>
      <c r="D366" s="1"/>
      <c r="E366" s="263"/>
      <c r="F366" s="48"/>
      <c r="G366" s="231"/>
      <c r="H366" s="1"/>
      <c r="I366" s="1"/>
      <c r="J366" s="1"/>
      <c r="K366" s="1"/>
      <c r="L366" s="1"/>
      <c r="M366" s="5"/>
      <c r="N366" s="1"/>
      <c r="O366" s="1"/>
      <c r="P366" s="5"/>
      <c r="Q366" s="1"/>
      <c r="R366" s="1"/>
      <c r="S366" s="5"/>
      <c r="T366" s="7"/>
      <c r="U366" s="24"/>
      <c r="V366" s="1"/>
      <c r="W366" s="12"/>
      <c r="X366" s="10"/>
      <c r="Y366" s="46"/>
      <c r="Z366" s="93"/>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c r="GS366" s="94"/>
      <c r="GT366" s="94"/>
      <c r="GU366" s="94"/>
      <c r="GV366" s="94"/>
      <c r="GW366" s="94"/>
      <c r="GX366" s="94"/>
      <c r="GY366" s="94"/>
      <c r="GZ366" s="94"/>
      <c r="HA366" s="1"/>
      <c r="HB366" s="1"/>
    </row>
    <row r="367" spans="1:210" s="4" customFormat="1">
      <c r="A367" s="3"/>
      <c r="B367" s="259" t="s">
        <v>156</v>
      </c>
      <c r="C367" s="3"/>
      <c r="D367" s="3"/>
      <c r="E367" s="9" t="str">
        <f>IF(Главная!$N$19=справочники!$N$12,"",IF(OR(Главная!$N$19=справочники!$N$13,Главная!$N$19=справочники!$N$14),"",IF(T367=справочники!$P$10,"","ндс(-)")))</f>
        <v>ндс(-)</v>
      </c>
      <c r="F367" s="51"/>
      <c r="G367" s="232"/>
      <c r="H367" s="13" t="str">
        <f>B367&amp;N355</f>
        <v>Начисление - Прямые постоянные расходы-2</v>
      </c>
      <c r="I367" s="13"/>
      <c r="J367" s="3"/>
      <c r="K367" s="3"/>
      <c r="L367" s="3"/>
      <c r="M367" s="5"/>
      <c r="N367" s="36" t="str">
        <f>N347</f>
        <v>Продукт-1</v>
      </c>
      <c r="O367" s="36"/>
      <c r="P367" s="5"/>
      <c r="Q367" s="36" t="s">
        <v>26</v>
      </c>
      <c r="R367" s="36"/>
      <c r="S367" s="36"/>
      <c r="T367" s="62">
        <f>T363</f>
        <v>0</v>
      </c>
      <c r="U367" s="36"/>
      <c r="V367" s="36"/>
      <c r="W367" s="38">
        <f>SUM($Y367:$HA367)</f>
        <v>0</v>
      </c>
      <c r="X367" s="38"/>
      <c r="Y367" s="46"/>
      <c r="Z367" s="99"/>
      <c r="AA367" s="100">
        <f t="shared" ref="AA367:BF367" si="1540">IF(AA$8="",0,IF(AA$1=1,SUMIFS(363:363,$1:$1,"&gt;="&amp;1,$1:$1,"&lt;="&amp;INT($T365/30))+($T365/30-INT($T365/30))*SUMIFS(363:363,$1:$1,INT($T365/30)+1),0)+($T365/30-INT($T365/30))*SUMIFS(363:363,$1:$1,AA$1+INT($T365/30)+1)+(INT($T365/30)+1-$T365/30)*SUMIFS(363:363,$1:$1,AA$1+INT($T365/30)))</f>
        <v>0</v>
      </c>
      <c r="AB367" s="100">
        <f t="shared" si="1540"/>
        <v>0</v>
      </c>
      <c r="AC367" s="100">
        <f t="shared" si="1540"/>
        <v>0</v>
      </c>
      <c r="AD367" s="100">
        <f t="shared" si="1540"/>
        <v>0</v>
      </c>
      <c r="AE367" s="100">
        <f t="shared" si="1540"/>
        <v>0</v>
      </c>
      <c r="AF367" s="100">
        <f t="shared" si="1540"/>
        <v>0</v>
      </c>
      <c r="AG367" s="100">
        <f t="shared" si="1540"/>
        <v>0</v>
      </c>
      <c r="AH367" s="100">
        <f t="shared" si="1540"/>
        <v>0</v>
      </c>
      <c r="AI367" s="100">
        <f t="shared" si="1540"/>
        <v>0</v>
      </c>
      <c r="AJ367" s="100">
        <f t="shared" si="1540"/>
        <v>0</v>
      </c>
      <c r="AK367" s="100">
        <f t="shared" si="1540"/>
        <v>0</v>
      </c>
      <c r="AL367" s="100">
        <f t="shared" si="1540"/>
        <v>0</v>
      </c>
      <c r="AM367" s="100">
        <f t="shared" si="1540"/>
        <v>0</v>
      </c>
      <c r="AN367" s="100">
        <f t="shared" si="1540"/>
        <v>0</v>
      </c>
      <c r="AO367" s="100">
        <f t="shared" si="1540"/>
        <v>0</v>
      </c>
      <c r="AP367" s="100">
        <f t="shared" si="1540"/>
        <v>0</v>
      </c>
      <c r="AQ367" s="100">
        <f t="shared" si="1540"/>
        <v>0</v>
      </c>
      <c r="AR367" s="100">
        <f t="shared" si="1540"/>
        <v>0</v>
      </c>
      <c r="AS367" s="100">
        <f t="shared" si="1540"/>
        <v>0</v>
      </c>
      <c r="AT367" s="100">
        <f t="shared" si="1540"/>
        <v>0</v>
      </c>
      <c r="AU367" s="100">
        <f t="shared" si="1540"/>
        <v>0</v>
      </c>
      <c r="AV367" s="100">
        <f t="shared" si="1540"/>
        <v>0</v>
      </c>
      <c r="AW367" s="100">
        <f t="shared" si="1540"/>
        <v>0</v>
      </c>
      <c r="AX367" s="100">
        <f t="shared" si="1540"/>
        <v>0</v>
      </c>
      <c r="AY367" s="100">
        <f t="shared" si="1540"/>
        <v>0</v>
      </c>
      <c r="AZ367" s="100">
        <f t="shared" si="1540"/>
        <v>0</v>
      </c>
      <c r="BA367" s="100">
        <f t="shared" si="1540"/>
        <v>0</v>
      </c>
      <c r="BB367" s="100">
        <f t="shared" si="1540"/>
        <v>0</v>
      </c>
      <c r="BC367" s="100">
        <f t="shared" si="1540"/>
        <v>0</v>
      </c>
      <c r="BD367" s="100">
        <f t="shared" si="1540"/>
        <v>0</v>
      </c>
      <c r="BE367" s="100">
        <f t="shared" si="1540"/>
        <v>0</v>
      </c>
      <c r="BF367" s="100">
        <f t="shared" si="1540"/>
        <v>0</v>
      </c>
      <c r="BG367" s="100">
        <f t="shared" ref="BG367:CL367" si="1541">IF(BG$8="",0,IF(BG$1=1,SUMIFS(363:363,$1:$1,"&gt;="&amp;1,$1:$1,"&lt;="&amp;INT($T365/30))+($T365/30-INT($T365/30))*SUMIFS(363:363,$1:$1,INT($T365/30)+1),0)+($T365/30-INT($T365/30))*SUMIFS(363:363,$1:$1,BG$1+INT($T365/30)+1)+(INT($T365/30)+1-$T365/30)*SUMIFS(363:363,$1:$1,BG$1+INT($T365/30)))</f>
        <v>0</v>
      </c>
      <c r="BH367" s="100">
        <f t="shared" si="1541"/>
        <v>0</v>
      </c>
      <c r="BI367" s="100">
        <f t="shared" si="1541"/>
        <v>0</v>
      </c>
      <c r="BJ367" s="100">
        <f t="shared" si="1541"/>
        <v>0</v>
      </c>
      <c r="BK367" s="100">
        <f t="shared" si="1541"/>
        <v>0</v>
      </c>
      <c r="BL367" s="100">
        <f t="shared" si="1541"/>
        <v>0</v>
      </c>
      <c r="BM367" s="100">
        <f t="shared" si="1541"/>
        <v>0</v>
      </c>
      <c r="BN367" s="100">
        <f t="shared" si="1541"/>
        <v>0</v>
      </c>
      <c r="BO367" s="100">
        <f t="shared" si="1541"/>
        <v>0</v>
      </c>
      <c r="BP367" s="100">
        <f t="shared" si="1541"/>
        <v>0</v>
      </c>
      <c r="BQ367" s="100">
        <f t="shared" si="1541"/>
        <v>0</v>
      </c>
      <c r="BR367" s="100">
        <f t="shared" si="1541"/>
        <v>0</v>
      </c>
      <c r="BS367" s="100">
        <f t="shared" si="1541"/>
        <v>0</v>
      </c>
      <c r="BT367" s="100">
        <f t="shared" si="1541"/>
        <v>0</v>
      </c>
      <c r="BU367" s="100">
        <f t="shared" si="1541"/>
        <v>0</v>
      </c>
      <c r="BV367" s="100">
        <f t="shared" si="1541"/>
        <v>0</v>
      </c>
      <c r="BW367" s="100">
        <f t="shared" si="1541"/>
        <v>0</v>
      </c>
      <c r="BX367" s="100">
        <f t="shared" si="1541"/>
        <v>0</v>
      </c>
      <c r="BY367" s="100">
        <f t="shared" si="1541"/>
        <v>0</v>
      </c>
      <c r="BZ367" s="100">
        <f t="shared" si="1541"/>
        <v>0</v>
      </c>
      <c r="CA367" s="100">
        <f t="shared" si="1541"/>
        <v>0</v>
      </c>
      <c r="CB367" s="100">
        <f t="shared" si="1541"/>
        <v>0</v>
      </c>
      <c r="CC367" s="100">
        <f t="shared" si="1541"/>
        <v>0</v>
      </c>
      <c r="CD367" s="100">
        <f t="shared" si="1541"/>
        <v>0</v>
      </c>
      <c r="CE367" s="100">
        <f t="shared" si="1541"/>
        <v>0</v>
      </c>
      <c r="CF367" s="100">
        <f t="shared" si="1541"/>
        <v>0</v>
      </c>
      <c r="CG367" s="100">
        <f t="shared" si="1541"/>
        <v>0</v>
      </c>
      <c r="CH367" s="100">
        <f t="shared" si="1541"/>
        <v>0</v>
      </c>
      <c r="CI367" s="100">
        <f t="shared" si="1541"/>
        <v>0</v>
      </c>
      <c r="CJ367" s="100">
        <f t="shared" si="1541"/>
        <v>0</v>
      </c>
      <c r="CK367" s="100">
        <f t="shared" si="1541"/>
        <v>0</v>
      </c>
      <c r="CL367" s="100">
        <f t="shared" si="1541"/>
        <v>0</v>
      </c>
      <c r="CM367" s="100">
        <f t="shared" ref="CM367:DG367" si="1542">IF(CM$8="",0,IF(CM$1=1,SUMIFS(363:363,$1:$1,"&gt;="&amp;1,$1:$1,"&lt;="&amp;INT($T365/30))+($T365/30-INT($T365/30))*SUMIFS(363:363,$1:$1,INT($T365/30)+1),0)+($T365/30-INT($T365/30))*SUMIFS(363:363,$1:$1,CM$1+INT($T365/30)+1)+(INT($T365/30)+1-$T365/30)*SUMIFS(363:363,$1:$1,CM$1+INT($T365/30)))</f>
        <v>0</v>
      </c>
      <c r="CN367" s="100">
        <f t="shared" si="1542"/>
        <v>0</v>
      </c>
      <c r="CO367" s="100">
        <f t="shared" si="1542"/>
        <v>0</v>
      </c>
      <c r="CP367" s="100">
        <f t="shared" si="1542"/>
        <v>0</v>
      </c>
      <c r="CQ367" s="100">
        <f t="shared" si="1542"/>
        <v>0</v>
      </c>
      <c r="CR367" s="100">
        <f t="shared" si="1542"/>
        <v>0</v>
      </c>
      <c r="CS367" s="100">
        <f t="shared" si="1542"/>
        <v>0</v>
      </c>
      <c r="CT367" s="100">
        <f t="shared" si="1542"/>
        <v>0</v>
      </c>
      <c r="CU367" s="100">
        <f t="shared" si="1542"/>
        <v>0</v>
      </c>
      <c r="CV367" s="100">
        <f t="shared" si="1542"/>
        <v>0</v>
      </c>
      <c r="CW367" s="100">
        <f t="shared" si="1542"/>
        <v>0</v>
      </c>
      <c r="CX367" s="100">
        <f t="shared" si="1542"/>
        <v>0</v>
      </c>
      <c r="CY367" s="100">
        <f t="shared" si="1542"/>
        <v>0</v>
      </c>
      <c r="CZ367" s="100">
        <f t="shared" si="1542"/>
        <v>0</v>
      </c>
      <c r="DA367" s="100">
        <f t="shared" si="1542"/>
        <v>0</v>
      </c>
      <c r="DB367" s="100">
        <f t="shared" si="1542"/>
        <v>0</v>
      </c>
      <c r="DC367" s="100">
        <f t="shared" si="1542"/>
        <v>0</v>
      </c>
      <c r="DD367" s="100">
        <f t="shared" si="1542"/>
        <v>0</v>
      </c>
      <c r="DE367" s="100">
        <f t="shared" si="1542"/>
        <v>0</v>
      </c>
      <c r="DF367" s="100">
        <f t="shared" si="1542"/>
        <v>0</v>
      </c>
      <c r="DG367" s="100">
        <f t="shared" si="1542"/>
        <v>0</v>
      </c>
      <c r="DH367" s="100">
        <f t="shared" ref="DH367:FS367" si="1543">IF(DH$8="",0,IF(DH$1=1,SUMIFS(363:363,$1:$1,"&gt;="&amp;1,$1:$1,"&lt;="&amp;INT($T365/30))+($T365/30-INT($T365/30))*SUMIFS(363:363,$1:$1,INT($T365/30)+1),0)+($T365/30-INT($T365/30))*SUMIFS(363:363,$1:$1,DH$1+INT($T365/30)+1)+(INT($T365/30)+1-$T365/30)*SUMIFS(363:363,$1:$1,DH$1+INT($T365/30)))</f>
        <v>0</v>
      </c>
      <c r="DI367" s="100">
        <f t="shared" si="1543"/>
        <v>0</v>
      </c>
      <c r="DJ367" s="100">
        <f t="shared" si="1543"/>
        <v>0</v>
      </c>
      <c r="DK367" s="100">
        <f t="shared" si="1543"/>
        <v>0</v>
      </c>
      <c r="DL367" s="100">
        <f t="shared" si="1543"/>
        <v>0</v>
      </c>
      <c r="DM367" s="100">
        <f t="shared" si="1543"/>
        <v>0</v>
      </c>
      <c r="DN367" s="100">
        <f t="shared" si="1543"/>
        <v>0</v>
      </c>
      <c r="DO367" s="100">
        <f t="shared" si="1543"/>
        <v>0</v>
      </c>
      <c r="DP367" s="100">
        <f t="shared" si="1543"/>
        <v>0</v>
      </c>
      <c r="DQ367" s="100">
        <f t="shared" si="1543"/>
        <v>0</v>
      </c>
      <c r="DR367" s="100">
        <f t="shared" si="1543"/>
        <v>0</v>
      </c>
      <c r="DS367" s="100">
        <f t="shared" si="1543"/>
        <v>0</v>
      </c>
      <c r="DT367" s="100">
        <f t="shared" si="1543"/>
        <v>0</v>
      </c>
      <c r="DU367" s="100">
        <f t="shared" si="1543"/>
        <v>0</v>
      </c>
      <c r="DV367" s="100">
        <f t="shared" si="1543"/>
        <v>0</v>
      </c>
      <c r="DW367" s="100">
        <f t="shared" si="1543"/>
        <v>0</v>
      </c>
      <c r="DX367" s="100">
        <f t="shared" si="1543"/>
        <v>0</v>
      </c>
      <c r="DY367" s="100">
        <f t="shared" si="1543"/>
        <v>0</v>
      </c>
      <c r="DZ367" s="100">
        <f t="shared" si="1543"/>
        <v>0</v>
      </c>
      <c r="EA367" s="100">
        <f t="shared" si="1543"/>
        <v>0</v>
      </c>
      <c r="EB367" s="100">
        <f t="shared" si="1543"/>
        <v>0</v>
      </c>
      <c r="EC367" s="100">
        <f t="shared" si="1543"/>
        <v>0</v>
      </c>
      <c r="ED367" s="100">
        <f t="shared" si="1543"/>
        <v>0</v>
      </c>
      <c r="EE367" s="100">
        <f t="shared" si="1543"/>
        <v>0</v>
      </c>
      <c r="EF367" s="100">
        <f t="shared" si="1543"/>
        <v>0</v>
      </c>
      <c r="EG367" s="100">
        <f t="shared" si="1543"/>
        <v>0</v>
      </c>
      <c r="EH367" s="100">
        <f t="shared" si="1543"/>
        <v>0</v>
      </c>
      <c r="EI367" s="100">
        <f t="shared" si="1543"/>
        <v>0</v>
      </c>
      <c r="EJ367" s="100">
        <f t="shared" si="1543"/>
        <v>0</v>
      </c>
      <c r="EK367" s="100">
        <f t="shared" si="1543"/>
        <v>0</v>
      </c>
      <c r="EL367" s="100">
        <f t="shared" si="1543"/>
        <v>0</v>
      </c>
      <c r="EM367" s="100">
        <f t="shared" si="1543"/>
        <v>0</v>
      </c>
      <c r="EN367" s="100">
        <f t="shared" si="1543"/>
        <v>0</v>
      </c>
      <c r="EO367" s="100">
        <f t="shared" si="1543"/>
        <v>0</v>
      </c>
      <c r="EP367" s="100">
        <f t="shared" si="1543"/>
        <v>0</v>
      </c>
      <c r="EQ367" s="100">
        <f t="shared" si="1543"/>
        <v>0</v>
      </c>
      <c r="ER367" s="100">
        <f t="shared" si="1543"/>
        <v>0</v>
      </c>
      <c r="ES367" s="100">
        <f t="shared" si="1543"/>
        <v>0</v>
      </c>
      <c r="ET367" s="100">
        <f t="shared" si="1543"/>
        <v>0</v>
      </c>
      <c r="EU367" s="100">
        <f t="shared" si="1543"/>
        <v>0</v>
      </c>
      <c r="EV367" s="100">
        <f t="shared" si="1543"/>
        <v>0</v>
      </c>
      <c r="EW367" s="100">
        <f t="shared" si="1543"/>
        <v>0</v>
      </c>
      <c r="EX367" s="100">
        <f t="shared" si="1543"/>
        <v>0</v>
      </c>
      <c r="EY367" s="100">
        <f t="shared" si="1543"/>
        <v>0</v>
      </c>
      <c r="EZ367" s="100">
        <f t="shared" si="1543"/>
        <v>0</v>
      </c>
      <c r="FA367" s="100">
        <f t="shared" si="1543"/>
        <v>0</v>
      </c>
      <c r="FB367" s="100">
        <f t="shared" si="1543"/>
        <v>0</v>
      </c>
      <c r="FC367" s="100">
        <f t="shared" si="1543"/>
        <v>0</v>
      </c>
      <c r="FD367" s="100">
        <f t="shared" si="1543"/>
        <v>0</v>
      </c>
      <c r="FE367" s="100">
        <f t="shared" si="1543"/>
        <v>0</v>
      </c>
      <c r="FF367" s="100">
        <f t="shared" si="1543"/>
        <v>0</v>
      </c>
      <c r="FG367" s="100">
        <f t="shared" si="1543"/>
        <v>0</v>
      </c>
      <c r="FH367" s="100">
        <f t="shared" si="1543"/>
        <v>0</v>
      </c>
      <c r="FI367" s="100">
        <f t="shared" si="1543"/>
        <v>0</v>
      </c>
      <c r="FJ367" s="100">
        <f t="shared" si="1543"/>
        <v>0</v>
      </c>
      <c r="FK367" s="100">
        <f t="shared" si="1543"/>
        <v>0</v>
      </c>
      <c r="FL367" s="100">
        <f t="shared" si="1543"/>
        <v>0</v>
      </c>
      <c r="FM367" s="100">
        <f t="shared" si="1543"/>
        <v>0</v>
      </c>
      <c r="FN367" s="100">
        <f t="shared" si="1543"/>
        <v>0</v>
      </c>
      <c r="FO367" s="100">
        <f t="shared" si="1543"/>
        <v>0</v>
      </c>
      <c r="FP367" s="100">
        <f t="shared" si="1543"/>
        <v>0</v>
      </c>
      <c r="FQ367" s="100">
        <f t="shared" si="1543"/>
        <v>0</v>
      </c>
      <c r="FR367" s="100">
        <f t="shared" si="1543"/>
        <v>0</v>
      </c>
      <c r="FS367" s="100">
        <f t="shared" si="1543"/>
        <v>0</v>
      </c>
      <c r="FT367" s="100">
        <f t="shared" ref="FT367:GZ367" si="1544">IF(FT$8="",0,IF(FT$1=1,SUMIFS(363:363,$1:$1,"&gt;="&amp;1,$1:$1,"&lt;="&amp;INT($T365/30))+($T365/30-INT($T365/30))*SUMIFS(363:363,$1:$1,INT($T365/30)+1),0)+($T365/30-INT($T365/30))*SUMIFS(363:363,$1:$1,FT$1+INT($T365/30)+1)+(INT($T365/30)+1-$T365/30)*SUMIFS(363:363,$1:$1,FT$1+INT($T365/30)))</f>
        <v>0</v>
      </c>
      <c r="FU367" s="100">
        <f t="shared" si="1544"/>
        <v>0</v>
      </c>
      <c r="FV367" s="100">
        <f t="shared" si="1544"/>
        <v>0</v>
      </c>
      <c r="FW367" s="100">
        <f t="shared" si="1544"/>
        <v>0</v>
      </c>
      <c r="FX367" s="100">
        <f t="shared" si="1544"/>
        <v>0</v>
      </c>
      <c r="FY367" s="100">
        <f t="shared" si="1544"/>
        <v>0</v>
      </c>
      <c r="FZ367" s="100">
        <f t="shared" si="1544"/>
        <v>0</v>
      </c>
      <c r="GA367" s="100">
        <f t="shared" si="1544"/>
        <v>0</v>
      </c>
      <c r="GB367" s="100">
        <f t="shared" si="1544"/>
        <v>0</v>
      </c>
      <c r="GC367" s="100">
        <f t="shared" si="1544"/>
        <v>0</v>
      </c>
      <c r="GD367" s="100">
        <f t="shared" si="1544"/>
        <v>0</v>
      </c>
      <c r="GE367" s="100">
        <f t="shared" si="1544"/>
        <v>0</v>
      </c>
      <c r="GF367" s="100">
        <f t="shared" si="1544"/>
        <v>0</v>
      </c>
      <c r="GG367" s="100">
        <f t="shared" si="1544"/>
        <v>0</v>
      </c>
      <c r="GH367" s="100">
        <f t="shared" si="1544"/>
        <v>0</v>
      </c>
      <c r="GI367" s="100">
        <f t="shared" si="1544"/>
        <v>0</v>
      </c>
      <c r="GJ367" s="100">
        <f t="shared" si="1544"/>
        <v>0</v>
      </c>
      <c r="GK367" s="100">
        <f t="shared" si="1544"/>
        <v>0</v>
      </c>
      <c r="GL367" s="100">
        <f t="shared" si="1544"/>
        <v>0</v>
      </c>
      <c r="GM367" s="100">
        <f t="shared" si="1544"/>
        <v>0</v>
      </c>
      <c r="GN367" s="100">
        <f t="shared" si="1544"/>
        <v>0</v>
      </c>
      <c r="GO367" s="100">
        <f t="shared" si="1544"/>
        <v>0</v>
      </c>
      <c r="GP367" s="100">
        <f t="shared" si="1544"/>
        <v>0</v>
      </c>
      <c r="GQ367" s="100">
        <f t="shared" si="1544"/>
        <v>0</v>
      </c>
      <c r="GR367" s="100">
        <f t="shared" si="1544"/>
        <v>0</v>
      </c>
      <c r="GS367" s="100">
        <f t="shared" si="1544"/>
        <v>0</v>
      </c>
      <c r="GT367" s="100">
        <f t="shared" si="1544"/>
        <v>0</v>
      </c>
      <c r="GU367" s="100">
        <f t="shared" si="1544"/>
        <v>0</v>
      </c>
      <c r="GV367" s="100">
        <f t="shared" si="1544"/>
        <v>0</v>
      </c>
      <c r="GW367" s="100">
        <f t="shared" si="1544"/>
        <v>0</v>
      </c>
      <c r="GX367" s="100">
        <f t="shared" si="1544"/>
        <v>0</v>
      </c>
      <c r="GY367" s="100">
        <f t="shared" si="1544"/>
        <v>0</v>
      </c>
      <c r="GZ367" s="100">
        <f t="shared" si="1544"/>
        <v>0</v>
      </c>
      <c r="HA367" s="3"/>
      <c r="HB367" s="3"/>
    </row>
    <row r="368" spans="1:210" ht="4.2" customHeight="1">
      <c r="A368" s="1"/>
      <c r="B368" s="1"/>
      <c r="C368" s="1"/>
      <c r="D368" s="1"/>
      <c r="E368" s="263"/>
      <c r="F368" s="48"/>
      <c r="G368" s="231"/>
      <c r="H368" s="1"/>
      <c r="I368" s="1"/>
      <c r="J368" s="1"/>
      <c r="K368" s="1"/>
      <c r="L368" s="1"/>
      <c r="M368" s="5"/>
      <c r="N368" s="1"/>
      <c r="O368" s="1"/>
      <c r="P368" s="5"/>
      <c r="Q368" s="1"/>
      <c r="R368" s="1"/>
      <c r="S368" s="5"/>
      <c r="T368" s="7"/>
      <c r="U368" s="24"/>
      <c r="V368" s="1"/>
      <c r="W368" s="12"/>
      <c r="X368" s="10"/>
      <c r="Y368" s="46"/>
      <c r="Z368" s="93"/>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94"/>
      <c r="CD368" s="94"/>
      <c r="CE368" s="94"/>
      <c r="CF368" s="94"/>
      <c r="CG368" s="94"/>
      <c r="CH368" s="94"/>
      <c r="CI368" s="94"/>
      <c r="CJ368" s="94"/>
      <c r="CK368" s="94"/>
      <c r="CL368" s="94"/>
      <c r="CM368" s="94"/>
      <c r="CN368" s="94"/>
      <c r="CO368" s="94"/>
      <c r="CP368" s="94"/>
      <c r="CQ368" s="94"/>
      <c r="CR368" s="94"/>
      <c r="CS368" s="94"/>
      <c r="CT368" s="94"/>
      <c r="CU368" s="94"/>
      <c r="CV368" s="94"/>
      <c r="CW368" s="94"/>
      <c r="CX368" s="94"/>
      <c r="CY368" s="94"/>
      <c r="CZ368" s="94"/>
      <c r="DA368" s="94"/>
      <c r="DB368" s="94"/>
      <c r="DC368" s="94"/>
      <c r="DD368" s="94"/>
      <c r="DE368" s="94"/>
      <c r="DF368" s="94"/>
      <c r="DG368" s="94"/>
      <c r="DH368" s="94"/>
      <c r="DI368" s="94"/>
      <c r="DJ368" s="94"/>
      <c r="DK368" s="94"/>
      <c r="DL368" s="94"/>
      <c r="DM368" s="94"/>
      <c r="DN368" s="94"/>
      <c r="DO368" s="94"/>
      <c r="DP368" s="94"/>
      <c r="DQ368" s="94"/>
      <c r="DR368" s="94"/>
      <c r="DS368" s="94"/>
      <c r="DT368" s="94"/>
      <c r="DU368" s="94"/>
      <c r="DV368" s="94"/>
      <c r="DW368" s="94"/>
      <c r="DX368" s="94"/>
      <c r="DY368" s="94"/>
      <c r="DZ368" s="94"/>
      <c r="EA368" s="94"/>
      <c r="EB368" s="94"/>
      <c r="EC368" s="94"/>
      <c r="ED368" s="94"/>
      <c r="EE368" s="94"/>
      <c r="EF368" s="94"/>
      <c r="EG368" s="94"/>
      <c r="EH368" s="94"/>
      <c r="EI368" s="94"/>
      <c r="EJ368" s="94"/>
      <c r="EK368" s="94"/>
      <c r="EL368" s="94"/>
      <c r="EM368" s="94"/>
      <c r="EN368" s="94"/>
      <c r="EO368" s="94"/>
      <c r="EP368" s="94"/>
      <c r="EQ368" s="94"/>
      <c r="ER368" s="94"/>
      <c r="ES368" s="94"/>
      <c r="ET368" s="94"/>
      <c r="EU368" s="94"/>
      <c r="EV368" s="94"/>
      <c r="EW368" s="94"/>
      <c r="EX368" s="94"/>
      <c r="EY368" s="94"/>
      <c r="EZ368" s="94"/>
      <c r="FA368" s="94"/>
      <c r="FB368" s="94"/>
      <c r="FC368" s="94"/>
      <c r="FD368" s="94"/>
      <c r="FE368" s="94"/>
      <c r="FF368" s="94"/>
      <c r="FG368" s="94"/>
      <c r="FH368" s="94"/>
      <c r="FI368" s="94"/>
      <c r="FJ368" s="94"/>
      <c r="FK368" s="94"/>
      <c r="FL368" s="94"/>
      <c r="FM368" s="94"/>
      <c r="FN368" s="94"/>
      <c r="FO368" s="94"/>
      <c r="FP368" s="94"/>
      <c r="FQ368" s="94"/>
      <c r="FR368" s="94"/>
      <c r="FS368" s="94"/>
      <c r="FT368" s="94"/>
      <c r="FU368" s="94"/>
      <c r="FV368" s="94"/>
      <c r="FW368" s="94"/>
      <c r="FX368" s="94"/>
      <c r="FY368" s="94"/>
      <c r="FZ368" s="94"/>
      <c r="GA368" s="94"/>
      <c r="GB368" s="94"/>
      <c r="GC368" s="94"/>
      <c r="GD368" s="94"/>
      <c r="GE368" s="94"/>
      <c r="GF368" s="94"/>
      <c r="GG368" s="94"/>
      <c r="GH368" s="94"/>
      <c r="GI368" s="94"/>
      <c r="GJ368" s="94"/>
      <c r="GK368" s="94"/>
      <c r="GL368" s="94"/>
      <c r="GM368" s="94"/>
      <c r="GN368" s="94"/>
      <c r="GO368" s="94"/>
      <c r="GP368" s="94"/>
      <c r="GQ368" s="94"/>
      <c r="GR368" s="94"/>
      <c r="GS368" s="94"/>
      <c r="GT368" s="94"/>
      <c r="GU368" s="94"/>
      <c r="GV368" s="94"/>
      <c r="GW368" s="94"/>
      <c r="GX368" s="94"/>
      <c r="GY368" s="94"/>
      <c r="GZ368" s="94"/>
      <c r="HA368" s="1"/>
      <c r="HB368" s="1"/>
    </row>
    <row r="369" spans="1:210" s="239" customFormat="1" ht="10.199999999999999">
      <c r="A369" s="228"/>
      <c r="B369" s="245" t="s">
        <v>163</v>
      </c>
      <c r="C369" s="230"/>
      <c r="D369" s="229"/>
      <c r="E369" s="270"/>
      <c r="F369" s="116"/>
      <c r="G369" s="231"/>
      <c r="H369" s="228"/>
      <c r="I369" s="228" t="str">
        <f>$I$228</f>
        <v>Оборачиваемость кредиторской задолженности</v>
      </c>
      <c r="J369" s="228"/>
      <c r="K369" s="228"/>
      <c r="L369" s="228"/>
      <c r="M369" s="231"/>
      <c r="N369" s="228"/>
      <c r="O369" s="228"/>
      <c r="P369" s="231"/>
      <c r="Q369" s="228" t="s">
        <v>41</v>
      </c>
      <c r="R369" s="228"/>
      <c r="S369" s="231" t="s">
        <v>6</v>
      </c>
      <c r="T369" s="309"/>
      <c r="U369" s="228"/>
      <c r="V369" s="228"/>
      <c r="W369" s="235"/>
      <c r="X369" s="236"/>
      <c r="Y369" s="247"/>
      <c r="Z369" s="248"/>
      <c r="AA369" s="249"/>
      <c r="AB369" s="249"/>
      <c r="AC369" s="249"/>
      <c r="AD369" s="249"/>
      <c r="AE369" s="249"/>
      <c r="AF369" s="249"/>
      <c r="AG369" s="249"/>
      <c r="AH369" s="249"/>
      <c r="AI369" s="249"/>
      <c r="AJ369" s="249"/>
      <c r="AK369" s="249"/>
      <c r="AL369" s="249"/>
      <c r="AM369" s="249"/>
      <c r="AN369" s="249"/>
      <c r="AO369" s="249"/>
      <c r="AP369" s="249"/>
      <c r="AQ369" s="249"/>
      <c r="AR369" s="249"/>
      <c r="AS369" s="249"/>
      <c r="AT369" s="249"/>
      <c r="AU369" s="249"/>
      <c r="AV369" s="249"/>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49"/>
      <c r="CH369" s="249"/>
      <c r="CI369" s="249"/>
      <c r="CJ369" s="249"/>
      <c r="CK369" s="249"/>
      <c r="CL369" s="249"/>
      <c r="CM369" s="249"/>
      <c r="CN369" s="249"/>
      <c r="CO369" s="249"/>
      <c r="CP369" s="249"/>
      <c r="CQ369" s="249"/>
      <c r="CR369" s="249"/>
      <c r="CS369" s="249"/>
      <c r="CT369" s="249"/>
      <c r="CU369" s="249"/>
      <c r="CV369" s="249"/>
      <c r="CW369" s="249"/>
      <c r="CX369" s="249"/>
      <c r="CY369" s="249"/>
      <c r="CZ369" s="249"/>
      <c r="DA369" s="249"/>
      <c r="DB369" s="249"/>
      <c r="DC369" s="249"/>
      <c r="DD369" s="249"/>
      <c r="DE369" s="249"/>
      <c r="DF369" s="249"/>
      <c r="DG369" s="249"/>
      <c r="DH369" s="249"/>
      <c r="DI369" s="249"/>
      <c r="DJ369" s="249"/>
      <c r="DK369" s="249"/>
      <c r="DL369" s="249"/>
      <c r="DM369" s="249"/>
      <c r="DN369" s="249"/>
      <c r="DO369" s="249"/>
      <c r="DP369" s="249"/>
      <c r="DQ369" s="249"/>
      <c r="DR369" s="249"/>
      <c r="DS369" s="249"/>
      <c r="DT369" s="249"/>
      <c r="DU369" s="249"/>
      <c r="DV369" s="249"/>
      <c r="DW369" s="249"/>
      <c r="DX369" s="249"/>
      <c r="DY369" s="249"/>
      <c r="DZ369" s="249"/>
      <c r="EA369" s="249"/>
      <c r="EB369" s="249"/>
      <c r="EC369" s="249"/>
      <c r="ED369" s="249"/>
      <c r="EE369" s="249"/>
      <c r="EF369" s="249"/>
      <c r="EG369" s="249"/>
      <c r="EH369" s="249"/>
      <c r="EI369" s="249"/>
      <c r="EJ369" s="249"/>
      <c r="EK369" s="249"/>
      <c r="EL369" s="249"/>
      <c r="EM369" s="249"/>
      <c r="EN369" s="249"/>
      <c r="EO369" s="249"/>
      <c r="EP369" s="249"/>
      <c r="EQ369" s="249"/>
      <c r="ER369" s="249"/>
      <c r="ES369" s="249"/>
      <c r="ET369" s="249"/>
      <c r="EU369" s="249"/>
      <c r="EV369" s="249"/>
      <c r="EW369" s="249"/>
      <c r="EX369" s="249"/>
      <c r="EY369" s="249"/>
      <c r="EZ369" s="249"/>
      <c r="FA369" s="249"/>
      <c r="FB369" s="249"/>
      <c r="FC369" s="249"/>
      <c r="FD369" s="249"/>
      <c r="FE369" s="249"/>
      <c r="FF369" s="249"/>
      <c r="FG369" s="249"/>
      <c r="FH369" s="249"/>
      <c r="FI369" s="249"/>
      <c r="FJ369" s="249"/>
      <c r="FK369" s="249"/>
      <c r="FL369" s="249"/>
      <c r="FM369" s="249"/>
      <c r="FN369" s="249"/>
      <c r="FO369" s="249"/>
      <c r="FP369" s="249"/>
      <c r="FQ369" s="249"/>
      <c r="FR369" s="249"/>
      <c r="FS369" s="249"/>
      <c r="FT369" s="249"/>
      <c r="FU369" s="249"/>
      <c r="FV369" s="249"/>
      <c r="FW369" s="249"/>
      <c r="FX369" s="249"/>
      <c r="FY369" s="249"/>
      <c r="FZ369" s="249"/>
      <c r="GA369" s="249"/>
      <c r="GB369" s="249"/>
      <c r="GC369" s="249"/>
      <c r="GD369" s="249"/>
      <c r="GE369" s="249"/>
      <c r="GF369" s="249"/>
      <c r="GG369" s="249"/>
      <c r="GH369" s="249"/>
      <c r="GI369" s="249"/>
      <c r="GJ369" s="249"/>
      <c r="GK369" s="249"/>
      <c r="GL369" s="249"/>
      <c r="GM369" s="249"/>
      <c r="GN369" s="249"/>
      <c r="GO369" s="249"/>
      <c r="GP369" s="249"/>
      <c r="GQ369" s="249"/>
      <c r="GR369" s="249"/>
      <c r="GS369" s="249"/>
      <c r="GT369" s="249"/>
      <c r="GU369" s="249"/>
      <c r="GV369" s="249"/>
      <c r="GW369" s="249"/>
      <c r="GX369" s="249"/>
      <c r="GY369" s="249"/>
      <c r="GZ369" s="249"/>
      <c r="HA369" s="228"/>
      <c r="HB369" s="228"/>
    </row>
    <row r="370" spans="1:210" ht="4.2" customHeight="1">
      <c r="A370" s="1"/>
      <c r="B370" s="1"/>
      <c r="C370" s="1"/>
      <c r="D370" s="1"/>
      <c r="E370" s="263"/>
      <c r="F370" s="48"/>
      <c r="G370" s="231"/>
      <c r="H370" s="1"/>
      <c r="I370" s="1"/>
      <c r="J370" s="1"/>
      <c r="K370" s="1"/>
      <c r="L370" s="1"/>
      <c r="M370" s="5"/>
      <c r="N370" s="1"/>
      <c r="O370" s="1"/>
      <c r="P370" s="5"/>
      <c r="Q370" s="1"/>
      <c r="R370" s="1"/>
      <c r="S370" s="5"/>
      <c r="T370" s="7"/>
      <c r="U370" s="24"/>
      <c r="V370" s="1"/>
      <c r="W370" s="12"/>
      <c r="X370" s="10"/>
      <c r="Y370" s="46"/>
      <c r="Z370" s="93"/>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94"/>
      <c r="CD370" s="94"/>
      <c r="CE370" s="94"/>
      <c r="CF370" s="94"/>
      <c r="CG370" s="94"/>
      <c r="CH370" s="94"/>
      <c r="CI370" s="94"/>
      <c r="CJ370" s="94"/>
      <c r="CK370" s="94"/>
      <c r="CL370" s="94"/>
      <c r="CM370" s="94"/>
      <c r="CN370" s="94"/>
      <c r="CO370" s="94"/>
      <c r="CP370" s="94"/>
      <c r="CQ370" s="94"/>
      <c r="CR370" s="94"/>
      <c r="CS370" s="94"/>
      <c r="CT370" s="94"/>
      <c r="CU370" s="94"/>
      <c r="CV370" s="94"/>
      <c r="CW370" s="94"/>
      <c r="CX370" s="94"/>
      <c r="CY370" s="94"/>
      <c r="CZ370" s="94"/>
      <c r="DA370" s="94"/>
      <c r="DB370" s="94"/>
      <c r="DC370" s="94"/>
      <c r="DD370" s="94"/>
      <c r="DE370" s="94"/>
      <c r="DF370" s="94"/>
      <c r="DG370" s="94"/>
      <c r="DH370" s="94"/>
      <c r="DI370" s="94"/>
      <c r="DJ370" s="94"/>
      <c r="DK370" s="94"/>
      <c r="DL370" s="94"/>
      <c r="DM370" s="94"/>
      <c r="DN370" s="94"/>
      <c r="DO370" s="94"/>
      <c r="DP370" s="94"/>
      <c r="DQ370" s="94"/>
      <c r="DR370" s="94"/>
      <c r="DS370" s="94"/>
      <c r="DT370" s="94"/>
      <c r="DU370" s="94"/>
      <c r="DV370" s="94"/>
      <c r="DW370" s="94"/>
      <c r="DX370" s="94"/>
      <c r="DY370" s="94"/>
      <c r="DZ370" s="94"/>
      <c r="EA370" s="94"/>
      <c r="EB370" s="94"/>
      <c r="EC370" s="94"/>
      <c r="ED370" s="94"/>
      <c r="EE370" s="94"/>
      <c r="EF370" s="94"/>
      <c r="EG370" s="94"/>
      <c r="EH370" s="94"/>
      <c r="EI370" s="94"/>
      <c r="EJ370" s="94"/>
      <c r="EK370" s="94"/>
      <c r="EL370" s="94"/>
      <c r="EM370" s="94"/>
      <c r="EN370" s="94"/>
      <c r="EO370" s="94"/>
      <c r="EP370" s="94"/>
      <c r="EQ370" s="94"/>
      <c r="ER370" s="94"/>
      <c r="ES370" s="94"/>
      <c r="ET370" s="94"/>
      <c r="EU370" s="94"/>
      <c r="EV370" s="94"/>
      <c r="EW370" s="94"/>
      <c r="EX370" s="94"/>
      <c r="EY370" s="94"/>
      <c r="EZ370" s="94"/>
      <c r="FA370" s="94"/>
      <c r="FB370" s="94"/>
      <c r="FC370" s="94"/>
      <c r="FD370" s="94"/>
      <c r="FE370" s="94"/>
      <c r="FF370" s="94"/>
      <c r="FG370" s="94"/>
      <c r="FH370" s="94"/>
      <c r="FI370" s="94"/>
      <c r="FJ370" s="94"/>
      <c r="FK370" s="94"/>
      <c r="FL370" s="94"/>
      <c r="FM370" s="94"/>
      <c r="FN370" s="94"/>
      <c r="FO370" s="94"/>
      <c r="FP370" s="94"/>
      <c r="FQ370" s="94"/>
      <c r="FR370" s="94"/>
      <c r="FS370" s="94"/>
      <c r="FT370" s="94"/>
      <c r="FU370" s="94"/>
      <c r="FV370" s="94"/>
      <c r="FW370" s="94"/>
      <c r="FX370" s="94"/>
      <c r="FY370" s="94"/>
      <c r="FZ370" s="94"/>
      <c r="GA370" s="94"/>
      <c r="GB370" s="94"/>
      <c r="GC370" s="94"/>
      <c r="GD370" s="94"/>
      <c r="GE370" s="94"/>
      <c r="GF370" s="94"/>
      <c r="GG370" s="94"/>
      <c r="GH370" s="94"/>
      <c r="GI370" s="94"/>
      <c r="GJ370" s="94"/>
      <c r="GK370" s="94"/>
      <c r="GL370" s="94"/>
      <c r="GM370" s="94"/>
      <c r="GN370" s="94"/>
      <c r="GO370" s="94"/>
      <c r="GP370" s="94"/>
      <c r="GQ370" s="94"/>
      <c r="GR370" s="94"/>
      <c r="GS370" s="94"/>
      <c r="GT370" s="94"/>
      <c r="GU370" s="94"/>
      <c r="GV370" s="94"/>
      <c r="GW370" s="94"/>
      <c r="GX370" s="94"/>
      <c r="GY370" s="94"/>
      <c r="GZ370" s="94"/>
      <c r="HA370" s="1"/>
      <c r="HB370" s="1"/>
    </row>
    <row r="371" spans="1:210" s="4" customFormat="1">
      <c r="A371" s="3"/>
      <c r="B371" s="259" t="s">
        <v>160</v>
      </c>
      <c r="C371" s="3"/>
      <c r="D371" s="3"/>
      <c r="E371" s="9" t="s">
        <v>27</v>
      </c>
      <c r="F371" s="51"/>
      <c r="G371" s="232"/>
      <c r="H371" s="13" t="str">
        <f>B371&amp;N355</f>
        <v>Оплата - Прямые постоянные расходы-2</v>
      </c>
      <c r="I371" s="13"/>
      <c r="J371" s="3"/>
      <c r="K371" s="3"/>
      <c r="L371" s="3"/>
      <c r="M371" s="5"/>
      <c r="N371" s="36" t="str">
        <f>N351</f>
        <v>Продукт-1</v>
      </c>
      <c r="O371" s="36"/>
      <c r="P371" s="5"/>
      <c r="Q371" s="36" t="s">
        <v>26</v>
      </c>
      <c r="R371" s="36"/>
      <c r="S371" s="36"/>
      <c r="T371" s="36"/>
      <c r="U371" s="36"/>
      <c r="V371" s="36"/>
      <c r="W371" s="38">
        <f>SUM($Y371:$HA371)</f>
        <v>0</v>
      </c>
      <c r="X371" s="38"/>
      <c r="Y371" s="46"/>
      <c r="Z371" s="99"/>
      <c r="AA371" s="100">
        <f t="shared" ref="AA371:BF371" si="1545">IF(AA$8="",0,IF(AA$1=1,SUMIFS(367:367,$1:$1,"&gt;="&amp;1,$1:$1,"&lt;="&amp;INT(-$T369/30))+(-$T369/30-INT(-$T369/30))*SUMIFS(367:367,$1:$1,INT(-$T369/30)+1),0)+(-$T369/30-INT(-$T369/30))*SUMIFS(367:367,$1:$1,AA$1+INT(-$T369/30)+1)+(INT(-$T369/30)+1+$T369/30)*SUMIFS(367:367,$1:$1,AA$1+INT(-$T369/30)))</f>
        <v>0</v>
      </c>
      <c r="AB371" s="100">
        <f t="shared" si="1545"/>
        <v>0</v>
      </c>
      <c r="AC371" s="100">
        <f t="shared" si="1545"/>
        <v>0</v>
      </c>
      <c r="AD371" s="100">
        <f t="shared" si="1545"/>
        <v>0</v>
      </c>
      <c r="AE371" s="100">
        <f t="shared" si="1545"/>
        <v>0</v>
      </c>
      <c r="AF371" s="100">
        <f t="shared" si="1545"/>
        <v>0</v>
      </c>
      <c r="AG371" s="100">
        <f t="shared" si="1545"/>
        <v>0</v>
      </c>
      <c r="AH371" s="100">
        <f t="shared" si="1545"/>
        <v>0</v>
      </c>
      <c r="AI371" s="100">
        <f t="shared" si="1545"/>
        <v>0</v>
      </c>
      <c r="AJ371" s="100">
        <f t="shared" si="1545"/>
        <v>0</v>
      </c>
      <c r="AK371" s="100">
        <f t="shared" si="1545"/>
        <v>0</v>
      </c>
      <c r="AL371" s="100">
        <f t="shared" si="1545"/>
        <v>0</v>
      </c>
      <c r="AM371" s="100">
        <f t="shared" si="1545"/>
        <v>0</v>
      </c>
      <c r="AN371" s="100">
        <f t="shared" si="1545"/>
        <v>0</v>
      </c>
      <c r="AO371" s="100">
        <f t="shared" si="1545"/>
        <v>0</v>
      </c>
      <c r="AP371" s="100">
        <f t="shared" si="1545"/>
        <v>0</v>
      </c>
      <c r="AQ371" s="100">
        <f t="shared" si="1545"/>
        <v>0</v>
      </c>
      <c r="AR371" s="100">
        <f t="shared" si="1545"/>
        <v>0</v>
      </c>
      <c r="AS371" s="100">
        <f t="shared" si="1545"/>
        <v>0</v>
      </c>
      <c r="AT371" s="100">
        <f t="shared" si="1545"/>
        <v>0</v>
      </c>
      <c r="AU371" s="100">
        <f t="shared" si="1545"/>
        <v>0</v>
      </c>
      <c r="AV371" s="100">
        <f t="shared" si="1545"/>
        <v>0</v>
      </c>
      <c r="AW371" s="100">
        <f t="shared" si="1545"/>
        <v>0</v>
      </c>
      <c r="AX371" s="100">
        <f t="shared" si="1545"/>
        <v>0</v>
      </c>
      <c r="AY371" s="100">
        <f t="shared" si="1545"/>
        <v>0</v>
      </c>
      <c r="AZ371" s="100">
        <f t="shared" si="1545"/>
        <v>0</v>
      </c>
      <c r="BA371" s="100">
        <f t="shared" si="1545"/>
        <v>0</v>
      </c>
      <c r="BB371" s="100">
        <f t="shared" si="1545"/>
        <v>0</v>
      </c>
      <c r="BC371" s="100">
        <f t="shared" si="1545"/>
        <v>0</v>
      </c>
      <c r="BD371" s="100">
        <f t="shared" si="1545"/>
        <v>0</v>
      </c>
      <c r="BE371" s="100">
        <f t="shared" si="1545"/>
        <v>0</v>
      </c>
      <c r="BF371" s="100">
        <f t="shared" si="1545"/>
        <v>0</v>
      </c>
      <c r="BG371" s="100">
        <f t="shared" ref="BG371:CL371" si="1546">IF(BG$8="",0,IF(BG$1=1,SUMIFS(367:367,$1:$1,"&gt;="&amp;1,$1:$1,"&lt;="&amp;INT(-$T369/30))+(-$T369/30-INT(-$T369/30))*SUMIFS(367:367,$1:$1,INT(-$T369/30)+1),0)+(-$T369/30-INT(-$T369/30))*SUMIFS(367:367,$1:$1,BG$1+INT(-$T369/30)+1)+(INT(-$T369/30)+1+$T369/30)*SUMIFS(367:367,$1:$1,BG$1+INT(-$T369/30)))</f>
        <v>0</v>
      </c>
      <c r="BH371" s="100">
        <f t="shared" si="1546"/>
        <v>0</v>
      </c>
      <c r="BI371" s="100">
        <f t="shared" si="1546"/>
        <v>0</v>
      </c>
      <c r="BJ371" s="100">
        <f t="shared" si="1546"/>
        <v>0</v>
      </c>
      <c r="BK371" s="100">
        <f t="shared" si="1546"/>
        <v>0</v>
      </c>
      <c r="BL371" s="100">
        <f t="shared" si="1546"/>
        <v>0</v>
      </c>
      <c r="BM371" s="100">
        <f t="shared" si="1546"/>
        <v>0</v>
      </c>
      <c r="BN371" s="100">
        <f t="shared" si="1546"/>
        <v>0</v>
      </c>
      <c r="BO371" s="100">
        <f t="shared" si="1546"/>
        <v>0</v>
      </c>
      <c r="BP371" s="100">
        <f t="shared" si="1546"/>
        <v>0</v>
      </c>
      <c r="BQ371" s="100">
        <f t="shared" si="1546"/>
        <v>0</v>
      </c>
      <c r="BR371" s="100">
        <f t="shared" si="1546"/>
        <v>0</v>
      </c>
      <c r="BS371" s="100">
        <f t="shared" si="1546"/>
        <v>0</v>
      </c>
      <c r="BT371" s="100">
        <f t="shared" si="1546"/>
        <v>0</v>
      </c>
      <c r="BU371" s="100">
        <f t="shared" si="1546"/>
        <v>0</v>
      </c>
      <c r="BV371" s="100">
        <f t="shared" si="1546"/>
        <v>0</v>
      </c>
      <c r="BW371" s="100">
        <f t="shared" si="1546"/>
        <v>0</v>
      </c>
      <c r="BX371" s="100">
        <f t="shared" si="1546"/>
        <v>0</v>
      </c>
      <c r="BY371" s="100">
        <f t="shared" si="1546"/>
        <v>0</v>
      </c>
      <c r="BZ371" s="100">
        <f t="shared" si="1546"/>
        <v>0</v>
      </c>
      <c r="CA371" s="100">
        <f t="shared" si="1546"/>
        <v>0</v>
      </c>
      <c r="CB371" s="100">
        <f t="shared" si="1546"/>
        <v>0</v>
      </c>
      <c r="CC371" s="100">
        <f t="shared" si="1546"/>
        <v>0</v>
      </c>
      <c r="CD371" s="100">
        <f t="shared" si="1546"/>
        <v>0</v>
      </c>
      <c r="CE371" s="100">
        <f t="shared" si="1546"/>
        <v>0</v>
      </c>
      <c r="CF371" s="100">
        <f t="shared" si="1546"/>
        <v>0</v>
      </c>
      <c r="CG371" s="100">
        <f t="shared" si="1546"/>
        <v>0</v>
      </c>
      <c r="CH371" s="100">
        <f t="shared" si="1546"/>
        <v>0</v>
      </c>
      <c r="CI371" s="100">
        <f t="shared" si="1546"/>
        <v>0</v>
      </c>
      <c r="CJ371" s="100">
        <f t="shared" si="1546"/>
        <v>0</v>
      </c>
      <c r="CK371" s="100">
        <f t="shared" si="1546"/>
        <v>0</v>
      </c>
      <c r="CL371" s="100">
        <f t="shared" si="1546"/>
        <v>0</v>
      </c>
      <c r="CM371" s="100">
        <f t="shared" ref="CM371:DG371" si="1547">IF(CM$8="",0,IF(CM$1=1,SUMIFS(367:367,$1:$1,"&gt;="&amp;1,$1:$1,"&lt;="&amp;INT(-$T369/30))+(-$T369/30-INT(-$T369/30))*SUMIFS(367:367,$1:$1,INT(-$T369/30)+1),0)+(-$T369/30-INT(-$T369/30))*SUMIFS(367:367,$1:$1,CM$1+INT(-$T369/30)+1)+(INT(-$T369/30)+1+$T369/30)*SUMIFS(367:367,$1:$1,CM$1+INT(-$T369/30)))</f>
        <v>0</v>
      </c>
      <c r="CN371" s="100">
        <f t="shared" si="1547"/>
        <v>0</v>
      </c>
      <c r="CO371" s="100">
        <f t="shared" si="1547"/>
        <v>0</v>
      </c>
      <c r="CP371" s="100">
        <f t="shared" si="1547"/>
        <v>0</v>
      </c>
      <c r="CQ371" s="100">
        <f t="shared" si="1547"/>
        <v>0</v>
      </c>
      <c r="CR371" s="100">
        <f t="shared" si="1547"/>
        <v>0</v>
      </c>
      <c r="CS371" s="100">
        <f t="shared" si="1547"/>
        <v>0</v>
      </c>
      <c r="CT371" s="100">
        <f t="shared" si="1547"/>
        <v>0</v>
      </c>
      <c r="CU371" s="100">
        <f t="shared" si="1547"/>
        <v>0</v>
      </c>
      <c r="CV371" s="100">
        <f t="shared" si="1547"/>
        <v>0</v>
      </c>
      <c r="CW371" s="100">
        <f t="shared" si="1547"/>
        <v>0</v>
      </c>
      <c r="CX371" s="100">
        <f t="shared" si="1547"/>
        <v>0</v>
      </c>
      <c r="CY371" s="100">
        <f t="shared" si="1547"/>
        <v>0</v>
      </c>
      <c r="CZ371" s="100">
        <f t="shared" si="1547"/>
        <v>0</v>
      </c>
      <c r="DA371" s="100">
        <f t="shared" si="1547"/>
        <v>0</v>
      </c>
      <c r="DB371" s="100">
        <f t="shared" si="1547"/>
        <v>0</v>
      </c>
      <c r="DC371" s="100">
        <f t="shared" si="1547"/>
        <v>0</v>
      </c>
      <c r="DD371" s="100">
        <f t="shared" si="1547"/>
        <v>0</v>
      </c>
      <c r="DE371" s="100">
        <f t="shared" si="1547"/>
        <v>0</v>
      </c>
      <c r="DF371" s="100">
        <f t="shared" si="1547"/>
        <v>0</v>
      </c>
      <c r="DG371" s="100">
        <f t="shared" si="1547"/>
        <v>0</v>
      </c>
      <c r="DH371" s="100">
        <f t="shared" ref="DH371:FS371" si="1548">IF(DH$8="",0,IF(DH$1=1,SUMIFS(367:367,$1:$1,"&gt;="&amp;1,$1:$1,"&lt;="&amp;INT(-$T369/30))+(-$T369/30-INT(-$T369/30))*SUMIFS(367:367,$1:$1,INT(-$T369/30)+1),0)+(-$T369/30-INT(-$T369/30))*SUMIFS(367:367,$1:$1,DH$1+INT(-$T369/30)+1)+(INT(-$T369/30)+1+$T369/30)*SUMIFS(367:367,$1:$1,DH$1+INT(-$T369/30)))</f>
        <v>0</v>
      </c>
      <c r="DI371" s="100">
        <f t="shared" si="1548"/>
        <v>0</v>
      </c>
      <c r="DJ371" s="100">
        <f t="shared" si="1548"/>
        <v>0</v>
      </c>
      <c r="DK371" s="100">
        <f t="shared" si="1548"/>
        <v>0</v>
      </c>
      <c r="DL371" s="100">
        <f t="shared" si="1548"/>
        <v>0</v>
      </c>
      <c r="DM371" s="100">
        <f t="shared" si="1548"/>
        <v>0</v>
      </c>
      <c r="DN371" s="100">
        <f t="shared" si="1548"/>
        <v>0</v>
      </c>
      <c r="DO371" s="100">
        <f t="shared" si="1548"/>
        <v>0</v>
      </c>
      <c r="DP371" s="100">
        <f t="shared" si="1548"/>
        <v>0</v>
      </c>
      <c r="DQ371" s="100">
        <f t="shared" si="1548"/>
        <v>0</v>
      </c>
      <c r="DR371" s="100">
        <f t="shared" si="1548"/>
        <v>0</v>
      </c>
      <c r="DS371" s="100">
        <f t="shared" si="1548"/>
        <v>0</v>
      </c>
      <c r="DT371" s="100">
        <f t="shared" si="1548"/>
        <v>0</v>
      </c>
      <c r="DU371" s="100">
        <f t="shared" si="1548"/>
        <v>0</v>
      </c>
      <c r="DV371" s="100">
        <f t="shared" si="1548"/>
        <v>0</v>
      </c>
      <c r="DW371" s="100">
        <f t="shared" si="1548"/>
        <v>0</v>
      </c>
      <c r="DX371" s="100">
        <f t="shared" si="1548"/>
        <v>0</v>
      </c>
      <c r="DY371" s="100">
        <f t="shared" si="1548"/>
        <v>0</v>
      </c>
      <c r="DZ371" s="100">
        <f t="shared" si="1548"/>
        <v>0</v>
      </c>
      <c r="EA371" s="100">
        <f t="shared" si="1548"/>
        <v>0</v>
      </c>
      <c r="EB371" s="100">
        <f t="shared" si="1548"/>
        <v>0</v>
      </c>
      <c r="EC371" s="100">
        <f t="shared" si="1548"/>
        <v>0</v>
      </c>
      <c r="ED371" s="100">
        <f t="shared" si="1548"/>
        <v>0</v>
      </c>
      <c r="EE371" s="100">
        <f t="shared" si="1548"/>
        <v>0</v>
      </c>
      <c r="EF371" s="100">
        <f t="shared" si="1548"/>
        <v>0</v>
      </c>
      <c r="EG371" s="100">
        <f t="shared" si="1548"/>
        <v>0</v>
      </c>
      <c r="EH371" s="100">
        <f t="shared" si="1548"/>
        <v>0</v>
      </c>
      <c r="EI371" s="100">
        <f t="shared" si="1548"/>
        <v>0</v>
      </c>
      <c r="EJ371" s="100">
        <f t="shared" si="1548"/>
        <v>0</v>
      </c>
      <c r="EK371" s="100">
        <f t="shared" si="1548"/>
        <v>0</v>
      </c>
      <c r="EL371" s="100">
        <f t="shared" si="1548"/>
        <v>0</v>
      </c>
      <c r="EM371" s="100">
        <f t="shared" si="1548"/>
        <v>0</v>
      </c>
      <c r="EN371" s="100">
        <f t="shared" si="1548"/>
        <v>0</v>
      </c>
      <c r="EO371" s="100">
        <f t="shared" si="1548"/>
        <v>0</v>
      </c>
      <c r="EP371" s="100">
        <f t="shared" si="1548"/>
        <v>0</v>
      </c>
      <c r="EQ371" s="100">
        <f t="shared" si="1548"/>
        <v>0</v>
      </c>
      <c r="ER371" s="100">
        <f t="shared" si="1548"/>
        <v>0</v>
      </c>
      <c r="ES371" s="100">
        <f t="shared" si="1548"/>
        <v>0</v>
      </c>
      <c r="ET371" s="100">
        <f t="shared" si="1548"/>
        <v>0</v>
      </c>
      <c r="EU371" s="100">
        <f t="shared" si="1548"/>
        <v>0</v>
      </c>
      <c r="EV371" s="100">
        <f t="shared" si="1548"/>
        <v>0</v>
      </c>
      <c r="EW371" s="100">
        <f t="shared" si="1548"/>
        <v>0</v>
      </c>
      <c r="EX371" s="100">
        <f t="shared" si="1548"/>
        <v>0</v>
      </c>
      <c r="EY371" s="100">
        <f t="shared" si="1548"/>
        <v>0</v>
      </c>
      <c r="EZ371" s="100">
        <f t="shared" si="1548"/>
        <v>0</v>
      </c>
      <c r="FA371" s="100">
        <f t="shared" si="1548"/>
        <v>0</v>
      </c>
      <c r="FB371" s="100">
        <f t="shared" si="1548"/>
        <v>0</v>
      </c>
      <c r="FC371" s="100">
        <f t="shared" si="1548"/>
        <v>0</v>
      </c>
      <c r="FD371" s="100">
        <f t="shared" si="1548"/>
        <v>0</v>
      </c>
      <c r="FE371" s="100">
        <f t="shared" si="1548"/>
        <v>0</v>
      </c>
      <c r="FF371" s="100">
        <f t="shared" si="1548"/>
        <v>0</v>
      </c>
      <c r="FG371" s="100">
        <f t="shared" si="1548"/>
        <v>0</v>
      </c>
      <c r="FH371" s="100">
        <f t="shared" si="1548"/>
        <v>0</v>
      </c>
      <c r="FI371" s="100">
        <f t="shared" si="1548"/>
        <v>0</v>
      </c>
      <c r="FJ371" s="100">
        <f t="shared" si="1548"/>
        <v>0</v>
      </c>
      <c r="FK371" s="100">
        <f t="shared" si="1548"/>
        <v>0</v>
      </c>
      <c r="FL371" s="100">
        <f t="shared" si="1548"/>
        <v>0</v>
      </c>
      <c r="FM371" s="100">
        <f t="shared" si="1548"/>
        <v>0</v>
      </c>
      <c r="FN371" s="100">
        <f t="shared" si="1548"/>
        <v>0</v>
      </c>
      <c r="FO371" s="100">
        <f t="shared" si="1548"/>
        <v>0</v>
      </c>
      <c r="FP371" s="100">
        <f t="shared" si="1548"/>
        <v>0</v>
      </c>
      <c r="FQ371" s="100">
        <f t="shared" si="1548"/>
        <v>0</v>
      </c>
      <c r="FR371" s="100">
        <f t="shared" si="1548"/>
        <v>0</v>
      </c>
      <c r="FS371" s="100">
        <f t="shared" si="1548"/>
        <v>0</v>
      </c>
      <c r="FT371" s="100">
        <f t="shared" ref="FT371:GZ371" si="1549">IF(FT$8="",0,IF(FT$1=1,SUMIFS(367:367,$1:$1,"&gt;="&amp;1,$1:$1,"&lt;="&amp;INT(-$T369/30))+(-$T369/30-INT(-$T369/30))*SUMIFS(367:367,$1:$1,INT(-$T369/30)+1),0)+(-$T369/30-INT(-$T369/30))*SUMIFS(367:367,$1:$1,FT$1+INT(-$T369/30)+1)+(INT(-$T369/30)+1+$T369/30)*SUMIFS(367:367,$1:$1,FT$1+INT(-$T369/30)))</f>
        <v>0</v>
      </c>
      <c r="FU371" s="100">
        <f t="shared" si="1549"/>
        <v>0</v>
      </c>
      <c r="FV371" s="100">
        <f t="shared" si="1549"/>
        <v>0</v>
      </c>
      <c r="FW371" s="100">
        <f t="shared" si="1549"/>
        <v>0</v>
      </c>
      <c r="FX371" s="100">
        <f t="shared" si="1549"/>
        <v>0</v>
      </c>
      <c r="FY371" s="100">
        <f t="shared" si="1549"/>
        <v>0</v>
      </c>
      <c r="FZ371" s="100">
        <f t="shared" si="1549"/>
        <v>0</v>
      </c>
      <c r="GA371" s="100">
        <f t="shared" si="1549"/>
        <v>0</v>
      </c>
      <c r="GB371" s="100">
        <f t="shared" si="1549"/>
        <v>0</v>
      </c>
      <c r="GC371" s="100">
        <f t="shared" si="1549"/>
        <v>0</v>
      </c>
      <c r="GD371" s="100">
        <f t="shared" si="1549"/>
        <v>0</v>
      </c>
      <c r="GE371" s="100">
        <f t="shared" si="1549"/>
        <v>0</v>
      </c>
      <c r="GF371" s="100">
        <f t="shared" si="1549"/>
        <v>0</v>
      </c>
      <c r="GG371" s="100">
        <f t="shared" si="1549"/>
        <v>0</v>
      </c>
      <c r="GH371" s="100">
        <f t="shared" si="1549"/>
        <v>0</v>
      </c>
      <c r="GI371" s="100">
        <f t="shared" si="1549"/>
        <v>0</v>
      </c>
      <c r="GJ371" s="100">
        <f t="shared" si="1549"/>
        <v>0</v>
      </c>
      <c r="GK371" s="100">
        <f t="shared" si="1549"/>
        <v>0</v>
      </c>
      <c r="GL371" s="100">
        <f t="shared" si="1549"/>
        <v>0</v>
      </c>
      <c r="GM371" s="100">
        <f t="shared" si="1549"/>
        <v>0</v>
      </c>
      <c r="GN371" s="100">
        <f t="shared" si="1549"/>
        <v>0</v>
      </c>
      <c r="GO371" s="100">
        <f t="shared" si="1549"/>
        <v>0</v>
      </c>
      <c r="GP371" s="100">
        <f t="shared" si="1549"/>
        <v>0</v>
      </c>
      <c r="GQ371" s="100">
        <f t="shared" si="1549"/>
        <v>0</v>
      </c>
      <c r="GR371" s="100">
        <f t="shared" si="1549"/>
        <v>0</v>
      </c>
      <c r="GS371" s="100">
        <f t="shared" si="1549"/>
        <v>0</v>
      </c>
      <c r="GT371" s="100">
        <f t="shared" si="1549"/>
        <v>0</v>
      </c>
      <c r="GU371" s="100">
        <f t="shared" si="1549"/>
        <v>0</v>
      </c>
      <c r="GV371" s="100">
        <f t="shared" si="1549"/>
        <v>0</v>
      </c>
      <c r="GW371" s="100">
        <f t="shared" si="1549"/>
        <v>0</v>
      </c>
      <c r="GX371" s="100">
        <f t="shared" si="1549"/>
        <v>0</v>
      </c>
      <c r="GY371" s="100">
        <f t="shared" si="1549"/>
        <v>0</v>
      </c>
      <c r="GZ371" s="100">
        <f t="shared" si="1549"/>
        <v>0</v>
      </c>
      <c r="HA371" s="3"/>
      <c r="HB371" s="3"/>
    </row>
    <row r="372" spans="1:210" ht="4.2" customHeight="1">
      <c r="A372" s="1"/>
      <c r="B372" s="1"/>
      <c r="C372" s="1"/>
      <c r="D372" s="1"/>
      <c r="E372" s="263"/>
      <c r="F372" s="48"/>
      <c r="G372" s="231"/>
      <c r="H372" s="1"/>
      <c r="I372" s="1"/>
      <c r="J372" s="1"/>
      <c r="K372" s="1"/>
      <c r="L372" s="1"/>
      <c r="M372" s="5"/>
      <c r="N372" s="1"/>
      <c r="O372" s="1"/>
      <c r="P372" s="5"/>
      <c r="Q372" s="1"/>
      <c r="R372" s="1"/>
      <c r="S372" s="5"/>
      <c r="T372" s="7"/>
      <c r="U372" s="24"/>
      <c r="V372" s="1"/>
      <c r="W372" s="12"/>
      <c r="X372" s="10"/>
      <c r="Y372" s="46"/>
      <c r="Z372" s="93"/>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c r="GS372" s="94"/>
      <c r="GT372" s="94"/>
      <c r="GU372" s="94"/>
      <c r="GV372" s="94"/>
      <c r="GW372" s="94"/>
      <c r="GX372" s="94"/>
      <c r="GY372" s="94"/>
      <c r="GZ372" s="94"/>
      <c r="HA372" s="1"/>
      <c r="HB372" s="1"/>
    </row>
    <row r="373" spans="1:210" ht="4.2" customHeight="1">
      <c r="A373" s="1"/>
      <c r="B373" s="1"/>
      <c r="C373" s="1"/>
      <c r="D373" s="40"/>
      <c r="E373" s="40"/>
      <c r="F373" s="40"/>
      <c r="G373" s="40"/>
      <c r="H373" s="40"/>
      <c r="I373" s="40"/>
      <c r="J373" s="40"/>
      <c r="K373" s="40"/>
      <c r="L373" s="40"/>
      <c r="M373" s="42"/>
      <c r="N373" s="40"/>
      <c r="O373" s="40"/>
      <c r="P373" s="42"/>
      <c r="Q373" s="40"/>
      <c r="R373" s="1"/>
      <c r="S373" s="5"/>
      <c r="T373" s="7"/>
      <c r="U373" s="24"/>
      <c r="V373" s="1"/>
      <c r="W373" s="44"/>
      <c r="X373" s="10"/>
      <c r="Y373" s="46"/>
      <c r="Z373" s="9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
      <c r="HB373" s="1"/>
    </row>
    <row r="374" spans="1:210" ht="7.2" customHeight="1">
      <c r="A374" s="1"/>
      <c r="B374" s="1"/>
      <c r="C374" s="1"/>
      <c r="D374" s="1"/>
      <c r="E374" s="263"/>
      <c r="F374" s="48"/>
      <c r="G374" s="231"/>
      <c r="H374" s="1"/>
      <c r="I374" s="1"/>
      <c r="J374" s="1"/>
      <c r="K374" s="1"/>
      <c r="L374" s="1"/>
      <c r="M374" s="5"/>
      <c r="N374" s="1"/>
      <c r="O374" s="1"/>
      <c r="P374" s="5"/>
      <c r="Q374" s="1"/>
      <c r="R374" s="1"/>
      <c r="S374" s="5"/>
      <c r="T374" s="7"/>
      <c r="U374" s="24"/>
      <c r="V374" s="1"/>
      <c r="W374" s="12"/>
      <c r="X374" s="10"/>
      <c r="Y374" s="46"/>
      <c r="Z374" s="93"/>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1"/>
      <c r="HB374" s="1"/>
    </row>
    <row r="375" spans="1:210" ht="12.6" thickBot="1">
      <c r="A375" s="1"/>
      <c r="B375" s="244" t="s">
        <v>154</v>
      </c>
      <c r="C375" s="197"/>
      <c r="D375" s="196"/>
      <c r="E375" s="263"/>
      <c r="F375" s="48"/>
      <c r="G375" s="232"/>
      <c r="H375" s="19"/>
      <c r="I375" s="19" t="str">
        <f>$I$335</f>
        <v>прямой пост. расход, укажите сумму в месяц с ндс</v>
      </c>
      <c r="J375" s="1"/>
      <c r="K375" s="1"/>
      <c r="L375" s="1"/>
      <c r="M375" s="5" t="s">
        <v>6</v>
      </c>
      <c r="N375" s="581" t="s">
        <v>326</v>
      </c>
      <c r="O375" s="1"/>
      <c r="P375" s="5"/>
      <c r="Q375" s="1" t="s">
        <v>26</v>
      </c>
      <c r="R375" s="1"/>
      <c r="S375" s="5" t="s">
        <v>6</v>
      </c>
      <c r="T375" s="202"/>
      <c r="U375" s="24"/>
      <c r="V375" s="1"/>
      <c r="W375" s="12"/>
      <c r="X375" s="10"/>
      <c r="Y375" s="46"/>
      <c r="Z375" s="93"/>
      <c r="AA375" s="577" t="str">
        <f>IF(AA377=1,"1-ый мес. расхода","")</f>
        <v/>
      </c>
      <c r="AB375" s="577" t="str">
        <f t="shared" ref="AB375:CM375" si="1550">IF(AB377=1,"1-ый мес. расхода","")</f>
        <v/>
      </c>
      <c r="AC375" s="577" t="str">
        <f t="shared" si="1550"/>
        <v/>
      </c>
      <c r="AD375" s="577" t="str">
        <f t="shared" si="1550"/>
        <v/>
      </c>
      <c r="AE375" s="577" t="str">
        <f t="shared" si="1550"/>
        <v/>
      </c>
      <c r="AF375" s="577" t="str">
        <f t="shared" si="1550"/>
        <v/>
      </c>
      <c r="AG375" s="577" t="str">
        <f t="shared" si="1550"/>
        <v/>
      </c>
      <c r="AH375" s="577" t="str">
        <f t="shared" si="1550"/>
        <v/>
      </c>
      <c r="AI375" s="577" t="str">
        <f t="shared" si="1550"/>
        <v/>
      </c>
      <c r="AJ375" s="577" t="str">
        <f t="shared" si="1550"/>
        <v/>
      </c>
      <c r="AK375" s="577" t="str">
        <f t="shared" si="1550"/>
        <v/>
      </c>
      <c r="AL375" s="577" t="str">
        <f t="shared" si="1550"/>
        <v/>
      </c>
      <c r="AM375" s="577" t="str">
        <f t="shared" si="1550"/>
        <v/>
      </c>
      <c r="AN375" s="577" t="str">
        <f t="shared" si="1550"/>
        <v/>
      </c>
      <c r="AO375" s="577" t="str">
        <f t="shared" si="1550"/>
        <v/>
      </c>
      <c r="AP375" s="577" t="str">
        <f t="shared" si="1550"/>
        <v/>
      </c>
      <c r="AQ375" s="577" t="str">
        <f t="shared" si="1550"/>
        <v/>
      </c>
      <c r="AR375" s="577" t="str">
        <f t="shared" si="1550"/>
        <v/>
      </c>
      <c r="AS375" s="577" t="str">
        <f t="shared" si="1550"/>
        <v/>
      </c>
      <c r="AT375" s="577" t="str">
        <f t="shared" si="1550"/>
        <v/>
      </c>
      <c r="AU375" s="577" t="str">
        <f t="shared" si="1550"/>
        <v/>
      </c>
      <c r="AV375" s="577" t="str">
        <f t="shared" si="1550"/>
        <v/>
      </c>
      <c r="AW375" s="577" t="str">
        <f t="shared" si="1550"/>
        <v/>
      </c>
      <c r="AX375" s="577" t="str">
        <f t="shared" si="1550"/>
        <v/>
      </c>
      <c r="AY375" s="577" t="str">
        <f t="shared" si="1550"/>
        <v/>
      </c>
      <c r="AZ375" s="577" t="str">
        <f t="shared" si="1550"/>
        <v/>
      </c>
      <c r="BA375" s="577" t="str">
        <f t="shared" si="1550"/>
        <v/>
      </c>
      <c r="BB375" s="577" t="str">
        <f t="shared" si="1550"/>
        <v/>
      </c>
      <c r="BC375" s="577" t="str">
        <f t="shared" si="1550"/>
        <v/>
      </c>
      <c r="BD375" s="577" t="str">
        <f t="shared" si="1550"/>
        <v/>
      </c>
      <c r="BE375" s="577" t="str">
        <f t="shared" si="1550"/>
        <v/>
      </c>
      <c r="BF375" s="577" t="str">
        <f t="shared" si="1550"/>
        <v/>
      </c>
      <c r="BG375" s="577" t="str">
        <f t="shared" si="1550"/>
        <v/>
      </c>
      <c r="BH375" s="577" t="str">
        <f t="shared" si="1550"/>
        <v/>
      </c>
      <c r="BI375" s="577" t="str">
        <f t="shared" si="1550"/>
        <v/>
      </c>
      <c r="BJ375" s="577" t="str">
        <f t="shared" si="1550"/>
        <v/>
      </c>
      <c r="BK375" s="577" t="str">
        <f t="shared" si="1550"/>
        <v/>
      </c>
      <c r="BL375" s="577" t="str">
        <f t="shared" si="1550"/>
        <v/>
      </c>
      <c r="BM375" s="577" t="str">
        <f t="shared" si="1550"/>
        <v/>
      </c>
      <c r="BN375" s="577" t="str">
        <f t="shared" si="1550"/>
        <v/>
      </c>
      <c r="BO375" s="577" t="str">
        <f t="shared" si="1550"/>
        <v/>
      </c>
      <c r="BP375" s="577" t="str">
        <f t="shared" si="1550"/>
        <v/>
      </c>
      <c r="BQ375" s="577" t="str">
        <f t="shared" si="1550"/>
        <v/>
      </c>
      <c r="BR375" s="577" t="str">
        <f t="shared" si="1550"/>
        <v/>
      </c>
      <c r="BS375" s="577" t="str">
        <f t="shared" si="1550"/>
        <v/>
      </c>
      <c r="BT375" s="577" t="str">
        <f t="shared" si="1550"/>
        <v/>
      </c>
      <c r="BU375" s="577" t="str">
        <f t="shared" si="1550"/>
        <v/>
      </c>
      <c r="BV375" s="577" t="str">
        <f t="shared" si="1550"/>
        <v/>
      </c>
      <c r="BW375" s="577" t="str">
        <f t="shared" si="1550"/>
        <v/>
      </c>
      <c r="BX375" s="577" t="str">
        <f t="shared" si="1550"/>
        <v/>
      </c>
      <c r="BY375" s="577" t="str">
        <f t="shared" si="1550"/>
        <v/>
      </c>
      <c r="BZ375" s="577" t="str">
        <f t="shared" si="1550"/>
        <v/>
      </c>
      <c r="CA375" s="577" t="str">
        <f t="shared" si="1550"/>
        <v/>
      </c>
      <c r="CB375" s="577" t="str">
        <f t="shared" si="1550"/>
        <v/>
      </c>
      <c r="CC375" s="577" t="str">
        <f t="shared" si="1550"/>
        <v/>
      </c>
      <c r="CD375" s="577" t="str">
        <f t="shared" si="1550"/>
        <v/>
      </c>
      <c r="CE375" s="577" t="str">
        <f t="shared" si="1550"/>
        <v/>
      </c>
      <c r="CF375" s="577" t="str">
        <f t="shared" si="1550"/>
        <v/>
      </c>
      <c r="CG375" s="577" t="str">
        <f t="shared" si="1550"/>
        <v/>
      </c>
      <c r="CH375" s="577" t="str">
        <f t="shared" si="1550"/>
        <v/>
      </c>
      <c r="CI375" s="577" t="str">
        <f t="shared" si="1550"/>
        <v/>
      </c>
      <c r="CJ375" s="577" t="str">
        <f t="shared" si="1550"/>
        <v/>
      </c>
      <c r="CK375" s="577" t="str">
        <f t="shared" si="1550"/>
        <v/>
      </c>
      <c r="CL375" s="577" t="str">
        <f t="shared" si="1550"/>
        <v/>
      </c>
      <c r="CM375" s="577" t="str">
        <f t="shared" si="1550"/>
        <v/>
      </c>
      <c r="CN375" s="577" t="str">
        <f t="shared" ref="CN375:DG375" si="1551">IF(CN377=1,"1-ый мес. расхода","")</f>
        <v/>
      </c>
      <c r="CO375" s="577" t="str">
        <f t="shared" si="1551"/>
        <v/>
      </c>
      <c r="CP375" s="577" t="str">
        <f t="shared" si="1551"/>
        <v/>
      </c>
      <c r="CQ375" s="577" t="str">
        <f t="shared" si="1551"/>
        <v/>
      </c>
      <c r="CR375" s="577" t="str">
        <f t="shared" si="1551"/>
        <v/>
      </c>
      <c r="CS375" s="577" t="str">
        <f t="shared" si="1551"/>
        <v/>
      </c>
      <c r="CT375" s="577" t="str">
        <f t="shared" si="1551"/>
        <v/>
      </c>
      <c r="CU375" s="577" t="str">
        <f t="shared" si="1551"/>
        <v/>
      </c>
      <c r="CV375" s="577" t="str">
        <f t="shared" si="1551"/>
        <v/>
      </c>
      <c r="CW375" s="577" t="str">
        <f t="shared" si="1551"/>
        <v/>
      </c>
      <c r="CX375" s="577" t="str">
        <f t="shared" si="1551"/>
        <v/>
      </c>
      <c r="CY375" s="577" t="str">
        <f t="shared" si="1551"/>
        <v/>
      </c>
      <c r="CZ375" s="577" t="str">
        <f t="shared" si="1551"/>
        <v/>
      </c>
      <c r="DA375" s="577" t="str">
        <f t="shared" si="1551"/>
        <v/>
      </c>
      <c r="DB375" s="577" t="str">
        <f t="shared" si="1551"/>
        <v/>
      </c>
      <c r="DC375" s="577" t="str">
        <f t="shared" si="1551"/>
        <v/>
      </c>
      <c r="DD375" s="577" t="str">
        <f t="shared" si="1551"/>
        <v/>
      </c>
      <c r="DE375" s="577" t="str">
        <f t="shared" si="1551"/>
        <v/>
      </c>
      <c r="DF375" s="577" t="str">
        <f t="shared" si="1551"/>
        <v/>
      </c>
      <c r="DG375" s="577" t="str">
        <f t="shared" si="1551"/>
        <v/>
      </c>
      <c r="DH375" s="577" t="str">
        <f t="shared" ref="DH375:FS375" si="1552">IF(DH377=1,"1-ый мес. расхода","")</f>
        <v/>
      </c>
      <c r="DI375" s="577" t="str">
        <f t="shared" si="1552"/>
        <v/>
      </c>
      <c r="DJ375" s="577" t="str">
        <f t="shared" si="1552"/>
        <v/>
      </c>
      <c r="DK375" s="577" t="str">
        <f t="shared" si="1552"/>
        <v/>
      </c>
      <c r="DL375" s="577" t="str">
        <f t="shared" si="1552"/>
        <v/>
      </c>
      <c r="DM375" s="577" t="str">
        <f t="shared" si="1552"/>
        <v/>
      </c>
      <c r="DN375" s="577" t="str">
        <f t="shared" si="1552"/>
        <v/>
      </c>
      <c r="DO375" s="577" t="str">
        <f t="shared" si="1552"/>
        <v/>
      </c>
      <c r="DP375" s="577" t="str">
        <f t="shared" si="1552"/>
        <v/>
      </c>
      <c r="DQ375" s="577" t="str">
        <f t="shared" si="1552"/>
        <v/>
      </c>
      <c r="DR375" s="577" t="str">
        <f t="shared" si="1552"/>
        <v/>
      </c>
      <c r="DS375" s="577" t="str">
        <f t="shared" si="1552"/>
        <v/>
      </c>
      <c r="DT375" s="577" t="str">
        <f t="shared" si="1552"/>
        <v/>
      </c>
      <c r="DU375" s="577" t="str">
        <f t="shared" si="1552"/>
        <v/>
      </c>
      <c r="DV375" s="577" t="str">
        <f t="shared" si="1552"/>
        <v/>
      </c>
      <c r="DW375" s="577" t="str">
        <f t="shared" si="1552"/>
        <v/>
      </c>
      <c r="DX375" s="577" t="str">
        <f t="shared" si="1552"/>
        <v/>
      </c>
      <c r="DY375" s="577" t="str">
        <f t="shared" si="1552"/>
        <v/>
      </c>
      <c r="DZ375" s="577" t="str">
        <f t="shared" si="1552"/>
        <v/>
      </c>
      <c r="EA375" s="577" t="str">
        <f t="shared" si="1552"/>
        <v/>
      </c>
      <c r="EB375" s="577" t="str">
        <f t="shared" si="1552"/>
        <v/>
      </c>
      <c r="EC375" s="577" t="str">
        <f t="shared" si="1552"/>
        <v/>
      </c>
      <c r="ED375" s="577" t="str">
        <f t="shared" si="1552"/>
        <v/>
      </c>
      <c r="EE375" s="577" t="str">
        <f t="shared" si="1552"/>
        <v/>
      </c>
      <c r="EF375" s="577" t="str">
        <f t="shared" si="1552"/>
        <v/>
      </c>
      <c r="EG375" s="577" t="str">
        <f t="shared" si="1552"/>
        <v/>
      </c>
      <c r="EH375" s="577" t="str">
        <f t="shared" si="1552"/>
        <v/>
      </c>
      <c r="EI375" s="577" t="str">
        <f t="shared" si="1552"/>
        <v/>
      </c>
      <c r="EJ375" s="577" t="str">
        <f t="shared" si="1552"/>
        <v/>
      </c>
      <c r="EK375" s="577" t="str">
        <f t="shared" si="1552"/>
        <v/>
      </c>
      <c r="EL375" s="577" t="str">
        <f t="shared" si="1552"/>
        <v/>
      </c>
      <c r="EM375" s="577" t="str">
        <f t="shared" si="1552"/>
        <v/>
      </c>
      <c r="EN375" s="577" t="str">
        <f t="shared" si="1552"/>
        <v/>
      </c>
      <c r="EO375" s="577" t="str">
        <f t="shared" si="1552"/>
        <v/>
      </c>
      <c r="EP375" s="577" t="str">
        <f t="shared" si="1552"/>
        <v/>
      </c>
      <c r="EQ375" s="577" t="str">
        <f t="shared" si="1552"/>
        <v/>
      </c>
      <c r="ER375" s="577" t="str">
        <f t="shared" si="1552"/>
        <v/>
      </c>
      <c r="ES375" s="577" t="str">
        <f t="shared" si="1552"/>
        <v/>
      </c>
      <c r="ET375" s="577" t="str">
        <f t="shared" si="1552"/>
        <v/>
      </c>
      <c r="EU375" s="577" t="str">
        <f t="shared" si="1552"/>
        <v/>
      </c>
      <c r="EV375" s="577" t="str">
        <f t="shared" si="1552"/>
        <v/>
      </c>
      <c r="EW375" s="577" t="str">
        <f t="shared" si="1552"/>
        <v/>
      </c>
      <c r="EX375" s="577" t="str">
        <f t="shared" si="1552"/>
        <v/>
      </c>
      <c r="EY375" s="577" t="str">
        <f t="shared" si="1552"/>
        <v/>
      </c>
      <c r="EZ375" s="577" t="str">
        <f t="shared" si="1552"/>
        <v/>
      </c>
      <c r="FA375" s="577" t="str">
        <f t="shared" si="1552"/>
        <v/>
      </c>
      <c r="FB375" s="577" t="str">
        <f t="shared" si="1552"/>
        <v/>
      </c>
      <c r="FC375" s="577" t="str">
        <f t="shared" si="1552"/>
        <v/>
      </c>
      <c r="FD375" s="577" t="str">
        <f t="shared" si="1552"/>
        <v/>
      </c>
      <c r="FE375" s="577" t="str">
        <f t="shared" si="1552"/>
        <v/>
      </c>
      <c r="FF375" s="577" t="str">
        <f t="shared" si="1552"/>
        <v/>
      </c>
      <c r="FG375" s="577" t="str">
        <f t="shared" si="1552"/>
        <v/>
      </c>
      <c r="FH375" s="577" t="str">
        <f t="shared" si="1552"/>
        <v/>
      </c>
      <c r="FI375" s="577" t="str">
        <f t="shared" si="1552"/>
        <v/>
      </c>
      <c r="FJ375" s="577" t="str">
        <f t="shared" si="1552"/>
        <v/>
      </c>
      <c r="FK375" s="577" t="str">
        <f t="shared" si="1552"/>
        <v/>
      </c>
      <c r="FL375" s="577" t="str">
        <f t="shared" si="1552"/>
        <v/>
      </c>
      <c r="FM375" s="577" t="str">
        <f t="shared" si="1552"/>
        <v/>
      </c>
      <c r="FN375" s="577" t="str">
        <f t="shared" si="1552"/>
        <v/>
      </c>
      <c r="FO375" s="577" t="str">
        <f t="shared" si="1552"/>
        <v/>
      </c>
      <c r="FP375" s="577" t="str">
        <f t="shared" si="1552"/>
        <v/>
      </c>
      <c r="FQ375" s="577" t="str">
        <f t="shared" si="1552"/>
        <v/>
      </c>
      <c r="FR375" s="577" t="str">
        <f t="shared" si="1552"/>
        <v/>
      </c>
      <c r="FS375" s="577" t="str">
        <f t="shared" si="1552"/>
        <v/>
      </c>
      <c r="FT375" s="577" t="str">
        <f t="shared" ref="FT375:GZ375" si="1553">IF(FT377=1,"1-ый мес. расхода","")</f>
        <v/>
      </c>
      <c r="FU375" s="577" t="str">
        <f t="shared" si="1553"/>
        <v/>
      </c>
      <c r="FV375" s="577" t="str">
        <f t="shared" si="1553"/>
        <v/>
      </c>
      <c r="FW375" s="577" t="str">
        <f t="shared" si="1553"/>
        <v/>
      </c>
      <c r="FX375" s="577" t="str">
        <f t="shared" si="1553"/>
        <v/>
      </c>
      <c r="FY375" s="577" t="str">
        <f t="shared" si="1553"/>
        <v/>
      </c>
      <c r="FZ375" s="577" t="str">
        <f t="shared" si="1553"/>
        <v/>
      </c>
      <c r="GA375" s="577" t="str">
        <f t="shared" si="1553"/>
        <v/>
      </c>
      <c r="GB375" s="577" t="str">
        <f t="shared" si="1553"/>
        <v/>
      </c>
      <c r="GC375" s="577" t="str">
        <f t="shared" si="1553"/>
        <v/>
      </c>
      <c r="GD375" s="577" t="str">
        <f t="shared" si="1553"/>
        <v/>
      </c>
      <c r="GE375" s="577" t="str">
        <f t="shared" si="1553"/>
        <v/>
      </c>
      <c r="GF375" s="577" t="str">
        <f t="shared" si="1553"/>
        <v/>
      </c>
      <c r="GG375" s="577" t="str">
        <f t="shared" si="1553"/>
        <v/>
      </c>
      <c r="GH375" s="577" t="str">
        <f t="shared" si="1553"/>
        <v/>
      </c>
      <c r="GI375" s="577" t="str">
        <f t="shared" si="1553"/>
        <v/>
      </c>
      <c r="GJ375" s="577" t="str">
        <f t="shared" si="1553"/>
        <v/>
      </c>
      <c r="GK375" s="577" t="str">
        <f t="shared" si="1553"/>
        <v/>
      </c>
      <c r="GL375" s="577" t="str">
        <f t="shared" si="1553"/>
        <v/>
      </c>
      <c r="GM375" s="577" t="str">
        <f t="shared" si="1553"/>
        <v/>
      </c>
      <c r="GN375" s="577" t="str">
        <f t="shared" si="1553"/>
        <v/>
      </c>
      <c r="GO375" s="577" t="str">
        <f t="shared" si="1553"/>
        <v/>
      </c>
      <c r="GP375" s="577" t="str">
        <f t="shared" si="1553"/>
        <v/>
      </c>
      <c r="GQ375" s="577" t="str">
        <f t="shared" si="1553"/>
        <v/>
      </c>
      <c r="GR375" s="577" t="str">
        <f t="shared" si="1553"/>
        <v/>
      </c>
      <c r="GS375" s="577" t="str">
        <f t="shared" si="1553"/>
        <v/>
      </c>
      <c r="GT375" s="577" t="str">
        <f t="shared" si="1553"/>
        <v/>
      </c>
      <c r="GU375" s="577" t="str">
        <f t="shared" si="1553"/>
        <v/>
      </c>
      <c r="GV375" s="577" t="str">
        <f t="shared" si="1553"/>
        <v/>
      </c>
      <c r="GW375" s="577" t="str">
        <f t="shared" si="1553"/>
        <v/>
      </c>
      <c r="GX375" s="577" t="str">
        <f t="shared" si="1553"/>
        <v/>
      </c>
      <c r="GY375" s="577" t="str">
        <f t="shared" si="1553"/>
        <v/>
      </c>
      <c r="GZ375" s="577" t="str">
        <f t="shared" si="1553"/>
        <v/>
      </c>
      <c r="HA375" s="1"/>
      <c r="HB375" s="1"/>
    </row>
    <row r="376" spans="1:210" ht="4.2" customHeight="1" thickTop="1">
      <c r="A376" s="1"/>
      <c r="B376" s="1"/>
      <c r="C376" s="1"/>
      <c r="D376" s="1"/>
      <c r="E376" s="263"/>
      <c r="F376" s="48"/>
      <c r="G376" s="231"/>
      <c r="H376" s="1"/>
      <c r="I376" s="1"/>
      <c r="J376" s="1"/>
      <c r="K376" s="1"/>
      <c r="L376" s="1"/>
      <c r="M376" s="5"/>
      <c r="N376" s="310"/>
      <c r="O376" s="1"/>
      <c r="P376" s="5"/>
      <c r="Q376" s="1"/>
      <c r="R376" s="1"/>
      <c r="S376" s="5"/>
      <c r="T376" s="7"/>
      <c r="U376" s="24"/>
      <c r="V376" s="1"/>
      <c r="W376" s="12"/>
      <c r="X376" s="10"/>
      <c r="Y376" s="46"/>
      <c r="Z376" s="93"/>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94"/>
      <c r="CD376" s="94"/>
      <c r="CE376" s="94"/>
      <c r="CF376" s="94"/>
      <c r="CG376" s="94"/>
      <c r="CH376" s="94"/>
      <c r="CI376" s="94"/>
      <c r="CJ376" s="94"/>
      <c r="CK376" s="94"/>
      <c r="CL376" s="94"/>
      <c r="CM376" s="94"/>
      <c r="CN376" s="94"/>
      <c r="CO376" s="94"/>
      <c r="CP376" s="94"/>
      <c r="CQ376" s="94"/>
      <c r="CR376" s="94"/>
      <c r="CS376" s="94"/>
      <c r="CT376" s="94"/>
      <c r="CU376" s="94"/>
      <c r="CV376" s="94"/>
      <c r="CW376" s="94"/>
      <c r="CX376" s="94"/>
      <c r="CY376" s="94"/>
      <c r="CZ376" s="94"/>
      <c r="DA376" s="94"/>
      <c r="DB376" s="94"/>
      <c r="DC376" s="94"/>
      <c r="DD376" s="94"/>
      <c r="DE376" s="94"/>
      <c r="DF376" s="94"/>
      <c r="DG376" s="94"/>
      <c r="DH376" s="94"/>
      <c r="DI376" s="94"/>
      <c r="DJ376" s="94"/>
      <c r="DK376" s="94"/>
      <c r="DL376" s="94"/>
      <c r="DM376" s="94"/>
      <c r="DN376" s="94"/>
      <c r="DO376" s="94"/>
      <c r="DP376" s="94"/>
      <c r="DQ376" s="94"/>
      <c r="DR376" s="94"/>
      <c r="DS376" s="94"/>
      <c r="DT376" s="94"/>
      <c r="DU376" s="94"/>
      <c r="DV376" s="94"/>
      <c r="DW376" s="94"/>
      <c r="DX376" s="94"/>
      <c r="DY376" s="94"/>
      <c r="DZ376" s="94"/>
      <c r="EA376" s="94"/>
      <c r="EB376" s="94"/>
      <c r="EC376" s="94"/>
      <c r="ED376" s="94"/>
      <c r="EE376" s="94"/>
      <c r="EF376" s="94"/>
      <c r="EG376" s="94"/>
      <c r="EH376" s="94"/>
      <c r="EI376" s="94"/>
      <c r="EJ376" s="94"/>
      <c r="EK376" s="94"/>
      <c r="EL376" s="94"/>
      <c r="EM376" s="94"/>
      <c r="EN376" s="94"/>
      <c r="EO376" s="94"/>
      <c r="EP376" s="94"/>
      <c r="EQ376" s="94"/>
      <c r="ER376" s="94"/>
      <c r="ES376" s="94"/>
      <c r="ET376" s="94"/>
      <c r="EU376" s="94"/>
      <c r="EV376" s="94"/>
      <c r="EW376" s="94"/>
      <c r="EX376" s="94"/>
      <c r="EY376" s="94"/>
      <c r="EZ376" s="94"/>
      <c r="FA376" s="94"/>
      <c r="FB376" s="94"/>
      <c r="FC376" s="94"/>
      <c r="FD376" s="94"/>
      <c r="FE376" s="94"/>
      <c r="FF376" s="94"/>
      <c r="FG376" s="94"/>
      <c r="FH376" s="94"/>
      <c r="FI376" s="94"/>
      <c r="FJ376" s="94"/>
      <c r="FK376" s="94"/>
      <c r="FL376" s="94"/>
      <c r="FM376" s="94"/>
      <c r="FN376" s="94"/>
      <c r="FO376" s="94"/>
      <c r="FP376" s="94"/>
      <c r="FQ376" s="94"/>
      <c r="FR376" s="94"/>
      <c r="FS376" s="94"/>
      <c r="FT376" s="94"/>
      <c r="FU376" s="94"/>
      <c r="FV376" s="94"/>
      <c r="FW376" s="94"/>
      <c r="FX376" s="94"/>
      <c r="FY376" s="94"/>
      <c r="FZ376" s="94"/>
      <c r="GA376" s="94"/>
      <c r="GB376" s="94"/>
      <c r="GC376" s="94"/>
      <c r="GD376" s="94"/>
      <c r="GE376" s="94"/>
      <c r="GF376" s="94"/>
      <c r="GG376" s="94"/>
      <c r="GH376" s="94"/>
      <c r="GI376" s="94"/>
      <c r="GJ376" s="94"/>
      <c r="GK376" s="94"/>
      <c r="GL376" s="94"/>
      <c r="GM376" s="94"/>
      <c r="GN376" s="94"/>
      <c r="GO376" s="94"/>
      <c r="GP376" s="94"/>
      <c r="GQ376" s="94"/>
      <c r="GR376" s="94"/>
      <c r="GS376" s="94"/>
      <c r="GT376" s="94"/>
      <c r="GU376" s="94"/>
      <c r="GV376" s="94"/>
      <c r="GW376" s="94"/>
      <c r="GX376" s="94"/>
      <c r="GY376" s="94"/>
      <c r="GZ376" s="94"/>
      <c r="HA376" s="1"/>
      <c r="HB376" s="1"/>
    </row>
    <row r="377" spans="1:210" s="23" customFormat="1">
      <c r="A377" s="19"/>
      <c r="B377" s="5"/>
      <c r="C377" s="34" t="str">
        <f>$C$337</f>
        <v>месяц старта расхода</v>
      </c>
      <c r="D377" s="196"/>
      <c r="E377" s="269"/>
      <c r="F377" s="52"/>
      <c r="G377" s="232"/>
      <c r="H377" s="19"/>
      <c r="I377" s="19"/>
      <c r="J377" s="5" t="s">
        <v>6</v>
      </c>
      <c r="K377" s="575"/>
      <c r="L377" s="24" t="s">
        <v>7</v>
      </c>
      <c r="M377" s="20"/>
      <c r="N377" s="196" t="s">
        <v>170</v>
      </c>
      <c r="O377" s="19"/>
      <c r="P377" s="20"/>
      <c r="Q377" s="19" t="s">
        <v>12</v>
      </c>
      <c r="R377" s="19"/>
      <c r="S377" s="20" t="s">
        <v>6</v>
      </c>
      <c r="T377" s="204"/>
      <c r="U377" s="26" t="s">
        <v>7</v>
      </c>
      <c r="V377" s="19"/>
      <c r="W377" s="21"/>
      <c r="X377" s="22"/>
      <c r="Y377" s="47"/>
      <c r="Z377" s="96"/>
      <c r="AA377" s="578" t="str">
        <f>IF(AA379="","",IF(AND(Z379="",AA379&lt;&gt;""),1,Z377+1))</f>
        <v/>
      </c>
      <c r="AB377" s="578" t="str">
        <f t="shared" ref="AB377:CM377" si="1554">IF(AB379="","",IF(AND(AA379="",AB379&lt;&gt;""),1,AA377+1))</f>
        <v/>
      </c>
      <c r="AC377" s="578" t="str">
        <f t="shared" si="1554"/>
        <v/>
      </c>
      <c r="AD377" s="578" t="str">
        <f t="shared" si="1554"/>
        <v/>
      </c>
      <c r="AE377" s="578" t="str">
        <f t="shared" si="1554"/>
        <v/>
      </c>
      <c r="AF377" s="578" t="str">
        <f t="shared" si="1554"/>
        <v/>
      </c>
      <c r="AG377" s="578" t="str">
        <f t="shared" si="1554"/>
        <v/>
      </c>
      <c r="AH377" s="578" t="str">
        <f t="shared" si="1554"/>
        <v/>
      </c>
      <c r="AI377" s="578" t="str">
        <f t="shared" si="1554"/>
        <v/>
      </c>
      <c r="AJ377" s="578" t="str">
        <f t="shared" si="1554"/>
        <v/>
      </c>
      <c r="AK377" s="578" t="str">
        <f t="shared" si="1554"/>
        <v/>
      </c>
      <c r="AL377" s="578" t="str">
        <f t="shared" si="1554"/>
        <v/>
      </c>
      <c r="AM377" s="578" t="str">
        <f t="shared" si="1554"/>
        <v/>
      </c>
      <c r="AN377" s="578" t="str">
        <f t="shared" si="1554"/>
        <v/>
      </c>
      <c r="AO377" s="578" t="str">
        <f t="shared" si="1554"/>
        <v/>
      </c>
      <c r="AP377" s="578" t="str">
        <f t="shared" si="1554"/>
        <v/>
      </c>
      <c r="AQ377" s="578" t="str">
        <f t="shared" si="1554"/>
        <v/>
      </c>
      <c r="AR377" s="578" t="str">
        <f t="shared" si="1554"/>
        <v/>
      </c>
      <c r="AS377" s="578" t="str">
        <f t="shared" si="1554"/>
        <v/>
      </c>
      <c r="AT377" s="578" t="str">
        <f t="shared" si="1554"/>
        <v/>
      </c>
      <c r="AU377" s="578" t="str">
        <f t="shared" si="1554"/>
        <v/>
      </c>
      <c r="AV377" s="578" t="str">
        <f t="shared" si="1554"/>
        <v/>
      </c>
      <c r="AW377" s="578" t="str">
        <f t="shared" si="1554"/>
        <v/>
      </c>
      <c r="AX377" s="578" t="str">
        <f t="shared" si="1554"/>
        <v/>
      </c>
      <c r="AY377" s="578" t="str">
        <f t="shared" si="1554"/>
        <v/>
      </c>
      <c r="AZ377" s="578" t="str">
        <f t="shared" si="1554"/>
        <v/>
      </c>
      <c r="BA377" s="578" t="str">
        <f t="shared" si="1554"/>
        <v/>
      </c>
      <c r="BB377" s="578" t="str">
        <f t="shared" si="1554"/>
        <v/>
      </c>
      <c r="BC377" s="578" t="str">
        <f t="shared" si="1554"/>
        <v/>
      </c>
      <c r="BD377" s="578" t="str">
        <f t="shared" si="1554"/>
        <v/>
      </c>
      <c r="BE377" s="578" t="str">
        <f t="shared" si="1554"/>
        <v/>
      </c>
      <c r="BF377" s="578" t="str">
        <f t="shared" si="1554"/>
        <v/>
      </c>
      <c r="BG377" s="578" t="str">
        <f t="shared" si="1554"/>
        <v/>
      </c>
      <c r="BH377" s="578" t="str">
        <f t="shared" si="1554"/>
        <v/>
      </c>
      <c r="BI377" s="578" t="str">
        <f t="shared" si="1554"/>
        <v/>
      </c>
      <c r="BJ377" s="578" t="str">
        <f t="shared" si="1554"/>
        <v/>
      </c>
      <c r="BK377" s="578" t="str">
        <f t="shared" si="1554"/>
        <v/>
      </c>
      <c r="BL377" s="578" t="str">
        <f t="shared" si="1554"/>
        <v/>
      </c>
      <c r="BM377" s="578" t="str">
        <f t="shared" si="1554"/>
        <v/>
      </c>
      <c r="BN377" s="578" t="str">
        <f t="shared" si="1554"/>
        <v/>
      </c>
      <c r="BO377" s="578" t="str">
        <f t="shared" si="1554"/>
        <v/>
      </c>
      <c r="BP377" s="578" t="str">
        <f t="shared" si="1554"/>
        <v/>
      </c>
      <c r="BQ377" s="578" t="str">
        <f t="shared" si="1554"/>
        <v/>
      </c>
      <c r="BR377" s="578" t="str">
        <f t="shared" si="1554"/>
        <v/>
      </c>
      <c r="BS377" s="578" t="str">
        <f t="shared" si="1554"/>
        <v/>
      </c>
      <c r="BT377" s="578" t="str">
        <f t="shared" si="1554"/>
        <v/>
      </c>
      <c r="BU377" s="578" t="str">
        <f t="shared" si="1554"/>
        <v/>
      </c>
      <c r="BV377" s="578" t="str">
        <f t="shared" si="1554"/>
        <v/>
      </c>
      <c r="BW377" s="578" t="str">
        <f t="shared" si="1554"/>
        <v/>
      </c>
      <c r="BX377" s="578" t="str">
        <f t="shared" si="1554"/>
        <v/>
      </c>
      <c r="BY377" s="578" t="str">
        <f t="shared" si="1554"/>
        <v/>
      </c>
      <c r="BZ377" s="578" t="str">
        <f t="shared" si="1554"/>
        <v/>
      </c>
      <c r="CA377" s="578" t="str">
        <f t="shared" si="1554"/>
        <v/>
      </c>
      <c r="CB377" s="578" t="str">
        <f t="shared" si="1554"/>
        <v/>
      </c>
      <c r="CC377" s="578" t="str">
        <f t="shared" si="1554"/>
        <v/>
      </c>
      <c r="CD377" s="578" t="str">
        <f t="shared" si="1554"/>
        <v/>
      </c>
      <c r="CE377" s="578" t="str">
        <f t="shared" si="1554"/>
        <v/>
      </c>
      <c r="CF377" s="578" t="str">
        <f t="shared" si="1554"/>
        <v/>
      </c>
      <c r="CG377" s="578" t="str">
        <f t="shared" si="1554"/>
        <v/>
      </c>
      <c r="CH377" s="578" t="str">
        <f t="shared" si="1554"/>
        <v/>
      </c>
      <c r="CI377" s="578" t="str">
        <f t="shared" si="1554"/>
        <v/>
      </c>
      <c r="CJ377" s="578" t="str">
        <f t="shared" si="1554"/>
        <v/>
      </c>
      <c r="CK377" s="578" t="str">
        <f t="shared" si="1554"/>
        <v/>
      </c>
      <c r="CL377" s="578" t="str">
        <f t="shared" si="1554"/>
        <v/>
      </c>
      <c r="CM377" s="578" t="str">
        <f t="shared" si="1554"/>
        <v/>
      </c>
      <c r="CN377" s="578" t="str">
        <f t="shared" ref="CN377:DG377" si="1555">IF(CN379="","",IF(AND(CM379="",CN379&lt;&gt;""),1,CM377+1))</f>
        <v/>
      </c>
      <c r="CO377" s="578" t="str">
        <f t="shared" si="1555"/>
        <v/>
      </c>
      <c r="CP377" s="578" t="str">
        <f t="shared" si="1555"/>
        <v/>
      </c>
      <c r="CQ377" s="578" t="str">
        <f t="shared" si="1555"/>
        <v/>
      </c>
      <c r="CR377" s="578" t="str">
        <f t="shared" si="1555"/>
        <v/>
      </c>
      <c r="CS377" s="578" t="str">
        <f t="shared" si="1555"/>
        <v/>
      </c>
      <c r="CT377" s="578" t="str">
        <f t="shared" si="1555"/>
        <v/>
      </c>
      <c r="CU377" s="578" t="str">
        <f t="shared" si="1555"/>
        <v/>
      </c>
      <c r="CV377" s="578" t="str">
        <f t="shared" si="1555"/>
        <v/>
      </c>
      <c r="CW377" s="578" t="str">
        <f t="shared" si="1555"/>
        <v/>
      </c>
      <c r="CX377" s="578" t="str">
        <f t="shared" si="1555"/>
        <v/>
      </c>
      <c r="CY377" s="578" t="str">
        <f t="shared" si="1555"/>
        <v/>
      </c>
      <c r="CZ377" s="578" t="str">
        <f t="shared" si="1555"/>
        <v/>
      </c>
      <c r="DA377" s="578" t="str">
        <f t="shared" si="1555"/>
        <v/>
      </c>
      <c r="DB377" s="578" t="str">
        <f t="shared" si="1555"/>
        <v/>
      </c>
      <c r="DC377" s="578" t="str">
        <f t="shared" si="1555"/>
        <v/>
      </c>
      <c r="DD377" s="578" t="str">
        <f t="shared" si="1555"/>
        <v/>
      </c>
      <c r="DE377" s="578" t="str">
        <f t="shared" si="1555"/>
        <v/>
      </c>
      <c r="DF377" s="578" t="str">
        <f t="shared" si="1555"/>
        <v/>
      </c>
      <c r="DG377" s="578" t="str">
        <f t="shared" si="1555"/>
        <v/>
      </c>
      <c r="DH377" s="578" t="str">
        <f t="shared" ref="DH377" si="1556">IF(DH379="","",IF(AND(DG379="",DH379&lt;&gt;""),1,DG377+1))</f>
        <v/>
      </c>
      <c r="DI377" s="578" t="str">
        <f t="shared" ref="DI377" si="1557">IF(DI379="","",IF(AND(DH379="",DI379&lt;&gt;""),1,DH377+1))</f>
        <v/>
      </c>
      <c r="DJ377" s="578" t="str">
        <f t="shared" ref="DJ377" si="1558">IF(DJ379="","",IF(AND(DI379="",DJ379&lt;&gt;""),1,DI377+1))</f>
        <v/>
      </c>
      <c r="DK377" s="578" t="str">
        <f t="shared" ref="DK377" si="1559">IF(DK379="","",IF(AND(DJ379="",DK379&lt;&gt;""),1,DJ377+1))</f>
        <v/>
      </c>
      <c r="DL377" s="578" t="str">
        <f t="shared" ref="DL377" si="1560">IF(DL379="","",IF(AND(DK379="",DL379&lt;&gt;""),1,DK377+1))</f>
        <v/>
      </c>
      <c r="DM377" s="578" t="str">
        <f t="shared" ref="DM377" si="1561">IF(DM379="","",IF(AND(DL379="",DM379&lt;&gt;""),1,DL377+1))</f>
        <v/>
      </c>
      <c r="DN377" s="578" t="str">
        <f t="shared" ref="DN377" si="1562">IF(DN379="","",IF(AND(DM379="",DN379&lt;&gt;""),1,DM377+1))</f>
        <v/>
      </c>
      <c r="DO377" s="578" t="str">
        <f t="shared" ref="DO377" si="1563">IF(DO379="","",IF(AND(DN379="",DO379&lt;&gt;""),1,DN377+1))</f>
        <v/>
      </c>
      <c r="DP377" s="578" t="str">
        <f t="shared" ref="DP377" si="1564">IF(DP379="","",IF(AND(DO379="",DP379&lt;&gt;""),1,DO377+1))</f>
        <v/>
      </c>
      <c r="DQ377" s="578" t="str">
        <f t="shared" ref="DQ377" si="1565">IF(DQ379="","",IF(AND(DP379="",DQ379&lt;&gt;""),1,DP377+1))</f>
        <v/>
      </c>
      <c r="DR377" s="578" t="str">
        <f t="shared" ref="DR377" si="1566">IF(DR379="","",IF(AND(DQ379="",DR379&lt;&gt;""),1,DQ377+1))</f>
        <v/>
      </c>
      <c r="DS377" s="578" t="str">
        <f t="shared" ref="DS377" si="1567">IF(DS379="","",IF(AND(DR379="",DS379&lt;&gt;""),1,DR377+1))</f>
        <v/>
      </c>
      <c r="DT377" s="578" t="str">
        <f t="shared" ref="DT377" si="1568">IF(DT379="","",IF(AND(DS379="",DT379&lt;&gt;""),1,DS377+1))</f>
        <v/>
      </c>
      <c r="DU377" s="578" t="str">
        <f t="shared" ref="DU377" si="1569">IF(DU379="","",IF(AND(DT379="",DU379&lt;&gt;""),1,DT377+1))</f>
        <v/>
      </c>
      <c r="DV377" s="578" t="str">
        <f t="shared" ref="DV377" si="1570">IF(DV379="","",IF(AND(DU379="",DV379&lt;&gt;""),1,DU377+1))</f>
        <v/>
      </c>
      <c r="DW377" s="578" t="str">
        <f t="shared" ref="DW377" si="1571">IF(DW379="","",IF(AND(DV379="",DW379&lt;&gt;""),1,DV377+1))</f>
        <v/>
      </c>
      <c r="DX377" s="578" t="str">
        <f t="shared" ref="DX377" si="1572">IF(DX379="","",IF(AND(DW379="",DX379&lt;&gt;""),1,DW377+1))</f>
        <v/>
      </c>
      <c r="DY377" s="578" t="str">
        <f t="shared" ref="DY377" si="1573">IF(DY379="","",IF(AND(DX379="",DY379&lt;&gt;""),1,DX377+1))</f>
        <v/>
      </c>
      <c r="DZ377" s="578" t="str">
        <f t="shared" ref="DZ377" si="1574">IF(DZ379="","",IF(AND(DY379="",DZ379&lt;&gt;""),1,DY377+1))</f>
        <v/>
      </c>
      <c r="EA377" s="578" t="str">
        <f t="shared" ref="EA377" si="1575">IF(EA379="","",IF(AND(DZ379="",EA379&lt;&gt;""),1,DZ377+1))</f>
        <v/>
      </c>
      <c r="EB377" s="578" t="str">
        <f t="shared" ref="EB377" si="1576">IF(EB379="","",IF(AND(EA379="",EB379&lt;&gt;""),1,EA377+1))</f>
        <v/>
      </c>
      <c r="EC377" s="578" t="str">
        <f t="shared" ref="EC377" si="1577">IF(EC379="","",IF(AND(EB379="",EC379&lt;&gt;""),1,EB377+1))</f>
        <v/>
      </c>
      <c r="ED377" s="578" t="str">
        <f t="shared" ref="ED377" si="1578">IF(ED379="","",IF(AND(EC379="",ED379&lt;&gt;""),1,EC377+1))</f>
        <v/>
      </c>
      <c r="EE377" s="578" t="str">
        <f t="shared" ref="EE377" si="1579">IF(EE379="","",IF(AND(ED379="",EE379&lt;&gt;""),1,ED377+1))</f>
        <v/>
      </c>
      <c r="EF377" s="578" t="str">
        <f t="shared" ref="EF377" si="1580">IF(EF379="","",IF(AND(EE379="",EF379&lt;&gt;""),1,EE377+1))</f>
        <v/>
      </c>
      <c r="EG377" s="578" t="str">
        <f t="shared" ref="EG377" si="1581">IF(EG379="","",IF(AND(EF379="",EG379&lt;&gt;""),1,EF377+1))</f>
        <v/>
      </c>
      <c r="EH377" s="578" t="str">
        <f t="shared" ref="EH377" si="1582">IF(EH379="","",IF(AND(EG379="",EH379&lt;&gt;""),1,EG377+1))</f>
        <v/>
      </c>
      <c r="EI377" s="578" t="str">
        <f t="shared" ref="EI377" si="1583">IF(EI379="","",IF(AND(EH379="",EI379&lt;&gt;""),1,EH377+1))</f>
        <v/>
      </c>
      <c r="EJ377" s="578" t="str">
        <f t="shared" ref="EJ377" si="1584">IF(EJ379="","",IF(AND(EI379="",EJ379&lt;&gt;""),1,EI377+1))</f>
        <v/>
      </c>
      <c r="EK377" s="578" t="str">
        <f t="shared" ref="EK377" si="1585">IF(EK379="","",IF(AND(EJ379="",EK379&lt;&gt;""),1,EJ377+1))</f>
        <v/>
      </c>
      <c r="EL377" s="578" t="str">
        <f t="shared" ref="EL377" si="1586">IF(EL379="","",IF(AND(EK379="",EL379&lt;&gt;""),1,EK377+1))</f>
        <v/>
      </c>
      <c r="EM377" s="578" t="str">
        <f t="shared" ref="EM377" si="1587">IF(EM379="","",IF(AND(EL379="",EM379&lt;&gt;""),1,EL377+1))</f>
        <v/>
      </c>
      <c r="EN377" s="578" t="str">
        <f t="shared" ref="EN377" si="1588">IF(EN379="","",IF(AND(EM379="",EN379&lt;&gt;""),1,EM377+1))</f>
        <v/>
      </c>
      <c r="EO377" s="578" t="str">
        <f t="shared" ref="EO377" si="1589">IF(EO379="","",IF(AND(EN379="",EO379&lt;&gt;""),1,EN377+1))</f>
        <v/>
      </c>
      <c r="EP377" s="578" t="str">
        <f t="shared" ref="EP377" si="1590">IF(EP379="","",IF(AND(EO379="",EP379&lt;&gt;""),1,EO377+1))</f>
        <v/>
      </c>
      <c r="EQ377" s="578" t="str">
        <f t="shared" ref="EQ377" si="1591">IF(EQ379="","",IF(AND(EP379="",EQ379&lt;&gt;""),1,EP377+1))</f>
        <v/>
      </c>
      <c r="ER377" s="578" t="str">
        <f t="shared" ref="ER377" si="1592">IF(ER379="","",IF(AND(EQ379="",ER379&lt;&gt;""),1,EQ377+1))</f>
        <v/>
      </c>
      <c r="ES377" s="578" t="str">
        <f t="shared" ref="ES377" si="1593">IF(ES379="","",IF(AND(ER379="",ES379&lt;&gt;""),1,ER377+1))</f>
        <v/>
      </c>
      <c r="ET377" s="578" t="str">
        <f t="shared" ref="ET377" si="1594">IF(ET379="","",IF(AND(ES379="",ET379&lt;&gt;""),1,ES377+1))</f>
        <v/>
      </c>
      <c r="EU377" s="578" t="str">
        <f t="shared" ref="EU377" si="1595">IF(EU379="","",IF(AND(ET379="",EU379&lt;&gt;""),1,ET377+1))</f>
        <v/>
      </c>
      <c r="EV377" s="578" t="str">
        <f t="shared" ref="EV377" si="1596">IF(EV379="","",IF(AND(EU379="",EV379&lt;&gt;""),1,EU377+1))</f>
        <v/>
      </c>
      <c r="EW377" s="578" t="str">
        <f t="shared" ref="EW377" si="1597">IF(EW379="","",IF(AND(EV379="",EW379&lt;&gt;""),1,EV377+1))</f>
        <v/>
      </c>
      <c r="EX377" s="578" t="str">
        <f t="shared" ref="EX377" si="1598">IF(EX379="","",IF(AND(EW379="",EX379&lt;&gt;""),1,EW377+1))</f>
        <v/>
      </c>
      <c r="EY377" s="578" t="str">
        <f t="shared" ref="EY377" si="1599">IF(EY379="","",IF(AND(EX379="",EY379&lt;&gt;""),1,EX377+1))</f>
        <v/>
      </c>
      <c r="EZ377" s="578" t="str">
        <f t="shared" ref="EZ377" si="1600">IF(EZ379="","",IF(AND(EY379="",EZ379&lt;&gt;""),1,EY377+1))</f>
        <v/>
      </c>
      <c r="FA377" s="578" t="str">
        <f t="shared" ref="FA377" si="1601">IF(FA379="","",IF(AND(EZ379="",FA379&lt;&gt;""),1,EZ377+1))</f>
        <v/>
      </c>
      <c r="FB377" s="578" t="str">
        <f t="shared" ref="FB377" si="1602">IF(FB379="","",IF(AND(FA379="",FB379&lt;&gt;""),1,FA377+1))</f>
        <v/>
      </c>
      <c r="FC377" s="578" t="str">
        <f t="shared" ref="FC377" si="1603">IF(FC379="","",IF(AND(FB379="",FC379&lt;&gt;""),1,FB377+1))</f>
        <v/>
      </c>
      <c r="FD377" s="578" t="str">
        <f t="shared" ref="FD377" si="1604">IF(FD379="","",IF(AND(FC379="",FD379&lt;&gt;""),1,FC377+1))</f>
        <v/>
      </c>
      <c r="FE377" s="578" t="str">
        <f t="shared" ref="FE377" si="1605">IF(FE379="","",IF(AND(FD379="",FE379&lt;&gt;""),1,FD377+1))</f>
        <v/>
      </c>
      <c r="FF377" s="578" t="str">
        <f t="shared" ref="FF377" si="1606">IF(FF379="","",IF(AND(FE379="",FF379&lt;&gt;""),1,FE377+1))</f>
        <v/>
      </c>
      <c r="FG377" s="578" t="str">
        <f t="shared" ref="FG377" si="1607">IF(FG379="","",IF(AND(FF379="",FG379&lt;&gt;""),1,FF377+1))</f>
        <v/>
      </c>
      <c r="FH377" s="578" t="str">
        <f t="shared" ref="FH377" si="1608">IF(FH379="","",IF(AND(FG379="",FH379&lt;&gt;""),1,FG377+1))</f>
        <v/>
      </c>
      <c r="FI377" s="578" t="str">
        <f t="shared" ref="FI377" si="1609">IF(FI379="","",IF(AND(FH379="",FI379&lt;&gt;""),1,FH377+1))</f>
        <v/>
      </c>
      <c r="FJ377" s="578" t="str">
        <f t="shared" ref="FJ377" si="1610">IF(FJ379="","",IF(AND(FI379="",FJ379&lt;&gt;""),1,FI377+1))</f>
        <v/>
      </c>
      <c r="FK377" s="578" t="str">
        <f t="shared" ref="FK377" si="1611">IF(FK379="","",IF(AND(FJ379="",FK379&lt;&gt;""),1,FJ377+1))</f>
        <v/>
      </c>
      <c r="FL377" s="578" t="str">
        <f t="shared" ref="FL377" si="1612">IF(FL379="","",IF(AND(FK379="",FL379&lt;&gt;""),1,FK377+1))</f>
        <v/>
      </c>
      <c r="FM377" s="578" t="str">
        <f t="shared" ref="FM377" si="1613">IF(FM379="","",IF(AND(FL379="",FM379&lt;&gt;""),1,FL377+1))</f>
        <v/>
      </c>
      <c r="FN377" s="578" t="str">
        <f t="shared" ref="FN377" si="1614">IF(FN379="","",IF(AND(FM379="",FN379&lt;&gt;""),1,FM377+1))</f>
        <v/>
      </c>
      <c r="FO377" s="578" t="str">
        <f t="shared" ref="FO377" si="1615">IF(FO379="","",IF(AND(FN379="",FO379&lt;&gt;""),1,FN377+1))</f>
        <v/>
      </c>
      <c r="FP377" s="578" t="str">
        <f t="shared" ref="FP377" si="1616">IF(FP379="","",IF(AND(FO379="",FP379&lt;&gt;""),1,FO377+1))</f>
        <v/>
      </c>
      <c r="FQ377" s="578" t="str">
        <f t="shared" ref="FQ377" si="1617">IF(FQ379="","",IF(AND(FP379="",FQ379&lt;&gt;""),1,FP377+1))</f>
        <v/>
      </c>
      <c r="FR377" s="578" t="str">
        <f t="shared" ref="FR377" si="1618">IF(FR379="","",IF(AND(FQ379="",FR379&lt;&gt;""),1,FQ377+1))</f>
        <v/>
      </c>
      <c r="FS377" s="578" t="str">
        <f t="shared" ref="FS377" si="1619">IF(FS379="","",IF(AND(FR379="",FS379&lt;&gt;""),1,FR377+1))</f>
        <v/>
      </c>
      <c r="FT377" s="578" t="str">
        <f t="shared" ref="FT377" si="1620">IF(FT379="","",IF(AND(FS379="",FT379&lt;&gt;""),1,FS377+1))</f>
        <v/>
      </c>
      <c r="FU377" s="578" t="str">
        <f t="shared" ref="FU377" si="1621">IF(FU379="","",IF(AND(FT379="",FU379&lt;&gt;""),1,FT377+1))</f>
        <v/>
      </c>
      <c r="FV377" s="578" t="str">
        <f t="shared" ref="FV377" si="1622">IF(FV379="","",IF(AND(FU379="",FV379&lt;&gt;""),1,FU377+1))</f>
        <v/>
      </c>
      <c r="FW377" s="578" t="str">
        <f t="shared" ref="FW377" si="1623">IF(FW379="","",IF(AND(FV379="",FW379&lt;&gt;""),1,FV377+1))</f>
        <v/>
      </c>
      <c r="FX377" s="578" t="str">
        <f t="shared" ref="FX377" si="1624">IF(FX379="","",IF(AND(FW379="",FX379&lt;&gt;""),1,FW377+1))</f>
        <v/>
      </c>
      <c r="FY377" s="578" t="str">
        <f t="shared" ref="FY377" si="1625">IF(FY379="","",IF(AND(FX379="",FY379&lt;&gt;""),1,FX377+1))</f>
        <v/>
      </c>
      <c r="FZ377" s="578" t="str">
        <f t="shared" ref="FZ377" si="1626">IF(FZ379="","",IF(AND(FY379="",FZ379&lt;&gt;""),1,FY377+1))</f>
        <v/>
      </c>
      <c r="GA377" s="578" t="str">
        <f t="shared" ref="GA377" si="1627">IF(GA379="","",IF(AND(FZ379="",GA379&lt;&gt;""),1,FZ377+1))</f>
        <v/>
      </c>
      <c r="GB377" s="578" t="str">
        <f t="shared" ref="GB377" si="1628">IF(GB379="","",IF(AND(GA379="",GB379&lt;&gt;""),1,GA377+1))</f>
        <v/>
      </c>
      <c r="GC377" s="578" t="str">
        <f t="shared" ref="GC377" si="1629">IF(GC379="","",IF(AND(GB379="",GC379&lt;&gt;""),1,GB377+1))</f>
        <v/>
      </c>
      <c r="GD377" s="578" t="str">
        <f t="shared" ref="GD377" si="1630">IF(GD379="","",IF(AND(GC379="",GD379&lt;&gt;""),1,GC377+1))</f>
        <v/>
      </c>
      <c r="GE377" s="578" t="str">
        <f t="shared" ref="GE377" si="1631">IF(GE379="","",IF(AND(GD379="",GE379&lt;&gt;""),1,GD377+1))</f>
        <v/>
      </c>
      <c r="GF377" s="578" t="str">
        <f t="shared" ref="GF377" si="1632">IF(GF379="","",IF(AND(GE379="",GF379&lt;&gt;""),1,GE377+1))</f>
        <v/>
      </c>
      <c r="GG377" s="578" t="str">
        <f t="shared" ref="GG377" si="1633">IF(GG379="","",IF(AND(GF379="",GG379&lt;&gt;""),1,GF377+1))</f>
        <v/>
      </c>
      <c r="GH377" s="578" t="str">
        <f t="shared" ref="GH377" si="1634">IF(GH379="","",IF(AND(GG379="",GH379&lt;&gt;""),1,GG377+1))</f>
        <v/>
      </c>
      <c r="GI377" s="578" t="str">
        <f t="shared" ref="GI377" si="1635">IF(GI379="","",IF(AND(GH379="",GI379&lt;&gt;""),1,GH377+1))</f>
        <v/>
      </c>
      <c r="GJ377" s="578" t="str">
        <f t="shared" ref="GJ377" si="1636">IF(GJ379="","",IF(AND(GI379="",GJ379&lt;&gt;""),1,GI377+1))</f>
        <v/>
      </c>
      <c r="GK377" s="578" t="str">
        <f t="shared" ref="GK377" si="1637">IF(GK379="","",IF(AND(GJ379="",GK379&lt;&gt;""),1,GJ377+1))</f>
        <v/>
      </c>
      <c r="GL377" s="578" t="str">
        <f t="shared" ref="GL377" si="1638">IF(GL379="","",IF(AND(GK379="",GL379&lt;&gt;""),1,GK377+1))</f>
        <v/>
      </c>
      <c r="GM377" s="578" t="str">
        <f t="shared" ref="GM377" si="1639">IF(GM379="","",IF(AND(GL379="",GM379&lt;&gt;""),1,GL377+1))</f>
        <v/>
      </c>
      <c r="GN377" s="578" t="str">
        <f t="shared" ref="GN377" si="1640">IF(GN379="","",IF(AND(GM379="",GN379&lt;&gt;""),1,GM377+1))</f>
        <v/>
      </c>
      <c r="GO377" s="578" t="str">
        <f t="shared" ref="GO377" si="1641">IF(GO379="","",IF(AND(GN379="",GO379&lt;&gt;""),1,GN377+1))</f>
        <v/>
      </c>
      <c r="GP377" s="578" t="str">
        <f t="shared" ref="GP377" si="1642">IF(GP379="","",IF(AND(GO379="",GP379&lt;&gt;""),1,GO377+1))</f>
        <v/>
      </c>
      <c r="GQ377" s="578" t="str">
        <f t="shared" ref="GQ377" si="1643">IF(GQ379="","",IF(AND(GP379="",GQ379&lt;&gt;""),1,GP377+1))</f>
        <v/>
      </c>
      <c r="GR377" s="578" t="str">
        <f t="shared" ref="GR377" si="1644">IF(GR379="","",IF(AND(GQ379="",GR379&lt;&gt;""),1,GQ377+1))</f>
        <v/>
      </c>
      <c r="GS377" s="578" t="str">
        <f t="shared" ref="GS377" si="1645">IF(GS379="","",IF(AND(GR379="",GS379&lt;&gt;""),1,GR377+1))</f>
        <v/>
      </c>
      <c r="GT377" s="578" t="str">
        <f t="shared" ref="GT377" si="1646">IF(GT379="","",IF(AND(GS379="",GT379&lt;&gt;""),1,GS377+1))</f>
        <v/>
      </c>
      <c r="GU377" s="578" t="str">
        <f t="shared" ref="GU377" si="1647">IF(GU379="","",IF(AND(GT379="",GU379&lt;&gt;""),1,GT377+1))</f>
        <v/>
      </c>
      <c r="GV377" s="578" t="str">
        <f t="shared" ref="GV377" si="1648">IF(GV379="","",IF(AND(GU379="",GV379&lt;&gt;""),1,GU377+1))</f>
        <v/>
      </c>
      <c r="GW377" s="578" t="str">
        <f t="shared" ref="GW377" si="1649">IF(GW379="","",IF(AND(GV379="",GW379&lt;&gt;""),1,GV377+1))</f>
        <v/>
      </c>
      <c r="GX377" s="578" t="str">
        <f t="shared" ref="GX377" si="1650">IF(GX379="","",IF(AND(GW379="",GX379&lt;&gt;""),1,GW377+1))</f>
        <v/>
      </c>
      <c r="GY377" s="578" t="str">
        <f t="shared" ref="GY377" si="1651">IF(GY379="","",IF(AND(GX379="",GY379&lt;&gt;""),1,GX377+1))</f>
        <v/>
      </c>
      <c r="GZ377" s="578" t="str">
        <f t="shared" ref="GZ377" si="1652">IF(GZ379="","",IF(AND(GY379="",GZ379&lt;&gt;""),1,GY377+1))</f>
        <v/>
      </c>
      <c r="HA377" s="19"/>
      <c r="HB377" s="19"/>
    </row>
    <row r="378" spans="1:210" ht="4.2" customHeight="1">
      <c r="A378" s="1"/>
      <c r="B378" s="5"/>
      <c r="C378" s="1"/>
      <c r="D378" s="1"/>
      <c r="E378" s="263"/>
      <c r="F378" s="48"/>
      <c r="G378" s="231"/>
      <c r="H378" s="1"/>
      <c r="I378" s="1"/>
      <c r="J378" s="1"/>
      <c r="K378" s="1"/>
      <c r="L378" s="1"/>
      <c r="M378" s="5"/>
      <c r="N378" s="19"/>
      <c r="O378" s="1"/>
      <c r="P378" s="5"/>
      <c r="Q378" s="1"/>
      <c r="R378" s="1"/>
      <c r="S378" s="5"/>
      <c r="T378" s="7"/>
      <c r="U378" s="24"/>
      <c r="V378" s="1"/>
      <c r="W378" s="12"/>
      <c r="X378" s="10"/>
      <c r="Y378" s="46"/>
      <c r="Z378" s="93"/>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94"/>
      <c r="CD378" s="94"/>
      <c r="CE378" s="94"/>
      <c r="CF378" s="94"/>
      <c r="CG378" s="94"/>
      <c r="CH378" s="94"/>
      <c r="CI378" s="94"/>
      <c r="CJ378" s="94"/>
      <c r="CK378" s="94"/>
      <c r="CL378" s="94"/>
      <c r="CM378" s="94"/>
      <c r="CN378" s="94"/>
      <c r="CO378" s="94"/>
      <c r="CP378" s="94"/>
      <c r="CQ378" s="94"/>
      <c r="CR378" s="94"/>
      <c r="CS378" s="94"/>
      <c r="CT378" s="94"/>
      <c r="CU378" s="94"/>
      <c r="CV378" s="94"/>
      <c r="CW378" s="94"/>
      <c r="CX378" s="94"/>
      <c r="CY378" s="94"/>
      <c r="CZ378" s="94"/>
      <c r="DA378" s="94"/>
      <c r="DB378" s="94"/>
      <c r="DC378" s="94"/>
      <c r="DD378" s="94"/>
      <c r="DE378" s="94"/>
      <c r="DF378" s="94"/>
      <c r="DG378" s="94"/>
      <c r="DH378" s="94"/>
      <c r="DI378" s="94"/>
      <c r="DJ378" s="94"/>
      <c r="DK378" s="94"/>
      <c r="DL378" s="94"/>
      <c r="DM378" s="94"/>
      <c r="DN378" s="94"/>
      <c r="DO378" s="94"/>
      <c r="DP378" s="94"/>
      <c r="DQ378" s="94"/>
      <c r="DR378" s="94"/>
      <c r="DS378" s="94"/>
      <c r="DT378" s="94"/>
      <c r="DU378" s="94"/>
      <c r="DV378" s="94"/>
      <c r="DW378" s="94"/>
      <c r="DX378" s="94"/>
      <c r="DY378" s="94"/>
      <c r="DZ378" s="94"/>
      <c r="EA378" s="94"/>
      <c r="EB378" s="94"/>
      <c r="EC378" s="94"/>
      <c r="ED378" s="94"/>
      <c r="EE378" s="94"/>
      <c r="EF378" s="94"/>
      <c r="EG378" s="94"/>
      <c r="EH378" s="94"/>
      <c r="EI378" s="94"/>
      <c r="EJ378" s="94"/>
      <c r="EK378" s="94"/>
      <c r="EL378" s="94"/>
      <c r="EM378" s="94"/>
      <c r="EN378" s="94"/>
      <c r="EO378" s="94"/>
      <c r="EP378" s="94"/>
      <c r="EQ378" s="94"/>
      <c r="ER378" s="94"/>
      <c r="ES378" s="94"/>
      <c r="ET378" s="94"/>
      <c r="EU378" s="94"/>
      <c r="EV378" s="94"/>
      <c r="EW378" s="94"/>
      <c r="EX378" s="94"/>
      <c r="EY378" s="94"/>
      <c r="EZ378" s="94"/>
      <c r="FA378" s="94"/>
      <c r="FB378" s="94"/>
      <c r="FC378" s="94"/>
      <c r="FD378" s="94"/>
      <c r="FE378" s="94"/>
      <c r="FF378" s="94"/>
      <c r="FG378" s="94"/>
      <c r="FH378" s="94"/>
      <c r="FI378" s="94"/>
      <c r="FJ378" s="94"/>
      <c r="FK378" s="94"/>
      <c r="FL378" s="94"/>
      <c r="FM378" s="94"/>
      <c r="FN378" s="94"/>
      <c r="FO378" s="94"/>
      <c r="FP378" s="94"/>
      <c r="FQ378" s="94"/>
      <c r="FR378" s="94"/>
      <c r="FS378" s="94"/>
      <c r="FT378" s="94"/>
      <c r="FU378" s="94"/>
      <c r="FV378" s="94"/>
      <c r="FW378" s="94"/>
      <c r="FX378" s="94"/>
      <c r="FY378" s="94"/>
      <c r="FZ378" s="94"/>
      <c r="GA378" s="94"/>
      <c r="GB378" s="94"/>
      <c r="GC378" s="94"/>
      <c r="GD378" s="94"/>
      <c r="GE378" s="94"/>
      <c r="GF378" s="94"/>
      <c r="GG378" s="94"/>
      <c r="GH378" s="94"/>
      <c r="GI378" s="94"/>
      <c r="GJ378" s="94"/>
      <c r="GK378" s="94"/>
      <c r="GL378" s="94"/>
      <c r="GM378" s="94"/>
      <c r="GN378" s="94"/>
      <c r="GO378" s="94"/>
      <c r="GP378" s="94"/>
      <c r="GQ378" s="94"/>
      <c r="GR378" s="94"/>
      <c r="GS378" s="94"/>
      <c r="GT378" s="94"/>
      <c r="GU378" s="94"/>
      <c r="GV378" s="94"/>
      <c r="GW378" s="94"/>
      <c r="GX378" s="94"/>
      <c r="GY378" s="94"/>
      <c r="GZ378" s="94"/>
      <c r="HA378" s="1"/>
      <c r="HB378" s="1"/>
    </row>
    <row r="379" spans="1:210" s="23" customFormat="1">
      <c r="A379" s="19"/>
      <c r="B379" s="5"/>
      <c r="C379" s="34" t="str">
        <f>$C$339</f>
        <v>месяц окончания расхода</v>
      </c>
      <c r="D379" s="19"/>
      <c r="E379" s="269"/>
      <c r="F379" s="52"/>
      <c r="G379" s="232"/>
      <c r="H379" s="19"/>
      <c r="I379" s="19"/>
      <c r="J379" s="5" t="s">
        <v>6</v>
      </c>
      <c r="K379" s="575"/>
      <c r="L379" s="24" t="s">
        <v>7</v>
      </c>
      <c r="M379" s="20"/>
      <c r="N379" s="196" t="s">
        <v>172</v>
      </c>
      <c r="O379" s="19"/>
      <c r="P379" s="20"/>
      <c r="Q379" s="19" t="str">
        <f>IF(T377=справочники!$E$9,"a+qx",IF(T377=справочники!$E$10,"aq^x",IF(T377=справочники!$E$11,"a^(1+qx)","??")))</f>
        <v>??</v>
      </c>
      <c r="R379" s="19"/>
      <c r="S379" s="20" t="s">
        <v>6</v>
      </c>
      <c r="T379" s="213"/>
      <c r="U379" s="26"/>
      <c r="V379" s="19"/>
      <c r="W379" s="21"/>
      <c r="X379" s="22"/>
      <c r="Y379" s="47"/>
      <c r="Z379" s="96"/>
      <c r="AA379" s="579" t="str">
        <f>IF(AND(AA$8&gt;=$K377,AA$8&lt;=IF(OR($K379="",$K379=0),1000000,$K379)),AA$8,"")</f>
        <v/>
      </c>
      <c r="AB379" s="579" t="str">
        <f t="shared" ref="AB379:CM379" si="1653">IF(AND(AB$8&gt;=$K377,AB$8&lt;=IF(OR($K379="",$K379=0),1000000,$K379)),AB$8,"")</f>
        <v/>
      </c>
      <c r="AC379" s="579" t="str">
        <f t="shared" si="1653"/>
        <v/>
      </c>
      <c r="AD379" s="579" t="str">
        <f t="shared" si="1653"/>
        <v/>
      </c>
      <c r="AE379" s="579" t="str">
        <f t="shared" si="1653"/>
        <v/>
      </c>
      <c r="AF379" s="579" t="str">
        <f t="shared" si="1653"/>
        <v/>
      </c>
      <c r="AG379" s="579" t="str">
        <f t="shared" si="1653"/>
        <v/>
      </c>
      <c r="AH379" s="579" t="str">
        <f t="shared" si="1653"/>
        <v/>
      </c>
      <c r="AI379" s="579" t="str">
        <f t="shared" si="1653"/>
        <v/>
      </c>
      <c r="AJ379" s="579" t="str">
        <f t="shared" si="1653"/>
        <v/>
      </c>
      <c r="AK379" s="579" t="str">
        <f t="shared" si="1653"/>
        <v/>
      </c>
      <c r="AL379" s="579" t="str">
        <f t="shared" si="1653"/>
        <v/>
      </c>
      <c r="AM379" s="579" t="str">
        <f t="shared" si="1653"/>
        <v/>
      </c>
      <c r="AN379" s="579" t="str">
        <f t="shared" si="1653"/>
        <v/>
      </c>
      <c r="AO379" s="579" t="str">
        <f t="shared" si="1653"/>
        <v/>
      </c>
      <c r="AP379" s="579" t="str">
        <f t="shared" si="1653"/>
        <v/>
      </c>
      <c r="AQ379" s="579" t="str">
        <f t="shared" si="1653"/>
        <v/>
      </c>
      <c r="AR379" s="579" t="str">
        <f t="shared" si="1653"/>
        <v/>
      </c>
      <c r="AS379" s="579" t="str">
        <f t="shared" si="1653"/>
        <v/>
      </c>
      <c r="AT379" s="579" t="str">
        <f t="shared" si="1653"/>
        <v/>
      </c>
      <c r="AU379" s="579" t="str">
        <f t="shared" si="1653"/>
        <v/>
      </c>
      <c r="AV379" s="579" t="str">
        <f t="shared" si="1653"/>
        <v/>
      </c>
      <c r="AW379" s="579" t="str">
        <f t="shared" si="1653"/>
        <v/>
      </c>
      <c r="AX379" s="579" t="str">
        <f t="shared" si="1653"/>
        <v/>
      </c>
      <c r="AY379" s="579" t="str">
        <f t="shared" si="1653"/>
        <v/>
      </c>
      <c r="AZ379" s="579" t="str">
        <f t="shared" si="1653"/>
        <v/>
      </c>
      <c r="BA379" s="579" t="str">
        <f t="shared" si="1653"/>
        <v/>
      </c>
      <c r="BB379" s="579" t="str">
        <f t="shared" si="1653"/>
        <v/>
      </c>
      <c r="BC379" s="579" t="str">
        <f t="shared" si="1653"/>
        <v/>
      </c>
      <c r="BD379" s="579" t="str">
        <f t="shared" si="1653"/>
        <v/>
      </c>
      <c r="BE379" s="579" t="str">
        <f t="shared" si="1653"/>
        <v/>
      </c>
      <c r="BF379" s="579" t="str">
        <f t="shared" si="1653"/>
        <v/>
      </c>
      <c r="BG379" s="579" t="str">
        <f t="shared" si="1653"/>
        <v/>
      </c>
      <c r="BH379" s="579" t="str">
        <f t="shared" si="1653"/>
        <v/>
      </c>
      <c r="BI379" s="579" t="str">
        <f t="shared" si="1653"/>
        <v/>
      </c>
      <c r="BJ379" s="579" t="str">
        <f t="shared" si="1653"/>
        <v/>
      </c>
      <c r="BK379" s="579" t="str">
        <f t="shared" si="1653"/>
        <v/>
      </c>
      <c r="BL379" s="579" t="str">
        <f t="shared" si="1653"/>
        <v/>
      </c>
      <c r="BM379" s="579" t="str">
        <f t="shared" si="1653"/>
        <v/>
      </c>
      <c r="BN379" s="579" t="str">
        <f t="shared" si="1653"/>
        <v/>
      </c>
      <c r="BO379" s="579" t="str">
        <f t="shared" si="1653"/>
        <v/>
      </c>
      <c r="BP379" s="579" t="str">
        <f t="shared" si="1653"/>
        <v/>
      </c>
      <c r="BQ379" s="579" t="str">
        <f t="shared" si="1653"/>
        <v/>
      </c>
      <c r="BR379" s="579" t="str">
        <f t="shared" si="1653"/>
        <v/>
      </c>
      <c r="BS379" s="579" t="str">
        <f t="shared" si="1653"/>
        <v/>
      </c>
      <c r="BT379" s="579" t="str">
        <f t="shared" si="1653"/>
        <v/>
      </c>
      <c r="BU379" s="579" t="str">
        <f t="shared" si="1653"/>
        <v/>
      </c>
      <c r="BV379" s="579" t="str">
        <f t="shared" si="1653"/>
        <v/>
      </c>
      <c r="BW379" s="579" t="str">
        <f t="shared" si="1653"/>
        <v/>
      </c>
      <c r="BX379" s="579" t="str">
        <f t="shared" si="1653"/>
        <v/>
      </c>
      <c r="BY379" s="579" t="str">
        <f t="shared" si="1653"/>
        <v/>
      </c>
      <c r="BZ379" s="579" t="str">
        <f t="shared" si="1653"/>
        <v/>
      </c>
      <c r="CA379" s="579" t="str">
        <f t="shared" si="1653"/>
        <v/>
      </c>
      <c r="CB379" s="579" t="str">
        <f t="shared" si="1653"/>
        <v/>
      </c>
      <c r="CC379" s="579" t="str">
        <f t="shared" si="1653"/>
        <v/>
      </c>
      <c r="CD379" s="579" t="str">
        <f t="shared" si="1653"/>
        <v/>
      </c>
      <c r="CE379" s="579" t="str">
        <f t="shared" si="1653"/>
        <v/>
      </c>
      <c r="CF379" s="579" t="str">
        <f t="shared" si="1653"/>
        <v/>
      </c>
      <c r="CG379" s="579" t="str">
        <f t="shared" si="1653"/>
        <v/>
      </c>
      <c r="CH379" s="579" t="str">
        <f t="shared" si="1653"/>
        <v/>
      </c>
      <c r="CI379" s="579" t="str">
        <f t="shared" si="1653"/>
        <v/>
      </c>
      <c r="CJ379" s="579" t="str">
        <f t="shared" si="1653"/>
        <v/>
      </c>
      <c r="CK379" s="579" t="str">
        <f t="shared" si="1653"/>
        <v/>
      </c>
      <c r="CL379" s="579" t="str">
        <f t="shared" si="1653"/>
        <v/>
      </c>
      <c r="CM379" s="579" t="str">
        <f t="shared" si="1653"/>
        <v/>
      </c>
      <c r="CN379" s="579" t="str">
        <f t="shared" ref="CN379:DG379" si="1654">IF(AND(CN$8&gt;=$K377,CN$8&lt;=IF(OR($K379="",$K379=0),1000000,$K379)),CN$8,"")</f>
        <v/>
      </c>
      <c r="CO379" s="579" t="str">
        <f t="shared" si="1654"/>
        <v/>
      </c>
      <c r="CP379" s="579" t="str">
        <f t="shared" si="1654"/>
        <v/>
      </c>
      <c r="CQ379" s="579" t="str">
        <f t="shared" si="1654"/>
        <v/>
      </c>
      <c r="CR379" s="579" t="str">
        <f t="shared" si="1654"/>
        <v/>
      </c>
      <c r="CS379" s="579" t="str">
        <f t="shared" si="1654"/>
        <v/>
      </c>
      <c r="CT379" s="579" t="str">
        <f t="shared" si="1654"/>
        <v/>
      </c>
      <c r="CU379" s="579" t="str">
        <f t="shared" si="1654"/>
        <v/>
      </c>
      <c r="CV379" s="579" t="str">
        <f t="shared" si="1654"/>
        <v/>
      </c>
      <c r="CW379" s="579" t="str">
        <f t="shared" si="1654"/>
        <v/>
      </c>
      <c r="CX379" s="579" t="str">
        <f t="shared" si="1654"/>
        <v/>
      </c>
      <c r="CY379" s="579" t="str">
        <f t="shared" si="1654"/>
        <v/>
      </c>
      <c r="CZ379" s="579" t="str">
        <f t="shared" si="1654"/>
        <v/>
      </c>
      <c r="DA379" s="579" t="str">
        <f t="shared" si="1654"/>
        <v/>
      </c>
      <c r="DB379" s="579" t="str">
        <f t="shared" si="1654"/>
        <v/>
      </c>
      <c r="DC379" s="579" t="str">
        <f t="shared" si="1654"/>
        <v/>
      </c>
      <c r="DD379" s="579" t="str">
        <f t="shared" si="1654"/>
        <v/>
      </c>
      <c r="DE379" s="579" t="str">
        <f t="shared" si="1654"/>
        <v/>
      </c>
      <c r="DF379" s="579" t="str">
        <f t="shared" si="1654"/>
        <v/>
      </c>
      <c r="DG379" s="579" t="str">
        <f t="shared" si="1654"/>
        <v/>
      </c>
      <c r="DH379" s="579" t="str">
        <f t="shared" ref="DH379:FS379" si="1655">IF(AND(DH$8&gt;=$K377,DH$8&lt;=IF(OR($K379="",$K379=0),1000000,$K379)),DH$8,"")</f>
        <v/>
      </c>
      <c r="DI379" s="579" t="str">
        <f t="shared" si="1655"/>
        <v/>
      </c>
      <c r="DJ379" s="579" t="str">
        <f t="shared" si="1655"/>
        <v/>
      </c>
      <c r="DK379" s="579" t="str">
        <f t="shared" si="1655"/>
        <v/>
      </c>
      <c r="DL379" s="579" t="str">
        <f t="shared" si="1655"/>
        <v/>
      </c>
      <c r="DM379" s="579" t="str">
        <f t="shared" si="1655"/>
        <v/>
      </c>
      <c r="DN379" s="579" t="str">
        <f t="shared" si="1655"/>
        <v/>
      </c>
      <c r="DO379" s="579" t="str">
        <f t="shared" si="1655"/>
        <v/>
      </c>
      <c r="DP379" s="579" t="str">
        <f t="shared" si="1655"/>
        <v/>
      </c>
      <c r="DQ379" s="579" t="str">
        <f t="shared" si="1655"/>
        <v/>
      </c>
      <c r="DR379" s="579" t="str">
        <f t="shared" si="1655"/>
        <v/>
      </c>
      <c r="DS379" s="579" t="str">
        <f t="shared" si="1655"/>
        <v/>
      </c>
      <c r="DT379" s="579" t="str">
        <f t="shared" si="1655"/>
        <v/>
      </c>
      <c r="DU379" s="579" t="str">
        <f t="shared" si="1655"/>
        <v/>
      </c>
      <c r="DV379" s="579" t="str">
        <f t="shared" si="1655"/>
        <v/>
      </c>
      <c r="DW379" s="579" t="str">
        <f t="shared" si="1655"/>
        <v/>
      </c>
      <c r="DX379" s="579" t="str">
        <f t="shared" si="1655"/>
        <v/>
      </c>
      <c r="DY379" s="579" t="str">
        <f t="shared" si="1655"/>
        <v/>
      </c>
      <c r="DZ379" s="579" t="str">
        <f t="shared" si="1655"/>
        <v/>
      </c>
      <c r="EA379" s="579" t="str">
        <f t="shared" si="1655"/>
        <v/>
      </c>
      <c r="EB379" s="579" t="str">
        <f t="shared" si="1655"/>
        <v/>
      </c>
      <c r="EC379" s="579" t="str">
        <f t="shared" si="1655"/>
        <v/>
      </c>
      <c r="ED379" s="579" t="str">
        <f t="shared" si="1655"/>
        <v/>
      </c>
      <c r="EE379" s="579" t="str">
        <f t="shared" si="1655"/>
        <v/>
      </c>
      <c r="EF379" s="579" t="str">
        <f t="shared" si="1655"/>
        <v/>
      </c>
      <c r="EG379" s="579" t="str">
        <f t="shared" si="1655"/>
        <v/>
      </c>
      <c r="EH379" s="579" t="str">
        <f t="shared" si="1655"/>
        <v/>
      </c>
      <c r="EI379" s="579" t="str">
        <f t="shared" si="1655"/>
        <v/>
      </c>
      <c r="EJ379" s="579" t="str">
        <f t="shared" si="1655"/>
        <v/>
      </c>
      <c r="EK379" s="579" t="str">
        <f t="shared" si="1655"/>
        <v/>
      </c>
      <c r="EL379" s="579" t="str">
        <f t="shared" si="1655"/>
        <v/>
      </c>
      <c r="EM379" s="579" t="str">
        <f t="shared" si="1655"/>
        <v/>
      </c>
      <c r="EN379" s="579" t="str">
        <f t="shared" si="1655"/>
        <v/>
      </c>
      <c r="EO379" s="579" t="str">
        <f t="shared" si="1655"/>
        <v/>
      </c>
      <c r="EP379" s="579" t="str">
        <f t="shared" si="1655"/>
        <v/>
      </c>
      <c r="EQ379" s="579" t="str">
        <f t="shared" si="1655"/>
        <v/>
      </c>
      <c r="ER379" s="579" t="str">
        <f t="shared" si="1655"/>
        <v/>
      </c>
      <c r="ES379" s="579" t="str">
        <f t="shared" si="1655"/>
        <v/>
      </c>
      <c r="ET379" s="579" t="str">
        <f t="shared" si="1655"/>
        <v/>
      </c>
      <c r="EU379" s="579" t="str">
        <f t="shared" si="1655"/>
        <v/>
      </c>
      <c r="EV379" s="579" t="str">
        <f t="shared" si="1655"/>
        <v/>
      </c>
      <c r="EW379" s="579" t="str">
        <f t="shared" si="1655"/>
        <v/>
      </c>
      <c r="EX379" s="579" t="str">
        <f t="shared" si="1655"/>
        <v/>
      </c>
      <c r="EY379" s="579" t="str">
        <f t="shared" si="1655"/>
        <v/>
      </c>
      <c r="EZ379" s="579" t="str">
        <f t="shared" si="1655"/>
        <v/>
      </c>
      <c r="FA379" s="579" t="str">
        <f t="shared" si="1655"/>
        <v/>
      </c>
      <c r="FB379" s="579" t="str">
        <f t="shared" si="1655"/>
        <v/>
      </c>
      <c r="FC379" s="579" t="str">
        <f t="shared" si="1655"/>
        <v/>
      </c>
      <c r="FD379" s="579" t="str">
        <f t="shared" si="1655"/>
        <v/>
      </c>
      <c r="FE379" s="579" t="str">
        <f t="shared" si="1655"/>
        <v/>
      </c>
      <c r="FF379" s="579" t="str">
        <f t="shared" si="1655"/>
        <v/>
      </c>
      <c r="FG379" s="579" t="str">
        <f t="shared" si="1655"/>
        <v/>
      </c>
      <c r="FH379" s="579" t="str">
        <f t="shared" si="1655"/>
        <v/>
      </c>
      <c r="FI379" s="579" t="str">
        <f t="shared" si="1655"/>
        <v/>
      </c>
      <c r="FJ379" s="579" t="str">
        <f t="shared" si="1655"/>
        <v/>
      </c>
      <c r="FK379" s="579" t="str">
        <f t="shared" si="1655"/>
        <v/>
      </c>
      <c r="FL379" s="579" t="str">
        <f t="shared" si="1655"/>
        <v/>
      </c>
      <c r="FM379" s="579" t="str">
        <f t="shared" si="1655"/>
        <v/>
      </c>
      <c r="FN379" s="579" t="str">
        <f t="shared" si="1655"/>
        <v/>
      </c>
      <c r="FO379" s="579" t="str">
        <f t="shared" si="1655"/>
        <v/>
      </c>
      <c r="FP379" s="579" t="str">
        <f t="shared" si="1655"/>
        <v/>
      </c>
      <c r="FQ379" s="579" t="str">
        <f t="shared" si="1655"/>
        <v/>
      </c>
      <c r="FR379" s="579" t="str">
        <f t="shared" si="1655"/>
        <v/>
      </c>
      <c r="FS379" s="579" t="str">
        <f t="shared" si="1655"/>
        <v/>
      </c>
      <c r="FT379" s="579" t="str">
        <f t="shared" ref="FT379:GZ379" si="1656">IF(AND(FT$8&gt;=$K377,FT$8&lt;=IF(OR($K379="",$K379=0),1000000,$K379)),FT$8,"")</f>
        <v/>
      </c>
      <c r="FU379" s="579" t="str">
        <f t="shared" si="1656"/>
        <v/>
      </c>
      <c r="FV379" s="579" t="str">
        <f t="shared" si="1656"/>
        <v/>
      </c>
      <c r="FW379" s="579" t="str">
        <f t="shared" si="1656"/>
        <v/>
      </c>
      <c r="FX379" s="579" t="str">
        <f t="shared" si="1656"/>
        <v/>
      </c>
      <c r="FY379" s="579" t="str">
        <f t="shared" si="1656"/>
        <v/>
      </c>
      <c r="FZ379" s="579" t="str">
        <f t="shared" si="1656"/>
        <v/>
      </c>
      <c r="GA379" s="579" t="str">
        <f t="shared" si="1656"/>
        <v/>
      </c>
      <c r="GB379" s="579" t="str">
        <f t="shared" si="1656"/>
        <v/>
      </c>
      <c r="GC379" s="579" t="str">
        <f t="shared" si="1656"/>
        <v/>
      </c>
      <c r="GD379" s="579" t="str">
        <f t="shared" si="1656"/>
        <v/>
      </c>
      <c r="GE379" s="579" t="str">
        <f t="shared" si="1656"/>
        <v/>
      </c>
      <c r="GF379" s="579" t="str">
        <f t="shared" si="1656"/>
        <v/>
      </c>
      <c r="GG379" s="579" t="str">
        <f t="shared" si="1656"/>
        <v/>
      </c>
      <c r="GH379" s="579" t="str">
        <f t="shared" si="1656"/>
        <v/>
      </c>
      <c r="GI379" s="579" t="str">
        <f t="shared" si="1656"/>
        <v/>
      </c>
      <c r="GJ379" s="579" t="str">
        <f t="shared" si="1656"/>
        <v/>
      </c>
      <c r="GK379" s="579" t="str">
        <f t="shared" si="1656"/>
        <v/>
      </c>
      <c r="GL379" s="579" t="str">
        <f t="shared" si="1656"/>
        <v/>
      </c>
      <c r="GM379" s="579" t="str">
        <f t="shared" si="1656"/>
        <v/>
      </c>
      <c r="GN379" s="579" t="str">
        <f t="shared" si="1656"/>
        <v/>
      </c>
      <c r="GO379" s="579" t="str">
        <f t="shared" si="1656"/>
        <v/>
      </c>
      <c r="GP379" s="579" t="str">
        <f t="shared" si="1656"/>
        <v/>
      </c>
      <c r="GQ379" s="579" t="str">
        <f t="shared" si="1656"/>
        <v/>
      </c>
      <c r="GR379" s="579" t="str">
        <f t="shared" si="1656"/>
        <v/>
      </c>
      <c r="GS379" s="579" t="str">
        <f t="shared" si="1656"/>
        <v/>
      </c>
      <c r="GT379" s="579" t="str">
        <f t="shared" si="1656"/>
        <v/>
      </c>
      <c r="GU379" s="579" t="str">
        <f t="shared" si="1656"/>
        <v/>
      </c>
      <c r="GV379" s="579" t="str">
        <f t="shared" si="1656"/>
        <v/>
      </c>
      <c r="GW379" s="579" t="str">
        <f t="shared" si="1656"/>
        <v/>
      </c>
      <c r="GX379" s="579" t="str">
        <f t="shared" si="1656"/>
        <v/>
      </c>
      <c r="GY379" s="579" t="str">
        <f t="shared" si="1656"/>
        <v/>
      </c>
      <c r="GZ379" s="579" t="str">
        <f t="shared" si="1656"/>
        <v/>
      </c>
      <c r="HA379" s="19"/>
      <c r="HB379" s="19"/>
    </row>
    <row r="380" spans="1:210" ht="4.2" customHeight="1">
      <c r="A380" s="1"/>
      <c r="B380" s="1"/>
      <c r="C380" s="1"/>
      <c r="D380" s="1"/>
      <c r="E380" s="263"/>
      <c r="F380" s="48"/>
      <c r="G380" s="231"/>
      <c r="H380" s="1"/>
      <c r="I380" s="1"/>
      <c r="J380" s="1"/>
      <c r="K380" s="1"/>
      <c r="L380" s="1"/>
      <c r="M380" s="5"/>
      <c r="N380" s="1"/>
      <c r="O380" s="1"/>
      <c r="P380" s="5"/>
      <c r="Q380" s="1"/>
      <c r="R380" s="1"/>
      <c r="S380" s="5"/>
      <c r="T380" s="7"/>
      <c r="U380" s="24"/>
      <c r="V380" s="1"/>
      <c r="W380" s="12"/>
      <c r="X380" s="10"/>
      <c r="Y380" s="46"/>
      <c r="Z380" s="93"/>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94"/>
      <c r="CD380" s="94"/>
      <c r="CE380" s="94"/>
      <c r="CF380" s="94"/>
      <c r="CG380" s="94"/>
      <c r="CH380" s="94"/>
      <c r="CI380" s="94"/>
      <c r="CJ380" s="94"/>
      <c r="CK380" s="94"/>
      <c r="CL380" s="94"/>
      <c r="CM380" s="94"/>
      <c r="CN380" s="94"/>
      <c r="CO380" s="94"/>
      <c r="CP380" s="94"/>
      <c r="CQ380" s="94"/>
      <c r="CR380" s="94"/>
      <c r="CS380" s="94"/>
      <c r="CT380" s="94"/>
      <c r="CU380" s="94"/>
      <c r="CV380" s="94"/>
      <c r="CW380" s="94"/>
      <c r="CX380" s="94"/>
      <c r="CY380" s="94"/>
      <c r="CZ380" s="94"/>
      <c r="DA380" s="94"/>
      <c r="DB380" s="94"/>
      <c r="DC380" s="94"/>
      <c r="DD380" s="94"/>
      <c r="DE380" s="94"/>
      <c r="DF380" s="94"/>
      <c r="DG380" s="94"/>
      <c r="DH380" s="94"/>
      <c r="DI380" s="94"/>
      <c r="DJ380" s="94"/>
      <c r="DK380" s="94"/>
      <c r="DL380" s="94"/>
      <c r="DM380" s="94"/>
      <c r="DN380" s="94"/>
      <c r="DO380" s="94"/>
      <c r="DP380" s="94"/>
      <c r="DQ380" s="94"/>
      <c r="DR380" s="94"/>
      <c r="DS380" s="94"/>
      <c r="DT380" s="94"/>
      <c r="DU380" s="94"/>
      <c r="DV380" s="94"/>
      <c r="DW380" s="94"/>
      <c r="DX380" s="94"/>
      <c r="DY380" s="94"/>
      <c r="DZ380" s="94"/>
      <c r="EA380" s="94"/>
      <c r="EB380" s="94"/>
      <c r="EC380" s="94"/>
      <c r="ED380" s="94"/>
      <c r="EE380" s="94"/>
      <c r="EF380" s="94"/>
      <c r="EG380" s="94"/>
      <c r="EH380" s="94"/>
      <c r="EI380" s="94"/>
      <c r="EJ380" s="94"/>
      <c r="EK380" s="94"/>
      <c r="EL380" s="94"/>
      <c r="EM380" s="94"/>
      <c r="EN380" s="94"/>
      <c r="EO380" s="94"/>
      <c r="EP380" s="94"/>
      <c r="EQ380" s="94"/>
      <c r="ER380" s="94"/>
      <c r="ES380" s="94"/>
      <c r="ET380" s="94"/>
      <c r="EU380" s="94"/>
      <c r="EV380" s="94"/>
      <c r="EW380" s="94"/>
      <c r="EX380" s="94"/>
      <c r="EY380" s="94"/>
      <c r="EZ380" s="94"/>
      <c r="FA380" s="94"/>
      <c r="FB380" s="94"/>
      <c r="FC380" s="94"/>
      <c r="FD380" s="94"/>
      <c r="FE380" s="94"/>
      <c r="FF380" s="94"/>
      <c r="FG380" s="94"/>
      <c r="FH380" s="94"/>
      <c r="FI380" s="94"/>
      <c r="FJ380" s="94"/>
      <c r="FK380" s="94"/>
      <c r="FL380" s="94"/>
      <c r="FM380" s="94"/>
      <c r="FN380" s="94"/>
      <c r="FO380" s="94"/>
      <c r="FP380" s="94"/>
      <c r="FQ380" s="94"/>
      <c r="FR380" s="94"/>
      <c r="FS380" s="94"/>
      <c r="FT380" s="94"/>
      <c r="FU380" s="94"/>
      <c r="FV380" s="94"/>
      <c r="FW380" s="94"/>
      <c r="FX380" s="94"/>
      <c r="FY380" s="94"/>
      <c r="FZ380" s="94"/>
      <c r="GA380" s="94"/>
      <c r="GB380" s="94"/>
      <c r="GC380" s="94"/>
      <c r="GD380" s="94"/>
      <c r="GE380" s="94"/>
      <c r="GF380" s="94"/>
      <c r="GG380" s="94"/>
      <c r="GH380" s="94"/>
      <c r="GI380" s="94"/>
      <c r="GJ380" s="94"/>
      <c r="GK380" s="94"/>
      <c r="GL380" s="94"/>
      <c r="GM380" s="94"/>
      <c r="GN380" s="94"/>
      <c r="GO380" s="94"/>
      <c r="GP380" s="94"/>
      <c r="GQ380" s="94"/>
      <c r="GR380" s="94"/>
      <c r="GS380" s="94"/>
      <c r="GT380" s="94"/>
      <c r="GU380" s="94"/>
      <c r="GV380" s="94"/>
      <c r="GW380" s="94"/>
      <c r="GX380" s="94"/>
      <c r="GY380" s="94"/>
      <c r="GZ380" s="94"/>
      <c r="HA380" s="1"/>
      <c r="HB380" s="1"/>
    </row>
    <row r="381" spans="1:210" s="23" customFormat="1">
      <c r="A381" s="19"/>
      <c r="B381" s="244" t="s">
        <v>165</v>
      </c>
      <c r="C381" s="19"/>
      <c r="D381" s="19"/>
      <c r="E381" s="269"/>
      <c r="F381" s="52"/>
      <c r="G381" s="232"/>
      <c r="H381" s="19"/>
      <c r="I381" s="245" t="s">
        <v>162</v>
      </c>
      <c r="J381" s="19"/>
      <c r="K381" s="19"/>
      <c r="L381" s="19"/>
      <c r="M381" s="20"/>
      <c r="N381" s="196" t="s">
        <v>171</v>
      </c>
      <c r="O381" s="19"/>
      <c r="P381" s="20"/>
      <c r="Q381" s="19" t="s">
        <v>72</v>
      </c>
      <c r="R381" s="19"/>
      <c r="S381" s="20" t="s">
        <v>6</v>
      </c>
      <c r="T381" s="205"/>
      <c r="U381" s="26" t="s">
        <v>7</v>
      </c>
      <c r="V381" s="19"/>
      <c r="W381" s="21"/>
      <c r="X381" s="22"/>
      <c r="Y381" s="47"/>
      <c r="Z381" s="96"/>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c r="FB381" s="97"/>
      <c r="FC381" s="97"/>
      <c r="FD381" s="97"/>
      <c r="FE381" s="97"/>
      <c r="FF381" s="97"/>
      <c r="FG381" s="97"/>
      <c r="FH381" s="97"/>
      <c r="FI381" s="97"/>
      <c r="FJ381" s="97"/>
      <c r="FK381" s="97"/>
      <c r="FL381" s="97"/>
      <c r="FM381" s="97"/>
      <c r="FN381" s="97"/>
      <c r="FO381" s="97"/>
      <c r="FP381" s="97"/>
      <c r="FQ381" s="97"/>
      <c r="FR381" s="97"/>
      <c r="FS381" s="97"/>
      <c r="FT381" s="97"/>
      <c r="FU381" s="97"/>
      <c r="FV381" s="97"/>
      <c r="FW381" s="97"/>
      <c r="FX381" s="97"/>
      <c r="FY381" s="97"/>
      <c r="FZ381" s="97"/>
      <c r="GA381" s="97"/>
      <c r="GB381" s="97"/>
      <c r="GC381" s="97"/>
      <c r="GD381" s="97"/>
      <c r="GE381" s="97"/>
      <c r="GF381" s="97"/>
      <c r="GG381" s="97"/>
      <c r="GH381" s="97"/>
      <c r="GI381" s="97"/>
      <c r="GJ381" s="97"/>
      <c r="GK381" s="97"/>
      <c r="GL381" s="97"/>
      <c r="GM381" s="97"/>
      <c r="GN381" s="97"/>
      <c r="GO381" s="97"/>
      <c r="GP381" s="97"/>
      <c r="GQ381" s="97"/>
      <c r="GR381" s="97"/>
      <c r="GS381" s="97"/>
      <c r="GT381" s="97"/>
      <c r="GU381" s="97"/>
      <c r="GV381" s="97"/>
      <c r="GW381" s="97"/>
      <c r="GX381" s="97"/>
      <c r="GY381" s="97"/>
      <c r="GZ381" s="97"/>
      <c r="HA381" s="19"/>
      <c r="HB381" s="19"/>
    </row>
    <row r="382" spans="1:210" ht="4.2" customHeight="1">
      <c r="A382" s="1"/>
      <c r="B382" s="1"/>
      <c r="C382" s="1"/>
      <c r="D382" s="1"/>
      <c r="E382" s="263"/>
      <c r="F382" s="48"/>
      <c r="G382" s="231"/>
      <c r="H382" s="1"/>
      <c r="I382" s="1"/>
      <c r="J382" s="1"/>
      <c r="K382" s="1"/>
      <c r="L382" s="1"/>
      <c r="M382" s="5"/>
      <c r="N382" s="1"/>
      <c r="O382" s="1"/>
      <c r="P382" s="5"/>
      <c r="Q382" s="1"/>
      <c r="R382" s="1"/>
      <c r="S382" s="5"/>
      <c r="T382" s="7"/>
      <c r="U382" s="24"/>
      <c r="V382" s="1"/>
      <c r="W382" s="12"/>
      <c r="X382" s="10"/>
      <c r="Y382" s="46"/>
      <c r="Z382" s="93"/>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4"/>
      <c r="BB382" s="94"/>
      <c r="BC382" s="94"/>
      <c r="BD382" s="94"/>
      <c r="BE382" s="94"/>
      <c r="BF382" s="94"/>
      <c r="BG382" s="94"/>
      <c r="BH382" s="94"/>
      <c r="BI382" s="94"/>
      <c r="BJ382" s="94"/>
      <c r="BK382" s="94"/>
      <c r="BL382" s="94"/>
      <c r="BM382" s="94"/>
      <c r="BN382" s="94"/>
      <c r="BO382" s="94"/>
      <c r="BP382" s="94"/>
      <c r="BQ382" s="94"/>
      <c r="BR382" s="94"/>
      <c r="BS382" s="94"/>
      <c r="BT382" s="94"/>
      <c r="BU382" s="94"/>
      <c r="BV382" s="94"/>
      <c r="BW382" s="94"/>
      <c r="BX382" s="94"/>
      <c r="BY382" s="94"/>
      <c r="BZ382" s="94"/>
      <c r="CA382" s="94"/>
      <c r="CB382" s="94"/>
      <c r="CC382" s="94"/>
      <c r="CD382" s="94"/>
      <c r="CE382" s="94"/>
      <c r="CF382" s="94"/>
      <c r="CG382" s="94"/>
      <c r="CH382" s="94"/>
      <c r="CI382" s="94"/>
      <c r="CJ382" s="94"/>
      <c r="CK382" s="94"/>
      <c r="CL382" s="94"/>
      <c r="CM382" s="94"/>
      <c r="CN382" s="94"/>
      <c r="CO382" s="94"/>
      <c r="CP382" s="94"/>
      <c r="CQ382" s="94"/>
      <c r="CR382" s="94"/>
      <c r="CS382" s="94"/>
      <c r="CT382" s="94"/>
      <c r="CU382" s="94"/>
      <c r="CV382" s="94"/>
      <c r="CW382" s="94"/>
      <c r="CX382" s="94"/>
      <c r="CY382" s="94"/>
      <c r="CZ382" s="94"/>
      <c r="DA382" s="94"/>
      <c r="DB382" s="94"/>
      <c r="DC382" s="94"/>
      <c r="DD382" s="94"/>
      <c r="DE382" s="94"/>
      <c r="DF382" s="94"/>
      <c r="DG382" s="94"/>
      <c r="DH382" s="94"/>
      <c r="DI382" s="94"/>
      <c r="DJ382" s="94"/>
      <c r="DK382" s="94"/>
      <c r="DL382" s="94"/>
      <c r="DM382" s="94"/>
      <c r="DN382" s="94"/>
      <c r="DO382" s="94"/>
      <c r="DP382" s="94"/>
      <c r="DQ382" s="94"/>
      <c r="DR382" s="94"/>
      <c r="DS382" s="94"/>
      <c r="DT382" s="94"/>
      <c r="DU382" s="94"/>
      <c r="DV382" s="94"/>
      <c r="DW382" s="94"/>
      <c r="DX382" s="94"/>
      <c r="DY382" s="94"/>
      <c r="DZ382" s="94"/>
      <c r="EA382" s="94"/>
      <c r="EB382" s="94"/>
      <c r="EC382" s="94"/>
      <c r="ED382" s="94"/>
      <c r="EE382" s="94"/>
      <c r="EF382" s="94"/>
      <c r="EG382" s="94"/>
      <c r="EH382" s="94"/>
      <c r="EI382" s="94"/>
      <c r="EJ382" s="94"/>
      <c r="EK382" s="94"/>
      <c r="EL382" s="94"/>
      <c r="EM382" s="94"/>
      <c r="EN382" s="94"/>
      <c r="EO382" s="94"/>
      <c r="EP382" s="94"/>
      <c r="EQ382" s="94"/>
      <c r="ER382" s="94"/>
      <c r="ES382" s="94"/>
      <c r="ET382" s="94"/>
      <c r="EU382" s="94"/>
      <c r="EV382" s="94"/>
      <c r="EW382" s="94"/>
      <c r="EX382" s="94"/>
      <c r="EY382" s="94"/>
      <c r="EZ382" s="94"/>
      <c r="FA382" s="94"/>
      <c r="FB382" s="94"/>
      <c r="FC382" s="94"/>
      <c r="FD382" s="94"/>
      <c r="FE382" s="94"/>
      <c r="FF382" s="94"/>
      <c r="FG382" s="94"/>
      <c r="FH382" s="94"/>
      <c r="FI382" s="94"/>
      <c r="FJ382" s="94"/>
      <c r="FK382" s="94"/>
      <c r="FL382" s="94"/>
      <c r="FM382" s="94"/>
      <c r="FN382" s="94"/>
      <c r="FO382" s="94"/>
      <c r="FP382" s="94"/>
      <c r="FQ382" s="94"/>
      <c r="FR382" s="94"/>
      <c r="FS382" s="94"/>
      <c r="FT382" s="94"/>
      <c r="FU382" s="94"/>
      <c r="FV382" s="94"/>
      <c r="FW382" s="94"/>
      <c r="FX382" s="94"/>
      <c r="FY382" s="94"/>
      <c r="FZ382" s="94"/>
      <c r="GA382" s="94"/>
      <c r="GB382" s="94"/>
      <c r="GC382" s="94"/>
      <c r="GD382" s="94"/>
      <c r="GE382" s="94"/>
      <c r="GF382" s="94"/>
      <c r="GG382" s="94"/>
      <c r="GH382" s="94"/>
      <c r="GI382" s="94"/>
      <c r="GJ382" s="94"/>
      <c r="GK382" s="94"/>
      <c r="GL382" s="94"/>
      <c r="GM382" s="94"/>
      <c r="GN382" s="94"/>
      <c r="GO382" s="94"/>
      <c r="GP382" s="94"/>
      <c r="GQ382" s="94"/>
      <c r="GR382" s="94"/>
      <c r="GS382" s="94"/>
      <c r="GT382" s="94"/>
      <c r="GU382" s="94"/>
      <c r="GV382" s="94"/>
      <c r="GW382" s="94"/>
      <c r="GX382" s="94"/>
      <c r="GY382" s="94"/>
      <c r="GZ382" s="94"/>
      <c r="HA382" s="1"/>
      <c r="HB382" s="1"/>
    </row>
    <row r="383" spans="1:210" s="4" customFormat="1">
      <c r="A383" s="3"/>
      <c r="B383" s="259" t="s">
        <v>159</v>
      </c>
      <c r="C383" s="3"/>
      <c r="D383" s="3"/>
      <c r="E383" s="9"/>
      <c r="F383" s="51"/>
      <c r="G383" s="232"/>
      <c r="H383" s="13" t="str">
        <f>B383&amp;N375</f>
        <v>Учет - Прямые постоянные расходы-2</v>
      </c>
      <c r="I383" s="13"/>
      <c r="J383" s="3"/>
      <c r="K383" s="3"/>
      <c r="L383" s="3"/>
      <c r="M383" s="5"/>
      <c r="N383" s="36" t="str">
        <f>N363</f>
        <v>Продукт-1</v>
      </c>
      <c r="O383" s="36"/>
      <c r="P383" s="5"/>
      <c r="Q383" s="36" t="s">
        <v>26</v>
      </c>
      <c r="R383" s="36"/>
      <c r="S383" s="20" t="s">
        <v>6</v>
      </c>
      <c r="T383" s="308"/>
      <c r="U383" s="24" t="s">
        <v>7</v>
      </c>
      <c r="V383" s="36"/>
      <c r="W383" s="38">
        <f>SUM($Y383:$HA383)</f>
        <v>0</v>
      </c>
      <c r="X383" s="38"/>
      <c r="Y383" s="46"/>
      <c r="Z383" s="99"/>
      <c r="AA383" s="100">
        <f>IF(AA379="",0,IF(AA377=1,$T375,IF($T377=справочники!$E$9,$T375+$T379*INT((AA377-1)/IF(OR($T381=0,$T381=""),1,$T381)),IF($T377=справочники!$E$10,$T375*POWER($T379,INT((AA377-1)/IF(OR($T381=0,$T381=""),1,$T381))),IF($T377=справочники!$E$11,POWER($T375,1+$T379*INT((AA377-1)/IF(OR($T381=0,$T381=""),1,$T381))),0)))))</f>
        <v>0</v>
      </c>
      <c r="AB383" s="100">
        <f>IF(AB379="",0,IF(AB377=1,$T375,IF($T377=справочники!$E$9,$T375+$T379*INT((AB377-1)/IF(OR($T381=0,$T381=""),1,$T381)),IF($T377=справочники!$E$10,$T375*POWER($T379,INT((AB377-1)/IF(OR($T381=0,$T381=""),1,$T381))),IF($T377=справочники!$E$11,POWER($T375,1+$T379*INT((AB377-1)/IF(OR($T381=0,$T381=""),1,$T381))),0)))))</f>
        <v>0</v>
      </c>
      <c r="AC383" s="100">
        <f>IF(AC379="",0,IF(AC377=1,$T375,IF($T377=справочники!$E$9,$T375+$T379*INT((AC377-1)/IF(OR($T381=0,$T381=""),1,$T381)),IF($T377=справочники!$E$10,$T375*POWER($T379,INT((AC377-1)/IF(OR($T381=0,$T381=""),1,$T381))),IF($T377=справочники!$E$11,POWER($T375,1+$T379*INT((AC377-1)/IF(OR($T381=0,$T381=""),1,$T381))),0)))))</f>
        <v>0</v>
      </c>
      <c r="AD383" s="100">
        <f>IF(AD379="",0,IF(AD377=1,$T375,IF($T377=справочники!$E$9,$T375+$T379*INT((AD377-1)/IF(OR($T381=0,$T381=""),1,$T381)),IF($T377=справочники!$E$10,$T375*POWER($T379,INT((AD377-1)/IF(OR($T381=0,$T381=""),1,$T381))),IF($T377=справочники!$E$11,POWER($T375,1+$T379*INT((AD377-1)/IF(OR($T381=0,$T381=""),1,$T381))),0)))))</f>
        <v>0</v>
      </c>
      <c r="AE383" s="100">
        <f>IF(AE379="",0,IF(AE377=1,$T375,IF($T377=справочники!$E$9,$T375+$T379*INT((AE377-1)/IF(OR($T381=0,$T381=""),1,$T381)),IF($T377=справочники!$E$10,$T375*POWER($T379,INT((AE377-1)/IF(OR($T381=0,$T381=""),1,$T381))),IF($T377=справочники!$E$11,POWER($T375,1+$T379*INT((AE377-1)/IF(OR($T381=0,$T381=""),1,$T381))),0)))))</f>
        <v>0</v>
      </c>
      <c r="AF383" s="100">
        <f>IF(AF379="",0,IF(AF377=1,$T375,IF($T377=справочники!$E$9,$T375+$T379*INT((AF377-1)/IF(OR($T381=0,$T381=""),1,$T381)),IF($T377=справочники!$E$10,$T375*POWER($T379,INT((AF377-1)/IF(OR($T381=0,$T381=""),1,$T381))),IF($T377=справочники!$E$11,POWER($T375,1+$T379*INT((AF377-1)/IF(OR($T381=0,$T381=""),1,$T381))),0)))))</f>
        <v>0</v>
      </c>
      <c r="AG383" s="100">
        <f>IF(AG379="",0,IF(AG377=1,$T375,IF($T377=справочники!$E$9,$T375+$T379*INT((AG377-1)/IF(OR($T381=0,$T381=""),1,$T381)),IF($T377=справочники!$E$10,$T375*POWER($T379,INT((AG377-1)/IF(OR($T381=0,$T381=""),1,$T381))),IF($T377=справочники!$E$11,POWER($T375,1+$T379*INT((AG377-1)/IF(OR($T381=0,$T381=""),1,$T381))),0)))))</f>
        <v>0</v>
      </c>
      <c r="AH383" s="100">
        <f>IF(AH379="",0,IF(AH377=1,$T375,IF($T377=справочники!$E$9,$T375+$T379*INT((AH377-1)/IF(OR($T381=0,$T381=""),1,$T381)),IF($T377=справочники!$E$10,$T375*POWER($T379,INT((AH377-1)/IF(OR($T381=0,$T381=""),1,$T381))),IF($T377=справочники!$E$11,POWER($T375,1+$T379*INT((AH377-1)/IF(OR($T381=0,$T381=""),1,$T381))),0)))))</f>
        <v>0</v>
      </c>
      <c r="AI383" s="100">
        <f>IF(AI379="",0,IF(AI377=1,$T375,IF($T377=справочники!$E$9,$T375+$T379*INT((AI377-1)/IF(OR($T381=0,$T381=""),1,$T381)),IF($T377=справочники!$E$10,$T375*POWER($T379,INT((AI377-1)/IF(OR($T381=0,$T381=""),1,$T381))),IF($T377=справочники!$E$11,POWER($T375,1+$T379*INT((AI377-1)/IF(OR($T381=0,$T381=""),1,$T381))),0)))))</f>
        <v>0</v>
      </c>
      <c r="AJ383" s="100">
        <f>IF(AJ379="",0,IF(AJ377=1,$T375,IF($T377=справочники!$E$9,$T375+$T379*INT((AJ377-1)/IF(OR($T381=0,$T381=""),1,$T381)),IF($T377=справочники!$E$10,$T375*POWER($T379,INT((AJ377-1)/IF(OR($T381=0,$T381=""),1,$T381))),IF($T377=справочники!$E$11,POWER($T375,1+$T379*INT((AJ377-1)/IF(OR($T381=0,$T381=""),1,$T381))),0)))))</f>
        <v>0</v>
      </c>
      <c r="AK383" s="100">
        <f>IF(AK379="",0,IF(AK377=1,$T375,IF($T377=справочники!$E$9,$T375+$T379*INT((AK377-1)/IF(OR($T381=0,$T381=""),1,$T381)),IF($T377=справочники!$E$10,$T375*POWER($T379,INT((AK377-1)/IF(OR($T381=0,$T381=""),1,$T381))),IF($T377=справочники!$E$11,POWER($T375,1+$T379*INT((AK377-1)/IF(OR($T381=0,$T381=""),1,$T381))),0)))))</f>
        <v>0</v>
      </c>
      <c r="AL383" s="100">
        <f>IF(AL379="",0,IF(AL377=1,$T375,IF($T377=справочники!$E$9,$T375+$T379*INT((AL377-1)/IF(OR($T381=0,$T381=""),1,$T381)),IF($T377=справочники!$E$10,$T375*POWER($T379,INT((AL377-1)/IF(OR($T381=0,$T381=""),1,$T381))),IF($T377=справочники!$E$11,POWER($T375,1+$T379*INT((AL377-1)/IF(OR($T381=0,$T381=""),1,$T381))),0)))))</f>
        <v>0</v>
      </c>
      <c r="AM383" s="100">
        <f>IF(AM379="",0,IF(AM377=1,$T375,IF($T377=справочники!$E$9,$T375+$T379*INT((AM377-1)/IF(OR($T381=0,$T381=""),1,$T381)),IF($T377=справочники!$E$10,$T375*POWER($T379,INT((AM377-1)/IF(OR($T381=0,$T381=""),1,$T381))),IF($T377=справочники!$E$11,POWER($T375,1+$T379*INT((AM377-1)/IF(OR($T381=0,$T381=""),1,$T381))),0)))))</f>
        <v>0</v>
      </c>
      <c r="AN383" s="100">
        <f>IF(AN379="",0,IF(AN377=1,$T375,IF($T377=справочники!$E$9,$T375+$T379*INT((AN377-1)/IF(OR($T381=0,$T381=""),1,$T381)),IF($T377=справочники!$E$10,$T375*POWER($T379,INT((AN377-1)/IF(OR($T381=0,$T381=""),1,$T381))),IF($T377=справочники!$E$11,POWER($T375,1+$T379*INT((AN377-1)/IF(OR($T381=0,$T381=""),1,$T381))),0)))))</f>
        <v>0</v>
      </c>
      <c r="AO383" s="100">
        <f>IF(AO379="",0,IF(AO377=1,$T375,IF($T377=справочники!$E$9,$T375+$T379*INT((AO377-1)/IF(OR($T381=0,$T381=""),1,$T381)),IF($T377=справочники!$E$10,$T375*POWER($T379,INT((AO377-1)/IF(OR($T381=0,$T381=""),1,$T381))),IF($T377=справочники!$E$11,POWER($T375,1+$T379*INT((AO377-1)/IF(OR($T381=0,$T381=""),1,$T381))),0)))))</f>
        <v>0</v>
      </c>
      <c r="AP383" s="100">
        <f>IF(AP379="",0,IF(AP377=1,$T375,IF($T377=справочники!$E$9,$T375+$T379*INT((AP377-1)/IF(OR($T381=0,$T381=""),1,$T381)),IF($T377=справочники!$E$10,$T375*POWER($T379,INT((AP377-1)/IF(OR($T381=0,$T381=""),1,$T381))),IF($T377=справочники!$E$11,POWER($T375,1+$T379*INT((AP377-1)/IF(OR($T381=0,$T381=""),1,$T381))),0)))))</f>
        <v>0</v>
      </c>
      <c r="AQ383" s="100">
        <f>IF(AQ379="",0,IF(AQ377=1,$T375,IF($T377=справочники!$E$9,$T375+$T379*INT((AQ377-1)/IF(OR($T381=0,$T381=""),1,$T381)),IF($T377=справочники!$E$10,$T375*POWER($T379,INT((AQ377-1)/IF(OR($T381=0,$T381=""),1,$T381))),IF($T377=справочники!$E$11,POWER($T375,1+$T379*INT((AQ377-1)/IF(OR($T381=0,$T381=""),1,$T381))),0)))))</f>
        <v>0</v>
      </c>
      <c r="AR383" s="100">
        <f>IF(AR379="",0,IF(AR377=1,$T375,IF($T377=справочники!$E$9,$T375+$T379*INT((AR377-1)/IF(OR($T381=0,$T381=""),1,$T381)),IF($T377=справочники!$E$10,$T375*POWER($T379,INT((AR377-1)/IF(OR($T381=0,$T381=""),1,$T381))),IF($T377=справочники!$E$11,POWER($T375,1+$T379*INT((AR377-1)/IF(OR($T381=0,$T381=""),1,$T381))),0)))))</f>
        <v>0</v>
      </c>
      <c r="AS383" s="100">
        <f>IF(AS379="",0,IF(AS377=1,$T375,IF($T377=справочники!$E$9,$T375+$T379*INT((AS377-1)/IF(OR($T381=0,$T381=""),1,$T381)),IF($T377=справочники!$E$10,$T375*POWER($T379,INT((AS377-1)/IF(OR($T381=0,$T381=""),1,$T381))),IF($T377=справочники!$E$11,POWER($T375,1+$T379*INT((AS377-1)/IF(OR($T381=0,$T381=""),1,$T381))),0)))))</f>
        <v>0</v>
      </c>
      <c r="AT383" s="100">
        <f>IF(AT379="",0,IF(AT377=1,$T375,IF($T377=справочники!$E$9,$T375+$T379*INT((AT377-1)/IF(OR($T381=0,$T381=""),1,$T381)),IF($T377=справочники!$E$10,$T375*POWER($T379,INT((AT377-1)/IF(OR($T381=0,$T381=""),1,$T381))),IF($T377=справочники!$E$11,POWER($T375,1+$T379*INT((AT377-1)/IF(OR($T381=0,$T381=""),1,$T381))),0)))))</f>
        <v>0</v>
      </c>
      <c r="AU383" s="100">
        <f>IF(AU379="",0,IF(AU377=1,$T375,IF($T377=справочники!$E$9,$T375+$T379*INT((AU377-1)/IF(OR($T381=0,$T381=""),1,$T381)),IF($T377=справочники!$E$10,$T375*POWER($T379,INT((AU377-1)/IF(OR($T381=0,$T381=""),1,$T381))),IF($T377=справочники!$E$11,POWER($T375,1+$T379*INT((AU377-1)/IF(OR($T381=0,$T381=""),1,$T381))),0)))))</f>
        <v>0</v>
      </c>
      <c r="AV383" s="100">
        <f>IF(AV379="",0,IF(AV377=1,$T375,IF($T377=справочники!$E$9,$T375+$T379*INT((AV377-1)/IF(OR($T381=0,$T381=""),1,$T381)),IF($T377=справочники!$E$10,$T375*POWER($T379,INT((AV377-1)/IF(OR($T381=0,$T381=""),1,$T381))),IF($T377=справочники!$E$11,POWER($T375,1+$T379*INT((AV377-1)/IF(OR($T381=0,$T381=""),1,$T381))),0)))))</f>
        <v>0</v>
      </c>
      <c r="AW383" s="100">
        <f>IF(AW379="",0,IF(AW377=1,$T375,IF($T377=справочники!$E$9,$T375+$T379*INT((AW377-1)/IF(OR($T381=0,$T381=""),1,$T381)),IF($T377=справочники!$E$10,$T375*POWER($T379,INT((AW377-1)/IF(OR($T381=0,$T381=""),1,$T381))),IF($T377=справочники!$E$11,POWER($T375,1+$T379*INT((AW377-1)/IF(OR($T381=0,$T381=""),1,$T381))),0)))))</f>
        <v>0</v>
      </c>
      <c r="AX383" s="100">
        <f>IF(AX379="",0,IF(AX377=1,$T375,IF($T377=справочники!$E$9,$T375+$T379*INT((AX377-1)/IF(OR($T381=0,$T381=""),1,$T381)),IF($T377=справочники!$E$10,$T375*POWER($T379,INT((AX377-1)/IF(OR($T381=0,$T381=""),1,$T381))),IF($T377=справочники!$E$11,POWER($T375,1+$T379*INT((AX377-1)/IF(OR($T381=0,$T381=""),1,$T381))),0)))))</f>
        <v>0</v>
      </c>
      <c r="AY383" s="100">
        <f>IF(AY379="",0,IF(AY377=1,$T375,IF($T377=справочники!$E$9,$T375+$T379*INT((AY377-1)/IF(OR($T381=0,$T381=""),1,$T381)),IF($T377=справочники!$E$10,$T375*POWER($T379,INT((AY377-1)/IF(OR($T381=0,$T381=""),1,$T381))),IF($T377=справочники!$E$11,POWER($T375,1+$T379*INT((AY377-1)/IF(OR($T381=0,$T381=""),1,$T381))),0)))))</f>
        <v>0</v>
      </c>
      <c r="AZ383" s="100">
        <f>IF(AZ379="",0,IF(AZ377=1,$T375,IF($T377=справочники!$E$9,$T375+$T379*INT((AZ377-1)/IF(OR($T381=0,$T381=""),1,$T381)),IF($T377=справочники!$E$10,$T375*POWER($T379,INT((AZ377-1)/IF(OR($T381=0,$T381=""),1,$T381))),IF($T377=справочники!$E$11,POWER($T375,1+$T379*INT((AZ377-1)/IF(OR($T381=0,$T381=""),1,$T381))),0)))))</f>
        <v>0</v>
      </c>
      <c r="BA383" s="100">
        <f>IF(BA379="",0,IF(BA377=1,$T375,IF($T377=справочники!$E$9,$T375+$T379*INT((BA377-1)/IF(OR($T381=0,$T381=""),1,$T381)),IF($T377=справочники!$E$10,$T375*POWER($T379,INT((BA377-1)/IF(OR($T381=0,$T381=""),1,$T381))),IF($T377=справочники!$E$11,POWER($T375,1+$T379*INT((BA377-1)/IF(OR($T381=0,$T381=""),1,$T381))),0)))))</f>
        <v>0</v>
      </c>
      <c r="BB383" s="100">
        <f>IF(BB379="",0,IF(BB377=1,$T375,IF($T377=справочники!$E$9,$T375+$T379*INT((BB377-1)/IF(OR($T381=0,$T381=""),1,$T381)),IF($T377=справочники!$E$10,$T375*POWER($T379,INT((BB377-1)/IF(OR($T381=0,$T381=""),1,$T381))),IF($T377=справочники!$E$11,POWER($T375,1+$T379*INT((BB377-1)/IF(OR($T381=0,$T381=""),1,$T381))),0)))))</f>
        <v>0</v>
      </c>
      <c r="BC383" s="100">
        <f>IF(BC379="",0,IF(BC377=1,$T375,IF($T377=справочники!$E$9,$T375+$T379*INT((BC377-1)/IF(OR($T381=0,$T381=""),1,$T381)),IF($T377=справочники!$E$10,$T375*POWER($T379,INT((BC377-1)/IF(OR($T381=0,$T381=""),1,$T381))),IF($T377=справочники!$E$11,POWER($T375,1+$T379*INT((BC377-1)/IF(OR($T381=0,$T381=""),1,$T381))),0)))))</f>
        <v>0</v>
      </c>
      <c r="BD383" s="100">
        <f>IF(BD379="",0,IF(BD377=1,$T375,IF($T377=справочники!$E$9,$T375+$T379*INT((BD377-1)/IF(OR($T381=0,$T381=""),1,$T381)),IF($T377=справочники!$E$10,$T375*POWER($T379,INT((BD377-1)/IF(OR($T381=0,$T381=""),1,$T381))),IF($T377=справочники!$E$11,POWER($T375,1+$T379*INT((BD377-1)/IF(OR($T381=0,$T381=""),1,$T381))),0)))))</f>
        <v>0</v>
      </c>
      <c r="BE383" s="100">
        <f>IF(BE379="",0,IF(BE377=1,$T375,IF($T377=справочники!$E$9,$T375+$T379*INT((BE377-1)/IF(OR($T381=0,$T381=""),1,$T381)),IF($T377=справочники!$E$10,$T375*POWER($T379,INT((BE377-1)/IF(OR($T381=0,$T381=""),1,$T381))),IF($T377=справочники!$E$11,POWER($T375,1+$T379*INT((BE377-1)/IF(OR($T381=0,$T381=""),1,$T381))),0)))))</f>
        <v>0</v>
      </c>
      <c r="BF383" s="100">
        <f>IF(BF379="",0,IF(BF377=1,$T375,IF($T377=справочники!$E$9,$T375+$T379*INT((BF377-1)/IF(OR($T381=0,$T381=""),1,$T381)),IF($T377=справочники!$E$10,$T375*POWER($T379,INT((BF377-1)/IF(OR($T381=0,$T381=""),1,$T381))),IF($T377=справочники!$E$11,POWER($T375,1+$T379*INT((BF377-1)/IF(OR($T381=0,$T381=""),1,$T381))),0)))))</f>
        <v>0</v>
      </c>
      <c r="BG383" s="100">
        <f>IF(BG379="",0,IF(BG377=1,$T375,IF($T377=справочники!$E$9,$T375+$T379*INT((BG377-1)/IF(OR($T381=0,$T381=""),1,$T381)),IF($T377=справочники!$E$10,$T375*POWER($T379,INT((BG377-1)/IF(OR($T381=0,$T381=""),1,$T381))),IF($T377=справочники!$E$11,POWER($T375,1+$T379*INT((BG377-1)/IF(OR($T381=0,$T381=""),1,$T381))),0)))))</f>
        <v>0</v>
      </c>
      <c r="BH383" s="100">
        <f>IF(BH379="",0,IF(BH377=1,$T375,IF($T377=справочники!$E$9,$T375+$T379*INT((BH377-1)/IF(OR($T381=0,$T381=""),1,$T381)),IF($T377=справочники!$E$10,$T375*POWER($T379,INT((BH377-1)/IF(OR($T381=0,$T381=""),1,$T381))),IF($T377=справочники!$E$11,POWER($T375,1+$T379*INT((BH377-1)/IF(OR($T381=0,$T381=""),1,$T381))),0)))))</f>
        <v>0</v>
      </c>
      <c r="BI383" s="100">
        <f>IF(BI379="",0,IF(BI377=1,$T375,IF($T377=справочники!$E$9,$T375+$T379*INT((BI377-1)/IF(OR($T381=0,$T381=""),1,$T381)),IF($T377=справочники!$E$10,$T375*POWER($T379,INT((BI377-1)/IF(OR($T381=0,$T381=""),1,$T381))),IF($T377=справочники!$E$11,POWER($T375,1+$T379*INT((BI377-1)/IF(OR($T381=0,$T381=""),1,$T381))),0)))))</f>
        <v>0</v>
      </c>
      <c r="BJ383" s="100">
        <f>IF(BJ379="",0,IF(BJ377=1,$T375,IF($T377=справочники!$E$9,$T375+$T379*INT((BJ377-1)/IF(OR($T381=0,$T381=""),1,$T381)),IF($T377=справочники!$E$10,$T375*POWER($T379,INT((BJ377-1)/IF(OR($T381=0,$T381=""),1,$T381))),IF($T377=справочники!$E$11,POWER($T375,1+$T379*INT((BJ377-1)/IF(OR($T381=0,$T381=""),1,$T381))),0)))))</f>
        <v>0</v>
      </c>
      <c r="BK383" s="100">
        <f>IF(BK379="",0,IF(BK377=1,$T375,IF($T377=справочники!$E$9,$T375+$T379*INT((BK377-1)/IF(OR($T381=0,$T381=""),1,$T381)),IF($T377=справочники!$E$10,$T375*POWER($T379,INT((BK377-1)/IF(OR($T381=0,$T381=""),1,$T381))),IF($T377=справочники!$E$11,POWER($T375,1+$T379*INT((BK377-1)/IF(OR($T381=0,$T381=""),1,$T381))),0)))))</f>
        <v>0</v>
      </c>
      <c r="BL383" s="100">
        <f>IF(BL379="",0,IF(BL377=1,$T375,IF($T377=справочники!$E$9,$T375+$T379*INT((BL377-1)/IF(OR($T381=0,$T381=""),1,$T381)),IF($T377=справочники!$E$10,$T375*POWER($T379,INT((BL377-1)/IF(OR($T381=0,$T381=""),1,$T381))),IF($T377=справочники!$E$11,POWER($T375,1+$T379*INT((BL377-1)/IF(OR($T381=0,$T381=""),1,$T381))),0)))))</f>
        <v>0</v>
      </c>
      <c r="BM383" s="100">
        <f>IF(BM379="",0,IF(BM377=1,$T375,IF($T377=справочники!$E$9,$T375+$T379*INT((BM377-1)/IF(OR($T381=0,$T381=""),1,$T381)),IF($T377=справочники!$E$10,$T375*POWER($T379,INT((BM377-1)/IF(OR($T381=0,$T381=""),1,$T381))),IF($T377=справочники!$E$11,POWER($T375,1+$T379*INT((BM377-1)/IF(OR($T381=0,$T381=""),1,$T381))),0)))))</f>
        <v>0</v>
      </c>
      <c r="BN383" s="100">
        <f>IF(BN379="",0,IF(BN377=1,$T375,IF($T377=справочники!$E$9,$T375+$T379*INT((BN377-1)/IF(OR($T381=0,$T381=""),1,$T381)),IF($T377=справочники!$E$10,$T375*POWER($T379,INT((BN377-1)/IF(OR($T381=0,$T381=""),1,$T381))),IF($T377=справочники!$E$11,POWER($T375,1+$T379*INT((BN377-1)/IF(OR($T381=0,$T381=""),1,$T381))),0)))))</f>
        <v>0</v>
      </c>
      <c r="BO383" s="100">
        <f>IF(BO379="",0,IF(BO377=1,$T375,IF($T377=справочники!$E$9,$T375+$T379*INT((BO377-1)/IF(OR($T381=0,$T381=""),1,$T381)),IF($T377=справочники!$E$10,$T375*POWER($T379,INT((BO377-1)/IF(OR($T381=0,$T381=""),1,$T381))),IF($T377=справочники!$E$11,POWER($T375,1+$T379*INT((BO377-1)/IF(OR($T381=0,$T381=""),1,$T381))),0)))))</f>
        <v>0</v>
      </c>
      <c r="BP383" s="100">
        <f>IF(BP379="",0,IF(BP377=1,$T375,IF($T377=справочники!$E$9,$T375+$T379*INT((BP377-1)/IF(OR($T381=0,$T381=""),1,$T381)),IF($T377=справочники!$E$10,$T375*POWER($T379,INT((BP377-1)/IF(OR($T381=0,$T381=""),1,$T381))),IF($T377=справочники!$E$11,POWER($T375,1+$T379*INT((BP377-1)/IF(OR($T381=0,$T381=""),1,$T381))),0)))))</f>
        <v>0</v>
      </c>
      <c r="BQ383" s="100">
        <f>IF(BQ379="",0,IF(BQ377=1,$T375,IF($T377=справочники!$E$9,$T375+$T379*INT((BQ377-1)/IF(OR($T381=0,$T381=""),1,$T381)),IF($T377=справочники!$E$10,$T375*POWER($T379,INT((BQ377-1)/IF(OR($T381=0,$T381=""),1,$T381))),IF($T377=справочники!$E$11,POWER($T375,1+$T379*INT((BQ377-1)/IF(OR($T381=0,$T381=""),1,$T381))),0)))))</f>
        <v>0</v>
      </c>
      <c r="BR383" s="100">
        <f>IF(BR379="",0,IF(BR377=1,$T375,IF($T377=справочники!$E$9,$T375+$T379*INT((BR377-1)/IF(OR($T381=0,$T381=""),1,$T381)),IF($T377=справочники!$E$10,$T375*POWER($T379,INT((BR377-1)/IF(OR($T381=0,$T381=""),1,$T381))),IF($T377=справочники!$E$11,POWER($T375,1+$T379*INT((BR377-1)/IF(OR($T381=0,$T381=""),1,$T381))),0)))))</f>
        <v>0</v>
      </c>
      <c r="BS383" s="100">
        <f>IF(BS379="",0,IF(BS377=1,$T375,IF($T377=справочники!$E$9,$T375+$T379*INT((BS377-1)/IF(OR($T381=0,$T381=""),1,$T381)),IF($T377=справочники!$E$10,$T375*POWER($T379,INT((BS377-1)/IF(OR($T381=0,$T381=""),1,$T381))),IF($T377=справочники!$E$11,POWER($T375,1+$T379*INT((BS377-1)/IF(OR($T381=0,$T381=""),1,$T381))),0)))))</f>
        <v>0</v>
      </c>
      <c r="BT383" s="100">
        <f>IF(BT379="",0,IF(BT377=1,$T375,IF($T377=справочники!$E$9,$T375+$T379*INT((BT377-1)/IF(OR($T381=0,$T381=""),1,$T381)),IF($T377=справочники!$E$10,$T375*POWER($T379,INT((BT377-1)/IF(OR($T381=0,$T381=""),1,$T381))),IF($T377=справочники!$E$11,POWER($T375,1+$T379*INT((BT377-1)/IF(OR($T381=0,$T381=""),1,$T381))),0)))))</f>
        <v>0</v>
      </c>
      <c r="BU383" s="100">
        <f>IF(BU379="",0,IF(BU377=1,$T375,IF($T377=справочники!$E$9,$T375+$T379*INT((BU377-1)/IF(OR($T381=0,$T381=""),1,$T381)),IF($T377=справочники!$E$10,$T375*POWER($T379,INT((BU377-1)/IF(OR($T381=0,$T381=""),1,$T381))),IF($T377=справочники!$E$11,POWER($T375,1+$T379*INT((BU377-1)/IF(OR($T381=0,$T381=""),1,$T381))),0)))))</f>
        <v>0</v>
      </c>
      <c r="BV383" s="100">
        <f>IF(BV379="",0,IF(BV377=1,$T375,IF($T377=справочники!$E$9,$T375+$T379*INT((BV377-1)/IF(OR($T381=0,$T381=""),1,$T381)),IF($T377=справочники!$E$10,$T375*POWER($T379,INT((BV377-1)/IF(OR($T381=0,$T381=""),1,$T381))),IF($T377=справочники!$E$11,POWER($T375,1+$T379*INT((BV377-1)/IF(OR($T381=0,$T381=""),1,$T381))),0)))))</f>
        <v>0</v>
      </c>
      <c r="BW383" s="100">
        <f>IF(BW379="",0,IF(BW377=1,$T375,IF($T377=справочники!$E$9,$T375+$T379*INT((BW377-1)/IF(OR($T381=0,$T381=""),1,$T381)),IF($T377=справочники!$E$10,$T375*POWER($T379,INT((BW377-1)/IF(OR($T381=0,$T381=""),1,$T381))),IF($T377=справочники!$E$11,POWER($T375,1+$T379*INT((BW377-1)/IF(OR($T381=0,$T381=""),1,$T381))),0)))))</f>
        <v>0</v>
      </c>
      <c r="BX383" s="100">
        <f>IF(BX379="",0,IF(BX377=1,$T375,IF($T377=справочники!$E$9,$T375+$T379*INT((BX377-1)/IF(OR($T381=0,$T381=""),1,$T381)),IF($T377=справочники!$E$10,$T375*POWER($T379,INT((BX377-1)/IF(OR($T381=0,$T381=""),1,$T381))),IF($T377=справочники!$E$11,POWER($T375,1+$T379*INT((BX377-1)/IF(OR($T381=0,$T381=""),1,$T381))),0)))))</f>
        <v>0</v>
      </c>
      <c r="BY383" s="100">
        <f>IF(BY379="",0,IF(BY377=1,$T375,IF($T377=справочники!$E$9,$T375+$T379*INT((BY377-1)/IF(OR($T381=0,$T381=""),1,$T381)),IF($T377=справочники!$E$10,$T375*POWER($T379,INT((BY377-1)/IF(OR($T381=0,$T381=""),1,$T381))),IF($T377=справочники!$E$11,POWER($T375,1+$T379*INT((BY377-1)/IF(OR($T381=0,$T381=""),1,$T381))),0)))))</f>
        <v>0</v>
      </c>
      <c r="BZ383" s="100">
        <f>IF(BZ379="",0,IF(BZ377=1,$T375,IF($T377=справочники!$E$9,$T375+$T379*INT((BZ377-1)/IF(OR($T381=0,$T381=""),1,$T381)),IF($T377=справочники!$E$10,$T375*POWER($T379,INT((BZ377-1)/IF(OR($T381=0,$T381=""),1,$T381))),IF($T377=справочники!$E$11,POWER($T375,1+$T379*INT((BZ377-1)/IF(OR($T381=0,$T381=""),1,$T381))),0)))))</f>
        <v>0</v>
      </c>
      <c r="CA383" s="100">
        <f>IF(CA379="",0,IF(CA377=1,$T375,IF($T377=справочники!$E$9,$T375+$T379*INT((CA377-1)/IF(OR($T381=0,$T381=""),1,$T381)),IF($T377=справочники!$E$10,$T375*POWER($T379,INT((CA377-1)/IF(OR($T381=0,$T381=""),1,$T381))),IF($T377=справочники!$E$11,POWER($T375,1+$T379*INT((CA377-1)/IF(OR($T381=0,$T381=""),1,$T381))),0)))))</f>
        <v>0</v>
      </c>
      <c r="CB383" s="100">
        <f>IF(CB379="",0,IF(CB377=1,$T375,IF($T377=справочники!$E$9,$T375+$T379*INT((CB377-1)/IF(OR($T381=0,$T381=""),1,$T381)),IF($T377=справочники!$E$10,$T375*POWER($T379,INT((CB377-1)/IF(OR($T381=0,$T381=""),1,$T381))),IF($T377=справочники!$E$11,POWER($T375,1+$T379*INT((CB377-1)/IF(OR($T381=0,$T381=""),1,$T381))),0)))))</f>
        <v>0</v>
      </c>
      <c r="CC383" s="100">
        <f>IF(CC379="",0,IF(CC377=1,$T375,IF($T377=справочники!$E$9,$T375+$T379*INT((CC377-1)/IF(OR($T381=0,$T381=""),1,$T381)),IF($T377=справочники!$E$10,$T375*POWER($T379,INT((CC377-1)/IF(OR($T381=0,$T381=""),1,$T381))),IF($T377=справочники!$E$11,POWER($T375,1+$T379*INT((CC377-1)/IF(OR($T381=0,$T381=""),1,$T381))),0)))))</f>
        <v>0</v>
      </c>
      <c r="CD383" s="100">
        <f>IF(CD379="",0,IF(CD377=1,$T375,IF($T377=справочники!$E$9,$T375+$T379*INT((CD377-1)/IF(OR($T381=0,$T381=""),1,$T381)),IF($T377=справочники!$E$10,$T375*POWER($T379,INT((CD377-1)/IF(OR($T381=0,$T381=""),1,$T381))),IF($T377=справочники!$E$11,POWER($T375,1+$T379*INT((CD377-1)/IF(OR($T381=0,$T381=""),1,$T381))),0)))))</f>
        <v>0</v>
      </c>
      <c r="CE383" s="100">
        <f>IF(CE379="",0,IF(CE377=1,$T375,IF($T377=справочники!$E$9,$T375+$T379*INT((CE377-1)/IF(OR($T381=0,$T381=""),1,$T381)),IF($T377=справочники!$E$10,$T375*POWER($T379,INT((CE377-1)/IF(OR($T381=0,$T381=""),1,$T381))),IF($T377=справочники!$E$11,POWER($T375,1+$T379*INT((CE377-1)/IF(OR($T381=0,$T381=""),1,$T381))),0)))))</f>
        <v>0</v>
      </c>
      <c r="CF383" s="100">
        <f>IF(CF379="",0,IF(CF377=1,$T375,IF($T377=справочники!$E$9,$T375+$T379*INT((CF377-1)/IF(OR($T381=0,$T381=""),1,$T381)),IF($T377=справочники!$E$10,$T375*POWER($T379,INT((CF377-1)/IF(OR($T381=0,$T381=""),1,$T381))),IF($T377=справочники!$E$11,POWER($T375,1+$T379*INT((CF377-1)/IF(OR($T381=0,$T381=""),1,$T381))),0)))))</f>
        <v>0</v>
      </c>
      <c r="CG383" s="100">
        <f>IF(CG379="",0,IF(CG377=1,$T375,IF($T377=справочники!$E$9,$T375+$T379*INT((CG377-1)/IF(OR($T381=0,$T381=""),1,$T381)),IF($T377=справочники!$E$10,$T375*POWER($T379,INT((CG377-1)/IF(OR($T381=0,$T381=""),1,$T381))),IF($T377=справочники!$E$11,POWER($T375,1+$T379*INT((CG377-1)/IF(OR($T381=0,$T381=""),1,$T381))),0)))))</f>
        <v>0</v>
      </c>
      <c r="CH383" s="100">
        <f>IF(CH379="",0,IF(CH377=1,$T375,IF($T377=справочники!$E$9,$T375+$T379*INT((CH377-1)/IF(OR($T381=0,$T381=""),1,$T381)),IF($T377=справочники!$E$10,$T375*POWER($T379,INT((CH377-1)/IF(OR($T381=0,$T381=""),1,$T381))),IF($T377=справочники!$E$11,POWER($T375,1+$T379*INT((CH377-1)/IF(OR($T381=0,$T381=""),1,$T381))),0)))))</f>
        <v>0</v>
      </c>
      <c r="CI383" s="100">
        <f>IF(CI379="",0,IF(CI377=1,$T375,IF($T377=справочники!$E$9,$T375+$T379*INT((CI377-1)/IF(OR($T381=0,$T381=""),1,$T381)),IF($T377=справочники!$E$10,$T375*POWER($T379,INT((CI377-1)/IF(OR($T381=0,$T381=""),1,$T381))),IF($T377=справочники!$E$11,POWER($T375,1+$T379*INT((CI377-1)/IF(OR($T381=0,$T381=""),1,$T381))),0)))))</f>
        <v>0</v>
      </c>
      <c r="CJ383" s="100">
        <f>IF(CJ379="",0,IF(CJ377=1,$T375,IF($T377=справочники!$E$9,$T375+$T379*INT((CJ377-1)/IF(OR($T381=0,$T381=""),1,$T381)),IF($T377=справочники!$E$10,$T375*POWER($T379,INT((CJ377-1)/IF(OR($T381=0,$T381=""),1,$T381))),IF($T377=справочники!$E$11,POWER($T375,1+$T379*INT((CJ377-1)/IF(OR($T381=0,$T381=""),1,$T381))),0)))))</f>
        <v>0</v>
      </c>
      <c r="CK383" s="100">
        <f>IF(CK379="",0,IF(CK377=1,$T375,IF($T377=справочники!$E$9,$T375+$T379*INT((CK377-1)/IF(OR($T381=0,$T381=""),1,$T381)),IF($T377=справочники!$E$10,$T375*POWER($T379,INT((CK377-1)/IF(OR($T381=0,$T381=""),1,$T381))),IF($T377=справочники!$E$11,POWER($T375,1+$T379*INT((CK377-1)/IF(OR($T381=0,$T381=""),1,$T381))),0)))))</f>
        <v>0</v>
      </c>
      <c r="CL383" s="100">
        <f>IF(CL379="",0,IF(CL377=1,$T375,IF($T377=справочники!$E$9,$T375+$T379*INT((CL377-1)/IF(OR($T381=0,$T381=""),1,$T381)),IF($T377=справочники!$E$10,$T375*POWER($T379,INT((CL377-1)/IF(OR($T381=0,$T381=""),1,$T381))),IF($T377=справочники!$E$11,POWER($T375,1+$T379*INT((CL377-1)/IF(OR($T381=0,$T381=""),1,$T381))),0)))))</f>
        <v>0</v>
      </c>
      <c r="CM383" s="100">
        <f>IF(CM379="",0,IF(CM377=1,$T375,IF($T377=справочники!$E$9,$T375+$T379*INT((CM377-1)/IF(OR($T381=0,$T381=""),1,$T381)),IF($T377=справочники!$E$10,$T375*POWER($T379,INT((CM377-1)/IF(OR($T381=0,$T381=""),1,$T381))),IF($T377=справочники!$E$11,POWER($T375,1+$T379*INT((CM377-1)/IF(OR($T381=0,$T381=""),1,$T381))),0)))))</f>
        <v>0</v>
      </c>
      <c r="CN383" s="100">
        <f>IF(CN379="",0,IF(CN377=1,$T375,IF($T377=справочники!$E$9,$T375+$T379*INT((CN377-1)/IF(OR($T381=0,$T381=""),1,$T381)),IF($T377=справочники!$E$10,$T375*POWER($T379,INT((CN377-1)/IF(OR($T381=0,$T381=""),1,$T381))),IF($T377=справочники!$E$11,POWER($T375,1+$T379*INT((CN377-1)/IF(OR($T381=0,$T381=""),1,$T381))),0)))))</f>
        <v>0</v>
      </c>
      <c r="CO383" s="100">
        <f>IF(CO379="",0,IF(CO377=1,$T375,IF($T377=справочники!$E$9,$T375+$T379*INT((CO377-1)/IF(OR($T381=0,$T381=""),1,$T381)),IF($T377=справочники!$E$10,$T375*POWER($T379,INT((CO377-1)/IF(OR($T381=0,$T381=""),1,$T381))),IF($T377=справочники!$E$11,POWER($T375,1+$T379*INT((CO377-1)/IF(OR($T381=0,$T381=""),1,$T381))),0)))))</f>
        <v>0</v>
      </c>
      <c r="CP383" s="100">
        <f>IF(CP379="",0,IF(CP377=1,$T375,IF($T377=справочники!$E$9,$T375+$T379*INT((CP377-1)/IF(OR($T381=0,$T381=""),1,$T381)),IF($T377=справочники!$E$10,$T375*POWER($T379,INT((CP377-1)/IF(OR($T381=0,$T381=""),1,$T381))),IF($T377=справочники!$E$11,POWER($T375,1+$T379*INT((CP377-1)/IF(OR($T381=0,$T381=""),1,$T381))),0)))))</f>
        <v>0</v>
      </c>
      <c r="CQ383" s="100">
        <f>IF(CQ379="",0,IF(CQ377=1,$T375,IF($T377=справочники!$E$9,$T375+$T379*INT((CQ377-1)/IF(OR($T381=0,$T381=""),1,$T381)),IF($T377=справочники!$E$10,$T375*POWER($T379,INT((CQ377-1)/IF(OR($T381=0,$T381=""),1,$T381))),IF($T377=справочники!$E$11,POWER($T375,1+$T379*INT((CQ377-1)/IF(OR($T381=0,$T381=""),1,$T381))),0)))))</f>
        <v>0</v>
      </c>
      <c r="CR383" s="100">
        <f>IF(CR379="",0,IF(CR377=1,$T375,IF($T377=справочники!$E$9,$T375+$T379*INT((CR377-1)/IF(OR($T381=0,$T381=""),1,$T381)),IF($T377=справочники!$E$10,$T375*POWER($T379,INT((CR377-1)/IF(OR($T381=0,$T381=""),1,$T381))),IF($T377=справочники!$E$11,POWER($T375,1+$T379*INT((CR377-1)/IF(OR($T381=0,$T381=""),1,$T381))),0)))))</f>
        <v>0</v>
      </c>
      <c r="CS383" s="100">
        <f>IF(CS379="",0,IF(CS377=1,$T375,IF($T377=справочники!$E$9,$T375+$T379*INT((CS377-1)/IF(OR($T381=0,$T381=""),1,$T381)),IF($T377=справочники!$E$10,$T375*POWER($T379,INT((CS377-1)/IF(OR($T381=0,$T381=""),1,$T381))),IF($T377=справочники!$E$11,POWER($T375,1+$T379*INT((CS377-1)/IF(OR($T381=0,$T381=""),1,$T381))),0)))))</f>
        <v>0</v>
      </c>
      <c r="CT383" s="100">
        <f>IF(CT379="",0,IF(CT377=1,$T375,IF($T377=справочники!$E$9,$T375+$T379*INT((CT377-1)/IF(OR($T381=0,$T381=""),1,$T381)),IF($T377=справочники!$E$10,$T375*POWER($T379,INT((CT377-1)/IF(OR($T381=0,$T381=""),1,$T381))),IF($T377=справочники!$E$11,POWER($T375,1+$T379*INT((CT377-1)/IF(OR($T381=0,$T381=""),1,$T381))),0)))))</f>
        <v>0</v>
      </c>
      <c r="CU383" s="100">
        <f>IF(CU379="",0,IF(CU377=1,$T375,IF($T377=справочники!$E$9,$T375+$T379*INT((CU377-1)/IF(OR($T381=0,$T381=""),1,$T381)),IF($T377=справочники!$E$10,$T375*POWER($T379,INT((CU377-1)/IF(OR($T381=0,$T381=""),1,$T381))),IF($T377=справочники!$E$11,POWER($T375,1+$T379*INT((CU377-1)/IF(OR($T381=0,$T381=""),1,$T381))),0)))))</f>
        <v>0</v>
      </c>
      <c r="CV383" s="100">
        <f>IF(CV379="",0,IF(CV377=1,$T375,IF($T377=справочники!$E$9,$T375+$T379*INT((CV377-1)/IF(OR($T381=0,$T381=""),1,$T381)),IF($T377=справочники!$E$10,$T375*POWER($T379,INT((CV377-1)/IF(OR($T381=0,$T381=""),1,$T381))),IF($T377=справочники!$E$11,POWER($T375,1+$T379*INT((CV377-1)/IF(OR($T381=0,$T381=""),1,$T381))),0)))))</f>
        <v>0</v>
      </c>
      <c r="CW383" s="100">
        <f>IF(CW379="",0,IF(CW377=1,$T375,IF($T377=справочники!$E$9,$T375+$T379*INT((CW377-1)/IF(OR($T381=0,$T381=""),1,$T381)),IF($T377=справочники!$E$10,$T375*POWER($T379,INT((CW377-1)/IF(OR($T381=0,$T381=""),1,$T381))),IF($T377=справочники!$E$11,POWER($T375,1+$T379*INT((CW377-1)/IF(OR($T381=0,$T381=""),1,$T381))),0)))))</f>
        <v>0</v>
      </c>
      <c r="CX383" s="100">
        <f>IF(CX379="",0,IF(CX377=1,$T375,IF($T377=справочники!$E$9,$T375+$T379*INT((CX377-1)/IF(OR($T381=0,$T381=""),1,$T381)),IF($T377=справочники!$E$10,$T375*POWER($T379,INT((CX377-1)/IF(OR($T381=0,$T381=""),1,$T381))),IF($T377=справочники!$E$11,POWER($T375,1+$T379*INT((CX377-1)/IF(OR($T381=0,$T381=""),1,$T381))),0)))))</f>
        <v>0</v>
      </c>
      <c r="CY383" s="100">
        <f>IF(CY379="",0,IF(CY377=1,$T375,IF($T377=справочники!$E$9,$T375+$T379*INT((CY377-1)/IF(OR($T381=0,$T381=""),1,$T381)),IF($T377=справочники!$E$10,$T375*POWER($T379,INT((CY377-1)/IF(OR($T381=0,$T381=""),1,$T381))),IF($T377=справочники!$E$11,POWER($T375,1+$T379*INT((CY377-1)/IF(OR($T381=0,$T381=""),1,$T381))),0)))))</f>
        <v>0</v>
      </c>
      <c r="CZ383" s="100">
        <f>IF(CZ379="",0,IF(CZ377=1,$T375,IF($T377=справочники!$E$9,$T375+$T379*INT((CZ377-1)/IF(OR($T381=0,$T381=""),1,$T381)),IF($T377=справочники!$E$10,$T375*POWER($T379,INT((CZ377-1)/IF(OR($T381=0,$T381=""),1,$T381))),IF($T377=справочники!$E$11,POWER($T375,1+$T379*INT((CZ377-1)/IF(OR($T381=0,$T381=""),1,$T381))),0)))))</f>
        <v>0</v>
      </c>
      <c r="DA383" s="100">
        <f>IF(DA379="",0,IF(DA377=1,$T375,IF($T377=справочники!$E$9,$T375+$T379*INT((DA377-1)/IF(OR($T381=0,$T381=""),1,$T381)),IF($T377=справочники!$E$10,$T375*POWER($T379,INT((DA377-1)/IF(OR($T381=0,$T381=""),1,$T381))),IF($T377=справочники!$E$11,POWER($T375,1+$T379*INT((DA377-1)/IF(OR($T381=0,$T381=""),1,$T381))),0)))))</f>
        <v>0</v>
      </c>
      <c r="DB383" s="100">
        <f>IF(DB379="",0,IF(DB377=1,$T375,IF($T377=справочники!$E$9,$T375+$T379*INT((DB377-1)/IF(OR($T381=0,$T381=""),1,$T381)),IF($T377=справочники!$E$10,$T375*POWER($T379,INT((DB377-1)/IF(OR($T381=0,$T381=""),1,$T381))),IF($T377=справочники!$E$11,POWER($T375,1+$T379*INT((DB377-1)/IF(OR($T381=0,$T381=""),1,$T381))),0)))))</f>
        <v>0</v>
      </c>
      <c r="DC383" s="100">
        <f>IF(DC379="",0,IF(DC377=1,$T375,IF($T377=справочники!$E$9,$T375+$T379*INT((DC377-1)/IF(OR($T381=0,$T381=""),1,$T381)),IF($T377=справочники!$E$10,$T375*POWER($T379,INT((DC377-1)/IF(OR($T381=0,$T381=""),1,$T381))),IF($T377=справочники!$E$11,POWER($T375,1+$T379*INT((DC377-1)/IF(OR($T381=0,$T381=""),1,$T381))),0)))))</f>
        <v>0</v>
      </c>
      <c r="DD383" s="100">
        <f>IF(DD379="",0,IF(DD377=1,$T375,IF($T377=справочники!$E$9,$T375+$T379*INT((DD377-1)/IF(OR($T381=0,$T381=""),1,$T381)),IF($T377=справочники!$E$10,$T375*POWER($T379,INT((DD377-1)/IF(OR($T381=0,$T381=""),1,$T381))),IF($T377=справочники!$E$11,POWER($T375,1+$T379*INT((DD377-1)/IF(OR($T381=0,$T381=""),1,$T381))),0)))))</f>
        <v>0</v>
      </c>
      <c r="DE383" s="100">
        <f>IF(DE379="",0,IF(DE377=1,$T375,IF($T377=справочники!$E$9,$T375+$T379*INT((DE377-1)/IF(OR($T381=0,$T381=""),1,$T381)),IF($T377=справочники!$E$10,$T375*POWER($T379,INT((DE377-1)/IF(OR($T381=0,$T381=""),1,$T381))),IF($T377=справочники!$E$11,POWER($T375,1+$T379*INT((DE377-1)/IF(OR($T381=0,$T381=""),1,$T381))),0)))))</f>
        <v>0</v>
      </c>
      <c r="DF383" s="100">
        <f>IF(DF379="",0,IF(DF377=1,$T375,IF($T377=справочники!$E$9,$T375+$T379*INT((DF377-1)/IF(OR($T381=0,$T381=""),1,$T381)),IF($T377=справочники!$E$10,$T375*POWER($T379,INT((DF377-1)/IF(OR($T381=0,$T381=""),1,$T381))),IF($T377=справочники!$E$11,POWER($T375,1+$T379*INT((DF377-1)/IF(OR($T381=0,$T381=""),1,$T381))),0)))))</f>
        <v>0</v>
      </c>
      <c r="DG383" s="100">
        <f>IF(DG379="",0,IF(DG377=1,$T375,IF($T377=справочники!$E$9,$T375+$T379*INT((DG377-1)/IF(OR($T381=0,$T381=""),1,$T381)),IF($T377=справочники!$E$10,$T375*POWER($T379,INT((DG377-1)/IF(OR($T381=0,$T381=""),1,$T381))),IF($T377=справочники!$E$11,POWER($T375,1+$T379*INT((DG377-1)/IF(OR($T381=0,$T381=""),1,$T381))),0)))))</f>
        <v>0</v>
      </c>
      <c r="DH383" s="100">
        <f>IF(DH379="",0,IF(DH377=1,$T375,IF($T377=справочники!$E$9,$T375+$T379*INT((DH377-1)/IF(OR($T381=0,$T381=""),1,$T381)),IF($T377=справочники!$E$10,$T375*POWER($T379,INT((DH377-1)/IF(OR($T381=0,$T381=""),1,$T381))),IF($T377=справочники!$E$11,POWER($T375,1+$T379*INT((DH377-1)/IF(OR($T381=0,$T381=""),1,$T381))),0)))))</f>
        <v>0</v>
      </c>
      <c r="DI383" s="100">
        <f>IF(DI379="",0,IF(DI377=1,$T375,IF($T377=справочники!$E$9,$T375+$T379*INT((DI377-1)/IF(OR($T381=0,$T381=""),1,$T381)),IF($T377=справочники!$E$10,$T375*POWER($T379,INT((DI377-1)/IF(OR($T381=0,$T381=""),1,$T381))),IF($T377=справочники!$E$11,POWER($T375,1+$T379*INT((DI377-1)/IF(OR($T381=0,$T381=""),1,$T381))),0)))))</f>
        <v>0</v>
      </c>
      <c r="DJ383" s="100">
        <f>IF(DJ379="",0,IF(DJ377=1,$T375,IF($T377=справочники!$E$9,$T375+$T379*INT((DJ377-1)/IF(OR($T381=0,$T381=""),1,$T381)),IF($T377=справочники!$E$10,$T375*POWER($T379,INT((DJ377-1)/IF(OR($T381=0,$T381=""),1,$T381))),IF($T377=справочники!$E$11,POWER($T375,1+$T379*INT((DJ377-1)/IF(OR($T381=0,$T381=""),1,$T381))),0)))))</f>
        <v>0</v>
      </c>
      <c r="DK383" s="100">
        <f>IF(DK379="",0,IF(DK377=1,$T375,IF($T377=справочники!$E$9,$T375+$T379*INT((DK377-1)/IF(OR($T381=0,$T381=""),1,$T381)),IF($T377=справочники!$E$10,$T375*POWER($T379,INT((DK377-1)/IF(OR($T381=0,$T381=""),1,$T381))),IF($T377=справочники!$E$11,POWER($T375,1+$T379*INT((DK377-1)/IF(OR($T381=0,$T381=""),1,$T381))),0)))))</f>
        <v>0</v>
      </c>
      <c r="DL383" s="100">
        <f>IF(DL379="",0,IF(DL377=1,$T375,IF($T377=справочники!$E$9,$T375+$T379*INT((DL377-1)/IF(OR($T381=0,$T381=""),1,$T381)),IF($T377=справочники!$E$10,$T375*POWER($T379,INT((DL377-1)/IF(OR($T381=0,$T381=""),1,$T381))),IF($T377=справочники!$E$11,POWER($T375,1+$T379*INT((DL377-1)/IF(OR($T381=0,$T381=""),1,$T381))),0)))))</f>
        <v>0</v>
      </c>
      <c r="DM383" s="100">
        <f>IF(DM379="",0,IF(DM377=1,$T375,IF($T377=справочники!$E$9,$T375+$T379*INT((DM377-1)/IF(OR($T381=0,$T381=""),1,$T381)),IF($T377=справочники!$E$10,$T375*POWER($T379,INT((DM377-1)/IF(OR($T381=0,$T381=""),1,$T381))),IF($T377=справочники!$E$11,POWER($T375,1+$T379*INT((DM377-1)/IF(OR($T381=0,$T381=""),1,$T381))),0)))))</f>
        <v>0</v>
      </c>
      <c r="DN383" s="100">
        <f>IF(DN379="",0,IF(DN377=1,$T375,IF($T377=справочники!$E$9,$T375+$T379*INT((DN377-1)/IF(OR($T381=0,$T381=""),1,$T381)),IF($T377=справочники!$E$10,$T375*POWER($T379,INT((DN377-1)/IF(OR($T381=0,$T381=""),1,$T381))),IF($T377=справочники!$E$11,POWER($T375,1+$T379*INT((DN377-1)/IF(OR($T381=0,$T381=""),1,$T381))),0)))))</f>
        <v>0</v>
      </c>
      <c r="DO383" s="100">
        <f>IF(DO379="",0,IF(DO377=1,$T375,IF($T377=справочники!$E$9,$T375+$T379*INT((DO377-1)/IF(OR($T381=0,$T381=""),1,$T381)),IF($T377=справочники!$E$10,$T375*POWER($T379,INT((DO377-1)/IF(OR($T381=0,$T381=""),1,$T381))),IF($T377=справочники!$E$11,POWER($T375,1+$T379*INT((DO377-1)/IF(OR($T381=0,$T381=""),1,$T381))),0)))))</f>
        <v>0</v>
      </c>
      <c r="DP383" s="100">
        <f>IF(DP379="",0,IF(DP377=1,$T375,IF($T377=справочники!$E$9,$T375+$T379*INT((DP377-1)/IF(OR($T381=0,$T381=""),1,$T381)),IF($T377=справочники!$E$10,$T375*POWER($T379,INT((DP377-1)/IF(OR($T381=0,$T381=""),1,$T381))),IF($T377=справочники!$E$11,POWER($T375,1+$T379*INT((DP377-1)/IF(OR($T381=0,$T381=""),1,$T381))),0)))))</f>
        <v>0</v>
      </c>
      <c r="DQ383" s="100">
        <f>IF(DQ379="",0,IF(DQ377=1,$T375,IF($T377=справочники!$E$9,$T375+$T379*INT((DQ377-1)/IF(OR($T381=0,$T381=""),1,$T381)),IF($T377=справочники!$E$10,$T375*POWER($T379,INT((DQ377-1)/IF(OR($T381=0,$T381=""),1,$T381))),IF($T377=справочники!$E$11,POWER($T375,1+$T379*INT((DQ377-1)/IF(OR($T381=0,$T381=""),1,$T381))),0)))))</f>
        <v>0</v>
      </c>
      <c r="DR383" s="100">
        <f>IF(DR379="",0,IF(DR377=1,$T375,IF($T377=справочники!$E$9,$T375+$T379*INT((DR377-1)/IF(OR($T381=0,$T381=""),1,$T381)),IF($T377=справочники!$E$10,$T375*POWER($T379,INT((DR377-1)/IF(OR($T381=0,$T381=""),1,$T381))),IF($T377=справочники!$E$11,POWER($T375,1+$T379*INT((DR377-1)/IF(OR($T381=0,$T381=""),1,$T381))),0)))))</f>
        <v>0</v>
      </c>
      <c r="DS383" s="100">
        <f>IF(DS379="",0,IF(DS377=1,$T375,IF($T377=справочники!$E$9,$T375+$T379*INT((DS377-1)/IF(OR($T381=0,$T381=""),1,$T381)),IF($T377=справочники!$E$10,$T375*POWER($T379,INT((DS377-1)/IF(OR($T381=0,$T381=""),1,$T381))),IF($T377=справочники!$E$11,POWER($T375,1+$T379*INT((DS377-1)/IF(OR($T381=0,$T381=""),1,$T381))),0)))))</f>
        <v>0</v>
      </c>
      <c r="DT383" s="100">
        <f>IF(DT379="",0,IF(DT377=1,$T375,IF($T377=справочники!$E$9,$T375+$T379*INT((DT377-1)/IF(OR($T381=0,$T381=""),1,$T381)),IF($T377=справочники!$E$10,$T375*POWER($T379,INT((DT377-1)/IF(OR($T381=0,$T381=""),1,$T381))),IF($T377=справочники!$E$11,POWER($T375,1+$T379*INT((DT377-1)/IF(OR($T381=0,$T381=""),1,$T381))),0)))))</f>
        <v>0</v>
      </c>
      <c r="DU383" s="100">
        <f>IF(DU379="",0,IF(DU377=1,$T375,IF($T377=справочники!$E$9,$T375+$T379*INT((DU377-1)/IF(OR($T381=0,$T381=""),1,$T381)),IF($T377=справочники!$E$10,$T375*POWER($T379,INT((DU377-1)/IF(OR($T381=0,$T381=""),1,$T381))),IF($T377=справочники!$E$11,POWER($T375,1+$T379*INT((DU377-1)/IF(OR($T381=0,$T381=""),1,$T381))),0)))))</f>
        <v>0</v>
      </c>
      <c r="DV383" s="100">
        <f>IF(DV379="",0,IF(DV377=1,$T375,IF($T377=справочники!$E$9,$T375+$T379*INT((DV377-1)/IF(OR($T381=0,$T381=""),1,$T381)),IF($T377=справочники!$E$10,$T375*POWER($T379,INT((DV377-1)/IF(OR($T381=0,$T381=""),1,$T381))),IF($T377=справочники!$E$11,POWER($T375,1+$T379*INT((DV377-1)/IF(OR($T381=0,$T381=""),1,$T381))),0)))))</f>
        <v>0</v>
      </c>
      <c r="DW383" s="100">
        <f>IF(DW379="",0,IF(DW377=1,$T375,IF($T377=справочники!$E$9,$T375+$T379*INT((DW377-1)/IF(OR($T381=0,$T381=""),1,$T381)),IF($T377=справочники!$E$10,$T375*POWER($T379,INT((DW377-1)/IF(OR($T381=0,$T381=""),1,$T381))),IF($T377=справочники!$E$11,POWER($T375,1+$T379*INT((DW377-1)/IF(OR($T381=0,$T381=""),1,$T381))),0)))))</f>
        <v>0</v>
      </c>
      <c r="DX383" s="100">
        <f>IF(DX379="",0,IF(DX377=1,$T375,IF($T377=справочники!$E$9,$T375+$T379*INT((DX377-1)/IF(OR($T381=0,$T381=""),1,$T381)),IF($T377=справочники!$E$10,$T375*POWER($T379,INT((DX377-1)/IF(OR($T381=0,$T381=""),1,$T381))),IF($T377=справочники!$E$11,POWER($T375,1+$T379*INT((DX377-1)/IF(OR($T381=0,$T381=""),1,$T381))),0)))))</f>
        <v>0</v>
      </c>
      <c r="DY383" s="100">
        <f>IF(DY379="",0,IF(DY377=1,$T375,IF($T377=справочники!$E$9,$T375+$T379*INT((DY377-1)/IF(OR($T381=0,$T381=""),1,$T381)),IF($T377=справочники!$E$10,$T375*POWER($T379,INT((DY377-1)/IF(OR($T381=0,$T381=""),1,$T381))),IF($T377=справочники!$E$11,POWER($T375,1+$T379*INT((DY377-1)/IF(OR($T381=0,$T381=""),1,$T381))),0)))))</f>
        <v>0</v>
      </c>
      <c r="DZ383" s="100">
        <f>IF(DZ379="",0,IF(DZ377=1,$T375,IF($T377=справочники!$E$9,$T375+$T379*INT((DZ377-1)/IF(OR($T381=0,$T381=""),1,$T381)),IF($T377=справочники!$E$10,$T375*POWER($T379,INT((DZ377-1)/IF(OR($T381=0,$T381=""),1,$T381))),IF($T377=справочники!$E$11,POWER($T375,1+$T379*INT((DZ377-1)/IF(OR($T381=0,$T381=""),1,$T381))),0)))))</f>
        <v>0</v>
      </c>
      <c r="EA383" s="100">
        <f>IF(EA379="",0,IF(EA377=1,$T375,IF($T377=справочники!$E$9,$T375+$T379*INT((EA377-1)/IF(OR($T381=0,$T381=""),1,$T381)),IF($T377=справочники!$E$10,$T375*POWER($T379,INT((EA377-1)/IF(OR($T381=0,$T381=""),1,$T381))),IF($T377=справочники!$E$11,POWER($T375,1+$T379*INT((EA377-1)/IF(OR($T381=0,$T381=""),1,$T381))),0)))))</f>
        <v>0</v>
      </c>
      <c r="EB383" s="100">
        <f>IF(EB379="",0,IF(EB377=1,$T375,IF($T377=справочники!$E$9,$T375+$T379*INT((EB377-1)/IF(OR($T381=0,$T381=""),1,$T381)),IF($T377=справочники!$E$10,$T375*POWER($T379,INT((EB377-1)/IF(OR($T381=0,$T381=""),1,$T381))),IF($T377=справочники!$E$11,POWER($T375,1+$T379*INT((EB377-1)/IF(OR($T381=0,$T381=""),1,$T381))),0)))))</f>
        <v>0</v>
      </c>
      <c r="EC383" s="100">
        <f>IF(EC379="",0,IF(EC377=1,$T375,IF($T377=справочники!$E$9,$T375+$T379*INT((EC377-1)/IF(OR($T381=0,$T381=""),1,$T381)),IF($T377=справочники!$E$10,$T375*POWER($T379,INT((EC377-1)/IF(OR($T381=0,$T381=""),1,$T381))),IF($T377=справочники!$E$11,POWER($T375,1+$T379*INT((EC377-1)/IF(OR($T381=0,$T381=""),1,$T381))),0)))))</f>
        <v>0</v>
      </c>
      <c r="ED383" s="100">
        <f>IF(ED379="",0,IF(ED377=1,$T375,IF($T377=справочники!$E$9,$T375+$T379*INT((ED377-1)/IF(OR($T381=0,$T381=""),1,$T381)),IF($T377=справочники!$E$10,$T375*POWER($T379,INT((ED377-1)/IF(OR($T381=0,$T381=""),1,$T381))),IF($T377=справочники!$E$11,POWER($T375,1+$T379*INT((ED377-1)/IF(OR($T381=0,$T381=""),1,$T381))),0)))))</f>
        <v>0</v>
      </c>
      <c r="EE383" s="100">
        <f>IF(EE379="",0,IF(EE377=1,$T375,IF($T377=справочники!$E$9,$T375+$T379*INT((EE377-1)/IF(OR($T381=0,$T381=""),1,$T381)),IF($T377=справочники!$E$10,$T375*POWER($T379,INT((EE377-1)/IF(OR($T381=0,$T381=""),1,$T381))),IF($T377=справочники!$E$11,POWER($T375,1+$T379*INT((EE377-1)/IF(OR($T381=0,$T381=""),1,$T381))),0)))))</f>
        <v>0</v>
      </c>
      <c r="EF383" s="100">
        <f>IF(EF379="",0,IF(EF377=1,$T375,IF($T377=справочники!$E$9,$T375+$T379*INT((EF377-1)/IF(OR($T381=0,$T381=""),1,$T381)),IF($T377=справочники!$E$10,$T375*POWER($T379,INT((EF377-1)/IF(OR($T381=0,$T381=""),1,$T381))),IF($T377=справочники!$E$11,POWER($T375,1+$T379*INT((EF377-1)/IF(OR($T381=0,$T381=""),1,$T381))),0)))))</f>
        <v>0</v>
      </c>
      <c r="EG383" s="100">
        <f>IF(EG379="",0,IF(EG377=1,$T375,IF($T377=справочники!$E$9,$T375+$T379*INT((EG377-1)/IF(OR($T381=0,$T381=""),1,$T381)),IF($T377=справочники!$E$10,$T375*POWER($T379,INT((EG377-1)/IF(OR($T381=0,$T381=""),1,$T381))),IF($T377=справочники!$E$11,POWER($T375,1+$T379*INT((EG377-1)/IF(OR($T381=0,$T381=""),1,$T381))),0)))))</f>
        <v>0</v>
      </c>
      <c r="EH383" s="100">
        <f>IF(EH379="",0,IF(EH377=1,$T375,IF($T377=справочники!$E$9,$T375+$T379*INT((EH377-1)/IF(OR($T381=0,$T381=""),1,$T381)),IF($T377=справочники!$E$10,$T375*POWER($T379,INT((EH377-1)/IF(OR($T381=0,$T381=""),1,$T381))),IF($T377=справочники!$E$11,POWER($T375,1+$T379*INT((EH377-1)/IF(OR($T381=0,$T381=""),1,$T381))),0)))))</f>
        <v>0</v>
      </c>
      <c r="EI383" s="100">
        <f>IF(EI379="",0,IF(EI377=1,$T375,IF($T377=справочники!$E$9,$T375+$T379*INT((EI377-1)/IF(OR($T381=0,$T381=""),1,$T381)),IF($T377=справочники!$E$10,$T375*POWER($T379,INT((EI377-1)/IF(OR($T381=0,$T381=""),1,$T381))),IF($T377=справочники!$E$11,POWER($T375,1+$T379*INT((EI377-1)/IF(OR($T381=0,$T381=""),1,$T381))),0)))))</f>
        <v>0</v>
      </c>
      <c r="EJ383" s="100">
        <f>IF(EJ379="",0,IF(EJ377=1,$T375,IF($T377=справочники!$E$9,$T375+$T379*INT((EJ377-1)/IF(OR($T381=0,$T381=""),1,$T381)),IF($T377=справочники!$E$10,$T375*POWER($T379,INT((EJ377-1)/IF(OR($T381=0,$T381=""),1,$T381))),IF($T377=справочники!$E$11,POWER($T375,1+$T379*INT((EJ377-1)/IF(OR($T381=0,$T381=""),1,$T381))),0)))))</f>
        <v>0</v>
      </c>
      <c r="EK383" s="100">
        <f>IF(EK379="",0,IF(EK377=1,$T375,IF($T377=справочники!$E$9,$T375+$T379*INT((EK377-1)/IF(OR($T381=0,$T381=""),1,$T381)),IF($T377=справочники!$E$10,$T375*POWER($T379,INT((EK377-1)/IF(OR($T381=0,$T381=""),1,$T381))),IF($T377=справочники!$E$11,POWER($T375,1+$T379*INT((EK377-1)/IF(OR($T381=0,$T381=""),1,$T381))),0)))))</f>
        <v>0</v>
      </c>
      <c r="EL383" s="100">
        <f>IF(EL379="",0,IF(EL377=1,$T375,IF($T377=справочники!$E$9,$T375+$T379*INT((EL377-1)/IF(OR($T381=0,$T381=""),1,$T381)),IF($T377=справочники!$E$10,$T375*POWER($T379,INT((EL377-1)/IF(OR($T381=0,$T381=""),1,$T381))),IF($T377=справочники!$E$11,POWER($T375,1+$T379*INT((EL377-1)/IF(OR($T381=0,$T381=""),1,$T381))),0)))))</f>
        <v>0</v>
      </c>
      <c r="EM383" s="100">
        <f>IF(EM379="",0,IF(EM377=1,$T375,IF($T377=справочники!$E$9,$T375+$T379*INT((EM377-1)/IF(OR($T381=0,$T381=""),1,$T381)),IF($T377=справочники!$E$10,$T375*POWER($T379,INT((EM377-1)/IF(OR($T381=0,$T381=""),1,$T381))),IF($T377=справочники!$E$11,POWER($T375,1+$T379*INT((EM377-1)/IF(OR($T381=0,$T381=""),1,$T381))),0)))))</f>
        <v>0</v>
      </c>
      <c r="EN383" s="100">
        <f>IF(EN379="",0,IF(EN377=1,$T375,IF($T377=справочники!$E$9,$T375+$T379*INT((EN377-1)/IF(OR($T381=0,$T381=""),1,$T381)),IF($T377=справочники!$E$10,$T375*POWER($T379,INT((EN377-1)/IF(OR($T381=0,$T381=""),1,$T381))),IF($T377=справочники!$E$11,POWER($T375,1+$T379*INT((EN377-1)/IF(OR($T381=0,$T381=""),1,$T381))),0)))))</f>
        <v>0</v>
      </c>
      <c r="EO383" s="100">
        <f>IF(EO379="",0,IF(EO377=1,$T375,IF($T377=справочники!$E$9,$T375+$T379*INT((EO377-1)/IF(OR($T381=0,$T381=""),1,$T381)),IF($T377=справочники!$E$10,$T375*POWER($T379,INT((EO377-1)/IF(OR($T381=0,$T381=""),1,$T381))),IF($T377=справочники!$E$11,POWER($T375,1+$T379*INT((EO377-1)/IF(OR($T381=0,$T381=""),1,$T381))),0)))))</f>
        <v>0</v>
      </c>
      <c r="EP383" s="100">
        <f>IF(EP379="",0,IF(EP377=1,$T375,IF($T377=справочники!$E$9,$T375+$T379*INT((EP377-1)/IF(OR($T381=0,$T381=""),1,$T381)),IF($T377=справочники!$E$10,$T375*POWER($T379,INT((EP377-1)/IF(OR($T381=0,$T381=""),1,$T381))),IF($T377=справочники!$E$11,POWER($T375,1+$T379*INT((EP377-1)/IF(OR($T381=0,$T381=""),1,$T381))),0)))))</f>
        <v>0</v>
      </c>
      <c r="EQ383" s="100">
        <f>IF(EQ379="",0,IF(EQ377=1,$T375,IF($T377=справочники!$E$9,$T375+$T379*INT((EQ377-1)/IF(OR($T381=0,$T381=""),1,$T381)),IF($T377=справочники!$E$10,$T375*POWER($T379,INT((EQ377-1)/IF(OR($T381=0,$T381=""),1,$T381))),IF($T377=справочники!$E$11,POWER($T375,1+$T379*INT((EQ377-1)/IF(OR($T381=0,$T381=""),1,$T381))),0)))))</f>
        <v>0</v>
      </c>
      <c r="ER383" s="100">
        <f>IF(ER379="",0,IF(ER377=1,$T375,IF($T377=справочники!$E$9,$T375+$T379*INT((ER377-1)/IF(OR($T381=0,$T381=""),1,$T381)),IF($T377=справочники!$E$10,$T375*POWER($T379,INT((ER377-1)/IF(OR($T381=0,$T381=""),1,$T381))),IF($T377=справочники!$E$11,POWER($T375,1+$T379*INT((ER377-1)/IF(OR($T381=0,$T381=""),1,$T381))),0)))))</f>
        <v>0</v>
      </c>
      <c r="ES383" s="100">
        <f>IF(ES379="",0,IF(ES377=1,$T375,IF($T377=справочники!$E$9,$T375+$T379*INT((ES377-1)/IF(OR($T381=0,$T381=""),1,$T381)),IF($T377=справочники!$E$10,$T375*POWER($T379,INT((ES377-1)/IF(OR($T381=0,$T381=""),1,$T381))),IF($T377=справочники!$E$11,POWER($T375,1+$T379*INT((ES377-1)/IF(OR($T381=0,$T381=""),1,$T381))),0)))))</f>
        <v>0</v>
      </c>
      <c r="ET383" s="100">
        <f>IF(ET379="",0,IF(ET377=1,$T375,IF($T377=справочники!$E$9,$T375+$T379*INT((ET377-1)/IF(OR($T381=0,$T381=""),1,$T381)),IF($T377=справочники!$E$10,$T375*POWER($T379,INT((ET377-1)/IF(OR($T381=0,$T381=""),1,$T381))),IF($T377=справочники!$E$11,POWER($T375,1+$T379*INT((ET377-1)/IF(OR($T381=0,$T381=""),1,$T381))),0)))))</f>
        <v>0</v>
      </c>
      <c r="EU383" s="100">
        <f>IF(EU379="",0,IF(EU377=1,$T375,IF($T377=справочники!$E$9,$T375+$T379*INT((EU377-1)/IF(OR($T381=0,$T381=""),1,$T381)),IF($T377=справочники!$E$10,$T375*POWER($T379,INT((EU377-1)/IF(OR($T381=0,$T381=""),1,$T381))),IF($T377=справочники!$E$11,POWER($T375,1+$T379*INT((EU377-1)/IF(OR($T381=0,$T381=""),1,$T381))),0)))))</f>
        <v>0</v>
      </c>
      <c r="EV383" s="100">
        <f>IF(EV379="",0,IF(EV377=1,$T375,IF($T377=справочники!$E$9,$T375+$T379*INT((EV377-1)/IF(OR($T381=0,$T381=""),1,$T381)),IF($T377=справочники!$E$10,$T375*POWER($T379,INT((EV377-1)/IF(OR($T381=0,$T381=""),1,$T381))),IF($T377=справочники!$E$11,POWER($T375,1+$T379*INT((EV377-1)/IF(OR($T381=0,$T381=""),1,$T381))),0)))))</f>
        <v>0</v>
      </c>
      <c r="EW383" s="100">
        <f>IF(EW379="",0,IF(EW377=1,$T375,IF($T377=справочники!$E$9,$T375+$T379*INT((EW377-1)/IF(OR($T381=0,$T381=""),1,$T381)),IF($T377=справочники!$E$10,$T375*POWER($T379,INT((EW377-1)/IF(OR($T381=0,$T381=""),1,$T381))),IF($T377=справочники!$E$11,POWER($T375,1+$T379*INT((EW377-1)/IF(OR($T381=0,$T381=""),1,$T381))),0)))))</f>
        <v>0</v>
      </c>
      <c r="EX383" s="100">
        <f>IF(EX379="",0,IF(EX377=1,$T375,IF($T377=справочники!$E$9,$T375+$T379*INT((EX377-1)/IF(OR($T381=0,$T381=""),1,$T381)),IF($T377=справочники!$E$10,$T375*POWER($T379,INT((EX377-1)/IF(OR($T381=0,$T381=""),1,$T381))),IF($T377=справочники!$E$11,POWER($T375,1+$T379*INT((EX377-1)/IF(OR($T381=0,$T381=""),1,$T381))),0)))))</f>
        <v>0</v>
      </c>
      <c r="EY383" s="100">
        <f>IF(EY379="",0,IF(EY377=1,$T375,IF($T377=справочники!$E$9,$T375+$T379*INT((EY377-1)/IF(OR($T381=0,$T381=""),1,$T381)),IF($T377=справочники!$E$10,$T375*POWER($T379,INT((EY377-1)/IF(OR($T381=0,$T381=""),1,$T381))),IF($T377=справочники!$E$11,POWER($T375,1+$T379*INT((EY377-1)/IF(OR($T381=0,$T381=""),1,$T381))),0)))))</f>
        <v>0</v>
      </c>
      <c r="EZ383" s="100">
        <f>IF(EZ379="",0,IF(EZ377=1,$T375,IF($T377=справочники!$E$9,$T375+$T379*INT((EZ377-1)/IF(OR($T381=0,$T381=""),1,$T381)),IF($T377=справочники!$E$10,$T375*POWER($T379,INT((EZ377-1)/IF(OR($T381=0,$T381=""),1,$T381))),IF($T377=справочники!$E$11,POWER($T375,1+$T379*INT((EZ377-1)/IF(OR($T381=0,$T381=""),1,$T381))),0)))))</f>
        <v>0</v>
      </c>
      <c r="FA383" s="100">
        <f>IF(FA379="",0,IF(FA377=1,$T375,IF($T377=справочники!$E$9,$T375+$T379*INT((FA377-1)/IF(OR($T381=0,$T381=""),1,$T381)),IF($T377=справочники!$E$10,$T375*POWER($T379,INT((FA377-1)/IF(OR($T381=0,$T381=""),1,$T381))),IF($T377=справочники!$E$11,POWER($T375,1+$T379*INT((FA377-1)/IF(OR($T381=0,$T381=""),1,$T381))),0)))))</f>
        <v>0</v>
      </c>
      <c r="FB383" s="100">
        <f>IF(FB379="",0,IF(FB377=1,$T375,IF($T377=справочники!$E$9,$T375+$T379*INT((FB377-1)/IF(OR($T381=0,$T381=""),1,$T381)),IF($T377=справочники!$E$10,$T375*POWER($T379,INT((FB377-1)/IF(OR($T381=0,$T381=""),1,$T381))),IF($T377=справочники!$E$11,POWER($T375,1+$T379*INT((FB377-1)/IF(OR($T381=0,$T381=""),1,$T381))),0)))))</f>
        <v>0</v>
      </c>
      <c r="FC383" s="100">
        <f>IF(FC379="",0,IF(FC377=1,$T375,IF($T377=справочники!$E$9,$T375+$T379*INT((FC377-1)/IF(OR($T381=0,$T381=""),1,$T381)),IF($T377=справочники!$E$10,$T375*POWER($T379,INT((FC377-1)/IF(OR($T381=0,$T381=""),1,$T381))),IF($T377=справочники!$E$11,POWER($T375,1+$T379*INT((FC377-1)/IF(OR($T381=0,$T381=""),1,$T381))),0)))))</f>
        <v>0</v>
      </c>
      <c r="FD383" s="100">
        <f>IF(FD379="",0,IF(FD377=1,$T375,IF($T377=справочники!$E$9,$T375+$T379*INT((FD377-1)/IF(OR($T381=0,$T381=""),1,$T381)),IF($T377=справочники!$E$10,$T375*POWER($T379,INT((FD377-1)/IF(OR($T381=0,$T381=""),1,$T381))),IF($T377=справочники!$E$11,POWER($T375,1+$T379*INT((FD377-1)/IF(OR($T381=0,$T381=""),1,$T381))),0)))))</f>
        <v>0</v>
      </c>
      <c r="FE383" s="100">
        <f>IF(FE379="",0,IF(FE377=1,$T375,IF($T377=справочники!$E$9,$T375+$T379*INT((FE377-1)/IF(OR($T381=0,$T381=""),1,$T381)),IF($T377=справочники!$E$10,$T375*POWER($T379,INT((FE377-1)/IF(OR($T381=0,$T381=""),1,$T381))),IF($T377=справочники!$E$11,POWER($T375,1+$T379*INT((FE377-1)/IF(OR($T381=0,$T381=""),1,$T381))),0)))))</f>
        <v>0</v>
      </c>
      <c r="FF383" s="100">
        <f>IF(FF379="",0,IF(FF377=1,$T375,IF($T377=справочники!$E$9,$T375+$T379*INT((FF377-1)/IF(OR($T381=0,$T381=""),1,$T381)),IF($T377=справочники!$E$10,$T375*POWER($T379,INT((FF377-1)/IF(OR($T381=0,$T381=""),1,$T381))),IF($T377=справочники!$E$11,POWER($T375,1+$T379*INT((FF377-1)/IF(OR($T381=0,$T381=""),1,$T381))),0)))))</f>
        <v>0</v>
      </c>
      <c r="FG383" s="100">
        <f>IF(FG379="",0,IF(FG377=1,$T375,IF($T377=справочники!$E$9,$T375+$T379*INT((FG377-1)/IF(OR($T381=0,$T381=""),1,$T381)),IF($T377=справочники!$E$10,$T375*POWER($T379,INT((FG377-1)/IF(OR($T381=0,$T381=""),1,$T381))),IF($T377=справочники!$E$11,POWER($T375,1+$T379*INT((FG377-1)/IF(OR($T381=0,$T381=""),1,$T381))),0)))))</f>
        <v>0</v>
      </c>
      <c r="FH383" s="100">
        <f>IF(FH379="",0,IF(FH377=1,$T375,IF($T377=справочники!$E$9,$T375+$T379*INT((FH377-1)/IF(OR($T381=0,$T381=""),1,$T381)),IF($T377=справочники!$E$10,$T375*POWER($T379,INT((FH377-1)/IF(OR($T381=0,$T381=""),1,$T381))),IF($T377=справочники!$E$11,POWER($T375,1+$T379*INT((FH377-1)/IF(OR($T381=0,$T381=""),1,$T381))),0)))))</f>
        <v>0</v>
      </c>
      <c r="FI383" s="100">
        <f>IF(FI379="",0,IF(FI377=1,$T375,IF($T377=справочники!$E$9,$T375+$T379*INT((FI377-1)/IF(OR($T381=0,$T381=""),1,$T381)),IF($T377=справочники!$E$10,$T375*POWER($T379,INT((FI377-1)/IF(OR($T381=0,$T381=""),1,$T381))),IF($T377=справочники!$E$11,POWER($T375,1+$T379*INT((FI377-1)/IF(OR($T381=0,$T381=""),1,$T381))),0)))))</f>
        <v>0</v>
      </c>
      <c r="FJ383" s="100">
        <f>IF(FJ379="",0,IF(FJ377=1,$T375,IF($T377=справочники!$E$9,$T375+$T379*INT((FJ377-1)/IF(OR($T381=0,$T381=""),1,$T381)),IF($T377=справочники!$E$10,$T375*POWER($T379,INT((FJ377-1)/IF(OR($T381=0,$T381=""),1,$T381))),IF($T377=справочники!$E$11,POWER($T375,1+$T379*INT((FJ377-1)/IF(OR($T381=0,$T381=""),1,$T381))),0)))))</f>
        <v>0</v>
      </c>
      <c r="FK383" s="100">
        <f>IF(FK379="",0,IF(FK377=1,$T375,IF($T377=справочники!$E$9,$T375+$T379*INT((FK377-1)/IF(OR($T381=0,$T381=""),1,$T381)),IF($T377=справочники!$E$10,$T375*POWER($T379,INT((FK377-1)/IF(OR($T381=0,$T381=""),1,$T381))),IF($T377=справочники!$E$11,POWER($T375,1+$T379*INT((FK377-1)/IF(OR($T381=0,$T381=""),1,$T381))),0)))))</f>
        <v>0</v>
      </c>
      <c r="FL383" s="100">
        <f>IF(FL379="",0,IF(FL377=1,$T375,IF($T377=справочники!$E$9,$T375+$T379*INT((FL377-1)/IF(OR($T381=0,$T381=""),1,$T381)),IF($T377=справочники!$E$10,$T375*POWER($T379,INT((FL377-1)/IF(OR($T381=0,$T381=""),1,$T381))),IF($T377=справочники!$E$11,POWER($T375,1+$T379*INT((FL377-1)/IF(OR($T381=0,$T381=""),1,$T381))),0)))))</f>
        <v>0</v>
      </c>
      <c r="FM383" s="100">
        <f>IF(FM379="",0,IF(FM377=1,$T375,IF($T377=справочники!$E$9,$T375+$T379*INT((FM377-1)/IF(OR($T381=0,$T381=""),1,$T381)),IF($T377=справочники!$E$10,$T375*POWER($T379,INT((FM377-1)/IF(OR($T381=0,$T381=""),1,$T381))),IF($T377=справочники!$E$11,POWER($T375,1+$T379*INT((FM377-1)/IF(OR($T381=0,$T381=""),1,$T381))),0)))))</f>
        <v>0</v>
      </c>
      <c r="FN383" s="100">
        <f>IF(FN379="",0,IF(FN377=1,$T375,IF($T377=справочники!$E$9,$T375+$T379*INT((FN377-1)/IF(OR($T381=0,$T381=""),1,$T381)),IF($T377=справочники!$E$10,$T375*POWER($T379,INT((FN377-1)/IF(OR($T381=0,$T381=""),1,$T381))),IF($T377=справочники!$E$11,POWER($T375,1+$T379*INT((FN377-1)/IF(OR($T381=0,$T381=""),1,$T381))),0)))))</f>
        <v>0</v>
      </c>
      <c r="FO383" s="100">
        <f>IF(FO379="",0,IF(FO377=1,$T375,IF($T377=справочники!$E$9,$T375+$T379*INT((FO377-1)/IF(OR($T381=0,$T381=""),1,$T381)),IF($T377=справочники!$E$10,$T375*POWER($T379,INT((FO377-1)/IF(OR($T381=0,$T381=""),1,$T381))),IF($T377=справочники!$E$11,POWER($T375,1+$T379*INT((FO377-1)/IF(OR($T381=0,$T381=""),1,$T381))),0)))))</f>
        <v>0</v>
      </c>
      <c r="FP383" s="100">
        <f>IF(FP379="",0,IF(FP377=1,$T375,IF($T377=справочники!$E$9,$T375+$T379*INT((FP377-1)/IF(OR($T381=0,$T381=""),1,$T381)),IF($T377=справочники!$E$10,$T375*POWER($T379,INT((FP377-1)/IF(OR($T381=0,$T381=""),1,$T381))),IF($T377=справочники!$E$11,POWER($T375,1+$T379*INT((FP377-1)/IF(OR($T381=0,$T381=""),1,$T381))),0)))))</f>
        <v>0</v>
      </c>
      <c r="FQ383" s="100">
        <f>IF(FQ379="",0,IF(FQ377=1,$T375,IF($T377=справочники!$E$9,$T375+$T379*INT((FQ377-1)/IF(OR($T381=0,$T381=""),1,$T381)),IF($T377=справочники!$E$10,$T375*POWER($T379,INT((FQ377-1)/IF(OR($T381=0,$T381=""),1,$T381))),IF($T377=справочники!$E$11,POWER($T375,1+$T379*INT((FQ377-1)/IF(OR($T381=0,$T381=""),1,$T381))),0)))))</f>
        <v>0</v>
      </c>
      <c r="FR383" s="100">
        <f>IF(FR379="",0,IF(FR377=1,$T375,IF($T377=справочники!$E$9,$T375+$T379*INT((FR377-1)/IF(OR($T381=0,$T381=""),1,$T381)),IF($T377=справочники!$E$10,$T375*POWER($T379,INT((FR377-1)/IF(OR($T381=0,$T381=""),1,$T381))),IF($T377=справочники!$E$11,POWER($T375,1+$T379*INT((FR377-1)/IF(OR($T381=0,$T381=""),1,$T381))),0)))))</f>
        <v>0</v>
      </c>
      <c r="FS383" s="100">
        <f>IF(FS379="",0,IF(FS377=1,$T375,IF($T377=справочники!$E$9,$T375+$T379*INT((FS377-1)/IF(OR($T381=0,$T381=""),1,$T381)),IF($T377=справочники!$E$10,$T375*POWER($T379,INT((FS377-1)/IF(OR($T381=0,$T381=""),1,$T381))),IF($T377=справочники!$E$11,POWER($T375,1+$T379*INT((FS377-1)/IF(OR($T381=0,$T381=""),1,$T381))),0)))))</f>
        <v>0</v>
      </c>
      <c r="FT383" s="100">
        <f>IF(FT379="",0,IF(FT377=1,$T375,IF($T377=справочники!$E$9,$T375+$T379*INT((FT377-1)/IF(OR($T381=0,$T381=""),1,$T381)),IF($T377=справочники!$E$10,$T375*POWER($T379,INT((FT377-1)/IF(OR($T381=0,$T381=""),1,$T381))),IF($T377=справочники!$E$11,POWER($T375,1+$T379*INT((FT377-1)/IF(OR($T381=0,$T381=""),1,$T381))),0)))))</f>
        <v>0</v>
      </c>
      <c r="FU383" s="100">
        <f>IF(FU379="",0,IF(FU377=1,$T375,IF($T377=справочники!$E$9,$T375+$T379*INT((FU377-1)/IF(OR($T381=0,$T381=""),1,$T381)),IF($T377=справочники!$E$10,$T375*POWER($T379,INT((FU377-1)/IF(OR($T381=0,$T381=""),1,$T381))),IF($T377=справочники!$E$11,POWER($T375,1+$T379*INT((FU377-1)/IF(OR($T381=0,$T381=""),1,$T381))),0)))))</f>
        <v>0</v>
      </c>
      <c r="FV383" s="100">
        <f>IF(FV379="",0,IF(FV377=1,$T375,IF($T377=справочники!$E$9,$T375+$T379*INT((FV377-1)/IF(OR($T381=0,$T381=""),1,$T381)),IF($T377=справочники!$E$10,$T375*POWER($T379,INT((FV377-1)/IF(OR($T381=0,$T381=""),1,$T381))),IF($T377=справочники!$E$11,POWER($T375,1+$T379*INT((FV377-1)/IF(OR($T381=0,$T381=""),1,$T381))),0)))))</f>
        <v>0</v>
      </c>
      <c r="FW383" s="100">
        <f>IF(FW379="",0,IF(FW377=1,$T375,IF($T377=справочники!$E$9,$T375+$T379*INT((FW377-1)/IF(OR($T381=0,$T381=""),1,$T381)),IF($T377=справочники!$E$10,$T375*POWER($T379,INT((FW377-1)/IF(OR($T381=0,$T381=""),1,$T381))),IF($T377=справочники!$E$11,POWER($T375,1+$T379*INT((FW377-1)/IF(OR($T381=0,$T381=""),1,$T381))),0)))))</f>
        <v>0</v>
      </c>
      <c r="FX383" s="100">
        <f>IF(FX379="",0,IF(FX377=1,$T375,IF($T377=справочники!$E$9,$T375+$T379*INT((FX377-1)/IF(OR($T381=0,$T381=""),1,$T381)),IF($T377=справочники!$E$10,$T375*POWER($T379,INT((FX377-1)/IF(OR($T381=0,$T381=""),1,$T381))),IF($T377=справочники!$E$11,POWER($T375,1+$T379*INT((FX377-1)/IF(OR($T381=0,$T381=""),1,$T381))),0)))))</f>
        <v>0</v>
      </c>
      <c r="FY383" s="100">
        <f>IF(FY379="",0,IF(FY377=1,$T375,IF($T377=справочники!$E$9,$T375+$T379*INT((FY377-1)/IF(OR($T381=0,$T381=""),1,$T381)),IF($T377=справочники!$E$10,$T375*POWER($T379,INT((FY377-1)/IF(OR($T381=0,$T381=""),1,$T381))),IF($T377=справочники!$E$11,POWER($T375,1+$T379*INT((FY377-1)/IF(OR($T381=0,$T381=""),1,$T381))),0)))))</f>
        <v>0</v>
      </c>
      <c r="FZ383" s="100">
        <f>IF(FZ379="",0,IF(FZ377=1,$T375,IF($T377=справочники!$E$9,$T375+$T379*INT((FZ377-1)/IF(OR($T381=0,$T381=""),1,$T381)),IF($T377=справочники!$E$10,$T375*POWER($T379,INT((FZ377-1)/IF(OR($T381=0,$T381=""),1,$T381))),IF($T377=справочники!$E$11,POWER($T375,1+$T379*INT((FZ377-1)/IF(OR($T381=0,$T381=""),1,$T381))),0)))))</f>
        <v>0</v>
      </c>
      <c r="GA383" s="100">
        <f>IF(GA379="",0,IF(GA377=1,$T375,IF($T377=справочники!$E$9,$T375+$T379*INT((GA377-1)/IF(OR($T381=0,$T381=""),1,$T381)),IF($T377=справочники!$E$10,$T375*POWER($T379,INT((GA377-1)/IF(OR($T381=0,$T381=""),1,$T381))),IF($T377=справочники!$E$11,POWER($T375,1+$T379*INT((GA377-1)/IF(OR($T381=0,$T381=""),1,$T381))),0)))))</f>
        <v>0</v>
      </c>
      <c r="GB383" s="100">
        <f>IF(GB379="",0,IF(GB377=1,$T375,IF($T377=справочники!$E$9,$T375+$T379*INT((GB377-1)/IF(OR($T381=0,$T381=""),1,$T381)),IF($T377=справочники!$E$10,$T375*POWER($T379,INT((GB377-1)/IF(OR($T381=0,$T381=""),1,$T381))),IF($T377=справочники!$E$11,POWER($T375,1+$T379*INT((GB377-1)/IF(OR($T381=0,$T381=""),1,$T381))),0)))))</f>
        <v>0</v>
      </c>
      <c r="GC383" s="100">
        <f>IF(GC379="",0,IF(GC377=1,$T375,IF($T377=справочники!$E$9,$T375+$T379*INT((GC377-1)/IF(OR($T381=0,$T381=""),1,$T381)),IF($T377=справочники!$E$10,$T375*POWER($T379,INT((GC377-1)/IF(OR($T381=0,$T381=""),1,$T381))),IF($T377=справочники!$E$11,POWER($T375,1+$T379*INT((GC377-1)/IF(OR($T381=0,$T381=""),1,$T381))),0)))))</f>
        <v>0</v>
      </c>
      <c r="GD383" s="100">
        <f>IF(GD379="",0,IF(GD377=1,$T375,IF($T377=справочники!$E$9,$T375+$T379*INT((GD377-1)/IF(OR($T381=0,$T381=""),1,$T381)),IF($T377=справочники!$E$10,$T375*POWER($T379,INT((GD377-1)/IF(OR($T381=0,$T381=""),1,$T381))),IF($T377=справочники!$E$11,POWER($T375,1+$T379*INT((GD377-1)/IF(OR($T381=0,$T381=""),1,$T381))),0)))))</f>
        <v>0</v>
      </c>
      <c r="GE383" s="100">
        <f>IF(GE379="",0,IF(GE377=1,$T375,IF($T377=справочники!$E$9,$T375+$T379*INT((GE377-1)/IF(OR($T381=0,$T381=""),1,$T381)),IF($T377=справочники!$E$10,$T375*POWER($T379,INT((GE377-1)/IF(OR($T381=0,$T381=""),1,$T381))),IF($T377=справочники!$E$11,POWER($T375,1+$T379*INT((GE377-1)/IF(OR($T381=0,$T381=""),1,$T381))),0)))))</f>
        <v>0</v>
      </c>
      <c r="GF383" s="100">
        <f>IF(GF379="",0,IF(GF377=1,$T375,IF($T377=справочники!$E$9,$T375+$T379*INT((GF377-1)/IF(OR($T381=0,$T381=""),1,$T381)),IF($T377=справочники!$E$10,$T375*POWER($T379,INT((GF377-1)/IF(OR($T381=0,$T381=""),1,$T381))),IF($T377=справочники!$E$11,POWER($T375,1+$T379*INT((GF377-1)/IF(OR($T381=0,$T381=""),1,$T381))),0)))))</f>
        <v>0</v>
      </c>
      <c r="GG383" s="100">
        <f>IF(GG379="",0,IF(GG377=1,$T375,IF($T377=справочники!$E$9,$T375+$T379*INT((GG377-1)/IF(OR($T381=0,$T381=""),1,$T381)),IF($T377=справочники!$E$10,$T375*POWER($T379,INT((GG377-1)/IF(OR($T381=0,$T381=""),1,$T381))),IF($T377=справочники!$E$11,POWER($T375,1+$T379*INT((GG377-1)/IF(OR($T381=0,$T381=""),1,$T381))),0)))))</f>
        <v>0</v>
      </c>
      <c r="GH383" s="100">
        <f>IF(GH379="",0,IF(GH377=1,$T375,IF($T377=справочники!$E$9,$T375+$T379*INT((GH377-1)/IF(OR($T381=0,$T381=""),1,$T381)),IF($T377=справочники!$E$10,$T375*POWER($T379,INT((GH377-1)/IF(OR($T381=0,$T381=""),1,$T381))),IF($T377=справочники!$E$11,POWER($T375,1+$T379*INT((GH377-1)/IF(OR($T381=0,$T381=""),1,$T381))),0)))))</f>
        <v>0</v>
      </c>
      <c r="GI383" s="100">
        <f>IF(GI379="",0,IF(GI377=1,$T375,IF($T377=справочники!$E$9,$T375+$T379*INT((GI377-1)/IF(OR($T381=0,$T381=""),1,$T381)),IF($T377=справочники!$E$10,$T375*POWER($T379,INT((GI377-1)/IF(OR($T381=0,$T381=""),1,$T381))),IF($T377=справочники!$E$11,POWER($T375,1+$T379*INT((GI377-1)/IF(OR($T381=0,$T381=""),1,$T381))),0)))))</f>
        <v>0</v>
      </c>
      <c r="GJ383" s="100">
        <f>IF(GJ379="",0,IF(GJ377=1,$T375,IF($T377=справочники!$E$9,$T375+$T379*INT((GJ377-1)/IF(OR($T381=0,$T381=""),1,$T381)),IF($T377=справочники!$E$10,$T375*POWER($T379,INT((GJ377-1)/IF(OR($T381=0,$T381=""),1,$T381))),IF($T377=справочники!$E$11,POWER($T375,1+$T379*INT((GJ377-1)/IF(OR($T381=0,$T381=""),1,$T381))),0)))))</f>
        <v>0</v>
      </c>
      <c r="GK383" s="100">
        <f>IF(GK379="",0,IF(GK377=1,$T375,IF($T377=справочники!$E$9,$T375+$T379*INT((GK377-1)/IF(OR($T381=0,$T381=""),1,$T381)),IF($T377=справочники!$E$10,$T375*POWER($T379,INT((GK377-1)/IF(OR($T381=0,$T381=""),1,$T381))),IF($T377=справочники!$E$11,POWER($T375,1+$T379*INT((GK377-1)/IF(OR($T381=0,$T381=""),1,$T381))),0)))))</f>
        <v>0</v>
      </c>
      <c r="GL383" s="100">
        <f>IF(GL379="",0,IF(GL377=1,$T375,IF($T377=справочники!$E$9,$T375+$T379*INT((GL377-1)/IF(OR($T381=0,$T381=""),1,$T381)),IF($T377=справочники!$E$10,$T375*POWER($T379,INT((GL377-1)/IF(OR($T381=0,$T381=""),1,$T381))),IF($T377=справочники!$E$11,POWER($T375,1+$T379*INT((GL377-1)/IF(OR($T381=0,$T381=""),1,$T381))),0)))))</f>
        <v>0</v>
      </c>
      <c r="GM383" s="100">
        <f>IF(GM379="",0,IF(GM377=1,$T375,IF($T377=справочники!$E$9,$T375+$T379*INT((GM377-1)/IF(OR($T381=0,$T381=""),1,$T381)),IF($T377=справочники!$E$10,$T375*POWER($T379,INT((GM377-1)/IF(OR($T381=0,$T381=""),1,$T381))),IF($T377=справочники!$E$11,POWER($T375,1+$T379*INT((GM377-1)/IF(OR($T381=0,$T381=""),1,$T381))),0)))))</f>
        <v>0</v>
      </c>
      <c r="GN383" s="100">
        <f>IF(GN379="",0,IF(GN377=1,$T375,IF($T377=справочники!$E$9,$T375+$T379*INT((GN377-1)/IF(OR($T381=0,$T381=""),1,$T381)),IF($T377=справочники!$E$10,$T375*POWER($T379,INT((GN377-1)/IF(OR($T381=0,$T381=""),1,$T381))),IF($T377=справочники!$E$11,POWER($T375,1+$T379*INT((GN377-1)/IF(OR($T381=0,$T381=""),1,$T381))),0)))))</f>
        <v>0</v>
      </c>
      <c r="GO383" s="100">
        <f>IF(GO379="",0,IF(GO377=1,$T375,IF($T377=справочники!$E$9,$T375+$T379*INT((GO377-1)/IF(OR($T381=0,$T381=""),1,$T381)),IF($T377=справочники!$E$10,$T375*POWER($T379,INT((GO377-1)/IF(OR($T381=0,$T381=""),1,$T381))),IF($T377=справочники!$E$11,POWER($T375,1+$T379*INT((GO377-1)/IF(OR($T381=0,$T381=""),1,$T381))),0)))))</f>
        <v>0</v>
      </c>
      <c r="GP383" s="100">
        <f>IF(GP379="",0,IF(GP377=1,$T375,IF($T377=справочники!$E$9,$T375+$T379*INT((GP377-1)/IF(OR($T381=0,$T381=""),1,$T381)),IF($T377=справочники!$E$10,$T375*POWER($T379,INT((GP377-1)/IF(OR($T381=0,$T381=""),1,$T381))),IF($T377=справочники!$E$11,POWER($T375,1+$T379*INT((GP377-1)/IF(OR($T381=0,$T381=""),1,$T381))),0)))))</f>
        <v>0</v>
      </c>
      <c r="GQ383" s="100">
        <f>IF(GQ379="",0,IF(GQ377=1,$T375,IF($T377=справочники!$E$9,$T375+$T379*INT((GQ377-1)/IF(OR($T381=0,$T381=""),1,$T381)),IF($T377=справочники!$E$10,$T375*POWER($T379,INT((GQ377-1)/IF(OR($T381=0,$T381=""),1,$T381))),IF($T377=справочники!$E$11,POWER($T375,1+$T379*INT((GQ377-1)/IF(OR($T381=0,$T381=""),1,$T381))),0)))))</f>
        <v>0</v>
      </c>
      <c r="GR383" s="100">
        <f>IF(GR379="",0,IF(GR377=1,$T375,IF($T377=справочники!$E$9,$T375+$T379*INT((GR377-1)/IF(OR($T381=0,$T381=""),1,$T381)),IF($T377=справочники!$E$10,$T375*POWER($T379,INT((GR377-1)/IF(OR($T381=0,$T381=""),1,$T381))),IF($T377=справочники!$E$11,POWER($T375,1+$T379*INT((GR377-1)/IF(OR($T381=0,$T381=""),1,$T381))),0)))))</f>
        <v>0</v>
      </c>
      <c r="GS383" s="100">
        <f>IF(GS379="",0,IF(GS377=1,$T375,IF($T377=справочники!$E$9,$T375+$T379*INT((GS377-1)/IF(OR($T381=0,$T381=""),1,$T381)),IF($T377=справочники!$E$10,$T375*POWER($T379,INT((GS377-1)/IF(OR($T381=0,$T381=""),1,$T381))),IF($T377=справочники!$E$11,POWER($T375,1+$T379*INT((GS377-1)/IF(OR($T381=0,$T381=""),1,$T381))),0)))))</f>
        <v>0</v>
      </c>
      <c r="GT383" s="100">
        <f>IF(GT379="",0,IF(GT377=1,$T375,IF($T377=справочники!$E$9,$T375+$T379*INT((GT377-1)/IF(OR($T381=0,$T381=""),1,$T381)),IF($T377=справочники!$E$10,$T375*POWER($T379,INT((GT377-1)/IF(OR($T381=0,$T381=""),1,$T381))),IF($T377=справочники!$E$11,POWER($T375,1+$T379*INT((GT377-1)/IF(OR($T381=0,$T381=""),1,$T381))),0)))))</f>
        <v>0</v>
      </c>
      <c r="GU383" s="100">
        <f>IF(GU379="",0,IF(GU377=1,$T375,IF($T377=справочники!$E$9,$T375+$T379*INT((GU377-1)/IF(OR($T381=0,$T381=""),1,$T381)),IF($T377=справочники!$E$10,$T375*POWER($T379,INT((GU377-1)/IF(OR($T381=0,$T381=""),1,$T381))),IF($T377=справочники!$E$11,POWER($T375,1+$T379*INT((GU377-1)/IF(OR($T381=0,$T381=""),1,$T381))),0)))))</f>
        <v>0</v>
      </c>
      <c r="GV383" s="100">
        <f>IF(GV379="",0,IF(GV377=1,$T375,IF($T377=справочники!$E$9,$T375+$T379*INT((GV377-1)/IF(OR($T381=0,$T381=""),1,$T381)),IF($T377=справочники!$E$10,$T375*POWER($T379,INT((GV377-1)/IF(OR($T381=0,$T381=""),1,$T381))),IF($T377=справочники!$E$11,POWER($T375,1+$T379*INT((GV377-1)/IF(OR($T381=0,$T381=""),1,$T381))),0)))))</f>
        <v>0</v>
      </c>
      <c r="GW383" s="100">
        <f>IF(GW379="",0,IF(GW377=1,$T375,IF($T377=справочники!$E$9,$T375+$T379*INT((GW377-1)/IF(OR($T381=0,$T381=""),1,$T381)),IF($T377=справочники!$E$10,$T375*POWER($T379,INT((GW377-1)/IF(OR($T381=0,$T381=""),1,$T381))),IF($T377=справочники!$E$11,POWER($T375,1+$T379*INT((GW377-1)/IF(OR($T381=0,$T381=""),1,$T381))),0)))))</f>
        <v>0</v>
      </c>
      <c r="GX383" s="100">
        <f>IF(GX379="",0,IF(GX377=1,$T375,IF($T377=справочники!$E$9,$T375+$T379*INT((GX377-1)/IF(OR($T381=0,$T381=""),1,$T381)),IF($T377=справочники!$E$10,$T375*POWER($T379,INT((GX377-1)/IF(OR($T381=0,$T381=""),1,$T381))),IF($T377=справочники!$E$11,POWER($T375,1+$T379*INT((GX377-1)/IF(OR($T381=0,$T381=""),1,$T381))),0)))))</f>
        <v>0</v>
      </c>
      <c r="GY383" s="100">
        <f>IF(GY379="",0,IF(GY377=1,$T375,IF($T377=справочники!$E$9,$T375+$T379*INT((GY377-1)/IF(OR($T381=0,$T381=""),1,$T381)),IF($T377=справочники!$E$10,$T375*POWER($T379,INT((GY377-1)/IF(OR($T381=0,$T381=""),1,$T381))),IF($T377=справочники!$E$11,POWER($T375,1+$T379*INT((GY377-1)/IF(OR($T381=0,$T381=""),1,$T381))),0)))))</f>
        <v>0</v>
      </c>
      <c r="GZ383" s="100">
        <f>IF(GZ379="",0,IF(GZ377=1,$T375,IF($T377=справочники!$E$9,$T375+$T379*INT((GZ377-1)/IF(OR($T381=0,$T381=""),1,$T381)),IF($T377=справочники!$E$10,$T375*POWER($T379,INT((GZ377-1)/IF(OR($T381=0,$T381=""),1,$T381))),IF($T377=справочники!$E$11,POWER($T375,1+$T379*INT((GZ377-1)/IF(OR($T381=0,$T381=""),1,$T381))),0)))))</f>
        <v>0</v>
      </c>
      <c r="HA383" s="3"/>
      <c r="HB383" s="3"/>
    </row>
    <row r="384" spans="1:210" ht="4.2" customHeight="1">
      <c r="A384" s="1"/>
      <c r="B384" s="1"/>
      <c r="C384" s="1"/>
      <c r="D384" s="1"/>
      <c r="E384" s="263"/>
      <c r="F384" s="48"/>
      <c r="G384" s="231"/>
      <c r="H384" s="1"/>
      <c r="I384" s="1"/>
      <c r="J384" s="1"/>
      <c r="K384" s="1"/>
      <c r="L384" s="1"/>
      <c r="M384" s="5"/>
      <c r="N384" s="1"/>
      <c r="O384" s="1"/>
      <c r="P384" s="5"/>
      <c r="Q384" s="1"/>
      <c r="R384" s="1"/>
      <c r="S384" s="5"/>
      <c r="T384" s="7"/>
      <c r="U384" s="24"/>
      <c r="V384" s="1"/>
      <c r="W384" s="12"/>
      <c r="X384" s="10"/>
      <c r="Y384" s="46"/>
      <c r="Z384" s="93"/>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c r="GS384" s="94"/>
      <c r="GT384" s="94"/>
      <c r="GU384" s="94"/>
      <c r="GV384" s="94"/>
      <c r="GW384" s="94"/>
      <c r="GX384" s="94"/>
      <c r="GY384" s="94"/>
      <c r="GZ384" s="94"/>
      <c r="HA384" s="1"/>
      <c r="HB384" s="1"/>
    </row>
    <row r="385" spans="1:210" s="239" customFormat="1" ht="10.199999999999999">
      <c r="A385" s="228"/>
      <c r="B385" s="245" t="s">
        <v>157</v>
      </c>
      <c r="C385" s="230"/>
      <c r="D385" s="229"/>
      <c r="E385" s="270"/>
      <c r="F385" s="116"/>
      <c r="G385" s="231"/>
      <c r="H385" s="228"/>
      <c r="I385" s="228" t="str">
        <f>$I$289</f>
        <v>Оборачиваемость начислений расходов</v>
      </c>
      <c r="J385" s="228"/>
      <c r="K385" s="228"/>
      <c r="L385" s="228"/>
      <c r="M385" s="231"/>
      <c r="N385" s="228"/>
      <c r="O385" s="228"/>
      <c r="P385" s="231"/>
      <c r="Q385" s="228" t="s">
        <v>41</v>
      </c>
      <c r="R385" s="228"/>
      <c r="S385" s="231" t="s">
        <v>6</v>
      </c>
      <c r="T385" s="309"/>
      <c r="U385" s="228"/>
      <c r="V385" s="228"/>
      <c r="W385" s="235"/>
      <c r="X385" s="236"/>
      <c r="Y385" s="247"/>
      <c r="Z385" s="248"/>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28"/>
      <c r="HB385" s="228"/>
    </row>
    <row r="386" spans="1:210" ht="4.2" customHeight="1">
      <c r="A386" s="1"/>
      <c r="B386" s="1"/>
      <c r="C386" s="1"/>
      <c r="D386" s="1"/>
      <c r="E386" s="263"/>
      <c r="F386" s="48"/>
      <c r="G386" s="231"/>
      <c r="H386" s="1"/>
      <c r="I386" s="1"/>
      <c r="J386" s="1"/>
      <c r="K386" s="1"/>
      <c r="L386" s="1"/>
      <c r="M386" s="5"/>
      <c r="N386" s="1"/>
      <c r="O386" s="1"/>
      <c r="P386" s="5"/>
      <c r="Q386" s="1"/>
      <c r="R386" s="1"/>
      <c r="S386" s="5"/>
      <c r="T386" s="7"/>
      <c r="U386" s="24"/>
      <c r="V386" s="1"/>
      <c r="W386" s="12"/>
      <c r="X386" s="10"/>
      <c r="Y386" s="46"/>
      <c r="Z386" s="93"/>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A386" s="94"/>
      <c r="CB386" s="94"/>
      <c r="CC386" s="94"/>
      <c r="CD386" s="94"/>
      <c r="CE386" s="94"/>
      <c r="CF386" s="94"/>
      <c r="CG386" s="94"/>
      <c r="CH386" s="94"/>
      <c r="CI386" s="94"/>
      <c r="CJ386" s="94"/>
      <c r="CK386" s="94"/>
      <c r="CL386" s="94"/>
      <c r="CM386" s="94"/>
      <c r="CN386" s="94"/>
      <c r="CO386" s="94"/>
      <c r="CP386" s="94"/>
      <c r="CQ386" s="94"/>
      <c r="CR386" s="94"/>
      <c r="CS386" s="94"/>
      <c r="CT386" s="94"/>
      <c r="CU386" s="94"/>
      <c r="CV386" s="94"/>
      <c r="CW386" s="94"/>
      <c r="CX386" s="94"/>
      <c r="CY386" s="94"/>
      <c r="CZ386" s="94"/>
      <c r="DA386" s="94"/>
      <c r="DB386" s="94"/>
      <c r="DC386" s="94"/>
      <c r="DD386" s="94"/>
      <c r="DE386" s="94"/>
      <c r="DF386" s="94"/>
      <c r="DG386" s="94"/>
      <c r="DH386" s="94"/>
      <c r="DI386" s="94"/>
      <c r="DJ386" s="94"/>
      <c r="DK386" s="94"/>
      <c r="DL386" s="94"/>
      <c r="DM386" s="94"/>
      <c r="DN386" s="94"/>
      <c r="DO386" s="94"/>
      <c r="DP386" s="94"/>
      <c r="DQ386" s="94"/>
      <c r="DR386" s="94"/>
      <c r="DS386" s="94"/>
      <c r="DT386" s="94"/>
      <c r="DU386" s="94"/>
      <c r="DV386" s="94"/>
      <c r="DW386" s="94"/>
      <c r="DX386" s="94"/>
      <c r="DY386" s="94"/>
      <c r="DZ386" s="94"/>
      <c r="EA386" s="94"/>
      <c r="EB386" s="94"/>
      <c r="EC386" s="94"/>
      <c r="ED386" s="94"/>
      <c r="EE386" s="94"/>
      <c r="EF386" s="94"/>
      <c r="EG386" s="94"/>
      <c r="EH386" s="94"/>
      <c r="EI386" s="94"/>
      <c r="EJ386" s="94"/>
      <c r="EK386" s="94"/>
      <c r="EL386" s="94"/>
      <c r="EM386" s="94"/>
      <c r="EN386" s="94"/>
      <c r="EO386" s="94"/>
      <c r="EP386" s="94"/>
      <c r="EQ386" s="94"/>
      <c r="ER386" s="94"/>
      <c r="ES386" s="94"/>
      <c r="ET386" s="94"/>
      <c r="EU386" s="94"/>
      <c r="EV386" s="94"/>
      <c r="EW386" s="94"/>
      <c r="EX386" s="94"/>
      <c r="EY386" s="94"/>
      <c r="EZ386" s="94"/>
      <c r="FA386" s="94"/>
      <c r="FB386" s="94"/>
      <c r="FC386" s="94"/>
      <c r="FD386" s="94"/>
      <c r="FE386" s="94"/>
      <c r="FF386" s="94"/>
      <c r="FG386" s="94"/>
      <c r="FH386" s="94"/>
      <c r="FI386" s="94"/>
      <c r="FJ386" s="94"/>
      <c r="FK386" s="94"/>
      <c r="FL386" s="94"/>
      <c r="FM386" s="94"/>
      <c r="FN386" s="94"/>
      <c r="FO386" s="94"/>
      <c r="FP386" s="94"/>
      <c r="FQ386" s="94"/>
      <c r="FR386" s="94"/>
      <c r="FS386" s="94"/>
      <c r="FT386" s="94"/>
      <c r="FU386" s="94"/>
      <c r="FV386" s="94"/>
      <c r="FW386" s="94"/>
      <c r="FX386" s="94"/>
      <c r="FY386" s="94"/>
      <c r="FZ386" s="94"/>
      <c r="GA386" s="94"/>
      <c r="GB386" s="94"/>
      <c r="GC386" s="94"/>
      <c r="GD386" s="94"/>
      <c r="GE386" s="94"/>
      <c r="GF386" s="94"/>
      <c r="GG386" s="94"/>
      <c r="GH386" s="94"/>
      <c r="GI386" s="94"/>
      <c r="GJ386" s="94"/>
      <c r="GK386" s="94"/>
      <c r="GL386" s="94"/>
      <c r="GM386" s="94"/>
      <c r="GN386" s="94"/>
      <c r="GO386" s="94"/>
      <c r="GP386" s="94"/>
      <c r="GQ386" s="94"/>
      <c r="GR386" s="94"/>
      <c r="GS386" s="94"/>
      <c r="GT386" s="94"/>
      <c r="GU386" s="94"/>
      <c r="GV386" s="94"/>
      <c r="GW386" s="94"/>
      <c r="GX386" s="94"/>
      <c r="GY386" s="94"/>
      <c r="GZ386" s="94"/>
      <c r="HA386" s="1"/>
      <c r="HB386" s="1"/>
    </row>
    <row r="387" spans="1:210" s="4" customFormat="1">
      <c r="A387" s="3"/>
      <c r="B387" s="259" t="s">
        <v>156</v>
      </c>
      <c r="C387" s="3"/>
      <c r="D387" s="3"/>
      <c r="E387" s="9" t="str">
        <f>IF(Главная!$N$19=справочники!$N$12,"",IF(OR(Главная!$N$19=справочники!$N$13,Главная!$N$19=справочники!$N$14),"",IF(T387=справочники!$P$10,"","ндс(-)")))</f>
        <v>ндс(-)</v>
      </c>
      <c r="F387" s="51"/>
      <c r="G387" s="232"/>
      <c r="H387" s="13" t="str">
        <f>B387&amp;N375</f>
        <v>Начисление - Прямые постоянные расходы-2</v>
      </c>
      <c r="I387" s="13"/>
      <c r="J387" s="3"/>
      <c r="K387" s="3"/>
      <c r="L387" s="3"/>
      <c r="M387" s="5"/>
      <c r="N387" s="36" t="str">
        <f>N367</f>
        <v>Продукт-1</v>
      </c>
      <c r="O387" s="36"/>
      <c r="P387" s="5"/>
      <c r="Q387" s="36" t="s">
        <v>26</v>
      </c>
      <c r="R387" s="36"/>
      <c r="S387" s="36"/>
      <c r="T387" s="62">
        <f>T383</f>
        <v>0</v>
      </c>
      <c r="U387" s="36"/>
      <c r="V387" s="36"/>
      <c r="W387" s="38">
        <f>SUM($Y387:$HA387)</f>
        <v>0</v>
      </c>
      <c r="X387" s="38"/>
      <c r="Y387" s="46"/>
      <c r="Z387" s="99"/>
      <c r="AA387" s="100">
        <f t="shared" ref="AA387:BF387" si="1657">IF(AA$8="",0,IF(AA$1=1,SUMIFS(383:383,$1:$1,"&gt;="&amp;1,$1:$1,"&lt;="&amp;INT($T385/30))+($T385/30-INT($T385/30))*SUMIFS(383:383,$1:$1,INT($T385/30)+1),0)+($T385/30-INT($T385/30))*SUMIFS(383:383,$1:$1,AA$1+INT($T385/30)+1)+(INT($T385/30)+1-$T385/30)*SUMIFS(383:383,$1:$1,AA$1+INT($T385/30)))</f>
        <v>0</v>
      </c>
      <c r="AB387" s="100">
        <f t="shared" si="1657"/>
        <v>0</v>
      </c>
      <c r="AC387" s="100">
        <f t="shared" si="1657"/>
        <v>0</v>
      </c>
      <c r="AD387" s="100">
        <f t="shared" si="1657"/>
        <v>0</v>
      </c>
      <c r="AE387" s="100">
        <f t="shared" si="1657"/>
        <v>0</v>
      </c>
      <c r="AF387" s="100">
        <f t="shared" si="1657"/>
        <v>0</v>
      </c>
      <c r="AG387" s="100">
        <f t="shared" si="1657"/>
        <v>0</v>
      </c>
      <c r="AH387" s="100">
        <f t="shared" si="1657"/>
        <v>0</v>
      </c>
      <c r="AI387" s="100">
        <f t="shared" si="1657"/>
        <v>0</v>
      </c>
      <c r="AJ387" s="100">
        <f t="shared" si="1657"/>
        <v>0</v>
      </c>
      <c r="AK387" s="100">
        <f t="shared" si="1657"/>
        <v>0</v>
      </c>
      <c r="AL387" s="100">
        <f t="shared" si="1657"/>
        <v>0</v>
      </c>
      <c r="AM387" s="100">
        <f t="shared" si="1657"/>
        <v>0</v>
      </c>
      <c r="AN387" s="100">
        <f t="shared" si="1657"/>
        <v>0</v>
      </c>
      <c r="AO387" s="100">
        <f t="shared" si="1657"/>
        <v>0</v>
      </c>
      <c r="AP387" s="100">
        <f t="shared" si="1657"/>
        <v>0</v>
      </c>
      <c r="AQ387" s="100">
        <f t="shared" si="1657"/>
        <v>0</v>
      </c>
      <c r="AR387" s="100">
        <f t="shared" si="1657"/>
        <v>0</v>
      </c>
      <c r="AS387" s="100">
        <f t="shared" si="1657"/>
        <v>0</v>
      </c>
      <c r="AT387" s="100">
        <f t="shared" si="1657"/>
        <v>0</v>
      </c>
      <c r="AU387" s="100">
        <f t="shared" si="1657"/>
        <v>0</v>
      </c>
      <c r="AV387" s="100">
        <f t="shared" si="1657"/>
        <v>0</v>
      </c>
      <c r="AW387" s="100">
        <f t="shared" si="1657"/>
        <v>0</v>
      </c>
      <c r="AX387" s="100">
        <f t="shared" si="1657"/>
        <v>0</v>
      </c>
      <c r="AY387" s="100">
        <f t="shared" si="1657"/>
        <v>0</v>
      </c>
      <c r="AZ387" s="100">
        <f t="shared" si="1657"/>
        <v>0</v>
      </c>
      <c r="BA387" s="100">
        <f t="shared" si="1657"/>
        <v>0</v>
      </c>
      <c r="BB387" s="100">
        <f t="shared" si="1657"/>
        <v>0</v>
      </c>
      <c r="BC387" s="100">
        <f t="shared" si="1657"/>
        <v>0</v>
      </c>
      <c r="BD387" s="100">
        <f t="shared" si="1657"/>
        <v>0</v>
      </c>
      <c r="BE387" s="100">
        <f t="shared" si="1657"/>
        <v>0</v>
      </c>
      <c r="BF387" s="100">
        <f t="shared" si="1657"/>
        <v>0</v>
      </c>
      <c r="BG387" s="100">
        <f t="shared" ref="BG387:CL387" si="1658">IF(BG$8="",0,IF(BG$1=1,SUMIFS(383:383,$1:$1,"&gt;="&amp;1,$1:$1,"&lt;="&amp;INT($T385/30))+($T385/30-INT($T385/30))*SUMIFS(383:383,$1:$1,INT($T385/30)+1),0)+($T385/30-INT($T385/30))*SUMIFS(383:383,$1:$1,BG$1+INT($T385/30)+1)+(INT($T385/30)+1-$T385/30)*SUMIFS(383:383,$1:$1,BG$1+INT($T385/30)))</f>
        <v>0</v>
      </c>
      <c r="BH387" s="100">
        <f t="shared" si="1658"/>
        <v>0</v>
      </c>
      <c r="BI387" s="100">
        <f t="shared" si="1658"/>
        <v>0</v>
      </c>
      <c r="BJ387" s="100">
        <f t="shared" si="1658"/>
        <v>0</v>
      </c>
      <c r="BK387" s="100">
        <f t="shared" si="1658"/>
        <v>0</v>
      </c>
      <c r="BL387" s="100">
        <f t="shared" si="1658"/>
        <v>0</v>
      </c>
      <c r="BM387" s="100">
        <f t="shared" si="1658"/>
        <v>0</v>
      </c>
      <c r="BN387" s="100">
        <f t="shared" si="1658"/>
        <v>0</v>
      </c>
      <c r="BO387" s="100">
        <f t="shared" si="1658"/>
        <v>0</v>
      </c>
      <c r="BP387" s="100">
        <f t="shared" si="1658"/>
        <v>0</v>
      </c>
      <c r="BQ387" s="100">
        <f t="shared" si="1658"/>
        <v>0</v>
      </c>
      <c r="BR387" s="100">
        <f t="shared" si="1658"/>
        <v>0</v>
      </c>
      <c r="BS387" s="100">
        <f t="shared" si="1658"/>
        <v>0</v>
      </c>
      <c r="BT387" s="100">
        <f t="shared" si="1658"/>
        <v>0</v>
      </c>
      <c r="BU387" s="100">
        <f t="shared" si="1658"/>
        <v>0</v>
      </c>
      <c r="BV387" s="100">
        <f t="shared" si="1658"/>
        <v>0</v>
      </c>
      <c r="BW387" s="100">
        <f t="shared" si="1658"/>
        <v>0</v>
      </c>
      <c r="BX387" s="100">
        <f t="shared" si="1658"/>
        <v>0</v>
      </c>
      <c r="BY387" s="100">
        <f t="shared" si="1658"/>
        <v>0</v>
      </c>
      <c r="BZ387" s="100">
        <f t="shared" si="1658"/>
        <v>0</v>
      </c>
      <c r="CA387" s="100">
        <f t="shared" si="1658"/>
        <v>0</v>
      </c>
      <c r="CB387" s="100">
        <f t="shared" si="1658"/>
        <v>0</v>
      </c>
      <c r="CC387" s="100">
        <f t="shared" si="1658"/>
        <v>0</v>
      </c>
      <c r="CD387" s="100">
        <f t="shared" si="1658"/>
        <v>0</v>
      </c>
      <c r="CE387" s="100">
        <f t="shared" si="1658"/>
        <v>0</v>
      </c>
      <c r="CF387" s="100">
        <f t="shared" si="1658"/>
        <v>0</v>
      </c>
      <c r="CG387" s="100">
        <f t="shared" si="1658"/>
        <v>0</v>
      </c>
      <c r="CH387" s="100">
        <f t="shared" si="1658"/>
        <v>0</v>
      </c>
      <c r="CI387" s="100">
        <f t="shared" si="1658"/>
        <v>0</v>
      </c>
      <c r="CJ387" s="100">
        <f t="shared" si="1658"/>
        <v>0</v>
      </c>
      <c r="CK387" s="100">
        <f t="shared" si="1658"/>
        <v>0</v>
      </c>
      <c r="CL387" s="100">
        <f t="shared" si="1658"/>
        <v>0</v>
      </c>
      <c r="CM387" s="100">
        <f t="shared" ref="CM387:DG387" si="1659">IF(CM$8="",0,IF(CM$1=1,SUMIFS(383:383,$1:$1,"&gt;="&amp;1,$1:$1,"&lt;="&amp;INT($T385/30))+($T385/30-INT($T385/30))*SUMIFS(383:383,$1:$1,INT($T385/30)+1),0)+($T385/30-INT($T385/30))*SUMIFS(383:383,$1:$1,CM$1+INT($T385/30)+1)+(INT($T385/30)+1-$T385/30)*SUMIFS(383:383,$1:$1,CM$1+INT($T385/30)))</f>
        <v>0</v>
      </c>
      <c r="CN387" s="100">
        <f t="shared" si="1659"/>
        <v>0</v>
      </c>
      <c r="CO387" s="100">
        <f t="shared" si="1659"/>
        <v>0</v>
      </c>
      <c r="CP387" s="100">
        <f t="shared" si="1659"/>
        <v>0</v>
      </c>
      <c r="CQ387" s="100">
        <f t="shared" si="1659"/>
        <v>0</v>
      </c>
      <c r="CR387" s="100">
        <f t="shared" si="1659"/>
        <v>0</v>
      </c>
      <c r="CS387" s="100">
        <f t="shared" si="1659"/>
        <v>0</v>
      </c>
      <c r="CT387" s="100">
        <f t="shared" si="1659"/>
        <v>0</v>
      </c>
      <c r="CU387" s="100">
        <f t="shared" si="1659"/>
        <v>0</v>
      </c>
      <c r="CV387" s="100">
        <f t="shared" si="1659"/>
        <v>0</v>
      </c>
      <c r="CW387" s="100">
        <f t="shared" si="1659"/>
        <v>0</v>
      </c>
      <c r="CX387" s="100">
        <f t="shared" si="1659"/>
        <v>0</v>
      </c>
      <c r="CY387" s="100">
        <f t="shared" si="1659"/>
        <v>0</v>
      </c>
      <c r="CZ387" s="100">
        <f t="shared" si="1659"/>
        <v>0</v>
      </c>
      <c r="DA387" s="100">
        <f t="shared" si="1659"/>
        <v>0</v>
      </c>
      <c r="DB387" s="100">
        <f t="shared" si="1659"/>
        <v>0</v>
      </c>
      <c r="DC387" s="100">
        <f t="shared" si="1659"/>
        <v>0</v>
      </c>
      <c r="DD387" s="100">
        <f t="shared" si="1659"/>
        <v>0</v>
      </c>
      <c r="DE387" s="100">
        <f t="shared" si="1659"/>
        <v>0</v>
      </c>
      <c r="DF387" s="100">
        <f t="shared" si="1659"/>
        <v>0</v>
      </c>
      <c r="DG387" s="100">
        <f t="shared" si="1659"/>
        <v>0</v>
      </c>
      <c r="DH387" s="100">
        <f t="shared" ref="DH387:FS387" si="1660">IF(DH$8="",0,IF(DH$1=1,SUMIFS(383:383,$1:$1,"&gt;="&amp;1,$1:$1,"&lt;="&amp;INT($T385/30))+($T385/30-INT($T385/30))*SUMIFS(383:383,$1:$1,INT($T385/30)+1),0)+($T385/30-INT($T385/30))*SUMIFS(383:383,$1:$1,DH$1+INT($T385/30)+1)+(INT($T385/30)+1-$T385/30)*SUMIFS(383:383,$1:$1,DH$1+INT($T385/30)))</f>
        <v>0</v>
      </c>
      <c r="DI387" s="100">
        <f t="shared" si="1660"/>
        <v>0</v>
      </c>
      <c r="DJ387" s="100">
        <f t="shared" si="1660"/>
        <v>0</v>
      </c>
      <c r="DK387" s="100">
        <f t="shared" si="1660"/>
        <v>0</v>
      </c>
      <c r="DL387" s="100">
        <f t="shared" si="1660"/>
        <v>0</v>
      </c>
      <c r="DM387" s="100">
        <f t="shared" si="1660"/>
        <v>0</v>
      </c>
      <c r="DN387" s="100">
        <f t="shared" si="1660"/>
        <v>0</v>
      </c>
      <c r="DO387" s="100">
        <f t="shared" si="1660"/>
        <v>0</v>
      </c>
      <c r="DP387" s="100">
        <f t="shared" si="1660"/>
        <v>0</v>
      </c>
      <c r="DQ387" s="100">
        <f t="shared" si="1660"/>
        <v>0</v>
      </c>
      <c r="DR387" s="100">
        <f t="shared" si="1660"/>
        <v>0</v>
      </c>
      <c r="DS387" s="100">
        <f t="shared" si="1660"/>
        <v>0</v>
      </c>
      <c r="DT387" s="100">
        <f t="shared" si="1660"/>
        <v>0</v>
      </c>
      <c r="DU387" s="100">
        <f t="shared" si="1660"/>
        <v>0</v>
      </c>
      <c r="DV387" s="100">
        <f t="shared" si="1660"/>
        <v>0</v>
      </c>
      <c r="DW387" s="100">
        <f t="shared" si="1660"/>
        <v>0</v>
      </c>
      <c r="DX387" s="100">
        <f t="shared" si="1660"/>
        <v>0</v>
      </c>
      <c r="DY387" s="100">
        <f t="shared" si="1660"/>
        <v>0</v>
      </c>
      <c r="DZ387" s="100">
        <f t="shared" si="1660"/>
        <v>0</v>
      </c>
      <c r="EA387" s="100">
        <f t="shared" si="1660"/>
        <v>0</v>
      </c>
      <c r="EB387" s="100">
        <f t="shared" si="1660"/>
        <v>0</v>
      </c>
      <c r="EC387" s="100">
        <f t="shared" si="1660"/>
        <v>0</v>
      </c>
      <c r="ED387" s="100">
        <f t="shared" si="1660"/>
        <v>0</v>
      </c>
      <c r="EE387" s="100">
        <f t="shared" si="1660"/>
        <v>0</v>
      </c>
      <c r="EF387" s="100">
        <f t="shared" si="1660"/>
        <v>0</v>
      </c>
      <c r="EG387" s="100">
        <f t="shared" si="1660"/>
        <v>0</v>
      </c>
      <c r="EH387" s="100">
        <f t="shared" si="1660"/>
        <v>0</v>
      </c>
      <c r="EI387" s="100">
        <f t="shared" si="1660"/>
        <v>0</v>
      </c>
      <c r="EJ387" s="100">
        <f t="shared" si="1660"/>
        <v>0</v>
      </c>
      <c r="EK387" s="100">
        <f t="shared" si="1660"/>
        <v>0</v>
      </c>
      <c r="EL387" s="100">
        <f t="shared" si="1660"/>
        <v>0</v>
      </c>
      <c r="EM387" s="100">
        <f t="shared" si="1660"/>
        <v>0</v>
      </c>
      <c r="EN387" s="100">
        <f t="shared" si="1660"/>
        <v>0</v>
      </c>
      <c r="EO387" s="100">
        <f t="shared" si="1660"/>
        <v>0</v>
      </c>
      <c r="EP387" s="100">
        <f t="shared" si="1660"/>
        <v>0</v>
      </c>
      <c r="EQ387" s="100">
        <f t="shared" si="1660"/>
        <v>0</v>
      </c>
      <c r="ER387" s="100">
        <f t="shared" si="1660"/>
        <v>0</v>
      </c>
      <c r="ES387" s="100">
        <f t="shared" si="1660"/>
        <v>0</v>
      </c>
      <c r="ET387" s="100">
        <f t="shared" si="1660"/>
        <v>0</v>
      </c>
      <c r="EU387" s="100">
        <f t="shared" si="1660"/>
        <v>0</v>
      </c>
      <c r="EV387" s="100">
        <f t="shared" si="1660"/>
        <v>0</v>
      </c>
      <c r="EW387" s="100">
        <f t="shared" si="1660"/>
        <v>0</v>
      </c>
      <c r="EX387" s="100">
        <f t="shared" si="1660"/>
        <v>0</v>
      </c>
      <c r="EY387" s="100">
        <f t="shared" si="1660"/>
        <v>0</v>
      </c>
      <c r="EZ387" s="100">
        <f t="shared" si="1660"/>
        <v>0</v>
      </c>
      <c r="FA387" s="100">
        <f t="shared" si="1660"/>
        <v>0</v>
      </c>
      <c r="FB387" s="100">
        <f t="shared" si="1660"/>
        <v>0</v>
      </c>
      <c r="FC387" s="100">
        <f t="shared" si="1660"/>
        <v>0</v>
      </c>
      <c r="FD387" s="100">
        <f t="shared" si="1660"/>
        <v>0</v>
      </c>
      <c r="FE387" s="100">
        <f t="shared" si="1660"/>
        <v>0</v>
      </c>
      <c r="FF387" s="100">
        <f t="shared" si="1660"/>
        <v>0</v>
      </c>
      <c r="FG387" s="100">
        <f t="shared" si="1660"/>
        <v>0</v>
      </c>
      <c r="FH387" s="100">
        <f t="shared" si="1660"/>
        <v>0</v>
      </c>
      <c r="FI387" s="100">
        <f t="shared" si="1660"/>
        <v>0</v>
      </c>
      <c r="FJ387" s="100">
        <f t="shared" si="1660"/>
        <v>0</v>
      </c>
      <c r="FK387" s="100">
        <f t="shared" si="1660"/>
        <v>0</v>
      </c>
      <c r="FL387" s="100">
        <f t="shared" si="1660"/>
        <v>0</v>
      </c>
      <c r="FM387" s="100">
        <f t="shared" si="1660"/>
        <v>0</v>
      </c>
      <c r="FN387" s="100">
        <f t="shared" si="1660"/>
        <v>0</v>
      </c>
      <c r="FO387" s="100">
        <f t="shared" si="1660"/>
        <v>0</v>
      </c>
      <c r="FP387" s="100">
        <f t="shared" si="1660"/>
        <v>0</v>
      </c>
      <c r="FQ387" s="100">
        <f t="shared" si="1660"/>
        <v>0</v>
      </c>
      <c r="FR387" s="100">
        <f t="shared" si="1660"/>
        <v>0</v>
      </c>
      <c r="FS387" s="100">
        <f t="shared" si="1660"/>
        <v>0</v>
      </c>
      <c r="FT387" s="100">
        <f t="shared" ref="FT387:GZ387" si="1661">IF(FT$8="",0,IF(FT$1=1,SUMIFS(383:383,$1:$1,"&gt;="&amp;1,$1:$1,"&lt;="&amp;INT($T385/30))+($T385/30-INT($T385/30))*SUMIFS(383:383,$1:$1,INT($T385/30)+1),0)+($T385/30-INT($T385/30))*SUMIFS(383:383,$1:$1,FT$1+INT($T385/30)+1)+(INT($T385/30)+1-$T385/30)*SUMIFS(383:383,$1:$1,FT$1+INT($T385/30)))</f>
        <v>0</v>
      </c>
      <c r="FU387" s="100">
        <f t="shared" si="1661"/>
        <v>0</v>
      </c>
      <c r="FV387" s="100">
        <f t="shared" si="1661"/>
        <v>0</v>
      </c>
      <c r="FW387" s="100">
        <f t="shared" si="1661"/>
        <v>0</v>
      </c>
      <c r="FX387" s="100">
        <f t="shared" si="1661"/>
        <v>0</v>
      </c>
      <c r="FY387" s="100">
        <f t="shared" si="1661"/>
        <v>0</v>
      </c>
      <c r="FZ387" s="100">
        <f t="shared" si="1661"/>
        <v>0</v>
      </c>
      <c r="GA387" s="100">
        <f t="shared" si="1661"/>
        <v>0</v>
      </c>
      <c r="GB387" s="100">
        <f t="shared" si="1661"/>
        <v>0</v>
      </c>
      <c r="GC387" s="100">
        <f t="shared" si="1661"/>
        <v>0</v>
      </c>
      <c r="GD387" s="100">
        <f t="shared" si="1661"/>
        <v>0</v>
      </c>
      <c r="GE387" s="100">
        <f t="shared" si="1661"/>
        <v>0</v>
      </c>
      <c r="GF387" s="100">
        <f t="shared" si="1661"/>
        <v>0</v>
      </c>
      <c r="GG387" s="100">
        <f t="shared" si="1661"/>
        <v>0</v>
      </c>
      <c r="GH387" s="100">
        <f t="shared" si="1661"/>
        <v>0</v>
      </c>
      <c r="GI387" s="100">
        <f t="shared" si="1661"/>
        <v>0</v>
      </c>
      <c r="GJ387" s="100">
        <f t="shared" si="1661"/>
        <v>0</v>
      </c>
      <c r="GK387" s="100">
        <f t="shared" si="1661"/>
        <v>0</v>
      </c>
      <c r="GL387" s="100">
        <f t="shared" si="1661"/>
        <v>0</v>
      </c>
      <c r="GM387" s="100">
        <f t="shared" si="1661"/>
        <v>0</v>
      </c>
      <c r="GN387" s="100">
        <f t="shared" si="1661"/>
        <v>0</v>
      </c>
      <c r="GO387" s="100">
        <f t="shared" si="1661"/>
        <v>0</v>
      </c>
      <c r="GP387" s="100">
        <f t="shared" si="1661"/>
        <v>0</v>
      </c>
      <c r="GQ387" s="100">
        <f t="shared" si="1661"/>
        <v>0</v>
      </c>
      <c r="GR387" s="100">
        <f t="shared" si="1661"/>
        <v>0</v>
      </c>
      <c r="GS387" s="100">
        <f t="shared" si="1661"/>
        <v>0</v>
      </c>
      <c r="GT387" s="100">
        <f t="shared" si="1661"/>
        <v>0</v>
      </c>
      <c r="GU387" s="100">
        <f t="shared" si="1661"/>
        <v>0</v>
      </c>
      <c r="GV387" s="100">
        <f t="shared" si="1661"/>
        <v>0</v>
      </c>
      <c r="GW387" s="100">
        <f t="shared" si="1661"/>
        <v>0</v>
      </c>
      <c r="GX387" s="100">
        <f t="shared" si="1661"/>
        <v>0</v>
      </c>
      <c r="GY387" s="100">
        <f t="shared" si="1661"/>
        <v>0</v>
      </c>
      <c r="GZ387" s="100">
        <f t="shared" si="1661"/>
        <v>0</v>
      </c>
      <c r="HA387" s="3"/>
      <c r="HB387" s="3"/>
    </row>
    <row r="388" spans="1:210" ht="4.2" customHeight="1">
      <c r="A388" s="1"/>
      <c r="B388" s="1"/>
      <c r="C388" s="1"/>
      <c r="D388" s="1"/>
      <c r="E388" s="263"/>
      <c r="F388" s="48"/>
      <c r="G388" s="231"/>
      <c r="H388" s="1"/>
      <c r="I388" s="1"/>
      <c r="J388" s="1"/>
      <c r="K388" s="1"/>
      <c r="L388" s="1"/>
      <c r="M388" s="5"/>
      <c r="N388" s="1"/>
      <c r="O388" s="1"/>
      <c r="P388" s="5"/>
      <c r="Q388" s="1"/>
      <c r="R388" s="1"/>
      <c r="S388" s="5"/>
      <c r="T388" s="7"/>
      <c r="U388" s="24"/>
      <c r="V388" s="1"/>
      <c r="W388" s="12"/>
      <c r="X388" s="10"/>
      <c r="Y388" s="46"/>
      <c r="Z388" s="93"/>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A388" s="94"/>
      <c r="CB388" s="94"/>
      <c r="CC388" s="94"/>
      <c r="CD388" s="94"/>
      <c r="CE388" s="94"/>
      <c r="CF388" s="94"/>
      <c r="CG388" s="94"/>
      <c r="CH388" s="94"/>
      <c r="CI388" s="94"/>
      <c r="CJ388" s="94"/>
      <c r="CK388" s="94"/>
      <c r="CL388" s="94"/>
      <c r="CM388" s="94"/>
      <c r="CN388" s="94"/>
      <c r="CO388" s="94"/>
      <c r="CP388" s="94"/>
      <c r="CQ388" s="94"/>
      <c r="CR388" s="94"/>
      <c r="CS388" s="94"/>
      <c r="CT388" s="94"/>
      <c r="CU388" s="94"/>
      <c r="CV388" s="94"/>
      <c r="CW388" s="94"/>
      <c r="CX388" s="94"/>
      <c r="CY388" s="94"/>
      <c r="CZ388" s="94"/>
      <c r="DA388" s="94"/>
      <c r="DB388" s="94"/>
      <c r="DC388" s="94"/>
      <c r="DD388" s="94"/>
      <c r="DE388" s="94"/>
      <c r="DF388" s="94"/>
      <c r="DG388" s="94"/>
      <c r="DH388" s="94"/>
      <c r="DI388" s="94"/>
      <c r="DJ388" s="94"/>
      <c r="DK388" s="94"/>
      <c r="DL388" s="94"/>
      <c r="DM388" s="94"/>
      <c r="DN388" s="94"/>
      <c r="DO388" s="94"/>
      <c r="DP388" s="94"/>
      <c r="DQ388" s="94"/>
      <c r="DR388" s="94"/>
      <c r="DS388" s="94"/>
      <c r="DT388" s="94"/>
      <c r="DU388" s="94"/>
      <c r="DV388" s="94"/>
      <c r="DW388" s="94"/>
      <c r="DX388" s="94"/>
      <c r="DY388" s="94"/>
      <c r="DZ388" s="94"/>
      <c r="EA388" s="94"/>
      <c r="EB388" s="94"/>
      <c r="EC388" s="94"/>
      <c r="ED388" s="94"/>
      <c r="EE388" s="94"/>
      <c r="EF388" s="94"/>
      <c r="EG388" s="94"/>
      <c r="EH388" s="94"/>
      <c r="EI388" s="94"/>
      <c r="EJ388" s="94"/>
      <c r="EK388" s="94"/>
      <c r="EL388" s="94"/>
      <c r="EM388" s="94"/>
      <c r="EN388" s="94"/>
      <c r="EO388" s="94"/>
      <c r="EP388" s="94"/>
      <c r="EQ388" s="94"/>
      <c r="ER388" s="94"/>
      <c r="ES388" s="94"/>
      <c r="ET388" s="94"/>
      <c r="EU388" s="94"/>
      <c r="EV388" s="94"/>
      <c r="EW388" s="94"/>
      <c r="EX388" s="94"/>
      <c r="EY388" s="94"/>
      <c r="EZ388" s="94"/>
      <c r="FA388" s="94"/>
      <c r="FB388" s="94"/>
      <c r="FC388" s="94"/>
      <c r="FD388" s="94"/>
      <c r="FE388" s="94"/>
      <c r="FF388" s="94"/>
      <c r="FG388" s="94"/>
      <c r="FH388" s="94"/>
      <c r="FI388" s="94"/>
      <c r="FJ388" s="94"/>
      <c r="FK388" s="94"/>
      <c r="FL388" s="94"/>
      <c r="FM388" s="94"/>
      <c r="FN388" s="94"/>
      <c r="FO388" s="94"/>
      <c r="FP388" s="94"/>
      <c r="FQ388" s="94"/>
      <c r="FR388" s="94"/>
      <c r="FS388" s="94"/>
      <c r="FT388" s="94"/>
      <c r="FU388" s="94"/>
      <c r="FV388" s="94"/>
      <c r="FW388" s="94"/>
      <c r="FX388" s="94"/>
      <c r="FY388" s="94"/>
      <c r="FZ388" s="94"/>
      <c r="GA388" s="94"/>
      <c r="GB388" s="94"/>
      <c r="GC388" s="94"/>
      <c r="GD388" s="94"/>
      <c r="GE388" s="94"/>
      <c r="GF388" s="94"/>
      <c r="GG388" s="94"/>
      <c r="GH388" s="94"/>
      <c r="GI388" s="94"/>
      <c r="GJ388" s="94"/>
      <c r="GK388" s="94"/>
      <c r="GL388" s="94"/>
      <c r="GM388" s="94"/>
      <c r="GN388" s="94"/>
      <c r="GO388" s="94"/>
      <c r="GP388" s="94"/>
      <c r="GQ388" s="94"/>
      <c r="GR388" s="94"/>
      <c r="GS388" s="94"/>
      <c r="GT388" s="94"/>
      <c r="GU388" s="94"/>
      <c r="GV388" s="94"/>
      <c r="GW388" s="94"/>
      <c r="GX388" s="94"/>
      <c r="GY388" s="94"/>
      <c r="GZ388" s="94"/>
      <c r="HA388" s="1"/>
      <c r="HB388" s="1"/>
    </row>
    <row r="389" spans="1:210" s="239" customFormat="1" ht="10.199999999999999">
      <c r="A389" s="228"/>
      <c r="B389" s="245" t="s">
        <v>163</v>
      </c>
      <c r="C389" s="230"/>
      <c r="D389" s="229"/>
      <c r="E389" s="270"/>
      <c r="F389" s="116"/>
      <c r="G389" s="231"/>
      <c r="H389" s="228"/>
      <c r="I389" s="228" t="str">
        <f>$I$228</f>
        <v>Оборачиваемость кредиторской задолженности</v>
      </c>
      <c r="J389" s="228"/>
      <c r="K389" s="228"/>
      <c r="L389" s="228"/>
      <c r="M389" s="231"/>
      <c r="N389" s="228"/>
      <c r="O389" s="228"/>
      <c r="P389" s="231"/>
      <c r="Q389" s="228" t="s">
        <v>41</v>
      </c>
      <c r="R389" s="228"/>
      <c r="S389" s="231" t="s">
        <v>6</v>
      </c>
      <c r="T389" s="309"/>
      <c r="U389" s="228"/>
      <c r="V389" s="228"/>
      <c r="W389" s="235"/>
      <c r="X389" s="236"/>
      <c r="Y389" s="247"/>
      <c r="Z389" s="248"/>
      <c r="AA389" s="249"/>
      <c r="AB389" s="249"/>
      <c r="AC389" s="249"/>
      <c r="AD389" s="249"/>
      <c r="AE389" s="249"/>
      <c r="AF389" s="249"/>
      <c r="AG389" s="249"/>
      <c r="AH389" s="249"/>
      <c r="AI389" s="249"/>
      <c r="AJ389" s="249"/>
      <c r="AK389" s="249"/>
      <c r="AL389" s="249"/>
      <c r="AM389" s="249"/>
      <c r="AN389" s="249"/>
      <c r="AO389" s="249"/>
      <c r="AP389" s="249"/>
      <c r="AQ389" s="249"/>
      <c r="AR389" s="249"/>
      <c r="AS389" s="249"/>
      <c r="AT389" s="249"/>
      <c r="AU389" s="249"/>
      <c r="AV389" s="249"/>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49"/>
      <c r="CH389" s="249"/>
      <c r="CI389" s="249"/>
      <c r="CJ389" s="249"/>
      <c r="CK389" s="249"/>
      <c r="CL389" s="249"/>
      <c r="CM389" s="249"/>
      <c r="CN389" s="249"/>
      <c r="CO389" s="249"/>
      <c r="CP389" s="249"/>
      <c r="CQ389" s="249"/>
      <c r="CR389" s="249"/>
      <c r="CS389" s="249"/>
      <c r="CT389" s="249"/>
      <c r="CU389" s="249"/>
      <c r="CV389" s="249"/>
      <c r="CW389" s="249"/>
      <c r="CX389" s="249"/>
      <c r="CY389" s="249"/>
      <c r="CZ389" s="249"/>
      <c r="DA389" s="249"/>
      <c r="DB389" s="249"/>
      <c r="DC389" s="249"/>
      <c r="DD389" s="249"/>
      <c r="DE389" s="249"/>
      <c r="DF389" s="249"/>
      <c r="DG389" s="249"/>
      <c r="DH389" s="249"/>
      <c r="DI389" s="249"/>
      <c r="DJ389" s="249"/>
      <c r="DK389" s="249"/>
      <c r="DL389" s="249"/>
      <c r="DM389" s="249"/>
      <c r="DN389" s="249"/>
      <c r="DO389" s="249"/>
      <c r="DP389" s="249"/>
      <c r="DQ389" s="249"/>
      <c r="DR389" s="249"/>
      <c r="DS389" s="249"/>
      <c r="DT389" s="249"/>
      <c r="DU389" s="249"/>
      <c r="DV389" s="249"/>
      <c r="DW389" s="249"/>
      <c r="DX389" s="249"/>
      <c r="DY389" s="249"/>
      <c r="DZ389" s="249"/>
      <c r="EA389" s="249"/>
      <c r="EB389" s="249"/>
      <c r="EC389" s="249"/>
      <c r="ED389" s="249"/>
      <c r="EE389" s="249"/>
      <c r="EF389" s="249"/>
      <c r="EG389" s="249"/>
      <c r="EH389" s="249"/>
      <c r="EI389" s="249"/>
      <c r="EJ389" s="249"/>
      <c r="EK389" s="249"/>
      <c r="EL389" s="249"/>
      <c r="EM389" s="249"/>
      <c r="EN389" s="249"/>
      <c r="EO389" s="249"/>
      <c r="EP389" s="249"/>
      <c r="EQ389" s="249"/>
      <c r="ER389" s="249"/>
      <c r="ES389" s="249"/>
      <c r="ET389" s="249"/>
      <c r="EU389" s="249"/>
      <c r="EV389" s="249"/>
      <c r="EW389" s="249"/>
      <c r="EX389" s="249"/>
      <c r="EY389" s="249"/>
      <c r="EZ389" s="249"/>
      <c r="FA389" s="249"/>
      <c r="FB389" s="249"/>
      <c r="FC389" s="249"/>
      <c r="FD389" s="249"/>
      <c r="FE389" s="249"/>
      <c r="FF389" s="249"/>
      <c r="FG389" s="249"/>
      <c r="FH389" s="249"/>
      <c r="FI389" s="249"/>
      <c r="FJ389" s="249"/>
      <c r="FK389" s="249"/>
      <c r="FL389" s="249"/>
      <c r="FM389" s="249"/>
      <c r="FN389" s="249"/>
      <c r="FO389" s="249"/>
      <c r="FP389" s="249"/>
      <c r="FQ389" s="249"/>
      <c r="FR389" s="249"/>
      <c r="FS389" s="249"/>
      <c r="FT389" s="249"/>
      <c r="FU389" s="249"/>
      <c r="FV389" s="249"/>
      <c r="FW389" s="249"/>
      <c r="FX389" s="249"/>
      <c r="FY389" s="249"/>
      <c r="FZ389" s="249"/>
      <c r="GA389" s="249"/>
      <c r="GB389" s="249"/>
      <c r="GC389" s="249"/>
      <c r="GD389" s="249"/>
      <c r="GE389" s="249"/>
      <c r="GF389" s="249"/>
      <c r="GG389" s="249"/>
      <c r="GH389" s="249"/>
      <c r="GI389" s="249"/>
      <c r="GJ389" s="249"/>
      <c r="GK389" s="249"/>
      <c r="GL389" s="249"/>
      <c r="GM389" s="249"/>
      <c r="GN389" s="249"/>
      <c r="GO389" s="249"/>
      <c r="GP389" s="249"/>
      <c r="GQ389" s="249"/>
      <c r="GR389" s="249"/>
      <c r="GS389" s="249"/>
      <c r="GT389" s="249"/>
      <c r="GU389" s="249"/>
      <c r="GV389" s="249"/>
      <c r="GW389" s="249"/>
      <c r="GX389" s="249"/>
      <c r="GY389" s="249"/>
      <c r="GZ389" s="249"/>
      <c r="HA389" s="228"/>
      <c r="HB389" s="228"/>
    </row>
    <row r="390" spans="1:210" ht="4.2" customHeight="1">
      <c r="A390" s="1"/>
      <c r="B390" s="1"/>
      <c r="C390" s="1"/>
      <c r="D390" s="1"/>
      <c r="E390" s="263"/>
      <c r="F390" s="48"/>
      <c r="G390" s="231"/>
      <c r="H390" s="1"/>
      <c r="I390" s="1"/>
      <c r="J390" s="1"/>
      <c r="K390" s="1"/>
      <c r="L390" s="1"/>
      <c r="M390" s="5"/>
      <c r="N390" s="1"/>
      <c r="O390" s="1"/>
      <c r="P390" s="5"/>
      <c r="Q390" s="1"/>
      <c r="R390" s="1"/>
      <c r="S390" s="5"/>
      <c r="T390" s="7"/>
      <c r="U390" s="24"/>
      <c r="V390" s="1"/>
      <c r="W390" s="12"/>
      <c r="X390" s="10"/>
      <c r="Y390" s="46"/>
      <c r="Z390" s="93"/>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94"/>
      <c r="CD390" s="94"/>
      <c r="CE390" s="94"/>
      <c r="CF390" s="94"/>
      <c r="CG390" s="94"/>
      <c r="CH390" s="94"/>
      <c r="CI390" s="94"/>
      <c r="CJ390" s="94"/>
      <c r="CK390" s="94"/>
      <c r="CL390" s="94"/>
      <c r="CM390" s="94"/>
      <c r="CN390" s="94"/>
      <c r="CO390" s="94"/>
      <c r="CP390" s="94"/>
      <c r="CQ390" s="94"/>
      <c r="CR390" s="94"/>
      <c r="CS390" s="94"/>
      <c r="CT390" s="94"/>
      <c r="CU390" s="94"/>
      <c r="CV390" s="94"/>
      <c r="CW390" s="94"/>
      <c r="CX390" s="94"/>
      <c r="CY390" s="94"/>
      <c r="CZ390" s="94"/>
      <c r="DA390" s="94"/>
      <c r="DB390" s="94"/>
      <c r="DC390" s="94"/>
      <c r="DD390" s="94"/>
      <c r="DE390" s="94"/>
      <c r="DF390" s="94"/>
      <c r="DG390" s="94"/>
      <c r="DH390" s="94"/>
      <c r="DI390" s="94"/>
      <c r="DJ390" s="94"/>
      <c r="DK390" s="94"/>
      <c r="DL390" s="94"/>
      <c r="DM390" s="94"/>
      <c r="DN390" s="94"/>
      <c r="DO390" s="94"/>
      <c r="DP390" s="94"/>
      <c r="DQ390" s="94"/>
      <c r="DR390" s="94"/>
      <c r="DS390" s="94"/>
      <c r="DT390" s="94"/>
      <c r="DU390" s="94"/>
      <c r="DV390" s="94"/>
      <c r="DW390" s="94"/>
      <c r="DX390" s="94"/>
      <c r="DY390" s="94"/>
      <c r="DZ390" s="94"/>
      <c r="EA390" s="94"/>
      <c r="EB390" s="94"/>
      <c r="EC390" s="94"/>
      <c r="ED390" s="94"/>
      <c r="EE390" s="94"/>
      <c r="EF390" s="94"/>
      <c r="EG390" s="94"/>
      <c r="EH390" s="94"/>
      <c r="EI390" s="94"/>
      <c r="EJ390" s="94"/>
      <c r="EK390" s="94"/>
      <c r="EL390" s="94"/>
      <c r="EM390" s="94"/>
      <c r="EN390" s="94"/>
      <c r="EO390" s="94"/>
      <c r="EP390" s="94"/>
      <c r="EQ390" s="94"/>
      <c r="ER390" s="94"/>
      <c r="ES390" s="94"/>
      <c r="ET390" s="94"/>
      <c r="EU390" s="94"/>
      <c r="EV390" s="94"/>
      <c r="EW390" s="94"/>
      <c r="EX390" s="94"/>
      <c r="EY390" s="94"/>
      <c r="EZ390" s="94"/>
      <c r="FA390" s="94"/>
      <c r="FB390" s="94"/>
      <c r="FC390" s="94"/>
      <c r="FD390" s="94"/>
      <c r="FE390" s="94"/>
      <c r="FF390" s="94"/>
      <c r="FG390" s="94"/>
      <c r="FH390" s="94"/>
      <c r="FI390" s="94"/>
      <c r="FJ390" s="94"/>
      <c r="FK390" s="94"/>
      <c r="FL390" s="94"/>
      <c r="FM390" s="94"/>
      <c r="FN390" s="94"/>
      <c r="FO390" s="94"/>
      <c r="FP390" s="94"/>
      <c r="FQ390" s="94"/>
      <c r="FR390" s="94"/>
      <c r="FS390" s="94"/>
      <c r="FT390" s="94"/>
      <c r="FU390" s="94"/>
      <c r="FV390" s="94"/>
      <c r="FW390" s="94"/>
      <c r="FX390" s="94"/>
      <c r="FY390" s="94"/>
      <c r="FZ390" s="94"/>
      <c r="GA390" s="94"/>
      <c r="GB390" s="94"/>
      <c r="GC390" s="94"/>
      <c r="GD390" s="94"/>
      <c r="GE390" s="94"/>
      <c r="GF390" s="94"/>
      <c r="GG390" s="94"/>
      <c r="GH390" s="94"/>
      <c r="GI390" s="94"/>
      <c r="GJ390" s="94"/>
      <c r="GK390" s="94"/>
      <c r="GL390" s="94"/>
      <c r="GM390" s="94"/>
      <c r="GN390" s="94"/>
      <c r="GO390" s="94"/>
      <c r="GP390" s="94"/>
      <c r="GQ390" s="94"/>
      <c r="GR390" s="94"/>
      <c r="GS390" s="94"/>
      <c r="GT390" s="94"/>
      <c r="GU390" s="94"/>
      <c r="GV390" s="94"/>
      <c r="GW390" s="94"/>
      <c r="GX390" s="94"/>
      <c r="GY390" s="94"/>
      <c r="GZ390" s="94"/>
      <c r="HA390" s="1"/>
      <c r="HB390" s="1"/>
    </row>
    <row r="391" spans="1:210" s="4" customFormat="1">
      <c r="A391" s="3"/>
      <c r="B391" s="259" t="s">
        <v>160</v>
      </c>
      <c r="C391" s="3"/>
      <c r="D391" s="3"/>
      <c r="E391" s="9" t="s">
        <v>27</v>
      </c>
      <c r="F391" s="51"/>
      <c r="G391" s="232"/>
      <c r="H391" s="13" t="str">
        <f>B391&amp;N375</f>
        <v>Оплата - Прямые постоянные расходы-2</v>
      </c>
      <c r="I391" s="13"/>
      <c r="J391" s="3"/>
      <c r="K391" s="3"/>
      <c r="L391" s="3"/>
      <c r="M391" s="5"/>
      <c r="N391" s="36" t="str">
        <f>N371</f>
        <v>Продукт-1</v>
      </c>
      <c r="O391" s="36"/>
      <c r="P391" s="5"/>
      <c r="Q391" s="36" t="s">
        <v>26</v>
      </c>
      <c r="R391" s="36"/>
      <c r="S391" s="36"/>
      <c r="T391" s="36"/>
      <c r="U391" s="36"/>
      <c r="V391" s="36"/>
      <c r="W391" s="38">
        <f>SUM($Y391:$HA391)</f>
        <v>0</v>
      </c>
      <c r="X391" s="38"/>
      <c r="Y391" s="46"/>
      <c r="Z391" s="99"/>
      <c r="AA391" s="100">
        <f t="shared" ref="AA391:BF391" si="1662">IF(AA$8="",0,IF(AA$1=1,SUMIFS(387:387,$1:$1,"&gt;="&amp;1,$1:$1,"&lt;="&amp;INT(-$T389/30))+(-$T389/30-INT(-$T389/30))*SUMIFS(387:387,$1:$1,INT(-$T389/30)+1),0)+(-$T389/30-INT(-$T389/30))*SUMIFS(387:387,$1:$1,AA$1+INT(-$T389/30)+1)+(INT(-$T389/30)+1+$T389/30)*SUMIFS(387:387,$1:$1,AA$1+INT(-$T389/30)))</f>
        <v>0</v>
      </c>
      <c r="AB391" s="100">
        <f t="shared" si="1662"/>
        <v>0</v>
      </c>
      <c r="AC391" s="100">
        <f t="shared" si="1662"/>
        <v>0</v>
      </c>
      <c r="AD391" s="100">
        <f t="shared" si="1662"/>
        <v>0</v>
      </c>
      <c r="AE391" s="100">
        <f t="shared" si="1662"/>
        <v>0</v>
      </c>
      <c r="AF391" s="100">
        <f t="shared" si="1662"/>
        <v>0</v>
      </c>
      <c r="AG391" s="100">
        <f t="shared" si="1662"/>
        <v>0</v>
      </c>
      <c r="AH391" s="100">
        <f t="shared" si="1662"/>
        <v>0</v>
      </c>
      <c r="AI391" s="100">
        <f t="shared" si="1662"/>
        <v>0</v>
      </c>
      <c r="AJ391" s="100">
        <f t="shared" si="1662"/>
        <v>0</v>
      </c>
      <c r="AK391" s="100">
        <f t="shared" si="1662"/>
        <v>0</v>
      </c>
      <c r="AL391" s="100">
        <f t="shared" si="1662"/>
        <v>0</v>
      </c>
      <c r="AM391" s="100">
        <f t="shared" si="1662"/>
        <v>0</v>
      </c>
      <c r="AN391" s="100">
        <f t="shared" si="1662"/>
        <v>0</v>
      </c>
      <c r="AO391" s="100">
        <f t="shared" si="1662"/>
        <v>0</v>
      </c>
      <c r="AP391" s="100">
        <f t="shared" si="1662"/>
        <v>0</v>
      </c>
      <c r="AQ391" s="100">
        <f t="shared" si="1662"/>
        <v>0</v>
      </c>
      <c r="AR391" s="100">
        <f t="shared" si="1662"/>
        <v>0</v>
      </c>
      <c r="AS391" s="100">
        <f t="shared" si="1662"/>
        <v>0</v>
      </c>
      <c r="AT391" s="100">
        <f t="shared" si="1662"/>
        <v>0</v>
      </c>
      <c r="AU391" s="100">
        <f t="shared" si="1662"/>
        <v>0</v>
      </c>
      <c r="AV391" s="100">
        <f t="shared" si="1662"/>
        <v>0</v>
      </c>
      <c r="AW391" s="100">
        <f t="shared" si="1662"/>
        <v>0</v>
      </c>
      <c r="AX391" s="100">
        <f t="shared" si="1662"/>
        <v>0</v>
      </c>
      <c r="AY391" s="100">
        <f t="shared" si="1662"/>
        <v>0</v>
      </c>
      <c r="AZ391" s="100">
        <f t="shared" si="1662"/>
        <v>0</v>
      </c>
      <c r="BA391" s="100">
        <f t="shared" si="1662"/>
        <v>0</v>
      </c>
      <c r="BB391" s="100">
        <f t="shared" si="1662"/>
        <v>0</v>
      </c>
      <c r="BC391" s="100">
        <f t="shared" si="1662"/>
        <v>0</v>
      </c>
      <c r="BD391" s="100">
        <f t="shared" si="1662"/>
        <v>0</v>
      </c>
      <c r="BE391" s="100">
        <f t="shared" si="1662"/>
        <v>0</v>
      </c>
      <c r="BF391" s="100">
        <f t="shared" si="1662"/>
        <v>0</v>
      </c>
      <c r="BG391" s="100">
        <f t="shared" ref="BG391:CL391" si="1663">IF(BG$8="",0,IF(BG$1=1,SUMIFS(387:387,$1:$1,"&gt;="&amp;1,$1:$1,"&lt;="&amp;INT(-$T389/30))+(-$T389/30-INT(-$T389/30))*SUMIFS(387:387,$1:$1,INT(-$T389/30)+1),0)+(-$T389/30-INT(-$T389/30))*SUMIFS(387:387,$1:$1,BG$1+INT(-$T389/30)+1)+(INT(-$T389/30)+1+$T389/30)*SUMIFS(387:387,$1:$1,BG$1+INT(-$T389/30)))</f>
        <v>0</v>
      </c>
      <c r="BH391" s="100">
        <f t="shared" si="1663"/>
        <v>0</v>
      </c>
      <c r="BI391" s="100">
        <f t="shared" si="1663"/>
        <v>0</v>
      </c>
      <c r="BJ391" s="100">
        <f t="shared" si="1663"/>
        <v>0</v>
      </c>
      <c r="BK391" s="100">
        <f t="shared" si="1663"/>
        <v>0</v>
      </c>
      <c r="BL391" s="100">
        <f t="shared" si="1663"/>
        <v>0</v>
      </c>
      <c r="BM391" s="100">
        <f t="shared" si="1663"/>
        <v>0</v>
      </c>
      <c r="BN391" s="100">
        <f t="shared" si="1663"/>
        <v>0</v>
      </c>
      <c r="BO391" s="100">
        <f t="shared" si="1663"/>
        <v>0</v>
      </c>
      <c r="BP391" s="100">
        <f t="shared" si="1663"/>
        <v>0</v>
      </c>
      <c r="BQ391" s="100">
        <f t="shared" si="1663"/>
        <v>0</v>
      </c>
      <c r="BR391" s="100">
        <f t="shared" si="1663"/>
        <v>0</v>
      </c>
      <c r="BS391" s="100">
        <f t="shared" si="1663"/>
        <v>0</v>
      </c>
      <c r="BT391" s="100">
        <f t="shared" si="1663"/>
        <v>0</v>
      </c>
      <c r="BU391" s="100">
        <f t="shared" si="1663"/>
        <v>0</v>
      </c>
      <c r="BV391" s="100">
        <f t="shared" si="1663"/>
        <v>0</v>
      </c>
      <c r="BW391" s="100">
        <f t="shared" si="1663"/>
        <v>0</v>
      </c>
      <c r="BX391" s="100">
        <f t="shared" si="1663"/>
        <v>0</v>
      </c>
      <c r="BY391" s="100">
        <f t="shared" si="1663"/>
        <v>0</v>
      </c>
      <c r="BZ391" s="100">
        <f t="shared" si="1663"/>
        <v>0</v>
      </c>
      <c r="CA391" s="100">
        <f t="shared" si="1663"/>
        <v>0</v>
      </c>
      <c r="CB391" s="100">
        <f t="shared" si="1663"/>
        <v>0</v>
      </c>
      <c r="CC391" s="100">
        <f t="shared" si="1663"/>
        <v>0</v>
      </c>
      <c r="CD391" s="100">
        <f t="shared" si="1663"/>
        <v>0</v>
      </c>
      <c r="CE391" s="100">
        <f t="shared" si="1663"/>
        <v>0</v>
      </c>
      <c r="CF391" s="100">
        <f t="shared" si="1663"/>
        <v>0</v>
      </c>
      <c r="CG391" s="100">
        <f t="shared" si="1663"/>
        <v>0</v>
      </c>
      <c r="CH391" s="100">
        <f t="shared" si="1663"/>
        <v>0</v>
      </c>
      <c r="CI391" s="100">
        <f t="shared" si="1663"/>
        <v>0</v>
      </c>
      <c r="CJ391" s="100">
        <f t="shared" si="1663"/>
        <v>0</v>
      </c>
      <c r="CK391" s="100">
        <f t="shared" si="1663"/>
        <v>0</v>
      </c>
      <c r="CL391" s="100">
        <f t="shared" si="1663"/>
        <v>0</v>
      </c>
      <c r="CM391" s="100">
        <f t="shared" ref="CM391:DG391" si="1664">IF(CM$8="",0,IF(CM$1=1,SUMIFS(387:387,$1:$1,"&gt;="&amp;1,$1:$1,"&lt;="&amp;INT(-$T389/30))+(-$T389/30-INT(-$T389/30))*SUMIFS(387:387,$1:$1,INT(-$T389/30)+1),0)+(-$T389/30-INT(-$T389/30))*SUMIFS(387:387,$1:$1,CM$1+INT(-$T389/30)+1)+(INT(-$T389/30)+1+$T389/30)*SUMIFS(387:387,$1:$1,CM$1+INT(-$T389/30)))</f>
        <v>0</v>
      </c>
      <c r="CN391" s="100">
        <f t="shared" si="1664"/>
        <v>0</v>
      </c>
      <c r="CO391" s="100">
        <f t="shared" si="1664"/>
        <v>0</v>
      </c>
      <c r="CP391" s="100">
        <f t="shared" si="1664"/>
        <v>0</v>
      </c>
      <c r="CQ391" s="100">
        <f t="shared" si="1664"/>
        <v>0</v>
      </c>
      <c r="CR391" s="100">
        <f t="shared" si="1664"/>
        <v>0</v>
      </c>
      <c r="CS391" s="100">
        <f t="shared" si="1664"/>
        <v>0</v>
      </c>
      <c r="CT391" s="100">
        <f t="shared" si="1664"/>
        <v>0</v>
      </c>
      <c r="CU391" s="100">
        <f t="shared" si="1664"/>
        <v>0</v>
      </c>
      <c r="CV391" s="100">
        <f t="shared" si="1664"/>
        <v>0</v>
      </c>
      <c r="CW391" s="100">
        <f t="shared" si="1664"/>
        <v>0</v>
      </c>
      <c r="CX391" s="100">
        <f t="shared" si="1664"/>
        <v>0</v>
      </c>
      <c r="CY391" s="100">
        <f t="shared" si="1664"/>
        <v>0</v>
      </c>
      <c r="CZ391" s="100">
        <f t="shared" si="1664"/>
        <v>0</v>
      </c>
      <c r="DA391" s="100">
        <f t="shared" si="1664"/>
        <v>0</v>
      </c>
      <c r="DB391" s="100">
        <f t="shared" si="1664"/>
        <v>0</v>
      </c>
      <c r="DC391" s="100">
        <f t="shared" si="1664"/>
        <v>0</v>
      </c>
      <c r="DD391" s="100">
        <f t="shared" si="1664"/>
        <v>0</v>
      </c>
      <c r="DE391" s="100">
        <f t="shared" si="1664"/>
        <v>0</v>
      </c>
      <c r="DF391" s="100">
        <f t="shared" si="1664"/>
        <v>0</v>
      </c>
      <c r="DG391" s="100">
        <f t="shared" si="1664"/>
        <v>0</v>
      </c>
      <c r="DH391" s="100">
        <f t="shared" ref="DH391:FS391" si="1665">IF(DH$8="",0,IF(DH$1=1,SUMIFS(387:387,$1:$1,"&gt;="&amp;1,$1:$1,"&lt;="&amp;INT(-$T389/30))+(-$T389/30-INT(-$T389/30))*SUMIFS(387:387,$1:$1,INT(-$T389/30)+1),0)+(-$T389/30-INT(-$T389/30))*SUMIFS(387:387,$1:$1,DH$1+INT(-$T389/30)+1)+(INT(-$T389/30)+1+$T389/30)*SUMIFS(387:387,$1:$1,DH$1+INT(-$T389/30)))</f>
        <v>0</v>
      </c>
      <c r="DI391" s="100">
        <f t="shared" si="1665"/>
        <v>0</v>
      </c>
      <c r="DJ391" s="100">
        <f t="shared" si="1665"/>
        <v>0</v>
      </c>
      <c r="DK391" s="100">
        <f t="shared" si="1665"/>
        <v>0</v>
      </c>
      <c r="DL391" s="100">
        <f t="shared" si="1665"/>
        <v>0</v>
      </c>
      <c r="DM391" s="100">
        <f t="shared" si="1665"/>
        <v>0</v>
      </c>
      <c r="DN391" s="100">
        <f t="shared" si="1665"/>
        <v>0</v>
      </c>
      <c r="DO391" s="100">
        <f t="shared" si="1665"/>
        <v>0</v>
      </c>
      <c r="DP391" s="100">
        <f t="shared" si="1665"/>
        <v>0</v>
      </c>
      <c r="DQ391" s="100">
        <f t="shared" si="1665"/>
        <v>0</v>
      </c>
      <c r="DR391" s="100">
        <f t="shared" si="1665"/>
        <v>0</v>
      </c>
      <c r="DS391" s="100">
        <f t="shared" si="1665"/>
        <v>0</v>
      </c>
      <c r="DT391" s="100">
        <f t="shared" si="1665"/>
        <v>0</v>
      </c>
      <c r="DU391" s="100">
        <f t="shared" si="1665"/>
        <v>0</v>
      </c>
      <c r="DV391" s="100">
        <f t="shared" si="1665"/>
        <v>0</v>
      </c>
      <c r="DW391" s="100">
        <f t="shared" si="1665"/>
        <v>0</v>
      </c>
      <c r="DX391" s="100">
        <f t="shared" si="1665"/>
        <v>0</v>
      </c>
      <c r="DY391" s="100">
        <f t="shared" si="1665"/>
        <v>0</v>
      </c>
      <c r="DZ391" s="100">
        <f t="shared" si="1665"/>
        <v>0</v>
      </c>
      <c r="EA391" s="100">
        <f t="shared" si="1665"/>
        <v>0</v>
      </c>
      <c r="EB391" s="100">
        <f t="shared" si="1665"/>
        <v>0</v>
      </c>
      <c r="EC391" s="100">
        <f t="shared" si="1665"/>
        <v>0</v>
      </c>
      <c r="ED391" s="100">
        <f t="shared" si="1665"/>
        <v>0</v>
      </c>
      <c r="EE391" s="100">
        <f t="shared" si="1665"/>
        <v>0</v>
      </c>
      <c r="EF391" s="100">
        <f t="shared" si="1665"/>
        <v>0</v>
      </c>
      <c r="EG391" s="100">
        <f t="shared" si="1665"/>
        <v>0</v>
      </c>
      <c r="EH391" s="100">
        <f t="shared" si="1665"/>
        <v>0</v>
      </c>
      <c r="EI391" s="100">
        <f t="shared" si="1665"/>
        <v>0</v>
      </c>
      <c r="EJ391" s="100">
        <f t="shared" si="1665"/>
        <v>0</v>
      </c>
      <c r="EK391" s="100">
        <f t="shared" si="1665"/>
        <v>0</v>
      </c>
      <c r="EL391" s="100">
        <f t="shared" si="1665"/>
        <v>0</v>
      </c>
      <c r="EM391" s="100">
        <f t="shared" si="1665"/>
        <v>0</v>
      </c>
      <c r="EN391" s="100">
        <f t="shared" si="1665"/>
        <v>0</v>
      </c>
      <c r="EO391" s="100">
        <f t="shared" si="1665"/>
        <v>0</v>
      </c>
      <c r="EP391" s="100">
        <f t="shared" si="1665"/>
        <v>0</v>
      </c>
      <c r="EQ391" s="100">
        <f t="shared" si="1665"/>
        <v>0</v>
      </c>
      <c r="ER391" s="100">
        <f t="shared" si="1665"/>
        <v>0</v>
      </c>
      <c r="ES391" s="100">
        <f t="shared" si="1665"/>
        <v>0</v>
      </c>
      <c r="ET391" s="100">
        <f t="shared" si="1665"/>
        <v>0</v>
      </c>
      <c r="EU391" s="100">
        <f t="shared" si="1665"/>
        <v>0</v>
      </c>
      <c r="EV391" s="100">
        <f t="shared" si="1665"/>
        <v>0</v>
      </c>
      <c r="EW391" s="100">
        <f t="shared" si="1665"/>
        <v>0</v>
      </c>
      <c r="EX391" s="100">
        <f t="shared" si="1665"/>
        <v>0</v>
      </c>
      <c r="EY391" s="100">
        <f t="shared" si="1665"/>
        <v>0</v>
      </c>
      <c r="EZ391" s="100">
        <f t="shared" si="1665"/>
        <v>0</v>
      </c>
      <c r="FA391" s="100">
        <f t="shared" si="1665"/>
        <v>0</v>
      </c>
      <c r="FB391" s="100">
        <f t="shared" si="1665"/>
        <v>0</v>
      </c>
      <c r="FC391" s="100">
        <f t="shared" si="1665"/>
        <v>0</v>
      </c>
      <c r="FD391" s="100">
        <f t="shared" si="1665"/>
        <v>0</v>
      </c>
      <c r="FE391" s="100">
        <f t="shared" si="1665"/>
        <v>0</v>
      </c>
      <c r="FF391" s="100">
        <f t="shared" si="1665"/>
        <v>0</v>
      </c>
      <c r="FG391" s="100">
        <f t="shared" si="1665"/>
        <v>0</v>
      </c>
      <c r="FH391" s="100">
        <f t="shared" si="1665"/>
        <v>0</v>
      </c>
      <c r="FI391" s="100">
        <f t="shared" si="1665"/>
        <v>0</v>
      </c>
      <c r="FJ391" s="100">
        <f t="shared" si="1665"/>
        <v>0</v>
      </c>
      <c r="FK391" s="100">
        <f t="shared" si="1665"/>
        <v>0</v>
      </c>
      <c r="FL391" s="100">
        <f t="shared" si="1665"/>
        <v>0</v>
      </c>
      <c r="FM391" s="100">
        <f t="shared" si="1665"/>
        <v>0</v>
      </c>
      <c r="FN391" s="100">
        <f t="shared" si="1665"/>
        <v>0</v>
      </c>
      <c r="FO391" s="100">
        <f t="shared" si="1665"/>
        <v>0</v>
      </c>
      <c r="FP391" s="100">
        <f t="shared" si="1665"/>
        <v>0</v>
      </c>
      <c r="FQ391" s="100">
        <f t="shared" si="1665"/>
        <v>0</v>
      </c>
      <c r="FR391" s="100">
        <f t="shared" si="1665"/>
        <v>0</v>
      </c>
      <c r="FS391" s="100">
        <f t="shared" si="1665"/>
        <v>0</v>
      </c>
      <c r="FT391" s="100">
        <f t="shared" ref="FT391:GZ391" si="1666">IF(FT$8="",0,IF(FT$1=1,SUMIFS(387:387,$1:$1,"&gt;="&amp;1,$1:$1,"&lt;="&amp;INT(-$T389/30))+(-$T389/30-INT(-$T389/30))*SUMIFS(387:387,$1:$1,INT(-$T389/30)+1),0)+(-$T389/30-INT(-$T389/30))*SUMIFS(387:387,$1:$1,FT$1+INT(-$T389/30)+1)+(INT(-$T389/30)+1+$T389/30)*SUMIFS(387:387,$1:$1,FT$1+INT(-$T389/30)))</f>
        <v>0</v>
      </c>
      <c r="FU391" s="100">
        <f t="shared" si="1666"/>
        <v>0</v>
      </c>
      <c r="FV391" s="100">
        <f t="shared" si="1666"/>
        <v>0</v>
      </c>
      <c r="FW391" s="100">
        <f t="shared" si="1666"/>
        <v>0</v>
      </c>
      <c r="FX391" s="100">
        <f t="shared" si="1666"/>
        <v>0</v>
      </c>
      <c r="FY391" s="100">
        <f t="shared" si="1666"/>
        <v>0</v>
      </c>
      <c r="FZ391" s="100">
        <f t="shared" si="1666"/>
        <v>0</v>
      </c>
      <c r="GA391" s="100">
        <f t="shared" si="1666"/>
        <v>0</v>
      </c>
      <c r="GB391" s="100">
        <f t="shared" si="1666"/>
        <v>0</v>
      </c>
      <c r="GC391" s="100">
        <f t="shared" si="1666"/>
        <v>0</v>
      </c>
      <c r="GD391" s="100">
        <f t="shared" si="1666"/>
        <v>0</v>
      </c>
      <c r="GE391" s="100">
        <f t="shared" si="1666"/>
        <v>0</v>
      </c>
      <c r="GF391" s="100">
        <f t="shared" si="1666"/>
        <v>0</v>
      </c>
      <c r="GG391" s="100">
        <f t="shared" si="1666"/>
        <v>0</v>
      </c>
      <c r="GH391" s="100">
        <f t="shared" si="1666"/>
        <v>0</v>
      </c>
      <c r="GI391" s="100">
        <f t="shared" si="1666"/>
        <v>0</v>
      </c>
      <c r="GJ391" s="100">
        <f t="shared" si="1666"/>
        <v>0</v>
      </c>
      <c r="GK391" s="100">
        <f t="shared" si="1666"/>
        <v>0</v>
      </c>
      <c r="GL391" s="100">
        <f t="shared" si="1666"/>
        <v>0</v>
      </c>
      <c r="GM391" s="100">
        <f t="shared" si="1666"/>
        <v>0</v>
      </c>
      <c r="GN391" s="100">
        <f t="shared" si="1666"/>
        <v>0</v>
      </c>
      <c r="GO391" s="100">
        <f t="shared" si="1666"/>
        <v>0</v>
      </c>
      <c r="GP391" s="100">
        <f t="shared" si="1666"/>
        <v>0</v>
      </c>
      <c r="GQ391" s="100">
        <f t="shared" si="1666"/>
        <v>0</v>
      </c>
      <c r="GR391" s="100">
        <f t="shared" si="1666"/>
        <v>0</v>
      </c>
      <c r="GS391" s="100">
        <f t="shared" si="1666"/>
        <v>0</v>
      </c>
      <c r="GT391" s="100">
        <f t="shared" si="1666"/>
        <v>0</v>
      </c>
      <c r="GU391" s="100">
        <f t="shared" si="1666"/>
        <v>0</v>
      </c>
      <c r="GV391" s="100">
        <f t="shared" si="1666"/>
        <v>0</v>
      </c>
      <c r="GW391" s="100">
        <f t="shared" si="1666"/>
        <v>0</v>
      </c>
      <c r="GX391" s="100">
        <f t="shared" si="1666"/>
        <v>0</v>
      </c>
      <c r="GY391" s="100">
        <f t="shared" si="1666"/>
        <v>0</v>
      </c>
      <c r="GZ391" s="100">
        <f t="shared" si="1666"/>
        <v>0</v>
      </c>
      <c r="HA391" s="3"/>
      <c r="HB391" s="3"/>
    </row>
    <row r="392" spans="1:210" ht="4.2" customHeight="1">
      <c r="A392" s="1"/>
      <c r="B392" s="1"/>
      <c r="C392" s="1"/>
      <c r="D392" s="1"/>
      <c r="E392" s="263"/>
      <c r="F392" s="48"/>
      <c r="G392" s="231"/>
      <c r="H392" s="1"/>
      <c r="I392" s="1"/>
      <c r="J392" s="1"/>
      <c r="K392" s="1"/>
      <c r="L392" s="1"/>
      <c r="M392" s="5"/>
      <c r="N392" s="1"/>
      <c r="O392" s="1"/>
      <c r="P392" s="5"/>
      <c r="Q392" s="1"/>
      <c r="R392" s="1"/>
      <c r="S392" s="5"/>
      <c r="T392" s="7"/>
      <c r="U392" s="24"/>
      <c r="V392" s="1"/>
      <c r="W392" s="12"/>
      <c r="X392" s="10"/>
      <c r="Y392" s="46"/>
      <c r="Z392" s="93"/>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1"/>
      <c r="HB392" s="1"/>
    </row>
    <row r="393" spans="1:210" ht="4.2" customHeight="1">
      <c r="A393" s="1"/>
      <c r="B393" s="1"/>
      <c r="C393" s="1"/>
      <c r="D393" s="40"/>
      <c r="E393" s="40"/>
      <c r="F393" s="40"/>
      <c r="G393" s="40"/>
      <c r="H393" s="40"/>
      <c r="I393" s="40"/>
      <c r="J393" s="40"/>
      <c r="K393" s="40"/>
      <c r="L393" s="40"/>
      <c r="M393" s="42"/>
      <c r="N393" s="40"/>
      <c r="O393" s="40"/>
      <c r="P393" s="42"/>
      <c r="Q393" s="40"/>
      <c r="R393" s="1"/>
      <c r="S393" s="5"/>
      <c r="T393" s="7"/>
      <c r="U393" s="24"/>
      <c r="V393" s="1"/>
      <c r="W393" s="44"/>
      <c r="X393" s="10"/>
      <c r="Y393" s="46"/>
      <c r="Z393" s="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
      <c r="HB393" s="1"/>
    </row>
    <row r="394" spans="1:210" ht="7.2" customHeight="1">
      <c r="A394" s="1"/>
      <c r="B394" s="1"/>
      <c r="C394" s="1"/>
      <c r="D394" s="1"/>
      <c r="E394" s="263"/>
      <c r="F394" s="48"/>
      <c r="G394" s="231"/>
      <c r="H394" s="1"/>
      <c r="I394" s="1"/>
      <c r="J394" s="1"/>
      <c r="K394" s="1"/>
      <c r="L394" s="1"/>
      <c r="M394" s="5"/>
      <c r="N394" s="1"/>
      <c r="O394" s="1"/>
      <c r="P394" s="5"/>
      <c r="Q394" s="1"/>
      <c r="R394" s="1"/>
      <c r="S394" s="5"/>
      <c r="T394" s="7"/>
      <c r="U394" s="24"/>
      <c r="V394" s="1"/>
      <c r="W394" s="12"/>
      <c r="X394" s="10"/>
      <c r="Y394" s="46"/>
      <c r="Z394" s="93"/>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4"/>
      <c r="BB394" s="94"/>
      <c r="BC394" s="94"/>
      <c r="BD394" s="94"/>
      <c r="BE394" s="94"/>
      <c r="BF394" s="94"/>
      <c r="BG394" s="94"/>
      <c r="BH394" s="94"/>
      <c r="BI394" s="94"/>
      <c r="BJ394" s="94"/>
      <c r="BK394" s="94"/>
      <c r="BL394" s="94"/>
      <c r="BM394" s="94"/>
      <c r="BN394" s="94"/>
      <c r="BO394" s="94"/>
      <c r="BP394" s="94"/>
      <c r="BQ394" s="94"/>
      <c r="BR394" s="94"/>
      <c r="BS394" s="94"/>
      <c r="BT394" s="94"/>
      <c r="BU394" s="94"/>
      <c r="BV394" s="94"/>
      <c r="BW394" s="94"/>
      <c r="BX394" s="94"/>
      <c r="BY394" s="94"/>
      <c r="BZ394" s="94"/>
      <c r="CA394" s="94"/>
      <c r="CB394" s="94"/>
      <c r="CC394" s="94"/>
      <c r="CD394" s="94"/>
      <c r="CE394" s="94"/>
      <c r="CF394" s="94"/>
      <c r="CG394" s="94"/>
      <c r="CH394" s="94"/>
      <c r="CI394" s="94"/>
      <c r="CJ394" s="94"/>
      <c r="CK394" s="94"/>
      <c r="CL394" s="94"/>
      <c r="CM394" s="94"/>
      <c r="CN394" s="94"/>
      <c r="CO394" s="94"/>
      <c r="CP394" s="94"/>
      <c r="CQ394" s="94"/>
      <c r="CR394" s="94"/>
      <c r="CS394" s="94"/>
      <c r="CT394" s="94"/>
      <c r="CU394" s="94"/>
      <c r="CV394" s="94"/>
      <c r="CW394" s="94"/>
      <c r="CX394" s="94"/>
      <c r="CY394" s="94"/>
      <c r="CZ394" s="94"/>
      <c r="DA394" s="94"/>
      <c r="DB394" s="94"/>
      <c r="DC394" s="94"/>
      <c r="DD394" s="94"/>
      <c r="DE394" s="94"/>
      <c r="DF394" s="94"/>
      <c r="DG394" s="94"/>
      <c r="DH394" s="94"/>
      <c r="DI394" s="94"/>
      <c r="DJ394" s="94"/>
      <c r="DK394" s="94"/>
      <c r="DL394" s="94"/>
      <c r="DM394" s="94"/>
      <c r="DN394" s="94"/>
      <c r="DO394" s="94"/>
      <c r="DP394" s="94"/>
      <c r="DQ394" s="94"/>
      <c r="DR394" s="94"/>
      <c r="DS394" s="94"/>
      <c r="DT394" s="94"/>
      <c r="DU394" s="94"/>
      <c r="DV394" s="94"/>
      <c r="DW394" s="94"/>
      <c r="DX394" s="94"/>
      <c r="DY394" s="94"/>
      <c r="DZ394" s="94"/>
      <c r="EA394" s="94"/>
      <c r="EB394" s="94"/>
      <c r="EC394" s="94"/>
      <c r="ED394" s="94"/>
      <c r="EE394" s="94"/>
      <c r="EF394" s="94"/>
      <c r="EG394" s="94"/>
      <c r="EH394" s="94"/>
      <c r="EI394" s="94"/>
      <c r="EJ394" s="94"/>
      <c r="EK394" s="94"/>
      <c r="EL394" s="94"/>
      <c r="EM394" s="94"/>
      <c r="EN394" s="94"/>
      <c r="EO394" s="94"/>
      <c r="EP394" s="94"/>
      <c r="EQ394" s="94"/>
      <c r="ER394" s="94"/>
      <c r="ES394" s="94"/>
      <c r="ET394" s="94"/>
      <c r="EU394" s="94"/>
      <c r="EV394" s="94"/>
      <c r="EW394" s="94"/>
      <c r="EX394" s="94"/>
      <c r="EY394" s="94"/>
      <c r="EZ394" s="94"/>
      <c r="FA394" s="94"/>
      <c r="FB394" s="94"/>
      <c r="FC394" s="94"/>
      <c r="FD394" s="94"/>
      <c r="FE394" s="94"/>
      <c r="FF394" s="94"/>
      <c r="FG394" s="94"/>
      <c r="FH394" s="94"/>
      <c r="FI394" s="94"/>
      <c r="FJ394" s="94"/>
      <c r="FK394" s="94"/>
      <c r="FL394" s="94"/>
      <c r="FM394" s="94"/>
      <c r="FN394" s="94"/>
      <c r="FO394" s="94"/>
      <c r="FP394" s="94"/>
      <c r="FQ394" s="94"/>
      <c r="FR394" s="94"/>
      <c r="FS394" s="94"/>
      <c r="FT394" s="94"/>
      <c r="FU394" s="94"/>
      <c r="FV394" s="94"/>
      <c r="FW394" s="94"/>
      <c r="FX394" s="94"/>
      <c r="FY394" s="94"/>
      <c r="FZ394" s="94"/>
      <c r="GA394" s="94"/>
      <c r="GB394" s="94"/>
      <c r="GC394" s="94"/>
      <c r="GD394" s="94"/>
      <c r="GE394" s="94"/>
      <c r="GF394" s="94"/>
      <c r="GG394" s="94"/>
      <c r="GH394" s="94"/>
      <c r="GI394" s="94"/>
      <c r="GJ394" s="94"/>
      <c r="GK394" s="94"/>
      <c r="GL394" s="94"/>
      <c r="GM394" s="94"/>
      <c r="GN394" s="94"/>
      <c r="GO394" s="94"/>
      <c r="GP394" s="94"/>
      <c r="GQ394" s="94"/>
      <c r="GR394" s="94"/>
      <c r="GS394" s="94"/>
      <c r="GT394" s="94"/>
      <c r="GU394" s="94"/>
      <c r="GV394" s="94"/>
      <c r="GW394" s="94"/>
      <c r="GX394" s="94"/>
      <c r="GY394" s="94"/>
      <c r="GZ394" s="94"/>
      <c r="HA394" s="1"/>
      <c r="HB394" s="1"/>
    </row>
    <row r="395" spans="1:210" ht="4.2" customHeight="1">
      <c r="A395" s="1"/>
      <c r="B395" s="41"/>
      <c r="C395" s="41"/>
      <c r="D395" s="41"/>
      <c r="E395" s="41"/>
      <c r="F395" s="41"/>
      <c r="G395" s="41"/>
      <c r="H395" s="41"/>
      <c r="I395" s="41"/>
      <c r="J395" s="41"/>
      <c r="K395" s="41"/>
      <c r="L395" s="1"/>
      <c r="M395" s="5"/>
      <c r="N395" s="41"/>
      <c r="O395" s="1"/>
      <c r="P395" s="5"/>
      <c r="Q395" s="1"/>
      <c r="R395" s="1"/>
      <c r="S395" s="5"/>
      <c r="T395" s="7"/>
      <c r="U395" s="24"/>
      <c r="V395" s="1"/>
      <c r="W395" s="41"/>
      <c r="X395" s="10"/>
      <c r="Y395" s="46"/>
      <c r="Z395" s="93"/>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01"/>
      <c r="EM395" s="101"/>
      <c r="EN395" s="101"/>
      <c r="EO395" s="101"/>
      <c r="EP395" s="101"/>
      <c r="EQ395" s="101"/>
      <c r="ER395" s="101"/>
      <c r="ES395" s="101"/>
      <c r="ET395" s="101"/>
      <c r="EU395" s="101"/>
      <c r="EV395" s="101"/>
      <c r="EW395" s="101"/>
      <c r="EX395" s="101"/>
      <c r="EY395" s="101"/>
      <c r="EZ395" s="101"/>
      <c r="FA395" s="101"/>
      <c r="FB395" s="101"/>
      <c r="FC395" s="101"/>
      <c r="FD395" s="101"/>
      <c r="FE395" s="101"/>
      <c r="FF395" s="101"/>
      <c r="FG395" s="101"/>
      <c r="FH395" s="101"/>
      <c r="FI395" s="101"/>
      <c r="FJ395" s="101"/>
      <c r="FK395" s="101"/>
      <c r="FL395" s="101"/>
      <c r="FM395" s="101"/>
      <c r="FN395" s="101"/>
      <c r="FO395" s="101"/>
      <c r="FP395" s="101"/>
      <c r="FQ395" s="101"/>
      <c r="FR395" s="101"/>
      <c r="FS395" s="101"/>
      <c r="FT395" s="101"/>
      <c r="FU395" s="101"/>
      <c r="FV395" s="101"/>
      <c r="FW395" s="101"/>
      <c r="FX395" s="101"/>
      <c r="FY395" s="101"/>
      <c r="FZ395" s="101"/>
      <c r="GA395" s="101"/>
      <c r="GB395" s="101"/>
      <c r="GC395" s="101"/>
      <c r="GD395" s="101"/>
      <c r="GE395" s="101"/>
      <c r="GF395" s="101"/>
      <c r="GG395" s="101"/>
      <c r="GH395" s="101"/>
      <c r="GI395" s="101"/>
      <c r="GJ395" s="101"/>
      <c r="GK395" s="101"/>
      <c r="GL395" s="101"/>
      <c r="GM395" s="101"/>
      <c r="GN395" s="101"/>
      <c r="GO395" s="101"/>
      <c r="GP395" s="101"/>
      <c r="GQ395" s="101"/>
      <c r="GR395" s="101"/>
      <c r="GS395" s="101"/>
      <c r="GT395" s="101"/>
      <c r="GU395" s="101"/>
      <c r="GV395" s="101"/>
      <c r="GW395" s="101"/>
      <c r="GX395" s="101"/>
      <c r="GY395" s="101"/>
      <c r="GZ395" s="101"/>
      <c r="HA395" s="1"/>
      <c r="HB395" s="1"/>
    </row>
    <row r="396" spans="1:210" ht="7.2" customHeight="1">
      <c r="A396" s="1"/>
      <c r="B396" s="1"/>
      <c r="C396" s="1"/>
      <c r="D396" s="1"/>
      <c r="E396" s="263"/>
      <c r="F396" s="48"/>
      <c r="G396" s="231"/>
      <c r="H396" s="1"/>
      <c r="I396" s="1"/>
      <c r="J396" s="1"/>
      <c r="K396" s="1"/>
      <c r="L396" s="1"/>
      <c r="M396" s="5"/>
      <c r="N396" s="1"/>
      <c r="O396" s="1"/>
      <c r="P396" s="5"/>
      <c r="Q396" s="1"/>
      <c r="R396" s="1"/>
      <c r="S396" s="5"/>
      <c r="T396" s="7"/>
      <c r="U396" s="24"/>
      <c r="V396" s="1"/>
      <c r="W396" s="12"/>
      <c r="X396" s="10"/>
      <c r="Y396" s="46"/>
      <c r="Z396" s="93"/>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1"/>
      <c r="HB396" s="1"/>
    </row>
    <row r="397" spans="1:210" ht="4.2" customHeight="1">
      <c r="A397" s="1"/>
      <c r="B397" s="1"/>
      <c r="C397" s="1"/>
      <c r="D397" s="14"/>
      <c r="E397" s="264"/>
      <c r="F397" s="14"/>
      <c r="G397" s="304"/>
      <c r="H397" s="14"/>
      <c r="I397" s="14"/>
      <c r="J397" s="14"/>
      <c r="K397" s="14"/>
      <c r="L397" s="14"/>
      <c r="M397" s="15"/>
      <c r="N397" s="14"/>
      <c r="O397" s="14"/>
      <c r="P397" s="15"/>
      <c r="Q397" s="14"/>
      <c r="R397" s="14"/>
      <c r="S397" s="15"/>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c r="FR397" s="180"/>
      <c r="FS397" s="180"/>
      <c r="FT397" s="180"/>
      <c r="FU397" s="180"/>
      <c r="FV397" s="180"/>
      <c r="FW397" s="180"/>
      <c r="FX397" s="180"/>
      <c r="FY397" s="180"/>
      <c r="FZ397" s="180"/>
      <c r="GA397" s="180"/>
      <c r="GB397" s="180"/>
      <c r="GC397" s="180"/>
      <c r="GD397" s="180"/>
      <c r="GE397" s="180"/>
      <c r="GF397" s="180"/>
      <c r="GG397" s="180"/>
      <c r="GH397" s="180"/>
      <c r="GI397" s="180"/>
      <c r="GJ397" s="180"/>
      <c r="GK397" s="180"/>
      <c r="GL397" s="180"/>
      <c r="GM397" s="180"/>
      <c r="GN397" s="180"/>
      <c r="GO397" s="180"/>
      <c r="GP397" s="180"/>
      <c r="GQ397" s="180"/>
      <c r="GR397" s="180"/>
      <c r="GS397" s="180"/>
      <c r="GT397" s="180"/>
      <c r="GU397" s="180"/>
      <c r="GV397" s="180"/>
      <c r="GW397" s="180"/>
      <c r="GX397" s="180"/>
      <c r="GY397" s="180"/>
      <c r="GZ397" s="180"/>
      <c r="HA397" s="1"/>
      <c r="HB397" s="1"/>
    </row>
    <row r="398" spans="1:210" ht="4.2" customHeight="1">
      <c r="A398" s="1"/>
      <c r="B398" s="1"/>
      <c r="C398" s="1"/>
      <c r="D398" s="1"/>
      <c r="E398" s="263"/>
      <c r="F398" s="48"/>
      <c r="G398" s="231"/>
      <c r="H398" s="5"/>
      <c r="I398" s="5"/>
      <c r="J398" s="5"/>
      <c r="K398" s="5"/>
      <c r="L398" s="5"/>
      <c r="M398" s="5"/>
      <c r="N398" s="5"/>
      <c r="O398" s="5"/>
      <c r="P398" s="5"/>
      <c r="Q398" s="5"/>
      <c r="R398" s="5"/>
      <c r="S398" s="5"/>
      <c r="T398" s="208"/>
      <c r="U398" s="24"/>
      <c r="V398" s="1"/>
      <c r="W398" s="12"/>
      <c r="X398" s="10"/>
      <c r="Y398" s="46"/>
      <c r="Z398" s="93"/>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c r="GS398" s="94"/>
      <c r="GT398" s="94"/>
      <c r="GU398" s="94"/>
      <c r="GV398" s="94"/>
      <c r="GW398" s="94"/>
      <c r="GX398" s="94"/>
      <c r="GY398" s="94"/>
      <c r="GZ398" s="94"/>
      <c r="HA398" s="1"/>
      <c r="HB398" s="1"/>
    </row>
    <row r="399" spans="1:210" s="4" customFormat="1" ht="12.6" thickBot="1">
      <c r="A399" s="3"/>
      <c r="B399" s="244"/>
      <c r="C399" s="3"/>
      <c r="D399" s="3"/>
      <c r="E399" s="9"/>
      <c r="F399" s="51"/>
      <c r="G399" s="250"/>
      <c r="H399" s="214" t="str">
        <f>$H$16</f>
        <v>Маржинальная прибыль-Gross</v>
      </c>
      <c r="I399" s="3"/>
      <c r="J399" s="3"/>
      <c r="K399" s="3"/>
      <c r="L399" s="3"/>
      <c r="M399" s="5"/>
      <c r="N399" s="3" t="str">
        <f>N46</f>
        <v>Продукт-1</v>
      </c>
      <c r="O399" s="3"/>
      <c r="P399" s="5"/>
      <c r="Q399" s="3" t="s">
        <v>26</v>
      </c>
      <c r="R399" s="3"/>
      <c r="S399" s="5"/>
      <c r="T399" s="84"/>
      <c r="U399" s="24"/>
      <c r="V399" s="3"/>
      <c r="W399" s="12">
        <f>SUM($Y399:$HA399)</f>
        <v>0</v>
      </c>
      <c r="X399" s="12"/>
      <c r="Y399" s="46"/>
      <c r="Z399" s="91"/>
      <c r="AA399" s="92">
        <f>IF(AA$8="",0,AA142-AA275)</f>
        <v>0</v>
      </c>
      <c r="AB399" s="92">
        <f t="shared" ref="AB399:AE399" si="1667">IF(AB$8="",0,AB142-AB275)</f>
        <v>0</v>
      </c>
      <c r="AC399" s="92">
        <f t="shared" si="1667"/>
        <v>0</v>
      </c>
      <c r="AD399" s="92">
        <f t="shared" si="1667"/>
        <v>0</v>
      </c>
      <c r="AE399" s="92">
        <f t="shared" si="1667"/>
        <v>0</v>
      </c>
      <c r="AF399" s="92">
        <f t="shared" ref="AF399:CQ399" si="1668">IF(AF$8="",0,AF142-AF275)</f>
        <v>0</v>
      </c>
      <c r="AG399" s="92">
        <f t="shared" si="1668"/>
        <v>0</v>
      </c>
      <c r="AH399" s="92">
        <f t="shared" si="1668"/>
        <v>0</v>
      </c>
      <c r="AI399" s="92">
        <f t="shared" si="1668"/>
        <v>0</v>
      </c>
      <c r="AJ399" s="92">
        <f t="shared" si="1668"/>
        <v>0</v>
      </c>
      <c r="AK399" s="92">
        <f t="shared" si="1668"/>
        <v>0</v>
      </c>
      <c r="AL399" s="92">
        <f t="shared" si="1668"/>
        <v>0</v>
      </c>
      <c r="AM399" s="92">
        <f t="shared" si="1668"/>
        <v>0</v>
      </c>
      <c r="AN399" s="92">
        <f t="shared" si="1668"/>
        <v>0</v>
      </c>
      <c r="AO399" s="92">
        <f t="shared" si="1668"/>
        <v>0</v>
      </c>
      <c r="AP399" s="92">
        <f t="shared" si="1668"/>
        <v>0</v>
      </c>
      <c r="AQ399" s="92">
        <f t="shared" si="1668"/>
        <v>0</v>
      </c>
      <c r="AR399" s="92">
        <f t="shared" si="1668"/>
        <v>0</v>
      </c>
      <c r="AS399" s="92">
        <f t="shared" si="1668"/>
        <v>0</v>
      </c>
      <c r="AT399" s="92">
        <f t="shared" si="1668"/>
        <v>0</v>
      </c>
      <c r="AU399" s="92">
        <f t="shared" si="1668"/>
        <v>0</v>
      </c>
      <c r="AV399" s="92">
        <f t="shared" si="1668"/>
        <v>0</v>
      </c>
      <c r="AW399" s="92">
        <f t="shared" si="1668"/>
        <v>0</v>
      </c>
      <c r="AX399" s="92">
        <f t="shared" si="1668"/>
        <v>0</v>
      </c>
      <c r="AY399" s="92">
        <f t="shared" si="1668"/>
        <v>0</v>
      </c>
      <c r="AZ399" s="92">
        <f t="shared" si="1668"/>
        <v>0</v>
      </c>
      <c r="BA399" s="92">
        <f t="shared" si="1668"/>
        <v>0</v>
      </c>
      <c r="BB399" s="92">
        <f t="shared" si="1668"/>
        <v>0</v>
      </c>
      <c r="BC399" s="92">
        <f t="shared" si="1668"/>
        <v>0</v>
      </c>
      <c r="BD399" s="92">
        <f t="shared" si="1668"/>
        <v>0</v>
      </c>
      <c r="BE399" s="92">
        <f t="shared" si="1668"/>
        <v>0</v>
      </c>
      <c r="BF399" s="92">
        <f t="shared" si="1668"/>
        <v>0</v>
      </c>
      <c r="BG399" s="92">
        <f t="shared" si="1668"/>
        <v>0</v>
      </c>
      <c r="BH399" s="92">
        <f t="shared" si="1668"/>
        <v>0</v>
      </c>
      <c r="BI399" s="92">
        <f t="shared" si="1668"/>
        <v>0</v>
      </c>
      <c r="BJ399" s="92">
        <f t="shared" si="1668"/>
        <v>0</v>
      </c>
      <c r="BK399" s="92">
        <f t="shared" si="1668"/>
        <v>0</v>
      </c>
      <c r="BL399" s="92">
        <f t="shared" si="1668"/>
        <v>0</v>
      </c>
      <c r="BM399" s="92">
        <f t="shared" si="1668"/>
        <v>0</v>
      </c>
      <c r="BN399" s="92">
        <f t="shared" si="1668"/>
        <v>0</v>
      </c>
      <c r="BO399" s="92">
        <f t="shared" si="1668"/>
        <v>0</v>
      </c>
      <c r="BP399" s="92">
        <f t="shared" si="1668"/>
        <v>0</v>
      </c>
      <c r="BQ399" s="92">
        <f t="shared" si="1668"/>
        <v>0</v>
      </c>
      <c r="BR399" s="92">
        <f t="shared" si="1668"/>
        <v>0</v>
      </c>
      <c r="BS399" s="92">
        <f t="shared" si="1668"/>
        <v>0</v>
      </c>
      <c r="BT399" s="92">
        <f t="shared" si="1668"/>
        <v>0</v>
      </c>
      <c r="BU399" s="92">
        <f t="shared" si="1668"/>
        <v>0</v>
      </c>
      <c r="BV399" s="92">
        <f t="shared" si="1668"/>
        <v>0</v>
      </c>
      <c r="BW399" s="92">
        <f t="shared" si="1668"/>
        <v>0</v>
      </c>
      <c r="BX399" s="92">
        <f t="shared" si="1668"/>
        <v>0</v>
      </c>
      <c r="BY399" s="92">
        <f t="shared" si="1668"/>
        <v>0</v>
      </c>
      <c r="BZ399" s="92">
        <f t="shared" si="1668"/>
        <v>0</v>
      </c>
      <c r="CA399" s="92">
        <f t="shared" si="1668"/>
        <v>0</v>
      </c>
      <c r="CB399" s="92">
        <f t="shared" si="1668"/>
        <v>0</v>
      </c>
      <c r="CC399" s="92">
        <f t="shared" si="1668"/>
        <v>0</v>
      </c>
      <c r="CD399" s="92">
        <f t="shared" si="1668"/>
        <v>0</v>
      </c>
      <c r="CE399" s="92">
        <f t="shared" si="1668"/>
        <v>0</v>
      </c>
      <c r="CF399" s="92">
        <f t="shared" si="1668"/>
        <v>0</v>
      </c>
      <c r="CG399" s="92">
        <f t="shared" si="1668"/>
        <v>0</v>
      </c>
      <c r="CH399" s="92">
        <f t="shared" si="1668"/>
        <v>0</v>
      </c>
      <c r="CI399" s="92">
        <f t="shared" si="1668"/>
        <v>0</v>
      </c>
      <c r="CJ399" s="92">
        <f t="shared" si="1668"/>
        <v>0</v>
      </c>
      <c r="CK399" s="92">
        <f t="shared" si="1668"/>
        <v>0</v>
      </c>
      <c r="CL399" s="92">
        <f t="shared" si="1668"/>
        <v>0</v>
      </c>
      <c r="CM399" s="92">
        <f t="shared" si="1668"/>
        <v>0</v>
      </c>
      <c r="CN399" s="92">
        <f t="shared" si="1668"/>
        <v>0</v>
      </c>
      <c r="CO399" s="92">
        <f t="shared" si="1668"/>
        <v>0</v>
      </c>
      <c r="CP399" s="92">
        <f t="shared" si="1668"/>
        <v>0</v>
      </c>
      <c r="CQ399" s="92">
        <f t="shared" si="1668"/>
        <v>0</v>
      </c>
      <c r="CR399" s="92">
        <f t="shared" ref="CR399:DG399" si="1669">IF(CR$8="",0,CR142-CR275)</f>
        <v>0</v>
      </c>
      <c r="CS399" s="92">
        <f t="shared" si="1669"/>
        <v>0</v>
      </c>
      <c r="CT399" s="92">
        <f t="shared" si="1669"/>
        <v>0</v>
      </c>
      <c r="CU399" s="92">
        <f t="shared" si="1669"/>
        <v>0</v>
      </c>
      <c r="CV399" s="92">
        <f t="shared" si="1669"/>
        <v>0</v>
      </c>
      <c r="CW399" s="92">
        <f t="shared" si="1669"/>
        <v>0</v>
      </c>
      <c r="CX399" s="92">
        <f t="shared" si="1669"/>
        <v>0</v>
      </c>
      <c r="CY399" s="92">
        <f t="shared" si="1669"/>
        <v>0</v>
      </c>
      <c r="CZ399" s="92">
        <f t="shared" si="1669"/>
        <v>0</v>
      </c>
      <c r="DA399" s="92">
        <f t="shared" si="1669"/>
        <v>0</v>
      </c>
      <c r="DB399" s="92">
        <f t="shared" si="1669"/>
        <v>0</v>
      </c>
      <c r="DC399" s="92">
        <f t="shared" si="1669"/>
        <v>0</v>
      </c>
      <c r="DD399" s="92">
        <f t="shared" si="1669"/>
        <v>0</v>
      </c>
      <c r="DE399" s="92">
        <f t="shared" si="1669"/>
        <v>0</v>
      </c>
      <c r="DF399" s="92">
        <f t="shared" si="1669"/>
        <v>0</v>
      </c>
      <c r="DG399" s="92">
        <f t="shared" si="1669"/>
        <v>0</v>
      </c>
      <c r="DH399" s="92">
        <f t="shared" ref="DH399:FS399" si="1670">IF(DH$8="",0,DH142-DH275)</f>
        <v>0</v>
      </c>
      <c r="DI399" s="92">
        <f t="shared" si="1670"/>
        <v>0</v>
      </c>
      <c r="DJ399" s="92">
        <f t="shared" si="1670"/>
        <v>0</v>
      </c>
      <c r="DK399" s="92">
        <f t="shared" si="1670"/>
        <v>0</v>
      </c>
      <c r="DL399" s="92">
        <f t="shared" si="1670"/>
        <v>0</v>
      </c>
      <c r="DM399" s="92">
        <f t="shared" si="1670"/>
        <v>0</v>
      </c>
      <c r="DN399" s="92">
        <f t="shared" si="1670"/>
        <v>0</v>
      </c>
      <c r="DO399" s="92">
        <f t="shared" si="1670"/>
        <v>0</v>
      </c>
      <c r="DP399" s="92">
        <f t="shared" si="1670"/>
        <v>0</v>
      </c>
      <c r="DQ399" s="92">
        <f t="shared" si="1670"/>
        <v>0</v>
      </c>
      <c r="DR399" s="92">
        <f t="shared" si="1670"/>
        <v>0</v>
      </c>
      <c r="DS399" s="92">
        <f t="shared" si="1670"/>
        <v>0</v>
      </c>
      <c r="DT399" s="92">
        <f t="shared" si="1670"/>
        <v>0</v>
      </c>
      <c r="DU399" s="92">
        <f t="shared" si="1670"/>
        <v>0</v>
      </c>
      <c r="DV399" s="92">
        <f t="shared" si="1670"/>
        <v>0</v>
      </c>
      <c r="DW399" s="92">
        <f t="shared" si="1670"/>
        <v>0</v>
      </c>
      <c r="DX399" s="92">
        <f t="shared" si="1670"/>
        <v>0</v>
      </c>
      <c r="DY399" s="92">
        <f t="shared" si="1670"/>
        <v>0</v>
      </c>
      <c r="DZ399" s="92">
        <f t="shared" si="1670"/>
        <v>0</v>
      </c>
      <c r="EA399" s="92">
        <f t="shared" si="1670"/>
        <v>0</v>
      </c>
      <c r="EB399" s="92">
        <f t="shared" si="1670"/>
        <v>0</v>
      </c>
      <c r="EC399" s="92">
        <f t="shared" si="1670"/>
        <v>0</v>
      </c>
      <c r="ED399" s="92">
        <f t="shared" si="1670"/>
        <v>0</v>
      </c>
      <c r="EE399" s="92">
        <f t="shared" si="1670"/>
        <v>0</v>
      </c>
      <c r="EF399" s="92">
        <f t="shared" si="1670"/>
        <v>0</v>
      </c>
      <c r="EG399" s="92">
        <f t="shared" si="1670"/>
        <v>0</v>
      </c>
      <c r="EH399" s="92">
        <f t="shared" si="1670"/>
        <v>0</v>
      </c>
      <c r="EI399" s="92">
        <f t="shared" si="1670"/>
        <v>0</v>
      </c>
      <c r="EJ399" s="92">
        <f t="shared" si="1670"/>
        <v>0</v>
      </c>
      <c r="EK399" s="92">
        <f t="shared" si="1670"/>
        <v>0</v>
      </c>
      <c r="EL399" s="92">
        <f t="shared" si="1670"/>
        <v>0</v>
      </c>
      <c r="EM399" s="92">
        <f t="shared" si="1670"/>
        <v>0</v>
      </c>
      <c r="EN399" s="92">
        <f t="shared" si="1670"/>
        <v>0</v>
      </c>
      <c r="EO399" s="92">
        <f t="shared" si="1670"/>
        <v>0</v>
      </c>
      <c r="EP399" s="92">
        <f t="shared" si="1670"/>
        <v>0</v>
      </c>
      <c r="EQ399" s="92">
        <f t="shared" si="1670"/>
        <v>0</v>
      </c>
      <c r="ER399" s="92">
        <f t="shared" si="1670"/>
        <v>0</v>
      </c>
      <c r="ES399" s="92">
        <f t="shared" si="1670"/>
        <v>0</v>
      </c>
      <c r="ET399" s="92">
        <f t="shared" si="1670"/>
        <v>0</v>
      </c>
      <c r="EU399" s="92">
        <f t="shared" si="1670"/>
        <v>0</v>
      </c>
      <c r="EV399" s="92">
        <f t="shared" si="1670"/>
        <v>0</v>
      </c>
      <c r="EW399" s="92">
        <f t="shared" si="1670"/>
        <v>0</v>
      </c>
      <c r="EX399" s="92">
        <f t="shared" si="1670"/>
        <v>0</v>
      </c>
      <c r="EY399" s="92">
        <f t="shared" si="1670"/>
        <v>0</v>
      </c>
      <c r="EZ399" s="92">
        <f t="shared" si="1670"/>
        <v>0</v>
      </c>
      <c r="FA399" s="92">
        <f t="shared" si="1670"/>
        <v>0</v>
      </c>
      <c r="FB399" s="92">
        <f t="shared" si="1670"/>
        <v>0</v>
      </c>
      <c r="FC399" s="92">
        <f t="shared" si="1670"/>
        <v>0</v>
      </c>
      <c r="FD399" s="92">
        <f t="shared" si="1670"/>
        <v>0</v>
      </c>
      <c r="FE399" s="92">
        <f t="shared" si="1670"/>
        <v>0</v>
      </c>
      <c r="FF399" s="92">
        <f t="shared" si="1670"/>
        <v>0</v>
      </c>
      <c r="FG399" s="92">
        <f t="shared" si="1670"/>
        <v>0</v>
      </c>
      <c r="FH399" s="92">
        <f t="shared" si="1670"/>
        <v>0</v>
      </c>
      <c r="FI399" s="92">
        <f t="shared" si="1670"/>
        <v>0</v>
      </c>
      <c r="FJ399" s="92">
        <f t="shared" si="1670"/>
        <v>0</v>
      </c>
      <c r="FK399" s="92">
        <f t="shared" si="1670"/>
        <v>0</v>
      </c>
      <c r="FL399" s="92">
        <f t="shared" si="1670"/>
        <v>0</v>
      </c>
      <c r="FM399" s="92">
        <f t="shared" si="1670"/>
        <v>0</v>
      </c>
      <c r="FN399" s="92">
        <f t="shared" si="1670"/>
        <v>0</v>
      </c>
      <c r="FO399" s="92">
        <f t="shared" si="1670"/>
        <v>0</v>
      </c>
      <c r="FP399" s="92">
        <f t="shared" si="1670"/>
        <v>0</v>
      </c>
      <c r="FQ399" s="92">
        <f t="shared" si="1670"/>
        <v>0</v>
      </c>
      <c r="FR399" s="92">
        <f t="shared" si="1670"/>
        <v>0</v>
      </c>
      <c r="FS399" s="92">
        <f t="shared" si="1670"/>
        <v>0</v>
      </c>
      <c r="FT399" s="92">
        <f t="shared" ref="FT399:GZ399" si="1671">IF(FT$8="",0,FT142-FT275)</f>
        <v>0</v>
      </c>
      <c r="FU399" s="92">
        <f t="shared" si="1671"/>
        <v>0</v>
      </c>
      <c r="FV399" s="92">
        <f t="shared" si="1671"/>
        <v>0</v>
      </c>
      <c r="FW399" s="92">
        <f t="shared" si="1671"/>
        <v>0</v>
      </c>
      <c r="FX399" s="92">
        <f t="shared" si="1671"/>
        <v>0</v>
      </c>
      <c r="FY399" s="92">
        <f t="shared" si="1671"/>
        <v>0</v>
      </c>
      <c r="FZ399" s="92">
        <f t="shared" si="1671"/>
        <v>0</v>
      </c>
      <c r="GA399" s="92">
        <f t="shared" si="1671"/>
        <v>0</v>
      </c>
      <c r="GB399" s="92">
        <f t="shared" si="1671"/>
        <v>0</v>
      </c>
      <c r="GC399" s="92">
        <f t="shared" si="1671"/>
        <v>0</v>
      </c>
      <c r="GD399" s="92">
        <f t="shared" si="1671"/>
        <v>0</v>
      </c>
      <c r="GE399" s="92">
        <f t="shared" si="1671"/>
        <v>0</v>
      </c>
      <c r="GF399" s="92">
        <f t="shared" si="1671"/>
        <v>0</v>
      </c>
      <c r="GG399" s="92">
        <f t="shared" si="1671"/>
        <v>0</v>
      </c>
      <c r="GH399" s="92">
        <f t="shared" si="1671"/>
        <v>0</v>
      </c>
      <c r="GI399" s="92">
        <f t="shared" si="1671"/>
        <v>0</v>
      </c>
      <c r="GJ399" s="92">
        <f t="shared" si="1671"/>
        <v>0</v>
      </c>
      <c r="GK399" s="92">
        <f t="shared" si="1671"/>
        <v>0</v>
      </c>
      <c r="GL399" s="92">
        <f t="shared" si="1671"/>
        <v>0</v>
      </c>
      <c r="GM399" s="92">
        <f t="shared" si="1671"/>
        <v>0</v>
      </c>
      <c r="GN399" s="92">
        <f t="shared" si="1671"/>
        <v>0</v>
      </c>
      <c r="GO399" s="92">
        <f t="shared" si="1671"/>
        <v>0</v>
      </c>
      <c r="GP399" s="92">
        <f t="shared" si="1671"/>
        <v>0</v>
      </c>
      <c r="GQ399" s="92">
        <f t="shared" si="1671"/>
        <v>0</v>
      </c>
      <c r="GR399" s="92">
        <f t="shared" si="1671"/>
        <v>0</v>
      </c>
      <c r="GS399" s="92">
        <f t="shared" si="1671"/>
        <v>0</v>
      </c>
      <c r="GT399" s="92">
        <f t="shared" si="1671"/>
        <v>0</v>
      </c>
      <c r="GU399" s="92">
        <f t="shared" si="1671"/>
        <v>0</v>
      </c>
      <c r="GV399" s="92">
        <f t="shared" si="1671"/>
        <v>0</v>
      </c>
      <c r="GW399" s="92">
        <f t="shared" si="1671"/>
        <v>0</v>
      </c>
      <c r="GX399" s="92">
        <f t="shared" si="1671"/>
        <v>0</v>
      </c>
      <c r="GY399" s="92">
        <f t="shared" si="1671"/>
        <v>0</v>
      </c>
      <c r="GZ399" s="92">
        <f t="shared" si="1671"/>
        <v>0</v>
      </c>
      <c r="HA399" s="3"/>
      <c r="HB399" s="3"/>
    </row>
    <row r="400" spans="1:210" s="35" customFormat="1">
      <c r="A400" s="34"/>
      <c r="B400" s="196"/>
      <c r="C400" s="34"/>
      <c r="D400" s="34"/>
      <c r="E400" s="271"/>
      <c r="F400" s="53"/>
      <c r="G400" s="250"/>
      <c r="H400" s="224" t="str">
        <f>$H$17</f>
        <v>Маржа-Gross</v>
      </c>
      <c r="I400" s="224"/>
      <c r="J400" s="224"/>
      <c r="K400" s="224"/>
      <c r="L400" s="224"/>
      <c r="M400" s="225"/>
      <c r="N400" s="326" t="str">
        <f>N46</f>
        <v>Продукт-1</v>
      </c>
      <c r="O400" s="224"/>
      <c r="P400" s="225"/>
      <c r="Q400" s="224" t="s">
        <v>14</v>
      </c>
      <c r="R400" s="34"/>
      <c r="S400" s="20"/>
      <c r="T400" s="207"/>
      <c r="U400" s="26"/>
      <c r="V400" s="324"/>
      <c r="W400" s="325">
        <f>IF(W$8="",0,IF(W103=0,0,W399/W103))</f>
        <v>0</v>
      </c>
      <c r="X400" s="296"/>
      <c r="Y400" s="47"/>
      <c r="Z400" s="103"/>
      <c r="AA400" s="227">
        <f>IF(AA$8="",0,IF(AA103=0,0,AA399/AA103))</f>
        <v>0</v>
      </c>
      <c r="AB400" s="227">
        <f t="shared" ref="AB400:AE400" si="1672">IF(AB$8="",0,IF(AB103=0,0,AB399/AB103))</f>
        <v>0</v>
      </c>
      <c r="AC400" s="227">
        <f t="shared" si="1672"/>
        <v>0</v>
      </c>
      <c r="AD400" s="227">
        <f t="shared" si="1672"/>
        <v>0</v>
      </c>
      <c r="AE400" s="227">
        <f t="shared" si="1672"/>
        <v>0</v>
      </c>
      <c r="AF400" s="227">
        <f t="shared" ref="AF400:CQ400" si="1673">IF(AF$8="",0,IF(AF103=0,0,AF399/AF103))</f>
        <v>0</v>
      </c>
      <c r="AG400" s="227">
        <f t="shared" si="1673"/>
        <v>0</v>
      </c>
      <c r="AH400" s="227">
        <f t="shared" si="1673"/>
        <v>0</v>
      </c>
      <c r="AI400" s="227">
        <f t="shared" si="1673"/>
        <v>0</v>
      </c>
      <c r="AJ400" s="227">
        <f t="shared" si="1673"/>
        <v>0</v>
      </c>
      <c r="AK400" s="227">
        <f t="shared" si="1673"/>
        <v>0</v>
      </c>
      <c r="AL400" s="227">
        <f t="shared" si="1673"/>
        <v>0</v>
      </c>
      <c r="AM400" s="227">
        <f t="shared" si="1673"/>
        <v>0</v>
      </c>
      <c r="AN400" s="227">
        <f t="shared" si="1673"/>
        <v>0</v>
      </c>
      <c r="AO400" s="227">
        <f t="shared" si="1673"/>
        <v>0</v>
      </c>
      <c r="AP400" s="227">
        <f t="shared" si="1673"/>
        <v>0</v>
      </c>
      <c r="AQ400" s="227">
        <f t="shared" si="1673"/>
        <v>0</v>
      </c>
      <c r="AR400" s="227">
        <f t="shared" si="1673"/>
        <v>0</v>
      </c>
      <c r="AS400" s="227">
        <f t="shared" si="1673"/>
        <v>0</v>
      </c>
      <c r="AT400" s="227">
        <f t="shared" si="1673"/>
        <v>0</v>
      </c>
      <c r="AU400" s="227">
        <f t="shared" si="1673"/>
        <v>0</v>
      </c>
      <c r="AV400" s="227">
        <f t="shared" si="1673"/>
        <v>0</v>
      </c>
      <c r="AW400" s="227">
        <f t="shared" si="1673"/>
        <v>0</v>
      </c>
      <c r="AX400" s="227">
        <f t="shared" si="1673"/>
        <v>0</v>
      </c>
      <c r="AY400" s="227">
        <f t="shared" si="1673"/>
        <v>0</v>
      </c>
      <c r="AZ400" s="227">
        <f t="shared" si="1673"/>
        <v>0</v>
      </c>
      <c r="BA400" s="227">
        <f t="shared" si="1673"/>
        <v>0</v>
      </c>
      <c r="BB400" s="227">
        <f t="shared" si="1673"/>
        <v>0</v>
      </c>
      <c r="BC400" s="227">
        <f t="shared" si="1673"/>
        <v>0</v>
      </c>
      <c r="BD400" s="227">
        <f t="shared" si="1673"/>
        <v>0</v>
      </c>
      <c r="BE400" s="227">
        <f t="shared" si="1673"/>
        <v>0</v>
      </c>
      <c r="BF400" s="227">
        <f t="shared" si="1673"/>
        <v>0</v>
      </c>
      <c r="BG400" s="227">
        <f t="shared" si="1673"/>
        <v>0</v>
      </c>
      <c r="BH400" s="227">
        <f t="shared" si="1673"/>
        <v>0</v>
      </c>
      <c r="BI400" s="227">
        <f t="shared" si="1673"/>
        <v>0</v>
      </c>
      <c r="BJ400" s="227">
        <f t="shared" si="1673"/>
        <v>0</v>
      </c>
      <c r="BK400" s="227">
        <f t="shared" si="1673"/>
        <v>0</v>
      </c>
      <c r="BL400" s="227">
        <f t="shared" si="1673"/>
        <v>0</v>
      </c>
      <c r="BM400" s="227">
        <f t="shared" si="1673"/>
        <v>0</v>
      </c>
      <c r="BN400" s="227">
        <f t="shared" si="1673"/>
        <v>0</v>
      </c>
      <c r="BO400" s="227">
        <f t="shared" si="1673"/>
        <v>0</v>
      </c>
      <c r="BP400" s="227">
        <f t="shared" si="1673"/>
        <v>0</v>
      </c>
      <c r="BQ400" s="227">
        <f t="shared" si="1673"/>
        <v>0</v>
      </c>
      <c r="BR400" s="227">
        <f t="shared" si="1673"/>
        <v>0</v>
      </c>
      <c r="BS400" s="227">
        <f t="shared" si="1673"/>
        <v>0</v>
      </c>
      <c r="BT400" s="227">
        <f t="shared" si="1673"/>
        <v>0</v>
      </c>
      <c r="BU400" s="227">
        <f t="shared" si="1673"/>
        <v>0</v>
      </c>
      <c r="BV400" s="227">
        <f t="shared" si="1673"/>
        <v>0</v>
      </c>
      <c r="BW400" s="227">
        <f t="shared" si="1673"/>
        <v>0</v>
      </c>
      <c r="BX400" s="227">
        <f t="shared" si="1673"/>
        <v>0</v>
      </c>
      <c r="BY400" s="227">
        <f t="shared" si="1673"/>
        <v>0</v>
      </c>
      <c r="BZ400" s="227">
        <f t="shared" si="1673"/>
        <v>0</v>
      </c>
      <c r="CA400" s="227">
        <f t="shared" si="1673"/>
        <v>0</v>
      </c>
      <c r="CB400" s="227">
        <f t="shared" si="1673"/>
        <v>0</v>
      </c>
      <c r="CC400" s="227">
        <f t="shared" si="1673"/>
        <v>0</v>
      </c>
      <c r="CD400" s="227">
        <f t="shared" si="1673"/>
        <v>0</v>
      </c>
      <c r="CE400" s="227">
        <f t="shared" si="1673"/>
        <v>0</v>
      </c>
      <c r="CF400" s="227">
        <f t="shared" si="1673"/>
        <v>0</v>
      </c>
      <c r="CG400" s="227">
        <f t="shared" si="1673"/>
        <v>0</v>
      </c>
      <c r="CH400" s="227">
        <f t="shared" si="1673"/>
        <v>0</v>
      </c>
      <c r="CI400" s="227">
        <f t="shared" si="1673"/>
        <v>0</v>
      </c>
      <c r="CJ400" s="227">
        <f t="shared" si="1673"/>
        <v>0</v>
      </c>
      <c r="CK400" s="227">
        <f t="shared" si="1673"/>
        <v>0</v>
      </c>
      <c r="CL400" s="227">
        <f t="shared" si="1673"/>
        <v>0</v>
      </c>
      <c r="CM400" s="227">
        <f t="shared" si="1673"/>
        <v>0</v>
      </c>
      <c r="CN400" s="227">
        <f t="shared" si="1673"/>
        <v>0</v>
      </c>
      <c r="CO400" s="227">
        <f t="shared" si="1673"/>
        <v>0</v>
      </c>
      <c r="CP400" s="227">
        <f t="shared" si="1673"/>
        <v>0</v>
      </c>
      <c r="CQ400" s="227">
        <f t="shared" si="1673"/>
        <v>0</v>
      </c>
      <c r="CR400" s="227">
        <f t="shared" ref="CR400:DG400" si="1674">IF(CR$8="",0,IF(CR103=0,0,CR399/CR103))</f>
        <v>0</v>
      </c>
      <c r="CS400" s="227">
        <f t="shared" si="1674"/>
        <v>0</v>
      </c>
      <c r="CT400" s="227">
        <f t="shared" si="1674"/>
        <v>0</v>
      </c>
      <c r="CU400" s="227">
        <f t="shared" si="1674"/>
        <v>0</v>
      </c>
      <c r="CV400" s="227">
        <f t="shared" si="1674"/>
        <v>0</v>
      </c>
      <c r="CW400" s="227">
        <f t="shared" si="1674"/>
        <v>0</v>
      </c>
      <c r="CX400" s="227">
        <f t="shared" si="1674"/>
        <v>0</v>
      </c>
      <c r="CY400" s="227">
        <f t="shared" si="1674"/>
        <v>0</v>
      </c>
      <c r="CZ400" s="227">
        <f t="shared" si="1674"/>
        <v>0</v>
      </c>
      <c r="DA400" s="227">
        <f t="shared" si="1674"/>
        <v>0</v>
      </c>
      <c r="DB400" s="227">
        <f t="shared" si="1674"/>
        <v>0</v>
      </c>
      <c r="DC400" s="227">
        <f t="shared" si="1674"/>
        <v>0</v>
      </c>
      <c r="DD400" s="227">
        <f t="shared" si="1674"/>
        <v>0</v>
      </c>
      <c r="DE400" s="227">
        <f t="shared" si="1674"/>
        <v>0</v>
      </c>
      <c r="DF400" s="227">
        <f t="shared" si="1674"/>
        <v>0</v>
      </c>
      <c r="DG400" s="227">
        <f t="shared" si="1674"/>
        <v>0</v>
      </c>
      <c r="DH400" s="227">
        <f t="shared" ref="DH400:FS400" si="1675">IF(DH$8="",0,IF(DH103=0,0,DH399/DH103))</f>
        <v>0</v>
      </c>
      <c r="DI400" s="227">
        <f t="shared" si="1675"/>
        <v>0</v>
      </c>
      <c r="DJ400" s="227">
        <f t="shared" si="1675"/>
        <v>0</v>
      </c>
      <c r="DK400" s="227">
        <f t="shared" si="1675"/>
        <v>0</v>
      </c>
      <c r="DL400" s="227">
        <f t="shared" si="1675"/>
        <v>0</v>
      </c>
      <c r="DM400" s="227">
        <f t="shared" si="1675"/>
        <v>0</v>
      </c>
      <c r="DN400" s="227">
        <f t="shared" si="1675"/>
        <v>0</v>
      </c>
      <c r="DO400" s="227">
        <f t="shared" si="1675"/>
        <v>0</v>
      </c>
      <c r="DP400" s="227">
        <f t="shared" si="1675"/>
        <v>0</v>
      </c>
      <c r="DQ400" s="227">
        <f t="shared" si="1675"/>
        <v>0</v>
      </c>
      <c r="DR400" s="227">
        <f t="shared" si="1675"/>
        <v>0</v>
      </c>
      <c r="DS400" s="227">
        <f t="shared" si="1675"/>
        <v>0</v>
      </c>
      <c r="DT400" s="227">
        <f t="shared" si="1675"/>
        <v>0</v>
      </c>
      <c r="DU400" s="227">
        <f t="shared" si="1675"/>
        <v>0</v>
      </c>
      <c r="DV400" s="227">
        <f t="shared" si="1675"/>
        <v>0</v>
      </c>
      <c r="DW400" s="227">
        <f t="shared" si="1675"/>
        <v>0</v>
      </c>
      <c r="DX400" s="227">
        <f t="shared" si="1675"/>
        <v>0</v>
      </c>
      <c r="DY400" s="227">
        <f t="shared" si="1675"/>
        <v>0</v>
      </c>
      <c r="DZ400" s="227">
        <f t="shared" si="1675"/>
        <v>0</v>
      </c>
      <c r="EA400" s="227">
        <f t="shared" si="1675"/>
        <v>0</v>
      </c>
      <c r="EB400" s="227">
        <f t="shared" si="1675"/>
        <v>0</v>
      </c>
      <c r="EC400" s="227">
        <f t="shared" si="1675"/>
        <v>0</v>
      </c>
      <c r="ED400" s="227">
        <f t="shared" si="1675"/>
        <v>0</v>
      </c>
      <c r="EE400" s="227">
        <f t="shared" si="1675"/>
        <v>0</v>
      </c>
      <c r="EF400" s="227">
        <f t="shared" si="1675"/>
        <v>0</v>
      </c>
      <c r="EG400" s="227">
        <f t="shared" si="1675"/>
        <v>0</v>
      </c>
      <c r="EH400" s="227">
        <f t="shared" si="1675"/>
        <v>0</v>
      </c>
      <c r="EI400" s="227">
        <f t="shared" si="1675"/>
        <v>0</v>
      </c>
      <c r="EJ400" s="227">
        <f t="shared" si="1675"/>
        <v>0</v>
      </c>
      <c r="EK400" s="227">
        <f t="shared" si="1675"/>
        <v>0</v>
      </c>
      <c r="EL400" s="227">
        <f t="shared" si="1675"/>
        <v>0</v>
      </c>
      <c r="EM400" s="227">
        <f t="shared" si="1675"/>
        <v>0</v>
      </c>
      <c r="EN400" s="227">
        <f t="shared" si="1675"/>
        <v>0</v>
      </c>
      <c r="EO400" s="227">
        <f t="shared" si="1675"/>
        <v>0</v>
      </c>
      <c r="EP400" s="227">
        <f t="shared" si="1675"/>
        <v>0</v>
      </c>
      <c r="EQ400" s="227">
        <f t="shared" si="1675"/>
        <v>0</v>
      </c>
      <c r="ER400" s="227">
        <f t="shared" si="1675"/>
        <v>0</v>
      </c>
      <c r="ES400" s="227">
        <f t="shared" si="1675"/>
        <v>0</v>
      </c>
      <c r="ET400" s="227">
        <f t="shared" si="1675"/>
        <v>0</v>
      </c>
      <c r="EU400" s="227">
        <f t="shared" si="1675"/>
        <v>0</v>
      </c>
      <c r="EV400" s="227">
        <f t="shared" si="1675"/>
        <v>0</v>
      </c>
      <c r="EW400" s="227">
        <f t="shared" si="1675"/>
        <v>0</v>
      </c>
      <c r="EX400" s="227">
        <f t="shared" si="1675"/>
        <v>0</v>
      </c>
      <c r="EY400" s="227">
        <f t="shared" si="1675"/>
        <v>0</v>
      </c>
      <c r="EZ400" s="227">
        <f t="shared" si="1675"/>
        <v>0</v>
      </c>
      <c r="FA400" s="227">
        <f t="shared" si="1675"/>
        <v>0</v>
      </c>
      <c r="FB400" s="227">
        <f t="shared" si="1675"/>
        <v>0</v>
      </c>
      <c r="FC400" s="227">
        <f t="shared" si="1675"/>
        <v>0</v>
      </c>
      <c r="FD400" s="227">
        <f t="shared" si="1675"/>
        <v>0</v>
      </c>
      <c r="FE400" s="227">
        <f t="shared" si="1675"/>
        <v>0</v>
      </c>
      <c r="FF400" s="227">
        <f t="shared" si="1675"/>
        <v>0</v>
      </c>
      <c r="FG400" s="227">
        <f t="shared" si="1675"/>
        <v>0</v>
      </c>
      <c r="FH400" s="227">
        <f t="shared" si="1675"/>
        <v>0</v>
      </c>
      <c r="FI400" s="227">
        <f t="shared" si="1675"/>
        <v>0</v>
      </c>
      <c r="FJ400" s="227">
        <f t="shared" si="1675"/>
        <v>0</v>
      </c>
      <c r="FK400" s="227">
        <f t="shared" si="1675"/>
        <v>0</v>
      </c>
      <c r="FL400" s="227">
        <f t="shared" si="1675"/>
        <v>0</v>
      </c>
      <c r="FM400" s="227">
        <f t="shared" si="1675"/>
        <v>0</v>
      </c>
      <c r="FN400" s="227">
        <f t="shared" si="1675"/>
        <v>0</v>
      </c>
      <c r="FO400" s="227">
        <f t="shared" si="1675"/>
        <v>0</v>
      </c>
      <c r="FP400" s="227">
        <f t="shared" si="1675"/>
        <v>0</v>
      </c>
      <c r="FQ400" s="227">
        <f t="shared" si="1675"/>
        <v>0</v>
      </c>
      <c r="FR400" s="227">
        <f t="shared" si="1675"/>
        <v>0</v>
      </c>
      <c r="FS400" s="227">
        <f t="shared" si="1675"/>
        <v>0</v>
      </c>
      <c r="FT400" s="227">
        <f t="shared" ref="FT400:GZ400" si="1676">IF(FT$8="",0,IF(FT103=0,0,FT399/FT103))</f>
        <v>0</v>
      </c>
      <c r="FU400" s="227">
        <f t="shared" si="1676"/>
        <v>0</v>
      </c>
      <c r="FV400" s="227">
        <f t="shared" si="1676"/>
        <v>0</v>
      </c>
      <c r="FW400" s="227">
        <f t="shared" si="1676"/>
        <v>0</v>
      </c>
      <c r="FX400" s="227">
        <f t="shared" si="1676"/>
        <v>0</v>
      </c>
      <c r="FY400" s="227">
        <f t="shared" si="1676"/>
        <v>0</v>
      </c>
      <c r="FZ400" s="227">
        <f t="shared" si="1676"/>
        <v>0</v>
      </c>
      <c r="GA400" s="227">
        <f t="shared" si="1676"/>
        <v>0</v>
      </c>
      <c r="GB400" s="227">
        <f t="shared" si="1676"/>
        <v>0</v>
      </c>
      <c r="GC400" s="227">
        <f t="shared" si="1676"/>
        <v>0</v>
      </c>
      <c r="GD400" s="227">
        <f t="shared" si="1676"/>
        <v>0</v>
      </c>
      <c r="GE400" s="227">
        <f t="shared" si="1676"/>
        <v>0</v>
      </c>
      <c r="GF400" s="227">
        <f t="shared" si="1676"/>
        <v>0</v>
      </c>
      <c r="GG400" s="227">
        <f t="shared" si="1676"/>
        <v>0</v>
      </c>
      <c r="GH400" s="227">
        <f t="shared" si="1676"/>
        <v>0</v>
      </c>
      <c r="GI400" s="227">
        <f t="shared" si="1676"/>
        <v>0</v>
      </c>
      <c r="GJ400" s="227">
        <f t="shared" si="1676"/>
        <v>0</v>
      </c>
      <c r="GK400" s="227">
        <f t="shared" si="1676"/>
        <v>0</v>
      </c>
      <c r="GL400" s="227">
        <f t="shared" si="1676"/>
        <v>0</v>
      </c>
      <c r="GM400" s="227">
        <f t="shared" si="1676"/>
        <v>0</v>
      </c>
      <c r="GN400" s="227">
        <f t="shared" si="1676"/>
        <v>0</v>
      </c>
      <c r="GO400" s="227">
        <f t="shared" si="1676"/>
        <v>0</v>
      </c>
      <c r="GP400" s="227">
        <f t="shared" si="1676"/>
        <v>0</v>
      </c>
      <c r="GQ400" s="227">
        <f t="shared" si="1676"/>
        <v>0</v>
      </c>
      <c r="GR400" s="227">
        <f t="shared" si="1676"/>
        <v>0</v>
      </c>
      <c r="GS400" s="227">
        <f t="shared" si="1676"/>
        <v>0</v>
      </c>
      <c r="GT400" s="227">
        <f t="shared" si="1676"/>
        <v>0</v>
      </c>
      <c r="GU400" s="227">
        <f t="shared" si="1676"/>
        <v>0</v>
      </c>
      <c r="GV400" s="227">
        <f t="shared" si="1676"/>
        <v>0</v>
      </c>
      <c r="GW400" s="227">
        <f t="shared" si="1676"/>
        <v>0</v>
      </c>
      <c r="GX400" s="227">
        <f t="shared" si="1676"/>
        <v>0</v>
      </c>
      <c r="GY400" s="227">
        <f t="shared" si="1676"/>
        <v>0</v>
      </c>
      <c r="GZ400" s="227">
        <f t="shared" si="1676"/>
        <v>0</v>
      </c>
      <c r="HA400" s="34"/>
      <c r="HB400" s="34"/>
    </row>
    <row r="401" spans="1:210" ht="4.2" customHeight="1">
      <c r="A401" s="1"/>
      <c r="B401" s="1"/>
      <c r="C401" s="1"/>
      <c r="D401" s="1"/>
      <c r="E401" s="263"/>
      <c r="F401" s="48"/>
      <c r="G401" s="250"/>
      <c r="H401" s="33"/>
      <c r="I401" s="33"/>
      <c r="J401" s="33"/>
      <c r="K401" s="33"/>
      <c r="L401" s="33"/>
      <c r="M401" s="17"/>
      <c r="N401" s="33"/>
      <c r="O401" s="33"/>
      <c r="P401" s="17"/>
      <c r="Q401" s="33"/>
      <c r="R401" s="1"/>
      <c r="S401" s="5"/>
      <c r="T401" s="7"/>
      <c r="U401" s="24"/>
      <c r="V401" s="1"/>
      <c r="W401" s="10"/>
      <c r="X401" s="10"/>
      <c r="Y401" s="46"/>
      <c r="Z401" s="93"/>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c r="EO401" s="98"/>
      <c r="EP401" s="98"/>
      <c r="EQ401" s="98"/>
      <c r="ER401" s="98"/>
      <c r="ES401" s="98"/>
      <c r="ET401" s="98"/>
      <c r="EU401" s="98"/>
      <c r="EV401" s="98"/>
      <c r="EW401" s="98"/>
      <c r="EX401" s="98"/>
      <c r="EY401" s="98"/>
      <c r="EZ401" s="98"/>
      <c r="FA401" s="98"/>
      <c r="FB401" s="98"/>
      <c r="FC401" s="98"/>
      <c r="FD401" s="98"/>
      <c r="FE401" s="98"/>
      <c r="FF401" s="98"/>
      <c r="FG401" s="98"/>
      <c r="FH401" s="98"/>
      <c r="FI401" s="98"/>
      <c r="FJ401" s="98"/>
      <c r="FK401" s="98"/>
      <c r="FL401" s="98"/>
      <c r="FM401" s="98"/>
      <c r="FN401" s="98"/>
      <c r="FO401" s="98"/>
      <c r="FP401" s="98"/>
      <c r="FQ401" s="98"/>
      <c r="FR401" s="98"/>
      <c r="FS401" s="98"/>
      <c r="FT401" s="98"/>
      <c r="FU401" s="98"/>
      <c r="FV401" s="98"/>
      <c r="FW401" s="98"/>
      <c r="FX401" s="98"/>
      <c r="FY401" s="98"/>
      <c r="FZ401" s="98"/>
      <c r="GA401" s="98"/>
      <c r="GB401" s="98"/>
      <c r="GC401" s="98"/>
      <c r="GD401" s="98"/>
      <c r="GE401" s="98"/>
      <c r="GF401" s="98"/>
      <c r="GG401" s="98"/>
      <c r="GH401" s="98"/>
      <c r="GI401" s="98"/>
      <c r="GJ401" s="98"/>
      <c r="GK401" s="98"/>
      <c r="GL401" s="98"/>
      <c r="GM401" s="98"/>
      <c r="GN401" s="98"/>
      <c r="GO401" s="98"/>
      <c r="GP401" s="98"/>
      <c r="GQ401" s="98"/>
      <c r="GR401" s="98"/>
      <c r="GS401" s="98"/>
      <c r="GT401" s="98"/>
      <c r="GU401" s="98"/>
      <c r="GV401" s="98"/>
      <c r="GW401" s="98"/>
      <c r="GX401" s="98"/>
      <c r="GY401" s="98"/>
      <c r="GZ401" s="98"/>
      <c r="HA401" s="1"/>
      <c r="HB401" s="1"/>
    </row>
    <row r="402" spans="1:210" ht="4.2" customHeight="1">
      <c r="A402" s="1"/>
      <c r="B402" s="1"/>
      <c r="C402" s="1"/>
      <c r="D402" s="1"/>
      <c r="E402" s="263"/>
      <c r="F402" s="48"/>
      <c r="G402" s="250"/>
      <c r="H402" s="1"/>
      <c r="I402" s="1"/>
      <c r="J402" s="1"/>
      <c r="K402" s="1"/>
      <c r="L402" s="1"/>
      <c r="M402" s="5"/>
      <c r="N402" s="1"/>
      <c r="O402" s="1"/>
      <c r="P402" s="5"/>
      <c r="Q402" s="1"/>
      <c r="R402" s="1"/>
      <c r="S402" s="5"/>
      <c r="T402" s="7"/>
      <c r="U402" s="24"/>
      <c r="V402" s="1"/>
      <c r="W402" s="12"/>
      <c r="X402" s="10"/>
      <c r="Y402" s="46"/>
      <c r="Z402" s="93"/>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c r="BW402" s="94"/>
      <c r="BX402" s="94"/>
      <c r="BY402" s="94"/>
      <c r="BZ402" s="94"/>
      <c r="CA402" s="94"/>
      <c r="CB402" s="94"/>
      <c r="CC402" s="94"/>
      <c r="CD402" s="94"/>
      <c r="CE402" s="94"/>
      <c r="CF402" s="94"/>
      <c r="CG402" s="94"/>
      <c r="CH402" s="94"/>
      <c r="CI402" s="94"/>
      <c r="CJ402" s="94"/>
      <c r="CK402" s="94"/>
      <c r="CL402" s="94"/>
      <c r="CM402" s="94"/>
      <c r="CN402" s="94"/>
      <c r="CO402" s="94"/>
      <c r="CP402" s="94"/>
      <c r="CQ402" s="94"/>
      <c r="CR402" s="94"/>
      <c r="CS402" s="94"/>
      <c r="CT402" s="94"/>
      <c r="CU402" s="94"/>
      <c r="CV402" s="94"/>
      <c r="CW402" s="94"/>
      <c r="CX402" s="94"/>
      <c r="CY402" s="94"/>
      <c r="CZ402" s="94"/>
      <c r="DA402" s="94"/>
      <c r="DB402" s="94"/>
      <c r="DC402" s="94"/>
      <c r="DD402" s="94"/>
      <c r="DE402" s="94"/>
      <c r="DF402" s="94"/>
      <c r="DG402" s="94"/>
      <c r="DH402" s="94"/>
      <c r="DI402" s="94"/>
      <c r="DJ402" s="94"/>
      <c r="DK402" s="94"/>
      <c r="DL402" s="94"/>
      <c r="DM402" s="94"/>
      <c r="DN402" s="94"/>
      <c r="DO402" s="94"/>
      <c r="DP402" s="94"/>
      <c r="DQ402" s="94"/>
      <c r="DR402" s="94"/>
      <c r="DS402" s="94"/>
      <c r="DT402" s="94"/>
      <c r="DU402" s="94"/>
      <c r="DV402" s="94"/>
      <c r="DW402" s="94"/>
      <c r="DX402" s="94"/>
      <c r="DY402" s="94"/>
      <c r="DZ402" s="94"/>
      <c r="EA402" s="94"/>
      <c r="EB402" s="94"/>
      <c r="EC402" s="94"/>
      <c r="ED402" s="94"/>
      <c r="EE402" s="94"/>
      <c r="EF402" s="94"/>
      <c r="EG402" s="94"/>
      <c r="EH402" s="94"/>
      <c r="EI402" s="94"/>
      <c r="EJ402" s="94"/>
      <c r="EK402" s="94"/>
      <c r="EL402" s="94"/>
      <c r="EM402" s="94"/>
      <c r="EN402" s="94"/>
      <c r="EO402" s="94"/>
      <c r="EP402" s="94"/>
      <c r="EQ402" s="94"/>
      <c r="ER402" s="94"/>
      <c r="ES402" s="94"/>
      <c r="ET402" s="94"/>
      <c r="EU402" s="94"/>
      <c r="EV402" s="94"/>
      <c r="EW402" s="94"/>
      <c r="EX402" s="94"/>
      <c r="EY402" s="94"/>
      <c r="EZ402" s="94"/>
      <c r="FA402" s="94"/>
      <c r="FB402" s="94"/>
      <c r="FC402" s="94"/>
      <c r="FD402" s="94"/>
      <c r="FE402" s="94"/>
      <c r="FF402" s="94"/>
      <c r="FG402" s="94"/>
      <c r="FH402" s="94"/>
      <c r="FI402" s="94"/>
      <c r="FJ402" s="94"/>
      <c r="FK402" s="94"/>
      <c r="FL402" s="94"/>
      <c r="FM402" s="94"/>
      <c r="FN402" s="94"/>
      <c r="FO402" s="94"/>
      <c r="FP402" s="94"/>
      <c r="FQ402" s="94"/>
      <c r="FR402" s="94"/>
      <c r="FS402" s="94"/>
      <c r="FT402" s="94"/>
      <c r="FU402" s="94"/>
      <c r="FV402" s="94"/>
      <c r="FW402" s="94"/>
      <c r="FX402" s="94"/>
      <c r="FY402" s="94"/>
      <c r="FZ402" s="94"/>
      <c r="GA402" s="94"/>
      <c r="GB402" s="94"/>
      <c r="GC402" s="94"/>
      <c r="GD402" s="94"/>
      <c r="GE402" s="94"/>
      <c r="GF402" s="94"/>
      <c r="GG402" s="94"/>
      <c r="GH402" s="94"/>
      <c r="GI402" s="94"/>
      <c r="GJ402" s="94"/>
      <c r="GK402" s="94"/>
      <c r="GL402" s="94"/>
      <c r="GM402" s="94"/>
      <c r="GN402" s="94"/>
      <c r="GO402" s="94"/>
      <c r="GP402" s="94"/>
      <c r="GQ402" s="94"/>
      <c r="GR402" s="94"/>
      <c r="GS402" s="94"/>
      <c r="GT402" s="94"/>
      <c r="GU402" s="94"/>
      <c r="GV402" s="94"/>
      <c r="GW402" s="94"/>
      <c r="GX402" s="94"/>
      <c r="GY402" s="94"/>
      <c r="GZ402" s="94"/>
      <c r="HA402" s="1"/>
      <c r="HB402" s="1"/>
    </row>
    <row r="403" spans="1:210" s="4" customFormat="1" ht="12.6" thickBot="1">
      <c r="A403" s="3"/>
      <c r="B403" s="3"/>
      <c r="C403" s="3"/>
      <c r="D403" s="3"/>
      <c r="E403" s="9" t="s">
        <v>130</v>
      </c>
      <c r="F403" s="51"/>
      <c r="G403" s="250"/>
      <c r="H403" s="3" t="str">
        <f>$H$24</f>
        <v>Прибыль от коммерческой деятельности</v>
      </c>
      <c r="I403" s="3"/>
      <c r="J403" s="3"/>
      <c r="K403" s="3"/>
      <c r="L403" s="3"/>
      <c r="M403" s="5"/>
      <c r="N403" s="3" t="str">
        <f>N46</f>
        <v>Продукт-1</v>
      </c>
      <c r="O403" s="3"/>
      <c r="P403" s="5"/>
      <c r="Q403" s="3" t="s">
        <v>26</v>
      </c>
      <c r="R403" s="3"/>
      <c r="S403" s="5"/>
      <c r="T403" s="84"/>
      <c r="U403" s="24"/>
      <c r="V403" s="3"/>
      <c r="W403" s="12">
        <f>SUM($Y403:$HA403)</f>
        <v>0</v>
      </c>
      <c r="X403" s="12"/>
      <c r="Y403" s="46"/>
      <c r="Z403" s="91"/>
      <c r="AA403" s="92">
        <f>IF(AA$8="",0,AA165-AA276)</f>
        <v>0</v>
      </c>
      <c r="AB403" s="92">
        <f t="shared" ref="AB403:AE403" si="1677">IF(AB$8="",0,AB165-AB276)</f>
        <v>0</v>
      </c>
      <c r="AC403" s="92">
        <f t="shared" si="1677"/>
        <v>0</v>
      </c>
      <c r="AD403" s="92">
        <f t="shared" si="1677"/>
        <v>0</v>
      </c>
      <c r="AE403" s="92">
        <f t="shared" si="1677"/>
        <v>0</v>
      </c>
      <c r="AF403" s="92">
        <f t="shared" ref="AF403:CQ403" si="1678">IF(AF$8="",0,AF165-AF276)</f>
        <v>0</v>
      </c>
      <c r="AG403" s="92">
        <f t="shared" si="1678"/>
        <v>0</v>
      </c>
      <c r="AH403" s="92">
        <f t="shared" si="1678"/>
        <v>0</v>
      </c>
      <c r="AI403" s="92">
        <f t="shared" si="1678"/>
        <v>0</v>
      </c>
      <c r="AJ403" s="92">
        <f t="shared" si="1678"/>
        <v>0</v>
      </c>
      <c r="AK403" s="92">
        <f t="shared" si="1678"/>
        <v>0</v>
      </c>
      <c r="AL403" s="92">
        <f t="shared" si="1678"/>
        <v>0</v>
      </c>
      <c r="AM403" s="92">
        <f t="shared" si="1678"/>
        <v>0</v>
      </c>
      <c r="AN403" s="92">
        <f t="shared" si="1678"/>
        <v>0</v>
      </c>
      <c r="AO403" s="92">
        <f t="shared" si="1678"/>
        <v>0</v>
      </c>
      <c r="AP403" s="92">
        <f t="shared" si="1678"/>
        <v>0</v>
      </c>
      <c r="AQ403" s="92">
        <f t="shared" si="1678"/>
        <v>0</v>
      </c>
      <c r="AR403" s="92">
        <f t="shared" si="1678"/>
        <v>0</v>
      </c>
      <c r="AS403" s="92">
        <f t="shared" si="1678"/>
        <v>0</v>
      </c>
      <c r="AT403" s="92">
        <f t="shared" si="1678"/>
        <v>0</v>
      </c>
      <c r="AU403" s="92">
        <f t="shared" si="1678"/>
        <v>0</v>
      </c>
      <c r="AV403" s="92">
        <f t="shared" si="1678"/>
        <v>0</v>
      </c>
      <c r="AW403" s="92">
        <f t="shared" si="1678"/>
        <v>0</v>
      </c>
      <c r="AX403" s="92">
        <f t="shared" si="1678"/>
        <v>0</v>
      </c>
      <c r="AY403" s="92">
        <f t="shared" si="1678"/>
        <v>0</v>
      </c>
      <c r="AZ403" s="92">
        <f t="shared" si="1678"/>
        <v>0</v>
      </c>
      <c r="BA403" s="92">
        <f t="shared" si="1678"/>
        <v>0</v>
      </c>
      <c r="BB403" s="92">
        <f t="shared" si="1678"/>
        <v>0</v>
      </c>
      <c r="BC403" s="92">
        <f t="shared" si="1678"/>
        <v>0</v>
      </c>
      <c r="BD403" s="92">
        <f t="shared" si="1678"/>
        <v>0</v>
      </c>
      <c r="BE403" s="92">
        <f t="shared" si="1678"/>
        <v>0</v>
      </c>
      <c r="BF403" s="92">
        <f t="shared" si="1678"/>
        <v>0</v>
      </c>
      <c r="BG403" s="92">
        <f t="shared" si="1678"/>
        <v>0</v>
      </c>
      <c r="BH403" s="92">
        <f t="shared" si="1678"/>
        <v>0</v>
      </c>
      <c r="BI403" s="92">
        <f t="shared" si="1678"/>
        <v>0</v>
      </c>
      <c r="BJ403" s="92">
        <f t="shared" si="1678"/>
        <v>0</v>
      </c>
      <c r="BK403" s="92">
        <f t="shared" si="1678"/>
        <v>0</v>
      </c>
      <c r="BL403" s="92">
        <f t="shared" si="1678"/>
        <v>0</v>
      </c>
      <c r="BM403" s="92">
        <f t="shared" si="1678"/>
        <v>0</v>
      </c>
      <c r="BN403" s="92">
        <f t="shared" si="1678"/>
        <v>0</v>
      </c>
      <c r="BO403" s="92">
        <f t="shared" si="1678"/>
        <v>0</v>
      </c>
      <c r="BP403" s="92">
        <f t="shared" si="1678"/>
        <v>0</v>
      </c>
      <c r="BQ403" s="92">
        <f t="shared" si="1678"/>
        <v>0</v>
      </c>
      <c r="BR403" s="92">
        <f t="shared" si="1678"/>
        <v>0</v>
      </c>
      <c r="BS403" s="92">
        <f t="shared" si="1678"/>
        <v>0</v>
      </c>
      <c r="BT403" s="92">
        <f t="shared" si="1678"/>
        <v>0</v>
      </c>
      <c r="BU403" s="92">
        <f t="shared" si="1678"/>
        <v>0</v>
      </c>
      <c r="BV403" s="92">
        <f t="shared" si="1678"/>
        <v>0</v>
      </c>
      <c r="BW403" s="92">
        <f t="shared" si="1678"/>
        <v>0</v>
      </c>
      <c r="BX403" s="92">
        <f t="shared" si="1678"/>
        <v>0</v>
      </c>
      <c r="BY403" s="92">
        <f t="shared" si="1678"/>
        <v>0</v>
      </c>
      <c r="BZ403" s="92">
        <f t="shared" si="1678"/>
        <v>0</v>
      </c>
      <c r="CA403" s="92">
        <f t="shared" si="1678"/>
        <v>0</v>
      </c>
      <c r="CB403" s="92">
        <f t="shared" si="1678"/>
        <v>0</v>
      </c>
      <c r="CC403" s="92">
        <f t="shared" si="1678"/>
        <v>0</v>
      </c>
      <c r="CD403" s="92">
        <f t="shared" si="1678"/>
        <v>0</v>
      </c>
      <c r="CE403" s="92">
        <f t="shared" si="1678"/>
        <v>0</v>
      </c>
      <c r="CF403" s="92">
        <f t="shared" si="1678"/>
        <v>0</v>
      </c>
      <c r="CG403" s="92">
        <f t="shared" si="1678"/>
        <v>0</v>
      </c>
      <c r="CH403" s="92">
        <f t="shared" si="1678"/>
        <v>0</v>
      </c>
      <c r="CI403" s="92">
        <f t="shared" si="1678"/>
        <v>0</v>
      </c>
      <c r="CJ403" s="92">
        <f t="shared" si="1678"/>
        <v>0</v>
      </c>
      <c r="CK403" s="92">
        <f t="shared" si="1678"/>
        <v>0</v>
      </c>
      <c r="CL403" s="92">
        <f t="shared" si="1678"/>
        <v>0</v>
      </c>
      <c r="CM403" s="92">
        <f t="shared" si="1678"/>
        <v>0</v>
      </c>
      <c r="CN403" s="92">
        <f t="shared" si="1678"/>
        <v>0</v>
      </c>
      <c r="CO403" s="92">
        <f t="shared" si="1678"/>
        <v>0</v>
      </c>
      <c r="CP403" s="92">
        <f t="shared" si="1678"/>
        <v>0</v>
      </c>
      <c r="CQ403" s="92">
        <f t="shared" si="1678"/>
        <v>0</v>
      </c>
      <c r="CR403" s="92">
        <f t="shared" ref="CR403:DG403" si="1679">IF(CR$8="",0,CR165-CR276)</f>
        <v>0</v>
      </c>
      <c r="CS403" s="92">
        <f t="shared" si="1679"/>
        <v>0</v>
      </c>
      <c r="CT403" s="92">
        <f t="shared" si="1679"/>
        <v>0</v>
      </c>
      <c r="CU403" s="92">
        <f t="shared" si="1679"/>
        <v>0</v>
      </c>
      <c r="CV403" s="92">
        <f t="shared" si="1679"/>
        <v>0</v>
      </c>
      <c r="CW403" s="92">
        <f t="shared" si="1679"/>
        <v>0</v>
      </c>
      <c r="CX403" s="92">
        <f t="shared" si="1679"/>
        <v>0</v>
      </c>
      <c r="CY403" s="92">
        <f t="shared" si="1679"/>
        <v>0</v>
      </c>
      <c r="CZ403" s="92">
        <f t="shared" si="1679"/>
        <v>0</v>
      </c>
      <c r="DA403" s="92">
        <f t="shared" si="1679"/>
        <v>0</v>
      </c>
      <c r="DB403" s="92">
        <f t="shared" si="1679"/>
        <v>0</v>
      </c>
      <c r="DC403" s="92">
        <f t="shared" si="1679"/>
        <v>0</v>
      </c>
      <c r="DD403" s="92">
        <f t="shared" si="1679"/>
        <v>0</v>
      </c>
      <c r="DE403" s="92">
        <f t="shared" si="1679"/>
        <v>0</v>
      </c>
      <c r="DF403" s="92">
        <f t="shared" si="1679"/>
        <v>0</v>
      </c>
      <c r="DG403" s="92">
        <f t="shared" si="1679"/>
        <v>0</v>
      </c>
      <c r="DH403" s="92">
        <f t="shared" ref="DH403:FS403" si="1680">IF(DH$8="",0,DH165-DH276)</f>
        <v>0</v>
      </c>
      <c r="DI403" s="92">
        <f t="shared" si="1680"/>
        <v>0</v>
      </c>
      <c r="DJ403" s="92">
        <f t="shared" si="1680"/>
        <v>0</v>
      </c>
      <c r="DK403" s="92">
        <f t="shared" si="1680"/>
        <v>0</v>
      </c>
      <c r="DL403" s="92">
        <f t="shared" si="1680"/>
        <v>0</v>
      </c>
      <c r="DM403" s="92">
        <f t="shared" si="1680"/>
        <v>0</v>
      </c>
      <c r="DN403" s="92">
        <f t="shared" si="1680"/>
        <v>0</v>
      </c>
      <c r="DO403" s="92">
        <f t="shared" si="1680"/>
        <v>0</v>
      </c>
      <c r="DP403" s="92">
        <f t="shared" si="1680"/>
        <v>0</v>
      </c>
      <c r="DQ403" s="92">
        <f t="shared" si="1680"/>
        <v>0</v>
      </c>
      <c r="DR403" s="92">
        <f t="shared" si="1680"/>
        <v>0</v>
      </c>
      <c r="DS403" s="92">
        <f t="shared" si="1680"/>
        <v>0</v>
      </c>
      <c r="DT403" s="92">
        <f t="shared" si="1680"/>
        <v>0</v>
      </c>
      <c r="DU403" s="92">
        <f t="shared" si="1680"/>
        <v>0</v>
      </c>
      <c r="DV403" s="92">
        <f t="shared" si="1680"/>
        <v>0</v>
      </c>
      <c r="DW403" s="92">
        <f t="shared" si="1680"/>
        <v>0</v>
      </c>
      <c r="DX403" s="92">
        <f t="shared" si="1680"/>
        <v>0</v>
      </c>
      <c r="DY403" s="92">
        <f t="shared" si="1680"/>
        <v>0</v>
      </c>
      <c r="DZ403" s="92">
        <f t="shared" si="1680"/>
        <v>0</v>
      </c>
      <c r="EA403" s="92">
        <f t="shared" si="1680"/>
        <v>0</v>
      </c>
      <c r="EB403" s="92">
        <f t="shared" si="1680"/>
        <v>0</v>
      </c>
      <c r="EC403" s="92">
        <f t="shared" si="1680"/>
        <v>0</v>
      </c>
      <c r="ED403" s="92">
        <f t="shared" si="1680"/>
        <v>0</v>
      </c>
      <c r="EE403" s="92">
        <f t="shared" si="1680"/>
        <v>0</v>
      </c>
      <c r="EF403" s="92">
        <f t="shared" si="1680"/>
        <v>0</v>
      </c>
      <c r="EG403" s="92">
        <f t="shared" si="1680"/>
        <v>0</v>
      </c>
      <c r="EH403" s="92">
        <f t="shared" si="1680"/>
        <v>0</v>
      </c>
      <c r="EI403" s="92">
        <f t="shared" si="1680"/>
        <v>0</v>
      </c>
      <c r="EJ403" s="92">
        <f t="shared" si="1680"/>
        <v>0</v>
      </c>
      <c r="EK403" s="92">
        <f t="shared" si="1680"/>
        <v>0</v>
      </c>
      <c r="EL403" s="92">
        <f t="shared" si="1680"/>
        <v>0</v>
      </c>
      <c r="EM403" s="92">
        <f t="shared" si="1680"/>
        <v>0</v>
      </c>
      <c r="EN403" s="92">
        <f t="shared" si="1680"/>
        <v>0</v>
      </c>
      <c r="EO403" s="92">
        <f t="shared" si="1680"/>
        <v>0</v>
      </c>
      <c r="EP403" s="92">
        <f t="shared" si="1680"/>
        <v>0</v>
      </c>
      <c r="EQ403" s="92">
        <f t="shared" si="1680"/>
        <v>0</v>
      </c>
      <c r="ER403" s="92">
        <f t="shared" si="1680"/>
        <v>0</v>
      </c>
      <c r="ES403" s="92">
        <f t="shared" si="1680"/>
        <v>0</v>
      </c>
      <c r="ET403" s="92">
        <f t="shared" si="1680"/>
        <v>0</v>
      </c>
      <c r="EU403" s="92">
        <f t="shared" si="1680"/>
        <v>0</v>
      </c>
      <c r="EV403" s="92">
        <f t="shared" si="1680"/>
        <v>0</v>
      </c>
      <c r="EW403" s="92">
        <f t="shared" si="1680"/>
        <v>0</v>
      </c>
      <c r="EX403" s="92">
        <f t="shared" si="1680"/>
        <v>0</v>
      </c>
      <c r="EY403" s="92">
        <f t="shared" si="1680"/>
        <v>0</v>
      </c>
      <c r="EZ403" s="92">
        <f t="shared" si="1680"/>
        <v>0</v>
      </c>
      <c r="FA403" s="92">
        <f t="shared" si="1680"/>
        <v>0</v>
      </c>
      <c r="FB403" s="92">
        <f t="shared" si="1680"/>
        <v>0</v>
      </c>
      <c r="FC403" s="92">
        <f t="shared" si="1680"/>
        <v>0</v>
      </c>
      <c r="FD403" s="92">
        <f t="shared" si="1680"/>
        <v>0</v>
      </c>
      <c r="FE403" s="92">
        <f t="shared" si="1680"/>
        <v>0</v>
      </c>
      <c r="FF403" s="92">
        <f t="shared" si="1680"/>
        <v>0</v>
      </c>
      <c r="FG403" s="92">
        <f t="shared" si="1680"/>
        <v>0</v>
      </c>
      <c r="FH403" s="92">
        <f t="shared" si="1680"/>
        <v>0</v>
      </c>
      <c r="FI403" s="92">
        <f t="shared" si="1680"/>
        <v>0</v>
      </c>
      <c r="FJ403" s="92">
        <f t="shared" si="1680"/>
        <v>0</v>
      </c>
      <c r="FK403" s="92">
        <f t="shared" si="1680"/>
        <v>0</v>
      </c>
      <c r="FL403" s="92">
        <f t="shared" si="1680"/>
        <v>0</v>
      </c>
      <c r="FM403" s="92">
        <f t="shared" si="1680"/>
        <v>0</v>
      </c>
      <c r="FN403" s="92">
        <f t="shared" si="1680"/>
        <v>0</v>
      </c>
      <c r="FO403" s="92">
        <f t="shared" si="1680"/>
        <v>0</v>
      </c>
      <c r="FP403" s="92">
        <f t="shared" si="1680"/>
        <v>0</v>
      </c>
      <c r="FQ403" s="92">
        <f t="shared" si="1680"/>
        <v>0</v>
      </c>
      <c r="FR403" s="92">
        <f t="shared" si="1680"/>
        <v>0</v>
      </c>
      <c r="FS403" s="92">
        <f t="shared" si="1680"/>
        <v>0</v>
      </c>
      <c r="FT403" s="92">
        <f t="shared" ref="FT403:GZ403" si="1681">IF(FT$8="",0,FT165-FT276)</f>
        <v>0</v>
      </c>
      <c r="FU403" s="92">
        <f t="shared" si="1681"/>
        <v>0</v>
      </c>
      <c r="FV403" s="92">
        <f t="shared" si="1681"/>
        <v>0</v>
      </c>
      <c r="FW403" s="92">
        <f t="shared" si="1681"/>
        <v>0</v>
      </c>
      <c r="FX403" s="92">
        <f t="shared" si="1681"/>
        <v>0</v>
      </c>
      <c r="FY403" s="92">
        <f t="shared" si="1681"/>
        <v>0</v>
      </c>
      <c r="FZ403" s="92">
        <f t="shared" si="1681"/>
        <v>0</v>
      </c>
      <c r="GA403" s="92">
        <f t="shared" si="1681"/>
        <v>0</v>
      </c>
      <c r="GB403" s="92">
        <f t="shared" si="1681"/>
        <v>0</v>
      </c>
      <c r="GC403" s="92">
        <f t="shared" si="1681"/>
        <v>0</v>
      </c>
      <c r="GD403" s="92">
        <f t="shared" si="1681"/>
        <v>0</v>
      </c>
      <c r="GE403" s="92">
        <f t="shared" si="1681"/>
        <v>0</v>
      </c>
      <c r="GF403" s="92">
        <f t="shared" si="1681"/>
        <v>0</v>
      </c>
      <c r="GG403" s="92">
        <f t="shared" si="1681"/>
        <v>0</v>
      </c>
      <c r="GH403" s="92">
        <f t="shared" si="1681"/>
        <v>0</v>
      </c>
      <c r="GI403" s="92">
        <f t="shared" si="1681"/>
        <v>0</v>
      </c>
      <c r="GJ403" s="92">
        <f t="shared" si="1681"/>
        <v>0</v>
      </c>
      <c r="GK403" s="92">
        <f t="shared" si="1681"/>
        <v>0</v>
      </c>
      <c r="GL403" s="92">
        <f t="shared" si="1681"/>
        <v>0</v>
      </c>
      <c r="GM403" s="92">
        <f t="shared" si="1681"/>
        <v>0</v>
      </c>
      <c r="GN403" s="92">
        <f t="shared" si="1681"/>
        <v>0</v>
      </c>
      <c r="GO403" s="92">
        <f t="shared" si="1681"/>
        <v>0</v>
      </c>
      <c r="GP403" s="92">
        <f t="shared" si="1681"/>
        <v>0</v>
      </c>
      <c r="GQ403" s="92">
        <f t="shared" si="1681"/>
        <v>0</v>
      </c>
      <c r="GR403" s="92">
        <f t="shared" si="1681"/>
        <v>0</v>
      </c>
      <c r="GS403" s="92">
        <f t="shared" si="1681"/>
        <v>0</v>
      </c>
      <c r="GT403" s="92">
        <f t="shared" si="1681"/>
        <v>0</v>
      </c>
      <c r="GU403" s="92">
        <f t="shared" si="1681"/>
        <v>0</v>
      </c>
      <c r="GV403" s="92">
        <f t="shared" si="1681"/>
        <v>0</v>
      </c>
      <c r="GW403" s="92">
        <f t="shared" si="1681"/>
        <v>0</v>
      </c>
      <c r="GX403" s="92">
        <f t="shared" si="1681"/>
        <v>0</v>
      </c>
      <c r="GY403" s="92">
        <f t="shared" si="1681"/>
        <v>0</v>
      </c>
      <c r="GZ403" s="92">
        <f t="shared" si="1681"/>
        <v>0</v>
      </c>
      <c r="HA403" s="3"/>
      <c r="HB403" s="3"/>
    </row>
    <row r="404" spans="1:210" s="35" customFormat="1">
      <c r="A404" s="34"/>
      <c r="B404" s="196"/>
      <c r="C404" s="34"/>
      <c r="D404" s="34"/>
      <c r="E404" s="9" t="s">
        <v>130</v>
      </c>
      <c r="F404" s="53"/>
      <c r="G404" s="250"/>
      <c r="H404" s="224" t="str">
        <f>$H$25</f>
        <v>Рентабельность коммерческой деятельности</v>
      </c>
      <c r="I404" s="224"/>
      <c r="J404" s="224"/>
      <c r="K404" s="224"/>
      <c r="L404" s="224"/>
      <c r="M404" s="225"/>
      <c r="N404" s="326" t="str">
        <f>N46</f>
        <v>Продукт-1</v>
      </c>
      <c r="O404" s="224"/>
      <c r="P404" s="225"/>
      <c r="Q404" s="224" t="s">
        <v>14</v>
      </c>
      <c r="R404" s="34"/>
      <c r="S404" s="20"/>
      <c r="T404" s="207"/>
      <c r="U404" s="26"/>
      <c r="V404" s="324"/>
      <c r="W404" s="325">
        <f>IF(W$8="",0,IF(W157=0,0,W403/W157))</f>
        <v>0</v>
      </c>
      <c r="X404" s="296"/>
      <c r="Y404" s="327"/>
      <c r="Z404" s="103"/>
      <c r="AA404" s="227">
        <f>IF(AA$8="",0,IF(AA157=0,0,AA403/AA157))</f>
        <v>0</v>
      </c>
      <c r="AB404" s="227">
        <f t="shared" ref="AB404:AE404" si="1682">IF(AB$8="",0,IF(AB157=0,0,AB403/AB157))</f>
        <v>0</v>
      </c>
      <c r="AC404" s="227">
        <f t="shared" si="1682"/>
        <v>0</v>
      </c>
      <c r="AD404" s="227">
        <f t="shared" si="1682"/>
        <v>0</v>
      </c>
      <c r="AE404" s="227">
        <f t="shared" si="1682"/>
        <v>0</v>
      </c>
      <c r="AF404" s="227">
        <f t="shared" ref="AF404:CQ404" si="1683">IF(AF$8="",0,IF(AF157=0,0,AF403/AF157))</f>
        <v>0</v>
      </c>
      <c r="AG404" s="227">
        <f t="shared" si="1683"/>
        <v>0</v>
      </c>
      <c r="AH404" s="227">
        <f t="shared" si="1683"/>
        <v>0</v>
      </c>
      <c r="AI404" s="227">
        <f t="shared" si="1683"/>
        <v>0</v>
      </c>
      <c r="AJ404" s="227">
        <f t="shared" si="1683"/>
        <v>0</v>
      </c>
      <c r="AK404" s="227">
        <f t="shared" si="1683"/>
        <v>0</v>
      </c>
      <c r="AL404" s="227">
        <f t="shared" si="1683"/>
        <v>0</v>
      </c>
      <c r="AM404" s="227">
        <f t="shared" si="1683"/>
        <v>0</v>
      </c>
      <c r="AN404" s="227">
        <f t="shared" si="1683"/>
        <v>0</v>
      </c>
      <c r="AO404" s="227">
        <f t="shared" si="1683"/>
        <v>0</v>
      </c>
      <c r="AP404" s="227">
        <f t="shared" si="1683"/>
        <v>0</v>
      </c>
      <c r="AQ404" s="227">
        <f t="shared" si="1683"/>
        <v>0</v>
      </c>
      <c r="AR404" s="227">
        <f t="shared" si="1683"/>
        <v>0</v>
      </c>
      <c r="AS404" s="227">
        <f t="shared" si="1683"/>
        <v>0</v>
      </c>
      <c r="AT404" s="227">
        <f t="shared" si="1683"/>
        <v>0</v>
      </c>
      <c r="AU404" s="227">
        <f t="shared" si="1683"/>
        <v>0</v>
      </c>
      <c r="AV404" s="227">
        <f t="shared" si="1683"/>
        <v>0</v>
      </c>
      <c r="AW404" s="227">
        <f t="shared" si="1683"/>
        <v>0</v>
      </c>
      <c r="AX404" s="227">
        <f t="shared" si="1683"/>
        <v>0</v>
      </c>
      <c r="AY404" s="227">
        <f t="shared" si="1683"/>
        <v>0</v>
      </c>
      <c r="AZ404" s="227">
        <f t="shared" si="1683"/>
        <v>0</v>
      </c>
      <c r="BA404" s="227">
        <f t="shared" si="1683"/>
        <v>0</v>
      </c>
      <c r="BB404" s="227">
        <f t="shared" si="1683"/>
        <v>0</v>
      </c>
      <c r="BC404" s="227">
        <f t="shared" si="1683"/>
        <v>0</v>
      </c>
      <c r="BD404" s="227">
        <f t="shared" si="1683"/>
        <v>0</v>
      </c>
      <c r="BE404" s="227">
        <f t="shared" si="1683"/>
        <v>0</v>
      </c>
      <c r="BF404" s="227">
        <f t="shared" si="1683"/>
        <v>0</v>
      </c>
      <c r="BG404" s="227">
        <f t="shared" si="1683"/>
        <v>0</v>
      </c>
      <c r="BH404" s="227">
        <f t="shared" si="1683"/>
        <v>0</v>
      </c>
      <c r="BI404" s="227">
        <f t="shared" si="1683"/>
        <v>0</v>
      </c>
      <c r="BJ404" s="227">
        <f t="shared" si="1683"/>
        <v>0</v>
      </c>
      <c r="BK404" s="227">
        <f t="shared" si="1683"/>
        <v>0</v>
      </c>
      <c r="BL404" s="227">
        <f t="shared" si="1683"/>
        <v>0</v>
      </c>
      <c r="BM404" s="227">
        <f t="shared" si="1683"/>
        <v>0</v>
      </c>
      <c r="BN404" s="227">
        <f t="shared" si="1683"/>
        <v>0</v>
      </c>
      <c r="BO404" s="227">
        <f t="shared" si="1683"/>
        <v>0</v>
      </c>
      <c r="BP404" s="227">
        <f t="shared" si="1683"/>
        <v>0</v>
      </c>
      <c r="BQ404" s="227">
        <f t="shared" si="1683"/>
        <v>0</v>
      </c>
      <c r="BR404" s="227">
        <f t="shared" si="1683"/>
        <v>0</v>
      </c>
      <c r="BS404" s="227">
        <f t="shared" si="1683"/>
        <v>0</v>
      </c>
      <c r="BT404" s="227">
        <f t="shared" si="1683"/>
        <v>0</v>
      </c>
      <c r="BU404" s="227">
        <f t="shared" si="1683"/>
        <v>0</v>
      </c>
      <c r="BV404" s="227">
        <f t="shared" si="1683"/>
        <v>0</v>
      </c>
      <c r="BW404" s="227">
        <f t="shared" si="1683"/>
        <v>0</v>
      </c>
      <c r="BX404" s="227">
        <f t="shared" si="1683"/>
        <v>0</v>
      </c>
      <c r="BY404" s="227">
        <f t="shared" si="1683"/>
        <v>0</v>
      </c>
      <c r="BZ404" s="227">
        <f t="shared" si="1683"/>
        <v>0</v>
      </c>
      <c r="CA404" s="227">
        <f t="shared" si="1683"/>
        <v>0</v>
      </c>
      <c r="CB404" s="227">
        <f t="shared" si="1683"/>
        <v>0</v>
      </c>
      <c r="CC404" s="227">
        <f t="shared" si="1683"/>
        <v>0</v>
      </c>
      <c r="CD404" s="227">
        <f t="shared" si="1683"/>
        <v>0</v>
      </c>
      <c r="CE404" s="227">
        <f t="shared" si="1683"/>
        <v>0</v>
      </c>
      <c r="CF404" s="227">
        <f t="shared" si="1683"/>
        <v>0</v>
      </c>
      <c r="CG404" s="227">
        <f t="shared" si="1683"/>
        <v>0</v>
      </c>
      <c r="CH404" s="227">
        <f t="shared" si="1683"/>
        <v>0</v>
      </c>
      <c r="CI404" s="227">
        <f t="shared" si="1683"/>
        <v>0</v>
      </c>
      <c r="CJ404" s="227">
        <f t="shared" si="1683"/>
        <v>0</v>
      </c>
      <c r="CK404" s="227">
        <f t="shared" si="1683"/>
        <v>0</v>
      </c>
      <c r="CL404" s="227">
        <f t="shared" si="1683"/>
        <v>0</v>
      </c>
      <c r="CM404" s="227">
        <f t="shared" si="1683"/>
        <v>0</v>
      </c>
      <c r="CN404" s="227">
        <f t="shared" si="1683"/>
        <v>0</v>
      </c>
      <c r="CO404" s="227">
        <f t="shared" si="1683"/>
        <v>0</v>
      </c>
      <c r="CP404" s="227">
        <f t="shared" si="1683"/>
        <v>0</v>
      </c>
      <c r="CQ404" s="227">
        <f t="shared" si="1683"/>
        <v>0</v>
      </c>
      <c r="CR404" s="227">
        <f t="shared" ref="CR404:DG404" si="1684">IF(CR$8="",0,IF(CR157=0,0,CR403/CR157))</f>
        <v>0</v>
      </c>
      <c r="CS404" s="227">
        <f t="shared" si="1684"/>
        <v>0</v>
      </c>
      <c r="CT404" s="227">
        <f t="shared" si="1684"/>
        <v>0</v>
      </c>
      <c r="CU404" s="227">
        <f t="shared" si="1684"/>
        <v>0</v>
      </c>
      <c r="CV404" s="227">
        <f t="shared" si="1684"/>
        <v>0</v>
      </c>
      <c r="CW404" s="227">
        <f t="shared" si="1684"/>
        <v>0</v>
      </c>
      <c r="CX404" s="227">
        <f t="shared" si="1684"/>
        <v>0</v>
      </c>
      <c r="CY404" s="227">
        <f t="shared" si="1684"/>
        <v>0</v>
      </c>
      <c r="CZ404" s="227">
        <f t="shared" si="1684"/>
        <v>0</v>
      </c>
      <c r="DA404" s="227">
        <f t="shared" si="1684"/>
        <v>0</v>
      </c>
      <c r="DB404" s="227">
        <f t="shared" si="1684"/>
        <v>0</v>
      </c>
      <c r="DC404" s="227">
        <f t="shared" si="1684"/>
        <v>0</v>
      </c>
      <c r="DD404" s="227">
        <f t="shared" si="1684"/>
        <v>0</v>
      </c>
      <c r="DE404" s="227">
        <f t="shared" si="1684"/>
        <v>0</v>
      </c>
      <c r="DF404" s="227">
        <f t="shared" si="1684"/>
        <v>0</v>
      </c>
      <c r="DG404" s="227">
        <f t="shared" si="1684"/>
        <v>0</v>
      </c>
      <c r="DH404" s="227">
        <f t="shared" ref="DH404:FS404" si="1685">IF(DH$8="",0,IF(DH157=0,0,DH403/DH157))</f>
        <v>0</v>
      </c>
      <c r="DI404" s="227">
        <f t="shared" si="1685"/>
        <v>0</v>
      </c>
      <c r="DJ404" s="227">
        <f t="shared" si="1685"/>
        <v>0</v>
      </c>
      <c r="DK404" s="227">
        <f t="shared" si="1685"/>
        <v>0</v>
      </c>
      <c r="DL404" s="227">
        <f t="shared" si="1685"/>
        <v>0</v>
      </c>
      <c r="DM404" s="227">
        <f t="shared" si="1685"/>
        <v>0</v>
      </c>
      <c r="DN404" s="227">
        <f t="shared" si="1685"/>
        <v>0</v>
      </c>
      <c r="DO404" s="227">
        <f t="shared" si="1685"/>
        <v>0</v>
      </c>
      <c r="DP404" s="227">
        <f t="shared" si="1685"/>
        <v>0</v>
      </c>
      <c r="DQ404" s="227">
        <f t="shared" si="1685"/>
        <v>0</v>
      </c>
      <c r="DR404" s="227">
        <f t="shared" si="1685"/>
        <v>0</v>
      </c>
      <c r="DS404" s="227">
        <f t="shared" si="1685"/>
        <v>0</v>
      </c>
      <c r="DT404" s="227">
        <f t="shared" si="1685"/>
        <v>0</v>
      </c>
      <c r="DU404" s="227">
        <f t="shared" si="1685"/>
        <v>0</v>
      </c>
      <c r="DV404" s="227">
        <f t="shared" si="1685"/>
        <v>0</v>
      </c>
      <c r="DW404" s="227">
        <f t="shared" si="1685"/>
        <v>0</v>
      </c>
      <c r="DX404" s="227">
        <f t="shared" si="1685"/>
        <v>0</v>
      </c>
      <c r="DY404" s="227">
        <f t="shared" si="1685"/>
        <v>0</v>
      </c>
      <c r="DZ404" s="227">
        <f t="shared" si="1685"/>
        <v>0</v>
      </c>
      <c r="EA404" s="227">
        <f t="shared" si="1685"/>
        <v>0</v>
      </c>
      <c r="EB404" s="227">
        <f t="shared" si="1685"/>
        <v>0</v>
      </c>
      <c r="EC404" s="227">
        <f t="shared" si="1685"/>
        <v>0</v>
      </c>
      <c r="ED404" s="227">
        <f t="shared" si="1685"/>
        <v>0</v>
      </c>
      <c r="EE404" s="227">
        <f t="shared" si="1685"/>
        <v>0</v>
      </c>
      <c r="EF404" s="227">
        <f t="shared" si="1685"/>
        <v>0</v>
      </c>
      <c r="EG404" s="227">
        <f t="shared" si="1685"/>
        <v>0</v>
      </c>
      <c r="EH404" s="227">
        <f t="shared" si="1685"/>
        <v>0</v>
      </c>
      <c r="EI404" s="227">
        <f t="shared" si="1685"/>
        <v>0</v>
      </c>
      <c r="EJ404" s="227">
        <f t="shared" si="1685"/>
        <v>0</v>
      </c>
      <c r="EK404" s="227">
        <f t="shared" si="1685"/>
        <v>0</v>
      </c>
      <c r="EL404" s="227">
        <f t="shared" si="1685"/>
        <v>0</v>
      </c>
      <c r="EM404" s="227">
        <f t="shared" si="1685"/>
        <v>0</v>
      </c>
      <c r="EN404" s="227">
        <f t="shared" si="1685"/>
        <v>0</v>
      </c>
      <c r="EO404" s="227">
        <f t="shared" si="1685"/>
        <v>0</v>
      </c>
      <c r="EP404" s="227">
        <f t="shared" si="1685"/>
        <v>0</v>
      </c>
      <c r="EQ404" s="227">
        <f t="shared" si="1685"/>
        <v>0</v>
      </c>
      <c r="ER404" s="227">
        <f t="shared" si="1685"/>
        <v>0</v>
      </c>
      <c r="ES404" s="227">
        <f t="shared" si="1685"/>
        <v>0</v>
      </c>
      <c r="ET404" s="227">
        <f t="shared" si="1685"/>
        <v>0</v>
      </c>
      <c r="EU404" s="227">
        <f t="shared" si="1685"/>
        <v>0</v>
      </c>
      <c r="EV404" s="227">
        <f t="shared" si="1685"/>
        <v>0</v>
      </c>
      <c r="EW404" s="227">
        <f t="shared" si="1685"/>
        <v>0</v>
      </c>
      <c r="EX404" s="227">
        <f t="shared" si="1685"/>
        <v>0</v>
      </c>
      <c r="EY404" s="227">
        <f t="shared" si="1685"/>
        <v>0</v>
      </c>
      <c r="EZ404" s="227">
        <f t="shared" si="1685"/>
        <v>0</v>
      </c>
      <c r="FA404" s="227">
        <f t="shared" si="1685"/>
        <v>0</v>
      </c>
      <c r="FB404" s="227">
        <f t="shared" si="1685"/>
        <v>0</v>
      </c>
      <c r="FC404" s="227">
        <f t="shared" si="1685"/>
        <v>0</v>
      </c>
      <c r="FD404" s="227">
        <f t="shared" si="1685"/>
        <v>0</v>
      </c>
      <c r="FE404" s="227">
        <f t="shared" si="1685"/>
        <v>0</v>
      </c>
      <c r="FF404" s="227">
        <f t="shared" si="1685"/>
        <v>0</v>
      </c>
      <c r="FG404" s="227">
        <f t="shared" si="1685"/>
        <v>0</v>
      </c>
      <c r="FH404" s="227">
        <f t="shared" si="1685"/>
        <v>0</v>
      </c>
      <c r="FI404" s="227">
        <f t="shared" si="1685"/>
        <v>0</v>
      </c>
      <c r="FJ404" s="227">
        <f t="shared" si="1685"/>
        <v>0</v>
      </c>
      <c r="FK404" s="227">
        <f t="shared" si="1685"/>
        <v>0</v>
      </c>
      <c r="FL404" s="227">
        <f t="shared" si="1685"/>
        <v>0</v>
      </c>
      <c r="FM404" s="227">
        <f t="shared" si="1685"/>
        <v>0</v>
      </c>
      <c r="FN404" s="227">
        <f t="shared" si="1685"/>
        <v>0</v>
      </c>
      <c r="FO404" s="227">
        <f t="shared" si="1685"/>
        <v>0</v>
      </c>
      <c r="FP404" s="227">
        <f t="shared" si="1685"/>
        <v>0</v>
      </c>
      <c r="FQ404" s="227">
        <f t="shared" si="1685"/>
        <v>0</v>
      </c>
      <c r="FR404" s="227">
        <f t="shared" si="1685"/>
        <v>0</v>
      </c>
      <c r="FS404" s="227">
        <f t="shared" si="1685"/>
        <v>0</v>
      </c>
      <c r="FT404" s="227">
        <f t="shared" ref="FT404:GZ404" si="1686">IF(FT$8="",0,IF(FT157=0,0,FT403/FT157))</f>
        <v>0</v>
      </c>
      <c r="FU404" s="227">
        <f t="shared" si="1686"/>
        <v>0</v>
      </c>
      <c r="FV404" s="227">
        <f t="shared" si="1686"/>
        <v>0</v>
      </c>
      <c r="FW404" s="227">
        <f t="shared" si="1686"/>
        <v>0</v>
      </c>
      <c r="FX404" s="227">
        <f t="shared" si="1686"/>
        <v>0</v>
      </c>
      <c r="FY404" s="227">
        <f t="shared" si="1686"/>
        <v>0</v>
      </c>
      <c r="FZ404" s="227">
        <f t="shared" si="1686"/>
        <v>0</v>
      </c>
      <c r="GA404" s="227">
        <f t="shared" si="1686"/>
        <v>0</v>
      </c>
      <c r="GB404" s="227">
        <f t="shared" si="1686"/>
        <v>0</v>
      </c>
      <c r="GC404" s="227">
        <f t="shared" si="1686"/>
        <v>0</v>
      </c>
      <c r="GD404" s="227">
        <f t="shared" si="1686"/>
        <v>0</v>
      </c>
      <c r="GE404" s="227">
        <f t="shared" si="1686"/>
        <v>0</v>
      </c>
      <c r="GF404" s="227">
        <f t="shared" si="1686"/>
        <v>0</v>
      </c>
      <c r="GG404" s="227">
        <f t="shared" si="1686"/>
        <v>0</v>
      </c>
      <c r="GH404" s="227">
        <f t="shared" si="1686"/>
        <v>0</v>
      </c>
      <c r="GI404" s="227">
        <f t="shared" si="1686"/>
        <v>0</v>
      </c>
      <c r="GJ404" s="227">
        <f t="shared" si="1686"/>
        <v>0</v>
      </c>
      <c r="GK404" s="227">
        <f t="shared" si="1686"/>
        <v>0</v>
      </c>
      <c r="GL404" s="227">
        <f t="shared" si="1686"/>
        <v>0</v>
      </c>
      <c r="GM404" s="227">
        <f t="shared" si="1686"/>
        <v>0</v>
      </c>
      <c r="GN404" s="227">
        <f t="shared" si="1686"/>
        <v>0</v>
      </c>
      <c r="GO404" s="227">
        <f t="shared" si="1686"/>
        <v>0</v>
      </c>
      <c r="GP404" s="227">
        <f t="shared" si="1686"/>
        <v>0</v>
      </c>
      <c r="GQ404" s="227">
        <f t="shared" si="1686"/>
        <v>0</v>
      </c>
      <c r="GR404" s="227">
        <f t="shared" si="1686"/>
        <v>0</v>
      </c>
      <c r="GS404" s="227">
        <f t="shared" si="1686"/>
        <v>0</v>
      </c>
      <c r="GT404" s="227">
        <f t="shared" si="1686"/>
        <v>0</v>
      </c>
      <c r="GU404" s="227">
        <f t="shared" si="1686"/>
        <v>0</v>
      </c>
      <c r="GV404" s="227">
        <f t="shared" si="1686"/>
        <v>0</v>
      </c>
      <c r="GW404" s="227">
        <f t="shared" si="1686"/>
        <v>0</v>
      </c>
      <c r="GX404" s="227">
        <f t="shared" si="1686"/>
        <v>0</v>
      </c>
      <c r="GY404" s="227">
        <f t="shared" si="1686"/>
        <v>0</v>
      </c>
      <c r="GZ404" s="227">
        <f t="shared" si="1686"/>
        <v>0</v>
      </c>
      <c r="HA404" s="34"/>
      <c r="HB404" s="34"/>
    </row>
    <row r="405" spans="1:210" ht="4.2" customHeight="1">
      <c r="A405" s="1"/>
      <c r="B405" s="1"/>
      <c r="C405" s="1"/>
      <c r="D405" s="1"/>
      <c r="E405" s="263"/>
      <c r="F405" s="48"/>
      <c r="G405" s="250"/>
      <c r="H405" s="33"/>
      <c r="I405" s="33"/>
      <c r="J405" s="33"/>
      <c r="K405" s="33"/>
      <c r="L405" s="33"/>
      <c r="M405" s="17"/>
      <c r="N405" s="33"/>
      <c r="O405" s="33"/>
      <c r="P405" s="17"/>
      <c r="Q405" s="33"/>
      <c r="R405" s="1"/>
      <c r="S405" s="5"/>
      <c r="T405" s="7"/>
      <c r="U405" s="24"/>
      <c r="V405" s="1"/>
      <c r="W405" s="10"/>
      <c r="X405" s="10"/>
      <c r="Y405" s="46"/>
      <c r="Z405" s="93"/>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c r="CM405" s="98"/>
      <c r="CN405" s="98"/>
      <c r="CO405" s="98"/>
      <c r="CP405" s="98"/>
      <c r="CQ405" s="98"/>
      <c r="CR405" s="98"/>
      <c r="CS405" s="98"/>
      <c r="CT405" s="98"/>
      <c r="CU405" s="98"/>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98"/>
      <c r="EP405" s="98"/>
      <c r="EQ405" s="98"/>
      <c r="ER405" s="98"/>
      <c r="ES405" s="98"/>
      <c r="ET405" s="98"/>
      <c r="EU405" s="98"/>
      <c r="EV405" s="98"/>
      <c r="EW405" s="98"/>
      <c r="EX405" s="98"/>
      <c r="EY405" s="98"/>
      <c r="EZ405" s="98"/>
      <c r="FA405" s="98"/>
      <c r="FB405" s="98"/>
      <c r="FC405" s="98"/>
      <c r="FD405" s="98"/>
      <c r="FE405" s="98"/>
      <c r="FF405" s="98"/>
      <c r="FG405" s="98"/>
      <c r="FH405" s="98"/>
      <c r="FI405" s="98"/>
      <c r="FJ405" s="98"/>
      <c r="FK405" s="98"/>
      <c r="FL405" s="98"/>
      <c r="FM405" s="98"/>
      <c r="FN405" s="98"/>
      <c r="FO405" s="98"/>
      <c r="FP405" s="98"/>
      <c r="FQ405" s="98"/>
      <c r="FR405" s="98"/>
      <c r="FS405" s="98"/>
      <c r="FT405" s="98"/>
      <c r="FU405" s="98"/>
      <c r="FV405" s="98"/>
      <c r="FW405" s="98"/>
      <c r="FX405" s="98"/>
      <c r="FY405" s="98"/>
      <c r="FZ405" s="98"/>
      <c r="GA405" s="98"/>
      <c r="GB405" s="98"/>
      <c r="GC405" s="98"/>
      <c r="GD405" s="98"/>
      <c r="GE405" s="98"/>
      <c r="GF405" s="98"/>
      <c r="GG405" s="98"/>
      <c r="GH405" s="98"/>
      <c r="GI405" s="98"/>
      <c r="GJ405" s="98"/>
      <c r="GK405" s="98"/>
      <c r="GL405" s="98"/>
      <c r="GM405" s="98"/>
      <c r="GN405" s="98"/>
      <c r="GO405" s="98"/>
      <c r="GP405" s="98"/>
      <c r="GQ405" s="98"/>
      <c r="GR405" s="98"/>
      <c r="GS405" s="98"/>
      <c r="GT405" s="98"/>
      <c r="GU405" s="98"/>
      <c r="GV405" s="98"/>
      <c r="GW405" s="98"/>
      <c r="GX405" s="98"/>
      <c r="GY405" s="98"/>
      <c r="GZ405" s="98"/>
      <c r="HA405" s="1"/>
      <c r="HB405" s="1"/>
    </row>
    <row r="406" spans="1:210" ht="4.2" customHeight="1">
      <c r="A406" s="1"/>
      <c r="B406" s="1"/>
      <c r="C406" s="1"/>
      <c r="D406" s="1"/>
      <c r="E406" s="263"/>
      <c r="F406" s="48"/>
      <c r="G406" s="250"/>
      <c r="H406" s="1"/>
      <c r="I406" s="1"/>
      <c r="J406" s="1"/>
      <c r="K406" s="1"/>
      <c r="L406" s="1"/>
      <c r="M406" s="5"/>
      <c r="N406" s="1"/>
      <c r="O406" s="1"/>
      <c r="P406" s="5"/>
      <c r="Q406" s="1"/>
      <c r="R406" s="1"/>
      <c r="S406" s="5"/>
      <c r="T406" s="7"/>
      <c r="U406" s="24"/>
      <c r="V406" s="1"/>
      <c r="W406" s="12"/>
      <c r="X406" s="10"/>
      <c r="Y406" s="46"/>
      <c r="Z406" s="93"/>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94"/>
      <c r="CD406" s="94"/>
      <c r="CE406" s="94"/>
      <c r="CF406" s="94"/>
      <c r="CG406" s="94"/>
      <c r="CH406" s="94"/>
      <c r="CI406" s="94"/>
      <c r="CJ406" s="94"/>
      <c r="CK406" s="94"/>
      <c r="CL406" s="94"/>
      <c r="CM406" s="94"/>
      <c r="CN406" s="94"/>
      <c r="CO406" s="94"/>
      <c r="CP406" s="94"/>
      <c r="CQ406" s="94"/>
      <c r="CR406" s="94"/>
      <c r="CS406" s="94"/>
      <c r="CT406" s="94"/>
      <c r="CU406" s="94"/>
      <c r="CV406" s="94"/>
      <c r="CW406" s="94"/>
      <c r="CX406" s="94"/>
      <c r="CY406" s="94"/>
      <c r="CZ406" s="94"/>
      <c r="DA406" s="94"/>
      <c r="DB406" s="94"/>
      <c r="DC406" s="94"/>
      <c r="DD406" s="94"/>
      <c r="DE406" s="94"/>
      <c r="DF406" s="94"/>
      <c r="DG406" s="94"/>
      <c r="DH406" s="94"/>
      <c r="DI406" s="94"/>
      <c r="DJ406" s="94"/>
      <c r="DK406" s="94"/>
      <c r="DL406" s="94"/>
      <c r="DM406" s="94"/>
      <c r="DN406" s="94"/>
      <c r="DO406" s="94"/>
      <c r="DP406" s="94"/>
      <c r="DQ406" s="94"/>
      <c r="DR406" s="94"/>
      <c r="DS406" s="94"/>
      <c r="DT406" s="94"/>
      <c r="DU406" s="94"/>
      <c r="DV406" s="94"/>
      <c r="DW406" s="94"/>
      <c r="DX406" s="94"/>
      <c r="DY406" s="94"/>
      <c r="DZ406" s="94"/>
      <c r="EA406" s="94"/>
      <c r="EB406" s="94"/>
      <c r="EC406" s="94"/>
      <c r="ED406" s="94"/>
      <c r="EE406" s="94"/>
      <c r="EF406" s="94"/>
      <c r="EG406" s="94"/>
      <c r="EH406" s="94"/>
      <c r="EI406" s="94"/>
      <c r="EJ406" s="94"/>
      <c r="EK406" s="94"/>
      <c r="EL406" s="94"/>
      <c r="EM406" s="94"/>
      <c r="EN406" s="94"/>
      <c r="EO406" s="94"/>
      <c r="EP406" s="94"/>
      <c r="EQ406" s="94"/>
      <c r="ER406" s="94"/>
      <c r="ES406" s="94"/>
      <c r="ET406" s="94"/>
      <c r="EU406" s="94"/>
      <c r="EV406" s="94"/>
      <c r="EW406" s="94"/>
      <c r="EX406" s="94"/>
      <c r="EY406" s="94"/>
      <c r="EZ406" s="94"/>
      <c r="FA406" s="94"/>
      <c r="FB406" s="94"/>
      <c r="FC406" s="94"/>
      <c r="FD406" s="94"/>
      <c r="FE406" s="94"/>
      <c r="FF406" s="94"/>
      <c r="FG406" s="94"/>
      <c r="FH406" s="94"/>
      <c r="FI406" s="94"/>
      <c r="FJ406" s="94"/>
      <c r="FK406" s="94"/>
      <c r="FL406" s="94"/>
      <c r="FM406" s="94"/>
      <c r="FN406" s="94"/>
      <c r="FO406" s="94"/>
      <c r="FP406" s="94"/>
      <c r="FQ406" s="94"/>
      <c r="FR406" s="94"/>
      <c r="FS406" s="94"/>
      <c r="FT406" s="94"/>
      <c r="FU406" s="94"/>
      <c r="FV406" s="94"/>
      <c r="FW406" s="94"/>
      <c r="FX406" s="94"/>
      <c r="FY406" s="94"/>
      <c r="FZ406" s="94"/>
      <c r="GA406" s="94"/>
      <c r="GB406" s="94"/>
      <c r="GC406" s="94"/>
      <c r="GD406" s="94"/>
      <c r="GE406" s="94"/>
      <c r="GF406" s="94"/>
      <c r="GG406" s="94"/>
      <c r="GH406" s="94"/>
      <c r="GI406" s="94"/>
      <c r="GJ406" s="94"/>
      <c r="GK406" s="94"/>
      <c r="GL406" s="94"/>
      <c r="GM406" s="94"/>
      <c r="GN406" s="94"/>
      <c r="GO406" s="94"/>
      <c r="GP406" s="94"/>
      <c r="GQ406" s="94"/>
      <c r="GR406" s="94"/>
      <c r="GS406" s="94"/>
      <c r="GT406" s="94"/>
      <c r="GU406" s="94"/>
      <c r="GV406" s="94"/>
      <c r="GW406" s="94"/>
      <c r="GX406" s="94"/>
      <c r="GY406" s="94"/>
      <c r="GZ406" s="94"/>
      <c r="HA406" s="1"/>
      <c r="HB406" s="1"/>
    </row>
    <row r="407" spans="1:210" ht="4.2" customHeight="1">
      <c r="A407" s="1"/>
      <c r="B407" s="1"/>
      <c r="C407" s="1"/>
      <c r="D407" s="1"/>
      <c r="E407" s="263"/>
      <c r="F407" s="48"/>
      <c r="G407" s="250"/>
      <c r="H407" s="1"/>
      <c r="I407" s="1"/>
      <c r="J407" s="1"/>
      <c r="K407" s="1"/>
      <c r="L407" s="1"/>
      <c r="M407" s="5"/>
      <c r="N407" s="1"/>
      <c r="O407" s="1"/>
      <c r="P407" s="5"/>
      <c r="Q407" s="1"/>
      <c r="R407" s="1"/>
      <c r="S407" s="5"/>
      <c r="T407" s="7"/>
      <c r="U407" s="24"/>
      <c r="V407" s="1"/>
      <c r="W407" s="12"/>
      <c r="X407" s="10"/>
      <c r="Y407" s="46"/>
      <c r="Z407" s="93"/>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94"/>
      <c r="CD407" s="94"/>
      <c r="CE407" s="94"/>
      <c r="CF407" s="94"/>
      <c r="CG407" s="94"/>
      <c r="CH407" s="94"/>
      <c r="CI407" s="94"/>
      <c r="CJ407" s="94"/>
      <c r="CK407" s="94"/>
      <c r="CL407" s="94"/>
      <c r="CM407" s="94"/>
      <c r="CN407" s="94"/>
      <c r="CO407" s="94"/>
      <c r="CP407" s="94"/>
      <c r="CQ407" s="94"/>
      <c r="CR407" s="94"/>
      <c r="CS407" s="94"/>
      <c r="CT407" s="94"/>
      <c r="CU407" s="94"/>
      <c r="CV407" s="94"/>
      <c r="CW407" s="94"/>
      <c r="CX407" s="94"/>
      <c r="CY407" s="94"/>
      <c r="CZ407" s="94"/>
      <c r="DA407" s="94"/>
      <c r="DB407" s="94"/>
      <c r="DC407" s="94"/>
      <c r="DD407" s="94"/>
      <c r="DE407" s="94"/>
      <c r="DF407" s="94"/>
      <c r="DG407" s="94"/>
      <c r="DH407" s="94"/>
      <c r="DI407" s="94"/>
      <c r="DJ407" s="94"/>
      <c r="DK407" s="94"/>
      <c r="DL407" s="94"/>
      <c r="DM407" s="94"/>
      <c r="DN407" s="94"/>
      <c r="DO407" s="94"/>
      <c r="DP407" s="94"/>
      <c r="DQ407" s="94"/>
      <c r="DR407" s="94"/>
      <c r="DS407" s="94"/>
      <c r="DT407" s="94"/>
      <c r="DU407" s="94"/>
      <c r="DV407" s="94"/>
      <c r="DW407" s="94"/>
      <c r="DX407" s="94"/>
      <c r="DY407" s="94"/>
      <c r="DZ407" s="94"/>
      <c r="EA407" s="94"/>
      <c r="EB407" s="94"/>
      <c r="EC407" s="94"/>
      <c r="ED407" s="94"/>
      <c r="EE407" s="94"/>
      <c r="EF407" s="94"/>
      <c r="EG407" s="94"/>
      <c r="EH407" s="94"/>
      <c r="EI407" s="94"/>
      <c r="EJ407" s="94"/>
      <c r="EK407" s="94"/>
      <c r="EL407" s="94"/>
      <c r="EM407" s="94"/>
      <c r="EN407" s="94"/>
      <c r="EO407" s="94"/>
      <c r="EP407" s="94"/>
      <c r="EQ407" s="94"/>
      <c r="ER407" s="94"/>
      <c r="ES407" s="94"/>
      <c r="ET407" s="94"/>
      <c r="EU407" s="94"/>
      <c r="EV407" s="94"/>
      <c r="EW407" s="94"/>
      <c r="EX407" s="94"/>
      <c r="EY407" s="94"/>
      <c r="EZ407" s="94"/>
      <c r="FA407" s="94"/>
      <c r="FB407" s="94"/>
      <c r="FC407" s="94"/>
      <c r="FD407" s="94"/>
      <c r="FE407" s="94"/>
      <c r="FF407" s="94"/>
      <c r="FG407" s="94"/>
      <c r="FH407" s="94"/>
      <c r="FI407" s="94"/>
      <c r="FJ407" s="94"/>
      <c r="FK407" s="94"/>
      <c r="FL407" s="94"/>
      <c r="FM407" s="94"/>
      <c r="FN407" s="94"/>
      <c r="FO407" s="94"/>
      <c r="FP407" s="94"/>
      <c r="FQ407" s="94"/>
      <c r="FR407" s="94"/>
      <c r="FS407" s="94"/>
      <c r="FT407" s="94"/>
      <c r="FU407" s="94"/>
      <c r="FV407" s="94"/>
      <c r="FW407" s="94"/>
      <c r="FX407" s="94"/>
      <c r="FY407" s="94"/>
      <c r="FZ407" s="94"/>
      <c r="GA407" s="94"/>
      <c r="GB407" s="94"/>
      <c r="GC407" s="94"/>
      <c r="GD407" s="94"/>
      <c r="GE407" s="94"/>
      <c r="GF407" s="94"/>
      <c r="GG407" s="94"/>
      <c r="GH407" s="94"/>
      <c r="GI407" s="94"/>
      <c r="GJ407" s="94"/>
      <c r="GK407" s="94"/>
      <c r="GL407" s="94"/>
      <c r="GM407" s="94"/>
      <c r="GN407" s="94"/>
      <c r="GO407" s="94"/>
      <c r="GP407" s="94"/>
      <c r="GQ407" s="94"/>
      <c r="GR407" s="94"/>
      <c r="GS407" s="94"/>
      <c r="GT407" s="94"/>
      <c r="GU407" s="94"/>
      <c r="GV407" s="94"/>
      <c r="GW407" s="94"/>
      <c r="GX407" s="94"/>
      <c r="GY407" s="94"/>
      <c r="GZ407" s="94"/>
      <c r="HA407" s="1"/>
      <c r="HB407" s="1"/>
    </row>
    <row r="408" spans="1:210" s="4" customFormat="1" ht="12.6" thickBot="1">
      <c r="A408" s="3"/>
      <c r="B408" s="196"/>
      <c r="C408" s="3"/>
      <c r="D408" s="3"/>
      <c r="E408" s="9" t="s">
        <v>138</v>
      </c>
      <c r="F408" s="51"/>
      <c r="G408" s="250"/>
      <c r="H408" s="216" t="str">
        <f>$H$34</f>
        <v>Финпоток по коммерческой деятельности</v>
      </c>
      <c r="I408" s="216"/>
      <c r="J408" s="216"/>
      <c r="K408" s="216"/>
      <c r="L408" s="216"/>
      <c r="M408" s="217"/>
      <c r="N408" s="216" t="str">
        <f>N46</f>
        <v>Продукт-1</v>
      </c>
      <c r="O408" s="216"/>
      <c r="P408" s="217"/>
      <c r="Q408" s="216" t="s">
        <v>26</v>
      </c>
      <c r="R408" s="3"/>
      <c r="S408" s="5"/>
      <c r="T408" s="84"/>
      <c r="U408" s="24"/>
      <c r="V408" s="3"/>
      <c r="W408" s="218">
        <f>SUM($Y408:$HA408)</f>
        <v>0</v>
      </c>
      <c r="X408" s="12"/>
      <c r="Y408" s="46"/>
      <c r="Z408" s="91"/>
      <c r="AA408" s="219">
        <f>IF(AA$8="",0,AA262-AA278)</f>
        <v>0</v>
      </c>
      <c r="AB408" s="219">
        <f t="shared" ref="AB408:AE408" si="1687">IF(AB$8="",0,AB262-AB278)</f>
        <v>0</v>
      </c>
      <c r="AC408" s="219">
        <f t="shared" si="1687"/>
        <v>0</v>
      </c>
      <c r="AD408" s="219">
        <f t="shared" si="1687"/>
        <v>0</v>
      </c>
      <c r="AE408" s="219">
        <f t="shared" si="1687"/>
        <v>0</v>
      </c>
      <c r="AF408" s="219">
        <f t="shared" ref="AF408:CQ408" si="1688">IF(AF$8="",0,AF262-AF278)</f>
        <v>0</v>
      </c>
      <c r="AG408" s="219">
        <f t="shared" si="1688"/>
        <v>0</v>
      </c>
      <c r="AH408" s="219">
        <f t="shared" si="1688"/>
        <v>0</v>
      </c>
      <c r="AI408" s="219">
        <f t="shared" si="1688"/>
        <v>0</v>
      </c>
      <c r="AJ408" s="219">
        <f t="shared" si="1688"/>
        <v>0</v>
      </c>
      <c r="AK408" s="219">
        <f t="shared" si="1688"/>
        <v>0</v>
      </c>
      <c r="AL408" s="219">
        <f t="shared" si="1688"/>
        <v>0</v>
      </c>
      <c r="AM408" s="219">
        <f t="shared" si="1688"/>
        <v>0</v>
      </c>
      <c r="AN408" s="219">
        <f t="shared" si="1688"/>
        <v>0</v>
      </c>
      <c r="AO408" s="219">
        <f t="shared" si="1688"/>
        <v>0</v>
      </c>
      <c r="AP408" s="219">
        <f t="shared" si="1688"/>
        <v>0</v>
      </c>
      <c r="AQ408" s="219">
        <f t="shared" si="1688"/>
        <v>0</v>
      </c>
      <c r="AR408" s="219">
        <f t="shared" si="1688"/>
        <v>0</v>
      </c>
      <c r="AS408" s="219">
        <f t="shared" si="1688"/>
        <v>0</v>
      </c>
      <c r="AT408" s="219">
        <f t="shared" si="1688"/>
        <v>0</v>
      </c>
      <c r="AU408" s="219">
        <f t="shared" si="1688"/>
        <v>0</v>
      </c>
      <c r="AV408" s="219">
        <f t="shared" si="1688"/>
        <v>0</v>
      </c>
      <c r="AW408" s="219">
        <f t="shared" si="1688"/>
        <v>0</v>
      </c>
      <c r="AX408" s="219">
        <f t="shared" si="1688"/>
        <v>0</v>
      </c>
      <c r="AY408" s="219">
        <f t="shared" si="1688"/>
        <v>0</v>
      </c>
      <c r="AZ408" s="219">
        <f t="shared" si="1688"/>
        <v>0</v>
      </c>
      <c r="BA408" s="219">
        <f t="shared" si="1688"/>
        <v>0</v>
      </c>
      <c r="BB408" s="219">
        <f t="shared" si="1688"/>
        <v>0</v>
      </c>
      <c r="BC408" s="219">
        <f t="shared" si="1688"/>
        <v>0</v>
      </c>
      <c r="BD408" s="219">
        <f t="shared" si="1688"/>
        <v>0</v>
      </c>
      <c r="BE408" s="219">
        <f t="shared" si="1688"/>
        <v>0</v>
      </c>
      <c r="BF408" s="219">
        <f t="shared" si="1688"/>
        <v>0</v>
      </c>
      <c r="BG408" s="219">
        <f t="shared" si="1688"/>
        <v>0</v>
      </c>
      <c r="BH408" s="219">
        <f t="shared" si="1688"/>
        <v>0</v>
      </c>
      <c r="BI408" s="219">
        <f t="shared" si="1688"/>
        <v>0</v>
      </c>
      <c r="BJ408" s="219">
        <f t="shared" si="1688"/>
        <v>0</v>
      </c>
      <c r="BK408" s="219">
        <f t="shared" si="1688"/>
        <v>0</v>
      </c>
      <c r="BL408" s="219">
        <f t="shared" si="1688"/>
        <v>0</v>
      </c>
      <c r="BM408" s="219">
        <f t="shared" si="1688"/>
        <v>0</v>
      </c>
      <c r="BN408" s="219">
        <f t="shared" si="1688"/>
        <v>0</v>
      </c>
      <c r="BO408" s="219">
        <f t="shared" si="1688"/>
        <v>0</v>
      </c>
      <c r="BP408" s="219">
        <f t="shared" si="1688"/>
        <v>0</v>
      </c>
      <c r="BQ408" s="219">
        <f t="shared" si="1688"/>
        <v>0</v>
      </c>
      <c r="BR408" s="219">
        <f t="shared" si="1688"/>
        <v>0</v>
      </c>
      <c r="BS408" s="219">
        <f t="shared" si="1688"/>
        <v>0</v>
      </c>
      <c r="BT408" s="219">
        <f t="shared" si="1688"/>
        <v>0</v>
      </c>
      <c r="BU408" s="219">
        <f t="shared" si="1688"/>
        <v>0</v>
      </c>
      <c r="BV408" s="219">
        <f t="shared" si="1688"/>
        <v>0</v>
      </c>
      <c r="BW408" s="219">
        <f t="shared" si="1688"/>
        <v>0</v>
      </c>
      <c r="BX408" s="219">
        <f t="shared" si="1688"/>
        <v>0</v>
      </c>
      <c r="BY408" s="219">
        <f t="shared" si="1688"/>
        <v>0</v>
      </c>
      <c r="BZ408" s="219">
        <f t="shared" si="1688"/>
        <v>0</v>
      </c>
      <c r="CA408" s="219">
        <f t="shared" si="1688"/>
        <v>0</v>
      </c>
      <c r="CB408" s="219">
        <f t="shared" si="1688"/>
        <v>0</v>
      </c>
      <c r="CC408" s="219">
        <f t="shared" si="1688"/>
        <v>0</v>
      </c>
      <c r="CD408" s="219">
        <f t="shared" si="1688"/>
        <v>0</v>
      </c>
      <c r="CE408" s="219">
        <f t="shared" si="1688"/>
        <v>0</v>
      </c>
      <c r="CF408" s="219">
        <f t="shared" si="1688"/>
        <v>0</v>
      </c>
      <c r="CG408" s="219">
        <f t="shared" si="1688"/>
        <v>0</v>
      </c>
      <c r="CH408" s="219">
        <f t="shared" si="1688"/>
        <v>0</v>
      </c>
      <c r="CI408" s="219">
        <f t="shared" si="1688"/>
        <v>0</v>
      </c>
      <c r="CJ408" s="219">
        <f t="shared" si="1688"/>
        <v>0</v>
      </c>
      <c r="CK408" s="219">
        <f t="shared" si="1688"/>
        <v>0</v>
      </c>
      <c r="CL408" s="219">
        <f t="shared" si="1688"/>
        <v>0</v>
      </c>
      <c r="CM408" s="219">
        <f t="shared" si="1688"/>
        <v>0</v>
      </c>
      <c r="CN408" s="219">
        <f t="shared" si="1688"/>
        <v>0</v>
      </c>
      <c r="CO408" s="219">
        <f t="shared" si="1688"/>
        <v>0</v>
      </c>
      <c r="CP408" s="219">
        <f t="shared" si="1688"/>
        <v>0</v>
      </c>
      <c r="CQ408" s="219">
        <f t="shared" si="1688"/>
        <v>0</v>
      </c>
      <c r="CR408" s="219">
        <f t="shared" ref="CR408:DG408" si="1689">IF(CR$8="",0,CR262-CR278)</f>
        <v>0</v>
      </c>
      <c r="CS408" s="219">
        <f t="shared" si="1689"/>
        <v>0</v>
      </c>
      <c r="CT408" s="219">
        <f t="shared" si="1689"/>
        <v>0</v>
      </c>
      <c r="CU408" s="219">
        <f t="shared" si="1689"/>
        <v>0</v>
      </c>
      <c r="CV408" s="219">
        <f t="shared" si="1689"/>
        <v>0</v>
      </c>
      <c r="CW408" s="219">
        <f t="shared" si="1689"/>
        <v>0</v>
      </c>
      <c r="CX408" s="219">
        <f t="shared" si="1689"/>
        <v>0</v>
      </c>
      <c r="CY408" s="219">
        <f t="shared" si="1689"/>
        <v>0</v>
      </c>
      <c r="CZ408" s="219">
        <f t="shared" si="1689"/>
        <v>0</v>
      </c>
      <c r="DA408" s="219">
        <f t="shared" si="1689"/>
        <v>0</v>
      </c>
      <c r="DB408" s="219">
        <f t="shared" si="1689"/>
        <v>0</v>
      </c>
      <c r="DC408" s="219">
        <f t="shared" si="1689"/>
        <v>0</v>
      </c>
      <c r="DD408" s="219">
        <f t="shared" si="1689"/>
        <v>0</v>
      </c>
      <c r="DE408" s="219">
        <f t="shared" si="1689"/>
        <v>0</v>
      </c>
      <c r="DF408" s="219">
        <f t="shared" si="1689"/>
        <v>0</v>
      </c>
      <c r="DG408" s="219">
        <f t="shared" si="1689"/>
        <v>0</v>
      </c>
      <c r="DH408" s="219">
        <f t="shared" ref="DH408:FS408" si="1690">IF(DH$8="",0,DH262-DH278)</f>
        <v>0</v>
      </c>
      <c r="DI408" s="219">
        <f t="shared" si="1690"/>
        <v>0</v>
      </c>
      <c r="DJ408" s="219">
        <f t="shared" si="1690"/>
        <v>0</v>
      </c>
      <c r="DK408" s="219">
        <f t="shared" si="1690"/>
        <v>0</v>
      </c>
      <c r="DL408" s="219">
        <f t="shared" si="1690"/>
        <v>0</v>
      </c>
      <c r="DM408" s="219">
        <f t="shared" si="1690"/>
        <v>0</v>
      </c>
      <c r="DN408" s="219">
        <f t="shared" si="1690"/>
        <v>0</v>
      </c>
      <c r="DO408" s="219">
        <f t="shared" si="1690"/>
        <v>0</v>
      </c>
      <c r="DP408" s="219">
        <f t="shared" si="1690"/>
        <v>0</v>
      </c>
      <c r="DQ408" s="219">
        <f t="shared" si="1690"/>
        <v>0</v>
      </c>
      <c r="DR408" s="219">
        <f t="shared" si="1690"/>
        <v>0</v>
      </c>
      <c r="DS408" s="219">
        <f t="shared" si="1690"/>
        <v>0</v>
      </c>
      <c r="DT408" s="219">
        <f t="shared" si="1690"/>
        <v>0</v>
      </c>
      <c r="DU408" s="219">
        <f t="shared" si="1690"/>
        <v>0</v>
      </c>
      <c r="DV408" s="219">
        <f t="shared" si="1690"/>
        <v>0</v>
      </c>
      <c r="DW408" s="219">
        <f t="shared" si="1690"/>
        <v>0</v>
      </c>
      <c r="DX408" s="219">
        <f t="shared" si="1690"/>
        <v>0</v>
      </c>
      <c r="DY408" s="219">
        <f t="shared" si="1690"/>
        <v>0</v>
      </c>
      <c r="DZ408" s="219">
        <f t="shared" si="1690"/>
        <v>0</v>
      </c>
      <c r="EA408" s="219">
        <f t="shared" si="1690"/>
        <v>0</v>
      </c>
      <c r="EB408" s="219">
        <f t="shared" si="1690"/>
        <v>0</v>
      </c>
      <c r="EC408" s="219">
        <f t="shared" si="1690"/>
        <v>0</v>
      </c>
      <c r="ED408" s="219">
        <f t="shared" si="1690"/>
        <v>0</v>
      </c>
      <c r="EE408" s="219">
        <f t="shared" si="1690"/>
        <v>0</v>
      </c>
      <c r="EF408" s="219">
        <f t="shared" si="1690"/>
        <v>0</v>
      </c>
      <c r="EG408" s="219">
        <f t="shared" si="1690"/>
        <v>0</v>
      </c>
      <c r="EH408" s="219">
        <f t="shared" si="1690"/>
        <v>0</v>
      </c>
      <c r="EI408" s="219">
        <f t="shared" si="1690"/>
        <v>0</v>
      </c>
      <c r="EJ408" s="219">
        <f t="shared" si="1690"/>
        <v>0</v>
      </c>
      <c r="EK408" s="219">
        <f t="shared" si="1690"/>
        <v>0</v>
      </c>
      <c r="EL408" s="219">
        <f t="shared" si="1690"/>
        <v>0</v>
      </c>
      <c r="EM408" s="219">
        <f t="shared" si="1690"/>
        <v>0</v>
      </c>
      <c r="EN408" s="219">
        <f t="shared" si="1690"/>
        <v>0</v>
      </c>
      <c r="EO408" s="219">
        <f t="shared" si="1690"/>
        <v>0</v>
      </c>
      <c r="EP408" s="219">
        <f t="shared" si="1690"/>
        <v>0</v>
      </c>
      <c r="EQ408" s="219">
        <f t="shared" si="1690"/>
        <v>0</v>
      </c>
      <c r="ER408" s="219">
        <f t="shared" si="1690"/>
        <v>0</v>
      </c>
      <c r="ES408" s="219">
        <f t="shared" si="1690"/>
        <v>0</v>
      </c>
      <c r="ET408" s="219">
        <f t="shared" si="1690"/>
        <v>0</v>
      </c>
      <c r="EU408" s="219">
        <f t="shared" si="1690"/>
        <v>0</v>
      </c>
      <c r="EV408" s="219">
        <f t="shared" si="1690"/>
        <v>0</v>
      </c>
      <c r="EW408" s="219">
        <f t="shared" si="1690"/>
        <v>0</v>
      </c>
      <c r="EX408" s="219">
        <f t="shared" si="1690"/>
        <v>0</v>
      </c>
      <c r="EY408" s="219">
        <f t="shared" si="1690"/>
        <v>0</v>
      </c>
      <c r="EZ408" s="219">
        <f t="shared" si="1690"/>
        <v>0</v>
      </c>
      <c r="FA408" s="219">
        <f t="shared" si="1690"/>
        <v>0</v>
      </c>
      <c r="FB408" s="219">
        <f t="shared" si="1690"/>
        <v>0</v>
      </c>
      <c r="FC408" s="219">
        <f t="shared" si="1690"/>
        <v>0</v>
      </c>
      <c r="FD408" s="219">
        <f t="shared" si="1690"/>
        <v>0</v>
      </c>
      <c r="FE408" s="219">
        <f t="shared" si="1690"/>
        <v>0</v>
      </c>
      <c r="FF408" s="219">
        <f t="shared" si="1690"/>
        <v>0</v>
      </c>
      <c r="FG408" s="219">
        <f t="shared" si="1690"/>
        <v>0</v>
      </c>
      <c r="FH408" s="219">
        <f t="shared" si="1690"/>
        <v>0</v>
      </c>
      <c r="FI408" s="219">
        <f t="shared" si="1690"/>
        <v>0</v>
      </c>
      <c r="FJ408" s="219">
        <f t="shared" si="1690"/>
        <v>0</v>
      </c>
      <c r="FK408" s="219">
        <f t="shared" si="1690"/>
        <v>0</v>
      </c>
      <c r="FL408" s="219">
        <f t="shared" si="1690"/>
        <v>0</v>
      </c>
      <c r="FM408" s="219">
        <f t="shared" si="1690"/>
        <v>0</v>
      </c>
      <c r="FN408" s="219">
        <f t="shared" si="1690"/>
        <v>0</v>
      </c>
      <c r="FO408" s="219">
        <f t="shared" si="1690"/>
        <v>0</v>
      </c>
      <c r="FP408" s="219">
        <f t="shared" si="1690"/>
        <v>0</v>
      </c>
      <c r="FQ408" s="219">
        <f t="shared" si="1690"/>
        <v>0</v>
      </c>
      <c r="FR408" s="219">
        <f t="shared" si="1690"/>
        <v>0</v>
      </c>
      <c r="FS408" s="219">
        <f t="shared" si="1690"/>
        <v>0</v>
      </c>
      <c r="FT408" s="219">
        <f t="shared" ref="FT408:GZ408" si="1691">IF(FT$8="",0,FT262-FT278)</f>
        <v>0</v>
      </c>
      <c r="FU408" s="219">
        <f t="shared" si="1691"/>
        <v>0</v>
      </c>
      <c r="FV408" s="219">
        <f t="shared" si="1691"/>
        <v>0</v>
      </c>
      <c r="FW408" s="219">
        <f t="shared" si="1691"/>
        <v>0</v>
      </c>
      <c r="FX408" s="219">
        <f t="shared" si="1691"/>
        <v>0</v>
      </c>
      <c r="FY408" s="219">
        <f t="shared" si="1691"/>
        <v>0</v>
      </c>
      <c r="FZ408" s="219">
        <f t="shared" si="1691"/>
        <v>0</v>
      </c>
      <c r="GA408" s="219">
        <f t="shared" si="1691"/>
        <v>0</v>
      </c>
      <c r="GB408" s="219">
        <f t="shared" si="1691"/>
        <v>0</v>
      </c>
      <c r="GC408" s="219">
        <f t="shared" si="1691"/>
        <v>0</v>
      </c>
      <c r="GD408" s="219">
        <f t="shared" si="1691"/>
        <v>0</v>
      </c>
      <c r="GE408" s="219">
        <f t="shared" si="1691"/>
        <v>0</v>
      </c>
      <c r="GF408" s="219">
        <f t="shared" si="1691"/>
        <v>0</v>
      </c>
      <c r="GG408" s="219">
        <f t="shared" si="1691"/>
        <v>0</v>
      </c>
      <c r="GH408" s="219">
        <f t="shared" si="1691"/>
        <v>0</v>
      </c>
      <c r="GI408" s="219">
        <f t="shared" si="1691"/>
        <v>0</v>
      </c>
      <c r="GJ408" s="219">
        <f t="shared" si="1691"/>
        <v>0</v>
      </c>
      <c r="GK408" s="219">
        <f t="shared" si="1691"/>
        <v>0</v>
      </c>
      <c r="GL408" s="219">
        <f t="shared" si="1691"/>
        <v>0</v>
      </c>
      <c r="GM408" s="219">
        <f t="shared" si="1691"/>
        <v>0</v>
      </c>
      <c r="GN408" s="219">
        <f t="shared" si="1691"/>
        <v>0</v>
      </c>
      <c r="GO408" s="219">
        <f t="shared" si="1691"/>
        <v>0</v>
      </c>
      <c r="GP408" s="219">
        <f t="shared" si="1691"/>
        <v>0</v>
      </c>
      <c r="GQ408" s="219">
        <f t="shared" si="1691"/>
        <v>0</v>
      </c>
      <c r="GR408" s="219">
        <f t="shared" si="1691"/>
        <v>0</v>
      </c>
      <c r="GS408" s="219">
        <f t="shared" si="1691"/>
        <v>0</v>
      </c>
      <c r="GT408" s="219">
        <f t="shared" si="1691"/>
        <v>0</v>
      </c>
      <c r="GU408" s="219">
        <f t="shared" si="1691"/>
        <v>0</v>
      </c>
      <c r="GV408" s="219">
        <f t="shared" si="1691"/>
        <v>0</v>
      </c>
      <c r="GW408" s="219">
        <f t="shared" si="1691"/>
        <v>0</v>
      </c>
      <c r="GX408" s="219">
        <f t="shared" si="1691"/>
        <v>0</v>
      </c>
      <c r="GY408" s="219">
        <f t="shared" si="1691"/>
        <v>0</v>
      </c>
      <c r="GZ408" s="219">
        <f t="shared" si="1691"/>
        <v>0</v>
      </c>
      <c r="HA408" s="3"/>
      <c r="HB408" s="3"/>
    </row>
    <row r="409" spans="1:210" s="4" customFormat="1">
      <c r="A409" s="3"/>
      <c r="B409" s="196"/>
      <c r="C409" s="3"/>
      <c r="D409" s="3"/>
      <c r="E409" s="9" t="s">
        <v>135</v>
      </c>
      <c r="F409" s="51"/>
      <c r="G409" s="250"/>
      <c r="H409" s="278" t="str">
        <f>$H$37</f>
        <v>Финпоток по комм. деят-ти накопительным итогом</v>
      </c>
      <c r="I409" s="278"/>
      <c r="J409" s="278"/>
      <c r="K409" s="278"/>
      <c r="L409" s="278"/>
      <c r="M409" s="172"/>
      <c r="N409" s="278" t="str">
        <f>N46</f>
        <v>Продукт-1</v>
      </c>
      <c r="O409" s="278"/>
      <c r="P409" s="172"/>
      <c r="Q409" s="278" t="s">
        <v>26</v>
      </c>
      <c r="R409" s="278"/>
      <c r="S409" s="172"/>
      <c r="T409" s="279"/>
      <c r="U409" s="280"/>
      <c r="V409" s="278"/>
      <c r="W409" s="284"/>
      <c r="X409" s="281"/>
      <c r="Y409" s="282"/>
      <c r="Z409" s="91"/>
      <c r="AA409" s="92">
        <f>IF(AA$8="",0,Z409+AA408)</f>
        <v>0</v>
      </c>
      <c r="AB409" s="92">
        <f t="shared" ref="AB409:AE409" si="1692">IF(AB$8="",0,AA409+AB408)</f>
        <v>0</v>
      </c>
      <c r="AC409" s="92">
        <f t="shared" si="1692"/>
        <v>0</v>
      </c>
      <c r="AD409" s="92">
        <f t="shared" si="1692"/>
        <v>0</v>
      </c>
      <c r="AE409" s="92">
        <f t="shared" si="1692"/>
        <v>0</v>
      </c>
      <c r="AF409" s="92">
        <f t="shared" ref="AF409" si="1693">IF(AF$8="",0,AE409+AF408)</f>
        <v>0</v>
      </c>
      <c r="AG409" s="92">
        <f t="shared" ref="AG409" si="1694">IF(AG$8="",0,AF409+AG408)</f>
        <v>0</v>
      </c>
      <c r="AH409" s="92">
        <f t="shared" ref="AH409" si="1695">IF(AH$8="",0,AG409+AH408)</f>
        <v>0</v>
      </c>
      <c r="AI409" s="92">
        <f t="shared" ref="AI409" si="1696">IF(AI$8="",0,AH409+AI408)</f>
        <v>0</v>
      </c>
      <c r="AJ409" s="92">
        <f t="shared" ref="AJ409" si="1697">IF(AJ$8="",0,AI409+AJ408)</f>
        <v>0</v>
      </c>
      <c r="AK409" s="92">
        <f t="shared" ref="AK409" si="1698">IF(AK$8="",0,AJ409+AK408)</f>
        <v>0</v>
      </c>
      <c r="AL409" s="92">
        <f t="shared" ref="AL409" si="1699">IF(AL$8="",0,AK409+AL408)</f>
        <v>0</v>
      </c>
      <c r="AM409" s="92">
        <f t="shared" ref="AM409" si="1700">IF(AM$8="",0,AL409+AM408)</f>
        <v>0</v>
      </c>
      <c r="AN409" s="92">
        <f t="shared" ref="AN409" si="1701">IF(AN$8="",0,AM409+AN408)</f>
        <v>0</v>
      </c>
      <c r="AO409" s="92">
        <f t="shared" ref="AO409" si="1702">IF(AO$8="",0,AN409+AO408)</f>
        <v>0</v>
      </c>
      <c r="AP409" s="92">
        <f t="shared" ref="AP409" si="1703">IF(AP$8="",0,AO409+AP408)</f>
        <v>0</v>
      </c>
      <c r="AQ409" s="92">
        <f t="shared" ref="AQ409" si="1704">IF(AQ$8="",0,AP409+AQ408)</f>
        <v>0</v>
      </c>
      <c r="AR409" s="92">
        <f t="shared" ref="AR409" si="1705">IF(AR$8="",0,AQ409+AR408)</f>
        <v>0</v>
      </c>
      <c r="AS409" s="92">
        <f t="shared" ref="AS409" si="1706">IF(AS$8="",0,AR409+AS408)</f>
        <v>0</v>
      </c>
      <c r="AT409" s="92">
        <f t="shared" ref="AT409" si="1707">IF(AT$8="",0,AS409+AT408)</f>
        <v>0</v>
      </c>
      <c r="AU409" s="92">
        <f t="shared" ref="AU409" si="1708">IF(AU$8="",0,AT409+AU408)</f>
        <v>0</v>
      </c>
      <c r="AV409" s="92">
        <f t="shared" ref="AV409" si="1709">IF(AV$8="",0,AU409+AV408)</f>
        <v>0</v>
      </c>
      <c r="AW409" s="92">
        <f t="shared" ref="AW409" si="1710">IF(AW$8="",0,AV409+AW408)</f>
        <v>0</v>
      </c>
      <c r="AX409" s="92">
        <f t="shared" ref="AX409" si="1711">IF(AX$8="",0,AW409+AX408)</f>
        <v>0</v>
      </c>
      <c r="AY409" s="92">
        <f t="shared" ref="AY409" si="1712">IF(AY$8="",0,AX409+AY408)</f>
        <v>0</v>
      </c>
      <c r="AZ409" s="92">
        <f t="shared" ref="AZ409" si="1713">IF(AZ$8="",0,AY409+AZ408)</f>
        <v>0</v>
      </c>
      <c r="BA409" s="92">
        <f t="shared" ref="BA409" si="1714">IF(BA$8="",0,AZ409+BA408)</f>
        <v>0</v>
      </c>
      <c r="BB409" s="92">
        <f t="shared" ref="BB409" si="1715">IF(BB$8="",0,BA409+BB408)</f>
        <v>0</v>
      </c>
      <c r="BC409" s="92">
        <f t="shared" ref="BC409" si="1716">IF(BC$8="",0,BB409+BC408)</f>
        <v>0</v>
      </c>
      <c r="BD409" s="92">
        <f t="shared" ref="BD409" si="1717">IF(BD$8="",0,BC409+BD408)</f>
        <v>0</v>
      </c>
      <c r="BE409" s="92">
        <f t="shared" ref="BE409" si="1718">IF(BE$8="",0,BD409+BE408)</f>
        <v>0</v>
      </c>
      <c r="BF409" s="92">
        <f t="shared" ref="BF409" si="1719">IF(BF$8="",0,BE409+BF408)</f>
        <v>0</v>
      </c>
      <c r="BG409" s="92">
        <f t="shared" ref="BG409" si="1720">IF(BG$8="",0,BF409+BG408)</f>
        <v>0</v>
      </c>
      <c r="BH409" s="92">
        <f t="shared" ref="BH409" si="1721">IF(BH$8="",0,BG409+BH408)</f>
        <v>0</v>
      </c>
      <c r="BI409" s="92">
        <f t="shared" ref="BI409" si="1722">IF(BI$8="",0,BH409+BI408)</f>
        <v>0</v>
      </c>
      <c r="BJ409" s="92">
        <f t="shared" ref="BJ409" si="1723">IF(BJ$8="",0,BI409+BJ408)</f>
        <v>0</v>
      </c>
      <c r="BK409" s="92">
        <f t="shared" ref="BK409" si="1724">IF(BK$8="",0,BJ409+BK408)</f>
        <v>0</v>
      </c>
      <c r="BL409" s="92">
        <f t="shared" ref="BL409" si="1725">IF(BL$8="",0,BK409+BL408)</f>
        <v>0</v>
      </c>
      <c r="BM409" s="92">
        <f t="shared" ref="BM409" si="1726">IF(BM$8="",0,BL409+BM408)</f>
        <v>0</v>
      </c>
      <c r="BN409" s="92">
        <f t="shared" ref="BN409" si="1727">IF(BN$8="",0,BM409+BN408)</f>
        <v>0</v>
      </c>
      <c r="BO409" s="92">
        <f t="shared" ref="BO409" si="1728">IF(BO$8="",0,BN409+BO408)</f>
        <v>0</v>
      </c>
      <c r="BP409" s="92">
        <f t="shared" ref="BP409" si="1729">IF(BP$8="",0,BO409+BP408)</f>
        <v>0</v>
      </c>
      <c r="BQ409" s="92">
        <f t="shared" ref="BQ409" si="1730">IF(BQ$8="",0,BP409+BQ408)</f>
        <v>0</v>
      </c>
      <c r="BR409" s="92">
        <f t="shared" ref="BR409" si="1731">IF(BR$8="",0,BQ409+BR408)</f>
        <v>0</v>
      </c>
      <c r="BS409" s="92">
        <f t="shared" ref="BS409" si="1732">IF(BS$8="",0,BR409+BS408)</f>
        <v>0</v>
      </c>
      <c r="BT409" s="92">
        <f t="shared" ref="BT409" si="1733">IF(BT$8="",0,BS409+BT408)</f>
        <v>0</v>
      </c>
      <c r="BU409" s="92">
        <f t="shared" ref="BU409" si="1734">IF(BU$8="",0,BT409+BU408)</f>
        <v>0</v>
      </c>
      <c r="BV409" s="92">
        <f t="shared" ref="BV409" si="1735">IF(BV$8="",0,BU409+BV408)</f>
        <v>0</v>
      </c>
      <c r="BW409" s="92">
        <f t="shared" ref="BW409" si="1736">IF(BW$8="",0,BV409+BW408)</f>
        <v>0</v>
      </c>
      <c r="BX409" s="92">
        <f t="shared" ref="BX409" si="1737">IF(BX$8="",0,BW409+BX408)</f>
        <v>0</v>
      </c>
      <c r="BY409" s="92">
        <f t="shared" ref="BY409" si="1738">IF(BY$8="",0,BX409+BY408)</f>
        <v>0</v>
      </c>
      <c r="BZ409" s="92">
        <f t="shared" ref="BZ409" si="1739">IF(BZ$8="",0,BY409+BZ408)</f>
        <v>0</v>
      </c>
      <c r="CA409" s="92">
        <f t="shared" ref="CA409" si="1740">IF(CA$8="",0,BZ409+CA408)</f>
        <v>0</v>
      </c>
      <c r="CB409" s="92">
        <f t="shared" ref="CB409" si="1741">IF(CB$8="",0,CA409+CB408)</f>
        <v>0</v>
      </c>
      <c r="CC409" s="92">
        <f t="shared" ref="CC409" si="1742">IF(CC$8="",0,CB409+CC408)</f>
        <v>0</v>
      </c>
      <c r="CD409" s="92">
        <f t="shared" ref="CD409" si="1743">IF(CD$8="",0,CC409+CD408)</f>
        <v>0</v>
      </c>
      <c r="CE409" s="92">
        <f t="shared" ref="CE409" si="1744">IF(CE$8="",0,CD409+CE408)</f>
        <v>0</v>
      </c>
      <c r="CF409" s="92">
        <f t="shared" ref="CF409" si="1745">IF(CF$8="",0,CE409+CF408)</f>
        <v>0</v>
      </c>
      <c r="CG409" s="92">
        <f t="shared" ref="CG409" si="1746">IF(CG$8="",0,CF409+CG408)</f>
        <v>0</v>
      </c>
      <c r="CH409" s="92">
        <f t="shared" ref="CH409" si="1747">IF(CH$8="",0,CG409+CH408)</f>
        <v>0</v>
      </c>
      <c r="CI409" s="92">
        <f t="shared" ref="CI409" si="1748">IF(CI$8="",0,CH409+CI408)</f>
        <v>0</v>
      </c>
      <c r="CJ409" s="92">
        <f t="shared" ref="CJ409" si="1749">IF(CJ$8="",0,CI409+CJ408)</f>
        <v>0</v>
      </c>
      <c r="CK409" s="92">
        <f t="shared" ref="CK409" si="1750">IF(CK$8="",0,CJ409+CK408)</f>
        <v>0</v>
      </c>
      <c r="CL409" s="92">
        <f t="shared" ref="CL409" si="1751">IF(CL$8="",0,CK409+CL408)</f>
        <v>0</v>
      </c>
      <c r="CM409" s="92">
        <f t="shared" ref="CM409" si="1752">IF(CM$8="",0,CL409+CM408)</f>
        <v>0</v>
      </c>
      <c r="CN409" s="92">
        <f t="shared" ref="CN409" si="1753">IF(CN$8="",0,CM409+CN408)</f>
        <v>0</v>
      </c>
      <c r="CO409" s="92">
        <f t="shared" ref="CO409" si="1754">IF(CO$8="",0,CN409+CO408)</f>
        <v>0</v>
      </c>
      <c r="CP409" s="92">
        <f t="shared" ref="CP409" si="1755">IF(CP$8="",0,CO409+CP408)</f>
        <v>0</v>
      </c>
      <c r="CQ409" s="92">
        <f t="shared" ref="CQ409" si="1756">IF(CQ$8="",0,CP409+CQ408)</f>
        <v>0</v>
      </c>
      <c r="CR409" s="92">
        <f t="shared" ref="CR409" si="1757">IF(CR$8="",0,CQ409+CR408)</f>
        <v>0</v>
      </c>
      <c r="CS409" s="92">
        <f t="shared" ref="CS409" si="1758">IF(CS$8="",0,CR409+CS408)</f>
        <v>0</v>
      </c>
      <c r="CT409" s="92">
        <f t="shared" ref="CT409" si="1759">IF(CT$8="",0,CS409+CT408)</f>
        <v>0</v>
      </c>
      <c r="CU409" s="92">
        <f t="shared" ref="CU409" si="1760">IF(CU$8="",0,CT409+CU408)</f>
        <v>0</v>
      </c>
      <c r="CV409" s="92">
        <f t="shared" ref="CV409" si="1761">IF(CV$8="",0,CU409+CV408)</f>
        <v>0</v>
      </c>
      <c r="CW409" s="92">
        <f t="shared" ref="CW409" si="1762">IF(CW$8="",0,CV409+CW408)</f>
        <v>0</v>
      </c>
      <c r="CX409" s="92">
        <f t="shared" ref="CX409" si="1763">IF(CX$8="",0,CW409+CX408)</f>
        <v>0</v>
      </c>
      <c r="CY409" s="92">
        <f t="shared" ref="CY409" si="1764">IF(CY$8="",0,CX409+CY408)</f>
        <v>0</v>
      </c>
      <c r="CZ409" s="92">
        <f t="shared" ref="CZ409" si="1765">IF(CZ$8="",0,CY409+CZ408)</f>
        <v>0</v>
      </c>
      <c r="DA409" s="92">
        <f t="shared" ref="DA409" si="1766">IF(DA$8="",0,CZ409+DA408)</f>
        <v>0</v>
      </c>
      <c r="DB409" s="92">
        <f t="shared" ref="DB409" si="1767">IF(DB$8="",0,DA409+DB408)</f>
        <v>0</v>
      </c>
      <c r="DC409" s="92">
        <f t="shared" ref="DC409" si="1768">IF(DC$8="",0,DB409+DC408)</f>
        <v>0</v>
      </c>
      <c r="DD409" s="92">
        <f t="shared" ref="DD409" si="1769">IF(DD$8="",0,DC409+DD408)</f>
        <v>0</v>
      </c>
      <c r="DE409" s="92">
        <f t="shared" ref="DE409" si="1770">IF(DE$8="",0,DD409+DE408)</f>
        <v>0</v>
      </c>
      <c r="DF409" s="92">
        <f t="shared" ref="DF409" si="1771">IF(DF$8="",0,DE409+DF408)</f>
        <v>0</v>
      </c>
      <c r="DG409" s="92">
        <f t="shared" ref="DG409" si="1772">IF(DG$8="",0,DF409+DG408)</f>
        <v>0</v>
      </c>
      <c r="DH409" s="92">
        <f t="shared" ref="DH409" si="1773">IF(DH$8="",0,DG409+DH408)</f>
        <v>0</v>
      </c>
      <c r="DI409" s="92">
        <f t="shared" ref="DI409" si="1774">IF(DI$8="",0,DH409+DI408)</f>
        <v>0</v>
      </c>
      <c r="DJ409" s="92">
        <f t="shared" ref="DJ409" si="1775">IF(DJ$8="",0,DI409+DJ408)</f>
        <v>0</v>
      </c>
      <c r="DK409" s="92">
        <f t="shared" ref="DK409" si="1776">IF(DK$8="",0,DJ409+DK408)</f>
        <v>0</v>
      </c>
      <c r="DL409" s="92">
        <f t="shared" ref="DL409" si="1777">IF(DL$8="",0,DK409+DL408)</f>
        <v>0</v>
      </c>
      <c r="DM409" s="92">
        <f t="shared" ref="DM409" si="1778">IF(DM$8="",0,DL409+DM408)</f>
        <v>0</v>
      </c>
      <c r="DN409" s="92">
        <f t="shared" ref="DN409" si="1779">IF(DN$8="",0,DM409+DN408)</f>
        <v>0</v>
      </c>
      <c r="DO409" s="92">
        <f t="shared" ref="DO409" si="1780">IF(DO$8="",0,DN409+DO408)</f>
        <v>0</v>
      </c>
      <c r="DP409" s="92">
        <f t="shared" ref="DP409" si="1781">IF(DP$8="",0,DO409+DP408)</f>
        <v>0</v>
      </c>
      <c r="DQ409" s="92">
        <f t="shared" ref="DQ409" si="1782">IF(DQ$8="",0,DP409+DQ408)</f>
        <v>0</v>
      </c>
      <c r="DR409" s="92">
        <f t="shared" ref="DR409" si="1783">IF(DR$8="",0,DQ409+DR408)</f>
        <v>0</v>
      </c>
      <c r="DS409" s="92">
        <f t="shared" ref="DS409" si="1784">IF(DS$8="",0,DR409+DS408)</f>
        <v>0</v>
      </c>
      <c r="DT409" s="92">
        <f t="shared" ref="DT409" si="1785">IF(DT$8="",0,DS409+DT408)</f>
        <v>0</v>
      </c>
      <c r="DU409" s="92">
        <f t="shared" ref="DU409" si="1786">IF(DU$8="",0,DT409+DU408)</f>
        <v>0</v>
      </c>
      <c r="DV409" s="92">
        <f t="shared" ref="DV409" si="1787">IF(DV$8="",0,DU409+DV408)</f>
        <v>0</v>
      </c>
      <c r="DW409" s="92">
        <f t="shared" ref="DW409" si="1788">IF(DW$8="",0,DV409+DW408)</f>
        <v>0</v>
      </c>
      <c r="DX409" s="92">
        <f t="shared" ref="DX409" si="1789">IF(DX$8="",0,DW409+DX408)</f>
        <v>0</v>
      </c>
      <c r="DY409" s="92">
        <f t="shared" ref="DY409" si="1790">IF(DY$8="",0,DX409+DY408)</f>
        <v>0</v>
      </c>
      <c r="DZ409" s="92">
        <f t="shared" ref="DZ409" si="1791">IF(DZ$8="",0,DY409+DZ408)</f>
        <v>0</v>
      </c>
      <c r="EA409" s="92">
        <f t="shared" ref="EA409" si="1792">IF(EA$8="",0,DZ409+EA408)</f>
        <v>0</v>
      </c>
      <c r="EB409" s="92">
        <f t="shared" ref="EB409" si="1793">IF(EB$8="",0,EA409+EB408)</f>
        <v>0</v>
      </c>
      <c r="EC409" s="92">
        <f t="shared" ref="EC409" si="1794">IF(EC$8="",0,EB409+EC408)</f>
        <v>0</v>
      </c>
      <c r="ED409" s="92">
        <f t="shared" ref="ED409" si="1795">IF(ED$8="",0,EC409+ED408)</f>
        <v>0</v>
      </c>
      <c r="EE409" s="92">
        <f t="shared" ref="EE409" si="1796">IF(EE$8="",0,ED409+EE408)</f>
        <v>0</v>
      </c>
      <c r="EF409" s="92">
        <f t="shared" ref="EF409" si="1797">IF(EF$8="",0,EE409+EF408)</f>
        <v>0</v>
      </c>
      <c r="EG409" s="92">
        <f t="shared" ref="EG409" si="1798">IF(EG$8="",0,EF409+EG408)</f>
        <v>0</v>
      </c>
      <c r="EH409" s="92">
        <f t="shared" ref="EH409" si="1799">IF(EH$8="",0,EG409+EH408)</f>
        <v>0</v>
      </c>
      <c r="EI409" s="92">
        <f t="shared" ref="EI409" si="1800">IF(EI$8="",0,EH409+EI408)</f>
        <v>0</v>
      </c>
      <c r="EJ409" s="92">
        <f t="shared" ref="EJ409" si="1801">IF(EJ$8="",0,EI409+EJ408)</f>
        <v>0</v>
      </c>
      <c r="EK409" s="92">
        <f t="shared" ref="EK409" si="1802">IF(EK$8="",0,EJ409+EK408)</f>
        <v>0</v>
      </c>
      <c r="EL409" s="92">
        <f t="shared" ref="EL409" si="1803">IF(EL$8="",0,EK409+EL408)</f>
        <v>0</v>
      </c>
      <c r="EM409" s="92">
        <f t="shared" ref="EM409" si="1804">IF(EM$8="",0,EL409+EM408)</f>
        <v>0</v>
      </c>
      <c r="EN409" s="92">
        <f t="shared" ref="EN409" si="1805">IF(EN$8="",0,EM409+EN408)</f>
        <v>0</v>
      </c>
      <c r="EO409" s="92">
        <f t="shared" ref="EO409" si="1806">IF(EO$8="",0,EN409+EO408)</f>
        <v>0</v>
      </c>
      <c r="EP409" s="92">
        <f t="shared" ref="EP409" si="1807">IF(EP$8="",0,EO409+EP408)</f>
        <v>0</v>
      </c>
      <c r="EQ409" s="92">
        <f t="shared" ref="EQ409" si="1808">IF(EQ$8="",0,EP409+EQ408)</f>
        <v>0</v>
      </c>
      <c r="ER409" s="92">
        <f t="shared" ref="ER409" si="1809">IF(ER$8="",0,EQ409+ER408)</f>
        <v>0</v>
      </c>
      <c r="ES409" s="92">
        <f t="shared" ref="ES409" si="1810">IF(ES$8="",0,ER409+ES408)</f>
        <v>0</v>
      </c>
      <c r="ET409" s="92">
        <f t="shared" ref="ET409" si="1811">IF(ET$8="",0,ES409+ET408)</f>
        <v>0</v>
      </c>
      <c r="EU409" s="92">
        <f t="shared" ref="EU409" si="1812">IF(EU$8="",0,ET409+EU408)</f>
        <v>0</v>
      </c>
      <c r="EV409" s="92">
        <f t="shared" ref="EV409" si="1813">IF(EV$8="",0,EU409+EV408)</f>
        <v>0</v>
      </c>
      <c r="EW409" s="92">
        <f t="shared" ref="EW409" si="1814">IF(EW$8="",0,EV409+EW408)</f>
        <v>0</v>
      </c>
      <c r="EX409" s="92">
        <f t="shared" ref="EX409" si="1815">IF(EX$8="",0,EW409+EX408)</f>
        <v>0</v>
      </c>
      <c r="EY409" s="92">
        <f t="shared" ref="EY409" si="1816">IF(EY$8="",0,EX409+EY408)</f>
        <v>0</v>
      </c>
      <c r="EZ409" s="92">
        <f t="shared" ref="EZ409" si="1817">IF(EZ$8="",0,EY409+EZ408)</f>
        <v>0</v>
      </c>
      <c r="FA409" s="92">
        <f t="shared" ref="FA409" si="1818">IF(FA$8="",0,EZ409+FA408)</f>
        <v>0</v>
      </c>
      <c r="FB409" s="92">
        <f t="shared" ref="FB409" si="1819">IF(FB$8="",0,FA409+FB408)</f>
        <v>0</v>
      </c>
      <c r="FC409" s="92">
        <f t="shared" ref="FC409" si="1820">IF(FC$8="",0,FB409+FC408)</f>
        <v>0</v>
      </c>
      <c r="FD409" s="92">
        <f t="shared" ref="FD409" si="1821">IF(FD$8="",0,FC409+FD408)</f>
        <v>0</v>
      </c>
      <c r="FE409" s="92">
        <f t="shared" ref="FE409" si="1822">IF(FE$8="",0,FD409+FE408)</f>
        <v>0</v>
      </c>
      <c r="FF409" s="92">
        <f t="shared" ref="FF409" si="1823">IF(FF$8="",0,FE409+FF408)</f>
        <v>0</v>
      </c>
      <c r="FG409" s="92">
        <f t="shared" ref="FG409" si="1824">IF(FG$8="",0,FF409+FG408)</f>
        <v>0</v>
      </c>
      <c r="FH409" s="92">
        <f t="shared" ref="FH409" si="1825">IF(FH$8="",0,FG409+FH408)</f>
        <v>0</v>
      </c>
      <c r="FI409" s="92">
        <f t="shared" ref="FI409" si="1826">IF(FI$8="",0,FH409+FI408)</f>
        <v>0</v>
      </c>
      <c r="FJ409" s="92">
        <f t="shared" ref="FJ409" si="1827">IF(FJ$8="",0,FI409+FJ408)</f>
        <v>0</v>
      </c>
      <c r="FK409" s="92">
        <f t="shared" ref="FK409" si="1828">IF(FK$8="",0,FJ409+FK408)</f>
        <v>0</v>
      </c>
      <c r="FL409" s="92">
        <f t="shared" ref="FL409" si="1829">IF(FL$8="",0,FK409+FL408)</f>
        <v>0</v>
      </c>
      <c r="FM409" s="92">
        <f t="shared" ref="FM409" si="1830">IF(FM$8="",0,FL409+FM408)</f>
        <v>0</v>
      </c>
      <c r="FN409" s="92">
        <f t="shared" ref="FN409" si="1831">IF(FN$8="",0,FM409+FN408)</f>
        <v>0</v>
      </c>
      <c r="FO409" s="92">
        <f t="shared" ref="FO409" si="1832">IF(FO$8="",0,FN409+FO408)</f>
        <v>0</v>
      </c>
      <c r="FP409" s="92">
        <f t="shared" ref="FP409" si="1833">IF(FP$8="",0,FO409+FP408)</f>
        <v>0</v>
      </c>
      <c r="FQ409" s="92">
        <f t="shared" ref="FQ409" si="1834">IF(FQ$8="",0,FP409+FQ408)</f>
        <v>0</v>
      </c>
      <c r="FR409" s="92">
        <f t="shared" ref="FR409" si="1835">IF(FR$8="",0,FQ409+FR408)</f>
        <v>0</v>
      </c>
      <c r="FS409" s="92">
        <f t="shared" ref="FS409" si="1836">IF(FS$8="",0,FR409+FS408)</f>
        <v>0</v>
      </c>
      <c r="FT409" s="92">
        <f t="shared" ref="FT409" si="1837">IF(FT$8="",0,FS409+FT408)</f>
        <v>0</v>
      </c>
      <c r="FU409" s="92">
        <f t="shared" ref="FU409" si="1838">IF(FU$8="",0,FT409+FU408)</f>
        <v>0</v>
      </c>
      <c r="FV409" s="92">
        <f t="shared" ref="FV409" si="1839">IF(FV$8="",0,FU409+FV408)</f>
        <v>0</v>
      </c>
      <c r="FW409" s="92">
        <f t="shared" ref="FW409" si="1840">IF(FW$8="",0,FV409+FW408)</f>
        <v>0</v>
      </c>
      <c r="FX409" s="92">
        <f t="shared" ref="FX409" si="1841">IF(FX$8="",0,FW409+FX408)</f>
        <v>0</v>
      </c>
      <c r="FY409" s="92">
        <f t="shared" ref="FY409" si="1842">IF(FY$8="",0,FX409+FY408)</f>
        <v>0</v>
      </c>
      <c r="FZ409" s="92">
        <f t="shared" ref="FZ409" si="1843">IF(FZ$8="",0,FY409+FZ408)</f>
        <v>0</v>
      </c>
      <c r="GA409" s="92">
        <f t="shared" ref="GA409" si="1844">IF(GA$8="",0,FZ409+GA408)</f>
        <v>0</v>
      </c>
      <c r="GB409" s="92">
        <f t="shared" ref="GB409" si="1845">IF(GB$8="",0,GA409+GB408)</f>
        <v>0</v>
      </c>
      <c r="GC409" s="92">
        <f t="shared" ref="GC409" si="1846">IF(GC$8="",0,GB409+GC408)</f>
        <v>0</v>
      </c>
      <c r="GD409" s="92">
        <f t="shared" ref="GD409" si="1847">IF(GD$8="",0,GC409+GD408)</f>
        <v>0</v>
      </c>
      <c r="GE409" s="92">
        <f t="shared" ref="GE409" si="1848">IF(GE$8="",0,GD409+GE408)</f>
        <v>0</v>
      </c>
      <c r="GF409" s="92">
        <f t="shared" ref="GF409" si="1849">IF(GF$8="",0,GE409+GF408)</f>
        <v>0</v>
      </c>
      <c r="GG409" s="92">
        <f t="shared" ref="GG409" si="1850">IF(GG$8="",0,GF409+GG408)</f>
        <v>0</v>
      </c>
      <c r="GH409" s="92">
        <f t="shared" ref="GH409" si="1851">IF(GH$8="",0,GG409+GH408)</f>
        <v>0</v>
      </c>
      <c r="GI409" s="92">
        <f t="shared" ref="GI409" si="1852">IF(GI$8="",0,GH409+GI408)</f>
        <v>0</v>
      </c>
      <c r="GJ409" s="92">
        <f t="shared" ref="GJ409" si="1853">IF(GJ$8="",0,GI409+GJ408)</f>
        <v>0</v>
      </c>
      <c r="GK409" s="92">
        <f t="shared" ref="GK409" si="1854">IF(GK$8="",0,GJ409+GK408)</f>
        <v>0</v>
      </c>
      <c r="GL409" s="92">
        <f t="shared" ref="GL409" si="1855">IF(GL$8="",0,GK409+GL408)</f>
        <v>0</v>
      </c>
      <c r="GM409" s="92">
        <f t="shared" ref="GM409" si="1856">IF(GM$8="",0,GL409+GM408)</f>
        <v>0</v>
      </c>
      <c r="GN409" s="92">
        <f t="shared" ref="GN409" si="1857">IF(GN$8="",0,GM409+GN408)</f>
        <v>0</v>
      </c>
      <c r="GO409" s="92">
        <f t="shared" ref="GO409" si="1858">IF(GO$8="",0,GN409+GO408)</f>
        <v>0</v>
      </c>
      <c r="GP409" s="92">
        <f t="shared" ref="GP409" si="1859">IF(GP$8="",0,GO409+GP408)</f>
        <v>0</v>
      </c>
      <c r="GQ409" s="92">
        <f t="shared" ref="GQ409" si="1860">IF(GQ$8="",0,GP409+GQ408)</f>
        <v>0</v>
      </c>
      <c r="GR409" s="92">
        <f t="shared" ref="GR409" si="1861">IF(GR$8="",0,GQ409+GR408)</f>
        <v>0</v>
      </c>
      <c r="GS409" s="92">
        <f t="shared" ref="GS409" si="1862">IF(GS$8="",0,GR409+GS408)</f>
        <v>0</v>
      </c>
      <c r="GT409" s="92">
        <f t="shared" ref="GT409" si="1863">IF(GT$8="",0,GS409+GT408)</f>
        <v>0</v>
      </c>
      <c r="GU409" s="92">
        <f t="shared" ref="GU409" si="1864">IF(GU$8="",0,GT409+GU408)</f>
        <v>0</v>
      </c>
      <c r="GV409" s="92">
        <f t="shared" ref="GV409" si="1865">IF(GV$8="",0,GU409+GV408)</f>
        <v>0</v>
      </c>
      <c r="GW409" s="92">
        <f t="shared" ref="GW409" si="1866">IF(GW$8="",0,GV409+GW408)</f>
        <v>0</v>
      </c>
      <c r="GX409" s="92">
        <f t="shared" ref="GX409" si="1867">IF(GX$8="",0,GW409+GX408)</f>
        <v>0</v>
      </c>
      <c r="GY409" s="92">
        <f t="shared" ref="GY409" si="1868">IF(GY$8="",0,GX409+GY408)</f>
        <v>0</v>
      </c>
      <c r="GZ409" s="92">
        <f t="shared" ref="GZ409" si="1869">IF(GZ$8="",0,GY409+GZ408)</f>
        <v>0</v>
      </c>
      <c r="HA409" s="3"/>
      <c r="HB409" s="3"/>
    </row>
    <row r="410" spans="1:210" ht="4.2" customHeight="1">
      <c r="A410" s="1"/>
      <c r="B410" s="1"/>
      <c r="C410" s="1"/>
      <c r="D410" s="1"/>
      <c r="E410" s="263"/>
      <c r="F410" s="48"/>
      <c r="G410" s="231"/>
      <c r="H410" s="173"/>
      <c r="I410" s="173"/>
      <c r="J410" s="173"/>
      <c r="K410" s="173"/>
      <c r="L410" s="173"/>
      <c r="M410" s="172"/>
      <c r="N410" s="173"/>
      <c r="O410" s="173"/>
      <c r="P410" s="172"/>
      <c r="Q410" s="173"/>
      <c r="R410" s="173"/>
      <c r="S410" s="172"/>
      <c r="T410" s="174"/>
      <c r="U410" s="280"/>
      <c r="V410" s="173"/>
      <c r="W410" s="283"/>
      <c r="X410" s="283"/>
      <c r="Y410" s="282"/>
      <c r="Z410" s="93"/>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94"/>
      <c r="CD410" s="94"/>
      <c r="CE410" s="94"/>
      <c r="CF410" s="94"/>
      <c r="CG410" s="94"/>
      <c r="CH410" s="94"/>
      <c r="CI410" s="94"/>
      <c r="CJ410" s="94"/>
      <c r="CK410" s="94"/>
      <c r="CL410" s="94"/>
      <c r="CM410" s="94"/>
      <c r="CN410" s="94"/>
      <c r="CO410" s="94"/>
      <c r="CP410" s="94"/>
      <c r="CQ410" s="94"/>
      <c r="CR410" s="94"/>
      <c r="CS410" s="94"/>
      <c r="CT410" s="94"/>
      <c r="CU410" s="94"/>
      <c r="CV410" s="94"/>
      <c r="CW410" s="94"/>
      <c r="CX410" s="94"/>
      <c r="CY410" s="94"/>
      <c r="CZ410" s="94"/>
      <c r="DA410" s="94"/>
      <c r="DB410" s="94"/>
      <c r="DC410" s="94"/>
      <c r="DD410" s="94"/>
      <c r="DE410" s="94"/>
      <c r="DF410" s="94"/>
      <c r="DG410" s="94"/>
      <c r="DH410" s="94"/>
      <c r="DI410" s="94"/>
      <c r="DJ410" s="94"/>
      <c r="DK410" s="94"/>
      <c r="DL410" s="94"/>
      <c r="DM410" s="94"/>
      <c r="DN410" s="94"/>
      <c r="DO410" s="94"/>
      <c r="DP410" s="94"/>
      <c r="DQ410" s="94"/>
      <c r="DR410" s="94"/>
      <c r="DS410" s="94"/>
      <c r="DT410" s="94"/>
      <c r="DU410" s="94"/>
      <c r="DV410" s="94"/>
      <c r="DW410" s="94"/>
      <c r="DX410" s="94"/>
      <c r="DY410" s="94"/>
      <c r="DZ410" s="94"/>
      <c r="EA410" s="94"/>
      <c r="EB410" s="94"/>
      <c r="EC410" s="94"/>
      <c r="ED410" s="94"/>
      <c r="EE410" s="94"/>
      <c r="EF410" s="94"/>
      <c r="EG410" s="94"/>
      <c r="EH410" s="94"/>
      <c r="EI410" s="94"/>
      <c r="EJ410" s="94"/>
      <c r="EK410" s="94"/>
      <c r="EL410" s="94"/>
      <c r="EM410" s="94"/>
      <c r="EN410" s="94"/>
      <c r="EO410" s="94"/>
      <c r="EP410" s="94"/>
      <c r="EQ410" s="94"/>
      <c r="ER410" s="94"/>
      <c r="ES410" s="94"/>
      <c r="ET410" s="94"/>
      <c r="EU410" s="94"/>
      <c r="EV410" s="94"/>
      <c r="EW410" s="94"/>
      <c r="EX410" s="94"/>
      <c r="EY410" s="94"/>
      <c r="EZ410" s="94"/>
      <c r="FA410" s="94"/>
      <c r="FB410" s="94"/>
      <c r="FC410" s="94"/>
      <c r="FD410" s="94"/>
      <c r="FE410" s="94"/>
      <c r="FF410" s="94"/>
      <c r="FG410" s="94"/>
      <c r="FH410" s="94"/>
      <c r="FI410" s="94"/>
      <c r="FJ410" s="94"/>
      <c r="FK410" s="94"/>
      <c r="FL410" s="94"/>
      <c r="FM410" s="94"/>
      <c r="FN410" s="94"/>
      <c r="FO410" s="94"/>
      <c r="FP410" s="94"/>
      <c r="FQ410" s="94"/>
      <c r="FR410" s="94"/>
      <c r="FS410" s="94"/>
      <c r="FT410" s="94"/>
      <c r="FU410" s="94"/>
      <c r="FV410" s="94"/>
      <c r="FW410" s="94"/>
      <c r="FX410" s="94"/>
      <c r="FY410" s="94"/>
      <c r="FZ410" s="94"/>
      <c r="GA410" s="94"/>
      <c r="GB410" s="94"/>
      <c r="GC410" s="94"/>
      <c r="GD410" s="94"/>
      <c r="GE410" s="94"/>
      <c r="GF410" s="94"/>
      <c r="GG410" s="94"/>
      <c r="GH410" s="94"/>
      <c r="GI410" s="94"/>
      <c r="GJ410" s="94"/>
      <c r="GK410" s="94"/>
      <c r="GL410" s="94"/>
      <c r="GM410" s="94"/>
      <c r="GN410" s="94"/>
      <c r="GO410" s="94"/>
      <c r="GP410" s="94"/>
      <c r="GQ410" s="94"/>
      <c r="GR410" s="94"/>
      <c r="GS410" s="94"/>
      <c r="GT410" s="94"/>
      <c r="GU410" s="94"/>
      <c r="GV410" s="94"/>
      <c r="GW410" s="94"/>
      <c r="GX410" s="94"/>
      <c r="GY410" s="94"/>
      <c r="GZ410" s="94"/>
      <c r="HA410" s="1"/>
      <c r="HB410" s="1"/>
    </row>
    <row r="411" spans="1:210" ht="4.2" customHeight="1">
      <c r="A411" s="1"/>
      <c r="B411" s="1"/>
      <c r="C411" s="1"/>
      <c r="D411" s="14"/>
      <c r="E411" s="264"/>
      <c r="F411" s="14"/>
      <c r="G411" s="304"/>
      <c r="H411" s="14"/>
      <c r="I411" s="14"/>
      <c r="J411" s="14"/>
      <c r="K411" s="14"/>
      <c r="L411" s="14"/>
      <c r="M411" s="15"/>
      <c r="N411" s="14"/>
      <c r="O411" s="14"/>
      <c r="P411" s="15"/>
      <c r="Q411" s="14"/>
      <c r="R411" s="14"/>
      <c r="S411" s="15"/>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80"/>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c r="FR411" s="180"/>
      <c r="FS411" s="180"/>
      <c r="FT411" s="180"/>
      <c r="FU411" s="180"/>
      <c r="FV411" s="180"/>
      <c r="FW411" s="180"/>
      <c r="FX411" s="180"/>
      <c r="FY411" s="180"/>
      <c r="FZ411" s="180"/>
      <c r="GA411" s="180"/>
      <c r="GB411" s="180"/>
      <c r="GC411" s="180"/>
      <c r="GD411" s="180"/>
      <c r="GE411" s="180"/>
      <c r="GF411" s="180"/>
      <c r="GG411" s="180"/>
      <c r="GH411" s="180"/>
      <c r="GI411" s="180"/>
      <c r="GJ411" s="180"/>
      <c r="GK411" s="180"/>
      <c r="GL411" s="180"/>
      <c r="GM411" s="180"/>
      <c r="GN411" s="180"/>
      <c r="GO411" s="180"/>
      <c r="GP411" s="180"/>
      <c r="GQ411" s="180"/>
      <c r="GR411" s="180"/>
      <c r="GS411" s="180"/>
      <c r="GT411" s="180"/>
      <c r="GU411" s="180"/>
      <c r="GV411" s="180"/>
      <c r="GW411" s="180"/>
      <c r="GX411" s="180"/>
      <c r="GY411" s="180"/>
      <c r="GZ411" s="180"/>
      <c r="HA411" s="1"/>
      <c r="HB411" s="1"/>
    </row>
    <row r="412" spans="1:210" ht="4.2" customHeight="1">
      <c r="A412" s="1"/>
      <c r="B412" s="1"/>
      <c r="C412" s="1"/>
      <c r="D412" s="1"/>
      <c r="E412" s="263"/>
      <c r="F412" s="48"/>
      <c r="G412" s="231"/>
      <c r="H412" s="5"/>
      <c r="I412" s="5"/>
      <c r="J412" s="5"/>
      <c r="K412" s="5"/>
      <c r="L412" s="5"/>
      <c r="M412" s="5"/>
      <c r="N412" s="5"/>
      <c r="O412" s="5"/>
      <c r="P412" s="5"/>
      <c r="Q412" s="5"/>
      <c r="R412" s="5"/>
      <c r="S412" s="5"/>
      <c r="T412" s="208"/>
      <c r="U412" s="24"/>
      <c r="V412" s="1"/>
      <c r="W412" s="12"/>
      <c r="X412" s="10"/>
      <c r="Y412" s="46"/>
      <c r="Z412" s="93"/>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94"/>
      <c r="CD412" s="94"/>
      <c r="CE412" s="94"/>
      <c r="CF412" s="94"/>
      <c r="CG412" s="94"/>
      <c r="CH412" s="94"/>
      <c r="CI412" s="94"/>
      <c r="CJ412" s="94"/>
      <c r="CK412" s="94"/>
      <c r="CL412" s="94"/>
      <c r="CM412" s="94"/>
      <c r="CN412" s="94"/>
      <c r="CO412" s="94"/>
      <c r="CP412" s="94"/>
      <c r="CQ412" s="94"/>
      <c r="CR412" s="94"/>
      <c r="CS412" s="94"/>
      <c r="CT412" s="94"/>
      <c r="CU412" s="94"/>
      <c r="CV412" s="94"/>
      <c r="CW412" s="94"/>
      <c r="CX412" s="94"/>
      <c r="CY412" s="94"/>
      <c r="CZ412" s="94"/>
      <c r="DA412" s="94"/>
      <c r="DB412" s="94"/>
      <c r="DC412" s="94"/>
      <c r="DD412" s="94"/>
      <c r="DE412" s="94"/>
      <c r="DF412" s="94"/>
      <c r="DG412" s="94"/>
      <c r="DH412" s="94"/>
      <c r="DI412" s="94"/>
      <c r="DJ412" s="94"/>
      <c r="DK412" s="94"/>
      <c r="DL412" s="94"/>
      <c r="DM412" s="94"/>
      <c r="DN412" s="94"/>
      <c r="DO412" s="94"/>
      <c r="DP412" s="94"/>
      <c r="DQ412" s="94"/>
      <c r="DR412" s="94"/>
      <c r="DS412" s="94"/>
      <c r="DT412" s="94"/>
      <c r="DU412" s="94"/>
      <c r="DV412" s="94"/>
      <c r="DW412" s="94"/>
      <c r="DX412" s="94"/>
      <c r="DY412" s="94"/>
      <c r="DZ412" s="94"/>
      <c r="EA412" s="94"/>
      <c r="EB412" s="94"/>
      <c r="EC412" s="94"/>
      <c r="ED412" s="94"/>
      <c r="EE412" s="94"/>
      <c r="EF412" s="94"/>
      <c r="EG412" s="94"/>
      <c r="EH412" s="94"/>
      <c r="EI412" s="94"/>
      <c r="EJ412" s="94"/>
      <c r="EK412" s="94"/>
      <c r="EL412" s="94"/>
      <c r="EM412" s="94"/>
      <c r="EN412" s="94"/>
      <c r="EO412" s="94"/>
      <c r="EP412" s="94"/>
      <c r="EQ412" s="94"/>
      <c r="ER412" s="94"/>
      <c r="ES412" s="94"/>
      <c r="ET412" s="94"/>
      <c r="EU412" s="94"/>
      <c r="EV412" s="94"/>
      <c r="EW412" s="94"/>
      <c r="EX412" s="94"/>
      <c r="EY412" s="94"/>
      <c r="EZ412" s="94"/>
      <c r="FA412" s="94"/>
      <c r="FB412" s="94"/>
      <c r="FC412" s="94"/>
      <c r="FD412" s="94"/>
      <c r="FE412" s="94"/>
      <c r="FF412" s="94"/>
      <c r="FG412" s="94"/>
      <c r="FH412" s="94"/>
      <c r="FI412" s="94"/>
      <c r="FJ412" s="94"/>
      <c r="FK412" s="94"/>
      <c r="FL412" s="94"/>
      <c r="FM412" s="94"/>
      <c r="FN412" s="94"/>
      <c r="FO412" s="94"/>
      <c r="FP412" s="94"/>
      <c r="FQ412" s="94"/>
      <c r="FR412" s="94"/>
      <c r="FS412" s="94"/>
      <c r="FT412" s="94"/>
      <c r="FU412" s="94"/>
      <c r="FV412" s="94"/>
      <c r="FW412" s="94"/>
      <c r="FX412" s="94"/>
      <c r="FY412" s="94"/>
      <c r="FZ412" s="94"/>
      <c r="GA412" s="94"/>
      <c r="GB412" s="94"/>
      <c r="GC412" s="94"/>
      <c r="GD412" s="94"/>
      <c r="GE412" s="94"/>
      <c r="GF412" s="94"/>
      <c r="GG412" s="94"/>
      <c r="GH412" s="94"/>
      <c r="GI412" s="94"/>
      <c r="GJ412" s="94"/>
      <c r="GK412" s="94"/>
      <c r="GL412" s="94"/>
      <c r="GM412" s="94"/>
      <c r="GN412" s="94"/>
      <c r="GO412" s="94"/>
      <c r="GP412" s="94"/>
      <c r="GQ412" s="94"/>
      <c r="GR412" s="94"/>
      <c r="GS412" s="94"/>
      <c r="GT412" s="94"/>
      <c r="GU412" s="94"/>
      <c r="GV412" s="94"/>
      <c r="GW412" s="94"/>
      <c r="GX412" s="94"/>
      <c r="GY412" s="94"/>
      <c r="GZ412" s="94"/>
      <c r="HA412" s="1"/>
      <c r="HB412" s="1"/>
    </row>
    <row r="413" spans="1:210" ht="4.2" customHeight="1">
      <c r="A413" s="1"/>
      <c r="B413" s="1"/>
      <c r="C413" s="1"/>
      <c r="D413" s="1"/>
      <c r="E413" s="263"/>
      <c r="F413" s="48"/>
      <c r="G413" s="250"/>
      <c r="H413" s="1"/>
      <c r="I413" s="1"/>
      <c r="J413" s="1"/>
      <c r="K413" s="1"/>
      <c r="L413" s="1"/>
      <c r="M413" s="5"/>
      <c r="N413" s="1"/>
      <c r="O413" s="1"/>
      <c r="P413" s="5"/>
      <c r="Q413" s="1"/>
      <c r="R413" s="1"/>
      <c r="S413" s="5"/>
      <c r="T413" s="7"/>
      <c r="U413" s="24"/>
      <c r="V413" s="1"/>
      <c r="W413" s="12"/>
      <c r="X413" s="10"/>
      <c r="Y413" s="46"/>
      <c r="Z413" s="93"/>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c r="GS413" s="94"/>
      <c r="GT413" s="94"/>
      <c r="GU413" s="94"/>
      <c r="GV413" s="94"/>
      <c r="GW413" s="94"/>
      <c r="GX413" s="94"/>
      <c r="GY413" s="94"/>
      <c r="GZ413" s="94"/>
      <c r="HA413" s="1"/>
      <c r="HB413" s="1"/>
    </row>
    <row r="414" spans="1:210" s="4" customFormat="1">
      <c r="A414" s="3"/>
      <c r="B414" s="3"/>
      <c r="C414" s="3"/>
      <c r="D414" s="3"/>
      <c r="E414" s="9" t="s">
        <v>135</v>
      </c>
      <c r="F414" s="51"/>
      <c r="G414" s="250"/>
      <c r="H414" s="3" t="str">
        <f>$H$42</f>
        <v>Кредиторская задолженнсоть по прямым расходам</v>
      </c>
      <c r="I414" s="3"/>
      <c r="J414" s="3"/>
      <c r="K414" s="3"/>
      <c r="L414" s="3"/>
      <c r="M414" s="5"/>
      <c r="N414" s="3" t="str">
        <f>N46</f>
        <v>Продукт-1</v>
      </c>
      <c r="O414" s="3"/>
      <c r="P414" s="5"/>
      <c r="Q414" s="3" t="s">
        <v>26</v>
      </c>
      <c r="R414" s="3"/>
      <c r="S414" s="5"/>
      <c r="T414" s="84"/>
      <c r="U414" s="24"/>
      <c r="V414" s="3"/>
      <c r="W414" s="12"/>
      <c r="X414" s="12"/>
      <c r="Y414" s="46"/>
      <c r="Z414" s="91"/>
      <c r="AA414" s="92">
        <f>IF(AA$8="",0,SUM($Y277:AA277)-SUM($Y278:AA278))</f>
        <v>0</v>
      </c>
      <c r="AB414" s="92">
        <f>IF(AB$8="",0,SUM($Y277:AB277)-SUM($Y278:AB278))</f>
        <v>0</v>
      </c>
      <c r="AC414" s="92">
        <f>IF(AC$8="",0,SUM($Y277:AC277)-SUM($Y278:AC278))</f>
        <v>0</v>
      </c>
      <c r="AD414" s="92">
        <f>IF(AD$8="",0,SUM($Y277:AD277)-SUM($Y278:AD278))</f>
        <v>0</v>
      </c>
      <c r="AE414" s="92">
        <f>IF(AE$8="",0,SUM($Y277:AE277)-SUM($Y278:AE278))</f>
        <v>0</v>
      </c>
      <c r="AF414" s="92">
        <f>IF(AF$8="",0,SUM($Y277:AF277)-SUM($Y278:AF278))</f>
        <v>0</v>
      </c>
      <c r="AG414" s="92">
        <f>IF(AG$8="",0,SUM($Y277:AG277)-SUM($Y278:AG278))</f>
        <v>0</v>
      </c>
      <c r="AH414" s="92">
        <f>IF(AH$8="",0,SUM($Y277:AH277)-SUM($Y278:AH278))</f>
        <v>0</v>
      </c>
      <c r="AI414" s="92">
        <f>IF(AI$8="",0,SUM($Y277:AI277)-SUM($Y278:AI278))</f>
        <v>0</v>
      </c>
      <c r="AJ414" s="92">
        <f>IF(AJ$8="",0,SUM($Y277:AJ277)-SUM($Y278:AJ278))</f>
        <v>0</v>
      </c>
      <c r="AK414" s="92">
        <f>IF(AK$8="",0,SUM($Y277:AK277)-SUM($Y278:AK278))</f>
        <v>0</v>
      </c>
      <c r="AL414" s="92">
        <f>IF(AL$8="",0,SUM($Y277:AL277)-SUM($Y278:AL278))</f>
        <v>0</v>
      </c>
      <c r="AM414" s="92">
        <f>IF(AM$8="",0,SUM($Y277:AM277)-SUM($Y278:AM278))</f>
        <v>0</v>
      </c>
      <c r="AN414" s="92">
        <f>IF(AN$8="",0,SUM($Y277:AN277)-SUM($Y278:AN278))</f>
        <v>0</v>
      </c>
      <c r="AO414" s="92">
        <f>IF(AO$8="",0,SUM($Y277:AO277)-SUM($Y278:AO278))</f>
        <v>0</v>
      </c>
      <c r="AP414" s="92">
        <f>IF(AP$8="",0,SUM($Y277:AP277)-SUM($Y278:AP278))</f>
        <v>0</v>
      </c>
      <c r="AQ414" s="92">
        <f>IF(AQ$8="",0,SUM($Y277:AQ277)-SUM($Y278:AQ278))</f>
        <v>0</v>
      </c>
      <c r="AR414" s="92">
        <f>IF(AR$8="",0,SUM($Y277:AR277)-SUM($Y278:AR278))</f>
        <v>0</v>
      </c>
      <c r="AS414" s="92">
        <f>IF(AS$8="",0,SUM($Y277:AS277)-SUM($Y278:AS278))</f>
        <v>0</v>
      </c>
      <c r="AT414" s="92">
        <f>IF(AT$8="",0,SUM($Y277:AT277)-SUM($Y278:AT278))</f>
        <v>0</v>
      </c>
      <c r="AU414" s="92">
        <f>IF(AU$8="",0,SUM($Y277:AU277)-SUM($Y278:AU278))</f>
        <v>0</v>
      </c>
      <c r="AV414" s="92">
        <f>IF(AV$8="",0,SUM($Y277:AV277)-SUM($Y278:AV278))</f>
        <v>0</v>
      </c>
      <c r="AW414" s="92">
        <f>IF(AW$8="",0,SUM($Y277:AW277)-SUM($Y278:AW278))</f>
        <v>0</v>
      </c>
      <c r="AX414" s="92">
        <f>IF(AX$8="",0,SUM($Y277:AX277)-SUM($Y278:AX278))</f>
        <v>0</v>
      </c>
      <c r="AY414" s="92">
        <f>IF(AY$8="",0,SUM($Y277:AY277)-SUM($Y278:AY278))</f>
        <v>0</v>
      </c>
      <c r="AZ414" s="92">
        <f>IF(AZ$8="",0,SUM($Y277:AZ277)-SUM($Y278:AZ278))</f>
        <v>0</v>
      </c>
      <c r="BA414" s="92">
        <f>IF(BA$8="",0,SUM($Y277:BA277)-SUM($Y278:BA278))</f>
        <v>0</v>
      </c>
      <c r="BB414" s="92">
        <f>IF(BB$8="",0,SUM($Y277:BB277)-SUM($Y278:BB278))</f>
        <v>0</v>
      </c>
      <c r="BC414" s="92">
        <f>IF(BC$8="",0,SUM($Y277:BC277)-SUM($Y278:BC278))</f>
        <v>0</v>
      </c>
      <c r="BD414" s="92">
        <f>IF(BD$8="",0,SUM($Y277:BD277)-SUM($Y278:BD278))</f>
        <v>0</v>
      </c>
      <c r="BE414" s="92">
        <f>IF(BE$8="",0,SUM($Y277:BE277)-SUM($Y278:BE278))</f>
        <v>0</v>
      </c>
      <c r="BF414" s="92">
        <f>IF(BF$8="",0,SUM($Y277:BF277)-SUM($Y278:BF278))</f>
        <v>0</v>
      </c>
      <c r="BG414" s="92">
        <f>IF(BG$8="",0,SUM($Y277:BG277)-SUM($Y278:BG278))</f>
        <v>0</v>
      </c>
      <c r="BH414" s="92">
        <f>IF(BH$8="",0,SUM($Y277:BH277)-SUM($Y278:BH278))</f>
        <v>0</v>
      </c>
      <c r="BI414" s="92">
        <f>IF(BI$8="",0,SUM($Y277:BI277)-SUM($Y278:BI278))</f>
        <v>0</v>
      </c>
      <c r="BJ414" s="92">
        <f>IF(BJ$8="",0,SUM($Y277:BJ277)-SUM($Y278:BJ278))</f>
        <v>0</v>
      </c>
      <c r="BK414" s="92">
        <f>IF(BK$8="",0,SUM($Y277:BK277)-SUM($Y278:BK278))</f>
        <v>0</v>
      </c>
      <c r="BL414" s="92">
        <f>IF(BL$8="",0,SUM($Y277:BL277)-SUM($Y278:BL278))</f>
        <v>0</v>
      </c>
      <c r="BM414" s="92">
        <f>IF(BM$8="",0,SUM($Y277:BM277)-SUM($Y278:BM278))</f>
        <v>0</v>
      </c>
      <c r="BN414" s="92">
        <f>IF(BN$8="",0,SUM($Y277:BN277)-SUM($Y278:BN278))</f>
        <v>0</v>
      </c>
      <c r="BO414" s="92">
        <f>IF(BO$8="",0,SUM($Y277:BO277)-SUM($Y278:BO278))</f>
        <v>0</v>
      </c>
      <c r="BP414" s="92">
        <f>IF(BP$8="",0,SUM($Y277:BP277)-SUM($Y278:BP278))</f>
        <v>0</v>
      </c>
      <c r="BQ414" s="92">
        <f>IF(BQ$8="",0,SUM($Y277:BQ277)-SUM($Y278:BQ278))</f>
        <v>0</v>
      </c>
      <c r="BR414" s="92">
        <f>IF(BR$8="",0,SUM($Y277:BR277)-SUM($Y278:BR278))</f>
        <v>0</v>
      </c>
      <c r="BS414" s="92">
        <f>IF(BS$8="",0,SUM($Y277:BS277)-SUM($Y278:BS278))</f>
        <v>0</v>
      </c>
      <c r="BT414" s="92">
        <f>IF(BT$8="",0,SUM($Y277:BT277)-SUM($Y278:BT278))</f>
        <v>0</v>
      </c>
      <c r="BU414" s="92">
        <f>IF(BU$8="",0,SUM($Y277:BU277)-SUM($Y278:BU278))</f>
        <v>0</v>
      </c>
      <c r="BV414" s="92">
        <f>IF(BV$8="",0,SUM($Y277:BV277)-SUM($Y278:BV278))</f>
        <v>0</v>
      </c>
      <c r="BW414" s="92">
        <f>IF(BW$8="",0,SUM($Y277:BW277)-SUM($Y278:BW278))</f>
        <v>0</v>
      </c>
      <c r="BX414" s="92">
        <f>IF(BX$8="",0,SUM($Y277:BX277)-SUM($Y278:BX278))</f>
        <v>0</v>
      </c>
      <c r="BY414" s="92">
        <f>IF(BY$8="",0,SUM($Y277:BY277)-SUM($Y278:BY278))</f>
        <v>0</v>
      </c>
      <c r="BZ414" s="92">
        <f>IF(BZ$8="",0,SUM($Y277:BZ277)-SUM($Y278:BZ278))</f>
        <v>0</v>
      </c>
      <c r="CA414" s="92">
        <f>IF(CA$8="",0,SUM($Y277:CA277)-SUM($Y278:CA278))</f>
        <v>0</v>
      </c>
      <c r="CB414" s="92">
        <f>IF(CB$8="",0,SUM($Y277:CB277)-SUM($Y278:CB278))</f>
        <v>0</v>
      </c>
      <c r="CC414" s="92">
        <f>IF(CC$8="",0,SUM($Y277:CC277)-SUM($Y278:CC278))</f>
        <v>0</v>
      </c>
      <c r="CD414" s="92">
        <f>IF(CD$8="",0,SUM($Y277:CD277)-SUM($Y278:CD278))</f>
        <v>0</v>
      </c>
      <c r="CE414" s="92">
        <f>IF(CE$8="",0,SUM($Y277:CE277)-SUM($Y278:CE278))</f>
        <v>0</v>
      </c>
      <c r="CF414" s="92">
        <f>IF(CF$8="",0,SUM($Y277:CF277)-SUM($Y278:CF278))</f>
        <v>0</v>
      </c>
      <c r="CG414" s="92">
        <f>IF(CG$8="",0,SUM($Y277:CG277)-SUM($Y278:CG278))</f>
        <v>0</v>
      </c>
      <c r="CH414" s="92">
        <f>IF(CH$8="",0,SUM($Y277:CH277)-SUM($Y278:CH278))</f>
        <v>0</v>
      </c>
      <c r="CI414" s="92">
        <f>IF(CI$8="",0,SUM($Y277:CI277)-SUM($Y278:CI278))</f>
        <v>0</v>
      </c>
      <c r="CJ414" s="92">
        <f>IF(CJ$8="",0,SUM($Y277:CJ277)-SUM($Y278:CJ278))</f>
        <v>0</v>
      </c>
      <c r="CK414" s="92">
        <f>IF(CK$8="",0,SUM($Y277:CK277)-SUM($Y278:CK278))</f>
        <v>0</v>
      </c>
      <c r="CL414" s="92">
        <f>IF(CL$8="",0,SUM($Y277:CL277)-SUM($Y278:CL278))</f>
        <v>0</v>
      </c>
      <c r="CM414" s="92">
        <f>IF(CM$8="",0,SUM($Y277:CM277)-SUM($Y278:CM278))</f>
        <v>0</v>
      </c>
      <c r="CN414" s="92">
        <f>IF(CN$8="",0,SUM($Y277:CN277)-SUM($Y278:CN278))</f>
        <v>0</v>
      </c>
      <c r="CO414" s="92">
        <f>IF(CO$8="",0,SUM($Y277:CO277)-SUM($Y278:CO278))</f>
        <v>0</v>
      </c>
      <c r="CP414" s="92">
        <f>IF(CP$8="",0,SUM($Y277:CP277)-SUM($Y278:CP278))</f>
        <v>0</v>
      </c>
      <c r="CQ414" s="92">
        <f>IF(CQ$8="",0,SUM($Y277:CQ277)-SUM($Y278:CQ278))</f>
        <v>0</v>
      </c>
      <c r="CR414" s="92">
        <f>IF(CR$8="",0,SUM($Y277:CR277)-SUM($Y278:CR278))</f>
        <v>0</v>
      </c>
      <c r="CS414" s="92">
        <f>IF(CS$8="",0,SUM($Y277:CS277)-SUM($Y278:CS278))</f>
        <v>0</v>
      </c>
      <c r="CT414" s="92">
        <f>IF(CT$8="",0,SUM($Y277:CT277)-SUM($Y278:CT278))</f>
        <v>0</v>
      </c>
      <c r="CU414" s="92">
        <f>IF(CU$8="",0,SUM($Y277:CU277)-SUM($Y278:CU278))</f>
        <v>0</v>
      </c>
      <c r="CV414" s="92">
        <f>IF(CV$8="",0,SUM($Y277:CV277)-SUM($Y278:CV278))</f>
        <v>0</v>
      </c>
      <c r="CW414" s="92">
        <f>IF(CW$8="",0,SUM($Y277:CW277)-SUM($Y278:CW278))</f>
        <v>0</v>
      </c>
      <c r="CX414" s="92">
        <f>IF(CX$8="",0,SUM($Y277:CX277)-SUM($Y278:CX278))</f>
        <v>0</v>
      </c>
      <c r="CY414" s="92">
        <f>IF(CY$8="",0,SUM($Y277:CY277)-SUM($Y278:CY278))</f>
        <v>0</v>
      </c>
      <c r="CZ414" s="92">
        <f>IF(CZ$8="",0,SUM($Y277:CZ277)-SUM($Y278:CZ278))</f>
        <v>0</v>
      </c>
      <c r="DA414" s="92">
        <f>IF(DA$8="",0,SUM($Y277:DA277)-SUM($Y278:DA278))</f>
        <v>0</v>
      </c>
      <c r="DB414" s="92">
        <f>IF(DB$8="",0,SUM($Y277:DB277)-SUM($Y278:DB278))</f>
        <v>0</v>
      </c>
      <c r="DC414" s="92">
        <f>IF(DC$8="",0,SUM($Y277:DC277)-SUM($Y278:DC278))</f>
        <v>0</v>
      </c>
      <c r="DD414" s="92">
        <f>IF(DD$8="",0,SUM($Y277:DD277)-SUM($Y278:DD278))</f>
        <v>0</v>
      </c>
      <c r="DE414" s="92">
        <f>IF(DE$8="",0,SUM($Y277:DE277)-SUM($Y278:DE278))</f>
        <v>0</v>
      </c>
      <c r="DF414" s="92">
        <f>IF(DF$8="",0,SUM($Y277:DF277)-SUM($Y278:DF278))</f>
        <v>0</v>
      </c>
      <c r="DG414" s="92">
        <f>IF(DG$8="",0,SUM($Y277:DG277)-SUM($Y278:DG278))</f>
        <v>0</v>
      </c>
      <c r="DH414" s="92">
        <f>IF(DH$8="",0,SUM($Y277:DH277)-SUM($Y278:DH278))</f>
        <v>0</v>
      </c>
      <c r="DI414" s="92">
        <f>IF(DI$8="",0,SUM($Y277:DI277)-SUM($Y278:DI278))</f>
        <v>0</v>
      </c>
      <c r="DJ414" s="92">
        <f>IF(DJ$8="",0,SUM($Y277:DJ277)-SUM($Y278:DJ278))</f>
        <v>0</v>
      </c>
      <c r="DK414" s="92">
        <f>IF(DK$8="",0,SUM($Y277:DK277)-SUM($Y278:DK278))</f>
        <v>0</v>
      </c>
      <c r="DL414" s="92">
        <f>IF(DL$8="",0,SUM($Y277:DL277)-SUM($Y278:DL278))</f>
        <v>0</v>
      </c>
      <c r="DM414" s="92">
        <f>IF(DM$8="",0,SUM($Y277:DM277)-SUM($Y278:DM278))</f>
        <v>0</v>
      </c>
      <c r="DN414" s="92">
        <f>IF(DN$8="",0,SUM($Y277:DN277)-SUM($Y278:DN278))</f>
        <v>0</v>
      </c>
      <c r="DO414" s="92">
        <f>IF(DO$8="",0,SUM($Y277:DO277)-SUM($Y278:DO278))</f>
        <v>0</v>
      </c>
      <c r="DP414" s="92">
        <f>IF(DP$8="",0,SUM($Y277:DP277)-SUM($Y278:DP278))</f>
        <v>0</v>
      </c>
      <c r="DQ414" s="92">
        <f>IF(DQ$8="",0,SUM($Y277:DQ277)-SUM($Y278:DQ278))</f>
        <v>0</v>
      </c>
      <c r="DR414" s="92">
        <f>IF(DR$8="",0,SUM($Y277:DR277)-SUM($Y278:DR278))</f>
        <v>0</v>
      </c>
      <c r="DS414" s="92">
        <f>IF(DS$8="",0,SUM($Y277:DS277)-SUM($Y278:DS278))</f>
        <v>0</v>
      </c>
      <c r="DT414" s="92">
        <f>IF(DT$8="",0,SUM($Y277:DT277)-SUM($Y278:DT278))</f>
        <v>0</v>
      </c>
      <c r="DU414" s="92">
        <f>IF(DU$8="",0,SUM($Y277:DU277)-SUM($Y278:DU278))</f>
        <v>0</v>
      </c>
      <c r="DV414" s="92">
        <f>IF(DV$8="",0,SUM($Y277:DV277)-SUM($Y278:DV278))</f>
        <v>0</v>
      </c>
      <c r="DW414" s="92">
        <f>IF(DW$8="",0,SUM($Y277:DW277)-SUM($Y278:DW278))</f>
        <v>0</v>
      </c>
      <c r="DX414" s="92">
        <f>IF(DX$8="",0,SUM($Y277:DX277)-SUM($Y278:DX278))</f>
        <v>0</v>
      </c>
      <c r="DY414" s="92">
        <f>IF(DY$8="",0,SUM($Y277:DY277)-SUM($Y278:DY278))</f>
        <v>0</v>
      </c>
      <c r="DZ414" s="92">
        <f>IF(DZ$8="",0,SUM($Y277:DZ277)-SUM($Y278:DZ278))</f>
        <v>0</v>
      </c>
      <c r="EA414" s="92">
        <f>IF(EA$8="",0,SUM($Y277:EA277)-SUM($Y278:EA278))</f>
        <v>0</v>
      </c>
      <c r="EB414" s="92">
        <f>IF(EB$8="",0,SUM($Y277:EB277)-SUM($Y278:EB278))</f>
        <v>0</v>
      </c>
      <c r="EC414" s="92">
        <f>IF(EC$8="",0,SUM($Y277:EC277)-SUM($Y278:EC278))</f>
        <v>0</v>
      </c>
      <c r="ED414" s="92">
        <f>IF(ED$8="",0,SUM($Y277:ED277)-SUM($Y278:ED278))</f>
        <v>0</v>
      </c>
      <c r="EE414" s="92">
        <f>IF(EE$8="",0,SUM($Y277:EE277)-SUM($Y278:EE278))</f>
        <v>0</v>
      </c>
      <c r="EF414" s="92">
        <f>IF(EF$8="",0,SUM($Y277:EF277)-SUM($Y278:EF278))</f>
        <v>0</v>
      </c>
      <c r="EG414" s="92">
        <f>IF(EG$8="",0,SUM($Y277:EG277)-SUM($Y278:EG278))</f>
        <v>0</v>
      </c>
      <c r="EH414" s="92">
        <f>IF(EH$8="",0,SUM($Y277:EH277)-SUM($Y278:EH278))</f>
        <v>0</v>
      </c>
      <c r="EI414" s="92">
        <f>IF(EI$8="",0,SUM($Y277:EI277)-SUM($Y278:EI278))</f>
        <v>0</v>
      </c>
      <c r="EJ414" s="92">
        <f>IF(EJ$8="",0,SUM($Y277:EJ277)-SUM($Y278:EJ278))</f>
        <v>0</v>
      </c>
      <c r="EK414" s="92">
        <f>IF(EK$8="",0,SUM($Y277:EK277)-SUM($Y278:EK278))</f>
        <v>0</v>
      </c>
      <c r="EL414" s="92">
        <f>IF(EL$8="",0,SUM($Y277:EL277)-SUM($Y278:EL278))</f>
        <v>0</v>
      </c>
      <c r="EM414" s="92">
        <f>IF(EM$8="",0,SUM($Y277:EM277)-SUM($Y278:EM278))</f>
        <v>0</v>
      </c>
      <c r="EN414" s="92">
        <f>IF(EN$8="",0,SUM($Y277:EN277)-SUM($Y278:EN278))</f>
        <v>0</v>
      </c>
      <c r="EO414" s="92">
        <f>IF(EO$8="",0,SUM($Y277:EO277)-SUM($Y278:EO278))</f>
        <v>0</v>
      </c>
      <c r="EP414" s="92">
        <f>IF(EP$8="",0,SUM($Y277:EP277)-SUM($Y278:EP278))</f>
        <v>0</v>
      </c>
      <c r="EQ414" s="92">
        <f>IF(EQ$8="",0,SUM($Y277:EQ277)-SUM($Y278:EQ278))</f>
        <v>0</v>
      </c>
      <c r="ER414" s="92">
        <f>IF(ER$8="",0,SUM($Y277:ER277)-SUM($Y278:ER278))</f>
        <v>0</v>
      </c>
      <c r="ES414" s="92">
        <f>IF(ES$8="",0,SUM($Y277:ES277)-SUM($Y278:ES278))</f>
        <v>0</v>
      </c>
      <c r="ET414" s="92">
        <f>IF(ET$8="",0,SUM($Y277:ET277)-SUM($Y278:ET278))</f>
        <v>0</v>
      </c>
      <c r="EU414" s="92">
        <f>IF(EU$8="",0,SUM($Y277:EU277)-SUM($Y278:EU278))</f>
        <v>0</v>
      </c>
      <c r="EV414" s="92">
        <f>IF(EV$8="",0,SUM($Y277:EV277)-SUM($Y278:EV278))</f>
        <v>0</v>
      </c>
      <c r="EW414" s="92">
        <f>IF(EW$8="",0,SUM($Y277:EW277)-SUM($Y278:EW278))</f>
        <v>0</v>
      </c>
      <c r="EX414" s="92">
        <f>IF(EX$8="",0,SUM($Y277:EX277)-SUM($Y278:EX278))</f>
        <v>0</v>
      </c>
      <c r="EY414" s="92">
        <f>IF(EY$8="",0,SUM($Y277:EY277)-SUM($Y278:EY278))</f>
        <v>0</v>
      </c>
      <c r="EZ414" s="92">
        <f>IF(EZ$8="",0,SUM($Y277:EZ277)-SUM($Y278:EZ278))</f>
        <v>0</v>
      </c>
      <c r="FA414" s="92">
        <f>IF(FA$8="",0,SUM($Y277:FA277)-SUM($Y278:FA278))</f>
        <v>0</v>
      </c>
      <c r="FB414" s="92">
        <f>IF(FB$8="",0,SUM($Y277:FB277)-SUM($Y278:FB278))</f>
        <v>0</v>
      </c>
      <c r="FC414" s="92">
        <f>IF(FC$8="",0,SUM($Y277:FC277)-SUM($Y278:FC278))</f>
        <v>0</v>
      </c>
      <c r="FD414" s="92">
        <f>IF(FD$8="",0,SUM($Y277:FD277)-SUM($Y278:FD278))</f>
        <v>0</v>
      </c>
      <c r="FE414" s="92">
        <f>IF(FE$8="",0,SUM($Y277:FE277)-SUM($Y278:FE278))</f>
        <v>0</v>
      </c>
      <c r="FF414" s="92">
        <f>IF(FF$8="",0,SUM($Y277:FF277)-SUM($Y278:FF278))</f>
        <v>0</v>
      </c>
      <c r="FG414" s="92">
        <f>IF(FG$8="",0,SUM($Y277:FG277)-SUM($Y278:FG278))</f>
        <v>0</v>
      </c>
      <c r="FH414" s="92">
        <f>IF(FH$8="",0,SUM($Y277:FH277)-SUM($Y278:FH278))</f>
        <v>0</v>
      </c>
      <c r="FI414" s="92">
        <f>IF(FI$8="",0,SUM($Y277:FI277)-SUM($Y278:FI278))</f>
        <v>0</v>
      </c>
      <c r="FJ414" s="92">
        <f>IF(FJ$8="",0,SUM($Y277:FJ277)-SUM($Y278:FJ278))</f>
        <v>0</v>
      </c>
      <c r="FK414" s="92">
        <f>IF(FK$8="",0,SUM($Y277:FK277)-SUM($Y278:FK278))</f>
        <v>0</v>
      </c>
      <c r="FL414" s="92">
        <f>IF(FL$8="",0,SUM($Y277:FL277)-SUM($Y278:FL278))</f>
        <v>0</v>
      </c>
      <c r="FM414" s="92">
        <f>IF(FM$8="",0,SUM($Y277:FM277)-SUM($Y278:FM278))</f>
        <v>0</v>
      </c>
      <c r="FN414" s="92">
        <f>IF(FN$8="",0,SUM($Y277:FN277)-SUM($Y278:FN278))</f>
        <v>0</v>
      </c>
      <c r="FO414" s="92">
        <f>IF(FO$8="",0,SUM($Y277:FO277)-SUM($Y278:FO278))</f>
        <v>0</v>
      </c>
      <c r="FP414" s="92">
        <f>IF(FP$8="",0,SUM($Y277:FP277)-SUM($Y278:FP278))</f>
        <v>0</v>
      </c>
      <c r="FQ414" s="92">
        <f>IF(FQ$8="",0,SUM($Y277:FQ277)-SUM($Y278:FQ278))</f>
        <v>0</v>
      </c>
      <c r="FR414" s="92">
        <f>IF(FR$8="",0,SUM($Y277:FR277)-SUM($Y278:FR278))</f>
        <v>0</v>
      </c>
      <c r="FS414" s="92">
        <f>IF(FS$8="",0,SUM($Y277:FS277)-SUM($Y278:FS278))</f>
        <v>0</v>
      </c>
      <c r="FT414" s="92">
        <f>IF(FT$8="",0,SUM($Y277:FT277)-SUM($Y278:FT278))</f>
        <v>0</v>
      </c>
      <c r="FU414" s="92">
        <f>IF(FU$8="",0,SUM($Y277:FU277)-SUM($Y278:FU278))</f>
        <v>0</v>
      </c>
      <c r="FV414" s="92">
        <f>IF(FV$8="",0,SUM($Y277:FV277)-SUM($Y278:FV278))</f>
        <v>0</v>
      </c>
      <c r="FW414" s="92">
        <f>IF(FW$8="",0,SUM($Y277:FW277)-SUM($Y278:FW278))</f>
        <v>0</v>
      </c>
      <c r="FX414" s="92">
        <f>IF(FX$8="",0,SUM($Y277:FX277)-SUM($Y278:FX278))</f>
        <v>0</v>
      </c>
      <c r="FY414" s="92">
        <f>IF(FY$8="",0,SUM($Y277:FY277)-SUM($Y278:FY278))</f>
        <v>0</v>
      </c>
      <c r="FZ414" s="92">
        <f>IF(FZ$8="",0,SUM($Y277:FZ277)-SUM($Y278:FZ278))</f>
        <v>0</v>
      </c>
      <c r="GA414" s="92">
        <f>IF(GA$8="",0,SUM($Y277:GA277)-SUM($Y278:GA278))</f>
        <v>0</v>
      </c>
      <c r="GB414" s="92">
        <f>IF(GB$8="",0,SUM($Y277:GB277)-SUM($Y278:GB278))</f>
        <v>0</v>
      </c>
      <c r="GC414" s="92">
        <f>IF(GC$8="",0,SUM($Y277:GC277)-SUM($Y278:GC278))</f>
        <v>0</v>
      </c>
      <c r="GD414" s="92">
        <f>IF(GD$8="",0,SUM($Y277:GD277)-SUM($Y278:GD278))</f>
        <v>0</v>
      </c>
      <c r="GE414" s="92">
        <f>IF(GE$8="",0,SUM($Y277:GE277)-SUM($Y278:GE278))</f>
        <v>0</v>
      </c>
      <c r="GF414" s="92">
        <f>IF(GF$8="",0,SUM($Y277:GF277)-SUM($Y278:GF278))</f>
        <v>0</v>
      </c>
      <c r="GG414" s="92">
        <f>IF(GG$8="",0,SUM($Y277:GG277)-SUM($Y278:GG278))</f>
        <v>0</v>
      </c>
      <c r="GH414" s="92">
        <f>IF(GH$8="",0,SUM($Y277:GH277)-SUM($Y278:GH278))</f>
        <v>0</v>
      </c>
      <c r="GI414" s="92">
        <f>IF(GI$8="",0,SUM($Y277:GI277)-SUM($Y278:GI278))</f>
        <v>0</v>
      </c>
      <c r="GJ414" s="92">
        <f>IF(GJ$8="",0,SUM($Y277:GJ277)-SUM($Y278:GJ278))</f>
        <v>0</v>
      </c>
      <c r="GK414" s="92">
        <f>IF(GK$8="",0,SUM($Y277:GK277)-SUM($Y278:GK278))</f>
        <v>0</v>
      </c>
      <c r="GL414" s="92">
        <f>IF(GL$8="",0,SUM($Y277:GL277)-SUM($Y278:GL278))</f>
        <v>0</v>
      </c>
      <c r="GM414" s="92">
        <f>IF(GM$8="",0,SUM($Y277:GM277)-SUM($Y278:GM278))</f>
        <v>0</v>
      </c>
      <c r="GN414" s="92">
        <f>IF(GN$8="",0,SUM($Y277:GN277)-SUM($Y278:GN278))</f>
        <v>0</v>
      </c>
      <c r="GO414" s="92">
        <f>IF(GO$8="",0,SUM($Y277:GO277)-SUM($Y278:GO278))</f>
        <v>0</v>
      </c>
      <c r="GP414" s="92">
        <f>IF(GP$8="",0,SUM($Y277:GP277)-SUM($Y278:GP278))</f>
        <v>0</v>
      </c>
      <c r="GQ414" s="92">
        <f>IF(GQ$8="",0,SUM($Y277:GQ277)-SUM($Y278:GQ278))</f>
        <v>0</v>
      </c>
      <c r="GR414" s="92">
        <f>IF(GR$8="",0,SUM($Y277:GR277)-SUM($Y278:GR278))</f>
        <v>0</v>
      </c>
      <c r="GS414" s="92">
        <f>IF(GS$8="",0,SUM($Y277:GS277)-SUM($Y278:GS278))</f>
        <v>0</v>
      </c>
      <c r="GT414" s="92">
        <f>IF(GT$8="",0,SUM($Y277:GT277)-SUM($Y278:GT278))</f>
        <v>0</v>
      </c>
      <c r="GU414" s="92">
        <f>IF(GU$8="",0,SUM($Y277:GU277)-SUM($Y278:GU278))</f>
        <v>0</v>
      </c>
      <c r="GV414" s="92">
        <f>IF(GV$8="",0,SUM($Y277:GV277)-SUM($Y278:GV278))</f>
        <v>0</v>
      </c>
      <c r="GW414" s="92">
        <f>IF(GW$8="",0,SUM($Y277:GW277)-SUM($Y278:GW278))</f>
        <v>0</v>
      </c>
      <c r="GX414" s="92">
        <f>IF(GX$8="",0,SUM($Y277:GX277)-SUM($Y278:GX278))</f>
        <v>0</v>
      </c>
      <c r="GY414" s="92">
        <f>IF(GY$8="",0,SUM($Y277:GY277)-SUM($Y278:GY278))</f>
        <v>0</v>
      </c>
      <c r="GZ414" s="92">
        <f>IF(GZ$8="",0,SUM($Y277:GZ277)-SUM($Y278:GZ278))</f>
        <v>0</v>
      </c>
      <c r="HA414" s="3"/>
      <c r="HB414" s="3"/>
    </row>
    <row r="415" spans="1:210" ht="4.2" customHeight="1">
      <c r="A415" s="1"/>
      <c r="B415" s="1"/>
      <c r="C415" s="1"/>
      <c r="D415" s="1"/>
      <c r="E415" s="263"/>
      <c r="F415" s="48"/>
      <c r="G415" s="250"/>
      <c r="H415" s="33"/>
      <c r="I415" s="33"/>
      <c r="J415" s="33"/>
      <c r="K415" s="33"/>
      <c r="L415" s="33"/>
      <c r="M415" s="17"/>
      <c r="N415" s="33"/>
      <c r="O415" s="33"/>
      <c r="P415" s="17"/>
      <c r="Q415" s="33"/>
      <c r="R415" s="1"/>
      <c r="S415" s="5"/>
      <c r="T415" s="7"/>
      <c r="U415" s="24"/>
      <c r="V415" s="1"/>
      <c r="W415" s="10"/>
      <c r="X415" s="10"/>
      <c r="Y415" s="46"/>
      <c r="Z415" s="93"/>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98"/>
      <c r="EM415" s="98"/>
      <c r="EN415" s="98"/>
      <c r="EO415" s="98"/>
      <c r="EP415" s="98"/>
      <c r="EQ415" s="98"/>
      <c r="ER415" s="98"/>
      <c r="ES415" s="98"/>
      <c r="ET415" s="98"/>
      <c r="EU415" s="98"/>
      <c r="EV415" s="98"/>
      <c r="EW415" s="98"/>
      <c r="EX415" s="98"/>
      <c r="EY415" s="98"/>
      <c r="EZ415" s="98"/>
      <c r="FA415" s="98"/>
      <c r="FB415" s="98"/>
      <c r="FC415" s="98"/>
      <c r="FD415" s="98"/>
      <c r="FE415" s="98"/>
      <c r="FF415" s="98"/>
      <c r="FG415" s="98"/>
      <c r="FH415" s="98"/>
      <c r="FI415" s="98"/>
      <c r="FJ415" s="98"/>
      <c r="FK415" s="98"/>
      <c r="FL415" s="98"/>
      <c r="FM415" s="98"/>
      <c r="FN415" s="98"/>
      <c r="FO415" s="98"/>
      <c r="FP415" s="98"/>
      <c r="FQ415" s="98"/>
      <c r="FR415" s="98"/>
      <c r="FS415" s="98"/>
      <c r="FT415" s="98"/>
      <c r="FU415" s="98"/>
      <c r="FV415" s="98"/>
      <c r="FW415" s="98"/>
      <c r="FX415" s="98"/>
      <c r="FY415" s="98"/>
      <c r="FZ415" s="98"/>
      <c r="GA415" s="98"/>
      <c r="GB415" s="98"/>
      <c r="GC415" s="98"/>
      <c r="GD415" s="98"/>
      <c r="GE415" s="98"/>
      <c r="GF415" s="98"/>
      <c r="GG415" s="98"/>
      <c r="GH415" s="98"/>
      <c r="GI415" s="98"/>
      <c r="GJ415" s="98"/>
      <c r="GK415" s="98"/>
      <c r="GL415" s="98"/>
      <c r="GM415" s="98"/>
      <c r="GN415" s="98"/>
      <c r="GO415" s="98"/>
      <c r="GP415" s="98"/>
      <c r="GQ415" s="98"/>
      <c r="GR415" s="98"/>
      <c r="GS415" s="98"/>
      <c r="GT415" s="98"/>
      <c r="GU415" s="98"/>
      <c r="GV415" s="98"/>
      <c r="GW415" s="98"/>
      <c r="GX415" s="98"/>
      <c r="GY415" s="98"/>
      <c r="GZ415" s="98"/>
      <c r="HA415" s="1"/>
      <c r="HB415" s="1"/>
    </row>
    <row r="416" spans="1:210" ht="4.2" customHeight="1">
      <c r="A416" s="1"/>
      <c r="B416" s="1"/>
      <c r="C416" s="1"/>
      <c r="D416" s="1"/>
      <c r="E416" s="263"/>
      <c r="F416" s="48"/>
      <c r="G416" s="231"/>
      <c r="H416" s="173"/>
      <c r="I416" s="173"/>
      <c r="J416" s="173"/>
      <c r="K416" s="173"/>
      <c r="L416" s="173"/>
      <c r="M416" s="172"/>
      <c r="N416" s="173"/>
      <c r="O416" s="173"/>
      <c r="P416" s="172"/>
      <c r="Q416" s="173"/>
      <c r="R416" s="173"/>
      <c r="S416" s="172"/>
      <c r="T416" s="174"/>
      <c r="U416" s="280"/>
      <c r="V416" s="173"/>
      <c r="W416" s="283"/>
      <c r="X416" s="283"/>
      <c r="Y416" s="282"/>
      <c r="Z416" s="93"/>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94"/>
      <c r="CD416" s="94"/>
      <c r="CE416" s="94"/>
      <c r="CF416" s="94"/>
      <c r="CG416" s="94"/>
      <c r="CH416" s="94"/>
      <c r="CI416" s="94"/>
      <c r="CJ416" s="94"/>
      <c r="CK416" s="94"/>
      <c r="CL416" s="94"/>
      <c r="CM416" s="94"/>
      <c r="CN416" s="94"/>
      <c r="CO416" s="94"/>
      <c r="CP416" s="94"/>
      <c r="CQ416" s="94"/>
      <c r="CR416" s="94"/>
      <c r="CS416" s="94"/>
      <c r="CT416" s="94"/>
      <c r="CU416" s="94"/>
      <c r="CV416" s="94"/>
      <c r="CW416" s="94"/>
      <c r="CX416" s="94"/>
      <c r="CY416" s="94"/>
      <c r="CZ416" s="94"/>
      <c r="DA416" s="94"/>
      <c r="DB416" s="94"/>
      <c r="DC416" s="94"/>
      <c r="DD416" s="94"/>
      <c r="DE416" s="94"/>
      <c r="DF416" s="94"/>
      <c r="DG416" s="94"/>
      <c r="DH416" s="94"/>
      <c r="DI416" s="94"/>
      <c r="DJ416" s="94"/>
      <c r="DK416" s="94"/>
      <c r="DL416" s="94"/>
      <c r="DM416" s="94"/>
      <c r="DN416" s="94"/>
      <c r="DO416" s="94"/>
      <c r="DP416" s="94"/>
      <c r="DQ416" s="94"/>
      <c r="DR416" s="94"/>
      <c r="DS416" s="94"/>
      <c r="DT416" s="94"/>
      <c r="DU416" s="94"/>
      <c r="DV416" s="94"/>
      <c r="DW416" s="94"/>
      <c r="DX416" s="94"/>
      <c r="DY416" s="94"/>
      <c r="DZ416" s="94"/>
      <c r="EA416" s="94"/>
      <c r="EB416" s="94"/>
      <c r="EC416" s="94"/>
      <c r="ED416" s="94"/>
      <c r="EE416" s="94"/>
      <c r="EF416" s="94"/>
      <c r="EG416" s="94"/>
      <c r="EH416" s="94"/>
      <c r="EI416" s="94"/>
      <c r="EJ416" s="94"/>
      <c r="EK416" s="94"/>
      <c r="EL416" s="94"/>
      <c r="EM416" s="94"/>
      <c r="EN416" s="94"/>
      <c r="EO416" s="94"/>
      <c r="EP416" s="94"/>
      <c r="EQ416" s="94"/>
      <c r="ER416" s="94"/>
      <c r="ES416" s="94"/>
      <c r="ET416" s="94"/>
      <c r="EU416" s="94"/>
      <c r="EV416" s="94"/>
      <c r="EW416" s="94"/>
      <c r="EX416" s="94"/>
      <c r="EY416" s="94"/>
      <c r="EZ416" s="94"/>
      <c r="FA416" s="94"/>
      <c r="FB416" s="94"/>
      <c r="FC416" s="94"/>
      <c r="FD416" s="94"/>
      <c r="FE416" s="94"/>
      <c r="FF416" s="94"/>
      <c r="FG416" s="94"/>
      <c r="FH416" s="94"/>
      <c r="FI416" s="94"/>
      <c r="FJ416" s="94"/>
      <c r="FK416" s="94"/>
      <c r="FL416" s="94"/>
      <c r="FM416" s="94"/>
      <c r="FN416" s="94"/>
      <c r="FO416" s="94"/>
      <c r="FP416" s="94"/>
      <c r="FQ416" s="94"/>
      <c r="FR416" s="94"/>
      <c r="FS416" s="94"/>
      <c r="FT416" s="94"/>
      <c r="FU416" s="94"/>
      <c r="FV416" s="94"/>
      <c r="FW416" s="94"/>
      <c r="FX416" s="94"/>
      <c r="FY416" s="94"/>
      <c r="FZ416" s="94"/>
      <c r="GA416" s="94"/>
      <c r="GB416" s="94"/>
      <c r="GC416" s="94"/>
      <c r="GD416" s="94"/>
      <c r="GE416" s="94"/>
      <c r="GF416" s="94"/>
      <c r="GG416" s="94"/>
      <c r="GH416" s="94"/>
      <c r="GI416" s="94"/>
      <c r="GJ416" s="94"/>
      <c r="GK416" s="94"/>
      <c r="GL416" s="94"/>
      <c r="GM416" s="94"/>
      <c r="GN416" s="94"/>
      <c r="GO416" s="94"/>
      <c r="GP416" s="94"/>
      <c r="GQ416" s="94"/>
      <c r="GR416" s="94"/>
      <c r="GS416" s="94"/>
      <c r="GT416" s="94"/>
      <c r="GU416" s="94"/>
      <c r="GV416" s="94"/>
      <c r="GW416" s="94"/>
      <c r="GX416" s="94"/>
      <c r="GY416" s="94"/>
      <c r="GZ416" s="94"/>
      <c r="HA416" s="1"/>
      <c r="HB416" s="1"/>
    </row>
    <row r="417" spans="1:210" ht="4.2" customHeight="1">
      <c r="A417" s="1"/>
      <c r="B417" s="1"/>
      <c r="C417" s="1"/>
      <c r="D417" s="14"/>
      <c r="E417" s="264"/>
      <c r="F417" s="14"/>
      <c r="G417" s="304"/>
      <c r="H417" s="14"/>
      <c r="I417" s="14"/>
      <c r="J417" s="14"/>
      <c r="K417" s="14"/>
      <c r="L417" s="14"/>
      <c r="M417" s="15"/>
      <c r="N417" s="14"/>
      <c r="O417" s="14"/>
      <c r="P417" s="15"/>
      <c r="Q417" s="14"/>
      <c r="R417" s="14"/>
      <c r="S417" s="15"/>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80"/>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c r="FR417" s="180"/>
      <c r="FS417" s="180"/>
      <c r="FT417" s="180"/>
      <c r="FU417" s="180"/>
      <c r="FV417" s="180"/>
      <c r="FW417" s="180"/>
      <c r="FX417" s="180"/>
      <c r="FY417" s="180"/>
      <c r="FZ417" s="180"/>
      <c r="GA417" s="180"/>
      <c r="GB417" s="180"/>
      <c r="GC417" s="180"/>
      <c r="GD417" s="180"/>
      <c r="GE417" s="180"/>
      <c r="GF417" s="180"/>
      <c r="GG417" s="180"/>
      <c r="GH417" s="180"/>
      <c r="GI417" s="180"/>
      <c r="GJ417" s="180"/>
      <c r="GK417" s="180"/>
      <c r="GL417" s="180"/>
      <c r="GM417" s="180"/>
      <c r="GN417" s="180"/>
      <c r="GO417" s="180"/>
      <c r="GP417" s="180"/>
      <c r="GQ417" s="180"/>
      <c r="GR417" s="180"/>
      <c r="GS417" s="180"/>
      <c r="GT417" s="180"/>
      <c r="GU417" s="180"/>
      <c r="GV417" s="180"/>
      <c r="GW417" s="180"/>
      <c r="GX417" s="180"/>
      <c r="GY417" s="180"/>
      <c r="GZ417" s="180"/>
      <c r="HA417" s="1"/>
      <c r="HB417" s="1"/>
    </row>
    <row r="418" spans="1:210" ht="7.2" customHeight="1">
      <c r="A418" s="1"/>
      <c r="B418" s="1"/>
      <c r="C418" s="1"/>
      <c r="D418" s="1"/>
      <c r="E418" s="263"/>
      <c r="F418" s="48"/>
      <c r="G418" s="231"/>
      <c r="H418" s="1"/>
      <c r="I418" s="1"/>
      <c r="J418" s="1"/>
      <c r="K418" s="1"/>
      <c r="L418" s="1"/>
      <c r="M418" s="5"/>
      <c r="N418" s="1"/>
      <c r="O418" s="1"/>
      <c r="P418" s="5"/>
      <c r="Q418" s="1"/>
      <c r="R418" s="1"/>
      <c r="S418" s="5"/>
      <c r="T418" s="7"/>
      <c r="U418" s="24"/>
      <c r="V418" s="1"/>
      <c r="W418" s="12"/>
      <c r="X418" s="10"/>
      <c r="Y418" s="46"/>
      <c r="Z418" s="93"/>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94"/>
      <c r="CD418" s="94"/>
      <c r="CE418" s="94"/>
      <c r="CF418" s="94"/>
      <c r="CG418" s="94"/>
      <c r="CH418" s="94"/>
      <c r="CI418" s="94"/>
      <c r="CJ418" s="94"/>
      <c r="CK418" s="94"/>
      <c r="CL418" s="94"/>
      <c r="CM418" s="94"/>
      <c r="CN418" s="94"/>
      <c r="CO418" s="94"/>
      <c r="CP418" s="94"/>
      <c r="CQ418" s="94"/>
      <c r="CR418" s="94"/>
      <c r="CS418" s="94"/>
      <c r="CT418" s="94"/>
      <c r="CU418" s="94"/>
      <c r="CV418" s="94"/>
      <c r="CW418" s="94"/>
      <c r="CX418" s="94"/>
      <c r="CY418" s="94"/>
      <c r="CZ418" s="94"/>
      <c r="DA418" s="94"/>
      <c r="DB418" s="94"/>
      <c r="DC418" s="94"/>
      <c r="DD418" s="94"/>
      <c r="DE418" s="94"/>
      <c r="DF418" s="94"/>
      <c r="DG418" s="94"/>
      <c r="DH418" s="94"/>
      <c r="DI418" s="94"/>
      <c r="DJ418" s="94"/>
      <c r="DK418" s="94"/>
      <c r="DL418" s="94"/>
      <c r="DM418" s="94"/>
      <c r="DN418" s="94"/>
      <c r="DO418" s="94"/>
      <c r="DP418" s="94"/>
      <c r="DQ418" s="94"/>
      <c r="DR418" s="94"/>
      <c r="DS418" s="94"/>
      <c r="DT418" s="94"/>
      <c r="DU418" s="94"/>
      <c r="DV418" s="94"/>
      <c r="DW418" s="94"/>
      <c r="DX418" s="94"/>
      <c r="DY418" s="94"/>
      <c r="DZ418" s="94"/>
      <c r="EA418" s="94"/>
      <c r="EB418" s="94"/>
      <c r="EC418" s="94"/>
      <c r="ED418" s="94"/>
      <c r="EE418" s="94"/>
      <c r="EF418" s="94"/>
      <c r="EG418" s="94"/>
      <c r="EH418" s="94"/>
      <c r="EI418" s="94"/>
      <c r="EJ418" s="94"/>
      <c r="EK418" s="94"/>
      <c r="EL418" s="94"/>
      <c r="EM418" s="94"/>
      <c r="EN418" s="94"/>
      <c r="EO418" s="94"/>
      <c r="EP418" s="94"/>
      <c r="EQ418" s="94"/>
      <c r="ER418" s="94"/>
      <c r="ES418" s="94"/>
      <c r="ET418" s="94"/>
      <c r="EU418" s="94"/>
      <c r="EV418" s="94"/>
      <c r="EW418" s="94"/>
      <c r="EX418" s="94"/>
      <c r="EY418" s="94"/>
      <c r="EZ418" s="94"/>
      <c r="FA418" s="94"/>
      <c r="FB418" s="94"/>
      <c r="FC418" s="94"/>
      <c r="FD418" s="94"/>
      <c r="FE418" s="94"/>
      <c r="FF418" s="94"/>
      <c r="FG418" s="94"/>
      <c r="FH418" s="94"/>
      <c r="FI418" s="94"/>
      <c r="FJ418" s="94"/>
      <c r="FK418" s="94"/>
      <c r="FL418" s="94"/>
      <c r="FM418" s="94"/>
      <c r="FN418" s="94"/>
      <c r="FO418" s="94"/>
      <c r="FP418" s="94"/>
      <c r="FQ418" s="94"/>
      <c r="FR418" s="94"/>
      <c r="FS418" s="94"/>
      <c r="FT418" s="94"/>
      <c r="FU418" s="94"/>
      <c r="FV418" s="94"/>
      <c r="FW418" s="94"/>
      <c r="FX418" s="94"/>
      <c r="FY418" s="94"/>
      <c r="FZ418" s="94"/>
      <c r="GA418" s="94"/>
      <c r="GB418" s="94"/>
      <c r="GC418" s="94"/>
      <c r="GD418" s="94"/>
      <c r="GE418" s="94"/>
      <c r="GF418" s="94"/>
      <c r="GG418" s="94"/>
      <c r="GH418" s="94"/>
      <c r="GI418" s="94"/>
      <c r="GJ418" s="94"/>
      <c r="GK418" s="94"/>
      <c r="GL418" s="94"/>
      <c r="GM418" s="94"/>
      <c r="GN418" s="94"/>
      <c r="GO418" s="94"/>
      <c r="GP418" s="94"/>
      <c r="GQ418" s="94"/>
      <c r="GR418" s="94"/>
      <c r="GS418" s="94"/>
      <c r="GT418" s="94"/>
      <c r="GU418" s="94"/>
      <c r="GV418" s="94"/>
      <c r="GW418" s="94"/>
      <c r="GX418" s="94"/>
      <c r="GY418" s="94"/>
      <c r="GZ418" s="94"/>
      <c r="HA418" s="1"/>
      <c r="HB418" s="1"/>
    </row>
    <row r="419" spans="1:210" s="39" customFormat="1" ht="12.6" thickBot="1">
      <c r="A419" s="36"/>
      <c r="B419" s="321" t="s">
        <v>181</v>
      </c>
      <c r="C419" s="321"/>
      <c r="D419" s="321"/>
      <c r="E419" s="322"/>
      <c r="F419" s="321"/>
      <c r="G419" s="321"/>
      <c r="H419" s="321" t="s">
        <v>175</v>
      </c>
      <c r="I419" s="321"/>
      <c r="J419" s="321"/>
      <c r="K419" s="321"/>
      <c r="L419" s="36"/>
      <c r="M419" s="37"/>
      <c r="N419" s="323" t="str">
        <f>N46</f>
        <v>Продукт-1</v>
      </c>
      <c r="O419" s="36"/>
      <c r="P419" s="5"/>
      <c r="Q419" s="36"/>
      <c r="R419" s="36"/>
      <c r="S419" s="36"/>
      <c r="T419" s="201"/>
      <c r="U419" s="36"/>
      <c r="V419" s="36"/>
      <c r="W419" s="38"/>
      <c r="X419" s="38"/>
      <c r="Y419" s="124"/>
      <c r="Z419" s="99"/>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c r="GM419" s="100"/>
      <c r="GN419" s="100"/>
      <c r="GO419" s="100"/>
      <c r="GP419" s="100"/>
      <c r="GQ419" s="100"/>
      <c r="GR419" s="100"/>
      <c r="GS419" s="100"/>
      <c r="GT419" s="100"/>
      <c r="GU419" s="100"/>
      <c r="GV419" s="100"/>
      <c r="GW419" s="100"/>
      <c r="GX419" s="100"/>
      <c r="GY419" s="100"/>
      <c r="GZ419" s="100"/>
      <c r="HA419" s="36"/>
      <c r="HB419" s="36"/>
    </row>
    <row r="420" spans="1:210" ht="7.2" customHeight="1" thickTop="1" thickBot="1">
      <c r="A420" s="1"/>
      <c r="B420" s="311"/>
      <c r="C420" s="311"/>
      <c r="D420" s="311"/>
      <c r="E420" s="312"/>
      <c r="F420" s="311"/>
      <c r="G420" s="313"/>
      <c r="H420" s="311"/>
      <c r="I420" s="311"/>
      <c r="J420" s="311"/>
      <c r="K420" s="311"/>
      <c r="L420" s="311"/>
      <c r="M420" s="314"/>
      <c r="N420" s="311"/>
      <c r="O420" s="311"/>
      <c r="P420" s="314"/>
      <c r="Q420" s="311"/>
      <c r="R420" s="311"/>
      <c r="S420" s="314"/>
      <c r="T420" s="315"/>
      <c r="U420" s="315"/>
      <c r="V420" s="315"/>
      <c r="W420" s="315"/>
      <c r="X420" s="315"/>
      <c r="Y420" s="315"/>
      <c r="Z420" s="315"/>
      <c r="AA420" s="315"/>
      <c r="AB420" s="315"/>
      <c r="AC420" s="315"/>
      <c r="AD420" s="315"/>
      <c r="AE420" s="315"/>
      <c r="AF420" s="315"/>
      <c r="AG420" s="315"/>
      <c r="AH420" s="315"/>
      <c r="AI420" s="315"/>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c r="BN420" s="315"/>
      <c r="BO420" s="315"/>
      <c r="BP420" s="315"/>
      <c r="BQ420" s="315"/>
      <c r="BR420" s="315"/>
      <c r="BS420" s="315"/>
      <c r="BT420" s="315"/>
      <c r="BU420" s="315"/>
      <c r="BV420" s="315"/>
      <c r="BW420" s="315"/>
      <c r="BX420" s="315"/>
      <c r="BY420" s="315"/>
      <c r="BZ420" s="315"/>
      <c r="CA420" s="315"/>
      <c r="CB420" s="315"/>
      <c r="CC420" s="315"/>
      <c r="CD420" s="315"/>
      <c r="CE420" s="315"/>
      <c r="CF420" s="315"/>
      <c r="CG420" s="315"/>
      <c r="CH420" s="315"/>
      <c r="CI420" s="315"/>
      <c r="CJ420" s="315"/>
      <c r="CK420" s="315"/>
      <c r="CL420" s="315"/>
      <c r="CM420" s="315"/>
      <c r="CN420" s="315"/>
      <c r="CO420" s="315"/>
      <c r="CP420" s="315"/>
      <c r="CQ420" s="315"/>
      <c r="CR420" s="315"/>
      <c r="CS420" s="315"/>
      <c r="CT420" s="315"/>
      <c r="CU420" s="315"/>
      <c r="CV420" s="315"/>
      <c r="CW420" s="315"/>
      <c r="CX420" s="315"/>
      <c r="CY420" s="315"/>
      <c r="CZ420" s="315"/>
      <c r="DA420" s="315"/>
      <c r="DB420" s="315"/>
      <c r="DC420" s="315"/>
      <c r="DD420" s="315"/>
      <c r="DE420" s="315"/>
      <c r="DF420" s="315"/>
      <c r="DG420" s="315"/>
      <c r="DH420" s="315"/>
      <c r="DI420" s="315"/>
      <c r="DJ420" s="315"/>
      <c r="DK420" s="315"/>
      <c r="DL420" s="315"/>
      <c r="DM420" s="315"/>
      <c r="DN420" s="315"/>
      <c r="DO420" s="315"/>
      <c r="DP420" s="315"/>
      <c r="DQ420" s="315"/>
      <c r="DR420" s="315"/>
      <c r="DS420" s="315"/>
      <c r="DT420" s="315"/>
      <c r="DU420" s="315"/>
      <c r="DV420" s="315"/>
      <c r="DW420" s="315"/>
      <c r="DX420" s="315"/>
      <c r="DY420" s="315"/>
      <c r="DZ420" s="315"/>
      <c r="EA420" s="315"/>
      <c r="EB420" s="315"/>
      <c r="EC420" s="315"/>
      <c r="ED420" s="315"/>
      <c r="EE420" s="315"/>
      <c r="EF420" s="315"/>
      <c r="EG420" s="315"/>
      <c r="EH420" s="315"/>
      <c r="EI420" s="315"/>
      <c r="EJ420" s="315"/>
      <c r="EK420" s="315"/>
      <c r="EL420" s="315"/>
      <c r="EM420" s="315"/>
      <c r="EN420" s="315"/>
      <c r="EO420" s="315"/>
      <c r="EP420" s="315"/>
      <c r="EQ420" s="315"/>
      <c r="ER420" s="315"/>
      <c r="ES420" s="315"/>
      <c r="ET420" s="315"/>
      <c r="EU420" s="315"/>
      <c r="EV420" s="315"/>
      <c r="EW420" s="315"/>
      <c r="EX420" s="315"/>
      <c r="EY420" s="315"/>
      <c r="EZ420" s="315"/>
      <c r="FA420" s="315"/>
      <c r="FB420" s="315"/>
      <c r="FC420" s="315"/>
      <c r="FD420" s="315"/>
      <c r="FE420" s="315"/>
      <c r="FF420" s="315"/>
      <c r="FG420" s="315"/>
      <c r="FH420" s="315"/>
      <c r="FI420" s="315"/>
      <c r="FJ420" s="315"/>
      <c r="FK420" s="315"/>
      <c r="FL420" s="315"/>
      <c r="FM420" s="315"/>
      <c r="FN420" s="315"/>
      <c r="FO420" s="315"/>
      <c r="FP420" s="315"/>
      <c r="FQ420" s="315"/>
      <c r="FR420" s="315"/>
      <c r="FS420" s="315"/>
      <c r="FT420" s="315"/>
      <c r="FU420" s="315"/>
      <c r="FV420" s="315"/>
      <c r="FW420" s="315"/>
      <c r="FX420" s="315"/>
      <c r="FY420" s="315"/>
      <c r="FZ420" s="315"/>
      <c r="GA420" s="315"/>
      <c r="GB420" s="315"/>
      <c r="GC420" s="315"/>
      <c r="GD420" s="315"/>
      <c r="GE420" s="315"/>
      <c r="GF420" s="315"/>
      <c r="GG420" s="315"/>
      <c r="GH420" s="315"/>
      <c r="GI420" s="315"/>
      <c r="GJ420" s="315"/>
      <c r="GK420" s="315"/>
      <c r="GL420" s="315"/>
      <c r="GM420" s="315"/>
      <c r="GN420" s="315"/>
      <c r="GO420" s="315"/>
      <c r="GP420" s="315"/>
      <c r="GQ420" s="315"/>
      <c r="GR420" s="315"/>
      <c r="GS420" s="315"/>
      <c r="GT420" s="315"/>
      <c r="GU420" s="315"/>
      <c r="GV420" s="315"/>
      <c r="GW420" s="315"/>
      <c r="GX420" s="315"/>
      <c r="GY420" s="315"/>
      <c r="GZ420" s="315"/>
      <c r="HA420" s="1"/>
      <c r="HB420" s="1"/>
    </row>
    <row r="421" spans="1:210" ht="7.2" customHeight="1">
      <c r="A421" s="1"/>
      <c r="B421" s="316"/>
      <c r="C421" s="316"/>
      <c r="D421" s="316"/>
      <c r="E421" s="317"/>
      <c r="F421" s="316"/>
      <c r="G421" s="318"/>
      <c r="H421" s="316"/>
      <c r="I421" s="316"/>
      <c r="J421" s="316"/>
      <c r="K421" s="316"/>
      <c r="L421" s="316"/>
      <c r="M421" s="319"/>
      <c r="N421" s="316"/>
      <c r="O421" s="316"/>
      <c r="P421" s="319"/>
      <c r="Q421" s="316"/>
      <c r="R421" s="316"/>
      <c r="S421" s="319"/>
      <c r="T421" s="320"/>
      <c r="U421" s="320"/>
      <c r="V421" s="320"/>
      <c r="W421" s="320"/>
      <c r="X421" s="320"/>
      <c r="Y421" s="320"/>
      <c r="Z421" s="320"/>
      <c r="AA421" s="320"/>
      <c r="AB421" s="320"/>
      <c r="AC421" s="320"/>
      <c r="AD421" s="320"/>
      <c r="AE421" s="320"/>
      <c r="AF421" s="320"/>
      <c r="AG421" s="320"/>
      <c r="AH421" s="320"/>
      <c r="AI421" s="320"/>
      <c r="AJ421" s="320"/>
      <c r="AK421" s="320"/>
      <c r="AL421" s="320"/>
      <c r="AM421" s="320"/>
      <c r="AN421" s="320"/>
      <c r="AO421" s="320"/>
      <c r="AP421" s="320"/>
      <c r="AQ421" s="320"/>
      <c r="AR421" s="320"/>
      <c r="AS421" s="320"/>
      <c r="AT421" s="320"/>
      <c r="AU421" s="320"/>
      <c r="AV421" s="320"/>
      <c r="AW421" s="320"/>
      <c r="AX421" s="320"/>
      <c r="AY421" s="320"/>
      <c r="AZ421" s="320"/>
      <c r="BA421" s="320"/>
      <c r="BB421" s="320"/>
      <c r="BC421" s="320"/>
      <c r="BD421" s="320"/>
      <c r="BE421" s="320"/>
      <c r="BF421" s="320"/>
      <c r="BG421" s="320"/>
      <c r="BH421" s="320"/>
      <c r="BI421" s="320"/>
      <c r="BJ421" s="320"/>
      <c r="BK421" s="320"/>
      <c r="BL421" s="320"/>
      <c r="BM421" s="320"/>
      <c r="BN421" s="320"/>
      <c r="BO421" s="320"/>
      <c r="BP421" s="320"/>
      <c r="BQ421" s="320"/>
      <c r="BR421" s="320"/>
      <c r="BS421" s="320"/>
      <c r="BT421" s="320"/>
      <c r="BU421" s="320"/>
      <c r="BV421" s="320"/>
      <c r="BW421" s="320"/>
      <c r="BX421" s="320"/>
      <c r="BY421" s="320"/>
      <c r="BZ421" s="320"/>
      <c r="CA421" s="320"/>
      <c r="CB421" s="320"/>
      <c r="CC421" s="320"/>
      <c r="CD421" s="320"/>
      <c r="CE421" s="320"/>
      <c r="CF421" s="320"/>
      <c r="CG421" s="320"/>
      <c r="CH421" s="320"/>
      <c r="CI421" s="320"/>
      <c r="CJ421" s="320"/>
      <c r="CK421" s="320"/>
      <c r="CL421" s="320"/>
      <c r="CM421" s="320"/>
      <c r="CN421" s="320"/>
      <c r="CO421" s="320"/>
      <c r="CP421" s="320"/>
      <c r="CQ421" s="320"/>
      <c r="CR421" s="320"/>
      <c r="CS421" s="320"/>
      <c r="CT421" s="320"/>
      <c r="CU421" s="320"/>
      <c r="CV421" s="320"/>
      <c r="CW421" s="320"/>
      <c r="CX421" s="320"/>
      <c r="CY421" s="320"/>
      <c r="CZ421" s="320"/>
      <c r="DA421" s="320"/>
      <c r="DB421" s="320"/>
      <c r="DC421" s="320"/>
      <c r="DD421" s="320"/>
      <c r="DE421" s="320"/>
      <c r="DF421" s="320"/>
      <c r="DG421" s="320"/>
      <c r="DH421" s="320"/>
      <c r="DI421" s="320"/>
      <c r="DJ421" s="320"/>
      <c r="DK421" s="320"/>
      <c r="DL421" s="320"/>
      <c r="DM421" s="320"/>
      <c r="DN421" s="320"/>
      <c r="DO421" s="320"/>
      <c r="DP421" s="320"/>
      <c r="DQ421" s="320"/>
      <c r="DR421" s="320"/>
      <c r="DS421" s="320"/>
      <c r="DT421" s="320"/>
      <c r="DU421" s="320"/>
      <c r="DV421" s="320"/>
      <c r="DW421" s="320"/>
      <c r="DX421" s="320"/>
      <c r="DY421" s="320"/>
      <c r="DZ421" s="320"/>
      <c r="EA421" s="320"/>
      <c r="EB421" s="320"/>
      <c r="EC421" s="320"/>
      <c r="ED421" s="320"/>
      <c r="EE421" s="320"/>
      <c r="EF421" s="320"/>
      <c r="EG421" s="320"/>
      <c r="EH421" s="320"/>
      <c r="EI421" s="320"/>
      <c r="EJ421" s="320"/>
      <c r="EK421" s="320"/>
      <c r="EL421" s="320"/>
      <c r="EM421" s="320"/>
      <c r="EN421" s="320"/>
      <c r="EO421" s="320"/>
      <c r="EP421" s="320"/>
      <c r="EQ421" s="320"/>
      <c r="ER421" s="320"/>
      <c r="ES421" s="320"/>
      <c r="ET421" s="320"/>
      <c r="EU421" s="320"/>
      <c r="EV421" s="320"/>
      <c r="EW421" s="320"/>
      <c r="EX421" s="320"/>
      <c r="EY421" s="320"/>
      <c r="EZ421" s="320"/>
      <c r="FA421" s="320"/>
      <c r="FB421" s="320"/>
      <c r="FC421" s="320"/>
      <c r="FD421" s="320"/>
      <c r="FE421" s="320"/>
      <c r="FF421" s="320"/>
      <c r="FG421" s="320"/>
      <c r="FH421" s="320"/>
      <c r="FI421" s="320"/>
      <c r="FJ421" s="320"/>
      <c r="FK421" s="320"/>
      <c r="FL421" s="320"/>
      <c r="FM421" s="320"/>
      <c r="FN421" s="320"/>
      <c r="FO421" s="320"/>
      <c r="FP421" s="320"/>
      <c r="FQ421" s="320"/>
      <c r="FR421" s="320"/>
      <c r="FS421" s="320"/>
      <c r="FT421" s="320"/>
      <c r="FU421" s="320"/>
      <c r="FV421" s="320"/>
      <c r="FW421" s="320"/>
      <c r="FX421" s="320"/>
      <c r="FY421" s="320"/>
      <c r="FZ421" s="320"/>
      <c r="GA421" s="320"/>
      <c r="GB421" s="320"/>
      <c r="GC421" s="320"/>
      <c r="GD421" s="320"/>
      <c r="GE421" s="320"/>
      <c r="GF421" s="320"/>
      <c r="GG421" s="320"/>
      <c r="GH421" s="320"/>
      <c r="GI421" s="320"/>
      <c r="GJ421" s="320"/>
      <c r="GK421" s="320"/>
      <c r="GL421" s="320"/>
      <c r="GM421" s="320"/>
      <c r="GN421" s="320"/>
      <c r="GO421" s="320"/>
      <c r="GP421" s="320"/>
      <c r="GQ421" s="320"/>
      <c r="GR421" s="320"/>
      <c r="GS421" s="320"/>
      <c r="GT421" s="320"/>
      <c r="GU421" s="320"/>
      <c r="GV421" s="320"/>
      <c r="GW421" s="320"/>
      <c r="GX421" s="320"/>
      <c r="GY421" s="320"/>
      <c r="GZ421" s="320"/>
      <c r="HA421" s="1"/>
      <c r="HB421" s="1"/>
    </row>
    <row r="422" spans="1:210" ht="12.6" thickBot="1">
      <c r="A422" s="1"/>
      <c r="B422" s="221" t="s">
        <v>182</v>
      </c>
      <c r="C422" s="222"/>
      <c r="D422" s="222"/>
      <c r="E422" s="267"/>
      <c r="F422" s="223"/>
      <c r="G422" s="231"/>
      <c r="H422" s="1"/>
      <c r="I422" s="1" t="str">
        <f>$I46</f>
        <v>Название продукта/категории (товара, работы, услуги)</v>
      </c>
      <c r="J422" s="1"/>
      <c r="K422" s="1"/>
      <c r="L422" s="1"/>
      <c r="M422" s="5" t="s">
        <v>6</v>
      </c>
      <c r="N422" s="123" t="s">
        <v>621</v>
      </c>
      <c r="O422" s="1"/>
      <c r="P422" s="5"/>
      <c r="Q422" s="1"/>
      <c r="R422" s="1"/>
      <c r="S422" s="1"/>
      <c r="T422" s="7"/>
      <c r="U422" s="1"/>
      <c r="V422" s="1"/>
      <c r="W422" s="12"/>
      <c r="X422" s="10"/>
      <c r="Y422" s="46"/>
      <c r="Z422" s="93"/>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1"/>
      <c r="HB422" s="1"/>
    </row>
    <row r="423" spans="1:210" ht="4.2" customHeight="1" thickTop="1">
      <c r="A423" s="1"/>
      <c r="B423" s="1"/>
      <c r="C423" s="1"/>
      <c r="D423" s="1"/>
      <c r="E423" s="263"/>
      <c r="F423" s="48"/>
      <c r="G423" s="231"/>
      <c r="H423" s="1"/>
      <c r="I423" s="1"/>
      <c r="J423" s="1"/>
      <c r="K423" s="1"/>
      <c r="L423" s="1"/>
      <c r="M423" s="5"/>
      <c r="N423" s="45"/>
      <c r="O423" s="1"/>
      <c r="P423" s="5"/>
      <c r="Q423" s="1"/>
      <c r="R423" s="1"/>
      <c r="S423" s="5"/>
      <c r="T423" s="7"/>
      <c r="U423" s="24"/>
      <c r="V423" s="1"/>
      <c r="W423" s="12"/>
      <c r="X423" s="10"/>
      <c r="Y423" s="46"/>
      <c r="Z423" s="93"/>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94"/>
      <c r="CD423" s="94"/>
      <c r="CE423" s="94"/>
      <c r="CF423" s="94"/>
      <c r="CG423" s="94"/>
      <c r="CH423" s="94"/>
      <c r="CI423" s="94"/>
      <c r="CJ423" s="94"/>
      <c r="CK423" s="94"/>
      <c r="CL423" s="94"/>
      <c r="CM423" s="94"/>
      <c r="CN423" s="94"/>
      <c r="CO423" s="94"/>
      <c r="CP423" s="94"/>
      <c r="CQ423" s="94"/>
      <c r="CR423" s="94"/>
      <c r="CS423" s="94"/>
      <c r="CT423" s="94"/>
      <c r="CU423" s="94"/>
      <c r="CV423" s="94"/>
      <c r="CW423" s="94"/>
      <c r="CX423" s="94"/>
      <c r="CY423" s="94"/>
      <c r="CZ423" s="94"/>
      <c r="DA423" s="94"/>
      <c r="DB423" s="94"/>
      <c r="DC423" s="94"/>
      <c r="DD423" s="94"/>
      <c r="DE423" s="94"/>
      <c r="DF423" s="94"/>
      <c r="DG423" s="94"/>
      <c r="DH423" s="94"/>
      <c r="DI423" s="94"/>
      <c r="DJ423" s="94"/>
      <c r="DK423" s="94"/>
      <c r="DL423" s="94"/>
      <c r="DM423" s="94"/>
      <c r="DN423" s="94"/>
      <c r="DO423" s="94"/>
      <c r="DP423" s="94"/>
      <c r="DQ423" s="94"/>
      <c r="DR423" s="94"/>
      <c r="DS423" s="94"/>
      <c r="DT423" s="94"/>
      <c r="DU423" s="94"/>
      <c r="DV423" s="94"/>
      <c r="DW423" s="94"/>
      <c r="DX423" s="94"/>
      <c r="DY423" s="94"/>
      <c r="DZ423" s="94"/>
      <c r="EA423" s="94"/>
      <c r="EB423" s="94"/>
      <c r="EC423" s="94"/>
      <c r="ED423" s="94"/>
      <c r="EE423" s="94"/>
      <c r="EF423" s="94"/>
      <c r="EG423" s="94"/>
      <c r="EH423" s="94"/>
      <c r="EI423" s="94"/>
      <c r="EJ423" s="94"/>
      <c r="EK423" s="94"/>
      <c r="EL423" s="94"/>
      <c r="EM423" s="94"/>
      <c r="EN423" s="94"/>
      <c r="EO423" s="94"/>
      <c r="EP423" s="94"/>
      <c r="EQ423" s="94"/>
      <c r="ER423" s="94"/>
      <c r="ES423" s="94"/>
      <c r="ET423" s="94"/>
      <c r="EU423" s="94"/>
      <c r="EV423" s="94"/>
      <c r="EW423" s="94"/>
      <c r="EX423" s="94"/>
      <c r="EY423" s="94"/>
      <c r="EZ423" s="94"/>
      <c r="FA423" s="94"/>
      <c r="FB423" s="94"/>
      <c r="FC423" s="94"/>
      <c r="FD423" s="94"/>
      <c r="FE423" s="94"/>
      <c r="FF423" s="94"/>
      <c r="FG423" s="94"/>
      <c r="FH423" s="94"/>
      <c r="FI423" s="94"/>
      <c r="FJ423" s="94"/>
      <c r="FK423" s="94"/>
      <c r="FL423" s="94"/>
      <c r="FM423" s="94"/>
      <c r="FN423" s="94"/>
      <c r="FO423" s="94"/>
      <c r="FP423" s="94"/>
      <c r="FQ423" s="94"/>
      <c r="FR423" s="94"/>
      <c r="FS423" s="94"/>
      <c r="FT423" s="94"/>
      <c r="FU423" s="94"/>
      <c r="FV423" s="94"/>
      <c r="FW423" s="94"/>
      <c r="FX423" s="94"/>
      <c r="FY423" s="94"/>
      <c r="FZ423" s="94"/>
      <c r="GA423" s="94"/>
      <c r="GB423" s="94"/>
      <c r="GC423" s="94"/>
      <c r="GD423" s="94"/>
      <c r="GE423" s="94"/>
      <c r="GF423" s="94"/>
      <c r="GG423" s="94"/>
      <c r="GH423" s="94"/>
      <c r="GI423" s="94"/>
      <c r="GJ423" s="94"/>
      <c r="GK423" s="94"/>
      <c r="GL423" s="94"/>
      <c r="GM423" s="94"/>
      <c r="GN423" s="94"/>
      <c r="GO423" s="94"/>
      <c r="GP423" s="94"/>
      <c r="GQ423" s="94"/>
      <c r="GR423" s="94"/>
      <c r="GS423" s="94"/>
      <c r="GT423" s="94"/>
      <c r="GU423" s="94"/>
      <c r="GV423" s="94"/>
      <c r="GW423" s="94"/>
      <c r="GX423" s="94"/>
      <c r="GY423" s="94"/>
      <c r="GZ423" s="94"/>
      <c r="HA423" s="1"/>
      <c r="HB423" s="1"/>
    </row>
    <row r="424" spans="1:210" ht="7.2" customHeight="1">
      <c r="A424" s="1"/>
      <c r="B424" s="1"/>
      <c r="C424" s="1"/>
      <c r="D424" s="1"/>
      <c r="E424" s="263"/>
      <c r="F424" s="48"/>
      <c r="G424" s="231"/>
      <c r="H424" s="1"/>
      <c r="I424" s="1"/>
      <c r="J424" s="1"/>
      <c r="K424" s="1"/>
      <c r="L424" s="1"/>
      <c r="M424" s="5"/>
      <c r="N424" s="1"/>
      <c r="O424" s="1"/>
      <c r="P424" s="5"/>
      <c r="Q424" s="1"/>
      <c r="R424" s="1"/>
      <c r="S424" s="5"/>
      <c r="T424" s="7"/>
      <c r="U424" s="24"/>
      <c r="V424" s="1"/>
      <c r="W424" s="12"/>
      <c r="X424" s="10"/>
      <c r="Y424" s="46"/>
      <c r="Z424" s="93"/>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94"/>
      <c r="CD424" s="94"/>
      <c r="CE424" s="94"/>
      <c r="CF424" s="94"/>
      <c r="CG424" s="94"/>
      <c r="CH424" s="94"/>
      <c r="CI424" s="94"/>
      <c r="CJ424" s="94"/>
      <c r="CK424" s="94"/>
      <c r="CL424" s="94"/>
      <c r="CM424" s="94"/>
      <c r="CN424" s="94"/>
      <c r="CO424" s="94"/>
      <c r="CP424" s="94"/>
      <c r="CQ424" s="94"/>
      <c r="CR424" s="94"/>
      <c r="CS424" s="94"/>
      <c r="CT424" s="94"/>
      <c r="CU424" s="94"/>
      <c r="CV424" s="94"/>
      <c r="CW424" s="94"/>
      <c r="CX424" s="94"/>
      <c r="CY424" s="94"/>
      <c r="CZ424" s="94"/>
      <c r="DA424" s="94"/>
      <c r="DB424" s="94"/>
      <c r="DC424" s="94"/>
      <c r="DD424" s="94"/>
      <c r="DE424" s="94"/>
      <c r="DF424" s="94"/>
      <c r="DG424" s="94"/>
      <c r="DH424" s="94"/>
      <c r="DI424" s="94"/>
      <c r="DJ424" s="94"/>
      <c r="DK424" s="94"/>
      <c r="DL424" s="94"/>
      <c r="DM424" s="94"/>
      <c r="DN424" s="94"/>
      <c r="DO424" s="94"/>
      <c r="DP424" s="94"/>
      <c r="DQ424" s="94"/>
      <c r="DR424" s="94"/>
      <c r="DS424" s="94"/>
      <c r="DT424" s="94"/>
      <c r="DU424" s="94"/>
      <c r="DV424" s="94"/>
      <c r="DW424" s="94"/>
      <c r="DX424" s="94"/>
      <c r="DY424" s="94"/>
      <c r="DZ424" s="94"/>
      <c r="EA424" s="94"/>
      <c r="EB424" s="94"/>
      <c r="EC424" s="94"/>
      <c r="ED424" s="94"/>
      <c r="EE424" s="94"/>
      <c r="EF424" s="94"/>
      <c r="EG424" s="94"/>
      <c r="EH424" s="94"/>
      <c r="EI424" s="94"/>
      <c r="EJ424" s="94"/>
      <c r="EK424" s="94"/>
      <c r="EL424" s="94"/>
      <c r="EM424" s="94"/>
      <c r="EN424" s="94"/>
      <c r="EO424" s="94"/>
      <c r="EP424" s="94"/>
      <c r="EQ424" s="94"/>
      <c r="ER424" s="94"/>
      <c r="ES424" s="94"/>
      <c r="ET424" s="94"/>
      <c r="EU424" s="94"/>
      <c r="EV424" s="94"/>
      <c r="EW424" s="94"/>
      <c r="EX424" s="94"/>
      <c r="EY424" s="94"/>
      <c r="EZ424" s="94"/>
      <c r="FA424" s="94"/>
      <c r="FB424" s="94"/>
      <c r="FC424" s="94"/>
      <c r="FD424" s="94"/>
      <c r="FE424" s="94"/>
      <c r="FF424" s="94"/>
      <c r="FG424" s="94"/>
      <c r="FH424" s="94"/>
      <c r="FI424" s="94"/>
      <c r="FJ424" s="94"/>
      <c r="FK424" s="94"/>
      <c r="FL424" s="94"/>
      <c r="FM424" s="94"/>
      <c r="FN424" s="94"/>
      <c r="FO424" s="94"/>
      <c r="FP424" s="94"/>
      <c r="FQ424" s="94"/>
      <c r="FR424" s="94"/>
      <c r="FS424" s="94"/>
      <c r="FT424" s="94"/>
      <c r="FU424" s="94"/>
      <c r="FV424" s="94"/>
      <c r="FW424" s="94"/>
      <c r="FX424" s="94"/>
      <c r="FY424" s="94"/>
      <c r="FZ424" s="94"/>
      <c r="GA424" s="94"/>
      <c r="GB424" s="94"/>
      <c r="GC424" s="94"/>
      <c r="GD424" s="94"/>
      <c r="GE424" s="94"/>
      <c r="GF424" s="94"/>
      <c r="GG424" s="94"/>
      <c r="GH424" s="94"/>
      <c r="GI424" s="94"/>
      <c r="GJ424" s="94"/>
      <c r="GK424" s="94"/>
      <c r="GL424" s="94"/>
      <c r="GM424" s="94"/>
      <c r="GN424" s="94"/>
      <c r="GO424" s="94"/>
      <c r="GP424" s="94"/>
      <c r="GQ424" s="94"/>
      <c r="GR424" s="94"/>
      <c r="GS424" s="94"/>
      <c r="GT424" s="94"/>
      <c r="GU424" s="94"/>
      <c r="GV424" s="94"/>
      <c r="GW424" s="94"/>
      <c r="GX424" s="94"/>
      <c r="GY424" s="94"/>
      <c r="GZ424" s="94"/>
      <c r="HA424" s="1"/>
      <c r="HB424" s="1"/>
    </row>
    <row r="425" spans="1:210">
      <c r="A425" s="1"/>
      <c r="B425" s="244" t="s">
        <v>183</v>
      </c>
      <c r="C425" s="1"/>
      <c r="D425" s="1"/>
      <c r="E425" s="263"/>
      <c r="F425" s="48"/>
      <c r="G425" s="231"/>
      <c r="H425" s="3" t="str">
        <f>$H$49</f>
        <v>месяц старта продаж</v>
      </c>
      <c r="I425" s="3"/>
      <c r="J425" s="3"/>
      <c r="K425" s="3"/>
      <c r="L425" s="3"/>
      <c r="M425" s="5"/>
      <c r="N425" s="3" t="str">
        <f>N422</f>
        <v>Продукт-2</v>
      </c>
      <c r="O425" s="3"/>
      <c r="P425" s="5"/>
      <c r="Q425" s="3" t="str">
        <f>$Q$49</f>
        <v>месяц</v>
      </c>
      <c r="R425" s="3"/>
      <c r="S425" s="5" t="s">
        <v>6</v>
      </c>
      <c r="T425" s="575"/>
      <c r="U425" s="24" t="s">
        <v>7</v>
      </c>
      <c r="V425" s="1"/>
      <c r="W425" s="12"/>
      <c r="X425" s="10"/>
      <c r="Y425" s="46"/>
      <c r="Z425" s="93"/>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c r="BW425" s="94"/>
      <c r="BX425" s="94"/>
      <c r="BY425" s="94"/>
      <c r="BZ425" s="94"/>
      <c r="CA425" s="94"/>
      <c r="CB425" s="94"/>
      <c r="CC425" s="94"/>
      <c r="CD425" s="94"/>
      <c r="CE425" s="94"/>
      <c r="CF425" s="94"/>
      <c r="CG425" s="94"/>
      <c r="CH425" s="94"/>
      <c r="CI425" s="94"/>
      <c r="CJ425" s="94"/>
      <c r="CK425" s="94"/>
      <c r="CL425" s="94"/>
      <c r="CM425" s="94"/>
      <c r="CN425" s="94"/>
      <c r="CO425" s="94"/>
      <c r="CP425" s="94"/>
      <c r="CQ425" s="94"/>
      <c r="CR425" s="94"/>
      <c r="CS425" s="94"/>
      <c r="CT425" s="94"/>
      <c r="CU425" s="94"/>
      <c r="CV425" s="94"/>
      <c r="CW425" s="94"/>
      <c r="CX425" s="94"/>
      <c r="CY425" s="94"/>
      <c r="CZ425" s="94"/>
      <c r="DA425" s="94"/>
      <c r="DB425" s="94"/>
      <c r="DC425" s="94"/>
      <c r="DD425" s="94"/>
      <c r="DE425" s="94"/>
      <c r="DF425" s="94"/>
      <c r="DG425" s="94"/>
      <c r="DH425" s="94"/>
      <c r="DI425" s="94"/>
      <c r="DJ425" s="94"/>
      <c r="DK425" s="94"/>
      <c r="DL425" s="94"/>
      <c r="DM425" s="94"/>
      <c r="DN425" s="94"/>
      <c r="DO425" s="94"/>
      <c r="DP425" s="94"/>
      <c r="DQ425" s="94"/>
      <c r="DR425" s="94"/>
      <c r="DS425" s="94"/>
      <c r="DT425" s="94"/>
      <c r="DU425" s="94"/>
      <c r="DV425" s="94"/>
      <c r="DW425" s="94"/>
      <c r="DX425" s="94"/>
      <c r="DY425" s="94"/>
      <c r="DZ425" s="94"/>
      <c r="EA425" s="94"/>
      <c r="EB425" s="94"/>
      <c r="EC425" s="94"/>
      <c r="ED425" s="94"/>
      <c r="EE425" s="94"/>
      <c r="EF425" s="94"/>
      <c r="EG425" s="94"/>
      <c r="EH425" s="94"/>
      <c r="EI425" s="94"/>
      <c r="EJ425" s="94"/>
      <c r="EK425" s="94"/>
      <c r="EL425" s="94"/>
      <c r="EM425" s="94"/>
      <c r="EN425" s="94"/>
      <c r="EO425" s="94"/>
      <c r="EP425" s="94"/>
      <c r="EQ425" s="94"/>
      <c r="ER425" s="94"/>
      <c r="ES425" s="94"/>
      <c r="ET425" s="94"/>
      <c r="EU425" s="94"/>
      <c r="EV425" s="94"/>
      <c r="EW425" s="94"/>
      <c r="EX425" s="94"/>
      <c r="EY425" s="94"/>
      <c r="EZ425" s="94"/>
      <c r="FA425" s="94"/>
      <c r="FB425" s="94"/>
      <c r="FC425" s="94"/>
      <c r="FD425" s="94"/>
      <c r="FE425" s="94"/>
      <c r="FF425" s="94"/>
      <c r="FG425" s="94"/>
      <c r="FH425" s="94"/>
      <c r="FI425" s="94"/>
      <c r="FJ425" s="94"/>
      <c r="FK425" s="94"/>
      <c r="FL425" s="94"/>
      <c r="FM425" s="94"/>
      <c r="FN425" s="94"/>
      <c r="FO425" s="94"/>
      <c r="FP425" s="94"/>
      <c r="FQ425" s="94"/>
      <c r="FR425" s="94"/>
      <c r="FS425" s="94"/>
      <c r="FT425" s="94"/>
      <c r="FU425" s="94"/>
      <c r="FV425" s="94"/>
      <c r="FW425" s="94"/>
      <c r="FX425" s="94"/>
      <c r="FY425" s="94"/>
      <c r="FZ425" s="94"/>
      <c r="GA425" s="94"/>
      <c r="GB425" s="94"/>
      <c r="GC425" s="94"/>
      <c r="GD425" s="94"/>
      <c r="GE425" s="94"/>
      <c r="GF425" s="94"/>
      <c r="GG425" s="94"/>
      <c r="GH425" s="94"/>
      <c r="GI425" s="94"/>
      <c r="GJ425" s="94"/>
      <c r="GK425" s="94"/>
      <c r="GL425" s="94"/>
      <c r="GM425" s="94"/>
      <c r="GN425" s="94"/>
      <c r="GO425" s="94"/>
      <c r="GP425" s="94"/>
      <c r="GQ425" s="94"/>
      <c r="GR425" s="94"/>
      <c r="GS425" s="94"/>
      <c r="GT425" s="94"/>
      <c r="GU425" s="94"/>
      <c r="GV425" s="94"/>
      <c r="GW425" s="94"/>
      <c r="GX425" s="94"/>
      <c r="GY425" s="94"/>
      <c r="GZ425" s="94"/>
      <c r="HA425" s="1"/>
      <c r="HB425" s="1"/>
    </row>
    <row r="426" spans="1:210" ht="4.2" customHeight="1">
      <c r="A426" s="1"/>
      <c r="B426" s="1"/>
      <c r="C426" s="1"/>
      <c r="D426" s="1"/>
      <c r="E426" s="263"/>
      <c r="F426" s="48"/>
      <c r="G426" s="231"/>
      <c r="H426" s="14"/>
      <c r="I426" s="14"/>
      <c r="J426" s="14"/>
      <c r="K426" s="14"/>
      <c r="L426" s="14"/>
      <c r="M426" s="15"/>
      <c r="N426" s="14"/>
      <c r="O426" s="14"/>
      <c r="P426" s="15"/>
      <c r="Q426" s="14"/>
      <c r="R426" s="14"/>
      <c r="S426" s="15"/>
      <c r="T426" s="180"/>
      <c r="U426" s="24"/>
      <c r="V426" s="1"/>
      <c r="W426" s="12"/>
      <c r="X426" s="10"/>
      <c r="Y426" s="46"/>
      <c r="Z426" s="93"/>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94"/>
      <c r="CD426" s="94"/>
      <c r="CE426" s="94"/>
      <c r="CF426" s="94"/>
      <c r="CG426" s="94"/>
      <c r="CH426" s="94"/>
      <c r="CI426" s="94"/>
      <c r="CJ426" s="94"/>
      <c r="CK426" s="94"/>
      <c r="CL426" s="94"/>
      <c r="CM426" s="94"/>
      <c r="CN426" s="94"/>
      <c r="CO426" s="94"/>
      <c r="CP426" s="94"/>
      <c r="CQ426" s="94"/>
      <c r="CR426" s="94"/>
      <c r="CS426" s="94"/>
      <c r="CT426" s="94"/>
      <c r="CU426" s="94"/>
      <c r="CV426" s="94"/>
      <c r="CW426" s="94"/>
      <c r="CX426" s="94"/>
      <c r="CY426" s="94"/>
      <c r="CZ426" s="94"/>
      <c r="DA426" s="94"/>
      <c r="DB426" s="94"/>
      <c r="DC426" s="94"/>
      <c r="DD426" s="94"/>
      <c r="DE426" s="94"/>
      <c r="DF426" s="94"/>
      <c r="DG426" s="94"/>
      <c r="DH426" s="94"/>
      <c r="DI426" s="94"/>
      <c r="DJ426" s="94"/>
      <c r="DK426" s="94"/>
      <c r="DL426" s="94"/>
      <c r="DM426" s="94"/>
      <c r="DN426" s="94"/>
      <c r="DO426" s="94"/>
      <c r="DP426" s="94"/>
      <c r="DQ426" s="94"/>
      <c r="DR426" s="94"/>
      <c r="DS426" s="94"/>
      <c r="DT426" s="94"/>
      <c r="DU426" s="94"/>
      <c r="DV426" s="94"/>
      <c r="DW426" s="94"/>
      <c r="DX426" s="94"/>
      <c r="DY426" s="94"/>
      <c r="DZ426" s="94"/>
      <c r="EA426" s="94"/>
      <c r="EB426" s="94"/>
      <c r="EC426" s="94"/>
      <c r="ED426" s="94"/>
      <c r="EE426" s="94"/>
      <c r="EF426" s="94"/>
      <c r="EG426" s="94"/>
      <c r="EH426" s="94"/>
      <c r="EI426" s="94"/>
      <c r="EJ426" s="94"/>
      <c r="EK426" s="94"/>
      <c r="EL426" s="94"/>
      <c r="EM426" s="94"/>
      <c r="EN426" s="94"/>
      <c r="EO426" s="94"/>
      <c r="EP426" s="94"/>
      <c r="EQ426" s="94"/>
      <c r="ER426" s="94"/>
      <c r="ES426" s="94"/>
      <c r="ET426" s="94"/>
      <c r="EU426" s="94"/>
      <c r="EV426" s="94"/>
      <c r="EW426" s="94"/>
      <c r="EX426" s="94"/>
      <c r="EY426" s="94"/>
      <c r="EZ426" s="94"/>
      <c r="FA426" s="94"/>
      <c r="FB426" s="94"/>
      <c r="FC426" s="94"/>
      <c r="FD426" s="94"/>
      <c r="FE426" s="94"/>
      <c r="FF426" s="94"/>
      <c r="FG426" s="94"/>
      <c r="FH426" s="94"/>
      <c r="FI426" s="94"/>
      <c r="FJ426" s="94"/>
      <c r="FK426" s="94"/>
      <c r="FL426" s="94"/>
      <c r="FM426" s="94"/>
      <c r="FN426" s="94"/>
      <c r="FO426" s="94"/>
      <c r="FP426" s="94"/>
      <c r="FQ426" s="94"/>
      <c r="FR426" s="94"/>
      <c r="FS426" s="94"/>
      <c r="FT426" s="94"/>
      <c r="FU426" s="94"/>
      <c r="FV426" s="94"/>
      <c r="FW426" s="94"/>
      <c r="FX426" s="94"/>
      <c r="FY426" s="94"/>
      <c r="FZ426" s="94"/>
      <c r="GA426" s="94"/>
      <c r="GB426" s="94"/>
      <c r="GC426" s="94"/>
      <c r="GD426" s="94"/>
      <c r="GE426" s="94"/>
      <c r="GF426" s="94"/>
      <c r="GG426" s="94"/>
      <c r="GH426" s="94"/>
      <c r="GI426" s="94"/>
      <c r="GJ426" s="94"/>
      <c r="GK426" s="94"/>
      <c r="GL426" s="94"/>
      <c r="GM426" s="94"/>
      <c r="GN426" s="94"/>
      <c r="GO426" s="94"/>
      <c r="GP426" s="94"/>
      <c r="GQ426" s="94"/>
      <c r="GR426" s="94"/>
      <c r="GS426" s="94"/>
      <c r="GT426" s="94"/>
      <c r="GU426" s="94"/>
      <c r="GV426" s="94"/>
      <c r="GW426" s="94"/>
      <c r="GX426" s="94"/>
      <c r="GY426" s="94"/>
      <c r="GZ426" s="94"/>
      <c r="HA426" s="1"/>
      <c r="HB426" s="1"/>
    </row>
    <row r="427" spans="1:210">
      <c r="A427" s="1"/>
      <c r="B427" s="244"/>
      <c r="C427" s="1"/>
      <c r="D427" s="1"/>
      <c r="E427" s="263"/>
      <c r="F427" s="48"/>
      <c r="G427" s="231"/>
      <c r="H427" s="3" t="str">
        <f>$H$51</f>
        <v>месяц окончания продаж</v>
      </c>
      <c r="I427" s="3"/>
      <c r="J427" s="3"/>
      <c r="K427" s="3"/>
      <c r="L427" s="3"/>
      <c r="M427" s="5"/>
      <c r="N427" s="3" t="str">
        <f>N422</f>
        <v>Продукт-2</v>
      </c>
      <c r="O427" s="3"/>
      <c r="P427" s="5"/>
      <c r="Q427" s="3" t="str">
        <f>$Q$49</f>
        <v>месяц</v>
      </c>
      <c r="R427" s="3"/>
      <c r="S427" s="5" t="s">
        <v>6</v>
      </c>
      <c r="T427" s="575"/>
      <c r="U427" s="24" t="s">
        <v>7</v>
      </c>
      <c r="V427" s="1"/>
      <c r="W427" s="12"/>
      <c r="X427" s="10"/>
      <c r="Y427" s="46"/>
      <c r="Z427" s="93"/>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94"/>
      <c r="CD427" s="94"/>
      <c r="CE427" s="94"/>
      <c r="CF427" s="94"/>
      <c r="CG427" s="94"/>
      <c r="CH427" s="94"/>
      <c r="CI427" s="94"/>
      <c r="CJ427" s="94"/>
      <c r="CK427" s="94"/>
      <c r="CL427" s="94"/>
      <c r="CM427" s="94"/>
      <c r="CN427" s="94"/>
      <c r="CO427" s="94"/>
      <c r="CP427" s="94"/>
      <c r="CQ427" s="94"/>
      <c r="CR427" s="94"/>
      <c r="CS427" s="94"/>
      <c r="CT427" s="94"/>
      <c r="CU427" s="94"/>
      <c r="CV427" s="94"/>
      <c r="CW427" s="94"/>
      <c r="CX427" s="94"/>
      <c r="CY427" s="94"/>
      <c r="CZ427" s="94"/>
      <c r="DA427" s="94"/>
      <c r="DB427" s="94"/>
      <c r="DC427" s="94"/>
      <c r="DD427" s="94"/>
      <c r="DE427" s="94"/>
      <c r="DF427" s="94"/>
      <c r="DG427" s="94"/>
      <c r="DH427" s="94"/>
      <c r="DI427" s="94"/>
      <c r="DJ427" s="94"/>
      <c r="DK427" s="94"/>
      <c r="DL427" s="94"/>
      <c r="DM427" s="94"/>
      <c r="DN427" s="94"/>
      <c r="DO427" s="94"/>
      <c r="DP427" s="94"/>
      <c r="DQ427" s="94"/>
      <c r="DR427" s="94"/>
      <c r="DS427" s="94"/>
      <c r="DT427" s="94"/>
      <c r="DU427" s="94"/>
      <c r="DV427" s="94"/>
      <c r="DW427" s="94"/>
      <c r="DX427" s="94"/>
      <c r="DY427" s="94"/>
      <c r="DZ427" s="94"/>
      <c r="EA427" s="94"/>
      <c r="EB427" s="94"/>
      <c r="EC427" s="94"/>
      <c r="ED427" s="94"/>
      <c r="EE427" s="94"/>
      <c r="EF427" s="94"/>
      <c r="EG427" s="94"/>
      <c r="EH427" s="94"/>
      <c r="EI427" s="94"/>
      <c r="EJ427" s="94"/>
      <c r="EK427" s="94"/>
      <c r="EL427" s="94"/>
      <c r="EM427" s="94"/>
      <c r="EN427" s="94"/>
      <c r="EO427" s="94"/>
      <c r="EP427" s="94"/>
      <c r="EQ427" s="94"/>
      <c r="ER427" s="94"/>
      <c r="ES427" s="94"/>
      <c r="ET427" s="94"/>
      <c r="EU427" s="94"/>
      <c r="EV427" s="94"/>
      <c r="EW427" s="94"/>
      <c r="EX427" s="94"/>
      <c r="EY427" s="94"/>
      <c r="EZ427" s="94"/>
      <c r="FA427" s="94"/>
      <c r="FB427" s="94"/>
      <c r="FC427" s="94"/>
      <c r="FD427" s="94"/>
      <c r="FE427" s="94"/>
      <c r="FF427" s="94"/>
      <c r="FG427" s="94"/>
      <c r="FH427" s="94"/>
      <c r="FI427" s="94"/>
      <c r="FJ427" s="94"/>
      <c r="FK427" s="94"/>
      <c r="FL427" s="94"/>
      <c r="FM427" s="94"/>
      <c r="FN427" s="94"/>
      <c r="FO427" s="94"/>
      <c r="FP427" s="94"/>
      <c r="FQ427" s="94"/>
      <c r="FR427" s="94"/>
      <c r="FS427" s="94"/>
      <c r="FT427" s="94"/>
      <c r="FU427" s="94"/>
      <c r="FV427" s="94"/>
      <c r="FW427" s="94"/>
      <c r="FX427" s="94"/>
      <c r="FY427" s="94"/>
      <c r="FZ427" s="94"/>
      <c r="GA427" s="94"/>
      <c r="GB427" s="94"/>
      <c r="GC427" s="94"/>
      <c r="GD427" s="94"/>
      <c r="GE427" s="94"/>
      <c r="GF427" s="94"/>
      <c r="GG427" s="94"/>
      <c r="GH427" s="94"/>
      <c r="GI427" s="94"/>
      <c r="GJ427" s="94"/>
      <c r="GK427" s="94"/>
      <c r="GL427" s="94"/>
      <c r="GM427" s="94"/>
      <c r="GN427" s="94"/>
      <c r="GO427" s="94"/>
      <c r="GP427" s="94"/>
      <c r="GQ427" s="94"/>
      <c r="GR427" s="94"/>
      <c r="GS427" s="94"/>
      <c r="GT427" s="94"/>
      <c r="GU427" s="94"/>
      <c r="GV427" s="94"/>
      <c r="GW427" s="94"/>
      <c r="GX427" s="94"/>
      <c r="GY427" s="94"/>
      <c r="GZ427" s="94"/>
      <c r="HA427" s="1"/>
      <c r="HB427" s="1"/>
    </row>
    <row r="428" spans="1:210" ht="4.2" customHeight="1">
      <c r="A428" s="1"/>
      <c r="B428" s="1"/>
      <c r="C428" s="1"/>
      <c r="D428" s="1"/>
      <c r="E428" s="263"/>
      <c r="F428" s="48"/>
      <c r="G428" s="231"/>
      <c r="H428" s="14"/>
      <c r="I428" s="14"/>
      <c r="J428" s="14"/>
      <c r="K428" s="14"/>
      <c r="L428" s="14"/>
      <c r="M428" s="15"/>
      <c r="N428" s="14"/>
      <c r="O428" s="14"/>
      <c r="P428" s="15"/>
      <c r="Q428" s="14"/>
      <c r="R428" s="14"/>
      <c r="S428" s="15"/>
      <c r="T428" s="180"/>
      <c r="U428" s="24"/>
      <c r="V428" s="1"/>
      <c r="W428" s="12"/>
      <c r="X428" s="10"/>
      <c r="Y428" s="46"/>
      <c r="Z428" s="93"/>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94"/>
      <c r="CD428" s="94"/>
      <c r="CE428" s="94"/>
      <c r="CF428" s="94"/>
      <c r="CG428" s="94"/>
      <c r="CH428" s="94"/>
      <c r="CI428" s="94"/>
      <c r="CJ428" s="94"/>
      <c r="CK428" s="94"/>
      <c r="CL428" s="94"/>
      <c r="CM428" s="94"/>
      <c r="CN428" s="94"/>
      <c r="CO428" s="94"/>
      <c r="CP428" s="94"/>
      <c r="CQ428" s="94"/>
      <c r="CR428" s="94"/>
      <c r="CS428" s="94"/>
      <c r="CT428" s="94"/>
      <c r="CU428" s="94"/>
      <c r="CV428" s="94"/>
      <c r="CW428" s="94"/>
      <c r="CX428" s="94"/>
      <c r="CY428" s="94"/>
      <c r="CZ428" s="94"/>
      <c r="DA428" s="94"/>
      <c r="DB428" s="94"/>
      <c r="DC428" s="94"/>
      <c r="DD428" s="94"/>
      <c r="DE428" s="94"/>
      <c r="DF428" s="94"/>
      <c r="DG428" s="94"/>
      <c r="DH428" s="94"/>
      <c r="DI428" s="94"/>
      <c r="DJ428" s="94"/>
      <c r="DK428" s="94"/>
      <c r="DL428" s="94"/>
      <c r="DM428" s="94"/>
      <c r="DN428" s="94"/>
      <c r="DO428" s="94"/>
      <c r="DP428" s="94"/>
      <c r="DQ428" s="94"/>
      <c r="DR428" s="94"/>
      <c r="DS428" s="94"/>
      <c r="DT428" s="94"/>
      <c r="DU428" s="94"/>
      <c r="DV428" s="94"/>
      <c r="DW428" s="94"/>
      <c r="DX428" s="94"/>
      <c r="DY428" s="94"/>
      <c r="DZ428" s="94"/>
      <c r="EA428" s="94"/>
      <c r="EB428" s="94"/>
      <c r="EC428" s="94"/>
      <c r="ED428" s="94"/>
      <c r="EE428" s="94"/>
      <c r="EF428" s="94"/>
      <c r="EG428" s="94"/>
      <c r="EH428" s="94"/>
      <c r="EI428" s="94"/>
      <c r="EJ428" s="94"/>
      <c r="EK428" s="94"/>
      <c r="EL428" s="94"/>
      <c r="EM428" s="94"/>
      <c r="EN428" s="94"/>
      <c r="EO428" s="94"/>
      <c r="EP428" s="94"/>
      <c r="EQ428" s="94"/>
      <c r="ER428" s="94"/>
      <c r="ES428" s="94"/>
      <c r="ET428" s="94"/>
      <c r="EU428" s="94"/>
      <c r="EV428" s="94"/>
      <c r="EW428" s="94"/>
      <c r="EX428" s="94"/>
      <c r="EY428" s="94"/>
      <c r="EZ428" s="94"/>
      <c r="FA428" s="94"/>
      <c r="FB428" s="94"/>
      <c r="FC428" s="94"/>
      <c r="FD428" s="94"/>
      <c r="FE428" s="94"/>
      <c r="FF428" s="94"/>
      <c r="FG428" s="94"/>
      <c r="FH428" s="94"/>
      <c r="FI428" s="94"/>
      <c r="FJ428" s="94"/>
      <c r="FK428" s="94"/>
      <c r="FL428" s="94"/>
      <c r="FM428" s="94"/>
      <c r="FN428" s="94"/>
      <c r="FO428" s="94"/>
      <c r="FP428" s="94"/>
      <c r="FQ428" s="94"/>
      <c r="FR428" s="94"/>
      <c r="FS428" s="94"/>
      <c r="FT428" s="94"/>
      <c r="FU428" s="94"/>
      <c r="FV428" s="94"/>
      <c r="FW428" s="94"/>
      <c r="FX428" s="94"/>
      <c r="FY428" s="94"/>
      <c r="FZ428" s="94"/>
      <c r="GA428" s="94"/>
      <c r="GB428" s="94"/>
      <c r="GC428" s="94"/>
      <c r="GD428" s="94"/>
      <c r="GE428" s="94"/>
      <c r="GF428" s="94"/>
      <c r="GG428" s="94"/>
      <c r="GH428" s="94"/>
      <c r="GI428" s="94"/>
      <c r="GJ428" s="94"/>
      <c r="GK428" s="94"/>
      <c r="GL428" s="94"/>
      <c r="GM428" s="94"/>
      <c r="GN428" s="94"/>
      <c r="GO428" s="94"/>
      <c r="GP428" s="94"/>
      <c r="GQ428" s="94"/>
      <c r="GR428" s="94"/>
      <c r="GS428" s="94"/>
      <c r="GT428" s="94"/>
      <c r="GU428" s="94"/>
      <c r="GV428" s="94"/>
      <c r="GW428" s="94"/>
      <c r="GX428" s="94"/>
      <c r="GY428" s="94"/>
      <c r="GZ428" s="94"/>
      <c r="HA428" s="1"/>
      <c r="HB428" s="1"/>
    </row>
    <row r="429" spans="1:210">
      <c r="A429" s="1"/>
      <c r="B429" s="244"/>
      <c r="C429" s="1"/>
      <c r="D429" s="1"/>
      <c r="E429" s="263"/>
      <c r="F429" s="48"/>
      <c r="G429" s="231"/>
      <c r="H429" s="3" t="str">
        <f>$H$53</f>
        <v>максимальный объем продаж в месяц</v>
      </c>
      <c r="I429" s="3"/>
      <c r="J429" s="3"/>
      <c r="K429" s="3"/>
      <c r="L429" s="3"/>
      <c r="M429" s="5"/>
      <c r="N429" s="3" t="str">
        <f>N422</f>
        <v>Продукт-2</v>
      </c>
      <c r="O429" s="3"/>
      <c r="P429" s="5" t="s">
        <v>6</v>
      </c>
      <c r="Q429" s="3" t="s">
        <v>435</v>
      </c>
      <c r="R429" s="3"/>
      <c r="S429" s="5" t="s">
        <v>6</v>
      </c>
      <c r="T429" s="202"/>
      <c r="U429" s="24"/>
      <c r="V429" s="1"/>
      <c r="W429" s="12"/>
      <c r="X429" s="10"/>
      <c r="Y429" s="46"/>
      <c r="Z429" s="93"/>
      <c r="AA429" s="577" t="str">
        <f>IF(AA431=1,"1-ый мес. продаж","")</f>
        <v/>
      </c>
      <c r="AB429" s="577" t="str">
        <f t="shared" ref="AB429:CM429" si="1870">IF(AB431=1,"1-ый мес. продаж","")</f>
        <v/>
      </c>
      <c r="AC429" s="577" t="str">
        <f t="shared" si="1870"/>
        <v/>
      </c>
      <c r="AD429" s="577" t="str">
        <f t="shared" si="1870"/>
        <v/>
      </c>
      <c r="AE429" s="577" t="str">
        <f t="shared" si="1870"/>
        <v/>
      </c>
      <c r="AF429" s="577" t="str">
        <f t="shared" si="1870"/>
        <v/>
      </c>
      <c r="AG429" s="577" t="str">
        <f t="shared" si="1870"/>
        <v/>
      </c>
      <c r="AH429" s="577" t="str">
        <f t="shared" si="1870"/>
        <v/>
      </c>
      <c r="AI429" s="577" t="str">
        <f t="shared" si="1870"/>
        <v/>
      </c>
      <c r="AJ429" s="577" t="str">
        <f t="shared" si="1870"/>
        <v/>
      </c>
      <c r="AK429" s="577" t="str">
        <f t="shared" si="1870"/>
        <v/>
      </c>
      <c r="AL429" s="577" t="str">
        <f t="shared" si="1870"/>
        <v/>
      </c>
      <c r="AM429" s="577" t="str">
        <f t="shared" si="1870"/>
        <v/>
      </c>
      <c r="AN429" s="577" t="str">
        <f t="shared" si="1870"/>
        <v/>
      </c>
      <c r="AO429" s="577" t="str">
        <f t="shared" si="1870"/>
        <v/>
      </c>
      <c r="AP429" s="577" t="str">
        <f t="shared" si="1870"/>
        <v/>
      </c>
      <c r="AQ429" s="577" t="str">
        <f t="shared" si="1870"/>
        <v/>
      </c>
      <c r="AR429" s="577" t="str">
        <f t="shared" si="1870"/>
        <v/>
      </c>
      <c r="AS429" s="577" t="str">
        <f t="shared" si="1870"/>
        <v/>
      </c>
      <c r="AT429" s="577" t="str">
        <f t="shared" si="1870"/>
        <v/>
      </c>
      <c r="AU429" s="577" t="str">
        <f t="shared" si="1870"/>
        <v/>
      </c>
      <c r="AV429" s="577" t="str">
        <f t="shared" si="1870"/>
        <v/>
      </c>
      <c r="AW429" s="577" t="str">
        <f t="shared" si="1870"/>
        <v/>
      </c>
      <c r="AX429" s="577" t="str">
        <f t="shared" si="1870"/>
        <v/>
      </c>
      <c r="AY429" s="577" t="str">
        <f t="shared" si="1870"/>
        <v/>
      </c>
      <c r="AZ429" s="577" t="str">
        <f t="shared" si="1870"/>
        <v/>
      </c>
      <c r="BA429" s="577" t="str">
        <f t="shared" si="1870"/>
        <v/>
      </c>
      <c r="BB429" s="577" t="str">
        <f t="shared" si="1870"/>
        <v/>
      </c>
      <c r="BC429" s="577" t="str">
        <f t="shared" si="1870"/>
        <v/>
      </c>
      <c r="BD429" s="577" t="str">
        <f t="shared" si="1870"/>
        <v/>
      </c>
      <c r="BE429" s="577" t="str">
        <f t="shared" si="1870"/>
        <v/>
      </c>
      <c r="BF429" s="577" t="str">
        <f t="shared" si="1870"/>
        <v/>
      </c>
      <c r="BG429" s="577" t="str">
        <f t="shared" si="1870"/>
        <v/>
      </c>
      <c r="BH429" s="577" t="str">
        <f t="shared" si="1870"/>
        <v/>
      </c>
      <c r="BI429" s="577" t="str">
        <f t="shared" si="1870"/>
        <v/>
      </c>
      <c r="BJ429" s="577" t="str">
        <f t="shared" si="1870"/>
        <v/>
      </c>
      <c r="BK429" s="577" t="str">
        <f t="shared" si="1870"/>
        <v/>
      </c>
      <c r="BL429" s="577" t="str">
        <f t="shared" si="1870"/>
        <v/>
      </c>
      <c r="BM429" s="577" t="str">
        <f t="shared" si="1870"/>
        <v/>
      </c>
      <c r="BN429" s="577" t="str">
        <f t="shared" si="1870"/>
        <v/>
      </c>
      <c r="BO429" s="577" t="str">
        <f t="shared" si="1870"/>
        <v/>
      </c>
      <c r="BP429" s="577" t="str">
        <f t="shared" si="1870"/>
        <v/>
      </c>
      <c r="BQ429" s="577" t="str">
        <f t="shared" si="1870"/>
        <v/>
      </c>
      <c r="BR429" s="577" t="str">
        <f t="shared" si="1870"/>
        <v/>
      </c>
      <c r="BS429" s="577" t="str">
        <f t="shared" si="1870"/>
        <v/>
      </c>
      <c r="BT429" s="577" t="str">
        <f t="shared" si="1870"/>
        <v/>
      </c>
      <c r="BU429" s="577" t="str">
        <f t="shared" si="1870"/>
        <v/>
      </c>
      <c r="BV429" s="577" t="str">
        <f t="shared" si="1870"/>
        <v/>
      </c>
      <c r="BW429" s="577" t="str">
        <f t="shared" si="1870"/>
        <v/>
      </c>
      <c r="BX429" s="577" t="str">
        <f t="shared" si="1870"/>
        <v/>
      </c>
      <c r="BY429" s="577" t="str">
        <f t="shared" si="1870"/>
        <v/>
      </c>
      <c r="BZ429" s="577" t="str">
        <f t="shared" si="1870"/>
        <v/>
      </c>
      <c r="CA429" s="577" t="str">
        <f t="shared" si="1870"/>
        <v/>
      </c>
      <c r="CB429" s="577" t="str">
        <f t="shared" si="1870"/>
        <v/>
      </c>
      <c r="CC429" s="577" t="str">
        <f t="shared" si="1870"/>
        <v/>
      </c>
      <c r="CD429" s="577" t="str">
        <f t="shared" si="1870"/>
        <v/>
      </c>
      <c r="CE429" s="577" t="str">
        <f t="shared" si="1870"/>
        <v/>
      </c>
      <c r="CF429" s="577" t="str">
        <f t="shared" si="1870"/>
        <v/>
      </c>
      <c r="CG429" s="577" t="str">
        <f t="shared" si="1870"/>
        <v/>
      </c>
      <c r="CH429" s="577" t="str">
        <f t="shared" si="1870"/>
        <v/>
      </c>
      <c r="CI429" s="577" t="str">
        <f t="shared" si="1870"/>
        <v/>
      </c>
      <c r="CJ429" s="577" t="str">
        <f t="shared" si="1870"/>
        <v/>
      </c>
      <c r="CK429" s="577" t="str">
        <f t="shared" si="1870"/>
        <v/>
      </c>
      <c r="CL429" s="577" t="str">
        <f t="shared" si="1870"/>
        <v/>
      </c>
      <c r="CM429" s="577" t="str">
        <f t="shared" si="1870"/>
        <v/>
      </c>
      <c r="CN429" s="577" t="str">
        <f t="shared" ref="CN429:DG429" si="1871">IF(CN431=1,"1-ый мес. продаж","")</f>
        <v/>
      </c>
      <c r="CO429" s="577" t="str">
        <f t="shared" si="1871"/>
        <v/>
      </c>
      <c r="CP429" s="577" t="str">
        <f t="shared" si="1871"/>
        <v/>
      </c>
      <c r="CQ429" s="577" t="str">
        <f t="shared" si="1871"/>
        <v/>
      </c>
      <c r="CR429" s="577" t="str">
        <f t="shared" si="1871"/>
        <v/>
      </c>
      <c r="CS429" s="577" t="str">
        <f t="shared" si="1871"/>
        <v/>
      </c>
      <c r="CT429" s="577" t="str">
        <f t="shared" si="1871"/>
        <v/>
      </c>
      <c r="CU429" s="577" t="str">
        <f t="shared" si="1871"/>
        <v/>
      </c>
      <c r="CV429" s="577" t="str">
        <f t="shared" si="1871"/>
        <v/>
      </c>
      <c r="CW429" s="577" t="str">
        <f t="shared" si="1871"/>
        <v/>
      </c>
      <c r="CX429" s="577" t="str">
        <f t="shared" si="1871"/>
        <v/>
      </c>
      <c r="CY429" s="577" t="str">
        <f t="shared" si="1871"/>
        <v/>
      </c>
      <c r="CZ429" s="577" t="str">
        <f t="shared" si="1871"/>
        <v/>
      </c>
      <c r="DA429" s="577" t="str">
        <f t="shared" si="1871"/>
        <v/>
      </c>
      <c r="DB429" s="577" t="str">
        <f t="shared" si="1871"/>
        <v/>
      </c>
      <c r="DC429" s="577" t="str">
        <f t="shared" si="1871"/>
        <v/>
      </c>
      <c r="DD429" s="577" t="str">
        <f t="shared" si="1871"/>
        <v/>
      </c>
      <c r="DE429" s="577" t="str">
        <f t="shared" si="1871"/>
        <v/>
      </c>
      <c r="DF429" s="577" t="str">
        <f t="shared" si="1871"/>
        <v/>
      </c>
      <c r="DG429" s="577" t="str">
        <f t="shared" si="1871"/>
        <v/>
      </c>
      <c r="DH429" s="577" t="str">
        <f t="shared" ref="DH429:FS429" si="1872">IF(DH431=1,"1-ый мес. продаж","")</f>
        <v/>
      </c>
      <c r="DI429" s="577" t="str">
        <f t="shared" si="1872"/>
        <v/>
      </c>
      <c r="DJ429" s="577" t="str">
        <f t="shared" si="1872"/>
        <v/>
      </c>
      <c r="DK429" s="577" t="str">
        <f t="shared" si="1872"/>
        <v/>
      </c>
      <c r="DL429" s="577" t="str">
        <f t="shared" si="1872"/>
        <v/>
      </c>
      <c r="DM429" s="577" t="str">
        <f t="shared" si="1872"/>
        <v/>
      </c>
      <c r="DN429" s="577" t="str">
        <f t="shared" si="1872"/>
        <v/>
      </c>
      <c r="DO429" s="577" t="str">
        <f t="shared" si="1872"/>
        <v/>
      </c>
      <c r="DP429" s="577" t="str">
        <f t="shared" si="1872"/>
        <v/>
      </c>
      <c r="DQ429" s="577" t="str">
        <f t="shared" si="1872"/>
        <v/>
      </c>
      <c r="DR429" s="577" t="str">
        <f t="shared" si="1872"/>
        <v/>
      </c>
      <c r="DS429" s="577" t="str">
        <f t="shared" si="1872"/>
        <v/>
      </c>
      <c r="DT429" s="577" t="str">
        <f t="shared" si="1872"/>
        <v/>
      </c>
      <c r="DU429" s="577" t="str">
        <f t="shared" si="1872"/>
        <v/>
      </c>
      <c r="DV429" s="577" t="str">
        <f t="shared" si="1872"/>
        <v/>
      </c>
      <c r="DW429" s="577" t="str">
        <f t="shared" si="1872"/>
        <v/>
      </c>
      <c r="DX429" s="577" t="str">
        <f t="shared" si="1872"/>
        <v/>
      </c>
      <c r="DY429" s="577" t="str">
        <f t="shared" si="1872"/>
        <v/>
      </c>
      <c r="DZ429" s="577" t="str">
        <f t="shared" si="1872"/>
        <v/>
      </c>
      <c r="EA429" s="577" t="str">
        <f t="shared" si="1872"/>
        <v/>
      </c>
      <c r="EB429" s="577" t="str">
        <f t="shared" si="1872"/>
        <v/>
      </c>
      <c r="EC429" s="577" t="str">
        <f t="shared" si="1872"/>
        <v/>
      </c>
      <c r="ED429" s="577" t="str">
        <f t="shared" si="1872"/>
        <v/>
      </c>
      <c r="EE429" s="577" t="str">
        <f t="shared" si="1872"/>
        <v/>
      </c>
      <c r="EF429" s="577" t="str">
        <f t="shared" si="1872"/>
        <v/>
      </c>
      <c r="EG429" s="577" t="str">
        <f t="shared" si="1872"/>
        <v/>
      </c>
      <c r="EH429" s="577" t="str">
        <f t="shared" si="1872"/>
        <v/>
      </c>
      <c r="EI429" s="577" t="str">
        <f t="shared" si="1872"/>
        <v/>
      </c>
      <c r="EJ429" s="577" t="str">
        <f t="shared" si="1872"/>
        <v/>
      </c>
      <c r="EK429" s="577" t="str">
        <f t="shared" si="1872"/>
        <v/>
      </c>
      <c r="EL429" s="577" t="str">
        <f t="shared" si="1872"/>
        <v/>
      </c>
      <c r="EM429" s="577" t="str">
        <f t="shared" si="1872"/>
        <v/>
      </c>
      <c r="EN429" s="577" t="str">
        <f t="shared" si="1872"/>
        <v/>
      </c>
      <c r="EO429" s="577" t="str">
        <f t="shared" si="1872"/>
        <v/>
      </c>
      <c r="EP429" s="577" t="str">
        <f t="shared" si="1872"/>
        <v/>
      </c>
      <c r="EQ429" s="577" t="str">
        <f t="shared" si="1872"/>
        <v/>
      </c>
      <c r="ER429" s="577" t="str">
        <f t="shared" si="1872"/>
        <v/>
      </c>
      <c r="ES429" s="577" t="str">
        <f t="shared" si="1872"/>
        <v/>
      </c>
      <c r="ET429" s="577" t="str">
        <f t="shared" si="1872"/>
        <v/>
      </c>
      <c r="EU429" s="577" t="str">
        <f t="shared" si="1872"/>
        <v/>
      </c>
      <c r="EV429" s="577" t="str">
        <f t="shared" si="1872"/>
        <v/>
      </c>
      <c r="EW429" s="577" t="str">
        <f t="shared" si="1872"/>
        <v/>
      </c>
      <c r="EX429" s="577" t="str">
        <f t="shared" si="1872"/>
        <v/>
      </c>
      <c r="EY429" s="577" t="str">
        <f t="shared" si="1872"/>
        <v/>
      </c>
      <c r="EZ429" s="577" t="str">
        <f t="shared" si="1872"/>
        <v/>
      </c>
      <c r="FA429" s="577" t="str">
        <f t="shared" si="1872"/>
        <v/>
      </c>
      <c r="FB429" s="577" t="str">
        <f t="shared" si="1872"/>
        <v/>
      </c>
      <c r="FC429" s="577" t="str">
        <f t="shared" si="1872"/>
        <v/>
      </c>
      <c r="FD429" s="577" t="str">
        <f t="shared" si="1872"/>
        <v/>
      </c>
      <c r="FE429" s="577" t="str">
        <f t="shared" si="1872"/>
        <v/>
      </c>
      <c r="FF429" s="577" t="str">
        <f t="shared" si="1872"/>
        <v/>
      </c>
      <c r="FG429" s="577" t="str">
        <f t="shared" si="1872"/>
        <v/>
      </c>
      <c r="FH429" s="577" t="str">
        <f t="shared" si="1872"/>
        <v/>
      </c>
      <c r="FI429" s="577" t="str">
        <f t="shared" si="1872"/>
        <v/>
      </c>
      <c r="FJ429" s="577" t="str">
        <f t="shared" si="1872"/>
        <v/>
      </c>
      <c r="FK429" s="577" t="str">
        <f t="shared" si="1872"/>
        <v/>
      </c>
      <c r="FL429" s="577" t="str">
        <f t="shared" si="1872"/>
        <v/>
      </c>
      <c r="FM429" s="577" t="str">
        <f t="shared" si="1872"/>
        <v/>
      </c>
      <c r="FN429" s="577" t="str">
        <f t="shared" si="1872"/>
        <v/>
      </c>
      <c r="FO429" s="577" t="str">
        <f t="shared" si="1872"/>
        <v/>
      </c>
      <c r="FP429" s="577" t="str">
        <f t="shared" si="1872"/>
        <v/>
      </c>
      <c r="FQ429" s="577" t="str">
        <f t="shared" si="1872"/>
        <v/>
      </c>
      <c r="FR429" s="577" t="str">
        <f t="shared" si="1872"/>
        <v/>
      </c>
      <c r="FS429" s="577" t="str">
        <f t="shared" si="1872"/>
        <v/>
      </c>
      <c r="FT429" s="577" t="str">
        <f t="shared" ref="FT429:GZ429" si="1873">IF(FT431=1,"1-ый мес. продаж","")</f>
        <v/>
      </c>
      <c r="FU429" s="577" t="str">
        <f t="shared" si="1873"/>
        <v/>
      </c>
      <c r="FV429" s="577" t="str">
        <f t="shared" si="1873"/>
        <v/>
      </c>
      <c r="FW429" s="577" t="str">
        <f t="shared" si="1873"/>
        <v/>
      </c>
      <c r="FX429" s="577" t="str">
        <f t="shared" si="1873"/>
        <v/>
      </c>
      <c r="FY429" s="577" t="str">
        <f t="shared" si="1873"/>
        <v/>
      </c>
      <c r="FZ429" s="577" t="str">
        <f t="shared" si="1873"/>
        <v/>
      </c>
      <c r="GA429" s="577" t="str">
        <f t="shared" si="1873"/>
        <v/>
      </c>
      <c r="GB429" s="577" t="str">
        <f t="shared" si="1873"/>
        <v/>
      </c>
      <c r="GC429" s="577" t="str">
        <f t="shared" si="1873"/>
        <v/>
      </c>
      <c r="GD429" s="577" t="str">
        <f t="shared" si="1873"/>
        <v/>
      </c>
      <c r="GE429" s="577" t="str">
        <f t="shared" si="1873"/>
        <v/>
      </c>
      <c r="GF429" s="577" t="str">
        <f t="shared" si="1873"/>
        <v/>
      </c>
      <c r="GG429" s="577" t="str">
        <f t="shared" si="1873"/>
        <v/>
      </c>
      <c r="GH429" s="577" t="str">
        <f t="shared" si="1873"/>
        <v/>
      </c>
      <c r="GI429" s="577" t="str">
        <f t="shared" si="1873"/>
        <v/>
      </c>
      <c r="GJ429" s="577" t="str">
        <f t="shared" si="1873"/>
        <v/>
      </c>
      <c r="GK429" s="577" t="str">
        <f t="shared" si="1873"/>
        <v/>
      </c>
      <c r="GL429" s="577" t="str">
        <f t="shared" si="1873"/>
        <v/>
      </c>
      <c r="GM429" s="577" t="str">
        <f t="shared" si="1873"/>
        <v/>
      </c>
      <c r="GN429" s="577" t="str">
        <f t="shared" si="1873"/>
        <v/>
      </c>
      <c r="GO429" s="577" t="str">
        <f t="shared" si="1873"/>
        <v/>
      </c>
      <c r="GP429" s="577" t="str">
        <f t="shared" si="1873"/>
        <v/>
      </c>
      <c r="GQ429" s="577" t="str">
        <f t="shared" si="1873"/>
        <v/>
      </c>
      <c r="GR429" s="577" t="str">
        <f t="shared" si="1873"/>
        <v/>
      </c>
      <c r="GS429" s="577" t="str">
        <f t="shared" si="1873"/>
        <v/>
      </c>
      <c r="GT429" s="577" t="str">
        <f t="shared" si="1873"/>
        <v/>
      </c>
      <c r="GU429" s="577" t="str">
        <f t="shared" si="1873"/>
        <v/>
      </c>
      <c r="GV429" s="577" t="str">
        <f t="shared" si="1873"/>
        <v/>
      </c>
      <c r="GW429" s="577" t="str">
        <f t="shared" si="1873"/>
        <v/>
      </c>
      <c r="GX429" s="577" t="str">
        <f t="shared" si="1873"/>
        <v/>
      </c>
      <c r="GY429" s="577" t="str">
        <f t="shared" si="1873"/>
        <v/>
      </c>
      <c r="GZ429" s="577" t="str">
        <f t="shared" si="1873"/>
        <v/>
      </c>
      <c r="HA429" s="1"/>
      <c r="HB429" s="1"/>
    </row>
    <row r="430" spans="1:210" ht="4.2" customHeight="1">
      <c r="A430" s="1"/>
      <c r="B430" s="1"/>
      <c r="C430" s="1"/>
      <c r="D430" s="1"/>
      <c r="E430" s="263"/>
      <c r="F430" s="48"/>
      <c r="G430" s="231"/>
      <c r="H430" s="14"/>
      <c r="I430" s="14"/>
      <c r="J430" s="14"/>
      <c r="K430" s="14"/>
      <c r="L430" s="14"/>
      <c r="M430" s="15"/>
      <c r="N430" s="14"/>
      <c r="O430" s="14"/>
      <c r="P430" s="15"/>
      <c r="Q430" s="14"/>
      <c r="R430" s="14"/>
      <c r="S430" s="15"/>
      <c r="T430" s="180"/>
      <c r="U430" s="24"/>
      <c r="V430" s="1"/>
      <c r="W430" s="12"/>
      <c r="X430" s="10"/>
      <c r="Y430" s="46"/>
      <c r="Z430" s="93"/>
      <c r="AA430" s="578"/>
      <c r="AB430" s="578"/>
      <c r="AC430" s="578"/>
      <c r="AD430" s="578"/>
      <c r="AE430" s="578"/>
      <c r="AF430" s="578"/>
      <c r="AG430" s="578"/>
      <c r="AH430" s="578"/>
      <c r="AI430" s="578"/>
      <c r="AJ430" s="578"/>
      <c r="AK430" s="578"/>
      <c r="AL430" s="578"/>
      <c r="AM430" s="578"/>
      <c r="AN430" s="578"/>
      <c r="AO430" s="578"/>
      <c r="AP430" s="578"/>
      <c r="AQ430" s="578"/>
      <c r="AR430" s="578"/>
      <c r="AS430" s="578"/>
      <c r="AT430" s="578"/>
      <c r="AU430" s="578"/>
      <c r="AV430" s="578"/>
      <c r="AW430" s="578"/>
      <c r="AX430" s="578"/>
      <c r="AY430" s="578"/>
      <c r="AZ430" s="578"/>
      <c r="BA430" s="578"/>
      <c r="BB430" s="578"/>
      <c r="BC430" s="578"/>
      <c r="BD430" s="578"/>
      <c r="BE430" s="578"/>
      <c r="BF430" s="578"/>
      <c r="BG430" s="578"/>
      <c r="BH430" s="578"/>
      <c r="BI430" s="578"/>
      <c r="BJ430" s="578"/>
      <c r="BK430" s="578"/>
      <c r="BL430" s="578"/>
      <c r="BM430" s="578"/>
      <c r="BN430" s="578"/>
      <c r="BO430" s="578"/>
      <c r="BP430" s="578"/>
      <c r="BQ430" s="578"/>
      <c r="BR430" s="578"/>
      <c r="BS430" s="578"/>
      <c r="BT430" s="578"/>
      <c r="BU430" s="578"/>
      <c r="BV430" s="578"/>
      <c r="BW430" s="578"/>
      <c r="BX430" s="578"/>
      <c r="BY430" s="578"/>
      <c r="BZ430" s="578"/>
      <c r="CA430" s="578"/>
      <c r="CB430" s="578"/>
      <c r="CC430" s="578"/>
      <c r="CD430" s="578"/>
      <c r="CE430" s="578"/>
      <c r="CF430" s="578"/>
      <c r="CG430" s="578"/>
      <c r="CH430" s="578"/>
      <c r="CI430" s="578"/>
      <c r="CJ430" s="578"/>
      <c r="CK430" s="578"/>
      <c r="CL430" s="578"/>
      <c r="CM430" s="578"/>
      <c r="CN430" s="578"/>
      <c r="CO430" s="578"/>
      <c r="CP430" s="578"/>
      <c r="CQ430" s="578"/>
      <c r="CR430" s="578"/>
      <c r="CS430" s="578"/>
      <c r="CT430" s="578"/>
      <c r="CU430" s="578"/>
      <c r="CV430" s="578"/>
      <c r="CW430" s="578"/>
      <c r="CX430" s="578"/>
      <c r="CY430" s="578"/>
      <c r="CZ430" s="578"/>
      <c r="DA430" s="578"/>
      <c r="DB430" s="578"/>
      <c r="DC430" s="578"/>
      <c r="DD430" s="578"/>
      <c r="DE430" s="578"/>
      <c r="DF430" s="578"/>
      <c r="DG430" s="578"/>
      <c r="DH430" s="578"/>
      <c r="DI430" s="578"/>
      <c r="DJ430" s="578"/>
      <c r="DK430" s="578"/>
      <c r="DL430" s="578"/>
      <c r="DM430" s="578"/>
      <c r="DN430" s="578"/>
      <c r="DO430" s="578"/>
      <c r="DP430" s="578"/>
      <c r="DQ430" s="578"/>
      <c r="DR430" s="578"/>
      <c r="DS430" s="578"/>
      <c r="DT430" s="578"/>
      <c r="DU430" s="578"/>
      <c r="DV430" s="578"/>
      <c r="DW430" s="578"/>
      <c r="DX430" s="578"/>
      <c r="DY430" s="578"/>
      <c r="DZ430" s="578"/>
      <c r="EA430" s="578"/>
      <c r="EB430" s="578"/>
      <c r="EC430" s="578"/>
      <c r="ED430" s="578"/>
      <c r="EE430" s="578"/>
      <c r="EF430" s="578"/>
      <c r="EG430" s="578"/>
      <c r="EH430" s="578"/>
      <c r="EI430" s="578"/>
      <c r="EJ430" s="578"/>
      <c r="EK430" s="578"/>
      <c r="EL430" s="578"/>
      <c r="EM430" s="578"/>
      <c r="EN430" s="578"/>
      <c r="EO430" s="578"/>
      <c r="EP430" s="578"/>
      <c r="EQ430" s="578"/>
      <c r="ER430" s="578"/>
      <c r="ES430" s="578"/>
      <c r="ET430" s="578"/>
      <c r="EU430" s="578"/>
      <c r="EV430" s="578"/>
      <c r="EW430" s="578"/>
      <c r="EX430" s="578"/>
      <c r="EY430" s="578"/>
      <c r="EZ430" s="578"/>
      <c r="FA430" s="578"/>
      <c r="FB430" s="578"/>
      <c r="FC430" s="578"/>
      <c r="FD430" s="578"/>
      <c r="FE430" s="578"/>
      <c r="FF430" s="578"/>
      <c r="FG430" s="578"/>
      <c r="FH430" s="578"/>
      <c r="FI430" s="578"/>
      <c r="FJ430" s="578"/>
      <c r="FK430" s="578"/>
      <c r="FL430" s="578"/>
      <c r="FM430" s="578"/>
      <c r="FN430" s="578"/>
      <c r="FO430" s="578"/>
      <c r="FP430" s="578"/>
      <c r="FQ430" s="578"/>
      <c r="FR430" s="578"/>
      <c r="FS430" s="578"/>
      <c r="FT430" s="578"/>
      <c r="FU430" s="578"/>
      <c r="FV430" s="578"/>
      <c r="FW430" s="578"/>
      <c r="FX430" s="578"/>
      <c r="FY430" s="578"/>
      <c r="FZ430" s="578"/>
      <c r="GA430" s="578"/>
      <c r="GB430" s="578"/>
      <c r="GC430" s="578"/>
      <c r="GD430" s="578"/>
      <c r="GE430" s="578"/>
      <c r="GF430" s="578"/>
      <c r="GG430" s="578"/>
      <c r="GH430" s="578"/>
      <c r="GI430" s="578"/>
      <c r="GJ430" s="578"/>
      <c r="GK430" s="578"/>
      <c r="GL430" s="578"/>
      <c r="GM430" s="578"/>
      <c r="GN430" s="578"/>
      <c r="GO430" s="578"/>
      <c r="GP430" s="578"/>
      <c r="GQ430" s="578"/>
      <c r="GR430" s="578"/>
      <c r="GS430" s="578"/>
      <c r="GT430" s="578"/>
      <c r="GU430" s="578"/>
      <c r="GV430" s="578"/>
      <c r="GW430" s="578"/>
      <c r="GX430" s="578"/>
      <c r="GY430" s="578"/>
      <c r="GZ430" s="578"/>
      <c r="HA430" s="1"/>
      <c r="HB430" s="1"/>
    </row>
    <row r="431" spans="1:210">
      <c r="A431" s="12"/>
      <c r="B431" s="195" t="s">
        <v>63</v>
      </c>
      <c r="C431" s="12"/>
      <c r="D431" s="12"/>
      <c r="E431" s="268"/>
      <c r="F431" s="12"/>
      <c r="G431" s="235"/>
      <c r="H431" s="12"/>
      <c r="I431" s="12"/>
      <c r="J431" s="12"/>
      <c r="K431" s="12"/>
      <c r="L431" s="12"/>
      <c r="M431" s="12"/>
      <c r="N431" s="12"/>
      <c r="O431" s="12"/>
      <c r="P431" s="46"/>
      <c r="Q431" s="12"/>
      <c r="R431" s="12"/>
      <c r="S431" s="12"/>
      <c r="T431" s="203"/>
      <c r="U431" s="12"/>
      <c r="V431" s="12"/>
      <c r="W431" s="12"/>
      <c r="X431" s="10"/>
      <c r="Y431" s="46"/>
      <c r="Z431" s="93"/>
      <c r="AA431" s="578" t="str">
        <f>IF(AA432="","",IF(AND(Z432="",AA432&lt;&gt;""),1,Z431+1))</f>
        <v/>
      </c>
      <c r="AB431" s="578" t="str">
        <f t="shared" ref="AB431" si="1874">IF(AB432="","",IF(AND(AA432="",AB432&lt;&gt;""),1,AA431+1))</f>
        <v/>
      </c>
      <c r="AC431" s="578" t="str">
        <f t="shared" ref="AC431" si="1875">IF(AC432="","",IF(AND(AB432="",AC432&lt;&gt;""),1,AB431+1))</f>
        <v/>
      </c>
      <c r="AD431" s="578" t="str">
        <f t="shared" ref="AD431" si="1876">IF(AD432="","",IF(AND(AC432="",AD432&lt;&gt;""),1,AC431+1))</f>
        <v/>
      </c>
      <c r="AE431" s="578" t="str">
        <f t="shared" ref="AE431" si="1877">IF(AE432="","",IF(AND(AD432="",AE432&lt;&gt;""),1,AD431+1))</f>
        <v/>
      </c>
      <c r="AF431" s="578" t="str">
        <f t="shared" ref="AF431" si="1878">IF(AF432="","",IF(AND(AE432="",AF432&lt;&gt;""),1,AE431+1))</f>
        <v/>
      </c>
      <c r="AG431" s="578" t="str">
        <f t="shared" ref="AG431" si="1879">IF(AG432="","",IF(AND(AF432="",AG432&lt;&gt;""),1,AF431+1))</f>
        <v/>
      </c>
      <c r="AH431" s="578" t="str">
        <f t="shared" ref="AH431" si="1880">IF(AH432="","",IF(AND(AG432="",AH432&lt;&gt;""),1,AG431+1))</f>
        <v/>
      </c>
      <c r="AI431" s="578" t="str">
        <f t="shared" ref="AI431" si="1881">IF(AI432="","",IF(AND(AH432="",AI432&lt;&gt;""),1,AH431+1))</f>
        <v/>
      </c>
      <c r="AJ431" s="578" t="str">
        <f t="shared" ref="AJ431" si="1882">IF(AJ432="","",IF(AND(AI432="",AJ432&lt;&gt;""),1,AI431+1))</f>
        <v/>
      </c>
      <c r="AK431" s="578" t="str">
        <f t="shared" ref="AK431" si="1883">IF(AK432="","",IF(AND(AJ432="",AK432&lt;&gt;""),1,AJ431+1))</f>
        <v/>
      </c>
      <c r="AL431" s="578" t="str">
        <f t="shared" ref="AL431" si="1884">IF(AL432="","",IF(AND(AK432="",AL432&lt;&gt;""),1,AK431+1))</f>
        <v/>
      </c>
      <c r="AM431" s="578" t="str">
        <f t="shared" ref="AM431" si="1885">IF(AM432="","",IF(AND(AL432="",AM432&lt;&gt;""),1,AL431+1))</f>
        <v/>
      </c>
      <c r="AN431" s="578" t="str">
        <f t="shared" ref="AN431" si="1886">IF(AN432="","",IF(AND(AM432="",AN432&lt;&gt;""),1,AM431+1))</f>
        <v/>
      </c>
      <c r="AO431" s="578" t="str">
        <f t="shared" ref="AO431" si="1887">IF(AO432="","",IF(AND(AN432="",AO432&lt;&gt;""),1,AN431+1))</f>
        <v/>
      </c>
      <c r="AP431" s="578" t="str">
        <f t="shared" ref="AP431" si="1888">IF(AP432="","",IF(AND(AO432="",AP432&lt;&gt;""),1,AO431+1))</f>
        <v/>
      </c>
      <c r="AQ431" s="578" t="str">
        <f t="shared" ref="AQ431" si="1889">IF(AQ432="","",IF(AND(AP432="",AQ432&lt;&gt;""),1,AP431+1))</f>
        <v/>
      </c>
      <c r="AR431" s="578" t="str">
        <f t="shared" ref="AR431" si="1890">IF(AR432="","",IF(AND(AQ432="",AR432&lt;&gt;""),1,AQ431+1))</f>
        <v/>
      </c>
      <c r="AS431" s="578" t="str">
        <f t="shared" ref="AS431" si="1891">IF(AS432="","",IF(AND(AR432="",AS432&lt;&gt;""),1,AR431+1))</f>
        <v/>
      </c>
      <c r="AT431" s="578" t="str">
        <f t="shared" ref="AT431" si="1892">IF(AT432="","",IF(AND(AS432="",AT432&lt;&gt;""),1,AS431+1))</f>
        <v/>
      </c>
      <c r="AU431" s="578" t="str">
        <f t="shared" ref="AU431" si="1893">IF(AU432="","",IF(AND(AT432="",AU432&lt;&gt;""),1,AT431+1))</f>
        <v/>
      </c>
      <c r="AV431" s="578" t="str">
        <f t="shared" ref="AV431" si="1894">IF(AV432="","",IF(AND(AU432="",AV432&lt;&gt;""),1,AU431+1))</f>
        <v/>
      </c>
      <c r="AW431" s="578" t="str">
        <f t="shared" ref="AW431" si="1895">IF(AW432="","",IF(AND(AV432="",AW432&lt;&gt;""),1,AV431+1))</f>
        <v/>
      </c>
      <c r="AX431" s="578" t="str">
        <f t="shared" ref="AX431" si="1896">IF(AX432="","",IF(AND(AW432="",AX432&lt;&gt;""),1,AW431+1))</f>
        <v/>
      </c>
      <c r="AY431" s="578" t="str">
        <f t="shared" ref="AY431" si="1897">IF(AY432="","",IF(AND(AX432="",AY432&lt;&gt;""),1,AX431+1))</f>
        <v/>
      </c>
      <c r="AZ431" s="578" t="str">
        <f t="shared" ref="AZ431" si="1898">IF(AZ432="","",IF(AND(AY432="",AZ432&lt;&gt;""),1,AY431+1))</f>
        <v/>
      </c>
      <c r="BA431" s="578" t="str">
        <f t="shared" ref="BA431" si="1899">IF(BA432="","",IF(AND(AZ432="",BA432&lt;&gt;""),1,AZ431+1))</f>
        <v/>
      </c>
      <c r="BB431" s="578" t="str">
        <f t="shared" ref="BB431" si="1900">IF(BB432="","",IF(AND(BA432="",BB432&lt;&gt;""),1,BA431+1))</f>
        <v/>
      </c>
      <c r="BC431" s="578" t="str">
        <f t="shared" ref="BC431" si="1901">IF(BC432="","",IF(AND(BB432="",BC432&lt;&gt;""),1,BB431+1))</f>
        <v/>
      </c>
      <c r="BD431" s="578" t="str">
        <f t="shared" ref="BD431" si="1902">IF(BD432="","",IF(AND(BC432="",BD432&lt;&gt;""),1,BC431+1))</f>
        <v/>
      </c>
      <c r="BE431" s="578" t="str">
        <f t="shared" ref="BE431" si="1903">IF(BE432="","",IF(AND(BD432="",BE432&lt;&gt;""),1,BD431+1))</f>
        <v/>
      </c>
      <c r="BF431" s="578" t="str">
        <f t="shared" ref="BF431" si="1904">IF(BF432="","",IF(AND(BE432="",BF432&lt;&gt;""),1,BE431+1))</f>
        <v/>
      </c>
      <c r="BG431" s="578" t="str">
        <f t="shared" ref="BG431" si="1905">IF(BG432="","",IF(AND(BF432="",BG432&lt;&gt;""),1,BF431+1))</f>
        <v/>
      </c>
      <c r="BH431" s="578" t="str">
        <f t="shared" ref="BH431" si="1906">IF(BH432="","",IF(AND(BG432="",BH432&lt;&gt;""),1,BG431+1))</f>
        <v/>
      </c>
      <c r="BI431" s="578" t="str">
        <f t="shared" ref="BI431" si="1907">IF(BI432="","",IF(AND(BH432="",BI432&lt;&gt;""),1,BH431+1))</f>
        <v/>
      </c>
      <c r="BJ431" s="578" t="str">
        <f t="shared" ref="BJ431" si="1908">IF(BJ432="","",IF(AND(BI432="",BJ432&lt;&gt;""),1,BI431+1))</f>
        <v/>
      </c>
      <c r="BK431" s="578" t="str">
        <f t="shared" ref="BK431" si="1909">IF(BK432="","",IF(AND(BJ432="",BK432&lt;&gt;""),1,BJ431+1))</f>
        <v/>
      </c>
      <c r="BL431" s="578" t="str">
        <f t="shared" ref="BL431" si="1910">IF(BL432="","",IF(AND(BK432="",BL432&lt;&gt;""),1,BK431+1))</f>
        <v/>
      </c>
      <c r="BM431" s="578" t="str">
        <f t="shared" ref="BM431" si="1911">IF(BM432="","",IF(AND(BL432="",BM432&lt;&gt;""),1,BL431+1))</f>
        <v/>
      </c>
      <c r="BN431" s="578" t="str">
        <f t="shared" ref="BN431" si="1912">IF(BN432="","",IF(AND(BM432="",BN432&lt;&gt;""),1,BM431+1))</f>
        <v/>
      </c>
      <c r="BO431" s="578" t="str">
        <f t="shared" ref="BO431" si="1913">IF(BO432="","",IF(AND(BN432="",BO432&lt;&gt;""),1,BN431+1))</f>
        <v/>
      </c>
      <c r="BP431" s="578" t="str">
        <f t="shared" ref="BP431" si="1914">IF(BP432="","",IF(AND(BO432="",BP432&lt;&gt;""),1,BO431+1))</f>
        <v/>
      </c>
      <c r="BQ431" s="578" t="str">
        <f t="shared" ref="BQ431" si="1915">IF(BQ432="","",IF(AND(BP432="",BQ432&lt;&gt;""),1,BP431+1))</f>
        <v/>
      </c>
      <c r="BR431" s="578" t="str">
        <f t="shared" ref="BR431" si="1916">IF(BR432="","",IF(AND(BQ432="",BR432&lt;&gt;""),1,BQ431+1))</f>
        <v/>
      </c>
      <c r="BS431" s="578" t="str">
        <f t="shared" ref="BS431" si="1917">IF(BS432="","",IF(AND(BR432="",BS432&lt;&gt;""),1,BR431+1))</f>
        <v/>
      </c>
      <c r="BT431" s="578" t="str">
        <f t="shared" ref="BT431" si="1918">IF(BT432="","",IF(AND(BS432="",BT432&lt;&gt;""),1,BS431+1))</f>
        <v/>
      </c>
      <c r="BU431" s="578" t="str">
        <f t="shared" ref="BU431" si="1919">IF(BU432="","",IF(AND(BT432="",BU432&lt;&gt;""),1,BT431+1))</f>
        <v/>
      </c>
      <c r="BV431" s="578" t="str">
        <f t="shared" ref="BV431" si="1920">IF(BV432="","",IF(AND(BU432="",BV432&lt;&gt;""),1,BU431+1))</f>
        <v/>
      </c>
      <c r="BW431" s="578" t="str">
        <f t="shared" ref="BW431" si="1921">IF(BW432="","",IF(AND(BV432="",BW432&lt;&gt;""),1,BV431+1))</f>
        <v/>
      </c>
      <c r="BX431" s="578" t="str">
        <f t="shared" ref="BX431" si="1922">IF(BX432="","",IF(AND(BW432="",BX432&lt;&gt;""),1,BW431+1))</f>
        <v/>
      </c>
      <c r="BY431" s="578" t="str">
        <f t="shared" ref="BY431" si="1923">IF(BY432="","",IF(AND(BX432="",BY432&lt;&gt;""),1,BX431+1))</f>
        <v/>
      </c>
      <c r="BZ431" s="578" t="str">
        <f t="shared" ref="BZ431" si="1924">IF(BZ432="","",IF(AND(BY432="",BZ432&lt;&gt;""),1,BY431+1))</f>
        <v/>
      </c>
      <c r="CA431" s="578" t="str">
        <f t="shared" ref="CA431" si="1925">IF(CA432="","",IF(AND(BZ432="",CA432&lt;&gt;""),1,BZ431+1))</f>
        <v/>
      </c>
      <c r="CB431" s="578" t="str">
        <f t="shared" ref="CB431" si="1926">IF(CB432="","",IF(AND(CA432="",CB432&lt;&gt;""),1,CA431+1))</f>
        <v/>
      </c>
      <c r="CC431" s="578" t="str">
        <f t="shared" ref="CC431" si="1927">IF(CC432="","",IF(AND(CB432="",CC432&lt;&gt;""),1,CB431+1))</f>
        <v/>
      </c>
      <c r="CD431" s="578" t="str">
        <f t="shared" ref="CD431" si="1928">IF(CD432="","",IF(AND(CC432="",CD432&lt;&gt;""),1,CC431+1))</f>
        <v/>
      </c>
      <c r="CE431" s="578" t="str">
        <f t="shared" ref="CE431" si="1929">IF(CE432="","",IF(AND(CD432="",CE432&lt;&gt;""),1,CD431+1))</f>
        <v/>
      </c>
      <c r="CF431" s="578" t="str">
        <f t="shared" ref="CF431" si="1930">IF(CF432="","",IF(AND(CE432="",CF432&lt;&gt;""),1,CE431+1))</f>
        <v/>
      </c>
      <c r="CG431" s="578" t="str">
        <f t="shared" ref="CG431" si="1931">IF(CG432="","",IF(AND(CF432="",CG432&lt;&gt;""),1,CF431+1))</f>
        <v/>
      </c>
      <c r="CH431" s="578" t="str">
        <f t="shared" ref="CH431" si="1932">IF(CH432="","",IF(AND(CG432="",CH432&lt;&gt;""),1,CG431+1))</f>
        <v/>
      </c>
      <c r="CI431" s="578" t="str">
        <f t="shared" ref="CI431" si="1933">IF(CI432="","",IF(AND(CH432="",CI432&lt;&gt;""),1,CH431+1))</f>
        <v/>
      </c>
      <c r="CJ431" s="578" t="str">
        <f t="shared" ref="CJ431" si="1934">IF(CJ432="","",IF(AND(CI432="",CJ432&lt;&gt;""),1,CI431+1))</f>
        <v/>
      </c>
      <c r="CK431" s="578" t="str">
        <f t="shared" ref="CK431" si="1935">IF(CK432="","",IF(AND(CJ432="",CK432&lt;&gt;""),1,CJ431+1))</f>
        <v/>
      </c>
      <c r="CL431" s="578" t="str">
        <f t="shared" ref="CL431" si="1936">IF(CL432="","",IF(AND(CK432="",CL432&lt;&gt;""),1,CK431+1))</f>
        <v/>
      </c>
      <c r="CM431" s="578" t="str">
        <f t="shared" ref="CM431" si="1937">IF(CM432="","",IF(AND(CL432="",CM432&lt;&gt;""),1,CL431+1))</f>
        <v/>
      </c>
      <c r="CN431" s="578" t="str">
        <f t="shared" ref="CN431" si="1938">IF(CN432="","",IF(AND(CM432="",CN432&lt;&gt;""),1,CM431+1))</f>
        <v/>
      </c>
      <c r="CO431" s="578" t="str">
        <f t="shared" ref="CO431" si="1939">IF(CO432="","",IF(AND(CN432="",CO432&lt;&gt;""),1,CN431+1))</f>
        <v/>
      </c>
      <c r="CP431" s="578" t="str">
        <f t="shared" ref="CP431" si="1940">IF(CP432="","",IF(AND(CO432="",CP432&lt;&gt;""),1,CO431+1))</f>
        <v/>
      </c>
      <c r="CQ431" s="578" t="str">
        <f t="shared" ref="CQ431" si="1941">IF(CQ432="","",IF(AND(CP432="",CQ432&lt;&gt;""),1,CP431+1))</f>
        <v/>
      </c>
      <c r="CR431" s="578" t="str">
        <f t="shared" ref="CR431" si="1942">IF(CR432="","",IF(AND(CQ432="",CR432&lt;&gt;""),1,CQ431+1))</f>
        <v/>
      </c>
      <c r="CS431" s="578" t="str">
        <f t="shared" ref="CS431" si="1943">IF(CS432="","",IF(AND(CR432="",CS432&lt;&gt;""),1,CR431+1))</f>
        <v/>
      </c>
      <c r="CT431" s="578" t="str">
        <f t="shared" ref="CT431" si="1944">IF(CT432="","",IF(AND(CS432="",CT432&lt;&gt;""),1,CS431+1))</f>
        <v/>
      </c>
      <c r="CU431" s="578" t="str">
        <f t="shared" ref="CU431" si="1945">IF(CU432="","",IF(AND(CT432="",CU432&lt;&gt;""),1,CT431+1))</f>
        <v/>
      </c>
      <c r="CV431" s="578" t="str">
        <f t="shared" ref="CV431" si="1946">IF(CV432="","",IF(AND(CU432="",CV432&lt;&gt;""),1,CU431+1))</f>
        <v/>
      </c>
      <c r="CW431" s="578" t="str">
        <f t="shared" ref="CW431" si="1947">IF(CW432="","",IF(AND(CV432="",CW432&lt;&gt;""),1,CV431+1))</f>
        <v/>
      </c>
      <c r="CX431" s="578" t="str">
        <f t="shared" ref="CX431" si="1948">IF(CX432="","",IF(AND(CW432="",CX432&lt;&gt;""),1,CW431+1))</f>
        <v/>
      </c>
      <c r="CY431" s="578" t="str">
        <f t="shared" ref="CY431" si="1949">IF(CY432="","",IF(AND(CX432="",CY432&lt;&gt;""),1,CX431+1))</f>
        <v/>
      </c>
      <c r="CZ431" s="578" t="str">
        <f t="shared" ref="CZ431" si="1950">IF(CZ432="","",IF(AND(CY432="",CZ432&lt;&gt;""),1,CY431+1))</f>
        <v/>
      </c>
      <c r="DA431" s="578" t="str">
        <f t="shared" ref="DA431" si="1951">IF(DA432="","",IF(AND(CZ432="",DA432&lt;&gt;""),1,CZ431+1))</f>
        <v/>
      </c>
      <c r="DB431" s="578" t="str">
        <f t="shared" ref="DB431" si="1952">IF(DB432="","",IF(AND(DA432="",DB432&lt;&gt;""),1,DA431+1))</f>
        <v/>
      </c>
      <c r="DC431" s="578" t="str">
        <f t="shared" ref="DC431" si="1953">IF(DC432="","",IF(AND(DB432="",DC432&lt;&gt;""),1,DB431+1))</f>
        <v/>
      </c>
      <c r="DD431" s="578" t="str">
        <f t="shared" ref="DD431" si="1954">IF(DD432="","",IF(AND(DC432="",DD432&lt;&gt;""),1,DC431+1))</f>
        <v/>
      </c>
      <c r="DE431" s="578" t="str">
        <f t="shared" ref="DE431" si="1955">IF(DE432="","",IF(AND(DD432="",DE432&lt;&gt;""),1,DD431+1))</f>
        <v/>
      </c>
      <c r="DF431" s="578" t="str">
        <f t="shared" ref="DF431" si="1956">IF(DF432="","",IF(AND(DE432="",DF432&lt;&gt;""),1,DE431+1))</f>
        <v/>
      </c>
      <c r="DG431" s="578" t="str">
        <f t="shared" ref="DG431" si="1957">IF(DG432="","",IF(AND(DF432="",DG432&lt;&gt;""),1,DF431+1))</f>
        <v/>
      </c>
      <c r="DH431" s="578" t="str">
        <f t="shared" ref="DH431" si="1958">IF(DH432="","",IF(AND(DG432="",DH432&lt;&gt;""),1,DG431+1))</f>
        <v/>
      </c>
      <c r="DI431" s="578" t="str">
        <f t="shared" ref="DI431" si="1959">IF(DI432="","",IF(AND(DH432="",DI432&lt;&gt;""),1,DH431+1))</f>
        <v/>
      </c>
      <c r="DJ431" s="578" t="str">
        <f t="shared" ref="DJ431" si="1960">IF(DJ432="","",IF(AND(DI432="",DJ432&lt;&gt;""),1,DI431+1))</f>
        <v/>
      </c>
      <c r="DK431" s="578" t="str">
        <f t="shared" ref="DK431" si="1961">IF(DK432="","",IF(AND(DJ432="",DK432&lt;&gt;""),1,DJ431+1))</f>
        <v/>
      </c>
      <c r="DL431" s="578" t="str">
        <f t="shared" ref="DL431" si="1962">IF(DL432="","",IF(AND(DK432="",DL432&lt;&gt;""),1,DK431+1))</f>
        <v/>
      </c>
      <c r="DM431" s="578" t="str">
        <f t="shared" ref="DM431" si="1963">IF(DM432="","",IF(AND(DL432="",DM432&lt;&gt;""),1,DL431+1))</f>
        <v/>
      </c>
      <c r="DN431" s="578" t="str">
        <f t="shared" ref="DN431" si="1964">IF(DN432="","",IF(AND(DM432="",DN432&lt;&gt;""),1,DM431+1))</f>
        <v/>
      </c>
      <c r="DO431" s="578" t="str">
        <f t="shared" ref="DO431" si="1965">IF(DO432="","",IF(AND(DN432="",DO432&lt;&gt;""),1,DN431+1))</f>
        <v/>
      </c>
      <c r="DP431" s="578" t="str">
        <f t="shared" ref="DP431" si="1966">IF(DP432="","",IF(AND(DO432="",DP432&lt;&gt;""),1,DO431+1))</f>
        <v/>
      </c>
      <c r="DQ431" s="578" t="str">
        <f t="shared" ref="DQ431" si="1967">IF(DQ432="","",IF(AND(DP432="",DQ432&lt;&gt;""),1,DP431+1))</f>
        <v/>
      </c>
      <c r="DR431" s="578" t="str">
        <f t="shared" ref="DR431" si="1968">IF(DR432="","",IF(AND(DQ432="",DR432&lt;&gt;""),1,DQ431+1))</f>
        <v/>
      </c>
      <c r="DS431" s="578" t="str">
        <f t="shared" ref="DS431" si="1969">IF(DS432="","",IF(AND(DR432="",DS432&lt;&gt;""),1,DR431+1))</f>
        <v/>
      </c>
      <c r="DT431" s="578" t="str">
        <f t="shared" ref="DT431" si="1970">IF(DT432="","",IF(AND(DS432="",DT432&lt;&gt;""),1,DS431+1))</f>
        <v/>
      </c>
      <c r="DU431" s="578" t="str">
        <f t="shared" ref="DU431" si="1971">IF(DU432="","",IF(AND(DT432="",DU432&lt;&gt;""),1,DT431+1))</f>
        <v/>
      </c>
      <c r="DV431" s="578" t="str">
        <f t="shared" ref="DV431" si="1972">IF(DV432="","",IF(AND(DU432="",DV432&lt;&gt;""),1,DU431+1))</f>
        <v/>
      </c>
      <c r="DW431" s="578" t="str">
        <f t="shared" ref="DW431" si="1973">IF(DW432="","",IF(AND(DV432="",DW432&lt;&gt;""),1,DV431+1))</f>
        <v/>
      </c>
      <c r="DX431" s="578" t="str">
        <f t="shared" ref="DX431" si="1974">IF(DX432="","",IF(AND(DW432="",DX432&lt;&gt;""),1,DW431+1))</f>
        <v/>
      </c>
      <c r="DY431" s="578" t="str">
        <f t="shared" ref="DY431" si="1975">IF(DY432="","",IF(AND(DX432="",DY432&lt;&gt;""),1,DX431+1))</f>
        <v/>
      </c>
      <c r="DZ431" s="578" t="str">
        <f t="shared" ref="DZ431" si="1976">IF(DZ432="","",IF(AND(DY432="",DZ432&lt;&gt;""),1,DY431+1))</f>
        <v/>
      </c>
      <c r="EA431" s="578" t="str">
        <f t="shared" ref="EA431" si="1977">IF(EA432="","",IF(AND(DZ432="",EA432&lt;&gt;""),1,DZ431+1))</f>
        <v/>
      </c>
      <c r="EB431" s="578" t="str">
        <f t="shared" ref="EB431" si="1978">IF(EB432="","",IF(AND(EA432="",EB432&lt;&gt;""),1,EA431+1))</f>
        <v/>
      </c>
      <c r="EC431" s="578" t="str">
        <f t="shared" ref="EC431" si="1979">IF(EC432="","",IF(AND(EB432="",EC432&lt;&gt;""),1,EB431+1))</f>
        <v/>
      </c>
      <c r="ED431" s="578" t="str">
        <f t="shared" ref="ED431" si="1980">IF(ED432="","",IF(AND(EC432="",ED432&lt;&gt;""),1,EC431+1))</f>
        <v/>
      </c>
      <c r="EE431" s="578" t="str">
        <f t="shared" ref="EE431" si="1981">IF(EE432="","",IF(AND(ED432="",EE432&lt;&gt;""),1,ED431+1))</f>
        <v/>
      </c>
      <c r="EF431" s="578" t="str">
        <f t="shared" ref="EF431" si="1982">IF(EF432="","",IF(AND(EE432="",EF432&lt;&gt;""),1,EE431+1))</f>
        <v/>
      </c>
      <c r="EG431" s="578" t="str">
        <f t="shared" ref="EG431" si="1983">IF(EG432="","",IF(AND(EF432="",EG432&lt;&gt;""),1,EF431+1))</f>
        <v/>
      </c>
      <c r="EH431" s="578" t="str">
        <f t="shared" ref="EH431" si="1984">IF(EH432="","",IF(AND(EG432="",EH432&lt;&gt;""),1,EG431+1))</f>
        <v/>
      </c>
      <c r="EI431" s="578" t="str">
        <f t="shared" ref="EI431" si="1985">IF(EI432="","",IF(AND(EH432="",EI432&lt;&gt;""),1,EH431+1))</f>
        <v/>
      </c>
      <c r="EJ431" s="578" t="str">
        <f t="shared" ref="EJ431" si="1986">IF(EJ432="","",IF(AND(EI432="",EJ432&lt;&gt;""),1,EI431+1))</f>
        <v/>
      </c>
      <c r="EK431" s="578" t="str">
        <f t="shared" ref="EK431" si="1987">IF(EK432="","",IF(AND(EJ432="",EK432&lt;&gt;""),1,EJ431+1))</f>
        <v/>
      </c>
      <c r="EL431" s="578" t="str">
        <f t="shared" ref="EL431" si="1988">IF(EL432="","",IF(AND(EK432="",EL432&lt;&gt;""),1,EK431+1))</f>
        <v/>
      </c>
      <c r="EM431" s="578" t="str">
        <f t="shared" ref="EM431" si="1989">IF(EM432="","",IF(AND(EL432="",EM432&lt;&gt;""),1,EL431+1))</f>
        <v/>
      </c>
      <c r="EN431" s="578" t="str">
        <f t="shared" ref="EN431" si="1990">IF(EN432="","",IF(AND(EM432="",EN432&lt;&gt;""),1,EM431+1))</f>
        <v/>
      </c>
      <c r="EO431" s="578" t="str">
        <f t="shared" ref="EO431" si="1991">IF(EO432="","",IF(AND(EN432="",EO432&lt;&gt;""),1,EN431+1))</f>
        <v/>
      </c>
      <c r="EP431" s="578" t="str">
        <f t="shared" ref="EP431" si="1992">IF(EP432="","",IF(AND(EO432="",EP432&lt;&gt;""),1,EO431+1))</f>
        <v/>
      </c>
      <c r="EQ431" s="578" t="str">
        <f t="shared" ref="EQ431" si="1993">IF(EQ432="","",IF(AND(EP432="",EQ432&lt;&gt;""),1,EP431+1))</f>
        <v/>
      </c>
      <c r="ER431" s="578" t="str">
        <f t="shared" ref="ER431" si="1994">IF(ER432="","",IF(AND(EQ432="",ER432&lt;&gt;""),1,EQ431+1))</f>
        <v/>
      </c>
      <c r="ES431" s="578" t="str">
        <f t="shared" ref="ES431" si="1995">IF(ES432="","",IF(AND(ER432="",ES432&lt;&gt;""),1,ER431+1))</f>
        <v/>
      </c>
      <c r="ET431" s="578" t="str">
        <f t="shared" ref="ET431" si="1996">IF(ET432="","",IF(AND(ES432="",ET432&lt;&gt;""),1,ES431+1))</f>
        <v/>
      </c>
      <c r="EU431" s="578" t="str">
        <f t="shared" ref="EU431" si="1997">IF(EU432="","",IF(AND(ET432="",EU432&lt;&gt;""),1,ET431+1))</f>
        <v/>
      </c>
      <c r="EV431" s="578" t="str">
        <f t="shared" ref="EV431" si="1998">IF(EV432="","",IF(AND(EU432="",EV432&lt;&gt;""),1,EU431+1))</f>
        <v/>
      </c>
      <c r="EW431" s="578" t="str">
        <f t="shared" ref="EW431" si="1999">IF(EW432="","",IF(AND(EV432="",EW432&lt;&gt;""),1,EV431+1))</f>
        <v/>
      </c>
      <c r="EX431" s="578" t="str">
        <f t="shared" ref="EX431" si="2000">IF(EX432="","",IF(AND(EW432="",EX432&lt;&gt;""),1,EW431+1))</f>
        <v/>
      </c>
      <c r="EY431" s="578" t="str">
        <f t="shared" ref="EY431" si="2001">IF(EY432="","",IF(AND(EX432="",EY432&lt;&gt;""),1,EX431+1))</f>
        <v/>
      </c>
      <c r="EZ431" s="578" t="str">
        <f t="shared" ref="EZ431" si="2002">IF(EZ432="","",IF(AND(EY432="",EZ432&lt;&gt;""),1,EY431+1))</f>
        <v/>
      </c>
      <c r="FA431" s="578" t="str">
        <f t="shared" ref="FA431" si="2003">IF(FA432="","",IF(AND(EZ432="",FA432&lt;&gt;""),1,EZ431+1))</f>
        <v/>
      </c>
      <c r="FB431" s="578" t="str">
        <f t="shared" ref="FB431" si="2004">IF(FB432="","",IF(AND(FA432="",FB432&lt;&gt;""),1,FA431+1))</f>
        <v/>
      </c>
      <c r="FC431" s="578" t="str">
        <f t="shared" ref="FC431" si="2005">IF(FC432="","",IF(AND(FB432="",FC432&lt;&gt;""),1,FB431+1))</f>
        <v/>
      </c>
      <c r="FD431" s="578" t="str">
        <f t="shared" ref="FD431" si="2006">IF(FD432="","",IF(AND(FC432="",FD432&lt;&gt;""),1,FC431+1))</f>
        <v/>
      </c>
      <c r="FE431" s="578" t="str">
        <f t="shared" ref="FE431" si="2007">IF(FE432="","",IF(AND(FD432="",FE432&lt;&gt;""),1,FD431+1))</f>
        <v/>
      </c>
      <c r="FF431" s="578" t="str">
        <f t="shared" ref="FF431" si="2008">IF(FF432="","",IF(AND(FE432="",FF432&lt;&gt;""),1,FE431+1))</f>
        <v/>
      </c>
      <c r="FG431" s="578" t="str">
        <f t="shared" ref="FG431" si="2009">IF(FG432="","",IF(AND(FF432="",FG432&lt;&gt;""),1,FF431+1))</f>
        <v/>
      </c>
      <c r="FH431" s="578" t="str">
        <f t="shared" ref="FH431" si="2010">IF(FH432="","",IF(AND(FG432="",FH432&lt;&gt;""),1,FG431+1))</f>
        <v/>
      </c>
      <c r="FI431" s="578" t="str">
        <f t="shared" ref="FI431" si="2011">IF(FI432="","",IF(AND(FH432="",FI432&lt;&gt;""),1,FH431+1))</f>
        <v/>
      </c>
      <c r="FJ431" s="578" t="str">
        <f t="shared" ref="FJ431" si="2012">IF(FJ432="","",IF(AND(FI432="",FJ432&lt;&gt;""),1,FI431+1))</f>
        <v/>
      </c>
      <c r="FK431" s="578" t="str">
        <f t="shared" ref="FK431" si="2013">IF(FK432="","",IF(AND(FJ432="",FK432&lt;&gt;""),1,FJ431+1))</f>
        <v/>
      </c>
      <c r="FL431" s="578" t="str">
        <f t="shared" ref="FL431" si="2014">IF(FL432="","",IF(AND(FK432="",FL432&lt;&gt;""),1,FK431+1))</f>
        <v/>
      </c>
      <c r="FM431" s="578" t="str">
        <f t="shared" ref="FM431" si="2015">IF(FM432="","",IF(AND(FL432="",FM432&lt;&gt;""),1,FL431+1))</f>
        <v/>
      </c>
      <c r="FN431" s="578" t="str">
        <f t="shared" ref="FN431" si="2016">IF(FN432="","",IF(AND(FM432="",FN432&lt;&gt;""),1,FM431+1))</f>
        <v/>
      </c>
      <c r="FO431" s="578" t="str">
        <f t="shared" ref="FO431" si="2017">IF(FO432="","",IF(AND(FN432="",FO432&lt;&gt;""),1,FN431+1))</f>
        <v/>
      </c>
      <c r="FP431" s="578" t="str">
        <f t="shared" ref="FP431" si="2018">IF(FP432="","",IF(AND(FO432="",FP432&lt;&gt;""),1,FO431+1))</f>
        <v/>
      </c>
      <c r="FQ431" s="578" t="str">
        <f t="shared" ref="FQ431" si="2019">IF(FQ432="","",IF(AND(FP432="",FQ432&lt;&gt;""),1,FP431+1))</f>
        <v/>
      </c>
      <c r="FR431" s="578" t="str">
        <f t="shared" ref="FR431" si="2020">IF(FR432="","",IF(AND(FQ432="",FR432&lt;&gt;""),1,FQ431+1))</f>
        <v/>
      </c>
      <c r="FS431" s="578" t="str">
        <f t="shared" ref="FS431" si="2021">IF(FS432="","",IF(AND(FR432="",FS432&lt;&gt;""),1,FR431+1))</f>
        <v/>
      </c>
      <c r="FT431" s="578" t="str">
        <f t="shared" ref="FT431" si="2022">IF(FT432="","",IF(AND(FS432="",FT432&lt;&gt;""),1,FS431+1))</f>
        <v/>
      </c>
      <c r="FU431" s="578" t="str">
        <f t="shared" ref="FU431" si="2023">IF(FU432="","",IF(AND(FT432="",FU432&lt;&gt;""),1,FT431+1))</f>
        <v/>
      </c>
      <c r="FV431" s="578" t="str">
        <f t="shared" ref="FV431" si="2024">IF(FV432="","",IF(AND(FU432="",FV432&lt;&gt;""),1,FU431+1))</f>
        <v/>
      </c>
      <c r="FW431" s="578" t="str">
        <f t="shared" ref="FW431" si="2025">IF(FW432="","",IF(AND(FV432="",FW432&lt;&gt;""),1,FV431+1))</f>
        <v/>
      </c>
      <c r="FX431" s="578" t="str">
        <f t="shared" ref="FX431" si="2026">IF(FX432="","",IF(AND(FW432="",FX432&lt;&gt;""),1,FW431+1))</f>
        <v/>
      </c>
      <c r="FY431" s="578" t="str">
        <f t="shared" ref="FY431" si="2027">IF(FY432="","",IF(AND(FX432="",FY432&lt;&gt;""),1,FX431+1))</f>
        <v/>
      </c>
      <c r="FZ431" s="578" t="str">
        <f t="shared" ref="FZ431" si="2028">IF(FZ432="","",IF(AND(FY432="",FZ432&lt;&gt;""),1,FY431+1))</f>
        <v/>
      </c>
      <c r="GA431" s="578" t="str">
        <f t="shared" ref="GA431" si="2029">IF(GA432="","",IF(AND(FZ432="",GA432&lt;&gt;""),1,FZ431+1))</f>
        <v/>
      </c>
      <c r="GB431" s="578" t="str">
        <f t="shared" ref="GB431" si="2030">IF(GB432="","",IF(AND(GA432="",GB432&lt;&gt;""),1,GA431+1))</f>
        <v/>
      </c>
      <c r="GC431" s="578" t="str">
        <f t="shared" ref="GC431" si="2031">IF(GC432="","",IF(AND(GB432="",GC432&lt;&gt;""),1,GB431+1))</f>
        <v/>
      </c>
      <c r="GD431" s="578" t="str">
        <f t="shared" ref="GD431" si="2032">IF(GD432="","",IF(AND(GC432="",GD432&lt;&gt;""),1,GC431+1))</f>
        <v/>
      </c>
      <c r="GE431" s="578" t="str">
        <f t="shared" ref="GE431" si="2033">IF(GE432="","",IF(AND(GD432="",GE432&lt;&gt;""),1,GD431+1))</f>
        <v/>
      </c>
      <c r="GF431" s="578" t="str">
        <f t="shared" ref="GF431" si="2034">IF(GF432="","",IF(AND(GE432="",GF432&lt;&gt;""),1,GE431+1))</f>
        <v/>
      </c>
      <c r="GG431" s="578" t="str">
        <f t="shared" ref="GG431" si="2035">IF(GG432="","",IF(AND(GF432="",GG432&lt;&gt;""),1,GF431+1))</f>
        <v/>
      </c>
      <c r="GH431" s="578" t="str">
        <f t="shared" ref="GH431" si="2036">IF(GH432="","",IF(AND(GG432="",GH432&lt;&gt;""),1,GG431+1))</f>
        <v/>
      </c>
      <c r="GI431" s="578" t="str">
        <f t="shared" ref="GI431" si="2037">IF(GI432="","",IF(AND(GH432="",GI432&lt;&gt;""),1,GH431+1))</f>
        <v/>
      </c>
      <c r="GJ431" s="578" t="str">
        <f t="shared" ref="GJ431" si="2038">IF(GJ432="","",IF(AND(GI432="",GJ432&lt;&gt;""),1,GI431+1))</f>
        <v/>
      </c>
      <c r="GK431" s="578" t="str">
        <f t="shared" ref="GK431" si="2039">IF(GK432="","",IF(AND(GJ432="",GK432&lt;&gt;""),1,GJ431+1))</f>
        <v/>
      </c>
      <c r="GL431" s="578" t="str">
        <f t="shared" ref="GL431" si="2040">IF(GL432="","",IF(AND(GK432="",GL432&lt;&gt;""),1,GK431+1))</f>
        <v/>
      </c>
      <c r="GM431" s="578" t="str">
        <f t="shared" ref="GM431" si="2041">IF(GM432="","",IF(AND(GL432="",GM432&lt;&gt;""),1,GL431+1))</f>
        <v/>
      </c>
      <c r="GN431" s="578" t="str">
        <f t="shared" ref="GN431" si="2042">IF(GN432="","",IF(AND(GM432="",GN432&lt;&gt;""),1,GM431+1))</f>
        <v/>
      </c>
      <c r="GO431" s="578" t="str">
        <f t="shared" ref="GO431" si="2043">IF(GO432="","",IF(AND(GN432="",GO432&lt;&gt;""),1,GN431+1))</f>
        <v/>
      </c>
      <c r="GP431" s="578" t="str">
        <f t="shared" ref="GP431" si="2044">IF(GP432="","",IF(AND(GO432="",GP432&lt;&gt;""),1,GO431+1))</f>
        <v/>
      </c>
      <c r="GQ431" s="578" t="str">
        <f t="shared" ref="GQ431" si="2045">IF(GQ432="","",IF(AND(GP432="",GQ432&lt;&gt;""),1,GP431+1))</f>
        <v/>
      </c>
      <c r="GR431" s="578" t="str">
        <f t="shared" ref="GR431" si="2046">IF(GR432="","",IF(AND(GQ432="",GR432&lt;&gt;""),1,GQ431+1))</f>
        <v/>
      </c>
      <c r="GS431" s="578" t="str">
        <f t="shared" ref="GS431" si="2047">IF(GS432="","",IF(AND(GR432="",GS432&lt;&gt;""),1,GR431+1))</f>
        <v/>
      </c>
      <c r="GT431" s="578" t="str">
        <f t="shared" ref="GT431" si="2048">IF(GT432="","",IF(AND(GS432="",GT432&lt;&gt;""),1,GS431+1))</f>
        <v/>
      </c>
      <c r="GU431" s="578" t="str">
        <f t="shared" ref="GU431" si="2049">IF(GU432="","",IF(AND(GT432="",GU432&lt;&gt;""),1,GT431+1))</f>
        <v/>
      </c>
      <c r="GV431" s="578" t="str">
        <f t="shared" ref="GV431" si="2050">IF(GV432="","",IF(AND(GU432="",GV432&lt;&gt;""),1,GU431+1))</f>
        <v/>
      </c>
      <c r="GW431" s="578" t="str">
        <f t="shared" ref="GW431" si="2051">IF(GW432="","",IF(AND(GV432="",GW432&lt;&gt;""),1,GV431+1))</f>
        <v/>
      </c>
      <c r="GX431" s="578" t="str">
        <f t="shared" ref="GX431" si="2052">IF(GX432="","",IF(AND(GW432="",GX432&lt;&gt;""),1,GW431+1))</f>
        <v/>
      </c>
      <c r="GY431" s="578" t="str">
        <f t="shared" ref="GY431" si="2053">IF(GY432="","",IF(AND(GX432="",GY432&lt;&gt;""),1,GX431+1))</f>
        <v/>
      </c>
      <c r="GZ431" s="578" t="str">
        <f t="shared" ref="GZ431" si="2054">IF(GZ432="","",IF(AND(GY432="",GZ432&lt;&gt;""),1,GY431+1))</f>
        <v/>
      </c>
      <c r="HA431" s="1"/>
      <c r="HB431" s="1"/>
    </row>
    <row r="432" spans="1:210">
      <c r="A432" s="12"/>
      <c r="B432" s="195" t="s">
        <v>64</v>
      </c>
      <c r="C432" s="12"/>
      <c r="D432" s="12"/>
      <c r="E432" s="268"/>
      <c r="F432" s="12"/>
      <c r="G432" s="235"/>
      <c r="H432" s="12"/>
      <c r="I432" s="12"/>
      <c r="J432" s="12"/>
      <c r="K432" s="12"/>
      <c r="L432" s="12"/>
      <c r="M432" s="12"/>
      <c r="N432" s="12"/>
      <c r="O432" s="12"/>
      <c r="P432" s="46"/>
      <c r="Q432" s="12"/>
      <c r="R432" s="12"/>
      <c r="S432" s="12"/>
      <c r="T432" s="583" t="str">
        <f>$T$56</f>
        <v>внутренняя временная шкала продукта:</v>
      </c>
      <c r="U432" s="12"/>
      <c r="V432" s="12"/>
      <c r="W432" s="12"/>
      <c r="X432" s="10"/>
      <c r="Y432" s="46"/>
      <c r="Z432" s="93"/>
      <c r="AA432" s="579" t="str">
        <f>IF(AND(AA$8&gt;=$T425,AA$8&lt;=IF(OR($T427="",$T427=0),1000000,$T427)),AA$8,"")</f>
        <v/>
      </c>
      <c r="AB432" s="579" t="str">
        <f t="shared" ref="AB432:CM432" si="2055">IF(AND(AB$8&gt;=$T425,AB$8&lt;=IF(OR($T427="",$T427=0),1000000,$T427)),AB$8,"")</f>
        <v/>
      </c>
      <c r="AC432" s="579" t="str">
        <f t="shared" si="2055"/>
        <v/>
      </c>
      <c r="AD432" s="579" t="str">
        <f t="shared" si="2055"/>
        <v/>
      </c>
      <c r="AE432" s="579" t="str">
        <f t="shared" si="2055"/>
        <v/>
      </c>
      <c r="AF432" s="579" t="str">
        <f t="shared" si="2055"/>
        <v/>
      </c>
      <c r="AG432" s="579" t="str">
        <f t="shared" si="2055"/>
        <v/>
      </c>
      <c r="AH432" s="579" t="str">
        <f t="shared" si="2055"/>
        <v/>
      </c>
      <c r="AI432" s="579" t="str">
        <f t="shared" si="2055"/>
        <v/>
      </c>
      <c r="AJ432" s="579" t="str">
        <f t="shared" si="2055"/>
        <v/>
      </c>
      <c r="AK432" s="579" t="str">
        <f t="shared" si="2055"/>
        <v/>
      </c>
      <c r="AL432" s="579" t="str">
        <f t="shared" si="2055"/>
        <v/>
      </c>
      <c r="AM432" s="579" t="str">
        <f t="shared" si="2055"/>
        <v/>
      </c>
      <c r="AN432" s="579" t="str">
        <f t="shared" si="2055"/>
        <v/>
      </c>
      <c r="AO432" s="579" t="str">
        <f t="shared" si="2055"/>
        <v/>
      </c>
      <c r="AP432" s="579" t="str">
        <f t="shared" si="2055"/>
        <v/>
      </c>
      <c r="AQ432" s="579" t="str">
        <f t="shared" si="2055"/>
        <v/>
      </c>
      <c r="AR432" s="579" t="str">
        <f t="shared" si="2055"/>
        <v/>
      </c>
      <c r="AS432" s="579" t="str">
        <f t="shared" si="2055"/>
        <v/>
      </c>
      <c r="AT432" s="579" t="str">
        <f t="shared" si="2055"/>
        <v/>
      </c>
      <c r="AU432" s="579" t="str">
        <f t="shared" si="2055"/>
        <v/>
      </c>
      <c r="AV432" s="579" t="str">
        <f t="shared" si="2055"/>
        <v/>
      </c>
      <c r="AW432" s="579" t="str">
        <f t="shared" si="2055"/>
        <v/>
      </c>
      <c r="AX432" s="579" t="str">
        <f t="shared" si="2055"/>
        <v/>
      </c>
      <c r="AY432" s="579" t="str">
        <f t="shared" si="2055"/>
        <v/>
      </c>
      <c r="AZ432" s="579" t="str">
        <f t="shared" si="2055"/>
        <v/>
      </c>
      <c r="BA432" s="579" t="str">
        <f t="shared" si="2055"/>
        <v/>
      </c>
      <c r="BB432" s="579" t="str">
        <f t="shared" si="2055"/>
        <v/>
      </c>
      <c r="BC432" s="579" t="str">
        <f t="shared" si="2055"/>
        <v/>
      </c>
      <c r="BD432" s="579" t="str">
        <f t="shared" si="2055"/>
        <v/>
      </c>
      <c r="BE432" s="579" t="str">
        <f t="shared" si="2055"/>
        <v/>
      </c>
      <c r="BF432" s="579" t="str">
        <f t="shared" si="2055"/>
        <v/>
      </c>
      <c r="BG432" s="579" t="str">
        <f t="shared" si="2055"/>
        <v/>
      </c>
      <c r="BH432" s="579" t="str">
        <f t="shared" si="2055"/>
        <v/>
      </c>
      <c r="BI432" s="579" t="str">
        <f t="shared" si="2055"/>
        <v/>
      </c>
      <c r="BJ432" s="579" t="str">
        <f t="shared" si="2055"/>
        <v/>
      </c>
      <c r="BK432" s="579" t="str">
        <f t="shared" si="2055"/>
        <v/>
      </c>
      <c r="BL432" s="579" t="str">
        <f t="shared" si="2055"/>
        <v/>
      </c>
      <c r="BM432" s="579" t="str">
        <f t="shared" si="2055"/>
        <v/>
      </c>
      <c r="BN432" s="579" t="str">
        <f t="shared" si="2055"/>
        <v/>
      </c>
      <c r="BO432" s="579" t="str">
        <f t="shared" si="2055"/>
        <v/>
      </c>
      <c r="BP432" s="579" t="str">
        <f t="shared" si="2055"/>
        <v/>
      </c>
      <c r="BQ432" s="579" t="str">
        <f t="shared" si="2055"/>
        <v/>
      </c>
      <c r="BR432" s="579" t="str">
        <f t="shared" si="2055"/>
        <v/>
      </c>
      <c r="BS432" s="579" t="str">
        <f t="shared" si="2055"/>
        <v/>
      </c>
      <c r="BT432" s="579" t="str">
        <f t="shared" si="2055"/>
        <v/>
      </c>
      <c r="BU432" s="579" t="str">
        <f t="shared" si="2055"/>
        <v/>
      </c>
      <c r="BV432" s="579" t="str">
        <f t="shared" si="2055"/>
        <v/>
      </c>
      <c r="BW432" s="579" t="str">
        <f t="shared" si="2055"/>
        <v/>
      </c>
      <c r="BX432" s="579" t="str">
        <f t="shared" si="2055"/>
        <v/>
      </c>
      <c r="BY432" s="579" t="str">
        <f t="shared" si="2055"/>
        <v/>
      </c>
      <c r="BZ432" s="579" t="str">
        <f t="shared" si="2055"/>
        <v/>
      </c>
      <c r="CA432" s="579" t="str">
        <f t="shared" si="2055"/>
        <v/>
      </c>
      <c r="CB432" s="579" t="str">
        <f t="shared" si="2055"/>
        <v/>
      </c>
      <c r="CC432" s="579" t="str">
        <f t="shared" si="2055"/>
        <v/>
      </c>
      <c r="CD432" s="579" t="str">
        <f t="shared" si="2055"/>
        <v/>
      </c>
      <c r="CE432" s="579" t="str">
        <f t="shared" si="2055"/>
        <v/>
      </c>
      <c r="CF432" s="579" t="str">
        <f t="shared" si="2055"/>
        <v/>
      </c>
      <c r="CG432" s="579" t="str">
        <f t="shared" si="2055"/>
        <v/>
      </c>
      <c r="CH432" s="579" t="str">
        <f t="shared" si="2055"/>
        <v/>
      </c>
      <c r="CI432" s="579" t="str">
        <f t="shared" si="2055"/>
        <v/>
      </c>
      <c r="CJ432" s="579" t="str">
        <f t="shared" si="2055"/>
        <v/>
      </c>
      <c r="CK432" s="579" t="str">
        <f t="shared" si="2055"/>
        <v/>
      </c>
      <c r="CL432" s="579" t="str">
        <f t="shared" si="2055"/>
        <v/>
      </c>
      <c r="CM432" s="579" t="str">
        <f t="shared" si="2055"/>
        <v/>
      </c>
      <c r="CN432" s="579" t="str">
        <f t="shared" ref="CN432:DG432" si="2056">IF(AND(CN$8&gt;=$T425,CN$8&lt;=IF(OR($T427="",$T427=0),1000000,$T427)),CN$8,"")</f>
        <v/>
      </c>
      <c r="CO432" s="579" t="str">
        <f t="shared" si="2056"/>
        <v/>
      </c>
      <c r="CP432" s="579" t="str">
        <f t="shared" si="2056"/>
        <v/>
      </c>
      <c r="CQ432" s="579" t="str">
        <f t="shared" si="2056"/>
        <v/>
      </c>
      <c r="CR432" s="579" t="str">
        <f t="shared" si="2056"/>
        <v/>
      </c>
      <c r="CS432" s="579" t="str">
        <f t="shared" si="2056"/>
        <v/>
      </c>
      <c r="CT432" s="579" t="str">
        <f t="shared" si="2056"/>
        <v/>
      </c>
      <c r="CU432" s="579" t="str">
        <f t="shared" si="2056"/>
        <v/>
      </c>
      <c r="CV432" s="579" t="str">
        <f t="shared" si="2056"/>
        <v/>
      </c>
      <c r="CW432" s="579" t="str">
        <f t="shared" si="2056"/>
        <v/>
      </c>
      <c r="CX432" s="579" t="str">
        <f t="shared" si="2056"/>
        <v/>
      </c>
      <c r="CY432" s="579" t="str">
        <f t="shared" si="2056"/>
        <v/>
      </c>
      <c r="CZ432" s="579" t="str">
        <f t="shared" si="2056"/>
        <v/>
      </c>
      <c r="DA432" s="579" t="str">
        <f t="shared" si="2056"/>
        <v/>
      </c>
      <c r="DB432" s="579" t="str">
        <f t="shared" si="2056"/>
        <v/>
      </c>
      <c r="DC432" s="579" t="str">
        <f t="shared" si="2056"/>
        <v/>
      </c>
      <c r="DD432" s="579" t="str">
        <f t="shared" si="2056"/>
        <v/>
      </c>
      <c r="DE432" s="579" t="str">
        <f t="shared" si="2056"/>
        <v/>
      </c>
      <c r="DF432" s="579" t="str">
        <f t="shared" si="2056"/>
        <v/>
      </c>
      <c r="DG432" s="579" t="str">
        <f t="shared" si="2056"/>
        <v/>
      </c>
      <c r="DH432" s="579" t="str">
        <f t="shared" ref="DH432:FS432" si="2057">IF(AND(DH$8&gt;=$T425,DH$8&lt;=IF(OR($T427="",$T427=0),1000000,$T427)),DH$8,"")</f>
        <v/>
      </c>
      <c r="DI432" s="579" t="str">
        <f t="shared" si="2057"/>
        <v/>
      </c>
      <c r="DJ432" s="579" t="str">
        <f t="shared" si="2057"/>
        <v/>
      </c>
      <c r="DK432" s="579" t="str">
        <f t="shared" si="2057"/>
        <v/>
      </c>
      <c r="DL432" s="579" t="str">
        <f t="shared" si="2057"/>
        <v/>
      </c>
      <c r="DM432" s="579" t="str">
        <f t="shared" si="2057"/>
        <v/>
      </c>
      <c r="DN432" s="579" t="str">
        <f t="shared" si="2057"/>
        <v/>
      </c>
      <c r="DO432" s="579" t="str">
        <f t="shared" si="2057"/>
        <v/>
      </c>
      <c r="DP432" s="579" t="str">
        <f t="shared" si="2057"/>
        <v/>
      </c>
      <c r="DQ432" s="579" t="str">
        <f t="shared" si="2057"/>
        <v/>
      </c>
      <c r="DR432" s="579" t="str">
        <f t="shared" si="2057"/>
        <v/>
      </c>
      <c r="DS432" s="579" t="str">
        <f t="shared" si="2057"/>
        <v/>
      </c>
      <c r="DT432" s="579" t="str">
        <f t="shared" si="2057"/>
        <v/>
      </c>
      <c r="DU432" s="579" t="str">
        <f t="shared" si="2057"/>
        <v/>
      </c>
      <c r="DV432" s="579" t="str">
        <f t="shared" si="2057"/>
        <v/>
      </c>
      <c r="DW432" s="579" t="str">
        <f t="shared" si="2057"/>
        <v/>
      </c>
      <c r="DX432" s="579" t="str">
        <f t="shared" si="2057"/>
        <v/>
      </c>
      <c r="DY432" s="579" t="str">
        <f t="shared" si="2057"/>
        <v/>
      </c>
      <c r="DZ432" s="579" t="str">
        <f t="shared" si="2057"/>
        <v/>
      </c>
      <c r="EA432" s="579" t="str">
        <f t="shared" si="2057"/>
        <v/>
      </c>
      <c r="EB432" s="579" t="str">
        <f t="shared" si="2057"/>
        <v/>
      </c>
      <c r="EC432" s="579" t="str">
        <f t="shared" si="2057"/>
        <v/>
      </c>
      <c r="ED432" s="579" t="str">
        <f t="shared" si="2057"/>
        <v/>
      </c>
      <c r="EE432" s="579" t="str">
        <f t="shared" si="2057"/>
        <v/>
      </c>
      <c r="EF432" s="579" t="str">
        <f t="shared" si="2057"/>
        <v/>
      </c>
      <c r="EG432" s="579" t="str">
        <f t="shared" si="2057"/>
        <v/>
      </c>
      <c r="EH432" s="579" t="str">
        <f t="shared" si="2057"/>
        <v/>
      </c>
      <c r="EI432" s="579" t="str">
        <f t="shared" si="2057"/>
        <v/>
      </c>
      <c r="EJ432" s="579" t="str">
        <f t="shared" si="2057"/>
        <v/>
      </c>
      <c r="EK432" s="579" t="str">
        <f t="shared" si="2057"/>
        <v/>
      </c>
      <c r="EL432" s="579" t="str">
        <f t="shared" si="2057"/>
        <v/>
      </c>
      <c r="EM432" s="579" t="str">
        <f t="shared" si="2057"/>
        <v/>
      </c>
      <c r="EN432" s="579" t="str">
        <f t="shared" si="2057"/>
        <v/>
      </c>
      <c r="EO432" s="579" t="str">
        <f t="shared" si="2057"/>
        <v/>
      </c>
      <c r="EP432" s="579" t="str">
        <f t="shared" si="2057"/>
        <v/>
      </c>
      <c r="EQ432" s="579" t="str">
        <f t="shared" si="2057"/>
        <v/>
      </c>
      <c r="ER432" s="579" t="str">
        <f t="shared" si="2057"/>
        <v/>
      </c>
      <c r="ES432" s="579" t="str">
        <f t="shared" si="2057"/>
        <v/>
      </c>
      <c r="ET432" s="579" t="str">
        <f t="shared" si="2057"/>
        <v/>
      </c>
      <c r="EU432" s="579" t="str">
        <f t="shared" si="2057"/>
        <v/>
      </c>
      <c r="EV432" s="579" t="str">
        <f t="shared" si="2057"/>
        <v/>
      </c>
      <c r="EW432" s="579" t="str">
        <f t="shared" si="2057"/>
        <v/>
      </c>
      <c r="EX432" s="579" t="str">
        <f t="shared" si="2057"/>
        <v/>
      </c>
      <c r="EY432" s="579" t="str">
        <f t="shared" si="2057"/>
        <v/>
      </c>
      <c r="EZ432" s="579" t="str">
        <f t="shared" si="2057"/>
        <v/>
      </c>
      <c r="FA432" s="579" t="str">
        <f t="shared" si="2057"/>
        <v/>
      </c>
      <c r="FB432" s="579" t="str">
        <f t="shared" si="2057"/>
        <v/>
      </c>
      <c r="FC432" s="579" t="str">
        <f t="shared" si="2057"/>
        <v/>
      </c>
      <c r="FD432" s="579" t="str">
        <f t="shared" si="2057"/>
        <v/>
      </c>
      <c r="FE432" s="579" t="str">
        <f t="shared" si="2057"/>
        <v/>
      </c>
      <c r="FF432" s="579" t="str">
        <f t="shared" si="2057"/>
        <v/>
      </c>
      <c r="FG432" s="579" t="str">
        <f t="shared" si="2057"/>
        <v/>
      </c>
      <c r="FH432" s="579" t="str">
        <f t="shared" si="2057"/>
        <v/>
      </c>
      <c r="FI432" s="579" t="str">
        <f t="shared" si="2057"/>
        <v/>
      </c>
      <c r="FJ432" s="579" t="str">
        <f t="shared" si="2057"/>
        <v/>
      </c>
      <c r="FK432" s="579" t="str">
        <f t="shared" si="2057"/>
        <v/>
      </c>
      <c r="FL432" s="579" t="str">
        <f t="shared" si="2057"/>
        <v/>
      </c>
      <c r="FM432" s="579" t="str">
        <f t="shared" si="2057"/>
        <v/>
      </c>
      <c r="FN432" s="579" t="str">
        <f t="shared" si="2057"/>
        <v/>
      </c>
      <c r="FO432" s="579" t="str">
        <f t="shared" si="2057"/>
        <v/>
      </c>
      <c r="FP432" s="579" t="str">
        <f t="shared" si="2057"/>
        <v/>
      </c>
      <c r="FQ432" s="579" t="str">
        <f t="shared" si="2057"/>
        <v/>
      </c>
      <c r="FR432" s="579" t="str">
        <f t="shared" si="2057"/>
        <v/>
      </c>
      <c r="FS432" s="579" t="str">
        <f t="shared" si="2057"/>
        <v/>
      </c>
      <c r="FT432" s="579" t="str">
        <f t="shared" ref="FT432:GZ432" si="2058">IF(AND(FT$8&gt;=$T425,FT$8&lt;=IF(OR($T427="",$T427=0),1000000,$T427)),FT$8,"")</f>
        <v/>
      </c>
      <c r="FU432" s="579" t="str">
        <f t="shared" si="2058"/>
        <v/>
      </c>
      <c r="FV432" s="579" t="str">
        <f t="shared" si="2058"/>
        <v/>
      </c>
      <c r="FW432" s="579" t="str">
        <f t="shared" si="2058"/>
        <v/>
      </c>
      <c r="FX432" s="579" t="str">
        <f t="shared" si="2058"/>
        <v/>
      </c>
      <c r="FY432" s="579" t="str">
        <f t="shared" si="2058"/>
        <v/>
      </c>
      <c r="FZ432" s="579" t="str">
        <f t="shared" si="2058"/>
        <v/>
      </c>
      <c r="GA432" s="579" t="str">
        <f t="shared" si="2058"/>
        <v/>
      </c>
      <c r="GB432" s="579" t="str">
        <f t="shared" si="2058"/>
        <v/>
      </c>
      <c r="GC432" s="579" t="str">
        <f t="shared" si="2058"/>
        <v/>
      </c>
      <c r="GD432" s="579" t="str">
        <f t="shared" si="2058"/>
        <v/>
      </c>
      <c r="GE432" s="579" t="str">
        <f t="shared" si="2058"/>
        <v/>
      </c>
      <c r="GF432" s="579" t="str">
        <f t="shared" si="2058"/>
        <v/>
      </c>
      <c r="GG432" s="579" t="str">
        <f t="shared" si="2058"/>
        <v/>
      </c>
      <c r="GH432" s="579" t="str">
        <f t="shared" si="2058"/>
        <v/>
      </c>
      <c r="GI432" s="579" t="str">
        <f t="shared" si="2058"/>
        <v/>
      </c>
      <c r="GJ432" s="579" t="str">
        <f t="shared" si="2058"/>
        <v/>
      </c>
      <c r="GK432" s="579" t="str">
        <f t="shared" si="2058"/>
        <v/>
      </c>
      <c r="GL432" s="579" t="str">
        <f t="shared" si="2058"/>
        <v/>
      </c>
      <c r="GM432" s="579" t="str">
        <f t="shared" si="2058"/>
        <v/>
      </c>
      <c r="GN432" s="579" t="str">
        <f t="shared" si="2058"/>
        <v/>
      </c>
      <c r="GO432" s="579" t="str">
        <f t="shared" si="2058"/>
        <v/>
      </c>
      <c r="GP432" s="579" t="str">
        <f t="shared" si="2058"/>
        <v/>
      </c>
      <c r="GQ432" s="579" t="str">
        <f t="shared" si="2058"/>
        <v/>
      </c>
      <c r="GR432" s="579" t="str">
        <f t="shared" si="2058"/>
        <v/>
      </c>
      <c r="GS432" s="579" t="str">
        <f t="shared" si="2058"/>
        <v/>
      </c>
      <c r="GT432" s="579" t="str">
        <f t="shared" si="2058"/>
        <v/>
      </c>
      <c r="GU432" s="579" t="str">
        <f t="shared" si="2058"/>
        <v/>
      </c>
      <c r="GV432" s="579" t="str">
        <f t="shared" si="2058"/>
        <v/>
      </c>
      <c r="GW432" s="579" t="str">
        <f t="shared" si="2058"/>
        <v/>
      </c>
      <c r="GX432" s="579" t="str">
        <f t="shared" si="2058"/>
        <v/>
      </c>
      <c r="GY432" s="579" t="str">
        <f t="shared" si="2058"/>
        <v/>
      </c>
      <c r="GZ432" s="579" t="str">
        <f t="shared" si="2058"/>
        <v/>
      </c>
      <c r="HA432" s="1"/>
      <c r="HB432" s="1"/>
    </row>
    <row r="433" spans="1:210" ht="4.2" customHeight="1">
      <c r="A433" s="1"/>
      <c r="B433" s="1"/>
      <c r="C433" s="14"/>
      <c r="D433" s="14"/>
      <c r="E433" s="264"/>
      <c r="F433" s="14"/>
      <c r="G433" s="304"/>
      <c r="H433" s="14"/>
      <c r="I433" s="14"/>
      <c r="J433" s="14"/>
      <c r="K433" s="14"/>
      <c r="L433" s="14"/>
      <c r="M433" s="15"/>
      <c r="N433" s="14"/>
      <c r="O433" s="14"/>
      <c r="P433" s="15"/>
      <c r="Q433" s="14"/>
      <c r="R433" s="14"/>
      <c r="S433" s="15"/>
      <c r="T433" s="180"/>
      <c r="U433" s="24"/>
      <c r="V433" s="1"/>
      <c r="W433" s="12"/>
      <c r="X433" s="10"/>
      <c r="Y433" s="46"/>
      <c r="Z433" s="93"/>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94"/>
      <c r="CD433" s="94"/>
      <c r="CE433" s="94"/>
      <c r="CF433" s="94"/>
      <c r="CG433" s="94"/>
      <c r="CH433" s="94"/>
      <c r="CI433" s="94"/>
      <c r="CJ433" s="94"/>
      <c r="CK433" s="94"/>
      <c r="CL433" s="94"/>
      <c r="CM433" s="94"/>
      <c r="CN433" s="94"/>
      <c r="CO433" s="94"/>
      <c r="CP433" s="94"/>
      <c r="CQ433" s="94"/>
      <c r="CR433" s="94"/>
      <c r="CS433" s="94"/>
      <c r="CT433" s="94"/>
      <c r="CU433" s="94"/>
      <c r="CV433" s="94"/>
      <c r="CW433" s="94"/>
      <c r="CX433" s="94"/>
      <c r="CY433" s="94"/>
      <c r="CZ433" s="94"/>
      <c r="DA433" s="94"/>
      <c r="DB433" s="94"/>
      <c r="DC433" s="94"/>
      <c r="DD433" s="94"/>
      <c r="DE433" s="94"/>
      <c r="DF433" s="94"/>
      <c r="DG433" s="94"/>
      <c r="DH433" s="94"/>
      <c r="DI433" s="94"/>
      <c r="DJ433" s="94"/>
      <c r="DK433" s="94"/>
      <c r="DL433" s="94"/>
      <c r="DM433" s="94"/>
      <c r="DN433" s="94"/>
      <c r="DO433" s="94"/>
      <c r="DP433" s="94"/>
      <c r="DQ433" s="94"/>
      <c r="DR433" s="94"/>
      <c r="DS433" s="94"/>
      <c r="DT433" s="94"/>
      <c r="DU433" s="94"/>
      <c r="DV433" s="94"/>
      <c r="DW433" s="94"/>
      <c r="DX433" s="94"/>
      <c r="DY433" s="94"/>
      <c r="DZ433" s="94"/>
      <c r="EA433" s="94"/>
      <c r="EB433" s="94"/>
      <c r="EC433" s="94"/>
      <c r="ED433" s="94"/>
      <c r="EE433" s="94"/>
      <c r="EF433" s="94"/>
      <c r="EG433" s="94"/>
      <c r="EH433" s="94"/>
      <c r="EI433" s="94"/>
      <c r="EJ433" s="94"/>
      <c r="EK433" s="94"/>
      <c r="EL433" s="94"/>
      <c r="EM433" s="94"/>
      <c r="EN433" s="94"/>
      <c r="EO433" s="94"/>
      <c r="EP433" s="94"/>
      <c r="EQ433" s="94"/>
      <c r="ER433" s="94"/>
      <c r="ES433" s="94"/>
      <c r="ET433" s="94"/>
      <c r="EU433" s="94"/>
      <c r="EV433" s="94"/>
      <c r="EW433" s="94"/>
      <c r="EX433" s="94"/>
      <c r="EY433" s="94"/>
      <c r="EZ433" s="94"/>
      <c r="FA433" s="94"/>
      <c r="FB433" s="94"/>
      <c r="FC433" s="94"/>
      <c r="FD433" s="94"/>
      <c r="FE433" s="94"/>
      <c r="FF433" s="94"/>
      <c r="FG433" s="94"/>
      <c r="FH433" s="94"/>
      <c r="FI433" s="94"/>
      <c r="FJ433" s="94"/>
      <c r="FK433" s="94"/>
      <c r="FL433" s="94"/>
      <c r="FM433" s="94"/>
      <c r="FN433" s="94"/>
      <c r="FO433" s="94"/>
      <c r="FP433" s="94"/>
      <c r="FQ433" s="94"/>
      <c r="FR433" s="94"/>
      <c r="FS433" s="94"/>
      <c r="FT433" s="94"/>
      <c r="FU433" s="94"/>
      <c r="FV433" s="94"/>
      <c r="FW433" s="94"/>
      <c r="FX433" s="94"/>
      <c r="FY433" s="94"/>
      <c r="FZ433" s="94"/>
      <c r="GA433" s="94"/>
      <c r="GB433" s="94"/>
      <c r="GC433" s="94"/>
      <c r="GD433" s="94"/>
      <c r="GE433" s="94"/>
      <c r="GF433" s="94"/>
      <c r="GG433" s="94"/>
      <c r="GH433" s="94"/>
      <c r="GI433" s="94"/>
      <c r="GJ433" s="94"/>
      <c r="GK433" s="94"/>
      <c r="GL433" s="94"/>
      <c r="GM433" s="94"/>
      <c r="GN433" s="94"/>
      <c r="GO433" s="94"/>
      <c r="GP433" s="94"/>
      <c r="GQ433" s="94"/>
      <c r="GR433" s="94"/>
      <c r="GS433" s="94"/>
      <c r="GT433" s="94"/>
      <c r="GU433" s="94"/>
      <c r="GV433" s="94"/>
      <c r="GW433" s="94"/>
      <c r="GX433" s="94"/>
      <c r="GY433" s="94"/>
      <c r="GZ433" s="94"/>
      <c r="HA433" s="1"/>
      <c r="HB433" s="1"/>
    </row>
    <row r="434" spans="1:210">
      <c r="A434" s="1"/>
      <c r="B434" s="1"/>
      <c r="C434" s="1"/>
      <c r="D434" s="196" t="s">
        <v>65</v>
      </c>
      <c r="E434" s="263"/>
      <c r="F434" s="48"/>
      <c r="G434" s="231"/>
      <c r="H434" s="1"/>
      <c r="I434" s="1" t="str">
        <f>$I$58</f>
        <v>Кол-во продаж вручную</v>
      </c>
      <c r="J434" s="1"/>
      <c r="K434" s="1"/>
      <c r="L434" s="1"/>
      <c r="M434" s="5" t="s">
        <v>6</v>
      </c>
      <c r="N434" s="582" t="s">
        <v>436</v>
      </c>
      <c r="O434" s="1"/>
      <c r="P434" s="5"/>
      <c r="Q434" s="1" t="str">
        <f>Q429</f>
        <v>виллы</v>
      </c>
      <c r="R434" s="1"/>
      <c r="S434" s="1"/>
      <c r="T434" s="7"/>
      <c r="U434" s="1"/>
      <c r="V434" s="1"/>
      <c r="W434" s="12">
        <f>SUM($Y434:$HA434)</f>
        <v>0</v>
      </c>
      <c r="X434" s="10"/>
      <c r="Y434" s="5" t="s">
        <v>6</v>
      </c>
      <c r="Z434" s="93"/>
      <c r="AA434" s="198"/>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c r="BM434" s="198"/>
      <c r="BN434" s="198"/>
      <c r="BO434" s="198"/>
      <c r="BP434" s="198"/>
      <c r="BQ434" s="198"/>
      <c r="BR434" s="198"/>
      <c r="BS434" s="198"/>
      <c r="BT434" s="198"/>
      <c r="BU434" s="198"/>
      <c r="BV434" s="198"/>
      <c r="BW434" s="198"/>
      <c r="BX434" s="198"/>
      <c r="BY434" s="198"/>
      <c r="BZ434" s="198"/>
      <c r="CA434" s="198"/>
      <c r="CB434" s="198"/>
      <c r="CC434" s="198"/>
      <c r="CD434" s="198"/>
      <c r="CE434" s="198"/>
      <c r="CF434" s="198"/>
      <c r="CG434" s="198"/>
      <c r="CH434" s="198"/>
      <c r="CI434" s="198"/>
      <c r="CJ434" s="198"/>
      <c r="CK434" s="198"/>
      <c r="CL434" s="198"/>
      <c r="CM434" s="198"/>
      <c r="CN434" s="198"/>
      <c r="CO434" s="198"/>
      <c r="CP434" s="198"/>
      <c r="CQ434" s="198"/>
      <c r="CR434" s="198"/>
      <c r="CS434" s="198"/>
      <c r="CT434" s="198"/>
      <c r="CU434" s="198"/>
      <c r="CV434" s="198"/>
      <c r="CW434" s="198"/>
      <c r="CX434" s="198"/>
      <c r="CY434" s="198"/>
      <c r="CZ434" s="198"/>
      <c r="DA434" s="198"/>
      <c r="DB434" s="198"/>
      <c r="DC434" s="198"/>
      <c r="DD434" s="198"/>
      <c r="DE434" s="198"/>
      <c r="DF434" s="198"/>
      <c r="DG434" s="198"/>
      <c r="DH434" s="198"/>
      <c r="DI434" s="198"/>
      <c r="DJ434" s="198"/>
      <c r="DK434" s="198"/>
      <c r="DL434" s="198"/>
      <c r="DM434" s="198"/>
      <c r="DN434" s="198"/>
      <c r="DO434" s="198"/>
      <c r="DP434" s="198"/>
      <c r="DQ434" s="198"/>
      <c r="DR434" s="198"/>
      <c r="DS434" s="198"/>
      <c r="DT434" s="198"/>
      <c r="DU434" s="198"/>
      <c r="DV434" s="198"/>
      <c r="DW434" s="198"/>
      <c r="DX434" s="198"/>
      <c r="DY434" s="198"/>
      <c r="DZ434" s="198"/>
      <c r="EA434" s="198"/>
      <c r="EB434" s="198"/>
      <c r="EC434" s="198"/>
      <c r="ED434" s="198"/>
      <c r="EE434" s="198"/>
      <c r="EF434" s="198"/>
      <c r="EG434" s="198"/>
      <c r="EH434" s="198"/>
      <c r="EI434" s="198"/>
      <c r="EJ434" s="198"/>
      <c r="EK434" s="198"/>
      <c r="EL434" s="198"/>
      <c r="EM434" s="198"/>
      <c r="EN434" s="198"/>
      <c r="EO434" s="198"/>
      <c r="EP434" s="198"/>
      <c r="EQ434" s="198"/>
      <c r="ER434" s="198"/>
      <c r="ES434" s="198"/>
      <c r="ET434" s="198"/>
      <c r="EU434" s="198"/>
      <c r="EV434" s="198"/>
      <c r="EW434" s="198"/>
      <c r="EX434" s="198"/>
      <c r="EY434" s="198"/>
      <c r="EZ434" s="198"/>
      <c r="FA434" s="198"/>
      <c r="FB434" s="198"/>
      <c r="FC434" s="198"/>
      <c r="FD434" s="198"/>
      <c r="FE434" s="198"/>
      <c r="FF434" s="198"/>
      <c r="FG434" s="198"/>
      <c r="FH434" s="198"/>
      <c r="FI434" s="198"/>
      <c r="FJ434" s="198"/>
      <c r="FK434" s="198"/>
      <c r="FL434" s="198"/>
      <c r="FM434" s="198"/>
      <c r="FN434" s="198"/>
      <c r="FO434" s="198"/>
      <c r="FP434" s="198"/>
      <c r="FQ434" s="198"/>
      <c r="FR434" s="198"/>
      <c r="FS434" s="198"/>
      <c r="FT434" s="198"/>
      <c r="FU434" s="198"/>
      <c r="FV434" s="198"/>
      <c r="FW434" s="198"/>
      <c r="FX434" s="198"/>
      <c r="FY434" s="198"/>
      <c r="FZ434" s="198"/>
      <c r="GA434" s="198"/>
      <c r="GB434" s="198"/>
      <c r="GC434" s="198"/>
      <c r="GD434" s="198"/>
      <c r="GE434" s="198"/>
      <c r="GF434" s="198"/>
      <c r="GG434" s="198"/>
      <c r="GH434" s="198"/>
      <c r="GI434" s="198"/>
      <c r="GJ434" s="198"/>
      <c r="GK434" s="198"/>
      <c r="GL434" s="198"/>
      <c r="GM434" s="198"/>
      <c r="GN434" s="198"/>
      <c r="GO434" s="198"/>
      <c r="GP434" s="198"/>
      <c r="GQ434" s="198"/>
      <c r="GR434" s="198"/>
      <c r="GS434" s="198"/>
      <c r="GT434" s="198"/>
      <c r="GU434" s="198"/>
      <c r="GV434" s="198"/>
      <c r="GW434" s="198"/>
      <c r="GX434" s="198"/>
      <c r="GY434" s="198"/>
      <c r="GZ434" s="198"/>
      <c r="HA434" s="1"/>
      <c r="HB434" s="1"/>
    </row>
    <row r="435" spans="1:210" ht="4.2" customHeight="1">
      <c r="A435" s="1"/>
      <c r="B435" s="1"/>
      <c r="C435" s="1"/>
      <c r="D435" s="14"/>
      <c r="E435" s="264"/>
      <c r="F435" s="14"/>
      <c r="G435" s="304"/>
      <c r="H435" s="14"/>
      <c r="I435" s="14"/>
      <c r="J435" s="14"/>
      <c r="K435" s="14"/>
      <c r="L435" s="14"/>
      <c r="M435" s="15"/>
      <c r="N435" s="14"/>
      <c r="O435" s="14"/>
      <c r="P435" s="15"/>
      <c r="Q435" s="14"/>
      <c r="R435" s="14"/>
      <c r="S435" s="15"/>
      <c r="T435" s="180"/>
      <c r="U435" s="24"/>
      <c r="V435" s="1"/>
      <c r="W435" s="12"/>
      <c r="X435" s="10"/>
      <c r="Y435" s="46"/>
      <c r="Z435" s="93"/>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1"/>
      <c r="HB435" s="1"/>
    </row>
    <row r="436" spans="1:210">
      <c r="A436" s="1"/>
      <c r="B436" s="1"/>
      <c r="C436" s="197" t="s">
        <v>69</v>
      </c>
      <c r="D436" s="196" t="s">
        <v>66</v>
      </c>
      <c r="E436" s="263"/>
      <c r="F436" s="48"/>
      <c r="G436" s="231"/>
      <c r="H436" s="1"/>
      <c r="I436" s="1" t="str">
        <f>$I$60</f>
        <v>Кол-во продаж через приросты вручную / Кол-во продаж в 1-ый месяц продаж</v>
      </c>
      <c r="J436" s="1"/>
      <c r="K436" s="1"/>
      <c r="L436" s="1"/>
      <c r="M436" s="5"/>
      <c r="N436" s="19"/>
      <c r="O436" s="1"/>
      <c r="P436" s="5"/>
      <c r="Q436" s="1" t="str">
        <f>Q429</f>
        <v>виллы</v>
      </c>
      <c r="R436" s="1"/>
      <c r="S436" s="1"/>
      <c r="T436" s="7"/>
      <c r="U436" s="1"/>
      <c r="V436" s="1"/>
      <c r="W436" s="12">
        <f>SUM($Y436:$HA436)</f>
        <v>0</v>
      </c>
      <c r="X436" s="10"/>
      <c r="Y436" s="5" t="s">
        <v>6</v>
      </c>
      <c r="Z436" s="93"/>
      <c r="AA436" s="198"/>
      <c r="AB436" s="587">
        <f>AA436*(1+AB437)</f>
        <v>0</v>
      </c>
      <c r="AC436" s="587">
        <f t="shared" ref="AC436" si="2059">AB436*(1+AC437)</f>
        <v>0</v>
      </c>
      <c r="AD436" s="587">
        <f t="shared" ref="AD436" si="2060">AC436*(1+AD437)</f>
        <v>0</v>
      </c>
      <c r="AE436" s="587">
        <f t="shared" ref="AE436" si="2061">AD436*(1+AE437)</f>
        <v>0</v>
      </c>
      <c r="AF436" s="587">
        <f t="shared" ref="AF436" si="2062">AE436*(1+AF437)</f>
        <v>0</v>
      </c>
      <c r="AG436" s="587">
        <f t="shared" ref="AG436" si="2063">AF436*(1+AG437)</f>
        <v>0</v>
      </c>
      <c r="AH436" s="587">
        <f t="shared" ref="AH436" si="2064">AG436*(1+AH437)</f>
        <v>0</v>
      </c>
      <c r="AI436" s="587">
        <f t="shared" ref="AI436" si="2065">AH436*(1+AI437)</f>
        <v>0</v>
      </c>
      <c r="AJ436" s="587">
        <f t="shared" ref="AJ436" si="2066">AI436*(1+AJ437)</f>
        <v>0</v>
      </c>
      <c r="AK436" s="587">
        <f t="shared" ref="AK436" si="2067">AJ436*(1+AK437)</f>
        <v>0</v>
      </c>
      <c r="AL436" s="587">
        <f t="shared" ref="AL436" si="2068">AK436*(1+AL437)</f>
        <v>0</v>
      </c>
      <c r="AM436" s="587">
        <f t="shared" ref="AM436" si="2069">AL436*(1+AM437)</f>
        <v>0</v>
      </c>
      <c r="AN436" s="587">
        <f t="shared" ref="AN436" si="2070">AM436*(1+AN437)</f>
        <v>0</v>
      </c>
      <c r="AO436" s="587">
        <f t="shared" ref="AO436" si="2071">AN436*(1+AO437)</f>
        <v>0</v>
      </c>
      <c r="AP436" s="587">
        <f t="shared" ref="AP436" si="2072">AO436*(1+AP437)</f>
        <v>0</v>
      </c>
      <c r="AQ436" s="587">
        <f t="shared" ref="AQ436" si="2073">AP436*(1+AQ437)</f>
        <v>0</v>
      </c>
      <c r="AR436" s="587">
        <f t="shared" ref="AR436" si="2074">AQ436*(1+AR437)</f>
        <v>0</v>
      </c>
      <c r="AS436" s="587">
        <f t="shared" ref="AS436" si="2075">AR436*(1+AS437)</f>
        <v>0</v>
      </c>
      <c r="AT436" s="587">
        <f t="shared" ref="AT436" si="2076">AS436*(1+AT437)</f>
        <v>0</v>
      </c>
      <c r="AU436" s="587">
        <f t="shared" ref="AU436" si="2077">AT436*(1+AU437)</f>
        <v>0</v>
      </c>
      <c r="AV436" s="587">
        <f t="shared" ref="AV436" si="2078">AU436*(1+AV437)</f>
        <v>0</v>
      </c>
      <c r="AW436" s="587">
        <f t="shared" ref="AW436" si="2079">AV436*(1+AW437)</f>
        <v>0</v>
      </c>
      <c r="AX436" s="587">
        <f t="shared" ref="AX436" si="2080">AW436*(1+AX437)</f>
        <v>0</v>
      </c>
      <c r="AY436" s="587">
        <f t="shared" ref="AY436" si="2081">AX436*(1+AY437)</f>
        <v>0</v>
      </c>
      <c r="AZ436" s="587">
        <f t="shared" ref="AZ436" si="2082">AY436*(1+AZ437)</f>
        <v>0</v>
      </c>
      <c r="BA436" s="587">
        <f t="shared" ref="BA436" si="2083">AZ436*(1+BA437)</f>
        <v>0</v>
      </c>
      <c r="BB436" s="587">
        <f t="shared" ref="BB436" si="2084">BA436*(1+BB437)</f>
        <v>0</v>
      </c>
      <c r="BC436" s="587">
        <f t="shared" ref="BC436" si="2085">BB436*(1+BC437)</f>
        <v>0</v>
      </c>
      <c r="BD436" s="587">
        <f t="shared" ref="BD436" si="2086">BC436*(1+BD437)</f>
        <v>0</v>
      </c>
      <c r="BE436" s="587">
        <f t="shared" ref="BE436" si="2087">BD436*(1+BE437)</f>
        <v>0</v>
      </c>
      <c r="BF436" s="587">
        <f t="shared" ref="BF436" si="2088">BE436*(1+BF437)</f>
        <v>0</v>
      </c>
      <c r="BG436" s="587">
        <f t="shared" ref="BG436" si="2089">BF436*(1+BG437)</f>
        <v>0</v>
      </c>
      <c r="BH436" s="587">
        <f t="shared" ref="BH436" si="2090">BG436*(1+BH437)</f>
        <v>0</v>
      </c>
      <c r="BI436" s="587">
        <f t="shared" ref="BI436" si="2091">BH436*(1+BI437)</f>
        <v>0</v>
      </c>
      <c r="BJ436" s="587">
        <f t="shared" ref="BJ436" si="2092">BI436*(1+BJ437)</f>
        <v>0</v>
      </c>
      <c r="BK436" s="587">
        <f t="shared" ref="BK436" si="2093">BJ436*(1+BK437)</f>
        <v>0</v>
      </c>
      <c r="BL436" s="587">
        <f t="shared" ref="BL436" si="2094">BK436*(1+BL437)</f>
        <v>0</v>
      </c>
      <c r="BM436" s="587">
        <f t="shared" ref="BM436" si="2095">BL436*(1+BM437)</f>
        <v>0</v>
      </c>
      <c r="BN436" s="587">
        <f t="shared" ref="BN436" si="2096">BM436*(1+BN437)</f>
        <v>0</v>
      </c>
      <c r="BO436" s="587">
        <f t="shared" ref="BO436" si="2097">BN436*(1+BO437)</f>
        <v>0</v>
      </c>
      <c r="BP436" s="587">
        <f t="shared" ref="BP436" si="2098">BO436*(1+BP437)</f>
        <v>0</v>
      </c>
      <c r="BQ436" s="587">
        <f t="shared" ref="BQ436" si="2099">BP436*(1+BQ437)</f>
        <v>0</v>
      </c>
      <c r="BR436" s="587">
        <f t="shared" ref="BR436" si="2100">BQ436*(1+BR437)</f>
        <v>0</v>
      </c>
      <c r="BS436" s="587">
        <f t="shared" ref="BS436" si="2101">BR436*(1+BS437)</f>
        <v>0</v>
      </c>
      <c r="BT436" s="587">
        <f t="shared" ref="BT436" si="2102">BS436*(1+BT437)</f>
        <v>0</v>
      </c>
      <c r="BU436" s="587">
        <f t="shared" ref="BU436" si="2103">BT436*(1+BU437)</f>
        <v>0</v>
      </c>
      <c r="BV436" s="587">
        <f t="shared" ref="BV436" si="2104">BU436*(1+BV437)</f>
        <v>0</v>
      </c>
      <c r="BW436" s="587">
        <f t="shared" ref="BW436" si="2105">BV436*(1+BW437)</f>
        <v>0</v>
      </c>
      <c r="BX436" s="587">
        <f t="shared" ref="BX436" si="2106">BW436*(1+BX437)</f>
        <v>0</v>
      </c>
      <c r="BY436" s="587">
        <f t="shared" ref="BY436" si="2107">BX436*(1+BY437)</f>
        <v>0</v>
      </c>
      <c r="BZ436" s="587">
        <f t="shared" ref="BZ436" si="2108">BY436*(1+BZ437)</f>
        <v>0</v>
      </c>
      <c r="CA436" s="587">
        <f t="shared" ref="CA436" si="2109">BZ436*(1+CA437)</f>
        <v>0</v>
      </c>
      <c r="CB436" s="587">
        <f t="shared" ref="CB436" si="2110">CA436*(1+CB437)</f>
        <v>0</v>
      </c>
      <c r="CC436" s="587">
        <f t="shared" ref="CC436" si="2111">CB436*(1+CC437)</f>
        <v>0</v>
      </c>
      <c r="CD436" s="587">
        <f t="shared" ref="CD436" si="2112">CC436*(1+CD437)</f>
        <v>0</v>
      </c>
      <c r="CE436" s="587">
        <f t="shared" ref="CE436" si="2113">CD436*(1+CE437)</f>
        <v>0</v>
      </c>
      <c r="CF436" s="587">
        <f t="shared" ref="CF436" si="2114">CE436*(1+CF437)</f>
        <v>0</v>
      </c>
      <c r="CG436" s="587">
        <f t="shared" ref="CG436" si="2115">CF436*(1+CG437)</f>
        <v>0</v>
      </c>
      <c r="CH436" s="587">
        <f t="shared" ref="CH436" si="2116">CG436*(1+CH437)</f>
        <v>0</v>
      </c>
      <c r="CI436" s="587">
        <f t="shared" ref="CI436" si="2117">CH436*(1+CI437)</f>
        <v>0</v>
      </c>
      <c r="CJ436" s="587">
        <f t="shared" ref="CJ436" si="2118">CI436*(1+CJ437)</f>
        <v>0</v>
      </c>
      <c r="CK436" s="587">
        <f t="shared" ref="CK436" si="2119">CJ436*(1+CK437)</f>
        <v>0</v>
      </c>
      <c r="CL436" s="587">
        <f t="shared" ref="CL436" si="2120">CK436*(1+CL437)</f>
        <v>0</v>
      </c>
      <c r="CM436" s="587">
        <f t="shared" ref="CM436" si="2121">CL436*(1+CM437)</f>
        <v>0</v>
      </c>
      <c r="CN436" s="587">
        <f t="shared" ref="CN436" si="2122">CM436*(1+CN437)</f>
        <v>0</v>
      </c>
      <c r="CO436" s="587">
        <f t="shared" ref="CO436" si="2123">CN436*(1+CO437)</f>
        <v>0</v>
      </c>
      <c r="CP436" s="587">
        <f t="shared" ref="CP436" si="2124">CO436*(1+CP437)</f>
        <v>0</v>
      </c>
      <c r="CQ436" s="587">
        <f t="shared" ref="CQ436" si="2125">CP436*(1+CQ437)</f>
        <v>0</v>
      </c>
      <c r="CR436" s="587">
        <f t="shared" ref="CR436" si="2126">CQ436*(1+CR437)</f>
        <v>0</v>
      </c>
      <c r="CS436" s="587">
        <f t="shared" ref="CS436" si="2127">CR436*(1+CS437)</f>
        <v>0</v>
      </c>
      <c r="CT436" s="587">
        <f t="shared" ref="CT436" si="2128">CS436*(1+CT437)</f>
        <v>0</v>
      </c>
      <c r="CU436" s="587">
        <f t="shared" ref="CU436" si="2129">CT436*(1+CU437)</f>
        <v>0</v>
      </c>
      <c r="CV436" s="587">
        <f t="shared" ref="CV436" si="2130">CU436*(1+CV437)</f>
        <v>0</v>
      </c>
      <c r="CW436" s="587">
        <f t="shared" ref="CW436" si="2131">CV436*(1+CW437)</f>
        <v>0</v>
      </c>
      <c r="CX436" s="587">
        <f t="shared" ref="CX436" si="2132">CW436*(1+CX437)</f>
        <v>0</v>
      </c>
      <c r="CY436" s="587">
        <f t="shared" ref="CY436" si="2133">CX436*(1+CY437)</f>
        <v>0</v>
      </c>
      <c r="CZ436" s="587">
        <f t="shared" ref="CZ436" si="2134">CY436*(1+CZ437)</f>
        <v>0</v>
      </c>
      <c r="DA436" s="587">
        <f t="shared" ref="DA436" si="2135">CZ436*(1+DA437)</f>
        <v>0</v>
      </c>
      <c r="DB436" s="587">
        <f t="shared" ref="DB436" si="2136">DA436*(1+DB437)</f>
        <v>0</v>
      </c>
      <c r="DC436" s="587">
        <f t="shared" ref="DC436" si="2137">DB436*(1+DC437)</f>
        <v>0</v>
      </c>
      <c r="DD436" s="587">
        <f t="shared" ref="DD436" si="2138">DC436*(1+DD437)</f>
        <v>0</v>
      </c>
      <c r="DE436" s="587">
        <f t="shared" ref="DE436" si="2139">DD436*(1+DE437)</f>
        <v>0</v>
      </c>
      <c r="DF436" s="587">
        <f t="shared" ref="DF436" si="2140">DE436*(1+DF437)</f>
        <v>0</v>
      </c>
      <c r="DG436" s="587">
        <f t="shared" ref="DG436" si="2141">DF436*(1+DG437)</f>
        <v>0</v>
      </c>
      <c r="DH436" s="587">
        <f t="shared" ref="DH436" si="2142">DG436*(1+DH437)</f>
        <v>0</v>
      </c>
      <c r="DI436" s="587">
        <f t="shared" ref="DI436" si="2143">DH436*(1+DI437)</f>
        <v>0</v>
      </c>
      <c r="DJ436" s="587">
        <f t="shared" ref="DJ436" si="2144">DI436*(1+DJ437)</f>
        <v>0</v>
      </c>
      <c r="DK436" s="587">
        <f t="shared" ref="DK436" si="2145">DJ436*(1+DK437)</f>
        <v>0</v>
      </c>
      <c r="DL436" s="587">
        <f t="shared" ref="DL436" si="2146">DK436*(1+DL437)</f>
        <v>0</v>
      </c>
      <c r="DM436" s="587">
        <f t="shared" ref="DM436" si="2147">DL436*(1+DM437)</f>
        <v>0</v>
      </c>
      <c r="DN436" s="587">
        <f t="shared" ref="DN436" si="2148">DM436*(1+DN437)</f>
        <v>0</v>
      </c>
      <c r="DO436" s="587">
        <f t="shared" ref="DO436" si="2149">DN436*(1+DO437)</f>
        <v>0</v>
      </c>
      <c r="DP436" s="587">
        <f t="shared" ref="DP436" si="2150">DO436*(1+DP437)</f>
        <v>0</v>
      </c>
      <c r="DQ436" s="587">
        <f t="shared" ref="DQ436" si="2151">DP436*(1+DQ437)</f>
        <v>0</v>
      </c>
      <c r="DR436" s="587">
        <f t="shared" ref="DR436" si="2152">DQ436*(1+DR437)</f>
        <v>0</v>
      </c>
      <c r="DS436" s="587">
        <f t="shared" ref="DS436" si="2153">DR436*(1+DS437)</f>
        <v>0</v>
      </c>
      <c r="DT436" s="587">
        <f t="shared" ref="DT436" si="2154">DS436*(1+DT437)</f>
        <v>0</v>
      </c>
      <c r="DU436" s="587">
        <f t="shared" ref="DU436" si="2155">DT436*(1+DU437)</f>
        <v>0</v>
      </c>
      <c r="DV436" s="587">
        <f t="shared" ref="DV436" si="2156">DU436*(1+DV437)</f>
        <v>0</v>
      </c>
      <c r="DW436" s="587">
        <f t="shared" ref="DW436" si="2157">DV436*(1+DW437)</f>
        <v>0</v>
      </c>
      <c r="DX436" s="587">
        <f t="shared" ref="DX436" si="2158">DW436*(1+DX437)</f>
        <v>0</v>
      </c>
      <c r="DY436" s="587">
        <f t="shared" ref="DY436" si="2159">DX436*(1+DY437)</f>
        <v>0</v>
      </c>
      <c r="DZ436" s="587">
        <f t="shared" ref="DZ436" si="2160">DY436*(1+DZ437)</f>
        <v>0</v>
      </c>
      <c r="EA436" s="587">
        <f t="shared" ref="EA436" si="2161">DZ436*(1+EA437)</f>
        <v>0</v>
      </c>
      <c r="EB436" s="587">
        <f t="shared" ref="EB436" si="2162">EA436*(1+EB437)</f>
        <v>0</v>
      </c>
      <c r="EC436" s="587">
        <f t="shared" ref="EC436" si="2163">EB436*(1+EC437)</f>
        <v>0</v>
      </c>
      <c r="ED436" s="587">
        <f t="shared" ref="ED436" si="2164">EC436*(1+ED437)</f>
        <v>0</v>
      </c>
      <c r="EE436" s="587">
        <f t="shared" ref="EE436" si="2165">ED436*(1+EE437)</f>
        <v>0</v>
      </c>
      <c r="EF436" s="587">
        <f t="shared" ref="EF436" si="2166">EE436*(1+EF437)</f>
        <v>0</v>
      </c>
      <c r="EG436" s="587">
        <f t="shared" ref="EG436" si="2167">EF436*(1+EG437)</f>
        <v>0</v>
      </c>
      <c r="EH436" s="587">
        <f t="shared" ref="EH436" si="2168">EG436*(1+EH437)</f>
        <v>0</v>
      </c>
      <c r="EI436" s="587">
        <f t="shared" ref="EI436" si="2169">EH436*(1+EI437)</f>
        <v>0</v>
      </c>
      <c r="EJ436" s="587">
        <f t="shared" ref="EJ436" si="2170">EI436*(1+EJ437)</f>
        <v>0</v>
      </c>
      <c r="EK436" s="587">
        <f t="shared" ref="EK436" si="2171">EJ436*(1+EK437)</f>
        <v>0</v>
      </c>
      <c r="EL436" s="587">
        <f t="shared" ref="EL436" si="2172">EK436*(1+EL437)</f>
        <v>0</v>
      </c>
      <c r="EM436" s="587">
        <f t="shared" ref="EM436" si="2173">EL436*(1+EM437)</f>
        <v>0</v>
      </c>
      <c r="EN436" s="587">
        <f t="shared" ref="EN436" si="2174">EM436*(1+EN437)</f>
        <v>0</v>
      </c>
      <c r="EO436" s="587">
        <f t="shared" ref="EO436" si="2175">EN436*(1+EO437)</f>
        <v>0</v>
      </c>
      <c r="EP436" s="587">
        <f t="shared" ref="EP436" si="2176">EO436*(1+EP437)</f>
        <v>0</v>
      </c>
      <c r="EQ436" s="587">
        <f t="shared" ref="EQ436" si="2177">EP436*(1+EQ437)</f>
        <v>0</v>
      </c>
      <c r="ER436" s="587">
        <f t="shared" ref="ER436" si="2178">EQ436*(1+ER437)</f>
        <v>0</v>
      </c>
      <c r="ES436" s="587">
        <f t="shared" ref="ES436" si="2179">ER436*(1+ES437)</f>
        <v>0</v>
      </c>
      <c r="ET436" s="587">
        <f t="shared" ref="ET436" si="2180">ES436*(1+ET437)</f>
        <v>0</v>
      </c>
      <c r="EU436" s="587">
        <f t="shared" ref="EU436" si="2181">ET436*(1+EU437)</f>
        <v>0</v>
      </c>
      <c r="EV436" s="587">
        <f t="shared" ref="EV436" si="2182">EU436*(1+EV437)</f>
        <v>0</v>
      </c>
      <c r="EW436" s="587">
        <f t="shared" ref="EW436" si="2183">EV436*(1+EW437)</f>
        <v>0</v>
      </c>
      <c r="EX436" s="587">
        <f t="shared" ref="EX436" si="2184">EW436*(1+EX437)</f>
        <v>0</v>
      </c>
      <c r="EY436" s="587">
        <f t="shared" ref="EY436" si="2185">EX436*(1+EY437)</f>
        <v>0</v>
      </c>
      <c r="EZ436" s="587">
        <f t="shared" ref="EZ436" si="2186">EY436*(1+EZ437)</f>
        <v>0</v>
      </c>
      <c r="FA436" s="587">
        <f t="shared" ref="FA436" si="2187">EZ436*(1+FA437)</f>
        <v>0</v>
      </c>
      <c r="FB436" s="587">
        <f t="shared" ref="FB436" si="2188">FA436*(1+FB437)</f>
        <v>0</v>
      </c>
      <c r="FC436" s="587">
        <f t="shared" ref="FC436" si="2189">FB436*(1+FC437)</f>
        <v>0</v>
      </c>
      <c r="FD436" s="587">
        <f t="shared" ref="FD436" si="2190">FC436*(1+FD437)</f>
        <v>0</v>
      </c>
      <c r="FE436" s="587">
        <f t="shared" ref="FE436" si="2191">FD436*(1+FE437)</f>
        <v>0</v>
      </c>
      <c r="FF436" s="587">
        <f t="shared" ref="FF436" si="2192">FE436*(1+FF437)</f>
        <v>0</v>
      </c>
      <c r="FG436" s="587">
        <f t="shared" ref="FG436" si="2193">FF436*(1+FG437)</f>
        <v>0</v>
      </c>
      <c r="FH436" s="587">
        <f t="shared" ref="FH436" si="2194">FG436*(1+FH437)</f>
        <v>0</v>
      </c>
      <c r="FI436" s="587">
        <f t="shared" ref="FI436" si="2195">FH436*(1+FI437)</f>
        <v>0</v>
      </c>
      <c r="FJ436" s="587">
        <f t="shared" ref="FJ436" si="2196">FI436*(1+FJ437)</f>
        <v>0</v>
      </c>
      <c r="FK436" s="587">
        <f t="shared" ref="FK436" si="2197">FJ436*(1+FK437)</f>
        <v>0</v>
      </c>
      <c r="FL436" s="587">
        <f t="shared" ref="FL436" si="2198">FK436*(1+FL437)</f>
        <v>0</v>
      </c>
      <c r="FM436" s="587">
        <f t="shared" ref="FM436" si="2199">FL436*(1+FM437)</f>
        <v>0</v>
      </c>
      <c r="FN436" s="587">
        <f t="shared" ref="FN436" si="2200">FM436*(1+FN437)</f>
        <v>0</v>
      </c>
      <c r="FO436" s="587">
        <f t="shared" ref="FO436" si="2201">FN436*(1+FO437)</f>
        <v>0</v>
      </c>
      <c r="FP436" s="587">
        <f t="shared" ref="FP436" si="2202">FO436*(1+FP437)</f>
        <v>0</v>
      </c>
      <c r="FQ436" s="587">
        <f t="shared" ref="FQ436" si="2203">FP436*(1+FQ437)</f>
        <v>0</v>
      </c>
      <c r="FR436" s="587">
        <f t="shared" ref="FR436" si="2204">FQ436*(1+FR437)</f>
        <v>0</v>
      </c>
      <c r="FS436" s="587">
        <f t="shared" ref="FS436" si="2205">FR436*(1+FS437)</f>
        <v>0</v>
      </c>
      <c r="FT436" s="587">
        <f t="shared" ref="FT436" si="2206">FS436*(1+FT437)</f>
        <v>0</v>
      </c>
      <c r="FU436" s="587">
        <f t="shared" ref="FU436" si="2207">FT436*(1+FU437)</f>
        <v>0</v>
      </c>
      <c r="FV436" s="587">
        <f t="shared" ref="FV436" si="2208">FU436*(1+FV437)</f>
        <v>0</v>
      </c>
      <c r="FW436" s="587">
        <f t="shared" ref="FW436" si="2209">FV436*(1+FW437)</f>
        <v>0</v>
      </c>
      <c r="FX436" s="587">
        <f t="shared" ref="FX436" si="2210">FW436*(1+FX437)</f>
        <v>0</v>
      </c>
      <c r="FY436" s="587">
        <f t="shared" ref="FY436" si="2211">FX436*(1+FY437)</f>
        <v>0</v>
      </c>
      <c r="FZ436" s="587">
        <f t="shared" ref="FZ436" si="2212">FY436*(1+FZ437)</f>
        <v>0</v>
      </c>
      <c r="GA436" s="587">
        <f t="shared" ref="GA436" si="2213">FZ436*(1+GA437)</f>
        <v>0</v>
      </c>
      <c r="GB436" s="587">
        <f t="shared" ref="GB436" si="2214">GA436*(1+GB437)</f>
        <v>0</v>
      </c>
      <c r="GC436" s="587">
        <f t="shared" ref="GC436" si="2215">GB436*(1+GC437)</f>
        <v>0</v>
      </c>
      <c r="GD436" s="587">
        <f t="shared" ref="GD436" si="2216">GC436*(1+GD437)</f>
        <v>0</v>
      </c>
      <c r="GE436" s="587">
        <f t="shared" ref="GE436" si="2217">GD436*(1+GE437)</f>
        <v>0</v>
      </c>
      <c r="GF436" s="587">
        <f t="shared" ref="GF436" si="2218">GE436*(1+GF437)</f>
        <v>0</v>
      </c>
      <c r="GG436" s="587">
        <f t="shared" ref="GG436" si="2219">GF436*(1+GG437)</f>
        <v>0</v>
      </c>
      <c r="GH436" s="587">
        <f t="shared" ref="GH436" si="2220">GG436*(1+GH437)</f>
        <v>0</v>
      </c>
      <c r="GI436" s="587">
        <f t="shared" ref="GI436" si="2221">GH436*(1+GI437)</f>
        <v>0</v>
      </c>
      <c r="GJ436" s="587">
        <f t="shared" ref="GJ436" si="2222">GI436*(1+GJ437)</f>
        <v>0</v>
      </c>
      <c r="GK436" s="587">
        <f t="shared" ref="GK436" si="2223">GJ436*(1+GK437)</f>
        <v>0</v>
      </c>
      <c r="GL436" s="587">
        <f t="shared" ref="GL436" si="2224">GK436*(1+GL437)</f>
        <v>0</v>
      </c>
      <c r="GM436" s="587">
        <f t="shared" ref="GM436" si="2225">GL436*(1+GM437)</f>
        <v>0</v>
      </c>
      <c r="GN436" s="587">
        <f t="shared" ref="GN436" si="2226">GM436*(1+GN437)</f>
        <v>0</v>
      </c>
      <c r="GO436" s="587">
        <f t="shared" ref="GO436" si="2227">GN436*(1+GO437)</f>
        <v>0</v>
      </c>
      <c r="GP436" s="587">
        <f t="shared" ref="GP436" si="2228">GO436*(1+GP437)</f>
        <v>0</v>
      </c>
      <c r="GQ436" s="587">
        <f t="shared" ref="GQ436" si="2229">GP436*(1+GQ437)</f>
        <v>0</v>
      </c>
      <c r="GR436" s="587">
        <f t="shared" ref="GR436" si="2230">GQ436*(1+GR437)</f>
        <v>0</v>
      </c>
      <c r="GS436" s="587">
        <f t="shared" ref="GS436" si="2231">GR436*(1+GS437)</f>
        <v>0</v>
      </c>
      <c r="GT436" s="587">
        <f t="shared" ref="GT436" si="2232">GS436*(1+GT437)</f>
        <v>0</v>
      </c>
      <c r="GU436" s="587">
        <f t="shared" ref="GU436" si="2233">GT436*(1+GU437)</f>
        <v>0</v>
      </c>
      <c r="GV436" s="587">
        <f t="shared" ref="GV436" si="2234">GU436*(1+GV437)</f>
        <v>0</v>
      </c>
      <c r="GW436" s="587">
        <f t="shared" ref="GW436" si="2235">GV436*(1+GW437)</f>
        <v>0</v>
      </c>
      <c r="GX436" s="587">
        <f t="shared" ref="GX436" si="2236">GW436*(1+GX437)</f>
        <v>0</v>
      </c>
      <c r="GY436" s="587">
        <f t="shared" ref="GY436" si="2237">GX436*(1+GY437)</f>
        <v>0</v>
      </c>
      <c r="GZ436" s="587">
        <f t="shared" ref="GZ436" si="2238">GY436*(1+GZ437)</f>
        <v>0</v>
      </c>
      <c r="HA436" s="1"/>
      <c r="HB436" s="1"/>
    </row>
    <row r="437" spans="1:210">
      <c r="A437" s="1"/>
      <c r="B437" s="1"/>
      <c r="C437" s="1"/>
      <c r="D437" s="196"/>
      <c r="E437" s="263"/>
      <c r="F437" s="48"/>
      <c r="G437" s="231"/>
      <c r="H437" s="1"/>
      <c r="I437" s="1" t="str">
        <f>$I$61</f>
        <v>Приросты мес/мес</v>
      </c>
      <c r="J437" s="1"/>
      <c r="K437" s="1"/>
      <c r="L437" s="1"/>
      <c r="M437" s="5"/>
      <c r="N437" s="19"/>
      <c r="O437" s="1"/>
      <c r="P437" s="5"/>
      <c r="Q437" s="1" t="s">
        <v>14</v>
      </c>
      <c r="R437" s="1"/>
      <c r="S437" s="1"/>
      <c r="T437" s="7"/>
      <c r="U437" s="1"/>
      <c r="V437" s="1"/>
      <c r="W437" s="12"/>
      <c r="X437" s="10"/>
      <c r="Y437" s="5" t="s">
        <v>6</v>
      </c>
      <c r="Z437" s="93"/>
      <c r="AA437" s="9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64"/>
      <c r="DV437" s="164"/>
      <c r="DW437" s="164"/>
      <c r="DX437" s="164"/>
      <c r="DY437" s="164"/>
      <c r="DZ437" s="164"/>
      <c r="EA437" s="164"/>
      <c r="EB437" s="164"/>
      <c r="EC437" s="164"/>
      <c r="ED437" s="164"/>
      <c r="EE437" s="164"/>
      <c r="EF437" s="164"/>
      <c r="EG437" s="164"/>
      <c r="EH437" s="164"/>
      <c r="EI437" s="164"/>
      <c r="EJ437" s="164"/>
      <c r="EK437" s="164"/>
      <c r="EL437" s="164"/>
      <c r="EM437" s="164"/>
      <c r="EN437" s="164"/>
      <c r="EO437" s="164"/>
      <c r="EP437" s="164"/>
      <c r="EQ437" s="164"/>
      <c r="ER437" s="164"/>
      <c r="ES437" s="164"/>
      <c r="ET437" s="164"/>
      <c r="EU437" s="164"/>
      <c r="EV437" s="164"/>
      <c r="EW437" s="164"/>
      <c r="EX437" s="164"/>
      <c r="EY437" s="164"/>
      <c r="EZ437" s="164"/>
      <c r="FA437" s="164"/>
      <c r="FB437" s="164"/>
      <c r="FC437" s="164"/>
      <c r="FD437" s="164"/>
      <c r="FE437" s="164"/>
      <c r="FF437" s="164"/>
      <c r="FG437" s="164"/>
      <c r="FH437" s="164"/>
      <c r="FI437" s="164"/>
      <c r="FJ437" s="164"/>
      <c r="FK437" s="164"/>
      <c r="FL437" s="164"/>
      <c r="FM437" s="164"/>
      <c r="FN437" s="164"/>
      <c r="FO437" s="164"/>
      <c r="FP437" s="164"/>
      <c r="FQ437" s="164"/>
      <c r="FR437" s="164"/>
      <c r="FS437" s="164"/>
      <c r="FT437" s="164"/>
      <c r="FU437" s="164"/>
      <c r="FV437" s="164"/>
      <c r="FW437" s="164"/>
      <c r="FX437" s="164"/>
      <c r="FY437" s="164"/>
      <c r="FZ437" s="164"/>
      <c r="GA437" s="164"/>
      <c r="GB437" s="164"/>
      <c r="GC437" s="164"/>
      <c r="GD437" s="164"/>
      <c r="GE437" s="164"/>
      <c r="GF437" s="164"/>
      <c r="GG437" s="164"/>
      <c r="GH437" s="164"/>
      <c r="GI437" s="164"/>
      <c r="GJ437" s="164"/>
      <c r="GK437" s="164"/>
      <c r="GL437" s="164"/>
      <c r="GM437" s="164"/>
      <c r="GN437" s="164"/>
      <c r="GO437" s="164"/>
      <c r="GP437" s="164"/>
      <c r="GQ437" s="164"/>
      <c r="GR437" s="164"/>
      <c r="GS437" s="164"/>
      <c r="GT437" s="164"/>
      <c r="GU437" s="164"/>
      <c r="GV437" s="164"/>
      <c r="GW437" s="164"/>
      <c r="GX437" s="164"/>
      <c r="GY437" s="164"/>
      <c r="GZ437" s="164"/>
      <c r="HA437" s="1"/>
      <c r="HB437" s="1"/>
    </row>
    <row r="438" spans="1:210" ht="4.2" customHeight="1">
      <c r="A438" s="1"/>
      <c r="B438" s="1"/>
      <c r="C438" s="1"/>
      <c r="D438" s="14"/>
      <c r="E438" s="264"/>
      <c r="F438" s="14"/>
      <c r="G438" s="304"/>
      <c r="H438" s="14"/>
      <c r="I438" s="14"/>
      <c r="J438" s="14"/>
      <c r="K438" s="14"/>
      <c r="L438" s="14"/>
      <c r="M438" s="15"/>
      <c r="N438" s="14"/>
      <c r="O438" s="14"/>
      <c r="P438" s="15"/>
      <c r="Q438" s="14"/>
      <c r="R438" s="14"/>
      <c r="S438" s="15"/>
      <c r="T438" s="180"/>
      <c r="U438" s="24"/>
      <c r="V438" s="1"/>
      <c r="W438" s="12"/>
      <c r="X438" s="10"/>
      <c r="Y438" s="46"/>
      <c r="Z438" s="93"/>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c r="BW438" s="94"/>
      <c r="BX438" s="94"/>
      <c r="BY438" s="94"/>
      <c r="BZ438" s="94"/>
      <c r="CA438" s="94"/>
      <c r="CB438" s="94"/>
      <c r="CC438" s="94"/>
      <c r="CD438" s="94"/>
      <c r="CE438" s="94"/>
      <c r="CF438" s="94"/>
      <c r="CG438" s="94"/>
      <c r="CH438" s="94"/>
      <c r="CI438" s="94"/>
      <c r="CJ438" s="94"/>
      <c r="CK438" s="94"/>
      <c r="CL438" s="94"/>
      <c r="CM438" s="94"/>
      <c r="CN438" s="94"/>
      <c r="CO438" s="94"/>
      <c r="CP438" s="94"/>
      <c r="CQ438" s="94"/>
      <c r="CR438" s="94"/>
      <c r="CS438" s="94"/>
      <c r="CT438" s="94"/>
      <c r="CU438" s="94"/>
      <c r="CV438" s="94"/>
      <c r="CW438" s="94"/>
      <c r="CX438" s="94"/>
      <c r="CY438" s="94"/>
      <c r="CZ438" s="94"/>
      <c r="DA438" s="94"/>
      <c r="DB438" s="94"/>
      <c r="DC438" s="94"/>
      <c r="DD438" s="94"/>
      <c r="DE438" s="94"/>
      <c r="DF438" s="94"/>
      <c r="DG438" s="94"/>
      <c r="DH438" s="94"/>
      <c r="DI438" s="94"/>
      <c r="DJ438" s="94"/>
      <c r="DK438" s="94"/>
      <c r="DL438" s="94"/>
      <c r="DM438" s="94"/>
      <c r="DN438" s="94"/>
      <c r="DO438" s="94"/>
      <c r="DP438" s="94"/>
      <c r="DQ438" s="94"/>
      <c r="DR438" s="94"/>
      <c r="DS438" s="94"/>
      <c r="DT438" s="94"/>
      <c r="DU438" s="94"/>
      <c r="DV438" s="94"/>
      <c r="DW438" s="94"/>
      <c r="DX438" s="94"/>
      <c r="DY438" s="94"/>
      <c r="DZ438" s="94"/>
      <c r="EA438" s="94"/>
      <c r="EB438" s="94"/>
      <c r="EC438" s="94"/>
      <c r="ED438" s="94"/>
      <c r="EE438" s="94"/>
      <c r="EF438" s="94"/>
      <c r="EG438" s="94"/>
      <c r="EH438" s="94"/>
      <c r="EI438" s="94"/>
      <c r="EJ438" s="94"/>
      <c r="EK438" s="94"/>
      <c r="EL438" s="94"/>
      <c r="EM438" s="94"/>
      <c r="EN438" s="94"/>
      <c r="EO438" s="94"/>
      <c r="EP438" s="94"/>
      <c r="EQ438" s="94"/>
      <c r="ER438" s="94"/>
      <c r="ES438" s="94"/>
      <c r="ET438" s="94"/>
      <c r="EU438" s="94"/>
      <c r="EV438" s="94"/>
      <c r="EW438" s="94"/>
      <c r="EX438" s="94"/>
      <c r="EY438" s="94"/>
      <c r="EZ438" s="94"/>
      <c r="FA438" s="94"/>
      <c r="FB438" s="94"/>
      <c r="FC438" s="94"/>
      <c r="FD438" s="94"/>
      <c r="FE438" s="94"/>
      <c r="FF438" s="94"/>
      <c r="FG438" s="94"/>
      <c r="FH438" s="94"/>
      <c r="FI438" s="94"/>
      <c r="FJ438" s="94"/>
      <c r="FK438" s="94"/>
      <c r="FL438" s="94"/>
      <c r="FM438" s="94"/>
      <c r="FN438" s="94"/>
      <c r="FO438" s="94"/>
      <c r="FP438" s="94"/>
      <c r="FQ438" s="94"/>
      <c r="FR438" s="94"/>
      <c r="FS438" s="94"/>
      <c r="FT438" s="94"/>
      <c r="FU438" s="94"/>
      <c r="FV438" s="94"/>
      <c r="FW438" s="94"/>
      <c r="FX438" s="94"/>
      <c r="FY438" s="94"/>
      <c r="FZ438" s="94"/>
      <c r="GA438" s="94"/>
      <c r="GB438" s="94"/>
      <c r="GC438" s="94"/>
      <c r="GD438" s="94"/>
      <c r="GE438" s="94"/>
      <c r="GF438" s="94"/>
      <c r="GG438" s="94"/>
      <c r="GH438" s="94"/>
      <c r="GI438" s="94"/>
      <c r="GJ438" s="94"/>
      <c r="GK438" s="94"/>
      <c r="GL438" s="94"/>
      <c r="GM438" s="94"/>
      <c r="GN438" s="94"/>
      <c r="GO438" s="94"/>
      <c r="GP438" s="94"/>
      <c r="GQ438" s="94"/>
      <c r="GR438" s="94"/>
      <c r="GS438" s="94"/>
      <c r="GT438" s="94"/>
      <c r="GU438" s="94"/>
      <c r="GV438" s="94"/>
      <c r="GW438" s="94"/>
      <c r="GX438" s="94"/>
      <c r="GY438" s="94"/>
      <c r="GZ438" s="94"/>
      <c r="HA438" s="1"/>
      <c r="HB438" s="1"/>
    </row>
    <row r="439" spans="1:210">
      <c r="A439" s="1"/>
      <c r="B439" s="1"/>
      <c r="C439" s="197" t="s">
        <v>69</v>
      </c>
      <c r="D439" s="196" t="s">
        <v>70</v>
      </c>
      <c r="E439" s="263"/>
      <c r="F439" s="48"/>
      <c r="G439" s="231"/>
      <c r="H439" s="1"/>
      <c r="I439" s="1" t="str">
        <f>$I$63</f>
        <v>Кол-во продаж в 1-ый месяц продаж</v>
      </c>
      <c r="J439" s="1"/>
      <c r="K439" s="1"/>
      <c r="L439" s="1"/>
      <c r="M439" s="5"/>
      <c r="N439" s="19"/>
      <c r="O439" s="1"/>
      <c r="P439" s="5"/>
      <c r="Q439" s="1" t="str">
        <f>Q429</f>
        <v>виллы</v>
      </c>
      <c r="R439" s="1"/>
      <c r="S439" s="5" t="s">
        <v>6</v>
      </c>
      <c r="T439" s="589"/>
      <c r="U439" s="24"/>
      <c r="V439" s="1"/>
      <c r="W439" s="12"/>
      <c r="X439" s="10"/>
      <c r="Y439" s="46"/>
      <c r="Z439" s="93"/>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c r="CA439" s="94"/>
      <c r="CB439" s="94"/>
      <c r="CC439" s="94"/>
      <c r="CD439" s="94"/>
      <c r="CE439" s="94"/>
      <c r="CF439" s="94"/>
      <c r="CG439" s="94"/>
      <c r="CH439" s="94"/>
      <c r="CI439" s="94"/>
      <c r="CJ439" s="94"/>
      <c r="CK439" s="94"/>
      <c r="CL439" s="94"/>
      <c r="CM439" s="94"/>
      <c r="CN439" s="94"/>
      <c r="CO439" s="94"/>
      <c r="CP439" s="94"/>
      <c r="CQ439" s="94"/>
      <c r="CR439" s="94"/>
      <c r="CS439" s="94"/>
      <c r="CT439" s="94"/>
      <c r="CU439" s="94"/>
      <c r="CV439" s="94"/>
      <c r="CW439" s="94"/>
      <c r="CX439" s="94"/>
      <c r="CY439" s="94"/>
      <c r="CZ439" s="94"/>
      <c r="DA439" s="94"/>
      <c r="DB439" s="94"/>
      <c r="DC439" s="94"/>
      <c r="DD439" s="94"/>
      <c r="DE439" s="94"/>
      <c r="DF439" s="94"/>
      <c r="DG439" s="94"/>
      <c r="DH439" s="94"/>
      <c r="DI439" s="94"/>
      <c r="DJ439" s="94"/>
      <c r="DK439" s="94"/>
      <c r="DL439" s="94"/>
      <c r="DM439" s="94"/>
      <c r="DN439" s="94"/>
      <c r="DO439" s="94"/>
      <c r="DP439" s="94"/>
      <c r="DQ439" s="94"/>
      <c r="DR439" s="94"/>
      <c r="DS439" s="94"/>
      <c r="DT439" s="94"/>
      <c r="DU439" s="94"/>
      <c r="DV439" s="94"/>
      <c r="DW439" s="94"/>
      <c r="DX439" s="94"/>
      <c r="DY439" s="94"/>
      <c r="DZ439" s="94"/>
      <c r="EA439" s="94"/>
      <c r="EB439" s="94"/>
      <c r="EC439" s="94"/>
      <c r="ED439" s="94"/>
      <c r="EE439" s="94"/>
      <c r="EF439" s="94"/>
      <c r="EG439" s="94"/>
      <c r="EH439" s="94"/>
      <c r="EI439" s="94"/>
      <c r="EJ439" s="94"/>
      <c r="EK439" s="94"/>
      <c r="EL439" s="94"/>
      <c r="EM439" s="94"/>
      <c r="EN439" s="94"/>
      <c r="EO439" s="94"/>
      <c r="EP439" s="94"/>
      <c r="EQ439" s="94"/>
      <c r="ER439" s="94"/>
      <c r="ES439" s="94"/>
      <c r="ET439" s="94"/>
      <c r="EU439" s="94"/>
      <c r="EV439" s="94"/>
      <c r="EW439" s="94"/>
      <c r="EX439" s="94"/>
      <c r="EY439" s="94"/>
      <c r="EZ439" s="94"/>
      <c r="FA439" s="94"/>
      <c r="FB439" s="94"/>
      <c r="FC439" s="94"/>
      <c r="FD439" s="94"/>
      <c r="FE439" s="94"/>
      <c r="FF439" s="94"/>
      <c r="FG439" s="94"/>
      <c r="FH439" s="94"/>
      <c r="FI439" s="94"/>
      <c r="FJ439" s="94"/>
      <c r="FK439" s="94"/>
      <c r="FL439" s="94"/>
      <c r="FM439" s="94"/>
      <c r="FN439" s="94"/>
      <c r="FO439" s="94"/>
      <c r="FP439" s="94"/>
      <c r="FQ439" s="94"/>
      <c r="FR439" s="94"/>
      <c r="FS439" s="94"/>
      <c r="FT439" s="94"/>
      <c r="FU439" s="94"/>
      <c r="FV439" s="94"/>
      <c r="FW439" s="94"/>
      <c r="FX439" s="94"/>
      <c r="FY439" s="94"/>
      <c r="FZ439" s="94"/>
      <c r="GA439" s="94"/>
      <c r="GB439" s="94"/>
      <c r="GC439" s="94"/>
      <c r="GD439" s="94"/>
      <c r="GE439" s="94"/>
      <c r="GF439" s="94"/>
      <c r="GG439" s="94"/>
      <c r="GH439" s="94"/>
      <c r="GI439" s="94"/>
      <c r="GJ439" s="94"/>
      <c r="GK439" s="94"/>
      <c r="GL439" s="94"/>
      <c r="GM439" s="94"/>
      <c r="GN439" s="94"/>
      <c r="GO439" s="94"/>
      <c r="GP439" s="94"/>
      <c r="GQ439" s="94"/>
      <c r="GR439" s="94"/>
      <c r="GS439" s="94"/>
      <c r="GT439" s="94"/>
      <c r="GU439" s="94"/>
      <c r="GV439" s="94"/>
      <c r="GW439" s="94"/>
      <c r="GX439" s="94"/>
      <c r="GY439" s="94"/>
      <c r="GZ439" s="94"/>
      <c r="HA439" s="1"/>
      <c r="HB439" s="1"/>
    </row>
    <row r="440" spans="1:210" ht="4.2" customHeight="1">
      <c r="A440" s="1"/>
      <c r="B440" s="1"/>
      <c r="C440" s="1"/>
      <c r="D440" s="1"/>
      <c r="E440" s="263"/>
      <c r="F440" s="48"/>
      <c r="G440" s="231"/>
      <c r="H440" s="1"/>
      <c r="I440" s="1"/>
      <c r="J440" s="1"/>
      <c r="K440" s="1"/>
      <c r="L440" s="1"/>
      <c r="M440" s="5"/>
      <c r="N440" s="19"/>
      <c r="O440" s="1"/>
      <c r="P440" s="5"/>
      <c r="Q440" s="1"/>
      <c r="R440" s="1"/>
      <c r="S440" s="5"/>
      <c r="T440" s="7"/>
      <c r="U440" s="24"/>
      <c r="V440" s="1"/>
      <c r="W440" s="12"/>
      <c r="X440" s="10"/>
      <c r="Y440" s="46"/>
      <c r="Z440" s="93"/>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c r="GS440" s="94"/>
      <c r="GT440" s="94"/>
      <c r="GU440" s="94"/>
      <c r="GV440" s="94"/>
      <c r="GW440" s="94"/>
      <c r="GX440" s="94"/>
      <c r="GY440" s="94"/>
      <c r="GZ440" s="94"/>
      <c r="HA440" s="1"/>
      <c r="HB440" s="1"/>
    </row>
    <row r="441" spans="1:210" s="23" customFormat="1">
      <c r="A441" s="19"/>
      <c r="B441" s="19"/>
      <c r="C441" s="19"/>
      <c r="D441" s="19"/>
      <c r="E441" s="269"/>
      <c r="F441" s="52"/>
      <c r="G441" s="232"/>
      <c r="H441" s="19"/>
      <c r="I441" s="19" t="str">
        <f>$I$65</f>
        <v>скорость прироста</v>
      </c>
      <c r="J441" s="19"/>
      <c r="K441" s="19"/>
      <c r="L441" s="19"/>
      <c r="M441" s="20"/>
      <c r="N441" s="19"/>
      <c r="O441" s="19"/>
      <c r="P441" s="20"/>
      <c r="Q441" s="19" t="s">
        <v>12</v>
      </c>
      <c r="R441" s="19"/>
      <c r="S441" s="20" t="s">
        <v>6</v>
      </c>
      <c r="T441" s="204"/>
      <c r="U441" s="26" t="s">
        <v>7</v>
      </c>
      <c r="V441" s="19"/>
      <c r="W441" s="21"/>
      <c r="X441" s="22"/>
      <c r="Y441" s="47"/>
      <c r="Z441" s="96"/>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7"/>
      <c r="BM441" s="97"/>
      <c r="BN441" s="97"/>
      <c r="BO441" s="97"/>
      <c r="BP441" s="97"/>
      <c r="BQ441" s="97"/>
      <c r="BR441" s="97"/>
      <c r="BS441" s="97"/>
      <c r="BT441" s="97"/>
      <c r="BU441" s="97"/>
      <c r="BV441" s="97"/>
      <c r="BW441" s="97"/>
      <c r="BX441" s="97"/>
      <c r="BY441" s="97"/>
      <c r="BZ441" s="97"/>
      <c r="CA441" s="97"/>
      <c r="CB441" s="97"/>
      <c r="CC441" s="97"/>
      <c r="CD441" s="97"/>
      <c r="CE441" s="97"/>
      <c r="CF441" s="97"/>
      <c r="CG441" s="97"/>
      <c r="CH441" s="97"/>
      <c r="CI441" s="97"/>
      <c r="CJ441" s="97"/>
      <c r="CK441" s="97"/>
      <c r="CL441" s="97"/>
      <c r="CM441" s="97"/>
      <c r="CN441" s="97"/>
      <c r="CO441" s="97"/>
      <c r="CP441" s="97"/>
      <c r="CQ441" s="97"/>
      <c r="CR441" s="97"/>
      <c r="CS441" s="97"/>
      <c r="CT441" s="97"/>
      <c r="CU441" s="97"/>
      <c r="CV441" s="97"/>
      <c r="CW441" s="97"/>
      <c r="CX441" s="97"/>
      <c r="CY441" s="97"/>
      <c r="CZ441" s="97"/>
      <c r="DA441" s="97"/>
      <c r="DB441" s="97"/>
      <c r="DC441" s="97"/>
      <c r="DD441" s="97"/>
      <c r="DE441" s="97"/>
      <c r="DF441" s="97"/>
      <c r="DG441" s="97"/>
      <c r="DH441" s="97"/>
      <c r="DI441" s="97"/>
      <c r="DJ441" s="97"/>
      <c r="DK441" s="97"/>
      <c r="DL441" s="97"/>
      <c r="DM441" s="97"/>
      <c r="DN441" s="97"/>
      <c r="DO441" s="97"/>
      <c r="DP441" s="97"/>
      <c r="DQ441" s="97"/>
      <c r="DR441" s="97"/>
      <c r="DS441" s="97"/>
      <c r="DT441" s="97"/>
      <c r="DU441" s="97"/>
      <c r="DV441" s="97"/>
      <c r="DW441" s="97"/>
      <c r="DX441" s="97"/>
      <c r="DY441" s="97"/>
      <c r="DZ441" s="97"/>
      <c r="EA441" s="97"/>
      <c r="EB441" s="97"/>
      <c r="EC441" s="97"/>
      <c r="ED441" s="97"/>
      <c r="EE441" s="97"/>
      <c r="EF441" s="97"/>
      <c r="EG441" s="97"/>
      <c r="EH441" s="97"/>
      <c r="EI441" s="97"/>
      <c r="EJ441" s="97"/>
      <c r="EK441" s="97"/>
      <c r="EL441" s="97"/>
      <c r="EM441" s="97"/>
      <c r="EN441" s="97"/>
      <c r="EO441" s="97"/>
      <c r="EP441" s="97"/>
      <c r="EQ441" s="97"/>
      <c r="ER441" s="97"/>
      <c r="ES441" s="97"/>
      <c r="ET441" s="97"/>
      <c r="EU441" s="97"/>
      <c r="EV441" s="97"/>
      <c r="EW441" s="97"/>
      <c r="EX441" s="97"/>
      <c r="EY441" s="97"/>
      <c r="EZ441" s="97"/>
      <c r="FA441" s="97"/>
      <c r="FB441" s="97"/>
      <c r="FC441" s="97"/>
      <c r="FD441" s="97"/>
      <c r="FE441" s="97"/>
      <c r="FF441" s="97"/>
      <c r="FG441" s="97"/>
      <c r="FH441" s="97"/>
      <c r="FI441" s="97"/>
      <c r="FJ441" s="97"/>
      <c r="FK441" s="97"/>
      <c r="FL441" s="97"/>
      <c r="FM441" s="97"/>
      <c r="FN441" s="97"/>
      <c r="FO441" s="97"/>
      <c r="FP441" s="97"/>
      <c r="FQ441" s="97"/>
      <c r="FR441" s="97"/>
      <c r="FS441" s="97"/>
      <c r="FT441" s="97"/>
      <c r="FU441" s="97"/>
      <c r="FV441" s="97"/>
      <c r="FW441" s="97"/>
      <c r="FX441" s="97"/>
      <c r="FY441" s="97"/>
      <c r="FZ441" s="97"/>
      <c r="GA441" s="97"/>
      <c r="GB441" s="97"/>
      <c r="GC441" s="97"/>
      <c r="GD441" s="97"/>
      <c r="GE441" s="97"/>
      <c r="GF441" s="97"/>
      <c r="GG441" s="97"/>
      <c r="GH441" s="97"/>
      <c r="GI441" s="97"/>
      <c r="GJ441" s="97"/>
      <c r="GK441" s="97"/>
      <c r="GL441" s="97"/>
      <c r="GM441" s="97"/>
      <c r="GN441" s="97"/>
      <c r="GO441" s="97"/>
      <c r="GP441" s="97"/>
      <c r="GQ441" s="97"/>
      <c r="GR441" s="97"/>
      <c r="GS441" s="97"/>
      <c r="GT441" s="97"/>
      <c r="GU441" s="97"/>
      <c r="GV441" s="97"/>
      <c r="GW441" s="97"/>
      <c r="GX441" s="97"/>
      <c r="GY441" s="97"/>
      <c r="GZ441" s="97"/>
      <c r="HA441" s="19"/>
      <c r="HB441" s="19"/>
    </row>
    <row r="442" spans="1:210" ht="4.2" customHeight="1">
      <c r="A442" s="1"/>
      <c r="B442" s="1"/>
      <c r="C442" s="1"/>
      <c r="D442" s="1"/>
      <c r="E442" s="263"/>
      <c r="F442" s="48"/>
      <c r="G442" s="231"/>
      <c r="H442" s="1"/>
      <c r="I442" s="1"/>
      <c r="J442" s="1"/>
      <c r="K442" s="1"/>
      <c r="L442" s="1"/>
      <c r="M442" s="5"/>
      <c r="N442" s="19"/>
      <c r="O442" s="1"/>
      <c r="P442" s="5"/>
      <c r="Q442" s="1"/>
      <c r="R442" s="1"/>
      <c r="S442" s="5"/>
      <c r="T442" s="7"/>
      <c r="U442" s="24"/>
      <c r="V442" s="1"/>
      <c r="W442" s="12"/>
      <c r="X442" s="10"/>
      <c r="Y442" s="46"/>
      <c r="Z442" s="93"/>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c r="BW442" s="94"/>
      <c r="BX442" s="94"/>
      <c r="BY442" s="94"/>
      <c r="BZ442" s="94"/>
      <c r="CA442" s="94"/>
      <c r="CB442" s="94"/>
      <c r="CC442" s="94"/>
      <c r="CD442" s="94"/>
      <c r="CE442" s="94"/>
      <c r="CF442" s="94"/>
      <c r="CG442" s="94"/>
      <c r="CH442" s="94"/>
      <c r="CI442" s="94"/>
      <c r="CJ442" s="94"/>
      <c r="CK442" s="94"/>
      <c r="CL442" s="94"/>
      <c r="CM442" s="94"/>
      <c r="CN442" s="94"/>
      <c r="CO442" s="94"/>
      <c r="CP442" s="94"/>
      <c r="CQ442" s="94"/>
      <c r="CR442" s="94"/>
      <c r="CS442" s="94"/>
      <c r="CT442" s="94"/>
      <c r="CU442" s="94"/>
      <c r="CV442" s="94"/>
      <c r="CW442" s="94"/>
      <c r="CX442" s="94"/>
      <c r="CY442" s="94"/>
      <c r="CZ442" s="94"/>
      <c r="DA442" s="94"/>
      <c r="DB442" s="94"/>
      <c r="DC442" s="94"/>
      <c r="DD442" s="94"/>
      <c r="DE442" s="94"/>
      <c r="DF442" s="94"/>
      <c r="DG442" s="94"/>
      <c r="DH442" s="94"/>
      <c r="DI442" s="94"/>
      <c r="DJ442" s="94"/>
      <c r="DK442" s="94"/>
      <c r="DL442" s="94"/>
      <c r="DM442" s="94"/>
      <c r="DN442" s="94"/>
      <c r="DO442" s="94"/>
      <c r="DP442" s="94"/>
      <c r="DQ442" s="94"/>
      <c r="DR442" s="94"/>
      <c r="DS442" s="94"/>
      <c r="DT442" s="94"/>
      <c r="DU442" s="94"/>
      <c r="DV442" s="94"/>
      <c r="DW442" s="94"/>
      <c r="DX442" s="94"/>
      <c r="DY442" s="94"/>
      <c r="DZ442" s="94"/>
      <c r="EA442" s="94"/>
      <c r="EB442" s="94"/>
      <c r="EC442" s="94"/>
      <c r="ED442" s="94"/>
      <c r="EE442" s="94"/>
      <c r="EF442" s="94"/>
      <c r="EG442" s="94"/>
      <c r="EH442" s="94"/>
      <c r="EI442" s="94"/>
      <c r="EJ442" s="94"/>
      <c r="EK442" s="94"/>
      <c r="EL442" s="94"/>
      <c r="EM442" s="94"/>
      <c r="EN442" s="94"/>
      <c r="EO442" s="94"/>
      <c r="EP442" s="94"/>
      <c r="EQ442" s="94"/>
      <c r="ER442" s="94"/>
      <c r="ES442" s="94"/>
      <c r="ET442" s="94"/>
      <c r="EU442" s="94"/>
      <c r="EV442" s="94"/>
      <c r="EW442" s="94"/>
      <c r="EX442" s="94"/>
      <c r="EY442" s="94"/>
      <c r="EZ442" s="94"/>
      <c r="FA442" s="94"/>
      <c r="FB442" s="94"/>
      <c r="FC442" s="94"/>
      <c r="FD442" s="94"/>
      <c r="FE442" s="94"/>
      <c r="FF442" s="94"/>
      <c r="FG442" s="94"/>
      <c r="FH442" s="94"/>
      <c r="FI442" s="94"/>
      <c r="FJ442" s="94"/>
      <c r="FK442" s="94"/>
      <c r="FL442" s="94"/>
      <c r="FM442" s="94"/>
      <c r="FN442" s="94"/>
      <c r="FO442" s="94"/>
      <c r="FP442" s="94"/>
      <c r="FQ442" s="94"/>
      <c r="FR442" s="94"/>
      <c r="FS442" s="94"/>
      <c r="FT442" s="94"/>
      <c r="FU442" s="94"/>
      <c r="FV442" s="94"/>
      <c r="FW442" s="94"/>
      <c r="FX442" s="94"/>
      <c r="FY442" s="94"/>
      <c r="FZ442" s="94"/>
      <c r="GA442" s="94"/>
      <c r="GB442" s="94"/>
      <c r="GC442" s="94"/>
      <c r="GD442" s="94"/>
      <c r="GE442" s="94"/>
      <c r="GF442" s="94"/>
      <c r="GG442" s="94"/>
      <c r="GH442" s="94"/>
      <c r="GI442" s="94"/>
      <c r="GJ442" s="94"/>
      <c r="GK442" s="94"/>
      <c r="GL442" s="94"/>
      <c r="GM442" s="94"/>
      <c r="GN442" s="94"/>
      <c r="GO442" s="94"/>
      <c r="GP442" s="94"/>
      <c r="GQ442" s="94"/>
      <c r="GR442" s="94"/>
      <c r="GS442" s="94"/>
      <c r="GT442" s="94"/>
      <c r="GU442" s="94"/>
      <c r="GV442" s="94"/>
      <c r="GW442" s="94"/>
      <c r="GX442" s="94"/>
      <c r="GY442" s="94"/>
      <c r="GZ442" s="94"/>
      <c r="HA442" s="1"/>
      <c r="HB442" s="1"/>
    </row>
    <row r="443" spans="1:210" s="23" customFormat="1">
      <c r="A443" s="19"/>
      <c r="B443" s="19"/>
      <c r="C443" s="19"/>
      <c r="D443" s="19"/>
      <c r="E443" s="269"/>
      <c r="F443" s="52"/>
      <c r="G443" s="232"/>
      <c r="H443" s="19"/>
      <c r="I443" s="19" t="str">
        <f>$I$67</f>
        <v>коэффициент (q) прироста</v>
      </c>
      <c r="J443" s="19"/>
      <c r="K443" s="19"/>
      <c r="L443" s="19"/>
      <c r="M443" s="20"/>
      <c r="N443" s="19"/>
      <c r="O443" s="19"/>
      <c r="P443" s="20"/>
      <c r="Q443" s="19" t="str">
        <f>IF(T441=справочники!$E$9,"a+qx",IF(T441=справочники!$E$10,"aq^x",IF(T441=справочники!$E$11,"a^(1+qx)","??")))</f>
        <v>??</v>
      </c>
      <c r="R443" s="19"/>
      <c r="S443" s="20" t="s">
        <v>6</v>
      </c>
      <c r="T443" s="213"/>
      <c r="U443" s="26"/>
      <c r="V443" s="19"/>
      <c r="W443" s="21"/>
      <c r="X443" s="22"/>
      <c r="Y443" s="47"/>
      <c r="Z443" s="96"/>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7"/>
      <c r="BM443" s="97"/>
      <c r="BN443" s="97"/>
      <c r="BO443" s="97"/>
      <c r="BP443" s="97"/>
      <c r="BQ443" s="97"/>
      <c r="BR443" s="97"/>
      <c r="BS443" s="97"/>
      <c r="BT443" s="97"/>
      <c r="BU443" s="97"/>
      <c r="BV443" s="97"/>
      <c r="BW443" s="97"/>
      <c r="BX443" s="97"/>
      <c r="BY443" s="97"/>
      <c r="BZ443" s="97"/>
      <c r="CA443" s="97"/>
      <c r="CB443" s="97"/>
      <c r="CC443" s="97"/>
      <c r="CD443" s="97"/>
      <c r="CE443" s="97"/>
      <c r="CF443" s="97"/>
      <c r="CG443" s="97"/>
      <c r="CH443" s="97"/>
      <c r="CI443" s="97"/>
      <c r="CJ443" s="97"/>
      <c r="CK443" s="97"/>
      <c r="CL443" s="97"/>
      <c r="CM443" s="97"/>
      <c r="CN443" s="97"/>
      <c r="CO443" s="97"/>
      <c r="CP443" s="97"/>
      <c r="CQ443" s="97"/>
      <c r="CR443" s="97"/>
      <c r="CS443" s="97"/>
      <c r="CT443" s="97"/>
      <c r="CU443" s="97"/>
      <c r="CV443" s="97"/>
      <c r="CW443" s="97"/>
      <c r="CX443" s="97"/>
      <c r="CY443" s="97"/>
      <c r="CZ443" s="97"/>
      <c r="DA443" s="97"/>
      <c r="DB443" s="97"/>
      <c r="DC443" s="97"/>
      <c r="DD443" s="97"/>
      <c r="DE443" s="97"/>
      <c r="DF443" s="97"/>
      <c r="DG443" s="97"/>
      <c r="DH443" s="97"/>
      <c r="DI443" s="97"/>
      <c r="DJ443" s="97"/>
      <c r="DK443" s="97"/>
      <c r="DL443" s="97"/>
      <c r="DM443" s="97"/>
      <c r="DN443" s="97"/>
      <c r="DO443" s="97"/>
      <c r="DP443" s="97"/>
      <c r="DQ443" s="97"/>
      <c r="DR443" s="97"/>
      <c r="DS443" s="97"/>
      <c r="DT443" s="97"/>
      <c r="DU443" s="97"/>
      <c r="DV443" s="97"/>
      <c r="DW443" s="97"/>
      <c r="DX443" s="97"/>
      <c r="DY443" s="97"/>
      <c r="DZ443" s="97"/>
      <c r="EA443" s="97"/>
      <c r="EB443" s="97"/>
      <c r="EC443" s="97"/>
      <c r="ED443" s="97"/>
      <c r="EE443" s="97"/>
      <c r="EF443" s="97"/>
      <c r="EG443" s="97"/>
      <c r="EH443" s="97"/>
      <c r="EI443" s="97"/>
      <c r="EJ443" s="97"/>
      <c r="EK443" s="97"/>
      <c r="EL443" s="97"/>
      <c r="EM443" s="97"/>
      <c r="EN443" s="97"/>
      <c r="EO443" s="97"/>
      <c r="EP443" s="97"/>
      <c r="EQ443" s="97"/>
      <c r="ER443" s="97"/>
      <c r="ES443" s="97"/>
      <c r="ET443" s="97"/>
      <c r="EU443" s="97"/>
      <c r="EV443" s="97"/>
      <c r="EW443" s="97"/>
      <c r="EX443" s="97"/>
      <c r="EY443" s="97"/>
      <c r="EZ443" s="97"/>
      <c r="FA443" s="97"/>
      <c r="FB443" s="97"/>
      <c r="FC443" s="97"/>
      <c r="FD443" s="97"/>
      <c r="FE443" s="97"/>
      <c r="FF443" s="97"/>
      <c r="FG443" s="97"/>
      <c r="FH443" s="97"/>
      <c r="FI443" s="97"/>
      <c r="FJ443" s="97"/>
      <c r="FK443" s="97"/>
      <c r="FL443" s="97"/>
      <c r="FM443" s="97"/>
      <c r="FN443" s="97"/>
      <c r="FO443" s="97"/>
      <c r="FP443" s="97"/>
      <c r="FQ443" s="97"/>
      <c r="FR443" s="97"/>
      <c r="FS443" s="97"/>
      <c r="FT443" s="97"/>
      <c r="FU443" s="97"/>
      <c r="FV443" s="97"/>
      <c r="FW443" s="97"/>
      <c r="FX443" s="97"/>
      <c r="FY443" s="97"/>
      <c r="FZ443" s="97"/>
      <c r="GA443" s="97"/>
      <c r="GB443" s="97"/>
      <c r="GC443" s="97"/>
      <c r="GD443" s="97"/>
      <c r="GE443" s="97"/>
      <c r="GF443" s="97"/>
      <c r="GG443" s="97"/>
      <c r="GH443" s="97"/>
      <c r="GI443" s="97"/>
      <c r="GJ443" s="97"/>
      <c r="GK443" s="97"/>
      <c r="GL443" s="97"/>
      <c r="GM443" s="97"/>
      <c r="GN443" s="97"/>
      <c r="GO443" s="97"/>
      <c r="GP443" s="97"/>
      <c r="GQ443" s="97"/>
      <c r="GR443" s="97"/>
      <c r="GS443" s="97"/>
      <c r="GT443" s="97"/>
      <c r="GU443" s="97"/>
      <c r="GV443" s="97"/>
      <c r="GW443" s="97"/>
      <c r="GX443" s="97"/>
      <c r="GY443" s="97"/>
      <c r="GZ443" s="97"/>
      <c r="HA443" s="19"/>
      <c r="HB443" s="19"/>
    </row>
    <row r="444" spans="1:210" ht="4.2" customHeight="1">
      <c r="A444" s="1"/>
      <c r="B444" s="1"/>
      <c r="C444" s="1"/>
      <c r="D444" s="1"/>
      <c r="E444" s="263"/>
      <c r="F444" s="48"/>
      <c r="G444" s="231"/>
      <c r="H444" s="1"/>
      <c r="I444" s="1"/>
      <c r="J444" s="1"/>
      <c r="K444" s="1"/>
      <c r="L444" s="1"/>
      <c r="M444" s="5"/>
      <c r="N444" s="1"/>
      <c r="O444" s="1"/>
      <c r="P444" s="5"/>
      <c r="Q444" s="1"/>
      <c r="R444" s="1"/>
      <c r="S444" s="5"/>
      <c r="T444" s="7"/>
      <c r="U444" s="24"/>
      <c r="V444" s="1"/>
      <c r="W444" s="12"/>
      <c r="X444" s="10"/>
      <c r="Y444" s="46"/>
      <c r="Z444" s="93"/>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c r="BW444" s="94"/>
      <c r="BX444" s="94"/>
      <c r="BY444" s="94"/>
      <c r="BZ444" s="94"/>
      <c r="CA444" s="94"/>
      <c r="CB444" s="94"/>
      <c r="CC444" s="94"/>
      <c r="CD444" s="94"/>
      <c r="CE444" s="94"/>
      <c r="CF444" s="94"/>
      <c r="CG444" s="94"/>
      <c r="CH444" s="94"/>
      <c r="CI444" s="94"/>
      <c r="CJ444" s="94"/>
      <c r="CK444" s="94"/>
      <c r="CL444" s="94"/>
      <c r="CM444" s="94"/>
      <c r="CN444" s="94"/>
      <c r="CO444" s="94"/>
      <c r="CP444" s="94"/>
      <c r="CQ444" s="94"/>
      <c r="CR444" s="94"/>
      <c r="CS444" s="94"/>
      <c r="CT444" s="94"/>
      <c r="CU444" s="94"/>
      <c r="CV444" s="94"/>
      <c r="CW444" s="94"/>
      <c r="CX444" s="94"/>
      <c r="CY444" s="94"/>
      <c r="CZ444" s="94"/>
      <c r="DA444" s="94"/>
      <c r="DB444" s="94"/>
      <c r="DC444" s="94"/>
      <c r="DD444" s="94"/>
      <c r="DE444" s="94"/>
      <c r="DF444" s="94"/>
      <c r="DG444" s="94"/>
      <c r="DH444" s="94"/>
      <c r="DI444" s="94"/>
      <c r="DJ444" s="94"/>
      <c r="DK444" s="94"/>
      <c r="DL444" s="94"/>
      <c r="DM444" s="94"/>
      <c r="DN444" s="94"/>
      <c r="DO444" s="94"/>
      <c r="DP444" s="94"/>
      <c r="DQ444" s="94"/>
      <c r="DR444" s="94"/>
      <c r="DS444" s="94"/>
      <c r="DT444" s="94"/>
      <c r="DU444" s="94"/>
      <c r="DV444" s="94"/>
      <c r="DW444" s="94"/>
      <c r="DX444" s="94"/>
      <c r="DY444" s="94"/>
      <c r="DZ444" s="94"/>
      <c r="EA444" s="94"/>
      <c r="EB444" s="94"/>
      <c r="EC444" s="94"/>
      <c r="ED444" s="94"/>
      <c r="EE444" s="94"/>
      <c r="EF444" s="94"/>
      <c r="EG444" s="94"/>
      <c r="EH444" s="94"/>
      <c r="EI444" s="94"/>
      <c r="EJ444" s="94"/>
      <c r="EK444" s="94"/>
      <c r="EL444" s="94"/>
      <c r="EM444" s="94"/>
      <c r="EN444" s="94"/>
      <c r="EO444" s="94"/>
      <c r="EP444" s="94"/>
      <c r="EQ444" s="94"/>
      <c r="ER444" s="94"/>
      <c r="ES444" s="94"/>
      <c r="ET444" s="94"/>
      <c r="EU444" s="94"/>
      <c r="EV444" s="94"/>
      <c r="EW444" s="94"/>
      <c r="EX444" s="94"/>
      <c r="EY444" s="94"/>
      <c r="EZ444" s="94"/>
      <c r="FA444" s="94"/>
      <c r="FB444" s="94"/>
      <c r="FC444" s="94"/>
      <c r="FD444" s="94"/>
      <c r="FE444" s="94"/>
      <c r="FF444" s="94"/>
      <c r="FG444" s="94"/>
      <c r="FH444" s="94"/>
      <c r="FI444" s="94"/>
      <c r="FJ444" s="94"/>
      <c r="FK444" s="94"/>
      <c r="FL444" s="94"/>
      <c r="FM444" s="94"/>
      <c r="FN444" s="94"/>
      <c r="FO444" s="94"/>
      <c r="FP444" s="94"/>
      <c r="FQ444" s="94"/>
      <c r="FR444" s="94"/>
      <c r="FS444" s="94"/>
      <c r="FT444" s="94"/>
      <c r="FU444" s="94"/>
      <c r="FV444" s="94"/>
      <c r="FW444" s="94"/>
      <c r="FX444" s="94"/>
      <c r="FY444" s="94"/>
      <c r="FZ444" s="94"/>
      <c r="GA444" s="94"/>
      <c r="GB444" s="94"/>
      <c r="GC444" s="94"/>
      <c r="GD444" s="94"/>
      <c r="GE444" s="94"/>
      <c r="GF444" s="94"/>
      <c r="GG444" s="94"/>
      <c r="GH444" s="94"/>
      <c r="GI444" s="94"/>
      <c r="GJ444" s="94"/>
      <c r="GK444" s="94"/>
      <c r="GL444" s="94"/>
      <c r="GM444" s="94"/>
      <c r="GN444" s="94"/>
      <c r="GO444" s="94"/>
      <c r="GP444" s="94"/>
      <c r="GQ444" s="94"/>
      <c r="GR444" s="94"/>
      <c r="GS444" s="94"/>
      <c r="GT444" s="94"/>
      <c r="GU444" s="94"/>
      <c r="GV444" s="94"/>
      <c r="GW444" s="94"/>
      <c r="GX444" s="94"/>
      <c r="GY444" s="94"/>
      <c r="GZ444" s="94"/>
      <c r="HA444" s="1"/>
      <c r="HB444" s="1"/>
    </row>
    <row r="445" spans="1:210" s="23" customFormat="1">
      <c r="A445" s="19"/>
      <c r="B445" s="19"/>
      <c r="C445" s="19"/>
      <c r="D445" s="19"/>
      <c r="E445" s="269"/>
      <c r="F445" s="52"/>
      <c r="G445" s="232"/>
      <c r="H445" s="19"/>
      <c r="I445" s="19" t="str">
        <f>справочники!$T$6</f>
        <v>частота прироста</v>
      </c>
      <c r="J445" s="19"/>
      <c r="K445" s="19"/>
      <c r="L445" s="19"/>
      <c r="M445" s="20"/>
      <c r="N445" s="19"/>
      <c r="O445" s="19"/>
      <c r="P445" s="20"/>
      <c r="Q445" s="19" t="s">
        <v>72</v>
      </c>
      <c r="R445" s="19"/>
      <c r="S445" s="20" t="s">
        <v>6</v>
      </c>
      <c r="T445" s="205"/>
      <c r="U445" s="26" t="s">
        <v>7</v>
      </c>
      <c r="V445" s="19"/>
      <c r="W445" s="21"/>
      <c r="X445" s="22"/>
      <c r="Y445" s="47"/>
      <c r="Z445" s="96"/>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7"/>
      <c r="BM445" s="97"/>
      <c r="BN445" s="97"/>
      <c r="BO445" s="97"/>
      <c r="BP445" s="97"/>
      <c r="BQ445" s="97"/>
      <c r="BR445" s="97"/>
      <c r="BS445" s="97"/>
      <c r="BT445" s="97"/>
      <c r="BU445" s="97"/>
      <c r="BV445" s="97"/>
      <c r="BW445" s="97"/>
      <c r="BX445" s="97"/>
      <c r="BY445" s="97"/>
      <c r="BZ445" s="97"/>
      <c r="CA445" s="97"/>
      <c r="CB445" s="97"/>
      <c r="CC445" s="97"/>
      <c r="CD445" s="97"/>
      <c r="CE445" s="97"/>
      <c r="CF445" s="97"/>
      <c r="CG445" s="97"/>
      <c r="CH445" s="97"/>
      <c r="CI445" s="97"/>
      <c r="CJ445" s="97"/>
      <c r="CK445" s="97"/>
      <c r="CL445" s="97"/>
      <c r="CM445" s="97"/>
      <c r="CN445" s="97"/>
      <c r="CO445" s="97"/>
      <c r="CP445" s="97"/>
      <c r="CQ445" s="97"/>
      <c r="CR445" s="97"/>
      <c r="CS445" s="97"/>
      <c r="CT445" s="97"/>
      <c r="CU445" s="97"/>
      <c r="CV445" s="97"/>
      <c r="CW445" s="97"/>
      <c r="CX445" s="97"/>
      <c r="CY445" s="97"/>
      <c r="CZ445" s="97"/>
      <c r="DA445" s="97"/>
      <c r="DB445" s="97"/>
      <c r="DC445" s="97"/>
      <c r="DD445" s="97"/>
      <c r="DE445" s="97"/>
      <c r="DF445" s="97"/>
      <c r="DG445" s="97"/>
      <c r="DH445" s="97"/>
      <c r="DI445" s="97"/>
      <c r="DJ445" s="97"/>
      <c r="DK445" s="97"/>
      <c r="DL445" s="97"/>
      <c r="DM445" s="97"/>
      <c r="DN445" s="97"/>
      <c r="DO445" s="97"/>
      <c r="DP445" s="97"/>
      <c r="DQ445" s="97"/>
      <c r="DR445" s="97"/>
      <c r="DS445" s="97"/>
      <c r="DT445" s="97"/>
      <c r="DU445" s="97"/>
      <c r="DV445" s="97"/>
      <c r="DW445" s="97"/>
      <c r="DX445" s="97"/>
      <c r="DY445" s="97"/>
      <c r="DZ445" s="97"/>
      <c r="EA445" s="97"/>
      <c r="EB445" s="97"/>
      <c r="EC445" s="97"/>
      <c r="ED445" s="97"/>
      <c r="EE445" s="97"/>
      <c r="EF445" s="97"/>
      <c r="EG445" s="97"/>
      <c r="EH445" s="97"/>
      <c r="EI445" s="97"/>
      <c r="EJ445" s="97"/>
      <c r="EK445" s="97"/>
      <c r="EL445" s="97"/>
      <c r="EM445" s="97"/>
      <c r="EN445" s="97"/>
      <c r="EO445" s="97"/>
      <c r="EP445" s="97"/>
      <c r="EQ445" s="97"/>
      <c r="ER445" s="97"/>
      <c r="ES445" s="97"/>
      <c r="ET445" s="97"/>
      <c r="EU445" s="97"/>
      <c r="EV445" s="97"/>
      <c r="EW445" s="97"/>
      <c r="EX445" s="97"/>
      <c r="EY445" s="97"/>
      <c r="EZ445" s="97"/>
      <c r="FA445" s="97"/>
      <c r="FB445" s="97"/>
      <c r="FC445" s="97"/>
      <c r="FD445" s="97"/>
      <c r="FE445" s="97"/>
      <c r="FF445" s="97"/>
      <c r="FG445" s="97"/>
      <c r="FH445" s="97"/>
      <c r="FI445" s="97"/>
      <c r="FJ445" s="97"/>
      <c r="FK445" s="97"/>
      <c r="FL445" s="97"/>
      <c r="FM445" s="97"/>
      <c r="FN445" s="97"/>
      <c r="FO445" s="97"/>
      <c r="FP445" s="97"/>
      <c r="FQ445" s="97"/>
      <c r="FR445" s="97"/>
      <c r="FS445" s="97"/>
      <c r="FT445" s="97"/>
      <c r="FU445" s="97"/>
      <c r="FV445" s="97"/>
      <c r="FW445" s="97"/>
      <c r="FX445" s="97"/>
      <c r="FY445" s="97"/>
      <c r="FZ445" s="97"/>
      <c r="GA445" s="97"/>
      <c r="GB445" s="97"/>
      <c r="GC445" s="97"/>
      <c r="GD445" s="97"/>
      <c r="GE445" s="97"/>
      <c r="GF445" s="97"/>
      <c r="GG445" s="97"/>
      <c r="GH445" s="97"/>
      <c r="GI445" s="97"/>
      <c r="GJ445" s="97"/>
      <c r="GK445" s="97"/>
      <c r="GL445" s="97"/>
      <c r="GM445" s="97"/>
      <c r="GN445" s="97"/>
      <c r="GO445" s="97"/>
      <c r="GP445" s="97"/>
      <c r="GQ445" s="97"/>
      <c r="GR445" s="97"/>
      <c r="GS445" s="97"/>
      <c r="GT445" s="97"/>
      <c r="GU445" s="97"/>
      <c r="GV445" s="97"/>
      <c r="GW445" s="97"/>
      <c r="GX445" s="97"/>
      <c r="GY445" s="97"/>
      <c r="GZ445" s="97"/>
      <c r="HA445" s="19"/>
      <c r="HB445" s="19"/>
    </row>
    <row r="446" spans="1:210" ht="4.2" customHeight="1">
      <c r="A446" s="1"/>
      <c r="B446" s="1"/>
      <c r="C446" s="1"/>
      <c r="D446" s="14"/>
      <c r="E446" s="264"/>
      <c r="F446" s="14"/>
      <c r="G446" s="304"/>
      <c r="H446" s="14"/>
      <c r="I446" s="14"/>
      <c r="J446" s="14"/>
      <c r="K446" s="14"/>
      <c r="L446" s="14"/>
      <c r="M446" s="15"/>
      <c r="N446" s="14"/>
      <c r="O446" s="14"/>
      <c r="P446" s="15"/>
      <c r="Q446" s="14"/>
      <c r="R446" s="14"/>
      <c r="S446" s="15"/>
      <c r="T446" s="180"/>
      <c r="U446" s="24"/>
      <c r="V446" s="1"/>
      <c r="W446" s="12"/>
      <c r="X446" s="10"/>
      <c r="Y446" s="46"/>
      <c r="Z446" s="93"/>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1"/>
      <c r="HB446" s="1"/>
    </row>
    <row r="447" spans="1:210" ht="4.2" customHeight="1">
      <c r="A447" s="1"/>
      <c r="B447" s="1"/>
      <c r="C447" s="1"/>
      <c r="D447" s="1"/>
      <c r="E447" s="263"/>
      <c r="F447" s="48"/>
      <c r="G447" s="231"/>
      <c r="H447" s="1"/>
      <c r="I447" s="1"/>
      <c r="J447" s="1"/>
      <c r="K447" s="1"/>
      <c r="L447" s="1"/>
      <c r="M447" s="5"/>
      <c r="N447" s="1"/>
      <c r="O447" s="1"/>
      <c r="P447" s="5"/>
      <c r="Q447" s="1"/>
      <c r="R447" s="1"/>
      <c r="S447" s="5"/>
      <c r="T447" s="7"/>
      <c r="U447" s="24"/>
      <c r="V447" s="1"/>
      <c r="W447" s="12"/>
      <c r="X447" s="10"/>
      <c r="Y447" s="46"/>
      <c r="Z447" s="93"/>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c r="GS447" s="94"/>
      <c r="GT447" s="94"/>
      <c r="GU447" s="94"/>
      <c r="GV447" s="94"/>
      <c r="GW447" s="94"/>
      <c r="GX447" s="94"/>
      <c r="GY447" s="94"/>
      <c r="GZ447" s="94"/>
      <c r="HA447" s="1"/>
      <c r="HB447" s="1"/>
    </row>
    <row r="448" spans="1:210" s="4" customFormat="1">
      <c r="A448" s="3"/>
      <c r="B448" s="196" t="s">
        <v>75</v>
      </c>
      <c r="C448" s="3"/>
      <c r="D448" s="3"/>
      <c r="E448" s="9"/>
      <c r="F448" s="51"/>
      <c r="G448" s="231"/>
      <c r="H448" s="584" t="str">
        <f>$H$72</f>
        <v>Кол-во продаж</v>
      </c>
      <c r="I448" s="584"/>
      <c r="J448" s="584"/>
      <c r="K448" s="584"/>
      <c r="L448" s="3"/>
      <c r="M448" s="5"/>
      <c r="N448" s="3" t="str">
        <f>N422</f>
        <v>Продукт-2</v>
      </c>
      <c r="O448" s="3"/>
      <c r="P448" s="5"/>
      <c r="Q448" s="3" t="str">
        <f>Q429</f>
        <v>виллы</v>
      </c>
      <c r="R448" s="3"/>
      <c r="S448" s="5"/>
      <c r="T448" s="84"/>
      <c r="U448" s="24"/>
      <c r="V448" s="3"/>
      <c r="W448" s="590">
        <f>SUM($Y448:$HA448)</f>
        <v>0</v>
      </c>
      <c r="X448" s="12"/>
      <c r="Y448" s="46"/>
      <c r="Z448" s="91"/>
      <c r="AA448" s="588">
        <f>IF(AA432="",0,IF($W434&gt;0,IF(AA434&gt;IF(OR($T429="",$T429=0),10^20,$T429),IF(OR($T429="",$T429=0),10^20,$T429),AA434),IF($W436&gt;0,IF(AA436&gt;IF(OR($T429="",$T429=0),10^20,$T429),IF(OR($T429="",$T429=0),10^20,$T429),AA436),IF(AA431=1,IF($T439&gt;IF(OR($T429="",$T429=0),10^20,$T429),IF(OR($T429="",$T429=0),10^20,$T429),$T439),IF(IF($T441=справочники!$E$9,$T439+$T443*INT((AA431-1)/IF(OR($T445=0,$T445=""),1,$T445)),IF($T441=справочники!$E$10,$T439*POWER($T443,INT((AA431-1)/IF(OR($T445=0,$T445=""),1,$T445))),IF($T441=справочники!$E$11,POWER($T439,1+$T443*INT((AA431-1)/IF(OR($T445=0,$T445=""),1,$T445))),0)))&gt;IF(OR($T429="",$T429=0),10^20,$T429),IF(OR($T429="",$T429=0),10^20,$T429),IF($T441=справочники!$E$9,$T439+$T443*INT((AA431-1)/IF(OR($T445=0,$T445=""),1,$T445)),IF($T441=справочники!$E$10,$T439*POWER($T443,INT((AA431-1)/IF(OR($T445=0,$T445=""),1,$T445))),IF($T441=справочники!$E$11,POWER($T439,1+$T443*INT((AA431-1)/IF(OR($T445=0,$T445=""),1,$T445))),0))))))))</f>
        <v>0</v>
      </c>
      <c r="AB448" s="588">
        <f>IF(AB432="",0,IF($W434&gt;0,IF(AB434&gt;IF(OR($T429="",$T429=0),10^20,$T429),IF(OR($T429="",$T429=0),10^20,$T429),AB434),IF($W436&gt;0,IF(AB436&gt;IF(OR($T429="",$T429=0),10^20,$T429),IF(OR($T429="",$T429=0),10^20,$T429),AB436),IF(AB431=1,IF($T439&gt;IF(OR($T429="",$T429=0),10^20,$T429),IF(OR($T429="",$T429=0),10^20,$T429),$T439),IF(IF($T441=справочники!$E$9,$T439+$T443*INT((AB431-1)/IF(OR($T445=0,$T445=""),1,$T445)),IF($T441=справочники!$E$10,$T439*POWER($T443,INT((AB431-1)/IF(OR($T445=0,$T445=""),1,$T445))),IF($T441=справочники!$E$11,POWER($T439,1+$T443*INT((AB431-1)/IF(OR($T445=0,$T445=""),1,$T445))),0)))&gt;IF(OR($T429="",$T429=0),10^20,$T429),IF(OR($T429="",$T429=0),10^20,$T429),IF($T441=справочники!$E$9,$T439+$T443*INT((AB431-1)/IF(OR($T445=0,$T445=""),1,$T445)),IF($T441=справочники!$E$10,$T439*POWER($T443,INT((AB431-1)/IF(OR($T445=0,$T445=""),1,$T445))),IF($T441=справочники!$E$11,POWER($T439,1+$T443*INT((AB431-1)/IF(OR($T445=0,$T445=""),1,$T445))),0))))))))</f>
        <v>0</v>
      </c>
      <c r="AC448" s="588">
        <f>IF(AC432="",0,IF($W434&gt;0,IF(AC434&gt;IF(OR($T429="",$T429=0),10^20,$T429),IF(OR($T429="",$T429=0),10^20,$T429),AC434),IF($W436&gt;0,IF(AC436&gt;IF(OR($T429="",$T429=0),10^20,$T429),IF(OR($T429="",$T429=0),10^20,$T429),AC436),IF(AC431=1,IF($T439&gt;IF(OR($T429="",$T429=0),10^20,$T429),IF(OR($T429="",$T429=0),10^20,$T429),$T439),IF(IF($T441=справочники!$E$9,$T439+$T443*INT((AC431-1)/IF(OR($T445=0,$T445=""),1,$T445)),IF($T441=справочники!$E$10,$T439*POWER($T443,INT((AC431-1)/IF(OR($T445=0,$T445=""),1,$T445))),IF($T441=справочники!$E$11,POWER($T439,1+$T443*INT((AC431-1)/IF(OR($T445=0,$T445=""),1,$T445))),0)))&gt;IF(OR($T429="",$T429=0),10^20,$T429),IF(OR($T429="",$T429=0),10^20,$T429),IF($T441=справочники!$E$9,$T439+$T443*INT((AC431-1)/IF(OR($T445=0,$T445=""),1,$T445)),IF($T441=справочники!$E$10,$T439*POWER($T443,INT((AC431-1)/IF(OR($T445=0,$T445=""),1,$T445))),IF($T441=справочники!$E$11,POWER($T439,1+$T443*INT((AC431-1)/IF(OR($T445=0,$T445=""),1,$T445))),0))))))))</f>
        <v>0</v>
      </c>
      <c r="AD448" s="588">
        <f>IF(AD432="",0,IF($W434&gt;0,IF(AD434&gt;IF(OR($T429="",$T429=0),10^20,$T429),IF(OR($T429="",$T429=0),10^20,$T429),AD434),IF($W436&gt;0,IF(AD436&gt;IF(OR($T429="",$T429=0),10^20,$T429),IF(OR($T429="",$T429=0),10^20,$T429),AD436),IF(AD431=1,IF($T439&gt;IF(OR($T429="",$T429=0),10^20,$T429),IF(OR($T429="",$T429=0),10^20,$T429),$T439),IF(IF($T441=справочники!$E$9,$T439+$T443*INT((AD431-1)/IF(OR($T445=0,$T445=""),1,$T445)),IF($T441=справочники!$E$10,$T439*POWER($T443,INT((AD431-1)/IF(OR($T445=0,$T445=""),1,$T445))),IF($T441=справочники!$E$11,POWER($T439,1+$T443*INT((AD431-1)/IF(OR($T445=0,$T445=""),1,$T445))),0)))&gt;IF(OR($T429="",$T429=0),10^20,$T429),IF(OR($T429="",$T429=0),10^20,$T429),IF($T441=справочники!$E$9,$T439+$T443*INT((AD431-1)/IF(OR($T445=0,$T445=""),1,$T445)),IF($T441=справочники!$E$10,$T439*POWER($T443,INT((AD431-1)/IF(OR($T445=0,$T445=""),1,$T445))),IF($T441=справочники!$E$11,POWER($T439,1+$T443*INT((AD431-1)/IF(OR($T445=0,$T445=""),1,$T445))),0))))))))</f>
        <v>0</v>
      </c>
      <c r="AE448" s="588">
        <f>IF(AE432="",0,IF($W434&gt;0,IF(AE434&gt;IF(OR($T429="",$T429=0),10^20,$T429),IF(OR($T429="",$T429=0),10^20,$T429),AE434),IF($W436&gt;0,IF(AE436&gt;IF(OR($T429="",$T429=0),10^20,$T429),IF(OR($T429="",$T429=0),10^20,$T429),AE436),IF(AE431=1,IF($T439&gt;IF(OR($T429="",$T429=0),10^20,$T429),IF(OR($T429="",$T429=0),10^20,$T429),$T439),IF(IF($T441=справочники!$E$9,$T439+$T443*INT((AE431-1)/IF(OR($T445=0,$T445=""),1,$T445)),IF($T441=справочники!$E$10,$T439*POWER($T443,INT((AE431-1)/IF(OR($T445=0,$T445=""),1,$T445))),IF($T441=справочники!$E$11,POWER($T439,1+$T443*INT((AE431-1)/IF(OR($T445=0,$T445=""),1,$T445))),0)))&gt;IF(OR($T429="",$T429=0),10^20,$T429),IF(OR($T429="",$T429=0),10^20,$T429),IF($T441=справочники!$E$9,$T439+$T443*INT((AE431-1)/IF(OR($T445=0,$T445=""),1,$T445)),IF($T441=справочники!$E$10,$T439*POWER($T443,INT((AE431-1)/IF(OR($T445=0,$T445=""),1,$T445))),IF($T441=справочники!$E$11,POWER($T439,1+$T443*INT((AE431-1)/IF(OR($T445=0,$T445=""),1,$T445))),0))))))))</f>
        <v>0</v>
      </c>
      <c r="AF448" s="588">
        <f>IF(AF432="",0,IF($W434&gt;0,IF(AF434&gt;IF(OR($T429="",$T429=0),10^20,$T429),IF(OR($T429="",$T429=0),10^20,$T429),AF434),IF($W436&gt;0,IF(AF436&gt;IF(OR($T429="",$T429=0),10^20,$T429),IF(OR($T429="",$T429=0),10^20,$T429),AF436),IF(AF431=1,IF($T439&gt;IF(OR($T429="",$T429=0),10^20,$T429),IF(OR($T429="",$T429=0),10^20,$T429),$T439),IF(IF($T441=справочники!$E$9,$T439+$T443*INT((AF431-1)/IF(OR($T445=0,$T445=""),1,$T445)),IF($T441=справочники!$E$10,$T439*POWER($T443,INT((AF431-1)/IF(OR($T445=0,$T445=""),1,$T445))),IF($T441=справочники!$E$11,POWER($T439,1+$T443*INT((AF431-1)/IF(OR($T445=0,$T445=""),1,$T445))),0)))&gt;IF(OR($T429="",$T429=0),10^20,$T429),IF(OR($T429="",$T429=0),10^20,$T429),IF($T441=справочники!$E$9,$T439+$T443*INT((AF431-1)/IF(OR($T445=0,$T445=""),1,$T445)),IF($T441=справочники!$E$10,$T439*POWER($T443,INT((AF431-1)/IF(OR($T445=0,$T445=""),1,$T445))),IF($T441=справочники!$E$11,POWER($T439,1+$T443*INT((AF431-1)/IF(OR($T445=0,$T445=""),1,$T445))),0))))))))</f>
        <v>0</v>
      </c>
      <c r="AG448" s="588">
        <f>IF(AG432="",0,IF($W434&gt;0,IF(AG434&gt;IF(OR($T429="",$T429=0),10^20,$T429),IF(OR($T429="",$T429=0),10^20,$T429),AG434),IF($W436&gt;0,IF(AG436&gt;IF(OR($T429="",$T429=0),10^20,$T429),IF(OR($T429="",$T429=0),10^20,$T429),AG436),IF(AG431=1,IF($T439&gt;IF(OR($T429="",$T429=0),10^20,$T429),IF(OR($T429="",$T429=0),10^20,$T429),$T439),IF(IF($T441=справочники!$E$9,$T439+$T443*INT((AG431-1)/IF(OR($T445=0,$T445=""),1,$T445)),IF($T441=справочники!$E$10,$T439*POWER($T443,INT((AG431-1)/IF(OR($T445=0,$T445=""),1,$T445))),IF($T441=справочники!$E$11,POWER($T439,1+$T443*INT((AG431-1)/IF(OR($T445=0,$T445=""),1,$T445))),0)))&gt;IF(OR($T429="",$T429=0),10^20,$T429),IF(OR($T429="",$T429=0),10^20,$T429),IF($T441=справочники!$E$9,$T439+$T443*INT((AG431-1)/IF(OR($T445=0,$T445=""),1,$T445)),IF($T441=справочники!$E$10,$T439*POWER($T443,INT((AG431-1)/IF(OR($T445=0,$T445=""),1,$T445))),IF($T441=справочники!$E$11,POWER($T439,1+$T443*INT((AG431-1)/IF(OR($T445=0,$T445=""),1,$T445))),0))))))))</f>
        <v>0</v>
      </c>
      <c r="AH448" s="588">
        <f>IF(AH432="",0,IF($W434&gt;0,IF(AH434&gt;IF(OR($T429="",$T429=0),10^20,$T429),IF(OR($T429="",$T429=0),10^20,$T429),AH434),IF($W436&gt;0,IF(AH436&gt;IF(OR($T429="",$T429=0),10^20,$T429),IF(OR($T429="",$T429=0),10^20,$T429),AH436),IF(AH431=1,IF($T439&gt;IF(OR($T429="",$T429=0),10^20,$T429),IF(OR($T429="",$T429=0),10^20,$T429),$T439),IF(IF($T441=справочники!$E$9,$T439+$T443*INT((AH431-1)/IF(OR($T445=0,$T445=""),1,$T445)),IF($T441=справочники!$E$10,$T439*POWER($T443,INT((AH431-1)/IF(OR($T445=0,$T445=""),1,$T445))),IF($T441=справочники!$E$11,POWER($T439,1+$T443*INT((AH431-1)/IF(OR($T445=0,$T445=""),1,$T445))),0)))&gt;IF(OR($T429="",$T429=0),10^20,$T429),IF(OR($T429="",$T429=0),10^20,$T429),IF($T441=справочники!$E$9,$T439+$T443*INT((AH431-1)/IF(OR($T445=0,$T445=""),1,$T445)),IF($T441=справочники!$E$10,$T439*POWER($T443,INT((AH431-1)/IF(OR($T445=0,$T445=""),1,$T445))),IF($T441=справочники!$E$11,POWER($T439,1+$T443*INT((AH431-1)/IF(OR($T445=0,$T445=""),1,$T445))),0))))))))</f>
        <v>0</v>
      </c>
      <c r="AI448" s="588">
        <f>IF(AI432="",0,IF($W434&gt;0,IF(AI434&gt;IF(OR($T429="",$T429=0),10^20,$T429),IF(OR($T429="",$T429=0),10^20,$T429),AI434),IF($W436&gt;0,IF(AI436&gt;IF(OR($T429="",$T429=0),10^20,$T429),IF(OR($T429="",$T429=0),10^20,$T429),AI436),IF(AI431=1,IF($T439&gt;IF(OR($T429="",$T429=0),10^20,$T429),IF(OR($T429="",$T429=0),10^20,$T429),$T439),IF(IF($T441=справочники!$E$9,$T439+$T443*INT((AI431-1)/IF(OR($T445=0,$T445=""),1,$T445)),IF($T441=справочники!$E$10,$T439*POWER($T443,INT((AI431-1)/IF(OR($T445=0,$T445=""),1,$T445))),IF($T441=справочники!$E$11,POWER($T439,1+$T443*INT((AI431-1)/IF(OR($T445=0,$T445=""),1,$T445))),0)))&gt;IF(OR($T429="",$T429=0),10^20,$T429),IF(OR($T429="",$T429=0),10^20,$T429),IF($T441=справочники!$E$9,$T439+$T443*INT((AI431-1)/IF(OR($T445=0,$T445=""),1,$T445)),IF($T441=справочники!$E$10,$T439*POWER($T443,INT((AI431-1)/IF(OR($T445=0,$T445=""),1,$T445))),IF($T441=справочники!$E$11,POWER($T439,1+$T443*INT((AI431-1)/IF(OR($T445=0,$T445=""),1,$T445))),0))))))))</f>
        <v>0</v>
      </c>
      <c r="AJ448" s="588">
        <f>IF(AJ432="",0,IF($W434&gt;0,IF(AJ434&gt;IF(OR($T429="",$T429=0),10^20,$T429),IF(OR($T429="",$T429=0),10^20,$T429),AJ434),IF($W436&gt;0,IF(AJ436&gt;IF(OR($T429="",$T429=0),10^20,$T429),IF(OR($T429="",$T429=0),10^20,$T429),AJ436),IF(AJ431=1,IF($T439&gt;IF(OR($T429="",$T429=0),10^20,$T429),IF(OR($T429="",$T429=0),10^20,$T429),$T439),IF(IF($T441=справочники!$E$9,$T439+$T443*INT((AJ431-1)/IF(OR($T445=0,$T445=""),1,$T445)),IF($T441=справочники!$E$10,$T439*POWER($T443,INT((AJ431-1)/IF(OR($T445=0,$T445=""),1,$T445))),IF($T441=справочники!$E$11,POWER($T439,1+$T443*INT((AJ431-1)/IF(OR($T445=0,$T445=""),1,$T445))),0)))&gt;IF(OR($T429="",$T429=0),10^20,$T429),IF(OR($T429="",$T429=0),10^20,$T429),IF($T441=справочники!$E$9,$T439+$T443*INT((AJ431-1)/IF(OR($T445=0,$T445=""),1,$T445)),IF($T441=справочники!$E$10,$T439*POWER($T443,INT((AJ431-1)/IF(OR($T445=0,$T445=""),1,$T445))),IF($T441=справочники!$E$11,POWER($T439,1+$T443*INT((AJ431-1)/IF(OR($T445=0,$T445=""),1,$T445))),0))))))))</f>
        <v>0</v>
      </c>
      <c r="AK448" s="588">
        <f>IF(AK432="",0,IF($W434&gt;0,IF(AK434&gt;IF(OR($T429="",$T429=0),10^20,$T429),IF(OR($T429="",$T429=0),10^20,$T429),AK434),IF($W436&gt;0,IF(AK436&gt;IF(OR($T429="",$T429=0),10^20,$T429),IF(OR($T429="",$T429=0),10^20,$T429),AK436),IF(AK431=1,IF($T439&gt;IF(OR($T429="",$T429=0),10^20,$T429),IF(OR($T429="",$T429=0),10^20,$T429),$T439),IF(IF($T441=справочники!$E$9,$T439+$T443*INT((AK431-1)/IF(OR($T445=0,$T445=""),1,$T445)),IF($T441=справочники!$E$10,$T439*POWER($T443,INT((AK431-1)/IF(OR($T445=0,$T445=""),1,$T445))),IF($T441=справочники!$E$11,POWER($T439,1+$T443*INT((AK431-1)/IF(OR($T445=0,$T445=""),1,$T445))),0)))&gt;IF(OR($T429="",$T429=0),10^20,$T429),IF(OR($T429="",$T429=0),10^20,$T429),IF($T441=справочники!$E$9,$T439+$T443*INT((AK431-1)/IF(OR($T445=0,$T445=""),1,$T445)),IF($T441=справочники!$E$10,$T439*POWER($T443,INT((AK431-1)/IF(OR($T445=0,$T445=""),1,$T445))),IF($T441=справочники!$E$11,POWER($T439,1+$T443*INT((AK431-1)/IF(OR($T445=0,$T445=""),1,$T445))),0))))))))</f>
        <v>0</v>
      </c>
      <c r="AL448" s="588">
        <f>IF(AL432="",0,IF($W434&gt;0,IF(AL434&gt;IF(OR($T429="",$T429=0),10^20,$T429),IF(OR($T429="",$T429=0),10^20,$T429),AL434),IF($W436&gt;0,IF(AL436&gt;IF(OR($T429="",$T429=0),10^20,$T429),IF(OR($T429="",$T429=0),10^20,$T429),AL436),IF(AL431=1,IF($T439&gt;IF(OR($T429="",$T429=0),10^20,$T429),IF(OR($T429="",$T429=0),10^20,$T429),$T439),IF(IF($T441=справочники!$E$9,$T439+$T443*INT((AL431-1)/IF(OR($T445=0,$T445=""),1,$T445)),IF($T441=справочники!$E$10,$T439*POWER($T443,INT((AL431-1)/IF(OR($T445=0,$T445=""),1,$T445))),IF($T441=справочники!$E$11,POWER($T439,1+$T443*INT((AL431-1)/IF(OR($T445=0,$T445=""),1,$T445))),0)))&gt;IF(OR($T429="",$T429=0),10^20,$T429),IF(OR($T429="",$T429=0),10^20,$T429),IF($T441=справочники!$E$9,$T439+$T443*INT((AL431-1)/IF(OR($T445=0,$T445=""),1,$T445)),IF($T441=справочники!$E$10,$T439*POWER($T443,INT((AL431-1)/IF(OR($T445=0,$T445=""),1,$T445))),IF($T441=справочники!$E$11,POWER($T439,1+$T443*INT((AL431-1)/IF(OR($T445=0,$T445=""),1,$T445))),0))))))))</f>
        <v>0</v>
      </c>
      <c r="AM448" s="588">
        <f>IF(AM432="",0,IF($W434&gt;0,IF(AM434&gt;IF(OR($T429="",$T429=0),10^20,$T429),IF(OR($T429="",$T429=0),10^20,$T429),AM434),IF($W436&gt;0,IF(AM436&gt;IF(OR($T429="",$T429=0),10^20,$T429),IF(OR($T429="",$T429=0),10^20,$T429),AM436),IF(AM431=1,IF($T439&gt;IF(OR($T429="",$T429=0),10^20,$T429),IF(OR($T429="",$T429=0),10^20,$T429),$T439),IF(IF($T441=справочники!$E$9,$T439+$T443*INT((AM431-1)/IF(OR($T445=0,$T445=""),1,$T445)),IF($T441=справочники!$E$10,$T439*POWER($T443,INT((AM431-1)/IF(OR($T445=0,$T445=""),1,$T445))),IF($T441=справочники!$E$11,POWER($T439,1+$T443*INT((AM431-1)/IF(OR($T445=0,$T445=""),1,$T445))),0)))&gt;IF(OR($T429="",$T429=0),10^20,$T429),IF(OR($T429="",$T429=0),10^20,$T429),IF($T441=справочники!$E$9,$T439+$T443*INT((AM431-1)/IF(OR($T445=0,$T445=""),1,$T445)),IF($T441=справочники!$E$10,$T439*POWER($T443,INT((AM431-1)/IF(OR($T445=0,$T445=""),1,$T445))),IF($T441=справочники!$E$11,POWER($T439,1+$T443*INT((AM431-1)/IF(OR($T445=0,$T445=""),1,$T445))),0))))))))</f>
        <v>0</v>
      </c>
      <c r="AN448" s="588">
        <f>IF(AN432="",0,IF($W434&gt;0,IF(AN434&gt;IF(OR($T429="",$T429=0),10^20,$T429),IF(OR($T429="",$T429=0),10^20,$T429),AN434),IF($W436&gt;0,IF(AN436&gt;IF(OR($T429="",$T429=0),10^20,$T429),IF(OR($T429="",$T429=0),10^20,$T429),AN436),IF(AN431=1,IF($T439&gt;IF(OR($T429="",$T429=0),10^20,$T429),IF(OR($T429="",$T429=0),10^20,$T429),$T439),IF(IF($T441=справочники!$E$9,$T439+$T443*INT((AN431-1)/IF(OR($T445=0,$T445=""),1,$T445)),IF($T441=справочники!$E$10,$T439*POWER($T443,INT((AN431-1)/IF(OR($T445=0,$T445=""),1,$T445))),IF($T441=справочники!$E$11,POWER($T439,1+$T443*INT((AN431-1)/IF(OR($T445=0,$T445=""),1,$T445))),0)))&gt;IF(OR($T429="",$T429=0),10^20,$T429),IF(OR($T429="",$T429=0),10^20,$T429),IF($T441=справочники!$E$9,$T439+$T443*INT((AN431-1)/IF(OR($T445=0,$T445=""),1,$T445)),IF($T441=справочники!$E$10,$T439*POWER($T443,INT((AN431-1)/IF(OR($T445=0,$T445=""),1,$T445))),IF($T441=справочники!$E$11,POWER($T439,1+$T443*INT((AN431-1)/IF(OR($T445=0,$T445=""),1,$T445))),0))))))))</f>
        <v>0</v>
      </c>
      <c r="AO448" s="588">
        <f>IF(AO432="",0,IF($W434&gt;0,IF(AO434&gt;IF(OR($T429="",$T429=0),10^20,$T429),IF(OR($T429="",$T429=0),10^20,$T429),AO434),IF($W436&gt;0,IF(AO436&gt;IF(OR($T429="",$T429=0),10^20,$T429),IF(OR($T429="",$T429=0),10^20,$T429),AO436),IF(AO431=1,IF($T439&gt;IF(OR($T429="",$T429=0),10^20,$T429),IF(OR($T429="",$T429=0),10^20,$T429),$T439),IF(IF($T441=справочники!$E$9,$T439+$T443*INT((AO431-1)/IF(OR($T445=0,$T445=""),1,$T445)),IF($T441=справочники!$E$10,$T439*POWER($T443,INT((AO431-1)/IF(OR($T445=0,$T445=""),1,$T445))),IF($T441=справочники!$E$11,POWER($T439,1+$T443*INT((AO431-1)/IF(OR($T445=0,$T445=""),1,$T445))),0)))&gt;IF(OR($T429="",$T429=0),10^20,$T429),IF(OR($T429="",$T429=0),10^20,$T429),IF($T441=справочники!$E$9,$T439+$T443*INT((AO431-1)/IF(OR($T445=0,$T445=""),1,$T445)),IF($T441=справочники!$E$10,$T439*POWER($T443,INT((AO431-1)/IF(OR($T445=0,$T445=""),1,$T445))),IF($T441=справочники!$E$11,POWER($T439,1+$T443*INT((AO431-1)/IF(OR($T445=0,$T445=""),1,$T445))),0))))))))</f>
        <v>0</v>
      </c>
      <c r="AP448" s="588">
        <f>IF(AP432="",0,IF($W434&gt;0,IF(AP434&gt;IF(OR($T429="",$T429=0),10^20,$T429),IF(OR($T429="",$T429=0),10^20,$T429),AP434),IF($W436&gt;0,IF(AP436&gt;IF(OR($T429="",$T429=0),10^20,$T429),IF(OR($T429="",$T429=0),10^20,$T429),AP436),IF(AP431=1,IF($T439&gt;IF(OR($T429="",$T429=0),10^20,$T429),IF(OR($T429="",$T429=0),10^20,$T429),$T439),IF(IF($T441=справочники!$E$9,$T439+$T443*INT((AP431-1)/IF(OR($T445=0,$T445=""),1,$T445)),IF($T441=справочники!$E$10,$T439*POWER($T443,INT((AP431-1)/IF(OR($T445=0,$T445=""),1,$T445))),IF($T441=справочники!$E$11,POWER($T439,1+$T443*INT((AP431-1)/IF(OR($T445=0,$T445=""),1,$T445))),0)))&gt;IF(OR($T429="",$T429=0),10^20,$T429),IF(OR($T429="",$T429=0),10^20,$T429),IF($T441=справочники!$E$9,$T439+$T443*INT((AP431-1)/IF(OR($T445=0,$T445=""),1,$T445)),IF($T441=справочники!$E$10,$T439*POWER($T443,INT((AP431-1)/IF(OR($T445=0,$T445=""),1,$T445))),IF($T441=справочники!$E$11,POWER($T439,1+$T443*INT((AP431-1)/IF(OR($T445=0,$T445=""),1,$T445))),0))))))))</f>
        <v>0</v>
      </c>
      <c r="AQ448" s="588">
        <f>IF(AQ432="",0,IF($W434&gt;0,IF(AQ434&gt;IF(OR($T429="",$T429=0),10^20,$T429),IF(OR($T429="",$T429=0),10^20,$T429),AQ434),IF($W436&gt;0,IF(AQ436&gt;IF(OR($T429="",$T429=0),10^20,$T429),IF(OR($T429="",$T429=0),10^20,$T429),AQ436),IF(AQ431=1,IF($T439&gt;IF(OR($T429="",$T429=0),10^20,$T429),IF(OR($T429="",$T429=0),10^20,$T429),$T439),IF(IF($T441=справочники!$E$9,$T439+$T443*INT((AQ431-1)/IF(OR($T445=0,$T445=""),1,$T445)),IF($T441=справочники!$E$10,$T439*POWER($T443,INT((AQ431-1)/IF(OR($T445=0,$T445=""),1,$T445))),IF($T441=справочники!$E$11,POWER($T439,1+$T443*INT((AQ431-1)/IF(OR($T445=0,$T445=""),1,$T445))),0)))&gt;IF(OR($T429="",$T429=0),10^20,$T429),IF(OR($T429="",$T429=0),10^20,$T429),IF($T441=справочники!$E$9,$T439+$T443*INT((AQ431-1)/IF(OR($T445=0,$T445=""),1,$T445)),IF($T441=справочники!$E$10,$T439*POWER($T443,INT((AQ431-1)/IF(OR($T445=0,$T445=""),1,$T445))),IF($T441=справочники!$E$11,POWER($T439,1+$T443*INT((AQ431-1)/IF(OR($T445=0,$T445=""),1,$T445))),0))))))))</f>
        <v>0</v>
      </c>
      <c r="AR448" s="588">
        <f>IF(AR432="",0,IF($W434&gt;0,IF(AR434&gt;IF(OR($T429="",$T429=0),10^20,$T429),IF(OR($T429="",$T429=0),10^20,$T429),AR434),IF($W436&gt;0,IF(AR436&gt;IF(OR($T429="",$T429=0),10^20,$T429),IF(OR($T429="",$T429=0),10^20,$T429),AR436),IF(AR431=1,IF($T439&gt;IF(OR($T429="",$T429=0),10^20,$T429),IF(OR($T429="",$T429=0),10^20,$T429),$T439),IF(IF($T441=справочники!$E$9,$T439+$T443*INT((AR431-1)/IF(OR($T445=0,$T445=""),1,$T445)),IF($T441=справочники!$E$10,$T439*POWER($T443,INT((AR431-1)/IF(OR($T445=0,$T445=""),1,$T445))),IF($T441=справочники!$E$11,POWER($T439,1+$T443*INT((AR431-1)/IF(OR($T445=0,$T445=""),1,$T445))),0)))&gt;IF(OR($T429="",$T429=0),10^20,$T429),IF(OR($T429="",$T429=0),10^20,$T429),IF($T441=справочники!$E$9,$T439+$T443*INT((AR431-1)/IF(OR($T445=0,$T445=""),1,$T445)),IF($T441=справочники!$E$10,$T439*POWER($T443,INT((AR431-1)/IF(OR($T445=0,$T445=""),1,$T445))),IF($T441=справочники!$E$11,POWER($T439,1+$T443*INT((AR431-1)/IF(OR($T445=0,$T445=""),1,$T445))),0))))))))</f>
        <v>0</v>
      </c>
      <c r="AS448" s="588">
        <f>IF(AS432="",0,IF($W434&gt;0,IF(AS434&gt;IF(OR($T429="",$T429=0),10^20,$T429),IF(OR($T429="",$T429=0),10^20,$T429),AS434),IF($W436&gt;0,IF(AS436&gt;IF(OR($T429="",$T429=0),10^20,$T429),IF(OR($T429="",$T429=0),10^20,$T429),AS436),IF(AS431=1,IF($T439&gt;IF(OR($T429="",$T429=0),10^20,$T429),IF(OR($T429="",$T429=0),10^20,$T429),$T439),IF(IF($T441=справочники!$E$9,$T439+$T443*INT((AS431-1)/IF(OR($T445=0,$T445=""),1,$T445)),IF($T441=справочники!$E$10,$T439*POWER($T443,INT((AS431-1)/IF(OR($T445=0,$T445=""),1,$T445))),IF($T441=справочники!$E$11,POWER($T439,1+$T443*INT((AS431-1)/IF(OR($T445=0,$T445=""),1,$T445))),0)))&gt;IF(OR($T429="",$T429=0),10^20,$T429),IF(OR($T429="",$T429=0),10^20,$T429),IF($T441=справочники!$E$9,$T439+$T443*INT((AS431-1)/IF(OR($T445=0,$T445=""),1,$T445)),IF($T441=справочники!$E$10,$T439*POWER($T443,INT((AS431-1)/IF(OR($T445=0,$T445=""),1,$T445))),IF($T441=справочники!$E$11,POWER($T439,1+$T443*INT((AS431-1)/IF(OR($T445=0,$T445=""),1,$T445))),0))))))))</f>
        <v>0</v>
      </c>
      <c r="AT448" s="588">
        <f>IF(AT432="",0,IF($W434&gt;0,IF(AT434&gt;IF(OR($T429="",$T429=0),10^20,$T429),IF(OR($T429="",$T429=0),10^20,$T429),AT434),IF($W436&gt;0,IF(AT436&gt;IF(OR($T429="",$T429=0),10^20,$T429),IF(OR($T429="",$T429=0),10^20,$T429),AT436),IF(AT431=1,IF($T439&gt;IF(OR($T429="",$T429=0),10^20,$T429),IF(OR($T429="",$T429=0),10^20,$T429),$T439),IF(IF($T441=справочники!$E$9,$T439+$T443*INT((AT431-1)/IF(OR($T445=0,$T445=""),1,$T445)),IF($T441=справочники!$E$10,$T439*POWER($T443,INT((AT431-1)/IF(OR($T445=0,$T445=""),1,$T445))),IF($T441=справочники!$E$11,POWER($T439,1+$T443*INT((AT431-1)/IF(OR($T445=0,$T445=""),1,$T445))),0)))&gt;IF(OR($T429="",$T429=0),10^20,$T429),IF(OR($T429="",$T429=0),10^20,$T429),IF($T441=справочники!$E$9,$T439+$T443*INT((AT431-1)/IF(OR($T445=0,$T445=""),1,$T445)),IF($T441=справочники!$E$10,$T439*POWER($T443,INT((AT431-1)/IF(OR($T445=0,$T445=""),1,$T445))),IF($T441=справочники!$E$11,POWER($T439,1+$T443*INT((AT431-1)/IF(OR($T445=0,$T445=""),1,$T445))),0))))))))</f>
        <v>0</v>
      </c>
      <c r="AU448" s="588">
        <f>IF(AU432="",0,IF($W434&gt;0,IF(AU434&gt;IF(OR($T429="",$T429=0),10^20,$T429),IF(OR($T429="",$T429=0),10^20,$T429),AU434),IF($W436&gt;0,IF(AU436&gt;IF(OR($T429="",$T429=0),10^20,$T429),IF(OR($T429="",$T429=0),10^20,$T429),AU436),IF(AU431=1,IF($T439&gt;IF(OR($T429="",$T429=0),10^20,$T429),IF(OR($T429="",$T429=0),10^20,$T429),$T439),IF(IF($T441=справочники!$E$9,$T439+$T443*INT((AU431-1)/IF(OR($T445=0,$T445=""),1,$T445)),IF($T441=справочники!$E$10,$T439*POWER($T443,INT((AU431-1)/IF(OR($T445=0,$T445=""),1,$T445))),IF($T441=справочники!$E$11,POWER($T439,1+$T443*INT((AU431-1)/IF(OR($T445=0,$T445=""),1,$T445))),0)))&gt;IF(OR($T429="",$T429=0),10^20,$T429),IF(OR($T429="",$T429=0),10^20,$T429),IF($T441=справочники!$E$9,$T439+$T443*INT((AU431-1)/IF(OR($T445=0,$T445=""),1,$T445)),IF($T441=справочники!$E$10,$T439*POWER($T443,INT((AU431-1)/IF(OR($T445=0,$T445=""),1,$T445))),IF($T441=справочники!$E$11,POWER($T439,1+$T443*INT((AU431-1)/IF(OR($T445=0,$T445=""),1,$T445))),0))))))))</f>
        <v>0</v>
      </c>
      <c r="AV448" s="588">
        <f>IF(AV432="",0,IF($W434&gt;0,IF(AV434&gt;IF(OR($T429="",$T429=0),10^20,$T429),IF(OR($T429="",$T429=0),10^20,$T429),AV434),IF($W436&gt;0,IF(AV436&gt;IF(OR($T429="",$T429=0),10^20,$T429),IF(OR($T429="",$T429=0),10^20,$T429),AV436),IF(AV431=1,IF($T439&gt;IF(OR($T429="",$T429=0),10^20,$T429),IF(OR($T429="",$T429=0),10^20,$T429),$T439),IF(IF($T441=справочники!$E$9,$T439+$T443*INT((AV431-1)/IF(OR($T445=0,$T445=""),1,$T445)),IF($T441=справочники!$E$10,$T439*POWER($T443,INT((AV431-1)/IF(OR($T445=0,$T445=""),1,$T445))),IF($T441=справочники!$E$11,POWER($T439,1+$T443*INT((AV431-1)/IF(OR($T445=0,$T445=""),1,$T445))),0)))&gt;IF(OR($T429="",$T429=0),10^20,$T429),IF(OR($T429="",$T429=0),10^20,$T429),IF($T441=справочники!$E$9,$T439+$T443*INT((AV431-1)/IF(OR($T445=0,$T445=""),1,$T445)),IF($T441=справочники!$E$10,$T439*POWER($T443,INT((AV431-1)/IF(OR($T445=0,$T445=""),1,$T445))),IF($T441=справочники!$E$11,POWER($T439,1+$T443*INT((AV431-1)/IF(OR($T445=0,$T445=""),1,$T445))),0))))))))</f>
        <v>0</v>
      </c>
      <c r="AW448" s="588">
        <f>IF(AW432="",0,IF($W434&gt;0,IF(AW434&gt;IF(OR($T429="",$T429=0),10^20,$T429),IF(OR($T429="",$T429=0),10^20,$T429),AW434),IF($W436&gt;0,IF(AW436&gt;IF(OR($T429="",$T429=0),10^20,$T429),IF(OR($T429="",$T429=0),10^20,$T429),AW436),IF(AW431=1,IF($T439&gt;IF(OR($T429="",$T429=0),10^20,$T429),IF(OR($T429="",$T429=0),10^20,$T429),$T439),IF(IF($T441=справочники!$E$9,$T439+$T443*INT((AW431-1)/IF(OR($T445=0,$T445=""),1,$T445)),IF($T441=справочники!$E$10,$T439*POWER($T443,INT((AW431-1)/IF(OR($T445=0,$T445=""),1,$T445))),IF($T441=справочники!$E$11,POWER($T439,1+$T443*INT((AW431-1)/IF(OR($T445=0,$T445=""),1,$T445))),0)))&gt;IF(OR($T429="",$T429=0),10^20,$T429),IF(OR($T429="",$T429=0),10^20,$T429),IF($T441=справочники!$E$9,$T439+$T443*INT((AW431-1)/IF(OR($T445=0,$T445=""),1,$T445)),IF($T441=справочники!$E$10,$T439*POWER($T443,INT((AW431-1)/IF(OR($T445=0,$T445=""),1,$T445))),IF($T441=справочники!$E$11,POWER($T439,1+$T443*INT((AW431-1)/IF(OR($T445=0,$T445=""),1,$T445))),0))))))))</f>
        <v>0</v>
      </c>
      <c r="AX448" s="588">
        <f>IF(AX432="",0,IF($W434&gt;0,IF(AX434&gt;IF(OR($T429="",$T429=0),10^20,$T429),IF(OR($T429="",$T429=0),10^20,$T429),AX434),IF($W436&gt;0,IF(AX436&gt;IF(OR($T429="",$T429=0),10^20,$T429),IF(OR($T429="",$T429=0),10^20,$T429),AX436),IF(AX431=1,IF($T439&gt;IF(OR($T429="",$T429=0),10^20,$T429),IF(OR($T429="",$T429=0),10^20,$T429),$T439),IF(IF($T441=справочники!$E$9,$T439+$T443*INT((AX431-1)/IF(OR($T445=0,$T445=""),1,$T445)),IF($T441=справочники!$E$10,$T439*POWER($T443,INT((AX431-1)/IF(OR($T445=0,$T445=""),1,$T445))),IF($T441=справочники!$E$11,POWER($T439,1+$T443*INT((AX431-1)/IF(OR($T445=0,$T445=""),1,$T445))),0)))&gt;IF(OR($T429="",$T429=0),10^20,$T429),IF(OR($T429="",$T429=0),10^20,$T429),IF($T441=справочники!$E$9,$T439+$T443*INT((AX431-1)/IF(OR($T445=0,$T445=""),1,$T445)),IF($T441=справочники!$E$10,$T439*POWER($T443,INT((AX431-1)/IF(OR($T445=0,$T445=""),1,$T445))),IF($T441=справочники!$E$11,POWER($T439,1+$T443*INT((AX431-1)/IF(OR($T445=0,$T445=""),1,$T445))),0))))))))</f>
        <v>0</v>
      </c>
      <c r="AY448" s="588">
        <f>IF(AY432="",0,IF($W434&gt;0,IF(AY434&gt;IF(OR($T429="",$T429=0),10^20,$T429),IF(OR($T429="",$T429=0),10^20,$T429),AY434),IF($W436&gt;0,IF(AY436&gt;IF(OR($T429="",$T429=0),10^20,$T429),IF(OR($T429="",$T429=0),10^20,$T429),AY436),IF(AY431=1,IF($T439&gt;IF(OR($T429="",$T429=0),10^20,$T429),IF(OR($T429="",$T429=0),10^20,$T429),$T439),IF(IF($T441=справочники!$E$9,$T439+$T443*INT((AY431-1)/IF(OR($T445=0,$T445=""),1,$T445)),IF($T441=справочники!$E$10,$T439*POWER($T443,INT((AY431-1)/IF(OR($T445=0,$T445=""),1,$T445))),IF($T441=справочники!$E$11,POWER($T439,1+$T443*INT((AY431-1)/IF(OR($T445=0,$T445=""),1,$T445))),0)))&gt;IF(OR($T429="",$T429=0),10^20,$T429),IF(OR($T429="",$T429=0),10^20,$T429),IF($T441=справочники!$E$9,$T439+$T443*INT((AY431-1)/IF(OR($T445=0,$T445=""),1,$T445)),IF($T441=справочники!$E$10,$T439*POWER($T443,INT((AY431-1)/IF(OR($T445=0,$T445=""),1,$T445))),IF($T441=справочники!$E$11,POWER($T439,1+$T443*INT((AY431-1)/IF(OR($T445=0,$T445=""),1,$T445))),0))))))))</f>
        <v>0</v>
      </c>
      <c r="AZ448" s="588">
        <f>IF(AZ432="",0,IF($W434&gt;0,IF(AZ434&gt;IF(OR($T429="",$T429=0),10^20,$T429),IF(OR($T429="",$T429=0),10^20,$T429),AZ434),IF($W436&gt;0,IF(AZ436&gt;IF(OR($T429="",$T429=0),10^20,$T429),IF(OR($T429="",$T429=0),10^20,$T429),AZ436),IF(AZ431=1,IF($T439&gt;IF(OR($T429="",$T429=0),10^20,$T429),IF(OR($T429="",$T429=0),10^20,$T429),$T439),IF(IF($T441=справочники!$E$9,$T439+$T443*INT((AZ431-1)/IF(OR($T445=0,$T445=""),1,$T445)),IF($T441=справочники!$E$10,$T439*POWER($T443,INT((AZ431-1)/IF(OR($T445=0,$T445=""),1,$T445))),IF($T441=справочники!$E$11,POWER($T439,1+$T443*INT((AZ431-1)/IF(OR($T445=0,$T445=""),1,$T445))),0)))&gt;IF(OR($T429="",$T429=0),10^20,$T429),IF(OR($T429="",$T429=0),10^20,$T429),IF($T441=справочники!$E$9,$T439+$T443*INT((AZ431-1)/IF(OR($T445=0,$T445=""),1,$T445)),IF($T441=справочники!$E$10,$T439*POWER($T443,INT((AZ431-1)/IF(OR($T445=0,$T445=""),1,$T445))),IF($T441=справочники!$E$11,POWER($T439,1+$T443*INT((AZ431-1)/IF(OR($T445=0,$T445=""),1,$T445))),0))))))))</f>
        <v>0</v>
      </c>
      <c r="BA448" s="588">
        <f>IF(BA432="",0,IF($W434&gt;0,IF(BA434&gt;IF(OR($T429="",$T429=0),10^20,$T429),IF(OR($T429="",$T429=0),10^20,$T429),BA434),IF($W436&gt;0,IF(BA436&gt;IF(OR($T429="",$T429=0),10^20,$T429),IF(OR($T429="",$T429=0),10^20,$T429),BA436),IF(BA431=1,IF($T439&gt;IF(OR($T429="",$T429=0),10^20,$T429),IF(OR($T429="",$T429=0),10^20,$T429),$T439),IF(IF($T441=справочники!$E$9,$T439+$T443*INT((BA431-1)/IF(OR($T445=0,$T445=""),1,$T445)),IF($T441=справочники!$E$10,$T439*POWER($T443,INT((BA431-1)/IF(OR($T445=0,$T445=""),1,$T445))),IF($T441=справочники!$E$11,POWER($T439,1+$T443*INT((BA431-1)/IF(OR($T445=0,$T445=""),1,$T445))),0)))&gt;IF(OR($T429="",$T429=0),10^20,$T429),IF(OR($T429="",$T429=0),10^20,$T429),IF($T441=справочники!$E$9,$T439+$T443*INT((BA431-1)/IF(OR($T445=0,$T445=""),1,$T445)),IF($T441=справочники!$E$10,$T439*POWER($T443,INT((BA431-1)/IF(OR($T445=0,$T445=""),1,$T445))),IF($T441=справочники!$E$11,POWER($T439,1+$T443*INT((BA431-1)/IF(OR($T445=0,$T445=""),1,$T445))),0))))))))</f>
        <v>0</v>
      </c>
      <c r="BB448" s="588">
        <f>IF(BB432="",0,IF($W434&gt;0,IF(BB434&gt;IF(OR($T429="",$T429=0),10^20,$T429),IF(OR($T429="",$T429=0),10^20,$T429),BB434),IF($W436&gt;0,IF(BB436&gt;IF(OR($T429="",$T429=0),10^20,$T429),IF(OR($T429="",$T429=0),10^20,$T429),BB436),IF(BB431=1,IF($T439&gt;IF(OR($T429="",$T429=0),10^20,$T429),IF(OR($T429="",$T429=0),10^20,$T429),$T439),IF(IF($T441=справочники!$E$9,$T439+$T443*INT((BB431-1)/IF(OR($T445=0,$T445=""),1,$T445)),IF($T441=справочники!$E$10,$T439*POWER($T443,INT((BB431-1)/IF(OR($T445=0,$T445=""),1,$T445))),IF($T441=справочники!$E$11,POWER($T439,1+$T443*INT((BB431-1)/IF(OR($T445=0,$T445=""),1,$T445))),0)))&gt;IF(OR($T429="",$T429=0),10^20,$T429),IF(OR($T429="",$T429=0),10^20,$T429),IF($T441=справочники!$E$9,$T439+$T443*INT((BB431-1)/IF(OR($T445=0,$T445=""),1,$T445)),IF($T441=справочники!$E$10,$T439*POWER($T443,INT((BB431-1)/IF(OR($T445=0,$T445=""),1,$T445))),IF($T441=справочники!$E$11,POWER($T439,1+$T443*INT((BB431-1)/IF(OR($T445=0,$T445=""),1,$T445))),0))))))))</f>
        <v>0</v>
      </c>
      <c r="BC448" s="588">
        <f>IF(BC432="",0,IF($W434&gt;0,IF(BC434&gt;IF(OR($T429="",$T429=0),10^20,$T429),IF(OR($T429="",$T429=0),10^20,$T429),BC434),IF($W436&gt;0,IF(BC436&gt;IF(OR($T429="",$T429=0),10^20,$T429),IF(OR($T429="",$T429=0),10^20,$T429),BC436),IF(BC431=1,IF($T439&gt;IF(OR($T429="",$T429=0),10^20,$T429),IF(OR($T429="",$T429=0),10^20,$T429),$T439),IF(IF($T441=справочники!$E$9,$T439+$T443*INT((BC431-1)/IF(OR($T445=0,$T445=""),1,$T445)),IF($T441=справочники!$E$10,$T439*POWER($T443,INT((BC431-1)/IF(OR($T445=0,$T445=""),1,$T445))),IF($T441=справочники!$E$11,POWER($T439,1+$T443*INT((BC431-1)/IF(OR($T445=0,$T445=""),1,$T445))),0)))&gt;IF(OR($T429="",$T429=0),10^20,$T429),IF(OR($T429="",$T429=0),10^20,$T429),IF($T441=справочники!$E$9,$T439+$T443*INT((BC431-1)/IF(OR($T445=0,$T445=""),1,$T445)),IF($T441=справочники!$E$10,$T439*POWER($T443,INT((BC431-1)/IF(OR($T445=0,$T445=""),1,$T445))),IF($T441=справочники!$E$11,POWER($T439,1+$T443*INT((BC431-1)/IF(OR($T445=0,$T445=""),1,$T445))),0))))))))</f>
        <v>0</v>
      </c>
      <c r="BD448" s="588">
        <f>IF(BD432="",0,IF($W434&gt;0,IF(BD434&gt;IF(OR($T429="",$T429=0),10^20,$T429),IF(OR($T429="",$T429=0),10^20,$T429),BD434),IF($W436&gt;0,IF(BD436&gt;IF(OR($T429="",$T429=0),10^20,$T429),IF(OR($T429="",$T429=0),10^20,$T429),BD436),IF(BD431=1,IF($T439&gt;IF(OR($T429="",$T429=0),10^20,$T429),IF(OR($T429="",$T429=0),10^20,$T429),$T439),IF(IF($T441=справочники!$E$9,$T439+$T443*INT((BD431-1)/IF(OR($T445=0,$T445=""),1,$T445)),IF($T441=справочники!$E$10,$T439*POWER($T443,INT((BD431-1)/IF(OR($T445=0,$T445=""),1,$T445))),IF($T441=справочники!$E$11,POWER($T439,1+$T443*INT((BD431-1)/IF(OR($T445=0,$T445=""),1,$T445))),0)))&gt;IF(OR($T429="",$T429=0),10^20,$T429),IF(OR($T429="",$T429=0),10^20,$T429),IF($T441=справочники!$E$9,$T439+$T443*INT((BD431-1)/IF(OR($T445=0,$T445=""),1,$T445)),IF($T441=справочники!$E$10,$T439*POWER($T443,INT((BD431-1)/IF(OR($T445=0,$T445=""),1,$T445))),IF($T441=справочники!$E$11,POWER($T439,1+$T443*INT((BD431-1)/IF(OR($T445=0,$T445=""),1,$T445))),0))))))))</f>
        <v>0</v>
      </c>
      <c r="BE448" s="588">
        <f>IF(BE432="",0,IF($W434&gt;0,IF(BE434&gt;IF(OR($T429="",$T429=0),10^20,$T429),IF(OR($T429="",$T429=0),10^20,$T429),BE434),IF($W436&gt;0,IF(BE436&gt;IF(OR($T429="",$T429=0),10^20,$T429),IF(OR($T429="",$T429=0),10^20,$T429),BE436),IF(BE431=1,IF($T439&gt;IF(OR($T429="",$T429=0),10^20,$T429),IF(OR($T429="",$T429=0),10^20,$T429),$T439),IF(IF($T441=справочники!$E$9,$T439+$T443*INT((BE431-1)/IF(OR($T445=0,$T445=""),1,$T445)),IF($T441=справочники!$E$10,$T439*POWER($T443,INT((BE431-1)/IF(OR($T445=0,$T445=""),1,$T445))),IF($T441=справочники!$E$11,POWER($T439,1+$T443*INT((BE431-1)/IF(OR($T445=0,$T445=""),1,$T445))),0)))&gt;IF(OR($T429="",$T429=0),10^20,$T429),IF(OR($T429="",$T429=0),10^20,$T429),IF($T441=справочники!$E$9,$T439+$T443*INT((BE431-1)/IF(OR($T445=0,$T445=""),1,$T445)),IF($T441=справочники!$E$10,$T439*POWER($T443,INT((BE431-1)/IF(OR($T445=0,$T445=""),1,$T445))),IF($T441=справочники!$E$11,POWER($T439,1+$T443*INT((BE431-1)/IF(OR($T445=0,$T445=""),1,$T445))),0))))))))</f>
        <v>0</v>
      </c>
      <c r="BF448" s="588">
        <f>IF(BF432="",0,IF($W434&gt;0,IF(BF434&gt;IF(OR($T429="",$T429=0),10^20,$T429),IF(OR($T429="",$T429=0),10^20,$T429),BF434),IF($W436&gt;0,IF(BF436&gt;IF(OR($T429="",$T429=0),10^20,$T429),IF(OR($T429="",$T429=0),10^20,$T429),BF436),IF(BF431=1,IF($T439&gt;IF(OR($T429="",$T429=0),10^20,$T429),IF(OR($T429="",$T429=0),10^20,$T429),$T439),IF(IF($T441=справочники!$E$9,$T439+$T443*INT((BF431-1)/IF(OR($T445=0,$T445=""),1,$T445)),IF($T441=справочники!$E$10,$T439*POWER($T443,INT((BF431-1)/IF(OR($T445=0,$T445=""),1,$T445))),IF($T441=справочники!$E$11,POWER($T439,1+$T443*INT((BF431-1)/IF(OR($T445=0,$T445=""),1,$T445))),0)))&gt;IF(OR($T429="",$T429=0),10^20,$T429),IF(OR($T429="",$T429=0),10^20,$T429),IF($T441=справочники!$E$9,$T439+$T443*INT((BF431-1)/IF(OR($T445=0,$T445=""),1,$T445)),IF($T441=справочники!$E$10,$T439*POWER($T443,INT((BF431-1)/IF(OR($T445=0,$T445=""),1,$T445))),IF($T441=справочники!$E$11,POWER($T439,1+$T443*INT((BF431-1)/IF(OR($T445=0,$T445=""),1,$T445))),0))))))))</f>
        <v>0</v>
      </c>
      <c r="BG448" s="588">
        <f>IF(BG432="",0,IF($W434&gt;0,IF(BG434&gt;IF(OR($T429="",$T429=0),10^20,$T429),IF(OR($T429="",$T429=0),10^20,$T429),BG434),IF($W436&gt;0,IF(BG436&gt;IF(OR($T429="",$T429=0),10^20,$T429),IF(OR($T429="",$T429=0),10^20,$T429),BG436),IF(BG431=1,IF($T439&gt;IF(OR($T429="",$T429=0),10^20,$T429),IF(OR($T429="",$T429=0),10^20,$T429),$T439),IF(IF($T441=справочники!$E$9,$T439+$T443*INT((BG431-1)/IF(OR($T445=0,$T445=""),1,$T445)),IF($T441=справочники!$E$10,$T439*POWER($T443,INT((BG431-1)/IF(OR($T445=0,$T445=""),1,$T445))),IF($T441=справочники!$E$11,POWER($T439,1+$T443*INT((BG431-1)/IF(OR($T445=0,$T445=""),1,$T445))),0)))&gt;IF(OR($T429="",$T429=0),10^20,$T429),IF(OR($T429="",$T429=0),10^20,$T429),IF($T441=справочники!$E$9,$T439+$T443*INT((BG431-1)/IF(OR($T445=0,$T445=""),1,$T445)),IF($T441=справочники!$E$10,$T439*POWER($T443,INT((BG431-1)/IF(OR($T445=0,$T445=""),1,$T445))),IF($T441=справочники!$E$11,POWER($T439,1+$T443*INT((BG431-1)/IF(OR($T445=0,$T445=""),1,$T445))),0))))))))</f>
        <v>0</v>
      </c>
      <c r="BH448" s="588">
        <f>IF(BH432="",0,IF($W434&gt;0,IF(BH434&gt;IF(OR($T429="",$T429=0),10^20,$T429),IF(OR($T429="",$T429=0),10^20,$T429),BH434),IF($W436&gt;0,IF(BH436&gt;IF(OR($T429="",$T429=0),10^20,$T429),IF(OR($T429="",$T429=0),10^20,$T429),BH436),IF(BH431=1,IF($T439&gt;IF(OR($T429="",$T429=0),10^20,$T429),IF(OR($T429="",$T429=0),10^20,$T429),$T439),IF(IF($T441=справочники!$E$9,$T439+$T443*INT((BH431-1)/IF(OR($T445=0,$T445=""),1,$T445)),IF($T441=справочники!$E$10,$T439*POWER($T443,INT((BH431-1)/IF(OR($T445=0,$T445=""),1,$T445))),IF($T441=справочники!$E$11,POWER($T439,1+$T443*INT((BH431-1)/IF(OR($T445=0,$T445=""),1,$T445))),0)))&gt;IF(OR($T429="",$T429=0),10^20,$T429),IF(OR($T429="",$T429=0),10^20,$T429),IF($T441=справочники!$E$9,$T439+$T443*INT((BH431-1)/IF(OR($T445=0,$T445=""),1,$T445)),IF($T441=справочники!$E$10,$T439*POWER($T443,INT((BH431-1)/IF(OR($T445=0,$T445=""),1,$T445))),IF($T441=справочники!$E$11,POWER($T439,1+$T443*INT((BH431-1)/IF(OR($T445=0,$T445=""),1,$T445))),0))))))))</f>
        <v>0</v>
      </c>
      <c r="BI448" s="588">
        <f>IF(BI432="",0,IF($W434&gt;0,IF(BI434&gt;IF(OR($T429="",$T429=0),10^20,$T429),IF(OR($T429="",$T429=0),10^20,$T429),BI434),IF($W436&gt;0,IF(BI436&gt;IF(OR($T429="",$T429=0),10^20,$T429),IF(OR($T429="",$T429=0),10^20,$T429),BI436),IF(BI431=1,IF($T439&gt;IF(OR($T429="",$T429=0),10^20,$T429),IF(OR($T429="",$T429=0),10^20,$T429),$T439),IF(IF($T441=справочники!$E$9,$T439+$T443*INT((BI431-1)/IF(OR($T445=0,$T445=""),1,$T445)),IF($T441=справочники!$E$10,$T439*POWER($T443,INT((BI431-1)/IF(OR($T445=0,$T445=""),1,$T445))),IF($T441=справочники!$E$11,POWER($T439,1+$T443*INT((BI431-1)/IF(OR($T445=0,$T445=""),1,$T445))),0)))&gt;IF(OR($T429="",$T429=0),10^20,$T429),IF(OR($T429="",$T429=0),10^20,$T429),IF($T441=справочники!$E$9,$T439+$T443*INT((BI431-1)/IF(OR($T445=0,$T445=""),1,$T445)),IF($T441=справочники!$E$10,$T439*POWER($T443,INT((BI431-1)/IF(OR($T445=0,$T445=""),1,$T445))),IF($T441=справочники!$E$11,POWER($T439,1+$T443*INT((BI431-1)/IF(OR($T445=0,$T445=""),1,$T445))),0))))))))</f>
        <v>0</v>
      </c>
      <c r="BJ448" s="588">
        <f>IF(BJ432="",0,IF($W434&gt;0,IF(BJ434&gt;IF(OR($T429="",$T429=0),10^20,$T429),IF(OR($T429="",$T429=0),10^20,$T429),BJ434),IF($W436&gt;0,IF(BJ436&gt;IF(OR($T429="",$T429=0),10^20,$T429),IF(OR($T429="",$T429=0),10^20,$T429),BJ436),IF(BJ431=1,IF($T439&gt;IF(OR($T429="",$T429=0),10^20,$T429),IF(OR($T429="",$T429=0),10^20,$T429),$T439),IF(IF($T441=справочники!$E$9,$T439+$T443*INT((BJ431-1)/IF(OR($T445=0,$T445=""),1,$T445)),IF($T441=справочники!$E$10,$T439*POWER($T443,INT((BJ431-1)/IF(OR($T445=0,$T445=""),1,$T445))),IF($T441=справочники!$E$11,POWER($T439,1+$T443*INT((BJ431-1)/IF(OR($T445=0,$T445=""),1,$T445))),0)))&gt;IF(OR($T429="",$T429=0),10^20,$T429),IF(OR($T429="",$T429=0),10^20,$T429),IF($T441=справочники!$E$9,$T439+$T443*INT((BJ431-1)/IF(OR($T445=0,$T445=""),1,$T445)),IF($T441=справочники!$E$10,$T439*POWER($T443,INT((BJ431-1)/IF(OR($T445=0,$T445=""),1,$T445))),IF($T441=справочники!$E$11,POWER($T439,1+$T443*INT((BJ431-1)/IF(OR($T445=0,$T445=""),1,$T445))),0))))))))</f>
        <v>0</v>
      </c>
      <c r="BK448" s="588">
        <f>IF(BK432="",0,IF($W434&gt;0,IF(BK434&gt;IF(OR($T429="",$T429=0),10^20,$T429),IF(OR($T429="",$T429=0),10^20,$T429),BK434),IF($W436&gt;0,IF(BK436&gt;IF(OR($T429="",$T429=0),10^20,$T429),IF(OR($T429="",$T429=0),10^20,$T429),BK436),IF(BK431=1,IF($T439&gt;IF(OR($T429="",$T429=0),10^20,$T429),IF(OR($T429="",$T429=0),10^20,$T429),$T439),IF(IF($T441=справочники!$E$9,$T439+$T443*INT((BK431-1)/IF(OR($T445=0,$T445=""),1,$T445)),IF($T441=справочники!$E$10,$T439*POWER($T443,INT((BK431-1)/IF(OR($T445=0,$T445=""),1,$T445))),IF($T441=справочники!$E$11,POWER($T439,1+$T443*INT((BK431-1)/IF(OR($T445=0,$T445=""),1,$T445))),0)))&gt;IF(OR($T429="",$T429=0),10^20,$T429),IF(OR($T429="",$T429=0),10^20,$T429),IF($T441=справочники!$E$9,$T439+$T443*INT((BK431-1)/IF(OR($T445=0,$T445=""),1,$T445)),IF($T441=справочники!$E$10,$T439*POWER($T443,INT((BK431-1)/IF(OR($T445=0,$T445=""),1,$T445))),IF($T441=справочники!$E$11,POWER($T439,1+$T443*INT((BK431-1)/IF(OR($T445=0,$T445=""),1,$T445))),0))))))))</f>
        <v>0</v>
      </c>
      <c r="BL448" s="588">
        <f>IF(BL432="",0,IF($W434&gt;0,IF(BL434&gt;IF(OR($T429="",$T429=0),10^20,$T429),IF(OR($T429="",$T429=0),10^20,$T429),BL434),IF($W436&gt;0,IF(BL436&gt;IF(OR($T429="",$T429=0),10^20,$T429),IF(OR($T429="",$T429=0),10^20,$T429),BL436),IF(BL431=1,IF($T439&gt;IF(OR($T429="",$T429=0),10^20,$T429),IF(OR($T429="",$T429=0),10^20,$T429),$T439),IF(IF($T441=справочники!$E$9,$T439+$T443*INT((BL431-1)/IF(OR($T445=0,$T445=""),1,$T445)),IF($T441=справочники!$E$10,$T439*POWER($T443,INT((BL431-1)/IF(OR($T445=0,$T445=""),1,$T445))),IF($T441=справочники!$E$11,POWER($T439,1+$T443*INT((BL431-1)/IF(OR($T445=0,$T445=""),1,$T445))),0)))&gt;IF(OR($T429="",$T429=0),10^20,$T429),IF(OR($T429="",$T429=0),10^20,$T429),IF($T441=справочники!$E$9,$T439+$T443*INT((BL431-1)/IF(OR($T445=0,$T445=""),1,$T445)),IF($T441=справочники!$E$10,$T439*POWER($T443,INT((BL431-1)/IF(OR($T445=0,$T445=""),1,$T445))),IF($T441=справочники!$E$11,POWER($T439,1+$T443*INT((BL431-1)/IF(OR($T445=0,$T445=""),1,$T445))),0))))))))</f>
        <v>0</v>
      </c>
      <c r="BM448" s="588">
        <f>IF(BM432="",0,IF($W434&gt;0,IF(BM434&gt;IF(OR($T429="",$T429=0),10^20,$T429),IF(OR($T429="",$T429=0),10^20,$T429),BM434),IF($W436&gt;0,IF(BM436&gt;IF(OR($T429="",$T429=0),10^20,$T429),IF(OR($T429="",$T429=0),10^20,$T429),BM436),IF(BM431=1,IF($T439&gt;IF(OR($T429="",$T429=0),10^20,$T429),IF(OR($T429="",$T429=0),10^20,$T429),$T439),IF(IF($T441=справочники!$E$9,$T439+$T443*INT((BM431-1)/IF(OR($T445=0,$T445=""),1,$T445)),IF($T441=справочники!$E$10,$T439*POWER($T443,INT((BM431-1)/IF(OR($T445=0,$T445=""),1,$T445))),IF($T441=справочники!$E$11,POWER($T439,1+$T443*INT((BM431-1)/IF(OR($T445=0,$T445=""),1,$T445))),0)))&gt;IF(OR($T429="",$T429=0),10^20,$T429),IF(OR($T429="",$T429=0),10^20,$T429),IF($T441=справочники!$E$9,$T439+$T443*INT((BM431-1)/IF(OR($T445=0,$T445=""),1,$T445)),IF($T441=справочники!$E$10,$T439*POWER($T443,INT((BM431-1)/IF(OR($T445=0,$T445=""),1,$T445))),IF($T441=справочники!$E$11,POWER($T439,1+$T443*INT((BM431-1)/IF(OR($T445=0,$T445=""),1,$T445))),0))))))))</f>
        <v>0</v>
      </c>
      <c r="BN448" s="588">
        <f>IF(BN432="",0,IF($W434&gt;0,IF(BN434&gt;IF(OR($T429="",$T429=0),10^20,$T429),IF(OR($T429="",$T429=0),10^20,$T429),BN434),IF($W436&gt;0,IF(BN436&gt;IF(OR($T429="",$T429=0),10^20,$T429),IF(OR($T429="",$T429=0),10^20,$T429),BN436),IF(BN431=1,IF($T439&gt;IF(OR($T429="",$T429=0),10^20,$T429),IF(OR($T429="",$T429=0),10^20,$T429),$T439),IF(IF($T441=справочники!$E$9,$T439+$T443*INT((BN431-1)/IF(OR($T445=0,$T445=""),1,$T445)),IF($T441=справочники!$E$10,$T439*POWER($T443,INT((BN431-1)/IF(OR($T445=0,$T445=""),1,$T445))),IF($T441=справочники!$E$11,POWER($T439,1+$T443*INT((BN431-1)/IF(OR($T445=0,$T445=""),1,$T445))),0)))&gt;IF(OR($T429="",$T429=0),10^20,$T429),IF(OR($T429="",$T429=0),10^20,$T429),IF($T441=справочники!$E$9,$T439+$T443*INT((BN431-1)/IF(OR($T445=0,$T445=""),1,$T445)),IF($T441=справочники!$E$10,$T439*POWER($T443,INT((BN431-1)/IF(OR($T445=0,$T445=""),1,$T445))),IF($T441=справочники!$E$11,POWER($T439,1+$T443*INT((BN431-1)/IF(OR($T445=0,$T445=""),1,$T445))),0))))))))</f>
        <v>0</v>
      </c>
      <c r="BO448" s="588">
        <f>IF(BO432="",0,IF($W434&gt;0,IF(BO434&gt;IF(OR($T429="",$T429=0),10^20,$T429),IF(OR($T429="",$T429=0),10^20,$T429),BO434),IF($W436&gt;0,IF(BO436&gt;IF(OR($T429="",$T429=0),10^20,$T429),IF(OR($T429="",$T429=0),10^20,$T429),BO436),IF(BO431=1,IF($T439&gt;IF(OR($T429="",$T429=0),10^20,$T429),IF(OR($T429="",$T429=0),10^20,$T429),$T439),IF(IF($T441=справочники!$E$9,$T439+$T443*INT((BO431-1)/IF(OR($T445=0,$T445=""),1,$T445)),IF($T441=справочники!$E$10,$T439*POWER($T443,INT((BO431-1)/IF(OR($T445=0,$T445=""),1,$T445))),IF($T441=справочники!$E$11,POWER($T439,1+$T443*INT((BO431-1)/IF(OR($T445=0,$T445=""),1,$T445))),0)))&gt;IF(OR($T429="",$T429=0),10^20,$T429),IF(OR($T429="",$T429=0),10^20,$T429),IF($T441=справочники!$E$9,$T439+$T443*INT((BO431-1)/IF(OR($T445=0,$T445=""),1,$T445)),IF($T441=справочники!$E$10,$T439*POWER($T443,INT((BO431-1)/IF(OR($T445=0,$T445=""),1,$T445))),IF($T441=справочники!$E$11,POWER($T439,1+$T443*INT((BO431-1)/IF(OR($T445=0,$T445=""),1,$T445))),0))))))))</f>
        <v>0</v>
      </c>
      <c r="BP448" s="588">
        <f>IF(BP432="",0,IF($W434&gt;0,IF(BP434&gt;IF(OR($T429="",$T429=0),10^20,$T429),IF(OR($T429="",$T429=0),10^20,$T429),BP434),IF($W436&gt;0,IF(BP436&gt;IF(OR($T429="",$T429=0),10^20,$T429),IF(OR($T429="",$T429=0),10^20,$T429),BP436),IF(BP431=1,IF($T439&gt;IF(OR($T429="",$T429=0),10^20,$T429),IF(OR($T429="",$T429=0),10^20,$T429),$T439),IF(IF($T441=справочники!$E$9,$T439+$T443*INT((BP431-1)/IF(OR($T445=0,$T445=""),1,$T445)),IF($T441=справочники!$E$10,$T439*POWER($T443,INT((BP431-1)/IF(OR($T445=0,$T445=""),1,$T445))),IF($T441=справочники!$E$11,POWER($T439,1+$T443*INT((BP431-1)/IF(OR($T445=0,$T445=""),1,$T445))),0)))&gt;IF(OR($T429="",$T429=0),10^20,$T429),IF(OR($T429="",$T429=0),10^20,$T429),IF($T441=справочники!$E$9,$T439+$T443*INT((BP431-1)/IF(OR($T445=0,$T445=""),1,$T445)),IF($T441=справочники!$E$10,$T439*POWER($T443,INT((BP431-1)/IF(OR($T445=0,$T445=""),1,$T445))),IF($T441=справочники!$E$11,POWER($T439,1+$T443*INT((BP431-1)/IF(OR($T445=0,$T445=""),1,$T445))),0))))))))</f>
        <v>0</v>
      </c>
      <c r="BQ448" s="588">
        <f>IF(BQ432="",0,IF($W434&gt;0,IF(BQ434&gt;IF(OR($T429="",$T429=0),10^20,$T429),IF(OR($T429="",$T429=0),10^20,$T429),BQ434),IF($W436&gt;0,IF(BQ436&gt;IF(OR($T429="",$T429=0),10^20,$T429),IF(OR($T429="",$T429=0),10^20,$T429),BQ436),IF(BQ431=1,IF($T439&gt;IF(OR($T429="",$T429=0),10^20,$T429),IF(OR($T429="",$T429=0),10^20,$T429),$T439),IF(IF($T441=справочники!$E$9,$T439+$T443*INT((BQ431-1)/IF(OR($T445=0,$T445=""),1,$T445)),IF($T441=справочники!$E$10,$T439*POWER($T443,INT((BQ431-1)/IF(OR($T445=0,$T445=""),1,$T445))),IF($T441=справочники!$E$11,POWER($T439,1+$T443*INT((BQ431-1)/IF(OR($T445=0,$T445=""),1,$T445))),0)))&gt;IF(OR($T429="",$T429=0),10^20,$T429),IF(OR($T429="",$T429=0),10^20,$T429),IF($T441=справочники!$E$9,$T439+$T443*INT((BQ431-1)/IF(OR($T445=0,$T445=""),1,$T445)),IF($T441=справочники!$E$10,$T439*POWER($T443,INT((BQ431-1)/IF(OR($T445=0,$T445=""),1,$T445))),IF($T441=справочники!$E$11,POWER($T439,1+$T443*INT((BQ431-1)/IF(OR($T445=0,$T445=""),1,$T445))),0))))))))</f>
        <v>0</v>
      </c>
      <c r="BR448" s="588">
        <f>IF(BR432="",0,IF($W434&gt;0,IF(BR434&gt;IF(OR($T429="",$T429=0),10^20,$T429),IF(OR($T429="",$T429=0),10^20,$T429),BR434),IF($W436&gt;0,IF(BR436&gt;IF(OR($T429="",$T429=0),10^20,$T429),IF(OR($T429="",$T429=0),10^20,$T429),BR436),IF(BR431=1,IF($T439&gt;IF(OR($T429="",$T429=0),10^20,$T429),IF(OR($T429="",$T429=0),10^20,$T429),$T439),IF(IF($T441=справочники!$E$9,$T439+$T443*INT((BR431-1)/IF(OR($T445=0,$T445=""),1,$T445)),IF($T441=справочники!$E$10,$T439*POWER($T443,INT((BR431-1)/IF(OR($T445=0,$T445=""),1,$T445))),IF($T441=справочники!$E$11,POWER($T439,1+$T443*INT((BR431-1)/IF(OR($T445=0,$T445=""),1,$T445))),0)))&gt;IF(OR($T429="",$T429=0),10^20,$T429),IF(OR($T429="",$T429=0),10^20,$T429),IF($T441=справочники!$E$9,$T439+$T443*INT((BR431-1)/IF(OR($T445=0,$T445=""),1,$T445)),IF($T441=справочники!$E$10,$T439*POWER($T443,INT((BR431-1)/IF(OR($T445=0,$T445=""),1,$T445))),IF($T441=справочники!$E$11,POWER($T439,1+$T443*INT((BR431-1)/IF(OR($T445=0,$T445=""),1,$T445))),0))))))))</f>
        <v>0</v>
      </c>
      <c r="BS448" s="588">
        <f>IF(BS432="",0,IF($W434&gt;0,IF(BS434&gt;IF(OR($T429="",$T429=0),10^20,$T429),IF(OR($T429="",$T429=0),10^20,$T429),BS434),IF($W436&gt;0,IF(BS436&gt;IF(OR($T429="",$T429=0),10^20,$T429),IF(OR($T429="",$T429=0),10^20,$T429),BS436),IF(BS431=1,IF($T439&gt;IF(OR($T429="",$T429=0),10^20,$T429),IF(OR($T429="",$T429=0),10^20,$T429),$T439),IF(IF($T441=справочники!$E$9,$T439+$T443*INT((BS431-1)/IF(OR($T445=0,$T445=""),1,$T445)),IF($T441=справочники!$E$10,$T439*POWER($T443,INT((BS431-1)/IF(OR($T445=0,$T445=""),1,$T445))),IF($T441=справочники!$E$11,POWER($T439,1+$T443*INT((BS431-1)/IF(OR($T445=0,$T445=""),1,$T445))),0)))&gt;IF(OR($T429="",$T429=0),10^20,$T429),IF(OR($T429="",$T429=0),10^20,$T429),IF($T441=справочники!$E$9,$T439+$T443*INT((BS431-1)/IF(OR($T445=0,$T445=""),1,$T445)),IF($T441=справочники!$E$10,$T439*POWER($T443,INT((BS431-1)/IF(OR($T445=0,$T445=""),1,$T445))),IF($T441=справочники!$E$11,POWER($T439,1+$T443*INT((BS431-1)/IF(OR($T445=0,$T445=""),1,$T445))),0))))))))</f>
        <v>0</v>
      </c>
      <c r="BT448" s="588">
        <f>IF(BT432="",0,IF($W434&gt;0,IF(BT434&gt;IF(OR($T429="",$T429=0),10^20,$T429),IF(OR($T429="",$T429=0),10^20,$T429),BT434),IF($W436&gt;0,IF(BT436&gt;IF(OR($T429="",$T429=0),10^20,$T429),IF(OR($T429="",$T429=0),10^20,$T429),BT436),IF(BT431=1,IF($T439&gt;IF(OR($T429="",$T429=0),10^20,$T429),IF(OR($T429="",$T429=0),10^20,$T429),$T439),IF(IF($T441=справочники!$E$9,$T439+$T443*INT((BT431-1)/IF(OR($T445=0,$T445=""),1,$T445)),IF($T441=справочники!$E$10,$T439*POWER($T443,INT((BT431-1)/IF(OR($T445=0,$T445=""),1,$T445))),IF($T441=справочники!$E$11,POWER($T439,1+$T443*INT((BT431-1)/IF(OR($T445=0,$T445=""),1,$T445))),0)))&gt;IF(OR($T429="",$T429=0),10^20,$T429),IF(OR($T429="",$T429=0),10^20,$T429),IF($T441=справочники!$E$9,$T439+$T443*INT((BT431-1)/IF(OR($T445=0,$T445=""),1,$T445)),IF($T441=справочники!$E$10,$T439*POWER($T443,INT((BT431-1)/IF(OR($T445=0,$T445=""),1,$T445))),IF($T441=справочники!$E$11,POWER($T439,1+$T443*INT((BT431-1)/IF(OR($T445=0,$T445=""),1,$T445))),0))))))))</f>
        <v>0</v>
      </c>
      <c r="BU448" s="588">
        <f>IF(BU432="",0,IF($W434&gt;0,IF(BU434&gt;IF(OR($T429="",$T429=0),10^20,$T429),IF(OR($T429="",$T429=0),10^20,$T429),BU434),IF($W436&gt;0,IF(BU436&gt;IF(OR($T429="",$T429=0),10^20,$T429),IF(OR($T429="",$T429=0),10^20,$T429),BU436),IF(BU431=1,IF($T439&gt;IF(OR($T429="",$T429=0),10^20,$T429),IF(OR($T429="",$T429=0),10^20,$T429),$T439),IF(IF($T441=справочники!$E$9,$T439+$T443*INT((BU431-1)/IF(OR($T445=0,$T445=""),1,$T445)),IF($T441=справочники!$E$10,$T439*POWER($T443,INT((BU431-1)/IF(OR($T445=0,$T445=""),1,$T445))),IF($T441=справочники!$E$11,POWER($T439,1+$T443*INT((BU431-1)/IF(OR($T445=0,$T445=""),1,$T445))),0)))&gt;IF(OR($T429="",$T429=0),10^20,$T429),IF(OR($T429="",$T429=0),10^20,$T429),IF($T441=справочники!$E$9,$T439+$T443*INT((BU431-1)/IF(OR($T445=0,$T445=""),1,$T445)),IF($T441=справочники!$E$10,$T439*POWER($T443,INT((BU431-1)/IF(OR($T445=0,$T445=""),1,$T445))),IF($T441=справочники!$E$11,POWER($T439,1+$T443*INT((BU431-1)/IF(OR($T445=0,$T445=""),1,$T445))),0))))))))</f>
        <v>0</v>
      </c>
      <c r="BV448" s="588">
        <f>IF(BV432="",0,IF($W434&gt;0,IF(BV434&gt;IF(OR($T429="",$T429=0),10^20,$T429),IF(OR($T429="",$T429=0),10^20,$T429),BV434),IF($W436&gt;0,IF(BV436&gt;IF(OR($T429="",$T429=0),10^20,$T429),IF(OR($T429="",$T429=0),10^20,$T429),BV436),IF(BV431=1,IF($T439&gt;IF(OR($T429="",$T429=0),10^20,$T429),IF(OR($T429="",$T429=0),10^20,$T429),$T439),IF(IF($T441=справочники!$E$9,$T439+$T443*INT((BV431-1)/IF(OR($T445=0,$T445=""),1,$T445)),IF($T441=справочники!$E$10,$T439*POWER($T443,INT((BV431-1)/IF(OR($T445=0,$T445=""),1,$T445))),IF($T441=справочники!$E$11,POWER($T439,1+$T443*INT((BV431-1)/IF(OR($T445=0,$T445=""),1,$T445))),0)))&gt;IF(OR($T429="",$T429=0),10^20,$T429),IF(OR($T429="",$T429=0),10^20,$T429),IF($T441=справочники!$E$9,$T439+$T443*INT((BV431-1)/IF(OR($T445=0,$T445=""),1,$T445)),IF($T441=справочники!$E$10,$T439*POWER($T443,INT((BV431-1)/IF(OR($T445=0,$T445=""),1,$T445))),IF($T441=справочники!$E$11,POWER($T439,1+$T443*INT((BV431-1)/IF(OR($T445=0,$T445=""),1,$T445))),0))))))))</f>
        <v>0</v>
      </c>
      <c r="BW448" s="588">
        <f>IF(BW432="",0,IF($W434&gt;0,IF(BW434&gt;IF(OR($T429="",$T429=0),10^20,$T429),IF(OR($T429="",$T429=0),10^20,$T429),BW434),IF($W436&gt;0,IF(BW436&gt;IF(OR($T429="",$T429=0),10^20,$T429),IF(OR($T429="",$T429=0),10^20,$T429),BW436),IF(BW431=1,IF($T439&gt;IF(OR($T429="",$T429=0),10^20,$T429),IF(OR($T429="",$T429=0),10^20,$T429),$T439),IF(IF($T441=справочники!$E$9,$T439+$T443*INT((BW431-1)/IF(OR($T445=0,$T445=""),1,$T445)),IF($T441=справочники!$E$10,$T439*POWER($T443,INT((BW431-1)/IF(OR($T445=0,$T445=""),1,$T445))),IF($T441=справочники!$E$11,POWER($T439,1+$T443*INT((BW431-1)/IF(OR($T445=0,$T445=""),1,$T445))),0)))&gt;IF(OR($T429="",$T429=0),10^20,$T429),IF(OR($T429="",$T429=0),10^20,$T429),IF($T441=справочники!$E$9,$T439+$T443*INT((BW431-1)/IF(OR($T445=0,$T445=""),1,$T445)),IF($T441=справочники!$E$10,$T439*POWER($T443,INT((BW431-1)/IF(OR($T445=0,$T445=""),1,$T445))),IF($T441=справочники!$E$11,POWER($T439,1+$T443*INT((BW431-1)/IF(OR($T445=0,$T445=""),1,$T445))),0))))))))</f>
        <v>0</v>
      </c>
      <c r="BX448" s="588">
        <f>IF(BX432="",0,IF($W434&gt;0,IF(BX434&gt;IF(OR($T429="",$T429=0),10^20,$T429),IF(OR($T429="",$T429=0),10^20,$T429),BX434),IF($W436&gt;0,IF(BX436&gt;IF(OR($T429="",$T429=0),10^20,$T429),IF(OR($T429="",$T429=0),10^20,$T429),BX436),IF(BX431=1,IF($T439&gt;IF(OR($T429="",$T429=0),10^20,$T429),IF(OR($T429="",$T429=0),10^20,$T429),$T439),IF(IF($T441=справочники!$E$9,$T439+$T443*INT((BX431-1)/IF(OR($T445=0,$T445=""),1,$T445)),IF($T441=справочники!$E$10,$T439*POWER($T443,INT((BX431-1)/IF(OR($T445=0,$T445=""),1,$T445))),IF($T441=справочники!$E$11,POWER($T439,1+$T443*INT((BX431-1)/IF(OR($T445=0,$T445=""),1,$T445))),0)))&gt;IF(OR($T429="",$T429=0),10^20,$T429),IF(OR($T429="",$T429=0),10^20,$T429),IF($T441=справочники!$E$9,$T439+$T443*INT((BX431-1)/IF(OR($T445=0,$T445=""),1,$T445)),IF($T441=справочники!$E$10,$T439*POWER($T443,INT((BX431-1)/IF(OR($T445=0,$T445=""),1,$T445))),IF($T441=справочники!$E$11,POWER($T439,1+$T443*INT((BX431-1)/IF(OR($T445=0,$T445=""),1,$T445))),0))))))))</f>
        <v>0</v>
      </c>
      <c r="BY448" s="588">
        <f>IF(BY432="",0,IF($W434&gt;0,IF(BY434&gt;IF(OR($T429="",$T429=0),10^20,$T429),IF(OR($T429="",$T429=0),10^20,$T429),BY434),IF($W436&gt;0,IF(BY436&gt;IF(OR($T429="",$T429=0),10^20,$T429),IF(OR($T429="",$T429=0),10^20,$T429),BY436),IF(BY431=1,IF($T439&gt;IF(OR($T429="",$T429=0),10^20,$T429),IF(OR($T429="",$T429=0),10^20,$T429),$T439),IF(IF($T441=справочники!$E$9,$T439+$T443*INT((BY431-1)/IF(OR($T445=0,$T445=""),1,$T445)),IF($T441=справочники!$E$10,$T439*POWER($T443,INT((BY431-1)/IF(OR($T445=0,$T445=""),1,$T445))),IF($T441=справочники!$E$11,POWER($T439,1+$T443*INT((BY431-1)/IF(OR($T445=0,$T445=""),1,$T445))),0)))&gt;IF(OR($T429="",$T429=0),10^20,$T429),IF(OR($T429="",$T429=0),10^20,$T429),IF($T441=справочники!$E$9,$T439+$T443*INT((BY431-1)/IF(OR($T445=0,$T445=""),1,$T445)),IF($T441=справочники!$E$10,$T439*POWER($T443,INT((BY431-1)/IF(OR($T445=0,$T445=""),1,$T445))),IF($T441=справочники!$E$11,POWER($T439,1+$T443*INT((BY431-1)/IF(OR($T445=0,$T445=""),1,$T445))),0))))))))</f>
        <v>0</v>
      </c>
      <c r="BZ448" s="588">
        <f>IF(BZ432="",0,IF($W434&gt;0,IF(BZ434&gt;IF(OR($T429="",$T429=0),10^20,$T429),IF(OR($T429="",$T429=0),10^20,$T429),BZ434),IF($W436&gt;0,IF(BZ436&gt;IF(OR($T429="",$T429=0),10^20,$T429),IF(OR($T429="",$T429=0),10^20,$T429),BZ436),IF(BZ431=1,IF($T439&gt;IF(OR($T429="",$T429=0),10^20,$T429),IF(OR($T429="",$T429=0),10^20,$T429),$T439),IF(IF($T441=справочники!$E$9,$T439+$T443*INT((BZ431-1)/IF(OR($T445=0,$T445=""),1,$T445)),IF($T441=справочники!$E$10,$T439*POWER($T443,INT((BZ431-1)/IF(OR($T445=0,$T445=""),1,$T445))),IF($T441=справочники!$E$11,POWER($T439,1+$T443*INT((BZ431-1)/IF(OR($T445=0,$T445=""),1,$T445))),0)))&gt;IF(OR($T429="",$T429=0),10^20,$T429),IF(OR($T429="",$T429=0),10^20,$T429),IF($T441=справочники!$E$9,$T439+$T443*INT((BZ431-1)/IF(OR($T445=0,$T445=""),1,$T445)),IF($T441=справочники!$E$10,$T439*POWER($T443,INT((BZ431-1)/IF(OR($T445=0,$T445=""),1,$T445))),IF($T441=справочники!$E$11,POWER($T439,1+$T443*INT((BZ431-1)/IF(OR($T445=0,$T445=""),1,$T445))),0))))))))</f>
        <v>0</v>
      </c>
      <c r="CA448" s="588">
        <f>IF(CA432="",0,IF($W434&gt;0,IF(CA434&gt;IF(OR($T429="",$T429=0),10^20,$T429),IF(OR($T429="",$T429=0),10^20,$T429),CA434),IF($W436&gt;0,IF(CA436&gt;IF(OR($T429="",$T429=0),10^20,$T429),IF(OR($T429="",$T429=0),10^20,$T429),CA436),IF(CA431=1,IF($T439&gt;IF(OR($T429="",$T429=0),10^20,$T429),IF(OR($T429="",$T429=0),10^20,$T429),$T439),IF(IF($T441=справочники!$E$9,$T439+$T443*INT((CA431-1)/IF(OR($T445=0,$T445=""),1,$T445)),IF($T441=справочники!$E$10,$T439*POWER($T443,INT((CA431-1)/IF(OR($T445=0,$T445=""),1,$T445))),IF($T441=справочники!$E$11,POWER($T439,1+$T443*INT((CA431-1)/IF(OR($T445=0,$T445=""),1,$T445))),0)))&gt;IF(OR($T429="",$T429=0),10^20,$T429),IF(OR($T429="",$T429=0),10^20,$T429),IF($T441=справочники!$E$9,$T439+$T443*INT((CA431-1)/IF(OR($T445=0,$T445=""),1,$T445)),IF($T441=справочники!$E$10,$T439*POWER($T443,INT((CA431-1)/IF(OR($T445=0,$T445=""),1,$T445))),IF($T441=справочники!$E$11,POWER($T439,1+$T443*INT((CA431-1)/IF(OR($T445=0,$T445=""),1,$T445))),0))))))))</f>
        <v>0</v>
      </c>
      <c r="CB448" s="588">
        <f>IF(CB432="",0,IF($W434&gt;0,IF(CB434&gt;IF(OR($T429="",$T429=0),10^20,$T429),IF(OR($T429="",$T429=0),10^20,$T429),CB434),IF($W436&gt;0,IF(CB436&gt;IF(OR($T429="",$T429=0),10^20,$T429),IF(OR($T429="",$T429=0),10^20,$T429),CB436),IF(CB431=1,IF($T439&gt;IF(OR($T429="",$T429=0),10^20,$T429),IF(OR($T429="",$T429=0),10^20,$T429),$T439),IF(IF($T441=справочники!$E$9,$T439+$T443*INT((CB431-1)/IF(OR($T445=0,$T445=""),1,$T445)),IF($T441=справочники!$E$10,$T439*POWER($T443,INT((CB431-1)/IF(OR($T445=0,$T445=""),1,$T445))),IF($T441=справочники!$E$11,POWER($T439,1+$T443*INT((CB431-1)/IF(OR($T445=0,$T445=""),1,$T445))),0)))&gt;IF(OR($T429="",$T429=0),10^20,$T429),IF(OR($T429="",$T429=0),10^20,$T429),IF($T441=справочники!$E$9,$T439+$T443*INT((CB431-1)/IF(OR($T445=0,$T445=""),1,$T445)),IF($T441=справочники!$E$10,$T439*POWER($T443,INT((CB431-1)/IF(OR($T445=0,$T445=""),1,$T445))),IF($T441=справочники!$E$11,POWER($T439,1+$T443*INT((CB431-1)/IF(OR($T445=0,$T445=""),1,$T445))),0))))))))</f>
        <v>0</v>
      </c>
      <c r="CC448" s="588">
        <f>IF(CC432="",0,IF($W434&gt;0,IF(CC434&gt;IF(OR($T429="",$T429=0),10^20,$T429),IF(OR($T429="",$T429=0),10^20,$T429),CC434),IF($W436&gt;0,IF(CC436&gt;IF(OR($T429="",$T429=0),10^20,$T429),IF(OR($T429="",$T429=0),10^20,$T429),CC436),IF(CC431=1,IF($T439&gt;IF(OR($T429="",$T429=0),10^20,$T429),IF(OR($T429="",$T429=0),10^20,$T429),$T439),IF(IF($T441=справочники!$E$9,$T439+$T443*INT((CC431-1)/IF(OR($T445=0,$T445=""),1,$T445)),IF($T441=справочники!$E$10,$T439*POWER($T443,INT((CC431-1)/IF(OR($T445=0,$T445=""),1,$T445))),IF($T441=справочники!$E$11,POWER($T439,1+$T443*INT((CC431-1)/IF(OR($T445=0,$T445=""),1,$T445))),0)))&gt;IF(OR($T429="",$T429=0),10^20,$T429),IF(OR($T429="",$T429=0),10^20,$T429),IF($T441=справочники!$E$9,$T439+$T443*INT((CC431-1)/IF(OR($T445=0,$T445=""),1,$T445)),IF($T441=справочники!$E$10,$T439*POWER($T443,INT((CC431-1)/IF(OR($T445=0,$T445=""),1,$T445))),IF($T441=справочники!$E$11,POWER($T439,1+$T443*INT((CC431-1)/IF(OR($T445=0,$T445=""),1,$T445))),0))))))))</f>
        <v>0</v>
      </c>
      <c r="CD448" s="588">
        <f>IF(CD432="",0,IF($W434&gt;0,IF(CD434&gt;IF(OR($T429="",$T429=0),10^20,$T429),IF(OR($T429="",$T429=0),10^20,$T429),CD434),IF($W436&gt;0,IF(CD436&gt;IF(OR($T429="",$T429=0),10^20,$T429),IF(OR($T429="",$T429=0),10^20,$T429),CD436),IF(CD431=1,IF($T439&gt;IF(OR($T429="",$T429=0),10^20,$T429),IF(OR($T429="",$T429=0),10^20,$T429),$T439),IF(IF($T441=справочники!$E$9,$T439+$T443*INT((CD431-1)/IF(OR($T445=0,$T445=""),1,$T445)),IF($T441=справочники!$E$10,$T439*POWER($T443,INT((CD431-1)/IF(OR($T445=0,$T445=""),1,$T445))),IF($T441=справочники!$E$11,POWER($T439,1+$T443*INT((CD431-1)/IF(OR($T445=0,$T445=""),1,$T445))),0)))&gt;IF(OR($T429="",$T429=0),10^20,$T429),IF(OR($T429="",$T429=0),10^20,$T429),IF($T441=справочники!$E$9,$T439+$T443*INT((CD431-1)/IF(OR($T445=0,$T445=""),1,$T445)),IF($T441=справочники!$E$10,$T439*POWER($T443,INT((CD431-1)/IF(OR($T445=0,$T445=""),1,$T445))),IF($T441=справочники!$E$11,POWER($T439,1+$T443*INT((CD431-1)/IF(OR($T445=0,$T445=""),1,$T445))),0))))))))</f>
        <v>0</v>
      </c>
      <c r="CE448" s="588">
        <f>IF(CE432="",0,IF($W434&gt;0,IF(CE434&gt;IF(OR($T429="",$T429=0),10^20,$T429),IF(OR($T429="",$T429=0),10^20,$T429),CE434),IF($W436&gt;0,IF(CE436&gt;IF(OR($T429="",$T429=0),10^20,$T429),IF(OR($T429="",$T429=0),10^20,$T429),CE436),IF(CE431=1,IF($T439&gt;IF(OR($T429="",$T429=0),10^20,$T429),IF(OR($T429="",$T429=0),10^20,$T429),$T439),IF(IF($T441=справочники!$E$9,$T439+$T443*INT((CE431-1)/IF(OR($T445=0,$T445=""),1,$T445)),IF($T441=справочники!$E$10,$T439*POWER($T443,INT((CE431-1)/IF(OR($T445=0,$T445=""),1,$T445))),IF($T441=справочники!$E$11,POWER($T439,1+$T443*INT((CE431-1)/IF(OR($T445=0,$T445=""),1,$T445))),0)))&gt;IF(OR($T429="",$T429=0),10^20,$T429),IF(OR($T429="",$T429=0),10^20,$T429),IF($T441=справочники!$E$9,$T439+$T443*INT((CE431-1)/IF(OR($T445=0,$T445=""),1,$T445)),IF($T441=справочники!$E$10,$T439*POWER($T443,INT((CE431-1)/IF(OR($T445=0,$T445=""),1,$T445))),IF($T441=справочники!$E$11,POWER($T439,1+$T443*INT((CE431-1)/IF(OR($T445=0,$T445=""),1,$T445))),0))))))))</f>
        <v>0</v>
      </c>
      <c r="CF448" s="588">
        <f>IF(CF432="",0,IF($W434&gt;0,IF(CF434&gt;IF(OR($T429="",$T429=0),10^20,$T429),IF(OR($T429="",$T429=0),10^20,$T429),CF434),IF($W436&gt;0,IF(CF436&gt;IF(OR($T429="",$T429=0),10^20,$T429),IF(OR($T429="",$T429=0),10^20,$T429),CF436),IF(CF431=1,IF($T439&gt;IF(OR($T429="",$T429=0),10^20,$T429),IF(OR($T429="",$T429=0),10^20,$T429),$T439),IF(IF($T441=справочники!$E$9,$T439+$T443*INT((CF431-1)/IF(OR($T445=0,$T445=""),1,$T445)),IF($T441=справочники!$E$10,$T439*POWER($T443,INT((CF431-1)/IF(OR($T445=0,$T445=""),1,$T445))),IF($T441=справочники!$E$11,POWER($T439,1+$T443*INT((CF431-1)/IF(OR($T445=0,$T445=""),1,$T445))),0)))&gt;IF(OR($T429="",$T429=0),10^20,$T429),IF(OR($T429="",$T429=0),10^20,$T429),IF($T441=справочники!$E$9,$T439+$T443*INT((CF431-1)/IF(OR($T445=0,$T445=""),1,$T445)),IF($T441=справочники!$E$10,$T439*POWER($T443,INT((CF431-1)/IF(OR($T445=0,$T445=""),1,$T445))),IF($T441=справочники!$E$11,POWER($T439,1+$T443*INT((CF431-1)/IF(OR($T445=0,$T445=""),1,$T445))),0))))))))</f>
        <v>0</v>
      </c>
      <c r="CG448" s="588">
        <f>IF(CG432="",0,IF($W434&gt;0,IF(CG434&gt;IF(OR($T429="",$T429=0),10^20,$T429),IF(OR($T429="",$T429=0),10^20,$T429),CG434),IF($W436&gt;0,IF(CG436&gt;IF(OR($T429="",$T429=0),10^20,$T429),IF(OR($T429="",$T429=0),10^20,$T429),CG436),IF(CG431=1,IF($T439&gt;IF(OR($T429="",$T429=0),10^20,$T429),IF(OR($T429="",$T429=0),10^20,$T429),$T439),IF(IF($T441=справочники!$E$9,$T439+$T443*INT((CG431-1)/IF(OR($T445=0,$T445=""),1,$T445)),IF($T441=справочники!$E$10,$T439*POWER($T443,INT((CG431-1)/IF(OR($T445=0,$T445=""),1,$T445))),IF($T441=справочники!$E$11,POWER($T439,1+$T443*INT((CG431-1)/IF(OR($T445=0,$T445=""),1,$T445))),0)))&gt;IF(OR($T429="",$T429=0),10^20,$T429),IF(OR($T429="",$T429=0),10^20,$T429),IF($T441=справочники!$E$9,$T439+$T443*INT((CG431-1)/IF(OR($T445=0,$T445=""),1,$T445)),IF($T441=справочники!$E$10,$T439*POWER($T443,INT((CG431-1)/IF(OR($T445=0,$T445=""),1,$T445))),IF($T441=справочники!$E$11,POWER($T439,1+$T443*INT((CG431-1)/IF(OR($T445=0,$T445=""),1,$T445))),0))))))))</f>
        <v>0</v>
      </c>
      <c r="CH448" s="588">
        <f>IF(CH432="",0,IF($W434&gt;0,IF(CH434&gt;IF(OR($T429="",$T429=0),10^20,$T429),IF(OR($T429="",$T429=0),10^20,$T429),CH434),IF($W436&gt;0,IF(CH436&gt;IF(OR($T429="",$T429=0),10^20,$T429),IF(OR($T429="",$T429=0),10^20,$T429),CH436),IF(CH431=1,IF($T439&gt;IF(OR($T429="",$T429=0),10^20,$T429),IF(OR($T429="",$T429=0),10^20,$T429),$T439),IF(IF($T441=справочники!$E$9,$T439+$T443*INT((CH431-1)/IF(OR($T445=0,$T445=""),1,$T445)),IF($T441=справочники!$E$10,$T439*POWER($T443,INT((CH431-1)/IF(OR($T445=0,$T445=""),1,$T445))),IF($T441=справочники!$E$11,POWER($T439,1+$T443*INT((CH431-1)/IF(OR($T445=0,$T445=""),1,$T445))),0)))&gt;IF(OR($T429="",$T429=0),10^20,$T429),IF(OR($T429="",$T429=0),10^20,$T429),IF($T441=справочники!$E$9,$T439+$T443*INT((CH431-1)/IF(OR($T445=0,$T445=""),1,$T445)),IF($T441=справочники!$E$10,$T439*POWER($T443,INT((CH431-1)/IF(OR($T445=0,$T445=""),1,$T445))),IF($T441=справочники!$E$11,POWER($T439,1+$T443*INT((CH431-1)/IF(OR($T445=0,$T445=""),1,$T445))),0))))))))</f>
        <v>0</v>
      </c>
      <c r="CI448" s="588">
        <f>IF(CI432="",0,IF($W434&gt;0,IF(CI434&gt;IF(OR($T429="",$T429=0),10^20,$T429),IF(OR($T429="",$T429=0),10^20,$T429),CI434),IF($W436&gt;0,IF(CI436&gt;IF(OR($T429="",$T429=0),10^20,$T429),IF(OR($T429="",$T429=0),10^20,$T429),CI436),IF(CI431=1,IF($T439&gt;IF(OR($T429="",$T429=0),10^20,$T429),IF(OR($T429="",$T429=0),10^20,$T429),$T439),IF(IF($T441=справочники!$E$9,$T439+$T443*INT((CI431-1)/IF(OR($T445=0,$T445=""),1,$T445)),IF($T441=справочники!$E$10,$T439*POWER($T443,INT((CI431-1)/IF(OR($T445=0,$T445=""),1,$T445))),IF($T441=справочники!$E$11,POWER($T439,1+$T443*INT((CI431-1)/IF(OR($T445=0,$T445=""),1,$T445))),0)))&gt;IF(OR($T429="",$T429=0),10^20,$T429),IF(OR($T429="",$T429=0),10^20,$T429),IF($T441=справочники!$E$9,$T439+$T443*INT((CI431-1)/IF(OR($T445=0,$T445=""),1,$T445)),IF($T441=справочники!$E$10,$T439*POWER($T443,INT((CI431-1)/IF(OR($T445=0,$T445=""),1,$T445))),IF($T441=справочники!$E$11,POWER($T439,1+$T443*INT((CI431-1)/IF(OR($T445=0,$T445=""),1,$T445))),0))))))))</f>
        <v>0</v>
      </c>
      <c r="CJ448" s="588">
        <f>IF(CJ432="",0,IF($W434&gt;0,IF(CJ434&gt;IF(OR($T429="",$T429=0),10^20,$T429),IF(OR($T429="",$T429=0),10^20,$T429),CJ434),IF($W436&gt;0,IF(CJ436&gt;IF(OR($T429="",$T429=0),10^20,$T429),IF(OR($T429="",$T429=0),10^20,$T429),CJ436),IF(CJ431=1,IF($T439&gt;IF(OR($T429="",$T429=0),10^20,$T429),IF(OR($T429="",$T429=0),10^20,$T429),$T439),IF(IF($T441=справочники!$E$9,$T439+$T443*INT((CJ431-1)/IF(OR($T445=0,$T445=""),1,$T445)),IF($T441=справочники!$E$10,$T439*POWER($T443,INT((CJ431-1)/IF(OR($T445=0,$T445=""),1,$T445))),IF($T441=справочники!$E$11,POWER($T439,1+$T443*INT((CJ431-1)/IF(OR($T445=0,$T445=""),1,$T445))),0)))&gt;IF(OR($T429="",$T429=0),10^20,$T429),IF(OR($T429="",$T429=0),10^20,$T429),IF($T441=справочники!$E$9,$T439+$T443*INT((CJ431-1)/IF(OR($T445=0,$T445=""),1,$T445)),IF($T441=справочники!$E$10,$T439*POWER($T443,INT((CJ431-1)/IF(OR($T445=0,$T445=""),1,$T445))),IF($T441=справочники!$E$11,POWER($T439,1+$T443*INT((CJ431-1)/IF(OR($T445=0,$T445=""),1,$T445))),0))))))))</f>
        <v>0</v>
      </c>
      <c r="CK448" s="588">
        <f>IF(CK432="",0,IF($W434&gt;0,IF(CK434&gt;IF(OR($T429="",$T429=0),10^20,$T429),IF(OR($T429="",$T429=0),10^20,$T429),CK434),IF($W436&gt;0,IF(CK436&gt;IF(OR($T429="",$T429=0),10^20,$T429),IF(OR($T429="",$T429=0),10^20,$T429),CK436),IF(CK431=1,IF($T439&gt;IF(OR($T429="",$T429=0),10^20,$T429),IF(OR($T429="",$T429=0),10^20,$T429),$T439),IF(IF($T441=справочники!$E$9,$T439+$T443*INT((CK431-1)/IF(OR($T445=0,$T445=""),1,$T445)),IF($T441=справочники!$E$10,$T439*POWER($T443,INT((CK431-1)/IF(OR($T445=0,$T445=""),1,$T445))),IF($T441=справочники!$E$11,POWER($T439,1+$T443*INT((CK431-1)/IF(OR($T445=0,$T445=""),1,$T445))),0)))&gt;IF(OR($T429="",$T429=0),10^20,$T429),IF(OR($T429="",$T429=0),10^20,$T429),IF($T441=справочники!$E$9,$T439+$T443*INT((CK431-1)/IF(OR($T445=0,$T445=""),1,$T445)),IF($T441=справочники!$E$10,$T439*POWER($T443,INT((CK431-1)/IF(OR($T445=0,$T445=""),1,$T445))),IF($T441=справочники!$E$11,POWER($T439,1+$T443*INT((CK431-1)/IF(OR($T445=0,$T445=""),1,$T445))),0))))))))</f>
        <v>0</v>
      </c>
      <c r="CL448" s="588">
        <f>IF(CL432="",0,IF($W434&gt;0,IF(CL434&gt;IF(OR($T429="",$T429=0),10^20,$T429),IF(OR($T429="",$T429=0),10^20,$T429),CL434),IF($W436&gt;0,IF(CL436&gt;IF(OR($T429="",$T429=0),10^20,$T429),IF(OR($T429="",$T429=0),10^20,$T429),CL436),IF(CL431=1,IF($T439&gt;IF(OR($T429="",$T429=0),10^20,$T429),IF(OR($T429="",$T429=0),10^20,$T429),$T439),IF(IF($T441=справочники!$E$9,$T439+$T443*INT((CL431-1)/IF(OR($T445=0,$T445=""),1,$T445)),IF($T441=справочники!$E$10,$T439*POWER($T443,INT((CL431-1)/IF(OR($T445=0,$T445=""),1,$T445))),IF($T441=справочники!$E$11,POWER($T439,1+$T443*INT((CL431-1)/IF(OR($T445=0,$T445=""),1,$T445))),0)))&gt;IF(OR($T429="",$T429=0),10^20,$T429),IF(OR($T429="",$T429=0),10^20,$T429),IF($T441=справочники!$E$9,$T439+$T443*INT((CL431-1)/IF(OR($T445=0,$T445=""),1,$T445)),IF($T441=справочники!$E$10,$T439*POWER($T443,INT((CL431-1)/IF(OR($T445=0,$T445=""),1,$T445))),IF($T441=справочники!$E$11,POWER($T439,1+$T443*INT((CL431-1)/IF(OR($T445=0,$T445=""),1,$T445))),0))))))))</f>
        <v>0</v>
      </c>
      <c r="CM448" s="588">
        <f>IF(CM432="",0,IF($W434&gt;0,IF(CM434&gt;IF(OR($T429="",$T429=0),10^20,$T429),IF(OR($T429="",$T429=0),10^20,$T429),CM434),IF($W436&gt;0,IF(CM436&gt;IF(OR($T429="",$T429=0),10^20,$T429),IF(OR($T429="",$T429=0),10^20,$T429),CM436),IF(CM431=1,IF($T439&gt;IF(OR($T429="",$T429=0),10^20,$T429),IF(OR($T429="",$T429=0),10^20,$T429),$T439),IF(IF($T441=справочники!$E$9,$T439+$T443*INT((CM431-1)/IF(OR($T445=0,$T445=""),1,$T445)),IF($T441=справочники!$E$10,$T439*POWER($T443,INT((CM431-1)/IF(OR($T445=0,$T445=""),1,$T445))),IF($T441=справочники!$E$11,POWER($T439,1+$T443*INT((CM431-1)/IF(OR($T445=0,$T445=""),1,$T445))),0)))&gt;IF(OR($T429="",$T429=0),10^20,$T429),IF(OR($T429="",$T429=0),10^20,$T429),IF($T441=справочники!$E$9,$T439+$T443*INT((CM431-1)/IF(OR($T445=0,$T445=""),1,$T445)),IF($T441=справочники!$E$10,$T439*POWER($T443,INT((CM431-1)/IF(OR($T445=0,$T445=""),1,$T445))),IF($T441=справочники!$E$11,POWER($T439,1+$T443*INT((CM431-1)/IF(OR($T445=0,$T445=""),1,$T445))),0))))))))</f>
        <v>0</v>
      </c>
      <c r="CN448" s="588">
        <f>IF(CN432="",0,IF($W434&gt;0,IF(CN434&gt;IF(OR($T429="",$T429=0),10^20,$T429),IF(OR($T429="",$T429=0),10^20,$T429),CN434),IF($W436&gt;0,IF(CN436&gt;IF(OR($T429="",$T429=0),10^20,$T429),IF(OR($T429="",$T429=0),10^20,$T429),CN436),IF(CN431=1,IF($T439&gt;IF(OR($T429="",$T429=0),10^20,$T429),IF(OR($T429="",$T429=0),10^20,$T429),$T439),IF(IF($T441=справочники!$E$9,$T439+$T443*INT((CN431-1)/IF(OR($T445=0,$T445=""),1,$T445)),IF($T441=справочники!$E$10,$T439*POWER($T443,INT((CN431-1)/IF(OR($T445=0,$T445=""),1,$T445))),IF($T441=справочники!$E$11,POWER($T439,1+$T443*INT((CN431-1)/IF(OR($T445=0,$T445=""),1,$T445))),0)))&gt;IF(OR($T429="",$T429=0),10^20,$T429),IF(OR($T429="",$T429=0),10^20,$T429),IF($T441=справочники!$E$9,$T439+$T443*INT((CN431-1)/IF(OR($T445=0,$T445=""),1,$T445)),IF($T441=справочники!$E$10,$T439*POWER($T443,INT((CN431-1)/IF(OR($T445=0,$T445=""),1,$T445))),IF($T441=справочники!$E$11,POWER($T439,1+$T443*INT((CN431-1)/IF(OR($T445=0,$T445=""),1,$T445))),0))))))))</f>
        <v>0</v>
      </c>
      <c r="CO448" s="588">
        <f>IF(CO432="",0,IF($W434&gt;0,IF(CO434&gt;IF(OR($T429="",$T429=0),10^20,$T429),IF(OR($T429="",$T429=0),10^20,$T429),CO434),IF($W436&gt;0,IF(CO436&gt;IF(OR($T429="",$T429=0),10^20,$T429),IF(OR($T429="",$T429=0),10^20,$T429),CO436),IF(CO431=1,IF($T439&gt;IF(OR($T429="",$T429=0),10^20,$T429),IF(OR($T429="",$T429=0),10^20,$T429),$T439),IF(IF($T441=справочники!$E$9,$T439+$T443*INT((CO431-1)/IF(OR($T445=0,$T445=""),1,$T445)),IF($T441=справочники!$E$10,$T439*POWER($T443,INT((CO431-1)/IF(OR($T445=0,$T445=""),1,$T445))),IF($T441=справочники!$E$11,POWER($T439,1+$T443*INT((CO431-1)/IF(OR($T445=0,$T445=""),1,$T445))),0)))&gt;IF(OR($T429="",$T429=0),10^20,$T429),IF(OR($T429="",$T429=0),10^20,$T429),IF($T441=справочники!$E$9,$T439+$T443*INT((CO431-1)/IF(OR($T445=0,$T445=""),1,$T445)),IF($T441=справочники!$E$10,$T439*POWER($T443,INT((CO431-1)/IF(OR($T445=0,$T445=""),1,$T445))),IF($T441=справочники!$E$11,POWER($T439,1+$T443*INT((CO431-1)/IF(OR($T445=0,$T445=""),1,$T445))),0))))))))</f>
        <v>0</v>
      </c>
      <c r="CP448" s="588">
        <f>IF(CP432="",0,IF($W434&gt;0,IF(CP434&gt;IF(OR($T429="",$T429=0),10^20,$T429),IF(OR($T429="",$T429=0),10^20,$T429),CP434),IF($W436&gt;0,IF(CP436&gt;IF(OR($T429="",$T429=0),10^20,$T429),IF(OR($T429="",$T429=0),10^20,$T429),CP436),IF(CP431=1,IF($T439&gt;IF(OR($T429="",$T429=0),10^20,$T429),IF(OR($T429="",$T429=0),10^20,$T429),$T439),IF(IF($T441=справочники!$E$9,$T439+$T443*INT((CP431-1)/IF(OR($T445=0,$T445=""),1,$T445)),IF($T441=справочники!$E$10,$T439*POWER($T443,INT((CP431-1)/IF(OR($T445=0,$T445=""),1,$T445))),IF($T441=справочники!$E$11,POWER($T439,1+$T443*INT((CP431-1)/IF(OR($T445=0,$T445=""),1,$T445))),0)))&gt;IF(OR($T429="",$T429=0),10^20,$T429),IF(OR($T429="",$T429=0),10^20,$T429),IF($T441=справочники!$E$9,$T439+$T443*INT((CP431-1)/IF(OR($T445=0,$T445=""),1,$T445)),IF($T441=справочники!$E$10,$T439*POWER($T443,INT((CP431-1)/IF(OR($T445=0,$T445=""),1,$T445))),IF($T441=справочники!$E$11,POWER($T439,1+$T443*INT((CP431-1)/IF(OR($T445=0,$T445=""),1,$T445))),0))))))))</f>
        <v>0</v>
      </c>
      <c r="CQ448" s="588">
        <f>IF(CQ432="",0,IF($W434&gt;0,IF(CQ434&gt;IF(OR($T429="",$T429=0),10^20,$T429),IF(OR($T429="",$T429=0),10^20,$T429),CQ434),IF($W436&gt;0,IF(CQ436&gt;IF(OR($T429="",$T429=0),10^20,$T429),IF(OR($T429="",$T429=0),10^20,$T429),CQ436),IF(CQ431=1,IF($T439&gt;IF(OR($T429="",$T429=0),10^20,$T429),IF(OR($T429="",$T429=0),10^20,$T429),$T439),IF(IF($T441=справочники!$E$9,$T439+$T443*INT((CQ431-1)/IF(OR($T445=0,$T445=""),1,$T445)),IF($T441=справочники!$E$10,$T439*POWER($T443,INT((CQ431-1)/IF(OR($T445=0,$T445=""),1,$T445))),IF($T441=справочники!$E$11,POWER($T439,1+$T443*INT((CQ431-1)/IF(OR($T445=0,$T445=""),1,$T445))),0)))&gt;IF(OR($T429="",$T429=0),10^20,$T429),IF(OR($T429="",$T429=0),10^20,$T429),IF($T441=справочники!$E$9,$T439+$T443*INT((CQ431-1)/IF(OR($T445=0,$T445=""),1,$T445)),IF($T441=справочники!$E$10,$T439*POWER($T443,INT((CQ431-1)/IF(OR($T445=0,$T445=""),1,$T445))),IF($T441=справочники!$E$11,POWER($T439,1+$T443*INT((CQ431-1)/IF(OR($T445=0,$T445=""),1,$T445))),0))))))))</f>
        <v>0</v>
      </c>
      <c r="CR448" s="588">
        <f>IF(CR432="",0,IF($W434&gt;0,IF(CR434&gt;IF(OR($T429="",$T429=0),10^20,$T429),IF(OR($T429="",$T429=0),10^20,$T429),CR434),IF($W436&gt;0,IF(CR436&gt;IF(OR($T429="",$T429=0),10^20,$T429),IF(OR($T429="",$T429=0),10^20,$T429),CR436),IF(CR431=1,IF($T439&gt;IF(OR($T429="",$T429=0),10^20,$T429),IF(OR($T429="",$T429=0),10^20,$T429),$T439),IF(IF($T441=справочники!$E$9,$T439+$T443*INT((CR431-1)/IF(OR($T445=0,$T445=""),1,$T445)),IF($T441=справочники!$E$10,$T439*POWER($T443,INT((CR431-1)/IF(OR($T445=0,$T445=""),1,$T445))),IF($T441=справочники!$E$11,POWER($T439,1+$T443*INT((CR431-1)/IF(OR($T445=0,$T445=""),1,$T445))),0)))&gt;IF(OR($T429="",$T429=0),10^20,$T429),IF(OR($T429="",$T429=0),10^20,$T429),IF($T441=справочники!$E$9,$T439+$T443*INT((CR431-1)/IF(OR($T445=0,$T445=""),1,$T445)),IF($T441=справочники!$E$10,$T439*POWER($T443,INT((CR431-1)/IF(OR($T445=0,$T445=""),1,$T445))),IF($T441=справочники!$E$11,POWER($T439,1+$T443*INT((CR431-1)/IF(OR($T445=0,$T445=""),1,$T445))),0))))))))</f>
        <v>0</v>
      </c>
      <c r="CS448" s="588">
        <f>IF(CS432="",0,IF($W434&gt;0,IF(CS434&gt;IF(OR($T429="",$T429=0),10^20,$T429),IF(OR($T429="",$T429=0),10^20,$T429),CS434),IF($W436&gt;0,IF(CS436&gt;IF(OR($T429="",$T429=0),10^20,$T429),IF(OR($T429="",$T429=0),10^20,$T429),CS436),IF(CS431=1,IF($T439&gt;IF(OR($T429="",$T429=0),10^20,$T429),IF(OR($T429="",$T429=0),10^20,$T429),$T439),IF(IF($T441=справочники!$E$9,$T439+$T443*INT((CS431-1)/IF(OR($T445=0,$T445=""),1,$T445)),IF($T441=справочники!$E$10,$T439*POWER($T443,INT((CS431-1)/IF(OR($T445=0,$T445=""),1,$T445))),IF($T441=справочники!$E$11,POWER($T439,1+$T443*INT((CS431-1)/IF(OR($T445=0,$T445=""),1,$T445))),0)))&gt;IF(OR($T429="",$T429=0),10^20,$T429),IF(OR($T429="",$T429=0),10^20,$T429),IF($T441=справочники!$E$9,$T439+$T443*INT((CS431-1)/IF(OR($T445=0,$T445=""),1,$T445)),IF($T441=справочники!$E$10,$T439*POWER($T443,INT((CS431-1)/IF(OR($T445=0,$T445=""),1,$T445))),IF($T441=справочники!$E$11,POWER($T439,1+$T443*INT((CS431-1)/IF(OR($T445=0,$T445=""),1,$T445))),0))))))))</f>
        <v>0</v>
      </c>
      <c r="CT448" s="588">
        <f>IF(CT432="",0,IF($W434&gt;0,IF(CT434&gt;IF(OR($T429="",$T429=0),10^20,$T429),IF(OR($T429="",$T429=0),10^20,$T429),CT434),IF($W436&gt;0,IF(CT436&gt;IF(OR($T429="",$T429=0),10^20,$T429),IF(OR($T429="",$T429=0),10^20,$T429),CT436),IF(CT431=1,IF($T439&gt;IF(OR($T429="",$T429=0),10^20,$T429),IF(OR($T429="",$T429=0),10^20,$T429),$T439),IF(IF($T441=справочники!$E$9,$T439+$T443*INT((CT431-1)/IF(OR($T445=0,$T445=""),1,$T445)),IF($T441=справочники!$E$10,$T439*POWER($T443,INT((CT431-1)/IF(OR($T445=0,$T445=""),1,$T445))),IF($T441=справочники!$E$11,POWER($T439,1+$T443*INT((CT431-1)/IF(OR($T445=0,$T445=""),1,$T445))),0)))&gt;IF(OR($T429="",$T429=0),10^20,$T429),IF(OR($T429="",$T429=0),10^20,$T429),IF($T441=справочники!$E$9,$T439+$T443*INT((CT431-1)/IF(OR($T445=0,$T445=""),1,$T445)),IF($T441=справочники!$E$10,$T439*POWER($T443,INT((CT431-1)/IF(OR($T445=0,$T445=""),1,$T445))),IF($T441=справочники!$E$11,POWER($T439,1+$T443*INT((CT431-1)/IF(OR($T445=0,$T445=""),1,$T445))),0))))))))</f>
        <v>0</v>
      </c>
      <c r="CU448" s="588">
        <f>IF(CU432="",0,IF($W434&gt;0,IF(CU434&gt;IF(OR($T429="",$T429=0),10^20,$T429),IF(OR($T429="",$T429=0),10^20,$T429),CU434),IF($W436&gt;0,IF(CU436&gt;IF(OR($T429="",$T429=0),10^20,$T429),IF(OR($T429="",$T429=0),10^20,$T429),CU436),IF(CU431=1,IF($T439&gt;IF(OR($T429="",$T429=0),10^20,$T429),IF(OR($T429="",$T429=0),10^20,$T429),$T439),IF(IF($T441=справочники!$E$9,$T439+$T443*INT((CU431-1)/IF(OR($T445=0,$T445=""),1,$T445)),IF($T441=справочники!$E$10,$T439*POWER($T443,INT((CU431-1)/IF(OR($T445=0,$T445=""),1,$T445))),IF($T441=справочники!$E$11,POWER($T439,1+$T443*INT((CU431-1)/IF(OR($T445=0,$T445=""),1,$T445))),0)))&gt;IF(OR($T429="",$T429=0),10^20,$T429),IF(OR($T429="",$T429=0),10^20,$T429),IF($T441=справочники!$E$9,$T439+$T443*INT((CU431-1)/IF(OR($T445=0,$T445=""),1,$T445)),IF($T441=справочники!$E$10,$T439*POWER($T443,INT((CU431-1)/IF(OR($T445=0,$T445=""),1,$T445))),IF($T441=справочники!$E$11,POWER($T439,1+$T443*INT((CU431-1)/IF(OR($T445=0,$T445=""),1,$T445))),0))))))))</f>
        <v>0</v>
      </c>
      <c r="CV448" s="588">
        <f>IF(CV432="",0,IF($W434&gt;0,IF(CV434&gt;IF(OR($T429="",$T429=0),10^20,$T429),IF(OR($T429="",$T429=0),10^20,$T429),CV434),IF($W436&gt;0,IF(CV436&gt;IF(OR($T429="",$T429=0),10^20,$T429),IF(OR($T429="",$T429=0),10^20,$T429),CV436),IF(CV431=1,IF($T439&gt;IF(OR($T429="",$T429=0),10^20,$T429),IF(OR($T429="",$T429=0),10^20,$T429),$T439),IF(IF($T441=справочники!$E$9,$T439+$T443*INT((CV431-1)/IF(OR($T445=0,$T445=""),1,$T445)),IF($T441=справочники!$E$10,$T439*POWER($T443,INT((CV431-1)/IF(OR($T445=0,$T445=""),1,$T445))),IF($T441=справочники!$E$11,POWER($T439,1+$T443*INT((CV431-1)/IF(OR($T445=0,$T445=""),1,$T445))),0)))&gt;IF(OR($T429="",$T429=0),10^20,$T429),IF(OR($T429="",$T429=0),10^20,$T429),IF($T441=справочники!$E$9,$T439+$T443*INT((CV431-1)/IF(OR($T445=0,$T445=""),1,$T445)),IF($T441=справочники!$E$10,$T439*POWER($T443,INT((CV431-1)/IF(OR($T445=0,$T445=""),1,$T445))),IF($T441=справочники!$E$11,POWER($T439,1+$T443*INT((CV431-1)/IF(OR($T445=0,$T445=""),1,$T445))),0))))))))</f>
        <v>0</v>
      </c>
      <c r="CW448" s="588">
        <f>IF(CW432="",0,IF($W434&gt;0,IF(CW434&gt;IF(OR($T429="",$T429=0),10^20,$T429),IF(OR($T429="",$T429=0),10^20,$T429),CW434),IF($W436&gt;0,IF(CW436&gt;IF(OR($T429="",$T429=0),10^20,$T429),IF(OR($T429="",$T429=0),10^20,$T429),CW436),IF(CW431=1,IF($T439&gt;IF(OR($T429="",$T429=0),10^20,$T429),IF(OR($T429="",$T429=0),10^20,$T429),$T439),IF(IF($T441=справочники!$E$9,$T439+$T443*INT((CW431-1)/IF(OR($T445=0,$T445=""),1,$T445)),IF($T441=справочники!$E$10,$T439*POWER($T443,INT((CW431-1)/IF(OR($T445=0,$T445=""),1,$T445))),IF($T441=справочники!$E$11,POWER($T439,1+$T443*INT((CW431-1)/IF(OR($T445=0,$T445=""),1,$T445))),0)))&gt;IF(OR($T429="",$T429=0),10^20,$T429),IF(OR($T429="",$T429=0),10^20,$T429),IF($T441=справочники!$E$9,$T439+$T443*INT((CW431-1)/IF(OR($T445=0,$T445=""),1,$T445)),IF($T441=справочники!$E$10,$T439*POWER($T443,INT((CW431-1)/IF(OR($T445=0,$T445=""),1,$T445))),IF($T441=справочники!$E$11,POWER($T439,1+$T443*INT((CW431-1)/IF(OR($T445=0,$T445=""),1,$T445))),0))))))))</f>
        <v>0</v>
      </c>
      <c r="CX448" s="588">
        <f>IF(CX432="",0,IF($W434&gt;0,IF(CX434&gt;IF(OR($T429="",$T429=0),10^20,$T429),IF(OR($T429="",$T429=0),10^20,$T429),CX434),IF($W436&gt;0,IF(CX436&gt;IF(OR($T429="",$T429=0),10^20,$T429),IF(OR($T429="",$T429=0),10^20,$T429),CX436),IF(CX431=1,IF($T439&gt;IF(OR($T429="",$T429=0),10^20,$T429),IF(OR($T429="",$T429=0),10^20,$T429),$T439),IF(IF($T441=справочники!$E$9,$T439+$T443*INT((CX431-1)/IF(OR($T445=0,$T445=""),1,$T445)),IF($T441=справочники!$E$10,$T439*POWER($T443,INT((CX431-1)/IF(OR($T445=0,$T445=""),1,$T445))),IF($T441=справочники!$E$11,POWER($T439,1+$T443*INT((CX431-1)/IF(OR($T445=0,$T445=""),1,$T445))),0)))&gt;IF(OR($T429="",$T429=0),10^20,$T429),IF(OR($T429="",$T429=0),10^20,$T429),IF($T441=справочники!$E$9,$T439+$T443*INT((CX431-1)/IF(OR($T445=0,$T445=""),1,$T445)),IF($T441=справочники!$E$10,$T439*POWER($T443,INT((CX431-1)/IF(OR($T445=0,$T445=""),1,$T445))),IF($T441=справочники!$E$11,POWER($T439,1+$T443*INT((CX431-1)/IF(OR($T445=0,$T445=""),1,$T445))),0))))))))</f>
        <v>0</v>
      </c>
      <c r="CY448" s="588">
        <f>IF(CY432="",0,IF($W434&gt;0,IF(CY434&gt;IF(OR($T429="",$T429=0),10^20,$T429),IF(OR($T429="",$T429=0),10^20,$T429),CY434),IF($W436&gt;0,IF(CY436&gt;IF(OR($T429="",$T429=0),10^20,$T429),IF(OR($T429="",$T429=0),10^20,$T429),CY436),IF(CY431=1,IF($T439&gt;IF(OR($T429="",$T429=0),10^20,$T429),IF(OR($T429="",$T429=0),10^20,$T429),$T439),IF(IF($T441=справочники!$E$9,$T439+$T443*INT((CY431-1)/IF(OR($T445=0,$T445=""),1,$T445)),IF($T441=справочники!$E$10,$T439*POWER($T443,INT((CY431-1)/IF(OR($T445=0,$T445=""),1,$T445))),IF($T441=справочники!$E$11,POWER($T439,1+$T443*INT((CY431-1)/IF(OR($T445=0,$T445=""),1,$T445))),0)))&gt;IF(OR($T429="",$T429=0),10^20,$T429),IF(OR($T429="",$T429=0),10^20,$T429),IF($T441=справочники!$E$9,$T439+$T443*INT((CY431-1)/IF(OR($T445=0,$T445=""),1,$T445)),IF($T441=справочники!$E$10,$T439*POWER($T443,INT((CY431-1)/IF(OR($T445=0,$T445=""),1,$T445))),IF($T441=справочники!$E$11,POWER($T439,1+$T443*INT((CY431-1)/IF(OR($T445=0,$T445=""),1,$T445))),0))))))))</f>
        <v>0</v>
      </c>
      <c r="CZ448" s="588">
        <f>IF(CZ432="",0,IF($W434&gt;0,IF(CZ434&gt;IF(OR($T429="",$T429=0),10^20,$T429),IF(OR($T429="",$T429=0),10^20,$T429),CZ434),IF($W436&gt;0,IF(CZ436&gt;IF(OR($T429="",$T429=0),10^20,$T429),IF(OR($T429="",$T429=0),10^20,$T429),CZ436),IF(CZ431=1,IF($T439&gt;IF(OR($T429="",$T429=0),10^20,$T429),IF(OR($T429="",$T429=0),10^20,$T429),$T439),IF(IF($T441=справочники!$E$9,$T439+$T443*INT((CZ431-1)/IF(OR($T445=0,$T445=""),1,$T445)),IF($T441=справочники!$E$10,$T439*POWER($T443,INT((CZ431-1)/IF(OR($T445=0,$T445=""),1,$T445))),IF($T441=справочники!$E$11,POWER($T439,1+$T443*INT((CZ431-1)/IF(OR($T445=0,$T445=""),1,$T445))),0)))&gt;IF(OR($T429="",$T429=0),10^20,$T429),IF(OR($T429="",$T429=0),10^20,$T429),IF($T441=справочники!$E$9,$T439+$T443*INT((CZ431-1)/IF(OR($T445=0,$T445=""),1,$T445)),IF($T441=справочники!$E$10,$T439*POWER($T443,INT((CZ431-1)/IF(OR($T445=0,$T445=""),1,$T445))),IF($T441=справочники!$E$11,POWER($T439,1+$T443*INT((CZ431-1)/IF(OR($T445=0,$T445=""),1,$T445))),0))))))))</f>
        <v>0</v>
      </c>
      <c r="DA448" s="588">
        <f>IF(DA432="",0,IF($W434&gt;0,IF(DA434&gt;IF(OR($T429="",$T429=0),10^20,$T429),IF(OR($T429="",$T429=0),10^20,$T429),DA434),IF($W436&gt;0,IF(DA436&gt;IF(OR($T429="",$T429=0),10^20,$T429),IF(OR($T429="",$T429=0),10^20,$T429),DA436),IF(DA431=1,IF($T439&gt;IF(OR($T429="",$T429=0),10^20,$T429),IF(OR($T429="",$T429=0),10^20,$T429),$T439),IF(IF($T441=справочники!$E$9,$T439+$T443*INT((DA431-1)/IF(OR($T445=0,$T445=""),1,$T445)),IF($T441=справочники!$E$10,$T439*POWER($T443,INT((DA431-1)/IF(OR($T445=0,$T445=""),1,$T445))),IF($T441=справочники!$E$11,POWER($T439,1+$T443*INT((DA431-1)/IF(OR($T445=0,$T445=""),1,$T445))),0)))&gt;IF(OR($T429="",$T429=0),10^20,$T429),IF(OR($T429="",$T429=0),10^20,$T429),IF($T441=справочники!$E$9,$T439+$T443*INT((DA431-1)/IF(OR($T445=0,$T445=""),1,$T445)),IF($T441=справочники!$E$10,$T439*POWER($T443,INT((DA431-1)/IF(OR($T445=0,$T445=""),1,$T445))),IF($T441=справочники!$E$11,POWER($T439,1+$T443*INT((DA431-1)/IF(OR($T445=0,$T445=""),1,$T445))),0))))))))</f>
        <v>0</v>
      </c>
      <c r="DB448" s="588">
        <f>IF(DB432="",0,IF($W434&gt;0,IF(DB434&gt;IF(OR($T429="",$T429=0),10^20,$T429),IF(OR($T429="",$T429=0),10^20,$T429),DB434),IF($W436&gt;0,IF(DB436&gt;IF(OR($T429="",$T429=0),10^20,$T429),IF(OR($T429="",$T429=0),10^20,$T429),DB436),IF(DB431=1,IF($T439&gt;IF(OR($T429="",$T429=0),10^20,$T429),IF(OR($T429="",$T429=0),10^20,$T429),$T439),IF(IF($T441=справочники!$E$9,$T439+$T443*INT((DB431-1)/IF(OR($T445=0,$T445=""),1,$T445)),IF($T441=справочники!$E$10,$T439*POWER($T443,INT((DB431-1)/IF(OR($T445=0,$T445=""),1,$T445))),IF($T441=справочники!$E$11,POWER($T439,1+$T443*INT((DB431-1)/IF(OR($T445=0,$T445=""),1,$T445))),0)))&gt;IF(OR($T429="",$T429=0),10^20,$T429),IF(OR($T429="",$T429=0),10^20,$T429),IF($T441=справочники!$E$9,$T439+$T443*INT((DB431-1)/IF(OR($T445=0,$T445=""),1,$T445)),IF($T441=справочники!$E$10,$T439*POWER($T443,INT((DB431-1)/IF(OR($T445=0,$T445=""),1,$T445))),IF($T441=справочники!$E$11,POWER($T439,1+$T443*INT((DB431-1)/IF(OR($T445=0,$T445=""),1,$T445))),0))))))))</f>
        <v>0</v>
      </c>
      <c r="DC448" s="588">
        <f>IF(DC432="",0,IF($W434&gt;0,IF(DC434&gt;IF(OR($T429="",$T429=0),10^20,$T429),IF(OR($T429="",$T429=0),10^20,$T429),DC434),IF($W436&gt;0,IF(DC436&gt;IF(OR($T429="",$T429=0),10^20,$T429),IF(OR($T429="",$T429=0),10^20,$T429),DC436),IF(DC431=1,IF($T439&gt;IF(OR($T429="",$T429=0),10^20,$T429),IF(OR($T429="",$T429=0),10^20,$T429),$T439),IF(IF($T441=справочники!$E$9,$T439+$T443*INT((DC431-1)/IF(OR($T445=0,$T445=""),1,$T445)),IF($T441=справочники!$E$10,$T439*POWER($T443,INT((DC431-1)/IF(OR($T445=0,$T445=""),1,$T445))),IF($T441=справочники!$E$11,POWER($T439,1+$T443*INT((DC431-1)/IF(OR($T445=0,$T445=""),1,$T445))),0)))&gt;IF(OR($T429="",$T429=0),10^20,$T429),IF(OR($T429="",$T429=0),10^20,$T429),IF($T441=справочники!$E$9,$T439+$T443*INT((DC431-1)/IF(OR($T445=0,$T445=""),1,$T445)),IF($T441=справочники!$E$10,$T439*POWER($T443,INT((DC431-1)/IF(OR($T445=0,$T445=""),1,$T445))),IF($T441=справочники!$E$11,POWER($T439,1+$T443*INT((DC431-1)/IF(OR($T445=0,$T445=""),1,$T445))),0))))))))</f>
        <v>0</v>
      </c>
      <c r="DD448" s="588">
        <f>IF(DD432="",0,IF($W434&gt;0,IF(DD434&gt;IF(OR($T429="",$T429=0),10^20,$T429),IF(OR($T429="",$T429=0),10^20,$T429),DD434),IF($W436&gt;0,IF(DD436&gt;IF(OR($T429="",$T429=0),10^20,$T429),IF(OR($T429="",$T429=0),10^20,$T429),DD436),IF(DD431=1,IF($T439&gt;IF(OR($T429="",$T429=0),10^20,$T429),IF(OR($T429="",$T429=0),10^20,$T429),$T439),IF(IF($T441=справочники!$E$9,$T439+$T443*INT((DD431-1)/IF(OR($T445=0,$T445=""),1,$T445)),IF($T441=справочники!$E$10,$T439*POWER($T443,INT((DD431-1)/IF(OR($T445=0,$T445=""),1,$T445))),IF($T441=справочники!$E$11,POWER($T439,1+$T443*INT((DD431-1)/IF(OR($T445=0,$T445=""),1,$T445))),0)))&gt;IF(OR($T429="",$T429=0),10^20,$T429),IF(OR($T429="",$T429=0),10^20,$T429),IF($T441=справочники!$E$9,$T439+$T443*INT((DD431-1)/IF(OR($T445=0,$T445=""),1,$T445)),IF($T441=справочники!$E$10,$T439*POWER($T443,INT((DD431-1)/IF(OR($T445=0,$T445=""),1,$T445))),IF($T441=справочники!$E$11,POWER($T439,1+$T443*INT((DD431-1)/IF(OR($T445=0,$T445=""),1,$T445))),0))))))))</f>
        <v>0</v>
      </c>
      <c r="DE448" s="588">
        <f>IF(DE432="",0,IF($W434&gt;0,IF(DE434&gt;IF(OR($T429="",$T429=0),10^20,$T429),IF(OR($T429="",$T429=0),10^20,$T429),DE434),IF($W436&gt;0,IF(DE436&gt;IF(OR($T429="",$T429=0),10^20,$T429),IF(OR($T429="",$T429=0),10^20,$T429),DE436),IF(DE431=1,IF($T439&gt;IF(OR($T429="",$T429=0),10^20,$T429),IF(OR($T429="",$T429=0),10^20,$T429),$T439),IF(IF($T441=справочники!$E$9,$T439+$T443*INT((DE431-1)/IF(OR($T445=0,$T445=""),1,$T445)),IF($T441=справочники!$E$10,$T439*POWER($T443,INT((DE431-1)/IF(OR($T445=0,$T445=""),1,$T445))),IF($T441=справочники!$E$11,POWER($T439,1+$T443*INT((DE431-1)/IF(OR($T445=0,$T445=""),1,$T445))),0)))&gt;IF(OR($T429="",$T429=0),10^20,$T429),IF(OR($T429="",$T429=0),10^20,$T429),IF($T441=справочники!$E$9,$T439+$T443*INT((DE431-1)/IF(OR($T445=0,$T445=""),1,$T445)),IF($T441=справочники!$E$10,$T439*POWER($T443,INT((DE431-1)/IF(OR($T445=0,$T445=""),1,$T445))),IF($T441=справочники!$E$11,POWER($T439,1+$T443*INT((DE431-1)/IF(OR($T445=0,$T445=""),1,$T445))),0))))))))</f>
        <v>0</v>
      </c>
      <c r="DF448" s="588">
        <f>IF(DF432="",0,IF($W434&gt;0,IF(DF434&gt;IF(OR($T429="",$T429=0),10^20,$T429),IF(OR($T429="",$T429=0),10^20,$T429),DF434),IF($W436&gt;0,IF(DF436&gt;IF(OR($T429="",$T429=0),10^20,$T429),IF(OR($T429="",$T429=0),10^20,$T429),DF436),IF(DF431=1,IF($T439&gt;IF(OR($T429="",$T429=0),10^20,$T429),IF(OR($T429="",$T429=0),10^20,$T429),$T439),IF(IF($T441=справочники!$E$9,$T439+$T443*INT((DF431-1)/IF(OR($T445=0,$T445=""),1,$T445)),IF($T441=справочники!$E$10,$T439*POWER($T443,INT((DF431-1)/IF(OR($T445=0,$T445=""),1,$T445))),IF($T441=справочники!$E$11,POWER($T439,1+$T443*INT((DF431-1)/IF(OR($T445=0,$T445=""),1,$T445))),0)))&gt;IF(OR($T429="",$T429=0),10^20,$T429),IF(OR($T429="",$T429=0),10^20,$T429),IF($T441=справочники!$E$9,$T439+$T443*INT((DF431-1)/IF(OR($T445=0,$T445=""),1,$T445)),IF($T441=справочники!$E$10,$T439*POWER($T443,INT((DF431-1)/IF(OR($T445=0,$T445=""),1,$T445))),IF($T441=справочники!$E$11,POWER($T439,1+$T443*INT((DF431-1)/IF(OR($T445=0,$T445=""),1,$T445))),0))))))))</f>
        <v>0</v>
      </c>
      <c r="DG448" s="588">
        <f>IF(DG432="",0,IF($W434&gt;0,IF(DG434&gt;IF(OR($T429="",$T429=0),10^20,$T429),IF(OR($T429="",$T429=0),10^20,$T429),DG434),IF($W436&gt;0,IF(DG436&gt;IF(OR($T429="",$T429=0),10^20,$T429),IF(OR($T429="",$T429=0),10^20,$T429),DG436),IF(DG431=1,IF($T439&gt;IF(OR($T429="",$T429=0),10^20,$T429),IF(OR($T429="",$T429=0),10^20,$T429),$T439),IF(IF($T441=справочники!$E$9,$T439+$T443*INT((DG431-1)/IF(OR($T445=0,$T445=""),1,$T445)),IF($T441=справочники!$E$10,$T439*POWER($T443,INT((DG431-1)/IF(OR($T445=0,$T445=""),1,$T445))),IF($T441=справочники!$E$11,POWER($T439,1+$T443*INT((DG431-1)/IF(OR($T445=0,$T445=""),1,$T445))),0)))&gt;IF(OR($T429="",$T429=0),10^20,$T429),IF(OR($T429="",$T429=0),10^20,$T429),IF($T441=справочники!$E$9,$T439+$T443*INT((DG431-1)/IF(OR($T445=0,$T445=""),1,$T445)),IF($T441=справочники!$E$10,$T439*POWER($T443,INT((DG431-1)/IF(OR($T445=0,$T445=""),1,$T445))),IF($T441=справочники!$E$11,POWER($T439,1+$T443*INT((DG431-1)/IF(OR($T445=0,$T445=""),1,$T445))),0))))))))</f>
        <v>0</v>
      </c>
      <c r="DH448" s="588">
        <f>IF(DH432="",0,IF($W434&gt;0,IF(DH434&gt;IF(OR($T429="",$T429=0),10^20,$T429),IF(OR($T429="",$T429=0),10^20,$T429),DH434),IF($W436&gt;0,IF(DH436&gt;IF(OR($T429="",$T429=0),10^20,$T429),IF(OR($T429="",$T429=0),10^20,$T429),DH436),IF(DH431=1,IF($T439&gt;IF(OR($T429="",$T429=0),10^20,$T429),IF(OR($T429="",$T429=0),10^20,$T429),$T439),IF(IF($T441=справочники!$E$9,$T439+$T443*INT((DH431-1)/IF(OR($T445=0,$T445=""),1,$T445)),IF($T441=справочники!$E$10,$T439*POWER($T443,INT((DH431-1)/IF(OR($T445=0,$T445=""),1,$T445))),IF($T441=справочники!$E$11,POWER($T439,1+$T443*INT((DH431-1)/IF(OR($T445=0,$T445=""),1,$T445))),0)))&gt;IF(OR($T429="",$T429=0),10^20,$T429),IF(OR($T429="",$T429=0),10^20,$T429),IF($T441=справочники!$E$9,$T439+$T443*INT((DH431-1)/IF(OR($T445=0,$T445=""),1,$T445)),IF($T441=справочники!$E$10,$T439*POWER($T443,INT((DH431-1)/IF(OR($T445=0,$T445=""),1,$T445))),IF($T441=справочники!$E$11,POWER($T439,1+$T443*INT((DH431-1)/IF(OR($T445=0,$T445=""),1,$T445))),0))))))))</f>
        <v>0</v>
      </c>
      <c r="DI448" s="588">
        <f>IF(DI432="",0,IF($W434&gt;0,IF(DI434&gt;IF(OR($T429="",$T429=0),10^20,$T429),IF(OR($T429="",$T429=0),10^20,$T429),DI434),IF($W436&gt;0,IF(DI436&gt;IF(OR($T429="",$T429=0),10^20,$T429),IF(OR($T429="",$T429=0),10^20,$T429),DI436),IF(DI431=1,IF($T439&gt;IF(OR($T429="",$T429=0),10^20,$T429),IF(OR($T429="",$T429=0),10^20,$T429),$T439),IF(IF($T441=справочники!$E$9,$T439+$T443*INT((DI431-1)/IF(OR($T445=0,$T445=""),1,$T445)),IF($T441=справочники!$E$10,$T439*POWER($T443,INT((DI431-1)/IF(OR($T445=0,$T445=""),1,$T445))),IF($T441=справочники!$E$11,POWER($T439,1+$T443*INT((DI431-1)/IF(OR($T445=0,$T445=""),1,$T445))),0)))&gt;IF(OR($T429="",$T429=0),10^20,$T429),IF(OR($T429="",$T429=0),10^20,$T429),IF($T441=справочники!$E$9,$T439+$T443*INT((DI431-1)/IF(OR($T445=0,$T445=""),1,$T445)),IF($T441=справочники!$E$10,$T439*POWER($T443,INT((DI431-1)/IF(OR($T445=0,$T445=""),1,$T445))),IF($T441=справочники!$E$11,POWER($T439,1+$T443*INT((DI431-1)/IF(OR($T445=0,$T445=""),1,$T445))),0))))))))</f>
        <v>0</v>
      </c>
      <c r="DJ448" s="588">
        <f>IF(DJ432="",0,IF($W434&gt;0,IF(DJ434&gt;IF(OR($T429="",$T429=0),10^20,$T429),IF(OR($T429="",$T429=0),10^20,$T429),DJ434),IF($W436&gt;0,IF(DJ436&gt;IF(OR($T429="",$T429=0),10^20,$T429),IF(OR($T429="",$T429=0),10^20,$T429),DJ436),IF(DJ431=1,IF($T439&gt;IF(OR($T429="",$T429=0),10^20,$T429),IF(OR($T429="",$T429=0),10^20,$T429),$T439),IF(IF($T441=справочники!$E$9,$T439+$T443*INT((DJ431-1)/IF(OR($T445=0,$T445=""),1,$T445)),IF($T441=справочники!$E$10,$T439*POWER($T443,INT((DJ431-1)/IF(OR($T445=0,$T445=""),1,$T445))),IF($T441=справочники!$E$11,POWER($T439,1+$T443*INT((DJ431-1)/IF(OR($T445=0,$T445=""),1,$T445))),0)))&gt;IF(OR($T429="",$T429=0),10^20,$T429),IF(OR($T429="",$T429=0),10^20,$T429),IF($T441=справочники!$E$9,$T439+$T443*INT((DJ431-1)/IF(OR($T445=0,$T445=""),1,$T445)),IF($T441=справочники!$E$10,$T439*POWER($T443,INT((DJ431-1)/IF(OR($T445=0,$T445=""),1,$T445))),IF($T441=справочники!$E$11,POWER($T439,1+$T443*INT((DJ431-1)/IF(OR($T445=0,$T445=""),1,$T445))),0))))))))</f>
        <v>0</v>
      </c>
      <c r="DK448" s="588">
        <f>IF(DK432="",0,IF($W434&gt;0,IF(DK434&gt;IF(OR($T429="",$T429=0),10^20,$T429),IF(OR($T429="",$T429=0),10^20,$T429),DK434),IF($W436&gt;0,IF(DK436&gt;IF(OR($T429="",$T429=0),10^20,$T429),IF(OR($T429="",$T429=0),10^20,$T429),DK436),IF(DK431=1,IF($T439&gt;IF(OR($T429="",$T429=0),10^20,$T429),IF(OR($T429="",$T429=0),10^20,$T429),$T439),IF(IF($T441=справочники!$E$9,$T439+$T443*INT((DK431-1)/IF(OR($T445=0,$T445=""),1,$T445)),IF($T441=справочники!$E$10,$T439*POWER($T443,INT((DK431-1)/IF(OR($T445=0,$T445=""),1,$T445))),IF($T441=справочники!$E$11,POWER($T439,1+$T443*INT((DK431-1)/IF(OR($T445=0,$T445=""),1,$T445))),0)))&gt;IF(OR($T429="",$T429=0),10^20,$T429),IF(OR($T429="",$T429=0),10^20,$T429),IF($T441=справочники!$E$9,$T439+$T443*INT((DK431-1)/IF(OR($T445=0,$T445=""),1,$T445)),IF($T441=справочники!$E$10,$T439*POWER($T443,INT((DK431-1)/IF(OR($T445=0,$T445=""),1,$T445))),IF($T441=справочники!$E$11,POWER($T439,1+$T443*INT((DK431-1)/IF(OR($T445=0,$T445=""),1,$T445))),0))))))))</f>
        <v>0</v>
      </c>
      <c r="DL448" s="588">
        <f>IF(DL432="",0,IF($W434&gt;0,IF(DL434&gt;IF(OR($T429="",$T429=0),10^20,$T429),IF(OR($T429="",$T429=0),10^20,$T429),DL434),IF($W436&gt;0,IF(DL436&gt;IF(OR($T429="",$T429=0),10^20,$T429),IF(OR($T429="",$T429=0),10^20,$T429),DL436),IF(DL431=1,IF($T439&gt;IF(OR($T429="",$T429=0),10^20,$T429),IF(OR($T429="",$T429=0),10^20,$T429),$T439),IF(IF($T441=справочники!$E$9,$T439+$T443*INT((DL431-1)/IF(OR($T445=0,$T445=""),1,$T445)),IF($T441=справочники!$E$10,$T439*POWER($T443,INT((DL431-1)/IF(OR($T445=0,$T445=""),1,$T445))),IF($T441=справочники!$E$11,POWER($T439,1+$T443*INT((DL431-1)/IF(OR($T445=0,$T445=""),1,$T445))),0)))&gt;IF(OR($T429="",$T429=0),10^20,$T429),IF(OR($T429="",$T429=0),10^20,$T429),IF($T441=справочники!$E$9,$T439+$T443*INT((DL431-1)/IF(OR($T445=0,$T445=""),1,$T445)),IF($T441=справочники!$E$10,$T439*POWER($T443,INT((DL431-1)/IF(OR($T445=0,$T445=""),1,$T445))),IF($T441=справочники!$E$11,POWER($T439,1+$T443*INT((DL431-1)/IF(OR($T445=0,$T445=""),1,$T445))),0))))))))</f>
        <v>0</v>
      </c>
      <c r="DM448" s="588">
        <f>IF(DM432="",0,IF($W434&gt;0,IF(DM434&gt;IF(OR($T429="",$T429=0),10^20,$T429),IF(OR($T429="",$T429=0),10^20,$T429),DM434),IF($W436&gt;0,IF(DM436&gt;IF(OR($T429="",$T429=0),10^20,$T429),IF(OR($T429="",$T429=0),10^20,$T429),DM436),IF(DM431=1,IF($T439&gt;IF(OR($T429="",$T429=0),10^20,$T429),IF(OR($T429="",$T429=0),10^20,$T429),$T439),IF(IF($T441=справочники!$E$9,$T439+$T443*INT((DM431-1)/IF(OR($T445=0,$T445=""),1,$T445)),IF($T441=справочники!$E$10,$T439*POWER($T443,INT((DM431-1)/IF(OR($T445=0,$T445=""),1,$T445))),IF($T441=справочники!$E$11,POWER($T439,1+$T443*INT((DM431-1)/IF(OR($T445=0,$T445=""),1,$T445))),0)))&gt;IF(OR($T429="",$T429=0),10^20,$T429),IF(OR($T429="",$T429=0),10^20,$T429),IF($T441=справочники!$E$9,$T439+$T443*INT((DM431-1)/IF(OR($T445=0,$T445=""),1,$T445)),IF($T441=справочники!$E$10,$T439*POWER($T443,INT((DM431-1)/IF(OR($T445=0,$T445=""),1,$T445))),IF($T441=справочники!$E$11,POWER($T439,1+$T443*INT((DM431-1)/IF(OR($T445=0,$T445=""),1,$T445))),0))))))))</f>
        <v>0</v>
      </c>
      <c r="DN448" s="588">
        <f>IF(DN432="",0,IF($W434&gt;0,IF(DN434&gt;IF(OR($T429="",$T429=0),10^20,$T429),IF(OR($T429="",$T429=0),10^20,$T429),DN434),IF($W436&gt;0,IF(DN436&gt;IF(OR($T429="",$T429=0),10^20,$T429),IF(OR($T429="",$T429=0),10^20,$T429),DN436),IF(DN431=1,IF($T439&gt;IF(OR($T429="",$T429=0),10^20,$T429),IF(OR($T429="",$T429=0),10^20,$T429),$T439),IF(IF($T441=справочники!$E$9,$T439+$T443*INT((DN431-1)/IF(OR($T445=0,$T445=""),1,$T445)),IF($T441=справочники!$E$10,$T439*POWER($T443,INT((DN431-1)/IF(OR($T445=0,$T445=""),1,$T445))),IF($T441=справочники!$E$11,POWER($T439,1+$T443*INT((DN431-1)/IF(OR($T445=0,$T445=""),1,$T445))),0)))&gt;IF(OR($T429="",$T429=0),10^20,$T429),IF(OR($T429="",$T429=0),10^20,$T429),IF($T441=справочники!$E$9,$T439+$T443*INT((DN431-1)/IF(OR($T445=0,$T445=""),1,$T445)),IF($T441=справочники!$E$10,$T439*POWER($T443,INT((DN431-1)/IF(OR($T445=0,$T445=""),1,$T445))),IF($T441=справочники!$E$11,POWER($T439,1+$T443*INT((DN431-1)/IF(OR($T445=0,$T445=""),1,$T445))),0))))))))</f>
        <v>0</v>
      </c>
      <c r="DO448" s="588">
        <f>IF(DO432="",0,IF($W434&gt;0,IF(DO434&gt;IF(OR($T429="",$T429=0),10^20,$T429),IF(OR($T429="",$T429=0),10^20,$T429),DO434),IF($W436&gt;0,IF(DO436&gt;IF(OR($T429="",$T429=0),10^20,$T429),IF(OR($T429="",$T429=0),10^20,$T429),DO436),IF(DO431=1,IF($T439&gt;IF(OR($T429="",$T429=0),10^20,$T429),IF(OR($T429="",$T429=0),10^20,$T429),$T439),IF(IF($T441=справочники!$E$9,$T439+$T443*INT((DO431-1)/IF(OR($T445=0,$T445=""),1,$T445)),IF($T441=справочники!$E$10,$T439*POWER($T443,INT((DO431-1)/IF(OR($T445=0,$T445=""),1,$T445))),IF($T441=справочники!$E$11,POWER($T439,1+$T443*INT((DO431-1)/IF(OR($T445=0,$T445=""),1,$T445))),0)))&gt;IF(OR($T429="",$T429=0),10^20,$T429),IF(OR($T429="",$T429=0),10^20,$T429),IF($T441=справочники!$E$9,$T439+$T443*INT((DO431-1)/IF(OR($T445=0,$T445=""),1,$T445)),IF($T441=справочники!$E$10,$T439*POWER($T443,INT((DO431-1)/IF(OR($T445=0,$T445=""),1,$T445))),IF($T441=справочники!$E$11,POWER($T439,1+$T443*INT((DO431-1)/IF(OR($T445=0,$T445=""),1,$T445))),0))))))))</f>
        <v>0</v>
      </c>
      <c r="DP448" s="588">
        <f>IF(DP432="",0,IF($W434&gt;0,IF(DP434&gt;IF(OR($T429="",$T429=0),10^20,$T429),IF(OR($T429="",$T429=0),10^20,$T429),DP434),IF($W436&gt;0,IF(DP436&gt;IF(OR($T429="",$T429=0),10^20,$T429),IF(OR($T429="",$T429=0),10^20,$T429),DP436),IF(DP431=1,IF($T439&gt;IF(OR($T429="",$T429=0),10^20,$T429),IF(OR($T429="",$T429=0),10^20,$T429),$T439),IF(IF($T441=справочники!$E$9,$T439+$T443*INT((DP431-1)/IF(OR($T445=0,$T445=""),1,$T445)),IF($T441=справочники!$E$10,$T439*POWER($T443,INT((DP431-1)/IF(OR($T445=0,$T445=""),1,$T445))),IF($T441=справочники!$E$11,POWER($T439,1+$T443*INT((DP431-1)/IF(OR($T445=0,$T445=""),1,$T445))),0)))&gt;IF(OR($T429="",$T429=0),10^20,$T429),IF(OR($T429="",$T429=0),10^20,$T429),IF($T441=справочники!$E$9,$T439+$T443*INT((DP431-1)/IF(OR($T445=0,$T445=""),1,$T445)),IF($T441=справочники!$E$10,$T439*POWER($T443,INT((DP431-1)/IF(OR($T445=0,$T445=""),1,$T445))),IF($T441=справочники!$E$11,POWER($T439,1+$T443*INT((DP431-1)/IF(OR($T445=0,$T445=""),1,$T445))),0))))))))</f>
        <v>0</v>
      </c>
      <c r="DQ448" s="588">
        <f>IF(DQ432="",0,IF($W434&gt;0,IF(DQ434&gt;IF(OR($T429="",$T429=0),10^20,$T429),IF(OR($T429="",$T429=0),10^20,$T429),DQ434),IF($W436&gt;0,IF(DQ436&gt;IF(OR($T429="",$T429=0),10^20,$T429),IF(OR($T429="",$T429=0),10^20,$T429),DQ436),IF(DQ431=1,IF($T439&gt;IF(OR($T429="",$T429=0),10^20,$T429),IF(OR($T429="",$T429=0),10^20,$T429),$T439),IF(IF($T441=справочники!$E$9,$T439+$T443*INT((DQ431-1)/IF(OR($T445=0,$T445=""),1,$T445)),IF($T441=справочники!$E$10,$T439*POWER($T443,INT((DQ431-1)/IF(OR($T445=0,$T445=""),1,$T445))),IF($T441=справочники!$E$11,POWER($T439,1+$T443*INT((DQ431-1)/IF(OR($T445=0,$T445=""),1,$T445))),0)))&gt;IF(OR($T429="",$T429=0),10^20,$T429),IF(OR($T429="",$T429=0),10^20,$T429),IF($T441=справочники!$E$9,$T439+$T443*INT((DQ431-1)/IF(OR($T445=0,$T445=""),1,$T445)),IF($T441=справочники!$E$10,$T439*POWER($T443,INT((DQ431-1)/IF(OR($T445=0,$T445=""),1,$T445))),IF($T441=справочники!$E$11,POWER($T439,1+$T443*INT((DQ431-1)/IF(OR($T445=0,$T445=""),1,$T445))),0))))))))</f>
        <v>0</v>
      </c>
      <c r="DR448" s="588">
        <f>IF(DR432="",0,IF($W434&gt;0,IF(DR434&gt;IF(OR($T429="",$T429=0),10^20,$T429),IF(OR($T429="",$T429=0),10^20,$T429),DR434),IF($W436&gt;0,IF(DR436&gt;IF(OR($T429="",$T429=0),10^20,$T429),IF(OR($T429="",$T429=0),10^20,$T429),DR436),IF(DR431=1,IF($T439&gt;IF(OR($T429="",$T429=0),10^20,$T429),IF(OR($T429="",$T429=0),10^20,$T429),$T439),IF(IF($T441=справочники!$E$9,$T439+$T443*INT((DR431-1)/IF(OR($T445=0,$T445=""),1,$T445)),IF($T441=справочники!$E$10,$T439*POWER($T443,INT((DR431-1)/IF(OR($T445=0,$T445=""),1,$T445))),IF($T441=справочники!$E$11,POWER($T439,1+$T443*INT((DR431-1)/IF(OR($T445=0,$T445=""),1,$T445))),0)))&gt;IF(OR($T429="",$T429=0),10^20,$T429),IF(OR($T429="",$T429=0),10^20,$T429),IF($T441=справочники!$E$9,$T439+$T443*INT((DR431-1)/IF(OR($T445=0,$T445=""),1,$T445)),IF($T441=справочники!$E$10,$T439*POWER($T443,INT((DR431-1)/IF(OR($T445=0,$T445=""),1,$T445))),IF($T441=справочники!$E$11,POWER($T439,1+$T443*INT((DR431-1)/IF(OR($T445=0,$T445=""),1,$T445))),0))))))))</f>
        <v>0</v>
      </c>
      <c r="DS448" s="588">
        <f>IF(DS432="",0,IF($W434&gt;0,IF(DS434&gt;IF(OR($T429="",$T429=0),10^20,$T429),IF(OR($T429="",$T429=0),10^20,$T429),DS434),IF($W436&gt;0,IF(DS436&gt;IF(OR($T429="",$T429=0),10^20,$T429),IF(OR($T429="",$T429=0),10^20,$T429),DS436),IF(DS431=1,IF($T439&gt;IF(OR($T429="",$T429=0),10^20,$T429),IF(OR($T429="",$T429=0),10^20,$T429),$T439),IF(IF($T441=справочники!$E$9,$T439+$T443*INT((DS431-1)/IF(OR($T445=0,$T445=""),1,$T445)),IF($T441=справочники!$E$10,$T439*POWER($T443,INT((DS431-1)/IF(OR($T445=0,$T445=""),1,$T445))),IF($T441=справочники!$E$11,POWER($T439,1+$T443*INT((DS431-1)/IF(OR($T445=0,$T445=""),1,$T445))),0)))&gt;IF(OR($T429="",$T429=0),10^20,$T429),IF(OR($T429="",$T429=0),10^20,$T429),IF($T441=справочники!$E$9,$T439+$T443*INT((DS431-1)/IF(OR($T445=0,$T445=""),1,$T445)),IF($T441=справочники!$E$10,$T439*POWER($T443,INT((DS431-1)/IF(OR($T445=0,$T445=""),1,$T445))),IF($T441=справочники!$E$11,POWER($T439,1+$T443*INT((DS431-1)/IF(OR($T445=0,$T445=""),1,$T445))),0))))))))</f>
        <v>0</v>
      </c>
      <c r="DT448" s="588">
        <f>IF(DT432="",0,IF($W434&gt;0,IF(DT434&gt;IF(OR($T429="",$T429=0),10^20,$T429),IF(OR($T429="",$T429=0),10^20,$T429),DT434),IF($W436&gt;0,IF(DT436&gt;IF(OR($T429="",$T429=0),10^20,$T429),IF(OR($T429="",$T429=0),10^20,$T429),DT436),IF(DT431=1,IF($T439&gt;IF(OR($T429="",$T429=0),10^20,$T429),IF(OR($T429="",$T429=0),10^20,$T429),$T439),IF(IF($T441=справочники!$E$9,$T439+$T443*INT((DT431-1)/IF(OR($T445=0,$T445=""),1,$T445)),IF($T441=справочники!$E$10,$T439*POWER($T443,INT((DT431-1)/IF(OR($T445=0,$T445=""),1,$T445))),IF($T441=справочники!$E$11,POWER($T439,1+$T443*INT((DT431-1)/IF(OR($T445=0,$T445=""),1,$T445))),0)))&gt;IF(OR($T429="",$T429=0),10^20,$T429),IF(OR($T429="",$T429=0),10^20,$T429),IF($T441=справочники!$E$9,$T439+$T443*INT((DT431-1)/IF(OR($T445=0,$T445=""),1,$T445)),IF($T441=справочники!$E$10,$T439*POWER($T443,INT((DT431-1)/IF(OR($T445=0,$T445=""),1,$T445))),IF($T441=справочники!$E$11,POWER($T439,1+$T443*INT((DT431-1)/IF(OR($T445=0,$T445=""),1,$T445))),0))))))))</f>
        <v>0</v>
      </c>
      <c r="DU448" s="588">
        <f>IF(DU432="",0,IF($W434&gt;0,IF(DU434&gt;IF(OR($T429="",$T429=0),10^20,$T429),IF(OR($T429="",$T429=0),10^20,$T429),DU434),IF($W436&gt;0,IF(DU436&gt;IF(OR($T429="",$T429=0),10^20,$T429),IF(OR($T429="",$T429=0),10^20,$T429),DU436),IF(DU431=1,IF($T439&gt;IF(OR($T429="",$T429=0),10^20,$T429),IF(OR($T429="",$T429=0),10^20,$T429),$T439),IF(IF($T441=справочники!$E$9,$T439+$T443*INT((DU431-1)/IF(OR($T445=0,$T445=""),1,$T445)),IF($T441=справочники!$E$10,$T439*POWER($T443,INT((DU431-1)/IF(OR($T445=0,$T445=""),1,$T445))),IF($T441=справочники!$E$11,POWER($T439,1+$T443*INT((DU431-1)/IF(OR($T445=0,$T445=""),1,$T445))),0)))&gt;IF(OR($T429="",$T429=0),10^20,$T429),IF(OR($T429="",$T429=0),10^20,$T429),IF($T441=справочники!$E$9,$T439+$T443*INT((DU431-1)/IF(OR($T445=0,$T445=""),1,$T445)),IF($T441=справочники!$E$10,$T439*POWER($T443,INT((DU431-1)/IF(OR($T445=0,$T445=""),1,$T445))),IF($T441=справочники!$E$11,POWER($T439,1+$T443*INT((DU431-1)/IF(OR($T445=0,$T445=""),1,$T445))),0))))))))</f>
        <v>0</v>
      </c>
      <c r="DV448" s="588">
        <f>IF(DV432="",0,IF($W434&gt;0,IF(DV434&gt;IF(OR($T429="",$T429=0),10^20,$T429),IF(OR($T429="",$T429=0),10^20,$T429),DV434),IF($W436&gt;0,IF(DV436&gt;IF(OR($T429="",$T429=0),10^20,$T429),IF(OR($T429="",$T429=0),10^20,$T429),DV436),IF(DV431=1,IF($T439&gt;IF(OR($T429="",$T429=0),10^20,$T429),IF(OR($T429="",$T429=0),10^20,$T429),$T439),IF(IF($T441=справочники!$E$9,$T439+$T443*INT((DV431-1)/IF(OR($T445=0,$T445=""),1,$T445)),IF($T441=справочники!$E$10,$T439*POWER($T443,INT((DV431-1)/IF(OR($T445=0,$T445=""),1,$T445))),IF($T441=справочники!$E$11,POWER($T439,1+$T443*INT((DV431-1)/IF(OR($T445=0,$T445=""),1,$T445))),0)))&gt;IF(OR($T429="",$T429=0),10^20,$T429),IF(OR($T429="",$T429=0),10^20,$T429),IF($T441=справочники!$E$9,$T439+$T443*INT((DV431-1)/IF(OR($T445=0,$T445=""),1,$T445)),IF($T441=справочники!$E$10,$T439*POWER($T443,INT((DV431-1)/IF(OR($T445=0,$T445=""),1,$T445))),IF($T441=справочники!$E$11,POWER($T439,1+$T443*INT((DV431-1)/IF(OR($T445=0,$T445=""),1,$T445))),0))))))))</f>
        <v>0</v>
      </c>
      <c r="DW448" s="588">
        <f>IF(DW432="",0,IF($W434&gt;0,IF(DW434&gt;IF(OR($T429="",$T429=0),10^20,$T429),IF(OR($T429="",$T429=0),10^20,$T429),DW434),IF($W436&gt;0,IF(DW436&gt;IF(OR($T429="",$T429=0),10^20,$T429),IF(OR($T429="",$T429=0),10^20,$T429),DW436),IF(DW431=1,IF($T439&gt;IF(OR($T429="",$T429=0),10^20,$T429),IF(OR($T429="",$T429=0),10^20,$T429),$T439),IF(IF($T441=справочники!$E$9,$T439+$T443*INT((DW431-1)/IF(OR($T445=0,$T445=""),1,$T445)),IF($T441=справочники!$E$10,$T439*POWER($T443,INT((DW431-1)/IF(OR($T445=0,$T445=""),1,$T445))),IF($T441=справочники!$E$11,POWER($T439,1+$T443*INT((DW431-1)/IF(OR($T445=0,$T445=""),1,$T445))),0)))&gt;IF(OR($T429="",$T429=0),10^20,$T429),IF(OR($T429="",$T429=0),10^20,$T429),IF($T441=справочники!$E$9,$T439+$T443*INT((DW431-1)/IF(OR($T445=0,$T445=""),1,$T445)),IF($T441=справочники!$E$10,$T439*POWER($T443,INT((DW431-1)/IF(OR($T445=0,$T445=""),1,$T445))),IF($T441=справочники!$E$11,POWER($T439,1+$T443*INT((DW431-1)/IF(OR($T445=0,$T445=""),1,$T445))),0))))))))</f>
        <v>0</v>
      </c>
      <c r="DX448" s="588">
        <f>IF(DX432="",0,IF($W434&gt;0,IF(DX434&gt;IF(OR($T429="",$T429=0),10^20,$T429),IF(OR($T429="",$T429=0),10^20,$T429),DX434),IF($W436&gt;0,IF(DX436&gt;IF(OR($T429="",$T429=0),10^20,$T429),IF(OR($T429="",$T429=0),10^20,$T429),DX436),IF(DX431=1,IF($T439&gt;IF(OR($T429="",$T429=0),10^20,$T429),IF(OR($T429="",$T429=0),10^20,$T429),$T439),IF(IF($T441=справочники!$E$9,$T439+$T443*INT((DX431-1)/IF(OR($T445=0,$T445=""),1,$T445)),IF($T441=справочники!$E$10,$T439*POWER($T443,INT((DX431-1)/IF(OR($T445=0,$T445=""),1,$T445))),IF($T441=справочники!$E$11,POWER($T439,1+$T443*INT((DX431-1)/IF(OR($T445=0,$T445=""),1,$T445))),0)))&gt;IF(OR($T429="",$T429=0),10^20,$T429),IF(OR($T429="",$T429=0),10^20,$T429),IF($T441=справочники!$E$9,$T439+$T443*INT((DX431-1)/IF(OR($T445=0,$T445=""),1,$T445)),IF($T441=справочники!$E$10,$T439*POWER($T443,INT((DX431-1)/IF(OR($T445=0,$T445=""),1,$T445))),IF($T441=справочники!$E$11,POWER($T439,1+$T443*INT((DX431-1)/IF(OR($T445=0,$T445=""),1,$T445))),0))))))))</f>
        <v>0</v>
      </c>
      <c r="DY448" s="588">
        <f>IF(DY432="",0,IF($W434&gt;0,IF(DY434&gt;IF(OR($T429="",$T429=0),10^20,$T429),IF(OR($T429="",$T429=0),10^20,$T429),DY434),IF($W436&gt;0,IF(DY436&gt;IF(OR($T429="",$T429=0),10^20,$T429),IF(OR($T429="",$T429=0),10^20,$T429),DY436),IF(DY431=1,IF($T439&gt;IF(OR($T429="",$T429=0),10^20,$T429),IF(OR($T429="",$T429=0),10^20,$T429),$T439),IF(IF($T441=справочники!$E$9,$T439+$T443*INT((DY431-1)/IF(OR($T445=0,$T445=""),1,$T445)),IF($T441=справочники!$E$10,$T439*POWER($T443,INT((DY431-1)/IF(OR($T445=0,$T445=""),1,$T445))),IF($T441=справочники!$E$11,POWER($T439,1+$T443*INT((DY431-1)/IF(OR($T445=0,$T445=""),1,$T445))),0)))&gt;IF(OR($T429="",$T429=0),10^20,$T429),IF(OR($T429="",$T429=0),10^20,$T429),IF($T441=справочники!$E$9,$T439+$T443*INT((DY431-1)/IF(OR($T445=0,$T445=""),1,$T445)),IF($T441=справочники!$E$10,$T439*POWER($T443,INT((DY431-1)/IF(OR($T445=0,$T445=""),1,$T445))),IF($T441=справочники!$E$11,POWER($T439,1+$T443*INT((DY431-1)/IF(OR($T445=0,$T445=""),1,$T445))),0))))))))</f>
        <v>0</v>
      </c>
      <c r="DZ448" s="588">
        <f>IF(DZ432="",0,IF($W434&gt;0,IF(DZ434&gt;IF(OR($T429="",$T429=0),10^20,$T429),IF(OR($T429="",$T429=0),10^20,$T429),DZ434),IF($W436&gt;0,IF(DZ436&gt;IF(OR($T429="",$T429=0),10^20,$T429),IF(OR($T429="",$T429=0),10^20,$T429),DZ436),IF(DZ431=1,IF($T439&gt;IF(OR($T429="",$T429=0),10^20,$T429),IF(OR($T429="",$T429=0),10^20,$T429),$T439),IF(IF($T441=справочники!$E$9,$T439+$T443*INT((DZ431-1)/IF(OR($T445=0,$T445=""),1,$T445)),IF($T441=справочники!$E$10,$T439*POWER($T443,INT((DZ431-1)/IF(OR($T445=0,$T445=""),1,$T445))),IF($T441=справочники!$E$11,POWER($T439,1+$T443*INT((DZ431-1)/IF(OR($T445=0,$T445=""),1,$T445))),0)))&gt;IF(OR($T429="",$T429=0),10^20,$T429),IF(OR($T429="",$T429=0),10^20,$T429),IF($T441=справочники!$E$9,$T439+$T443*INT((DZ431-1)/IF(OR($T445=0,$T445=""),1,$T445)),IF($T441=справочники!$E$10,$T439*POWER($T443,INT((DZ431-1)/IF(OR($T445=0,$T445=""),1,$T445))),IF($T441=справочники!$E$11,POWER($T439,1+$T443*INT((DZ431-1)/IF(OR($T445=0,$T445=""),1,$T445))),0))))))))</f>
        <v>0</v>
      </c>
      <c r="EA448" s="588">
        <f>IF(EA432="",0,IF($W434&gt;0,IF(EA434&gt;IF(OR($T429="",$T429=0),10^20,$T429),IF(OR($T429="",$T429=0),10^20,$T429),EA434),IF($W436&gt;0,IF(EA436&gt;IF(OR($T429="",$T429=0),10^20,$T429),IF(OR($T429="",$T429=0),10^20,$T429),EA436),IF(EA431=1,IF($T439&gt;IF(OR($T429="",$T429=0),10^20,$T429),IF(OR($T429="",$T429=0),10^20,$T429),$T439),IF(IF($T441=справочники!$E$9,$T439+$T443*INT((EA431-1)/IF(OR($T445=0,$T445=""),1,$T445)),IF($T441=справочники!$E$10,$T439*POWER($T443,INT((EA431-1)/IF(OR($T445=0,$T445=""),1,$T445))),IF($T441=справочники!$E$11,POWER($T439,1+$T443*INT((EA431-1)/IF(OR($T445=0,$T445=""),1,$T445))),0)))&gt;IF(OR($T429="",$T429=0),10^20,$T429),IF(OR($T429="",$T429=0),10^20,$T429),IF($T441=справочники!$E$9,$T439+$T443*INT((EA431-1)/IF(OR($T445=0,$T445=""),1,$T445)),IF($T441=справочники!$E$10,$T439*POWER($T443,INT((EA431-1)/IF(OR($T445=0,$T445=""),1,$T445))),IF($T441=справочники!$E$11,POWER($T439,1+$T443*INT((EA431-1)/IF(OR($T445=0,$T445=""),1,$T445))),0))))))))</f>
        <v>0</v>
      </c>
      <c r="EB448" s="588">
        <f>IF(EB432="",0,IF($W434&gt;0,IF(EB434&gt;IF(OR($T429="",$T429=0),10^20,$T429),IF(OR($T429="",$T429=0),10^20,$T429),EB434),IF($W436&gt;0,IF(EB436&gt;IF(OR($T429="",$T429=0),10^20,$T429),IF(OR($T429="",$T429=0),10^20,$T429),EB436),IF(EB431=1,IF($T439&gt;IF(OR($T429="",$T429=0),10^20,$T429),IF(OR($T429="",$T429=0),10^20,$T429),$T439),IF(IF($T441=справочники!$E$9,$T439+$T443*INT((EB431-1)/IF(OR($T445=0,$T445=""),1,$T445)),IF($T441=справочники!$E$10,$T439*POWER($T443,INT((EB431-1)/IF(OR($T445=0,$T445=""),1,$T445))),IF($T441=справочники!$E$11,POWER($T439,1+$T443*INT((EB431-1)/IF(OR($T445=0,$T445=""),1,$T445))),0)))&gt;IF(OR($T429="",$T429=0),10^20,$T429),IF(OR($T429="",$T429=0),10^20,$T429),IF($T441=справочники!$E$9,$T439+$T443*INT((EB431-1)/IF(OR($T445=0,$T445=""),1,$T445)),IF($T441=справочники!$E$10,$T439*POWER($T443,INT((EB431-1)/IF(OR($T445=0,$T445=""),1,$T445))),IF($T441=справочники!$E$11,POWER($T439,1+$T443*INT((EB431-1)/IF(OR($T445=0,$T445=""),1,$T445))),0))))))))</f>
        <v>0</v>
      </c>
      <c r="EC448" s="588">
        <f>IF(EC432="",0,IF($W434&gt;0,IF(EC434&gt;IF(OR($T429="",$T429=0),10^20,$T429),IF(OR($T429="",$T429=0),10^20,$T429),EC434),IF($W436&gt;0,IF(EC436&gt;IF(OR($T429="",$T429=0),10^20,$T429),IF(OR($T429="",$T429=0),10^20,$T429),EC436),IF(EC431=1,IF($T439&gt;IF(OR($T429="",$T429=0),10^20,$T429),IF(OR($T429="",$T429=0),10^20,$T429),$T439),IF(IF($T441=справочники!$E$9,$T439+$T443*INT((EC431-1)/IF(OR($T445=0,$T445=""),1,$T445)),IF($T441=справочники!$E$10,$T439*POWER($T443,INT((EC431-1)/IF(OR($T445=0,$T445=""),1,$T445))),IF($T441=справочники!$E$11,POWER($T439,1+$T443*INT((EC431-1)/IF(OR($T445=0,$T445=""),1,$T445))),0)))&gt;IF(OR($T429="",$T429=0),10^20,$T429),IF(OR($T429="",$T429=0),10^20,$T429),IF($T441=справочники!$E$9,$T439+$T443*INT((EC431-1)/IF(OR($T445=0,$T445=""),1,$T445)),IF($T441=справочники!$E$10,$T439*POWER($T443,INT((EC431-1)/IF(OR($T445=0,$T445=""),1,$T445))),IF($T441=справочники!$E$11,POWER($T439,1+$T443*INT((EC431-1)/IF(OR($T445=0,$T445=""),1,$T445))),0))))))))</f>
        <v>0</v>
      </c>
      <c r="ED448" s="588">
        <f>IF(ED432="",0,IF($W434&gt;0,IF(ED434&gt;IF(OR($T429="",$T429=0),10^20,$T429),IF(OR($T429="",$T429=0),10^20,$T429),ED434),IF($W436&gt;0,IF(ED436&gt;IF(OR($T429="",$T429=0),10^20,$T429),IF(OR($T429="",$T429=0),10^20,$T429),ED436),IF(ED431=1,IF($T439&gt;IF(OR($T429="",$T429=0),10^20,$T429),IF(OR($T429="",$T429=0),10^20,$T429),$T439),IF(IF($T441=справочники!$E$9,$T439+$T443*INT((ED431-1)/IF(OR($T445=0,$T445=""),1,$T445)),IF($T441=справочники!$E$10,$T439*POWER($T443,INT((ED431-1)/IF(OR($T445=0,$T445=""),1,$T445))),IF($T441=справочники!$E$11,POWER($T439,1+$T443*INT((ED431-1)/IF(OR($T445=0,$T445=""),1,$T445))),0)))&gt;IF(OR($T429="",$T429=0),10^20,$T429),IF(OR($T429="",$T429=0),10^20,$T429),IF($T441=справочники!$E$9,$T439+$T443*INT((ED431-1)/IF(OR($T445=0,$T445=""),1,$T445)),IF($T441=справочники!$E$10,$T439*POWER($T443,INT((ED431-1)/IF(OR($T445=0,$T445=""),1,$T445))),IF($T441=справочники!$E$11,POWER($T439,1+$T443*INT((ED431-1)/IF(OR($T445=0,$T445=""),1,$T445))),0))))))))</f>
        <v>0</v>
      </c>
      <c r="EE448" s="588">
        <f>IF(EE432="",0,IF($W434&gt;0,IF(EE434&gt;IF(OR($T429="",$T429=0),10^20,$T429),IF(OR($T429="",$T429=0),10^20,$T429),EE434),IF($W436&gt;0,IF(EE436&gt;IF(OR($T429="",$T429=0),10^20,$T429),IF(OR($T429="",$T429=0),10^20,$T429),EE436),IF(EE431=1,IF($T439&gt;IF(OR($T429="",$T429=0),10^20,$T429),IF(OR($T429="",$T429=0),10^20,$T429),$T439),IF(IF($T441=справочники!$E$9,$T439+$T443*INT((EE431-1)/IF(OR($T445=0,$T445=""),1,$T445)),IF($T441=справочники!$E$10,$T439*POWER($T443,INT((EE431-1)/IF(OR($T445=0,$T445=""),1,$T445))),IF($T441=справочники!$E$11,POWER($T439,1+$T443*INT((EE431-1)/IF(OR($T445=0,$T445=""),1,$T445))),0)))&gt;IF(OR($T429="",$T429=0),10^20,$T429),IF(OR($T429="",$T429=0),10^20,$T429),IF($T441=справочники!$E$9,$T439+$T443*INT((EE431-1)/IF(OR($T445=0,$T445=""),1,$T445)),IF($T441=справочники!$E$10,$T439*POWER($T443,INT((EE431-1)/IF(OR($T445=0,$T445=""),1,$T445))),IF($T441=справочники!$E$11,POWER($T439,1+$T443*INT((EE431-1)/IF(OR($T445=0,$T445=""),1,$T445))),0))))))))</f>
        <v>0</v>
      </c>
      <c r="EF448" s="588">
        <f>IF(EF432="",0,IF($W434&gt;0,IF(EF434&gt;IF(OR($T429="",$T429=0),10^20,$T429),IF(OR($T429="",$T429=0),10^20,$T429),EF434),IF($W436&gt;0,IF(EF436&gt;IF(OR($T429="",$T429=0),10^20,$T429),IF(OR($T429="",$T429=0),10^20,$T429),EF436),IF(EF431=1,IF($T439&gt;IF(OR($T429="",$T429=0),10^20,$T429),IF(OR($T429="",$T429=0),10^20,$T429),$T439),IF(IF($T441=справочники!$E$9,$T439+$T443*INT((EF431-1)/IF(OR($T445=0,$T445=""),1,$T445)),IF($T441=справочники!$E$10,$T439*POWER($T443,INT((EF431-1)/IF(OR($T445=0,$T445=""),1,$T445))),IF($T441=справочники!$E$11,POWER($T439,1+$T443*INT((EF431-1)/IF(OR($T445=0,$T445=""),1,$T445))),0)))&gt;IF(OR($T429="",$T429=0),10^20,$T429),IF(OR($T429="",$T429=0),10^20,$T429),IF($T441=справочники!$E$9,$T439+$T443*INT((EF431-1)/IF(OR($T445=0,$T445=""),1,$T445)),IF($T441=справочники!$E$10,$T439*POWER($T443,INT((EF431-1)/IF(OR($T445=0,$T445=""),1,$T445))),IF($T441=справочники!$E$11,POWER($T439,1+$T443*INT((EF431-1)/IF(OR($T445=0,$T445=""),1,$T445))),0))))))))</f>
        <v>0</v>
      </c>
      <c r="EG448" s="588">
        <f>IF(EG432="",0,IF($W434&gt;0,IF(EG434&gt;IF(OR($T429="",$T429=0),10^20,$T429),IF(OR($T429="",$T429=0),10^20,$T429),EG434),IF($W436&gt;0,IF(EG436&gt;IF(OR($T429="",$T429=0),10^20,$T429),IF(OR($T429="",$T429=0),10^20,$T429),EG436),IF(EG431=1,IF($T439&gt;IF(OR($T429="",$T429=0),10^20,$T429),IF(OR($T429="",$T429=0),10^20,$T429),$T439),IF(IF($T441=справочники!$E$9,$T439+$T443*INT((EG431-1)/IF(OR($T445=0,$T445=""),1,$T445)),IF($T441=справочники!$E$10,$T439*POWER($T443,INT((EG431-1)/IF(OR($T445=0,$T445=""),1,$T445))),IF($T441=справочники!$E$11,POWER($T439,1+$T443*INT((EG431-1)/IF(OR($T445=0,$T445=""),1,$T445))),0)))&gt;IF(OR($T429="",$T429=0),10^20,$T429),IF(OR($T429="",$T429=0),10^20,$T429),IF($T441=справочники!$E$9,$T439+$T443*INT((EG431-1)/IF(OR($T445=0,$T445=""),1,$T445)),IF($T441=справочники!$E$10,$T439*POWER($T443,INT((EG431-1)/IF(OR($T445=0,$T445=""),1,$T445))),IF($T441=справочники!$E$11,POWER($T439,1+$T443*INT((EG431-1)/IF(OR($T445=0,$T445=""),1,$T445))),0))))))))</f>
        <v>0</v>
      </c>
      <c r="EH448" s="588">
        <f>IF(EH432="",0,IF($W434&gt;0,IF(EH434&gt;IF(OR($T429="",$T429=0),10^20,$T429),IF(OR($T429="",$T429=0),10^20,$T429),EH434),IF($W436&gt;0,IF(EH436&gt;IF(OR($T429="",$T429=0),10^20,$T429),IF(OR($T429="",$T429=0),10^20,$T429),EH436),IF(EH431=1,IF($T439&gt;IF(OR($T429="",$T429=0),10^20,$T429),IF(OR($T429="",$T429=0),10^20,$T429),$T439),IF(IF($T441=справочники!$E$9,$T439+$T443*INT((EH431-1)/IF(OR($T445=0,$T445=""),1,$T445)),IF($T441=справочники!$E$10,$T439*POWER($T443,INT((EH431-1)/IF(OR($T445=0,$T445=""),1,$T445))),IF($T441=справочники!$E$11,POWER($T439,1+$T443*INT((EH431-1)/IF(OR($T445=0,$T445=""),1,$T445))),0)))&gt;IF(OR($T429="",$T429=0),10^20,$T429),IF(OR($T429="",$T429=0),10^20,$T429),IF($T441=справочники!$E$9,$T439+$T443*INT((EH431-1)/IF(OR($T445=0,$T445=""),1,$T445)),IF($T441=справочники!$E$10,$T439*POWER($T443,INT((EH431-1)/IF(OR($T445=0,$T445=""),1,$T445))),IF($T441=справочники!$E$11,POWER($T439,1+$T443*INT((EH431-1)/IF(OR($T445=0,$T445=""),1,$T445))),0))))))))</f>
        <v>0</v>
      </c>
      <c r="EI448" s="588">
        <f>IF(EI432="",0,IF($W434&gt;0,IF(EI434&gt;IF(OR($T429="",$T429=0),10^20,$T429),IF(OR($T429="",$T429=0),10^20,$T429),EI434),IF($W436&gt;0,IF(EI436&gt;IF(OR($T429="",$T429=0),10^20,$T429),IF(OR($T429="",$T429=0),10^20,$T429),EI436),IF(EI431=1,IF($T439&gt;IF(OR($T429="",$T429=0),10^20,$T429),IF(OR($T429="",$T429=0),10^20,$T429),$T439),IF(IF($T441=справочники!$E$9,$T439+$T443*INT((EI431-1)/IF(OR($T445=0,$T445=""),1,$T445)),IF($T441=справочники!$E$10,$T439*POWER($T443,INT((EI431-1)/IF(OR($T445=0,$T445=""),1,$T445))),IF($T441=справочники!$E$11,POWER($T439,1+$T443*INT((EI431-1)/IF(OR($T445=0,$T445=""),1,$T445))),0)))&gt;IF(OR($T429="",$T429=0),10^20,$T429),IF(OR($T429="",$T429=0),10^20,$T429),IF($T441=справочники!$E$9,$T439+$T443*INT((EI431-1)/IF(OR($T445=0,$T445=""),1,$T445)),IF($T441=справочники!$E$10,$T439*POWER($T443,INT((EI431-1)/IF(OR($T445=0,$T445=""),1,$T445))),IF($T441=справочники!$E$11,POWER($T439,1+$T443*INT((EI431-1)/IF(OR($T445=0,$T445=""),1,$T445))),0))))))))</f>
        <v>0</v>
      </c>
      <c r="EJ448" s="588">
        <f>IF(EJ432="",0,IF($W434&gt;0,IF(EJ434&gt;IF(OR($T429="",$T429=0),10^20,$T429),IF(OR($T429="",$T429=0),10^20,$T429),EJ434),IF($W436&gt;0,IF(EJ436&gt;IF(OR($T429="",$T429=0),10^20,$T429),IF(OR($T429="",$T429=0),10^20,$T429),EJ436),IF(EJ431=1,IF($T439&gt;IF(OR($T429="",$T429=0),10^20,$T429),IF(OR($T429="",$T429=0),10^20,$T429),$T439),IF(IF($T441=справочники!$E$9,$T439+$T443*INT((EJ431-1)/IF(OR($T445=0,$T445=""),1,$T445)),IF($T441=справочники!$E$10,$T439*POWER($T443,INT((EJ431-1)/IF(OR($T445=0,$T445=""),1,$T445))),IF($T441=справочники!$E$11,POWER($T439,1+$T443*INT((EJ431-1)/IF(OR($T445=0,$T445=""),1,$T445))),0)))&gt;IF(OR($T429="",$T429=0),10^20,$T429),IF(OR($T429="",$T429=0),10^20,$T429),IF($T441=справочники!$E$9,$T439+$T443*INT((EJ431-1)/IF(OR($T445=0,$T445=""),1,$T445)),IF($T441=справочники!$E$10,$T439*POWER($T443,INT((EJ431-1)/IF(OR($T445=0,$T445=""),1,$T445))),IF($T441=справочники!$E$11,POWER($T439,1+$T443*INT((EJ431-1)/IF(OR($T445=0,$T445=""),1,$T445))),0))))))))</f>
        <v>0</v>
      </c>
      <c r="EK448" s="588">
        <f>IF(EK432="",0,IF($W434&gt;0,IF(EK434&gt;IF(OR($T429="",$T429=0),10^20,$T429),IF(OR($T429="",$T429=0),10^20,$T429),EK434),IF($W436&gt;0,IF(EK436&gt;IF(OR($T429="",$T429=0),10^20,$T429),IF(OR($T429="",$T429=0),10^20,$T429),EK436),IF(EK431=1,IF($T439&gt;IF(OR($T429="",$T429=0),10^20,$T429),IF(OR($T429="",$T429=0),10^20,$T429),$T439),IF(IF($T441=справочники!$E$9,$T439+$T443*INT((EK431-1)/IF(OR($T445=0,$T445=""),1,$T445)),IF($T441=справочники!$E$10,$T439*POWER($T443,INT((EK431-1)/IF(OR($T445=0,$T445=""),1,$T445))),IF($T441=справочники!$E$11,POWER($T439,1+$T443*INT((EK431-1)/IF(OR($T445=0,$T445=""),1,$T445))),0)))&gt;IF(OR($T429="",$T429=0),10^20,$T429),IF(OR($T429="",$T429=0),10^20,$T429),IF($T441=справочники!$E$9,$T439+$T443*INT((EK431-1)/IF(OR($T445=0,$T445=""),1,$T445)),IF($T441=справочники!$E$10,$T439*POWER($T443,INT((EK431-1)/IF(OR($T445=0,$T445=""),1,$T445))),IF($T441=справочники!$E$11,POWER($T439,1+$T443*INT((EK431-1)/IF(OR($T445=0,$T445=""),1,$T445))),0))))))))</f>
        <v>0</v>
      </c>
      <c r="EL448" s="588">
        <f>IF(EL432="",0,IF($W434&gt;0,IF(EL434&gt;IF(OR($T429="",$T429=0),10^20,$T429),IF(OR($T429="",$T429=0),10^20,$T429),EL434),IF($W436&gt;0,IF(EL436&gt;IF(OR($T429="",$T429=0),10^20,$T429),IF(OR($T429="",$T429=0),10^20,$T429),EL436),IF(EL431=1,IF($T439&gt;IF(OR($T429="",$T429=0),10^20,$T429),IF(OR($T429="",$T429=0),10^20,$T429),$T439),IF(IF($T441=справочники!$E$9,$T439+$T443*INT((EL431-1)/IF(OR($T445=0,$T445=""),1,$T445)),IF($T441=справочники!$E$10,$T439*POWER($T443,INT((EL431-1)/IF(OR($T445=0,$T445=""),1,$T445))),IF($T441=справочники!$E$11,POWER($T439,1+$T443*INT((EL431-1)/IF(OR($T445=0,$T445=""),1,$T445))),0)))&gt;IF(OR($T429="",$T429=0),10^20,$T429),IF(OR($T429="",$T429=0),10^20,$T429),IF($T441=справочники!$E$9,$T439+$T443*INT((EL431-1)/IF(OR($T445=0,$T445=""),1,$T445)),IF($T441=справочники!$E$10,$T439*POWER($T443,INT((EL431-1)/IF(OR($T445=0,$T445=""),1,$T445))),IF($T441=справочники!$E$11,POWER($T439,1+$T443*INT((EL431-1)/IF(OR($T445=0,$T445=""),1,$T445))),0))))))))</f>
        <v>0</v>
      </c>
      <c r="EM448" s="588">
        <f>IF(EM432="",0,IF($W434&gt;0,IF(EM434&gt;IF(OR($T429="",$T429=0),10^20,$T429),IF(OR($T429="",$T429=0),10^20,$T429),EM434),IF($W436&gt;0,IF(EM436&gt;IF(OR($T429="",$T429=0),10^20,$T429),IF(OR($T429="",$T429=0),10^20,$T429),EM436),IF(EM431=1,IF($T439&gt;IF(OR($T429="",$T429=0),10^20,$T429),IF(OR($T429="",$T429=0),10^20,$T429),$T439),IF(IF($T441=справочники!$E$9,$T439+$T443*INT((EM431-1)/IF(OR($T445=0,$T445=""),1,$T445)),IF($T441=справочники!$E$10,$T439*POWER($T443,INT((EM431-1)/IF(OR($T445=0,$T445=""),1,$T445))),IF($T441=справочники!$E$11,POWER($T439,1+$T443*INT((EM431-1)/IF(OR($T445=0,$T445=""),1,$T445))),0)))&gt;IF(OR($T429="",$T429=0),10^20,$T429),IF(OR($T429="",$T429=0),10^20,$T429),IF($T441=справочники!$E$9,$T439+$T443*INT((EM431-1)/IF(OR($T445=0,$T445=""),1,$T445)),IF($T441=справочники!$E$10,$T439*POWER($T443,INT((EM431-1)/IF(OR($T445=0,$T445=""),1,$T445))),IF($T441=справочники!$E$11,POWER($T439,1+$T443*INT((EM431-1)/IF(OR($T445=0,$T445=""),1,$T445))),0))))))))</f>
        <v>0</v>
      </c>
      <c r="EN448" s="588">
        <f>IF(EN432="",0,IF($W434&gt;0,IF(EN434&gt;IF(OR($T429="",$T429=0),10^20,$T429),IF(OR($T429="",$T429=0),10^20,$T429),EN434),IF($W436&gt;0,IF(EN436&gt;IF(OR($T429="",$T429=0),10^20,$T429),IF(OR($T429="",$T429=0),10^20,$T429),EN436),IF(EN431=1,IF($T439&gt;IF(OR($T429="",$T429=0),10^20,$T429),IF(OR($T429="",$T429=0),10^20,$T429),$T439),IF(IF($T441=справочники!$E$9,$T439+$T443*INT((EN431-1)/IF(OR($T445=0,$T445=""),1,$T445)),IF($T441=справочники!$E$10,$T439*POWER($T443,INT((EN431-1)/IF(OR($T445=0,$T445=""),1,$T445))),IF($T441=справочники!$E$11,POWER($T439,1+$T443*INT((EN431-1)/IF(OR($T445=0,$T445=""),1,$T445))),0)))&gt;IF(OR($T429="",$T429=0),10^20,$T429),IF(OR($T429="",$T429=0),10^20,$T429),IF($T441=справочники!$E$9,$T439+$T443*INT((EN431-1)/IF(OR($T445=0,$T445=""),1,$T445)),IF($T441=справочники!$E$10,$T439*POWER($T443,INT((EN431-1)/IF(OR($T445=0,$T445=""),1,$T445))),IF($T441=справочники!$E$11,POWER($T439,1+$T443*INT((EN431-1)/IF(OR($T445=0,$T445=""),1,$T445))),0))))))))</f>
        <v>0</v>
      </c>
      <c r="EO448" s="588">
        <f>IF(EO432="",0,IF($W434&gt;0,IF(EO434&gt;IF(OR($T429="",$T429=0),10^20,$T429),IF(OR($T429="",$T429=0),10^20,$T429),EO434),IF($W436&gt;0,IF(EO436&gt;IF(OR($T429="",$T429=0),10^20,$T429),IF(OR($T429="",$T429=0),10^20,$T429),EO436),IF(EO431=1,IF($T439&gt;IF(OR($T429="",$T429=0),10^20,$T429),IF(OR($T429="",$T429=0),10^20,$T429),$T439),IF(IF($T441=справочники!$E$9,$T439+$T443*INT((EO431-1)/IF(OR($T445=0,$T445=""),1,$T445)),IF($T441=справочники!$E$10,$T439*POWER($T443,INT((EO431-1)/IF(OR($T445=0,$T445=""),1,$T445))),IF($T441=справочники!$E$11,POWER($T439,1+$T443*INT((EO431-1)/IF(OR($T445=0,$T445=""),1,$T445))),0)))&gt;IF(OR($T429="",$T429=0),10^20,$T429),IF(OR($T429="",$T429=0),10^20,$T429),IF($T441=справочники!$E$9,$T439+$T443*INT((EO431-1)/IF(OR($T445=0,$T445=""),1,$T445)),IF($T441=справочники!$E$10,$T439*POWER($T443,INT((EO431-1)/IF(OR($T445=0,$T445=""),1,$T445))),IF($T441=справочники!$E$11,POWER($T439,1+$T443*INT((EO431-1)/IF(OR($T445=0,$T445=""),1,$T445))),0))))))))</f>
        <v>0</v>
      </c>
      <c r="EP448" s="588">
        <f>IF(EP432="",0,IF($W434&gt;0,IF(EP434&gt;IF(OR($T429="",$T429=0),10^20,$T429),IF(OR($T429="",$T429=0),10^20,$T429),EP434),IF($W436&gt;0,IF(EP436&gt;IF(OR($T429="",$T429=0),10^20,$T429),IF(OR($T429="",$T429=0),10^20,$T429),EP436),IF(EP431=1,IF($T439&gt;IF(OR($T429="",$T429=0),10^20,$T429),IF(OR($T429="",$T429=0),10^20,$T429),$T439),IF(IF($T441=справочники!$E$9,$T439+$T443*INT((EP431-1)/IF(OR($T445=0,$T445=""),1,$T445)),IF($T441=справочники!$E$10,$T439*POWER($T443,INT((EP431-1)/IF(OR($T445=0,$T445=""),1,$T445))),IF($T441=справочники!$E$11,POWER($T439,1+$T443*INT((EP431-1)/IF(OR($T445=0,$T445=""),1,$T445))),0)))&gt;IF(OR($T429="",$T429=0),10^20,$T429),IF(OR($T429="",$T429=0),10^20,$T429),IF($T441=справочники!$E$9,$T439+$T443*INT((EP431-1)/IF(OR($T445=0,$T445=""),1,$T445)),IF($T441=справочники!$E$10,$T439*POWER($T443,INT((EP431-1)/IF(OR($T445=0,$T445=""),1,$T445))),IF($T441=справочники!$E$11,POWER($T439,1+$T443*INT((EP431-1)/IF(OR($T445=0,$T445=""),1,$T445))),0))))))))</f>
        <v>0</v>
      </c>
      <c r="EQ448" s="588">
        <f>IF(EQ432="",0,IF($W434&gt;0,IF(EQ434&gt;IF(OR($T429="",$T429=0),10^20,$T429),IF(OR($T429="",$T429=0),10^20,$T429),EQ434),IF($W436&gt;0,IF(EQ436&gt;IF(OR($T429="",$T429=0),10^20,$T429),IF(OR($T429="",$T429=0),10^20,$T429),EQ436),IF(EQ431=1,IF($T439&gt;IF(OR($T429="",$T429=0),10^20,$T429),IF(OR($T429="",$T429=0),10^20,$T429),$T439),IF(IF($T441=справочники!$E$9,$T439+$T443*INT((EQ431-1)/IF(OR($T445=0,$T445=""),1,$T445)),IF($T441=справочники!$E$10,$T439*POWER($T443,INT((EQ431-1)/IF(OR($T445=0,$T445=""),1,$T445))),IF($T441=справочники!$E$11,POWER($T439,1+$T443*INT((EQ431-1)/IF(OR($T445=0,$T445=""),1,$T445))),0)))&gt;IF(OR($T429="",$T429=0),10^20,$T429),IF(OR($T429="",$T429=0),10^20,$T429),IF($T441=справочники!$E$9,$T439+$T443*INT((EQ431-1)/IF(OR($T445=0,$T445=""),1,$T445)),IF($T441=справочники!$E$10,$T439*POWER($T443,INT((EQ431-1)/IF(OR($T445=0,$T445=""),1,$T445))),IF($T441=справочники!$E$11,POWER($T439,1+$T443*INT((EQ431-1)/IF(OR($T445=0,$T445=""),1,$T445))),0))))))))</f>
        <v>0</v>
      </c>
      <c r="ER448" s="588">
        <f>IF(ER432="",0,IF($W434&gt;0,IF(ER434&gt;IF(OR($T429="",$T429=0),10^20,$T429),IF(OR($T429="",$T429=0),10^20,$T429),ER434),IF($W436&gt;0,IF(ER436&gt;IF(OR($T429="",$T429=0),10^20,$T429),IF(OR($T429="",$T429=0),10^20,$T429),ER436),IF(ER431=1,IF($T439&gt;IF(OR($T429="",$T429=0),10^20,$T429),IF(OR($T429="",$T429=0),10^20,$T429),$T439),IF(IF($T441=справочники!$E$9,$T439+$T443*INT((ER431-1)/IF(OR($T445=0,$T445=""),1,$T445)),IF($T441=справочники!$E$10,$T439*POWER($T443,INT((ER431-1)/IF(OR($T445=0,$T445=""),1,$T445))),IF($T441=справочники!$E$11,POWER($T439,1+$T443*INT((ER431-1)/IF(OR($T445=0,$T445=""),1,$T445))),0)))&gt;IF(OR($T429="",$T429=0),10^20,$T429),IF(OR($T429="",$T429=0),10^20,$T429),IF($T441=справочники!$E$9,$T439+$T443*INT((ER431-1)/IF(OR($T445=0,$T445=""),1,$T445)),IF($T441=справочники!$E$10,$T439*POWER($T443,INT((ER431-1)/IF(OR($T445=0,$T445=""),1,$T445))),IF($T441=справочники!$E$11,POWER($T439,1+$T443*INT((ER431-1)/IF(OR($T445=0,$T445=""),1,$T445))),0))))))))</f>
        <v>0</v>
      </c>
      <c r="ES448" s="588">
        <f>IF(ES432="",0,IF($W434&gt;0,IF(ES434&gt;IF(OR($T429="",$T429=0),10^20,$T429),IF(OR($T429="",$T429=0),10^20,$T429),ES434),IF($W436&gt;0,IF(ES436&gt;IF(OR($T429="",$T429=0),10^20,$T429),IF(OR($T429="",$T429=0),10^20,$T429),ES436),IF(ES431=1,IF($T439&gt;IF(OR($T429="",$T429=0),10^20,$T429),IF(OR($T429="",$T429=0),10^20,$T429),$T439),IF(IF($T441=справочники!$E$9,$T439+$T443*INT((ES431-1)/IF(OR($T445=0,$T445=""),1,$T445)),IF($T441=справочники!$E$10,$T439*POWER($T443,INT((ES431-1)/IF(OR($T445=0,$T445=""),1,$T445))),IF($T441=справочники!$E$11,POWER($T439,1+$T443*INT((ES431-1)/IF(OR($T445=0,$T445=""),1,$T445))),0)))&gt;IF(OR($T429="",$T429=0),10^20,$T429),IF(OR($T429="",$T429=0),10^20,$T429),IF($T441=справочники!$E$9,$T439+$T443*INT((ES431-1)/IF(OR($T445=0,$T445=""),1,$T445)),IF($T441=справочники!$E$10,$T439*POWER($T443,INT((ES431-1)/IF(OR($T445=0,$T445=""),1,$T445))),IF($T441=справочники!$E$11,POWER($T439,1+$T443*INT((ES431-1)/IF(OR($T445=0,$T445=""),1,$T445))),0))))))))</f>
        <v>0</v>
      </c>
      <c r="ET448" s="588">
        <f>IF(ET432="",0,IF($W434&gt;0,IF(ET434&gt;IF(OR($T429="",$T429=0),10^20,$T429),IF(OR($T429="",$T429=0),10^20,$T429),ET434),IF($W436&gt;0,IF(ET436&gt;IF(OR($T429="",$T429=0),10^20,$T429),IF(OR($T429="",$T429=0),10^20,$T429),ET436),IF(ET431=1,IF($T439&gt;IF(OR($T429="",$T429=0),10^20,$T429),IF(OR($T429="",$T429=0),10^20,$T429),$T439),IF(IF($T441=справочники!$E$9,$T439+$T443*INT((ET431-1)/IF(OR($T445=0,$T445=""),1,$T445)),IF($T441=справочники!$E$10,$T439*POWER($T443,INT((ET431-1)/IF(OR($T445=0,$T445=""),1,$T445))),IF($T441=справочники!$E$11,POWER($T439,1+$T443*INT((ET431-1)/IF(OR($T445=0,$T445=""),1,$T445))),0)))&gt;IF(OR($T429="",$T429=0),10^20,$T429),IF(OR($T429="",$T429=0),10^20,$T429),IF($T441=справочники!$E$9,$T439+$T443*INT((ET431-1)/IF(OR($T445=0,$T445=""),1,$T445)),IF($T441=справочники!$E$10,$T439*POWER($T443,INT((ET431-1)/IF(OR($T445=0,$T445=""),1,$T445))),IF($T441=справочники!$E$11,POWER($T439,1+$T443*INT((ET431-1)/IF(OR($T445=0,$T445=""),1,$T445))),0))))))))</f>
        <v>0</v>
      </c>
      <c r="EU448" s="588">
        <f>IF(EU432="",0,IF($W434&gt;0,IF(EU434&gt;IF(OR($T429="",$T429=0),10^20,$T429),IF(OR($T429="",$T429=0),10^20,$T429),EU434),IF($W436&gt;0,IF(EU436&gt;IF(OR($T429="",$T429=0),10^20,$T429),IF(OR($T429="",$T429=0),10^20,$T429),EU436),IF(EU431=1,IF($T439&gt;IF(OR($T429="",$T429=0),10^20,$T429),IF(OR($T429="",$T429=0),10^20,$T429),$T439),IF(IF($T441=справочники!$E$9,$T439+$T443*INT((EU431-1)/IF(OR($T445=0,$T445=""),1,$T445)),IF($T441=справочники!$E$10,$T439*POWER($T443,INT((EU431-1)/IF(OR($T445=0,$T445=""),1,$T445))),IF($T441=справочники!$E$11,POWER($T439,1+$T443*INT((EU431-1)/IF(OR($T445=0,$T445=""),1,$T445))),0)))&gt;IF(OR($T429="",$T429=0),10^20,$T429),IF(OR($T429="",$T429=0),10^20,$T429),IF($T441=справочники!$E$9,$T439+$T443*INT((EU431-1)/IF(OR($T445=0,$T445=""),1,$T445)),IF($T441=справочники!$E$10,$T439*POWER($T443,INT((EU431-1)/IF(OR($T445=0,$T445=""),1,$T445))),IF($T441=справочники!$E$11,POWER($T439,1+$T443*INT((EU431-1)/IF(OR($T445=0,$T445=""),1,$T445))),0))))))))</f>
        <v>0</v>
      </c>
      <c r="EV448" s="588">
        <f>IF(EV432="",0,IF($W434&gt;0,IF(EV434&gt;IF(OR($T429="",$T429=0),10^20,$T429),IF(OR($T429="",$T429=0),10^20,$T429),EV434),IF($W436&gt;0,IF(EV436&gt;IF(OR($T429="",$T429=0),10^20,$T429),IF(OR($T429="",$T429=0),10^20,$T429),EV436),IF(EV431=1,IF($T439&gt;IF(OR($T429="",$T429=0),10^20,$T429),IF(OR($T429="",$T429=0),10^20,$T429),$T439),IF(IF($T441=справочники!$E$9,$T439+$T443*INT((EV431-1)/IF(OR($T445=0,$T445=""),1,$T445)),IF($T441=справочники!$E$10,$T439*POWER($T443,INT((EV431-1)/IF(OR($T445=0,$T445=""),1,$T445))),IF($T441=справочники!$E$11,POWER($T439,1+$T443*INT((EV431-1)/IF(OR($T445=0,$T445=""),1,$T445))),0)))&gt;IF(OR($T429="",$T429=0),10^20,$T429),IF(OR($T429="",$T429=0),10^20,$T429),IF($T441=справочники!$E$9,$T439+$T443*INT((EV431-1)/IF(OR($T445=0,$T445=""),1,$T445)),IF($T441=справочники!$E$10,$T439*POWER($T443,INT((EV431-1)/IF(OR($T445=0,$T445=""),1,$T445))),IF($T441=справочники!$E$11,POWER($T439,1+$T443*INT((EV431-1)/IF(OR($T445=0,$T445=""),1,$T445))),0))))))))</f>
        <v>0</v>
      </c>
      <c r="EW448" s="588">
        <f>IF(EW432="",0,IF($W434&gt;0,IF(EW434&gt;IF(OR($T429="",$T429=0),10^20,$T429),IF(OR($T429="",$T429=0),10^20,$T429),EW434),IF($W436&gt;0,IF(EW436&gt;IF(OR($T429="",$T429=0),10^20,$T429),IF(OR($T429="",$T429=0),10^20,$T429),EW436),IF(EW431=1,IF($T439&gt;IF(OR($T429="",$T429=0),10^20,$T429),IF(OR($T429="",$T429=0),10^20,$T429),$T439),IF(IF($T441=справочники!$E$9,$T439+$T443*INT((EW431-1)/IF(OR($T445=0,$T445=""),1,$T445)),IF($T441=справочники!$E$10,$T439*POWER($T443,INT((EW431-1)/IF(OR($T445=0,$T445=""),1,$T445))),IF($T441=справочники!$E$11,POWER($T439,1+$T443*INT((EW431-1)/IF(OR($T445=0,$T445=""),1,$T445))),0)))&gt;IF(OR($T429="",$T429=0),10^20,$T429),IF(OR($T429="",$T429=0),10^20,$T429),IF($T441=справочники!$E$9,$T439+$T443*INT((EW431-1)/IF(OR($T445=0,$T445=""),1,$T445)),IF($T441=справочники!$E$10,$T439*POWER($T443,INT((EW431-1)/IF(OR($T445=0,$T445=""),1,$T445))),IF($T441=справочники!$E$11,POWER($T439,1+$T443*INT((EW431-1)/IF(OR($T445=0,$T445=""),1,$T445))),0))))))))</f>
        <v>0</v>
      </c>
      <c r="EX448" s="588">
        <f>IF(EX432="",0,IF($W434&gt;0,IF(EX434&gt;IF(OR($T429="",$T429=0),10^20,$T429),IF(OR($T429="",$T429=0),10^20,$T429),EX434),IF($W436&gt;0,IF(EX436&gt;IF(OR($T429="",$T429=0),10^20,$T429),IF(OR($T429="",$T429=0),10^20,$T429),EX436),IF(EX431=1,IF($T439&gt;IF(OR($T429="",$T429=0),10^20,$T429),IF(OR($T429="",$T429=0),10^20,$T429),$T439),IF(IF($T441=справочники!$E$9,$T439+$T443*INT((EX431-1)/IF(OR($T445=0,$T445=""),1,$T445)),IF($T441=справочники!$E$10,$T439*POWER($T443,INT((EX431-1)/IF(OR($T445=0,$T445=""),1,$T445))),IF($T441=справочники!$E$11,POWER($T439,1+$T443*INT((EX431-1)/IF(OR($T445=0,$T445=""),1,$T445))),0)))&gt;IF(OR($T429="",$T429=0),10^20,$T429),IF(OR($T429="",$T429=0),10^20,$T429),IF($T441=справочники!$E$9,$T439+$T443*INT((EX431-1)/IF(OR($T445=0,$T445=""),1,$T445)),IF($T441=справочники!$E$10,$T439*POWER($T443,INT((EX431-1)/IF(OR($T445=0,$T445=""),1,$T445))),IF($T441=справочники!$E$11,POWER($T439,1+$T443*INT((EX431-1)/IF(OR($T445=0,$T445=""),1,$T445))),0))))))))</f>
        <v>0</v>
      </c>
      <c r="EY448" s="588">
        <f>IF(EY432="",0,IF($W434&gt;0,IF(EY434&gt;IF(OR($T429="",$T429=0),10^20,$T429),IF(OR($T429="",$T429=0),10^20,$T429),EY434),IF($W436&gt;0,IF(EY436&gt;IF(OR($T429="",$T429=0),10^20,$T429),IF(OR($T429="",$T429=0),10^20,$T429),EY436),IF(EY431=1,IF($T439&gt;IF(OR($T429="",$T429=0),10^20,$T429),IF(OR($T429="",$T429=0),10^20,$T429),$T439),IF(IF($T441=справочники!$E$9,$T439+$T443*INT((EY431-1)/IF(OR($T445=0,$T445=""),1,$T445)),IF($T441=справочники!$E$10,$T439*POWER($T443,INT((EY431-1)/IF(OR($T445=0,$T445=""),1,$T445))),IF($T441=справочники!$E$11,POWER($T439,1+$T443*INT((EY431-1)/IF(OR($T445=0,$T445=""),1,$T445))),0)))&gt;IF(OR($T429="",$T429=0),10^20,$T429),IF(OR($T429="",$T429=0),10^20,$T429),IF($T441=справочники!$E$9,$T439+$T443*INT((EY431-1)/IF(OR($T445=0,$T445=""),1,$T445)),IF($T441=справочники!$E$10,$T439*POWER($T443,INT((EY431-1)/IF(OR($T445=0,$T445=""),1,$T445))),IF($T441=справочники!$E$11,POWER($T439,1+$T443*INT((EY431-1)/IF(OR($T445=0,$T445=""),1,$T445))),0))))))))</f>
        <v>0</v>
      </c>
      <c r="EZ448" s="588">
        <f>IF(EZ432="",0,IF($W434&gt;0,IF(EZ434&gt;IF(OR($T429="",$T429=0),10^20,$T429),IF(OR($T429="",$T429=0),10^20,$T429),EZ434),IF($W436&gt;0,IF(EZ436&gt;IF(OR($T429="",$T429=0),10^20,$T429),IF(OR($T429="",$T429=0),10^20,$T429),EZ436),IF(EZ431=1,IF($T439&gt;IF(OR($T429="",$T429=0),10^20,$T429),IF(OR($T429="",$T429=0),10^20,$T429),$T439),IF(IF($T441=справочники!$E$9,$T439+$T443*INT((EZ431-1)/IF(OR($T445=0,$T445=""),1,$T445)),IF($T441=справочники!$E$10,$T439*POWER($T443,INT((EZ431-1)/IF(OR($T445=0,$T445=""),1,$T445))),IF($T441=справочники!$E$11,POWER($T439,1+$T443*INT((EZ431-1)/IF(OR($T445=0,$T445=""),1,$T445))),0)))&gt;IF(OR($T429="",$T429=0),10^20,$T429),IF(OR($T429="",$T429=0),10^20,$T429),IF($T441=справочники!$E$9,$T439+$T443*INT((EZ431-1)/IF(OR($T445=0,$T445=""),1,$T445)),IF($T441=справочники!$E$10,$T439*POWER($T443,INT((EZ431-1)/IF(OR($T445=0,$T445=""),1,$T445))),IF($T441=справочники!$E$11,POWER($T439,1+$T443*INT((EZ431-1)/IF(OR($T445=0,$T445=""),1,$T445))),0))))))))</f>
        <v>0</v>
      </c>
      <c r="FA448" s="588">
        <f>IF(FA432="",0,IF($W434&gt;0,IF(FA434&gt;IF(OR($T429="",$T429=0),10^20,$T429),IF(OR($T429="",$T429=0),10^20,$T429),FA434),IF($W436&gt;0,IF(FA436&gt;IF(OR($T429="",$T429=0),10^20,$T429),IF(OR($T429="",$T429=0),10^20,$T429),FA436),IF(FA431=1,IF($T439&gt;IF(OR($T429="",$T429=0),10^20,$T429),IF(OR($T429="",$T429=0),10^20,$T429),$T439),IF(IF($T441=справочники!$E$9,$T439+$T443*INT((FA431-1)/IF(OR($T445=0,$T445=""),1,$T445)),IF($T441=справочники!$E$10,$T439*POWER($T443,INT((FA431-1)/IF(OR($T445=0,$T445=""),1,$T445))),IF($T441=справочники!$E$11,POWER($T439,1+$T443*INT((FA431-1)/IF(OR($T445=0,$T445=""),1,$T445))),0)))&gt;IF(OR($T429="",$T429=0),10^20,$T429),IF(OR($T429="",$T429=0),10^20,$T429),IF($T441=справочники!$E$9,$T439+$T443*INT((FA431-1)/IF(OR($T445=0,$T445=""),1,$T445)),IF($T441=справочники!$E$10,$T439*POWER($T443,INT((FA431-1)/IF(OR($T445=0,$T445=""),1,$T445))),IF($T441=справочники!$E$11,POWER($T439,1+$T443*INT((FA431-1)/IF(OR($T445=0,$T445=""),1,$T445))),0))))))))</f>
        <v>0</v>
      </c>
      <c r="FB448" s="588">
        <f>IF(FB432="",0,IF($W434&gt;0,IF(FB434&gt;IF(OR($T429="",$T429=0),10^20,$T429),IF(OR($T429="",$T429=0),10^20,$T429),FB434),IF($W436&gt;0,IF(FB436&gt;IF(OR($T429="",$T429=0),10^20,$T429),IF(OR($T429="",$T429=0),10^20,$T429),FB436),IF(FB431=1,IF($T439&gt;IF(OR($T429="",$T429=0),10^20,$T429),IF(OR($T429="",$T429=0),10^20,$T429),$T439),IF(IF($T441=справочники!$E$9,$T439+$T443*INT((FB431-1)/IF(OR($T445=0,$T445=""),1,$T445)),IF($T441=справочники!$E$10,$T439*POWER($T443,INT((FB431-1)/IF(OR($T445=0,$T445=""),1,$T445))),IF($T441=справочники!$E$11,POWER($T439,1+$T443*INT((FB431-1)/IF(OR($T445=0,$T445=""),1,$T445))),0)))&gt;IF(OR($T429="",$T429=0),10^20,$T429),IF(OR($T429="",$T429=0),10^20,$T429),IF($T441=справочники!$E$9,$T439+$T443*INT((FB431-1)/IF(OR($T445=0,$T445=""),1,$T445)),IF($T441=справочники!$E$10,$T439*POWER($T443,INT((FB431-1)/IF(OR($T445=0,$T445=""),1,$T445))),IF($T441=справочники!$E$11,POWER($T439,1+$T443*INT((FB431-1)/IF(OR($T445=0,$T445=""),1,$T445))),0))))))))</f>
        <v>0</v>
      </c>
      <c r="FC448" s="588">
        <f>IF(FC432="",0,IF($W434&gt;0,IF(FC434&gt;IF(OR($T429="",$T429=0),10^20,$T429),IF(OR($T429="",$T429=0),10^20,$T429),FC434),IF($W436&gt;0,IF(FC436&gt;IF(OR($T429="",$T429=0),10^20,$T429),IF(OR($T429="",$T429=0),10^20,$T429),FC436),IF(FC431=1,IF($T439&gt;IF(OR($T429="",$T429=0),10^20,$T429),IF(OR($T429="",$T429=0),10^20,$T429),$T439),IF(IF($T441=справочники!$E$9,$T439+$T443*INT((FC431-1)/IF(OR($T445=0,$T445=""),1,$T445)),IF($T441=справочники!$E$10,$T439*POWER($T443,INT((FC431-1)/IF(OR($T445=0,$T445=""),1,$T445))),IF($T441=справочники!$E$11,POWER($T439,1+$T443*INT((FC431-1)/IF(OR($T445=0,$T445=""),1,$T445))),0)))&gt;IF(OR($T429="",$T429=0),10^20,$T429),IF(OR($T429="",$T429=0),10^20,$T429),IF($T441=справочники!$E$9,$T439+$T443*INT((FC431-1)/IF(OR($T445=0,$T445=""),1,$T445)),IF($T441=справочники!$E$10,$T439*POWER($T443,INT((FC431-1)/IF(OR($T445=0,$T445=""),1,$T445))),IF($T441=справочники!$E$11,POWER($T439,1+$T443*INT((FC431-1)/IF(OR($T445=0,$T445=""),1,$T445))),0))))))))</f>
        <v>0</v>
      </c>
      <c r="FD448" s="588">
        <f>IF(FD432="",0,IF($W434&gt;0,IF(FD434&gt;IF(OR($T429="",$T429=0),10^20,$T429),IF(OR($T429="",$T429=0),10^20,$T429),FD434),IF($W436&gt;0,IF(FD436&gt;IF(OR($T429="",$T429=0),10^20,$T429),IF(OR($T429="",$T429=0),10^20,$T429),FD436),IF(FD431=1,IF($T439&gt;IF(OR($T429="",$T429=0),10^20,$T429),IF(OR($T429="",$T429=0),10^20,$T429),$T439),IF(IF($T441=справочники!$E$9,$T439+$T443*INT((FD431-1)/IF(OR($T445=0,$T445=""),1,$T445)),IF($T441=справочники!$E$10,$T439*POWER($T443,INT((FD431-1)/IF(OR($T445=0,$T445=""),1,$T445))),IF($T441=справочники!$E$11,POWER($T439,1+$T443*INT((FD431-1)/IF(OR($T445=0,$T445=""),1,$T445))),0)))&gt;IF(OR($T429="",$T429=0),10^20,$T429),IF(OR($T429="",$T429=0),10^20,$T429),IF($T441=справочники!$E$9,$T439+$T443*INT((FD431-1)/IF(OR($T445=0,$T445=""),1,$T445)),IF($T441=справочники!$E$10,$T439*POWER($T443,INT((FD431-1)/IF(OR($T445=0,$T445=""),1,$T445))),IF($T441=справочники!$E$11,POWER($T439,1+$T443*INT((FD431-1)/IF(OR($T445=0,$T445=""),1,$T445))),0))))))))</f>
        <v>0</v>
      </c>
      <c r="FE448" s="588">
        <f>IF(FE432="",0,IF($W434&gt;0,IF(FE434&gt;IF(OR($T429="",$T429=0),10^20,$T429),IF(OR($T429="",$T429=0),10^20,$T429),FE434),IF($W436&gt;0,IF(FE436&gt;IF(OR($T429="",$T429=0),10^20,$T429),IF(OR($T429="",$T429=0),10^20,$T429),FE436),IF(FE431=1,IF($T439&gt;IF(OR($T429="",$T429=0),10^20,$T429),IF(OR($T429="",$T429=0),10^20,$T429),$T439),IF(IF($T441=справочники!$E$9,$T439+$T443*INT((FE431-1)/IF(OR($T445=0,$T445=""),1,$T445)),IF($T441=справочники!$E$10,$T439*POWER($T443,INT((FE431-1)/IF(OR($T445=0,$T445=""),1,$T445))),IF($T441=справочники!$E$11,POWER($T439,1+$T443*INT((FE431-1)/IF(OR($T445=0,$T445=""),1,$T445))),0)))&gt;IF(OR($T429="",$T429=0),10^20,$T429),IF(OR($T429="",$T429=0),10^20,$T429),IF($T441=справочники!$E$9,$T439+$T443*INT((FE431-1)/IF(OR($T445=0,$T445=""),1,$T445)),IF($T441=справочники!$E$10,$T439*POWER($T443,INT((FE431-1)/IF(OR($T445=0,$T445=""),1,$T445))),IF($T441=справочники!$E$11,POWER($T439,1+$T443*INT((FE431-1)/IF(OR($T445=0,$T445=""),1,$T445))),0))))))))</f>
        <v>0</v>
      </c>
      <c r="FF448" s="588">
        <f>IF(FF432="",0,IF($W434&gt;0,IF(FF434&gt;IF(OR($T429="",$T429=0),10^20,$T429),IF(OR($T429="",$T429=0),10^20,$T429),FF434),IF($W436&gt;0,IF(FF436&gt;IF(OR($T429="",$T429=0),10^20,$T429),IF(OR($T429="",$T429=0),10^20,$T429),FF436),IF(FF431=1,IF($T439&gt;IF(OR($T429="",$T429=0),10^20,$T429),IF(OR($T429="",$T429=0),10^20,$T429),$T439),IF(IF($T441=справочники!$E$9,$T439+$T443*INT((FF431-1)/IF(OR($T445=0,$T445=""),1,$T445)),IF($T441=справочники!$E$10,$T439*POWER($T443,INT((FF431-1)/IF(OR($T445=0,$T445=""),1,$T445))),IF($T441=справочники!$E$11,POWER($T439,1+$T443*INT((FF431-1)/IF(OR($T445=0,$T445=""),1,$T445))),0)))&gt;IF(OR($T429="",$T429=0),10^20,$T429),IF(OR($T429="",$T429=0),10^20,$T429),IF($T441=справочники!$E$9,$T439+$T443*INT((FF431-1)/IF(OR($T445=0,$T445=""),1,$T445)),IF($T441=справочники!$E$10,$T439*POWER($T443,INT((FF431-1)/IF(OR($T445=0,$T445=""),1,$T445))),IF($T441=справочники!$E$11,POWER($T439,1+$T443*INT((FF431-1)/IF(OR($T445=0,$T445=""),1,$T445))),0))))))))</f>
        <v>0</v>
      </c>
      <c r="FG448" s="588">
        <f>IF(FG432="",0,IF($W434&gt;0,IF(FG434&gt;IF(OR($T429="",$T429=0),10^20,$T429),IF(OR($T429="",$T429=0),10^20,$T429),FG434),IF($W436&gt;0,IF(FG436&gt;IF(OR($T429="",$T429=0),10^20,$T429),IF(OR($T429="",$T429=0),10^20,$T429),FG436),IF(FG431=1,IF($T439&gt;IF(OR($T429="",$T429=0),10^20,$T429),IF(OR($T429="",$T429=0),10^20,$T429),$T439),IF(IF($T441=справочники!$E$9,$T439+$T443*INT((FG431-1)/IF(OR($T445=0,$T445=""),1,$T445)),IF($T441=справочники!$E$10,$T439*POWER($T443,INT((FG431-1)/IF(OR($T445=0,$T445=""),1,$T445))),IF($T441=справочники!$E$11,POWER($T439,1+$T443*INT((FG431-1)/IF(OR($T445=0,$T445=""),1,$T445))),0)))&gt;IF(OR($T429="",$T429=0),10^20,$T429),IF(OR($T429="",$T429=0),10^20,$T429),IF($T441=справочники!$E$9,$T439+$T443*INT((FG431-1)/IF(OR($T445=0,$T445=""),1,$T445)),IF($T441=справочники!$E$10,$T439*POWER($T443,INT((FG431-1)/IF(OR($T445=0,$T445=""),1,$T445))),IF($T441=справочники!$E$11,POWER($T439,1+$T443*INT((FG431-1)/IF(OR($T445=0,$T445=""),1,$T445))),0))))))))</f>
        <v>0</v>
      </c>
      <c r="FH448" s="588">
        <f>IF(FH432="",0,IF($W434&gt;0,IF(FH434&gt;IF(OR($T429="",$T429=0),10^20,$T429),IF(OR($T429="",$T429=0),10^20,$T429),FH434),IF($W436&gt;0,IF(FH436&gt;IF(OR($T429="",$T429=0),10^20,$T429),IF(OR($T429="",$T429=0),10^20,$T429),FH436),IF(FH431=1,IF($T439&gt;IF(OR($T429="",$T429=0),10^20,$T429),IF(OR($T429="",$T429=0),10^20,$T429),$T439),IF(IF($T441=справочники!$E$9,$T439+$T443*INT((FH431-1)/IF(OR($T445=0,$T445=""),1,$T445)),IF($T441=справочники!$E$10,$T439*POWER($T443,INT((FH431-1)/IF(OR($T445=0,$T445=""),1,$T445))),IF($T441=справочники!$E$11,POWER($T439,1+$T443*INT((FH431-1)/IF(OR($T445=0,$T445=""),1,$T445))),0)))&gt;IF(OR($T429="",$T429=0),10^20,$T429),IF(OR($T429="",$T429=0),10^20,$T429),IF($T441=справочники!$E$9,$T439+$T443*INT((FH431-1)/IF(OR($T445=0,$T445=""),1,$T445)),IF($T441=справочники!$E$10,$T439*POWER($T443,INT((FH431-1)/IF(OR($T445=0,$T445=""),1,$T445))),IF($T441=справочники!$E$11,POWER($T439,1+$T443*INT((FH431-1)/IF(OR($T445=0,$T445=""),1,$T445))),0))))))))</f>
        <v>0</v>
      </c>
      <c r="FI448" s="588">
        <f>IF(FI432="",0,IF($W434&gt;0,IF(FI434&gt;IF(OR($T429="",$T429=0),10^20,$T429),IF(OR($T429="",$T429=0),10^20,$T429),FI434),IF($W436&gt;0,IF(FI436&gt;IF(OR($T429="",$T429=0),10^20,$T429),IF(OR($T429="",$T429=0),10^20,$T429),FI436),IF(FI431=1,IF($T439&gt;IF(OR($T429="",$T429=0),10^20,$T429),IF(OR($T429="",$T429=0),10^20,$T429),$T439),IF(IF($T441=справочники!$E$9,$T439+$T443*INT((FI431-1)/IF(OR($T445=0,$T445=""),1,$T445)),IF($T441=справочники!$E$10,$T439*POWER($T443,INT((FI431-1)/IF(OR($T445=0,$T445=""),1,$T445))),IF($T441=справочники!$E$11,POWER($T439,1+$T443*INT((FI431-1)/IF(OR($T445=0,$T445=""),1,$T445))),0)))&gt;IF(OR($T429="",$T429=0),10^20,$T429),IF(OR($T429="",$T429=0),10^20,$T429),IF($T441=справочники!$E$9,$T439+$T443*INT((FI431-1)/IF(OR($T445=0,$T445=""),1,$T445)),IF($T441=справочники!$E$10,$T439*POWER($T443,INT((FI431-1)/IF(OR($T445=0,$T445=""),1,$T445))),IF($T441=справочники!$E$11,POWER($T439,1+$T443*INT((FI431-1)/IF(OR($T445=0,$T445=""),1,$T445))),0))))))))</f>
        <v>0</v>
      </c>
      <c r="FJ448" s="588">
        <f>IF(FJ432="",0,IF($W434&gt;0,IF(FJ434&gt;IF(OR($T429="",$T429=0),10^20,$T429),IF(OR($T429="",$T429=0),10^20,$T429),FJ434),IF($W436&gt;0,IF(FJ436&gt;IF(OR($T429="",$T429=0),10^20,$T429),IF(OR($T429="",$T429=0),10^20,$T429),FJ436),IF(FJ431=1,IF($T439&gt;IF(OR($T429="",$T429=0),10^20,$T429),IF(OR($T429="",$T429=0),10^20,$T429),$T439),IF(IF($T441=справочники!$E$9,$T439+$T443*INT((FJ431-1)/IF(OR($T445=0,$T445=""),1,$T445)),IF($T441=справочники!$E$10,$T439*POWER($T443,INT((FJ431-1)/IF(OR($T445=0,$T445=""),1,$T445))),IF($T441=справочники!$E$11,POWER($T439,1+$T443*INT((FJ431-1)/IF(OR($T445=0,$T445=""),1,$T445))),0)))&gt;IF(OR($T429="",$T429=0),10^20,$T429),IF(OR($T429="",$T429=0),10^20,$T429),IF($T441=справочники!$E$9,$T439+$T443*INT((FJ431-1)/IF(OR($T445=0,$T445=""),1,$T445)),IF($T441=справочники!$E$10,$T439*POWER($T443,INT((FJ431-1)/IF(OR($T445=0,$T445=""),1,$T445))),IF($T441=справочники!$E$11,POWER($T439,1+$T443*INT((FJ431-1)/IF(OR($T445=0,$T445=""),1,$T445))),0))))))))</f>
        <v>0</v>
      </c>
      <c r="FK448" s="588">
        <f>IF(FK432="",0,IF($W434&gt;0,IF(FK434&gt;IF(OR($T429="",$T429=0),10^20,$T429),IF(OR($T429="",$T429=0),10^20,$T429),FK434),IF($W436&gt;0,IF(FK436&gt;IF(OR($T429="",$T429=0),10^20,$T429),IF(OR($T429="",$T429=0),10^20,$T429),FK436),IF(FK431=1,IF($T439&gt;IF(OR($T429="",$T429=0),10^20,$T429),IF(OR($T429="",$T429=0),10^20,$T429),$T439),IF(IF($T441=справочники!$E$9,$T439+$T443*INT((FK431-1)/IF(OR($T445=0,$T445=""),1,$T445)),IF($T441=справочники!$E$10,$T439*POWER($T443,INT((FK431-1)/IF(OR($T445=0,$T445=""),1,$T445))),IF($T441=справочники!$E$11,POWER($T439,1+$T443*INT((FK431-1)/IF(OR($T445=0,$T445=""),1,$T445))),0)))&gt;IF(OR($T429="",$T429=0),10^20,$T429),IF(OR($T429="",$T429=0),10^20,$T429),IF($T441=справочники!$E$9,$T439+$T443*INT((FK431-1)/IF(OR($T445=0,$T445=""),1,$T445)),IF($T441=справочники!$E$10,$T439*POWER($T443,INT((FK431-1)/IF(OR($T445=0,$T445=""),1,$T445))),IF($T441=справочники!$E$11,POWER($T439,1+$T443*INT((FK431-1)/IF(OR($T445=0,$T445=""),1,$T445))),0))))))))</f>
        <v>0</v>
      </c>
      <c r="FL448" s="588">
        <f>IF(FL432="",0,IF($W434&gt;0,IF(FL434&gt;IF(OR($T429="",$T429=0),10^20,$T429),IF(OR($T429="",$T429=0),10^20,$T429),FL434),IF($W436&gt;0,IF(FL436&gt;IF(OR($T429="",$T429=0),10^20,$T429),IF(OR($T429="",$T429=0),10^20,$T429),FL436),IF(FL431=1,IF($T439&gt;IF(OR($T429="",$T429=0),10^20,$T429),IF(OR($T429="",$T429=0),10^20,$T429),$T439),IF(IF($T441=справочники!$E$9,$T439+$T443*INT((FL431-1)/IF(OR($T445=0,$T445=""),1,$T445)),IF($T441=справочники!$E$10,$T439*POWER($T443,INT((FL431-1)/IF(OR($T445=0,$T445=""),1,$T445))),IF($T441=справочники!$E$11,POWER($T439,1+$T443*INT((FL431-1)/IF(OR($T445=0,$T445=""),1,$T445))),0)))&gt;IF(OR($T429="",$T429=0),10^20,$T429),IF(OR($T429="",$T429=0),10^20,$T429),IF($T441=справочники!$E$9,$T439+$T443*INT((FL431-1)/IF(OR($T445=0,$T445=""),1,$T445)),IF($T441=справочники!$E$10,$T439*POWER($T443,INT((FL431-1)/IF(OR($T445=0,$T445=""),1,$T445))),IF($T441=справочники!$E$11,POWER($T439,1+$T443*INT((FL431-1)/IF(OR($T445=0,$T445=""),1,$T445))),0))))))))</f>
        <v>0</v>
      </c>
      <c r="FM448" s="588">
        <f>IF(FM432="",0,IF($W434&gt;0,IF(FM434&gt;IF(OR($T429="",$T429=0),10^20,$T429),IF(OR($T429="",$T429=0),10^20,$T429),FM434),IF($W436&gt;0,IF(FM436&gt;IF(OR($T429="",$T429=0),10^20,$T429),IF(OR($T429="",$T429=0),10^20,$T429),FM436),IF(FM431=1,IF($T439&gt;IF(OR($T429="",$T429=0),10^20,$T429),IF(OR($T429="",$T429=0),10^20,$T429),$T439),IF(IF($T441=справочники!$E$9,$T439+$T443*INT((FM431-1)/IF(OR($T445=0,$T445=""),1,$T445)),IF($T441=справочники!$E$10,$T439*POWER($T443,INT((FM431-1)/IF(OR($T445=0,$T445=""),1,$T445))),IF($T441=справочники!$E$11,POWER($T439,1+$T443*INT((FM431-1)/IF(OR($T445=0,$T445=""),1,$T445))),0)))&gt;IF(OR($T429="",$T429=0),10^20,$T429),IF(OR($T429="",$T429=0),10^20,$T429),IF($T441=справочники!$E$9,$T439+$T443*INT((FM431-1)/IF(OR($T445=0,$T445=""),1,$T445)),IF($T441=справочники!$E$10,$T439*POWER($T443,INT((FM431-1)/IF(OR($T445=0,$T445=""),1,$T445))),IF($T441=справочники!$E$11,POWER($T439,1+$T443*INT((FM431-1)/IF(OR($T445=0,$T445=""),1,$T445))),0))))))))</f>
        <v>0</v>
      </c>
      <c r="FN448" s="588">
        <f>IF(FN432="",0,IF($W434&gt;0,IF(FN434&gt;IF(OR($T429="",$T429=0),10^20,$T429),IF(OR($T429="",$T429=0),10^20,$T429),FN434),IF($W436&gt;0,IF(FN436&gt;IF(OR($T429="",$T429=0),10^20,$T429),IF(OR($T429="",$T429=0),10^20,$T429),FN436),IF(FN431=1,IF($T439&gt;IF(OR($T429="",$T429=0),10^20,$T429),IF(OR($T429="",$T429=0),10^20,$T429),$T439),IF(IF($T441=справочники!$E$9,$T439+$T443*INT((FN431-1)/IF(OR($T445=0,$T445=""),1,$T445)),IF($T441=справочники!$E$10,$T439*POWER($T443,INT((FN431-1)/IF(OR($T445=0,$T445=""),1,$T445))),IF($T441=справочники!$E$11,POWER($T439,1+$T443*INT((FN431-1)/IF(OR($T445=0,$T445=""),1,$T445))),0)))&gt;IF(OR($T429="",$T429=0),10^20,$T429),IF(OR($T429="",$T429=0),10^20,$T429),IF($T441=справочники!$E$9,$T439+$T443*INT((FN431-1)/IF(OR($T445=0,$T445=""),1,$T445)),IF($T441=справочники!$E$10,$T439*POWER($T443,INT((FN431-1)/IF(OR($T445=0,$T445=""),1,$T445))),IF($T441=справочники!$E$11,POWER($T439,1+$T443*INT((FN431-1)/IF(OR($T445=0,$T445=""),1,$T445))),0))))))))</f>
        <v>0</v>
      </c>
      <c r="FO448" s="588">
        <f>IF(FO432="",0,IF($W434&gt;0,IF(FO434&gt;IF(OR($T429="",$T429=0),10^20,$T429),IF(OR($T429="",$T429=0),10^20,$T429),FO434),IF($W436&gt;0,IF(FO436&gt;IF(OR($T429="",$T429=0),10^20,$T429),IF(OR($T429="",$T429=0),10^20,$T429),FO436),IF(FO431=1,IF($T439&gt;IF(OR($T429="",$T429=0),10^20,$T429),IF(OR($T429="",$T429=0),10^20,$T429),$T439),IF(IF($T441=справочники!$E$9,$T439+$T443*INT((FO431-1)/IF(OR($T445=0,$T445=""),1,$T445)),IF($T441=справочники!$E$10,$T439*POWER($T443,INT((FO431-1)/IF(OR($T445=0,$T445=""),1,$T445))),IF($T441=справочники!$E$11,POWER($T439,1+$T443*INT((FO431-1)/IF(OR($T445=0,$T445=""),1,$T445))),0)))&gt;IF(OR($T429="",$T429=0),10^20,$T429),IF(OR($T429="",$T429=0),10^20,$T429),IF($T441=справочники!$E$9,$T439+$T443*INT((FO431-1)/IF(OR($T445=0,$T445=""),1,$T445)),IF($T441=справочники!$E$10,$T439*POWER($T443,INT((FO431-1)/IF(OR($T445=0,$T445=""),1,$T445))),IF($T441=справочники!$E$11,POWER($T439,1+$T443*INT((FO431-1)/IF(OR($T445=0,$T445=""),1,$T445))),0))))))))</f>
        <v>0</v>
      </c>
      <c r="FP448" s="588">
        <f>IF(FP432="",0,IF($W434&gt;0,IF(FP434&gt;IF(OR($T429="",$T429=0),10^20,$T429),IF(OR($T429="",$T429=0),10^20,$T429),FP434),IF($W436&gt;0,IF(FP436&gt;IF(OR($T429="",$T429=0),10^20,$T429),IF(OR($T429="",$T429=0),10^20,$T429),FP436),IF(FP431=1,IF($T439&gt;IF(OR($T429="",$T429=0),10^20,$T429),IF(OR($T429="",$T429=0),10^20,$T429),$T439),IF(IF($T441=справочники!$E$9,$T439+$T443*INT((FP431-1)/IF(OR($T445=0,$T445=""),1,$T445)),IF($T441=справочники!$E$10,$T439*POWER($T443,INT((FP431-1)/IF(OR($T445=0,$T445=""),1,$T445))),IF($T441=справочники!$E$11,POWER($T439,1+$T443*INT((FP431-1)/IF(OR($T445=0,$T445=""),1,$T445))),0)))&gt;IF(OR($T429="",$T429=0),10^20,$T429),IF(OR($T429="",$T429=0),10^20,$T429),IF($T441=справочники!$E$9,$T439+$T443*INT((FP431-1)/IF(OR($T445=0,$T445=""),1,$T445)),IF($T441=справочники!$E$10,$T439*POWER($T443,INT((FP431-1)/IF(OR($T445=0,$T445=""),1,$T445))),IF($T441=справочники!$E$11,POWER($T439,1+$T443*INT((FP431-1)/IF(OR($T445=0,$T445=""),1,$T445))),0))))))))</f>
        <v>0</v>
      </c>
      <c r="FQ448" s="588">
        <f>IF(FQ432="",0,IF($W434&gt;0,IF(FQ434&gt;IF(OR($T429="",$T429=0),10^20,$T429),IF(OR($T429="",$T429=0),10^20,$T429),FQ434),IF($W436&gt;0,IF(FQ436&gt;IF(OR($T429="",$T429=0),10^20,$T429),IF(OR($T429="",$T429=0),10^20,$T429),FQ436),IF(FQ431=1,IF($T439&gt;IF(OR($T429="",$T429=0),10^20,$T429),IF(OR($T429="",$T429=0),10^20,$T429),$T439),IF(IF($T441=справочники!$E$9,$T439+$T443*INT((FQ431-1)/IF(OR($T445=0,$T445=""),1,$T445)),IF($T441=справочники!$E$10,$T439*POWER($T443,INT((FQ431-1)/IF(OR($T445=0,$T445=""),1,$T445))),IF($T441=справочники!$E$11,POWER($T439,1+$T443*INT((FQ431-1)/IF(OR($T445=0,$T445=""),1,$T445))),0)))&gt;IF(OR($T429="",$T429=0),10^20,$T429),IF(OR($T429="",$T429=0),10^20,$T429),IF($T441=справочники!$E$9,$T439+$T443*INT((FQ431-1)/IF(OR($T445=0,$T445=""),1,$T445)),IF($T441=справочники!$E$10,$T439*POWER($T443,INT((FQ431-1)/IF(OR($T445=0,$T445=""),1,$T445))),IF($T441=справочники!$E$11,POWER($T439,1+$T443*INT((FQ431-1)/IF(OR($T445=0,$T445=""),1,$T445))),0))))))))</f>
        <v>0</v>
      </c>
      <c r="FR448" s="588">
        <f>IF(FR432="",0,IF($W434&gt;0,IF(FR434&gt;IF(OR($T429="",$T429=0),10^20,$T429),IF(OR($T429="",$T429=0),10^20,$T429),FR434),IF($W436&gt;0,IF(FR436&gt;IF(OR($T429="",$T429=0),10^20,$T429),IF(OR($T429="",$T429=0),10^20,$T429),FR436),IF(FR431=1,IF($T439&gt;IF(OR($T429="",$T429=0),10^20,$T429),IF(OR($T429="",$T429=0),10^20,$T429),$T439),IF(IF($T441=справочники!$E$9,$T439+$T443*INT((FR431-1)/IF(OR($T445=0,$T445=""),1,$T445)),IF($T441=справочники!$E$10,$T439*POWER($T443,INT((FR431-1)/IF(OR($T445=0,$T445=""),1,$T445))),IF($T441=справочники!$E$11,POWER($T439,1+$T443*INT((FR431-1)/IF(OR($T445=0,$T445=""),1,$T445))),0)))&gt;IF(OR($T429="",$T429=0),10^20,$T429),IF(OR($T429="",$T429=0),10^20,$T429),IF($T441=справочники!$E$9,$T439+$T443*INT((FR431-1)/IF(OR($T445=0,$T445=""),1,$T445)),IF($T441=справочники!$E$10,$T439*POWER($T443,INT((FR431-1)/IF(OR($T445=0,$T445=""),1,$T445))),IF($T441=справочники!$E$11,POWER($T439,1+$T443*INT((FR431-1)/IF(OR($T445=0,$T445=""),1,$T445))),0))))))))</f>
        <v>0</v>
      </c>
      <c r="FS448" s="588">
        <f>IF(FS432="",0,IF($W434&gt;0,IF(FS434&gt;IF(OR($T429="",$T429=0),10^20,$T429),IF(OR($T429="",$T429=0),10^20,$T429),FS434),IF($W436&gt;0,IF(FS436&gt;IF(OR($T429="",$T429=0),10^20,$T429),IF(OR($T429="",$T429=0),10^20,$T429),FS436),IF(FS431=1,IF($T439&gt;IF(OR($T429="",$T429=0),10^20,$T429),IF(OR($T429="",$T429=0),10^20,$T429),$T439),IF(IF($T441=справочники!$E$9,$T439+$T443*INT((FS431-1)/IF(OR($T445=0,$T445=""),1,$T445)),IF($T441=справочники!$E$10,$T439*POWER($T443,INT((FS431-1)/IF(OR($T445=0,$T445=""),1,$T445))),IF($T441=справочники!$E$11,POWER($T439,1+$T443*INT((FS431-1)/IF(OR($T445=0,$T445=""),1,$T445))),0)))&gt;IF(OR($T429="",$T429=0),10^20,$T429),IF(OR($T429="",$T429=0),10^20,$T429),IF($T441=справочники!$E$9,$T439+$T443*INT((FS431-1)/IF(OR($T445=0,$T445=""),1,$T445)),IF($T441=справочники!$E$10,$T439*POWER($T443,INT((FS431-1)/IF(OR($T445=0,$T445=""),1,$T445))),IF($T441=справочники!$E$11,POWER($T439,1+$T443*INT((FS431-1)/IF(OR($T445=0,$T445=""),1,$T445))),0))))))))</f>
        <v>0</v>
      </c>
      <c r="FT448" s="588">
        <f>IF(FT432="",0,IF($W434&gt;0,IF(FT434&gt;IF(OR($T429="",$T429=0),10^20,$T429),IF(OR($T429="",$T429=0),10^20,$T429),FT434),IF($W436&gt;0,IF(FT436&gt;IF(OR($T429="",$T429=0),10^20,$T429),IF(OR($T429="",$T429=0),10^20,$T429),FT436),IF(FT431=1,IF($T439&gt;IF(OR($T429="",$T429=0),10^20,$T429),IF(OR($T429="",$T429=0),10^20,$T429),$T439),IF(IF($T441=справочники!$E$9,$T439+$T443*INT((FT431-1)/IF(OR($T445=0,$T445=""),1,$T445)),IF($T441=справочники!$E$10,$T439*POWER($T443,INT((FT431-1)/IF(OR($T445=0,$T445=""),1,$T445))),IF($T441=справочники!$E$11,POWER($T439,1+$T443*INT((FT431-1)/IF(OR($T445=0,$T445=""),1,$T445))),0)))&gt;IF(OR($T429="",$T429=0),10^20,$T429),IF(OR($T429="",$T429=0),10^20,$T429),IF($T441=справочники!$E$9,$T439+$T443*INT((FT431-1)/IF(OR($T445=0,$T445=""),1,$T445)),IF($T441=справочники!$E$10,$T439*POWER($T443,INT((FT431-1)/IF(OR($T445=0,$T445=""),1,$T445))),IF($T441=справочники!$E$11,POWER($T439,1+$T443*INT((FT431-1)/IF(OR($T445=0,$T445=""),1,$T445))),0))))))))</f>
        <v>0</v>
      </c>
      <c r="FU448" s="588">
        <f>IF(FU432="",0,IF($W434&gt;0,IF(FU434&gt;IF(OR($T429="",$T429=0),10^20,$T429),IF(OR($T429="",$T429=0),10^20,$T429),FU434),IF($W436&gt;0,IF(FU436&gt;IF(OR($T429="",$T429=0),10^20,$T429),IF(OR($T429="",$T429=0),10^20,$T429),FU436),IF(FU431=1,IF($T439&gt;IF(OR($T429="",$T429=0),10^20,$T429),IF(OR($T429="",$T429=0),10^20,$T429),$T439),IF(IF($T441=справочники!$E$9,$T439+$T443*INT((FU431-1)/IF(OR($T445=0,$T445=""),1,$T445)),IF($T441=справочники!$E$10,$T439*POWER($T443,INT((FU431-1)/IF(OR($T445=0,$T445=""),1,$T445))),IF($T441=справочники!$E$11,POWER($T439,1+$T443*INT((FU431-1)/IF(OR($T445=0,$T445=""),1,$T445))),0)))&gt;IF(OR($T429="",$T429=0),10^20,$T429),IF(OR($T429="",$T429=0),10^20,$T429),IF($T441=справочники!$E$9,$T439+$T443*INT((FU431-1)/IF(OR($T445=0,$T445=""),1,$T445)),IF($T441=справочники!$E$10,$T439*POWER($T443,INT((FU431-1)/IF(OR($T445=0,$T445=""),1,$T445))),IF($T441=справочники!$E$11,POWER($T439,1+$T443*INT((FU431-1)/IF(OR($T445=0,$T445=""),1,$T445))),0))))))))</f>
        <v>0</v>
      </c>
      <c r="FV448" s="588">
        <f>IF(FV432="",0,IF($W434&gt;0,IF(FV434&gt;IF(OR($T429="",$T429=0),10^20,$T429),IF(OR($T429="",$T429=0),10^20,$T429),FV434),IF($W436&gt;0,IF(FV436&gt;IF(OR($T429="",$T429=0),10^20,$T429),IF(OR($T429="",$T429=0),10^20,$T429),FV436),IF(FV431=1,IF($T439&gt;IF(OR($T429="",$T429=0),10^20,$T429),IF(OR($T429="",$T429=0),10^20,$T429),$T439),IF(IF($T441=справочники!$E$9,$T439+$T443*INT((FV431-1)/IF(OR($T445=0,$T445=""),1,$T445)),IF($T441=справочники!$E$10,$T439*POWER($T443,INT((FV431-1)/IF(OR($T445=0,$T445=""),1,$T445))),IF($T441=справочники!$E$11,POWER($T439,1+$T443*INT((FV431-1)/IF(OR($T445=0,$T445=""),1,$T445))),0)))&gt;IF(OR($T429="",$T429=0),10^20,$T429),IF(OR($T429="",$T429=0),10^20,$T429),IF($T441=справочники!$E$9,$T439+$T443*INT((FV431-1)/IF(OR($T445=0,$T445=""),1,$T445)),IF($T441=справочники!$E$10,$T439*POWER($T443,INT((FV431-1)/IF(OR($T445=0,$T445=""),1,$T445))),IF($T441=справочники!$E$11,POWER($T439,1+$T443*INT((FV431-1)/IF(OR($T445=0,$T445=""),1,$T445))),0))))))))</f>
        <v>0</v>
      </c>
      <c r="FW448" s="588">
        <f>IF(FW432="",0,IF($W434&gt;0,IF(FW434&gt;IF(OR($T429="",$T429=0),10^20,$T429),IF(OR($T429="",$T429=0),10^20,$T429),FW434),IF($W436&gt;0,IF(FW436&gt;IF(OR($T429="",$T429=0),10^20,$T429),IF(OR($T429="",$T429=0),10^20,$T429),FW436),IF(FW431=1,IF($T439&gt;IF(OR($T429="",$T429=0),10^20,$T429),IF(OR($T429="",$T429=0),10^20,$T429),$T439),IF(IF($T441=справочники!$E$9,$T439+$T443*INT((FW431-1)/IF(OR($T445=0,$T445=""),1,$T445)),IF($T441=справочники!$E$10,$T439*POWER($T443,INT((FW431-1)/IF(OR($T445=0,$T445=""),1,$T445))),IF($T441=справочники!$E$11,POWER($T439,1+$T443*INT((FW431-1)/IF(OR($T445=0,$T445=""),1,$T445))),0)))&gt;IF(OR($T429="",$T429=0),10^20,$T429),IF(OR($T429="",$T429=0),10^20,$T429),IF($T441=справочники!$E$9,$T439+$T443*INT((FW431-1)/IF(OR($T445=0,$T445=""),1,$T445)),IF($T441=справочники!$E$10,$T439*POWER($T443,INT((FW431-1)/IF(OR($T445=0,$T445=""),1,$T445))),IF($T441=справочники!$E$11,POWER($T439,1+$T443*INT((FW431-1)/IF(OR($T445=0,$T445=""),1,$T445))),0))))))))</f>
        <v>0</v>
      </c>
      <c r="FX448" s="588">
        <f>IF(FX432="",0,IF($W434&gt;0,IF(FX434&gt;IF(OR($T429="",$T429=0),10^20,$T429),IF(OR($T429="",$T429=0),10^20,$T429),FX434),IF($W436&gt;0,IF(FX436&gt;IF(OR($T429="",$T429=0),10^20,$T429),IF(OR($T429="",$T429=0),10^20,$T429),FX436),IF(FX431=1,IF($T439&gt;IF(OR($T429="",$T429=0),10^20,$T429),IF(OR($T429="",$T429=0),10^20,$T429),$T439),IF(IF($T441=справочники!$E$9,$T439+$T443*INT((FX431-1)/IF(OR($T445=0,$T445=""),1,$T445)),IF($T441=справочники!$E$10,$T439*POWER($T443,INT((FX431-1)/IF(OR($T445=0,$T445=""),1,$T445))),IF($T441=справочники!$E$11,POWER($T439,1+$T443*INT((FX431-1)/IF(OR($T445=0,$T445=""),1,$T445))),0)))&gt;IF(OR($T429="",$T429=0),10^20,$T429),IF(OR($T429="",$T429=0),10^20,$T429),IF($T441=справочники!$E$9,$T439+$T443*INT((FX431-1)/IF(OR($T445=0,$T445=""),1,$T445)),IF($T441=справочники!$E$10,$T439*POWER($T443,INT((FX431-1)/IF(OR($T445=0,$T445=""),1,$T445))),IF($T441=справочники!$E$11,POWER($T439,1+$T443*INT((FX431-1)/IF(OR($T445=0,$T445=""),1,$T445))),0))))))))</f>
        <v>0</v>
      </c>
      <c r="FY448" s="588">
        <f>IF(FY432="",0,IF($W434&gt;0,IF(FY434&gt;IF(OR($T429="",$T429=0),10^20,$T429),IF(OR($T429="",$T429=0),10^20,$T429),FY434),IF($W436&gt;0,IF(FY436&gt;IF(OR($T429="",$T429=0),10^20,$T429),IF(OR($T429="",$T429=0),10^20,$T429),FY436),IF(FY431=1,IF($T439&gt;IF(OR($T429="",$T429=0),10^20,$T429),IF(OR($T429="",$T429=0),10^20,$T429),$T439),IF(IF($T441=справочники!$E$9,$T439+$T443*INT((FY431-1)/IF(OR($T445=0,$T445=""),1,$T445)),IF($T441=справочники!$E$10,$T439*POWER($T443,INT((FY431-1)/IF(OR($T445=0,$T445=""),1,$T445))),IF($T441=справочники!$E$11,POWER($T439,1+$T443*INT((FY431-1)/IF(OR($T445=0,$T445=""),1,$T445))),0)))&gt;IF(OR($T429="",$T429=0),10^20,$T429),IF(OR($T429="",$T429=0),10^20,$T429),IF($T441=справочники!$E$9,$T439+$T443*INT((FY431-1)/IF(OR($T445=0,$T445=""),1,$T445)),IF($T441=справочники!$E$10,$T439*POWER($T443,INT((FY431-1)/IF(OR($T445=0,$T445=""),1,$T445))),IF($T441=справочники!$E$11,POWER($T439,1+$T443*INT((FY431-1)/IF(OR($T445=0,$T445=""),1,$T445))),0))))))))</f>
        <v>0</v>
      </c>
      <c r="FZ448" s="588">
        <f>IF(FZ432="",0,IF($W434&gt;0,IF(FZ434&gt;IF(OR($T429="",$T429=0),10^20,$T429),IF(OR($T429="",$T429=0),10^20,$T429),FZ434),IF($W436&gt;0,IF(FZ436&gt;IF(OR($T429="",$T429=0),10^20,$T429),IF(OR($T429="",$T429=0),10^20,$T429),FZ436),IF(FZ431=1,IF($T439&gt;IF(OR($T429="",$T429=0),10^20,$T429),IF(OR($T429="",$T429=0),10^20,$T429),$T439),IF(IF($T441=справочники!$E$9,$T439+$T443*INT((FZ431-1)/IF(OR($T445=0,$T445=""),1,$T445)),IF($T441=справочники!$E$10,$T439*POWER($T443,INT((FZ431-1)/IF(OR($T445=0,$T445=""),1,$T445))),IF($T441=справочники!$E$11,POWER($T439,1+$T443*INT((FZ431-1)/IF(OR($T445=0,$T445=""),1,$T445))),0)))&gt;IF(OR($T429="",$T429=0),10^20,$T429),IF(OR($T429="",$T429=0),10^20,$T429),IF($T441=справочники!$E$9,$T439+$T443*INT((FZ431-1)/IF(OR($T445=0,$T445=""),1,$T445)),IF($T441=справочники!$E$10,$T439*POWER($T443,INT((FZ431-1)/IF(OR($T445=0,$T445=""),1,$T445))),IF($T441=справочники!$E$11,POWER($T439,1+$T443*INT((FZ431-1)/IF(OR($T445=0,$T445=""),1,$T445))),0))))))))</f>
        <v>0</v>
      </c>
      <c r="GA448" s="588">
        <f>IF(GA432="",0,IF($W434&gt;0,IF(GA434&gt;IF(OR($T429="",$T429=0),10^20,$T429),IF(OR($T429="",$T429=0),10^20,$T429),GA434),IF($W436&gt;0,IF(GA436&gt;IF(OR($T429="",$T429=0),10^20,$T429),IF(OR($T429="",$T429=0),10^20,$T429),GA436),IF(GA431=1,IF($T439&gt;IF(OR($T429="",$T429=0),10^20,$T429),IF(OR($T429="",$T429=0),10^20,$T429),$T439),IF(IF($T441=справочники!$E$9,$T439+$T443*INT((GA431-1)/IF(OR($T445=0,$T445=""),1,$T445)),IF($T441=справочники!$E$10,$T439*POWER($T443,INT((GA431-1)/IF(OR($T445=0,$T445=""),1,$T445))),IF($T441=справочники!$E$11,POWER($T439,1+$T443*INT((GA431-1)/IF(OR($T445=0,$T445=""),1,$T445))),0)))&gt;IF(OR($T429="",$T429=0),10^20,$T429),IF(OR($T429="",$T429=0),10^20,$T429),IF($T441=справочники!$E$9,$T439+$T443*INT((GA431-1)/IF(OR($T445=0,$T445=""),1,$T445)),IF($T441=справочники!$E$10,$T439*POWER($T443,INT((GA431-1)/IF(OR($T445=0,$T445=""),1,$T445))),IF($T441=справочники!$E$11,POWER($T439,1+$T443*INT((GA431-1)/IF(OR($T445=0,$T445=""),1,$T445))),0))))))))</f>
        <v>0</v>
      </c>
      <c r="GB448" s="588">
        <f>IF(GB432="",0,IF($W434&gt;0,IF(GB434&gt;IF(OR($T429="",$T429=0),10^20,$T429),IF(OR($T429="",$T429=0),10^20,$T429),GB434),IF($W436&gt;0,IF(GB436&gt;IF(OR($T429="",$T429=0),10^20,$T429),IF(OR($T429="",$T429=0),10^20,$T429),GB436),IF(GB431=1,IF($T439&gt;IF(OR($T429="",$T429=0),10^20,$T429),IF(OR($T429="",$T429=0),10^20,$T429),$T439),IF(IF($T441=справочники!$E$9,$T439+$T443*INT((GB431-1)/IF(OR($T445=0,$T445=""),1,$T445)),IF($T441=справочники!$E$10,$T439*POWER($T443,INT((GB431-1)/IF(OR($T445=0,$T445=""),1,$T445))),IF($T441=справочники!$E$11,POWER($T439,1+$T443*INT((GB431-1)/IF(OR($T445=0,$T445=""),1,$T445))),0)))&gt;IF(OR($T429="",$T429=0),10^20,$T429),IF(OR($T429="",$T429=0),10^20,$T429),IF($T441=справочники!$E$9,$T439+$T443*INT((GB431-1)/IF(OR($T445=0,$T445=""),1,$T445)),IF($T441=справочники!$E$10,$T439*POWER($T443,INT((GB431-1)/IF(OR($T445=0,$T445=""),1,$T445))),IF($T441=справочники!$E$11,POWER($T439,1+$T443*INT((GB431-1)/IF(OR($T445=0,$T445=""),1,$T445))),0))))))))</f>
        <v>0</v>
      </c>
      <c r="GC448" s="588">
        <f>IF(GC432="",0,IF($W434&gt;0,IF(GC434&gt;IF(OR($T429="",$T429=0),10^20,$T429),IF(OR($T429="",$T429=0),10^20,$T429),GC434),IF($W436&gt;0,IF(GC436&gt;IF(OR($T429="",$T429=0),10^20,$T429),IF(OR($T429="",$T429=0),10^20,$T429),GC436),IF(GC431=1,IF($T439&gt;IF(OR($T429="",$T429=0),10^20,$T429),IF(OR($T429="",$T429=0),10^20,$T429),$T439),IF(IF($T441=справочники!$E$9,$T439+$T443*INT((GC431-1)/IF(OR($T445=0,$T445=""),1,$T445)),IF($T441=справочники!$E$10,$T439*POWER($T443,INT((GC431-1)/IF(OR($T445=0,$T445=""),1,$T445))),IF($T441=справочники!$E$11,POWER($T439,1+$T443*INT((GC431-1)/IF(OR($T445=0,$T445=""),1,$T445))),0)))&gt;IF(OR($T429="",$T429=0),10^20,$T429),IF(OR($T429="",$T429=0),10^20,$T429),IF($T441=справочники!$E$9,$T439+$T443*INT((GC431-1)/IF(OR($T445=0,$T445=""),1,$T445)),IF($T441=справочники!$E$10,$T439*POWER($T443,INT((GC431-1)/IF(OR($T445=0,$T445=""),1,$T445))),IF($T441=справочники!$E$11,POWER($T439,1+$T443*INT((GC431-1)/IF(OR($T445=0,$T445=""),1,$T445))),0))))))))</f>
        <v>0</v>
      </c>
      <c r="GD448" s="588">
        <f>IF(GD432="",0,IF($W434&gt;0,IF(GD434&gt;IF(OR($T429="",$T429=0),10^20,$T429),IF(OR($T429="",$T429=0),10^20,$T429),GD434),IF($W436&gt;0,IF(GD436&gt;IF(OR($T429="",$T429=0),10^20,$T429),IF(OR($T429="",$T429=0),10^20,$T429),GD436),IF(GD431=1,IF($T439&gt;IF(OR($T429="",$T429=0),10^20,$T429),IF(OR($T429="",$T429=0),10^20,$T429),$T439),IF(IF($T441=справочники!$E$9,$T439+$T443*INT((GD431-1)/IF(OR($T445=0,$T445=""),1,$T445)),IF($T441=справочники!$E$10,$T439*POWER($T443,INT((GD431-1)/IF(OR($T445=0,$T445=""),1,$T445))),IF($T441=справочники!$E$11,POWER($T439,1+$T443*INT((GD431-1)/IF(OR($T445=0,$T445=""),1,$T445))),0)))&gt;IF(OR($T429="",$T429=0),10^20,$T429),IF(OR($T429="",$T429=0),10^20,$T429),IF($T441=справочники!$E$9,$T439+$T443*INT((GD431-1)/IF(OR($T445=0,$T445=""),1,$T445)),IF($T441=справочники!$E$10,$T439*POWER($T443,INT((GD431-1)/IF(OR($T445=0,$T445=""),1,$T445))),IF($T441=справочники!$E$11,POWER($T439,1+$T443*INT((GD431-1)/IF(OR($T445=0,$T445=""),1,$T445))),0))))))))</f>
        <v>0</v>
      </c>
      <c r="GE448" s="588">
        <f>IF(GE432="",0,IF($W434&gt;0,IF(GE434&gt;IF(OR($T429="",$T429=0),10^20,$T429),IF(OR($T429="",$T429=0),10^20,$T429),GE434),IF($W436&gt;0,IF(GE436&gt;IF(OR($T429="",$T429=0),10^20,$T429),IF(OR($T429="",$T429=0),10^20,$T429),GE436),IF(GE431=1,IF($T439&gt;IF(OR($T429="",$T429=0),10^20,$T429),IF(OR($T429="",$T429=0),10^20,$T429),$T439),IF(IF($T441=справочники!$E$9,$T439+$T443*INT((GE431-1)/IF(OR($T445=0,$T445=""),1,$T445)),IF($T441=справочники!$E$10,$T439*POWER($T443,INT((GE431-1)/IF(OR($T445=0,$T445=""),1,$T445))),IF($T441=справочники!$E$11,POWER($T439,1+$T443*INT((GE431-1)/IF(OR($T445=0,$T445=""),1,$T445))),0)))&gt;IF(OR($T429="",$T429=0),10^20,$T429),IF(OR($T429="",$T429=0),10^20,$T429),IF($T441=справочники!$E$9,$T439+$T443*INT((GE431-1)/IF(OR($T445=0,$T445=""),1,$T445)),IF($T441=справочники!$E$10,$T439*POWER($T443,INT((GE431-1)/IF(OR($T445=0,$T445=""),1,$T445))),IF($T441=справочники!$E$11,POWER($T439,1+$T443*INT((GE431-1)/IF(OR($T445=0,$T445=""),1,$T445))),0))))))))</f>
        <v>0</v>
      </c>
      <c r="GF448" s="588">
        <f>IF(GF432="",0,IF($W434&gt;0,IF(GF434&gt;IF(OR($T429="",$T429=0),10^20,$T429),IF(OR($T429="",$T429=0),10^20,$T429),GF434),IF($W436&gt;0,IF(GF436&gt;IF(OR($T429="",$T429=0),10^20,$T429),IF(OR($T429="",$T429=0),10^20,$T429),GF436),IF(GF431=1,IF($T439&gt;IF(OR($T429="",$T429=0),10^20,$T429),IF(OR($T429="",$T429=0),10^20,$T429),$T439),IF(IF($T441=справочники!$E$9,$T439+$T443*INT((GF431-1)/IF(OR($T445=0,$T445=""),1,$T445)),IF($T441=справочники!$E$10,$T439*POWER($T443,INT((GF431-1)/IF(OR($T445=0,$T445=""),1,$T445))),IF($T441=справочники!$E$11,POWER($T439,1+$T443*INT((GF431-1)/IF(OR($T445=0,$T445=""),1,$T445))),0)))&gt;IF(OR($T429="",$T429=0),10^20,$T429),IF(OR($T429="",$T429=0),10^20,$T429),IF($T441=справочники!$E$9,$T439+$T443*INT((GF431-1)/IF(OR($T445=0,$T445=""),1,$T445)),IF($T441=справочники!$E$10,$T439*POWER($T443,INT((GF431-1)/IF(OR($T445=0,$T445=""),1,$T445))),IF($T441=справочники!$E$11,POWER($T439,1+$T443*INT((GF431-1)/IF(OR($T445=0,$T445=""),1,$T445))),0))))))))</f>
        <v>0</v>
      </c>
      <c r="GG448" s="588">
        <f>IF(GG432="",0,IF($W434&gt;0,IF(GG434&gt;IF(OR($T429="",$T429=0),10^20,$T429),IF(OR($T429="",$T429=0),10^20,$T429),GG434),IF($W436&gt;0,IF(GG436&gt;IF(OR($T429="",$T429=0),10^20,$T429),IF(OR($T429="",$T429=0),10^20,$T429),GG436),IF(GG431=1,IF($T439&gt;IF(OR($T429="",$T429=0),10^20,$T429),IF(OR($T429="",$T429=0),10^20,$T429),$T439),IF(IF($T441=справочники!$E$9,$T439+$T443*INT((GG431-1)/IF(OR($T445=0,$T445=""),1,$T445)),IF($T441=справочники!$E$10,$T439*POWER($T443,INT((GG431-1)/IF(OR($T445=0,$T445=""),1,$T445))),IF($T441=справочники!$E$11,POWER($T439,1+$T443*INT((GG431-1)/IF(OR($T445=0,$T445=""),1,$T445))),0)))&gt;IF(OR($T429="",$T429=0),10^20,$T429),IF(OR($T429="",$T429=0),10^20,$T429),IF($T441=справочники!$E$9,$T439+$T443*INT((GG431-1)/IF(OR($T445=0,$T445=""),1,$T445)),IF($T441=справочники!$E$10,$T439*POWER($T443,INT((GG431-1)/IF(OR($T445=0,$T445=""),1,$T445))),IF($T441=справочники!$E$11,POWER($T439,1+$T443*INT((GG431-1)/IF(OR($T445=0,$T445=""),1,$T445))),0))))))))</f>
        <v>0</v>
      </c>
      <c r="GH448" s="588">
        <f>IF(GH432="",0,IF($W434&gt;0,IF(GH434&gt;IF(OR($T429="",$T429=0),10^20,$T429),IF(OR($T429="",$T429=0),10^20,$T429),GH434),IF($W436&gt;0,IF(GH436&gt;IF(OR($T429="",$T429=0),10^20,$T429),IF(OR($T429="",$T429=0),10^20,$T429),GH436),IF(GH431=1,IF($T439&gt;IF(OR($T429="",$T429=0),10^20,$T429),IF(OR($T429="",$T429=0),10^20,$T429),$T439),IF(IF($T441=справочники!$E$9,$T439+$T443*INT((GH431-1)/IF(OR($T445=0,$T445=""),1,$T445)),IF($T441=справочники!$E$10,$T439*POWER($T443,INT((GH431-1)/IF(OR($T445=0,$T445=""),1,$T445))),IF($T441=справочники!$E$11,POWER($T439,1+$T443*INT((GH431-1)/IF(OR($T445=0,$T445=""),1,$T445))),0)))&gt;IF(OR($T429="",$T429=0),10^20,$T429),IF(OR($T429="",$T429=0),10^20,$T429),IF($T441=справочники!$E$9,$T439+$T443*INT((GH431-1)/IF(OR($T445=0,$T445=""),1,$T445)),IF($T441=справочники!$E$10,$T439*POWER($T443,INT((GH431-1)/IF(OR($T445=0,$T445=""),1,$T445))),IF($T441=справочники!$E$11,POWER($T439,1+$T443*INT((GH431-1)/IF(OR($T445=0,$T445=""),1,$T445))),0))))))))</f>
        <v>0</v>
      </c>
      <c r="GI448" s="588">
        <f>IF(GI432="",0,IF($W434&gt;0,IF(GI434&gt;IF(OR($T429="",$T429=0),10^20,$T429),IF(OR($T429="",$T429=0),10^20,$T429),GI434),IF($W436&gt;0,IF(GI436&gt;IF(OR($T429="",$T429=0),10^20,$T429),IF(OR($T429="",$T429=0),10^20,$T429),GI436),IF(GI431=1,IF($T439&gt;IF(OR($T429="",$T429=0),10^20,$T429),IF(OR($T429="",$T429=0),10^20,$T429),$T439),IF(IF($T441=справочники!$E$9,$T439+$T443*INT((GI431-1)/IF(OR($T445=0,$T445=""),1,$T445)),IF($T441=справочники!$E$10,$T439*POWER($T443,INT((GI431-1)/IF(OR($T445=0,$T445=""),1,$T445))),IF($T441=справочники!$E$11,POWER($T439,1+$T443*INT((GI431-1)/IF(OR($T445=0,$T445=""),1,$T445))),0)))&gt;IF(OR($T429="",$T429=0),10^20,$T429),IF(OR($T429="",$T429=0),10^20,$T429),IF($T441=справочники!$E$9,$T439+$T443*INT((GI431-1)/IF(OR($T445=0,$T445=""),1,$T445)),IF($T441=справочники!$E$10,$T439*POWER($T443,INT((GI431-1)/IF(OR($T445=0,$T445=""),1,$T445))),IF($T441=справочники!$E$11,POWER($T439,1+$T443*INT((GI431-1)/IF(OR($T445=0,$T445=""),1,$T445))),0))))))))</f>
        <v>0</v>
      </c>
      <c r="GJ448" s="588">
        <f>IF(GJ432="",0,IF($W434&gt;0,IF(GJ434&gt;IF(OR($T429="",$T429=0),10^20,$T429),IF(OR($T429="",$T429=0),10^20,$T429),GJ434),IF($W436&gt;0,IF(GJ436&gt;IF(OR($T429="",$T429=0),10^20,$T429),IF(OR($T429="",$T429=0),10^20,$T429),GJ436),IF(GJ431=1,IF($T439&gt;IF(OR($T429="",$T429=0),10^20,$T429),IF(OR($T429="",$T429=0),10^20,$T429),$T439),IF(IF($T441=справочники!$E$9,$T439+$T443*INT((GJ431-1)/IF(OR($T445=0,$T445=""),1,$T445)),IF($T441=справочники!$E$10,$T439*POWER($T443,INT((GJ431-1)/IF(OR($T445=0,$T445=""),1,$T445))),IF($T441=справочники!$E$11,POWER($T439,1+$T443*INT((GJ431-1)/IF(OR($T445=0,$T445=""),1,$T445))),0)))&gt;IF(OR($T429="",$T429=0),10^20,$T429),IF(OR($T429="",$T429=0),10^20,$T429),IF($T441=справочники!$E$9,$T439+$T443*INT((GJ431-1)/IF(OR($T445=0,$T445=""),1,$T445)),IF($T441=справочники!$E$10,$T439*POWER($T443,INT((GJ431-1)/IF(OR($T445=0,$T445=""),1,$T445))),IF($T441=справочники!$E$11,POWER($T439,1+$T443*INT((GJ431-1)/IF(OR($T445=0,$T445=""),1,$T445))),0))))))))</f>
        <v>0</v>
      </c>
      <c r="GK448" s="588">
        <f>IF(GK432="",0,IF($W434&gt;0,IF(GK434&gt;IF(OR($T429="",$T429=0),10^20,$T429),IF(OR($T429="",$T429=0),10^20,$T429),GK434),IF($W436&gt;0,IF(GK436&gt;IF(OR($T429="",$T429=0),10^20,$T429),IF(OR($T429="",$T429=0),10^20,$T429),GK436),IF(GK431=1,IF($T439&gt;IF(OR($T429="",$T429=0),10^20,$T429),IF(OR($T429="",$T429=0),10^20,$T429),$T439),IF(IF($T441=справочники!$E$9,$T439+$T443*INT((GK431-1)/IF(OR($T445=0,$T445=""),1,$T445)),IF($T441=справочники!$E$10,$T439*POWER($T443,INT((GK431-1)/IF(OR($T445=0,$T445=""),1,$T445))),IF($T441=справочники!$E$11,POWER($T439,1+$T443*INT((GK431-1)/IF(OR($T445=0,$T445=""),1,$T445))),0)))&gt;IF(OR($T429="",$T429=0),10^20,$T429),IF(OR($T429="",$T429=0),10^20,$T429),IF($T441=справочники!$E$9,$T439+$T443*INT((GK431-1)/IF(OR($T445=0,$T445=""),1,$T445)),IF($T441=справочники!$E$10,$T439*POWER($T443,INT((GK431-1)/IF(OR($T445=0,$T445=""),1,$T445))),IF($T441=справочники!$E$11,POWER($T439,1+$T443*INT((GK431-1)/IF(OR($T445=0,$T445=""),1,$T445))),0))))))))</f>
        <v>0</v>
      </c>
      <c r="GL448" s="588">
        <f>IF(GL432="",0,IF($W434&gt;0,IF(GL434&gt;IF(OR($T429="",$T429=0),10^20,$T429),IF(OR($T429="",$T429=0),10^20,$T429),GL434),IF($W436&gt;0,IF(GL436&gt;IF(OR($T429="",$T429=0),10^20,$T429),IF(OR($T429="",$T429=0),10^20,$T429),GL436),IF(GL431=1,IF($T439&gt;IF(OR($T429="",$T429=0),10^20,$T429),IF(OR($T429="",$T429=0),10^20,$T429),$T439),IF(IF($T441=справочники!$E$9,$T439+$T443*INT((GL431-1)/IF(OR($T445=0,$T445=""),1,$T445)),IF($T441=справочники!$E$10,$T439*POWER($T443,INT((GL431-1)/IF(OR($T445=0,$T445=""),1,$T445))),IF($T441=справочники!$E$11,POWER($T439,1+$T443*INT((GL431-1)/IF(OR($T445=0,$T445=""),1,$T445))),0)))&gt;IF(OR($T429="",$T429=0),10^20,$T429),IF(OR($T429="",$T429=0),10^20,$T429),IF($T441=справочники!$E$9,$T439+$T443*INT((GL431-1)/IF(OR($T445=0,$T445=""),1,$T445)),IF($T441=справочники!$E$10,$T439*POWER($T443,INT((GL431-1)/IF(OR($T445=0,$T445=""),1,$T445))),IF($T441=справочники!$E$11,POWER($T439,1+$T443*INT((GL431-1)/IF(OR($T445=0,$T445=""),1,$T445))),0))))))))</f>
        <v>0</v>
      </c>
      <c r="GM448" s="588">
        <f>IF(GM432="",0,IF($W434&gt;0,IF(GM434&gt;IF(OR($T429="",$T429=0),10^20,$T429),IF(OR($T429="",$T429=0),10^20,$T429),GM434),IF($W436&gt;0,IF(GM436&gt;IF(OR($T429="",$T429=0),10^20,$T429),IF(OR($T429="",$T429=0),10^20,$T429),GM436),IF(GM431=1,IF($T439&gt;IF(OR($T429="",$T429=0),10^20,$T429),IF(OR($T429="",$T429=0),10^20,$T429),$T439),IF(IF($T441=справочники!$E$9,$T439+$T443*INT((GM431-1)/IF(OR($T445=0,$T445=""),1,$T445)),IF($T441=справочники!$E$10,$T439*POWER($T443,INT((GM431-1)/IF(OR($T445=0,$T445=""),1,$T445))),IF($T441=справочники!$E$11,POWER($T439,1+$T443*INT((GM431-1)/IF(OR($T445=0,$T445=""),1,$T445))),0)))&gt;IF(OR($T429="",$T429=0),10^20,$T429),IF(OR($T429="",$T429=0),10^20,$T429),IF($T441=справочники!$E$9,$T439+$T443*INT((GM431-1)/IF(OR($T445=0,$T445=""),1,$T445)),IF($T441=справочники!$E$10,$T439*POWER($T443,INT((GM431-1)/IF(OR($T445=0,$T445=""),1,$T445))),IF($T441=справочники!$E$11,POWER($T439,1+$T443*INT((GM431-1)/IF(OR($T445=0,$T445=""),1,$T445))),0))))))))</f>
        <v>0</v>
      </c>
      <c r="GN448" s="588">
        <f>IF(GN432="",0,IF($W434&gt;0,IF(GN434&gt;IF(OR($T429="",$T429=0),10^20,$T429),IF(OR($T429="",$T429=0),10^20,$T429),GN434),IF($W436&gt;0,IF(GN436&gt;IF(OR($T429="",$T429=0),10^20,$T429),IF(OR($T429="",$T429=0),10^20,$T429),GN436),IF(GN431=1,IF($T439&gt;IF(OR($T429="",$T429=0),10^20,$T429),IF(OR($T429="",$T429=0),10^20,$T429),$T439),IF(IF($T441=справочники!$E$9,$T439+$T443*INT((GN431-1)/IF(OR($T445=0,$T445=""),1,$T445)),IF($T441=справочники!$E$10,$T439*POWER($T443,INT((GN431-1)/IF(OR($T445=0,$T445=""),1,$T445))),IF($T441=справочники!$E$11,POWER($T439,1+$T443*INT((GN431-1)/IF(OR($T445=0,$T445=""),1,$T445))),0)))&gt;IF(OR($T429="",$T429=0),10^20,$T429),IF(OR($T429="",$T429=0),10^20,$T429),IF($T441=справочники!$E$9,$T439+$T443*INT((GN431-1)/IF(OR($T445=0,$T445=""),1,$T445)),IF($T441=справочники!$E$10,$T439*POWER($T443,INT((GN431-1)/IF(OR($T445=0,$T445=""),1,$T445))),IF($T441=справочники!$E$11,POWER($T439,1+$T443*INT((GN431-1)/IF(OR($T445=0,$T445=""),1,$T445))),0))))))))</f>
        <v>0</v>
      </c>
      <c r="GO448" s="588">
        <f>IF(GO432="",0,IF($W434&gt;0,IF(GO434&gt;IF(OR($T429="",$T429=0),10^20,$T429),IF(OR($T429="",$T429=0),10^20,$T429),GO434),IF($W436&gt;0,IF(GO436&gt;IF(OR($T429="",$T429=0),10^20,$T429),IF(OR($T429="",$T429=0),10^20,$T429),GO436),IF(GO431=1,IF($T439&gt;IF(OR($T429="",$T429=0),10^20,$T429),IF(OR($T429="",$T429=0),10^20,$T429),$T439),IF(IF($T441=справочники!$E$9,$T439+$T443*INT((GO431-1)/IF(OR($T445=0,$T445=""),1,$T445)),IF($T441=справочники!$E$10,$T439*POWER($T443,INT((GO431-1)/IF(OR($T445=0,$T445=""),1,$T445))),IF($T441=справочники!$E$11,POWER($T439,1+$T443*INT((GO431-1)/IF(OR($T445=0,$T445=""),1,$T445))),0)))&gt;IF(OR($T429="",$T429=0),10^20,$T429),IF(OR($T429="",$T429=0),10^20,$T429),IF($T441=справочники!$E$9,$T439+$T443*INT((GO431-1)/IF(OR($T445=0,$T445=""),1,$T445)),IF($T441=справочники!$E$10,$T439*POWER($T443,INT((GO431-1)/IF(OR($T445=0,$T445=""),1,$T445))),IF($T441=справочники!$E$11,POWER($T439,1+$T443*INT((GO431-1)/IF(OR($T445=0,$T445=""),1,$T445))),0))))))))</f>
        <v>0</v>
      </c>
      <c r="GP448" s="588">
        <f>IF(GP432="",0,IF($W434&gt;0,IF(GP434&gt;IF(OR($T429="",$T429=0),10^20,$T429),IF(OR($T429="",$T429=0),10^20,$T429),GP434),IF($W436&gt;0,IF(GP436&gt;IF(OR($T429="",$T429=0),10^20,$T429),IF(OR($T429="",$T429=0),10^20,$T429),GP436),IF(GP431=1,IF($T439&gt;IF(OR($T429="",$T429=0),10^20,$T429),IF(OR($T429="",$T429=0),10^20,$T429),$T439),IF(IF($T441=справочники!$E$9,$T439+$T443*INT((GP431-1)/IF(OR($T445=0,$T445=""),1,$T445)),IF($T441=справочники!$E$10,$T439*POWER($T443,INT((GP431-1)/IF(OR($T445=0,$T445=""),1,$T445))),IF($T441=справочники!$E$11,POWER($T439,1+$T443*INT((GP431-1)/IF(OR($T445=0,$T445=""),1,$T445))),0)))&gt;IF(OR($T429="",$T429=0),10^20,$T429),IF(OR($T429="",$T429=0),10^20,$T429),IF($T441=справочники!$E$9,$T439+$T443*INT((GP431-1)/IF(OR($T445=0,$T445=""),1,$T445)),IF($T441=справочники!$E$10,$T439*POWER($T443,INT((GP431-1)/IF(OR($T445=0,$T445=""),1,$T445))),IF($T441=справочники!$E$11,POWER($T439,1+$T443*INT((GP431-1)/IF(OR($T445=0,$T445=""),1,$T445))),0))))))))</f>
        <v>0</v>
      </c>
      <c r="GQ448" s="588">
        <f>IF(GQ432="",0,IF($W434&gt;0,IF(GQ434&gt;IF(OR($T429="",$T429=0),10^20,$T429),IF(OR($T429="",$T429=0),10^20,$T429),GQ434),IF($W436&gt;0,IF(GQ436&gt;IF(OR($T429="",$T429=0),10^20,$T429),IF(OR($T429="",$T429=0),10^20,$T429),GQ436),IF(GQ431=1,IF($T439&gt;IF(OR($T429="",$T429=0),10^20,$T429),IF(OR($T429="",$T429=0),10^20,$T429),$T439),IF(IF($T441=справочники!$E$9,$T439+$T443*INT((GQ431-1)/IF(OR($T445=0,$T445=""),1,$T445)),IF($T441=справочники!$E$10,$T439*POWER($T443,INT((GQ431-1)/IF(OR($T445=0,$T445=""),1,$T445))),IF($T441=справочники!$E$11,POWER($T439,1+$T443*INT((GQ431-1)/IF(OR($T445=0,$T445=""),1,$T445))),0)))&gt;IF(OR($T429="",$T429=0),10^20,$T429),IF(OR($T429="",$T429=0),10^20,$T429),IF($T441=справочники!$E$9,$T439+$T443*INT((GQ431-1)/IF(OR($T445=0,$T445=""),1,$T445)),IF($T441=справочники!$E$10,$T439*POWER($T443,INT((GQ431-1)/IF(OR($T445=0,$T445=""),1,$T445))),IF($T441=справочники!$E$11,POWER($T439,1+$T443*INT((GQ431-1)/IF(OR($T445=0,$T445=""),1,$T445))),0))))))))</f>
        <v>0</v>
      </c>
      <c r="GR448" s="588">
        <f>IF(GR432="",0,IF($W434&gt;0,IF(GR434&gt;IF(OR($T429="",$T429=0),10^20,$T429),IF(OR($T429="",$T429=0),10^20,$T429),GR434),IF($W436&gt;0,IF(GR436&gt;IF(OR($T429="",$T429=0),10^20,$T429),IF(OR($T429="",$T429=0),10^20,$T429),GR436),IF(GR431=1,IF($T439&gt;IF(OR($T429="",$T429=0),10^20,$T429),IF(OR($T429="",$T429=0),10^20,$T429),$T439),IF(IF($T441=справочники!$E$9,$T439+$T443*INT((GR431-1)/IF(OR($T445=0,$T445=""),1,$T445)),IF($T441=справочники!$E$10,$T439*POWER($T443,INT((GR431-1)/IF(OR($T445=0,$T445=""),1,$T445))),IF($T441=справочники!$E$11,POWER($T439,1+$T443*INT((GR431-1)/IF(OR($T445=0,$T445=""),1,$T445))),0)))&gt;IF(OR($T429="",$T429=0),10^20,$T429),IF(OR($T429="",$T429=0),10^20,$T429),IF($T441=справочники!$E$9,$T439+$T443*INT((GR431-1)/IF(OR($T445=0,$T445=""),1,$T445)),IF($T441=справочники!$E$10,$T439*POWER($T443,INT((GR431-1)/IF(OR($T445=0,$T445=""),1,$T445))),IF($T441=справочники!$E$11,POWER($T439,1+$T443*INT((GR431-1)/IF(OR($T445=0,$T445=""),1,$T445))),0))))))))</f>
        <v>0</v>
      </c>
      <c r="GS448" s="588">
        <f>IF(GS432="",0,IF($W434&gt;0,IF(GS434&gt;IF(OR($T429="",$T429=0),10^20,$T429),IF(OR($T429="",$T429=0),10^20,$T429),GS434),IF($W436&gt;0,IF(GS436&gt;IF(OR($T429="",$T429=0),10^20,$T429),IF(OR($T429="",$T429=0),10^20,$T429),GS436),IF(GS431=1,IF($T439&gt;IF(OR($T429="",$T429=0),10^20,$T429),IF(OR($T429="",$T429=0),10^20,$T429),$T439),IF(IF($T441=справочники!$E$9,$T439+$T443*INT((GS431-1)/IF(OR($T445=0,$T445=""),1,$T445)),IF($T441=справочники!$E$10,$T439*POWER($T443,INT((GS431-1)/IF(OR($T445=0,$T445=""),1,$T445))),IF($T441=справочники!$E$11,POWER($T439,1+$T443*INT((GS431-1)/IF(OR($T445=0,$T445=""),1,$T445))),0)))&gt;IF(OR($T429="",$T429=0),10^20,$T429),IF(OR($T429="",$T429=0),10^20,$T429),IF($T441=справочники!$E$9,$T439+$T443*INT((GS431-1)/IF(OR($T445=0,$T445=""),1,$T445)),IF($T441=справочники!$E$10,$T439*POWER($T443,INT((GS431-1)/IF(OR($T445=0,$T445=""),1,$T445))),IF($T441=справочники!$E$11,POWER($T439,1+$T443*INT((GS431-1)/IF(OR($T445=0,$T445=""),1,$T445))),0))))))))</f>
        <v>0</v>
      </c>
      <c r="GT448" s="588">
        <f>IF(GT432="",0,IF($W434&gt;0,IF(GT434&gt;IF(OR($T429="",$T429=0),10^20,$T429),IF(OR($T429="",$T429=0),10^20,$T429),GT434),IF($W436&gt;0,IF(GT436&gt;IF(OR($T429="",$T429=0),10^20,$T429),IF(OR($T429="",$T429=0),10^20,$T429),GT436),IF(GT431=1,IF($T439&gt;IF(OR($T429="",$T429=0),10^20,$T429),IF(OR($T429="",$T429=0),10^20,$T429),$T439),IF(IF($T441=справочники!$E$9,$T439+$T443*INT((GT431-1)/IF(OR($T445=0,$T445=""),1,$T445)),IF($T441=справочники!$E$10,$T439*POWER($T443,INT((GT431-1)/IF(OR($T445=0,$T445=""),1,$T445))),IF($T441=справочники!$E$11,POWER($T439,1+$T443*INT((GT431-1)/IF(OR($T445=0,$T445=""),1,$T445))),0)))&gt;IF(OR($T429="",$T429=0),10^20,$T429),IF(OR($T429="",$T429=0),10^20,$T429),IF($T441=справочники!$E$9,$T439+$T443*INT((GT431-1)/IF(OR($T445=0,$T445=""),1,$T445)),IF($T441=справочники!$E$10,$T439*POWER($T443,INT((GT431-1)/IF(OR($T445=0,$T445=""),1,$T445))),IF($T441=справочники!$E$11,POWER($T439,1+$T443*INT((GT431-1)/IF(OR($T445=0,$T445=""),1,$T445))),0))))))))</f>
        <v>0</v>
      </c>
      <c r="GU448" s="588">
        <f>IF(GU432="",0,IF($W434&gt;0,IF(GU434&gt;IF(OR($T429="",$T429=0),10^20,$T429),IF(OR($T429="",$T429=0),10^20,$T429),GU434),IF($W436&gt;0,IF(GU436&gt;IF(OR($T429="",$T429=0),10^20,$T429),IF(OR($T429="",$T429=0),10^20,$T429),GU436),IF(GU431=1,IF($T439&gt;IF(OR($T429="",$T429=0),10^20,$T429),IF(OR($T429="",$T429=0),10^20,$T429),$T439),IF(IF($T441=справочники!$E$9,$T439+$T443*INT((GU431-1)/IF(OR($T445=0,$T445=""),1,$T445)),IF($T441=справочники!$E$10,$T439*POWER($T443,INT((GU431-1)/IF(OR($T445=0,$T445=""),1,$T445))),IF($T441=справочники!$E$11,POWER($T439,1+$T443*INT((GU431-1)/IF(OR($T445=0,$T445=""),1,$T445))),0)))&gt;IF(OR($T429="",$T429=0),10^20,$T429),IF(OR($T429="",$T429=0),10^20,$T429),IF($T441=справочники!$E$9,$T439+$T443*INT((GU431-1)/IF(OR($T445=0,$T445=""),1,$T445)),IF($T441=справочники!$E$10,$T439*POWER($T443,INT((GU431-1)/IF(OR($T445=0,$T445=""),1,$T445))),IF($T441=справочники!$E$11,POWER($T439,1+$T443*INT((GU431-1)/IF(OR($T445=0,$T445=""),1,$T445))),0))))))))</f>
        <v>0</v>
      </c>
      <c r="GV448" s="588">
        <f>IF(GV432="",0,IF($W434&gt;0,IF(GV434&gt;IF(OR($T429="",$T429=0),10^20,$T429),IF(OR($T429="",$T429=0),10^20,$T429),GV434),IF($W436&gt;0,IF(GV436&gt;IF(OR($T429="",$T429=0),10^20,$T429),IF(OR($T429="",$T429=0),10^20,$T429),GV436),IF(GV431=1,IF($T439&gt;IF(OR($T429="",$T429=0),10^20,$T429),IF(OR($T429="",$T429=0),10^20,$T429),$T439),IF(IF($T441=справочники!$E$9,$T439+$T443*INT((GV431-1)/IF(OR($T445=0,$T445=""),1,$T445)),IF($T441=справочники!$E$10,$T439*POWER($T443,INT((GV431-1)/IF(OR($T445=0,$T445=""),1,$T445))),IF($T441=справочники!$E$11,POWER($T439,1+$T443*INT((GV431-1)/IF(OR($T445=0,$T445=""),1,$T445))),0)))&gt;IF(OR($T429="",$T429=0),10^20,$T429),IF(OR($T429="",$T429=0),10^20,$T429),IF($T441=справочники!$E$9,$T439+$T443*INT((GV431-1)/IF(OR($T445=0,$T445=""),1,$T445)),IF($T441=справочники!$E$10,$T439*POWER($T443,INT((GV431-1)/IF(OR($T445=0,$T445=""),1,$T445))),IF($T441=справочники!$E$11,POWER($T439,1+$T443*INT((GV431-1)/IF(OR($T445=0,$T445=""),1,$T445))),0))))))))</f>
        <v>0</v>
      </c>
      <c r="GW448" s="588">
        <f>IF(GW432="",0,IF($W434&gt;0,IF(GW434&gt;IF(OR($T429="",$T429=0),10^20,$T429),IF(OR($T429="",$T429=0),10^20,$T429),GW434),IF($W436&gt;0,IF(GW436&gt;IF(OR($T429="",$T429=0),10^20,$T429),IF(OR($T429="",$T429=0),10^20,$T429),GW436),IF(GW431=1,IF($T439&gt;IF(OR($T429="",$T429=0),10^20,$T429),IF(OR($T429="",$T429=0),10^20,$T429),$T439),IF(IF($T441=справочники!$E$9,$T439+$T443*INT((GW431-1)/IF(OR($T445=0,$T445=""),1,$T445)),IF($T441=справочники!$E$10,$T439*POWER($T443,INT((GW431-1)/IF(OR($T445=0,$T445=""),1,$T445))),IF($T441=справочники!$E$11,POWER($T439,1+$T443*INT((GW431-1)/IF(OR($T445=0,$T445=""),1,$T445))),0)))&gt;IF(OR($T429="",$T429=0),10^20,$T429),IF(OR($T429="",$T429=0),10^20,$T429),IF($T441=справочники!$E$9,$T439+$T443*INT((GW431-1)/IF(OR($T445=0,$T445=""),1,$T445)),IF($T441=справочники!$E$10,$T439*POWER($T443,INT((GW431-1)/IF(OR($T445=0,$T445=""),1,$T445))),IF($T441=справочники!$E$11,POWER($T439,1+$T443*INT((GW431-1)/IF(OR($T445=0,$T445=""),1,$T445))),0))))))))</f>
        <v>0</v>
      </c>
      <c r="GX448" s="588">
        <f>IF(GX432="",0,IF($W434&gt;0,IF(GX434&gt;IF(OR($T429="",$T429=0),10^20,$T429),IF(OR($T429="",$T429=0),10^20,$T429),GX434),IF($W436&gt;0,IF(GX436&gt;IF(OR($T429="",$T429=0),10^20,$T429),IF(OR($T429="",$T429=0),10^20,$T429),GX436),IF(GX431=1,IF($T439&gt;IF(OR($T429="",$T429=0),10^20,$T429),IF(OR($T429="",$T429=0),10^20,$T429),$T439),IF(IF($T441=справочники!$E$9,$T439+$T443*INT((GX431-1)/IF(OR($T445=0,$T445=""),1,$T445)),IF($T441=справочники!$E$10,$T439*POWER($T443,INT((GX431-1)/IF(OR($T445=0,$T445=""),1,$T445))),IF($T441=справочники!$E$11,POWER($T439,1+$T443*INT((GX431-1)/IF(OR($T445=0,$T445=""),1,$T445))),0)))&gt;IF(OR($T429="",$T429=0),10^20,$T429),IF(OR($T429="",$T429=0),10^20,$T429),IF($T441=справочники!$E$9,$T439+$T443*INT((GX431-1)/IF(OR($T445=0,$T445=""),1,$T445)),IF($T441=справочники!$E$10,$T439*POWER($T443,INT((GX431-1)/IF(OR($T445=0,$T445=""),1,$T445))),IF($T441=справочники!$E$11,POWER($T439,1+$T443*INT((GX431-1)/IF(OR($T445=0,$T445=""),1,$T445))),0))))))))</f>
        <v>0</v>
      </c>
      <c r="GY448" s="588">
        <f>IF(GY432="",0,IF($W434&gt;0,IF(GY434&gt;IF(OR($T429="",$T429=0),10^20,$T429),IF(OR($T429="",$T429=0),10^20,$T429),GY434),IF($W436&gt;0,IF(GY436&gt;IF(OR($T429="",$T429=0),10^20,$T429),IF(OR($T429="",$T429=0),10^20,$T429),GY436),IF(GY431=1,IF($T439&gt;IF(OR($T429="",$T429=0),10^20,$T429),IF(OR($T429="",$T429=0),10^20,$T429),$T439),IF(IF($T441=справочники!$E$9,$T439+$T443*INT((GY431-1)/IF(OR($T445=0,$T445=""),1,$T445)),IF($T441=справочники!$E$10,$T439*POWER($T443,INT((GY431-1)/IF(OR($T445=0,$T445=""),1,$T445))),IF($T441=справочники!$E$11,POWER($T439,1+$T443*INT((GY431-1)/IF(OR($T445=0,$T445=""),1,$T445))),0)))&gt;IF(OR($T429="",$T429=0),10^20,$T429),IF(OR($T429="",$T429=0),10^20,$T429),IF($T441=справочники!$E$9,$T439+$T443*INT((GY431-1)/IF(OR($T445=0,$T445=""),1,$T445)),IF($T441=справочники!$E$10,$T439*POWER($T443,INT((GY431-1)/IF(OR($T445=0,$T445=""),1,$T445))),IF($T441=справочники!$E$11,POWER($T439,1+$T443*INT((GY431-1)/IF(OR($T445=0,$T445=""),1,$T445))),0))))))))</f>
        <v>0</v>
      </c>
      <c r="GZ448" s="588">
        <f>IF(GZ432="",0,IF($W434&gt;0,IF(GZ434&gt;IF(OR($T429="",$T429=0),10^20,$T429),IF(OR($T429="",$T429=0),10^20,$T429),GZ434),IF($W436&gt;0,IF(GZ436&gt;IF(OR($T429="",$T429=0),10^20,$T429),IF(OR($T429="",$T429=0),10^20,$T429),GZ436),IF(GZ431=1,IF($T439&gt;IF(OR($T429="",$T429=0),10^20,$T429),IF(OR($T429="",$T429=0),10^20,$T429),$T439),IF(IF($T441=справочники!$E$9,$T439+$T443*INT((GZ431-1)/IF(OR($T445=0,$T445=""),1,$T445)),IF($T441=справочники!$E$10,$T439*POWER($T443,INT((GZ431-1)/IF(OR($T445=0,$T445=""),1,$T445))),IF($T441=справочники!$E$11,POWER($T439,1+$T443*INT((GZ431-1)/IF(OR($T445=0,$T445=""),1,$T445))),0)))&gt;IF(OR($T429="",$T429=0),10^20,$T429),IF(OR($T429="",$T429=0),10^20,$T429),IF($T441=справочники!$E$9,$T439+$T443*INT((GZ431-1)/IF(OR($T445=0,$T445=""),1,$T445)),IF($T441=справочники!$E$10,$T439*POWER($T443,INT((GZ431-1)/IF(OR($T445=0,$T445=""),1,$T445))),IF($T441=справочники!$E$11,POWER($T439,1+$T443*INT((GZ431-1)/IF(OR($T445=0,$T445=""),1,$T445))),0))))))))</f>
        <v>0</v>
      </c>
      <c r="HA448" s="3"/>
      <c r="HB448" s="3"/>
    </row>
    <row r="449" spans="1:210" ht="4.2" customHeight="1">
      <c r="A449" s="1"/>
      <c r="B449" s="1"/>
      <c r="C449" s="14"/>
      <c r="D449" s="14"/>
      <c r="E449" s="264"/>
      <c r="F449" s="14"/>
      <c r="G449" s="304"/>
      <c r="H449" s="14"/>
      <c r="I449" s="14"/>
      <c r="J449" s="14"/>
      <c r="K449" s="14"/>
      <c r="L449" s="14"/>
      <c r="M449" s="15"/>
      <c r="N449" s="14"/>
      <c r="O449" s="14"/>
      <c r="P449" s="15"/>
      <c r="Q449" s="14"/>
      <c r="R449" s="14"/>
      <c r="S449" s="15"/>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80"/>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c r="FR449" s="180"/>
      <c r="FS449" s="180"/>
      <c r="FT449" s="180"/>
      <c r="FU449" s="180"/>
      <c r="FV449" s="180"/>
      <c r="FW449" s="180"/>
      <c r="FX449" s="180"/>
      <c r="FY449" s="180"/>
      <c r="FZ449" s="180"/>
      <c r="GA449" s="180"/>
      <c r="GB449" s="180"/>
      <c r="GC449" s="180"/>
      <c r="GD449" s="180"/>
      <c r="GE449" s="180"/>
      <c r="GF449" s="180"/>
      <c r="GG449" s="180"/>
      <c r="GH449" s="180"/>
      <c r="GI449" s="180"/>
      <c r="GJ449" s="180"/>
      <c r="GK449" s="180"/>
      <c r="GL449" s="180"/>
      <c r="GM449" s="180"/>
      <c r="GN449" s="180"/>
      <c r="GO449" s="180"/>
      <c r="GP449" s="180"/>
      <c r="GQ449" s="180"/>
      <c r="GR449" s="180"/>
      <c r="GS449" s="180"/>
      <c r="GT449" s="180"/>
      <c r="GU449" s="180"/>
      <c r="GV449" s="180"/>
      <c r="GW449" s="180"/>
      <c r="GX449" s="180"/>
      <c r="GY449" s="180"/>
      <c r="GZ449" s="180"/>
      <c r="HA449" s="1"/>
      <c r="HB449" s="1"/>
    </row>
    <row r="450" spans="1:210" ht="4.2" customHeight="1">
      <c r="A450" s="1"/>
      <c r="B450" s="1"/>
      <c r="C450" s="1"/>
      <c r="D450" s="1"/>
      <c r="E450" s="263"/>
      <c r="F450" s="48"/>
      <c r="G450" s="231"/>
      <c r="H450" s="1"/>
      <c r="I450" s="1"/>
      <c r="J450" s="1"/>
      <c r="K450" s="1"/>
      <c r="L450" s="1"/>
      <c r="M450" s="5"/>
      <c r="N450" s="1"/>
      <c r="O450" s="1"/>
      <c r="P450" s="5"/>
      <c r="Q450" s="1"/>
      <c r="R450" s="1"/>
      <c r="S450" s="5"/>
      <c r="T450" s="7"/>
      <c r="U450" s="24"/>
      <c r="V450" s="1"/>
      <c r="W450" s="12"/>
      <c r="X450" s="10"/>
      <c r="Y450" s="46"/>
      <c r="Z450" s="93"/>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c r="CA450" s="94"/>
      <c r="CB450" s="94"/>
      <c r="CC450" s="94"/>
      <c r="CD450" s="94"/>
      <c r="CE450" s="94"/>
      <c r="CF450" s="94"/>
      <c r="CG450" s="94"/>
      <c r="CH450" s="94"/>
      <c r="CI450" s="94"/>
      <c r="CJ450" s="94"/>
      <c r="CK450" s="94"/>
      <c r="CL450" s="94"/>
      <c r="CM450" s="94"/>
      <c r="CN450" s="94"/>
      <c r="CO450" s="94"/>
      <c r="CP450" s="94"/>
      <c r="CQ450" s="94"/>
      <c r="CR450" s="94"/>
      <c r="CS450" s="94"/>
      <c r="CT450" s="94"/>
      <c r="CU450" s="94"/>
      <c r="CV450" s="94"/>
      <c r="CW450" s="94"/>
      <c r="CX450" s="94"/>
      <c r="CY450" s="94"/>
      <c r="CZ450" s="94"/>
      <c r="DA450" s="94"/>
      <c r="DB450" s="94"/>
      <c r="DC450" s="94"/>
      <c r="DD450" s="94"/>
      <c r="DE450" s="94"/>
      <c r="DF450" s="94"/>
      <c r="DG450" s="94"/>
      <c r="DH450" s="94"/>
      <c r="DI450" s="94"/>
      <c r="DJ450" s="94"/>
      <c r="DK450" s="94"/>
      <c r="DL450" s="94"/>
      <c r="DM450" s="94"/>
      <c r="DN450" s="94"/>
      <c r="DO450" s="94"/>
      <c r="DP450" s="94"/>
      <c r="DQ450" s="94"/>
      <c r="DR450" s="94"/>
      <c r="DS450" s="94"/>
      <c r="DT450" s="94"/>
      <c r="DU450" s="94"/>
      <c r="DV450" s="94"/>
      <c r="DW450" s="94"/>
      <c r="DX450" s="94"/>
      <c r="DY450" s="94"/>
      <c r="DZ450" s="94"/>
      <c r="EA450" s="94"/>
      <c r="EB450" s="94"/>
      <c r="EC450" s="94"/>
      <c r="ED450" s="94"/>
      <c r="EE450" s="94"/>
      <c r="EF450" s="94"/>
      <c r="EG450" s="94"/>
      <c r="EH450" s="94"/>
      <c r="EI450" s="94"/>
      <c r="EJ450" s="94"/>
      <c r="EK450" s="94"/>
      <c r="EL450" s="94"/>
      <c r="EM450" s="94"/>
      <c r="EN450" s="94"/>
      <c r="EO450" s="94"/>
      <c r="EP450" s="94"/>
      <c r="EQ450" s="94"/>
      <c r="ER450" s="94"/>
      <c r="ES450" s="94"/>
      <c r="ET450" s="94"/>
      <c r="EU450" s="94"/>
      <c r="EV450" s="94"/>
      <c r="EW450" s="94"/>
      <c r="EX450" s="94"/>
      <c r="EY450" s="94"/>
      <c r="EZ450" s="94"/>
      <c r="FA450" s="94"/>
      <c r="FB450" s="94"/>
      <c r="FC450" s="94"/>
      <c r="FD450" s="94"/>
      <c r="FE450" s="94"/>
      <c r="FF450" s="94"/>
      <c r="FG450" s="94"/>
      <c r="FH450" s="94"/>
      <c r="FI450" s="94"/>
      <c r="FJ450" s="94"/>
      <c r="FK450" s="94"/>
      <c r="FL450" s="94"/>
      <c r="FM450" s="94"/>
      <c r="FN450" s="94"/>
      <c r="FO450" s="94"/>
      <c r="FP450" s="94"/>
      <c r="FQ450" s="94"/>
      <c r="FR450" s="94"/>
      <c r="FS450" s="94"/>
      <c r="FT450" s="94"/>
      <c r="FU450" s="94"/>
      <c r="FV450" s="94"/>
      <c r="FW450" s="94"/>
      <c r="FX450" s="94"/>
      <c r="FY450" s="94"/>
      <c r="FZ450" s="94"/>
      <c r="GA450" s="94"/>
      <c r="GB450" s="94"/>
      <c r="GC450" s="94"/>
      <c r="GD450" s="94"/>
      <c r="GE450" s="94"/>
      <c r="GF450" s="94"/>
      <c r="GG450" s="94"/>
      <c r="GH450" s="94"/>
      <c r="GI450" s="94"/>
      <c r="GJ450" s="94"/>
      <c r="GK450" s="94"/>
      <c r="GL450" s="94"/>
      <c r="GM450" s="94"/>
      <c r="GN450" s="94"/>
      <c r="GO450" s="94"/>
      <c r="GP450" s="94"/>
      <c r="GQ450" s="94"/>
      <c r="GR450" s="94"/>
      <c r="GS450" s="94"/>
      <c r="GT450" s="94"/>
      <c r="GU450" s="94"/>
      <c r="GV450" s="94"/>
      <c r="GW450" s="94"/>
      <c r="GX450" s="94"/>
      <c r="GY450" s="94"/>
      <c r="GZ450" s="94"/>
      <c r="HA450" s="1"/>
      <c r="HB450" s="1"/>
    </row>
    <row r="451" spans="1:210" s="239" customFormat="1" ht="10.199999999999999">
      <c r="A451" s="228"/>
      <c r="B451" s="229" t="s">
        <v>76</v>
      </c>
      <c r="C451" s="230"/>
      <c r="D451" s="229"/>
      <c r="E451" s="270"/>
      <c r="F451" s="116"/>
      <c r="G451" s="231"/>
      <c r="H451" s="228"/>
      <c r="I451" s="228" t="str">
        <f>$I$75</f>
        <v>Доля регулярных ликвидных продаж</v>
      </c>
      <c r="J451" s="228"/>
      <c r="K451" s="228"/>
      <c r="L451" s="228"/>
      <c r="M451" s="231"/>
      <c r="N451" s="246" t="str">
        <f>$N$75</f>
        <v>Регулярная, ликвидная продукция</v>
      </c>
      <c r="O451" s="228"/>
      <c r="P451" s="231"/>
      <c r="Q451" s="228" t="s">
        <v>14</v>
      </c>
      <c r="R451" s="228"/>
      <c r="S451" s="228"/>
      <c r="T451" s="234"/>
      <c r="U451" s="228"/>
      <c r="V451" s="228"/>
      <c r="W451" s="235"/>
      <c r="X451" s="236"/>
      <c r="Y451" s="231"/>
      <c r="Z451" s="237"/>
      <c r="AA451" s="242">
        <f>100%-SUM(AA452:AA454)</f>
        <v>1</v>
      </c>
      <c r="AB451" s="242">
        <f t="shared" ref="AB451:AE451" si="2239">100%-SUM(AB452:AB454)</f>
        <v>1</v>
      </c>
      <c r="AC451" s="242">
        <f t="shared" si="2239"/>
        <v>1</v>
      </c>
      <c r="AD451" s="242">
        <f t="shared" si="2239"/>
        <v>1</v>
      </c>
      <c r="AE451" s="242">
        <f t="shared" si="2239"/>
        <v>1</v>
      </c>
      <c r="AF451" s="242">
        <f t="shared" ref="AF451:CQ451" si="2240">100%-SUM(AF452:AF454)</f>
        <v>1</v>
      </c>
      <c r="AG451" s="242">
        <f t="shared" si="2240"/>
        <v>1</v>
      </c>
      <c r="AH451" s="242">
        <f t="shared" si="2240"/>
        <v>1</v>
      </c>
      <c r="AI451" s="242">
        <f t="shared" si="2240"/>
        <v>1</v>
      </c>
      <c r="AJ451" s="242">
        <f t="shared" si="2240"/>
        <v>1</v>
      </c>
      <c r="AK451" s="242">
        <f t="shared" si="2240"/>
        <v>1</v>
      </c>
      <c r="AL451" s="242">
        <f t="shared" si="2240"/>
        <v>1</v>
      </c>
      <c r="AM451" s="242">
        <f t="shared" si="2240"/>
        <v>1</v>
      </c>
      <c r="AN451" s="242">
        <f t="shared" si="2240"/>
        <v>1</v>
      </c>
      <c r="AO451" s="242">
        <f t="shared" si="2240"/>
        <v>1</v>
      </c>
      <c r="AP451" s="242">
        <f t="shared" si="2240"/>
        <v>1</v>
      </c>
      <c r="AQ451" s="242">
        <f t="shared" si="2240"/>
        <v>1</v>
      </c>
      <c r="AR451" s="242">
        <f t="shared" si="2240"/>
        <v>1</v>
      </c>
      <c r="AS451" s="242">
        <f t="shared" si="2240"/>
        <v>1</v>
      </c>
      <c r="AT451" s="242">
        <f t="shared" si="2240"/>
        <v>1</v>
      </c>
      <c r="AU451" s="242">
        <f t="shared" si="2240"/>
        <v>1</v>
      </c>
      <c r="AV451" s="242">
        <f t="shared" si="2240"/>
        <v>1</v>
      </c>
      <c r="AW451" s="242">
        <f t="shared" si="2240"/>
        <v>1</v>
      </c>
      <c r="AX451" s="242">
        <f t="shared" si="2240"/>
        <v>1</v>
      </c>
      <c r="AY451" s="242">
        <f t="shared" si="2240"/>
        <v>1</v>
      </c>
      <c r="AZ451" s="242">
        <f t="shared" si="2240"/>
        <v>1</v>
      </c>
      <c r="BA451" s="242">
        <f t="shared" si="2240"/>
        <v>1</v>
      </c>
      <c r="BB451" s="242">
        <f t="shared" si="2240"/>
        <v>1</v>
      </c>
      <c r="BC451" s="242">
        <f t="shared" si="2240"/>
        <v>1</v>
      </c>
      <c r="BD451" s="242">
        <f t="shared" si="2240"/>
        <v>1</v>
      </c>
      <c r="BE451" s="242">
        <f t="shared" si="2240"/>
        <v>1</v>
      </c>
      <c r="BF451" s="242">
        <f t="shared" si="2240"/>
        <v>1</v>
      </c>
      <c r="BG451" s="242">
        <f t="shared" si="2240"/>
        <v>1</v>
      </c>
      <c r="BH451" s="242">
        <f t="shared" si="2240"/>
        <v>1</v>
      </c>
      <c r="BI451" s="242">
        <f t="shared" si="2240"/>
        <v>1</v>
      </c>
      <c r="BJ451" s="242">
        <f t="shared" si="2240"/>
        <v>1</v>
      </c>
      <c r="BK451" s="242">
        <f t="shared" si="2240"/>
        <v>1</v>
      </c>
      <c r="BL451" s="242">
        <f t="shared" si="2240"/>
        <v>1</v>
      </c>
      <c r="BM451" s="242">
        <f t="shared" si="2240"/>
        <v>1</v>
      </c>
      <c r="BN451" s="242">
        <f t="shared" si="2240"/>
        <v>1</v>
      </c>
      <c r="BO451" s="242">
        <f t="shared" si="2240"/>
        <v>1</v>
      </c>
      <c r="BP451" s="242">
        <f t="shared" si="2240"/>
        <v>1</v>
      </c>
      <c r="BQ451" s="242">
        <f t="shared" si="2240"/>
        <v>1</v>
      </c>
      <c r="BR451" s="242">
        <f t="shared" si="2240"/>
        <v>1</v>
      </c>
      <c r="BS451" s="242">
        <f t="shared" si="2240"/>
        <v>1</v>
      </c>
      <c r="BT451" s="242">
        <f t="shared" si="2240"/>
        <v>1</v>
      </c>
      <c r="BU451" s="242">
        <f t="shared" si="2240"/>
        <v>1</v>
      </c>
      <c r="BV451" s="242">
        <f t="shared" si="2240"/>
        <v>1</v>
      </c>
      <c r="BW451" s="242">
        <f t="shared" si="2240"/>
        <v>1</v>
      </c>
      <c r="BX451" s="242">
        <f t="shared" si="2240"/>
        <v>1</v>
      </c>
      <c r="BY451" s="242">
        <f t="shared" si="2240"/>
        <v>1</v>
      </c>
      <c r="BZ451" s="242">
        <f t="shared" si="2240"/>
        <v>1</v>
      </c>
      <c r="CA451" s="242">
        <f t="shared" si="2240"/>
        <v>1</v>
      </c>
      <c r="CB451" s="242">
        <f t="shared" si="2240"/>
        <v>1</v>
      </c>
      <c r="CC451" s="242">
        <f t="shared" si="2240"/>
        <v>1</v>
      </c>
      <c r="CD451" s="242">
        <f t="shared" si="2240"/>
        <v>1</v>
      </c>
      <c r="CE451" s="242">
        <f t="shared" si="2240"/>
        <v>1</v>
      </c>
      <c r="CF451" s="242">
        <f t="shared" si="2240"/>
        <v>1</v>
      </c>
      <c r="CG451" s="242">
        <f t="shared" si="2240"/>
        <v>1</v>
      </c>
      <c r="CH451" s="242">
        <f t="shared" si="2240"/>
        <v>1</v>
      </c>
      <c r="CI451" s="242">
        <f t="shared" si="2240"/>
        <v>1</v>
      </c>
      <c r="CJ451" s="242">
        <f t="shared" si="2240"/>
        <v>1</v>
      </c>
      <c r="CK451" s="242">
        <f t="shared" si="2240"/>
        <v>1</v>
      </c>
      <c r="CL451" s="242">
        <f t="shared" si="2240"/>
        <v>1</v>
      </c>
      <c r="CM451" s="242">
        <f t="shared" si="2240"/>
        <v>1</v>
      </c>
      <c r="CN451" s="242">
        <f t="shared" si="2240"/>
        <v>1</v>
      </c>
      <c r="CO451" s="242">
        <f t="shared" si="2240"/>
        <v>1</v>
      </c>
      <c r="CP451" s="242">
        <f t="shared" si="2240"/>
        <v>1</v>
      </c>
      <c r="CQ451" s="242">
        <f t="shared" si="2240"/>
        <v>1</v>
      </c>
      <c r="CR451" s="242">
        <f t="shared" ref="CR451:DG451" si="2241">100%-SUM(CR452:CR454)</f>
        <v>1</v>
      </c>
      <c r="CS451" s="242">
        <f t="shared" si="2241"/>
        <v>1</v>
      </c>
      <c r="CT451" s="242">
        <f t="shared" si="2241"/>
        <v>1</v>
      </c>
      <c r="CU451" s="242">
        <f t="shared" si="2241"/>
        <v>1</v>
      </c>
      <c r="CV451" s="242">
        <f t="shared" si="2241"/>
        <v>1</v>
      </c>
      <c r="CW451" s="242">
        <f t="shared" si="2241"/>
        <v>1</v>
      </c>
      <c r="CX451" s="242">
        <f t="shared" si="2241"/>
        <v>1</v>
      </c>
      <c r="CY451" s="242">
        <f t="shared" si="2241"/>
        <v>1</v>
      </c>
      <c r="CZ451" s="242">
        <f t="shared" si="2241"/>
        <v>1</v>
      </c>
      <c r="DA451" s="242">
        <f t="shared" si="2241"/>
        <v>1</v>
      </c>
      <c r="DB451" s="242">
        <f t="shared" si="2241"/>
        <v>1</v>
      </c>
      <c r="DC451" s="242">
        <f t="shared" si="2241"/>
        <v>1</v>
      </c>
      <c r="DD451" s="242">
        <f t="shared" si="2241"/>
        <v>1</v>
      </c>
      <c r="DE451" s="242">
        <f t="shared" si="2241"/>
        <v>1</v>
      </c>
      <c r="DF451" s="242">
        <f t="shared" si="2241"/>
        <v>1</v>
      </c>
      <c r="DG451" s="242">
        <f t="shared" si="2241"/>
        <v>1</v>
      </c>
      <c r="DH451" s="242">
        <f t="shared" ref="DH451:FS451" si="2242">100%-SUM(DH452:DH454)</f>
        <v>1</v>
      </c>
      <c r="DI451" s="242">
        <f t="shared" si="2242"/>
        <v>1</v>
      </c>
      <c r="DJ451" s="242">
        <f t="shared" si="2242"/>
        <v>1</v>
      </c>
      <c r="DK451" s="242">
        <f t="shared" si="2242"/>
        <v>1</v>
      </c>
      <c r="DL451" s="242">
        <f t="shared" si="2242"/>
        <v>1</v>
      </c>
      <c r="DM451" s="242">
        <f t="shared" si="2242"/>
        <v>1</v>
      </c>
      <c r="DN451" s="242">
        <f t="shared" si="2242"/>
        <v>1</v>
      </c>
      <c r="DO451" s="242">
        <f t="shared" si="2242"/>
        <v>1</v>
      </c>
      <c r="DP451" s="242">
        <f t="shared" si="2242"/>
        <v>1</v>
      </c>
      <c r="DQ451" s="242">
        <f t="shared" si="2242"/>
        <v>1</v>
      </c>
      <c r="DR451" s="242">
        <f t="shared" si="2242"/>
        <v>1</v>
      </c>
      <c r="DS451" s="242">
        <f t="shared" si="2242"/>
        <v>1</v>
      </c>
      <c r="DT451" s="242">
        <f t="shared" si="2242"/>
        <v>1</v>
      </c>
      <c r="DU451" s="242">
        <f t="shared" si="2242"/>
        <v>1</v>
      </c>
      <c r="DV451" s="242">
        <f t="shared" si="2242"/>
        <v>1</v>
      </c>
      <c r="DW451" s="242">
        <f t="shared" si="2242"/>
        <v>1</v>
      </c>
      <c r="DX451" s="242">
        <f t="shared" si="2242"/>
        <v>1</v>
      </c>
      <c r="DY451" s="242">
        <f t="shared" si="2242"/>
        <v>1</v>
      </c>
      <c r="DZ451" s="242">
        <f t="shared" si="2242"/>
        <v>1</v>
      </c>
      <c r="EA451" s="242">
        <f t="shared" si="2242"/>
        <v>1</v>
      </c>
      <c r="EB451" s="242">
        <f t="shared" si="2242"/>
        <v>1</v>
      </c>
      <c r="EC451" s="242">
        <f t="shared" si="2242"/>
        <v>1</v>
      </c>
      <c r="ED451" s="242">
        <f t="shared" si="2242"/>
        <v>1</v>
      </c>
      <c r="EE451" s="242">
        <f t="shared" si="2242"/>
        <v>1</v>
      </c>
      <c r="EF451" s="242">
        <f t="shared" si="2242"/>
        <v>1</v>
      </c>
      <c r="EG451" s="242">
        <f t="shared" si="2242"/>
        <v>1</v>
      </c>
      <c r="EH451" s="242">
        <f t="shared" si="2242"/>
        <v>1</v>
      </c>
      <c r="EI451" s="242">
        <f t="shared" si="2242"/>
        <v>1</v>
      </c>
      <c r="EJ451" s="242">
        <f t="shared" si="2242"/>
        <v>1</v>
      </c>
      <c r="EK451" s="242">
        <f t="shared" si="2242"/>
        <v>1</v>
      </c>
      <c r="EL451" s="242">
        <f t="shared" si="2242"/>
        <v>1</v>
      </c>
      <c r="EM451" s="242">
        <f t="shared" si="2242"/>
        <v>1</v>
      </c>
      <c r="EN451" s="242">
        <f t="shared" si="2242"/>
        <v>1</v>
      </c>
      <c r="EO451" s="242">
        <f t="shared" si="2242"/>
        <v>1</v>
      </c>
      <c r="EP451" s="242">
        <f t="shared" si="2242"/>
        <v>1</v>
      </c>
      <c r="EQ451" s="242">
        <f t="shared" si="2242"/>
        <v>1</v>
      </c>
      <c r="ER451" s="242">
        <f t="shared" si="2242"/>
        <v>1</v>
      </c>
      <c r="ES451" s="242">
        <f t="shared" si="2242"/>
        <v>1</v>
      </c>
      <c r="ET451" s="242">
        <f t="shared" si="2242"/>
        <v>1</v>
      </c>
      <c r="EU451" s="242">
        <f t="shared" si="2242"/>
        <v>1</v>
      </c>
      <c r="EV451" s="242">
        <f t="shared" si="2242"/>
        <v>1</v>
      </c>
      <c r="EW451" s="242">
        <f t="shared" si="2242"/>
        <v>1</v>
      </c>
      <c r="EX451" s="242">
        <f t="shared" si="2242"/>
        <v>1</v>
      </c>
      <c r="EY451" s="242">
        <f t="shared" si="2242"/>
        <v>1</v>
      </c>
      <c r="EZ451" s="242">
        <f t="shared" si="2242"/>
        <v>1</v>
      </c>
      <c r="FA451" s="242">
        <f t="shared" si="2242"/>
        <v>1</v>
      </c>
      <c r="FB451" s="242">
        <f t="shared" si="2242"/>
        <v>1</v>
      </c>
      <c r="FC451" s="242">
        <f t="shared" si="2242"/>
        <v>1</v>
      </c>
      <c r="FD451" s="242">
        <f t="shared" si="2242"/>
        <v>1</v>
      </c>
      <c r="FE451" s="242">
        <f t="shared" si="2242"/>
        <v>1</v>
      </c>
      <c r="FF451" s="242">
        <f t="shared" si="2242"/>
        <v>1</v>
      </c>
      <c r="FG451" s="242">
        <f t="shared" si="2242"/>
        <v>1</v>
      </c>
      <c r="FH451" s="242">
        <f t="shared" si="2242"/>
        <v>1</v>
      </c>
      <c r="FI451" s="242">
        <f t="shared" si="2242"/>
        <v>1</v>
      </c>
      <c r="FJ451" s="242">
        <f t="shared" si="2242"/>
        <v>1</v>
      </c>
      <c r="FK451" s="242">
        <f t="shared" si="2242"/>
        <v>1</v>
      </c>
      <c r="FL451" s="242">
        <f t="shared" si="2242"/>
        <v>1</v>
      </c>
      <c r="FM451" s="242">
        <f t="shared" si="2242"/>
        <v>1</v>
      </c>
      <c r="FN451" s="242">
        <f t="shared" si="2242"/>
        <v>1</v>
      </c>
      <c r="FO451" s="242">
        <f t="shared" si="2242"/>
        <v>1</v>
      </c>
      <c r="FP451" s="242">
        <f t="shared" si="2242"/>
        <v>1</v>
      </c>
      <c r="FQ451" s="242">
        <f t="shared" si="2242"/>
        <v>1</v>
      </c>
      <c r="FR451" s="242">
        <f t="shared" si="2242"/>
        <v>1</v>
      </c>
      <c r="FS451" s="242">
        <f t="shared" si="2242"/>
        <v>1</v>
      </c>
      <c r="FT451" s="242">
        <f t="shared" ref="FT451:GZ451" si="2243">100%-SUM(FT452:FT454)</f>
        <v>1</v>
      </c>
      <c r="FU451" s="242">
        <f t="shared" si="2243"/>
        <v>1</v>
      </c>
      <c r="FV451" s="242">
        <f t="shared" si="2243"/>
        <v>1</v>
      </c>
      <c r="FW451" s="242">
        <f t="shared" si="2243"/>
        <v>1</v>
      </c>
      <c r="FX451" s="242">
        <f t="shared" si="2243"/>
        <v>1</v>
      </c>
      <c r="FY451" s="242">
        <f t="shared" si="2243"/>
        <v>1</v>
      </c>
      <c r="FZ451" s="242">
        <f t="shared" si="2243"/>
        <v>1</v>
      </c>
      <c r="GA451" s="242">
        <f t="shared" si="2243"/>
        <v>1</v>
      </c>
      <c r="GB451" s="242">
        <f t="shared" si="2243"/>
        <v>1</v>
      </c>
      <c r="GC451" s="242">
        <f t="shared" si="2243"/>
        <v>1</v>
      </c>
      <c r="GD451" s="242">
        <f t="shared" si="2243"/>
        <v>1</v>
      </c>
      <c r="GE451" s="242">
        <f t="shared" si="2243"/>
        <v>1</v>
      </c>
      <c r="GF451" s="242">
        <f t="shared" si="2243"/>
        <v>1</v>
      </c>
      <c r="GG451" s="242">
        <f t="shared" si="2243"/>
        <v>1</v>
      </c>
      <c r="GH451" s="242">
        <f t="shared" si="2243"/>
        <v>1</v>
      </c>
      <c r="GI451" s="242">
        <f t="shared" si="2243"/>
        <v>1</v>
      </c>
      <c r="GJ451" s="242">
        <f t="shared" si="2243"/>
        <v>1</v>
      </c>
      <c r="GK451" s="242">
        <f t="shared" si="2243"/>
        <v>1</v>
      </c>
      <c r="GL451" s="242">
        <f t="shared" si="2243"/>
        <v>1</v>
      </c>
      <c r="GM451" s="242">
        <f t="shared" si="2243"/>
        <v>1</v>
      </c>
      <c r="GN451" s="242">
        <f t="shared" si="2243"/>
        <v>1</v>
      </c>
      <c r="GO451" s="242">
        <f t="shared" si="2243"/>
        <v>1</v>
      </c>
      <c r="GP451" s="242">
        <f t="shared" si="2243"/>
        <v>1</v>
      </c>
      <c r="GQ451" s="242">
        <f t="shared" si="2243"/>
        <v>1</v>
      </c>
      <c r="GR451" s="242">
        <f t="shared" si="2243"/>
        <v>1</v>
      </c>
      <c r="GS451" s="242">
        <f t="shared" si="2243"/>
        <v>1</v>
      </c>
      <c r="GT451" s="242">
        <f t="shared" si="2243"/>
        <v>1</v>
      </c>
      <c r="GU451" s="242">
        <f t="shared" si="2243"/>
        <v>1</v>
      </c>
      <c r="GV451" s="242">
        <f t="shared" si="2243"/>
        <v>1</v>
      </c>
      <c r="GW451" s="242">
        <f t="shared" si="2243"/>
        <v>1</v>
      </c>
      <c r="GX451" s="242">
        <f t="shared" si="2243"/>
        <v>1</v>
      </c>
      <c r="GY451" s="242">
        <f t="shared" si="2243"/>
        <v>1</v>
      </c>
      <c r="GZ451" s="242">
        <f t="shared" si="2243"/>
        <v>1</v>
      </c>
      <c r="HA451" s="228"/>
      <c r="HB451" s="228"/>
    </row>
    <row r="452" spans="1:210" s="239" customFormat="1" ht="10.199999999999999">
      <c r="A452" s="228"/>
      <c r="B452" s="229" t="s">
        <v>77</v>
      </c>
      <c r="C452" s="230"/>
      <c r="D452" s="229"/>
      <c r="E452" s="270"/>
      <c r="F452" s="116"/>
      <c r="G452" s="231"/>
      <c r="H452" s="228"/>
      <c r="I452" s="228" t="str">
        <f>$I$76</f>
        <v>Доля продаж по акциям, со скидками</v>
      </c>
      <c r="J452" s="228"/>
      <c r="K452" s="228"/>
      <c r="L452" s="228"/>
      <c r="M452" s="231"/>
      <c r="N452" s="246" t="str">
        <f>$N$76</f>
        <v>Низколиквидная продукция</v>
      </c>
      <c r="O452" s="228"/>
      <c r="P452" s="231"/>
      <c r="Q452" s="228" t="s">
        <v>14</v>
      </c>
      <c r="R452" s="228"/>
      <c r="S452" s="228"/>
      <c r="T452" s="234"/>
      <c r="U452" s="228"/>
      <c r="V452" s="228"/>
      <c r="W452" s="235"/>
      <c r="X452" s="236"/>
      <c r="Y452" s="231" t="s">
        <v>6</v>
      </c>
      <c r="Z452" s="237"/>
      <c r="AA452" s="243"/>
      <c r="AB452" s="243"/>
      <c r="AC452" s="243"/>
      <c r="AD452" s="243"/>
      <c r="AE452" s="243"/>
      <c r="AF452" s="243"/>
      <c r="AG452" s="243"/>
      <c r="AH452" s="243"/>
      <c r="AI452" s="243"/>
      <c r="AJ452" s="243"/>
      <c r="AK452" s="243"/>
      <c r="AL452" s="243"/>
      <c r="AM452" s="243"/>
      <c r="AN452" s="243"/>
      <c r="AO452" s="243"/>
      <c r="AP452" s="243"/>
      <c r="AQ452" s="243"/>
      <c r="AR452" s="243"/>
      <c r="AS452" s="243"/>
      <c r="AT452" s="243"/>
      <c r="AU452" s="243"/>
      <c r="AV452" s="243"/>
      <c r="AW452" s="243"/>
      <c r="AX452" s="243"/>
      <c r="AY452" s="243"/>
      <c r="AZ452" s="243"/>
      <c r="BA452" s="243"/>
      <c r="BB452" s="243"/>
      <c r="BC452" s="243"/>
      <c r="BD452" s="243"/>
      <c r="BE452" s="243"/>
      <c r="BF452" s="243"/>
      <c r="BG452" s="243"/>
      <c r="BH452" s="243"/>
      <c r="BI452" s="243"/>
      <c r="BJ452" s="243"/>
      <c r="BK452" s="243"/>
      <c r="BL452" s="243"/>
      <c r="BM452" s="243"/>
      <c r="BN452" s="243"/>
      <c r="BO452" s="243"/>
      <c r="BP452" s="243"/>
      <c r="BQ452" s="243"/>
      <c r="BR452" s="243"/>
      <c r="BS452" s="243"/>
      <c r="BT452" s="243"/>
      <c r="BU452" s="243"/>
      <c r="BV452" s="243"/>
      <c r="BW452" s="243"/>
      <c r="BX452" s="243"/>
      <c r="BY452" s="243"/>
      <c r="BZ452" s="243"/>
      <c r="CA452" s="243"/>
      <c r="CB452" s="243"/>
      <c r="CC452" s="243"/>
      <c r="CD452" s="243"/>
      <c r="CE452" s="243"/>
      <c r="CF452" s="243"/>
      <c r="CG452" s="243"/>
      <c r="CH452" s="243"/>
      <c r="CI452" s="243"/>
      <c r="CJ452" s="243"/>
      <c r="CK452" s="243"/>
      <c r="CL452" s="243"/>
      <c r="CM452" s="243"/>
      <c r="CN452" s="243"/>
      <c r="CO452" s="243"/>
      <c r="CP452" s="243"/>
      <c r="CQ452" s="243"/>
      <c r="CR452" s="243"/>
      <c r="CS452" s="243"/>
      <c r="CT452" s="243"/>
      <c r="CU452" s="243"/>
      <c r="CV452" s="243"/>
      <c r="CW452" s="243"/>
      <c r="CX452" s="243"/>
      <c r="CY452" s="243"/>
      <c r="CZ452" s="243"/>
      <c r="DA452" s="243"/>
      <c r="DB452" s="243"/>
      <c r="DC452" s="243"/>
      <c r="DD452" s="243"/>
      <c r="DE452" s="243"/>
      <c r="DF452" s="243"/>
      <c r="DG452" s="243"/>
      <c r="DH452" s="243"/>
      <c r="DI452" s="243"/>
      <c r="DJ452" s="243"/>
      <c r="DK452" s="243"/>
      <c r="DL452" s="243"/>
      <c r="DM452" s="243"/>
      <c r="DN452" s="243"/>
      <c r="DO452" s="243"/>
      <c r="DP452" s="243"/>
      <c r="DQ452" s="243"/>
      <c r="DR452" s="243"/>
      <c r="DS452" s="243"/>
      <c r="DT452" s="243"/>
      <c r="DU452" s="243"/>
      <c r="DV452" s="243"/>
      <c r="DW452" s="243"/>
      <c r="DX452" s="243"/>
      <c r="DY452" s="243"/>
      <c r="DZ452" s="243"/>
      <c r="EA452" s="243"/>
      <c r="EB452" s="243"/>
      <c r="EC452" s="243"/>
      <c r="ED452" s="243"/>
      <c r="EE452" s="243"/>
      <c r="EF452" s="243"/>
      <c r="EG452" s="243"/>
      <c r="EH452" s="243"/>
      <c r="EI452" s="243"/>
      <c r="EJ452" s="243"/>
      <c r="EK452" s="243"/>
      <c r="EL452" s="243"/>
      <c r="EM452" s="243"/>
      <c r="EN452" s="243"/>
      <c r="EO452" s="243"/>
      <c r="EP452" s="243"/>
      <c r="EQ452" s="243"/>
      <c r="ER452" s="243"/>
      <c r="ES452" s="243"/>
      <c r="ET452" s="243"/>
      <c r="EU452" s="243"/>
      <c r="EV452" s="243"/>
      <c r="EW452" s="243"/>
      <c r="EX452" s="243"/>
      <c r="EY452" s="243"/>
      <c r="EZ452" s="243"/>
      <c r="FA452" s="243"/>
      <c r="FB452" s="243"/>
      <c r="FC452" s="243"/>
      <c r="FD452" s="243"/>
      <c r="FE452" s="243"/>
      <c r="FF452" s="243"/>
      <c r="FG452" s="243"/>
      <c r="FH452" s="243"/>
      <c r="FI452" s="243"/>
      <c r="FJ452" s="243"/>
      <c r="FK452" s="243"/>
      <c r="FL452" s="243"/>
      <c r="FM452" s="243"/>
      <c r="FN452" s="243"/>
      <c r="FO452" s="243"/>
      <c r="FP452" s="243"/>
      <c r="FQ452" s="243"/>
      <c r="FR452" s="243"/>
      <c r="FS452" s="243"/>
      <c r="FT452" s="243"/>
      <c r="FU452" s="243"/>
      <c r="FV452" s="243"/>
      <c r="FW452" s="243"/>
      <c r="FX452" s="243"/>
      <c r="FY452" s="243"/>
      <c r="FZ452" s="243"/>
      <c r="GA452" s="243"/>
      <c r="GB452" s="243"/>
      <c r="GC452" s="243"/>
      <c r="GD452" s="243"/>
      <c r="GE452" s="243"/>
      <c r="GF452" s="243"/>
      <c r="GG452" s="243"/>
      <c r="GH452" s="243"/>
      <c r="GI452" s="243"/>
      <c r="GJ452" s="243"/>
      <c r="GK452" s="243"/>
      <c r="GL452" s="243"/>
      <c r="GM452" s="243"/>
      <c r="GN452" s="243"/>
      <c r="GO452" s="243"/>
      <c r="GP452" s="243"/>
      <c r="GQ452" s="243"/>
      <c r="GR452" s="243"/>
      <c r="GS452" s="243"/>
      <c r="GT452" s="243"/>
      <c r="GU452" s="243"/>
      <c r="GV452" s="243"/>
      <c r="GW452" s="243"/>
      <c r="GX452" s="243"/>
      <c r="GY452" s="243"/>
      <c r="GZ452" s="243"/>
      <c r="HA452" s="228"/>
      <c r="HB452" s="228"/>
    </row>
    <row r="453" spans="1:210" s="239" customFormat="1" ht="10.199999999999999">
      <c r="A453" s="228"/>
      <c r="B453" s="228"/>
      <c r="C453" s="228"/>
      <c r="D453" s="229"/>
      <c r="E453" s="270"/>
      <c r="F453" s="116"/>
      <c r="G453" s="231"/>
      <c r="H453" s="228"/>
      <c r="I453" s="228" t="str">
        <f>$I$77</f>
        <v>Доля распродаж неликвида</v>
      </c>
      <c r="J453" s="228"/>
      <c r="K453" s="228"/>
      <c r="L453" s="228"/>
      <c r="M453" s="231"/>
      <c r="N453" s="246" t="str">
        <f>$N$77</f>
        <v>Неликвидная продукция</v>
      </c>
      <c r="O453" s="228"/>
      <c r="P453" s="231"/>
      <c r="Q453" s="228" t="s">
        <v>14</v>
      </c>
      <c r="R453" s="228"/>
      <c r="S453" s="228"/>
      <c r="T453" s="234"/>
      <c r="U453" s="228"/>
      <c r="V453" s="228"/>
      <c r="W453" s="235"/>
      <c r="X453" s="236"/>
      <c r="Y453" s="231" t="s">
        <v>6</v>
      </c>
      <c r="Z453" s="237"/>
      <c r="AA453" s="243"/>
      <c r="AB453" s="243"/>
      <c r="AC453" s="243"/>
      <c r="AD453" s="243"/>
      <c r="AE453" s="243"/>
      <c r="AF453" s="243"/>
      <c r="AG453" s="243"/>
      <c r="AH453" s="243"/>
      <c r="AI453" s="243"/>
      <c r="AJ453" s="243"/>
      <c r="AK453" s="243"/>
      <c r="AL453" s="243"/>
      <c r="AM453" s="243"/>
      <c r="AN453" s="243"/>
      <c r="AO453" s="243"/>
      <c r="AP453" s="243"/>
      <c r="AQ453" s="243"/>
      <c r="AR453" s="243"/>
      <c r="AS453" s="243"/>
      <c r="AT453" s="243"/>
      <c r="AU453" s="243"/>
      <c r="AV453" s="243"/>
      <c r="AW453" s="243"/>
      <c r="AX453" s="243"/>
      <c r="AY453" s="243"/>
      <c r="AZ453" s="243"/>
      <c r="BA453" s="243"/>
      <c r="BB453" s="243"/>
      <c r="BC453" s="243"/>
      <c r="BD453" s="243"/>
      <c r="BE453" s="243"/>
      <c r="BF453" s="243"/>
      <c r="BG453" s="243"/>
      <c r="BH453" s="243"/>
      <c r="BI453" s="243"/>
      <c r="BJ453" s="243"/>
      <c r="BK453" s="243"/>
      <c r="BL453" s="243"/>
      <c r="BM453" s="243"/>
      <c r="BN453" s="243"/>
      <c r="BO453" s="243"/>
      <c r="BP453" s="243"/>
      <c r="BQ453" s="243"/>
      <c r="BR453" s="243"/>
      <c r="BS453" s="243"/>
      <c r="BT453" s="243"/>
      <c r="BU453" s="243"/>
      <c r="BV453" s="243"/>
      <c r="BW453" s="243"/>
      <c r="BX453" s="243"/>
      <c r="BY453" s="243"/>
      <c r="BZ453" s="243"/>
      <c r="CA453" s="243"/>
      <c r="CB453" s="243"/>
      <c r="CC453" s="243"/>
      <c r="CD453" s="243"/>
      <c r="CE453" s="243"/>
      <c r="CF453" s="243"/>
      <c r="CG453" s="243"/>
      <c r="CH453" s="243"/>
      <c r="CI453" s="243"/>
      <c r="CJ453" s="243"/>
      <c r="CK453" s="243"/>
      <c r="CL453" s="243"/>
      <c r="CM453" s="243"/>
      <c r="CN453" s="243"/>
      <c r="CO453" s="243"/>
      <c r="CP453" s="243"/>
      <c r="CQ453" s="243"/>
      <c r="CR453" s="243"/>
      <c r="CS453" s="243"/>
      <c r="CT453" s="243"/>
      <c r="CU453" s="243"/>
      <c r="CV453" s="243"/>
      <c r="CW453" s="243"/>
      <c r="CX453" s="243"/>
      <c r="CY453" s="243"/>
      <c r="CZ453" s="243"/>
      <c r="DA453" s="243"/>
      <c r="DB453" s="243"/>
      <c r="DC453" s="243"/>
      <c r="DD453" s="243"/>
      <c r="DE453" s="243"/>
      <c r="DF453" s="243"/>
      <c r="DG453" s="243"/>
      <c r="DH453" s="243"/>
      <c r="DI453" s="243"/>
      <c r="DJ453" s="243"/>
      <c r="DK453" s="243"/>
      <c r="DL453" s="243"/>
      <c r="DM453" s="243"/>
      <c r="DN453" s="243"/>
      <c r="DO453" s="243"/>
      <c r="DP453" s="243"/>
      <c r="DQ453" s="243"/>
      <c r="DR453" s="243"/>
      <c r="DS453" s="243"/>
      <c r="DT453" s="243"/>
      <c r="DU453" s="243"/>
      <c r="DV453" s="243"/>
      <c r="DW453" s="243"/>
      <c r="DX453" s="243"/>
      <c r="DY453" s="243"/>
      <c r="DZ453" s="243"/>
      <c r="EA453" s="243"/>
      <c r="EB453" s="243"/>
      <c r="EC453" s="243"/>
      <c r="ED453" s="243"/>
      <c r="EE453" s="243"/>
      <c r="EF453" s="243"/>
      <c r="EG453" s="243"/>
      <c r="EH453" s="243"/>
      <c r="EI453" s="243"/>
      <c r="EJ453" s="243"/>
      <c r="EK453" s="243"/>
      <c r="EL453" s="243"/>
      <c r="EM453" s="243"/>
      <c r="EN453" s="243"/>
      <c r="EO453" s="243"/>
      <c r="EP453" s="243"/>
      <c r="EQ453" s="243"/>
      <c r="ER453" s="243"/>
      <c r="ES453" s="243"/>
      <c r="ET453" s="243"/>
      <c r="EU453" s="243"/>
      <c r="EV453" s="243"/>
      <c r="EW453" s="243"/>
      <c r="EX453" s="243"/>
      <c r="EY453" s="243"/>
      <c r="EZ453" s="243"/>
      <c r="FA453" s="243"/>
      <c r="FB453" s="243"/>
      <c r="FC453" s="243"/>
      <c r="FD453" s="243"/>
      <c r="FE453" s="243"/>
      <c r="FF453" s="243"/>
      <c r="FG453" s="243"/>
      <c r="FH453" s="243"/>
      <c r="FI453" s="243"/>
      <c r="FJ453" s="243"/>
      <c r="FK453" s="243"/>
      <c r="FL453" s="243"/>
      <c r="FM453" s="243"/>
      <c r="FN453" s="243"/>
      <c r="FO453" s="243"/>
      <c r="FP453" s="243"/>
      <c r="FQ453" s="243"/>
      <c r="FR453" s="243"/>
      <c r="FS453" s="243"/>
      <c r="FT453" s="243"/>
      <c r="FU453" s="243"/>
      <c r="FV453" s="243"/>
      <c r="FW453" s="243"/>
      <c r="FX453" s="243"/>
      <c r="FY453" s="243"/>
      <c r="FZ453" s="243"/>
      <c r="GA453" s="243"/>
      <c r="GB453" s="243"/>
      <c r="GC453" s="243"/>
      <c r="GD453" s="243"/>
      <c r="GE453" s="243"/>
      <c r="GF453" s="243"/>
      <c r="GG453" s="243"/>
      <c r="GH453" s="243"/>
      <c r="GI453" s="243"/>
      <c r="GJ453" s="243"/>
      <c r="GK453" s="243"/>
      <c r="GL453" s="243"/>
      <c r="GM453" s="243"/>
      <c r="GN453" s="243"/>
      <c r="GO453" s="243"/>
      <c r="GP453" s="243"/>
      <c r="GQ453" s="243"/>
      <c r="GR453" s="243"/>
      <c r="GS453" s="243"/>
      <c r="GT453" s="243"/>
      <c r="GU453" s="243"/>
      <c r="GV453" s="243"/>
      <c r="GW453" s="243"/>
      <c r="GX453" s="243"/>
      <c r="GY453" s="243"/>
      <c r="GZ453" s="243"/>
      <c r="HA453" s="228"/>
      <c r="HB453" s="228"/>
    </row>
    <row r="454" spans="1:210" ht="4.2" customHeight="1">
      <c r="A454" s="1"/>
      <c r="B454" s="1"/>
      <c r="C454" s="1"/>
      <c r="D454" s="14"/>
      <c r="E454" s="264"/>
      <c r="F454" s="14"/>
      <c r="G454" s="304"/>
      <c r="H454" s="14"/>
      <c r="I454" s="14"/>
      <c r="J454" s="14"/>
      <c r="K454" s="14"/>
      <c r="L454" s="14"/>
      <c r="M454" s="15"/>
      <c r="N454" s="14"/>
      <c r="O454" s="14"/>
      <c r="P454" s="15"/>
      <c r="Q454" s="14"/>
      <c r="R454" s="14"/>
      <c r="S454" s="15"/>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80"/>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c r="FR454" s="180"/>
      <c r="FS454" s="180"/>
      <c r="FT454" s="180"/>
      <c r="FU454" s="180"/>
      <c r="FV454" s="180"/>
      <c r="FW454" s="180"/>
      <c r="FX454" s="180"/>
      <c r="FY454" s="180"/>
      <c r="FZ454" s="180"/>
      <c r="GA454" s="180"/>
      <c r="GB454" s="180"/>
      <c r="GC454" s="180"/>
      <c r="GD454" s="180"/>
      <c r="GE454" s="180"/>
      <c r="GF454" s="180"/>
      <c r="GG454" s="180"/>
      <c r="GH454" s="180"/>
      <c r="GI454" s="180"/>
      <c r="GJ454" s="180"/>
      <c r="GK454" s="180"/>
      <c r="GL454" s="180"/>
      <c r="GM454" s="180"/>
      <c r="GN454" s="180"/>
      <c r="GO454" s="180"/>
      <c r="GP454" s="180"/>
      <c r="GQ454" s="180"/>
      <c r="GR454" s="180"/>
      <c r="GS454" s="180"/>
      <c r="GT454" s="180"/>
      <c r="GU454" s="180"/>
      <c r="GV454" s="180"/>
      <c r="GW454" s="180"/>
      <c r="GX454" s="180"/>
      <c r="GY454" s="180"/>
      <c r="GZ454" s="180"/>
      <c r="HA454" s="1"/>
      <c r="HB454" s="1"/>
    </row>
    <row r="455" spans="1:210">
      <c r="A455" s="12"/>
      <c r="B455" s="195" t="s">
        <v>81</v>
      </c>
      <c r="C455" s="12"/>
      <c r="D455" s="12"/>
      <c r="E455" s="268"/>
      <c r="F455" s="12"/>
      <c r="G455" s="235"/>
      <c r="H455" s="12"/>
      <c r="I455" s="12"/>
      <c r="J455" s="12"/>
      <c r="K455" s="12"/>
      <c r="L455" s="12"/>
      <c r="M455" s="12"/>
      <c r="N455" s="19"/>
      <c r="O455" s="12"/>
      <c r="P455" s="46"/>
      <c r="Q455" s="12"/>
      <c r="R455" s="12"/>
      <c r="S455" s="12"/>
      <c r="T455" s="606"/>
      <c r="U455" s="12"/>
      <c r="V455" s="12"/>
      <c r="W455" s="590"/>
      <c r="X455" s="12"/>
      <c r="Y455" s="46"/>
      <c r="Z455" s="91"/>
      <c r="AA455" s="588"/>
      <c r="AB455" s="588"/>
      <c r="AC455" s="588"/>
      <c r="AD455" s="588"/>
      <c r="AE455" s="588"/>
      <c r="AF455" s="588"/>
      <c r="AG455" s="588"/>
      <c r="AH455" s="588"/>
      <c r="AI455" s="588"/>
      <c r="AJ455" s="588"/>
      <c r="AK455" s="588"/>
      <c r="AL455" s="588"/>
      <c r="AM455" s="588"/>
      <c r="AN455" s="588"/>
      <c r="AO455" s="588"/>
      <c r="AP455" s="588"/>
      <c r="AQ455" s="588"/>
      <c r="AR455" s="588"/>
      <c r="AS455" s="588"/>
      <c r="AT455" s="588"/>
      <c r="AU455" s="588"/>
      <c r="AV455" s="588"/>
      <c r="AW455" s="588"/>
      <c r="AX455" s="588"/>
      <c r="AY455" s="588"/>
      <c r="AZ455" s="588"/>
      <c r="BA455" s="588"/>
      <c r="BB455" s="588"/>
      <c r="BC455" s="588"/>
      <c r="BD455" s="588"/>
      <c r="BE455" s="588"/>
      <c r="BF455" s="588"/>
      <c r="BG455" s="588"/>
      <c r="BH455" s="588"/>
      <c r="BI455" s="588"/>
      <c r="BJ455" s="588"/>
      <c r="BK455" s="588"/>
      <c r="BL455" s="588"/>
      <c r="BM455" s="588"/>
      <c r="BN455" s="588"/>
      <c r="BO455" s="588"/>
      <c r="BP455" s="588"/>
      <c r="BQ455" s="588"/>
      <c r="BR455" s="588"/>
      <c r="BS455" s="588"/>
      <c r="BT455" s="588"/>
      <c r="BU455" s="588"/>
      <c r="BV455" s="588"/>
      <c r="BW455" s="588"/>
      <c r="BX455" s="588"/>
      <c r="BY455" s="588"/>
      <c r="BZ455" s="588"/>
      <c r="CA455" s="588"/>
      <c r="CB455" s="588"/>
      <c r="CC455" s="588"/>
      <c r="CD455" s="588"/>
      <c r="CE455" s="588"/>
      <c r="CF455" s="588"/>
      <c r="CG455" s="588"/>
      <c r="CH455" s="588"/>
      <c r="CI455" s="588"/>
      <c r="CJ455" s="588"/>
      <c r="CK455" s="588"/>
      <c r="CL455" s="588"/>
      <c r="CM455" s="588"/>
      <c r="CN455" s="588"/>
      <c r="CO455" s="588"/>
      <c r="CP455" s="588"/>
      <c r="CQ455" s="588"/>
      <c r="CR455" s="588"/>
      <c r="CS455" s="588"/>
      <c r="CT455" s="588"/>
      <c r="CU455" s="588"/>
      <c r="CV455" s="588"/>
      <c r="CW455" s="588"/>
      <c r="CX455" s="588"/>
      <c r="CY455" s="588"/>
      <c r="CZ455" s="588"/>
      <c r="DA455" s="588"/>
      <c r="DB455" s="588"/>
      <c r="DC455" s="588"/>
      <c r="DD455" s="588"/>
      <c r="DE455" s="588"/>
      <c r="DF455" s="588"/>
      <c r="DG455" s="588"/>
      <c r="DH455" s="588"/>
      <c r="DI455" s="588"/>
      <c r="DJ455" s="588"/>
      <c r="DK455" s="588"/>
      <c r="DL455" s="588"/>
      <c r="DM455" s="588"/>
      <c r="DN455" s="588"/>
      <c r="DO455" s="588"/>
      <c r="DP455" s="588"/>
      <c r="DQ455" s="588"/>
      <c r="DR455" s="588"/>
      <c r="DS455" s="588"/>
      <c r="DT455" s="588"/>
      <c r="DU455" s="588"/>
      <c r="DV455" s="588"/>
      <c r="DW455" s="588"/>
      <c r="DX455" s="588"/>
      <c r="DY455" s="588"/>
      <c r="DZ455" s="588"/>
      <c r="EA455" s="588"/>
      <c r="EB455" s="588"/>
      <c r="EC455" s="588"/>
      <c r="ED455" s="588"/>
      <c r="EE455" s="588"/>
      <c r="EF455" s="588"/>
      <c r="EG455" s="588"/>
      <c r="EH455" s="588"/>
      <c r="EI455" s="588"/>
      <c r="EJ455" s="588"/>
      <c r="EK455" s="588"/>
      <c r="EL455" s="588"/>
      <c r="EM455" s="588"/>
      <c r="EN455" s="588"/>
      <c r="EO455" s="588"/>
      <c r="EP455" s="588"/>
      <c r="EQ455" s="588"/>
      <c r="ER455" s="588"/>
      <c r="ES455" s="588"/>
      <c r="ET455" s="588"/>
      <c r="EU455" s="588"/>
      <c r="EV455" s="588"/>
      <c r="EW455" s="588"/>
      <c r="EX455" s="588"/>
      <c r="EY455" s="588"/>
      <c r="EZ455" s="588"/>
      <c r="FA455" s="588"/>
      <c r="FB455" s="588"/>
      <c r="FC455" s="588"/>
      <c r="FD455" s="588"/>
      <c r="FE455" s="588"/>
      <c r="FF455" s="588"/>
      <c r="FG455" s="588"/>
      <c r="FH455" s="588"/>
      <c r="FI455" s="588"/>
      <c r="FJ455" s="588"/>
      <c r="FK455" s="588"/>
      <c r="FL455" s="588"/>
      <c r="FM455" s="588"/>
      <c r="FN455" s="588"/>
      <c r="FO455" s="588"/>
      <c r="FP455" s="588"/>
      <c r="FQ455" s="588"/>
      <c r="FR455" s="588"/>
      <c r="FS455" s="588"/>
      <c r="FT455" s="588"/>
      <c r="FU455" s="588"/>
      <c r="FV455" s="588"/>
      <c r="FW455" s="588"/>
      <c r="FX455" s="588"/>
      <c r="FY455" s="588"/>
      <c r="FZ455" s="588"/>
      <c r="GA455" s="588"/>
      <c r="GB455" s="588"/>
      <c r="GC455" s="588"/>
      <c r="GD455" s="588"/>
      <c r="GE455" s="588"/>
      <c r="GF455" s="588"/>
      <c r="GG455" s="588"/>
      <c r="GH455" s="588"/>
      <c r="GI455" s="588"/>
      <c r="GJ455" s="588"/>
      <c r="GK455" s="588"/>
      <c r="GL455" s="588"/>
      <c r="GM455" s="588"/>
      <c r="GN455" s="588"/>
      <c r="GO455" s="588"/>
      <c r="GP455" s="588"/>
      <c r="GQ455" s="588"/>
      <c r="GR455" s="588"/>
      <c r="GS455" s="588"/>
      <c r="GT455" s="588"/>
      <c r="GU455" s="588"/>
      <c r="GV455" s="588"/>
      <c r="GW455" s="588"/>
      <c r="GX455" s="588"/>
      <c r="GY455" s="588"/>
      <c r="GZ455" s="588"/>
      <c r="HA455" s="1"/>
      <c r="HB455" s="1"/>
    </row>
    <row r="456" spans="1:210" ht="4.2" customHeight="1">
      <c r="A456" s="1"/>
      <c r="B456" s="1"/>
      <c r="C456" s="14"/>
      <c r="D456" s="14"/>
      <c r="E456" s="264"/>
      <c r="F456" s="14"/>
      <c r="G456" s="304"/>
      <c r="H456" s="14"/>
      <c r="I456" s="14"/>
      <c r="J456" s="14"/>
      <c r="K456" s="14"/>
      <c r="L456" s="14"/>
      <c r="M456" s="15"/>
      <c r="N456" s="14"/>
      <c r="O456" s="14"/>
      <c r="P456" s="15"/>
      <c r="Q456" s="14"/>
      <c r="R456" s="14"/>
      <c r="S456" s="15"/>
      <c r="T456" s="180"/>
      <c r="U456" s="24"/>
      <c r="V456" s="1"/>
      <c r="W456" s="12"/>
      <c r="X456" s="10"/>
      <c r="Y456" s="46"/>
      <c r="Z456" s="93"/>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1"/>
      <c r="HB456" s="1"/>
    </row>
    <row r="457" spans="1:210">
      <c r="A457" s="1"/>
      <c r="B457" s="1"/>
      <c r="C457" s="1"/>
      <c r="D457" s="196" t="s">
        <v>82</v>
      </c>
      <c r="E457" s="263"/>
      <c r="F457" s="48"/>
      <c r="G457" s="231"/>
      <c r="H457" s="1"/>
      <c r="I457" s="1" t="str">
        <f>$I$81</f>
        <v>Средний чек или стоимость одной продажи вручную</v>
      </c>
      <c r="J457" s="1"/>
      <c r="K457" s="1"/>
      <c r="L457" s="1"/>
      <c r="M457" s="5"/>
      <c r="N457" s="582" t="s">
        <v>441</v>
      </c>
      <c r="O457" s="1"/>
      <c r="P457" s="5"/>
      <c r="Q457" s="1" t="s">
        <v>26</v>
      </c>
      <c r="R457" s="1"/>
      <c r="S457" s="1"/>
      <c r="T457" s="7"/>
      <c r="U457" s="1"/>
      <c r="V457" s="1"/>
      <c r="W457" s="12">
        <f>MAX($Y457:$HA457)</f>
        <v>0</v>
      </c>
      <c r="X457" s="10"/>
      <c r="Y457" s="5" t="s">
        <v>6</v>
      </c>
      <c r="Z457" s="93"/>
      <c r="AA457" s="597"/>
      <c r="AB457" s="597"/>
      <c r="AC457" s="597"/>
      <c r="AD457" s="597"/>
      <c r="AE457" s="597"/>
      <c r="AF457" s="597"/>
      <c r="AG457" s="597"/>
      <c r="AH457" s="597"/>
      <c r="AI457" s="597"/>
      <c r="AJ457" s="597"/>
      <c r="AK457" s="597"/>
      <c r="AL457" s="597"/>
      <c r="AM457" s="597"/>
      <c r="AN457" s="597"/>
      <c r="AO457" s="597"/>
      <c r="AP457" s="597"/>
      <c r="AQ457" s="597"/>
      <c r="AR457" s="597"/>
      <c r="AS457" s="597"/>
      <c r="AT457" s="597"/>
      <c r="AU457" s="597"/>
      <c r="AV457" s="597"/>
      <c r="AW457" s="597"/>
      <c r="AX457" s="597"/>
      <c r="AY457" s="597"/>
      <c r="AZ457" s="597"/>
      <c r="BA457" s="597"/>
      <c r="BB457" s="597"/>
      <c r="BC457" s="597"/>
      <c r="BD457" s="597"/>
      <c r="BE457" s="597"/>
      <c r="BF457" s="597"/>
      <c r="BG457" s="597"/>
      <c r="BH457" s="597"/>
      <c r="BI457" s="597"/>
      <c r="BJ457" s="597"/>
      <c r="BK457" s="597"/>
      <c r="BL457" s="597"/>
      <c r="BM457" s="597"/>
      <c r="BN457" s="597"/>
      <c r="BO457" s="597"/>
      <c r="BP457" s="597"/>
      <c r="BQ457" s="597"/>
      <c r="BR457" s="597"/>
      <c r="BS457" s="597"/>
      <c r="BT457" s="597"/>
      <c r="BU457" s="597"/>
      <c r="BV457" s="597"/>
      <c r="BW457" s="597"/>
      <c r="BX457" s="597"/>
      <c r="BY457" s="597"/>
      <c r="BZ457" s="597"/>
      <c r="CA457" s="597"/>
      <c r="CB457" s="597"/>
      <c r="CC457" s="597"/>
      <c r="CD457" s="597"/>
      <c r="CE457" s="597"/>
      <c r="CF457" s="597"/>
      <c r="CG457" s="597"/>
      <c r="CH457" s="597"/>
      <c r="CI457" s="597"/>
      <c r="CJ457" s="597"/>
      <c r="CK457" s="597"/>
      <c r="CL457" s="597"/>
      <c r="CM457" s="597"/>
      <c r="CN457" s="597"/>
      <c r="CO457" s="597"/>
      <c r="CP457" s="597"/>
      <c r="CQ457" s="597"/>
      <c r="CR457" s="597"/>
      <c r="CS457" s="597"/>
      <c r="CT457" s="597"/>
      <c r="CU457" s="597"/>
      <c r="CV457" s="597"/>
      <c r="CW457" s="597"/>
      <c r="CX457" s="597"/>
      <c r="CY457" s="597"/>
      <c r="CZ457" s="597"/>
      <c r="DA457" s="597"/>
      <c r="DB457" s="597"/>
      <c r="DC457" s="597"/>
      <c r="DD457" s="597"/>
      <c r="DE457" s="597"/>
      <c r="DF457" s="597"/>
      <c r="DG457" s="597"/>
      <c r="DH457" s="597"/>
      <c r="DI457" s="597"/>
      <c r="DJ457" s="597"/>
      <c r="DK457" s="597"/>
      <c r="DL457" s="597"/>
      <c r="DM457" s="597"/>
      <c r="DN457" s="597"/>
      <c r="DO457" s="597"/>
      <c r="DP457" s="597"/>
      <c r="DQ457" s="597"/>
      <c r="DR457" s="597"/>
      <c r="DS457" s="597"/>
      <c r="DT457" s="597"/>
      <c r="DU457" s="597"/>
      <c r="DV457" s="597"/>
      <c r="DW457" s="597"/>
      <c r="DX457" s="597"/>
      <c r="DY457" s="597"/>
      <c r="DZ457" s="597"/>
      <c r="EA457" s="597"/>
      <c r="EB457" s="597"/>
      <c r="EC457" s="597"/>
      <c r="ED457" s="597"/>
      <c r="EE457" s="597"/>
      <c r="EF457" s="597"/>
      <c r="EG457" s="597"/>
      <c r="EH457" s="597"/>
      <c r="EI457" s="597"/>
      <c r="EJ457" s="597"/>
      <c r="EK457" s="597"/>
      <c r="EL457" s="597"/>
      <c r="EM457" s="597"/>
      <c r="EN457" s="597"/>
      <c r="EO457" s="597"/>
      <c r="EP457" s="597"/>
      <c r="EQ457" s="597"/>
      <c r="ER457" s="597"/>
      <c r="ES457" s="597"/>
      <c r="ET457" s="597"/>
      <c r="EU457" s="597"/>
      <c r="EV457" s="597"/>
      <c r="EW457" s="597"/>
      <c r="EX457" s="597"/>
      <c r="EY457" s="597"/>
      <c r="EZ457" s="597"/>
      <c r="FA457" s="597"/>
      <c r="FB457" s="597"/>
      <c r="FC457" s="597"/>
      <c r="FD457" s="597"/>
      <c r="FE457" s="597"/>
      <c r="FF457" s="597"/>
      <c r="FG457" s="597"/>
      <c r="FH457" s="597"/>
      <c r="FI457" s="597"/>
      <c r="FJ457" s="597"/>
      <c r="FK457" s="597"/>
      <c r="FL457" s="597"/>
      <c r="FM457" s="597"/>
      <c r="FN457" s="597"/>
      <c r="FO457" s="597"/>
      <c r="FP457" s="597"/>
      <c r="FQ457" s="597"/>
      <c r="FR457" s="597"/>
      <c r="FS457" s="597"/>
      <c r="FT457" s="597"/>
      <c r="FU457" s="597"/>
      <c r="FV457" s="597"/>
      <c r="FW457" s="597"/>
      <c r="FX457" s="597"/>
      <c r="FY457" s="597"/>
      <c r="FZ457" s="597"/>
      <c r="GA457" s="597"/>
      <c r="GB457" s="597"/>
      <c r="GC457" s="597"/>
      <c r="GD457" s="597"/>
      <c r="GE457" s="597"/>
      <c r="GF457" s="597"/>
      <c r="GG457" s="597"/>
      <c r="GH457" s="597"/>
      <c r="GI457" s="597"/>
      <c r="GJ457" s="597"/>
      <c r="GK457" s="597"/>
      <c r="GL457" s="597"/>
      <c r="GM457" s="597"/>
      <c r="GN457" s="597"/>
      <c r="GO457" s="597"/>
      <c r="GP457" s="597"/>
      <c r="GQ457" s="597"/>
      <c r="GR457" s="597"/>
      <c r="GS457" s="597"/>
      <c r="GT457" s="597"/>
      <c r="GU457" s="597"/>
      <c r="GV457" s="597"/>
      <c r="GW457" s="597"/>
      <c r="GX457" s="597"/>
      <c r="GY457" s="597"/>
      <c r="GZ457" s="597"/>
      <c r="HA457" s="1"/>
      <c r="HB457" s="1"/>
    </row>
    <row r="458" spans="1:210" ht="4.2" customHeight="1">
      <c r="A458" s="1"/>
      <c r="B458" s="1"/>
      <c r="C458" s="1"/>
      <c r="D458" s="14"/>
      <c r="E458" s="264"/>
      <c r="F458" s="14"/>
      <c r="G458" s="304"/>
      <c r="H458" s="14"/>
      <c r="I458" s="14"/>
      <c r="J458" s="14"/>
      <c r="K458" s="14"/>
      <c r="L458" s="14"/>
      <c r="M458" s="15"/>
      <c r="N458" s="14"/>
      <c r="O458" s="14"/>
      <c r="P458" s="15"/>
      <c r="Q458" s="14"/>
      <c r="R458" s="14"/>
      <c r="S458" s="15"/>
      <c r="T458" s="180"/>
      <c r="U458" s="24"/>
      <c r="V458" s="1"/>
      <c r="W458" s="12"/>
      <c r="X458" s="10"/>
      <c r="Y458" s="46"/>
      <c r="Z458" s="93"/>
      <c r="AA458" s="598"/>
      <c r="AB458" s="598"/>
      <c r="AC458" s="598"/>
      <c r="AD458" s="598"/>
      <c r="AE458" s="598"/>
      <c r="AF458" s="598"/>
      <c r="AG458" s="598"/>
      <c r="AH458" s="598"/>
      <c r="AI458" s="598"/>
      <c r="AJ458" s="598"/>
      <c r="AK458" s="598"/>
      <c r="AL458" s="598"/>
      <c r="AM458" s="598"/>
      <c r="AN458" s="598"/>
      <c r="AO458" s="598"/>
      <c r="AP458" s="598"/>
      <c r="AQ458" s="598"/>
      <c r="AR458" s="598"/>
      <c r="AS458" s="598"/>
      <c r="AT458" s="598"/>
      <c r="AU458" s="598"/>
      <c r="AV458" s="598"/>
      <c r="AW458" s="598"/>
      <c r="AX458" s="598"/>
      <c r="AY458" s="598"/>
      <c r="AZ458" s="598"/>
      <c r="BA458" s="598"/>
      <c r="BB458" s="598"/>
      <c r="BC458" s="598"/>
      <c r="BD458" s="598"/>
      <c r="BE458" s="598"/>
      <c r="BF458" s="598"/>
      <c r="BG458" s="598"/>
      <c r="BH458" s="598"/>
      <c r="BI458" s="598"/>
      <c r="BJ458" s="598"/>
      <c r="BK458" s="598"/>
      <c r="BL458" s="598"/>
      <c r="BM458" s="598"/>
      <c r="BN458" s="598"/>
      <c r="BO458" s="598"/>
      <c r="BP458" s="598"/>
      <c r="BQ458" s="598"/>
      <c r="BR458" s="598"/>
      <c r="BS458" s="598"/>
      <c r="BT458" s="598"/>
      <c r="BU458" s="598"/>
      <c r="BV458" s="598"/>
      <c r="BW458" s="598"/>
      <c r="BX458" s="598"/>
      <c r="BY458" s="598"/>
      <c r="BZ458" s="598"/>
      <c r="CA458" s="598"/>
      <c r="CB458" s="598"/>
      <c r="CC458" s="598"/>
      <c r="CD458" s="598"/>
      <c r="CE458" s="598"/>
      <c r="CF458" s="598"/>
      <c r="CG458" s="598"/>
      <c r="CH458" s="598"/>
      <c r="CI458" s="598"/>
      <c r="CJ458" s="598"/>
      <c r="CK458" s="598"/>
      <c r="CL458" s="598"/>
      <c r="CM458" s="598"/>
      <c r="CN458" s="598"/>
      <c r="CO458" s="598"/>
      <c r="CP458" s="598"/>
      <c r="CQ458" s="598"/>
      <c r="CR458" s="598"/>
      <c r="CS458" s="598"/>
      <c r="CT458" s="598"/>
      <c r="CU458" s="598"/>
      <c r="CV458" s="598"/>
      <c r="CW458" s="598"/>
      <c r="CX458" s="598"/>
      <c r="CY458" s="598"/>
      <c r="CZ458" s="598"/>
      <c r="DA458" s="598"/>
      <c r="DB458" s="598"/>
      <c r="DC458" s="598"/>
      <c r="DD458" s="598"/>
      <c r="DE458" s="598"/>
      <c r="DF458" s="598"/>
      <c r="DG458" s="598"/>
      <c r="DH458" s="598"/>
      <c r="DI458" s="598"/>
      <c r="DJ458" s="598"/>
      <c r="DK458" s="598"/>
      <c r="DL458" s="598"/>
      <c r="DM458" s="598"/>
      <c r="DN458" s="598"/>
      <c r="DO458" s="598"/>
      <c r="DP458" s="598"/>
      <c r="DQ458" s="598"/>
      <c r="DR458" s="598"/>
      <c r="DS458" s="598"/>
      <c r="DT458" s="598"/>
      <c r="DU458" s="598"/>
      <c r="DV458" s="598"/>
      <c r="DW458" s="598"/>
      <c r="DX458" s="598"/>
      <c r="DY458" s="598"/>
      <c r="DZ458" s="598"/>
      <c r="EA458" s="598"/>
      <c r="EB458" s="598"/>
      <c r="EC458" s="598"/>
      <c r="ED458" s="598"/>
      <c r="EE458" s="598"/>
      <c r="EF458" s="598"/>
      <c r="EG458" s="598"/>
      <c r="EH458" s="598"/>
      <c r="EI458" s="598"/>
      <c r="EJ458" s="598"/>
      <c r="EK458" s="598"/>
      <c r="EL458" s="598"/>
      <c r="EM458" s="598"/>
      <c r="EN458" s="598"/>
      <c r="EO458" s="598"/>
      <c r="EP458" s="598"/>
      <c r="EQ458" s="598"/>
      <c r="ER458" s="598"/>
      <c r="ES458" s="598"/>
      <c r="ET458" s="598"/>
      <c r="EU458" s="598"/>
      <c r="EV458" s="598"/>
      <c r="EW458" s="598"/>
      <c r="EX458" s="598"/>
      <c r="EY458" s="598"/>
      <c r="EZ458" s="598"/>
      <c r="FA458" s="598"/>
      <c r="FB458" s="598"/>
      <c r="FC458" s="598"/>
      <c r="FD458" s="598"/>
      <c r="FE458" s="598"/>
      <c r="FF458" s="598"/>
      <c r="FG458" s="598"/>
      <c r="FH458" s="598"/>
      <c r="FI458" s="598"/>
      <c r="FJ458" s="598"/>
      <c r="FK458" s="598"/>
      <c r="FL458" s="598"/>
      <c r="FM458" s="598"/>
      <c r="FN458" s="598"/>
      <c r="FO458" s="598"/>
      <c r="FP458" s="598"/>
      <c r="FQ458" s="598"/>
      <c r="FR458" s="598"/>
      <c r="FS458" s="598"/>
      <c r="FT458" s="598"/>
      <c r="FU458" s="598"/>
      <c r="FV458" s="598"/>
      <c r="FW458" s="598"/>
      <c r="FX458" s="598"/>
      <c r="FY458" s="598"/>
      <c r="FZ458" s="598"/>
      <c r="GA458" s="598"/>
      <c r="GB458" s="598"/>
      <c r="GC458" s="598"/>
      <c r="GD458" s="598"/>
      <c r="GE458" s="598"/>
      <c r="GF458" s="598"/>
      <c r="GG458" s="598"/>
      <c r="GH458" s="598"/>
      <c r="GI458" s="598"/>
      <c r="GJ458" s="598"/>
      <c r="GK458" s="598"/>
      <c r="GL458" s="598"/>
      <c r="GM458" s="598"/>
      <c r="GN458" s="598"/>
      <c r="GO458" s="598"/>
      <c r="GP458" s="598"/>
      <c r="GQ458" s="598"/>
      <c r="GR458" s="598"/>
      <c r="GS458" s="598"/>
      <c r="GT458" s="598"/>
      <c r="GU458" s="598"/>
      <c r="GV458" s="598"/>
      <c r="GW458" s="598"/>
      <c r="GX458" s="598"/>
      <c r="GY458" s="598"/>
      <c r="GZ458" s="598"/>
      <c r="HA458" s="1"/>
      <c r="HB458" s="1"/>
    </row>
    <row r="459" spans="1:210">
      <c r="A459" s="1"/>
      <c r="B459" s="1"/>
      <c r="C459" s="197" t="s">
        <v>69</v>
      </c>
      <c r="D459" s="196" t="s">
        <v>66</v>
      </c>
      <c r="E459" s="263"/>
      <c r="F459" s="48"/>
      <c r="G459" s="231"/>
      <c r="H459" s="1"/>
      <c r="I459" s="1" t="str">
        <f>$I$83</f>
        <v>Стоимость 1й продажи через приросты вручную / Ст-ть 1й продажи в 1-ый месяц модели</v>
      </c>
      <c r="J459" s="1"/>
      <c r="K459" s="1"/>
      <c r="L459" s="1"/>
      <c r="M459" s="5"/>
      <c r="N459" s="19"/>
      <c r="O459" s="1"/>
      <c r="P459" s="5"/>
      <c r="Q459" s="1" t="s">
        <v>26</v>
      </c>
      <c r="R459" s="1"/>
      <c r="S459" s="1"/>
      <c r="T459" s="7"/>
      <c r="U459" s="1"/>
      <c r="V459" s="1"/>
      <c r="W459" s="12">
        <f>SUM($Y459:$HA459)</f>
        <v>0</v>
      </c>
      <c r="X459" s="10"/>
      <c r="Y459" s="5" t="s">
        <v>6</v>
      </c>
      <c r="Z459" s="93"/>
      <c r="AA459" s="597"/>
      <c r="AB459" s="599">
        <f>AA459*(1+AB460)</f>
        <v>0</v>
      </c>
      <c r="AC459" s="599">
        <f t="shared" ref="AC459" si="2244">AB459*(1+AC460)</f>
        <v>0</v>
      </c>
      <c r="AD459" s="599">
        <f t="shared" ref="AD459" si="2245">AC459*(1+AD460)</f>
        <v>0</v>
      </c>
      <c r="AE459" s="599">
        <f t="shared" ref="AE459" si="2246">AD459*(1+AE460)</f>
        <v>0</v>
      </c>
      <c r="AF459" s="599">
        <f t="shared" ref="AF459" si="2247">AE459*(1+AF460)</f>
        <v>0</v>
      </c>
      <c r="AG459" s="599">
        <f t="shared" ref="AG459" si="2248">AF459*(1+AG460)</f>
        <v>0</v>
      </c>
      <c r="AH459" s="599">
        <f t="shared" ref="AH459" si="2249">AG459*(1+AH460)</f>
        <v>0</v>
      </c>
      <c r="AI459" s="599">
        <f t="shared" ref="AI459" si="2250">AH459*(1+AI460)</f>
        <v>0</v>
      </c>
      <c r="AJ459" s="599">
        <f t="shared" ref="AJ459" si="2251">AI459*(1+AJ460)</f>
        <v>0</v>
      </c>
      <c r="AK459" s="599">
        <f t="shared" ref="AK459" si="2252">AJ459*(1+AK460)</f>
        <v>0</v>
      </c>
      <c r="AL459" s="599">
        <f t="shared" ref="AL459" si="2253">AK459*(1+AL460)</f>
        <v>0</v>
      </c>
      <c r="AM459" s="599">
        <f t="shared" ref="AM459" si="2254">AL459*(1+AM460)</f>
        <v>0</v>
      </c>
      <c r="AN459" s="599">
        <f t="shared" ref="AN459" si="2255">AM459*(1+AN460)</f>
        <v>0</v>
      </c>
      <c r="AO459" s="599">
        <f t="shared" ref="AO459" si="2256">AN459*(1+AO460)</f>
        <v>0</v>
      </c>
      <c r="AP459" s="599">
        <f t="shared" ref="AP459" si="2257">AO459*(1+AP460)</f>
        <v>0</v>
      </c>
      <c r="AQ459" s="599">
        <f t="shared" ref="AQ459" si="2258">AP459*(1+AQ460)</f>
        <v>0</v>
      </c>
      <c r="AR459" s="599">
        <f t="shared" ref="AR459" si="2259">AQ459*(1+AR460)</f>
        <v>0</v>
      </c>
      <c r="AS459" s="599">
        <f t="shared" ref="AS459" si="2260">AR459*(1+AS460)</f>
        <v>0</v>
      </c>
      <c r="AT459" s="599">
        <f t="shared" ref="AT459" si="2261">AS459*(1+AT460)</f>
        <v>0</v>
      </c>
      <c r="AU459" s="599">
        <f t="shared" ref="AU459" si="2262">AT459*(1+AU460)</f>
        <v>0</v>
      </c>
      <c r="AV459" s="599">
        <f t="shared" ref="AV459" si="2263">AU459*(1+AV460)</f>
        <v>0</v>
      </c>
      <c r="AW459" s="599">
        <f t="shared" ref="AW459" si="2264">AV459*(1+AW460)</f>
        <v>0</v>
      </c>
      <c r="AX459" s="599">
        <f t="shared" ref="AX459" si="2265">AW459*(1+AX460)</f>
        <v>0</v>
      </c>
      <c r="AY459" s="599">
        <f t="shared" ref="AY459" si="2266">AX459*(1+AY460)</f>
        <v>0</v>
      </c>
      <c r="AZ459" s="599">
        <f t="shared" ref="AZ459" si="2267">AY459*(1+AZ460)</f>
        <v>0</v>
      </c>
      <c r="BA459" s="599">
        <f t="shared" ref="BA459" si="2268">AZ459*(1+BA460)</f>
        <v>0</v>
      </c>
      <c r="BB459" s="599">
        <f t="shared" ref="BB459" si="2269">BA459*(1+BB460)</f>
        <v>0</v>
      </c>
      <c r="BC459" s="599">
        <f t="shared" ref="BC459" si="2270">BB459*(1+BC460)</f>
        <v>0</v>
      </c>
      <c r="BD459" s="599">
        <f t="shared" ref="BD459" si="2271">BC459*(1+BD460)</f>
        <v>0</v>
      </c>
      <c r="BE459" s="599">
        <f t="shared" ref="BE459" si="2272">BD459*(1+BE460)</f>
        <v>0</v>
      </c>
      <c r="BF459" s="599">
        <f t="shared" ref="BF459" si="2273">BE459*(1+BF460)</f>
        <v>0</v>
      </c>
      <c r="BG459" s="599">
        <f t="shared" ref="BG459" si="2274">BF459*(1+BG460)</f>
        <v>0</v>
      </c>
      <c r="BH459" s="599">
        <f t="shared" ref="BH459" si="2275">BG459*(1+BH460)</f>
        <v>0</v>
      </c>
      <c r="BI459" s="599">
        <f t="shared" ref="BI459" si="2276">BH459*(1+BI460)</f>
        <v>0</v>
      </c>
      <c r="BJ459" s="599">
        <f t="shared" ref="BJ459" si="2277">BI459*(1+BJ460)</f>
        <v>0</v>
      </c>
      <c r="BK459" s="599">
        <f t="shared" ref="BK459" si="2278">BJ459*(1+BK460)</f>
        <v>0</v>
      </c>
      <c r="BL459" s="599">
        <f t="shared" ref="BL459" si="2279">BK459*(1+BL460)</f>
        <v>0</v>
      </c>
      <c r="BM459" s="599">
        <f t="shared" ref="BM459" si="2280">BL459*(1+BM460)</f>
        <v>0</v>
      </c>
      <c r="BN459" s="599">
        <f t="shared" ref="BN459" si="2281">BM459*(1+BN460)</f>
        <v>0</v>
      </c>
      <c r="BO459" s="599">
        <f t="shared" ref="BO459" si="2282">BN459*(1+BO460)</f>
        <v>0</v>
      </c>
      <c r="BP459" s="599">
        <f t="shared" ref="BP459" si="2283">BO459*(1+BP460)</f>
        <v>0</v>
      </c>
      <c r="BQ459" s="599">
        <f t="shared" ref="BQ459" si="2284">BP459*(1+BQ460)</f>
        <v>0</v>
      </c>
      <c r="BR459" s="599">
        <f t="shared" ref="BR459" si="2285">BQ459*(1+BR460)</f>
        <v>0</v>
      </c>
      <c r="BS459" s="599">
        <f t="shared" ref="BS459" si="2286">BR459*(1+BS460)</f>
        <v>0</v>
      </c>
      <c r="BT459" s="599">
        <f t="shared" ref="BT459" si="2287">BS459*(1+BT460)</f>
        <v>0</v>
      </c>
      <c r="BU459" s="599">
        <f t="shared" ref="BU459" si="2288">BT459*(1+BU460)</f>
        <v>0</v>
      </c>
      <c r="BV459" s="599">
        <f t="shared" ref="BV459" si="2289">BU459*(1+BV460)</f>
        <v>0</v>
      </c>
      <c r="BW459" s="599">
        <f t="shared" ref="BW459" si="2290">BV459*(1+BW460)</f>
        <v>0</v>
      </c>
      <c r="BX459" s="599">
        <f t="shared" ref="BX459" si="2291">BW459*(1+BX460)</f>
        <v>0</v>
      </c>
      <c r="BY459" s="599">
        <f t="shared" ref="BY459" si="2292">BX459*(1+BY460)</f>
        <v>0</v>
      </c>
      <c r="BZ459" s="599">
        <f t="shared" ref="BZ459" si="2293">BY459*(1+BZ460)</f>
        <v>0</v>
      </c>
      <c r="CA459" s="599">
        <f t="shared" ref="CA459" si="2294">BZ459*(1+CA460)</f>
        <v>0</v>
      </c>
      <c r="CB459" s="599">
        <f t="shared" ref="CB459" si="2295">CA459*(1+CB460)</f>
        <v>0</v>
      </c>
      <c r="CC459" s="599">
        <f t="shared" ref="CC459" si="2296">CB459*(1+CC460)</f>
        <v>0</v>
      </c>
      <c r="CD459" s="599">
        <f t="shared" ref="CD459" si="2297">CC459*(1+CD460)</f>
        <v>0</v>
      </c>
      <c r="CE459" s="599">
        <f t="shared" ref="CE459" si="2298">CD459*(1+CE460)</f>
        <v>0</v>
      </c>
      <c r="CF459" s="599">
        <f t="shared" ref="CF459" si="2299">CE459*(1+CF460)</f>
        <v>0</v>
      </c>
      <c r="CG459" s="599">
        <f t="shared" ref="CG459" si="2300">CF459*(1+CG460)</f>
        <v>0</v>
      </c>
      <c r="CH459" s="599">
        <f t="shared" ref="CH459" si="2301">CG459*(1+CH460)</f>
        <v>0</v>
      </c>
      <c r="CI459" s="599">
        <f t="shared" ref="CI459" si="2302">CH459*(1+CI460)</f>
        <v>0</v>
      </c>
      <c r="CJ459" s="599">
        <f t="shared" ref="CJ459" si="2303">CI459*(1+CJ460)</f>
        <v>0</v>
      </c>
      <c r="CK459" s="599">
        <f t="shared" ref="CK459" si="2304">CJ459*(1+CK460)</f>
        <v>0</v>
      </c>
      <c r="CL459" s="599">
        <f t="shared" ref="CL459" si="2305">CK459*(1+CL460)</f>
        <v>0</v>
      </c>
      <c r="CM459" s="599">
        <f t="shared" ref="CM459" si="2306">CL459*(1+CM460)</f>
        <v>0</v>
      </c>
      <c r="CN459" s="599">
        <f t="shared" ref="CN459" si="2307">CM459*(1+CN460)</f>
        <v>0</v>
      </c>
      <c r="CO459" s="599">
        <f t="shared" ref="CO459" si="2308">CN459*(1+CO460)</f>
        <v>0</v>
      </c>
      <c r="CP459" s="599">
        <f t="shared" ref="CP459" si="2309">CO459*(1+CP460)</f>
        <v>0</v>
      </c>
      <c r="CQ459" s="599">
        <f t="shared" ref="CQ459" si="2310">CP459*(1+CQ460)</f>
        <v>0</v>
      </c>
      <c r="CR459" s="599">
        <f t="shared" ref="CR459" si="2311">CQ459*(1+CR460)</f>
        <v>0</v>
      </c>
      <c r="CS459" s="599">
        <f t="shared" ref="CS459" si="2312">CR459*(1+CS460)</f>
        <v>0</v>
      </c>
      <c r="CT459" s="599">
        <f t="shared" ref="CT459" si="2313">CS459*(1+CT460)</f>
        <v>0</v>
      </c>
      <c r="CU459" s="599">
        <f t="shared" ref="CU459" si="2314">CT459*(1+CU460)</f>
        <v>0</v>
      </c>
      <c r="CV459" s="599">
        <f t="shared" ref="CV459" si="2315">CU459*(1+CV460)</f>
        <v>0</v>
      </c>
      <c r="CW459" s="599">
        <f t="shared" ref="CW459" si="2316">CV459*(1+CW460)</f>
        <v>0</v>
      </c>
      <c r="CX459" s="599">
        <f t="shared" ref="CX459" si="2317">CW459*(1+CX460)</f>
        <v>0</v>
      </c>
      <c r="CY459" s="599">
        <f t="shared" ref="CY459" si="2318">CX459*(1+CY460)</f>
        <v>0</v>
      </c>
      <c r="CZ459" s="599">
        <f t="shared" ref="CZ459" si="2319">CY459*(1+CZ460)</f>
        <v>0</v>
      </c>
      <c r="DA459" s="599">
        <f t="shared" ref="DA459" si="2320">CZ459*(1+DA460)</f>
        <v>0</v>
      </c>
      <c r="DB459" s="599">
        <f t="shared" ref="DB459" si="2321">DA459*(1+DB460)</f>
        <v>0</v>
      </c>
      <c r="DC459" s="599">
        <f t="shared" ref="DC459" si="2322">DB459*(1+DC460)</f>
        <v>0</v>
      </c>
      <c r="DD459" s="599">
        <f t="shared" ref="DD459" si="2323">DC459*(1+DD460)</f>
        <v>0</v>
      </c>
      <c r="DE459" s="599">
        <f t="shared" ref="DE459" si="2324">DD459*(1+DE460)</f>
        <v>0</v>
      </c>
      <c r="DF459" s="599">
        <f t="shared" ref="DF459" si="2325">DE459*(1+DF460)</f>
        <v>0</v>
      </c>
      <c r="DG459" s="599">
        <f t="shared" ref="DG459" si="2326">DF459*(1+DG460)</f>
        <v>0</v>
      </c>
      <c r="DH459" s="599">
        <f t="shared" ref="DH459" si="2327">DG459*(1+DH460)</f>
        <v>0</v>
      </c>
      <c r="DI459" s="599">
        <f t="shared" ref="DI459" si="2328">DH459*(1+DI460)</f>
        <v>0</v>
      </c>
      <c r="DJ459" s="599">
        <f t="shared" ref="DJ459" si="2329">DI459*(1+DJ460)</f>
        <v>0</v>
      </c>
      <c r="DK459" s="599">
        <f t="shared" ref="DK459" si="2330">DJ459*(1+DK460)</f>
        <v>0</v>
      </c>
      <c r="DL459" s="599">
        <f t="shared" ref="DL459" si="2331">DK459*(1+DL460)</f>
        <v>0</v>
      </c>
      <c r="DM459" s="599">
        <f t="shared" ref="DM459" si="2332">DL459*(1+DM460)</f>
        <v>0</v>
      </c>
      <c r="DN459" s="599">
        <f t="shared" ref="DN459" si="2333">DM459*(1+DN460)</f>
        <v>0</v>
      </c>
      <c r="DO459" s="599">
        <f t="shared" ref="DO459" si="2334">DN459*(1+DO460)</f>
        <v>0</v>
      </c>
      <c r="DP459" s="599">
        <f t="shared" ref="DP459" si="2335">DO459*(1+DP460)</f>
        <v>0</v>
      </c>
      <c r="DQ459" s="599">
        <f t="shared" ref="DQ459" si="2336">DP459*(1+DQ460)</f>
        <v>0</v>
      </c>
      <c r="DR459" s="599">
        <f t="shared" ref="DR459" si="2337">DQ459*(1+DR460)</f>
        <v>0</v>
      </c>
      <c r="DS459" s="599">
        <f t="shared" ref="DS459" si="2338">DR459*(1+DS460)</f>
        <v>0</v>
      </c>
      <c r="DT459" s="599">
        <f t="shared" ref="DT459" si="2339">DS459*(1+DT460)</f>
        <v>0</v>
      </c>
      <c r="DU459" s="599">
        <f t="shared" ref="DU459" si="2340">DT459*(1+DU460)</f>
        <v>0</v>
      </c>
      <c r="DV459" s="599">
        <f t="shared" ref="DV459" si="2341">DU459*(1+DV460)</f>
        <v>0</v>
      </c>
      <c r="DW459" s="599">
        <f t="shared" ref="DW459" si="2342">DV459*(1+DW460)</f>
        <v>0</v>
      </c>
      <c r="DX459" s="599">
        <f t="shared" ref="DX459" si="2343">DW459*(1+DX460)</f>
        <v>0</v>
      </c>
      <c r="DY459" s="599">
        <f t="shared" ref="DY459" si="2344">DX459*(1+DY460)</f>
        <v>0</v>
      </c>
      <c r="DZ459" s="599">
        <f t="shared" ref="DZ459" si="2345">DY459*(1+DZ460)</f>
        <v>0</v>
      </c>
      <c r="EA459" s="599">
        <f t="shared" ref="EA459" si="2346">DZ459*(1+EA460)</f>
        <v>0</v>
      </c>
      <c r="EB459" s="599">
        <f t="shared" ref="EB459" si="2347">EA459*(1+EB460)</f>
        <v>0</v>
      </c>
      <c r="EC459" s="599">
        <f t="shared" ref="EC459" si="2348">EB459*(1+EC460)</f>
        <v>0</v>
      </c>
      <c r="ED459" s="599">
        <f t="shared" ref="ED459" si="2349">EC459*(1+ED460)</f>
        <v>0</v>
      </c>
      <c r="EE459" s="599">
        <f t="shared" ref="EE459" si="2350">ED459*(1+EE460)</f>
        <v>0</v>
      </c>
      <c r="EF459" s="599">
        <f t="shared" ref="EF459" si="2351">EE459*(1+EF460)</f>
        <v>0</v>
      </c>
      <c r="EG459" s="599">
        <f t="shared" ref="EG459" si="2352">EF459*(1+EG460)</f>
        <v>0</v>
      </c>
      <c r="EH459" s="599">
        <f t="shared" ref="EH459" si="2353">EG459*(1+EH460)</f>
        <v>0</v>
      </c>
      <c r="EI459" s="599">
        <f t="shared" ref="EI459" si="2354">EH459*(1+EI460)</f>
        <v>0</v>
      </c>
      <c r="EJ459" s="599">
        <f t="shared" ref="EJ459" si="2355">EI459*(1+EJ460)</f>
        <v>0</v>
      </c>
      <c r="EK459" s="599">
        <f t="shared" ref="EK459" si="2356">EJ459*(1+EK460)</f>
        <v>0</v>
      </c>
      <c r="EL459" s="599">
        <f t="shared" ref="EL459" si="2357">EK459*(1+EL460)</f>
        <v>0</v>
      </c>
      <c r="EM459" s="599">
        <f t="shared" ref="EM459" si="2358">EL459*(1+EM460)</f>
        <v>0</v>
      </c>
      <c r="EN459" s="599">
        <f t="shared" ref="EN459" si="2359">EM459*(1+EN460)</f>
        <v>0</v>
      </c>
      <c r="EO459" s="599">
        <f t="shared" ref="EO459" si="2360">EN459*(1+EO460)</f>
        <v>0</v>
      </c>
      <c r="EP459" s="599">
        <f t="shared" ref="EP459" si="2361">EO459*(1+EP460)</f>
        <v>0</v>
      </c>
      <c r="EQ459" s="599">
        <f t="shared" ref="EQ459" si="2362">EP459*(1+EQ460)</f>
        <v>0</v>
      </c>
      <c r="ER459" s="599">
        <f t="shared" ref="ER459" si="2363">EQ459*(1+ER460)</f>
        <v>0</v>
      </c>
      <c r="ES459" s="599">
        <f t="shared" ref="ES459" si="2364">ER459*(1+ES460)</f>
        <v>0</v>
      </c>
      <c r="ET459" s="599">
        <f t="shared" ref="ET459" si="2365">ES459*(1+ET460)</f>
        <v>0</v>
      </c>
      <c r="EU459" s="599">
        <f t="shared" ref="EU459" si="2366">ET459*(1+EU460)</f>
        <v>0</v>
      </c>
      <c r="EV459" s="599">
        <f t="shared" ref="EV459" si="2367">EU459*(1+EV460)</f>
        <v>0</v>
      </c>
      <c r="EW459" s="599">
        <f t="shared" ref="EW459" si="2368">EV459*(1+EW460)</f>
        <v>0</v>
      </c>
      <c r="EX459" s="599">
        <f t="shared" ref="EX459" si="2369">EW459*(1+EX460)</f>
        <v>0</v>
      </c>
      <c r="EY459" s="599">
        <f t="shared" ref="EY459" si="2370">EX459*(1+EY460)</f>
        <v>0</v>
      </c>
      <c r="EZ459" s="599">
        <f t="shared" ref="EZ459" si="2371">EY459*(1+EZ460)</f>
        <v>0</v>
      </c>
      <c r="FA459" s="599">
        <f t="shared" ref="FA459" si="2372">EZ459*(1+FA460)</f>
        <v>0</v>
      </c>
      <c r="FB459" s="599">
        <f t="shared" ref="FB459" si="2373">FA459*(1+FB460)</f>
        <v>0</v>
      </c>
      <c r="FC459" s="599">
        <f t="shared" ref="FC459" si="2374">FB459*(1+FC460)</f>
        <v>0</v>
      </c>
      <c r="FD459" s="599">
        <f t="shared" ref="FD459" si="2375">FC459*(1+FD460)</f>
        <v>0</v>
      </c>
      <c r="FE459" s="599">
        <f t="shared" ref="FE459" si="2376">FD459*(1+FE460)</f>
        <v>0</v>
      </c>
      <c r="FF459" s="599">
        <f t="shared" ref="FF459" si="2377">FE459*(1+FF460)</f>
        <v>0</v>
      </c>
      <c r="FG459" s="599">
        <f t="shared" ref="FG459" si="2378">FF459*(1+FG460)</f>
        <v>0</v>
      </c>
      <c r="FH459" s="599">
        <f t="shared" ref="FH459" si="2379">FG459*(1+FH460)</f>
        <v>0</v>
      </c>
      <c r="FI459" s="599">
        <f t="shared" ref="FI459" si="2380">FH459*(1+FI460)</f>
        <v>0</v>
      </c>
      <c r="FJ459" s="599">
        <f t="shared" ref="FJ459" si="2381">FI459*(1+FJ460)</f>
        <v>0</v>
      </c>
      <c r="FK459" s="599">
        <f t="shared" ref="FK459" si="2382">FJ459*(1+FK460)</f>
        <v>0</v>
      </c>
      <c r="FL459" s="599">
        <f t="shared" ref="FL459" si="2383">FK459*(1+FL460)</f>
        <v>0</v>
      </c>
      <c r="FM459" s="599">
        <f t="shared" ref="FM459" si="2384">FL459*(1+FM460)</f>
        <v>0</v>
      </c>
      <c r="FN459" s="599">
        <f t="shared" ref="FN459" si="2385">FM459*(1+FN460)</f>
        <v>0</v>
      </c>
      <c r="FO459" s="599">
        <f t="shared" ref="FO459" si="2386">FN459*(1+FO460)</f>
        <v>0</v>
      </c>
      <c r="FP459" s="599">
        <f t="shared" ref="FP459" si="2387">FO459*(1+FP460)</f>
        <v>0</v>
      </c>
      <c r="FQ459" s="599">
        <f t="shared" ref="FQ459" si="2388">FP459*(1+FQ460)</f>
        <v>0</v>
      </c>
      <c r="FR459" s="599">
        <f t="shared" ref="FR459" si="2389">FQ459*(1+FR460)</f>
        <v>0</v>
      </c>
      <c r="FS459" s="599">
        <f t="shared" ref="FS459" si="2390">FR459*(1+FS460)</f>
        <v>0</v>
      </c>
      <c r="FT459" s="599">
        <f t="shared" ref="FT459" si="2391">FS459*(1+FT460)</f>
        <v>0</v>
      </c>
      <c r="FU459" s="599">
        <f t="shared" ref="FU459" si="2392">FT459*(1+FU460)</f>
        <v>0</v>
      </c>
      <c r="FV459" s="599">
        <f t="shared" ref="FV459" si="2393">FU459*(1+FV460)</f>
        <v>0</v>
      </c>
      <c r="FW459" s="599">
        <f t="shared" ref="FW459" si="2394">FV459*(1+FW460)</f>
        <v>0</v>
      </c>
      <c r="FX459" s="599">
        <f t="shared" ref="FX459" si="2395">FW459*(1+FX460)</f>
        <v>0</v>
      </c>
      <c r="FY459" s="599">
        <f t="shared" ref="FY459" si="2396">FX459*(1+FY460)</f>
        <v>0</v>
      </c>
      <c r="FZ459" s="599">
        <f t="shared" ref="FZ459" si="2397">FY459*(1+FZ460)</f>
        <v>0</v>
      </c>
      <c r="GA459" s="599">
        <f t="shared" ref="GA459" si="2398">FZ459*(1+GA460)</f>
        <v>0</v>
      </c>
      <c r="GB459" s="599">
        <f t="shared" ref="GB459" si="2399">GA459*(1+GB460)</f>
        <v>0</v>
      </c>
      <c r="GC459" s="599">
        <f t="shared" ref="GC459" si="2400">GB459*(1+GC460)</f>
        <v>0</v>
      </c>
      <c r="GD459" s="599">
        <f t="shared" ref="GD459" si="2401">GC459*(1+GD460)</f>
        <v>0</v>
      </c>
      <c r="GE459" s="599">
        <f t="shared" ref="GE459" si="2402">GD459*(1+GE460)</f>
        <v>0</v>
      </c>
      <c r="GF459" s="599">
        <f t="shared" ref="GF459" si="2403">GE459*(1+GF460)</f>
        <v>0</v>
      </c>
      <c r="GG459" s="599">
        <f t="shared" ref="GG459" si="2404">GF459*(1+GG460)</f>
        <v>0</v>
      </c>
      <c r="GH459" s="599">
        <f t="shared" ref="GH459" si="2405">GG459*(1+GH460)</f>
        <v>0</v>
      </c>
      <c r="GI459" s="599">
        <f t="shared" ref="GI459" si="2406">GH459*(1+GI460)</f>
        <v>0</v>
      </c>
      <c r="GJ459" s="599">
        <f t="shared" ref="GJ459" si="2407">GI459*(1+GJ460)</f>
        <v>0</v>
      </c>
      <c r="GK459" s="599">
        <f t="shared" ref="GK459" si="2408">GJ459*(1+GK460)</f>
        <v>0</v>
      </c>
      <c r="GL459" s="599">
        <f t="shared" ref="GL459" si="2409">GK459*(1+GL460)</f>
        <v>0</v>
      </c>
      <c r="GM459" s="599">
        <f t="shared" ref="GM459" si="2410">GL459*(1+GM460)</f>
        <v>0</v>
      </c>
      <c r="GN459" s="599">
        <f t="shared" ref="GN459" si="2411">GM459*(1+GN460)</f>
        <v>0</v>
      </c>
      <c r="GO459" s="599">
        <f t="shared" ref="GO459" si="2412">GN459*(1+GO460)</f>
        <v>0</v>
      </c>
      <c r="GP459" s="599">
        <f t="shared" ref="GP459" si="2413">GO459*(1+GP460)</f>
        <v>0</v>
      </c>
      <c r="GQ459" s="599">
        <f t="shared" ref="GQ459" si="2414">GP459*(1+GQ460)</f>
        <v>0</v>
      </c>
      <c r="GR459" s="599">
        <f t="shared" ref="GR459" si="2415">GQ459*(1+GR460)</f>
        <v>0</v>
      </c>
      <c r="GS459" s="599">
        <f t="shared" ref="GS459" si="2416">GR459*(1+GS460)</f>
        <v>0</v>
      </c>
      <c r="GT459" s="599">
        <f t="shared" ref="GT459" si="2417">GS459*(1+GT460)</f>
        <v>0</v>
      </c>
      <c r="GU459" s="599">
        <f t="shared" ref="GU459" si="2418">GT459*(1+GU460)</f>
        <v>0</v>
      </c>
      <c r="GV459" s="599">
        <f t="shared" ref="GV459" si="2419">GU459*(1+GV460)</f>
        <v>0</v>
      </c>
      <c r="GW459" s="599">
        <f t="shared" ref="GW459" si="2420">GV459*(1+GW460)</f>
        <v>0</v>
      </c>
      <c r="GX459" s="599">
        <f t="shared" ref="GX459" si="2421">GW459*(1+GX460)</f>
        <v>0</v>
      </c>
      <c r="GY459" s="599">
        <f t="shared" ref="GY459" si="2422">GX459*(1+GY460)</f>
        <v>0</v>
      </c>
      <c r="GZ459" s="599">
        <f t="shared" ref="GZ459" si="2423">GY459*(1+GZ460)</f>
        <v>0</v>
      </c>
      <c r="HA459" s="1"/>
      <c r="HB459" s="1"/>
    </row>
    <row r="460" spans="1:210">
      <c r="A460" s="1"/>
      <c r="B460" s="1"/>
      <c r="C460" s="1"/>
      <c r="D460" s="196"/>
      <c r="E460" s="263"/>
      <c r="F460" s="48"/>
      <c r="G460" s="231"/>
      <c r="H460" s="1"/>
      <c r="I460" s="1" t="str">
        <f>$I$61</f>
        <v>Приросты мес/мес</v>
      </c>
      <c r="J460" s="1"/>
      <c r="K460" s="1"/>
      <c r="L460" s="1"/>
      <c r="M460" s="5"/>
      <c r="N460" s="19"/>
      <c r="O460" s="1"/>
      <c r="P460" s="5"/>
      <c r="Q460" s="1" t="s">
        <v>14</v>
      </c>
      <c r="R460" s="1"/>
      <c r="S460" s="1"/>
      <c r="T460" s="7"/>
      <c r="U460" s="1"/>
      <c r="V460" s="1"/>
      <c r="W460" s="12"/>
      <c r="X460" s="10"/>
      <c r="Y460" s="5" t="s">
        <v>6</v>
      </c>
      <c r="Z460" s="93"/>
      <c r="AA460" s="94"/>
      <c r="AB460" s="164"/>
      <c r="AC460" s="164"/>
      <c r="AD460" s="164"/>
      <c r="AE460" s="164"/>
      <c r="AF460" s="164"/>
      <c r="AG460" s="164"/>
      <c r="AH460" s="164"/>
      <c r="AI460" s="164"/>
      <c r="AJ460" s="164"/>
      <c r="AK460" s="164"/>
      <c r="AL460" s="164"/>
      <c r="AM460" s="164"/>
      <c r="AN460" s="164"/>
      <c r="AO460" s="164"/>
      <c r="AP460" s="164"/>
      <c r="AQ460" s="164"/>
      <c r="AR460" s="164"/>
      <c r="AS460" s="164"/>
      <c r="AT460" s="164"/>
      <c r="AU460" s="164"/>
      <c r="AV460" s="164"/>
      <c r="AW460" s="164"/>
      <c r="AX460" s="164"/>
      <c r="AY460" s="164"/>
      <c r="AZ460" s="164"/>
      <c r="BA460" s="164"/>
      <c r="BB460" s="164"/>
      <c r="BC460" s="164"/>
      <c r="BD460" s="164"/>
      <c r="BE460" s="164"/>
      <c r="BF460" s="164"/>
      <c r="BG460" s="164"/>
      <c r="BH460" s="164"/>
      <c r="BI460" s="164"/>
      <c r="BJ460" s="164"/>
      <c r="BK460" s="164"/>
      <c r="BL460" s="164"/>
      <c r="BM460" s="164"/>
      <c r="BN460" s="164"/>
      <c r="BO460" s="164"/>
      <c r="BP460" s="164"/>
      <c r="BQ460" s="164"/>
      <c r="BR460" s="164"/>
      <c r="BS460" s="164"/>
      <c r="BT460" s="164"/>
      <c r="BU460" s="164"/>
      <c r="BV460" s="164"/>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c r="DH460" s="164"/>
      <c r="DI460" s="164"/>
      <c r="DJ460" s="164"/>
      <c r="DK460" s="164"/>
      <c r="DL460" s="164"/>
      <c r="DM460" s="164"/>
      <c r="DN460" s="164"/>
      <c r="DO460" s="164"/>
      <c r="DP460" s="164"/>
      <c r="DQ460" s="164"/>
      <c r="DR460" s="164"/>
      <c r="DS460" s="164"/>
      <c r="DT460" s="164"/>
      <c r="DU460" s="164"/>
      <c r="DV460" s="164"/>
      <c r="DW460" s="164"/>
      <c r="DX460" s="164"/>
      <c r="DY460" s="164"/>
      <c r="DZ460" s="164"/>
      <c r="EA460" s="164"/>
      <c r="EB460" s="164"/>
      <c r="EC460" s="164"/>
      <c r="ED460" s="164"/>
      <c r="EE460" s="164"/>
      <c r="EF460" s="164"/>
      <c r="EG460" s="164"/>
      <c r="EH460" s="164"/>
      <c r="EI460" s="164"/>
      <c r="EJ460" s="164"/>
      <c r="EK460" s="164"/>
      <c r="EL460" s="164"/>
      <c r="EM460" s="164"/>
      <c r="EN460" s="164"/>
      <c r="EO460" s="164"/>
      <c r="EP460" s="164"/>
      <c r="EQ460" s="164"/>
      <c r="ER460" s="164"/>
      <c r="ES460" s="164"/>
      <c r="ET460" s="164"/>
      <c r="EU460" s="164"/>
      <c r="EV460" s="164"/>
      <c r="EW460" s="164"/>
      <c r="EX460" s="164"/>
      <c r="EY460" s="164"/>
      <c r="EZ460" s="164"/>
      <c r="FA460" s="164"/>
      <c r="FB460" s="164"/>
      <c r="FC460" s="164"/>
      <c r="FD460" s="164"/>
      <c r="FE460" s="164"/>
      <c r="FF460" s="164"/>
      <c r="FG460" s="164"/>
      <c r="FH460" s="164"/>
      <c r="FI460" s="164"/>
      <c r="FJ460" s="164"/>
      <c r="FK460" s="164"/>
      <c r="FL460" s="164"/>
      <c r="FM460" s="164"/>
      <c r="FN460" s="164"/>
      <c r="FO460" s="164"/>
      <c r="FP460" s="164"/>
      <c r="FQ460" s="164"/>
      <c r="FR460" s="164"/>
      <c r="FS460" s="164"/>
      <c r="FT460" s="164"/>
      <c r="FU460" s="164"/>
      <c r="FV460" s="164"/>
      <c r="FW460" s="164"/>
      <c r="FX460" s="164"/>
      <c r="FY460" s="164"/>
      <c r="FZ460" s="164"/>
      <c r="GA460" s="164"/>
      <c r="GB460" s="164"/>
      <c r="GC460" s="164"/>
      <c r="GD460" s="164"/>
      <c r="GE460" s="164"/>
      <c r="GF460" s="164"/>
      <c r="GG460" s="164"/>
      <c r="GH460" s="164"/>
      <c r="GI460" s="164"/>
      <c r="GJ460" s="164"/>
      <c r="GK460" s="164"/>
      <c r="GL460" s="164"/>
      <c r="GM460" s="164"/>
      <c r="GN460" s="164"/>
      <c r="GO460" s="164"/>
      <c r="GP460" s="164"/>
      <c r="GQ460" s="164"/>
      <c r="GR460" s="164"/>
      <c r="GS460" s="164"/>
      <c r="GT460" s="164"/>
      <c r="GU460" s="164"/>
      <c r="GV460" s="164"/>
      <c r="GW460" s="164"/>
      <c r="GX460" s="164"/>
      <c r="GY460" s="164"/>
      <c r="GZ460" s="164"/>
      <c r="HA460" s="1"/>
      <c r="HB460" s="1"/>
    </row>
    <row r="461" spans="1:210" ht="4.2" customHeight="1">
      <c r="A461" s="1"/>
      <c r="B461" s="1"/>
      <c r="C461" s="1"/>
      <c r="D461" s="14"/>
      <c r="E461" s="264"/>
      <c r="F461" s="14"/>
      <c r="G461" s="304"/>
      <c r="H461" s="14"/>
      <c r="I461" s="14"/>
      <c r="J461" s="14"/>
      <c r="K461" s="14"/>
      <c r="L461" s="14"/>
      <c r="M461" s="15"/>
      <c r="N461" s="14"/>
      <c r="O461" s="14"/>
      <c r="P461" s="15"/>
      <c r="Q461" s="14"/>
      <c r="R461" s="14"/>
      <c r="S461" s="15"/>
      <c r="T461" s="180"/>
      <c r="U461" s="24"/>
      <c r="V461" s="1"/>
      <c r="W461" s="12"/>
      <c r="X461" s="10"/>
      <c r="Y461" s="46"/>
      <c r="Z461" s="93"/>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94"/>
      <c r="CD461" s="94"/>
      <c r="CE461" s="94"/>
      <c r="CF461" s="94"/>
      <c r="CG461" s="94"/>
      <c r="CH461" s="94"/>
      <c r="CI461" s="94"/>
      <c r="CJ461" s="94"/>
      <c r="CK461" s="94"/>
      <c r="CL461" s="94"/>
      <c r="CM461" s="94"/>
      <c r="CN461" s="94"/>
      <c r="CO461" s="94"/>
      <c r="CP461" s="94"/>
      <c r="CQ461" s="94"/>
      <c r="CR461" s="94"/>
      <c r="CS461" s="94"/>
      <c r="CT461" s="94"/>
      <c r="CU461" s="94"/>
      <c r="CV461" s="94"/>
      <c r="CW461" s="94"/>
      <c r="CX461" s="94"/>
      <c r="CY461" s="94"/>
      <c r="CZ461" s="94"/>
      <c r="DA461" s="94"/>
      <c r="DB461" s="94"/>
      <c r="DC461" s="94"/>
      <c r="DD461" s="94"/>
      <c r="DE461" s="94"/>
      <c r="DF461" s="94"/>
      <c r="DG461" s="94"/>
      <c r="DH461" s="94"/>
      <c r="DI461" s="94"/>
      <c r="DJ461" s="94"/>
      <c r="DK461" s="94"/>
      <c r="DL461" s="94"/>
      <c r="DM461" s="94"/>
      <c r="DN461" s="94"/>
      <c r="DO461" s="94"/>
      <c r="DP461" s="94"/>
      <c r="DQ461" s="94"/>
      <c r="DR461" s="94"/>
      <c r="DS461" s="94"/>
      <c r="DT461" s="94"/>
      <c r="DU461" s="94"/>
      <c r="DV461" s="94"/>
      <c r="DW461" s="94"/>
      <c r="DX461" s="94"/>
      <c r="DY461" s="94"/>
      <c r="DZ461" s="94"/>
      <c r="EA461" s="94"/>
      <c r="EB461" s="94"/>
      <c r="EC461" s="94"/>
      <c r="ED461" s="94"/>
      <c r="EE461" s="94"/>
      <c r="EF461" s="94"/>
      <c r="EG461" s="94"/>
      <c r="EH461" s="94"/>
      <c r="EI461" s="94"/>
      <c r="EJ461" s="94"/>
      <c r="EK461" s="94"/>
      <c r="EL461" s="94"/>
      <c r="EM461" s="94"/>
      <c r="EN461" s="94"/>
      <c r="EO461" s="94"/>
      <c r="EP461" s="94"/>
      <c r="EQ461" s="94"/>
      <c r="ER461" s="94"/>
      <c r="ES461" s="94"/>
      <c r="ET461" s="94"/>
      <c r="EU461" s="94"/>
      <c r="EV461" s="94"/>
      <c r="EW461" s="94"/>
      <c r="EX461" s="94"/>
      <c r="EY461" s="94"/>
      <c r="EZ461" s="94"/>
      <c r="FA461" s="94"/>
      <c r="FB461" s="94"/>
      <c r="FC461" s="94"/>
      <c r="FD461" s="94"/>
      <c r="FE461" s="94"/>
      <c r="FF461" s="94"/>
      <c r="FG461" s="94"/>
      <c r="FH461" s="94"/>
      <c r="FI461" s="94"/>
      <c r="FJ461" s="94"/>
      <c r="FK461" s="94"/>
      <c r="FL461" s="94"/>
      <c r="FM461" s="94"/>
      <c r="FN461" s="94"/>
      <c r="FO461" s="94"/>
      <c r="FP461" s="94"/>
      <c r="FQ461" s="94"/>
      <c r="FR461" s="94"/>
      <c r="FS461" s="94"/>
      <c r="FT461" s="94"/>
      <c r="FU461" s="94"/>
      <c r="FV461" s="94"/>
      <c r="FW461" s="94"/>
      <c r="FX461" s="94"/>
      <c r="FY461" s="94"/>
      <c r="FZ461" s="94"/>
      <c r="GA461" s="94"/>
      <c r="GB461" s="94"/>
      <c r="GC461" s="94"/>
      <c r="GD461" s="94"/>
      <c r="GE461" s="94"/>
      <c r="GF461" s="94"/>
      <c r="GG461" s="94"/>
      <c r="GH461" s="94"/>
      <c r="GI461" s="94"/>
      <c r="GJ461" s="94"/>
      <c r="GK461" s="94"/>
      <c r="GL461" s="94"/>
      <c r="GM461" s="94"/>
      <c r="GN461" s="94"/>
      <c r="GO461" s="94"/>
      <c r="GP461" s="94"/>
      <c r="GQ461" s="94"/>
      <c r="GR461" s="94"/>
      <c r="GS461" s="94"/>
      <c r="GT461" s="94"/>
      <c r="GU461" s="94"/>
      <c r="GV461" s="94"/>
      <c r="GW461" s="94"/>
      <c r="GX461" s="94"/>
      <c r="GY461" s="94"/>
      <c r="GZ461" s="94"/>
      <c r="HA461" s="1"/>
      <c r="HB461" s="1"/>
    </row>
    <row r="462" spans="1:210">
      <c r="A462" s="1"/>
      <c r="B462" s="1"/>
      <c r="C462" s="197" t="s">
        <v>69</v>
      </c>
      <c r="D462" s="196" t="s">
        <v>70</v>
      </c>
      <c r="E462" s="263"/>
      <c r="F462" s="48"/>
      <c r="G462" s="231"/>
      <c r="H462" s="1"/>
      <c r="I462" s="1" t="str">
        <f>$I$86</f>
        <v>Ст-ть 1й продажи в 1-ый месяц модели</v>
      </c>
      <c r="J462" s="1"/>
      <c r="K462" s="1"/>
      <c r="L462" s="1"/>
      <c r="M462" s="5"/>
      <c r="N462" s="19" t="str">
        <f>$N$75</f>
        <v>Регулярная, ликвидная продукция</v>
      </c>
      <c r="O462" s="1"/>
      <c r="P462" s="5"/>
      <c r="Q462" s="1" t="s">
        <v>26</v>
      </c>
      <c r="R462" s="1"/>
      <c r="S462" s="5" t="s">
        <v>6</v>
      </c>
      <c r="T462" s="596"/>
      <c r="U462" s="24"/>
      <c r="V462" s="1"/>
      <c r="W462" s="12"/>
      <c r="X462" s="10"/>
      <c r="Y462" s="46"/>
      <c r="Z462" s="93"/>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94"/>
      <c r="CD462" s="94"/>
      <c r="CE462" s="94"/>
      <c r="CF462" s="94"/>
      <c r="CG462" s="94"/>
      <c r="CH462" s="94"/>
      <c r="CI462" s="94"/>
      <c r="CJ462" s="94"/>
      <c r="CK462" s="94"/>
      <c r="CL462" s="94"/>
      <c r="CM462" s="94"/>
      <c r="CN462" s="94"/>
      <c r="CO462" s="94"/>
      <c r="CP462" s="94"/>
      <c r="CQ462" s="94"/>
      <c r="CR462" s="94"/>
      <c r="CS462" s="94"/>
      <c r="CT462" s="94"/>
      <c r="CU462" s="94"/>
      <c r="CV462" s="94"/>
      <c r="CW462" s="94"/>
      <c r="CX462" s="94"/>
      <c r="CY462" s="94"/>
      <c r="CZ462" s="94"/>
      <c r="DA462" s="94"/>
      <c r="DB462" s="94"/>
      <c r="DC462" s="94"/>
      <c r="DD462" s="94"/>
      <c r="DE462" s="94"/>
      <c r="DF462" s="94"/>
      <c r="DG462" s="94"/>
      <c r="DH462" s="94"/>
      <c r="DI462" s="94"/>
      <c r="DJ462" s="94"/>
      <c r="DK462" s="94"/>
      <c r="DL462" s="94"/>
      <c r="DM462" s="94"/>
      <c r="DN462" s="94"/>
      <c r="DO462" s="94"/>
      <c r="DP462" s="94"/>
      <c r="DQ462" s="94"/>
      <c r="DR462" s="94"/>
      <c r="DS462" s="94"/>
      <c r="DT462" s="94"/>
      <c r="DU462" s="94"/>
      <c r="DV462" s="94"/>
      <c r="DW462" s="94"/>
      <c r="DX462" s="94"/>
      <c r="DY462" s="94"/>
      <c r="DZ462" s="94"/>
      <c r="EA462" s="94"/>
      <c r="EB462" s="94"/>
      <c r="EC462" s="94"/>
      <c r="ED462" s="94"/>
      <c r="EE462" s="94"/>
      <c r="EF462" s="94"/>
      <c r="EG462" s="94"/>
      <c r="EH462" s="94"/>
      <c r="EI462" s="94"/>
      <c r="EJ462" s="94"/>
      <c r="EK462" s="94"/>
      <c r="EL462" s="94"/>
      <c r="EM462" s="94"/>
      <c r="EN462" s="94"/>
      <c r="EO462" s="94"/>
      <c r="EP462" s="94"/>
      <c r="EQ462" s="94"/>
      <c r="ER462" s="94"/>
      <c r="ES462" s="94"/>
      <c r="ET462" s="94"/>
      <c r="EU462" s="94"/>
      <c r="EV462" s="94"/>
      <c r="EW462" s="94"/>
      <c r="EX462" s="94"/>
      <c r="EY462" s="94"/>
      <c r="EZ462" s="94"/>
      <c r="FA462" s="94"/>
      <c r="FB462" s="94"/>
      <c r="FC462" s="94"/>
      <c r="FD462" s="94"/>
      <c r="FE462" s="94"/>
      <c r="FF462" s="94"/>
      <c r="FG462" s="94"/>
      <c r="FH462" s="94"/>
      <c r="FI462" s="94"/>
      <c r="FJ462" s="94"/>
      <c r="FK462" s="94"/>
      <c r="FL462" s="94"/>
      <c r="FM462" s="94"/>
      <c r="FN462" s="94"/>
      <c r="FO462" s="94"/>
      <c r="FP462" s="94"/>
      <c r="FQ462" s="94"/>
      <c r="FR462" s="94"/>
      <c r="FS462" s="94"/>
      <c r="FT462" s="94"/>
      <c r="FU462" s="94"/>
      <c r="FV462" s="94"/>
      <c r="FW462" s="94"/>
      <c r="FX462" s="94"/>
      <c r="FY462" s="94"/>
      <c r="FZ462" s="94"/>
      <c r="GA462" s="94"/>
      <c r="GB462" s="94"/>
      <c r="GC462" s="94"/>
      <c r="GD462" s="94"/>
      <c r="GE462" s="94"/>
      <c r="GF462" s="94"/>
      <c r="GG462" s="94"/>
      <c r="GH462" s="94"/>
      <c r="GI462" s="94"/>
      <c r="GJ462" s="94"/>
      <c r="GK462" s="94"/>
      <c r="GL462" s="94"/>
      <c r="GM462" s="94"/>
      <c r="GN462" s="94"/>
      <c r="GO462" s="94"/>
      <c r="GP462" s="94"/>
      <c r="GQ462" s="94"/>
      <c r="GR462" s="94"/>
      <c r="GS462" s="94"/>
      <c r="GT462" s="94"/>
      <c r="GU462" s="94"/>
      <c r="GV462" s="94"/>
      <c r="GW462" s="94"/>
      <c r="GX462" s="94"/>
      <c r="GY462" s="94"/>
      <c r="GZ462" s="94"/>
      <c r="HA462" s="1"/>
      <c r="HB462" s="1"/>
    </row>
    <row r="463" spans="1:210" ht="4.2" customHeight="1">
      <c r="A463" s="1"/>
      <c r="B463" s="1"/>
      <c r="C463" s="1"/>
      <c r="D463" s="1"/>
      <c r="E463" s="263"/>
      <c r="F463" s="48"/>
      <c r="G463" s="231"/>
      <c r="H463" s="1"/>
      <c r="I463" s="1"/>
      <c r="J463" s="1"/>
      <c r="K463" s="1"/>
      <c r="L463" s="1"/>
      <c r="M463" s="5"/>
      <c r="N463" s="19"/>
      <c r="O463" s="1"/>
      <c r="P463" s="5"/>
      <c r="Q463" s="1"/>
      <c r="R463" s="1"/>
      <c r="S463" s="5"/>
      <c r="T463" s="7"/>
      <c r="U463" s="24"/>
      <c r="V463" s="1"/>
      <c r="W463" s="12"/>
      <c r="X463" s="10"/>
      <c r="Y463" s="46"/>
      <c r="Z463" s="93"/>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A463" s="94"/>
      <c r="CB463" s="94"/>
      <c r="CC463" s="94"/>
      <c r="CD463" s="94"/>
      <c r="CE463" s="94"/>
      <c r="CF463" s="94"/>
      <c r="CG463" s="94"/>
      <c r="CH463" s="94"/>
      <c r="CI463" s="94"/>
      <c r="CJ463" s="94"/>
      <c r="CK463" s="94"/>
      <c r="CL463" s="94"/>
      <c r="CM463" s="94"/>
      <c r="CN463" s="94"/>
      <c r="CO463" s="94"/>
      <c r="CP463" s="94"/>
      <c r="CQ463" s="94"/>
      <c r="CR463" s="94"/>
      <c r="CS463" s="94"/>
      <c r="CT463" s="94"/>
      <c r="CU463" s="94"/>
      <c r="CV463" s="94"/>
      <c r="CW463" s="94"/>
      <c r="CX463" s="94"/>
      <c r="CY463" s="94"/>
      <c r="CZ463" s="94"/>
      <c r="DA463" s="94"/>
      <c r="DB463" s="94"/>
      <c r="DC463" s="94"/>
      <c r="DD463" s="94"/>
      <c r="DE463" s="94"/>
      <c r="DF463" s="94"/>
      <c r="DG463" s="94"/>
      <c r="DH463" s="94"/>
      <c r="DI463" s="94"/>
      <c r="DJ463" s="94"/>
      <c r="DK463" s="94"/>
      <c r="DL463" s="94"/>
      <c r="DM463" s="94"/>
      <c r="DN463" s="94"/>
      <c r="DO463" s="94"/>
      <c r="DP463" s="94"/>
      <c r="DQ463" s="94"/>
      <c r="DR463" s="94"/>
      <c r="DS463" s="94"/>
      <c r="DT463" s="94"/>
      <c r="DU463" s="94"/>
      <c r="DV463" s="94"/>
      <c r="DW463" s="94"/>
      <c r="DX463" s="94"/>
      <c r="DY463" s="94"/>
      <c r="DZ463" s="94"/>
      <c r="EA463" s="94"/>
      <c r="EB463" s="94"/>
      <c r="EC463" s="94"/>
      <c r="ED463" s="94"/>
      <c r="EE463" s="94"/>
      <c r="EF463" s="94"/>
      <c r="EG463" s="94"/>
      <c r="EH463" s="94"/>
      <c r="EI463" s="94"/>
      <c r="EJ463" s="94"/>
      <c r="EK463" s="94"/>
      <c r="EL463" s="94"/>
      <c r="EM463" s="94"/>
      <c r="EN463" s="94"/>
      <c r="EO463" s="94"/>
      <c r="EP463" s="94"/>
      <c r="EQ463" s="94"/>
      <c r="ER463" s="94"/>
      <c r="ES463" s="94"/>
      <c r="ET463" s="94"/>
      <c r="EU463" s="94"/>
      <c r="EV463" s="94"/>
      <c r="EW463" s="94"/>
      <c r="EX463" s="94"/>
      <c r="EY463" s="94"/>
      <c r="EZ463" s="94"/>
      <c r="FA463" s="94"/>
      <c r="FB463" s="94"/>
      <c r="FC463" s="94"/>
      <c r="FD463" s="94"/>
      <c r="FE463" s="94"/>
      <c r="FF463" s="94"/>
      <c r="FG463" s="94"/>
      <c r="FH463" s="94"/>
      <c r="FI463" s="94"/>
      <c r="FJ463" s="94"/>
      <c r="FK463" s="94"/>
      <c r="FL463" s="94"/>
      <c r="FM463" s="94"/>
      <c r="FN463" s="94"/>
      <c r="FO463" s="94"/>
      <c r="FP463" s="94"/>
      <c r="FQ463" s="94"/>
      <c r="FR463" s="94"/>
      <c r="FS463" s="94"/>
      <c r="FT463" s="94"/>
      <c r="FU463" s="94"/>
      <c r="FV463" s="94"/>
      <c r="FW463" s="94"/>
      <c r="FX463" s="94"/>
      <c r="FY463" s="94"/>
      <c r="FZ463" s="94"/>
      <c r="GA463" s="94"/>
      <c r="GB463" s="94"/>
      <c r="GC463" s="94"/>
      <c r="GD463" s="94"/>
      <c r="GE463" s="94"/>
      <c r="GF463" s="94"/>
      <c r="GG463" s="94"/>
      <c r="GH463" s="94"/>
      <c r="GI463" s="94"/>
      <c r="GJ463" s="94"/>
      <c r="GK463" s="94"/>
      <c r="GL463" s="94"/>
      <c r="GM463" s="94"/>
      <c r="GN463" s="94"/>
      <c r="GO463" s="94"/>
      <c r="GP463" s="94"/>
      <c r="GQ463" s="94"/>
      <c r="GR463" s="94"/>
      <c r="GS463" s="94"/>
      <c r="GT463" s="94"/>
      <c r="GU463" s="94"/>
      <c r="GV463" s="94"/>
      <c r="GW463" s="94"/>
      <c r="GX463" s="94"/>
      <c r="GY463" s="94"/>
      <c r="GZ463" s="94"/>
      <c r="HA463" s="1"/>
      <c r="HB463" s="1"/>
    </row>
    <row r="464" spans="1:210" s="23" customFormat="1">
      <c r="A464" s="19"/>
      <c r="B464" s="19"/>
      <c r="C464" s="19"/>
      <c r="D464" s="19"/>
      <c r="E464" s="269"/>
      <c r="F464" s="52"/>
      <c r="G464" s="232"/>
      <c r="H464" s="19"/>
      <c r="I464" s="19" t="str">
        <f>$I$65</f>
        <v>скорость прироста</v>
      </c>
      <c r="J464" s="19"/>
      <c r="K464" s="19"/>
      <c r="L464" s="19"/>
      <c r="M464" s="20"/>
      <c r="N464" s="19"/>
      <c r="O464" s="19"/>
      <c r="P464" s="20"/>
      <c r="Q464" s="19" t="s">
        <v>12</v>
      </c>
      <c r="R464" s="19"/>
      <c r="S464" s="20" t="s">
        <v>6</v>
      </c>
      <c r="T464" s="204"/>
      <c r="U464" s="26" t="s">
        <v>7</v>
      </c>
      <c r="V464" s="19"/>
      <c r="W464" s="21"/>
      <c r="X464" s="22"/>
      <c r="Y464" s="47"/>
      <c r="Z464" s="96"/>
      <c r="AA464" s="97"/>
      <c r="AB464" s="97"/>
      <c r="AC464" s="97"/>
      <c r="AD464" s="97"/>
      <c r="AE464" s="97"/>
      <c r="AF464" s="97"/>
      <c r="AG464" s="97"/>
      <c r="AH464" s="97"/>
      <c r="AI464" s="97"/>
      <c r="AJ464" s="97"/>
      <c r="AK464" s="97"/>
      <c r="AL464" s="97"/>
      <c r="AM464" s="97"/>
      <c r="AN464" s="97"/>
      <c r="AO464" s="97"/>
      <c r="AP464" s="97"/>
      <c r="AQ464" s="97"/>
      <c r="AR464" s="97"/>
      <c r="AS464" s="97"/>
      <c r="AT464" s="97"/>
      <c r="AU464" s="97"/>
      <c r="AV464" s="97"/>
      <c r="AW464" s="97"/>
      <c r="AX464" s="97"/>
      <c r="AY464" s="97"/>
      <c r="AZ464" s="97"/>
      <c r="BA464" s="97"/>
      <c r="BB464" s="97"/>
      <c r="BC464" s="97"/>
      <c r="BD464" s="97"/>
      <c r="BE464" s="97"/>
      <c r="BF464" s="97"/>
      <c r="BG464" s="97"/>
      <c r="BH464" s="97"/>
      <c r="BI464" s="97"/>
      <c r="BJ464" s="97"/>
      <c r="BK464" s="97"/>
      <c r="BL464" s="97"/>
      <c r="BM464" s="97"/>
      <c r="BN464" s="97"/>
      <c r="BO464" s="97"/>
      <c r="BP464" s="97"/>
      <c r="BQ464" s="97"/>
      <c r="BR464" s="97"/>
      <c r="BS464" s="97"/>
      <c r="BT464" s="97"/>
      <c r="BU464" s="97"/>
      <c r="BV464" s="97"/>
      <c r="BW464" s="97"/>
      <c r="BX464" s="97"/>
      <c r="BY464" s="97"/>
      <c r="BZ464" s="97"/>
      <c r="CA464" s="97"/>
      <c r="CB464" s="97"/>
      <c r="CC464" s="97"/>
      <c r="CD464" s="97"/>
      <c r="CE464" s="97"/>
      <c r="CF464" s="97"/>
      <c r="CG464" s="97"/>
      <c r="CH464" s="97"/>
      <c r="CI464" s="97"/>
      <c r="CJ464" s="97"/>
      <c r="CK464" s="97"/>
      <c r="CL464" s="97"/>
      <c r="CM464" s="97"/>
      <c r="CN464" s="97"/>
      <c r="CO464" s="97"/>
      <c r="CP464" s="97"/>
      <c r="CQ464" s="97"/>
      <c r="CR464" s="97"/>
      <c r="CS464" s="97"/>
      <c r="CT464" s="97"/>
      <c r="CU464" s="97"/>
      <c r="CV464" s="97"/>
      <c r="CW464" s="97"/>
      <c r="CX464" s="97"/>
      <c r="CY464" s="97"/>
      <c r="CZ464" s="97"/>
      <c r="DA464" s="97"/>
      <c r="DB464" s="97"/>
      <c r="DC464" s="97"/>
      <c r="DD464" s="97"/>
      <c r="DE464" s="97"/>
      <c r="DF464" s="97"/>
      <c r="DG464" s="97"/>
      <c r="DH464" s="97"/>
      <c r="DI464" s="97"/>
      <c r="DJ464" s="97"/>
      <c r="DK464" s="97"/>
      <c r="DL464" s="97"/>
      <c r="DM464" s="97"/>
      <c r="DN464" s="97"/>
      <c r="DO464" s="97"/>
      <c r="DP464" s="97"/>
      <c r="DQ464" s="97"/>
      <c r="DR464" s="97"/>
      <c r="DS464" s="97"/>
      <c r="DT464" s="97"/>
      <c r="DU464" s="97"/>
      <c r="DV464" s="97"/>
      <c r="DW464" s="97"/>
      <c r="DX464" s="97"/>
      <c r="DY464" s="97"/>
      <c r="DZ464" s="97"/>
      <c r="EA464" s="97"/>
      <c r="EB464" s="97"/>
      <c r="EC464" s="97"/>
      <c r="ED464" s="97"/>
      <c r="EE464" s="97"/>
      <c r="EF464" s="97"/>
      <c r="EG464" s="97"/>
      <c r="EH464" s="97"/>
      <c r="EI464" s="97"/>
      <c r="EJ464" s="97"/>
      <c r="EK464" s="97"/>
      <c r="EL464" s="97"/>
      <c r="EM464" s="97"/>
      <c r="EN464" s="97"/>
      <c r="EO464" s="97"/>
      <c r="EP464" s="97"/>
      <c r="EQ464" s="97"/>
      <c r="ER464" s="97"/>
      <c r="ES464" s="97"/>
      <c r="ET464" s="97"/>
      <c r="EU464" s="97"/>
      <c r="EV464" s="97"/>
      <c r="EW464" s="97"/>
      <c r="EX464" s="97"/>
      <c r="EY464" s="97"/>
      <c r="EZ464" s="97"/>
      <c r="FA464" s="97"/>
      <c r="FB464" s="97"/>
      <c r="FC464" s="97"/>
      <c r="FD464" s="97"/>
      <c r="FE464" s="97"/>
      <c r="FF464" s="97"/>
      <c r="FG464" s="97"/>
      <c r="FH464" s="97"/>
      <c r="FI464" s="97"/>
      <c r="FJ464" s="97"/>
      <c r="FK464" s="97"/>
      <c r="FL464" s="97"/>
      <c r="FM464" s="97"/>
      <c r="FN464" s="97"/>
      <c r="FO464" s="97"/>
      <c r="FP464" s="97"/>
      <c r="FQ464" s="97"/>
      <c r="FR464" s="97"/>
      <c r="FS464" s="97"/>
      <c r="FT464" s="97"/>
      <c r="FU464" s="97"/>
      <c r="FV464" s="97"/>
      <c r="FW464" s="97"/>
      <c r="FX464" s="97"/>
      <c r="FY464" s="97"/>
      <c r="FZ464" s="97"/>
      <c r="GA464" s="97"/>
      <c r="GB464" s="97"/>
      <c r="GC464" s="97"/>
      <c r="GD464" s="97"/>
      <c r="GE464" s="97"/>
      <c r="GF464" s="97"/>
      <c r="GG464" s="97"/>
      <c r="GH464" s="97"/>
      <c r="GI464" s="97"/>
      <c r="GJ464" s="97"/>
      <c r="GK464" s="97"/>
      <c r="GL464" s="97"/>
      <c r="GM464" s="97"/>
      <c r="GN464" s="97"/>
      <c r="GO464" s="97"/>
      <c r="GP464" s="97"/>
      <c r="GQ464" s="97"/>
      <c r="GR464" s="97"/>
      <c r="GS464" s="97"/>
      <c r="GT464" s="97"/>
      <c r="GU464" s="97"/>
      <c r="GV464" s="97"/>
      <c r="GW464" s="97"/>
      <c r="GX464" s="97"/>
      <c r="GY464" s="97"/>
      <c r="GZ464" s="97"/>
      <c r="HA464" s="19"/>
      <c r="HB464" s="19"/>
    </row>
    <row r="465" spans="1:210" ht="4.2" customHeight="1">
      <c r="A465" s="1"/>
      <c r="B465" s="1"/>
      <c r="C465" s="1"/>
      <c r="D465" s="1"/>
      <c r="E465" s="263"/>
      <c r="F465" s="48"/>
      <c r="G465" s="231"/>
      <c r="H465" s="1"/>
      <c r="I465" s="1"/>
      <c r="J465" s="1"/>
      <c r="K465" s="1"/>
      <c r="L465" s="1"/>
      <c r="M465" s="5"/>
      <c r="N465" s="19"/>
      <c r="O465" s="1"/>
      <c r="P465" s="5"/>
      <c r="Q465" s="1"/>
      <c r="R465" s="1"/>
      <c r="S465" s="5"/>
      <c r="T465" s="7"/>
      <c r="U465" s="24"/>
      <c r="V465" s="1"/>
      <c r="W465" s="12"/>
      <c r="X465" s="10"/>
      <c r="Y465" s="46"/>
      <c r="Z465" s="93"/>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94"/>
      <c r="CD465" s="94"/>
      <c r="CE465" s="94"/>
      <c r="CF465" s="94"/>
      <c r="CG465" s="94"/>
      <c r="CH465" s="94"/>
      <c r="CI465" s="94"/>
      <c r="CJ465" s="94"/>
      <c r="CK465" s="94"/>
      <c r="CL465" s="94"/>
      <c r="CM465" s="94"/>
      <c r="CN465" s="94"/>
      <c r="CO465" s="94"/>
      <c r="CP465" s="94"/>
      <c r="CQ465" s="94"/>
      <c r="CR465" s="94"/>
      <c r="CS465" s="94"/>
      <c r="CT465" s="94"/>
      <c r="CU465" s="94"/>
      <c r="CV465" s="94"/>
      <c r="CW465" s="94"/>
      <c r="CX465" s="94"/>
      <c r="CY465" s="94"/>
      <c r="CZ465" s="94"/>
      <c r="DA465" s="94"/>
      <c r="DB465" s="94"/>
      <c r="DC465" s="94"/>
      <c r="DD465" s="94"/>
      <c r="DE465" s="94"/>
      <c r="DF465" s="94"/>
      <c r="DG465" s="94"/>
      <c r="DH465" s="94"/>
      <c r="DI465" s="94"/>
      <c r="DJ465" s="94"/>
      <c r="DK465" s="94"/>
      <c r="DL465" s="94"/>
      <c r="DM465" s="94"/>
      <c r="DN465" s="94"/>
      <c r="DO465" s="94"/>
      <c r="DP465" s="94"/>
      <c r="DQ465" s="94"/>
      <c r="DR465" s="94"/>
      <c r="DS465" s="94"/>
      <c r="DT465" s="94"/>
      <c r="DU465" s="94"/>
      <c r="DV465" s="94"/>
      <c r="DW465" s="94"/>
      <c r="DX465" s="94"/>
      <c r="DY465" s="94"/>
      <c r="DZ465" s="94"/>
      <c r="EA465" s="94"/>
      <c r="EB465" s="94"/>
      <c r="EC465" s="94"/>
      <c r="ED465" s="94"/>
      <c r="EE465" s="94"/>
      <c r="EF465" s="94"/>
      <c r="EG465" s="94"/>
      <c r="EH465" s="94"/>
      <c r="EI465" s="94"/>
      <c r="EJ465" s="94"/>
      <c r="EK465" s="94"/>
      <c r="EL465" s="94"/>
      <c r="EM465" s="94"/>
      <c r="EN465" s="94"/>
      <c r="EO465" s="94"/>
      <c r="EP465" s="94"/>
      <c r="EQ465" s="94"/>
      <c r="ER465" s="94"/>
      <c r="ES465" s="94"/>
      <c r="ET465" s="94"/>
      <c r="EU465" s="94"/>
      <c r="EV465" s="94"/>
      <c r="EW465" s="94"/>
      <c r="EX465" s="94"/>
      <c r="EY465" s="94"/>
      <c r="EZ465" s="94"/>
      <c r="FA465" s="94"/>
      <c r="FB465" s="94"/>
      <c r="FC465" s="94"/>
      <c r="FD465" s="94"/>
      <c r="FE465" s="94"/>
      <c r="FF465" s="94"/>
      <c r="FG465" s="94"/>
      <c r="FH465" s="94"/>
      <c r="FI465" s="94"/>
      <c r="FJ465" s="94"/>
      <c r="FK465" s="94"/>
      <c r="FL465" s="94"/>
      <c r="FM465" s="94"/>
      <c r="FN465" s="94"/>
      <c r="FO465" s="94"/>
      <c r="FP465" s="94"/>
      <c r="FQ465" s="94"/>
      <c r="FR465" s="94"/>
      <c r="FS465" s="94"/>
      <c r="FT465" s="94"/>
      <c r="FU465" s="94"/>
      <c r="FV465" s="94"/>
      <c r="FW465" s="94"/>
      <c r="FX465" s="94"/>
      <c r="FY465" s="94"/>
      <c r="FZ465" s="94"/>
      <c r="GA465" s="94"/>
      <c r="GB465" s="94"/>
      <c r="GC465" s="94"/>
      <c r="GD465" s="94"/>
      <c r="GE465" s="94"/>
      <c r="GF465" s="94"/>
      <c r="GG465" s="94"/>
      <c r="GH465" s="94"/>
      <c r="GI465" s="94"/>
      <c r="GJ465" s="94"/>
      <c r="GK465" s="94"/>
      <c r="GL465" s="94"/>
      <c r="GM465" s="94"/>
      <c r="GN465" s="94"/>
      <c r="GO465" s="94"/>
      <c r="GP465" s="94"/>
      <c r="GQ465" s="94"/>
      <c r="GR465" s="94"/>
      <c r="GS465" s="94"/>
      <c r="GT465" s="94"/>
      <c r="GU465" s="94"/>
      <c r="GV465" s="94"/>
      <c r="GW465" s="94"/>
      <c r="GX465" s="94"/>
      <c r="GY465" s="94"/>
      <c r="GZ465" s="94"/>
      <c r="HA465" s="1"/>
      <c r="HB465" s="1"/>
    </row>
    <row r="466" spans="1:210" s="23" customFormat="1">
      <c r="A466" s="19"/>
      <c r="B466" s="19"/>
      <c r="C466" s="19"/>
      <c r="D466" s="19"/>
      <c r="E466" s="269"/>
      <c r="F466" s="52"/>
      <c r="G466" s="232"/>
      <c r="H466" s="19"/>
      <c r="I466" s="19" t="str">
        <f>$I$67</f>
        <v>коэффициент (q) прироста</v>
      </c>
      <c r="J466" s="19"/>
      <c r="K466" s="19"/>
      <c r="L466" s="19"/>
      <c r="M466" s="20"/>
      <c r="N466" s="19"/>
      <c r="O466" s="19"/>
      <c r="P466" s="20"/>
      <c r="Q466" s="19" t="str">
        <f>IF(T464=справочники!$E$9,"a+qx",IF(T464=справочники!$E$10,"aq^x",IF(T464=справочники!$E$11,"a^(1+qx)","??")))</f>
        <v>??</v>
      </c>
      <c r="R466" s="19"/>
      <c r="S466" s="20" t="s">
        <v>6</v>
      </c>
      <c r="T466" s="213"/>
      <c r="U466" s="26"/>
      <c r="V466" s="19"/>
      <c r="W466" s="21"/>
      <c r="X466" s="22"/>
      <c r="Y466" s="47"/>
      <c r="Z466" s="96"/>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L466" s="97"/>
      <c r="BM466" s="97"/>
      <c r="BN466" s="97"/>
      <c r="BO466" s="97"/>
      <c r="BP466" s="97"/>
      <c r="BQ466" s="97"/>
      <c r="BR466" s="97"/>
      <c r="BS466" s="97"/>
      <c r="BT466" s="97"/>
      <c r="BU466" s="97"/>
      <c r="BV466" s="97"/>
      <c r="BW466" s="97"/>
      <c r="BX466" s="97"/>
      <c r="BY466" s="97"/>
      <c r="BZ466" s="97"/>
      <c r="CA466" s="97"/>
      <c r="CB466" s="97"/>
      <c r="CC466" s="97"/>
      <c r="CD466" s="97"/>
      <c r="CE466" s="97"/>
      <c r="CF466" s="97"/>
      <c r="CG466" s="97"/>
      <c r="CH466" s="97"/>
      <c r="CI466" s="97"/>
      <c r="CJ466" s="97"/>
      <c r="CK466" s="97"/>
      <c r="CL466" s="97"/>
      <c r="CM466" s="97"/>
      <c r="CN466" s="97"/>
      <c r="CO466" s="97"/>
      <c r="CP466" s="97"/>
      <c r="CQ466" s="97"/>
      <c r="CR466" s="97"/>
      <c r="CS466" s="97"/>
      <c r="CT466" s="97"/>
      <c r="CU466" s="97"/>
      <c r="CV466" s="97"/>
      <c r="CW466" s="97"/>
      <c r="CX466" s="97"/>
      <c r="CY466" s="97"/>
      <c r="CZ466" s="97"/>
      <c r="DA466" s="97"/>
      <c r="DB466" s="97"/>
      <c r="DC466" s="97"/>
      <c r="DD466" s="97"/>
      <c r="DE466" s="97"/>
      <c r="DF466" s="97"/>
      <c r="DG466" s="97"/>
      <c r="DH466" s="97"/>
      <c r="DI466" s="97"/>
      <c r="DJ466" s="97"/>
      <c r="DK466" s="97"/>
      <c r="DL466" s="97"/>
      <c r="DM466" s="97"/>
      <c r="DN466" s="97"/>
      <c r="DO466" s="97"/>
      <c r="DP466" s="97"/>
      <c r="DQ466" s="97"/>
      <c r="DR466" s="97"/>
      <c r="DS466" s="97"/>
      <c r="DT466" s="97"/>
      <c r="DU466" s="97"/>
      <c r="DV466" s="97"/>
      <c r="DW466" s="97"/>
      <c r="DX466" s="97"/>
      <c r="DY466" s="97"/>
      <c r="DZ466" s="97"/>
      <c r="EA466" s="97"/>
      <c r="EB466" s="97"/>
      <c r="EC466" s="97"/>
      <c r="ED466" s="97"/>
      <c r="EE466" s="97"/>
      <c r="EF466" s="97"/>
      <c r="EG466" s="97"/>
      <c r="EH466" s="97"/>
      <c r="EI466" s="97"/>
      <c r="EJ466" s="97"/>
      <c r="EK466" s="97"/>
      <c r="EL466" s="97"/>
      <c r="EM466" s="97"/>
      <c r="EN466" s="97"/>
      <c r="EO466" s="97"/>
      <c r="EP466" s="97"/>
      <c r="EQ466" s="97"/>
      <c r="ER466" s="97"/>
      <c r="ES466" s="97"/>
      <c r="ET466" s="97"/>
      <c r="EU466" s="97"/>
      <c r="EV466" s="97"/>
      <c r="EW466" s="97"/>
      <c r="EX466" s="97"/>
      <c r="EY466" s="97"/>
      <c r="EZ466" s="97"/>
      <c r="FA466" s="97"/>
      <c r="FB466" s="97"/>
      <c r="FC466" s="97"/>
      <c r="FD466" s="97"/>
      <c r="FE466" s="97"/>
      <c r="FF466" s="97"/>
      <c r="FG466" s="97"/>
      <c r="FH466" s="97"/>
      <c r="FI466" s="97"/>
      <c r="FJ466" s="97"/>
      <c r="FK466" s="97"/>
      <c r="FL466" s="97"/>
      <c r="FM466" s="97"/>
      <c r="FN466" s="97"/>
      <c r="FO466" s="97"/>
      <c r="FP466" s="97"/>
      <c r="FQ466" s="97"/>
      <c r="FR466" s="97"/>
      <c r="FS466" s="97"/>
      <c r="FT466" s="97"/>
      <c r="FU466" s="97"/>
      <c r="FV466" s="97"/>
      <c r="FW466" s="97"/>
      <c r="FX466" s="97"/>
      <c r="FY466" s="97"/>
      <c r="FZ466" s="97"/>
      <c r="GA466" s="97"/>
      <c r="GB466" s="97"/>
      <c r="GC466" s="97"/>
      <c r="GD466" s="97"/>
      <c r="GE466" s="97"/>
      <c r="GF466" s="97"/>
      <c r="GG466" s="97"/>
      <c r="GH466" s="97"/>
      <c r="GI466" s="97"/>
      <c r="GJ466" s="97"/>
      <c r="GK466" s="97"/>
      <c r="GL466" s="97"/>
      <c r="GM466" s="97"/>
      <c r="GN466" s="97"/>
      <c r="GO466" s="97"/>
      <c r="GP466" s="97"/>
      <c r="GQ466" s="97"/>
      <c r="GR466" s="97"/>
      <c r="GS466" s="97"/>
      <c r="GT466" s="97"/>
      <c r="GU466" s="97"/>
      <c r="GV466" s="97"/>
      <c r="GW466" s="97"/>
      <c r="GX466" s="97"/>
      <c r="GY466" s="97"/>
      <c r="GZ466" s="97"/>
      <c r="HA466" s="19"/>
      <c r="HB466" s="19"/>
    </row>
    <row r="467" spans="1:210" ht="4.2" customHeight="1">
      <c r="A467" s="1"/>
      <c r="B467" s="1"/>
      <c r="C467" s="1"/>
      <c r="D467" s="1"/>
      <c r="E467" s="263"/>
      <c r="F467" s="48"/>
      <c r="G467" s="231"/>
      <c r="H467" s="1"/>
      <c r="I467" s="1"/>
      <c r="J467" s="1"/>
      <c r="K467" s="1"/>
      <c r="L467" s="1"/>
      <c r="M467" s="5"/>
      <c r="N467" s="1"/>
      <c r="O467" s="1"/>
      <c r="P467" s="5"/>
      <c r="Q467" s="1"/>
      <c r="R467" s="1"/>
      <c r="S467" s="5"/>
      <c r="T467" s="7"/>
      <c r="U467" s="24"/>
      <c r="V467" s="1"/>
      <c r="W467" s="12"/>
      <c r="X467" s="10"/>
      <c r="Y467" s="46"/>
      <c r="Z467" s="93"/>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1"/>
      <c r="HB467" s="1"/>
    </row>
    <row r="468" spans="1:210" s="23" customFormat="1">
      <c r="A468" s="19"/>
      <c r="B468" s="19"/>
      <c r="C468" s="19"/>
      <c r="D468" s="19"/>
      <c r="E468" s="269"/>
      <c r="F468" s="52"/>
      <c r="G468" s="232"/>
      <c r="H468" s="19"/>
      <c r="I468" s="19" t="str">
        <f>справочники!$T$6</f>
        <v>частота прироста</v>
      </c>
      <c r="J468" s="19"/>
      <c r="K468" s="19"/>
      <c r="L468" s="19"/>
      <c r="M468" s="20"/>
      <c r="N468" s="19"/>
      <c r="O468" s="19"/>
      <c r="P468" s="20"/>
      <c r="Q468" s="19" t="s">
        <v>72</v>
      </c>
      <c r="R468" s="19"/>
      <c r="S468" s="20" t="s">
        <v>6</v>
      </c>
      <c r="T468" s="205"/>
      <c r="U468" s="26" t="s">
        <v>7</v>
      </c>
      <c r="V468" s="19"/>
      <c r="W468" s="21"/>
      <c r="X468" s="22"/>
      <c r="Y468" s="47"/>
      <c r="Z468" s="96"/>
      <c r="AA468" s="97"/>
      <c r="AB468" s="97"/>
      <c r="AC468" s="97"/>
      <c r="AD468" s="97"/>
      <c r="AE468" s="97"/>
      <c r="AF468" s="97"/>
      <c r="AG468" s="97"/>
      <c r="AH468" s="97"/>
      <c r="AI468" s="97"/>
      <c r="AJ468" s="97"/>
      <c r="AK468" s="97"/>
      <c r="AL468" s="97"/>
      <c r="AM468" s="97"/>
      <c r="AN468" s="97"/>
      <c r="AO468" s="97"/>
      <c r="AP468" s="97"/>
      <c r="AQ468" s="97"/>
      <c r="AR468" s="97"/>
      <c r="AS468" s="97"/>
      <c r="AT468" s="97"/>
      <c r="AU468" s="97"/>
      <c r="AV468" s="97"/>
      <c r="AW468" s="97"/>
      <c r="AX468" s="97"/>
      <c r="AY468" s="97"/>
      <c r="AZ468" s="97"/>
      <c r="BA468" s="97"/>
      <c r="BB468" s="97"/>
      <c r="BC468" s="97"/>
      <c r="BD468" s="97"/>
      <c r="BE468" s="97"/>
      <c r="BF468" s="97"/>
      <c r="BG468" s="97"/>
      <c r="BH468" s="97"/>
      <c r="BI468" s="97"/>
      <c r="BJ468" s="97"/>
      <c r="BK468" s="97"/>
      <c r="BL468" s="97"/>
      <c r="BM468" s="97"/>
      <c r="BN468" s="97"/>
      <c r="BO468" s="97"/>
      <c r="BP468" s="97"/>
      <c r="BQ468" s="97"/>
      <c r="BR468" s="97"/>
      <c r="BS468" s="97"/>
      <c r="BT468" s="97"/>
      <c r="BU468" s="97"/>
      <c r="BV468" s="97"/>
      <c r="BW468" s="97"/>
      <c r="BX468" s="97"/>
      <c r="BY468" s="97"/>
      <c r="BZ468" s="97"/>
      <c r="CA468" s="97"/>
      <c r="CB468" s="97"/>
      <c r="CC468" s="97"/>
      <c r="CD468" s="97"/>
      <c r="CE468" s="97"/>
      <c r="CF468" s="97"/>
      <c r="CG468" s="97"/>
      <c r="CH468" s="97"/>
      <c r="CI468" s="97"/>
      <c r="CJ468" s="97"/>
      <c r="CK468" s="97"/>
      <c r="CL468" s="97"/>
      <c r="CM468" s="97"/>
      <c r="CN468" s="97"/>
      <c r="CO468" s="97"/>
      <c r="CP468" s="97"/>
      <c r="CQ468" s="97"/>
      <c r="CR468" s="97"/>
      <c r="CS468" s="97"/>
      <c r="CT468" s="97"/>
      <c r="CU468" s="97"/>
      <c r="CV468" s="97"/>
      <c r="CW468" s="97"/>
      <c r="CX468" s="97"/>
      <c r="CY468" s="97"/>
      <c r="CZ468" s="97"/>
      <c r="DA468" s="97"/>
      <c r="DB468" s="97"/>
      <c r="DC468" s="97"/>
      <c r="DD468" s="97"/>
      <c r="DE468" s="97"/>
      <c r="DF468" s="97"/>
      <c r="DG468" s="97"/>
      <c r="DH468" s="97"/>
      <c r="DI468" s="97"/>
      <c r="DJ468" s="97"/>
      <c r="DK468" s="97"/>
      <c r="DL468" s="97"/>
      <c r="DM468" s="97"/>
      <c r="DN468" s="97"/>
      <c r="DO468" s="97"/>
      <c r="DP468" s="97"/>
      <c r="DQ468" s="97"/>
      <c r="DR468" s="97"/>
      <c r="DS468" s="97"/>
      <c r="DT468" s="97"/>
      <c r="DU468" s="97"/>
      <c r="DV468" s="97"/>
      <c r="DW468" s="97"/>
      <c r="DX468" s="97"/>
      <c r="DY468" s="97"/>
      <c r="DZ468" s="97"/>
      <c r="EA468" s="97"/>
      <c r="EB468" s="97"/>
      <c r="EC468" s="97"/>
      <c r="ED468" s="97"/>
      <c r="EE468" s="97"/>
      <c r="EF468" s="97"/>
      <c r="EG468" s="97"/>
      <c r="EH468" s="97"/>
      <c r="EI468" s="97"/>
      <c r="EJ468" s="97"/>
      <c r="EK468" s="97"/>
      <c r="EL468" s="97"/>
      <c r="EM468" s="97"/>
      <c r="EN468" s="97"/>
      <c r="EO468" s="97"/>
      <c r="EP468" s="97"/>
      <c r="EQ468" s="97"/>
      <c r="ER468" s="97"/>
      <c r="ES468" s="97"/>
      <c r="ET468" s="97"/>
      <c r="EU468" s="97"/>
      <c r="EV468" s="97"/>
      <c r="EW468" s="97"/>
      <c r="EX468" s="97"/>
      <c r="EY468" s="97"/>
      <c r="EZ468" s="97"/>
      <c r="FA468" s="97"/>
      <c r="FB468" s="97"/>
      <c r="FC468" s="97"/>
      <c r="FD468" s="97"/>
      <c r="FE468" s="97"/>
      <c r="FF468" s="97"/>
      <c r="FG468" s="97"/>
      <c r="FH468" s="97"/>
      <c r="FI468" s="97"/>
      <c r="FJ468" s="97"/>
      <c r="FK468" s="97"/>
      <c r="FL468" s="97"/>
      <c r="FM468" s="97"/>
      <c r="FN468" s="97"/>
      <c r="FO468" s="97"/>
      <c r="FP468" s="97"/>
      <c r="FQ468" s="97"/>
      <c r="FR468" s="97"/>
      <c r="FS468" s="97"/>
      <c r="FT468" s="97"/>
      <c r="FU468" s="97"/>
      <c r="FV468" s="97"/>
      <c r="FW468" s="97"/>
      <c r="FX468" s="97"/>
      <c r="FY468" s="97"/>
      <c r="FZ468" s="97"/>
      <c r="GA468" s="97"/>
      <c r="GB468" s="97"/>
      <c r="GC468" s="97"/>
      <c r="GD468" s="97"/>
      <c r="GE468" s="97"/>
      <c r="GF468" s="97"/>
      <c r="GG468" s="97"/>
      <c r="GH468" s="97"/>
      <c r="GI468" s="97"/>
      <c r="GJ468" s="97"/>
      <c r="GK468" s="97"/>
      <c r="GL468" s="97"/>
      <c r="GM468" s="97"/>
      <c r="GN468" s="97"/>
      <c r="GO468" s="97"/>
      <c r="GP468" s="97"/>
      <c r="GQ468" s="97"/>
      <c r="GR468" s="97"/>
      <c r="GS468" s="97"/>
      <c r="GT468" s="97"/>
      <c r="GU468" s="97"/>
      <c r="GV468" s="97"/>
      <c r="GW468" s="97"/>
      <c r="GX468" s="97"/>
      <c r="GY468" s="97"/>
      <c r="GZ468" s="97"/>
      <c r="HA468" s="19"/>
      <c r="HB468" s="19"/>
    </row>
    <row r="469" spans="1:210" ht="4.2" customHeight="1">
      <c r="A469" s="1"/>
      <c r="B469" s="1"/>
      <c r="C469" s="1"/>
      <c r="D469" s="14"/>
      <c r="E469" s="264"/>
      <c r="F469" s="14"/>
      <c r="G469" s="304"/>
      <c r="H469" s="14"/>
      <c r="I469" s="14"/>
      <c r="J469" s="14"/>
      <c r="K469" s="14"/>
      <c r="L469" s="14"/>
      <c r="M469" s="15"/>
      <c r="N469" s="14"/>
      <c r="O469" s="14"/>
      <c r="P469" s="15"/>
      <c r="Q469" s="14"/>
      <c r="R469" s="14"/>
      <c r="S469" s="15"/>
      <c r="T469" s="180"/>
      <c r="U469" s="24"/>
      <c r="V469" s="1"/>
      <c r="W469" s="12"/>
      <c r="X469" s="10"/>
      <c r="Y469" s="46"/>
      <c r="Z469" s="93"/>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A469" s="94"/>
      <c r="CB469" s="94"/>
      <c r="CC469" s="94"/>
      <c r="CD469" s="94"/>
      <c r="CE469" s="94"/>
      <c r="CF469" s="94"/>
      <c r="CG469" s="94"/>
      <c r="CH469" s="94"/>
      <c r="CI469" s="94"/>
      <c r="CJ469" s="94"/>
      <c r="CK469" s="94"/>
      <c r="CL469" s="94"/>
      <c r="CM469" s="94"/>
      <c r="CN469" s="94"/>
      <c r="CO469" s="94"/>
      <c r="CP469" s="94"/>
      <c r="CQ469" s="94"/>
      <c r="CR469" s="94"/>
      <c r="CS469" s="94"/>
      <c r="CT469" s="94"/>
      <c r="CU469" s="94"/>
      <c r="CV469" s="94"/>
      <c r="CW469" s="94"/>
      <c r="CX469" s="94"/>
      <c r="CY469" s="94"/>
      <c r="CZ469" s="94"/>
      <c r="DA469" s="94"/>
      <c r="DB469" s="94"/>
      <c r="DC469" s="94"/>
      <c r="DD469" s="94"/>
      <c r="DE469" s="94"/>
      <c r="DF469" s="94"/>
      <c r="DG469" s="94"/>
      <c r="DH469" s="94"/>
      <c r="DI469" s="94"/>
      <c r="DJ469" s="94"/>
      <c r="DK469" s="94"/>
      <c r="DL469" s="94"/>
      <c r="DM469" s="94"/>
      <c r="DN469" s="94"/>
      <c r="DO469" s="94"/>
      <c r="DP469" s="94"/>
      <c r="DQ469" s="94"/>
      <c r="DR469" s="94"/>
      <c r="DS469" s="94"/>
      <c r="DT469" s="94"/>
      <c r="DU469" s="94"/>
      <c r="DV469" s="94"/>
      <c r="DW469" s="94"/>
      <c r="DX469" s="94"/>
      <c r="DY469" s="94"/>
      <c r="DZ469" s="94"/>
      <c r="EA469" s="94"/>
      <c r="EB469" s="94"/>
      <c r="EC469" s="94"/>
      <c r="ED469" s="94"/>
      <c r="EE469" s="94"/>
      <c r="EF469" s="94"/>
      <c r="EG469" s="94"/>
      <c r="EH469" s="94"/>
      <c r="EI469" s="94"/>
      <c r="EJ469" s="94"/>
      <c r="EK469" s="94"/>
      <c r="EL469" s="94"/>
      <c r="EM469" s="94"/>
      <c r="EN469" s="94"/>
      <c r="EO469" s="94"/>
      <c r="EP469" s="94"/>
      <c r="EQ469" s="94"/>
      <c r="ER469" s="94"/>
      <c r="ES469" s="94"/>
      <c r="ET469" s="94"/>
      <c r="EU469" s="94"/>
      <c r="EV469" s="94"/>
      <c r="EW469" s="94"/>
      <c r="EX469" s="94"/>
      <c r="EY469" s="94"/>
      <c r="EZ469" s="94"/>
      <c r="FA469" s="94"/>
      <c r="FB469" s="94"/>
      <c r="FC469" s="94"/>
      <c r="FD469" s="94"/>
      <c r="FE469" s="94"/>
      <c r="FF469" s="94"/>
      <c r="FG469" s="94"/>
      <c r="FH469" s="94"/>
      <c r="FI469" s="94"/>
      <c r="FJ469" s="94"/>
      <c r="FK469" s="94"/>
      <c r="FL469" s="94"/>
      <c r="FM469" s="94"/>
      <c r="FN469" s="94"/>
      <c r="FO469" s="94"/>
      <c r="FP469" s="94"/>
      <c r="FQ469" s="94"/>
      <c r="FR469" s="94"/>
      <c r="FS469" s="94"/>
      <c r="FT469" s="94"/>
      <c r="FU469" s="94"/>
      <c r="FV469" s="94"/>
      <c r="FW469" s="94"/>
      <c r="FX469" s="94"/>
      <c r="FY469" s="94"/>
      <c r="FZ469" s="94"/>
      <c r="GA469" s="94"/>
      <c r="GB469" s="94"/>
      <c r="GC469" s="94"/>
      <c r="GD469" s="94"/>
      <c r="GE469" s="94"/>
      <c r="GF469" s="94"/>
      <c r="GG469" s="94"/>
      <c r="GH469" s="94"/>
      <c r="GI469" s="94"/>
      <c r="GJ469" s="94"/>
      <c r="GK469" s="94"/>
      <c r="GL469" s="94"/>
      <c r="GM469" s="94"/>
      <c r="GN469" s="94"/>
      <c r="GO469" s="94"/>
      <c r="GP469" s="94"/>
      <c r="GQ469" s="94"/>
      <c r="GR469" s="94"/>
      <c r="GS469" s="94"/>
      <c r="GT469" s="94"/>
      <c r="GU469" s="94"/>
      <c r="GV469" s="94"/>
      <c r="GW469" s="94"/>
      <c r="GX469" s="94"/>
      <c r="GY469" s="94"/>
      <c r="GZ469" s="94"/>
      <c r="HA469" s="1"/>
      <c r="HB469" s="1"/>
    </row>
    <row r="470" spans="1:210" ht="4.2" customHeight="1">
      <c r="A470" s="1"/>
      <c r="B470" s="1"/>
      <c r="C470" s="1"/>
      <c r="D470" s="1"/>
      <c r="E470" s="263"/>
      <c r="F470" s="48"/>
      <c r="G470" s="231"/>
      <c r="H470" s="1"/>
      <c r="I470" s="1"/>
      <c r="J470" s="1"/>
      <c r="K470" s="1"/>
      <c r="L470" s="1"/>
      <c r="M470" s="5"/>
      <c r="N470" s="1"/>
      <c r="O470" s="1"/>
      <c r="P470" s="5"/>
      <c r="Q470" s="1"/>
      <c r="R470" s="1"/>
      <c r="S470" s="5"/>
      <c r="T470" s="7"/>
      <c r="U470" s="24"/>
      <c r="V470" s="1"/>
      <c r="W470" s="12"/>
      <c r="X470" s="10"/>
      <c r="Y470" s="46"/>
      <c r="Z470" s="93"/>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4"/>
      <c r="BB470" s="94"/>
      <c r="BC470" s="94"/>
      <c r="BD470" s="94"/>
      <c r="BE470" s="94"/>
      <c r="BF470" s="94"/>
      <c r="BG470" s="94"/>
      <c r="BH470" s="94"/>
      <c r="BI470" s="94"/>
      <c r="BJ470" s="94"/>
      <c r="BK470" s="94"/>
      <c r="BL470" s="94"/>
      <c r="BM470" s="94"/>
      <c r="BN470" s="94"/>
      <c r="BO470" s="94"/>
      <c r="BP470" s="94"/>
      <c r="BQ470" s="94"/>
      <c r="BR470" s="94"/>
      <c r="BS470" s="94"/>
      <c r="BT470" s="94"/>
      <c r="BU470" s="94"/>
      <c r="BV470" s="94"/>
      <c r="BW470" s="94"/>
      <c r="BX470" s="94"/>
      <c r="BY470" s="94"/>
      <c r="BZ470" s="94"/>
      <c r="CA470" s="94"/>
      <c r="CB470" s="94"/>
      <c r="CC470" s="94"/>
      <c r="CD470" s="94"/>
      <c r="CE470" s="94"/>
      <c r="CF470" s="94"/>
      <c r="CG470" s="94"/>
      <c r="CH470" s="94"/>
      <c r="CI470" s="94"/>
      <c r="CJ470" s="94"/>
      <c r="CK470" s="94"/>
      <c r="CL470" s="94"/>
      <c r="CM470" s="94"/>
      <c r="CN470" s="94"/>
      <c r="CO470" s="94"/>
      <c r="CP470" s="94"/>
      <c r="CQ470" s="94"/>
      <c r="CR470" s="94"/>
      <c r="CS470" s="94"/>
      <c r="CT470" s="94"/>
      <c r="CU470" s="94"/>
      <c r="CV470" s="94"/>
      <c r="CW470" s="94"/>
      <c r="CX470" s="94"/>
      <c r="CY470" s="94"/>
      <c r="CZ470" s="94"/>
      <c r="DA470" s="94"/>
      <c r="DB470" s="94"/>
      <c r="DC470" s="94"/>
      <c r="DD470" s="94"/>
      <c r="DE470" s="94"/>
      <c r="DF470" s="94"/>
      <c r="DG470" s="94"/>
      <c r="DH470" s="94"/>
      <c r="DI470" s="94"/>
      <c r="DJ470" s="94"/>
      <c r="DK470" s="94"/>
      <c r="DL470" s="94"/>
      <c r="DM470" s="94"/>
      <c r="DN470" s="94"/>
      <c r="DO470" s="94"/>
      <c r="DP470" s="94"/>
      <c r="DQ470" s="94"/>
      <c r="DR470" s="94"/>
      <c r="DS470" s="94"/>
      <c r="DT470" s="94"/>
      <c r="DU470" s="94"/>
      <c r="DV470" s="94"/>
      <c r="DW470" s="94"/>
      <c r="DX470" s="94"/>
      <c r="DY470" s="94"/>
      <c r="DZ470" s="94"/>
      <c r="EA470" s="94"/>
      <c r="EB470" s="94"/>
      <c r="EC470" s="94"/>
      <c r="ED470" s="94"/>
      <c r="EE470" s="94"/>
      <c r="EF470" s="94"/>
      <c r="EG470" s="94"/>
      <c r="EH470" s="94"/>
      <c r="EI470" s="94"/>
      <c r="EJ470" s="94"/>
      <c r="EK470" s="94"/>
      <c r="EL470" s="94"/>
      <c r="EM470" s="94"/>
      <c r="EN470" s="94"/>
      <c r="EO470" s="94"/>
      <c r="EP470" s="94"/>
      <c r="EQ470" s="94"/>
      <c r="ER470" s="94"/>
      <c r="ES470" s="94"/>
      <c r="ET470" s="94"/>
      <c r="EU470" s="94"/>
      <c r="EV470" s="94"/>
      <c r="EW470" s="94"/>
      <c r="EX470" s="94"/>
      <c r="EY470" s="94"/>
      <c r="EZ470" s="94"/>
      <c r="FA470" s="94"/>
      <c r="FB470" s="94"/>
      <c r="FC470" s="94"/>
      <c r="FD470" s="94"/>
      <c r="FE470" s="94"/>
      <c r="FF470" s="94"/>
      <c r="FG470" s="94"/>
      <c r="FH470" s="94"/>
      <c r="FI470" s="94"/>
      <c r="FJ470" s="94"/>
      <c r="FK470" s="94"/>
      <c r="FL470" s="94"/>
      <c r="FM470" s="94"/>
      <c r="FN470" s="94"/>
      <c r="FO470" s="94"/>
      <c r="FP470" s="94"/>
      <c r="FQ470" s="94"/>
      <c r="FR470" s="94"/>
      <c r="FS470" s="94"/>
      <c r="FT470" s="94"/>
      <c r="FU470" s="94"/>
      <c r="FV470" s="94"/>
      <c r="FW470" s="94"/>
      <c r="FX470" s="94"/>
      <c r="FY470" s="94"/>
      <c r="FZ470" s="94"/>
      <c r="GA470" s="94"/>
      <c r="GB470" s="94"/>
      <c r="GC470" s="94"/>
      <c r="GD470" s="94"/>
      <c r="GE470" s="94"/>
      <c r="GF470" s="94"/>
      <c r="GG470" s="94"/>
      <c r="GH470" s="94"/>
      <c r="GI470" s="94"/>
      <c r="GJ470" s="94"/>
      <c r="GK470" s="94"/>
      <c r="GL470" s="94"/>
      <c r="GM470" s="94"/>
      <c r="GN470" s="94"/>
      <c r="GO470" s="94"/>
      <c r="GP470" s="94"/>
      <c r="GQ470" s="94"/>
      <c r="GR470" s="94"/>
      <c r="GS470" s="94"/>
      <c r="GT470" s="94"/>
      <c r="GU470" s="94"/>
      <c r="GV470" s="94"/>
      <c r="GW470" s="94"/>
      <c r="GX470" s="94"/>
      <c r="GY470" s="94"/>
      <c r="GZ470" s="94"/>
      <c r="HA470" s="1"/>
      <c r="HB470" s="1"/>
    </row>
    <row r="471" spans="1:210" s="4" customFormat="1">
      <c r="A471" s="3"/>
      <c r="B471" s="196" t="s">
        <v>75</v>
      </c>
      <c r="C471" s="3"/>
      <c r="D471" s="3"/>
      <c r="E471" s="9"/>
      <c r="F471" s="51"/>
      <c r="G471" s="231"/>
      <c r="H471" s="585" t="str">
        <f>$H$95</f>
        <v>Средний чек или стоимость 1й продажи</v>
      </c>
      <c r="I471" s="585"/>
      <c r="J471" s="585"/>
      <c r="K471" s="585"/>
      <c r="L471" s="3"/>
      <c r="M471" s="5"/>
      <c r="N471" s="3" t="str">
        <f>N422</f>
        <v>Продукт-2</v>
      </c>
      <c r="O471" s="3"/>
      <c r="P471" s="5"/>
      <c r="Q471" s="3" t="s">
        <v>26</v>
      </c>
      <c r="R471" s="3"/>
      <c r="S471" s="5"/>
      <c r="T471" s="84"/>
      <c r="U471" s="24"/>
      <c r="V471" s="3"/>
      <c r="W471" s="591">
        <f>IF(W448=0,0,W479/W448)</f>
        <v>0</v>
      </c>
      <c r="X471" s="592"/>
      <c r="Y471" s="593"/>
      <c r="Z471" s="594"/>
      <c r="AA471" s="595">
        <f>IF(AA$8="",0,IF($W457&gt;0,AA457,IF($W459&gt;0,AA459,IF(AA$1=1,$T462,IF($T464=справочники!$E$9,$T462+$T466*INT((AA$1-$AA$1)/IF(OR($T468=0,$T468=""),1,$T468)),IF($T464=справочники!$E$10,$T462*POWER($T466,INT((AA$1-$AA$1)/IF(OR($T468=0,$T468=""),1,$T468))),IF($T464=справочники!$E$11,POWER($T462,1+$T466*INT((AA$1-$AA$1)/IF(OR($T468=0,$T468=""),1,$T468))),0)))))))</f>
        <v>0</v>
      </c>
      <c r="AB471" s="595">
        <f>IF(AB$8="",0,IF($W457&gt;0,AB457,IF($W459&gt;0,AB459,IF(AB$1=1,$T462,IF($T464=справочники!$E$9,$T462+$T466*INT((AB$1-$AA$1)/IF(OR($T468=0,$T468=""),1,$T468)),IF($T464=справочники!$E$10,$T462*POWER($T466,INT((AB$1-$AA$1)/IF(OR($T468=0,$T468=""),1,$T468))),IF($T464=справочники!$E$11,POWER($T462,1+$T466*INT((AB$1-$AA$1)/IF(OR($T468=0,$T468=""),1,$T468))),0)))))))</f>
        <v>0</v>
      </c>
      <c r="AC471" s="595">
        <f>IF(AC$8="",0,IF($W457&gt;0,AC457,IF($W459&gt;0,AC459,IF(AC$1=1,$T462,IF($T464=справочники!$E$9,$T462+$T466*INT((AC$1-$AA$1)/IF(OR($T468=0,$T468=""),1,$T468)),IF($T464=справочники!$E$10,$T462*POWER($T466,INT((AC$1-$AA$1)/IF(OR($T468=0,$T468=""),1,$T468))),IF($T464=справочники!$E$11,POWER($T462,1+$T466*INT((AC$1-$AA$1)/IF(OR($T468=0,$T468=""),1,$T468))),0)))))))</f>
        <v>0</v>
      </c>
      <c r="AD471" s="595">
        <f>IF(AD$8="",0,IF($W457&gt;0,AD457,IF($W459&gt;0,AD459,IF(AD$1=1,$T462,IF($T464=справочники!$E$9,$T462+$T466*INT((AD$1-$AA$1)/IF(OR($T468=0,$T468=""),1,$T468)),IF($T464=справочники!$E$10,$T462*POWER($T466,INT((AD$1-$AA$1)/IF(OR($T468=0,$T468=""),1,$T468))),IF($T464=справочники!$E$11,POWER($T462,1+$T466*INT((AD$1-$AA$1)/IF(OR($T468=0,$T468=""),1,$T468))),0)))))))</f>
        <v>0</v>
      </c>
      <c r="AE471" s="595">
        <f>IF(AE$8="",0,IF($W457&gt;0,AE457,IF($W459&gt;0,AE459,IF(AE$1=1,$T462,IF($T464=справочники!$E$9,$T462+$T466*INT((AE$1-$AA$1)/IF(OR($T468=0,$T468=""),1,$T468)),IF($T464=справочники!$E$10,$T462*POWER($T466,INT((AE$1-$AA$1)/IF(OR($T468=0,$T468=""),1,$T468))),IF($T464=справочники!$E$11,POWER($T462,1+$T466*INT((AE$1-$AA$1)/IF(OR($T468=0,$T468=""),1,$T468))),0)))))))</f>
        <v>0</v>
      </c>
      <c r="AF471" s="595">
        <f>IF(AF$8="",0,IF($W457&gt;0,AF457,IF($W459&gt;0,AF459,IF(AF$1=1,$T462,IF($T464=справочники!$E$9,$T462+$T466*INT((AF$1-$AA$1)/IF(OR($T468=0,$T468=""),1,$T468)),IF($T464=справочники!$E$10,$T462*POWER($T466,INT((AF$1-$AA$1)/IF(OR($T468=0,$T468=""),1,$T468))),IF($T464=справочники!$E$11,POWER($T462,1+$T466*INT((AF$1-$AA$1)/IF(OR($T468=0,$T468=""),1,$T468))),0)))))))</f>
        <v>0</v>
      </c>
      <c r="AG471" s="595">
        <f>IF(AG$8="",0,IF($W457&gt;0,AG457,IF($W459&gt;0,AG459,IF(AG$1=1,$T462,IF($T464=справочники!$E$9,$T462+$T466*INT((AG$1-$AA$1)/IF(OR($T468=0,$T468=""),1,$T468)),IF($T464=справочники!$E$10,$T462*POWER($T466,INT((AG$1-$AA$1)/IF(OR($T468=0,$T468=""),1,$T468))),IF($T464=справочники!$E$11,POWER($T462,1+$T466*INT((AG$1-$AA$1)/IF(OR($T468=0,$T468=""),1,$T468))),0)))))))</f>
        <v>0</v>
      </c>
      <c r="AH471" s="595">
        <f>IF(AH$8="",0,IF($W457&gt;0,AH457,IF($W459&gt;0,AH459,IF(AH$1=1,$T462,IF($T464=справочники!$E$9,$T462+$T466*INT((AH$1-$AA$1)/IF(OR($T468=0,$T468=""),1,$T468)),IF($T464=справочники!$E$10,$T462*POWER($T466,INT((AH$1-$AA$1)/IF(OR($T468=0,$T468=""),1,$T468))),IF($T464=справочники!$E$11,POWER($T462,1+$T466*INT((AH$1-$AA$1)/IF(OR($T468=0,$T468=""),1,$T468))),0)))))))</f>
        <v>0</v>
      </c>
      <c r="AI471" s="595">
        <f>IF(AI$8="",0,IF($W457&gt;0,AI457,IF($W459&gt;0,AI459,IF(AI$1=1,$T462,IF($T464=справочники!$E$9,$T462+$T466*INT((AI$1-$AA$1)/IF(OR($T468=0,$T468=""),1,$T468)),IF($T464=справочники!$E$10,$T462*POWER($T466,INT((AI$1-$AA$1)/IF(OR($T468=0,$T468=""),1,$T468))),IF($T464=справочники!$E$11,POWER($T462,1+$T466*INT((AI$1-$AA$1)/IF(OR($T468=0,$T468=""),1,$T468))),0)))))))</f>
        <v>0</v>
      </c>
      <c r="AJ471" s="595">
        <f>IF(AJ$8="",0,IF($W457&gt;0,AJ457,IF($W459&gt;0,AJ459,IF(AJ$1=1,$T462,IF($T464=справочники!$E$9,$T462+$T466*INT((AJ$1-$AA$1)/IF(OR($T468=0,$T468=""),1,$T468)),IF($T464=справочники!$E$10,$T462*POWER($T466,INT((AJ$1-$AA$1)/IF(OR($T468=0,$T468=""),1,$T468))),IF($T464=справочники!$E$11,POWER($T462,1+$T466*INT((AJ$1-$AA$1)/IF(OR($T468=0,$T468=""),1,$T468))),0)))))))</f>
        <v>0</v>
      </c>
      <c r="AK471" s="595">
        <f>IF(AK$8="",0,IF($W457&gt;0,AK457,IF($W459&gt;0,AK459,IF(AK$1=1,$T462,IF($T464=справочники!$E$9,$T462+$T466*INT((AK$1-$AA$1)/IF(OR($T468=0,$T468=""),1,$T468)),IF($T464=справочники!$E$10,$T462*POWER($T466,INT((AK$1-$AA$1)/IF(OR($T468=0,$T468=""),1,$T468))),IF($T464=справочники!$E$11,POWER($T462,1+$T466*INT((AK$1-$AA$1)/IF(OR($T468=0,$T468=""),1,$T468))),0)))))))</f>
        <v>0</v>
      </c>
      <c r="AL471" s="595">
        <f>IF(AL$8="",0,IF($W457&gt;0,AL457,IF($W459&gt;0,AL459,IF(AL$1=1,$T462,IF($T464=справочники!$E$9,$T462+$T466*INT((AL$1-$AA$1)/IF(OR($T468=0,$T468=""),1,$T468)),IF($T464=справочники!$E$10,$T462*POWER($T466,INT((AL$1-$AA$1)/IF(OR($T468=0,$T468=""),1,$T468))),IF($T464=справочники!$E$11,POWER($T462,1+$T466*INT((AL$1-$AA$1)/IF(OR($T468=0,$T468=""),1,$T468))),0)))))))</f>
        <v>0</v>
      </c>
      <c r="AM471" s="595">
        <f>IF(AM$8="",0,IF($W457&gt;0,AM457,IF($W459&gt;0,AM459,IF(AM$1=1,$T462,IF($T464=справочники!$E$9,$T462+$T466*INT((AM$1-$AA$1)/IF(OR($T468=0,$T468=""),1,$T468)),IF($T464=справочники!$E$10,$T462*POWER($T466,INT((AM$1-$AA$1)/IF(OR($T468=0,$T468=""),1,$T468))),IF($T464=справочники!$E$11,POWER($T462,1+$T466*INT((AM$1-$AA$1)/IF(OR($T468=0,$T468=""),1,$T468))),0)))))))</f>
        <v>0</v>
      </c>
      <c r="AN471" s="595">
        <f>IF(AN$8="",0,IF($W457&gt;0,AN457,IF($W459&gt;0,AN459,IF(AN$1=1,$T462,IF($T464=справочники!$E$9,$T462+$T466*INT((AN$1-$AA$1)/IF(OR($T468=0,$T468=""),1,$T468)),IF($T464=справочники!$E$10,$T462*POWER($T466,INT((AN$1-$AA$1)/IF(OR($T468=0,$T468=""),1,$T468))),IF($T464=справочники!$E$11,POWER($T462,1+$T466*INT((AN$1-$AA$1)/IF(OR($T468=0,$T468=""),1,$T468))),0)))))))</f>
        <v>0</v>
      </c>
      <c r="AO471" s="595">
        <f>IF(AO$8="",0,IF($W457&gt;0,AO457,IF($W459&gt;0,AO459,IF(AO$1=1,$T462,IF($T464=справочники!$E$9,$T462+$T466*INT((AO$1-$AA$1)/IF(OR($T468=0,$T468=""),1,$T468)),IF($T464=справочники!$E$10,$T462*POWER($T466,INT((AO$1-$AA$1)/IF(OR($T468=0,$T468=""),1,$T468))),IF($T464=справочники!$E$11,POWER($T462,1+$T466*INT((AO$1-$AA$1)/IF(OR($T468=0,$T468=""),1,$T468))),0)))))))</f>
        <v>0</v>
      </c>
      <c r="AP471" s="595">
        <f>IF(AP$8="",0,IF($W457&gt;0,AP457,IF($W459&gt;0,AP459,IF(AP$1=1,$T462,IF($T464=справочники!$E$9,$T462+$T466*INT((AP$1-$AA$1)/IF(OR($T468=0,$T468=""),1,$T468)),IF($T464=справочники!$E$10,$T462*POWER($T466,INT((AP$1-$AA$1)/IF(OR($T468=0,$T468=""),1,$T468))),IF($T464=справочники!$E$11,POWER($T462,1+$T466*INT((AP$1-$AA$1)/IF(OR($T468=0,$T468=""),1,$T468))),0)))))))</f>
        <v>0</v>
      </c>
      <c r="AQ471" s="595">
        <f>IF(AQ$8="",0,IF($W457&gt;0,AQ457,IF($W459&gt;0,AQ459,IF(AQ$1=1,$T462,IF($T464=справочники!$E$9,$T462+$T466*INT((AQ$1-$AA$1)/IF(OR($T468=0,$T468=""),1,$T468)),IF($T464=справочники!$E$10,$T462*POWER($T466,INT((AQ$1-$AA$1)/IF(OR($T468=0,$T468=""),1,$T468))),IF($T464=справочники!$E$11,POWER($T462,1+$T466*INT((AQ$1-$AA$1)/IF(OR($T468=0,$T468=""),1,$T468))),0)))))))</f>
        <v>0</v>
      </c>
      <c r="AR471" s="595">
        <f>IF(AR$8="",0,IF($W457&gt;0,AR457,IF($W459&gt;0,AR459,IF(AR$1=1,$T462,IF($T464=справочники!$E$9,$T462+$T466*INT((AR$1-$AA$1)/IF(OR($T468=0,$T468=""),1,$T468)),IF($T464=справочники!$E$10,$T462*POWER($T466,INT((AR$1-$AA$1)/IF(OR($T468=0,$T468=""),1,$T468))),IF($T464=справочники!$E$11,POWER($T462,1+$T466*INT((AR$1-$AA$1)/IF(OR($T468=0,$T468=""),1,$T468))),0)))))))</f>
        <v>0</v>
      </c>
      <c r="AS471" s="595">
        <f>IF(AS$8="",0,IF($W457&gt;0,AS457,IF($W459&gt;0,AS459,IF(AS$1=1,$T462,IF($T464=справочники!$E$9,$T462+$T466*INT((AS$1-$AA$1)/IF(OR($T468=0,$T468=""),1,$T468)),IF($T464=справочники!$E$10,$T462*POWER($T466,INT((AS$1-$AA$1)/IF(OR($T468=0,$T468=""),1,$T468))),IF($T464=справочники!$E$11,POWER($T462,1+$T466*INT((AS$1-$AA$1)/IF(OR($T468=0,$T468=""),1,$T468))),0)))))))</f>
        <v>0</v>
      </c>
      <c r="AT471" s="595">
        <f>IF(AT$8="",0,IF($W457&gt;0,AT457,IF($W459&gt;0,AT459,IF(AT$1=1,$T462,IF($T464=справочники!$E$9,$T462+$T466*INT((AT$1-$AA$1)/IF(OR($T468=0,$T468=""),1,$T468)),IF($T464=справочники!$E$10,$T462*POWER($T466,INT((AT$1-$AA$1)/IF(OR($T468=0,$T468=""),1,$T468))),IF($T464=справочники!$E$11,POWER($T462,1+$T466*INT((AT$1-$AA$1)/IF(OR($T468=0,$T468=""),1,$T468))),0)))))))</f>
        <v>0</v>
      </c>
      <c r="AU471" s="595">
        <f>IF(AU$8="",0,IF($W457&gt;0,AU457,IF($W459&gt;0,AU459,IF(AU$1=1,$T462,IF($T464=справочники!$E$9,$T462+$T466*INT((AU$1-$AA$1)/IF(OR($T468=0,$T468=""),1,$T468)),IF($T464=справочники!$E$10,$T462*POWER($T466,INT((AU$1-$AA$1)/IF(OR($T468=0,$T468=""),1,$T468))),IF($T464=справочники!$E$11,POWER($T462,1+$T466*INT((AU$1-$AA$1)/IF(OR($T468=0,$T468=""),1,$T468))),0)))))))</f>
        <v>0</v>
      </c>
      <c r="AV471" s="595">
        <f>IF(AV$8="",0,IF($W457&gt;0,AV457,IF($W459&gt;0,AV459,IF(AV$1=1,$T462,IF($T464=справочники!$E$9,$T462+$T466*INT((AV$1-$AA$1)/IF(OR($T468=0,$T468=""),1,$T468)),IF($T464=справочники!$E$10,$T462*POWER($T466,INT((AV$1-$AA$1)/IF(OR($T468=0,$T468=""),1,$T468))),IF($T464=справочники!$E$11,POWER($T462,1+$T466*INT((AV$1-$AA$1)/IF(OR($T468=0,$T468=""),1,$T468))),0)))))))</f>
        <v>0</v>
      </c>
      <c r="AW471" s="595">
        <f>IF(AW$8="",0,IF($W457&gt;0,AW457,IF($W459&gt;0,AW459,IF(AW$1=1,$T462,IF($T464=справочники!$E$9,$T462+$T466*INT((AW$1-$AA$1)/IF(OR($T468=0,$T468=""),1,$T468)),IF($T464=справочники!$E$10,$T462*POWER($T466,INT((AW$1-$AA$1)/IF(OR($T468=0,$T468=""),1,$T468))),IF($T464=справочники!$E$11,POWER($T462,1+$T466*INT((AW$1-$AA$1)/IF(OR($T468=0,$T468=""),1,$T468))),0)))))))</f>
        <v>0</v>
      </c>
      <c r="AX471" s="595">
        <f>IF(AX$8="",0,IF($W457&gt;0,AX457,IF($W459&gt;0,AX459,IF(AX$1=1,$T462,IF($T464=справочники!$E$9,$T462+$T466*INT((AX$1-$AA$1)/IF(OR($T468=0,$T468=""),1,$T468)),IF($T464=справочники!$E$10,$T462*POWER($T466,INT((AX$1-$AA$1)/IF(OR($T468=0,$T468=""),1,$T468))),IF($T464=справочники!$E$11,POWER($T462,1+$T466*INT((AX$1-$AA$1)/IF(OR($T468=0,$T468=""),1,$T468))),0)))))))</f>
        <v>0</v>
      </c>
      <c r="AY471" s="595">
        <f>IF(AY$8="",0,IF($W457&gt;0,AY457,IF($W459&gt;0,AY459,IF(AY$1=1,$T462,IF($T464=справочники!$E$9,$T462+$T466*INT((AY$1-$AA$1)/IF(OR($T468=0,$T468=""),1,$T468)),IF($T464=справочники!$E$10,$T462*POWER($T466,INT((AY$1-$AA$1)/IF(OR($T468=0,$T468=""),1,$T468))),IF($T464=справочники!$E$11,POWER($T462,1+$T466*INT((AY$1-$AA$1)/IF(OR($T468=0,$T468=""),1,$T468))),0)))))))</f>
        <v>0</v>
      </c>
      <c r="AZ471" s="595">
        <f>IF(AZ$8="",0,IF($W457&gt;0,AZ457,IF($W459&gt;0,AZ459,IF(AZ$1=1,$T462,IF($T464=справочники!$E$9,$T462+$T466*INT((AZ$1-$AA$1)/IF(OR($T468=0,$T468=""),1,$T468)),IF($T464=справочники!$E$10,$T462*POWER($T466,INT((AZ$1-$AA$1)/IF(OR($T468=0,$T468=""),1,$T468))),IF($T464=справочники!$E$11,POWER($T462,1+$T466*INT((AZ$1-$AA$1)/IF(OR($T468=0,$T468=""),1,$T468))),0)))))))</f>
        <v>0</v>
      </c>
      <c r="BA471" s="595">
        <f>IF(BA$8="",0,IF($W457&gt;0,BA457,IF($W459&gt;0,BA459,IF(BA$1=1,$T462,IF($T464=справочники!$E$9,$T462+$T466*INT((BA$1-$AA$1)/IF(OR($T468=0,$T468=""),1,$T468)),IF($T464=справочники!$E$10,$T462*POWER($T466,INT((BA$1-$AA$1)/IF(OR($T468=0,$T468=""),1,$T468))),IF($T464=справочники!$E$11,POWER($T462,1+$T466*INT((BA$1-$AA$1)/IF(OR($T468=0,$T468=""),1,$T468))),0)))))))</f>
        <v>0</v>
      </c>
      <c r="BB471" s="595">
        <f>IF(BB$8="",0,IF($W457&gt;0,BB457,IF($W459&gt;0,BB459,IF(BB$1=1,$T462,IF($T464=справочники!$E$9,$T462+$T466*INT((BB$1-$AA$1)/IF(OR($T468=0,$T468=""),1,$T468)),IF($T464=справочники!$E$10,$T462*POWER($T466,INT((BB$1-$AA$1)/IF(OR($T468=0,$T468=""),1,$T468))),IF($T464=справочники!$E$11,POWER($T462,1+$T466*INT((BB$1-$AA$1)/IF(OR($T468=0,$T468=""),1,$T468))),0)))))))</f>
        <v>0</v>
      </c>
      <c r="BC471" s="595">
        <f>IF(BC$8="",0,IF($W457&gt;0,BC457,IF($W459&gt;0,BC459,IF(BC$1=1,$T462,IF($T464=справочники!$E$9,$T462+$T466*INT((BC$1-$AA$1)/IF(OR($T468=0,$T468=""),1,$T468)),IF($T464=справочники!$E$10,$T462*POWER($T466,INT((BC$1-$AA$1)/IF(OR($T468=0,$T468=""),1,$T468))),IF($T464=справочники!$E$11,POWER($T462,1+$T466*INT((BC$1-$AA$1)/IF(OR($T468=0,$T468=""),1,$T468))),0)))))))</f>
        <v>0</v>
      </c>
      <c r="BD471" s="595">
        <f>IF(BD$8="",0,IF($W457&gt;0,BD457,IF($W459&gt;0,BD459,IF(BD$1=1,$T462,IF($T464=справочники!$E$9,$T462+$T466*INT((BD$1-$AA$1)/IF(OR($T468=0,$T468=""),1,$T468)),IF($T464=справочники!$E$10,$T462*POWER($T466,INT((BD$1-$AA$1)/IF(OR($T468=0,$T468=""),1,$T468))),IF($T464=справочники!$E$11,POWER($T462,1+$T466*INT((BD$1-$AA$1)/IF(OR($T468=0,$T468=""),1,$T468))),0)))))))</f>
        <v>0</v>
      </c>
      <c r="BE471" s="595">
        <f>IF(BE$8="",0,IF($W457&gt;0,BE457,IF($W459&gt;0,BE459,IF(BE$1=1,$T462,IF($T464=справочники!$E$9,$T462+$T466*INT((BE$1-$AA$1)/IF(OR($T468=0,$T468=""),1,$T468)),IF($T464=справочники!$E$10,$T462*POWER($T466,INT((BE$1-$AA$1)/IF(OR($T468=0,$T468=""),1,$T468))),IF($T464=справочники!$E$11,POWER($T462,1+$T466*INT((BE$1-$AA$1)/IF(OR($T468=0,$T468=""),1,$T468))),0)))))))</f>
        <v>0</v>
      </c>
      <c r="BF471" s="595">
        <f>IF(BF$8="",0,IF($W457&gt;0,BF457,IF($W459&gt;0,BF459,IF(BF$1=1,$T462,IF($T464=справочники!$E$9,$T462+$T466*INT((BF$1-$AA$1)/IF(OR($T468=0,$T468=""),1,$T468)),IF($T464=справочники!$E$10,$T462*POWER($T466,INT((BF$1-$AA$1)/IF(OR($T468=0,$T468=""),1,$T468))),IF($T464=справочники!$E$11,POWER($T462,1+$T466*INT((BF$1-$AA$1)/IF(OR($T468=0,$T468=""),1,$T468))),0)))))))</f>
        <v>0</v>
      </c>
      <c r="BG471" s="595">
        <f>IF(BG$8="",0,IF($W457&gt;0,BG457,IF($W459&gt;0,BG459,IF(BG$1=1,$T462,IF($T464=справочники!$E$9,$T462+$T466*INT((BG$1-$AA$1)/IF(OR($T468=0,$T468=""),1,$T468)),IF($T464=справочники!$E$10,$T462*POWER($T466,INT((BG$1-$AA$1)/IF(OR($T468=0,$T468=""),1,$T468))),IF($T464=справочники!$E$11,POWER($T462,1+$T466*INT((BG$1-$AA$1)/IF(OR($T468=0,$T468=""),1,$T468))),0)))))))</f>
        <v>0</v>
      </c>
      <c r="BH471" s="595">
        <f>IF(BH$8="",0,IF($W457&gt;0,BH457,IF($W459&gt;0,BH459,IF(BH$1=1,$T462,IF($T464=справочники!$E$9,$T462+$T466*INT((BH$1-$AA$1)/IF(OR($T468=0,$T468=""),1,$T468)),IF($T464=справочники!$E$10,$T462*POWER($T466,INT((BH$1-$AA$1)/IF(OR($T468=0,$T468=""),1,$T468))),IF($T464=справочники!$E$11,POWER($T462,1+$T466*INT((BH$1-$AA$1)/IF(OR($T468=0,$T468=""),1,$T468))),0)))))))</f>
        <v>0</v>
      </c>
      <c r="BI471" s="595">
        <f>IF(BI$8="",0,IF($W457&gt;0,BI457,IF($W459&gt;0,BI459,IF(BI$1=1,$T462,IF($T464=справочники!$E$9,$T462+$T466*INT((BI$1-$AA$1)/IF(OR($T468=0,$T468=""),1,$T468)),IF($T464=справочники!$E$10,$T462*POWER($T466,INT((BI$1-$AA$1)/IF(OR($T468=0,$T468=""),1,$T468))),IF($T464=справочники!$E$11,POWER($T462,1+$T466*INT((BI$1-$AA$1)/IF(OR($T468=0,$T468=""),1,$T468))),0)))))))</f>
        <v>0</v>
      </c>
      <c r="BJ471" s="595">
        <f>IF(BJ$8="",0,IF($W457&gt;0,BJ457,IF($W459&gt;0,BJ459,IF(BJ$1=1,$T462,IF($T464=справочники!$E$9,$T462+$T466*INT((BJ$1-$AA$1)/IF(OR($T468=0,$T468=""),1,$T468)),IF($T464=справочники!$E$10,$T462*POWER($T466,INT((BJ$1-$AA$1)/IF(OR($T468=0,$T468=""),1,$T468))),IF($T464=справочники!$E$11,POWER($T462,1+$T466*INT((BJ$1-$AA$1)/IF(OR($T468=0,$T468=""),1,$T468))),0)))))))</f>
        <v>0</v>
      </c>
      <c r="BK471" s="595">
        <f>IF(BK$8="",0,IF($W457&gt;0,BK457,IF($W459&gt;0,BK459,IF(BK$1=1,$T462,IF($T464=справочники!$E$9,$T462+$T466*INT((BK$1-$AA$1)/IF(OR($T468=0,$T468=""),1,$T468)),IF($T464=справочники!$E$10,$T462*POWER($T466,INT((BK$1-$AA$1)/IF(OR($T468=0,$T468=""),1,$T468))),IF($T464=справочники!$E$11,POWER($T462,1+$T466*INT((BK$1-$AA$1)/IF(OR($T468=0,$T468=""),1,$T468))),0)))))))</f>
        <v>0</v>
      </c>
      <c r="BL471" s="595">
        <f>IF(BL$8="",0,IF($W457&gt;0,BL457,IF($W459&gt;0,BL459,IF(BL$1=1,$T462,IF($T464=справочники!$E$9,$T462+$T466*INT((BL$1-$AA$1)/IF(OR($T468=0,$T468=""),1,$T468)),IF($T464=справочники!$E$10,$T462*POWER($T466,INT((BL$1-$AA$1)/IF(OR($T468=0,$T468=""),1,$T468))),IF($T464=справочники!$E$11,POWER($T462,1+$T466*INT((BL$1-$AA$1)/IF(OR($T468=0,$T468=""),1,$T468))),0)))))))</f>
        <v>0</v>
      </c>
      <c r="BM471" s="595">
        <f>IF(BM$8="",0,IF($W457&gt;0,BM457,IF($W459&gt;0,BM459,IF(BM$1=1,$T462,IF($T464=справочники!$E$9,$T462+$T466*INT((BM$1-$AA$1)/IF(OR($T468=0,$T468=""),1,$T468)),IF($T464=справочники!$E$10,$T462*POWER($T466,INT((BM$1-$AA$1)/IF(OR($T468=0,$T468=""),1,$T468))),IF($T464=справочники!$E$11,POWER($T462,1+$T466*INT((BM$1-$AA$1)/IF(OR($T468=0,$T468=""),1,$T468))),0)))))))</f>
        <v>0</v>
      </c>
      <c r="BN471" s="595">
        <f>IF(BN$8="",0,IF($W457&gt;0,BN457,IF($W459&gt;0,BN459,IF(BN$1=1,$T462,IF($T464=справочники!$E$9,$T462+$T466*INT((BN$1-$AA$1)/IF(OR($T468=0,$T468=""),1,$T468)),IF($T464=справочники!$E$10,$T462*POWER($T466,INT((BN$1-$AA$1)/IF(OR($T468=0,$T468=""),1,$T468))),IF($T464=справочники!$E$11,POWER($T462,1+$T466*INT((BN$1-$AA$1)/IF(OR($T468=0,$T468=""),1,$T468))),0)))))))</f>
        <v>0</v>
      </c>
      <c r="BO471" s="595">
        <f>IF(BO$8="",0,IF($W457&gt;0,BO457,IF($W459&gt;0,BO459,IF(BO$1=1,$T462,IF($T464=справочники!$E$9,$T462+$T466*INT((BO$1-$AA$1)/IF(OR($T468=0,$T468=""),1,$T468)),IF($T464=справочники!$E$10,$T462*POWER($T466,INT((BO$1-$AA$1)/IF(OR($T468=0,$T468=""),1,$T468))),IF($T464=справочники!$E$11,POWER($T462,1+$T466*INT((BO$1-$AA$1)/IF(OR($T468=0,$T468=""),1,$T468))),0)))))))</f>
        <v>0</v>
      </c>
      <c r="BP471" s="595">
        <f>IF(BP$8="",0,IF($W457&gt;0,BP457,IF($W459&gt;0,BP459,IF(BP$1=1,$T462,IF($T464=справочники!$E$9,$T462+$T466*INT((BP$1-$AA$1)/IF(OR($T468=0,$T468=""),1,$T468)),IF($T464=справочники!$E$10,$T462*POWER($T466,INT((BP$1-$AA$1)/IF(OR($T468=0,$T468=""),1,$T468))),IF($T464=справочники!$E$11,POWER($T462,1+$T466*INT((BP$1-$AA$1)/IF(OR($T468=0,$T468=""),1,$T468))),0)))))))</f>
        <v>0</v>
      </c>
      <c r="BQ471" s="595">
        <f>IF(BQ$8="",0,IF($W457&gt;0,BQ457,IF($W459&gt;0,BQ459,IF(BQ$1=1,$T462,IF($T464=справочники!$E$9,$T462+$T466*INT((BQ$1-$AA$1)/IF(OR($T468=0,$T468=""),1,$T468)),IF($T464=справочники!$E$10,$T462*POWER($T466,INT((BQ$1-$AA$1)/IF(OR($T468=0,$T468=""),1,$T468))),IF($T464=справочники!$E$11,POWER($T462,1+$T466*INT((BQ$1-$AA$1)/IF(OR($T468=0,$T468=""),1,$T468))),0)))))))</f>
        <v>0</v>
      </c>
      <c r="BR471" s="595">
        <f>IF(BR$8="",0,IF($W457&gt;0,BR457,IF($W459&gt;0,BR459,IF(BR$1=1,$T462,IF($T464=справочники!$E$9,$T462+$T466*INT((BR$1-$AA$1)/IF(OR($T468=0,$T468=""),1,$T468)),IF($T464=справочники!$E$10,$T462*POWER($T466,INT((BR$1-$AA$1)/IF(OR($T468=0,$T468=""),1,$T468))),IF($T464=справочники!$E$11,POWER($T462,1+$T466*INT((BR$1-$AA$1)/IF(OR($T468=0,$T468=""),1,$T468))),0)))))))</f>
        <v>0</v>
      </c>
      <c r="BS471" s="595">
        <f>IF(BS$8="",0,IF($W457&gt;0,BS457,IF($W459&gt;0,BS459,IF(BS$1=1,$T462,IF($T464=справочники!$E$9,$T462+$T466*INT((BS$1-$AA$1)/IF(OR($T468=0,$T468=""),1,$T468)),IF($T464=справочники!$E$10,$T462*POWER($T466,INT((BS$1-$AA$1)/IF(OR($T468=0,$T468=""),1,$T468))),IF($T464=справочники!$E$11,POWER($T462,1+$T466*INT((BS$1-$AA$1)/IF(OR($T468=0,$T468=""),1,$T468))),0)))))))</f>
        <v>0</v>
      </c>
      <c r="BT471" s="595">
        <f>IF(BT$8="",0,IF($W457&gt;0,BT457,IF($W459&gt;0,BT459,IF(BT$1=1,$T462,IF($T464=справочники!$E$9,$T462+$T466*INT((BT$1-$AA$1)/IF(OR($T468=0,$T468=""),1,$T468)),IF($T464=справочники!$E$10,$T462*POWER($T466,INT((BT$1-$AA$1)/IF(OR($T468=0,$T468=""),1,$T468))),IF($T464=справочники!$E$11,POWER($T462,1+$T466*INT((BT$1-$AA$1)/IF(OR($T468=0,$T468=""),1,$T468))),0)))))))</f>
        <v>0</v>
      </c>
      <c r="BU471" s="595">
        <f>IF(BU$8="",0,IF($W457&gt;0,BU457,IF($W459&gt;0,BU459,IF(BU$1=1,$T462,IF($T464=справочники!$E$9,$T462+$T466*INT((BU$1-$AA$1)/IF(OR($T468=0,$T468=""),1,$T468)),IF($T464=справочники!$E$10,$T462*POWER($T466,INT((BU$1-$AA$1)/IF(OR($T468=0,$T468=""),1,$T468))),IF($T464=справочники!$E$11,POWER($T462,1+$T466*INT((BU$1-$AA$1)/IF(OR($T468=0,$T468=""),1,$T468))),0)))))))</f>
        <v>0</v>
      </c>
      <c r="BV471" s="595">
        <f>IF(BV$8="",0,IF($W457&gt;0,BV457,IF($W459&gt;0,BV459,IF(BV$1=1,$T462,IF($T464=справочники!$E$9,$T462+$T466*INT((BV$1-$AA$1)/IF(OR($T468=0,$T468=""),1,$T468)),IF($T464=справочники!$E$10,$T462*POWER($T466,INT((BV$1-$AA$1)/IF(OR($T468=0,$T468=""),1,$T468))),IF($T464=справочники!$E$11,POWER($T462,1+$T466*INT((BV$1-$AA$1)/IF(OR($T468=0,$T468=""),1,$T468))),0)))))))</f>
        <v>0</v>
      </c>
      <c r="BW471" s="595">
        <f>IF(BW$8="",0,IF($W457&gt;0,BW457,IF($W459&gt;0,BW459,IF(BW$1=1,$T462,IF($T464=справочники!$E$9,$T462+$T466*INT((BW$1-$AA$1)/IF(OR($T468=0,$T468=""),1,$T468)),IF($T464=справочники!$E$10,$T462*POWER($T466,INT((BW$1-$AA$1)/IF(OR($T468=0,$T468=""),1,$T468))),IF($T464=справочники!$E$11,POWER($T462,1+$T466*INT((BW$1-$AA$1)/IF(OR($T468=0,$T468=""),1,$T468))),0)))))))</f>
        <v>0</v>
      </c>
      <c r="BX471" s="595">
        <f>IF(BX$8="",0,IF($W457&gt;0,BX457,IF($W459&gt;0,BX459,IF(BX$1=1,$T462,IF($T464=справочники!$E$9,$T462+$T466*INT((BX$1-$AA$1)/IF(OR($T468=0,$T468=""),1,$T468)),IF($T464=справочники!$E$10,$T462*POWER($T466,INT((BX$1-$AA$1)/IF(OR($T468=0,$T468=""),1,$T468))),IF($T464=справочники!$E$11,POWER($T462,1+$T466*INT((BX$1-$AA$1)/IF(OR($T468=0,$T468=""),1,$T468))),0)))))))</f>
        <v>0</v>
      </c>
      <c r="BY471" s="595">
        <f>IF(BY$8="",0,IF($W457&gt;0,BY457,IF($W459&gt;0,BY459,IF(BY$1=1,$T462,IF($T464=справочники!$E$9,$T462+$T466*INT((BY$1-$AA$1)/IF(OR($T468=0,$T468=""),1,$T468)),IF($T464=справочники!$E$10,$T462*POWER($T466,INT((BY$1-$AA$1)/IF(OR($T468=0,$T468=""),1,$T468))),IF($T464=справочники!$E$11,POWER($T462,1+$T466*INT((BY$1-$AA$1)/IF(OR($T468=0,$T468=""),1,$T468))),0)))))))</f>
        <v>0</v>
      </c>
      <c r="BZ471" s="595">
        <f>IF(BZ$8="",0,IF($W457&gt;0,BZ457,IF($W459&gt;0,BZ459,IF(BZ$1=1,$T462,IF($T464=справочники!$E$9,$T462+$T466*INT((BZ$1-$AA$1)/IF(OR($T468=0,$T468=""),1,$T468)),IF($T464=справочники!$E$10,$T462*POWER($T466,INT((BZ$1-$AA$1)/IF(OR($T468=0,$T468=""),1,$T468))),IF($T464=справочники!$E$11,POWER($T462,1+$T466*INT((BZ$1-$AA$1)/IF(OR($T468=0,$T468=""),1,$T468))),0)))))))</f>
        <v>0</v>
      </c>
      <c r="CA471" s="595">
        <f>IF(CA$8="",0,IF($W457&gt;0,CA457,IF($W459&gt;0,CA459,IF(CA$1=1,$T462,IF($T464=справочники!$E$9,$T462+$T466*INT((CA$1-$AA$1)/IF(OR($T468=0,$T468=""),1,$T468)),IF($T464=справочники!$E$10,$T462*POWER($T466,INT((CA$1-$AA$1)/IF(OR($T468=0,$T468=""),1,$T468))),IF($T464=справочники!$E$11,POWER($T462,1+$T466*INT((CA$1-$AA$1)/IF(OR($T468=0,$T468=""),1,$T468))),0)))))))</f>
        <v>0</v>
      </c>
      <c r="CB471" s="595">
        <f>IF(CB$8="",0,IF($W457&gt;0,CB457,IF($W459&gt;0,CB459,IF(CB$1=1,$T462,IF($T464=справочники!$E$9,$T462+$T466*INT((CB$1-$AA$1)/IF(OR($T468=0,$T468=""),1,$T468)),IF($T464=справочники!$E$10,$T462*POWER($T466,INT((CB$1-$AA$1)/IF(OR($T468=0,$T468=""),1,$T468))),IF($T464=справочники!$E$11,POWER($T462,1+$T466*INT((CB$1-$AA$1)/IF(OR($T468=0,$T468=""),1,$T468))),0)))))))</f>
        <v>0</v>
      </c>
      <c r="CC471" s="595">
        <f>IF(CC$8="",0,IF($W457&gt;0,CC457,IF($W459&gt;0,CC459,IF(CC$1=1,$T462,IF($T464=справочники!$E$9,$T462+$T466*INT((CC$1-$AA$1)/IF(OR($T468=0,$T468=""),1,$T468)),IF($T464=справочники!$E$10,$T462*POWER($T466,INT((CC$1-$AA$1)/IF(OR($T468=0,$T468=""),1,$T468))),IF($T464=справочники!$E$11,POWER($T462,1+$T466*INT((CC$1-$AA$1)/IF(OR($T468=0,$T468=""),1,$T468))),0)))))))</f>
        <v>0</v>
      </c>
      <c r="CD471" s="595">
        <f>IF(CD$8="",0,IF($W457&gt;0,CD457,IF($W459&gt;0,CD459,IF(CD$1=1,$T462,IF($T464=справочники!$E$9,$T462+$T466*INT((CD$1-$AA$1)/IF(OR($T468=0,$T468=""),1,$T468)),IF($T464=справочники!$E$10,$T462*POWER($T466,INT((CD$1-$AA$1)/IF(OR($T468=0,$T468=""),1,$T468))),IF($T464=справочники!$E$11,POWER($T462,1+$T466*INT((CD$1-$AA$1)/IF(OR($T468=0,$T468=""),1,$T468))),0)))))))</f>
        <v>0</v>
      </c>
      <c r="CE471" s="595">
        <f>IF(CE$8="",0,IF($W457&gt;0,CE457,IF($W459&gt;0,CE459,IF(CE$1=1,$T462,IF($T464=справочники!$E$9,$T462+$T466*INT((CE$1-$AA$1)/IF(OR($T468=0,$T468=""),1,$T468)),IF($T464=справочники!$E$10,$T462*POWER($T466,INT((CE$1-$AA$1)/IF(OR($T468=0,$T468=""),1,$T468))),IF($T464=справочники!$E$11,POWER($T462,1+$T466*INT((CE$1-$AA$1)/IF(OR($T468=0,$T468=""),1,$T468))),0)))))))</f>
        <v>0</v>
      </c>
      <c r="CF471" s="595">
        <f>IF(CF$8="",0,IF($W457&gt;0,CF457,IF($W459&gt;0,CF459,IF(CF$1=1,$T462,IF($T464=справочники!$E$9,$T462+$T466*INT((CF$1-$AA$1)/IF(OR($T468=0,$T468=""),1,$T468)),IF($T464=справочники!$E$10,$T462*POWER($T466,INT((CF$1-$AA$1)/IF(OR($T468=0,$T468=""),1,$T468))),IF($T464=справочники!$E$11,POWER($T462,1+$T466*INT((CF$1-$AA$1)/IF(OR($T468=0,$T468=""),1,$T468))),0)))))))</f>
        <v>0</v>
      </c>
      <c r="CG471" s="595">
        <f>IF(CG$8="",0,IF($W457&gt;0,CG457,IF($W459&gt;0,CG459,IF(CG$1=1,$T462,IF($T464=справочники!$E$9,$T462+$T466*INT((CG$1-$AA$1)/IF(OR($T468=0,$T468=""),1,$T468)),IF($T464=справочники!$E$10,$T462*POWER($T466,INT((CG$1-$AA$1)/IF(OR($T468=0,$T468=""),1,$T468))),IF($T464=справочники!$E$11,POWER($T462,1+$T466*INT((CG$1-$AA$1)/IF(OR($T468=0,$T468=""),1,$T468))),0)))))))</f>
        <v>0</v>
      </c>
      <c r="CH471" s="595">
        <f>IF(CH$8="",0,IF($W457&gt;0,CH457,IF($W459&gt;0,CH459,IF(CH$1=1,$T462,IF($T464=справочники!$E$9,$T462+$T466*INT((CH$1-$AA$1)/IF(OR($T468=0,$T468=""),1,$T468)),IF($T464=справочники!$E$10,$T462*POWER($T466,INT((CH$1-$AA$1)/IF(OR($T468=0,$T468=""),1,$T468))),IF($T464=справочники!$E$11,POWER($T462,1+$T466*INT((CH$1-$AA$1)/IF(OR($T468=0,$T468=""),1,$T468))),0)))))))</f>
        <v>0</v>
      </c>
      <c r="CI471" s="595">
        <f>IF(CI$8="",0,IF($W457&gt;0,CI457,IF($W459&gt;0,CI459,IF(CI$1=1,$T462,IF($T464=справочники!$E$9,$T462+$T466*INT((CI$1-$AA$1)/IF(OR($T468=0,$T468=""),1,$T468)),IF($T464=справочники!$E$10,$T462*POWER($T466,INT((CI$1-$AA$1)/IF(OR($T468=0,$T468=""),1,$T468))),IF($T464=справочники!$E$11,POWER($T462,1+$T466*INT((CI$1-$AA$1)/IF(OR($T468=0,$T468=""),1,$T468))),0)))))))</f>
        <v>0</v>
      </c>
      <c r="CJ471" s="595">
        <f>IF(CJ$8="",0,IF($W457&gt;0,CJ457,IF($W459&gt;0,CJ459,IF(CJ$1=1,$T462,IF($T464=справочники!$E$9,$T462+$T466*INT((CJ$1-$AA$1)/IF(OR($T468=0,$T468=""),1,$T468)),IF($T464=справочники!$E$10,$T462*POWER($T466,INT((CJ$1-$AA$1)/IF(OR($T468=0,$T468=""),1,$T468))),IF($T464=справочники!$E$11,POWER($T462,1+$T466*INT((CJ$1-$AA$1)/IF(OR($T468=0,$T468=""),1,$T468))),0)))))))</f>
        <v>0</v>
      </c>
      <c r="CK471" s="595">
        <f>IF(CK$8="",0,IF($W457&gt;0,CK457,IF($W459&gt;0,CK459,IF(CK$1=1,$T462,IF($T464=справочники!$E$9,$T462+$T466*INT((CK$1-$AA$1)/IF(OR($T468=0,$T468=""),1,$T468)),IF($T464=справочники!$E$10,$T462*POWER($T466,INT((CK$1-$AA$1)/IF(OR($T468=0,$T468=""),1,$T468))),IF($T464=справочники!$E$11,POWER($T462,1+$T466*INT((CK$1-$AA$1)/IF(OR($T468=0,$T468=""),1,$T468))),0)))))))</f>
        <v>0</v>
      </c>
      <c r="CL471" s="595">
        <f>IF(CL$8="",0,IF($W457&gt;0,CL457,IF($W459&gt;0,CL459,IF(CL$1=1,$T462,IF($T464=справочники!$E$9,$T462+$T466*INT((CL$1-$AA$1)/IF(OR($T468=0,$T468=""),1,$T468)),IF($T464=справочники!$E$10,$T462*POWER($T466,INT((CL$1-$AA$1)/IF(OR($T468=0,$T468=""),1,$T468))),IF($T464=справочники!$E$11,POWER($T462,1+$T466*INT((CL$1-$AA$1)/IF(OR($T468=0,$T468=""),1,$T468))),0)))))))</f>
        <v>0</v>
      </c>
      <c r="CM471" s="595">
        <f>IF(CM$8="",0,IF($W457&gt;0,CM457,IF($W459&gt;0,CM459,IF(CM$1=1,$T462,IF($T464=справочники!$E$9,$T462+$T466*INT((CM$1-$AA$1)/IF(OR($T468=0,$T468=""),1,$T468)),IF($T464=справочники!$E$10,$T462*POWER($T466,INT((CM$1-$AA$1)/IF(OR($T468=0,$T468=""),1,$T468))),IF($T464=справочники!$E$11,POWER($T462,1+$T466*INT((CM$1-$AA$1)/IF(OR($T468=0,$T468=""),1,$T468))),0)))))))</f>
        <v>0</v>
      </c>
      <c r="CN471" s="595">
        <f>IF(CN$8="",0,IF($W457&gt;0,CN457,IF($W459&gt;0,CN459,IF(CN$1=1,$T462,IF($T464=справочники!$E$9,$T462+$T466*INT((CN$1-$AA$1)/IF(OR($T468=0,$T468=""),1,$T468)),IF($T464=справочники!$E$10,$T462*POWER($T466,INT((CN$1-$AA$1)/IF(OR($T468=0,$T468=""),1,$T468))),IF($T464=справочники!$E$11,POWER($T462,1+$T466*INT((CN$1-$AA$1)/IF(OR($T468=0,$T468=""),1,$T468))),0)))))))</f>
        <v>0</v>
      </c>
      <c r="CO471" s="595">
        <f>IF(CO$8="",0,IF($W457&gt;0,CO457,IF($W459&gt;0,CO459,IF(CO$1=1,$T462,IF($T464=справочники!$E$9,$T462+$T466*INT((CO$1-$AA$1)/IF(OR($T468=0,$T468=""),1,$T468)),IF($T464=справочники!$E$10,$T462*POWER($T466,INT((CO$1-$AA$1)/IF(OR($T468=0,$T468=""),1,$T468))),IF($T464=справочники!$E$11,POWER($T462,1+$T466*INT((CO$1-$AA$1)/IF(OR($T468=0,$T468=""),1,$T468))),0)))))))</f>
        <v>0</v>
      </c>
      <c r="CP471" s="595">
        <f>IF(CP$8="",0,IF($W457&gt;0,CP457,IF($W459&gt;0,CP459,IF(CP$1=1,$T462,IF($T464=справочники!$E$9,$T462+$T466*INT((CP$1-$AA$1)/IF(OR($T468=0,$T468=""),1,$T468)),IF($T464=справочники!$E$10,$T462*POWER($T466,INT((CP$1-$AA$1)/IF(OR($T468=0,$T468=""),1,$T468))),IF($T464=справочники!$E$11,POWER($T462,1+$T466*INT((CP$1-$AA$1)/IF(OR($T468=0,$T468=""),1,$T468))),0)))))))</f>
        <v>0</v>
      </c>
      <c r="CQ471" s="595">
        <f>IF(CQ$8="",0,IF($W457&gt;0,CQ457,IF($W459&gt;0,CQ459,IF(CQ$1=1,$T462,IF($T464=справочники!$E$9,$T462+$T466*INT((CQ$1-$AA$1)/IF(OR($T468=0,$T468=""),1,$T468)),IF($T464=справочники!$E$10,$T462*POWER($T466,INT((CQ$1-$AA$1)/IF(OR($T468=0,$T468=""),1,$T468))),IF($T464=справочники!$E$11,POWER($T462,1+$T466*INT((CQ$1-$AA$1)/IF(OR($T468=0,$T468=""),1,$T468))),0)))))))</f>
        <v>0</v>
      </c>
      <c r="CR471" s="595">
        <f>IF(CR$8="",0,IF($W457&gt;0,CR457,IF($W459&gt;0,CR459,IF(CR$1=1,$T462,IF($T464=справочники!$E$9,$T462+$T466*INT((CR$1-$AA$1)/IF(OR($T468=0,$T468=""),1,$T468)),IF($T464=справочники!$E$10,$T462*POWER($T466,INT((CR$1-$AA$1)/IF(OR($T468=0,$T468=""),1,$T468))),IF($T464=справочники!$E$11,POWER($T462,1+$T466*INT((CR$1-$AA$1)/IF(OR($T468=0,$T468=""),1,$T468))),0)))))))</f>
        <v>0</v>
      </c>
      <c r="CS471" s="595">
        <f>IF(CS$8="",0,IF($W457&gt;0,CS457,IF($W459&gt;0,CS459,IF(CS$1=1,$T462,IF($T464=справочники!$E$9,$T462+$T466*INT((CS$1-$AA$1)/IF(OR($T468=0,$T468=""),1,$T468)),IF($T464=справочники!$E$10,$T462*POWER($T466,INT((CS$1-$AA$1)/IF(OR($T468=0,$T468=""),1,$T468))),IF($T464=справочники!$E$11,POWER($T462,1+$T466*INT((CS$1-$AA$1)/IF(OR($T468=0,$T468=""),1,$T468))),0)))))))</f>
        <v>0</v>
      </c>
      <c r="CT471" s="595">
        <f>IF(CT$8="",0,IF($W457&gt;0,CT457,IF($W459&gt;0,CT459,IF(CT$1=1,$T462,IF($T464=справочники!$E$9,$T462+$T466*INT((CT$1-$AA$1)/IF(OR($T468=0,$T468=""),1,$T468)),IF($T464=справочники!$E$10,$T462*POWER($T466,INT((CT$1-$AA$1)/IF(OR($T468=0,$T468=""),1,$T468))),IF($T464=справочники!$E$11,POWER($T462,1+$T466*INT((CT$1-$AA$1)/IF(OR($T468=0,$T468=""),1,$T468))),0)))))))</f>
        <v>0</v>
      </c>
      <c r="CU471" s="595">
        <f>IF(CU$8="",0,IF($W457&gt;0,CU457,IF($W459&gt;0,CU459,IF(CU$1=1,$T462,IF($T464=справочники!$E$9,$T462+$T466*INT((CU$1-$AA$1)/IF(OR($T468=0,$T468=""),1,$T468)),IF($T464=справочники!$E$10,$T462*POWER($T466,INT((CU$1-$AA$1)/IF(OR($T468=0,$T468=""),1,$T468))),IF($T464=справочники!$E$11,POWER($T462,1+$T466*INT((CU$1-$AA$1)/IF(OR($T468=0,$T468=""),1,$T468))),0)))))))</f>
        <v>0</v>
      </c>
      <c r="CV471" s="595">
        <f>IF(CV$8="",0,IF($W457&gt;0,CV457,IF($W459&gt;0,CV459,IF(CV$1=1,$T462,IF($T464=справочники!$E$9,$T462+$T466*INT((CV$1-$AA$1)/IF(OR($T468=0,$T468=""),1,$T468)),IF($T464=справочники!$E$10,$T462*POWER($T466,INT((CV$1-$AA$1)/IF(OR($T468=0,$T468=""),1,$T468))),IF($T464=справочники!$E$11,POWER($T462,1+$T466*INT((CV$1-$AA$1)/IF(OR($T468=0,$T468=""),1,$T468))),0)))))))</f>
        <v>0</v>
      </c>
      <c r="CW471" s="595">
        <f>IF(CW$8="",0,IF($W457&gt;0,CW457,IF($W459&gt;0,CW459,IF(CW$1=1,$T462,IF($T464=справочники!$E$9,$T462+$T466*INT((CW$1-$AA$1)/IF(OR($T468=0,$T468=""),1,$T468)),IF($T464=справочники!$E$10,$T462*POWER($T466,INT((CW$1-$AA$1)/IF(OR($T468=0,$T468=""),1,$T468))),IF($T464=справочники!$E$11,POWER($T462,1+$T466*INT((CW$1-$AA$1)/IF(OR($T468=0,$T468=""),1,$T468))),0)))))))</f>
        <v>0</v>
      </c>
      <c r="CX471" s="595">
        <f>IF(CX$8="",0,IF($W457&gt;0,CX457,IF($W459&gt;0,CX459,IF(CX$1=1,$T462,IF($T464=справочники!$E$9,$T462+$T466*INT((CX$1-$AA$1)/IF(OR($T468=0,$T468=""),1,$T468)),IF($T464=справочники!$E$10,$T462*POWER($T466,INT((CX$1-$AA$1)/IF(OR($T468=0,$T468=""),1,$T468))),IF($T464=справочники!$E$11,POWER($T462,1+$T466*INT((CX$1-$AA$1)/IF(OR($T468=0,$T468=""),1,$T468))),0)))))))</f>
        <v>0</v>
      </c>
      <c r="CY471" s="595">
        <f>IF(CY$8="",0,IF($W457&gt;0,CY457,IF($W459&gt;0,CY459,IF(CY$1=1,$T462,IF($T464=справочники!$E$9,$T462+$T466*INT((CY$1-$AA$1)/IF(OR($T468=0,$T468=""),1,$T468)),IF($T464=справочники!$E$10,$T462*POWER($T466,INT((CY$1-$AA$1)/IF(OR($T468=0,$T468=""),1,$T468))),IF($T464=справочники!$E$11,POWER($T462,1+$T466*INT((CY$1-$AA$1)/IF(OR($T468=0,$T468=""),1,$T468))),0)))))))</f>
        <v>0</v>
      </c>
      <c r="CZ471" s="595">
        <f>IF(CZ$8="",0,IF($W457&gt;0,CZ457,IF($W459&gt;0,CZ459,IF(CZ$1=1,$T462,IF($T464=справочники!$E$9,$T462+$T466*INT((CZ$1-$AA$1)/IF(OR($T468=0,$T468=""),1,$T468)),IF($T464=справочники!$E$10,$T462*POWER($T466,INT((CZ$1-$AA$1)/IF(OR($T468=0,$T468=""),1,$T468))),IF($T464=справочники!$E$11,POWER($T462,1+$T466*INT((CZ$1-$AA$1)/IF(OR($T468=0,$T468=""),1,$T468))),0)))))))</f>
        <v>0</v>
      </c>
      <c r="DA471" s="595">
        <f>IF(DA$8="",0,IF($W457&gt;0,DA457,IF($W459&gt;0,DA459,IF(DA$1=1,$T462,IF($T464=справочники!$E$9,$T462+$T466*INT((DA$1-$AA$1)/IF(OR($T468=0,$T468=""),1,$T468)),IF($T464=справочники!$E$10,$T462*POWER($T466,INT((DA$1-$AA$1)/IF(OR($T468=0,$T468=""),1,$T468))),IF($T464=справочники!$E$11,POWER($T462,1+$T466*INT((DA$1-$AA$1)/IF(OR($T468=0,$T468=""),1,$T468))),0)))))))</f>
        <v>0</v>
      </c>
      <c r="DB471" s="595">
        <f>IF(DB$8="",0,IF($W457&gt;0,DB457,IF($W459&gt;0,DB459,IF(DB$1=1,$T462,IF($T464=справочники!$E$9,$T462+$T466*INT((DB$1-$AA$1)/IF(OR($T468=0,$T468=""),1,$T468)),IF($T464=справочники!$E$10,$T462*POWER($T466,INT((DB$1-$AA$1)/IF(OR($T468=0,$T468=""),1,$T468))),IF($T464=справочники!$E$11,POWER($T462,1+$T466*INT((DB$1-$AA$1)/IF(OR($T468=0,$T468=""),1,$T468))),0)))))))</f>
        <v>0</v>
      </c>
      <c r="DC471" s="595">
        <f>IF(DC$8="",0,IF($W457&gt;0,DC457,IF($W459&gt;0,DC459,IF(DC$1=1,$T462,IF($T464=справочники!$E$9,$T462+$T466*INT((DC$1-$AA$1)/IF(OR($T468=0,$T468=""),1,$T468)),IF($T464=справочники!$E$10,$T462*POWER($T466,INT((DC$1-$AA$1)/IF(OR($T468=0,$T468=""),1,$T468))),IF($T464=справочники!$E$11,POWER($T462,1+$T466*INT((DC$1-$AA$1)/IF(OR($T468=0,$T468=""),1,$T468))),0)))))))</f>
        <v>0</v>
      </c>
      <c r="DD471" s="595">
        <f>IF(DD$8="",0,IF($W457&gt;0,DD457,IF($W459&gt;0,DD459,IF(DD$1=1,$T462,IF($T464=справочники!$E$9,$T462+$T466*INT((DD$1-$AA$1)/IF(OR($T468=0,$T468=""),1,$T468)),IF($T464=справочники!$E$10,$T462*POWER($T466,INT((DD$1-$AA$1)/IF(OR($T468=0,$T468=""),1,$T468))),IF($T464=справочники!$E$11,POWER($T462,1+$T466*INT((DD$1-$AA$1)/IF(OR($T468=0,$T468=""),1,$T468))),0)))))))</f>
        <v>0</v>
      </c>
      <c r="DE471" s="595">
        <f>IF(DE$8="",0,IF($W457&gt;0,DE457,IF($W459&gt;0,DE459,IF(DE$1=1,$T462,IF($T464=справочники!$E$9,$T462+$T466*INT((DE$1-$AA$1)/IF(OR($T468=0,$T468=""),1,$T468)),IF($T464=справочники!$E$10,$T462*POWER($T466,INT((DE$1-$AA$1)/IF(OR($T468=0,$T468=""),1,$T468))),IF($T464=справочники!$E$11,POWER($T462,1+$T466*INT((DE$1-$AA$1)/IF(OR($T468=0,$T468=""),1,$T468))),0)))))))</f>
        <v>0</v>
      </c>
      <c r="DF471" s="595">
        <f>IF(DF$8="",0,IF($W457&gt;0,DF457,IF($W459&gt;0,DF459,IF(DF$1=1,$T462,IF($T464=справочники!$E$9,$T462+$T466*INT((DF$1-$AA$1)/IF(OR($T468=0,$T468=""),1,$T468)),IF($T464=справочники!$E$10,$T462*POWER($T466,INT((DF$1-$AA$1)/IF(OR($T468=0,$T468=""),1,$T468))),IF($T464=справочники!$E$11,POWER($T462,1+$T466*INT((DF$1-$AA$1)/IF(OR($T468=0,$T468=""),1,$T468))),0)))))))</f>
        <v>0</v>
      </c>
      <c r="DG471" s="595">
        <f>IF(DG$8="",0,IF($W457&gt;0,DG457,IF($W459&gt;0,DG459,IF(DG$1=1,$T462,IF($T464=справочники!$E$9,$T462+$T466*INT((DG$1-$AA$1)/IF(OR($T468=0,$T468=""),1,$T468)),IF($T464=справочники!$E$10,$T462*POWER($T466,INT((DG$1-$AA$1)/IF(OR($T468=0,$T468=""),1,$T468))),IF($T464=справочники!$E$11,POWER($T462,1+$T466*INT((DG$1-$AA$1)/IF(OR($T468=0,$T468=""),1,$T468))),0)))))))</f>
        <v>0</v>
      </c>
      <c r="DH471" s="595">
        <f>IF(DH$8="",0,IF($W457&gt;0,DH457,IF($W459&gt;0,DH459,IF(DH$1=1,$T462,IF($T464=справочники!$E$9,$T462+$T466*INT((DH$1-$AA$1)/IF(OR($T468=0,$T468=""),1,$T468)),IF($T464=справочники!$E$10,$T462*POWER($T466,INT((DH$1-$AA$1)/IF(OR($T468=0,$T468=""),1,$T468))),IF($T464=справочники!$E$11,POWER($T462,1+$T466*INT((DH$1-$AA$1)/IF(OR($T468=0,$T468=""),1,$T468))),0)))))))</f>
        <v>0</v>
      </c>
      <c r="DI471" s="595">
        <f>IF(DI$8="",0,IF($W457&gt;0,DI457,IF($W459&gt;0,DI459,IF(DI$1=1,$T462,IF($T464=справочники!$E$9,$T462+$T466*INT((DI$1-$AA$1)/IF(OR($T468=0,$T468=""),1,$T468)),IF($T464=справочники!$E$10,$T462*POWER($T466,INT((DI$1-$AA$1)/IF(OR($T468=0,$T468=""),1,$T468))),IF($T464=справочники!$E$11,POWER($T462,1+$T466*INT((DI$1-$AA$1)/IF(OR($T468=0,$T468=""),1,$T468))),0)))))))</f>
        <v>0</v>
      </c>
      <c r="DJ471" s="595">
        <f>IF(DJ$8="",0,IF($W457&gt;0,DJ457,IF($W459&gt;0,DJ459,IF(DJ$1=1,$T462,IF($T464=справочники!$E$9,$T462+$T466*INT((DJ$1-$AA$1)/IF(OR($T468=0,$T468=""),1,$T468)),IF($T464=справочники!$E$10,$T462*POWER($T466,INT((DJ$1-$AA$1)/IF(OR($T468=0,$T468=""),1,$T468))),IF($T464=справочники!$E$11,POWER($T462,1+$T466*INT((DJ$1-$AA$1)/IF(OR($T468=0,$T468=""),1,$T468))),0)))))))</f>
        <v>0</v>
      </c>
      <c r="DK471" s="595">
        <f>IF(DK$8="",0,IF($W457&gt;0,DK457,IF($W459&gt;0,DK459,IF(DK$1=1,$T462,IF($T464=справочники!$E$9,$T462+$T466*INT((DK$1-$AA$1)/IF(OR($T468=0,$T468=""),1,$T468)),IF($T464=справочники!$E$10,$T462*POWER($T466,INT((DK$1-$AA$1)/IF(OR($T468=0,$T468=""),1,$T468))),IF($T464=справочники!$E$11,POWER($T462,1+$T466*INT((DK$1-$AA$1)/IF(OR($T468=0,$T468=""),1,$T468))),0)))))))</f>
        <v>0</v>
      </c>
      <c r="DL471" s="595">
        <f>IF(DL$8="",0,IF($W457&gt;0,DL457,IF($W459&gt;0,DL459,IF(DL$1=1,$T462,IF($T464=справочники!$E$9,$T462+$T466*INT((DL$1-$AA$1)/IF(OR($T468=0,$T468=""),1,$T468)),IF($T464=справочники!$E$10,$T462*POWER($T466,INT((DL$1-$AA$1)/IF(OR($T468=0,$T468=""),1,$T468))),IF($T464=справочники!$E$11,POWER($T462,1+$T466*INT((DL$1-$AA$1)/IF(OR($T468=0,$T468=""),1,$T468))),0)))))))</f>
        <v>0</v>
      </c>
      <c r="DM471" s="595">
        <f>IF(DM$8="",0,IF($W457&gt;0,DM457,IF($W459&gt;0,DM459,IF(DM$1=1,$T462,IF($T464=справочники!$E$9,$T462+$T466*INT((DM$1-$AA$1)/IF(OR($T468=0,$T468=""),1,$T468)),IF($T464=справочники!$E$10,$T462*POWER($T466,INT((DM$1-$AA$1)/IF(OR($T468=0,$T468=""),1,$T468))),IF($T464=справочники!$E$11,POWER($T462,1+$T466*INT((DM$1-$AA$1)/IF(OR($T468=0,$T468=""),1,$T468))),0)))))))</f>
        <v>0</v>
      </c>
      <c r="DN471" s="595">
        <f>IF(DN$8="",0,IF($W457&gt;0,DN457,IF($W459&gt;0,DN459,IF(DN$1=1,$T462,IF($T464=справочники!$E$9,$T462+$T466*INT((DN$1-$AA$1)/IF(OR($T468=0,$T468=""),1,$T468)),IF($T464=справочники!$E$10,$T462*POWER($T466,INT((DN$1-$AA$1)/IF(OR($T468=0,$T468=""),1,$T468))),IF($T464=справочники!$E$11,POWER($T462,1+$T466*INT((DN$1-$AA$1)/IF(OR($T468=0,$T468=""),1,$T468))),0)))))))</f>
        <v>0</v>
      </c>
      <c r="DO471" s="595">
        <f>IF(DO$8="",0,IF($W457&gt;0,DO457,IF($W459&gt;0,DO459,IF(DO$1=1,$T462,IF($T464=справочники!$E$9,$T462+$T466*INT((DO$1-$AA$1)/IF(OR($T468=0,$T468=""),1,$T468)),IF($T464=справочники!$E$10,$T462*POWER($T466,INT((DO$1-$AA$1)/IF(OR($T468=0,$T468=""),1,$T468))),IF($T464=справочники!$E$11,POWER($T462,1+$T466*INT((DO$1-$AA$1)/IF(OR($T468=0,$T468=""),1,$T468))),0)))))))</f>
        <v>0</v>
      </c>
      <c r="DP471" s="595">
        <f>IF(DP$8="",0,IF($W457&gt;0,DP457,IF($W459&gt;0,DP459,IF(DP$1=1,$T462,IF($T464=справочники!$E$9,$T462+$T466*INT((DP$1-$AA$1)/IF(OR($T468=0,$T468=""),1,$T468)),IF($T464=справочники!$E$10,$T462*POWER($T466,INT((DP$1-$AA$1)/IF(OR($T468=0,$T468=""),1,$T468))),IF($T464=справочники!$E$11,POWER($T462,1+$T466*INT((DP$1-$AA$1)/IF(OR($T468=0,$T468=""),1,$T468))),0)))))))</f>
        <v>0</v>
      </c>
      <c r="DQ471" s="595">
        <f>IF(DQ$8="",0,IF($W457&gt;0,DQ457,IF($W459&gt;0,DQ459,IF(DQ$1=1,$T462,IF($T464=справочники!$E$9,$T462+$T466*INT((DQ$1-$AA$1)/IF(OR($T468=0,$T468=""),1,$T468)),IF($T464=справочники!$E$10,$T462*POWER($T466,INT((DQ$1-$AA$1)/IF(OR($T468=0,$T468=""),1,$T468))),IF($T464=справочники!$E$11,POWER($T462,1+$T466*INT((DQ$1-$AA$1)/IF(OR($T468=0,$T468=""),1,$T468))),0)))))))</f>
        <v>0</v>
      </c>
      <c r="DR471" s="595">
        <f>IF(DR$8="",0,IF($W457&gt;0,DR457,IF($W459&gt;0,DR459,IF(DR$1=1,$T462,IF($T464=справочники!$E$9,$T462+$T466*INT((DR$1-$AA$1)/IF(OR($T468=0,$T468=""),1,$T468)),IF($T464=справочники!$E$10,$T462*POWER($T466,INT((DR$1-$AA$1)/IF(OR($T468=0,$T468=""),1,$T468))),IF($T464=справочники!$E$11,POWER($T462,1+$T466*INT((DR$1-$AA$1)/IF(OR($T468=0,$T468=""),1,$T468))),0)))))))</f>
        <v>0</v>
      </c>
      <c r="DS471" s="595">
        <f>IF(DS$8="",0,IF($W457&gt;0,DS457,IF($W459&gt;0,DS459,IF(DS$1=1,$T462,IF($T464=справочники!$E$9,$T462+$T466*INT((DS$1-$AA$1)/IF(OR($T468=0,$T468=""),1,$T468)),IF($T464=справочники!$E$10,$T462*POWER($T466,INT((DS$1-$AA$1)/IF(OR($T468=0,$T468=""),1,$T468))),IF($T464=справочники!$E$11,POWER($T462,1+$T466*INT((DS$1-$AA$1)/IF(OR($T468=0,$T468=""),1,$T468))),0)))))))</f>
        <v>0</v>
      </c>
      <c r="DT471" s="595">
        <f>IF(DT$8="",0,IF($W457&gt;0,DT457,IF($W459&gt;0,DT459,IF(DT$1=1,$T462,IF($T464=справочники!$E$9,$T462+$T466*INT((DT$1-$AA$1)/IF(OR($T468=0,$T468=""),1,$T468)),IF($T464=справочники!$E$10,$T462*POWER($T466,INT((DT$1-$AA$1)/IF(OR($T468=0,$T468=""),1,$T468))),IF($T464=справочники!$E$11,POWER($T462,1+$T466*INT((DT$1-$AA$1)/IF(OR($T468=0,$T468=""),1,$T468))),0)))))))</f>
        <v>0</v>
      </c>
      <c r="DU471" s="595">
        <f>IF(DU$8="",0,IF($W457&gt;0,DU457,IF($W459&gt;0,DU459,IF(DU$1=1,$T462,IF($T464=справочники!$E$9,$T462+$T466*INT((DU$1-$AA$1)/IF(OR($T468=0,$T468=""),1,$T468)),IF($T464=справочники!$E$10,$T462*POWER($T466,INT((DU$1-$AA$1)/IF(OR($T468=0,$T468=""),1,$T468))),IF($T464=справочники!$E$11,POWER($T462,1+$T466*INT((DU$1-$AA$1)/IF(OR($T468=0,$T468=""),1,$T468))),0)))))))</f>
        <v>0</v>
      </c>
      <c r="DV471" s="595">
        <f>IF(DV$8="",0,IF($W457&gt;0,DV457,IF($W459&gt;0,DV459,IF(DV$1=1,$T462,IF($T464=справочники!$E$9,$T462+$T466*INT((DV$1-$AA$1)/IF(OR($T468=0,$T468=""),1,$T468)),IF($T464=справочники!$E$10,$T462*POWER($T466,INT((DV$1-$AA$1)/IF(OR($T468=0,$T468=""),1,$T468))),IF($T464=справочники!$E$11,POWER($T462,1+$T466*INT((DV$1-$AA$1)/IF(OR($T468=0,$T468=""),1,$T468))),0)))))))</f>
        <v>0</v>
      </c>
      <c r="DW471" s="595">
        <f>IF(DW$8="",0,IF($W457&gt;0,DW457,IF($W459&gt;0,DW459,IF(DW$1=1,$T462,IF($T464=справочники!$E$9,$T462+$T466*INT((DW$1-$AA$1)/IF(OR($T468=0,$T468=""),1,$T468)),IF($T464=справочники!$E$10,$T462*POWER($T466,INT((DW$1-$AA$1)/IF(OR($T468=0,$T468=""),1,$T468))),IF($T464=справочники!$E$11,POWER($T462,1+$T466*INT((DW$1-$AA$1)/IF(OR($T468=0,$T468=""),1,$T468))),0)))))))</f>
        <v>0</v>
      </c>
      <c r="DX471" s="595">
        <f>IF(DX$8="",0,IF($W457&gt;0,DX457,IF($W459&gt;0,DX459,IF(DX$1=1,$T462,IF($T464=справочники!$E$9,$T462+$T466*INT((DX$1-$AA$1)/IF(OR($T468=0,$T468=""),1,$T468)),IF($T464=справочники!$E$10,$T462*POWER($T466,INT((DX$1-$AA$1)/IF(OR($T468=0,$T468=""),1,$T468))),IF($T464=справочники!$E$11,POWER($T462,1+$T466*INT((DX$1-$AA$1)/IF(OR($T468=0,$T468=""),1,$T468))),0)))))))</f>
        <v>0</v>
      </c>
      <c r="DY471" s="595">
        <f>IF(DY$8="",0,IF($W457&gt;0,DY457,IF($W459&gt;0,DY459,IF(DY$1=1,$T462,IF($T464=справочники!$E$9,$T462+$T466*INT((DY$1-$AA$1)/IF(OR($T468=0,$T468=""),1,$T468)),IF($T464=справочники!$E$10,$T462*POWER($T466,INT((DY$1-$AA$1)/IF(OR($T468=0,$T468=""),1,$T468))),IF($T464=справочники!$E$11,POWER($T462,1+$T466*INT((DY$1-$AA$1)/IF(OR($T468=0,$T468=""),1,$T468))),0)))))))</f>
        <v>0</v>
      </c>
      <c r="DZ471" s="595">
        <f>IF(DZ$8="",0,IF($W457&gt;0,DZ457,IF($W459&gt;0,DZ459,IF(DZ$1=1,$T462,IF($T464=справочники!$E$9,$T462+$T466*INT((DZ$1-$AA$1)/IF(OR($T468=0,$T468=""),1,$T468)),IF($T464=справочники!$E$10,$T462*POWER($T466,INT((DZ$1-$AA$1)/IF(OR($T468=0,$T468=""),1,$T468))),IF($T464=справочники!$E$11,POWER($T462,1+$T466*INT((DZ$1-$AA$1)/IF(OR($T468=0,$T468=""),1,$T468))),0)))))))</f>
        <v>0</v>
      </c>
      <c r="EA471" s="595">
        <f>IF(EA$8="",0,IF($W457&gt;0,EA457,IF($W459&gt;0,EA459,IF(EA$1=1,$T462,IF($T464=справочники!$E$9,$T462+$T466*INT((EA$1-$AA$1)/IF(OR($T468=0,$T468=""),1,$T468)),IF($T464=справочники!$E$10,$T462*POWER($T466,INT((EA$1-$AA$1)/IF(OR($T468=0,$T468=""),1,$T468))),IF($T464=справочники!$E$11,POWER($T462,1+$T466*INT((EA$1-$AA$1)/IF(OR($T468=0,$T468=""),1,$T468))),0)))))))</f>
        <v>0</v>
      </c>
      <c r="EB471" s="595">
        <f>IF(EB$8="",0,IF($W457&gt;0,EB457,IF($W459&gt;0,EB459,IF(EB$1=1,$T462,IF($T464=справочники!$E$9,$T462+$T466*INT((EB$1-$AA$1)/IF(OR($T468=0,$T468=""),1,$T468)),IF($T464=справочники!$E$10,$T462*POWER($T466,INT((EB$1-$AA$1)/IF(OR($T468=0,$T468=""),1,$T468))),IF($T464=справочники!$E$11,POWER($T462,1+$T466*INT((EB$1-$AA$1)/IF(OR($T468=0,$T468=""),1,$T468))),0)))))))</f>
        <v>0</v>
      </c>
      <c r="EC471" s="595">
        <f>IF(EC$8="",0,IF($W457&gt;0,EC457,IF($W459&gt;0,EC459,IF(EC$1=1,$T462,IF($T464=справочники!$E$9,$T462+$T466*INT((EC$1-$AA$1)/IF(OR($T468=0,$T468=""),1,$T468)),IF($T464=справочники!$E$10,$T462*POWER($T466,INT((EC$1-$AA$1)/IF(OR($T468=0,$T468=""),1,$T468))),IF($T464=справочники!$E$11,POWER($T462,1+$T466*INT((EC$1-$AA$1)/IF(OR($T468=0,$T468=""),1,$T468))),0)))))))</f>
        <v>0</v>
      </c>
      <c r="ED471" s="595">
        <f>IF(ED$8="",0,IF($W457&gt;0,ED457,IF($W459&gt;0,ED459,IF(ED$1=1,$T462,IF($T464=справочники!$E$9,$T462+$T466*INT((ED$1-$AA$1)/IF(OR($T468=0,$T468=""),1,$T468)),IF($T464=справочники!$E$10,$T462*POWER($T466,INT((ED$1-$AA$1)/IF(OR($T468=0,$T468=""),1,$T468))),IF($T464=справочники!$E$11,POWER($T462,1+$T466*INT((ED$1-$AA$1)/IF(OR($T468=0,$T468=""),1,$T468))),0)))))))</f>
        <v>0</v>
      </c>
      <c r="EE471" s="595">
        <f>IF(EE$8="",0,IF($W457&gt;0,EE457,IF($W459&gt;0,EE459,IF(EE$1=1,$T462,IF($T464=справочники!$E$9,$T462+$T466*INT((EE$1-$AA$1)/IF(OR($T468=0,$T468=""),1,$T468)),IF($T464=справочники!$E$10,$T462*POWER($T466,INT((EE$1-$AA$1)/IF(OR($T468=0,$T468=""),1,$T468))),IF($T464=справочники!$E$11,POWER($T462,1+$T466*INT((EE$1-$AA$1)/IF(OR($T468=0,$T468=""),1,$T468))),0)))))))</f>
        <v>0</v>
      </c>
      <c r="EF471" s="595">
        <f>IF(EF$8="",0,IF($W457&gt;0,EF457,IF($W459&gt;0,EF459,IF(EF$1=1,$T462,IF($T464=справочники!$E$9,$T462+$T466*INT((EF$1-$AA$1)/IF(OR($T468=0,$T468=""),1,$T468)),IF($T464=справочники!$E$10,$T462*POWER($T466,INT((EF$1-$AA$1)/IF(OR($T468=0,$T468=""),1,$T468))),IF($T464=справочники!$E$11,POWER($T462,1+$T466*INT((EF$1-$AA$1)/IF(OR($T468=0,$T468=""),1,$T468))),0)))))))</f>
        <v>0</v>
      </c>
      <c r="EG471" s="595">
        <f>IF(EG$8="",0,IF($W457&gt;0,EG457,IF($W459&gt;0,EG459,IF(EG$1=1,$T462,IF($T464=справочники!$E$9,$T462+$T466*INT((EG$1-$AA$1)/IF(OR($T468=0,$T468=""),1,$T468)),IF($T464=справочники!$E$10,$T462*POWER($T466,INT((EG$1-$AA$1)/IF(OR($T468=0,$T468=""),1,$T468))),IF($T464=справочники!$E$11,POWER($T462,1+$T466*INT((EG$1-$AA$1)/IF(OR($T468=0,$T468=""),1,$T468))),0)))))))</f>
        <v>0</v>
      </c>
      <c r="EH471" s="595">
        <f>IF(EH$8="",0,IF($W457&gt;0,EH457,IF($W459&gt;0,EH459,IF(EH$1=1,$T462,IF($T464=справочники!$E$9,$T462+$T466*INT((EH$1-$AA$1)/IF(OR($T468=0,$T468=""),1,$T468)),IF($T464=справочники!$E$10,$T462*POWER($T466,INT((EH$1-$AA$1)/IF(OR($T468=0,$T468=""),1,$T468))),IF($T464=справочники!$E$11,POWER($T462,1+$T466*INT((EH$1-$AA$1)/IF(OR($T468=0,$T468=""),1,$T468))),0)))))))</f>
        <v>0</v>
      </c>
      <c r="EI471" s="595">
        <f>IF(EI$8="",0,IF($W457&gt;0,EI457,IF($W459&gt;0,EI459,IF(EI$1=1,$T462,IF($T464=справочники!$E$9,$T462+$T466*INT((EI$1-$AA$1)/IF(OR($T468=0,$T468=""),1,$T468)),IF($T464=справочники!$E$10,$T462*POWER($T466,INT((EI$1-$AA$1)/IF(OR($T468=0,$T468=""),1,$T468))),IF($T464=справочники!$E$11,POWER($T462,1+$T466*INT((EI$1-$AA$1)/IF(OR($T468=0,$T468=""),1,$T468))),0)))))))</f>
        <v>0</v>
      </c>
      <c r="EJ471" s="595">
        <f>IF(EJ$8="",0,IF($W457&gt;0,EJ457,IF($W459&gt;0,EJ459,IF(EJ$1=1,$T462,IF($T464=справочники!$E$9,$T462+$T466*INT((EJ$1-$AA$1)/IF(OR($T468=0,$T468=""),1,$T468)),IF($T464=справочники!$E$10,$T462*POWER($T466,INT((EJ$1-$AA$1)/IF(OR($T468=0,$T468=""),1,$T468))),IF($T464=справочники!$E$11,POWER($T462,1+$T466*INT((EJ$1-$AA$1)/IF(OR($T468=0,$T468=""),1,$T468))),0)))))))</f>
        <v>0</v>
      </c>
      <c r="EK471" s="595">
        <f>IF(EK$8="",0,IF($W457&gt;0,EK457,IF($W459&gt;0,EK459,IF(EK$1=1,$T462,IF($T464=справочники!$E$9,$T462+$T466*INT((EK$1-$AA$1)/IF(OR($T468=0,$T468=""),1,$T468)),IF($T464=справочники!$E$10,$T462*POWER($T466,INT((EK$1-$AA$1)/IF(OR($T468=0,$T468=""),1,$T468))),IF($T464=справочники!$E$11,POWER($T462,1+$T466*INT((EK$1-$AA$1)/IF(OR($T468=0,$T468=""),1,$T468))),0)))))))</f>
        <v>0</v>
      </c>
      <c r="EL471" s="595">
        <f>IF(EL$8="",0,IF($W457&gt;0,EL457,IF($W459&gt;0,EL459,IF(EL$1=1,$T462,IF($T464=справочники!$E$9,$T462+$T466*INT((EL$1-$AA$1)/IF(OR($T468=0,$T468=""),1,$T468)),IF($T464=справочники!$E$10,$T462*POWER($T466,INT((EL$1-$AA$1)/IF(OR($T468=0,$T468=""),1,$T468))),IF($T464=справочники!$E$11,POWER($T462,1+$T466*INT((EL$1-$AA$1)/IF(OR($T468=0,$T468=""),1,$T468))),0)))))))</f>
        <v>0</v>
      </c>
      <c r="EM471" s="595">
        <f>IF(EM$8="",0,IF($W457&gt;0,EM457,IF($W459&gt;0,EM459,IF(EM$1=1,$T462,IF($T464=справочники!$E$9,$T462+$T466*INT((EM$1-$AA$1)/IF(OR($T468=0,$T468=""),1,$T468)),IF($T464=справочники!$E$10,$T462*POWER($T466,INT((EM$1-$AA$1)/IF(OR($T468=0,$T468=""),1,$T468))),IF($T464=справочники!$E$11,POWER($T462,1+$T466*INT((EM$1-$AA$1)/IF(OR($T468=0,$T468=""),1,$T468))),0)))))))</f>
        <v>0</v>
      </c>
      <c r="EN471" s="595">
        <f>IF(EN$8="",0,IF($W457&gt;0,EN457,IF($W459&gt;0,EN459,IF(EN$1=1,$T462,IF($T464=справочники!$E$9,$T462+$T466*INT((EN$1-$AA$1)/IF(OR($T468=0,$T468=""),1,$T468)),IF($T464=справочники!$E$10,$T462*POWER($T466,INT((EN$1-$AA$1)/IF(OR($T468=0,$T468=""),1,$T468))),IF($T464=справочники!$E$11,POWER($T462,1+$T466*INT((EN$1-$AA$1)/IF(OR($T468=0,$T468=""),1,$T468))),0)))))))</f>
        <v>0</v>
      </c>
      <c r="EO471" s="595">
        <f>IF(EO$8="",0,IF($W457&gt;0,EO457,IF($W459&gt;0,EO459,IF(EO$1=1,$T462,IF($T464=справочники!$E$9,$T462+$T466*INT((EO$1-$AA$1)/IF(OR($T468=0,$T468=""),1,$T468)),IF($T464=справочники!$E$10,$T462*POWER($T466,INT((EO$1-$AA$1)/IF(OR($T468=0,$T468=""),1,$T468))),IF($T464=справочники!$E$11,POWER($T462,1+$T466*INT((EO$1-$AA$1)/IF(OR($T468=0,$T468=""),1,$T468))),0)))))))</f>
        <v>0</v>
      </c>
      <c r="EP471" s="595">
        <f>IF(EP$8="",0,IF($W457&gt;0,EP457,IF($W459&gt;0,EP459,IF(EP$1=1,$T462,IF($T464=справочники!$E$9,$T462+$T466*INT((EP$1-$AA$1)/IF(OR($T468=0,$T468=""),1,$T468)),IF($T464=справочники!$E$10,$T462*POWER($T466,INT((EP$1-$AA$1)/IF(OR($T468=0,$T468=""),1,$T468))),IF($T464=справочники!$E$11,POWER($T462,1+$T466*INT((EP$1-$AA$1)/IF(OR($T468=0,$T468=""),1,$T468))),0)))))))</f>
        <v>0</v>
      </c>
      <c r="EQ471" s="595">
        <f>IF(EQ$8="",0,IF($W457&gt;0,EQ457,IF($W459&gt;0,EQ459,IF(EQ$1=1,$T462,IF($T464=справочники!$E$9,$T462+$T466*INT((EQ$1-$AA$1)/IF(OR($T468=0,$T468=""),1,$T468)),IF($T464=справочники!$E$10,$T462*POWER($T466,INT((EQ$1-$AA$1)/IF(OR($T468=0,$T468=""),1,$T468))),IF($T464=справочники!$E$11,POWER($T462,1+$T466*INT((EQ$1-$AA$1)/IF(OR($T468=0,$T468=""),1,$T468))),0)))))))</f>
        <v>0</v>
      </c>
      <c r="ER471" s="595">
        <f>IF(ER$8="",0,IF($W457&gt;0,ER457,IF($W459&gt;0,ER459,IF(ER$1=1,$T462,IF($T464=справочники!$E$9,$T462+$T466*INT((ER$1-$AA$1)/IF(OR($T468=0,$T468=""),1,$T468)),IF($T464=справочники!$E$10,$T462*POWER($T466,INT((ER$1-$AA$1)/IF(OR($T468=0,$T468=""),1,$T468))),IF($T464=справочники!$E$11,POWER($T462,1+$T466*INT((ER$1-$AA$1)/IF(OR($T468=0,$T468=""),1,$T468))),0)))))))</f>
        <v>0</v>
      </c>
      <c r="ES471" s="595">
        <f>IF(ES$8="",0,IF($W457&gt;0,ES457,IF($W459&gt;0,ES459,IF(ES$1=1,$T462,IF($T464=справочники!$E$9,$T462+$T466*INT((ES$1-$AA$1)/IF(OR($T468=0,$T468=""),1,$T468)),IF($T464=справочники!$E$10,$T462*POWER($T466,INT((ES$1-$AA$1)/IF(OR($T468=0,$T468=""),1,$T468))),IF($T464=справочники!$E$11,POWER($T462,1+$T466*INT((ES$1-$AA$1)/IF(OR($T468=0,$T468=""),1,$T468))),0)))))))</f>
        <v>0</v>
      </c>
      <c r="ET471" s="595">
        <f>IF(ET$8="",0,IF($W457&gt;0,ET457,IF($W459&gt;0,ET459,IF(ET$1=1,$T462,IF($T464=справочники!$E$9,$T462+$T466*INT((ET$1-$AA$1)/IF(OR($T468=0,$T468=""),1,$T468)),IF($T464=справочники!$E$10,$T462*POWER($T466,INT((ET$1-$AA$1)/IF(OR($T468=0,$T468=""),1,$T468))),IF($T464=справочники!$E$11,POWER($T462,1+$T466*INT((ET$1-$AA$1)/IF(OR($T468=0,$T468=""),1,$T468))),0)))))))</f>
        <v>0</v>
      </c>
      <c r="EU471" s="595">
        <f>IF(EU$8="",0,IF($W457&gt;0,EU457,IF($W459&gt;0,EU459,IF(EU$1=1,$T462,IF($T464=справочники!$E$9,$T462+$T466*INT((EU$1-$AA$1)/IF(OR($T468=0,$T468=""),1,$T468)),IF($T464=справочники!$E$10,$T462*POWER($T466,INT((EU$1-$AA$1)/IF(OR($T468=0,$T468=""),1,$T468))),IF($T464=справочники!$E$11,POWER($T462,1+$T466*INT((EU$1-$AA$1)/IF(OR($T468=0,$T468=""),1,$T468))),0)))))))</f>
        <v>0</v>
      </c>
      <c r="EV471" s="595">
        <f>IF(EV$8="",0,IF($W457&gt;0,EV457,IF($W459&gt;0,EV459,IF(EV$1=1,$T462,IF($T464=справочники!$E$9,$T462+$T466*INT((EV$1-$AA$1)/IF(OR($T468=0,$T468=""),1,$T468)),IF($T464=справочники!$E$10,$T462*POWER($T466,INT((EV$1-$AA$1)/IF(OR($T468=0,$T468=""),1,$T468))),IF($T464=справочники!$E$11,POWER($T462,1+$T466*INT((EV$1-$AA$1)/IF(OR($T468=0,$T468=""),1,$T468))),0)))))))</f>
        <v>0</v>
      </c>
      <c r="EW471" s="595">
        <f>IF(EW$8="",0,IF($W457&gt;0,EW457,IF($W459&gt;0,EW459,IF(EW$1=1,$T462,IF($T464=справочники!$E$9,$T462+$T466*INT((EW$1-$AA$1)/IF(OR($T468=0,$T468=""),1,$T468)),IF($T464=справочники!$E$10,$T462*POWER($T466,INT((EW$1-$AA$1)/IF(OR($T468=0,$T468=""),1,$T468))),IF($T464=справочники!$E$11,POWER($T462,1+$T466*INT((EW$1-$AA$1)/IF(OR($T468=0,$T468=""),1,$T468))),0)))))))</f>
        <v>0</v>
      </c>
      <c r="EX471" s="595">
        <f>IF(EX$8="",0,IF($W457&gt;0,EX457,IF($W459&gt;0,EX459,IF(EX$1=1,$T462,IF($T464=справочники!$E$9,$T462+$T466*INT((EX$1-$AA$1)/IF(OR($T468=0,$T468=""),1,$T468)),IF($T464=справочники!$E$10,$T462*POWER($T466,INT((EX$1-$AA$1)/IF(OR($T468=0,$T468=""),1,$T468))),IF($T464=справочники!$E$11,POWER($T462,1+$T466*INT((EX$1-$AA$1)/IF(OR($T468=0,$T468=""),1,$T468))),0)))))))</f>
        <v>0</v>
      </c>
      <c r="EY471" s="595">
        <f>IF(EY$8="",0,IF($W457&gt;0,EY457,IF($W459&gt;0,EY459,IF(EY$1=1,$T462,IF($T464=справочники!$E$9,$T462+$T466*INT((EY$1-$AA$1)/IF(OR($T468=0,$T468=""),1,$T468)),IF($T464=справочники!$E$10,$T462*POWER($T466,INT((EY$1-$AA$1)/IF(OR($T468=0,$T468=""),1,$T468))),IF($T464=справочники!$E$11,POWER($T462,1+$T466*INT((EY$1-$AA$1)/IF(OR($T468=0,$T468=""),1,$T468))),0)))))))</f>
        <v>0</v>
      </c>
      <c r="EZ471" s="595">
        <f>IF(EZ$8="",0,IF($W457&gt;0,EZ457,IF($W459&gt;0,EZ459,IF(EZ$1=1,$T462,IF($T464=справочники!$E$9,$T462+$T466*INT((EZ$1-$AA$1)/IF(OR($T468=0,$T468=""),1,$T468)),IF($T464=справочники!$E$10,$T462*POWER($T466,INT((EZ$1-$AA$1)/IF(OR($T468=0,$T468=""),1,$T468))),IF($T464=справочники!$E$11,POWER($T462,1+$T466*INT((EZ$1-$AA$1)/IF(OR($T468=0,$T468=""),1,$T468))),0)))))))</f>
        <v>0</v>
      </c>
      <c r="FA471" s="595">
        <f>IF(FA$8="",0,IF($W457&gt;0,FA457,IF($W459&gt;0,FA459,IF(FA$1=1,$T462,IF($T464=справочники!$E$9,$T462+$T466*INT((FA$1-$AA$1)/IF(OR($T468=0,$T468=""),1,$T468)),IF($T464=справочники!$E$10,$T462*POWER($T466,INT((FA$1-$AA$1)/IF(OR($T468=0,$T468=""),1,$T468))),IF($T464=справочники!$E$11,POWER($T462,1+$T466*INT((FA$1-$AA$1)/IF(OR($T468=0,$T468=""),1,$T468))),0)))))))</f>
        <v>0</v>
      </c>
      <c r="FB471" s="595">
        <f>IF(FB$8="",0,IF($W457&gt;0,FB457,IF($W459&gt;0,FB459,IF(FB$1=1,$T462,IF($T464=справочники!$E$9,$T462+$T466*INT((FB$1-$AA$1)/IF(OR($T468=0,$T468=""),1,$T468)),IF($T464=справочники!$E$10,$T462*POWER($T466,INT((FB$1-$AA$1)/IF(OR($T468=0,$T468=""),1,$T468))),IF($T464=справочники!$E$11,POWER($T462,1+$T466*INT((FB$1-$AA$1)/IF(OR($T468=0,$T468=""),1,$T468))),0)))))))</f>
        <v>0</v>
      </c>
      <c r="FC471" s="595">
        <f>IF(FC$8="",0,IF($W457&gt;0,FC457,IF($W459&gt;0,FC459,IF(FC$1=1,$T462,IF($T464=справочники!$E$9,$T462+$T466*INT((FC$1-$AA$1)/IF(OR($T468=0,$T468=""),1,$T468)),IF($T464=справочники!$E$10,$T462*POWER($T466,INT((FC$1-$AA$1)/IF(OR($T468=0,$T468=""),1,$T468))),IF($T464=справочники!$E$11,POWER($T462,1+$T466*INT((FC$1-$AA$1)/IF(OR($T468=0,$T468=""),1,$T468))),0)))))))</f>
        <v>0</v>
      </c>
      <c r="FD471" s="595">
        <f>IF(FD$8="",0,IF($W457&gt;0,FD457,IF($W459&gt;0,FD459,IF(FD$1=1,$T462,IF($T464=справочники!$E$9,$T462+$T466*INT((FD$1-$AA$1)/IF(OR($T468=0,$T468=""),1,$T468)),IF($T464=справочники!$E$10,$T462*POWER($T466,INT((FD$1-$AA$1)/IF(OR($T468=0,$T468=""),1,$T468))),IF($T464=справочники!$E$11,POWER($T462,1+$T466*INT((FD$1-$AA$1)/IF(OR($T468=0,$T468=""),1,$T468))),0)))))))</f>
        <v>0</v>
      </c>
      <c r="FE471" s="595">
        <f>IF(FE$8="",0,IF($W457&gt;0,FE457,IF($W459&gt;0,FE459,IF(FE$1=1,$T462,IF($T464=справочники!$E$9,$T462+$T466*INT((FE$1-$AA$1)/IF(OR($T468=0,$T468=""),1,$T468)),IF($T464=справочники!$E$10,$T462*POWER($T466,INT((FE$1-$AA$1)/IF(OR($T468=0,$T468=""),1,$T468))),IF($T464=справочники!$E$11,POWER($T462,1+$T466*INT((FE$1-$AA$1)/IF(OR($T468=0,$T468=""),1,$T468))),0)))))))</f>
        <v>0</v>
      </c>
      <c r="FF471" s="595">
        <f>IF(FF$8="",0,IF($W457&gt;0,FF457,IF($W459&gt;0,FF459,IF(FF$1=1,$T462,IF($T464=справочники!$E$9,$T462+$T466*INT((FF$1-$AA$1)/IF(OR($T468=0,$T468=""),1,$T468)),IF($T464=справочники!$E$10,$T462*POWER($T466,INT((FF$1-$AA$1)/IF(OR($T468=0,$T468=""),1,$T468))),IF($T464=справочники!$E$11,POWER($T462,1+$T466*INT((FF$1-$AA$1)/IF(OR($T468=0,$T468=""),1,$T468))),0)))))))</f>
        <v>0</v>
      </c>
      <c r="FG471" s="595">
        <f>IF(FG$8="",0,IF($W457&gt;0,FG457,IF($W459&gt;0,FG459,IF(FG$1=1,$T462,IF($T464=справочники!$E$9,$T462+$T466*INT((FG$1-$AA$1)/IF(OR($T468=0,$T468=""),1,$T468)),IF($T464=справочники!$E$10,$T462*POWER($T466,INT((FG$1-$AA$1)/IF(OR($T468=0,$T468=""),1,$T468))),IF($T464=справочники!$E$11,POWER($T462,1+$T466*INT((FG$1-$AA$1)/IF(OR($T468=0,$T468=""),1,$T468))),0)))))))</f>
        <v>0</v>
      </c>
      <c r="FH471" s="595">
        <f>IF(FH$8="",0,IF($W457&gt;0,FH457,IF($W459&gt;0,FH459,IF(FH$1=1,$T462,IF($T464=справочники!$E$9,$T462+$T466*INT((FH$1-$AA$1)/IF(OR($T468=0,$T468=""),1,$T468)),IF($T464=справочники!$E$10,$T462*POWER($T466,INT((FH$1-$AA$1)/IF(OR($T468=0,$T468=""),1,$T468))),IF($T464=справочники!$E$11,POWER($T462,1+$T466*INT((FH$1-$AA$1)/IF(OR($T468=0,$T468=""),1,$T468))),0)))))))</f>
        <v>0</v>
      </c>
      <c r="FI471" s="595">
        <f>IF(FI$8="",0,IF($W457&gt;0,FI457,IF($W459&gt;0,FI459,IF(FI$1=1,$T462,IF($T464=справочники!$E$9,$T462+$T466*INT((FI$1-$AA$1)/IF(OR($T468=0,$T468=""),1,$T468)),IF($T464=справочники!$E$10,$T462*POWER($T466,INT((FI$1-$AA$1)/IF(OR($T468=0,$T468=""),1,$T468))),IF($T464=справочники!$E$11,POWER($T462,1+$T466*INT((FI$1-$AA$1)/IF(OR($T468=0,$T468=""),1,$T468))),0)))))))</f>
        <v>0</v>
      </c>
      <c r="FJ471" s="595">
        <f>IF(FJ$8="",0,IF($W457&gt;0,FJ457,IF($W459&gt;0,FJ459,IF(FJ$1=1,$T462,IF($T464=справочники!$E$9,$T462+$T466*INT((FJ$1-$AA$1)/IF(OR($T468=0,$T468=""),1,$T468)),IF($T464=справочники!$E$10,$T462*POWER($T466,INT((FJ$1-$AA$1)/IF(OR($T468=0,$T468=""),1,$T468))),IF($T464=справочники!$E$11,POWER($T462,1+$T466*INT((FJ$1-$AA$1)/IF(OR($T468=0,$T468=""),1,$T468))),0)))))))</f>
        <v>0</v>
      </c>
      <c r="FK471" s="595">
        <f>IF(FK$8="",0,IF($W457&gt;0,FK457,IF($W459&gt;0,FK459,IF(FK$1=1,$T462,IF($T464=справочники!$E$9,$T462+$T466*INT((FK$1-$AA$1)/IF(OR($T468=0,$T468=""),1,$T468)),IF($T464=справочники!$E$10,$T462*POWER($T466,INT((FK$1-$AA$1)/IF(OR($T468=0,$T468=""),1,$T468))),IF($T464=справочники!$E$11,POWER($T462,1+$T466*INT((FK$1-$AA$1)/IF(OR($T468=0,$T468=""),1,$T468))),0)))))))</f>
        <v>0</v>
      </c>
      <c r="FL471" s="595">
        <f>IF(FL$8="",0,IF($W457&gt;0,FL457,IF($W459&gt;0,FL459,IF(FL$1=1,$T462,IF($T464=справочники!$E$9,$T462+$T466*INT((FL$1-$AA$1)/IF(OR($T468=0,$T468=""),1,$T468)),IF($T464=справочники!$E$10,$T462*POWER($T466,INT((FL$1-$AA$1)/IF(OR($T468=0,$T468=""),1,$T468))),IF($T464=справочники!$E$11,POWER($T462,1+$T466*INT((FL$1-$AA$1)/IF(OR($T468=0,$T468=""),1,$T468))),0)))))))</f>
        <v>0</v>
      </c>
      <c r="FM471" s="595">
        <f>IF(FM$8="",0,IF($W457&gt;0,FM457,IF($W459&gt;0,FM459,IF(FM$1=1,$T462,IF($T464=справочники!$E$9,$T462+$T466*INT((FM$1-$AA$1)/IF(OR($T468=0,$T468=""),1,$T468)),IF($T464=справочники!$E$10,$T462*POWER($T466,INT((FM$1-$AA$1)/IF(OR($T468=0,$T468=""),1,$T468))),IF($T464=справочники!$E$11,POWER($T462,1+$T466*INT((FM$1-$AA$1)/IF(OR($T468=0,$T468=""),1,$T468))),0)))))))</f>
        <v>0</v>
      </c>
      <c r="FN471" s="595">
        <f>IF(FN$8="",0,IF($W457&gt;0,FN457,IF($W459&gt;0,FN459,IF(FN$1=1,$T462,IF($T464=справочники!$E$9,$T462+$T466*INT((FN$1-$AA$1)/IF(OR($T468=0,$T468=""),1,$T468)),IF($T464=справочники!$E$10,$T462*POWER($T466,INT((FN$1-$AA$1)/IF(OR($T468=0,$T468=""),1,$T468))),IF($T464=справочники!$E$11,POWER($T462,1+$T466*INT((FN$1-$AA$1)/IF(OR($T468=0,$T468=""),1,$T468))),0)))))))</f>
        <v>0</v>
      </c>
      <c r="FO471" s="595">
        <f>IF(FO$8="",0,IF($W457&gt;0,FO457,IF($W459&gt;0,FO459,IF(FO$1=1,$T462,IF($T464=справочники!$E$9,$T462+$T466*INT((FO$1-$AA$1)/IF(OR($T468=0,$T468=""),1,$T468)),IF($T464=справочники!$E$10,$T462*POWER($T466,INT((FO$1-$AA$1)/IF(OR($T468=0,$T468=""),1,$T468))),IF($T464=справочники!$E$11,POWER($T462,1+$T466*INT((FO$1-$AA$1)/IF(OR($T468=0,$T468=""),1,$T468))),0)))))))</f>
        <v>0</v>
      </c>
      <c r="FP471" s="595">
        <f>IF(FP$8="",0,IF($W457&gt;0,FP457,IF($W459&gt;0,FP459,IF(FP$1=1,$T462,IF($T464=справочники!$E$9,$T462+$T466*INT((FP$1-$AA$1)/IF(OR($T468=0,$T468=""),1,$T468)),IF($T464=справочники!$E$10,$T462*POWER($T466,INT((FP$1-$AA$1)/IF(OR($T468=0,$T468=""),1,$T468))),IF($T464=справочники!$E$11,POWER($T462,1+$T466*INT((FP$1-$AA$1)/IF(OR($T468=0,$T468=""),1,$T468))),0)))))))</f>
        <v>0</v>
      </c>
      <c r="FQ471" s="595">
        <f>IF(FQ$8="",0,IF($W457&gt;0,FQ457,IF($W459&gt;0,FQ459,IF(FQ$1=1,$T462,IF($T464=справочники!$E$9,$T462+$T466*INT((FQ$1-$AA$1)/IF(OR($T468=0,$T468=""),1,$T468)),IF($T464=справочники!$E$10,$T462*POWER($T466,INT((FQ$1-$AA$1)/IF(OR($T468=0,$T468=""),1,$T468))),IF($T464=справочники!$E$11,POWER($T462,1+$T466*INT((FQ$1-$AA$1)/IF(OR($T468=0,$T468=""),1,$T468))),0)))))))</f>
        <v>0</v>
      </c>
      <c r="FR471" s="595">
        <f>IF(FR$8="",0,IF($W457&gt;0,FR457,IF($W459&gt;0,FR459,IF(FR$1=1,$T462,IF($T464=справочники!$E$9,$T462+$T466*INT((FR$1-$AA$1)/IF(OR($T468=0,$T468=""),1,$T468)),IF($T464=справочники!$E$10,$T462*POWER($T466,INT((FR$1-$AA$1)/IF(OR($T468=0,$T468=""),1,$T468))),IF($T464=справочники!$E$11,POWER($T462,1+$T466*INT((FR$1-$AA$1)/IF(OR($T468=0,$T468=""),1,$T468))),0)))))))</f>
        <v>0</v>
      </c>
      <c r="FS471" s="595">
        <f>IF(FS$8="",0,IF($W457&gt;0,FS457,IF($W459&gt;0,FS459,IF(FS$1=1,$T462,IF($T464=справочники!$E$9,$T462+$T466*INT((FS$1-$AA$1)/IF(OR($T468=0,$T468=""),1,$T468)),IF($T464=справочники!$E$10,$T462*POWER($T466,INT((FS$1-$AA$1)/IF(OR($T468=0,$T468=""),1,$T468))),IF($T464=справочники!$E$11,POWER($T462,1+$T466*INT((FS$1-$AA$1)/IF(OR($T468=0,$T468=""),1,$T468))),0)))))))</f>
        <v>0</v>
      </c>
      <c r="FT471" s="595">
        <f>IF(FT$8="",0,IF($W457&gt;0,FT457,IF($W459&gt;0,FT459,IF(FT$1=1,$T462,IF($T464=справочники!$E$9,$T462+$T466*INT((FT$1-$AA$1)/IF(OR($T468=0,$T468=""),1,$T468)),IF($T464=справочники!$E$10,$T462*POWER($T466,INT((FT$1-$AA$1)/IF(OR($T468=0,$T468=""),1,$T468))),IF($T464=справочники!$E$11,POWER($T462,1+$T466*INT((FT$1-$AA$1)/IF(OR($T468=0,$T468=""),1,$T468))),0)))))))</f>
        <v>0</v>
      </c>
      <c r="FU471" s="595">
        <f>IF(FU$8="",0,IF($W457&gt;0,FU457,IF($W459&gt;0,FU459,IF(FU$1=1,$T462,IF($T464=справочники!$E$9,$T462+$T466*INT((FU$1-$AA$1)/IF(OR($T468=0,$T468=""),1,$T468)),IF($T464=справочники!$E$10,$T462*POWER($T466,INT((FU$1-$AA$1)/IF(OR($T468=0,$T468=""),1,$T468))),IF($T464=справочники!$E$11,POWER($T462,1+$T466*INT((FU$1-$AA$1)/IF(OR($T468=0,$T468=""),1,$T468))),0)))))))</f>
        <v>0</v>
      </c>
      <c r="FV471" s="595">
        <f>IF(FV$8="",0,IF($W457&gt;0,FV457,IF($W459&gt;0,FV459,IF(FV$1=1,$T462,IF($T464=справочники!$E$9,$T462+$T466*INT((FV$1-$AA$1)/IF(OR($T468=0,$T468=""),1,$T468)),IF($T464=справочники!$E$10,$T462*POWER($T466,INT((FV$1-$AA$1)/IF(OR($T468=0,$T468=""),1,$T468))),IF($T464=справочники!$E$11,POWER($T462,1+$T466*INT((FV$1-$AA$1)/IF(OR($T468=0,$T468=""),1,$T468))),0)))))))</f>
        <v>0</v>
      </c>
      <c r="FW471" s="595">
        <f>IF(FW$8="",0,IF($W457&gt;0,FW457,IF($W459&gt;0,FW459,IF(FW$1=1,$T462,IF($T464=справочники!$E$9,$T462+$T466*INT((FW$1-$AA$1)/IF(OR($T468=0,$T468=""),1,$T468)),IF($T464=справочники!$E$10,$T462*POWER($T466,INT((FW$1-$AA$1)/IF(OR($T468=0,$T468=""),1,$T468))),IF($T464=справочники!$E$11,POWER($T462,1+$T466*INT((FW$1-$AA$1)/IF(OR($T468=0,$T468=""),1,$T468))),0)))))))</f>
        <v>0</v>
      </c>
      <c r="FX471" s="595">
        <f>IF(FX$8="",0,IF($W457&gt;0,FX457,IF($W459&gt;0,FX459,IF(FX$1=1,$T462,IF($T464=справочники!$E$9,$T462+$T466*INT((FX$1-$AA$1)/IF(OR($T468=0,$T468=""),1,$T468)),IF($T464=справочники!$E$10,$T462*POWER($T466,INT((FX$1-$AA$1)/IF(OR($T468=0,$T468=""),1,$T468))),IF($T464=справочники!$E$11,POWER($T462,1+$T466*INT((FX$1-$AA$1)/IF(OR($T468=0,$T468=""),1,$T468))),0)))))))</f>
        <v>0</v>
      </c>
      <c r="FY471" s="595">
        <f>IF(FY$8="",0,IF($W457&gt;0,FY457,IF($W459&gt;0,FY459,IF(FY$1=1,$T462,IF($T464=справочники!$E$9,$T462+$T466*INT((FY$1-$AA$1)/IF(OR($T468=0,$T468=""),1,$T468)),IF($T464=справочники!$E$10,$T462*POWER($T466,INT((FY$1-$AA$1)/IF(OR($T468=0,$T468=""),1,$T468))),IF($T464=справочники!$E$11,POWER($T462,1+$T466*INT((FY$1-$AA$1)/IF(OR($T468=0,$T468=""),1,$T468))),0)))))))</f>
        <v>0</v>
      </c>
      <c r="FZ471" s="595">
        <f>IF(FZ$8="",0,IF($W457&gt;0,FZ457,IF($W459&gt;0,FZ459,IF(FZ$1=1,$T462,IF($T464=справочники!$E$9,$T462+$T466*INT((FZ$1-$AA$1)/IF(OR($T468=0,$T468=""),1,$T468)),IF($T464=справочники!$E$10,$T462*POWER($T466,INT((FZ$1-$AA$1)/IF(OR($T468=0,$T468=""),1,$T468))),IF($T464=справочники!$E$11,POWER($T462,1+$T466*INT((FZ$1-$AA$1)/IF(OR($T468=0,$T468=""),1,$T468))),0)))))))</f>
        <v>0</v>
      </c>
      <c r="GA471" s="595">
        <f>IF(GA$8="",0,IF($W457&gt;0,GA457,IF($W459&gt;0,GA459,IF(GA$1=1,$T462,IF($T464=справочники!$E$9,$T462+$T466*INT((GA$1-$AA$1)/IF(OR($T468=0,$T468=""),1,$T468)),IF($T464=справочники!$E$10,$T462*POWER($T466,INT((GA$1-$AA$1)/IF(OR($T468=0,$T468=""),1,$T468))),IF($T464=справочники!$E$11,POWER($T462,1+$T466*INT((GA$1-$AA$1)/IF(OR($T468=0,$T468=""),1,$T468))),0)))))))</f>
        <v>0</v>
      </c>
      <c r="GB471" s="595">
        <f>IF(GB$8="",0,IF($W457&gt;0,GB457,IF($W459&gt;0,GB459,IF(GB$1=1,$T462,IF($T464=справочники!$E$9,$T462+$T466*INT((GB$1-$AA$1)/IF(OR($T468=0,$T468=""),1,$T468)),IF($T464=справочники!$E$10,$T462*POWER($T466,INT((GB$1-$AA$1)/IF(OR($T468=0,$T468=""),1,$T468))),IF($T464=справочники!$E$11,POWER($T462,1+$T466*INT((GB$1-$AA$1)/IF(OR($T468=0,$T468=""),1,$T468))),0)))))))</f>
        <v>0</v>
      </c>
      <c r="GC471" s="595">
        <f>IF(GC$8="",0,IF($W457&gt;0,GC457,IF($W459&gt;0,GC459,IF(GC$1=1,$T462,IF($T464=справочники!$E$9,$T462+$T466*INT((GC$1-$AA$1)/IF(OR($T468=0,$T468=""),1,$T468)),IF($T464=справочники!$E$10,$T462*POWER($T466,INT((GC$1-$AA$1)/IF(OR($T468=0,$T468=""),1,$T468))),IF($T464=справочники!$E$11,POWER($T462,1+$T466*INT((GC$1-$AA$1)/IF(OR($T468=0,$T468=""),1,$T468))),0)))))))</f>
        <v>0</v>
      </c>
      <c r="GD471" s="595">
        <f>IF(GD$8="",0,IF($W457&gt;0,GD457,IF($W459&gt;0,GD459,IF(GD$1=1,$T462,IF($T464=справочники!$E$9,$T462+$T466*INT((GD$1-$AA$1)/IF(OR($T468=0,$T468=""),1,$T468)),IF($T464=справочники!$E$10,$T462*POWER($T466,INT((GD$1-$AA$1)/IF(OR($T468=0,$T468=""),1,$T468))),IF($T464=справочники!$E$11,POWER($T462,1+$T466*INT((GD$1-$AA$1)/IF(OR($T468=0,$T468=""),1,$T468))),0)))))))</f>
        <v>0</v>
      </c>
      <c r="GE471" s="595">
        <f>IF(GE$8="",0,IF($W457&gt;0,GE457,IF($W459&gt;0,GE459,IF(GE$1=1,$T462,IF($T464=справочники!$E$9,$T462+$T466*INT((GE$1-$AA$1)/IF(OR($T468=0,$T468=""),1,$T468)),IF($T464=справочники!$E$10,$T462*POWER($T466,INT((GE$1-$AA$1)/IF(OR($T468=0,$T468=""),1,$T468))),IF($T464=справочники!$E$11,POWER($T462,1+$T466*INT((GE$1-$AA$1)/IF(OR($T468=0,$T468=""),1,$T468))),0)))))))</f>
        <v>0</v>
      </c>
      <c r="GF471" s="595">
        <f>IF(GF$8="",0,IF($W457&gt;0,GF457,IF($W459&gt;0,GF459,IF(GF$1=1,$T462,IF($T464=справочники!$E$9,$T462+$T466*INT((GF$1-$AA$1)/IF(OR($T468=0,$T468=""),1,$T468)),IF($T464=справочники!$E$10,$T462*POWER($T466,INT((GF$1-$AA$1)/IF(OR($T468=0,$T468=""),1,$T468))),IF($T464=справочники!$E$11,POWER($T462,1+$T466*INT((GF$1-$AA$1)/IF(OR($T468=0,$T468=""),1,$T468))),0)))))))</f>
        <v>0</v>
      </c>
      <c r="GG471" s="595">
        <f>IF(GG$8="",0,IF($W457&gt;0,GG457,IF($W459&gt;0,GG459,IF(GG$1=1,$T462,IF($T464=справочники!$E$9,$T462+$T466*INT((GG$1-$AA$1)/IF(OR($T468=0,$T468=""),1,$T468)),IF($T464=справочники!$E$10,$T462*POWER($T466,INT((GG$1-$AA$1)/IF(OR($T468=0,$T468=""),1,$T468))),IF($T464=справочники!$E$11,POWER($T462,1+$T466*INT((GG$1-$AA$1)/IF(OR($T468=0,$T468=""),1,$T468))),0)))))))</f>
        <v>0</v>
      </c>
      <c r="GH471" s="595">
        <f>IF(GH$8="",0,IF($W457&gt;0,GH457,IF($W459&gt;0,GH459,IF(GH$1=1,$T462,IF($T464=справочники!$E$9,$T462+$T466*INT((GH$1-$AA$1)/IF(OR($T468=0,$T468=""),1,$T468)),IF($T464=справочники!$E$10,$T462*POWER($T466,INT((GH$1-$AA$1)/IF(OR($T468=0,$T468=""),1,$T468))),IF($T464=справочники!$E$11,POWER($T462,1+$T466*INT((GH$1-$AA$1)/IF(OR($T468=0,$T468=""),1,$T468))),0)))))))</f>
        <v>0</v>
      </c>
      <c r="GI471" s="595">
        <f>IF(GI$8="",0,IF($W457&gt;0,GI457,IF($W459&gt;0,GI459,IF(GI$1=1,$T462,IF($T464=справочники!$E$9,$T462+$T466*INT((GI$1-$AA$1)/IF(OR($T468=0,$T468=""),1,$T468)),IF($T464=справочники!$E$10,$T462*POWER($T466,INT((GI$1-$AA$1)/IF(OR($T468=0,$T468=""),1,$T468))),IF($T464=справочники!$E$11,POWER($T462,1+$T466*INT((GI$1-$AA$1)/IF(OR($T468=0,$T468=""),1,$T468))),0)))))))</f>
        <v>0</v>
      </c>
      <c r="GJ471" s="595">
        <f>IF(GJ$8="",0,IF($W457&gt;0,GJ457,IF($W459&gt;0,GJ459,IF(GJ$1=1,$T462,IF($T464=справочники!$E$9,$T462+$T466*INT((GJ$1-$AA$1)/IF(OR($T468=0,$T468=""),1,$T468)),IF($T464=справочники!$E$10,$T462*POWER($T466,INT((GJ$1-$AA$1)/IF(OR($T468=0,$T468=""),1,$T468))),IF($T464=справочники!$E$11,POWER($T462,1+$T466*INT((GJ$1-$AA$1)/IF(OR($T468=0,$T468=""),1,$T468))),0)))))))</f>
        <v>0</v>
      </c>
      <c r="GK471" s="595">
        <f>IF(GK$8="",0,IF($W457&gt;0,GK457,IF($W459&gt;0,GK459,IF(GK$1=1,$T462,IF($T464=справочники!$E$9,$T462+$T466*INT((GK$1-$AA$1)/IF(OR($T468=0,$T468=""),1,$T468)),IF($T464=справочники!$E$10,$T462*POWER($T466,INT((GK$1-$AA$1)/IF(OR($T468=0,$T468=""),1,$T468))),IF($T464=справочники!$E$11,POWER($T462,1+$T466*INT((GK$1-$AA$1)/IF(OR($T468=0,$T468=""),1,$T468))),0)))))))</f>
        <v>0</v>
      </c>
      <c r="GL471" s="595">
        <f>IF(GL$8="",0,IF($W457&gt;0,GL457,IF($W459&gt;0,GL459,IF(GL$1=1,$T462,IF($T464=справочники!$E$9,$T462+$T466*INT((GL$1-$AA$1)/IF(OR($T468=0,$T468=""),1,$T468)),IF($T464=справочники!$E$10,$T462*POWER($T466,INT((GL$1-$AA$1)/IF(OR($T468=0,$T468=""),1,$T468))),IF($T464=справочники!$E$11,POWER($T462,1+$T466*INT((GL$1-$AA$1)/IF(OR($T468=0,$T468=""),1,$T468))),0)))))))</f>
        <v>0</v>
      </c>
      <c r="GM471" s="595">
        <f>IF(GM$8="",0,IF($W457&gt;0,GM457,IF($W459&gt;0,GM459,IF(GM$1=1,$T462,IF($T464=справочники!$E$9,$T462+$T466*INT((GM$1-$AA$1)/IF(OR($T468=0,$T468=""),1,$T468)),IF($T464=справочники!$E$10,$T462*POWER($T466,INT((GM$1-$AA$1)/IF(OR($T468=0,$T468=""),1,$T468))),IF($T464=справочники!$E$11,POWER($T462,1+$T466*INT((GM$1-$AA$1)/IF(OR($T468=0,$T468=""),1,$T468))),0)))))))</f>
        <v>0</v>
      </c>
      <c r="GN471" s="595">
        <f>IF(GN$8="",0,IF($W457&gt;0,GN457,IF($W459&gt;0,GN459,IF(GN$1=1,$T462,IF($T464=справочники!$E$9,$T462+$T466*INT((GN$1-$AA$1)/IF(OR($T468=0,$T468=""),1,$T468)),IF($T464=справочники!$E$10,$T462*POWER($T466,INT((GN$1-$AA$1)/IF(OR($T468=0,$T468=""),1,$T468))),IF($T464=справочники!$E$11,POWER($T462,1+$T466*INT((GN$1-$AA$1)/IF(OR($T468=0,$T468=""),1,$T468))),0)))))))</f>
        <v>0</v>
      </c>
      <c r="GO471" s="595">
        <f>IF(GO$8="",0,IF($W457&gt;0,GO457,IF($W459&gt;0,GO459,IF(GO$1=1,$T462,IF($T464=справочники!$E$9,$T462+$T466*INT((GO$1-$AA$1)/IF(OR($T468=0,$T468=""),1,$T468)),IF($T464=справочники!$E$10,$T462*POWER($T466,INT((GO$1-$AA$1)/IF(OR($T468=0,$T468=""),1,$T468))),IF($T464=справочники!$E$11,POWER($T462,1+$T466*INT((GO$1-$AA$1)/IF(OR($T468=0,$T468=""),1,$T468))),0)))))))</f>
        <v>0</v>
      </c>
      <c r="GP471" s="595">
        <f>IF(GP$8="",0,IF($W457&gt;0,GP457,IF($W459&gt;0,GP459,IF(GP$1=1,$T462,IF($T464=справочники!$E$9,$T462+$T466*INT((GP$1-$AA$1)/IF(OR($T468=0,$T468=""),1,$T468)),IF($T464=справочники!$E$10,$T462*POWER($T466,INT((GP$1-$AA$1)/IF(OR($T468=0,$T468=""),1,$T468))),IF($T464=справочники!$E$11,POWER($T462,1+$T466*INT((GP$1-$AA$1)/IF(OR($T468=0,$T468=""),1,$T468))),0)))))))</f>
        <v>0</v>
      </c>
      <c r="GQ471" s="595">
        <f>IF(GQ$8="",0,IF($W457&gt;0,GQ457,IF($W459&gt;0,GQ459,IF(GQ$1=1,$T462,IF($T464=справочники!$E$9,$T462+$T466*INT((GQ$1-$AA$1)/IF(OR($T468=0,$T468=""),1,$T468)),IF($T464=справочники!$E$10,$T462*POWER($T466,INT((GQ$1-$AA$1)/IF(OR($T468=0,$T468=""),1,$T468))),IF($T464=справочники!$E$11,POWER($T462,1+$T466*INT((GQ$1-$AA$1)/IF(OR($T468=0,$T468=""),1,$T468))),0)))))))</f>
        <v>0</v>
      </c>
      <c r="GR471" s="595">
        <f>IF(GR$8="",0,IF($W457&gt;0,GR457,IF($W459&gt;0,GR459,IF(GR$1=1,$T462,IF($T464=справочники!$E$9,$T462+$T466*INT((GR$1-$AA$1)/IF(OR($T468=0,$T468=""),1,$T468)),IF($T464=справочники!$E$10,$T462*POWER($T466,INT((GR$1-$AA$1)/IF(OR($T468=0,$T468=""),1,$T468))),IF($T464=справочники!$E$11,POWER($T462,1+$T466*INT((GR$1-$AA$1)/IF(OR($T468=0,$T468=""),1,$T468))),0)))))))</f>
        <v>0</v>
      </c>
      <c r="GS471" s="595">
        <f>IF(GS$8="",0,IF($W457&gt;0,GS457,IF($W459&gt;0,GS459,IF(GS$1=1,$T462,IF($T464=справочники!$E$9,$T462+$T466*INT((GS$1-$AA$1)/IF(OR($T468=0,$T468=""),1,$T468)),IF($T464=справочники!$E$10,$T462*POWER($T466,INT((GS$1-$AA$1)/IF(OR($T468=0,$T468=""),1,$T468))),IF($T464=справочники!$E$11,POWER($T462,1+$T466*INT((GS$1-$AA$1)/IF(OR($T468=0,$T468=""),1,$T468))),0)))))))</f>
        <v>0</v>
      </c>
      <c r="GT471" s="595">
        <f>IF(GT$8="",0,IF($W457&gt;0,GT457,IF($W459&gt;0,GT459,IF(GT$1=1,$T462,IF($T464=справочники!$E$9,$T462+$T466*INT((GT$1-$AA$1)/IF(OR($T468=0,$T468=""),1,$T468)),IF($T464=справочники!$E$10,$T462*POWER($T466,INT((GT$1-$AA$1)/IF(OR($T468=0,$T468=""),1,$T468))),IF($T464=справочники!$E$11,POWER($T462,1+$T466*INT((GT$1-$AA$1)/IF(OR($T468=0,$T468=""),1,$T468))),0)))))))</f>
        <v>0</v>
      </c>
      <c r="GU471" s="595">
        <f>IF(GU$8="",0,IF($W457&gt;0,GU457,IF($W459&gt;0,GU459,IF(GU$1=1,$T462,IF($T464=справочники!$E$9,$T462+$T466*INT((GU$1-$AA$1)/IF(OR($T468=0,$T468=""),1,$T468)),IF($T464=справочники!$E$10,$T462*POWER($T466,INT((GU$1-$AA$1)/IF(OR($T468=0,$T468=""),1,$T468))),IF($T464=справочники!$E$11,POWER($T462,1+$T466*INT((GU$1-$AA$1)/IF(OR($T468=0,$T468=""),1,$T468))),0)))))))</f>
        <v>0</v>
      </c>
      <c r="GV471" s="595">
        <f>IF(GV$8="",0,IF($W457&gt;0,GV457,IF($W459&gt;0,GV459,IF(GV$1=1,$T462,IF($T464=справочники!$E$9,$T462+$T466*INT((GV$1-$AA$1)/IF(OR($T468=0,$T468=""),1,$T468)),IF($T464=справочники!$E$10,$T462*POWER($T466,INT((GV$1-$AA$1)/IF(OR($T468=0,$T468=""),1,$T468))),IF($T464=справочники!$E$11,POWER($T462,1+$T466*INT((GV$1-$AA$1)/IF(OR($T468=0,$T468=""),1,$T468))),0)))))))</f>
        <v>0</v>
      </c>
      <c r="GW471" s="595">
        <f>IF(GW$8="",0,IF($W457&gt;0,GW457,IF($W459&gt;0,GW459,IF(GW$1=1,$T462,IF($T464=справочники!$E$9,$T462+$T466*INT((GW$1-$AA$1)/IF(OR($T468=0,$T468=""),1,$T468)),IF($T464=справочники!$E$10,$T462*POWER($T466,INT((GW$1-$AA$1)/IF(OR($T468=0,$T468=""),1,$T468))),IF($T464=справочники!$E$11,POWER($T462,1+$T466*INT((GW$1-$AA$1)/IF(OR($T468=0,$T468=""),1,$T468))),0)))))))</f>
        <v>0</v>
      </c>
      <c r="GX471" s="595">
        <f>IF(GX$8="",0,IF($W457&gt;0,GX457,IF($W459&gt;0,GX459,IF(GX$1=1,$T462,IF($T464=справочники!$E$9,$T462+$T466*INT((GX$1-$AA$1)/IF(OR($T468=0,$T468=""),1,$T468)),IF($T464=справочники!$E$10,$T462*POWER($T466,INT((GX$1-$AA$1)/IF(OR($T468=0,$T468=""),1,$T468))),IF($T464=справочники!$E$11,POWER($T462,1+$T466*INT((GX$1-$AA$1)/IF(OR($T468=0,$T468=""),1,$T468))),0)))))))</f>
        <v>0</v>
      </c>
      <c r="GY471" s="595">
        <f>IF(GY$8="",0,IF($W457&gt;0,GY457,IF($W459&gt;0,GY459,IF(GY$1=1,$T462,IF($T464=справочники!$E$9,$T462+$T466*INT((GY$1-$AA$1)/IF(OR($T468=0,$T468=""),1,$T468)),IF($T464=справочники!$E$10,$T462*POWER($T466,INT((GY$1-$AA$1)/IF(OR($T468=0,$T468=""),1,$T468))),IF($T464=справочники!$E$11,POWER($T462,1+$T466*INT((GY$1-$AA$1)/IF(OR($T468=0,$T468=""),1,$T468))),0)))))))</f>
        <v>0</v>
      </c>
      <c r="GZ471" s="595">
        <f>IF(GZ$8="",0,IF($W457&gt;0,GZ457,IF($W459&gt;0,GZ459,IF(GZ$1=1,$T462,IF($T464=справочники!$E$9,$T462+$T466*INT((GZ$1-$AA$1)/IF(OR($T468=0,$T468=""),1,$T468)),IF($T464=справочники!$E$10,$T462*POWER($T466,INT((GZ$1-$AA$1)/IF(OR($T468=0,$T468=""),1,$T468))),IF($T464=справочники!$E$11,POWER($T462,1+$T466*INT((GZ$1-$AA$1)/IF(OR($T468=0,$T468=""),1,$T468))),0)))))))</f>
        <v>0</v>
      </c>
      <c r="HA471" s="3"/>
      <c r="HB471" s="3"/>
    </row>
    <row r="472" spans="1:210" ht="4.2" customHeight="1">
      <c r="A472" s="1"/>
      <c r="B472" s="1"/>
      <c r="C472" s="14"/>
      <c r="D472" s="14"/>
      <c r="E472" s="264"/>
      <c r="F472" s="14"/>
      <c r="G472" s="304"/>
      <c r="H472" s="14"/>
      <c r="I472" s="14"/>
      <c r="J472" s="14"/>
      <c r="K472" s="14"/>
      <c r="L472" s="14"/>
      <c r="M472" s="15"/>
      <c r="N472" s="14"/>
      <c r="O472" s="14"/>
      <c r="P472" s="15"/>
      <c r="Q472" s="14"/>
      <c r="R472" s="14"/>
      <c r="S472" s="15"/>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80"/>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c r="FR472" s="180"/>
      <c r="FS472" s="180"/>
      <c r="FT472" s="180"/>
      <c r="FU472" s="180"/>
      <c r="FV472" s="180"/>
      <c r="FW472" s="180"/>
      <c r="FX472" s="180"/>
      <c r="FY472" s="180"/>
      <c r="FZ472" s="180"/>
      <c r="GA472" s="180"/>
      <c r="GB472" s="180"/>
      <c r="GC472" s="180"/>
      <c r="GD472" s="180"/>
      <c r="GE472" s="180"/>
      <c r="GF472" s="180"/>
      <c r="GG472" s="180"/>
      <c r="GH472" s="180"/>
      <c r="GI472" s="180"/>
      <c r="GJ472" s="180"/>
      <c r="GK472" s="180"/>
      <c r="GL472" s="180"/>
      <c r="GM472" s="180"/>
      <c r="GN472" s="180"/>
      <c r="GO472" s="180"/>
      <c r="GP472" s="180"/>
      <c r="GQ472" s="180"/>
      <c r="GR472" s="180"/>
      <c r="GS472" s="180"/>
      <c r="GT472" s="180"/>
      <c r="GU472" s="180"/>
      <c r="GV472" s="180"/>
      <c r="GW472" s="180"/>
      <c r="GX472" s="180"/>
      <c r="GY472" s="180"/>
      <c r="GZ472" s="180"/>
      <c r="HA472" s="1"/>
      <c r="HB472" s="1"/>
    </row>
    <row r="473" spans="1:210">
      <c r="A473" s="1"/>
      <c r="B473" s="196" t="s">
        <v>77</v>
      </c>
      <c r="C473" s="197"/>
      <c r="D473" s="196"/>
      <c r="E473" s="263"/>
      <c r="F473" s="48"/>
      <c r="G473" s="231"/>
      <c r="H473" s="1"/>
      <c r="I473" s="1" t="str">
        <f>$I$97</f>
        <v>Скидки</v>
      </c>
      <c r="J473" s="1"/>
      <c r="K473" s="1"/>
      <c r="L473" s="1"/>
      <c r="M473" s="5"/>
      <c r="N473" s="19" t="str">
        <f>$N$76</f>
        <v>Низколиквидная продукция</v>
      </c>
      <c r="O473" s="1"/>
      <c r="P473" s="5"/>
      <c r="Q473" s="1" t="s">
        <v>14</v>
      </c>
      <c r="R473" s="1"/>
      <c r="S473" s="5" t="s">
        <v>6</v>
      </c>
      <c r="T473" s="200"/>
      <c r="U473" s="1"/>
      <c r="V473" s="1"/>
      <c r="W473" s="12"/>
      <c r="X473" s="10"/>
      <c r="Y473" s="46"/>
      <c r="Z473" s="93"/>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94"/>
      <c r="CD473" s="94"/>
      <c r="CE473" s="94"/>
      <c r="CF473" s="94"/>
      <c r="CG473" s="94"/>
      <c r="CH473" s="94"/>
      <c r="CI473" s="94"/>
      <c r="CJ473" s="94"/>
      <c r="CK473" s="94"/>
      <c r="CL473" s="94"/>
      <c r="CM473" s="94"/>
      <c r="CN473" s="94"/>
      <c r="CO473" s="94"/>
      <c r="CP473" s="94"/>
      <c r="CQ473" s="94"/>
      <c r="CR473" s="94"/>
      <c r="CS473" s="94"/>
      <c r="CT473" s="94"/>
      <c r="CU473" s="94"/>
      <c r="CV473" s="94"/>
      <c r="CW473" s="94"/>
      <c r="CX473" s="94"/>
      <c r="CY473" s="94"/>
      <c r="CZ473" s="94"/>
      <c r="DA473" s="94"/>
      <c r="DB473" s="94"/>
      <c r="DC473" s="94"/>
      <c r="DD473" s="94"/>
      <c r="DE473" s="94"/>
      <c r="DF473" s="94"/>
      <c r="DG473" s="94"/>
      <c r="DH473" s="94"/>
      <c r="DI473" s="94"/>
      <c r="DJ473" s="94"/>
      <c r="DK473" s="94"/>
      <c r="DL473" s="94"/>
      <c r="DM473" s="94"/>
      <c r="DN473" s="94"/>
      <c r="DO473" s="94"/>
      <c r="DP473" s="94"/>
      <c r="DQ473" s="94"/>
      <c r="DR473" s="94"/>
      <c r="DS473" s="94"/>
      <c r="DT473" s="94"/>
      <c r="DU473" s="94"/>
      <c r="DV473" s="94"/>
      <c r="DW473" s="94"/>
      <c r="DX473" s="94"/>
      <c r="DY473" s="94"/>
      <c r="DZ473" s="94"/>
      <c r="EA473" s="94"/>
      <c r="EB473" s="94"/>
      <c r="EC473" s="94"/>
      <c r="ED473" s="94"/>
      <c r="EE473" s="94"/>
      <c r="EF473" s="94"/>
      <c r="EG473" s="94"/>
      <c r="EH473" s="94"/>
      <c r="EI473" s="94"/>
      <c r="EJ473" s="94"/>
      <c r="EK473" s="94"/>
      <c r="EL473" s="94"/>
      <c r="EM473" s="94"/>
      <c r="EN473" s="94"/>
      <c r="EO473" s="94"/>
      <c r="EP473" s="94"/>
      <c r="EQ473" s="94"/>
      <c r="ER473" s="94"/>
      <c r="ES473" s="94"/>
      <c r="ET473" s="94"/>
      <c r="EU473" s="94"/>
      <c r="EV473" s="94"/>
      <c r="EW473" s="94"/>
      <c r="EX473" s="94"/>
      <c r="EY473" s="94"/>
      <c r="EZ473" s="94"/>
      <c r="FA473" s="94"/>
      <c r="FB473" s="94"/>
      <c r="FC473" s="94"/>
      <c r="FD473" s="94"/>
      <c r="FE473" s="94"/>
      <c r="FF473" s="94"/>
      <c r="FG473" s="94"/>
      <c r="FH473" s="94"/>
      <c r="FI473" s="94"/>
      <c r="FJ473" s="94"/>
      <c r="FK473" s="94"/>
      <c r="FL473" s="94"/>
      <c r="FM473" s="94"/>
      <c r="FN473" s="94"/>
      <c r="FO473" s="94"/>
      <c r="FP473" s="94"/>
      <c r="FQ473" s="94"/>
      <c r="FR473" s="94"/>
      <c r="FS473" s="94"/>
      <c r="FT473" s="94"/>
      <c r="FU473" s="94"/>
      <c r="FV473" s="94"/>
      <c r="FW473" s="94"/>
      <c r="FX473" s="94"/>
      <c r="FY473" s="94"/>
      <c r="FZ473" s="94"/>
      <c r="GA473" s="94"/>
      <c r="GB473" s="94"/>
      <c r="GC473" s="94"/>
      <c r="GD473" s="94"/>
      <c r="GE473" s="94"/>
      <c r="GF473" s="94"/>
      <c r="GG473" s="94"/>
      <c r="GH473" s="94"/>
      <c r="GI473" s="94"/>
      <c r="GJ473" s="94"/>
      <c r="GK473" s="94"/>
      <c r="GL473" s="94"/>
      <c r="GM473" s="94"/>
      <c r="GN473" s="94"/>
      <c r="GO473" s="94"/>
      <c r="GP473" s="94"/>
      <c r="GQ473" s="94"/>
      <c r="GR473" s="94"/>
      <c r="GS473" s="94"/>
      <c r="GT473" s="94"/>
      <c r="GU473" s="94"/>
      <c r="GV473" s="94"/>
      <c r="GW473" s="94"/>
      <c r="GX473" s="94"/>
      <c r="GY473" s="94"/>
      <c r="GZ473" s="94"/>
      <c r="HA473" s="1"/>
      <c r="HB473" s="1"/>
    </row>
    <row r="474" spans="1:210">
      <c r="A474" s="1"/>
      <c r="B474" s="1"/>
      <c r="C474" s="1"/>
      <c r="D474" s="196"/>
      <c r="E474" s="263"/>
      <c r="F474" s="48"/>
      <c r="G474" s="231"/>
      <c r="H474" s="1"/>
      <c r="I474" s="1" t="str">
        <f>$I$97</f>
        <v>Скидки</v>
      </c>
      <c r="J474" s="1"/>
      <c r="K474" s="1"/>
      <c r="L474" s="1"/>
      <c r="M474" s="5"/>
      <c r="N474" s="19" t="str">
        <f>$N$77</f>
        <v>Неликвидная продукция</v>
      </c>
      <c r="O474" s="1"/>
      <c r="P474" s="5"/>
      <c r="Q474" s="1" t="s">
        <v>14</v>
      </c>
      <c r="R474" s="1"/>
      <c r="S474" s="5" t="s">
        <v>6</v>
      </c>
      <c r="T474" s="200"/>
      <c r="U474" s="1"/>
      <c r="V474" s="1"/>
      <c r="W474" s="12"/>
      <c r="X474" s="10"/>
      <c r="Y474" s="47"/>
      <c r="Z474" s="96"/>
      <c r="AA474" s="97"/>
      <c r="AB474" s="97"/>
      <c r="AC474" s="97"/>
      <c r="AD474" s="97"/>
      <c r="AE474" s="97"/>
      <c r="AF474" s="97"/>
      <c r="AG474" s="97"/>
      <c r="AH474" s="97"/>
      <c r="AI474" s="97"/>
      <c r="AJ474" s="97"/>
      <c r="AK474" s="97"/>
      <c r="AL474" s="97"/>
      <c r="AM474" s="97"/>
      <c r="AN474" s="97"/>
      <c r="AO474" s="97"/>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c r="BM474" s="97"/>
      <c r="BN474" s="97"/>
      <c r="BO474" s="97"/>
      <c r="BP474" s="97"/>
      <c r="BQ474" s="97"/>
      <c r="BR474" s="97"/>
      <c r="BS474" s="97"/>
      <c r="BT474" s="97"/>
      <c r="BU474" s="97"/>
      <c r="BV474" s="97"/>
      <c r="BW474" s="97"/>
      <c r="BX474" s="97"/>
      <c r="BY474" s="97"/>
      <c r="BZ474" s="97"/>
      <c r="CA474" s="97"/>
      <c r="CB474" s="97"/>
      <c r="CC474" s="97"/>
      <c r="CD474" s="97"/>
      <c r="CE474" s="97"/>
      <c r="CF474" s="97"/>
      <c r="CG474" s="97"/>
      <c r="CH474" s="97"/>
      <c r="CI474" s="97"/>
      <c r="CJ474" s="97"/>
      <c r="CK474" s="97"/>
      <c r="CL474" s="97"/>
      <c r="CM474" s="97"/>
      <c r="CN474" s="97"/>
      <c r="CO474" s="97"/>
      <c r="CP474" s="97"/>
      <c r="CQ474" s="97"/>
      <c r="CR474" s="97"/>
      <c r="CS474" s="97"/>
      <c r="CT474" s="97"/>
      <c r="CU474" s="97"/>
      <c r="CV474" s="97"/>
      <c r="CW474" s="97"/>
      <c r="CX474" s="97"/>
      <c r="CY474" s="97"/>
      <c r="CZ474" s="97"/>
      <c r="DA474" s="97"/>
      <c r="DB474" s="97"/>
      <c r="DC474" s="97"/>
      <c r="DD474" s="97"/>
      <c r="DE474" s="97"/>
      <c r="DF474" s="97"/>
      <c r="DG474" s="97"/>
      <c r="DH474" s="97"/>
      <c r="DI474" s="97"/>
      <c r="DJ474" s="97"/>
      <c r="DK474" s="97"/>
      <c r="DL474" s="97"/>
      <c r="DM474" s="97"/>
      <c r="DN474" s="97"/>
      <c r="DO474" s="97"/>
      <c r="DP474" s="97"/>
      <c r="DQ474" s="97"/>
      <c r="DR474" s="97"/>
      <c r="DS474" s="97"/>
      <c r="DT474" s="97"/>
      <c r="DU474" s="97"/>
      <c r="DV474" s="97"/>
      <c r="DW474" s="97"/>
      <c r="DX474" s="97"/>
      <c r="DY474" s="97"/>
      <c r="DZ474" s="97"/>
      <c r="EA474" s="97"/>
      <c r="EB474" s="97"/>
      <c r="EC474" s="97"/>
      <c r="ED474" s="97"/>
      <c r="EE474" s="97"/>
      <c r="EF474" s="97"/>
      <c r="EG474" s="97"/>
      <c r="EH474" s="97"/>
      <c r="EI474" s="97"/>
      <c r="EJ474" s="97"/>
      <c r="EK474" s="97"/>
      <c r="EL474" s="97"/>
      <c r="EM474" s="97"/>
      <c r="EN474" s="97"/>
      <c r="EO474" s="97"/>
      <c r="EP474" s="97"/>
      <c r="EQ474" s="97"/>
      <c r="ER474" s="97"/>
      <c r="ES474" s="97"/>
      <c r="ET474" s="97"/>
      <c r="EU474" s="97"/>
      <c r="EV474" s="97"/>
      <c r="EW474" s="97"/>
      <c r="EX474" s="97"/>
      <c r="EY474" s="97"/>
      <c r="EZ474" s="97"/>
      <c r="FA474" s="97"/>
      <c r="FB474" s="97"/>
      <c r="FC474" s="97"/>
      <c r="FD474" s="97"/>
      <c r="FE474" s="97"/>
      <c r="FF474" s="97"/>
      <c r="FG474" s="97"/>
      <c r="FH474" s="97"/>
      <c r="FI474" s="97"/>
      <c r="FJ474" s="97"/>
      <c r="FK474" s="97"/>
      <c r="FL474" s="97"/>
      <c r="FM474" s="97"/>
      <c r="FN474" s="97"/>
      <c r="FO474" s="97"/>
      <c r="FP474" s="97"/>
      <c r="FQ474" s="97"/>
      <c r="FR474" s="97"/>
      <c r="FS474" s="97"/>
      <c r="FT474" s="97"/>
      <c r="FU474" s="97"/>
      <c r="FV474" s="97"/>
      <c r="FW474" s="97"/>
      <c r="FX474" s="97"/>
      <c r="FY474" s="97"/>
      <c r="FZ474" s="97"/>
      <c r="GA474" s="97"/>
      <c r="GB474" s="97"/>
      <c r="GC474" s="97"/>
      <c r="GD474" s="97"/>
      <c r="GE474" s="97"/>
      <c r="GF474" s="97"/>
      <c r="GG474" s="97"/>
      <c r="GH474" s="97"/>
      <c r="GI474" s="97"/>
      <c r="GJ474" s="97"/>
      <c r="GK474" s="97"/>
      <c r="GL474" s="97"/>
      <c r="GM474" s="97"/>
      <c r="GN474" s="97"/>
      <c r="GO474" s="97"/>
      <c r="GP474" s="97"/>
      <c r="GQ474" s="97"/>
      <c r="GR474" s="97"/>
      <c r="GS474" s="97"/>
      <c r="GT474" s="97"/>
      <c r="GU474" s="97"/>
      <c r="GV474" s="97"/>
      <c r="GW474" s="97"/>
      <c r="GX474" s="97"/>
      <c r="GY474" s="97"/>
      <c r="GZ474" s="97"/>
      <c r="HA474" s="1"/>
      <c r="HB474" s="1"/>
    </row>
    <row r="475" spans="1:210">
      <c r="A475" s="1"/>
      <c r="B475" s="196"/>
      <c r="C475" s="197"/>
      <c r="D475" s="196"/>
      <c r="E475" s="263"/>
      <c r="F475" s="48"/>
      <c r="G475" s="231"/>
      <c r="H475" s="1"/>
      <c r="I475" s="1" t="str">
        <f>$H$95</f>
        <v>Средний чек или стоимость 1й продажи</v>
      </c>
      <c r="J475" s="1"/>
      <c r="K475" s="1"/>
      <c r="L475" s="1"/>
      <c r="M475" s="5"/>
      <c r="N475" s="19" t="str">
        <f>$N$76</f>
        <v>Низколиквидная продукция</v>
      </c>
      <c r="O475" s="1"/>
      <c r="P475" s="5"/>
      <c r="Q475" s="1" t="s">
        <v>26</v>
      </c>
      <c r="R475" s="1"/>
      <c r="S475" s="1"/>
      <c r="T475" s="7"/>
      <c r="U475" s="1"/>
      <c r="V475" s="1"/>
      <c r="W475" s="12"/>
      <c r="X475" s="10"/>
      <c r="Y475" s="46"/>
      <c r="Z475" s="91"/>
      <c r="AA475" s="92">
        <f>IF(AA$8="",0,AA471*(1-$T473))</f>
        <v>0</v>
      </c>
      <c r="AB475" s="92">
        <f t="shared" ref="AB475:AE475" si="2424">IF(AB$8="",0,AB471*(1-$T473))</f>
        <v>0</v>
      </c>
      <c r="AC475" s="92">
        <f t="shared" si="2424"/>
        <v>0</v>
      </c>
      <c r="AD475" s="92">
        <f t="shared" si="2424"/>
        <v>0</v>
      </c>
      <c r="AE475" s="92">
        <f t="shared" si="2424"/>
        <v>0</v>
      </c>
      <c r="AF475" s="92">
        <f t="shared" ref="AF475:CQ475" si="2425">IF(AF$8="",0,AF471*(1-$T473))</f>
        <v>0</v>
      </c>
      <c r="AG475" s="92">
        <f t="shared" si="2425"/>
        <v>0</v>
      </c>
      <c r="AH475" s="92">
        <f t="shared" si="2425"/>
        <v>0</v>
      </c>
      <c r="AI475" s="92">
        <f t="shared" si="2425"/>
        <v>0</v>
      </c>
      <c r="AJ475" s="92">
        <f t="shared" si="2425"/>
        <v>0</v>
      </c>
      <c r="AK475" s="92">
        <f t="shared" si="2425"/>
        <v>0</v>
      </c>
      <c r="AL475" s="92">
        <f t="shared" si="2425"/>
        <v>0</v>
      </c>
      <c r="AM475" s="92">
        <f t="shared" si="2425"/>
        <v>0</v>
      </c>
      <c r="AN475" s="92">
        <f t="shared" si="2425"/>
        <v>0</v>
      </c>
      <c r="AO475" s="92">
        <f t="shared" si="2425"/>
        <v>0</v>
      </c>
      <c r="AP475" s="92">
        <f t="shared" si="2425"/>
        <v>0</v>
      </c>
      <c r="AQ475" s="92">
        <f t="shared" si="2425"/>
        <v>0</v>
      </c>
      <c r="AR475" s="92">
        <f t="shared" si="2425"/>
        <v>0</v>
      </c>
      <c r="AS475" s="92">
        <f t="shared" si="2425"/>
        <v>0</v>
      </c>
      <c r="AT475" s="92">
        <f t="shared" si="2425"/>
        <v>0</v>
      </c>
      <c r="AU475" s="92">
        <f t="shared" si="2425"/>
        <v>0</v>
      </c>
      <c r="AV475" s="92">
        <f t="shared" si="2425"/>
        <v>0</v>
      </c>
      <c r="AW475" s="92">
        <f t="shared" si="2425"/>
        <v>0</v>
      </c>
      <c r="AX475" s="92">
        <f t="shared" si="2425"/>
        <v>0</v>
      </c>
      <c r="AY475" s="92">
        <f t="shared" si="2425"/>
        <v>0</v>
      </c>
      <c r="AZ475" s="92">
        <f t="shared" si="2425"/>
        <v>0</v>
      </c>
      <c r="BA475" s="92">
        <f t="shared" si="2425"/>
        <v>0</v>
      </c>
      <c r="BB475" s="92">
        <f t="shared" si="2425"/>
        <v>0</v>
      </c>
      <c r="BC475" s="92">
        <f t="shared" si="2425"/>
        <v>0</v>
      </c>
      <c r="BD475" s="92">
        <f t="shared" si="2425"/>
        <v>0</v>
      </c>
      <c r="BE475" s="92">
        <f t="shared" si="2425"/>
        <v>0</v>
      </c>
      <c r="BF475" s="92">
        <f t="shared" si="2425"/>
        <v>0</v>
      </c>
      <c r="BG475" s="92">
        <f t="shared" si="2425"/>
        <v>0</v>
      </c>
      <c r="BH475" s="92">
        <f t="shared" si="2425"/>
        <v>0</v>
      </c>
      <c r="BI475" s="92">
        <f t="shared" si="2425"/>
        <v>0</v>
      </c>
      <c r="BJ475" s="92">
        <f t="shared" si="2425"/>
        <v>0</v>
      </c>
      <c r="BK475" s="92">
        <f t="shared" si="2425"/>
        <v>0</v>
      </c>
      <c r="BL475" s="92">
        <f t="shared" si="2425"/>
        <v>0</v>
      </c>
      <c r="BM475" s="92">
        <f t="shared" si="2425"/>
        <v>0</v>
      </c>
      <c r="BN475" s="92">
        <f t="shared" si="2425"/>
        <v>0</v>
      </c>
      <c r="BO475" s="92">
        <f t="shared" si="2425"/>
        <v>0</v>
      </c>
      <c r="BP475" s="92">
        <f t="shared" si="2425"/>
        <v>0</v>
      </c>
      <c r="BQ475" s="92">
        <f t="shared" si="2425"/>
        <v>0</v>
      </c>
      <c r="BR475" s="92">
        <f t="shared" si="2425"/>
        <v>0</v>
      </c>
      <c r="BS475" s="92">
        <f t="shared" si="2425"/>
        <v>0</v>
      </c>
      <c r="BT475" s="92">
        <f t="shared" si="2425"/>
        <v>0</v>
      </c>
      <c r="BU475" s="92">
        <f t="shared" si="2425"/>
        <v>0</v>
      </c>
      <c r="BV475" s="92">
        <f t="shared" si="2425"/>
        <v>0</v>
      </c>
      <c r="BW475" s="92">
        <f t="shared" si="2425"/>
        <v>0</v>
      </c>
      <c r="BX475" s="92">
        <f t="shared" si="2425"/>
        <v>0</v>
      </c>
      <c r="BY475" s="92">
        <f t="shared" si="2425"/>
        <v>0</v>
      </c>
      <c r="BZ475" s="92">
        <f t="shared" si="2425"/>
        <v>0</v>
      </c>
      <c r="CA475" s="92">
        <f t="shared" si="2425"/>
        <v>0</v>
      </c>
      <c r="CB475" s="92">
        <f t="shared" si="2425"/>
        <v>0</v>
      </c>
      <c r="CC475" s="92">
        <f t="shared" si="2425"/>
        <v>0</v>
      </c>
      <c r="CD475" s="92">
        <f t="shared" si="2425"/>
        <v>0</v>
      </c>
      <c r="CE475" s="92">
        <f t="shared" si="2425"/>
        <v>0</v>
      </c>
      <c r="CF475" s="92">
        <f t="shared" si="2425"/>
        <v>0</v>
      </c>
      <c r="CG475" s="92">
        <f t="shared" si="2425"/>
        <v>0</v>
      </c>
      <c r="CH475" s="92">
        <f t="shared" si="2425"/>
        <v>0</v>
      </c>
      <c r="CI475" s="92">
        <f t="shared" si="2425"/>
        <v>0</v>
      </c>
      <c r="CJ475" s="92">
        <f t="shared" si="2425"/>
        <v>0</v>
      </c>
      <c r="CK475" s="92">
        <f t="shared" si="2425"/>
        <v>0</v>
      </c>
      <c r="CL475" s="92">
        <f t="shared" si="2425"/>
        <v>0</v>
      </c>
      <c r="CM475" s="92">
        <f t="shared" si="2425"/>
        <v>0</v>
      </c>
      <c r="CN475" s="92">
        <f t="shared" si="2425"/>
        <v>0</v>
      </c>
      <c r="CO475" s="92">
        <f t="shared" si="2425"/>
        <v>0</v>
      </c>
      <c r="CP475" s="92">
        <f t="shared" si="2425"/>
        <v>0</v>
      </c>
      <c r="CQ475" s="92">
        <f t="shared" si="2425"/>
        <v>0</v>
      </c>
      <c r="CR475" s="92">
        <f t="shared" ref="CR475:DG475" si="2426">IF(CR$8="",0,CR471*(1-$T473))</f>
        <v>0</v>
      </c>
      <c r="CS475" s="92">
        <f t="shared" si="2426"/>
        <v>0</v>
      </c>
      <c r="CT475" s="92">
        <f t="shared" si="2426"/>
        <v>0</v>
      </c>
      <c r="CU475" s="92">
        <f t="shared" si="2426"/>
        <v>0</v>
      </c>
      <c r="CV475" s="92">
        <f t="shared" si="2426"/>
        <v>0</v>
      </c>
      <c r="CW475" s="92">
        <f t="shared" si="2426"/>
        <v>0</v>
      </c>
      <c r="CX475" s="92">
        <f t="shared" si="2426"/>
        <v>0</v>
      </c>
      <c r="CY475" s="92">
        <f t="shared" si="2426"/>
        <v>0</v>
      </c>
      <c r="CZ475" s="92">
        <f t="shared" si="2426"/>
        <v>0</v>
      </c>
      <c r="DA475" s="92">
        <f t="shared" si="2426"/>
        <v>0</v>
      </c>
      <c r="DB475" s="92">
        <f t="shared" si="2426"/>
        <v>0</v>
      </c>
      <c r="DC475" s="92">
        <f t="shared" si="2426"/>
        <v>0</v>
      </c>
      <c r="DD475" s="92">
        <f t="shared" si="2426"/>
        <v>0</v>
      </c>
      <c r="DE475" s="92">
        <f t="shared" si="2426"/>
        <v>0</v>
      </c>
      <c r="DF475" s="92">
        <f t="shared" si="2426"/>
        <v>0</v>
      </c>
      <c r="DG475" s="92">
        <f t="shared" si="2426"/>
        <v>0</v>
      </c>
      <c r="DH475" s="92">
        <f t="shared" ref="DH475:FS475" si="2427">IF(DH$8="",0,DH471*(1-$T473))</f>
        <v>0</v>
      </c>
      <c r="DI475" s="92">
        <f t="shared" si="2427"/>
        <v>0</v>
      </c>
      <c r="DJ475" s="92">
        <f t="shared" si="2427"/>
        <v>0</v>
      </c>
      <c r="DK475" s="92">
        <f t="shared" si="2427"/>
        <v>0</v>
      </c>
      <c r="DL475" s="92">
        <f t="shared" si="2427"/>
        <v>0</v>
      </c>
      <c r="DM475" s="92">
        <f t="shared" si="2427"/>
        <v>0</v>
      </c>
      <c r="DN475" s="92">
        <f t="shared" si="2427"/>
        <v>0</v>
      </c>
      <c r="DO475" s="92">
        <f t="shared" si="2427"/>
        <v>0</v>
      </c>
      <c r="DP475" s="92">
        <f t="shared" si="2427"/>
        <v>0</v>
      </c>
      <c r="DQ475" s="92">
        <f t="shared" si="2427"/>
        <v>0</v>
      </c>
      <c r="DR475" s="92">
        <f t="shared" si="2427"/>
        <v>0</v>
      </c>
      <c r="DS475" s="92">
        <f t="shared" si="2427"/>
        <v>0</v>
      </c>
      <c r="DT475" s="92">
        <f t="shared" si="2427"/>
        <v>0</v>
      </c>
      <c r="DU475" s="92">
        <f t="shared" si="2427"/>
        <v>0</v>
      </c>
      <c r="DV475" s="92">
        <f t="shared" si="2427"/>
        <v>0</v>
      </c>
      <c r="DW475" s="92">
        <f t="shared" si="2427"/>
        <v>0</v>
      </c>
      <c r="DX475" s="92">
        <f t="shared" si="2427"/>
        <v>0</v>
      </c>
      <c r="DY475" s="92">
        <f t="shared" si="2427"/>
        <v>0</v>
      </c>
      <c r="DZ475" s="92">
        <f t="shared" si="2427"/>
        <v>0</v>
      </c>
      <c r="EA475" s="92">
        <f t="shared" si="2427"/>
        <v>0</v>
      </c>
      <c r="EB475" s="92">
        <f t="shared" si="2427"/>
        <v>0</v>
      </c>
      <c r="EC475" s="92">
        <f t="shared" si="2427"/>
        <v>0</v>
      </c>
      <c r="ED475" s="92">
        <f t="shared" si="2427"/>
        <v>0</v>
      </c>
      <c r="EE475" s="92">
        <f t="shared" si="2427"/>
        <v>0</v>
      </c>
      <c r="EF475" s="92">
        <f t="shared" si="2427"/>
        <v>0</v>
      </c>
      <c r="EG475" s="92">
        <f t="shared" si="2427"/>
        <v>0</v>
      </c>
      <c r="EH475" s="92">
        <f t="shared" si="2427"/>
        <v>0</v>
      </c>
      <c r="EI475" s="92">
        <f t="shared" si="2427"/>
        <v>0</v>
      </c>
      <c r="EJ475" s="92">
        <f t="shared" si="2427"/>
        <v>0</v>
      </c>
      <c r="EK475" s="92">
        <f t="shared" si="2427"/>
        <v>0</v>
      </c>
      <c r="EL475" s="92">
        <f t="shared" si="2427"/>
        <v>0</v>
      </c>
      <c r="EM475" s="92">
        <f t="shared" si="2427"/>
        <v>0</v>
      </c>
      <c r="EN475" s="92">
        <f t="shared" si="2427"/>
        <v>0</v>
      </c>
      <c r="EO475" s="92">
        <f t="shared" si="2427"/>
        <v>0</v>
      </c>
      <c r="EP475" s="92">
        <f t="shared" si="2427"/>
        <v>0</v>
      </c>
      <c r="EQ475" s="92">
        <f t="shared" si="2427"/>
        <v>0</v>
      </c>
      <c r="ER475" s="92">
        <f t="shared" si="2427"/>
        <v>0</v>
      </c>
      <c r="ES475" s="92">
        <f t="shared" si="2427"/>
        <v>0</v>
      </c>
      <c r="ET475" s="92">
        <f t="shared" si="2427"/>
        <v>0</v>
      </c>
      <c r="EU475" s="92">
        <f t="shared" si="2427"/>
        <v>0</v>
      </c>
      <c r="EV475" s="92">
        <f t="shared" si="2427"/>
        <v>0</v>
      </c>
      <c r="EW475" s="92">
        <f t="shared" si="2427"/>
        <v>0</v>
      </c>
      <c r="EX475" s="92">
        <f t="shared" si="2427"/>
        <v>0</v>
      </c>
      <c r="EY475" s="92">
        <f t="shared" si="2427"/>
        <v>0</v>
      </c>
      <c r="EZ475" s="92">
        <f t="shared" si="2427"/>
        <v>0</v>
      </c>
      <c r="FA475" s="92">
        <f t="shared" si="2427"/>
        <v>0</v>
      </c>
      <c r="FB475" s="92">
        <f t="shared" si="2427"/>
        <v>0</v>
      </c>
      <c r="FC475" s="92">
        <f t="shared" si="2427"/>
        <v>0</v>
      </c>
      <c r="FD475" s="92">
        <f t="shared" si="2427"/>
        <v>0</v>
      </c>
      <c r="FE475" s="92">
        <f t="shared" si="2427"/>
        <v>0</v>
      </c>
      <c r="FF475" s="92">
        <f t="shared" si="2427"/>
        <v>0</v>
      </c>
      <c r="FG475" s="92">
        <f t="shared" si="2427"/>
        <v>0</v>
      </c>
      <c r="FH475" s="92">
        <f t="shared" si="2427"/>
        <v>0</v>
      </c>
      <c r="FI475" s="92">
        <f t="shared" si="2427"/>
        <v>0</v>
      </c>
      <c r="FJ475" s="92">
        <f t="shared" si="2427"/>
        <v>0</v>
      </c>
      <c r="FK475" s="92">
        <f t="shared" si="2427"/>
        <v>0</v>
      </c>
      <c r="FL475" s="92">
        <f t="shared" si="2427"/>
        <v>0</v>
      </c>
      <c r="FM475" s="92">
        <f t="shared" si="2427"/>
        <v>0</v>
      </c>
      <c r="FN475" s="92">
        <f t="shared" si="2427"/>
        <v>0</v>
      </c>
      <c r="FO475" s="92">
        <f t="shared" si="2427"/>
        <v>0</v>
      </c>
      <c r="FP475" s="92">
        <f t="shared" si="2427"/>
        <v>0</v>
      </c>
      <c r="FQ475" s="92">
        <f t="shared" si="2427"/>
        <v>0</v>
      </c>
      <c r="FR475" s="92">
        <f t="shared" si="2427"/>
        <v>0</v>
      </c>
      <c r="FS475" s="92">
        <f t="shared" si="2427"/>
        <v>0</v>
      </c>
      <c r="FT475" s="92">
        <f t="shared" ref="FT475:GZ475" si="2428">IF(FT$8="",0,FT471*(1-$T473))</f>
        <v>0</v>
      </c>
      <c r="FU475" s="92">
        <f t="shared" si="2428"/>
        <v>0</v>
      </c>
      <c r="FV475" s="92">
        <f t="shared" si="2428"/>
        <v>0</v>
      </c>
      <c r="FW475" s="92">
        <f t="shared" si="2428"/>
        <v>0</v>
      </c>
      <c r="FX475" s="92">
        <f t="shared" si="2428"/>
        <v>0</v>
      </c>
      <c r="FY475" s="92">
        <f t="shared" si="2428"/>
        <v>0</v>
      </c>
      <c r="FZ475" s="92">
        <f t="shared" si="2428"/>
        <v>0</v>
      </c>
      <c r="GA475" s="92">
        <f t="shared" si="2428"/>
        <v>0</v>
      </c>
      <c r="GB475" s="92">
        <f t="shared" si="2428"/>
        <v>0</v>
      </c>
      <c r="GC475" s="92">
        <f t="shared" si="2428"/>
        <v>0</v>
      </c>
      <c r="GD475" s="92">
        <f t="shared" si="2428"/>
        <v>0</v>
      </c>
      <c r="GE475" s="92">
        <f t="shared" si="2428"/>
        <v>0</v>
      </c>
      <c r="GF475" s="92">
        <f t="shared" si="2428"/>
        <v>0</v>
      </c>
      <c r="GG475" s="92">
        <f t="shared" si="2428"/>
        <v>0</v>
      </c>
      <c r="GH475" s="92">
        <f t="shared" si="2428"/>
        <v>0</v>
      </c>
      <c r="GI475" s="92">
        <f t="shared" si="2428"/>
        <v>0</v>
      </c>
      <c r="GJ475" s="92">
        <f t="shared" si="2428"/>
        <v>0</v>
      </c>
      <c r="GK475" s="92">
        <f t="shared" si="2428"/>
        <v>0</v>
      </c>
      <c r="GL475" s="92">
        <f t="shared" si="2428"/>
        <v>0</v>
      </c>
      <c r="GM475" s="92">
        <f t="shared" si="2428"/>
        <v>0</v>
      </c>
      <c r="GN475" s="92">
        <f t="shared" si="2428"/>
        <v>0</v>
      </c>
      <c r="GO475" s="92">
        <f t="shared" si="2428"/>
        <v>0</v>
      </c>
      <c r="GP475" s="92">
        <f t="shared" si="2428"/>
        <v>0</v>
      </c>
      <c r="GQ475" s="92">
        <f t="shared" si="2428"/>
        <v>0</v>
      </c>
      <c r="GR475" s="92">
        <f t="shared" si="2428"/>
        <v>0</v>
      </c>
      <c r="GS475" s="92">
        <f t="shared" si="2428"/>
        <v>0</v>
      </c>
      <c r="GT475" s="92">
        <f t="shared" si="2428"/>
        <v>0</v>
      </c>
      <c r="GU475" s="92">
        <f t="shared" si="2428"/>
        <v>0</v>
      </c>
      <c r="GV475" s="92">
        <f t="shared" si="2428"/>
        <v>0</v>
      </c>
      <c r="GW475" s="92">
        <f t="shared" si="2428"/>
        <v>0</v>
      </c>
      <c r="GX475" s="92">
        <f t="shared" si="2428"/>
        <v>0</v>
      </c>
      <c r="GY475" s="92">
        <f t="shared" si="2428"/>
        <v>0</v>
      </c>
      <c r="GZ475" s="92">
        <f t="shared" si="2428"/>
        <v>0</v>
      </c>
      <c r="HA475" s="1"/>
      <c r="HB475" s="1"/>
    </row>
    <row r="476" spans="1:210">
      <c r="A476" s="1"/>
      <c r="B476" s="1"/>
      <c r="C476" s="1"/>
      <c r="D476" s="196"/>
      <c r="E476" s="263"/>
      <c r="F476" s="48"/>
      <c r="G476" s="231"/>
      <c r="H476" s="1"/>
      <c r="I476" s="1" t="str">
        <f>$H$95</f>
        <v>Средний чек или стоимость 1й продажи</v>
      </c>
      <c r="J476" s="1"/>
      <c r="K476" s="1"/>
      <c r="L476" s="1"/>
      <c r="M476" s="5"/>
      <c r="N476" s="19" t="str">
        <f>$N$77</f>
        <v>Неликвидная продукция</v>
      </c>
      <c r="O476" s="1"/>
      <c r="P476" s="5"/>
      <c r="Q476" s="1" t="s">
        <v>26</v>
      </c>
      <c r="R476" s="1"/>
      <c r="S476" s="1"/>
      <c r="T476" s="7"/>
      <c r="U476" s="1"/>
      <c r="V476" s="1"/>
      <c r="W476" s="12"/>
      <c r="X476" s="10"/>
      <c r="Y476" s="46"/>
      <c r="Z476" s="91"/>
      <c r="AA476" s="92">
        <f>IF(AA$8="",0,AA471*(1-$T474))</f>
        <v>0</v>
      </c>
      <c r="AB476" s="92">
        <f t="shared" ref="AB476:AE476" si="2429">IF(AB$8="",0,AB471*(1-$T474))</f>
        <v>0</v>
      </c>
      <c r="AC476" s="92">
        <f t="shared" si="2429"/>
        <v>0</v>
      </c>
      <c r="AD476" s="92">
        <f t="shared" si="2429"/>
        <v>0</v>
      </c>
      <c r="AE476" s="92">
        <f t="shared" si="2429"/>
        <v>0</v>
      </c>
      <c r="AF476" s="92">
        <f t="shared" ref="AF476:CQ476" si="2430">IF(AF$8="",0,AF471*(1-$T474))</f>
        <v>0</v>
      </c>
      <c r="AG476" s="92">
        <f t="shared" si="2430"/>
        <v>0</v>
      </c>
      <c r="AH476" s="92">
        <f t="shared" si="2430"/>
        <v>0</v>
      </c>
      <c r="AI476" s="92">
        <f t="shared" si="2430"/>
        <v>0</v>
      </c>
      <c r="AJ476" s="92">
        <f t="shared" si="2430"/>
        <v>0</v>
      </c>
      <c r="AK476" s="92">
        <f t="shared" si="2430"/>
        <v>0</v>
      </c>
      <c r="AL476" s="92">
        <f t="shared" si="2430"/>
        <v>0</v>
      </c>
      <c r="AM476" s="92">
        <f t="shared" si="2430"/>
        <v>0</v>
      </c>
      <c r="AN476" s="92">
        <f t="shared" si="2430"/>
        <v>0</v>
      </c>
      <c r="AO476" s="92">
        <f t="shared" si="2430"/>
        <v>0</v>
      </c>
      <c r="AP476" s="92">
        <f t="shared" si="2430"/>
        <v>0</v>
      </c>
      <c r="AQ476" s="92">
        <f t="shared" si="2430"/>
        <v>0</v>
      </c>
      <c r="AR476" s="92">
        <f t="shared" si="2430"/>
        <v>0</v>
      </c>
      <c r="AS476" s="92">
        <f t="shared" si="2430"/>
        <v>0</v>
      </c>
      <c r="AT476" s="92">
        <f t="shared" si="2430"/>
        <v>0</v>
      </c>
      <c r="AU476" s="92">
        <f t="shared" si="2430"/>
        <v>0</v>
      </c>
      <c r="AV476" s="92">
        <f t="shared" si="2430"/>
        <v>0</v>
      </c>
      <c r="AW476" s="92">
        <f t="shared" si="2430"/>
        <v>0</v>
      </c>
      <c r="AX476" s="92">
        <f t="shared" si="2430"/>
        <v>0</v>
      </c>
      <c r="AY476" s="92">
        <f t="shared" si="2430"/>
        <v>0</v>
      </c>
      <c r="AZ476" s="92">
        <f t="shared" si="2430"/>
        <v>0</v>
      </c>
      <c r="BA476" s="92">
        <f t="shared" si="2430"/>
        <v>0</v>
      </c>
      <c r="BB476" s="92">
        <f t="shared" si="2430"/>
        <v>0</v>
      </c>
      <c r="BC476" s="92">
        <f t="shared" si="2430"/>
        <v>0</v>
      </c>
      <c r="BD476" s="92">
        <f t="shared" si="2430"/>
        <v>0</v>
      </c>
      <c r="BE476" s="92">
        <f t="shared" si="2430"/>
        <v>0</v>
      </c>
      <c r="BF476" s="92">
        <f t="shared" si="2430"/>
        <v>0</v>
      </c>
      <c r="BG476" s="92">
        <f t="shared" si="2430"/>
        <v>0</v>
      </c>
      <c r="BH476" s="92">
        <f t="shared" si="2430"/>
        <v>0</v>
      </c>
      <c r="BI476" s="92">
        <f t="shared" si="2430"/>
        <v>0</v>
      </c>
      <c r="BJ476" s="92">
        <f t="shared" si="2430"/>
        <v>0</v>
      </c>
      <c r="BK476" s="92">
        <f t="shared" si="2430"/>
        <v>0</v>
      </c>
      <c r="BL476" s="92">
        <f t="shared" si="2430"/>
        <v>0</v>
      </c>
      <c r="BM476" s="92">
        <f t="shared" si="2430"/>
        <v>0</v>
      </c>
      <c r="BN476" s="92">
        <f t="shared" si="2430"/>
        <v>0</v>
      </c>
      <c r="BO476" s="92">
        <f t="shared" si="2430"/>
        <v>0</v>
      </c>
      <c r="BP476" s="92">
        <f t="shared" si="2430"/>
        <v>0</v>
      </c>
      <c r="BQ476" s="92">
        <f t="shared" si="2430"/>
        <v>0</v>
      </c>
      <c r="BR476" s="92">
        <f t="shared" si="2430"/>
        <v>0</v>
      </c>
      <c r="BS476" s="92">
        <f t="shared" si="2430"/>
        <v>0</v>
      </c>
      <c r="BT476" s="92">
        <f t="shared" si="2430"/>
        <v>0</v>
      </c>
      <c r="BU476" s="92">
        <f t="shared" si="2430"/>
        <v>0</v>
      </c>
      <c r="BV476" s="92">
        <f t="shared" si="2430"/>
        <v>0</v>
      </c>
      <c r="BW476" s="92">
        <f t="shared" si="2430"/>
        <v>0</v>
      </c>
      <c r="BX476" s="92">
        <f t="shared" si="2430"/>
        <v>0</v>
      </c>
      <c r="BY476" s="92">
        <f t="shared" si="2430"/>
        <v>0</v>
      </c>
      <c r="BZ476" s="92">
        <f t="shared" si="2430"/>
        <v>0</v>
      </c>
      <c r="CA476" s="92">
        <f t="shared" si="2430"/>
        <v>0</v>
      </c>
      <c r="CB476" s="92">
        <f t="shared" si="2430"/>
        <v>0</v>
      </c>
      <c r="CC476" s="92">
        <f t="shared" si="2430"/>
        <v>0</v>
      </c>
      <c r="CD476" s="92">
        <f t="shared" si="2430"/>
        <v>0</v>
      </c>
      <c r="CE476" s="92">
        <f t="shared" si="2430"/>
        <v>0</v>
      </c>
      <c r="CF476" s="92">
        <f t="shared" si="2430"/>
        <v>0</v>
      </c>
      <c r="CG476" s="92">
        <f t="shared" si="2430"/>
        <v>0</v>
      </c>
      <c r="CH476" s="92">
        <f t="shared" si="2430"/>
        <v>0</v>
      </c>
      <c r="CI476" s="92">
        <f t="shared" si="2430"/>
        <v>0</v>
      </c>
      <c r="CJ476" s="92">
        <f t="shared" si="2430"/>
        <v>0</v>
      </c>
      <c r="CK476" s="92">
        <f t="shared" si="2430"/>
        <v>0</v>
      </c>
      <c r="CL476" s="92">
        <f t="shared" si="2430"/>
        <v>0</v>
      </c>
      <c r="CM476" s="92">
        <f t="shared" si="2430"/>
        <v>0</v>
      </c>
      <c r="CN476" s="92">
        <f t="shared" si="2430"/>
        <v>0</v>
      </c>
      <c r="CO476" s="92">
        <f t="shared" si="2430"/>
        <v>0</v>
      </c>
      <c r="CP476" s="92">
        <f t="shared" si="2430"/>
        <v>0</v>
      </c>
      <c r="CQ476" s="92">
        <f t="shared" si="2430"/>
        <v>0</v>
      </c>
      <c r="CR476" s="92">
        <f t="shared" ref="CR476:DG476" si="2431">IF(CR$8="",0,CR471*(1-$T474))</f>
        <v>0</v>
      </c>
      <c r="CS476" s="92">
        <f t="shared" si="2431"/>
        <v>0</v>
      </c>
      <c r="CT476" s="92">
        <f t="shared" si="2431"/>
        <v>0</v>
      </c>
      <c r="CU476" s="92">
        <f t="shared" si="2431"/>
        <v>0</v>
      </c>
      <c r="CV476" s="92">
        <f t="shared" si="2431"/>
        <v>0</v>
      </c>
      <c r="CW476" s="92">
        <f t="shared" si="2431"/>
        <v>0</v>
      </c>
      <c r="CX476" s="92">
        <f t="shared" si="2431"/>
        <v>0</v>
      </c>
      <c r="CY476" s="92">
        <f t="shared" si="2431"/>
        <v>0</v>
      </c>
      <c r="CZ476" s="92">
        <f t="shared" si="2431"/>
        <v>0</v>
      </c>
      <c r="DA476" s="92">
        <f t="shared" si="2431"/>
        <v>0</v>
      </c>
      <c r="DB476" s="92">
        <f t="shared" si="2431"/>
        <v>0</v>
      </c>
      <c r="DC476" s="92">
        <f t="shared" si="2431"/>
        <v>0</v>
      </c>
      <c r="DD476" s="92">
        <f t="shared" si="2431"/>
        <v>0</v>
      </c>
      <c r="DE476" s="92">
        <f t="shared" si="2431"/>
        <v>0</v>
      </c>
      <c r="DF476" s="92">
        <f t="shared" si="2431"/>
        <v>0</v>
      </c>
      <c r="DG476" s="92">
        <f t="shared" si="2431"/>
        <v>0</v>
      </c>
      <c r="DH476" s="92">
        <f t="shared" ref="DH476:FS476" si="2432">IF(DH$8="",0,DH471*(1-$T474))</f>
        <v>0</v>
      </c>
      <c r="DI476" s="92">
        <f t="shared" si="2432"/>
        <v>0</v>
      </c>
      <c r="DJ476" s="92">
        <f t="shared" si="2432"/>
        <v>0</v>
      </c>
      <c r="DK476" s="92">
        <f t="shared" si="2432"/>
        <v>0</v>
      </c>
      <c r="DL476" s="92">
        <f t="shared" si="2432"/>
        <v>0</v>
      </c>
      <c r="DM476" s="92">
        <f t="shared" si="2432"/>
        <v>0</v>
      </c>
      <c r="DN476" s="92">
        <f t="shared" si="2432"/>
        <v>0</v>
      </c>
      <c r="DO476" s="92">
        <f t="shared" si="2432"/>
        <v>0</v>
      </c>
      <c r="DP476" s="92">
        <f t="shared" si="2432"/>
        <v>0</v>
      </c>
      <c r="DQ476" s="92">
        <f t="shared" si="2432"/>
        <v>0</v>
      </c>
      <c r="DR476" s="92">
        <f t="shared" si="2432"/>
        <v>0</v>
      </c>
      <c r="DS476" s="92">
        <f t="shared" si="2432"/>
        <v>0</v>
      </c>
      <c r="DT476" s="92">
        <f t="shared" si="2432"/>
        <v>0</v>
      </c>
      <c r="DU476" s="92">
        <f t="shared" si="2432"/>
        <v>0</v>
      </c>
      <c r="DV476" s="92">
        <f t="shared" si="2432"/>
        <v>0</v>
      </c>
      <c r="DW476" s="92">
        <f t="shared" si="2432"/>
        <v>0</v>
      </c>
      <c r="DX476" s="92">
        <f t="shared" si="2432"/>
        <v>0</v>
      </c>
      <c r="DY476" s="92">
        <f t="shared" si="2432"/>
        <v>0</v>
      </c>
      <c r="DZ476" s="92">
        <f t="shared" si="2432"/>
        <v>0</v>
      </c>
      <c r="EA476" s="92">
        <f t="shared" si="2432"/>
        <v>0</v>
      </c>
      <c r="EB476" s="92">
        <f t="shared" si="2432"/>
        <v>0</v>
      </c>
      <c r="EC476" s="92">
        <f t="shared" si="2432"/>
        <v>0</v>
      </c>
      <c r="ED476" s="92">
        <f t="shared" si="2432"/>
        <v>0</v>
      </c>
      <c r="EE476" s="92">
        <f t="shared" si="2432"/>
        <v>0</v>
      </c>
      <c r="EF476" s="92">
        <f t="shared" si="2432"/>
        <v>0</v>
      </c>
      <c r="EG476" s="92">
        <f t="shared" si="2432"/>
        <v>0</v>
      </c>
      <c r="EH476" s="92">
        <f t="shared" si="2432"/>
        <v>0</v>
      </c>
      <c r="EI476" s="92">
        <f t="shared" si="2432"/>
        <v>0</v>
      </c>
      <c r="EJ476" s="92">
        <f t="shared" si="2432"/>
        <v>0</v>
      </c>
      <c r="EK476" s="92">
        <f t="shared" si="2432"/>
        <v>0</v>
      </c>
      <c r="EL476" s="92">
        <f t="shared" si="2432"/>
        <v>0</v>
      </c>
      <c r="EM476" s="92">
        <f t="shared" si="2432"/>
        <v>0</v>
      </c>
      <c r="EN476" s="92">
        <f t="shared" si="2432"/>
        <v>0</v>
      </c>
      <c r="EO476" s="92">
        <f t="shared" si="2432"/>
        <v>0</v>
      </c>
      <c r="EP476" s="92">
        <f t="shared" si="2432"/>
        <v>0</v>
      </c>
      <c r="EQ476" s="92">
        <f t="shared" si="2432"/>
        <v>0</v>
      </c>
      <c r="ER476" s="92">
        <f t="shared" si="2432"/>
        <v>0</v>
      </c>
      <c r="ES476" s="92">
        <f t="shared" si="2432"/>
        <v>0</v>
      </c>
      <c r="ET476" s="92">
        <f t="shared" si="2432"/>
        <v>0</v>
      </c>
      <c r="EU476" s="92">
        <f t="shared" si="2432"/>
        <v>0</v>
      </c>
      <c r="EV476" s="92">
        <f t="shared" si="2432"/>
        <v>0</v>
      </c>
      <c r="EW476" s="92">
        <f t="shared" si="2432"/>
        <v>0</v>
      </c>
      <c r="EX476" s="92">
        <f t="shared" si="2432"/>
        <v>0</v>
      </c>
      <c r="EY476" s="92">
        <f t="shared" si="2432"/>
        <v>0</v>
      </c>
      <c r="EZ476" s="92">
        <f t="shared" si="2432"/>
        <v>0</v>
      </c>
      <c r="FA476" s="92">
        <f t="shared" si="2432"/>
        <v>0</v>
      </c>
      <c r="FB476" s="92">
        <f t="shared" si="2432"/>
        <v>0</v>
      </c>
      <c r="FC476" s="92">
        <f t="shared" si="2432"/>
        <v>0</v>
      </c>
      <c r="FD476" s="92">
        <f t="shared" si="2432"/>
        <v>0</v>
      </c>
      <c r="FE476" s="92">
        <f t="shared" si="2432"/>
        <v>0</v>
      </c>
      <c r="FF476" s="92">
        <f t="shared" si="2432"/>
        <v>0</v>
      </c>
      <c r="FG476" s="92">
        <f t="shared" si="2432"/>
        <v>0</v>
      </c>
      <c r="FH476" s="92">
        <f t="shared" si="2432"/>
        <v>0</v>
      </c>
      <c r="FI476" s="92">
        <f t="shared" si="2432"/>
        <v>0</v>
      </c>
      <c r="FJ476" s="92">
        <f t="shared" si="2432"/>
        <v>0</v>
      </c>
      <c r="FK476" s="92">
        <f t="shared" si="2432"/>
        <v>0</v>
      </c>
      <c r="FL476" s="92">
        <f t="shared" si="2432"/>
        <v>0</v>
      </c>
      <c r="FM476" s="92">
        <f t="shared" si="2432"/>
        <v>0</v>
      </c>
      <c r="FN476" s="92">
        <f t="shared" si="2432"/>
        <v>0</v>
      </c>
      <c r="FO476" s="92">
        <f t="shared" si="2432"/>
        <v>0</v>
      </c>
      <c r="FP476" s="92">
        <f t="shared" si="2432"/>
        <v>0</v>
      </c>
      <c r="FQ476" s="92">
        <f t="shared" si="2432"/>
        <v>0</v>
      </c>
      <c r="FR476" s="92">
        <f t="shared" si="2432"/>
        <v>0</v>
      </c>
      <c r="FS476" s="92">
        <f t="shared" si="2432"/>
        <v>0</v>
      </c>
      <c r="FT476" s="92">
        <f t="shared" ref="FT476:GZ476" si="2433">IF(FT$8="",0,FT471*(1-$T474))</f>
        <v>0</v>
      </c>
      <c r="FU476" s="92">
        <f t="shared" si="2433"/>
        <v>0</v>
      </c>
      <c r="FV476" s="92">
        <f t="shared" si="2433"/>
        <v>0</v>
      </c>
      <c r="FW476" s="92">
        <f t="shared" si="2433"/>
        <v>0</v>
      </c>
      <c r="FX476" s="92">
        <f t="shared" si="2433"/>
        <v>0</v>
      </c>
      <c r="FY476" s="92">
        <f t="shared" si="2433"/>
        <v>0</v>
      </c>
      <c r="FZ476" s="92">
        <f t="shared" si="2433"/>
        <v>0</v>
      </c>
      <c r="GA476" s="92">
        <f t="shared" si="2433"/>
        <v>0</v>
      </c>
      <c r="GB476" s="92">
        <f t="shared" si="2433"/>
        <v>0</v>
      </c>
      <c r="GC476" s="92">
        <f t="shared" si="2433"/>
        <v>0</v>
      </c>
      <c r="GD476" s="92">
        <f t="shared" si="2433"/>
        <v>0</v>
      </c>
      <c r="GE476" s="92">
        <f t="shared" si="2433"/>
        <v>0</v>
      </c>
      <c r="GF476" s="92">
        <f t="shared" si="2433"/>
        <v>0</v>
      </c>
      <c r="GG476" s="92">
        <f t="shared" si="2433"/>
        <v>0</v>
      </c>
      <c r="GH476" s="92">
        <f t="shared" si="2433"/>
        <v>0</v>
      </c>
      <c r="GI476" s="92">
        <f t="shared" si="2433"/>
        <v>0</v>
      </c>
      <c r="GJ476" s="92">
        <f t="shared" si="2433"/>
        <v>0</v>
      </c>
      <c r="GK476" s="92">
        <f t="shared" si="2433"/>
        <v>0</v>
      </c>
      <c r="GL476" s="92">
        <f t="shared" si="2433"/>
        <v>0</v>
      </c>
      <c r="GM476" s="92">
        <f t="shared" si="2433"/>
        <v>0</v>
      </c>
      <c r="GN476" s="92">
        <f t="shared" si="2433"/>
        <v>0</v>
      </c>
      <c r="GO476" s="92">
        <f t="shared" si="2433"/>
        <v>0</v>
      </c>
      <c r="GP476" s="92">
        <f t="shared" si="2433"/>
        <v>0</v>
      </c>
      <c r="GQ476" s="92">
        <f t="shared" si="2433"/>
        <v>0</v>
      </c>
      <c r="GR476" s="92">
        <f t="shared" si="2433"/>
        <v>0</v>
      </c>
      <c r="GS476" s="92">
        <f t="shared" si="2433"/>
        <v>0</v>
      </c>
      <c r="GT476" s="92">
        <f t="shared" si="2433"/>
        <v>0</v>
      </c>
      <c r="GU476" s="92">
        <f t="shared" si="2433"/>
        <v>0</v>
      </c>
      <c r="GV476" s="92">
        <f t="shared" si="2433"/>
        <v>0</v>
      </c>
      <c r="GW476" s="92">
        <f t="shared" si="2433"/>
        <v>0</v>
      </c>
      <c r="GX476" s="92">
        <f t="shared" si="2433"/>
        <v>0</v>
      </c>
      <c r="GY476" s="92">
        <f t="shared" si="2433"/>
        <v>0</v>
      </c>
      <c r="GZ476" s="92">
        <f t="shared" si="2433"/>
        <v>0</v>
      </c>
      <c r="HA476" s="1"/>
      <c r="HB476" s="1"/>
    </row>
    <row r="477" spans="1:210" ht="4.2" customHeight="1">
      <c r="A477" s="1"/>
      <c r="B477" s="1"/>
      <c r="C477" s="14"/>
      <c r="D477" s="14"/>
      <c r="E477" s="264"/>
      <c r="F477" s="14"/>
      <c r="G477" s="304"/>
      <c r="H477" s="14"/>
      <c r="I477" s="14"/>
      <c r="J477" s="14"/>
      <c r="K477" s="14"/>
      <c r="L477" s="14"/>
      <c r="M477" s="15"/>
      <c r="N477" s="14"/>
      <c r="O477" s="14"/>
      <c r="P477" s="15"/>
      <c r="Q477" s="14"/>
      <c r="R477" s="14"/>
      <c r="S477" s="15"/>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80"/>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c r="FR477" s="180"/>
      <c r="FS477" s="180"/>
      <c r="FT477" s="180"/>
      <c r="FU477" s="180"/>
      <c r="FV477" s="180"/>
      <c r="FW477" s="180"/>
      <c r="FX477" s="180"/>
      <c r="FY477" s="180"/>
      <c r="FZ477" s="180"/>
      <c r="GA477" s="180"/>
      <c r="GB477" s="180"/>
      <c r="GC477" s="180"/>
      <c r="GD477" s="180"/>
      <c r="GE477" s="180"/>
      <c r="GF477" s="180"/>
      <c r="GG477" s="180"/>
      <c r="GH477" s="180"/>
      <c r="GI477" s="180"/>
      <c r="GJ477" s="180"/>
      <c r="GK477" s="180"/>
      <c r="GL477" s="180"/>
      <c r="GM477" s="180"/>
      <c r="GN477" s="180"/>
      <c r="GO477" s="180"/>
      <c r="GP477" s="180"/>
      <c r="GQ477" s="180"/>
      <c r="GR477" s="180"/>
      <c r="GS477" s="180"/>
      <c r="GT477" s="180"/>
      <c r="GU477" s="180"/>
      <c r="GV477" s="180"/>
      <c r="GW477" s="180"/>
      <c r="GX477" s="180"/>
      <c r="GY477" s="180"/>
      <c r="GZ477" s="180"/>
      <c r="HA477" s="1"/>
      <c r="HB477" s="1"/>
    </row>
    <row r="478" spans="1:210" ht="4.2" customHeight="1">
      <c r="A478" s="1"/>
      <c r="B478" s="1"/>
      <c r="C478" s="1"/>
      <c r="D478" s="1"/>
      <c r="E478" s="263"/>
      <c r="F478" s="48"/>
      <c r="G478" s="231"/>
      <c r="H478" s="1"/>
      <c r="I478" s="1"/>
      <c r="J478" s="1"/>
      <c r="K478" s="1"/>
      <c r="L478" s="1"/>
      <c r="M478" s="5"/>
      <c r="N478" s="1"/>
      <c r="O478" s="1"/>
      <c r="P478" s="5"/>
      <c r="Q478" s="1"/>
      <c r="R478" s="1"/>
      <c r="S478" s="5"/>
      <c r="T478" s="7"/>
      <c r="U478" s="24"/>
      <c r="V478" s="1"/>
      <c r="W478" s="12"/>
      <c r="X478" s="10"/>
      <c r="Y478" s="46"/>
      <c r="Z478" s="93"/>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1"/>
      <c r="HB478" s="1"/>
    </row>
    <row r="479" spans="1:210" s="4" customFormat="1">
      <c r="A479" s="3"/>
      <c r="B479" s="3"/>
      <c r="C479" s="3"/>
      <c r="D479" s="3"/>
      <c r="E479" s="9" t="str">
        <f>IF(OR(Главная!$N$19=справочники!$N$13,Главная!$N$19=справочники!$N$14),"","ндс(+)")</f>
        <v>ндс(+)</v>
      </c>
      <c r="F479" s="51"/>
      <c r="G479" s="250"/>
      <c r="H479" s="585" t="str">
        <f>$H$11</f>
        <v>Продажи, вкл. ндс</v>
      </c>
      <c r="I479" s="585"/>
      <c r="J479" s="585"/>
      <c r="K479" s="585"/>
      <c r="L479" s="3"/>
      <c r="M479" s="5"/>
      <c r="N479" s="3" t="str">
        <f>N422</f>
        <v>Продукт-2</v>
      </c>
      <c r="O479" s="3"/>
      <c r="P479" s="5"/>
      <c r="Q479" s="3" t="s">
        <v>26</v>
      </c>
      <c r="R479" s="3"/>
      <c r="S479" s="5"/>
      <c r="T479" s="84"/>
      <c r="U479" s="24"/>
      <c r="V479" s="3"/>
      <c r="W479" s="586">
        <f>SUM($Y479:$HA479)</f>
        <v>0</v>
      </c>
      <c r="X479" s="12"/>
      <c r="Y479" s="46"/>
      <c r="Z479" s="91"/>
      <c r="AA479" s="92">
        <f>IF(AA$8="",0,SUM(AA481:AA484))</f>
        <v>0</v>
      </c>
      <c r="AB479" s="92">
        <f t="shared" ref="AB479:AE479" si="2434">IF(AB$8="",0,SUM(AB481:AB484))</f>
        <v>0</v>
      </c>
      <c r="AC479" s="92">
        <f t="shared" si="2434"/>
        <v>0</v>
      </c>
      <c r="AD479" s="92">
        <f t="shared" si="2434"/>
        <v>0</v>
      </c>
      <c r="AE479" s="92">
        <f t="shared" si="2434"/>
        <v>0</v>
      </c>
      <c r="AF479" s="92">
        <f t="shared" ref="AF479:CQ479" si="2435">IF(AF$8="",0,SUM(AF481:AF484))</f>
        <v>0</v>
      </c>
      <c r="AG479" s="92">
        <f t="shared" si="2435"/>
        <v>0</v>
      </c>
      <c r="AH479" s="92">
        <f t="shared" si="2435"/>
        <v>0</v>
      </c>
      <c r="AI479" s="92">
        <f t="shared" si="2435"/>
        <v>0</v>
      </c>
      <c r="AJ479" s="92">
        <f t="shared" si="2435"/>
        <v>0</v>
      </c>
      <c r="AK479" s="92">
        <f t="shared" si="2435"/>
        <v>0</v>
      </c>
      <c r="AL479" s="92">
        <f t="shared" si="2435"/>
        <v>0</v>
      </c>
      <c r="AM479" s="92">
        <f t="shared" si="2435"/>
        <v>0</v>
      </c>
      <c r="AN479" s="92">
        <f t="shared" si="2435"/>
        <v>0</v>
      </c>
      <c r="AO479" s="92">
        <f t="shared" si="2435"/>
        <v>0</v>
      </c>
      <c r="AP479" s="92">
        <f t="shared" si="2435"/>
        <v>0</v>
      </c>
      <c r="AQ479" s="92">
        <f t="shared" si="2435"/>
        <v>0</v>
      </c>
      <c r="AR479" s="92">
        <f t="shared" si="2435"/>
        <v>0</v>
      </c>
      <c r="AS479" s="92">
        <f t="shared" si="2435"/>
        <v>0</v>
      </c>
      <c r="AT479" s="92">
        <f t="shared" si="2435"/>
        <v>0</v>
      </c>
      <c r="AU479" s="92">
        <f t="shared" si="2435"/>
        <v>0</v>
      </c>
      <c r="AV479" s="92">
        <f t="shared" si="2435"/>
        <v>0</v>
      </c>
      <c r="AW479" s="92">
        <f t="shared" si="2435"/>
        <v>0</v>
      </c>
      <c r="AX479" s="92">
        <f t="shared" si="2435"/>
        <v>0</v>
      </c>
      <c r="AY479" s="92">
        <f t="shared" si="2435"/>
        <v>0</v>
      </c>
      <c r="AZ479" s="92">
        <f t="shared" si="2435"/>
        <v>0</v>
      </c>
      <c r="BA479" s="92">
        <f t="shared" si="2435"/>
        <v>0</v>
      </c>
      <c r="BB479" s="92">
        <f t="shared" si="2435"/>
        <v>0</v>
      </c>
      <c r="BC479" s="92">
        <f t="shared" si="2435"/>
        <v>0</v>
      </c>
      <c r="BD479" s="92">
        <f t="shared" si="2435"/>
        <v>0</v>
      </c>
      <c r="BE479" s="92">
        <f t="shared" si="2435"/>
        <v>0</v>
      </c>
      <c r="BF479" s="92">
        <f t="shared" si="2435"/>
        <v>0</v>
      </c>
      <c r="BG479" s="92">
        <f t="shared" si="2435"/>
        <v>0</v>
      </c>
      <c r="BH479" s="92">
        <f t="shared" si="2435"/>
        <v>0</v>
      </c>
      <c r="BI479" s="92">
        <f t="shared" si="2435"/>
        <v>0</v>
      </c>
      <c r="BJ479" s="92">
        <f t="shared" si="2435"/>
        <v>0</v>
      </c>
      <c r="BK479" s="92">
        <f t="shared" si="2435"/>
        <v>0</v>
      </c>
      <c r="BL479" s="92">
        <f t="shared" si="2435"/>
        <v>0</v>
      </c>
      <c r="BM479" s="92">
        <f t="shared" si="2435"/>
        <v>0</v>
      </c>
      <c r="BN479" s="92">
        <f t="shared" si="2435"/>
        <v>0</v>
      </c>
      <c r="BO479" s="92">
        <f t="shared" si="2435"/>
        <v>0</v>
      </c>
      <c r="BP479" s="92">
        <f t="shared" si="2435"/>
        <v>0</v>
      </c>
      <c r="BQ479" s="92">
        <f t="shared" si="2435"/>
        <v>0</v>
      </c>
      <c r="BR479" s="92">
        <f t="shared" si="2435"/>
        <v>0</v>
      </c>
      <c r="BS479" s="92">
        <f t="shared" si="2435"/>
        <v>0</v>
      </c>
      <c r="BT479" s="92">
        <f t="shared" si="2435"/>
        <v>0</v>
      </c>
      <c r="BU479" s="92">
        <f t="shared" si="2435"/>
        <v>0</v>
      </c>
      <c r="BV479" s="92">
        <f t="shared" si="2435"/>
        <v>0</v>
      </c>
      <c r="BW479" s="92">
        <f t="shared" si="2435"/>
        <v>0</v>
      </c>
      <c r="BX479" s="92">
        <f t="shared" si="2435"/>
        <v>0</v>
      </c>
      <c r="BY479" s="92">
        <f t="shared" si="2435"/>
        <v>0</v>
      </c>
      <c r="BZ479" s="92">
        <f t="shared" si="2435"/>
        <v>0</v>
      </c>
      <c r="CA479" s="92">
        <f t="shared" si="2435"/>
        <v>0</v>
      </c>
      <c r="CB479" s="92">
        <f t="shared" si="2435"/>
        <v>0</v>
      </c>
      <c r="CC479" s="92">
        <f t="shared" si="2435"/>
        <v>0</v>
      </c>
      <c r="CD479" s="92">
        <f t="shared" si="2435"/>
        <v>0</v>
      </c>
      <c r="CE479" s="92">
        <f t="shared" si="2435"/>
        <v>0</v>
      </c>
      <c r="CF479" s="92">
        <f t="shared" si="2435"/>
        <v>0</v>
      </c>
      <c r="CG479" s="92">
        <f t="shared" si="2435"/>
        <v>0</v>
      </c>
      <c r="CH479" s="92">
        <f t="shared" si="2435"/>
        <v>0</v>
      </c>
      <c r="CI479" s="92">
        <f t="shared" si="2435"/>
        <v>0</v>
      </c>
      <c r="CJ479" s="92">
        <f t="shared" si="2435"/>
        <v>0</v>
      </c>
      <c r="CK479" s="92">
        <f t="shared" si="2435"/>
        <v>0</v>
      </c>
      <c r="CL479" s="92">
        <f t="shared" si="2435"/>
        <v>0</v>
      </c>
      <c r="CM479" s="92">
        <f t="shared" si="2435"/>
        <v>0</v>
      </c>
      <c r="CN479" s="92">
        <f t="shared" si="2435"/>
        <v>0</v>
      </c>
      <c r="CO479" s="92">
        <f t="shared" si="2435"/>
        <v>0</v>
      </c>
      <c r="CP479" s="92">
        <f t="shared" si="2435"/>
        <v>0</v>
      </c>
      <c r="CQ479" s="92">
        <f t="shared" si="2435"/>
        <v>0</v>
      </c>
      <c r="CR479" s="92">
        <f t="shared" ref="CR479:DG479" si="2436">IF(CR$8="",0,SUM(CR481:CR484))</f>
        <v>0</v>
      </c>
      <c r="CS479" s="92">
        <f t="shared" si="2436"/>
        <v>0</v>
      </c>
      <c r="CT479" s="92">
        <f t="shared" si="2436"/>
        <v>0</v>
      </c>
      <c r="CU479" s="92">
        <f t="shared" si="2436"/>
        <v>0</v>
      </c>
      <c r="CV479" s="92">
        <f t="shared" si="2436"/>
        <v>0</v>
      </c>
      <c r="CW479" s="92">
        <f t="shared" si="2436"/>
        <v>0</v>
      </c>
      <c r="CX479" s="92">
        <f t="shared" si="2436"/>
        <v>0</v>
      </c>
      <c r="CY479" s="92">
        <f t="shared" si="2436"/>
        <v>0</v>
      </c>
      <c r="CZ479" s="92">
        <f t="shared" si="2436"/>
        <v>0</v>
      </c>
      <c r="DA479" s="92">
        <f t="shared" si="2436"/>
        <v>0</v>
      </c>
      <c r="DB479" s="92">
        <f t="shared" si="2436"/>
        <v>0</v>
      </c>
      <c r="DC479" s="92">
        <f t="shared" si="2436"/>
        <v>0</v>
      </c>
      <c r="DD479" s="92">
        <f t="shared" si="2436"/>
        <v>0</v>
      </c>
      <c r="DE479" s="92">
        <f t="shared" si="2436"/>
        <v>0</v>
      </c>
      <c r="DF479" s="92">
        <f t="shared" si="2436"/>
        <v>0</v>
      </c>
      <c r="DG479" s="92">
        <f t="shared" si="2436"/>
        <v>0</v>
      </c>
      <c r="DH479" s="92">
        <f t="shared" ref="DH479:FS479" si="2437">IF(DH$8="",0,SUM(DH481:DH484))</f>
        <v>0</v>
      </c>
      <c r="DI479" s="92">
        <f t="shared" si="2437"/>
        <v>0</v>
      </c>
      <c r="DJ479" s="92">
        <f t="shared" si="2437"/>
        <v>0</v>
      </c>
      <c r="DK479" s="92">
        <f t="shared" si="2437"/>
        <v>0</v>
      </c>
      <c r="DL479" s="92">
        <f t="shared" si="2437"/>
        <v>0</v>
      </c>
      <c r="DM479" s="92">
        <f t="shared" si="2437"/>
        <v>0</v>
      </c>
      <c r="DN479" s="92">
        <f t="shared" si="2437"/>
        <v>0</v>
      </c>
      <c r="DO479" s="92">
        <f t="shared" si="2437"/>
        <v>0</v>
      </c>
      <c r="DP479" s="92">
        <f t="shared" si="2437"/>
        <v>0</v>
      </c>
      <c r="DQ479" s="92">
        <f t="shared" si="2437"/>
        <v>0</v>
      </c>
      <c r="DR479" s="92">
        <f t="shared" si="2437"/>
        <v>0</v>
      </c>
      <c r="DS479" s="92">
        <f t="shared" si="2437"/>
        <v>0</v>
      </c>
      <c r="DT479" s="92">
        <f t="shared" si="2437"/>
        <v>0</v>
      </c>
      <c r="DU479" s="92">
        <f t="shared" si="2437"/>
        <v>0</v>
      </c>
      <c r="DV479" s="92">
        <f t="shared" si="2437"/>
        <v>0</v>
      </c>
      <c r="DW479" s="92">
        <f t="shared" si="2437"/>
        <v>0</v>
      </c>
      <c r="DX479" s="92">
        <f t="shared" si="2437"/>
        <v>0</v>
      </c>
      <c r="DY479" s="92">
        <f t="shared" si="2437"/>
        <v>0</v>
      </c>
      <c r="DZ479" s="92">
        <f t="shared" si="2437"/>
        <v>0</v>
      </c>
      <c r="EA479" s="92">
        <f t="shared" si="2437"/>
        <v>0</v>
      </c>
      <c r="EB479" s="92">
        <f t="shared" si="2437"/>
        <v>0</v>
      </c>
      <c r="EC479" s="92">
        <f t="shared" si="2437"/>
        <v>0</v>
      </c>
      <c r="ED479" s="92">
        <f t="shared" si="2437"/>
        <v>0</v>
      </c>
      <c r="EE479" s="92">
        <f t="shared" si="2437"/>
        <v>0</v>
      </c>
      <c r="EF479" s="92">
        <f t="shared" si="2437"/>
        <v>0</v>
      </c>
      <c r="EG479" s="92">
        <f t="shared" si="2437"/>
        <v>0</v>
      </c>
      <c r="EH479" s="92">
        <f t="shared" si="2437"/>
        <v>0</v>
      </c>
      <c r="EI479" s="92">
        <f t="shared" si="2437"/>
        <v>0</v>
      </c>
      <c r="EJ479" s="92">
        <f t="shared" si="2437"/>
        <v>0</v>
      </c>
      <c r="EK479" s="92">
        <f t="shared" si="2437"/>
        <v>0</v>
      </c>
      <c r="EL479" s="92">
        <f t="shared" si="2437"/>
        <v>0</v>
      </c>
      <c r="EM479" s="92">
        <f t="shared" si="2437"/>
        <v>0</v>
      </c>
      <c r="EN479" s="92">
        <f t="shared" si="2437"/>
        <v>0</v>
      </c>
      <c r="EO479" s="92">
        <f t="shared" si="2437"/>
        <v>0</v>
      </c>
      <c r="EP479" s="92">
        <f t="shared" si="2437"/>
        <v>0</v>
      </c>
      <c r="EQ479" s="92">
        <f t="shared" si="2437"/>
        <v>0</v>
      </c>
      <c r="ER479" s="92">
        <f t="shared" si="2437"/>
        <v>0</v>
      </c>
      <c r="ES479" s="92">
        <f t="shared" si="2437"/>
        <v>0</v>
      </c>
      <c r="ET479" s="92">
        <f t="shared" si="2437"/>
        <v>0</v>
      </c>
      <c r="EU479" s="92">
        <f t="shared" si="2437"/>
        <v>0</v>
      </c>
      <c r="EV479" s="92">
        <f t="shared" si="2437"/>
        <v>0</v>
      </c>
      <c r="EW479" s="92">
        <f t="shared" si="2437"/>
        <v>0</v>
      </c>
      <c r="EX479" s="92">
        <f t="shared" si="2437"/>
        <v>0</v>
      </c>
      <c r="EY479" s="92">
        <f t="shared" si="2437"/>
        <v>0</v>
      </c>
      <c r="EZ479" s="92">
        <f t="shared" si="2437"/>
        <v>0</v>
      </c>
      <c r="FA479" s="92">
        <f t="shared" si="2437"/>
        <v>0</v>
      </c>
      <c r="FB479" s="92">
        <f t="shared" si="2437"/>
        <v>0</v>
      </c>
      <c r="FC479" s="92">
        <f t="shared" si="2437"/>
        <v>0</v>
      </c>
      <c r="FD479" s="92">
        <f t="shared" si="2437"/>
        <v>0</v>
      </c>
      <c r="FE479" s="92">
        <f t="shared" si="2437"/>
        <v>0</v>
      </c>
      <c r="FF479" s="92">
        <f t="shared" si="2437"/>
        <v>0</v>
      </c>
      <c r="FG479" s="92">
        <f t="shared" si="2437"/>
        <v>0</v>
      </c>
      <c r="FH479" s="92">
        <f t="shared" si="2437"/>
        <v>0</v>
      </c>
      <c r="FI479" s="92">
        <f t="shared" si="2437"/>
        <v>0</v>
      </c>
      <c r="FJ479" s="92">
        <f t="shared" si="2437"/>
        <v>0</v>
      </c>
      <c r="FK479" s="92">
        <f t="shared" si="2437"/>
        <v>0</v>
      </c>
      <c r="FL479" s="92">
        <f t="shared" si="2437"/>
        <v>0</v>
      </c>
      <c r="FM479" s="92">
        <f t="shared" si="2437"/>
        <v>0</v>
      </c>
      <c r="FN479" s="92">
        <f t="shared" si="2437"/>
        <v>0</v>
      </c>
      <c r="FO479" s="92">
        <f t="shared" si="2437"/>
        <v>0</v>
      </c>
      <c r="FP479" s="92">
        <f t="shared" si="2437"/>
        <v>0</v>
      </c>
      <c r="FQ479" s="92">
        <f t="shared" si="2437"/>
        <v>0</v>
      </c>
      <c r="FR479" s="92">
        <f t="shared" si="2437"/>
        <v>0</v>
      </c>
      <c r="FS479" s="92">
        <f t="shared" si="2437"/>
        <v>0</v>
      </c>
      <c r="FT479" s="92">
        <f t="shared" ref="FT479:GZ479" si="2438">IF(FT$8="",0,SUM(FT481:FT484))</f>
        <v>0</v>
      </c>
      <c r="FU479" s="92">
        <f t="shared" si="2438"/>
        <v>0</v>
      </c>
      <c r="FV479" s="92">
        <f t="shared" si="2438"/>
        <v>0</v>
      </c>
      <c r="FW479" s="92">
        <f t="shared" si="2438"/>
        <v>0</v>
      </c>
      <c r="FX479" s="92">
        <f t="shared" si="2438"/>
        <v>0</v>
      </c>
      <c r="FY479" s="92">
        <f t="shared" si="2438"/>
        <v>0</v>
      </c>
      <c r="FZ479" s="92">
        <f t="shared" si="2438"/>
        <v>0</v>
      </c>
      <c r="GA479" s="92">
        <f t="shared" si="2438"/>
        <v>0</v>
      </c>
      <c r="GB479" s="92">
        <f t="shared" si="2438"/>
        <v>0</v>
      </c>
      <c r="GC479" s="92">
        <f t="shared" si="2438"/>
        <v>0</v>
      </c>
      <c r="GD479" s="92">
        <f t="shared" si="2438"/>
        <v>0</v>
      </c>
      <c r="GE479" s="92">
        <f t="shared" si="2438"/>
        <v>0</v>
      </c>
      <c r="GF479" s="92">
        <f t="shared" si="2438"/>
        <v>0</v>
      </c>
      <c r="GG479" s="92">
        <f t="shared" si="2438"/>
        <v>0</v>
      </c>
      <c r="GH479" s="92">
        <f t="shared" si="2438"/>
        <v>0</v>
      </c>
      <c r="GI479" s="92">
        <f t="shared" si="2438"/>
        <v>0</v>
      </c>
      <c r="GJ479" s="92">
        <f t="shared" si="2438"/>
        <v>0</v>
      </c>
      <c r="GK479" s="92">
        <f t="shared" si="2438"/>
        <v>0</v>
      </c>
      <c r="GL479" s="92">
        <f t="shared" si="2438"/>
        <v>0</v>
      </c>
      <c r="GM479" s="92">
        <f t="shared" si="2438"/>
        <v>0</v>
      </c>
      <c r="GN479" s="92">
        <f t="shared" si="2438"/>
        <v>0</v>
      </c>
      <c r="GO479" s="92">
        <f t="shared" si="2438"/>
        <v>0</v>
      </c>
      <c r="GP479" s="92">
        <f t="shared" si="2438"/>
        <v>0</v>
      </c>
      <c r="GQ479" s="92">
        <f t="shared" si="2438"/>
        <v>0</v>
      </c>
      <c r="GR479" s="92">
        <f t="shared" si="2438"/>
        <v>0</v>
      </c>
      <c r="GS479" s="92">
        <f t="shared" si="2438"/>
        <v>0</v>
      </c>
      <c r="GT479" s="92">
        <f t="shared" si="2438"/>
        <v>0</v>
      </c>
      <c r="GU479" s="92">
        <f t="shared" si="2438"/>
        <v>0</v>
      </c>
      <c r="GV479" s="92">
        <f t="shared" si="2438"/>
        <v>0</v>
      </c>
      <c r="GW479" s="92">
        <f t="shared" si="2438"/>
        <v>0</v>
      </c>
      <c r="GX479" s="92">
        <f t="shared" si="2438"/>
        <v>0</v>
      </c>
      <c r="GY479" s="92">
        <f t="shared" si="2438"/>
        <v>0</v>
      </c>
      <c r="GZ479" s="92">
        <f t="shared" si="2438"/>
        <v>0</v>
      </c>
      <c r="HA479" s="3"/>
      <c r="HB479" s="3"/>
    </row>
    <row r="480" spans="1:210" ht="4.2" customHeight="1">
      <c r="A480" s="1"/>
      <c r="B480" s="1"/>
      <c r="C480" s="1"/>
      <c r="D480" s="1"/>
      <c r="E480" s="263"/>
      <c r="F480" s="48"/>
      <c r="G480" s="250"/>
      <c r="H480" s="33"/>
      <c r="I480" s="33"/>
      <c r="J480" s="33"/>
      <c r="K480" s="33"/>
      <c r="L480" s="33"/>
      <c r="M480" s="17"/>
      <c r="N480" s="33"/>
      <c r="O480" s="33"/>
      <c r="P480" s="17"/>
      <c r="Q480" s="33"/>
      <c r="R480" s="1"/>
      <c r="S480" s="5"/>
      <c r="T480" s="7"/>
      <c r="U480" s="24"/>
      <c r="V480" s="1"/>
      <c r="W480" s="43"/>
      <c r="X480" s="10"/>
      <c r="Y480" s="46"/>
      <c r="Z480" s="93"/>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98"/>
      <c r="EP480" s="98"/>
      <c r="EQ480" s="98"/>
      <c r="ER480" s="98"/>
      <c r="ES480" s="98"/>
      <c r="ET480" s="98"/>
      <c r="EU480" s="98"/>
      <c r="EV480" s="98"/>
      <c r="EW480" s="98"/>
      <c r="EX480" s="98"/>
      <c r="EY480" s="98"/>
      <c r="EZ480" s="98"/>
      <c r="FA480" s="98"/>
      <c r="FB480" s="98"/>
      <c r="FC480" s="98"/>
      <c r="FD480" s="98"/>
      <c r="FE480" s="98"/>
      <c r="FF480" s="98"/>
      <c r="FG480" s="98"/>
      <c r="FH480" s="98"/>
      <c r="FI480" s="98"/>
      <c r="FJ480" s="98"/>
      <c r="FK480" s="98"/>
      <c r="FL480" s="98"/>
      <c r="FM480" s="98"/>
      <c r="FN480" s="98"/>
      <c r="FO480" s="98"/>
      <c r="FP480" s="98"/>
      <c r="FQ480" s="98"/>
      <c r="FR480" s="98"/>
      <c r="FS480" s="98"/>
      <c r="FT480" s="98"/>
      <c r="FU480" s="98"/>
      <c r="FV480" s="98"/>
      <c r="FW480" s="98"/>
      <c r="FX480" s="98"/>
      <c r="FY480" s="98"/>
      <c r="FZ480" s="98"/>
      <c r="GA480" s="98"/>
      <c r="GB480" s="98"/>
      <c r="GC480" s="98"/>
      <c r="GD480" s="98"/>
      <c r="GE480" s="98"/>
      <c r="GF480" s="98"/>
      <c r="GG480" s="98"/>
      <c r="GH480" s="98"/>
      <c r="GI480" s="98"/>
      <c r="GJ480" s="98"/>
      <c r="GK480" s="98"/>
      <c r="GL480" s="98"/>
      <c r="GM480" s="98"/>
      <c r="GN480" s="98"/>
      <c r="GO480" s="98"/>
      <c r="GP480" s="98"/>
      <c r="GQ480" s="98"/>
      <c r="GR480" s="98"/>
      <c r="GS480" s="98"/>
      <c r="GT480" s="98"/>
      <c r="GU480" s="98"/>
      <c r="GV480" s="98"/>
      <c r="GW480" s="98"/>
      <c r="GX480" s="98"/>
      <c r="GY480" s="98"/>
      <c r="GZ480" s="98"/>
      <c r="HA480" s="1"/>
      <c r="HB480" s="1"/>
    </row>
    <row r="481" spans="1:210" s="239" customFormat="1" ht="10.199999999999999">
      <c r="A481" s="228"/>
      <c r="B481" s="229"/>
      <c r="C481" s="230"/>
      <c r="D481" s="229"/>
      <c r="E481" s="270"/>
      <c r="F481" s="116"/>
      <c r="G481" s="231"/>
      <c r="H481" s="228"/>
      <c r="I481" s="228" t="str">
        <f>$H$11</f>
        <v>Продажи, вкл. ндс</v>
      </c>
      <c r="J481" s="228"/>
      <c r="K481" s="228"/>
      <c r="L481" s="228"/>
      <c r="M481" s="231"/>
      <c r="N481" s="246" t="str">
        <f>$N$75</f>
        <v>Регулярная, ликвидная продукция</v>
      </c>
      <c r="O481" s="228"/>
      <c r="P481" s="231"/>
      <c r="Q481" s="228" t="s">
        <v>26</v>
      </c>
      <c r="R481" s="228"/>
      <c r="S481" s="228"/>
      <c r="T481" s="234"/>
      <c r="U481" s="228"/>
      <c r="V481" s="228"/>
      <c r="W481" s="235">
        <f>SUM($Y481:$HA481)</f>
        <v>0</v>
      </c>
      <c r="X481" s="236"/>
      <c r="Y481" s="247"/>
      <c r="Z481" s="248"/>
      <c r="AA481" s="249">
        <f>IF(AA$8="",0,AA448*AA451*AA471)</f>
        <v>0</v>
      </c>
      <c r="AB481" s="249">
        <f t="shared" ref="AB481:AE481" si="2439">IF(AB$8="",0,AB448*AB451*AB471)</f>
        <v>0</v>
      </c>
      <c r="AC481" s="249">
        <f t="shared" si="2439"/>
        <v>0</v>
      </c>
      <c r="AD481" s="249">
        <f t="shared" si="2439"/>
        <v>0</v>
      </c>
      <c r="AE481" s="249">
        <f t="shared" si="2439"/>
        <v>0</v>
      </c>
      <c r="AF481" s="249">
        <f t="shared" ref="AF481:CQ481" si="2440">IF(AF$8="",0,AF448*AF451*AF471)</f>
        <v>0</v>
      </c>
      <c r="AG481" s="249">
        <f t="shared" si="2440"/>
        <v>0</v>
      </c>
      <c r="AH481" s="249">
        <f t="shared" si="2440"/>
        <v>0</v>
      </c>
      <c r="AI481" s="249">
        <f t="shared" si="2440"/>
        <v>0</v>
      </c>
      <c r="AJ481" s="249">
        <f t="shared" si="2440"/>
        <v>0</v>
      </c>
      <c r="AK481" s="249">
        <f t="shared" si="2440"/>
        <v>0</v>
      </c>
      <c r="AL481" s="249">
        <f t="shared" si="2440"/>
        <v>0</v>
      </c>
      <c r="AM481" s="249">
        <f t="shared" si="2440"/>
        <v>0</v>
      </c>
      <c r="AN481" s="249">
        <f t="shared" si="2440"/>
        <v>0</v>
      </c>
      <c r="AO481" s="249">
        <f t="shared" si="2440"/>
        <v>0</v>
      </c>
      <c r="AP481" s="249">
        <f t="shared" si="2440"/>
        <v>0</v>
      </c>
      <c r="AQ481" s="249">
        <f t="shared" si="2440"/>
        <v>0</v>
      </c>
      <c r="AR481" s="249">
        <f t="shared" si="2440"/>
        <v>0</v>
      </c>
      <c r="AS481" s="249">
        <f t="shared" si="2440"/>
        <v>0</v>
      </c>
      <c r="AT481" s="249">
        <f t="shared" si="2440"/>
        <v>0</v>
      </c>
      <c r="AU481" s="249">
        <f t="shared" si="2440"/>
        <v>0</v>
      </c>
      <c r="AV481" s="249">
        <f t="shared" si="2440"/>
        <v>0</v>
      </c>
      <c r="AW481" s="249">
        <f t="shared" si="2440"/>
        <v>0</v>
      </c>
      <c r="AX481" s="249">
        <f t="shared" si="2440"/>
        <v>0</v>
      </c>
      <c r="AY481" s="249">
        <f t="shared" si="2440"/>
        <v>0</v>
      </c>
      <c r="AZ481" s="249">
        <f t="shared" si="2440"/>
        <v>0</v>
      </c>
      <c r="BA481" s="249">
        <f t="shared" si="2440"/>
        <v>0</v>
      </c>
      <c r="BB481" s="249">
        <f t="shared" si="2440"/>
        <v>0</v>
      </c>
      <c r="BC481" s="249">
        <f t="shared" si="2440"/>
        <v>0</v>
      </c>
      <c r="BD481" s="249">
        <f t="shared" si="2440"/>
        <v>0</v>
      </c>
      <c r="BE481" s="249">
        <f t="shared" si="2440"/>
        <v>0</v>
      </c>
      <c r="BF481" s="249">
        <f t="shared" si="2440"/>
        <v>0</v>
      </c>
      <c r="BG481" s="249">
        <f t="shared" si="2440"/>
        <v>0</v>
      </c>
      <c r="BH481" s="249">
        <f t="shared" si="2440"/>
        <v>0</v>
      </c>
      <c r="BI481" s="249">
        <f t="shared" si="2440"/>
        <v>0</v>
      </c>
      <c r="BJ481" s="249">
        <f t="shared" si="2440"/>
        <v>0</v>
      </c>
      <c r="BK481" s="249">
        <f t="shared" si="2440"/>
        <v>0</v>
      </c>
      <c r="BL481" s="249">
        <f t="shared" si="2440"/>
        <v>0</v>
      </c>
      <c r="BM481" s="249">
        <f t="shared" si="2440"/>
        <v>0</v>
      </c>
      <c r="BN481" s="249">
        <f t="shared" si="2440"/>
        <v>0</v>
      </c>
      <c r="BO481" s="249">
        <f t="shared" si="2440"/>
        <v>0</v>
      </c>
      <c r="BP481" s="249">
        <f t="shared" si="2440"/>
        <v>0</v>
      </c>
      <c r="BQ481" s="249">
        <f t="shared" si="2440"/>
        <v>0</v>
      </c>
      <c r="BR481" s="249">
        <f t="shared" si="2440"/>
        <v>0</v>
      </c>
      <c r="BS481" s="249">
        <f t="shared" si="2440"/>
        <v>0</v>
      </c>
      <c r="BT481" s="249">
        <f t="shared" si="2440"/>
        <v>0</v>
      </c>
      <c r="BU481" s="249">
        <f t="shared" si="2440"/>
        <v>0</v>
      </c>
      <c r="BV481" s="249">
        <f t="shared" si="2440"/>
        <v>0</v>
      </c>
      <c r="BW481" s="249">
        <f t="shared" si="2440"/>
        <v>0</v>
      </c>
      <c r="BX481" s="249">
        <f t="shared" si="2440"/>
        <v>0</v>
      </c>
      <c r="BY481" s="249">
        <f t="shared" si="2440"/>
        <v>0</v>
      </c>
      <c r="BZ481" s="249">
        <f t="shared" si="2440"/>
        <v>0</v>
      </c>
      <c r="CA481" s="249">
        <f t="shared" si="2440"/>
        <v>0</v>
      </c>
      <c r="CB481" s="249">
        <f t="shared" si="2440"/>
        <v>0</v>
      </c>
      <c r="CC481" s="249">
        <f t="shared" si="2440"/>
        <v>0</v>
      </c>
      <c r="CD481" s="249">
        <f t="shared" si="2440"/>
        <v>0</v>
      </c>
      <c r="CE481" s="249">
        <f t="shared" si="2440"/>
        <v>0</v>
      </c>
      <c r="CF481" s="249">
        <f t="shared" si="2440"/>
        <v>0</v>
      </c>
      <c r="CG481" s="249">
        <f t="shared" si="2440"/>
        <v>0</v>
      </c>
      <c r="CH481" s="249">
        <f t="shared" si="2440"/>
        <v>0</v>
      </c>
      <c r="CI481" s="249">
        <f t="shared" si="2440"/>
        <v>0</v>
      </c>
      <c r="CJ481" s="249">
        <f t="shared" si="2440"/>
        <v>0</v>
      </c>
      <c r="CK481" s="249">
        <f t="shared" si="2440"/>
        <v>0</v>
      </c>
      <c r="CL481" s="249">
        <f t="shared" si="2440"/>
        <v>0</v>
      </c>
      <c r="CM481" s="249">
        <f t="shared" si="2440"/>
        <v>0</v>
      </c>
      <c r="CN481" s="249">
        <f t="shared" si="2440"/>
        <v>0</v>
      </c>
      <c r="CO481" s="249">
        <f t="shared" si="2440"/>
        <v>0</v>
      </c>
      <c r="CP481" s="249">
        <f t="shared" si="2440"/>
        <v>0</v>
      </c>
      <c r="CQ481" s="249">
        <f t="shared" si="2440"/>
        <v>0</v>
      </c>
      <c r="CR481" s="249">
        <f t="shared" ref="CR481:DG481" si="2441">IF(CR$8="",0,CR448*CR451*CR471)</f>
        <v>0</v>
      </c>
      <c r="CS481" s="249">
        <f t="shared" si="2441"/>
        <v>0</v>
      </c>
      <c r="CT481" s="249">
        <f t="shared" si="2441"/>
        <v>0</v>
      </c>
      <c r="CU481" s="249">
        <f t="shared" si="2441"/>
        <v>0</v>
      </c>
      <c r="CV481" s="249">
        <f t="shared" si="2441"/>
        <v>0</v>
      </c>
      <c r="CW481" s="249">
        <f t="shared" si="2441"/>
        <v>0</v>
      </c>
      <c r="CX481" s="249">
        <f t="shared" si="2441"/>
        <v>0</v>
      </c>
      <c r="CY481" s="249">
        <f t="shared" si="2441"/>
        <v>0</v>
      </c>
      <c r="CZ481" s="249">
        <f t="shared" si="2441"/>
        <v>0</v>
      </c>
      <c r="DA481" s="249">
        <f t="shared" si="2441"/>
        <v>0</v>
      </c>
      <c r="DB481" s="249">
        <f t="shared" si="2441"/>
        <v>0</v>
      </c>
      <c r="DC481" s="249">
        <f t="shared" si="2441"/>
        <v>0</v>
      </c>
      <c r="DD481" s="249">
        <f t="shared" si="2441"/>
        <v>0</v>
      </c>
      <c r="DE481" s="249">
        <f t="shared" si="2441"/>
        <v>0</v>
      </c>
      <c r="DF481" s="249">
        <f t="shared" si="2441"/>
        <v>0</v>
      </c>
      <c r="DG481" s="249">
        <f t="shared" si="2441"/>
        <v>0</v>
      </c>
      <c r="DH481" s="249">
        <f t="shared" ref="DH481:FS481" si="2442">IF(DH$8="",0,DH448*DH451*DH471)</f>
        <v>0</v>
      </c>
      <c r="DI481" s="249">
        <f t="shared" si="2442"/>
        <v>0</v>
      </c>
      <c r="DJ481" s="249">
        <f t="shared" si="2442"/>
        <v>0</v>
      </c>
      <c r="DK481" s="249">
        <f t="shared" si="2442"/>
        <v>0</v>
      </c>
      <c r="DL481" s="249">
        <f t="shared" si="2442"/>
        <v>0</v>
      </c>
      <c r="DM481" s="249">
        <f t="shared" si="2442"/>
        <v>0</v>
      </c>
      <c r="DN481" s="249">
        <f t="shared" si="2442"/>
        <v>0</v>
      </c>
      <c r="DO481" s="249">
        <f t="shared" si="2442"/>
        <v>0</v>
      </c>
      <c r="DP481" s="249">
        <f t="shared" si="2442"/>
        <v>0</v>
      </c>
      <c r="DQ481" s="249">
        <f t="shared" si="2442"/>
        <v>0</v>
      </c>
      <c r="DR481" s="249">
        <f t="shared" si="2442"/>
        <v>0</v>
      </c>
      <c r="DS481" s="249">
        <f t="shared" si="2442"/>
        <v>0</v>
      </c>
      <c r="DT481" s="249">
        <f t="shared" si="2442"/>
        <v>0</v>
      </c>
      <c r="DU481" s="249">
        <f t="shared" si="2442"/>
        <v>0</v>
      </c>
      <c r="DV481" s="249">
        <f t="shared" si="2442"/>
        <v>0</v>
      </c>
      <c r="DW481" s="249">
        <f t="shared" si="2442"/>
        <v>0</v>
      </c>
      <c r="DX481" s="249">
        <f t="shared" si="2442"/>
        <v>0</v>
      </c>
      <c r="DY481" s="249">
        <f t="shared" si="2442"/>
        <v>0</v>
      </c>
      <c r="DZ481" s="249">
        <f t="shared" si="2442"/>
        <v>0</v>
      </c>
      <c r="EA481" s="249">
        <f t="shared" si="2442"/>
        <v>0</v>
      </c>
      <c r="EB481" s="249">
        <f t="shared" si="2442"/>
        <v>0</v>
      </c>
      <c r="EC481" s="249">
        <f t="shared" si="2442"/>
        <v>0</v>
      </c>
      <c r="ED481" s="249">
        <f t="shared" si="2442"/>
        <v>0</v>
      </c>
      <c r="EE481" s="249">
        <f t="shared" si="2442"/>
        <v>0</v>
      </c>
      <c r="EF481" s="249">
        <f t="shared" si="2442"/>
        <v>0</v>
      </c>
      <c r="EG481" s="249">
        <f t="shared" si="2442"/>
        <v>0</v>
      </c>
      <c r="EH481" s="249">
        <f t="shared" si="2442"/>
        <v>0</v>
      </c>
      <c r="EI481" s="249">
        <f t="shared" si="2442"/>
        <v>0</v>
      </c>
      <c r="EJ481" s="249">
        <f t="shared" si="2442"/>
        <v>0</v>
      </c>
      <c r="EK481" s="249">
        <f t="shared" si="2442"/>
        <v>0</v>
      </c>
      <c r="EL481" s="249">
        <f t="shared" si="2442"/>
        <v>0</v>
      </c>
      <c r="EM481" s="249">
        <f t="shared" si="2442"/>
        <v>0</v>
      </c>
      <c r="EN481" s="249">
        <f t="shared" si="2442"/>
        <v>0</v>
      </c>
      <c r="EO481" s="249">
        <f t="shared" si="2442"/>
        <v>0</v>
      </c>
      <c r="EP481" s="249">
        <f t="shared" si="2442"/>
        <v>0</v>
      </c>
      <c r="EQ481" s="249">
        <f t="shared" si="2442"/>
        <v>0</v>
      </c>
      <c r="ER481" s="249">
        <f t="shared" si="2442"/>
        <v>0</v>
      </c>
      <c r="ES481" s="249">
        <f t="shared" si="2442"/>
        <v>0</v>
      </c>
      <c r="ET481" s="249">
        <f t="shared" si="2442"/>
        <v>0</v>
      </c>
      <c r="EU481" s="249">
        <f t="shared" si="2442"/>
        <v>0</v>
      </c>
      <c r="EV481" s="249">
        <f t="shared" si="2442"/>
        <v>0</v>
      </c>
      <c r="EW481" s="249">
        <f t="shared" si="2442"/>
        <v>0</v>
      </c>
      <c r="EX481" s="249">
        <f t="shared" si="2442"/>
        <v>0</v>
      </c>
      <c r="EY481" s="249">
        <f t="shared" si="2442"/>
        <v>0</v>
      </c>
      <c r="EZ481" s="249">
        <f t="shared" si="2442"/>
        <v>0</v>
      </c>
      <c r="FA481" s="249">
        <f t="shared" si="2442"/>
        <v>0</v>
      </c>
      <c r="FB481" s="249">
        <f t="shared" si="2442"/>
        <v>0</v>
      </c>
      <c r="FC481" s="249">
        <f t="shared" si="2442"/>
        <v>0</v>
      </c>
      <c r="FD481" s="249">
        <f t="shared" si="2442"/>
        <v>0</v>
      </c>
      <c r="FE481" s="249">
        <f t="shared" si="2442"/>
        <v>0</v>
      </c>
      <c r="FF481" s="249">
        <f t="shared" si="2442"/>
        <v>0</v>
      </c>
      <c r="FG481" s="249">
        <f t="shared" si="2442"/>
        <v>0</v>
      </c>
      <c r="FH481" s="249">
        <f t="shared" si="2442"/>
        <v>0</v>
      </c>
      <c r="FI481" s="249">
        <f t="shared" si="2442"/>
        <v>0</v>
      </c>
      <c r="FJ481" s="249">
        <f t="shared" si="2442"/>
        <v>0</v>
      </c>
      <c r="FK481" s="249">
        <f t="shared" si="2442"/>
        <v>0</v>
      </c>
      <c r="FL481" s="249">
        <f t="shared" si="2442"/>
        <v>0</v>
      </c>
      <c r="FM481" s="249">
        <f t="shared" si="2442"/>
        <v>0</v>
      </c>
      <c r="FN481" s="249">
        <f t="shared" si="2442"/>
        <v>0</v>
      </c>
      <c r="FO481" s="249">
        <f t="shared" si="2442"/>
        <v>0</v>
      </c>
      <c r="FP481" s="249">
        <f t="shared" si="2442"/>
        <v>0</v>
      </c>
      <c r="FQ481" s="249">
        <f t="shared" si="2442"/>
        <v>0</v>
      </c>
      <c r="FR481" s="249">
        <f t="shared" si="2442"/>
        <v>0</v>
      </c>
      <c r="FS481" s="249">
        <f t="shared" si="2442"/>
        <v>0</v>
      </c>
      <c r="FT481" s="249">
        <f t="shared" ref="FT481:GZ481" si="2443">IF(FT$8="",0,FT448*FT451*FT471)</f>
        <v>0</v>
      </c>
      <c r="FU481" s="249">
        <f t="shared" si="2443"/>
        <v>0</v>
      </c>
      <c r="FV481" s="249">
        <f t="shared" si="2443"/>
        <v>0</v>
      </c>
      <c r="FW481" s="249">
        <f t="shared" si="2443"/>
        <v>0</v>
      </c>
      <c r="FX481" s="249">
        <f t="shared" si="2443"/>
        <v>0</v>
      </c>
      <c r="FY481" s="249">
        <f t="shared" si="2443"/>
        <v>0</v>
      </c>
      <c r="FZ481" s="249">
        <f t="shared" si="2443"/>
        <v>0</v>
      </c>
      <c r="GA481" s="249">
        <f t="shared" si="2443"/>
        <v>0</v>
      </c>
      <c r="GB481" s="249">
        <f t="shared" si="2443"/>
        <v>0</v>
      </c>
      <c r="GC481" s="249">
        <f t="shared" si="2443"/>
        <v>0</v>
      </c>
      <c r="GD481" s="249">
        <f t="shared" si="2443"/>
        <v>0</v>
      </c>
      <c r="GE481" s="249">
        <f t="shared" si="2443"/>
        <v>0</v>
      </c>
      <c r="GF481" s="249">
        <f t="shared" si="2443"/>
        <v>0</v>
      </c>
      <c r="GG481" s="249">
        <f t="shared" si="2443"/>
        <v>0</v>
      </c>
      <c r="GH481" s="249">
        <f t="shared" si="2443"/>
        <v>0</v>
      </c>
      <c r="GI481" s="249">
        <f t="shared" si="2443"/>
        <v>0</v>
      </c>
      <c r="GJ481" s="249">
        <f t="shared" si="2443"/>
        <v>0</v>
      </c>
      <c r="GK481" s="249">
        <f t="shared" si="2443"/>
        <v>0</v>
      </c>
      <c r="GL481" s="249">
        <f t="shared" si="2443"/>
        <v>0</v>
      </c>
      <c r="GM481" s="249">
        <f t="shared" si="2443"/>
        <v>0</v>
      </c>
      <c r="GN481" s="249">
        <f t="shared" si="2443"/>
        <v>0</v>
      </c>
      <c r="GO481" s="249">
        <f t="shared" si="2443"/>
        <v>0</v>
      </c>
      <c r="GP481" s="249">
        <f t="shared" si="2443"/>
        <v>0</v>
      </c>
      <c r="GQ481" s="249">
        <f t="shared" si="2443"/>
        <v>0</v>
      </c>
      <c r="GR481" s="249">
        <f t="shared" si="2443"/>
        <v>0</v>
      </c>
      <c r="GS481" s="249">
        <f t="shared" si="2443"/>
        <v>0</v>
      </c>
      <c r="GT481" s="249">
        <f t="shared" si="2443"/>
        <v>0</v>
      </c>
      <c r="GU481" s="249">
        <f t="shared" si="2443"/>
        <v>0</v>
      </c>
      <c r="GV481" s="249">
        <f t="shared" si="2443"/>
        <v>0</v>
      </c>
      <c r="GW481" s="249">
        <f t="shared" si="2443"/>
        <v>0</v>
      </c>
      <c r="GX481" s="249">
        <f t="shared" si="2443"/>
        <v>0</v>
      </c>
      <c r="GY481" s="249">
        <f t="shared" si="2443"/>
        <v>0</v>
      </c>
      <c r="GZ481" s="249">
        <f t="shared" si="2443"/>
        <v>0</v>
      </c>
      <c r="HA481" s="228"/>
      <c r="HB481" s="228"/>
    </row>
    <row r="482" spans="1:210" s="239" customFormat="1" ht="10.199999999999999">
      <c r="A482" s="228"/>
      <c r="B482" s="229"/>
      <c r="C482" s="230"/>
      <c r="D482" s="229"/>
      <c r="E482" s="270"/>
      <c r="F482" s="116"/>
      <c r="G482" s="231"/>
      <c r="H482" s="228"/>
      <c r="I482" s="228" t="str">
        <f t="shared" ref="I482:I483" si="2444">$H$11</f>
        <v>Продажи, вкл. ндс</v>
      </c>
      <c r="J482" s="228"/>
      <c r="K482" s="228"/>
      <c r="L482" s="228"/>
      <c r="M482" s="231"/>
      <c r="N482" s="246" t="str">
        <f>$N$76</f>
        <v>Низколиквидная продукция</v>
      </c>
      <c r="O482" s="228"/>
      <c r="P482" s="231"/>
      <c r="Q482" s="228" t="s">
        <v>26</v>
      </c>
      <c r="R482" s="228"/>
      <c r="S482" s="228"/>
      <c r="T482" s="234"/>
      <c r="U482" s="228"/>
      <c r="V482" s="228"/>
      <c r="W482" s="235">
        <f>SUM($Y482:$HA482)</f>
        <v>0</v>
      </c>
      <c r="X482" s="236"/>
      <c r="Y482" s="247"/>
      <c r="Z482" s="248"/>
      <c r="AA482" s="249">
        <f>IF(AA$8="",0,AA448*AA452*AA475)</f>
        <v>0</v>
      </c>
      <c r="AB482" s="249">
        <f t="shared" ref="AB482:AE482" si="2445">IF(AB$8="",0,AB448*AB452*AB475)</f>
        <v>0</v>
      </c>
      <c r="AC482" s="249">
        <f t="shared" si="2445"/>
        <v>0</v>
      </c>
      <c r="AD482" s="249">
        <f t="shared" si="2445"/>
        <v>0</v>
      </c>
      <c r="AE482" s="249">
        <f t="shared" si="2445"/>
        <v>0</v>
      </c>
      <c r="AF482" s="249">
        <f t="shared" ref="AF482:CQ482" si="2446">IF(AF$8="",0,AF448*AF452*AF475)</f>
        <v>0</v>
      </c>
      <c r="AG482" s="249">
        <f t="shared" si="2446"/>
        <v>0</v>
      </c>
      <c r="AH482" s="249">
        <f t="shared" si="2446"/>
        <v>0</v>
      </c>
      <c r="AI482" s="249">
        <f t="shared" si="2446"/>
        <v>0</v>
      </c>
      <c r="AJ482" s="249">
        <f t="shared" si="2446"/>
        <v>0</v>
      </c>
      <c r="AK482" s="249">
        <f t="shared" si="2446"/>
        <v>0</v>
      </c>
      <c r="AL482" s="249">
        <f t="shared" si="2446"/>
        <v>0</v>
      </c>
      <c r="AM482" s="249">
        <f t="shared" si="2446"/>
        <v>0</v>
      </c>
      <c r="AN482" s="249">
        <f t="shared" si="2446"/>
        <v>0</v>
      </c>
      <c r="AO482" s="249">
        <f t="shared" si="2446"/>
        <v>0</v>
      </c>
      <c r="AP482" s="249">
        <f t="shared" si="2446"/>
        <v>0</v>
      </c>
      <c r="AQ482" s="249">
        <f t="shared" si="2446"/>
        <v>0</v>
      </c>
      <c r="AR482" s="249">
        <f t="shared" si="2446"/>
        <v>0</v>
      </c>
      <c r="AS482" s="249">
        <f t="shared" si="2446"/>
        <v>0</v>
      </c>
      <c r="AT482" s="249">
        <f t="shared" si="2446"/>
        <v>0</v>
      </c>
      <c r="AU482" s="249">
        <f t="shared" si="2446"/>
        <v>0</v>
      </c>
      <c r="AV482" s="249">
        <f t="shared" si="2446"/>
        <v>0</v>
      </c>
      <c r="AW482" s="249">
        <f t="shared" si="2446"/>
        <v>0</v>
      </c>
      <c r="AX482" s="249">
        <f t="shared" si="2446"/>
        <v>0</v>
      </c>
      <c r="AY482" s="249">
        <f t="shared" si="2446"/>
        <v>0</v>
      </c>
      <c r="AZ482" s="249">
        <f t="shared" si="2446"/>
        <v>0</v>
      </c>
      <c r="BA482" s="249">
        <f t="shared" si="2446"/>
        <v>0</v>
      </c>
      <c r="BB482" s="249">
        <f t="shared" si="2446"/>
        <v>0</v>
      </c>
      <c r="BC482" s="249">
        <f t="shared" si="2446"/>
        <v>0</v>
      </c>
      <c r="BD482" s="249">
        <f t="shared" si="2446"/>
        <v>0</v>
      </c>
      <c r="BE482" s="249">
        <f t="shared" si="2446"/>
        <v>0</v>
      </c>
      <c r="BF482" s="249">
        <f t="shared" si="2446"/>
        <v>0</v>
      </c>
      <c r="BG482" s="249">
        <f t="shared" si="2446"/>
        <v>0</v>
      </c>
      <c r="BH482" s="249">
        <f t="shared" si="2446"/>
        <v>0</v>
      </c>
      <c r="BI482" s="249">
        <f t="shared" si="2446"/>
        <v>0</v>
      </c>
      <c r="BJ482" s="249">
        <f t="shared" si="2446"/>
        <v>0</v>
      </c>
      <c r="BK482" s="249">
        <f t="shared" si="2446"/>
        <v>0</v>
      </c>
      <c r="BL482" s="249">
        <f t="shared" si="2446"/>
        <v>0</v>
      </c>
      <c r="BM482" s="249">
        <f t="shared" si="2446"/>
        <v>0</v>
      </c>
      <c r="BN482" s="249">
        <f t="shared" si="2446"/>
        <v>0</v>
      </c>
      <c r="BO482" s="249">
        <f t="shared" si="2446"/>
        <v>0</v>
      </c>
      <c r="BP482" s="249">
        <f t="shared" si="2446"/>
        <v>0</v>
      </c>
      <c r="BQ482" s="249">
        <f t="shared" si="2446"/>
        <v>0</v>
      </c>
      <c r="BR482" s="249">
        <f t="shared" si="2446"/>
        <v>0</v>
      </c>
      <c r="BS482" s="249">
        <f t="shared" si="2446"/>
        <v>0</v>
      </c>
      <c r="BT482" s="249">
        <f t="shared" si="2446"/>
        <v>0</v>
      </c>
      <c r="BU482" s="249">
        <f t="shared" si="2446"/>
        <v>0</v>
      </c>
      <c r="BV482" s="249">
        <f t="shared" si="2446"/>
        <v>0</v>
      </c>
      <c r="BW482" s="249">
        <f t="shared" si="2446"/>
        <v>0</v>
      </c>
      <c r="BX482" s="249">
        <f t="shared" si="2446"/>
        <v>0</v>
      </c>
      <c r="BY482" s="249">
        <f t="shared" si="2446"/>
        <v>0</v>
      </c>
      <c r="BZ482" s="249">
        <f t="shared" si="2446"/>
        <v>0</v>
      </c>
      <c r="CA482" s="249">
        <f t="shared" si="2446"/>
        <v>0</v>
      </c>
      <c r="CB482" s="249">
        <f t="shared" si="2446"/>
        <v>0</v>
      </c>
      <c r="CC482" s="249">
        <f t="shared" si="2446"/>
        <v>0</v>
      </c>
      <c r="CD482" s="249">
        <f t="shared" si="2446"/>
        <v>0</v>
      </c>
      <c r="CE482" s="249">
        <f t="shared" si="2446"/>
        <v>0</v>
      </c>
      <c r="CF482" s="249">
        <f t="shared" si="2446"/>
        <v>0</v>
      </c>
      <c r="CG482" s="249">
        <f t="shared" si="2446"/>
        <v>0</v>
      </c>
      <c r="CH482" s="249">
        <f t="shared" si="2446"/>
        <v>0</v>
      </c>
      <c r="CI482" s="249">
        <f t="shared" si="2446"/>
        <v>0</v>
      </c>
      <c r="CJ482" s="249">
        <f t="shared" si="2446"/>
        <v>0</v>
      </c>
      <c r="CK482" s="249">
        <f t="shared" si="2446"/>
        <v>0</v>
      </c>
      <c r="CL482" s="249">
        <f t="shared" si="2446"/>
        <v>0</v>
      </c>
      <c r="CM482" s="249">
        <f t="shared" si="2446"/>
        <v>0</v>
      </c>
      <c r="CN482" s="249">
        <f t="shared" si="2446"/>
        <v>0</v>
      </c>
      <c r="CO482" s="249">
        <f t="shared" si="2446"/>
        <v>0</v>
      </c>
      <c r="CP482" s="249">
        <f t="shared" si="2446"/>
        <v>0</v>
      </c>
      <c r="CQ482" s="249">
        <f t="shared" si="2446"/>
        <v>0</v>
      </c>
      <c r="CR482" s="249">
        <f t="shared" ref="CR482:DG482" si="2447">IF(CR$8="",0,CR448*CR452*CR475)</f>
        <v>0</v>
      </c>
      <c r="CS482" s="249">
        <f t="shared" si="2447"/>
        <v>0</v>
      </c>
      <c r="CT482" s="249">
        <f t="shared" si="2447"/>
        <v>0</v>
      </c>
      <c r="CU482" s="249">
        <f t="shared" si="2447"/>
        <v>0</v>
      </c>
      <c r="CV482" s="249">
        <f t="shared" si="2447"/>
        <v>0</v>
      </c>
      <c r="CW482" s="249">
        <f t="shared" si="2447"/>
        <v>0</v>
      </c>
      <c r="CX482" s="249">
        <f t="shared" si="2447"/>
        <v>0</v>
      </c>
      <c r="CY482" s="249">
        <f t="shared" si="2447"/>
        <v>0</v>
      </c>
      <c r="CZ482" s="249">
        <f t="shared" si="2447"/>
        <v>0</v>
      </c>
      <c r="DA482" s="249">
        <f t="shared" si="2447"/>
        <v>0</v>
      </c>
      <c r="DB482" s="249">
        <f t="shared" si="2447"/>
        <v>0</v>
      </c>
      <c r="DC482" s="249">
        <f t="shared" si="2447"/>
        <v>0</v>
      </c>
      <c r="DD482" s="249">
        <f t="shared" si="2447"/>
        <v>0</v>
      </c>
      <c r="DE482" s="249">
        <f t="shared" si="2447"/>
        <v>0</v>
      </c>
      <c r="DF482" s="249">
        <f t="shared" si="2447"/>
        <v>0</v>
      </c>
      <c r="DG482" s="249">
        <f t="shared" si="2447"/>
        <v>0</v>
      </c>
      <c r="DH482" s="249">
        <f t="shared" ref="DH482:FS482" si="2448">IF(DH$8="",0,DH448*DH452*DH475)</f>
        <v>0</v>
      </c>
      <c r="DI482" s="249">
        <f t="shared" si="2448"/>
        <v>0</v>
      </c>
      <c r="DJ482" s="249">
        <f t="shared" si="2448"/>
        <v>0</v>
      </c>
      <c r="DK482" s="249">
        <f t="shared" si="2448"/>
        <v>0</v>
      </c>
      <c r="DL482" s="249">
        <f t="shared" si="2448"/>
        <v>0</v>
      </c>
      <c r="DM482" s="249">
        <f t="shared" si="2448"/>
        <v>0</v>
      </c>
      <c r="DN482" s="249">
        <f t="shared" si="2448"/>
        <v>0</v>
      </c>
      <c r="DO482" s="249">
        <f t="shared" si="2448"/>
        <v>0</v>
      </c>
      <c r="DP482" s="249">
        <f t="shared" si="2448"/>
        <v>0</v>
      </c>
      <c r="DQ482" s="249">
        <f t="shared" si="2448"/>
        <v>0</v>
      </c>
      <c r="DR482" s="249">
        <f t="shared" si="2448"/>
        <v>0</v>
      </c>
      <c r="DS482" s="249">
        <f t="shared" si="2448"/>
        <v>0</v>
      </c>
      <c r="DT482" s="249">
        <f t="shared" si="2448"/>
        <v>0</v>
      </c>
      <c r="DU482" s="249">
        <f t="shared" si="2448"/>
        <v>0</v>
      </c>
      <c r="DV482" s="249">
        <f t="shared" si="2448"/>
        <v>0</v>
      </c>
      <c r="DW482" s="249">
        <f t="shared" si="2448"/>
        <v>0</v>
      </c>
      <c r="DX482" s="249">
        <f t="shared" si="2448"/>
        <v>0</v>
      </c>
      <c r="DY482" s="249">
        <f t="shared" si="2448"/>
        <v>0</v>
      </c>
      <c r="DZ482" s="249">
        <f t="shared" si="2448"/>
        <v>0</v>
      </c>
      <c r="EA482" s="249">
        <f t="shared" si="2448"/>
        <v>0</v>
      </c>
      <c r="EB482" s="249">
        <f t="shared" si="2448"/>
        <v>0</v>
      </c>
      <c r="EC482" s="249">
        <f t="shared" si="2448"/>
        <v>0</v>
      </c>
      <c r="ED482" s="249">
        <f t="shared" si="2448"/>
        <v>0</v>
      </c>
      <c r="EE482" s="249">
        <f t="shared" si="2448"/>
        <v>0</v>
      </c>
      <c r="EF482" s="249">
        <f t="shared" si="2448"/>
        <v>0</v>
      </c>
      <c r="EG482" s="249">
        <f t="shared" si="2448"/>
        <v>0</v>
      </c>
      <c r="EH482" s="249">
        <f t="shared" si="2448"/>
        <v>0</v>
      </c>
      <c r="EI482" s="249">
        <f t="shared" si="2448"/>
        <v>0</v>
      </c>
      <c r="EJ482" s="249">
        <f t="shared" si="2448"/>
        <v>0</v>
      </c>
      <c r="EK482" s="249">
        <f t="shared" si="2448"/>
        <v>0</v>
      </c>
      <c r="EL482" s="249">
        <f t="shared" si="2448"/>
        <v>0</v>
      </c>
      <c r="EM482" s="249">
        <f t="shared" si="2448"/>
        <v>0</v>
      </c>
      <c r="EN482" s="249">
        <f t="shared" si="2448"/>
        <v>0</v>
      </c>
      <c r="EO482" s="249">
        <f t="shared" si="2448"/>
        <v>0</v>
      </c>
      <c r="EP482" s="249">
        <f t="shared" si="2448"/>
        <v>0</v>
      </c>
      <c r="EQ482" s="249">
        <f t="shared" si="2448"/>
        <v>0</v>
      </c>
      <c r="ER482" s="249">
        <f t="shared" si="2448"/>
        <v>0</v>
      </c>
      <c r="ES482" s="249">
        <f t="shared" si="2448"/>
        <v>0</v>
      </c>
      <c r="ET482" s="249">
        <f t="shared" si="2448"/>
        <v>0</v>
      </c>
      <c r="EU482" s="249">
        <f t="shared" si="2448"/>
        <v>0</v>
      </c>
      <c r="EV482" s="249">
        <f t="shared" si="2448"/>
        <v>0</v>
      </c>
      <c r="EW482" s="249">
        <f t="shared" si="2448"/>
        <v>0</v>
      </c>
      <c r="EX482" s="249">
        <f t="shared" si="2448"/>
        <v>0</v>
      </c>
      <c r="EY482" s="249">
        <f t="shared" si="2448"/>
        <v>0</v>
      </c>
      <c r="EZ482" s="249">
        <f t="shared" si="2448"/>
        <v>0</v>
      </c>
      <c r="FA482" s="249">
        <f t="shared" si="2448"/>
        <v>0</v>
      </c>
      <c r="FB482" s="249">
        <f t="shared" si="2448"/>
        <v>0</v>
      </c>
      <c r="FC482" s="249">
        <f t="shared" si="2448"/>
        <v>0</v>
      </c>
      <c r="FD482" s="249">
        <f t="shared" si="2448"/>
        <v>0</v>
      </c>
      <c r="FE482" s="249">
        <f t="shared" si="2448"/>
        <v>0</v>
      </c>
      <c r="FF482" s="249">
        <f t="shared" si="2448"/>
        <v>0</v>
      </c>
      <c r="FG482" s="249">
        <f t="shared" si="2448"/>
        <v>0</v>
      </c>
      <c r="FH482" s="249">
        <f t="shared" si="2448"/>
        <v>0</v>
      </c>
      <c r="FI482" s="249">
        <f t="shared" si="2448"/>
        <v>0</v>
      </c>
      <c r="FJ482" s="249">
        <f t="shared" si="2448"/>
        <v>0</v>
      </c>
      <c r="FK482" s="249">
        <f t="shared" si="2448"/>
        <v>0</v>
      </c>
      <c r="FL482" s="249">
        <f t="shared" si="2448"/>
        <v>0</v>
      </c>
      <c r="FM482" s="249">
        <f t="shared" si="2448"/>
        <v>0</v>
      </c>
      <c r="FN482" s="249">
        <f t="shared" si="2448"/>
        <v>0</v>
      </c>
      <c r="FO482" s="249">
        <f t="shared" si="2448"/>
        <v>0</v>
      </c>
      <c r="FP482" s="249">
        <f t="shared" si="2448"/>
        <v>0</v>
      </c>
      <c r="FQ482" s="249">
        <f t="shared" si="2448"/>
        <v>0</v>
      </c>
      <c r="FR482" s="249">
        <f t="shared" si="2448"/>
        <v>0</v>
      </c>
      <c r="FS482" s="249">
        <f t="shared" si="2448"/>
        <v>0</v>
      </c>
      <c r="FT482" s="249">
        <f t="shared" ref="FT482:GZ482" si="2449">IF(FT$8="",0,FT448*FT452*FT475)</f>
        <v>0</v>
      </c>
      <c r="FU482" s="249">
        <f t="shared" si="2449"/>
        <v>0</v>
      </c>
      <c r="FV482" s="249">
        <f t="shared" si="2449"/>
        <v>0</v>
      </c>
      <c r="FW482" s="249">
        <f t="shared" si="2449"/>
        <v>0</v>
      </c>
      <c r="FX482" s="249">
        <f t="shared" si="2449"/>
        <v>0</v>
      </c>
      <c r="FY482" s="249">
        <f t="shared" si="2449"/>
        <v>0</v>
      </c>
      <c r="FZ482" s="249">
        <f t="shared" si="2449"/>
        <v>0</v>
      </c>
      <c r="GA482" s="249">
        <f t="shared" si="2449"/>
        <v>0</v>
      </c>
      <c r="GB482" s="249">
        <f t="shared" si="2449"/>
        <v>0</v>
      </c>
      <c r="GC482" s="249">
        <f t="shared" si="2449"/>
        <v>0</v>
      </c>
      <c r="GD482" s="249">
        <f t="shared" si="2449"/>
        <v>0</v>
      </c>
      <c r="GE482" s="249">
        <f t="shared" si="2449"/>
        <v>0</v>
      </c>
      <c r="GF482" s="249">
        <f t="shared" si="2449"/>
        <v>0</v>
      </c>
      <c r="GG482" s="249">
        <f t="shared" si="2449"/>
        <v>0</v>
      </c>
      <c r="GH482" s="249">
        <f t="shared" si="2449"/>
        <v>0</v>
      </c>
      <c r="GI482" s="249">
        <f t="shared" si="2449"/>
        <v>0</v>
      </c>
      <c r="GJ482" s="249">
        <f t="shared" si="2449"/>
        <v>0</v>
      </c>
      <c r="GK482" s="249">
        <f t="shared" si="2449"/>
        <v>0</v>
      </c>
      <c r="GL482" s="249">
        <f t="shared" si="2449"/>
        <v>0</v>
      </c>
      <c r="GM482" s="249">
        <f t="shared" si="2449"/>
        <v>0</v>
      </c>
      <c r="GN482" s="249">
        <f t="shared" si="2449"/>
        <v>0</v>
      </c>
      <c r="GO482" s="249">
        <f t="shared" si="2449"/>
        <v>0</v>
      </c>
      <c r="GP482" s="249">
        <f t="shared" si="2449"/>
        <v>0</v>
      </c>
      <c r="GQ482" s="249">
        <f t="shared" si="2449"/>
        <v>0</v>
      </c>
      <c r="GR482" s="249">
        <f t="shared" si="2449"/>
        <v>0</v>
      </c>
      <c r="GS482" s="249">
        <f t="shared" si="2449"/>
        <v>0</v>
      </c>
      <c r="GT482" s="249">
        <f t="shared" si="2449"/>
        <v>0</v>
      </c>
      <c r="GU482" s="249">
        <f t="shared" si="2449"/>
        <v>0</v>
      </c>
      <c r="GV482" s="249">
        <f t="shared" si="2449"/>
        <v>0</v>
      </c>
      <c r="GW482" s="249">
        <f t="shared" si="2449"/>
        <v>0</v>
      </c>
      <c r="GX482" s="249">
        <f t="shared" si="2449"/>
        <v>0</v>
      </c>
      <c r="GY482" s="249">
        <f t="shared" si="2449"/>
        <v>0</v>
      </c>
      <c r="GZ482" s="249">
        <f t="shared" si="2449"/>
        <v>0</v>
      </c>
      <c r="HA482" s="228"/>
      <c r="HB482" s="228"/>
    </row>
    <row r="483" spans="1:210" s="239" customFormat="1" ht="10.199999999999999">
      <c r="A483" s="228"/>
      <c r="B483" s="228"/>
      <c r="C483" s="228"/>
      <c r="D483" s="229"/>
      <c r="E483" s="270"/>
      <c r="F483" s="116"/>
      <c r="G483" s="231"/>
      <c r="H483" s="228"/>
      <c r="I483" s="228" t="str">
        <f t="shared" si="2444"/>
        <v>Продажи, вкл. ндс</v>
      </c>
      <c r="J483" s="228"/>
      <c r="K483" s="228"/>
      <c r="L483" s="228"/>
      <c r="M483" s="231"/>
      <c r="N483" s="246" t="str">
        <f>$N$77</f>
        <v>Неликвидная продукция</v>
      </c>
      <c r="O483" s="228"/>
      <c r="P483" s="231"/>
      <c r="Q483" s="228" t="s">
        <v>26</v>
      </c>
      <c r="R483" s="228"/>
      <c r="S483" s="228"/>
      <c r="T483" s="234"/>
      <c r="U483" s="228"/>
      <c r="V483" s="228"/>
      <c r="W483" s="235">
        <f>SUM($Y483:$HA483)</f>
        <v>0</v>
      </c>
      <c r="X483" s="236"/>
      <c r="Y483" s="247"/>
      <c r="Z483" s="248"/>
      <c r="AA483" s="249">
        <f>IF(AA$8="",0,AA448*AA453*AA476)</f>
        <v>0</v>
      </c>
      <c r="AB483" s="249">
        <f t="shared" ref="AB483:AE483" si="2450">IF(AB$8="",0,AB448*AB453*AB476)</f>
        <v>0</v>
      </c>
      <c r="AC483" s="249">
        <f t="shared" si="2450"/>
        <v>0</v>
      </c>
      <c r="AD483" s="249">
        <f t="shared" si="2450"/>
        <v>0</v>
      </c>
      <c r="AE483" s="249">
        <f t="shared" si="2450"/>
        <v>0</v>
      </c>
      <c r="AF483" s="249">
        <f t="shared" ref="AF483:CQ483" si="2451">IF(AF$8="",0,AF448*AF453*AF476)</f>
        <v>0</v>
      </c>
      <c r="AG483" s="249">
        <f t="shared" si="2451"/>
        <v>0</v>
      </c>
      <c r="AH483" s="249">
        <f t="shared" si="2451"/>
        <v>0</v>
      </c>
      <c r="AI483" s="249">
        <f t="shared" si="2451"/>
        <v>0</v>
      </c>
      <c r="AJ483" s="249">
        <f t="shared" si="2451"/>
        <v>0</v>
      </c>
      <c r="AK483" s="249">
        <f t="shared" si="2451"/>
        <v>0</v>
      </c>
      <c r="AL483" s="249">
        <f t="shared" si="2451"/>
        <v>0</v>
      </c>
      <c r="AM483" s="249">
        <f t="shared" si="2451"/>
        <v>0</v>
      </c>
      <c r="AN483" s="249">
        <f t="shared" si="2451"/>
        <v>0</v>
      </c>
      <c r="AO483" s="249">
        <f t="shared" si="2451"/>
        <v>0</v>
      </c>
      <c r="AP483" s="249">
        <f t="shared" si="2451"/>
        <v>0</v>
      </c>
      <c r="AQ483" s="249">
        <f t="shared" si="2451"/>
        <v>0</v>
      </c>
      <c r="AR483" s="249">
        <f t="shared" si="2451"/>
        <v>0</v>
      </c>
      <c r="AS483" s="249">
        <f t="shared" si="2451"/>
        <v>0</v>
      </c>
      <c r="AT483" s="249">
        <f t="shared" si="2451"/>
        <v>0</v>
      </c>
      <c r="AU483" s="249">
        <f t="shared" si="2451"/>
        <v>0</v>
      </c>
      <c r="AV483" s="249">
        <f t="shared" si="2451"/>
        <v>0</v>
      </c>
      <c r="AW483" s="249">
        <f t="shared" si="2451"/>
        <v>0</v>
      </c>
      <c r="AX483" s="249">
        <f t="shared" si="2451"/>
        <v>0</v>
      </c>
      <c r="AY483" s="249">
        <f t="shared" si="2451"/>
        <v>0</v>
      </c>
      <c r="AZ483" s="249">
        <f t="shared" si="2451"/>
        <v>0</v>
      </c>
      <c r="BA483" s="249">
        <f t="shared" si="2451"/>
        <v>0</v>
      </c>
      <c r="BB483" s="249">
        <f t="shared" si="2451"/>
        <v>0</v>
      </c>
      <c r="BC483" s="249">
        <f t="shared" si="2451"/>
        <v>0</v>
      </c>
      <c r="BD483" s="249">
        <f t="shared" si="2451"/>
        <v>0</v>
      </c>
      <c r="BE483" s="249">
        <f t="shared" si="2451"/>
        <v>0</v>
      </c>
      <c r="BF483" s="249">
        <f t="shared" si="2451"/>
        <v>0</v>
      </c>
      <c r="BG483" s="249">
        <f t="shared" si="2451"/>
        <v>0</v>
      </c>
      <c r="BH483" s="249">
        <f t="shared" si="2451"/>
        <v>0</v>
      </c>
      <c r="BI483" s="249">
        <f t="shared" si="2451"/>
        <v>0</v>
      </c>
      <c r="BJ483" s="249">
        <f t="shared" si="2451"/>
        <v>0</v>
      </c>
      <c r="BK483" s="249">
        <f t="shared" si="2451"/>
        <v>0</v>
      </c>
      <c r="BL483" s="249">
        <f t="shared" si="2451"/>
        <v>0</v>
      </c>
      <c r="BM483" s="249">
        <f t="shared" si="2451"/>
        <v>0</v>
      </c>
      <c r="BN483" s="249">
        <f t="shared" si="2451"/>
        <v>0</v>
      </c>
      <c r="BO483" s="249">
        <f t="shared" si="2451"/>
        <v>0</v>
      </c>
      <c r="BP483" s="249">
        <f t="shared" si="2451"/>
        <v>0</v>
      </c>
      <c r="BQ483" s="249">
        <f t="shared" si="2451"/>
        <v>0</v>
      </c>
      <c r="BR483" s="249">
        <f t="shared" si="2451"/>
        <v>0</v>
      </c>
      <c r="BS483" s="249">
        <f t="shared" si="2451"/>
        <v>0</v>
      </c>
      <c r="BT483" s="249">
        <f t="shared" si="2451"/>
        <v>0</v>
      </c>
      <c r="BU483" s="249">
        <f t="shared" si="2451"/>
        <v>0</v>
      </c>
      <c r="BV483" s="249">
        <f t="shared" si="2451"/>
        <v>0</v>
      </c>
      <c r="BW483" s="249">
        <f t="shared" si="2451"/>
        <v>0</v>
      </c>
      <c r="BX483" s="249">
        <f t="shared" si="2451"/>
        <v>0</v>
      </c>
      <c r="BY483" s="249">
        <f t="shared" si="2451"/>
        <v>0</v>
      </c>
      <c r="BZ483" s="249">
        <f t="shared" si="2451"/>
        <v>0</v>
      </c>
      <c r="CA483" s="249">
        <f t="shared" si="2451"/>
        <v>0</v>
      </c>
      <c r="CB483" s="249">
        <f t="shared" si="2451"/>
        <v>0</v>
      </c>
      <c r="CC483" s="249">
        <f t="shared" si="2451"/>
        <v>0</v>
      </c>
      <c r="CD483" s="249">
        <f t="shared" si="2451"/>
        <v>0</v>
      </c>
      <c r="CE483" s="249">
        <f t="shared" si="2451"/>
        <v>0</v>
      </c>
      <c r="CF483" s="249">
        <f t="shared" si="2451"/>
        <v>0</v>
      </c>
      <c r="CG483" s="249">
        <f t="shared" si="2451"/>
        <v>0</v>
      </c>
      <c r="CH483" s="249">
        <f t="shared" si="2451"/>
        <v>0</v>
      </c>
      <c r="CI483" s="249">
        <f t="shared" si="2451"/>
        <v>0</v>
      </c>
      <c r="CJ483" s="249">
        <f t="shared" si="2451"/>
        <v>0</v>
      </c>
      <c r="CK483" s="249">
        <f t="shared" si="2451"/>
        <v>0</v>
      </c>
      <c r="CL483" s="249">
        <f t="shared" si="2451"/>
        <v>0</v>
      </c>
      <c r="CM483" s="249">
        <f t="shared" si="2451"/>
        <v>0</v>
      </c>
      <c r="CN483" s="249">
        <f t="shared" si="2451"/>
        <v>0</v>
      </c>
      <c r="CO483" s="249">
        <f t="shared" si="2451"/>
        <v>0</v>
      </c>
      <c r="CP483" s="249">
        <f t="shared" si="2451"/>
        <v>0</v>
      </c>
      <c r="CQ483" s="249">
        <f t="shared" si="2451"/>
        <v>0</v>
      </c>
      <c r="CR483" s="249">
        <f t="shared" ref="CR483:DG483" si="2452">IF(CR$8="",0,CR448*CR453*CR476)</f>
        <v>0</v>
      </c>
      <c r="CS483" s="249">
        <f t="shared" si="2452"/>
        <v>0</v>
      </c>
      <c r="CT483" s="249">
        <f t="shared" si="2452"/>
        <v>0</v>
      </c>
      <c r="CU483" s="249">
        <f t="shared" si="2452"/>
        <v>0</v>
      </c>
      <c r="CV483" s="249">
        <f t="shared" si="2452"/>
        <v>0</v>
      </c>
      <c r="CW483" s="249">
        <f t="shared" si="2452"/>
        <v>0</v>
      </c>
      <c r="CX483" s="249">
        <f t="shared" si="2452"/>
        <v>0</v>
      </c>
      <c r="CY483" s="249">
        <f t="shared" si="2452"/>
        <v>0</v>
      </c>
      <c r="CZ483" s="249">
        <f t="shared" si="2452"/>
        <v>0</v>
      </c>
      <c r="DA483" s="249">
        <f t="shared" si="2452"/>
        <v>0</v>
      </c>
      <c r="DB483" s="249">
        <f t="shared" si="2452"/>
        <v>0</v>
      </c>
      <c r="DC483" s="249">
        <f t="shared" si="2452"/>
        <v>0</v>
      </c>
      <c r="DD483" s="249">
        <f t="shared" si="2452"/>
        <v>0</v>
      </c>
      <c r="DE483" s="249">
        <f t="shared" si="2452"/>
        <v>0</v>
      </c>
      <c r="DF483" s="249">
        <f t="shared" si="2452"/>
        <v>0</v>
      </c>
      <c r="DG483" s="249">
        <f t="shared" si="2452"/>
        <v>0</v>
      </c>
      <c r="DH483" s="249">
        <f t="shared" ref="DH483:FS483" si="2453">IF(DH$8="",0,DH448*DH453*DH476)</f>
        <v>0</v>
      </c>
      <c r="DI483" s="249">
        <f t="shared" si="2453"/>
        <v>0</v>
      </c>
      <c r="DJ483" s="249">
        <f t="shared" si="2453"/>
        <v>0</v>
      </c>
      <c r="DK483" s="249">
        <f t="shared" si="2453"/>
        <v>0</v>
      </c>
      <c r="DL483" s="249">
        <f t="shared" si="2453"/>
        <v>0</v>
      </c>
      <c r="DM483" s="249">
        <f t="shared" si="2453"/>
        <v>0</v>
      </c>
      <c r="DN483" s="249">
        <f t="shared" si="2453"/>
        <v>0</v>
      </c>
      <c r="DO483" s="249">
        <f t="shared" si="2453"/>
        <v>0</v>
      </c>
      <c r="DP483" s="249">
        <f t="shared" si="2453"/>
        <v>0</v>
      </c>
      <c r="DQ483" s="249">
        <f t="shared" si="2453"/>
        <v>0</v>
      </c>
      <c r="DR483" s="249">
        <f t="shared" si="2453"/>
        <v>0</v>
      </c>
      <c r="DS483" s="249">
        <f t="shared" si="2453"/>
        <v>0</v>
      </c>
      <c r="DT483" s="249">
        <f t="shared" si="2453"/>
        <v>0</v>
      </c>
      <c r="DU483" s="249">
        <f t="shared" si="2453"/>
        <v>0</v>
      </c>
      <c r="DV483" s="249">
        <f t="shared" si="2453"/>
        <v>0</v>
      </c>
      <c r="DW483" s="249">
        <f t="shared" si="2453"/>
        <v>0</v>
      </c>
      <c r="DX483" s="249">
        <f t="shared" si="2453"/>
        <v>0</v>
      </c>
      <c r="DY483" s="249">
        <f t="shared" si="2453"/>
        <v>0</v>
      </c>
      <c r="DZ483" s="249">
        <f t="shared" si="2453"/>
        <v>0</v>
      </c>
      <c r="EA483" s="249">
        <f t="shared" si="2453"/>
        <v>0</v>
      </c>
      <c r="EB483" s="249">
        <f t="shared" si="2453"/>
        <v>0</v>
      </c>
      <c r="EC483" s="249">
        <f t="shared" si="2453"/>
        <v>0</v>
      </c>
      <c r="ED483" s="249">
        <f t="shared" si="2453"/>
        <v>0</v>
      </c>
      <c r="EE483" s="249">
        <f t="shared" si="2453"/>
        <v>0</v>
      </c>
      <c r="EF483" s="249">
        <f t="shared" si="2453"/>
        <v>0</v>
      </c>
      <c r="EG483" s="249">
        <f t="shared" si="2453"/>
        <v>0</v>
      </c>
      <c r="EH483" s="249">
        <f t="shared" si="2453"/>
        <v>0</v>
      </c>
      <c r="EI483" s="249">
        <f t="shared" si="2453"/>
        <v>0</v>
      </c>
      <c r="EJ483" s="249">
        <f t="shared" si="2453"/>
        <v>0</v>
      </c>
      <c r="EK483" s="249">
        <f t="shared" si="2453"/>
        <v>0</v>
      </c>
      <c r="EL483" s="249">
        <f t="shared" si="2453"/>
        <v>0</v>
      </c>
      <c r="EM483" s="249">
        <f t="shared" si="2453"/>
        <v>0</v>
      </c>
      <c r="EN483" s="249">
        <f t="shared" si="2453"/>
        <v>0</v>
      </c>
      <c r="EO483" s="249">
        <f t="shared" si="2453"/>
        <v>0</v>
      </c>
      <c r="EP483" s="249">
        <f t="shared" si="2453"/>
        <v>0</v>
      </c>
      <c r="EQ483" s="249">
        <f t="shared" si="2453"/>
        <v>0</v>
      </c>
      <c r="ER483" s="249">
        <f t="shared" si="2453"/>
        <v>0</v>
      </c>
      <c r="ES483" s="249">
        <f t="shared" si="2453"/>
        <v>0</v>
      </c>
      <c r="ET483" s="249">
        <f t="shared" si="2453"/>
        <v>0</v>
      </c>
      <c r="EU483" s="249">
        <f t="shared" si="2453"/>
        <v>0</v>
      </c>
      <c r="EV483" s="249">
        <f t="shared" si="2453"/>
        <v>0</v>
      </c>
      <c r="EW483" s="249">
        <f t="shared" si="2453"/>
        <v>0</v>
      </c>
      <c r="EX483" s="249">
        <f t="shared" si="2453"/>
        <v>0</v>
      </c>
      <c r="EY483" s="249">
        <f t="shared" si="2453"/>
        <v>0</v>
      </c>
      <c r="EZ483" s="249">
        <f t="shared" si="2453"/>
        <v>0</v>
      </c>
      <c r="FA483" s="249">
        <f t="shared" si="2453"/>
        <v>0</v>
      </c>
      <c r="FB483" s="249">
        <f t="shared" si="2453"/>
        <v>0</v>
      </c>
      <c r="FC483" s="249">
        <f t="shared" si="2453"/>
        <v>0</v>
      </c>
      <c r="FD483" s="249">
        <f t="shared" si="2453"/>
        <v>0</v>
      </c>
      <c r="FE483" s="249">
        <f t="shared" si="2453"/>
        <v>0</v>
      </c>
      <c r="FF483" s="249">
        <f t="shared" si="2453"/>
        <v>0</v>
      </c>
      <c r="FG483" s="249">
        <f t="shared" si="2453"/>
        <v>0</v>
      </c>
      <c r="FH483" s="249">
        <f t="shared" si="2453"/>
        <v>0</v>
      </c>
      <c r="FI483" s="249">
        <f t="shared" si="2453"/>
        <v>0</v>
      </c>
      <c r="FJ483" s="249">
        <f t="shared" si="2453"/>
        <v>0</v>
      </c>
      <c r="FK483" s="249">
        <f t="shared" si="2453"/>
        <v>0</v>
      </c>
      <c r="FL483" s="249">
        <f t="shared" si="2453"/>
        <v>0</v>
      </c>
      <c r="FM483" s="249">
        <f t="shared" si="2453"/>
        <v>0</v>
      </c>
      <c r="FN483" s="249">
        <f t="shared" si="2453"/>
        <v>0</v>
      </c>
      <c r="FO483" s="249">
        <f t="shared" si="2453"/>
        <v>0</v>
      </c>
      <c r="FP483" s="249">
        <f t="shared" si="2453"/>
        <v>0</v>
      </c>
      <c r="FQ483" s="249">
        <f t="shared" si="2453"/>
        <v>0</v>
      </c>
      <c r="FR483" s="249">
        <f t="shared" si="2453"/>
        <v>0</v>
      </c>
      <c r="FS483" s="249">
        <f t="shared" si="2453"/>
        <v>0</v>
      </c>
      <c r="FT483" s="249">
        <f t="shared" ref="FT483:GZ483" si="2454">IF(FT$8="",0,FT448*FT453*FT476)</f>
        <v>0</v>
      </c>
      <c r="FU483" s="249">
        <f t="shared" si="2454"/>
        <v>0</v>
      </c>
      <c r="FV483" s="249">
        <f t="shared" si="2454"/>
        <v>0</v>
      </c>
      <c r="FW483" s="249">
        <f t="shared" si="2454"/>
        <v>0</v>
      </c>
      <c r="FX483" s="249">
        <f t="shared" si="2454"/>
        <v>0</v>
      </c>
      <c r="FY483" s="249">
        <f t="shared" si="2454"/>
        <v>0</v>
      </c>
      <c r="FZ483" s="249">
        <f t="shared" si="2454"/>
        <v>0</v>
      </c>
      <c r="GA483" s="249">
        <f t="shared" si="2454"/>
        <v>0</v>
      </c>
      <c r="GB483" s="249">
        <f t="shared" si="2454"/>
        <v>0</v>
      </c>
      <c r="GC483" s="249">
        <f t="shared" si="2454"/>
        <v>0</v>
      </c>
      <c r="GD483" s="249">
        <f t="shared" si="2454"/>
        <v>0</v>
      </c>
      <c r="GE483" s="249">
        <f t="shared" si="2454"/>
        <v>0</v>
      </c>
      <c r="GF483" s="249">
        <f t="shared" si="2454"/>
        <v>0</v>
      </c>
      <c r="GG483" s="249">
        <f t="shared" si="2454"/>
        <v>0</v>
      </c>
      <c r="GH483" s="249">
        <f t="shared" si="2454"/>
        <v>0</v>
      </c>
      <c r="GI483" s="249">
        <f t="shared" si="2454"/>
        <v>0</v>
      </c>
      <c r="GJ483" s="249">
        <f t="shared" si="2454"/>
        <v>0</v>
      </c>
      <c r="GK483" s="249">
        <f t="shared" si="2454"/>
        <v>0</v>
      </c>
      <c r="GL483" s="249">
        <f t="shared" si="2454"/>
        <v>0</v>
      </c>
      <c r="GM483" s="249">
        <f t="shared" si="2454"/>
        <v>0</v>
      </c>
      <c r="GN483" s="249">
        <f t="shared" si="2454"/>
        <v>0</v>
      </c>
      <c r="GO483" s="249">
        <f t="shared" si="2454"/>
        <v>0</v>
      </c>
      <c r="GP483" s="249">
        <f t="shared" si="2454"/>
        <v>0</v>
      </c>
      <c r="GQ483" s="249">
        <f t="shared" si="2454"/>
        <v>0</v>
      </c>
      <c r="GR483" s="249">
        <f t="shared" si="2454"/>
        <v>0</v>
      </c>
      <c r="GS483" s="249">
        <f t="shared" si="2454"/>
        <v>0</v>
      </c>
      <c r="GT483" s="249">
        <f t="shared" si="2454"/>
        <v>0</v>
      </c>
      <c r="GU483" s="249">
        <f t="shared" si="2454"/>
        <v>0</v>
      </c>
      <c r="GV483" s="249">
        <f t="shared" si="2454"/>
        <v>0</v>
      </c>
      <c r="GW483" s="249">
        <f t="shared" si="2454"/>
        <v>0</v>
      </c>
      <c r="GX483" s="249">
        <f t="shared" si="2454"/>
        <v>0</v>
      </c>
      <c r="GY483" s="249">
        <f t="shared" si="2454"/>
        <v>0</v>
      </c>
      <c r="GZ483" s="249">
        <f t="shared" si="2454"/>
        <v>0</v>
      </c>
      <c r="HA483" s="228"/>
      <c r="HB483" s="228"/>
    </row>
    <row r="484" spans="1:210" ht="4.2" customHeight="1">
      <c r="A484" s="1"/>
      <c r="B484" s="1"/>
      <c r="C484" s="1"/>
      <c r="D484" s="14"/>
      <c r="E484" s="264"/>
      <c r="F484" s="14"/>
      <c r="G484" s="304"/>
      <c r="H484" s="14"/>
      <c r="I484" s="14"/>
      <c r="J484" s="14"/>
      <c r="K484" s="14"/>
      <c r="L484" s="14"/>
      <c r="M484" s="15"/>
      <c r="N484" s="14"/>
      <c r="O484" s="14"/>
      <c r="P484" s="15"/>
      <c r="Q484" s="14"/>
      <c r="R484" s="14"/>
      <c r="S484" s="15"/>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80"/>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c r="FR484" s="180"/>
      <c r="FS484" s="180"/>
      <c r="FT484" s="180"/>
      <c r="FU484" s="180"/>
      <c r="FV484" s="180"/>
      <c r="FW484" s="180"/>
      <c r="FX484" s="180"/>
      <c r="FY484" s="180"/>
      <c r="FZ484" s="180"/>
      <c r="GA484" s="180"/>
      <c r="GB484" s="180"/>
      <c r="GC484" s="180"/>
      <c r="GD484" s="180"/>
      <c r="GE484" s="180"/>
      <c r="GF484" s="180"/>
      <c r="GG484" s="180"/>
      <c r="GH484" s="180"/>
      <c r="GI484" s="180"/>
      <c r="GJ484" s="180"/>
      <c r="GK484" s="180"/>
      <c r="GL484" s="180"/>
      <c r="GM484" s="180"/>
      <c r="GN484" s="180"/>
      <c r="GO484" s="180"/>
      <c r="GP484" s="180"/>
      <c r="GQ484" s="180"/>
      <c r="GR484" s="180"/>
      <c r="GS484" s="180"/>
      <c r="GT484" s="180"/>
      <c r="GU484" s="180"/>
      <c r="GV484" s="180"/>
      <c r="GW484" s="180"/>
      <c r="GX484" s="180"/>
      <c r="GY484" s="180"/>
      <c r="GZ484" s="180"/>
      <c r="HA484" s="1"/>
      <c r="HB484" s="1"/>
    </row>
    <row r="485" spans="1:210" ht="4.2" customHeight="1">
      <c r="A485" s="1"/>
      <c r="B485" s="1"/>
      <c r="C485" s="1"/>
      <c r="D485" s="1"/>
      <c r="E485" s="263"/>
      <c r="F485" s="48"/>
      <c r="G485" s="231"/>
      <c r="H485" s="1"/>
      <c r="I485" s="1"/>
      <c r="J485" s="1"/>
      <c r="K485" s="1"/>
      <c r="L485" s="1"/>
      <c r="M485" s="5"/>
      <c r="N485" s="1"/>
      <c r="O485" s="1"/>
      <c r="P485" s="5"/>
      <c r="Q485" s="1"/>
      <c r="R485" s="1"/>
      <c r="S485" s="5"/>
      <c r="T485" s="7"/>
      <c r="U485" s="24"/>
      <c r="V485" s="1"/>
      <c r="W485" s="12"/>
      <c r="X485" s="10"/>
      <c r="Y485" s="46"/>
      <c r="Z485" s="93"/>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1"/>
      <c r="HB485" s="1"/>
    </row>
    <row r="486" spans="1:210">
      <c r="A486" s="1"/>
      <c r="B486" s="1"/>
      <c r="C486" s="1"/>
      <c r="D486" s="1"/>
      <c r="E486" s="263"/>
      <c r="F486" s="48"/>
      <c r="G486" s="231"/>
      <c r="H486" s="3"/>
      <c r="I486" s="3" t="str">
        <f>$I$110</f>
        <v>Оборачиваемость дебиторской задолженности</v>
      </c>
      <c r="J486" s="3"/>
      <c r="K486" s="3"/>
      <c r="L486" s="3"/>
      <c r="M486" s="5"/>
      <c r="N486" s="3"/>
      <c r="O486" s="3"/>
      <c r="P486" s="5"/>
      <c r="Q486" s="3" t="s">
        <v>41</v>
      </c>
      <c r="R486" s="3"/>
      <c r="S486" s="5" t="s">
        <v>6</v>
      </c>
      <c r="T486" s="210"/>
      <c r="U486" s="24"/>
      <c r="V486" s="1"/>
      <c r="W486" s="12"/>
      <c r="X486" s="10"/>
      <c r="Y486" s="46"/>
      <c r="Z486" s="93"/>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1"/>
      <c r="HB486" s="1"/>
    </row>
    <row r="487" spans="1:210" ht="4.2" customHeight="1">
      <c r="A487" s="1"/>
      <c r="B487" s="1"/>
      <c r="C487" s="1"/>
      <c r="D487" s="1"/>
      <c r="E487" s="263"/>
      <c r="F487" s="48"/>
      <c r="G487" s="231"/>
      <c r="H487" s="5"/>
      <c r="I487" s="5"/>
      <c r="J487" s="5"/>
      <c r="K487" s="5"/>
      <c r="L487" s="5"/>
      <c r="M487" s="5"/>
      <c r="N487" s="5"/>
      <c r="O487" s="5"/>
      <c r="P487" s="5"/>
      <c r="Q487" s="5"/>
      <c r="R487" s="5"/>
      <c r="S487" s="5"/>
      <c r="T487" s="208"/>
      <c r="U487" s="24"/>
      <c r="V487" s="1"/>
      <c r="W487" s="12"/>
      <c r="X487" s="10"/>
      <c r="Y487" s="46"/>
      <c r="Z487" s="93"/>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4"/>
      <c r="FX487" s="94"/>
      <c r="FY487" s="94"/>
      <c r="FZ487" s="94"/>
      <c r="GA487" s="94"/>
      <c r="GB487" s="94"/>
      <c r="GC487" s="94"/>
      <c r="GD487" s="94"/>
      <c r="GE487" s="94"/>
      <c r="GF487" s="94"/>
      <c r="GG487" s="94"/>
      <c r="GH487" s="94"/>
      <c r="GI487" s="94"/>
      <c r="GJ487" s="94"/>
      <c r="GK487" s="94"/>
      <c r="GL487" s="94"/>
      <c r="GM487" s="94"/>
      <c r="GN487" s="94"/>
      <c r="GO487" s="94"/>
      <c r="GP487" s="94"/>
      <c r="GQ487" s="94"/>
      <c r="GR487" s="94"/>
      <c r="GS487" s="94"/>
      <c r="GT487" s="94"/>
      <c r="GU487" s="94"/>
      <c r="GV487" s="94"/>
      <c r="GW487" s="94"/>
      <c r="GX487" s="94"/>
      <c r="GY487" s="94"/>
      <c r="GZ487" s="94"/>
      <c r="HA487" s="1"/>
      <c r="HB487" s="1"/>
    </row>
    <row r="488" spans="1:210" s="4" customFormat="1">
      <c r="A488" s="3"/>
      <c r="B488" s="3"/>
      <c r="C488" s="3"/>
      <c r="D488" s="3"/>
      <c r="E488" s="9" t="s">
        <v>28</v>
      </c>
      <c r="F488" s="51"/>
      <c r="G488" s="250"/>
      <c r="H488" s="214" t="str">
        <f>$H$30</f>
        <v>Поступление ДС</v>
      </c>
      <c r="I488" s="3"/>
      <c r="J488" s="3"/>
      <c r="K488" s="3"/>
      <c r="L488" s="3"/>
      <c r="M488" s="5"/>
      <c r="N488" s="3" t="str">
        <f>N422</f>
        <v>Продукт-2</v>
      </c>
      <c r="O488" s="3"/>
      <c r="P488" s="5"/>
      <c r="Q488" s="3" t="s">
        <v>26</v>
      </c>
      <c r="R488" s="3"/>
      <c r="S488" s="5"/>
      <c r="T488" s="84"/>
      <c r="U488" s="24"/>
      <c r="V488" s="3"/>
      <c r="W488" s="12">
        <f>SUM($Y488:$HA488)</f>
        <v>0</v>
      </c>
      <c r="X488" s="12"/>
      <c r="Y488" s="46"/>
      <c r="Z488" s="91"/>
      <c r="AA488" s="92">
        <f>IF(AA$8="",0,IF(AA$1=1,SUMIFS(479:479,$1:$1,"&gt;="&amp;1,$1:$1,"&lt;="&amp;INT(-$T486/30))+(-$T486/30-INT(-$T486/30))*SUMIFS(479:479,$1:$1,INT(-$T486/30)+1),0)+(-$T486/30-INT(-$T486/30))*SUMIFS(479:479,$1:$1,AA$1+INT(-$T486/30)+1)+(INT(-$T486/30)+1+$T486/30)*SUMIFS(479:479,$1:$1,AA$1+INT(-$T486/30)))</f>
        <v>0</v>
      </c>
      <c r="AB488" s="92">
        <f t="shared" ref="AB488:CM488" si="2455">IF(AB$8="",0,IF(AB$1=1,SUMIFS(479:479,$1:$1,"&gt;="&amp;1,$1:$1,"&lt;="&amp;INT(-$T486/30))+(-$T486/30-INT(-$T486/30))*SUMIFS(479:479,$1:$1,INT(-$T486/30)+1),0)+(-$T486/30-INT(-$T486/30))*SUMIFS(479:479,$1:$1,AB$1+INT(-$T486/30)+1)+(INT(-$T486/30)+1+$T486/30)*SUMIFS(479:479,$1:$1,AB$1+INT(-$T486/30)))</f>
        <v>0</v>
      </c>
      <c r="AC488" s="92">
        <f t="shared" si="2455"/>
        <v>0</v>
      </c>
      <c r="AD488" s="92">
        <f t="shared" si="2455"/>
        <v>0</v>
      </c>
      <c r="AE488" s="92">
        <f t="shared" si="2455"/>
        <v>0</v>
      </c>
      <c r="AF488" s="92">
        <f t="shared" si="2455"/>
        <v>0</v>
      </c>
      <c r="AG488" s="92">
        <f t="shared" si="2455"/>
        <v>0</v>
      </c>
      <c r="AH488" s="92">
        <f t="shared" si="2455"/>
        <v>0</v>
      </c>
      <c r="AI488" s="92">
        <f t="shared" si="2455"/>
        <v>0</v>
      </c>
      <c r="AJ488" s="92">
        <f t="shared" si="2455"/>
        <v>0</v>
      </c>
      <c r="AK488" s="92">
        <f t="shared" si="2455"/>
        <v>0</v>
      </c>
      <c r="AL488" s="92">
        <f t="shared" si="2455"/>
        <v>0</v>
      </c>
      <c r="AM488" s="92">
        <f t="shared" si="2455"/>
        <v>0</v>
      </c>
      <c r="AN488" s="92">
        <f t="shared" si="2455"/>
        <v>0</v>
      </c>
      <c r="AO488" s="92">
        <f t="shared" si="2455"/>
        <v>0</v>
      </c>
      <c r="AP488" s="92">
        <f t="shared" si="2455"/>
        <v>0</v>
      </c>
      <c r="AQ488" s="92">
        <f t="shared" si="2455"/>
        <v>0</v>
      </c>
      <c r="AR488" s="92">
        <f t="shared" si="2455"/>
        <v>0</v>
      </c>
      <c r="AS488" s="92">
        <f t="shared" si="2455"/>
        <v>0</v>
      </c>
      <c r="AT488" s="92">
        <f t="shared" si="2455"/>
        <v>0</v>
      </c>
      <c r="AU488" s="92">
        <f t="shared" si="2455"/>
        <v>0</v>
      </c>
      <c r="AV488" s="92">
        <f t="shared" si="2455"/>
        <v>0</v>
      </c>
      <c r="AW488" s="92">
        <f t="shared" si="2455"/>
        <v>0</v>
      </c>
      <c r="AX488" s="92">
        <f t="shared" si="2455"/>
        <v>0</v>
      </c>
      <c r="AY488" s="92">
        <f t="shared" si="2455"/>
        <v>0</v>
      </c>
      <c r="AZ488" s="92">
        <f t="shared" si="2455"/>
        <v>0</v>
      </c>
      <c r="BA488" s="92">
        <f t="shared" si="2455"/>
        <v>0</v>
      </c>
      <c r="BB488" s="92">
        <f t="shared" si="2455"/>
        <v>0</v>
      </c>
      <c r="BC488" s="92">
        <f t="shared" si="2455"/>
        <v>0</v>
      </c>
      <c r="BD488" s="92">
        <f t="shared" si="2455"/>
        <v>0</v>
      </c>
      <c r="BE488" s="92">
        <f t="shared" si="2455"/>
        <v>0</v>
      </c>
      <c r="BF488" s="92">
        <f t="shared" si="2455"/>
        <v>0</v>
      </c>
      <c r="BG488" s="92">
        <f t="shared" si="2455"/>
        <v>0</v>
      </c>
      <c r="BH488" s="92">
        <f t="shared" si="2455"/>
        <v>0</v>
      </c>
      <c r="BI488" s="92">
        <f t="shared" si="2455"/>
        <v>0</v>
      </c>
      <c r="BJ488" s="92">
        <f t="shared" si="2455"/>
        <v>0</v>
      </c>
      <c r="BK488" s="92">
        <f t="shared" si="2455"/>
        <v>0</v>
      </c>
      <c r="BL488" s="92">
        <f t="shared" si="2455"/>
        <v>0</v>
      </c>
      <c r="BM488" s="92">
        <f t="shared" si="2455"/>
        <v>0</v>
      </c>
      <c r="BN488" s="92">
        <f t="shared" si="2455"/>
        <v>0</v>
      </c>
      <c r="BO488" s="92">
        <f t="shared" si="2455"/>
        <v>0</v>
      </c>
      <c r="BP488" s="92">
        <f t="shared" si="2455"/>
        <v>0</v>
      </c>
      <c r="BQ488" s="92">
        <f t="shared" si="2455"/>
        <v>0</v>
      </c>
      <c r="BR488" s="92">
        <f t="shared" si="2455"/>
        <v>0</v>
      </c>
      <c r="BS488" s="92">
        <f t="shared" si="2455"/>
        <v>0</v>
      </c>
      <c r="BT488" s="92">
        <f t="shared" si="2455"/>
        <v>0</v>
      </c>
      <c r="BU488" s="92">
        <f t="shared" si="2455"/>
        <v>0</v>
      </c>
      <c r="BV488" s="92">
        <f t="shared" si="2455"/>
        <v>0</v>
      </c>
      <c r="BW488" s="92">
        <f t="shared" si="2455"/>
        <v>0</v>
      </c>
      <c r="BX488" s="92">
        <f t="shared" si="2455"/>
        <v>0</v>
      </c>
      <c r="BY488" s="92">
        <f t="shared" si="2455"/>
        <v>0</v>
      </c>
      <c r="BZ488" s="92">
        <f t="shared" si="2455"/>
        <v>0</v>
      </c>
      <c r="CA488" s="92">
        <f t="shared" si="2455"/>
        <v>0</v>
      </c>
      <c r="CB488" s="92">
        <f t="shared" si="2455"/>
        <v>0</v>
      </c>
      <c r="CC488" s="92">
        <f t="shared" si="2455"/>
        <v>0</v>
      </c>
      <c r="CD488" s="92">
        <f t="shared" si="2455"/>
        <v>0</v>
      </c>
      <c r="CE488" s="92">
        <f t="shared" si="2455"/>
        <v>0</v>
      </c>
      <c r="CF488" s="92">
        <f t="shared" si="2455"/>
        <v>0</v>
      </c>
      <c r="CG488" s="92">
        <f t="shared" si="2455"/>
        <v>0</v>
      </c>
      <c r="CH488" s="92">
        <f t="shared" si="2455"/>
        <v>0</v>
      </c>
      <c r="CI488" s="92">
        <f t="shared" si="2455"/>
        <v>0</v>
      </c>
      <c r="CJ488" s="92">
        <f t="shared" si="2455"/>
        <v>0</v>
      </c>
      <c r="CK488" s="92">
        <f t="shared" si="2455"/>
        <v>0</v>
      </c>
      <c r="CL488" s="92">
        <f t="shared" si="2455"/>
        <v>0</v>
      </c>
      <c r="CM488" s="92">
        <f t="shared" si="2455"/>
        <v>0</v>
      </c>
      <c r="CN488" s="92">
        <f t="shared" ref="CN488:EY488" si="2456">IF(CN$8="",0,IF(CN$1=1,SUMIFS(479:479,$1:$1,"&gt;="&amp;1,$1:$1,"&lt;="&amp;INT(-$T486/30))+(-$T486/30-INT(-$T486/30))*SUMIFS(479:479,$1:$1,INT(-$T486/30)+1),0)+(-$T486/30-INT(-$T486/30))*SUMIFS(479:479,$1:$1,CN$1+INT(-$T486/30)+1)+(INT(-$T486/30)+1+$T486/30)*SUMIFS(479:479,$1:$1,CN$1+INT(-$T486/30)))</f>
        <v>0</v>
      </c>
      <c r="CO488" s="92">
        <f t="shared" si="2456"/>
        <v>0</v>
      </c>
      <c r="CP488" s="92">
        <f t="shared" si="2456"/>
        <v>0</v>
      </c>
      <c r="CQ488" s="92">
        <f t="shared" si="2456"/>
        <v>0</v>
      </c>
      <c r="CR488" s="92">
        <f t="shared" si="2456"/>
        <v>0</v>
      </c>
      <c r="CS488" s="92">
        <f t="shared" si="2456"/>
        <v>0</v>
      </c>
      <c r="CT488" s="92">
        <f t="shared" si="2456"/>
        <v>0</v>
      </c>
      <c r="CU488" s="92">
        <f t="shared" si="2456"/>
        <v>0</v>
      </c>
      <c r="CV488" s="92">
        <f t="shared" si="2456"/>
        <v>0</v>
      </c>
      <c r="CW488" s="92">
        <f t="shared" si="2456"/>
        <v>0</v>
      </c>
      <c r="CX488" s="92">
        <f t="shared" si="2456"/>
        <v>0</v>
      </c>
      <c r="CY488" s="92">
        <f t="shared" si="2456"/>
        <v>0</v>
      </c>
      <c r="CZ488" s="92">
        <f t="shared" si="2456"/>
        <v>0</v>
      </c>
      <c r="DA488" s="92">
        <f t="shared" si="2456"/>
        <v>0</v>
      </c>
      <c r="DB488" s="92">
        <f t="shared" si="2456"/>
        <v>0</v>
      </c>
      <c r="DC488" s="92">
        <f t="shared" si="2456"/>
        <v>0</v>
      </c>
      <c r="DD488" s="92">
        <f t="shared" si="2456"/>
        <v>0</v>
      </c>
      <c r="DE488" s="92">
        <f t="shared" si="2456"/>
        <v>0</v>
      </c>
      <c r="DF488" s="92">
        <f t="shared" si="2456"/>
        <v>0</v>
      </c>
      <c r="DG488" s="92">
        <f t="shared" si="2456"/>
        <v>0</v>
      </c>
      <c r="DH488" s="92">
        <f t="shared" si="2456"/>
        <v>0</v>
      </c>
      <c r="DI488" s="92">
        <f t="shared" si="2456"/>
        <v>0</v>
      </c>
      <c r="DJ488" s="92">
        <f t="shared" si="2456"/>
        <v>0</v>
      </c>
      <c r="DK488" s="92">
        <f t="shared" si="2456"/>
        <v>0</v>
      </c>
      <c r="DL488" s="92">
        <f t="shared" si="2456"/>
        <v>0</v>
      </c>
      <c r="DM488" s="92">
        <f t="shared" si="2456"/>
        <v>0</v>
      </c>
      <c r="DN488" s="92">
        <f t="shared" si="2456"/>
        <v>0</v>
      </c>
      <c r="DO488" s="92">
        <f t="shared" si="2456"/>
        <v>0</v>
      </c>
      <c r="DP488" s="92">
        <f t="shared" si="2456"/>
        <v>0</v>
      </c>
      <c r="DQ488" s="92">
        <f t="shared" si="2456"/>
        <v>0</v>
      </c>
      <c r="DR488" s="92">
        <f t="shared" si="2456"/>
        <v>0</v>
      </c>
      <c r="DS488" s="92">
        <f t="shared" si="2456"/>
        <v>0</v>
      </c>
      <c r="DT488" s="92">
        <f t="shared" si="2456"/>
        <v>0</v>
      </c>
      <c r="DU488" s="92">
        <f t="shared" si="2456"/>
        <v>0</v>
      </c>
      <c r="DV488" s="92">
        <f t="shared" si="2456"/>
        <v>0</v>
      </c>
      <c r="DW488" s="92">
        <f t="shared" si="2456"/>
        <v>0</v>
      </c>
      <c r="DX488" s="92">
        <f t="shared" si="2456"/>
        <v>0</v>
      </c>
      <c r="DY488" s="92">
        <f t="shared" si="2456"/>
        <v>0</v>
      </c>
      <c r="DZ488" s="92">
        <f t="shared" si="2456"/>
        <v>0</v>
      </c>
      <c r="EA488" s="92">
        <f t="shared" si="2456"/>
        <v>0</v>
      </c>
      <c r="EB488" s="92">
        <f t="shared" si="2456"/>
        <v>0</v>
      </c>
      <c r="EC488" s="92">
        <f t="shared" si="2456"/>
        <v>0</v>
      </c>
      <c r="ED488" s="92">
        <f t="shared" si="2456"/>
        <v>0</v>
      </c>
      <c r="EE488" s="92">
        <f t="shared" si="2456"/>
        <v>0</v>
      </c>
      <c r="EF488" s="92">
        <f t="shared" si="2456"/>
        <v>0</v>
      </c>
      <c r="EG488" s="92">
        <f t="shared" si="2456"/>
        <v>0</v>
      </c>
      <c r="EH488" s="92">
        <f t="shared" si="2456"/>
        <v>0</v>
      </c>
      <c r="EI488" s="92">
        <f t="shared" si="2456"/>
        <v>0</v>
      </c>
      <c r="EJ488" s="92">
        <f t="shared" si="2456"/>
        <v>0</v>
      </c>
      <c r="EK488" s="92">
        <f t="shared" si="2456"/>
        <v>0</v>
      </c>
      <c r="EL488" s="92">
        <f t="shared" si="2456"/>
        <v>0</v>
      </c>
      <c r="EM488" s="92">
        <f t="shared" si="2456"/>
        <v>0</v>
      </c>
      <c r="EN488" s="92">
        <f t="shared" si="2456"/>
        <v>0</v>
      </c>
      <c r="EO488" s="92">
        <f t="shared" si="2456"/>
        <v>0</v>
      </c>
      <c r="EP488" s="92">
        <f t="shared" si="2456"/>
        <v>0</v>
      </c>
      <c r="EQ488" s="92">
        <f t="shared" si="2456"/>
        <v>0</v>
      </c>
      <c r="ER488" s="92">
        <f t="shared" si="2456"/>
        <v>0</v>
      </c>
      <c r="ES488" s="92">
        <f t="shared" si="2456"/>
        <v>0</v>
      </c>
      <c r="ET488" s="92">
        <f t="shared" si="2456"/>
        <v>0</v>
      </c>
      <c r="EU488" s="92">
        <f t="shared" si="2456"/>
        <v>0</v>
      </c>
      <c r="EV488" s="92">
        <f t="shared" si="2456"/>
        <v>0</v>
      </c>
      <c r="EW488" s="92">
        <f t="shared" si="2456"/>
        <v>0</v>
      </c>
      <c r="EX488" s="92">
        <f t="shared" si="2456"/>
        <v>0</v>
      </c>
      <c r="EY488" s="92">
        <f t="shared" si="2456"/>
        <v>0</v>
      </c>
      <c r="EZ488" s="92">
        <f t="shared" ref="EZ488:GZ488" si="2457">IF(EZ$8="",0,IF(EZ$1=1,SUMIFS(479:479,$1:$1,"&gt;="&amp;1,$1:$1,"&lt;="&amp;INT(-$T486/30))+(-$T486/30-INT(-$T486/30))*SUMIFS(479:479,$1:$1,INT(-$T486/30)+1),0)+(-$T486/30-INT(-$T486/30))*SUMIFS(479:479,$1:$1,EZ$1+INT(-$T486/30)+1)+(INT(-$T486/30)+1+$T486/30)*SUMIFS(479:479,$1:$1,EZ$1+INT(-$T486/30)))</f>
        <v>0</v>
      </c>
      <c r="FA488" s="92">
        <f t="shared" si="2457"/>
        <v>0</v>
      </c>
      <c r="FB488" s="92">
        <f t="shared" si="2457"/>
        <v>0</v>
      </c>
      <c r="FC488" s="92">
        <f t="shared" si="2457"/>
        <v>0</v>
      </c>
      <c r="FD488" s="92">
        <f t="shared" si="2457"/>
        <v>0</v>
      </c>
      <c r="FE488" s="92">
        <f t="shared" si="2457"/>
        <v>0</v>
      </c>
      <c r="FF488" s="92">
        <f t="shared" si="2457"/>
        <v>0</v>
      </c>
      <c r="FG488" s="92">
        <f t="shared" si="2457"/>
        <v>0</v>
      </c>
      <c r="FH488" s="92">
        <f t="shared" si="2457"/>
        <v>0</v>
      </c>
      <c r="FI488" s="92">
        <f t="shared" si="2457"/>
        <v>0</v>
      </c>
      <c r="FJ488" s="92">
        <f t="shared" si="2457"/>
        <v>0</v>
      </c>
      <c r="FK488" s="92">
        <f t="shared" si="2457"/>
        <v>0</v>
      </c>
      <c r="FL488" s="92">
        <f t="shared" si="2457"/>
        <v>0</v>
      </c>
      <c r="FM488" s="92">
        <f t="shared" si="2457"/>
        <v>0</v>
      </c>
      <c r="FN488" s="92">
        <f t="shared" si="2457"/>
        <v>0</v>
      </c>
      <c r="FO488" s="92">
        <f t="shared" si="2457"/>
        <v>0</v>
      </c>
      <c r="FP488" s="92">
        <f t="shared" si="2457"/>
        <v>0</v>
      </c>
      <c r="FQ488" s="92">
        <f t="shared" si="2457"/>
        <v>0</v>
      </c>
      <c r="FR488" s="92">
        <f t="shared" si="2457"/>
        <v>0</v>
      </c>
      <c r="FS488" s="92">
        <f t="shared" si="2457"/>
        <v>0</v>
      </c>
      <c r="FT488" s="92">
        <f t="shared" si="2457"/>
        <v>0</v>
      </c>
      <c r="FU488" s="92">
        <f t="shared" si="2457"/>
        <v>0</v>
      </c>
      <c r="FV488" s="92">
        <f t="shared" si="2457"/>
        <v>0</v>
      </c>
      <c r="FW488" s="92">
        <f t="shared" si="2457"/>
        <v>0</v>
      </c>
      <c r="FX488" s="92">
        <f t="shared" si="2457"/>
        <v>0</v>
      </c>
      <c r="FY488" s="92">
        <f t="shared" si="2457"/>
        <v>0</v>
      </c>
      <c r="FZ488" s="92">
        <f t="shared" si="2457"/>
        <v>0</v>
      </c>
      <c r="GA488" s="92">
        <f t="shared" si="2457"/>
        <v>0</v>
      </c>
      <c r="GB488" s="92">
        <f t="shared" si="2457"/>
        <v>0</v>
      </c>
      <c r="GC488" s="92">
        <f t="shared" si="2457"/>
        <v>0</v>
      </c>
      <c r="GD488" s="92">
        <f t="shared" si="2457"/>
        <v>0</v>
      </c>
      <c r="GE488" s="92">
        <f t="shared" si="2457"/>
        <v>0</v>
      </c>
      <c r="GF488" s="92">
        <f t="shared" si="2457"/>
        <v>0</v>
      </c>
      <c r="GG488" s="92">
        <f t="shared" si="2457"/>
        <v>0</v>
      </c>
      <c r="GH488" s="92">
        <f t="shared" si="2457"/>
        <v>0</v>
      </c>
      <c r="GI488" s="92">
        <f t="shared" si="2457"/>
        <v>0</v>
      </c>
      <c r="GJ488" s="92">
        <f t="shared" si="2457"/>
        <v>0</v>
      </c>
      <c r="GK488" s="92">
        <f t="shared" si="2457"/>
        <v>0</v>
      </c>
      <c r="GL488" s="92">
        <f t="shared" si="2457"/>
        <v>0</v>
      </c>
      <c r="GM488" s="92">
        <f t="shared" si="2457"/>
        <v>0</v>
      </c>
      <c r="GN488" s="92">
        <f t="shared" si="2457"/>
        <v>0</v>
      </c>
      <c r="GO488" s="92">
        <f t="shared" si="2457"/>
        <v>0</v>
      </c>
      <c r="GP488" s="92">
        <f t="shared" si="2457"/>
        <v>0</v>
      </c>
      <c r="GQ488" s="92">
        <f t="shared" si="2457"/>
        <v>0</v>
      </c>
      <c r="GR488" s="92">
        <f t="shared" si="2457"/>
        <v>0</v>
      </c>
      <c r="GS488" s="92">
        <f t="shared" si="2457"/>
        <v>0</v>
      </c>
      <c r="GT488" s="92">
        <f t="shared" si="2457"/>
        <v>0</v>
      </c>
      <c r="GU488" s="92">
        <f t="shared" si="2457"/>
        <v>0</v>
      </c>
      <c r="GV488" s="92">
        <f t="shared" si="2457"/>
        <v>0</v>
      </c>
      <c r="GW488" s="92">
        <f t="shared" si="2457"/>
        <v>0</v>
      </c>
      <c r="GX488" s="92">
        <f t="shared" si="2457"/>
        <v>0</v>
      </c>
      <c r="GY488" s="92">
        <f t="shared" si="2457"/>
        <v>0</v>
      </c>
      <c r="GZ488" s="92">
        <f t="shared" si="2457"/>
        <v>0</v>
      </c>
      <c r="HA488" s="3"/>
      <c r="HB488" s="3"/>
    </row>
    <row r="489" spans="1:210" ht="4.2" customHeight="1">
      <c r="A489" s="1"/>
      <c r="B489" s="1"/>
      <c r="C489" s="1"/>
      <c r="D489" s="1"/>
      <c r="E489" s="263"/>
      <c r="F489" s="48"/>
      <c r="G489" s="250"/>
      <c r="H489" s="33"/>
      <c r="I489" s="33"/>
      <c r="J489" s="33"/>
      <c r="K489" s="33"/>
      <c r="L489" s="33"/>
      <c r="M489" s="17"/>
      <c r="N489" s="33"/>
      <c r="O489" s="33"/>
      <c r="P489" s="17"/>
      <c r="Q489" s="33"/>
      <c r="R489" s="1"/>
      <c r="S489" s="5"/>
      <c r="T489" s="7"/>
      <c r="U489" s="24"/>
      <c r="V489" s="1"/>
      <c r="W489" s="43"/>
      <c r="X489" s="10"/>
      <c r="Y489" s="46"/>
      <c r="Z489" s="93"/>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c r="EE489" s="98"/>
      <c r="EF489" s="98"/>
      <c r="EG489" s="98"/>
      <c r="EH489" s="98"/>
      <c r="EI489" s="98"/>
      <c r="EJ489" s="98"/>
      <c r="EK489" s="98"/>
      <c r="EL489" s="98"/>
      <c r="EM489" s="98"/>
      <c r="EN489" s="98"/>
      <c r="EO489" s="98"/>
      <c r="EP489" s="98"/>
      <c r="EQ489" s="98"/>
      <c r="ER489" s="98"/>
      <c r="ES489" s="98"/>
      <c r="ET489" s="98"/>
      <c r="EU489" s="98"/>
      <c r="EV489" s="98"/>
      <c r="EW489" s="98"/>
      <c r="EX489" s="98"/>
      <c r="EY489" s="98"/>
      <c r="EZ489" s="98"/>
      <c r="FA489" s="98"/>
      <c r="FB489" s="98"/>
      <c r="FC489" s="98"/>
      <c r="FD489" s="98"/>
      <c r="FE489" s="98"/>
      <c r="FF489" s="98"/>
      <c r="FG489" s="98"/>
      <c r="FH489" s="98"/>
      <c r="FI489" s="98"/>
      <c r="FJ489" s="98"/>
      <c r="FK489" s="98"/>
      <c r="FL489" s="98"/>
      <c r="FM489" s="98"/>
      <c r="FN489" s="98"/>
      <c r="FO489" s="98"/>
      <c r="FP489" s="98"/>
      <c r="FQ489" s="98"/>
      <c r="FR489" s="98"/>
      <c r="FS489" s="98"/>
      <c r="FT489" s="98"/>
      <c r="FU489" s="98"/>
      <c r="FV489" s="98"/>
      <c r="FW489" s="98"/>
      <c r="FX489" s="98"/>
      <c r="FY489" s="98"/>
      <c r="FZ489" s="98"/>
      <c r="GA489" s="98"/>
      <c r="GB489" s="98"/>
      <c r="GC489" s="98"/>
      <c r="GD489" s="98"/>
      <c r="GE489" s="98"/>
      <c r="GF489" s="98"/>
      <c r="GG489" s="98"/>
      <c r="GH489" s="98"/>
      <c r="GI489" s="98"/>
      <c r="GJ489" s="98"/>
      <c r="GK489" s="98"/>
      <c r="GL489" s="98"/>
      <c r="GM489" s="98"/>
      <c r="GN489" s="98"/>
      <c r="GO489" s="98"/>
      <c r="GP489" s="98"/>
      <c r="GQ489" s="98"/>
      <c r="GR489" s="98"/>
      <c r="GS489" s="98"/>
      <c r="GT489" s="98"/>
      <c r="GU489" s="98"/>
      <c r="GV489" s="98"/>
      <c r="GW489" s="98"/>
      <c r="GX489" s="98"/>
      <c r="GY489" s="98"/>
      <c r="GZ489" s="98"/>
      <c r="HA489" s="1"/>
      <c r="HB489" s="1"/>
    </row>
    <row r="490" spans="1:210" ht="7.2" customHeight="1">
      <c r="A490" s="1"/>
      <c r="B490" s="1"/>
      <c r="C490" s="1"/>
      <c r="D490" s="1"/>
      <c r="E490" s="263"/>
      <c r="F490" s="48"/>
      <c r="G490" s="231"/>
      <c r="H490" s="1"/>
      <c r="I490" s="1"/>
      <c r="J490" s="1"/>
      <c r="K490" s="1"/>
      <c r="L490" s="1"/>
      <c r="M490" s="5"/>
      <c r="N490" s="1"/>
      <c r="O490" s="1"/>
      <c r="P490" s="5"/>
      <c r="Q490" s="1"/>
      <c r="R490" s="1"/>
      <c r="S490" s="5"/>
      <c r="T490" s="7"/>
      <c r="U490" s="24"/>
      <c r="V490" s="1"/>
      <c r="W490" s="12"/>
      <c r="X490" s="10"/>
      <c r="Y490" s="46"/>
      <c r="Z490" s="93"/>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c r="EL490" s="94"/>
      <c r="EM490" s="94"/>
      <c r="EN490" s="94"/>
      <c r="EO490" s="94"/>
      <c r="EP490" s="94"/>
      <c r="EQ490" s="94"/>
      <c r="ER490" s="94"/>
      <c r="ES490" s="94"/>
      <c r="ET490" s="94"/>
      <c r="EU490" s="94"/>
      <c r="EV490" s="94"/>
      <c r="EW490" s="94"/>
      <c r="EX490" s="94"/>
      <c r="EY490" s="94"/>
      <c r="EZ490" s="94"/>
      <c r="FA490" s="94"/>
      <c r="FB490" s="94"/>
      <c r="FC490" s="94"/>
      <c r="FD490" s="94"/>
      <c r="FE490" s="94"/>
      <c r="FF490" s="94"/>
      <c r="FG490" s="94"/>
      <c r="FH490" s="94"/>
      <c r="FI490" s="94"/>
      <c r="FJ490" s="94"/>
      <c r="FK490" s="94"/>
      <c r="FL490" s="94"/>
      <c r="FM490" s="94"/>
      <c r="FN490" s="94"/>
      <c r="FO490" s="94"/>
      <c r="FP490" s="94"/>
      <c r="FQ490" s="94"/>
      <c r="FR490" s="94"/>
      <c r="FS490" s="94"/>
      <c r="FT490" s="94"/>
      <c r="FU490" s="94"/>
      <c r="FV490" s="94"/>
      <c r="FW490" s="94"/>
      <c r="FX490" s="94"/>
      <c r="FY490" s="94"/>
      <c r="FZ490" s="94"/>
      <c r="GA490" s="94"/>
      <c r="GB490" s="94"/>
      <c r="GC490" s="94"/>
      <c r="GD490" s="94"/>
      <c r="GE490" s="94"/>
      <c r="GF490" s="94"/>
      <c r="GG490" s="94"/>
      <c r="GH490" s="94"/>
      <c r="GI490" s="94"/>
      <c r="GJ490" s="94"/>
      <c r="GK490" s="94"/>
      <c r="GL490" s="94"/>
      <c r="GM490" s="94"/>
      <c r="GN490" s="94"/>
      <c r="GO490" s="94"/>
      <c r="GP490" s="94"/>
      <c r="GQ490" s="94"/>
      <c r="GR490" s="94"/>
      <c r="GS490" s="94"/>
      <c r="GT490" s="94"/>
      <c r="GU490" s="94"/>
      <c r="GV490" s="94"/>
      <c r="GW490" s="94"/>
      <c r="GX490" s="94"/>
      <c r="GY490" s="94"/>
      <c r="GZ490" s="94"/>
      <c r="HA490" s="1"/>
      <c r="HB490" s="1"/>
    </row>
    <row r="491" spans="1:210" s="35" customFormat="1">
      <c r="A491" s="34"/>
      <c r="B491" s="196" t="s">
        <v>93</v>
      </c>
      <c r="C491" s="34"/>
      <c r="D491" s="34"/>
      <c r="E491" s="271"/>
      <c r="F491" s="53"/>
      <c r="G491" s="232"/>
      <c r="H491" s="34"/>
      <c r="I491" s="34" t="str">
        <f>$I$115</f>
        <v>Маржинальность продаж</v>
      </c>
      <c r="J491" s="34"/>
      <c r="K491" s="34"/>
      <c r="L491" s="34"/>
      <c r="M491" s="20"/>
      <c r="N491" s="34" t="str">
        <f>$N$75</f>
        <v>Регулярная, ликвидная продукция</v>
      </c>
      <c r="O491" s="34"/>
      <c r="P491" s="20"/>
      <c r="Q491" s="215" t="s">
        <v>14</v>
      </c>
      <c r="R491" s="34"/>
      <c r="S491" s="20" t="s">
        <v>6</v>
      </c>
      <c r="T491" s="209"/>
      <c r="U491" s="26"/>
      <c r="V491" s="34"/>
      <c r="W491" s="21"/>
      <c r="X491" s="21"/>
      <c r="Y491" s="47"/>
      <c r="Z491" s="103"/>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c r="DW491" s="115"/>
      <c r="DX491" s="115"/>
      <c r="DY491" s="115"/>
      <c r="DZ491" s="115"/>
      <c r="EA491" s="115"/>
      <c r="EB491" s="115"/>
      <c r="EC491" s="115"/>
      <c r="ED491" s="115"/>
      <c r="EE491" s="115"/>
      <c r="EF491" s="115"/>
      <c r="EG491" s="115"/>
      <c r="EH491" s="115"/>
      <c r="EI491" s="115"/>
      <c r="EJ491" s="115"/>
      <c r="EK491" s="115"/>
      <c r="EL491" s="115"/>
      <c r="EM491" s="115"/>
      <c r="EN491" s="115"/>
      <c r="EO491" s="115"/>
      <c r="EP491" s="115"/>
      <c r="EQ491" s="115"/>
      <c r="ER491" s="115"/>
      <c r="ES491" s="115"/>
      <c r="ET491" s="115"/>
      <c r="EU491" s="115"/>
      <c r="EV491" s="115"/>
      <c r="EW491" s="115"/>
      <c r="EX491" s="115"/>
      <c r="EY491" s="115"/>
      <c r="EZ491" s="115"/>
      <c r="FA491" s="115"/>
      <c r="FB491" s="115"/>
      <c r="FC491" s="115"/>
      <c r="FD491" s="115"/>
      <c r="FE491" s="115"/>
      <c r="FF491" s="115"/>
      <c r="FG491" s="115"/>
      <c r="FH491" s="115"/>
      <c r="FI491" s="115"/>
      <c r="FJ491" s="115"/>
      <c r="FK491" s="115"/>
      <c r="FL491" s="115"/>
      <c r="FM491" s="115"/>
      <c r="FN491" s="115"/>
      <c r="FO491" s="115"/>
      <c r="FP491" s="115"/>
      <c r="FQ491" s="115"/>
      <c r="FR491" s="115"/>
      <c r="FS491" s="115"/>
      <c r="FT491" s="115"/>
      <c r="FU491" s="115"/>
      <c r="FV491" s="115"/>
      <c r="FW491" s="115"/>
      <c r="FX491" s="115"/>
      <c r="FY491" s="115"/>
      <c r="FZ491" s="115"/>
      <c r="GA491" s="115"/>
      <c r="GB491" s="115"/>
      <c r="GC491" s="115"/>
      <c r="GD491" s="115"/>
      <c r="GE491" s="115"/>
      <c r="GF491" s="115"/>
      <c r="GG491" s="115"/>
      <c r="GH491" s="115"/>
      <c r="GI491" s="115"/>
      <c r="GJ491" s="115"/>
      <c r="GK491" s="115"/>
      <c r="GL491" s="115"/>
      <c r="GM491" s="115"/>
      <c r="GN491" s="115"/>
      <c r="GO491" s="115"/>
      <c r="GP491" s="115"/>
      <c r="GQ491" s="115"/>
      <c r="GR491" s="115"/>
      <c r="GS491" s="115"/>
      <c r="GT491" s="115"/>
      <c r="GU491" s="115"/>
      <c r="GV491" s="115"/>
      <c r="GW491" s="115"/>
      <c r="GX491" s="115"/>
      <c r="GY491" s="115"/>
      <c r="GZ491" s="115"/>
      <c r="HA491" s="34"/>
      <c r="HB491" s="34"/>
    </row>
    <row r="492" spans="1:210">
      <c r="A492" s="1"/>
      <c r="B492" s="196" t="s">
        <v>94</v>
      </c>
      <c r="C492" s="197"/>
      <c r="D492" s="196"/>
      <c r="E492" s="263"/>
      <c r="F492" s="48"/>
      <c r="G492" s="231"/>
      <c r="H492" s="1"/>
      <c r="I492" s="1" t="str">
        <f>$I$115</f>
        <v>Маржинальность продаж</v>
      </c>
      <c r="J492" s="1"/>
      <c r="K492" s="1"/>
      <c r="L492" s="1"/>
      <c r="M492" s="5"/>
      <c r="N492" s="19" t="str">
        <f>$N$76</f>
        <v>Низколиквидная продукция</v>
      </c>
      <c r="O492" s="1"/>
      <c r="P492" s="5"/>
      <c r="Q492" s="1" t="s">
        <v>14</v>
      </c>
      <c r="R492" s="1"/>
      <c r="S492" s="5"/>
      <c r="T492" s="200" t="str">
        <f>IF(OR(T491="",T491=0),"",(T491-T473)/(1-T473))</f>
        <v/>
      </c>
      <c r="U492" s="1"/>
      <c r="V492" s="1"/>
      <c r="W492" s="12"/>
      <c r="X492" s="10"/>
      <c r="Y492" s="46"/>
      <c r="Z492" s="93"/>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c r="GS492" s="94"/>
      <c r="GT492" s="94"/>
      <c r="GU492" s="94"/>
      <c r="GV492" s="94"/>
      <c r="GW492" s="94"/>
      <c r="GX492" s="94"/>
      <c r="GY492" s="94"/>
      <c r="GZ492" s="94"/>
      <c r="HA492" s="1"/>
      <c r="HB492" s="1"/>
    </row>
    <row r="493" spans="1:210">
      <c r="A493" s="1"/>
      <c r="B493" s="196" t="s">
        <v>95</v>
      </c>
      <c r="C493" s="1"/>
      <c r="D493" s="196"/>
      <c r="E493" s="263"/>
      <c r="F493" s="48"/>
      <c r="G493" s="231"/>
      <c r="H493" s="1"/>
      <c r="I493" s="1" t="str">
        <f>$I$115</f>
        <v>Маржинальность продаж</v>
      </c>
      <c r="J493" s="1"/>
      <c r="K493" s="1"/>
      <c r="L493" s="1"/>
      <c r="M493" s="5"/>
      <c r="N493" s="19" t="str">
        <f>$N$77</f>
        <v>Неликвидная продукция</v>
      </c>
      <c r="O493" s="1"/>
      <c r="P493" s="5"/>
      <c r="Q493" s="1" t="s">
        <v>14</v>
      </c>
      <c r="R493" s="1"/>
      <c r="S493" s="5"/>
      <c r="T493" s="200" t="str">
        <f>IF(OR(T491="",T491=0),"",(T491-T474)/(1-T474))</f>
        <v/>
      </c>
      <c r="U493" s="1"/>
      <c r="V493" s="1"/>
      <c r="W493" s="12"/>
      <c r="X493" s="10"/>
      <c r="Y493" s="47"/>
      <c r="Z493" s="96"/>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7"/>
      <c r="BM493" s="97"/>
      <c r="BN493" s="97"/>
      <c r="BO493" s="97"/>
      <c r="BP493" s="97"/>
      <c r="BQ493" s="97"/>
      <c r="BR493" s="97"/>
      <c r="BS493" s="97"/>
      <c r="BT493" s="97"/>
      <c r="BU493" s="97"/>
      <c r="BV493" s="97"/>
      <c r="BW493" s="97"/>
      <c r="BX493" s="97"/>
      <c r="BY493" s="97"/>
      <c r="BZ493" s="97"/>
      <c r="CA493" s="97"/>
      <c r="CB493" s="97"/>
      <c r="CC493" s="97"/>
      <c r="CD493" s="97"/>
      <c r="CE493" s="97"/>
      <c r="CF493" s="97"/>
      <c r="CG493" s="97"/>
      <c r="CH493" s="97"/>
      <c r="CI493" s="97"/>
      <c r="CJ493" s="97"/>
      <c r="CK493" s="97"/>
      <c r="CL493" s="97"/>
      <c r="CM493" s="97"/>
      <c r="CN493" s="97"/>
      <c r="CO493" s="97"/>
      <c r="CP493" s="97"/>
      <c r="CQ493" s="97"/>
      <c r="CR493" s="97"/>
      <c r="CS493" s="97"/>
      <c r="CT493" s="97"/>
      <c r="CU493" s="97"/>
      <c r="CV493" s="97"/>
      <c r="CW493" s="97"/>
      <c r="CX493" s="97"/>
      <c r="CY493" s="97"/>
      <c r="CZ493" s="97"/>
      <c r="DA493" s="97"/>
      <c r="DB493" s="97"/>
      <c r="DC493" s="97"/>
      <c r="DD493" s="97"/>
      <c r="DE493" s="97"/>
      <c r="DF493" s="97"/>
      <c r="DG493" s="97"/>
      <c r="DH493" s="97"/>
      <c r="DI493" s="97"/>
      <c r="DJ493" s="97"/>
      <c r="DK493" s="97"/>
      <c r="DL493" s="97"/>
      <c r="DM493" s="97"/>
      <c r="DN493" s="97"/>
      <c r="DO493" s="97"/>
      <c r="DP493" s="97"/>
      <c r="DQ493" s="97"/>
      <c r="DR493" s="97"/>
      <c r="DS493" s="97"/>
      <c r="DT493" s="97"/>
      <c r="DU493" s="97"/>
      <c r="DV493" s="97"/>
      <c r="DW493" s="97"/>
      <c r="DX493" s="97"/>
      <c r="DY493" s="97"/>
      <c r="DZ493" s="97"/>
      <c r="EA493" s="97"/>
      <c r="EB493" s="97"/>
      <c r="EC493" s="97"/>
      <c r="ED493" s="97"/>
      <c r="EE493" s="97"/>
      <c r="EF493" s="97"/>
      <c r="EG493" s="97"/>
      <c r="EH493" s="97"/>
      <c r="EI493" s="97"/>
      <c r="EJ493" s="97"/>
      <c r="EK493" s="97"/>
      <c r="EL493" s="97"/>
      <c r="EM493" s="97"/>
      <c r="EN493" s="97"/>
      <c r="EO493" s="97"/>
      <c r="EP493" s="97"/>
      <c r="EQ493" s="97"/>
      <c r="ER493" s="97"/>
      <c r="ES493" s="97"/>
      <c r="ET493" s="97"/>
      <c r="EU493" s="97"/>
      <c r="EV493" s="97"/>
      <c r="EW493" s="97"/>
      <c r="EX493" s="97"/>
      <c r="EY493" s="97"/>
      <c r="EZ493" s="97"/>
      <c r="FA493" s="97"/>
      <c r="FB493" s="97"/>
      <c r="FC493" s="97"/>
      <c r="FD493" s="97"/>
      <c r="FE493" s="97"/>
      <c r="FF493" s="97"/>
      <c r="FG493" s="97"/>
      <c r="FH493" s="97"/>
      <c r="FI493" s="97"/>
      <c r="FJ493" s="97"/>
      <c r="FK493" s="97"/>
      <c r="FL493" s="97"/>
      <c r="FM493" s="97"/>
      <c r="FN493" s="97"/>
      <c r="FO493" s="97"/>
      <c r="FP493" s="97"/>
      <c r="FQ493" s="97"/>
      <c r="FR493" s="97"/>
      <c r="FS493" s="97"/>
      <c r="FT493" s="97"/>
      <c r="FU493" s="97"/>
      <c r="FV493" s="97"/>
      <c r="FW493" s="97"/>
      <c r="FX493" s="97"/>
      <c r="FY493" s="97"/>
      <c r="FZ493" s="97"/>
      <c r="GA493" s="97"/>
      <c r="GB493" s="97"/>
      <c r="GC493" s="97"/>
      <c r="GD493" s="97"/>
      <c r="GE493" s="97"/>
      <c r="GF493" s="97"/>
      <c r="GG493" s="97"/>
      <c r="GH493" s="97"/>
      <c r="GI493" s="97"/>
      <c r="GJ493" s="97"/>
      <c r="GK493" s="97"/>
      <c r="GL493" s="97"/>
      <c r="GM493" s="97"/>
      <c r="GN493" s="97"/>
      <c r="GO493" s="97"/>
      <c r="GP493" s="97"/>
      <c r="GQ493" s="97"/>
      <c r="GR493" s="97"/>
      <c r="GS493" s="97"/>
      <c r="GT493" s="97"/>
      <c r="GU493" s="97"/>
      <c r="GV493" s="97"/>
      <c r="GW493" s="97"/>
      <c r="GX493" s="97"/>
      <c r="GY493" s="97"/>
      <c r="GZ493" s="97"/>
      <c r="HA493" s="1"/>
      <c r="HB493" s="1"/>
    </row>
    <row r="494" spans="1:210" ht="4.2" customHeight="1">
      <c r="A494" s="1"/>
      <c r="B494" s="1"/>
      <c r="C494" s="1"/>
      <c r="D494" s="1"/>
      <c r="E494" s="263"/>
      <c r="F494" s="48"/>
      <c r="G494" s="231"/>
      <c r="H494" s="1"/>
      <c r="I494" s="1"/>
      <c r="J494" s="1"/>
      <c r="K494" s="1"/>
      <c r="L494" s="1"/>
      <c r="M494" s="5"/>
      <c r="N494" s="1"/>
      <c r="O494" s="1"/>
      <c r="P494" s="5"/>
      <c r="Q494" s="1"/>
      <c r="R494" s="1"/>
      <c r="S494" s="5"/>
      <c r="T494" s="7"/>
      <c r="U494" s="24"/>
      <c r="V494" s="1"/>
      <c r="W494" s="12"/>
      <c r="X494" s="10"/>
      <c r="Y494" s="46"/>
      <c r="Z494" s="93"/>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c r="EL494" s="94"/>
      <c r="EM494" s="94"/>
      <c r="EN494" s="94"/>
      <c r="EO494" s="94"/>
      <c r="EP494" s="94"/>
      <c r="EQ494" s="94"/>
      <c r="ER494" s="94"/>
      <c r="ES494" s="94"/>
      <c r="ET494" s="94"/>
      <c r="EU494" s="94"/>
      <c r="EV494" s="94"/>
      <c r="EW494" s="94"/>
      <c r="EX494" s="94"/>
      <c r="EY494" s="94"/>
      <c r="EZ494" s="94"/>
      <c r="FA494" s="94"/>
      <c r="FB494" s="94"/>
      <c r="FC494" s="94"/>
      <c r="FD494" s="94"/>
      <c r="FE494" s="94"/>
      <c r="FF494" s="94"/>
      <c r="FG494" s="94"/>
      <c r="FH494" s="94"/>
      <c r="FI494" s="94"/>
      <c r="FJ494" s="94"/>
      <c r="FK494" s="94"/>
      <c r="FL494" s="94"/>
      <c r="FM494" s="94"/>
      <c r="FN494" s="94"/>
      <c r="FO494" s="94"/>
      <c r="FP494" s="94"/>
      <c r="FQ494" s="94"/>
      <c r="FR494" s="94"/>
      <c r="FS494" s="94"/>
      <c r="FT494" s="94"/>
      <c r="FU494" s="94"/>
      <c r="FV494" s="94"/>
      <c r="FW494" s="94"/>
      <c r="FX494" s="94"/>
      <c r="FY494" s="94"/>
      <c r="FZ494" s="94"/>
      <c r="GA494" s="94"/>
      <c r="GB494" s="94"/>
      <c r="GC494" s="94"/>
      <c r="GD494" s="94"/>
      <c r="GE494" s="94"/>
      <c r="GF494" s="94"/>
      <c r="GG494" s="94"/>
      <c r="GH494" s="94"/>
      <c r="GI494" s="94"/>
      <c r="GJ494" s="94"/>
      <c r="GK494" s="94"/>
      <c r="GL494" s="94"/>
      <c r="GM494" s="94"/>
      <c r="GN494" s="94"/>
      <c r="GO494" s="94"/>
      <c r="GP494" s="94"/>
      <c r="GQ494" s="94"/>
      <c r="GR494" s="94"/>
      <c r="GS494" s="94"/>
      <c r="GT494" s="94"/>
      <c r="GU494" s="94"/>
      <c r="GV494" s="94"/>
      <c r="GW494" s="94"/>
      <c r="GX494" s="94"/>
      <c r="GY494" s="94"/>
      <c r="GZ494" s="94"/>
      <c r="HA494" s="1"/>
      <c r="HB494" s="1"/>
    </row>
    <row r="495" spans="1:210" ht="4.2" customHeight="1">
      <c r="A495" s="1"/>
      <c r="B495" s="1"/>
      <c r="C495" s="1"/>
      <c r="D495" s="1"/>
      <c r="E495" s="263"/>
      <c r="F495" s="48"/>
      <c r="G495" s="231"/>
      <c r="H495" s="1"/>
      <c r="I495" s="1"/>
      <c r="J495" s="1"/>
      <c r="K495" s="1"/>
      <c r="L495" s="1"/>
      <c r="M495" s="5"/>
      <c r="N495" s="1"/>
      <c r="O495" s="1"/>
      <c r="P495" s="5"/>
      <c r="Q495" s="1"/>
      <c r="R495" s="1"/>
      <c r="S495" s="5"/>
      <c r="T495" s="7"/>
      <c r="U495" s="24"/>
      <c r="V495" s="1"/>
      <c r="W495" s="12"/>
      <c r="X495" s="10"/>
      <c r="Y495" s="46"/>
      <c r="Z495" s="93"/>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c r="EL495" s="94"/>
      <c r="EM495" s="94"/>
      <c r="EN495" s="94"/>
      <c r="EO495" s="94"/>
      <c r="EP495" s="94"/>
      <c r="EQ495" s="94"/>
      <c r="ER495" s="94"/>
      <c r="ES495" s="94"/>
      <c r="ET495" s="94"/>
      <c r="EU495" s="94"/>
      <c r="EV495" s="94"/>
      <c r="EW495" s="94"/>
      <c r="EX495" s="94"/>
      <c r="EY495" s="94"/>
      <c r="EZ495" s="94"/>
      <c r="FA495" s="94"/>
      <c r="FB495" s="94"/>
      <c r="FC495" s="94"/>
      <c r="FD495" s="94"/>
      <c r="FE495" s="94"/>
      <c r="FF495" s="94"/>
      <c r="FG495" s="94"/>
      <c r="FH495" s="94"/>
      <c r="FI495" s="94"/>
      <c r="FJ495" s="94"/>
      <c r="FK495" s="94"/>
      <c r="FL495" s="94"/>
      <c r="FM495" s="94"/>
      <c r="FN495" s="94"/>
      <c r="FO495" s="94"/>
      <c r="FP495" s="94"/>
      <c r="FQ495" s="94"/>
      <c r="FR495" s="94"/>
      <c r="FS495" s="94"/>
      <c r="FT495" s="94"/>
      <c r="FU495" s="94"/>
      <c r="FV495" s="94"/>
      <c r="FW495" s="94"/>
      <c r="FX495" s="94"/>
      <c r="FY495" s="94"/>
      <c r="FZ495" s="94"/>
      <c r="GA495" s="94"/>
      <c r="GB495" s="94"/>
      <c r="GC495" s="94"/>
      <c r="GD495" s="94"/>
      <c r="GE495" s="94"/>
      <c r="GF495" s="94"/>
      <c r="GG495" s="94"/>
      <c r="GH495" s="94"/>
      <c r="GI495" s="94"/>
      <c r="GJ495" s="94"/>
      <c r="GK495" s="94"/>
      <c r="GL495" s="94"/>
      <c r="GM495" s="94"/>
      <c r="GN495" s="94"/>
      <c r="GO495" s="94"/>
      <c r="GP495" s="94"/>
      <c r="GQ495" s="94"/>
      <c r="GR495" s="94"/>
      <c r="GS495" s="94"/>
      <c r="GT495" s="94"/>
      <c r="GU495" s="94"/>
      <c r="GV495" s="94"/>
      <c r="GW495" s="94"/>
      <c r="GX495" s="94"/>
      <c r="GY495" s="94"/>
      <c r="GZ495" s="94"/>
      <c r="HA495" s="1"/>
      <c r="HB495" s="1"/>
    </row>
    <row r="496" spans="1:210" ht="4.2" customHeight="1">
      <c r="A496" s="1"/>
      <c r="B496" s="1"/>
      <c r="C496" s="1"/>
      <c r="D496" s="14"/>
      <c r="E496" s="264"/>
      <c r="F496" s="14"/>
      <c r="G496" s="304"/>
      <c r="H496" s="14"/>
      <c r="I496" s="14"/>
      <c r="J496" s="14"/>
      <c r="K496" s="14"/>
      <c r="L496" s="14"/>
      <c r="M496" s="15"/>
      <c r="N496" s="14"/>
      <c r="O496" s="14"/>
      <c r="P496" s="15"/>
      <c r="Q496" s="14"/>
      <c r="R496" s="14"/>
      <c r="S496" s="15"/>
      <c r="T496" s="180"/>
      <c r="U496" s="24"/>
      <c r="V496" s="1"/>
      <c r="W496" s="12"/>
      <c r="X496" s="10"/>
      <c r="Y496" s="46"/>
      <c r="Z496" s="93"/>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1"/>
      <c r="HB496" s="1"/>
    </row>
    <row r="497" spans="1:210" ht="4.2" customHeight="1">
      <c r="A497" s="1"/>
      <c r="B497" s="1"/>
      <c r="C497" s="1"/>
      <c r="D497" s="1"/>
      <c r="E497" s="263"/>
      <c r="F497" s="48"/>
      <c r="G497" s="231"/>
      <c r="H497" s="1"/>
      <c r="I497" s="1"/>
      <c r="J497" s="1"/>
      <c r="K497" s="1"/>
      <c r="L497" s="1"/>
      <c r="M497" s="5"/>
      <c r="N497" s="1"/>
      <c r="O497" s="1"/>
      <c r="P497" s="5"/>
      <c r="Q497" s="1"/>
      <c r="R497" s="1"/>
      <c r="S497" s="5"/>
      <c r="T497" s="7"/>
      <c r="U497" s="24"/>
      <c r="V497" s="1"/>
      <c r="W497" s="12"/>
      <c r="X497" s="10"/>
      <c r="Y497" s="46"/>
      <c r="Z497" s="93"/>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94"/>
      <c r="DV497" s="94"/>
      <c r="DW497" s="94"/>
      <c r="DX497" s="94"/>
      <c r="DY497" s="94"/>
      <c r="DZ497" s="94"/>
      <c r="EA497" s="94"/>
      <c r="EB497" s="94"/>
      <c r="EC497" s="94"/>
      <c r="ED497" s="94"/>
      <c r="EE497" s="94"/>
      <c r="EF497" s="94"/>
      <c r="EG497" s="94"/>
      <c r="EH497" s="94"/>
      <c r="EI497" s="94"/>
      <c r="EJ497" s="94"/>
      <c r="EK497" s="94"/>
      <c r="EL497" s="94"/>
      <c r="EM497" s="94"/>
      <c r="EN497" s="94"/>
      <c r="EO497" s="94"/>
      <c r="EP497" s="94"/>
      <c r="EQ497" s="94"/>
      <c r="ER497" s="94"/>
      <c r="ES497" s="94"/>
      <c r="ET497" s="94"/>
      <c r="EU497" s="94"/>
      <c r="EV497" s="94"/>
      <c r="EW497" s="94"/>
      <c r="EX497" s="94"/>
      <c r="EY497" s="94"/>
      <c r="EZ497" s="94"/>
      <c r="FA497" s="94"/>
      <c r="FB497" s="94"/>
      <c r="FC497" s="94"/>
      <c r="FD497" s="94"/>
      <c r="FE497" s="94"/>
      <c r="FF497" s="94"/>
      <c r="FG497" s="94"/>
      <c r="FH497" s="94"/>
      <c r="FI497" s="94"/>
      <c r="FJ497" s="94"/>
      <c r="FK497" s="94"/>
      <c r="FL497" s="94"/>
      <c r="FM497" s="94"/>
      <c r="FN497" s="94"/>
      <c r="FO497" s="94"/>
      <c r="FP497" s="94"/>
      <c r="FQ497" s="94"/>
      <c r="FR497" s="94"/>
      <c r="FS497" s="94"/>
      <c r="FT497" s="94"/>
      <c r="FU497" s="94"/>
      <c r="FV497" s="94"/>
      <c r="FW497" s="94"/>
      <c r="FX497" s="94"/>
      <c r="FY497" s="94"/>
      <c r="FZ497" s="94"/>
      <c r="GA497" s="94"/>
      <c r="GB497" s="94"/>
      <c r="GC497" s="94"/>
      <c r="GD497" s="94"/>
      <c r="GE497" s="94"/>
      <c r="GF497" s="94"/>
      <c r="GG497" s="94"/>
      <c r="GH497" s="94"/>
      <c r="GI497" s="94"/>
      <c r="GJ497" s="94"/>
      <c r="GK497" s="94"/>
      <c r="GL497" s="94"/>
      <c r="GM497" s="94"/>
      <c r="GN497" s="94"/>
      <c r="GO497" s="94"/>
      <c r="GP497" s="94"/>
      <c r="GQ497" s="94"/>
      <c r="GR497" s="94"/>
      <c r="GS497" s="94"/>
      <c r="GT497" s="94"/>
      <c r="GU497" s="94"/>
      <c r="GV497" s="94"/>
      <c r="GW497" s="94"/>
      <c r="GX497" s="94"/>
      <c r="GY497" s="94"/>
      <c r="GZ497" s="94"/>
      <c r="HA497" s="1"/>
      <c r="HB497" s="1"/>
    </row>
    <row r="498" spans="1:210" s="4" customFormat="1">
      <c r="A498" s="3"/>
      <c r="B498" s="196"/>
      <c r="C498" s="3"/>
      <c r="D498" s="3"/>
      <c r="E498" s="9"/>
      <c r="F498" s="51"/>
      <c r="G498" s="231"/>
      <c r="H498" s="3" t="str">
        <f>$H$122</f>
        <v>Себестоимость среднего чека или стоимости 1й продажи</v>
      </c>
      <c r="I498" s="3"/>
      <c r="J498" s="3"/>
      <c r="K498" s="3"/>
      <c r="L498" s="3"/>
      <c r="M498" s="5"/>
      <c r="N498" s="3" t="str">
        <f>N422</f>
        <v>Продукт-2</v>
      </c>
      <c r="O498" s="3"/>
      <c r="P498" s="5"/>
      <c r="Q498" s="3" t="s">
        <v>26</v>
      </c>
      <c r="R498" s="3"/>
      <c r="S498" s="5"/>
      <c r="T498" s="84"/>
      <c r="U498" s="24"/>
      <c r="V498" s="3"/>
      <c r="W498" s="12"/>
      <c r="X498" s="12"/>
      <c r="Y498" s="46"/>
      <c r="Z498" s="91"/>
      <c r="AA498" s="92">
        <f>IF(AA$8="",0,IF(AND($T491&lt;&gt;"",$T491&lt;&gt;0),AA471*(1-$T491),SUM(AA499:AA510)))</f>
        <v>0</v>
      </c>
      <c r="AB498" s="92">
        <f t="shared" ref="AB498:AE498" si="2458">IF(AB$8="",0,IF(AND($T491&lt;&gt;"",$T491&lt;&gt;0),AB471*(1-$T491),SUM(AB499:AB510)))</f>
        <v>0</v>
      </c>
      <c r="AC498" s="92">
        <f t="shared" si="2458"/>
        <v>0</v>
      </c>
      <c r="AD498" s="92">
        <f t="shared" si="2458"/>
        <v>0</v>
      </c>
      <c r="AE498" s="92">
        <f t="shared" si="2458"/>
        <v>0</v>
      </c>
      <c r="AF498" s="92">
        <f t="shared" ref="AF498:CQ498" si="2459">IF(AF$8="",0,IF(AND($T491&lt;&gt;"",$T491&lt;&gt;0),AF471*(1-$T491),SUM(AF499:AF510)))</f>
        <v>0</v>
      </c>
      <c r="AG498" s="92">
        <f t="shared" si="2459"/>
        <v>0</v>
      </c>
      <c r="AH498" s="92">
        <f t="shared" si="2459"/>
        <v>0</v>
      </c>
      <c r="AI498" s="92">
        <f t="shared" si="2459"/>
        <v>0</v>
      </c>
      <c r="AJ498" s="92">
        <f t="shared" si="2459"/>
        <v>0</v>
      </c>
      <c r="AK498" s="92">
        <f t="shared" si="2459"/>
        <v>0</v>
      </c>
      <c r="AL498" s="92">
        <f t="shared" si="2459"/>
        <v>0</v>
      </c>
      <c r="AM498" s="92">
        <f t="shared" si="2459"/>
        <v>0</v>
      </c>
      <c r="AN498" s="92">
        <f t="shared" si="2459"/>
        <v>0</v>
      </c>
      <c r="AO498" s="92">
        <f t="shared" si="2459"/>
        <v>0</v>
      </c>
      <c r="AP498" s="92">
        <f t="shared" si="2459"/>
        <v>0</v>
      </c>
      <c r="AQ498" s="92">
        <f t="shared" si="2459"/>
        <v>0</v>
      </c>
      <c r="AR498" s="92">
        <f t="shared" si="2459"/>
        <v>0</v>
      </c>
      <c r="AS498" s="92">
        <f t="shared" si="2459"/>
        <v>0</v>
      </c>
      <c r="AT498" s="92">
        <f t="shared" si="2459"/>
        <v>0</v>
      </c>
      <c r="AU498" s="92">
        <f t="shared" si="2459"/>
        <v>0</v>
      </c>
      <c r="AV498" s="92">
        <f t="shared" si="2459"/>
        <v>0</v>
      </c>
      <c r="AW498" s="92">
        <f t="shared" si="2459"/>
        <v>0</v>
      </c>
      <c r="AX498" s="92">
        <f t="shared" si="2459"/>
        <v>0</v>
      </c>
      <c r="AY498" s="92">
        <f t="shared" si="2459"/>
        <v>0</v>
      </c>
      <c r="AZ498" s="92">
        <f t="shared" si="2459"/>
        <v>0</v>
      </c>
      <c r="BA498" s="92">
        <f t="shared" si="2459"/>
        <v>0</v>
      </c>
      <c r="BB498" s="92">
        <f t="shared" si="2459"/>
        <v>0</v>
      </c>
      <c r="BC498" s="92">
        <f t="shared" si="2459"/>
        <v>0</v>
      </c>
      <c r="BD498" s="92">
        <f t="shared" si="2459"/>
        <v>0</v>
      </c>
      <c r="BE498" s="92">
        <f t="shared" si="2459"/>
        <v>0</v>
      </c>
      <c r="BF498" s="92">
        <f t="shared" si="2459"/>
        <v>0</v>
      </c>
      <c r="BG498" s="92">
        <f t="shared" si="2459"/>
        <v>0</v>
      </c>
      <c r="BH498" s="92">
        <f t="shared" si="2459"/>
        <v>0</v>
      </c>
      <c r="BI498" s="92">
        <f t="shared" si="2459"/>
        <v>0</v>
      </c>
      <c r="BJ498" s="92">
        <f t="shared" si="2459"/>
        <v>0</v>
      </c>
      <c r="BK498" s="92">
        <f t="shared" si="2459"/>
        <v>0</v>
      </c>
      <c r="BL498" s="92">
        <f t="shared" si="2459"/>
        <v>0</v>
      </c>
      <c r="BM498" s="92">
        <f t="shared" si="2459"/>
        <v>0</v>
      </c>
      <c r="BN498" s="92">
        <f t="shared" si="2459"/>
        <v>0</v>
      </c>
      <c r="BO498" s="92">
        <f t="shared" si="2459"/>
        <v>0</v>
      </c>
      <c r="BP498" s="92">
        <f t="shared" si="2459"/>
        <v>0</v>
      </c>
      <c r="BQ498" s="92">
        <f t="shared" si="2459"/>
        <v>0</v>
      </c>
      <c r="BR498" s="92">
        <f t="shared" si="2459"/>
        <v>0</v>
      </c>
      <c r="BS498" s="92">
        <f t="shared" si="2459"/>
        <v>0</v>
      </c>
      <c r="BT498" s="92">
        <f t="shared" si="2459"/>
        <v>0</v>
      </c>
      <c r="BU498" s="92">
        <f t="shared" si="2459"/>
        <v>0</v>
      </c>
      <c r="BV498" s="92">
        <f t="shared" si="2459"/>
        <v>0</v>
      </c>
      <c r="BW498" s="92">
        <f t="shared" si="2459"/>
        <v>0</v>
      </c>
      <c r="BX498" s="92">
        <f t="shared" si="2459"/>
        <v>0</v>
      </c>
      <c r="BY498" s="92">
        <f t="shared" si="2459"/>
        <v>0</v>
      </c>
      <c r="BZ498" s="92">
        <f t="shared" si="2459"/>
        <v>0</v>
      </c>
      <c r="CA498" s="92">
        <f t="shared" si="2459"/>
        <v>0</v>
      </c>
      <c r="CB498" s="92">
        <f t="shared" si="2459"/>
        <v>0</v>
      </c>
      <c r="CC498" s="92">
        <f t="shared" si="2459"/>
        <v>0</v>
      </c>
      <c r="CD498" s="92">
        <f t="shared" si="2459"/>
        <v>0</v>
      </c>
      <c r="CE498" s="92">
        <f t="shared" si="2459"/>
        <v>0</v>
      </c>
      <c r="CF498" s="92">
        <f t="shared" si="2459"/>
        <v>0</v>
      </c>
      <c r="CG498" s="92">
        <f t="shared" si="2459"/>
        <v>0</v>
      </c>
      <c r="CH498" s="92">
        <f t="shared" si="2459"/>
        <v>0</v>
      </c>
      <c r="CI498" s="92">
        <f t="shared" si="2459"/>
        <v>0</v>
      </c>
      <c r="CJ498" s="92">
        <f t="shared" si="2459"/>
        <v>0</v>
      </c>
      <c r="CK498" s="92">
        <f t="shared" si="2459"/>
        <v>0</v>
      </c>
      <c r="CL498" s="92">
        <f t="shared" si="2459"/>
        <v>0</v>
      </c>
      <c r="CM498" s="92">
        <f t="shared" si="2459"/>
        <v>0</v>
      </c>
      <c r="CN498" s="92">
        <f t="shared" si="2459"/>
        <v>0</v>
      </c>
      <c r="CO498" s="92">
        <f t="shared" si="2459"/>
        <v>0</v>
      </c>
      <c r="CP498" s="92">
        <f t="shared" si="2459"/>
        <v>0</v>
      </c>
      <c r="CQ498" s="92">
        <f t="shared" si="2459"/>
        <v>0</v>
      </c>
      <c r="CR498" s="92">
        <f t="shared" ref="CR498:DG498" si="2460">IF(CR$8="",0,IF(AND($T491&lt;&gt;"",$T491&lt;&gt;0),CR471*(1-$T491),SUM(CR499:CR510)))</f>
        <v>0</v>
      </c>
      <c r="CS498" s="92">
        <f t="shared" si="2460"/>
        <v>0</v>
      </c>
      <c r="CT498" s="92">
        <f t="shared" si="2460"/>
        <v>0</v>
      </c>
      <c r="CU498" s="92">
        <f t="shared" si="2460"/>
        <v>0</v>
      </c>
      <c r="CV498" s="92">
        <f t="shared" si="2460"/>
        <v>0</v>
      </c>
      <c r="CW498" s="92">
        <f t="shared" si="2460"/>
        <v>0</v>
      </c>
      <c r="CX498" s="92">
        <f t="shared" si="2460"/>
        <v>0</v>
      </c>
      <c r="CY498" s="92">
        <f t="shared" si="2460"/>
        <v>0</v>
      </c>
      <c r="CZ498" s="92">
        <f t="shared" si="2460"/>
        <v>0</v>
      </c>
      <c r="DA498" s="92">
        <f t="shared" si="2460"/>
        <v>0</v>
      </c>
      <c r="DB498" s="92">
        <f t="shared" si="2460"/>
        <v>0</v>
      </c>
      <c r="DC498" s="92">
        <f t="shared" si="2460"/>
        <v>0</v>
      </c>
      <c r="DD498" s="92">
        <f t="shared" si="2460"/>
        <v>0</v>
      </c>
      <c r="DE498" s="92">
        <f t="shared" si="2460"/>
        <v>0</v>
      </c>
      <c r="DF498" s="92">
        <f t="shared" si="2460"/>
        <v>0</v>
      </c>
      <c r="DG498" s="92">
        <f t="shared" si="2460"/>
        <v>0</v>
      </c>
      <c r="DH498" s="92">
        <f t="shared" ref="DH498:FS498" si="2461">IF(DH$8="",0,IF(AND($T491&lt;&gt;"",$T491&lt;&gt;0),DH471*(1-$T491),SUM(DH499:DH510)))</f>
        <v>0</v>
      </c>
      <c r="DI498" s="92">
        <f t="shared" si="2461"/>
        <v>0</v>
      </c>
      <c r="DJ498" s="92">
        <f t="shared" si="2461"/>
        <v>0</v>
      </c>
      <c r="DK498" s="92">
        <f t="shared" si="2461"/>
        <v>0</v>
      </c>
      <c r="DL498" s="92">
        <f t="shared" si="2461"/>
        <v>0</v>
      </c>
      <c r="DM498" s="92">
        <f t="shared" si="2461"/>
        <v>0</v>
      </c>
      <c r="DN498" s="92">
        <f t="shared" si="2461"/>
        <v>0</v>
      </c>
      <c r="DO498" s="92">
        <f t="shared" si="2461"/>
        <v>0</v>
      </c>
      <c r="DP498" s="92">
        <f t="shared" si="2461"/>
        <v>0</v>
      </c>
      <c r="DQ498" s="92">
        <f t="shared" si="2461"/>
        <v>0</v>
      </c>
      <c r="DR498" s="92">
        <f t="shared" si="2461"/>
        <v>0</v>
      </c>
      <c r="DS498" s="92">
        <f t="shared" si="2461"/>
        <v>0</v>
      </c>
      <c r="DT498" s="92">
        <f t="shared" si="2461"/>
        <v>0</v>
      </c>
      <c r="DU498" s="92">
        <f t="shared" si="2461"/>
        <v>0</v>
      </c>
      <c r="DV498" s="92">
        <f t="shared" si="2461"/>
        <v>0</v>
      </c>
      <c r="DW498" s="92">
        <f t="shared" si="2461"/>
        <v>0</v>
      </c>
      <c r="DX498" s="92">
        <f t="shared" si="2461"/>
        <v>0</v>
      </c>
      <c r="DY498" s="92">
        <f t="shared" si="2461"/>
        <v>0</v>
      </c>
      <c r="DZ498" s="92">
        <f t="shared" si="2461"/>
        <v>0</v>
      </c>
      <c r="EA498" s="92">
        <f t="shared" si="2461"/>
        <v>0</v>
      </c>
      <c r="EB498" s="92">
        <f t="shared" si="2461"/>
        <v>0</v>
      </c>
      <c r="EC498" s="92">
        <f t="shared" si="2461"/>
        <v>0</v>
      </c>
      <c r="ED498" s="92">
        <f t="shared" si="2461"/>
        <v>0</v>
      </c>
      <c r="EE498" s="92">
        <f t="shared" si="2461"/>
        <v>0</v>
      </c>
      <c r="EF498" s="92">
        <f t="shared" si="2461"/>
        <v>0</v>
      </c>
      <c r="EG498" s="92">
        <f t="shared" si="2461"/>
        <v>0</v>
      </c>
      <c r="EH498" s="92">
        <f t="shared" si="2461"/>
        <v>0</v>
      </c>
      <c r="EI498" s="92">
        <f t="shared" si="2461"/>
        <v>0</v>
      </c>
      <c r="EJ498" s="92">
        <f t="shared" si="2461"/>
        <v>0</v>
      </c>
      <c r="EK498" s="92">
        <f t="shared" si="2461"/>
        <v>0</v>
      </c>
      <c r="EL498" s="92">
        <f t="shared" si="2461"/>
        <v>0</v>
      </c>
      <c r="EM498" s="92">
        <f t="shared" si="2461"/>
        <v>0</v>
      </c>
      <c r="EN498" s="92">
        <f t="shared" si="2461"/>
        <v>0</v>
      </c>
      <c r="EO498" s="92">
        <f t="shared" si="2461"/>
        <v>0</v>
      </c>
      <c r="EP498" s="92">
        <f t="shared" si="2461"/>
        <v>0</v>
      </c>
      <c r="EQ498" s="92">
        <f t="shared" si="2461"/>
        <v>0</v>
      </c>
      <c r="ER498" s="92">
        <f t="shared" si="2461"/>
        <v>0</v>
      </c>
      <c r="ES498" s="92">
        <f t="shared" si="2461"/>
        <v>0</v>
      </c>
      <c r="ET498" s="92">
        <f t="shared" si="2461"/>
        <v>0</v>
      </c>
      <c r="EU498" s="92">
        <f t="shared" si="2461"/>
        <v>0</v>
      </c>
      <c r="EV498" s="92">
        <f t="shared" si="2461"/>
        <v>0</v>
      </c>
      <c r="EW498" s="92">
        <f t="shared" si="2461"/>
        <v>0</v>
      </c>
      <c r="EX498" s="92">
        <f t="shared" si="2461"/>
        <v>0</v>
      </c>
      <c r="EY498" s="92">
        <f t="shared" si="2461"/>
        <v>0</v>
      </c>
      <c r="EZ498" s="92">
        <f t="shared" si="2461"/>
        <v>0</v>
      </c>
      <c r="FA498" s="92">
        <f t="shared" si="2461"/>
        <v>0</v>
      </c>
      <c r="FB498" s="92">
        <f t="shared" si="2461"/>
        <v>0</v>
      </c>
      <c r="FC498" s="92">
        <f t="shared" si="2461"/>
        <v>0</v>
      </c>
      <c r="FD498" s="92">
        <f t="shared" si="2461"/>
        <v>0</v>
      </c>
      <c r="FE498" s="92">
        <f t="shared" si="2461"/>
        <v>0</v>
      </c>
      <c r="FF498" s="92">
        <f t="shared" si="2461"/>
        <v>0</v>
      </c>
      <c r="FG498" s="92">
        <f t="shared" si="2461"/>
        <v>0</v>
      </c>
      <c r="FH498" s="92">
        <f t="shared" si="2461"/>
        <v>0</v>
      </c>
      <c r="FI498" s="92">
        <f t="shared" si="2461"/>
        <v>0</v>
      </c>
      <c r="FJ498" s="92">
        <f t="shared" si="2461"/>
        <v>0</v>
      </c>
      <c r="FK498" s="92">
        <f t="shared" si="2461"/>
        <v>0</v>
      </c>
      <c r="FL498" s="92">
        <f t="shared" si="2461"/>
        <v>0</v>
      </c>
      <c r="FM498" s="92">
        <f t="shared" si="2461"/>
        <v>0</v>
      </c>
      <c r="FN498" s="92">
        <f t="shared" si="2461"/>
        <v>0</v>
      </c>
      <c r="FO498" s="92">
        <f t="shared" si="2461"/>
        <v>0</v>
      </c>
      <c r="FP498" s="92">
        <f t="shared" si="2461"/>
        <v>0</v>
      </c>
      <c r="FQ498" s="92">
        <f t="shared" si="2461"/>
        <v>0</v>
      </c>
      <c r="FR498" s="92">
        <f t="shared" si="2461"/>
        <v>0</v>
      </c>
      <c r="FS498" s="92">
        <f t="shared" si="2461"/>
        <v>0</v>
      </c>
      <c r="FT498" s="92">
        <f t="shared" ref="FT498:GZ498" si="2462">IF(FT$8="",0,IF(AND($T491&lt;&gt;"",$T491&lt;&gt;0),FT471*(1-$T491),SUM(FT499:FT510)))</f>
        <v>0</v>
      </c>
      <c r="FU498" s="92">
        <f t="shared" si="2462"/>
        <v>0</v>
      </c>
      <c r="FV498" s="92">
        <f t="shared" si="2462"/>
        <v>0</v>
      </c>
      <c r="FW498" s="92">
        <f t="shared" si="2462"/>
        <v>0</v>
      </c>
      <c r="FX498" s="92">
        <f t="shared" si="2462"/>
        <v>0</v>
      </c>
      <c r="FY498" s="92">
        <f t="shared" si="2462"/>
        <v>0</v>
      </c>
      <c r="FZ498" s="92">
        <f t="shared" si="2462"/>
        <v>0</v>
      </c>
      <c r="GA498" s="92">
        <f t="shared" si="2462"/>
        <v>0</v>
      </c>
      <c r="GB498" s="92">
        <f t="shared" si="2462"/>
        <v>0</v>
      </c>
      <c r="GC498" s="92">
        <f t="shared" si="2462"/>
        <v>0</v>
      </c>
      <c r="GD498" s="92">
        <f t="shared" si="2462"/>
        <v>0</v>
      </c>
      <c r="GE498" s="92">
        <f t="shared" si="2462"/>
        <v>0</v>
      </c>
      <c r="GF498" s="92">
        <f t="shared" si="2462"/>
        <v>0</v>
      </c>
      <c r="GG498" s="92">
        <f t="shared" si="2462"/>
        <v>0</v>
      </c>
      <c r="GH498" s="92">
        <f t="shared" si="2462"/>
        <v>0</v>
      </c>
      <c r="GI498" s="92">
        <f t="shared" si="2462"/>
        <v>0</v>
      </c>
      <c r="GJ498" s="92">
        <f t="shared" si="2462"/>
        <v>0</v>
      </c>
      <c r="GK498" s="92">
        <f t="shared" si="2462"/>
        <v>0</v>
      </c>
      <c r="GL498" s="92">
        <f t="shared" si="2462"/>
        <v>0</v>
      </c>
      <c r="GM498" s="92">
        <f t="shared" si="2462"/>
        <v>0</v>
      </c>
      <c r="GN498" s="92">
        <f t="shared" si="2462"/>
        <v>0</v>
      </c>
      <c r="GO498" s="92">
        <f t="shared" si="2462"/>
        <v>0</v>
      </c>
      <c r="GP498" s="92">
        <f t="shared" si="2462"/>
        <v>0</v>
      </c>
      <c r="GQ498" s="92">
        <f t="shared" si="2462"/>
        <v>0</v>
      </c>
      <c r="GR498" s="92">
        <f t="shared" si="2462"/>
        <v>0</v>
      </c>
      <c r="GS498" s="92">
        <f t="shared" si="2462"/>
        <v>0</v>
      </c>
      <c r="GT498" s="92">
        <f t="shared" si="2462"/>
        <v>0</v>
      </c>
      <c r="GU498" s="92">
        <f t="shared" si="2462"/>
        <v>0</v>
      </c>
      <c r="GV498" s="92">
        <f t="shared" si="2462"/>
        <v>0</v>
      </c>
      <c r="GW498" s="92">
        <f t="shared" si="2462"/>
        <v>0</v>
      </c>
      <c r="GX498" s="92">
        <f t="shared" si="2462"/>
        <v>0</v>
      </c>
      <c r="GY498" s="92">
        <f t="shared" si="2462"/>
        <v>0</v>
      </c>
      <c r="GZ498" s="92">
        <f t="shared" si="2462"/>
        <v>0</v>
      </c>
      <c r="HA498" s="3"/>
      <c r="HB498" s="3"/>
    </row>
    <row r="499" spans="1:210" ht="4.2" customHeight="1">
      <c r="A499" s="1"/>
      <c r="B499" s="1"/>
      <c r="C499" s="14"/>
      <c r="D499" s="14"/>
      <c r="E499" s="264"/>
      <c r="F499" s="14"/>
      <c r="G499" s="304"/>
      <c r="H499" s="14"/>
      <c r="I499" s="14"/>
      <c r="J499" s="14"/>
      <c r="K499" s="14"/>
      <c r="L499" s="14"/>
      <c r="M499" s="15"/>
      <c r="N499" s="14"/>
      <c r="O499" s="14"/>
      <c r="P499" s="15"/>
      <c r="Q499" s="14"/>
      <c r="R499" s="14"/>
      <c r="S499" s="15"/>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c r="EH499" s="180"/>
      <c r="EI499" s="180"/>
      <c r="EJ499" s="180"/>
      <c r="EK499" s="180"/>
      <c r="EL499" s="180"/>
      <c r="EM499" s="180"/>
      <c r="EN499" s="180"/>
      <c r="EO499" s="180"/>
      <c r="EP499" s="180"/>
      <c r="EQ499" s="180"/>
      <c r="ER499" s="180"/>
      <c r="ES499" s="180"/>
      <c r="ET499" s="180"/>
      <c r="EU499" s="180"/>
      <c r="EV499" s="180"/>
      <c r="EW499" s="180"/>
      <c r="EX499" s="180"/>
      <c r="EY499" s="180"/>
      <c r="EZ499" s="180"/>
      <c r="FA499" s="180"/>
      <c r="FB499" s="180"/>
      <c r="FC499" s="180"/>
      <c r="FD499" s="180"/>
      <c r="FE499" s="180"/>
      <c r="FF499" s="180"/>
      <c r="FG499" s="180"/>
      <c r="FH499" s="180"/>
      <c r="FI499" s="180"/>
      <c r="FJ499" s="180"/>
      <c r="FK499" s="180"/>
      <c r="FL499" s="180"/>
      <c r="FM499" s="180"/>
      <c r="FN499" s="180"/>
      <c r="FO499" s="180"/>
      <c r="FP499" s="180"/>
      <c r="FQ499" s="180"/>
      <c r="FR499" s="180"/>
      <c r="FS499" s="180"/>
      <c r="FT499" s="180"/>
      <c r="FU499" s="180"/>
      <c r="FV499" s="180"/>
      <c r="FW499" s="180"/>
      <c r="FX499" s="180"/>
      <c r="FY499" s="180"/>
      <c r="FZ499" s="180"/>
      <c r="GA499" s="180"/>
      <c r="GB499" s="180"/>
      <c r="GC499" s="180"/>
      <c r="GD499" s="180"/>
      <c r="GE499" s="180"/>
      <c r="GF499" s="180"/>
      <c r="GG499" s="180"/>
      <c r="GH499" s="180"/>
      <c r="GI499" s="180"/>
      <c r="GJ499" s="180"/>
      <c r="GK499" s="180"/>
      <c r="GL499" s="180"/>
      <c r="GM499" s="180"/>
      <c r="GN499" s="180"/>
      <c r="GO499" s="180"/>
      <c r="GP499" s="180"/>
      <c r="GQ499" s="180"/>
      <c r="GR499" s="180"/>
      <c r="GS499" s="180"/>
      <c r="GT499" s="180"/>
      <c r="GU499" s="180"/>
      <c r="GV499" s="180"/>
      <c r="GW499" s="180"/>
      <c r="GX499" s="180"/>
      <c r="GY499" s="180"/>
      <c r="GZ499" s="180"/>
      <c r="HA499" s="1"/>
      <c r="HB499" s="1"/>
    </row>
    <row r="500" spans="1:210" s="239" customFormat="1" ht="10.199999999999999">
      <c r="A500" s="228"/>
      <c r="B500" s="229" t="s">
        <v>97</v>
      </c>
      <c r="C500" s="230"/>
      <c r="D500" s="229"/>
      <c r="E500" s="270"/>
      <c r="F500" s="116"/>
      <c r="G500" s="231"/>
      <c r="H500" s="228"/>
      <c r="I500" s="241" t="str">
        <f>$I$124</f>
        <v>Стоимостная структура себестоимости 1 ед. готовой продукции</v>
      </c>
      <c r="J500" s="228"/>
      <c r="K500" s="228"/>
      <c r="L500" s="228"/>
      <c r="M500" s="232" t="s">
        <v>6</v>
      </c>
      <c r="N500" s="233"/>
      <c r="O500" s="228"/>
      <c r="P500" s="231"/>
      <c r="Q500" s="228" t="s">
        <v>26</v>
      </c>
      <c r="R500" s="228"/>
      <c r="S500" s="232" t="s">
        <v>6</v>
      </c>
      <c r="T500" s="233"/>
      <c r="U500" s="240" t="s">
        <v>7</v>
      </c>
      <c r="V500" s="228"/>
      <c r="W500" s="235"/>
      <c r="X500" s="236"/>
      <c r="Y500" s="231" t="s">
        <v>6</v>
      </c>
      <c r="Z500" s="237"/>
      <c r="AA500" s="650"/>
      <c r="AB500" s="650"/>
      <c r="AC500" s="650"/>
      <c r="AD500" s="650"/>
      <c r="AE500" s="650"/>
      <c r="AF500" s="650"/>
      <c r="AG500" s="650"/>
      <c r="AH500" s="650"/>
      <c r="AI500" s="650"/>
      <c r="AJ500" s="650"/>
      <c r="AK500" s="650"/>
      <c r="AL500" s="650"/>
      <c r="AM500" s="650"/>
      <c r="AN500" s="650"/>
      <c r="AO500" s="650"/>
      <c r="AP500" s="650"/>
      <c r="AQ500" s="650"/>
      <c r="AR500" s="650"/>
      <c r="AS500" s="650"/>
      <c r="AT500" s="650"/>
      <c r="AU500" s="650"/>
      <c r="AV500" s="650"/>
      <c r="AW500" s="650"/>
      <c r="AX500" s="650"/>
      <c r="AY500" s="650"/>
      <c r="AZ500" s="650"/>
      <c r="BA500" s="650"/>
      <c r="BB500" s="650"/>
      <c r="BC500" s="650"/>
      <c r="BD500" s="650"/>
      <c r="BE500" s="650"/>
      <c r="BF500" s="650"/>
      <c r="BG500" s="650"/>
      <c r="BH500" s="650"/>
      <c r="BI500" s="650"/>
      <c r="BJ500" s="650"/>
      <c r="BK500" s="650"/>
      <c r="BL500" s="650"/>
      <c r="BM500" s="650"/>
      <c r="BN500" s="650"/>
      <c r="BO500" s="650"/>
      <c r="BP500" s="650"/>
      <c r="BQ500" s="650"/>
      <c r="BR500" s="650"/>
      <c r="BS500" s="650"/>
      <c r="BT500" s="650"/>
      <c r="BU500" s="650"/>
      <c r="BV500" s="650"/>
      <c r="BW500" s="650"/>
      <c r="BX500" s="650"/>
      <c r="BY500" s="650"/>
      <c r="BZ500" s="650"/>
      <c r="CA500" s="650"/>
      <c r="CB500" s="650"/>
      <c r="CC500" s="650"/>
      <c r="CD500" s="650"/>
      <c r="CE500" s="650"/>
      <c r="CF500" s="650"/>
      <c r="CG500" s="650"/>
      <c r="CH500" s="650"/>
      <c r="CI500" s="650"/>
      <c r="CJ500" s="650"/>
      <c r="CK500" s="650"/>
      <c r="CL500" s="650"/>
      <c r="CM500" s="650"/>
      <c r="CN500" s="650"/>
      <c r="CO500" s="650"/>
      <c r="CP500" s="650"/>
      <c r="CQ500" s="650"/>
      <c r="CR500" s="650"/>
      <c r="CS500" s="650"/>
      <c r="CT500" s="650"/>
      <c r="CU500" s="650"/>
      <c r="CV500" s="650"/>
      <c r="CW500" s="650"/>
      <c r="CX500" s="650"/>
      <c r="CY500" s="650"/>
      <c r="CZ500" s="650"/>
      <c r="DA500" s="650"/>
      <c r="DB500" s="650"/>
      <c r="DC500" s="650"/>
      <c r="DD500" s="650"/>
      <c r="DE500" s="650"/>
      <c r="DF500" s="650"/>
      <c r="DG500" s="650"/>
      <c r="DH500" s="650"/>
      <c r="DI500" s="650"/>
      <c r="DJ500" s="650"/>
      <c r="DK500" s="650"/>
      <c r="DL500" s="650"/>
      <c r="DM500" s="650"/>
      <c r="DN500" s="650"/>
      <c r="DO500" s="650"/>
      <c r="DP500" s="650"/>
      <c r="DQ500" s="650"/>
      <c r="DR500" s="650"/>
      <c r="DS500" s="650"/>
      <c r="DT500" s="650"/>
      <c r="DU500" s="650"/>
      <c r="DV500" s="650"/>
      <c r="DW500" s="650"/>
      <c r="DX500" s="650"/>
      <c r="DY500" s="650"/>
      <c r="DZ500" s="650"/>
      <c r="EA500" s="650"/>
      <c r="EB500" s="650"/>
      <c r="EC500" s="650"/>
      <c r="ED500" s="650"/>
      <c r="EE500" s="650"/>
      <c r="EF500" s="650"/>
      <c r="EG500" s="650"/>
      <c r="EH500" s="650"/>
      <c r="EI500" s="650"/>
      <c r="EJ500" s="650"/>
      <c r="EK500" s="650"/>
      <c r="EL500" s="650"/>
      <c r="EM500" s="650"/>
      <c r="EN500" s="650"/>
      <c r="EO500" s="650"/>
      <c r="EP500" s="650"/>
      <c r="EQ500" s="650"/>
      <c r="ER500" s="650"/>
      <c r="ES500" s="650"/>
      <c r="ET500" s="650"/>
      <c r="EU500" s="650"/>
      <c r="EV500" s="650"/>
      <c r="EW500" s="650"/>
      <c r="EX500" s="650"/>
      <c r="EY500" s="650"/>
      <c r="EZ500" s="650"/>
      <c r="FA500" s="650"/>
      <c r="FB500" s="650"/>
      <c r="FC500" s="650"/>
      <c r="FD500" s="650"/>
      <c r="FE500" s="650"/>
      <c r="FF500" s="650"/>
      <c r="FG500" s="650"/>
      <c r="FH500" s="650"/>
      <c r="FI500" s="650"/>
      <c r="FJ500" s="650"/>
      <c r="FK500" s="650"/>
      <c r="FL500" s="650"/>
      <c r="FM500" s="650"/>
      <c r="FN500" s="650"/>
      <c r="FO500" s="650"/>
      <c r="FP500" s="650"/>
      <c r="FQ500" s="650"/>
      <c r="FR500" s="650"/>
      <c r="FS500" s="650"/>
      <c r="FT500" s="650"/>
      <c r="FU500" s="650"/>
      <c r="FV500" s="650"/>
      <c r="FW500" s="650"/>
      <c r="FX500" s="650"/>
      <c r="FY500" s="650"/>
      <c r="FZ500" s="650"/>
      <c r="GA500" s="650"/>
      <c r="GB500" s="650"/>
      <c r="GC500" s="650"/>
      <c r="GD500" s="650"/>
      <c r="GE500" s="650"/>
      <c r="GF500" s="650"/>
      <c r="GG500" s="650"/>
      <c r="GH500" s="650"/>
      <c r="GI500" s="650"/>
      <c r="GJ500" s="650"/>
      <c r="GK500" s="650"/>
      <c r="GL500" s="650"/>
      <c r="GM500" s="650"/>
      <c r="GN500" s="650"/>
      <c r="GO500" s="650"/>
      <c r="GP500" s="650"/>
      <c r="GQ500" s="650"/>
      <c r="GR500" s="650"/>
      <c r="GS500" s="650"/>
      <c r="GT500" s="650"/>
      <c r="GU500" s="650"/>
      <c r="GV500" s="650"/>
      <c r="GW500" s="650"/>
      <c r="GX500" s="650"/>
      <c r="GY500" s="650"/>
      <c r="GZ500" s="650"/>
      <c r="HA500" s="228"/>
      <c r="HB500" s="228"/>
    </row>
    <row r="501" spans="1:210" s="239" customFormat="1" ht="10.199999999999999">
      <c r="A501" s="228"/>
      <c r="B501" s="229" t="s">
        <v>98</v>
      </c>
      <c r="C501" s="230"/>
      <c r="D501" s="229"/>
      <c r="E501" s="270"/>
      <c r="F501" s="116"/>
      <c r="G501" s="231"/>
      <c r="H501" s="228"/>
      <c r="I501" s="228" t="str">
        <f t="shared" ref="I501:I509" si="2463">$I$124</f>
        <v>Стоимостная структура себестоимости 1 ед. готовой продукции</v>
      </c>
      <c r="J501" s="228"/>
      <c r="K501" s="228"/>
      <c r="L501" s="228"/>
      <c r="M501" s="232" t="s">
        <v>6</v>
      </c>
      <c r="N501" s="233"/>
      <c r="O501" s="228"/>
      <c r="P501" s="231"/>
      <c r="Q501" s="228" t="s">
        <v>26</v>
      </c>
      <c r="R501" s="228"/>
      <c r="S501" s="232" t="s">
        <v>6</v>
      </c>
      <c r="T501" s="233"/>
      <c r="U501" s="240" t="s">
        <v>7</v>
      </c>
      <c r="V501" s="228"/>
      <c r="W501" s="235"/>
      <c r="X501" s="236"/>
      <c r="Y501" s="231" t="s">
        <v>6</v>
      </c>
      <c r="Z501" s="237"/>
      <c r="AA501" s="650"/>
      <c r="AB501" s="650"/>
      <c r="AC501" s="650"/>
      <c r="AD501" s="650"/>
      <c r="AE501" s="650"/>
      <c r="AF501" s="650"/>
      <c r="AG501" s="650"/>
      <c r="AH501" s="650"/>
      <c r="AI501" s="650"/>
      <c r="AJ501" s="650"/>
      <c r="AK501" s="650"/>
      <c r="AL501" s="650"/>
      <c r="AM501" s="650"/>
      <c r="AN501" s="650"/>
      <c r="AO501" s="650"/>
      <c r="AP501" s="650"/>
      <c r="AQ501" s="650"/>
      <c r="AR501" s="650"/>
      <c r="AS501" s="650"/>
      <c r="AT501" s="650"/>
      <c r="AU501" s="650"/>
      <c r="AV501" s="650"/>
      <c r="AW501" s="650"/>
      <c r="AX501" s="650"/>
      <c r="AY501" s="650"/>
      <c r="AZ501" s="650"/>
      <c r="BA501" s="650"/>
      <c r="BB501" s="650"/>
      <c r="BC501" s="650"/>
      <c r="BD501" s="650"/>
      <c r="BE501" s="650"/>
      <c r="BF501" s="650"/>
      <c r="BG501" s="650"/>
      <c r="BH501" s="650"/>
      <c r="BI501" s="650"/>
      <c r="BJ501" s="650"/>
      <c r="BK501" s="650"/>
      <c r="BL501" s="650"/>
      <c r="BM501" s="650"/>
      <c r="BN501" s="650"/>
      <c r="BO501" s="650"/>
      <c r="BP501" s="650"/>
      <c r="BQ501" s="650"/>
      <c r="BR501" s="650"/>
      <c r="BS501" s="650"/>
      <c r="BT501" s="650"/>
      <c r="BU501" s="650"/>
      <c r="BV501" s="650"/>
      <c r="BW501" s="650"/>
      <c r="BX501" s="650"/>
      <c r="BY501" s="650"/>
      <c r="BZ501" s="650"/>
      <c r="CA501" s="650"/>
      <c r="CB501" s="650"/>
      <c r="CC501" s="650"/>
      <c r="CD501" s="650"/>
      <c r="CE501" s="650"/>
      <c r="CF501" s="650"/>
      <c r="CG501" s="650"/>
      <c r="CH501" s="650"/>
      <c r="CI501" s="650"/>
      <c r="CJ501" s="650"/>
      <c r="CK501" s="650"/>
      <c r="CL501" s="650"/>
      <c r="CM501" s="650"/>
      <c r="CN501" s="650"/>
      <c r="CO501" s="650"/>
      <c r="CP501" s="650"/>
      <c r="CQ501" s="650"/>
      <c r="CR501" s="650"/>
      <c r="CS501" s="650"/>
      <c r="CT501" s="650"/>
      <c r="CU501" s="650"/>
      <c r="CV501" s="650"/>
      <c r="CW501" s="650"/>
      <c r="CX501" s="650"/>
      <c r="CY501" s="650"/>
      <c r="CZ501" s="650"/>
      <c r="DA501" s="650"/>
      <c r="DB501" s="650"/>
      <c r="DC501" s="650"/>
      <c r="DD501" s="650"/>
      <c r="DE501" s="650"/>
      <c r="DF501" s="650"/>
      <c r="DG501" s="650"/>
      <c r="DH501" s="650"/>
      <c r="DI501" s="650"/>
      <c r="DJ501" s="650"/>
      <c r="DK501" s="650"/>
      <c r="DL501" s="650"/>
      <c r="DM501" s="650"/>
      <c r="DN501" s="650"/>
      <c r="DO501" s="650"/>
      <c r="DP501" s="650"/>
      <c r="DQ501" s="650"/>
      <c r="DR501" s="650"/>
      <c r="DS501" s="650"/>
      <c r="DT501" s="650"/>
      <c r="DU501" s="650"/>
      <c r="DV501" s="650"/>
      <c r="DW501" s="650"/>
      <c r="DX501" s="650"/>
      <c r="DY501" s="650"/>
      <c r="DZ501" s="650"/>
      <c r="EA501" s="650"/>
      <c r="EB501" s="650"/>
      <c r="EC501" s="650"/>
      <c r="ED501" s="650"/>
      <c r="EE501" s="650"/>
      <c r="EF501" s="650"/>
      <c r="EG501" s="650"/>
      <c r="EH501" s="650"/>
      <c r="EI501" s="650"/>
      <c r="EJ501" s="650"/>
      <c r="EK501" s="650"/>
      <c r="EL501" s="650"/>
      <c r="EM501" s="650"/>
      <c r="EN501" s="650"/>
      <c r="EO501" s="650"/>
      <c r="EP501" s="650"/>
      <c r="EQ501" s="650"/>
      <c r="ER501" s="650"/>
      <c r="ES501" s="650"/>
      <c r="ET501" s="650"/>
      <c r="EU501" s="650"/>
      <c r="EV501" s="650"/>
      <c r="EW501" s="650"/>
      <c r="EX501" s="650"/>
      <c r="EY501" s="650"/>
      <c r="EZ501" s="650"/>
      <c r="FA501" s="650"/>
      <c r="FB501" s="650"/>
      <c r="FC501" s="650"/>
      <c r="FD501" s="650"/>
      <c r="FE501" s="650"/>
      <c r="FF501" s="650"/>
      <c r="FG501" s="650"/>
      <c r="FH501" s="650"/>
      <c r="FI501" s="650"/>
      <c r="FJ501" s="650"/>
      <c r="FK501" s="650"/>
      <c r="FL501" s="650"/>
      <c r="FM501" s="650"/>
      <c r="FN501" s="650"/>
      <c r="FO501" s="650"/>
      <c r="FP501" s="650"/>
      <c r="FQ501" s="650"/>
      <c r="FR501" s="650"/>
      <c r="FS501" s="650"/>
      <c r="FT501" s="650"/>
      <c r="FU501" s="650"/>
      <c r="FV501" s="650"/>
      <c r="FW501" s="650"/>
      <c r="FX501" s="650"/>
      <c r="FY501" s="650"/>
      <c r="FZ501" s="650"/>
      <c r="GA501" s="650"/>
      <c r="GB501" s="650"/>
      <c r="GC501" s="650"/>
      <c r="GD501" s="650"/>
      <c r="GE501" s="650"/>
      <c r="GF501" s="650"/>
      <c r="GG501" s="650"/>
      <c r="GH501" s="650"/>
      <c r="GI501" s="650"/>
      <c r="GJ501" s="650"/>
      <c r="GK501" s="650"/>
      <c r="GL501" s="650"/>
      <c r="GM501" s="650"/>
      <c r="GN501" s="650"/>
      <c r="GO501" s="650"/>
      <c r="GP501" s="650"/>
      <c r="GQ501" s="650"/>
      <c r="GR501" s="650"/>
      <c r="GS501" s="650"/>
      <c r="GT501" s="650"/>
      <c r="GU501" s="650"/>
      <c r="GV501" s="650"/>
      <c r="GW501" s="650"/>
      <c r="GX501" s="650"/>
      <c r="GY501" s="650"/>
      <c r="GZ501" s="650"/>
      <c r="HA501" s="228"/>
      <c r="HB501" s="228"/>
    </row>
    <row r="502" spans="1:210" s="239" customFormat="1" ht="10.199999999999999">
      <c r="A502" s="228"/>
      <c r="B502" s="229" t="s">
        <v>99</v>
      </c>
      <c r="C502" s="228"/>
      <c r="D502" s="229"/>
      <c r="E502" s="270"/>
      <c r="F502" s="116"/>
      <c r="G502" s="231"/>
      <c r="H502" s="228"/>
      <c r="I502" s="228" t="str">
        <f t="shared" si="2463"/>
        <v>Стоимостная структура себестоимости 1 ед. готовой продукции</v>
      </c>
      <c r="J502" s="228"/>
      <c r="K502" s="228"/>
      <c r="L502" s="228"/>
      <c r="M502" s="232" t="s">
        <v>6</v>
      </c>
      <c r="N502" s="233"/>
      <c r="O502" s="228"/>
      <c r="P502" s="231"/>
      <c r="Q502" s="228" t="s">
        <v>26</v>
      </c>
      <c r="R502" s="228"/>
      <c r="S502" s="232" t="s">
        <v>6</v>
      </c>
      <c r="T502" s="233"/>
      <c r="U502" s="240" t="s">
        <v>7</v>
      </c>
      <c r="V502" s="228"/>
      <c r="W502" s="235"/>
      <c r="X502" s="236"/>
      <c r="Y502" s="231" t="s">
        <v>6</v>
      </c>
      <c r="Z502" s="237"/>
      <c r="AA502" s="650"/>
      <c r="AB502" s="650"/>
      <c r="AC502" s="650"/>
      <c r="AD502" s="650"/>
      <c r="AE502" s="650"/>
      <c r="AF502" s="650"/>
      <c r="AG502" s="650"/>
      <c r="AH502" s="650"/>
      <c r="AI502" s="650"/>
      <c r="AJ502" s="650"/>
      <c r="AK502" s="650"/>
      <c r="AL502" s="650"/>
      <c r="AM502" s="650"/>
      <c r="AN502" s="650"/>
      <c r="AO502" s="650"/>
      <c r="AP502" s="650"/>
      <c r="AQ502" s="650"/>
      <c r="AR502" s="650"/>
      <c r="AS502" s="650"/>
      <c r="AT502" s="650"/>
      <c r="AU502" s="650"/>
      <c r="AV502" s="650"/>
      <c r="AW502" s="650"/>
      <c r="AX502" s="650"/>
      <c r="AY502" s="650"/>
      <c r="AZ502" s="650"/>
      <c r="BA502" s="650"/>
      <c r="BB502" s="650"/>
      <c r="BC502" s="650"/>
      <c r="BD502" s="650"/>
      <c r="BE502" s="650"/>
      <c r="BF502" s="650"/>
      <c r="BG502" s="650"/>
      <c r="BH502" s="650"/>
      <c r="BI502" s="650"/>
      <c r="BJ502" s="650"/>
      <c r="BK502" s="650"/>
      <c r="BL502" s="650"/>
      <c r="BM502" s="650"/>
      <c r="BN502" s="650"/>
      <c r="BO502" s="650"/>
      <c r="BP502" s="650"/>
      <c r="BQ502" s="650"/>
      <c r="BR502" s="650"/>
      <c r="BS502" s="650"/>
      <c r="BT502" s="650"/>
      <c r="BU502" s="650"/>
      <c r="BV502" s="650"/>
      <c r="BW502" s="650"/>
      <c r="BX502" s="650"/>
      <c r="BY502" s="650"/>
      <c r="BZ502" s="650"/>
      <c r="CA502" s="650"/>
      <c r="CB502" s="650"/>
      <c r="CC502" s="650"/>
      <c r="CD502" s="650"/>
      <c r="CE502" s="650"/>
      <c r="CF502" s="650"/>
      <c r="CG502" s="650"/>
      <c r="CH502" s="650"/>
      <c r="CI502" s="650"/>
      <c r="CJ502" s="650"/>
      <c r="CK502" s="650"/>
      <c r="CL502" s="650"/>
      <c r="CM502" s="650"/>
      <c r="CN502" s="650"/>
      <c r="CO502" s="650"/>
      <c r="CP502" s="650"/>
      <c r="CQ502" s="650"/>
      <c r="CR502" s="650"/>
      <c r="CS502" s="650"/>
      <c r="CT502" s="650"/>
      <c r="CU502" s="650"/>
      <c r="CV502" s="650"/>
      <c r="CW502" s="650"/>
      <c r="CX502" s="650"/>
      <c r="CY502" s="650"/>
      <c r="CZ502" s="650"/>
      <c r="DA502" s="650"/>
      <c r="DB502" s="650"/>
      <c r="DC502" s="650"/>
      <c r="DD502" s="650"/>
      <c r="DE502" s="650"/>
      <c r="DF502" s="650"/>
      <c r="DG502" s="650"/>
      <c r="DH502" s="650"/>
      <c r="DI502" s="650"/>
      <c r="DJ502" s="650"/>
      <c r="DK502" s="650"/>
      <c r="DL502" s="650"/>
      <c r="DM502" s="650"/>
      <c r="DN502" s="650"/>
      <c r="DO502" s="650"/>
      <c r="DP502" s="650"/>
      <c r="DQ502" s="650"/>
      <c r="DR502" s="650"/>
      <c r="DS502" s="650"/>
      <c r="DT502" s="650"/>
      <c r="DU502" s="650"/>
      <c r="DV502" s="650"/>
      <c r="DW502" s="650"/>
      <c r="DX502" s="650"/>
      <c r="DY502" s="650"/>
      <c r="DZ502" s="650"/>
      <c r="EA502" s="650"/>
      <c r="EB502" s="650"/>
      <c r="EC502" s="650"/>
      <c r="ED502" s="650"/>
      <c r="EE502" s="650"/>
      <c r="EF502" s="650"/>
      <c r="EG502" s="650"/>
      <c r="EH502" s="650"/>
      <c r="EI502" s="650"/>
      <c r="EJ502" s="650"/>
      <c r="EK502" s="650"/>
      <c r="EL502" s="650"/>
      <c r="EM502" s="650"/>
      <c r="EN502" s="650"/>
      <c r="EO502" s="650"/>
      <c r="EP502" s="650"/>
      <c r="EQ502" s="650"/>
      <c r="ER502" s="650"/>
      <c r="ES502" s="650"/>
      <c r="ET502" s="650"/>
      <c r="EU502" s="650"/>
      <c r="EV502" s="650"/>
      <c r="EW502" s="650"/>
      <c r="EX502" s="650"/>
      <c r="EY502" s="650"/>
      <c r="EZ502" s="650"/>
      <c r="FA502" s="650"/>
      <c r="FB502" s="650"/>
      <c r="FC502" s="650"/>
      <c r="FD502" s="650"/>
      <c r="FE502" s="650"/>
      <c r="FF502" s="650"/>
      <c r="FG502" s="650"/>
      <c r="FH502" s="650"/>
      <c r="FI502" s="650"/>
      <c r="FJ502" s="650"/>
      <c r="FK502" s="650"/>
      <c r="FL502" s="650"/>
      <c r="FM502" s="650"/>
      <c r="FN502" s="650"/>
      <c r="FO502" s="650"/>
      <c r="FP502" s="650"/>
      <c r="FQ502" s="650"/>
      <c r="FR502" s="650"/>
      <c r="FS502" s="650"/>
      <c r="FT502" s="650"/>
      <c r="FU502" s="650"/>
      <c r="FV502" s="650"/>
      <c r="FW502" s="650"/>
      <c r="FX502" s="650"/>
      <c r="FY502" s="650"/>
      <c r="FZ502" s="650"/>
      <c r="GA502" s="650"/>
      <c r="GB502" s="650"/>
      <c r="GC502" s="650"/>
      <c r="GD502" s="650"/>
      <c r="GE502" s="650"/>
      <c r="GF502" s="650"/>
      <c r="GG502" s="650"/>
      <c r="GH502" s="650"/>
      <c r="GI502" s="650"/>
      <c r="GJ502" s="650"/>
      <c r="GK502" s="650"/>
      <c r="GL502" s="650"/>
      <c r="GM502" s="650"/>
      <c r="GN502" s="650"/>
      <c r="GO502" s="650"/>
      <c r="GP502" s="650"/>
      <c r="GQ502" s="650"/>
      <c r="GR502" s="650"/>
      <c r="GS502" s="650"/>
      <c r="GT502" s="650"/>
      <c r="GU502" s="650"/>
      <c r="GV502" s="650"/>
      <c r="GW502" s="650"/>
      <c r="GX502" s="650"/>
      <c r="GY502" s="650"/>
      <c r="GZ502" s="650"/>
      <c r="HA502" s="228"/>
      <c r="HB502" s="228"/>
    </row>
    <row r="503" spans="1:210" s="239" customFormat="1" ht="10.199999999999999">
      <c r="A503" s="228"/>
      <c r="B503" s="229" t="s">
        <v>100</v>
      </c>
      <c r="C503" s="230"/>
      <c r="D503" s="229"/>
      <c r="E503" s="270"/>
      <c r="F503" s="116"/>
      <c r="G503" s="231"/>
      <c r="H503" s="228"/>
      <c r="I503" s="228" t="str">
        <f t="shared" si="2463"/>
        <v>Стоимостная структура себестоимости 1 ед. готовой продукции</v>
      </c>
      <c r="J503" s="228"/>
      <c r="K503" s="228"/>
      <c r="L503" s="228"/>
      <c r="M503" s="232" t="s">
        <v>6</v>
      </c>
      <c r="N503" s="233"/>
      <c r="O503" s="228"/>
      <c r="P503" s="231"/>
      <c r="Q503" s="228" t="s">
        <v>26</v>
      </c>
      <c r="R503" s="228"/>
      <c r="S503" s="232" t="s">
        <v>6</v>
      </c>
      <c r="T503" s="233"/>
      <c r="U503" s="240" t="s">
        <v>7</v>
      </c>
      <c r="V503" s="228"/>
      <c r="W503" s="235"/>
      <c r="X503" s="236"/>
      <c r="Y503" s="231" t="s">
        <v>6</v>
      </c>
      <c r="Z503" s="237"/>
      <c r="AA503" s="650"/>
      <c r="AB503" s="650"/>
      <c r="AC503" s="650"/>
      <c r="AD503" s="650"/>
      <c r="AE503" s="650"/>
      <c r="AF503" s="650"/>
      <c r="AG503" s="650"/>
      <c r="AH503" s="650"/>
      <c r="AI503" s="650"/>
      <c r="AJ503" s="650"/>
      <c r="AK503" s="650"/>
      <c r="AL503" s="650"/>
      <c r="AM503" s="650"/>
      <c r="AN503" s="650"/>
      <c r="AO503" s="650"/>
      <c r="AP503" s="650"/>
      <c r="AQ503" s="650"/>
      <c r="AR503" s="650"/>
      <c r="AS503" s="650"/>
      <c r="AT503" s="650"/>
      <c r="AU503" s="650"/>
      <c r="AV503" s="650"/>
      <c r="AW503" s="650"/>
      <c r="AX503" s="650"/>
      <c r="AY503" s="650"/>
      <c r="AZ503" s="650"/>
      <c r="BA503" s="650"/>
      <c r="BB503" s="650"/>
      <c r="BC503" s="650"/>
      <c r="BD503" s="650"/>
      <c r="BE503" s="650"/>
      <c r="BF503" s="650"/>
      <c r="BG503" s="650"/>
      <c r="BH503" s="650"/>
      <c r="BI503" s="650"/>
      <c r="BJ503" s="650"/>
      <c r="BK503" s="650"/>
      <c r="BL503" s="650"/>
      <c r="BM503" s="650"/>
      <c r="BN503" s="650"/>
      <c r="BO503" s="650"/>
      <c r="BP503" s="650"/>
      <c r="BQ503" s="650"/>
      <c r="BR503" s="650"/>
      <c r="BS503" s="650"/>
      <c r="BT503" s="650"/>
      <c r="BU503" s="650"/>
      <c r="BV503" s="650"/>
      <c r="BW503" s="650"/>
      <c r="BX503" s="650"/>
      <c r="BY503" s="650"/>
      <c r="BZ503" s="650"/>
      <c r="CA503" s="650"/>
      <c r="CB503" s="650"/>
      <c r="CC503" s="650"/>
      <c r="CD503" s="650"/>
      <c r="CE503" s="650"/>
      <c r="CF503" s="650"/>
      <c r="CG503" s="650"/>
      <c r="CH503" s="650"/>
      <c r="CI503" s="650"/>
      <c r="CJ503" s="650"/>
      <c r="CK503" s="650"/>
      <c r="CL503" s="650"/>
      <c r="CM503" s="650"/>
      <c r="CN503" s="650"/>
      <c r="CO503" s="650"/>
      <c r="CP503" s="650"/>
      <c r="CQ503" s="650"/>
      <c r="CR503" s="650"/>
      <c r="CS503" s="650"/>
      <c r="CT503" s="650"/>
      <c r="CU503" s="650"/>
      <c r="CV503" s="650"/>
      <c r="CW503" s="650"/>
      <c r="CX503" s="650"/>
      <c r="CY503" s="650"/>
      <c r="CZ503" s="650"/>
      <c r="DA503" s="650"/>
      <c r="DB503" s="650"/>
      <c r="DC503" s="650"/>
      <c r="DD503" s="650"/>
      <c r="DE503" s="650"/>
      <c r="DF503" s="650"/>
      <c r="DG503" s="650"/>
      <c r="DH503" s="650"/>
      <c r="DI503" s="650"/>
      <c r="DJ503" s="650"/>
      <c r="DK503" s="650"/>
      <c r="DL503" s="650"/>
      <c r="DM503" s="650"/>
      <c r="DN503" s="650"/>
      <c r="DO503" s="650"/>
      <c r="DP503" s="650"/>
      <c r="DQ503" s="650"/>
      <c r="DR503" s="650"/>
      <c r="DS503" s="650"/>
      <c r="DT503" s="650"/>
      <c r="DU503" s="650"/>
      <c r="DV503" s="650"/>
      <c r="DW503" s="650"/>
      <c r="DX503" s="650"/>
      <c r="DY503" s="650"/>
      <c r="DZ503" s="650"/>
      <c r="EA503" s="650"/>
      <c r="EB503" s="650"/>
      <c r="EC503" s="650"/>
      <c r="ED503" s="650"/>
      <c r="EE503" s="650"/>
      <c r="EF503" s="650"/>
      <c r="EG503" s="650"/>
      <c r="EH503" s="650"/>
      <c r="EI503" s="650"/>
      <c r="EJ503" s="650"/>
      <c r="EK503" s="650"/>
      <c r="EL503" s="650"/>
      <c r="EM503" s="650"/>
      <c r="EN503" s="650"/>
      <c r="EO503" s="650"/>
      <c r="EP503" s="650"/>
      <c r="EQ503" s="650"/>
      <c r="ER503" s="650"/>
      <c r="ES503" s="650"/>
      <c r="ET503" s="650"/>
      <c r="EU503" s="650"/>
      <c r="EV503" s="650"/>
      <c r="EW503" s="650"/>
      <c r="EX503" s="650"/>
      <c r="EY503" s="650"/>
      <c r="EZ503" s="650"/>
      <c r="FA503" s="650"/>
      <c r="FB503" s="650"/>
      <c r="FC503" s="650"/>
      <c r="FD503" s="650"/>
      <c r="FE503" s="650"/>
      <c r="FF503" s="650"/>
      <c r="FG503" s="650"/>
      <c r="FH503" s="650"/>
      <c r="FI503" s="650"/>
      <c r="FJ503" s="650"/>
      <c r="FK503" s="650"/>
      <c r="FL503" s="650"/>
      <c r="FM503" s="650"/>
      <c r="FN503" s="650"/>
      <c r="FO503" s="650"/>
      <c r="FP503" s="650"/>
      <c r="FQ503" s="650"/>
      <c r="FR503" s="650"/>
      <c r="FS503" s="650"/>
      <c r="FT503" s="650"/>
      <c r="FU503" s="650"/>
      <c r="FV503" s="650"/>
      <c r="FW503" s="650"/>
      <c r="FX503" s="650"/>
      <c r="FY503" s="650"/>
      <c r="FZ503" s="650"/>
      <c r="GA503" s="650"/>
      <c r="GB503" s="650"/>
      <c r="GC503" s="650"/>
      <c r="GD503" s="650"/>
      <c r="GE503" s="650"/>
      <c r="GF503" s="650"/>
      <c r="GG503" s="650"/>
      <c r="GH503" s="650"/>
      <c r="GI503" s="650"/>
      <c r="GJ503" s="650"/>
      <c r="GK503" s="650"/>
      <c r="GL503" s="650"/>
      <c r="GM503" s="650"/>
      <c r="GN503" s="650"/>
      <c r="GO503" s="650"/>
      <c r="GP503" s="650"/>
      <c r="GQ503" s="650"/>
      <c r="GR503" s="650"/>
      <c r="GS503" s="650"/>
      <c r="GT503" s="650"/>
      <c r="GU503" s="650"/>
      <c r="GV503" s="650"/>
      <c r="GW503" s="650"/>
      <c r="GX503" s="650"/>
      <c r="GY503" s="650"/>
      <c r="GZ503" s="650"/>
      <c r="HA503" s="228"/>
      <c r="HB503" s="228"/>
    </row>
    <row r="504" spans="1:210" s="239" customFormat="1" ht="10.199999999999999">
      <c r="A504" s="228"/>
      <c r="B504" s="229" t="s">
        <v>101</v>
      </c>
      <c r="C504" s="228"/>
      <c r="D504" s="229"/>
      <c r="E504" s="270"/>
      <c r="F504" s="116"/>
      <c r="G504" s="231"/>
      <c r="H504" s="228"/>
      <c r="I504" s="228" t="str">
        <f t="shared" si="2463"/>
        <v>Стоимостная структура себестоимости 1 ед. готовой продукции</v>
      </c>
      <c r="J504" s="228"/>
      <c r="K504" s="228"/>
      <c r="L504" s="228"/>
      <c r="M504" s="232" t="s">
        <v>6</v>
      </c>
      <c r="N504" s="233"/>
      <c r="O504" s="228"/>
      <c r="P504" s="231"/>
      <c r="Q504" s="228" t="s">
        <v>26</v>
      </c>
      <c r="R504" s="228"/>
      <c r="S504" s="232" t="s">
        <v>6</v>
      </c>
      <c r="T504" s="233"/>
      <c r="U504" s="240" t="s">
        <v>7</v>
      </c>
      <c r="V504" s="228"/>
      <c r="W504" s="235"/>
      <c r="X504" s="236"/>
      <c r="Y504" s="231" t="s">
        <v>6</v>
      </c>
      <c r="Z504" s="237"/>
      <c r="AA504" s="650"/>
      <c r="AB504" s="650"/>
      <c r="AC504" s="650"/>
      <c r="AD504" s="650"/>
      <c r="AE504" s="650"/>
      <c r="AF504" s="650"/>
      <c r="AG504" s="650"/>
      <c r="AH504" s="650"/>
      <c r="AI504" s="650"/>
      <c r="AJ504" s="650"/>
      <c r="AK504" s="650"/>
      <c r="AL504" s="650"/>
      <c r="AM504" s="650"/>
      <c r="AN504" s="650"/>
      <c r="AO504" s="650"/>
      <c r="AP504" s="650"/>
      <c r="AQ504" s="650"/>
      <c r="AR504" s="650"/>
      <c r="AS504" s="650"/>
      <c r="AT504" s="650"/>
      <c r="AU504" s="650"/>
      <c r="AV504" s="650"/>
      <c r="AW504" s="650"/>
      <c r="AX504" s="650"/>
      <c r="AY504" s="650"/>
      <c r="AZ504" s="650"/>
      <c r="BA504" s="650"/>
      <c r="BB504" s="650"/>
      <c r="BC504" s="650"/>
      <c r="BD504" s="650"/>
      <c r="BE504" s="650"/>
      <c r="BF504" s="650"/>
      <c r="BG504" s="650"/>
      <c r="BH504" s="650"/>
      <c r="BI504" s="650"/>
      <c r="BJ504" s="650"/>
      <c r="BK504" s="650"/>
      <c r="BL504" s="650"/>
      <c r="BM504" s="650"/>
      <c r="BN504" s="650"/>
      <c r="BO504" s="650"/>
      <c r="BP504" s="650"/>
      <c r="BQ504" s="650"/>
      <c r="BR504" s="650"/>
      <c r="BS504" s="650"/>
      <c r="BT504" s="650"/>
      <c r="BU504" s="650"/>
      <c r="BV504" s="650"/>
      <c r="BW504" s="650"/>
      <c r="BX504" s="650"/>
      <c r="BY504" s="650"/>
      <c r="BZ504" s="650"/>
      <c r="CA504" s="650"/>
      <c r="CB504" s="650"/>
      <c r="CC504" s="650"/>
      <c r="CD504" s="650"/>
      <c r="CE504" s="650"/>
      <c r="CF504" s="650"/>
      <c r="CG504" s="650"/>
      <c r="CH504" s="650"/>
      <c r="CI504" s="650"/>
      <c r="CJ504" s="650"/>
      <c r="CK504" s="650"/>
      <c r="CL504" s="650"/>
      <c r="CM504" s="650"/>
      <c r="CN504" s="650"/>
      <c r="CO504" s="650"/>
      <c r="CP504" s="650"/>
      <c r="CQ504" s="650"/>
      <c r="CR504" s="650"/>
      <c r="CS504" s="650"/>
      <c r="CT504" s="650"/>
      <c r="CU504" s="650"/>
      <c r="CV504" s="650"/>
      <c r="CW504" s="650"/>
      <c r="CX504" s="650"/>
      <c r="CY504" s="650"/>
      <c r="CZ504" s="650"/>
      <c r="DA504" s="650"/>
      <c r="DB504" s="650"/>
      <c r="DC504" s="650"/>
      <c r="DD504" s="650"/>
      <c r="DE504" s="650"/>
      <c r="DF504" s="650"/>
      <c r="DG504" s="650"/>
      <c r="DH504" s="650"/>
      <c r="DI504" s="650"/>
      <c r="DJ504" s="650"/>
      <c r="DK504" s="650"/>
      <c r="DL504" s="650"/>
      <c r="DM504" s="650"/>
      <c r="DN504" s="650"/>
      <c r="DO504" s="650"/>
      <c r="DP504" s="650"/>
      <c r="DQ504" s="650"/>
      <c r="DR504" s="650"/>
      <c r="DS504" s="650"/>
      <c r="DT504" s="650"/>
      <c r="DU504" s="650"/>
      <c r="DV504" s="650"/>
      <c r="DW504" s="650"/>
      <c r="DX504" s="650"/>
      <c r="DY504" s="650"/>
      <c r="DZ504" s="650"/>
      <c r="EA504" s="650"/>
      <c r="EB504" s="650"/>
      <c r="EC504" s="650"/>
      <c r="ED504" s="650"/>
      <c r="EE504" s="650"/>
      <c r="EF504" s="650"/>
      <c r="EG504" s="650"/>
      <c r="EH504" s="650"/>
      <c r="EI504" s="650"/>
      <c r="EJ504" s="650"/>
      <c r="EK504" s="650"/>
      <c r="EL504" s="650"/>
      <c r="EM504" s="650"/>
      <c r="EN504" s="650"/>
      <c r="EO504" s="650"/>
      <c r="EP504" s="650"/>
      <c r="EQ504" s="650"/>
      <c r="ER504" s="650"/>
      <c r="ES504" s="650"/>
      <c r="ET504" s="650"/>
      <c r="EU504" s="650"/>
      <c r="EV504" s="650"/>
      <c r="EW504" s="650"/>
      <c r="EX504" s="650"/>
      <c r="EY504" s="650"/>
      <c r="EZ504" s="650"/>
      <c r="FA504" s="650"/>
      <c r="FB504" s="650"/>
      <c r="FC504" s="650"/>
      <c r="FD504" s="650"/>
      <c r="FE504" s="650"/>
      <c r="FF504" s="650"/>
      <c r="FG504" s="650"/>
      <c r="FH504" s="650"/>
      <c r="FI504" s="650"/>
      <c r="FJ504" s="650"/>
      <c r="FK504" s="650"/>
      <c r="FL504" s="650"/>
      <c r="FM504" s="650"/>
      <c r="FN504" s="650"/>
      <c r="FO504" s="650"/>
      <c r="FP504" s="650"/>
      <c r="FQ504" s="650"/>
      <c r="FR504" s="650"/>
      <c r="FS504" s="650"/>
      <c r="FT504" s="650"/>
      <c r="FU504" s="650"/>
      <c r="FV504" s="650"/>
      <c r="FW504" s="650"/>
      <c r="FX504" s="650"/>
      <c r="FY504" s="650"/>
      <c r="FZ504" s="650"/>
      <c r="GA504" s="650"/>
      <c r="GB504" s="650"/>
      <c r="GC504" s="650"/>
      <c r="GD504" s="650"/>
      <c r="GE504" s="650"/>
      <c r="GF504" s="650"/>
      <c r="GG504" s="650"/>
      <c r="GH504" s="650"/>
      <c r="GI504" s="650"/>
      <c r="GJ504" s="650"/>
      <c r="GK504" s="650"/>
      <c r="GL504" s="650"/>
      <c r="GM504" s="650"/>
      <c r="GN504" s="650"/>
      <c r="GO504" s="650"/>
      <c r="GP504" s="650"/>
      <c r="GQ504" s="650"/>
      <c r="GR504" s="650"/>
      <c r="GS504" s="650"/>
      <c r="GT504" s="650"/>
      <c r="GU504" s="650"/>
      <c r="GV504" s="650"/>
      <c r="GW504" s="650"/>
      <c r="GX504" s="650"/>
      <c r="GY504" s="650"/>
      <c r="GZ504" s="650"/>
      <c r="HA504" s="228"/>
      <c r="HB504" s="228"/>
    </row>
    <row r="505" spans="1:210" s="239" customFormat="1" ht="10.199999999999999">
      <c r="A505" s="228"/>
      <c r="B505" s="229" t="s">
        <v>102</v>
      </c>
      <c r="C505" s="230"/>
      <c r="D505" s="229"/>
      <c r="E505" s="270"/>
      <c r="F505" s="116"/>
      <c r="G505" s="231"/>
      <c r="H505" s="228"/>
      <c r="I505" s="228" t="str">
        <f t="shared" si="2463"/>
        <v>Стоимостная структура себестоимости 1 ед. готовой продукции</v>
      </c>
      <c r="J505" s="228"/>
      <c r="K505" s="228"/>
      <c r="L505" s="228"/>
      <c r="M505" s="232" t="s">
        <v>6</v>
      </c>
      <c r="N505" s="233"/>
      <c r="O505" s="228"/>
      <c r="P505" s="231"/>
      <c r="Q505" s="228" t="s">
        <v>26</v>
      </c>
      <c r="R505" s="228"/>
      <c r="S505" s="232" t="s">
        <v>6</v>
      </c>
      <c r="T505" s="233"/>
      <c r="U505" s="240" t="s">
        <v>7</v>
      </c>
      <c r="V505" s="228"/>
      <c r="W505" s="235"/>
      <c r="X505" s="236"/>
      <c r="Y505" s="231" t="s">
        <v>6</v>
      </c>
      <c r="Z505" s="237"/>
      <c r="AA505" s="238"/>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c r="BG505" s="238"/>
      <c r="BH505" s="238"/>
      <c r="BI505" s="238"/>
      <c r="BJ505" s="238"/>
      <c r="BK505" s="238"/>
      <c r="BL505" s="238"/>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c r="DB505" s="238"/>
      <c r="DC505" s="238"/>
      <c r="DD505" s="238"/>
      <c r="DE505" s="238"/>
      <c r="DF505" s="238"/>
      <c r="DG505" s="238"/>
      <c r="DH505" s="238"/>
      <c r="DI505" s="238"/>
      <c r="DJ505" s="238"/>
      <c r="DK505" s="238"/>
      <c r="DL505" s="238"/>
      <c r="DM505" s="238"/>
      <c r="DN505" s="238"/>
      <c r="DO505" s="238"/>
      <c r="DP505" s="238"/>
      <c r="DQ505" s="238"/>
      <c r="DR505" s="238"/>
      <c r="DS505" s="238"/>
      <c r="DT505" s="238"/>
      <c r="DU505" s="238"/>
      <c r="DV505" s="238"/>
      <c r="DW505" s="238"/>
      <c r="DX505" s="238"/>
      <c r="DY505" s="238"/>
      <c r="DZ505" s="238"/>
      <c r="EA505" s="238"/>
      <c r="EB505" s="238"/>
      <c r="EC505" s="238"/>
      <c r="ED505" s="238"/>
      <c r="EE505" s="238"/>
      <c r="EF505" s="238"/>
      <c r="EG505" s="238"/>
      <c r="EH505" s="238"/>
      <c r="EI505" s="238"/>
      <c r="EJ505" s="238"/>
      <c r="EK505" s="238"/>
      <c r="EL505" s="238"/>
      <c r="EM505" s="238"/>
      <c r="EN505" s="238"/>
      <c r="EO505" s="238"/>
      <c r="EP505" s="238"/>
      <c r="EQ505" s="238"/>
      <c r="ER505" s="238"/>
      <c r="ES505" s="238"/>
      <c r="ET505" s="238"/>
      <c r="EU505" s="238"/>
      <c r="EV505" s="238"/>
      <c r="EW505" s="238"/>
      <c r="EX505" s="238"/>
      <c r="EY505" s="238"/>
      <c r="EZ505" s="238"/>
      <c r="FA505" s="238"/>
      <c r="FB505" s="238"/>
      <c r="FC505" s="238"/>
      <c r="FD505" s="238"/>
      <c r="FE505" s="238"/>
      <c r="FF505" s="238"/>
      <c r="FG505" s="238"/>
      <c r="FH505" s="238"/>
      <c r="FI505" s="238"/>
      <c r="FJ505" s="238"/>
      <c r="FK505" s="238"/>
      <c r="FL505" s="238"/>
      <c r="FM505" s="238"/>
      <c r="FN505" s="238"/>
      <c r="FO505" s="238"/>
      <c r="FP505" s="238"/>
      <c r="FQ505" s="238"/>
      <c r="FR505" s="238"/>
      <c r="FS505" s="238"/>
      <c r="FT505" s="238"/>
      <c r="FU505" s="238"/>
      <c r="FV505" s="238"/>
      <c r="FW505" s="238"/>
      <c r="FX505" s="238"/>
      <c r="FY505" s="238"/>
      <c r="FZ505" s="238"/>
      <c r="GA505" s="238"/>
      <c r="GB505" s="238"/>
      <c r="GC505" s="238"/>
      <c r="GD505" s="238"/>
      <c r="GE505" s="238"/>
      <c r="GF505" s="238"/>
      <c r="GG505" s="238"/>
      <c r="GH505" s="238"/>
      <c r="GI505" s="238"/>
      <c r="GJ505" s="238"/>
      <c r="GK505" s="238"/>
      <c r="GL505" s="238"/>
      <c r="GM505" s="238"/>
      <c r="GN505" s="238"/>
      <c r="GO505" s="238"/>
      <c r="GP505" s="238"/>
      <c r="GQ505" s="238"/>
      <c r="GR505" s="238"/>
      <c r="GS505" s="238"/>
      <c r="GT505" s="238"/>
      <c r="GU505" s="238"/>
      <c r="GV505" s="238"/>
      <c r="GW505" s="238"/>
      <c r="GX505" s="238"/>
      <c r="GY505" s="238"/>
      <c r="GZ505" s="238"/>
      <c r="HA505" s="228"/>
      <c r="HB505" s="228"/>
    </row>
    <row r="506" spans="1:210" s="239" customFormat="1" ht="10.199999999999999">
      <c r="A506" s="228"/>
      <c r="B506" s="229" t="s">
        <v>103</v>
      </c>
      <c r="C506" s="228"/>
      <c r="D506" s="229"/>
      <c r="E506" s="270"/>
      <c r="F506" s="116"/>
      <c r="G506" s="231"/>
      <c r="H506" s="228"/>
      <c r="I506" s="228" t="str">
        <f t="shared" si="2463"/>
        <v>Стоимостная структура себестоимости 1 ед. готовой продукции</v>
      </c>
      <c r="J506" s="228"/>
      <c r="K506" s="228"/>
      <c r="L506" s="228"/>
      <c r="M506" s="232" t="s">
        <v>6</v>
      </c>
      <c r="N506" s="233"/>
      <c r="O506" s="228"/>
      <c r="P506" s="231"/>
      <c r="Q506" s="228" t="s">
        <v>26</v>
      </c>
      <c r="R506" s="228"/>
      <c r="S506" s="232" t="s">
        <v>6</v>
      </c>
      <c r="T506" s="233"/>
      <c r="U506" s="240" t="s">
        <v>7</v>
      </c>
      <c r="V506" s="228"/>
      <c r="W506" s="235"/>
      <c r="X506" s="236"/>
      <c r="Y506" s="231" t="s">
        <v>6</v>
      </c>
      <c r="Z506" s="237"/>
      <c r="AA506" s="238"/>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c r="BG506" s="238"/>
      <c r="BH506" s="238"/>
      <c r="BI506" s="238"/>
      <c r="BJ506" s="238"/>
      <c r="BK506" s="238"/>
      <c r="BL506" s="238"/>
      <c r="BM506" s="238"/>
      <c r="BN506" s="238"/>
      <c r="BO506" s="238"/>
      <c r="BP506" s="238"/>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c r="DB506" s="238"/>
      <c r="DC506" s="238"/>
      <c r="DD506" s="238"/>
      <c r="DE506" s="238"/>
      <c r="DF506" s="238"/>
      <c r="DG506" s="238"/>
      <c r="DH506" s="238"/>
      <c r="DI506" s="238"/>
      <c r="DJ506" s="238"/>
      <c r="DK506" s="238"/>
      <c r="DL506" s="238"/>
      <c r="DM506" s="238"/>
      <c r="DN506" s="238"/>
      <c r="DO506" s="238"/>
      <c r="DP506" s="238"/>
      <c r="DQ506" s="238"/>
      <c r="DR506" s="238"/>
      <c r="DS506" s="238"/>
      <c r="DT506" s="238"/>
      <c r="DU506" s="238"/>
      <c r="DV506" s="238"/>
      <c r="DW506" s="238"/>
      <c r="DX506" s="238"/>
      <c r="DY506" s="238"/>
      <c r="DZ506" s="238"/>
      <c r="EA506" s="238"/>
      <c r="EB506" s="238"/>
      <c r="EC506" s="238"/>
      <c r="ED506" s="238"/>
      <c r="EE506" s="238"/>
      <c r="EF506" s="238"/>
      <c r="EG506" s="238"/>
      <c r="EH506" s="238"/>
      <c r="EI506" s="238"/>
      <c r="EJ506" s="238"/>
      <c r="EK506" s="238"/>
      <c r="EL506" s="238"/>
      <c r="EM506" s="238"/>
      <c r="EN506" s="238"/>
      <c r="EO506" s="238"/>
      <c r="EP506" s="238"/>
      <c r="EQ506" s="238"/>
      <c r="ER506" s="238"/>
      <c r="ES506" s="238"/>
      <c r="ET506" s="238"/>
      <c r="EU506" s="238"/>
      <c r="EV506" s="238"/>
      <c r="EW506" s="238"/>
      <c r="EX506" s="238"/>
      <c r="EY506" s="238"/>
      <c r="EZ506" s="238"/>
      <c r="FA506" s="238"/>
      <c r="FB506" s="238"/>
      <c r="FC506" s="238"/>
      <c r="FD506" s="238"/>
      <c r="FE506" s="238"/>
      <c r="FF506" s="238"/>
      <c r="FG506" s="238"/>
      <c r="FH506" s="238"/>
      <c r="FI506" s="238"/>
      <c r="FJ506" s="238"/>
      <c r="FK506" s="238"/>
      <c r="FL506" s="238"/>
      <c r="FM506" s="238"/>
      <c r="FN506" s="238"/>
      <c r="FO506" s="238"/>
      <c r="FP506" s="238"/>
      <c r="FQ506" s="238"/>
      <c r="FR506" s="238"/>
      <c r="FS506" s="238"/>
      <c r="FT506" s="238"/>
      <c r="FU506" s="238"/>
      <c r="FV506" s="238"/>
      <c r="FW506" s="238"/>
      <c r="FX506" s="238"/>
      <c r="FY506" s="238"/>
      <c r="FZ506" s="238"/>
      <c r="GA506" s="238"/>
      <c r="GB506" s="238"/>
      <c r="GC506" s="238"/>
      <c r="GD506" s="238"/>
      <c r="GE506" s="238"/>
      <c r="GF506" s="238"/>
      <c r="GG506" s="238"/>
      <c r="GH506" s="238"/>
      <c r="GI506" s="238"/>
      <c r="GJ506" s="238"/>
      <c r="GK506" s="238"/>
      <c r="GL506" s="238"/>
      <c r="GM506" s="238"/>
      <c r="GN506" s="238"/>
      <c r="GO506" s="238"/>
      <c r="GP506" s="238"/>
      <c r="GQ506" s="238"/>
      <c r="GR506" s="238"/>
      <c r="GS506" s="238"/>
      <c r="GT506" s="238"/>
      <c r="GU506" s="238"/>
      <c r="GV506" s="238"/>
      <c r="GW506" s="238"/>
      <c r="GX506" s="238"/>
      <c r="GY506" s="238"/>
      <c r="GZ506" s="238"/>
      <c r="HA506" s="228"/>
      <c r="HB506" s="228"/>
    </row>
    <row r="507" spans="1:210" s="239" customFormat="1" ht="10.199999999999999">
      <c r="A507" s="228"/>
      <c r="B507" s="229"/>
      <c r="C507" s="230"/>
      <c r="D507" s="229"/>
      <c r="E507" s="270"/>
      <c r="F507" s="116"/>
      <c r="G507" s="231"/>
      <c r="H507" s="228"/>
      <c r="I507" s="228" t="str">
        <f t="shared" si="2463"/>
        <v>Стоимостная структура себестоимости 1 ед. готовой продукции</v>
      </c>
      <c r="J507" s="228"/>
      <c r="K507" s="228"/>
      <c r="L507" s="228"/>
      <c r="M507" s="232" t="s">
        <v>6</v>
      </c>
      <c r="N507" s="233"/>
      <c r="O507" s="228"/>
      <c r="P507" s="231"/>
      <c r="Q507" s="228" t="s">
        <v>26</v>
      </c>
      <c r="R507" s="228"/>
      <c r="S507" s="232" t="s">
        <v>6</v>
      </c>
      <c r="T507" s="233"/>
      <c r="U507" s="240" t="s">
        <v>7</v>
      </c>
      <c r="V507" s="228"/>
      <c r="W507" s="235"/>
      <c r="X507" s="236"/>
      <c r="Y507" s="231" t="s">
        <v>6</v>
      </c>
      <c r="Z507" s="237"/>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8"/>
      <c r="FL507" s="238"/>
      <c r="FM507" s="238"/>
      <c r="FN507" s="238"/>
      <c r="FO507" s="238"/>
      <c r="FP507" s="238"/>
      <c r="FQ507" s="238"/>
      <c r="FR507" s="238"/>
      <c r="FS507" s="238"/>
      <c r="FT507" s="238"/>
      <c r="FU507" s="238"/>
      <c r="FV507" s="238"/>
      <c r="FW507" s="238"/>
      <c r="FX507" s="238"/>
      <c r="FY507" s="238"/>
      <c r="FZ507" s="238"/>
      <c r="GA507" s="238"/>
      <c r="GB507" s="238"/>
      <c r="GC507" s="238"/>
      <c r="GD507" s="238"/>
      <c r="GE507" s="238"/>
      <c r="GF507" s="238"/>
      <c r="GG507" s="238"/>
      <c r="GH507" s="238"/>
      <c r="GI507" s="238"/>
      <c r="GJ507" s="238"/>
      <c r="GK507" s="238"/>
      <c r="GL507" s="238"/>
      <c r="GM507" s="238"/>
      <c r="GN507" s="238"/>
      <c r="GO507" s="238"/>
      <c r="GP507" s="238"/>
      <c r="GQ507" s="238"/>
      <c r="GR507" s="238"/>
      <c r="GS507" s="238"/>
      <c r="GT507" s="238"/>
      <c r="GU507" s="238"/>
      <c r="GV507" s="238"/>
      <c r="GW507" s="238"/>
      <c r="GX507" s="238"/>
      <c r="GY507" s="238"/>
      <c r="GZ507" s="238"/>
      <c r="HA507" s="228"/>
      <c r="HB507" s="228"/>
    </row>
    <row r="508" spans="1:210" s="239" customFormat="1" ht="10.199999999999999">
      <c r="A508" s="228"/>
      <c r="B508" s="229"/>
      <c r="C508" s="230"/>
      <c r="D508" s="229"/>
      <c r="E508" s="270"/>
      <c r="F508" s="116"/>
      <c r="G508" s="231"/>
      <c r="H508" s="228"/>
      <c r="I508" s="228" t="str">
        <f t="shared" si="2463"/>
        <v>Стоимостная структура себестоимости 1 ед. готовой продукции</v>
      </c>
      <c r="J508" s="228"/>
      <c r="K508" s="228"/>
      <c r="L508" s="228"/>
      <c r="M508" s="232" t="s">
        <v>6</v>
      </c>
      <c r="N508" s="233"/>
      <c r="O508" s="228"/>
      <c r="P508" s="231"/>
      <c r="Q508" s="228" t="s">
        <v>26</v>
      </c>
      <c r="R508" s="228"/>
      <c r="S508" s="232" t="s">
        <v>6</v>
      </c>
      <c r="T508" s="233"/>
      <c r="U508" s="240" t="s">
        <v>7</v>
      </c>
      <c r="V508" s="228"/>
      <c r="W508" s="235"/>
      <c r="X508" s="236"/>
      <c r="Y508" s="231" t="s">
        <v>6</v>
      </c>
      <c r="Z508" s="237"/>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8"/>
      <c r="FL508" s="238"/>
      <c r="FM508" s="238"/>
      <c r="FN508" s="238"/>
      <c r="FO508" s="238"/>
      <c r="FP508" s="238"/>
      <c r="FQ508" s="238"/>
      <c r="FR508" s="238"/>
      <c r="FS508" s="238"/>
      <c r="FT508" s="238"/>
      <c r="FU508" s="238"/>
      <c r="FV508" s="238"/>
      <c r="FW508" s="238"/>
      <c r="FX508" s="238"/>
      <c r="FY508" s="238"/>
      <c r="FZ508" s="238"/>
      <c r="GA508" s="238"/>
      <c r="GB508" s="238"/>
      <c r="GC508" s="238"/>
      <c r="GD508" s="238"/>
      <c r="GE508" s="238"/>
      <c r="GF508" s="238"/>
      <c r="GG508" s="238"/>
      <c r="GH508" s="238"/>
      <c r="GI508" s="238"/>
      <c r="GJ508" s="238"/>
      <c r="GK508" s="238"/>
      <c r="GL508" s="238"/>
      <c r="GM508" s="238"/>
      <c r="GN508" s="238"/>
      <c r="GO508" s="238"/>
      <c r="GP508" s="238"/>
      <c r="GQ508" s="238"/>
      <c r="GR508" s="238"/>
      <c r="GS508" s="238"/>
      <c r="GT508" s="238"/>
      <c r="GU508" s="238"/>
      <c r="GV508" s="238"/>
      <c r="GW508" s="238"/>
      <c r="GX508" s="238"/>
      <c r="GY508" s="238"/>
      <c r="GZ508" s="238"/>
      <c r="HA508" s="228"/>
      <c r="HB508" s="228"/>
    </row>
    <row r="509" spans="1:210" s="239" customFormat="1" ht="10.199999999999999">
      <c r="A509" s="228"/>
      <c r="B509" s="228"/>
      <c r="C509" s="228"/>
      <c r="D509" s="229"/>
      <c r="E509" s="270"/>
      <c r="F509" s="116"/>
      <c r="G509" s="231"/>
      <c r="H509" s="228"/>
      <c r="I509" s="228" t="str">
        <f t="shared" si="2463"/>
        <v>Стоимостная структура себестоимости 1 ед. готовой продукции</v>
      </c>
      <c r="J509" s="228"/>
      <c r="K509" s="228"/>
      <c r="L509" s="228"/>
      <c r="M509" s="232" t="s">
        <v>6</v>
      </c>
      <c r="N509" s="233"/>
      <c r="O509" s="228"/>
      <c r="P509" s="231"/>
      <c r="Q509" s="228" t="s">
        <v>26</v>
      </c>
      <c r="R509" s="228"/>
      <c r="S509" s="232" t="s">
        <v>6</v>
      </c>
      <c r="T509" s="233"/>
      <c r="U509" s="240" t="s">
        <v>7</v>
      </c>
      <c r="V509" s="228"/>
      <c r="W509" s="235"/>
      <c r="X509" s="236"/>
      <c r="Y509" s="231" t="s">
        <v>6</v>
      </c>
      <c r="Z509" s="237"/>
      <c r="AA509" s="238"/>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c r="BG509" s="238"/>
      <c r="BH509" s="238"/>
      <c r="BI509" s="238"/>
      <c r="BJ509" s="238"/>
      <c r="BK509" s="238"/>
      <c r="BL509" s="238"/>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c r="DB509" s="238"/>
      <c r="DC509" s="238"/>
      <c r="DD509" s="238"/>
      <c r="DE509" s="238"/>
      <c r="DF509" s="238"/>
      <c r="DG509" s="238"/>
      <c r="DH509" s="238"/>
      <c r="DI509" s="238"/>
      <c r="DJ509" s="238"/>
      <c r="DK509" s="238"/>
      <c r="DL509" s="238"/>
      <c r="DM509" s="238"/>
      <c r="DN509" s="238"/>
      <c r="DO509" s="238"/>
      <c r="DP509" s="238"/>
      <c r="DQ509" s="238"/>
      <c r="DR509" s="238"/>
      <c r="DS509" s="238"/>
      <c r="DT509" s="238"/>
      <c r="DU509" s="238"/>
      <c r="DV509" s="238"/>
      <c r="DW509" s="238"/>
      <c r="DX509" s="238"/>
      <c r="DY509" s="238"/>
      <c r="DZ509" s="238"/>
      <c r="EA509" s="238"/>
      <c r="EB509" s="238"/>
      <c r="EC509" s="238"/>
      <c r="ED509" s="238"/>
      <c r="EE509" s="238"/>
      <c r="EF509" s="238"/>
      <c r="EG509" s="238"/>
      <c r="EH509" s="238"/>
      <c r="EI509" s="238"/>
      <c r="EJ509" s="238"/>
      <c r="EK509" s="238"/>
      <c r="EL509" s="238"/>
      <c r="EM509" s="238"/>
      <c r="EN509" s="238"/>
      <c r="EO509" s="238"/>
      <c r="EP509" s="238"/>
      <c r="EQ509" s="238"/>
      <c r="ER509" s="238"/>
      <c r="ES509" s="238"/>
      <c r="ET509" s="238"/>
      <c r="EU509" s="238"/>
      <c r="EV509" s="238"/>
      <c r="EW509" s="238"/>
      <c r="EX509" s="238"/>
      <c r="EY509" s="238"/>
      <c r="EZ509" s="238"/>
      <c r="FA509" s="238"/>
      <c r="FB509" s="238"/>
      <c r="FC509" s="238"/>
      <c r="FD509" s="238"/>
      <c r="FE509" s="238"/>
      <c r="FF509" s="238"/>
      <c r="FG509" s="238"/>
      <c r="FH509" s="238"/>
      <c r="FI509" s="238"/>
      <c r="FJ509" s="238"/>
      <c r="FK509" s="238"/>
      <c r="FL509" s="238"/>
      <c r="FM509" s="238"/>
      <c r="FN509" s="238"/>
      <c r="FO509" s="238"/>
      <c r="FP509" s="238"/>
      <c r="FQ509" s="238"/>
      <c r="FR509" s="238"/>
      <c r="FS509" s="238"/>
      <c r="FT509" s="238"/>
      <c r="FU509" s="238"/>
      <c r="FV509" s="238"/>
      <c r="FW509" s="238"/>
      <c r="FX509" s="238"/>
      <c r="FY509" s="238"/>
      <c r="FZ509" s="238"/>
      <c r="GA509" s="238"/>
      <c r="GB509" s="238"/>
      <c r="GC509" s="238"/>
      <c r="GD509" s="238"/>
      <c r="GE509" s="238"/>
      <c r="GF509" s="238"/>
      <c r="GG509" s="238"/>
      <c r="GH509" s="238"/>
      <c r="GI509" s="238"/>
      <c r="GJ509" s="238"/>
      <c r="GK509" s="238"/>
      <c r="GL509" s="238"/>
      <c r="GM509" s="238"/>
      <c r="GN509" s="238"/>
      <c r="GO509" s="238"/>
      <c r="GP509" s="238"/>
      <c r="GQ509" s="238"/>
      <c r="GR509" s="238"/>
      <c r="GS509" s="238"/>
      <c r="GT509" s="238"/>
      <c r="GU509" s="238"/>
      <c r="GV509" s="238"/>
      <c r="GW509" s="238"/>
      <c r="GX509" s="238"/>
      <c r="GY509" s="238"/>
      <c r="GZ509" s="238"/>
      <c r="HA509" s="228"/>
      <c r="HB509" s="228"/>
    </row>
    <row r="510" spans="1:210" ht="4.2" customHeight="1">
      <c r="A510" s="1"/>
      <c r="B510" s="1"/>
      <c r="C510" s="1"/>
      <c r="D510" s="14"/>
      <c r="E510" s="264"/>
      <c r="F510" s="14"/>
      <c r="G510" s="304"/>
      <c r="H510" s="14"/>
      <c r="I510" s="14"/>
      <c r="J510" s="14"/>
      <c r="K510" s="14"/>
      <c r="L510" s="14"/>
      <c r="M510" s="15"/>
      <c r="N510" s="14"/>
      <c r="O510" s="14"/>
      <c r="P510" s="15"/>
      <c r="Q510" s="14"/>
      <c r="R510" s="14"/>
      <c r="S510" s="15"/>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c r="FR510" s="180"/>
      <c r="FS510" s="180"/>
      <c r="FT510" s="180"/>
      <c r="FU510" s="180"/>
      <c r="FV510" s="180"/>
      <c r="FW510" s="180"/>
      <c r="FX510" s="180"/>
      <c r="FY510" s="180"/>
      <c r="FZ510" s="180"/>
      <c r="GA510" s="180"/>
      <c r="GB510" s="180"/>
      <c r="GC510" s="180"/>
      <c r="GD510" s="180"/>
      <c r="GE510" s="180"/>
      <c r="GF510" s="180"/>
      <c r="GG510" s="180"/>
      <c r="GH510" s="180"/>
      <c r="GI510" s="180"/>
      <c r="GJ510" s="180"/>
      <c r="GK510" s="180"/>
      <c r="GL510" s="180"/>
      <c r="GM510" s="180"/>
      <c r="GN510" s="180"/>
      <c r="GO510" s="180"/>
      <c r="GP510" s="180"/>
      <c r="GQ510" s="180"/>
      <c r="GR510" s="180"/>
      <c r="GS510" s="180"/>
      <c r="GT510" s="180"/>
      <c r="GU510" s="180"/>
      <c r="GV510" s="180"/>
      <c r="GW510" s="180"/>
      <c r="GX510" s="180"/>
      <c r="GY510" s="180"/>
      <c r="GZ510" s="180"/>
      <c r="HA510" s="1"/>
      <c r="HB510" s="1"/>
    </row>
    <row r="511" spans="1:210" s="4" customFormat="1">
      <c r="A511" s="3"/>
      <c r="B511" s="3"/>
      <c r="C511" s="3"/>
      <c r="D511" s="3"/>
      <c r="E511" s="9"/>
      <c r="F511" s="51"/>
      <c r="G511" s="250"/>
      <c r="H511" s="3" t="str">
        <f>$H$12</f>
        <v>Себестоимость продаж, вкл. ндс</v>
      </c>
      <c r="I511" s="3"/>
      <c r="J511" s="3"/>
      <c r="K511" s="3"/>
      <c r="L511" s="3"/>
      <c r="M511" s="5"/>
      <c r="N511" s="3" t="str">
        <f>N422</f>
        <v>Продукт-2</v>
      </c>
      <c r="O511" s="3"/>
      <c r="P511" s="5"/>
      <c r="Q511" s="3" t="s">
        <v>26</v>
      </c>
      <c r="R511" s="3"/>
      <c r="S511" s="5"/>
      <c r="T511" s="84"/>
      <c r="U511" s="24"/>
      <c r="V511" s="3"/>
      <c r="W511" s="12">
        <f>SUM($Y511:$HA511)</f>
        <v>0</v>
      </c>
      <c r="X511" s="12"/>
      <c r="Y511" s="46"/>
      <c r="Z511" s="91"/>
      <c r="AA511" s="92">
        <f t="shared" ref="AA511:AE511" si="2464">IF(AA$8="",0,SUM(AA513:AA516))</f>
        <v>0</v>
      </c>
      <c r="AB511" s="92">
        <f t="shared" si="2464"/>
        <v>0</v>
      </c>
      <c r="AC511" s="92">
        <f t="shared" si="2464"/>
        <v>0</v>
      </c>
      <c r="AD511" s="92">
        <f t="shared" si="2464"/>
        <v>0</v>
      </c>
      <c r="AE511" s="92">
        <f t="shared" si="2464"/>
        <v>0</v>
      </c>
      <c r="AF511" s="92">
        <f t="shared" ref="AF511:CQ511" si="2465">IF(AF$8="",0,SUM(AF513:AF516))</f>
        <v>0</v>
      </c>
      <c r="AG511" s="92">
        <f t="shared" si="2465"/>
        <v>0</v>
      </c>
      <c r="AH511" s="92">
        <f t="shared" si="2465"/>
        <v>0</v>
      </c>
      <c r="AI511" s="92">
        <f t="shared" si="2465"/>
        <v>0</v>
      </c>
      <c r="AJ511" s="92">
        <f t="shared" si="2465"/>
        <v>0</v>
      </c>
      <c r="AK511" s="92">
        <f t="shared" si="2465"/>
        <v>0</v>
      </c>
      <c r="AL511" s="92">
        <f t="shared" si="2465"/>
        <v>0</v>
      </c>
      <c r="AM511" s="92">
        <f t="shared" si="2465"/>
        <v>0</v>
      </c>
      <c r="AN511" s="92">
        <f t="shared" si="2465"/>
        <v>0</v>
      </c>
      <c r="AO511" s="92">
        <f t="shared" si="2465"/>
        <v>0</v>
      </c>
      <c r="AP511" s="92">
        <f t="shared" si="2465"/>
        <v>0</v>
      </c>
      <c r="AQ511" s="92">
        <f t="shared" si="2465"/>
        <v>0</v>
      </c>
      <c r="AR511" s="92">
        <f t="shared" si="2465"/>
        <v>0</v>
      </c>
      <c r="AS511" s="92">
        <f t="shared" si="2465"/>
        <v>0</v>
      </c>
      <c r="AT511" s="92">
        <f t="shared" si="2465"/>
        <v>0</v>
      </c>
      <c r="AU511" s="92">
        <f t="shared" si="2465"/>
        <v>0</v>
      </c>
      <c r="AV511" s="92">
        <f t="shared" si="2465"/>
        <v>0</v>
      </c>
      <c r="AW511" s="92">
        <f t="shared" si="2465"/>
        <v>0</v>
      </c>
      <c r="AX511" s="92">
        <f t="shared" si="2465"/>
        <v>0</v>
      </c>
      <c r="AY511" s="92">
        <f t="shared" si="2465"/>
        <v>0</v>
      </c>
      <c r="AZ511" s="92">
        <f t="shared" si="2465"/>
        <v>0</v>
      </c>
      <c r="BA511" s="92">
        <f t="shared" si="2465"/>
        <v>0</v>
      </c>
      <c r="BB511" s="92">
        <f t="shared" si="2465"/>
        <v>0</v>
      </c>
      <c r="BC511" s="92">
        <f t="shared" si="2465"/>
        <v>0</v>
      </c>
      <c r="BD511" s="92">
        <f t="shared" si="2465"/>
        <v>0</v>
      </c>
      <c r="BE511" s="92">
        <f t="shared" si="2465"/>
        <v>0</v>
      </c>
      <c r="BF511" s="92">
        <f t="shared" si="2465"/>
        <v>0</v>
      </c>
      <c r="BG511" s="92">
        <f t="shared" si="2465"/>
        <v>0</v>
      </c>
      <c r="BH511" s="92">
        <f t="shared" si="2465"/>
        <v>0</v>
      </c>
      <c r="BI511" s="92">
        <f t="shared" si="2465"/>
        <v>0</v>
      </c>
      <c r="BJ511" s="92">
        <f t="shared" si="2465"/>
        <v>0</v>
      </c>
      <c r="BK511" s="92">
        <f t="shared" si="2465"/>
        <v>0</v>
      </c>
      <c r="BL511" s="92">
        <f t="shared" si="2465"/>
        <v>0</v>
      </c>
      <c r="BM511" s="92">
        <f t="shared" si="2465"/>
        <v>0</v>
      </c>
      <c r="BN511" s="92">
        <f t="shared" si="2465"/>
        <v>0</v>
      </c>
      <c r="BO511" s="92">
        <f t="shared" si="2465"/>
        <v>0</v>
      </c>
      <c r="BP511" s="92">
        <f t="shared" si="2465"/>
        <v>0</v>
      </c>
      <c r="BQ511" s="92">
        <f t="shared" si="2465"/>
        <v>0</v>
      </c>
      <c r="BR511" s="92">
        <f t="shared" si="2465"/>
        <v>0</v>
      </c>
      <c r="BS511" s="92">
        <f t="shared" si="2465"/>
        <v>0</v>
      </c>
      <c r="BT511" s="92">
        <f t="shared" si="2465"/>
        <v>0</v>
      </c>
      <c r="BU511" s="92">
        <f t="shared" si="2465"/>
        <v>0</v>
      </c>
      <c r="BV511" s="92">
        <f t="shared" si="2465"/>
        <v>0</v>
      </c>
      <c r="BW511" s="92">
        <f t="shared" si="2465"/>
        <v>0</v>
      </c>
      <c r="BX511" s="92">
        <f t="shared" si="2465"/>
        <v>0</v>
      </c>
      <c r="BY511" s="92">
        <f t="shared" si="2465"/>
        <v>0</v>
      </c>
      <c r="BZ511" s="92">
        <f t="shared" si="2465"/>
        <v>0</v>
      </c>
      <c r="CA511" s="92">
        <f t="shared" si="2465"/>
        <v>0</v>
      </c>
      <c r="CB511" s="92">
        <f t="shared" si="2465"/>
        <v>0</v>
      </c>
      <c r="CC511" s="92">
        <f t="shared" si="2465"/>
        <v>0</v>
      </c>
      <c r="CD511" s="92">
        <f t="shared" si="2465"/>
        <v>0</v>
      </c>
      <c r="CE511" s="92">
        <f t="shared" si="2465"/>
        <v>0</v>
      </c>
      <c r="CF511" s="92">
        <f t="shared" si="2465"/>
        <v>0</v>
      </c>
      <c r="CG511" s="92">
        <f t="shared" si="2465"/>
        <v>0</v>
      </c>
      <c r="CH511" s="92">
        <f t="shared" si="2465"/>
        <v>0</v>
      </c>
      <c r="CI511" s="92">
        <f t="shared" si="2465"/>
        <v>0</v>
      </c>
      <c r="CJ511" s="92">
        <f t="shared" si="2465"/>
        <v>0</v>
      </c>
      <c r="CK511" s="92">
        <f t="shared" si="2465"/>
        <v>0</v>
      </c>
      <c r="CL511" s="92">
        <f t="shared" si="2465"/>
        <v>0</v>
      </c>
      <c r="CM511" s="92">
        <f t="shared" si="2465"/>
        <v>0</v>
      </c>
      <c r="CN511" s="92">
        <f t="shared" si="2465"/>
        <v>0</v>
      </c>
      <c r="CO511" s="92">
        <f t="shared" si="2465"/>
        <v>0</v>
      </c>
      <c r="CP511" s="92">
        <f t="shared" si="2465"/>
        <v>0</v>
      </c>
      <c r="CQ511" s="92">
        <f t="shared" si="2465"/>
        <v>0</v>
      </c>
      <c r="CR511" s="92">
        <f t="shared" ref="CR511:DG511" si="2466">IF(CR$8="",0,SUM(CR513:CR516))</f>
        <v>0</v>
      </c>
      <c r="CS511" s="92">
        <f t="shared" si="2466"/>
        <v>0</v>
      </c>
      <c r="CT511" s="92">
        <f t="shared" si="2466"/>
        <v>0</v>
      </c>
      <c r="CU511" s="92">
        <f t="shared" si="2466"/>
        <v>0</v>
      </c>
      <c r="CV511" s="92">
        <f t="shared" si="2466"/>
        <v>0</v>
      </c>
      <c r="CW511" s="92">
        <f t="shared" si="2466"/>
        <v>0</v>
      </c>
      <c r="CX511" s="92">
        <f t="shared" si="2466"/>
        <v>0</v>
      </c>
      <c r="CY511" s="92">
        <f t="shared" si="2466"/>
        <v>0</v>
      </c>
      <c r="CZ511" s="92">
        <f t="shared" si="2466"/>
        <v>0</v>
      </c>
      <c r="DA511" s="92">
        <f t="shared" si="2466"/>
        <v>0</v>
      </c>
      <c r="DB511" s="92">
        <f t="shared" si="2466"/>
        <v>0</v>
      </c>
      <c r="DC511" s="92">
        <f t="shared" si="2466"/>
        <v>0</v>
      </c>
      <c r="DD511" s="92">
        <f t="shared" si="2466"/>
        <v>0</v>
      </c>
      <c r="DE511" s="92">
        <f t="shared" si="2466"/>
        <v>0</v>
      </c>
      <c r="DF511" s="92">
        <f t="shared" si="2466"/>
        <v>0</v>
      </c>
      <c r="DG511" s="92">
        <f t="shared" si="2466"/>
        <v>0</v>
      </c>
      <c r="DH511" s="92">
        <f t="shared" ref="DH511:FS511" si="2467">IF(DH$8="",0,SUM(DH513:DH516))</f>
        <v>0</v>
      </c>
      <c r="DI511" s="92">
        <f t="shared" si="2467"/>
        <v>0</v>
      </c>
      <c r="DJ511" s="92">
        <f t="shared" si="2467"/>
        <v>0</v>
      </c>
      <c r="DK511" s="92">
        <f t="shared" si="2467"/>
        <v>0</v>
      </c>
      <c r="DL511" s="92">
        <f t="shared" si="2467"/>
        <v>0</v>
      </c>
      <c r="DM511" s="92">
        <f t="shared" si="2467"/>
        <v>0</v>
      </c>
      <c r="DN511" s="92">
        <f t="shared" si="2467"/>
        <v>0</v>
      </c>
      <c r="DO511" s="92">
        <f t="shared" si="2467"/>
        <v>0</v>
      </c>
      <c r="DP511" s="92">
        <f t="shared" si="2467"/>
        <v>0</v>
      </c>
      <c r="DQ511" s="92">
        <f t="shared" si="2467"/>
        <v>0</v>
      </c>
      <c r="DR511" s="92">
        <f t="shared" si="2467"/>
        <v>0</v>
      </c>
      <c r="DS511" s="92">
        <f t="shared" si="2467"/>
        <v>0</v>
      </c>
      <c r="DT511" s="92">
        <f t="shared" si="2467"/>
        <v>0</v>
      </c>
      <c r="DU511" s="92">
        <f t="shared" si="2467"/>
        <v>0</v>
      </c>
      <c r="DV511" s="92">
        <f t="shared" si="2467"/>
        <v>0</v>
      </c>
      <c r="DW511" s="92">
        <f t="shared" si="2467"/>
        <v>0</v>
      </c>
      <c r="DX511" s="92">
        <f t="shared" si="2467"/>
        <v>0</v>
      </c>
      <c r="DY511" s="92">
        <f t="shared" si="2467"/>
        <v>0</v>
      </c>
      <c r="DZ511" s="92">
        <f t="shared" si="2467"/>
        <v>0</v>
      </c>
      <c r="EA511" s="92">
        <f t="shared" si="2467"/>
        <v>0</v>
      </c>
      <c r="EB511" s="92">
        <f t="shared" si="2467"/>
        <v>0</v>
      </c>
      <c r="EC511" s="92">
        <f t="shared" si="2467"/>
        <v>0</v>
      </c>
      <c r="ED511" s="92">
        <f t="shared" si="2467"/>
        <v>0</v>
      </c>
      <c r="EE511" s="92">
        <f t="shared" si="2467"/>
        <v>0</v>
      </c>
      <c r="EF511" s="92">
        <f t="shared" si="2467"/>
        <v>0</v>
      </c>
      <c r="EG511" s="92">
        <f t="shared" si="2467"/>
        <v>0</v>
      </c>
      <c r="EH511" s="92">
        <f t="shared" si="2467"/>
        <v>0</v>
      </c>
      <c r="EI511" s="92">
        <f t="shared" si="2467"/>
        <v>0</v>
      </c>
      <c r="EJ511" s="92">
        <f t="shared" si="2467"/>
        <v>0</v>
      </c>
      <c r="EK511" s="92">
        <f t="shared" si="2467"/>
        <v>0</v>
      </c>
      <c r="EL511" s="92">
        <f t="shared" si="2467"/>
        <v>0</v>
      </c>
      <c r="EM511" s="92">
        <f t="shared" si="2467"/>
        <v>0</v>
      </c>
      <c r="EN511" s="92">
        <f t="shared" si="2467"/>
        <v>0</v>
      </c>
      <c r="EO511" s="92">
        <f t="shared" si="2467"/>
        <v>0</v>
      </c>
      <c r="EP511" s="92">
        <f t="shared" si="2467"/>
        <v>0</v>
      </c>
      <c r="EQ511" s="92">
        <f t="shared" si="2467"/>
        <v>0</v>
      </c>
      <c r="ER511" s="92">
        <f t="shared" si="2467"/>
        <v>0</v>
      </c>
      <c r="ES511" s="92">
        <f t="shared" si="2467"/>
        <v>0</v>
      </c>
      <c r="ET511" s="92">
        <f t="shared" si="2467"/>
        <v>0</v>
      </c>
      <c r="EU511" s="92">
        <f t="shared" si="2467"/>
        <v>0</v>
      </c>
      <c r="EV511" s="92">
        <f t="shared" si="2467"/>
        <v>0</v>
      </c>
      <c r="EW511" s="92">
        <f t="shared" si="2467"/>
        <v>0</v>
      </c>
      <c r="EX511" s="92">
        <f t="shared" si="2467"/>
        <v>0</v>
      </c>
      <c r="EY511" s="92">
        <f t="shared" si="2467"/>
        <v>0</v>
      </c>
      <c r="EZ511" s="92">
        <f t="shared" si="2467"/>
        <v>0</v>
      </c>
      <c r="FA511" s="92">
        <f t="shared" si="2467"/>
        <v>0</v>
      </c>
      <c r="FB511" s="92">
        <f t="shared" si="2467"/>
        <v>0</v>
      </c>
      <c r="FC511" s="92">
        <f t="shared" si="2467"/>
        <v>0</v>
      </c>
      <c r="FD511" s="92">
        <f t="shared" si="2467"/>
        <v>0</v>
      </c>
      <c r="FE511" s="92">
        <f t="shared" si="2467"/>
        <v>0</v>
      </c>
      <c r="FF511" s="92">
        <f t="shared" si="2467"/>
        <v>0</v>
      </c>
      <c r="FG511" s="92">
        <f t="shared" si="2467"/>
        <v>0</v>
      </c>
      <c r="FH511" s="92">
        <f t="shared" si="2467"/>
        <v>0</v>
      </c>
      <c r="FI511" s="92">
        <f t="shared" si="2467"/>
        <v>0</v>
      </c>
      <c r="FJ511" s="92">
        <f t="shared" si="2467"/>
        <v>0</v>
      </c>
      <c r="FK511" s="92">
        <f t="shared" si="2467"/>
        <v>0</v>
      </c>
      <c r="FL511" s="92">
        <f t="shared" si="2467"/>
        <v>0</v>
      </c>
      <c r="FM511" s="92">
        <f t="shared" si="2467"/>
        <v>0</v>
      </c>
      <c r="FN511" s="92">
        <f t="shared" si="2467"/>
        <v>0</v>
      </c>
      <c r="FO511" s="92">
        <f t="shared" si="2467"/>
        <v>0</v>
      </c>
      <c r="FP511" s="92">
        <f t="shared" si="2467"/>
        <v>0</v>
      </c>
      <c r="FQ511" s="92">
        <f t="shared" si="2467"/>
        <v>0</v>
      </c>
      <c r="FR511" s="92">
        <f t="shared" si="2467"/>
        <v>0</v>
      </c>
      <c r="FS511" s="92">
        <f t="shared" si="2467"/>
        <v>0</v>
      </c>
      <c r="FT511" s="92">
        <f t="shared" ref="FT511:GZ511" si="2468">IF(FT$8="",0,SUM(FT513:FT516))</f>
        <v>0</v>
      </c>
      <c r="FU511" s="92">
        <f t="shared" si="2468"/>
        <v>0</v>
      </c>
      <c r="FV511" s="92">
        <f t="shared" si="2468"/>
        <v>0</v>
      </c>
      <c r="FW511" s="92">
        <f t="shared" si="2468"/>
        <v>0</v>
      </c>
      <c r="FX511" s="92">
        <f t="shared" si="2468"/>
        <v>0</v>
      </c>
      <c r="FY511" s="92">
        <f t="shared" si="2468"/>
        <v>0</v>
      </c>
      <c r="FZ511" s="92">
        <f t="shared" si="2468"/>
        <v>0</v>
      </c>
      <c r="GA511" s="92">
        <f t="shared" si="2468"/>
        <v>0</v>
      </c>
      <c r="GB511" s="92">
        <f t="shared" si="2468"/>
        <v>0</v>
      </c>
      <c r="GC511" s="92">
        <f t="shared" si="2468"/>
        <v>0</v>
      </c>
      <c r="GD511" s="92">
        <f t="shared" si="2468"/>
        <v>0</v>
      </c>
      <c r="GE511" s="92">
        <f t="shared" si="2468"/>
        <v>0</v>
      </c>
      <c r="GF511" s="92">
        <f t="shared" si="2468"/>
        <v>0</v>
      </c>
      <c r="GG511" s="92">
        <f t="shared" si="2468"/>
        <v>0</v>
      </c>
      <c r="GH511" s="92">
        <f t="shared" si="2468"/>
        <v>0</v>
      </c>
      <c r="GI511" s="92">
        <f t="shared" si="2468"/>
        <v>0</v>
      </c>
      <c r="GJ511" s="92">
        <f t="shared" si="2468"/>
        <v>0</v>
      </c>
      <c r="GK511" s="92">
        <f t="shared" si="2468"/>
        <v>0</v>
      </c>
      <c r="GL511" s="92">
        <f t="shared" si="2468"/>
        <v>0</v>
      </c>
      <c r="GM511" s="92">
        <f t="shared" si="2468"/>
        <v>0</v>
      </c>
      <c r="GN511" s="92">
        <f t="shared" si="2468"/>
        <v>0</v>
      </c>
      <c r="GO511" s="92">
        <f t="shared" si="2468"/>
        <v>0</v>
      </c>
      <c r="GP511" s="92">
        <f t="shared" si="2468"/>
        <v>0</v>
      </c>
      <c r="GQ511" s="92">
        <f t="shared" si="2468"/>
        <v>0</v>
      </c>
      <c r="GR511" s="92">
        <f t="shared" si="2468"/>
        <v>0</v>
      </c>
      <c r="GS511" s="92">
        <f t="shared" si="2468"/>
        <v>0</v>
      </c>
      <c r="GT511" s="92">
        <f t="shared" si="2468"/>
        <v>0</v>
      </c>
      <c r="GU511" s="92">
        <f t="shared" si="2468"/>
        <v>0</v>
      </c>
      <c r="GV511" s="92">
        <f t="shared" si="2468"/>
        <v>0</v>
      </c>
      <c r="GW511" s="92">
        <f t="shared" si="2468"/>
        <v>0</v>
      </c>
      <c r="GX511" s="92">
        <f t="shared" si="2468"/>
        <v>0</v>
      </c>
      <c r="GY511" s="92">
        <f t="shared" si="2468"/>
        <v>0</v>
      </c>
      <c r="GZ511" s="92">
        <f t="shared" si="2468"/>
        <v>0</v>
      </c>
      <c r="HA511" s="3"/>
      <c r="HB511" s="3"/>
    </row>
    <row r="512" spans="1:210" ht="4.2" customHeight="1">
      <c r="A512" s="1"/>
      <c r="B512" s="1"/>
      <c r="C512" s="1"/>
      <c r="D512" s="1"/>
      <c r="E512" s="263"/>
      <c r="F512" s="48"/>
      <c r="G512" s="250"/>
      <c r="H512" s="33"/>
      <c r="I512" s="33"/>
      <c r="J512" s="33"/>
      <c r="K512" s="33"/>
      <c r="L512" s="33"/>
      <c r="M512" s="17"/>
      <c r="N512" s="33"/>
      <c r="O512" s="33"/>
      <c r="P512" s="17"/>
      <c r="Q512" s="33"/>
      <c r="R512" s="1"/>
      <c r="S512" s="5"/>
      <c r="T512" s="7"/>
      <c r="U512" s="24"/>
      <c r="V512" s="1"/>
      <c r="W512" s="43"/>
      <c r="X512" s="10"/>
      <c r="Y512" s="46"/>
      <c r="Z512" s="93"/>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c r="DF512" s="98"/>
      <c r="DG512" s="98"/>
      <c r="DH512" s="98"/>
      <c r="DI512" s="98"/>
      <c r="DJ512" s="98"/>
      <c r="DK512" s="98"/>
      <c r="DL512" s="98"/>
      <c r="DM512" s="98"/>
      <c r="DN512" s="98"/>
      <c r="DO512" s="98"/>
      <c r="DP512" s="98"/>
      <c r="DQ512" s="98"/>
      <c r="DR512" s="98"/>
      <c r="DS512" s="98"/>
      <c r="DT512" s="98"/>
      <c r="DU512" s="98"/>
      <c r="DV512" s="98"/>
      <c r="DW512" s="98"/>
      <c r="DX512" s="98"/>
      <c r="DY512" s="98"/>
      <c r="DZ512" s="98"/>
      <c r="EA512" s="98"/>
      <c r="EB512" s="98"/>
      <c r="EC512" s="98"/>
      <c r="ED512" s="98"/>
      <c r="EE512" s="98"/>
      <c r="EF512" s="98"/>
      <c r="EG512" s="98"/>
      <c r="EH512" s="98"/>
      <c r="EI512" s="98"/>
      <c r="EJ512" s="98"/>
      <c r="EK512" s="98"/>
      <c r="EL512" s="98"/>
      <c r="EM512" s="98"/>
      <c r="EN512" s="98"/>
      <c r="EO512" s="98"/>
      <c r="EP512" s="98"/>
      <c r="EQ512" s="98"/>
      <c r="ER512" s="98"/>
      <c r="ES512" s="98"/>
      <c r="ET512" s="98"/>
      <c r="EU512" s="98"/>
      <c r="EV512" s="98"/>
      <c r="EW512" s="98"/>
      <c r="EX512" s="98"/>
      <c r="EY512" s="98"/>
      <c r="EZ512" s="98"/>
      <c r="FA512" s="98"/>
      <c r="FB512" s="98"/>
      <c r="FC512" s="98"/>
      <c r="FD512" s="98"/>
      <c r="FE512" s="98"/>
      <c r="FF512" s="98"/>
      <c r="FG512" s="98"/>
      <c r="FH512" s="98"/>
      <c r="FI512" s="98"/>
      <c r="FJ512" s="98"/>
      <c r="FK512" s="98"/>
      <c r="FL512" s="98"/>
      <c r="FM512" s="98"/>
      <c r="FN512" s="98"/>
      <c r="FO512" s="98"/>
      <c r="FP512" s="98"/>
      <c r="FQ512" s="98"/>
      <c r="FR512" s="98"/>
      <c r="FS512" s="98"/>
      <c r="FT512" s="98"/>
      <c r="FU512" s="98"/>
      <c r="FV512" s="98"/>
      <c r="FW512" s="98"/>
      <c r="FX512" s="98"/>
      <c r="FY512" s="98"/>
      <c r="FZ512" s="98"/>
      <c r="GA512" s="98"/>
      <c r="GB512" s="98"/>
      <c r="GC512" s="98"/>
      <c r="GD512" s="98"/>
      <c r="GE512" s="98"/>
      <c r="GF512" s="98"/>
      <c r="GG512" s="98"/>
      <c r="GH512" s="98"/>
      <c r="GI512" s="98"/>
      <c r="GJ512" s="98"/>
      <c r="GK512" s="98"/>
      <c r="GL512" s="98"/>
      <c r="GM512" s="98"/>
      <c r="GN512" s="98"/>
      <c r="GO512" s="98"/>
      <c r="GP512" s="98"/>
      <c r="GQ512" s="98"/>
      <c r="GR512" s="98"/>
      <c r="GS512" s="98"/>
      <c r="GT512" s="98"/>
      <c r="GU512" s="98"/>
      <c r="GV512" s="98"/>
      <c r="GW512" s="98"/>
      <c r="GX512" s="98"/>
      <c r="GY512" s="98"/>
      <c r="GZ512" s="98"/>
      <c r="HA512" s="1"/>
      <c r="HB512" s="1"/>
    </row>
    <row r="513" spans="1:210" s="239" customFormat="1" ht="10.199999999999999">
      <c r="A513" s="228"/>
      <c r="B513" s="229"/>
      <c r="C513" s="230"/>
      <c r="D513" s="229"/>
      <c r="E513" s="270"/>
      <c r="F513" s="116"/>
      <c r="G513" s="231"/>
      <c r="H513" s="228"/>
      <c r="I513" s="228" t="str">
        <f>$H$12</f>
        <v>Себестоимость продаж, вкл. ндс</v>
      </c>
      <c r="J513" s="228"/>
      <c r="K513" s="228"/>
      <c r="L513" s="228"/>
      <c r="M513" s="231"/>
      <c r="N513" s="246" t="str">
        <f>$N$75</f>
        <v>Регулярная, ликвидная продукция</v>
      </c>
      <c r="O513" s="228"/>
      <c r="P513" s="231"/>
      <c r="Q513" s="228" t="s">
        <v>26</v>
      </c>
      <c r="R513" s="228"/>
      <c r="S513" s="228"/>
      <c r="T513" s="234"/>
      <c r="U513" s="228"/>
      <c r="V513" s="228"/>
      <c r="W513" s="235">
        <f>SUM($Y513:$HA513)</f>
        <v>0</v>
      </c>
      <c r="X513" s="236"/>
      <c r="Y513" s="247"/>
      <c r="Z513" s="248"/>
      <c r="AA513" s="249">
        <f>IF(AA$8="",0,IF(AND($T491&lt;&gt;"",$T491&lt;&gt;0),AA481*(1-$T491),AA448*AA451*SUM(AA499:AA510)))</f>
        <v>0</v>
      </c>
      <c r="AB513" s="249">
        <f t="shared" ref="AB513:AE513" si="2469">IF(AB$8="",0,IF(AND($T491&lt;&gt;"",$T491&lt;&gt;0),AB481*(1-$T491),AB448*AB451*SUM(AB499:AB510)))</f>
        <v>0</v>
      </c>
      <c r="AC513" s="249">
        <f t="shared" si="2469"/>
        <v>0</v>
      </c>
      <c r="AD513" s="249">
        <f t="shared" si="2469"/>
        <v>0</v>
      </c>
      <c r="AE513" s="249">
        <f t="shared" si="2469"/>
        <v>0</v>
      </c>
      <c r="AF513" s="249">
        <f t="shared" ref="AF513:CQ513" si="2470">IF(AF$8="",0,IF(AND($T491&lt;&gt;"",$T491&lt;&gt;0),AF481*(1-$T491),AF448*AF451*SUM(AF499:AF510)))</f>
        <v>0</v>
      </c>
      <c r="AG513" s="249">
        <f t="shared" si="2470"/>
        <v>0</v>
      </c>
      <c r="AH513" s="249">
        <f t="shared" si="2470"/>
        <v>0</v>
      </c>
      <c r="AI513" s="249">
        <f t="shared" si="2470"/>
        <v>0</v>
      </c>
      <c r="AJ513" s="249">
        <f t="shared" si="2470"/>
        <v>0</v>
      </c>
      <c r="AK513" s="249">
        <f t="shared" si="2470"/>
        <v>0</v>
      </c>
      <c r="AL513" s="249">
        <f t="shared" si="2470"/>
        <v>0</v>
      </c>
      <c r="AM513" s="249">
        <f t="shared" si="2470"/>
        <v>0</v>
      </c>
      <c r="AN513" s="249">
        <f t="shared" si="2470"/>
        <v>0</v>
      </c>
      <c r="AO513" s="249">
        <f t="shared" si="2470"/>
        <v>0</v>
      </c>
      <c r="AP513" s="249">
        <f t="shared" si="2470"/>
        <v>0</v>
      </c>
      <c r="AQ513" s="249">
        <f t="shared" si="2470"/>
        <v>0</v>
      </c>
      <c r="AR513" s="249">
        <f t="shared" si="2470"/>
        <v>0</v>
      </c>
      <c r="AS513" s="249">
        <f t="shared" si="2470"/>
        <v>0</v>
      </c>
      <c r="AT513" s="249">
        <f t="shared" si="2470"/>
        <v>0</v>
      </c>
      <c r="AU513" s="249">
        <f t="shared" si="2470"/>
        <v>0</v>
      </c>
      <c r="AV513" s="249">
        <f t="shared" si="2470"/>
        <v>0</v>
      </c>
      <c r="AW513" s="249">
        <f t="shared" si="2470"/>
        <v>0</v>
      </c>
      <c r="AX513" s="249">
        <f t="shared" si="2470"/>
        <v>0</v>
      </c>
      <c r="AY513" s="249">
        <f t="shared" si="2470"/>
        <v>0</v>
      </c>
      <c r="AZ513" s="249">
        <f t="shared" si="2470"/>
        <v>0</v>
      </c>
      <c r="BA513" s="249">
        <f t="shared" si="2470"/>
        <v>0</v>
      </c>
      <c r="BB513" s="249">
        <f t="shared" si="2470"/>
        <v>0</v>
      </c>
      <c r="BC513" s="249">
        <f t="shared" si="2470"/>
        <v>0</v>
      </c>
      <c r="BD513" s="249">
        <f t="shared" si="2470"/>
        <v>0</v>
      </c>
      <c r="BE513" s="249">
        <f t="shared" si="2470"/>
        <v>0</v>
      </c>
      <c r="BF513" s="249">
        <f t="shared" si="2470"/>
        <v>0</v>
      </c>
      <c r="BG513" s="249">
        <f t="shared" si="2470"/>
        <v>0</v>
      </c>
      <c r="BH513" s="249">
        <f t="shared" si="2470"/>
        <v>0</v>
      </c>
      <c r="BI513" s="249">
        <f t="shared" si="2470"/>
        <v>0</v>
      </c>
      <c r="BJ513" s="249">
        <f t="shared" si="2470"/>
        <v>0</v>
      </c>
      <c r="BK513" s="249">
        <f t="shared" si="2470"/>
        <v>0</v>
      </c>
      <c r="BL513" s="249">
        <f t="shared" si="2470"/>
        <v>0</v>
      </c>
      <c r="BM513" s="249">
        <f t="shared" si="2470"/>
        <v>0</v>
      </c>
      <c r="BN513" s="249">
        <f t="shared" si="2470"/>
        <v>0</v>
      </c>
      <c r="BO513" s="249">
        <f t="shared" si="2470"/>
        <v>0</v>
      </c>
      <c r="BP513" s="249">
        <f t="shared" si="2470"/>
        <v>0</v>
      </c>
      <c r="BQ513" s="249">
        <f t="shared" si="2470"/>
        <v>0</v>
      </c>
      <c r="BR513" s="249">
        <f t="shared" si="2470"/>
        <v>0</v>
      </c>
      <c r="BS513" s="249">
        <f t="shared" si="2470"/>
        <v>0</v>
      </c>
      <c r="BT513" s="249">
        <f t="shared" si="2470"/>
        <v>0</v>
      </c>
      <c r="BU513" s="249">
        <f t="shared" si="2470"/>
        <v>0</v>
      </c>
      <c r="BV513" s="249">
        <f t="shared" si="2470"/>
        <v>0</v>
      </c>
      <c r="BW513" s="249">
        <f t="shared" si="2470"/>
        <v>0</v>
      </c>
      <c r="BX513" s="249">
        <f t="shared" si="2470"/>
        <v>0</v>
      </c>
      <c r="BY513" s="249">
        <f t="shared" si="2470"/>
        <v>0</v>
      </c>
      <c r="BZ513" s="249">
        <f t="shared" si="2470"/>
        <v>0</v>
      </c>
      <c r="CA513" s="249">
        <f t="shared" si="2470"/>
        <v>0</v>
      </c>
      <c r="CB513" s="249">
        <f t="shared" si="2470"/>
        <v>0</v>
      </c>
      <c r="CC513" s="249">
        <f t="shared" si="2470"/>
        <v>0</v>
      </c>
      <c r="CD513" s="249">
        <f t="shared" si="2470"/>
        <v>0</v>
      </c>
      <c r="CE513" s="249">
        <f t="shared" si="2470"/>
        <v>0</v>
      </c>
      <c r="CF513" s="249">
        <f t="shared" si="2470"/>
        <v>0</v>
      </c>
      <c r="CG513" s="249">
        <f t="shared" si="2470"/>
        <v>0</v>
      </c>
      <c r="CH513" s="249">
        <f t="shared" si="2470"/>
        <v>0</v>
      </c>
      <c r="CI513" s="249">
        <f t="shared" si="2470"/>
        <v>0</v>
      </c>
      <c r="CJ513" s="249">
        <f t="shared" si="2470"/>
        <v>0</v>
      </c>
      <c r="CK513" s="249">
        <f t="shared" si="2470"/>
        <v>0</v>
      </c>
      <c r="CL513" s="249">
        <f t="shared" si="2470"/>
        <v>0</v>
      </c>
      <c r="CM513" s="249">
        <f t="shared" si="2470"/>
        <v>0</v>
      </c>
      <c r="CN513" s="249">
        <f t="shared" si="2470"/>
        <v>0</v>
      </c>
      <c r="CO513" s="249">
        <f t="shared" si="2470"/>
        <v>0</v>
      </c>
      <c r="CP513" s="249">
        <f t="shared" si="2470"/>
        <v>0</v>
      </c>
      <c r="CQ513" s="249">
        <f t="shared" si="2470"/>
        <v>0</v>
      </c>
      <c r="CR513" s="249">
        <f t="shared" ref="CR513:DG513" si="2471">IF(CR$8="",0,IF(AND($T491&lt;&gt;"",$T491&lt;&gt;0),CR481*(1-$T491),CR448*CR451*SUM(CR499:CR510)))</f>
        <v>0</v>
      </c>
      <c r="CS513" s="249">
        <f t="shared" si="2471"/>
        <v>0</v>
      </c>
      <c r="CT513" s="249">
        <f t="shared" si="2471"/>
        <v>0</v>
      </c>
      <c r="CU513" s="249">
        <f t="shared" si="2471"/>
        <v>0</v>
      </c>
      <c r="CV513" s="249">
        <f t="shared" si="2471"/>
        <v>0</v>
      </c>
      <c r="CW513" s="249">
        <f t="shared" si="2471"/>
        <v>0</v>
      </c>
      <c r="CX513" s="249">
        <f t="shared" si="2471"/>
        <v>0</v>
      </c>
      <c r="CY513" s="249">
        <f t="shared" si="2471"/>
        <v>0</v>
      </c>
      <c r="CZ513" s="249">
        <f t="shared" si="2471"/>
        <v>0</v>
      </c>
      <c r="DA513" s="249">
        <f t="shared" si="2471"/>
        <v>0</v>
      </c>
      <c r="DB513" s="249">
        <f t="shared" si="2471"/>
        <v>0</v>
      </c>
      <c r="DC513" s="249">
        <f t="shared" si="2471"/>
        <v>0</v>
      </c>
      <c r="DD513" s="249">
        <f t="shared" si="2471"/>
        <v>0</v>
      </c>
      <c r="DE513" s="249">
        <f t="shared" si="2471"/>
        <v>0</v>
      </c>
      <c r="DF513" s="249">
        <f t="shared" si="2471"/>
        <v>0</v>
      </c>
      <c r="DG513" s="249">
        <f t="shared" si="2471"/>
        <v>0</v>
      </c>
      <c r="DH513" s="249">
        <f t="shared" ref="DH513:FS513" si="2472">IF(DH$8="",0,IF(AND($T491&lt;&gt;"",$T491&lt;&gt;0),DH481*(1-$T491),DH448*DH451*SUM(DH499:DH510)))</f>
        <v>0</v>
      </c>
      <c r="DI513" s="249">
        <f t="shared" si="2472"/>
        <v>0</v>
      </c>
      <c r="DJ513" s="249">
        <f t="shared" si="2472"/>
        <v>0</v>
      </c>
      <c r="DK513" s="249">
        <f t="shared" si="2472"/>
        <v>0</v>
      </c>
      <c r="DL513" s="249">
        <f t="shared" si="2472"/>
        <v>0</v>
      </c>
      <c r="DM513" s="249">
        <f t="shared" si="2472"/>
        <v>0</v>
      </c>
      <c r="DN513" s="249">
        <f t="shared" si="2472"/>
        <v>0</v>
      </c>
      <c r="DO513" s="249">
        <f t="shared" si="2472"/>
        <v>0</v>
      </c>
      <c r="DP513" s="249">
        <f t="shared" si="2472"/>
        <v>0</v>
      </c>
      <c r="DQ513" s="249">
        <f t="shared" si="2472"/>
        <v>0</v>
      </c>
      <c r="DR513" s="249">
        <f t="shared" si="2472"/>
        <v>0</v>
      </c>
      <c r="DS513" s="249">
        <f t="shared" si="2472"/>
        <v>0</v>
      </c>
      <c r="DT513" s="249">
        <f t="shared" si="2472"/>
        <v>0</v>
      </c>
      <c r="DU513" s="249">
        <f t="shared" si="2472"/>
        <v>0</v>
      </c>
      <c r="DV513" s="249">
        <f t="shared" si="2472"/>
        <v>0</v>
      </c>
      <c r="DW513" s="249">
        <f t="shared" si="2472"/>
        <v>0</v>
      </c>
      <c r="DX513" s="249">
        <f t="shared" si="2472"/>
        <v>0</v>
      </c>
      <c r="DY513" s="249">
        <f t="shared" si="2472"/>
        <v>0</v>
      </c>
      <c r="DZ513" s="249">
        <f t="shared" si="2472"/>
        <v>0</v>
      </c>
      <c r="EA513" s="249">
        <f t="shared" si="2472"/>
        <v>0</v>
      </c>
      <c r="EB513" s="249">
        <f t="shared" si="2472"/>
        <v>0</v>
      </c>
      <c r="EC513" s="249">
        <f t="shared" si="2472"/>
        <v>0</v>
      </c>
      <c r="ED513" s="249">
        <f t="shared" si="2472"/>
        <v>0</v>
      </c>
      <c r="EE513" s="249">
        <f t="shared" si="2472"/>
        <v>0</v>
      </c>
      <c r="EF513" s="249">
        <f t="shared" si="2472"/>
        <v>0</v>
      </c>
      <c r="EG513" s="249">
        <f t="shared" si="2472"/>
        <v>0</v>
      </c>
      <c r="EH513" s="249">
        <f t="shared" si="2472"/>
        <v>0</v>
      </c>
      <c r="EI513" s="249">
        <f t="shared" si="2472"/>
        <v>0</v>
      </c>
      <c r="EJ513" s="249">
        <f t="shared" si="2472"/>
        <v>0</v>
      </c>
      <c r="EK513" s="249">
        <f t="shared" si="2472"/>
        <v>0</v>
      </c>
      <c r="EL513" s="249">
        <f t="shared" si="2472"/>
        <v>0</v>
      </c>
      <c r="EM513" s="249">
        <f t="shared" si="2472"/>
        <v>0</v>
      </c>
      <c r="EN513" s="249">
        <f t="shared" si="2472"/>
        <v>0</v>
      </c>
      <c r="EO513" s="249">
        <f t="shared" si="2472"/>
        <v>0</v>
      </c>
      <c r="EP513" s="249">
        <f t="shared" si="2472"/>
        <v>0</v>
      </c>
      <c r="EQ513" s="249">
        <f t="shared" si="2472"/>
        <v>0</v>
      </c>
      <c r="ER513" s="249">
        <f t="shared" si="2472"/>
        <v>0</v>
      </c>
      <c r="ES513" s="249">
        <f t="shared" si="2472"/>
        <v>0</v>
      </c>
      <c r="ET513" s="249">
        <f t="shared" si="2472"/>
        <v>0</v>
      </c>
      <c r="EU513" s="249">
        <f t="shared" si="2472"/>
        <v>0</v>
      </c>
      <c r="EV513" s="249">
        <f t="shared" si="2472"/>
        <v>0</v>
      </c>
      <c r="EW513" s="249">
        <f t="shared" si="2472"/>
        <v>0</v>
      </c>
      <c r="EX513" s="249">
        <f t="shared" si="2472"/>
        <v>0</v>
      </c>
      <c r="EY513" s="249">
        <f t="shared" si="2472"/>
        <v>0</v>
      </c>
      <c r="EZ513" s="249">
        <f t="shared" si="2472"/>
        <v>0</v>
      </c>
      <c r="FA513" s="249">
        <f t="shared" si="2472"/>
        <v>0</v>
      </c>
      <c r="FB513" s="249">
        <f t="shared" si="2472"/>
        <v>0</v>
      </c>
      <c r="FC513" s="249">
        <f t="shared" si="2472"/>
        <v>0</v>
      </c>
      <c r="FD513" s="249">
        <f t="shared" si="2472"/>
        <v>0</v>
      </c>
      <c r="FE513" s="249">
        <f t="shared" si="2472"/>
        <v>0</v>
      </c>
      <c r="FF513" s="249">
        <f t="shared" si="2472"/>
        <v>0</v>
      </c>
      <c r="FG513" s="249">
        <f t="shared" si="2472"/>
        <v>0</v>
      </c>
      <c r="FH513" s="249">
        <f t="shared" si="2472"/>
        <v>0</v>
      </c>
      <c r="FI513" s="249">
        <f t="shared" si="2472"/>
        <v>0</v>
      </c>
      <c r="FJ513" s="249">
        <f t="shared" si="2472"/>
        <v>0</v>
      </c>
      <c r="FK513" s="249">
        <f t="shared" si="2472"/>
        <v>0</v>
      </c>
      <c r="FL513" s="249">
        <f t="shared" si="2472"/>
        <v>0</v>
      </c>
      <c r="FM513" s="249">
        <f t="shared" si="2472"/>
        <v>0</v>
      </c>
      <c r="FN513" s="249">
        <f t="shared" si="2472"/>
        <v>0</v>
      </c>
      <c r="FO513" s="249">
        <f t="shared" si="2472"/>
        <v>0</v>
      </c>
      <c r="FP513" s="249">
        <f t="shared" si="2472"/>
        <v>0</v>
      </c>
      <c r="FQ513" s="249">
        <f t="shared" si="2472"/>
        <v>0</v>
      </c>
      <c r="FR513" s="249">
        <f t="shared" si="2472"/>
        <v>0</v>
      </c>
      <c r="FS513" s="249">
        <f t="shared" si="2472"/>
        <v>0</v>
      </c>
      <c r="FT513" s="249">
        <f t="shared" ref="FT513:GZ513" si="2473">IF(FT$8="",0,IF(AND($T491&lt;&gt;"",$T491&lt;&gt;0),FT481*(1-$T491),FT448*FT451*SUM(FT499:FT510)))</f>
        <v>0</v>
      </c>
      <c r="FU513" s="249">
        <f t="shared" si="2473"/>
        <v>0</v>
      </c>
      <c r="FV513" s="249">
        <f t="shared" si="2473"/>
        <v>0</v>
      </c>
      <c r="FW513" s="249">
        <f t="shared" si="2473"/>
        <v>0</v>
      </c>
      <c r="FX513" s="249">
        <f t="shared" si="2473"/>
        <v>0</v>
      </c>
      <c r="FY513" s="249">
        <f t="shared" si="2473"/>
        <v>0</v>
      </c>
      <c r="FZ513" s="249">
        <f t="shared" si="2473"/>
        <v>0</v>
      </c>
      <c r="GA513" s="249">
        <f t="shared" si="2473"/>
        <v>0</v>
      </c>
      <c r="GB513" s="249">
        <f t="shared" si="2473"/>
        <v>0</v>
      </c>
      <c r="GC513" s="249">
        <f t="shared" si="2473"/>
        <v>0</v>
      </c>
      <c r="GD513" s="249">
        <f t="shared" si="2473"/>
        <v>0</v>
      </c>
      <c r="GE513" s="249">
        <f t="shared" si="2473"/>
        <v>0</v>
      </c>
      <c r="GF513" s="249">
        <f t="shared" si="2473"/>
        <v>0</v>
      </c>
      <c r="GG513" s="249">
        <f t="shared" si="2473"/>
        <v>0</v>
      </c>
      <c r="GH513" s="249">
        <f t="shared" si="2473"/>
        <v>0</v>
      </c>
      <c r="GI513" s="249">
        <f t="shared" si="2473"/>
        <v>0</v>
      </c>
      <c r="GJ513" s="249">
        <f t="shared" si="2473"/>
        <v>0</v>
      </c>
      <c r="GK513" s="249">
        <f t="shared" si="2473"/>
        <v>0</v>
      </c>
      <c r="GL513" s="249">
        <f t="shared" si="2473"/>
        <v>0</v>
      </c>
      <c r="GM513" s="249">
        <f t="shared" si="2473"/>
        <v>0</v>
      </c>
      <c r="GN513" s="249">
        <f t="shared" si="2473"/>
        <v>0</v>
      </c>
      <c r="GO513" s="249">
        <f t="shared" si="2473"/>
        <v>0</v>
      </c>
      <c r="GP513" s="249">
        <f t="shared" si="2473"/>
        <v>0</v>
      </c>
      <c r="GQ513" s="249">
        <f t="shared" si="2473"/>
        <v>0</v>
      </c>
      <c r="GR513" s="249">
        <f t="shared" si="2473"/>
        <v>0</v>
      </c>
      <c r="GS513" s="249">
        <f t="shared" si="2473"/>
        <v>0</v>
      </c>
      <c r="GT513" s="249">
        <f t="shared" si="2473"/>
        <v>0</v>
      </c>
      <c r="GU513" s="249">
        <f t="shared" si="2473"/>
        <v>0</v>
      </c>
      <c r="GV513" s="249">
        <f t="shared" si="2473"/>
        <v>0</v>
      </c>
      <c r="GW513" s="249">
        <f t="shared" si="2473"/>
        <v>0</v>
      </c>
      <c r="GX513" s="249">
        <f t="shared" si="2473"/>
        <v>0</v>
      </c>
      <c r="GY513" s="249">
        <f t="shared" si="2473"/>
        <v>0</v>
      </c>
      <c r="GZ513" s="249">
        <f t="shared" si="2473"/>
        <v>0</v>
      </c>
      <c r="HA513" s="228"/>
      <c r="HB513" s="228"/>
    </row>
    <row r="514" spans="1:210" s="239" customFormat="1" ht="10.199999999999999">
      <c r="A514" s="228"/>
      <c r="B514" s="229"/>
      <c r="C514" s="230"/>
      <c r="D514" s="229"/>
      <c r="E514" s="270"/>
      <c r="F514" s="116"/>
      <c r="G514" s="231"/>
      <c r="H514" s="228"/>
      <c r="I514" s="228" t="str">
        <f t="shared" ref="I514:I515" si="2474">$H$12</f>
        <v>Себестоимость продаж, вкл. ндс</v>
      </c>
      <c r="J514" s="228"/>
      <c r="K514" s="228"/>
      <c r="L514" s="228"/>
      <c r="M514" s="231"/>
      <c r="N514" s="246" t="str">
        <f>$N$76</f>
        <v>Низколиквидная продукция</v>
      </c>
      <c r="O514" s="228"/>
      <c r="P514" s="231"/>
      <c r="Q514" s="228" t="s">
        <v>26</v>
      </c>
      <c r="R514" s="228"/>
      <c r="S514" s="228"/>
      <c r="T514" s="234"/>
      <c r="U514" s="228"/>
      <c r="V514" s="228"/>
      <c r="W514" s="235">
        <f>SUM($Y514:$HA514)</f>
        <v>0</v>
      </c>
      <c r="X514" s="236"/>
      <c r="Y514" s="247"/>
      <c r="Z514" s="248"/>
      <c r="AA514" s="249">
        <f t="shared" ref="AA514:AE514" si="2475">IF(AA$8="",0,IF(AND($T491&lt;&gt;"",$T491&lt;&gt;0),AA482*(1-$T492),AA448*AA452*SUM(AA499:AA510)))</f>
        <v>0</v>
      </c>
      <c r="AB514" s="249">
        <f t="shared" si="2475"/>
        <v>0</v>
      </c>
      <c r="AC514" s="249">
        <f t="shared" si="2475"/>
        <v>0</v>
      </c>
      <c r="AD514" s="249">
        <f t="shared" si="2475"/>
        <v>0</v>
      </c>
      <c r="AE514" s="249">
        <f t="shared" si="2475"/>
        <v>0</v>
      </c>
      <c r="AF514" s="249">
        <f t="shared" ref="AF514:CQ514" si="2476">IF(AF$8="",0,IF(AND($T491&lt;&gt;"",$T491&lt;&gt;0),AF482*(1-$T492),AF448*AF452*SUM(AF499:AF510)))</f>
        <v>0</v>
      </c>
      <c r="AG514" s="249">
        <f t="shared" si="2476"/>
        <v>0</v>
      </c>
      <c r="AH514" s="249">
        <f t="shared" si="2476"/>
        <v>0</v>
      </c>
      <c r="AI514" s="249">
        <f t="shared" si="2476"/>
        <v>0</v>
      </c>
      <c r="AJ514" s="249">
        <f t="shared" si="2476"/>
        <v>0</v>
      </c>
      <c r="AK514" s="249">
        <f t="shared" si="2476"/>
        <v>0</v>
      </c>
      <c r="AL514" s="249">
        <f t="shared" si="2476"/>
        <v>0</v>
      </c>
      <c r="AM514" s="249">
        <f t="shared" si="2476"/>
        <v>0</v>
      </c>
      <c r="AN514" s="249">
        <f t="shared" si="2476"/>
        <v>0</v>
      </c>
      <c r="AO514" s="249">
        <f t="shared" si="2476"/>
        <v>0</v>
      </c>
      <c r="AP514" s="249">
        <f t="shared" si="2476"/>
        <v>0</v>
      </c>
      <c r="AQ514" s="249">
        <f t="shared" si="2476"/>
        <v>0</v>
      </c>
      <c r="AR514" s="249">
        <f t="shared" si="2476"/>
        <v>0</v>
      </c>
      <c r="AS514" s="249">
        <f t="shared" si="2476"/>
        <v>0</v>
      </c>
      <c r="AT514" s="249">
        <f t="shared" si="2476"/>
        <v>0</v>
      </c>
      <c r="AU514" s="249">
        <f t="shared" si="2476"/>
        <v>0</v>
      </c>
      <c r="AV514" s="249">
        <f t="shared" si="2476"/>
        <v>0</v>
      </c>
      <c r="AW514" s="249">
        <f t="shared" si="2476"/>
        <v>0</v>
      </c>
      <c r="AX514" s="249">
        <f t="shared" si="2476"/>
        <v>0</v>
      </c>
      <c r="AY514" s="249">
        <f t="shared" si="2476"/>
        <v>0</v>
      </c>
      <c r="AZ514" s="249">
        <f t="shared" si="2476"/>
        <v>0</v>
      </c>
      <c r="BA514" s="249">
        <f t="shared" si="2476"/>
        <v>0</v>
      </c>
      <c r="BB514" s="249">
        <f t="shared" si="2476"/>
        <v>0</v>
      </c>
      <c r="BC514" s="249">
        <f t="shared" si="2476"/>
        <v>0</v>
      </c>
      <c r="BD514" s="249">
        <f t="shared" si="2476"/>
        <v>0</v>
      </c>
      <c r="BE514" s="249">
        <f t="shared" si="2476"/>
        <v>0</v>
      </c>
      <c r="BF514" s="249">
        <f t="shared" si="2476"/>
        <v>0</v>
      </c>
      <c r="BG514" s="249">
        <f t="shared" si="2476"/>
        <v>0</v>
      </c>
      <c r="BH514" s="249">
        <f t="shared" si="2476"/>
        <v>0</v>
      </c>
      <c r="BI514" s="249">
        <f t="shared" si="2476"/>
        <v>0</v>
      </c>
      <c r="BJ514" s="249">
        <f t="shared" si="2476"/>
        <v>0</v>
      </c>
      <c r="BK514" s="249">
        <f t="shared" si="2476"/>
        <v>0</v>
      </c>
      <c r="BL514" s="249">
        <f t="shared" si="2476"/>
        <v>0</v>
      </c>
      <c r="BM514" s="249">
        <f t="shared" si="2476"/>
        <v>0</v>
      </c>
      <c r="BN514" s="249">
        <f t="shared" si="2476"/>
        <v>0</v>
      </c>
      <c r="BO514" s="249">
        <f t="shared" si="2476"/>
        <v>0</v>
      </c>
      <c r="BP514" s="249">
        <f t="shared" si="2476"/>
        <v>0</v>
      </c>
      <c r="BQ514" s="249">
        <f t="shared" si="2476"/>
        <v>0</v>
      </c>
      <c r="BR514" s="249">
        <f t="shared" si="2476"/>
        <v>0</v>
      </c>
      <c r="BS514" s="249">
        <f t="shared" si="2476"/>
        <v>0</v>
      </c>
      <c r="BT514" s="249">
        <f t="shared" si="2476"/>
        <v>0</v>
      </c>
      <c r="BU514" s="249">
        <f t="shared" si="2476"/>
        <v>0</v>
      </c>
      <c r="BV514" s="249">
        <f t="shared" si="2476"/>
        <v>0</v>
      </c>
      <c r="BW514" s="249">
        <f t="shared" si="2476"/>
        <v>0</v>
      </c>
      <c r="BX514" s="249">
        <f t="shared" si="2476"/>
        <v>0</v>
      </c>
      <c r="BY514" s="249">
        <f t="shared" si="2476"/>
        <v>0</v>
      </c>
      <c r="BZ514" s="249">
        <f t="shared" si="2476"/>
        <v>0</v>
      </c>
      <c r="CA514" s="249">
        <f t="shared" si="2476"/>
        <v>0</v>
      </c>
      <c r="CB514" s="249">
        <f t="shared" si="2476"/>
        <v>0</v>
      </c>
      <c r="CC514" s="249">
        <f t="shared" si="2476"/>
        <v>0</v>
      </c>
      <c r="CD514" s="249">
        <f t="shared" si="2476"/>
        <v>0</v>
      </c>
      <c r="CE514" s="249">
        <f t="shared" si="2476"/>
        <v>0</v>
      </c>
      <c r="CF514" s="249">
        <f t="shared" si="2476"/>
        <v>0</v>
      </c>
      <c r="CG514" s="249">
        <f t="shared" si="2476"/>
        <v>0</v>
      </c>
      <c r="CH514" s="249">
        <f t="shared" si="2476"/>
        <v>0</v>
      </c>
      <c r="CI514" s="249">
        <f t="shared" si="2476"/>
        <v>0</v>
      </c>
      <c r="CJ514" s="249">
        <f t="shared" si="2476"/>
        <v>0</v>
      </c>
      <c r="CK514" s="249">
        <f t="shared" si="2476"/>
        <v>0</v>
      </c>
      <c r="CL514" s="249">
        <f t="shared" si="2476"/>
        <v>0</v>
      </c>
      <c r="CM514" s="249">
        <f t="shared" si="2476"/>
        <v>0</v>
      </c>
      <c r="CN514" s="249">
        <f t="shared" si="2476"/>
        <v>0</v>
      </c>
      <c r="CO514" s="249">
        <f t="shared" si="2476"/>
        <v>0</v>
      </c>
      <c r="CP514" s="249">
        <f t="shared" si="2476"/>
        <v>0</v>
      </c>
      <c r="CQ514" s="249">
        <f t="shared" si="2476"/>
        <v>0</v>
      </c>
      <c r="CR514" s="249">
        <f t="shared" ref="CR514:DG514" si="2477">IF(CR$8="",0,IF(AND($T491&lt;&gt;"",$T491&lt;&gt;0),CR482*(1-$T492),CR448*CR452*SUM(CR499:CR510)))</f>
        <v>0</v>
      </c>
      <c r="CS514" s="249">
        <f t="shared" si="2477"/>
        <v>0</v>
      </c>
      <c r="CT514" s="249">
        <f t="shared" si="2477"/>
        <v>0</v>
      </c>
      <c r="CU514" s="249">
        <f t="shared" si="2477"/>
        <v>0</v>
      </c>
      <c r="CV514" s="249">
        <f t="shared" si="2477"/>
        <v>0</v>
      </c>
      <c r="CW514" s="249">
        <f t="shared" si="2477"/>
        <v>0</v>
      </c>
      <c r="CX514" s="249">
        <f t="shared" si="2477"/>
        <v>0</v>
      </c>
      <c r="CY514" s="249">
        <f t="shared" si="2477"/>
        <v>0</v>
      </c>
      <c r="CZ514" s="249">
        <f t="shared" si="2477"/>
        <v>0</v>
      </c>
      <c r="DA514" s="249">
        <f t="shared" si="2477"/>
        <v>0</v>
      </c>
      <c r="DB514" s="249">
        <f t="shared" si="2477"/>
        <v>0</v>
      </c>
      <c r="DC514" s="249">
        <f t="shared" si="2477"/>
        <v>0</v>
      </c>
      <c r="DD514" s="249">
        <f t="shared" si="2477"/>
        <v>0</v>
      </c>
      <c r="DE514" s="249">
        <f t="shared" si="2477"/>
        <v>0</v>
      </c>
      <c r="DF514" s="249">
        <f t="shared" si="2477"/>
        <v>0</v>
      </c>
      <c r="DG514" s="249">
        <f t="shared" si="2477"/>
        <v>0</v>
      </c>
      <c r="DH514" s="249">
        <f t="shared" ref="DH514:FS514" si="2478">IF(DH$8="",0,IF(AND($T491&lt;&gt;"",$T491&lt;&gt;0),DH482*(1-$T492),DH448*DH452*SUM(DH499:DH510)))</f>
        <v>0</v>
      </c>
      <c r="DI514" s="249">
        <f t="shared" si="2478"/>
        <v>0</v>
      </c>
      <c r="DJ514" s="249">
        <f t="shared" si="2478"/>
        <v>0</v>
      </c>
      <c r="DK514" s="249">
        <f t="shared" si="2478"/>
        <v>0</v>
      </c>
      <c r="DL514" s="249">
        <f t="shared" si="2478"/>
        <v>0</v>
      </c>
      <c r="DM514" s="249">
        <f t="shared" si="2478"/>
        <v>0</v>
      </c>
      <c r="DN514" s="249">
        <f t="shared" si="2478"/>
        <v>0</v>
      </c>
      <c r="DO514" s="249">
        <f t="shared" si="2478"/>
        <v>0</v>
      </c>
      <c r="DP514" s="249">
        <f t="shared" si="2478"/>
        <v>0</v>
      </c>
      <c r="DQ514" s="249">
        <f t="shared" si="2478"/>
        <v>0</v>
      </c>
      <c r="DR514" s="249">
        <f t="shared" si="2478"/>
        <v>0</v>
      </c>
      <c r="DS514" s="249">
        <f t="shared" si="2478"/>
        <v>0</v>
      </c>
      <c r="DT514" s="249">
        <f t="shared" si="2478"/>
        <v>0</v>
      </c>
      <c r="DU514" s="249">
        <f t="shared" si="2478"/>
        <v>0</v>
      </c>
      <c r="DV514" s="249">
        <f t="shared" si="2478"/>
        <v>0</v>
      </c>
      <c r="DW514" s="249">
        <f t="shared" si="2478"/>
        <v>0</v>
      </c>
      <c r="DX514" s="249">
        <f t="shared" si="2478"/>
        <v>0</v>
      </c>
      <c r="DY514" s="249">
        <f t="shared" si="2478"/>
        <v>0</v>
      </c>
      <c r="DZ514" s="249">
        <f t="shared" si="2478"/>
        <v>0</v>
      </c>
      <c r="EA514" s="249">
        <f t="shared" si="2478"/>
        <v>0</v>
      </c>
      <c r="EB514" s="249">
        <f t="shared" si="2478"/>
        <v>0</v>
      </c>
      <c r="EC514" s="249">
        <f t="shared" si="2478"/>
        <v>0</v>
      </c>
      <c r="ED514" s="249">
        <f t="shared" si="2478"/>
        <v>0</v>
      </c>
      <c r="EE514" s="249">
        <f t="shared" si="2478"/>
        <v>0</v>
      </c>
      <c r="EF514" s="249">
        <f t="shared" si="2478"/>
        <v>0</v>
      </c>
      <c r="EG514" s="249">
        <f t="shared" si="2478"/>
        <v>0</v>
      </c>
      <c r="EH514" s="249">
        <f t="shared" si="2478"/>
        <v>0</v>
      </c>
      <c r="EI514" s="249">
        <f t="shared" si="2478"/>
        <v>0</v>
      </c>
      <c r="EJ514" s="249">
        <f t="shared" si="2478"/>
        <v>0</v>
      </c>
      <c r="EK514" s="249">
        <f t="shared" si="2478"/>
        <v>0</v>
      </c>
      <c r="EL514" s="249">
        <f t="shared" si="2478"/>
        <v>0</v>
      </c>
      <c r="EM514" s="249">
        <f t="shared" si="2478"/>
        <v>0</v>
      </c>
      <c r="EN514" s="249">
        <f t="shared" si="2478"/>
        <v>0</v>
      </c>
      <c r="EO514" s="249">
        <f t="shared" si="2478"/>
        <v>0</v>
      </c>
      <c r="EP514" s="249">
        <f t="shared" si="2478"/>
        <v>0</v>
      </c>
      <c r="EQ514" s="249">
        <f t="shared" si="2478"/>
        <v>0</v>
      </c>
      <c r="ER514" s="249">
        <f t="shared" si="2478"/>
        <v>0</v>
      </c>
      <c r="ES514" s="249">
        <f t="shared" si="2478"/>
        <v>0</v>
      </c>
      <c r="ET514" s="249">
        <f t="shared" si="2478"/>
        <v>0</v>
      </c>
      <c r="EU514" s="249">
        <f t="shared" si="2478"/>
        <v>0</v>
      </c>
      <c r="EV514" s="249">
        <f t="shared" si="2478"/>
        <v>0</v>
      </c>
      <c r="EW514" s="249">
        <f t="shared" si="2478"/>
        <v>0</v>
      </c>
      <c r="EX514" s="249">
        <f t="shared" si="2478"/>
        <v>0</v>
      </c>
      <c r="EY514" s="249">
        <f t="shared" si="2478"/>
        <v>0</v>
      </c>
      <c r="EZ514" s="249">
        <f t="shared" si="2478"/>
        <v>0</v>
      </c>
      <c r="FA514" s="249">
        <f t="shared" si="2478"/>
        <v>0</v>
      </c>
      <c r="FB514" s="249">
        <f t="shared" si="2478"/>
        <v>0</v>
      </c>
      <c r="FC514" s="249">
        <f t="shared" si="2478"/>
        <v>0</v>
      </c>
      <c r="FD514" s="249">
        <f t="shared" si="2478"/>
        <v>0</v>
      </c>
      <c r="FE514" s="249">
        <f t="shared" si="2478"/>
        <v>0</v>
      </c>
      <c r="FF514" s="249">
        <f t="shared" si="2478"/>
        <v>0</v>
      </c>
      <c r="FG514" s="249">
        <f t="shared" si="2478"/>
        <v>0</v>
      </c>
      <c r="FH514" s="249">
        <f t="shared" si="2478"/>
        <v>0</v>
      </c>
      <c r="FI514" s="249">
        <f t="shared" si="2478"/>
        <v>0</v>
      </c>
      <c r="FJ514" s="249">
        <f t="shared" si="2478"/>
        <v>0</v>
      </c>
      <c r="FK514" s="249">
        <f t="shared" si="2478"/>
        <v>0</v>
      </c>
      <c r="FL514" s="249">
        <f t="shared" si="2478"/>
        <v>0</v>
      </c>
      <c r="FM514" s="249">
        <f t="shared" si="2478"/>
        <v>0</v>
      </c>
      <c r="FN514" s="249">
        <f t="shared" si="2478"/>
        <v>0</v>
      </c>
      <c r="FO514" s="249">
        <f t="shared" si="2478"/>
        <v>0</v>
      </c>
      <c r="FP514" s="249">
        <f t="shared" si="2478"/>
        <v>0</v>
      </c>
      <c r="FQ514" s="249">
        <f t="shared" si="2478"/>
        <v>0</v>
      </c>
      <c r="FR514" s="249">
        <f t="shared" si="2478"/>
        <v>0</v>
      </c>
      <c r="FS514" s="249">
        <f t="shared" si="2478"/>
        <v>0</v>
      </c>
      <c r="FT514" s="249">
        <f t="shared" ref="FT514:GZ514" si="2479">IF(FT$8="",0,IF(AND($T491&lt;&gt;"",$T491&lt;&gt;0),FT482*(1-$T492),FT448*FT452*SUM(FT499:FT510)))</f>
        <v>0</v>
      </c>
      <c r="FU514" s="249">
        <f t="shared" si="2479"/>
        <v>0</v>
      </c>
      <c r="FV514" s="249">
        <f t="shared" si="2479"/>
        <v>0</v>
      </c>
      <c r="FW514" s="249">
        <f t="shared" si="2479"/>
        <v>0</v>
      </c>
      <c r="FX514" s="249">
        <f t="shared" si="2479"/>
        <v>0</v>
      </c>
      <c r="FY514" s="249">
        <f t="shared" si="2479"/>
        <v>0</v>
      </c>
      <c r="FZ514" s="249">
        <f t="shared" si="2479"/>
        <v>0</v>
      </c>
      <c r="GA514" s="249">
        <f t="shared" si="2479"/>
        <v>0</v>
      </c>
      <c r="GB514" s="249">
        <f t="shared" si="2479"/>
        <v>0</v>
      </c>
      <c r="GC514" s="249">
        <f t="shared" si="2479"/>
        <v>0</v>
      </c>
      <c r="GD514" s="249">
        <f t="shared" si="2479"/>
        <v>0</v>
      </c>
      <c r="GE514" s="249">
        <f t="shared" si="2479"/>
        <v>0</v>
      </c>
      <c r="GF514" s="249">
        <f t="shared" si="2479"/>
        <v>0</v>
      </c>
      <c r="GG514" s="249">
        <f t="shared" si="2479"/>
        <v>0</v>
      </c>
      <c r="GH514" s="249">
        <f t="shared" si="2479"/>
        <v>0</v>
      </c>
      <c r="GI514" s="249">
        <f t="shared" si="2479"/>
        <v>0</v>
      </c>
      <c r="GJ514" s="249">
        <f t="shared" si="2479"/>
        <v>0</v>
      </c>
      <c r="GK514" s="249">
        <f t="shared" si="2479"/>
        <v>0</v>
      </c>
      <c r="GL514" s="249">
        <f t="shared" si="2479"/>
        <v>0</v>
      </c>
      <c r="GM514" s="249">
        <f t="shared" si="2479"/>
        <v>0</v>
      </c>
      <c r="GN514" s="249">
        <f t="shared" si="2479"/>
        <v>0</v>
      </c>
      <c r="GO514" s="249">
        <f t="shared" si="2479"/>
        <v>0</v>
      </c>
      <c r="GP514" s="249">
        <f t="shared" si="2479"/>
        <v>0</v>
      </c>
      <c r="GQ514" s="249">
        <f t="shared" si="2479"/>
        <v>0</v>
      </c>
      <c r="GR514" s="249">
        <f t="shared" si="2479"/>
        <v>0</v>
      </c>
      <c r="GS514" s="249">
        <f t="shared" si="2479"/>
        <v>0</v>
      </c>
      <c r="GT514" s="249">
        <f t="shared" si="2479"/>
        <v>0</v>
      </c>
      <c r="GU514" s="249">
        <f t="shared" si="2479"/>
        <v>0</v>
      </c>
      <c r="GV514" s="249">
        <f t="shared" si="2479"/>
        <v>0</v>
      </c>
      <c r="GW514" s="249">
        <f t="shared" si="2479"/>
        <v>0</v>
      </c>
      <c r="GX514" s="249">
        <f t="shared" si="2479"/>
        <v>0</v>
      </c>
      <c r="GY514" s="249">
        <f t="shared" si="2479"/>
        <v>0</v>
      </c>
      <c r="GZ514" s="249">
        <f t="shared" si="2479"/>
        <v>0</v>
      </c>
      <c r="HA514" s="228"/>
      <c r="HB514" s="228"/>
    </row>
    <row r="515" spans="1:210" s="239" customFormat="1" ht="10.199999999999999">
      <c r="A515" s="228"/>
      <c r="B515" s="228"/>
      <c r="C515" s="228"/>
      <c r="D515" s="229"/>
      <c r="E515" s="270"/>
      <c r="F515" s="116"/>
      <c r="G515" s="231"/>
      <c r="H515" s="228"/>
      <c r="I515" s="228" t="str">
        <f t="shared" si="2474"/>
        <v>Себестоимость продаж, вкл. ндс</v>
      </c>
      <c r="J515" s="228"/>
      <c r="K515" s="228"/>
      <c r="L515" s="228"/>
      <c r="M515" s="231"/>
      <c r="N515" s="246" t="str">
        <f>$N$77</f>
        <v>Неликвидная продукция</v>
      </c>
      <c r="O515" s="228"/>
      <c r="P515" s="231"/>
      <c r="Q515" s="228" t="s">
        <v>26</v>
      </c>
      <c r="R515" s="228"/>
      <c r="S515" s="228"/>
      <c r="T515" s="234"/>
      <c r="U515" s="228"/>
      <c r="V515" s="228"/>
      <c r="W515" s="235">
        <f>SUM($Y515:$HA515)</f>
        <v>0</v>
      </c>
      <c r="X515" s="236"/>
      <c r="Y515" s="247"/>
      <c r="Z515" s="248"/>
      <c r="AA515" s="249">
        <f t="shared" ref="AA515:AE515" si="2480">IF(AA$8="",0,IF(AND($T491&lt;&gt;"",$T491&lt;&gt;0),AA483*(1-$T493),AA448*AA453*SUM(AA499:AA510)))</f>
        <v>0</v>
      </c>
      <c r="AB515" s="249">
        <f t="shared" si="2480"/>
        <v>0</v>
      </c>
      <c r="AC515" s="249">
        <f t="shared" si="2480"/>
        <v>0</v>
      </c>
      <c r="AD515" s="249">
        <f t="shared" si="2480"/>
        <v>0</v>
      </c>
      <c r="AE515" s="249">
        <f t="shared" si="2480"/>
        <v>0</v>
      </c>
      <c r="AF515" s="249">
        <f t="shared" ref="AF515:CQ515" si="2481">IF(AF$8="",0,IF(AND($T491&lt;&gt;"",$T491&lt;&gt;0),AF483*(1-$T493),AF448*AF453*SUM(AF499:AF510)))</f>
        <v>0</v>
      </c>
      <c r="AG515" s="249">
        <f t="shared" si="2481"/>
        <v>0</v>
      </c>
      <c r="AH515" s="249">
        <f t="shared" si="2481"/>
        <v>0</v>
      </c>
      <c r="AI515" s="249">
        <f t="shared" si="2481"/>
        <v>0</v>
      </c>
      <c r="AJ515" s="249">
        <f t="shared" si="2481"/>
        <v>0</v>
      </c>
      <c r="AK515" s="249">
        <f t="shared" si="2481"/>
        <v>0</v>
      </c>
      <c r="AL515" s="249">
        <f t="shared" si="2481"/>
        <v>0</v>
      </c>
      <c r="AM515" s="249">
        <f t="shared" si="2481"/>
        <v>0</v>
      </c>
      <c r="AN515" s="249">
        <f t="shared" si="2481"/>
        <v>0</v>
      </c>
      <c r="AO515" s="249">
        <f t="shared" si="2481"/>
        <v>0</v>
      </c>
      <c r="AP515" s="249">
        <f t="shared" si="2481"/>
        <v>0</v>
      </c>
      <c r="AQ515" s="249">
        <f t="shared" si="2481"/>
        <v>0</v>
      </c>
      <c r="AR515" s="249">
        <f t="shared" si="2481"/>
        <v>0</v>
      </c>
      <c r="AS515" s="249">
        <f t="shared" si="2481"/>
        <v>0</v>
      </c>
      <c r="AT515" s="249">
        <f t="shared" si="2481"/>
        <v>0</v>
      </c>
      <c r="AU515" s="249">
        <f t="shared" si="2481"/>
        <v>0</v>
      </c>
      <c r="AV515" s="249">
        <f t="shared" si="2481"/>
        <v>0</v>
      </c>
      <c r="AW515" s="249">
        <f t="shared" si="2481"/>
        <v>0</v>
      </c>
      <c r="AX515" s="249">
        <f t="shared" si="2481"/>
        <v>0</v>
      </c>
      <c r="AY515" s="249">
        <f t="shared" si="2481"/>
        <v>0</v>
      </c>
      <c r="AZ515" s="249">
        <f t="shared" si="2481"/>
        <v>0</v>
      </c>
      <c r="BA515" s="249">
        <f t="shared" si="2481"/>
        <v>0</v>
      </c>
      <c r="BB515" s="249">
        <f t="shared" si="2481"/>
        <v>0</v>
      </c>
      <c r="BC515" s="249">
        <f t="shared" si="2481"/>
        <v>0</v>
      </c>
      <c r="BD515" s="249">
        <f t="shared" si="2481"/>
        <v>0</v>
      </c>
      <c r="BE515" s="249">
        <f t="shared" si="2481"/>
        <v>0</v>
      </c>
      <c r="BF515" s="249">
        <f t="shared" si="2481"/>
        <v>0</v>
      </c>
      <c r="BG515" s="249">
        <f t="shared" si="2481"/>
        <v>0</v>
      </c>
      <c r="BH515" s="249">
        <f t="shared" si="2481"/>
        <v>0</v>
      </c>
      <c r="BI515" s="249">
        <f t="shared" si="2481"/>
        <v>0</v>
      </c>
      <c r="BJ515" s="249">
        <f t="shared" si="2481"/>
        <v>0</v>
      </c>
      <c r="BK515" s="249">
        <f t="shared" si="2481"/>
        <v>0</v>
      </c>
      <c r="BL515" s="249">
        <f t="shared" si="2481"/>
        <v>0</v>
      </c>
      <c r="BM515" s="249">
        <f t="shared" si="2481"/>
        <v>0</v>
      </c>
      <c r="BN515" s="249">
        <f t="shared" si="2481"/>
        <v>0</v>
      </c>
      <c r="BO515" s="249">
        <f t="shared" si="2481"/>
        <v>0</v>
      </c>
      <c r="BP515" s="249">
        <f t="shared" si="2481"/>
        <v>0</v>
      </c>
      <c r="BQ515" s="249">
        <f t="shared" si="2481"/>
        <v>0</v>
      </c>
      <c r="BR515" s="249">
        <f t="shared" si="2481"/>
        <v>0</v>
      </c>
      <c r="BS515" s="249">
        <f t="shared" si="2481"/>
        <v>0</v>
      </c>
      <c r="BT515" s="249">
        <f t="shared" si="2481"/>
        <v>0</v>
      </c>
      <c r="BU515" s="249">
        <f t="shared" si="2481"/>
        <v>0</v>
      </c>
      <c r="BV515" s="249">
        <f t="shared" si="2481"/>
        <v>0</v>
      </c>
      <c r="BW515" s="249">
        <f t="shared" si="2481"/>
        <v>0</v>
      </c>
      <c r="BX515" s="249">
        <f t="shared" si="2481"/>
        <v>0</v>
      </c>
      <c r="BY515" s="249">
        <f t="shared" si="2481"/>
        <v>0</v>
      </c>
      <c r="BZ515" s="249">
        <f t="shared" si="2481"/>
        <v>0</v>
      </c>
      <c r="CA515" s="249">
        <f t="shared" si="2481"/>
        <v>0</v>
      </c>
      <c r="CB515" s="249">
        <f t="shared" si="2481"/>
        <v>0</v>
      </c>
      <c r="CC515" s="249">
        <f t="shared" si="2481"/>
        <v>0</v>
      </c>
      <c r="CD515" s="249">
        <f t="shared" si="2481"/>
        <v>0</v>
      </c>
      <c r="CE515" s="249">
        <f t="shared" si="2481"/>
        <v>0</v>
      </c>
      <c r="CF515" s="249">
        <f t="shared" si="2481"/>
        <v>0</v>
      </c>
      <c r="CG515" s="249">
        <f t="shared" si="2481"/>
        <v>0</v>
      </c>
      <c r="CH515" s="249">
        <f t="shared" si="2481"/>
        <v>0</v>
      </c>
      <c r="CI515" s="249">
        <f t="shared" si="2481"/>
        <v>0</v>
      </c>
      <c r="CJ515" s="249">
        <f t="shared" si="2481"/>
        <v>0</v>
      </c>
      <c r="CK515" s="249">
        <f t="shared" si="2481"/>
        <v>0</v>
      </c>
      <c r="CL515" s="249">
        <f t="shared" si="2481"/>
        <v>0</v>
      </c>
      <c r="CM515" s="249">
        <f t="shared" si="2481"/>
        <v>0</v>
      </c>
      <c r="CN515" s="249">
        <f t="shared" si="2481"/>
        <v>0</v>
      </c>
      <c r="CO515" s="249">
        <f t="shared" si="2481"/>
        <v>0</v>
      </c>
      <c r="CP515" s="249">
        <f t="shared" si="2481"/>
        <v>0</v>
      </c>
      <c r="CQ515" s="249">
        <f t="shared" si="2481"/>
        <v>0</v>
      </c>
      <c r="CR515" s="249">
        <f t="shared" ref="CR515:DG515" si="2482">IF(CR$8="",0,IF(AND($T491&lt;&gt;"",$T491&lt;&gt;0),CR483*(1-$T493),CR448*CR453*SUM(CR499:CR510)))</f>
        <v>0</v>
      </c>
      <c r="CS515" s="249">
        <f t="shared" si="2482"/>
        <v>0</v>
      </c>
      <c r="CT515" s="249">
        <f t="shared" si="2482"/>
        <v>0</v>
      </c>
      <c r="CU515" s="249">
        <f t="shared" si="2482"/>
        <v>0</v>
      </c>
      <c r="CV515" s="249">
        <f t="shared" si="2482"/>
        <v>0</v>
      </c>
      <c r="CW515" s="249">
        <f t="shared" si="2482"/>
        <v>0</v>
      </c>
      <c r="CX515" s="249">
        <f t="shared" si="2482"/>
        <v>0</v>
      </c>
      <c r="CY515" s="249">
        <f t="shared" si="2482"/>
        <v>0</v>
      </c>
      <c r="CZ515" s="249">
        <f t="shared" si="2482"/>
        <v>0</v>
      </c>
      <c r="DA515" s="249">
        <f t="shared" si="2482"/>
        <v>0</v>
      </c>
      <c r="DB515" s="249">
        <f t="shared" si="2482"/>
        <v>0</v>
      </c>
      <c r="DC515" s="249">
        <f t="shared" si="2482"/>
        <v>0</v>
      </c>
      <c r="DD515" s="249">
        <f t="shared" si="2482"/>
        <v>0</v>
      </c>
      <c r="DE515" s="249">
        <f t="shared" si="2482"/>
        <v>0</v>
      </c>
      <c r="DF515" s="249">
        <f t="shared" si="2482"/>
        <v>0</v>
      </c>
      <c r="DG515" s="249">
        <f t="shared" si="2482"/>
        <v>0</v>
      </c>
      <c r="DH515" s="249">
        <f t="shared" ref="DH515:FS515" si="2483">IF(DH$8="",0,IF(AND($T491&lt;&gt;"",$T491&lt;&gt;0),DH483*(1-$T493),DH448*DH453*SUM(DH499:DH510)))</f>
        <v>0</v>
      </c>
      <c r="DI515" s="249">
        <f t="shared" si="2483"/>
        <v>0</v>
      </c>
      <c r="DJ515" s="249">
        <f t="shared" si="2483"/>
        <v>0</v>
      </c>
      <c r="DK515" s="249">
        <f t="shared" si="2483"/>
        <v>0</v>
      </c>
      <c r="DL515" s="249">
        <f t="shared" si="2483"/>
        <v>0</v>
      </c>
      <c r="DM515" s="249">
        <f t="shared" si="2483"/>
        <v>0</v>
      </c>
      <c r="DN515" s="249">
        <f t="shared" si="2483"/>
        <v>0</v>
      </c>
      <c r="DO515" s="249">
        <f t="shared" si="2483"/>
        <v>0</v>
      </c>
      <c r="DP515" s="249">
        <f t="shared" si="2483"/>
        <v>0</v>
      </c>
      <c r="DQ515" s="249">
        <f t="shared" si="2483"/>
        <v>0</v>
      </c>
      <c r="DR515" s="249">
        <f t="shared" si="2483"/>
        <v>0</v>
      </c>
      <c r="DS515" s="249">
        <f t="shared" si="2483"/>
        <v>0</v>
      </c>
      <c r="DT515" s="249">
        <f t="shared" si="2483"/>
        <v>0</v>
      </c>
      <c r="DU515" s="249">
        <f t="shared" si="2483"/>
        <v>0</v>
      </c>
      <c r="DV515" s="249">
        <f t="shared" si="2483"/>
        <v>0</v>
      </c>
      <c r="DW515" s="249">
        <f t="shared" si="2483"/>
        <v>0</v>
      </c>
      <c r="DX515" s="249">
        <f t="shared" si="2483"/>
        <v>0</v>
      </c>
      <c r="DY515" s="249">
        <f t="shared" si="2483"/>
        <v>0</v>
      </c>
      <c r="DZ515" s="249">
        <f t="shared" si="2483"/>
        <v>0</v>
      </c>
      <c r="EA515" s="249">
        <f t="shared" si="2483"/>
        <v>0</v>
      </c>
      <c r="EB515" s="249">
        <f t="shared" si="2483"/>
        <v>0</v>
      </c>
      <c r="EC515" s="249">
        <f t="shared" si="2483"/>
        <v>0</v>
      </c>
      <c r="ED515" s="249">
        <f t="shared" si="2483"/>
        <v>0</v>
      </c>
      <c r="EE515" s="249">
        <f t="shared" si="2483"/>
        <v>0</v>
      </c>
      <c r="EF515" s="249">
        <f t="shared" si="2483"/>
        <v>0</v>
      </c>
      <c r="EG515" s="249">
        <f t="shared" si="2483"/>
        <v>0</v>
      </c>
      <c r="EH515" s="249">
        <f t="shared" si="2483"/>
        <v>0</v>
      </c>
      <c r="EI515" s="249">
        <f t="shared" si="2483"/>
        <v>0</v>
      </c>
      <c r="EJ515" s="249">
        <f t="shared" si="2483"/>
        <v>0</v>
      </c>
      <c r="EK515" s="249">
        <f t="shared" si="2483"/>
        <v>0</v>
      </c>
      <c r="EL515" s="249">
        <f t="shared" si="2483"/>
        <v>0</v>
      </c>
      <c r="EM515" s="249">
        <f t="shared" si="2483"/>
        <v>0</v>
      </c>
      <c r="EN515" s="249">
        <f t="shared" si="2483"/>
        <v>0</v>
      </c>
      <c r="EO515" s="249">
        <f t="shared" si="2483"/>
        <v>0</v>
      </c>
      <c r="EP515" s="249">
        <f t="shared" si="2483"/>
        <v>0</v>
      </c>
      <c r="EQ515" s="249">
        <f t="shared" si="2483"/>
        <v>0</v>
      </c>
      <c r="ER515" s="249">
        <f t="shared" si="2483"/>
        <v>0</v>
      </c>
      <c r="ES515" s="249">
        <f t="shared" si="2483"/>
        <v>0</v>
      </c>
      <c r="ET515" s="249">
        <f t="shared" si="2483"/>
        <v>0</v>
      </c>
      <c r="EU515" s="249">
        <f t="shared" si="2483"/>
        <v>0</v>
      </c>
      <c r="EV515" s="249">
        <f t="shared" si="2483"/>
        <v>0</v>
      </c>
      <c r="EW515" s="249">
        <f t="shared" si="2483"/>
        <v>0</v>
      </c>
      <c r="EX515" s="249">
        <f t="shared" si="2483"/>
        <v>0</v>
      </c>
      <c r="EY515" s="249">
        <f t="shared" si="2483"/>
        <v>0</v>
      </c>
      <c r="EZ515" s="249">
        <f t="shared" si="2483"/>
        <v>0</v>
      </c>
      <c r="FA515" s="249">
        <f t="shared" si="2483"/>
        <v>0</v>
      </c>
      <c r="FB515" s="249">
        <f t="shared" si="2483"/>
        <v>0</v>
      </c>
      <c r="FC515" s="249">
        <f t="shared" si="2483"/>
        <v>0</v>
      </c>
      <c r="FD515" s="249">
        <f t="shared" si="2483"/>
        <v>0</v>
      </c>
      <c r="FE515" s="249">
        <f t="shared" si="2483"/>
        <v>0</v>
      </c>
      <c r="FF515" s="249">
        <f t="shared" si="2483"/>
        <v>0</v>
      </c>
      <c r="FG515" s="249">
        <f t="shared" si="2483"/>
        <v>0</v>
      </c>
      <c r="FH515" s="249">
        <f t="shared" si="2483"/>
        <v>0</v>
      </c>
      <c r="FI515" s="249">
        <f t="shared" si="2483"/>
        <v>0</v>
      </c>
      <c r="FJ515" s="249">
        <f t="shared" si="2483"/>
        <v>0</v>
      </c>
      <c r="FK515" s="249">
        <f t="shared" si="2483"/>
        <v>0</v>
      </c>
      <c r="FL515" s="249">
        <f t="shared" si="2483"/>
        <v>0</v>
      </c>
      <c r="FM515" s="249">
        <f t="shared" si="2483"/>
        <v>0</v>
      </c>
      <c r="FN515" s="249">
        <f t="shared" si="2483"/>
        <v>0</v>
      </c>
      <c r="FO515" s="249">
        <f t="shared" si="2483"/>
        <v>0</v>
      </c>
      <c r="FP515" s="249">
        <f t="shared" si="2483"/>
        <v>0</v>
      </c>
      <c r="FQ515" s="249">
        <f t="shared" si="2483"/>
        <v>0</v>
      </c>
      <c r="FR515" s="249">
        <f t="shared" si="2483"/>
        <v>0</v>
      </c>
      <c r="FS515" s="249">
        <f t="shared" si="2483"/>
        <v>0</v>
      </c>
      <c r="FT515" s="249">
        <f t="shared" ref="FT515:GZ515" si="2484">IF(FT$8="",0,IF(AND($T491&lt;&gt;"",$T491&lt;&gt;0),FT483*(1-$T493),FT448*FT453*SUM(FT499:FT510)))</f>
        <v>0</v>
      </c>
      <c r="FU515" s="249">
        <f t="shared" si="2484"/>
        <v>0</v>
      </c>
      <c r="FV515" s="249">
        <f t="shared" si="2484"/>
        <v>0</v>
      </c>
      <c r="FW515" s="249">
        <f t="shared" si="2484"/>
        <v>0</v>
      </c>
      <c r="FX515" s="249">
        <f t="shared" si="2484"/>
        <v>0</v>
      </c>
      <c r="FY515" s="249">
        <f t="shared" si="2484"/>
        <v>0</v>
      </c>
      <c r="FZ515" s="249">
        <f t="shared" si="2484"/>
        <v>0</v>
      </c>
      <c r="GA515" s="249">
        <f t="shared" si="2484"/>
        <v>0</v>
      </c>
      <c r="GB515" s="249">
        <f t="shared" si="2484"/>
        <v>0</v>
      </c>
      <c r="GC515" s="249">
        <f t="shared" si="2484"/>
        <v>0</v>
      </c>
      <c r="GD515" s="249">
        <f t="shared" si="2484"/>
        <v>0</v>
      </c>
      <c r="GE515" s="249">
        <f t="shared" si="2484"/>
        <v>0</v>
      </c>
      <c r="GF515" s="249">
        <f t="shared" si="2484"/>
        <v>0</v>
      </c>
      <c r="GG515" s="249">
        <f t="shared" si="2484"/>
        <v>0</v>
      </c>
      <c r="GH515" s="249">
        <f t="shared" si="2484"/>
        <v>0</v>
      </c>
      <c r="GI515" s="249">
        <f t="shared" si="2484"/>
        <v>0</v>
      </c>
      <c r="GJ515" s="249">
        <f t="shared" si="2484"/>
        <v>0</v>
      </c>
      <c r="GK515" s="249">
        <f t="shared" si="2484"/>
        <v>0</v>
      </c>
      <c r="GL515" s="249">
        <f t="shared" si="2484"/>
        <v>0</v>
      </c>
      <c r="GM515" s="249">
        <f t="shared" si="2484"/>
        <v>0</v>
      </c>
      <c r="GN515" s="249">
        <f t="shared" si="2484"/>
        <v>0</v>
      </c>
      <c r="GO515" s="249">
        <f t="shared" si="2484"/>
        <v>0</v>
      </c>
      <c r="GP515" s="249">
        <f t="shared" si="2484"/>
        <v>0</v>
      </c>
      <c r="GQ515" s="249">
        <f t="shared" si="2484"/>
        <v>0</v>
      </c>
      <c r="GR515" s="249">
        <f t="shared" si="2484"/>
        <v>0</v>
      </c>
      <c r="GS515" s="249">
        <f t="shared" si="2484"/>
        <v>0</v>
      </c>
      <c r="GT515" s="249">
        <f t="shared" si="2484"/>
        <v>0</v>
      </c>
      <c r="GU515" s="249">
        <f t="shared" si="2484"/>
        <v>0</v>
      </c>
      <c r="GV515" s="249">
        <f t="shared" si="2484"/>
        <v>0</v>
      </c>
      <c r="GW515" s="249">
        <f t="shared" si="2484"/>
        <v>0</v>
      </c>
      <c r="GX515" s="249">
        <f t="shared" si="2484"/>
        <v>0</v>
      </c>
      <c r="GY515" s="249">
        <f t="shared" si="2484"/>
        <v>0</v>
      </c>
      <c r="GZ515" s="249">
        <f t="shared" si="2484"/>
        <v>0</v>
      </c>
      <c r="HA515" s="228"/>
      <c r="HB515" s="228"/>
    </row>
    <row r="516" spans="1:210" ht="4.2" customHeight="1">
      <c r="A516" s="1"/>
      <c r="B516" s="1"/>
      <c r="C516" s="1"/>
      <c r="D516" s="14"/>
      <c r="E516" s="264"/>
      <c r="F516" s="14"/>
      <c r="G516" s="304"/>
      <c r="H516" s="14"/>
      <c r="I516" s="14"/>
      <c r="J516" s="14"/>
      <c r="K516" s="14"/>
      <c r="L516" s="14"/>
      <c r="M516" s="15"/>
      <c r="N516" s="14"/>
      <c r="O516" s="14"/>
      <c r="P516" s="15"/>
      <c r="Q516" s="14"/>
      <c r="R516" s="14"/>
      <c r="S516" s="15"/>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80"/>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c r="FR516" s="180"/>
      <c r="FS516" s="180"/>
      <c r="FT516" s="180"/>
      <c r="FU516" s="180"/>
      <c r="FV516" s="180"/>
      <c r="FW516" s="180"/>
      <c r="FX516" s="180"/>
      <c r="FY516" s="180"/>
      <c r="FZ516" s="180"/>
      <c r="GA516" s="180"/>
      <c r="GB516" s="180"/>
      <c r="GC516" s="180"/>
      <c r="GD516" s="180"/>
      <c r="GE516" s="180"/>
      <c r="GF516" s="180"/>
      <c r="GG516" s="180"/>
      <c r="GH516" s="180"/>
      <c r="GI516" s="180"/>
      <c r="GJ516" s="180"/>
      <c r="GK516" s="180"/>
      <c r="GL516" s="180"/>
      <c r="GM516" s="180"/>
      <c r="GN516" s="180"/>
      <c r="GO516" s="180"/>
      <c r="GP516" s="180"/>
      <c r="GQ516" s="180"/>
      <c r="GR516" s="180"/>
      <c r="GS516" s="180"/>
      <c r="GT516" s="180"/>
      <c r="GU516" s="180"/>
      <c r="GV516" s="180"/>
      <c r="GW516" s="180"/>
      <c r="GX516" s="180"/>
      <c r="GY516" s="180"/>
      <c r="GZ516" s="180"/>
      <c r="HA516" s="1"/>
      <c r="HB516" s="1"/>
    </row>
    <row r="517" spans="1:210" ht="4.2" customHeight="1">
      <c r="A517" s="1"/>
      <c r="B517" s="1"/>
      <c r="C517" s="1"/>
      <c r="D517" s="1"/>
      <c r="E517" s="263"/>
      <c r="F517" s="48"/>
      <c r="G517" s="231"/>
      <c r="H517" s="1"/>
      <c r="I517" s="1"/>
      <c r="J517" s="1"/>
      <c r="K517" s="1"/>
      <c r="L517" s="1"/>
      <c r="M517" s="5"/>
      <c r="N517" s="1"/>
      <c r="O517" s="1"/>
      <c r="P517" s="5"/>
      <c r="Q517" s="1"/>
      <c r="R517" s="1"/>
      <c r="S517" s="5"/>
      <c r="T517" s="7"/>
      <c r="U517" s="24"/>
      <c r="V517" s="1"/>
      <c r="W517" s="12"/>
      <c r="X517" s="10"/>
      <c r="Y517" s="46"/>
      <c r="Z517" s="93"/>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94"/>
      <c r="CD517" s="94"/>
      <c r="CE517" s="94"/>
      <c r="CF517" s="94"/>
      <c r="CG517" s="94"/>
      <c r="CH517" s="94"/>
      <c r="CI517" s="94"/>
      <c r="CJ517" s="94"/>
      <c r="CK517" s="94"/>
      <c r="CL517" s="94"/>
      <c r="CM517" s="94"/>
      <c r="CN517" s="94"/>
      <c r="CO517" s="94"/>
      <c r="CP517" s="94"/>
      <c r="CQ517" s="94"/>
      <c r="CR517" s="94"/>
      <c r="CS517" s="94"/>
      <c r="CT517" s="94"/>
      <c r="CU517" s="94"/>
      <c r="CV517" s="94"/>
      <c r="CW517" s="94"/>
      <c r="CX517" s="94"/>
      <c r="CY517" s="94"/>
      <c r="CZ517" s="94"/>
      <c r="DA517" s="94"/>
      <c r="DB517" s="94"/>
      <c r="DC517" s="94"/>
      <c r="DD517" s="94"/>
      <c r="DE517" s="94"/>
      <c r="DF517" s="94"/>
      <c r="DG517" s="94"/>
      <c r="DH517" s="94"/>
      <c r="DI517" s="94"/>
      <c r="DJ517" s="94"/>
      <c r="DK517" s="94"/>
      <c r="DL517" s="94"/>
      <c r="DM517" s="94"/>
      <c r="DN517" s="94"/>
      <c r="DO517" s="94"/>
      <c r="DP517" s="94"/>
      <c r="DQ517" s="94"/>
      <c r="DR517" s="94"/>
      <c r="DS517" s="94"/>
      <c r="DT517" s="94"/>
      <c r="DU517" s="94"/>
      <c r="DV517" s="94"/>
      <c r="DW517" s="94"/>
      <c r="DX517" s="94"/>
      <c r="DY517" s="94"/>
      <c r="DZ517" s="94"/>
      <c r="EA517" s="94"/>
      <c r="EB517" s="94"/>
      <c r="EC517" s="94"/>
      <c r="ED517" s="94"/>
      <c r="EE517" s="94"/>
      <c r="EF517" s="94"/>
      <c r="EG517" s="94"/>
      <c r="EH517" s="94"/>
      <c r="EI517" s="94"/>
      <c r="EJ517" s="94"/>
      <c r="EK517" s="94"/>
      <c r="EL517" s="94"/>
      <c r="EM517" s="94"/>
      <c r="EN517" s="94"/>
      <c r="EO517" s="94"/>
      <c r="EP517" s="94"/>
      <c r="EQ517" s="94"/>
      <c r="ER517" s="94"/>
      <c r="ES517" s="94"/>
      <c r="ET517" s="94"/>
      <c r="EU517" s="94"/>
      <c r="EV517" s="94"/>
      <c r="EW517" s="94"/>
      <c r="EX517" s="94"/>
      <c r="EY517" s="94"/>
      <c r="EZ517" s="94"/>
      <c r="FA517" s="94"/>
      <c r="FB517" s="94"/>
      <c r="FC517" s="94"/>
      <c r="FD517" s="94"/>
      <c r="FE517" s="94"/>
      <c r="FF517" s="94"/>
      <c r="FG517" s="94"/>
      <c r="FH517" s="94"/>
      <c r="FI517" s="94"/>
      <c r="FJ517" s="94"/>
      <c r="FK517" s="94"/>
      <c r="FL517" s="94"/>
      <c r="FM517" s="94"/>
      <c r="FN517" s="94"/>
      <c r="FO517" s="94"/>
      <c r="FP517" s="94"/>
      <c r="FQ517" s="94"/>
      <c r="FR517" s="94"/>
      <c r="FS517" s="94"/>
      <c r="FT517" s="94"/>
      <c r="FU517" s="94"/>
      <c r="FV517" s="94"/>
      <c r="FW517" s="94"/>
      <c r="FX517" s="94"/>
      <c r="FY517" s="94"/>
      <c r="FZ517" s="94"/>
      <c r="GA517" s="94"/>
      <c r="GB517" s="94"/>
      <c r="GC517" s="94"/>
      <c r="GD517" s="94"/>
      <c r="GE517" s="94"/>
      <c r="GF517" s="94"/>
      <c r="GG517" s="94"/>
      <c r="GH517" s="94"/>
      <c r="GI517" s="94"/>
      <c r="GJ517" s="94"/>
      <c r="GK517" s="94"/>
      <c r="GL517" s="94"/>
      <c r="GM517" s="94"/>
      <c r="GN517" s="94"/>
      <c r="GO517" s="94"/>
      <c r="GP517" s="94"/>
      <c r="GQ517" s="94"/>
      <c r="GR517" s="94"/>
      <c r="GS517" s="94"/>
      <c r="GT517" s="94"/>
      <c r="GU517" s="94"/>
      <c r="GV517" s="94"/>
      <c r="GW517" s="94"/>
      <c r="GX517" s="94"/>
      <c r="GY517" s="94"/>
      <c r="GZ517" s="94"/>
      <c r="HA517" s="1"/>
      <c r="HB517" s="1"/>
    </row>
    <row r="518" spans="1:210" s="4" customFormat="1" ht="12.6" thickBot="1">
      <c r="A518" s="3"/>
      <c r="B518" s="196" t="s">
        <v>128</v>
      </c>
      <c r="C518" s="3"/>
      <c r="D518" s="3"/>
      <c r="E518" s="9"/>
      <c r="F518" s="51"/>
      <c r="G518" s="250"/>
      <c r="H518" s="216" t="str">
        <f>$H$13</f>
        <v>Прибыль от продаж</v>
      </c>
      <c r="I518" s="216"/>
      <c r="J518" s="216"/>
      <c r="K518" s="216"/>
      <c r="L518" s="216"/>
      <c r="M518" s="217"/>
      <c r="N518" s="216" t="str">
        <f>N422</f>
        <v>Продукт-2</v>
      </c>
      <c r="O518" s="216"/>
      <c r="P518" s="217"/>
      <c r="Q518" s="216" t="s">
        <v>26</v>
      </c>
      <c r="R518" s="3"/>
      <c r="S518" s="5"/>
      <c r="T518" s="84"/>
      <c r="U518" s="24"/>
      <c r="V518" s="3"/>
      <c r="W518" s="218">
        <f>SUM($Y518:$HA518)</f>
        <v>0</v>
      </c>
      <c r="X518" s="12"/>
      <c r="Y518" s="46"/>
      <c r="Z518" s="91"/>
      <c r="AA518" s="219">
        <f t="shared" ref="AA518:AE518" si="2485">IF(AA$8="",0,AA479-AA511)</f>
        <v>0</v>
      </c>
      <c r="AB518" s="219">
        <f t="shared" si="2485"/>
        <v>0</v>
      </c>
      <c r="AC518" s="219">
        <f t="shared" si="2485"/>
        <v>0</v>
      </c>
      <c r="AD518" s="219">
        <f t="shared" si="2485"/>
        <v>0</v>
      </c>
      <c r="AE518" s="219">
        <f t="shared" si="2485"/>
        <v>0</v>
      </c>
      <c r="AF518" s="219">
        <f t="shared" ref="AF518:CQ518" si="2486">IF(AF$8="",0,AF479-AF511)</f>
        <v>0</v>
      </c>
      <c r="AG518" s="219">
        <f t="shared" si="2486"/>
        <v>0</v>
      </c>
      <c r="AH518" s="219">
        <f t="shared" si="2486"/>
        <v>0</v>
      </c>
      <c r="AI518" s="219">
        <f t="shared" si="2486"/>
        <v>0</v>
      </c>
      <c r="AJ518" s="219">
        <f t="shared" si="2486"/>
        <v>0</v>
      </c>
      <c r="AK518" s="219">
        <f t="shared" si="2486"/>
        <v>0</v>
      </c>
      <c r="AL518" s="219">
        <f t="shared" si="2486"/>
        <v>0</v>
      </c>
      <c r="AM518" s="219">
        <f t="shared" si="2486"/>
        <v>0</v>
      </c>
      <c r="AN518" s="219">
        <f t="shared" si="2486"/>
        <v>0</v>
      </c>
      <c r="AO518" s="219">
        <f t="shared" si="2486"/>
        <v>0</v>
      </c>
      <c r="AP518" s="219">
        <f t="shared" si="2486"/>
        <v>0</v>
      </c>
      <c r="AQ518" s="219">
        <f t="shared" si="2486"/>
        <v>0</v>
      </c>
      <c r="AR518" s="219">
        <f t="shared" si="2486"/>
        <v>0</v>
      </c>
      <c r="AS518" s="219">
        <f t="shared" si="2486"/>
        <v>0</v>
      </c>
      <c r="AT518" s="219">
        <f t="shared" si="2486"/>
        <v>0</v>
      </c>
      <c r="AU518" s="219">
        <f t="shared" si="2486"/>
        <v>0</v>
      </c>
      <c r="AV518" s="219">
        <f t="shared" si="2486"/>
        <v>0</v>
      </c>
      <c r="AW518" s="219">
        <f t="shared" si="2486"/>
        <v>0</v>
      </c>
      <c r="AX518" s="219">
        <f t="shared" si="2486"/>
        <v>0</v>
      </c>
      <c r="AY518" s="219">
        <f t="shared" si="2486"/>
        <v>0</v>
      </c>
      <c r="AZ518" s="219">
        <f t="shared" si="2486"/>
        <v>0</v>
      </c>
      <c r="BA518" s="219">
        <f t="shared" si="2486"/>
        <v>0</v>
      </c>
      <c r="BB518" s="219">
        <f t="shared" si="2486"/>
        <v>0</v>
      </c>
      <c r="BC518" s="219">
        <f t="shared" si="2486"/>
        <v>0</v>
      </c>
      <c r="BD518" s="219">
        <f t="shared" si="2486"/>
        <v>0</v>
      </c>
      <c r="BE518" s="219">
        <f t="shared" si="2486"/>
        <v>0</v>
      </c>
      <c r="BF518" s="219">
        <f t="shared" si="2486"/>
        <v>0</v>
      </c>
      <c r="BG518" s="219">
        <f t="shared" si="2486"/>
        <v>0</v>
      </c>
      <c r="BH518" s="219">
        <f t="shared" si="2486"/>
        <v>0</v>
      </c>
      <c r="BI518" s="219">
        <f t="shared" si="2486"/>
        <v>0</v>
      </c>
      <c r="BJ518" s="219">
        <f t="shared" si="2486"/>
        <v>0</v>
      </c>
      <c r="BK518" s="219">
        <f t="shared" si="2486"/>
        <v>0</v>
      </c>
      <c r="BL518" s="219">
        <f t="shared" si="2486"/>
        <v>0</v>
      </c>
      <c r="BM518" s="219">
        <f t="shared" si="2486"/>
        <v>0</v>
      </c>
      <c r="BN518" s="219">
        <f t="shared" si="2486"/>
        <v>0</v>
      </c>
      <c r="BO518" s="219">
        <f t="shared" si="2486"/>
        <v>0</v>
      </c>
      <c r="BP518" s="219">
        <f t="shared" si="2486"/>
        <v>0</v>
      </c>
      <c r="BQ518" s="219">
        <f t="shared" si="2486"/>
        <v>0</v>
      </c>
      <c r="BR518" s="219">
        <f t="shared" si="2486"/>
        <v>0</v>
      </c>
      <c r="BS518" s="219">
        <f t="shared" si="2486"/>
        <v>0</v>
      </c>
      <c r="BT518" s="219">
        <f t="shared" si="2486"/>
        <v>0</v>
      </c>
      <c r="BU518" s="219">
        <f t="shared" si="2486"/>
        <v>0</v>
      </c>
      <c r="BV518" s="219">
        <f t="shared" si="2486"/>
        <v>0</v>
      </c>
      <c r="BW518" s="219">
        <f t="shared" si="2486"/>
        <v>0</v>
      </c>
      <c r="BX518" s="219">
        <f t="shared" si="2486"/>
        <v>0</v>
      </c>
      <c r="BY518" s="219">
        <f t="shared" si="2486"/>
        <v>0</v>
      </c>
      <c r="BZ518" s="219">
        <f t="shared" si="2486"/>
        <v>0</v>
      </c>
      <c r="CA518" s="219">
        <f t="shared" si="2486"/>
        <v>0</v>
      </c>
      <c r="CB518" s="219">
        <f t="shared" si="2486"/>
        <v>0</v>
      </c>
      <c r="CC518" s="219">
        <f t="shared" si="2486"/>
        <v>0</v>
      </c>
      <c r="CD518" s="219">
        <f t="shared" si="2486"/>
        <v>0</v>
      </c>
      <c r="CE518" s="219">
        <f t="shared" si="2486"/>
        <v>0</v>
      </c>
      <c r="CF518" s="219">
        <f t="shared" si="2486"/>
        <v>0</v>
      </c>
      <c r="CG518" s="219">
        <f t="shared" si="2486"/>
        <v>0</v>
      </c>
      <c r="CH518" s="219">
        <f t="shared" si="2486"/>
        <v>0</v>
      </c>
      <c r="CI518" s="219">
        <f t="shared" si="2486"/>
        <v>0</v>
      </c>
      <c r="CJ518" s="219">
        <f t="shared" si="2486"/>
        <v>0</v>
      </c>
      <c r="CK518" s="219">
        <f t="shared" si="2486"/>
        <v>0</v>
      </c>
      <c r="CL518" s="219">
        <f t="shared" si="2486"/>
        <v>0</v>
      </c>
      <c r="CM518" s="219">
        <f t="shared" si="2486"/>
        <v>0</v>
      </c>
      <c r="CN518" s="219">
        <f t="shared" si="2486"/>
        <v>0</v>
      </c>
      <c r="CO518" s="219">
        <f t="shared" si="2486"/>
        <v>0</v>
      </c>
      <c r="CP518" s="219">
        <f t="shared" si="2486"/>
        <v>0</v>
      </c>
      <c r="CQ518" s="219">
        <f t="shared" si="2486"/>
        <v>0</v>
      </c>
      <c r="CR518" s="219">
        <f t="shared" ref="CR518:DG518" si="2487">IF(CR$8="",0,CR479-CR511)</f>
        <v>0</v>
      </c>
      <c r="CS518" s="219">
        <f t="shared" si="2487"/>
        <v>0</v>
      </c>
      <c r="CT518" s="219">
        <f t="shared" si="2487"/>
        <v>0</v>
      </c>
      <c r="CU518" s="219">
        <f t="shared" si="2487"/>
        <v>0</v>
      </c>
      <c r="CV518" s="219">
        <f t="shared" si="2487"/>
        <v>0</v>
      </c>
      <c r="CW518" s="219">
        <f t="shared" si="2487"/>
        <v>0</v>
      </c>
      <c r="CX518" s="219">
        <f t="shared" si="2487"/>
        <v>0</v>
      </c>
      <c r="CY518" s="219">
        <f t="shared" si="2487"/>
        <v>0</v>
      </c>
      <c r="CZ518" s="219">
        <f t="shared" si="2487"/>
        <v>0</v>
      </c>
      <c r="DA518" s="219">
        <f t="shared" si="2487"/>
        <v>0</v>
      </c>
      <c r="DB518" s="219">
        <f t="shared" si="2487"/>
        <v>0</v>
      </c>
      <c r="DC518" s="219">
        <f t="shared" si="2487"/>
        <v>0</v>
      </c>
      <c r="DD518" s="219">
        <f t="shared" si="2487"/>
        <v>0</v>
      </c>
      <c r="DE518" s="219">
        <f t="shared" si="2487"/>
        <v>0</v>
      </c>
      <c r="DF518" s="219">
        <f t="shared" si="2487"/>
        <v>0</v>
      </c>
      <c r="DG518" s="219">
        <f t="shared" si="2487"/>
        <v>0</v>
      </c>
      <c r="DH518" s="219">
        <f t="shared" ref="DH518:FS518" si="2488">IF(DH$8="",0,DH479-DH511)</f>
        <v>0</v>
      </c>
      <c r="DI518" s="219">
        <f t="shared" si="2488"/>
        <v>0</v>
      </c>
      <c r="DJ518" s="219">
        <f t="shared" si="2488"/>
        <v>0</v>
      </c>
      <c r="DK518" s="219">
        <f t="shared" si="2488"/>
        <v>0</v>
      </c>
      <c r="DL518" s="219">
        <f t="shared" si="2488"/>
        <v>0</v>
      </c>
      <c r="DM518" s="219">
        <f t="shared" si="2488"/>
        <v>0</v>
      </c>
      <c r="DN518" s="219">
        <f t="shared" si="2488"/>
        <v>0</v>
      </c>
      <c r="DO518" s="219">
        <f t="shared" si="2488"/>
        <v>0</v>
      </c>
      <c r="DP518" s="219">
        <f t="shared" si="2488"/>
        <v>0</v>
      </c>
      <c r="DQ518" s="219">
        <f t="shared" si="2488"/>
        <v>0</v>
      </c>
      <c r="DR518" s="219">
        <f t="shared" si="2488"/>
        <v>0</v>
      </c>
      <c r="DS518" s="219">
        <f t="shared" si="2488"/>
        <v>0</v>
      </c>
      <c r="DT518" s="219">
        <f t="shared" si="2488"/>
        <v>0</v>
      </c>
      <c r="DU518" s="219">
        <f t="shared" si="2488"/>
        <v>0</v>
      </c>
      <c r="DV518" s="219">
        <f t="shared" si="2488"/>
        <v>0</v>
      </c>
      <c r="DW518" s="219">
        <f t="shared" si="2488"/>
        <v>0</v>
      </c>
      <c r="DX518" s="219">
        <f t="shared" si="2488"/>
        <v>0</v>
      </c>
      <c r="DY518" s="219">
        <f t="shared" si="2488"/>
        <v>0</v>
      </c>
      <c r="DZ518" s="219">
        <f t="shared" si="2488"/>
        <v>0</v>
      </c>
      <c r="EA518" s="219">
        <f t="shared" si="2488"/>
        <v>0</v>
      </c>
      <c r="EB518" s="219">
        <f t="shared" si="2488"/>
        <v>0</v>
      </c>
      <c r="EC518" s="219">
        <f t="shared" si="2488"/>
        <v>0</v>
      </c>
      <c r="ED518" s="219">
        <f t="shared" si="2488"/>
        <v>0</v>
      </c>
      <c r="EE518" s="219">
        <f t="shared" si="2488"/>
        <v>0</v>
      </c>
      <c r="EF518" s="219">
        <f t="shared" si="2488"/>
        <v>0</v>
      </c>
      <c r="EG518" s="219">
        <f t="shared" si="2488"/>
        <v>0</v>
      </c>
      <c r="EH518" s="219">
        <f t="shared" si="2488"/>
        <v>0</v>
      </c>
      <c r="EI518" s="219">
        <f t="shared" si="2488"/>
        <v>0</v>
      </c>
      <c r="EJ518" s="219">
        <f t="shared" si="2488"/>
        <v>0</v>
      </c>
      <c r="EK518" s="219">
        <f t="shared" si="2488"/>
        <v>0</v>
      </c>
      <c r="EL518" s="219">
        <f t="shared" si="2488"/>
        <v>0</v>
      </c>
      <c r="EM518" s="219">
        <f t="shared" si="2488"/>
        <v>0</v>
      </c>
      <c r="EN518" s="219">
        <f t="shared" si="2488"/>
        <v>0</v>
      </c>
      <c r="EO518" s="219">
        <f t="shared" si="2488"/>
        <v>0</v>
      </c>
      <c r="EP518" s="219">
        <f t="shared" si="2488"/>
        <v>0</v>
      </c>
      <c r="EQ518" s="219">
        <f t="shared" si="2488"/>
        <v>0</v>
      </c>
      <c r="ER518" s="219">
        <f t="shared" si="2488"/>
        <v>0</v>
      </c>
      <c r="ES518" s="219">
        <f t="shared" si="2488"/>
        <v>0</v>
      </c>
      <c r="ET518" s="219">
        <f t="shared" si="2488"/>
        <v>0</v>
      </c>
      <c r="EU518" s="219">
        <f t="shared" si="2488"/>
        <v>0</v>
      </c>
      <c r="EV518" s="219">
        <f t="shared" si="2488"/>
        <v>0</v>
      </c>
      <c r="EW518" s="219">
        <f t="shared" si="2488"/>
        <v>0</v>
      </c>
      <c r="EX518" s="219">
        <f t="shared" si="2488"/>
        <v>0</v>
      </c>
      <c r="EY518" s="219">
        <f t="shared" si="2488"/>
        <v>0</v>
      </c>
      <c r="EZ518" s="219">
        <f t="shared" si="2488"/>
        <v>0</v>
      </c>
      <c r="FA518" s="219">
        <f t="shared" si="2488"/>
        <v>0</v>
      </c>
      <c r="FB518" s="219">
        <f t="shared" si="2488"/>
        <v>0</v>
      </c>
      <c r="FC518" s="219">
        <f t="shared" si="2488"/>
        <v>0</v>
      </c>
      <c r="FD518" s="219">
        <f t="shared" si="2488"/>
        <v>0</v>
      </c>
      <c r="FE518" s="219">
        <f t="shared" si="2488"/>
        <v>0</v>
      </c>
      <c r="FF518" s="219">
        <f t="shared" si="2488"/>
        <v>0</v>
      </c>
      <c r="FG518" s="219">
        <f t="shared" si="2488"/>
        <v>0</v>
      </c>
      <c r="FH518" s="219">
        <f t="shared" si="2488"/>
        <v>0</v>
      </c>
      <c r="FI518" s="219">
        <f t="shared" si="2488"/>
        <v>0</v>
      </c>
      <c r="FJ518" s="219">
        <f t="shared" si="2488"/>
        <v>0</v>
      </c>
      <c r="FK518" s="219">
        <f t="shared" si="2488"/>
        <v>0</v>
      </c>
      <c r="FL518" s="219">
        <f t="shared" si="2488"/>
        <v>0</v>
      </c>
      <c r="FM518" s="219">
        <f t="shared" si="2488"/>
        <v>0</v>
      </c>
      <c r="FN518" s="219">
        <f t="shared" si="2488"/>
        <v>0</v>
      </c>
      <c r="FO518" s="219">
        <f t="shared" si="2488"/>
        <v>0</v>
      </c>
      <c r="FP518" s="219">
        <f t="shared" si="2488"/>
        <v>0</v>
      </c>
      <c r="FQ518" s="219">
        <f t="shared" si="2488"/>
        <v>0</v>
      </c>
      <c r="FR518" s="219">
        <f t="shared" si="2488"/>
        <v>0</v>
      </c>
      <c r="FS518" s="219">
        <f t="shared" si="2488"/>
        <v>0</v>
      </c>
      <c r="FT518" s="219">
        <f t="shared" ref="FT518:GZ518" si="2489">IF(FT$8="",0,FT479-FT511)</f>
        <v>0</v>
      </c>
      <c r="FU518" s="219">
        <f t="shared" si="2489"/>
        <v>0</v>
      </c>
      <c r="FV518" s="219">
        <f t="shared" si="2489"/>
        <v>0</v>
      </c>
      <c r="FW518" s="219">
        <f t="shared" si="2489"/>
        <v>0</v>
      </c>
      <c r="FX518" s="219">
        <f t="shared" si="2489"/>
        <v>0</v>
      </c>
      <c r="FY518" s="219">
        <f t="shared" si="2489"/>
        <v>0</v>
      </c>
      <c r="FZ518" s="219">
        <f t="shared" si="2489"/>
        <v>0</v>
      </c>
      <c r="GA518" s="219">
        <f t="shared" si="2489"/>
        <v>0</v>
      </c>
      <c r="GB518" s="219">
        <f t="shared" si="2489"/>
        <v>0</v>
      </c>
      <c r="GC518" s="219">
        <f t="shared" si="2489"/>
        <v>0</v>
      </c>
      <c r="GD518" s="219">
        <f t="shared" si="2489"/>
        <v>0</v>
      </c>
      <c r="GE518" s="219">
        <f t="shared" si="2489"/>
        <v>0</v>
      </c>
      <c r="GF518" s="219">
        <f t="shared" si="2489"/>
        <v>0</v>
      </c>
      <c r="GG518" s="219">
        <f t="shared" si="2489"/>
        <v>0</v>
      </c>
      <c r="GH518" s="219">
        <f t="shared" si="2489"/>
        <v>0</v>
      </c>
      <c r="GI518" s="219">
        <f t="shared" si="2489"/>
        <v>0</v>
      </c>
      <c r="GJ518" s="219">
        <f t="shared" si="2489"/>
        <v>0</v>
      </c>
      <c r="GK518" s="219">
        <f t="shared" si="2489"/>
        <v>0</v>
      </c>
      <c r="GL518" s="219">
        <f t="shared" si="2489"/>
        <v>0</v>
      </c>
      <c r="GM518" s="219">
        <f t="shared" si="2489"/>
        <v>0</v>
      </c>
      <c r="GN518" s="219">
        <f t="shared" si="2489"/>
        <v>0</v>
      </c>
      <c r="GO518" s="219">
        <f t="shared" si="2489"/>
        <v>0</v>
      </c>
      <c r="GP518" s="219">
        <f t="shared" si="2489"/>
        <v>0</v>
      </c>
      <c r="GQ518" s="219">
        <f t="shared" si="2489"/>
        <v>0</v>
      </c>
      <c r="GR518" s="219">
        <f t="shared" si="2489"/>
        <v>0</v>
      </c>
      <c r="GS518" s="219">
        <f t="shared" si="2489"/>
        <v>0</v>
      </c>
      <c r="GT518" s="219">
        <f t="shared" si="2489"/>
        <v>0</v>
      </c>
      <c r="GU518" s="219">
        <f t="shared" si="2489"/>
        <v>0</v>
      </c>
      <c r="GV518" s="219">
        <f t="shared" si="2489"/>
        <v>0</v>
      </c>
      <c r="GW518" s="219">
        <f t="shared" si="2489"/>
        <v>0</v>
      </c>
      <c r="GX518" s="219">
        <f t="shared" si="2489"/>
        <v>0</v>
      </c>
      <c r="GY518" s="219">
        <f t="shared" si="2489"/>
        <v>0</v>
      </c>
      <c r="GZ518" s="219">
        <f t="shared" si="2489"/>
        <v>0</v>
      </c>
      <c r="HA518" s="3"/>
      <c r="HB518" s="3"/>
    </row>
    <row r="519" spans="1:210" s="35" customFormat="1">
      <c r="A519" s="34"/>
      <c r="B519" s="196"/>
      <c r="C519" s="34"/>
      <c r="D519" s="34"/>
      <c r="E519" s="271"/>
      <c r="F519" s="53"/>
      <c r="G519" s="305"/>
      <c r="H519" s="224" t="str">
        <f>$H$14</f>
        <v>Маржа</v>
      </c>
      <c r="I519" s="224"/>
      <c r="J519" s="224"/>
      <c r="K519" s="224"/>
      <c r="L519" s="224"/>
      <c r="M519" s="225"/>
      <c r="N519" s="224" t="str">
        <f>N422</f>
        <v>Продукт-2</v>
      </c>
      <c r="O519" s="224"/>
      <c r="P519" s="225"/>
      <c r="Q519" s="224" t="s">
        <v>14</v>
      </c>
      <c r="R519" s="34"/>
      <c r="S519" s="20"/>
      <c r="T519" s="207"/>
      <c r="U519" s="26"/>
      <c r="V519" s="34"/>
      <c r="W519" s="226">
        <f>IF(W$8="",0,IF(W479=0,0,W518/W479))</f>
        <v>0</v>
      </c>
      <c r="X519" s="21"/>
      <c r="Y519" s="47"/>
      <c r="Z519" s="103"/>
      <c r="AA519" s="227">
        <f>IF(AA$8="",0,IF(AA479=0,0,AA518/AA479))</f>
        <v>0</v>
      </c>
      <c r="AB519" s="227">
        <f t="shared" ref="AB519" si="2490">IF(AB$8="",0,IF(AB479=0,0,AB518/AB479))</f>
        <v>0</v>
      </c>
      <c r="AC519" s="227">
        <f t="shared" ref="AC519" si="2491">IF(AC$8="",0,IF(AC479=0,0,AC518/AC479))</f>
        <v>0</v>
      </c>
      <c r="AD519" s="227">
        <f t="shared" ref="AD519" si="2492">IF(AD$8="",0,IF(AD479=0,0,AD518/AD479))</f>
        <v>0</v>
      </c>
      <c r="AE519" s="227">
        <f t="shared" ref="AE519:CP519" si="2493">IF(AE$8="",0,IF(AE479=0,0,AE518/AE479))</f>
        <v>0</v>
      </c>
      <c r="AF519" s="227">
        <f t="shared" si="2493"/>
        <v>0</v>
      </c>
      <c r="AG519" s="227">
        <f t="shared" si="2493"/>
        <v>0</v>
      </c>
      <c r="AH519" s="227">
        <f t="shared" si="2493"/>
        <v>0</v>
      </c>
      <c r="AI519" s="227">
        <f t="shared" si="2493"/>
        <v>0</v>
      </c>
      <c r="AJ519" s="227">
        <f t="shared" si="2493"/>
        <v>0</v>
      </c>
      <c r="AK519" s="227">
        <f t="shared" si="2493"/>
        <v>0</v>
      </c>
      <c r="AL519" s="227">
        <f t="shared" si="2493"/>
        <v>0</v>
      </c>
      <c r="AM519" s="227">
        <f t="shared" si="2493"/>
        <v>0</v>
      </c>
      <c r="AN519" s="227">
        <f t="shared" si="2493"/>
        <v>0</v>
      </c>
      <c r="AO519" s="227">
        <f t="shared" si="2493"/>
        <v>0</v>
      </c>
      <c r="AP519" s="227">
        <f t="shared" si="2493"/>
        <v>0</v>
      </c>
      <c r="AQ519" s="227">
        <f t="shared" si="2493"/>
        <v>0</v>
      </c>
      <c r="AR519" s="227">
        <f t="shared" si="2493"/>
        <v>0</v>
      </c>
      <c r="AS519" s="227">
        <f t="shared" si="2493"/>
        <v>0</v>
      </c>
      <c r="AT519" s="227">
        <f t="shared" si="2493"/>
        <v>0</v>
      </c>
      <c r="AU519" s="227">
        <f t="shared" si="2493"/>
        <v>0</v>
      </c>
      <c r="AV519" s="227">
        <f t="shared" si="2493"/>
        <v>0</v>
      </c>
      <c r="AW519" s="227">
        <f t="shared" si="2493"/>
        <v>0</v>
      </c>
      <c r="AX519" s="227">
        <f t="shared" si="2493"/>
        <v>0</v>
      </c>
      <c r="AY519" s="227">
        <f t="shared" si="2493"/>
        <v>0</v>
      </c>
      <c r="AZ519" s="227">
        <f t="shared" si="2493"/>
        <v>0</v>
      </c>
      <c r="BA519" s="227">
        <f t="shared" si="2493"/>
        <v>0</v>
      </c>
      <c r="BB519" s="227">
        <f t="shared" si="2493"/>
        <v>0</v>
      </c>
      <c r="BC519" s="227">
        <f t="shared" si="2493"/>
        <v>0</v>
      </c>
      <c r="BD519" s="227">
        <f t="shared" si="2493"/>
        <v>0</v>
      </c>
      <c r="BE519" s="227">
        <f t="shared" si="2493"/>
        <v>0</v>
      </c>
      <c r="BF519" s="227">
        <f t="shared" si="2493"/>
        <v>0</v>
      </c>
      <c r="BG519" s="227">
        <f t="shared" si="2493"/>
        <v>0</v>
      </c>
      <c r="BH519" s="227">
        <f t="shared" si="2493"/>
        <v>0</v>
      </c>
      <c r="BI519" s="227">
        <f t="shared" si="2493"/>
        <v>0</v>
      </c>
      <c r="BJ519" s="227">
        <f t="shared" si="2493"/>
        <v>0</v>
      </c>
      <c r="BK519" s="227">
        <f t="shared" si="2493"/>
        <v>0</v>
      </c>
      <c r="BL519" s="227">
        <f t="shared" si="2493"/>
        <v>0</v>
      </c>
      <c r="BM519" s="227">
        <f t="shared" si="2493"/>
        <v>0</v>
      </c>
      <c r="BN519" s="227">
        <f t="shared" si="2493"/>
        <v>0</v>
      </c>
      <c r="BO519" s="227">
        <f t="shared" si="2493"/>
        <v>0</v>
      </c>
      <c r="BP519" s="227">
        <f t="shared" si="2493"/>
        <v>0</v>
      </c>
      <c r="BQ519" s="227">
        <f t="shared" si="2493"/>
        <v>0</v>
      </c>
      <c r="BR519" s="227">
        <f t="shared" si="2493"/>
        <v>0</v>
      </c>
      <c r="BS519" s="227">
        <f t="shared" si="2493"/>
        <v>0</v>
      </c>
      <c r="BT519" s="227">
        <f t="shared" si="2493"/>
        <v>0</v>
      </c>
      <c r="BU519" s="227">
        <f t="shared" si="2493"/>
        <v>0</v>
      </c>
      <c r="BV519" s="227">
        <f t="shared" si="2493"/>
        <v>0</v>
      </c>
      <c r="BW519" s="227">
        <f t="shared" si="2493"/>
        <v>0</v>
      </c>
      <c r="BX519" s="227">
        <f t="shared" si="2493"/>
        <v>0</v>
      </c>
      <c r="BY519" s="227">
        <f t="shared" si="2493"/>
        <v>0</v>
      </c>
      <c r="BZ519" s="227">
        <f t="shared" si="2493"/>
        <v>0</v>
      </c>
      <c r="CA519" s="227">
        <f t="shared" si="2493"/>
        <v>0</v>
      </c>
      <c r="CB519" s="227">
        <f t="shared" si="2493"/>
        <v>0</v>
      </c>
      <c r="CC519" s="227">
        <f t="shared" si="2493"/>
        <v>0</v>
      </c>
      <c r="CD519" s="227">
        <f t="shared" si="2493"/>
        <v>0</v>
      </c>
      <c r="CE519" s="227">
        <f t="shared" si="2493"/>
        <v>0</v>
      </c>
      <c r="CF519" s="227">
        <f t="shared" si="2493"/>
        <v>0</v>
      </c>
      <c r="CG519" s="227">
        <f t="shared" si="2493"/>
        <v>0</v>
      </c>
      <c r="CH519" s="227">
        <f t="shared" si="2493"/>
        <v>0</v>
      </c>
      <c r="CI519" s="227">
        <f t="shared" si="2493"/>
        <v>0</v>
      </c>
      <c r="CJ519" s="227">
        <f t="shared" si="2493"/>
        <v>0</v>
      </c>
      <c r="CK519" s="227">
        <f t="shared" si="2493"/>
        <v>0</v>
      </c>
      <c r="CL519" s="227">
        <f t="shared" si="2493"/>
        <v>0</v>
      </c>
      <c r="CM519" s="227">
        <f t="shared" si="2493"/>
        <v>0</v>
      </c>
      <c r="CN519" s="227">
        <f t="shared" si="2493"/>
        <v>0</v>
      </c>
      <c r="CO519" s="227">
        <f t="shared" si="2493"/>
        <v>0</v>
      </c>
      <c r="CP519" s="227">
        <f t="shared" si="2493"/>
        <v>0</v>
      </c>
      <c r="CQ519" s="227">
        <f t="shared" ref="CQ519:DG519" si="2494">IF(CQ$8="",0,IF(CQ479=0,0,CQ518/CQ479))</f>
        <v>0</v>
      </c>
      <c r="CR519" s="227">
        <f t="shared" si="2494"/>
        <v>0</v>
      </c>
      <c r="CS519" s="227">
        <f t="shared" si="2494"/>
        <v>0</v>
      </c>
      <c r="CT519" s="227">
        <f t="shared" si="2494"/>
        <v>0</v>
      </c>
      <c r="CU519" s="227">
        <f t="shared" si="2494"/>
        <v>0</v>
      </c>
      <c r="CV519" s="227">
        <f t="shared" si="2494"/>
        <v>0</v>
      </c>
      <c r="CW519" s="227">
        <f t="shared" si="2494"/>
        <v>0</v>
      </c>
      <c r="CX519" s="227">
        <f t="shared" si="2494"/>
        <v>0</v>
      </c>
      <c r="CY519" s="227">
        <f t="shared" si="2494"/>
        <v>0</v>
      </c>
      <c r="CZ519" s="227">
        <f t="shared" si="2494"/>
        <v>0</v>
      </c>
      <c r="DA519" s="227">
        <f t="shared" si="2494"/>
        <v>0</v>
      </c>
      <c r="DB519" s="227">
        <f t="shared" si="2494"/>
        <v>0</v>
      </c>
      <c r="DC519" s="227">
        <f t="shared" si="2494"/>
        <v>0</v>
      </c>
      <c r="DD519" s="227">
        <f t="shared" si="2494"/>
        <v>0</v>
      </c>
      <c r="DE519" s="227">
        <f t="shared" si="2494"/>
        <v>0</v>
      </c>
      <c r="DF519" s="227">
        <f t="shared" si="2494"/>
        <v>0</v>
      </c>
      <c r="DG519" s="227">
        <f t="shared" si="2494"/>
        <v>0</v>
      </c>
      <c r="DH519" s="227">
        <f t="shared" ref="DH519:FS519" si="2495">IF(DH$8="",0,IF(DH479=0,0,DH518/DH479))</f>
        <v>0</v>
      </c>
      <c r="DI519" s="227">
        <f t="shared" si="2495"/>
        <v>0</v>
      </c>
      <c r="DJ519" s="227">
        <f t="shared" si="2495"/>
        <v>0</v>
      </c>
      <c r="DK519" s="227">
        <f t="shared" si="2495"/>
        <v>0</v>
      </c>
      <c r="DL519" s="227">
        <f t="shared" si="2495"/>
        <v>0</v>
      </c>
      <c r="DM519" s="227">
        <f t="shared" si="2495"/>
        <v>0</v>
      </c>
      <c r="DN519" s="227">
        <f t="shared" si="2495"/>
        <v>0</v>
      </c>
      <c r="DO519" s="227">
        <f t="shared" si="2495"/>
        <v>0</v>
      </c>
      <c r="DP519" s="227">
        <f t="shared" si="2495"/>
        <v>0</v>
      </c>
      <c r="DQ519" s="227">
        <f t="shared" si="2495"/>
        <v>0</v>
      </c>
      <c r="DR519" s="227">
        <f t="shared" si="2495"/>
        <v>0</v>
      </c>
      <c r="DS519" s="227">
        <f t="shared" si="2495"/>
        <v>0</v>
      </c>
      <c r="DT519" s="227">
        <f t="shared" si="2495"/>
        <v>0</v>
      </c>
      <c r="DU519" s="227">
        <f t="shared" si="2495"/>
        <v>0</v>
      </c>
      <c r="DV519" s="227">
        <f t="shared" si="2495"/>
        <v>0</v>
      </c>
      <c r="DW519" s="227">
        <f t="shared" si="2495"/>
        <v>0</v>
      </c>
      <c r="DX519" s="227">
        <f t="shared" si="2495"/>
        <v>0</v>
      </c>
      <c r="DY519" s="227">
        <f t="shared" si="2495"/>
        <v>0</v>
      </c>
      <c r="DZ519" s="227">
        <f t="shared" si="2495"/>
        <v>0</v>
      </c>
      <c r="EA519" s="227">
        <f t="shared" si="2495"/>
        <v>0</v>
      </c>
      <c r="EB519" s="227">
        <f t="shared" si="2495"/>
        <v>0</v>
      </c>
      <c r="EC519" s="227">
        <f t="shared" si="2495"/>
        <v>0</v>
      </c>
      <c r="ED519" s="227">
        <f t="shared" si="2495"/>
        <v>0</v>
      </c>
      <c r="EE519" s="227">
        <f t="shared" si="2495"/>
        <v>0</v>
      </c>
      <c r="EF519" s="227">
        <f t="shared" si="2495"/>
        <v>0</v>
      </c>
      <c r="EG519" s="227">
        <f t="shared" si="2495"/>
        <v>0</v>
      </c>
      <c r="EH519" s="227">
        <f t="shared" si="2495"/>
        <v>0</v>
      </c>
      <c r="EI519" s="227">
        <f t="shared" si="2495"/>
        <v>0</v>
      </c>
      <c r="EJ519" s="227">
        <f t="shared" si="2495"/>
        <v>0</v>
      </c>
      <c r="EK519" s="227">
        <f t="shared" si="2495"/>
        <v>0</v>
      </c>
      <c r="EL519" s="227">
        <f t="shared" si="2495"/>
        <v>0</v>
      </c>
      <c r="EM519" s="227">
        <f t="shared" si="2495"/>
        <v>0</v>
      </c>
      <c r="EN519" s="227">
        <f t="shared" si="2495"/>
        <v>0</v>
      </c>
      <c r="EO519" s="227">
        <f t="shared" si="2495"/>
        <v>0</v>
      </c>
      <c r="EP519" s="227">
        <f t="shared" si="2495"/>
        <v>0</v>
      </c>
      <c r="EQ519" s="227">
        <f t="shared" si="2495"/>
        <v>0</v>
      </c>
      <c r="ER519" s="227">
        <f t="shared" si="2495"/>
        <v>0</v>
      </c>
      <c r="ES519" s="227">
        <f t="shared" si="2495"/>
        <v>0</v>
      </c>
      <c r="ET519" s="227">
        <f t="shared" si="2495"/>
        <v>0</v>
      </c>
      <c r="EU519" s="227">
        <f t="shared" si="2495"/>
        <v>0</v>
      </c>
      <c r="EV519" s="227">
        <f t="shared" si="2495"/>
        <v>0</v>
      </c>
      <c r="EW519" s="227">
        <f t="shared" si="2495"/>
        <v>0</v>
      </c>
      <c r="EX519" s="227">
        <f t="shared" si="2495"/>
        <v>0</v>
      </c>
      <c r="EY519" s="227">
        <f t="shared" si="2495"/>
        <v>0</v>
      </c>
      <c r="EZ519" s="227">
        <f t="shared" si="2495"/>
        <v>0</v>
      </c>
      <c r="FA519" s="227">
        <f t="shared" si="2495"/>
        <v>0</v>
      </c>
      <c r="FB519" s="227">
        <f t="shared" si="2495"/>
        <v>0</v>
      </c>
      <c r="FC519" s="227">
        <f t="shared" si="2495"/>
        <v>0</v>
      </c>
      <c r="FD519" s="227">
        <f t="shared" si="2495"/>
        <v>0</v>
      </c>
      <c r="FE519" s="227">
        <f t="shared" si="2495"/>
        <v>0</v>
      </c>
      <c r="FF519" s="227">
        <f t="shared" si="2495"/>
        <v>0</v>
      </c>
      <c r="FG519" s="227">
        <f t="shared" si="2495"/>
        <v>0</v>
      </c>
      <c r="FH519" s="227">
        <f t="shared" si="2495"/>
        <v>0</v>
      </c>
      <c r="FI519" s="227">
        <f t="shared" si="2495"/>
        <v>0</v>
      </c>
      <c r="FJ519" s="227">
        <f t="shared" si="2495"/>
        <v>0</v>
      </c>
      <c r="FK519" s="227">
        <f t="shared" si="2495"/>
        <v>0</v>
      </c>
      <c r="FL519" s="227">
        <f t="shared" si="2495"/>
        <v>0</v>
      </c>
      <c r="FM519" s="227">
        <f t="shared" si="2495"/>
        <v>0</v>
      </c>
      <c r="FN519" s="227">
        <f t="shared" si="2495"/>
        <v>0</v>
      </c>
      <c r="FO519" s="227">
        <f t="shared" si="2495"/>
        <v>0</v>
      </c>
      <c r="FP519" s="227">
        <f t="shared" si="2495"/>
        <v>0</v>
      </c>
      <c r="FQ519" s="227">
        <f t="shared" si="2495"/>
        <v>0</v>
      </c>
      <c r="FR519" s="227">
        <f t="shared" si="2495"/>
        <v>0</v>
      </c>
      <c r="FS519" s="227">
        <f t="shared" si="2495"/>
        <v>0</v>
      </c>
      <c r="FT519" s="227">
        <f t="shared" ref="FT519:GZ519" si="2496">IF(FT$8="",0,IF(FT479=0,0,FT518/FT479))</f>
        <v>0</v>
      </c>
      <c r="FU519" s="227">
        <f t="shared" si="2496"/>
        <v>0</v>
      </c>
      <c r="FV519" s="227">
        <f t="shared" si="2496"/>
        <v>0</v>
      </c>
      <c r="FW519" s="227">
        <f t="shared" si="2496"/>
        <v>0</v>
      </c>
      <c r="FX519" s="227">
        <f t="shared" si="2496"/>
        <v>0</v>
      </c>
      <c r="FY519" s="227">
        <f t="shared" si="2496"/>
        <v>0</v>
      </c>
      <c r="FZ519" s="227">
        <f t="shared" si="2496"/>
        <v>0</v>
      </c>
      <c r="GA519" s="227">
        <f t="shared" si="2496"/>
        <v>0</v>
      </c>
      <c r="GB519" s="227">
        <f t="shared" si="2496"/>
        <v>0</v>
      </c>
      <c r="GC519" s="227">
        <f t="shared" si="2496"/>
        <v>0</v>
      </c>
      <c r="GD519" s="227">
        <f t="shared" si="2496"/>
        <v>0</v>
      </c>
      <c r="GE519" s="227">
        <f t="shared" si="2496"/>
        <v>0</v>
      </c>
      <c r="GF519" s="227">
        <f t="shared" si="2496"/>
        <v>0</v>
      </c>
      <c r="GG519" s="227">
        <f t="shared" si="2496"/>
        <v>0</v>
      </c>
      <c r="GH519" s="227">
        <f t="shared" si="2496"/>
        <v>0</v>
      </c>
      <c r="GI519" s="227">
        <f t="shared" si="2496"/>
        <v>0</v>
      </c>
      <c r="GJ519" s="227">
        <f t="shared" si="2496"/>
        <v>0</v>
      </c>
      <c r="GK519" s="227">
        <f t="shared" si="2496"/>
        <v>0</v>
      </c>
      <c r="GL519" s="227">
        <f t="shared" si="2496"/>
        <v>0</v>
      </c>
      <c r="GM519" s="227">
        <f t="shared" si="2496"/>
        <v>0</v>
      </c>
      <c r="GN519" s="227">
        <f t="shared" si="2496"/>
        <v>0</v>
      </c>
      <c r="GO519" s="227">
        <f t="shared" si="2496"/>
        <v>0</v>
      </c>
      <c r="GP519" s="227">
        <f t="shared" si="2496"/>
        <v>0</v>
      </c>
      <c r="GQ519" s="227">
        <f t="shared" si="2496"/>
        <v>0</v>
      </c>
      <c r="GR519" s="227">
        <f t="shared" si="2496"/>
        <v>0</v>
      </c>
      <c r="GS519" s="227">
        <f t="shared" si="2496"/>
        <v>0</v>
      </c>
      <c r="GT519" s="227">
        <f t="shared" si="2496"/>
        <v>0</v>
      </c>
      <c r="GU519" s="227">
        <f t="shared" si="2496"/>
        <v>0</v>
      </c>
      <c r="GV519" s="227">
        <f t="shared" si="2496"/>
        <v>0</v>
      </c>
      <c r="GW519" s="227">
        <f t="shared" si="2496"/>
        <v>0</v>
      </c>
      <c r="GX519" s="227">
        <f t="shared" si="2496"/>
        <v>0</v>
      </c>
      <c r="GY519" s="227">
        <f t="shared" si="2496"/>
        <v>0</v>
      </c>
      <c r="GZ519" s="227">
        <f t="shared" si="2496"/>
        <v>0</v>
      </c>
      <c r="HA519" s="34"/>
      <c r="HB519" s="34"/>
    </row>
    <row r="520" spans="1:210" ht="4.2" customHeight="1">
      <c r="A520" s="1"/>
      <c r="B520" s="1"/>
      <c r="C520" s="14"/>
      <c r="D520" s="14"/>
      <c r="E520" s="264"/>
      <c r="F520" s="14"/>
      <c r="G520" s="304"/>
      <c r="H520" s="14"/>
      <c r="I520" s="14"/>
      <c r="J520" s="14"/>
      <c r="K520" s="14"/>
      <c r="L520" s="14"/>
      <c r="M520" s="15"/>
      <c r="N520" s="14"/>
      <c r="O520" s="14"/>
      <c r="P520" s="15"/>
      <c r="Q520" s="14"/>
      <c r="R520" s="14"/>
      <c r="S520" s="15"/>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80"/>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c r="FR520" s="180"/>
      <c r="FS520" s="180"/>
      <c r="FT520" s="180"/>
      <c r="FU520" s="180"/>
      <c r="FV520" s="180"/>
      <c r="FW520" s="180"/>
      <c r="FX520" s="180"/>
      <c r="FY520" s="180"/>
      <c r="FZ520" s="180"/>
      <c r="GA520" s="180"/>
      <c r="GB520" s="180"/>
      <c r="GC520" s="180"/>
      <c r="GD520" s="180"/>
      <c r="GE520" s="180"/>
      <c r="GF520" s="180"/>
      <c r="GG520" s="180"/>
      <c r="GH520" s="180"/>
      <c r="GI520" s="180"/>
      <c r="GJ520" s="180"/>
      <c r="GK520" s="180"/>
      <c r="GL520" s="180"/>
      <c r="GM520" s="180"/>
      <c r="GN520" s="180"/>
      <c r="GO520" s="180"/>
      <c r="GP520" s="180"/>
      <c r="GQ520" s="180"/>
      <c r="GR520" s="180"/>
      <c r="GS520" s="180"/>
      <c r="GT520" s="180"/>
      <c r="GU520" s="180"/>
      <c r="GV520" s="180"/>
      <c r="GW520" s="180"/>
      <c r="GX520" s="180"/>
      <c r="GY520" s="180"/>
      <c r="GZ520" s="180"/>
      <c r="HA520" s="1"/>
      <c r="HB520" s="1"/>
    </row>
    <row r="521" spans="1:210" s="239" customFormat="1" ht="10.199999999999999">
      <c r="A521" s="228"/>
      <c r="B521" s="229" t="s">
        <v>110</v>
      </c>
      <c r="C521" s="230"/>
      <c r="D521" s="229"/>
      <c r="E521" s="270"/>
      <c r="F521" s="116"/>
      <c r="G521" s="231"/>
      <c r="H521" s="228"/>
      <c r="I521" s="241" t="str">
        <f>$I$145</f>
        <v>Долевая структура себестоимости 1 ед. готовой продукции</v>
      </c>
      <c r="J521" s="228"/>
      <c r="K521" s="228"/>
      <c r="L521" s="228"/>
      <c r="M521" s="232"/>
      <c r="N521" s="233" t="str">
        <f>IF(N500="","",N500)</f>
        <v/>
      </c>
      <c r="O521" s="228"/>
      <c r="P521" s="231"/>
      <c r="Q521" s="228" t="s">
        <v>14</v>
      </c>
      <c r="R521" s="228"/>
      <c r="S521" s="235"/>
      <c r="T521" s="233" t="str">
        <f>IF(T500="",справочники!$P$9,T500)</f>
        <v>облагается НДС</v>
      </c>
      <c r="U521" s="235"/>
      <c r="V521" s="235"/>
      <c r="W521" s="235"/>
      <c r="X521" s="236"/>
      <c r="Y521" s="231"/>
      <c r="Z521" s="237"/>
      <c r="AA521" s="242">
        <f>100%-SUM(AA522:AA531)</f>
        <v>1</v>
      </c>
      <c r="AB521" s="242">
        <f t="shared" ref="AB521" si="2497">100%-SUM(AB522:AB531)</f>
        <v>1</v>
      </c>
      <c r="AC521" s="242">
        <f>100%-SUM(AC522:AC531)</f>
        <v>1</v>
      </c>
      <c r="AD521" s="242">
        <f t="shared" ref="AD521:AE521" si="2498">100%-SUM(AD522:AD531)</f>
        <v>1</v>
      </c>
      <c r="AE521" s="242">
        <f t="shared" si="2498"/>
        <v>1</v>
      </c>
      <c r="AF521" s="242">
        <f t="shared" ref="AF521:CQ521" si="2499">100%-SUM(AF522:AF531)</f>
        <v>1</v>
      </c>
      <c r="AG521" s="242">
        <f t="shared" si="2499"/>
        <v>1</v>
      </c>
      <c r="AH521" s="242">
        <f t="shared" si="2499"/>
        <v>1</v>
      </c>
      <c r="AI521" s="242">
        <f t="shared" si="2499"/>
        <v>1</v>
      </c>
      <c r="AJ521" s="242">
        <f t="shared" si="2499"/>
        <v>1</v>
      </c>
      <c r="AK521" s="242">
        <f t="shared" si="2499"/>
        <v>1</v>
      </c>
      <c r="AL521" s="242">
        <f t="shared" si="2499"/>
        <v>1</v>
      </c>
      <c r="AM521" s="242">
        <f t="shared" si="2499"/>
        <v>1</v>
      </c>
      <c r="AN521" s="242">
        <f t="shared" si="2499"/>
        <v>1</v>
      </c>
      <c r="AO521" s="242">
        <f t="shared" si="2499"/>
        <v>1</v>
      </c>
      <c r="AP521" s="242">
        <f t="shared" si="2499"/>
        <v>1</v>
      </c>
      <c r="AQ521" s="242">
        <f t="shared" si="2499"/>
        <v>1</v>
      </c>
      <c r="AR521" s="242">
        <f t="shared" si="2499"/>
        <v>1</v>
      </c>
      <c r="AS521" s="242">
        <f t="shared" si="2499"/>
        <v>1</v>
      </c>
      <c r="AT521" s="242">
        <f t="shared" si="2499"/>
        <v>1</v>
      </c>
      <c r="AU521" s="242">
        <f t="shared" si="2499"/>
        <v>1</v>
      </c>
      <c r="AV521" s="242">
        <f t="shared" si="2499"/>
        <v>1</v>
      </c>
      <c r="AW521" s="242">
        <f t="shared" si="2499"/>
        <v>1</v>
      </c>
      <c r="AX521" s="242">
        <f t="shared" si="2499"/>
        <v>1</v>
      </c>
      <c r="AY521" s="242">
        <f t="shared" si="2499"/>
        <v>1</v>
      </c>
      <c r="AZ521" s="242">
        <f t="shared" si="2499"/>
        <v>1</v>
      </c>
      <c r="BA521" s="242">
        <f t="shared" si="2499"/>
        <v>1</v>
      </c>
      <c r="BB521" s="242">
        <f t="shared" si="2499"/>
        <v>1</v>
      </c>
      <c r="BC521" s="242">
        <f t="shared" si="2499"/>
        <v>1</v>
      </c>
      <c r="BD521" s="242">
        <f t="shared" si="2499"/>
        <v>1</v>
      </c>
      <c r="BE521" s="242">
        <f t="shared" si="2499"/>
        <v>1</v>
      </c>
      <c r="BF521" s="242">
        <f t="shared" si="2499"/>
        <v>1</v>
      </c>
      <c r="BG521" s="242">
        <f t="shared" si="2499"/>
        <v>1</v>
      </c>
      <c r="BH521" s="242">
        <f t="shared" si="2499"/>
        <v>1</v>
      </c>
      <c r="BI521" s="242">
        <f t="shared" si="2499"/>
        <v>1</v>
      </c>
      <c r="BJ521" s="242">
        <f t="shared" si="2499"/>
        <v>1</v>
      </c>
      <c r="BK521" s="242">
        <f t="shared" si="2499"/>
        <v>1</v>
      </c>
      <c r="BL521" s="242">
        <f t="shared" si="2499"/>
        <v>1</v>
      </c>
      <c r="BM521" s="242">
        <f t="shared" si="2499"/>
        <v>1</v>
      </c>
      <c r="BN521" s="242">
        <f t="shared" si="2499"/>
        <v>1</v>
      </c>
      <c r="BO521" s="242">
        <f t="shared" si="2499"/>
        <v>1</v>
      </c>
      <c r="BP521" s="242">
        <f t="shared" si="2499"/>
        <v>1</v>
      </c>
      <c r="BQ521" s="242">
        <f t="shared" si="2499"/>
        <v>1</v>
      </c>
      <c r="BR521" s="242">
        <f t="shared" si="2499"/>
        <v>1</v>
      </c>
      <c r="BS521" s="242">
        <f t="shared" si="2499"/>
        <v>1</v>
      </c>
      <c r="BT521" s="242">
        <f t="shared" si="2499"/>
        <v>1</v>
      </c>
      <c r="BU521" s="242">
        <f t="shared" si="2499"/>
        <v>1</v>
      </c>
      <c r="BV521" s="242">
        <f t="shared" si="2499"/>
        <v>1</v>
      </c>
      <c r="BW521" s="242">
        <f t="shared" si="2499"/>
        <v>1</v>
      </c>
      <c r="BX521" s="242">
        <f t="shared" si="2499"/>
        <v>1</v>
      </c>
      <c r="BY521" s="242">
        <f t="shared" si="2499"/>
        <v>1</v>
      </c>
      <c r="BZ521" s="242">
        <f t="shared" si="2499"/>
        <v>1</v>
      </c>
      <c r="CA521" s="242">
        <f t="shared" si="2499"/>
        <v>1</v>
      </c>
      <c r="CB521" s="242">
        <f t="shared" si="2499"/>
        <v>1</v>
      </c>
      <c r="CC521" s="242">
        <f t="shared" si="2499"/>
        <v>1</v>
      </c>
      <c r="CD521" s="242">
        <f t="shared" si="2499"/>
        <v>1</v>
      </c>
      <c r="CE521" s="242">
        <f t="shared" si="2499"/>
        <v>1</v>
      </c>
      <c r="CF521" s="242">
        <f t="shared" si="2499"/>
        <v>1</v>
      </c>
      <c r="CG521" s="242">
        <f t="shared" si="2499"/>
        <v>1</v>
      </c>
      <c r="CH521" s="242">
        <f t="shared" si="2499"/>
        <v>1</v>
      </c>
      <c r="CI521" s="242">
        <f t="shared" si="2499"/>
        <v>1</v>
      </c>
      <c r="CJ521" s="242">
        <f t="shared" si="2499"/>
        <v>1</v>
      </c>
      <c r="CK521" s="242">
        <f t="shared" si="2499"/>
        <v>1</v>
      </c>
      <c r="CL521" s="242">
        <f t="shared" si="2499"/>
        <v>1</v>
      </c>
      <c r="CM521" s="242">
        <f t="shared" si="2499"/>
        <v>1</v>
      </c>
      <c r="CN521" s="242">
        <f t="shared" si="2499"/>
        <v>1</v>
      </c>
      <c r="CO521" s="242">
        <f t="shared" si="2499"/>
        <v>1</v>
      </c>
      <c r="CP521" s="242">
        <f t="shared" si="2499"/>
        <v>1</v>
      </c>
      <c r="CQ521" s="242">
        <f t="shared" si="2499"/>
        <v>1</v>
      </c>
      <c r="CR521" s="242">
        <f t="shared" ref="CR521:DG521" si="2500">100%-SUM(CR522:CR531)</f>
        <v>1</v>
      </c>
      <c r="CS521" s="242">
        <f t="shared" si="2500"/>
        <v>1</v>
      </c>
      <c r="CT521" s="242">
        <f t="shared" si="2500"/>
        <v>1</v>
      </c>
      <c r="CU521" s="242">
        <f t="shared" si="2500"/>
        <v>1</v>
      </c>
      <c r="CV521" s="242">
        <f t="shared" si="2500"/>
        <v>1</v>
      </c>
      <c r="CW521" s="242">
        <f t="shared" si="2500"/>
        <v>1</v>
      </c>
      <c r="CX521" s="242">
        <f t="shared" si="2500"/>
        <v>1</v>
      </c>
      <c r="CY521" s="242">
        <f t="shared" si="2500"/>
        <v>1</v>
      </c>
      <c r="CZ521" s="242">
        <f t="shared" si="2500"/>
        <v>1</v>
      </c>
      <c r="DA521" s="242">
        <f t="shared" si="2500"/>
        <v>1</v>
      </c>
      <c r="DB521" s="242">
        <f t="shared" si="2500"/>
        <v>1</v>
      </c>
      <c r="DC521" s="242">
        <f t="shared" si="2500"/>
        <v>1</v>
      </c>
      <c r="DD521" s="242">
        <f t="shared" si="2500"/>
        <v>1</v>
      </c>
      <c r="DE521" s="242">
        <f t="shared" si="2500"/>
        <v>1</v>
      </c>
      <c r="DF521" s="242">
        <f t="shared" si="2500"/>
        <v>1</v>
      </c>
      <c r="DG521" s="242">
        <f t="shared" si="2500"/>
        <v>1</v>
      </c>
      <c r="DH521" s="242">
        <f t="shared" ref="DH521:FS521" si="2501">100%-SUM(DH522:DH531)</f>
        <v>1</v>
      </c>
      <c r="DI521" s="242">
        <f t="shared" si="2501"/>
        <v>1</v>
      </c>
      <c r="DJ521" s="242">
        <f t="shared" si="2501"/>
        <v>1</v>
      </c>
      <c r="DK521" s="242">
        <f t="shared" si="2501"/>
        <v>1</v>
      </c>
      <c r="DL521" s="242">
        <f t="shared" si="2501"/>
        <v>1</v>
      </c>
      <c r="DM521" s="242">
        <f t="shared" si="2501"/>
        <v>1</v>
      </c>
      <c r="DN521" s="242">
        <f t="shared" si="2501"/>
        <v>1</v>
      </c>
      <c r="DO521" s="242">
        <f t="shared" si="2501"/>
        <v>1</v>
      </c>
      <c r="DP521" s="242">
        <f t="shared" si="2501"/>
        <v>1</v>
      </c>
      <c r="DQ521" s="242">
        <f t="shared" si="2501"/>
        <v>1</v>
      </c>
      <c r="DR521" s="242">
        <f t="shared" si="2501"/>
        <v>1</v>
      </c>
      <c r="DS521" s="242">
        <f t="shared" si="2501"/>
        <v>1</v>
      </c>
      <c r="DT521" s="242">
        <f t="shared" si="2501"/>
        <v>1</v>
      </c>
      <c r="DU521" s="242">
        <f t="shared" si="2501"/>
        <v>1</v>
      </c>
      <c r="DV521" s="242">
        <f t="shared" si="2501"/>
        <v>1</v>
      </c>
      <c r="DW521" s="242">
        <f t="shared" si="2501"/>
        <v>1</v>
      </c>
      <c r="DX521" s="242">
        <f t="shared" si="2501"/>
        <v>1</v>
      </c>
      <c r="DY521" s="242">
        <f t="shared" si="2501"/>
        <v>1</v>
      </c>
      <c r="DZ521" s="242">
        <f t="shared" si="2501"/>
        <v>1</v>
      </c>
      <c r="EA521" s="242">
        <f t="shared" si="2501"/>
        <v>1</v>
      </c>
      <c r="EB521" s="242">
        <f t="shared" si="2501"/>
        <v>1</v>
      </c>
      <c r="EC521" s="242">
        <f t="shared" si="2501"/>
        <v>1</v>
      </c>
      <c r="ED521" s="242">
        <f t="shared" si="2501"/>
        <v>1</v>
      </c>
      <c r="EE521" s="242">
        <f t="shared" si="2501"/>
        <v>1</v>
      </c>
      <c r="EF521" s="242">
        <f t="shared" si="2501"/>
        <v>1</v>
      </c>
      <c r="EG521" s="242">
        <f t="shared" si="2501"/>
        <v>1</v>
      </c>
      <c r="EH521" s="242">
        <f t="shared" si="2501"/>
        <v>1</v>
      </c>
      <c r="EI521" s="242">
        <f t="shared" si="2501"/>
        <v>1</v>
      </c>
      <c r="EJ521" s="242">
        <f t="shared" si="2501"/>
        <v>1</v>
      </c>
      <c r="EK521" s="242">
        <f t="shared" si="2501"/>
        <v>1</v>
      </c>
      <c r="EL521" s="242">
        <f t="shared" si="2501"/>
        <v>1</v>
      </c>
      <c r="EM521" s="242">
        <f t="shared" si="2501"/>
        <v>1</v>
      </c>
      <c r="EN521" s="242">
        <f t="shared" si="2501"/>
        <v>1</v>
      </c>
      <c r="EO521" s="242">
        <f t="shared" si="2501"/>
        <v>1</v>
      </c>
      <c r="EP521" s="242">
        <f t="shared" si="2501"/>
        <v>1</v>
      </c>
      <c r="EQ521" s="242">
        <f t="shared" si="2501"/>
        <v>1</v>
      </c>
      <c r="ER521" s="242">
        <f t="shared" si="2501"/>
        <v>1</v>
      </c>
      <c r="ES521" s="242">
        <f t="shared" si="2501"/>
        <v>1</v>
      </c>
      <c r="ET521" s="242">
        <f t="shared" si="2501"/>
        <v>1</v>
      </c>
      <c r="EU521" s="242">
        <f t="shared" si="2501"/>
        <v>1</v>
      </c>
      <c r="EV521" s="242">
        <f t="shared" si="2501"/>
        <v>1</v>
      </c>
      <c r="EW521" s="242">
        <f t="shared" si="2501"/>
        <v>1</v>
      </c>
      <c r="EX521" s="242">
        <f t="shared" si="2501"/>
        <v>1</v>
      </c>
      <c r="EY521" s="242">
        <f t="shared" si="2501"/>
        <v>1</v>
      </c>
      <c r="EZ521" s="242">
        <f t="shared" si="2501"/>
        <v>1</v>
      </c>
      <c r="FA521" s="242">
        <f t="shared" si="2501"/>
        <v>1</v>
      </c>
      <c r="FB521" s="242">
        <f t="shared" si="2501"/>
        <v>1</v>
      </c>
      <c r="FC521" s="242">
        <f t="shared" si="2501"/>
        <v>1</v>
      </c>
      <c r="FD521" s="242">
        <f t="shared" si="2501"/>
        <v>1</v>
      </c>
      <c r="FE521" s="242">
        <f t="shared" si="2501"/>
        <v>1</v>
      </c>
      <c r="FF521" s="242">
        <f t="shared" si="2501"/>
        <v>1</v>
      </c>
      <c r="FG521" s="242">
        <f t="shared" si="2501"/>
        <v>1</v>
      </c>
      <c r="FH521" s="242">
        <f t="shared" si="2501"/>
        <v>1</v>
      </c>
      <c r="FI521" s="242">
        <f t="shared" si="2501"/>
        <v>1</v>
      </c>
      <c r="FJ521" s="242">
        <f t="shared" si="2501"/>
        <v>1</v>
      </c>
      <c r="FK521" s="242">
        <f t="shared" si="2501"/>
        <v>1</v>
      </c>
      <c r="FL521" s="242">
        <f t="shared" si="2501"/>
        <v>1</v>
      </c>
      <c r="FM521" s="242">
        <f t="shared" si="2501"/>
        <v>1</v>
      </c>
      <c r="FN521" s="242">
        <f t="shared" si="2501"/>
        <v>1</v>
      </c>
      <c r="FO521" s="242">
        <f t="shared" si="2501"/>
        <v>1</v>
      </c>
      <c r="FP521" s="242">
        <f t="shared" si="2501"/>
        <v>1</v>
      </c>
      <c r="FQ521" s="242">
        <f t="shared" si="2501"/>
        <v>1</v>
      </c>
      <c r="FR521" s="242">
        <f t="shared" si="2501"/>
        <v>1</v>
      </c>
      <c r="FS521" s="242">
        <f t="shared" si="2501"/>
        <v>1</v>
      </c>
      <c r="FT521" s="242">
        <f t="shared" ref="FT521:GZ521" si="2502">100%-SUM(FT522:FT531)</f>
        <v>1</v>
      </c>
      <c r="FU521" s="242">
        <f t="shared" si="2502"/>
        <v>1</v>
      </c>
      <c r="FV521" s="242">
        <f t="shared" si="2502"/>
        <v>1</v>
      </c>
      <c r="FW521" s="242">
        <f t="shared" si="2502"/>
        <v>1</v>
      </c>
      <c r="FX521" s="242">
        <f t="shared" si="2502"/>
        <v>1</v>
      </c>
      <c r="FY521" s="242">
        <f t="shared" si="2502"/>
        <v>1</v>
      </c>
      <c r="FZ521" s="242">
        <f t="shared" si="2502"/>
        <v>1</v>
      </c>
      <c r="GA521" s="242">
        <f t="shared" si="2502"/>
        <v>1</v>
      </c>
      <c r="GB521" s="242">
        <f t="shared" si="2502"/>
        <v>1</v>
      </c>
      <c r="GC521" s="242">
        <f t="shared" si="2502"/>
        <v>1</v>
      </c>
      <c r="GD521" s="242">
        <f t="shared" si="2502"/>
        <v>1</v>
      </c>
      <c r="GE521" s="242">
        <f t="shared" si="2502"/>
        <v>1</v>
      </c>
      <c r="GF521" s="242">
        <f t="shared" si="2502"/>
        <v>1</v>
      </c>
      <c r="GG521" s="242">
        <f t="shared" si="2502"/>
        <v>1</v>
      </c>
      <c r="GH521" s="242">
        <f t="shared" si="2502"/>
        <v>1</v>
      </c>
      <c r="GI521" s="242">
        <f t="shared" si="2502"/>
        <v>1</v>
      </c>
      <c r="GJ521" s="242">
        <f t="shared" si="2502"/>
        <v>1</v>
      </c>
      <c r="GK521" s="242">
        <f t="shared" si="2502"/>
        <v>1</v>
      </c>
      <c r="GL521" s="242">
        <f t="shared" si="2502"/>
        <v>1</v>
      </c>
      <c r="GM521" s="242">
        <f t="shared" si="2502"/>
        <v>1</v>
      </c>
      <c r="GN521" s="242">
        <f t="shared" si="2502"/>
        <v>1</v>
      </c>
      <c r="GO521" s="242">
        <f t="shared" si="2502"/>
        <v>1</v>
      </c>
      <c r="GP521" s="242">
        <f t="shared" si="2502"/>
        <v>1</v>
      </c>
      <c r="GQ521" s="242">
        <f t="shared" si="2502"/>
        <v>1</v>
      </c>
      <c r="GR521" s="242">
        <f t="shared" si="2502"/>
        <v>1</v>
      </c>
      <c r="GS521" s="242">
        <f t="shared" si="2502"/>
        <v>1</v>
      </c>
      <c r="GT521" s="242">
        <f t="shared" si="2502"/>
        <v>1</v>
      </c>
      <c r="GU521" s="242">
        <f t="shared" si="2502"/>
        <v>1</v>
      </c>
      <c r="GV521" s="242">
        <f t="shared" si="2502"/>
        <v>1</v>
      </c>
      <c r="GW521" s="242">
        <f t="shared" si="2502"/>
        <v>1</v>
      </c>
      <c r="GX521" s="242">
        <f t="shared" si="2502"/>
        <v>1</v>
      </c>
      <c r="GY521" s="242">
        <f t="shared" si="2502"/>
        <v>1</v>
      </c>
      <c r="GZ521" s="242">
        <f t="shared" si="2502"/>
        <v>1</v>
      </c>
      <c r="HA521" s="228"/>
      <c r="HB521" s="228"/>
    </row>
    <row r="522" spans="1:210" s="239" customFormat="1" ht="10.199999999999999">
      <c r="A522" s="228"/>
      <c r="B522" s="229" t="s">
        <v>111</v>
      </c>
      <c r="C522" s="230"/>
      <c r="D522" s="229"/>
      <c r="E522" s="270"/>
      <c r="F522" s="116"/>
      <c r="G522" s="231"/>
      <c r="H522" s="228"/>
      <c r="I522" s="228" t="str">
        <f>$I$145</f>
        <v>Долевая структура себестоимости 1 ед. готовой продукции</v>
      </c>
      <c r="J522" s="228"/>
      <c r="K522" s="228"/>
      <c r="L522" s="228"/>
      <c r="M522" s="232"/>
      <c r="N522" s="233" t="str">
        <f t="shared" ref="N522:N530" si="2503">IF(N501="","",N501)</f>
        <v/>
      </c>
      <c r="O522" s="228"/>
      <c r="P522" s="231"/>
      <c r="Q522" s="228" t="s">
        <v>14</v>
      </c>
      <c r="R522" s="228"/>
      <c r="S522" s="235"/>
      <c r="T522" s="233" t="str">
        <f>IF(T501="",справочники!$P$9,T501)</f>
        <v>облагается НДС</v>
      </c>
      <c r="U522" s="235"/>
      <c r="V522" s="235"/>
      <c r="W522" s="235"/>
      <c r="X522" s="236"/>
      <c r="Y522" s="231" t="s">
        <v>6</v>
      </c>
      <c r="Z522" s="237"/>
      <c r="AA522" s="243"/>
      <c r="AB522" s="243"/>
      <c r="AC522" s="243"/>
      <c r="AD522" s="243"/>
      <c r="AE522" s="243"/>
      <c r="AF522" s="243"/>
      <c r="AG522" s="243"/>
      <c r="AH522" s="243"/>
      <c r="AI522" s="243"/>
      <c r="AJ522" s="243"/>
      <c r="AK522" s="243"/>
      <c r="AL522" s="243"/>
      <c r="AM522" s="243"/>
      <c r="AN522" s="243"/>
      <c r="AO522" s="243"/>
      <c r="AP522" s="243"/>
      <c r="AQ522" s="243"/>
      <c r="AR522" s="243"/>
      <c r="AS522" s="243"/>
      <c r="AT522" s="243"/>
      <c r="AU522" s="243"/>
      <c r="AV522" s="243"/>
      <c r="AW522" s="243"/>
      <c r="AX522" s="243"/>
      <c r="AY522" s="243"/>
      <c r="AZ522" s="243"/>
      <c r="BA522" s="243"/>
      <c r="BB522" s="243"/>
      <c r="BC522" s="243"/>
      <c r="BD522" s="243"/>
      <c r="BE522" s="243"/>
      <c r="BF522" s="243"/>
      <c r="BG522" s="243"/>
      <c r="BH522" s="243"/>
      <c r="BI522" s="243"/>
      <c r="BJ522" s="243"/>
      <c r="BK522" s="243"/>
      <c r="BL522" s="243"/>
      <c r="BM522" s="243"/>
      <c r="BN522" s="243"/>
      <c r="BO522" s="243"/>
      <c r="BP522" s="243"/>
      <c r="BQ522" s="243"/>
      <c r="BR522" s="243"/>
      <c r="BS522" s="243"/>
      <c r="BT522" s="243"/>
      <c r="BU522" s="243"/>
      <c r="BV522" s="243"/>
      <c r="BW522" s="243"/>
      <c r="BX522" s="243"/>
      <c r="BY522" s="243"/>
      <c r="BZ522" s="243"/>
      <c r="CA522" s="243"/>
      <c r="CB522" s="243"/>
      <c r="CC522" s="243"/>
      <c r="CD522" s="243"/>
      <c r="CE522" s="243"/>
      <c r="CF522" s="243"/>
      <c r="CG522" s="243"/>
      <c r="CH522" s="243"/>
      <c r="CI522" s="243"/>
      <c r="CJ522" s="243"/>
      <c r="CK522" s="243"/>
      <c r="CL522" s="243"/>
      <c r="CM522" s="243"/>
      <c r="CN522" s="243"/>
      <c r="CO522" s="243"/>
      <c r="CP522" s="243"/>
      <c r="CQ522" s="243"/>
      <c r="CR522" s="243"/>
      <c r="CS522" s="243"/>
      <c r="CT522" s="243"/>
      <c r="CU522" s="243"/>
      <c r="CV522" s="243"/>
      <c r="CW522" s="243"/>
      <c r="CX522" s="243"/>
      <c r="CY522" s="243"/>
      <c r="CZ522" s="243"/>
      <c r="DA522" s="243"/>
      <c r="DB522" s="243"/>
      <c r="DC522" s="243"/>
      <c r="DD522" s="243"/>
      <c r="DE522" s="243"/>
      <c r="DF522" s="243"/>
      <c r="DG522" s="243"/>
      <c r="DH522" s="243"/>
      <c r="DI522" s="243"/>
      <c r="DJ522" s="243"/>
      <c r="DK522" s="243"/>
      <c r="DL522" s="243"/>
      <c r="DM522" s="243"/>
      <c r="DN522" s="243"/>
      <c r="DO522" s="243"/>
      <c r="DP522" s="243"/>
      <c r="DQ522" s="243"/>
      <c r="DR522" s="243"/>
      <c r="DS522" s="243"/>
      <c r="DT522" s="243"/>
      <c r="DU522" s="243"/>
      <c r="DV522" s="243"/>
      <c r="DW522" s="243"/>
      <c r="DX522" s="243"/>
      <c r="DY522" s="243"/>
      <c r="DZ522" s="243"/>
      <c r="EA522" s="243"/>
      <c r="EB522" s="243"/>
      <c r="EC522" s="243"/>
      <c r="ED522" s="243"/>
      <c r="EE522" s="243"/>
      <c r="EF522" s="243"/>
      <c r="EG522" s="243"/>
      <c r="EH522" s="243"/>
      <c r="EI522" s="243"/>
      <c r="EJ522" s="243"/>
      <c r="EK522" s="243"/>
      <c r="EL522" s="243"/>
      <c r="EM522" s="243"/>
      <c r="EN522" s="243"/>
      <c r="EO522" s="243"/>
      <c r="EP522" s="243"/>
      <c r="EQ522" s="243"/>
      <c r="ER522" s="243"/>
      <c r="ES522" s="243"/>
      <c r="ET522" s="243"/>
      <c r="EU522" s="243"/>
      <c r="EV522" s="243"/>
      <c r="EW522" s="243"/>
      <c r="EX522" s="243"/>
      <c r="EY522" s="243"/>
      <c r="EZ522" s="243"/>
      <c r="FA522" s="243"/>
      <c r="FB522" s="243"/>
      <c r="FC522" s="243"/>
      <c r="FD522" s="243"/>
      <c r="FE522" s="243"/>
      <c r="FF522" s="243"/>
      <c r="FG522" s="243"/>
      <c r="FH522" s="243"/>
      <c r="FI522" s="243"/>
      <c r="FJ522" s="243"/>
      <c r="FK522" s="243"/>
      <c r="FL522" s="243"/>
      <c r="FM522" s="243"/>
      <c r="FN522" s="243"/>
      <c r="FO522" s="243"/>
      <c r="FP522" s="243"/>
      <c r="FQ522" s="243"/>
      <c r="FR522" s="243"/>
      <c r="FS522" s="243"/>
      <c r="FT522" s="243"/>
      <c r="FU522" s="243"/>
      <c r="FV522" s="243"/>
      <c r="FW522" s="243"/>
      <c r="FX522" s="243"/>
      <c r="FY522" s="243"/>
      <c r="FZ522" s="243"/>
      <c r="GA522" s="243"/>
      <c r="GB522" s="243"/>
      <c r="GC522" s="243"/>
      <c r="GD522" s="243"/>
      <c r="GE522" s="243"/>
      <c r="GF522" s="243"/>
      <c r="GG522" s="243"/>
      <c r="GH522" s="243"/>
      <c r="GI522" s="243"/>
      <c r="GJ522" s="243"/>
      <c r="GK522" s="243"/>
      <c r="GL522" s="243"/>
      <c r="GM522" s="243"/>
      <c r="GN522" s="243"/>
      <c r="GO522" s="243"/>
      <c r="GP522" s="243"/>
      <c r="GQ522" s="243"/>
      <c r="GR522" s="243"/>
      <c r="GS522" s="243"/>
      <c r="GT522" s="243"/>
      <c r="GU522" s="243"/>
      <c r="GV522" s="243"/>
      <c r="GW522" s="243"/>
      <c r="GX522" s="243"/>
      <c r="GY522" s="243"/>
      <c r="GZ522" s="243"/>
      <c r="HA522" s="228"/>
      <c r="HB522" s="228"/>
    </row>
    <row r="523" spans="1:210" s="239" customFormat="1" ht="10.199999999999999">
      <c r="A523" s="228"/>
      <c r="B523" s="229" t="s">
        <v>112</v>
      </c>
      <c r="C523" s="228"/>
      <c r="D523" s="229"/>
      <c r="E523" s="270"/>
      <c r="F523" s="116"/>
      <c r="G523" s="231"/>
      <c r="H523" s="228"/>
      <c r="I523" s="228" t="str">
        <f t="shared" ref="I523:I530" si="2504">$I$145</f>
        <v>Долевая структура себестоимости 1 ед. готовой продукции</v>
      </c>
      <c r="J523" s="228"/>
      <c r="K523" s="228"/>
      <c r="L523" s="228"/>
      <c r="M523" s="232"/>
      <c r="N523" s="233" t="str">
        <f t="shared" si="2503"/>
        <v/>
      </c>
      <c r="O523" s="228"/>
      <c r="P523" s="231"/>
      <c r="Q523" s="228" t="s">
        <v>14</v>
      </c>
      <c r="R523" s="228"/>
      <c r="S523" s="235"/>
      <c r="T523" s="233" t="str">
        <f>IF(T502="",справочники!$P$9,T502)</f>
        <v>облагается НДС</v>
      </c>
      <c r="U523" s="235"/>
      <c r="V523" s="235"/>
      <c r="W523" s="235"/>
      <c r="X523" s="236"/>
      <c r="Y523" s="231" t="s">
        <v>6</v>
      </c>
      <c r="Z523" s="237"/>
      <c r="AA523" s="243"/>
      <c r="AB523" s="243"/>
      <c r="AC523" s="243"/>
      <c r="AD523" s="243"/>
      <c r="AE523" s="243"/>
      <c r="AF523" s="243"/>
      <c r="AG523" s="243"/>
      <c r="AH523" s="243"/>
      <c r="AI523" s="243"/>
      <c r="AJ523" s="243"/>
      <c r="AK523" s="243"/>
      <c r="AL523" s="243"/>
      <c r="AM523" s="243"/>
      <c r="AN523" s="243"/>
      <c r="AO523" s="243"/>
      <c r="AP523" s="243"/>
      <c r="AQ523" s="243"/>
      <c r="AR523" s="243"/>
      <c r="AS523" s="243"/>
      <c r="AT523" s="243"/>
      <c r="AU523" s="243"/>
      <c r="AV523" s="243"/>
      <c r="AW523" s="243"/>
      <c r="AX523" s="243"/>
      <c r="AY523" s="243"/>
      <c r="AZ523" s="243"/>
      <c r="BA523" s="243"/>
      <c r="BB523" s="243"/>
      <c r="BC523" s="243"/>
      <c r="BD523" s="243"/>
      <c r="BE523" s="243"/>
      <c r="BF523" s="243"/>
      <c r="BG523" s="243"/>
      <c r="BH523" s="243"/>
      <c r="BI523" s="243"/>
      <c r="BJ523" s="243"/>
      <c r="BK523" s="243"/>
      <c r="BL523" s="243"/>
      <c r="BM523" s="243"/>
      <c r="BN523" s="243"/>
      <c r="BO523" s="243"/>
      <c r="BP523" s="243"/>
      <c r="BQ523" s="243"/>
      <c r="BR523" s="243"/>
      <c r="BS523" s="243"/>
      <c r="BT523" s="243"/>
      <c r="BU523" s="243"/>
      <c r="BV523" s="243"/>
      <c r="BW523" s="243"/>
      <c r="BX523" s="243"/>
      <c r="BY523" s="243"/>
      <c r="BZ523" s="243"/>
      <c r="CA523" s="243"/>
      <c r="CB523" s="243"/>
      <c r="CC523" s="243"/>
      <c r="CD523" s="243"/>
      <c r="CE523" s="243"/>
      <c r="CF523" s="243"/>
      <c r="CG523" s="243"/>
      <c r="CH523" s="243"/>
      <c r="CI523" s="243"/>
      <c r="CJ523" s="243"/>
      <c r="CK523" s="243"/>
      <c r="CL523" s="243"/>
      <c r="CM523" s="243"/>
      <c r="CN523" s="243"/>
      <c r="CO523" s="243"/>
      <c r="CP523" s="243"/>
      <c r="CQ523" s="243"/>
      <c r="CR523" s="243"/>
      <c r="CS523" s="243"/>
      <c r="CT523" s="243"/>
      <c r="CU523" s="243"/>
      <c r="CV523" s="243"/>
      <c r="CW523" s="243"/>
      <c r="CX523" s="243"/>
      <c r="CY523" s="243"/>
      <c r="CZ523" s="243"/>
      <c r="DA523" s="243"/>
      <c r="DB523" s="243"/>
      <c r="DC523" s="243"/>
      <c r="DD523" s="243"/>
      <c r="DE523" s="243"/>
      <c r="DF523" s="243"/>
      <c r="DG523" s="243"/>
      <c r="DH523" s="243"/>
      <c r="DI523" s="243"/>
      <c r="DJ523" s="243"/>
      <c r="DK523" s="243"/>
      <c r="DL523" s="243"/>
      <c r="DM523" s="243"/>
      <c r="DN523" s="243"/>
      <c r="DO523" s="243"/>
      <c r="DP523" s="243"/>
      <c r="DQ523" s="243"/>
      <c r="DR523" s="243"/>
      <c r="DS523" s="243"/>
      <c r="DT523" s="243"/>
      <c r="DU523" s="243"/>
      <c r="DV523" s="243"/>
      <c r="DW523" s="243"/>
      <c r="DX523" s="243"/>
      <c r="DY523" s="243"/>
      <c r="DZ523" s="243"/>
      <c r="EA523" s="243"/>
      <c r="EB523" s="243"/>
      <c r="EC523" s="243"/>
      <c r="ED523" s="243"/>
      <c r="EE523" s="243"/>
      <c r="EF523" s="243"/>
      <c r="EG523" s="243"/>
      <c r="EH523" s="243"/>
      <c r="EI523" s="243"/>
      <c r="EJ523" s="243"/>
      <c r="EK523" s="243"/>
      <c r="EL523" s="243"/>
      <c r="EM523" s="243"/>
      <c r="EN523" s="243"/>
      <c r="EO523" s="243"/>
      <c r="EP523" s="243"/>
      <c r="EQ523" s="243"/>
      <c r="ER523" s="243"/>
      <c r="ES523" s="243"/>
      <c r="ET523" s="243"/>
      <c r="EU523" s="243"/>
      <c r="EV523" s="243"/>
      <c r="EW523" s="243"/>
      <c r="EX523" s="243"/>
      <c r="EY523" s="243"/>
      <c r="EZ523" s="243"/>
      <c r="FA523" s="243"/>
      <c r="FB523" s="243"/>
      <c r="FC523" s="243"/>
      <c r="FD523" s="243"/>
      <c r="FE523" s="243"/>
      <c r="FF523" s="243"/>
      <c r="FG523" s="243"/>
      <c r="FH523" s="243"/>
      <c r="FI523" s="243"/>
      <c r="FJ523" s="243"/>
      <c r="FK523" s="243"/>
      <c r="FL523" s="243"/>
      <c r="FM523" s="243"/>
      <c r="FN523" s="243"/>
      <c r="FO523" s="243"/>
      <c r="FP523" s="243"/>
      <c r="FQ523" s="243"/>
      <c r="FR523" s="243"/>
      <c r="FS523" s="243"/>
      <c r="FT523" s="243"/>
      <c r="FU523" s="243"/>
      <c r="FV523" s="243"/>
      <c r="FW523" s="243"/>
      <c r="FX523" s="243"/>
      <c r="FY523" s="243"/>
      <c r="FZ523" s="243"/>
      <c r="GA523" s="243"/>
      <c r="GB523" s="243"/>
      <c r="GC523" s="243"/>
      <c r="GD523" s="243"/>
      <c r="GE523" s="243"/>
      <c r="GF523" s="243"/>
      <c r="GG523" s="243"/>
      <c r="GH523" s="243"/>
      <c r="GI523" s="243"/>
      <c r="GJ523" s="243"/>
      <c r="GK523" s="243"/>
      <c r="GL523" s="243"/>
      <c r="GM523" s="243"/>
      <c r="GN523" s="243"/>
      <c r="GO523" s="243"/>
      <c r="GP523" s="243"/>
      <c r="GQ523" s="243"/>
      <c r="GR523" s="243"/>
      <c r="GS523" s="243"/>
      <c r="GT523" s="243"/>
      <c r="GU523" s="243"/>
      <c r="GV523" s="243"/>
      <c r="GW523" s="243"/>
      <c r="GX523" s="243"/>
      <c r="GY523" s="243"/>
      <c r="GZ523" s="243"/>
      <c r="HA523" s="228"/>
      <c r="HB523" s="228"/>
    </row>
    <row r="524" spans="1:210" s="239" customFormat="1" ht="10.199999999999999">
      <c r="A524" s="228"/>
      <c r="B524" s="245" t="s">
        <v>118</v>
      </c>
      <c r="C524" s="230"/>
      <c r="D524" s="229"/>
      <c r="E524" s="270"/>
      <c r="F524" s="116"/>
      <c r="G524" s="231"/>
      <c r="H524" s="228"/>
      <c r="I524" s="228" t="str">
        <f t="shared" si="2504"/>
        <v>Долевая структура себестоимости 1 ед. готовой продукции</v>
      </c>
      <c r="J524" s="228"/>
      <c r="K524" s="228"/>
      <c r="L524" s="228"/>
      <c r="M524" s="232"/>
      <c r="N524" s="233" t="str">
        <f t="shared" si="2503"/>
        <v/>
      </c>
      <c r="O524" s="228"/>
      <c r="P524" s="231"/>
      <c r="Q524" s="228" t="s">
        <v>14</v>
      </c>
      <c r="R524" s="228"/>
      <c r="S524" s="235"/>
      <c r="T524" s="233" t="str">
        <f>IF(T503="",справочники!$P$9,T503)</f>
        <v>облагается НДС</v>
      </c>
      <c r="U524" s="235"/>
      <c r="V524" s="235"/>
      <c r="W524" s="235"/>
      <c r="X524" s="236"/>
      <c r="Y524" s="231" t="s">
        <v>6</v>
      </c>
      <c r="Z524" s="237"/>
      <c r="AA524" s="243"/>
      <c r="AB524" s="243"/>
      <c r="AC524" s="243"/>
      <c r="AD524" s="243"/>
      <c r="AE524" s="243"/>
      <c r="AF524" s="243"/>
      <c r="AG524" s="243"/>
      <c r="AH524" s="243"/>
      <c r="AI524" s="243"/>
      <c r="AJ524" s="243"/>
      <c r="AK524" s="243"/>
      <c r="AL524" s="243"/>
      <c r="AM524" s="243"/>
      <c r="AN524" s="243"/>
      <c r="AO524" s="243"/>
      <c r="AP524" s="243"/>
      <c r="AQ524" s="243"/>
      <c r="AR524" s="243"/>
      <c r="AS524" s="243"/>
      <c r="AT524" s="243"/>
      <c r="AU524" s="243"/>
      <c r="AV524" s="243"/>
      <c r="AW524" s="243"/>
      <c r="AX524" s="243"/>
      <c r="AY524" s="243"/>
      <c r="AZ524" s="243"/>
      <c r="BA524" s="243"/>
      <c r="BB524" s="243"/>
      <c r="BC524" s="243"/>
      <c r="BD524" s="243"/>
      <c r="BE524" s="243"/>
      <c r="BF524" s="243"/>
      <c r="BG524" s="243"/>
      <c r="BH524" s="243"/>
      <c r="BI524" s="243"/>
      <c r="BJ524" s="243"/>
      <c r="BK524" s="243"/>
      <c r="BL524" s="243"/>
      <c r="BM524" s="243"/>
      <c r="BN524" s="243"/>
      <c r="BO524" s="243"/>
      <c r="BP524" s="243"/>
      <c r="BQ524" s="243"/>
      <c r="BR524" s="243"/>
      <c r="BS524" s="243"/>
      <c r="BT524" s="243"/>
      <c r="BU524" s="243"/>
      <c r="BV524" s="243"/>
      <c r="BW524" s="243"/>
      <c r="BX524" s="243"/>
      <c r="BY524" s="243"/>
      <c r="BZ524" s="243"/>
      <c r="CA524" s="243"/>
      <c r="CB524" s="243"/>
      <c r="CC524" s="243"/>
      <c r="CD524" s="243"/>
      <c r="CE524" s="243"/>
      <c r="CF524" s="243"/>
      <c r="CG524" s="243"/>
      <c r="CH524" s="243"/>
      <c r="CI524" s="243"/>
      <c r="CJ524" s="243"/>
      <c r="CK524" s="243"/>
      <c r="CL524" s="243"/>
      <c r="CM524" s="243"/>
      <c r="CN524" s="243"/>
      <c r="CO524" s="243"/>
      <c r="CP524" s="243"/>
      <c r="CQ524" s="243"/>
      <c r="CR524" s="243"/>
      <c r="CS524" s="243"/>
      <c r="CT524" s="243"/>
      <c r="CU524" s="243"/>
      <c r="CV524" s="243"/>
      <c r="CW524" s="243"/>
      <c r="CX524" s="243"/>
      <c r="CY524" s="243"/>
      <c r="CZ524" s="243"/>
      <c r="DA524" s="243"/>
      <c r="DB524" s="243"/>
      <c r="DC524" s="243"/>
      <c r="DD524" s="243"/>
      <c r="DE524" s="243"/>
      <c r="DF524" s="243"/>
      <c r="DG524" s="243"/>
      <c r="DH524" s="243"/>
      <c r="DI524" s="243"/>
      <c r="DJ524" s="243"/>
      <c r="DK524" s="243"/>
      <c r="DL524" s="243"/>
      <c r="DM524" s="243"/>
      <c r="DN524" s="243"/>
      <c r="DO524" s="243"/>
      <c r="DP524" s="243"/>
      <c r="DQ524" s="243"/>
      <c r="DR524" s="243"/>
      <c r="DS524" s="243"/>
      <c r="DT524" s="243"/>
      <c r="DU524" s="243"/>
      <c r="DV524" s="243"/>
      <c r="DW524" s="243"/>
      <c r="DX524" s="243"/>
      <c r="DY524" s="243"/>
      <c r="DZ524" s="243"/>
      <c r="EA524" s="243"/>
      <c r="EB524" s="243"/>
      <c r="EC524" s="243"/>
      <c r="ED524" s="243"/>
      <c r="EE524" s="243"/>
      <c r="EF524" s="243"/>
      <c r="EG524" s="243"/>
      <c r="EH524" s="243"/>
      <c r="EI524" s="243"/>
      <c r="EJ524" s="243"/>
      <c r="EK524" s="243"/>
      <c r="EL524" s="243"/>
      <c r="EM524" s="243"/>
      <c r="EN524" s="243"/>
      <c r="EO524" s="243"/>
      <c r="EP524" s="243"/>
      <c r="EQ524" s="243"/>
      <c r="ER524" s="243"/>
      <c r="ES524" s="243"/>
      <c r="ET524" s="243"/>
      <c r="EU524" s="243"/>
      <c r="EV524" s="243"/>
      <c r="EW524" s="243"/>
      <c r="EX524" s="243"/>
      <c r="EY524" s="243"/>
      <c r="EZ524" s="243"/>
      <c r="FA524" s="243"/>
      <c r="FB524" s="243"/>
      <c r="FC524" s="243"/>
      <c r="FD524" s="243"/>
      <c r="FE524" s="243"/>
      <c r="FF524" s="243"/>
      <c r="FG524" s="243"/>
      <c r="FH524" s="243"/>
      <c r="FI524" s="243"/>
      <c r="FJ524" s="243"/>
      <c r="FK524" s="243"/>
      <c r="FL524" s="243"/>
      <c r="FM524" s="243"/>
      <c r="FN524" s="243"/>
      <c r="FO524" s="243"/>
      <c r="FP524" s="243"/>
      <c r="FQ524" s="243"/>
      <c r="FR524" s="243"/>
      <c r="FS524" s="243"/>
      <c r="FT524" s="243"/>
      <c r="FU524" s="243"/>
      <c r="FV524" s="243"/>
      <c r="FW524" s="243"/>
      <c r="FX524" s="243"/>
      <c r="FY524" s="243"/>
      <c r="FZ524" s="243"/>
      <c r="GA524" s="243"/>
      <c r="GB524" s="243"/>
      <c r="GC524" s="243"/>
      <c r="GD524" s="243"/>
      <c r="GE524" s="243"/>
      <c r="GF524" s="243"/>
      <c r="GG524" s="243"/>
      <c r="GH524" s="243"/>
      <c r="GI524" s="243"/>
      <c r="GJ524" s="243"/>
      <c r="GK524" s="243"/>
      <c r="GL524" s="243"/>
      <c r="GM524" s="243"/>
      <c r="GN524" s="243"/>
      <c r="GO524" s="243"/>
      <c r="GP524" s="243"/>
      <c r="GQ524" s="243"/>
      <c r="GR524" s="243"/>
      <c r="GS524" s="243"/>
      <c r="GT524" s="243"/>
      <c r="GU524" s="243"/>
      <c r="GV524" s="243"/>
      <c r="GW524" s="243"/>
      <c r="GX524" s="243"/>
      <c r="GY524" s="243"/>
      <c r="GZ524" s="243"/>
      <c r="HA524" s="228"/>
      <c r="HB524" s="228"/>
    </row>
    <row r="525" spans="1:210" s="239" customFormat="1" ht="10.199999999999999">
      <c r="A525" s="228"/>
      <c r="B525" s="245" t="s">
        <v>113</v>
      </c>
      <c r="C525" s="228"/>
      <c r="D525" s="229"/>
      <c r="E525" s="270"/>
      <c r="F525" s="116"/>
      <c r="G525" s="231"/>
      <c r="H525" s="228"/>
      <c r="I525" s="228" t="str">
        <f t="shared" si="2504"/>
        <v>Долевая структура себестоимости 1 ед. готовой продукции</v>
      </c>
      <c r="J525" s="228"/>
      <c r="K525" s="228"/>
      <c r="L525" s="228"/>
      <c r="M525" s="232"/>
      <c r="N525" s="233" t="str">
        <f t="shared" si="2503"/>
        <v/>
      </c>
      <c r="O525" s="228"/>
      <c r="P525" s="231"/>
      <c r="Q525" s="228" t="s">
        <v>14</v>
      </c>
      <c r="R525" s="228"/>
      <c r="S525" s="235"/>
      <c r="T525" s="233" t="str">
        <f>IF(T504="",справочники!$P$9,T504)</f>
        <v>облагается НДС</v>
      </c>
      <c r="U525" s="235"/>
      <c r="V525" s="235"/>
      <c r="W525" s="235"/>
      <c r="X525" s="236"/>
      <c r="Y525" s="231" t="s">
        <v>6</v>
      </c>
      <c r="Z525" s="237"/>
      <c r="AA525" s="243"/>
      <c r="AB525" s="243"/>
      <c r="AC525" s="243"/>
      <c r="AD525" s="243"/>
      <c r="AE525" s="243"/>
      <c r="AF525" s="243"/>
      <c r="AG525" s="243"/>
      <c r="AH525" s="243"/>
      <c r="AI525" s="243"/>
      <c r="AJ525" s="243"/>
      <c r="AK525" s="243"/>
      <c r="AL525" s="243"/>
      <c r="AM525" s="243"/>
      <c r="AN525" s="243"/>
      <c r="AO525" s="243"/>
      <c r="AP525" s="243"/>
      <c r="AQ525" s="243"/>
      <c r="AR525" s="243"/>
      <c r="AS525" s="243"/>
      <c r="AT525" s="243"/>
      <c r="AU525" s="243"/>
      <c r="AV525" s="243"/>
      <c r="AW525" s="243"/>
      <c r="AX525" s="243"/>
      <c r="AY525" s="243"/>
      <c r="AZ525" s="243"/>
      <c r="BA525" s="243"/>
      <c r="BB525" s="243"/>
      <c r="BC525" s="243"/>
      <c r="BD525" s="243"/>
      <c r="BE525" s="243"/>
      <c r="BF525" s="243"/>
      <c r="BG525" s="243"/>
      <c r="BH525" s="243"/>
      <c r="BI525" s="243"/>
      <c r="BJ525" s="243"/>
      <c r="BK525" s="243"/>
      <c r="BL525" s="243"/>
      <c r="BM525" s="243"/>
      <c r="BN525" s="243"/>
      <c r="BO525" s="243"/>
      <c r="BP525" s="243"/>
      <c r="BQ525" s="243"/>
      <c r="BR525" s="243"/>
      <c r="BS525" s="243"/>
      <c r="BT525" s="243"/>
      <c r="BU525" s="243"/>
      <c r="BV525" s="243"/>
      <c r="BW525" s="243"/>
      <c r="BX525" s="243"/>
      <c r="BY525" s="243"/>
      <c r="BZ525" s="243"/>
      <c r="CA525" s="243"/>
      <c r="CB525" s="243"/>
      <c r="CC525" s="243"/>
      <c r="CD525" s="243"/>
      <c r="CE525" s="243"/>
      <c r="CF525" s="243"/>
      <c r="CG525" s="243"/>
      <c r="CH525" s="243"/>
      <c r="CI525" s="243"/>
      <c r="CJ525" s="243"/>
      <c r="CK525" s="243"/>
      <c r="CL525" s="243"/>
      <c r="CM525" s="243"/>
      <c r="CN525" s="243"/>
      <c r="CO525" s="243"/>
      <c r="CP525" s="243"/>
      <c r="CQ525" s="243"/>
      <c r="CR525" s="243"/>
      <c r="CS525" s="243"/>
      <c r="CT525" s="243"/>
      <c r="CU525" s="243"/>
      <c r="CV525" s="243"/>
      <c r="CW525" s="243"/>
      <c r="CX525" s="243"/>
      <c r="CY525" s="243"/>
      <c r="CZ525" s="243"/>
      <c r="DA525" s="243"/>
      <c r="DB525" s="243"/>
      <c r="DC525" s="243"/>
      <c r="DD525" s="243"/>
      <c r="DE525" s="243"/>
      <c r="DF525" s="243"/>
      <c r="DG525" s="243"/>
      <c r="DH525" s="243"/>
      <c r="DI525" s="243"/>
      <c r="DJ525" s="243"/>
      <c r="DK525" s="243"/>
      <c r="DL525" s="243"/>
      <c r="DM525" s="243"/>
      <c r="DN525" s="243"/>
      <c r="DO525" s="243"/>
      <c r="DP525" s="243"/>
      <c r="DQ525" s="243"/>
      <c r="DR525" s="243"/>
      <c r="DS525" s="243"/>
      <c r="DT525" s="243"/>
      <c r="DU525" s="243"/>
      <c r="DV525" s="243"/>
      <c r="DW525" s="243"/>
      <c r="DX525" s="243"/>
      <c r="DY525" s="243"/>
      <c r="DZ525" s="243"/>
      <c r="EA525" s="243"/>
      <c r="EB525" s="243"/>
      <c r="EC525" s="243"/>
      <c r="ED525" s="243"/>
      <c r="EE525" s="243"/>
      <c r="EF525" s="243"/>
      <c r="EG525" s="243"/>
      <c r="EH525" s="243"/>
      <c r="EI525" s="243"/>
      <c r="EJ525" s="243"/>
      <c r="EK525" s="243"/>
      <c r="EL525" s="243"/>
      <c r="EM525" s="243"/>
      <c r="EN525" s="243"/>
      <c r="EO525" s="243"/>
      <c r="EP525" s="243"/>
      <c r="EQ525" s="243"/>
      <c r="ER525" s="243"/>
      <c r="ES525" s="243"/>
      <c r="ET525" s="243"/>
      <c r="EU525" s="243"/>
      <c r="EV525" s="243"/>
      <c r="EW525" s="243"/>
      <c r="EX525" s="243"/>
      <c r="EY525" s="243"/>
      <c r="EZ525" s="243"/>
      <c r="FA525" s="243"/>
      <c r="FB525" s="243"/>
      <c r="FC525" s="243"/>
      <c r="FD525" s="243"/>
      <c r="FE525" s="243"/>
      <c r="FF525" s="243"/>
      <c r="FG525" s="243"/>
      <c r="FH525" s="243"/>
      <c r="FI525" s="243"/>
      <c r="FJ525" s="243"/>
      <c r="FK525" s="243"/>
      <c r="FL525" s="243"/>
      <c r="FM525" s="243"/>
      <c r="FN525" s="243"/>
      <c r="FO525" s="243"/>
      <c r="FP525" s="243"/>
      <c r="FQ525" s="243"/>
      <c r="FR525" s="243"/>
      <c r="FS525" s="243"/>
      <c r="FT525" s="243"/>
      <c r="FU525" s="243"/>
      <c r="FV525" s="243"/>
      <c r="FW525" s="243"/>
      <c r="FX525" s="243"/>
      <c r="FY525" s="243"/>
      <c r="FZ525" s="243"/>
      <c r="GA525" s="243"/>
      <c r="GB525" s="243"/>
      <c r="GC525" s="243"/>
      <c r="GD525" s="243"/>
      <c r="GE525" s="243"/>
      <c r="GF525" s="243"/>
      <c r="GG525" s="243"/>
      <c r="GH525" s="243"/>
      <c r="GI525" s="243"/>
      <c r="GJ525" s="243"/>
      <c r="GK525" s="243"/>
      <c r="GL525" s="243"/>
      <c r="GM525" s="243"/>
      <c r="GN525" s="243"/>
      <c r="GO525" s="243"/>
      <c r="GP525" s="243"/>
      <c r="GQ525" s="243"/>
      <c r="GR525" s="243"/>
      <c r="GS525" s="243"/>
      <c r="GT525" s="243"/>
      <c r="GU525" s="243"/>
      <c r="GV525" s="243"/>
      <c r="GW525" s="243"/>
      <c r="GX525" s="243"/>
      <c r="GY525" s="243"/>
      <c r="GZ525" s="243"/>
      <c r="HA525" s="228"/>
      <c r="HB525" s="228"/>
    </row>
    <row r="526" spans="1:210" s="239" customFormat="1" ht="10.199999999999999">
      <c r="A526" s="228"/>
      <c r="B526" s="245" t="s">
        <v>114</v>
      </c>
      <c r="C526" s="230"/>
      <c r="D526" s="229"/>
      <c r="E526" s="270"/>
      <c r="F526" s="116"/>
      <c r="G526" s="231"/>
      <c r="H526" s="228"/>
      <c r="I526" s="228" t="str">
        <f t="shared" si="2504"/>
        <v>Долевая структура себестоимости 1 ед. готовой продукции</v>
      </c>
      <c r="J526" s="228"/>
      <c r="K526" s="228"/>
      <c r="L526" s="228"/>
      <c r="M526" s="232"/>
      <c r="N526" s="233" t="str">
        <f t="shared" si="2503"/>
        <v/>
      </c>
      <c r="O526" s="228"/>
      <c r="P526" s="231"/>
      <c r="Q526" s="228" t="s">
        <v>14</v>
      </c>
      <c r="R526" s="228"/>
      <c r="S526" s="235"/>
      <c r="T526" s="233" t="str">
        <f>IF(T505="",справочники!$P$9,T505)</f>
        <v>облагается НДС</v>
      </c>
      <c r="U526" s="235"/>
      <c r="V526" s="235"/>
      <c r="W526" s="235"/>
      <c r="X526" s="236"/>
      <c r="Y526" s="231" t="s">
        <v>6</v>
      </c>
      <c r="Z526" s="237"/>
      <c r="AA526" s="243"/>
      <c r="AB526" s="243"/>
      <c r="AC526" s="243"/>
      <c r="AD526" s="243"/>
      <c r="AE526" s="243"/>
      <c r="AF526" s="243"/>
      <c r="AG526" s="243"/>
      <c r="AH526" s="243"/>
      <c r="AI526" s="243"/>
      <c r="AJ526" s="243"/>
      <c r="AK526" s="243"/>
      <c r="AL526" s="243"/>
      <c r="AM526" s="243"/>
      <c r="AN526" s="243"/>
      <c r="AO526" s="243"/>
      <c r="AP526" s="243"/>
      <c r="AQ526" s="243"/>
      <c r="AR526" s="243"/>
      <c r="AS526" s="243"/>
      <c r="AT526" s="243"/>
      <c r="AU526" s="243"/>
      <c r="AV526" s="243"/>
      <c r="AW526" s="243"/>
      <c r="AX526" s="243"/>
      <c r="AY526" s="243"/>
      <c r="AZ526" s="243"/>
      <c r="BA526" s="243"/>
      <c r="BB526" s="243"/>
      <c r="BC526" s="243"/>
      <c r="BD526" s="243"/>
      <c r="BE526" s="243"/>
      <c r="BF526" s="243"/>
      <c r="BG526" s="243"/>
      <c r="BH526" s="243"/>
      <c r="BI526" s="243"/>
      <c r="BJ526" s="243"/>
      <c r="BK526" s="243"/>
      <c r="BL526" s="243"/>
      <c r="BM526" s="243"/>
      <c r="BN526" s="243"/>
      <c r="BO526" s="243"/>
      <c r="BP526" s="243"/>
      <c r="BQ526" s="243"/>
      <c r="BR526" s="243"/>
      <c r="BS526" s="243"/>
      <c r="BT526" s="243"/>
      <c r="BU526" s="243"/>
      <c r="BV526" s="243"/>
      <c r="BW526" s="243"/>
      <c r="BX526" s="243"/>
      <c r="BY526" s="243"/>
      <c r="BZ526" s="243"/>
      <c r="CA526" s="243"/>
      <c r="CB526" s="243"/>
      <c r="CC526" s="243"/>
      <c r="CD526" s="243"/>
      <c r="CE526" s="243"/>
      <c r="CF526" s="243"/>
      <c r="CG526" s="243"/>
      <c r="CH526" s="243"/>
      <c r="CI526" s="243"/>
      <c r="CJ526" s="243"/>
      <c r="CK526" s="243"/>
      <c r="CL526" s="243"/>
      <c r="CM526" s="243"/>
      <c r="CN526" s="243"/>
      <c r="CO526" s="243"/>
      <c r="CP526" s="243"/>
      <c r="CQ526" s="243"/>
      <c r="CR526" s="243"/>
      <c r="CS526" s="243"/>
      <c r="CT526" s="243"/>
      <c r="CU526" s="243"/>
      <c r="CV526" s="243"/>
      <c r="CW526" s="243"/>
      <c r="CX526" s="243"/>
      <c r="CY526" s="243"/>
      <c r="CZ526" s="243"/>
      <c r="DA526" s="243"/>
      <c r="DB526" s="243"/>
      <c r="DC526" s="243"/>
      <c r="DD526" s="243"/>
      <c r="DE526" s="243"/>
      <c r="DF526" s="243"/>
      <c r="DG526" s="243"/>
      <c r="DH526" s="243"/>
      <c r="DI526" s="243"/>
      <c r="DJ526" s="243"/>
      <c r="DK526" s="243"/>
      <c r="DL526" s="243"/>
      <c r="DM526" s="243"/>
      <c r="DN526" s="243"/>
      <c r="DO526" s="243"/>
      <c r="DP526" s="243"/>
      <c r="DQ526" s="243"/>
      <c r="DR526" s="243"/>
      <c r="DS526" s="243"/>
      <c r="DT526" s="243"/>
      <c r="DU526" s="243"/>
      <c r="DV526" s="243"/>
      <c r="DW526" s="243"/>
      <c r="DX526" s="243"/>
      <c r="DY526" s="243"/>
      <c r="DZ526" s="243"/>
      <c r="EA526" s="243"/>
      <c r="EB526" s="243"/>
      <c r="EC526" s="243"/>
      <c r="ED526" s="243"/>
      <c r="EE526" s="243"/>
      <c r="EF526" s="243"/>
      <c r="EG526" s="243"/>
      <c r="EH526" s="243"/>
      <c r="EI526" s="243"/>
      <c r="EJ526" s="243"/>
      <c r="EK526" s="243"/>
      <c r="EL526" s="243"/>
      <c r="EM526" s="243"/>
      <c r="EN526" s="243"/>
      <c r="EO526" s="243"/>
      <c r="EP526" s="243"/>
      <c r="EQ526" s="243"/>
      <c r="ER526" s="243"/>
      <c r="ES526" s="243"/>
      <c r="ET526" s="243"/>
      <c r="EU526" s="243"/>
      <c r="EV526" s="243"/>
      <c r="EW526" s="243"/>
      <c r="EX526" s="243"/>
      <c r="EY526" s="243"/>
      <c r="EZ526" s="243"/>
      <c r="FA526" s="243"/>
      <c r="FB526" s="243"/>
      <c r="FC526" s="243"/>
      <c r="FD526" s="243"/>
      <c r="FE526" s="243"/>
      <c r="FF526" s="243"/>
      <c r="FG526" s="243"/>
      <c r="FH526" s="243"/>
      <c r="FI526" s="243"/>
      <c r="FJ526" s="243"/>
      <c r="FK526" s="243"/>
      <c r="FL526" s="243"/>
      <c r="FM526" s="243"/>
      <c r="FN526" s="243"/>
      <c r="FO526" s="243"/>
      <c r="FP526" s="243"/>
      <c r="FQ526" s="243"/>
      <c r="FR526" s="243"/>
      <c r="FS526" s="243"/>
      <c r="FT526" s="243"/>
      <c r="FU526" s="243"/>
      <c r="FV526" s="243"/>
      <c r="FW526" s="243"/>
      <c r="FX526" s="243"/>
      <c r="FY526" s="243"/>
      <c r="FZ526" s="243"/>
      <c r="GA526" s="243"/>
      <c r="GB526" s="243"/>
      <c r="GC526" s="243"/>
      <c r="GD526" s="243"/>
      <c r="GE526" s="243"/>
      <c r="GF526" s="243"/>
      <c r="GG526" s="243"/>
      <c r="GH526" s="243"/>
      <c r="GI526" s="243"/>
      <c r="GJ526" s="243"/>
      <c r="GK526" s="243"/>
      <c r="GL526" s="243"/>
      <c r="GM526" s="243"/>
      <c r="GN526" s="243"/>
      <c r="GO526" s="243"/>
      <c r="GP526" s="243"/>
      <c r="GQ526" s="243"/>
      <c r="GR526" s="243"/>
      <c r="GS526" s="243"/>
      <c r="GT526" s="243"/>
      <c r="GU526" s="243"/>
      <c r="GV526" s="243"/>
      <c r="GW526" s="243"/>
      <c r="GX526" s="243"/>
      <c r="GY526" s="243"/>
      <c r="GZ526" s="243"/>
      <c r="HA526" s="228"/>
      <c r="HB526" s="228"/>
    </row>
    <row r="527" spans="1:210" s="239" customFormat="1" ht="10.199999999999999">
      <c r="A527" s="228"/>
      <c r="B527" s="245" t="s">
        <v>115</v>
      </c>
      <c r="C527" s="228"/>
      <c r="D527" s="229"/>
      <c r="E527" s="270"/>
      <c r="F527" s="116"/>
      <c r="G527" s="231"/>
      <c r="H527" s="228"/>
      <c r="I527" s="228" t="str">
        <f t="shared" si="2504"/>
        <v>Долевая структура себестоимости 1 ед. готовой продукции</v>
      </c>
      <c r="J527" s="228"/>
      <c r="K527" s="228"/>
      <c r="L527" s="228"/>
      <c r="M527" s="232"/>
      <c r="N527" s="233" t="str">
        <f t="shared" si="2503"/>
        <v/>
      </c>
      <c r="O527" s="228"/>
      <c r="P527" s="231"/>
      <c r="Q527" s="228" t="s">
        <v>14</v>
      </c>
      <c r="R527" s="228"/>
      <c r="S527" s="235"/>
      <c r="T527" s="233" t="str">
        <f>IF(T506="",справочники!$P$9,T506)</f>
        <v>облагается НДС</v>
      </c>
      <c r="U527" s="235"/>
      <c r="V527" s="235"/>
      <c r="W527" s="235"/>
      <c r="X527" s="236"/>
      <c r="Y527" s="231" t="s">
        <v>6</v>
      </c>
      <c r="Z527" s="237"/>
      <c r="AA527" s="243"/>
      <c r="AB527" s="243"/>
      <c r="AC527" s="243"/>
      <c r="AD527" s="243"/>
      <c r="AE527" s="243"/>
      <c r="AF527" s="243"/>
      <c r="AG527" s="243"/>
      <c r="AH527" s="243"/>
      <c r="AI527" s="243"/>
      <c r="AJ527" s="243"/>
      <c r="AK527" s="243"/>
      <c r="AL527" s="243"/>
      <c r="AM527" s="243"/>
      <c r="AN527" s="243"/>
      <c r="AO527" s="243"/>
      <c r="AP527" s="243"/>
      <c r="AQ527" s="243"/>
      <c r="AR527" s="243"/>
      <c r="AS527" s="243"/>
      <c r="AT527" s="243"/>
      <c r="AU527" s="243"/>
      <c r="AV527" s="243"/>
      <c r="AW527" s="243"/>
      <c r="AX527" s="243"/>
      <c r="AY527" s="243"/>
      <c r="AZ527" s="243"/>
      <c r="BA527" s="243"/>
      <c r="BB527" s="243"/>
      <c r="BC527" s="243"/>
      <c r="BD527" s="243"/>
      <c r="BE527" s="243"/>
      <c r="BF527" s="243"/>
      <c r="BG527" s="243"/>
      <c r="BH527" s="243"/>
      <c r="BI527" s="243"/>
      <c r="BJ527" s="243"/>
      <c r="BK527" s="243"/>
      <c r="BL527" s="243"/>
      <c r="BM527" s="243"/>
      <c r="BN527" s="243"/>
      <c r="BO527" s="243"/>
      <c r="BP527" s="243"/>
      <c r="BQ527" s="243"/>
      <c r="BR527" s="243"/>
      <c r="BS527" s="243"/>
      <c r="BT527" s="243"/>
      <c r="BU527" s="243"/>
      <c r="BV527" s="243"/>
      <c r="BW527" s="243"/>
      <c r="BX527" s="243"/>
      <c r="BY527" s="243"/>
      <c r="BZ527" s="243"/>
      <c r="CA527" s="243"/>
      <c r="CB527" s="243"/>
      <c r="CC527" s="243"/>
      <c r="CD527" s="243"/>
      <c r="CE527" s="243"/>
      <c r="CF527" s="243"/>
      <c r="CG527" s="243"/>
      <c r="CH527" s="243"/>
      <c r="CI527" s="243"/>
      <c r="CJ527" s="243"/>
      <c r="CK527" s="243"/>
      <c r="CL527" s="243"/>
      <c r="CM527" s="243"/>
      <c r="CN527" s="243"/>
      <c r="CO527" s="243"/>
      <c r="CP527" s="243"/>
      <c r="CQ527" s="243"/>
      <c r="CR527" s="243"/>
      <c r="CS527" s="243"/>
      <c r="CT527" s="243"/>
      <c r="CU527" s="243"/>
      <c r="CV527" s="243"/>
      <c r="CW527" s="243"/>
      <c r="CX527" s="243"/>
      <c r="CY527" s="243"/>
      <c r="CZ527" s="243"/>
      <c r="DA527" s="243"/>
      <c r="DB527" s="243"/>
      <c r="DC527" s="243"/>
      <c r="DD527" s="243"/>
      <c r="DE527" s="243"/>
      <c r="DF527" s="243"/>
      <c r="DG527" s="243"/>
      <c r="DH527" s="243"/>
      <c r="DI527" s="243"/>
      <c r="DJ527" s="243"/>
      <c r="DK527" s="243"/>
      <c r="DL527" s="243"/>
      <c r="DM527" s="243"/>
      <c r="DN527" s="243"/>
      <c r="DO527" s="243"/>
      <c r="DP527" s="243"/>
      <c r="DQ527" s="243"/>
      <c r="DR527" s="243"/>
      <c r="DS527" s="243"/>
      <c r="DT527" s="243"/>
      <c r="DU527" s="243"/>
      <c r="DV527" s="243"/>
      <c r="DW527" s="243"/>
      <c r="DX527" s="243"/>
      <c r="DY527" s="243"/>
      <c r="DZ527" s="243"/>
      <c r="EA527" s="243"/>
      <c r="EB527" s="243"/>
      <c r="EC527" s="243"/>
      <c r="ED527" s="243"/>
      <c r="EE527" s="243"/>
      <c r="EF527" s="243"/>
      <c r="EG527" s="243"/>
      <c r="EH527" s="243"/>
      <c r="EI527" s="243"/>
      <c r="EJ527" s="243"/>
      <c r="EK527" s="243"/>
      <c r="EL527" s="243"/>
      <c r="EM527" s="243"/>
      <c r="EN527" s="243"/>
      <c r="EO527" s="243"/>
      <c r="EP527" s="243"/>
      <c r="EQ527" s="243"/>
      <c r="ER527" s="243"/>
      <c r="ES527" s="243"/>
      <c r="ET527" s="243"/>
      <c r="EU527" s="243"/>
      <c r="EV527" s="243"/>
      <c r="EW527" s="243"/>
      <c r="EX527" s="243"/>
      <c r="EY527" s="243"/>
      <c r="EZ527" s="243"/>
      <c r="FA527" s="243"/>
      <c r="FB527" s="243"/>
      <c r="FC527" s="243"/>
      <c r="FD527" s="243"/>
      <c r="FE527" s="243"/>
      <c r="FF527" s="243"/>
      <c r="FG527" s="243"/>
      <c r="FH527" s="243"/>
      <c r="FI527" s="243"/>
      <c r="FJ527" s="243"/>
      <c r="FK527" s="243"/>
      <c r="FL527" s="243"/>
      <c r="FM527" s="243"/>
      <c r="FN527" s="243"/>
      <c r="FO527" s="243"/>
      <c r="FP527" s="243"/>
      <c r="FQ527" s="243"/>
      <c r="FR527" s="243"/>
      <c r="FS527" s="243"/>
      <c r="FT527" s="243"/>
      <c r="FU527" s="243"/>
      <c r="FV527" s="243"/>
      <c r="FW527" s="243"/>
      <c r="FX527" s="243"/>
      <c r="FY527" s="243"/>
      <c r="FZ527" s="243"/>
      <c r="GA527" s="243"/>
      <c r="GB527" s="243"/>
      <c r="GC527" s="243"/>
      <c r="GD527" s="243"/>
      <c r="GE527" s="243"/>
      <c r="GF527" s="243"/>
      <c r="GG527" s="243"/>
      <c r="GH527" s="243"/>
      <c r="GI527" s="243"/>
      <c r="GJ527" s="243"/>
      <c r="GK527" s="243"/>
      <c r="GL527" s="243"/>
      <c r="GM527" s="243"/>
      <c r="GN527" s="243"/>
      <c r="GO527" s="243"/>
      <c r="GP527" s="243"/>
      <c r="GQ527" s="243"/>
      <c r="GR527" s="243"/>
      <c r="GS527" s="243"/>
      <c r="GT527" s="243"/>
      <c r="GU527" s="243"/>
      <c r="GV527" s="243"/>
      <c r="GW527" s="243"/>
      <c r="GX527" s="243"/>
      <c r="GY527" s="243"/>
      <c r="GZ527" s="243"/>
      <c r="HA527" s="228"/>
      <c r="HB527" s="228"/>
    </row>
    <row r="528" spans="1:210" s="239" customFormat="1" ht="10.199999999999999">
      <c r="A528" s="228"/>
      <c r="B528" s="245" t="s">
        <v>116</v>
      </c>
      <c r="C528" s="230"/>
      <c r="D528" s="229"/>
      <c r="E528" s="270"/>
      <c r="F528" s="116"/>
      <c r="G528" s="231"/>
      <c r="H528" s="228"/>
      <c r="I528" s="228" t="str">
        <f t="shared" si="2504"/>
        <v>Долевая структура себестоимости 1 ед. готовой продукции</v>
      </c>
      <c r="J528" s="228"/>
      <c r="K528" s="228"/>
      <c r="L528" s="228"/>
      <c r="M528" s="232"/>
      <c r="N528" s="233" t="str">
        <f t="shared" si="2503"/>
        <v/>
      </c>
      <c r="O528" s="228"/>
      <c r="P528" s="231"/>
      <c r="Q528" s="228" t="s">
        <v>14</v>
      </c>
      <c r="R528" s="228"/>
      <c r="S528" s="235"/>
      <c r="T528" s="233" t="str">
        <f>IF(T507="",справочники!$P$9,T507)</f>
        <v>облагается НДС</v>
      </c>
      <c r="U528" s="235"/>
      <c r="V528" s="235"/>
      <c r="W528" s="235"/>
      <c r="X528" s="236"/>
      <c r="Y528" s="231" t="s">
        <v>6</v>
      </c>
      <c r="Z528" s="237"/>
      <c r="AA528" s="243"/>
      <c r="AB528" s="243"/>
      <c r="AC528" s="243"/>
      <c r="AD528" s="243"/>
      <c r="AE528" s="243"/>
      <c r="AF528" s="243"/>
      <c r="AG528" s="243"/>
      <c r="AH528" s="243"/>
      <c r="AI528" s="243"/>
      <c r="AJ528" s="243"/>
      <c r="AK528" s="243"/>
      <c r="AL528" s="243"/>
      <c r="AM528" s="243"/>
      <c r="AN528" s="243"/>
      <c r="AO528" s="243"/>
      <c r="AP528" s="243"/>
      <c r="AQ528" s="243"/>
      <c r="AR528" s="243"/>
      <c r="AS528" s="243"/>
      <c r="AT528" s="243"/>
      <c r="AU528" s="243"/>
      <c r="AV528" s="243"/>
      <c r="AW528" s="243"/>
      <c r="AX528" s="243"/>
      <c r="AY528" s="243"/>
      <c r="AZ528" s="243"/>
      <c r="BA528" s="243"/>
      <c r="BB528" s="243"/>
      <c r="BC528" s="243"/>
      <c r="BD528" s="243"/>
      <c r="BE528" s="243"/>
      <c r="BF528" s="243"/>
      <c r="BG528" s="243"/>
      <c r="BH528" s="243"/>
      <c r="BI528" s="243"/>
      <c r="BJ528" s="243"/>
      <c r="BK528" s="243"/>
      <c r="BL528" s="243"/>
      <c r="BM528" s="243"/>
      <c r="BN528" s="243"/>
      <c r="BO528" s="243"/>
      <c r="BP528" s="243"/>
      <c r="BQ528" s="243"/>
      <c r="BR528" s="243"/>
      <c r="BS528" s="243"/>
      <c r="BT528" s="243"/>
      <c r="BU528" s="243"/>
      <c r="BV528" s="243"/>
      <c r="BW528" s="243"/>
      <c r="BX528" s="243"/>
      <c r="BY528" s="243"/>
      <c r="BZ528" s="243"/>
      <c r="CA528" s="243"/>
      <c r="CB528" s="243"/>
      <c r="CC528" s="243"/>
      <c r="CD528" s="243"/>
      <c r="CE528" s="243"/>
      <c r="CF528" s="243"/>
      <c r="CG528" s="243"/>
      <c r="CH528" s="243"/>
      <c r="CI528" s="243"/>
      <c r="CJ528" s="243"/>
      <c r="CK528" s="243"/>
      <c r="CL528" s="243"/>
      <c r="CM528" s="243"/>
      <c r="CN528" s="243"/>
      <c r="CO528" s="243"/>
      <c r="CP528" s="243"/>
      <c r="CQ528" s="243"/>
      <c r="CR528" s="243"/>
      <c r="CS528" s="243"/>
      <c r="CT528" s="243"/>
      <c r="CU528" s="243"/>
      <c r="CV528" s="243"/>
      <c r="CW528" s="243"/>
      <c r="CX528" s="243"/>
      <c r="CY528" s="243"/>
      <c r="CZ528" s="243"/>
      <c r="DA528" s="243"/>
      <c r="DB528" s="243"/>
      <c r="DC528" s="243"/>
      <c r="DD528" s="243"/>
      <c r="DE528" s="243"/>
      <c r="DF528" s="243"/>
      <c r="DG528" s="243"/>
      <c r="DH528" s="243"/>
      <c r="DI528" s="243"/>
      <c r="DJ528" s="243"/>
      <c r="DK528" s="243"/>
      <c r="DL528" s="243"/>
      <c r="DM528" s="243"/>
      <c r="DN528" s="243"/>
      <c r="DO528" s="243"/>
      <c r="DP528" s="243"/>
      <c r="DQ528" s="243"/>
      <c r="DR528" s="243"/>
      <c r="DS528" s="243"/>
      <c r="DT528" s="243"/>
      <c r="DU528" s="243"/>
      <c r="DV528" s="243"/>
      <c r="DW528" s="243"/>
      <c r="DX528" s="243"/>
      <c r="DY528" s="243"/>
      <c r="DZ528" s="243"/>
      <c r="EA528" s="243"/>
      <c r="EB528" s="243"/>
      <c r="EC528" s="243"/>
      <c r="ED528" s="243"/>
      <c r="EE528" s="243"/>
      <c r="EF528" s="243"/>
      <c r="EG528" s="243"/>
      <c r="EH528" s="243"/>
      <c r="EI528" s="243"/>
      <c r="EJ528" s="243"/>
      <c r="EK528" s="243"/>
      <c r="EL528" s="243"/>
      <c r="EM528" s="243"/>
      <c r="EN528" s="243"/>
      <c r="EO528" s="243"/>
      <c r="EP528" s="243"/>
      <c r="EQ528" s="243"/>
      <c r="ER528" s="243"/>
      <c r="ES528" s="243"/>
      <c r="ET528" s="243"/>
      <c r="EU528" s="243"/>
      <c r="EV528" s="243"/>
      <c r="EW528" s="243"/>
      <c r="EX528" s="243"/>
      <c r="EY528" s="243"/>
      <c r="EZ528" s="243"/>
      <c r="FA528" s="243"/>
      <c r="FB528" s="243"/>
      <c r="FC528" s="243"/>
      <c r="FD528" s="243"/>
      <c r="FE528" s="243"/>
      <c r="FF528" s="243"/>
      <c r="FG528" s="243"/>
      <c r="FH528" s="243"/>
      <c r="FI528" s="243"/>
      <c r="FJ528" s="243"/>
      <c r="FK528" s="243"/>
      <c r="FL528" s="243"/>
      <c r="FM528" s="243"/>
      <c r="FN528" s="243"/>
      <c r="FO528" s="243"/>
      <c r="FP528" s="243"/>
      <c r="FQ528" s="243"/>
      <c r="FR528" s="243"/>
      <c r="FS528" s="243"/>
      <c r="FT528" s="243"/>
      <c r="FU528" s="243"/>
      <c r="FV528" s="243"/>
      <c r="FW528" s="243"/>
      <c r="FX528" s="243"/>
      <c r="FY528" s="243"/>
      <c r="FZ528" s="243"/>
      <c r="GA528" s="243"/>
      <c r="GB528" s="243"/>
      <c r="GC528" s="243"/>
      <c r="GD528" s="243"/>
      <c r="GE528" s="243"/>
      <c r="GF528" s="243"/>
      <c r="GG528" s="243"/>
      <c r="GH528" s="243"/>
      <c r="GI528" s="243"/>
      <c r="GJ528" s="243"/>
      <c r="GK528" s="243"/>
      <c r="GL528" s="243"/>
      <c r="GM528" s="243"/>
      <c r="GN528" s="243"/>
      <c r="GO528" s="243"/>
      <c r="GP528" s="243"/>
      <c r="GQ528" s="243"/>
      <c r="GR528" s="243"/>
      <c r="GS528" s="243"/>
      <c r="GT528" s="243"/>
      <c r="GU528" s="243"/>
      <c r="GV528" s="243"/>
      <c r="GW528" s="243"/>
      <c r="GX528" s="243"/>
      <c r="GY528" s="243"/>
      <c r="GZ528" s="243"/>
      <c r="HA528" s="228"/>
      <c r="HB528" s="228"/>
    </row>
    <row r="529" spans="1:210" s="239" customFormat="1" ht="10.199999999999999">
      <c r="A529" s="228"/>
      <c r="B529" s="245" t="s">
        <v>117</v>
      </c>
      <c r="C529" s="230"/>
      <c r="D529" s="229"/>
      <c r="E529" s="270"/>
      <c r="F529" s="116"/>
      <c r="G529" s="231"/>
      <c r="H529" s="228"/>
      <c r="I529" s="228" t="str">
        <f t="shared" si="2504"/>
        <v>Долевая структура себестоимости 1 ед. готовой продукции</v>
      </c>
      <c r="J529" s="228"/>
      <c r="K529" s="228"/>
      <c r="L529" s="228"/>
      <c r="M529" s="232"/>
      <c r="N529" s="233" t="str">
        <f t="shared" si="2503"/>
        <v/>
      </c>
      <c r="O529" s="228"/>
      <c r="P529" s="231"/>
      <c r="Q529" s="228" t="s">
        <v>14</v>
      </c>
      <c r="R529" s="228"/>
      <c r="S529" s="235"/>
      <c r="T529" s="233" t="str">
        <f>IF(T508="",справочники!$P$9,T508)</f>
        <v>облагается НДС</v>
      </c>
      <c r="U529" s="235"/>
      <c r="V529" s="235"/>
      <c r="W529" s="235"/>
      <c r="X529" s="236"/>
      <c r="Y529" s="231" t="s">
        <v>6</v>
      </c>
      <c r="Z529" s="237"/>
      <c r="AA529" s="243"/>
      <c r="AB529" s="243"/>
      <c r="AC529" s="243"/>
      <c r="AD529" s="243"/>
      <c r="AE529" s="243"/>
      <c r="AF529" s="243"/>
      <c r="AG529" s="243"/>
      <c r="AH529" s="243"/>
      <c r="AI529" s="243"/>
      <c r="AJ529" s="243"/>
      <c r="AK529" s="243"/>
      <c r="AL529" s="243"/>
      <c r="AM529" s="243"/>
      <c r="AN529" s="243"/>
      <c r="AO529" s="243"/>
      <c r="AP529" s="243"/>
      <c r="AQ529" s="243"/>
      <c r="AR529" s="243"/>
      <c r="AS529" s="243"/>
      <c r="AT529" s="243"/>
      <c r="AU529" s="243"/>
      <c r="AV529" s="243"/>
      <c r="AW529" s="243"/>
      <c r="AX529" s="243"/>
      <c r="AY529" s="243"/>
      <c r="AZ529" s="243"/>
      <c r="BA529" s="243"/>
      <c r="BB529" s="243"/>
      <c r="BC529" s="243"/>
      <c r="BD529" s="243"/>
      <c r="BE529" s="243"/>
      <c r="BF529" s="243"/>
      <c r="BG529" s="243"/>
      <c r="BH529" s="243"/>
      <c r="BI529" s="243"/>
      <c r="BJ529" s="243"/>
      <c r="BK529" s="243"/>
      <c r="BL529" s="243"/>
      <c r="BM529" s="243"/>
      <c r="BN529" s="243"/>
      <c r="BO529" s="243"/>
      <c r="BP529" s="243"/>
      <c r="BQ529" s="243"/>
      <c r="BR529" s="243"/>
      <c r="BS529" s="243"/>
      <c r="BT529" s="243"/>
      <c r="BU529" s="243"/>
      <c r="BV529" s="243"/>
      <c r="BW529" s="243"/>
      <c r="BX529" s="243"/>
      <c r="BY529" s="243"/>
      <c r="BZ529" s="243"/>
      <c r="CA529" s="243"/>
      <c r="CB529" s="243"/>
      <c r="CC529" s="243"/>
      <c r="CD529" s="243"/>
      <c r="CE529" s="243"/>
      <c r="CF529" s="243"/>
      <c r="CG529" s="243"/>
      <c r="CH529" s="243"/>
      <c r="CI529" s="243"/>
      <c r="CJ529" s="243"/>
      <c r="CK529" s="243"/>
      <c r="CL529" s="243"/>
      <c r="CM529" s="243"/>
      <c r="CN529" s="243"/>
      <c r="CO529" s="243"/>
      <c r="CP529" s="243"/>
      <c r="CQ529" s="243"/>
      <c r="CR529" s="243"/>
      <c r="CS529" s="243"/>
      <c r="CT529" s="243"/>
      <c r="CU529" s="243"/>
      <c r="CV529" s="243"/>
      <c r="CW529" s="243"/>
      <c r="CX529" s="243"/>
      <c r="CY529" s="243"/>
      <c r="CZ529" s="243"/>
      <c r="DA529" s="243"/>
      <c r="DB529" s="243"/>
      <c r="DC529" s="243"/>
      <c r="DD529" s="243"/>
      <c r="DE529" s="243"/>
      <c r="DF529" s="243"/>
      <c r="DG529" s="243"/>
      <c r="DH529" s="243"/>
      <c r="DI529" s="243"/>
      <c r="DJ529" s="243"/>
      <c r="DK529" s="243"/>
      <c r="DL529" s="243"/>
      <c r="DM529" s="243"/>
      <c r="DN529" s="243"/>
      <c r="DO529" s="243"/>
      <c r="DP529" s="243"/>
      <c r="DQ529" s="243"/>
      <c r="DR529" s="243"/>
      <c r="DS529" s="243"/>
      <c r="DT529" s="243"/>
      <c r="DU529" s="243"/>
      <c r="DV529" s="243"/>
      <c r="DW529" s="243"/>
      <c r="DX529" s="243"/>
      <c r="DY529" s="243"/>
      <c r="DZ529" s="243"/>
      <c r="EA529" s="243"/>
      <c r="EB529" s="243"/>
      <c r="EC529" s="243"/>
      <c r="ED529" s="243"/>
      <c r="EE529" s="243"/>
      <c r="EF529" s="243"/>
      <c r="EG529" s="243"/>
      <c r="EH529" s="243"/>
      <c r="EI529" s="243"/>
      <c r="EJ529" s="243"/>
      <c r="EK529" s="243"/>
      <c r="EL529" s="243"/>
      <c r="EM529" s="243"/>
      <c r="EN529" s="243"/>
      <c r="EO529" s="243"/>
      <c r="EP529" s="243"/>
      <c r="EQ529" s="243"/>
      <c r="ER529" s="243"/>
      <c r="ES529" s="243"/>
      <c r="ET529" s="243"/>
      <c r="EU529" s="243"/>
      <c r="EV529" s="243"/>
      <c r="EW529" s="243"/>
      <c r="EX529" s="243"/>
      <c r="EY529" s="243"/>
      <c r="EZ529" s="243"/>
      <c r="FA529" s="243"/>
      <c r="FB529" s="243"/>
      <c r="FC529" s="243"/>
      <c r="FD529" s="243"/>
      <c r="FE529" s="243"/>
      <c r="FF529" s="243"/>
      <c r="FG529" s="243"/>
      <c r="FH529" s="243"/>
      <c r="FI529" s="243"/>
      <c r="FJ529" s="243"/>
      <c r="FK529" s="243"/>
      <c r="FL529" s="243"/>
      <c r="FM529" s="243"/>
      <c r="FN529" s="243"/>
      <c r="FO529" s="243"/>
      <c r="FP529" s="243"/>
      <c r="FQ529" s="243"/>
      <c r="FR529" s="243"/>
      <c r="FS529" s="243"/>
      <c r="FT529" s="243"/>
      <c r="FU529" s="243"/>
      <c r="FV529" s="243"/>
      <c r="FW529" s="243"/>
      <c r="FX529" s="243"/>
      <c r="FY529" s="243"/>
      <c r="FZ529" s="243"/>
      <c r="GA529" s="243"/>
      <c r="GB529" s="243"/>
      <c r="GC529" s="243"/>
      <c r="GD529" s="243"/>
      <c r="GE529" s="243"/>
      <c r="GF529" s="243"/>
      <c r="GG529" s="243"/>
      <c r="GH529" s="243"/>
      <c r="GI529" s="243"/>
      <c r="GJ529" s="243"/>
      <c r="GK529" s="243"/>
      <c r="GL529" s="243"/>
      <c r="GM529" s="243"/>
      <c r="GN529" s="243"/>
      <c r="GO529" s="243"/>
      <c r="GP529" s="243"/>
      <c r="GQ529" s="243"/>
      <c r="GR529" s="243"/>
      <c r="GS529" s="243"/>
      <c r="GT529" s="243"/>
      <c r="GU529" s="243"/>
      <c r="GV529" s="243"/>
      <c r="GW529" s="243"/>
      <c r="GX529" s="243"/>
      <c r="GY529" s="243"/>
      <c r="GZ529" s="243"/>
      <c r="HA529" s="228"/>
      <c r="HB529" s="228"/>
    </row>
    <row r="530" spans="1:210" s="239" customFormat="1" ht="10.199999999999999">
      <c r="A530" s="228"/>
      <c r="B530" s="228"/>
      <c r="C530" s="228"/>
      <c r="D530" s="229"/>
      <c r="E530" s="270"/>
      <c r="F530" s="116"/>
      <c r="G530" s="231"/>
      <c r="H530" s="228"/>
      <c r="I530" s="228" t="str">
        <f t="shared" si="2504"/>
        <v>Долевая структура себестоимости 1 ед. готовой продукции</v>
      </c>
      <c r="J530" s="228"/>
      <c r="K530" s="228"/>
      <c r="L530" s="228"/>
      <c r="M530" s="232"/>
      <c r="N530" s="233" t="str">
        <f t="shared" si="2503"/>
        <v/>
      </c>
      <c r="O530" s="228"/>
      <c r="P530" s="231"/>
      <c r="Q530" s="228" t="s">
        <v>14</v>
      </c>
      <c r="R530" s="228"/>
      <c r="S530" s="235"/>
      <c r="T530" s="233" t="str">
        <f>IF(T509="",справочники!$P$9,T509)</f>
        <v>облагается НДС</v>
      </c>
      <c r="U530" s="235"/>
      <c r="V530" s="235"/>
      <c r="W530" s="235"/>
      <c r="X530" s="236"/>
      <c r="Y530" s="231" t="s">
        <v>6</v>
      </c>
      <c r="Z530" s="237"/>
      <c r="AA530" s="243"/>
      <c r="AB530" s="243"/>
      <c r="AC530" s="243"/>
      <c r="AD530" s="243"/>
      <c r="AE530" s="243"/>
      <c r="AF530" s="243"/>
      <c r="AG530" s="243"/>
      <c r="AH530" s="243"/>
      <c r="AI530" s="243"/>
      <c r="AJ530" s="243"/>
      <c r="AK530" s="243"/>
      <c r="AL530" s="243"/>
      <c r="AM530" s="243"/>
      <c r="AN530" s="243"/>
      <c r="AO530" s="243"/>
      <c r="AP530" s="243"/>
      <c r="AQ530" s="243"/>
      <c r="AR530" s="243"/>
      <c r="AS530" s="243"/>
      <c r="AT530" s="243"/>
      <c r="AU530" s="243"/>
      <c r="AV530" s="243"/>
      <c r="AW530" s="243"/>
      <c r="AX530" s="243"/>
      <c r="AY530" s="243"/>
      <c r="AZ530" s="243"/>
      <c r="BA530" s="243"/>
      <c r="BB530" s="243"/>
      <c r="BC530" s="243"/>
      <c r="BD530" s="243"/>
      <c r="BE530" s="243"/>
      <c r="BF530" s="243"/>
      <c r="BG530" s="243"/>
      <c r="BH530" s="243"/>
      <c r="BI530" s="243"/>
      <c r="BJ530" s="243"/>
      <c r="BK530" s="243"/>
      <c r="BL530" s="243"/>
      <c r="BM530" s="243"/>
      <c r="BN530" s="243"/>
      <c r="BO530" s="243"/>
      <c r="BP530" s="243"/>
      <c r="BQ530" s="243"/>
      <c r="BR530" s="243"/>
      <c r="BS530" s="243"/>
      <c r="BT530" s="243"/>
      <c r="BU530" s="243"/>
      <c r="BV530" s="243"/>
      <c r="BW530" s="243"/>
      <c r="BX530" s="243"/>
      <c r="BY530" s="243"/>
      <c r="BZ530" s="243"/>
      <c r="CA530" s="243"/>
      <c r="CB530" s="243"/>
      <c r="CC530" s="243"/>
      <c r="CD530" s="243"/>
      <c r="CE530" s="243"/>
      <c r="CF530" s="243"/>
      <c r="CG530" s="243"/>
      <c r="CH530" s="243"/>
      <c r="CI530" s="243"/>
      <c r="CJ530" s="243"/>
      <c r="CK530" s="243"/>
      <c r="CL530" s="243"/>
      <c r="CM530" s="243"/>
      <c r="CN530" s="243"/>
      <c r="CO530" s="243"/>
      <c r="CP530" s="243"/>
      <c r="CQ530" s="243"/>
      <c r="CR530" s="243"/>
      <c r="CS530" s="243"/>
      <c r="CT530" s="243"/>
      <c r="CU530" s="243"/>
      <c r="CV530" s="243"/>
      <c r="CW530" s="243"/>
      <c r="CX530" s="243"/>
      <c r="CY530" s="243"/>
      <c r="CZ530" s="243"/>
      <c r="DA530" s="243"/>
      <c r="DB530" s="243"/>
      <c r="DC530" s="243"/>
      <c r="DD530" s="243"/>
      <c r="DE530" s="243"/>
      <c r="DF530" s="243"/>
      <c r="DG530" s="243"/>
      <c r="DH530" s="243"/>
      <c r="DI530" s="243"/>
      <c r="DJ530" s="243"/>
      <c r="DK530" s="243"/>
      <c r="DL530" s="243"/>
      <c r="DM530" s="243"/>
      <c r="DN530" s="243"/>
      <c r="DO530" s="243"/>
      <c r="DP530" s="243"/>
      <c r="DQ530" s="243"/>
      <c r="DR530" s="243"/>
      <c r="DS530" s="243"/>
      <c r="DT530" s="243"/>
      <c r="DU530" s="243"/>
      <c r="DV530" s="243"/>
      <c r="DW530" s="243"/>
      <c r="DX530" s="243"/>
      <c r="DY530" s="243"/>
      <c r="DZ530" s="243"/>
      <c r="EA530" s="243"/>
      <c r="EB530" s="243"/>
      <c r="EC530" s="243"/>
      <c r="ED530" s="243"/>
      <c r="EE530" s="243"/>
      <c r="EF530" s="243"/>
      <c r="EG530" s="243"/>
      <c r="EH530" s="243"/>
      <c r="EI530" s="243"/>
      <c r="EJ530" s="243"/>
      <c r="EK530" s="243"/>
      <c r="EL530" s="243"/>
      <c r="EM530" s="243"/>
      <c r="EN530" s="243"/>
      <c r="EO530" s="243"/>
      <c r="EP530" s="243"/>
      <c r="EQ530" s="243"/>
      <c r="ER530" s="243"/>
      <c r="ES530" s="243"/>
      <c r="ET530" s="243"/>
      <c r="EU530" s="243"/>
      <c r="EV530" s="243"/>
      <c r="EW530" s="243"/>
      <c r="EX530" s="243"/>
      <c r="EY530" s="243"/>
      <c r="EZ530" s="243"/>
      <c r="FA530" s="243"/>
      <c r="FB530" s="243"/>
      <c r="FC530" s="243"/>
      <c r="FD530" s="243"/>
      <c r="FE530" s="243"/>
      <c r="FF530" s="243"/>
      <c r="FG530" s="243"/>
      <c r="FH530" s="243"/>
      <c r="FI530" s="243"/>
      <c r="FJ530" s="243"/>
      <c r="FK530" s="243"/>
      <c r="FL530" s="243"/>
      <c r="FM530" s="243"/>
      <c r="FN530" s="243"/>
      <c r="FO530" s="243"/>
      <c r="FP530" s="243"/>
      <c r="FQ530" s="243"/>
      <c r="FR530" s="243"/>
      <c r="FS530" s="243"/>
      <c r="FT530" s="243"/>
      <c r="FU530" s="243"/>
      <c r="FV530" s="243"/>
      <c r="FW530" s="243"/>
      <c r="FX530" s="243"/>
      <c r="FY530" s="243"/>
      <c r="FZ530" s="243"/>
      <c r="GA530" s="243"/>
      <c r="GB530" s="243"/>
      <c r="GC530" s="243"/>
      <c r="GD530" s="243"/>
      <c r="GE530" s="243"/>
      <c r="GF530" s="243"/>
      <c r="GG530" s="243"/>
      <c r="GH530" s="243"/>
      <c r="GI530" s="243"/>
      <c r="GJ530" s="243"/>
      <c r="GK530" s="243"/>
      <c r="GL530" s="243"/>
      <c r="GM530" s="243"/>
      <c r="GN530" s="243"/>
      <c r="GO530" s="243"/>
      <c r="GP530" s="243"/>
      <c r="GQ530" s="243"/>
      <c r="GR530" s="243"/>
      <c r="GS530" s="243"/>
      <c r="GT530" s="243"/>
      <c r="GU530" s="243"/>
      <c r="GV530" s="243"/>
      <c r="GW530" s="243"/>
      <c r="GX530" s="243"/>
      <c r="GY530" s="243"/>
      <c r="GZ530" s="243"/>
      <c r="HA530" s="228"/>
      <c r="HB530" s="228"/>
    </row>
    <row r="531" spans="1:210" ht="4.2" customHeight="1">
      <c r="A531" s="1"/>
      <c r="B531" s="1"/>
      <c r="C531" s="1"/>
      <c r="D531" s="14"/>
      <c r="E531" s="264"/>
      <c r="F531" s="14"/>
      <c r="G531" s="304"/>
      <c r="H531" s="14"/>
      <c r="I531" s="14"/>
      <c r="J531" s="14"/>
      <c r="K531" s="14"/>
      <c r="L531" s="14"/>
      <c r="M531" s="15"/>
      <c r="N531" s="14"/>
      <c r="O531" s="14"/>
      <c r="P531" s="15"/>
      <c r="Q531" s="14"/>
      <c r="R531" s="14"/>
      <c r="S531" s="15"/>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80"/>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c r="FR531" s="180"/>
      <c r="FS531" s="180"/>
      <c r="FT531" s="180"/>
      <c r="FU531" s="180"/>
      <c r="FV531" s="180"/>
      <c r="FW531" s="180"/>
      <c r="FX531" s="180"/>
      <c r="FY531" s="180"/>
      <c r="FZ531" s="180"/>
      <c r="GA531" s="180"/>
      <c r="GB531" s="180"/>
      <c r="GC531" s="180"/>
      <c r="GD531" s="180"/>
      <c r="GE531" s="180"/>
      <c r="GF531" s="180"/>
      <c r="GG531" s="180"/>
      <c r="GH531" s="180"/>
      <c r="GI531" s="180"/>
      <c r="GJ531" s="180"/>
      <c r="GK531" s="180"/>
      <c r="GL531" s="180"/>
      <c r="GM531" s="180"/>
      <c r="GN531" s="180"/>
      <c r="GO531" s="180"/>
      <c r="GP531" s="180"/>
      <c r="GQ531" s="180"/>
      <c r="GR531" s="180"/>
      <c r="GS531" s="180"/>
      <c r="GT531" s="180"/>
      <c r="GU531" s="180"/>
      <c r="GV531" s="180"/>
      <c r="GW531" s="180"/>
      <c r="GX531" s="180"/>
      <c r="GY531" s="180"/>
      <c r="GZ531" s="180"/>
      <c r="HA531" s="1"/>
      <c r="HB531" s="1"/>
    </row>
    <row r="532" spans="1:210" ht="4.2" customHeight="1">
      <c r="A532" s="1"/>
      <c r="B532" s="1"/>
      <c r="C532" s="1"/>
      <c r="D532" s="1"/>
      <c r="E532" s="263"/>
      <c r="F532" s="48"/>
      <c r="G532" s="250"/>
      <c r="H532" s="1"/>
      <c r="I532" s="1"/>
      <c r="J532" s="1"/>
      <c r="K532" s="1"/>
      <c r="L532" s="1"/>
      <c r="M532" s="5"/>
      <c r="N532" s="1"/>
      <c r="O532" s="1"/>
      <c r="P532" s="5"/>
      <c r="Q532" s="1"/>
      <c r="R532" s="1"/>
      <c r="S532" s="5"/>
      <c r="T532" s="7"/>
      <c r="U532" s="24"/>
      <c r="V532" s="1"/>
      <c r="W532" s="12"/>
      <c r="X532" s="10"/>
      <c r="Y532" s="46"/>
      <c r="Z532" s="93"/>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A532" s="94"/>
      <c r="CB532" s="94"/>
      <c r="CC532" s="94"/>
      <c r="CD532" s="94"/>
      <c r="CE532" s="94"/>
      <c r="CF532" s="94"/>
      <c r="CG532" s="94"/>
      <c r="CH532" s="94"/>
      <c r="CI532" s="94"/>
      <c r="CJ532" s="94"/>
      <c r="CK532" s="94"/>
      <c r="CL532" s="94"/>
      <c r="CM532" s="94"/>
      <c r="CN532" s="94"/>
      <c r="CO532" s="94"/>
      <c r="CP532" s="94"/>
      <c r="CQ532" s="94"/>
      <c r="CR532" s="94"/>
      <c r="CS532" s="94"/>
      <c r="CT532" s="94"/>
      <c r="CU532" s="94"/>
      <c r="CV532" s="94"/>
      <c r="CW532" s="94"/>
      <c r="CX532" s="94"/>
      <c r="CY532" s="94"/>
      <c r="CZ532" s="94"/>
      <c r="DA532" s="94"/>
      <c r="DB532" s="94"/>
      <c r="DC532" s="94"/>
      <c r="DD532" s="94"/>
      <c r="DE532" s="94"/>
      <c r="DF532" s="94"/>
      <c r="DG532" s="94"/>
      <c r="DH532" s="94"/>
      <c r="DI532" s="94"/>
      <c r="DJ532" s="94"/>
      <c r="DK532" s="94"/>
      <c r="DL532" s="94"/>
      <c r="DM532" s="94"/>
      <c r="DN532" s="94"/>
      <c r="DO532" s="94"/>
      <c r="DP532" s="94"/>
      <c r="DQ532" s="94"/>
      <c r="DR532" s="94"/>
      <c r="DS532" s="94"/>
      <c r="DT532" s="94"/>
      <c r="DU532" s="94"/>
      <c r="DV532" s="94"/>
      <c r="DW532" s="94"/>
      <c r="DX532" s="94"/>
      <c r="DY532" s="94"/>
      <c r="DZ532" s="94"/>
      <c r="EA532" s="94"/>
      <c r="EB532" s="94"/>
      <c r="EC532" s="94"/>
      <c r="ED532" s="94"/>
      <c r="EE532" s="94"/>
      <c r="EF532" s="94"/>
      <c r="EG532" s="94"/>
      <c r="EH532" s="94"/>
      <c r="EI532" s="94"/>
      <c r="EJ532" s="94"/>
      <c r="EK532" s="94"/>
      <c r="EL532" s="94"/>
      <c r="EM532" s="94"/>
      <c r="EN532" s="94"/>
      <c r="EO532" s="94"/>
      <c r="EP532" s="94"/>
      <c r="EQ532" s="94"/>
      <c r="ER532" s="94"/>
      <c r="ES532" s="94"/>
      <c r="ET532" s="94"/>
      <c r="EU532" s="94"/>
      <c r="EV532" s="94"/>
      <c r="EW532" s="94"/>
      <c r="EX532" s="94"/>
      <c r="EY532" s="94"/>
      <c r="EZ532" s="94"/>
      <c r="FA532" s="94"/>
      <c r="FB532" s="94"/>
      <c r="FC532" s="94"/>
      <c r="FD532" s="94"/>
      <c r="FE532" s="94"/>
      <c r="FF532" s="94"/>
      <c r="FG532" s="94"/>
      <c r="FH532" s="94"/>
      <c r="FI532" s="94"/>
      <c r="FJ532" s="94"/>
      <c r="FK532" s="94"/>
      <c r="FL532" s="94"/>
      <c r="FM532" s="94"/>
      <c r="FN532" s="94"/>
      <c r="FO532" s="94"/>
      <c r="FP532" s="94"/>
      <c r="FQ532" s="94"/>
      <c r="FR532" s="94"/>
      <c r="FS532" s="94"/>
      <c r="FT532" s="94"/>
      <c r="FU532" s="94"/>
      <c r="FV532" s="94"/>
      <c r="FW532" s="94"/>
      <c r="FX532" s="94"/>
      <c r="FY532" s="94"/>
      <c r="FZ532" s="94"/>
      <c r="GA532" s="94"/>
      <c r="GB532" s="94"/>
      <c r="GC532" s="94"/>
      <c r="GD532" s="94"/>
      <c r="GE532" s="94"/>
      <c r="GF532" s="94"/>
      <c r="GG532" s="94"/>
      <c r="GH532" s="94"/>
      <c r="GI532" s="94"/>
      <c r="GJ532" s="94"/>
      <c r="GK532" s="94"/>
      <c r="GL532" s="94"/>
      <c r="GM532" s="94"/>
      <c r="GN532" s="94"/>
      <c r="GO532" s="94"/>
      <c r="GP532" s="94"/>
      <c r="GQ532" s="94"/>
      <c r="GR532" s="94"/>
      <c r="GS532" s="94"/>
      <c r="GT532" s="94"/>
      <c r="GU532" s="94"/>
      <c r="GV532" s="94"/>
      <c r="GW532" s="94"/>
      <c r="GX532" s="94"/>
      <c r="GY532" s="94"/>
      <c r="GZ532" s="94"/>
      <c r="HA532" s="1"/>
      <c r="HB532" s="1"/>
    </row>
    <row r="533" spans="1:210" s="4" customFormat="1">
      <c r="A533" s="3"/>
      <c r="B533" s="244" t="s">
        <v>124</v>
      </c>
      <c r="C533" s="3"/>
      <c r="D533" s="3"/>
      <c r="E533" s="9" t="s">
        <v>130</v>
      </c>
      <c r="F533" s="51"/>
      <c r="G533" s="250"/>
      <c r="H533" s="214" t="str">
        <f>$H$19</f>
        <v>Выручка</v>
      </c>
      <c r="I533" s="3"/>
      <c r="J533" s="3"/>
      <c r="K533" s="3"/>
      <c r="L533" s="3"/>
      <c r="M533" s="5"/>
      <c r="N533" s="3" t="str">
        <f>N422</f>
        <v>Продукт-2</v>
      </c>
      <c r="O533" s="3"/>
      <c r="P533" s="5"/>
      <c r="Q533" s="3" t="s">
        <v>26</v>
      </c>
      <c r="R533" s="3"/>
      <c r="S533" s="5"/>
      <c r="T533" s="84"/>
      <c r="U533" s="24"/>
      <c r="V533" s="3"/>
      <c r="W533" s="12">
        <f>SUM($Y533:$HA533)</f>
        <v>0</v>
      </c>
      <c r="X533" s="12"/>
      <c r="Y533" s="46"/>
      <c r="Z533" s="91"/>
      <c r="AA533" s="92">
        <f>IF(AA$8="",0,AA479/(1+Главная!$N$23))</f>
        <v>0</v>
      </c>
      <c r="AB533" s="92">
        <f>IF(AB$8="",0,AB479/(1+Главная!$N$23))</f>
        <v>0</v>
      </c>
      <c r="AC533" s="92">
        <f>IF(AC$8="",0,AC479/(1+Главная!$N$23))</f>
        <v>0</v>
      </c>
      <c r="AD533" s="92">
        <f>IF(AD$8="",0,AD479/(1+Главная!$N$23))</f>
        <v>0</v>
      </c>
      <c r="AE533" s="92">
        <f>IF(AE$8="",0,AE479/(1+Главная!$N$23))</f>
        <v>0</v>
      </c>
      <c r="AF533" s="92">
        <f>IF(AF$8="",0,AF479/(1+Главная!$N$23))</f>
        <v>0</v>
      </c>
      <c r="AG533" s="92">
        <f>IF(AG$8="",0,AG479/(1+Главная!$N$23))</f>
        <v>0</v>
      </c>
      <c r="AH533" s="92">
        <f>IF(AH$8="",0,AH479/(1+Главная!$N$23))</f>
        <v>0</v>
      </c>
      <c r="AI533" s="92">
        <f>IF(AI$8="",0,AI479/(1+Главная!$N$23))</f>
        <v>0</v>
      </c>
      <c r="AJ533" s="92">
        <f>IF(AJ$8="",0,AJ479/(1+Главная!$N$23))</f>
        <v>0</v>
      </c>
      <c r="AK533" s="92">
        <f>IF(AK$8="",0,AK479/(1+Главная!$N$23))</f>
        <v>0</v>
      </c>
      <c r="AL533" s="92">
        <f>IF(AL$8="",0,AL479/(1+Главная!$N$23))</f>
        <v>0</v>
      </c>
      <c r="AM533" s="92">
        <f>IF(AM$8="",0,AM479/(1+Главная!$N$23))</f>
        <v>0</v>
      </c>
      <c r="AN533" s="92">
        <f>IF(AN$8="",0,AN479/(1+Главная!$N$23))</f>
        <v>0</v>
      </c>
      <c r="AO533" s="92">
        <f>IF(AO$8="",0,AO479/(1+Главная!$N$23))</f>
        <v>0</v>
      </c>
      <c r="AP533" s="92">
        <f>IF(AP$8="",0,AP479/(1+Главная!$N$23))</f>
        <v>0</v>
      </c>
      <c r="AQ533" s="92">
        <f>IF(AQ$8="",0,AQ479/(1+Главная!$N$23))</f>
        <v>0</v>
      </c>
      <c r="AR533" s="92">
        <f>IF(AR$8="",0,AR479/(1+Главная!$N$23))</f>
        <v>0</v>
      </c>
      <c r="AS533" s="92">
        <f>IF(AS$8="",0,AS479/(1+Главная!$N$23))</f>
        <v>0</v>
      </c>
      <c r="AT533" s="92">
        <f>IF(AT$8="",0,AT479/(1+Главная!$N$23))</f>
        <v>0</v>
      </c>
      <c r="AU533" s="92">
        <f>IF(AU$8="",0,AU479/(1+Главная!$N$23))</f>
        <v>0</v>
      </c>
      <c r="AV533" s="92">
        <f>IF(AV$8="",0,AV479/(1+Главная!$N$23))</f>
        <v>0</v>
      </c>
      <c r="AW533" s="92">
        <f>IF(AW$8="",0,AW479/(1+Главная!$N$23))</f>
        <v>0</v>
      </c>
      <c r="AX533" s="92">
        <f>IF(AX$8="",0,AX479/(1+Главная!$N$23))</f>
        <v>0</v>
      </c>
      <c r="AY533" s="92">
        <f>IF(AY$8="",0,AY479/(1+Главная!$N$23))</f>
        <v>0</v>
      </c>
      <c r="AZ533" s="92">
        <f>IF(AZ$8="",0,AZ479/(1+Главная!$N$23))</f>
        <v>0</v>
      </c>
      <c r="BA533" s="92">
        <f>IF(BA$8="",0,BA479/(1+Главная!$N$23))</f>
        <v>0</v>
      </c>
      <c r="BB533" s="92">
        <f>IF(BB$8="",0,BB479/(1+Главная!$N$23))</f>
        <v>0</v>
      </c>
      <c r="BC533" s="92">
        <f>IF(BC$8="",0,BC479/(1+Главная!$N$23))</f>
        <v>0</v>
      </c>
      <c r="BD533" s="92">
        <f>IF(BD$8="",0,BD479/(1+Главная!$N$23))</f>
        <v>0</v>
      </c>
      <c r="BE533" s="92">
        <f>IF(BE$8="",0,BE479/(1+Главная!$N$23))</f>
        <v>0</v>
      </c>
      <c r="BF533" s="92">
        <f>IF(BF$8="",0,BF479/(1+Главная!$N$23))</f>
        <v>0</v>
      </c>
      <c r="BG533" s="92">
        <f>IF(BG$8="",0,BG479/(1+Главная!$N$23))</f>
        <v>0</v>
      </c>
      <c r="BH533" s="92">
        <f>IF(BH$8="",0,BH479/(1+Главная!$N$23))</f>
        <v>0</v>
      </c>
      <c r="BI533" s="92">
        <f>IF(BI$8="",0,BI479/(1+Главная!$N$23))</f>
        <v>0</v>
      </c>
      <c r="BJ533" s="92">
        <f>IF(BJ$8="",0,BJ479/(1+Главная!$N$23))</f>
        <v>0</v>
      </c>
      <c r="BK533" s="92">
        <f>IF(BK$8="",0,BK479/(1+Главная!$N$23))</f>
        <v>0</v>
      </c>
      <c r="BL533" s="92">
        <f>IF(BL$8="",0,BL479/(1+Главная!$N$23))</f>
        <v>0</v>
      </c>
      <c r="BM533" s="92">
        <f>IF(BM$8="",0,BM479/(1+Главная!$N$23))</f>
        <v>0</v>
      </c>
      <c r="BN533" s="92">
        <f>IF(BN$8="",0,BN479/(1+Главная!$N$23))</f>
        <v>0</v>
      </c>
      <c r="BO533" s="92">
        <f>IF(BO$8="",0,BO479/(1+Главная!$N$23))</f>
        <v>0</v>
      </c>
      <c r="BP533" s="92">
        <f>IF(BP$8="",0,BP479/(1+Главная!$N$23))</f>
        <v>0</v>
      </c>
      <c r="BQ533" s="92">
        <f>IF(BQ$8="",0,BQ479/(1+Главная!$N$23))</f>
        <v>0</v>
      </c>
      <c r="BR533" s="92">
        <f>IF(BR$8="",0,BR479/(1+Главная!$N$23))</f>
        <v>0</v>
      </c>
      <c r="BS533" s="92">
        <f>IF(BS$8="",0,BS479/(1+Главная!$N$23))</f>
        <v>0</v>
      </c>
      <c r="BT533" s="92">
        <f>IF(BT$8="",0,BT479/(1+Главная!$N$23))</f>
        <v>0</v>
      </c>
      <c r="BU533" s="92">
        <f>IF(BU$8="",0,BU479/(1+Главная!$N$23))</f>
        <v>0</v>
      </c>
      <c r="BV533" s="92">
        <f>IF(BV$8="",0,BV479/(1+Главная!$N$23))</f>
        <v>0</v>
      </c>
      <c r="BW533" s="92">
        <f>IF(BW$8="",0,BW479/(1+Главная!$N$23))</f>
        <v>0</v>
      </c>
      <c r="BX533" s="92">
        <f>IF(BX$8="",0,BX479/(1+Главная!$N$23))</f>
        <v>0</v>
      </c>
      <c r="BY533" s="92">
        <f>IF(BY$8="",0,BY479/(1+Главная!$N$23))</f>
        <v>0</v>
      </c>
      <c r="BZ533" s="92">
        <f>IF(BZ$8="",0,BZ479/(1+Главная!$N$23))</f>
        <v>0</v>
      </c>
      <c r="CA533" s="92">
        <f>IF(CA$8="",0,CA479/(1+Главная!$N$23))</f>
        <v>0</v>
      </c>
      <c r="CB533" s="92">
        <f>IF(CB$8="",0,CB479/(1+Главная!$N$23))</f>
        <v>0</v>
      </c>
      <c r="CC533" s="92">
        <f>IF(CC$8="",0,CC479/(1+Главная!$N$23))</f>
        <v>0</v>
      </c>
      <c r="CD533" s="92">
        <f>IF(CD$8="",0,CD479/(1+Главная!$N$23))</f>
        <v>0</v>
      </c>
      <c r="CE533" s="92">
        <f>IF(CE$8="",0,CE479/(1+Главная!$N$23))</f>
        <v>0</v>
      </c>
      <c r="CF533" s="92">
        <f>IF(CF$8="",0,CF479/(1+Главная!$N$23))</f>
        <v>0</v>
      </c>
      <c r="CG533" s="92">
        <f>IF(CG$8="",0,CG479/(1+Главная!$N$23))</f>
        <v>0</v>
      </c>
      <c r="CH533" s="92">
        <f>IF(CH$8="",0,CH479/(1+Главная!$N$23))</f>
        <v>0</v>
      </c>
      <c r="CI533" s="92">
        <f>IF(CI$8="",0,CI479/(1+Главная!$N$23))</f>
        <v>0</v>
      </c>
      <c r="CJ533" s="92">
        <f>IF(CJ$8="",0,CJ479/(1+Главная!$N$23))</f>
        <v>0</v>
      </c>
      <c r="CK533" s="92">
        <f>IF(CK$8="",0,CK479/(1+Главная!$N$23))</f>
        <v>0</v>
      </c>
      <c r="CL533" s="92">
        <f>IF(CL$8="",0,CL479/(1+Главная!$N$23))</f>
        <v>0</v>
      </c>
      <c r="CM533" s="92">
        <f>IF(CM$8="",0,CM479/(1+Главная!$N$23))</f>
        <v>0</v>
      </c>
      <c r="CN533" s="92">
        <f>IF(CN$8="",0,CN479/(1+Главная!$N$23))</f>
        <v>0</v>
      </c>
      <c r="CO533" s="92">
        <f>IF(CO$8="",0,CO479/(1+Главная!$N$23))</f>
        <v>0</v>
      </c>
      <c r="CP533" s="92">
        <f>IF(CP$8="",0,CP479/(1+Главная!$N$23))</f>
        <v>0</v>
      </c>
      <c r="CQ533" s="92">
        <f>IF(CQ$8="",0,CQ479/(1+Главная!$N$23))</f>
        <v>0</v>
      </c>
      <c r="CR533" s="92">
        <f>IF(CR$8="",0,CR479/(1+Главная!$N$23))</f>
        <v>0</v>
      </c>
      <c r="CS533" s="92">
        <f>IF(CS$8="",0,CS479/(1+Главная!$N$23))</f>
        <v>0</v>
      </c>
      <c r="CT533" s="92">
        <f>IF(CT$8="",0,CT479/(1+Главная!$N$23))</f>
        <v>0</v>
      </c>
      <c r="CU533" s="92">
        <f>IF(CU$8="",0,CU479/(1+Главная!$N$23))</f>
        <v>0</v>
      </c>
      <c r="CV533" s="92">
        <f>IF(CV$8="",0,CV479/(1+Главная!$N$23))</f>
        <v>0</v>
      </c>
      <c r="CW533" s="92">
        <f>IF(CW$8="",0,CW479/(1+Главная!$N$23))</f>
        <v>0</v>
      </c>
      <c r="CX533" s="92">
        <f>IF(CX$8="",0,CX479/(1+Главная!$N$23))</f>
        <v>0</v>
      </c>
      <c r="CY533" s="92">
        <f>IF(CY$8="",0,CY479/(1+Главная!$N$23))</f>
        <v>0</v>
      </c>
      <c r="CZ533" s="92">
        <f>IF(CZ$8="",0,CZ479/(1+Главная!$N$23))</f>
        <v>0</v>
      </c>
      <c r="DA533" s="92">
        <f>IF(DA$8="",0,DA479/(1+Главная!$N$23))</f>
        <v>0</v>
      </c>
      <c r="DB533" s="92">
        <f>IF(DB$8="",0,DB479/(1+Главная!$N$23))</f>
        <v>0</v>
      </c>
      <c r="DC533" s="92">
        <f>IF(DC$8="",0,DC479/(1+Главная!$N$23))</f>
        <v>0</v>
      </c>
      <c r="DD533" s="92">
        <f>IF(DD$8="",0,DD479/(1+Главная!$N$23))</f>
        <v>0</v>
      </c>
      <c r="DE533" s="92">
        <f>IF(DE$8="",0,DE479/(1+Главная!$N$23))</f>
        <v>0</v>
      </c>
      <c r="DF533" s="92">
        <f>IF(DF$8="",0,DF479/(1+Главная!$N$23))</f>
        <v>0</v>
      </c>
      <c r="DG533" s="92">
        <f>IF(DG$8="",0,DG479/(1+Главная!$N$23))</f>
        <v>0</v>
      </c>
      <c r="DH533" s="92">
        <f>IF(DH$8="",0,DH479/(1+Главная!$N$23))</f>
        <v>0</v>
      </c>
      <c r="DI533" s="92">
        <f>IF(DI$8="",0,DI479/(1+Главная!$N$23))</f>
        <v>0</v>
      </c>
      <c r="DJ533" s="92">
        <f>IF(DJ$8="",0,DJ479/(1+Главная!$N$23))</f>
        <v>0</v>
      </c>
      <c r="DK533" s="92">
        <f>IF(DK$8="",0,DK479/(1+Главная!$N$23))</f>
        <v>0</v>
      </c>
      <c r="DL533" s="92">
        <f>IF(DL$8="",0,DL479/(1+Главная!$N$23))</f>
        <v>0</v>
      </c>
      <c r="DM533" s="92">
        <f>IF(DM$8="",0,DM479/(1+Главная!$N$23))</f>
        <v>0</v>
      </c>
      <c r="DN533" s="92">
        <f>IF(DN$8="",0,DN479/(1+Главная!$N$23))</f>
        <v>0</v>
      </c>
      <c r="DO533" s="92">
        <f>IF(DO$8="",0,DO479/(1+Главная!$N$23))</f>
        <v>0</v>
      </c>
      <c r="DP533" s="92">
        <f>IF(DP$8="",0,DP479/(1+Главная!$N$23))</f>
        <v>0</v>
      </c>
      <c r="DQ533" s="92">
        <f>IF(DQ$8="",0,DQ479/(1+Главная!$N$23))</f>
        <v>0</v>
      </c>
      <c r="DR533" s="92">
        <f>IF(DR$8="",0,DR479/(1+Главная!$N$23))</f>
        <v>0</v>
      </c>
      <c r="DS533" s="92">
        <f>IF(DS$8="",0,DS479/(1+Главная!$N$23))</f>
        <v>0</v>
      </c>
      <c r="DT533" s="92">
        <f>IF(DT$8="",0,DT479/(1+Главная!$N$23))</f>
        <v>0</v>
      </c>
      <c r="DU533" s="92">
        <f>IF(DU$8="",0,DU479/(1+Главная!$N$23))</f>
        <v>0</v>
      </c>
      <c r="DV533" s="92">
        <f>IF(DV$8="",0,DV479/(1+Главная!$N$23))</f>
        <v>0</v>
      </c>
      <c r="DW533" s="92">
        <f>IF(DW$8="",0,DW479/(1+Главная!$N$23))</f>
        <v>0</v>
      </c>
      <c r="DX533" s="92">
        <f>IF(DX$8="",0,DX479/(1+Главная!$N$23))</f>
        <v>0</v>
      </c>
      <c r="DY533" s="92">
        <f>IF(DY$8="",0,DY479/(1+Главная!$N$23))</f>
        <v>0</v>
      </c>
      <c r="DZ533" s="92">
        <f>IF(DZ$8="",0,DZ479/(1+Главная!$N$23))</f>
        <v>0</v>
      </c>
      <c r="EA533" s="92">
        <f>IF(EA$8="",0,EA479/(1+Главная!$N$23))</f>
        <v>0</v>
      </c>
      <c r="EB533" s="92">
        <f>IF(EB$8="",0,EB479/(1+Главная!$N$23))</f>
        <v>0</v>
      </c>
      <c r="EC533" s="92">
        <f>IF(EC$8="",0,EC479/(1+Главная!$N$23))</f>
        <v>0</v>
      </c>
      <c r="ED533" s="92">
        <f>IF(ED$8="",0,ED479/(1+Главная!$N$23))</f>
        <v>0</v>
      </c>
      <c r="EE533" s="92">
        <f>IF(EE$8="",0,EE479/(1+Главная!$N$23))</f>
        <v>0</v>
      </c>
      <c r="EF533" s="92">
        <f>IF(EF$8="",0,EF479/(1+Главная!$N$23))</f>
        <v>0</v>
      </c>
      <c r="EG533" s="92">
        <f>IF(EG$8="",0,EG479/(1+Главная!$N$23))</f>
        <v>0</v>
      </c>
      <c r="EH533" s="92">
        <f>IF(EH$8="",0,EH479/(1+Главная!$N$23))</f>
        <v>0</v>
      </c>
      <c r="EI533" s="92">
        <f>IF(EI$8="",0,EI479/(1+Главная!$N$23))</f>
        <v>0</v>
      </c>
      <c r="EJ533" s="92">
        <f>IF(EJ$8="",0,EJ479/(1+Главная!$N$23))</f>
        <v>0</v>
      </c>
      <c r="EK533" s="92">
        <f>IF(EK$8="",0,EK479/(1+Главная!$N$23))</f>
        <v>0</v>
      </c>
      <c r="EL533" s="92">
        <f>IF(EL$8="",0,EL479/(1+Главная!$N$23))</f>
        <v>0</v>
      </c>
      <c r="EM533" s="92">
        <f>IF(EM$8="",0,EM479/(1+Главная!$N$23))</f>
        <v>0</v>
      </c>
      <c r="EN533" s="92">
        <f>IF(EN$8="",0,EN479/(1+Главная!$N$23))</f>
        <v>0</v>
      </c>
      <c r="EO533" s="92">
        <f>IF(EO$8="",0,EO479/(1+Главная!$N$23))</f>
        <v>0</v>
      </c>
      <c r="EP533" s="92">
        <f>IF(EP$8="",0,EP479/(1+Главная!$N$23))</f>
        <v>0</v>
      </c>
      <c r="EQ533" s="92">
        <f>IF(EQ$8="",0,EQ479/(1+Главная!$N$23))</f>
        <v>0</v>
      </c>
      <c r="ER533" s="92">
        <f>IF(ER$8="",0,ER479/(1+Главная!$N$23))</f>
        <v>0</v>
      </c>
      <c r="ES533" s="92">
        <f>IF(ES$8="",0,ES479/(1+Главная!$N$23))</f>
        <v>0</v>
      </c>
      <c r="ET533" s="92">
        <f>IF(ET$8="",0,ET479/(1+Главная!$N$23))</f>
        <v>0</v>
      </c>
      <c r="EU533" s="92">
        <f>IF(EU$8="",0,EU479/(1+Главная!$N$23))</f>
        <v>0</v>
      </c>
      <c r="EV533" s="92">
        <f>IF(EV$8="",0,EV479/(1+Главная!$N$23))</f>
        <v>0</v>
      </c>
      <c r="EW533" s="92">
        <f>IF(EW$8="",0,EW479/(1+Главная!$N$23))</f>
        <v>0</v>
      </c>
      <c r="EX533" s="92">
        <f>IF(EX$8="",0,EX479/(1+Главная!$N$23))</f>
        <v>0</v>
      </c>
      <c r="EY533" s="92">
        <f>IF(EY$8="",0,EY479/(1+Главная!$N$23))</f>
        <v>0</v>
      </c>
      <c r="EZ533" s="92">
        <f>IF(EZ$8="",0,EZ479/(1+Главная!$N$23))</f>
        <v>0</v>
      </c>
      <c r="FA533" s="92">
        <f>IF(FA$8="",0,FA479/(1+Главная!$N$23))</f>
        <v>0</v>
      </c>
      <c r="FB533" s="92">
        <f>IF(FB$8="",0,FB479/(1+Главная!$N$23))</f>
        <v>0</v>
      </c>
      <c r="FC533" s="92">
        <f>IF(FC$8="",0,FC479/(1+Главная!$N$23))</f>
        <v>0</v>
      </c>
      <c r="FD533" s="92">
        <f>IF(FD$8="",0,FD479/(1+Главная!$N$23))</f>
        <v>0</v>
      </c>
      <c r="FE533" s="92">
        <f>IF(FE$8="",0,FE479/(1+Главная!$N$23))</f>
        <v>0</v>
      </c>
      <c r="FF533" s="92">
        <f>IF(FF$8="",0,FF479/(1+Главная!$N$23))</f>
        <v>0</v>
      </c>
      <c r="FG533" s="92">
        <f>IF(FG$8="",0,FG479/(1+Главная!$N$23))</f>
        <v>0</v>
      </c>
      <c r="FH533" s="92">
        <f>IF(FH$8="",0,FH479/(1+Главная!$N$23))</f>
        <v>0</v>
      </c>
      <c r="FI533" s="92">
        <f>IF(FI$8="",0,FI479/(1+Главная!$N$23))</f>
        <v>0</v>
      </c>
      <c r="FJ533" s="92">
        <f>IF(FJ$8="",0,FJ479/(1+Главная!$N$23))</f>
        <v>0</v>
      </c>
      <c r="FK533" s="92">
        <f>IF(FK$8="",0,FK479/(1+Главная!$N$23))</f>
        <v>0</v>
      </c>
      <c r="FL533" s="92">
        <f>IF(FL$8="",0,FL479/(1+Главная!$N$23))</f>
        <v>0</v>
      </c>
      <c r="FM533" s="92">
        <f>IF(FM$8="",0,FM479/(1+Главная!$N$23))</f>
        <v>0</v>
      </c>
      <c r="FN533" s="92">
        <f>IF(FN$8="",0,FN479/(1+Главная!$N$23))</f>
        <v>0</v>
      </c>
      <c r="FO533" s="92">
        <f>IF(FO$8="",0,FO479/(1+Главная!$N$23))</f>
        <v>0</v>
      </c>
      <c r="FP533" s="92">
        <f>IF(FP$8="",0,FP479/(1+Главная!$N$23))</f>
        <v>0</v>
      </c>
      <c r="FQ533" s="92">
        <f>IF(FQ$8="",0,FQ479/(1+Главная!$N$23))</f>
        <v>0</v>
      </c>
      <c r="FR533" s="92">
        <f>IF(FR$8="",0,FR479/(1+Главная!$N$23))</f>
        <v>0</v>
      </c>
      <c r="FS533" s="92">
        <f>IF(FS$8="",0,FS479/(1+Главная!$N$23))</f>
        <v>0</v>
      </c>
      <c r="FT533" s="92">
        <f>IF(FT$8="",0,FT479/(1+Главная!$N$23))</f>
        <v>0</v>
      </c>
      <c r="FU533" s="92">
        <f>IF(FU$8="",0,FU479/(1+Главная!$N$23))</f>
        <v>0</v>
      </c>
      <c r="FV533" s="92">
        <f>IF(FV$8="",0,FV479/(1+Главная!$N$23))</f>
        <v>0</v>
      </c>
      <c r="FW533" s="92">
        <f>IF(FW$8="",0,FW479/(1+Главная!$N$23))</f>
        <v>0</v>
      </c>
      <c r="FX533" s="92">
        <f>IF(FX$8="",0,FX479/(1+Главная!$N$23))</f>
        <v>0</v>
      </c>
      <c r="FY533" s="92">
        <f>IF(FY$8="",0,FY479/(1+Главная!$N$23))</f>
        <v>0</v>
      </c>
      <c r="FZ533" s="92">
        <f>IF(FZ$8="",0,FZ479/(1+Главная!$N$23))</f>
        <v>0</v>
      </c>
      <c r="GA533" s="92">
        <f>IF(GA$8="",0,GA479/(1+Главная!$N$23))</f>
        <v>0</v>
      </c>
      <c r="GB533" s="92">
        <f>IF(GB$8="",0,GB479/(1+Главная!$N$23))</f>
        <v>0</v>
      </c>
      <c r="GC533" s="92">
        <f>IF(GC$8="",0,GC479/(1+Главная!$N$23))</f>
        <v>0</v>
      </c>
      <c r="GD533" s="92">
        <f>IF(GD$8="",0,GD479/(1+Главная!$N$23))</f>
        <v>0</v>
      </c>
      <c r="GE533" s="92">
        <f>IF(GE$8="",0,GE479/(1+Главная!$N$23))</f>
        <v>0</v>
      </c>
      <c r="GF533" s="92">
        <f>IF(GF$8="",0,GF479/(1+Главная!$N$23))</f>
        <v>0</v>
      </c>
      <c r="GG533" s="92">
        <f>IF(GG$8="",0,GG479/(1+Главная!$N$23))</f>
        <v>0</v>
      </c>
      <c r="GH533" s="92">
        <f>IF(GH$8="",0,GH479/(1+Главная!$N$23))</f>
        <v>0</v>
      </c>
      <c r="GI533" s="92">
        <f>IF(GI$8="",0,GI479/(1+Главная!$N$23))</f>
        <v>0</v>
      </c>
      <c r="GJ533" s="92">
        <f>IF(GJ$8="",0,GJ479/(1+Главная!$N$23))</f>
        <v>0</v>
      </c>
      <c r="GK533" s="92">
        <f>IF(GK$8="",0,GK479/(1+Главная!$N$23))</f>
        <v>0</v>
      </c>
      <c r="GL533" s="92">
        <f>IF(GL$8="",0,GL479/(1+Главная!$N$23))</f>
        <v>0</v>
      </c>
      <c r="GM533" s="92">
        <f>IF(GM$8="",0,GM479/(1+Главная!$N$23))</f>
        <v>0</v>
      </c>
      <c r="GN533" s="92">
        <f>IF(GN$8="",0,GN479/(1+Главная!$N$23))</f>
        <v>0</v>
      </c>
      <c r="GO533" s="92">
        <f>IF(GO$8="",0,GO479/(1+Главная!$N$23))</f>
        <v>0</v>
      </c>
      <c r="GP533" s="92">
        <f>IF(GP$8="",0,GP479/(1+Главная!$N$23))</f>
        <v>0</v>
      </c>
      <c r="GQ533" s="92">
        <f>IF(GQ$8="",0,GQ479/(1+Главная!$N$23))</f>
        <v>0</v>
      </c>
      <c r="GR533" s="92">
        <f>IF(GR$8="",0,GR479/(1+Главная!$N$23))</f>
        <v>0</v>
      </c>
      <c r="GS533" s="92">
        <f>IF(GS$8="",0,GS479/(1+Главная!$N$23))</f>
        <v>0</v>
      </c>
      <c r="GT533" s="92">
        <f>IF(GT$8="",0,GT479/(1+Главная!$N$23))</f>
        <v>0</v>
      </c>
      <c r="GU533" s="92">
        <f>IF(GU$8="",0,GU479/(1+Главная!$N$23))</f>
        <v>0</v>
      </c>
      <c r="GV533" s="92">
        <f>IF(GV$8="",0,GV479/(1+Главная!$N$23))</f>
        <v>0</v>
      </c>
      <c r="GW533" s="92">
        <f>IF(GW$8="",0,GW479/(1+Главная!$N$23))</f>
        <v>0</v>
      </c>
      <c r="GX533" s="92">
        <f>IF(GX$8="",0,GX479/(1+Главная!$N$23))</f>
        <v>0</v>
      </c>
      <c r="GY533" s="92">
        <f>IF(GY$8="",0,GY479/(1+Главная!$N$23))</f>
        <v>0</v>
      </c>
      <c r="GZ533" s="92">
        <f>IF(GZ$8="",0,GZ479/(1+Главная!$N$23))</f>
        <v>0</v>
      </c>
      <c r="HA533" s="3"/>
      <c r="HB533" s="3"/>
    </row>
    <row r="534" spans="1:210" ht="4.2" customHeight="1">
      <c r="A534" s="1"/>
      <c r="B534" s="1"/>
      <c r="C534" s="1"/>
      <c r="D534" s="1"/>
      <c r="E534" s="263"/>
      <c r="F534" s="48"/>
      <c r="G534" s="250"/>
      <c r="H534" s="33"/>
      <c r="I534" s="33"/>
      <c r="J534" s="33"/>
      <c r="K534" s="33"/>
      <c r="L534" s="33"/>
      <c r="M534" s="17"/>
      <c r="N534" s="33"/>
      <c r="O534" s="33"/>
      <c r="P534" s="17"/>
      <c r="Q534" s="33"/>
      <c r="R534" s="1"/>
      <c r="S534" s="5"/>
      <c r="T534" s="7"/>
      <c r="U534" s="24"/>
      <c r="V534" s="1"/>
      <c r="W534" s="43"/>
      <c r="X534" s="10"/>
      <c r="Y534" s="46"/>
      <c r="Z534" s="93"/>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c r="DF534" s="98"/>
      <c r="DG534" s="98"/>
      <c r="DH534" s="98"/>
      <c r="DI534" s="98"/>
      <c r="DJ534" s="98"/>
      <c r="DK534" s="98"/>
      <c r="DL534" s="98"/>
      <c r="DM534" s="98"/>
      <c r="DN534" s="98"/>
      <c r="DO534" s="98"/>
      <c r="DP534" s="98"/>
      <c r="DQ534" s="98"/>
      <c r="DR534" s="98"/>
      <c r="DS534" s="98"/>
      <c r="DT534" s="98"/>
      <c r="DU534" s="98"/>
      <c r="DV534" s="98"/>
      <c r="DW534" s="98"/>
      <c r="DX534" s="98"/>
      <c r="DY534" s="98"/>
      <c r="DZ534" s="98"/>
      <c r="EA534" s="98"/>
      <c r="EB534" s="98"/>
      <c r="EC534" s="98"/>
      <c r="ED534" s="98"/>
      <c r="EE534" s="98"/>
      <c r="EF534" s="98"/>
      <c r="EG534" s="98"/>
      <c r="EH534" s="98"/>
      <c r="EI534" s="98"/>
      <c r="EJ534" s="98"/>
      <c r="EK534" s="98"/>
      <c r="EL534" s="98"/>
      <c r="EM534" s="98"/>
      <c r="EN534" s="98"/>
      <c r="EO534" s="98"/>
      <c r="EP534" s="98"/>
      <c r="EQ534" s="98"/>
      <c r="ER534" s="98"/>
      <c r="ES534" s="98"/>
      <c r="ET534" s="98"/>
      <c r="EU534" s="98"/>
      <c r="EV534" s="98"/>
      <c r="EW534" s="98"/>
      <c r="EX534" s="98"/>
      <c r="EY534" s="98"/>
      <c r="EZ534" s="98"/>
      <c r="FA534" s="98"/>
      <c r="FB534" s="98"/>
      <c r="FC534" s="98"/>
      <c r="FD534" s="98"/>
      <c r="FE534" s="98"/>
      <c r="FF534" s="98"/>
      <c r="FG534" s="98"/>
      <c r="FH534" s="98"/>
      <c r="FI534" s="98"/>
      <c r="FJ534" s="98"/>
      <c r="FK534" s="98"/>
      <c r="FL534" s="98"/>
      <c r="FM534" s="98"/>
      <c r="FN534" s="98"/>
      <c r="FO534" s="98"/>
      <c r="FP534" s="98"/>
      <c r="FQ534" s="98"/>
      <c r="FR534" s="98"/>
      <c r="FS534" s="98"/>
      <c r="FT534" s="98"/>
      <c r="FU534" s="98"/>
      <c r="FV534" s="98"/>
      <c r="FW534" s="98"/>
      <c r="FX534" s="98"/>
      <c r="FY534" s="98"/>
      <c r="FZ534" s="98"/>
      <c r="GA534" s="98"/>
      <c r="GB534" s="98"/>
      <c r="GC534" s="98"/>
      <c r="GD534" s="98"/>
      <c r="GE534" s="98"/>
      <c r="GF534" s="98"/>
      <c r="GG534" s="98"/>
      <c r="GH534" s="98"/>
      <c r="GI534" s="98"/>
      <c r="GJ534" s="98"/>
      <c r="GK534" s="98"/>
      <c r="GL534" s="98"/>
      <c r="GM534" s="98"/>
      <c r="GN534" s="98"/>
      <c r="GO534" s="98"/>
      <c r="GP534" s="98"/>
      <c r="GQ534" s="98"/>
      <c r="GR534" s="98"/>
      <c r="GS534" s="98"/>
      <c r="GT534" s="98"/>
      <c r="GU534" s="98"/>
      <c r="GV534" s="98"/>
      <c r="GW534" s="98"/>
      <c r="GX534" s="98"/>
      <c r="GY534" s="98"/>
      <c r="GZ534" s="98"/>
      <c r="HA534" s="1"/>
      <c r="HB534" s="1"/>
    </row>
    <row r="535" spans="1:210" ht="4.2" customHeight="1">
      <c r="A535" s="1"/>
      <c r="B535" s="1"/>
      <c r="C535" s="1"/>
      <c r="D535" s="1"/>
      <c r="E535" s="263"/>
      <c r="F535" s="48"/>
      <c r="G535" s="250"/>
      <c r="H535" s="1"/>
      <c r="I535" s="1"/>
      <c r="J535" s="1"/>
      <c r="K535" s="1"/>
      <c r="L535" s="1"/>
      <c r="M535" s="5"/>
      <c r="N535" s="1"/>
      <c r="O535" s="1"/>
      <c r="P535" s="5"/>
      <c r="Q535" s="1"/>
      <c r="R535" s="1"/>
      <c r="S535" s="5"/>
      <c r="T535" s="7"/>
      <c r="U535" s="24"/>
      <c r="V535" s="1"/>
      <c r="W535" s="12"/>
      <c r="X535" s="10"/>
      <c r="Y535" s="46"/>
      <c r="Z535" s="93"/>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c r="GS535" s="94"/>
      <c r="GT535" s="94"/>
      <c r="GU535" s="94"/>
      <c r="GV535" s="94"/>
      <c r="GW535" s="94"/>
      <c r="GX535" s="94"/>
      <c r="GY535" s="94"/>
      <c r="GZ535" s="94"/>
      <c r="HA535" s="1"/>
      <c r="HB535" s="1"/>
    </row>
    <row r="536" spans="1:210" s="4" customFormat="1">
      <c r="A536" s="3"/>
      <c r="B536" s="3"/>
      <c r="C536" s="3"/>
      <c r="D536" s="3"/>
      <c r="E536" s="9" t="s">
        <v>130</v>
      </c>
      <c r="F536" s="51"/>
      <c r="G536" s="250"/>
      <c r="H536" s="3" t="str">
        <f>$H$20</f>
        <v>Себестоимость</v>
      </c>
      <c r="I536" s="3"/>
      <c r="J536" s="3"/>
      <c r="K536" s="3"/>
      <c r="L536" s="3"/>
      <c r="M536" s="5"/>
      <c r="N536" s="3" t="str">
        <f>N422</f>
        <v>Продукт-2</v>
      </c>
      <c r="O536" s="3"/>
      <c r="P536" s="5"/>
      <c r="Q536" s="3" t="s">
        <v>26</v>
      </c>
      <c r="R536" s="3"/>
      <c r="S536" s="5"/>
      <c r="T536" s="84"/>
      <c r="U536" s="24"/>
      <c r="V536" s="3"/>
      <c r="W536" s="12">
        <f>SUM($Y536:$HA536)</f>
        <v>0</v>
      </c>
      <c r="X536" s="12"/>
      <c r="Y536" s="46"/>
      <c r="Z536" s="91"/>
      <c r="AA536" s="92">
        <f>IF(AA$8="",0,IF(AND($T491&lt;&gt;"",$T491&lt;&gt;0),AA511*(SUMIFS(AA520:AA531,$T520:$T531,справочники!$P$9)/(1+Главная!$N$23)+SUMIFS(AA520:AA531,$T520:$T531,справочники!$P$10)),AA448*(SUMIFS(AA499:AA510,$T520:$T531,справочники!$P$9)/(1+Главная!$N$23)+SUMIFS(AA499:AA510,$T520:$T531,справочники!$P$10))))</f>
        <v>0</v>
      </c>
      <c r="AB536" s="92">
        <f>IF(AB$8="",0,IF(AND($T491&lt;&gt;"",$T491&lt;&gt;0),AB511*(SUMIFS(AB520:AB531,$T520:$T531,справочники!$P$9)/(1+Главная!$N$23)+SUMIFS(AB520:AB531,$T520:$T531,справочники!$P$10)),AB448*(SUMIFS(AB499:AB510,$T520:$T531,справочники!$P$9)/(1+Главная!$N$23)+SUMIFS(AB499:AB510,$T520:$T531,справочники!$P$10))))</f>
        <v>0</v>
      </c>
      <c r="AC536" s="92">
        <f>IF(AC$8="",0,IF(AND($T491&lt;&gt;"",$T491&lt;&gt;0),AC511*(SUMIFS(AC520:AC531,$T520:$T531,справочники!$P$9)/(1+Главная!$N$23)+SUMIFS(AC520:AC531,$T520:$T531,справочники!$P$10)),AC448*(SUMIFS(AC499:AC510,$T520:$T531,справочники!$P$9)/(1+Главная!$N$23)+SUMIFS(AC499:AC510,$T520:$T531,справочники!$P$10))))</f>
        <v>0</v>
      </c>
      <c r="AD536" s="92">
        <f>IF(AD$8="",0,IF(AND($T491&lt;&gt;"",$T491&lt;&gt;0),AD511*(SUMIFS(AD520:AD531,$T520:$T531,справочники!$P$9)/(1+Главная!$N$23)+SUMIFS(AD520:AD531,$T520:$T531,справочники!$P$10)),AD448*(SUMIFS(AD499:AD510,$T520:$T531,справочники!$P$9)/(1+Главная!$N$23)+SUMIFS(AD499:AD510,$T520:$T531,справочники!$P$10))))</f>
        <v>0</v>
      </c>
      <c r="AE536" s="92">
        <f>IF(AE$8="",0,IF(AND($T491&lt;&gt;"",$T491&lt;&gt;0),AE511*(SUMIFS(AE520:AE531,$T520:$T531,справочники!$P$9)/(1+Главная!$N$23)+SUMIFS(AE520:AE531,$T520:$T531,справочники!$P$10)),AE448*(SUMIFS(AE499:AE510,$T520:$T531,справочники!$P$9)/(1+Главная!$N$23)+SUMIFS(AE499:AE510,$T520:$T531,справочники!$P$10))))</f>
        <v>0</v>
      </c>
      <c r="AF536" s="92">
        <f>IF(AF$8="",0,IF(AND($T491&lt;&gt;"",$T491&lt;&gt;0),AF511*(SUMIFS(AF520:AF531,$T520:$T531,справочники!$P$9)/(1+Главная!$N$23)+SUMIFS(AF520:AF531,$T520:$T531,справочники!$P$10)),AF448*(SUMIFS(AF499:AF510,$T520:$T531,справочники!$P$9)/(1+Главная!$N$23)+SUMIFS(AF499:AF510,$T520:$T531,справочники!$P$10))))</f>
        <v>0</v>
      </c>
      <c r="AG536" s="92">
        <f>IF(AG$8="",0,IF(AND($T491&lt;&gt;"",$T491&lt;&gt;0),AG511*(SUMIFS(AG520:AG531,$T520:$T531,справочники!$P$9)/(1+Главная!$N$23)+SUMIFS(AG520:AG531,$T520:$T531,справочники!$P$10)),AG448*(SUMIFS(AG499:AG510,$T520:$T531,справочники!$P$9)/(1+Главная!$N$23)+SUMIFS(AG499:AG510,$T520:$T531,справочники!$P$10))))</f>
        <v>0</v>
      </c>
      <c r="AH536" s="92">
        <f>IF(AH$8="",0,IF(AND($T491&lt;&gt;"",$T491&lt;&gt;0),AH511*(SUMIFS(AH520:AH531,$T520:$T531,справочники!$P$9)/(1+Главная!$N$23)+SUMIFS(AH520:AH531,$T520:$T531,справочники!$P$10)),AH448*(SUMIFS(AH499:AH510,$T520:$T531,справочники!$P$9)/(1+Главная!$N$23)+SUMIFS(AH499:AH510,$T520:$T531,справочники!$P$10))))</f>
        <v>0</v>
      </c>
      <c r="AI536" s="92">
        <f>IF(AI$8="",0,IF(AND($T491&lt;&gt;"",$T491&lt;&gt;0),AI511*(SUMIFS(AI520:AI531,$T520:$T531,справочники!$P$9)/(1+Главная!$N$23)+SUMIFS(AI520:AI531,$T520:$T531,справочники!$P$10)),AI448*(SUMIFS(AI499:AI510,$T520:$T531,справочники!$P$9)/(1+Главная!$N$23)+SUMIFS(AI499:AI510,$T520:$T531,справочники!$P$10))))</f>
        <v>0</v>
      </c>
      <c r="AJ536" s="92">
        <f>IF(AJ$8="",0,IF(AND($T491&lt;&gt;"",$T491&lt;&gt;0),AJ511*(SUMIFS(AJ520:AJ531,$T520:$T531,справочники!$P$9)/(1+Главная!$N$23)+SUMIFS(AJ520:AJ531,$T520:$T531,справочники!$P$10)),AJ448*(SUMIFS(AJ499:AJ510,$T520:$T531,справочники!$P$9)/(1+Главная!$N$23)+SUMIFS(AJ499:AJ510,$T520:$T531,справочники!$P$10))))</f>
        <v>0</v>
      </c>
      <c r="AK536" s="92">
        <f>IF(AK$8="",0,IF(AND($T491&lt;&gt;"",$T491&lt;&gt;0),AK511*(SUMIFS(AK520:AK531,$T520:$T531,справочники!$P$9)/(1+Главная!$N$23)+SUMIFS(AK520:AK531,$T520:$T531,справочники!$P$10)),AK448*(SUMIFS(AK499:AK510,$T520:$T531,справочники!$P$9)/(1+Главная!$N$23)+SUMIFS(AK499:AK510,$T520:$T531,справочники!$P$10))))</f>
        <v>0</v>
      </c>
      <c r="AL536" s="92">
        <f>IF(AL$8="",0,IF(AND($T491&lt;&gt;"",$T491&lt;&gt;0),AL511*(SUMIFS(AL520:AL531,$T520:$T531,справочники!$P$9)/(1+Главная!$N$23)+SUMIFS(AL520:AL531,$T520:$T531,справочники!$P$10)),AL448*(SUMIFS(AL499:AL510,$T520:$T531,справочники!$P$9)/(1+Главная!$N$23)+SUMIFS(AL499:AL510,$T520:$T531,справочники!$P$10))))</f>
        <v>0</v>
      </c>
      <c r="AM536" s="92">
        <f>IF(AM$8="",0,IF(AND($T491&lt;&gt;"",$T491&lt;&gt;0),AM511*(SUMIFS(AM520:AM531,$T520:$T531,справочники!$P$9)/(1+Главная!$N$23)+SUMIFS(AM520:AM531,$T520:$T531,справочники!$P$10)),AM448*(SUMIFS(AM499:AM510,$T520:$T531,справочники!$P$9)/(1+Главная!$N$23)+SUMIFS(AM499:AM510,$T520:$T531,справочники!$P$10))))</f>
        <v>0</v>
      </c>
      <c r="AN536" s="92">
        <f>IF(AN$8="",0,IF(AND($T491&lt;&gt;"",$T491&lt;&gt;0),AN511*(SUMIFS(AN520:AN531,$T520:$T531,справочники!$P$9)/(1+Главная!$N$23)+SUMIFS(AN520:AN531,$T520:$T531,справочники!$P$10)),AN448*(SUMIFS(AN499:AN510,$T520:$T531,справочники!$P$9)/(1+Главная!$N$23)+SUMIFS(AN499:AN510,$T520:$T531,справочники!$P$10))))</f>
        <v>0</v>
      </c>
      <c r="AO536" s="92">
        <f>IF(AO$8="",0,IF(AND($T491&lt;&gt;"",$T491&lt;&gt;0),AO511*(SUMIFS(AO520:AO531,$T520:$T531,справочники!$P$9)/(1+Главная!$N$23)+SUMIFS(AO520:AO531,$T520:$T531,справочники!$P$10)),AO448*(SUMIFS(AO499:AO510,$T520:$T531,справочники!$P$9)/(1+Главная!$N$23)+SUMIFS(AO499:AO510,$T520:$T531,справочники!$P$10))))</f>
        <v>0</v>
      </c>
      <c r="AP536" s="92">
        <f>IF(AP$8="",0,IF(AND($T491&lt;&gt;"",$T491&lt;&gt;0),AP511*(SUMIFS(AP520:AP531,$T520:$T531,справочники!$P$9)/(1+Главная!$N$23)+SUMIFS(AP520:AP531,$T520:$T531,справочники!$P$10)),AP448*(SUMIFS(AP499:AP510,$T520:$T531,справочники!$P$9)/(1+Главная!$N$23)+SUMIFS(AP499:AP510,$T520:$T531,справочники!$P$10))))</f>
        <v>0</v>
      </c>
      <c r="AQ536" s="92">
        <f>IF(AQ$8="",0,IF(AND($T491&lt;&gt;"",$T491&lt;&gt;0),AQ511*(SUMIFS(AQ520:AQ531,$T520:$T531,справочники!$P$9)/(1+Главная!$N$23)+SUMIFS(AQ520:AQ531,$T520:$T531,справочники!$P$10)),AQ448*(SUMIFS(AQ499:AQ510,$T520:$T531,справочники!$P$9)/(1+Главная!$N$23)+SUMIFS(AQ499:AQ510,$T520:$T531,справочники!$P$10))))</f>
        <v>0</v>
      </c>
      <c r="AR536" s="92">
        <f>IF(AR$8="",0,IF(AND($T491&lt;&gt;"",$T491&lt;&gt;0),AR511*(SUMIFS(AR520:AR531,$T520:$T531,справочники!$P$9)/(1+Главная!$N$23)+SUMIFS(AR520:AR531,$T520:$T531,справочники!$P$10)),AR448*(SUMIFS(AR499:AR510,$T520:$T531,справочники!$P$9)/(1+Главная!$N$23)+SUMIFS(AR499:AR510,$T520:$T531,справочники!$P$10))))</f>
        <v>0</v>
      </c>
      <c r="AS536" s="92">
        <f>IF(AS$8="",0,IF(AND($T491&lt;&gt;"",$T491&lt;&gt;0),AS511*(SUMIFS(AS520:AS531,$T520:$T531,справочники!$P$9)/(1+Главная!$N$23)+SUMIFS(AS520:AS531,$T520:$T531,справочники!$P$10)),AS448*(SUMIFS(AS499:AS510,$T520:$T531,справочники!$P$9)/(1+Главная!$N$23)+SUMIFS(AS499:AS510,$T520:$T531,справочники!$P$10))))</f>
        <v>0</v>
      </c>
      <c r="AT536" s="92">
        <f>IF(AT$8="",0,IF(AND($T491&lt;&gt;"",$T491&lt;&gt;0),AT511*(SUMIFS(AT520:AT531,$T520:$T531,справочники!$P$9)/(1+Главная!$N$23)+SUMIFS(AT520:AT531,$T520:$T531,справочники!$P$10)),AT448*(SUMIFS(AT499:AT510,$T520:$T531,справочники!$P$9)/(1+Главная!$N$23)+SUMIFS(AT499:AT510,$T520:$T531,справочники!$P$10))))</f>
        <v>0</v>
      </c>
      <c r="AU536" s="92">
        <f>IF(AU$8="",0,IF(AND($T491&lt;&gt;"",$T491&lt;&gt;0),AU511*(SUMIFS(AU520:AU531,$T520:$T531,справочники!$P$9)/(1+Главная!$N$23)+SUMIFS(AU520:AU531,$T520:$T531,справочники!$P$10)),AU448*(SUMIFS(AU499:AU510,$T520:$T531,справочники!$P$9)/(1+Главная!$N$23)+SUMIFS(AU499:AU510,$T520:$T531,справочники!$P$10))))</f>
        <v>0</v>
      </c>
      <c r="AV536" s="92">
        <f>IF(AV$8="",0,IF(AND($T491&lt;&gt;"",$T491&lt;&gt;0),AV511*(SUMIFS(AV520:AV531,$T520:$T531,справочники!$P$9)/(1+Главная!$N$23)+SUMIFS(AV520:AV531,$T520:$T531,справочники!$P$10)),AV448*(SUMIFS(AV499:AV510,$T520:$T531,справочники!$P$9)/(1+Главная!$N$23)+SUMIFS(AV499:AV510,$T520:$T531,справочники!$P$10))))</f>
        <v>0</v>
      </c>
      <c r="AW536" s="92">
        <f>IF(AW$8="",0,IF(AND($T491&lt;&gt;"",$T491&lt;&gt;0),AW511*(SUMIFS(AW520:AW531,$T520:$T531,справочники!$P$9)/(1+Главная!$N$23)+SUMIFS(AW520:AW531,$T520:$T531,справочники!$P$10)),AW448*(SUMIFS(AW499:AW510,$T520:$T531,справочники!$P$9)/(1+Главная!$N$23)+SUMIFS(AW499:AW510,$T520:$T531,справочники!$P$10))))</f>
        <v>0</v>
      </c>
      <c r="AX536" s="92">
        <f>IF(AX$8="",0,IF(AND($T491&lt;&gt;"",$T491&lt;&gt;0),AX511*(SUMIFS(AX520:AX531,$T520:$T531,справочники!$P$9)/(1+Главная!$N$23)+SUMIFS(AX520:AX531,$T520:$T531,справочники!$P$10)),AX448*(SUMIFS(AX499:AX510,$T520:$T531,справочники!$P$9)/(1+Главная!$N$23)+SUMIFS(AX499:AX510,$T520:$T531,справочники!$P$10))))</f>
        <v>0</v>
      </c>
      <c r="AY536" s="92">
        <f>IF(AY$8="",0,IF(AND($T491&lt;&gt;"",$T491&lt;&gt;0),AY511*(SUMIFS(AY520:AY531,$T520:$T531,справочники!$P$9)/(1+Главная!$N$23)+SUMIFS(AY520:AY531,$T520:$T531,справочники!$P$10)),AY448*(SUMIFS(AY499:AY510,$T520:$T531,справочники!$P$9)/(1+Главная!$N$23)+SUMIFS(AY499:AY510,$T520:$T531,справочники!$P$10))))</f>
        <v>0</v>
      </c>
      <c r="AZ536" s="92">
        <f>IF(AZ$8="",0,IF(AND($T491&lt;&gt;"",$T491&lt;&gt;0),AZ511*(SUMIFS(AZ520:AZ531,$T520:$T531,справочники!$P$9)/(1+Главная!$N$23)+SUMIFS(AZ520:AZ531,$T520:$T531,справочники!$P$10)),AZ448*(SUMIFS(AZ499:AZ510,$T520:$T531,справочники!$P$9)/(1+Главная!$N$23)+SUMIFS(AZ499:AZ510,$T520:$T531,справочники!$P$10))))</f>
        <v>0</v>
      </c>
      <c r="BA536" s="92">
        <f>IF(BA$8="",0,IF(AND($T491&lt;&gt;"",$T491&lt;&gt;0),BA511*(SUMIFS(BA520:BA531,$T520:$T531,справочники!$P$9)/(1+Главная!$N$23)+SUMIFS(BA520:BA531,$T520:$T531,справочники!$P$10)),BA448*(SUMIFS(BA499:BA510,$T520:$T531,справочники!$P$9)/(1+Главная!$N$23)+SUMIFS(BA499:BA510,$T520:$T531,справочники!$P$10))))</f>
        <v>0</v>
      </c>
      <c r="BB536" s="92">
        <f>IF(BB$8="",0,IF(AND($T491&lt;&gt;"",$T491&lt;&gt;0),BB511*(SUMIFS(BB520:BB531,$T520:$T531,справочники!$P$9)/(1+Главная!$N$23)+SUMIFS(BB520:BB531,$T520:$T531,справочники!$P$10)),BB448*(SUMIFS(BB499:BB510,$T520:$T531,справочники!$P$9)/(1+Главная!$N$23)+SUMIFS(BB499:BB510,$T520:$T531,справочники!$P$10))))</f>
        <v>0</v>
      </c>
      <c r="BC536" s="92">
        <f>IF(BC$8="",0,IF(AND($T491&lt;&gt;"",$T491&lt;&gt;0),BC511*(SUMIFS(BC520:BC531,$T520:$T531,справочники!$P$9)/(1+Главная!$N$23)+SUMIFS(BC520:BC531,$T520:$T531,справочники!$P$10)),BC448*(SUMIFS(BC499:BC510,$T520:$T531,справочники!$P$9)/(1+Главная!$N$23)+SUMIFS(BC499:BC510,$T520:$T531,справочники!$P$10))))</f>
        <v>0</v>
      </c>
      <c r="BD536" s="92">
        <f>IF(BD$8="",0,IF(AND($T491&lt;&gt;"",$T491&lt;&gt;0),BD511*(SUMIFS(BD520:BD531,$T520:$T531,справочники!$P$9)/(1+Главная!$N$23)+SUMIFS(BD520:BD531,$T520:$T531,справочники!$P$10)),BD448*(SUMIFS(BD499:BD510,$T520:$T531,справочники!$P$9)/(1+Главная!$N$23)+SUMIFS(BD499:BD510,$T520:$T531,справочники!$P$10))))</f>
        <v>0</v>
      </c>
      <c r="BE536" s="92">
        <f>IF(BE$8="",0,IF(AND($T491&lt;&gt;"",$T491&lt;&gt;0),BE511*(SUMIFS(BE520:BE531,$T520:$T531,справочники!$P$9)/(1+Главная!$N$23)+SUMIFS(BE520:BE531,$T520:$T531,справочники!$P$10)),BE448*(SUMIFS(BE499:BE510,$T520:$T531,справочники!$P$9)/(1+Главная!$N$23)+SUMIFS(BE499:BE510,$T520:$T531,справочники!$P$10))))</f>
        <v>0</v>
      </c>
      <c r="BF536" s="92">
        <f>IF(BF$8="",0,IF(AND($T491&lt;&gt;"",$T491&lt;&gt;0),BF511*(SUMIFS(BF520:BF531,$T520:$T531,справочники!$P$9)/(1+Главная!$N$23)+SUMIFS(BF520:BF531,$T520:$T531,справочники!$P$10)),BF448*(SUMIFS(BF499:BF510,$T520:$T531,справочники!$P$9)/(1+Главная!$N$23)+SUMIFS(BF499:BF510,$T520:$T531,справочники!$P$10))))</f>
        <v>0</v>
      </c>
      <c r="BG536" s="92">
        <f>IF(BG$8="",0,IF(AND($T491&lt;&gt;"",$T491&lt;&gt;0),BG511*(SUMIFS(BG520:BG531,$T520:$T531,справочники!$P$9)/(1+Главная!$N$23)+SUMIFS(BG520:BG531,$T520:$T531,справочники!$P$10)),BG448*(SUMIFS(BG499:BG510,$T520:$T531,справочники!$P$9)/(1+Главная!$N$23)+SUMIFS(BG499:BG510,$T520:$T531,справочники!$P$10))))</f>
        <v>0</v>
      </c>
      <c r="BH536" s="92">
        <f>IF(BH$8="",0,IF(AND($T491&lt;&gt;"",$T491&lt;&gt;0),BH511*(SUMIFS(BH520:BH531,$T520:$T531,справочники!$P$9)/(1+Главная!$N$23)+SUMIFS(BH520:BH531,$T520:$T531,справочники!$P$10)),BH448*(SUMIFS(BH499:BH510,$T520:$T531,справочники!$P$9)/(1+Главная!$N$23)+SUMIFS(BH499:BH510,$T520:$T531,справочники!$P$10))))</f>
        <v>0</v>
      </c>
      <c r="BI536" s="92">
        <f>IF(BI$8="",0,IF(AND($T491&lt;&gt;"",$T491&lt;&gt;0),BI511*(SUMIFS(BI520:BI531,$T520:$T531,справочники!$P$9)/(1+Главная!$N$23)+SUMIFS(BI520:BI531,$T520:$T531,справочники!$P$10)),BI448*(SUMIFS(BI499:BI510,$T520:$T531,справочники!$P$9)/(1+Главная!$N$23)+SUMIFS(BI499:BI510,$T520:$T531,справочники!$P$10))))</f>
        <v>0</v>
      </c>
      <c r="BJ536" s="92">
        <f>IF(BJ$8="",0,IF(AND($T491&lt;&gt;"",$T491&lt;&gt;0),BJ511*(SUMIFS(BJ520:BJ531,$T520:$T531,справочники!$P$9)/(1+Главная!$N$23)+SUMIFS(BJ520:BJ531,$T520:$T531,справочники!$P$10)),BJ448*(SUMIFS(BJ499:BJ510,$T520:$T531,справочники!$P$9)/(1+Главная!$N$23)+SUMIFS(BJ499:BJ510,$T520:$T531,справочники!$P$10))))</f>
        <v>0</v>
      </c>
      <c r="BK536" s="92">
        <f>IF(BK$8="",0,IF(AND($T491&lt;&gt;"",$T491&lt;&gt;0),BK511*(SUMIFS(BK520:BK531,$T520:$T531,справочники!$P$9)/(1+Главная!$N$23)+SUMIFS(BK520:BK531,$T520:$T531,справочники!$P$10)),BK448*(SUMIFS(BK499:BK510,$T520:$T531,справочники!$P$9)/(1+Главная!$N$23)+SUMIFS(BK499:BK510,$T520:$T531,справочники!$P$10))))</f>
        <v>0</v>
      </c>
      <c r="BL536" s="92">
        <f>IF(BL$8="",0,IF(AND($T491&lt;&gt;"",$T491&lt;&gt;0),BL511*(SUMIFS(BL520:BL531,$T520:$T531,справочники!$P$9)/(1+Главная!$N$23)+SUMIFS(BL520:BL531,$T520:$T531,справочники!$P$10)),BL448*(SUMIFS(BL499:BL510,$T520:$T531,справочники!$P$9)/(1+Главная!$N$23)+SUMIFS(BL499:BL510,$T520:$T531,справочники!$P$10))))</f>
        <v>0</v>
      </c>
      <c r="BM536" s="92">
        <f>IF(BM$8="",0,IF(AND($T491&lt;&gt;"",$T491&lt;&gt;0),BM511*(SUMIFS(BM520:BM531,$T520:$T531,справочники!$P$9)/(1+Главная!$N$23)+SUMIFS(BM520:BM531,$T520:$T531,справочники!$P$10)),BM448*(SUMIFS(BM499:BM510,$T520:$T531,справочники!$P$9)/(1+Главная!$N$23)+SUMIFS(BM499:BM510,$T520:$T531,справочники!$P$10))))</f>
        <v>0</v>
      </c>
      <c r="BN536" s="92">
        <f>IF(BN$8="",0,IF(AND($T491&lt;&gt;"",$T491&lt;&gt;0),BN511*(SUMIFS(BN520:BN531,$T520:$T531,справочники!$P$9)/(1+Главная!$N$23)+SUMIFS(BN520:BN531,$T520:$T531,справочники!$P$10)),BN448*(SUMIFS(BN499:BN510,$T520:$T531,справочники!$P$9)/(1+Главная!$N$23)+SUMIFS(BN499:BN510,$T520:$T531,справочники!$P$10))))</f>
        <v>0</v>
      </c>
      <c r="BO536" s="92">
        <f>IF(BO$8="",0,IF(AND($T491&lt;&gt;"",$T491&lt;&gt;0),BO511*(SUMIFS(BO520:BO531,$T520:$T531,справочники!$P$9)/(1+Главная!$N$23)+SUMIFS(BO520:BO531,$T520:$T531,справочники!$P$10)),BO448*(SUMIFS(BO499:BO510,$T520:$T531,справочники!$P$9)/(1+Главная!$N$23)+SUMIFS(BO499:BO510,$T520:$T531,справочники!$P$10))))</f>
        <v>0</v>
      </c>
      <c r="BP536" s="92">
        <f>IF(BP$8="",0,IF(AND($T491&lt;&gt;"",$T491&lt;&gt;0),BP511*(SUMIFS(BP520:BP531,$T520:$T531,справочники!$P$9)/(1+Главная!$N$23)+SUMIFS(BP520:BP531,$T520:$T531,справочники!$P$10)),BP448*(SUMIFS(BP499:BP510,$T520:$T531,справочники!$P$9)/(1+Главная!$N$23)+SUMIFS(BP499:BP510,$T520:$T531,справочники!$P$10))))</f>
        <v>0</v>
      </c>
      <c r="BQ536" s="92">
        <f>IF(BQ$8="",0,IF(AND($T491&lt;&gt;"",$T491&lt;&gt;0),BQ511*(SUMIFS(BQ520:BQ531,$T520:$T531,справочники!$P$9)/(1+Главная!$N$23)+SUMIFS(BQ520:BQ531,$T520:$T531,справочники!$P$10)),BQ448*(SUMIFS(BQ499:BQ510,$T520:$T531,справочники!$P$9)/(1+Главная!$N$23)+SUMIFS(BQ499:BQ510,$T520:$T531,справочники!$P$10))))</f>
        <v>0</v>
      </c>
      <c r="BR536" s="92">
        <f>IF(BR$8="",0,IF(AND($T491&lt;&gt;"",$T491&lt;&gt;0),BR511*(SUMIFS(BR520:BR531,$T520:$T531,справочники!$P$9)/(1+Главная!$N$23)+SUMIFS(BR520:BR531,$T520:$T531,справочники!$P$10)),BR448*(SUMIFS(BR499:BR510,$T520:$T531,справочники!$P$9)/(1+Главная!$N$23)+SUMIFS(BR499:BR510,$T520:$T531,справочники!$P$10))))</f>
        <v>0</v>
      </c>
      <c r="BS536" s="92">
        <f>IF(BS$8="",0,IF(AND($T491&lt;&gt;"",$T491&lt;&gt;0),BS511*(SUMIFS(BS520:BS531,$T520:$T531,справочники!$P$9)/(1+Главная!$N$23)+SUMIFS(BS520:BS531,$T520:$T531,справочники!$P$10)),BS448*(SUMIFS(BS499:BS510,$T520:$T531,справочники!$P$9)/(1+Главная!$N$23)+SUMIFS(BS499:BS510,$T520:$T531,справочники!$P$10))))</f>
        <v>0</v>
      </c>
      <c r="BT536" s="92">
        <f>IF(BT$8="",0,IF(AND($T491&lt;&gt;"",$T491&lt;&gt;0),BT511*(SUMIFS(BT520:BT531,$T520:$T531,справочники!$P$9)/(1+Главная!$N$23)+SUMIFS(BT520:BT531,$T520:$T531,справочники!$P$10)),BT448*(SUMIFS(BT499:BT510,$T520:$T531,справочники!$P$9)/(1+Главная!$N$23)+SUMIFS(BT499:BT510,$T520:$T531,справочники!$P$10))))</f>
        <v>0</v>
      </c>
      <c r="BU536" s="92">
        <f>IF(BU$8="",0,IF(AND($T491&lt;&gt;"",$T491&lt;&gt;0),BU511*(SUMIFS(BU520:BU531,$T520:$T531,справочники!$P$9)/(1+Главная!$N$23)+SUMIFS(BU520:BU531,$T520:$T531,справочники!$P$10)),BU448*(SUMIFS(BU499:BU510,$T520:$T531,справочники!$P$9)/(1+Главная!$N$23)+SUMIFS(BU499:BU510,$T520:$T531,справочники!$P$10))))</f>
        <v>0</v>
      </c>
      <c r="BV536" s="92">
        <f>IF(BV$8="",0,IF(AND($T491&lt;&gt;"",$T491&lt;&gt;0),BV511*(SUMIFS(BV520:BV531,$T520:$T531,справочники!$P$9)/(1+Главная!$N$23)+SUMIFS(BV520:BV531,$T520:$T531,справочники!$P$10)),BV448*(SUMIFS(BV499:BV510,$T520:$T531,справочники!$P$9)/(1+Главная!$N$23)+SUMIFS(BV499:BV510,$T520:$T531,справочники!$P$10))))</f>
        <v>0</v>
      </c>
      <c r="BW536" s="92">
        <f>IF(BW$8="",0,IF(AND($T491&lt;&gt;"",$T491&lt;&gt;0),BW511*(SUMIFS(BW520:BW531,$T520:$T531,справочники!$P$9)/(1+Главная!$N$23)+SUMIFS(BW520:BW531,$T520:$T531,справочники!$P$10)),BW448*(SUMIFS(BW499:BW510,$T520:$T531,справочники!$P$9)/(1+Главная!$N$23)+SUMIFS(BW499:BW510,$T520:$T531,справочники!$P$10))))</f>
        <v>0</v>
      </c>
      <c r="BX536" s="92">
        <f>IF(BX$8="",0,IF(AND($T491&lt;&gt;"",$T491&lt;&gt;0),BX511*(SUMIFS(BX520:BX531,$T520:$T531,справочники!$P$9)/(1+Главная!$N$23)+SUMIFS(BX520:BX531,$T520:$T531,справочники!$P$10)),BX448*(SUMIFS(BX499:BX510,$T520:$T531,справочники!$P$9)/(1+Главная!$N$23)+SUMIFS(BX499:BX510,$T520:$T531,справочники!$P$10))))</f>
        <v>0</v>
      </c>
      <c r="BY536" s="92">
        <f>IF(BY$8="",0,IF(AND($T491&lt;&gt;"",$T491&lt;&gt;0),BY511*(SUMIFS(BY520:BY531,$T520:$T531,справочники!$P$9)/(1+Главная!$N$23)+SUMIFS(BY520:BY531,$T520:$T531,справочники!$P$10)),BY448*(SUMIFS(BY499:BY510,$T520:$T531,справочники!$P$9)/(1+Главная!$N$23)+SUMIFS(BY499:BY510,$T520:$T531,справочники!$P$10))))</f>
        <v>0</v>
      </c>
      <c r="BZ536" s="92">
        <f>IF(BZ$8="",0,IF(AND($T491&lt;&gt;"",$T491&lt;&gt;0),BZ511*(SUMIFS(BZ520:BZ531,$T520:$T531,справочники!$P$9)/(1+Главная!$N$23)+SUMIFS(BZ520:BZ531,$T520:$T531,справочники!$P$10)),BZ448*(SUMIFS(BZ499:BZ510,$T520:$T531,справочники!$P$9)/(1+Главная!$N$23)+SUMIFS(BZ499:BZ510,$T520:$T531,справочники!$P$10))))</f>
        <v>0</v>
      </c>
      <c r="CA536" s="92">
        <f>IF(CA$8="",0,IF(AND($T491&lt;&gt;"",$T491&lt;&gt;0),CA511*(SUMIFS(CA520:CA531,$T520:$T531,справочники!$P$9)/(1+Главная!$N$23)+SUMIFS(CA520:CA531,$T520:$T531,справочники!$P$10)),CA448*(SUMIFS(CA499:CA510,$T520:$T531,справочники!$P$9)/(1+Главная!$N$23)+SUMIFS(CA499:CA510,$T520:$T531,справочники!$P$10))))</f>
        <v>0</v>
      </c>
      <c r="CB536" s="92">
        <f>IF(CB$8="",0,IF(AND($T491&lt;&gt;"",$T491&lt;&gt;0),CB511*(SUMIFS(CB520:CB531,$T520:$T531,справочники!$P$9)/(1+Главная!$N$23)+SUMIFS(CB520:CB531,$T520:$T531,справочники!$P$10)),CB448*(SUMIFS(CB499:CB510,$T520:$T531,справочники!$P$9)/(1+Главная!$N$23)+SUMIFS(CB499:CB510,$T520:$T531,справочники!$P$10))))</f>
        <v>0</v>
      </c>
      <c r="CC536" s="92">
        <f>IF(CC$8="",0,IF(AND($T491&lt;&gt;"",$T491&lt;&gt;0),CC511*(SUMIFS(CC520:CC531,$T520:$T531,справочники!$P$9)/(1+Главная!$N$23)+SUMIFS(CC520:CC531,$T520:$T531,справочники!$P$10)),CC448*(SUMIFS(CC499:CC510,$T520:$T531,справочники!$P$9)/(1+Главная!$N$23)+SUMIFS(CC499:CC510,$T520:$T531,справочники!$P$10))))</f>
        <v>0</v>
      </c>
      <c r="CD536" s="92">
        <f>IF(CD$8="",0,IF(AND($T491&lt;&gt;"",$T491&lt;&gt;0),CD511*(SUMIFS(CD520:CD531,$T520:$T531,справочники!$P$9)/(1+Главная!$N$23)+SUMIFS(CD520:CD531,$T520:$T531,справочники!$P$10)),CD448*(SUMIFS(CD499:CD510,$T520:$T531,справочники!$P$9)/(1+Главная!$N$23)+SUMIFS(CD499:CD510,$T520:$T531,справочники!$P$10))))</f>
        <v>0</v>
      </c>
      <c r="CE536" s="92">
        <f>IF(CE$8="",0,IF(AND($T491&lt;&gt;"",$T491&lt;&gt;0),CE511*(SUMIFS(CE520:CE531,$T520:$T531,справочники!$P$9)/(1+Главная!$N$23)+SUMIFS(CE520:CE531,$T520:$T531,справочники!$P$10)),CE448*(SUMIFS(CE499:CE510,$T520:$T531,справочники!$P$9)/(1+Главная!$N$23)+SUMIFS(CE499:CE510,$T520:$T531,справочники!$P$10))))</f>
        <v>0</v>
      </c>
      <c r="CF536" s="92">
        <f>IF(CF$8="",0,IF(AND($T491&lt;&gt;"",$T491&lt;&gt;0),CF511*(SUMIFS(CF520:CF531,$T520:$T531,справочники!$P$9)/(1+Главная!$N$23)+SUMIFS(CF520:CF531,$T520:$T531,справочники!$P$10)),CF448*(SUMIFS(CF499:CF510,$T520:$T531,справочники!$P$9)/(1+Главная!$N$23)+SUMIFS(CF499:CF510,$T520:$T531,справочники!$P$10))))</f>
        <v>0</v>
      </c>
      <c r="CG536" s="92">
        <f>IF(CG$8="",0,IF(AND($T491&lt;&gt;"",$T491&lt;&gt;0),CG511*(SUMIFS(CG520:CG531,$T520:$T531,справочники!$P$9)/(1+Главная!$N$23)+SUMIFS(CG520:CG531,$T520:$T531,справочники!$P$10)),CG448*(SUMIFS(CG499:CG510,$T520:$T531,справочники!$P$9)/(1+Главная!$N$23)+SUMIFS(CG499:CG510,$T520:$T531,справочники!$P$10))))</f>
        <v>0</v>
      </c>
      <c r="CH536" s="92">
        <f>IF(CH$8="",0,IF(AND($T491&lt;&gt;"",$T491&lt;&gt;0),CH511*(SUMIFS(CH520:CH531,$T520:$T531,справочники!$P$9)/(1+Главная!$N$23)+SUMIFS(CH520:CH531,$T520:$T531,справочники!$P$10)),CH448*(SUMIFS(CH499:CH510,$T520:$T531,справочники!$P$9)/(1+Главная!$N$23)+SUMIFS(CH499:CH510,$T520:$T531,справочники!$P$10))))</f>
        <v>0</v>
      </c>
      <c r="CI536" s="92">
        <f>IF(CI$8="",0,IF(AND($T491&lt;&gt;"",$T491&lt;&gt;0),CI511*(SUMIFS(CI520:CI531,$T520:$T531,справочники!$P$9)/(1+Главная!$N$23)+SUMIFS(CI520:CI531,$T520:$T531,справочники!$P$10)),CI448*(SUMIFS(CI499:CI510,$T520:$T531,справочники!$P$9)/(1+Главная!$N$23)+SUMIFS(CI499:CI510,$T520:$T531,справочники!$P$10))))</f>
        <v>0</v>
      </c>
      <c r="CJ536" s="92">
        <f>IF(CJ$8="",0,IF(AND($T491&lt;&gt;"",$T491&lt;&gt;0),CJ511*(SUMIFS(CJ520:CJ531,$T520:$T531,справочники!$P$9)/(1+Главная!$N$23)+SUMIFS(CJ520:CJ531,$T520:$T531,справочники!$P$10)),CJ448*(SUMIFS(CJ499:CJ510,$T520:$T531,справочники!$P$9)/(1+Главная!$N$23)+SUMIFS(CJ499:CJ510,$T520:$T531,справочники!$P$10))))</f>
        <v>0</v>
      </c>
      <c r="CK536" s="92">
        <f>IF(CK$8="",0,IF(AND($T491&lt;&gt;"",$T491&lt;&gt;0),CK511*(SUMIFS(CK520:CK531,$T520:$T531,справочники!$P$9)/(1+Главная!$N$23)+SUMIFS(CK520:CK531,$T520:$T531,справочники!$P$10)),CK448*(SUMIFS(CK499:CK510,$T520:$T531,справочники!$P$9)/(1+Главная!$N$23)+SUMIFS(CK499:CK510,$T520:$T531,справочники!$P$10))))</f>
        <v>0</v>
      </c>
      <c r="CL536" s="92">
        <f>IF(CL$8="",0,IF(AND($T491&lt;&gt;"",$T491&lt;&gt;0),CL511*(SUMIFS(CL520:CL531,$T520:$T531,справочники!$P$9)/(1+Главная!$N$23)+SUMIFS(CL520:CL531,$T520:$T531,справочники!$P$10)),CL448*(SUMIFS(CL499:CL510,$T520:$T531,справочники!$P$9)/(1+Главная!$N$23)+SUMIFS(CL499:CL510,$T520:$T531,справочники!$P$10))))</f>
        <v>0</v>
      </c>
      <c r="CM536" s="92">
        <f>IF(CM$8="",0,IF(AND($T491&lt;&gt;"",$T491&lt;&gt;0),CM511*(SUMIFS(CM520:CM531,$T520:$T531,справочники!$P$9)/(1+Главная!$N$23)+SUMIFS(CM520:CM531,$T520:$T531,справочники!$P$10)),CM448*(SUMIFS(CM499:CM510,$T520:$T531,справочники!$P$9)/(1+Главная!$N$23)+SUMIFS(CM499:CM510,$T520:$T531,справочники!$P$10))))</f>
        <v>0</v>
      </c>
      <c r="CN536" s="92">
        <f>IF(CN$8="",0,IF(AND($T491&lt;&gt;"",$T491&lt;&gt;0),CN511*(SUMIFS(CN520:CN531,$T520:$T531,справочники!$P$9)/(1+Главная!$N$23)+SUMIFS(CN520:CN531,$T520:$T531,справочники!$P$10)),CN448*(SUMIFS(CN499:CN510,$T520:$T531,справочники!$P$9)/(1+Главная!$N$23)+SUMIFS(CN499:CN510,$T520:$T531,справочники!$P$10))))</f>
        <v>0</v>
      </c>
      <c r="CO536" s="92">
        <f>IF(CO$8="",0,IF(AND($T491&lt;&gt;"",$T491&lt;&gt;0),CO511*(SUMIFS(CO520:CO531,$T520:$T531,справочники!$P$9)/(1+Главная!$N$23)+SUMIFS(CO520:CO531,$T520:$T531,справочники!$P$10)),CO448*(SUMIFS(CO499:CO510,$T520:$T531,справочники!$P$9)/(1+Главная!$N$23)+SUMIFS(CO499:CO510,$T520:$T531,справочники!$P$10))))</f>
        <v>0</v>
      </c>
      <c r="CP536" s="92">
        <f>IF(CP$8="",0,IF(AND($T491&lt;&gt;"",$T491&lt;&gt;0),CP511*(SUMIFS(CP520:CP531,$T520:$T531,справочники!$P$9)/(1+Главная!$N$23)+SUMIFS(CP520:CP531,$T520:$T531,справочники!$P$10)),CP448*(SUMIFS(CP499:CP510,$T520:$T531,справочники!$P$9)/(1+Главная!$N$23)+SUMIFS(CP499:CP510,$T520:$T531,справочники!$P$10))))</f>
        <v>0</v>
      </c>
      <c r="CQ536" s="92">
        <f>IF(CQ$8="",0,IF(AND($T491&lt;&gt;"",$T491&lt;&gt;0),CQ511*(SUMIFS(CQ520:CQ531,$T520:$T531,справочники!$P$9)/(1+Главная!$N$23)+SUMIFS(CQ520:CQ531,$T520:$T531,справочники!$P$10)),CQ448*(SUMIFS(CQ499:CQ510,$T520:$T531,справочники!$P$9)/(1+Главная!$N$23)+SUMIFS(CQ499:CQ510,$T520:$T531,справочники!$P$10))))</f>
        <v>0</v>
      </c>
      <c r="CR536" s="92">
        <f>IF(CR$8="",0,IF(AND($T491&lt;&gt;"",$T491&lt;&gt;0),CR511*(SUMIFS(CR520:CR531,$T520:$T531,справочники!$P$9)/(1+Главная!$N$23)+SUMIFS(CR520:CR531,$T520:$T531,справочники!$P$10)),CR448*(SUMIFS(CR499:CR510,$T520:$T531,справочники!$P$9)/(1+Главная!$N$23)+SUMIFS(CR499:CR510,$T520:$T531,справочники!$P$10))))</f>
        <v>0</v>
      </c>
      <c r="CS536" s="92">
        <f>IF(CS$8="",0,IF(AND($T491&lt;&gt;"",$T491&lt;&gt;0),CS511*(SUMIFS(CS520:CS531,$T520:$T531,справочники!$P$9)/(1+Главная!$N$23)+SUMIFS(CS520:CS531,$T520:$T531,справочники!$P$10)),CS448*(SUMIFS(CS499:CS510,$T520:$T531,справочники!$P$9)/(1+Главная!$N$23)+SUMIFS(CS499:CS510,$T520:$T531,справочники!$P$10))))</f>
        <v>0</v>
      </c>
      <c r="CT536" s="92">
        <f>IF(CT$8="",0,IF(AND($T491&lt;&gt;"",$T491&lt;&gt;0),CT511*(SUMIFS(CT520:CT531,$T520:$T531,справочники!$P$9)/(1+Главная!$N$23)+SUMIFS(CT520:CT531,$T520:$T531,справочники!$P$10)),CT448*(SUMIFS(CT499:CT510,$T520:$T531,справочники!$P$9)/(1+Главная!$N$23)+SUMIFS(CT499:CT510,$T520:$T531,справочники!$P$10))))</f>
        <v>0</v>
      </c>
      <c r="CU536" s="92">
        <f>IF(CU$8="",0,IF(AND($T491&lt;&gt;"",$T491&lt;&gt;0),CU511*(SUMIFS(CU520:CU531,$T520:$T531,справочники!$P$9)/(1+Главная!$N$23)+SUMIFS(CU520:CU531,$T520:$T531,справочники!$P$10)),CU448*(SUMIFS(CU499:CU510,$T520:$T531,справочники!$P$9)/(1+Главная!$N$23)+SUMIFS(CU499:CU510,$T520:$T531,справочники!$P$10))))</f>
        <v>0</v>
      </c>
      <c r="CV536" s="92">
        <f>IF(CV$8="",0,IF(AND($T491&lt;&gt;"",$T491&lt;&gt;0),CV511*(SUMIFS(CV520:CV531,$T520:$T531,справочники!$P$9)/(1+Главная!$N$23)+SUMIFS(CV520:CV531,$T520:$T531,справочники!$P$10)),CV448*(SUMIFS(CV499:CV510,$T520:$T531,справочники!$P$9)/(1+Главная!$N$23)+SUMIFS(CV499:CV510,$T520:$T531,справочники!$P$10))))</f>
        <v>0</v>
      </c>
      <c r="CW536" s="92">
        <f>IF(CW$8="",0,IF(AND($T491&lt;&gt;"",$T491&lt;&gt;0),CW511*(SUMIFS(CW520:CW531,$T520:$T531,справочники!$P$9)/(1+Главная!$N$23)+SUMIFS(CW520:CW531,$T520:$T531,справочники!$P$10)),CW448*(SUMIFS(CW499:CW510,$T520:$T531,справочники!$P$9)/(1+Главная!$N$23)+SUMIFS(CW499:CW510,$T520:$T531,справочники!$P$10))))</f>
        <v>0</v>
      </c>
      <c r="CX536" s="92">
        <f>IF(CX$8="",0,IF(AND($T491&lt;&gt;"",$T491&lt;&gt;0),CX511*(SUMIFS(CX520:CX531,$T520:$T531,справочники!$P$9)/(1+Главная!$N$23)+SUMIFS(CX520:CX531,$T520:$T531,справочники!$P$10)),CX448*(SUMIFS(CX499:CX510,$T520:$T531,справочники!$P$9)/(1+Главная!$N$23)+SUMIFS(CX499:CX510,$T520:$T531,справочники!$P$10))))</f>
        <v>0</v>
      </c>
      <c r="CY536" s="92">
        <f>IF(CY$8="",0,IF(AND($T491&lt;&gt;"",$T491&lt;&gt;0),CY511*(SUMIFS(CY520:CY531,$T520:$T531,справочники!$P$9)/(1+Главная!$N$23)+SUMIFS(CY520:CY531,$T520:$T531,справочники!$P$10)),CY448*(SUMIFS(CY499:CY510,$T520:$T531,справочники!$P$9)/(1+Главная!$N$23)+SUMIFS(CY499:CY510,$T520:$T531,справочники!$P$10))))</f>
        <v>0</v>
      </c>
      <c r="CZ536" s="92">
        <f>IF(CZ$8="",0,IF(AND($T491&lt;&gt;"",$T491&lt;&gt;0),CZ511*(SUMIFS(CZ520:CZ531,$T520:$T531,справочники!$P$9)/(1+Главная!$N$23)+SUMIFS(CZ520:CZ531,$T520:$T531,справочники!$P$10)),CZ448*(SUMIFS(CZ499:CZ510,$T520:$T531,справочники!$P$9)/(1+Главная!$N$23)+SUMIFS(CZ499:CZ510,$T520:$T531,справочники!$P$10))))</f>
        <v>0</v>
      </c>
      <c r="DA536" s="92">
        <f>IF(DA$8="",0,IF(AND($T491&lt;&gt;"",$T491&lt;&gt;0),DA511*(SUMIFS(DA520:DA531,$T520:$T531,справочники!$P$9)/(1+Главная!$N$23)+SUMIFS(DA520:DA531,$T520:$T531,справочники!$P$10)),DA448*(SUMIFS(DA499:DA510,$T520:$T531,справочники!$P$9)/(1+Главная!$N$23)+SUMIFS(DA499:DA510,$T520:$T531,справочники!$P$10))))</f>
        <v>0</v>
      </c>
      <c r="DB536" s="92">
        <f>IF(DB$8="",0,IF(AND($T491&lt;&gt;"",$T491&lt;&gt;0),DB511*(SUMIFS(DB520:DB531,$T520:$T531,справочники!$P$9)/(1+Главная!$N$23)+SUMIFS(DB520:DB531,$T520:$T531,справочники!$P$10)),DB448*(SUMIFS(DB499:DB510,$T520:$T531,справочники!$P$9)/(1+Главная!$N$23)+SUMIFS(DB499:DB510,$T520:$T531,справочники!$P$10))))</f>
        <v>0</v>
      </c>
      <c r="DC536" s="92">
        <f>IF(DC$8="",0,IF(AND($T491&lt;&gt;"",$T491&lt;&gt;0),DC511*(SUMIFS(DC520:DC531,$T520:$T531,справочники!$P$9)/(1+Главная!$N$23)+SUMIFS(DC520:DC531,$T520:$T531,справочники!$P$10)),DC448*(SUMIFS(DC499:DC510,$T520:$T531,справочники!$P$9)/(1+Главная!$N$23)+SUMIFS(DC499:DC510,$T520:$T531,справочники!$P$10))))</f>
        <v>0</v>
      </c>
      <c r="DD536" s="92">
        <f>IF(DD$8="",0,IF(AND($T491&lt;&gt;"",$T491&lt;&gt;0),DD511*(SUMIFS(DD520:DD531,$T520:$T531,справочники!$P$9)/(1+Главная!$N$23)+SUMIFS(DD520:DD531,$T520:$T531,справочники!$P$10)),DD448*(SUMIFS(DD499:DD510,$T520:$T531,справочники!$P$9)/(1+Главная!$N$23)+SUMIFS(DD499:DD510,$T520:$T531,справочники!$P$10))))</f>
        <v>0</v>
      </c>
      <c r="DE536" s="92">
        <f>IF(DE$8="",0,IF(AND($T491&lt;&gt;"",$T491&lt;&gt;0),DE511*(SUMIFS(DE520:DE531,$T520:$T531,справочники!$P$9)/(1+Главная!$N$23)+SUMIFS(DE520:DE531,$T520:$T531,справочники!$P$10)),DE448*(SUMIFS(DE499:DE510,$T520:$T531,справочники!$P$9)/(1+Главная!$N$23)+SUMIFS(DE499:DE510,$T520:$T531,справочники!$P$10))))</f>
        <v>0</v>
      </c>
      <c r="DF536" s="92">
        <f>IF(DF$8="",0,IF(AND($T491&lt;&gt;"",$T491&lt;&gt;0),DF511*(SUMIFS(DF520:DF531,$T520:$T531,справочники!$P$9)/(1+Главная!$N$23)+SUMIFS(DF520:DF531,$T520:$T531,справочники!$P$10)),DF448*(SUMIFS(DF499:DF510,$T520:$T531,справочники!$P$9)/(1+Главная!$N$23)+SUMIFS(DF499:DF510,$T520:$T531,справочники!$P$10))))</f>
        <v>0</v>
      </c>
      <c r="DG536" s="92">
        <f>IF(DG$8="",0,IF(AND($T491&lt;&gt;"",$T491&lt;&gt;0),DG511*(SUMIFS(DG520:DG531,$T520:$T531,справочники!$P$9)/(1+Главная!$N$23)+SUMIFS(DG520:DG531,$T520:$T531,справочники!$P$10)),DG448*(SUMIFS(DG499:DG510,$T520:$T531,справочники!$P$9)/(1+Главная!$N$23)+SUMIFS(DG499:DG510,$T520:$T531,справочники!$P$10))))</f>
        <v>0</v>
      </c>
      <c r="DH536" s="92">
        <f>IF(DH$8="",0,IF(AND($T491&lt;&gt;"",$T491&lt;&gt;0),DH511*(SUMIFS(DH520:DH531,$T520:$T531,справочники!$P$9)/(1+Главная!$N$23)+SUMIFS(DH520:DH531,$T520:$T531,справочники!$P$10)),DH448*(SUMIFS(DH499:DH510,$T520:$T531,справочники!$P$9)/(1+Главная!$N$23)+SUMIFS(DH499:DH510,$T520:$T531,справочники!$P$10))))</f>
        <v>0</v>
      </c>
      <c r="DI536" s="92">
        <f>IF(DI$8="",0,IF(AND($T491&lt;&gt;"",$T491&lt;&gt;0),DI511*(SUMIFS(DI520:DI531,$T520:$T531,справочники!$P$9)/(1+Главная!$N$23)+SUMIFS(DI520:DI531,$T520:$T531,справочники!$P$10)),DI448*(SUMIFS(DI499:DI510,$T520:$T531,справочники!$P$9)/(1+Главная!$N$23)+SUMIFS(DI499:DI510,$T520:$T531,справочники!$P$10))))</f>
        <v>0</v>
      </c>
      <c r="DJ536" s="92">
        <f>IF(DJ$8="",0,IF(AND($T491&lt;&gt;"",$T491&lt;&gt;0),DJ511*(SUMIFS(DJ520:DJ531,$T520:$T531,справочники!$P$9)/(1+Главная!$N$23)+SUMIFS(DJ520:DJ531,$T520:$T531,справочники!$P$10)),DJ448*(SUMIFS(DJ499:DJ510,$T520:$T531,справочники!$P$9)/(1+Главная!$N$23)+SUMIFS(DJ499:DJ510,$T520:$T531,справочники!$P$10))))</f>
        <v>0</v>
      </c>
      <c r="DK536" s="92">
        <f>IF(DK$8="",0,IF(AND($T491&lt;&gt;"",$T491&lt;&gt;0),DK511*(SUMIFS(DK520:DK531,$T520:$T531,справочники!$P$9)/(1+Главная!$N$23)+SUMIFS(DK520:DK531,$T520:$T531,справочники!$P$10)),DK448*(SUMIFS(DK499:DK510,$T520:$T531,справочники!$P$9)/(1+Главная!$N$23)+SUMIFS(DK499:DK510,$T520:$T531,справочники!$P$10))))</f>
        <v>0</v>
      </c>
      <c r="DL536" s="92">
        <f>IF(DL$8="",0,IF(AND($T491&lt;&gt;"",$T491&lt;&gt;0),DL511*(SUMIFS(DL520:DL531,$T520:$T531,справочники!$P$9)/(1+Главная!$N$23)+SUMIFS(DL520:DL531,$T520:$T531,справочники!$P$10)),DL448*(SUMIFS(DL499:DL510,$T520:$T531,справочники!$P$9)/(1+Главная!$N$23)+SUMIFS(DL499:DL510,$T520:$T531,справочники!$P$10))))</f>
        <v>0</v>
      </c>
      <c r="DM536" s="92">
        <f>IF(DM$8="",0,IF(AND($T491&lt;&gt;"",$T491&lt;&gt;0),DM511*(SUMIFS(DM520:DM531,$T520:$T531,справочники!$P$9)/(1+Главная!$N$23)+SUMIFS(DM520:DM531,$T520:$T531,справочники!$P$10)),DM448*(SUMIFS(DM499:DM510,$T520:$T531,справочники!$P$9)/(1+Главная!$N$23)+SUMIFS(DM499:DM510,$T520:$T531,справочники!$P$10))))</f>
        <v>0</v>
      </c>
      <c r="DN536" s="92">
        <f>IF(DN$8="",0,IF(AND($T491&lt;&gt;"",$T491&lt;&gt;0),DN511*(SUMIFS(DN520:DN531,$T520:$T531,справочники!$P$9)/(1+Главная!$N$23)+SUMIFS(DN520:DN531,$T520:$T531,справочники!$P$10)),DN448*(SUMIFS(DN499:DN510,$T520:$T531,справочники!$P$9)/(1+Главная!$N$23)+SUMIFS(DN499:DN510,$T520:$T531,справочники!$P$10))))</f>
        <v>0</v>
      </c>
      <c r="DO536" s="92">
        <f>IF(DO$8="",0,IF(AND($T491&lt;&gt;"",$T491&lt;&gt;0),DO511*(SUMIFS(DO520:DO531,$T520:$T531,справочники!$P$9)/(1+Главная!$N$23)+SUMIFS(DO520:DO531,$T520:$T531,справочники!$P$10)),DO448*(SUMIFS(DO499:DO510,$T520:$T531,справочники!$P$9)/(1+Главная!$N$23)+SUMIFS(DO499:DO510,$T520:$T531,справочники!$P$10))))</f>
        <v>0</v>
      </c>
      <c r="DP536" s="92">
        <f>IF(DP$8="",0,IF(AND($T491&lt;&gt;"",$T491&lt;&gt;0),DP511*(SUMIFS(DP520:DP531,$T520:$T531,справочники!$P$9)/(1+Главная!$N$23)+SUMIFS(DP520:DP531,$T520:$T531,справочники!$P$10)),DP448*(SUMIFS(DP499:DP510,$T520:$T531,справочники!$P$9)/(1+Главная!$N$23)+SUMIFS(DP499:DP510,$T520:$T531,справочники!$P$10))))</f>
        <v>0</v>
      </c>
      <c r="DQ536" s="92">
        <f>IF(DQ$8="",0,IF(AND($T491&lt;&gt;"",$T491&lt;&gt;0),DQ511*(SUMIFS(DQ520:DQ531,$T520:$T531,справочники!$P$9)/(1+Главная!$N$23)+SUMIFS(DQ520:DQ531,$T520:$T531,справочники!$P$10)),DQ448*(SUMIFS(DQ499:DQ510,$T520:$T531,справочники!$P$9)/(1+Главная!$N$23)+SUMIFS(DQ499:DQ510,$T520:$T531,справочники!$P$10))))</f>
        <v>0</v>
      </c>
      <c r="DR536" s="92">
        <f>IF(DR$8="",0,IF(AND($T491&lt;&gt;"",$T491&lt;&gt;0),DR511*(SUMIFS(DR520:DR531,$T520:$T531,справочники!$P$9)/(1+Главная!$N$23)+SUMIFS(DR520:DR531,$T520:$T531,справочники!$P$10)),DR448*(SUMIFS(DR499:DR510,$T520:$T531,справочники!$P$9)/(1+Главная!$N$23)+SUMIFS(DR499:DR510,$T520:$T531,справочники!$P$10))))</f>
        <v>0</v>
      </c>
      <c r="DS536" s="92">
        <f>IF(DS$8="",0,IF(AND($T491&lt;&gt;"",$T491&lt;&gt;0),DS511*(SUMIFS(DS520:DS531,$T520:$T531,справочники!$P$9)/(1+Главная!$N$23)+SUMIFS(DS520:DS531,$T520:$T531,справочники!$P$10)),DS448*(SUMIFS(DS499:DS510,$T520:$T531,справочники!$P$9)/(1+Главная!$N$23)+SUMIFS(DS499:DS510,$T520:$T531,справочники!$P$10))))</f>
        <v>0</v>
      </c>
      <c r="DT536" s="92">
        <f>IF(DT$8="",0,IF(AND($T491&lt;&gt;"",$T491&lt;&gt;0),DT511*(SUMIFS(DT520:DT531,$T520:$T531,справочники!$P$9)/(1+Главная!$N$23)+SUMIFS(DT520:DT531,$T520:$T531,справочники!$P$10)),DT448*(SUMIFS(DT499:DT510,$T520:$T531,справочники!$P$9)/(1+Главная!$N$23)+SUMIFS(DT499:DT510,$T520:$T531,справочники!$P$10))))</f>
        <v>0</v>
      </c>
      <c r="DU536" s="92">
        <f>IF(DU$8="",0,IF(AND($T491&lt;&gt;"",$T491&lt;&gt;0),DU511*(SUMIFS(DU520:DU531,$T520:$T531,справочники!$P$9)/(1+Главная!$N$23)+SUMIFS(DU520:DU531,$T520:$T531,справочники!$P$10)),DU448*(SUMIFS(DU499:DU510,$T520:$T531,справочники!$P$9)/(1+Главная!$N$23)+SUMIFS(DU499:DU510,$T520:$T531,справочники!$P$10))))</f>
        <v>0</v>
      </c>
      <c r="DV536" s="92">
        <f>IF(DV$8="",0,IF(AND($T491&lt;&gt;"",$T491&lt;&gt;0),DV511*(SUMIFS(DV520:DV531,$T520:$T531,справочники!$P$9)/(1+Главная!$N$23)+SUMIFS(DV520:DV531,$T520:$T531,справочники!$P$10)),DV448*(SUMIFS(DV499:DV510,$T520:$T531,справочники!$P$9)/(1+Главная!$N$23)+SUMIFS(DV499:DV510,$T520:$T531,справочники!$P$10))))</f>
        <v>0</v>
      </c>
      <c r="DW536" s="92">
        <f>IF(DW$8="",0,IF(AND($T491&lt;&gt;"",$T491&lt;&gt;0),DW511*(SUMIFS(DW520:DW531,$T520:$T531,справочники!$P$9)/(1+Главная!$N$23)+SUMIFS(DW520:DW531,$T520:$T531,справочники!$P$10)),DW448*(SUMIFS(DW499:DW510,$T520:$T531,справочники!$P$9)/(1+Главная!$N$23)+SUMIFS(DW499:DW510,$T520:$T531,справочники!$P$10))))</f>
        <v>0</v>
      </c>
      <c r="DX536" s="92">
        <f>IF(DX$8="",0,IF(AND($T491&lt;&gt;"",$T491&lt;&gt;0),DX511*(SUMIFS(DX520:DX531,$T520:$T531,справочники!$P$9)/(1+Главная!$N$23)+SUMIFS(DX520:DX531,$T520:$T531,справочники!$P$10)),DX448*(SUMIFS(DX499:DX510,$T520:$T531,справочники!$P$9)/(1+Главная!$N$23)+SUMIFS(DX499:DX510,$T520:$T531,справочники!$P$10))))</f>
        <v>0</v>
      </c>
      <c r="DY536" s="92">
        <f>IF(DY$8="",0,IF(AND($T491&lt;&gt;"",$T491&lt;&gt;0),DY511*(SUMIFS(DY520:DY531,$T520:$T531,справочники!$P$9)/(1+Главная!$N$23)+SUMIFS(DY520:DY531,$T520:$T531,справочники!$P$10)),DY448*(SUMIFS(DY499:DY510,$T520:$T531,справочники!$P$9)/(1+Главная!$N$23)+SUMIFS(DY499:DY510,$T520:$T531,справочники!$P$10))))</f>
        <v>0</v>
      </c>
      <c r="DZ536" s="92">
        <f>IF(DZ$8="",0,IF(AND($T491&lt;&gt;"",$T491&lt;&gt;0),DZ511*(SUMIFS(DZ520:DZ531,$T520:$T531,справочники!$P$9)/(1+Главная!$N$23)+SUMIFS(DZ520:DZ531,$T520:$T531,справочники!$P$10)),DZ448*(SUMIFS(DZ499:DZ510,$T520:$T531,справочники!$P$9)/(1+Главная!$N$23)+SUMIFS(DZ499:DZ510,$T520:$T531,справочники!$P$10))))</f>
        <v>0</v>
      </c>
      <c r="EA536" s="92">
        <f>IF(EA$8="",0,IF(AND($T491&lt;&gt;"",$T491&lt;&gt;0),EA511*(SUMIFS(EA520:EA531,$T520:$T531,справочники!$P$9)/(1+Главная!$N$23)+SUMIFS(EA520:EA531,$T520:$T531,справочники!$P$10)),EA448*(SUMIFS(EA499:EA510,$T520:$T531,справочники!$P$9)/(1+Главная!$N$23)+SUMIFS(EA499:EA510,$T520:$T531,справочники!$P$10))))</f>
        <v>0</v>
      </c>
      <c r="EB536" s="92">
        <f>IF(EB$8="",0,IF(AND($T491&lt;&gt;"",$T491&lt;&gt;0),EB511*(SUMIFS(EB520:EB531,$T520:$T531,справочники!$P$9)/(1+Главная!$N$23)+SUMIFS(EB520:EB531,$T520:$T531,справочники!$P$10)),EB448*(SUMIFS(EB499:EB510,$T520:$T531,справочники!$P$9)/(1+Главная!$N$23)+SUMIFS(EB499:EB510,$T520:$T531,справочники!$P$10))))</f>
        <v>0</v>
      </c>
      <c r="EC536" s="92">
        <f>IF(EC$8="",0,IF(AND($T491&lt;&gt;"",$T491&lt;&gt;0),EC511*(SUMIFS(EC520:EC531,$T520:$T531,справочники!$P$9)/(1+Главная!$N$23)+SUMIFS(EC520:EC531,$T520:$T531,справочники!$P$10)),EC448*(SUMIFS(EC499:EC510,$T520:$T531,справочники!$P$9)/(1+Главная!$N$23)+SUMIFS(EC499:EC510,$T520:$T531,справочники!$P$10))))</f>
        <v>0</v>
      </c>
      <c r="ED536" s="92">
        <f>IF(ED$8="",0,IF(AND($T491&lt;&gt;"",$T491&lt;&gt;0),ED511*(SUMIFS(ED520:ED531,$T520:$T531,справочники!$P$9)/(1+Главная!$N$23)+SUMIFS(ED520:ED531,$T520:$T531,справочники!$P$10)),ED448*(SUMIFS(ED499:ED510,$T520:$T531,справочники!$P$9)/(1+Главная!$N$23)+SUMIFS(ED499:ED510,$T520:$T531,справочники!$P$10))))</f>
        <v>0</v>
      </c>
      <c r="EE536" s="92">
        <f>IF(EE$8="",0,IF(AND($T491&lt;&gt;"",$T491&lt;&gt;0),EE511*(SUMIFS(EE520:EE531,$T520:$T531,справочники!$P$9)/(1+Главная!$N$23)+SUMIFS(EE520:EE531,$T520:$T531,справочники!$P$10)),EE448*(SUMIFS(EE499:EE510,$T520:$T531,справочники!$P$9)/(1+Главная!$N$23)+SUMIFS(EE499:EE510,$T520:$T531,справочники!$P$10))))</f>
        <v>0</v>
      </c>
      <c r="EF536" s="92">
        <f>IF(EF$8="",0,IF(AND($T491&lt;&gt;"",$T491&lt;&gt;0),EF511*(SUMIFS(EF520:EF531,$T520:$T531,справочники!$P$9)/(1+Главная!$N$23)+SUMIFS(EF520:EF531,$T520:$T531,справочники!$P$10)),EF448*(SUMIFS(EF499:EF510,$T520:$T531,справочники!$P$9)/(1+Главная!$N$23)+SUMIFS(EF499:EF510,$T520:$T531,справочники!$P$10))))</f>
        <v>0</v>
      </c>
      <c r="EG536" s="92">
        <f>IF(EG$8="",0,IF(AND($T491&lt;&gt;"",$T491&lt;&gt;0),EG511*(SUMIFS(EG520:EG531,$T520:$T531,справочники!$P$9)/(1+Главная!$N$23)+SUMIFS(EG520:EG531,$T520:$T531,справочники!$P$10)),EG448*(SUMIFS(EG499:EG510,$T520:$T531,справочники!$P$9)/(1+Главная!$N$23)+SUMIFS(EG499:EG510,$T520:$T531,справочники!$P$10))))</f>
        <v>0</v>
      </c>
      <c r="EH536" s="92">
        <f>IF(EH$8="",0,IF(AND($T491&lt;&gt;"",$T491&lt;&gt;0),EH511*(SUMIFS(EH520:EH531,$T520:$T531,справочники!$P$9)/(1+Главная!$N$23)+SUMIFS(EH520:EH531,$T520:$T531,справочники!$P$10)),EH448*(SUMIFS(EH499:EH510,$T520:$T531,справочники!$P$9)/(1+Главная!$N$23)+SUMIFS(EH499:EH510,$T520:$T531,справочники!$P$10))))</f>
        <v>0</v>
      </c>
      <c r="EI536" s="92">
        <f>IF(EI$8="",0,IF(AND($T491&lt;&gt;"",$T491&lt;&gt;0),EI511*(SUMIFS(EI520:EI531,$T520:$T531,справочники!$P$9)/(1+Главная!$N$23)+SUMIFS(EI520:EI531,$T520:$T531,справочники!$P$10)),EI448*(SUMIFS(EI499:EI510,$T520:$T531,справочники!$P$9)/(1+Главная!$N$23)+SUMIFS(EI499:EI510,$T520:$T531,справочники!$P$10))))</f>
        <v>0</v>
      </c>
      <c r="EJ536" s="92">
        <f>IF(EJ$8="",0,IF(AND($T491&lt;&gt;"",$T491&lt;&gt;0),EJ511*(SUMIFS(EJ520:EJ531,$T520:$T531,справочники!$P$9)/(1+Главная!$N$23)+SUMIFS(EJ520:EJ531,$T520:$T531,справочники!$P$10)),EJ448*(SUMIFS(EJ499:EJ510,$T520:$T531,справочники!$P$9)/(1+Главная!$N$23)+SUMIFS(EJ499:EJ510,$T520:$T531,справочники!$P$10))))</f>
        <v>0</v>
      </c>
      <c r="EK536" s="92">
        <f>IF(EK$8="",0,IF(AND($T491&lt;&gt;"",$T491&lt;&gt;0),EK511*(SUMIFS(EK520:EK531,$T520:$T531,справочники!$P$9)/(1+Главная!$N$23)+SUMIFS(EK520:EK531,$T520:$T531,справочники!$P$10)),EK448*(SUMIFS(EK499:EK510,$T520:$T531,справочники!$P$9)/(1+Главная!$N$23)+SUMIFS(EK499:EK510,$T520:$T531,справочники!$P$10))))</f>
        <v>0</v>
      </c>
      <c r="EL536" s="92">
        <f>IF(EL$8="",0,IF(AND($T491&lt;&gt;"",$T491&lt;&gt;0),EL511*(SUMIFS(EL520:EL531,$T520:$T531,справочники!$P$9)/(1+Главная!$N$23)+SUMIFS(EL520:EL531,$T520:$T531,справочники!$P$10)),EL448*(SUMIFS(EL499:EL510,$T520:$T531,справочники!$P$9)/(1+Главная!$N$23)+SUMIFS(EL499:EL510,$T520:$T531,справочники!$P$10))))</f>
        <v>0</v>
      </c>
      <c r="EM536" s="92">
        <f>IF(EM$8="",0,IF(AND($T491&lt;&gt;"",$T491&lt;&gt;0),EM511*(SUMIFS(EM520:EM531,$T520:$T531,справочники!$P$9)/(1+Главная!$N$23)+SUMIFS(EM520:EM531,$T520:$T531,справочники!$P$10)),EM448*(SUMIFS(EM499:EM510,$T520:$T531,справочники!$P$9)/(1+Главная!$N$23)+SUMIFS(EM499:EM510,$T520:$T531,справочники!$P$10))))</f>
        <v>0</v>
      </c>
      <c r="EN536" s="92">
        <f>IF(EN$8="",0,IF(AND($T491&lt;&gt;"",$T491&lt;&gt;0),EN511*(SUMIFS(EN520:EN531,$T520:$T531,справочники!$P$9)/(1+Главная!$N$23)+SUMIFS(EN520:EN531,$T520:$T531,справочники!$P$10)),EN448*(SUMIFS(EN499:EN510,$T520:$T531,справочники!$P$9)/(1+Главная!$N$23)+SUMIFS(EN499:EN510,$T520:$T531,справочники!$P$10))))</f>
        <v>0</v>
      </c>
      <c r="EO536" s="92">
        <f>IF(EO$8="",0,IF(AND($T491&lt;&gt;"",$T491&lt;&gt;0),EO511*(SUMIFS(EO520:EO531,$T520:$T531,справочники!$P$9)/(1+Главная!$N$23)+SUMIFS(EO520:EO531,$T520:$T531,справочники!$P$10)),EO448*(SUMIFS(EO499:EO510,$T520:$T531,справочники!$P$9)/(1+Главная!$N$23)+SUMIFS(EO499:EO510,$T520:$T531,справочники!$P$10))))</f>
        <v>0</v>
      </c>
      <c r="EP536" s="92">
        <f>IF(EP$8="",0,IF(AND($T491&lt;&gt;"",$T491&lt;&gt;0),EP511*(SUMIFS(EP520:EP531,$T520:$T531,справочники!$P$9)/(1+Главная!$N$23)+SUMIFS(EP520:EP531,$T520:$T531,справочники!$P$10)),EP448*(SUMIFS(EP499:EP510,$T520:$T531,справочники!$P$9)/(1+Главная!$N$23)+SUMIFS(EP499:EP510,$T520:$T531,справочники!$P$10))))</f>
        <v>0</v>
      </c>
      <c r="EQ536" s="92">
        <f>IF(EQ$8="",0,IF(AND($T491&lt;&gt;"",$T491&lt;&gt;0),EQ511*(SUMIFS(EQ520:EQ531,$T520:$T531,справочники!$P$9)/(1+Главная!$N$23)+SUMIFS(EQ520:EQ531,$T520:$T531,справочники!$P$10)),EQ448*(SUMIFS(EQ499:EQ510,$T520:$T531,справочники!$P$9)/(1+Главная!$N$23)+SUMIFS(EQ499:EQ510,$T520:$T531,справочники!$P$10))))</f>
        <v>0</v>
      </c>
      <c r="ER536" s="92">
        <f>IF(ER$8="",0,IF(AND($T491&lt;&gt;"",$T491&lt;&gt;0),ER511*(SUMIFS(ER520:ER531,$T520:$T531,справочники!$P$9)/(1+Главная!$N$23)+SUMIFS(ER520:ER531,$T520:$T531,справочники!$P$10)),ER448*(SUMIFS(ER499:ER510,$T520:$T531,справочники!$P$9)/(1+Главная!$N$23)+SUMIFS(ER499:ER510,$T520:$T531,справочники!$P$10))))</f>
        <v>0</v>
      </c>
      <c r="ES536" s="92">
        <f>IF(ES$8="",0,IF(AND($T491&lt;&gt;"",$T491&lt;&gt;0),ES511*(SUMIFS(ES520:ES531,$T520:$T531,справочники!$P$9)/(1+Главная!$N$23)+SUMIFS(ES520:ES531,$T520:$T531,справочники!$P$10)),ES448*(SUMIFS(ES499:ES510,$T520:$T531,справочники!$P$9)/(1+Главная!$N$23)+SUMIFS(ES499:ES510,$T520:$T531,справочники!$P$10))))</f>
        <v>0</v>
      </c>
      <c r="ET536" s="92">
        <f>IF(ET$8="",0,IF(AND($T491&lt;&gt;"",$T491&lt;&gt;0),ET511*(SUMIFS(ET520:ET531,$T520:$T531,справочники!$P$9)/(1+Главная!$N$23)+SUMIFS(ET520:ET531,$T520:$T531,справочники!$P$10)),ET448*(SUMIFS(ET499:ET510,$T520:$T531,справочники!$P$9)/(1+Главная!$N$23)+SUMIFS(ET499:ET510,$T520:$T531,справочники!$P$10))))</f>
        <v>0</v>
      </c>
      <c r="EU536" s="92">
        <f>IF(EU$8="",0,IF(AND($T491&lt;&gt;"",$T491&lt;&gt;0),EU511*(SUMIFS(EU520:EU531,$T520:$T531,справочники!$P$9)/(1+Главная!$N$23)+SUMIFS(EU520:EU531,$T520:$T531,справочники!$P$10)),EU448*(SUMIFS(EU499:EU510,$T520:$T531,справочники!$P$9)/(1+Главная!$N$23)+SUMIFS(EU499:EU510,$T520:$T531,справочники!$P$10))))</f>
        <v>0</v>
      </c>
      <c r="EV536" s="92">
        <f>IF(EV$8="",0,IF(AND($T491&lt;&gt;"",$T491&lt;&gt;0),EV511*(SUMIFS(EV520:EV531,$T520:$T531,справочники!$P$9)/(1+Главная!$N$23)+SUMIFS(EV520:EV531,$T520:$T531,справочники!$P$10)),EV448*(SUMIFS(EV499:EV510,$T520:$T531,справочники!$P$9)/(1+Главная!$N$23)+SUMIFS(EV499:EV510,$T520:$T531,справочники!$P$10))))</f>
        <v>0</v>
      </c>
      <c r="EW536" s="92">
        <f>IF(EW$8="",0,IF(AND($T491&lt;&gt;"",$T491&lt;&gt;0),EW511*(SUMIFS(EW520:EW531,$T520:$T531,справочники!$P$9)/(1+Главная!$N$23)+SUMIFS(EW520:EW531,$T520:$T531,справочники!$P$10)),EW448*(SUMIFS(EW499:EW510,$T520:$T531,справочники!$P$9)/(1+Главная!$N$23)+SUMIFS(EW499:EW510,$T520:$T531,справочники!$P$10))))</f>
        <v>0</v>
      </c>
      <c r="EX536" s="92">
        <f>IF(EX$8="",0,IF(AND($T491&lt;&gt;"",$T491&lt;&gt;0),EX511*(SUMIFS(EX520:EX531,$T520:$T531,справочники!$P$9)/(1+Главная!$N$23)+SUMIFS(EX520:EX531,$T520:$T531,справочники!$P$10)),EX448*(SUMIFS(EX499:EX510,$T520:$T531,справочники!$P$9)/(1+Главная!$N$23)+SUMIFS(EX499:EX510,$T520:$T531,справочники!$P$10))))</f>
        <v>0</v>
      </c>
      <c r="EY536" s="92">
        <f>IF(EY$8="",0,IF(AND($T491&lt;&gt;"",$T491&lt;&gt;0),EY511*(SUMIFS(EY520:EY531,$T520:$T531,справочники!$P$9)/(1+Главная!$N$23)+SUMIFS(EY520:EY531,$T520:$T531,справочники!$P$10)),EY448*(SUMIFS(EY499:EY510,$T520:$T531,справочники!$P$9)/(1+Главная!$N$23)+SUMIFS(EY499:EY510,$T520:$T531,справочники!$P$10))))</f>
        <v>0</v>
      </c>
      <c r="EZ536" s="92">
        <f>IF(EZ$8="",0,IF(AND($T491&lt;&gt;"",$T491&lt;&gt;0),EZ511*(SUMIFS(EZ520:EZ531,$T520:$T531,справочники!$P$9)/(1+Главная!$N$23)+SUMIFS(EZ520:EZ531,$T520:$T531,справочники!$P$10)),EZ448*(SUMIFS(EZ499:EZ510,$T520:$T531,справочники!$P$9)/(1+Главная!$N$23)+SUMIFS(EZ499:EZ510,$T520:$T531,справочники!$P$10))))</f>
        <v>0</v>
      </c>
      <c r="FA536" s="92">
        <f>IF(FA$8="",0,IF(AND($T491&lt;&gt;"",$T491&lt;&gt;0),FA511*(SUMIFS(FA520:FA531,$T520:$T531,справочники!$P$9)/(1+Главная!$N$23)+SUMIFS(FA520:FA531,$T520:$T531,справочники!$P$10)),FA448*(SUMIFS(FA499:FA510,$T520:$T531,справочники!$P$9)/(1+Главная!$N$23)+SUMIFS(FA499:FA510,$T520:$T531,справочники!$P$10))))</f>
        <v>0</v>
      </c>
      <c r="FB536" s="92">
        <f>IF(FB$8="",0,IF(AND($T491&lt;&gt;"",$T491&lt;&gt;0),FB511*(SUMIFS(FB520:FB531,$T520:$T531,справочники!$P$9)/(1+Главная!$N$23)+SUMIFS(FB520:FB531,$T520:$T531,справочники!$P$10)),FB448*(SUMIFS(FB499:FB510,$T520:$T531,справочники!$P$9)/(1+Главная!$N$23)+SUMIFS(FB499:FB510,$T520:$T531,справочники!$P$10))))</f>
        <v>0</v>
      </c>
      <c r="FC536" s="92">
        <f>IF(FC$8="",0,IF(AND($T491&lt;&gt;"",$T491&lt;&gt;0),FC511*(SUMIFS(FC520:FC531,$T520:$T531,справочники!$P$9)/(1+Главная!$N$23)+SUMIFS(FC520:FC531,$T520:$T531,справочники!$P$10)),FC448*(SUMIFS(FC499:FC510,$T520:$T531,справочники!$P$9)/(1+Главная!$N$23)+SUMIFS(FC499:FC510,$T520:$T531,справочники!$P$10))))</f>
        <v>0</v>
      </c>
      <c r="FD536" s="92">
        <f>IF(FD$8="",0,IF(AND($T491&lt;&gt;"",$T491&lt;&gt;0),FD511*(SUMIFS(FD520:FD531,$T520:$T531,справочники!$P$9)/(1+Главная!$N$23)+SUMIFS(FD520:FD531,$T520:$T531,справочники!$P$10)),FD448*(SUMIFS(FD499:FD510,$T520:$T531,справочники!$P$9)/(1+Главная!$N$23)+SUMIFS(FD499:FD510,$T520:$T531,справочники!$P$10))))</f>
        <v>0</v>
      </c>
      <c r="FE536" s="92">
        <f>IF(FE$8="",0,IF(AND($T491&lt;&gt;"",$T491&lt;&gt;0),FE511*(SUMIFS(FE520:FE531,$T520:$T531,справочники!$P$9)/(1+Главная!$N$23)+SUMIFS(FE520:FE531,$T520:$T531,справочники!$P$10)),FE448*(SUMIFS(FE499:FE510,$T520:$T531,справочники!$P$9)/(1+Главная!$N$23)+SUMIFS(FE499:FE510,$T520:$T531,справочники!$P$10))))</f>
        <v>0</v>
      </c>
      <c r="FF536" s="92">
        <f>IF(FF$8="",0,IF(AND($T491&lt;&gt;"",$T491&lt;&gt;0),FF511*(SUMIFS(FF520:FF531,$T520:$T531,справочники!$P$9)/(1+Главная!$N$23)+SUMIFS(FF520:FF531,$T520:$T531,справочники!$P$10)),FF448*(SUMIFS(FF499:FF510,$T520:$T531,справочники!$P$9)/(1+Главная!$N$23)+SUMIFS(FF499:FF510,$T520:$T531,справочники!$P$10))))</f>
        <v>0</v>
      </c>
      <c r="FG536" s="92">
        <f>IF(FG$8="",0,IF(AND($T491&lt;&gt;"",$T491&lt;&gt;0),FG511*(SUMIFS(FG520:FG531,$T520:$T531,справочники!$P$9)/(1+Главная!$N$23)+SUMIFS(FG520:FG531,$T520:$T531,справочники!$P$10)),FG448*(SUMIFS(FG499:FG510,$T520:$T531,справочники!$P$9)/(1+Главная!$N$23)+SUMIFS(FG499:FG510,$T520:$T531,справочники!$P$10))))</f>
        <v>0</v>
      </c>
      <c r="FH536" s="92">
        <f>IF(FH$8="",0,IF(AND($T491&lt;&gt;"",$T491&lt;&gt;0),FH511*(SUMIFS(FH520:FH531,$T520:$T531,справочники!$P$9)/(1+Главная!$N$23)+SUMIFS(FH520:FH531,$T520:$T531,справочники!$P$10)),FH448*(SUMIFS(FH499:FH510,$T520:$T531,справочники!$P$9)/(1+Главная!$N$23)+SUMIFS(FH499:FH510,$T520:$T531,справочники!$P$10))))</f>
        <v>0</v>
      </c>
      <c r="FI536" s="92">
        <f>IF(FI$8="",0,IF(AND($T491&lt;&gt;"",$T491&lt;&gt;0),FI511*(SUMIFS(FI520:FI531,$T520:$T531,справочники!$P$9)/(1+Главная!$N$23)+SUMIFS(FI520:FI531,$T520:$T531,справочники!$P$10)),FI448*(SUMIFS(FI499:FI510,$T520:$T531,справочники!$P$9)/(1+Главная!$N$23)+SUMIFS(FI499:FI510,$T520:$T531,справочники!$P$10))))</f>
        <v>0</v>
      </c>
      <c r="FJ536" s="92">
        <f>IF(FJ$8="",0,IF(AND($T491&lt;&gt;"",$T491&lt;&gt;0),FJ511*(SUMIFS(FJ520:FJ531,$T520:$T531,справочники!$P$9)/(1+Главная!$N$23)+SUMIFS(FJ520:FJ531,$T520:$T531,справочники!$P$10)),FJ448*(SUMIFS(FJ499:FJ510,$T520:$T531,справочники!$P$9)/(1+Главная!$N$23)+SUMIFS(FJ499:FJ510,$T520:$T531,справочники!$P$10))))</f>
        <v>0</v>
      </c>
      <c r="FK536" s="92">
        <f>IF(FK$8="",0,IF(AND($T491&lt;&gt;"",$T491&lt;&gt;0),FK511*(SUMIFS(FK520:FK531,$T520:$T531,справочники!$P$9)/(1+Главная!$N$23)+SUMIFS(FK520:FK531,$T520:$T531,справочники!$P$10)),FK448*(SUMIFS(FK499:FK510,$T520:$T531,справочники!$P$9)/(1+Главная!$N$23)+SUMIFS(FK499:FK510,$T520:$T531,справочники!$P$10))))</f>
        <v>0</v>
      </c>
      <c r="FL536" s="92">
        <f>IF(FL$8="",0,IF(AND($T491&lt;&gt;"",$T491&lt;&gt;0),FL511*(SUMIFS(FL520:FL531,$T520:$T531,справочники!$P$9)/(1+Главная!$N$23)+SUMIFS(FL520:FL531,$T520:$T531,справочники!$P$10)),FL448*(SUMIFS(FL499:FL510,$T520:$T531,справочники!$P$9)/(1+Главная!$N$23)+SUMIFS(FL499:FL510,$T520:$T531,справочники!$P$10))))</f>
        <v>0</v>
      </c>
      <c r="FM536" s="92">
        <f>IF(FM$8="",0,IF(AND($T491&lt;&gt;"",$T491&lt;&gt;0),FM511*(SUMIFS(FM520:FM531,$T520:$T531,справочники!$P$9)/(1+Главная!$N$23)+SUMIFS(FM520:FM531,$T520:$T531,справочники!$P$10)),FM448*(SUMIFS(FM499:FM510,$T520:$T531,справочники!$P$9)/(1+Главная!$N$23)+SUMIFS(FM499:FM510,$T520:$T531,справочники!$P$10))))</f>
        <v>0</v>
      </c>
      <c r="FN536" s="92">
        <f>IF(FN$8="",0,IF(AND($T491&lt;&gt;"",$T491&lt;&gt;0),FN511*(SUMIFS(FN520:FN531,$T520:$T531,справочники!$P$9)/(1+Главная!$N$23)+SUMIFS(FN520:FN531,$T520:$T531,справочники!$P$10)),FN448*(SUMIFS(FN499:FN510,$T520:$T531,справочники!$P$9)/(1+Главная!$N$23)+SUMIFS(FN499:FN510,$T520:$T531,справочники!$P$10))))</f>
        <v>0</v>
      </c>
      <c r="FO536" s="92">
        <f>IF(FO$8="",0,IF(AND($T491&lt;&gt;"",$T491&lt;&gt;0),FO511*(SUMIFS(FO520:FO531,$T520:$T531,справочники!$P$9)/(1+Главная!$N$23)+SUMIFS(FO520:FO531,$T520:$T531,справочники!$P$10)),FO448*(SUMIFS(FO499:FO510,$T520:$T531,справочники!$P$9)/(1+Главная!$N$23)+SUMIFS(FO499:FO510,$T520:$T531,справочники!$P$10))))</f>
        <v>0</v>
      </c>
      <c r="FP536" s="92">
        <f>IF(FP$8="",0,IF(AND($T491&lt;&gt;"",$T491&lt;&gt;0),FP511*(SUMIFS(FP520:FP531,$T520:$T531,справочники!$P$9)/(1+Главная!$N$23)+SUMIFS(FP520:FP531,$T520:$T531,справочники!$P$10)),FP448*(SUMIFS(FP499:FP510,$T520:$T531,справочники!$P$9)/(1+Главная!$N$23)+SUMIFS(FP499:FP510,$T520:$T531,справочники!$P$10))))</f>
        <v>0</v>
      </c>
      <c r="FQ536" s="92">
        <f>IF(FQ$8="",0,IF(AND($T491&lt;&gt;"",$T491&lt;&gt;0),FQ511*(SUMIFS(FQ520:FQ531,$T520:$T531,справочники!$P$9)/(1+Главная!$N$23)+SUMIFS(FQ520:FQ531,$T520:$T531,справочники!$P$10)),FQ448*(SUMIFS(FQ499:FQ510,$T520:$T531,справочники!$P$9)/(1+Главная!$N$23)+SUMIFS(FQ499:FQ510,$T520:$T531,справочники!$P$10))))</f>
        <v>0</v>
      </c>
      <c r="FR536" s="92">
        <f>IF(FR$8="",0,IF(AND($T491&lt;&gt;"",$T491&lt;&gt;0),FR511*(SUMIFS(FR520:FR531,$T520:$T531,справочники!$P$9)/(1+Главная!$N$23)+SUMIFS(FR520:FR531,$T520:$T531,справочники!$P$10)),FR448*(SUMIFS(FR499:FR510,$T520:$T531,справочники!$P$9)/(1+Главная!$N$23)+SUMIFS(FR499:FR510,$T520:$T531,справочники!$P$10))))</f>
        <v>0</v>
      </c>
      <c r="FS536" s="92">
        <f>IF(FS$8="",0,IF(AND($T491&lt;&gt;"",$T491&lt;&gt;0),FS511*(SUMIFS(FS520:FS531,$T520:$T531,справочники!$P$9)/(1+Главная!$N$23)+SUMIFS(FS520:FS531,$T520:$T531,справочники!$P$10)),FS448*(SUMIFS(FS499:FS510,$T520:$T531,справочники!$P$9)/(1+Главная!$N$23)+SUMIFS(FS499:FS510,$T520:$T531,справочники!$P$10))))</f>
        <v>0</v>
      </c>
      <c r="FT536" s="92">
        <f>IF(FT$8="",0,IF(AND($T491&lt;&gt;"",$T491&lt;&gt;0),FT511*(SUMIFS(FT520:FT531,$T520:$T531,справочники!$P$9)/(1+Главная!$N$23)+SUMIFS(FT520:FT531,$T520:$T531,справочники!$P$10)),FT448*(SUMIFS(FT499:FT510,$T520:$T531,справочники!$P$9)/(1+Главная!$N$23)+SUMIFS(FT499:FT510,$T520:$T531,справочники!$P$10))))</f>
        <v>0</v>
      </c>
      <c r="FU536" s="92">
        <f>IF(FU$8="",0,IF(AND($T491&lt;&gt;"",$T491&lt;&gt;0),FU511*(SUMIFS(FU520:FU531,$T520:$T531,справочники!$P$9)/(1+Главная!$N$23)+SUMIFS(FU520:FU531,$T520:$T531,справочники!$P$10)),FU448*(SUMIFS(FU499:FU510,$T520:$T531,справочники!$P$9)/(1+Главная!$N$23)+SUMIFS(FU499:FU510,$T520:$T531,справочники!$P$10))))</f>
        <v>0</v>
      </c>
      <c r="FV536" s="92">
        <f>IF(FV$8="",0,IF(AND($T491&lt;&gt;"",$T491&lt;&gt;0),FV511*(SUMIFS(FV520:FV531,$T520:$T531,справочники!$P$9)/(1+Главная!$N$23)+SUMIFS(FV520:FV531,$T520:$T531,справочники!$P$10)),FV448*(SUMIFS(FV499:FV510,$T520:$T531,справочники!$P$9)/(1+Главная!$N$23)+SUMIFS(FV499:FV510,$T520:$T531,справочники!$P$10))))</f>
        <v>0</v>
      </c>
      <c r="FW536" s="92">
        <f>IF(FW$8="",0,IF(AND($T491&lt;&gt;"",$T491&lt;&gt;0),FW511*(SUMIFS(FW520:FW531,$T520:$T531,справочники!$P$9)/(1+Главная!$N$23)+SUMIFS(FW520:FW531,$T520:$T531,справочники!$P$10)),FW448*(SUMIFS(FW499:FW510,$T520:$T531,справочники!$P$9)/(1+Главная!$N$23)+SUMIFS(FW499:FW510,$T520:$T531,справочники!$P$10))))</f>
        <v>0</v>
      </c>
      <c r="FX536" s="92">
        <f>IF(FX$8="",0,IF(AND($T491&lt;&gt;"",$T491&lt;&gt;0),FX511*(SUMIFS(FX520:FX531,$T520:$T531,справочники!$P$9)/(1+Главная!$N$23)+SUMIFS(FX520:FX531,$T520:$T531,справочники!$P$10)),FX448*(SUMIFS(FX499:FX510,$T520:$T531,справочники!$P$9)/(1+Главная!$N$23)+SUMIFS(FX499:FX510,$T520:$T531,справочники!$P$10))))</f>
        <v>0</v>
      </c>
      <c r="FY536" s="92">
        <f>IF(FY$8="",0,IF(AND($T491&lt;&gt;"",$T491&lt;&gt;0),FY511*(SUMIFS(FY520:FY531,$T520:$T531,справочники!$P$9)/(1+Главная!$N$23)+SUMIFS(FY520:FY531,$T520:$T531,справочники!$P$10)),FY448*(SUMIFS(FY499:FY510,$T520:$T531,справочники!$P$9)/(1+Главная!$N$23)+SUMIFS(FY499:FY510,$T520:$T531,справочники!$P$10))))</f>
        <v>0</v>
      </c>
      <c r="FZ536" s="92">
        <f>IF(FZ$8="",0,IF(AND($T491&lt;&gt;"",$T491&lt;&gt;0),FZ511*(SUMIFS(FZ520:FZ531,$T520:$T531,справочники!$P$9)/(1+Главная!$N$23)+SUMIFS(FZ520:FZ531,$T520:$T531,справочники!$P$10)),FZ448*(SUMIFS(FZ499:FZ510,$T520:$T531,справочники!$P$9)/(1+Главная!$N$23)+SUMIFS(FZ499:FZ510,$T520:$T531,справочники!$P$10))))</f>
        <v>0</v>
      </c>
      <c r="GA536" s="92">
        <f>IF(GA$8="",0,IF(AND($T491&lt;&gt;"",$T491&lt;&gt;0),GA511*(SUMIFS(GA520:GA531,$T520:$T531,справочники!$P$9)/(1+Главная!$N$23)+SUMIFS(GA520:GA531,$T520:$T531,справочники!$P$10)),GA448*(SUMIFS(GA499:GA510,$T520:$T531,справочники!$P$9)/(1+Главная!$N$23)+SUMIFS(GA499:GA510,$T520:$T531,справочники!$P$10))))</f>
        <v>0</v>
      </c>
      <c r="GB536" s="92">
        <f>IF(GB$8="",0,IF(AND($T491&lt;&gt;"",$T491&lt;&gt;0),GB511*(SUMIFS(GB520:GB531,$T520:$T531,справочники!$P$9)/(1+Главная!$N$23)+SUMIFS(GB520:GB531,$T520:$T531,справочники!$P$10)),GB448*(SUMIFS(GB499:GB510,$T520:$T531,справочники!$P$9)/(1+Главная!$N$23)+SUMIFS(GB499:GB510,$T520:$T531,справочники!$P$10))))</f>
        <v>0</v>
      </c>
      <c r="GC536" s="92">
        <f>IF(GC$8="",0,IF(AND($T491&lt;&gt;"",$T491&lt;&gt;0),GC511*(SUMIFS(GC520:GC531,$T520:$T531,справочники!$P$9)/(1+Главная!$N$23)+SUMIFS(GC520:GC531,$T520:$T531,справочники!$P$10)),GC448*(SUMIFS(GC499:GC510,$T520:$T531,справочники!$P$9)/(1+Главная!$N$23)+SUMIFS(GC499:GC510,$T520:$T531,справочники!$P$10))))</f>
        <v>0</v>
      </c>
      <c r="GD536" s="92">
        <f>IF(GD$8="",0,IF(AND($T491&lt;&gt;"",$T491&lt;&gt;0),GD511*(SUMIFS(GD520:GD531,$T520:$T531,справочники!$P$9)/(1+Главная!$N$23)+SUMIFS(GD520:GD531,$T520:$T531,справочники!$P$10)),GD448*(SUMIFS(GD499:GD510,$T520:$T531,справочники!$P$9)/(1+Главная!$N$23)+SUMIFS(GD499:GD510,$T520:$T531,справочники!$P$10))))</f>
        <v>0</v>
      </c>
      <c r="GE536" s="92">
        <f>IF(GE$8="",0,IF(AND($T491&lt;&gt;"",$T491&lt;&gt;0),GE511*(SUMIFS(GE520:GE531,$T520:$T531,справочники!$P$9)/(1+Главная!$N$23)+SUMIFS(GE520:GE531,$T520:$T531,справочники!$P$10)),GE448*(SUMIFS(GE499:GE510,$T520:$T531,справочники!$P$9)/(1+Главная!$N$23)+SUMIFS(GE499:GE510,$T520:$T531,справочники!$P$10))))</f>
        <v>0</v>
      </c>
      <c r="GF536" s="92">
        <f>IF(GF$8="",0,IF(AND($T491&lt;&gt;"",$T491&lt;&gt;0),GF511*(SUMIFS(GF520:GF531,$T520:$T531,справочники!$P$9)/(1+Главная!$N$23)+SUMIFS(GF520:GF531,$T520:$T531,справочники!$P$10)),GF448*(SUMIFS(GF499:GF510,$T520:$T531,справочники!$P$9)/(1+Главная!$N$23)+SUMIFS(GF499:GF510,$T520:$T531,справочники!$P$10))))</f>
        <v>0</v>
      </c>
      <c r="GG536" s="92">
        <f>IF(GG$8="",0,IF(AND($T491&lt;&gt;"",$T491&lt;&gt;0),GG511*(SUMIFS(GG520:GG531,$T520:$T531,справочники!$P$9)/(1+Главная!$N$23)+SUMIFS(GG520:GG531,$T520:$T531,справочники!$P$10)),GG448*(SUMIFS(GG499:GG510,$T520:$T531,справочники!$P$9)/(1+Главная!$N$23)+SUMIFS(GG499:GG510,$T520:$T531,справочники!$P$10))))</f>
        <v>0</v>
      </c>
      <c r="GH536" s="92">
        <f>IF(GH$8="",0,IF(AND($T491&lt;&gt;"",$T491&lt;&gt;0),GH511*(SUMIFS(GH520:GH531,$T520:$T531,справочники!$P$9)/(1+Главная!$N$23)+SUMIFS(GH520:GH531,$T520:$T531,справочники!$P$10)),GH448*(SUMIFS(GH499:GH510,$T520:$T531,справочники!$P$9)/(1+Главная!$N$23)+SUMIFS(GH499:GH510,$T520:$T531,справочники!$P$10))))</f>
        <v>0</v>
      </c>
      <c r="GI536" s="92">
        <f>IF(GI$8="",0,IF(AND($T491&lt;&gt;"",$T491&lt;&gt;0),GI511*(SUMIFS(GI520:GI531,$T520:$T531,справочники!$P$9)/(1+Главная!$N$23)+SUMIFS(GI520:GI531,$T520:$T531,справочники!$P$10)),GI448*(SUMIFS(GI499:GI510,$T520:$T531,справочники!$P$9)/(1+Главная!$N$23)+SUMIFS(GI499:GI510,$T520:$T531,справочники!$P$10))))</f>
        <v>0</v>
      </c>
      <c r="GJ536" s="92">
        <f>IF(GJ$8="",0,IF(AND($T491&lt;&gt;"",$T491&lt;&gt;0),GJ511*(SUMIFS(GJ520:GJ531,$T520:$T531,справочники!$P$9)/(1+Главная!$N$23)+SUMIFS(GJ520:GJ531,$T520:$T531,справочники!$P$10)),GJ448*(SUMIFS(GJ499:GJ510,$T520:$T531,справочники!$P$9)/(1+Главная!$N$23)+SUMIFS(GJ499:GJ510,$T520:$T531,справочники!$P$10))))</f>
        <v>0</v>
      </c>
      <c r="GK536" s="92">
        <f>IF(GK$8="",0,IF(AND($T491&lt;&gt;"",$T491&lt;&gt;0),GK511*(SUMIFS(GK520:GK531,$T520:$T531,справочники!$P$9)/(1+Главная!$N$23)+SUMIFS(GK520:GK531,$T520:$T531,справочники!$P$10)),GK448*(SUMIFS(GK499:GK510,$T520:$T531,справочники!$P$9)/(1+Главная!$N$23)+SUMIFS(GK499:GK510,$T520:$T531,справочники!$P$10))))</f>
        <v>0</v>
      </c>
      <c r="GL536" s="92">
        <f>IF(GL$8="",0,IF(AND($T491&lt;&gt;"",$T491&lt;&gt;0),GL511*(SUMIFS(GL520:GL531,$T520:$T531,справочники!$P$9)/(1+Главная!$N$23)+SUMIFS(GL520:GL531,$T520:$T531,справочники!$P$10)),GL448*(SUMIFS(GL499:GL510,$T520:$T531,справочники!$P$9)/(1+Главная!$N$23)+SUMIFS(GL499:GL510,$T520:$T531,справочники!$P$10))))</f>
        <v>0</v>
      </c>
      <c r="GM536" s="92">
        <f>IF(GM$8="",0,IF(AND($T491&lt;&gt;"",$T491&lt;&gt;0),GM511*(SUMIFS(GM520:GM531,$T520:$T531,справочники!$P$9)/(1+Главная!$N$23)+SUMIFS(GM520:GM531,$T520:$T531,справочники!$P$10)),GM448*(SUMIFS(GM499:GM510,$T520:$T531,справочники!$P$9)/(1+Главная!$N$23)+SUMIFS(GM499:GM510,$T520:$T531,справочники!$P$10))))</f>
        <v>0</v>
      </c>
      <c r="GN536" s="92">
        <f>IF(GN$8="",0,IF(AND($T491&lt;&gt;"",$T491&lt;&gt;0),GN511*(SUMIFS(GN520:GN531,$T520:$T531,справочники!$P$9)/(1+Главная!$N$23)+SUMIFS(GN520:GN531,$T520:$T531,справочники!$P$10)),GN448*(SUMIFS(GN499:GN510,$T520:$T531,справочники!$P$9)/(1+Главная!$N$23)+SUMIFS(GN499:GN510,$T520:$T531,справочники!$P$10))))</f>
        <v>0</v>
      </c>
      <c r="GO536" s="92">
        <f>IF(GO$8="",0,IF(AND($T491&lt;&gt;"",$T491&lt;&gt;0),GO511*(SUMIFS(GO520:GO531,$T520:$T531,справочники!$P$9)/(1+Главная!$N$23)+SUMIFS(GO520:GO531,$T520:$T531,справочники!$P$10)),GO448*(SUMIFS(GO499:GO510,$T520:$T531,справочники!$P$9)/(1+Главная!$N$23)+SUMIFS(GO499:GO510,$T520:$T531,справочники!$P$10))))</f>
        <v>0</v>
      </c>
      <c r="GP536" s="92">
        <f>IF(GP$8="",0,IF(AND($T491&lt;&gt;"",$T491&lt;&gt;0),GP511*(SUMIFS(GP520:GP531,$T520:$T531,справочники!$P$9)/(1+Главная!$N$23)+SUMIFS(GP520:GP531,$T520:$T531,справочники!$P$10)),GP448*(SUMIFS(GP499:GP510,$T520:$T531,справочники!$P$9)/(1+Главная!$N$23)+SUMIFS(GP499:GP510,$T520:$T531,справочники!$P$10))))</f>
        <v>0</v>
      </c>
      <c r="GQ536" s="92">
        <f>IF(GQ$8="",0,IF(AND($T491&lt;&gt;"",$T491&lt;&gt;0),GQ511*(SUMIFS(GQ520:GQ531,$T520:$T531,справочники!$P$9)/(1+Главная!$N$23)+SUMIFS(GQ520:GQ531,$T520:$T531,справочники!$P$10)),GQ448*(SUMIFS(GQ499:GQ510,$T520:$T531,справочники!$P$9)/(1+Главная!$N$23)+SUMIFS(GQ499:GQ510,$T520:$T531,справочники!$P$10))))</f>
        <v>0</v>
      </c>
      <c r="GR536" s="92">
        <f>IF(GR$8="",0,IF(AND($T491&lt;&gt;"",$T491&lt;&gt;0),GR511*(SUMIFS(GR520:GR531,$T520:$T531,справочники!$P$9)/(1+Главная!$N$23)+SUMIFS(GR520:GR531,$T520:$T531,справочники!$P$10)),GR448*(SUMIFS(GR499:GR510,$T520:$T531,справочники!$P$9)/(1+Главная!$N$23)+SUMIFS(GR499:GR510,$T520:$T531,справочники!$P$10))))</f>
        <v>0</v>
      </c>
      <c r="GS536" s="92">
        <f>IF(GS$8="",0,IF(AND($T491&lt;&gt;"",$T491&lt;&gt;0),GS511*(SUMIFS(GS520:GS531,$T520:$T531,справочники!$P$9)/(1+Главная!$N$23)+SUMIFS(GS520:GS531,$T520:$T531,справочники!$P$10)),GS448*(SUMIFS(GS499:GS510,$T520:$T531,справочники!$P$9)/(1+Главная!$N$23)+SUMIFS(GS499:GS510,$T520:$T531,справочники!$P$10))))</f>
        <v>0</v>
      </c>
      <c r="GT536" s="92">
        <f>IF(GT$8="",0,IF(AND($T491&lt;&gt;"",$T491&lt;&gt;0),GT511*(SUMIFS(GT520:GT531,$T520:$T531,справочники!$P$9)/(1+Главная!$N$23)+SUMIFS(GT520:GT531,$T520:$T531,справочники!$P$10)),GT448*(SUMIFS(GT499:GT510,$T520:$T531,справочники!$P$9)/(1+Главная!$N$23)+SUMIFS(GT499:GT510,$T520:$T531,справочники!$P$10))))</f>
        <v>0</v>
      </c>
      <c r="GU536" s="92">
        <f>IF(GU$8="",0,IF(AND($T491&lt;&gt;"",$T491&lt;&gt;0),GU511*(SUMIFS(GU520:GU531,$T520:$T531,справочники!$P$9)/(1+Главная!$N$23)+SUMIFS(GU520:GU531,$T520:$T531,справочники!$P$10)),GU448*(SUMIFS(GU499:GU510,$T520:$T531,справочники!$P$9)/(1+Главная!$N$23)+SUMIFS(GU499:GU510,$T520:$T531,справочники!$P$10))))</f>
        <v>0</v>
      </c>
      <c r="GV536" s="92">
        <f>IF(GV$8="",0,IF(AND($T491&lt;&gt;"",$T491&lt;&gt;0),GV511*(SUMIFS(GV520:GV531,$T520:$T531,справочники!$P$9)/(1+Главная!$N$23)+SUMIFS(GV520:GV531,$T520:$T531,справочники!$P$10)),GV448*(SUMIFS(GV499:GV510,$T520:$T531,справочники!$P$9)/(1+Главная!$N$23)+SUMIFS(GV499:GV510,$T520:$T531,справочники!$P$10))))</f>
        <v>0</v>
      </c>
      <c r="GW536" s="92">
        <f>IF(GW$8="",0,IF(AND($T491&lt;&gt;"",$T491&lt;&gt;0),GW511*(SUMIFS(GW520:GW531,$T520:$T531,справочники!$P$9)/(1+Главная!$N$23)+SUMIFS(GW520:GW531,$T520:$T531,справочники!$P$10)),GW448*(SUMIFS(GW499:GW510,$T520:$T531,справочники!$P$9)/(1+Главная!$N$23)+SUMIFS(GW499:GW510,$T520:$T531,справочники!$P$10))))</f>
        <v>0</v>
      </c>
      <c r="GX536" s="92">
        <f>IF(GX$8="",0,IF(AND($T491&lt;&gt;"",$T491&lt;&gt;0),GX511*(SUMIFS(GX520:GX531,$T520:$T531,справочники!$P$9)/(1+Главная!$N$23)+SUMIFS(GX520:GX531,$T520:$T531,справочники!$P$10)),GX448*(SUMIFS(GX499:GX510,$T520:$T531,справочники!$P$9)/(1+Главная!$N$23)+SUMIFS(GX499:GX510,$T520:$T531,справочники!$P$10))))</f>
        <v>0</v>
      </c>
      <c r="GY536" s="92">
        <f>IF(GY$8="",0,IF(AND($T491&lt;&gt;"",$T491&lt;&gt;0),GY511*(SUMIFS(GY520:GY531,$T520:$T531,справочники!$P$9)/(1+Главная!$N$23)+SUMIFS(GY520:GY531,$T520:$T531,справочники!$P$10)),GY448*(SUMIFS(GY499:GY510,$T520:$T531,справочники!$P$9)/(1+Главная!$N$23)+SUMIFS(GY499:GY510,$T520:$T531,справочники!$P$10))))</f>
        <v>0</v>
      </c>
      <c r="GZ536" s="92">
        <f>IF(GZ$8="",0,IF(AND($T491&lt;&gt;"",$T491&lt;&gt;0),GZ511*(SUMIFS(GZ520:GZ531,$T520:$T531,справочники!$P$9)/(1+Главная!$N$23)+SUMIFS(GZ520:GZ531,$T520:$T531,справочники!$P$10)),GZ448*(SUMIFS(GZ499:GZ510,$T520:$T531,справочники!$P$9)/(1+Главная!$N$23)+SUMIFS(GZ499:GZ510,$T520:$T531,справочники!$P$10))))</f>
        <v>0</v>
      </c>
      <c r="HA536" s="3"/>
      <c r="HB536" s="3"/>
    </row>
    <row r="537" spans="1:210" s="239" customFormat="1" ht="10.199999999999999">
      <c r="A537" s="228"/>
      <c r="B537" s="229"/>
      <c r="C537" s="230"/>
      <c r="D537" s="229"/>
      <c r="E537" s="270" t="s">
        <v>130</v>
      </c>
      <c r="F537" s="116"/>
      <c r="G537" s="250"/>
      <c r="H537" s="228"/>
      <c r="I537" s="228" t="str">
        <f>$H$160</f>
        <v>Себестоимость</v>
      </c>
      <c r="J537" s="228"/>
      <c r="K537" s="228"/>
      <c r="L537" s="228"/>
      <c r="M537" s="231"/>
      <c r="N537" s="246" t="str">
        <f>$N$75</f>
        <v>Регулярная, ликвидная продукция</v>
      </c>
      <c r="O537" s="228"/>
      <c r="P537" s="231"/>
      <c r="Q537" s="228" t="s">
        <v>26</v>
      </c>
      <c r="R537" s="228"/>
      <c r="S537" s="228"/>
      <c r="T537" s="234"/>
      <c r="U537" s="228"/>
      <c r="V537" s="228"/>
      <c r="W537" s="235">
        <f>SUM($Y537:$HA537)</f>
        <v>0</v>
      </c>
      <c r="X537" s="236"/>
      <c r="Y537" s="247"/>
      <c r="Z537" s="248"/>
      <c r="AA537" s="249">
        <f>IF(AA$8="",0,AA536*AA451)</f>
        <v>0</v>
      </c>
      <c r="AB537" s="249">
        <f t="shared" ref="AB537:AE537" si="2505">IF(AB$8="",0,AB536*AB451)</f>
        <v>0</v>
      </c>
      <c r="AC537" s="249">
        <f t="shared" si="2505"/>
        <v>0</v>
      </c>
      <c r="AD537" s="249">
        <f t="shared" si="2505"/>
        <v>0</v>
      </c>
      <c r="AE537" s="249">
        <f t="shared" si="2505"/>
        <v>0</v>
      </c>
      <c r="AF537" s="249">
        <f t="shared" ref="AF537:CQ537" si="2506">IF(AF$8="",0,AF536*AF451)</f>
        <v>0</v>
      </c>
      <c r="AG537" s="249">
        <f t="shared" si="2506"/>
        <v>0</v>
      </c>
      <c r="AH537" s="249">
        <f t="shared" si="2506"/>
        <v>0</v>
      </c>
      <c r="AI537" s="249">
        <f t="shared" si="2506"/>
        <v>0</v>
      </c>
      <c r="AJ537" s="249">
        <f t="shared" si="2506"/>
        <v>0</v>
      </c>
      <c r="AK537" s="249">
        <f t="shared" si="2506"/>
        <v>0</v>
      </c>
      <c r="AL537" s="249">
        <f t="shared" si="2506"/>
        <v>0</v>
      </c>
      <c r="AM537" s="249">
        <f t="shared" si="2506"/>
        <v>0</v>
      </c>
      <c r="AN537" s="249">
        <f t="shared" si="2506"/>
        <v>0</v>
      </c>
      <c r="AO537" s="249">
        <f t="shared" si="2506"/>
        <v>0</v>
      </c>
      <c r="AP537" s="249">
        <f t="shared" si="2506"/>
        <v>0</v>
      </c>
      <c r="AQ537" s="249">
        <f t="shared" si="2506"/>
        <v>0</v>
      </c>
      <c r="AR537" s="249">
        <f t="shared" si="2506"/>
        <v>0</v>
      </c>
      <c r="AS537" s="249">
        <f t="shared" si="2506"/>
        <v>0</v>
      </c>
      <c r="AT537" s="249">
        <f t="shared" si="2506"/>
        <v>0</v>
      </c>
      <c r="AU537" s="249">
        <f t="shared" si="2506"/>
        <v>0</v>
      </c>
      <c r="AV537" s="249">
        <f t="shared" si="2506"/>
        <v>0</v>
      </c>
      <c r="AW537" s="249">
        <f t="shared" si="2506"/>
        <v>0</v>
      </c>
      <c r="AX537" s="249">
        <f t="shared" si="2506"/>
        <v>0</v>
      </c>
      <c r="AY537" s="249">
        <f t="shared" si="2506"/>
        <v>0</v>
      </c>
      <c r="AZ537" s="249">
        <f t="shared" si="2506"/>
        <v>0</v>
      </c>
      <c r="BA537" s="249">
        <f t="shared" si="2506"/>
        <v>0</v>
      </c>
      <c r="BB537" s="249">
        <f t="shared" si="2506"/>
        <v>0</v>
      </c>
      <c r="BC537" s="249">
        <f t="shared" si="2506"/>
        <v>0</v>
      </c>
      <c r="BD537" s="249">
        <f t="shared" si="2506"/>
        <v>0</v>
      </c>
      <c r="BE537" s="249">
        <f t="shared" si="2506"/>
        <v>0</v>
      </c>
      <c r="BF537" s="249">
        <f t="shared" si="2506"/>
        <v>0</v>
      </c>
      <c r="BG537" s="249">
        <f t="shared" si="2506"/>
        <v>0</v>
      </c>
      <c r="BH537" s="249">
        <f t="shared" si="2506"/>
        <v>0</v>
      </c>
      <c r="BI537" s="249">
        <f t="shared" si="2506"/>
        <v>0</v>
      </c>
      <c r="BJ537" s="249">
        <f t="shared" si="2506"/>
        <v>0</v>
      </c>
      <c r="BK537" s="249">
        <f t="shared" si="2506"/>
        <v>0</v>
      </c>
      <c r="BL537" s="249">
        <f t="shared" si="2506"/>
        <v>0</v>
      </c>
      <c r="BM537" s="249">
        <f t="shared" si="2506"/>
        <v>0</v>
      </c>
      <c r="BN537" s="249">
        <f t="shared" si="2506"/>
        <v>0</v>
      </c>
      <c r="BO537" s="249">
        <f t="shared" si="2506"/>
        <v>0</v>
      </c>
      <c r="BP537" s="249">
        <f t="shared" si="2506"/>
        <v>0</v>
      </c>
      <c r="BQ537" s="249">
        <f t="shared" si="2506"/>
        <v>0</v>
      </c>
      <c r="BR537" s="249">
        <f t="shared" si="2506"/>
        <v>0</v>
      </c>
      <c r="BS537" s="249">
        <f t="shared" si="2506"/>
        <v>0</v>
      </c>
      <c r="BT537" s="249">
        <f t="shared" si="2506"/>
        <v>0</v>
      </c>
      <c r="BU537" s="249">
        <f t="shared" si="2506"/>
        <v>0</v>
      </c>
      <c r="BV537" s="249">
        <f t="shared" si="2506"/>
        <v>0</v>
      </c>
      <c r="BW537" s="249">
        <f t="shared" si="2506"/>
        <v>0</v>
      </c>
      <c r="BX537" s="249">
        <f t="shared" si="2506"/>
        <v>0</v>
      </c>
      <c r="BY537" s="249">
        <f t="shared" si="2506"/>
        <v>0</v>
      </c>
      <c r="BZ537" s="249">
        <f t="shared" si="2506"/>
        <v>0</v>
      </c>
      <c r="CA537" s="249">
        <f t="shared" si="2506"/>
        <v>0</v>
      </c>
      <c r="CB537" s="249">
        <f t="shared" si="2506"/>
        <v>0</v>
      </c>
      <c r="CC537" s="249">
        <f t="shared" si="2506"/>
        <v>0</v>
      </c>
      <c r="CD537" s="249">
        <f t="shared" si="2506"/>
        <v>0</v>
      </c>
      <c r="CE537" s="249">
        <f t="shared" si="2506"/>
        <v>0</v>
      </c>
      <c r="CF537" s="249">
        <f t="shared" si="2506"/>
        <v>0</v>
      </c>
      <c r="CG537" s="249">
        <f t="shared" si="2506"/>
        <v>0</v>
      </c>
      <c r="CH537" s="249">
        <f t="shared" si="2506"/>
        <v>0</v>
      </c>
      <c r="CI537" s="249">
        <f t="shared" si="2506"/>
        <v>0</v>
      </c>
      <c r="CJ537" s="249">
        <f t="shared" si="2506"/>
        <v>0</v>
      </c>
      <c r="CK537" s="249">
        <f t="shared" si="2506"/>
        <v>0</v>
      </c>
      <c r="CL537" s="249">
        <f t="shared" si="2506"/>
        <v>0</v>
      </c>
      <c r="CM537" s="249">
        <f t="shared" si="2506"/>
        <v>0</v>
      </c>
      <c r="CN537" s="249">
        <f t="shared" si="2506"/>
        <v>0</v>
      </c>
      <c r="CO537" s="249">
        <f t="shared" si="2506"/>
        <v>0</v>
      </c>
      <c r="CP537" s="249">
        <f t="shared" si="2506"/>
        <v>0</v>
      </c>
      <c r="CQ537" s="249">
        <f t="shared" si="2506"/>
        <v>0</v>
      </c>
      <c r="CR537" s="249">
        <f t="shared" ref="CR537:DG537" si="2507">IF(CR$8="",0,CR536*CR451)</f>
        <v>0</v>
      </c>
      <c r="CS537" s="249">
        <f t="shared" si="2507"/>
        <v>0</v>
      </c>
      <c r="CT537" s="249">
        <f t="shared" si="2507"/>
        <v>0</v>
      </c>
      <c r="CU537" s="249">
        <f t="shared" si="2507"/>
        <v>0</v>
      </c>
      <c r="CV537" s="249">
        <f t="shared" si="2507"/>
        <v>0</v>
      </c>
      <c r="CW537" s="249">
        <f t="shared" si="2507"/>
        <v>0</v>
      </c>
      <c r="CX537" s="249">
        <f t="shared" si="2507"/>
        <v>0</v>
      </c>
      <c r="CY537" s="249">
        <f t="shared" si="2507"/>
        <v>0</v>
      </c>
      <c r="CZ537" s="249">
        <f t="shared" si="2507"/>
        <v>0</v>
      </c>
      <c r="DA537" s="249">
        <f t="shared" si="2507"/>
        <v>0</v>
      </c>
      <c r="DB537" s="249">
        <f t="shared" si="2507"/>
        <v>0</v>
      </c>
      <c r="DC537" s="249">
        <f t="shared" si="2507"/>
        <v>0</v>
      </c>
      <c r="DD537" s="249">
        <f t="shared" si="2507"/>
        <v>0</v>
      </c>
      <c r="DE537" s="249">
        <f t="shared" si="2507"/>
        <v>0</v>
      </c>
      <c r="DF537" s="249">
        <f t="shared" si="2507"/>
        <v>0</v>
      </c>
      <c r="DG537" s="249">
        <f t="shared" si="2507"/>
        <v>0</v>
      </c>
      <c r="DH537" s="249">
        <f t="shared" ref="DH537:FS537" si="2508">IF(DH$8="",0,DH536*DH451)</f>
        <v>0</v>
      </c>
      <c r="DI537" s="249">
        <f t="shared" si="2508"/>
        <v>0</v>
      </c>
      <c r="DJ537" s="249">
        <f t="shared" si="2508"/>
        <v>0</v>
      </c>
      <c r="DK537" s="249">
        <f t="shared" si="2508"/>
        <v>0</v>
      </c>
      <c r="DL537" s="249">
        <f t="shared" si="2508"/>
        <v>0</v>
      </c>
      <c r="DM537" s="249">
        <f t="shared" si="2508"/>
        <v>0</v>
      </c>
      <c r="DN537" s="249">
        <f t="shared" si="2508"/>
        <v>0</v>
      </c>
      <c r="DO537" s="249">
        <f t="shared" si="2508"/>
        <v>0</v>
      </c>
      <c r="DP537" s="249">
        <f t="shared" si="2508"/>
        <v>0</v>
      </c>
      <c r="DQ537" s="249">
        <f t="shared" si="2508"/>
        <v>0</v>
      </c>
      <c r="DR537" s="249">
        <f t="shared" si="2508"/>
        <v>0</v>
      </c>
      <c r="DS537" s="249">
        <f t="shared" si="2508"/>
        <v>0</v>
      </c>
      <c r="DT537" s="249">
        <f t="shared" si="2508"/>
        <v>0</v>
      </c>
      <c r="DU537" s="249">
        <f t="shared" si="2508"/>
        <v>0</v>
      </c>
      <c r="DV537" s="249">
        <f t="shared" si="2508"/>
        <v>0</v>
      </c>
      <c r="DW537" s="249">
        <f t="shared" si="2508"/>
        <v>0</v>
      </c>
      <c r="DX537" s="249">
        <f t="shared" si="2508"/>
        <v>0</v>
      </c>
      <c r="DY537" s="249">
        <f t="shared" si="2508"/>
        <v>0</v>
      </c>
      <c r="DZ537" s="249">
        <f t="shared" si="2508"/>
        <v>0</v>
      </c>
      <c r="EA537" s="249">
        <f t="shared" si="2508"/>
        <v>0</v>
      </c>
      <c r="EB537" s="249">
        <f t="shared" si="2508"/>
        <v>0</v>
      </c>
      <c r="EC537" s="249">
        <f t="shared" si="2508"/>
        <v>0</v>
      </c>
      <c r="ED537" s="249">
        <f t="shared" si="2508"/>
        <v>0</v>
      </c>
      <c r="EE537" s="249">
        <f t="shared" si="2508"/>
        <v>0</v>
      </c>
      <c r="EF537" s="249">
        <f t="shared" si="2508"/>
        <v>0</v>
      </c>
      <c r="EG537" s="249">
        <f t="shared" si="2508"/>
        <v>0</v>
      </c>
      <c r="EH537" s="249">
        <f t="shared" si="2508"/>
        <v>0</v>
      </c>
      <c r="EI537" s="249">
        <f t="shared" si="2508"/>
        <v>0</v>
      </c>
      <c r="EJ537" s="249">
        <f t="shared" si="2508"/>
        <v>0</v>
      </c>
      <c r="EK537" s="249">
        <f t="shared" si="2508"/>
        <v>0</v>
      </c>
      <c r="EL537" s="249">
        <f t="shared" si="2508"/>
        <v>0</v>
      </c>
      <c r="EM537" s="249">
        <f t="shared" si="2508"/>
        <v>0</v>
      </c>
      <c r="EN537" s="249">
        <f t="shared" si="2508"/>
        <v>0</v>
      </c>
      <c r="EO537" s="249">
        <f t="shared" si="2508"/>
        <v>0</v>
      </c>
      <c r="EP537" s="249">
        <f t="shared" si="2508"/>
        <v>0</v>
      </c>
      <c r="EQ537" s="249">
        <f t="shared" si="2508"/>
        <v>0</v>
      </c>
      <c r="ER537" s="249">
        <f t="shared" si="2508"/>
        <v>0</v>
      </c>
      <c r="ES537" s="249">
        <f t="shared" si="2508"/>
        <v>0</v>
      </c>
      <c r="ET537" s="249">
        <f t="shared" si="2508"/>
        <v>0</v>
      </c>
      <c r="EU537" s="249">
        <f t="shared" si="2508"/>
        <v>0</v>
      </c>
      <c r="EV537" s="249">
        <f t="shared" si="2508"/>
        <v>0</v>
      </c>
      <c r="EW537" s="249">
        <f t="shared" si="2508"/>
        <v>0</v>
      </c>
      <c r="EX537" s="249">
        <f t="shared" si="2508"/>
        <v>0</v>
      </c>
      <c r="EY537" s="249">
        <f t="shared" si="2508"/>
        <v>0</v>
      </c>
      <c r="EZ537" s="249">
        <f t="shared" si="2508"/>
        <v>0</v>
      </c>
      <c r="FA537" s="249">
        <f t="shared" si="2508"/>
        <v>0</v>
      </c>
      <c r="FB537" s="249">
        <f t="shared" si="2508"/>
        <v>0</v>
      </c>
      <c r="FC537" s="249">
        <f t="shared" si="2508"/>
        <v>0</v>
      </c>
      <c r="FD537" s="249">
        <f t="shared" si="2508"/>
        <v>0</v>
      </c>
      <c r="FE537" s="249">
        <f t="shared" si="2508"/>
        <v>0</v>
      </c>
      <c r="FF537" s="249">
        <f t="shared" si="2508"/>
        <v>0</v>
      </c>
      <c r="FG537" s="249">
        <f t="shared" si="2508"/>
        <v>0</v>
      </c>
      <c r="FH537" s="249">
        <f t="shared" si="2508"/>
        <v>0</v>
      </c>
      <c r="FI537" s="249">
        <f t="shared" si="2508"/>
        <v>0</v>
      </c>
      <c r="FJ537" s="249">
        <f t="shared" si="2508"/>
        <v>0</v>
      </c>
      <c r="FK537" s="249">
        <f t="shared" si="2508"/>
        <v>0</v>
      </c>
      <c r="FL537" s="249">
        <f t="shared" si="2508"/>
        <v>0</v>
      </c>
      <c r="FM537" s="249">
        <f t="shared" si="2508"/>
        <v>0</v>
      </c>
      <c r="FN537" s="249">
        <f t="shared" si="2508"/>
        <v>0</v>
      </c>
      <c r="FO537" s="249">
        <f t="shared" si="2508"/>
        <v>0</v>
      </c>
      <c r="FP537" s="249">
        <f t="shared" si="2508"/>
        <v>0</v>
      </c>
      <c r="FQ537" s="249">
        <f t="shared" si="2508"/>
        <v>0</v>
      </c>
      <c r="FR537" s="249">
        <f t="shared" si="2508"/>
        <v>0</v>
      </c>
      <c r="FS537" s="249">
        <f t="shared" si="2508"/>
        <v>0</v>
      </c>
      <c r="FT537" s="249">
        <f t="shared" ref="FT537:GZ537" si="2509">IF(FT$8="",0,FT536*FT451)</f>
        <v>0</v>
      </c>
      <c r="FU537" s="249">
        <f t="shared" si="2509"/>
        <v>0</v>
      </c>
      <c r="FV537" s="249">
        <f t="shared" si="2509"/>
        <v>0</v>
      </c>
      <c r="FW537" s="249">
        <f t="shared" si="2509"/>
        <v>0</v>
      </c>
      <c r="FX537" s="249">
        <f t="shared" si="2509"/>
        <v>0</v>
      </c>
      <c r="FY537" s="249">
        <f t="shared" si="2509"/>
        <v>0</v>
      </c>
      <c r="FZ537" s="249">
        <f t="shared" si="2509"/>
        <v>0</v>
      </c>
      <c r="GA537" s="249">
        <f t="shared" si="2509"/>
        <v>0</v>
      </c>
      <c r="GB537" s="249">
        <f t="shared" si="2509"/>
        <v>0</v>
      </c>
      <c r="GC537" s="249">
        <f t="shared" si="2509"/>
        <v>0</v>
      </c>
      <c r="GD537" s="249">
        <f t="shared" si="2509"/>
        <v>0</v>
      </c>
      <c r="GE537" s="249">
        <f t="shared" si="2509"/>
        <v>0</v>
      </c>
      <c r="GF537" s="249">
        <f t="shared" si="2509"/>
        <v>0</v>
      </c>
      <c r="GG537" s="249">
        <f t="shared" si="2509"/>
        <v>0</v>
      </c>
      <c r="GH537" s="249">
        <f t="shared" si="2509"/>
        <v>0</v>
      </c>
      <c r="GI537" s="249">
        <f t="shared" si="2509"/>
        <v>0</v>
      </c>
      <c r="GJ537" s="249">
        <f t="shared" si="2509"/>
        <v>0</v>
      </c>
      <c r="GK537" s="249">
        <f t="shared" si="2509"/>
        <v>0</v>
      </c>
      <c r="GL537" s="249">
        <f t="shared" si="2509"/>
        <v>0</v>
      </c>
      <c r="GM537" s="249">
        <f t="shared" si="2509"/>
        <v>0</v>
      </c>
      <c r="GN537" s="249">
        <f t="shared" si="2509"/>
        <v>0</v>
      </c>
      <c r="GO537" s="249">
        <f t="shared" si="2509"/>
        <v>0</v>
      </c>
      <c r="GP537" s="249">
        <f t="shared" si="2509"/>
        <v>0</v>
      </c>
      <c r="GQ537" s="249">
        <f t="shared" si="2509"/>
        <v>0</v>
      </c>
      <c r="GR537" s="249">
        <f t="shared" si="2509"/>
        <v>0</v>
      </c>
      <c r="GS537" s="249">
        <f t="shared" si="2509"/>
        <v>0</v>
      </c>
      <c r="GT537" s="249">
        <f t="shared" si="2509"/>
        <v>0</v>
      </c>
      <c r="GU537" s="249">
        <f t="shared" si="2509"/>
        <v>0</v>
      </c>
      <c r="GV537" s="249">
        <f t="shared" si="2509"/>
        <v>0</v>
      </c>
      <c r="GW537" s="249">
        <f t="shared" si="2509"/>
        <v>0</v>
      </c>
      <c r="GX537" s="249">
        <f t="shared" si="2509"/>
        <v>0</v>
      </c>
      <c r="GY537" s="249">
        <f t="shared" si="2509"/>
        <v>0</v>
      </c>
      <c r="GZ537" s="249">
        <f t="shared" si="2509"/>
        <v>0</v>
      </c>
      <c r="HA537" s="228"/>
      <c r="HB537" s="228"/>
    </row>
    <row r="538" spans="1:210" s="239" customFormat="1" ht="10.199999999999999">
      <c r="A538" s="228"/>
      <c r="B538" s="229"/>
      <c r="C538" s="230"/>
      <c r="D538" s="229"/>
      <c r="E538" s="270" t="s">
        <v>130</v>
      </c>
      <c r="F538" s="116"/>
      <c r="G538" s="250"/>
      <c r="H538" s="228"/>
      <c r="I538" s="228" t="str">
        <f t="shared" ref="I538:I539" si="2510">$H$160</f>
        <v>Себестоимость</v>
      </c>
      <c r="J538" s="228"/>
      <c r="K538" s="228"/>
      <c r="L538" s="228"/>
      <c r="M538" s="231"/>
      <c r="N538" s="246" t="str">
        <f>$N$76</f>
        <v>Низколиквидная продукция</v>
      </c>
      <c r="O538" s="228"/>
      <c r="P538" s="231"/>
      <c r="Q538" s="228" t="s">
        <v>26</v>
      </c>
      <c r="R538" s="228"/>
      <c r="S538" s="228"/>
      <c r="T538" s="234"/>
      <c r="U538" s="228"/>
      <c r="V538" s="228"/>
      <c r="W538" s="235">
        <f>SUM($Y538:$HA538)</f>
        <v>0</v>
      </c>
      <c r="X538" s="236"/>
      <c r="Y538" s="247"/>
      <c r="Z538" s="248"/>
      <c r="AA538" s="249">
        <f>IF(AA$8="",0,AA536*AA452)</f>
        <v>0</v>
      </c>
      <c r="AB538" s="249">
        <f t="shared" ref="AB538:AE538" si="2511">IF(AB$8="",0,AB536*AB452)</f>
        <v>0</v>
      </c>
      <c r="AC538" s="249">
        <f t="shared" si="2511"/>
        <v>0</v>
      </c>
      <c r="AD538" s="249">
        <f t="shared" si="2511"/>
        <v>0</v>
      </c>
      <c r="AE538" s="249">
        <f t="shared" si="2511"/>
        <v>0</v>
      </c>
      <c r="AF538" s="249">
        <f t="shared" ref="AF538:CQ538" si="2512">IF(AF$8="",0,AF536*AF452)</f>
        <v>0</v>
      </c>
      <c r="AG538" s="249">
        <f t="shared" si="2512"/>
        <v>0</v>
      </c>
      <c r="AH538" s="249">
        <f t="shared" si="2512"/>
        <v>0</v>
      </c>
      <c r="AI538" s="249">
        <f t="shared" si="2512"/>
        <v>0</v>
      </c>
      <c r="AJ538" s="249">
        <f t="shared" si="2512"/>
        <v>0</v>
      </c>
      <c r="AK538" s="249">
        <f t="shared" si="2512"/>
        <v>0</v>
      </c>
      <c r="AL538" s="249">
        <f t="shared" si="2512"/>
        <v>0</v>
      </c>
      <c r="AM538" s="249">
        <f t="shared" si="2512"/>
        <v>0</v>
      </c>
      <c r="AN538" s="249">
        <f t="shared" si="2512"/>
        <v>0</v>
      </c>
      <c r="AO538" s="249">
        <f t="shared" si="2512"/>
        <v>0</v>
      </c>
      <c r="AP538" s="249">
        <f t="shared" si="2512"/>
        <v>0</v>
      </c>
      <c r="AQ538" s="249">
        <f t="shared" si="2512"/>
        <v>0</v>
      </c>
      <c r="AR538" s="249">
        <f t="shared" si="2512"/>
        <v>0</v>
      </c>
      <c r="AS538" s="249">
        <f t="shared" si="2512"/>
        <v>0</v>
      </c>
      <c r="AT538" s="249">
        <f t="shared" si="2512"/>
        <v>0</v>
      </c>
      <c r="AU538" s="249">
        <f t="shared" si="2512"/>
        <v>0</v>
      </c>
      <c r="AV538" s="249">
        <f t="shared" si="2512"/>
        <v>0</v>
      </c>
      <c r="AW538" s="249">
        <f t="shared" si="2512"/>
        <v>0</v>
      </c>
      <c r="AX538" s="249">
        <f t="shared" si="2512"/>
        <v>0</v>
      </c>
      <c r="AY538" s="249">
        <f t="shared" si="2512"/>
        <v>0</v>
      </c>
      <c r="AZ538" s="249">
        <f t="shared" si="2512"/>
        <v>0</v>
      </c>
      <c r="BA538" s="249">
        <f t="shared" si="2512"/>
        <v>0</v>
      </c>
      <c r="BB538" s="249">
        <f t="shared" si="2512"/>
        <v>0</v>
      </c>
      <c r="BC538" s="249">
        <f t="shared" si="2512"/>
        <v>0</v>
      </c>
      <c r="BD538" s="249">
        <f t="shared" si="2512"/>
        <v>0</v>
      </c>
      <c r="BE538" s="249">
        <f t="shared" si="2512"/>
        <v>0</v>
      </c>
      <c r="BF538" s="249">
        <f t="shared" si="2512"/>
        <v>0</v>
      </c>
      <c r="BG538" s="249">
        <f t="shared" si="2512"/>
        <v>0</v>
      </c>
      <c r="BH538" s="249">
        <f t="shared" si="2512"/>
        <v>0</v>
      </c>
      <c r="BI538" s="249">
        <f t="shared" si="2512"/>
        <v>0</v>
      </c>
      <c r="BJ538" s="249">
        <f t="shared" si="2512"/>
        <v>0</v>
      </c>
      <c r="BK538" s="249">
        <f t="shared" si="2512"/>
        <v>0</v>
      </c>
      <c r="BL538" s="249">
        <f t="shared" si="2512"/>
        <v>0</v>
      </c>
      <c r="BM538" s="249">
        <f t="shared" si="2512"/>
        <v>0</v>
      </c>
      <c r="BN538" s="249">
        <f t="shared" si="2512"/>
        <v>0</v>
      </c>
      <c r="BO538" s="249">
        <f t="shared" si="2512"/>
        <v>0</v>
      </c>
      <c r="BP538" s="249">
        <f t="shared" si="2512"/>
        <v>0</v>
      </c>
      <c r="BQ538" s="249">
        <f t="shared" si="2512"/>
        <v>0</v>
      </c>
      <c r="BR538" s="249">
        <f t="shared" si="2512"/>
        <v>0</v>
      </c>
      <c r="BS538" s="249">
        <f t="shared" si="2512"/>
        <v>0</v>
      </c>
      <c r="BT538" s="249">
        <f t="shared" si="2512"/>
        <v>0</v>
      </c>
      <c r="BU538" s="249">
        <f t="shared" si="2512"/>
        <v>0</v>
      </c>
      <c r="BV538" s="249">
        <f t="shared" si="2512"/>
        <v>0</v>
      </c>
      <c r="BW538" s="249">
        <f t="shared" si="2512"/>
        <v>0</v>
      </c>
      <c r="BX538" s="249">
        <f t="shared" si="2512"/>
        <v>0</v>
      </c>
      <c r="BY538" s="249">
        <f t="shared" si="2512"/>
        <v>0</v>
      </c>
      <c r="BZ538" s="249">
        <f t="shared" si="2512"/>
        <v>0</v>
      </c>
      <c r="CA538" s="249">
        <f t="shared" si="2512"/>
        <v>0</v>
      </c>
      <c r="CB538" s="249">
        <f t="shared" si="2512"/>
        <v>0</v>
      </c>
      <c r="CC538" s="249">
        <f t="shared" si="2512"/>
        <v>0</v>
      </c>
      <c r="CD538" s="249">
        <f t="shared" si="2512"/>
        <v>0</v>
      </c>
      <c r="CE538" s="249">
        <f t="shared" si="2512"/>
        <v>0</v>
      </c>
      <c r="CF538" s="249">
        <f t="shared" si="2512"/>
        <v>0</v>
      </c>
      <c r="CG538" s="249">
        <f t="shared" si="2512"/>
        <v>0</v>
      </c>
      <c r="CH538" s="249">
        <f t="shared" si="2512"/>
        <v>0</v>
      </c>
      <c r="CI538" s="249">
        <f t="shared" si="2512"/>
        <v>0</v>
      </c>
      <c r="CJ538" s="249">
        <f t="shared" si="2512"/>
        <v>0</v>
      </c>
      <c r="CK538" s="249">
        <f t="shared" si="2512"/>
        <v>0</v>
      </c>
      <c r="CL538" s="249">
        <f t="shared" si="2512"/>
        <v>0</v>
      </c>
      <c r="CM538" s="249">
        <f t="shared" si="2512"/>
        <v>0</v>
      </c>
      <c r="CN538" s="249">
        <f t="shared" si="2512"/>
        <v>0</v>
      </c>
      <c r="CO538" s="249">
        <f t="shared" si="2512"/>
        <v>0</v>
      </c>
      <c r="CP538" s="249">
        <f t="shared" si="2512"/>
        <v>0</v>
      </c>
      <c r="CQ538" s="249">
        <f t="shared" si="2512"/>
        <v>0</v>
      </c>
      <c r="CR538" s="249">
        <f t="shared" ref="CR538:DG538" si="2513">IF(CR$8="",0,CR536*CR452)</f>
        <v>0</v>
      </c>
      <c r="CS538" s="249">
        <f t="shared" si="2513"/>
        <v>0</v>
      </c>
      <c r="CT538" s="249">
        <f t="shared" si="2513"/>
        <v>0</v>
      </c>
      <c r="CU538" s="249">
        <f t="shared" si="2513"/>
        <v>0</v>
      </c>
      <c r="CV538" s="249">
        <f t="shared" si="2513"/>
        <v>0</v>
      </c>
      <c r="CW538" s="249">
        <f t="shared" si="2513"/>
        <v>0</v>
      </c>
      <c r="CX538" s="249">
        <f t="shared" si="2513"/>
        <v>0</v>
      </c>
      <c r="CY538" s="249">
        <f t="shared" si="2513"/>
        <v>0</v>
      </c>
      <c r="CZ538" s="249">
        <f t="shared" si="2513"/>
        <v>0</v>
      </c>
      <c r="DA538" s="249">
        <f t="shared" si="2513"/>
        <v>0</v>
      </c>
      <c r="DB538" s="249">
        <f t="shared" si="2513"/>
        <v>0</v>
      </c>
      <c r="DC538" s="249">
        <f t="shared" si="2513"/>
        <v>0</v>
      </c>
      <c r="DD538" s="249">
        <f t="shared" si="2513"/>
        <v>0</v>
      </c>
      <c r="DE538" s="249">
        <f t="shared" si="2513"/>
        <v>0</v>
      </c>
      <c r="DF538" s="249">
        <f t="shared" si="2513"/>
        <v>0</v>
      </c>
      <c r="DG538" s="249">
        <f t="shared" si="2513"/>
        <v>0</v>
      </c>
      <c r="DH538" s="249">
        <f t="shared" ref="DH538:FS538" si="2514">IF(DH$8="",0,DH536*DH452)</f>
        <v>0</v>
      </c>
      <c r="DI538" s="249">
        <f t="shared" si="2514"/>
        <v>0</v>
      </c>
      <c r="DJ538" s="249">
        <f t="shared" si="2514"/>
        <v>0</v>
      </c>
      <c r="DK538" s="249">
        <f t="shared" si="2514"/>
        <v>0</v>
      </c>
      <c r="DL538" s="249">
        <f t="shared" si="2514"/>
        <v>0</v>
      </c>
      <c r="DM538" s="249">
        <f t="shared" si="2514"/>
        <v>0</v>
      </c>
      <c r="DN538" s="249">
        <f t="shared" si="2514"/>
        <v>0</v>
      </c>
      <c r="DO538" s="249">
        <f t="shared" si="2514"/>
        <v>0</v>
      </c>
      <c r="DP538" s="249">
        <f t="shared" si="2514"/>
        <v>0</v>
      </c>
      <c r="DQ538" s="249">
        <f t="shared" si="2514"/>
        <v>0</v>
      </c>
      <c r="DR538" s="249">
        <f t="shared" si="2514"/>
        <v>0</v>
      </c>
      <c r="DS538" s="249">
        <f t="shared" si="2514"/>
        <v>0</v>
      </c>
      <c r="DT538" s="249">
        <f t="shared" si="2514"/>
        <v>0</v>
      </c>
      <c r="DU538" s="249">
        <f t="shared" si="2514"/>
        <v>0</v>
      </c>
      <c r="DV538" s="249">
        <f t="shared" si="2514"/>
        <v>0</v>
      </c>
      <c r="DW538" s="249">
        <f t="shared" si="2514"/>
        <v>0</v>
      </c>
      <c r="DX538" s="249">
        <f t="shared" si="2514"/>
        <v>0</v>
      </c>
      <c r="DY538" s="249">
        <f t="shared" si="2514"/>
        <v>0</v>
      </c>
      <c r="DZ538" s="249">
        <f t="shared" si="2514"/>
        <v>0</v>
      </c>
      <c r="EA538" s="249">
        <f t="shared" si="2514"/>
        <v>0</v>
      </c>
      <c r="EB538" s="249">
        <f t="shared" si="2514"/>
        <v>0</v>
      </c>
      <c r="EC538" s="249">
        <f t="shared" si="2514"/>
        <v>0</v>
      </c>
      <c r="ED538" s="249">
        <f t="shared" si="2514"/>
        <v>0</v>
      </c>
      <c r="EE538" s="249">
        <f t="shared" si="2514"/>
        <v>0</v>
      </c>
      <c r="EF538" s="249">
        <f t="shared" si="2514"/>
        <v>0</v>
      </c>
      <c r="EG538" s="249">
        <f t="shared" si="2514"/>
        <v>0</v>
      </c>
      <c r="EH538" s="249">
        <f t="shared" si="2514"/>
        <v>0</v>
      </c>
      <c r="EI538" s="249">
        <f t="shared" si="2514"/>
        <v>0</v>
      </c>
      <c r="EJ538" s="249">
        <f t="shared" si="2514"/>
        <v>0</v>
      </c>
      <c r="EK538" s="249">
        <f t="shared" si="2514"/>
        <v>0</v>
      </c>
      <c r="EL538" s="249">
        <f t="shared" si="2514"/>
        <v>0</v>
      </c>
      <c r="EM538" s="249">
        <f t="shared" si="2514"/>
        <v>0</v>
      </c>
      <c r="EN538" s="249">
        <f t="shared" si="2514"/>
        <v>0</v>
      </c>
      <c r="EO538" s="249">
        <f t="shared" si="2514"/>
        <v>0</v>
      </c>
      <c r="EP538" s="249">
        <f t="shared" si="2514"/>
        <v>0</v>
      </c>
      <c r="EQ538" s="249">
        <f t="shared" si="2514"/>
        <v>0</v>
      </c>
      <c r="ER538" s="249">
        <f t="shared" si="2514"/>
        <v>0</v>
      </c>
      <c r="ES538" s="249">
        <f t="shared" si="2514"/>
        <v>0</v>
      </c>
      <c r="ET538" s="249">
        <f t="shared" si="2514"/>
        <v>0</v>
      </c>
      <c r="EU538" s="249">
        <f t="shared" si="2514"/>
        <v>0</v>
      </c>
      <c r="EV538" s="249">
        <f t="shared" si="2514"/>
        <v>0</v>
      </c>
      <c r="EW538" s="249">
        <f t="shared" si="2514"/>
        <v>0</v>
      </c>
      <c r="EX538" s="249">
        <f t="shared" si="2514"/>
        <v>0</v>
      </c>
      <c r="EY538" s="249">
        <f t="shared" si="2514"/>
        <v>0</v>
      </c>
      <c r="EZ538" s="249">
        <f t="shared" si="2514"/>
        <v>0</v>
      </c>
      <c r="FA538" s="249">
        <f t="shared" si="2514"/>
        <v>0</v>
      </c>
      <c r="FB538" s="249">
        <f t="shared" si="2514"/>
        <v>0</v>
      </c>
      <c r="FC538" s="249">
        <f t="shared" si="2514"/>
        <v>0</v>
      </c>
      <c r="FD538" s="249">
        <f t="shared" si="2514"/>
        <v>0</v>
      </c>
      <c r="FE538" s="249">
        <f t="shared" si="2514"/>
        <v>0</v>
      </c>
      <c r="FF538" s="249">
        <f t="shared" si="2514"/>
        <v>0</v>
      </c>
      <c r="FG538" s="249">
        <f t="shared" si="2514"/>
        <v>0</v>
      </c>
      <c r="FH538" s="249">
        <f t="shared" si="2514"/>
        <v>0</v>
      </c>
      <c r="FI538" s="249">
        <f t="shared" si="2514"/>
        <v>0</v>
      </c>
      <c r="FJ538" s="249">
        <f t="shared" si="2514"/>
        <v>0</v>
      </c>
      <c r="FK538" s="249">
        <f t="shared" si="2514"/>
        <v>0</v>
      </c>
      <c r="FL538" s="249">
        <f t="shared" si="2514"/>
        <v>0</v>
      </c>
      <c r="FM538" s="249">
        <f t="shared" si="2514"/>
        <v>0</v>
      </c>
      <c r="FN538" s="249">
        <f t="shared" si="2514"/>
        <v>0</v>
      </c>
      <c r="FO538" s="249">
        <f t="shared" si="2514"/>
        <v>0</v>
      </c>
      <c r="FP538" s="249">
        <f t="shared" si="2514"/>
        <v>0</v>
      </c>
      <c r="FQ538" s="249">
        <f t="shared" si="2514"/>
        <v>0</v>
      </c>
      <c r="FR538" s="249">
        <f t="shared" si="2514"/>
        <v>0</v>
      </c>
      <c r="FS538" s="249">
        <f t="shared" si="2514"/>
        <v>0</v>
      </c>
      <c r="FT538" s="249">
        <f t="shared" ref="FT538:GZ538" si="2515">IF(FT$8="",0,FT536*FT452)</f>
        <v>0</v>
      </c>
      <c r="FU538" s="249">
        <f t="shared" si="2515"/>
        <v>0</v>
      </c>
      <c r="FV538" s="249">
        <f t="shared" si="2515"/>
        <v>0</v>
      </c>
      <c r="FW538" s="249">
        <f t="shared" si="2515"/>
        <v>0</v>
      </c>
      <c r="FX538" s="249">
        <f t="shared" si="2515"/>
        <v>0</v>
      </c>
      <c r="FY538" s="249">
        <f t="shared" si="2515"/>
        <v>0</v>
      </c>
      <c r="FZ538" s="249">
        <f t="shared" si="2515"/>
        <v>0</v>
      </c>
      <c r="GA538" s="249">
        <f t="shared" si="2515"/>
        <v>0</v>
      </c>
      <c r="GB538" s="249">
        <f t="shared" si="2515"/>
        <v>0</v>
      </c>
      <c r="GC538" s="249">
        <f t="shared" si="2515"/>
        <v>0</v>
      </c>
      <c r="GD538" s="249">
        <f t="shared" si="2515"/>
        <v>0</v>
      </c>
      <c r="GE538" s="249">
        <f t="shared" si="2515"/>
        <v>0</v>
      </c>
      <c r="GF538" s="249">
        <f t="shared" si="2515"/>
        <v>0</v>
      </c>
      <c r="GG538" s="249">
        <f t="shared" si="2515"/>
        <v>0</v>
      </c>
      <c r="GH538" s="249">
        <f t="shared" si="2515"/>
        <v>0</v>
      </c>
      <c r="GI538" s="249">
        <f t="shared" si="2515"/>
        <v>0</v>
      </c>
      <c r="GJ538" s="249">
        <f t="shared" si="2515"/>
        <v>0</v>
      </c>
      <c r="GK538" s="249">
        <f t="shared" si="2515"/>
        <v>0</v>
      </c>
      <c r="GL538" s="249">
        <f t="shared" si="2515"/>
        <v>0</v>
      </c>
      <c r="GM538" s="249">
        <f t="shared" si="2515"/>
        <v>0</v>
      </c>
      <c r="GN538" s="249">
        <f t="shared" si="2515"/>
        <v>0</v>
      </c>
      <c r="GO538" s="249">
        <f t="shared" si="2515"/>
        <v>0</v>
      </c>
      <c r="GP538" s="249">
        <f t="shared" si="2515"/>
        <v>0</v>
      </c>
      <c r="GQ538" s="249">
        <f t="shared" si="2515"/>
        <v>0</v>
      </c>
      <c r="GR538" s="249">
        <f t="shared" si="2515"/>
        <v>0</v>
      </c>
      <c r="GS538" s="249">
        <f t="shared" si="2515"/>
        <v>0</v>
      </c>
      <c r="GT538" s="249">
        <f t="shared" si="2515"/>
        <v>0</v>
      </c>
      <c r="GU538" s="249">
        <f t="shared" si="2515"/>
        <v>0</v>
      </c>
      <c r="GV538" s="249">
        <f t="shared" si="2515"/>
        <v>0</v>
      </c>
      <c r="GW538" s="249">
        <f t="shared" si="2515"/>
        <v>0</v>
      </c>
      <c r="GX538" s="249">
        <f t="shared" si="2515"/>
        <v>0</v>
      </c>
      <c r="GY538" s="249">
        <f t="shared" si="2515"/>
        <v>0</v>
      </c>
      <c r="GZ538" s="249">
        <f t="shared" si="2515"/>
        <v>0</v>
      </c>
      <c r="HA538" s="228"/>
      <c r="HB538" s="228"/>
    </row>
    <row r="539" spans="1:210" s="239" customFormat="1" ht="10.199999999999999">
      <c r="A539" s="228"/>
      <c r="B539" s="228"/>
      <c r="C539" s="228"/>
      <c r="D539" s="229"/>
      <c r="E539" s="270" t="s">
        <v>130</v>
      </c>
      <c r="F539" s="116"/>
      <c r="G539" s="250"/>
      <c r="H539" s="228"/>
      <c r="I539" s="228" t="str">
        <f t="shared" si="2510"/>
        <v>Себестоимость</v>
      </c>
      <c r="J539" s="228"/>
      <c r="K539" s="228"/>
      <c r="L539" s="228"/>
      <c r="M539" s="231"/>
      <c r="N539" s="246" t="str">
        <f>$N$77</f>
        <v>Неликвидная продукция</v>
      </c>
      <c r="O539" s="228"/>
      <c r="P539" s="231"/>
      <c r="Q539" s="228" t="s">
        <v>26</v>
      </c>
      <c r="R539" s="228"/>
      <c r="S539" s="228"/>
      <c r="T539" s="234"/>
      <c r="U539" s="228"/>
      <c r="V539" s="228"/>
      <c r="W539" s="235">
        <f>SUM($Y539:$HA539)</f>
        <v>0</v>
      </c>
      <c r="X539" s="236"/>
      <c r="Y539" s="247"/>
      <c r="Z539" s="248"/>
      <c r="AA539" s="249">
        <f>IF(AA$8="",0,AA536*AA453)</f>
        <v>0</v>
      </c>
      <c r="AB539" s="249">
        <f t="shared" ref="AB539:AE539" si="2516">IF(AB$8="",0,AB536*AB453)</f>
        <v>0</v>
      </c>
      <c r="AC539" s="249">
        <f t="shared" si="2516"/>
        <v>0</v>
      </c>
      <c r="AD539" s="249">
        <f t="shared" si="2516"/>
        <v>0</v>
      </c>
      <c r="AE539" s="249">
        <f t="shared" si="2516"/>
        <v>0</v>
      </c>
      <c r="AF539" s="249">
        <f t="shared" ref="AF539:CQ539" si="2517">IF(AF$8="",0,AF536*AF453)</f>
        <v>0</v>
      </c>
      <c r="AG539" s="249">
        <f t="shared" si="2517"/>
        <v>0</v>
      </c>
      <c r="AH539" s="249">
        <f t="shared" si="2517"/>
        <v>0</v>
      </c>
      <c r="AI539" s="249">
        <f t="shared" si="2517"/>
        <v>0</v>
      </c>
      <c r="AJ539" s="249">
        <f t="shared" si="2517"/>
        <v>0</v>
      </c>
      <c r="AK539" s="249">
        <f t="shared" si="2517"/>
        <v>0</v>
      </c>
      <c r="AL539" s="249">
        <f t="shared" si="2517"/>
        <v>0</v>
      </c>
      <c r="AM539" s="249">
        <f t="shared" si="2517"/>
        <v>0</v>
      </c>
      <c r="AN539" s="249">
        <f t="shared" si="2517"/>
        <v>0</v>
      </c>
      <c r="AO539" s="249">
        <f t="shared" si="2517"/>
        <v>0</v>
      </c>
      <c r="AP539" s="249">
        <f t="shared" si="2517"/>
        <v>0</v>
      </c>
      <c r="AQ539" s="249">
        <f t="shared" si="2517"/>
        <v>0</v>
      </c>
      <c r="AR539" s="249">
        <f t="shared" si="2517"/>
        <v>0</v>
      </c>
      <c r="AS539" s="249">
        <f t="shared" si="2517"/>
        <v>0</v>
      </c>
      <c r="AT539" s="249">
        <f t="shared" si="2517"/>
        <v>0</v>
      </c>
      <c r="AU539" s="249">
        <f t="shared" si="2517"/>
        <v>0</v>
      </c>
      <c r="AV539" s="249">
        <f t="shared" si="2517"/>
        <v>0</v>
      </c>
      <c r="AW539" s="249">
        <f t="shared" si="2517"/>
        <v>0</v>
      </c>
      <c r="AX539" s="249">
        <f t="shared" si="2517"/>
        <v>0</v>
      </c>
      <c r="AY539" s="249">
        <f t="shared" si="2517"/>
        <v>0</v>
      </c>
      <c r="AZ539" s="249">
        <f t="shared" si="2517"/>
        <v>0</v>
      </c>
      <c r="BA539" s="249">
        <f t="shared" si="2517"/>
        <v>0</v>
      </c>
      <c r="BB539" s="249">
        <f t="shared" si="2517"/>
        <v>0</v>
      </c>
      <c r="BC539" s="249">
        <f t="shared" si="2517"/>
        <v>0</v>
      </c>
      <c r="BD539" s="249">
        <f t="shared" si="2517"/>
        <v>0</v>
      </c>
      <c r="BE539" s="249">
        <f t="shared" si="2517"/>
        <v>0</v>
      </c>
      <c r="BF539" s="249">
        <f t="shared" si="2517"/>
        <v>0</v>
      </c>
      <c r="BG539" s="249">
        <f t="shared" si="2517"/>
        <v>0</v>
      </c>
      <c r="BH539" s="249">
        <f t="shared" si="2517"/>
        <v>0</v>
      </c>
      <c r="BI539" s="249">
        <f t="shared" si="2517"/>
        <v>0</v>
      </c>
      <c r="BJ539" s="249">
        <f t="shared" si="2517"/>
        <v>0</v>
      </c>
      <c r="BK539" s="249">
        <f t="shared" si="2517"/>
        <v>0</v>
      </c>
      <c r="BL539" s="249">
        <f t="shared" si="2517"/>
        <v>0</v>
      </c>
      <c r="BM539" s="249">
        <f t="shared" si="2517"/>
        <v>0</v>
      </c>
      <c r="BN539" s="249">
        <f t="shared" si="2517"/>
        <v>0</v>
      </c>
      <c r="BO539" s="249">
        <f t="shared" si="2517"/>
        <v>0</v>
      </c>
      <c r="BP539" s="249">
        <f t="shared" si="2517"/>
        <v>0</v>
      </c>
      <c r="BQ539" s="249">
        <f t="shared" si="2517"/>
        <v>0</v>
      </c>
      <c r="BR539" s="249">
        <f t="shared" si="2517"/>
        <v>0</v>
      </c>
      <c r="BS539" s="249">
        <f t="shared" si="2517"/>
        <v>0</v>
      </c>
      <c r="BT539" s="249">
        <f t="shared" si="2517"/>
        <v>0</v>
      </c>
      <c r="BU539" s="249">
        <f t="shared" si="2517"/>
        <v>0</v>
      </c>
      <c r="BV539" s="249">
        <f t="shared" si="2517"/>
        <v>0</v>
      </c>
      <c r="BW539" s="249">
        <f t="shared" si="2517"/>
        <v>0</v>
      </c>
      <c r="BX539" s="249">
        <f t="shared" si="2517"/>
        <v>0</v>
      </c>
      <c r="BY539" s="249">
        <f t="shared" si="2517"/>
        <v>0</v>
      </c>
      <c r="BZ539" s="249">
        <f t="shared" si="2517"/>
        <v>0</v>
      </c>
      <c r="CA539" s="249">
        <f t="shared" si="2517"/>
        <v>0</v>
      </c>
      <c r="CB539" s="249">
        <f t="shared" si="2517"/>
        <v>0</v>
      </c>
      <c r="CC539" s="249">
        <f t="shared" si="2517"/>
        <v>0</v>
      </c>
      <c r="CD539" s="249">
        <f t="shared" si="2517"/>
        <v>0</v>
      </c>
      <c r="CE539" s="249">
        <f t="shared" si="2517"/>
        <v>0</v>
      </c>
      <c r="CF539" s="249">
        <f t="shared" si="2517"/>
        <v>0</v>
      </c>
      <c r="CG539" s="249">
        <f t="shared" si="2517"/>
        <v>0</v>
      </c>
      <c r="CH539" s="249">
        <f t="shared" si="2517"/>
        <v>0</v>
      </c>
      <c r="CI539" s="249">
        <f t="shared" si="2517"/>
        <v>0</v>
      </c>
      <c r="CJ539" s="249">
        <f t="shared" si="2517"/>
        <v>0</v>
      </c>
      <c r="CK539" s="249">
        <f t="shared" si="2517"/>
        <v>0</v>
      </c>
      <c r="CL539" s="249">
        <f t="shared" si="2517"/>
        <v>0</v>
      </c>
      <c r="CM539" s="249">
        <f t="shared" si="2517"/>
        <v>0</v>
      </c>
      <c r="CN539" s="249">
        <f t="shared" si="2517"/>
        <v>0</v>
      </c>
      <c r="CO539" s="249">
        <f t="shared" si="2517"/>
        <v>0</v>
      </c>
      <c r="CP539" s="249">
        <f t="shared" si="2517"/>
        <v>0</v>
      </c>
      <c r="CQ539" s="249">
        <f t="shared" si="2517"/>
        <v>0</v>
      </c>
      <c r="CR539" s="249">
        <f t="shared" ref="CR539:DG539" si="2518">IF(CR$8="",0,CR536*CR453)</f>
        <v>0</v>
      </c>
      <c r="CS539" s="249">
        <f t="shared" si="2518"/>
        <v>0</v>
      </c>
      <c r="CT539" s="249">
        <f t="shared" si="2518"/>
        <v>0</v>
      </c>
      <c r="CU539" s="249">
        <f t="shared" si="2518"/>
        <v>0</v>
      </c>
      <c r="CV539" s="249">
        <f t="shared" si="2518"/>
        <v>0</v>
      </c>
      <c r="CW539" s="249">
        <f t="shared" si="2518"/>
        <v>0</v>
      </c>
      <c r="CX539" s="249">
        <f t="shared" si="2518"/>
        <v>0</v>
      </c>
      <c r="CY539" s="249">
        <f t="shared" si="2518"/>
        <v>0</v>
      </c>
      <c r="CZ539" s="249">
        <f t="shared" si="2518"/>
        <v>0</v>
      </c>
      <c r="DA539" s="249">
        <f t="shared" si="2518"/>
        <v>0</v>
      </c>
      <c r="DB539" s="249">
        <f t="shared" si="2518"/>
        <v>0</v>
      </c>
      <c r="DC539" s="249">
        <f t="shared" si="2518"/>
        <v>0</v>
      </c>
      <c r="DD539" s="249">
        <f t="shared" si="2518"/>
        <v>0</v>
      </c>
      <c r="DE539" s="249">
        <f t="shared" si="2518"/>
        <v>0</v>
      </c>
      <c r="DF539" s="249">
        <f t="shared" si="2518"/>
        <v>0</v>
      </c>
      <c r="DG539" s="249">
        <f t="shared" si="2518"/>
        <v>0</v>
      </c>
      <c r="DH539" s="249">
        <f t="shared" ref="DH539:FS539" si="2519">IF(DH$8="",0,DH536*DH453)</f>
        <v>0</v>
      </c>
      <c r="DI539" s="249">
        <f t="shared" si="2519"/>
        <v>0</v>
      </c>
      <c r="DJ539" s="249">
        <f t="shared" si="2519"/>
        <v>0</v>
      </c>
      <c r="DK539" s="249">
        <f t="shared" si="2519"/>
        <v>0</v>
      </c>
      <c r="DL539" s="249">
        <f t="shared" si="2519"/>
        <v>0</v>
      </c>
      <c r="DM539" s="249">
        <f t="shared" si="2519"/>
        <v>0</v>
      </c>
      <c r="DN539" s="249">
        <f t="shared" si="2519"/>
        <v>0</v>
      </c>
      <c r="DO539" s="249">
        <f t="shared" si="2519"/>
        <v>0</v>
      </c>
      <c r="DP539" s="249">
        <f t="shared" si="2519"/>
        <v>0</v>
      </c>
      <c r="DQ539" s="249">
        <f t="shared" si="2519"/>
        <v>0</v>
      </c>
      <c r="DR539" s="249">
        <f t="shared" si="2519"/>
        <v>0</v>
      </c>
      <c r="DS539" s="249">
        <f t="shared" si="2519"/>
        <v>0</v>
      </c>
      <c r="DT539" s="249">
        <f t="shared" si="2519"/>
        <v>0</v>
      </c>
      <c r="DU539" s="249">
        <f t="shared" si="2519"/>
        <v>0</v>
      </c>
      <c r="DV539" s="249">
        <f t="shared" si="2519"/>
        <v>0</v>
      </c>
      <c r="DW539" s="249">
        <f t="shared" si="2519"/>
        <v>0</v>
      </c>
      <c r="DX539" s="249">
        <f t="shared" si="2519"/>
        <v>0</v>
      </c>
      <c r="DY539" s="249">
        <f t="shared" si="2519"/>
        <v>0</v>
      </c>
      <c r="DZ539" s="249">
        <f t="shared" si="2519"/>
        <v>0</v>
      </c>
      <c r="EA539" s="249">
        <f t="shared" si="2519"/>
        <v>0</v>
      </c>
      <c r="EB539" s="249">
        <f t="shared" si="2519"/>
        <v>0</v>
      </c>
      <c r="EC539" s="249">
        <f t="shared" si="2519"/>
        <v>0</v>
      </c>
      <c r="ED539" s="249">
        <f t="shared" si="2519"/>
        <v>0</v>
      </c>
      <c r="EE539" s="249">
        <f t="shared" si="2519"/>
        <v>0</v>
      </c>
      <c r="EF539" s="249">
        <f t="shared" si="2519"/>
        <v>0</v>
      </c>
      <c r="EG539" s="249">
        <f t="shared" si="2519"/>
        <v>0</v>
      </c>
      <c r="EH539" s="249">
        <f t="shared" si="2519"/>
        <v>0</v>
      </c>
      <c r="EI539" s="249">
        <f t="shared" si="2519"/>
        <v>0</v>
      </c>
      <c r="EJ539" s="249">
        <f t="shared" si="2519"/>
        <v>0</v>
      </c>
      <c r="EK539" s="249">
        <f t="shared" si="2519"/>
        <v>0</v>
      </c>
      <c r="EL539" s="249">
        <f t="shared" si="2519"/>
        <v>0</v>
      </c>
      <c r="EM539" s="249">
        <f t="shared" si="2519"/>
        <v>0</v>
      </c>
      <c r="EN539" s="249">
        <f t="shared" si="2519"/>
        <v>0</v>
      </c>
      <c r="EO539" s="249">
        <f t="shared" si="2519"/>
        <v>0</v>
      </c>
      <c r="EP539" s="249">
        <f t="shared" si="2519"/>
        <v>0</v>
      </c>
      <c r="EQ539" s="249">
        <f t="shared" si="2519"/>
        <v>0</v>
      </c>
      <c r="ER539" s="249">
        <f t="shared" si="2519"/>
        <v>0</v>
      </c>
      <c r="ES539" s="249">
        <f t="shared" si="2519"/>
        <v>0</v>
      </c>
      <c r="ET539" s="249">
        <f t="shared" si="2519"/>
        <v>0</v>
      </c>
      <c r="EU539" s="249">
        <f t="shared" si="2519"/>
        <v>0</v>
      </c>
      <c r="EV539" s="249">
        <f t="shared" si="2519"/>
        <v>0</v>
      </c>
      <c r="EW539" s="249">
        <f t="shared" si="2519"/>
        <v>0</v>
      </c>
      <c r="EX539" s="249">
        <f t="shared" si="2519"/>
        <v>0</v>
      </c>
      <c r="EY539" s="249">
        <f t="shared" si="2519"/>
        <v>0</v>
      </c>
      <c r="EZ539" s="249">
        <f t="shared" si="2519"/>
        <v>0</v>
      </c>
      <c r="FA539" s="249">
        <f t="shared" si="2519"/>
        <v>0</v>
      </c>
      <c r="FB539" s="249">
        <f t="shared" si="2519"/>
        <v>0</v>
      </c>
      <c r="FC539" s="249">
        <f t="shared" si="2519"/>
        <v>0</v>
      </c>
      <c r="FD539" s="249">
        <f t="shared" si="2519"/>
        <v>0</v>
      </c>
      <c r="FE539" s="249">
        <f t="shared" si="2519"/>
        <v>0</v>
      </c>
      <c r="FF539" s="249">
        <f t="shared" si="2519"/>
        <v>0</v>
      </c>
      <c r="FG539" s="249">
        <f t="shared" si="2519"/>
        <v>0</v>
      </c>
      <c r="FH539" s="249">
        <f t="shared" si="2519"/>
        <v>0</v>
      </c>
      <c r="FI539" s="249">
        <f t="shared" si="2519"/>
        <v>0</v>
      </c>
      <c r="FJ539" s="249">
        <f t="shared" si="2519"/>
        <v>0</v>
      </c>
      <c r="FK539" s="249">
        <f t="shared" si="2519"/>
        <v>0</v>
      </c>
      <c r="FL539" s="249">
        <f t="shared" si="2519"/>
        <v>0</v>
      </c>
      <c r="FM539" s="249">
        <f t="shared" si="2519"/>
        <v>0</v>
      </c>
      <c r="FN539" s="249">
        <f t="shared" si="2519"/>
        <v>0</v>
      </c>
      <c r="FO539" s="249">
        <f t="shared" si="2519"/>
        <v>0</v>
      </c>
      <c r="FP539" s="249">
        <f t="shared" si="2519"/>
        <v>0</v>
      </c>
      <c r="FQ539" s="249">
        <f t="shared" si="2519"/>
        <v>0</v>
      </c>
      <c r="FR539" s="249">
        <f t="shared" si="2519"/>
        <v>0</v>
      </c>
      <c r="FS539" s="249">
        <f t="shared" si="2519"/>
        <v>0</v>
      </c>
      <c r="FT539" s="249">
        <f t="shared" ref="FT539:GZ539" si="2520">IF(FT$8="",0,FT536*FT453)</f>
        <v>0</v>
      </c>
      <c r="FU539" s="249">
        <f t="shared" si="2520"/>
        <v>0</v>
      </c>
      <c r="FV539" s="249">
        <f t="shared" si="2520"/>
        <v>0</v>
      </c>
      <c r="FW539" s="249">
        <f t="shared" si="2520"/>
        <v>0</v>
      </c>
      <c r="FX539" s="249">
        <f t="shared" si="2520"/>
        <v>0</v>
      </c>
      <c r="FY539" s="249">
        <f t="shared" si="2520"/>
        <v>0</v>
      </c>
      <c r="FZ539" s="249">
        <f t="shared" si="2520"/>
        <v>0</v>
      </c>
      <c r="GA539" s="249">
        <f t="shared" si="2520"/>
        <v>0</v>
      </c>
      <c r="GB539" s="249">
        <f t="shared" si="2520"/>
        <v>0</v>
      </c>
      <c r="GC539" s="249">
        <f t="shared" si="2520"/>
        <v>0</v>
      </c>
      <c r="GD539" s="249">
        <f t="shared" si="2520"/>
        <v>0</v>
      </c>
      <c r="GE539" s="249">
        <f t="shared" si="2520"/>
        <v>0</v>
      </c>
      <c r="GF539" s="249">
        <f t="shared" si="2520"/>
        <v>0</v>
      </c>
      <c r="GG539" s="249">
        <f t="shared" si="2520"/>
        <v>0</v>
      </c>
      <c r="GH539" s="249">
        <f t="shared" si="2520"/>
        <v>0</v>
      </c>
      <c r="GI539" s="249">
        <f t="shared" si="2520"/>
        <v>0</v>
      </c>
      <c r="GJ539" s="249">
        <f t="shared" si="2520"/>
        <v>0</v>
      </c>
      <c r="GK539" s="249">
        <f t="shared" si="2520"/>
        <v>0</v>
      </c>
      <c r="GL539" s="249">
        <f t="shared" si="2520"/>
        <v>0</v>
      </c>
      <c r="GM539" s="249">
        <f t="shared" si="2520"/>
        <v>0</v>
      </c>
      <c r="GN539" s="249">
        <f t="shared" si="2520"/>
        <v>0</v>
      </c>
      <c r="GO539" s="249">
        <f t="shared" si="2520"/>
        <v>0</v>
      </c>
      <c r="GP539" s="249">
        <f t="shared" si="2520"/>
        <v>0</v>
      </c>
      <c r="GQ539" s="249">
        <f t="shared" si="2520"/>
        <v>0</v>
      </c>
      <c r="GR539" s="249">
        <f t="shared" si="2520"/>
        <v>0</v>
      </c>
      <c r="GS539" s="249">
        <f t="shared" si="2520"/>
        <v>0</v>
      </c>
      <c r="GT539" s="249">
        <f t="shared" si="2520"/>
        <v>0</v>
      </c>
      <c r="GU539" s="249">
        <f t="shared" si="2520"/>
        <v>0</v>
      </c>
      <c r="GV539" s="249">
        <f t="shared" si="2520"/>
        <v>0</v>
      </c>
      <c r="GW539" s="249">
        <f t="shared" si="2520"/>
        <v>0</v>
      </c>
      <c r="GX539" s="249">
        <f t="shared" si="2520"/>
        <v>0</v>
      </c>
      <c r="GY539" s="249">
        <f t="shared" si="2520"/>
        <v>0</v>
      </c>
      <c r="GZ539" s="249">
        <f t="shared" si="2520"/>
        <v>0</v>
      </c>
      <c r="HA539" s="228"/>
      <c r="HB539" s="228"/>
    </row>
    <row r="540" spans="1:210" ht="4.2" customHeight="1">
      <c r="A540" s="1"/>
      <c r="B540" s="1"/>
      <c r="C540" s="1"/>
      <c r="D540" s="1"/>
      <c r="E540" s="263"/>
      <c r="F540" s="48"/>
      <c r="G540" s="250"/>
      <c r="H540" s="1"/>
      <c r="I540" s="1"/>
      <c r="J540" s="1"/>
      <c r="K540" s="1"/>
      <c r="L540" s="1"/>
      <c r="M540" s="5"/>
      <c r="N540" s="1"/>
      <c r="O540" s="1"/>
      <c r="P540" s="5"/>
      <c r="Q540" s="1"/>
      <c r="R540" s="1"/>
      <c r="S540" s="5"/>
      <c r="T540" s="7"/>
      <c r="U540" s="24"/>
      <c r="V540" s="1"/>
      <c r="W540" s="12"/>
      <c r="X540" s="10"/>
      <c r="Y540" s="46"/>
      <c r="Z540" s="93"/>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94"/>
      <c r="CD540" s="94"/>
      <c r="CE540" s="94"/>
      <c r="CF540" s="94"/>
      <c r="CG540" s="94"/>
      <c r="CH540" s="94"/>
      <c r="CI540" s="94"/>
      <c r="CJ540" s="94"/>
      <c r="CK540" s="94"/>
      <c r="CL540" s="94"/>
      <c r="CM540" s="94"/>
      <c r="CN540" s="94"/>
      <c r="CO540" s="94"/>
      <c r="CP540" s="94"/>
      <c r="CQ540" s="94"/>
      <c r="CR540" s="94"/>
      <c r="CS540" s="94"/>
      <c r="CT540" s="94"/>
      <c r="CU540" s="94"/>
      <c r="CV540" s="94"/>
      <c r="CW540" s="94"/>
      <c r="CX540" s="94"/>
      <c r="CY540" s="94"/>
      <c r="CZ540" s="94"/>
      <c r="DA540" s="94"/>
      <c r="DB540" s="94"/>
      <c r="DC540" s="94"/>
      <c r="DD540" s="94"/>
      <c r="DE540" s="94"/>
      <c r="DF540" s="94"/>
      <c r="DG540" s="94"/>
      <c r="DH540" s="94"/>
      <c r="DI540" s="94"/>
      <c r="DJ540" s="94"/>
      <c r="DK540" s="94"/>
      <c r="DL540" s="94"/>
      <c r="DM540" s="94"/>
      <c r="DN540" s="94"/>
      <c r="DO540" s="94"/>
      <c r="DP540" s="94"/>
      <c r="DQ540" s="94"/>
      <c r="DR540" s="94"/>
      <c r="DS540" s="94"/>
      <c r="DT540" s="94"/>
      <c r="DU540" s="94"/>
      <c r="DV540" s="94"/>
      <c r="DW540" s="94"/>
      <c r="DX540" s="94"/>
      <c r="DY540" s="94"/>
      <c r="DZ540" s="94"/>
      <c r="EA540" s="94"/>
      <c r="EB540" s="94"/>
      <c r="EC540" s="94"/>
      <c r="ED540" s="94"/>
      <c r="EE540" s="94"/>
      <c r="EF540" s="94"/>
      <c r="EG540" s="94"/>
      <c r="EH540" s="94"/>
      <c r="EI540" s="94"/>
      <c r="EJ540" s="94"/>
      <c r="EK540" s="94"/>
      <c r="EL540" s="94"/>
      <c r="EM540" s="94"/>
      <c r="EN540" s="94"/>
      <c r="EO540" s="94"/>
      <c r="EP540" s="94"/>
      <c r="EQ540" s="94"/>
      <c r="ER540" s="94"/>
      <c r="ES540" s="94"/>
      <c r="ET540" s="94"/>
      <c r="EU540" s="94"/>
      <c r="EV540" s="94"/>
      <c r="EW540" s="94"/>
      <c r="EX540" s="94"/>
      <c r="EY540" s="94"/>
      <c r="EZ540" s="94"/>
      <c r="FA540" s="94"/>
      <c r="FB540" s="94"/>
      <c r="FC540" s="94"/>
      <c r="FD540" s="94"/>
      <c r="FE540" s="94"/>
      <c r="FF540" s="94"/>
      <c r="FG540" s="94"/>
      <c r="FH540" s="94"/>
      <c r="FI540" s="94"/>
      <c r="FJ540" s="94"/>
      <c r="FK540" s="94"/>
      <c r="FL540" s="94"/>
      <c r="FM540" s="94"/>
      <c r="FN540" s="94"/>
      <c r="FO540" s="94"/>
      <c r="FP540" s="94"/>
      <c r="FQ540" s="94"/>
      <c r="FR540" s="94"/>
      <c r="FS540" s="94"/>
      <c r="FT540" s="94"/>
      <c r="FU540" s="94"/>
      <c r="FV540" s="94"/>
      <c r="FW540" s="94"/>
      <c r="FX540" s="94"/>
      <c r="FY540" s="94"/>
      <c r="FZ540" s="94"/>
      <c r="GA540" s="94"/>
      <c r="GB540" s="94"/>
      <c r="GC540" s="94"/>
      <c r="GD540" s="94"/>
      <c r="GE540" s="94"/>
      <c r="GF540" s="94"/>
      <c r="GG540" s="94"/>
      <c r="GH540" s="94"/>
      <c r="GI540" s="94"/>
      <c r="GJ540" s="94"/>
      <c r="GK540" s="94"/>
      <c r="GL540" s="94"/>
      <c r="GM540" s="94"/>
      <c r="GN540" s="94"/>
      <c r="GO540" s="94"/>
      <c r="GP540" s="94"/>
      <c r="GQ540" s="94"/>
      <c r="GR540" s="94"/>
      <c r="GS540" s="94"/>
      <c r="GT540" s="94"/>
      <c r="GU540" s="94"/>
      <c r="GV540" s="94"/>
      <c r="GW540" s="94"/>
      <c r="GX540" s="94"/>
      <c r="GY540" s="94"/>
      <c r="GZ540" s="94"/>
      <c r="HA540" s="1"/>
      <c r="HB540" s="1"/>
    </row>
    <row r="541" spans="1:210" s="4" customFormat="1" ht="12.6" thickBot="1">
      <c r="A541" s="3"/>
      <c r="B541" s="196"/>
      <c r="C541" s="3"/>
      <c r="D541" s="3"/>
      <c r="E541" s="9" t="s">
        <v>130</v>
      </c>
      <c r="F541" s="51"/>
      <c r="G541" s="250"/>
      <c r="H541" s="216" t="str">
        <f>$H$21</f>
        <v>Валовая прибыль</v>
      </c>
      <c r="I541" s="216"/>
      <c r="J541" s="216"/>
      <c r="K541" s="216"/>
      <c r="L541" s="216"/>
      <c r="M541" s="217"/>
      <c r="N541" s="216" t="str">
        <f>N422</f>
        <v>Продукт-2</v>
      </c>
      <c r="O541" s="216"/>
      <c r="P541" s="217"/>
      <c r="Q541" s="216" t="s">
        <v>26</v>
      </c>
      <c r="R541" s="3"/>
      <c r="S541" s="5"/>
      <c r="T541" s="84"/>
      <c r="U541" s="24"/>
      <c r="V541" s="3"/>
      <c r="W541" s="218">
        <f>SUM($Y541:$HA541)</f>
        <v>0</v>
      </c>
      <c r="X541" s="12"/>
      <c r="Y541" s="46"/>
      <c r="Z541" s="91"/>
      <c r="AA541" s="219">
        <f t="shared" ref="AA541:AE541" si="2521">IF(AA$8="",0,AA533-AA536)</f>
        <v>0</v>
      </c>
      <c r="AB541" s="219">
        <f t="shared" si="2521"/>
        <v>0</v>
      </c>
      <c r="AC541" s="219">
        <f t="shared" si="2521"/>
        <v>0</v>
      </c>
      <c r="AD541" s="219">
        <f t="shared" si="2521"/>
        <v>0</v>
      </c>
      <c r="AE541" s="219">
        <f t="shared" si="2521"/>
        <v>0</v>
      </c>
      <c r="AF541" s="219">
        <f t="shared" ref="AF541:CQ541" si="2522">IF(AF$8="",0,AF533-AF536)</f>
        <v>0</v>
      </c>
      <c r="AG541" s="219">
        <f t="shared" si="2522"/>
        <v>0</v>
      </c>
      <c r="AH541" s="219">
        <f t="shared" si="2522"/>
        <v>0</v>
      </c>
      <c r="AI541" s="219">
        <f t="shared" si="2522"/>
        <v>0</v>
      </c>
      <c r="AJ541" s="219">
        <f t="shared" si="2522"/>
        <v>0</v>
      </c>
      <c r="AK541" s="219">
        <f t="shared" si="2522"/>
        <v>0</v>
      </c>
      <c r="AL541" s="219">
        <f t="shared" si="2522"/>
        <v>0</v>
      </c>
      <c r="AM541" s="219">
        <f t="shared" si="2522"/>
        <v>0</v>
      </c>
      <c r="AN541" s="219">
        <f t="shared" si="2522"/>
        <v>0</v>
      </c>
      <c r="AO541" s="219">
        <f t="shared" si="2522"/>
        <v>0</v>
      </c>
      <c r="AP541" s="219">
        <f t="shared" si="2522"/>
        <v>0</v>
      </c>
      <c r="AQ541" s="219">
        <f t="shared" si="2522"/>
        <v>0</v>
      </c>
      <c r="AR541" s="219">
        <f t="shared" si="2522"/>
        <v>0</v>
      </c>
      <c r="AS541" s="219">
        <f t="shared" si="2522"/>
        <v>0</v>
      </c>
      <c r="AT541" s="219">
        <f t="shared" si="2522"/>
        <v>0</v>
      </c>
      <c r="AU541" s="219">
        <f t="shared" si="2522"/>
        <v>0</v>
      </c>
      <c r="AV541" s="219">
        <f t="shared" si="2522"/>
        <v>0</v>
      </c>
      <c r="AW541" s="219">
        <f t="shared" si="2522"/>
        <v>0</v>
      </c>
      <c r="AX541" s="219">
        <f t="shared" si="2522"/>
        <v>0</v>
      </c>
      <c r="AY541" s="219">
        <f t="shared" si="2522"/>
        <v>0</v>
      </c>
      <c r="AZ541" s="219">
        <f t="shared" si="2522"/>
        <v>0</v>
      </c>
      <c r="BA541" s="219">
        <f t="shared" si="2522"/>
        <v>0</v>
      </c>
      <c r="BB541" s="219">
        <f t="shared" si="2522"/>
        <v>0</v>
      </c>
      <c r="BC541" s="219">
        <f t="shared" si="2522"/>
        <v>0</v>
      </c>
      <c r="BD541" s="219">
        <f t="shared" si="2522"/>
        <v>0</v>
      </c>
      <c r="BE541" s="219">
        <f t="shared" si="2522"/>
        <v>0</v>
      </c>
      <c r="BF541" s="219">
        <f t="shared" si="2522"/>
        <v>0</v>
      </c>
      <c r="BG541" s="219">
        <f t="shared" si="2522"/>
        <v>0</v>
      </c>
      <c r="BH541" s="219">
        <f t="shared" si="2522"/>
        <v>0</v>
      </c>
      <c r="BI541" s="219">
        <f t="shared" si="2522"/>
        <v>0</v>
      </c>
      <c r="BJ541" s="219">
        <f t="shared" si="2522"/>
        <v>0</v>
      </c>
      <c r="BK541" s="219">
        <f t="shared" si="2522"/>
        <v>0</v>
      </c>
      <c r="BL541" s="219">
        <f t="shared" si="2522"/>
        <v>0</v>
      </c>
      <c r="BM541" s="219">
        <f t="shared" si="2522"/>
        <v>0</v>
      </c>
      <c r="BN541" s="219">
        <f t="shared" si="2522"/>
        <v>0</v>
      </c>
      <c r="BO541" s="219">
        <f t="shared" si="2522"/>
        <v>0</v>
      </c>
      <c r="BP541" s="219">
        <f t="shared" si="2522"/>
        <v>0</v>
      </c>
      <c r="BQ541" s="219">
        <f t="shared" si="2522"/>
        <v>0</v>
      </c>
      <c r="BR541" s="219">
        <f t="shared" si="2522"/>
        <v>0</v>
      </c>
      <c r="BS541" s="219">
        <f t="shared" si="2522"/>
        <v>0</v>
      </c>
      <c r="BT541" s="219">
        <f t="shared" si="2522"/>
        <v>0</v>
      </c>
      <c r="BU541" s="219">
        <f t="shared" si="2522"/>
        <v>0</v>
      </c>
      <c r="BV541" s="219">
        <f t="shared" si="2522"/>
        <v>0</v>
      </c>
      <c r="BW541" s="219">
        <f t="shared" si="2522"/>
        <v>0</v>
      </c>
      <c r="BX541" s="219">
        <f t="shared" si="2522"/>
        <v>0</v>
      </c>
      <c r="BY541" s="219">
        <f t="shared" si="2522"/>
        <v>0</v>
      </c>
      <c r="BZ541" s="219">
        <f t="shared" si="2522"/>
        <v>0</v>
      </c>
      <c r="CA541" s="219">
        <f t="shared" si="2522"/>
        <v>0</v>
      </c>
      <c r="CB541" s="219">
        <f t="shared" si="2522"/>
        <v>0</v>
      </c>
      <c r="CC541" s="219">
        <f t="shared" si="2522"/>
        <v>0</v>
      </c>
      <c r="CD541" s="219">
        <f t="shared" si="2522"/>
        <v>0</v>
      </c>
      <c r="CE541" s="219">
        <f t="shared" si="2522"/>
        <v>0</v>
      </c>
      <c r="CF541" s="219">
        <f t="shared" si="2522"/>
        <v>0</v>
      </c>
      <c r="CG541" s="219">
        <f t="shared" si="2522"/>
        <v>0</v>
      </c>
      <c r="CH541" s="219">
        <f t="shared" si="2522"/>
        <v>0</v>
      </c>
      <c r="CI541" s="219">
        <f t="shared" si="2522"/>
        <v>0</v>
      </c>
      <c r="CJ541" s="219">
        <f t="shared" si="2522"/>
        <v>0</v>
      </c>
      <c r="CK541" s="219">
        <f t="shared" si="2522"/>
        <v>0</v>
      </c>
      <c r="CL541" s="219">
        <f t="shared" si="2522"/>
        <v>0</v>
      </c>
      <c r="CM541" s="219">
        <f t="shared" si="2522"/>
        <v>0</v>
      </c>
      <c r="CN541" s="219">
        <f t="shared" si="2522"/>
        <v>0</v>
      </c>
      <c r="CO541" s="219">
        <f t="shared" si="2522"/>
        <v>0</v>
      </c>
      <c r="CP541" s="219">
        <f t="shared" si="2522"/>
        <v>0</v>
      </c>
      <c r="CQ541" s="219">
        <f t="shared" si="2522"/>
        <v>0</v>
      </c>
      <c r="CR541" s="219">
        <f t="shared" ref="CR541:DG541" si="2523">IF(CR$8="",0,CR533-CR536)</f>
        <v>0</v>
      </c>
      <c r="CS541" s="219">
        <f t="shared" si="2523"/>
        <v>0</v>
      </c>
      <c r="CT541" s="219">
        <f t="shared" si="2523"/>
        <v>0</v>
      </c>
      <c r="CU541" s="219">
        <f t="shared" si="2523"/>
        <v>0</v>
      </c>
      <c r="CV541" s="219">
        <f t="shared" si="2523"/>
        <v>0</v>
      </c>
      <c r="CW541" s="219">
        <f t="shared" si="2523"/>
        <v>0</v>
      </c>
      <c r="CX541" s="219">
        <f t="shared" si="2523"/>
        <v>0</v>
      </c>
      <c r="CY541" s="219">
        <f t="shared" si="2523"/>
        <v>0</v>
      </c>
      <c r="CZ541" s="219">
        <f t="shared" si="2523"/>
        <v>0</v>
      </c>
      <c r="DA541" s="219">
        <f t="shared" si="2523"/>
        <v>0</v>
      </c>
      <c r="DB541" s="219">
        <f t="shared" si="2523"/>
        <v>0</v>
      </c>
      <c r="DC541" s="219">
        <f t="shared" si="2523"/>
        <v>0</v>
      </c>
      <c r="DD541" s="219">
        <f t="shared" si="2523"/>
        <v>0</v>
      </c>
      <c r="DE541" s="219">
        <f t="shared" si="2523"/>
        <v>0</v>
      </c>
      <c r="DF541" s="219">
        <f t="shared" si="2523"/>
        <v>0</v>
      </c>
      <c r="DG541" s="219">
        <f t="shared" si="2523"/>
        <v>0</v>
      </c>
      <c r="DH541" s="219">
        <f t="shared" ref="DH541:FS541" si="2524">IF(DH$8="",0,DH533-DH536)</f>
        <v>0</v>
      </c>
      <c r="DI541" s="219">
        <f t="shared" si="2524"/>
        <v>0</v>
      </c>
      <c r="DJ541" s="219">
        <f t="shared" si="2524"/>
        <v>0</v>
      </c>
      <c r="DK541" s="219">
        <f t="shared" si="2524"/>
        <v>0</v>
      </c>
      <c r="DL541" s="219">
        <f t="shared" si="2524"/>
        <v>0</v>
      </c>
      <c r="DM541" s="219">
        <f t="shared" si="2524"/>
        <v>0</v>
      </c>
      <c r="DN541" s="219">
        <f t="shared" si="2524"/>
        <v>0</v>
      </c>
      <c r="DO541" s="219">
        <f t="shared" si="2524"/>
        <v>0</v>
      </c>
      <c r="DP541" s="219">
        <f t="shared" si="2524"/>
        <v>0</v>
      </c>
      <c r="DQ541" s="219">
        <f t="shared" si="2524"/>
        <v>0</v>
      </c>
      <c r="DR541" s="219">
        <f t="shared" si="2524"/>
        <v>0</v>
      </c>
      <c r="DS541" s="219">
        <f t="shared" si="2524"/>
        <v>0</v>
      </c>
      <c r="DT541" s="219">
        <f t="shared" si="2524"/>
        <v>0</v>
      </c>
      <c r="DU541" s="219">
        <f t="shared" si="2524"/>
        <v>0</v>
      </c>
      <c r="DV541" s="219">
        <f t="shared" si="2524"/>
        <v>0</v>
      </c>
      <c r="DW541" s="219">
        <f t="shared" si="2524"/>
        <v>0</v>
      </c>
      <c r="DX541" s="219">
        <f t="shared" si="2524"/>
        <v>0</v>
      </c>
      <c r="DY541" s="219">
        <f t="shared" si="2524"/>
        <v>0</v>
      </c>
      <c r="DZ541" s="219">
        <f t="shared" si="2524"/>
        <v>0</v>
      </c>
      <c r="EA541" s="219">
        <f t="shared" si="2524"/>
        <v>0</v>
      </c>
      <c r="EB541" s="219">
        <f t="shared" si="2524"/>
        <v>0</v>
      </c>
      <c r="EC541" s="219">
        <f t="shared" si="2524"/>
        <v>0</v>
      </c>
      <c r="ED541" s="219">
        <f t="shared" si="2524"/>
        <v>0</v>
      </c>
      <c r="EE541" s="219">
        <f t="shared" si="2524"/>
        <v>0</v>
      </c>
      <c r="EF541" s="219">
        <f t="shared" si="2524"/>
        <v>0</v>
      </c>
      <c r="EG541" s="219">
        <f t="shared" si="2524"/>
        <v>0</v>
      </c>
      <c r="EH541" s="219">
        <f t="shared" si="2524"/>
        <v>0</v>
      </c>
      <c r="EI541" s="219">
        <f t="shared" si="2524"/>
        <v>0</v>
      </c>
      <c r="EJ541" s="219">
        <f t="shared" si="2524"/>
        <v>0</v>
      </c>
      <c r="EK541" s="219">
        <f t="shared" si="2524"/>
        <v>0</v>
      </c>
      <c r="EL541" s="219">
        <f t="shared" si="2524"/>
        <v>0</v>
      </c>
      <c r="EM541" s="219">
        <f t="shared" si="2524"/>
        <v>0</v>
      </c>
      <c r="EN541" s="219">
        <f t="shared" si="2524"/>
        <v>0</v>
      </c>
      <c r="EO541" s="219">
        <f t="shared" si="2524"/>
        <v>0</v>
      </c>
      <c r="EP541" s="219">
        <f t="shared" si="2524"/>
        <v>0</v>
      </c>
      <c r="EQ541" s="219">
        <f t="shared" si="2524"/>
        <v>0</v>
      </c>
      <c r="ER541" s="219">
        <f t="shared" si="2524"/>
        <v>0</v>
      </c>
      <c r="ES541" s="219">
        <f t="shared" si="2524"/>
        <v>0</v>
      </c>
      <c r="ET541" s="219">
        <f t="shared" si="2524"/>
        <v>0</v>
      </c>
      <c r="EU541" s="219">
        <f t="shared" si="2524"/>
        <v>0</v>
      </c>
      <c r="EV541" s="219">
        <f t="shared" si="2524"/>
        <v>0</v>
      </c>
      <c r="EW541" s="219">
        <f t="shared" si="2524"/>
        <v>0</v>
      </c>
      <c r="EX541" s="219">
        <f t="shared" si="2524"/>
        <v>0</v>
      </c>
      <c r="EY541" s="219">
        <f t="shared" si="2524"/>
        <v>0</v>
      </c>
      <c r="EZ541" s="219">
        <f t="shared" si="2524"/>
        <v>0</v>
      </c>
      <c r="FA541" s="219">
        <f t="shared" si="2524"/>
        <v>0</v>
      </c>
      <c r="FB541" s="219">
        <f t="shared" si="2524"/>
        <v>0</v>
      </c>
      <c r="FC541" s="219">
        <f t="shared" si="2524"/>
        <v>0</v>
      </c>
      <c r="FD541" s="219">
        <f t="shared" si="2524"/>
        <v>0</v>
      </c>
      <c r="FE541" s="219">
        <f t="shared" si="2524"/>
        <v>0</v>
      </c>
      <c r="FF541" s="219">
        <f t="shared" si="2524"/>
        <v>0</v>
      </c>
      <c r="FG541" s="219">
        <f t="shared" si="2524"/>
        <v>0</v>
      </c>
      <c r="FH541" s="219">
        <f t="shared" si="2524"/>
        <v>0</v>
      </c>
      <c r="FI541" s="219">
        <f t="shared" si="2524"/>
        <v>0</v>
      </c>
      <c r="FJ541" s="219">
        <f t="shared" si="2524"/>
        <v>0</v>
      </c>
      <c r="FK541" s="219">
        <f t="shared" si="2524"/>
        <v>0</v>
      </c>
      <c r="FL541" s="219">
        <f t="shared" si="2524"/>
        <v>0</v>
      </c>
      <c r="FM541" s="219">
        <f t="shared" si="2524"/>
        <v>0</v>
      </c>
      <c r="FN541" s="219">
        <f t="shared" si="2524"/>
        <v>0</v>
      </c>
      <c r="FO541" s="219">
        <f t="shared" si="2524"/>
        <v>0</v>
      </c>
      <c r="FP541" s="219">
        <f t="shared" si="2524"/>
        <v>0</v>
      </c>
      <c r="FQ541" s="219">
        <f t="shared" si="2524"/>
        <v>0</v>
      </c>
      <c r="FR541" s="219">
        <f t="shared" si="2524"/>
        <v>0</v>
      </c>
      <c r="FS541" s="219">
        <f t="shared" si="2524"/>
        <v>0</v>
      </c>
      <c r="FT541" s="219">
        <f t="shared" ref="FT541:GZ541" si="2525">IF(FT$8="",0,FT533-FT536)</f>
        <v>0</v>
      </c>
      <c r="FU541" s="219">
        <f t="shared" si="2525"/>
        <v>0</v>
      </c>
      <c r="FV541" s="219">
        <f t="shared" si="2525"/>
        <v>0</v>
      </c>
      <c r="FW541" s="219">
        <f t="shared" si="2525"/>
        <v>0</v>
      </c>
      <c r="FX541" s="219">
        <f t="shared" si="2525"/>
        <v>0</v>
      </c>
      <c r="FY541" s="219">
        <f t="shared" si="2525"/>
        <v>0</v>
      </c>
      <c r="FZ541" s="219">
        <f t="shared" si="2525"/>
        <v>0</v>
      </c>
      <c r="GA541" s="219">
        <f t="shared" si="2525"/>
        <v>0</v>
      </c>
      <c r="GB541" s="219">
        <f t="shared" si="2525"/>
        <v>0</v>
      </c>
      <c r="GC541" s="219">
        <f t="shared" si="2525"/>
        <v>0</v>
      </c>
      <c r="GD541" s="219">
        <f t="shared" si="2525"/>
        <v>0</v>
      </c>
      <c r="GE541" s="219">
        <f t="shared" si="2525"/>
        <v>0</v>
      </c>
      <c r="GF541" s="219">
        <f t="shared" si="2525"/>
        <v>0</v>
      </c>
      <c r="GG541" s="219">
        <f t="shared" si="2525"/>
        <v>0</v>
      </c>
      <c r="GH541" s="219">
        <f t="shared" si="2525"/>
        <v>0</v>
      </c>
      <c r="GI541" s="219">
        <f t="shared" si="2525"/>
        <v>0</v>
      </c>
      <c r="GJ541" s="219">
        <f t="shared" si="2525"/>
        <v>0</v>
      </c>
      <c r="GK541" s="219">
        <f t="shared" si="2525"/>
        <v>0</v>
      </c>
      <c r="GL541" s="219">
        <f t="shared" si="2525"/>
        <v>0</v>
      </c>
      <c r="GM541" s="219">
        <f t="shared" si="2525"/>
        <v>0</v>
      </c>
      <c r="GN541" s="219">
        <f t="shared" si="2525"/>
        <v>0</v>
      </c>
      <c r="GO541" s="219">
        <f t="shared" si="2525"/>
        <v>0</v>
      </c>
      <c r="GP541" s="219">
        <f t="shared" si="2525"/>
        <v>0</v>
      </c>
      <c r="GQ541" s="219">
        <f t="shared" si="2525"/>
        <v>0</v>
      </c>
      <c r="GR541" s="219">
        <f t="shared" si="2525"/>
        <v>0</v>
      </c>
      <c r="GS541" s="219">
        <f t="shared" si="2525"/>
        <v>0</v>
      </c>
      <c r="GT541" s="219">
        <f t="shared" si="2525"/>
        <v>0</v>
      </c>
      <c r="GU541" s="219">
        <f t="shared" si="2525"/>
        <v>0</v>
      </c>
      <c r="GV541" s="219">
        <f t="shared" si="2525"/>
        <v>0</v>
      </c>
      <c r="GW541" s="219">
        <f t="shared" si="2525"/>
        <v>0</v>
      </c>
      <c r="GX541" s="219">
        <f t="shared" si="2525"/>
        <v>0</v>
      </c>
      <c r="GY541" s="219">
        <f t="shared" si="2525"/>
        <v>0</v>
      </c>
      <c r="GZ541" s="219">
        <f t="shared" si="2525"/>
        <v>0</v>
      </c>
      <c r="HA541" s="3"/>
      <c r="HB541" s="3"/>
    </row>
    <row r="542" spans="1:210" s="35" customFormat="1">
      <c r="A542" s="34"/>
      <c r="B542" s="196"/>
      <c r="C542" s="34"/>
      <c r="D542" s="34"/>
      <c r="E542" s="271" t="s">
        <v>130</v>
      </c>
      <c r="F542" s="53"/>
      <c r="G542" s="305"/>
      <c r="H542" s="224" t="str">
        <f>$H$22</f>
        <v>Рентабельность продаж</v>
      </c>
      <c r="I542" s="224"/>
      <c r="J542" s="224"/>
      <c r="K542" s="224"/>
      <c r="L542" s="224"/>
      <c r="M542" s="225"/>
      <c r="N542" s="224" t="str">
        <f>N422</f>
        <v>Продукт-2</v>
      </c>
      <c r="O542" s="224"/>
      <c r="P542" s="225"/>
      <c r="Q542" s="224" t="s">
        <v>14</v>
      </c>
      <c r="R542" s="34"/>
      <c r="S542" s="20"/>
      <c r="T542" s="207"/>
      <c r="U542" s="26"/>
      <c r="V542" s="34"/>
      <c r="W542" s="226">
        <f>IF(W$8="",0,IF(W533=0,0,W541/W533))</f>
        <v>0</v>
      </c>
      <c r="X542" s="21"/>
      <c r="Y542" s="47"/>
      <c r="Z542" s="103"/>
      <c r="AA542" s="227">
        <f t="shared" ref="AA542" si="2526">IF(AA$8="",0,IF(AA533=0,0,AA541/AA533))</f>
        <v>0</v>
      </c>
      <c r="AB542" s="227">
        <f t="shared" ref="AB542" si="2527">IF(AB$8="",0,IF(AB533=0,0,AB541/AB533))</f>
        <v>0</v>
      </c>
      <c r="AC542" s="227">
        <f t="shared" ref="AC542" si="2528">IF(AC$8="",0,IF(AC533=0,0,AC541/AC533))</f>
        <v>0</v>
      </c>
      <c r="AD542" s="227">
        <f t="shared" ref="AD542" si="2529">IF(AD$8="",0,IF(AD533=0,0,AD541/AD533))</f>
        <v>0</v>
      </c>
      <c r="AE542" s="227">
        <f t="shared" ref="AE542:CP542" si="2530">IF(AE$8="",0,IF(AE533=0,0,AE541/AE533))</f>
        <v>0</v>
      </c>
      <c r="AF542" s="227">
        <f t="shared" si="2530"/>
        <v>0</v>
      </c>
      <c r="AG542" s="227">
        <f t="shared" si="2530"/>
        <v>0</v>
      </c>
      <c r="AH542" s="227">
        <f t="shared" si="2530"/>
        <v>0</v>
      </c>
      <c r="AI542" s="227">
        <f t="shared" si="2530"/>
        <v>0</v>
      </c>
      <c r="AJ542" s="227">
        <f t="shared" si="2530"/>
        <v>0</v>
      </c>
      <c r="AK542" s="227">
        <f t="shared" si="2530"/>
        <v>0</v>
      </c>
      <c r="AL542" s="227">
        <f t="shared" si="2530"/>
        <v>0</v>
      </c>
      <c r="AM542" s="227">
        <f t="shared" si="2530"/>
        <v>0</v>
      </c>
      <c r="AN542" s="227">
        <f t="shared" si="2530"/>
        <v>0</v>
      </c>
      <c r="AO542" s="227">
        <f t="shared" si="2530"/>
        <v>0</v>
      </c>
      <c r="AP542" s="227">
        <f t="shared" si="2530"/>
        <v>0</v>
      </c>
      <c r="AQ542" s="227">
        <f t="shared" si="2530"/>
        <v>0</v>
      </c>
      <c r="AR542" s="227">
        <f t="shared" si="2530"/>
        <v>0</v>
      </c>
      <c r="AS542" s="227">
        <f t="shared" si="2530"/>
        <v>0</v>
      </c>
      <c r="AT542" s="227">
        <f t="shared" si="2530"/>
        <v>0</v>
      </c>
      <c r="AU542" s="227">
        <f t="shared" si="2530"/>
        <v>0</v>
      </c>
      <c r="AV542" s="227">
        <f t="shared" si="2530"/>
        <v>0</v>
      </c>
      <c r="AW542" s="227">
        <f t="shared" si="2530"/>
        <v>0</v>
      </c>
      <c r="AX542" s="227">
        <f t="shared" si="2530"/>
        <v>0</v>
      </c>
      <c r="AY542" s="227">
        <f t="shared" si="2530"/>
        <v>0</v>
      </c>
      <c r="AZ542" s="227">
        <f t="shared" si="2530"/>
        <v>0</v>
      </c>
      <c r="BA542" s="227">
        <f t="shared" si="2530"/>
        <v>0</v>
      </c>
      <c r="BB542" s="227">
        <f t="shared" si="2530"/>
        <v>0</v>
      </c>
      <c r="BC542" s="227">
        <f t="shared" si="2530"/>
        <v>0</v>
      </c>
      <c r="BD542" s="227">
        <f t="shared" si="2530"/>
        <v>0</v>
      </c>
      <c r="BE542" s="227">
        <f t="shared" si="2530"/>
        <v>0</v>
      </c>
      <c r="BF542" s="227">
        <f t="shared" si="2530"/>
        <v>0</v>
      </c>
      <c r="BG542" s="227">
        <f t="shared" si="2530"/>
        <v>0</v>
      </c>
      <c r="BH542" s="227">
        <f t="shared" si="2530"/>
        <v>0</v>
      </c>
      <c r="BI542" s="227">
        <f t="shared" si="2530"/>
        <v>0</v>
      </c>
      <c r="BJ542" s="227">
        <f t="shared" si="2530"/>
        <v>0</v>
      </c>
      <c r="BK542" s="227">
        <f t="shared" si="2530"/>
        <v>0</v>
      </c>
      <c r="BL542" s="227">
        <f t="shared" si="2530"/>
        <v>0</v>
      </c>
      <c r="BM542" s="227">
        <f t="shared" si="2530"/>
        <v>0</v>
      </c>
      <c r="BN542" s="227">
        <f t="shared" si="2530"/>
        <v>0</v>
      </c>
      <c r="BO542" s="227">
        <f t="shared" si="2530"/>
        <v>0</v>
      </c>
      <c r="BP542" s="227">
        <f t="shared" si="2530"/>
        <v>0</v>
      </c>
      <c r="BQ542" s="227">
        <f t="shared" si="2530"/>
        <v>0</v>
      </c>
      <c r="BR542" s="227">
        <f t="shared" si="2530"/>
        <v>0</v>
      </c>
      <c r="BS542" s="227">
        <f t="shared" si="2530"/>
        <v>0</v>
      </c>
      <c r="BT542" s="227">
        <f t="shared" si="2530"/>
        <v>0</v>
      </c>
      <c r="BU542" s="227">
        <f t="shared" si="2530"/>
        <v>0</v>
      </c>
      <c r="BV542" s="227">
        <f t="shared" si="2530"/>
        <v>0</v>
      </c>
      <c r="BW542" s="227">
        <f t="shared" si="2530"/>
        <v>0</v>
      </c>
      <c r="BX542" s="227">
        <f t="shared" si="2530"/>
        <v>0</v>
      </c>
      <c r="BY542" s="227">
        <f t="shared" si="2530"/>
        <v>0</v>
      </c>
      <c r="BZ542" s="227">
        <f t="shared" si="2530"/>
        <v>0</v>
      </c>
      <c r="CA542" s="227">
        <f t="shared" si="2530"/>
        <v>0</v>
      </c>
      <c r="CB542" s="227">
        <f t="shared" si="2530"/>
        <v>0</v>
      </c>
      <c r="CC542" s="227">
        <f t="shared" si="2530"/>
        <v>0</v>
      </c>
      <c r="CD542" s="227">
        <f t="shared" si="2530"/>
        <v>0</v>
      </c>
      <c r="CE542" s="227">
        <f t="shared" si="2530"/>
        <v>0</v>
      </c>
      <c r="CF542" s="227">
        <f t="shared" si="2530"/>
        <v>0</v>
      </c>
      <c r="CG542" s="227">
        <f t="shared" si="2530"/>
        <v>0</v>
      </c>
      <c r="CH542" s="227">
        <f t="shared" si="2530"/>
        <v>0</v>
      </c>
      <c r="CI542" s="227">
        <f t="shared" si="2530"/>
        <v>0</v>
      </c>
      <c r="CJ542" s="227">
        <f t="shared" si="2530"/>
        <v>0</v>
      </c>
      <c r="CK542" s="227">
        <f t="shared" si="2530"/>
        <v>0</v>
      </c>
      <c r="CL542" s="227">
        <f t="shared" si="2530"/>
        <v>0</v>
      </c>
      <c r="CM542" s="227">
        <f t="shared" si="2530"/>
        <v>0</v>
      </c>
      <c r="CN542" s="227">
        <f t="shared" si="2530"/>
        <v>0</v>
      </c>
      <c r="CO542" s="227">
        <f t="shared" si="2530"/>
        <v>0</v>
      </c>
      <c r="CP542" s="227">
        <f t="shared" si="2530"/>
        <v>0</v>
      </c>
      <c r="CQ542" s="227">
        <f t="shared" ref="CQ542:DG542" si="2531">IF(CQ$8="",0,IF(CQ533=0,0,CQ541/CQ533))</f>
        <v>0</v>
      </c>
      <c r="CR542" s="227">
        <f t="shared" si="2531"/>
        <v>0</v>
      </c>
      <c r="CS542" s="227">
        <f t="shared" si="2531"/>
        <v>0</v>
      </c>
      <c r="CT542" s="227">
        <f t="shared" si="2531"/>
        <v>0</v>
      </c>
      <c r="CU542" s="227">
        <f t="shared" si="2531"/>
        <v>0</v>
      </c>
      <c r="CV542" s="227">
        <f t="shared" si="2531"/>
        <v>0</v>
      </c>
      <c r="CW542" s="227">
        <f t="shared" si="2531"/>
        <v>0</v>
      </c>
      <c r="CX542" s="227">
        <f t="shared" si="2531"/>
        <v>0</v>
      </c>
      <c r="CY542" s="227">
        <f t="shared" si="2531"/>
        <v>0</v>
      </c>
      <c r="CZ542" s="227">
        <f t="shared" si="2531"/>
        <v>0</v>
      </c>
      <c r="DA542" s="227">
        <f t="shared" si="2531"/>
        <v>0</v>
      </c>
      <c r="DB542" s="227">
        <f t="shared" si="2531"/>
        <v>0</v>
      </c>
      <c r="DC542" s="227">
        <f t="shared" si="2531"/>
        <v>0</v>
      </c>
      <c r="DD542" s="227">
        <f t="shared" si="2531"/>
        <v>0</v>
      </c>
      <c r="DE542" s="227">
        <f t="shared" si="2531"/>
        <v>0</v>
      </c>
      <c r="DF542" s="227">
        <f t="shared" si="2531"/>
        <v>0</v>
      </c>
      <c r="DG542" s="227">
        <f t="shared" si="2531"/>
        <v>0</v>
      </c>
      <c r="DH542" s="227">
        <f t="shared" ref="DH542:FS542" si="2532">IF(DH$8="",0,IF(DH533=0,0,DH541/DH533))</f>
        <v>0</v>
      </c>
      <c r="DI542" s="227">
        <f t="shared" si="2532"/>
        <v>0</v>
      </c>
      <c r="DJ542" s="227">
        <f t="shared" si="2532"/>
        <v>0</v>
      </c>
      <c r="DK542" s="227">
        <f t="shared" si="2532"/>
        <v>0</v>
      </c>
      <c r="DL542" s="227">
        <f t="shared" si="2532"/>
        <v>0</v>
      </c>
      <c r="DM542" s="227">
        <f t="shared" si="2532"/>
        <v>0</v>
      </c>
      <c r="DN542" s="227">
        <f t="shared" si="2532"/>
        <v>0</v>
      </c>
      <c r="DO542" s="227">
        <f t="shared" si="2532"/>
        <v>0</v>
      </c>
      <c r="DP542" s="227">
        <f t="shared" si="2532"/>
        <v>0</v>
      </c>
      <c r="DQ542" s="227">
        <f t="shared" si="2532"/>
        <v>0</v>
      </c>
      <c r="DR542" s="227">
        <f t="shared" si="2532"/>
        <v>0</v>
      </c>
      <c r="DS542" s="227">
        <f t="shared" si="2532"/>
        <v>0</v>
      </c>
      <c r="DT542" s="227">
        <f t="shared" si="2532"/>
        <v>0</v>
      </c>
      <c r="DU542" s="227">
        <f t="shared" si="2532"/>
        <v>0</v>
      </c>
      <c r="DV542" s="227">
        <f t="shared" si="2532"/>
        <v>0</v>
      </c>
      <c r="DW542" s="227">
        <f t="shared" si="2532"/>
        <v>0</v>
      </c>
      <c r="DX542" s="227">
        <f t="shared" si="2532"/>
        <v>0</v>
      </c>
      <c r="DY542" s="227">
        <f t="shared" si="2532"/>
        <v>0</v>
      </c>
      <c r="DZ542" s="227">
        <f t="shared" si="2532"/>
        <v>0</v>
      </c>
      <c r="EA542" s="227">
        <f t="shared" si="2532"/>
        <v>0</v>
      </c>
      <c r="EB542" s="227">
        <f t="shared" si="2532"/>
        <v>0</v>
      </c>
      <c r="EC542" s="227">
        <f t="shared" si="2532"/>
        <v>0</v>
      </c>
      <c r="ED542" s="227">
        <f t="shared" si="2532"/>
        <v>0</v>
      </c>
      <c r="EE542" s="227">
        <f t="shared" si="2532"/>
        <v>0</v>
      </c>
      <c r="EF542" s="227">
        <f t="shared" si="2532"/>
        <v>0</v>
      </c>
      <c r="EG542" s="227">
        <f t="shared" si="2532"/>
        <v>0</v>
      </c>
      <c r="EH542" s="227">
        <f t="shared" si="2532"/>
        <v>0</v>
      </c>
      <c r="EI542" s="227">
        <f t="shared" si="2532"/>
        <v>0</v>
      </c>
      <c r="EJ542" s="227">
        <f t="shared" si="2532"/>
        <v>0</v>
      </c>
      <c r="EK542" s="227">
        <f t="shared" si="2532"/>
        <v>0</v>
      </c>
      <c r="EL542" s="227">
        <f t="shared" si="2532"/>
        <v>0</v>
      </c>
      <c r="EM542" s="227">
        <f t="shared" si="2532"/>
        <v>0</v>
      </c>
      <c r="EN542" s="227">
        <f t="shared" si="2532"/>
        <v>0</v>
      </c>
      <c r="EO542" s="227">
        <f t="shared" si="2532"/>
        <v>0</v>
      </c>
      <c r="EP542" s="227">
        <f t="shared" si="2532"/>
        <v>0</v>
      </c>
      <c r="EQ542" s="227">
        <f t="shared" si="2532"/>
        <v>0</v>
      </c>
      <c r="ER542" s="227">
        <f t="shared" si="2532"/>
        <v>0</v>
      </c>
      <c r="ES542" s="227">
        <f t="shared" si="2532"/>
        <v>0</v>
      </c>
      <c r="ET542" s="227">
        <f t="shared" si="2532"/>
        <v>0</v>
      </c>
      <c r="EU542" s="227">
        <f t="shared" si="2532"/>
        <v>0</v>
      </c>
      <c r="EV542" s="227">
        <f t="shared" si="2532"/>
        <v>0</v>
      </c>
      <c r="EW542" s="227">
        <f t="shared" si="2532"/>
        <v>0</v>
      </c>
      <c r="EX542" s="227">
        <f t="shared" si="2532"/>
        <v>0</v>
      </c>
      <c r="EY542" s="227">
        <f t="shared" si="2532"/>
        <v>0</v>
      </c>
      <c r="EZ542" s="227">
        <f t="shared" si="2532"/>
        <v>0</v>
      </c>
      <c r="FA542" s="227">
        <f t="shared" si="2532"/>
        <v>0</v>
      </c>
      <c r="FB542" s="227">
        <f t="shared" si="2532"/>
        <v>0</v>
      </c>
      <c r="FC542" s="227">
        <f t="shared" si="2532"/>
        <v>0</v>
      </c>
      <c r="FD542" s="227">
        <f t="shared" si="2532"/>
        <v>0</v>
      </c>
      <c r="FE542" s="227">
        <f t="shared" si="2532"/>
        <v>0</v>
      </c>
      <c r="FF542" s="227">
        <f t="shared" si="2532"/>
        <v>0</v>
      </c>
      <c r="FG542" s="227">
        <f t="shared" si="2532"/>
        <v>0</v>
      </c>
      <c r="FH542" s="227">
        <f t="shared" si="2532"/>
        <v>0</v>
      </c>
      <c r="FI542" s="227">
        <f t="shared" si="2532"/>
        <v>0</v>
      </c>
      <c r="FJ542" s="227">
        <f t="shared" si="2532"/>
        <v>0</v>
      </c>
      <c r="FK542" s="227">
        <f t="shared" si="2532"/>
        <v>0</v>
      </c>
      <c r="FL542" s="227">
        <f t="shared" si="2532"/>
        <v>0</v>
      </c>
      <c r="FM542" s="227">
        <f t="shared" si="2532"/>
        <v>0</v>
      </c>
      <c r="FN542" s="227">
        <f t="shared" si="2532"/>
        <v>0</v>
      </c>
      <c r="FO542" s="227">
        <f t="shared" si="2532"/>
        <v>0</v>
      </c>
      <c r="FP542" s="227">
        <f t="shared" si="2532"/>
        <v>0</v>
      </c>
      <c r="FQ542" s="227">
        <f t="shared" si="2532"/>
        <v>0</v>
      </c>
      <c r="FR542" s="227">
        <f t="shared" si="2532"/>
        <v>0</v>
      </c>
      <c r="FS542" s="227">
        <f t="shared" si="2532"/>
        <v>0</v>
      </c>
      <c r="FT542" s="227">
        <f t="shared" ref="FT542:GZ542" si="2533">IF(FT$8="",0,IF(FT533=0,0,FT541/FT533))</f>
        <v>0</v>
      </c>
      <c r="FU542" s="227">
        <f t="shared" si="2533"/>
        <v>0</v>
      </c>
      <c r="FV542" s="227">
        <f t="shared" si="2533"/>
        <v>0</v>
      </c>
      <c r="FW542" s="227">
        <f t="shared" si="2533"/>
        <v>0</v>
      </c>
      <c r="FX542" s="227">
        <f t="shared" si="2533"/>
        <v>0</v>
      </c>
      <c r="FY542" s="227">
        <f t="shared" si="2533"/>
        <v>0</v>
      </c>
      <c r="FZ542" s="227">
        <f t="shared" si="2533"/>
        <v>0</v>
      </c>
      <c r="GA542" s="227">
        <f t="shared" si="2533"/>
        <v>0</v>
      </c>
      <c r="GB542" s="227">
        <f t="shared" si="2533"/>
        <v>0</v>
      </c>
      <c r="GC542" s="227">
        <f t="shared" si="2533"/>
        <v>0</v>
      </c>
      <c r="GD542" s="227">
        <f t="shared" si="2533"/>
        <v>0</v>
      </c>
      <c r="GE542" s="227">
        <f t="shared" si="2533"/>
        <v>0</v>
      </c>
      <c r="GF542" s="227">
        <f t="shared" si="2533"/>
        <v>0</v>
      </c>
      <c r="GG542" s="227">
        <f t="shared" si="2533"/>
        <v>0</v>
      </c>
      <c r="GH542" s="227">
        <f t="shared" si="2533"/>
        <v>0</v>
      </c>
      <c r="GI542" s="227">
        <f t="shared" si="2533"/>
        <v>0</v>
      </c>
      <c r="GJ542" s="227">
        <f t="shared" si="2533"/>
        <v>0</v>
      </c>
      <c r="GK542" s="227">
        <f t="shared" si="2533"/>
        <v>0</v>
      </c>
      <c r="GL542" s="227">
        <f t="shared" si="2533"/>
        <v>0</v>
      </c>
      <c r="GM542" s="227">
        <f t="shared" si="2533"/>
        <v>0</v>
      </c>
      <c r="GN542" s="227">
        <f t="shared" si="2533"/>
        <v>0</v>
      </c>
      <c r="GO542" s="227">
        <f t="shared" si="2533"/>
        <v>0</v>
      </c>
      <c r="GP542" s="227">
        <f t="shared" si="2533"/>
        <v>0</v>
      </c>
      <c r="GQ542" s="227">
        <f t="shared" si="2533"/>
        <v>0</v>
      </c>
      <c r="GR542" s="227">
        <f t="shared" si="2533"/>
        <v>0</v>
      </c>
      <c r="GS542" s="227">
        <f t="shared" si="2533"/>
        <v>0</v>
      </c>
      <c r="GT542" s="227">
        <f t="shared" si="2533"/>
        <v>0</v>
      </c>
      <c r="GU542" s="227">
        <f t="shared" si="2533"/>
        <v>0</v>
      </c>
      <c r="GV542" s="227">
        <f t="shared" si="2533"/>
        <v>0</v>
      </c>
      <c r="GW542" s="227">
        <f t="shared" si="2533"/>
        <v>0</v>
      </c>
      <c r="GX542" s="227">
        <f t="shared" si="2533"/>
        <v>0</v>
      </c>
      <c r="GY542" s="227">
        <f t="shared" si="2533"/>
        <v>0</v>
      </c>
      <c r="GZ542" s="227">
        <f t="shared" si="2533"/>
        <v>0</v>
      </c>
      <c r="HA542" s="34"/>
      <c r="HB542" s="34"/>
    </row>
    <row r="543" spans="1:210" ht="4.2" customHeight="1">
      <c r="A543" s="1"/>
      <c r="B543" s="1"/>
      <c r="C543" s="14"/>
      <c r="D543" s="14"/>
      <c r="E543" s="264"/>
      <c r="F543" s="14"/>
      <c r="G543" s="304"/>
      <c r="H543" s="14"/>
      <c r="I543" s="14"/>
      <c r="J543" s="14"/>
      <c r="K543" s="14"/>
      <c r="L543" s="14"/>
      <c r="M543" s="15"/>
      <c r="N543" s="14"/>
      <c r="O543" s="14"/>
      <c r="P543" s="15"/>
      <c r="Q543" s="14"/>
      <c r="R543" s="14"/>
      <c r="S543" s="15"/>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80"/>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c r="FR543" s="180"/>
      <c r="FS543" s="180"/>
      <c r="FT543" s="180"/>
      <c r="FU543" s="180"/>
      <c r="FV543" s="180"/>
      <c r="FW543" s="180"/>
      <c r="FX543" s="180"/>
      <c r="FY543" s="180"/>
      <c r="FZ543" s="180"/>
      <c r="GA543" s="180"/>
      <c r="GB543" s="180"/>
      <c r="GC543" s="180"/>
      <c r="GD543" s="180"/>
      <c r="GE543" s="180"/>
      <c r="GF543" s="180"/>
      <c r="GG543" s="180"/>
      <c r="GH543" s="180"/>
      <c r="GI543" s="180"/>
      <c r="GJ543" s="180"/>
      <c r="GK543" s="180"/>
      <c r="GL543" s="180"/>
      <c r="GM543" s="180"/>
      <c r="GN543" s="180"/>
      <c r="GO543" s="180"/>
      <c r="GP543" s="180"/>
      <c r="GQ543" s="180"/>
      <c r="GR543" s="180"/>
      <c r="GS543" s="180"/>
      <c r="GT543" s="180"/>
      <c r="GU543" s="180"/>
      <c r="GV543" s="180"/>
      <c r="GW543" s="180"/>
      <c r="GX543" s="180"/>
      <c r="GY543" s="180"/>
      <c r="GZ543" s="180"/>
      <c r="HA543" s="1"/>
      <c r="HB543" s="1"/>
    </row>
    <row r="544" spans="1:210" ht="4.2" customHeight="1">
      <c r="A544" s="1"/>
      <c r="B544" s="1"/>
      <c r="C544" s="1"/>
      <c r="D544" s="1"/>
      <c r="E544" s="263"/>
      <c r="F544" s="48"/>
      <c r="G544" s="250"/>
      <c r="H544" s="1"/>
      <c r="I544" s="1"/>
      <c r="J544" s="1"/>
      <c r="K544" s="1"/>
      <c r="L544" s="1"/>
      <c r="M544" s="5"/>
      <c r="N544" s="1"/>
      <c r="O544" s="1"/>
      <c r="P544" s="5"/>
      <c r="Q544" s="1"/>
      <c r="R544" s="1"/>
      <c r="S544" s="5"/>
      <c r="T544" s="7"/>
      <c r="U544" s="24"/>
      <c r="V544" s="1"/>
      <c r="W544" s="12"/>
      <c r="X544" s="10"/>
      <c r="Y544" s="46"/>
      <c r="Z544" s="93"/>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94"/>
      <c r="CD544" s="94"/>
      <c r="CE544" s="94"/>
      <c r="CF544" s="94"/>
      <c r="CG544" s="94"/>
      <c r="CH544" s="94"/>
      <c r="CI544" s="94"/>
      <c r="CJ544" s="94"/>
      <c r="CK544" s="94"/>
      <c r="CL544" s="94"/>
      <c r="CM544" s="94"/>
      <c r="CN544" s="94"/>
      <c r="CO544" s="94"/>
      <c r="CP544" s="94"/>
      <c r="CQ544" s="94"/>
      <c r="CR544" s="94"/>
      <c r="CS544" s="94"/>
      <c r="CT544" s="94"/>
      <c r="CU544" s="94"/>
      <c r="CV544" s="94"/>
      <c r="CW544" s="94"/>
      <c r="CX544" s="94"/>
      <c r="CY544" s="94"/>
      <c r="CZ544" s="94"/>
      <c r="DA544" s="94"/>
      <c r="DB544" s="94"/>
      <c r="DC544" s="94"/>
      <c r="DD544" s="94"/>
      <c r="DE544" s="94"/>
      <c r="DF544" s="94"/>
      <c r="DG544" s="94"/>
      <c r="DH544" s="94"/>
      <c r="DI544" s="94"/>
      <c r="DJ544" s="94"/>
      <c r="DK544" s="94"/>
      <c r="DL544" s="94"/>
      <c r="DM544" s="94"/>
      <c r="DN544" s="94"/>
      <c r="DO544" s="94"/>
      <c r="DP544" s="94"/>
      <c r="DQ544" s="94"/>
      <c r="DR544" s="94"/>
      <c r="DS544" s="94"/>
      <c r="DT544" s="94"/>
      <c r="DU544" s="94"/>
      <c r="DV544" s="94"/>
      <c r="DW544" s="94"/>
      <c r="DX544" s="94"/>
      <c r="DY544" s="94"/>
      <c r="DZ544" s="94"/>
      <c r="EA544" s="94"/>
      <c r="EB544" s="94"/>
      <c r="EC544" s="94"/>
      <c r="ED544" s="94"/>
      <c r="EE544" s="94"/>
      <c r="EF544" s="94"/>
      <c r="EG544" s="94"/>
      <c r="EH544" s="94"/>
      <c r="EI544" s="94"/>
      <c r="EJ544" s="94"/>
      <c r="EK544" s="94"/>
      <c r="EL544" s="94"/>
      <c r="EM544" s="94"/>
      <c r="EN544" s="94"/>
      <c r="EO544" s="94"/>
      <c r="EP544" s="94"/>
      <c r="EQ544" s="94"/>
      <c r="ER544" s="94"/>
      <c r="ES544" s="94"/>
      <c r="ET544" s="94"/>
      <c r="EU544" s="94"/>
      <c r="EV544" s="94"/>
      <c r="EW544" s="94"/>
      <c r="EX544" s="94"/>
      <c r="EY544" s="94"/>
      <c r="EZ544" s="94"/>
      <c r="FA544" s="94"/>
      <c r="FB544" s="94"/>
      <c r="FC544" s="94"/>
      <c r="FD544" s="94"/>
      <c r="FE544" s="94"/>
      <c r="FF544" s="94"/>
      <c r="FG544" s="94"/>
      <c r="FH544" s="94"/>
      <c r="FI544" s="94"/>
      <c r="FJ544" s="94"/>
      <c r="FK544" s="94"/>
      <c r="FL544" s="94"/>
      <c r="FM544" s="94"/>
      <c r="FN544" s="94"/>
      <c r="FO544" s="94"/>
      <c r="FP544" s="94"/>
      <c r="FQ544" s="94"/>
      <c r="FR544" s="94"/>
      <c r="FS544" s="94"/>
      <c r="FT544" s="94"/>
      <c r="FU544" s="94"/>
      <c r="FV544" s="94"/>
      <c r="FW544" s="94"/>
      <c r="FX544" s="94"/>
      <c r="FY544" s="94"/>
      <c r="FZ544" s="94"/>
      <c r="GA544" s="94"/>
      <c r="GB544" s="94"/>
      <c r="GC544" s="94"/>
      <c r="GD544" s="94"/>
      <c r="GE544" s="94"/>
      <c r="GF544" s="94"/>
      <c r="GG544" s="94"/>
      <c r="GH544" s="94"/>
      <c r="GI544" s="94"/>
      <c r="GJ544" s="94"/>
      <c r="GK544" s="94"/>
      <c r="GL544" s="94"/>
      <c r="GM544" s="94"/>
      <c r="GN544" s="94"/>
      <c r="GO544" s="94"/>
      <c r="GP544" s="94"/>
      <c r="GQ544" s="94"/>
      <c r="GR544" s="94"/>
      <c r="GS544" s="94"/>
      <c r="GT544" s="94"/>
      <c r="GU544" s="94"/>
      <c r="GV544" s="94"/>
      <c r="GW544" s="94"/>
      <c r="GX544" s="94"/>
      <c r="GY544" s="94"/>
      <c r="GZ544" s="94"/>
      <c r="HA544" s="1"/>
      <c r="HB544" s="1"/>
    </row>
    <row r="545" spans="1:210" s="4" customFormat="1" ht="12.6" thickBot="1">
      <c r="A545" s="3"/>
      <c r="B545" s="196"/>
      <c r="C545" s="3"/>
      <c r="D545" s="3"/>
      <c r="E545" s="9" t="s">
        <v>138</v>
      </c>
      <c r="F545" s="51"/>
      <c r="G545" s="250"/>
      <c r="H545" s="216" t="str">
        <f>$H$32</f>
        <v>Финпоток от продаж</v>
      </c>
      <c r="I545" s="216"/>
      <c r="J545" s="216"/>
      <c r="K545" s="216"/>
      <c r="L545" s="216"/>
      <c r="M545" s="217"/>
      <c r="N545" s="216" t="str">
        <f>N422</f>
        <v>Продукт-2</v>
      </c>
      <c r="O545" s="216"/>
      <c r="P545" s="217"/>
      <c r="Q545" s="216" t="s">
        <v>26</v>
      </c>
      <c r="R545" s="3"/>
      <c r="S545" s="5"/>
      <c r="T545" s="84"/>
      <c r="U545" s="24"/>
      <c r="V545" s="3"/>
      <c r="W545" s="218">
        <f>SUM($Y545:$HA545)</f>
        <v>0</v>
      </c>
      <c r="X545" s="12"/>
      <c r="Y545" s="46"/>
      <c r="Z545" s="91"/>
      <c r="AA545" s="219">
        <f>IF(AA$8="",0,AA488)</f>
        <v>0</v>
      </c>
      <c r="AB545" s="219">
        <f t="shared" ref="AB545:CM545" si="2534">IF(AB$8="",0,AB488)</f>
        <v>0</v>
      </c>
      <c r="AC545" s="219">
        <f t="shared" si="2534"/>
        <v>0</v>
      </c>
      <c r="AD545" s="219">
        <f t="shared" si="2534"/>
        <v>0</v>
      </c>
      <c r="AE545" s="219">
        <f t="shared" si="2534"/>
        <v>0</v>
      </c>
      <c r="AF545" s="219">
        <f t="shared" si="2534"/>
        <v>0</v>
      </c>
      <c r="AG545" s="219">
        <f t="shared" si="2534"/>
        <v>0</v>
      </c>
      <c r="AH545" s="219">
        <f t="shared" si="2534"/>
        <v>0</v>
      </c>
      <c r="AI545" s="219">
        <f t="shared" si="2534"/>
        <v>0</v>
      </c>
      <c r="AJ545" s="219">
        <f t="shared" si="2534"/>
        <v>0</v>
      </c>
      <c r="AK545" s="219">
        <f t="shared" si="2534"/>
        <v>0</v>
      </c>
      <c r="AL545" s="219">
        <f t="shared" si="2534"/>
        <v>0</v>
      </c>
      <c r="AM545" s="219">
        <f t="shared" si="2534"/>
        <v>0</v>
      </c>
      <c r="AN545" s="219">
        <f t="shared" si="2534"/>
        <v>0</v>
      </c>
      <c r="AO545" s="219">
        <f t="shared" si="2534"/>
        <v>0</v>
      </c>
      <c r="AP545" s="219">
        <f t="shared" si="2534"/>
        <v>0</v>
      </c>
      <c r="AQ545" s="219">
        <f t="shared" si="2534"/>
        <v>0</v>
      </c>
      <c r="AR545" s="219">
        <f t="shared" si="2534"/>
        <v>0</v>
      </c>
      <c r="AS545" s="219">
        <f t="shared" si="2534"/>
        <v>0</v>
      </c>
      <c r="AT545" s="219">
        <f t="shared" si="2534"/>
        <v>0</v>
      </c>
      <c r="AU545" s="219">
        <f t="shared" si="2534"/>
        <v>0</v>
      </c>
      <c r="AV545" s="219">
        <f t="shared" si="2534"/>
        <v>0</v>
      </c>
      <c r="AW545" s="219">
        <f t="shared" si="2534"/>
        <v>0</v>
      </c>
      <c r="AX545" s="219">
        <f t="shared" si="2534"/>
        <v>0</v>
      </c>
      <c r="AY545" s="219">
        <f t="shared" si="2534"/>
        <v>0</v>
      </c>
      <c r="AZ545" s="219">
        <f t="shared" si="2534"/>
        <v>0</v>
      </c>
      <c r="BA545" s="219">
        <f t="shared" si="2534"/>
        <v>0</v>
      </c>
      <c r="BB545" s="219">
        <f t="shared" si="2534"/>
        <v>0</v>
      </c>
      <c r="BC545" s="219">
        <f t="shared" si="2534"/>
        <v>0</v>
      </c>
      <c r="BD545" s="219">
        <f t="shared" si="2534"/>
        <v>0</v>
      </c>
      <c r="BE545" s="219">
        <f t="shared" si="2534"/>
        <v>0</v>
      </c>
      <c r="BF545" s="219">
        <f t="shared" si="2534"/>
        <v>0</v>
      </c>
      <c r="BG545" s="219">
        <f t="shared" si="2534"/>
        <v>0</v>
      </c>
      <c r="BH545" s="219">
        <f t="shared" si="2534"/>
        <v>0</v>
      </c>
      <c r="BI545" s="219">
        <f t="shared" si="2534"/>
        <v>0</v>
      </c>
      <c r="BJ545" s="219">
        <f t="shared" si="2534"/>
        <v>0</v>
      </c>
      <c r="BK545" s="219">
        <f t="shared" si="2534"/>
        <v>0</v>
      </c>
      <c r="BL545" s="219">
        <f t="shared" si="2534"/>
        <v>0</v>
      </c>
      <c r="BM545" s="219">
        <f t="shared" si="2534"/>
        <v>0</v>
      </c>
      <c r="BN545" s="219">
        <f t="shared" si="2534"/>
        <v>0</v>
      </c>
      <c r="BO545" s="219">
        <f t="shared" si="2534"/>
        <v>0</v>
      </c>
      <c r="BP545" s="219">
        <f t="shared" si="2534"/>
        <v>0</v>
      </c>
      <c r="BQ545" s="219">
        <f t="shared" si="2534"/>
        <v>0</v>
      </c>
      <c r="BR545" s="219">
        <f t="shared" si="2534"/>
        <v>0</v>
      </c>
      <c r="BS545" s="219">
        <f t="shared" si="2534"/>
        <v>0</v>
      </c>
      <c r="BT545" s="219">
        <f t="shared" si="2534"/>
        <v>0</v>
      </c>
      <c r="BU545" s="219">
        <f t="shared" si="2534"/>
        <v>0</v>
      </c>
      <c r="BV545" s="219">
        <f t="shared" si="2534"/>
        <v>0</v>
      </c>
      <c r="BW545" s="219">
        <f t="shared" si="2534"/>
        <v>0</v>
      </c>
      <c r="BX545" s="219">
        <f t="shared" si="2534"/>
        <v>0</v>
      </c>
      <c r="BY545" s="219">
        <f t="shared" si="2534"/>
        <v>0</v>
      </c>
      <c r="BZ545" s="219">
        <f t="shared" si="2534"/>
        <v>0</v>
      </c>
      <c r="CA545" s="219">
        <f t="shared" si="2534"/>
        <v>0</v>
      </c>
      <c r="CB545" s="219">
        <f t="shared" si="2534"/>
        <v>0</v>
      </c>
      <c r="CC545" s="219">
        <f t="shared" si="2534"/>
        <v>0</v>
      </c>
      <c r="CD545" s="219">
        <f t="shared" si="2534"/>
        <v>0</v>
      </c>
      <c r="CE545" s="219">
        <f t="shared" si="2534"/>
        <v>0</v>
      </c>
      <c r="CF545" s="219">
        <f t="shared" si="2534"/>
        <v>0</v>
      </c>
      <c r="CG545" s="219">
        <f t="shared" si="2534"/>
        <v>0</v>
      </c>
      <c r="CH545" s="219">
        <f t="shared" si="2534"/>
        <v>0</v>
      </c>
      <c r="CI545" s="219">
        <f t="shared" si="2534"/>
        <v>0</v>
      </c>
      <c r="CJ545" s="219">
        <f t="shared" si="2534"/>
        <v>0</v>
      </c>
      <c r="CK545" s="219">
        <f t="shared" si="2534"/>
        <v>0</v>
      </c>
      <c r="CL545" s="219">
        <f t="shared" si="2534"/>
        <v>0</v>
      </c>
      <c r="CM545" s="219">
        <f t="shared" si="2534"/>
        <v>0</v>
      </c>
      <c r="CN545" s="219">
        <f t="shared" ref="CN545:DG545" si="2535">IF(CN$8="",0,CN488)</f>
        <v>0</v>
      </c>
      <c r="CO545" s="219">
        <f t="shared" si="2535"/>
        <v>0</v>
      </c>
      <c r="CP545" s="219">
        <f t="shared" si="2535"/>
        <v>0</v>
      </c>
      <c r="CQ545" s="219">
        <f t="shared" si="2535"/>
        <v>0</v>
      </c>
      <c r="CR545" s="219">
        <f t="shared" si="2535"/>
        <v>0</v>
      </c>
      <c r="CS545" s="219">
        <f t="shared" si="2535"/>
        <v>0</v>
      </c>
      <c r="CT545" s="219">
        <f t="shared" si="2535"/>
        <v>0</v>
      </c>
      <c r="CU545" s="219">
        <f t="shared" si="2535"/>
        <v>0</v>
      </c>
      <c r="CV545" s="219">
        <f t="shared" si="2535"/>
        <v>0</v>
      </c>
      <c r="CW545" s="219">
        <f t="shared" si="2535"/>
        <v>0</v>
      </c>
      <c r="CX545" s="219">
        <f t="shared" si="2535"/>
        <v>0</v>
      </c>
      <c r="CY545" s="219">
        <f t="shared" si="2535"/>
        <v>0</v>
      </c>
      <c r="CZ545" s="219">
        <f t="shared" si="2535"/>
        <v>0</v>
      </c>
      <c r="DA545" s="219">
        <f t="shared" si="2535"/>
        <v>0</v>
      </c>
      <c r="DB545" s="219">
        <f t="shared" si="2535"/>
        <v>0</v>
      </c>
      <c r="DC545" s="219">
        <f t="shared" si="2535"/>
        <v>0</v>
      </c>
      <c r="DD545" s="219">
        <f t="shared" si="2535"/>
        <v>0</v>
      </c>
      <c r="DE545" s="219">
        <f t="shared" si="2535"/>
        <v>0</v>
      </c>
      <c r="DF545" s="219">
        <f t="shared" si="2535"/>
        <v>0</v>
      </c>
      <c r="DG545" s="219">
        <f t="shared" si="2535"/>
        <v>0</v>
      </c>
      <c r="DH545" s="219">
        <f t="shared" ref="DH545:FS545" si="2536">IF(DH$8="",0,DH488)</f>
        <v>0</v>
      </c>
      <c r="DI545" s="219">
        <f t="shared" si="2536"/>
        <v>0</v>
      </c>
      <c r="DJ545" s="219">
        <f t="shared" si="2536"/>
        <v>0</v>
      </c>
      <c r="DK545" s="219">
        <f t="shared" si="2536"/>
        <v>0</v>
      </c>
      <c r="DL545" s="219">
        <f t="shared" si="2536"/>
        <v>0</v>
      </c>
      <c r="DM545" s="219">
        <f t="shared" si="2536"/>
        <v>0</v>
      </c>
      <c r="DN545" s="219">
        <f t="shared" si="2536"/>
        <v>0</v>
      </c>
      <c r="DO545" s="219">
        <f t="shared" si="2536"/>
        <v>0</v>
      </c>
      <c r="DP545" s="219">
        <f t="shared" si="2536"/>
        <v>0</v>
      </c>
      <c r="DQ545" s="219">
        <f t="shared" si="2536"/>
        <v>0</v>
      </c>
      <c r="DR545" s="219">
        <f t="shared" si="2536"/>
        <v>0</v>
      </c>
      <c r="DS545" s="219">
        <f t="shared" si="2536"/>
        <v>0</v>
      </c>
      <c r="DT545" s="219">
        <f t="shared" si="2536"/>
        <v>0</v>
      </c>
      <c r="DU545" s="219">
        <f t="shared" si="2536"/>
        <v>0</v>
      </c>
      <c r="DV545" s="219">
        <f t="shared" si="2536"/>
        <v>0</v>
      </c>
      <c r="DW545" s="219">
        <f t="shared" si="2536"/>
        <v>0</v>
      </c>
      <c r="DX545" s="219">
        <f t="shared" si="2536"/>
        <v>0</v>
      </c>
      <c r="DY545" s="219">
        <f t="shared" si="2536"/>
        <v>0</v>
      </c>
      <c r="DZ545" s="219">
        <f t="shared" si="2536"/>
        <v>0</v>
      </c>
      <c r="EA545" s="219">
        <f t="shared" si="2536"/>
        <v>0</v>
      </c>
      <c r="EB545" s="219">
        <f t="shared" si="2536"/>
        <v>0</v>
      </c>
      <c r="EC545" s="219">
        <f t="shared" si="2536"/>
        <v>0</v>
      </c>
      <c r="ED545" s="219">
        <f t="shared" si="2536"/>
        <v>0</v>
      </c>
      <c r="EE545" s="219">
        <f t="shared" si="2536"/>
        <v>0</v>
      </c>
      <c r="EF545" s="219">
        <f t="shared" si="2536"/>
        <v>0</v>
      </c>
      <c r="EG545" s="219">
        <f t="shared" si="2536"/>
        <v>0</v>
      </c>
      <c r="EH545" s="219">
        <f t="shared" si="2536"/>
        <v>0</v>
      </c>
      <c r="EI545" s="219">
        <f t="shared" si="2536"/>
        <v>0</v>
      </c>
      <c r="EJ545" s="219">
        <f t="shared" si="2536"/>
        <v>0</v>
      </c>
      <c r="EK545" s="219">
        <f t="shared" si="2536"/>
        <v>0</v>
      </c>
      <c r="EL545" s="219">
        <f t="shared" si="2536"/>
        <v>0</v>
      </c>
      <c r="EM545" s="219">
        <f t="shared" si="2536"/>
        <v>0</v>
      </c>
      <c r="EN545" s="219">
        <f t="shared" si="2536"/>
        <v>0</v>
      </c>
      <c r="EO545" s="219">
        <f t="shared" si="2536"/>
        <v>0</v>
      </c>
      <c r="EP545" s="219">
        <f t="shared" si="2536"/>
        <v>0</v>
      </c>
      <c r="EQ545" s="219">
        <f t="shared" si="2536"/>
        <v>0</v>
      </c>
      <c r="ER545" s="219">
        <f t="shared" si="2536"/>
        <v>0</v>
      </c>
      <c r="ES545" s="219">
        <f t="shared" si="2536"/>
        <v>0</v>
      </c>
      <c r="ET545" s="219">
        <f t="shared" si="2536"/>
        <v>0</v>
      </c>
      <c r="EU545" s="219">
        <f t="shared" si="2536"/>
        <v>0</v>
      </c>
      <c r="EV545" s="219">
        <f t="shared" si="2536"/>
        <v>0</v>
      </c>
      <c r="EW545" s="219">
        <f t="shared" si="2536"/>
        <v>0</v>
      </c>
      <c r="EX545" s="219">
        <f t="shared" si="2536"/>
        <v>0</v>
      </c>
      <c r="EY545" s="219">
        <f t="shared" si="2536"/>
        <v>0</v>
      </c>
      <c r="EZ545" s="219">
        <f t="shared" si="2536"/>
        <v>0</v>
      </c>
      <c r="FA545" s="219">
        <f t="shared" si="2536"/>
        <v>0</v>
      </c>
      <c r="FB545" s="219">
        <f t="shared" si="2536"/>
        <v>0</v>
      </c>
      <c r="FC545" s="219">
        <f t="shared" si="2536"/>
        <v>0</v>
      </c>
      <c r="FD545" s="219">
        <f t="shared" si="2536"/>
        <v>0</v>
      </c>
      <c r="FE545" s="219">
        <f t="shared" si="2536"/>
        <v>0</v>
      </c>
      <c r="FF545" s="219">
        <f t="shared" si="2536"/>
        <v>0</v>
      </c>
      <c r="FG545" s="219">
        <f t="shared" si="2536"/>
        <v>0</v>
      </c>
      <c r="FH545" s="219">
        <f t="shared" si="2536"/>
        <v>0</v>
      </c>
      <c r="FI545" s="219">
        <f t="shared" si="2536"/>
        <v>0</v>
      </c>
      <c r="FJ545" s="219">
        <f t="shared" si="2536"/>
        <v>0</v>
      </c>
      <c r="FK545" s="219">
        <f t="shared" si="2536"/>
        <v>0</v>
      </c>
      <c r="FL545" s="219">
        <f t="shared" si="2536"/>
        <v>0</v>
      </c>
      <c r="FM545" s="219">
        <f t="shared" si="2536"/>
        <v>0</v>
      </c>
      <c r="FN545" s="219">
        <f t="shared" si="2536"/>
        <v>0</v>
      </c>
      <c r="FO545" s="219">
        <f t="shared" si="2536"/>
        <v>0</v>
      </c>
      <c r="FP545" s="219">
        <f t="shared" si="2536"/>
        <v>0</v>
      </c>
      <c r="FQ545" s="219">
        <f t="shared" si="2536"/>
        <v>0</v>
      </c>
      <c r="FR545" s="219">
        <f t="shared" si="2536"/>
        <v>0</v>
      </c>
      <c r="FS545" s="219">
        <f t="shared" si="2536"/>
        <v>0</v>
      </c>
      <c r="FT545" s="219">
        <f t="shared" ref="FT545:GZ545" si="2537">IF(FT$8="",0,FT488)</f>
        <v>0</v>
      </c>
      <c r="FU545" s="219">
        <f t="shared" si="2537"/>
        <v>0</v>
      </c>
      <c r="FV545" s="219">
        <f t="shared" si="2537"/>
        <v>0</v>
      </c>
      <c r="FW545" s="219">
        <f t="shared" si="2537"/>
        <v>0</v>
      </c>
      <c r="FX545" s="219">
        <f t="shared" si="2537"/>
        <v>0</v>
      </c>
      <c r="FY545" s="219">
        <f t="shared" si="2537"/>
        <v>0</v>
      </c>
      <c r="FZ545" s="219">
        <f t="shared" si="2537"/>
        <v>0</v>
      </c>
      <c r="GA545" s="219">
        <f t="shared" si="2537"/>
        <v>0</v>
      </c>
      <c r="GB545" s="219">
        <f t="shared" si="2537"/>
        <v>0</v>
      </c>
      <c r="GC545" s="219">
        <f t="shared" si="2537"/>
        <v>0</v>
      </c>
      <c r="GD545" s="219">
        <f t="shared" si="2537"/>
        <v>0</v>
      </c>
      <c r="GE545" s="219">
        <f t="shared" si="2537"/>
        <v>0</v>
      </c>
      <c r="GF545" s="219">
        <f t="shared" si="2537"/>
        <v>0</v>
      </c>
      <c r="GG545" s="219">
        <f t="shared" si="2537"/>
        <v>0</v>
      </c>
      <c r="GH545" s="219">
        <f t="shared" si="2537"/>
        <v>0</v>
      </c>
      <c r="GI545" s="219">
        <f t="shared" si="2537"/>
        <v>0</v>
      </c>
      <c r="GJ545" s="219">
        <f t="shared" si="2537"/>
        <v>0</v>
      </c>
      <c r="GK545" s="219">
        <f t="shared" si="2537"/>
        <v>0</v>
      </c>
      <c r="GL545" s="219">
        <f t="shared" si="2537"/>
        <v>0</v>
      </c>
      <c r="GM545" s="219">
        <f t="shared" si="2537"/>
        <v>0</v>
      </c>
      <c r="GN545" s="219">
        <f t="shared" si="2537"/>
        <v>0</v>
      </c>
      <c r="GO545" s="219">
        <f t="shared" si="2537"/>
        <v>0</v>
      </c>
      <c r="GP545" s="219">
        <f t="shared" si="2537"/>
        <v>0</v>
      </c>
      <c r="GQ545" s="219">
        <f t="shared" si="2537"/>
        <v>0</v>
      </c>
      <c r="GR545" s="219">
        <f t="shared" si="2537"/>
        <v>0</v>
      </c>
      <c r="GS545" s="219">
        <f t="shared" si="2537"/>
        <v>0</v>
      </c>
      <c r="GT545" s="219">
        <f t="shared" si="2537"/>
        <v>0</v>
      </c>
      <c r="GU545" s="219">
        <f t="shared" si="2537"/>
        <v>0</v>
      </c>
      <c r="GV545" s="219">
        <f t="shared" si="2537"/>
        <v>0</v>
      </c>
      <c r="GW545" s="219">
        <f t="shared" si="2537"/>
        <v>0</v>
      </c>
      <c r="GX545" s="219">
        <f t="shared" si="2537"/>
        <v>0</v>
      </c>
      <c r="GY545" s="219">
        <f t="shared" si="2537"/>
        <v>0</v>
      </c>
      <c r="GZ545" s="219">
        <f t="shared" si="2537"/>
        <v>0</v>
      </c>
      <c r="HA545" s="3"/>
      <c r="HB545" s="3"/>
    </row>
    <row r="546" spans="1:210" s="4" customFormat="1">
      <c r="A546" s="3"/>
      <c r="B546" s="196"/>
      <c r="C546" s="3"/>
      <c r="D546" s="3"/>
      <c r="E546" s="9" t="s">
        <v>135</v>
      </c>
      <c r="F546" s="51"/>
      <c r="G546" s="250"/>
      <c r="H546" s="278" t="str">
        <f>$H$36</f>
        <v>Финпоток от продаж накопительным итогом</v>
      </c>
      <c r="I546" s="278"/>
      <c r="J546" s="278"/>
      <c r="K546" s="278"/>
      <c r="L546" s="278"/>
      <c r="M546" s="172"/>
      <c r="N546" s="278" t="str">
        <f>N422</f>
        <v>Продукт-2</v>
      </c>
      <c r="O546" s="278"/>
      <c r="P546" s="172"/>
      <c r="Q546" s="278" t="s">
        <v>26</v>
      </c>
      <c r="R546" s="278"/>
      <c r="S546" s="172"/>
      <c r="T546" s="279"/>
      <c r="U546" s="280"/>
      <c r="V546" s="278"/>
      <c r="W546" s="284"/>
      <c r="X546" s="281"/>
      <c r="Y546" s="282"/>
      <c r="Z546" s="91"/>
      <c r="AA546" s="92">
        <f>IF(AA$8="",0,Z546+AA545)</f>
        <v>0</v>
      </c>
      <c r="AB546" s="92">
        <f t="shared" ref="AB546" si="2538">IF(AB$8="",0,AA546+AB545)</f>
        <v>0</v>
      </c>
      <c r="AC546" s="92">
        <f t="shared" ref="AC546" si="2539">IF(AC$8="",0,AB546+AC545)</f>
        <v>0</v>
      </c>
      <c r="AD546" s="92">
        <f t="shared" ref="AD546" si="2540">IF(AD$8="",0,AC546+AD545)</f>
        <v>0</v>
      </c>
      <c r="AE546" s="92">
        <f t="shared" ref="AE546" si="2541">IF(AE$8="",0,AD546+AE545)</f>
        <v>0</v>
      </c>
      <c r="AF546" s="92">
        <f t="shared" ref="AF546" si="2542">IF(AF$8="",0,AE546+AF545)</f>
        <v>0</v>
      </c>
      <c r="AG546" s="92">
        <f t="shared" ref="AG546" si="2543">IF(AG$8="",0,AF546+AG545)</f>
        <v>0</v>
      </c>
      <c r="AH546" s="92">
        <f t="shared" ref="AH546" si="2544">IF(AH$8="",0,AG546+AH545)</f>
        <v>0</v>
      </c>
      <c r="AI546" s="92">
        <f t="shared" ref="AI546" si="2545">IF(AI$8="",0,AH546+AI545)</f>
        <v>0</v>
      </c>
      <c r="AJ546" s="92">
        <f t="shared" ref="AJ546" si="2546">IF(AJ$8="",0,AI546+AJ545)</f>
        <v>0</v>
      </c>
      <c r="AK546" s="92">
        <f t="shared" ref="AK546" si="2547">IF(AK$8="",0,AJ546+AK545)</f>
        <v>0</v>
      </c>
      <c r="AL546" s="92">
        <f t="shared" ref="AL546" si="2548">IF(AL$8="",0,AK546+AL545)</f>
        <v>0</v>
      </c>
      <c r="AM546" s="92">
        <f t="shared" ref="AM546" si="2549">IF(AM$8="",0,AL546+AM545)</f>
        <v>0</v>
      </c>
      <c r="AN546" s="92">
        <f t="shared" ref="AN546" si="2550">IF(AN$8="",0,AM546+AN545)</f>
        <v>0</v>
      </c>
      <c r="AO546" s="92">
        <f t="shared" ref="AO546" si="2551">IF(AO$8="",0,AN546+AO545)</f>
        <v>0</v>
      </c>
      <c r="AP546" s="92">
        <f t="shared" ref="AP546" si="2552">IF(AP$8="",0,AO546+AP545)</f>
        <v>0</v>
      </c>
      <c r="AQ546" s="92">
        <f t="shared" ref="AQ546" si="2553">IF(AQ$8="",0,AP546+AQ545)</f>
        <v>0</v>
      </c>
      <c r="AR546" s="92">
        <f t="shared" ref="AR546" si="2554">IF(AR$8="",0,AQ546+AR545)</f>
        <v>0</v>
      </c>
      <c r="AS546" s="92">
        <f t="shared" ref="AS546" si="2555">IF(AS$8="",0,AR546+AS545)</f>
        <v>0</v>
      </c>
      <c r="AT546" s="92">
        <f t="shared" ref="AT546" si="2556">IF(AT$8="",0,AS546+AT545)</f>
        <v>0</v>
      </c>
      <c r="AU546" s="92">
        <f t="shared" ref="AU546" si="2557">IF(AU$8="",0,AT546+AU545)</f>
        <v>0</v>
      </c>
      <c r="AV546" s="92">
        <f t="shared" ref="AV546" si="2558">IF(AV$8="",0,AU546+AV545)</f>
        <v>0</v>
      </c>
      <c r="AW546" s="92">
        <f t="shared" ref="AW546" si="2559">IF(AW$8="",0,AV546+AW545)</f>
        <v>0</v>
      </c>
      <c r="AX546" s="92">
        <f t="shared" ref="AX546" si="2560">IF(AX$8="",0,AW546+AX545)</f>
        <v>0</v>
      </c>
      <c r="AY546" s="92">
        <f t="shared" ref="AY546" si="2561">IF(AY$8="",0,AX546+AY545)</f>
        <v>0</v>
      </c>
      <c r="AZ546" s="92">
        <f t="shared" ref="AZ546" si="2562">IF(AZ$8="",0,AY546+AZ545)</f>
        <v>0</v>
      </c>
      <c r="BA546" s="92">
        <f t="shared" ref="BA546" si="2563">IF(BA$8="",0,AZ546+BA545)</f>
        <v>0</v>
      </c>
      <c r="BB546" s="92">
        <f t="shared" ref="BB546" si="2564">IF(BB$8="",0,BA546+BB545)</f>
        <v>0</v>
      </c>
      <c r="BC546" s="92">
        <f t="shared" ref="BC546" si="2565">IF(BC$8="",0,BB546+BC545)</f>
        <v>0</v>
      </c>
      <c r="BD546" s="92">
        <f t="shared" ref="BD546" si="2566">IF(BD$8="",0,BC546+BD545)</f>
        <v>0</v>
      </c>
      <c r="BE546" s="92">
        <f t="shared" ref="BE546" si="2567">IF(BE$8="",0,BD546+BE545)</f>
        <v>0</v>
      </c>
      <c r="BF546" s="92">
        <f t="shared" ref="BF546" si="2568">IF(BF$8="",0,BE546+BF545)</f>
        <v>0</v>
      </c>
      <c r="BG546" s="92">
        <f t="shared" ref="BG546" si="2569">IF(BG$8="",0,BF546+BG545)</f>
        <v>0</v>
      </c>
      <c r="BH546" s="92">
        <f t="shared" ref="BH546" si="2570">IF(BH$8="",0,BG546+BH545)</f>
        <v>0</v>
      </c>
      <c r="BI546" s="92">
        <f t="shared" ref="BI546" si="2571">IF(BI$8="",0,BH546+BI545)</f>
        <v>0</v>
      </c>
      <c r="BJ546" s="92">
        <f t="shared" ref="BJ546" si="2572">IF(BJ$8="",0,BI546+BJ545)</f>
        <v>0</v>
      </c>
      <c r="BK546" s="92">
        <f t="shared" ref="BK546" si="2573">IF(BK$8="",0,BJ546+BK545)</f>
        <v>0</v>
      </c>
      <c r="BL546" s="92">
        <f t="shared" ref="BL546" si="2574">IF(BL$8="",0,BK546+BL545)</f>
        <v>0</v>
      </c>
      <c r="BM546" s="92">
        <f t="shared" ref="BM546" si="2575">IF(BM$8="",0,BL546+BM545)</f>
        <v>0</v>
      </c>
      <c r="BN546" s="92">
        <f t="shared" ref="BN546" si="2576">IF(BN$8="",0,BM546+BN545)</f>
        <v>0</v>
      </c>
      <c r="BO546" s="92">
        <f t="shared" ref="BO546" si="2577">IF(BO$8="",0,BN546+BO545)</f>
        <v>0</v>
      </c>
      <c r="BP546" s="92">
        <f t="shared" ref="BP546" si="2578">IF(BP$8="",0,BO546+BP545)</f>
        <v>0</v>
      </c>
      <c r="BQ546" s="92">
        <f t="shared" ref="BQ546" si="2579">IF(BQ$8="",0,BP546+BQ545)</f>
        <v>0</v>
      </c>
      <c r="BR546" s="92">
        <f t="shared" ref="BR546" si="2580">IF(BR$8="",0,BQ546+BR545)</f>
        <v>0</v>
      </c>
      <c r="BS546" s="92">
        <f t="shared" ref="BS546" si="2581">IF(BS$8="",0,BR546+BS545)</f>
        <v>0</v>
      </c>
      <c r="BT546" s="92">
        <f t="shared" ref="BT546" si="2582">IF(BT$8="",0,BS546+BT545)</f>
        <v>0</v>
      </c>
      <c r="BU546" s="92">
        <f t="shared" ref="BU546" si="2583">IF(BU$8="",0,BT546+BU545)</f>
        <v>0</v>
      </c>
      <c r="BV546" s="92">
        <f t="shared" ref="BV546" si="2584">IF(BV$8="",0,BU546+BV545)</f>
        <v>0</v>
      </c>
      <c r="BW546" s="92">
        <f t="shared" ref="BW546" si="2585">IF(BW$8="",0,BV546+BW545)</f>
        <v>0</v>
      </c>
      <c r="BX546" s="92">
        <f t="shared" ref="BX546" si="2586">IF(BX$8="",0,BW546+BX545)</f>
        <v>0</v>
      </c>
      <c r="BY546" s="92">
        <f t="shared" ref="BY546" si="2587">IF(BY$8="",0,BX546+BY545)</f>
        <v>0</v>
      </c>
      <c r="BZ546" s="92">
        <f t="shared" ref="BZ546" si="2588">IF(BZ$8="",0,BY546+BZ545)</f>
        <v>0</v>
      </c>
      <c r="CA546" s="92">
        <f t="shared" ref="CA546" si="2589">IF(CA$8="",0,BZ546+CA545)</f>
        <v>0</v>
      </c>
      <c r="CB546" s="92">
        <f t="shared" ref="CB546" si="2590">IF(CB$8="",0,CA546+CB545)</f>
        <v>0</v>
      </c>
      <c r="CC546" s="92">
        <f t="shared" ref="CC546" si="2591">IF(CC$8="",0,CB546+CC545)</f>
        <v>0</v>
      </c>
      <c r="CD546" s="92">
        <f t="shared" ref="CD546" si="2592">IF(CD$8="",0,CC546+CD545)</f>
        <v>0</v>
      </c>
      <c r="CE546" s="92">
        <f t="shared" ref="CE546" si="2593">IF(CE$8="",0,CD546+CE545)</f>
        <v>0</v>
      </c>
      <c r="CF546" s="92">
        <f t="shared" ref="CF546" si="2594">IF(CF$8="",0,CE546+CF545)</f>
        <v>0</v>
      </c>
      <c r="CG546" s="92">
        <f t="shared" ref="CG546" si="2595">IF(CG$8="",0,CF546+CG545)</f>
        <v>0</v>
      </c>
      <c r="CH546" s="92">
        <f t="shared" ref="CH546" si="2596">IF(CH$8="",0,CG546+CH545)</f>
        <v>0</v>
      </c>
      <c r="CI546" s="92">
        <f t="shared" ref="CI546" si="2597">IF(CI$8="",0,CH546+CI545)</f>
        <v>0</v>
      </c>
      <c r="CJ546" s="92">
        <f t="shared" ref="CJ546" si="2598">IF(CJ$8="",0,CI546+CJ545)</f>
        <v>0</v>
      </c>
      <c r="CK546" s="92">
        <f t="shared" ref="CK546" si="2599">IF(CK$8="",0,CJ546+CK545)</f>
        <v>0</v>
      </c>
      <c r="CL546" s="92">
        <f t="shared" ref="CL546" si="2600">IF(CL$8="",0,CK546+CL545)</f>
        <v>0</v>
      </c>
      <c r="CM546" s="92">
        <f t="shared" ref="CM546" si="2601">IF(CM$8="",0,CL546+CM545)</f>
        <v>0</v>
      </c>
      <c r="CN546" s="92">
        <f t="shared" ref="CN546" si="2602">IF(CN$8="",0,CM546+CN545)</f>
        <v>0</v>
      </c>
      <c r="CO546" s="92">
        <f t="shared" ref="CO546" si="2603">IF(CO$8="",0,CN546+CO545)</f>
        <v>0</v>
      </c>
      <c r="CP546" s="92">
        <f t="shared" ref="CP546" si="2604">IF(CP$8="",0,CO546+CP545)</f>
        <v>0</v>
      </c>
      <c r="CQ546" s="92">
        <f t="shared" ref="CQ546" si="2605">IF(CQ$8="",0,CP546+CQ545)</f>
        <v>0</v>
      </c>
      <c r="CR546" s="92">
        <f t="shared" ref="CR546" si="2606">IF(CR$8="",0,CQ546+CR545)</f>
        <v>0</v>
      </c>
      <c r="CS546" s="92">
        <f t="shared" ref="CS546" si="2607">IF(CS$8="",0,CR546+CS545)</f>
        <v>0</v>
      </c>
      <c r="CT546" s="92">
        <f t="shared" ref="CT546" si="2608">IF(CT$8="",0,CS546+CT545)</f>
        <v>0</v>
      </c>
      <c r="CU546" s="92">
        <f t="shared" ref="CU546" si="2609">IF(CU$8="",0,CT546+CU545)</f>
        <v>0</v>
      </c>
      <c r="CV546" s="92">
        <f t="shared" ref="CV546" si="2610">IF(CV$8="",0,CU546+CV545)</f>
        <v>0</v>
      </c>
      <c r="CW546" s="92">
        <f t="shared" ref="CW546" si="2611">IF(CW$8="",0,CV546+CW545)</f>
        <v>0</v>
      </c>
      <c r="CX546" s="92">
        <f t="shared" ref="CX546" si="2612">IF(CX$8="",0,CW546+CX545)</f>
        <v>0</v>
      </c>
      <c r="CY546" s="92">
        <f t="shared" ref="CY546" si="2613">IF(CY$8="",0,CX546+CY545)</f>
        <v>0</v>
      </c>
      <c r="CZ546" s="92">
        <f t="shared" ref="CZ546" si="2614">IF(CZ$8="",0,CY546+CZ545)</f>
        <v>0</v>
      </c>
      <c r="DA546" s="92">
        <f t="shared" ref="DA546" si="2615">IF(DA$8="",0,CZ546+DA545)</f>
        <v>0</v>
      </c>
      <c r="DB546" s="92">
        <f t="shared" ref="DB546" si="2616">IF(DB$8="",0,DA546+DB545)</f>
        <v>0</v>
      </c>
      <c r="DC546" s="92">
        <f t="shared" ref="DC546" si="2617">IF(DC$8="",0,DB546+DC545)</f>
        <v>0</v>
      </c>
      <c r="DD546" s="92">
        <f t="shared" ref="DD546" si="2618">IF(DD$8="",0,DC546+DD545)</f>
        <v>0</v>
      </c>
      <c r="DE546" s="92">
        <f t="shared" ref="DE546" si="2619">IF(DE$8="",0,DD546+DE545)</f>
        <v>0</v>
      </c>
      <c r="DF546" s="92">
        <f t="shared" ref="DF546" si="2620">IF(DF$8="",0,DE546+DF545)</f>
        <v>0</v>
      </c>
      <c r="DG546" s="92">
        <f t="shared" ref="DG546" si="2621">IF(DG$8="",0,DF546+DG545)</f>
        <v>0</v>
      </c>
      <c r="DH546" s="92">
        <f t="shared" ref="DH546" si="2622">IF(DH$8="",0,DG546+DH545)</f>
        <v>0</v>
      </c>
      <c r="DI546" s="92">
        <f t="shared" ref="DI546" si="2623">IF(DI$8="",0,DH546+DI545)</f>
        <v>0</v>
      </c>
      <c r="DJ546" s="92">
        <f t="shared" ref="DJ546" si="2624">IF(DJ$8="",0,DI546+DJ545)</f>
        <v>0</v>
      </c>
      <c r="DK546" s="92">
        <f t="shared" ref="DK546" si="2625">IF(DK$8="",0,DJ546+DK545)</f>
        <v>0</v>
      </c>
      <c r="DL546" s="92">
        <f t="shared" ref="DL546" si="2626">IF(DL$8="",0,DK546+DL545)</f>
        <v>0</v>
      </c>
      <c r="DM546" s="92">
        <f t="shared" ref="DM546" si="2627">IF(DM$8="",0,DL546+DM545)</f>
        <v>0</v>
      </c>
      <c r="DN546" s="92">
        <f t="shared" ref="DN546" si="2628">IF(DN$8="",0,DM546+DN545)</f>
        <v>0</v>
      </c>
      <c r="DO546" s="92">
        <f t="shared" ref="DO546" si="2629">IF(DO$8="",0,DN546+DO545)</f>
        <v>0</v>
      </c>
      <c r="DP546" s="92">
        <f t="shared" ref="DP546" si="2630">IF(DP$8="",0,DO546+DP545)</f>
        <v>0</v>
      </c>
      <c r="DQ546" s="92">
        <f t="shared" ref="DQ546" si="2631">IF(DQ$8="",0,DP546+DQ545)</f>
        <v>0</v>
      </c>
      <c r="DR546" s="92">
        <f t="shared" ref="DR546" si="2632">IF(DR$8="",0,DQ546+DR545)</f>
        <v>0</v>
      </c>
      <c r="DS546" s="92">
        <f t="shared" ref="DS546" si="2633">IF(DS$8="",0,DR546+DS545)</f>
        <v>0</v>
      </c>
      <c r="DT546" s="92">
        <f t="shared" ref="DT546" si="2634">IF(DT$8="",0,DS546+DT545)</f>
        <v>0</v>
      </c>
      <c r="DU546" s="92">
        <f t="shared" ref="DU546" si="2635">IF(DU$8="",0,DT546+DU545)</f>
        <v>0</v>
      </c>
      <c r="DV546" s="92">
        <f t="shared" ref="DV546" si="2636">IF(DV$8="",0,DU546+DV545)</f>
        <v>0</v>
      </c>
      <c r="DW546" s="92">
        <f t="shared" ref="DW546" si="2637">IF(DW$8="",0,DV546+DW545)</f>
        <v>0</v>
      </c>
      <c r="DX546" s="92">
        <f t="shared" ref="DX546" si="2638">IF(DX$8="",0,DW546+DX545)</f>
        <v>0</v>
      </c>
      <c r="DY546" s="92">
        <f t="shared" ref="DY546" si="2639">IF(DY$8="",0,DX546+DY545)</f>
        <v>0</v>
      </c>
      <c r="DZ546" s="92">
        <f t="shared" ref="DZ546" si="2640">IF(DZ$8="",0,DY546+DZ545)</f>
        <v>0</v>
      </c>
      <c r="EA546" s="92">
        <f t="shared" ref="EA546" si="2641">IF(EA$8="",0,DZ546+EA545)</f>
        <v>0</v>
      </c>
      <c r="EB546" s="92">
        <f t="shared" ref="EB546" si="2642">IF(EB$8="",0,EA546+EB545)</f>
        <v>0</v>
      </c>
      <c r="EC546" s="92">
        <f t="shared" ref="EC546" si="2643">IF(EC$8="",0,EB546+EC545)</f>
        <v>0</v>
      </c>
      <c r="ED546" s="92">
        <f t="shared" ref="ED546" si="2644">IF(ED$8="",0,EC546+ED545)</f>
        <v>0</v>
      </c>
      <c r="EE546" s="92">
        <f t="shared" ref="EE546" si="2645">IF(EE$8="",0,ED546+EE545)</f>
        <v>0</v>
      </c>
      <c r="EF546" s="92">
        <f t="shared" ref="EF546" si="2646">IF(EF$8="",0,EE546+EF545)</f>
        <v>0</v>
      </c>
      <c r="EG546" s="92">
        <f t="shared" ref="EG546" si="2647">IF(EG$8="",0,EF546+EG545)</f>
        <v>0</v>
      </c>
      <c r="EH546" s="92">
        <f t="shared" ref="EH546" si="2648">IF(EH$8="",0,EG546+EH545)</f>
        <v>0</v>
      </c>
      <c r="EI546" s="92">
        <f t="shared" ref="EI546" si="2649">IF(EI$8="",0,EH546+EI545)</f>
        <v>0</v>
      </c>
      <c r="EJ546" s="92">
        <f t="shared" ref="EJ546" si="2650">IF(EJ$8="",0,EI546+EJ545)</f>
        <v>0</v>
      </c>
      <c r="EK546" s="92">
        <f t="shared" ref="EK546" si="2651">IF(EK$8="",0,EJ546+EK545)</f>
        <v>0</v>
      </c>
      <c r="EL546" s="92">
        <f t="shared" ref="EL546" si="2652">IF(EL$8="",0,EK546+EL545)</f>
        <v>0</v>
      </c>
      <c r="EM546" s="92">
        <f t="shared" ref="EM546" si="2653">IF(EM$8="",0,EL546+EM545)</f>
        <v>0</v>
      </c>
      <c r="EN546" s="92">
        <f t="shared" ref="EN546" si="2654">IF(EN$8="",0,EM546+EN545)</f>
        <v>0</v>
      </c>
      <c r="EO546" s="92">
        <f t="shared" ref="EO546" si="2655">IF(EO$8="",0,EN546+EO545)</f>
        <v>0</v>
      </c>
      <c r="EP546" s="92">
        <f t="shared" ref="EP546" si="2656">IF(EP$8="",0,EO546+EP545)</f>
        <v>0</v>
      </c>
      <c r="EQ546" s="92">
        <f t="shared" ref="EQ546" si="2657">IF(EQ$8="",0,EP546+EQ545)</f>
        <v>0</v>
      </c>
      <c r="ER546" s="92">
        <f t="shared" ref="ER546" si="2658">IF(ER$8="",0,EQ546+ER545)</f>
        <v>0</v>
      </c>
      <c r="ES546" s="92">
        <f t="shared" ref="ES546" si="2659">IF(ES$8="",0,ER546+ES545)</f>
        <v>0</v>
      </c>
      <c r="ET546" s="92">
        <f t="shared" ref="ET546" si="2660">IF(ET$8="",0,ES546+ET545)</f>
        <v>0</v>
      </c>
      <c r="EU546" s="92">
        <f t="shared" ref="EU546" si="2661">IF(EU$8="",0,ET546+EU545)</f>
        <v>0</v>
      </c>
      <c r="EV546" s="92">
        <f t="shared" ref="EV546" si="2662">IF(EV$8="",0,EU546+EV545)</f>
        <v>0</v>
      </c>
      <c r="EW546" s="92">
        <f t="shared" ref="EW546" si="2663">IF(EW$8="",0,EV546+EW545)</f>
        <v>0</v>
      </c>
      <c r="EX546" s="92">
        <f t="shared" ref="EX546" si="2664">IF(EX$8="",0,EW546+EX545)</f>
        <v>0</v>
      </c>
      <c r="EY546" s="92">
        <f t="shared" ref="EY546" si="2665">IF(EY$8="",0,EX546+EY545)</f>
        <v>0</v>
      </c>
      <c r="EZ546" s="92">
        <f t="shared" ref="EZ546" si="2666">IF(EZ$8="",0,EY546+EZ545)</f>
        <v>0</v>
      </c>
      <c r="FA546" s="92">
        <f t="shared" ref="FA546" si="2667">IF(FA$8="",0,EZ546+FA545)</f>
        <v>0</v>
      </c>
      <c r="FB546" s="92">
        <f t="shared" ref="FB546" si="2668">IF(FB$8="",0,FA546+FB545)</f>
        <v>0</v>
      </c>
      <c r="FC546" s="92">
        <f t="shared" ref="FC546" si="2669">IF(FC$8="",0,FB546+FC545)</f>
        <v>0</v>
      </c>
      <c r="FD546" s="92">
        <f t="shared" ref="FD546" si="2670">IF(FD$8="",0,FC546+FD545)</f>
        <v>0</v>
      </c>
      <c r="FE546" s="92">
        <f t="shared" ref="FE546" si="2671">IF(FE$8="",0,FD546+FE545)</f>
        <v>0</v>
      </c>
      <c r="FF546" s="92">
        <f t="shared" ref="FF546" si="2672">IF(FF$8="",0,FE546+FF545)</f>
        <v>0</v>
      </c>
      <c r="FG546" s="92">
        <f t="shared" ref="FG546" si="2673">IF(FG$8="",0,FF546+FG545)</f>
        <v>0</v>
      </c>
      <c r="FH546" s="92">
        <f t="shared" ref="FH546" si="2674">IF(FH$8="",0,FG546+FH545)</f>
        <v>0</v>
      </c>
      <c r="FI546" s="92">
        <f t="shared" ref="FI546" si="2675">IF(FI$8="",0,FH546+FI545)</f>
        <v>0</v>
      </c>
      <c r="FJ546" s="92">
        <f t="shared" ref="FJ546" si="2676">IF(FJ$8="",0,FI546+FJ545)</f>
        <v>0</v>
      </c>
      <c r="FK546" s="92">
        <f t="shared" ref="FK546" si="2677">IF(FK$8="",0,FJ546+FK545)</f>
        <v>0</v>
      </c>
      <c r="FL546" s="92">
        <f t="shared" ref="FL546" si="2678">IF(FL$8="",0,FK546+FL545)</f>
        <v>0</v>
      </c>
      <c r="FM546" s="92">
        <f t="shared" ref="FM546" si="2679">IF(FM$8="",0,FL546+FM545)</f>
        <v>0</v>
      </c>
      <c r="FN546" s="92">
        <f t="shared" ref="FN546" si="2680">IF(FN$8="",0,FM546+FN545)</f>
        <v>0</v>
      </c>
      <c r="FO546" s="92">
        <f t="shared" ref="FO546" si="2681">IF(FO$8="",0,FN546+FO545)</f>
        <v>0</v>
      </c>
      <c r="FP546" s="92">
        <f t="shared" ref="FP546" si="2682">IF(FP$8="",0,FO546+FP545)</f>
        <v>0</v>
      </c>
      <c r="FQ546" s="92">
        <f t="shared" ref="FQ546" si="2683">IF(FQ$8="",0,FP546+FQ545)</f>
        <v>0</v>
      </c>
      <c r="FR546" s="92">
        <f t="shared" ref="FR546" si="2684">IF(FR$8="",0,FQ546+FR545)</f>
        <v>0</v>
      </c>
      <c r="FS546" s="92">
        <f t="shared" ref="FS546" si="2685">IF(FS$8="",0,FR546+FS545)</f>
        <v>0</v>
      </c>
      <c r="FT546" s="92">
        <f t="shared" ref="FT546" si="2686">IF(FT$8="",0,FS546+FT545)</f>
        <v>0</v>
      </c>
      <c r="FU546" s="92">
        <f t="shared" ref="FU546" si="2687">IF(FU$8="",0,FT546+FU545)</f>
        <v>0</v>
      </c>
      <c r="FV546" s="92">
        <f t="shared" ref="FV546" si="2688">IF(FV$8="",0,FU546+FV545)</f>
        <v>0</v>
      </c>
      <c r="FW546" s="92">
        <f t="shared" ref="FW546" si="2689">IF(FW$8="",0,FV546+FW545)</f>
        <v>0</v>
      </c>
      <c r="FX546" s="92">
        <f t="shared" ref="FX546" si="2690">IF(FX$8="",0,FW546+FX545)</f>
        <v>0</v>
      </c>
      <c r="FY546" s="92">
        <f t="shared" ref="FY546" si="2691">IF(FY$8="",0,FX546+FY545)</f>
        <v>0</v>
      </c>
      <c r="FZ546" s="92">
        <f t="shared" ref="FZ546" si="2692">IF(FZ$8="",0,FY546+FZ545)</f>
        <v>0</v>
      </c>
      <c r="GA546" s="92">
        <f t="shared" ref="GA546" si="2693">IF(GA$8="",0,FZ546+GA545)</f>
        <v>0</v>
      </c>
      <c r="GB546" s="92">
        <f t="shared" ref="GB546" si="2694">IF(GB$8="",0,GA546+GB545)</f>
        <v>0</v>
      </c>
      <c r="GC546" s="92">
        <f t="shared" ref="GC546" si="2695">IF(GC$8="",0,GB546+GC545)</f>
        <v>0</v>
      </c>
      <c r="GD546" s="92">
        <f t="shared" ref="GD546" si="2696">IF(GD$8="",0,GC546+GD545)</f>
        <v>0</v>
      </c>
      <c r="GE546" s="92">
        <f t="shared" ref="GE546" si="2697">IF(GE$8="",0,GD546+GE545)</f>
        <v>0</v>
      </c>
      <c r="GF546" s="92">
        <f t="shared" ref="GF546" si="2698">IF(GF$8="",0,GE546+GF545)</f>
        <v>0</v>
      </c>
      <c r="GG546" s="92">
        <f t="shared" ref="GG546" si="2699">IF(GG$8="",0,GF546+GG545)</f>
        <v>0</v>
      </c>
      <c r="GH546" s="92">
        <f t="shared" ref="GH546" si="2700">IF(GH$8="",0,GG546+GH545)</f>
        <v>0</v>
      </c>
      <c r="GI546" s="92">
        <f t="shared" ref="GI546" si="2701">IF(GI$8="",0,GH546+GI545)</f>
        <v>0</v>
      </c>
      <c r="GJ546" s="92">
        <f t="shared" ref="GJ546" si="2702">IF(GJ$8="",0,GI546+GJ545)</f>
        <v>0</v>
      </c>
      <c r="GK546" s="92">
        <f t="shared" ref="GK546" si="2703">IF(GK$8="",0,GJ546+GK545)</f>
        <v>0</v>
      </c>
      <c r="GL546" s="92">
        <f t="shared" ref="GL546" si="2704">IF(GL$8="",0,GK546+GL545)</f>
        <v>0</v>
      </c>
      <c r="GM546" s="92">
        <f t="shared" ref="GM546" si="2705">IF(GM$8="",0,GL546+GM545)</f>
        <v>0</v>
      </c>
      <c r="GN546" s="92">
        <f t="shared" ref="GN546" si="2706">IF(GN$8="",0,GM546+GN545)</f>
        <v>0</v>
      </c>
      <c r="GO546" s="92">
        <f t="shared" ref="GO546" si="2707">IF(GO$8="",0,GN546+GO545)</f>
        <v>0</v>
      </c>
      <c r="GP546" s="92">
        <f t="shared" ref="GP546" si="2708">IF(GP$8="",0,GO546+GP545)</f>
        <v>0</v>
      </c>
      <c r="GQ546" s="92">
        <f t="shared" ref="GQ546" si="2709">IF(GQ$8="",0,GP546+GQ545)</f>
        <v>0</v>
      </c>
      <c r="GR546" s="92">
        <f t="shared" ref="GR546" si="2710">IF(GR$8="",0,GQ546+GR545)</f>
        <v>0</v>
      </c>
      <c r="GS546" s="92">
        <f t="shared" ref="GS546" si="2711">IF(GS$8="",0,GR546+GS545)</f>
        <v>0</v>
      </c>
      <c r="GT546" s="92">
        <f t="shared" ref="GT546" si="2712">IF(GT$8="",0,GS546+GT545)</f>
        <v>0</v>
      </c>
      <c r="GU546" s="92">
        <f t="shared" ref="GU546" si="2713">IF(GU$8="",0,GT546+GU545)</f>
        <v>0</v>
      </c>
      <c r="GV546" s="92">
        <f t="shared" ref="GV546" si="2714">IF(GV$8="",0,GU546+GV545)</f>
        <v>0</v>
      </c>
      <c r="GW546" s="92">
        <f t="shared" ref="GW546" si="2715">IF(GW$8="",0,GV546+GW545)</f>
        <v>0</v>
      </c>
      <c r="GX546" s="92">
        <f t="shared" ref="GX546" si="2716">IF(GX$8="",0,GW546+GX545)</f>
        <v>0</v>
      </c>
      <c r="GY546" s="92">
        <f t="shared" ref="GY546" si="2717">IF(GY$8="",0,GX546+GY545)</f>
        <v>0</v>
      </c>
      <c r="GZ546" s="92">
        <f t="shared" ref="GZ546" si="2718">IF(GZ$8="",0,GY546+GZ545)</f>
        <v>0</v>
      </c>
      <c r="HA546" s="3"/>
      <c r="HB546" s="3"/>
    </row>
    <row r="547" spans="1:210" ht="4.2" customHeight="1">
      <c r="A547" s="1"/>
      <c r="B547" s="1"/>
      <c r="C547" s="1"/>
      <c r="D547" s="1"/>
      <c r="E547" s="263"/>
      <c r="F547" s="48"/>
      <c r="G547" s="231"/>
      <c r="H547" s="173"/>
      <c r="I547" s="173"/>
      <c r="J547" s="173"/>
      <c r="K547" s="173"/>
      <c r="L547" s="173"/>
      <c r="M547" s="172"/>
      <c r="N547" s="173"/>
      <c r="O547" s="173"/>
      <c r="P547" s="172"/>
      <c r="Q547" s="173"/>
      <c r="R547" s="173"/>
      <c r="S547" s="172"/>
      <c r="T547" s="174"/>
      <c r="U547" s="280"/>
      <c r="V547" s="173"/>
      <c r="W547" s="283"/>
      <c r="X547" s="283"/>
      <c r="Y547" s="282"/>
      <c r="Z547" s="93"/>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A547" s="94"/>
      <c r="CB547" s="94"/>
      <c r="CC547" s="94"/>
      <c r="CD547" s="94"/>
      <c r="CE547" s="94"/>
      <c r="CF547" s="94"/>
      <c r="CG547" s="94"/>
      <c r="CH547" s="94"/>
      <c r="CI547" s="94"/>
      <c r="CJ547" s="94"/>
      <c r="CK547" s="94"/>
      <c r="CL547" s="94"/>
      <c r="CM547" s="94"/>
      <c r="CN547" s="94"/>
      <c r="CO547" s="94"/>
      <c r="CP547" s="94"/>
      <c r="CQ547" s="94"/>
      <c r="CR547" s="94"/>
      <c r="CS547" s="94"/>
      <c r="CT547" s="94"/>
      <c r="CU547" s="94"/>
      <c r="CV547" s="94"/>
      <c r="CW547" s="94"/>
      <c r="CX547" s="94"/>
      <c r="CY547" s="94"/>
      <c r="CZ547" s="94"/>
      <c r="DA547" s="94"/>
      <c r="DB547" s="94"/>
      <c r="DC547" s="94"/>
      <c r="DD547" s="94"/>
      <c r="DE547" s="94"/>
      <c r="DF547" s="94"/>
      <c r="DG547" s="94"/>
      <c r="DH547" s="94"/>
      <c r="DI547" s="94"/>
      <c r="DJ547" s="94"/>
      <c r="DK547" s="94"/>
      <c r="DL547" s="94"/>
      <c r="DM547" s="94"/>
      <c r="DN547" s="94"/>
      <c r="DO547" s="94"/>
      <c r="DP547" s="94"/>
      <c r="DQ547" s="94"/>
      <c r="DR547" s="94"/>
      <c r="DS547" s="94"/>
      <c r="DT547" s="94"/>
      <c r="DU547" s="94"/>
      <c r="DV547" s="94"/>
      <c r="DW547" s="94"/>
      <c r="DX547" s="94"/>
      <c r="DY547" s="94"/>
      <c r="DZ547" s="94"/>
      <c r="EA547" s="94"/>
      <c r="EB547" s="94"/>
      <c r="EC547" s="94"/>
      <c r="ED547" s="94"/>
      <c r="EE547" s="94"/>
      <c r="EF547" s="94"/>
      <c r="EG547" s="94"/>
      <c r="EH547" s="94"/>
      <c r="EI547" s="94"/>
      <c r="EJ547" s="94"/>
      <c r="EK547" s="94"/>
      <c r="EL547" s="94"/>
      <c r="EM547" s="94"/>
      <c r="EN547" s="94"/>
      <c r="EO547" s="94"/>
      <c r="EP547" s="94"/>
      <c r="EQ547" s="94"/>
      <c r="ER547" s="94"/>
      <c r="ES547" s="94"/>
      <c r="ET547" s="94"/>
      <c r="EU547" s="94"/>
      <c r="EV547" s="94"/>
      <c r="EW547" s="94"/>
      <c r="EX547" s="94"/>
      <c r="EY547" s="94"/>
      <c r="EZ547" s="94"/>
      <c r="FA547" s="94"/>
      <c r="FB547" s="94"/>
      <c r="FC547" s="94"/>
      <c r="FD547" s="94"/>
      <c r="FE547" s="94"/>
      <c r="FF547" s="94"/>
      <c r="FG547" s="94"/>
      <c r="FH547" s="94"/>
      <c r="FI547" s="94"/>
      <c r="FJ547" s="94"/>
      <c r="FK547" s="94"/>
      <c r="FL547" s="94"/>
      <c r="FM547" s="94"/>
      <c r="FN547" s="94"/>
      <c r="FO547" s="94"/>
      <c r="FP547" s="94"/>
      <c r="FQ547" s="94"/>
      <c r="FR547" s="94"/>
      <c r="FS547" s="94"/>
      <c r="FT547" s="94"/>
      <c r="FU547" s="94"/>
      <c r="FV547" s="94"/>
      <c r="FW547" s="94"/>
      <c r="FX547" s="94"/>
      <c r="FY547" s="94"/>
      <c r="FZ547" s="94"/>
      <c r="GA547" s="94"/>
      <c r="GB547" s="94"/>
      <c r="GC547" s="94"/>
      <c r="GD547" s="94"/>
      <c r="GE547" s="94"/>
      <c r="GF547" s="94"/>
      <c r="GG547" s="94"/>
      <c r="GH547" s="94"/>
      <c r="GI547" s="94"/>
      <c r="GJ547" s="94"/>
      <c r="GK547" s="94"/>
      <c r="GL547" s="94"/>
      <c r="GM547" s="94"/>
      <c r="GN547" s="94"/>
      <c r="GO547" s="94"/>
      <c r="GP547" s="94"/>
      <c r="GQ547" s="94"/>
      <c r="GR547" s="94"/>
      <c r="GS547" s="94"/>
      <c r="GT547" s="94"/>
      <c r="GU547" s="94"/>
      <c r="GV547" s="94"/>
      <c r="GW547" s="94"/>
      <c r="GX547" s="94"/>
      <c r="GY547" s="94"/>
      <c r="GZ547" s="94"/>
      <c r="HA547" s="1"/>
      <c r="HB547" s="1"/>
    </row>
    <row r="548" spans="1:210" ht="4.2" customHeight="1">
      <c r="A548" s="1"/>
      <c r="B548" s="1"/>
      <c r="C548" s="1"/>
      <c r="D548" s="14"/>
      <c r="E548" s="264"/>
      <c r="F548" s="14"/>
      <c r="G548" s="304"/>
      <c r="H548" s="14"/>
      <c r="I548" s="14"/>
      <c r="J548" s="14"/>
      <c r="K548" s="14"/>
      <c r="L548" s="14"/>
      <c r="M548" s="15"/>
      <c r="N548" s="14"/>
      <c r="O548" s="14"/>
      <c r="P548" s="15"/>
      <c r="Q548" s="14"/>
      <c r="R548" s="14"/>
      <c r="S548" s="15"/>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c r="DD548" s="180"/>
      <c r="DE548" s="180"/>
      <c r="DF548" s="180"/>
      <c r="DG548" s="180"/>
      <c r="DH548" s="180"/>
      <c r="DI548" s="180"/>
      <c r="DJ548" s="180"/>
      <c r="DK548" s="180"/>
      <c r="DL548" s="180"/>
      <c r="DM548" s="180"/>
      <c r="DN548" s="180"/>
      <c r="DO548" s="180"/>
      <c r="DP548" s="180"/>
      <c r="DQ548" s="180"/>
      <c r="DR548" s="180"/>
      <c r="DS548" s="180"/>
      <c r="DT548" s="180"/>
      <c r="DU548" s="180"/>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c r="FR548" s="180"/>
      <c r="FS548" s="180"/>
      <c r="FT548" s="180"/>
      <c r="FU548" s="180"/>
      <c r="FV548" s="180"/>
      <c r="FW548" s="180"/>
      <c r="FX548" s="180"/>
      <c r="FY548" s="180"/>
      <c r="FZ548" s="180"/>
      <c r="GA548" s="180"/>
      <c r="GB548" s="180"/>
      <c r="GC548" s="180"/>
      <c r="GD548" s="180"/>
      <c r="GE548" s="180"/>
      <c r="GF548" s="180"/>
      <c r="GG548" s="180"/>
      <c r="GH548" s="180"/>
      <c r="GI548" s="180"/>
      <c r="GJ548" s="180"/>
      <c r="GK548" s="180"/>
      <c r="GL548" s="180"/>
      <c r="GM548" s="180"/>
      <c r="GN548" s="180"/>
      <c r="GO548" s="180"/>
      <c r="GP548" s="180"/>
      <c r="GQ548" s="180"/>
      <c r="GR548" s="180"/>
      <c r="GS548" s="180"/>
      <c r="GT548" s="180"/>
      <c r="GU548" s="180"/>
      <c r="GV548" s="180"/>
      <c r="GW548" s="180"/>
      <c r="GX548" s="180"/>
      <c r="GY548" s="180"/>
      <c r="GZ548" s="180"/>
      <c r="HA548" s="1"/>
      <c r="HB548" s="1"/>
    </row>
    <row r="549" spans="1:210" ht="4.2" customHeight="1">
      <c r="A549" s="1"/>
      <c r="B549" s="1"/>
      <c r="C549" s="1"/>
      <c r="D549" s="1"/>
      <c r="E549" s="263"/>
      <c r="F549" s="48"/>
      <c r="G549" s="231"/>
      <c r="H549" s="5"/>
      <c r="I549" s="5"/>
      <c r="J549" s="5"/>
      <c r="K549" s="5"/>
      <c r="L549" s="5"/>
      <c r="M549" s="5"/>
      <c r="N549" s="5"/>
      <c r="O549" s="5"/>
      <c r="P549" s="5"/>
      <c r="Q549" s="5"/>
      <c r="R549" s="5"/>
      <c r="S549" s="5"/>
      <c r="T549" s="208"/>
      <c r="U549" s="24"/>
      <c r="V549" s="1"/>
      <c r="W549" s="12"/>
      <c r="X549" s="10"/>
      <c r="Y549" s="46"/>
      <c r="Z549" s="93"/>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4"/>
      <c r="BB549" s="94"/>
      <c r="BC549" s="94"/>
      <c r="BD549" s="94"/>
      <c r="BE549" s="94"/>
      <c r="BF549" s="94"/>
      <c r="BG549" s="94"/>
      <c r="BH549" s="94"/>
      <c r="BI549" s="94"/>
      <c r="BJ549" s="94"/>
      <c r="BK549" s="94"/>
      <c r="BL549" s="94"/>
      <c r="BM549" s="94"/>
      <c r="BN549" s="94"/>
      <c r="BO549" s="94"/>
      <c r="BP549" s="94"/>
      <c r="BQ549" s="94"/>
      <c r="BR549" s="94"/>
      <c r="BS549" s="94"/>
      <c r="BT549" s="94"/>
      <c r="BU549" s="94"/>
      <c r="BV549" s="94"/>
      <c r="BW549" s="94"/>
      <c r="BX549" s="94"/>
      <c r="BY549" s="94"/>
      <c r="BZ549" s="94"/>
      <c r="CA549" s="94"/>
      <c r="CB549" s="94"/>
      <c r="CC549" s="94"/>
      <c r="CD549" s="94"/>
      <c r="CE549" s="94"/>
      <c r="CF549" s="94"/>
      <c r="CG549" s="94"/>
      <c r="CH549" s="94"/>
      <c r="CI549" s="94"/>
      <c r="CJ549" s="94"/>
      <c r="CK549" s="94"/>
      <c r="CL549" s="94"/>
      <c r="CM549" s="94"/>
      <c r="CN549" s="94"/>
      <c r="CO549" s="94"/>
      <c r="CP549" s="94"/>
      <c r="CQ549" s="94"/>
      <c r="CR549" s="94"/>
      <c r="CS549" s="94"/>
      <c r="CT549" s="94"/>
      <c r="CU549" s="94"/>
      <c r="CV549" s="94"/>
      <c r="CW549" s="94"/>
      <c r="CX549" s="94"/>
      <c r="CY549" s="94"/>
      <c r="CZ549" s="94"/>
      <c r="DA549" s="94"/>
      <c r="DB549" s="94"/>
      <c r="DC549" s="94"/>
      <c r="DD549" s="94"/>
      <c r="DE549" s="94"/>
      <c r="DF549" s="94"/>
      <c r="DG549" s="94"/>
      <c r="DH549" s="94"/>
      <c r="DI549" s="94"/>
      <c r="DJ549" s="94"/>
      <c r="DK549" s="94"/>
      <c r="DL549" s="94"/>
      <c r="DM549" s="94"/>
      <c r="DN549" s="94"/>
      <c r="DO549" s="94"/>
      <c r="DP549" s="94"/>
      <c r="DQ549" s="94"/>
      <c r="DR549" s="94"/>
      <c r="DS549" s="94"/>
      <c r="DT549" s="94"/>
      <c r="DU549" s="94"/>
      <c r="DV549" s="94"/>
      <c r="DW549" s="94"/>
      <c r="DX549" s="94"/>
      <c r="DY549" s="94"/>
      <c r="DZ549" s="94"/>
      <c r="EA549" s="94"/>
      <c r="EB549" s="94"/>
      <c r="EC549" s="94"/>
      <c r="ED549" s="94"/>
      <c r="EE549" s="94"/>
      <c r="EF549" s="94"/>
      <c r="EG549" s="94"/>
      <c r="EH549" s="94"/>
      <c r="EI549" s="94"/>
      <c r="EJ549" s="94"/>
      <c r="EK549" s="94"/>
      <c r="EL549" s="94"/>
      <c r="EM549" s="94"/>
      <c r="EN549" s="94"/>
      <c r="EO549" s="94"/>
      <c r="EP549" s="94"/>
      <c r="EQ549" s="94"/>
      <c r="ER549" s="94"/>
      <c r="ES549" s="94"/>
      <c r="ET549" s="94"/>
      <c r="EU549" s="94"/>
      <c r="EV549" s="94"/>
      <c r="EW549" s="94"/>
      <c r="EX549" s="94"/>
      <c r="EY549" s="94"/>
      <c r="EZ549" s="94"/>
      <c r="FA549" s="94"/>
      <c r="FB549" s="94"/>
      <c r="FC549" s="94"/>
      <c r="FD549" s="94"/>
      <c r="FE549" s="94"/>
      <c r="FF549" s="94"/>
      <c r="FG549" s="94"/>
      <c r="FH549" s="94"/>
      <c r="FI549" s="94"/>
      <c r="FJ549" s="94"/>
      <c r="FK549" s="94"/>
      <c r="FL549" s="94"/>
      <c r="FM549" s="94"/>
      <c r="FN549" s="94"/>
      <c r="FO549" s="94"/>
      <c r="FP549" s="94"/>
      <c r="FQ549" s="94"/>
      <c r="FR549" s="94"/>
      <c r="FS549" s="94"/>
      <c r="FT549" s="94"/>
      <c r="FU549" s="94"/>
      <c r="FV549" s="94"/>
      <c r="FW549" s="94"/>
      <c r="FX549" s="94"/>
      <c r="FY549" s="94"/>
      <c r="FZ549" s="94"/>
      <c r="GA549" s="94"/>
      <c r="GB549" s="94"/>
      <c r="GC549" s="94"/>
      <c r="GD549" s="94"/>
      <c r="GE549" s="94"/>
      <c r="GF549" s="94"/>
      <c r="GG549" s="94"/>
      <c r="GH549" s="94"/>
      <c r="GI549" s="94"/>
      <c r="GJ549" s="94"/>
      <c r="GK549" s="94"/>
      <c r="GL549" s="94"/>
      <c r="GM549" s="94"/>
      <c r="GN549" s="94"/>
      <c r="GO549" s="94"/>
      <c r="GP549" s="94"/>
      <c r="GQ549" s="94"/>
      <c r="GR549" s="94"/>
      <c r="GS549" s="94"/>
      <c r="GT549" s="94"/>
      <c r="GU549" s="94"/>
      <c r="GV549" s="94"/>
      <c r="GW549" s="94"/>
      <c r="GX549" s="94"/>
      <c r="GY549" s="94"/>
      <c r="GZ549" s="94"/>
      <c r="HA549" s="1"/>
      <c r="HB549" s="1"/>
    </row>
    <row r="550" spans="1:210" s="4" customFormat="1">
      <c r="A550" s="3"/>
      <c r="B550" s="244" t="s">
        <v>142</v>
      </c>
      <c r="C550" s="3"/>
      <c r="D550" s="3"/>
      <c r="E550" s="9" t="s">
        <v>135</v>
      </c>
      <c r="F550" s="51"/>
      <c r="G550" s="250"/>
      <c r="H550" s="214" t="str">
        <f>$H$38</f>
        <v>Дебиторская задолженность</v>
      </c>
      <c r="I550" s="3"/>
      <c r="J550" s="3"/>
      <c r="K550" s="3"/>
      <c r="L550" s="3"/>
      <c r="M550" s="5"/>
      <c r="N550" s="3" t="str">
        <f>N422</f>
        <v>Продукт-2</v>
      </c>
      <c r="O550" s="3"/>
      <c r="P550" s="5"/>
      <c r="Q550" s="3" t="s">
        <v>26</v>
      </c>
      <c r="R550" s="3"/>
      <c r="S550" s="5"/>
      <c r="T550" s="84"/>
      <c r="U550" s="24"/>
      <c r="V550" s="3"/>
      <c r="W550" s="12"/>
      <c r="X550" s="12"/>
      <c r="Y550" s="46"/>
      <c r="Z550" s="91"/>
      <c r="AA550" s="92">
        <f>IF(AA$8="",0,SUM($Y479:AA479)-SUM($Y488:AA488))</f>
        <v>0</v>
      </c>
      <c r="AB550" s="92">
        <f>IF(AB$8="",0,SUM($Y479:AB479)-SUM($Y488:AB488))</f>
        <v>0</v>
      </c>
      <c r="AC550" s="92">
        <f>IF(AC$8="",0,SUM($Y479:AC479)-SUM($Y488:AC488))</f>
        <v>0</v>
      </c>
      <c r="AD550" s="92">
        <f>IF(AD$8="",0,SUM($Y479:AD479)-SUM($Y488:AD488))</f>
        <v>0</v>
      </c>
      <c r="AE550" s="92">
        <f>IF(AE$8="",0,SUM($Y479:AE479)-SUM($Y488:AE488))</f>
        <v>0</v>
      </c>
      <c r="AF550" s="92">
        <f>IF(AF$8="",0,SUM($Y479:AF479)-SUM($Y488:AF488))</f>
        <v>0</v>
      </c>
      <c r="AG550" s="92">
        <f>IF(AG$8="",0,SUM($Y479:AG479)-SUM($Y488:AG488))</f>
        <v>0</v>
      </c>
      <c r="AH550" s="92">
        <f>IF(AH$8="",0,SUM($Y479:AH479)-SUM($Y488:AH488))</f>
        <v>0</v>
      </c>
      <c r="AI550" s="92">
        <f>IF(AI$8="",0,SUM($Y479:AI479)-SUM($Y488:AI488))</f>
        <v>0</v>
      </c>
      <c r="AJ550" s="92">
        <f>IF(AJ$8="",0,SUM($Y479:AJ479)-SUM($Y488:AJ488))</f>
        <v>0</v>
      </c>
      <c r="AK550" s="92">
        <f>IF(AK$8="",0,SUM($Y479:AK479)-SUM($Y488:AK488))</f>
        <v>0</v>
      </c>
      <c r="AL550" s="92">
        <f>IF(AL$8="",0,SUM($Y479:AL479)-SUM($Y488:AL488))</f>
        <v>0</v>
      </c>
      <c r="AM550" s="92">
        <f>IF(AM$8="",0,SUM($Y479:AM479)-SUM($Y488:AM488))</f>
        <v>0</v>
      </c>
      <c r="AN550" s="92">
        <f>IF(AN$8="",0,SUM($Y479:AN479)-SUM($Y488:AN488))</f>
        <v>0</v>
      </c>
      <c r="AO550" s="92">
        <f>IF(AO$8="",0,SUM($Y479:AO479)-SUM($Y488:AO488))</f>
        <v>0</v>
      </c>
      <c r="AP550" s="92">
        <f>IF(AP$8="",0,SUM($Y479:AP479)-SUM($Y488:AP488))</f>
        <v>0</v>
      </c>
      <c r="AQ550" s="92">
        <f>IF(AQ$8="",0,SUM($Y479:AQ479)-SUM($Y488:AQ488))</f>
        <v>0</v>
      </c>
      <c r="AR550" s="92">
        <f>IF(AR$8="",0,SUM($Y479:AR479)-SUM($Y488:AR488))</f>
        <v>0</v>
      </c>
      <c r="AS550" s="92">
        <f>IF(AS$8="",0,SUM($Y479:AS479)-SUM($Y488:AS488))</f>
        <v>0</v>
      </c>
      <c r="AT550" s="92">
        <f>IF(AT$8="",0,SUM($Y479:AT479)-SUM($Y488:AT488))</f>
        <v>0</v>
      </c>
      <c r="AU550" s="92">
        <f>IF(AU$8="",0,SUM($Y479:AU479)-SUM($Y488:AU488))</f>
        <v>0</v>
      </c>
      <c r="AV550" s="92">
        <f>IF(AV$8="",0,SUM($Y479:AV479)-SUM($Y488:AV488))</f>
        <v>0</v>
      </c>
      <c r="AW550" s="92">
        <f>IF(AW$8="",0,SUM($Y479:AW479)-SUM($Y488:AW488))</f>
        <v>0</v>
      </c>
      <c r="AX550" s="92">
        <f>IF(AX$8="",0,SUM($Y479:AX479)-SUM($Y488:AX488))</f>
        <v>0</v>
      </c>
      <c r="AY550" s="92">
        <f>IF(AY$8="",0,SUM($Y479:AY479)-SUM($Y488:AY488))</f>
        <v>0</v>
      </c>
      <c r="AZ550" s="92">
        <f>IF(AZ$8="",0,SUM($Y479:AZ479)-SUM($Y488:AZ488))</f>
        <v>0</v>
      </c>
      <c r="BA550" s="92">
        <f>IF(BA$8="",0,SUM($Y479:BA479)-SUM($Y488:BA488))</f>
        <v>0</v>
      </c>
      <c r="BB550" s="92">
        <f>IF(BB$8="",0,SUM($Y479:BB479)-SUM($Y488:BB488))</f>
        <v>0</v>
      </c>
      <c r="BC550" s="92">
        <f>IF(BC$8="",0,SUM($Y479:BC479)-SUM($Y488:BC488))</f>
        <v>0</v>
      </c>
      <c r="BD550" s="92">
        <f>IF(BD$8="",0,SUM($Y479:BD479)-SUM($Y488:BD488))</f>
        <v>0</v>
      </c>
      <c r="BE550" s="92">
        <f>IF(BE$8="",0,SUM($Y479:BE479)-SUM($Y488:BE488))</f>
        <v>0</v>
      </c>
      <c r="BF550" s="92">
        <f>IF(BF$8="",0,SUM($Y479:BF479)-SUM($Y488:BF488))</f>
        <v>0</v>
      </c>
      <c r="BG550" s="92">
        <f>IF(BG$8="",0,SUM($Y479:BG479)-SUM($Y488:BG488))</f>
        <v>0</v>
      </c>
      <c r="BH550" s="92">
        <f>IF(BH$8="",0,SUM($Y479:BH479)-SUM($Y488:BH488))</f>
        <v>0</v>
      </c>
      <c r="BI550" s="92">
        <f>IF(BI$8="",0,SUM($Y479:BI479)-SUM($Y488:BI488))</f>
        <v>0</v>
      </c>
      <c r="BJ550" s="92">
        <f>IF(BJ$8="",0,SUM($Y479:BJ479)-SUM($Y488:BJ488))</f>
        <v>0</v>
      </c>
      <c r="BK550" s="92">
        <f>IF(BK$8="",0,SUM($Y479:BK479)-SUM($Y488:BK488))</f>
        <v>0</v>
      </c>
      <c r="BL550" s="92">
        <f>IF(BL$8="",0,SUM($Y479:BL479)-SUM($Y488:BL488))</f>
        <v>0</v>
      </c>
      <c r="BM550" s="92">
        <f>IF(BM$8="",0,SUM($Y479:BM479)-SUM($Y488:BM488))</f>
        <v>0</v>
      </c>
      <c r="BN550" s="92">
        <f>IF(BN$8="",0,SUM($Y479:BN479)-SUM($Y488:BN488))</f>
        <v>0</v>
      </c>
      <c r="BO550" s="92">
        <f>IF(BO$8="",0,SUM($Y479:BO479)-SUM($Y488:BO488))</f>
        <v>0</v>
      </c>
      <c r="BP550" s="92">
        <f>IF(BP$8="",0,SUM($Y479:BP479)-SUM($Y488:BP488))</f>
        <v>0</v>
      </c>
      <c r="BQ550" s="92">
        <f>IF(BQ$8="",0,SUM($Y479:BQ479)-SUM($Y488:BQ488))</f>
        <v>0</v>
      </c>
      <c r="BR550" s="92">
        <f>IF(BR$8="",0,SUM($Y479:BR479)-SUM($Y488:BR488))</f>
        <v>0</v>
      </c>
      <c r="BS550" s="92">
        <f>IF(BS$8="",0,SUM($Y479:BS479)-SUM($Y488:BS488))</f>
        <v>0</v>
      </c>
      <c r="BT550" s="92">
        <f>IF(BT$8="",0,SUM($Y479:BT479)-SUM($Y488:BT488))</f>
        <v>0</v>
      </c>
      <c r="BU550" s="92">
        <f>IF(BU$8="",0,SUM($Y479:BU479)-SUM($Y488:BU488))</f>
        <v>0</v>
      </c>
      <c r="BV550" s="92">
        <f>IF(BV$8="",0,SUM($Y479:BV479)-SUM($Y488:BV488))</f>
        <v>0</v>
      </c>
      <c r="BW550" s="92">
        <f>IF(BW$8="",0,SUM($Y479:BW479)-SUM($Y488:BW488))</f>
        <v>0</v>
      </c>
      <c r="BX550" s="92">
        <f>IF(BX$8="",0,SUM($Y479:BX479)-SUM($Y488:BX488))</f>
        <v>0</v>
      </c>
      <c r="BY550" s="92">
        <f>IF(BY$8="",0,SUM($Y479:BY479)-SUM($Y488:BY488))</f>
        <v>0</v>
      </c>
      <c r="BZ550" s="92">
        <f>IF(BZ$8="",0,SUM($Y479:BZ479)-SUM($Y488:BZ488))</f>
        <v>0</v>
      </c>
      <c r="CA550" s="92">
        <f>IF(CA$8="",0,SUM($Y479:CA479)-SUM($Y488:CA488))</f>
        <v>0</v>
      </c>
      <c r="CB550" s="92">
        <f>IF(CB$8="",0,SUM($Y479:CB479)-SUM($Y488:CB488))</f>
        <v>0</v>
      </c>
      <c r="CC550" s="92">
        <f>IF(CC$8="",0,SUM($Y479:CC479)-SUM($Y488:CC488))</f>
        <v>0</v>
      </c>
      <c r="CD550" s="92">
        <f>IF(CD$8="",0,SUM($Y479:CD479)-SUM($Y488:CD488))</f>
        <v>0</v>
      </c>
      <c r="CE550" s="92">
        <f>IF(CE$8="",0,SUM($Y479:CE479)-SUM($Y488:CE488))</f>
        <v>0</v>
      </c>
      <c r="CF550" s="92">
        <f>IF(CF$8="",0,SUM($Y479:CF479)-SUM($Y488:CF488))</f>
        <v>0</v>
      </c>
      <c r="CG550" s="92">
        <f>IF(CG$8="",0,SUM($Y479:CG479)-SUM($Y488:CG488))</f>
        <v>0</v>
      </c>
      <c r="CH550" s="92">
        <f>IF(CH$8="",0,SUM($Y479:CH479)-SUM($Y488:CH488))</f>
        <v>0</v>
      </c>
      <c r="CI550" s="92">
        <f>IF(CI$8="",0,SUM($Y479:CI479)-SUM($Y488:CI488))</f>
        <v>0</v>
      </c>
      <c r="CJ550" s="92">
        <f>IF(CJ$8="",0,SUM($Y479:CJ479)-SUM($Y488:CJ488))</f>
        <v>0</v>
      </c>
      <c r="CK550" s="92">
        <f>IF(CK$8="",0,SUM($Y479:CK479)-SUM($Y488:CK488))</f>
        <v>0</v>
      </c>
      <c r="CL550" s="92">
        <f>IF(CL$8="",0,SUM($Y479:CL479)-SUM($Y488:CL488))</f>
        <v>0</v>
      </c>
      <c r="CM550" s="92">
        <f>IF(CM$8="",0,SUM($Y479:CM479)-SUM($Y488:CM488))</f>
        <v>0</v>
      </c>
      <c r="CN550" s="92">
        <f>IF(CN$8="",0,SUM($Y479:CN479)-SUM($Y488:CN488))</f>
        <v>0</v>
      </c>
      <c r="CO550" s="92">
        <f>IF(CO$8="",0,SUM($Y479:CO479)-SUM($Y488:CO488))</f>
        <v>0</v>
      </c>
      <c r="CP550" s="92">
        <f>IF(CP$8="",0,SUM($Y479:CP479)-SUM($Y488:CP488))</f>
        <v>0</v>
      </c>
      <c r="CQ550" s="92">
        <f>IF(CQ$8="",0,SUM($Y479:CQ479)-SUM($Y488:CQ488))</f>
        <v>0</v>
      </c>
      <c r="CR550" s="92">
        <f>IF(CR$8="",0,SUM($Y479:CR479)-SUM($Y488:CR488))</f>
        <v>0</v>
      </c>
      <c r="CS550" s="92">
        <f>IF(CS$8="",0,SUM($Y479:CS479)-SUM($Y488:CS488))</f>
        <v>0</v>
      </c>
      <c r="CT550" s="92">
        <f>IF(CT$8="",0,SUM($Y479:CT479)-SUM($Y488:CT488))</f>
        <v>0</v>
      </c>
      <c r="CU550" s="92">
        <f>IF(CU$8="",0,SUM($Y479:CU479)-SUM($Y488:CU488))</f>
        <v>0</v>
      </c>
      <c r="CV550" s="92">
        <f>IF(CV$8="",0,SUM($Y479:CV479)-SUM($Y488:CV488))</f>
        <v>0</v>
      </c>
      <c r="CW550" s="92">
        <f>IF(CW$8="",0,SUM($Y479:CW479)-SUM($Y488:CW488))</f>
        <v>0</v>
      </c>
      <c r="CX550" s="92">
        <f>IF(CX$8="",0,SUM($Y479:CX479)-SUM($Y488:CX488))</f>
        <v>0</v>
      </c>
      <c r="CY550" s="92">
        <f>IF(CY$8="",0,SUM($Y479:CY479)-SUM($Y488:CY488))</f>
        <v>0</v>
      </c>
      <c r="CZ550" s="92">
        <f>IF(CZ$8="",0,SUM($Y479:CZ479)-SUM($Y488:CZ488))</f>
        <v>0</v>
      </c>
      <c r="DA550" s="92">
        <f>IF(DA$8="",0,SUM($Y479:DA479)-SUM($Y488:DA488))</f>
        <v>0</v>
      </c>
      <c r="DB550" s="92">
        <f>IF(DB$8="",0,SUM($Y479:DB479)-SUM($Y488:DB488))</f>
        <v>0</v>
      </c>
      <c r="DC550" s="92">
        <f>IF(DC$8="",0,SUM($Y479:DC479)-SUM($Y488:DC488))</f>
        <v>0</v>
      </c>
      <c r="DD550" s="92">
        <f>IF(DD$8="",0,SUM($Y479:DD479)-SUM($Y488:DD488))</f>
        <v>0</v>
      </c>
      <c r="DE550" s="92">
        <f>IF(DE$8="",0,SUM($Y479:DE479)-SUM($Y488:DE488))</f>
        <v>0</v>
      </c>
      <c r="DF550" s="92">
        <f>IF(DF$8="",0,SUM($Y479:DF479)-SUM($Y488:DF488))</f>
        <v>0</v>
      </c>
      <c r="DG550" s="92">
        <f>IF(DG$8="",0,SUM($Y479:DG479)-SUM($Y488:DG488))</f>
        <v>0</v>
      </c>
      <c r="DH550" s="92">
        <f>IF(DH$8="",0,SUM($Y479:DH479)-SUM($Y488:DH488))</f>
        <v>0</v>
      </c>
      <c r="DI550" s="92">
        <f>IF(DI$8="",0,SUM($Y479:DI479)-SUM($Y488:DI488))</f>
        <v>0</v>
      </c>
      <c r="DJ550" s="92">
        <f>IF(DJ$8="",0,SUM($Y479:DJ479)-SUM($Y488:DJ488))</f>
        <v>0</v>
      </c>
      <c r="DK550" s="92">
        <f>IF(DK$8="",0,SUM($Y479:DK479)-SUM($Y488:DK488))</f>
        <v>0</v>
      </c>
      <c r="DL550" s="92">
        <f>IF(DL$8="",0,SUM($Y479:DL479)-SUM($Y488:DL488))</f>
        <v>0</v>
      </c>
      <c r="DM550" s="92">
        <f>IF(DM$8="",0,SUM($Y479:DM479)-SUM($Y488:DM488))</f>
        <v>0</v>
      </c>
      <c r="DN550" s="92">
        <f>IF(DN$8="",0,SUM($Y479:DN479)-SUM($Y488:DN488))</f>
        <v>0</v>
      </c>
      <c r="DO550" s="92">
        <f>IF(DO$8="",0,SUM($Y479:DO479)-SUM($Y488:DO488))</f>
        <v>0</v>
      </c>
      <c r="DP550" s="92">
        <f>IF(DP$8="",0,SUM($Y479:DP479)-SUM($Y488:DP488))</f>
        <v>0</v>
      </c>
      <c r="DQ550" s="92">
        <f>IF(DQ$8="",0,SUM($Y479:DQ479)-SUM($Y488:DQ488))</f>
        <v>0</v>
      </c>
      <c r="DR550" s="92">
        <f>IF(DR$8="",0,SUM($Y479:DR479)-SUM($Y488:DR488))</f>
        <v>0</v>
      </c>
      <c r="DS550" s="92">
        <f>IF(DS$8="",0,SUM($Y479:DS479)-SUM($Y488:DS488))</f>
        <v>0</v>
      </c>
      <c r="DT550" s="92">
        <f>IF(DT$8="",0,SUM($Y479:DT479)-SUM($Y488:DT488))</f>
        <v>0</v>
      </c>
      <c r="DU550" s="92">
        <f>IF(DU$8="",0,SUM($Y479:DU479)-SUM($Y488:DU488))</f>
        <v>0</v>
      </c>
      <c r="DV550" s="92">
        <f>IF(DV$8="",0,SUM($Y479:DV479)-SUM($Y488:DV488))</f>
        <v>0</v>
      </c>
      <c r="DW550" s="92">
        <f>IF(DW$8="",0,SUM($Y479:DW479)-SUM($Y488:DW488))</f>
        <v>0</v>
      </c>
      <c r="DX550" s="92">
        <f>IF(DX$8="",0,SUM($Y479:DX479)-SUM($Y488:DX488))</f>
        <v>0</v>
      </c>
      <c r="DY550" s="92">
        <f>IF(DY$8="",0,SUM($Y479:DY479)-SUM($Y488:DY488))</f>
        <v>0</v>
      </c>
      <c r="DZ550" s="92">
        <f>IF(DZ$8="",0,SUM($Y479:DZ479)-SUM($Y488:DZ488))</f>
        <v>0</v>
      </c>
      <c r="EA550" s="92">
        <f>IF(EA$8="",0,SUM($Y479:EA479)-SUM($Y488:EA488))</f>
        <v>0</v>
      </c>
      <c r="EB550" s="92">
        <f>IF(EB$8="",0,SUM($Y479:EB479)-SUM($Y488:EB488))</f>
        <v>0</v>
      </c>
      <c r="EC550" s="92">
        <f>IF(EC$8="",0,SUM($Y479:EC479)-SUM($Y488:EC488))</f>
        <v>0</v>
      </c>
      <c r="ED550" s="92">
        <f>IF(ED$8="",0,SUM($Y479:ED479)-SUM($Y488:ED488))</f>
        <v>0</v>
      </c>
      <c r="EE550" s="92">
        <f>IF(EE$8="",0,SUM($Y479:EE479)-SUM($Y488:EE488))</f>
        <v>0</v>
      </c>
      <c r="EF550" s="92">
        <f>IF(EF$8="",0,SUM($Y479:EF479)-SUM($Y488:EF488))</f>
        <v>0</v>
      </c>
      <c r="EG550" s="92">
        <f>IF(EG$8="",0,SUM($Y479:EG479)-SUM($Y488:EG488))</f>
        <v>0</v>
      </c>
      <c r="EH550" s="92">
        <f>IF(EH$8="",0,SUM($Y479:EH479)-SUM($Y488:EH488))</f>
        <v>0</v>
      </c>
      <c r="EI550" s="92">
        <f>IF(EI$8="",0,SUM($Y479:EI479)-SUM($Y488:EI488))</f>
        <v>0</v>
      </c>
      <c r="EJ550" s="92">
        <f>IF(EJ$8="",0,SUM($Y479:EJ479)-SUM($Y488:EJ488))</f>
        <v>0</v>
      </c>
      <c r="EK550" s="92">
        <f>IF(EK$8="",0,SUM($Y479:EK479)-SUM($Y488:EK488))</f>
        <v>0</v>
      </c>
      <c r="EL550" s="92">
        <f>IF(EL$8="",0,SUM($Y479:EL479)-SUM($Y488:EL488))</f>
        <v>0</v>
      </c>
      <c r="EM550" s="92">
        <f>IF(EM$8="",0,SUM($Y479:EM479)-SUM($Y488:EM488))</f>
        <v>0</v>
      </c>
      <c r="EN550" s="92">
        <f>IF(EN$8="",0,SUM($Y479:EN479)-SUM($Y488:EN488))</f>
        <v>0</v>
      </c>
      <c r="EO550" s="92">
        <f>IF(EO$8="",0,SUM($Y479:EO479)-SUM($Y488:EO488))</f>
        <v>0</v>
      </c>
      <c r="EP550" s="92">
        <f>IF(EP$8="",0,SUM($Y479:EP479)-SUM($Y488:EP488))</f>
        <v>0</v>
      </c>
      <c r="EQ550" s="92">
        <f>IF(EQ$8="",0,SUM($Y479:EQ479)-SUM($Y488:EQ488))</f>
        <v>0</v>
      </c>
      <c r="ER550" s="92">
        <f>IF(ER$8="",0,SUM($Y479:ER479)-SUM($Y488:ER488))</f>
        <v>0</v>
      </c>
      <c r="ES550" s="92">
        <f>IF(ES$8="",0,SUM($Y479:ES479)-SUM($Y488:ES488))</f>
        <v>0</v>
      </c>
      <c r="ET550" s="92">
        <f>IF(ET$8="",0,SUM($Y479:ET479)-SUM($Y488:ET488))</f>
        <v>0</v>
      </c>
      <c r="EU550" s="92">
        <f>IF(EU$8="",0,SUM($Y479:EU479)-SUM($Y488:EU488))</f>
        <v>0</v>
      </c>
      <c r="EV550" s="92">
        <f>IF(EV$8="",0,SUM($Y479:EV479)-SUM($Y488:EV488))</f>
        <v>0</v>
      </c>
      <c r="EW550" s="92">
        <f>IF(EW$8="",0,SUM($Y479:EW479)-SUM($Y488:EW488))</f>
        <v>0</v>
      </c>
      <c r="EX550" s="92">
        <f>IF(EX$8="",0,SUM($Y479:EX479)-SUM($Y488:EX488))</f>
        <v>0</v>
      </c>
      <c r="EY550" s="92">
        <f>IF(EY$8="",0,SUM($Y479:EY479)-SUM($Y488:EY488))</f>
        <v>0</v>
      </c>
      <c r="EZ550" s="92">
        <f>IF(EZ$8="",0,SUM($Y479:EZ479)-SUM($Y488:EZ488))</f>
        <v>0</v>
      </c>
      <c r="FA550" s="92">
        <f>IF(FA$8="",0,SUM($Y479:FA479)-SUM($Y488:FA488))</f>
        <v>0</v>
      </c>
      <c r="FB550" s="92">
        <f>IF(FB$8="",0,SUM($Y479:FB479)-SUM($Y488:FB488))</f>
        <v>0</v>
      </c>
      <c r="FC550" s="92">
        <f>IF(FC$8="",0,SUM($Y479:FC479)-SUM($Y488:FC488))</f>
        <v>0</v>
      </c>
      <c r="FD550" s="92">
        <f>IF(FD$8="",0,SUM($Y479:FD479)-SUM($Y488:FD488))</f>
        <v>0</v>
      </c>
      <c r="FE550" s="92">
        <f>IF(FE$8="",0,SUM($Y479:FE479)-SUM($Y488:FE488))</f>
        <v>0</v>
      </c>
      <c r="FF550" s="92">
        <f>IF(FF$8="",0,SUM($Y479:FF479)-SUM($Y488:FF488))</f>
        <v>0</v>
      </c>
      <c r="FG550" s="92">
        <f>IF(FG$8="",0,SUM($Y479:FG479)-SUM($Y488:FG488))</f>
        <v>0</v>
      </c>
      <c r="FH550" s="92">
        <f>IF(FH$8="",0,SUM($Y479:FH479)-SUM($Y488:FH488))</f>
        <v>0</v>
      </c>
      <c r="FI550" s="92">
        <f>IF(FI$8="",0,SUM($Y479:FI479)-SUM($Y488:FI488))</f>
        <v>0</v>
      </c>
      <c r="FJ550" s="92">
        <f>IF(FJ$8="",0,SUM($Y479:FJ479)-SUM($Y488:FJ488))</f>
        <v>0</v>
      </c>
      <c r="FK550" s="92">
        <f>IF(FK$8="",0,SUM($Y479:FK479)-SUM($Y488:FK488))</f>
        <v>0</v>
      </c>
      <c r="FL550" s="92">
        <f>IF(FL$8="",0,SUM($Y479:FL479)-SUM($Y488:FL488))</f>
        <v>0</v>
      </c>
      <c r="FM550" s="92">
        <f>IF(FM$8="",0,SUM($Y479:FM479)-SUM($Y488:FM488))</f>
        <v>0</v>
      </c>
      <c r="FN550" s="92">
        <f>IF(FN$8="",0,SUM($Y479:FN479)-SUM($Y488:FN488))</f>
        <v>0</v>
      </c>
      <c r="FO550" s="92">
        <f>IF(FO$8="",0,SUM($Y479:FO479)-SUM($Y488:FO488))</f>
        <v>0</v>
      </c>
      <c r="FP550" s="92">
        <f>IF(FP$8="",0,SUM($Y479:FP479)-SUM($Y488:FP488))</f>
        <v>0</v>
      </c>
      <c r="FQ550" s="92">
        <f>IF(FQ$8="",0,SUM($Y479:FQ479)-SUM($Y488:FQ488))</f>
        <v>0</v>
      </c>
      <c r="FR550" s="92">
        <f>IF(FR$8="",0,SUM($Y479:FR479)-SUM($Y488:FR488))</f>
        <v>0</v>
      </c>
      <c r="FS550" s="92">
        <f>IF(FS$8="",0,SUM($Y479:FS479)-SUM($Y488:FS488))</f>
        <v>0</v>
      </c>
      <c r="FT550" s="92">
        <f>IF(FT$8="",0,SUM($Y479:FT479)-SUM($Y488:FT488))</f>
        <v>0</v>
      </c>
      <c r="FU550" s="92">
        <f>IF(FU$8="",0,SUM($Y479:FU479)-SUM($Y488:FU488))</f>
        <v>0</v>
      </c>
      <c r="FV550" s="92">
        <f>IF(FV$8="",0,SUM($Y479:FV479)-SUM($Y488:FV488))</f>
        <v>0</v>
      </c>
      <c r="FW550" s="92">
        <f>IF(FW$8="",0,SUM($Y479:FW479)-SUM($Y488:FW488))</f>
        <v>0</v>
      </c>
      <c r="FX550" s="92">
        <f>IF(FX$8="",0,SUM($Y479:FX479)-SUM($Y488:FX488))</f>
        <v>0</v>
      </c>
      <c r="FY550" s="92">
        <f>IF(FY$8="",0,SUM($Y479:FY479)-SUM($Y488:FY488))</f>
        <v>0</v>
      </c>
      <c r="FZ550" s="92">
        <f>IF(FZ$8="",0,SUM($Y479:FZ479)-SUM($Y488:FZ488))</f>
        <v>0</v>
      </c>
      <c r="GA550" s="92">
        <f>IF(GA$8="",0,SUM($Y479:GA479)-SUM($Y488:GA488))</f>
        <v>0</v>
      </c>
      <c r="GB550" s="92">
        <f>IF(GB$8="",0,SUM($Y479:GB479)-SUM($Y488:GB488))</f>
        <v>0</v>
      </c>
      <c r="GC550" s="92">
        <f>IF(GC$8="",0,SUM($Y479:GC479)-SUM($Y488:GC488))</f>
        <v>0</v>
      </c>
      <c r="GD550" s="92">
        <f>IF(GD$8="",0,SUM($Y479:GD479)-SUM($Y488:GD488))</f>
        <v>0</v>
      </c>
      <c r="GE550" s="92">
        <f>IF(GE$8="",0,SUM($Y479:GE479)-SUM($Y488:GE488))</f>
        <v>0</v>
      </c>
      <c r="GF550" s="92">
        <f>IF(GF$8="",0,SUM($Y479:GF479)-SUM($Y488:GF488))</f>
        <v>0</v>
      </c>
      <c r="GG550" s="92">
        <f>IF(GG$8="",0,SUM($Y479:GG479)-SUM($Y488:GG488))</f>
        <v>0</v>
      </c>
      <c r="GH550" s="92">
        <f>IF(GH$8="",0,SUM($Y479:GH479)-SUM($Y488:GH488))</f>
        <v>0</v>
      </c>
      <c r="GI550" s="92">
        <f>IF(GI$8="",0,SUM($Y479:GI479)-SUM($Y488:GI488))</f>
        <v>0</v>
      </c>
      <c r="GJ550" s="92">
        <f>IF(GJ$8="",0,SUM($Y479:GJ479)-SUM($Y488:GJ488))</f>
        <v>0</v>
      </c>
      <c r="GK550" s="92">
        <f>IF(GK$8="",0,SUM($Y479:GK479)-SUM($Y488:GK488))</f>
        <v>0</v>
      </c>
      <c r="GL550" s="92">
        <f>IF(GL$8="",0,SUM($Y479:GL479)-SUM($Y488:GL488))</f>
        <v>0</v>
      </c>
      <c r="GM550" s="92">
        <f>IF(GM$8="",0,SUM($Y479:GM479)-SUM($Y488:GM488))</f>
        <v>0</v>
      </c>
      <c r="GN550" s="92">
        <f>IF(GN$8="",0,SUM($Y479:GN479)-SUM($Y488:GN488))</f>
        <v>0</v>
      </c>
      <c r="GO550" s="92">
        <f>IF(GO$8="",0,SUM($Y479:GO479)-SUM($Y488:GO488))</f>
        <v>0</v>
      </c>
      <c r="GP550" s="92">
        <f>IF(GP$8="",0,SUM($Y479:GP479)-SUM($Y488:GP488))</f>
        <v>0</v>
      </c>
      <c r="GQ550" s="92">
        <f>IF(GQ$8="",0,SUM($Y479:GQ479)-SUM($Y488:GQ488))</f>
        <v>0</v>
      </c>
      <c r="GR550" s="92">
        <f>IF(GR$8="",0,SUM($Y479:GR479)-SUM($Y488:GR488))</f>
        <v>0</v>
      </c>
      <c r="GS550" s="92">
        <f>IF(GS$8="",0,SUM($Y479:GS479)-SUM($Y488:GS488))</f>
        <v>0</v>
      </c>
      <c r="GT550" s="92">
        <f>IF(GT$8="",0,SUM($Y479:GT479)-SUM($Y488:GT488))</f>
        <v>0</v>
      </c>
      <c r="GU550" s="92">
        <f>IF(GU$8="",0,SUM($Y479:GU479)-SUM($Y488:GU488))</f>
        <v>0</v>
      </c>
      <c r="GV550" s="92">
        <f>IF(GV$8="",0,SUM($Y479:GV479)-SUM($Y488:GV488))</f>
        <v>0</v>
      </c>
      <c r="GW550" s="92">
        <f>IF(GW$8="",0,SUM($Y479:GW479)-SUM($Y488:GW488))</f>
        <v>0</v>
      </c>
      <c r="GX550" s="92">
        <f>IF(GX$8="",0,SUM($Y479:GX479)-SUM($Y488:GX488))</f>
        <v>0</v>
      </c>
      <c r="GY550" s="92">
        <f>IF(GY$8="",0,SUM($Y479:GY479)-SUM($Y488:GY488))</f>
        <v>0</v>
      </c>
      <c r="GZ550" s="92">
        <f>IF(GZ$8="",0,SUM($Y479:GZ479)-SUM($Y488:GZ488))</f>
        <v>0</v>
      </c>
      <c r="HA550" s="3"/>
      <c r="HB550" s="3"/>
    </row>
    <row r="551" spans="1:210" ht="4.2" customHeight="1">
      <c r="A551" s="1"/>
      <c r="B551" s="1"/>
      <c r="C551" s="1"/>
      <c r="D551" s="1"/>
      <c r="E551" s="263"/>
      <c r="F551" s="48"/>
      <c r="G551" s="250"/>
      <c r="H551" s="33"/>
      <c r="I551" s="33"/>
      <c r="J551" s="33"/>
      <c r="K551" s="33"/>
      <c r="L551" s="33"/>
      <c r="M551" s="17"/>
      <c r="N551" s="33"/>
      <c r="O551" s="33"/>
      <c r="P551" s="17"/>
      <c r="Q551" s="33"/>
      <c r="R551" s="1"/>
      <c r="S551" s="5"/>
      <c r="T551" s="7"/>
      <c r="U551" s="24"/>
      <c r="V551" s="1"/>
      <c r="W551" s="10"/>
      <c r="X551" s="10"/>
      <c r="Y551" s="46"/>
      <c r="Z551" s="93"/>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8"/>
      <c r="DI551" s="98"/>
      <c r="DJ551" s="98"/>
      <c r="DK551" s="98"/>
      <c r="DL551" s="98"/>
      <c r="DM551" s="98"/>
      <c r="DN551" s="98"/>
      <c r="DO551" s="98"/>
      <c r="DP551" s="98"/>
      <c r="DQ551" s="98"/>
      <c r="DR551" s="98"/>
      <c r="DS551" s="98"/>
      <c r="DT551" s="98"/>
      <c r="DU551" s="98"/>
      <c r="DV551" s="98"/>
      <c r="DW551" s="98"/>
      <c r="DX551" s="98"/>
      <c r="DY551" s="98"/>
      <c r="DZ551" s="98"/>
      <c r="EA551" s="98"/>
      <c r="EB551" s="98"/>
      <c r="EC551" s="98"/>
      <c r="ED551" s="98"/>
      <c r="EE551" s="98"/>
      <c r="EF551" s="98"/>
      <c r="EG551" s="98"/>
      <c r="EH551" s="98"/>
      <c r="EI551" s="98"/>
      <c r="EJ551" s="98"/>
      <c r="EK551" s="98"/>
      <c r="EL551" s="98"/>
      <c r="EM551" s="98"/>
      <c r="EN551" s="98"/>
      <c r="EO551" s="98"/>
      <c r="EP551" s="98"/>
      <c r="EQ551" s="98"/>
      <c r="ER551" s="98"/>
      <c r="ES551" s="98"/>
      <c r="ET551" s="98"/>
      <c r="EU551" s="98"/>
      <c r="EV551" s="98"/>
      <c r="EW551" s="98"/>
      <c r="EX551" s="98"/>
      <c r="EY551" s="98"/>
      <c r="EZ551" s="98"/>
      <c r="FA551" s="98"/>
      <c r="FB551" s="98"/>
      <c r="FC551" s="98"/>
      <c r="FD551" s="98"/>
      <c r="FE551" s="98"/>
      <c r="FF551" s="98"/>
      <c r="FG551" s="98"/>
      <c r="FH551" s="98"/>
      <c r="FI551" s="98"/>
      <c r="FJ551" s="98"/>
      <c r="FK551" s="98"/>
      <c r="FL551" s="98"/>
      <c r="FM551" s="98"/>
      <c r="FN551" s="98"/>
      <c r="FO551" s="98"/>
      <c r="FP551" s="98"/>
      <c r="FQ551" s="98"/>
      <c r="FR551" s="98"/>
      <c r="FS551" s="98"/>
      <c r="FT551" s="98"/>
      <c r="FU551" s="98"/>
      <c r="FV551" s="98"/>
      <c r="FW551" s="98"/>
      <c r="FX551" s="98"/>
      <c r="FY551" s="98"/>
      <c r="FZ551" s="98"/>
      <c r="GA551" s="98"/>
      <c r="GB551" s="98"/>
      <c r="GC551" s="98"/>
      <c r="GD551" s="98"/>
      <c r="GE551" s="98"/>
      <c r="GF551" s="98"/>
      <c r="GG551" s="98"/>
      <c r="GH551" s="98"/>
      <c r="GI551" s="98"/>
      <c r="GJ551" s="98"/>
      <c r="GK551" s="98"/>
      <c r="GL551" s="98"/>
      <c r="GM551" s="98"/>
      <c r="GN551" s="98"/>
      <c r="GO551" s="98"/>
      <c r="GP551" s="98"/>
      <c r="GQ551" s="98"/>
      <c r="GR551" s="98"/>
      <c r="GS551" s="98"/>
      <c r="GT551" s="98"/>
      <c r="GU551" s="98"/>
      <c r="GV551" s="98"/>
      <c r="GW551" s="98"/>
      <c r="GX551" s="98"/>
      <c r="GY551" s="98"/>
      <c r="GZ551" s="98"/>
      <c r="HA551" s="1"/>
      <c r="HB551" s="1"/>
    </row>
    <row r="552" spans="1:210" ht="4.2" customHeight="1">
      <c r="A552" s="1"/>
      <c r="B552" s="1"/>
      <c r="C552" s="1"/>
      <c r="D552" s="1"/>
      <c r="E552" s="263"/>
      <c r="F552" s="48"/>
      <c r="G552" s="250"/>
      <c r="H552" s="1"/>
      <c r="I552" s="1"/>
      <c r="J552" s="1"/>
      <c r="K552" s="1"/>
      <c r="L552" s="1"/>
      <c r="M552" s="5"/>
      <c r="N552" s="1"/>
      <c r="O552" s="1"/>
      <c r="P552" s="5"/>
      <c r="Q552" s="1"/>
      <c r="R552" s="1"/>
      <c r="S552" s="5"/>
      <c r="T552" s="7"/>
      <c r="U552" s="24"/>
      <c r="V552" s="1"/>
      <c r="W552" s="12"/>
      <c r="X552" s="10"/>
      <c r="Y552" s="46"/>
      <c r="Z552" s="93"/>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4"/>
      <c r="BB552" s="94"/>
      <c r="BC552" s="94"/>
      <c r="BD552" s="94"/>
      <c r="BE552" s="94"/>
      <c r="BF552" s="94"/>
      <c r="BG552" s="94"/>
      <c r="BH552" s="94"/>
      <c r="BI552" s="94"/>
      <c r="BJ552" s="94"/>
      <c r="BK552" s="94"/>
      <c r="BL552" s="94"/>
      <c r="BM552" s="94"/>
      <c r="BN552" s="94"/>
      <c r="BO552" s="94"/>
      <c r="BP552" s="94"/>
      <c r="BQ552" s="94"/>
      <c r="BR552" s="94"/>
      <c r="BS552" s="94"/>
      <c r="BT552" s="94"/>
      <c r="BU552" s="94"/>
      <c r="BV552" s="94"/>
      <c r="BW552" s="94"/>
      <c r="BX552" s="94"/>
      <c r="BY552" s="94"/>
      <c r="BZ552" s="94"/>
      <c r="CA552" s="94"/>
      <c r="CB552" s="94"/>
      <c r="CC552" s="94"/>
      <c r="CD552" s="94"/>
      <c r="CE552" s="94"/>
      <c r="CF552" s="94"/>
      <c r="CG552" s="94"/>
      <c r="CH552" s="94"/>
      <c r="CI552" s="94"/>
      <c r="CJ552" s="94"/>
      <c r="CK552" s="94"/>
      <c r="CL552" s="94"/>
      <c r="CM552" s="94"/>
      <c r="CN552" s="94"/>
      <c r="CO552" s="94"/>
      <c r="CP552" s="94"/>
      <c r="CQ552" s="94"/>
      <c r="CR552" s="94"/>
      <c r="CS552" s="94"/>
      <c r="CT552" s="94"/>
      <c r="CU552" s="94"/>
      <c r="CV552" s="94"/>
      <c r="CW552" s="94"/>
      <c r="CX552" s="94"/>
      <c r="CY552" s="94"/>
      <c r="CZ552" s="94"/>
      <c r="DA552" s="94"/>
      <c r="DB552" s="94"/>
      <c r="DC552" s="94"/>
      <c r="DD552" s="94"/>
      <c r="DE552" s="94"/>
      <c r="DF552" s="94"/>
      <c r="DG552" s="94"/>
      <c r="DH552" s="94"/>
      <c r="DI552" s="94"/>
      <c r="DJ552" s="94"/>
      <c r="DK552" s="94"/>
      <c r="DL552" s="94"/>
      <c r="DM552" s="94"/>
      <c r="DN552" s="94"/>
      <c r="DO552" s="94"/>
      <c r="DP552" s="94"/>
      <c r="DQ552" s="94"/>
      <c r="DR552" s="94"/>
      <c r="DS552" s="94"/>
      <c r="DT552" s="94"/>
      <c r="DU552" s="94"/>
      <c r="DV552" s="94"/>
      <c r="DW552" s="94"/>
      <c r="DX552" s="94"/>
      <c r="DY552" s="94"/>
      <c r="DZ552" s="94"/>
      <c r="EA552" s="94"/>
      <c r="EB552" s="94"/>
      <c r="EC552" s="94"/>
      <c r="ED552" s="94"/>
      <c r="EE552" s="94"/>
      <c r="EF552" s="94"/>
      <c r="EG552" s="94"/>
      <c r="EH552" s="94"/>
      <c r="EI552" s="94"/>
      <c r="EJ552" s="94"/>
      <c r="EK552" s="94"/>
      <c r="EL552" s="94"/>
      <c r="EM552" s="94"/>
      <c r="EN552" s="94"/>
      <c r="EO552" s="94"/>
      <c r="EP552" s="94"/>
      <c r="EQ552" s="94"/>
      <c r="ER552" s="94"/>
      <c r="ES552" s="94"/>
      <c r="ET552" s="94"/>
      <c r="EU552" s="94"/>
      <c r="EV552" s="94"/>
      <c r="EW552" s="94"/>
      <c r="EX552" s="94"/>
      <c r="EY552" s="94"/>
      <c r="EZ552" s="94"/>
      <c r="FA552" s="94"/>
      <c r="FB552" s="94"/>
      <c r="FC552" s="94"/>
      <c r="FD552" s="94"/>
      <c r="FE552" s="94"/>
      <c r="FF552" s="94"/>
      <c r="FG552" s="94"/>
      <c r="FH552" s="94"/>
      <c r="FI552" s="94"/>
      <c r="FJ552" s="94"/>
      <c r="FK552" s="94"/>
      <c r="FL552" s="94"/>
      <c r="FM552" s="94"/>
      <c r="FN552" s="94"/>
      <c r="FO552" s="94"/>
      <c r="FP552" s="94"/>
      <c r="FQ552" s="94"/>
      <c r="FR552" s="94"/>
      <c r="FS552" s="94"/>
      <c r="FT552" s="94"/>
      <c r="FU552" s="94"/>
      <c r="FV552" s="94"/>
      <c r="FW552" s="94"/>
      <c r="FX552" s="94"/>
      <c r="FY552" s="94"/>
      <c r="FZ552" s="94"/>
      <c r="GA552" s="94"/>
      <c r="GB552" s="94"/>
      <c r="GC552" s="94"/>
      <c r="GD552" s="94"/>
      <c r="GE552" s="94"/>
      <c r="GF552" s="94"/>
      <c r="GG552" s="94"/>
      <c r="GH552" s="94"/>
      <c r="GI552" s="94"/>
      <c r="GJ552" s="94"/>
      <c r="GK552" s="94"/>
      <c r="GL552" s="94"/>
      <c r="GM552" s="94"/>
      <c r="GN552" s="94"/>
      <c r="GO552" s="94"/>
      <c r="GP552" s="94"/>
      <c r="GQ552" s="94"/>
      <c r="GR552" s="94"/>
      <c r="GS552" s="94"/>
      <c r="GT552" s="94"/>
      <c r="GU552" s="94"/>
      <c r="GV552" s="94"/>
      <c r="GW552" s="94"/>
      <c r="GX552" s="94"/>
      <c r="GY552" s="94"/>
      <c r="GZ552" s="94"/>
      <c r="HA552" s="1"/>
      <c r="HB552" s="1"/>
    </row>
    <row r="553" spans="1:210" ht="4.2" customHeight="1">
      <c r="A553" s="1"/>
      <c r="B553" s="1"/>
      <c r="C553" s="1"/>
      <c r="D553" s="1"/>
      <c r="E553" s="263"/>
      <c r="F553" s="48"/>
      <c r="G553" s="231"/>
      <c r="H553" s="173"/>
      <c r="I553" s="173"/>
      <c r="J553" s="173"/>
      <c r="K553" s="173"/>
      <c r="L553" s="173"/>
      <c r="M553" s="172"/>
      <c r="N553" s="173"/>
      <c r="O553" s="173"/>
      <c r="P553" s="172"/>
      <c r="Q553" s="173"/>
      <c r="R553" s="173"/>
      <c r="S553" s="172"/>
      <c r="T553" s="174"/>
      <c r="U553" s="280"/>
      <c r="V553" s="173"/>
      <c r="W553" s="283"/>
      <c r="X553" s="283"/>
      <c r="Y553" s="282"/>
      <c r="Z553" s="93"/>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c r="GS553" s="94"/>
      <c r="GT553" s="94"/>
      <c r="GU553" s="94"/>
      <c r="GV553" s="94"/>
      <c r="GW553" s="94"/>
      <c r="GX553" s="94"/>
      <c r="GY553" s="94"/>
      <c r="GZ553" s="94"/>
      <c r="HA553" s="1"/>
      <c r="HB553" s="1"/>
    </row>
    <row r="554" spans="1:210" ht="4.2" customHeight="1">
      <c r="A554" s="1"/>
      <c r="B554" s="1"/>
      <c r="C554" s="1"/>
      <c r="D554" s="14"/>
      <c r="E554" s="264"/>
      <c r="F554" s="14"/>
      <c r="G554" s="304"/>
      <c r="H554" s="14"/>
      <c r="I554" s="14"/>
      <c r="J554" s="14"/>
      <c r="K554" s="14"/>
      <c r="L554" s="14"/>
      <c r="M554" s="15"/>
      <c r="N554" s="14"/>
      <c r="O554" s="14"/>
      <c r="P554" s="15"/>
      <c r="Q554" s="14"/>
      <c r="R554" s="14"/>
      <c r="S554" s="15"/>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c r="DD554" s="180"/>
      <c r="DE554" s="180"/>
      <c r="DF554" s="180"/>
      <c r="DG554" s="180"/>
      <c r="DH554" s="180"/>
      <c r="DI554" s="180"/>
      <c r="DJ554" s="180"/>
      <c r="DK554" s="180"/>
      <c r="DL554" s="180"/>
      <c r="DM554" s="180"/>
      <c r="DN554" s="180"/>
      <c r="DO554" s="180"/>
      <c r="DP554" s="180"/>
      <c r="DQ554" s="180"/>
      <c r="DR554" s="180"/>
      <c r="DS554" s="180"/>
      <c r="DT554" s="180"/>
      <c r="DU554" s="180"/>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c r="FR554" s="180"/>
      <c r="FS554" s="180"/>
      <c r="FT554" s="180"/>
      <c r="FU554" s="180"/>
      <c r="FV554" s="180"/>
      <c r="FW554" s="180"/>
      <c r="FX554" s="180"/>
      <c r="FY554" s="180"/>
      <c r="FZ554" s="180"/>
      <c r="GA554" s="180"/>
      <c r="GB554" s="180"/>
      <c r="GC554" s="180"/>
      <c r="GD554" s="180"/>
      <c r="GE554" s="180"/>
      <c r="GF554" s="180"/>
      <c r="GG554" s="180"/>
      <c r="GH554" s="180"/>
      <c r="GI554" s="180"/>
      <c r="GJ554" s="180"/>
      <c r="GK554" s="180"/>
      <c r="GL554" s="180"/>
      <c r="GM554" s="180"/>
      <c r="GN554" s="180"/>
      <c r="GO554" s="180"/>
      <c r="GP554" s="180"/>
      <c r="GQ554" s="180"/>
      <c r="GR554" s="180"/>
      <c r="GS554" s="180"/>
      <c r="GT554" s="180"/>
      <c r="GU554" s="180"/>
      <c r="GV554" s="180"/>
      <c r="GW554" s="180"/>
      <c r="GX554" s="180"/>
      <c r="GY554" s="180"/>
      <c r="GZ554" s="180"/>
      <c r="HA554" s="1"/>
      <c r="HB554" s="1"/>
    </row>
    <row r="555" spans="1:210" ht="7.2" customHeight="1">
      <c r="A555" s="1"/>
      <c r="B555" s="1"/>
      <c r="C555" s="1"/>
      <c r="D555" s="1"/>
      <c r="E555" s="263"/>
      <c r="F555" s="48"/>
      <c r="G555" s="231"/>
      <c r="H555" s="1"/>
      <c r="I555" s="1"/>
      <c r="J555" s="1"/>
      <c r="K555" s="1"/>
      <c r="L555" s="1"/>
      <c r="M555" s="5"/>
      <c r="N555" s="1"/>
      <c r="O555" s="1"/>
      <c r="P555" s="5"/>
      <c r="Q555" s="1"/>
      <c r="R555" s="1"/>
      <c r="S555" s="5"/>
      <c r="T555" s="7"/>
      <c r="U555" s="24"/>
      <c r="V555" s="1"/>
      <c r="W555" s="12"/>
      <c r="X555" s="10"/>
      <c r="Y555" s="46"/>
      <c r="Z555" s="93"/>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A555" s="94"/>
      <c r="CB555" s="94"/>
      <c r="CC555" s="94"/>
      <c r="CD555" s="94"/>
      <c r="CE555" s="94"/>
      <c r="CF555" s="94"/>
      <c r="CG555" s="94"/>
      <c r="CH555" s="94"/>
      <c r="CI555" s="94"/>
      <c r="CJ555" s="94"/>
      <c r="CK555" s="94"/>
      <c r="CL555" s="94"/>
      <c r="CM555" s="94"/>
      <c r="CN555" s="94"/>
      <c r="CO555" s="94"/>
      <c r="CP555" s="94"/>
      <c r="CQ555" s="94"/>
      <c r="CR555" s="94"/>
      <c r="CS555" s="94"/>
      <c r="CT555" s="94"/>
      <c r="CU555" s="94"/>
      <c r="CV555" s="94"/>
      <c r="CW555" s="94"/>
      <c r="CX555" s="94"/>
      <c r="CY555" s="94"/>
      <c r="CZ555" s="94"/>
      <c r="DA555" s="94"/>
      <c r="DB555" s="94"/>
      <c r="DC555" s="94"/>
      <c r="DD555" s="94"/>
      <c r="DE555" s="94"/>
      <c r="DF555" s="94"/>
      <c r="DG555" s="94"/>
      <c r="DH555" s="94"/>
      <c r="DI555" s="94"/>
      <c r="DJ555" s="94"/>
      <c r="DK555" s="94"/>
      <c r="DL555" s="94"/>
      <c r="DM555" s="94"/>
      <c r="DN555" s="94"/>
      <c r="DO555" s="94"/>
      <c r="DP555" s="94"/>
      <c r="DQ555" s="94"/>
      <c r="DR555" s="94"/>
      <c r="DS555" s="94"/>
      <c r="DT555" s="94"/>
      <c r="DU555" s="94"/>
      <c r="DV555" s="94"/>
      <c r="DW555" s="94"/>
      <c r="DX555" s="94"/>
      <c r="DY555" s="94"/>
      <c r="DZ555" s="94"/>
      <c r="EA555" s="94"/>
      <c r="EB555" s="94"/>
      <c r="EC555" s="94"/>
      <c r="ED555" s="94"/>
      <c r="EE555" s="94"/>
      <c r="EF555" s="94"/>
      <c r="EG555" s="94"/>
      <c r="EH555" s="94"/>
      <c r="EI555" s="94"/>
      <c r="EJ555" s="94"/>
      <c r="EK555" s="94"/>
      <c r="EL555" s="94"/>
      <c r="EM555" s="94"/>
      <c r="EN555" s="94"/>
      <c r="EO555" s="94"/>
      <c r="EP555" s="94"/>
      <c r="EQ555" s="94"/>
      <c r="ER555" s="94"/>
      <c r="ES555" s="94"/>
      <c r="ET555" s="94"/>
      <c r="EU555" s="94"/>
      <c r="EV555" s="94"/>
      <c r="EW555" s="94"/>
      <c r="EX555" s="94"/>
      <c r="EY555" s="94"/>
      <c r="EZ555" s="94"/>
      <c r="FA555" s="94"/>
      <c r="FB555" s="94"/>
      <c r="FC555" s="94"/>
      <c r="FD555" s="94"/>
      <c r="FE555" s="94"/>
      <c r="FF555" s="94"/>
      <c r="FG555" s="94"/>
      <c r="FH555" s="94"/>
      <c r="FI555" s="94"/>
      <c r="FJ555" s="94"/>
      <c r="FK555" s="94"/>
      <c r="FL555" s="94"/>
      <c r="FM555" s="94"/>
      <c r="FN555" s="94"/>
      <c r="FO555" s="94"/>
      <c r="FP555" s="94"/>
      <c r="FQ555" s="94"/>
      <c r="FR555" s="94"/>
      <c r="FS555" s="94"/>
      <c r="FT555" s="94"/>
      <c r="FU555" s="94"/>
      <c r="FV555" s="94"/>
      <c r="FW555" s="94"/>
      <c r="FX555" s="94"/>
      <c r="FY555" s="94"/>
      <c r="FZ555" s="94"/>
      <c r="GA555" s="94"/>
      <c r="GB555" s="94"/>
      <c r="GC555" s="94"/>
      <c r="GD555" s="94"/>
      <c r="GE555" s="94"/>
      <c r="GF555" s="94"/>
      <c r="GG555" s="94"/>
      <c r="GH555" s="94"/>
      <c r="GI555" s="94"/>
      <c r="GJ555" s="94"/>
      <c r="GK555" s="94"/>
      <c r="GL555" s="94"/>
      <c r="GM555" s="94"/>
      <c r="GN555" s="94"/>
      <c r="GO555" s="94"/>
      <c r="GP555" s="94"/>
      <c r="GQ555" s="94"/>
      <c r="GR555" s="94"/>
      <c r="GS555" s="94"/>
      <c r="GT555" s="94"/>
      <c r="GU555" s="94"/>
      <c r="GV555" s="94"/>
      <c r="GW555" s="94"/>
      <c r="GX555" s="94"/>
      <c r="GY555" s="94"/>
      <c r="GZ555" s="94"/>
      <c r="HA555" s="1"/>
      <c r="HB555" s="1"/>
    </row>
    <row r="556" spans="1:210" s="39" customFormat="1">
      <c r="A556" s="36"/>
      <c r="B556" s="259" t="s">
        <v>158</v>
      </c>
      <c r="C556" s="36"/>
      <c r="D556" s="36"/>
      <c r="E556" s="9"/>
      <c r="F556" s="51"/>
      <c r="G556" s="306"/>
      <c r="H556" s="36" t="str">
        <f>$H$15</f>
        <v>Прямые расходы</v>
      </c>
      <c r="I556" s="36"/>
      <c r="J556" s="36"/>
      <c r="K556" s="36"/>
      <c r="L556" s="36"/>
      <c r="M556" s="37"/>
      <c r="N556" s="36" t="str">
        <f>N422</f>
        <v>Продукт-2</v>
      </c>
      <c r="O556" s="36"/>
      <c r="P556" s="5"/>
      <c r="Q556" s="36" t="s">
        <v>26</v>
      </c>
      <c r="R556" s="36"/>
      <c r="S556" s="37"/>
      <c r="T556" s="201"/>
      <c r="U556" s="37"/>
      <c r="V556" s="36"/>
      <c r="W556" s="38">
        <f>SUM($Y556:$HA556)</f>
        <v>0</v>
      </c>
      <c r="X556" s="38"/>
      <c r="Y556" s="46"/>
      <c r="Z556" s="99"/>
      <c r="AA556" s="100">
        <f>IF(AA$8="",0,SUMIFS(AA560:AA676,$H560:$H676,$B556&amp;"*"))</f>
        <v>0</v>
      </c>
      <c r="AB556" s="100">
        <f t="shared" ref="AB556:AE556" si="2719">IF(AB$8="",0,SUMIFS(AB560:AB676,$H560:$H676,$B556&amp;"*"))</f>
        <v>0</v>
      </c>
      <c r="AC556" s="100">
        <f t="shared" si="2719"/>
        <v>0</v>
      </c>
      <c r="AD556" s="100">
        <f t="shared" si="2719"/>
        <v>0</v>
      </c>
      <c r="AE556" s="100">
        <f t="shared" si="2719"/>
        <v>0</v>
      </c>
      <c r="AF556" s="100">
        <f t="shared" ref="AF556:CQ556" si="2720">IF(AF$8="",0,SUMIFS(AF560:AF676,$H560:$H676,$B556&amp;"*"))</f>
        <v>0</v>
      </c>
      <c r="AG556" s="100">
        <f t="shared" si="2720"/>
        <v>0</v>
      </c>
      <c r="AH556" s="100">
        <f t="shared" si="2720"/>
        <v>0</v>
      </c>
      <c r="AI556" s="100">
        <f t="shared" si="2720"/>
        <v>0</v>
      </c>
      <c r="AJ556" s="100">
        <f t="shared" si="2720"/>
        <v>0</v>
      </c>
      <c r="AK556" s="100">
        <f t="shared" si="2720"/>
        <v>0</v>
      </c>
      <c r="AL556" s="100">
        <f t="shared" si="2720"/>
        <v>0</v>
      </c>
      <c r="AM556" s="100">
        <f t="shared" si="2720"/>
        <v>0</v>
      </c>
      <c r="AN556" s="100">
        <f t="shared" si="2720"/>
        <v>0</v>
      </c>
      <c r="AO556" s="100">
        <f t="shared" si="2720"/>
        <v>0</v>
      </c>
      <c r="AP556" s="100">
        <f t="shared" si="2720"/>
        <v>0</v>
      </c>
      <c r="AQ556" s="100">
        <f t="shared" si="2720"/>
        <v>0</v>
      </c>
      <c r="AR556" s="100">
        <f t="shared" si="2720"/>
        <v>0</v>
      </c>
      <c r="AS556" s="100">
        <f t="shared" si="2720"/>
        <v>0</v>
      </c>
      <c r="AT556" s="100">
        <f t="shared" si="2720"/>
        <v>0</v>
      </c>
      <c r="AU556" s="100">
        <f t="shared" si="2720"/>
        <v>0</v>
      </c>
      <c r="AV556" s="100">
        <f t="shared" si="2720"/>
        <v>0</v>
      </c>
      <c r="AW556" s="100">
        <f t="shared" si="2720"/>
        <v>0</v>
      </c>
      <c r="AX556" s="100">
        <f t="shared" si="2720"/>
        <v>0</v>
      </c>
      <c r="AY556" s="100">
        <f t="shared" si="2720"/>
        <v>0</v>
      </c>
      <c r="AZ556" s="100">
        <f t="shared" si="2720"/>
        <v>0</v>
      </c>
      <c r="BA556" s="100">
        <f t="shared" si="2720"/>
        <v>0</v>
      </c>
      <c r="BB556" s="100">
        <f t="shared" si="2720"/>
        <v>0</v>
      </c>
      <c r="BC556" s="100">
        <f t="shared" si="2720"/>
        <v>0</v>
      </c>
      <c r="BD556" s="100">
        <f t="shared" si="2720"/>
        <v>0</v>
      </c>
      <c r="BE556" s="100">
        <f t="shared" si="2720"/>
        <v>0</v>
      </c>
      <c r="BF556" s="100">
        <f t="shared" si="2720"/>
        <v>0</v>
      </c>
      <c r="BG556" s="100">
        <f t="shared" si="2720"/>
        <v>0</v>
      </c>
      <c r="BH556" s="100">
        <f t="shared" si="2720"/>
        <v>0</v>
      </c>
      <c r="BI556" s="100">
        <f t="shared" si="2720"/>
        <v>0</v>
      </c>
      <c r="BJ556" s="100">
        <f t="shared" si="2720"/>
        <v>0</v>
      </c>
      <c r="BK556" s="100">
        <f t="shared" si="2720"/>
        <v>0</v>
      </c>
      <c r="BL556" s="100">
        <f t="shared" si="2720"/>
        <v>0</v>
      </c>
      <c r="BM556" s="100">
        <f t="shared" si="2720"/>
        <v>0</v>
      </c>
      <c r="BN556" s="100">
        <f t="shared" si="2720"/>
        <v>0</v>
      </c>
      <c r="BO556" s="100">
        <f t="shared" si="2720"/>
        <v>0</v>
      </c>
      <c r="BP556" s="100">
        <f t="shared" si="2720"/>
        <v>0</v>
      </c>
      <c r="BQ556" s="100">
        <f t="shared" si="2720"/>
        <v>0</v>
      </c>
      <c r="BR556" s="100">
        <f t="shared" si="2720"/>
        <v>0</v>
      </c>
      <c r="BS556" s="100">
        <f t="shared" si="2720"/>
        <v>0</v>
      </c>
      <c r="BT556" s="100">
        <f t="shared" si="2720"/>
        <v>0</v>
      </c>
      <c r="BU556" s="100">
        <f t="shared" si="2720"/>
        <v>0</v>
      </c>
      <c r="BV556" s="100">
        <f t="shared" si="2720"/>
        <v>0</v>
      </c>
      <c r="BW556" s="100">
        <f t="shared" si="2720"/>
        <v>0</v>
      </c>
      <c r="BX556" s="100">
        <f t="shared" si="2720"/>
        <v>0</v>
      </c>
      <c r="BY556" s="100">
        <f t="shared" si="2720"/>
        <v>0</v>
      </c>
      <c r="BZ556" s="100">
        <f t="shared" si="2720"/>
        <v>0</v>
      </c>
      <c r="CA556" s="100">
        <f t="shared" si="2720"/>
        <v>0</v>
      </c>
      <c r="CB556" s="100">
        <f t="shared" si="2720"/>
        <v>0</v>
      </c>
      <c r="CC556" s="100">
        <f t="shared" si="2720"/>
        <v>0</v>
      </c>
      <c r="CD556" s="100">
        <f t="shared" si="2720"/>
        <v>0</v>
      </c>
      <c r="CE556" s="100">
        <f t="shared" si="2720"/>
        <v>0</v>
      </c>
      <c r="CF556" s="100">
        <f t="shared" si="2720"/>
        <v>0</v>
      </c>
      <c r="CG556" s="100">
        <f t="shared" si="2720"/>
        <v>0</v>
      </c>
      <c r="CH556" s="100">
        <f t="shared" si="2720"/>
        <v>0</v>
      </c>
      <c r="CI556" s="100">
        <f t="shared" si="2720"/>
        <v>0</v>
      </c>
      <c r="CJ556" s="100">
        <f t="shared" si="2720"/>
        <v>0</v>
      </c>
      <c r="CK556" s="100">
        <f t="shared" si="2720"/>
        <v>0</v>
      </c>
      <c r="CL556" s="100">
        <f t="shared" si="2720"/>
        <v>0</v>
      </c>
      <c r="CM556" s="100">
        <f t="shared" si="2720"/>
        <v>0</v>
      </c>
      <c r="CN556" s="100">
        <f t="shared" si="2720"/>
        <v>0</v>
      </c>
      <c r="CO556" s="100">
        <f t="shared" si="2720"/>
        <v>0</v>
      </c>
      <c r="CP556" s="100">
        <f t="shared" si="2720"/>
        <v>0</v>
      </c>
      <c r="CQ556" s="100">
        <f t="shared" si="2720"/>
        <v>0</v>
      </c>
      <c r="CR556" s="100">
        <f t="shared" ref="CR556:DG556" si="2721">IF(CR$8="",0,SUMIFS(CR560:CR676,$H560:$H676,$B556&amp;"*"))</f>
        <v>0</v>
      </c>
      <c r="CS556" s="100">
        <f t="shared" si="2721"/>
        <v>0</v>
      </c>
      <c r="CT556" s="100">
        <f t="shared" si="2721"/>
        <v>0</v>
      </c>
      <c r="CU556" s="100">
        <f t="shared" si="2721"/>
        <v>0</v>
      </c>
      <c r="CV556" s="100">
        <f t="shared" si="2721"/>
        <v>0</v>
      </c>
      <c r="CW556" s="100">
        <f t="shared" si="2721"/>
        <v>0</v>
      </c>
      <c r="CX556" s="100">
        <f t="shared" si="2721"/>
        <v>0</v>
      </c>
      <c r="CY556" s="100">
        <f t="shared" si="2721"/>
        <v>0</v>
      </c>
      <c r="CZ556" s="100">
        <f t="shared" si="2721"/>
        <v>0</v>
      </c>
      <c r="DA556" s="100">
        <f t="shared" si="2721"/>
        <v>0</v>
      </c>
      <c r="DB556" s="100">
        <f t="shared" si="2721"/>
        <v>0</v>
      </c>
      <c r="DC556" s="100">
        <f t="shared" si="2721"/>
        <v>0</v>
      </c>
      <c r="DD556" s="100">
        <f t="shared" si="2721"/>
        <v>0</v>
      </c>
      <c r="DE556" s="100">
        <f t="shared" si="2721"/>
        <v>0</v>
      </c>
      <c r="DF556" s="100">
        <f t="shared" si="2721"/>
        <v>0</v>
      </c>
      <c r="DG556" s="100">
        <f t="shared" si="2721"/>
        <v>0</v>
      </c>
      <c r="DH556" s="100">
        <f t="shared" ref="DH556:FS556" si="2722">IF(DH$8="",0,SUMIFS(DH560:DH676,$H560:$H676,$B556&amp;"*"))</f>
        <v>0</v>
      </c>
      <c r="DI556" s="100">
        <f t="shared" si="2722"/>
        <v>0</v>
      </c>
      <c r="DJ556" s="100">
        <f t="shared" si="2722"/>
        <v>0</v>
      </c>
      <c r="DK556" s="100">
        <f t="shared" si="2722"/>
        <v>0</v>
      </c>
      <c r="DL556" s="100">
        <f t="shared" si="2722"/>
        <v>0</v>
      </c>
      <c r="DM556" s="100">
        <f t="shared" si="2722"/>
        <v>0</v>
      </c>
      <c r="DN556" s="100">
        <f t="shared" si="2722"/>
        <v>0</v>
      </c>
      <c r="DO556" s="100">
        <f t="shared" si="2722"/>
        <v>0</v>
      </c>
      <c r="DP556" s="100">
        <f t="shared" si="2722"/>
        <v>0</v>
      </c>
      <c r="DQ556" s="100">
        <f t="shared" si="2722"/>
        <v>0</v>
      </c>
      <c r="DR556" s="100">
        <f t="shared" si="2722"/>
        <v>0</v>
      </c>
      <c r="DS556" s="100">
        <f t="shared" si="2722"/>
        <v>0</v>
      </c>
      <c r="DT556" s="100">
        <f t="shared" si="2722"/>
        <v>0</v>
      </c>
      <c r="DU556" s="100">
        <f t="shared" si="2722"/>
        <v>0</v>
      </c>
      <c r="DV556" s="100">
        <f t="shared" si="2722"/>
        <v>0</v>
      </c>
      <c r="DW556" s="100">
        <f t="shared" si="2722"/>
        <v>0</v>
      </c>
      <c r="DX556" s="100">
        <f t="shared" si="2722"/>
        <v>0</v>
      </c>
      <c r="DY556" s="100">
        <f t="shared" si="2722"/>
        <v>0</v>
      </c>
      <c r="DZ556" s="100">
        <f t="shared" si="2722"/>
        <v>0</v>
      </c>
      <c r="EA556" s="100">
        <f t="shared" si="2722"/>
        <v>0</v>
      </c>
      <c r="EB556" s="100">
        <f t="shared" si="2722"/>
        <v>0</v>
      </c>
      <c r="EC556" s="100">
        <f t="shared" si="2722"/>
        <v>0</v>
      </c>
      <c r="ED556" s="100">
        <f t="shared" si="2722"/>
        <v>0</v>
      </c>
      <c r="EE556" s="100">
        <f t="shared" si="2722"/>
        <v>0</v>
      </c>
      <c r="EF556" s="100">
        <f t="shared" si="2722"/>
        <v>0</v>
      </c>
      <c r="EG556" s="100">
        <f t="shared" si="2722"/>
        <v>0</v>
      </c>
      <c r="EH556" s="100">
        <f t="shared" si="2722"/>
        <v>0</v>
      </c>
      <c r="EI556" s="100">
        <f t="shared" si="2722"/>
        <v>0</v>
      </c>
      <c r="EJ556" s="100">
        <f t="shared" si="2722"/>
        <v>0</v>
      </c>
      <c r="EK556" s="100">
        <f t="shared" si="2722"/>
        <v>0</v>
      </c>
      <c r="EL556" s="100">
        <f t="shared" si="2722"/>
        <v>0</v>
      </c>
      <c r="EM556" s="100">
        <f t="shared" si="2722"/>
        <v>0</v>
      </c>
      <c r="EN556" s="100">
        <f t="shared" si="2722"/>
        <v>0</v>
      </c>
      <c r="EO556" s="100">
        <f t="shared" si="2722"/>
        <v>0</v>
      </c>
      <c r="EP556" s="100">
        <f t="shared" si="2722"/>
        <v>0</v>
      </c>
      <c r="EQ556" s="100">
        <f t="shared" si="2722"/>
        <v>0</v>
      </c>
      <c r="ER556" s="100">
        <f t="shared" si="2722"/>
        <v>0</v>
      </c>
      <c r="ES556" s="100">
        <f t="shared" si="2722"/>
        <v>0</v>
      </c>
      <c r="ET556" s="100">
        <f t="shared" si="2722"/>
        <v>0</v>
      </c>
      <c r="EU556" s="100">
        <f t="shared" si="2722"/>
        <v>0</v>
      </c>
      <c r="EV556" s="100">
        <f t="shared" si="2722"/>
        <v>0</v>
      </c>
      <c r="EW556" s="100">
        <f t="shared" si="2722"/>
        <v>0</v>
      </c>
      <c r="EX556" s="100">
        <f t="shared" si="2722"/>
        <v>0</v>
      </c>
      <c r="EY556" s="100">
        <f t="shared" si="2722"/>
        <v>0</v>
      </c>
      <c r="EZ556" s="100">
        <f t="shared" si="2722"/>
        <v>0</v>
      </c>
      <c r="FA556" s="100">
        <f t="shared" si="2722"/>
        <v>0</v>
      </c>
      <c r="FB556" s="100">
        <f t="shared" si="2722"/>
        <v>0</v>
      </c>
      <c r="FC556" s="100">
        <f t="shared" si="2722"/>
        <v>0</v>
      </c>
      <c r="FD556" s="100">
        <f t="shared" si="2722"/>
        <v>0</v>
      </c>
      <c r="FE556" s="100">
        <f t="shared" si="2722"/>
        <v>0</v>
      </c>
      <c r="FF556" s="100">
        <f t="shared" si="2722"/>
        <v>0</v>
      </c>
      <c r="FG556" s="100">
        <f t="shared" si="2722"/>
        <v>0</v>
      </c>
      <c r="FH556" s="100">
        <f t="shared" si="2722"/>
        <v>0</v>
      </c>
      <c r="FI556" s="100">
        <f t="shared" si="2722"/>
        <v>0</v>
      </c>
      <c r="FJ556" s="100">
        <f t="shared" si="2722"/>
        <v>0</v>
      </c>
      <c r="FK556" s="100">
        <f t="shared" si="2722"/>
        <v>0</v>
      </c>
      <c r="FL556" s="100">
        <f t="shared" si="2722"/>
        <v>0</v>
      </c>
      <c r="FM556" s="100">
        <f t="shared" si="2722"/>
        <v>0</v>
      </c>
      <c r="FN556" s="100">
        <f t="shared" si="2722"/>
        <v>0</v>
      </c>
      <c r="FO556" s="100">
        <f t="shared" si="2722"/>
        <v>0</v>
      </c>
      <c r="FP556" s="100">
        <f t="shared" si="2722"/>
        <v>0</v>
      </c>
      <c r="FQ556" s="100">
        <f t="shared" si="2722"/>
        <v>0</v>
      </c>
      <c r="FR556" s="100">
        <f t="shared" si="2722"/>
        <v>0</v>
      </c>
      <c r="FS556" s="100">
        <f t="shared" si="2722"/>
        <v>0</v>
      </c>
      <c r="FT556" s="100">
        <f t="shared" ref="FT556:GZ556" si="2723">IF(FT$8="",0,SUMIFS(FT560:FT676,$H560:$H676,$B556&amp;"*"))</f>
        <v>0</v>
      </c>
      <c r="FU556" s="100">
        <f t="shared" si="2723"/>
        <v>0</v>
      </c>
      <c r="FV556" s="100">
        <f t="shared" si="2723"/>
        <v>0</v>
      </c>
      <c r="FW556" s="100">
        <f t="shared" si="2723"/>
        <v>0</v>
      </c>
      <c r="FX556" s="100">
        <f t="shared" si="2723"/>
        <v>0</v>
      </c>
      <c r="FY556" s="100">
        <f t="shared" si="2723"/>
        <v>0</v>
      </c>
      <c r="FZ556" s="100">
        <f t="shared" si="2723"/>
        <v>0</v>
      </c>
      <c r="GA556" s="100">
        <f t="shared" si="2723"/>
        <v>0</v>
      </c>
      <c r="GB556" s="100">
        <f t="shared" si="2723"/>
        <v>0</v>
      </c>
      <c r="GC556" s="100">
        <f t="shared" si="2723"/>
        <v>0</v>
      </c>
      <c r="GD556" s="100">
        <f t="shared" si="2723"/>
        <v>0</v>
      </c>
      <c r="GE556" s="100">
        <f t="shared" si="2723"/>
        <v>0</v>
      </c>
      <c r="GF556" s="100">
        <f t="shared" si="2723"/>
        <v>0</v>
      </c>
      <c r="GG556" s="100">
        <f t="shared" si="2723"/>
        <v>0</v>
      </c>
      <c r="GH556" s="100">
        <f t="shared" si="2723"/>
        <v>0</v>
      </c>
      <c r="GI556" s="100">
        <f t="shared" si="2723"/>
        <v>0</v>
      </c>
      <c r="GJ556" s="100">
        <f t="shared" si="2723"/>
        <v>0</v>
      </c>
      <c r="GK556" s="100">
        <f t="shared" si="2723"/>
        <v>0</v>
      </c>
      <c r="GL556" s="100">
        <f t="shared" si="2723"/>
        <v>0</v>
      </c>
      <c r="GM556" s="100">
        <f t="shared" si="2723"/>
        <v>0</v>
      </c>
      <c r="GN556" s="100">
        <f t="shared" si="2723"/>
        <v>0</v>
      </c>
      <c r="GO556" s="100">
        <f t="shared" si="2723"/>
        <v>0</v>
      </c>
      <c r="GP556" s="100">
        <f t="shared" si="2723"/>
        <v>0</v>
      </c>
      <c r="GQ556" s="100">
        <f t="shared" si="2723"/>
        <v>0</v>
      </c>
      <c r="GR556" s="100">
        <f t="shared" si="2723"/>
        <v>0</v>
      </c>
      <c r="GS556" s="100">
        <f t="shared" si="2723"/>
        <v>0</v>
      </c>
      <c r="GT556" s="100">
        <f t="shared" si="2723"/>
        <v>0</v>
      </c>
      <c r="GU556" s="100">
        <f t="shared" si="2723"/>
        <v>0</v>
      </c>
      <c r="GV556" s="100">
        <f t="shared" si="2723"/>
        <v>0</v>
      </c>
      <c r="GW556" s="100">
        <f t="shared" si="2723"/>
        <v>0</v>
      </c>
      <c r="GX556" s="100">
        <f t="shared" si="2723"/>
        <v>0</v>
      </c>
      <c r="GY556" s="100">
        <f t="shared" si="2723"/>
        <v>0</v>
      </c>
      <c r="GZ556" s="100">
        <f t="shared" si="2723"/>
        <v>0</v>
      </c>
      <c r="HA556" s="36"/>
      <c r="HB556" s="36"/>
    </row>
    <row r="557" spans="1:210" s="39" customFormat="1">
      <c r="A557" s="36"/>
      <c r="B557" s="259" t="s">
        <v>173</v>
      </c>
      <c r="C557" s="36"/>
      <c r="D557" s="36"/>
      <c r="E557" s="9" t="s">
        <v>130</v>
      </c>
      <c r="F557" s="51"/>
      <c r="G557" s="306"/>
      <c r="H557" s="36" t="str">
        <f>$H$23</f>
        <v>Начисление прямых расходов</v>
      </c>
      <c r="I557" s="36"/>
      <c r="J557" s="36"/>
      <c r="K557" s="36"/>
      <c r="L557" s="36"/>
      <c r="M557" s="37"/>
      <c r="N557" s="36" t="str">
        <f>N422</f>
        <v>Продукт-2</v>
      </c>
      <c r="O557" s="36"/>
      <c r="P557" s="5"/>
      <c r="Q557" s="36" t="s">
        <v>26</v>
      </c>
      <c r="R557" s="36"/>
      <c r="S557" s="37"/>
      <c r="T557" s="201"/>
      <c r="U557" s="37"/>
      <c r="V557" s="36"/>
      <c r="W557" s="38">
        <f>SUM($Y557:$HA557)</f>
        <v>0</v>
      </c>
      <c r="X557" s="38"/>
      <c r="Y557" s="46"/>
      <c r="Z557" s="99"/>
      <c r="AA557" s="100">
        <f>IF(AA$8="",0,SUMIFS(AA560:AA676,$H560:$H676,$B557&amp;"*",$E560:$E676,"&lt;&gt;"&amp;"ндс(-)")+SUMIFS(AA560:AA676,$H560:$H676,$B557&amp;"*",$E560:$E676,"ндс(-)")/(1+Главная!$N$23))</f>
        <v>0</v>
      </c>
      <c r="AB557" s="100">
        <f>IF(AB$8="",0,SUMIFS(AB560:AB676,$H560:$H676,$B557&amp;"*",$E560:$E676,"&lt;&gt;"&amp;"ндс(-)")+SUMIFS(AB560:AB676,$H560:$H676,$B557&amp;"*",$E560:$E676,"ндс(-)")/(1+Главная!$N$23))</f>
        <v>0</v>
      </c>
      <c r="AC557" s="100">
        <f>IF(AC$8="",0,SUMIFS(AC560:AC676,$H560:$H676,$B557&amp;"*",$E560:$E676,"&lt;&gt;"&amp;"ндс(-)")+SUMIFS(AC560:AC676,$H560:$H676,$B557&amp;"*",$E560:$E676,"ндс(-)")/(1+Главная!$N$23))</f>
        <v>0</v>
      </c>
      <c r="AD557" s="100">
        <f>IF(AD$8="",0,SUMIFS(AD560:AD676,$H560:$H676,$B557&amp;"*",$E560:$E676,"&lt;&gt;"&amp;"ндс(-)")+SUMIFS(AD560:AD676,$H560:$H676,$B557&amp;"*",$E560:$E676,"ндс(-)")/(1+Главная!$N$23))</f>
        <v>0</v>
      </c>
      <c r="AE557" s="100">
        <f>IF(AE$8="",0,SUMIFS(AE560:AE676,$H560:$H676,$B557&amp;"*",$E560:$E676,"&lt;&gt;"&amp;"ндс(-)")+SUMIFS(AE560:AE676,$H560:$H676,$B557&amp;"*",$E560:$E676,"ндс(-)")/(1+Главная!$N$23))</f>
        <v>0</v>
      </c>
      <c r="AF557" s="100">
        <f>IF(AF$8="",0,SUMIFS(AF560:AF676,$H560:$H676,$B557&amp;"*",$E560:$E676,"&lt;&gt;"&amp;"ндс(-)")+SUMIFS(AF560:AF676,$H560:$H676,$B557&amp;"*",$E560:$E676,"ндс(-)")/(1+Главная!$N$23))</f>
        <v>0</v>
      </c>
      <c r="AG557" s="100">
        <f>IF(AG$8="",0,SUMIFS(AG560:AG676,$H560:$H676,$B557&amp;"*",$E560:$E676,"&lt;&gt;"&amp;"ндс(-)")+SUMIFS(AG560:AG676,$H560:$H676,$B557&amp;"*",$E560:$E676,"ндс(-)")/(1+Главная!$N$23))</f>
        <v>0</v>
      </c>
      <c r="AH557" s="100">
        <f>IF(AH$8="",0,SUMIFS(AH560:AH676,$H560:$H676,$B557&amp;"*",$E560:$E676,"&lt;&gt;"&amp;"ндс(-)")+SUMIFS(AH560:AH676,$H560:$H676,$B557&amp;"*",$E560:$E676,"ндс(-)")/(1+Главная!$N$23))</f>
        <v>0</v>
      </c>
      <c r="AI557" s="100">
        <f>IF(AI$8="",0,SUMIFS(AI560:AI676,$H560:$H676,$B557&amp;"*",$E560:$E676,"&lt;&gt;"&amp;"ндс(-)")+SUMIFS(AI560:AI676,$H560:$H676,$B557&amp;"*",$E560:$E676,"ндс(-)")/(1+Главная!$N$23))</f>
        <v>0</v>
      </c>
      <c r="AJ557" s="100">
        <f>IF(AJ$8="",0,SUMIFS(AJ560:AJ676,$H560:$H676,$B557&amp;"*",$E560:$E676,"&lt;&gt;"&amp;"ндс(-)")+SUMIFS(AJ560:AJ676,$H560:$H676,$B557&amp;"*",$E560:$E676,"ндс(-)")/(1+Главная!$N$23))</f>
        <v>0</v>
      </c>
      <c r="AK557" s="100">
        <f>IF(AK$8="",0,SUMIFS(AK560:AK676,$H560:$H676,$B557&amp;"*",$E560:$E676,"&lt;&gt;"&amp;"ндс(-)")+SUMIFS(AK560:AK676,$H560:$H676,$B557&amp;"*",$E560:$E676,"ндс(-)")/(1+Главная!$N$23))</f>
        <v>0</v>
      </c>
      <c r="AL557" s="100">
        <f>IF(AL$8="",0,SUMIFS(AL560:AL676,$H560:$H676,$B557&amp;"*",$E560:$E676,"&lt;&gt;"&amp;"ндс(-)")+SUMIFS(AL560:AL676,$H560:$H676,$B557&amp;"*",$E560:$E676,"ндс(-)")/(1+Главная!$N$23))</f>
        <v>0</v>
      </c>
      <c r="AM557" s="100">
        <f>IF(AM$8="",0,SUMIFS(AM560:AM676,$H560:$H676,$B557&amp;"*",$E560:$E676,"&lt;&gt;"&amp;"ндс(-)")+SUMIFS(AM560:AM676,$H560:$H676,$B557&amp;"*",$E560:$E676,"ндс(-)")/(1+Главная!$N$23))</f>
        <v>0</v>
      </c>
      <c r="AN557" s="100">
        <f>IF(AN$8="",0,SUMIFS(AN560:AN676,$H560:$H676,$B557&amp;"*",$E560:$E676,"&lt;&gt;"&amp;"ндс(-)")+SUMIFS(AN560:AN676,$H560:$H676,$B557&amp;"*",$E560:$E676,"ндс(-)")/(1+Главная!$N$23))</f>
        <v>0</v>
      </c>
      <c r="AO557" s="100">
        <f>IF(AO$8="",0,SUMIFS(AO560:AO676,$H560:$H676,$B557&amp;"*",$E560:$E676,"&lt;&gt;"&amp;"ндс(-)")+SUMIFS(AO560:AO676,$H560:$H676,$B557&amp;"*",$E560:$E676,"ндс(-)")/(1+Главная!$N$23))</f>
        <v>0</v>
      </c>
      <c r="AP557" s="100">
        <f>IF(AP$8="",0,SUMIFS(AP560:AP676,$H560:$H676,$B557&amp;"*",$E560:$E676,"&lt;&gt;"&amp;"ндс(-)")+SUMIFS(AP560:AP676,$H560:$H676,$B557&amp;"*",$E560:$E676,"ндс(-)")/(1+Главная!$N$23))</f>
        <v>0</v>
      </c>
      <c r="AQ557" s="100">
        <f>IF(AQ$8="",0,SUMIFS(AQ560:AQ676,$H560:$H676,$B557&amp;"*",$E560:$E676,"&lt;&gt;"&amp;"ндс(-)")+SUMIFS(AQ560:AQ676,$H560:$H676,$B557&amp;"*",$E560:$E676,"ндс(-)")/(1+Главная!$N$23))</f>
        <v>0</v>
      </c>
      <c r="AR557" s="100">
        <f>IF(AR$8="",0,SUMIFS(AR560:AR676,$H560:$H676,$B557&amp;"*",$E560:$E676,"&lt;&gt;"&amp;"ндс(-)")+SUMIFS(AR560:AR676,$H560:$H676,$B557&amp;"*",$E560:$E676,"ндс(-)")/(1+Главная!$N$23))</f>
        <v>0</v>
      </c>
      <c r="AS557" s="100">
        <f>IF(AS$8="",0,SUMIFS(AS560:AS676,$H560:$H676,$B557&amp;"*",$E560:$E676,"&lt;&gt;"&amp;"ндс(-)")+SUMIFS(AS560:AS676,$H560:$H676,$B557&amp;"*",$E560:$E676,"ндс(-)")/(1+Главная!$N$23))</f>
        <v>0</v>
      </c>
      <c r="AT557" s="100">
        <f>IF(AT$8="",0,SUMIFS(AT560:AT676,$H560:$H676,$B557&amp;"*",$E560:$E676,"&lt;&gt;"&amp;"ндс(-)")+SUMIFS(AT560:AT676,$H560:$H676,$B557&amp;"*",$E560:$E676,"ндс(-)")/(1+Главная!$N$23))</f>
        <v>0</v>
      </c>
      <c r="AU557" s="100">
        <f>IF(AU$8="",0,SUMIFS(AU560:AU676,$H560:$H676,$B557&amp;"*",$E560:$E676,"&lt;&gt;"&amp;"ндс(-)")+SUMIFS(AU560:AU676,$H560:$H676,$B557&amp;"*",$E560:$E676,"ндс(-)")/(1+Главная!$N$23))</f>
        <v>0</v>
      </c>
      <c r="AV557" s="100">
        <f>IF(AV$8="",0,SUMIFS(AV560:AV676,$H560:$H676,$B557&amp;"*",$E560:$E676,"&lt;&gt;"&amp;"ндс(-)")+SUMIFS(AV560:AV676,$H560:$H676,$B557&amp;"*",$E560:$E676,"ндс(-)")/(1+Главная!$N$23))</f>
        <v>0</v>
      </c>
      <c r="AW557" s="100">
        <f>IF(AW$8="",0,SUMIFS(AW560:AW676,$H560:$H676,$B557&amp;"*",$E560:$E676,"&lt;&gt;"&amp;"ндс(-)")+SUMIFS(AW560:AW676,$H560:$H676,$B557&amp;"*",$E560:$E676,"ндс(-)")/(1+Главная!$N$23))</f>
        <v>0</v>
      </c>
      <c r="AX557" s="100">
        <f>IF(AX$8="",0,SUMIFS(AX560:AX676,$H560:$H676,$B557&amp;"*",$E560:$E676,"&lt;&gt;"&amp;"ндс(-)")+SUMIFS(AX560:AX676,$H560:$H676,$B557&amp;"*",$E560:$E676,"ндс(-)")/(1+Главная!$N$23))</f>
        <v>0</v>
      </c>
      <c r="AY557" s="100">
        <f>IF(AY$8="",0,SUMIFS(AY560:AY676,$H560:$H676,$B557&amp;"*",$E560:$E676,"&lt;&gt;"&amp;"ндс(-)")+SUMIFS(AY560:AY676,$H560:$H676,$B557&amp;"*",$E560:$E676,"ндс(-)")/(1+Главная!$N$23))</f>
        <v>0</v>
      </c>
      <c r="AZ557" s="100">
        <f>IF(AZ$8="",0,SUMIFS(AZ560:AZ676,$H560:$H676,$B557&amp;"*",$E560:$E676,"&lt;&gt;"&amp;"ндс(-)")+SUMIFS(AZ560:AZ676,$H560:$H676,$B557&amp;"*",$E560:$E676,"ндс(-)")/(1+Главная!$N$23))</f>
        <v>0</v>
      </c>
      <c r="BA557" s="100">
        <f>IF(BA$8="",0,SUMIFS(BA560:BA676,$H560:$H676,$B557&amp;"*",$E560:$E676,"&lt;&gt;"&amp;"ндс(-)")+SUMIFS(BA560:BA676,$H560:$H676,$B557&amp;"*",$E560:$E676,"ндс(-)")/(1+Главная!$N$23))</f>
        <v>0</v>
      </c>
      <c r="BB557" s="100">
        <f>IF(BB$8="",0,SUMIFS(BB560:BB676,$H560:$H676,$B557&amp;"*",$E560:$E676,"&lt;&gt;"&amp;"ндс(-)")+SUMIFS(BB560:BB676,$H560:$H676,$B557&amp;"*",$E560:$E676,"ндс(-)")/(1+Главная!$N$23))</f>
        <v>0</v>
      </c>
      <c r="BC557" s="100">
        <f>IF(BC$8="",0,SUMIFS(BC560:BC676,$H560:$H676,$B557&amp;"*",$E560:$E676,"&lt;&gt;"&amp;"ндс(-)")+SUMIFS(BC560:BC676,$H560:$H676,$B557&amp;"*",$E560:$E676,"ндс(-)")/(1+Главная!$N$23))</f>
        <v>0</v>
      </c>
      <c r="BD557" s="100">
        <f>IF(BD$8="",0,SUMIFS(BD560:BD676,$H560:$H676,$B557&amp;"*",$E560:$E676,"&lt;&gt;"&amp;"ндс(-)")+SUMIFS(BD560:BD676,$H560:$H676,$B557&amp;"*",$E560:$E676,"ндс(-)")/(1+Главная!$N$23))</f>
        <v>0</v>
      </c>
      <c r="BE557" s="100">
        <f>IF(BE$8="",0,SUMIFS(BE560:BE676,$H560:$H676,$B557&amp;"*",$E560:$E676,"&lt;&gt;"&amp;"ндс(-)")+SUMIFS(BE560:BE676,$H560:$H676,$B557&amp;"*",$E560:$E676,"ндс(-)")/(1+Главная!$N$23))</f>
        <v>0</v>
      </c>
      <c r="BF557" s="100">
        <f>IF(BF$8="",0,SUMIFS(BF560:BF676,$H560:$H676,$B557&amp;"*",$E560:$E676,"&lt;&gt;"&amp;"ндс(-)")+SUMIFS(BF560:BF676,$H560:$H676,$B557&amp;"*",$E560:$E676,"ндс(-)")/(1+Главная!$N$23))</f>
        <v>0</v>
      </c>
      <c r="BG557" s="100">
        <f>IF(BG$8="",0,SUMIFS(BG560:BG676,$H560:$H676,$B557&amp;"*",$E560:$E676,"&lt;&gt;"&amp;"ндс(-)")+SUMIFS(BG560:BG676,$H560:$H676,$B557&amp;"*",$E560:$E676,"ндс(-)")/(1+Главная!$N$23))</f>
        <v>0</v>
      </c>
      <c r="BH557" s="100">
        <f>IF(BH$8="",0,SUMIFS(BH560:BH676,$H560:$H676,$B557&amp;"*",$E560:$E676,"&lt;&gt;"&amp;"ндс(-)")+SUMIFS(BH560:BH676,$H560:$H676,$B557&amp;"*",$E560:$E676,"ндс(-)")/(1+Главная!$N$23))</f>
        <v>0</v>
      </c>
      <c r="BI557" s="100">
        <f>IF(BI$8="",0,SUMIFS(BI560:BI676,$H560:$H676,$B557&amp;"*",$E560:$E676,"&lt;&gt;"&amp;"ндс(-)")+SUMIFS(BI560:BI676,$H560:$H676,$B557&amp;"*",$E560:$E676,"ндс(-)")/(1+Главная!$N$23))</f>
        <v>0</v>
      </c>
      <c r="BJ557" s="100">
        <f>IF(BJ$8="",0,SUMIFS(BJ560:BJ676,$H560:$H676,$B557&amp;"*",$E560:$E676,"&lt;&gt;"&amp;"ндс(-)")+SUMIFS(BJ560:BJ676,$H560:$H676,$B557&amp;"*",$E560:$E676,"ндс(-)")/(1+Главная!$N$23))</f>
        <v>0</v>
      </c>
      <c r="BK557" s="100">
        <f>IF(BK$8="",0,SUMIFS(BK560:BK676,$H560:$H676,$B557&amp;"*",$E560:$E676,"&lt;&gt;"&amp;"ндс(-)")+SUMIFS(BK560:BK676,$H560:$H676,$B557&amp;"*",$E560:$E676,"ндс(-)")/(1+Главная!$N$23))</f>
        <v>0</v>
      </c>
      <c r="BL557" s="100">
        <f>IF(BL$8="",0,SUMIFS(BL560:BL676,$H560:$H676,$B557&amp;"*",$E560:$E676,"&lt;&gt;"&amp;"ндс(-)")+SUMIFS(BL560:BL676,$H560:$H676,$B557&amp;"*",$E560:$E676,"ндс(-)")/(1+Главная!$N$23))</f>
        <v>0</v>
      </c>
      <c r="BM557" s="100">
        <f>IF(BM$8="",0,SUMIFS(BM560:BM676,$H560:$H676,$B557&amp;"*",$E560:$E676,"&lt;&gt;"&amp;"ндс(-)")+SUMIFS(BM560:BM676,$H560:$H676,$B557&amp;"*",$E560:$E676,"ндс(-)")/(1+Главная!$N$23))</f>
        <v>0</v>
      </c>
      <c r="BN557" s="100">
        <f>IF(BN$8="",0,SUMIFS(BN560:BN676,$H560:$H676,$B557&amp;"*",$E560:$E676,"&lt;&gt;"&amp;"ндс(-)")+SUMIFS(BN560:BN676,$H560:$H676,$B557&amp;"*",$E560:$E676,"ндс(-)")/(1+Главная!$N$23))</f>
        <v>0</v>
      </c>
      <c r="BO557" s="100">
        <f>IF(BO$8="",0,SUMIFS(BO560:BO676,$H560:$H676,$B557&amp;"*",$E560:$E676,"&lt;&gt;"&amp;"ндс(-)")+SUMIFS(BO560:BO676,$H560:$H676,$B557&amp;"*",$E560:$E676,"ндс(-)")/(1+Главная!$N$23))</f>
        <v>0</v>
      </c>
      <c r="BP557" s="100">
        <f>IF(BP$8="",0,SUMIFS(BP560:BP676,$H560:$H676,$B557&amp;"*",$E560:$E676,"&lt;&gt;"&amp;"ндс(-)")+SUMIFS(BP560:BP676,$H560:$H676,$B557&amp;"*",$E560:$E676,"ндс(-)")/(1+Главная!$N$23))</f>
        <v>0</v>
      </c>
      <c r="BQ557" s="100">
        <f>IF(BQ$8="",0,SUMIFS(BQ560:BQ676,$H560:$H676,$B557&amp;"*",$E560:$E676,"&lt;&gt;"&amp;"ндс(-)")+SUMIFS(BQ560:BQ676,$H560:$H676,$B557&amp;"*",$E560:$E676,"ндс(-)")/(1+Главная!$N$23))</f>
        <v>0</v>
      </c>
      <c r="BR557" s="100">
        <f>IF(BR$8="",0,SUMIFS(BR560:BR676,$H560:$H676,$B557&amp;"*",$E560:$E676,"&lt;&gt;"&amp;"ндс(-)")+SUMIFS(BR560:BR676,$H560:$H676,$B557&amp;"*",$E560:$E676,"ндс(-)")/(1+Главная!$N$23))</f>
        <v>0</v>
      </c>
      <c r="BS557" s="100">
        <f>IF(BS$8="",0,SUMIFS(BS560:BS676,$H560:$H676,$B557&amp;"*",$E560:$E676,"&lt;&gt;"&amp;"ндс(-)")+SUMIFS(BS560:BS676,$H560:$H676,$B557&amp;"*",$E560:$E676,"ндс(-)")/(1+Главная!$N$23))</f>
        <v>0</v>
      </c>
      <c r="BT557" s="100">
        <f>IF(BT$8="",0,SUMIFS(BT560:BT676,$H560:$H676,$B557&amp;"*",$E560:$E676,"&lt;&gt;"&amp;"ндс(-)")+SUMIFS(BT560:BT676,$H560:$H676,$B557&amp;"*",$E560:$E676,"ндс(-)")/(1+Главная!$N$23))</f>
        <v>0</v>
      </c>
      <c r="BU557" s="100">
        <f>IF(BU$8="",0,SUMIFS(BU560:BU676,$H560:$H676,$B557&amp;"*",$E560:$E676,"&lt;&gt;"&amp;"ндс(-)")+SUMIFS(BU560:BU676,$H560:$H676,$B557&amp;"*",$E560:$E676,"ндс(-)")/(1+Главная!$N$23))</f>
        <v>0</v>
      </c>
      <c r="BV557" s="100">
        <f>IF(BV$8="",0,SUMIFS(BV560:BV676,$H560:$H676,$B557&amp;"*",$E560:$E676,"&lt;&gt;"&amp;"ндс(-)")+SUMIFS(BV560:BV676,$H560:$H676,$B557&amp;"*",$E560:$E676,"ндс(-)")/(1+Главная!$N$23))</f>
        <v>0</v>
      </c>
      <c r="BW557" s="100">
        <f>IF(BW$8="",0,SUMIFS(BW560:BW676,$H560:$H676,$B557&amp;"*",$E560:$E676,"&lt;&gt;"&amp;"ндс(-)")+SUMIFS(BW560:BW676,$H560:$H676,$B557&amp;"*",$E560:$E676,"ндс(-)")/(1+Главная!$N$23))</f>
        <v>0</v>
      </c>
      <c r="BX557" s="100">
        <f>IF(BX$8="",0,SUMIFS(BX560:BX676,$H560:$H676,$B557&amp;"*",$E560:$E676,"&lt;&gt;"&amp;"ндс(-)")+SUMIFS(BX560:BX676,$H560:$H676,$B557&amp;"*",$E560:$E676,"ндс(-)")/(1+Главная!$N$23))</f>
        <v>0</v>
      </c>
      <c r="BY557" s="100">
        <f>IF(BY$8="",0,SUMIFS(BY560:BY676,$H560:$H676,$B557&amp;"*",$E560:$E676,"&lt;&gt;"&amp;"ндс(-)")+SUMIFS(BY560:BY676,$H560:$H676,$B557&amp;"*",$E560:$E676,"ндс(-)")/(1+Главная!$N$23))</f>
        <v>0</v>
      </c>
      <c r="BZ557" s="100">
        <f>IF(BZ$8="",0,SUMIFS(BZ560:BZ676,$H560:$H676,$B557&amp;"*",$E560:$E676,"&lt;&gt;"&amp;"ндс(-)")+SUMIFS(BZ560:BZ676,$H560:$H676,$B557&amp;"*",$E560:$E676,"ндс(-)")/(1+Главная!$N$23))</f>
        <v>0</v>
      </c>
      <c r="CA557" s="100">
        <f>IF(CA$8="",0,SUMIFS(CA560:CA676,$H560:$H676,$B557&amp;"*",$E560:$E676,"&lt;&gt;"&amp;"ндс(-)")+SUMIFS(CA560:CA676,$H560:$H676,$B557&amp;"*",$E560:$E676,"ндс(-)")/(1+Главная!$N$23))</f>
        <v>0</v>
      </c>
      <c r="CB557" s="100">
        <f>IF(CB$8="",0,SUMIFS(CB560:CB676,$H560:$H676,$B557&amp;"*",$E560:$E676,"&lt;&gt;"&amp;"ндс(-)")+SUMIFS(CB560:CB676,$H560:$H676,$B557&amp;"*",$E560:$E676,"ндс(-)")/(1+Главная!$N$23))</f>
        <v>0</v>
      </c>
      <c r="CC557" s="100">
        <f>IF(CC$8="",0,SUMIFS(CC560:CC676,$H560:$H676,$B557&amp;"*",$E560:$E676,"&lt;&gt;"&amp;"ндс(-)")+SUMIFS(CC560:CC676,$H560:$H676,$B557&amp;"*",$E560:$E676,"ндс(-)")/(1+Главная!$N$23))</f>
        <v>0</v>
      </c>
      <c r="CD557" s="100">
        <f>IF(CD$8="",0,SUMIFS(CD560:CD676,$H560:$H676,$B557&amp;"*",$E560:$E676,"&lt;&gt;"&amp;"ндс(-)")+SUMIFS(CD560:CD676,$H560:$H676,$B557&amp;"*",$E560:$E676,"ндс(-)")/(1+Главная!$N$23))</f>
        <v>0</v>
      </c>
      <c r="CE557" s="100">
        <f>IF(CE$8="",0,SUMIFS(CE560:CE676,$H560:$H676,$B557&amp;"*",$E560:$E676,"&lt;&gt;"&amp;"ндс(-)")+SUMIFS(CE560:CE676,$H560:$H676,$B557&amp;"*",$E560:$E676,"ндс(-)")/(1+Главная!$N$23))</f>
        <v>0</v>
      </c>
      <c r="CF557" s="100">
        <f>IF(CF$8="",0,SUMIFS(CF560:CF676,$H560:$H676,$B557&amp;"*",$E560:$E676,"&lt;&gt;"&amp;"ндс(-)")+SUMIFS(CF560:CF676,$H560:$H676,$B557&amp;"*",$E560:$E676,"ндс(-)")/(1+Главная!$N$23))</f>
        <v>0</v>
      </c>
      <c r="CG557" s="100">
        <f>IF(CG$8="",0,SUMIFS(CG560:CG676,$H560:$H676,$B557&amp;"*",$E560:$E676,"&lt;&gt;"&amp;"ндс(-)")+SUMIFS(CG560:CG676,$H560:$H676,$B557&amp;"*",$E560:$E676,"ндс(-)")/(1+Главная!$N$23))</f>
        <v>0</v>
      </c>
      <c r="CH557" s="100">
        <f>IF(CH$8="",0,SUMIFS(CH560:CH676,$H560:$H676,$B557&amp;"*",$E560:$E676,"&lt;&gt;"&amp;"ндс(-)")+SUMIFS(CH560:CH676,$H560:$H676,$B557&amp;"*",$E560:$E676,"ндс(-)")/(1+Главная!$N$23))</f>
        <v>0</v>
      </c>
      <c r="CI557" s="100">
        <f>IF(CI$8="",0,SUMIFS(CI560:CI676,$H560:$H676,$B557&amp;"*",$E560:$E676,"&lt;&gt;"&amp;"ндс(-)")+SUMIFS(CI560:CI676,$H560:$H676,$B557&amp;"*",$E560:$E676,"ндс(-)")/(1+Главная!$N$23))</f>
        <v>0</v>
      </c>
      <c r="CJ557" s="100">
        <f>IF(CJ$8="",0,SUMIFS(CJ560:CJ676,$H560:$H676,$B557&amp;"*",$E560:$E676,"&lt;&gt;"&amp;"ндс(-)")+SUMIFS(CJ560:CJ676,$H560:$H676,$B557&amp;"*",$E560:$E676,"ндс(-)")/(1+Главная!$N$23))</f>
        <v>0</v>
      </c>
      <c r="CK557" s="100">
        <f>IF(CK$8="",0,SUMIFS(CK560:CK676,$H560:$H676,$B557&amp;"*",$E560:$E676,"&lt;&gt;"&amp;"ндс(-)")+SUMIFS(CK560:CK676,$H560:$H676,$B557&amp;"*",$E560:$E676,"ндс(-)")/(1+Главная!$N$23))</f>
        <v>0</v>
      </c>
      <c r="CL557" s="100">
        <f>IF(CL$8="",0,SUMIFS(CL560:CL676,$H560:$H676,$B557&amp;"*",$E560:$E676,"&lt;&gt;"&amp;"ндс(-)")+SUMIFS(CL560:CL676,$H560:$H676,$B557&amp;"*",$E560:$E676,"ндс(-)")/(1+Главная!$N$23))</f>
        <v>0</v>
      </c>
      <c r="CM557" s="100">
        <f>IF(CM$8="",0,SUMIFS(CM560:CM676,$H560:$H676,$B557&amp;"*",$E560:$E676,"&lt;&gt;"&amp;"ндс(-)")+SUMIFS(CM560:CM676,$H560:$H676,$B557&amp;"*",$E560:$E676,"ндс(-)")/(1+Главная!$N$23))</f>
        <v>0</v>
      </c>
      <c r="CN557" s="100">
        <f>IF(CN$8="",0,SUMIFS(CN560:CN676,$H560:$H676,$B557&amp;"*",$E560:$E676,"&lt;&gt;"&amp;"ндс(-)")+SUMIFS(CN560:CN676,$H560:$H676,$B557&amp;"*",$E560:$E676,"ндс(-)")/(1+Главная!$N$23))</f>
        <v>0</v>
      </c>
      <c r="CO557" s="100">
        <f>IF(CO$8="",0,SUMIFS(CO560:CO676,$H560:$H676,$B557&amp;"*",$E560:$E676,"&lt;&gt;"&amp;"ндс(-)")+SUMIFS(CO560:CO676,$H560:$H676,$B557&amp;"*",$E560:$E676,"ндс(-)")/(1+Главная!$N$23))</f>
        <v>0</v>
      </c>
      <c r="CP557" s="100">
        <f>IF(CP$8="",0,SUMIFS(CP560:CP676,$H560:$H676,$B557&amp;"*",$E560:$E676,"&lt;&gt;"&amp;"ндс(-)")+SUMIFS(CP560:CP676,$H560:$H676,$B557&amp;"*",$E560:$E676,"ндс(-)")/(1+Главная!$N$23))</f>
        <v>0</v>
      </c>
      <c r="CQ557" s="100">
        <f>IF(CQ$8="",0,SUMIFS(CQ560:CQ676,$H560:$H676,$B557&amp;"*",$E560:$E676,"&lt;&gt;"&amp;"ндс(-)")+SUMIFS(CQ560:CQ676,$H560:$H676,$B557&amp;"*",$E560:$E676,"ндс(-)")/(1+Главная!$N$23))</f>
        <v>0</v>
      </c>
      <c r="CR557" s="100">
        <f>IF(CR$8="",0,SUMIFS(CR560:CR676,$H560:$H676,$B557&amp;"*",$E560:$E676,"&lt;&gt;"&amp;"ндс(-)")+SUMIFS(CR560:CR676,$H560:$H676,$B557&amp;"*",$E560:$E676,"ндс(-)")/(1+Главная!$N$23))</f>
        <v>0</v>
      </c>
      <c r="CS557" s="100">
        <f>IF(CS$8="",0,SUMIFS(CS560:CS676,$H560:$H676,$B557&amp;"*",$E560:$E676,"&lt;&gt;"&amp;"ндс(-)")+SUMIFS(CS560:CS676,$H560:$H676,$B557&amp;"*",$E560:$E676,"ндс(-)")/(1+Главная!$N$23))</f>
        <v>0</v>
      </c>
      <c r="CT557" s="100">
        <f>IF(CT$8="",0,SUMIFS(CT560:CT676,$H560:$H676,$B557&amp;"*",$E560:$E676,"&lt;&gt;"&amp;"ндс(-)")+SUMIFS(CT560:CT676,$H560:$H676,$B557&amp;"*",$E560:$E676,"ндс(-)")/(1+Главная!$N$23))</f>
        <v>0</v>
      </c>
      <c r="CU557" s="100">
        <f>IF(CU$8="",0,SUMIFS(CU560:CU676,$H560:$H676,$B557&amp;"*",$E560:$E676,"&lt;&gt;"&amp;"ндс(-)")+SUMIFS(CU560:CU676,$H560:$H676,$B557&amp;"*",$E560:$E676,"ндс(-)")/(1+Главная!$N$23))</f>
        <v>0</v>
      </c>
      <c r="CV557" s="100">
        <f>IF(CV$8="",0,SUMIFS(CV560:CV676,$H560:$H676,$B557&amp;"*",$E560:$E676,"&lt;&gt;"&amp;"ндс(-)")+SUMIFS(CV560:CV676,$H560:$H676,$B557&amp;"*",$E560:$E676,"ндс(-)")/(1+Главная!$N$23))</f>
        <v>0</v>
      </c>
      <c r="CW557" s="100">
        <f>IF(CW$8="",0,SUMIFS(CW560:CW676,$H560:$H676,$B557&amp;"*",$E560:$E676,"&lt;&gt;"&amp;"ндс(-)")+SUMIFS(CW560:CW676,$H560:$H676,$B557&amp;"*",$E560:$E676,"ндс(-)")/(1+Главная!$N$23))</f>
        <v>0</v>
      </c>
      <c r="CX557" s="100">
        <f>IF(CX$8="",0,SUMIFS(CX560:CX676,$H560:$H676,$B557&amp;"*",$E560:$E676,"&lt;&gt;"&amp;"ндс(-)")+SUMIFS(CX560:CX676,$H560:$H676,$B557&amp;"*",$E560:$E676,"ндс(-)")/(1+Главная!$N$23))</f>
        <v>0</v>
      </c>
      <c r="CY557" s="100">
        <f>IF(CY$8="",0,SUMIFS(CY560:CY676,$H560:$H676,$B557&amp;"*",$E560:$E676,"&lt;&gt;"&amp;"ндс(-)")+SUMIFS(CY560:CY676,$H560:$H676,$B557&amp;"*",$E560:$E676,"ндс(-)")/(1+Главная!$N$23))</f>
        <v>0</v>
      </c>
      <c r="CZ557" s="100">
        <f>IF(CZ$8="",0,SUMIFS(CZ560:CZ676,$H560:$H676,$B557&amp;"*",$E560:$E676,"&lt;&gt;"&amp;"ндс(-)")+SUMIFS(CZ560:CZ676,$H560:$H676,$B557&amp;"*",$E560:$E676,"ндс(-)")/(1+Главная!$N$23))</f>
        <v>0</v>
      </c>
      <c r="DA557" s="100">
        <f>IF(DA$8="",0,SUMIFS(DA560:DA676,$H560:$H676,$B557&amp;"*",$E560:$E676,"&lt;&gt;"&amp;"ндс(-)")+SUMIFS(DA560:DA676,$H560:$H676,$B557&amp;"*",$E560:$E676,"ндс(-)")/(1+Главная!$N$23))</f>
        <v>0</v>
      </c>
      <c r="DB557" s="100">
        <f>IF(DB$8="",0,SUMIFS(DB560:DB676,$H560:$H676,$B557&amp;"*",$E560:$E676,"&lt;&gt;"&amp;"ндс(-)")+SUMIFS(DB560:DB676,$H560:$H676,$B557&amp;"*",$E560:$E676,"ндс(-)")/(1+Главная!$N$23))</f>
        <v>0</v>
      </c>
      <c r="DC557" s="100">
        <f>IF(DC$8="",0,SUMIFS(DC560:DC676,$H560:$H676,$B557&amp;"*",$E560:$E676,"&lt;&gt;"&amp;"ндс(-)")+SUMIFS(DC560:DC676,$H560:$H676,$B557&amp;"*",$E560:$E676,"ндс(-)")/(1+Главная!$N$23))</f>
        <v>0</v>
      </c>
      <c r="DD557" s="100">
        <f>IF(DD$8="",0,SUMIFS(DD560:DD676,$H560:$H676,$B557&amp;"*",$E560:$E676,"&lt;&gt;"&amp;"ндс(-)")+SUMIFS(DD560:DD676,$H560:$H676,$B557&amp;"*",$E560:$E676,"ндс(-)")/(1+Главная!$N$23))</f>
        <v>0</v>
      </c>
      <c r="DE557" s="100">
        <f>IF(DE$8="",0,SUMIFS(DE560:DE676,$H560:$H676,$B557&amp;"*",$E560:$E676,"&lt;&gt;"&amp;"ндс(-)")+SUMIFS(DE560:DE676,$H560:$H676,$B557&amp;"*",$E560:$E676,"ндс(-)")/(1+Главная!$N$23))</f>
        <v>0</v>
      </c>
      <c r="DF557" s="100">
        <f>IF(DF$8="",0,SUMIFS(DF560:DF676,$H560:$H676,$B557&amp;"*",$E560:$E676,"&lt;&gt;"&amp;"ндс(-)")+SUMIFS(DF560:DF676,$H560:$H676,$B557&amp;"*",$E560:$E676,"ндс(-)")/(1+Главная!$N$23))</f>
        <v>0</v>
      </c>
      <c r="DG557" s="100">
        <f>IF(DG$8="",0,SUMIFS(DG560:DG676,$H560:$H676,$B557&amp;"*",$E560:$E676,"&lt;&gt;"&amp;"ндс(-)")+SUMIFS(DG560:DG676,$H560:$H676,$B557&amp;"*",$E560:$E676,"ндс(-)")/(1+Главная!$N$23))</f>
        <v>0</v>
      </c>
      <c r="DH557" s="100">
        <f>IF(DH$8="",0,SUMIFS(DH560:DH676,$H560:$H676,$B557&amp;"*",$E560:$E676,"&lt;&gt;"&amp;"ндс(-)")+SUMIFS(DH560:DH676,$H560:$H676,$B557&amp;"*",$E560:$E676,"ндс(-)")/(1+Главная!$N$23))</f>
        <v>0</v>
      </c>
      <c r="DI557" s="100">
        <f>IF(DI$8="",0,SUMIFS(DI560:DI676,$H560:$H676,$B557&amp;"*",$E560:$E676,"&lt;&gt;"&amp;"ндс(-)")+SUMIFS(DI560:DI676,$H560:$H676,$B557&amp;"*",$E560:$E676,"ндс(-)")/(1+Главная!$N$23))</f>
        <v>0</v>
      </c>
      <c r="DJ557" s="100">
        <f>IF(DJ$8="",0,SUMIFS(DJ560:DJ676,$H560:$H676,$B557&amp;"*",$E560:$E676,"&lt;&gt;"&amp;"ндс(-)")+SUMIFS(DJ560:DJ676,$H560:$H676,$B557&amp;"*",$E560:$E676,"ндс(-)")/(1+Главная!$N$23))</f>
        <v>0</v>
      </c>
      <c r="DK557" s="100">
        <f>IF(DK$8="",0,SUMIFS(DK560:DK676,$H560:$H676,$B557&amp;"*",$E560:$E676,"&lt;&gt;"&amp;"ндс(-)")+SUMIFS(DK560:DK676,$H560:$H676,$B557&amp;"*",$E560:$E676,"ндс(-)")/(1+Главная!$N$23))</f>
        <v>0</v>
      </c>
      <c r="DL557" s="100">
        <f>IF(DL$8="",0,SUMIFS(DL560:DL676,$H560:$H676,$B557&amp;"*",$E560:$E676,"&lt;&gt;"&amp;"ндс(-)")+SUMIFS(DL560:DL676,$H560:$H676,$B557&amp;"*",$E560:$E676,"ндс(-)")/(1+Главная!$N$23))</f>
        <v>0</v>
      </c>
      <c r="DM557" s="100">
        <f>IF(DM$8="",0,SUMIFS(DM560:DM676,$H560:$H676,$B557&amp;"*",$E560:$E676,"&lt;&gt;"&amp;"ндс(-)")+SUMIFS(DM560:DM676,$H560:$H676,$B557&amp;"*",$E560:$E676,"ндс(-)")/(1+Главная!$N$23))</f>
        <v>0</v>
      </c>
      <c r="DN557" s="100">
        <f>IF(DN$8="",0,SUMIFS(DN560:DN676,$H560:$H676,$B557&amp;"*",$E560:$E676,"&lt;&gt;"&amp;"ндс(-)")+SUMIFS(DN560:DN676,$H560:$H676,$B557&amp;"*",$E560:$E676,"ндс(-)")/(1+Главная!$N$23))</f>
        <v>0</v>
      </c>
      <c r="DO557" s="100">
        <f>IF(DO$8="",0,SUMIFS(DO560:DO676,$H560:$H676,$B557&amp;"*",$E560:$E676,"&lt;&gt;"&amp;"ндс(-)")+SUMIFS(DO560:DO676,$H560:$H676,$B557&amp;"*",$E560:$E676,"ндс(-)")/(1+Главная!$N$23))</f>
        <v>0</v>
      </c>
      <c r="DP557" s="100">
        <f>IF(DP$8="",0,SUMIFS(DP560:DP676,$H560:$H676,$B557&amp;"*",$E560:$E676,"&lt;&gt;"&amp;"ндс(-)")+SUMIFS(DP560:DP676,$H560:$H676,$B557&amp;"*",$E560:$E676,"ндс(-)")/(1+Главная!$N$23))</f>
        <v>0</v>
      </c>
      <c r="DQ557" s="100">
        <f>IF(DQ$8="",0,SUMIFS(DQ560:DQ676,$H560:$H676,$B557&amp;"*",$E560:$E676,"&lt;&gt;"&amp;"ндс(-)")+SUMIFS(DQ560:DQ676,$H560:$H676,$B557&amp;"*",$E560:$E676,"ндс(-)")/(1+Главная!$N$23))</f>
        <v>0</v>
      </c>
      <c r="DR557" s="100">
        <f>IF(DR$8="",0,SUMIFS(DR560:DR676,$H560:$H676,$B557&amp;"*",$E560:$E676,"&lt;&gt;"&amp;"ндс(-)")+SUMIFS(DR560:DR676,$H560:$H676,$B557&amp;"*",$E560:$E676,"ндс(-)")/(1+Главная!$N$23))</f>
        <v>0</v>
      </c>
      <c r="DS557" s="100">
        <f>IF(DS$8="",0,SUMIFS(DS560:DS676,$H560:$H676,$B557&amp;"*",$E560:$E676,"&lt;&gt;"&amp;"ндс(-)")+SUMIFS(DS560:DS676,$H560:$H676,$B557&amp;"*",$E560:$E676,"ндс(-)")/(1+Главная!$N$23))</f>
        <v>0</v>
      </c>
      <c r="DT557" s="100">
        <f>IF(DT$8="",0,SUMIFS(DT560:DT676,$H560:$H676,$B557&amp;"*",$E560:$E676,"&lt;&gt;"&amp;"ндс(-)")+SUMIFS(DT560:DT676,$H560:$H676,$B557&amp;"*",$E560:$E676,"ндс(-)")/(1+Главная!$N$23))</f>
        <v>0</v>
      </c>
      <c r="DU557" s="100">
        <f>IF(DU$8="",0,SUMIFS(DU560:DU676,$H560:$H676,$B557&amp;"*",$E560:$E676,"&lt;&gt;"&amp;"ндс(-)")+SUMIFS(DU560:DU676,$H560:$H676,$B557&amp;"*",$E560:$E676,"ндс(-)")/(1+Главная!$N$23))</f>
        <v>0</v>
      </c>
      <c r="DV557" s="100">
        <f>IF(DV$8="",0,SUMIFS(DV560:DV676,$H560:$H676,$B557&amp;"*",$E560:$E676,"&lt;&gt;"&amp;"ндс(-)")+SUMIFS(DV560:DV676,$H560:$H676,$B557&amp;"*",$E560:$E676,"ндс(-)")/(1+Главная!$N$23))</f>
        <v>0</v>
      </c>
      <c r="DW557" s="100">
        <f>IF(DW$8="",0,SUMIFS(DW560:DW676,$H560:$H676,$B557&amp;"*",$E560:$E676,"&lt;&gt;"&amp;"ндс(-)")+SUMIFS(DW560:DW676,$H560:$H676,$B557&amp;"*",$E560:$E676,"ндс(-)")/(1+Главная!$N$23))</f>
        <v>0</v>
      </c>
      <c r="DX557" s="100">
        <f>IF(DX$8="",0,SUMIFS(DX560:DX676,$H560:$H676,$B557&amp;"*",$E560:$E676,"&lt;&gt;"&amp;"ндс(-)")+SUMIFS(DX560:DX676,$H560:$H676,$B557&amp;"*",$E560:$E676,"ндс(-)")/(1+Главная!$N$23))</f>
        <v>0</v>
      </c>
      <c r="DY557" s="100">
        <f>IF(DY$8="",0,SUMIFS(DY560:DY676,$H560:$H676,$B557&amp;"*",$E560:$E676,"&lt;&gt;"&amp;"ндс(-)")+SUMIFS(DY560:DY676,$H560:$H676,$B557&amp;"*",$E560:$E676,"ндс(-)")/(1+Главная!$N$23))</f>
        <v>0</v>
      </c>
      <c r="DZ557" s="100">
        <f>IF(DZ$8="",0,SUMIFS(DZ560:DZ676,$H560:$H676,$B557&amp;"*",$E560:$E676,"&lt;&gt;"&amp;"ндс(-)")+SUMIFS(DZ560:DZ676,$H560:$H676,$B557&amp;"*",$E560:$E676,"ндс(-)")/(1+Главная!$N$23))</f>
        <v>0</v>
      </c>
      <c r="EA557" s="100">
        <f>IF(EA$8="",0,SUMIFS(EA560:EA676,$H560:$H676,$B557&amp;"*",$E560:$E676,"&lt;&gt;"&amp;"ндс(-)")+SUMIFS(EA560:EA676,$H560:$H676,$B557&amp;"*",$E560:$E676,"ндс(-)")/(1+Главная!$N$23))</f>
        <v>0</v>
      </c>
      <c r="EB557" s="100">
        <f>IF(EB$8="",0,SUMIFS(EB560:EB676,$H560:$H676,$B557&amp;"*",$E560:$E676,"&lt;&gt;"&amp;"ндс(-)")+SUMIFS(EB560:EB676,$H560:$H676,$B557&amp;"*",$E560:$E676,"ндс(-)")/(1+Главная!$N$23))</f>
        <v>0</v>
      </c>
      <c r="EC557" s="100">
        <f>IF(EC$8="",0,SUMIFS(EC560:EC676,$H560:$H676,$B557&amp;"*",$E560:$E676,"&lt;&gt;"&amp;"ндс(-)")+SUMIFS(EC560:EC676,$H560:$H676,$B557&amp;"*",$E560:$E676,"ндс(-)")/(1+Главная!$N$23))</f>
        <v>0</v>
      </c>
      <c r="ED557" s="100">
        <f>IF(ED$8="",0,SUMIFS(ED560:ED676,$H560:$H676,$B557&amp;"*",$E560:$E676,"&lt;&gt;"&amp;"ндс(-)")+SUMIFS(ED560:ED676,$H560:$H676,$B557&amp;"*",$E560:$E676,"ндс(-)")/(1+Главная!$N$23))</f>
        <v>0</v>
      </c>
      <c r="EE557" s="100">
        <f>IF(EE$8="",0,SUMIFS(EE560:EE676,$H560:$H676,$B557&amp;"*",$E560:$E676,"&lt;&gt;"&amp;"ндс(-)")+SUMIFS(EE560:EE676,$H560:$H676,$B557&amp;"*",$E560:$E676,"ндс(-)")/(1+Главная!$N$23))</f>
        <v>0</v>
      </c>
      <c r="EF557" s="100">
        <f>IF(EF$8="",0,SUMIFS(EF560:EF676,$H560:$H676,$B557&amp;"*",$E560:$E676,"&lt;&gt;"&amp;"ндс(-)")+SUMIFS(EF560:EF676,$H560:$H676,$B557&amp;"*",$E560:$E676,"ндс(-)")/(1+Главная!$N$23))</f>
        <v>0</v>
      </c>
      <c r="EG557" s="100">
        <f>IF(EG$8="",0,SUMIFS(EG560:EG676,$H560:$H676,$B557&amp;"*",$E560:$E676,"&lt;&gt;"&amp;"ндс(-)")+SUMIFS(EG560:EG676,$H560:$H676,$B557&amp;"*",$E560:$E676,"ндс(-)")/(1+Главная!$N$23))</f>
        <v>0</v>
      </c>
      <c r="EH557" s="100">
        <f>IF(EH$8="",0,SUMIFS(EH560:EH676,$H560:$H676,$B557&amp;"*",$E560:$E676,"&lt;&gt;"&amp;"ндс(-)")+SUMIFS(EH560:EH676,$H560:$H676,$B557&amp;"*",$E560:$E676,"ндс(-)")/(1+Главная!$N$23))</f>
        <v>0</v>
      </c>
      <c r="EI557" s="100">
        <f>IF(EI$8="",0,SUMIFS(EI560:EI676,$H560:$H676,$B557&amp;"*",$E560:$E676,"&lt;&gt;"&amp;"ндс(-)")+SUMIFS(EI560:EI676,$H560:$H676,$B557&amp;"*",$E560:$E676,"ндс(-)")/(1+Главная!$N$23))</f>
        <v>0</v>
      </c>
      <c r="EJ557" s="100">
        <f>IF(EJ$8="",0,SUMIFS(EJ560:EJ676,$H560:$H676,$B557&amp;"*",$E560:$E676,"&lt;&gt;"&amp;"ндс(-)")+SUMIFS(EJ560:EJ676,$H560:$H676,$B557&amp;"*",$E560:$E676,"ндс(-)")/(1+Главная!$N$23))</f>
        <v>0</v>
      </c>
      <c r="EK557" s="100">
        <f>IF(EK$8="",0,SUMIFS(EK560:EK676,$H560:$H676,$B557&amp;"*",$E560:$E676,"&lt;&gt;"&amp;"ндс(-)")+SUMIFS(EK560:EK676,$H560:$H676,$B557&amp;"*",$E560:$E676,"ндс(-)")/(1+Главная!$N$23))</f>
        <v>0</v>
      </c>
      <c r="EL557" s="100">
        <f>IF(EL$8="",0,SUMIFS(EL560:EL676,$H560:$H676,$B557&amp;"*",$E560:$E676,"&lt;&gt;"&amp;"ндс(-)")+SUMIFS(EL560:EL676,$H560:$H676,$B557&amp;"*",$E560:$E676,"ндс(-)")/(1+Главная!$N$23))</f>
        <v>0</v>
      </c>
      <c r="EM557" s="100">
        <f>IF(EM$8="",0,SUMIFS(EM560:EM676,$H560:$H676,$B557&amp;"*",$E560:$E676,"&lt;&gt;"&amp;"ндс(-)")+SUMIFS(EM560:EM676,$H560:$H676,$B557&amp;"*",$E560:$E676,"ндс(-)")/(1+Главная!$N$23))</f>
        <v>0</v>
      </c>
      <c r="EN557" s="100">
        <f>IF(EN$8="",0,SUMIFS(EN560:EN676,$H560:$H676,$B557&amp;"*",$E560:$E676,"&lt;&gt;"&amp;"ндс(-)")+SUMIFS(EN560:EN676,$H560:$H676,$B557&amp;"*",$E560:$E676,"ндс(-)")/(1+Главная!$N$23))</f>
        <v>0</v>
      </c>
      <c r="EO557" s="100">
        <f>IF(EO$8="",0,SUMIFS(EO560:EO676,$H560:$H676,$B557&amp;"*",$E560:$E676,"&lt;&gt;"&amp;"ндс(-)")+SUMIFS(EO560:EO676,$H560:$H676,$B557&amp;"*",$E560:$E676,"ндс(-)")/(1+Главная!$N$23))</f>
        <v>0</v>
      </c>
      <c r="EP557" s="100">
        <f>IF(EP$8="",0,SUMIFS(EP560:EP676,$H560:$H676,$B557&amp;"*",$E560:$E676,"&lt;&gt;"&amp;"ндс(-)")+SUMIFS(EP560:EP676,$H560:$H676,$B557&amp;"*",$E560:$E676,"ндс(-)")/(1+Главная!$N$23))</f>
        <v>0</v>
      </c>
      <c r="EQ557" s="100">
        <f>IF(EQ$8="",0,SUMIFS(EQ560:EQ676,$H560:$H676,$B557&amp;"*",$E560:$E676,"&lt;&gt;"&amp;"ндс(-)")+SUMIFS(EQ560:EQ676,$H560:$H676,$B557&amp;"*",$E560:$E676,"ндс(-)")/(1+Главная!$N$23))</f>
        <v>0</v>
      </c>
      <c r="ER557" s="100">
        <f>IF(ER$8="",0,SUMIFS(ER560:ER676,$H560:$H676,$B557&amp;"*",$E560:$E676,"&lt;&gt;"&amp;"ндс(-)")+SUMIFS(ER560:ER676,$H560:$H676,$B557&amp;"*",$E560:$E676,"ндс(-)")/(1+Главная!$N$23))</f>
        <v>0</v>
      </c>
      <c r="ES557" s="100">
        <f>IF(ES$8="",0,SUMIFS(ES560:ES676,$H560:$H676,$B557&amp;"*",$E560:$E676,"&lt;&gt;"&amp;"ндс(-)")+SUMIFS(ES560:ES676,$H560:$H676,$B557&amp;"*",$E560:$E676,"ндс(-)")/(1+Главная!$N$23))</f>
        <v>0</v>
      </c>
      <c r="ET557" s="100">
        <f>IF(ET$8="",0,SUMIFS(ET560:ET676,$H560:$H676,$B557&amp;"*",$E560:$E676,"&lt;&gt;"&amp;"ндс(-)")+SUMIFS(ET560:ET676,$H560:$H676,$B557&amp;"*",$E560:$E676,"ндс(-)")/(1+Главная!$N$23))</f>
        <v>0</v>
      </c>
      <c r="EU557" s="100">
        <f>IF(EU$8="",0,SUMIFS(EU560:EU676,$H560:$H676,$B557&amp;"*",$E560:$E676,"&lt;&gt;"&amp;"ндс(-)")+SUMIFS(EU560:EU676,$H560:$H676,$B557&amp;"*",$E560:$E676,"ндс(-)")/(1+Главная!$N$23))</f>
        <v>0</v>
      </c>
      <c r="EV557" s="100">
        <f>IF(EV$8="",0,SUMIFS(EV560:EV676,$H560:$H676,$B557&amp;"*",$E560:$E676,"&lt;&gt;"&amp;"ндс(-)")+SUMIFS(EV560:EV676,$H560:$H676,$B557&amp;"*",$E560:$E676,"ндс(-)")/(1+Главная!$N$23))</f>
        <v>0</v>
      </c>
      <c r="EW557" s="100">
        <f>IF(EW$8="",0,SUMIFS(EW560:EW676,$H560:$H676,$B557&amp;"*",$E560:$E676,"&lt;&gt;"&amp;"ндс(-)")+SUMIFS(EW560:EW676,$H560:$H676,$B557&amp;"*",$E560:$E676,"ндс(-)")/(1+Главная!$N$23))</f>
        <v>0</v>
      </c>
      <c r="EX557" s="100">
        <f>IF(EX$8="",0,SUMIFS(EX560:EX676,$H560:$H676,$B557&amp;"*",$E560:$E676,"&lt;&gt;"&amp;"ндс(-)")+SUMIFS(EX560:EX676,$H560:$H676,$B557&amp;"*",$E560:$E676,"ндс(-)")/(1+Главная!$N$23))</f>
        <v>0</v>
      </c>
      <c r="EY557" s="100">
        <f>IF(EY$8="",0,SUMIFS(EY560:EY676,$H560:$H676,$B557&amp;"*",$E560:$E676,"&lt;&gt;"&amp;"ндс(-)")+SUMIFS(EY560:EY676,$H560:$H676,$B557&amp;"*",$E560:$E676,"ндс(-)")/(1+Главная!$N$23))</f>
        <v>0</v>
      </c>
      <c r="EZ557" s="100">
        <f>IF(EZ$8="",0,SUMIFS(EZ560:EZ676,$H560:$H676,$B557&amp;"*",$E560:$E676,"&lt;&gt;"&amp;"ндс(-)")+SUMIFS(EZ560:EZ676,$H560:$H676,$B557&amp;"*",$E560:$E676,"ндс(-)")/(1+Главная!$N$23))</f>
        <v>0</v>
      </c>
      <c r="FA557" s="100">
        <f>IF(FA$8="",0,SUMIFS(FA560:FA676,$H560:$H676,$B557&amp;"*",$E560:$E676,"&lt;&gt;"&amp;"ндс(-)")+SUMIFS(FA560:FA676,$H560:$H676,$B557&amp;"*",$E560:$E676,"ндс(-)")/(1+Главная!$N$23))</f>
        <v>0</v>
      </c>
      <c r="FB557" s="100">
        <f>IF(FB$8="",0,SUMIFS(FB560:FB676,$H560:$H676,$B557&amp;"*",$E560:$E676,"&lt;&gt;"&amp;"ндс(-)")+SUMIFS(FB560:FB676,$H560:$H676,$B557&amp;"*",$E560:$E676,"ндс(-)")/(1+Главная!$N$23))</f>
        <v>0</v>
      </c>
      <c r="FC557" s="100">
        <f>IF(FC$8="",0,SUMIFS(FC560:FC676,$H560:$H676,$B557&amp;"*",$E560:$E676,"&lt;&gt;"&amp;"ндс(-)")+SUMIFS(FC560:FC676,$H560:$H676,$B557&amp;"*",$E560:$E676,"ндс(-)")/(1+Главная!$N$23))</f>
        <v>0</v>
      </c>
      <c r="FD557" s="100">
        <f>IF(FD$8="",0,SUMIFS(FD560:FD676,$H560:$H676,$B557&amp;"*",$E560:$E676,"&lt;&gt;"&amp;"ндс(-)")+SUMIFS(FD560:FD676,$H560:$H676,$B557&amp;"*",$E560:$E676,"ндс(-)")/(1+Главная!$N$23))</f>
        <v>0</v>
      </c>
      <c r="FE557" s="100">
        <f>IF(FE$8="",0,SUMIFS(FE560:FE676,$H560:$H676,$B557&amp;"*",$E560:$E676,"&lt;&gt;"&amp;"ндс(-)")+SUMIFS(FE560:FE676,$H560:$H676,$B557&amp;"*",$E560:$E676,"ндс(-)")/(1+Главная!$N$23))</f>
        <v>0</v>
      </c>
      <c r="FF557" s="100">
        <f>IF(FF$8="",0,SUMIFS(FF560:FF676,$H560:$H676,$B557&amp;"*",$E560:$E676,"&lt;&gt;"&amp;"ндс(-)")+SUMIFS(FF560:FF676,$H560:$H676,$B557&amp;"*",$E560:$E676,"ндс(-)")/(1+Главная!$N$23))</f>
        <v>0</v>
      </c>
      <c r="FG557" s="100">
        <f>IF(FG$8="",0,SUMIFS(FG560:FG676,$H560:$H676,$B557&amp;"*",$E560:$E676,"&lt;&gt;"&amp;"ндс(-)")+SUMIFS(FG560:FG676,$H560:$H676,$B557&amp;"*",$E560:$E676,"ндс(-)")/(1+Главная!$N$23))</f>
        <v>0</v>
      </c>
      <c r="FH557" s="100">
        <f>IF(FH$8="",0,SUMIFS(FH560:FH676,$H560:$H676,$B557&amp;"*",$E560:$E676,"&lt;&gt;"&amp;"ндс(-)")+SUMIFS(FH560:FH676,$H560:$H676,$B557&amp;"*",$E560:$E676,"ндс(-)")/(1+Главная!$N$23))</f>
        <v>0</v>
      </c>
      <c r="FI557" s="100">
        <f>IF(FI$8="",0,SUMIFS(FI560:FI676,$H560:$H676,$B557&amp;"*",$E560:$E676,"&lt;&gt;"&amp;"ндс(-)")+SUMIFS(FI560:FI676,$H560:$H676,$B557&amp;"*",$E560:$E676,"ндс(-)")/(1+Главная!$N$23))</f>
        <v>0</v>
      </c>
      <c r="FJ557" s="100">
        <f>IF(FJ$8="",0,SUMIFS(FJ560:FJ676,$H560:$H676,$B557&amp;"*",$E560:$E676,"&lt;&gt;"&amp;"ндс(-)")+SUMIFS(FJ560:FJ676,$H560:$H676,$B557&amp;"*",$E560:$E676,"ндс(-)")/(1+Главная!$N$23))</f>
        <v>0</v>
      </c>
      <c r="FK557" s="100">
        <f>IF(FK$8="",0,SUMIFS(FK560:FK676,$H560:$H676,$B557&amp;"*",$E560:$E676,"&lt;&gt;"&amp;"ндс(-)")+SUMIFS(FK560:FK676,$H560:$H676,$B557&amp;"*",$E560:$E676,"ндс(-)")/(1+Главная!$N$23))</f>
        <v>0</v>
      </c>
      <c r="FL557" s="100">
        <f>IF(FL$8="",0,SUMIFS(FL560:FL676,$H560:$H676,$B557&amp;"*",$E560:$E676,"&lt;&gt;"&amp;"ндс(-)")+SUMIFS(FL560:FL676,$H560:$H676,$B557&amp;"*",$E560:$E676,"ндс(-)")/(1+Главная!$N$23))</f>
        <v>0</v>
      </c>
      <c r="FM557" s="100">
        <f>IF(FM$8="",0,SUMIFS(FM560:FM676,$H560:$H676,$B557&amp;"*",$E560:$E676,"&lt;&gt;"&amp;"ндс(-)")+SUMIFS(FM560:FM676,$H560:$H676,$B557&amp;"*",$E560:$E676,"ндс(-)")/(1+Главная!$N$23))</f>
        <v>0</v>
      </c>
      <c r="FN557" s="100">
        <f>IF(FN$8="",0,SUMIFS(FN560:FN676,$H560:$H676,$B557&amp;"*",$E560:$E676,"&lt;&gt;"&amp;"ндс(-)")+SUMIFS(FN560:FN676,$H560:$H676,$B557&amp;"*",$E560:$E676,"ндс(-)")/(1+Главная!$N$23))</f>
        <v>0</v>
      </c>
      <c r="FO557" s="100">
        <f>IF(FO$8="",0,SUMIFS(FO560:FO676,$H560:$H676,$B557&amp;"*",$E560:$E676,"&lt;&gt;"&amp;"ндс(-)")+SUMIFS(FO560:FO676,$H560:$H676,$B557&amp;"*",$E560:$E676,"ндс(-)")/(1+Главная!$N$23))</f>
        <v>0</v>
      </c>
      <c r="FP557" s="100">
        <f>IF(FP$8="",0,SUMIFS(FP560:FP676,$H560:$H676,$B557&amp;"*",$E560:$E676,"&lt;&gt;"&amp;"ндс(-)")+SUMIFS(FP560:FP676,$H560:$H676,$B557&amp;"*",$E560:$E676,"ндс(-)")/(1+Главная!$N$23))</f>
        <v>0</v>
      </c>
      <c r="FQ557" s="100">
        <f>IF(FQ$8="",0,SUMIFS(FQ560:FQ676,$H560:$H676,$B557&amp;"*",$E560:$E676,"&lt;&gt;"&amp;"ндс(-)")+SUMIFS(FQ560:FQ676,$H560:$H676,$B557&amp;"*",$E560:$E676,"ндс(-)")/(1+Главная!$N$23))</f>
        <v>0</v>
      </c>
      <c r="FR557" s="100">
        <f>IF(FR$8="",0,SUMIFS(FR560:FR676,$H560:$H676,$B557&amp;"*",$E560:$E676,"&lt;&gt;"&amp;"ндс(-)")+SUMIFS(FR560:FR676,$H560:$H676,$B557&amp;"*",$E560:$E676,"ндс(-)")/(1+Главная!$N$23))</f>
        <v>0</v>
      </c>
      <c r="FS557" s="100">
        <f>IF(FS$8="",0,SUMIFS(FS560:FS676,$H560:$H676,$B557&amp;"*",$E560:$E676,"&lt;&gt;"&amp;"ндс(-)")+SUMIFS(FS560:FS676,$H560:$H676,$B557&amp;"*",$E560:$E676,"ндс(-)")/(1+Главная!$N$23))</f>
        <v>0</v>
      </c>
      <c r="FT557" s="100">
        <f>IF(FT$8="",0,SUMIFS(FT560:FT676,$H560:$H676,$B557&amp;"*",$E560:$E676,"&lt;&gt;"&amp;"ндс(-)")+SUMIFS(FT560:FT676,$H560:$H676,$B557&amp;"*",$E560:$E676,"ндс(-)")/(1+Главная!$N$23))</f>
        <v>0</v>
      </c>
      <c r="FU557" s="100">
        <f>IF(FU$8="",0,SUMIFS(FU560:FU676,$H560:$H676,$B557&amp;"*",$E560:$E676,"&lt;&gt;"&amp;"ндс(-)")+SUMIFS(FU560:FU676,$H560:$H676,$B557&amp;"*",$E560:$E676,"ндс(-)")/(1+Главная!$N$23))</f>
        <v>0</v>
      </c>
      <c r="FV557" s="100">
        <f>IF(FV$8="",0,SUMIFS(FV560:FV676,$H560:$H676,$B557&amp;"*",$E560:$E676,"&lt;&gt;"&amp;"ндс(-)")+SUMIFS(FV560:FV676,$H560:$H676,$B557&amp;"*",$E560:$E676,"ндс(-)")/(1+Главная!$N$23))</f>
        <v>0</v>
      </c>
      <c r="FW557" s="100">
        <f>IF(FW$8="",0,SUMIFS(FW560:FW676,$H560:$H676,$B557&amp;"*",$E560:$E676,"&lt;&gt;"&amp;"ндс(-)")+SUMIFS(FW560:FW676,$H560:$H676,$B557&amp;"*",$E560:$E676,"ндс(-)")/(1+Главная!$N$23))</f>
        <v>0</v>
      </c>
      <c r="FX557" s="100">
        <f>IF(FX$8="",0,SUMIFS(FX560:FX676,$H560:$H676,$B557&amp;"*",$E560:$E676,"&lt;&gt;"&amp;"ндс(-)")+SUMIFS(FX560:FX676,$H560:$H676,$B557&amp;"*",$E560:$E676,"ндс(-)")/(1+Главная!$N$23))</f>
        <v>0</v>
      </c>
      <c r="FY557" s="100">
        <f>IF(FY$8="",0,SUMIFS(FY560:FY676,$H560:$H676,$B557&amp;"*",$E560:$E676,"&lt;&gt;"&amp;"ндс(-)")+SUMIFS(FY560:FY676,$H560:$H676,$B557&amp;"*",$E560:$E676,"ндс(-)")/(1+Главная!$N$23))</f>
        <v>0</v>
      </c>
      <c r="FZ557" s="100">
        <f>IF(FZ$8="",0,SUMIFS(FZ560:FZ676,$H560:$H676,$B557&amp;"*",$E560:$E676,"&lt;&gt;"&amp;"ндс(-)")+SUMIFS(FZ560:FZ676,$H560:$H676,$B557&amp;"*",$E560:$E676,"ндс(-)")/(1+Главная!$N$23))</f>
        <v>0</v>
      </c>
      <c r="GA557" s="100">
        <f>IF(GA$8="",0,SUMIFS(GA560:GA676,$H560:$H676,$B557&amp;"*",$E560:$E676,"&lt;&gt;"&amp;"ндс(-)")+SUMIFS(GA560:GA676,$H560:$H676,$B557&amp;"*",$E560:$E676,"ндс(-)")/(1+Главная!$N$23))</f>
        <v>0</v>
      </c>
      <c r="GB557" s="100">
        <f>IF(GB$8="",0,SUMIFS(GB560:GB676,$H560:$H676,$B557&amp;"*",$E560:$E676,"&lt;&gt;"&amp;"ндс(-)")+SUMIFS(GB560:GB676,$H560:$H676,$B557&amp;"*",$E560:$E676,"ндс(-)")/(1+Главная!$N$23))</f>
        <v>0</v>
      </c>
      <c r="GC557" s="100">
        <f>IF(GC$8="",0,SUMIFS(GC560:GC676,$H560:$H676,$B557&amp;"*",$E560:$E676,"&lt;&gt;"&amp;"ндс(-)")+SUMIFS(GC560:GC676,$H560:$H676,$B557&amp;"*",$E560:$E676,"ндс(-)")/(1+Главная!$N$23))</f>
        <v>0</v>
      </c>
      <c r="GD557" s="100">
        <f>IF(GD$8="",0,SUMIFS(GD560:GD676,$H560:$H676,$B557&amp;"*",$E560:$E676,"&lt;&gt;"&amp;"ндс(-)")+SUMIFS(GD560:GD676,$H560:$H676,$B557&amp;"*",$E560:$E676,"ндс(-)")/(1+Главная!$N$23))</f>
        <v>0</v>
      </c>
      <c r="GE557" s="100">
        <f>IF(GE$8="",0,SUMIFS(GE560:GE676,$H560:$H676,$B557&amp;"*",$E560:$E676,"&lt;&gt;"&amp;"ндс(-)")+SUMIFS(GE560:GE676,$H560:$H676,$B557&amp;"*",$E560:$E676,"ндс(-)")/(1+Главная!$N$23))</f>
        <v>0</v>
      </c>
      <c r="GF557" s="100">
        <f>IF(GF$8="",0,SUMIFS(GF560:GF676,$H560:$H676,$B557&amp;"*",$E560:$E676,"&lt;&gt;"&amp;"ндс(-)")+SUMIFS(GF560:GF676,$H560:$H676,$B557&amp;"*",$E560:$E676,"ндс(-)")/(1+Главная!$N$23))</f>
        <v>0</v>
      </c>
      <c r="GG557" s="100">
        <f>IF(GG$8="",0,SUMIFS(GG560:GG676,$H560:$H676,$B557&amp;"*",$E560:$E676,"&lt;&gt;"&amp;"ндс(-)")+SUMIFS(GG560:GG676,$H560:$H676,$B557&amp;"*",$E560:$E676,"ндс(-)")/(1+Главная!$N$23))</f>
        <v>0</v>
      </c>
      <c r="GH557" s="100">
        <f>IF(GH$8="",0,SUMIFS(GH560:GH676,$H560:$H676,$B557&amp;"*",$E560:$E676,"&lt;&gt;"&amp;"ндс(-)")+SUMIFS(GH560:GH676,$H560:$H676,$B557&amp;"*",$E560:$E676,"ндс(-)")/(1+Главная!$N$23))</f>
        <v>0</v>
      </c>
      <c r="GI557" s="100">
        <f>IF(GI$8="",0,SUMIFS(GI560:GI676,$H560:$H676,$B557&amp;"*",$E560:$E676,"&lt;&gt;"&amp;"ндс(-)")+SUMIFS(GI560:GI676,$H560:$H676,$B557&amp;"*",$E560:$E676,"ндс(-)")/(1+Главная!$N$23))</f>
        <v>0</v>
      </c>
      <c r="GJ557" s="100">
        <f>IF(GJ$8="",0,SUMIFS(GJ560:GJ676,$H560:$H676,$B557&amp;"*",$E560:$E676,"&lt;&gt;"&amp;"ндс(-)")+SUMIFS(GJ560:GJ676,$H560:$H676,$B557&amp;"*",$E560:$E676,"ндс(-)")/(1+Главная!$N$23))</f>
        <v>0</v>
      </c>
      <c r="GK557" s="100">
        <f>IF(GK$8="",0,SUMIFS(GK560:GK676,$H560:$H676,$B557&amp;"*",$E560:$E676,"&lt;&gt;"&amp;"ндс(-)")+SUMIFS(GK560:GK676,$H560:$H676,$B557&amp;"*",$E560:$E676,"ндс(-)")/(1+Главная!$N$23))</f>
        <v>0</v>
      </c>
      <c r="GL557" s="100">
        <f>IF(GL$8="",0,SUMIFS(GL560:GL676,$H560:$H676,$B557&amp;"*",$E560:$E676,"&lt;&gt;"&amp;"ндс(-)")+SUMIFS(GL560:GL676,$H560:$H676,$B557&amp;"*",$E560:$E676,"ндс(-)")/(1+Главная!$N$23))</f>
        <v>0</v>
      </c>
      <c r="GM557" s="100">
        <f>IF(GM$8="",0,SUMIFS(GM560:GM676,$H560:$H676,$B557&amp;"*",$E560:$E676,"&lt;&gt;"&amp;"ндс(-)")+SUMIFS(GM560:GM676,$H560:$H676,$B557&amp;"*",$E560:$E676,"ндс(-)")/(1+Главная!$N$23))</f>
        <v>0</v>
      </c>
      <c r="GN557" s="100">
        <f>IF(GN$8="",0,SUMIFS(GN560:GN676,$H560:$H676,$B557&amp;"*",$E560:$E676,"&lt;&gt;"&amp;"ндс(-)")+SUMIFS(GN560:GN676,$H560:$H676,$B557&amp;"*",$E560:$E676,"ндс(-)")/(1+Главная!$N$23))</f>
        <v>0</v>
      </c>
      <c r="GO557" s="100">
        <f>IF(GO$8="",0,SUMIFS(GO560:GO676,$H560:$H676,$B557&amp;"*",$E560:$E676,"&lt;&gt;"&amp;"ндс(-)")+SUMIFS(GO560:GO676,$H560:$H676,$B557&amp;"*",$E560:$E676,"ндс(-)")/(1+Главная!$N$23))</f>
        <v>0</v>
      </c>
      <c r="GP557" s="100">
        <f>IF(GP$8="",0,SUMIFS(GP560:GP676,$H560:$H676,$B557&amp;"*",$E560:$E676,"&lt;&gt;"&amp;"ндс(-)")+SUMIFS(GP560:GP676,$H560:$H676,$B557&amp;"*",$E560:$E676,"ндс(-)")/(1+Главная!$N$23))</f>
        <v>0</v>
      </c>
      <c r="GQ557" s="100">
        <f>IF(GQ$8="",0,SUMIFS(GQ560:GQ676,$H560:$H676,$B557&amp;"*",$E560:$E676,"&lt;&gt;"&amp;"ндс(-)")+SUMIFS(GQ560:GQ676,$H560:$H676,$B557&amp;"*",$E560:$E676,"ндс(-)")/(1+Главная!$N$23))</f>
        <v>0</v>
      </c>
      <c r="GR557" s="100">
        <f>IF(GR$8="",0,SUMIFS(GR560:GR676,$H560:$H676,$B557&amp;"*",$E560:$E676,"&lt;&gt;"&amp;"ндс(-)")+SUMIFS(GR560:GR676,$H560:$H676,$B557&amp;"*",$E560:$E676,"ндс(-)")/(1+Главная!$N$23))</f>
        <v>0</v>
      </c>
      <c r="GS557" s="100">
        <f>IF(GS$8="",0,SUMIFS(GS560:GS676,$H560:$H676,$B557&amp;"*",$E560:$E676,"&lt;&gt;"&amp;"ндс(-)")+SUMIFS(GS560:GS676,$H560:$H676,$B557&amp;"*",$E560:$E676,"ндс(-)")/(1+Главная!$N$23))</f>
        <v>0</v>
      </c>
      <c r="GT557" s="100">
        <f>IF(GT$8="",0,SUMIFS(GT560:GT676,$H560:$H676,$B557&amp;"*",$E560:$E676,"&lt;&gt;"&amp;"ндс(-)")+SUMIFS(GT560:GT676,$H560:$H676,$B557&amp;"*",$E560:$E676,"ндс(-)")/(1+Главная!$N$23))</f>
        <v>0</v>
      </c>
      <c r="GU557" s="100">
        <f>IF(GU$8="",0,SUMIFS(GU560:GU676,$H560:$H676,$B557&amp;"*",$E560:$E676,"&lt;&gt;"&amp;"ндс(-)")+SUMIFS(GU560:GU676,$H560:$H676,$B557&amp;"*",$E560:$E676,"ндс(-)")/(1+Главная!$N$23))</f>
        <v>0</v>
      </c>
      <c r="GV557" s="100">
        <f>IF(GV$8="",0,SUMIFS(GV560:GV676,$H560:$H676,$B557&amp;"*",$E560:$E676,"&lt;&gt;"&amp;"ндс(-)")+SUMIFS(GV560:GV676,$H560:$H676,$B557&amp;"*",$E560:$E676,"ндс(-)")/(1+Главная!$N$23))</f>
        <v>0</v>
      </c>
      <c r="GW557" s="100">
        <f>IF(GW$8="",0,SUMIFS(GW560:GW676,$H560:$H676,$B557&amp;"*",$E560:$E676,"&lt;&gt;"&amp;"ндс(-)")+SUMIFS(GW560:GW676,$H560:$H676,$B557&amp;"*",$E560:$E676,"ндс(-)")/(1+Главная!$N$23))</f>
        <v>0</v>
      </c>
      <c r="GX557" s="100">
        <f>IF(GX$8="",0,SUMIFS(GX560:GX676,$H560:$H676,$B557&amp;"*",$E560:$E676,"&lt;&gt;"&amp;"ндс(-)")+SUMIFS(GX560:GX676,$H560:$H676,$B557&amp;"*",$E560:$E676,"ндс(-)")/(1+Главная!$N$23))</f>
        <v>0</v>
      </c>
      <c r="GY557" s="100">
        <f>IF(GY$8="",0,SUMIFS(GY560:GY676,$H560:$H676,$B557&amp;"*",$E560:$E676,"&lt;&gt;"&amp;"ндс(-)")+SUMIFS(GY560:GY676,$H560:$H676,$B557&amp;"*",$E560:$E676,"ндс(-)")/(1+Главная!$N$23))</f>
        <v>0</v>
      </c>
      <c r="GZ557" s="100">
        <f>IF(GZ$8="",0,SUMIFS(GZ560:GZ676,$H560:$H676,$B557&amp;"*",$E560:$E676,"&lt;&gt;"&amp;"ндс(-)")+SUMIFS(GZ560:GZ676,$H560:$H676,$B557&amp;"*",$E560:$E676,"ндс(-)")/(1+Главная!$N$23))</f>
        <v>0</v>
      </c>
      <c r="HA557" s="36"/>
      <c r="HB557" s="36"/>
    </row>
    <row r="558" spans="1:210" s="335" customFormat="1" ht="10.199999999999999">
      <c r="A558" s="328"/>
      <c r="B558" s="329" t="s">
        <v>179</v>
      </c>
      <c r="C558" s="328"/>
      <c r="D558" s="328"/>
      <c r="E558" s="272"/>
      <c r="F558" s="330"/>
      <c r="G558" s="306"/>
      <c r="H558" s="328"/>
      <c r="I558" s="328" t="str">
        <f>$H$23</f>
        <v>Начисление прямых расходов</v>
      </c>
      <c r="J558" s="328"/>
      <c r="K558" s="328"/>
      <c r="L558" s="328"/>
      <c r="M558" s="302"/>
      <c r="N558" s="328" t="str">
        <f>N422</f>
        <v>Продукт-2</v>
      </c>
      <c r="O558" s="328"/>
      <c r="P558" s="231"/>
      <c r="Q558" s="328" t="s">
        <v>26</v>
      </c>
      <c r="R558" s="328"/>
      <c r="S558" s="302"/>
      <c r="T558" s="331"/>
      <c r="U558" s="302"/>
      <c r="V558" s="328"/>
      <c r="W558" s="332">
        <f>SUM($Y558:$HA558)</f>
        <v>0</v>
      </c>
      <c r="X558" s="332"/>
      <c r="Y558" s="247"/>
      <c r="Z558" s="333"/>
      <c r="AA558" s="334">
        <f>IF(AA$8="",0,SUMIFS(AA560:AA676,$H560:$H676,$B557&amp;"*"))</f>
        <v>0</v>
      </c>
      <c r="AB558" s="334">
        <f t="shared" ref="AB558" si="2724">IF(AB$8="",0,SUMIFS(AB560:AB676,$H560:$H676,$B557&amp;"*"))</f>
        <v>0</v>
      </c>
      <c r="AC558" s="334">
        <f t="shared" ref="AC558" si="2725">IF(AC$8="",0,SUMIFS(AC560:AC676,$H560:$H676,$B557&amp;"*"))</f>
        <v>0</v>
      </c>
      <c r="AD558" s="334">
        <f t="shared" ref="AD558" si="2726">IF(AD$8="",0,SUMIFS(AD560:AD676,$H560:$H676,$B557&amp;"*"))</f>
        <v>0</v>
      </c>
      <c r="AE558" s="334">
        <f t="shared" ref="AE558:CP558" si="2727">IF(AE$8="",0,SUMIFS(AE560:AE676,$H560:$H676,$B557&amp;"*"))</f>
        <v>0</v>
      </c>
      <c r="AF558" s="334">
        <f t="shared" si="2727"/>
        <v>0</v>
      </c>
      <c r="AG558" s="334">
        <f t="shared" si="2727"/>
        <v>0</v>
      </c>
      <c r="AH558" s="334">
        <f t="shared" si="2727"/>
        <v>0</v>
      </c>
      <c r="AI558" s="334">
        <f t="shared" si="2727"/>
        <v>0</v>
      </c>
      <c r="AJ558" s="334">
        <f t="shared" si="2727"/>
        <v>0</v>
      </c>
      <c r="AK558" s="334">
        <f t="shared" si="2727"/>
        <v>0</v>
      </c>
      <c r="AL558" s="334">
        <f t="shared" si="2727"/>
        <v>0</v>
      </c>
      <c r="AM558" s="334">
        <f t="shared" si="2727"/>
        <v>0</v>
      </c>
      <c r="AN558" s="334">
        <f t="shared" si="2727"/>
        <v>0</v>
      </c>
      <c r="AO558" s="334">
        <f t="shared" si="2727"/>
        <v>0</v>
      </c>
      <c r="AP558" s="334">
        <f t="shared" si="2727"/>
        <v>0</v>
      </c>
      <c r="AQ558" s="334">
        <f t="shared" si="2727"/>
        <v>0</v>
      </c>
      <c r="AR558" s="334">
        <f t="shared" si="2727"/>
        <v>0</v>
      </c>
      <c r="AS558" s="334">
        <f t="shared" si="2727"/>
        <v>0</v>
      </c>
      <c r="AT558" s="334">
        <f t="shared" si="2727"/>
        <v>0</v>
      </c>
      <c r="AU558" s="334">
        <f t="shared" si="2727"/>
        <v>0</v>
      </c>
      <c r="AV558" s="334">
        <f t="shared" si="2727"/>
        <v>0</v>
      </c>
      <c r="AW558" s="334">
        <f t="shared" si="2727"/>
        <v>0</v>
      </c>
      <c r="AX558" s="334">
        <f t="shared" si="2727"/>
        <v>0</v>
      </c>
      <c r="AY558" s="334">
        <f t="shared" si="2727"/>
        <v>0</v>
      </c>
      <c r="AZ558" s="334">
        <f t="shared" si="2727"/>
        <v>0</v>
      </c>
      <c r="BA558" s="334">
        <f t="shared" si="2727"/>
        <v>0</v>
      </c>
      <c r="BB558" s="334">
        <f t="shared" si="2727"/>
        <v>0</v>
      </c>
      <c r="BC558" s="334">
        <f t="shared" si="2727"/>
        <v>0</v>
      </c>
      <c r="BD558" s="334">
        <f t="shared" si="2727"/>
        <v>0</v>
      </c>
      <c r="BE558" s="334">
        <f t="shared" si="2727"/>
        <v>0</v>
      </c>
      <c r="BF558" s="334">
        <f t="shared" si="2727"/>
        <v>0</v>
      </c>
      <c r="BG558" s="334">
        <f t="shared" si="2727"/>
        <v>0</v>
      </c>
      <c r="BH558" s="334">
        <f t="shared" si="2727"/>
        <v>0</v>
      </c>
      <c r="BI558" s="334">
        <f t="shared" si="2727"/>
        <v>0</v>
      </c>
      <c r="BJ558" s="334">
        <f t="shared" si="2727"/>
        <v>0</v>
      </c>
      <c r="BK558" s="334">
        <f t="shared" si="2727"/>
        <v>0</v>
      </c>
      <c r="BL558" s="334">
        <f t="shared" si="2727"/>
        <v>0</v>
      </c>
      <c r="BM558" s="334">
        <f t="shared" si="2727"/>
        <v>0</v>
      </c>
      <c r="BN558" s="334">
        <f t="shared" si="2727"/>
        <v>0</v>
      </c>
      <c r="BO558" s="334">
        <f t="shared" si="2727"/>
        <v>0</v>
      </c>
      <c r="BP558" s="334">
        <f t="shared" si="2727"/>
        <v>0</v>
      </c>
      <c r="BQ558" s="334">
        <f t="shared" si="2727"/>
        <v>0</v>
      </c>
      <c r="BR558" s="334">
        <f t="shared" si="2727"/>
        <v>0</v>
      </c>
      <c r="BS558" s="334">
        <f t="shared" si="2727"/>
        <v>0</v>
      </c>
      <c r="BT558" s="334">
        <f t="shared" si="2727"/>
        <v>0</v>
      </c>
      <c r="BU558" s="334">
        <f t="shared" si="2727"/>
        <v>0</v>
      </c>
      <c r="BV558" s="334">
        <f t="shared" si="2727"/>
        <v>0</v>
      </c>
      <c r="BW558" s="334">
        <f t="shared" si="2727"/>
        <v>0</v>
      </c>
      <c r="BX558" s="334">
        <f t="shared" si="2727"/>
        <v>0</v>
      </c>
      <c r="BY558" s="334">
        <f t="shared" si="2727"/>
        <v>0</v>
      </c>
      <c r="BZ558" s="334">
        <f t="shared" si="2727"/>
        <v>0</v>
      </c>
      <c r="CA558" s="334">
        <f t="shared" si="2727"/>
        <v>0</v>
      </c>
      <c r="CB558" s="334">
        <f t="shared" si="2727"/>
        <v>0</v>
      </c>
      <c r="CC558" s="334">
        <f t="shared" si="2727"/>
        <v>0</v>
      </c>
      <c r="CD558" s="334">
        <f t="shared" si="2727"/>
        <v>0</v>
      </c>
      <c r="CE558" s="334">
        <f t="shared" si="2727"/>
        <v>0</v>
      </c>
      <c r="CF558" s="334">
        <f t="shared" si="2727"/>
        <v>0</v>
      </c>
      <c r="CG558" s="334">
        <f t="shared" si="2727"/>
        <v>0</v>
      </c>
      <c r="CH558" s="334">
        <f t="shared" si="2727"/>
        <v>0</v>
      </c>
      <c r="CI558" s="334">
        <f t="shared" si="2727"/>
        <v>0</v>
      </c>
      <c r="CJ558" s="334">
        <f t="shared" si="2727"/>
        <v>0</v>
      </c>
      <c r="CK558" s="334">
        <f t="shared" si="2727"/>
        <v>0</v>
      </c>
      <c r="CL558" s="334">
        <f t="shared" si="2727"/>
        <v>0</v>
      </c>
      <c r="CM558" s="334">
        <f t="shared" si="2727"/>
        <v>0</v>
      </c>
      <c r="CN558" s="334">
        <f t="shared" si="2727"/>
        <v>0</v>
      </c>
      <c r="CO558" s="334">
        <f t="shared" si="2727"/>
        <v>0</v>
      </c>
      <c r="CP558" s="334">
        <f t="shared" si="2727"/>
        <v>0</v>
      </c>
      <c r="CQ558" s="334">
        <f t="shared" ref="CQ558:DG558" si="2728">IF(CQ$8="",0,SUMIFS(CQ560:CQ676,$H560:$H676,$B557&amp;"*"))</f>
        <v>0</v>
      </c>
      <c r="CR558" s="334">
        <f t="shared" si="2728"/>
        <v>0</v>
      </c>
      <c r="CS558" s="334">
        <f t="shared" si="2728"/>
        <v>0</v>
      </c>
      <c r="CT558" s="334">
        <f t="shared" si="2728"/>
        <v>0</v>
      </c>
      <c r="CU558" s="334">
        <f t="shared" si="2728"/>
        <v>0</v>
      </c>
      <c r="CV558" s="334">
        <f t="shared" si="2728"/>
        <v>0</v>
      </c>
      <c r="CW558" s="334">
        <f t="shared" si="2728"/>
        <v>0</v>
      </c>
      <c r="CX558" s="334">
        <f t="shared" si="2728"/>
        <v>0</v>
      </c>
      <c r="CY558" s="334">
        <f t="shared" si="2728"/>
        <v>0</v>
      </c>
      <c r="CZ558" s="334">
        <f t="shared" si="2728"/>
        <v>0</v>
      </c>
      <c r="DA558" s="334">
        <f t="shared" si="2728"/>
        <v>0</v>
      </c>
      <c r="DB558" s="334">
        <f t="shared" si="2728"/>
        <v>0</v>
      </c>
      <c r="DC558" s="334">
        <f t="shared" si="2728"/>
        <v>0</v>
      </c>
      <c r="DD558" s="334">
        <f t="shared" si="2728"/>
        <v>0</v>
      </c>
      <c r="DE558" s="334">
        <f t="shared" si="2728"/>
        <v>0</v>
      </c>
      <c r="DF558" s="334">
        <f t="shared" si="2728"/>
        <v>0</v>
      </c>
      <c r="DG558" s="334">
        <f t="shared" si="2728"/>
        <v>0</v>
      </c>
      <c r="DH558" s="334">
        <f t="shared" ref="DH558:FS558" si="2729">IF(DH$8="",0,SUMIFS(DH560:DH676,$H560:$H676,$B557&amp;"*"))</f>
        <v>0</v>
      </c>
      <c r="DI558" s="334">
        <f t="shared" si="2729"/>
        <v>0</v>
      </c>
      <c r="DJ558" s="334">
        <f t="shared" si="2729"/>
        <v>0</v>
      </c>
      <c r="DK558" s="334">
        <f t="shared" si="2729"/>
        <v>0</v>
      </c>
      <c r="DL558" s="334">
        <f t="shared" si="2729"/>
        <v>0</v>
      </c>
      <c r="DM558" s="334">
        <f t="shared" si="2729"/>
        <v>0</v>
      </c>
      <c r="DN558" s="334">
        <f t="shared" si="2729"/>
        <v>0</v>
      </c>
      <c r="DO558" s="334">
        <f t="shared" si="2729"/>
        <v>0</v>
      </c>
      <c r="DP558" s="334">
        <f t="shared" si="2729"/>
        <v>0</v>
      </c>
      <c r="DQ558" s="334">
        <f t="shared" si="2729"/>
        <v>0</v>
      </c>
      <c r="DR558" s="334">
        <f t="shared" si="2729"/>
        <v>0</v>
      </c>
      <c r="DS558" s="334">
        <f t="shared" si="2729"/>
        <v>0</v>
      </c>
      <c r="DT558" s="334">
        <f t="shared" si="2729"/>
        <v>0</v>
      </c>
      <c r="DU558" s="334">
        <f t="shared" si="2729"/>
        <v>0</v>
      </c>
      <c r="DV558" s="334">
        <f t="shared" si="2729"/>
        <v>0</v>
      </c>
      <c r="DW558" s="334">
        <f t="shared" si="2729"/>
        <v>0</v>
      </c>
      <c r="DX558" s="334">
        <f t="shared" si="2729"/>
        <v>0</v>
      </c>
      <c r="DY558" s="334">
        <f t="shared" si="2729"/>
        <v>0</v>
      </c>
      <c r="DZ558" s="334">
        <f t="shared" si="2729"/>
        <v>0</v>
      </c>
      <c r="EA558" s="334">
        <f t="shared" si="2729"/>
        <v>0</v>
      </c>
      <c r="EB558" s="334">
        <f t="shared" si="2729"/>
        <v>0</v>
      </c>
      <c r="EC558" s="334">
        <f t="shared" si="2729"/>
        <v>0</v>
      </c>
      <c r="ED558" s="334">
        <f t="shared" si="2729"/>
        <v>0</v>
      </c>
      <c r="EE558" s="334">
        <f t="shared" si="2729"/>
        <v>0</v>
      </c>
      <c r="EF558" s="334">
        <f t="shared" si="2729"/>
        <v>0</v>
      </c>
      <c r="EG558" s="334">
        <f t="shared" si="2729"/>
        <v>0</v>
      </c>
      <c r="EH558" s="334">
        <f t="shared" si="2729"/>
        <v>0</v>
      </c>
      <c r="EI558" s="334">
        <f t="shared" si="2729"/>
        <v>0</v>
      </c>
      <c r="EJ558" s="334">
        <f t="shared" si="2729"/>
        <v>0</v>
      </c>
      <c r="EK558" s="334">
        <f t="shared" si="2729"/>
        <v>0</v>
      </c>
      <c r="EL558" s="334">
        <f t="shared" si="2729"/>
        <v>0</v>
      </c>
      <c r="EM558" s="334">
        <f t="shared" si="2729"/>
        <v>0</v>
      </c>
      <c r="EN558" s="334">
        <f t="shared" si="2729"/>
        <v>0</v>
      </c>
      <c r="EO558" s="334">
        <f t="shared" si="2729"/>
        <v>0</v>
      </c>
      <c r="EP558" s="334">
        <f t="shared" si="2729"/>
        <v>0</v>
      </c>
      <c r="EQ558" s="334">
        <f t="shared" si="2729"/>
        <v>0</v>
      </c>
      <c r="ER558" s="334">
        <f t="shared" si="2729"/>
        <v>0</v>
      </c>
      <c r="ES558" s="334">
        <f t="shared" si="2729"/>
        <v>0</v>
      </c>
      <c r="ET558" s="334">
        <f t="shared" si="2729"/>
        <v>0</v>
      </c>
      <c r="EU558" s="334">
        <f t="shared" si="2729"/>
        <v>0</v>
      </c>
      <c r="EV558" s="334">
        <f t="shared" si="2729"/>
        <v>0</v>
      </c>
      <c r="EW558" s="334">
        <f t="shared" si="2729"/>
        <v>0</v>
      </c>
      <c r="EX558" s="334">
        <f t="shared" si="2729"/>
        <v>0</v>
      </c>
      <c r="EY558" s="334">
        <f t="shared" si="2729"/>
        <v>0</v>
      </c>
      <c r="EZ558" s="334">
        <f t="shared" si="2729"/>
        <v>0</v>
      </c>
      <c r="FA558" s="334">
        <f t="shared" si="2729"/>
        <v>0</v>
      </c>
      <c r="FB558" s="334">
        <f t="shared" si="2729"/>
        <v>0</v>
      </c>
      <c r="FC558" s="334">
        <f t="shared" si="2729"/>
        <v>0</v>
      </c>
      <c r="FD558" s="334">
        <f t="shared" si="2729"/>
        <v>0</v>
      </c>
      <c r="FE558" s="334">
        <f t="shared" si="2729"/>
        <v>0</v>
      </c>
      <c r="FF558" s="334">
        <f t="shared" si="2729"/>
        <v>0</v>
      </c>
      <c r="FG558" s="334">
        <f t="shared" si="2729"/>
        <v>0</v>
      </c>
      <c r="FH558" s="334">
        <f t="shared" si="2729"/>
        <v>0</v>
      </c>
      <c r="FI558" s="334">
        <f t="shared" si="2729"/>
        <v>0</v>
      </c>
      <c r="FJ558" s="334">
        <f t="shared" si="2729"/>
        <v>0</v>
      </c>
      <c r="FK558" s="334">
        <f t="shared" si="2729"/>
        <v>0</v>
      </c>
      <c r="FL558" s="334">
        <f t="shared" si="2729"/>
        <v>0</v>
      </c>
      <c r="FM558" s="334">
        <f t="shared" si="2729"/>
        <v>0</v>
      </c>
      <c r="FN558" s="334">
        <f t="shared" si="2729"/>
        <v>0</v>
      </c>
      <c r="FO558" s="334">
        <f t="shared" si="2729"/>
        <v>0</v>
      </c>
      <c r="FP558" s="334">
        <f t="shared" si="2729"/>
        <v>0</v>
      </c>
      <c r="FQ558" s="334">
        <f t="shared" si="2729"/>
        <v>0</v>
      </c>
      <c r="FR558" s="334">
        <f t="shared" si="2729"/>
        <v>0</v>
      </c>
      <c r="FS558" s="334">
        <f t="shared" si="2729"/>
        <v>0</v>
      </c>
      <c r="FT558" s="334">
        <f t="shared" ref="FT558:GZ558" si="2730">IF(FT$8="",0,SUMIFS(FT560:FT676,$H560:$H676,$B557&amp;"*"))</f>
        <v>0</v>
      </c>
      <c r="FU558" s="334">
        <f t="shared" si="2730"/>
        <v>0</v>
      </c>
      <c r="FV558" s="334">
        <f t="shared" si="2730"/>
        <v>0</v>
      </c>
      <c r="FW558" s="334">
        <f t="shared" si="2730"/>
        <v>0</v>
      </c>
      <c r="FX558" s="334">
        <f t="shared" si="2730"/>
        <v>0</v>
      </c>
      <c r="FY558" s="334">
        <f t="shared" si="2730"/>
        <v>0</v>
      </c>
      <c r="FZ558" s="334">
        <f t="shared" si="2730"/>
        <v>0</v>
      </c>
      <c r="GA558" s="334">
        <f t="shared" si="2730"/>
        <v>0</v>
      </c>
      <c r="GB558" s="334">
        <f t="shared" si="2730"/>
        <v>0</v>
      </c>
      <c r="GC558" s="334">
        <f t="shared" si="2730"/>
        <v>0</v>
      </c>
      <c r="GD558" s="334">
        <f t="shared" si="2730"/>
        <v>0</v>
      </c>
      <c r="GE558" s="334">
        <f t="shared" si="2730"/>
        <v>0</v>
      </c>
      <c r="GF558" s="334">
        <f t="shared" si="2730"/>
        <v>0</v>
      </c>
      <c r="GG558" s="334">
        <f t="shared" si="2730"/>
        <v>0</v>
      </c>
      <c r="GH558" s="334">
        <f t="shared" si="2730"/>
        <v>0</v>
      </c>
      <c r="GI558" s="334">
        <f t="shared" si="2730"/>
        <v>0</v>
      </c>
      <c r="GJ558" s="334">
        <f t="shared" si="2730"/>
        <v>0</v>
      </c>
      <c r="GK558" s="334">
        <f t="shared" si="2730"/>
        <v>0</v>
      </c>
      <c r="GL558" s="334">
        <f t="shared" si="2730"/>
        <v>0</v>
      </c>
      <c r="GM558" s="334">
        <f t="shared" si="2730"/>
        <v>0</v>
      </c>
      <c r="GN558" s="334">
        <f t="shared" si="2730"/>
        <v>0</v>
      </c>
      <c r="GO558" s="334">
        <f t="shared" si="2730"/>
        <v>0</v>
      </c>
      <c r="GP558" s="334">
        <f t="shared" si="2730"/>
        <v>0</v>
      </c>
      <c r="GQ558" s="334">
        <f t="shared" si="2730"/>
        <v>0</v>
      </c>
      <c r="GR558" s="334">
        <f t="shared" si="2730"/>
        <v>0</v>
      </c>
      <c r="GS558" s="334">
        <f t="shared" si="2730"/>
        <v>0</v>
      </c>
      <c r="GT558" s="334">
        <f t="shared" si="2730"/>
        <v>0</v>
      </c>
      <c r="GU558" s="334">
        <f t="shared" si="2730"/>
        <v>0</v>
      </c>
      <c r="GV558" s="334">
        <f t="shared" si="2730"/>
        <v>0</v>
      </c>
      <c r="GW558" s="334">
        <f t="shared" si="2730"/>
        <v>0</v>
      </c>
      <c r="GX558" s="334">
        <f t="shared" si="2730"/>
        <v>0</v>
      </c>
      <c r="GY558" s="334">
        <f t="shared" si="2730"/>
        <v>0</v>
      </c>
      <c r="GZ558" s="334">
        <f t="shared" si="2730"/>
        <v>0</v>
      </c>
      <c r="HA558" s="328"/>
      <c r="HB558" s="328"/>
    </row>
    <row r="559" spans="1:210" s="39" customFormat="1">
      <c r="A559" s="36"/>
      <c r="B559" s="259" t="s">
        <v>174</v>
      </c>
      <c r="C559" s="36"/>
      <c r="D559" s="36"/>
      <c r="E559" s="9" t="s">
        <v>138</v>
      </c>
      <c r="F559" s="51"/>
      <c r="G559" s="306"/>
      <c r="H559" s="36" t="str">
        <f>$H$33</f>
        <v>Оплата прямых расходов</v>
      </c>
      <c r="I559" s="36"/>
      <c r="J559" s="36"/>
      <c r="K559" s="36"/>
      <c r="L559" s="36"/>
      <c r="M559" s="37"/>
      <c r="N559" s="36" t="str">
        <f>N422</f>
        <v>Продукт-2</v>
      </c>
      <c r="O559" s="36"/>
      <c r="P559" s="5"/>
      <c r="Q559" s="36" t="s">
        <v>26</v>
      </c>
      <c r="R559" s="36"/>
      <c r="S559" s="37"/>
      <c r="T559" s="201"/>
      <c r="U559" s="37"/>
      <c r="V559" s="36"/>
      <c r="W559" s="38">
        <f>SUM($Y559:$HA559)</f>
        <v>0</v>
      </c>
      <c r="X559" s="38"/>
      <c r="Y559" s="46"/>
      <c r="Z559" s="99"/>
      <c r="AA559" s="100">
        <f>IF(AA$8="",0,SUMIFS(AA560:AA676,$H560:$H676,$B559&amp;"*"))</f>
        <v>0</v>
      </c>
      <c r="AB559" s="100">
        <f t="shared" ref="AB559" si="2731">IF(AB$8="",0,SUMIFS(AB560:AB676,$H560:$H676,$B559&amp;"*"))</f>
        <v>0</v>
      </c>
      <c r="AC559" s="100">
        <f t="shared" ref="AC559" si="2732">IF(AC$8="",0,SUMIFS(AC560:AC676,$H560:$H676,$B559&amp;"*"))</f>
        <v>0</v>
      </c>
      <c r="AD559" s="100">
        <f t="shared" ref="AD559" si="2733">IF(AD$8="",0,SUMIFS(AD560:AD676,$H560:$H676,$B559&amp;"*"))</f>
        <v>0</v>
      </c>
      <c r="AE559" s="100">
        <f t="shared" ref="AE559:CP559" si="2734">IF(AE$8="",0,SUMIFS(AE560:AE676,$H560:$H676,$B559&amp;"*"))</f>
        <v>0</v>
      </c>
      <c r="AF559" s="100">
        <f t="shared" si="2734"/>
        <v>0</v>
      </c>
      <c r="AG559" s="100">
        <f t="shared" si="2734"/>
        <v>0</v>
      </c>
      <c r="AH559" s="100">
        <f t="shared" si="2734"/>
        <v>0</v>
      </c>
      <c r="AI559" s="100">
        <f t="shared" si="2734"/>
        <v>0</v>
      </c>
      <c r="AJ559" s="100">
        <f t="shared" si="2734"/>
        <v>0</v>
      </c>
      <c r="AK559" s="100">
        <f t="shared" si="2734"/>
        <v>0</v>
      </c>
      <c r="AL559" s="100">
        <f t="shared" si="2734"/>
        <v>0</v>
      </c>
      <c r="AM559" s="100">
        <f t="shared" si="2734"/>
        <v>0</v>
      </c>
      <c r="AN559" s="100">
        <f t="shared" si="2734"/>
        <v>0</v>
      </c>
      <c r="AO559" s="100">
        <f t="shared" si="2734"/>
        <v>0</v>
      </c>
      <c r="AP559" s="100">
        <f t="shared" si="2734"/>
        <v>0</v>
      </c>
      <c r="AQ559" s="100">
        <f t="shared" si="2734"/>
        <v>0</v>
      </c>
      <c r="AR559" s="100">
        <f t="shared" si="2734"/>
        <v>0</v>
      </c>
      <c r="AS559" s="100">
        <f t="shared" si="2734"/>
        <v>0</v>
      </c>
      <c r="AT559" s="100">
        <f t="shared" si="2734"/>
        <v>0</v>
      </c>
      <c r="AU559" s="100">
        <f t="shared" si="2734"/>
        <v>0</v>
      </c>
      <c r="AV559" s="100">
        <f t="shared" si="2734"/>
        <v>0</v>
      </c>
      <c r="AW559" s="100">
        <f t="shared" si="2734"/>
        <v>0</v>
      </c>
      <c r="AX559" s="100">
        <f t="shared" si="2734"/>
        <v>0</v>
      </c>
      <c r="AY559" s="100">
        <f t="shared" si="2734"/>
        <v>0</v>
      </c>
      <c r="AZ559" s="100">
        <f t="shared" si="2734"/>
        <v>0</v>
      </c>
      <c r="BA559" s="100">
        <f t="shared" si="2734"/>
        <v>0</v>
      </c>
      <c r="BB559" s="100">
        <f t="shared" si="2734"/>
        <v>0</v>
      </c>
      <c r="BC559" s="100">
        <f t="shared" si="2734"/>
        <v>0</v>
      </c>
      <c r="BD559" s="100">
        <f t="shared" si="2734"/>
        <v>0</v>
      </c>
      <c r="BE559" s="100">
        <f t="shared" si="2734"/>
        <v>0</v>
      </c>
      <c r="BF559" s="100">
        <f t="shared" si="2734"/>
        <v>0</v>
      </c>
      <c r="BG559" s="100">
        <f t="shared" si="2734"/>
        <v>0</v>
      </c>
      <c r="BH559" s="100">
        <f t="shared" si="2734"/>
        <v>0</v>
      </c>
      <c r="BI559" s="100">
        <f t="shared" si="2734"/>
        <v>0</v>
      </c>
      <c r="BJ559" s="100">
        <f t="shared" si="2734"/>
        <v>0</v>
      </c>
      <c r="BK559" s="100">
        <f t="shared" si="2734"/>
        <v>0</v>
      </c>
      <c r="BL559" s="100">
        <f t="shared" si="2734"/>
        <v>0</v>
      </c>
      <c r="BM559" s="100">
        <f t="shared" si="2734"/>
        <v>0</v>
      </c>
      <c r="BN559" s="100">
        <f t="shared" si="2734"/>
        <v>0</v>
      </c>
      <c r="BO559" s="100">
        <f t="shared" si="2734"/>
        <v>0</v>
      </c>
      <c r="BP559" s="100">
        <f t="shared" si="2734"/>
        <v>0</v>
      </c>
      <c r="BQ559" s="100">
        <f t="shared" si="2734"/>
        <v>0</v>
      </c>
      <c r="BR559" s="100">
        <f t="shared" si="2734"/>
        <v>0</v>
      </c>
      <c r="BS559" s="100">
        <f t="shared" si="2734"/>
        <v>0</v>
      </c>
      <c r="BT559" s="100">
        <f t="shared" si="2734"/>
        <v>0</v>
      </c>
      <c r="BU559" s="100">
        <f t="shared" si="2734"/>
        <v>0</v>
      </c>
      <c r="BV559" s="100">
        <f t="shared" si="2734"/>
        <v>0</v>
      </c>
      <c r="BW559" s="100">
        <f t="shared" si="2734"/>
        <v>0</v>
      </c>
      <c r="BX559" s="100">
        <f t="shared" si="2734"/>
        <v>0</v>
      </c>
      <c r="BY559" s="100">
        <f t="shared" si="2734"/>
        <v>0</v>
      </c>
      <c r="BZ559" s="100">
        <f t="shared" si="2734"/>
        <v>0</v>
      </c>
      <c r="CA559" s="100">
        <f t="shared" si="2734"/>
        <v>0</v>
      </c>
      <c r="CB559" s="100">
        <f t="shared" si="2734"/>
        <v>0</v>
      </c>
      <c r="CC559" s="100">
        <f t="shared" si="2734"/>
        <v>0</v>
      </c>
      <c r="CD559" s="100">
        <f t="shared" si="2734"/>
        <v>0</v>
      </c>
      <c r="CE559" s="100">
        <f t="shared" si="2734"/>
        <v>0</v>
      </c>
      <c r="CF559" s="100">
        <f t="shared" si="2734"/>
        <v>0</v>
      </c>
      <c r="CG559" s="100">
        <f t="shared" si="2734"/>
        <v>0</v>
      </c>
      <c r="CH559" s="100">
        <f t="shared" si="2734"/>
        <v>0</v>
      </c>
      <c r="CI559" s="100">
        <f t="shared" si="2734"/>
        <v>0</v>
      </c>
      <c r="CJ559" s="100">
        <f t="shared" si="2734"/>
        <v>0</v>
      </c>
      <c r="CK559" s="100">
        <f t="shared" si="2734"/>
        <v>0</v>
      </c>
      <c r="CL559" s="100">
        <f t="shared" si="2734"/>
        <v>0</v>
      </c>
      <c r="CM559" s="100">
        <f t="shared" si="2734"/>
        <v>0</v>
      </c>
      <c r="CN559" s="100">
        <f t="shared" si="2734"/>
        <v>0</v>
      </c>
      <c r="CO559" s="100">
        <f t="shared" si="2734"/>
        <v>0</v>
      </c>
      <c r="CP559" s="100">
        <f t="shared" si="2734"/>
        <v>0</v>
      </c>
      <c r="CQ559" s="100">
        <f t="shared" ref="CQ559:DG559" si="2735">IF(CQ$8="",0,SUMIFS(CQ560:CQ676,$H560:$H676,$B559&amp;"*"))</f>
        <v>0</v>
      </c>
      <c r="CR559" s="100">
        <f t="shared" si="2735"/>
        <v>0</v>
      </c>
      <c r="CS559" s="100">
        <f t="shared" si="2735"/>
        <v>0</v>
      </c>
      <c r="CT559" s="100">
        <f t="shared" si="2735"/>
        <v>0</v>
      </c>
      <c r="CU559" s="100">
        <f t="shared" si="2735"/>
        <v>0</v>
      </c>
      <c r="CV559" s="100">
        <f t="shared" si="2735"/>
        <v>0</v>
      </c>
      <c r="CW559" s="100">
        <f t="shared" si="2735"/>
        <v>0</v>
      </c>
      <c r="CX559" s="100">
        <f t="shared" si="2735"/>
        <v>0</v>
      </c>
      <c r="CY559" s="100">
        <f t="shared" si="2735"/>
        <v>0</v>
      </c>
      <c r="CZ559" s="100">
        <f t="shared" si="2735"/>
        <v>0</v>
      </c>
      <c r="DA559" s="100">
        <f t="shared" si="2735"/>
        <v>0</v>
      </c>
      <c r="DB559" s="100">
        <f t="shared" si="2735"/>
        <v>0</v>
      </c>
      <c r="DC559" s="100">
        <f t="shared" si="2735"/>
        <v>0</v>
      </c>
      <c r="DD559" s="100">
        <f t="shared" si="2735"/>
        <v>0</v>
      </c>
      <c r="DE559" s="100">
        <f t="shared" si="2735"/>
        <v>0</v>
      </c>
      <c r="DF559" s="100">
        <f t="shared" si="2735"/>
        <v>0</v>
      </c>
      <c r="DG559" s="100">
        <f t="shared" si="2735"/>
        <v>0</v>
      </c>
      <c r="DH559" s="100">
        <f t="shared" ref="DH559:FS559" si="2736">IF(DH$8="",0,SUMIFS(DH560:DH676,$H560:$H676,$B559&amp;"*"))</f>
        <v>0</v>
      </c>
      <c r="DI559" s="100">
        <f t="shared" si="2736"/>
        <v>0</v>
      </c>
      <c r="DJ559" s="100">
        <f t="shared" si="2736"/>
        <v>0</v>
      </c>
      <c r="DK559" s="100">
        <f t="shared" si="2736"/>
        <v>0</v>
      </c>
      <c r="DL559" s="100">
        <f t="shared" si="2736"/>
        <v>0</v>
      </c>
      <c r="DM559" s="100">
        <f t="shared" si="2736"/>
        <v>0</v>
      </c>
      <c r="DN559" s="100">
        <f t="shared" si="2736"/>
        <v>0</v>
      </c>
      <c r="DO559" s="100">
        <f t="shared" si="2736"/>
        <v>0</v>
      </c>
      <c r="DP559" s="100">
        <f t="shared" si="2736"/>
        <v>0</v>
      </c>
      <c r="DQ559" s="100">
        <f t="shared" si="2736"/>
        <v>0</v>
      </c>
      <c r="DR559" s="100">
        <f t="shared" si="2736"/>
        <v>0</v>
      </c>
      <c r="DS559" s="100">
        <f t="shared" si="2736"/>
        <v>0</v>
      </c>
      <c r="DT559" s="100">
        <f t="shared" si="2736"/>
        <v>0</v>
      </c>
      <c r="DU559" s="100">
        <f t="shared" si="2736"/>
        <v>0</v>
      </c>
      <c r="DV559" s="100">
        <f t="shared" si="2736"/>
        <v>0</v>
      </c>
      <c r="DW559" s="100">
        <f t="shared" si="2736"/>
        <v>0</v>
      </c>
      <c r="DX559" s="100">
        <f t="shared" si="2736"/>
        <v>0</v>
      </c>
      <c r="DY559" s="100">
        <f t="shared" si="2736"/>
        <v>0</v>
      </c>
      <c r="DZ559" s="100">
        <f t="shared" si="2736"/>
        <v>0</v>
      </c>
      <c r="EA559" s="100">
        <f t="shared" si="2736"/>
        <v>0</v>
      </c>
      <c r="EB559" s="100">
        <f t="shared" si="2736"/>
        <v>0</v>
      </c>
      <c r="EC559" s="100">
        <f t="shared" si="2736"/>
        <v>0</v>
      </c>
      <c r="ED559" s="100">
        <f t="shared" si="2736"/>
        <v>0</v>
      </c>
      <c r="EE559" s="100">
        <f t="shared" si="2736"/>
        <v>0</v>
      </c>
      <c r="EF559" s="100">
        <f t="shared" si="2736"/>
        <v>0</v>
      </c>
      <c r="EG559" s="100">
        <f t="shared" si="2736"/>
        <v>0</v>
      </c>
      <c r="EH559" s="100">
        <f t="shared" si="2736"/>
        <v>0</v>
      </c>
      <c r="EI559" s="100">
        <f t="shared" si="2736"/>
        <v>0</v>
      </c>
      <c r="EJ559" s="100">
        <f t="shared" si="2736"/>
        <v>0</v>
      </c>
      <c r="EK559" s="100">
        <f t="shared" si="2736"/>
        <v>0</v>
      </c>
      <c r="EL559" s="100">
        <f t="shared" si="2736"/>
        <v>0</v>
      </c>
      <c r="EM559" s="100">
        <f t="shared" si="2736"/>
        <v>0</v>
      </c>
      <c r="EN559" s="100">
        <f t="shared" si="2736"/>
        <v>0</v>
      </c>
      <c r="EO559" s="100">
        <f t="shared" si="2736"/>
        <v>0</v>
      </c>
      <c r="EP559" s="100">
        <f t="shared" si="2736"/>
        <v>0</v>
      </c>
      <c r="EQ559" s="100">
        <f t="shared" si="2736"/>
        <v>0</v>
      </c>
      <c r="ER559" s="100">
        <f t="shared" si="2736"/>
        <v>0</v>
      </c>
      <c r="ES559" s="100">
        <f t="shared" si="2736"/>
        <v>0</v>
      </c>
      <c r="ET559" s="100">
        <f t="shared" si="2736"/>
        <v>0</v>
      </c>
      <c r="EU559" s="100">
        <f t="shared" si="2736"/>
        <v>0</v>
      </c>
      <c r="EV559" s="100">
        <f t="shared" si="2736"/>
        <v>0</v>
      </c>
      <c r="EW559" s="100">
        <f t="shared" si="2736"/>
        <v>0</v>
      </c>
      <c r="EX559" s="100">
        <f t="shared" si="2736"/>
        <v>0</v>
      </c>
      <c r="EY559" s="100">
        <f t="shared" si="2736"/>
        <v>0</v>
      </c>
      <c r="EZ559" s="100">
        <f t="shared" si="2736"/>
        <v>0</v>
      </c>
      <c r="FA559" s="100">
        <f t="shared" si="2736"/>
        <v>0</v>
      </c>
      <c r="FB559" s="100">
        <f t="shared" si="2736"/>
        <v>0</v>
      </c>
      <c r="FC559" s="100">
        <f t="shared" si="2736"/>
        <v>0</v>
      </c>
      <c r="FD559" s="100">
        <f t="shared" si="2736"/>
        <v>0</v>
      </c>
      <c r="FE559" s="100">
        <f t="shared" si="2736"/>
        <v>0</v>
      </c>
      <c r="FF559" s="100">
        <f t="shared" si="2736"/>
        <v>0</v>
      </c>
      <c r="FG559" s="100">
        <f t="shared" si="2736"/>
        <v>0</v>
      </c>
      <c r="FH559" s="100">
        <f t="shared" si="2736"/>
        <v>0</v>
      </c>
      <c r="FI559" s="100">
        <f t="shared" si="2736"/>
        <v>0</v>
      </c>
      <c r="FJ559" s="100">
        <f t="shared" si="2736"/>
        <v>0</v>
      </c>
      <c r="FK559" s="100">
        <f t="shared" si="2736"/>
        <v>0</v>
      </c>
      <c r="FL559" s="100">
        <f t="shared" si="2736"/>
        <v>0</v>
      </c>
      <c r="FM559" s="100">
        <f t="shared" si="2736"/>
        <v>0</v>
      </c>
      <c r="FN559" s="100">
        <f t="shared" si="2736"/>
        <v>0</v>
      </c>
      <c r="FO559" s="100">
        <f t="shared" si="2736"/>
        <v>0</v>
      </c>
      <c r="FP559" s="100">
        <f t="shared" si="2736"/>
        <v>0</v>
      </c>
      <c r="FQ559" s="100">
        <f t="shared" si="2736"/>
        <v>0</v>
      </c>
      <c r="FR559" s="100">
        <f t="shared" si="2736"/>
        <v>0</v>
      </c>
      <c r="FS559" s="100">
        <f t="shared" si="2736"/>
        <v>0</v>
      </c>
      <c r="FT559" s="100">
        <f t="shared" ref="FT559:GZ559" si="2737">IF(FT$8="",0,SUMIFS(FT560:FT676,$H560:$H676,$B559&amp;"*"))</f>
        <v>0</v>
      </c>
      <c r="FU559" s="100">
        <f t="shared" si="2737"/>
        <v>0</v>
      </c>
      <c r="FV559" s="100">
        <f t="shared" si="2737"/>
        <v>0</v>
      </c>
      <c r="FW559" s="100">
        <f t="shared" si="2737"/>
        <v>0</v>
      </c>
      <c r="FX559" s="100">
        <f t="shared" si="2737"/>
        <v>0</v>
      </c>
      <c r="FY559" s="100">
        <f t="shared" si="2737"/>
        <v>0</v>
      </c>
      <c r="FZ559" s="100">
        <f t="shared" si="2737"/>
        <v>0</v>
      </c>
      <c r="GA559" s="100">
        <f t="shared" si="2737"/>
        <v>0</v>
      </c>
      <c r="GB559" s="100">
        <f t="shared" si="2737"/>
        <v>0</v>
      </c>
      <c r="GC559" s="100">
        <f t="shared" si="2737"/>
        <v>0</v>
      </c>
      <c r="GD559" s="100">
        <f t="shared" si="2737"/>
        <v>0</v>
      </c>
      <c r="GE559" s="100">
        <f t="shared" si="2737"/>
        <v>0</v>
      </c>
      <c r="GF559" s="100">
        <f t="shared" si="2737"/>
        <v>0</v>
      </c>
      <c r="GG559" s="100">
        <f t="shared" si="2737"/>
        <v>0</v>
      </c>
      <c r="GH559" s="100">
        <f t="shared" si="2737"/>
        <v>0</v>
      </c>
      <c r="GI559" s="100">
        <f t="shared" si="2737"/>
        <v>0</v>
      </c>
      <c r="GJ559" s="100">
        <f t="shared" si="2737"/>
        <v>0</v>
      </c>
      <c r="GK559" s="100">
        <f t="shared" si="2737"/>
        <v>0</v>
      </c>
      <c r="GL559" s="100">
        <f t="shared" si="2737"/>
        <v>0</v>
      </c>
      <c r="GM559" s="100">
        <f t="shared" si="2737"/>
        <v>0</v>
      </c>
      <c r="GN559" s="100">
        <f t="shared" si="2737"/>
        <v>0</v>
      </c>
      <c r="GO559" s="100">
        <f t="shared" si="2737"/>
        <v>0</v>
      </c>
      <c r="GP559" s="100">
        <f t="shared" si="2737"/>
        <v>0</v>
      </c>
      <c r="GQ559" s="100">
        <f t="shared" si="2737"/>
        <v>0</v>
      </c>
      <c r="GR559" s="100">
        <f t="shared" si="2737"/>
        <v>0</v>
      </c>
      <c r="GS559" s="100">
        <f t="shared" si="2737"/>
        <v>0</v>
      </c>
      <c r="GT559" s="100">
        <f t="shared" si="2737"/>
        <v>0</v>
      </c>
      <c r="GU559" s="100">
        <f t="shared" si="2737"/>
        <v>0</v>
      </c>
      <c r="GV559" s="100">
        <f t="shared" si="2737"/>
        <v>0</v>
      </c>
      <c r="GW559" s="100">
        <f t="shared" si="2737"/>
        <v>0</v>
      </c>
      <c r="GX559" s="100">
        <f t="shared" si="2737"/>
        <v>0</v>
      </c>
      <c r="GY559" s="100">
        <f t="shared" si="2737"/>
        <v>0</v>
      </c>
      <c r="GZ559" s="100">
        <f t="shared" si="2737"/>
        <v>0</v>
      </c>
      <c r="HA559" s="36"/>
      <c r="HB559" s="36"/>
    </row>
    <row r="560" spans="1:210" ht="4.2" customHeight="1">
      <c r="A560" s="1"/>
      <c r="B560" s="41"/>
      <c r="C560" s="41"/>
      <c r="D560" s="41"/>
      <c r="E560" s="41"/>
      <c r="F560" s="41"/>
      <c r="G560" s="41"/>
      <c r="H560" s="41"/>
      <c r="I560" s="41"/>
      <c r="J560" s="41"/>
      <c r="K560" s="41"/>
      <c r="L560" s="1"/>
      <c r="M560" s="5"/>
      <c r="N560" s="41"/>
      <c r="O560" s="1"/>
      <c r="P560" s="5"/>
      <c r="Q560" s="1"/>
      <c r="R560" s="1"/>
      <c r="S560" s="5"/>
      <c r="T560" s="7"/>
      <c r="U560" s="24"/>
      <c r="V560" s="1"/>
      <c r="W560" s="41"/>
      <c r="X560" s="10"/>
      <c r="Y560" s="46"/>
      <c r="Z560" s="93"/>
      <c r="AA560" s="101"/>
      <c r="AB560" s="101"/>
      <c r="AC560" s="101"/>
      <c r="AD560" s="101"/>
      <c r="AE560" s="101"/>
      <c r="AF560" s="101"/>
      <c r="AG560" s="101"/>
      <c r="AH560" s="101"/>
      <c r="AI560" s="101"/>
      <c r="AJ560" s="101"/>
      <c r="AK560" s="101"/>
      <c r="AL560" s="101"/>
      <c r="AM560" s="101"/>
      <c r="AN560" s="101"/>
      <c r="AO560" s="101"/>
      <c r="AP560" s="101"/>
      <c r="AQ560" s="101"/>
      <c r="AR560" s="101"/>
      <c r="AS560" s="101"/>
      <c r="AT560" s="101"/>
      <c r="AU560" s="101"/>
      <c r="AV560" s="101"/>
      <c r="AW560" s="101"/>
      <c r="AX560" s="101"/>
      <c r="AY560" s="101"/>
      <c r="AZ560" s="101"/>
      <c r="BA560" s="101"/>
      <c r="BB560" s="101"/>
      <c r="BC560" s="101"/>
      <c r="BD560" s="101"/>
      <c r="BE560" s="101"/>
      <c r="BF560" s="101"/>
      <c r="BG560" s="101"/>
      <c r="BH560" s="101"/>
      <c r="BI560" s="101"/>
      <c r="BJ560" s="101"/>
      <c r="BK560" s="101"/>
      <c r="BL560" s="101"/>
      <c r="BM560" s="101"/>
      <c r="BN560" s="101"/>
      <c r="BO560" s="101"/>
      <c r="BP560" s="101"/>
      <c r="BQ560" s="101"/>
      <c r="BR560" s="101"/>
      <c r="BS560" s="101"/>
      <c r="BT560" s="101"/>
      <c r="BU560" s="101"/>
      <c r="BV560" s="101"/>
      <c r="BW560" s="101"/>
      <c r="BX560" s="101"/>
      <c r="BY560" s="101"/>
      <c r="BZ560" s="101"/>
      <c r="CA560" s="101"/>
      <c r="CB560" s="101"/>
      <c r="CC560" s="101"/>
      <c r="CD560" s="101"/>
      <c r="CE560" s="101"/>
      <c r="CF560" s="101"/>
      <c r="CG560" s="101"/>
      <c r="CH560" s="101"/>
      <c r="CI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DD560" s="101"/>
      <c r="DE560" s="101"/>
      <c r="DF560" s="101"/>
      <c r="DG560" s="101"/>
      <c r="DH560" s="101"/>
      <c r="DI560" s="101"/>
      <c r="DJ560" s="101"/>
      <c r="DK560" s="101"/>
      <c r="DL560" s="101"/>
      <c r="DM560" s="101"/>
      <c r="DN560" s="101"/>
      <c r="DO560" s="101"/>
      <c r="DP560" s="101"/>
      <c r="DQ560" s="101"/>
      <c r="DR560" s="101"/>
      <c r="DS560" s="101"/>
      <c r="DT560" s="101"/>
      <c r="DU560" s="101"/>
      <c r="DV560" s="101"/>
      <c r="DW560" s="101"/>
      <c r="DX560" s="101"/>
      <c r="DY560" s="101"/>
      <c r="DZ560" s="101"/>
      <c r="EA560" s="101"/>
      <c r="EB560" s="101"/>
      <c r="EC560" s="101"/>
      <c r="ED560" s="101"/>
      <c r="EE560" s="101"/>
      <c r="EF560" s="101"/>
      <c r="EG560" s="101"/>
      <c r="EH560" s="101"/>
      <c r="EI560" s="101"/>
      <c r="EJ560" s="101"/>
      <c r="EK560" s="101"/>
      <c r="EL560" s="101"/>
      <c r="EM560" s="101"/>
      <c r="EN560" s="101"/>
      <c r="EO560" s="101"/>
      <c r="EP560" s="101"/>
      <c r="EQ560" s="101"/>
      <c r="ER560" s="101"/>
      <c r="ES560" s="101"/>
      <c r="ET560" s="101"/>
      <c r="EU560" s="101"/>
      <c r="EV560" s="101"/>
      <c r="EW560" s="101"/>
      <c r="EX560" s="101"/>
      <c r="EY560" s="101"/>
      <c r="EZ560" s="101"/>
      <c r="FA560" s="101"/>
      <c r="FB560" s="101"/>
      <c r="FC560" s="101"/>
      <c r="FD560" s="101"/>
      <c r="FE560" s="101"/>
      <c r="FF560" s="101"/>
      <c r="FG560" s="101"/>
      <c r="FH560" s="101"/>
      <c r="FI560" s="101"/>
      <c r="FJ560" s="101"/>
      <c r="FK560" s="101"/>
      <c r="FL560" s="101"/>
      <c r="FM560" s="101"/>
      <c r="FN560" s="101"/>
      <c r="FO560" s="101"/>
      <c r="FP560" s="101"/>
      <c r="FQ560" s="101"/>
      <c r="FR560" s="101"/>
      <c r="FS560" s="101"/>
      <c r="FT560" s="101"/>
      <c r="FU560" s="101"/>
      <c r="FV560" s="101"/>
      <c r="FW560" s="101"/>
      <c r="FX560" s="101"/>
      <c r="FY560" s="101"/>
      <c r="FZ560" s="101"/>
      <c r="GA560" s="101"/>
      <c r="GB560" s="101"/>
      <c r="GC560" s="101"/>
      <c r="GD560" s="101"/>
      <c r="GE560" s="101"/>
      <c r="GF560" s="101"/>
      <c r="GG560" s="101"/>
      <c r="GH560" s="101"/>
      <c r="GI560" s="101"/>
      <c r="GJ560" s="101"/>
      <c r="GK560" s="101"/>
      <c r="GL560" s="101"/>
      <c r="GM560" s="101"/>
      <c r="GN560" s="101"/>
      <c r="GO560" s="101"/>
      <c r="GP560" s="101"/>
      <c r="GQ560" s="101"/>
      <c r="GR560" s="101"/>
      <c r="GS560" s="101"/>
      <c r="GT560" s="101"/>
      <c r="GU560" s="101"/>
      <c r="GV560" s="101"/>
      <c r="GW560" s="101"/>
      <c r="GX560" s="101"/>
      <c r="GY560" s="101"/>
      <c r="GZ560" s="101"/>
      <c r="HA560" s="1"/>
      <c r="HB560" s="1"/>
    </row>
    <row r="561" spans="1:210" ht="7.2" customHeight="1">
      <c r="A561" s="1"/>
      <c r="B561" s="1"/>
      <c r="C561" s="1"/>
      <c r="D561" s="1"/>
      <c r="E561" s="263"/>
      <c r="F561" s="48"/>
      <c r="G561" s="231"/>
      <c r="H561" s="1"/>
      <c r="I561" s="1"/>
      <c r="J561" s="1"/>
      <c r="K561" s="1"/>
      <c r="L561" s="1"/>
      <c r="M561" s="5"/>
      <c r="N561" s="1"/>
      <c r="O561" s="1"/>
      <c r="P561" s="5"/>
      <c r="Q561" s="1"/>
      <c r="R561" s="1"/>
      <c r="S561" s="5"/>
      <c r="T561" s="7"/>
      <c r="U561" s="24"/>
      <c r="V561" s="1"/>
      <c r="W561" s="12"/>
      <c r="X561" s="10"/>
      <c r="Y561" s="46"/>
      <c r="Z561" s="93"/>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94"/>
      <c r="CD561" s="94"/>
      <c r="CE561" s="94"/>
      <c r="CF561" s="94"/>
      <c r="CG561" s="94"/>
      <c r="CH561" s="94"/>
      <c r="CI561" s="94"/>
      <c r="CJ561" s="94"/>
      <c r="CK561" s="94"/>
      <c r="CL561" s="94"/>
      <c r="CM561" s="94"/>
      <c r="CN561" s="94"/>
      <c r="CO561" s="94"/>
      <c r="CP561" s="94"/>
      <c r="CQ561" s="94"/>
      <c r="CR561" s="94"/>
      <c r="CS561" s="94"/>
      <c r="CT561" s="94"/>
      <c r="CU561" s="94"/>
      <c r="CV561" s="94"/>
      <c r="CW561" s="94"/>
      <c r="CX561" s="94"/>
      <c r="CY561" s="94"/>
      <c r="CZ561" s="94"/>
      <c r="DA561" s="94"/>
      <c r="DB561" s="94"/>
      <c r="DC561" s="94"/>
      <c r="DD561" s="94"/>
      <c r="DE561" s="94"/>
      <c r="DF561" s="94"/>
      <c r="DG561" s="94"/>
      <c r="DH561" s="94"/>
      <c r="DI561" s="94"/>
      <c r="DJ561" s="94"/>
      <c r="DK561" s="94"/>
      <c r="DL561" s="94"/>
      <c r="DM561" s="94"/>
      <c r="DN561" s="94"/>
      <c r="DO561" s="94"/>
      <c r="DP561" s="94"/>
      <c r="DQ561" s="94"/>
      <c r="DR561" s="94"/>
      <c r="DS561" s="94"/>
      <c r="DT561" s="94"/>
      <c r="DU561" s="94"/>
      <c r="DV561" s="94"/>
      <c r="DW561" s="94"/>
      <c r="DX561" s="94"/>
      <c r="DY561" s="94"/>
      <c r="DZ561" s="94"/>
      <c r="EA561" s="94"/>
      <c r="EB561" s="94"/>
      <c r="EC561" s="94"/>
      <c r="ED561" s="94"/>
      <c r="EE561" s="94"/>
      <c r="EF561" s="94"/>
      <c r="EG561" s="94"/>
      <c r="EH561" s="94"/>
      <c r="EI561" s="94"/>
      <c r="EJ561" s="94"/>
      <c r="EK561" s="94"/>
      <c r="EL561" s="94"/>
      <c r="EM561" s="94"/>
      <c r="EN561" s="94"/>
      <c r="EO561" s="94"/>
      <c r="EP561" s="94"/>
      <c r="EQ561" s="94"/>
      <c r="ER561" s="94"/>
      <c r="ES561" s="94"/>
      <c r="ET561" s="94"/>
      <c r="EU561" s="94"/>
      <c r="EV561" s="94"/>
      <c r="EW561" s="94"/>
      <c r="EX561" s="94"/>
      <c r="EY561" s="94"/>
      <c r="EZ561" s="94"/>
      <c r="FA561" s="94"/>
      <c r="FB561" s="94"/>
      <c r="FC561" s="94"/>
      <c r="FD561" s="94"/>
      <c r="FE561" s="94"/>
      <c r="FF561" s="94"/>
      <c r="FG561" s="94"/>
      <c r="FH561" s="94"/>
      <c r="FI561" s="94"/>
      <c r="FJ561" s="94"/>
      <c r="FK561" s="94"/>
      <c r="FL561" s="94"/>
      <c r="FM561" s="94"/>
      <c r="FN561" s="94"/>
      <c r="FO561" s="94"/>
      <c r="FP561" s="94"/>
      <c r="FQ561" s="94"/>
      <c r="FR561" s="94"/>
      <c r="FS561" s="94"/>
      <c r="FT561" s="94"/>
      <c r="FU561" s="94"/>
      <c r="FV561" s="94"/>
      <c r="FW561" s="94"/>
      <c r="FX561" s="94"/>
      <c r="FY561" s="94"/>
      <c r="FZ561" s="94"/>
      <c r="GA561" s="94"/>
      <c r="GB561" s="94"/>
      <c r="GC561" s="94"/>
      <c r="GD561" s="94"/>
      <c r="GE561" s="94"/>
      <c r="GF561" s="94"/>
      <c r="GG561" s="94"/>
      <c r="GH561" s="94"/>
      <c r="GI561" s="94"/>
      <c r="GJ561" s="94"/>
      <c r="GK561" s="94"/>
      <c r="GL561" s="94"/>
      <c r="GM561" s="94"/>
      <c r="GN561" s="94"/>
      <c r="GO561" s="94"/>
      <c r="GP561" s="94"/>
      <c r="GQ561" s="94"/>
      <c r="GR561" s="94"/>
      <c r="GS561" s="94"/>
      <c r="GT561" s="94"/>
      <c r="GU561" s="94"/>
      <c r="GV561" s="94"/>
      <c r="GW561" s="94"/>
      <c r="GX561" s="94"/>
      <c r="GY561" s="94"/>
      <c r="GZ561" s="94"/>
      <c r="HA561" s="1"/>
      <c r="HB561" s="1"/>
    </row>
    <row r="562" spans="1:210" s="23" customFormat="1" ht="12.6" thickBot="1">
      <c r="A562" s="19"/>
      <c r="B562" s="244" t="s">
        <v>153</v>
      </c>
      <c r="C562" s="19"/>
      <c r="D562" s="19"/>
      <c r="E562" s="269"/>
      <c r="F562" s="52"/>
      <c r="G562" s="232"/>
      <c r="H562" s="19"/>
      <c r="I562" s="19" t="str">
        <f>$I$281</f>
        <v>прямой перем. расход, выберите тип зависимости</v>
      </c>
      <c r="J562" s="19"/>
      <c r="K562" s="19"/>
      <c r="L562" s="19"/>
      <c r="M562" s="5" t="s">
        <v>6</v>
      </c>
      <c r="N562" s="580" t="s">
        <v>360</v>
      </c>
      <c r="O562" s="19"/>
      <c r="P562" s="20"/>
      <c r="Q562" s="19" t="s">
        <v>12</v>
      </c>
      <c r="R562" s="19"/>
      <c r="S562" s="20" t="s">
        <v>6</v>
      </c>
      <c r="T562" s="204"/>
      <c r="U562" s="26" t="s">
        <v>7</v>
      </c>
      <c r="V562" s="19"/>
      <c r="W562" s="21"/>
      <c r="X562" s="22"/>
      <c r="Y562" s="47"/>
      <c r="Z562" s="96"/>
      <c r="AA562" s="97"/>
      <c r="AB562" s="97"/>
      <c r="AC562" s="97"/>
      <c r="AD562" s="97"/>
      <c r="AE562" s="97"/>
      <c r="AF562" s="97"/>
      <c r="AG562" s="97"/>
      <c r="AH562" s="97"/>
      <c r="AI562" s="97"/>
      <c r="AJ562" s="97"/>
      <c r="AK562" s="97"/>
      <c r="AL562" s="97"/>
      <c r="AM562" s="97"/>
      <c r="AN562" s="97"/>
      <c r="AO562" s="97"/>
      <c r="AP562" s="97"/>
      <c r="AQ562" s="97"/>
      <c r="AR562" s="97"/>
      <c r="AS562" s="97"/>
      <c r="AT562" s="97"/>
      <c r="AU562" s="97"/>
      <c r="AV562" s="97"/>
      <c r="AW562" s="97"/>
      <c r="AX562" s="97"/>
      <c r="AY562" s="97"/>
      <c r="AZ562" s="97"/>
      <c r="BA562" s="97"/>
      <c r="BB562" s="97"/>
      <c r="BC562" s="97"/>
      <c r="BD562" s="97"/>
      <c r="BE562" s="97"/>
      <c r="BF562" s="97"/>
      <c r="BG562" s="97"/>
      <c r="BH562" s="97"/>
      <c r="BI562" s="97"/>
      <c r="BJ562" s="97"/>
      <c r="BK562" s="97"/>
      <c r="BL562" s="97"/>
      <c r="BM562" s="97"/>
      <c r="BN562" s="97"/>
      <c r="BO562" s="97"/>
      <c r="BP562" s="97"/>
      <c r="BQ562" s="97"/>
      <c r="BR562" s="97"/>
      <c r="BS562" s="97"/>
      <c r="BT562" s="97"/>
      <c r="BU562" s="97"/>
      <c r="BV562" s="97"/>
      <c r="BW562" s="97"/>
      <c r="BX562" s="97"/>
      <c r="BY562" s="97"/>
      <c r="BZ562" s="97"/>
      <c r="CA562" s="97"/>
      <c r="CB562" s="97"/>
      <c r="CC562" s="97"/>
      <c r="CD562" s="97"/>
      <c r="CE562" s="97"/>
      <c r="CF562" s="97"/>
      <c r="CG562" s="97"/>
      <c r="CH562" s="97"/>
      <c r="CI562" s="97"/>
      <c r="CJ562" s="97"/>
      <c r="CK562" s="97"/>
      <c r="CL562" s="97"/>
      <c r="CM562" s="97"/>
      <c r="CN562" s="97"/>
      <c r="CO562" s="97"/>
      <c r="CP562" s="97"/>
      <c r="CQ562" s="97"/>
      <c r="CR562" s="97"/>
      <c r="CS562" s="97"/>
      <c r="CT562" s="97"/>
      <c r="CU562" s="97"/>
      <c r="CV562" s="97"/>
      <c r="CW562" s="97"/>
      <c r="CX562" s="97"/>
      <c r="CY562" s="97"/>
      <c r="CZ562" s="97"/>
      <c r="DA562" s="97"/>
      <c r="DB562" s="97"/>
      <c r="DC562" s="97"/>
      <c r="DD562" s="97"/>
      <c r="DE562" s="97"/>
      <c r="DF562" s="97"/>
      <c r="DG562" s="97"/>
      <c r="DH562" s="97"/>
      <c r="DI562" s="97"/>
      <c r="DJ562" s="97"/>
      <c r="DK562" s="97"/>
      <c r="DL562" s="97"/>
      <c r="DM562" s="97"/>
      <c r="DN562" s="97"/>
      <c r="DO562" s="97"/>
      <c r="DP562" s="97"/>
      <c r="DQ562" s="97"/>
      <c r="DR562" s="97"/>
      <c r="DS562" s="97"/>
      <c r="DT562" s="97"/>
      <c r="DU562" s="97"/>
      <c r="DV562" s="97"/>
      <c r="DW562" s="97"/>
      <c r="DX562" s="97"/>
      <c r="DY562" s="97"/>
      <c r="DZ562" s="97"/>
      <c r="EA562" s="97"/>
      <c r="EB562" s="97"/>
      <c r="EC562" s="97"/>
      <c r="ED562" s="97"/>
      <c r="EE562" s="97"/>
      <c r="EF562" s="97"/>
      <c r="EG562" s="97"/>
      <c r="EH562" s="97"/>
      <c r="EI562" s="97"/>
      <c r="EJ562" s="97"/>
      <c r="EK562" s="97"/>
      <c r="EL562" s="97"/>
      <c r="EM562" s="97"/>
      <c r="EN562" s="97"/>
      <c r="EO562" s="97"/>
      <c r="EP562" s="97"/>
      <c r="EQ562" s="97"/>
      <c r="ER562" s="97"/>
      <c r="ES562" s="97"/>
      <c r="ET562" s="97"/>
      <c r="EU562" s="97"/>
      <c r="EV562" s="97"/>
      <c r="EW562" s="97"/>
      <c r="EX562" s="97"/>
      <c r="EY562" s="97"/>
      <c r="EZ562" s="97"/>
      <c r="FA562" s="97"/>
      <c r="FB562" s="97"/>
      <c r="FC562" s="97"/>
      <c r="FD562" s="97"/>
      <c r="FE562" s="97"/>
      <c r="FF562" s="97"/>
      <c r="FG562" s="97"/>
      <c r="FH562" s="97"/>
      <c r="FI562" s="97"/>
      <c r="FJ562" s="97"/>
      <c r="FK562" s="97"/>
      <c r="FL562" s="97"/>
      <c r="FM562" s="97"/>
      <c r="FN562" s="97"/>
      <c r="FO562" s="97"/>
      <c r="FP562" s="97"/>
      <c r="FQ562" s="97"/>
      <c r="FR562" s="97"/>
      <c r="FS562" s="97"/>
      <c r="FT562" s="97"/>
      <c r="FU562" s="97"/>
      <c r="FV562" s="97"/>
      <c r="FW562" s="97"/>
      <c r="FX562" s="97"/>
      <c r="FY562" s="97"/>
      <c r="FZ562" s="97"/>
      <c r="GA562" s="97"/>
      <c r="GB562" s="97"/>
      <c r="GC562" s="97"/>
      <c r="GD562" s="97"/>
      <c r="GE562" s="97"/>
      <c r="GF562" s="97"/>
      <c r="GG562" s="97"/>
      <c r="GH562" s="97"/>
      <c r="GI562" s="97"/>
      <c r="GJ562" s="97"/>
      <c r="GK562" s="97"/>
      <c r="GL562" s="97"/>
      <c r="GM562" s="97"/>
      <c r="GN562" s="97"/>
      <c r="GO562" s="97"/>
      <c r="GP562" s="97"/>
      <c r="GQ562" s="97"/>
      <c r="GR562" s="97"/>
      <c r="GS562" s="97"/>
      <c r="GT562" s="97"/>
      <c r="GU562" s="97"/>
      <c r="GV562" s="97"/>
      <c r="GW562" s="97"/>
      <c r="GX562" s="97"/>
      <c r="GY562" s="97"/>
      <c r="GZ562" s="97"/>
      <c r="HA562" s="19"/>
      <c r="HB562" s="19"/>
    </row>
    <row r="563" spans="1:210" ht="4.2" customHeight="1" thickTop="1">
      <c r="A563" s="1"/>
      <c r="B563" s="1"/>
      <c r="C563" s="1"/>
      <c r="D563" s="1"/>
      <c r="E563" s="263"/>
      <c r="F563" s="48"/>
      <c r="G563" s="231"/>
      <c r="H563" s="1"/>
      <c r="I563" s="1"/>
      <c r="J563" s="1"/>
      <c r="K563" s="1"/>
      <c r="L563" s="1"/>
      <c r="M563" s="5"/>
      <c r="N563" s="310"/>
      <c r="O563" s="1"/>
      <c r="P563" s="5"/>
      <c r="Q563" s="1"/>
      <c r="R563" s="1"/>
      <c r="S563" s="5"/>
      <c r="T563" s="7"/>
      <c r="U563" s="24"/>
      <c r="V563" s="1"/>
      <c r="W563" s="12"/>
      <c r="X563" s="10"/>
      <c r="Y563" s="46"/>
      <c r="Z563" s="93"/>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4"/>
      <c r="BB563" s="94"/>
      <c r="BC563" s="94"/>
      <c r="BD563" s="94"/>
      <c r="BE563" s="94"/>
      <c r="BF563" s="94"/>
      <c r="BG563" s="94"/>
      <c r="BH563" s="94"/>
      <c r="BI563" s="94"/>
      <c r="BJ563" s="94"/>
      <c r="BK563" s="94"/>
      <c r="BL563" s="94"/>
      <c r="BM563" s="94"/>
      <c r="BN563" s="94"/>
      <c r="BO563" s="94"/>
      <c r="BP563" s="94"/>
      <c r="BQ563" s="94"/>
      <c r="BR563" s="94"/>
      <c r="BS563" s="94"/>
      <c r="BT563" s="94"/>
      <c r="BU563" s="94"/>
      <c r="BV563" s="94"/>
      <c r="BW563" s="94"/>
      <c r="BX563" s="94"/>
      <c r="BY563" s="94"/>
      <c r="BZ563" s="94"/>
      <c r="CA563" s="94"/>
      <c r="CB563" s="94"/>
      <c r="CC563" s="94"/>
      <c r="CD563" s="94"/>
      <c r="CE563" s="94"/>
      <c r="CF563" s="94"/>
      <c r="CG563" s="94"/>
      <c r="CH563" s="94"/>
      <c r="CI563" s="94"/>
      <c r="CJ563" s="94"/>
      <c r="CK563" s="94"/>
      <c r="CL563" s="94"/>
      <c r="CM563" s="94"/>
      <c r="CN563" s="94"/>
      <c r="CO563" s="94"/>
      <c r="CP563" s="94"/>
      <c r="CQ563" s="94"/>
      <c r="CR563" s="94"/>
      <c r="CS563" s="94"/>
      <c r="CT563" s="94"/>
      <c r="CU563" s="94"/>
      <c r="CV563" s="94"/>
      <c r="CW563" s="94"/>
      <c r="CX563" s="94"/>
      <c r="CY563" s="94"/>
      <c r="CZ563" s="94"/>
      <c r="DA563" s="94"/>
      <c r="DB563" s="94"/>
      <c r="DC563" s="94"/>
      <c r="DD563" s="94"/>
      <c r="DE563" s="94"/>
      <c r="DF563" s="94"/>
      <c r="DG563" s="94"/>
      <c r="DH563" s="94"/>
      <c r="DI563" s="94"/>
      <c r="DJ563" s="94"/>
      <c r="DK563" s="94"/>
      <c r="DL563" s="94"/>
      <c r="DM563" s="94"/>
      <c r="DN563" s="94"/>
      <c r="DO563" s="94"/>
      <c r="DP563" s="94"/>
      <c r="DQ563" s="94"/>
      <c r="DR563" s="94"/>
      <c r="DS563" s="94"/>
      <c r="DT563" s="94"/>
      <c r="DU563" s="94"/>
      <c r="DV563" s="94"/>
      <c r="DW563" s="94"/>
      <c r="DX563" s="94"/>
      <c r="DY563" s="94"/>
      <c r="DZ563" s="94"/>
      <c r="EA563" s="94"/>
      <c r="EB563" s="94"/>
      <c r="EC563" s="94"/>
      <c r="ED563" s="94"/>
      <c r="EE563" s="94"/>
      <c r="EF563" s="94"/>
      <c r="EG563" s="94"/>
      <c r="EH563" s="94"/>
      <c r="EI563" s="94"/>
      <c r="EJ563" s="94"/>
      <c r="EK563" s="94"/>
      <c r="EL563" s="94"/>
      <c r="EM563" s="94"/>
      <c r="EN563" s="94"/>
      <c r="EO563" s="94"/>
      <c r="EP563" s="94"/>
      <c r="EQ563" s="94"/>
      <c r="ER563" s="94"/>
      <c r="ES563" s="94"/>
      <c r="ET563" s="94"/>
      <c r="EU563" s="94"/>
      <c r="EV563" s="94"/>
      <c r="EW563" s="94"/>
      <c r="EX563" s="94"/>
      <c r="EY563" s="94"/>
      <c r="EZ563" s="94"/>
      <c r="FA563" s="94"/>
      <c r="FB563" s="94"/>
      <c r="FC563" s="94"/>
      <c r="FD563" s="94"/>
      <c r="FE563" s="94"/>
      <c r="FF563" s="94"/>
      <c r="FG563" s="94"/>
      <c r="FH563" s="94"/>
      <c r="FI563" s="94"/>
      <c r="FJ563" s="94"/>
      <c r="FK563" s="94"/>
      <c r="FL563" s="94"/>
      <c r="FM563" s="94"/>
      <c r="FN563" s="94"/>
      <c r="FO563" s="94"/>
      <c r="FP563" s="94"/>
      <c r="FQ563" s="94"/>
      <c r="FR563" s="94"/>
      <c r="FS563" s="94"/>
      <c r="FT563" s="94"/>
      <c r="FU563" s="94"/>
      <c r="FV563" s="94"/>
      <c r="FW563" s="94"/>
      <c r="FX563" s="94"/>
      <c r="FY563" s="94"/>
      <c r="FZ563" s="94"/>
      <c r="GA563" s="94"/>
      <c r="GB563" s="94"/>
      <c r="GC563" s="94"/>
      <c r="GD563" s="94"/>
      <c r="GE563" s="94"/>
      <c r="GF563" s="94"/>
      <c r="GG563" s="94"/>
      <c r="GH563" s="94"/>
      <c r="GI563" s="94"/>
      <c r="GJ563" s="94"/>
      <c r="GK563" s="94"/>
      <c r="GL563" s="94"/>
      <c r="GM563" s="94"/>
      <c r="GN563" s="94"/>
      <c r="GO563" s="94"/>
      <c r="GP563" s="94"/>
      <c r="GQ563" s="94"/>
      <c r="GR563" s="94"/>
      <c r="GS563" s="94"/>
      <c r="GT563" s="94"/>
      <c r="GU563" s="94"/>
      <c r="GV563" s="94"/>
      <c r="GW563" s="94"/>
      <c r="GX563" s="94"/>
      <c r="GY563" s="94"/>
      <c r="GZ563" s="94"/>
      <c r="HA563" s="1"/>
      <c r="HB563" s="1"/>
    </row>
    <row r="564" spans="1:210" s="23" customFormat="1">
      <c r="A564" s="19"/>
      <c r="B564" s="244" t="s">
        <v>161</v>
      </c>
      <c r="C564" s="19"/>
      <c r="D564" s="19"/>
      <c r="E564" s="269"/>
      <c r="F564" s="52"/>
      <c r="G564" s="232"/>
      <c r="H564" s="19"/>
      <c r="I564" s="19" t="str">
        <f>IF(T562=справочники!$H$10,"Выберите показатель, от которого зависит расход","")</f>
        <v/>
      </c>
      <c r="J564" s="19"/>
      <c r="K564" s="19"/>
      <c r="L564" s="19"/>
      <c r="M564" s="5"/>
      <c r="N564" s="19"/>
      <c r="O564" s="19"/>
      <c r="P564" s="20"/>
      <c r="Q564" s="19" t="str">
        <f>IF(T562=справочники!$H$10,"вып.список","")</f>
        <v/>
      </c>
      <c r="R564" s="19"/>
      <c r="S564" s="20" t="str">
        <f>IF(T562=справочники!$H$10,"*","")</f>
        <v/>
      </c>
      <c r="T564" s="204"/>
      <c r="U564" s="26" t="str">
        <f>IF(T562=справочники!$H$10,"^","")</f>
        <v/>
      </c>
      <c r="V564" s="19"/>
      <c r="W564" s="21"/>
      <c r="X564" s="22"/>
      <c r="Y564" s="47"/>
      <c r="Z564" s="96"/>
      <c r="AA564" s="97"/>
      <c r="AB564" s="97"/>
      <c r="AC564" s="97"/>
      <c r="AD564" s="97"/>
      <c r="AE564" s="97"/>
      <c r="AF564" s="97"/>
      <c r="AG564" s="97"/>
      <c r="AH564" s="97"/>
      <c r="AI564" s="97"/>
      <c r="AJ564" s="97"/>
      <c r="AK564" s="97"/>
      <c r="AL564" s="97"/>
      <c r="AM564" s="97"/>
      <c r="AN564" s="97"/>
      <c r="AO564" s="97"/>
      <c r="AP564" s="97"/>
      <c r="AQ564" s="97"/>
      <c r="AR564" s="97"/>
      <c r="AS564" s="97"/>
      <c r="AT564" s="97"/>
      <c r="AU564" s="97"/>
      <c r="AV564" s="97"/>
      <c r="AW564" s="97"/>
      <c r="AX564" s="97"/>
      <c r="AY564" s="97"/>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c r="FO564" s="97"/>
      <c r="FP564" s="97"/>
      <c r="FQ564" s="97"/>
      <c r="FR564" s="97"/>
      <c r="FS564" s="97"/>
      <c r="FT564" s="97"/>
      <c r="FU564" s="97"/>
      <c r="FV564" s="97"/>
      <c r="FW564" s="97"/>
      <c r="FX564" s="97"/>
      <c r="FY564" s="97"/>
      <c r="FZ564" s="97"/>
      <c r="GA564" s="97"/>
      <c r="GB564" s="97"/>
      <c r="GC564" s="97"/>
      <c r="GD564" s="97"/>
      <c r="GE564" s="97"/>
      <c r="GF564" s="97"/>
      <c r="GG564" s="97"/>
      <c r="GH564" s="97"/>
      <c r="GI564" s="97"/>
      <c r="GJ564" s="97"/>
      <c r="GK564" s="97"/>
      <c r="GL564" s="97"/>
      <c r="GM564" s="97"/>
      <c r="GN564" s="97"/>
      <c r="GO564" s="97"/>
      <c r="GP564" s="97"/>
      <c r="GQ564" s="97"/>
      <c r="GR564" s="97"/>
      <c r="GS564" s="97"/>
      <c r="GT564" s="97"/>
      <c r="GU564" s="97"/>
      <c r="GV564" s="97"/>
      <c r="GW564" s="97"/>
      <c r="GX564" s="97"/>
      <c r="GY564" s="97"/>
      <c r="GZ564" s="97"/>
      <c r="HA564" s="19"/>
      <c r="HB564" s="19"/>
    </row>
    <row r="565" spans="1:210" ht="4.2" customHeight="1">
      <c r="A565" s="1"/>
      <c r="B565" s="1"/>
      <c r="C565" s="1"/>
      <c r="D565" s="1"/>
      <c r="E565" s="263"/>
      <c r="F565" s="48"/>
      <c r="G565" s="231"/>
      <c r="H565" s="1"/>
      <c r="I565" s="1"/>
      <c r="J565" s="1"/>
      <c r="K565" s="1"/>
      <c r="L565" s="1"/>
      <c r="M565" s="5"/>
      <c r="N565" s="19"/>
      <c r="O565" s="1"/>
      <c r="P565" s="5"/>
      <c r="Q565" s="1"/>
      <c r="R565" s="1"/>
      <c r="S565" s="5"/>
      <c r="T565" s="7"/>
      <c r="U565" s="24"/>
      <c r="V565" s="1"/>
      <c r="W565" s="12"/>
      <c r="X565" s="10"/>
      <c r="Y565" s="46"/>
      <c r="Z565" s="93"/>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A565" s="94"/>
      <c r="CB565" s="94"/>
      <c r="CC565" s="94"/>
      <c r="CD565" s="94"/>
      <c r="CE565" s="94"/>
      <c r="CF565" s="94"/>
      <c r="CG565" s="94"/>
      <c r="CH565" s="94"/>
      <c r="CI565" s="94"/>
      <c r="CJ565" s="94"/>
      <c r="CK565" s="94"/>
      <c r="CL565" s="94"/>
      <c r="CM565" s="94"/>
      <c r="CN565" s="94"/>
      <c r="CO565" s="94"/>
      <c r="CP565" s="94"/>
      <c r="CQ565" s="94"/>
      <c r="CR565" s="94"/>
      <c r="CS565" s="94"/>
      <c r="CT565" s="94"/>
      <c r="CU565" s="94"/>
      <c r="CV565" s="94"/>
      <c r="CW565" s="94"/>
      <c r="CX565" s="94"/>
      <c r="CY565" s="94"/>
      <c r="CZ565" s="94"/>
      <c r="DA565" s="94"/>
      <c r="DB565" s="94"/>
      <c r="DC565" s="94"/>
      <c r="DD565" s="94"/>
      <c r="DE565" s="94"/>
      <c r="DF565" s="94"/>
      <c r="DG565" s="94"/>
      <c r="DH565" s="94"/>
      <c r="DI565" s="94"/>
      <c r="DJ565" s="94"/>
      <c r="DK565" s="94"/>
      <c r="DL565" s="94"/>
      <c r="DM565" s="94"/>
      <c r="DN565" s="94"/>
      <c r="DO565" s="94"/>
      <c r="DP565" s="94"/>
      <c r="DQ565" s="94"/>
      <c r="DR565" s="94"/>
      <c r="DS565" s="94"/>
      <c r="DT565" s="94"/>
      <c r="DU565" s="94"/>
      <c r="DV565" s="94"/>
      <c r="DW565" s="94"/>
      <c r="DX565" s="94"/>
      <c r="DY565" s="94"/>
      <c r="DZ565" s="94"/>
      <c r="EA565" s="94"/>
      <c r="EB565" s="94"/>
      <c r="EC565" s="94"/>
      <c r="ED565" s="94"/>
      <c r="EE565" s="94"/>
      <c r="EF565" s="94"/>
      <c r="EG565" s="94"/>
      <c r="EH565" s="94"/>
      <c r="EI565" s="94"/>
      <c r="EJ565" s="94"/>
      <c r="EK565" s="94"/>
      <c r="EL565" s="94"/>
      <c r="EM565" s="94"/>
      <c r="EN565" s="94"/>
      <c r="EO565" s="94"/>
      <c r="EP565" s="94"/>
      <c r="EQ565" s="94"/>
      <c r="ER565" s="94"/>
      <c r="ES565" s="94"/>
      <c r="ET565" s="94"/>
      <c r="EU565" s="94"/>
      <c r="EV565" s="94"/>
      <c r="EW565" s="94"/>
      <c r="EX565" s="94"/>
      <c r="EY565" s="94"/>
      <c r="EZ565" s="94"/>
      <c r="FA565" s="94"/>
      <c r="FB565" s="94"/>
      <c r="FC565" s="94"/>
      <c r="FD565" s="94"/>
      <c r="FE565" s="94"/>
      <c r="FF565" s="94"/>
      <c r="FG565" s="94"/>
      <c r="FH565" s="94"/>
      <c r="FI565" s="94"/>
      <c r="FJ565" s="94"/>
      <c r="FK565" s="94"/>
      <c r="FL565" s="94"/>
      <c r="FM565" s="94"/>
      <c r="FN565" s="94"/>
      <c r="FO565" s="94"/>
      <c r="FP565" s="94"/>
      <c r="FQ565" s="94"/>
      <c r="FR565" s="94"/>
      <c r="FS565" s="94"/>
      <c r="FT565" s="94"/>
      <c r="FU565" s="94"/>
      <c r="FV565" s="94"/>
      <c r="FW565" s="94"/>
      <c r="FX565" s="94"/>
      <c r="FY565" s="94"/>
      <c r="FZ565" s="94"/>
      <c r="GA565" s="94"/>
      <c r="GB565" s="94"/>
      <c r="GC565" s="94"/>
      <c r="GD565" s="94"/>
      <c r="GE565" s="94"/>
      <c r="GF565" s="94"/>
      <c r="GG565" s="94"/>
      <c r="GH565" s="94"/>
      <c r="GI565" s="94"/>
      <c r="GJ565" s="94"/>
      <c r="GK565" s="94"/>
      <c r="GL565" s="94"/>
      <c r="GM565" s="94"/>
      <c r="GN565" s="94"/>
      <c r="GO565" s="94"/>
      <c r="GP565" s="94"/>
      <c r="GQ565" s="94"/>
      <c r="GR565" s="94"/>
      <c r="GS565" s="94"/>
      <c r="GT565" s="94"/>
      <c r="GU565" s="94"/>
      <c r="GV565" s="94"/>
      <c r="GW565" s="94"/>
      <c r="GX565" s="94"/>
      <c r="GY565" s="94"/>
      <c r="GZ565" s="94"/>
      <c r="HA565" s="1"/>
      <c r="HB565" s="1"/>
    </row>
    <row r="566" spans="1:210" s="23" customFormat="1">
      <c r="A566" s="19"/>
      <c r="B566" s="245" t="s">
        <v>162</v>
      </c>
      <c r="C566" s="19"/>
      <c r="D566" s="19"/>
      <c r="E566" s="269"/>
      <c r="F566" s="52"/>
      <c r="G566" s="232"/>
      <c r="H566" s="19"/>
      <c r="I566" s="19" t="str">
        <f>IF($T562=справочники!$H$9,"расходы на одну единицу проданной продукции",IF($T562=справочники!$H$10,"доля от выбранного показателя продаж","??"))</f>
        <v>??</v>
      </c>
      <c r="J566" s="19"/>
      <c r="K566" s="19"/>
      <c r="L566" s="19"/>
      <c r="M566" s="20"/>
      <c r="N566" s="19"/>
      <c r="O566" s="19"/>
      <c r="P566" s="20"/>
      <c r="Q566" s="19" t="str">
        <f>IF($T562=справочники!$H$9,"руб.",IF($T562=справочники!$H$10,"доля","??"))</f>
        <v>??</v>
      </c>
      <c r="R566" s="19"/>
      <c r="S566" s="20" t="s">
        <v>6</v>
      </c>
      <c r="T566" s="212"/>
      <c r="U566" s="26"/>
      <c r="V566" s="19"/>
      <c r="W566" s="21"/>
      <c r="X566" s="22"/>
      <c r="Y566" s="47"/>
      <c r="Z566" s="96"/>
      <c r="AA566" s="97"/>
      <c r="AB566" s="97"/>
      <c r="AC566" s="97"/>
      <c r="AD566" s="97"/>
      <c r="AE566" s="97"/>
      <c r="AF566" s="97"/>
      <c r="AG566" s="97"/>
      <c r="AH566" s="97"/>
      <c r="AI566" s="97"/>
      <c r="AJ566" s="97"/>
      <c r="AK566" s="97"/>
      <c r="AL566" s="97"/>
      <c r="AM566" s="97"/>
      <c r="AN566" s="97"/>
      <c r="AO566" s="97"/>
      <c r="AP566" s="97"/>
      <c r="AQ566" s="97"/>
      <c r="AR566" s="97"/>
      <c r="AS566" s="97"/>
      <c r="AT566" s="97"/>
      <c r="AU566" s="97"/>
      <c r="AV566" s="97"/>
      <c r="AW566" s="97"/>
      <c r="AX566" s="97"/>
      <c r="AY566" s="97"/>
      <c r="AZ566" s="97"/>
      <c r="BA566" s="97"/>
      <c r="BB566" s="97"/>
      <c r="BC566" s="97"/>
      <c r="BD566" s="97"/>
      <c r="BE566" s="97"/>
      <c r="BF566" s="97"/>
      <c r="BG566" s="97"/>
      <c r="BH566" s="97"/>
      <c r="BI566" s="97"/>
      <c r="BJ566" s="97"/>
      <c r="BK566" s="97"/>
      <c r="BL566" s="97"/>
      <c r="BM566" s="97"/>
      <c r="BN566" s="97"/>
      <c r="BO566" s="97"/>
      <c r="BP566" s="97"/>
      <c r="BQ566" s="97"/>
      <c r="BR566" s="97"/>
      <c r="BS566" s="97"/>
      <c r="BT566" s="97"/>
      <c r="BU566" s="97"/>
      <c r="BV566" s="97"/>
      <c r="BW566" s="97"/>
      <c r="BX566" s="97"/>
      <c r="BY566" s="97"/>
      <c r="BZ566" s="97"/>
      <c r="CA566" s="97"/>
      <c r="CB566" s="97"/>
      <c r="CC566" s="97"/>
      <c r="CD566" s="97"/>
      <c r="CE566" s="97"/>
      <c r="CF566" s="97"/>
      <c r="CG566" s="97"/>
      <c r="CH566" s="97"/>
      <c r="CI566" s="97"/>
      <c r="CJ566" s="97"/>
      <c r="CK566" s="97"/>
      <c r="CL566" s="97"/>
      <c r="CM566" s="97"/>
      <c r="CN566" s="97"/>
      <c r="CO566" s="97"/>
      <c r="CP566" s="97"/>
      <c r="CQ566" s="97"/>
      <c r="CR566" s="97"/>
      <c r="CS566" s="97"/>
      <c r="CT566" s="97"/>
      <c r="CU566" s="97"/>
      <c r="CV566" s="97"/>
      <c r="CW566" s="97"/>
      <c r="CX566" s="97"/>
      <c r="CY566" s="97"/>
      <c r="CZ566" s="97"/>
      <c r="DA566" s="97"/>
      <c r="DB566" s="97"/>
      <c r="DC566" s="97"/>
      <c r="DD566" s="97"/>
      <c r="DE566" s="97"/>
      <c r="DF566" s="97"/>
      <c r="DG566" s="97"/>
      <c r="DH566" s="97"/>
      <c r="DI566" s="97"/>
      <c r="DJ566" s="97"/>
      <c r="DK566" s="97"/>
      <c r="DL566" s="97"/>
      <c r="DM566" s="97"/>
      <c r="DN566" s="97"/>
      <c r="DO566" s="97"/>
      <c r="DP566" s="97"/>
      <c r="DQ566" s="97"/>
      <c r="DR566" s="97"/>
      <c r="DS566" s="97"/>
      <c r="DT566" s="97"/>
      <c r="DU566" s="97"/>
      <c r="DV566" s="97"/>
      <c r="DW566" s="97"/>
      <c r="DX566" s="97"/>
      <c r="DY566" s="97"/>
      <c r="DZ566" s="97"/>
      <c r="EA566" s="97"/>
      <c r="EB566" s="97"/>
      <c r="EC566" s="97"/>
      <c r="ED566" s="97"/>
      <c r="EE566" s="97"/>
      <c r="EF566" s="97"/>
      <c r="EG566" s="97"/>
      <c r="EH566" s="97"/>
      <c r="EI566" s="97"/>
      <c r="EJ566" s="97"/>
      <c r="EK566" s="97"/>
      <c r="EL566" s="97"/>
      <c r="EM566" s="97"/>
      <c r="EN566" s="97"/>
      <c r="EO566" s="97"/>
      <c r="EP566" s="97"/>
      <c r="EQ566" s="97"/>
      <c r="ER566" s="97"/>
      <c r="ES566" s="97"/>
      <c r="ET566" s="97"/>
      <c r="EU566" s="97"/>
      <c r="EV566" s="97"/>
      <c r="EW566" s="97"/>
      <c r="EX566" s="97"/>
      <c r="EY566" s="97"/>
      <c r="EZ566" s="97"/>
      <c r="FA566" s="97"/>
      <c r="FB566" s="97"/>
      <c r="FC566" s="97"/>
      <c r="FD566" s="97"/>
      <c r="FE566" s="97"/>
      <c r="FF566" s="97"/>
      <c r="FG566" s="97"/>
      <c r="FH566" s="97"/>
      <c r="FI566" s="97"/>
      <c r="FJ566" s="97"/>
      <c r="FK566" s="97"/>
      <c r="FL566" s="97"/>
      <c r="FM566" s="97"/>
      <c r="FN566" s="97"/>
      <c r="FO566" s="97"/>
      <c r="FP566" s="97"/>
      <c r="FQ566" s="97"/>
      <c r="FR566" s="97"/>
      <c r="FS566" s="97"/>
      <c r="FT566" s="97"/>
      <c r="FU566" s="97"/>
      <c r="FV566" s="97"/>
      <c r="FW566" s="97"/>
      <c r="FX566" s="97"/>
      <c r="FY566" s="97"/>
      <c r="FZ566" s="97"/>
      <c r="GA566" s="97"/>
      <c r="GB566" s="97"/>
      <c r="GC566" s="97"/>
      <c r="GD566" s="97"/>
      <c r="GE566" s="97"/>
      <c r="GF566" s="97"/>
      <c r="GG566" s="97"/>
      <c r="GH566" s="97"/>
      <c r="GI566" s="97"/>
      <c r="GJ566" s="97"/>
      <c r="GK566" s="97"/>
      <c r="GL566" s="97"/>
      <c r="GM566" s="97"/>
      <c r="GN566" s="97"/>
      <c r="GO566" s="97"/>
      <c r="GP566" s="97"/>
      <c r="GQ566" s="97"/>
      <c r="GR566" s="97"/>
      <c r="GS566" s="97"/>
      <c r="GT566" s="97"/>
      <c r="GU566" s="97"/>
      <c r="GV566" s="97"/>
      <c r="GW566" s="97"/>
      <c r="GX566" s="97"/>
      <c r="GY566" s="97"/>
      <c r="GZ566" s="97"/>
      <c r="HA566" s="19"/>
      <c r="HB566" s="19"/>
    </row>
    <row r="567" spans="1:210" ht="4.2" customHeight="1">
      <c r="A567" s="1"/>
      <c r="B567" s="1"/>
      <c r="C567" s="1"/>
      <c r="D567" s="1"/>
      <c r="E567" s="263"/>
      <c r="F567" s="48"/>
      <c r="G567" s="231"/>
      <c r="H567" s="1"/>
      <c r="I567" s="1"/>
      <c r="J567" s="1"/>
      <c r="K567" s="1"/>
      <c r="L567" s="1"/>
      <c r="M567" s="5"/>
      <c r="N567" s="1"/>
      <c r="O567" s="1"/>
      <c r="P567" s="5"/>
      <c r="Q567" s="1"/>
      <c r="R567" s="1"/>
      <c r="S567" s="5"/>
      <c r="T567" s="7"/>
      <c r="U567" s="24"/>
      <c r="V567" s="1"/>
      <c r="W567" s="12"/>
      <c r="X567" s="10"/>
      <c r="Y567" s="46"/>
      <c r="Z567" s="93"/>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A567" s="94"/>
      <c r="CB567" s="94"/>
      <c r="CC567" s="94"/>
      <c r="CD567" s="94"/>
      <c r="CE567" s="94"/>
      <c r="CF567" s="94"/>
      <c r="CG567" s="94"/>
      <c r="CH567" s="94"/>
      <c r="CI567" s="94"/>
      <c r="CJ567" s="94"/>
      <c r="CK567" s="94"/>
      <c r="CL567" s="94"/>
      <c r="CM567" s="94"/>
      <c r="CN567" s="94"/>
      <c r="CO567" s="94"/>
      <c r="CP567" s="94"/>
      <c r="CQ567" s="94"/>
      <c r="CR567" s="94"/>
      <c r="CS567" s="94"/>
      <c r="CT567" s="94"/>
      <c r="CU567" s="94"/>
      <c r="CV567" s="94"/>
      <c r="CW567" s="94"/>
      <c r="CX567" s="94"/>
      <c r="CY567" s="94"/>
      <c r="CZ567" s="94"/>
      <c r="DA567" s="94"/>
      <c r="DB567" s="94"/>
      <c r="DC567" s="94"/>
      <c r="DD567" s="94"/>
      <c r="DE567" s="94"/>
      <c r="DF567" s="94"/>
      <c r="DG567" s="94"/>
      <c r="DH567" s="94"/>
      <c r="DI567" s="94"/>
      <c r="DJ567" s="94"/>
      <c r="DK567" s="94"/>
      <c r="DL567" s="94"/>
      <c r="DM567" s="94"/>
      <c r="DN567" s="94"/>
      <c r="DO567" s="94"/>
      <c r="DP567" s="94"/>
      <c r="DQ567" s="94"/>
      <c r="DR567" s="94"/>
      <c r="DS567" s="94"/>
      <c r="DT567" s="94"/>
      <c r="DU567" s="94"/>
      <c r="DV567" s="94"/>
      <c r="DW567" s="94"/>
      <c r="DX567" s="94"/>
      <c r="DY567" s="94"/>
      <c r="DZ567" s="94"/>
      <c r="EA567" s="94"/>
      <c r="EB567" s="94"/>
      <c r="EC567" s="94"/>
      <c r="ED567" s="94"/>
      <c r="EE567" s="94"/>
      <c r="EF567" s="94"/>
      <c r="EG567" s="94"/>
      <c r="EH567" s="94"/>
      <c r="EI567" s="94"/>
      <c r="EJ567" s="94"/>
      <c r="EK567" s="94"/>
      <c r="EL567" s="94"/>
      <c r="EM567" s="94"/>
      <c r="EN567" s="94"/>
      <c r="EO567" s="94"/>
      <c r="EP567" s="94"/>
      <c r="EQ567" s="94"/>
      <c r="ER567" s="94"/>
      <c r="ES567" s="94"/>
      <c r="ET567" s="94"/>
      <c r="EU567" s="94"/>
      <c r="EV567" s="94"/>
      <c r="EW567" s="94"/>
      <c r="EX567" s="94"/>
      <c r="EY567" s="94"/>
      <c r="EZ567" s="94"/>
      <c r="FA567" s="94"/>
      <c r="FB567" s="94"/>
      <c r="FC567" s="94"/>
      <c r="FD567" s="94"/>
      <c r="FE567" s="94"/>
      <c r="FF567" s="94"/>
      <c r="FG567" s="94"/>
      <c r="FH567" s="94"/>
      <c r="FI567" s="94"/>
      <c r="FJ567" s="94"/>
      <c r="FK567" s="94"/>
      <c r="FL567" s="94"/>
      <c r="FM567" s="94"/>
      <c r="FN567" s="94"/>
      <c r="FO567" s="94"/>
      <c r="FP567" s="94"/>
      <c r="FQ567" s="94"/>
      <c r="FR567" s="94"/>
      <c r="FS567" s="94"/>
      <c r="FT567" s="94"/>
      <c r="FU567" s="94"/>
      <c r="FV567" s="94"/>
      <c r="FW567" s="94"/>
      <c r="FX567" s="94"/>
      <c r="FY567" s="94"/>
      <c r="FZ567" s="94"/>
      <c r="GA567" s="94"/>
      <c r="GB567" s="94"/>
      <c r="GC567" s="94"/>
      <c r="GD567" s="94"/>
      <c r="GE567" s="94"/>
      <c r="GF567" s="94"/>
      <c r="GG567" s="94"/>
      <c r="GH567" s="94"/>
      <c r="GI567" s="94"/>
      <c r="GJ567" s="94"/>
      <c r="GK567" s="94"/>
      <c r="GL567" s="94"/>
      <c r="GM567" s="94"/>
      <c r="GN567" s="94"/>
      <c r="GO567" s="94"/>
      <c r="GP567" s="94"/>
      <c r="GQ567" s="94"/>
      <c r="GR567" s="94"/>
      <c r="GS567" s="94"/>
      <c r="GT567" s="94"/>
      <c r="GU567" s="94"/>
      <c r="GV567" s="94"/>
      <c r="GW567" s="94"/>
      <c r="GX567" s="94"/>
      <c r="GY567" s="94"/>
      <c r="GZ567" s="94"/>
      <c r="HA567" s="1"/>
      <c r="HB567" s="1"/>
    </row>
    <row r="568" spans="1:210" s="4" customFormat="1">
      <c r="A568" s="3"/>
      <c r="B568" s="259" t="s">
        <v>159</v>
      </c>
      <c r="C568" s="3"/>
      <c r="D568" s="3"/>
      <c r="E568" s="9"/>
      <c r="F568" s="51"/>
      <c r="G568" s="232"/>
      <c r="H568" s="13" t="str">
        <f>B568&amp;N562</f>
        <v>Учет - Переменный прямой расход</v>
      </c>
      <c r="I568" s="13"/>
      <c r="J568" s="3"/>
      <c r="K568" s="3"/>
      <c r="L568" s="3"/>
      <c r="M568" s="5"/>
      <c r="N568" s="36" t="str">
        <f>N422</f>
        <v>Продукт-2</v>
      </c>
      <c r="O568" s="36"/>
      <c r="P568" s="5"/>
      <c r="Q568" s="36" t="s">
        <v>26</v>
      </c>
      <c r="R568" s="36"/>
      <c r="S568" s="20" t="s">
        <v>6</v>
      </c>
      <c r="T568" s="308"/>
      <c r="U568" s="24" t="s">
        <v>7</v>
      </c>
      <c r="V568" s="36"/>
      <c r="W568" s="38">
        <f>SUM($Y568:$HA568)</f>
        <v>0</v>
      </c>
      <c r="X568" s="38"/>
      <c r="Y568" s="46"/>
      <c r="Z568" s="99"/>
      <c r="AA568" s="100">
        <f>IF(AA$8="",0,IF($T562=справочники!$H$9,$T566*SUMIFS(AA$43:AA567,$H$43:$H567,$H$72,$N$43:$N567,$N568),IF($T562=справочники!$H$10,$T566*SUMIFS(AA$43:AA567,$H$43:$H567,$T564,$N$43:$N567,$N568),0)))</f>
        <v>0</v>
      </c>
      <c r="AB568" s="100">
        <f>IF(AB$8="",0,IF($T562=справочники!$H$9,$T566*SUMIFS(AB$43:AB567,$H$43:$H567,$H$72,$N$43:$N567,$N568),IF($T562=справочники!$H$10,$T566*SUMIFS(AB$43:AB567,$H$43:$H567,$T564,$N$43:$N567,$N568),0)))</f>
        <v>0</v>
      </c>
      <c r="AC568" s="100">
        <f>IF(AC$8="",0,IF($T562=справочники!$H$9,$T566*SUMIFS(AC$43:AC567,$H$43:$H567,$H$72,$N$43:$N567,$N568),IF($T562=справочники!$H$10,$T566*SUMIFS(AC$43:AC567,$H$43:$H567,$T564,$N$43:$N567,$N568),0)))</f>
        <v>0</v>
      </c>
      <c r="AD568" s="100">
        <f>IF(AD$8="",0,IF($T562=справочники!$H$9,$T566*SUMIFS(AD$43:AD567,$H$43:$H567,$H$72,$N$43:$N567,$N568),IF($T562=справочники!$H$10,$T566*SUMIFS(AD$43:AD567,$H$43:$H567,$T564,$N$43:$N567,$N568),0)))</f>
        <v>0</v>
      </c>
      <c r="AE568" s="100">
        <f>IF(AE$8="",0,IF($T562=справочники!$H$9,$T566*SUMIFS(AE$43:AE567,$H$43:$H567,$H$72,$N$43:$N567,$N568),IF($T562=справочники!$H$10,$T566*SUMIFS(AE$43:AE567,$H$43:$H567,$T564,$N$43:$N567,$N568),0)))</f>
        <v>0</v>
      </c>
      <c r="AF568" s="100">
        <f>IF(AF$8="",0,IF($T562=справочники!$H$9,$T566*SUMIFS(AF$43:AF567,$H$43:$H567,$H$72,$N$43:$N567,$N568),IF($T562=справочники!$H$10,$T566*SUMIFS(AF$43:AF567,$H$43:$H567,$T564,$N$43:$N567,$N568),0)))</f>
        <v>0</v>
      </c>
      <c r="AG568" s="100">
        <f>IF(AG$8="",0,IF($T562=справочники!$H$9,$T566*SUMIFS(AG$43:AG567,$H$43:$H567,$H$72,$N$43:$N567,$N568),IF($T562=справочники!$H$10,$T566*SUMIFS(AG$43:AG567,$H$43:$H567,$T564,$N$43:$N567,$N568),0)))</f>
        <v>0</v>
      </c>
      <c r="AH568" s="100">
        <f>IF(AH$8="",0,IF($T562=справочники!$H$9,$T566*SUMIFS(AH$43:AH567,$H$43:$H567,$H$72,$N$43:$N567,$N568),IF($T562=справочники!$H$10,$T566*SUMIFS(AH$43:AH567,$H$43:$H567,$T564,$N$43:$N567,$N568),0)))</f>
        <v>0</v>
      </c>
      <c r="AI568" s="100">
        <f>IF(AI$8="",0,IF($T562=справочники!$H$9,$T566*SUMIFS(AI$43:AI567,$H$43:$H567,$H$72,$N$43:$N567,$N568),IF($T562=справочники!$H$10,$T566*SUMIFS(AI$43:AI567,$H$43:$H567,$T564,$N$43:$N567,$N568),0)))</f>
        <v>0</v>
      </c>
      <c r="AJ568" s="100">
        <f>IF(AJ$8="",0,IF($T562=справочники!$H$9,$T566*SUMIFS(AJ$43:AJ567,$H$43:$H567,$H$72,$N$43:$N567,$N568),IF($T562=справочники!$H$10,$T566*SUMIFS(AJ$43:AJ567,$H$43:$H567,$T564,$N$43:$N567,$N568),0)))</f>
        <v>0</v>
      </c>
      <c r="AK568" s="100">
        <f>IF(AK$8="",0,IF($T562=справочники!$H$9,$T566*SUMIFS(AK$43:AK567,$H$43:$H567,$H$72,$N$43:$N567,$N568),IF($T562=справочники!$H$10,$T566*SUMIFS(AK$43:AK567,$H$43:$H567,$T564,$N$43:$N567,$N568),0)))</f>
        <v>0</v>
      </c>
      <c r="AL568" s="100">
        <f>IF(AL$8="",0,IF($T562=справочники!$H$9,$T566*SUMIFS(AL$43:AL567,$H$43:$H567,$H$72,$N$43:$N567,$N568),IF($T562=справочники!$H$10,$T566*SUMIFS(AL$43:AL567,$H$43:$H567,$T564,$N$43:$N567,$N568),0)))</f>
        <v>0</v>
      </c>
      <c r="AM568" s="100">
        <f>IF(AM$8="",0,IF($T562=справочники!$H$9,$T566*SUMIFS(AM$43:AM567,$H$43:$H567,$H$72,$N$43:$N567,$N568),IF($T562=справочники!$H$10,$T566*SUMIFS(AM$43:AM567,$H$43:$H567,$T564,$N$43:$N567,$N568),0)))</f>
        <v>0</v>
      </c>
      <c r="AN568" s="100">
        <f>IF(AN$8="",0,IF($T562=справочники!$H$9,$T566*SUMIFS(AN$43:AN567,$H$43:$H567,$H$72,$N$43:$N567,$N568),IF($T562=справочники!$H$10,$T566*SUMIFS(AN$43:AN567,$H$43:$H567,$T564,$N$43:$N567,$N568),0)))</f>
        <v>0</v>
      </c>
      <c r="AO568" s="100">
        <f>IF(AO$8="",0,IF($T562=справочники!$H$9,$T566*SUMIFS(AO$43:AO567,$H$43:$H567,$H$72,$N$43:$N567,$N568),IF($T562=справочники!$H$10,$T566*SUMIFS(AO$43:AO567,$H$43:$H567,$T564,$N$43:$N567,$N568),0)))</f>
        <v>0</v>
      </c>
      <c r="AP568" s="100">
        <f>IF(AP$8="",0,IF($T562=справочники!$H$9,$T566*SUMIFS(AP$43:AP567,$H$43:$H567,$H$72,$N$43:$N567,$N568),IF($T562=справочники!$H$10,$T566*SUMIFS(AP$43:AP567,$H$43:$H567,$T564,$N$43:$N567,$N568),0)))</f>
        <v>0</v>
      </c>
      <c r="AQ568" s="100">
        <f>IF(AQ$8="",0,IF($T562=справочники!$H$9,$T566*SUMIFS(AQ$43:AQ567,$H$43:$H567,$H$72,$N$43:$N567,$N568),IF($T562=справочники!$H$10,$T566*SUMIFS(AQ$43:AQ567,$H$43:$H567,$T564,$N$43:$N567,$N568),0)))</f>
        <v>0</v>
      </c>
      <c r="AR568" s="100">
        <f>IF(AR$8="",0,IF($T562=справочники!$H$9,$T566*SUMIFS(AR$43:AR567,$H$43:$H567,$H$72,$N$43:$N567,$N568),IF($T562=справочники!$H$10,$T566*SUMIFS(AR$43:AR567,$H$43:$H567,$T564,$N$43:$N567,$N568),0)))</f>
        <v>0</v>
      </c>
      <c r="AS568" s="100">
        <f>IF(AS$8="",0,IF($T562=справочники!$H$9,$T566*SUMIFS(AS$43:AS567,$H$43:$H567,$H$72,$N$43:$N567,$N568),IF($T562=справочники!$H$10,$T566*SUMIFS(AS$43:AS567,$H$43:$H567,$T564,$N$43:$N567,$N568),0)))</f>
        <v>0</v>
      </c>
      <c r="AT568" s="100">
        <f>IF(AT$8="",0,IF($T562=справочники!$H$9,$T566*SUMIFS(AT$43:AT567,$H$43:$H567,$H$72,$N$43:$N567,$N568),IF($T562=справочники!$H$10,$T566*SUMIFS(AT$43:AT567,$H$43:$H567,$T564,$N$43:$N567,$N568),0)))</f>
        <v>0</v>
      </c>
      <c r="AU568" s="100">
        <f>IF(AU$8="",0,IF($T562=справочники!$H$9,$T566*SUMIFS(AU$43:AU567,$H$43:$H567,$H$72,$N$43:$N567,$N568),IF($T562=справочники!$H$10,$T566*SUMIFS(AU$43:AU567,$H$43:$H567,$T564,$N$43:$N567,$N568),0)))</f>
        <v>0</v>
      </c>
      <c r="AV568" s="100">
        <f>IF(AV$8="",0,IF($T562=справочники!$H$9,$T566*SUMIFS(AV$43:AV567,$H$43:$H567,$H$72,$N$43:$N567,$N568),IF($T562=справочники!$H$10,$T566*SUMIFS(AV$43:AV567,$H$43:$H567,$T564,$N$43:$N567,$N568),0)))</f>
        <v>0</v>
      </c>
      <c r="AW568" s="100">
        <f>IF(AW$8="",0,IF($T562=справочники!$H$9,$T566*SUMIFS(AW$43:AW567,$H$43:$H567,$H$72,$N$43:$N567,$N568),IF($T562=справочники!$H$10,$T566*SUMIFS(AW$43:AW567,$H$43:$H567,$T564,$N$43:$N567,$N568),0)))</f>
        <v>0</v>
      </c>
      <c r="AX568" s="100">
        <f>IF(AX$8="",0,IF($T562=справочники!$H$9,$T566*SUMIFS(AX$43:AX567,$H$43:$H567,$H$72,$N$43:$N567,$N568),IF($T562=справочники!$H$10,$T566*SUMIFS(AX$43:AX567,$H$43:$H567,$T564,$N$43:$N567,$N568),0)))</f>
        <v>0</v>
      </c>
      <c r="AY568" s="100">
        <f>IF(AY$8="",0,IF($T562=справочники!$H$9,$T566*SUMIFS(AY$43:AY567,$H$43:$H567,$H$72,$N$43:$N567,$N568),IF($T562=справочники!$H$10,$T566*SUMIFS(AY$43:AY567,$H$43:$H567,$T564,$N$43:$N567,$N568),0)))</f>
        <v>0</v>
      </c>
      <c r="AZ568" s="100">
        <f>IF(AZ$8="",0,IF($T562=справочники!$H$9,$T566*SUMIFS(AZ$43:AZ567,$H$43:$H567,$H$72,$N$43:$N567,$N568),IF($T562=справочники!$H$10,$T566*SUMIFS(AZ$43:AZ567,$H$43:$H567,$T564,$N$43:$N567,$N568),0)))</f>
        <v>0</v>
      </c>
      <c r="BA568" s="100">
        <f>IF(BA$8="",0,IF($T562=справочники!$H$9,$T566*SUMIFS(BA$43:BA567,$H$43:$H567,$H$72,$N$43:$N567,$N568),IF($T562=справочники!$H$10,$T566*SUMIFS(BA$43:BA567,$H$43:$H567,$T564,$N$43:$N567,$N568),0)))</f>
        <v>0</v>
      </c>
      <c r="BB568" s="100">
        <f>IF(BB$8="",0,IF($T562=справочники!$H$9,$T566*SUMIFS(BB$43:BB567,$H$43:$H567,$H$72,$N$43:$N567,$N568),IF($T562=справочники!$H$10,$T566*SUMIFS(BB$43:BB567,$H$43:$H567,$T564,$N$43:$N567,$N568),0)))</f>
        <v>0</v>
      </c>
      <c r="BC568" s="100">
        <f>IF(BC$8="",0,IF($T562=справочники!$H$9,$T566*SUMIFS(BC$43:BC567,$H$43:$H567,$H$72,$N$43:$N567,$N568),IF($T562=справочники!$H$10,$T566*SUMIFS(BC$43:BC567,$H$43:$H567,$T564,$N$43:$N567,$N568),0)))</f>
        <v>0</v>
      </c>
      <c r="BD568" s="100">
        <f>IF(BD$8="",0,IF($T562=справочники!$H$9,$T566*SUMIFS(BD$43:BD567,$H$43:$H567,$H$72,$N$43:$N567,$N568),IF($T562=справочники!$H$10,$T566*SUMIFS(BD$43:BD567,$H$43:$H567,$T564,$N$43:$N567,$N568),0)))</f>
        <v>0</v>
      </c>
      <c r="BE568" s="100">
        <f>IF(BE$8="",0,IF($T562=справочники!$H$9,$T566*SUMIFS(BE$43:BE567,$H$43:$H567,$H$72,$N$43:$N567,$N568),IF($T562=справочники!$H$10,$T566*SUMIFS(BE$43:BE567,$H$43:$H567,$T564,$N$43:$N567,$N568),0)))</f>
        <v>0</v>
      </c>
      <c r="BF568" s="100">
        <f>IF(BF$8="",0,IF($T562=справочники!$H$9,$T566*SUMIFS(BF$43:BF567,$H$43:$H567,$H$72,$N$43:$N567,$N568),IF($T562=справочники!$H$10,$T566*SUMIFS(BF$43:BF567,$H$43:$H567,$T564,$N$43:$N567,$N568),0)))</f>
        <v>0</v>
      </c>
      <c r="BG568" s="100">
        <f>IF(BG$8="",0,IF($T562=справочники!$H$9,$T566*SUMIFS(BG$43:BG567,$H$43:$H567,$H$72,$N$43:$N567,$N568),IF($T562=справочники!$H$10,$T566*SUMIFS(BG$43:BG567,$H$43:$H567,$T564,$N$43:$N567,$N568),0)))</f>
        <v>0</v>
      </c>
      <c r="BH568" s="100">
        <f>IF(BH$8="",0,IF($T562=справочники!$H$9,$T566*SUMIFS(BH$43:BH567,$H$43:$H567,$H$72,$N$43:$N567,$N568),IF($T562=справочники!$H$10,$T566*SUMIFS(BH$43:BH567,$H$43:$H567,$T564,$N$43:$N567,$N568),0)))</f>
        <v>0</v>
      </c>
      <c r="BI568" s="100">
        <f>IF(BI$8="",0,IF($T562=справочники!$H$9,$T566*SUMIFS(BI$43:BI567,$H$43:$H567,$H$72,$N$43:$N567,$N568),IF($T562=справочники!$H$10,$T566*SUMIFS(BI$43:BI567,$H$43:$H567,$T564,$N$43:$N567,$N568),0)))</f>
        <v>0</v>
      </c>
      <c r="BJ568" s="100">
        <f>IF(BJ$8="",0,IF($T562=справочники!$H$9,$T566*SUMIFS(BJ$43:BJ567,$H$43:$H567,$H$72,$N$43:$N567,$N568),IF($T562=справочники!$H$10,$T566*SUMIFS(BJ$43:BJ567,$H$43:$H567,$T564,$N$43:$N567,$N568),0)))</f>
        <v>0</v>
      </c>
      <c r="BK568" s="100">
        <f>IF(BK$8="",0,IF($T562=справочники!$H$9,$T566*SUMIFS(BK$43:BK567,$H$43:$H567,$H$72,$N$43:$N567,$N568),IF($T562=справочники!$H$10,$T566*SUMIFS(BK$43:BK567,$H$43:$H567,$T564,$N$43:$N567,$N568),0)))</f>
        <v>0</v>
      </c>
      <c r="BL568" s="100">
        <f>IF(BL$8="",0,IF($T562=справочники!$H$9,$T566*SUMIFS(BL$43:BL567,$H$43:$H567,$H$72,$N$43:$N567,$N568),IF($T562=справочники!$H$10,$T566*SUMIFS(BL$43:BL567,$H$43:$H567,$T564,$N$43:$N567,$N568),0)))</f>
        <v>0</v>
      </c>
      <c r="BM568" s="100">
        <f>IF(BM$8="",0,IF($T562=справочники!$H$9,$T566*SUMIFS(BM$43:BM567,$H$43:$H567,$H$72,$N$43:$N567,$N568),IF($T562=справочники!$H$10,$T566*SUMIFS(BM$43:BM567,$H$43:$H567,$T564,$N$43:$N567,$N568),0)))</f>
        <v>0</v>
      </c>
      <c r="BN568" s="100">
        <f>IF(BN$8="",0,IF($T562=справочники!$H$9,$T566*SUMIFS(BN$43:BN567,$H$43:$H567,$H$72,$N$43:$N567,$N568),IF($T562=справочники!$H$10,$T566*SUMIFS(BN$43:BN567,$H$43:$H567,$T564,$N$43:$N567,$N568),0)))</f>
        <v>0</v>
      </c>
      <c r="BO568" s="100">
        <f>IF(BO$8="",0,IF($T562=справочники!$H$9,$T566*SUMIFS(BO$43:BO567,$H$43:$H567,$H$72,$N$43:$N567,$N568),IF($T562=справочники!$H$10,$T566*SUMIFS(BO$43:BO567,$H$43:$H567,$T564,$N$43:$N567,$N568),0)))</f>
        <v>0</v>
      </c>
      <c r="BP568" s="100">
        <f>IF(BP$8="",0,IF($T562=справочники!$H$9,$T566*SUMIFS(BP$43:BP567,$H$43:$H567,$H$72,$N$43:$N567,$N568),IF($T562=справочники!$H$10,$T566*SUMIFS(BP$43:BP567,$H$43:$H567,$T564,$N$43:$N567,$N568),0)))</f>
        <v>0</v>
      </c>
      <c r="BQ568" s="100">
        <f>IF(BQ$8="",0,IF($T562=справочники!$H$9,$T566*SUMIFS(BQ$43:BQ567,$H$43:$H567,$H$72,$N$43:$N567,$N568),IF($T562=справочники!$H$10,$T566*SUMIFS(BQ$43:BQ567,$H$43:$H567,$T564,$N$43:$N567,$N568),0)))</f>
        <v>0</v>
      </c>
      <c r="BR568" s="100">
        <f>IF(BR$8="",0,IF($T562=справочники!$H$9,$T566*SUMIFS(BR$43:BR567,$H$43:$H567,$H$72,$N$43:$N567,$N568),IF($T562=справочники!$H$10,$T566*SUMIFS(BR$43:BR567,$H$43:$H567,$T564,$N$43:$N567,$N568),0)))</f>
        <v>0</v>
      </c>
      <c r="BS568" s="100">
        <f>IF(BS$8="",0,IF($T562=справочники!$H$9,$T566*SUMIFS(BS$43:BS567,$H$43:$H567,$H$72,$N$43:$N567,$N568),IF($T562=справочники!$H$10,$T566*SUMIFS(BS$43:BS567,$H$43:$H567,$T564,$N$43:$N567,$N568),0)))</f>
        <v>0</v>
      </c>
      <c r="BT568" s="100">
        <f>IF(BT$8="",0,IF($T562=справочники!$H$9,$T566*SUMIFS(BT$43:BT567,$H$43:$H567,$H$72,$N$43:$N567,$N568),IF($T562=справочники!$H$10,$T566*SUMIFS(BT$43:BT567,$H$43:$H567,$T564,$N$43:$N567,$N568),0)))</f>
        <v>0</v>
      </c>
      <c r="BU568" s="100">
        <f>IF(BU$8="",0,IF($T562=справочники!$H$9,$T566*SUMIFS(BU$43:BU567,$H$43:$H567,$H$72,$N$43:$N567,$N568),IF($T562=справочники!$H$10,$T566*SUMIFS(BU$43:BU567,$H$43:$H567,$T564,$N$43:$N567,$N568),0)))</f>
        <v>0</v>
      </c>
      <c r="BV568" s="100">
        <f>IF(BV$8="",0,IF($T562=справочники!$H$9,$T566*SUMIFS(BV$43:BV567,$H$43:$H567,$H$72,$N$43:$N567,$N568),IF($T562=справочники!$H$10,$T566*SUMIFS(BV$43:BV567,$H$43:$H567,$T564,$N$43:$N567,$N568),0)))</f>
        <v>0</v>
      </c>
      <c r="BW568" s="100">
        <f>IF(BW$8="",0,IF($T562=справочники!$H$9,$T566*SUMIFS(BW$43:BW567,$H$43:$H567,$H$72,$N$43:$N567,$N568),IF($T562=справочники!$H$10,$T566*SUMIFS(BW$43:BW567,$H$43:$H567,$T564,$N$43:$N567,$N568),0)))</f>
        <v>0</v>
      </c>
      <c r="BX568" s="100">
        <f>IF(BX$8="",0,IF($T562=справочники!$H$9,$T566*SUMIFS(BX$43:BX567,$H$43:$H567,$H$72,$N$43:$N567,$N568),IF($T562=справочники!$H$10,$T566*SUMIFS(BX$43:BX567,$H$43:$H567,$T564,$N$43:$N567,$N568),0)))</f>
        <v>0</v>
      </c>
      <c r="BY568" s="100">
        <f>IF(BY$8="",0,IF($T562=справочники!$H$9,$T566*SUMIFS(BY$43:BY567,$H$43:$H567,$H$72,$N$43:$N567,$N568),IF($T562=справочники!$H$10,$T566*SUMIFS(BY$43:BY567,$H$43:$H567,$T564,$N$43:$N567,$N568),0)))</f>
        <v>0</v>
      </c>
      <c r="BZ568" s="100">
        <f>IF(BZ$8="",0,IF($T562=справочники!$H$9,$T566*SUMIFS(BZ$43:BZ567,$H$43:$H567,$H$72,$N$43:$N567,$N568),IF($T562=справочники!$H$10,$T566*SUMIFS(BZ$43:BZ567,$H$43:$H567,$T564,$N$43:$N567,$N568),0)))</f>
        <v>0</v>
      </c>
      <c r="CA568" s="100">
        <f>IF(CA$8="",0,IF($T562=справочники!$H$9,$T566*SUMIFS(CA$43:CA567,$H$43:$H567,$H$72,$N$43:$N567,$N568),IF($T562=справочники!$H$10,$T566*SUMIFS(CA$43:CA567,$H$43:$H567,$T564,$N$43:$N567,$N568),0)))</f>
        <v>0</v>
      </c>
      <c r="CB568" s="100">
        <f>IF(CB$8="",0,IF($T562=справочники!$H$9,$T566*SUMIFS(CB$43:CB567,$H$43:$H567,$H$72,$N$43:$N567,$N568),IF($T562=справочники!$H$10,$T566*SUMIFS(CB$43:CB567,$H$43:$H567,$T564,$N$43:$N567,$N568),0)))</f>
        <v>0</v>
      </c>
      <c r="CC568" s="100">
        <f>IF(CC$8="",0,IF($T562=справочники!$H$9,$T566*SUMIFS(CC$43:CC567,$H$43:$H567,$H$72,$N$43:$N567,$N568),IF($T562=справочники!$H$10,$T566*SUMIFS(CC$43:CC567,$H$43:$H567,$T564,$N$43:$N567,$N568),0)))</f>
        <v>0</v>
      </c>
      <c r="CD568" s="100">
        <f>IF(CD$8="",0,IF($T562=справочники!$H$9,$T566*SUMIFS(CD$43:CD567,$H$43:$H567,$H$72,$N$43:$N567,$N568),IF($T562=справочники!$H$10,$T566*SUMIFS(CD$43:CD567,$H$43:$H567,$T564,$N$43:$N567,$N568),0)))</f>
        <v>0</v>
      </c>
      <c r="CE568" s="100">
        <f>IF(CE$8="",0,IF($T562=справочники!$H$9,$T566*SUMIFS(CE$43:CE567,$H$43:$H567,$H$72,$N$43:$N567,$N568),IF($T562=справочники!$H$10,$T566*SUMIFS(CE$43:CE567,$H$43:$H567,$T564,$N$43:$N567,$N568),0)))</f>
        <v>0</v>
      </c>
      <c r="CF568" s="100">
        <f>IF(CF$8="",0,IF($T562=справочники!$H$9,$T566*SUMIFS(CF$43:CF567,$H$43:$H567,$H$72,$N$43:$N567,$N568),IF($T562=справочники!$H$10,$T566*SUMIFS(CF$43:CF567,$H$43:$H567,$T564,$N$43:$N567,$N568),0)))</f>
        <v>0</v>
      </c>
      <c r="CG568" s="100">
        <f>IF(CG$8="",0,IF($T562=справочники!$H$9,$T566*SUMIFS(CG$43:CG567,$H$43:$H567,$H$72,$N$43:$N567,$N568),IF($T562=справочники!$H$10,$T566*SUMIFS(CG$43:CG567,$H$43:$H567,$T564,$N$43:$N567,$N568),0)))</f>
        <v>0</v>
      </c>
      <c r="CH568" s="100">
        <f>IF(CH$8="",0,IF($T562=справочники!$H$9,$T566*SUMIFS(CH$43:CH567,$H$43:$H567,$H$72,$N$43:$N567,$N568),IF($T562=справочники!$H$10,$T566*SUMIFS(CH$43:CH567,$H$43:$H567,$T564,$N$43:$N567,$N568),0)))</f>
        <v>0</v>
      </c>
      <c r="CI568" s="100">
        <f>IF(CI$8="",0,IF($T562=справочники!$H$9,$T566*SUMIFS(CI$43:CI567,$H$43:$H567,$H$72,$N$43:$N567,$N568),IF($T562=справочники!$H$10,$T566*SUMIFS(CI$43:CI567,$H$43:$H567,$T564,$N$43:$N567,$N568),0)))</f>
        <v>0</v>
      </c>
      <c r="CJ568" s="100">
        <f>IF(CJ$8="",0,IF($T562=справочники!$H$9,$T566*SUMIFS(CJ$43:CJ567,$H$43:$H567,$H$72,$N$43:$N567,$N568),IF($T562=справочники!$H$10,$T566*SUMIFS(CJ$43:CJ567,$H$43:$H567,$T564,$N$43:$N567,$N568),0)))</f>
        <v>0</v>
      </c>
      <c r="CK568" s="100">
        <f>IF(CK$8="",0,IF($T562=справочники!$H$9,$T566*SUMIFS(CK$43:CK567,$H$43:$H567,$H$72,$N$43:$N567,$N568),IF($T562=справочники!$H$10,$T566*SUMIFS(CK$43:CK567,$H$43:$H567,$T564,$N$43:$N567,$N568),0)))</f>
        <v>0</v>
      </c>
      <c r="CL568" s="100">
        <f>IF(CL$8="",0,IF($T562=справочники!$H$9,$T566*SUMIFS(CL$43:CL567,$H$43:$H567,$H$72,$N$43:$N567,$N568),IF($T562=справочники!$H$10,$T566*SUMIFS(CL$43:CL567,$H$43:$H567,$T564,$N$43:$N567,$N568),0)))</f>
        <v>0</v>
      </c>
      <c r="CM568" s="100">
        <f>IF(CM$8="",0,IF($T562=справочники!$H$9,$T566*SUMIFS(CM$43:CM567,$H$43:$H567,$H$72,$N$43:$N567,$N568),IF($T562=справочники!$H$10,$T566*SUMIFS(CM$43:CM567,$H$43:$H567,$T564,$N$43:$N567,$N568),0)))</f>
        <v>0</v>
      </c>
      <c r="CN568" s="100">
        <f>IF(CN$8="",0,IF($T562=справочники!$H$9,$T566*SUMIFS(CN$43:CN567,$H$43:$H567,$H$72,$N$43:$N567,$N568),IF($T562=справочники!$H$10,$T566*SUMIFS(CN$43:CN567,$H$43:$H567,$T564,$N$43:$N567,$N568),0)))</f>
        <v>0</v>
      </c>
      <c r="CO568" s="100">
        <f>IF(CO$8="",0,IF($T562=справочники!$H$9,$T566*SUMIFS(CO$43:CO567,$H$43:$H567,$H$72,$N$43:$N567,$N568),IF($T562=справочники!$H$10,$T566*SUMIFS(CO$43:CO567,$H$43:$H567,$T564,$N$43:$N567,$N568),0)))</f>
        <v>0</v>
      </c>
      <c r="CP568" s="100">
        <f>IF(CP$8="",0,IF($T562=справочники!$H$9,$T566*SUMIFS(CP$43:CP567,$H$43:$H567,$H$72,$N$43:$N567,$N568),IF($T562=справочники!$H$10,$T566*SUMIFS(CP$43:CP567,$H$43:$H567,$T564,$N$43:$N567,$N568),0)))</f>
        <v>0</v>
      </c>
      <c r="CQ568" s="100">
        <f>IF(CQ$8="",0,IF($T562=справочники!$H$9,$T566*SUMIFS(CQ$43:CQ567,$H$43:$H567,$H$72,$N$43:$N567,$N568),IF($T562=справочники!$H$10,$T566*SUMIFS(CQ$43:CQ567,$H$43:$H567,$T564,$N$43:$N567,$N568),0)))</f>
        <v>0</v>
      </c>
      <c r="CR568" s="100">
        <f>IF(CR$8="",0,IF($T562=справочники!$H$9,$T566*SUMIFS(CR$43:CR567,$H$43:$H567,$H$72,$N$43:$N567,$N568),IF($T562=справочники!$H$10,$T566*SUMIFS(CR$43:CR567,$H$43:$H567,$T564,$N$43:$N567,$N568),0)))</f>
        <v>0</v>
      </c>
      <c r="CS568" s="100">
        <f>IF(CS$8="",0,IF($T562=справочники!$H$9,$T566*SUMIFS(CS$43:CS567,$H$43:$H567,$H$72,$N$43:$N567,$N568),IF($T562=справочники!$H$10,$T566*SUMIFS(CS$43:CS567,$H$43:$H567,$T564,$N$43:$N567,$N568),0)))</f>
        <v>0</v>
      </c>
      <c r="CT568" s="100">
        <f>IF(CT$8="",0,IF($T562=справочники!$H$9,$T566*SUMIFS(CT$43:CT567,$H$43:$H567,$H$72,$N$43:$N567,$N568),IF($T562=справочники!$H$10,$T566*SUMIFS(CT$43:CT567,$H$43:$H567,$T564,$N$43:$N567,$N568),0)))</f>
        <v>0</v>
      </c>
      <c r="CU568" s="100">
        <f>IF(CU$8="",0,IF($T562=справочники!$H$9,$T566*SUMIFS(CU$43:CU567,$H$43:$H567,$H$72,$N$43:$N567,$N568),IF($T562=справочники!$H$10,$T566*SUMIFS(CU$43:CU567,$H$43:$H567,$T564,$N$43:$N567,$N568),0)))</f>
        <v>0</v>
      </c>
      <c r="CV568" s="100">
        <f>IF(CV$8="",0,IF($T562=справочники!$H$9,$T566*SUMIFS(CV$43:CV567,$H$43:$H567,$H$72,$N$43:$N567,$N568),IF($T562=справочники!$H$10,$T566*SUMIFS(CV$43:CV567,$H$43:$H567,$T564,$N$43:$N567,$N568),0)))</f>
        <v>0</v>
      </c>
      <c r="CW568" s="100">
        <f>IF(CW$8="",0,IF($T562=справочники!$H$9,$T566*SUMIFS(CW$43:CW567,$H$43:$H567,$H$72,$N$43:$N567,$N568),IF($T562=справочники!$H$10,$T566*SUMIFS(CW$43:CW567,$H$43:$H567,$T564,$N$43:$N567,$N568),0)))</f>
        <v>0</v>
      </c>
      <c r="CX568" s="100">
        <f>IF(CX$8="",0,IF($T562=справочники!$H$9,$T566*SUMIFS(CX$43:CX567,$H$43:$H567,$H$72,$N$43:$N567,$N568),IF($T562=справочники!$H$10,$T566*SUMIFS(CX$43:CX567,$H$43:$H567,$T564,$N$43:$N567,$N568),0)))</f>
        <v>0</v>
      </c>
      <c r="CY568" s="100">
        <f>IF(CY$8="",0,IF($T562=справочники!$H$9,$T566*SUMIFS(CY$43:CY567,$H$43:$H567,$H$72,$N$43:$N567,$N568),IF($T562=справочники!$H$10,$T566*SUMIFS(CY$43:CY567,$H$43:$H567,$T564,$N$43:$N567,$N568),0)))</f>
        <v>0</v>
      </c>
      <c r="CZ568" s="100">
        <f>IF(CZ$8="",0,IF($T562=справочники!$H$9,$T566*SUMIFS(CZ$43:CZ567,$H$43:$H567,$H$72,$N$43:$N567,$N568),IF($T562=справочники!$H$10,$T566*SUMIFS(CZ$43:CZ567,$H$43:$H567,$T564,$N$43:$N567,$N568),0)))</f>
        <v>0</v>
      </c>
      <c r="DA568" s="100">
        <f>IF(DA$8="",0,IF($T562=справочники!$H$9,$T566*SUMIFS(DA$43:DA567,$H$43:$H567,$H$72,$N$43:$N567,$N568),IF($T562=справочники!$H$10,$T566*SUMIFS(DA$43:DA567,$H$43:$H567,$T564,$N$43:$N567,$N568),0)))</f>
        <v>0</v>
      </c>
      <c r="DB568" s="100">
        <f>IF(DB$8="",0,IF($T562=справочники!$H$9,$T566*SUMIFS(DB$43:DB567,$H$43:$H567,$H$72,$N$43:$N567,$N568),IF($T562=справочники!$H$10,$T566*SUMIFS(DB$43:DB567,$H$43:$H567,$T564,$N$43:$N567,$N568),0)))</f>
        <v>0</v>
      </c>
      <c r="DC568" s="100">
        <f>IF(DC$8="",0,IF($T562=справочники!$H$9,$T566*SUMIFS(DC$43:DC567,$H$43:$H567,$H$72,$N$43:$N567,$N568),IF($T562=справочники!$H$10,$T566*SUMIFS(DC$43:DC567,$H$43:$H567,$T564,$N$43:$N567,$N568),0)))</f>
        <v>0</v>
      </c>
      <c r="DD568" s="100">
        <f>IF(DD$8="",0,IF($T562=справочники!$H$9,$T566*SUMIFS(DD$43:DD567,$H$43:$H567,$H$72,$N$43:$N567,$N568),IF($T562=справочники!$H$10,$T566*SUMIFS(DD$43:DD567,$H$43:$H567,$T564,$N$43:$N567,$N568),0)))</f>
        <v>0</v>
      </c>
      <c r="DE568" s="100">
        <f>IF(DE$8="",0,IF($T562=справочники!$H$9,$T566*SUMIFS(DE$43:DE567,$H$43:$H567,$H$72,$N$43:$N567,$N568),IF($T562=справочники!$H$10,$T566*SUMIFS(DE$43:DE567,$H$43:$H567,$T564,$N$43:$N567,$N568),0)))</f>
        <v>0</v>
      </c>
      <c r="DF568" s="100">
        <f>IF(DF$8="",0,IF($T562=справочники!$H$9,$T566*SUMIFS(DF$43:DF567,$H$43:$H567,$H$72,$N$43:$N567,$N568),IF($T562=справочники!$H$10,$T566*SUMIFS(DF$43:DF567,$H$43:$H567,$T564,$N$43:$N567,$N568),0)))</f>
        <v>0</v>
      </c>
      <c r="DG568" s="100">
        <f>IF(DG$8="",0,IF($T562=справочники!$H$9,$T566*SUMIFS(DG$43:DG567,$H$43:$H567,$H$72,$N$43:$N567,$N568),IF($T562=справочники!$H$10,$T566*SUMIFS(DG$43:DG567,$H$43:$H567,$T564,$N$43:$N567,$N568),0)))</f>
        <v>0</v>
      </c>
      <c r="DH568" s="100">
        <f>IF(DH$8="",0,IF($T562=справочники!$H$9,$T566*SUMIFS(DH$43:DH567,$H$43:$H567,$H$72,$N$43:$N567,$N568),IF($T562=справочники!$H$10,$T566*SUMIFS(DH$43:DH567,$H$43:$H567,$T564,$N$43:$N567,$N568),0)))</f>
        <v>0</v>
      </c>
      <c r="DI568" s="100">
        <f>IF(DI$8="",0,IF($T562=справочники!$H$9,$T566*SUMIFS(DI$43:DI567,$H$43:$H567,$H$72,$N$43:$N567,$N568),IF($T562=справочники!$H$10,$T566*SUMIFS(DI$43:DI567,$H$43:$H567,$T564,$N$43:$N567,$N568),0)))</f>
        <v>0</v>
      </c>
      <c r="DJ568" s="100">
        <f>IF(DJ$8="",0,IF($T562=справочники!$H$9,$T566*SUMIFS(DJ$43:DJ567,$H$43:$H567,$H$72,$N$43:$N567,$N568),IF($T562=справочники!$H$10,$T566*SUMIFS(DJ$43:DJ567,$H$43:$H567,$T564,$N$43:$N567,$N568),0)))</f>
        <v>0</v>
      </c>
      <c r="DK568" s="100">
        <f>IF(DK$8="",0,IF($T562=справочники!$H$9,$T566*SUMIFS(DK$43:DK567,$H$43:$H567,$H$72,$N$43:$N567,$N568),IF($T562=справочники!$H$10,$T566*SUMIFS(DK$43:DK567,$H$43:$H567,$T564,$N$43:$N567,$N568),0)))</f>
        <v>0</v>
      </c>
      <c r="DL568" s="100">
        <f>IF(DL$8="",0,IF($T562=справочники!$H$9,$T566*SUMIFS(DL$43:DL567,$H$43:$H567,$H$72,$N$43:$N567,$N568),IF($T562=справочники!$H$10,$T566*SUMIFS(DL$43:DL567,$H$43:$H567,$T564,$N$43:$N567,$N568),0)))</f>
        <v>0</v>
      </c>
      <c r="DM568" s="100">
        <f>IF(DM$8="",0,IF($T562=справочники!$H$9,$T566*SUMIFS(DM$43:DM567,$H$43:$H567,$H$72,$N$43:$N567,$N568),IF($T562=справочники!$H$10,$T566*SUMIFS(DM$43:DM567,$H$43:$H567,$T564,$N$43:$N567,$N568),0)))</f>
        <v>0</v>
      </c>
      <c r="DN568" s="100">
        <f>IF(DN$8="",0,IF($T562=справочники!$H$9,$T566*SUMIFS(DN$43:DN567,$H$43:$H567,$H$72,$N$43:$N567,$N568),IF($T562=справочники!$H$10,$T566*SUMIFS(DN$43:DN567,$H$43:$H567,$T564,$N$43:$N567,$N568),0)))</f>
        <v>0</v>
      </c>
      <c r="DO568" s="100">
        <f>IF(DO$8="",0,IF($T562=справочники!$H$9,$T566*SUMIFS(DO$43:DO567,$H$43:$H567,$H$72,$N$43:$N567,$N568),IF($T562=справочники!$H$10,$T566*SUMIFS(DO$43:DO567,$H$43:$H567,$T564,$N$43:$N567,$N568),0)))</f>
        <v>0</v>
      </c>
      <c r="DP568" s="100">
        <f>IF(DP$8="",0,IF($T562=справочники!$H$9,$T566*SUMIFS(DP$43:DP567,$H$43:$H567,$H$72,$N$43:$N567,$N568),IF($T562=справочники!$H$10,$T566*SUMIFS(DP$43:DP567,$H$43:$H567,$T564,$N$43:$N567,$N568),0)))</f>
        <v>0</v>
      </c>
      <c r="DQ568" s="100">
        <f>IF(DQ$8="",0,IF($T562=справочники!$H$9,$T566*SUMIFS(DQ$43:DQ567,$H$43:$H567,$H$72,$N$43:$N567,$N568),IF($T562=справочники!$H$10,$T566*SUMIFS(DQ$43:DQ567,$H$43:$H567,$T564,$N$43:$N567,$N568),0)))</f>
        <v>0</v>
      </c>
      <c r="DR568" s="100">
        <f>IF(DR$8="",0,IF($T562=справочники!$H$9,$T566*SUMIFS(DR$43:DR567,$H$43:$H567,$H$72,$N$43:$N567,$N568),IF($T562=справочники!$H$10,$T566*SUMIFS(DR$43:DR567,$H$43:$H567,$T564,$N$43:$N567,$N568),0)))</f>
        <v>0</v>
      </c>
      <c r="DS568" s="100">
        <f>IF(DS$8="",0,IF($T562=справочники!$H$9,$T566*SUMIFS(DS$43:DS567,$H$43:$H567,$H$72,$N$43:$N567,$N568),IF($T562=справочники!$H$10,$T566*SUMIFS(DS$43:DS567,$H$43:$H567,$T564,$N$43:$N567,$N568),0)))</f>
        <v>0</v>
      </c>
      <c r="DT568" s="100">
        <f>IF(DT$8="",0,IF($T562=справочники!$H$9,$T566*SUMIFS(DT$43:DT567,$H$43:$H567,$H$72,$N$43:$N567,$N568),IF($T562=справочники!$H$10,$T566*SUMIFS(DT$43:DT567,$H$43:$H567,$T564,$N$43:$N567,$N568),0)))</f>
        <v>0</v>
      </c>
      <c r="DU568" s="100">
        <f>IF(DU$8="",0,IF($T562=справочники!$H$9,$T566*SUMIFS(DU$43:DU567,$H$43:$H567,$H$72,$N$43:$N567,$N568),IF($T562=справочники!$H$10,$T566*SUMIFS(DU$43:DU567,$H$43:$H567,$T564,$N$43:$N567,$N568),0)))</f>
        <v>0</v>
      </c>
      <c r="DV568" s="100">
        <f>IF(DV$8="",0,IF($T562=справочники!$H$9,$T566*SUMIFS(DV$43:DV567,$H$43:$H567,$H$72,$N$43:$N567,$N568),IF($T562=справочники!$H$10,$T566*SUMIFS(DV$43:DV567,$H$43:$H567,$T564,$N$43:$N567,$N568),0)))</f>
        <v>0</v>
      </c>
      <c r="DW568" s="100">
        <f>IF(DW$8="",0,IF($T562=справочники!$H$9,$T566*SUMIFS(DW$43:DW567,$H$43:$H567,$H$72,$N$43:$N567,$N568),IF($T562=справочники!$H$10,$T566*SUMIFS(DW$43:DW567,$H$43:$H567,$T564,$N$43:$N567,$N568),0)))</f>
        <v>0</v>
      </c>
      <c r="DX568" s="100">
        <f>IF(DX$8="",0,IF($T562=справочники!$H$9,$T566*SUMIFS(DX$43:DX567,$H$43:$H567,$H$72,$N$43:$N567,$N568),IF($T562=справочники!$H$10,$T566*SUMIFS(DX$43:DX567,$H$43:$H567,$T564,$N$43:$N567,$N568),0)))</f>
        <v>0</v>
      </c>
      <c r="DY568" s="100">
        <f>IF(DY$8="",0,IF($T562=справочники!$H$9,$T566*SUMIFS(DY$43:DY567,$H$43:$H567,$H$72,$N$43:$N567,$N568),IF($T562=справочники!$H$10,$T566*SUMIFS(DY$43:DY567,$H$43:$H567,$T564,$N$43:$N567,$N568),0)))</f>
        <v>0</v>
      </c>
      <c r="DZ568" s="100">
        <f>IF(DZ$8="",0,IF($T562=справочники!$H$9,$T566*SUMIFS(DZ$43:DZ567,$H$43:$H567,$H$72,$N$43:$N567,$N568),IF($T562=справочники!$H$10,$T566*SUMIFS(DZ$43:DZ567,$H$43:$H567,$T564,$N$43:$N567,$N568),0)))</f>
        <v>0</v>
      </c>
      <c r="EA568" s="100">
        <f>IF(EA$8="",0,IF($T562=справочники!$H$9,$T566*SUMIFS(EA$43:EA567,$H$43:$H567,$H$72,$N$43:$N567,$N568),IF($T562=справочники!$H$10,$T566*SUMIFS(EA$43:EA567,$H$43:$H567,$T564,$N$43:$N567,$N568),0)))</f>
        <v>0</v>
      </c>
      <c r="EB568" s="100">
        <f>IF(EB$8="",0,IF($T562=справочники!$H$9,$T566*SUMIFS(EB$43:EB567,$H$43:$H567,$H$72,$N$43:$N567,$N568),IF($T562=справочники!$H$10,$T566*SUMIFS(EB$43:EB567,$H$43:$H567,$T564,$N$43:$N567,$N568),0)))</f>
        <v>0</v>
      </c>
      <c r="EC568" s="100">
        <f>IF(EC$8="",0,IF($T562=справочники!$H$9,$T566*SUMIFS(EC$43:EC567,$H$43:$H567,$H$72,$N$43:$N567,$N568),IF($T562=справочники!$H$10,$T566*SUMIFS(EC$43:EC567,$H$43:$H567,$T564,$N$43:$N567,$N568),0)))</f>
        <v>0</v>
      </c>
      <c r="ED568" s="100">
        <f>IF(ED$8="",0,IF($T562=справочники!$H$9,$T566*SUMIFS(ED$43:ED567,$H$43:$H567,$H$72,$N$43:$N567,$N568),IF($T562=справочники!$H$10,$T566*SUMIFS(ED$43:ED567,$H$43:$H567,$T564,$N$43:$N567,$N568),0)))</f>
        <v>0</v>
      </c>
      <c r="EE568" s="100">
        <f>IF(EE$8="",0,IF($T562=справочники!$H$9,$T566*SUMIFS(EE$43:EE567,$H$43:$H567,$H$72,$N$43:$N567,$N568),IF($T562=справочники!$H$10,$T566*SUMIFS(EE$43:EE567,$H$43:$H567,$T564,$N$43:$N567,$N568),0)))</f>
        <v>0</v>
      </c>
      <c r="EF568" s="100">
        <f>IF(EF$8="",0,IF($T562=справочники!$H$9,$T566*SUMIFS(EF$43:EF567,$H$43:$H567,$H$72,$N$43:$N567,$N568),IF($T562=справочники!$H$10,$T566*SUMIFS(EF$43:EF567,$H$43:$H567,$T564,$N$43:$N567,$N568),0)))</f>
        <v>0</v>
      </c>
      <c r="EG568" s="100">
        <f>IF(EG$8="",0,IF($T562=справочники!$H$9,$T566*SUMIFS(EG$43:EG567,$H$43:$H567,$H$72,$N$43:$N567,$N568),IF($T562=справочники!$H$10,$T566*SUMIFS(EG$43:EG567,$H$43:$H567,$T564,$N$43:$N567,$N568),0)))</f>
        <v>0</v>
      </c>
      <c r="EH568" s="100">
        <f>IF(EH$8="",0,IF($T562=справочники!$H$9,$T566*SUMIFS(EH$43:EH567,$H$43:$H567,$H$72,$N$43:$N567,$N568),IF($T562=справочники!$H$10,$T566*SUMIFS(EH$43:EH567,$H$43:$H567,$T564,$N$43:$N567,$N568),0)))</f>
        <v>0</v>
      </c>
      <c r="EI568" s="100">
        <f>IF(EI$8="",0,IF($T562=справочники!$H$9,$T566*SUMIFS(EI$43:EI567,$H$43:$H567,$H$72,$N$43:$N567,$N568),IF($T562=справочники!$H$10,$T566*SUMIFS(EI$43:EI567,$H$43:$H567,$T564,$N$43:$N567,$N568),0)))</f>
        <v>0</v>
      </c>
      <c r="EJ568" s="100">
        <f>IF(EJ$8="",0,IF($T562=справочники!$H$9,$T566*SUMIFS(EJ$43:EJ567,$H$43:$H567,$H$72,$N$43:$N567,$N568),IF($T562=справочники!$H$10,$T566*SUMIFS(EJ$43:EJ567,$H$43:$H567,$T564,$N$43:$N567,$N568),0)))</f>
        <v>0</v>
      </c>
      <c r="EK568" s="100">
        <f>IF(EK$8="",0,IF($T562=справочники!$H$9,$T566*SUMIFS(EK$43:EK567,$H$43:$H567,$H$72,$N$43:$N567,$N568),IF($T562=справочники!$H$10,$T566*SUMIFS(EK$43:EK567,$H$43:$H567,$T564,$N$43:$N567,$N568),0)))</f>
        <v>0</v>
      </c>
      <c r="EL568" s="100">
        <f>IF(EL$8="",0,IF($T562=справочники!$H$9,$T566*SUMIFS(EL$43:EL567,$H$43:$H567,$H$72,$N$43:$N567,$N568),IF($T562=справочники!$H$10,$T566*SUMIFS(EL$43:EL567,$H$43:$H567,$T564,$N$43:$N567,$N568),0)))</f>
        <v>0</v>
      </c>
      <c r="EM568" s="100">
        <f>IF(EM$8="",0,IF($T562=справочники!$H$9,$T566*SUMIFS(EM$43:EM567,$H$43:$H567,$H$72,$N$43:$N567,$N568),IF($T562=справочники!$H$10,$T566*SUMIFS(EM$43:EM567,$H$43:$H567,$T564,$N$43:$N567,$N568),0)))</f>
        <v>0</v>
      </c>
      <c r="EN568" s="100">
        <f>IF(EN$8="",0,IF($T562=справочники!$H$9,$T566*SUMIFS(EN$43:EN567,$H$43:$H567,$H$72,$N$43:$N567,$N568),IF($T562=справочники!$H$10,$T566*SUMIFS(EN$43:EN567,$H$43:$H567,$T564,$N$43:$N567,$N568),0)))</f>
        <v>0</v>
      </c>
      <c r="EO568" s="100">
        <f>IF(EO$8="",0,IF($T562=справочники!$H$9,$T566*SUMIFS(EO$43:EO567,$H$43:$H567,$H$72,$N$43:$N567,$N568),IF($T562=справочники!$H$10,$T566*SUMIFS(EO$43:EO567,$H$43:$H567,$T564,$N$43:$N567,$N568),0)))</f>
        <v>0</v>
      </c>
      <c r="EP568" s="100">
        <f>IF(EP$8="",0,IF($T562=справочники!$H$9,$T566*SUMIFS(EP$43:EP567,$H$43:$H567,$H$72,$N$43:$N567,$N568),IF($T562=справочники!$H$10,$T566*SUMIFS(EP$43:EP567,$H$43:$H567,$T564,$N$43:$N567,$N568),0)))</f>
        <v>0</v>
      </c>
      <c r="EQ568" s="100">
        <f>IF(EQ$8="",0,IF($T562=справочники!$H$9,$T566*SUMIFS(EQ$43:EQ567,$H$43:$H567,$H$72,$N$43:$N567,$N568),IF($T562=справочники!$H$10,$T566*SUMIFS(EQ$43:EQ567,$H$43:$H567,$T564,$N$43:$N567,$N568),0)))</f>
        <v>0</v>
      </c>
      <c r="ER568" s="100">
        <f>IF(ER$8="",0,IF($T562=справочники!$H$9,$T566*SUMIFS(ER$43:ER567,$H$43:$H567,$H$72,$N$43:$N567,$N568),IF($T562=справочники!$H$10,$T566*SUMIFS(ER$43:ER567,$H$43:$H567,$T564,$N$43:$N567,$N568),0)))</f>
        <v>0</v>
      </c>
      <c r="ES568" s="100">
        <f>IF(ES$8="",0,IF($T562=справочники!$H$9,$T566*SUMIFS(ES$43:ES567,$H$43:$H567,$H$72,$N$43:$N567,$N568),IF($T562=справочники!$H$10,$T566*SUMIFS(ES$43:ES567,$H$43:$H567,$T564,$N$43:$N567,$N568),0)))</f>
        <v>0</v>
      </c>
      <c r="ET568" s="100">
        <f>IF(ET$8="",0,IF($T562=справочники!$H$9,$T566*SUMIFS(ET$43:ET567,$H$43:$H567,$H$72,$N$43:$N567,$N568),IF($T562=справочники!$H$10,$T566*SUMIFS(ET$43:ET567,$H$43:$H567,$T564,$N$43:$N567,$N568),0)))</f>
        <v>0</v>
      </c>
      <c r="EU568" s="100">
        <f>IF(EU$8="",0,IF($T562=справочники!$H$9,$T566*SUMIFS(EU$43:EU567,$H$43:$H567,$H$72,$N$43:$N567,$N568),IF($T562=справочники!$H$10,$T566*SUMIFS(EU$43:EU567,$H$43:$H567,$T564,$N$43:$N567,$N568),0)))</f>
        <v>0</v>
      </c>
      <c r="EV568" s="100">
        <f>IF(EV$8="",0,IF($T562=справочники!$H$9,$T566*SUMIFS(EV$43:EV567,$H$43:$H567,$H$72,$N$43:$N567,$N568),IF($T562=справочники!$H$10,$T566*SUMIFS(EV$43:EV567,$H$43:$H567,$T564,$N$43:$N567,$N568),0)))</f>
        <v>0</v>
      </c>
      <c r="EW568" s="100">
        <f>IF(EW$8="",0,IF($T562=справочники!$H$9,$T566*SUMIFS(EW$43:EW567,$H$43:$H567,$H$72,$N$43:$N567,$N568),IF($T562=справочники!$H$10,$T566*SUMIFS(EW$43:EW567,$H$43:$H567,$T564,$N$43:$N567,$N568),0)))</f>
        <v>0</v>
      </c>
      <c r="EX568" s="100">
        <f>IF(EX$8="",0,IF($T562=справочники!$H$9,$T566*SUMIFS(EX$43:EX567,$H$43:$H567,$H$72,$N$43:$N567,$N568),IF($T562=справочники!$H$10,$T566*SUMIFS(EX$43:EX567,$H$43:$H567,$T564,$N$43:$N567,$N568),0)))</f>
        <v>0</v>
      </c>
      <c r="EY568" s="100">
        <f>IF(EY$8="",0,IF($T562=справочники!$H$9,$T566*SUMIFS(EY$43:EY567,$H$43:$H567,$H$72,$N$43:$N567,$N568),IF($T562=справочники!$H$10,$T566*SUMIFS(EY$43:EY567,$H$43:$H567,$T564,$N$43:$N567,$N568),0)))</f>
        <v>0</v>
      </c>
      <c r="EZ568" s="100">
        <f>IF(EZ$8="",0,IF($T562=справочники!$H$9,$T566*SUMIFS(EZ$43:EZ567,$H$43:$H567,$H$72,$N$43:$N567,$N568),IF($T562=справочники!$H$10,$T566*SUMIFS(EZ$43:EZ567,$H$43:$H567,$T564,$N$43:$N567,$N568),0)))</f>
        <v>0</v>
      </c>
      <c r="FA568" s="100">
        <f>IF(FA$8="",0,IF($T562=справочники!$H$9,$T566*SUMIFS(FA$43:FA567,$H$43:$H567,$H$72,$N$43:$N567,$N568),IF($T562=справочники!$H$10,$T566*SUMIFS(FA$43:FA567,$H$43:$H567,$T564,$N$43:$N567,$N568),0)))</f>
        <v>0</v>
      </c>
      <c r="FB568" s="100">
        <f>IF(FB$8="",0,IF($T562=справочники!$H$9,$T566*SUMIFS(FB$43:FB567,$H$43:$H567,$H$72,$N$43:$N567,$N568),IF($T562=справочники!$H$10,$T566*SUMIFS(FB$43:FB567,$H$43:$H567,$T564,$N$43:$N567,$N568),0)))</f>
        <v>0</v>
      </c>
      <c r="FC568" s="100">
        <f>IF(FC$8="",0,IF($T562=справочники!$H$9,$T566*SUMIFS(FC$43:FC567,$H$43:$H567,$H$72,$N$43:$N567,$N568),IF($T562=справочники!$H$10,$T566*SUMIFS(FC$43:FC567,$H$43:$H567,$T564,$N$43:$N567,$N568),0)))</f>
        <v>0</v>
      </c>
      <c r="FD568" s="100">
        <f>IF(FD$8="",0,IF($T562=справочники!$H$9,$T566*SUMIFS(FD$43:FD567,$H$43:$H567,$H$72,$N$43:$N567,$N568),IF($T562=справочники!$H$10,$T566*SUMIFS(FD$43:FD567,$H$43:$H567,$T564,$N$43:$N567,$N568),0)))</f>
        <v>0</v>
      </c>
      <c r="FE568" s="100">
        <f>IF(FE$8="",0,IF($T562=справочники!$H$9,$T566*SUMIFS(FE$43:FE567,$H$43:$H567,$H$72,$N$43:$N567,$N568),IF($T562=справочники!$H$10,$T566*SUMIFS(FE$43:FE567,$H$43:$H567,$T564,$N$43:$N567,$N568),0)))</f>
        <v>0</v>
      </c>
      <c r="FF568" s="100">
        <f>IF(FF$8="",0,IF($T562=справочники!$H$9,$T566*SUMIFS(FF$43:FF567,$H$43:$H567,$H$72,$N$43:$N567,$N568),IF($T562=справочники!$H$10,$T566*SUMIFS(FF$43:FF567,$H$43:$H567,$T564,$N$43:$N567,$N568),0)))</f>
        <v>0</v>
      </c>
      <c r="FG568" s="100">
        <f>IF(FG$8="",0,IF($T562=справочники!$H$9,$T566*SUMIFS(FG$43:FG567,$H$43:$H567,$H$72,$N$43:$N567,$N568),IF($T562=справочники!$H$10,$T566*SUMIFS(FG$43:FG567,$H$43:$H567,$T564,$N$43:$N567,$N568),0)))</f>
        <v>0</v>
      </c>
      <c r="FH568" s="100">
        <f>IF(FH$8="",0,IF($T562=справочники!$H$9,$T566*SUMIFS(FH$43:FH567,$H$43:$H567,$H$72,$N$43:$N567,$N568),IF($T562=справочники!$H$10,$T566*SUMIFS(FH$43:FH567,$H$43:$H567,$T564,$N$43:$N567,$N568),0)))</f>
        <v>0</v>
      </c>
      <c r="FI568" s="100">
        <f>IF(FI$8="",0,IF($T562=справочники!$H$9,$T566*SUMIFS(FI$43:FI567,$H$43:$H567,$H$72,$N$43:$N567,$N568),IF($T562=справочники!$H$10,$T566*SUMIFS(FI$43:FI567,$H$43:$H567,$T564,$N$43:$N567,$N568),0)))</f>
        <v>0</v>
      </c>
      <c r="FJ568" s="100">
        <f>IF(FJ$8="",0,IF($T562=справочники!$H$9,$T566*SUMIFS(FJ$43:FJ567,$H$43:$H567,$H$72,$N$43:$N567,$N568),IF($T562=справочники!$H$10,$T566*SUMIFS(FJ$43:FJ567,$H$43:$H567,$T564,$N$43:$N567,$N568),0)))</f>
        <v>0</v>
      </c>
      <c r="FK568" s="100">
        <f>IF(FK$8="",0,IF($T562=справочники!$H$9,$T566*SUMIFS(FK$43:FK567,$H$43:$H567,$H$72,$N$43:$N567,$N568),IF($T562=справочники!$H$10,$T566*SUMIFS(FK$43:FK567,$H$43:$H567,$T564,$N$43:$N567,$N568),0)))</f>
        <v>0</v>
      </c>
      <c r="FL568" s="100">
        <f>IF(FL$8="",0,IF($T562=справочники!$H$9,$T566*SUMIFS(FL$43:FL567,$H$43:$H567,$H$72,$N$43:$N567,$N568),IF($T562=справочники!$H$10,$T566*SUMIFS(FL$43:FL567,$H$43:$H567,$T564,$N$43:$N567,$N568),0)))</f>
        <v>0</v>
      </c>
      <c r="FM568" s="100">
        <f>IF(FM$8="",0,IF($T562=справочники!$H$9,$T566*SUMIFS(FM$43:FM567,$H$43:$H567,$H$72,$N$43:$N567,$N568),IF($T562=справочники!$H$10,$T566*SUMIFS(FM$43:FM567,$H$43:$H567,$T564,$N$43:$N567,$N568),0)))</f>
        <v>0</v>
      </c>
      <c r="FN568" s="100">
        <f>IF(FN$8="",0,IF($T562=справочники!$H$9,$T566*SUMIFS(FN$43:FN567,$H$43:$H567,$H$72,$N$43:$N567,$N568),IF($T562=справочники!$H$10,$T566*SUMIFS(FN$43:FN567,$H$43:$H567,$T564,$N$43:$N567,$N568),0)))</f>
        <v>0</v>
      </c>
      <c r="FO568" s="100">
        <f>IF(FO$8="",0,IF($T562=справочники!$H$9,$T566*SUMIFS(FO$43:FO567,$H$43:$H567,$H$72,$N$43:$N567,$N568),IF($T562=справочники!$H$10,$T566*SUMIFS(FO$43:FO567,$H$43:$H567,$T564,$N$43:$N567,$N568),0)))</f>
        <v>0</v>
      </c>
      <c r="FP568" s="100">
        <f>IF(FP$8="",0,IF($T562=справочники!$H$9,$T566*SUMIFS(FP$43:FP567,$H$43:$H567,$H$72,$N$43:$N567,$N568),IF($T562=справочники!$H$10,$T566*SUMIFS(FP$43:FP567,$H$43:$H567,$T564,$N$43:$N567,$N568),0)))</f>
        <v>0</v>
      </c>
      <c r="FQ568" s="100">
        <f>IF(FQ$8="",0,IF($T562=справочники!$H$9,$T566*SUMIFS(FQ$43:FQ567,$H$43:$H567,$H$72,$N$43:$N567,$N568),IF($T562=справочники!$H$10,$T566*SUMIFS(FQ$43:FQ567,$H$43:$H567,$T564,$N$43:$N567,$N568),0)))</f>
        <v>0</v>
      </c>
      <c r="FR568" s="100">
        <f>IF(FR$8="",0,IF($T562=справочники!$H$9,$T566*SUMIFS(FR$43:FR567,$H$43:$H567,$H$72,$N$43:$N567,$N568),IF($T562=справочники!$H$10,$T566*SUMIFS(FR$43:FR567,$H$43:$H567,$T564,$N$43:$N567,$N568),0)))</f>
        <v>0</v>
      </c>
      <c r="FS568" s="100">
        <f>IF(FS$8="",0,IF($T562=справочники!$H$9,$T566*SUMIFS(FS$43:FS567,$H$43:$H567,$H$72,$N$43:$N567,$N568),IF($T562=справочники!$H$10,$T566*SUMIFS(FS$43:FS567,$H$43:$H567,$T564,$N$43:$N567,$N568),0)))</f>
        <v>0</v>
      </c>
      <c r="FT568" s="100">
        <f>IF(FT$8="",0,IF($T562=справочники!$H$9,$T566*SUMIFS(FT$43:FT567,$H$43:$H567,$H$72,$N$43:$N567,$N568),IF($T562=справочники!$H$10,$T566*SUMIFS(FT$43:FT567,$H$43:$H567,$T564,$N$43:$N567,$N568),0)))</f>
        <v>0</v>
      </c>
      <c r="FU568" s="100">
        <f>IF(FU$8="",0,IF($T562=справочники!$H$9,$T566*SUMIFS(FU$43:FU567,$H$43:$H567,$H$72,$N$43:$N567,$N568),IF($T562=справочники!$H$10,$T566*SUMIFS(FU$43:FU567,$H$43:$H567,$T564,$N$43:$N567,$N568),0)))</f>
        <v>0</v>
      </c>
      <c r="FV568" s="100">
        <f>IF(FV$8="",0,IF($T562=справочники!$H$9,$T566*SUMIFS(FV$43:FV567,$H$43:$H567,$H$72,$N$43:$N567,$N568),IF($T562=справочники!$H$10,$T566*SUMIFS(FV$43:FV567,$H$43:$H567,$T564,$N$43:$N567,$N568),0)))</f>
        <v>0</v>
      </c>
      <c r="FW568" s="100">
        <f>IF(FW$8="",0,IF($T562=справочники!$H$9,$T566*SUMIFS(FW$43:FW567,$H$43:$H567,$H$72,$N$43:$N567,$N568),IF($T562=справочники!$H$10,$T566*SUMIFS(FW$43:FW567,$H$43:$H567,$T564,$N$43:$N567,$N568),0)))</f>
        <v>0</v>
      </c>
      <c r="FX568" s="100">
        <f>IF(FX$8="",0,IF($T562=справочники!$H$9,$T566*SUMIFS(FX$43:FX567,$H$43:$H567,$H$72,$N$43:$N567,$N568),IF($T562=справочники!$H$10,$T566*SUMIFS(FX$43:FX567,$H$43:$H567,$T564,$N$43:$N567,$N568),0)))</f>
        <v>0</v>
      </c>
      <c r="FY568" s="100">
        <f>IF(FY$8="",0,IF($T562=справочники!$H$9,$T566*SUMIFS(FY$43:FY567,$H$43:$H567,$H$72,$N$43:$N567,$N568),IF($T562=справочники!$H$10,$T566*SUMIFS(FY$43:FY567,$H$43:$H567,$T564,$N$43:$N567,$N568),0)))</f>
        <v>0</v>
      </c>
      <c r="FZ568" s="100">
        <f>IF(FZ$8="",0,IF($T562=справочники!$H$9,$T566*SUMIFS(FZ$43:FZ567,$H$43:$H567,$H$72,$N$43:$N567,$N568),IF($T562=справочники!$H$10,$T566*SUMIFS(FZ$43:FZ567,$H$43:$H567,$T564,$N$43:$N567,$N568),0)))</f>
        <v>0</v>
      </c>
      <c r="GA568" s="100">
        <f>IF(GA$8="",0,IF($T562=справочники!$H$9,$T566*SUMIFS(GA$43:GA567,$H$43:$H567,$H$72,$N$43:$N567,$N568),IF($T562=справочники!$H$10,$T566*SUMIFS(GA$43:GA567,$H$43:$H567,$T564,$N$43:$N567,$N568),0)))</f>
        <v>0</v>
      </c>
      <c r="GB568" s="100">
        <f>IF(GB$8="",0,IF($T562=справочники!$H$9,$T566*SUMIFS(GB$43:GB567,$H$43:$H567,$H$72,$N$43:$N567,$N568),IF($T562=справочники!$H$10,$T566*SUMIFS(GB$43:GB567,$H$43:$H567,$T564,$N$43:$N567,$N568),0)))</f>
        <v>0</v>
      </c>
      <c r="GC568" s="100">
        <f>IF(GC$8="",0,IF($T562=справочники!$H$9,$T566*SUMIFS(GC$43:GC567,$H$43:$H567,$H$72,$N$43:$N567,$N568),IF($T562=справочники!$H$10,$T566*SUMIFS(GC$43:GC567,$H$43:$H567,$T564,$N$43:$N567,$N568),0)))</f>
        <v>0</v>
      </c>
      <c r="GD568" s="100">
        <f>IF(GD$8="",0,IF($T562=справочники!$H$9,$T566*SUMIFS(GD$43:GD567,$H$43:$H567,$H$72,$N$43:$N567,$N568),IF($T562=справочники!$H$10,$T566*SUMIFS(GD$43:GD567,$H$43:$H567,$T564,$N$43:$N567,$N568),0)))</f>
        <v>0</v>
      </c>
      <c r="GE568" s="100">
        <f>IF(GE$8="",0,IF($T562=справочники!$H$9,$T566*SUMIFS(GE$43:GE567,$H$43:$H567,$H$72,$N$43:$N567,$N568),IF($T562=справочники!$H$10,$T566*SUMIFS(GE$43:GE567,$H$43:$H567,$T564,$N$43:$N567,$N568),0)))</f>
        <v>0</v>
      </c>
      <c r="GF568" s="100">
        <f>IF(GF$8="",0,IF($T562=справочники!$H$9,$T566*SUMIFS(GF$43:GF567,$H$43:$H567,$H$72,$N$43:$N567,$N568),IF($T562=справочники!$H$10,$T566*SUMIFS(GF$43:GF567,$H$43:$H567,$T564,$N$43:$N567,$N568),0)))</f>
        <v>0</v>
      </c>
      <c r="GG568" s="100">
        <f>IF(GG$8="",0,IF($T562=справочники!$H$9,$T566*SUMIFS(GG$43:GG567,$H$43:$H567,$H$72,$N$43:$N567,$N568),IF($T562=справочники!$H$10,$T566*SUMIFS(GG$43:GG567,$H$43:$H567,$T564,$N$43:$N567,$N568),0)))</f>
        <v>0</v>
      </c>
      <c r="GH568" s="100">
        <f>IF(GH$8="",0,IF($T562=справочники!$H$9,$T566*SUMIFS(GH$43:GH567,$H$43:$H567,$H$72,$N$43:$N567,$N568),IF($T562=справочники!$H$10,$T566*SUMIFS(GH$43:GH567,$H$43:$H567,$T564,$N$43:$N567,$N568),0)))</f>
        <v>0</v>
      </c>
      <c r="GI568" s="100">
        <f>IF(GI$8="",0,IF($T562=справочники!$H$9,$T566*SUMIFS(GI$43:GI567,$H$43:$H567,$H$72,$N$43:$N567,$N568),IF($T562=справочники!$H$10,$T566*SUMIFS(GI$43:GI567,$H$43:$H567,$T564,$N$43:$N567,$N568),0)))</f>
        <v>0</v>
      </c>
      <c r="GJ568" s="100">
        <f>IF(GJ$8="",0,IF($T562=справочники!$H$9,$T566*SUMIFS(GJ$43:GJ567,$H$43:$H567,$H$72,$N$43:$N567,$N568),IF($T562=справочники!$H$10,$T566*SUMIFS(GJ$43:GJ567,$H$43:$H567,$T564,$N$43:$N567,$N568),0)))</f>
        <v>0</v>
      </c>
      <c r="GK568" s="100">
        <f>IF(GK$8="",0,IF($T562=справочники!$H$9,$T566*SUMIFS(GK$43:GK567,$H$43:$H567,$H$72,$N$43:$N567,$N568),IF($T562=справочники!$H$10,$T566*SUMIFS(GK$43:GK567,$H$43:$H567,$T564,$N$43:$N567,$N568),0)))</f>
        <v>0</v>
      </c>
      <c r="GL568" s="100">
        <f>IF(GL$8="",0,IF($T562=справочники!$H$9,$T566*SUMIFS(GL$43:GL567,$H$43:$H567,$H$72,$N$43:$N567,$N568),IF($T562=справочники!$H$10,$T566*SUMIFS(GL$43:GL567,$H$43:$H567,$T564,$N$43:$N567,$N568),0)))</f>
        <v>0</v>
      </c>
      <c r="GM568" s="100">
        <f>IF(GM$8="",0,IF($T562=справочники!$H$9,$T566*SUMIFS(GM$43:GM567,$H$43:$H567,$H$72,$N$43:$N567,$N568),IF($T562=справочники!$H$10,$T566*SUMIFS(GM$43:GM567,$H$43:$H567,$T564,$N$43:$N567,$N568),0)))</f>
        <v>0</v>
      </c>
      <c r="GN568" s="100">
        <f>IF(GN$8="",0,IF($T562=справочники!$H$9,$T566*SUMIFS(GN$43:GN567,$H$43:$H567,$H$72,$N$43:$N567,$N568),IF($T562=справочники!$H$10,$T566*SUMIFS(GN$43:GN567,$H$43:$H567,$T564,$N$43:$N567,$N568),0)))</f>
        <v>0</v>
      </c>
      <c r="GO568" s="100">
        <f>IF(GO$8="",0,IF($T562=справочники!$H$9,$T566*SUMIFS(GO$43:GO567,$H$43:$H567,$H$72,$N$43:$N567,$N568),IF($T562=справочники!$H$10,$T566*SUMIFS(GO$43:GO567,$H$43:$H567,$T564,$N$43:$N567,$N568),0)))</f>
        <v>0</v>
      </c>
      <c r="GP568" s="100">
        <f>IF(GP$8="",0,IF($T562=справочники!$H$9,$T566*SUMIFS(GP$43:GP567,$H$43:$H567,$H$72,$N$43:$N567,$N568),IF($T562=справочники!$H$10,$T566*SUMIFS(GP$43:GP567,$H$43:$H567,$T564,$N$43:$N567,$N568),0)))</f>
        <v>0</v>
      </c>
      <c r="GQ568" s="100">
        <f>IF(GQ$8="",0,IF($T562=справочники!$H$9,$T566*SUMIFS(GQ$43:GQ567,$H$43:$H567,$H$72,$N$43:$N567,$N568),IF($T562=справочники!$H$10,$T566*SUMIFS(GQ$43:GQ567,$H$43:$H567,$T564,$N$43:$N567,$N568),0)))</f>
        <v>0</v>
      </c>
      <c r="GR568" s="100">
        <f>IF(GR$8="",0,IF($T562=справочники!$H$9,$T566*SUMIFS(GR$43:GR567,$H$43:$H567,$H$72,$N$43:$N567,$N568),IF($T562=справочники!$H$10,$T566*SUMIFS(GR$43:GR567,$H$43:$H567,$T564,$N$43:$N567,$N568),0)))</f>
        <v>0</v>
      </c>
      <c r="GS568" s="100">
        <f>IF(GS$8="",0,IF($T562=справочники!$H$9,$T566*SUMIFS(GS$43:GS567,$H$43:$H567,$H$72,$N$43:$N567,$N568),IF($T562=справочники!$H$10,$T566*SUMIFS(GS$43:GS567,$H$43:$H567,$T564,$N$43:$N567,$N568),0)))</f>
        <v>0</v>
      </c>
      <c r="GT568" s="100">
        <f>IF(GT$8="",0,IF($T562=справочники!$H$9,$T566*SUMIFS(GT$43:GT567,$H$43:$H567,$H$72,$N$43:$N567,$N568),IF($T562=справочники!$H$10,$T566*SUMIFS(GT$43:GT567,$H$43:$H567,$T564,$N$43:$N567,$N568),0)))</f>
        <v>0</v>
      </c>
      <c r="GU568" s="100">
        <f>IF(GU$8="",0,IF($T562=справочники!$H$9,$T566*SUMIFS(GU$43:GU567,$H$43:$H567,$H$72,$N$43:$N567,$N568),IF($T562=справочники!$H$10,$T566*SUMIFS(GU$43:GU567,$H$43:$H567,$T564,$N$43:$N567,$N568),0)))</f>
        <v>0</v>
      </c>
      <c r="GV568" s="100">
        <f>IF(GV$8="",0,IF($T562=справочники!$H$9,$T566*SUMIFS(GV$43:GV567,$H$43:$H567,$H$72,$N$43:$N567,$N568),IF($T562=справочники!$H$10,$T566*SUMIFS(GV$43:GV567,$H$43:$H567,$T564,$N$43:$N567,$N568),0)))</f>
        <v>0</v>
      </c>
      <c r="GW568" s="100">
        <f>IF(GW$8="",0,IF($T562=справочники!$H$9,$T566*SUMIFS(GW$43:GW567,$H$43:$H567,$H$72,$N$43:$N567,$N568),IF($T562=справочники!$H$10,$T566*SUMIFS(GW$43:GW567,$H$43:$H567,$T564,$N$43:$N567,$N568),0)))</f>
        <v>0</v>
      </c>
      <c r="GX568" s="100">
        <f>IF(GX$8="",0,IF($T562=справочники!$H$9,$T566*SUMIFS(GX$43:GX567,$H$43:$H567,$H$72,$N$43:$N567,$N568),IF($T562=справочники!$H$10,$T566*SUMIFS(GX$43:GX567,$H$43:$H567,$T564,$N$43:$N567,$N568),0)))</f>
        <v>0</v>
      </c>
      <c r="GY568" s="100">
        <f>IF(GY$8="",0,IF($T562=справочники!$H$9,$T566*SUMIFS(GY$43:GY567,$H$43:$H567,$H$72,$N$43:$N567,$N568),IF($T562=справочники!$H$10,$T566*SUMIFS(GY$43:GY567,$H$43:$H567,$T564,$N$43:$N567,$N568),0)))</f>
        <v>0</v>
      </c>
      <c r="GZ568" s="100">
        <f>IF(GZ$8="",0,IF($T562=справочники!$H$9,$T566*SUMIFS(GZ$43:GZ567,$H$43:$H567,$H$72,$N$43:$N567,$N568),IF($T562=справочники!$H$10,$T566*SUMIFS(GZ$43:GZ567,$H$43:$H567,$T564,$N$43:$N567,$N568),0)))</f>
        <v>0</v>
      </c>
      <c r="HA568" s="3"/>
      <c r="HB568" s="3"/>
    </row>
    <row r="569" spans="1:210" ht="4.2" customHeight="1">
      <c r="A569" s="1"/>
      <c r="B569" s="1"/>
      <c r="C569" s="1"/>
      <c r="D569" s="1"/>
      <c r="E569" s="263"/>
      <c r="F569" s="48"/>
      <c r="G569" s="231"/>
      <c r="H569" s="1"/>
      <c r="I569" s="1"/>
      <c r="J569" s="1"/>
      <c r="K569" s="1"/>
      <c r="L569" s="1"/>
      <c r="M569" s="5"/>
      <c r="N569" s="1"/>
      <c r="O569" s="1"/>
      <c r="P569" s="5"/>
      <c r="Q569" s="1"/>
      <c r="R569" s="1"/>
      <c r="S569" s="5"/>
      <c r="T569" s="7"/>
      <c r="U569" s="24"/>
      <c r="V569" s="1"/>
      <c r="W569" s="12"/>
      <c r="X569" s="10"/>
      <c r="Y569" s="46"/>
      <c r="Z569" s="93"/>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A569" s="94"/>
      <c r="CB569" s="94"/>
      <c r="CC569" s="94"/>
      <c r="CD569" s="94"/>
      <c r="CE569" s="94"/>
      <c r="CF569" s="94"/>
      <c r="CG569" s="94"/>
      <c r="CH569" s="94"/>
      <c r="CI569" s="94"/>
      <c r="CJ569" s="94"/>
      <c r="CK569" s="94"/>
      <c r="CL569" s="94"/>
      <c r="CM569" s="94"/>
      <c r="CN569" s="94"/>
      <c r="CO569" s="94"/>
      <c r="CP569" s="94"/>
      <c r="CQ569" s="94"/>
      <c r="CR569" s="94"/>
      <c r="CS569" s="94"/>
      <c r="CT569" s="94"/>
      <c r="CU569" s="94"/>
      <c r="CV569" s="94"/>
      <c r="CW569" s="94"/>
      <c r="CX569" s="94"/>
      <c r="CY569" s="94"/>
      <c r="CZ569" s="94"/>
      <c r="DA569" s="94"/>
      <c r="DB569" s="94"/>
      <c r="DC569" s="94"/>
      <c r="DD569" s="94"/>
      <c r="DE569" s="94"/>
      <c r="DF569" s="94"/>
      <c r="DG569" s="94"/>
      <c r="DH569" s="94"/>
      <c r="DI569" s="94"/>
      <c r="DJ569" s="94"/>
      <c r="DK569" s="94"/>
      <c r="DL569" s="94"/>
      <c r="DM569" s="94"/>
      <c r="DN569" s="94"/>
      <c r="DO569" s="94"/>
      <c r="DP569" s="94"/>
      <c r="DQ569" s="94"/>
      <c r="DR569" s="94"/>
      <c r="DS569" s="94"/>
      <c r="DT569" s="94"/>
      <c r="DU569" s="94"/>
      <c r="DV569" s="94"/>
      <c r="DW569" s="94"/>
      <c r="DX569" s="94"/>
      <c r="DY569" s="94"/>
      <c r="DZ569" s="94"/>
      <c r="EA569" s="94"/>
      <c r="EB569" s="94"/>
      <c r="EC569" s="94"/>
      <c r="ED569" s="94"/>
      <c r="EE569" s="94"/>
      <c r="EF569" s="94"/>
      <c r="EG569" s="94"/>
      <c r="EH569" s="94"/>
      <c r="EI569" s="94"/>
      <c r="EJ569" s="94"/>
      <c r="EK569" s="94"/>
      <c r="EL569" s="94"/>
      <c r="EM569" s="94"/>
      <c r="EN569" s="94"/>
      <c r="EO569" s="94"/>
      <c r="EP569" s="94"/>
      <c r="EQ569" s="94"/>
      <c r="ER569" s="94"/>
      <c r="ES569" s="94"/>
      <c r="ET569" s="94"/>
      <c r="EU569" s="94"/>
      <c r="EV569" s="94"/>
      <c r="EW569" s="94"/>
      <c r="EX569" s="94"/>
      <c r="EY569" s="94"/>
      <c r="EZ569" s="94"/>
      <c r="FA569" s="94"/>
      <c r="FB569" s="94"/>
      <c r="FC569" s="94"/>
      <c r="FD569" s="94"/>
      <c r="FE569" s="94"/>
      <c r="FF569" s="94"/>
      <c r="FG569" s="94"/>
      <c r="FH569" s="94"/>
      <c r="FI569" s="94"/>
      <c r="FJ569" s="94"/>
      <c r="FK569" s="94"/>
      <c r="FL569" s="94"/>
      <c r="FM569" s="94"/>
      <c r="FN569" s="94"/>
      <c r="FO569" s="94"/>
      <c r="FP569" s="94"/>
      <c r="FQ569" s="94"/>
      <c r="FR569" s="94"/>
      <c r="FS569" s="94"/>
      <c r="FT569" s="94"/>
      <c r="FU569" s="94"/>
      <c r="FV569" s="94"/>
      <c r="FW569" s="94"/>
      <c r="FX569" s="94"/>
      <c r="FY569" s="94"/>
      <c r="FZ569" s="94"/>
      <c r="GA569" s="94"/>
      <c r="GB569" s="94"/>
      <c r="GC569" s="94"/>
      <c r="GD569" s="94"/>
      <c r="GE569" s="94"/>
      <c r="GF569" s="94"/>
      <c r="GG569" s="94"/>
      <c r="GH569" s="94"/>
      <c r="GI569" s="94"/>
      <c r="GJ569" s="94"/>
      <c r="GK569" s="94"/>
      <c r="GL569" s="94"/>
      <c r="GM569" s="94"/>
      <c r="GN569" s="94"/>
      <c r="GO569" s="94"/>
      <c r="GP569" s="94"/>
      <c r="GQ569" s="94"/>
      <c r="GR569" s="94"/>
      <c r="GS569" s="94"/>
      <c r="GT569" s="94"/>
      <c r="GU569" s="94"/>
      <c r="GV569" s="94"/>
      <c r="GW569" s="94"/>
      <c r="GX569" s="94"/>
      <c r="GY569" s="94"/>
      <c r="GZ569" s="94"/>
      <c r="HA569" s="1"/>
      <c r="HB569" s="1"/>
    </row>
    <row r="570" spans="1:210" s="239" customFormat="1" ht="10.199999999999999">
      <c r="A570" s="228"/>
      <c r="B570" s="245" t="s">
        <v>157</v>
      </c>
      <c r="C570" s="230"/>
      <c r="D570" s="229"/>
      <c r="E570" s="270"/>
      <c r="F570" s="116"/>
      <c r="G570" s="231" t="s">
        <v>6</v>
      </c>
      <c r="H570" s="228"/>
      <c r="I570" s="228" t="str">
        <f>$I$289</f>
        <v>Оборачиваемость начислений расходов</v>
      </c>
      <c r="J570" s="228"/>
      <c r="K570" s="228"/>
      <c r="L570" s="228"/>
      <c r="M570" s="231"/>
      <c r="N570" s="228"/>
      <c r="O570" s="228"/>
      <c r="P570" s="231"/>
      <c r="Q570" s="228" t="s">
        <v>41</v>
      </c>
      <c r="R570" s="228"/>
      <c r="S570" s="231" t="s">
        <v>6</v>
      </c>
      <c r="T570" s="309"/>
      <c r="U570" s="228"/>
      <c r="V570" s="228"/>
      <c r="W570" s="235"/>
      <c r="X570" s="236"/>
      <c r="Y570" s="247"/>
      <c r="Z570" s="248"/>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249"/>
      <c r="BD570" s="249"/>
      <c r="BE570" s="249"/>
      <c r="BF570" s="249"/>
      <c r="BG570" s="249"/>
      <c r="BH570" s="249"/>
      <c r="BI570" s="249"/>
      <c r="BJ570" s="249"/>
      <c r="BK570" s="249"/>
      <c r="BL570" s="249"/>
      <c r="BM570" s="249"/>
      <c r="BN570" s="249"/>
      <c r="BO570" s="249"/>
      <c r="BP570" s="249"/>
      <c r="BQ570" s="249"/>
      <c r="BR570" s="249"/>
      <c r="BS570" s="249"/>
      <c r="BT570" s="249"/>
      <c r="BU570" s="249"/>
      <c r="BV570" s="249"/>
      <c r="BW570" s="249"/>
      <c r="BX570" s="249"/>
      <c r="BY570" s="249"/>
      <c r="BZ570" s="249"/>
      <c r="CA570" s="249"/>
      <c r="CB570" s="249"/>
      <c r="CC570" s="249"/>
      <c r="CD570" s="249"/>
      <c r="CE570" s="249"/>
      <c r="CF570" s="249"/>
      <c r="CG570" s="249"/>
      <c r="CH570" s="249"/>
      <c r="CI570" s="249"/>
      <c r="CJ570" s="249"/>
      <c r="CK570" s="249"/>
      <c r="CL570" s="249"/>
      <c r="CM570" s="249"/>
      <c r="CN570" s="249"/>
      <c r="CO570" s="249"/>
      <c r="CP570" s="249"/>
      <c r="CQ570" s="249"/>
      <c r="CR570" s="249"/>
      <c r="CS570" s="249"/>
      <c r="CT570" s="249"/>
      <c r="CU570" s="249"/>
      <c r="CV570" s="249"/>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249"/>
      <c r="EH570" s="249"/>
      <c r="EI570" s="249"/>
      <c r="EJ570" s="249"/>
      <c r="EK570" s="249"/>
      <c r="EL570" s="249"/>
      <c r="EM570" s="249"/>
      <c r="EN570" s="249"/>
      <c r="EO570" s="249"/>
      <c r="EP570" s="249"/>
      <c r="EQ570" s="249"/>
      <c r="ER570" s="249"/>
      <c r="ES570" s="249"/>
      <c r="ET570" s="249"/>
      <c r="EU570" s="249"/>
      <c r="EV570" s="249"/>
      <c r="EW570" s="249"/>
      <c r="EX570" s="249"/>
      <c r="EY570" s="249"/>
      <c r="EZ570" s="249"/>
      <c r="FA570" s="249"/>
      <c r="FB570" s="249"/>
      <c r="FC570" s="249"/>
      <c r="FD570" s="249"/>
      <c r="FE570" s="249"/>
      <c r="FF570" s="249"/>
      <c r="FG570" s="249"/>
      <c r="FH570" s="249"/>
      <c r="FI570" s="249"/>
      <c r="FJ570" s="249"/>
      <c r="FK570" s="249"/>
      <c r="FL570" s="249"/>
      <c r="FM570" s="249"/>
      <c r="FN570" s="249"/>
      <c r="FO570" s="249"/>
      <c r="FP570" s="249"/>
      <c r="FQ570" s="249"/>
      <c r="FR570" s="249"/>
      <c r="FS570" s="249"/>
      <c r="FT570" s="249"/>
      <c r="FU570" s="249"/>
      <c r="FV570" s="249"/>
      <c r="FW570" s="249"/>
      <c r="FX570" s="249"/>
      <c r="FY570" s="249"/>
      <c r="FZ570" s="249"/>
      <c r="GA570" s="249"/>
      <c r="GB570" s="249"/>
      <c r="GC570" s="249"/>
      <c r="GD570" s="249"/>
      <c r="GE570" s="249"/>
      <c r="GF570" s="249"/>
      <c r="GG570" s="249"/>
      <c r="GH570" s="249"/>
      <c r="GI570" s="249"/>
      <c r="GJ570" s="249"/>
      <c r="GK570" s="249"/>
      <c r="GL570" s="249"/>
      <c r="GM570" s="249"/>
      <c r="GN570" s="249"/>
      <c r="GO570" s="249"/>
      <c r="GP570" s="249"/>
      <c r="GQ570" s="249"/>
      <c r="GR570" s="249"/>
      <c r="GS570" s="249"/>
      <c r="GT570" s="249"/>
      <c r="GU570" s="249"/>
      <c r="GV570" s="249"/>
      <c r="GW570" s="249"/>
      <c r="GX570" s="249"/>
      <c r="GY570" s="249"/>
      <c r="GZ570" s="249"/>
      <c r="HA570" s="228"/>
      <c r="HB570" s="228"/>
    </row>
    <row r="571" spans="1:210" ht="4.2" customHeight="1">
      <c r="A571" s="1"/>
      <c r="B571" s="1"/>
      <c r="C571" s="1"/>
      <c r="D571" s="1"/>
      <c r="E571" s="263"/>
      <c r="F571" s="48"/>
      <c r="G571" s="231"/>
      <c r="H571" s="1"/>
      <c r="I571" s="1"/>
      <c r="J571" s="1"/>
      <c r="K571" s="1"/>
      <c r="L571" s="1"/>
      <c r="M571" s="5"/>
      <c r="N571" s="1"/>
      <c r="O571" s="1"/>
      <c r="P571" s="5"/>
      <c r="Q571" s="1"/>
      <c r="R571" s="1"/>
      <c r="S571" s="5"/>
      <c r="T571" s="7"/>
      <c r="U571" s="24"/>
      <c r="V571" s="1"/>
      <c r="W571" s="12"/>
      <c r="X571" s="10"/>
      <c r="Y571" s="46"/>
      <c r="Z571" s="93"/>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A571" s="94"/>
      <c r="CB571" s="94"/>
      <c r="CC571" s="94"/>
      <c r="CD571" s="94"/>
      <c r="CE571" s="94"/>
      <c r="CF571" s="94"/>
      <c r="CG571" s="94"/>
      <c r="CH571" s="94"/>
      <c r="CI571" s="94"/>
      <c r="CJ571" s="94"/>
      <c r="CK571" s="94"/>
      <c r="CL571" s="94"/>
      <c r="CM571" s="94"/>
      <c r="CN571" s="94"/>
      <c r="CO571" s="94"/>
      <c r="CP571" s="94"/>
      <c r="CQ571" s="94"/>
      <c r="CR571" s="94"/>
      <c r="CS571" s="94"/>
      <c r="CT571" s="94"/>
      <c r="CU571" s="94"/>
      <c r="CV571" s="94"/>
      <c r="CW571" s="94"/>
      <c r="CX571" s="94"/>
      <c r="CY571" s="94"/>
      <c r="CZ571" s="94"/>
      <c r="DA571" s="94"/>
      <c r="DB571" s="94"/>
      <c r="DC571" s="94"/>
      <c r="DD571" s="94"/>
      <c r="DE571" s="94"/>
      <c r="DF571" s="94"/>
      <c r="DG571" s="94"/>
      <c r="DH571" s="94"/>
      <c r="DI571" s="94"/>
      <c r="DJ571" s="94"/>
      <c r="DK571" s="94"/>
      <c r="DL571" s="94"/>
      <c r="DM571" s="94"/>
      <c r="DN571" s="94"/>
      <c r="DO571" s="94"/>
      <c r="DP571" s="94"/>
      <c r="DQ571" s="94"/>
      <c r="DR571" s="94"/>
      <c r="DS571" s="94"/>
      <c r="DT571" s="94"/>
      <c r="DU571" s="94"/>
      <c r="DV571" s="94"/>
      <c r="DW571" s="94"/>
      <c r="DX571" s="94"/>
      <c r="DY571" s="94"/>
      <c r="DZ571" s="94"/>
      <c r="EA571" s="94"/>
      <c r="EB571" s="94"/>
      <c r="EC571" s="94"/>
      <c r="ED571" s="94"/>
      <c r="EE571" s="94"/>
      <c r="EF571" s="94"/>
      <c r="EG571" s="94"/>
      <c r="EH571" s="94"/>
      <c r="EI571" s="94"/>
      <c r="EJ571" s="94"/>
      <c r="EK571" s="94"/>
      <c r="EL571" s="94"/>
      <c r="EM571" s="94"/>
      <c r="EN571" s="94"/>
      <c r="EO571" s="94"/>
      <c r="EP571" s="94"/>
      <c r="EQ571" s="94"/>
      <c r="ER571" s="94"/>
      <c r="ES571" s="94"/>
      <c r="ET571" s="94"/>
      <c r="EU571" s="94"/>
      <c r="EV571" s="94"/>
      <c r="EW571" s="94"/>
      <c r="EX571" s="94"/>
      <c r="EY571" s="94"/>
      <c r="EZ571" s="94"/>
      <c r="FA571" s="94"/>
      <c r="FB571" s="94"/>
      <c r="FC571" s="94"/>
      <c r="FD571" s="94"/>
      <c r="FE571" s="94"/>
      <c r="FF571" s="94"/>
      <c r="FG571" s="94"/>
      <c r="FH571" s="94"/>
      <c r="FI571" s="94"/>
      <c r="FJ571" s="94"/>
      <c r="FK571" s="94"/>
      <c r="FL571" s="94"/>
      <c r="FM571" s="94"/>
      <c r="FN571" s="94"/>
      <c r="FO571" s="94"/>
      <c r="FP571" s="94"/>
      <c r="FQ571" s="94"/>
      <c r="FR571" s="94"/>
      <c r="FS571" s="94"/>
      <c r="FT571" s="94"/>
      <c r="FU571" s="94"/>
      <c r="FV571" s="94"/>
      <c r="FW571" s="94"/>
      <c r="FX571" s="94"/>
      <c r="FY571" s="94"/>
      <c r="FZ571" s="94"/>
      <c r="GA571" s="94"/>
      <c r="GB571" s="94"/>
      <c r="GC571" s="94"/>
      <c r="GD571" s="94"/>
      <c r="GE571" s="94"/>
      <c r="GF571" s="94"/>
      <c r="GG571" s="94"/>
      <c r="GH571" s="94"/>
      <c r="GI571" s="94"/>
      <c r="GJ571" s="94"/>
      <c r="GK571" s="94"/>
      <c r="GL571" s="94"/>
      <c r="GM571" s="94"/>
      <c r="GN571" s="94"/>
      <c r="GO571" s="94"/>
      <c r="GP571" s="94"/>
      <c r="GQ571" s="94"/>
      <c r="GR571" s="94"/>
      <c r="GS571" s="94"/>
      <c r="GT571" s="94"/>
      <c r="GU571" s="94"/>
      <c r="GV571" s="94"/>
      <c r="GW571" s="94"/>
      <c r="GX571" s="94"/>
      <c r="GY571" s="94"/>
      <c r="GZ571" s="94"/>
      <c r="HA571" s="1"/>
      <c r="HB571" s="1"/>
    </row>
    <row r="572" spans="1:210" s="4" customFormat="1">
      <c r="A572" s="3"/>
      <c r="B572" s="259" t="s">
        <v>156</v>
      </c>
      <c r="C572" s="3"/>
      <c r="D572" s="3"/>
      <c r="E572" s="9" t="str">
        <f>IF(OR(Главная!$N$19=справочники!$N$13,Главная!$N$19=справочники!$N$14),"",IF(T572=справочники!$P$10,"","ндс(-)"))</f>
        <v>ндс(-)</v>
      </c>
      <c r="F572" s="51"/>
      <c r="G572" s="232"/>
      <c r="H572" s="13" t="str">
        <f>B572&amp;N562</f>
        <v>Начисление - Переменный прямой расход</v>
      </c>
      <c r="I572" s="13"/>
      <c r="J572" s="3"/>
      <c r="K572" s="3"/>
      <c r="L572" s="3"/>
      <c r="M572" s="5"/>
      <c r="N572" s="36" t="str">
        <f>N422</f>
        <v>Продукт-2</v>
      </c>
      <c r="O572" s="36"/>
      <c r="P572" s="5"/>
      <c r="Q572" s="36" t="s">
        <v>26</v>
      </c>
      <c r="R572" s="36"/>
      <c r="S572" s="36"/>
      <c r="T572" s="62">
        <f>T568</f>
        <v>0</v>
      </c>
      <c r="U572" s="36"/>
      <c r="V572" s="36"/>
      <c r="W572" s="38">
        <f>SUM($Y572:$HA572)</f>
        <v>0</v>
      </c>
      <c r="X572" s="38"/>
      <c r="Y572" s="46"/>
      <c r="Z572" s="99"/>
      <c r="AA572" s="100">
        <f t="shared" ref="AA572:BF572" si="2738">IF(AA$8="",0,IF(AA$1=1,SUMIFS(568:568,$1:$1,"&gt;="&amp;1,$1:$1,"&lt;="&amp;INT($T570/30))+($T570/30-INT($T570/30))*SUMIFS(568:568,$1:$1,INT($T570/30)+1),0)+($T570/30-INT($T570/30))*SUMIFS(568:568,$1:$1,AA$1+INT($T570/30)+1)+(INT($T570/30)+1-$T570/30)*SUMIFS(568:568,$1:$1,AA$1+INT($T570/30)))</f>
        <v>0</v>
      </c>
      <c r="AB572" s="100">
        <f t="shared" si="2738"/>
        <v>0</v>
      </c>
      <c r="AC572" s="100">
        <f t="shared" si="2738"/>
        <v>0</v>
      </c>
      <c r="AD572" s="100">
        <f t="shared" si="2738"/>
        <v>0</v>
      </c>
      <c r="AE572" s="100">
        <f t="shared" si="2738"/>
        <v>0</v>
      </c>
      <c r="AF572" s="100">
        <f t="shared" si="2738"/>
        <v>0</v>
      </c>
      <c r="AG572" s="100">
        <f t="shared" si="2738"/>
        <v>0</v>
      </c>
      <c r="AH572" s="100">
        <f t="shared" si="2738"/>
        <v>0</v>
      </c>
      <c r="AI572" s="100">
        <f t="shared" si="2738"/>
        <v>0</v>
      </c>
      <c r="AJ572" s="100">
        <f t="shared" si="2738"/>
        <v>0</v>
      </c>
      <c r="AK572" s="100">
        <f t="shared" si="2738"/>
        <v>0</v>
      </c>
      <c r="AL572" s="100">
        <f t="shared" si="2738"/>
        <v>0</v>
      </c>
      <c r="AM572" s="100">
        <f t="shared" si="2738"/>
        <v>0</v>
      </c>
      <c r="AN572" s="100">
        <f t="shared" si="2738"/>
        <v>0</v>
      </c>
      <c r="AO572" s="100">
        <f t="shared" si="2738"/>
        <v>0</v>
      </c>
      <c r="AP572" s="100">
        <f t="shared" si="2738"/>
        <v>0</v>
      </c>
      <c r="AQ572" s="100">
        <f t="shared" si="2738"/>
        <v>0</v>
      </c>
      <c r="AR572" s="100">
        <f t="shared" si="2738"/>
        <v>0</v>
      </c>
      <c r="AS572" s="100">
        <f t="shared" si="2738"/>
        <v>0</v>
      </c>
      <c r="AT572" s="100">
        <f t="shared" si="2738"/>
        <v>0</v>
      </c>
      <c r="AU572" s="100">
        <f t="shared" si="2738"/>
        <v>0</v>
      </c>
      <c r="AV572" s="100">
        <f t="shared" si="2738"/>
        <v>0</v>
      </c>
      <c r="AW572" s="100">
        <f t="shared" si="2738"/>
        <v>0</v>
      </c>
      <c r="AX572" s="100">
        <f t="shared" si="2738"/>
        <v>0</v>
      </c>
      <c r="AY572" s="100">
        <f t="shared" si="2738"/>
        <v>0</v>
      </c>
      <c r="AZ572" s="100">
        <f t="shared" si="2738"/>
        <v>0</v>
      </c>
      <c r="BA572" s="100">
        <f t="shared" si="2738"/>
        <v>0</v>
      </c>
      <c r="BB572" s="100">
        <f t="shared" si="2738"/>
        <v>0</v>
      </c>
      <c r="BC572" s="100">
        <f t="shared" si="2738"/>
        <v>0</v>
      </c>
      <c r="BD572" s="100">
        <f t="shared" si="2738"/>
        <v>0</v>
      </c>
      <c r="BE572" s="100">
        <f t="shared" si="2738"/>
        <v>0</v>
      </c>
      <c r="BF572" s="100">
        <f t="shared" si="2738"/>
        <v>0</v>
      </c>
      <c r="BG572" s="100">
        <f t="shared" ref="BG572:CL572" si="2739">IF(BG$8="",0,IF(BG$1=1,SUMIFS(568:568,$1:$1,"&gt;="&amp;1,$1:$1,"&lt;="&amp;INT($T570/30))+($T570/30-INT($T570/30))*SUMIFS(568:568,$1:$1,INT($T570/30)+1),0)+($T570/30-INT($T570/30))*SUMIFS(568:568,$1:$1,BG$1+INT($T570/30)+1)+(INT($T570/30)+1-$T570/30)*SUMIFS(568:568,$1:$1,BG$1+INT($T570/30)))</f>
        <v>0</v>
      </c>
      <c r="BH572" s="100">
        <f t="shared" si="2739"/>
        <v>0</v>
      </c>
      <c r="BI572" s="100">
        <f t="shared" si="2739"/>
        <v>0</v>
      </c>
      <c r="BJ572" s="100">
        <f t="shared" si="2739"/>
        <v>0</v>
      </c>
      <c r="BK572" s="100">
        <f t="shared" si="2739"/>
        <v>0</v>
      </c>
      <c r="BL572" s="100">
        <f t="shared" si="2739"/>
        <v>0</v>
      </c>
      <c r="BM572" s="100">
        <f t="shared" si="2739"/>
        <v>0</v>
      </c>
      <c r="BN572" s="100">
        <f t="shared" si="2739"/>
        <v>0</v>
      </c>
      <c r="BO572" s="100">
        <f t="shared" si="2739"/>
        <v>0</v>
      </c>
      <c r="BP572" s="100">
        <f t="shared" si="2739"/>
        <v>0</v>
      </c>
      <c r="BQ572" s="100">
        <f t="shared" si="2739"/>
        <v>0</v>
      </c>
      <c r="BR572" s="100">
        <f t="shared" si="2739"/>
        <v>0</v>
      </c>
      <c r="BS572" s="100">
        <f t="shared" si="2739"/>
        <v>0</v>
      </c>
      <c r="BT572" s="100">
        <f t="shared" si="2739"/>
        <v>0</v>
      </c>
      <c r="BU572" s="100">
        <f t="shared" si="2739"/>
        <v>0</v>
      </c>
      <c r="BV572" s="100">
        <f t="shared" si="2739"/>
        <v>0</v>
      </c>
      <c r="BW572" s="100">
        <f t="shared" si="2739"/>
        <v>0</v>
      </c>
      <c r="BX572" s="100">
        <f t="shared" si="2739"/>
        <v>0</v>
      </c>
      <c r="BY572" s="100">
        <f t="shared" si="2739"/>
        <v>0</v>
      </c>
      <c r="BZ572" s="100">
        <f t="shared" si="2739"/>
        <v>0</v>
      </c>
      <c r="CA572" s="100">
        <f t="shared" si="2739"/>
        <v>0</v>
      </c>
      <c r="CB572" s="100">
        <f t="shared" si="2739"/>
        <v>0</v>
      </c>
      <c r="CC572" s="100">
        <f t="shared" si="2739"/>
        <v>0</v>
      </c>
      <c r="CD572" s="100">
        <f t="shared" si="2739"/>
        <v>0</v>
      </c>
      <c r="CE572" s="100">
        <f t="shared" si="2739"/>
        <v>0</v>
      </c>
      <c r="CF572" s="100">
        <f t="shared" si="2739"/>
        <v>0</v>
      </c>
      <c r="CG572" s="100">
        <f t="shared" si="2739"/>
        <v>0</v>
      </c>
      <c r="CH572" s="100">
        <f t="shared" si="2739"/>
        <v>0</v>
      </c>
      <c r="CI572" s="100">
        <f t="shared" si="2739"/>
        <v>0</v>
      </c>
      <c r="CJ572" s="100">
        <f t="shared" si="2739"/>
        <v>0</v>
      </c>
      <c r="CK572" s="100">
        <f t="shared" si="2739"/>
        <v>0</v>
      </c>
      <c r="CL572" s="100">
        <f t="shared" si="2739"/>
        <v>0</v>
      </c>
      <c r="CM572" s="100">
        <f t="shared" ref="CM572:DG572" si="2740">IF(CM$8="",0,IF(CM$1=1,SUMIFS(568:568,$1:$1,"&gt;="&amp;1,$1:$1,"&lt;="&amp;INT($T570/30))+($T570/30-INT($T570/30))*SUMIFS(568:568,$1:$1,INT($T570/30)+1),0)+($T570/30-INT($T570/30))*SUMIFS(568:568,$1:$1,CM$1+INT($T570/30)+1)+(INT($T570/30)+1-$T570/30)*SUMIFS(568:568,$1:$1,CM$1+INT($T570/30)))</f>
        <v>0</v>
      </c>
      <c r="CN572" s="100">
        <f t="shared" si="2740"/>
        <v>0</v>
      </c>
      <c r="CO572" s="100">
        <f t="shared" si="2740"/>
        <v>0</v>
      </c>
      <c r="CP572" s="100">
        <f t="shared" si="2740"/>
        <v>0</v>
      </c>
      <c r="CQ572" s="100">
        <f t="shared" si="2740"/>
        <v>0</v>
      </c>
      <c r="CR572" s="100">
        <f t="shared" si="2740"/>
        <v>0</v>
      </c>
      <c r="CS572" s="100">
        <f t="shared" si="2740"/>
        <v>0</v>
      </c>
      <c r="CT572" s="100">
        <f t="shared" si="2740"/>
        <v>0</v>
      </c>
      <c r="CU572" s="100">
        <f t="shared" si="2740"/>
        <v>0</v>
      </c>
      <c r="CV572" s="100">
        <f t="shared" si="2740"/>
        <v>0</v>
      </c>
      <c r="CW572" s="100">
        <f t="shared" si="2740"/>
        <v>0</v>
      </c>
      <c r="CX572" s="100">
        <f t="shared" si="2740"/>
        <v>0</v>
      </c>
      <c r="CY572" s="100">
        <f t="shared" si="2740"/>
        <v>0</v>
      </c>
      <c r="CZ572" s="100">
        <f t="shared" si="2740"/>
        <v>0</v>
      </c>
      <c r="DA572" s="100">
        <f t="shared" si="2740"/>
        <v>0</v>
      </c>
      <c r="DB572" s="100">
        <f t="shared" si="2740"/>
        <v>0</v>
      </c>
      <c r="DC572" s="100">
        <f t="shared" si="2740"/>
        <v>0</v>
      </c>
      <c r="DD572" s="100">
        <f t="shared" si="2740"/>
        <v>0</v>
      </c>
      <c r="DE572" s="100">
        <f t="shared" si="2740"/>
        <v>0</v>
      </c>
      <c r="DF572" s="100">
        <f t="shared" si="2740"/>
        <v>0</v>
      </c>
      <c r="DG572" s="100">
        <f t="shared" si="2740"/>
        <v>0</v>
      </c>
      <c r="DH572" s="100">
        <f t="shared" ref="DH572:FS572" si="2741">IF(DH$8="",0,IF(DH$1=1,SUMIFS(568:568,$1:$1,"&gt;="&amp;1,$1:$1,"&lt;="&amp;INT($T570/30))+($T570/30-INT($T570/30))*SUMIFS(568:568,$1:$1,INT($T570/30)+1),0)+($T570/30-INT($T570/30))*SUMIFS(568:568,$1:$1,DH$1+INT($T570/30)+1)+(INT($T570/30)+1-$T570/30)*SUMIFS(568:568,$1:$1,DH$1+INT($T570/30)))</f>
        <v>0</v>
      </c>
      <c r="DI572" s="100">
        <f t="shared" si="2741"/>
        <v>0</v>
      </c>
      <c r="DJ572" s="100">
        <f t="shared" si="2741"/>
        <v>0</v>
      </c>
      <c r="DK572" s="100">
        <f t="shared" si="2741"/>
        <v>0</v>
      </c>
      <c r="DL572" s="100">
        <f t="shared" si="2741"/>
        <v>0</v>
      </c>
      <c r="DM572" s="100">
        <f t="shared" si="2741"/>
        <v>0</v>
      </c>
      <c r="DN572" s="100">
        <f t="shared" si="2741"/>
        <v>0</v>
      </c>
      <c r="DO572" s="100">
        <f t="shared" si="2741"/>
        <v>0</v>
      </c>
      <c r="DP572" s="100">
        <f t="shared" si="2741"/>
        <v>0</v>
      </c>
      <c r="DQ572" s="100">
        <f t="shared" si="2741"/>
        <v>0</v>
      </c>
      <c r="DR572" s="100">
        <f t="shared" si="2741"/>
        <v>0</v>
      </c>
      <c r="DS572" s="100">
        <f t="shared" si="2741"/>
        <v>0</v>
      </c>
      <c r="DT572" s="100">
        <f t="shared" si="2741"/>
        <v>0</v>
      </c>
      <c r="DU572" s="100">
        <f t="shared" si="2741"/>
        <v>0</v>
      </c>
      <c r="DV572" s="100">
        <f t="shared" si="2741"/>
        <v>0</v>
      </c>
      <c r="DW572" s="100">
        <f t="shared" si="2741"/>
        <v>0</v>
      </c>
      <c r="DX572" s="100">
        <f t="shared" si="2741"/>
        <v>0</v>
      </c>
      <c r="DY572" s="100">
        <f t="shared" si="2741"/>
        <v>0</v>
      </c>
      <c r="DZ572" s="100">
        <f t="shared" si="2741"/>
        <v>0</v>
      </c>
      <c r="EA572" s="100">
        <f t="shared" si="2741"/>
        <v>0</v>
      </c>
      <c r="EB572" s="100">
        <f t="shared" si="2741"/>
        <v>0</v>
      </c>
      <c r="EC572" s="100">
        <f t="shared" si="2741"/>
        <v>0</v>
      </c>
      <c r="ED572" s="100">
        <f t="shared" si="2741"/>
        <v>0</v>
      </c>
      <c r="EE572" s="100">
        <f t="shared" si="2741"/>
        <v>0</v>
      </c>
      <c r="EF572" s="100">
        <f t="shared" si="2741"/>
        <v>0</v>
      </c>
      <c r="EG572" s="100">
        <f t="shared" si="2741"/>
        <v>0</v>
      </c>
      <c r="EH572" s="100">
        <f t="shared" si="2741"/>
        <v>0</v>
      </c>
      <c r="EI572" s="100">
        <f t="shared" si="2741"/>
        <v>0</v>
      </c>
      <c r="EJ572" s="100">
        <f t="shared" si="2741"/>
        <v>0</v>
      </c>
      <c r="EK572" s="100">
        <f t="shared" si="2741"/>
        <v>0</v>
      </c>
      <c r="EL572" s="100">
        <f t="shared" si="2741"/>
        <v>0</v>
      </c>
      <c r="EM572" s="100">
        <f t="shared" si="2741"/>
        <v>0</v>
      </c>
      <c r="EN572" s="100">
        <f t="shared" si="2741"/>
        <v>0</v>
      </c>
      <c r="EO572" s="100">
        <f t="shared" si="2741"/>
        <v>0</v>
      </c>
      <c r="EP572" s="100">
        <f t="shared" si="2741"/>
        <v>0</v>
      </c>
      <c r="EQ572" s="100">
        <f t="shared" si="2741"/>
        <v>0</v>
      </c>
      <c r="ER572" s="100">
        <f t="shared" si="2741"/>
        <v>0</v>
      </c>
      <c r="ES572" s="100">
        <f t="shared" si="2741"/>
        <v>0</v>
      </c>
      <c r="ET572" s="100">
        <f t="shared" si="2741"/>
        <v>0</v>
      </c>
      <c r="EU572" s="100">
        <f t="shared" si="2741"/>
        <v>0</v>
      </c>
      <c r="EV572" s="100">
        <f t="shared" si="2741"/>
        <v>0</v>
      </c>
      <c r="EW572" s="100">
        <f t="shared" si="2741"/>
        <v>0</v>
      </c>
      <c r="EX572" s="100">
        <f t="shared" si="2741"/>
        <v>0</v>
      </c>
      <c r="EY572" s="100">
        <f t="shared" si="2741"/>
        <v>0</v>
      </c>
      <c r="EZ572" s="100">
        <f t="shared" si="2741"/>
        <v>0</v>
      </c>
      <c r="FA572" s="100">
        <f t="shared" si="2741"/>
        <v>0</v>
      </c>
      <c r="FB572" s="100">
        <f t="shared" si="2741"/>
        <v>0</v>
      </c>
      <c r="FC572" s="100">
        <f t="shared" si="2741"/>
        <v>0</v>
      </c>
      <c r="FD572" s="100">
        <f t="shared" si="2741"/>
        <v>0</v>
      </c>
      <c r="FE572" s="100">
        <f t="shared" si="2741"/>
        <v>0</v>
      </c>
      <c r="FF572" s="100">
        <f t="shared" si="2741"/>
        <v>0</v>
      </c>
      <c r="FG572" s="100">
        <f t="shared" si="2741"/>
        <v>0</v>
      </c>
      <c r="FH572" s="100">
        <f t="shared" si="2741"/>
        <v>0</v>
      </c>
      <c r="FI572" s="100">
        <f t="shared" si="2741"/>
        <v>0</v>
      </c>
      <c r="FJ572" s="100">
        <f t="shared" si="2741"/>
        <v>0</v>
      </c>
      <c r="FK572" s="100">
        <f t="shared" si="2741"/>
        <v>0</v>
      </c>
      <c r="FL572" s="100">
        <f t="shared" si="2741"/>
        <v>0</v>
      </c>
      <c r="FM572" s="100">
        <f t="shared" si="2741"/>
        <v>0</v>
      </c>
      <c r="FN572" s="100">
        <f t="shared" si="2741"/>
        <v>0</v>
      </c>
      <c r="FO572" s="100">
        <f t="shared" si="2741"/>
        <v>0</v>
      </c>
      <c r="FP572" s="100">
        <f t="shared" si="2741"/>
        <v>0</v>
      </c>
      <c r="FQ572" s="100">
        <f t="shared" si="2741"/>
        <v>0</v>
      </c>
      <c r="FR572" s="100">
        <f t="shared" si="2741"/>
        <v>0</v>
      </c>
      <c r="FS572" s="100">
        <f t="shared" si="2741"/>
        <v>0</v>
      </c>
      <c r="FT572" s="100">
        <f t="shared" ref="FT572:GZ572" si="2742">IF(FT$8="",0,IF(FT$1=1,SUMIFS(568:568,$1:$1,"&gt;="&amp;1,$1:$1,"&lt;="&amp;INT($T570/30))+($T570/30-INT($T570/30))*SUMIFS(568:568,$1:$1,INT($T570/30)+1),0)+($T570/30-INT($T570/30))*SUMIFS(568:568,$1:$1,FT$1+INT($T570/30)+1)+(INT($T570/30)+1-$T570/30)*SUMIFS(568:568,$1:$1,FT$1+INT($T570/30)))</f>
        <v>0</v>
      </c>
      <c r="FU572" s="100">
        <f t="shared" si="2742"/>
        <v>0</v>
      </c>
      <c r="FV572" s="100">
        <f t="shared" si="2742"/>
        <v>0</v>
      </c>
      <c r="FW572" s="100">
        <f t="shared" si="2742"/>
        <v>0</v>
      </c>
      <c r="FX572" s="100">
        <f t="shared" si="2742"/>
        <v>0</v>
      </c>
      <c r="FY572" s="100">
        <f t="shared" si="2742"/>
        <v>0</v>
      </c>
      <c r="FZ572" s="100">
        <f t="shared" si="2742"/>
        <v>0</v>
      </c>
      <c r="GA572" s="100">
        <f t="shared" si="2742"/>
        <v>0</v>
      </c>
      <c r="GB572" s="100">
        <f t="shared" si="2742"/>
        <v>0</v>
      </c>
      <c r="GC572" s="100">
        <f t="shared" si="2742"/>
        <v>0</v>
      </c>
      <c r="GD572" s="100">
        <f t="shared" si="2742"/>
        <v>0</v>
      </c>
      <c r="GE572" s="100">
        <f t="shared" si="2742"/>
        <v>0</v>
      </c>
      <c r="GF572" s="100">
        <f t="shared" si="2742"/>
        <v>0</v>
      </c>
      <c r="GG572" s="100">
        <f t="shared" si="2742"/>
        <v>0</v>
      </c>
      <c r="GH572" s="100">
        <f t="shared" si="2742"/>
        <v>0</v>
      </c>
      <c r="GI572" s="100">
        <f t="shared" si="2742"/>
        <v>0</v>
      </c>
      <c r="GJ572" s="100">
        <f t="shared" si="2742"/>
        <v>0</v>
      </c>
      <c r="GK572" s="100">
        <f t="shared" si="2742"/>
        <v>0</v>
      </c>
      <c r="GL572" s="100">
        <f t="shared" si="2742"/>
        <v>0</v>
      </c>
      <c r="GM572" s="100">
        <f t="shared" si="2742"/>
        <v>0</v>
      </c>
      <c r="GN572" s="100">
        <f t="shared" si="2742"/>
        <v>0</v>
      </c>
      <c r="GO572" s="100">
        <f t="shared" si="2742"/>
        <v>0</v>
      </c>
      <c r="GP572" s="100">
        <f t="shared" si="2742"/>
        <v>0</v>
      </c>
      <c r="GQ572" s="100">
        <f t="shared" si="2742"/>
        <v>0</v>
      </c>
      <c r="GR572" s="100">
        <f t="shared" si="2742"/>
        <v>0</v>
      </c>
      <c r="GS572" s="100">
        <f t="shared" si="2742"/>
        <v>0</v>
      </c>
      <c r="GT572" s="100">
        <f t="shared" si="2742"/>
        <v>0</v>
      </c>
      <c r="GU572" s="100">
        <f t="shared" si="2742"/>
        <v>0</v>
      </c>
      <c r="GV572" s="100">
        <f t="shared" si="2742"/>
        <v>0</v>
      </c>
      <c r="GW572" s="100">
        <f t="shared" si="2742"/>
        <v>0</v>
      </c>
      <c r="GX572" s="100">
        <f t="shared" si="2742"/>
        <v>0</v>
      </c>
      <c r="GY572" s="100">
        <f t="shared" si="2742"/>
        <v>0</v>
      </c>
      <c r="GZ572" s="100">
        <f t="shared" si="2742"/>
        <v>0</v>
      </c>
      <c r="HA572" s="3"/>
      <c r="HB572" s="3"/>
    </row>
    <row r="573" spans="1:210" ht="4.2" customHeight="1">
      <c r="A573" s="1"/>
      <c r="B573" s="1"/>
      <c r="C573" s="1"/>
      <c r="D573" s="1"/>
      <c r="E573" s="263"/>
      <c r="F573" s="48"/>
      <c r="G573" s="231"/>
      <c r="H573" s="1"/>
      <c r="I573" s="1"/>
      <c r="J573" s="1"/>
      <c r="K573" s="1"/>
      <c r="L573" s="1"/>
      <c r="M573" s="5"/>
      <c r="N573" s="1"/>
      <c r="O573" s="1"/>
      <c r="P573" s="5"/>
      <c r="Q573" s="1"/>
      <c r="R573" s="1"/>
      <c r="S573" s="5"/>
      <c r="T573" s="7"/>
      <c r="U573" s="24"/>
      <c r="V573" s="1"/>
      <c r="W573" s="12"/>
      <c r="X573" s="10"/>
      <c r="Y573" s="46"/>
      <c r="Z573" s="93"/>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94"/>
      <c r="CD573" s="94"/>
      <c r="CE573" s="94"/>
      <c r="CF573" s="94"/>
      <c r="CG573" s="94"/>
      <c r="CH573" s="94"/>
      <c r="CI573" s="94"/>
      <c r="CJ573" s="94"/>
      <c r="CK573" s="94"/>
      <c r="CL573" s="94"/>
      <c r="CM573" s="94"/>
      <c r="CN573" s="94"/>
      <c r="CO573" s="94"/>
      <c r="CP573" s="94"/>
      <c r="CQ573" s="94"/>
      <c r="CR573" s="94"/>
      <c r="CS573" s="94"/>
      <c r="CT573" s="94"/>
      <c r="CU573" s="94"/>
      <c r="CV573" s="94"/>
      <c r="CW573" s="94"/>
      <c r="CX573" s="94"/>
      <c r="CY573" s="94"/>
      <c r="CZ573" s="94"/>
      <c r="DA573" s="94"/>
      <c r="DB573" s="94"/>
      <c r="DC573" s="94"/>
      <c r="DD573" s="94"/>
      <c r="DE573" s="94"/>
      <c r="DF573" s="94"/>
      <c r="DG573" s="94"/>
      <c r="DH573" s="94"/>
      <c r="DI573" s="94"/>
      <c r="DJ573" s="94"/>
      <c r="DK573" s="94"/>
      <c r="DL573" s="94"/>
      <c r="DM573" s="94"/>
      <c r="DN573" s="94"/>
      <c r="DO573" s="94"/>
      <c r="DP573" s="94"/>
      <c r="DQ573" s="94"/>
      <c r="DR573" s="94"/>
      <c r="DS573" s="94"/>
      <c r="DT573" s="94"/>
      <c r="DU573" s="94"/>
      <c r="DV573" s="94"/>
      <c r="DW573" s="94"/>
      <c r="DX573" s="94"/>
      <c r="DY573" s="94"/>
      <c r="DZ573" s="94"/>
      <c r="EA573" s="94"/>
      <c r="EB573" s="94"/>
      <c r="EC573" s="94"/>
      <c r="ED573" s="94"/>
      <c r="EE573" s="94"/>
      <c r="EF573" s="94"/>
      <c r="EG573" s="94"/>
      <c r="EH573" s="94"/>
      <c r="EI573" s="94"/>
      <c r="EJ573" s="94"/>
      <c r="EK573" s="94"/>
      <c r="EL573" s="94"/>
      <c r="EM573" s="94"/>
      <c r="EN573" s="94"/>
      <c r="EO573" s="94"/>
      <c r="EP573" s="94"/>
      <c r="EQ573" s="94"/>
      <c r="ER573" s="94"/>
      <c r="ES573" s="94"/>
      <c r="ET573" s="94"/>
      <c r="EU573" s="94"/>
      <c r="EV573" s="94"/>
      <c r="EW573" s="94"/>
      <c r="EX573" s="94"/>
      <c r="EY573" s="94"/>
      <c r="EZ573" s="94"/>
      <c r="FA573" s="94"/>
      <c r="FB573" s="94"/>
      <c r="FC573" s="94"/>
      <c r="FD573" s="94"/>
      <c r="FE573" s="94"/>
      <c r="FF573" s="94"/>
      <c r="FG573" s="94"/>
      <c r="FH573" s="94"/>
      <c r="FI573" s="94"/>
      <c r="FJ573" s="94"/>
      <c r="FK573" s="94"/>
      <c r="FL573" s="94"/>
      <c r="FM573" s="94"/>
      <c r="FN573" s="94"/>
      <c r="FO573" s="94"/>
      <c r="FP573" s="94"/>
      <c r="FQ573" s="94"/>
      <c r="FR573" s="94"/>
      <c r="FS573" s="94"/>
      <c r="FT573" s="94"/>
      <c r="FU573" s="94"/>
      <c r="FV573" s="94"/>
      <c r="FW573" s="94"/>
      <c r="FX573" s="94"/>
      <c r="FY573" s="94"/>
      <c r="FZ573" s="94"/>
      <c r="GA573" s="94"/>
      <c r="GB573" s="94"/>
      <c r="GC573" s="94"/>
      <c r="GD573" s="94"/>
      <c r="GE573" s="94"/>
      <c r="GF573" s="94"/>
      <c r="GG573" s="94"/>
      <c r="GH573" s="94"/>
      <c r="GI573" s="94"/>
      <c r="GJ573" s="94"/>
      <c r="GK573" s="94"/>
      <c r="GL573" s="94"/>
      <c r="GM573" s="94"/>
      <c r="GN573" s="94"/>
      <c r="GO573" s="94"/>
      <c r="GP573" s="94"/>
      <c r="GQ573" s="94"/>
      <c r="GR573" s="94"/>
      <c r="GS573" s="94"/>
      <c r="GT573" s="94"/>
      <c r="GU573" s="94"/>
      <c r="GV573" s="94"/>
      <c r="GW573" s="94"/>
      <c r="GX573" s="94"/>
      <c r="GY573" s="94"/>
      <c r="GZ573" s="94"/>
      <c r="HA573" s="1"/>
      <c r="HB573" s="1"/>
    </row>
    <row r="574" spans="1:210" s="239" customFormat="1" ht="10.199999999999999">
      <c r="A574" s="228"/>
      <c r="B574" s="245" t="s">
        <v>163</v>
      </c>
      <c r="C574" s="230"/>
      <c r="D574" s="229"/>
      <c r="E574" s="270"/>
      <c r="F574" s="116"/>
      <c r="G574" s="231"/>
      <c r="H574" s="228"/>
      <c r="I574" s="228" t="str">
        <f>$I$228</f>
        <v>Оборачиваемость кредиторской задолженности</v>
      </c>
      <c r="J574" s="228"/>
      <c r="K574" s="228"/>
      <c r="L574" s="228"/>
      <c r="M574" s="231"/>
      <c r="N574" s="228"/>
      <c r="O574" s="228"/>
      <c r="P574" s="231"/>
      <c r="Q574" s="228" t="s">
        <v>41</v>
      </c>
      <c r="R574" s="228"/>
      <c r="S574" s="231" t="s">
        <v>6</v>
      </c>
      <c r="T574" s="309"/>
      <c r="U574" s="228"/>
      <c r="V574" s="228"/>
      <c r="W574" s="235"/>
      <c r="X574" s="236"/>
      <c r="Y574" s="247"/>
      <c r="Z574" s="248"/>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249"/>
      <c r="BD574" s="249"/>
      <c r="BE574" s="249"/>
      <c r="BF574" s="249"/>
      <c r="BG574" s="249"/>
      <c r="BH574" s="249"/>
      <c r="BI574" s="249"/>
      <c r="BJ574" s="249"/>
      <c r="BK574" s="249"/>
      <c r="BL574" s="249"/>
      <c r="BM574" s="249"/>
      <c r="BN574" s="249"/>
      <c r="BO574" s="249"/>
      <c r="BP574" s="249"/>
      <c r="BQ574" s="249"/>
      <c r="BR574" s="249"/>
      <c r="BS574" s="249"/>
      <c r="BT574" s="249"/>
      <c r="BU574" s="249"/>
      <c r="BV574" s="249"/>
      <c r="BW574" s="249"/>
      <c r="BX574" s="249"/>
      <c r="BY574" s="249"/>
      <c r="BZ574" s="249"/>
      <c r="CA574" s="249"/>
      <c r="CB574" s="249"/>
      <c r="CC574" s="249"/>
      <c r="CD574" s="249"/>
      <c r="CE574" s="249"/>
      <c r="CF574" s="249"/>
      <c r="CG574" s="249"/>
      <c r="CH574" s="249"/>
      <c r="CI574" s="249"/>
      <c r="CJ574" s="249"/>
      <c r="CK574" s="249"/>
      <c r="CL574" s="249"/>
      <c r="CM574" s="249"/>
      <c r="CN574" s="249"/>
      <c r="CO574" s="249"/>
      <c r="CP574" s="249"/>
      <c r="CQ574" s="249"/>
      <c r="CR574" s="249"/>
      <c r="CS574" s="249"/>
      <c r="CT574" s="249"/>
      <c r="CU574" s="249"/>
      <c r="CV574" s="249"/>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249"/>
      <c r="EH574" s="249"/>
      <c r="EI574" s="249"/>
      <c r="EJ574" s="249"/>
      <c r="EK574" s="249"/>
      <c r="EL574" s="249"/>
      <c r="EM574" s="249"/>
      <c r="EN574" s="249"/>
      <c r="EO574" s="249"/>
      <c r="EP574" s="249"/>
      <c r="EQ574" s="249"/>
      <c r="ER574" s="249"/>
      <c r="ES574" s="249"/>
      <c r="ET574" s="249"/>
      <c r="EU574" s="249"/>
      <c r="EV574" s="249"/>
      <c r="EW574" s="249"/>
      <c r="EX574" s="249"/>
      <c r="EY574" s="249"/>
      <c r="EZ574" s="249"/>
      <c r="FA574" s="249"/>
      <c r="FB574" s="249"/>
      <c r="FC574" s="249"/>
      <c r="FD574" s="249"/>
      <c r="FE574" s="249"/>
      <c r="FF574" s="249"/>
      <c r="FG574" s="249"/>
      <c r="FH574" s="249"/>
      <c r="FI574" s="249"/>
      <c r="FJ574" s="249"/>
      <c r="FK574" s="249"/>
      <c r="FL574" s="249"/>
      <c r="FM574" s="249"/>
      <c r="FN574" s="249"/>
      <c r="FO574" s="249"/>
      <c r="FP574" s="249"/>
      <c r="FQ574" s="249"/>
      <c r="FR574" s="249"/>
      <c r="FS574" s="249"/>
      <c r="FT574" s="249"/>
      <c r="FU574" s="249"/>
      <c r="FV574" s="249"/>
      <c r="FW574" s="249"/>
      <c r="FX574" s="249"/>
      <c r="FY574" s="249"/>
      <c r="FZ574" s="249"/>
      <c r="GA574" s="249"/>
      <c r="GB574" s="249"/>
      <c r="GC574" s="249"/>
      <c r="GD574" s="249"/>
      <c r="GE574" s="249"/>
      <c r="GF574" s="249"/>
      <c r="GG574" s="249"/>
      <c r="GH574" s="249"/>
      <c r="GI574" s="249"/>
      <c r="GJ574" s="249"/>
      <c r="GK574" s="249"/>
      <c r="GL574" s="249"/>
      <c r="GM574" s="249"/>
      <c r="GN574" s="249"/>
      <c r="GO574" s="249"/>
      <c r="GP574" s="249"/>
      <c r="GQ574" s="249"/>
      <c r="GR574" s="249"/>
      <c r="GS574" s="249"/>
      <c r="GT574" s="249"/>
      <c r="GU574" s="249"/>
      <c r="GV574" s="249"/>
      <c r="GW574" s="249"/>
      <c r="GX574" s="249"/>
      <c r="GY574" s="249"/>
      <c r="GZ574" s="249"/>
      <c r="HA574" s="228"/>
      <c r="HB574" s="228"/>
    </row>
    <row r="575" spans="1:210" ht="4.2" customHeight="1">
      <c r="A575" s="1"/>
      <c r="B575" s="1"/>
      <c r="C575" s="1"/>
      <c r="D575" s="1"/>
      <c r="E575" s="263"/>
      <c r="F575" s="48"/>
      <c r="G575" s="231"/>
      <c r="H575" s="1"/>
      <c r="I575" s="1"/>
      <c r="J575" s="1"/>
      <c r="K575" s="1"/>
      <c r="L575" s="1"/>
      <c r="M575" s="5"/>
      <c r="N575" s="1"/>
      <c r="O575" s="1"/>
      <c r="P575" s="5"/>
      <c r="Q575" s="1"/>
      <c r="R575" s="1"/>
      <c r="S575" s="5"/>
      <c r="T575" s="7"/>
      <c r="U575" s="24"/>
      <c r="V575" s="1"/>
      <c r="W575" s="12"/>
      <c r="X575" s="10"/>
      <c r="Y575" s="46"/>
      <c r="Z575" s="93"/>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94"/>
      <c r="CD575" s="94"/>
      <c r="CE575" s="94"/>
      <c r="CF575" s="94"/>
      <c r="CG575" s="94"/>
      <c r="CH575" s="94"/>
      <c r="CI575" s="94"/>
      <c r="CJ575" s="94"/>
      <c r="CK575" s="94"/>
      <c r="CL575" s="94"/>
      <c r="CM575" s="94"/>
      <c r="CN575" s="94"/>
      <c r="CO575" s="94"/>
      <c r="CP575" s="94"/>
      <c r="CQ575" s="94"/>
      <c r="CR575" s="94"/>
      <c r="CS575" s="94"/>
      <c r="CT575" s="94"/>
      <c r="CU575" s="94"/>
      <c r="CV575" s="94"/>
      <c r="CW575" s="94"/>
      <c r="CX575" s="94"/>
      <c r="CY575" s="94"/>
      <c r="CZ575" s="94"/>
      <c r="DA575" s="94"/>
      <c r="DB575" s="94"/>
      <c r="DC575" s="94"/>
      <c r="DD575" s="94"/>
      <c r="DE575" s="94"/>
      <c r="DF575" s="94"/>
      <c r="DG575" s="94"/>
      <c r="DH575" s="94"/>
      <c r="DI575" s="94"/>
      <c r="DJ575" s="94"/>
      <c r="DK575" s="94"/>
      <c r="DL575" s="94"/>
      <c r="DM575" s="94"/>
      <c r="DN575" s="94"/>
      <c r="DO575" s="94"/>
      <c r="DP575" s="94"/>
      <c r="DQ575" s="94"/>
      <c r="DR575" s="94"/>
      <c r="DS575" s="94"/>
      <c r="DT575" s="94"/>
      <c r="DU575" s="94"/>
      <c r="DV575" s="94"/>
      <c r="DW575" s="94"/>
      <c r="DX575" s="94"/>
      <c r="DY575" s="94"/>
      <c r="DZ575" s="94"/>
      <c r="EA575" s="94"/>
      <c r="EB575" s="94"/>
      <c r="EC575" s="94"/>
      <c r="ED575" s="94"/>
      <c r="EE575" s="94"/>
      <c r="EF575" s="94"/>
      <c r="EG575" s="94"/>
      <c r="EH575" s="94"/>
      <c r="EI575" s="94"/>
      <c r="EJ575" s="94"/>
      <c r="EK575" s="94"/>
      <c r="EL575" s="94"/>
      <c r="EM575" s="94"/>
      <c r="EN575" s="94"/>
      <c r="EO575" s="94"/>
      <c r="EP575" s="94"/>
      <c r="EQ575" s="94"/>
      <c r="ER575" s="94"/>
      <c r="ES575" s="94"/>
      <c r="ET575" s="94"/>
      <c r="EU575" s="94"/>
      <c r="EV575" s="94"/>
      <c r="EW575" s="94"/>
      <c r="EX575" s="94"/>
      <c r="EY575" s="94"/>
      <c r="EZ575" s="94"/>
      <c r="FA575" s="94"/>
      <c r="FB575" s="94"/>
      <c r="FC575" s="94"/>
      <c r="FD575" s="94"/>
      <c r="FE575" s="94"/>
      <c r="FF575" s="94"/>
      <c r="FG575" s="94"/>
      <c r="FH575" s="94"/>
      <c r="FI575" s="94"/>
      <c r="FJ575" s="94"/>
      <c r="FK575" s="94"/>
      <c r="FL575" s="94"/>
      <c r="FM575" s="94"/>
      <c r="FN575" s="94"/>
      <c r="FO575" s="94"/>
      <c r="FP575" s="94"/>
      <c r="FQ575" s="94"/>
      <c r="FR575" s="94"/>
      <c r="FS575" s="94"/>
      <c r="FT575" s="94"/>
      <c r="FU575" s="94"/>
      <c r="FV575" s="94"/>
      <c r="FW575" s="94"/>
      <c r="FX575" s="94"/>
      <c r="FY575" s="94"/>
      <c r="FZ575" s="94"/>
      <c r="GA575" s="94"/>
      <c r="GB575" s="94"/>
      <c r="GC575" s="94"/>
      <c r="GD575" s="94"/>
      <c r="GE575" s="94"/>
      <c r="GF575" s="94"/>
      <c r="GG575" s="94"/>
      <c r="GH575" s="94"/>
      <c r="GI575" s="94"/>
      <c r="GJ575" s="94"/>
      <c r="GK575" s="94"/>
      <c r="GL575" s="94"/>
      <c r="GM575" s="94"/>
      <c r="GN575" s="94"/>
      <c r="GO575" s="94"/>
      <c r="GP575" s="94"/>
      <c r="GQ575" s="94"/>
      <c r="GR575" s="94"/>
      <c r="GS575" s="94"/>
      <c r="GT575" s="94"/>
      <c r="GU575" s="94"/>
      <c r="GV575" s="94"/>
      <c r="GW575" s="94"/>
      <c r="GX575" s="94"/>
      <c r="GY575" s="94"/>
      <c r="GZ575" s="94"/>
      <c r="HA575" s="1"/>
      <c r="HB575" s="1"/>
    </row>
    <row r="576" spans="1:210" s="4" customFormat="1">
      <c r="A576" s="3"/>
      <c r="B576" s="259" t="s">
        <v>160</v>
      </c>
      <c r="C576" s="3"/>
      <c r="D576" s="3"/>
      <c r="E576" s="9" t="s">
        <v>27</v>
      </c>
      <c r="F576" s="51"/>
      <c r="G576" s="232"/>
      <c r="H576" s="13" t="str">
        <f>B576&amp;N562</f>
        <v>Оплата - Переменный прямой расход</v>
      </c>
      <c r="I576" s="13"/>
      <c r="J576" s="3"/>
      <c r="K576" s="3"/>
      <c r="L576" s="3"/>
      <c r="M576" s="5"/>
      <c r="N576" s="36" t="str">
        <f>N422</f>
        <v>Продукт-2</v>
      </c>
      <c r="O576" s="36"/>
      <c r="P576" s="5"/>
      <c r="Q576" s="36" t="s">
        <v>26</v>
      </c>
      <c r="R576" s="36"/>
      <c r="S576" s="36"/>
      <c r="T576" s="36"/>
      <c r="U576" s="36"/>
      <c r="V576" s="36"/>
      <c r="W576" s="38">
        <f>SUM($Y576:$HA576)</f>
        <v>0</v>
      </c>
      <c r="X576" s="38"/>
      <c r="Y576" s="46"/>
      <c r="Z576" s="99"/>
      <c r="AA576" s="100">
        <f t="shared" ref="AA576:BF576" si="2743">IF(AA$8="",0,IF(AA$1=1,SUMIFS(572:572,$1:$1,"&gt;="&amp;1,$1:$1,"&lt;="&amp;INT(-$T574/30))+(-$T574/30-INT(-$T574/30))*SUMIFS(572:572,$1:$1,INT(-$T574/30)+1),0)+(-$T574/30-INT(-$T574/30))*SUMIFS(572:572,$1:$1,AA$1+INT(-$T574/30)+1)+(INT(-$T574/30)+1+$T574/30)*SUMIFS(572:572,$1:$1,AA$1+INT(-$T574/30)))</f>
        <v>0</v>
      </c>
      <c r="AB576" s="100">
        <f t="shared" si="2743"/>
        <v>0</v>
      </c>
      <c r="AC576" s="100">
        <f t="shared" si="2743"/>
        <v>0</v>
      </c>
      <c r="AD576" s="100">
        <f t="shared" si="2743"/>
        <v>0</v>
      </c>
      <c r="AE576" s="100">
        <f t="shared" si="2743"/>
        <v>0</v>
      </c>
      <c r="AF576" s="100">
        <f t="shared" si="2743"/>
        <v>0</v>
      </c>
      <c r="AG576" s="100">
        <f t="shared" si="2743"/>
        <v>0</v>
      </c>
      <c r="AH576" s="100">
        <f t="shared" si="2743"/>
        <v>0</v>
      </c>
      <c r="AI576" s="100">
        <f t="shared" si="2743"/>
        <v>0</v>
      </c>
      <c r="AJ576" s="100">
        <f t="shared" si="2743"/>
        <v>0</v>
      </c>
      <c r="AK576" s="100">
        <f t="shared" si="2743"/>
        <v>0</v>
      </c>
      <c r="AL576" s="100">
        <f t="shared" si="2743"/>
        <v>0</v>
      </c>
      <c r="AM576" s="100">
        <f t="shared" si="2743"/>
        <v>0</v>
      </c>
      <c r="AN576" s="100">
        <f t="shared" si="2743"/>
        <v>0</v>
      </c>
      <c r="AO576" s="100">
        <f t="shared" si="2743"/>
        <v>0</v>
      </c>
      <c r="AP576" s="100">
        <f t="shared" si="2743"/>
        <v>0</v>
      </c>
      <c r="AQ576" s="100">
        <f t="shared" si="2743"/>
        <v>0</v>
      </c>
      <c r="AR576" s="100">
        <f t="shared" si="2743"/>
        <v>0</v>
      </c>
      <c r="AS576" s="100">
        <f t="shared" si="2743"/>
        <v>0</v>
      </c>
      <c r="AT576" s="100">
        <f t="shared" si="2743"/>
        <v>0</v>
      </c>
      <c r="AU576" s="100">
        <f t="shared" si="2743"/>
        <v>0</v>
      </c>
      <c r="AV576" s="100">
        <f t="shared" si="2743"/>
        <v>0</v>
      </c>
      <c r="AW576" s="100">
        <f t="shared" si="2743"/>
        <v>0</v>
      </c>
      <c r="AX576" s="100">
        <f t="shared" si="2743"/>
        <v>0</v>
      </c>
      <c r="AY576" s="100">
        <f t="shared" si="2743"/>
        <v>0</v>
      </c>
      <c r="AZ576" s="100">
        <f t="shared" si="2743"/>
        <v>0</v>
      </c>
      <c r="BA576" s="100">
        <f t="shared" si="2743"/>
        <v>0</v>
      </c>
      <c r="BB576" s="100">
        <f t="shared" si="2743"/>
        <v>0</v>
      </c>
      <c r="BC576" s="100">
        <f t="shared" si="2743"/>
        <v>0</v>
      </c>
      <c r="BD576" s="100">
        <f t="shared" si="2743"/>
        <v>0</v>
      </c>
      <c r="BE576" s="100">
        <f t="shared" si="2743"/>
        <v>0</v>
      </c>
      <c r="BF576" s="100">
        <f t="shared" si="2743"/>
        <v>0</v>
      </c>
      <c r="BG576" s="100">
        <f t="shared" ref="BG576:CL576" si="2744">IF(BG$8="",0,IF(BG$1=1,SUMIFS(572:572,$1:$1,"&gt;="&amp;1,$1:$1,"&lt;="&amp;INT(-$T574/30))+(-$T574/30-INT(-$T574/30))*SUMIFS(572:572,$1:$1,INT(-$T574/30)+1),0)+(-$T574/30-INT(-$T574/30))*SUMIFS(572:572,$1:$1,BG$1+INT(-$T574/30)+1)+(INT(-$T574/30)+1+$T574/30)*SUMIFS(572:572,$1:$1,BG$1+INT(-$T574/30)))</f>
        <v>0</v>
      </c>
      <c r="BH576" s="100">
        <f t="shared" si="2744"/>
        <v>0</v>
      </c>
      <c r="BI576" s="100">
        <f t="shared" si="2744"/>
        <v>0</v>
      </c>
      <c r="BJ576" s="100">
        <f t="shared" si="2744"/>
        <v>0</v>
      </c>
      <c r="BK576" s="100">
        <f t="shared" si="2744"/>
        <v>0</v>
      </c>
      <c r="BL576" s="100">
        <f t="shared" si="2744"/>
        <v>0</v>
      </c>
      <c r="BM576" s="100">
        <f t="shared" si="2744"/>
        <v>0</v>
      </c>
      <c r="BN576" s="100">
        <f t="shared" si="2744"/>
        <v>0</v>
      </c>
      <c r="BO576" s="100">
        <f t="shared" si="2744"/>
        <v>0</v>
      </c>
      <c r="BP576" s="100">
        <f t="shared" si="2744"/>
        <v>0</v>
      </c>
      <c r="BQ576" s="100">
        <f t="shared" si="2744"/>
        <v>0</v>
      </c>
      <c r="BR576" s="100">
        <f t="shared" si="2744"/>
        <v>0</v>
      </c>
      <c r="BS576" s="100">
        <f t="shared" si="2744"/>
        <v>0</v>
      </c>
      <c r="BT576" s="100">
        <f t="shared" si="2744"/>
        <v>0</v>
      </c>
      <c r="BU576" s="100">
        <f t="shared" si="2744"/>
        <v>0</v>
      </c>
      <c r="BV576" s="100">
        <f t="shared" si="2744"/>
        <v>0</v>
      </c>
      <c r="BW576" s="100">
        <f t="shared" si="2744"/>
        <v>0</v>
      </c>
      <c r="BX576" s="100">
        <f t="shared" si="2744"/>
        <v>0</v>
      </c>
      <c r="BY576" s="100">
        <f t="shared" si="2744"/>
        <v>0</v>
      </c>
      <c r="BZ576" s="100">
        <f t="shared" si="2744"/>
        <v>0</v>
      </c>
      <c r="CA576" s="100">
        <f t="shared" si="2744"/>
        <v>0</v>
      </c>
      <c r="CB576" s="100">
        <f t="shared" si="2744"/>
        <v>0</v>
      </c>
      <c r="CC576" s="100">
        <f t="shared" si="2744"/>
        <v>0</v>
      </c>
      <c r="CD576" s="100">
        <f t="shared" si="2744"/>
        <v>0</v>
      </c>
      <c r="CE576" s="100">
        <f t="shared" si="2744"/>
        <v>0</v>
      </c>
      <c r="CF576" s="100">
        <f t="shared" si="2744"/>
        <v>0</v>
      </c>
      <c r="CG576" s="100">
        <f t="shared" si="2744"/>
        <v>0</v>
      </c>
      <c r="CH576" s="100">
        <f t="shared" si="2744"/>
        <v>0</v>
      </c>
      <c r="CI576" s="100">
        <f t="shared" si="2744"/>
        <v>0</v>
      </c>
      <c r="CJ576" s="100">
        <f t="shared" si="2744"/>
        <v>0</v>
      </c>
      <c r="CK576" s="100">
        <f t="shared" si="2744"/>
        <v>0</v>
      </c>
      <c r="CL576" s="100">
        <f t="shared" si="2744"/>
        <v>0</v>
      </c>
      <c r="CM576" s="100">
        <f t="shared" ref="CM576:DG576" si="2745">IF(CM$8="",0,IF(CM$1=1,SUMIFS(572:572,$1:$1,"&gt;="&amp;1,$1:$1,"&lt;="&amp;INT(-$T574/30))+(-$T574/30-INT(-$T574/30))*SUMIFS(572:572,$1:$1,INT(-$T574/30)+1),0)+(-$T574/30-INT(-$T574/30))*SUMIFS(572:572,$1:$1,CM$1+INT(-$T574/30)+1)+(INT(-$T574/30)+1+$T574/30)*SUMIFS(572:572,$1:$1,CM$1+INT(-$T574/30)))</f>
        <v>0</v>
      </c>
      <c r="CN576" s="100">
        <f t="shared" si="2745"/>
        <v>0</v>
      </c>
      <c r="CO576" s="100">
        <f t="shared" si="2745"/>
        <v>0</v>
      </c>
      <c r="CP576" s="100">
        <f t="shared" si="2745"/>
        <v>0</v>
      </c>
      <c r="CQ576" s="100">
        <f t="shared" si="2745"/>
        <v>0</v>
      </c>
      <c r="CR576" s="100">
        <f t="shared" si="2745"/>
        <v>0</v>
      </c>
      <c r="CS576" s="100">
        <f t="shared" si="2745"/>
        <v>0</v>
      </c>
      <c r="CT576" s="100">
        <f t="shared" si="2745"/>
        <v>0</v>
      </c>
      <c r="CU576" s="100">
        <f t="shared" si="2745"/>
        <v>0</v>
      </c>
      <c r="CV576" s="100">
        <f t="shared" si="2745"/>
        <v>0</v>
      </c>
      <c r="CW576" s="100">
        <f t="shared" si="2745"/>
        <v>0</v>
      </c>
      <c r="CX576" s="100">
        <f t="shared" si="2745"/>
        <v>0</v>
      </c>
      <c r="CY576" s="100">
        <f t="shared" si="2745"/>
        <v>0</v>
      </c>
      <c r="CZ576" s="100">
        <f t="shared" si="2745"/>
        <v>0</v>
      </c>
      <c r="DA576" s="100">
        <f t="shared" si="2745"/>
        <v>0</v>
      </c>
      <c r="DB576" s="100">
        <f t="shared" si="2745"/>
        <v>0</v>
      </c>
      <c r="DC576" s="100">
        <f t="shared" si="2745"/>
        <v>0</v>
      </c>
      <c r="DD576" s="100">
        <f t="shared" si="2745"/>
        <v>0</v>
      </c>
      <c r="DE576" s="100">
        <f t="shared" si="2745"/>
        <v>0</v>
      </c>
      <c r="DF576" s="100">
        <f t="shared" si="2745"/>
        <v>0</v>
      </c>
      <c r="DG576" s="100">
        <f t="shared" si="2745"/>
        <v>0</v>
      </c>
      <c r="DH576" s="100">
        <f t="shared" ref="DH576:FS576" si="2746">IF(DH$8="",0,IF(DH$1=1,SUMIFS(572:572,$1:$1,"&gt;="&amp;1,$1:$1,"&lt;="&amp;INT(-$T574/30))+(-$T574/30-INT(-$T574/30))*SUMIFS(572:572,$1:$1,INT(-$T574/30)+1),0)+(-$T574/30-INT(-$T574/30))*SUMIFS(572:572,$1:$1,DH$1+INT(-$T574/30)+1)+(INT(-$T574/30)+1+$T574/30)*SUMIFS(572:572,$1:$1,DH$1+INT(-$T574/30)))</f>
        <v>0</v>
      </c>
      <c r="DI576" s="100">
        <f t="shared" si="2746"/>
        <v>0</v>
      </c>
      <c r="DJ576" s="100">
        <f t="shared" si="2746"/>
        <v>0</v>
      </c>
      <c r="DK576" s="100">
        <f t="shared" si="2746"/>
        <v>0</v>
      </c>
      <c r="DL576" s="100">
        <f t="shared" si="2746"/>
        <v>0</v>
      </c>
      <c r="DM576" s="100">
        <f t="shared" si="2746"/>
        <v>0</v>
      </c>
      <c r="DN576" s="100">
        <f t="shared" si="2746"/>
        <v>0</v>
      </c>
      <c r="DO576" s="100">
        <f t="shared" si="2746"/>
        <v>0</v>
      </c>
      <c r="DP576" s="100">
        <f t="shared" si="2746"/>
        <v>0</v>
      </c>
      <c r="DQ576" s="100">
        <f t="shared" si="2746"/>
        <v>0</v>
      </c>
      <c r="DR576" s="100">
        <f t="shared" si="2746"/>
        <v>0</v>
      </c>
      <c r="DS576" s="100">
        <f t="shared" si="2746"/>
        <v>0</v>
      </c>
      <c r="DT576" s="100">
        <f t="shared" si="2746"/>
        <v>0</v>
      </c>
      <c r="DU576" s="100">
        <f t="shared" si="2746"/>
        <v>0</v>
      </c>
      <c r="DV576" s="100">
        <f t="shared" si="2746"/>
        <v>0</v>
      </c>
      <c r="DW576" s="100">
        <f t="shared" si="2746"/>
        <v>0</v>
      </c>
      <c r="DX576" s="100">
        <f t="shared" si="2746"/>
        <v>0</v>
      </c>
      <c r="DY576" s="100">
        <f t="shared" si="2746"/>
        <v>0</v>
      </c>
      <c r="DZ576" s="100">
        <f t="shared" si="2746"/>
        <v>0</v>
      </c>
      <c r="EA576" s="100">
        <f t="shared" si="2746"/>
        <v>0</v>
      </c>
      <c r="EB576" s="100">
        <f t="shared" si="2746"/>
        <v>0</v>
      </c>
      <c r="EC576" s="100">
        <f t="shared" si="2746"/>
        <v>0</v>
      </c>
      <c r="ED576" s="100">
        <f t="shared" si="2746"/>
        <v>0</v>
      </c>
      <c r="EE576" s="100">
        <f t="shared" si="2746"/>
        <v>0</v>
      </c>
      <c r="EF576" s="100">
        <f t="shared" si="2746"/>
        <v>0</v>
      </c>
      <c r="EG576" s="100">
        <f t="shared" si="2746"/>
        <v>0</v>
      </c>
      <c r="EH576" s="100">
        <f t="shared" si="2746"/>
        <v>0</v>
      </c>
      <c r="EI576" s="100">
        <f t="shared" si="2746"/>
        <v>0</v>
      </c>
      <c r="EJ576" s="100">
        <f t="shared" si="2746"/>
        <v>0</v>
      </c>
      <c r="EK576" s="100">
        <f t="shared" si="2746"/>
        <v>0</v>
      </c>
      <c r="EL576" s="100">
        <f t="shared" si="2746"/>
        <v>0</v>
      </c>
      <c r="EM576" s="100">
        <f t="shared" si="2746"/>
        <v>0</v>
      </c>
      <c r="EN576" s="100">
        <f t="shared" si="2746"/>
        <v>0</v>
      </c>
      <c r="EO576" s="100">
        <f t="shared" si="2746"/>
        <v>0</v>
      </c>
      <c r="EP576" s="100">
        <f t="shared" si="2746"/>
        <v>0</v>
      </c>
      <c r="EQ576" s="100">
        <f t="shared" si="2746"/>
        <v>0</v>
      </c>
      <c r="ER576" s="100">
        <f t="shared" si="2746"/>
        <v>0</v>
      </c>
      <c r="ES576" s="100">
        <f t="shared" si="2746"/>
        <v>0</v>
      </c>
      <c r="ET576" s="100">
        <f t="shared" si="2746"/>
        <v>0</v>
      </c>
      <c r="EU576" s="100">
        <f t="shared" si="2746"/>
        <v>0</v>
      </c>
      <c r="EV576" s="100">
        <f t="shared" si="2746"/>
        <v>0</v>
      </c>
      <c r="EW576" s="100">
        <f t="shared" si="2746"/>
        <v>0</v>
      </c>
      <c r="EX576" s="100">
        <f t="shared" si="2746"/>
        <v>0</v>
      </c>
      <c r="EY576" s="100">
        <f t="shared" si="2746"/>
        <v>0</v>
      </c>
      <c r="EZ576" s="100">
        <f t="shared" si="2746"/>
        <v>0</v>
      </c>
      <c r="FA576" s="100">
        <f t="shared" si="2746"/>
        <v>0</v>
      </c>
      <c r="FB576" s="100">
        <f t="shared" si="2746"/>
        <v>0</v>
      </c>
      <c r="FC576" s="100">
        <f t="shared" si="2746"/>
        <v>0</v>
      </c>
      <c r="FD576" s="100">
        <f t="shared" si="2746"/>
        <v>0</v>
      </c>
      <c r="FE576" s="100">
        <f t="shared" si="2746"/>
        <v>0</v>
      </c>
      <c r="FF576" s="100">
        <f t="shared" si="2746"/>
        <v>0</v>
      </c>
      <c r="FG576" s="100">
        <f t="shared" si="2746"/>
        <v>0</v>
      </c>
      <c r="FH576" s="100">
        <f t="shared" si="2746"/>
        <v>0</v>
      </c>
      <c r="FI576" s="100">
        <f t="shared" si="2746"/>
        <v>0</v>
      </c>
      <c r="FJ576" s="100">
        <f t="shared" si="2746"/>
        <v>0</v>
      </c>
      <c r="FK576" s="100">
        <f t="shared" si="2746"/>
        <v>0</v>
      </c>
      <c r="FL576" s="100">
        <f t="shared" si="2746"/>
        <v>0</v>
      </c>
      <c r="FM576" s="100">
        <f t="shared" si="2746"/>
        <v>0</v>
      </c>
      <c r="FN576" s="100">
        <f t="shared" si="2746"/>
        <v>0</v>
      </c>
      <c r="FO576" s="100">
        <f t="shared" si="2746"/>
        <v>0</v>
      </c>
      <c r="FP576" s="100">
        <f t="shared" si="2746"/>
        <v>0</v>
      </c>
      <c r="FQ576" s="100">
        <f t="shared" si="2746"/>
        <v>0</v>
      </c>
      <c r="FR576" s="100">
        <f t="shared" si="2746"/>
        <v>0</v>
      </c>
      <c r="FS576" s="100">
        <f t="shared" si="2746"/>
        <v>0</v>
      </c>
      <c r="FT576" s="100">
        <f t="shared" ref="FT576:GZ576" si="2747">IF(FT$8="",0,IF(FT$1=1,SUMIFS(572:572,$1:$1,"&gt;="&amp;1,$1:$1,"&lt;="&amp;INT(-$T574/30))+(-$T574/30-INT(-$T574/30))*SUMIFS(572:572,$1:$1,INT(-$T574/30)+1),0)+(-$T574/30-INT(-$T574/30))*SUMIFS(572:572,$1:$1,FT$1+INT(-$T574/30)+1)+(INT(-$T574/30)+1+$T574/30)*SUMIFS(572:572,$1:$1,FT$1+INT(-$T574/30)))</f>
        <v>0</v>
      </c>
      <c r="FU576" s="100">
        <f t="shared" si="2747"/>
        <v>0</v>
      </c>
      <c r="FV576" s="100">
        <f t="shared" si="2747"/>
        <v>0</v>
      </c>
      <c r="FW576" s="100">
        <f t="shared" si="2747"/>
        <v>0</v>
      </c>
      <c r="FX576" s="100">
        <f t="shared" si="2747"/>
        <v>0</v>
      </c>
      <c r="FY576" s="100">
        <f t="shared" si="2747"/>
        <v>0</v>
      </c>
      <c r="FZ576" s="100">
        <f t="shared" si="2747"/>
        <v>0</v>
      </c>
      <c r="GA576" s="100">
        <f t="shared" si="2747"/>
        <v>0</v>
      </c>
      <c r="GB576" s="100">
        <f t="shared" si="2747"/>
        <v>0</v>
      </c>
      <c r="GC576" s="100">
        <f t="shared" si="2747"/>
        <v>0</v>
      </c>
      <c r="GD576" s="100">
        <f t="shared" si="2747"/>
        <v>0</v>
      </c>
      <c r="GE576" s="100">
        <f t="shared" si="2747"/>
        <v>0</v>
      </c>
      <c r="GF576" s="100">
        <f t="shared" si="2747"/>
        <v>0</v>
      </c>
      <c r="GG576" s="100">
        <f t="shared" si="2747"/>
        <v>0</v>
      </c>
      <c r="GH576" s="100">
        <f t="shared" si="2747"/>
        <v>0</v>
      </c>
      <c r="GI576" s="100">
        <f t="shared" si="2747"/>
        <v>0</v>
      </c>
      <c r="GJ576" s="100">
        <f t="shared" si="2747"/>
        <v>0</v>
      </c>
      <c r="GK576" s="100">
        <f t="shared" si="2747"/>
        <v>0</v>
      </c>
      <c r="GL576" s="100">
        <f t="shared" si="2747"/>
        <v>0</v>
      </c>
      <c r="GM576" s="100">
        <f t="shared" si="2747"/>
        <v>0</v>
      </c>
      <c r="GN576" s="100">
        <f t="shared" si="2747"/>
        <v>0</v>
      </c>
      <c r="GO576" s="100">
        <f t="shared" si="2747"/>
        <v>0</v>
      </c>
      <c r="GP576" s="100">
        <f t="shared" si="2747"/>
        <v>0</v>
      </c>
      <c r="GQ576" s="100">
        <f t="shared" si="2747"/>
        <v>0</v>
      </c>
      <c r="GR576" s="100">
        <f t="shared" si="2747"/>
        <v>0</v>
      </c>
      <c r="GS576" s="100">
        <f t="shared" si="2747"/>
        <v>0</v>
      </c>
      <c r="GT576" s="100">
        <f t="shared" si="2747"/>
        <v>0</v>
      </c>
      <c r="GU576" s="100">
        <f t="shared" si="2747"/>
        <v>0</v>
      </c>
      <c r="GV576" s="100">
        <f t="shared" si="2747"/>
        <v>0</v>
      </c>
      <c r="GW576" s="100">
        <f t="shared" si="2747"/>
        <v>0</v>
      </c>
      <c r="GX576" s="100">
        <f t="shared" si="2747"/>
        <v>0</v>
      </c>
      <c r="GY576" s="100">
        <f t="shared" si="2747"/>
        <v>0</v>
      </c>
      <c r="GZ576" s="100">
        <f t="shared" si="2747"/>
        <v>0</v>
      </c>
      <c r="HA576" s="3"/>
      <c r="HB576" s="3"/>
    </row>
    <row r="577" spans="1:210" ht="4.2" customHeight="1">
      <c r="A577" s="1"/>
      <c r="B577" s="1"/>
      <c r="C577" s="1"/>
      <c r="D577" s="1"/>
      <c r="E577" s="263"/>
      <c r="F577" s="48"/>
      <c r="G577" s="231"/>
      <c r="H577" s="1"/>
      <c r="I577" s="1"/>
      <c r="J577" s="1"/>
      <c r="K577" s="1"/>
      <c r="L577" s="1"/>
      <c r="M577" s="5"/>
      <c r="N577" s="1"/>
      <c r="O577" s="1"/>
      <c r="P577" s="5"/>
      <c r="Q577" s="1"/>
      <c r="R577" s="1"/>
      <c r="S577" s="5"/>
      <c r="T577" s="7"/>
      <c r="U577" s="24"/>
      <c r="V577" s="1"/>
      <c r="W577" s="12"/>
      <c r="X577" s="10"/>
      <c r="Y577" s="46"/>
      <c r="Z577" s="93"/>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4"/>
      <c r="BB577" s="94"/>
      <c r="BC577" s="94"/>
      <c r="BD577" s="94"/>
      <c r="BE577" s="94"/>
      <c r="BF577" s="94"/>
      <c r="BG577" s="94"/>
      <c r="BH577" s="94"/>
      <c r="BI577" s="94"/>
      <c r="BJ577" s="94"/>
      <c r="BK577" s="94"/>
      <c r="BL577" s="94"/>
      <c r="BM577" s="94"/>
      <c r="BN577" s="94"/>
      <c r="BO577" s="94"/>
      <c r="BP577" s="94"/>
      <c r="BQ577" s="94"/>
      <c r="BR577" s="94"/>
      <c r="BS577" s="94"/>
      <c r="BT577" s="94"/>
      <c r="BU577" s="94"/>
      <c r="BV577" s="94"/>
      <c r="BW577" s="94"/>
      <c r="BX577" s="94"/>
      <c r="BY577" s="94"/>
      <c r="BZ577" s="94"/>
      <c r="CA577" s="94"/>
      <c r="CB577" s="94"/>
      <c r="CC577" s="94"/>
      <c r="CD577" s="94"/>
      <c r="CE577" s="94"/>
      <c r="CF577" s="94"/>
      <c r="CG577" s="94"/>
      <c r="CH577" s="94"/>
      <c r="CI577" s="94"/>
      <c r="CJ577" s="94"/>
      <c r="CK577" s="94"/>
      <c r="CL577" s="94"/>
      <c r="CM577" s="94"/>
      <c r="CN577" s="94"/>
      <c r="CO577" s="94"/>
      <c r="CP577" s="94"/>
      <c r="CQ577" s="94"/>
      <c r="CR577" s="94"/>
      <c r="CS577" s="94"/>
      <c r="CT577" s="94"/>
      <c r="CU577" s="94"/>
      <c r="CV577" s="94"/>
      <c r="CW577" s="94"/>
      <c r="CX577" s="94"/>
      <c r="CY577" s="94"/>
      <c r="CZ577" s="94"/>
      <c r="DA577" s="94"/>
      <c r="DB577" s="94"/>
      <c r="DC577" s="94"/>
      <c r="DD577" s="94"/>
      <c r="DE577" s="94"/>
      <c r="DF577" s="94"/>
      <c r="DG577" s="94"/>
      <c r="DH577" s="94"/>
      <c r="DI577" s="94"/>
      <c r="DJ577" s="94"/>
      <c r="DK577" s="94"/>
      <c r="DL577" s="94"/>
      <c r="DM577" s="94"/>
      <c r="DN577" s="94"/>
      <c r="DO577" s="94"/>
      <c r="DP577" s="94"/>
      <c r="DQ577" s="94"/>
      <c r="DR577" s="94"/>
      <c r="DS577" s="94"/>
      <c r="DT577" s="94"/>
      <c r="DU577" s="94"/>
      <c r="DV577" s="94"/>
      <c r="DW577" s="94"/>
      <c r="DX577" s="94"/>
      <c r="DY577" s="94"/>
      <c r="DZ577" s="94"/>
      <c r="EA577" s="94"/>
      <c r="EB577" s="94"/>
      <c r="EC577" s="94"/>
      <c r="ED577" s="94"/>
      <c r="EE577" s="94"/>
      <c r="EF577" s="94"/>
      <c r="EG577" s="94"/>
      <c r="EH577" s="94"/>
      <c r="EI577" s="94"/>
      <c r="EJ577" s="94"/>
      <c r="EK577" s="94"/>
      <c r="EL577" s="94"/>
      <c r="EM577" s="94"/>
      <c r="EN577" s="94"/>
      <c r="EO577" s="94"/>
      <c r="EP577" s="94"/>
      <c r="EQ577" s="94"/>
      <c r="ER577" s="94"/>
      <c r="ES577" s="94"/>
      <c r="ET577" s="94"/>
      <c r="EU577" s="94"/>
      <c r="EV577" s="94"/>
      <c r="EW577" s="94"/>
      <c r="EX577" s="94"/>
      <c r="EY577" s="94"/>
      <c r="EZ577" s="94"/>
      <c r="FA577" s="94"/>
      <c r="FB577" s="94"/>
      <c r="FC577" s="94"/>
      <c r="FD577" s="94"/>
      <c r="FE577" s="94"/>
      <c r="FF577" s="94"/>
      <c r="FG577" s="94"/>
      <c r="FH577" s="94"/>
      <c r="FI577" s="94"/>
      <c r="FJ577" s="94"/>
      <c r="FK577" s="94"/>
      <c r="FL577" s="94"/>
      <c r="FM577" s="94"/>
      <c r="FN577" s="94"/>
      <c r="FO577" s="94"/>
      <c r="FP577" s="94"/>
      <c r="FQ577" s="94"/>
      <c r="FR577" s="94"/>
      <c r="FS577" s="94"/>
      <c r="FT577" s="94"/>
      <c r="FU577" s="94"/>
      <c r="FV577" s="94"/>
      <c r="FW577" s="94"/>
      <c r="FX577" s="94"/>
      <c r="FY577" s="94"/>
      <c r="FZ577" s="94"/>
      <c r="GA577" s="94"/>
      <c r="GB577" s="94"/>
      <c r="GC577" s="94"/>
      <c r="GD577" s="94"/>
      <c r="GE577" s="94"/>
      <c r="GF577" s="94"/>
      <c r="GG577" s="94"/>
      <c r="GH577" s="94"/>
      <c r="GI577" s="94"/>
      <c r="GJ577" s="94"/>
      <c r="GK577" s="94"/>
      <c r="GL577" s="94"/>
      <c r="GM577" s="94"/>
      <c r="GN577" s="94"/>
      <c r="GO577" s="94"/>
      <c r="GP577" s="94"/>
      <c r="GQ577" s="94"/>
      <c r="GR577" s="94"/>
      <c r="GS577" s="94"/>
      <c r="GT577" s="94"/>
      <c r="GU577" s="94"/>
      <c r="GV577" s="94"/>
      <c r="GW577" s="94"/>
      <c r="GX577" s="94"/>
      <c r="GY577" s="94"/>
      <c r="GZ577" s="94"/>
      <c r="HA577" s="1"/>
      <c r="HB577" s="1"/>
    </row>
    <row r="578" spans="1:210" ht="4.2" customHeight="1">
      <c r="A578" s="1"/>
      <c r="B578" s="1"/>
      <c r="C578" s="1"/>
      <c r="D578" s="1"/>
      <c r="E578" s="40"/>
      <c r="F578" s="40"/>
      <c r="G578" s="40"/>
      <c r="H578" s="40"/>
      <c r="I578" s="40"/>
      <c r="J578" s="40"/>
      <c r="K578" s="40"/>
      <c r="L578" s="40"/>
      <c r="M578" s="42"/>
      <c r="N578" s="40"/>
      <c r="O578" s="40"/>
      <c r="P578" s="42"/>
      <c r="Q578" s="40"/>
      <c r="R578" s="1"/>
      <c r="S578" s="5"/>
      <c r="T578" s="7"/>
      <c r="U578" s="24"/>
      <c r="V578" s="1"/>
      <c r="W578" s="44"/>
      <c r="X578" s="10"/>
      <c r="Y578" s="46"/>
      <c r="Z578" s="93"/>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
      <c r="HB578" s="1"/>
    </row>
    <row r="579" spans="1:210" ht="7.2" customHeight="1">
      <c r="A579" s="1"/>
      <c r="B579" s="1"/>
      <c r="C579" s="1"/>
      <c r="D579" s="1"/>
      <c r="E579" s="263"/>
      <c r="F579" s="48"/>
      <c r="G579" s="231"/>
      <c r="H579" s="1"/>
      <c r="I579" s="1"/>
      <c r="J579" s="1"/>
      <c r="K579" s="1"/>
      <c r="L579" s="1"/>
      <c r="M579" s="5"/>
      <c r="N579" s="1"/>
      <c r="O579" s="1"/>
      <c r="P579" s="5"/>
      <c r="Q579" s="1"/>
      <c r="R579" s="1"/>
      <c r="S579" s="5"/>
      <c r="T579" s="7"/>
      <c r="U579" s="24"/>
      <c r="V579" s="1"/>
      <c r="W579" s="12"/>
      <c r="X579" s="10"/>
      <c r="Y579" s="46"/>
      <c r="Z579" s="93"/>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4"/>
      <c r="BB579" s="94"/>
      <c r="BC579" s="94"/>
      <c r="BD579" s="94"/>
      <c r="BE579" s="94"/>
      <c r="BF579" s="94"/>
      <c r="BG579" s="94"/>
      <c r="BH579" s="94"/>
      <c r="BI579" s="94"/>
      <c r="BJ579" s="94"/>
      <c r="BK579" s="94"/>
      <c r="BL579" s="94"/>
      <c r="BM579" s="94"/>
      <c r="BN579" s="94"/>
      <c r="BO579" s="94"/>
      <c r="BP579" s="94"/>
      <c r="BQ579" s="94"/>
      <c r="BR579" s="94"/>
      <c r="BS579" s="94"/>
      <c r="BT579" s="94"/>
      <c r="BU579" s="94"/>
      <c r="BV579" s="94"/>
      <c r="BW579" s="94"/>
      <c r="BX579" s="94"/>
      <c r="BY579" s="94"/>
      <c r="BZ579" s="94"/>
      <c r="CA579" s="94"/>
      <c r="CB579" s="94"/>
      <c r="CC579" s="94"/>
      <c r="CD579" s="94"/>
      <c r="CE579" s="94"/>
      <c r="CF579" s="94"/>
      <c r="CG579" s="94"/>
      <c r="CH579" s="94"/>
      <c r="CI579" s="94"/>
      <c r="CJ579" s="94"/>
      <c r="CK579" s="94"/>
      <c r="CL579" s="94"/>
      <c r="CM579" s="94"/>
      <c r="CN579" s="94"/>
      <c r="CO579" s="94"/>
      <c r="CP579" s="94"/>
      <c r="CQ579" s="94"/>
      <c r="CR579" s="94"/>
      <c r="CS579" s="94"/>
      <c r="CT579" s="94"/>
      <c r="CU579" s="94"/>
      <c r="CV579" s="94"/>
      <c r="CW579" s="94"/>
      <c r="CX579" s="94"/>
      <c r="CY579" s="94"/>
      <c r="CZ579" s="94"/>
      <c r="DA579" s="94"/>
      <c r="DB579" s="94"/>
      <c r="DC579" s="94"/>
      <c r="DD579" s="94"/>
      <c r="DE579" s="94"/>
      <c r="DF579" s="94"/>
      <c r="DG579" s="94"/>
      <c r="DH579" s="94"/>
      <c r="DI579" s="94"/>
      <c r="DJ579" s="94"/>
      <c r="DK579" s="94"/>
      <c r="DL579" s="94"/>
      <c r="DM579" s="94"/>
      <c r="DN579" s="94"/>
      <c r="DO579" s="94"/>
      <c r="DP579" s="94"/>
      <c r="DQ579" s="94"/>
      <c r="DR579" s="94"/>
      <c r="DS579" s="94"/>
      <c r="DT579" s="94"/>
      <c r="DU579" s="94"/>
      <c r="DV579" s="94"/>
      <c r="DW579" s="94"/>
      <c r="DX579" s="94"/>
      <c r="DY579" s="94"/>
      <c r="DZ579" s="94"/>
      <c r="EA579" s="94"/>
      <c r="EB579" s="94"/>
      <c r="EC579" s="94"/>
      <c r="ED579" s="94"/>
      <c r="EE579" s="94"/>
      <c r="EF579" s="94"/>
      <c r="EG579" s="94"/>
      <c r="EH579" s="94"/>
      <c r="EI579" s="94"/>
      <c r="EJ579" s="94"/>
      <c r="EK579" s="94"/>
      <c r="EL579" s="94"/>
      <c r="EM579" s="94"/>
      <c r="EN579" s="94"/>
      <c r="EO579" s="94"/>
      <c r="EP579" s="94"/>
      <c r="EQ579" s="94"/>
      <c r="ER579" s="94"/>
      <c r="ES579" s="94"/>
      <c r="ET579" s="94"/>
      <c r="EU579" s="94"/>
      <c r="EV579" s="94"/>
      <c r="EW579" s="94"/>
      <c r="EX579" s="94"/>
      <c r="EY579" s="94"/>
      <c r="EZ579" s="94"/>
      <c r="FA579" s="94"/>
      <c r="FB579" s="94"/>
      <c r="FC579" s="94"/>
      <c r="FD579" s="94"/>
      <c r="FE579" s="94"/>
      <c r="FF579" s="94"/>
      <c r="FG579" s="94"/>
      <c r="FH579" s="94"/>
      <c r="FI579" s="94"/>
      <c r="FJ579" s="94"/>
      <c r="FK579" s="94"/>
      <c r="FL579" s="94"/>
      <c r="FM579" s="94"/>
      <c r="FN579" s="94"/>
      <c r="FO579" s="94"/>
      <c r="FP579" s="94"/>
      <c r="FQ579" s="94"/>
      <c r="FR579" s="94"/>
      <c r="FS579" s="94"/>
      <c r="FT579" s="94"/>
      <c r="FU579" s="94"/>
      <c r="FV579" s="94"/>
      <c r="FW579" s="94"/>
      <c r="FX579" s="94"/>
      <c r="FY579" s="94"/>
      <c r="FZ579" s="94"/>
      <c r="GA579" s="94"/>
      <c r="GB579" s="94"/>
      <c r="GC579" s="94"/>
      <c r="GD579" s="94"/>
      <c r="GE579" s="94"/>
      <c r="GF579" s="94"/>
      <c r="GG579" s="94"/>
      <c r="GH579" s="94"/>
      <c r="GI579" s="94"/>
      <c r="GJ579" s="94"/>
      <c r="GK579" s="94"/>
      <c r="GL579" s="94"/>
      <c r="GM579" s="94"/>
      <c r="GN579" s="94"/>
      <c r="GO579" s="94"/>
      <c r="GP579" s="94"/>
      <c r="GQ579" s="94"/>
      <c r="GR579" s="94"/>
      <c r="GS579" s="94"/>
      <c r="GT579" s="94"/>
      <c r="GU579" s="94"/>
      <c r="GV579" s="94"/>
      <c r="GW579" s="94"/>
      <c r="GX579" s="94"/>
      <c r="GY579" s="94"/>
      <c r="GZ579" s="94"/>
      <c r="HA579" s="1"/>
      <c r="HB579" s="1"/>
    </row>
    <row r="580" spans="1:210" s="23" customFormat="1" ht="12.6" thickBot="1">
      <c r="A580" s="19"/>
      <c r="B580" s="244" t="s">
        <v>154</v>
      </c>
      <c r="C580" s="19"/>
      <c r="D580" s="19"/>
      <c r="E580" s="269"/>
      <c r="F580" s="52"/>
      <c r="G580" s="232"/>
      <c r="H580" s="19"/>
      <c r="I580" s="19" t="str">
        <f>$I$281</f>
        <v>прямой перем. расход, выберите тип зависимости</v>
      </c>
      <c r="J580" s="19"/>
      <c r="K580" s="19"/>
      <c r="L580" s="19"/>
      <c r="M580" s="5" t="s">
        <v>6</v>
      </c>
      <c r="N580" s="580" t="s">
        <v>360</v>
      </c>
      <c r="O580" s="19"/>
      <c r="P580" s="20"/>
      <c r="Q580" s="19" t="s">
        <v>12</v>
      </c>
      <c r="R580" s="19"/>
      <c r="S580" s="20" t="s">
        <v>6</v>
      </c>
      <c r="T580" s="204"/>
      <c r="U580" s="26" t="s">
        <v>7</v>
      </c>
      <c r="V580" s="19"/>
      <c r="W580" s="21"/>
      <c r="X580" s="22"/>
      <c r="Y580" s="47"/>
      <c r="Z580" s="96"/>
      <c r="AA580" s="97"/>
      <c r="AB580" s="97"/>
      <c r="AC580" s="97"/>
      <c r="AD580" s="97"/>
      <c r="AE580" s="97"/>
      <c r="AF580" s="97"/>
      <c r="AG580" s="97"/>
      <c r="AH580" s="97"/>
      <c r="AI580" s="97"/>
      <c r="AJ580" s="97"/>
      <c r="AK580" s="97"/>
      <c r="AL580" s="97"/>
      <c r="AM580" s="97"/>
      <c r="AN580" s="97"/>
      <c r="AO580" s="97"/>
      <c r="AP580" s="97"/>
      <c r="AQ580" s="97"/>
      <c r="AR580" s="97"/>
      <c r="AS580" s="97"/>
      <c r="AT580" s="97"/>
      <c r="AU580" s="97"/>
      <c r="AV580" s="97"/>
      <c r="AW580" s="97"/>
      <c r="AX580" s="97"/>
      <c r="AY580" s="97"/>
      <c r="AZ580" s="97"/>
      <c r="BA580" s="97"/>
      <c r="BB580" s="97"/>
      <c r="BC580" s="97"/>
      <c r="BD580" s="97"/>
      <c r="BE580" s="97"/>
      <c r="BF580" s="97"/>
      <c r="BG580" s="97"/>
      <c r="BH580" s="97"/>
      <c r="BI580" s="97"/>
      <c r="BJ580" s="97"/>
      <c r="BK580" s="97"/>
      <c r="BL580" s="97"/>
      <c r="BM580" s="97"/>
      <c r="BN580" s="97"/>
      <c r="BO580" s="97"/>
      <c r="BP580" s="97"/>
      <c r="BQ580" s="97"/>
      <c r="BR580" s="97"/>
      <c r="BS580" s="97"/>
      <c r="BT580" s="97"/>
      <c r="BU580" s="97"/>
      <c r="BV580" s="97"/>
      <c r="BW580" s="97"/>
      <c r="BX580" s="97"/>
      <c r="BY580" s="97"/>
      <c r="BZ580" s="97"/>
      <c r="CA580" s="97"/>
      <c r="CB580" s="97"/>
      <c r="CC580" s="97"/>
      <c r="CD580" s="97"/>
      <c r="CE580" s="97"/>
      <c r="CF580" s="97"/>
      <c r="CG580" s="97"/>
      <c r="CH580" s="97"/>
      <c r="CI580" s="97"/>
      <c r="CJ580" s="97"/>
      <c r="CK580" s="97"/>
      <c r="CL580" s="97"/>
      <c r="CM580" s="97"/>
      <c r="CN580" s="97"/>
      <c r="CO580" s="97"/>
      <c r="CP580" s="97"/>
      <c r="CQ580" s="97"/>
      <c r="CR580" s="97"/>
      <c r="CS580" s="97"/>
      <c r="CT580" s="97"/>
      <c r="CU580" s="97"/>
      <c r="CV580" s="97"/>
      <c r="CW580" s="97"/>
      <c r="CX580" s="97"/>
      <c r="CY580" s="97"/>
      <c r="CZ580" s="97"/>
      <c r="DA580" s="97"/>
      <c r="DB580" s="97"/>
      <c r="DC580" s="97"/>
      <c r="DD580" s="97"/>
      <c r="DE580" s="97"/>
      <c r="DF580" s="97"/>
      <c r="DG580" s="97"/>
      <c r="DH580" s="97"/>
      <c r="DI580" s="97"/>
      <c r="DJ580" s="97"/>
      <c r="DK580" s="97"/>
      <c r="DL580" s="97"/>
      <c r="DM580" s="97"/>
      <c r="DN580" s="97"/>
      <c r="DO580" s="97"/>
      <c r="DP580" s="97"/>
      <c r="DQ580" s="97"/>
      <c r="DR580" s="97"/>
      <c r="DS580" s="97"/>
      <c r="DT580" s="97"/>
      <c r="DU580" s="97"/>
      <c r="DV580" s="97"/>
      <c r="DW580" s="97"/>
      <c r="DX580" s="97"/>
      <c r="DY580" s="97"/>
      <c r="DZ580" s="97"/>
      <c r="EA580" s="97"/>
      <c r="EB580" s="97"/>
      <c r="EC580" s="97"/>
      <c r="ED580" s="97"/>
      <c r="EE580" s="97"/>
      <c r="EF580" s="97"/>
      <c r="EG580" s="97"/>
      <c r="EH580" s="97"/>
      <c r="EI580" s="97"/>
      <c r="EJ580" s="97"/>
      <c r="EK580" s="97"/>
      <c r="EL580" s="97"/>
      <c r="EM580" s="97"/>
      <c r="EN580" s="97"/>
      <c r="EO580" s="97"/>
      <c r="EP580" s="97"/>
      <c r="EQ580" s="97"/>
      <c r="ER580" s="97"/>
      <c r="ES580" s="97"/>
      <c r="ET580" s="97"/>
      <c r="EU580" s="97"/>
      <c r="EV580" s="97"/>
      <c r="EW580" s="97"/>
      <c r="EX580" s="97"/>
      <c r="EY580" s="97"/>
      <c r="EZ580" s="97"/>
      <c r="FA580" s="97"/>
      <c r="FB580" s="97"/>
      <c r="FC580" s="97"/>
      <c r="FD580" s="97"/>
      <c r="FE580" s="97"/>
      <c r="FF580" s="97"/>
      <c r="FG580" s="97"/>
      <c r="FH580" s="97"/>
      <c r="FI580" s="97"/>
      <c r="FJ580" s="97"/>
      <c r="FK580" s="97"/>
      <c r="FL580" s="97"/>
      <c r="FM580" s="97"/>
      <c r="FN580" s="97"/>
      <c r="FO580" s="97"/>
      <c r="FP580" s="97"/>
      <c r="FQ580" s="97"/>
      <c r="FR580" s="97"/>
      <c r="FS580" s="97"/>
      <c r="FT580" s="97"/>
      <c r="FU580" s="97"/>
      <c r="FV580" s="97"/>
      <c r="FW580" s="97"/>
      <c r="FX580" s="97"/>
      <c r="FY580" s="97"/>
      <c r="FZ580" s="97"/>
      <c r="GA580" s="97"/>
      <c r="GB580" s="97"/>
      <c r="GC580" s="97"/>
      <c r="GD580" s="97"/>
      <c r="GE580" s="97"/>
      <c r="GF580" s="97"/>
      <c r="GG580" s="97"/>
      <c r="GH580" s="97"/>
      <c r="GI580" s="97"/>
      <c r="GJ580" s="97"/>
      <c r="GK580" s="97"/>
      <c r="GL580" s="97"/>
      <c r="GM580" s="97"/>
      <c r="GN580" s="97"/>
      <c r="GO580" s="97"/>
      <c r="GP580" s="97"/>
      <c r="GQ580" s="97"/>
      <c r="GR580" s="97"/>
      <c r="GS580" s="97"/>
      <c r="GT580" s="97"/>
      <c r="GU580" s="97"/>
      <c r="GV580" s="97"/>
      <c r="GW580" s="97"/>
      <c r="GX580" s="97"/>
      <c r="GY580" s="97"/>
      <c r="GZ580" s="97"/>
      <c r="HA580" s="19"/>
      <c r="HB580" s="19"/>
    </row>
    <row r="581" spans="1:210" ht="4.2" customHeight="1" thickTop="1">
      <c r="A581" s="1"/>
      <c r="B581" s="1"/>
      <c r="C581" s="1"/>
      <c r="D581" s="1"/>
      <c r="E581" s="263"/>
      <c r="F581" s="48"/>
      <c r="G581" s="231"/>
      <c r="H581" s="1"/>
      <c r="I581" s="1"/>
      <c r="J581" s="1"/>
      <c r="K581" s="1"/>
      <c r="L581" s="1"/>
      <c r="M581" s="5"/>
      <c r="N581" s="310"/>
      <c r="O581" s="1"/>
      <c r="P581" s="5"/>
      <c r="Q581" s="1"/>
      <c r="R581" s="1"/>
      <c r="S581" s="5"/>
      <c r="T581" s="7"/>
      <c r="U581" s="24"/>
      <c r="V581" s="1"/>
      <c r="W581" s="12"/>
      <c r="X581" s="10"/>
      <c r="Y581" s="46"/>
      <c r="Z581" s="93"/>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94"/>
      <c r="CD581" s="94"/>
      <c r="CE581" s="94"/>
      <c r="CF581" s="94"/>
      <c r="CG581" s="94"/>
      <c r="CH581" s="94"/>
      <c r="CI581" s="94"/>
      <c r="CJ581" s="94"/>
      <c r="CK581" s="94"/>
      <c r="CL581" s="94"/>
      <c r="CM581" s="94"/>
      <c r="CN581" s="94"/>
      <c r="CO581" s="94"/>
      <c r="CP581" s="94"/>
      <c r="CQ581" s="94"/>
      <c r="CR581" s="94"/>
      <c r="CS581" s="94"/>
      <c r="CT581" s="94"/>
      <c r="CU581" s="94"/>
      <c r="CV581" s="94"/>
      <c r="CW581" s="94"/>
      <c r="CX581" s="94"/>
      <c r="CY581" s="94"/>
      <c r="CZ581" s="94"/>
      <c r="DA581" s="94"/>
      <c r="DB581" s="94"/>
      <c r="DC581" s="94"/>
      <c r="DD581" s="94"/>
      <c r="DE581" s="94"/>
      <c r="DF581" s="94"/>
      <c r="DG581" s="94"/>
      <c r="DH581" s="94"/>
      <c r="DI581" s="94"/>
      <c r="DJ581" s="94"/>
      <c r="DK581" s="94"/>
      <c r="DL581" s="94"/>
      <c r="DM581" s="94"/>
      <c r="DN581" s="94"/>
      <c r="DO581" s="94"/>
      <c r="DP581" s="94"/>
      <c r="DQ581" s="94"/>
      <c r="DR581" s="94"/>
      <c r="DS581" s="94"/>
      <c r="DT581" s="94"/>
      <c r="DU581" s="94"/>
      <c r="DV581" s="94"/>
      <c r="DW581" s="94"/>
      <c r="DX581" s="94"/>
      <c r="DY581" s="94"/>
      <c r="DZ581" s="94"/>
      <c r="EA581" s="94"/>
      <c r="EB581" s="94"/>
      <c r="EC581" s="94"/>
      <c r="ED581" s="94"/>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94"/>
      <c r="FL581" s="94"/>
      <c r="FM581" s="94"/>
      <c r="FN581" s="94"/>
      <c r="FO581" s="94"/>
      <c r="FP581" s="94"/>
      <c r="FQ581" s="94"/>
      <c r="FR581" s="94"/>
      <c r="FS581" s="94"/>
      <c r="FT581" s="94"/>
      <c r="FU581" s="94"/>
      <c r="FV581" s="94"/>
      <c r="FW581" s="94"/>
      <c r="FX581" s="94"/>
      <c r="FY581" s="94"/>
      <c r="FZ581" s="94"/>
      <c r="GA581" s="94"/>
      <c r="GB581" s="94"/>
      <c r="GC581" s="94"/>
      <c r="GD581" s="94"/>
      <c r="GE581" s="94"/>
      <c r="GF581" s="94"/>
      <c r="GG581" s="94"/>
      <c r="GH581" s="94"/>
      <c r="GI581" s="94"/>
      <c r="GJ581" s="94"/>
      <c r="GK581" s="94"/>
      <c r="GL581" s="94"/>
      <c r="GM581" s="94"/>
      <c r="GN581" s="94"/>
      <c r="GO581" s="94"/>
      <c r="GP581" s="94"/>
      <c r="GQ581" s="94"/>
      <c r="GR581" s="94"/>
      <c r="GS581" s="94"/>
      <c r="GT581" s="94"/>
      <c r="GU581" s="94"/>
      <c r="GV581" s="94"/>
      <c r="GW581" s="94"/>
      <c r="GX581" s="94"/>
      <c r="GY581" s="94"/>
      <c r="GZ581" s="94"/>
      <c r="HA581" s="1"/>
      <c r="HB581" s="1"/>
    </row>
    <row r="582" spans="1:210" s="23" customFormat="1">
      <c r="A582" s="19"/>
      <c r="B582" s="244" t="s">
        <v>164</v>
      </c>
      <c r="C582" s="19"/>
      <c r="D582" s="19"/>
      <c r="E582" s="269"/>
      <c r="F582" s="52"/>
      <c r="G582" s="232"/>
      <c r="H582" s="19"/>
      <c r="I582" s="19" t="str">
        <f>IF(T580=справочники!$H$10,"Выберите показатель, от которого зависит расход","")</f>
        <v/>
      </c>
      <c r="J582" s="19"/>
      <c r="K582" s="19"/>
      <c r="L582" s="19"/>
      <c r="M582" s="5"/>
      <c r="N582" s="19"/>
      <c r="O582" s="19"/>
      <c r="P582" s="20"/>
      <c r="Q582" s="19" t="str">
        <f>IF(T580=справочники!$H$10,"вып.список","")</f>
        <v/>
      </c>
      <c r="R582" s="19"/>
      <c r="S582" s="20" t="str">
        <f>IF(T580=справочники!$H$10,"*","")</f>
        <v/>
      </c>
      <c r="T582" s="204"/>
      <c r="U582" s="26" t="str">
        <f>IF(T580=справочники!$H$10,"^","")</f>
        <v/>
      </c>
      <c r="V582" s="19"/>
      <c r="W582" s="21"/>
      <c r="X582" s="22"/>
      <c r="Y582" s="47"/>
      <c r="Z582" s="96"/>
      <c r="AA582" s="97"/>
      <c r="AB582" s="97"/>
      <c r="AC582" s="97"/>
      <c r="AD582" s="97"/>
      <c r="AE582" s="97"/>
      <c r="AF582" s="97"/>
      <c r="AG582" s="97"/>
      <c r="AH582" s="97"/>
      <c r="AI582" s="97"/>
      <c r="AJ582" s="97"/>
      <c r="AK582" s="97"/>
      <c r="AL582" s="97"/>
      <c r="AM582" s="97"/>
      <c r="AN582" s="97"/>
      <c r="AO582" s="97"/>
      <c r="AP582" s="97"/>
      <c r="AQ582" s="97"/>
      <c r="AR582" s="97"/>
      <c r="AS582" s="97"/>
      <c r="AT582" s="97"/>
      <c r="AU582" s="97"/>
      <c r="AV582" s="97"/>
      <c r="AW582" s="97"/>
      <c r="AX582" s="97"/>
      <c r="AY582" s="97"/>
      <c r="AZ582" s="97"/>
      <c r="BA582" s="97"/>
      <c r="BB582" s="97"/>
      <c r="BC582" s="97"/>
      <c r="BD582" s="97"/>
      <c r="BE582" s="97"/>
      <c r="BF582" s="97"/>
      <c r="BG582" s="97"/>
      <c r="BH582" s="97"/>
      <c r="BI582" s="97"/>
      <c r="BJ582" s="97"/>
      <c r="BK582" s="97"/>
      <c r="BL582" s="97"/>
      <c r="BM582" s="97"/>
      <c r="BN582" s="97"/>
      <c r="BO582" s="97"/>
      <c r="BP582" s="97"/>
      <c r="BQ582" s="97"/>
      <c r="BR582" s="97"/>
      <c r="BS582" s="97"/>
      <c r="BT582" s="97"/>
      <c r="BU582" s="97"/>
      <c r="BV582" s="97"/>
      <c r="BW582" s="97"/>
      <c r="BX582" s="97"/>
      <c r="BY582" s="97"/>
      <c r="BZ582" s="97"/>
      <c r="CA582" s="97"/>
      <c r="CB582" s="97"/>
      <c r="CC582" s="97"/>
      <c r="CD582" s="97"/>
      <c r="CE582" s="97"/>
      <c r="CF582" s="97"/>
      <c r="CG582" s="97"/>
      <c r="CH582" s="97"/>
      <c r="CI582" s="97"/>
      <c r="CJ582" s="97"/>
      <c r="CK582" s="97"/>
      <c r="CL582" s="97"/>
      <c r="CM582" s="97"/>
      <c r="CN582" s="97"/>
      <c r="CO582" s="97"/>
      <c r="CP582" s="97"/>
      <c r="CQ582" s="97"/>
      <c r="CR582" s="97"/>
      <c r="CS582" s="97"/>
      <c r="CT582" s="97"/>
      <c r="CU582" s="97"/>
      <c r="CV582" s="97"/>
      <c r="CW582" s="97"/>
      <c r="CX582" s="97"/>
      <c r="CY582" s="97"/>
      <c r="CZ582" s="97"/>
      <c r="DA582" s="97"/>
      <c r="DB582" s="97"/>
      <c r="DC582" s="97"/>
      <c r="DD582" s="97"/>
      <c r="DE582" s="97"/>
      <c r="DF582" s="97"/>
      <c r="DG582" s="97"/>
      <c r="DH582" s="97"/>
      <c r="DI582" s="97"/>
      <c r="DJ582" s="97"/>
      <c r="DK582" s="97"/>
      <c r="DL582" s="97"/>
      <c r="DM582" s="97"/>
      <c r="DN582" s="97"/>
      <c r="DO582" s="97"/>
      <c r="DP582" s="97"/>
      <c r="DQ582" s="97"/>
      <c r="DR582" s="97"/>
      <c r="DS582" s="97"/>
      <c r="DT582" s="97"/>
      <c r="DU582" s="97"/>
      <c r="DV582" s="97"/>
      <c r="DW582" s="97"/>
      <c r="DX582" s="97"/>
      <c r="DY582" s="97"/>
      <c r="DZ582" s="97"/>
      <c r="EA582" s="97"/>
      <c r="EB582" s="97"/>
      <c r="EC582" s="97"/>
      <c r="ED582" s="97"/>
      <c r="EE582" s="97"/>
      <c r="EF582" s="97"/>
      <c r="EG582" s="97"/>
      <c r="EH582" s="97"/>
      <c r="EI582" s="97"/>
      <c r="EJ582" s="97"/>
      <c r="EK582" s="97"/>
      <c r="EL582" s="97"/>
      <c r="EM582" s="97"/>
      <c r="EN582" s="97"/>
      <c r="EO582" s="97"/>
      <c r="EP582" s="97"/>
      <c r="EQ582" s="97"/>
      <c r="ER582" s="97"/>
      <c r="ES582" s="97"/>
      <c r="ET582" s="97"/>
      <c r="EU582" s="97"/>
      <c r="EV582" s="97"/>
      <c r="EW582" s="97"/>
      <c r="EX582" s="97"/>
      <c r="EY582" s="97"/>
      <c r="EZ582" s="97"/>
      <c r="FA582" s="97"/>
      <c r="FB582" s="97"/>
      <c r="FC582" s="97"/>
      <c r="FD582" s="97"/>
      <c r="FE582" s="97"/>
      <c r="FF582" s="97"/>
      <c r="FG582" s="97"/>
      <c r="FH582" s="97"/>
      <c r="FI582" s="97"/>
      <c r="FJ582" s="97"/>
      <c r="FK582" s="97"/>
      <c r="FL582" s="97"/>
      <c r="FM582" s="97"/>
      <c r="FN582" s="97"/>
      <c r="FO582" s="97"/>
      <c r="FP582" s="97"/>
      <c r="FQ582" s="97"/>
      <c r="FR582" s="97"/>
      <c r="FS582" s="97"/>
      <c r="FT582" s="97"/>
      <c r="FU582" s="97"/>
      <c r="FV582" s="97"/>
      <c r="FW582" s="97"/>
      <c r="FX582" s="97"/>
      <c r="FY582" s="97"/>
      <c r="FZ582" s="97"/>
      <c r="GA582" s="97"/>
      <c r="GB582" s="97"/>
      <c r="GC582" s="97"/>
      <c r="GD582" s="97"/>
      <c r="GE582" s="97"/>
      <c r="GF582" s="97"/>
      <c r="GG582" s="97"/>
      <c r="GH582" s="97"/>
      <c r="GI582" s="97"/>
      <c r="GJ582" s="97"/>
      <c r="GK582" s="97"/>
      <c r="GL582" s="97"/>
      <c r="GM582" s="97"/>
      <c r="GN582" s="97"/>
      <c r="GO582" s="97"/>
      <c r="GP582" s="97"/>
      <c r="GQ582" s="97"/>
      <c r="GR582" s="97"/>
      <c r="GS582" s="97"/>
      <c r="GT582" s="97"/>
      <c r="GU582" s="97"/>
      <c r="GV582" s="97"/>
      <c r="GW582" s="97"/>
      <c r="GX582" s="97"/>
      <c r="GY582" s="97"/>
      <c r="GZ582" s="97"/>
      <c r="HA582" s="19"/>
      <c r="HB582" s="19"/>
    </row>
    <row r="583" spans="1:210" ht="4.2" customHeight="1">
      <c r="A583" s="1"/>
      <c r="B583" s="1"/>
      <c r="C583" s="1"/>
      <c r="D583" s="1"/>
      <c r="E583" s="263"/>
      <c r="F583" s="48"/>
      <c r="G583" s="231"/>
      <c r="H583" s="1"/>
      <c r="I583" s="1"/>
      <c r="J583" s="1"/>
      <c r="K583" s="1"/>
      <c r="L583" s="1"/>
      <c r="M583" s="5"/>
      <c r="N583" s="19"/>
      <c r="O583" s="1"/>
      <c r="P583" s="5"/>
      <c r="Q583" s="1"/>
      <c r="R583" s="1"/>
      <c r="S583" s="5"/>
      <c r="T583" s="7"/>
      <c r="U583" s="24"/>
      <c r="V583" s="1"/>
      <c r="W583" s="12"/>
      <c r="X583" s="10"/>
      <c r="Y583" s="46"/>
      <c r="Z583" s="93"/>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4"/>
      <c r="BB583" s="94"/>
      <c r="BC583" s="94"/>
      <c r="BD583" s="94"/>
      <c r="BE583" s="94"/>
      <c r="BF583" s="94"/>
      <c r="BG583" s="94"/>
      <c r="BH583" s="94"/>
      <c r="BI583" s="94"/>
      <c r="BJ583" s="94"/>
      <c r="BK583" s="94"/>
      <c r="BL583" s="94"/>
      <c r="BM583" s="94"/>
      <c r="BN583" s="94"/>
      <c r="BO583" s="94"/>
      <c r="BP583" s="94"/>
      <c r="BQ583" s="94"/>
      <c r="BR583" s="94"/>
      <c r="BS583" s="94"/>
      <c r="BT583" s="94"/>
      <c r="BU583" s="94"/>
      <c r="BV583" s="94"/>
      <c r="BW583" s="94"/>
      <c r="BX583" s="94"/>
      <c r="BY583" s="94"/>
      <c r="BZ583" s="94"/>
      <c r="CA583" s="94"/>
      <c r="CB583" s="94"/>
      <c r="CC583" s="94"/>
      <c r="CD583" s="94"/>
      <c r="CE583" s="94"/>
      <c r="CF583" s="94"/>
      <c r="CG583" s="94"/>
      <c r="CH583" s="94"/>
      <c r="CI583" s="94"/>
      <c r="CJ583" s="94"/>
      <c r="CK583" s="94"/>
      <c r="CL583" s="94"/>
      <c r="CM583" s="94"/>
      <c r="CN583" s="94"/>
      <c r="CO583" s="94"/>
      <c r="CP583" s="94"/>
      <c r="CQ583" s="94"/>
      <c r="CR583" s="94"/>
      <c r="CS583" s="94"/>
      <c r="CT583" s="94"/>
      <c r="CU583" s="94"/>
      <c r="CV583" s="94"/>
      <c r="CW583" s="94"/>
      <c r="CX583" s="94"/>
      <c r="CY583" s="94"/>
      <c r="CZ583" s="94"/>
      <c r="DA583" s="94"/>
      <c r="DB583" s="94"/>
      <c r="DC583" s="94"/>
      <c r="DD583" s="94"/>
      <c r="DE583" s="94"/>
      <c r="DF583" s="94"/>
      <c r="DG583" s="94"/>
      <c r="DH583" s="94"/>
      <c r="DI583" s="94"/>
      <c r="DJ583" s="94"/>
      <c r="DK583" s="94"/>
      <c r="DL583" s="94"/>
      <c r="DM583" s="94"/>
      <c r="DN583" s="94"/>
      <c r="DO583" s="94"/>
      <c r="DP583" s="94"/>
      <c r="DQ583" s="94"/>
      <c r="DR583" s="94"/>
      <c r="DS583" s="94"/>
      <c r="DT583" s="94"/>
      <c r="DU583" s="94"/>
      <c r="DV583" s="94"/>
      <c r="DW583" s="94"/>
      <c r="DX583" s="94"/>
      <c r="DY583" s="94"/>
      <c r="DZ583" s="94"/>
      <c r="EA583" s="94"/>
      <c r="EB583" s="94"/>
      <c r="EC583" s="94"/>
      <c r="ED583" s="94"/>
      <c r="EE583" s="94"/>
      <c r="EF583" s="94"/>
      <c r="EG583" s="94"/>
      <c r="EH583" s="94"/>
      <c r="EI583" s="94"/>
      <c r="EJ583" s="94"/>
      <c r="EK583" s="94"/>
      <c r="EL583" s="94"/>
      <c r="EM583" s="94"/>
      <c r="EN583" s="94"/>
      <c r="EO583" s="94"/>
      <c r="EP583" s="94"/>
      <c r="EQ583" s="94"/>
      <c r="ER583" s="94"/>
      <c r="ES583" s="94"/>
      <c r="ET583" s="94"/>
      <c r="EU583" s="94"/>
      <c r="EV583" s="94"/>
      <c r="EW583" s="94"/>
      <c r="EX583" s="94"/>
      <c r="EY583" s="94"/>
      <c r="EZ583" s="94"/>
      <c r="FA583" s="94"/>
      <c r="FB583" s="94"/>
      <c r="FC583" s="94"/>
      <c r="FD583" s="94"/>
      <c r="FE583" s="94"/>
      <c r="FF583" s="94"/>
      <c r="FG583" s="94"/>
      <c r="FH583" s="94"/>
      <c r="FI583" s="94"/>
      <c r="FJ583" s="94"/>
      <c r="FK583" s="94"/>
      <c r="FL583" s="94"/>
      <c r="FM583" s="94"/>
      <c r="FN583" s="94"/>
      <c r="FO583" s="94"/>
      <c r="FP583" s="94"/>
      <c r="FQ583" s="94"/>
      <c r="FR583" s="94"/>
      <c r="FS583" s="94"/>
      <c r="FT583" s="94"/>
      <c r="FU583" s="94"/>
      <c r="FV583" s="94"/>
      <c r="FW583" s="94"/>
      <c r="FX583" s="94"/>
      <c r="FY583" s="94"/>
      <c r="FZ583" s="94"/>
      <c r="GA583" s="94"/>
      <c r="GB583" s="94"/>
      <c r="GC583" s="94"/>
      <c r="GD583" s="94"/>
      <c r="GE583" s="94"/>
      <c r="GF583" s="94"/>
      <c r="GG583" s="94"/>
      <c r="GH583" s="94"/>
      <c r="GI583" s="94"/>
      <c r="GJ583" s="94"/>
      <c r="GK583" s="94"/>
      <c r="GL583" s="94"/>
      <c r="GM583" s="94"/>
      <c r="GN583" s="94"/>
      <c r="GO583" s="94"/>
      <c r="GP583" s="94"/>
      <c r="GQ583" s="94"/>
      <c r="GR583" s="94"/>
      <c r="GS583" s="94"/>
      <c r="GT583" s="94"/>
      <c r="GU583" s="94"/>
      <c r="GV583" s="94"/>
      <c r="GW583" s="94"/>
      <c r="GX583" s="94"/>
      <c r="GY583" s="94"/>
      <c r="GZ583" s="94"/>
      <c r="HA583" s="1"/>
      <c r="HB583" s="1"/>
    </row>
    <row r="584" spans="1:210" s="23" customFormat="1">
      <c r="A584" s="19"/>
      <c r="B584" s="245" t="s">
        <v>162</v>
      </c>
      <c r="C584" s="19"/>
      <c r="D584" s="19"/>
      <c r="E584" s="269"/>
      <c r="F584" s="52"/>
      <c r="G584" s="232"/>
      <c r="H584" s="19"/>
      <c r="I584" s="19" t="str">
        <f>IF($T580=справочники!$H$9,"расходы на одну единицу проданной продукции",IF($T580=справочники!$H$10,"доля от выбранного показателя продаж","??"))</f>
        <v>??</v>
      </c>
      <c r="J584" s="19"/>
      <c r="K584" s="19"/>
      <c r="L584" s="19"/>
      <c r="M584" s="20"/>
      <c r="N584" s="19"/>
      <c r="O584" s="19"/>
      <c r="P584" s="20"/>
      <c r="Q584" s="19" t="str">
        <f>IF($T580=справочники!$H$9,"руб.",IF($T580=справочники!$H$10,"доля","??"))</f>
        <v>??</v>
      </c>
      <c r="R584" s="19"/>
      <c r="S584" s="20" t="s">
        <v>6</v>
      </c>
      <c r="T584" s="212"/>
      <c r="U584" s="26"/>
      <c r="V584" s="19"/>
      <c r="W584" s="21"/>
      <c r="X584" s="22"/>
      <c r="Y584" s="47"/>
      <c r="Z584" s="96"/>
      <c r="AA584" s="97"/>
      <c r="AB584" s="97"/>
      <c r="AC584" s="97"/>
      <c r="AD584" s="97"/>
      <c r="AE584" s="97"/>
      <c r="AF584" s="97"/>
      <c r="AG584" s="97"/>
      <c r="AH584" s="97"/>
      <c r="AI584" s="97"/>
      <c r="AJ584" s="97"/>
      <c r="AK584" s="97"/>
      <c r="AL584" s="97"/>
      <c r="AM584" s="97"/>
      <c r="AN584" s="97"/>
      <c r="AO584" s="97"/>
      <c r="AP584" s="97"/>
      <c r="AQ584" s="97"/>
      <c r="AR584" s="97"/>
      <c r="AS584" s="97"/>
      <c r="AT584" s="97"/>
      <c r="AU584" s="97"/>
      <c r="AV584" s="97"/>
      <c r="AW584" s="97"/>
      <c r="AX584" s="97"/>
      <c r="AY584" s="97"/>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c r="FO584" s="97"/>
      <c r="FP584" s="97"/>
      <c r="FQ584" s="97"/>
      <c r="FR584" s="97"/>
      <c r="FS584" s="97"/>
      <c r="FT584" s="97"/>
      <c r="FU584" s="97"/>
      <c r="FV584" s="97"/>
      <c r="FW584" s="97"/>
      <c r="FX584" s="97"/>
      <c r="FY584" s="97"/>
      <c r="FZ584" s="97"/>
      <c r="GA584" s="97"/>
      <c r="GB584" s="97"/>
      <c r="GC584" s="97"/>
      <c r="GD584" s="97"/>
      <c r="GE584" s="97"/>
      <c r="GF584" s="97"/>
      <c r="GG584" s="97"/>
      <c r="GH584" s="97"/>
      <c r="GI584" s="97"/>
      <c r="GJ584" s="97"/>
      <c r="GK584" s="97"/>
      <c r="GL584" s="97"/>
      <c r="GM584" s="97"/>
      <c r="GN584" s="97"/>
      <c r="GO584" s="97"/>
      <c r="GP584" s="97"/>
      <c r="GQ584" s="97"/>
      <c r="GR584" s="97"/>
      <c r="GS584" s="97"/>
      <c r="GT584" s="97"/>
      <c r="GU584" s="97"/>
      <c r="GV584" s="97"/>
      <c r="GW584" s="97"/>
      <c r="GX584" s="97"/>
      <c r="GY584" s="97"/>
      <c r="GZ584" s="97"/>
      <c r="HA584" s="19"/>
      <c r="HB584" s="19"/>
    </row>
    <row r="585" spans="1:210" ht="4.2" customHeight="1">
      <c r="A585" s="1"/>
      <c r="B585" s="1"/>
      <c r="C585" s="1"/>
      <c r="D585" s="1"/>
      <c r="E585" s="263"/>
      <c r="F585" s="48"/>
      <c r="G585" s="231"/>
      <c r="H585" s="1"/>
      <c r="I585" s="1"/>
      <c r="J585" s="1"/>
      <c r="K585" s="1"/>
      <c r="L585" s="1"/>
      <c r="M585" s="5"/>
      <c r="N585" s="1"/>
      <c r="O585" s="1"/>
      <c r="P585" s="5"/>
      <c r="Q585" s="1"/>
      <c r="R585" s="1"/>
      <c r="S585" s="5"/>
      <c r="T585" s="7"/>
      <c r="U585" s="24"/>
      <c r="V585" s="1"/>
      <c r="W585" s="12"/>
      <c r="X585" s="10"/>
      <c r="Y585" s="46"/>
      <c r="Z585" s="93"/>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4"/>
      <c r="BB585" s="94"/>
      <c r="BC585" s="94"/>
      <c r="BD585" s="94"/>
      <c r="BE585" s="94"/>
      <c r="BF585" s="94"/>
      <c r="BG585" s="94"/>
      <c r="BH585" s="94"/>
      <c r="BI585" s="94"/>
      <c r="BJ585" s="94"/>
      <c r="BK585" s="94"/>
      <c r="BL585" s="94"/>
      <c r="BM585" s="94"/>
      <c r="BN585" s="94"/>
      <c r="BO585" s="94"/>
      <c r="BP585" s="94"/>
      <c r="BQ585" s="94"/>
      <c r="BR585" s="94"/>
      <c r="BS585" s="94"/>
      <c r="BT585" s="94"/>
      <c r="BU585" s="94"/>
      <c r="BV585" s="94"/>
      <c r="BW585" s="94"/>
      <c r="BX585" s="94"/>
      <c r="BY585" s="94"/>
      <c r="BZ585" s="94"/>
      <c r="CA585" s="94"/>
      <c r="CB585" s="94"/>
      <c r="CC585" s="94"/>
      <c r="CD585" s="94"/>
      <c r="CE585" s="94"/>
      <c r="CF585" s="94"/>
      <c r="CG585" s="94"/>
      <c r="CH585" s="94"/>
      <c r="CI585" s="94"/>
      <c r="CJ585" s="94"/>
      <c r="CK585" s="94"/>
      <c r="CL585" s="94"/>
      <c r="CM585" s="94"/>
      <c r="CN585" s="94"/>
      <c r="CO585" s="94"/>
      <c r="CP585" s="94"/>
      <c r="CQ585" s="94"/>
      <c r="CR585" s="94"/>
      <c r="CS585" s="94"/>
      <c r="CT585" s="94"/>
      <c r="CU585" s="94"/>
      <c r="CV585" s="94"/>
      <c r="CW585" s="94"/>
      <c r="CX585" s="94"/>
      <c r="CY585" s="94"/>
      <c r="CZ585" s="94"/>
      <c r="DA585" s="94"/>
      <c r="DB585" s="94"/>
      <c r="DC585" s="94"/>
      <c r="DD585" s="94"/>
      <c r="DE585" s="94"/>
      <c r="DF585" s="94"/>
      <c r="DG585" s="94"/>
      <c r="DH585" s="94"/>
      <c r="DI585" s="94"/>
      <c r="DJ585" s="94"/>
      <c r="DK585" s="94"/>
      <c r="DL585" s="94"/>
      <c r="DM585" s="94"/>
      <c r="DN585" s="94"/>
      <c r="DO585" s="94"/>
      <c r="DP585" s="94"/>
      <c r="DQ585" s="94"/>
      <c r="DR585" s="94"/>
      <c r="DS585" s="94"/>
      <c r="DT585" s="94"/>
      <c r="DU585" s="94"/>
      <c r="DV585" s="94"/>
      <c r="DW585" s="94"/>
      <c r="DX585" s="94"/>
      <c r="DY585" s="94"/>
      <c r="DZ585" s="94"/>
      <c r="EA585" s="94"/>
      <c r="EB585" s="94"/>
      <c r="EC585" s="94"/>
      <c r="ED585" s="94"/>
      <c r="EE585" s="94"/>
      <c r="EF585" s="94"/>
      <c r="EG585" s="94"/>
      <c r="EH585" s="94"/>
      <c r="EI585" s="94"/>
      <c r="EJ585" s="94"/>
      <c r="EK585" s="94"/>
      <c r="EL585" s="94"/>
      <c r="EM585" s="94"/>
      <c r="EN585" s="94"/>
      <c r="EO585" s="94"/>
      <c r="EP585" s="94"/>
      <c r="EQ585" s="94"/>
      <c r="ER585" s="94"/>
      <c r="ES585" s="94"/>
      <c r="ET585" s="94"/>
      <c r="EU585" s="94"/>
      <c r="EV585" s="94"/>
      <c r="EW585" s="94"/>
      <c r="EX585" s="94"/>
      <c r="EY585" s="94"/>
      <c r="EZ585" s="94"/>
      <c r="FA585" s="94"/>
      <c r="FB585" s="94"/>
      <c r="FC585" s="94"/>
      <c r="FD585" s="94"/>
      <c r="FE585" s="94"/>
      <c r="FF585" s="94"/>
      <c r="FG585" s="94"/>
      <c r="FH585" s="94"/>
      <c r="FI585" s="94"/>
      <c r="FJ585" s="94"/>
      <c r="FK585" s="94"/>
      <c r="FL585" s="94"/>
      <c r="FM585" s="94"/>
      <c r="FN585" s="94"/>
      <c r="FO585" s="94"/>
      <c r="FP585" s="94"/>
      <c r="FQ585" s="94"/>
      <c r="FR585" s="94"/>
      <c r="FS585" s="94"/>
      <c r="FT585" s="94"/>
      <c r="FU585" s="94"/>
      <c r="FV585" s="94"/>
      <c r="FW585" s="94"/>
      <c r="FX585" s="94"/>
      <c r="FY585" s="94"/>
      <c r="FZ585" s="94"/>
      <c r="GA585" s="94"/>
      <c r="GB585" s="94"/>
      <c r="GC585" s="94"/>
      <c r="GD585" s="94"/>
      <c r="GE585" s="94"/>
      <c r="GF585" s="94"/>
      <c r="GG585" s="94"/>
      <c r="GH585" s="94"/>
      <c r="GI585" s="94"/>
      <c r="GJ585" s="94"/>
      <c r="GK585" s="94"/>
      <c r="GL585" s="94"/>
      <c r="GM585" s="94"/>
      <c r="GN585" s="94"/>
      <c r="GO585" s="94"/>
      <c r="GP585" s="94"/>
      <c r="GQ585" s="94"/>
      <c r="GR585" s="94"/>
      <c r="GS585" s="94"/>
      <c r="GT585" s="94"/>
      <c r="GU585" s="94"/>
      <c r="GV585" s="94"/>
      <c r="GW585" s="94"/>
      <c r="GX585" s="94"/>
      <c r="GY585" s="94"/>
      <c r="GZ585" s="94"/>
      <c r="HA585" s="1"/>
      <c r="HB585" s="1"/>
    </row>
    <row r="586" spans="1:210" s="4" customFormat="1">
      <c r="A586" s="3"/>
      <c r="B586" s="259" t="s">
        <v>159</v>
      </c>
      <c r="C586" s="3"/>
      <c r="D586" s="3"/>
      <c r="E586" s="9"/>
      <c r="F586" s="51"/>
      <c r="G586" s="232"/>
      <c r="H586" s="13" t="str">
        <f>B586&amp;N580</f>
        <v>Учет - Переменный прямой расход</v>
      </c>
      <c r="I586" s="13"/>
      <c r="J586" s="3"/>
      <c r="K586" s="3"/>
      <c r="L586" s="3"/>
      <c r="M586" s="5"/>
      <c r="N586" s="36" t="str">
        <f>N568</f>
        <v>Продукт-2</v>
      </c>
      <c r="O586" s="36"/>
      <c r="P586" s="5"/>
      <c r="Q586" s="36" t="s">
        <v>26</v>
      </c>
      <c r="R586" s="36"/>
      <c r="S586" s="20" t="s">
        <v>6</v>
      </c>
      <c r="T586" s="308"/>
      <c r="U586" s="24" t="s">
        <v>7</v>
      </c>
      <c r="V586" s="36"/>
      <c r="W586" s="38">
        <f>SUM($Y586:$HA586)</f>
        <v>0</v>
      </c>
      <c r="X586" s="38"/>
      <c r="Y586" s="46"/>
      <c r="Z586" s="99"/>
      <c r="AA586" s="100">
        <f>IF(AA$8="",0,IF($T580=справочники!$H$9,$T584*SUMIFS(AA$43:AA585,$H$43:$H585,$H$72,$N$43:$N585,$N586),IF($T580=справочники!$H$10,$T584*SUMIFS(AA$43:AA585,$H$43:$H585,$T582,$N$43:$N585,$N586),0)))</f>
        <v>0</v>
      </c>
      <c r="AB586" s="100">
        <f>IF(AB$8="",0,IF($T580=справочники!$H$9,$T584*SUMIFS(AB$43:AB585,$H$43:$H585,$H$72,$N$43:$N585,$N586),IF($T580=справочники!$H$10,$T584*SUMIFS(AB$43:AB585,$H$43:$H585,$T582,$N$43:$N585,$N586),0)))</f>
        <v>0</v>
      </c>
      <c r="AC586" s="100">
        <f>IF(AC$8="",0,IF($T580=справочники!$H$9,$T584*SUMIFS(AC$43:AC585,$H$43:$H585,$H$72,$N$43:$N585,$N586),IF($T580=справочники!$H$10,$T584*SUMIFS(AC$43:AC585,$H$43:$H585,$T582,$N$43:$N585,$N586),0)))</f>
        <v>0</v>
      </c>
      <c r="AD586" s="100">
        <f>IF(AD$8="",0,IF($T580=справочники!$H$9,$T584*SUMIFS(AD$43:AD585,$H$43:$H585,$H$72,$N$43:$N585,$N586),IF($T580=справочники!$H$10,$T584*SUMIFS(AD$43:AD585,$H$43:$H585,$T582,$N$43:$N585,$N586),0)))</f>
        <v>0</v>
      </c>
      <c r="AE586" s="100">
        <f>IF(AE$8="",0,IF($T580=справочники!$H$9,$T584*SUMIFS(AE$43:AE585,$H$43:$H585,$H$72,$N$43:$N585,$N586),IF($T580=справочники!$H$10,$T584*SUMIFS(AE$43:AE585,$H$43:$H585,$T582,$N$43:$N585,$N586),0)))</f>
        <v>0</v>
      </c>
      <c r="AF586" s="100">
        <f>IF(AF$8="",0,IF($T580=справочники!$H$9,$T584*SUMIFS(AF$43:AF585,$H$43:$H585,$H$72,$N$43:$N585,$N586),IF($T580=справочники!$H$10,$T584*SUMIFS(AF$43:AF585,$H$43:$H585,$T582,$N$43:$N585,$N586),0)))</f>
        <v>0</v>
      </c>
      <c r="AG586" s="100">
        <f>IF(AG$8="",0,IF($T580=справочники!$H$9,$T584*SUMIFS(AG$43:AG585,$H$43:$H585,$H$72,$N$43:$N585,$N586),IF($T580=справочники!$H$10,$T584*SUMIFS(AG$43:AG585,$H$43:$H585,$T582,$N$43:$N585,$N586),0)))</f>
        <v>0</v>
      </c>
      <c r="AH586" s="100">
        <f>IF(AH$8="",0,IF($T580=справочники!$H$9,$T584*SUMIFS(AH$43:AH585,$H$43:$H585,$H$72,$N$43:$N585,$N586),IF($T580=справочники!$H$10,$T584*SUMIFS(AH$43:AH585,$H$43:$H585,$T582,$N$43:$N585,$N586),0)))</f>
        <v>0</v>
      </c>
      <c r="AI586" s="100">
        <f>IF(AI$8="",0,IF($T580=справочники!$H$9,$T584*SUMIFS(AI$43:AI585,$H$43:$H585,$H$72,$N$43:$N585,$N586),IF($T580=справочники!$H$10,$T584*SUMIFS(AI$43:AI585,$H$43:$H585,$T582,$N$43:$N585,$N586),0)))</f>
        <v>0</v>
      </c>
      <c r="AJ586" s="100">
        <f>IF(AJ$8="",0,IF($T580=справочники!$H$9,$T584*SUMIFS(AJ$43:AJ585,$H$43:$H585,$H$72,$N$43:$N585,$N586),IF($T580=справочники!$H$10,$T584*SUMIFS(AJ$43:AJ585,$H$43:$H585,$T582,$N$43:$N585,$N586),0)))</f>
        <v>0</v>
      </c>
      <c r="AK586" s="100">
        <f>IF(AK$8="",0,IF($T580=справочники!$H$9,$T584*SUMIFS(AK$43:AK585,$H$43:$H585,$H$72,$N$43:$N585,$N586),IF($T580=справочники!$H$10,$T584*SUMIFS(AK$43:AK585,$H$43:$H585,$T582,$N$43:$N585,$N586),0)))</f>
        <v>0</v>
      </c>
      <c r="AL586" s="100">
        <f>IF(AL$8="",0,IF($T580=справочники!$H$9,$T584*SUMIFS(AL$43:AL585,$H$43:$H585,$H$72,$N$43:$N585,$N586),IF($T580=справочники!$H$10,$T584*SUMIFS(AL$43:AL585,$H$43:$H585,$T582,$N$43:$N585,$N586),0)))</f>
        <v>0</v>
      </c>
      <c r="AM586" s="100">
        <f>IF(AM$8="",0,IF($T580=справочники!$H$9,$T584*SUMIFS(AM$43:AM585,$H$43:$H585,$H$72,$N$43:$N585,$N586),IF($T580=справочники!$H$10,$T584*SUMIFS(AM$43:AM585,$H$43:$H585,$T582,$N$43:$N585,$N586),0)))</f>
        <v>0</v>
      </c>
      <c r="AN586" s="100">
        <f>IF(AN$8="",0,IF($T580=справочники!$H$9,$T584*SUMIFS(AN$43:AN585,$H$43:$H585,$H$72,$N$43:$N585,$N586),IF($T580=справочники!$H$10,$T584*SUMIFS(AN$43:AN585,$H$43:$H585,$T582,$N$43:$N585,$N586),0)))</f>
        <v>0</v>
      </c>
      <c r="AO586" s="100">
        <f>IF(AO$8="",0,IF($T580=справочники!$H$9,$T584*SUMIFS(AO$43:AO585,$H$43:$H585,$H$72,$N$43:$N585,$N586),IF($T580=справочники!$H$10,$T584*SUMIFS(AO$43:AO585,$H$43:$H585,$T582,$N$43:$N585,$N586),0)))</f>
        <v>0</v>
      </c>
      <c r="AP586" s="100">
        <f>IF(AP$8="",0,IF($T580=справочники!$H$9,$T584*SUMIFS(AP$43:AP585,$H$43:$H585,$H$72,$N$43:$N585,$N586),IF($T580=справочники!$H$10,$T584*SUMIFS(AP$43:AP585,$H$43:$H585,$T582,$N$43:$N585,$N586),0)))</f>
        <v>0</v>
      </c>
      <c r="AQ586" s="100">
        <f>IF(AQ$8="",0,IF($T580=справочники!$H$9,$T584*SUMIFS(AQ$43:AQ585,$H$43:$H585,$H$72,$N$43:$N585,$N586),IF($T580=справочники!$H$10,$T584*SUMIFS(AQ$43:AQ585,$H$43:$H585,$T582,$N$43:$N585,$N586),0)))</f>
        <v>0</v>
      </c>
      <c r="AR586" s="100">
        <f>IF(AR$8="",0,IF($T580=справочники!$H$9,$T584*SUMIFS(AR$43:AR585,$H$43:$H585,$H$72,$N$43:$N585,$N586),IF($T580=справочники!$H$10,$T584*SUMIFS(AR$43:AR585,$H$43:$H585,$T582,$N$43:$N585,$N586),0)))</f>
        <v>0</v>
      </c>
      <c r="AS586" s="100">
        <f>IF(AS$8="",0,IF($T580=справочники!$H$9,$T584*SUMIFS(AS$43:AS585,$H$43:$H585,$H$72,$N$43:$N585,$N586),IF($T580=справочники!$H$10,$T584*SUMIFS(AS$43:AS585,$H$43:$H585,$T582,$N$43:$N585,$N586),0)))</f>
        <v>0</v>
      </c>
      <c r="AT586" s="100">
        <f>IF(AT$8="",0,IF($T580=справочники!$H$9,$T584*SUMIFS(AT$43:AT585,$H$43:$H585,$H$72,$N$43:$N585,$N586),IF($T580=справочники!$H$10,$T584*SUMIFS(AT$43:AT585,$H$43:$H585,$T582,$N$43:$N585,$N586),0)))</f>
        <v>0</v>
      </c>
      <c r="AU586" s="100">
        <f>IF(AU$8="",0,IF($T580=справочники!$H$9,$T584*SUMIFS(AU$43:AU585,$H$43:$H585,$H$72,$N$43:$N585,$N586),IF($T580=справочники!$H$10,$T584*SUMIFS(AU$43:AU585,$H$43:$H585,$T582,$N$43:$N585,$N586),0)))</f>
        <v>0</v>
      </c>
      <c r="AV586" s="100">
        <f>IF(AV$8="",0,IF($T580=справочники!$H$9,$T584*SUMIFS(AV$43:AV585,$H$43:$H585,$H$72,$N$43:$N585,$N586),IF($T580=справочники!$H$10,$T584*SUMIFS(AV$43:AV585,$H$43:$H585,$T582,$N$43:$N585,$N586),0)))</f>
        <v>0</v>
      </c>
      <c r="AW586" s="100">
        <f>IF(AW$8="",0,IF($T580=справочники!$H$9,$T584*SUMIFS(AW$43:AW585,$H$43:$H585,$H$72,$N$43:$N585,$N586),IF($T580=справочники!$H$10,$T584*SUMIFS(AW$43:AW585,$H$43:$H585,$T582,$N$43:$N585,$N586),0)))</f>
        <v>0</v>
      </c>
      <c r="AX586" s="100">
        <f>IF(AX$8="",0,IF($T580=справочники!$H$9,$T584*SUMIFS(AX$43:AX585,$H$43:$H585,$H$72,$N$43:$N585,$N586),IF($T580=справочники!$H$10,$T584*SUMIFS(AX$43:AX585,$H$43:$H585,$T582,$N$43:$N585,$N586),0)))</f>
        <v>0</v>
      </c>
      <c r="AY586" s="100">
        <f>IF(AY$8="",0,IF($T580=справочники!$H$9,$T584*SUMIFS(AY$43:AY585,$H$43:$H585,$H$72,$N$43:$N585,$N586),IF($T580=справочники!$H$10,$T584*SUMIFS(AY$43:AY585,$H$43:$H585,$T582,$N$43:$N585,$N586),0)))</f>
        <v>0</v>
      </c>
      <c r="AZ586" s="100">
        <f>IF(AZ$8="",0,IF($T580=справочники!$H$9,$T584*SUMIFS(AZ$43:AZ585,$H$43:$H585,$H$72,$N$43:$N585,$N586),IF($T580=справочники!$H$10,$T584*SUMIFS(AZ$43:AZ585,$H$43:$H585,$T582,$N$43:$N585,$N586),0)))</f>
        <v>0</v>
      </c>
      <c r="BA586" s="100">
        <f>IF(BA$8="",0,IF($T580=справочники!$H$9,$T584*SUMIFS(BA$43:BA585,$H$43:$H585,$H$72,$N$43:$N585,$N586),IF($T580=справочники!$H$10,$T584*SUMIFS(BA$43:BA585,$H$43:$H585,$T582,$N$43:$N585,$N586),0)))</f>
        <v>0</v>
      </c>
      <c r="BB586" s="100">
        <f>IF(BB$8="",0,IF($T580=справочники!$H$9,$T584*SUMIFS(BB$43:BB585,$H$43:$H585,$H$72,$N$43:$N585,$N586),IF($T580=справочники!$H$10,$T584*SUMIFS(BB$43:BB585,$H$43:$H585,$T582,$N$43:$N585,$N586),0)))</f>
        <v>0</v>
      </c>
      <c r="BC586" s="100">
        <f>IF(BC$8="",0,IF($T580=справочники!$H$9,$T584*SUMIFS(BC$43:BC585,$H$43:$H585,$H$72,$N$43:$N585,$N586),IF($T580=справочники!$H$10,$T584*SUMIFS(BC$43:BC585,$H$43:$H585,$T582,$N$43:$N585,$N586),0)))</f>
        <v>0</v>
      </c>
      <c r="BD586" s="100">
        <f>IF(BD$8="",0,IF($T580=справочники!$H$9,$T584*SUMIFS(BD$43:BD585,$H$43:$H585,$H$72,$N$43:$N585,$N586),IF($T580=справочники!$H$10,$T584*SUMIFS(BD$43:BD585,$H$43:$H585,$T582,$N$43:$N585,$N586),0)))</f>
        <v>0</v>
      </c>
      <c r="BE586" s="100">
        <f>IF(BE$8="",0,IF($T580=справочники!$H$9,$T584*SUMIFS(BE$43:BE585,$H$43:$H585,$H$72,$N$43:$N585,$N586),IF($T580=справочники!$H$10,$T584*SUMIFS(BE$43:BE585,$H$43:$H585,$T582,$N$43:$N585,$N586),0)))</f>
        <v>0</v>
      </c>
      <c r="BF586" s="100">
        <f>IF(BF$8="",0,IF($T580=справочники!$H$9,$T584*SUMIFS(BF$43:BF585,$H$43:$H585,$H$72,$N$43:$N585,$N586),IF($T580=справочники!$H$10,$T584*SUMIFS(BF$43:BF585,$H$43:$H585,$T582,$N$43:$N585,$N586),0)))</f>
        <v>0</v>
      </c>
      <c r="BG586" s="100">
        <f>IF(BG$8="",0,IF($T580=справочники!$H$9,$T584*SUMIFS(BG$43:BG585,$H$43:$H585,$H$72,$N$43:$N585,$N586),IF($T580=справочники!$H$10,$T584*SUMIFS(BG$43:BG585,$H$43:$H585,$T582,$N$43:$N585,$N586),0)))</f>
        <v>0</v>
      </c>
      <c r="BH586" s="100">
        <f>IF(BH$8="",0,IF($T580=справочники!$H$9,$T584*SUMIFS(BH$43:BH585,$H$43:$H585,$H$72,$N$43:$N585,$N586),IF($T580=справочники!$H$10,$T584*SUMIFS(BH$43:BH585,$H$43:$H585,$T582,$N$43:$N585,$N586),0)))</f>
        <v>0</v>
      </c>
      <c r="BI586" s="100">
        <f>IF(BI$8="",0,IF($T580=справочники!$H$9,$T584*SUMIFS(BI$43:BI585,$H$43:$H585,$H$72,$N$43:$N585,$N586),IF($T580=справочники!$H$10,$T584*SUMIFS(BI$43:BI585,$H$43:$H585,$T582,$N$43:$N585,$N586),0)))</f>
        <v>0</v>
      </c>
      <c r="BJ586" s="100">
        <f>IF(BJ$8="",0,IF($T580=справочники!$H$9,$T584*SUMIFS(BJ$43:BJ585,$H$43:$H585,$H$72,$N$43:$N585,$N586),IF($T580=справочники!$H$10,$T584*SUMIFS(BJ$43:BJ585,$H$43:$H585,$T582,$N$43:$N585,$N586),0)))</f>
        <v>0</v>
      </c>
      <c r="BK586" s="100">
        <f>IF(BK$8="",0,IF($T580=справочники!$H$9,$T584*SUMIFS(BK$43:BK585,$H$43:$H585,$H$72,$N$43:$N585,$N586),IF($T580=справочники!$H$10,$T584*SUMIFS(BK$43:BK585,$H$43:$H585,$T582,$N$43:$N585,$N586),0)))</f>
        <v>0</v>
      </c>
      <c r="BL586" s="100">
        <f>IF(BL$8="",0,IF($T580=справочники!$H$9,$T584*SUMIFS(BL$43:BL585,$H$43:$H585,$H$72,$N$43:$N585,$N586),IF($T580=справочники!$H$10,$T584*SUMIFS(BL$43:BL585,$H$43:$H585,$T582,$N$43:$N585,$N586),0)))</f>
        <v>0</v>
      </c>
      <c r="BM586" s="100">
        <f>IF(BM$8="",0,IF($T580=справочники!$H$9,$T584*SUMIFS(BM$43:BM585,$H$43:$H585,$H$72,$N$43:$N585,$N586),IF($T580=справочники!$H$10,$T584*SUMIFS(BM$43:BM585,$H$43:$H585,$T582,$N$43:$N585,$N586),0)))</f>
        <v>0</v>
      </c>
      <c r="BN586" s="100">
        <f>IF(BN$8="",0,IF($T580=справочники!$H$9,$T584*SUMIFS(BN$43:BN585,$H$43:$H585,$H$72,$N$43:$N585,$N586),IF($T580=справочники!$H$10,$T584*SUMIFS(BN$43:BN585,$H$43:$H585,$T582,$N$43:$N585,$N586),0)))</f>
        <v>0</v>
      </c>
      <c r="BO586" s="100">
        <f>IF(BO$8="",0,IF($T580=справочники!$H$9,$T584*SUMIFS(BO$43:BO585,$H$43:$H585,$H$72,$N$43:$N585,$N586),IF($T580=справочники!$H$10,$T584*SUMIFS(BO$43:BO585,$H$43:$H585,$T582,$N$43:$N585,$N586),0)))</f>
        <v>0</v>
      </c>
      <c r="BP586" s="100">
        <f>IF(BP$8="",0,IF($T580=справочники!$H$9,$T584*SUMIFS(BP$43:BP585,$H$43:$H585,$H$72,$N$43:$N585,$N586),IF($T580=справочники!$H$10,$T584*SUMIFS(BP$43:BP585,$H$43:$H585,$T582,$N$43:$N585,$N586),0)))</f>
        <v>0</v>
      </c>
      <c r="BQ586" s="100">
        <f>IF(BQ$8="",0,IF($T580=справочники!$H$9,$T584*SUMIFS(BQ$43:BQ585,$H$43:$H585,$H$72,$N$43:$N585,$N586),IF($T580=справочники!$H$10,$T584*SUMIFS(BQ$43:BQ585,$H$43:$H585,$T582,$N$43:$N585,$N586),0)))</f>
        <v>0</v>
      </c>
      <c r="BR586" s="100">
        <f>IF(BR$8="",0,IF($T580=справочники!$H$9,$T584*SUMIFS(BR$43:BR585,$H$43:$H585,$H$72,$N$43:$N585,$N586),IF($T580=справочники!$H$10,$T584*SUMIFS(BR$43:BR585,$H$43:$H585,$T582,$N$43:$N585,$N586),0)))</f>
        <v>0</v>
      </c>
      <c r="BS586" s="100">
        <f>IF(BS$8="",0,IF($T580=справочники!$H$9,$T584*SUMIFS(BS$43:BS585,$H$43:$H585,$H$72,$N$43:$N585,$N586),IF($T580=справочники!$H$10,$T584*SUMIFS(BS$43:BS585,$H$43:$H585,$T582,$N$43:$N585,$N586),0)))</f>
        <v>0</v>
      </c>
      <c r="BT586" s="100">
        <f>IF(BT$8="",0,IF($T580=справочники!$H$9,$T584*SUMIFS(BT$43:BT585,$H$43:$H585,$H$72,$N$43:$N585,$N586),IF($T580=справочники!$H$10,$T584*SUMIFS(BT$43:BT585,$H$43:$H585,$T582,$N$43:$N585,$N586),0)))</f>
        <v>0</v>
      </c>
      <c r="BU586" s="100">
        <f>IF(BU$8="",0,IF($T580=справочники!$H$9,$T584*SUMIFS(BU$43:BU585,$H$43:$H585,$H$72,$N$43:$N585,$N586),IF($T580=справочники!$H$10,$T584*SUMIFS(BU$43:BU585,$H$43:$H585,$T582,$N$43:$N585,$N586),0)))</f>
        <v>0</v>
      </c>
      <c r="BV586" s="100">
        <f>IF(BV$8="",0,IF($T580=справочники!$H$9,$T584*SUMIFS(BV$43:BV585,$H$43:$H585,$H$72,$N$43:$N585,$N586),IF($T580=справочники!$H$10,$T584*SUMIFS(BV$43:BV585,$H$43:$H585,$T582,$N$43:$N585,$N586),0)))</f>
        <v>0</v>
      </c>
      <c r="BW586" s="100">
        <f>IF(BW$8="",0,IF($T580=справочники!$H$9,$T584*SUMIFS(BW$43:BW585,$H$43:$H585,$H$72,$N$43:$N585,$N586),IF($T580=справочники!$H$10,$T584*SUMIFS(BW$43:BW585,$H$43:$H585,$T582,$N$43:$N585,$N586),0)))</f>
        <v>0</v>
      </c>
      <c r="BX586" s="100">
        <f>IF(BX$8="",0,IF($T580=справочники!$H$9,$T584*SUMIFS(BX$43:BX585,$H$43:$H585,$H$72,$N$43:$N585,$N586),IF($T580=справочники!$H$10,$T584*SUMIFS(BX$43:BX585,$H$43:$H585,$T582,$N$43:$N585,$N586),0)))</f>
        <v>0</v>
      </c>
      <c r="BY586" s="100">
        <f>IF(BY$8="",0,IF($T580=справочники!$H$9,$T584*SUMIFS(BY$43:BY585,$H$43:$H585,$H$72,$N$43:$N585,$N586),IF($T580=справочники!$H$10,$T584*SUMIFS(BY$43:BY585,$H$43:$H585,$T582,$N$43:$N585,$N586),0)))</f>
        <v>0</v>
      </c>
      <c r="BZ586" s="100">
        <f>IF(BZ$8="",0,IF($T580=справочники!$H$9,$T584*SUMIFS(BZ$43:BZ585,$H$43:$H585,$H$72,$N$43:$N585,$N586),IF($T580=справочники!$H$10,$T584*SUMIFS(BZ$43:BZ585,$H$43:$H585,$T582,$N$43:$N585,$N586),0)))</f>
        <v>0</v>
      </c>
      <c r="CA586" s="100">
        <f>IF(CA$8="",0,IF($T580=справочники!$H$9,$T584*SUMIFS(CA$43:CA585,$H$43:$H585,$H$72,$N$43:$N585,$N586),IF($T580=справочники!$H$10,$T584*SUMIFS(CA$43:CA585,$H$43:$H585,$T582,$N$43:$N585,$N586),0)))</f>
        <v>0</v>
      </c>
      <c r="CB586" s="100">
        <f>IF(CB$8="",0,IF($T580=справочники!$H$9,$T584*SUMIFS(CB$43:CB585,$H$43:$H585,$H$72,$N$43:$N585,$N586),IF($T580=справочники!$H$10,$T584*SUMIFS(CB$43:CB585,$H$43:$H585,$T582,$N$43:$N585,$N586),0)))</f>
        <v>0</v>
      </c>
      <c r="CC586" s="100">
        <f>IF(CC$8="",0,IF($T580=справочники!$H$9,$T584*SUMIFS(CC$43:CC585,$H$43:$H585,$H$72,$N$43:$N585,$N586),IF($T580=справочники!$H$10,$T584*SUMIFS(CC$43:CC585,$H$43:$H585,$T582,$N$43:$N585,$N586),0)))</f>
        <v>0</v>
      </c>
      <c r="CD586" s="100">
        <f>IF(CD$8="",0,IF($T580=справочники!$H$9,$T584*SUMIFS(CD$43:CD585,$H$43:$H585,$H$72,$N$43:$N585,$N586),IF($T580=справочники!$H$10,$T584*SUMIFS(CD$43:CD585,$H$43:$H585,$T582,$N$43:$N585,$N586),0)))</f>
        <v>0</v>
      </c>
      <c r="CE586" s="100">
        <f>IF(CE$8="",0,IF($T580=справочники!$H$9,$T584*SUMIFS(CE$43:CE585,$H$43:$H585,$H$72,$N$43:$N585,$N586),IF($T580=справочники!$H$10,$T584*SUMIFS(CE$43:CE585,$H$43:$H585,$T582,$N$43:$N585,$N586),0)))</f>
        <v>0</v>
      </c>
      <c r="CF586" s="100">
        <f>IF(CF$8="",0,IF($T580=справочники!$H$9,$T584*SUMIFS(CF$43:CF585,$H$43:$H585,$H$72,$N$43:$N585,$N586),IF($T580=справочники!$H$10,$T584*SUMIFS(CF$43:CF585,$H$43:$H585,$T582,$N$43:$N585,$N586),0)))</f>
        <v>0</v>
      </c>
      <c r="CG586" s="100">
        <f>IF(CG$8="",0,IF($T580=справочники!$H$9,$T584*SUMIFS(CG$43:CG585,$H$43:$H585,$H$72,$N$43:$N585,$N586),IF($T580=справочники!$H$10,$T584*SUMIFS(CG$43:CG585,$H$43:$H585,$T582,$N$43:$N585,$N586),0)))</f>
        <v>0</v>
      </c>
      <c r="CH586" s="100">
        <f>IF(CH$8="",0,IF($T580=справочники!$H$9,$T584*SUMIFS(CH$43:CH585,$H$43:$H585,$H$72,$N$43:$N585,$N586),IF($T580=справочники!$H$10,$T584*SUMIFS(CH$43:CH585,$H$43:$H585,$T582,$N$43:$N585,$N586),0)))</f>
        <v>0</v>
      </c>
      <c r="CI586" s="100">
        <f>IF(CI$8="",0,IF($T580=справочники!$H$9,$T584*SUMIFS(CI$43:CI585,$H$43:$H585,$H$72,$N$43:$N585,$N586),IF($T580=справочники!$H$10,$T584*SUMIFS(CI$43:CI585,$H$43:$H585,$T582,$N$43:$N585,$N586),0)))</f>
        <v>0</v>
      </c>
      <c r="CJ586" s="100">
        <f>IF(CJ$8="",0,IF($T580=справочники!$H$9,$T584*SUMIFS(CJ$43:CJ585,$H$43:$H585,$H$72,$N$43:$N585,$N586),IF($T580=справочники!$H$10,$T584*SUMIFS(CJ$43:CJ585,$H$43:$H585,$T582,$N$43:$N585,$N586),0)))</f>
        <v>0</v>
      </c>
      <c r="CK586" s="100">
        <f>IF(CK$8="",0,IF($T580=справочники!$H$9,$T584*SUMIFS(CK$43:CK585,$H$43:$H585,$H$72,$N$43:$N585,$N586),IF($T580=справочники!$H$10,$T584*SUMIFS(CK$43:CK585,$H$43:$H585,$T582,$N$43:$N585,$N586),0)))</f>
        <v>0</v>
      </c>
      <c r="CL586" s="100">
        <f>IF(CL$8="",0,IF($T580=справочники!$H$9,$T584*SUMIFS(CL$43:CL585,$H$43:$H585,$H$72,$N$43:$N585,$N586),IF($T580=справочники!$H$10,$T584*SUMIFS(CL$43:CL585,$H$43:$H585,$T582,$N$43:$N585,$N586),0)))</f>
        <v>0</v>
      </c>
      <c r="CM586" s="100">
        <f>IF(CM$8="",0,IF($T580=справочники!$H$9,$T584*SUMIFS(CM$43:CM585,$H$43:$H585,$H$72,$N$43:$N585,$N586),IF($T580=справочники!$H$10,$T584*SUMIFS(CM$43:CM585,$H$43:$H585,$T582,$N$43:$N585,$N586),0)))</f>
        <v>0</v>
      </c>
      <c r="CN586" s="100">
        <f>IF(CN$8="",0,IF($T580=справочники!$H$9,$T584*SUMIFS(CN$43:CN585,$H$43:$H585,$H$72,$N$43:$N585,$N586),IF($T580=справочники!$H$10,$T584*SUMIFS(CN$43:CN585,$H$43:$H585,$T582,$N$43:$N585,$N586),0)))</f>
        <v>0</v>
      </c>
      <c r="CO586" s="100">
        <f>IF(CO$8="",0,IF($T580=справочники!$H$9,$T584*SUMIFS(CO$43:CO585,$H$43:$H585,$H$72,$N$43:$N585,$N586),IF($T580=справочники!$H$10,$T584*SUMIFS(CO$43:CO585,$H$43:$H585,$T582,$N$43:$N585,$N586),0)))</f>
        <v>0</v>
      </c>
      <c r="CP586" s="100">
        <f>IF(CP$8="",0,IF($T580=справочники!$H$9,$T584*SUMIFS(CP$43:CP585,$H$43:$H585,$H$72,$N$43:$N585,$N586),IF($T580=справочники!$H$10,$T584*SUMIFS(CP$43:CP585,$H$43:$H585,$T582,$N$43:$N585,$N586),0)))</f>
        <v>0</v>
      </c>
      <c r="CQ586" s="100">
        <f>IF(CQ$8="",0,IF($T580=справочники!$H$9,$T584*SUMIFS(CQ$43:CQ585,$H$43:$H585,$H$72,$N$43:$N585,$N586),IF($T580=справочники!$H$10,$T584*SUMIFS(CQ$43:CQ585,$H$43:$H585,$T582,$N$43:$N585,$N586),0)))</f>
        <v>0</v>
      </c>
      <c r="CR586" s="100">
        <f>IF(CR$8="",0,IF($T580=справочники!$H$9,$T584*SUMIFS(CR$43:CR585,$H$43:$H585,$H$72,$N$43:$N585,$N586),IF($T580=справочники!$H$10,$T584*SUMIFS(CR$43:CR585,$H$43:$H585,$T582,$N$43:$N585,$N586),0)))</f>
        <v>0</v>
      </c>
      <c r="CS586" s="100">
        <f>IF(CS$8="",0,IF($T580=справочники!$H$9,$T584*SUMIFS(CS$43:CS585,$H$43:$H585,$H$72,$N$43:$N585,$N586),IF($T580=справочники!$H$10,$T584*SUMIFS(CS$43:CS585,$H$43:$H585,$T582,$N$43:$N585,$N586),0)))</f>
        <v>0</v>
      </c>
      <c r="CT586" s="100">
        <f>IF(CT$8="",0,IF($T580=справочники!$H$9,$T584*SUMIFS(CT$43:CT585,$H$43:$H585,$H$72,$N$43:$N585,$N586),IF($T580=справочники!$H$10,$T584*SUMIFS(CT$43:CT585,$H$43:$H585,$T582,$N$43:$N585,$N586),0)))</f>
        <v>0</v>
      </c>
      <c r="CU586" s="100">
        <f>IF(CU$8="",0,IF($T580=справочники!$H$9,$T584*SUMIFS(CU$43:CU585,$H$43:$H585,$H$72,$N$43:$N585,$N586),IF($T580=справочники!$H$10,$T584*SUMIFS(CU$43:CU585,$H$43:$H585,$T582,$N$43:$N585,$N586),0)))</f>
        <v>0</v>
      </c>
      <c r="CV586" s="100">
        <f>IF(CV$8="",0,IF($T580=справочники!$H$9,$T584*SUMIFS(CV$43:CV585,$H$43:$H585,$H$72,$N$43:$N585,$N586),IF($T580=справочники!$H$10,$T584*SUMIFS(CV$43:CV585,$H$43:$H585,$T582,$N$43:$N585,$N586),0)))</f>
        <v>0</v>
      </c>
      <c r="CW586" s="100">
        <f>IF(CW$8="",0,IF($T580=справочники!$H$9,$T584*SUMIFS(CW$43:CW585,$H$43:$H585,$H$72,$N$43:$N585,$N586),IF($T580=справочники!$H$10,$T584*SUMIFS(CW$43:CW585,$H$43:$H585,$T582,$N$43:$N585,$N586),0)))</f>
        <v>0</v>
      </c>
      <c r="CX586" s="100">
        <f>IF(CX$8="",0,IF($T580=справочники!$H$9,$T584*SUMIFS(CX$43:CX585,$H$43:$H585,$H$72,$N$43:$N585,$N586),IF($T580=справочники!$H$10,$T584*SUMIFS(CX$43:CX585,$H$43:$H585,$T582,$N$43:$N585,$N586),0)))</f>
        <v>0</v>
      </c>
      <c r="CY586" s="100">
        <f>IF(CY$8="",0,IF($T580=справочники!$H$9,$T584*SUMIFS(CY$43:CY585,$H$43:$H585,$H$72,$N$43:$N585,$N586),IF($T580=справочники!$H$10,$T584*SUMIFS(CY$43:CY585,$H$43:$H585,$T582,$N$43:$N585,$N586),0)))</f>
        <v>0</v>
      </c>
      <c r="CZ586" s="100">
        <f>IF(CZ$8="",0,IF($T580=справочники!$H$9,$T584*SUMIFS(CZ$43:CZ585,$H$43:$H585,$H$72,$N$43:$N585,$N586),IF($T580=справочники!$H$10,$T584*SUMIFS(CZ$43:CZ585,$H$43:$H585,$T582,$N$43:$N585,$N586),0)))</f>
        <v>0</v>
      </c>
      <c r="DA586" s="100">
        <f>IF(DA$8="",0,IF($T580=справочники!$H$9,$T584*SUMIFS(DA$43:DA585,$H$43:$H585,$H$72,$N$43:$N585,$N586),IF($T580=справочники!$H$10,$T584*SUMIFS(DA$43:DA585,$H$43:$H585,$T582,$N$43:$N585,$N586),0)))</f>
        <v>0</v>
      </c>
      <c r="DB586" s="100">
        <f>IF(DB$8="",0,IF($T580=справочники!$H$9,$T584*SUMIFS(DB$43:DB585,$H$43:$H585,$H$72,$N$43:$N585,$N586),IF($T580=справочники!$H$10,$T584*SUMIFS(DB$43:DB585,$H$43:$H585,$T582,$N$43:$N585,$N586),0)))</f>
        <v>0</v>
      </c>
      <c r="DC586" s="100">
        <f>IF(DC$8="",0,IF($T580=справочники!$H$9,$T584*SUMIFS(DC$43:DC585,$H$43:$H585,$H$72,$N$43:$N585,$N586),IF($T580=справочники!$H$10,$T584*SUMIFS(DC$43:DC585,$H$43:$H585,$T582,$N$43:$N585,$N586),0)))</f>
        <v>0</v>
      </c>
      <c r="DD586" s="100">
        <f>IF(DD$8="",0,IF($T580=справочники!$H$9,$T584*SUMIFS(DD$43:DD585,$H$43:$H585,$H$72,$N$43:$N585,$N586),IF($T580=справочники!$H$10,$T584*SUMIFS(DD$43:DD585,$H$43:$H585,$T582,$N$43:$N585,$N586),0)))</f>
        <v>0</v>
      </c>
      <c r="DE586" s="100">
        <f>IF(DE$8="",0,IF($T580=справочники!$H$9,$T584*SUMIFS(DE$43:DE585,$H$43:$H585,$H$72,$N$43:$N585,$N586),IF($T580=справочники!$H$10,$T584*SUMIFS(DE$43:DE585,$H$43:$H585,$T582,$N$43:$N585,$N586),0)))</f>
        <v>0</v>
      </c>
      <c r="DF586" s="100">
        <f>IF(DF$8="",0,IF($T580=справочники!$H$9,$T584*SUMIFS(DF$43:DF585,$H$43:$H585,$H$72,$N$43:$N585,$N586),IF($T580=справочники!$H$10,$T584*SUMIFS(DF$43:DF585,$H$43:$H585,$T582,$N$43:$N585,$N586),0)))</f>
        <v>0</v>
      </c>
      <c r="DG586" s="100">
        <f>IF(DG$8="",0,IF($T580=справочники!$H$9,$T584*SUMIFS(DG$43:DG585,$H$43:$H585,$H$72,$N$43:$N585,$N586),IF($T580=справочники!$H$10,$T584*SUMIFS(DG$43:DG585,$H$43:$H585,$T582,$N$43:$N585,$N586),0)))</f>
        <v>0</v>
      </c>
      <c r="DH586" s="100">
        <f>IF(DH$8="",0,IF($T580=справочники!$H$9,$T584*SUMIFS(DH$43:DH585,$H$43:$H585,$H$72,$N$43:$N585,$N586),IF($T580=справочники!$H$10,$T584*SUMIFS(DH$43:DH585,$H$43:$H585,$T582,$N$43:$N585,$N586),0)))</f>
        <v>0</v>
      </c>
      <c r="DI586" s="100">
        <f>IF(DI$8="",0,IF($T580=справочники!$H$9,$T584*SUMIFS(DI$43:DI585,$H$43:$H585,$H$72,$N$43:$N585,$N586),IF($T580=справочники!$H$10,$T584*SUMIFS(DI$43:DI585,$H$43:$H585,$T582,$N$43:$N585,$N586),0)))</f>
        <v>0</v>
      </c>
      <c r="DJ586" s="100">
        <f>IF(DJ$8="",0,IF($T580=справочники!$H$9,$T584*SUMIFS(DJ$43:DJ585,$H$43:$H585,$H$72,$N$43:$N585,$N586),IF($T580=справочники!$H$10,$T584*SUMIFS(DJ$43:DJ585,$H$43:$H585,$T582,$N$43:$N585,$N586),0)))</f>
        <v>0</v>
      </c>
      <c r="DK586" s="100">
        <f>IF(DK$8="",0,IF($T580=справочники!$H$9,$T584*SUMIFS(DK$43:DK585,$H$43:$H585,$H$72,$N$43:$N585,$N586),IF($T580=справочники!$H$10,$T584*SUMIFS(DK$43:DK585,$H$43:$H585,$T582,$N$43:$N585,$N586),0)))</f>
        <v>0</v>
      </c>
      <c r="DL586" s="100">
        <f>IF(DL$8="",0,IF($T580=справочники!$H$9,$T584*SUMIFS(DL$43:DL585,$H$43:$H585,$H$72,$N$43:$N585,$N586),IF($T580=справочники!$H$10,$T584*SUMIFS(DL$43:DL585,$H$43:$H585,$T582,$N$43:$N585,$N586),0)))</f>
        <v>0</v>
      </c>
      <c r="DM586" s="100">
        <f>IF(DM$8="",0,IF($T580=справочники!$H$9,$T584*SUMIFS(DM$43:DM585,$H$43:$H585,$H$72,$N$43:$N585,$N586),IF($T580=справочники!$H$10,$T584*SUMIFS(DM$43:DM585,$H$43:$H585,$T582,$N$43:$N585,$N586),0)))</f>
        <v>0</v>
      </c>
      <c r="DN586" s="100">
        <f>IF(DN$8="",0,IF($T580=справочники!$H$9,$T584*SUMIFS(DN$43:DN585,$H$43:$H585,$H$72,$N$43:$N585,$N586),IF($T580=справочники!$H$10,$T584*SUMIFS(DN$43:DN585,$H$43:$H585,$T582,$N$43:$N585,$N586),0)))</f>
        <v>0</v>
      </c>
      <c r="DO586" s="100">
        <f>IF(DO$8="",0,IF($T580=справочники!$H$9,$T584*SUMIFS(DO$43:DO585,$H$43:$H585,$H$72,$N$43:$N585,$N586),IF($T580=справочники!$H$10,$T584*SUMIFS(DO$43:DO585,$H$43:$H585,$T582,$N$43:$N585,$N586),0)))</f>
        <v>0</v>
      </c>
      <c r="DP586" s="100">
        <f>IF(DP$8="",0,IF($T580=справочники!$H$9,$T584*SUMIFS(DP$43:DP585,$H$43:$H585,$H$72,$N$43:$N585,$N586),IF($T580=справочники!$H$10,$T584*SUMIFS(DP$43:DP585,$H$43:$H585,$T582,$N$43:$N585,$N586),0)))</f>
        <v>0</v>
      </c>
      <c r="DQ586" s="100">
        <f>IF(DQ$8="",0,IF($T580=справочники!$H$9,$T584*SUMIFS(DQ$43:DQ585,$H$43:$H585,$H$72,$N$43:$N585,$N586),IF($T580=справочники!$H$10,$T584*SUMIFS(DQ$43:DQ585,$H$43:$H585,$T582,$N$43:$N585,$N586),0)))</f>
        <v>0</v>
      </c>
      <c r="DR586" s="100">
        <f>IF(DR$8="",0,IF($T580=справочники!$H$9,$T584*SUMIFS(DR$43:DR585,$H$43:$H585,$H$72,$N$43:$N585,$N586),IF($T580=справочники!$H$10,$T584*SUMIFS(DR$43:DR585,$H$43:$H585,$T582,$N$43:$N585,$N586),0)))</f>
        <v>0</v>
      </c>
      <c r="DS586" s="100">
        <f>IF(DS$8="",0,IF($T580=справочники!$H$9,$T584*SUMIFS(DS$43:DS585,$H$43:$H585,$H$72,$N$43:$N585,$N586),IF($T580=справочники!$H$10,$T584*SUMIFS(DS$43:DS585,$H$43:$H585,$T582,$N$43:$N585,$N586),0)))</f>
        <v>0</v>
      </c>
      <c r="DT586" s="100">
        <f>IF(DT$8="",0,IF($T580=справочники!$H$9,$T584*SUMIFS(DT$43:DT585,$H$43:$H585,$H$72,$N$43:$N585,$N586),IF($T580=справочники!$H$10,$T584*SUMIFS(DT$43:DT585,$H$43:$H585,$T582,$N$43:$N585,$N586),0)))</f>
        <v>0</v>
      </c>
      <c r="DU586" s="100">
        <f>IF(DU$8="",0,IF($T580=справочники!$H$9,$T584*SUMIFS(DU$43:DU585,$H$43:$H585,$H$72,$N$43:$N585,$N586),IF($T580=справочники!$H$10,$T584*SUMIFS(DU$43:DU585,$H$43:$H585,$T582,$N$43:$N585,$N586),0)))</f>
        <v>0</v>
      </c>
      <c r="DV586" s="100">
        <f>IF(DV$8="",0,IF($T580=справочники!$H$9,$T584*SUMIFS(DV$43:DV585,$H$43:$H585,$H$72,$N$43:$N585,$N586),IF($T580=справочники!$H$10,$T584*SUMIFS(DV$43:DV585,$H$43:$H585,$T582,$N$43:$N585,$N586),0)))</f>
        <v>0</v>
      </c>
      <c r="DW586" s="100">
        <f>IF(DW$8="",0,IF($T580=справочники!$H$9,$T584*SUMIFS(DW$43:DW585,$H$43:$H585,$H$72,$N$43:$N585,$N586),IF($T580=справочники!$H$10,$T584*SUMIFS(DW$43:DW585,$H$43:$H585,$T582,$N$43:$N585,$N586),0)))</f>
        <v>0</v>
      </c>
      <c r="DX586" s="100">
        <f>IF(DX$8="",0,IF($T580=справочники!$H$9,$T584*SUMIFS(DX$43:DX585,$H$43:$H585,$H$72,$N$43:$N585,$N586),IF($T580=справочники!$H$10,$T584*SUMIFS(DX$43:DX585,$H$43:$H585,$T582,$N$43:$N585,$N586),0)))</f>
        <v>0</v>
      </c>
      <c r="DY586" s="100">
        <f>IF(DY$8="",0,IF($T580=справочники!$H$9,$T584*SUMIFS(DY$43:DY585,$H$43:$H585,$H$72,$N$43:$N585,$N586),IF($T580=справочники!$H$10,$T584*SUMIFS(DY$43:DY585,$H$43:$H585,$T582,$N$43:$N585,$N586),0)))</f>
        <v>0</v>
      </c>
      <c r="DZ586" s="100">
        <f>IF(DZ$8="",0,IF($T580=справочники!$H$9,$T584*SUMIFS(DZ$43:DZ585,$H$43:$H585,$H$72,$N$43:$N585,$N586),IF($T580=справочники!$H$10,$T584*SUMIFS(DZ$43:DZ585,$H$43:$H585,$T582,$N$43:$N585,$N586),0)))</f>
        <v>0</v>
      </c>
      <c r="EA586" s="100">
        <f>IF(EA$8="",0,IF($T580=справочники!$H$9,$T584*SUMIFS(EA$43:EA585,$H$43:$H585,$H$72,$N$43:$N585,$N586),IF($T580=справочники!$H$10,$T584*SUMIFS(EA$43:EA585,$H$43:$H585,$T582,$N$43:$N585,$N586),0)))</f>
        <v>0</v>
      </c>
      <c r="EB586" s="100">
        <f>IF(EB$8="",0,IF($T580=справочники!$H$9,$T584*SUMIFS(EB$43:EB585,$H$43:$H585,$H$72,$N$43:$N585,$N586),IF($T580=справочники!$H$10,$T584*SUMIFS(EB$43:EB585,$H$43:$H585,$T582,$N$43:$N585,$N586),0)))</f>
        <v>0</v>
      </c>
      <c r="EC586" s="100">
        <f>IF(EC$8="",0,IF($T580=справочники!$H$9,$T584*SUMIFS(EC$43:EC585,$H$43:$H585,$H$72,$N$43:$N585,$N586),IF($T580=справочники!$H$10,$T584*SUMIFS(EC$43:EC585,$H$43:$H585,$T582,$N$43:$N585,$N586),0)))</f>
        <v>0</v>
      </c>
      <c r="ED586" s="100">
        <f>IF(ED$8="",0,IF($T580=справочники!$H$9,$T584*SUMIFS(ED$43:ED585,$H$43:$H585,$H$72,$N$43:$N585,$N586),IF($T580=справочники!$H$10,$T584*SUMIFS(ED$43:ED585,$H$43:$H585,$T582,$N$43:$N585,$N586),0)))</f>
        <v>0</v>
      </c>
      <c r="EE586" s="100">
        <f>IF(EE$8="",0,IF($T580=справочники!$H$9,$T584*SUMIFS(EE$43:EE585,$H$43:$H585,$H$72,$N$43:$N585,$N586),IF($T580=справочники!$H$10,$T584*SUMIFS(EE$43:EE585,$H$43:$H585,$T582,$N$43:$N585,$N586),0)))</f>
        <v>0</v>
      </c>
      <c r="EF586" s="100">
        <f>IF(EF$8="",0,IF($T580=справочники!$H$9,$T584*SUMIFS(EF$43:EF585,$H$43:$H585,$H$72,$N$43:$N585,$N586),IF($T580=справочники!$H$10,$T584*SUMIFS(EF$43:EF585,$H$43:$H585,$T582,$N$43:$N585,$N586),0)))</f>
        <v>0</v>
      </c>
      <c r="EG586" s="100">
        <f>IF(EG$8="",0,IF($T580=справочники!$H$9,$T584*SUMIFS(EG$43:EG585,$H$43:$H585,$H$72,$N$43:$N585,$N586),IF($T580=справочники!$H$10,$T584*SUMIFS(EG$43:EG585,$H$43:$H585,$T582,$N$43:$N585,$N586),0)))</f>
        <v>0</v>
      </c>
      <c r="EH586" s="100">
        <f>IF(EH$8="",0,IF($T580=справочники!$H$9,$T584*SUMIFS(EH$43:EH585,$H$43:$H585,$H$72,$N$43:$N585,$N586),IF($T580=справочники!$H$10,$T584*SUMIFS(EH$43:EH585,$H$43:$H585,$T582,$N$43:$N585,$N586),0)))</f>
        <v>0</v>
      </c>
      <c r="EI586" s="100">
        <f>IF(EI$8="",0,IF($T580=справочники!$H$9,$T584*SUMIFS(EI$43:EI585,$H$43:$H585,$H$72,$N$43:$N585,$N586),IF($T580=справочники!$H$10,$T584*SUMIFS(EI$43:EI585,$H$43:$H585,$T582,$N$43:$N585,$N586),0)))</f>
        <v>0</v>
      </c>
      <c r="EJ586" s="100">
        <f>IF(EJ$8="",0,IF($T580=справочники!$H$9,$T584*SUMIFS(EJ$43:EJ585,$H$43:$H585,$H$72,$N$43:$N585,$N586),IF($T580=справочники!$H$10,$T584*SUMIFS(EJ$43:EJ585,$H$43:$H585,$T582,$N$43:$N585,$N586),0)))</f>
        <v>0</v>
      </c>
      <c r="EK586" s="100">
        <f>IF(EK$8="",0,IF($T580=справочники!$H$9,$T584*SUMIFS(EK$43:EK585,$H$43:$H585,$H$72,$N$43:$N585,$N586),IF($T580=справочники!$H$10,$T584*SUMIFS(EK$43:EK585,$H$43:$H585,$T582,$N$43:$N585,$N586),0)))</f>
        <v>0</v>
      </c>
      <c r="EL586" s="100">
        <f>IF(EL$8="",0,IF($T580=справочники!$H$9,$T584*SUMIFS(EL$43:EL585,$H$43:$H585,$H$72,$N$43:$N585,$N586),IF($T580=справочники!$H$10,$T584*SUMIFS(EL$43:EL585,$H$43:$H585,$T582,$N$43:$N585,$N586),0)))</f>
        <v>0</v>
      </c>
      <c r="EM586" s="100">
        <f>IF(EM$8="",0,IF($T580=справочники!$H$9,$T584*SUMIFS(EM$43:EM585,$H$43:$H585,$H$72,$N$43:$N585,$N586),IF($T580=справочники!$H$10,$T584*SUMIFS(EM$43:EM585,$H$43:$H585,$T582,$N$43:$N585,$N586),0)))</f>
        <v>0</v>
      </c>
      <c r="EN586" s="100">
        <f>IF(EN$8="",0,IF($T580=справочники!$H$9,$T584*SUMIFS(EN$43:EN585,$H$43:$H585,$H$72,$N$43:$N585,$N586),IF($T580=справочники!$H$10,$T584*SUMIFS(EN$43:EN585,$H$43:$H585,$T582,$N$43:$N585,$N586),0)))</f>
        <v>0</v>
      </c>
      <c r="EO586" s="100">
        <f>IF(EO$8="",0,IF($T580=справочники!$H$9,$T584*SUMIFS(EO$43:EO585,$H$43:$H585,$H$72,$N$43:$N585,$N586),IF($T580=справочники!$H$10,$T584*SUMIFS(EO$43:EO585,$H$43:$H585,$T582,$N$43:$N585,$N586),0)))</f>
        <v>0</v>
      </c>
      <c r="EP586" s="100">
        <f>IF(EP$8="",0,IF($T580=справочники!$H$9,$T584*SUMIFS(EP$43:EP585,$H$43:$H585,$H$72,$N$43:$N585,$N586),IF($T580=справочники!$H$10,$T584*SUMIFS(EP$43:EP585,$H$43:$H585,$T582,$N$43:$N585,$N586),0)))</f>
        <v>0</v>
      </c>
      <c r="EQ586" s="100">
        <f>IF(EQ$8="",0,IF($T580=справочники!$H$9,$T584*SUMIFS(EQ$43:EQ585,$H$43:$H585,$H$72,$N$43:$N585,$N586),IF($T580=справочники!$H$10,$T584*SUMIFS(EQ$43:EQ585,$H$43:$H585,$T582,$N$43:$N585,$N586),0)))</f>
        <v>0</v>
      </c>
      <c r="ER586" s="100">
        <f>IF(ER$8="",0,IF($T580=справочники!$H$9,$T584*SUMIFS(ER$43:ER585,$H$43:$H585,$H$72,$N$43:$N585,$N586),IF($T580=справочники!$H$10,$T584*SUMIFS(ER$43:ER585,$H$43:$H585,$T582,$N$43:$N585,$N586),0)))</f>
        <v>0</v>
      </c>
      <c r="ES586" s="100">
        <f>IF(ES$8="",0,IF($T580=справочники!$H$9,$T584*SUMIFS(ES$43:ES585,$H$43:$H585,$H$72,$N$43:$N585,$N586),IF($T580=справочники!$H$10,$T584*SUMIFS(ES$43:ES585,$H$43:$H585,$T582,$N$43:$N585,$N586),0)))</f>
        <v>0</v>
      </c>
      <c r="ET586" s="100">
        <f>IF(ET$8="",0,IF($T580=справочники!$H$9,$T584*SUMIFS(ET$43:ET585,$H$43:$H585,$H$72,$N$43:$N585,$N586),IF($T580=справочники!$H$10,$T584*SUMIFS(ET$43:ET585,$H$43:$H585,$T582,$N$43:$N585,$N586),0)))</f>
        <v>0</v>
      </c>
      <c r="EU586" s="100">
        <f>IF(EU$8="",0,IF($T580=справочники!$H$9,$T584*SUMIFS(EU$43:EU585,$H$43:$H585,$H$72,$N$43:$N585,$N586),IF($T580=справочники!$H$10,$T584*SUMIFS(EU$43:EU585,$H$43:$H585,$T582,$N$43:$N585,$N586),0)))</f>
        <v>0</v>
      </c>
      <c r="EV586" s="100">
        <f>IF(EV$8="",0,IF($T580=справочники!$H$9,$T584*SUMIFS(EV$43:EV585,$H$43:$H585,$H$72,$N$43:$N585,$N586),IF($T580=справочники!$H$10,$T584*SUMIFS(EV$43:EV585,$H$43:$H585,$T582,$N$43:$N585,$N586),0)))</f>
        <v>0</v>
      </c>
      <c r="EW586" s="100">
        <f>IF(EW$8="",0,IF($T580=справочники!$H$9,$T584*SUMIFS(EW$43:EW585,$H$43:$H585,$H$72,$N$43:$N585,$N586),IF($T580=справочники!$H$10,$T584*SUMIFS(EW$43:EW585,$H$43:$H585,$T582,$N$43:$N585,$N586),0)))</f>
        <v>0</v>
      </c>
      <c r="EX586" s="100">
        <f>IF(EX$8="",0,IF($T580=справочники!$H$9,$T584*SUMIFS(EX$43:EX585,$H$43:$H585,$H$72,$N$43:$N585,$N586),IF($T580=справочники!$H$10,$T584*SUMIFS(EX$43:EX585,$H$43:$H585,$T582,$N$43:$N585,$N586),0)))</f>
        <v>0</v>
      </c>
      <c r="EY586" s="100">
        <f>IF(EY$8="",0,IF($T580=справочники!$H$9,$T584*SUMIFS(EY$43:EY585,$H$43:$H585,$H$72,$N$43:$N585,$N586),IF($T580=справочники!$H$10,$T584*SUMIFS(EY$43:EY585,$H$43:$H585,$T582,$N$43:$N585,$N586),0)))</f>
        <v>0</v>
      </c>
      <c r="EZ586" s="100">
        <f>IF(EZ$8="",0,IF($T580=справочники!$H$9,$T584*SUMIFS(EZ$43:EZ585,$H$43:$H585,$H$72,$N$43:$N585,$N586),IF($T580=справочники!$H$10,$T584*SUMIFS(EZ$43:EZ585,$H$43:$H585,$T582,$N$43:$N585,$N586),0)))</f>
        <v>0</v>
      </c>
      <c r="FA586" s="100">
        <f>IF(FA$8="",0,IF($T580=справочники!$H$9,$T584*SUMIFS(FA$43:FA585,$H$43:$H585,$H$72,$N$43:$N585,$N586),IF($T580=справочники!$H$10,$T584*SUMIFS(FA$43:FA585,$H$43:$H585,$T582,$N$43:$N585,$N586),0)))</f>
        <v>0</v>
      </c>
      <c r="FB586" s="100">
        <f>IF(FB$8="",0,IF($T580=справочники!$H$9,$T584*SUMIFS(FB$43:FB585,$H$43:$H585,$H$72,$N$43:$N585,$N586),IF($T580=справочники!$H$10,$T584*SUMIFS(FB$43:FB585,$H$43:$H585,$T582,$N$43:$N585,$N586),0)))</f>
        <v>0</v>
      </c>
      <c r="FC586" s="100">
        <f>IF(FC$8="",0,IF($T580=справочники!$H$9,$T584*SUMIFS(FC$43:FC585,$H$43:$H585,$H$72,$N$43:$N585,$N586),IF($T580=справочники!$H$10,$T584*SUMIFS(FC$43:FC585,$H$43:$H585,$T582,$N$43:$N585,$N586),0)))</f>
        <v>0</v>
      </c>
      <c r="FD586" s="100">
        <f>IF(FD$8="",0,IF($T580=справочники!$H$9,$T584*SUMIFS(FD$43:FD585,$H$43:$H585,$H$72,$N$43:$N585,$N586),IF($T580=справочники!$H$10,$T584*SUMIFS(FD$43:FD585,$H$43:$H585,$T582,$N$43:$N585,$N586),0)))</f>
        <v>0</v>
      </c>
      <c r="FE586" s="100">
        <f>IF(FE$8="",0,IF($T580=справочники!$H$9,$T584*SUMIFS(FE$43:FE585,$H$43:$H585,$H$72,$N$43:$N585,$N586),IF($T580=справочники!$H$10,$T584*SUMIFS(FE$43:FE585,$H$43:$H585,$T582,$N$43:$N585,$N586),0)))</f>
        <v>0</v>
      </c>
      <c r="FF586" s="100">
        <f>IF(FF$8="",0,IF($T580=справочники!$H$9,$T584*SUMIFS(FF$43:FF585,$H$43:$H585,$H$72,$N$43:$N585,$N586),IF($T580=справочники!$H$10,$T584*SUMIFS(FF$43:FF585,$H$43:$H585,$T582,$N$43:$N585,$N586),0)))</f>
        <v>0</v>
      </c>
      <c r="FG586" s="100">
        <f>IF(FG$8="",0,IF($T580=справочники!$H$9,$T584*SUMIFS(FG$43:FG585,$H$43:$H585,$H$72,$N$43:$N585,$N586),IF($T580=справочники!$H$10,$T584*SUMIFS(FG$43:FG585,$H$43:$H585,$T582,$N$43:$N585,$N586),0)))</f>
        <v>0</v>
      </c>
      <c r="FH586" s="100">
        <f>IF(FH$8="",0,IF($T580=справочники!$H$9,$T584*SUMIFS(FH$43:FH585,$H$43:$H585,$H$72,$N$43:$N585,$N586),IF($T580=справочники!$H$10,$T584*SUMIFS(FH$43:FH585,$H$43:$H585,$T582,$N$43:$N585,$N586),0)))</f>
        <v>0</v>
      </c>
      <c r="FI586" s="100">
        <f>IF(FI$8="",0,IF($T580=справочники!$H$9,$T584*SUMIFS(FI$43:FI585,$H$43:$H585,$H$72,$N$43:$N585,$N586),IF($T580=справочники!$H$10,$T584*SUMIFS(FI$43:FI585,$H$43:$H585,$T582,$N$43:$N585,$N586),0)))</f>
        <v>0</v>
      </c>
      <c r="FJ586" s="100">
        <f>IF(FJ$8="",0,IF($T580=справочники!$H$9,$T584*SUMIFS(FJ$43:FJ585,$H$43:$H585,$H$72,$N$43:$N585,$N586),IF($T580=справочники!$H$10,$T584*SUMIFS(FJ$43:FJ585,$H$43:$H585,$T582,$N$43:$N585,$N586),0)))</f>
        <v>0</v>
      </c>
      <c r="FK586" s="100">
        <f>IF(FK$8="",0,IF($T580=справочники!$H$9,$T584*SUMIFS(FK$43:FK585,$H$43:$H585,$H$72,$N$43:$N585,$N586),IF($T580=справочники!$H$10,$T584*SUMIFS(FK$43:FK585,$H$43:$H585,$T582,$N$43:$N585,$N586),0)))</f>
        <v>0</v>
      </c>
      <c r="FL586" s="100">
        <f>IF(FL$8="",0,IF($T580=справочники!$H$9,$T584*SUMIFS(FL$43:FL585,$H$43:$H585,$H$72,$N$43:$N585,$N586),IF($T580=справочники!$H$10,$T584*SUMIFS(FL$43:FL585,$H$43:$H585,$T582,$N$43:$N585,$N586),0)))</f>
        <v>0</v>
      </c>
      <c r="FM586" s="100">
        <f>IF(FM$8="",0,IF($T580=справочники!$H$9,$T584*SUMIFS(FM$43:FM585,$H$43:$H585,$H$72,$N$43:$N585,$N586),IF($T580=справочники!$H$10,$T584*SUMIFS(FM$43:FM585,$H$43:$H585,$T582,$N$43:$N585,$N586),0)))</f>
        <v>0</v>
      </c>
      <c r="FN586" s="100">
        <f>IF(FN$8="",0,IF($T580=справочники!$H$9,$T584*SUMIFS(FN$43:FN585,$H$43:$H585,$H$72,$N$43:$N585,$N586),IF($T580=справочники!$H$10,$T584*SUMIFS(FN$43:FN585,$H$43:$H585,$T582,$N$43:$N585,$N586),0)))</f>
        <v>0</v>
      </c>
      <c r="FO586" s="100">
        <f>IF(FO$8="",0,IF($T580=справочники!$H$9,$T584*SUMIFS(FO$43:FO585,$H$43:$H585,$H$72,$N$43:$N585,$N586),IF($T580=справочники!$H$10,$T584*SUMIFS(FO$43:FO585,$H$43:$H585,$T582,$N$43:$N585,$N586),0)))</f>
        <v>0</v>
      </c>
      <c r="FP586" s="100">
        <f>IF(FP$8="",0,IF($T580=справочники!$H$9,$T584*SUMIFS(FP$43:FP585,$H$43:$H585,$H$72,$N$43:$N585,$N586),IF($T580=справочники!$H$10,$T584*SUMIFS(FP$43:FP585,$H$43:$H585,$T582,$N$43:$N585,$N586),0)))</f>
        <v>0</v>
      </c>
      <c r="FQ586" s="100">
        <f>IF(FQ$8="",0,IF($T580=справочники!$H$9,$T584*SUMIFS(FQ$43:FQ585,$H$43:$H585,$H$72,$N$43:$N585,$N586),IF($T580=справочники!$H$10,$T584*SUMIFS(FQ$43:FQ585,$H$43:$H585,$T582,$N$43:$N585,$N586),0)))</f>
        <v>0</v>
      </c>
      <c r="FR586" s="100">
        <f>IF(FR$8="",0,IF($T580=справочники!$H$9,$T584*SUMIFS(FR$43:FR585,$H$43:$H585,$H$72,$N$43:$N585,$N586),IF($T580=справочники!$H$10,$T584*SUMIFS(FR$43:FR585,$H$43:$H585,$T582,$N$43:$N585,$N586),0)))</f>
        <v>0</v>
      </c>
      <c r="FS586" s="100">
        <f>IF(FS$8="",0,IF($T580=справочники!$H$9,$T584*SUMIFS(FS$43:FS585,$H$43:$H585,$H$72,$N$43:$N585,$N586),IF($T580=справочники!$H$10,$T584*SUMIFS(FS$43:FS585,$H$43:$H585,$T582,$N$43:$N585,$N586),0)))</f>
        <v>0</v>
      </c>
      <c r="FT586" s="100">
        <f>IF(FT$8="",0,IF($T580=справочники!$H$9,$T584*SUMIFS(FT$43:FT585,$H$43:$H585,$H$72,$N$43:$N585,$N586),IF($T580=справочники!$H$10,$T584*SUMIFS(FT$43:FT585,$H$43:$H585,$T582,$N$43:$N585,$N586),0)))</f>
        <v>0</v>
      </c>
      <c r="FU586" s="100">
        <f>IF(FU$8="",0,IF($T580=справочники!$H$9,$T584*SUMIFS(FU$43:FU585,$H$43:$H585,$H$72,$N$43:$N585,$N586),IF($T580=справочники!$H$10,$T584*SUMIFS(FU$43:FU585,$H$43:$H585,$T582,$N$43:$N585,$N586),0)))</f>
        <v>0</v>
      </c>
      <c r="FV586" s="100">
        <f>IF(FV$8="",0,IF($T580=справочники!$H$9,$T584*SUMIFS(FV$43:FV585,$H$43:$H585,$H$72,$N$43:$N585,$N586),IF($T580=справочники!$H$10,$T584*SUMIFS(FV$43:FV585,$H$43:$H585,$T582,$N$43:$N585,$N586),0)))</f>
        <v>0</v>
      </c>
      <c r="FW586" s="100">
        <f>IF(FW$8="",0,IF($T580=справочники!$H$9,$T584*SUMIFS(FW$43:FW585,$H$43:$H585,$H$72,$N$43:$N585,$N586),IF($T580=справочники!$H$10,$T584*SUMIFS(FW$43:FW585,$H$43:$H585,$T582,$N$43:$N585,$N586),0)))</f>
        <v>0</v>
      </c>
      <c r="FX586" s="100">
        <f>IF(FX$8="",0,IF($T580=справочники!$H$9,$T584*SUMIFS(FX$43:FX585,$H$43:$H585,$H$72,$N$43:$N585,$N586),IF($T580=справочники!$H$10,$T584*SUMIFS(FX$43:FX585,$H$43:$H585,$T582,$N$43:$N585,$N586),0)))</f>
        <v>0</v>
      </c>
      <c r="FY586" s="100">
        <f>IF(FY$8="",0,IF($T580=справочники!$H$9,$T584*SUMIFS(FY$43:FY585,$H$43:$H585,$H$72,$N$43:$N585,$N586),IF($T580=справочники!$H$10,$T584*SUMIFS(FY$43:FY585,$H$43:$H585,$T582,$N$43:$N585,$N586),0)))</f>
        <v>0</v>
      </c>
      <c r="FZ586" s="100">
        <f>IF(FZ$8="",0,IF($T580=справочники!$H$9,$T584*SUMIFS(FZ$43:FZ585,$H$43:$H585,$H$72,$N$43:$N585,$N586),IF($T580=справочники!$H$10,$T584*SUMIFS(FZ$43:FZ585,$H$43:$H585,$T582,$N$43:$N585,$N586),0)))</f>
        <v>0</v>
      </c>
      <c r="GA586" s="100">
        <f>IF(GA$8="",0,IF($T580=справочники!$H$9,$T584*SUMIFS(GA$43:GA585,$H$43:$H585,$H$72,$N$43:$N585,$N586),IF($T580=справочники!$H$10,$T584*SUMIFS(GA$43:GA585,$H$43:$H585,$T582,$N$43:$N585,$N586),0)))</f>
        <v>0</v>
      </c>
      <c r="GB586" s="100">
        <f>IF(GB$8="",0,IF($T580=справочники!$H$9,$T584*SUMIFS(GB$43:GB585,$H$43:$H585,$H$72,$N$43:$N585,$N586),IF($T580=справочники!$H$10,$T584*SUMIFS(GB$43:GB585,$H$43:$H585,$T582,$N$43:$N585,$N586),0)))</f>
        <v>0</v>
      </c>
      <c r="GC586" s="100">
        <f>IF(GC$8="",0,IF($T580=справочники!$H$9,$T584*SUMIFS(GC$43:GC585,$H$43:$H585,$H$72,$N$43:$N585,$N586),IF($T580=справочники!$H$10,$T584*SUMIFS(GC$43:GC585,$H$43:$H585,$T582,$N$43:$N585,$N586),0)))</f>
        <v>0</v>
      </c>
      <c r="GD586" s="100">
        <f>IF(GD$8="",0,IF($T580=справочники!$H$9,$T584*SUMIFS(GD$43:GD585,$H$43:$H585,$H$72,$N$43:$N585,$N586),IF($T580=справочники!$H$10,$T584*SUMIFS(GD$43:GD585,$H$43:$H585,$T582,$N$43:$N585,$N586),0)))</f>
        <v>0</v>
      </c>
      <c r="GE586" s="100">
        <f>IF(GE$8="",0,IF($T580=справочники!$H$9,$T584*SUMIFS(GE$43:GE585,$H$43:$H585,$H$72,$N$43:$N585,$N586),IF($T580=справочники!$H$10,$T584*SUMIFS(GE$43:GE585,$H$43:$H585,$T582,$N$43:$N585,$N586),0)))</f>
        <v>0</v>
      </c>
      <c r="GF586" s="100">
        <f>IF(GF$8="",0,IF($T580=справочники!$H$9,$T584*SUMIFS(GF$43:GF585,$H$43:$H585,$H$72,$N$43:$N585,$N586),IF($T580=справочники!$H$10,$T584*SUMIFS(GF$43:GF585,$H$43:$H585,$T582,$N$43:$N585,$N586),0)))</f>
        <v>0</v>
      </c>
      <c r="GG586" s="100">
        <f>IF(GG$8="",0,IF($T580=справочники!$H$9,$T584*SUMIFS(GG$43:GG585,$H$43:$H585,$H$72,$N$43:$N585,$N586),IF($T580=справочники!$H$10,$T584*SUMIFS(GG$43:GG585,$H$43:$H585,$T582,$N$43:$N585,$N586),0)))</f>
        <v>0</v>
      </c>
      <c r="GH586" s="100">
        <f>IF(GH$8="",0,IF($T580=справочники!$H$9,$T584*SUMIFS(GH$43:GH585,$H$43:$H585,$H$72,$N$43:$N585,$N586),IF($T580=справочники!$H$10,$T584*SUMIFS(GH$43:GH585,$H$43:$H585,$T582,$N$43:$N585,$N586),0)))</f>
        <v>0</v>
      </c>
      <c r="GI586" s="100">
        <f>IF(GI$8="",0,IF($T580=справочники!$H$9,$T584*SUMIFS(GI$43:GI585,$H$43:$H585,$H$72,$N$43:$N585,$N586),IF($T580=справочники!$H$10,$T584*SUMIFS(GI$43:GI585,$H$43:$H585,$T582,$N$43:$N585,$N586),0)))</f>
        <v>0</v>
      </c>
      <c r="GJ586" s="100">
        <f>IF(GJ$8="",0,IF($T580=справочники!$H$9,$T584*SUMIFS(GJ$43:GJ585,$H$43:$H585,$H$72,$N$43:$N585,$N586),IF($T580=справочники!$H$10,$T584*SUMIFS(GJ$43:GJ585,$H$43:$H585,$T582,$N$43:$N585,$N586),0)))</f>
        <v>0</v>
      </c>
      <c r="GK586" s="100">
        <f>IF(GK$8="",0,IF($T580=справочники!$H$9,$T584*SUMIFS(GK$43:GK585,$H$43:$H585,$H$72,$N$43:$N585,$N586),IF($T580=справочники!$H$10,$T584*SUMIFS(GK$43:GK585,$H$43:$H585,$T582,$N$43:$N585,$N586),0)))</f>
        <v>0</v>
      </c>
      <c r="GL586" s="100">
        <f>IF(GL$8="",0,IF($T580=справочники!$H$9,$T584*SUMIFS(GL$43:GL585,$H$43:$H585,$H$72,$N$43:$N585,$N586),IF($T580=справочники!$H$10,$T584*SUMIFS(GL$43:GL585,$H$43:$H585,$T582,$N$43:$N585,$N586),0)))</f>
        <v>0</v>
      </c>
      <c r="GM586" s="100">
        <f>IF(GM$8="",0,IF($T580=справочники!$H$9,$T584*SUMIFS(GM$43:GM585,$H$43:$H585,$H$72,$N$43:$N585,$N586),IF($T580=справочники!$H$10,$T584*SUMIFS(GM$43:GM585,$H$43:$H585,$T582,$N$43:$N585,$N586),0)))</f>
        <v>0</v>
      </c>
      <c r="GN586" s="100">
        <f>IF(GN$8="",0,IF($T580=справочники!$H$9,$T584*SUMIFS(GN$43:GN585,$H$43:$H585,$H$72,$N$43:$N585,$N586),IF($T580=справочники!$H$10,$T584*SUMIFS(GN$43:GN585,$H$43:$H585,$T582,$N$43:$N585,$N586),0)))</f>
        <v>0</v>
      </c>
      <c r="GO586" s="100">
        <f>IF(GO$8="",0,IF($T580=справочники!$H$9,$T584*SUMIFS(GO$43:GO585,$H$43:$H585,$H$72,$N$43:$N585,$N586),IF($T580=справочники!$H$10,$T584*SUMIFS(GO$43:GO585,$H$43:$H585,$T582,$N$43:$N585,$N586),0)))</f>
        <v>0</v>
      </c>
      <c r="GP586" s="100">
        <f>IF(GP$8="",0,IF($T580=справочники!$H$9,$T584*SUMIFS(GP$43:GP585,$H$43:$H585,$H$72,$N$43:$N585,$N586),IF($T580=справочники!$H$10,$T584*SUMIFS(GP$43:GP585,$H$43:$H585,$T582,$N$43:$N585,$N586),0)))</f>
        <v>0</v>
      </c>
      <c r="GQ586" s="100">
        <f>IF(GQ$8="",0,IF($T580=справочники!$H$9,$T584*SUMIFS(GQ$43:GQ585,$H$43:$H585,$H$72,$N$43:$N585,$N586),IF($T580=справочники!$H$10,$T584*SUMIFS(GQ$43:GQ585,$H$43:$H585,$T582,$N$43:$N585,$N586),0)))</f>
        <v>0</v>
      </c>
      <c r="GR586" s="100">
        <f>IF(GR$8="",0,IF($T580=справочники!$H$9,$T584*SUMIFS(GR$43:GR585,$H$43:$H585,$H$72,$N$43:$N585,$N586),IF($T580=справочники!$H$10,$T584*SUMIFS(GR$43:GR585,$H$43:$H585,$T582,$N$43:$N585,$N586),0)))</f>
        <v>0</v>
      </c>
      <c r="GS586" s="100">
        <f>IF(GS$8="",0,IF($T580=справочники!$H$9,$T584*SUMIFS(GS$43:GS585,$H$43:$H585,$H$72,$N$43:$N585,$N586),IF($T580=справочники!$H$10,$T584*SUMIFS(GS$43:GS585,$H$43:$H585,$T582,$N$43:$N585,$N586),0)))</f>
        <v>0</v>
      </c>
      <c r="GT586" s="100">
        <f>IF(GT$8="",0,IF($T580=справочники!$H$9,$T584*SUMIFS(GT$43:GT585,$H$43:$H585,$H$72,$N$43:$N585,$N586),IF($T580=справочники!$H$10,$T584*SUMIFS(GT$43:GT585,$H$43:$H585,$T582,$N$43:$N585,$N586),0)))</f>
        <v>0</v>
      </c>
      <c r="GU586" s="100">
        <f>IF(GU$8="",0,IF($T580=справочники!$H$9,$T584*SUMIFS(GU$43:GU585,$H$43:$H585,$H$72,$N$43:$N585,$N586),IF($T580=справочники!$H$10,$T584*SUMIFS(GU$43:GU585,$H$43:$H585,$T582,$N$43:$N585,$N586),0)))</f>
        <v>0</v>
      </c>
      <c r="GV586" s="100">
        <f>IF(GV$8="",0,IF($T580=справочники!$H$9,$T584*SUMIFS(GV$43:GV585,$H$43:$H585,$H$72,$N$43:$N585,$N586),IF($T580=справочники!$H$10,$T584*SUMIFS(GV$43:GV585,$H$43:$H585,$T582,$N$43:$N585,$N586),0)))</f>
        <v>0</v>
      </c>
      <c r="GW586" s="100">
        <f>IF(GW$8="",0,IF($T580=справочники!$H$9,$T584*SUMIFS(GW$43:GW585,$H$43:$H585,$H$72,$N$43:$N585,$N586),IF($T580=справочники!$H$10,$T584*SUMIFS(GW$43:GW585,$H$43:$H585,$T582,$N$43:$N585,$N586),0)))</f>
        <v>0</v>
      </c>
      <c r="GX586" s="100">
        <f>IF(GX$8="",0,IF($T580=справочники!$H$9,$T584*SUMIFS(GX$43:GX585,$H$43:$H585,$H$72,$N$43:$N585,$N586),IF($T580=справочники!$H$10,$T584*SUMIFS(GX$43:GX585,$H$43:$H585,$T582,$N$43:$N585,$N586),0)))</f>
        <v>0</v>
      </c>
      <c r="GY586" s="100">
        <f>IF(GY$8="",0,IF($T580=справочники!$H$9,$T584*SUMIFS(GY$43:GY585,$H$43:$H585,$H$72,$N$43:$N585,$N586),IF($T580=справочники!$H$10,$T584*SUMIFS(GY$43:GY585,$H$43:$H585,$T582,$N$43:$N585,$N586),0)))</f>
        <v>0</v>
      </c>
      <c r="GZ586" s="100">
        <f>IF(GZ$8="",0,IF($T580=справочники!$H$9,$T584*SUMIFS(GZ$43:GZ585,$H$43:$H585,$H$72,$N$43:$N585,$N586),IF($T580=справочники!$H$10,$T584*SUMIFS(GZ$43:GZ585,$H$43:$H585,$T582,$N$43:$N585,$N586),0)))</f>
        <v>0</v>
      </c>
      <c r="HA586" s="3"/>
      <c r="HB586" s="3"/>
    </row>
    <row r="587" spans="1:210" ht="4.2" customHeight="1">
      <c r="A587" s="1"/>
      <c r="B587" s="1"/>
      <c r="C587" s="1"/>
      <c r="D587" s="1"/>
      <c r="E587" s="263"/>
      <c r="F587" s="48"/>
      <c r="G587" s="231"/>
      <c r="H587" s="1"/>
      <c r="I587" s="1"/>
      <c r="J587" s="1"/>
      <c r="K587" s="1"/>
      <c r="L587" s="1"/>
      <c r="M587" s="5"/>
      <c r="N587" s="1"/>
      <c r="O587" s="1"/>
      <c r="P587" s="5"/>
      <c r="Q587" s="1"/>
      <c r="R587" s="1"/>
      <c r="S587" s="5"/>
      <c r="T587" s="7"/>
      <c r="U587" s="24"/>
      <c r="V587" s="1"/>
      <c r="W587" s="12"/>
      <c r="X587" s="10"/>
      <c r="Y587" s="46"/>
      <c r="Z587" s="93"/>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94"/>
      <c r="CD587" s="94"/>
      <c r="CE587" s="94"/>
      <c r="CF587" s="94"/>
      <c r="CG587" s="94"/>
      <c r="CH587" s="94"/>
      <c r="CI587" s="94"/>
      <c r="CJ587" s="94"/>
      <c r="CK587" s="94"/>
      <c r="CL587" s="94"/>
      <c r="CM587" s="94"/>
      <c r="CN587" s="94"/>
      <c r="CO587" s="94"/>
      <c r="CP587" s="94"/>
      <c r="CQ587" s="94"/>
      <c r="CR587" s="94"/>
      <c r="CS587" s="94"/>
      <c r="CT587" s="94"/>
      <c r="CU587" s="94"/>
      <c r="CV587" s="94"/>
      <c r="CW587" s="94"/>
      <c r="CX587" s="94"/>
      <c r="CY587" s="94"/>
      <c r="CZ587" s="94"/>
      <c r="DA587" s="94"/>
      <c r="DB587" s="94"/>
      <c r="DC587" s="94"/>
      <c r="DD587" s="94"/>
      <c r="DE587" s="94"/>
      <c r="DF587" s="94"/>
      <c r="DG587" s="94"/>
      <c r="DH587" s="94"/>
      <c r="DI587" s="94"/>
      <c r="DJ587" s="94"/>
      <c r="DK587" s="94"/>
      <c r="DL587" s="94"/>
      <c r="DM587" s="94"/>
      <c r="DN587" s="94"/>
      <c r="DO587" s="94"/>
      <c r="DP587" s="94"/>
      <c r="DQ587" s="94"/>
      <c r="DR587" s="94"/>
      <c r="DS587" s="94"/>
      <c r="DT587" s="94"/>
      <c r="DU587" s="94"/>
      <c r="DV587" s="94"/>
      <c r="DW587" s="94"/>
      <c r="DX587" s="94"/>
      <c r="DY587" s="94"/>
      <c r="DZ587" s="94"/>
      <c r="EA587" s="94"/>
      <c r="EB587" s="94"/>
      <c r="EC587" s="94"/>
      <c r="ED587" s="94"/>
      <c r="EE587" s="94"/>
      <c r="EF587" s="94"/>
      <c r="EG587" s="94"/>
      <c r="EH587" s="94"/>
      <c r="EI587" s="94"/>
      <c r="EJ587" s="94"/>
      <c r="EK587" s="94"/>
      <c r="EL587" s="94"/>
      <c r="EM587" s="94"/>
      <c r="EN587" s="94"/>
      <c r="EO587" s="94"/>
      <c r="EP587" s="94"/>
      <c r="EQ587" s="94"/>
      <c r="ER587" s="94"/>
      <c r="ES587" s="94"/>
      <c r="ET587" s="94"/>
      <c r="EU587" s="94"/>
      <c r="EV587" s="94"/>
      <c r="EW587" s="94"/>
      <c r="EX587" s="94"/>
      <c r="EY587" s="94"/>
      <c r="EZ587" s="94"/>
      <c r="FA587" s="94"/>
      <c r="FB587" s="94"/>
      <c r="FC587" s="94"/>
      <c r="FD587" s="94"/>
      <c r="FE587" s="94"/>
      <c r="FF587" s="94"/>
      <c r="FG587" s="94"/>
      <c r="FH587" s="94"/>
      <c r="FI587" s="94"/>
      <c r="FJ587" s="94"/>
      <c r="FK587" s="94"/>
      <c r="FL587" s="94"/>
      <c r="FM587" s="94"/>
      <c r="FN587" s="94"/>
      <c r="FO587" s="94"/>
      <c r="FP587" s="94"/>
      <c r="FQ587" s="94"/>
      <c r="FR587" s="94"/>
      <c r="FS587" s="94"/>
      <c r="FT587" s="94"/>
      <c r="FU587" s="94"/>
      <c r="FV587" s="94"/>
      <c r="FW587" s="94"/>
      <c r="FX587" s="94"/>
      <c r="FY587" s="94"/>
      <c r="FZ587" s="94"/>
      <c r="GA587" s="94"/>
      <c r="GB587" s="94"/>
      <c r="GC587" s="94"/>
      <c r="GD587" s="94"/>
      <c r="GE587" s="94"/>
      <c r="GF587" s="94"/>
      <c r="GG587" s="94"/>
      <c r="GH587" s="94"/>
      <c r="GI587" s="94"/>
      <c r="GJ587" s="94"/>
      <c r="GK587" s="94"/>
      <c r="GL587" s="94"/>
      <c r="GM587" s="94"/>
      <c r="GN587" s="94"/>
      <c r="GO587" s="94"/>
      <c r="GP587" s="94"/>
      <c r="GQ587" s="94"/>
      <c r="GR587" s="94"/>
      <c r="GS587" s="94"/>
      <c r="GT587" s="94"/>
      <c r="GU587" s="94"/>
      <c r="GV587" s="94"/>
      <c r="GW587" s="94"/>
      <c r="GX587" s="94"/>
      <c r="GY587" s="94"/>
      <c r="GZ587" s="94"/>
      <c r="HA587" s="1"/>
      <c r="HB587" s="1"/>
    </row>
    <row r="588" spans="1:210" s="239" customFormat="1" ht="10.199999999999999">
      <c r="A588" s="228"/>
      <c r="B588" s="245" t="s">
        <v>157</v>
      </c>
      <c r="C588" s="230"/>
      <c r="D588" s="229"/>
      <c r="E588" s="270"/>
      <c r="F588" s="116"/>
      <c r="G588" s="231"/>
      <c r="H588" s="228"/>
      <c r="I588" s="228" t="str">
        <f>$I$289</f>
        <v>Оборачиваемость начислений расходов</v>
      </c>
      <c r="J588" s="228"/>
      <c r="K588" s="228"/>
      <c r="L588" s="228"/>
      <c r="M588" s="231"/>
      <c r="N588" s="228"/>
      <c r="O588" s="228"/>
      <c r="P588" s="231"/>
      <c r="Q588" s="228" t="s">
        <v>41</v>
      </c>
      <c r="R588" s="228"/>
      <c r="S588" s="231" t="s">
        <v>6</v>
      </c>
      <c r="T588" s="309"/>
      <c r="U588" s="228"/>
      <c r="V588" s="228"/>
      <c r="W588" s="235"/>
      <c r="X588" s="236"/>
      <c r="Y588" s="247"/>
      <c r="Z588" s="248"/>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249"/>
      <c r="BD588" s="249"/>
      <c r="BE588" s="249"/>
      <c r="BF588" s="249"/>
      <c r="BG588" s="249"/>
      <c r="BH588" s="249"/>
      <c r="BI588" s="249"/>
      <c r="BJ588" s="249"/>
      <c r="BK588" s="249"/>
      <c r="BL588" s="249"/>
      <c r="BM588" s="249"/>
      <c r="BN588" s="249"/>
      <c r="BO588" s="249"/>
      <c r="BP588" s="249"/>
      <c r="BQ588" s="249"/>
      <c r="BR588" s="249"/>
      <c r="BS588" s="249"/>
      <c r="BT588" s="249"/>
      <c r="BU588" s="249"/>
      <c r="BV588" s="249"/>
      <c r="BW588" s="249"/>
      <c r="BX588" s="249"/>
      <c r="BY588" s="249"/>
      <c r="BZ588" s="249"/>
      <c r="CA588" s="249"/>
      <c r="CB588" s="249"/>
      <c r="CC588" s="249"/>
      <c r="CD588" s="249"/>
      <c r="CE588" s="249"/>
      <c r="CF588" s="249"/>
      <c r="CG588" s="249"/>
      <c r="CH588" s="249"/>
      <c r="CI588" s="249"/>
      <c r="CJ588" s="249"/>
      <c r="CK588" s="249"/>
      <c r="CL588" s="249"/>
      <c r="CM588" s="249"/>
      <c r="CN588" s="249"/>
      <c r="CO588" s="249"/>
      <c r="CP588" s="249"/>
      <c r="CQ588" s="249"/>
      <c r="CR588" s="249"/>
      <c r="CS588" s="249"/>
      <c r="CT588" s="249"/>
      <c r="CU588" s="249"/>
      <c r="CV588" s="249"/>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249"/>
      <c r="EH588" s="249"/>
      <c r="EI588" s="249"/>
      <c r="EJ588" s="249"/>
      <c r="EK588" s="249"/>
      <c r="EL588" s="249"/>
      <c r="EM588" s="249"/>
      <c r="EN588" s="249"/>
      <c r="EO588" s="249"/>
      <c r="EP588" s="249"/>
      <c r="EQ588" s="249"/>
      <c r="ER588" s="249"/>
      <c r="ES588" s="249"/>
      <c r="ET588" s="249"/>
      <c r="EU588" s="249"/>
      <c r="EV588" s="249"/>
      <c r="EW588" s="249"/>
      <c r="EX588" s="249"/>
      <c r="EY588" s="249"/>
      <c r="EZ588" s="249"/>
      <c r="FA588" s="249"/>
      <c r="FB588" s="249"/>
      <c r="FC588" s="249"/>
      <c r="FD588" s="249"/>
      <c r="FE588" s="249"/>
      <c r="FF588" s="249"/>
      <c r="FG588" s="249"/>
      <c r="FH588" s="249"/>
      <c r="FI588" s="249"/>
      <c r="FJ588" s="249"/>
      <c r="FK588" s="249"/>
      <c r="FL588" s="249"/>
      <c r="FM588" s="249"/>
      <c r="FN588" s="249"/>
      <c r="FO588" s="249"/>
      <c r="FP588" s="249"/>
      <c r="FQ588" s="249"/>
      <c r="FR588" s="249"/>
      <c r="FS588" s="249"/>
      <c r="FT588" s="249"/>
      <c r="FU588" s="249"/>
      <c r="FV588" s="249"/>
      <c r="FW588" s="249"/>
      <c r="FX588" s="249"/>
      <c r="FY588" s="249"/>
      <c r="FZ588" s="249"/>
      <c r="GA588" s="249"/>
      <c r="GB588" s="249"/>
      <c r="GC588" s="249"/>
      <c r="GD588" s="249"/>
      <c r="GE588" s="249"/>
      <c r="GF588" s="249"/>
      <c r="GG588" s="249"/>
      <c r="GH588" s="249"/>
      <c r="GI588" s="249"/>
      <c r="GJ588" s="249"/>
      <c r="GK588" s="249"/>
      <c r="GL588" s="249"/>
      <c r="GM588" s="249"/>
      <c r="GN588" s="249"/>
      <c r="GO588" s="249"/>
      <c r="GP588" s="249"/>
      <c r="GQ588" s="249"/>
      <c r="GR588" s="249"/>
      <c r="GS588" s="249"/>
      <c r="GT588" s="249"/>
      <c r="GU588" s="249"/>
      <c r="GV588" s="249"/>
      <c r="GW588" s="249"/>
      <c r="GX588" s="249"/>
      <c r="GY588" s="249"/>
      <c r="GZ588" s="249"/>
      <c r="HA588" s="228"/>
      <c r="HB588" s="228"/>
    </row>
    <row r="589" spans="1:210" ht="4.2" customHeight="1">
      <c r="A589" s="1"/>
      <c r="B589" s="1"/>
      <c r="C589" s="1"/>
      <c r="D589" s="1"/>
      <c r="E589" s="263"/>
      <c r="F589" s="48"/>
      <c r="G589" s="231"/>
      <c r="H589" s="1"/>
      <c r="I589" s="1"/>
      <c r="J589" s="1"/>
      <c r="K589" s="1"/>
      <c r="L589" s="1"/>
      <c r="M589" s="5"/>
      <c r="N589" s="1"/>
      <c r="O589" s="1"/>
      <c r="P589" s="5"/>
      <c r="Q589" s="1"/>
      <c r="R589" s="1"/>
      <c r="S589" s="5"/>
      <c r="T589" s="7"/>
      <c r="U589" s="24"/>
      <c r="V589" s="1"/>
      <c r="W589" s="12"/>
      <c r="X589" s="10"/>
      <c r="Y589" s="46"/>
      <c r="Z589" s="93"/>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4"/>
      <c r="FG589" s="94"/>
      <c r="FH589" s="94"/>
      <c r="FI589" s="94"/>
      <c r="FJ589" s="94"/>
      <c r="FK589" s="94"/>
      <c r="FL589" s="94"/>
      <c r="FM589" s="94"/>
      <c r="FN589" s="94"/>
      <c r="FO589" s="94"/>
      <c r="FP589" s="94"/>
      <c r="FQ589" s="94"/>
      <c r="FR589" s="94"/>
      <c r="FS589" s="94"/>
      <c r="FT589" s="94"/>
      <c r="FU589" s="94"/>
      <c r="FV589" s="94"/>
      <c r="FW589" s="94"/>
      <c r="FX589" s="94"/>
      <c r="FY589" s="94"/>
      <c r="FZ589" s="94"/>
      <c r="GA589" s="94"/>
      <c r="GB589" s="94"/>
      <c r="GC589" s="94"/>
      <c r="GD589" s="94"/>
      <c r="GE589" s="94"/>
      <c r="GF589" s="94"/>
      <c r="GG589" s="94"/>
      <c r="GH589" s="94"/>
      <c r="GI589" s="94"/>
      <c r="GJ589" s="94"/>
      <c r="GK589" s="94"/>
      <c r="GL589" s="94"/>
      <c r="GM589" s="94"/>
      <c r="GN589" s="94"/>
      <c r="GO589" s="94"/>
      <c r="GP589" s="94"/>
      <c r="GQ589" s="94"/>
      <c r="GR589" s="94"/>
      <c r="GS589" s="94"/>
      <c r="GT589" s="94"/>
      <c r="GU589" s="94"/>
      <c r="GV589" s="94"/>
      <c r="GW589" s="94"/>
      <c r="GX589" s="94"/>
      <c r="GY589" s="94"/>
      <c r="GZ589" s="94"/>
      <c r="HA589" s="1"/>
      <c r="HB589" s="1"/>
    </row>
    <row r="590" spans="1:210" s="4" customFormat="1">
      <c r="A590" s="3"/>
      <c r="B590" s="259" t="s">
        <v>156</v>
      </c>
      <c r="C590" s="3"/>
      <c r="D590" s="3"/>
      <c r="E590" s="9" t="str">
        <f>IF(OR(Главная!$N$19=справочники!$N$13,Главная!$N$19=справочники!$N$14),"",IF(T590=справочники!$P$10,"","ндс(-)"))</f>
        <v>ндс(-)</v>
      </c>
      <c r="F590" s="51"/>
      <c r="G590" s="232"/>
      <c r="H590" s="13" t="str">
        <f>B590&amp;N580</f>
        <v>Начисление - Переменный прямой расход</v>
      </c>
      <c r="I590" s="13"/>
      <c r="J590" s="3"/>
      <c r="K590" s="3"/>
      <c r="L590" s="3"/>
      <c r="M590" s="5"/>
      <c r="N590" s="36" t="str">
        <f>N572</f>
        <v>Продукт-2</v>
      </c>
      <c r="O590" s="36"/>
      <c r="P590" s="5"/>
      <c r="Q590" s="36" t="s">
        <v>26</v>
      </c>
      <c r="R590" s="36"/>
      <c r="S590" s="36"/>
      <c r="T590" s="62">
        <f>T586</f>
        <v>0</v>
      </c>
      <c r="U590" s="36"/>
      <c r="V590" s="36"/>
      <c r="W590" s="38">
        <f>SUM($Y590:$HA590)</f>
        <v>0</v>
      </c>
      <c r="X590" s="38"/>
      <c r="Y590" s="46"/>
      <c r="Z590" s="99"/>
      <c r="AA590" s="100">
        <f t="shared" ref="AA590:BF590" si="2748">IF(AA$8="",0,IF(AA$1=1,SUMIFS(586:586,$1:$1,"&gt;="&amp;1,$1:$1,"&lt;="&amp;INT($T588/30))+($T588/30-INT($T588/30))*SUMIFS(586:586,$1:$1,INT($T588/30)+1),0)+($T588/30-INT($T588/30))*SUMIFS(586:586,$1:$1,AA$1+INT($T588/30)+1)+(INT($T588/30)+1-$T588/30)*SUMIFS(586:586,$1:$1,AA$1+INT($T588/30)))</f>
        <v>0</v>
      </c>
      <c r="AB590" s="100">
        <f t="shared" si="2748"/>
        <v>0</v>
      </c>
      <c r="AC590" s="100">
        <f t="shared" si="2748"/>
        <v>0</v>
      </c>
      <c r="AD590" s="100">
        <f t="shared" si="2748"/>
        <v>0</v>
      </c>
      <c r="AE590" s="100">
        <f t="shared" si="2748"/>
        <v>0</v>
      </c>
      <c r="AF590" s="100">
        <f t="shared" si="2748"/>
        <v>0</v>
      </c>
      <c r="AG590" s="100">
        <f t="shared" si="2748"/>
        <v>0</v>
      </c>
      <c r="AH590" s="100">
        <f t="shared" si="2748"/>
        <v>0</v>
      </c>
      <c r="AI590" s="100">
        <f t="shared" si="2748"/>
        <v>0</v>
      </c>
      <c r="AJ590" s="100">
        <f t="shared" si="2748"/>
        <v>0</v>
      </c>
      <c r="AK590" s="100">
        <f t="shared" si="2748"/>
        <v>0</v>
      </c>
      <c r="AL590" s="100">
        <f t="shared" si="2748"/>
        <v>0</v>
      </c>
      <c r="AM590" s="100">
        <f t="shared" si="2748"/>
        <v>0</v>
      </c>
      <c r="AN590" s="100">
        <f t="shared" si="2748"/>
        <v>0</v>
      </c>
      <c r="AO590" s="100">
        <f t="shared" si="2748"/>
        <v>0</v>
      </c>
      <c r="AP590" s="100">
        <f t="shared" si="2748"/>
        <v>0</v>
      </c>
      <c r="AQ590" s="100">
        <f t="shared" si="2748"/>
        <v>0</v>
      </c>
      <c r="AR590" s="100">
        <f t="shared" si="2748"/>
        <v>0</v>
      </c>
      <c r="AS590" s="100">
        <f t="shared" si="2748"/>
        <v>0</v>
      </c>
      <c r="AT590" s="100">
        <f t="shared" si="2748"/>
        <v>0</v>
      </c>
      <c r="AU590" s="100">
        <f t="shared" si="2748"/>
        <v>0</v>
      </c>
      <c r="AV590" s="100">
        <f t="shared" si="2748"/>
        <v>0</v>
      </c>
      <c r="AW590" s="100">
        <f t="shared" si="2748"/>
        <v>0</v>
      </c>
      <c r="AX590" s="100">
        <f t="shared" si="2748"/>
        <v>0</v>
      </c>
      <c r="AY590" s="100">
        <f t="shared" si="2748"/>
        <v>0</v>
      </c>
      <c r="AZ590" s="100">
        <f t="shared" si="2748"/>
        <v>0</v>
      </c>
      <c r="BA590" s="100">
        <f t="shared" si="2748"/>
        <v>0</v>
      </c>
      <c r="BB590" s="100">
        <f t="shared" si="2748"/>
        <v>0</v>
      </c>
      <c r="BC590" s="100">
        <f t="shared" si="2748"/>
        <v>0</v>
      </c>
      <c r="BD590" s="100">
        <f t="shared" si="2748"/>
        <v>0</v>
      </c>
      <c r="BE590" s="100">
        <f t="shared" si="2748"/>
        <v>0</v>
      </c>
      <c r="BF590" s="100">
        <f t="shared" si="2748"/>
        <v>0</v>
      </c>
      <c r="BG590" s="100">
        <f t="shared" ref="BG590:CL590" si="2749">IF(BG$8="",0,IF(BG$1=1,SUMIFS(586:586,$1:$1,"&gt;="&amp;1,$1:$1,"&lt;="&amp;INT($T588/30))+($T588/30-INT($T588/30))*SUMIFS(586:586,$1:$1,INT($T588/30)+1),0)+($T588/30-INT($T588/30))*SUMIFS(586:586,$1:$1,BG$1+INT($T588/30)+1)+(INT($T588/30)+1-$T588/30)*SUMIFS(586:586,$1:$1,BG$1+INT($T588/30)))</f>
        <v>0</v>
      </c>
      <c r="BH590" s="100">
        <f t="shared" si="2749"/>
        <v>0</v>
      </c>
      <c r="BI590" s="100">
        <f t="shared" si="2749"/>
        <v>0</v>
      </c>
      <c r="BJ590" s="100">
        <f t="shared" si="2749"/>
        <v>0</v>
      </c>
      <c r="BK590" s="100">
        <f t="shared" si="2749"/>
        <v>0</v>
      </c>
      <c r="BL590" s="100">
        <f t="shared" si="2749"/>
        <v>0</v>
      </c>
      <c r="BM590" s="100">
        <f t="shared" si="2749"/>
        <v>0</v>
      </c>
      <c r="BN590" s="100">
        <f t="shared" si="2749"/>
        <v>0</v>
      </c>
      <c r="BO590" s="100">
        <f t="shared" si="2749"/>
        <v>0</v>
      </c>
      <c r="BP590" s="100">
        <f t="shared" si="2749"/>
        <v>0</v>
      </c>
      <c r="BQ590" s="100">
        <f t="shared" si="2749"/>
        <v>0</v>
      </c>
      <c r="BR590" s="100">
        <f t="shared" si="2749"/>
        <v>0</v>
      </c>
      <c r="BS590" s="100">
        <f t="shared" si="2749"/>
        <v>0</v>
      </c>
      <c r="BT590" s="100">
        <f t="shared" si="2749"/>
        <v>0</v>
      </c>
      <c r="BU590" s="100">
        <f t="shared" si="2749"/>
        <v>0</v>
      </c>
      <c r="BV590" s="100">
        <f t="shared" si="2749"/>
        <v>0</v>
      </c>
      <c r="BW590" s="100">
        <f t="shared" si="2749"/>
        <v>0</v>
      </c>
      <c r="BX590" s="100">
        <f t="shared" si="2749"/>
        <v>0</v>
      </c>
      <c r="BY590" s="100">
        <f t="shared" si="2749"/>
        <v>0</v>
      </c>
      <c r="BZ590" s="100">
        <f t="shared" si="2749"/>
        <v>0</v>
      </c>
      <c r="CA590" s="100">
        <f t="shared" si="2749"/>
        <v>0</v>
      </c>
      <c r="CB590" s="100">
        <f t="shared" si="2749"/>
        <v>0</v>
      </c>
      <c r="CC590" s="100">
        <f t="shared" si="2749"/>
        <v>0</v>
      </c>
      <c r="CD590" s="100">
        <f t="shared" si="2749"/>
        <v>0</v>
      </c>
      <c r="CE590" s="100">
        <f t="shared" si="2749"/>
        <v>0</v>
      </c>
      <c r="CF590" s="100">
        <f t="shared" si="2749"/>
        <v>0</v>
      </c>
      <c r="CG590" s="100">
        <f t="shared" si="2749"/>
        <v>0</v>
      </c>
      <c r="CH590" s="100">
        <f t="shared" si="2749"/>
        <v>0</v>
      </c>
      <c r="CI590" s="100">
        <f t="shared" si="2749"/>
        <v>0</v>
      </c>
      <c r="CJ590" s="100">
        <f t="shared" si="2749"/>
        <v>0</v>
      </c>
      <c r="CK590" s="100">
        <f t="shared" si="2749"/>
        <v>0</v>
      </c>
      <c r="CL590" s="100">
        <f t="shared" si="2749"/>
        <v>0</v>
      </c>
      <c r="CM590" s="100">
        <f t="shared" ref="CM590:DG590" si="2750">IF(CM$8="",0,IF(CM$1=1,SUMIFS(586:586,$1:$1,"&gt;="&amp;1,$1:$1,"&lt;="&amp;INT($T588/30))+($T588/30-INT($T588/30))*SUMIFS(586:586,$1:$1,INT($T588/30)+1),0)+($T588/30-INT($T588/30))*SUMIFS(586:586,$1:$1,CM$1+INT($T588/30)+1)+(INT($T588/30)+1-$T588/30)*SUMIFS(586:586,$1:$1,CM$1+INT($T588/30)))</f>
        <v>0</v>
      </c>
      <c r="CN590" s="100">
        <f t="shared" si="2750"/>
        <v>0</v>
      </c>
      <c r="CO590" s="100">
        <f t="shared" si="2750"/>
        <v>0</v>
      </c>
      <c r="CP590" s="100">
        <f t="shared" si="2750"/>
        <v>0</v>
      </c>
      <c r="CQ590" s="100">
        <f t="shared" si="2750"/>
        <v>0</v>
      </c>
      <c r="CR590" s="100">
        <f t="shared" si="2750"/>
        <v>0</v>
      </c>
      <c r="CS590" s="100">
        <f t="shared" si="2750"/>
        <v>0</v>
      </c>
      <c r="CT590" s="100">
        <f t="shared" si="2750"/>
        <v>0</v>
      </c>
      <c r="CU590" s="100">
        <f t="shared" si="2750"/>
        <v>0</v>
      </c>
      <c r="CV590" s="100">
        <f t="shared" si="2750"/>
        <v>0</v>
      </c>
      <c r="CW590" s="100">
        <f t="shared" si="2750"/>
        <v>0</v>
      </c>
      <c r="CX590" s="100">
        <f t="shared" si="2750"/>
        <v>0</v>
      </c>
      <c r="CY590" s="100">
        <f t="shared" si="2750"/>
        <v>0</v>
      </c>
      <c r="CZ590" s="100">
        <f t="shared" si="2750"/>
        <v>0</v>
      </c>
      <c r="DA590" s="100">
        <f t="shared" si="2750"/>
        <v>0</v>
      </c>
      <c r="DB590" s="100">
        <f t="shared" si="2750"/>
        <v>0</v>
      </c>
      <c r="DC590" s="100">
        <f t="shared" si="2750"/>
        <v>0</v>
      </c>
      <c r="DD590" s="100">
        <f t="shared" si="2750"/>
        <v>0</v>
      </c>
      <c r="DE590" s="100">
        <f t="shared" si="2750"/>
        <v>0</v>
      </c>
      <c r="DF590" s="100">
        <f t="shared" si="2750"/>
        <v>0</v>
      </c>
      <c r="DG590" s="100">
        <f t="shared" si="2750"/>
        <v>0</v>
      </c>
      <c r="DH590" s="100">
        <f t="shared" ref="DH590:FS590" si="2751">IF(DH$8="",0,IF(DH$1=1,SUMIFS(586:586,$1:$1,"&gt;="&amp;1,$1:$1,"&lt;="&amp;INT($T588/30))+($T588/30-INT($T588/30))*SUMIFS(586:586,$1:$1,INT($T588/30)+1),0)+($T588/30-INT($T588/30))*SUMIFS(586:586,$1:$1,DH$1+INT($T588/30)+1)+(INT($T588/30)+1-$T588/30)*SUMIFS(586:586,$1:$1,DH$1+INT($T588/30)))</f>
        <v>0</v>
      </c>
      <c r="DI590" s="100">
        <f t="shared" si="2751"/>
        <v>0</v>
      </c>
      <c r="DJ590" s="100">
        <f t="shared" si="2751"/>
        <v>0</v>
      </c>
      <c r="DK590" s="100">
        <f t="shared" si="2751"/>
        <v>0</v>
      </c>
      <c r="DL590" s="100">
        <f t="shared" si="2751"/>
        <v>0</v>
      </c>
      <c r="DM590" s="100">
        <f t="shared" si="2751"/>
        <v>0</v>
      </c>
      <c r="DN590" s="100">
        <f t="shared" si="2751"/>
        <v>0</v>
      </c>
      <c r="DO590" s="100">
        <f t="shared" si="2751"/>
        <v>0</v>
      </c>
      <c r="DP590" s="100">
        <f t="shared" si="2751"/>
        <v>0</v>
      </c>
      <c r="DQ590" s="100">
        <f t="shared" si="2751"/>
        <v>0</v>
      </c>
      <c r="DR590" s="100">
        <f t="shared" si="2751"/>
        <v>0</v>
      </c>
      <c r="DS590" s="100">
        <f t="shared" si="2751"/>
        <v>0</v>
      </c>
      <c r="DT590" s="100">
        <f t="shared" si="2751"/>
        <v>0</v>
      </c>
      <c r="DU590" s="100">
        <f t="shared" si="2751"/>
        <v>0</v>
      </c>
      <c r="DV590" s="100">
        <f t="shared" si="2751"/>
        <v>0</v>
      </c>
      <c r="DW590" s="100">
        <f t="shared" si="2751"/>
        <v>0</v>
      </c>
      <c r="DX590" s="100">
        <f t="shared" si="2751"/>
        <v>0</v>
      </c>
      <c r="DY590" s="100">
        <f t="shared" si="2751"/>
        <v>0</v>
      </c>
      <c r="DZ590" s="100">
        <f t="shared" si="2751"/>
        <v>0</v>
      </c>
      <c r="EA590" s="100">
        <f t="shared" si="2751"/>
        <v>0</v>
      </c>
      <c r="EB590" s="100">
        <f t="shared" si="2751"/>
        <v>0</v>
      </c>
      <c r="EC590" s="100">
        <f t="shared" si="2751"/>
        <v>0</v>
      </c>
      <c r="ED590" s="100">
        <f t="shared" si="2751"/>
        <v>0</v>
      </c>
      <c r="EE590" s="100">
        <f t="shared" si="2751"/>
        <v>0</v>
      </c>
      <c r="EF590" s="100">
        <f t="shared" si="2751"/>
        <v>0</v>
      </c>
      <c r="EG590" s="100">
        <f t="shared" si="2751"/>
        <v>0</v>
      </c>
      <c r="EH590" s="100">
        <f t="shared" si="2751"/>
        <v>0</v>
      </c>
      <c r="EI590" s="100">
        <f t="shared" si="2751"/>
        <v>0</v>
      </c>
      <c r="EJ590" s="100">
        <f t="shared" si="2751"/>
        <v>0</v>
      </c>
      <c r="EK590" s="100">
        <f t="shared" si="2751"/>
        <v>0</v>
      </c>
      <c r="EL590" s="100">
        <f t="shared" si="2751"/>
        <v>0</v>
      </c>
      <c r="EM590" s="100">
        <f t="shared" si="2751"/>
        <v>0</v>
      </c>
      <c r="EN590" s="100">
        <f t="shared" si="2751"/>
        <v>0</v>
      </c>
      <c r="EO590" s="100">
        <f t="shared" si="2751"/>
        <v>0</v>
      </c>
      <c r="EP590" s="100">
        <f t="shared" si="2751"/>
        <v>0</v>
      </c>
      <c r="EQ590" s="100">
        <f t="shared" si="2751"/>
        <v>0</v>
      </c>
      <c r="ER590" s="100">
        <f t="shared" si="2751"/>
        <v>0</v>
      </c>
      <c r="ES590" s="100">
        <f t="shared" si="2751"/>
        <v>0</v>
      </c>
      <c r="ET590" s="100">
        <f t="shared" si="2751"/>
        <v>0</v>
      </c>
      <c r="EU590" s="100">
        <f t="shared" si="2751"/>
        <v>0</v>
      </c>
      <c r="EV590" s="100">
        <f t="shared" si="2751"/>
        <v>0</v>
      </c>
      <c r="EW590" s="100">
        <f t="shared" si="2751"/>
        <v>0</v>
      </c>
      <c r="EX590" s="100">
        <f t="shared" si="2751"/>
        <v>0</v>
      </c>
      <c r="EY590" s="100">
        <f t="shared" si="2751"/>
        <v>0</v>
      </c>
      <c r="EZ590" s="100">
        <f t="shared" si="2751"/>
        <v>0</v>
      </c>
      <c r="FA590" s="100">
        <f t="shared" si="2751"/>
        <v>0</v>
      </c>
      <c r="FB590" s="100">
        <f t="shared" si="2751"/>
        <v>0</v>
      </c>
      <c r="FC590" s="100">
        <f t="shared" si="2751"/>
        <v>0</v>
      </c>
      <c r="FD590" s="100">
        <f t="shared" si="2751"/>
        <v>0</v>
      </c>
      <c r="FE590" s="100">
        <f t="shared" si="2751"/>
        <v>0</v>
      </c>
      <c r="FF590" s="100">
        <f t="shared" si="2751"/>
        <v>0</v>
      </c>
      <c r="FG590" s="100">
        <f t="shared" si="2751"/>
        <v>0</v>
      </c>
      <c r="FH590" s="100">
        <f t="shared" si="2751"/>
        <v>0</v>
      </c>
      <c r="FI590" s="100">
        <f t="shared" si="2751"/>
        <v>0</v>
      </c>
      <c r="FJ590" s="100">
        <f t="shared" si="2751"/>
        <v>0</v>
      </c>
      <c r="FK590" s="100">
        <f t="shared" si="2751"/>
        <v>0</v>
      </c>
      <c r="FL590" s="100">
        <f t="shared" si="2751"/>
        <v>0</v>
      </c>
      <c r="FM590" s="100">
        <f t="shared" si="2751"/>
        <v>0</v>
      </c>
      <c r="FN590" s="100">
        <f t="shared" si="2751"/>
        <v>0</v>
      </c>
      <c r="FO590" s="100">
        <f t="shared" si="2751"/>
        <v>0</v>
      </c>
      <c r="FP590" s="100">
        <f t="shared" si="2751"/>
        <v>0</v>
      </c>
      <c r="FQ590" s="100">
        <f t="shared" si="2751"/>
        <v>0</v>
      </c>
      <c r="FR590" s="100">
        <f t="shared" si="2751"/>
        <v>0</v>
      </c>
      <c r="FS590" s="100">
        <f t="shared" si="2751"/>
        <v>0</v>
      </c>
      <c r="FT590" s="100">
        <f t="shared" ref="FT590:GZ590" si="2752">IF(FT$8="",0,IF(FT$1=1,SUMIFS(586:586,$1:$1,"&gt;="&amp;1,$1:$1,"&lt;="&amp;INT($T588/30))+($T588/30-INT($T588/30))*SUMIFS(586:586,$1:$1,INT($T588/30)+1),0)+($T588/30-INT($T588/30))*SUMIFS(586:586,$1:$1,FT$1+INT($T588/30)+1)+(INT($T588/30)+1-$T588/30)*SUMIFS(586:586,$1:$1,FT$1+INT($T588/30)))</f>
        <v>0</v>
      </c>
      <c r="FU590" s="100">
        <f t="shared" si="2752"/>
        <v>0</v>
      </c>
      <c r="FV590" s="100">
        <f t="shared" si="2752"/>
        <v>0</v>
      </c>
      <c r="FW590" s="100">
        <f t="shared" si="2752"/>
        <v>0</v>
      </c>
      <c r="FX590" s="100">
        <f t="shared" si="2752"/>
        <v>0</v>
      </c>
      <c r="FY590" s="100">
        <f t="shared" si="2752"/>
        <v>0</v>
      </c>
      <c r="FZ590" s="100">
        <f t="shared" si="2752"/>
        <v>0</v>
      </c>
      <c r="GA590" s="100">
        <f t="shared" si="2752"/>
        <v>0</v>
      </c>
      <c r="GB590" s="100">
        <f t="shared" si="2752"/>
        <v>0</v>
      </c>
      <c r="GC590" s="100">
        <f t="shared" si="2752"/>
        <v>0</v>
      </c>
      <c r="GD590" s="100">
        <f t="shared" si="2752"/>
        <v>0</v>
      </c>
      <c r="GE590" s="100">
        <f t="shared" si="2752"/>
        <v>0</v>
      </c>
      <c r="GF590" s="100">
        <f t="shared" si="2752"/>
        <v>0</v>
      </c>
      <c r="GG590" s="100">
        <f t="shared" si="2752"/>
        <v>0</v>
      </c>
      <c r="GH590" s="100">
        <f t="shared" si="2752"/>
        <v>0</v>
      </c>
      <c r="GI590" s="100">
        <f t="shared" si="2752"/>
        <v>0</v>
      </c>
      <c r="GJ590" s="100">
        <f t="shared" si="2752"/>
        <v>0</v>
      </c>
      <c r="GK590" s="100">
        <f t="shared" si="2752"/>
        <v>0</v>
      </c>
      <c r="GL590" s="100">
        <f t="shared" si="2752"/>
        <v>0</v>
      </c>
      <c r="GM590" s="100">
        <f t="shared" si="2752"/>
        <v>0</v>
      </c>
      <c r="GN590" s="100">
        <f t="shared" si="2752"/>
        <v>0</v>
      </c>
      <c r="GO590" s="100">
        <f t="shared" si="2752"/>
        <v>0</v>
      </c>
      <c r="GP590" s="100">
        <f t="shared" si="2752"/>
        <v>0</v>
      </c>
      <c r="GQ590" s="100">
        <f t="shared" si="2752"/>
        <v>0</v>
      </c>
      <c r="GR590" s="100">
        <f t="shared" si="2752"/>
        <v>0</v>
      </c>
      <c r="GS590" s="100">
        <f t="shared" si="2752"/>
        <v>0</v>
      </c>
      <c r="GT590" s="100">
        <f t="shared" si="2752"/>
        <v>0</v>
      </c>
      <c r="GU590" s="100">
        <f t="shared" si="2752"/>
        <v>0</v>
      </c>
      <c r="GV590" s="100">
        <f t="shared" si="2752"/>
        <v>0</v>
      </c>
      <c r="GW590" s="100">
        <f t="shared" si="2752"/>
        <v>0</v>
      </c>
      <c r="GX590" s="100">
        <f t="shared" si="2752"/>
        <v>0</v>
      </c>
      <c r="GY590" s="100">
        <f t="shared" si="2752"/>
        <v>0</v>
      </c>
      <c r="GZ590" s="100">
        <f t="shared" si="2752"/>
        <v>0</v>
      </c>
      <c r="HA590" s="3"/>
      <c r="HB590" s="3"/>
    </row>
    <row r="591" spans="1:210" ht="4.2" customHeight="1">
      <c r="A591" s="1"/>
      <c r="B591" s="1"/>
      <c r="C591" s="1"/>
      <c r="D591" s="1"/>
      <c r="E591" s="263"/>
      <c r="F591" s="48"/>
      <c r="G591" s="231"/>
      <c r="H591" s="1"/>
      <c r="I591" s="1"/>
      <c r="J591" s="1"/>
      <c r="K591" s="1"/>
      <c r="L591" s="1"/>
      <c r="M591" s="5"/>
      <c r="N591" s="1"/>
      <c r="O591" s="1"/>
      <c r="P591" s="5"/>
      <c r="Q591" s="1"/>
      <c r="R591" s="1"/>
      <c r="S591" s="5"/>
      <c r="T591" s="7"/>
      <c r="U591" s="24"/>
      <c r="V591" s="1"/>
      <c r="W591" s="12"/>
      <c r="X591" s="10"/>
      <c r="Y591" s="46"/>
      <c r="Z591" s="93"/>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4"/>
      <c r="BB591" s="94"/>
      <c r="BC591" s="94"/>
      <c r="BD591" s="94"/>
      <c r="BE591" s="94"/>
      <c r="BF591" s="94"/>
      <c r="BG591" s="94"/>
      <c r="BH591" s="94"/>
      <c r="BI591" s="94"/>
      <c r="BJ591" s="94"/>
      <c r="BK591" s="94"/>
      <c r="BL591" s="94"/>
      <c r="BM591" s="94"/>
      <c r="BN591" s="94"/>
      <c r="BO591" s="94"/>
      <c r="BP591" s="94"/>
      <c r="BQ591" s="94"/>
      <c r="BR591" s="94"/>
      <c r="BS591" s="94"/>
      <c r="BT591" s="94"/>
      <c r="BU591" s="94"/>
      <c r="BV591" s="94"/>
      <c r="BW591" s="94"/>
      <c r="BX591" s="94"/>
      <c r="BY591" s="94"/>
      <c r="BZ591" s="94"/>
      <c r="CA591" s="94"/>
      <c r="CB591" s="94"/>
      <c r="CC591" s="94"/>
      <c r="CD591" s="94"/>
      <c r="CE591" s="94"/>
      <c r="CF591" s="94"/>
      <c r="CG591" s="94"/>
      <c r="CH591" s="94"/>
      <c r="CI591" s="94"/>
      <c r="CJ591" s="94"/>
      <c r="CK591" s="94"/>
      <c r="CL591" s="94"/>
      <c r="CM591" s="94"/>
      <c r="CN591" s="94"/>
      <c r="CO591" s="94"/>
      <c r="CP591" s="94"/>
      <c r="CQ591" s="94"/>
      <c r="CR591" s="94"/>
      <c r="CS591" s="94"/>
      <c r="CT591" s="94"/>
      <c r="CU591" s="94"/>
      <c r="CV591" s="94"/>
      <c r="CW591" s="94"/>
      <c r="CX591" s="94"/>
      <c r="CY591" s="94"/>
      <c r="CZ591" s="94"/>
      <c r="DA591" s="94"/>
      <c r="DB591" s="94"/>
      <c r="DC591" s="94"/>
      <c r="DD591" s="94"/>
      <c r="DE591" s="94"/>
      <c r="DF591" s="94"/>
      <c r="DG591" s="94"/>
      <c r="DH591" s="94"/>
      <c r="DI591" s="94"/>
      <c r="DJ591" s="94"/>
      <c r="DK591" s="94"/>
      <c r="DL591" s="94"/>
      <c r="DM591" s="94"/>
      <c r="DN591" s="94"/>
      <c r="DO591" s="94"/>
      <c r="DP591" s="94"/>
      <c r="DQ591" s="94"/>
      <c r="DR591" s="94"/>
      <c r="DS591" s="94"/>
      <c r="DT591" s="94"/>
      <c r="DU591" s="94"/>
      <c r="DV591" s="94"/>
      <c r="DW591" s="94"/>
      <c r="DX591" s="94"/>
      <c r="DY591" s="94"/>
      <c r="DZ591" s="94"/>
      <c r="EA591" s="94"/>
      <c r="EB591" s="94"/>
      <c r="EC591" s="94"/>
      <c r="ED591" s="94"/>
      <c r="EE591" s="94"/>
      <c r="EF591" s="94"/>
      <c r="EG591" s="94"/>
      <c r="EH591" s="94"/>
      <c r="EI591" s="94"/>
      <c r="EJ591" s="94"/>
      <c r="EK591" s="94"/>
      <c r="EL591" s="94"/>
      <c r="EM591" s="94"/>
      <c r="EN591" s="94"/>
      <c r="EO591" s="94"/>
      <c r="EP591" s="94"/>
      <c r="EQ591" s="94"/>
      <c r="ER591" s="94"/>
      <c r="ES591" s="94"/>
      <c r="ET591" s="94"/>
      <c r="EU591" s="94"/>
      <c r="EV591" s="94"/>
      <c r="EW591" s="94"/>
      <c r="EX591" s="94"/>
      <c r="EY591" s="94"/>
      <c r="EZ591" s="94"/>
      <c r="FA591" s="94"/>
      <c r="FB591" s="94"/>
      <c r="FC591" s="94"/>
      <c r="FD591" s="94"/>
      <c r="FE591" s="94"/>
      <c r="FF591" s="94"/>
      <c r="FG591" s="94"/>
      <c r="FH591" s="94"/>
      <c r="FI591" s="94"/>
      <c r="FJ591" s="94"/>
      <c r="FK591" s="94"/>
      <c r="FL591" s="94"/>
      <c r="FM591" s="94"/>
      <c r="FN591" s="94"/>
      <c r="FO591" s="94"/>
      <c r="FP591" s="94"/>
      <c r="FQ591" s="94"/>
      <c r="FR591" s="94"/>
      <c r="FS591" s="94"/>
      <c r="FT591" s="94"/>
      <c r="FU591" s="94"/>
      <c r="FV591" s="94"/>
      <c r="FW591" s="94"/>
      <c r="FX591" s="94"/>
      <c r="FY591" s="94"/>
      <c r="FZ591" s="94"/>
      <c r="GA591" s="94"/>
      <c r="GB591" s="94"/>
      <c r="GC591" s="94"/>
      <c r="GD591" s="94"/>
      <c r="GE591" s="94"/>
      <c r="GF591" s="94"/>
      <c r="GG591" s="94"/>
      <c r="GH591" s="94"/>
      <c r="GI591" s="94"/>
      <c r="GJ591" s="94"/>
      <c r="GK591" s="94"/>
      <c r="GL591" s="94"/>
      <c r="GM591" s="94"/>
      <c r="GN591" s="94"/>
      <c r="GO591" s="94"/>
      <c r="GP591" s="94"/>
      <c r="GQ591" s="94"/>
      <c r="GR591" s="94"/>
      <c r="GS591" s="94"/>
      <c r="GT591" s="94"/>
      <c r="GU591" s="94"/>
      <c r="GV591" s="94"/>
      <c r="GW591" s="94"/>
      <c r="GX591" s="94"/>
      <c r="GY591" s="94"/>
      <c r="GZ591" s="94"/>
      <c r="HA591" s="1"/>
      <c r="HB591" s="1"/>
    </row>
    <row r="592" spans="1:210" s="239" customFormat="1" ht="10.199999999999999">
      <c r="A592" s="228"/>
      <c r="B592" s="245" t="s">
        <v>163</v>
      </c>
      <c r="C592" s="230"/>
      <c r="D592" s="229"/>
      <c r="E592" s="270"/>
      <c r="F592" s="116"/>
      <c r="G592" s="231"/>
      <c r="H592" s="228"/>
      <c r="I592" s="228" t="str">
        <f>$I$228</f>
        <v>Оборачиваемость кредиторской задолженности</v>
      </c>
      <c r="J592" s="228"/>
      <c r="K592" s="228"/>
      <c r="L592" s="228"/>
      <c r="M592" s="231"/>
      <c r="N592" s="228"/>
      <c r="O592" s="228"/>
      <c r="P592" s="231"/>
      <c r="Q592" s="228" t="s">
        <v>41</v>
      </c>
      <c r="R592" s="228"/>
      <c r="S592" s="231" t="s">
        <v>6</v>
      </c>
      <c r="T592" s="309"/>
      <c r="U592" s="228"/>
      <c r="V592" s="228"/>
      <c r="W592" s="235"/>
      <c r="X592" s="236"/>
      <c r="Y592" s="247"/>
      <c r="Z592" s="248"/>
      <c r="AA592" s="249"/>
      <c r="AB592" s="249"/>
      <c r="AC592" s="249"/>
      <c r="AD592" s="249"/>
      <c r="AE592" s="249"/>
      <c r="AF592" s="249"/>
      <c r="AG592" s="249"/>
      <c r="AH592" s="249"/>
      <c r="AI592" s="249"/>
      <c r="AJ592" s="249"/>
      <c r="AK592" s="249"/>
      <c r="AL592" s="249"/>
      <c r="AM592" s="249"/>
      <c r="AN592" s="249"/>
      <c r="AO592" s="249"/>
      <c r="AP592" s="249"/>
      <c r="AQ592" s="249"/>
      <c r="AR592" s="249"/>
      <c r="AS592" s="249"/>
      <c r="AT592" s="249"/>
      <c r="AU592" s="249"/>
      <c r="AV592" s="249"/>
      <c r="AW592" s="249"/>
      <c r="AX592" s="249"/>
      <c r="AY592" s="249"/>
      <c r="AZ592" s="249"/>
      <c r="BA592" s="249"/>
      <c r="BB592" s="249"/>
      <c r="BC592" s="249"/>
      <c r="BD592" s="249"/>
      <c r="BE592" s="249"/>
      <c r="BF592" s="249"/>
      <c r="BG592" s="249"/>
      <c r="BH592" s="249"/>
      <c r="BI592" s="249"/>
      <c r="BJ592" s="249"/>
      <c r="BK592" s="249"/>
      <c r="BL592" s="249"/>
      <c r="BM592" s="249"/>
      <c r="BN592" s="249"/>
      <c r="BO592" s="249"/>
      <c r="BP592" s="249"/>
      <c r="BQ592" s="249"/>
      <c r="BR592" s="249"/>
      <c r="BS592" s="249"/>
      <c r="BT592" s="249"/>
      <c r="BU592" s="249"/>
      <c r="BV592" s="249"/>
      <c r="BW592" s="249"/>
      <c r="BX592" s="249"/>
      <c r="BY592" s="249"/>
      <c r="BZ592" s="249"/>
      <c r="CA592" s="249"/>
      <c r="CB592" s="249"/>
      <c r="CC592" s="249"/>
      <c r="CD592" s="249"/>
      <c r="CE592" s="249"/>
      <c r="CF592" s="249"/>
      <c r="CG592" s="249"/>
      <c r="CH592" s="249"/>
      <c r="CI592" s="249"/>
      <c r="CJ592" s="249"/>
      <c r="CK592" s="249"/>
      <c r="CL592" s="249"/>
      <c r="CM592" s="249"/>
      <c r="CN592" s="249"/>
      <c r="CO592" s="249"/>
      <c r="CP592" s="249"/>
      <c r="CQ592" s="249"/>
      <c r="CR592" s="249"/>
      <c r="CS592" s="249"/>
      <c r="CT592" s="249"/>
      <c r="CU592" s="249"/>
      <c r="CV592" s="249"/>
      <c r="CW592" s="249"/>
      <c r="CX592" s="249"/>
      <c r="CY592" s="249"/>
      <c r="CZ592" s="249"/>
      <c r="DA592" s="249"/>
      <c r="DB592" s="249"/>
      <c r="DC592" s="249"/>
      <c r="DD592" s="249"/>
      <c r="DE592" s="249"/>
      <c r="DF592" s="249"/>
      <c r="DG592" s="249"/>
      <c r="DH592" s="249"/>
      <c r="DI592" s="249"/>
      <c r="DJ592" s="249"/>
      <c r="DK592" s="249"/>
      <c r="DL592" s="249"/>
      <c r="DM592" s="249"/>
      <c r="DN592" s="249"/>
      <c r="DO592" s="249"/>
      <c r="DP592" s="249"/>
      <c r="DQ592" s="249"/>
      <c r="DR592" s="249"/>
      <c r="DS592" s="249"/>
      <c r="DT592" s="249"/>
      <c r="DU592" s="249"/>
      <c r="DV592" s="249"/>
      <c r="DW592" s="249"/>
      <c r="DX592" s="249"/>
      <c r="DY592" s="249"/>
      <c r="DZ592" s="249"/>
      <c r="EA592" s="249"/>
      <c r="EB592" s="249"/>
      <c r="EC592" s="249"/>
      <c r="ED592" s="249"/>
      <c r="EE592" s="249"/>
      <c r="EF592" s="249"/>
      <c r="EG592" s="249"/>
      <c r="EH592" s="249"/>
      <c r="EI592" s="249"/>
      <c r="EJ592" s="249"/>
      <c r="EK592" s="249"/>
      <c r="EL592" s="249"/>
      <c r="EM592" s="249"/>
      <c r="EN592" s="249"/>
      <c r="EO592" s="249"/>
      <c r="EP592" s="249"/>
      <c r="EQ592" s="249"/>
      <c r="ER592" s="249"/>
      <c r="ES592" s="249"/>
      <c r="ET592" s="249"/>
      <c r="EU592" s="249"/>
      <c r="EV592" s="249"/>
      <c r="EW592" s="249"/>
      <c r="EX592" s="249"/>
      <c r="EY592" s="249"/>
      <c r="EZ592" s="249"/>
      <c r="FA592" s="249"/>
      <c r="FB592" s="249"/>
      <c r="FC592" s="249"/>
      <c r="FD592" s="249"/>
      <c r="FE592" s="249"/>
      <c r="FF592" s="249"/>
      <c r="FG592" s="249"/>
      <c r="FH592" s="249"/>
      <c r="FI592" s="249"/>
      <c r="FJ592" s="249"/>
      <c r="FK592" s="249"/>
      <c r="FL592" s="249"/>
      <c r="FM592" s="249"/>
      <c r="FN592" s="249"/>
      <c r="FO592" s="249"/>
      <c r="FP592" s="249"/>
      <c r="FQ592" s="249"/>
      <c r="FR592" s="249"/>
      <c r="FS592" s="249"/>
      <c r="FT592" s="249"/>
      <c r="FU592" s="249"/>
      <c r="FV592" s="249"/>
      <c r="FW592" s="249"/>
      <c r="FX592" s="249"/>
      <c r="FY592" s="249"/>
      <c r="FZ592" s="249"/>
      <c r="GA592" s="249"/>
      <c r="GB592" s="249"/>
      <c r="GC592" s="249"/>
      <c r="GD592" s="249"/>
      <c r="GE592" s="249"/>
      <c r="GF592" s="249"/>
      <c r="GG592" s="249"/>
      <c r="GH592" s="249"/>
      <c r="GI592" s="249"/>
      <c r="GJ592" s="249"/>
      <c r="GK592" s="249"/>
      <c r="GL592" s="249"/>
      <c r="GM592" s="249"/>
      <c r="GN592" s="249"/>
      <c r="GO592" s="249"/>
      <c r="GP592" s="249"/>
      <c r="GQ592" s="249"/>
      <c r="GR592" s="249"/>
      <c r="GS592" s="249"/>
      <c r="GT592" s="249"/>
      <c r="GU592" s="249"/>
      <c r="GV592" s="249"/>
      <c r="GW592" s="249"/>
      <c r="GX592" s="249"/>
      <c r="GY592" s="249"/>
      <c r="GZ592" s="249"/>
      <c r="HA592" s="228"/>
      <c r="HB592" s="228"/>
    </row>
    <row r="593" spans="1:210" ht="4.2" customHeight="1">
      <c r="A593" s="1"/>
      <c r="B593" s="1"/>
      <c r="C593" s="1"/>
      <c r="D593" s="1"/>
      <c r="E593" s="263"/>
      <c r="F593" s="48"/>
      <c r="G593" s="231"/>
      <c r="H593" s="1"/>
      <c r="I593" s="1"/>
      <c r="J593" s="1"/>
      <c r="K593" s="1"/>
      <c r="L593" s="1"/>
      <c r="M593" s="5"/>
      <c r="N593" s="1"/>
      <c r="O593" s="1"/>
      <c r="P593" s="5"/>
      <c r="Q593" s="1"/>
      <c r="R593" s="1"/>
      <c r="S593" s="5"/>
      <c r="T593" s="7"/>
      <c r="U593" s="24"/>
      <c r="V593" s="1"/>
      <c r="W593" s="12"/>
      <c r="X593" s="10"/>
      <c r="Y593" s="46"/>
      <c r="Z593" s="93"/>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1"/>
      <c r="HB593" s="1"/>
    </row>
    <row r="594" spans="1:210" s="4" customFormat="1">
      <c r="A594" s="3"/>
      <c r="B594" s="259" t="s">
        <v>160</v>
      </c>
      <c r="C594" s="3"/>
      <c r="D594" s="3"/>
      <c r="E594" s="9" t="s">
        <v>27</v>
      </c>
      <c r="F594" s="51"/>
      <c r="G594" s="232"/>
      <c r="H594" s="13" t="str">
        <f>B594&amp;N580</f>
        <v>Оплата - Переменный прямой расход</v>
      </c>
      <c r="I594" s="13"/>
      <c r="J594" s="3"/>
      <c r="K594" s="3"/>
      <c r="L594" s="3"/>
      <c r="M594" s="5"/>
      <c r="N594" s="36" t="str">
        <f>N576</f>
        <v>Продукт-2</v>
      </c>
      <c r="O594" s="36"/>
      <c r="P594" s="5"/>
      <c r="Q594" s="36" t="s">
        <v>26</v>
      </c>
      <c r="R594" s="36"/>
      <c r="S594" s="36"/>
      <c r="T594" s="36"/>
      <c r="U594" s="36"/>
      <c r="V594" s="36"/>
      <c r="W594" s="38">
        <f>SUM($Y594:$HA594)</f>
        <v>0</v>
      </c>
      <c r="X594" s="38"/>
      <c r="Y594" s="46"/>
      <c r="Z594" s="99"/>
      <c r="AA594" s="100">
        <f t="shared" ref="AA594:BF594" si="2753">IF(AA$8="",0,IF(AA$1=1,SUMIFS(590:590,$1:$1,"&gt;="&amp;1,$1:$1,"&lt;="&amp;INT(-$T592/30))+(-$T592/30-INT(-$T592/30))*SUMIFS(590:590,$1:$1,INT(-$T592/30)+1),0)+(-$T592/30-INT(-$T592/30))*SUMIFS(590:590,$1:$1,AA$1+INT(-$T592/30)+1)+(INT(-$T592/30)+1+$T592/30)*SUMIFS(590:590,$1:$1,AA$1+INT(-$T592/30)))</f>
        <v>0</v>
      </c>
      <c r="AB594" s="100">
        <f t="shared" si="2753"/>
        <v>0</v>
      </c>
      <c r="AC594" s="100">
        <f t="shared" si="2753"/>
        <v>0</v>
      </c>
      <c r="AD594" s="100">
        <f t="shared" si="2753"/>
        <v>0</v>
      </c>
      <c r="AE594" s="100">
        <f t="shared" si="2753"/>
        <v>0</v>
      </c>
      <c r="AF594" s="100">
        <f t="shared" si="2753"/>
        <v>0</v>
      </c>
      <c r="AG594" s="100">
        <f t="shared" si="2753"/>
        <v>0</v>
      </c>
      <c r="AH594" s="100">
        <f t="shared" si="2753"/>
        <v>0</v>
      </c>
      <c r="AI594" s="100">
        <f t="shared" si="2753"/>
        <v>0</v>
      </c>
      <c r="AJ594" s="100">
        <f t="shared" si="2753"/>
        <v>0</v>
      </c>
      <c r="AK594" s="100">
        <f t="shared" si="2753"/>
        <v>0</v>
      </c>
      <c r="AL594" s="100">
        <f t="shared" si="2753"/>
        <v>0</v>
      </c>
      <c r="AM594" s="100">
        <f t="shared" si="2753"/>
        <v>0</v>
      </c>
      <c r="AN594" s="100">
        <f t="shared" si="2753"/>
        <v>0</v>
      </c>
      <c r="AO594" s="100">
        <f t="shared" si="2753"/>
        <v>0</v>
      </c>
      <c r="AP594" s="100">
        <f t="shared" si="2753"/>
        <v>0</v>
      </c>
      <c r="AQ594" s="100">
        <f t="shared" si="2753"/>
        <v>0</v>
      </c>
      <c r="AR594" s="100">
        <f t="shared" si="2753"/>
        <v>0</v>
      </c>
      <c r="AS594" s="100">
        <f t="shared" si="2753"/>
        <v>0</v>
      </c>
      <c r="AT594" s="100">
        <f t="shared" si="2753"/>
        <v>0</v>
      </c>
      <c r="AU594" s="100">
        <f t="shared" si="2753"/>
        <v>0</v>
      </c>
      <c r="AV594" s="100">
        <f t="shared" si="2753"/>
        <v>0</v>
      </c>
      <c r="AW594" s="100">
        <f t="shared" si="2753"/>
        <v>0</v>
      </c>
      <c r="AX594" s="100">
        <f t="shared" si="2753"/>
        <v>0</v>
      </c>
      <c r="AY594" s="100">
        <f t="shared" si="2753"/>
        <v>0</v>
      </c>
      <c r="AZ594" s="100">
        <f t="shared" si="2753"/>
        <v>0</v>
      </c>
      <c r="BA594" s="100">
        <f t="shared" si="2753"/>
        <v>0</v>
      </c>
      <c r="BB594" s="100">
        <f t="shared" si="2753"/>
        <v>0</v>
      </c>
      <c r="BC594" s="100">
        <f t="shared" si="2753"/>
        <v>0</v>
      </c>
      <c r="BD594" s="100">
        <f t="shared" si="2753"/>
        <v>0</v>
      </c>
      <c r="BE594" s="100">
        <f t="shared" si="2753"/>
        <v>0</v>
      </c>
      <c r="BF594" s="100">
        <f t="shared" si="2753"/>
        <v>0</v>
      </c>
      <c r="BG594" s="100">
        <f t="shared" ref="BG594:CL594" si="2754">IF(BG$8="",0,IF(BG$1=1,SUMIFS(590:590,$1:$1,"&gt;="&amp;1,$1:$1,"&lt;="&amp;INT(-$T592/30))+(-$T592/30-INT(-$T592/30))*SUMIFS(590:590,$1:$1,INT(-$T592/30)+1),0)+(-$T592/30-INT(-$T592/30))*SUMIFS(590:590,$1:$1,BG$1+INT(-$T592/30)+1)+(INT(-$T592/30)+1+$T592/30)*SUMIFS(590:590,$1:$1,BG$1+INT(-$T592/30)))</f>
        <v>0</v>
      </c>
      <c r="BH594" s="100">
        <f t="shared" si="2754"/>
        <v>0</v>
      </c>
      <c r="BI594" s="100">
        <f t="shared" si="2754"/>
        <v>0</v>
      </c>
      <c r="BJ594" s="100">
        <f t="shared" si="2754"/>
        <v>0</v>
      </c>
      <c r="BK594" s="100">
        <f t="shared" si="2754"/>
        <v>0</v>
      </c>
      <c r="BL594" s="100">
        <f t="shared" si="2754"/>
        <v>0</v>
      </c>
      <c r="BM594" s="100">
        <f t="shared" si="2754"/>
        <v>0</v>
      </c>
      <c r="BN594" s="100">
        <f t="shared" si="2754"/>
        <v>0</v>
      </c>
      <c r="BO594" s="100">
        <f t="shared" si="2754"/>
        <v>0</v>
      </c>
      <c r="BP594" s="100">
        <f t="shared" si="2754"/>
        <v>0</v>
      </c>
      <c r="BQ594" s="100">
        <f t="shared" si="2754"/>
        <v>0</v>
      </c>
      <c r="BR594" s="100">
        <f t="shared" si="2754"/>
        <v>0</v>
      </c>
      <c r="BS594" s="100">
        <f t="shared" si="2754"/>
        <v>0</v>
      </c>
      <c r="BT594" s="100">
        <f t="shared" si="2754"/>
        <v>0</v>
      </c>
      <c r="BU594" s="100">
        <f t="shared" si="2754"/>
        <v>0</v>
      </c>
      <c r="BV594" s="100">
        <f t="shared" si="2754"/>
        <v>0</v>
      </c>
      <c r="BW594" s="100">
        <f t="shared" si="2754"/>
        <v>0</v>
      </c>
      <c r="BX594" s="100">
        <f t="shared" si="2754"/>
        <v>0</v>
      </c>
      <c r="BY594" s="100">
        <f t="shared" si="2754"/>
        <v>0</v>
      </c>
      <c r="BZ594" s="100">
        <f t="shared" si="2754"/>
        <v>0</v>
      </c>
      <c r="CA594" s="100">
        <f t="shared" si="2754"/>
        <v>0</v>
      </c>
      <c r="CB594" s="100">
        <f t="shared" si="2754"/>
        <v>0</v>
      </c>
      <c r="CC594" s="100">
        <f t="shared" si="2754"/>
        <v>0</v>
      </c>
      <c r="CD594" s="100">
        <f t="shared" si="2754"/>
        <v>0</v>
      </c>
      <c r="CE594" s="100">
        <f t="shared" si="2754"/>
        <v>0</v>
      </c>
      <c r="CF594" s="100">
        <f t="shared" si="2754"/>
        <v>0</v>
      </c>
      <c r="CG594" s="100">
        <f t="shared" si="2754"/>
        <v>0</v>
      </c>
      <c r="CH594" s="100">
        <f t="shared" si="2754"/>
        <v>0</v>
      </c>
      <c r="CI594" s="100">
        <f t="shared" si="2754"/>
        <v>0</v>
      </c>
      <c r="CJ594" s="100">
        <f t="shared" si="2754"/>
        <v>0</v>
      </c>
      <c r="CK594" s="100">
        <f t="shared" si="2754"/>
        <v>0</v>
      </c>
      <c r="CL594" s="100">
        <f t="shared" si="2754"/>
        <v>0</v>
      </c>
      <c r="CM594" s="100">
        <f t="shared" ref="CM594:DG594" si="2755">IF(CM$8="",0,IF(CM$1=1,SUMIFS(590:590,$1:$1,"&gt;="&amp;1,$1:$1,"&lt;="&amp;INT(-$T592/30))+(-$T592/30-INT(-$T592/30))*SUMIFS(590:590,$1:$1,INT(-$T592/30)+1),0)+(-$T592/30-INT(-$T592/30))*SUMIFS(590:590,$1:$1,CM$1+INT(-$T592/30)+1)+(INT(-$T592/30)+1+$T592/30)*SUMIFS(590:590,$1:$1,CM$1+INT(-$T592/30)))</f>
        <v>0</v>
      </c>
      <c r="CN594" s="100">
        <f t="shared" si="2755"/>
        <v>0</v>
      </c>
      <c r="CO594" s="100">
        <f t="shared" si="2755"/>
        <v>0</v>
      </c>
      <c r="CP594" s="100">
        <f t="shared" si="2755"/>
        <v>0</v>
      </c>
      <c r="CQ594" s="100">
        <f t="shared" si="2755"/>
        <v>0</v>
      </c>
      <c r="CR594" s="100">
        <f t="shared" si="2755"/>
        <v>0</v>
      </c>
      <c r="CS594" s="100">
        <f t="shared" si="2755"/>
        <v>0</v>
      </c>
      <c r="CT594" s="100">
        <f t="shared" si="2755"/>
        <v>0</v>
      </c>
      <c r="CU594" s="100">
        <f t="shared" si="2755"/>
        <v>0</v>
      </c>
      <c r="CV594" s="100">
        <f t="shared" si="2755"/>
        <v>0</v>
      </c>
      <c r="CW594" s="100">
        <f t="shared" si="2755"/>
        <v>0</v>
      </c>
      <c r="CX594" s="100">
        <f t="shared" si="2755"/>
        <v>0</v>
      </c>
      <c r="CY594" s="100">
        <f t="shared" si="2755"/>
        <v>0</v>
      </c>
      <c r="CZ594" s="100">
        <f t="shared" si="2755"/>
        <v>0</v>
      </c>
      <c r="DA594" s="100">
        <f t="shared" si="2755"/>
        <v>0</v>
      </c>
      <c r="DB594" s="100">
        <f t="shared" si="2755"/>
        <v>0</v>
      </c>
      <c r="DC594" s="100">
        <f t="shared" si="2755"/>
        <v>0</v>
      </c>
      <c r="DD594" s="100">
        <f t="shared" si="2755"/>
        <v>0</v>
      </c>
      <c r="DE594" s="100">
        <f t="shared" si="2755"/>
        <v>0</v>
      </c>
      <c r="DF594" s="100">
        <f t="shared" si="2755"/>
        <v>0</v>
      </c>
      <c r="DG594" s="100">
        <f t="shared" si="2755"/>
        <v>0</v>
      </c>
      <c r="DH594" s="100">
        <f t="shared" ref="DH594:FS594" si="2756">IF(DH$8="",0,IF(DH$1=1,SUMIFS(590:590,$1:$1,"&gt;="&amp;1,$1:$1,"&lt;="&amp;INT(-$T592/30))+(-$T592/30-INT(-$T592/30))*SUMIFS(590:590,$1:$1,INT(-$T592/30)+1),0)+(-$T592/30-INT(-$T592/30))*SUMIFS(590:590,$1:$1,DH$1+INT(-$T592/30)+1)+(INT(-$T592/30)+1+$T592/30)*SUMIFS(590:590,$1:$1,DH$1+INT(-$T592/30)))</f>
        <v>0</v>
      </c>
      <c r="DI594" s="100">
        <f t="shared" si="2756"/>
        <v>0</v>
      </c>
      <c r="DJ594" s="100">
        <f t="shared" si="2756"/>
        <v>0</v>
      </c>
      <c r="DK594" s="100">
        <f t="shared" si="2756"/>
        <v>0</v>
      </c>
      <c r="DL594" s="100">
        <f t="shared" si="2756"/>
        <v>0</v>
      </c>
      <c r="DM594" s="100">
        <f t="shared" si="2756"/>
        <v>0</v>
      </c>
      <c r="DN594" s="100">
        <f t="shared" si="2756"/>
        <v>0</v>
      </c>
      <c r="DO594" s="100">
        <f t="shared" si="2756"/>
        <v>0</v>
      </c>
      <c r="DP594" s="100">
        <f t="shared" si="2756"/>
        <v>0</v>
      </c>
      <c r="DQ594" s="100">
        <f t="shared" si="2756"/>
        <v>0</v>
      </c>
      <c r="DR594" s="100">
        <f t="shared" si="2756"/>
        <v>0</v>
      </c>
      <c r="DS594" s="100">
        <f t="shared" si="2756"/>
        <v>0</v>
      </c>
      <c r="DT594" s="100">
        <f t="shared" si="2756"/>
        <v>0</v>
      </c>
      <c r="DU594" s="100">
        <f t="shared" si="2756"/>
        <v>0</v>
      </c>
      <c r="DV594" s="100">
        <f t="shared" si="2756"/>
        <v>0</v>
      </c>
      <c r="DW594" s="100">
        <f t="shared" si="2756"/>
        <v>0</v>
      </c>
      <c r="DX594" s="100">
        <f t="shared" si="2756"/>
        <v>0</v>
      </c>
      <c r="DY594" s="100">
        <f t="shared" si="2756"/>
        <v>0</v>
      </c>
      <c r="DZ594" s="100">
        <f t="shared" si="2756"/>
        <v>0</v>
      </c>
      <c r="EA594" s="100">
        <f t="shared" si="2756"/>
        <v>0</v>
      </c>
      <c r="EB594" s="100">
        <f t="shared" si="2756"/>
        <v>0</v>
      </c>
      <c r="EC594" s="100">
        <f t="shared" si="2756"/>
        <v>0</v>
      </c>
      <c r="ED594" s="100">
        <f t="shared" si="2756"/>
        <v>0</v>
      </c>
      <c r="EE594" s="100">
        <f t="shared" si="2756"/>
        <v>0</v>
      </c>
      <c r="EF594" s="100">
        <f t="shared" si="2756"/>
        <v>0</v>
      </c>
      <c r="EG594" s="100">
        <f t="shared" si="2756"/>
        <v>0</v>
      </c>
      <c r="EH594" s="100">
        <f t="shared" si="2756"/>
        <v>0</v>
      </c>
      <c r="EI594" s="100">
        <f t="shared" si="2756"/>
        <v>0</v>
      </c>
      <c r="EJ594" s="100">
        <f t="shared" si="2756"/>
        <v>0</v>
      </c>
      <c r="EK594" s="100">
        <f t="shared" si="2756"/>
        <v>0</v>
      </c>
      <c r="EL594" s="100">
        <f t="shared" si="2756"/>
        <v>0</v>
      </c>
      <c r="EM594" s="100">
        <f t="shared" si="2756"/>
        <v>0</v>
      </c>
      <c r="EN594" s="100">
        <f t="shared" si="2756"/>
        <v>0</v>
      </c>
      <c r="EO594" s="100">
        <f t="shared" si="2756"/>
        <v>0</v>
      </c>
      <c r="EP594" s="100">
        <f t="shared" si="2756"/>
        <v>0</v>
      </c>
      <c r="EQ594" s="100">
        <f t="shared" si="2756"/>
        <v>0</v>
      </c>
      <c r="ER594" s="100">
        <f t="shared" si="2756"/>
        <v>0</v>
      </c>
      <c r="ES594" s="100">
        <f t="shared" si="2756"/>
        <v>0</v>
      </c>
      <c r="ET594" s="100">
        <f t="shared" si="2756"/>
        <v>0</v>
      </c>
      <c r="EU594" s="100">
        <f t="shared" si="2756"/>
        <v>0</v>
      </c>
      <c r="EV594" s="100">
        <f t="shared" si="2756"/>
        <v>0</v>
      </c>
      <c r="EW594" s="100">
        <f t="shared" si="2756"/>
        <v>0</v>
      </c>
      <c r="EX594" s="100">
        <f t="shared" si="2756"/>
        <v>0</v>
      </c>
      <c r="EY594" s="100">
        <f t="shared" si="2756"/>
        <v>0</v>
      </c>
      <c r="EZ594" s="100">
        <f t="shared" si="2756"/>
        <v>0</v>
      </c>
      <c r="FA594" s="100">
        <f t="shared" si="2756"/>
        <v>0</v>
      </c>
      <c r="FB594" s="100">
        <f t="shared" si="2756"/>
        <v>0</v>
      </c>
      <c r="FC594" s="100">
        <f t="shared" si="2756"/>
        <v>0</v>
      </c>
      <c r="FD594" s="100">
        <f t="shared" si="2756"/>
        <v>0</v>
      </c>
      <c r="FE594" s="100">
        <f t="shared" si="2756"/>
        <v>0</v>
      </c>
      <c r="FF594" s="100">
        <f t="shared" si="2756"/>
        <v>0</v>
      </c>
      <c r="FG594" s="100">
        <f t="shared" si="2756"/>
        <v>0</v>
      </c>
      <c r="FH594" s="100">
        <f t="shared" si="2756"/>
        <v>0</v>
      </c>
      <c r="FI594" s="100">
        <f t="shared" si="2756"/>
        <v>0</v>
      </c>
      <c r="FJ594" s="100">
        <f t="shared" si="2756"/>
        <v>0</v>
      </c>
      <c r="FK594" s="100">
        <f t="shared" si="2756"/>
        <v>0</v>
      </c>
      <c r="FL594" s="100">
        <f t="shared" si="2756"/>
        <v>0</v>
      </c>
      <c r="FM594" s="100">
        <f t="shared" si="2756"/>
        <v>0</v>
      </c>
      <c r="FN594" s="100">
        <f t="shared" si="2756"/>
        <v>0</v>
      </c>
      <c r="FO594" s="100">
        <f t="shared" si="2756"/>
        <v>0</v>
      </c>
      <c r="FP594" s="100">
        <f t="shared" si="2756"/>
        <v>0</v>
      </c>
      <c r="FQ594" s="100">
        <f t="shared" si="2756"/>
        <v>0</v>
      </c>
      <c r="FR594" s="100">
        <f t="shared" si="2756"/>
        <v>0</v>
      </c>
      <c r="FS594" s="100">
        <f t="shared" si="2756"/>
        <v>0</v>
      </c>
      <c r="FT594" s="100">
        <f t="shared" ref="FT594:GZ594" si="2757">IF(FT$8="",0,IF(FT$1=1,SUMIFS(590:590,$1:$1,"&gt;="&amp;1,$1:$1,"&lt;="&amp;INT(-$T592/30))+(-$T592/30-INT(-$T592/30))*SUMIFS(590:590,$1:$1,INT(-$T592/30)+1),0)+(-$T592/30-INT(-$T592/30))*SUMIFS(590:590,$1:$1,FT$1+INT(-$T592/30)+1)+(INT(-$T592/30)+1+$T592/30)*SUMIFS(590:590,$1:$1,FT$1+INT(-$T592/30)))</f>
        <v>0</v>
      </c>
      <c r="FU594" s="100">
        <f t="shared" si="2757"/>
        <v>0</v>
      </c>
      <c r="FV594" s="100">
        <f t="shared" si="2757"/>
        <v>0</v>
      </c>
      <c r="FW594" s="100">
        <f t="shared" si="2757"/>
        <v>0</v>
      </c>
      <c r="FX594" s="100">
        <f t="shared" si="2757"/>
        <v>0</v>
      </c>
      <c r="FY594" s="100">
        <f t="shared" si="2757"/>
        <v>0</v>
      </c>
      <c r="FZ594" s="100">
        <f t="shared" si="2757"/>
        <v>0</v>
      </c>
      <c r="GA594" s="100">
        <f t="shared" si="2757"/>
        <v>0</v>
      </c>
      <c r="GB594" s="100">
        <f t="shared" si="2757"/>
        <v>0</v>
      </c>
      <c r="GC594" s="100">
        <f t="shared" si="2757"/>
        <v>0</v>
      </c>
      <c r="GD594" s="100">
        <f t="shared" si="2757"/>
        <v>0</v>
      </c>
      <c r="GE594" s="100">
        <f t="shared" si="2757"/>
        <v>0</v>
      </c>
      <c r="GF594" s="100">
        <f t="shared" si="2757"/>
        <v>0</v>
      </c>
      <c r="GG594" s="100">
        <f t="shared" si="2757"/>
        <v>0</v>
      </c>
      <c r="GH594" s="100">
        <f t="shared" si="2757"/>
        <v>0</v>
      </c>
      <c r="GI594" s="100">
        <f t="shared" si="2757"/>
        <v>0</v>
      </c>
      <c r="GJ594" s="100">
        <f t="shared" si="2757"/>
        <v>0</v>
      </c>
      <c r="GK594" s="100">
        <f t="shared" si="2757"/>
        <v>0</v>
      </c>
      <c r="GL594" s="100">
        <f t="shared" si="2757"/>
        <v>0</v>
      </c>
      <c r="GM594" s="100">
        <f t="shared" si="2757"/>
        <v>0</v>
      </c>
      <c r="GN594" s="100">
        <f t="shared" si="2757"/>
        <v>0</v>
      </c>
      <c r="GO594" s="100">
        <f t="shared" si="2757"/>
        <v>0</v>
      </c>
      <c r="GP594" s="100">
        <f t="shared" si="2757"/>
        <v>0</v>
      </c>
      <c r="GQ594" s="100">
        <f t="shared" si="2757"/>
        <v>0</v>
      </c>
      <c r="GR594" s="100">
        <f t="shared" si="2757"/>
        <v>0</v>
      </c>
      <c r="GS594" s="100">
        <f t="shared" si="2757"/>
        <v>0</v>
      </c>
      <c r="GT594" s="100">
        <f t="shared" si="2757"/>
        <v>0</v>
      </c>
      <c r="GU594" s="100">
        <f t="shared" si="2757"/>
        <v>0</v>
      </c>
      <c r="GV594" s="100">
        <f t="shared" si="2757"/>
        <v>0</v>
      </c>
      <c r="GW594" s="100">
        <f t="shared" si="2757"/>
        <v>0</v>
      </c>
      <c r="GX594" s="100">
        <f t="shared" si="2757"/>
        <v>0</v>
      </c>
      <c r="GY594" s="100">
        <f t="shared" si="2757"/>
        <v>0</v>
      </c>
      <c r="GZ594" s="100">
        <f t="shared" si="2757"/>
        <v>0</v>
      </c>
      <c r="HA594" s="3"/>
      <c r="HB594" s="3"/>
    </row>
    <row r="595" spans="1:210" ht="4.2" customHeight="1">
      <c r="A595" s="1"/>
      <c r="B595" s="1"/>
      <c r="C595" s="1"/>
      <c r="D595" s="1"/>
      <c r="E595" s="263"/>
      <c r="F595" s="48"/>
      <c r="G595" s="231"/>
      <c r="H595" s="1"/>
      <c r="I595" s="1"/>
      <c r="J595" s="1"/>
      <c r="K595" s="1"/>
      <c r="L595" s="1"/>
      <c r="M595" s="5"/>
      <c r="N595" s="1"/>
      <c r="O595" s="1"/>
      <c r="P595" s="5"/>
      <c r="Q595" s="1"/>
      <c r="R595" s="1"/>
      <c r="S595" s="5"/>
      <c r="T595" s="7"/>
      <c r="U595" s="24"/>
      <c r="V595" s="1"/>
      <c r="W595" s="12"/>
      <c r="X595" s="10"/>
      <c r="Y595" s="46"/>
      <c r="Z595" s="93"/>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4"/>
      <c r="BB595" s="94"/>
      <c r="BC595" s="94"/>
      <c r="BD595" s="94"/>
      <c r="BE595" s="94"/>
      <c r="BF595" s="94"/>
      <c r="BG595" s="94"/>
      <c r="BH595" s="94"/>
      <c r="BI595" s="94"/>
      <c r="BJ595" s="94"/>
      <c r="BK595" s="94"/>
      <c r="BL595" s="94"/>
      <c r="BM595" s="94"/>
      <c r="BN595" s="94"/>
      <c r="BO595" s="94"/>
      <c r="BP595" s="94"/>
      <c r="BQ595" s="94"/>
      <c r="BR595" s="94"/>
      <c r="BS595" s="94"/>
      <c r="BT595" s="94"/>
      <c r="BU595" s="94"/>
      <c r="BV595" s="94"/>
      <c r="BW595" s="94"/>
      <c r="BX595" s="94"/>
      <c r="BY595" s="94"/>
      <c r="BZ595" s="94"/>
      <c r="CA595" s="94"/>
      <c r="CB595" s="94"/>
      <c r="CC595" s="94"/>
      <c r="CD595" s="94"/>
      <c r="CE595" s="94"/>
      <c r="CF595" s="94"/>
      <c r="CG595" s="94"/>
      <c r="CH595" s="94"/>
      <c r="CI595" s="94"/>
      <c r="CJ595" s="94"/>
      <c r="CK595" s="94"/>
      <c r="CL595" s="94"/>
      <c r="CM595" s="94"/>
      <c r="CN595" s="94"/>
      <c r="CO595" s="94"/>
      <c r="CP595" s="94"/>
      <c r="CQ595" s="94"/>
      <c r="CR595" s="94"/>
      <c r="CS595" s="94"/>
      <c r="CT595" s="94"/>
      <c r="CU595" s="94"/>
      <c r="CV595" s="94"/>
      <c r="CW595" s="94"/>
      <c r="CX595" s="94"/>
      <c r="CY595" s="94"/>
      <c r="CZ595" s="94"/>
      <c r="DA595" s="94"/>
      <c r="DB595" s="94"/>
      <c r="DC595" s="94"/>
      <c r="DD595" s="94"/>
      <c r="DE595" s="94"/>
      <c r="DF595" s="94"/>
      <c r="DG595" s="94"/>
      <c r="DH595" s="94"/>
      <c r="DI595" s="94"/>
      <c r="DJ595" s="94"/>
      <c r="DK595" s="94"/>
      <c r="DL595" s="94"/>
      <c r="DM595" s="94"/>
      <c r="DN595" s="94"/>
      <c r="DO595" s="94"/>
      <c r="DP595" s="94"/>
      <c r="DQ595" s="94"/>
      <c r="DR595" s="94"/>
      <c r="DS595" s="94"/>
      <c r="DT595" s="94"/>
      <c r="DU595" s="94"/>
      <c r="DV595" s="94"/>
      <c r="DW595" s="94"/>
      <c r="DX595" s="94"/>
      <c r="DY595" s="94"/>
      <c r="DZ595" s="94"/>
      <c r="EA595" s="94"/>
      <c r="EB595" s="94"/>
      <c r="EC595" s="94"/>
      <c r="ED595" s="94"/>
      <c r="EE595" s="94"/>
      <c r="EF595" s="94"/>
      <c r="EG595" s="94"/>
      <c r="EH595" s="94"/>
      <c r="EI595" s="94"/>
      <c r="EJ595" s="94"/>
      <c r="EK595" s="94"/>
      <c r="EL595" s="94"/>
      <c r="EM595" s="94"/>
      <c r="EN595" s="94"/>
      <c r="EO595" s="94"/>
      <c r="EP595" s="94"/>
      <c r="EQ595" s="94"/>
      <c r="ER595" s="94"/>
      <c r="ES595" s="94"/>
      <c r="ET595" s="94"/>
      <c r="EU595" s="94"/>
      <c r="EV595" s="94"/>
      <c r="EW595" s="94"/>
      <c r="EX595" s="94"/>
      <c r="EY595" s="94"/>
      <c r="EZ595" s="94"/>
      <c r="FA595" s="94"/>
      <c r="FB595" s="94"/>
      <c r="FC595" s="94"/>
      <c r="FD595" s="94"/>
      <c r="FE595" s="94"/>
      <c r="FF595" s="94"/>
      <c r="FG595" s="94"/>
      <c r="FH595" s="94"/>
      <c r="FI595" s="94"/>
      <c r="FJ595" s="94"/>
      <c r="FK595" s="94"/>
      <c r="FL595" s="94"/>
      <c r="FM595" s="94"/>
      <c r="FN595" s="94"/>
      <c r="FO595" s="94"/>
      <c r="FP595" s="94"/>
      <c r="FQ595" s="94"/>
      <c r="FR595" s="94"/>
      <c r="FS595" s="94"/>
      <c r="FT595" s="94"/>
      <c r="FU595" s="94"/>
      <c r="FV595" s="94"/>
      <c r="FW595" s="94"/>
      <c r="FX595" s="94"/>
      <c r="FY595" s="94"/>
      <c r="FZ595" s="94"/>
      <c r="GA595" s="94"/>
      <c r="GB595" s="94"/>
      <c r="GC595" s="94"/>
      <c r="GD595" s="94"/>
      <c r="GE595" s="94"/>
      <c r="GF595" s="94"/>
      <c r="GG595" s="94"/>
      <c r="GH595" s="94"/>
      <c r="GI595" s="94"/>
      <c r="GJ595" s="94"/>
      <c r="GK595" s="94"/>
      <c r="GL595" s="94"/>
      <c r="GM595" s="94"/>
      <c r="GN595" s="94"/>
      <c r="GO595" s="94"/>
      <c r="GP595" s="94"/>
      <c r="GQ595" s="94"/>
      <c r="GR595" s="94"/>
      <c r="GS595" s="94"/>
      <c r="GT595" s="94"/>
      <c r="GU595" s="94"/>
      <c r="GV595" s="94"/>
      <c r="GW595" s="94"/>
      <c r="GX595" s="94"/>
      <c r="GY595" s="94"/>
      <c r="GZ595" s="94"/>
      <c r="HA595" s="1"/>
      <c r="HB595" s="1"/>
    </row>
    <row r="596" spans="1:210" ht="4.2" customHeight="1">
      <c r="A596" s="1"/>
      <c r="B596" s="1"/>
      <c r="C596" s="1"/>
      <c r="D596" s="1"/>
      <c r="E596" s="40"/>
      <c r="F596" s="40"/>
      <c r="G596" s="40"/>
      <c r="H596" s="40"/>
      <c r="I596" s="40"/>
      <c r="J596" s="40"/>
      <c r="K596" s="40"/>
      <c r="L596" s="40"/>
      <c r="M596" s="42"/>
      <c r="N596" s="40"/>
      <c r="O596" s="40"/>
      <c r="P596" s="42"/>
      <c r="Q596" s="40"/>
      <c r="R596" s="1"/>
      <c r="S596" s="5"/>
      <c r="T596" s="7"/>
      <c r="U596" s="24"/>
      <c r="V596" s="1"/>
      <c r="W596" s="44"/>
      <c r="X596" s="10"/>
      <c r="Y596" s="46"/>
      <c r="Z596" s="93"/>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
      <c r="HB596" s="1"/>
    </row>
    <row r="597" spans="1:210" ht="7.2" customHeight="1">
      <c r="A597" s="1"/>
      <c r="B597" s="1"/>
      <c r="C597" s="1"/>
      <c r="D597" s="1"/>
      <c r="E597" s="263"/>
      <c r="F597" s="48"/>
      <c r="G597" s="231"/>
      <c r="H597" s="1"/>
      <c r="I597" s="1"/>
      <c r="J597" s="1"/>
      <c r="K597" s="1"/>
      <c r="L597" s="1"/>
      <c r="M597" s="5"/>
      <c r="N597" s="1"/>
      <c r="O597" s="1"/>
      <c r="P597" s="5"/>
      <c r="Q597" s="1"/>
      <c r="R597" s="1"/>
      <c r="S597" s="5"/>
      <c r="T597" s="7"/>
      <c r="U597" s="24"/>
      <c r="V597" s="1"/>
      <c r="W597" s="12"/>
      <c r="X597" s="10"/>
      <c r="Y597" s="46"/>
      <c r="Z597" s="93"/>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94"/>
      <c r="CD597" s="94"/>
      <c r="CE597" s="94"/>
      <c r="CF597" s="94"/>
      <c r="CG597" s="94"/>
      <c r="CH597" s="94"/>
      <c r="CI597" s="94"/>
      <c r="CJ597" s="94"/>
      <c r="CK597" s="94"/>
      <c r="CL597" s="94"/>
      <c r="CM597" s="94"/>
      <c r="CN597" s="94"/>
      <c r="CO597" s="94"/>
      <c r="CP597" s="94"/>
      <c r="CQ597" s="94"/>
      <c r="CR597" s="94"/>
      <c r="CS597" s="94"/>
      <c r="CT597" s="94"/>
      <c r="CU597" s="94"/>
      <c r="CV597" s="94"/>
      <c r="CW597" s="94"/>
      <c r="CX597" s="94"/>
      <c r="CY597" s="94"/>
      <c r="CZ597" s="94"/>
      <c r="DA597" s="94"/>
      <c r="DB597" s="94"/>
      <c r="DC597" s="94"/>
      <c r="DD597" s="94"/>
      <c r="DE597" s="94"/>
      <c r="DF597" s="94"/>
      <c r="DG597" s="94"/>
      <c r="DH597" s="94"/>
      <c r="DI597" s="94"/>
      <c r="DJ597" s="94"/>
      <c r="DK597" s="94"/>
      <c r="DL597" s="94"/>
      <c r="DM597" s="94"/>
      <c r="DN597" s="94"/>
      <c r="DO597" s="94"/>
      <c r="DP597" s="94"/>
      <c r="DQ597" s="94"/>
      <c r="DR597" s="94"/>
      <c r="DS597" s="94"/>
      <c r="DT597" s="94"/>
      <c r="DU597" s="94"/>
      <c r="DV597" s="94"/>
      <c r="DW597" s="94"/>
      <c r="DX597" s="94"/>
      <c r="DY597" s="94"/>
      <c r="DZ597" s="94"/>
      <c r="EA597" s="94"/>
      <c r="EB597" s="94"/>
      <c r="EC597" s="94"/>
      <c r="ED597" s="94"/>
      <c r="EE597" s="94"/>
      <c r="EF597" s="94"/>
      <c r="EG597" s="94"/>
      <c r="EH597" s="94"/>
      <c r="EI597" s="94"/>
      <c r="EJ597" s="94"/>
      <c r="EK597" s="94"/>
      <c r="EL597" s="94"/>
      <c r="EM597" s="94"/>
      <c r="EN597" s="94"/>
      <c r="EO597" s="94"/>
      <c r="EP597" s="94"/>
      <c r="EQ597" s="94"/>
      <c r="ER597" s="94"/>
      <c r="ES597" s="94"/>
      <c r="ET597" s="94"/>
      <c r="EU597" s="94"/>
      <c r="EV597" s="94"/>
      <c r="EW597" s="94"/>
      <c r="EX597" s="94"/>
      <c r="EY597" s="94"/>
      <c r="EZ597" s="94"/>
      <c r="FA597" s="94"/>
      <c r="FB597" s="94"/>
      <c r="FC597" s="94"/>
      <c r="FD597" s="94"/>
      <c r="FE597" s="94"/>
      <c r="FF597" s="94"/>
      <c r="FG597" s="94"/>
      <c r="FH597" s="94"/>
      <c r="FI597" s="94"/>
      <c r="FJ597" s="94"/>
      <c r="FK597" s="94"/>
      <c r="FL597" s="94"/>
      <c r="FM597" s="94"/>
      <c r="FN597" s="94"/>
      <c r="FO597" s="94"/>
      <c r="FP597" s="94"/>
      <c r="FQ597" s="94"/>
      <c r="FR597" s="94"/>
      <c r="FS597" s="94"/>
      <c r="FT597" s="94"/>
      <c r="FU597" s="94"/>
      <c r="FV597" s="94"/>
      <c r="FW597" s="94"/>
      <c r="FX597" s="94"/>
      <c r="FY597" s="94"/>
      <c r="FZ597" s="94"/>
      <c r="GA597" s="94"/>
      <c r="GB597" s="94"/>
      <c r="GC597" s="94"/>
      <c r="GD597" s="94"/>
      <c r="GE597" s="94"/>
      <c r="GF597" s="94"/>
      <c r="GG597" s="94"/>
      <c r="GH597" s="94"/>
      <c r="GI597" s="94"/>
      <c r="GJ597" s="94"/>
      <c r="GK597" s="94"/>
      <c r="GL597" s="94"/>
      <c r="GM597" s="94"/>
      <c r="GN597" s="94"/>
      <c r="GO597" s="94"/>
      <c r="GP597" s="94"/>
      <c r="GQ597" s="94"/>
      <c r="GR597" s="94"/>
      <c r="GS597" s="94"/>
      <c r="GT597" s="94"/>
      <c r="GU597" s="94"/>
      <c r="GV597" s="94"/>
      <c r="GW597" s="94"/>
      <c r="GX597" s="94"/>
      <c r="GY597" s="94"/>
      <c r="GZ597" s="94"/>
      <c r="HA597" s="1"/>
      <c r="HB597" s="1"/>
    </row>
    <row r="598" spans="1:210" s="23" customFormat="1" ht="12.6" thickBot="1">
      <c r="A598" s="19"/>
      <c r="B598" s="244" t="s">
        <v>154</v>
      </c>
      <c r="C598" s="19"/>
      <c r="D598" s="19"/>
      <c r="E598" s="269"/>
      <c r="F598" s="52"/>
      <c r="G598" s="232"/>
      <c r="H598" s="19"/>
      <c r="I598" s="19" t="str">
        <f>$I$281</f>
        <v>прямой перем. расход, выберите тип зависимости</v>
      </c>
      <c r="J598" s="19"/>
      <c r="K598" s="19"/>
      <c r="L598" s="19"/>
      <c r="M598" s="5" t="s">
        <v>6</v>
      </c>
      <c r="N598" s="580" t="s">
        <v>360</v>
      </c>
      <c r="O598" s="19"/>
      <c r="P598" s="20"/>
      <c r="Q598" s="19" t="s">
        <v>12</v>
      </c>
      <c r="R598" s="19"/>
      <c r="S598" s="20" t="s">
        <v>6</v>
      </c>
      <c r="T598" s="204"/>
      <c r="U598" s="26" t="s">
        <v>7</v>
      </c>
      <c r="V598" s="19"/>
      <c r="W598" s="21"/>
      <c r="X598" s="22"/>
      <c r="Y598" s="47"/>
      <c r="Z598" s="96"/>
      <c r="AA598" s="97"/>
      <c r="AB598" s="97"/>
      <c r="AC598" s="97"/>
      <c r="AD598" s="97"/>
      <c r="AE598" s="97"/>
      <c r="AF598" s="97"/>
      <c r="AG598" s="97"/>
      <c r="AH598" s="97"/>
      <c r="AI598" s="97"/>
      <c r="AJ598" s="97"/>
      <c r="AK598" s="97"/>
      <c r="AL598" s="97"/>
      <c r="AM598" s="97"/>
      <c r="AN598" s="97"/>
      <c r="AO598" s="97"/>
      <c r="AP598" s="97"/>
      <c r="AQ598" s="97"/>
      <c r="AR598" s="97"/>
      <c r="AS598" s="97"/>
      <c r="AT598" s="97"/>
      <c r="AU598" s="97"/>
      <c r="AV598" s="97"/>
      <c r="AW598" s="97"/>
      <c r="AX598" s="97"/>
      <c r="AY598" s="97"/>
      <c r="AZ598" s="97"/>
      <c r="BA598" s="97"/>
      <c r="BB598" s="97"/>
      <c r="BC598" s="97"/>
      <c r="BD598" s="97"/>
      <c r="BE598" s="97"/>
      <c r="BF598" s="97"/>
      <c r="BG598" s="97"/>
      <c r="BH598" s="97"/>
      <c r="BI598" s="97"/>
      <c r="BJ598" s="97"/>
      <c r="BK598" s="97"/>
      <c r="BL598" s="97"/>
      <c r="BM598" s="97"/>
      <c r="BN598" s="97"/>
      <c r="BO598" s="97"/>
      <c r="BP598" s="97"/>
      <c r="BQ598" s="97"/>
      <c r="BR598" s="97"/>
      <c r="BS598" s="97"/>
      <c r="BT598" s="97"/>
      <c r="BU598" s="97"/>
      <c r="BV598" s="97"/>
      <c r="BW598" s="97"/>
      <c r="BX598" s="97"/>
      <c r="BY598" s="97"/>
      <c r="BZ598" s="97"/>
      <c r="CA598" s="97"/>
      <c r="CB598" s="97"/>
      <c r="CC598" s="97"/>
      <c r="CD598" s="97"/>
      <c r="CE598" s="97"/>
      <c r="CF598" s="97"/>
      <c r="CG598" s="97"/>
      <c r="CH598" s="97"/>
      <c r="CI598" s="97"/>
      <c r="CJ598" s="97"/>
      <c r="CK598" s="97"/>
      <c r="CL598" s="97"/>
      <c r="CM598" s="97"/>
      <c r="CN598" s="97"/>
      <c r="CO598" s="97"/>
      <c r="CP598" s="97"/>
      <c r="CQ598" s="97"/>
      <c r="CR598" s="97"/>
      <c r="CS598" s="97"/>
      <c r="CT598" s="97"/>
      <c r="CU598" s="97"/>
      <c r="CV598" s="97"/>
      <c r="CW598" s="97"/>
      <c r="CX598" s="97"/>
      <c r="CY598" s="97"/>
      <c r="CZ598" s="97"/>
      <c r="DA598" s="97"/>
      <c r="DB598" s="97"/>
      <c r="DC598" s="97"/>
      <c r="DD598" s="97"/>
      <c r="DE598" s="97"/>
      <c r="DF598" s="97"/>
      <c r="DG598" s="97"/>
      <c r="DH598" s="97"/>
      <c r="DI598" s="97"/>
      <c r="DJ598" s="97"/>
      <c r="DK598" s="97"/>
      <c r="DL598" s="97"/>
      <c r="DM598" s="97"/>
      <c r="DN598" s="97"/>
      <c r="DO598" s="97"/>
      <c r="DP598" s="97"/>
      <c r="DQ598" s="97"/>
      <c r="DR598" s="97"/>
      <c r="DS598" s="97"/>
      <c r="DT598" s="97"/>
      <c r="DU598" s="97"/>
      <c r="DV598" s="97"/>
      <c r="DW598" s="97"/>
      <c r="DX598" s="97"/>
      <c r="DY598" s="97"/>
      <c r="DZ598" s="97"/>
      <c r="EA598" s="97"/>
      <c r="EB598" s="97"/>
      <c r="EC598" s="97"/>
      <c r="ED598" s="97"/>
      <c r="EE598" s="97"/>
      <c r="EF598" s="97"/>
      <c r="EG598" s="97"/>
      <c r="EH598" s="97"/>
      <c r="EI598" s="97"/>
      <c r="EJ598" s="97"/>
      <c r="EK598" s="97"/>
      <c r="EL598" s="97"/>
      <c r="EM598" s="97"/>
      <c r="EN598" s="97"/>
      <c r="EO598" s="97"/>
      <c r="EP598" s="97"/>
      <c r="EQ598" s="97"/>
      <c r="ER598" s="97"/>
      <c r="ES598" s="97"/>
      <c r="ET598" s="97"/>
      <c r="EU598" s="97"/>
      <c r="EV598" s="97"/>
      <c r="EW598" s="97"/>
      <c r="EX598" s="97"/>
      <c r="EY598" s="97"/>
      <c r="EZ598" s="97"/>
      <c r="FA598" s="97"/>
      <c r="FB598" s="97"/>
      <c r="FC598" s="97"/>
      <c r="FD598" s="97"/>
      <c r="FE598" s="97"/>
      <c r="FF598" s="97"/>
      <c r="FG598" s="97"/>
      <c r="FH598" s="97"/>
      <c r="FI598" s="97"/>
      <c r="FJ598" s="97"/>
      <c r="FK598" s="97"/>
      <c r="FL598" s="97"/>
      <c r="FM598" s="97"/>
      <c r="FN598" s="97"/>
      <c r="FO598" s="97"/>
      <c r="FP598" s="97"/>
      <c r="FQ598" s="97"/>
      <c r="FR598" s="97"/>
      <c r="FS598" s="97"/>
      <c r="FT598" s="97"/>
      <c r="FU598" s="97"/>
      <c r="FV598" s="97"/>
      <c r="FW598" s="97"/>
      <c r="FX598" s="97"/>
      <c r="FY598" s="97"/>
      <c r="FZ598" s="97"/>
      <c r="GA598" s="97"/>
      <c r="GB598" s="97"/>
      <c r="GC598" s="97"/>
      <c r="GD598" s="97"/>
      <c r="GE598" s="97"/>
      <c r="GF598" s="97"/>
      <c r="GG598" s="97"/>
      <c r="GH598" s="97"/>
      <c r="GI598" s="97"/>
      <c r="GJ598" s="97"/>
      <c r="GK598" s="97"/>
      <c r="GL598" s="97"/>
      <c r="GM598" s="97"/>
      <c r="GN598" s="97"/>
      <c r="GO598" s="97"/>
      <c r="GP598" s="97"/>
      <c r="GQ598" s="97"/>
      <c r="GR598" s="97"/>
      <c r="GS598" s="97"/>
      <c r="GT598" s="97"/>
      <c r="GU598" s="97"/>
      <c r="GV598" s="97"/>
      <c r="GW598" s="97"/>
      <c r="GX598" s="97"/>
      <c r="GY598" s="97"/>
      <c r="GZ598" s="97"/>
      <c r="HA598" s="19"/>
      <c r="HB598" s="19"/>
    </row>
    <row r="599" spans="1:210" ht="4.2" customHeight="1" thickTop="1">
      <c r="A599" s="1"/>
      <c r="B599" s="1"/>
      <c r="C599" s="1"/>
      <c r="D599" s="1"/>
      <c r="E599" s="263"/>
      <c r="F599" s="48"/>
      <c r="G599" s="231"/>
      <c r="H599" s="1"/>
      <c r="I599" s="1"/>
      <c r="J599" s="1"/>
      <c r="K599" s="1"/>
      <c r="L599" s="1"/>
      <c r="M599" s="5"/>
      <c r="N599" s="310"/>
      <c r="O599" s="1"/>
      <c r="P599" s="5"/>
      <c r="Q599" s="1"/>
      <c r="R599" s="1"/>
      <c r="S599" s="5"/>
      <c r="T599" s="7"/>
      <c r="U599" s="24"/>
      <c r="V599" s="1"/>
      <c r="W599" s="12"/>
      <c r="X599" s="10"/>
      <c r="Y599" s="46"/>
      <c r="Z599" s="93"/>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4"/>
      <c r="BB599" s="94"/>
      <c r="BC599" s="94"/>
      <c r="BD599" s="94"/>
      <c r="BE599" s="94"/>
      <c r="BF599" s="94"/>
      <c r="BG599" s="94"/>
      <c r="BH599" s="94"/>
      <c r="BI599" s="94"/>
      <c r="BJ599" s="94"/>
      <c r="BK599" s="94"/>
      <c r="BL599" s="94"/>
      <c r="BM599" s="94"/>
      <c r="BN599" s="94"/>
      <c r="BO599" s="94"/>
      <c r="BP599" s="94"/>
      <c r="BQ599" s="94"/>
      <c r="BR599" s="94"/>
      <c r="BS599" s="94"/>
      <c r="BT599" s="94"/>
      <c r="BU599" s="94"/>
      <c r="BV599" s="94"/>
      <c r="BW599" s="94"/>
      <c r="BX599" s="94"/>
      <c r="BY599" s="94"/>
      <c r="BZ599" s="94"/>
      <c r="CA599" s="94"/>
      <c r="CB599" s="94"/>
      <c r="CC599" s="94"/>
      <c r="CD599" s="94"/>
      <c r="CE599" s="94"/>
      <c r="CF599" s="94"/>
      <c r="CG599" s="94"/>
      <c r="CH599" s="94"/>
      <c r="CI599" s="94"/>
      <c r="CJ599" s="94"/>
      <c r="CK599" s="94"/>
      <c r="CL599" s="94"/>
      <c r="CM599" s="94"/>
      <c r="CN599" s="94"/>
      <c r="CO599" s="94"/>
      <c r="CP599" s="94"/>
      <c r="CQ599" s="94"/>
      <c r="CR599" s="94"/>
      <c r="CS599" s="94"/>
      <c r="CT599" s="94"/>
      <c r="CU599" s="94"/>
      <c r="CV599" s="94"/>
      <c r="CW599" s="94"/>
      <c r="CX599" s="94"/>
      <c r="CY599" s="94"/>
      <c r="CZ599" s="94"/>
      <c r="DA599" s="94"/>
      <c r="DB599" s="94"/>
      <c r="DC599" s="94"/>
      <c r="DD599" s="94"/>
      <c r="DE599" s="94"/>
      <c r="DF599" s="94"/>
      <c r="DG599" s="94"/>
      <c r="DH599" s="94"/>
      <c r="DI599" s="94"/>
      <c r="DJ599" s="94"/>
      <c r="DK599" s="94"/>
      <c r="DL599" s="94"/>
      <c r="DM599" s="94"/>
      <c r="DN599" s="94"/>
      <c r="DO599" s="94"/>
      <c r="DP599" s="94"/>
      <c r="DQ599" s="94"/>
      <c r="DR599" s="94"/>
      <c r="DS599" s="94"/>
      <c r="DT599" s="94"/>
      <c r="DU599" s="94"/>
      <c r="DV599" s="94"/>
      <c r="DW599" s="94"/>
      <c r="DX599" s="94"/>
      <c r="DY599" s="94"/>
      <c r="DZ599" s="94"/>
      <c r="EA599" s="94"/>
      <c r="EB599" s="94"/>
      <c r="EC599" s="94"/>
      <c r="ED599" s="94"/>
      <c r="EE599" s="94"/>
      <c r="EF599" s="94"/>
      <c r="EG599" s="94"/>
      <c r="EH599" s="94"/>
      <c r="EI599" s="94"/>
      <c r="EJ599" s="94"/>
      <c r="EK599" s="94"/>
      <c r="EL599" s="94"/>
      <c r="EM599" s="94"/>
      <c r="EN599" s="94"/>
      <c r="EO599" s="94"/>
      <c r="EP599" s="94"/>
      <c r="EQ599" s="94"/>
      <c r="ER599" s="94"/>
      <c r="ES599" s="94"/>
      <c r="ET599" s="94"/>
      <c r="EU599" s="94"/>
      <c r="EV599" s="94"/>
      <c r="EW599" s="94"/>
      <c r="EX599" s="94"/>
      <c r="EY599" s="94"/>
      <c r="EZ599" s="94"/>
      <c r="FA599" s="94"/>
      <c r="FB599" s="94"/>
      <c r="FC599" s="94"/>
      <c r="FD599" s="94"/>
      <c r="FE599" s="94"/>
      <c r="FF599" s="94"/>
      <c r="FG599" s="94"/>
      <c r="FH599" s="94"/>
      <c r="FI599" s="94"/>
      <c r="FJ599" s="94"/>
      <c r="FK599" s="94"/>
      <c r="FL599" s="94"/>
      <c r="FM599" s="94"/>
      <c r="FN599" s="94"/>
      <c r="FO599" s="94"/>
      <c r="FP599" s="94"/>
      <c r="FQ599" s="94"/>
      <c r="FR599" s="94"/>
      <c r="FS599" s="94"/>
      <c r="FT599" s="94"/>
      <c r="FU599" s="94"/>
      <c r="FV599" s="94"/>
      <c r="FW599" s="94"/>
      <c r="FX599" s="94"/>
      <c r="FY599" s="94"/>
      <c r="FZ599" s="94"/>
      <c r="GA599" s="94"/>
      <c r="GB599" s="94"/>
      <c r="GC599" s="94"/>
      <c r="GD599" s="94"/>
      <c r="GE599" s="94"/>
      <c r="GF599" s="94"/>
      <c r="GG599" s="94"/>
      <c r="GH599" s="94"/>
      <c r="GI599" s="94"/>
      <c r="GJ599" s="94"/>
      <c r="GK599" s="94"/>
      <c r="GL599" s="94"/>
      <c r="GM599" s="94"/>
      <c r="GN599" s="94"/>
      <c r="GO599" s="94"/>
      <c r="GP599" s="94"/>
      <c r="GQ599" s="94"/>
      <c r="GR599" s="94"/>
      <c r="GS599" s="94"/>
      <c r="GT599" s="94"/>
      <c r="GU599" s="94"/>
      <c r="GV599" s="94"/>
      <c r="GW599" s="94"/>
      <c r="GX599" s="94"/>
      <c r="GY599" s="94"/>
      <c r="GZ599" s="94"/>
      <c r="HA599" s="1"/>
      <c r="HB599" s="1"/>
    </row>
    <row r="600" spans="1:210" s="23" customFormat="1">
      <c r="A600" s="19"/>
      <c r="B600" s="244" t="s">
        <v>165</v>
      </c>
      <c r="C600" s="19"/>
      <c r="D600" s="19"/>
      <c r="E600" s="269"/>
      <c r="F600" s="52"/>
      <c r="G600" s="232"/>
      <c r="H600" s="19"/>
      <c r="I600" s="19" t="str">
        <f>IF(T598=справочники!$H$10,"Выберите показатель, от которого зависит расход","")</f>
        <v/>
      </c>
      <c r="J600" s="19"/>
      <c r="K600" s="19"/>
      <c r="L600" s="19"/>
      <c r="M600" s="5"/>
      <c r="N600" s="19"/>
      <c r="O600" s="19"/>
      <c r="P600" s="20"/>
      <c r="Q600" s="19" t="str">
        <f>IF(T598=справочники!$H$10,"вып.список","")</f>
        <v/>
      </c>
      <c r="R600" s="19"/>
      <c r="S600" s="20" t="str">
        <f>IF(T598=справочники!$H$10,"*","")</f>
        <v/>
      </c>
      <c r="T600" s="204"/>
      <c r="U600" s="26" t="str">
        <f>IF(T598=справочники!$H$10,"^","")</f>
        <v/>
      </c>
      <c r="V600" s="19"/>
      <c r="W600" s="21"/>
      <c r="X600" s="22"/>
      <c r="Y600" s="47"/>
      <c r="Z600" s="96"/>
      <c r="AA600" s="97"/>
      <c r="AB600" s="97"/>
      <c r="AC600" s="97"/>
      <c r="AD600" s="97"/>
      <c r="AE600" s="97"/>
      <c r="AF600" s="97"/>
      <c r="AG600" s="97"/>
      <c r="AH600" s="97"/>
      <c r="AI600" s="97"/>
      <c r="AJ600" s="97"/>
      <c r="AK600" s="97"/>
      <c r="AL600" s="97"/>
      <c r="AM600" s="97"/>
      <c r="AN600" s="97"/>
      <c r="AO600" s="97"/>
      <c r="AP600" s="97"/>
      <c r="AQ600" s="97"/>
      <c r="AR600" s="97"/>
      <c r="AS600" s="97"/>
      <c r="AT600" s="97"/>
      <c r="AU600" s="97"/>
      <c r="AV600" s="97"/>
      <c r="AW600" s="97"/>
      <c r="AX600" s="97"/>
      <c r="AY600" s="97"/>
      <c r="AZ600" s="97"/>
      <c r="BA600" s="97"/>
      <c r="BB600" s="97"/>
      <c r="BC600" s="97"/>
      <c r="BD600" s="97"/>
      <c r="BE600" s="97"/>
      <c r="BF600" s="97"/>
      <c r="BG600" s="97"/>
      <c r="BH600" s="97"/>
      <c r="BI600" s="97"/>
      <c r="BJ600" s="97"/>
      <c r="BK600" s="97"/>
      <c r="BL600" s="97"/>
      <c r="BM600" s="97"/>
      <c r="BN600" s="97"/>
      <c r="BO600" s="97"/>
      <c r="BP600" s="97"/>
      <c r="BQ600" s="97"/>
      <c r="BR600" s="97"/>
      <c r="BS600" s="97"/>
      <c r="BT600" s="97"/>
      <c r="BU600" s="97"/>
      <c r="BV600" s="97"/>
      <c r="BW600" s="97"/>
      <c r="BX600" s="97"/>
      <c r="BY600" s="97"/>
      <c r="BZ600" s="97"/>
      <c r="CA600" s="97"/>
      <c r="CB600" s="97"/>
      <c r="CC600" s="97"/>
      <c r="CD600" s="97"/>
      <c r="CE600" s="97"/>
      <c r="CF600" s="97"/>
      <c r="CG600" s="97"/>
      <c r="CH600" s="97"/>
      <c r="CI600" s="97"/>
      <c r="CJ600" s="97"/>
      <c r="CK600" s="97"/>
      <c r="CL600" s="97"/>
      <c r="CM600" s="97"/>
      <c r="CN600" s="97"/>
      <c r="CO600" s="97"/>
      <c r="CP600" s="97"/>
      <c r="CQ600" s="97"/>
      <c r="CR600" s="97"/>
      <c r="CS600" s="97"/>
      <c r="CT600" s="97"/>
      <c r="CU600" s="97"/>
      <c r="CV600" s="97"/>
      <c r="CW600" s="97"/>
      <c r="CX600" s="97"/>
      <c r="CY600" s="97"/>
      <c r="CZ600" s="97"/>
      <c r="DA600" s="97"/>
      <c r="DB600" s="97"/>
      <c r="DC600" s="97"/>
      <c r="DD600" s="97"/>
      <c r="DE600" s="97"/>
      <c r="DF600" s="97"/>
      <c r="DG600" s="97"/>
      <c r="DH600" s="97"/>
      <c r="DI600" s="97"/>
      <c r="DJ600" s="97"/>
      <c r="DK600" s="97"/>
      <c r="DL600" s="97"/>
      <c r="DM600" s="97"/>
      <c r="DN600" s="97"/>
      <c r="DO600" s="97"/>
      <c r="DP600" s="97"/>
      <c r="DQ600" s="97"/>
      <c r="DR600" s="97"/>
      <c r="DS600" s="97"/>
      <c r="DT600" s="97"/>
      <c r="DU600" s="97"/>
      <c r="DV600" s="97"/>
      <c r="DW600" s="97"/>
      <c r="DX600" s="97"/>
      <c r="DY600" s="97"/>
      <c r="DZ600" s="97"/>
      <c r="EA600" s="97"/>
      <c r="EB600" s="97"/>
      <c r="EC600" s="97"/>
      <c r="ED600" s="97"/>
      <c r="EE600" s="97"/>
      <c r="EF600" s="97"/>
      <c r="EG600" s="97"/>
      <c r="EH600" s="97"/>
      <c r="EI600" s="97"/>
      <c r="EJ600" s="97"/>
      <c r="EK600" s="97"/>
      <c r="EL600" s="97"/>
      <c r="EM600" s="97"/>
      <c r="EN600" s="97"/>
      <c r="EO600" s="97"/>
      <c r="EP600" s="97"/>
      <c r="EQ600" s="97"/>
      <c r="ER600" s="97"/>
      <c r="ES600" s="97"/>
      <c r="ET600" s="97"/>
      <c r="EU600" s="97"/>
      <c r="EV600" s="97"/>
      <c r="EW600" s="97"/>
      <c r="EX600" s="97"/>
      <c r="EY600" s="97"/>
      <c r="EZ600" s="97"/>
      <c r="FA600" s="97"/>
      <c r="FB600" s="97"/>
      <c r="FC600" s="97"/>
      <c r="FD600" s="97"/>
      <c r="FE600" s="97"/>
      <c r="FF600" s="97"/>
      <c r="FG600" s="97"/>
      <c r="FH600" s="97"/>
      <c r="FI600" s="97"/>
      <c r="FJ600" s="97"/>
      <c r="FK600" s="97"/>
      <c r="FL600" s="97"/>
      <c r="FM600" s="97"/>
      <c r="FN600" s="97"/>
      <c r="FO600" s="97"/>
      <c r="FP600" s="97"/>
      <c r="FQ600" s="97"/>
      <c r="FR600" s="97"/>
      <c r="FS600" s="97"/>
      <c r="FT600" s="97"/>
      <c r="FU600" s="97"/>
      <c r="FV600" s="97"/>
      <c r="FW600" s="97"/>
      <c r="FX600" s="97"/>
      <c r="FY600" s="97"/>
      <c r="FZ600" s="97"/>
      <c r="GA600" s="97"/>
      <c r="GB600" s="97"/>
      <c r="GC600" s="97"/>
      <c r="GD600" s="97"/>
      <c r="GE600" s="97"/>
      <c r="GF600" s="97"/>
      <c r="GG600" s="97"/>
      <c r="GH600" s="97"/>
      <c r="GI600" s="97"/>
      <c r="GJ600" s="97"/>
      <c r="GK600" s="97"/>
      <c r="GL600" s="97"/>
      <c r="GM600" s="97"/>
      <c r="GN600" s="97"/>
      <c r="GO600" s="97"/>
      <c r="GP600" s="97"/>
      <c r="GQ600" s="97"/>
      <c r="GR600" s="97"/>
      <c r="GS600" s="97"/>
      <c r="GT600" s="97"/>
      <c r="GU600" s="97"/>
      <c r="GV600" s="97"/>
      <c r="GW600" s="97"/>
      <c r="GX600" s="97"/>
      <c r="GY600" s="97"/>
      <c r="GZ600" s="97"/>
      <c r="HA600" s="19"/>
      <c r="HB600" s="19"/>
    </row>
    <row r="601" spans="1:210" ht="4.2" customHeight="1">
      <c r="A601" s="1"/>
      <c r="B601" s="1"/>
      <c r="C601" s="1"/>
      <c r="D601" s="1"/>
      <c r="E601" s="263"/>
      <c r="F601" s="48"/>
      <c r="G601" s="231"/>
      <c r="H601" s="1"/>
      <c r="I601" s="1"/>
      <c r="J601" s="1"/>
      <c r="K601" s="1"/>
      <c r="L601" s="1"/>
      <c r="M601" s="5"/>
      <c r="N601" s="19"/>
      <c r="O601" s="1"/>
      <c r="P601" s="5"/>
      <c r="Q601" s="1"/>
      <c r="R601" s="1"/>
      <c r="S601" s="5"/>
      <c r="T601" s="7"/>
      <c r="U601" s="24"/>
      <c r="V601" s="1"/>
      <c r="W601" s="12"/>
      <c r="X601" s="10"/>
      <c r="Y601" s="46"/>
      <c r="Z601" s="93"/>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A601" s="94"/>
      <c r="CB601" s="94"/>
      <c r="CC601" s="94"/>
      <c r="CD601" s="94"/>
      <c r="CE601" s="94"/>
      <c r="CF601" s="94"/>
      <c r="CG601" s="94"/>
      <c r="CH601" s="94"/>
      <c r="CI601" s="94"/>
      <c r="CJ601" s="94"/>
      <c r="CK601" s="94"/>
      <c r="CL601" s="94"/>
      <c r="CM601" s="94"/>
      <c r="CN601" s="94"/>
      <c r="CO601" s="94"/>
      <c r="CP601" s="94"/>
      <c r="CQ601" s="94"/>
      <c r="CR601" s="94"/>
      <c r="CS601" s="94"/>
      <c r="CT601" s="94"/>
      <c r="CU601" s="94"/>
      <c r="CV601" s="94"/>
      <c r="CW601" s="94"/>
      <c r="CX601" s="94"/>
      <c r="CY601" s="94"/>
      <c r="CZ601" s="94"/>
      <c r="DA601" s="94"/>
      <c r="DB601" s="94"/>
      <c r="DC601" s="94"/>
      <c r="DD601" s="94"/>
      <c r="DE601" s="94"/>
      <c r="DF601" s="94"/>
      <c r="DG601" s="94"/>
      <c r="DH601" s="94"/>
      <c r="DI601" s="94"/>
      <c r="DJ601" s="94"/>
      <c r="DK601" s="94"/>
      <c r="DL601" s="94"/>
      <c r="DM601" s="94"/>
      <c r="DN601" s="94"/>
      <c r="DO601" s="94"/>
      <c r="DP601" s="94"/>
      <c r="DQ601" s="94"/>
      <c r="DR601" s="94"/>
      <c r="DS601" s="94"/>
      <c r="DT601" s="94"/>
      <c r="DU601" s="94"/>
      <c r="DV601" s="94"/>
      <c r="DW601" s="94"/>
      <c r="DX601" s="94"/>
      <c r="DY601" s="94"/>
      <c r="DZ601" s="94"/>
      <c r="EA601" s="94"/>
      <c r="EB601" s="94"/>
      <c r="EC601" s="94"/>
      <c r="ED601" s="94"/>
      <c r="EE601" s="94"/>
      <c r="EF601" s="94"/>
      <c r="EG601" s="94"/>
      <c r="EH601" s="94"/>
      <c r="EI601" s="94"/>
      <c r="EJ601" s="94"/>
      <c r="EK601" s="94"/>
      <c r="EL601" s="94"/>
      <c r="EM601" s="94"/>
      <c r="EN601" s="94"/>
      <c r="EO601" s="94"/>
      <c r="EP601" s="94"/>
      <c r="EQ601" s="94"/>
      <c r="ER601" s="94"/>
      <c r="ES601" s="94"/>
      <c r="ET601" s="94"/>
      <c r="EU601" s="94"/>
      <c r="EV601" s="94"/>
      <c r="EW601" s="94"/>
      <c r="EX601" s="94"/>
      <c r="EY601" s="94"/>
      <c r="EZ601" s="94"/>
      <c r="FA601" s="94"/>
      <c r="FB601" s="94"/>
      <c r="FC601" s="94"/>
      <c r="FD601" s="94"/>
      <c r="FE601" s="94"/>
      <c r="FF601" s="94"/>
      <c r="FG601" s="94"/>
      <c r="FH601" s="94"/>
      <c r="FI601" s="94"/>
      <c r="FJ601" s="94"/>
      <c r="FK601" s="94"/>
      <c r="FL601" s="94"/>
      <c r="FM601" s="94"/>
      <c r="FN601" s="94"/>
      <c r="FO601" s="94"/>
      <c r="FP601" s="94"/>
      <c r="FQ601" s="94"/>
      <c r="FR601" s="94"/>
      <c r="FS601" s="94"/>
      <c r="FT601" s="94"/>
      <c r="FU601" s="94"/>
      <c r="FV601" s="94"/>
      <c r="FW601" s="94"/>
      <c r="FX601" s="94"/>
      <c r="FY601" s="94"/>
      <c r="FZ601" s="94"/>
      <c r="GA601" s="94"/>
      <c r="GB601" s="94"/>
      <c r="GC601" s="94"/>
      <c r="GD601" s="94"/>
      <c r="GE601" s="94"/>
      <c r="GF601" s="94"/>
      <c r="GG601" s="94"/>
      <c r="GH601" s="94"/>
      <c r="GI601" s="94"/>
      <c r="GJ601" s="94"/>
      <c r="GK601" s="94"/>
      <c r="GL601" s="94"/>
      <c r="GM601" s="94"/>
      <c r="GN601" s="94"/>
      <c r="GO601" s="94"/>
      <c r="GP601" s="94"/>
      <c r="GQ601" s="94"/>
      <c r="GR601" s="94"/>
      <c r="GS601" s="94"/>
      <c r="GT601" s="94"/>
      <c r="GU601" s="94"/>
      <c r="GV601" s="94"/>
      <c r="GW601" s="94"/>
      <c r="GX601" s="94"/>
      <c r="GY601" s="94"/>
      <c r="GZ601" s="94"/>
      <c r="HA601" s="1"/>
      <c r="HB601" s="1"/>
    </row>
    <row r="602" spans="1:210" s="23" customFormat="1">
      <c r="A602" s="19"/>
      <c r="B602" s="245" t="s">
        <v>162</v>
      </c>
      <c r="C602" s="19"/>
      <c r="D602" s="19"/>
      <c r="E602" s="269"/>
      <c r="F602" s="52"/>
      <c r="G602" s="232"/>
      <c r="H602" s="19"/>
      <c r="I602" s="19" t="str">
        <f>IF($T598=справочники!$H$9,"расходы на одну единицу проданной продукции",IF($T598=справочники!$H$10,"доля от выбранного показателя продаж","??"))</f>
        <v>??</v>
      </c>
      <c r="J602" s="19"/>
      <c r="K602" s="19"/>
      <c r="L602" s="19"/>
      <c r="M602" s="20"/>
      <c r="N602" s="19"/>
      <c r="O602" s="19"/>
      <c r="P602" s="20"/>
      <c r="Q602" s="19" t="str">
        <f>IF($T598=справочники!$H$9,"руб.",IF($T598=справочники!$H$10,"доля","??"))</f>
        <v>??</v>
      </c>
      <c r="R602" s="19"/>
      <c r="S602" s="20" t="s">
        <v>6</v>
      </c>
      <c r="T602" s="212"/>
      <c r="U602" s="26"/>
      <c r="V602" s="19"/>
      <c r="W602" s="21"/>
      <c r="X602" s="22"/>
      <c r="Y602" s="47"/>
      <c r="Z602" s="96"/>
      <c r="AA602" s="97"/>
      <c r="AB602" s="97"/>
      <c r="AC602" s="97"/>
      <c r="AD602" s="97"/>
      <c r="AE602" s="97"/>
      <c r="AF602" s="97"/>
      <c r="AG602" s="97"/>
      <c r="AH602" s="97"/>
      <c r="AI602" s="97"/>
      <c r="AJ602" s="97"/>
      <c r="AK602" s="97"/>
      <c r="AL602" s="97"/>
      <c r="AM602" s="97"/>
      <c r="AN602" s="97"/>
      <c r="AO602" s="97"/>
      <c r="AP602" s="97"/>
      <c r="AQ602" s="97"/>
      <c r="AR602" s="97"/>
      <c r="AS602" s="97"/>
      <c r="AT602" s="97"/>
      <c r="AU602" s="97"/>
      <c r="AV602" s="97"/>
      <c r="AW602" s="97"/>
      <c r="AX602" s="97"/>
      <c r="AY602" s="97"/>
      <c r="AZ602" s="97"/>
      <c r="BA602" s="97"/>
      <c r="BB602" s="97"/>
      <c r="BC602" s="97"/>
      <c r="BD602" s="97"/>
      <c r="BE602" s="97"/>
      <c r="BF602" s="97"/>
      <c r="BG602" s="97"/>
      <c r="BH602" s="97"/>
      <c r="BI602" s="97"/>
      <c r="BJ602" s="97"/>
      <c r="BK602" s="97"/>
      <c r="BL602" s="97"/>
      <c r="BM602" s="97"/>
      <c r="BN602" s="97"/>
      <c r="BO602" s="97"/>
      <c r="BP602" s="97"/>
      <c r="BQ602" s="97"/>
      <c r="BR602" s="97"/>
      <c r="BS602" s="97"/>
      <c r="BT602" s="97"/>
      <c r="BU602" s="97"/>
      <c r="BV602" s="97"/>
      <c r="BW602" s="97"/>
      <c r="BX602" s="97"/>
      <c r="BY602" s="97"/>
      <c r="BZ602" s="97"/>
      <c r="CA602" s="97"/>
      <c r="CB602" s="97"/>
      <c r="CC602" s="97"/>
      <c r="CD602" s="97"/>
      <c r="CE602" s="97"/>
      <c r="CF602" s="97"/>
      <c r="CG602" s="97"/>
      <c r="CH602" s="97"/>
      <c r="CI602" s="97"/>
      <c r="CJ602" s="97"/>
      <c r="CK602" s="97"/>
      <c r="CL602" s="97"/>
      <c r="CM602" s="97"/>
      <c r="CN602" s="97"/>
      <c r="CO602" s="97"/>
      <c r="CP602" s="97"/>
      <c r="CQ602" s="97"/>
      <c r="CR602" s="97"/>
      <c r="CS602" s="97"/>
      <c r="CT602" s="97"/>
      <c r="CU602" s="97"/>
      <c r="CV602" s="97"/>
      <c r="CW602" s="97"/>
      <c r="CX602" s="97"/>
      <c r="CY602" s="97"/>
      <c r="CZ602" s="97"/>
      <c r="DA602" s="97"/>
      <c r="DB602" s="97"/>
      <c r="DC602" s="97"/>
      <c r="DD602" s="97"/>
      <c r="DE602" s="97"/>
      <c r="DF602" s="97"/>
      <c r="DG602" s="97"/>
      <c r="DH602" s="97"/>
      <c r="DI602" s="97"/>
      <c r="DJ602" s="97"/>
      <c r="DK602" s="97"/>
      <c r="DL602" s="97"/>
      <c r="DM602" s="97"/>
      <c r="DN602" s="97"/>
      <c r="DO602" s="97"/>
      <c r="DP602" s="97"/>
      <c r="DQ602" s="97"/>
      <c r="DR602" s="97"/>
      <c r="DS602" s="97"/>
      <c r="DT602" s="97"/>
      <c r="DU602" s="97"/>
      <c r="DV602" s="97"/>
      <c r="DW602" s="97"/>
      <c r="DX602" s="97"/>
      <c r="DY602" s="97"/>
      <c r="DZ602" s="97"/>
      <c r="EA602" s="97"/>
      <c r="EB602" s="97"/>
      <c r="EC602" s="97"/>
      <c r="ED602" s="97"/>
      <c r="EE602" s="97"/>
      <c r="EF602" s="97"/>
      <c r="EG602" s="97"/>
      <c r="EH602" s="97"/>
      <c r="EI602" s="97"/>
      <c r="EJ602" s="97"/>
      <c r="EK602" s="97"/>
      <c r="EL602" s="97"/>
      <c r="EM602" s="97"/>
      <c r="EN602" s="97"/>
      <c r="EO602" s="97"/>
      <c r="EP602" s="97"/>
      <c r="EQ602" s="97"/>
      <c r="ER602" s="97"/>
      <c r="ES602" s="97"/>
      <c r="ET602" s="97"/>
      <c r="EU602" s="97"/>
      <c r="EV602" s="97"/>
      <c r="EW602" s="97"/>
      <c r="EX602" s="97"/>
      <c r="EY602" s="97"/>
      <c r="EZ602" s="97"/>
      <c r="FA602" s="97"/>
      <c r="FB602" s="97"/>
      <c r="FC602" s="97"/>
      <c r="FD602" s="97"/>
      <c r="FE602" s="97"/>
      <c r="FF602" s="97"/>
      <c r="FG602" s="97"/>
      <c r="FH602" s="97"/>
      <c r="FI602" s="97"/>
      <c r="FJ602" s="97"/>
      <c r="FK602" s="97"/>
      <c r="FL602" s="97"/>
      <c r="FM602" s="97"/>
      <c r="FN602" s="97"/>
      <c r="FO602" s="97"/>
      <c r="FP602" s="97"/>
      <c r="FQ602" s="97"/>
      <c r="FR602" s="97"/>
      <c r="FS602" s="97"/>
      <c r="FT602" s="97"/>
      <c r="FU602" s="97"/>
      <c r="FV602" s="97"/>
      <c r="FW602" s="97"/>
      <c r="FX602" s="97"/>
      <c r="FY602" s="97"/>
      <c r="FZ602" s="97"/>
      <c r="GA602" s="97"/>
      <c r="GB602" s="97"/>
      <c r="GC602" s="97"/>
      <c r="GD602" s="97"/>
      <c r="GE602" s="97"/>
      <c r="GF602" s="97"/>
      <c r="GG602" s="97"/>
      <c r="GH602" s="97"/>
      <c r="GI602" s="97"/>
      <c r="GJ602" s="97"/>
      <c r="GK602" s="97"/>
      <c r="GL602" s="97"/>
      <c r="GM602" s="97"/>
      <c r="GN602" s="97"/>
      <c r="GO602" s="97"/>
      <c r="GP602" s="97"/>
      <c r="GQ602" s="97"/>
      <c r="GR602" s="97"/>
      <c r="GS602" s="97"/>
      <c r="GT602" s="97"/>
      <c r="GU602" s="97"/>
      <c r="GV602" s="97"/>
      <c r="GW602" s="97"/>
      <c r="GX602" s="97"/>
      <c r="GY602" s="97"/>
      <c r="GZ602" s="97"/>
      <c r="HA602" s="19"/>
      <c r="HB602" s="19"/>
    </row>
    <row r="603" spans="1:210" ht="4.2" customHeight="1">
      <c r="A603" s="1"/>
      <c r="B603" s="1"/>
      <c r="C603" s="1"/>
      <c r="D603" s="1"/>
      <c r="E603" s="263"/>
      <c r="F603" s="48"/>
      <c r="G603" s="231"/>
      <c r="H603" s="1"/>
      <c r="I603" s="1"/>
      <c r="J603" s="1"/>
      <c r="K603" s="1"/>
      <c r="L603" s="1"/>
      <c r="M603" s="5"/>
      <c r="N603" s="1"/>
      <c r="O603" s="1"/>
      <c r="P603" s="5"/>
      <c r="Q603" s="1"/>
      <c r="R603" s="1"/>
      <c r="S603" s="5"/>
      <c r="T603" s="7"/>
      <c r="U603" s="24"/>
      <c r="V603" s="1"/>
      <c r="W603" s="12"/>
      <c r="X603" s="10"/>
      <c r="Y603" s="46"/>
      <c r="Z603" s="93"/>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4"/>
      <c r="BB603" s="94"/>
      <c r="BC603" s="94"/>
      <c r="BD603" s="94"/>
      <c r="BE603" s="94"/>
      <c r="BF603" s="94"/>
      <c r="BG603" s="94"/>
      <c r="BH603" s="94"/>
      <c r="BI603" s="94"/>
      <c r="BJ603" s="94"/>
      <c r="BK603" s="94"/>
      <c r="BL603" s="94"/>
      <c r="BM603" s="94"/>
      <c r="BN603" s="94"/>
      <c r="BO603" s="94"/>
      <c r="BP603" s="94"/>
      <c r="BQ603" s="94"/>
      <c r="BR603" s="94"/>
      <c r="BS603" s="94"/>
      <c r="BT603" s="94"/>
      <c r="BU603" s="94"/>
      <c r="BV603" s="94"/>
      <c r="BW603" s="94"/>
      <c r="BX603" s="94"/>
      <c r="BY603" s="94"/>
      <c r="BZ603" s="94"/>
      <c r="CA603" s="94"/>
      <c r="CB603" s="94"/>
      <c r="CC603" s="94"/>
      <c r="CD603" s="94"/>
      <c r="CE603" s="94"/>
      <c r="CF603" s="94"/>
      <c r="CG603" s="94"/>
      <c r="CH603" s="94"/>
      <c r="CI603" s="94"/>
      <c r="CJ603" s="94"/>
      <c r="CK603" s="94"/>
      <c r="CL603" s="94"/>
      <c r="CM603" s="94"/>
      <c r="CN603" s="94"/>
      <c r="CO603" s="94"/>
      <c r="CP603" s="94"/>
      <c r="CQ603" s="94"/>
      <c r="CR603" s="94"/>
      <c r="CS603" s="94"/>
      <c r="CT603" s="94"/>
      <c r="CU603" s="94"/>
      <c r="CV603" s="94"/>
      <c r="CW603" s="94"/>
      <c r="CX603" s="94"/>
      <c r="CY603" s="94"/>
      <c r="CZ603" s="94"/>
      <c r="DA603" s="94"/>
      <c r="DB603" s="94"/>
      <c r="DC603" s="94"/>
      <c r="DD603" s="94"/>
      <c r="DE603" s="94"/>
      <c r="DF603" s="94"/>
      <c r="DG603" s="94"/>
      <c r="DH603" s="94"/>
      <c r="DI603" s="94"/>
      <c r="DJ603" s="94"/>
      <c r="DK603" s="94"/>
      <c r="DL603" s="94"/>
      <c r="DM603" s="94"/>
      <c r="DN603" s="94"/>
      <c r="DO603" s="94"/>
      <c r="DP603" s="94"/>
      <c r="DQ603" s="94"/>
      <c r="DR603" s="94"/>
      <c r="DS603" s="94"/>
      <c r="DT603" s="94"/>
      <c r="DU603" s="94"/>
      <c r="DV603" s="94"/>
      <c r="DW603" s="94"/>
      <c r="DX603" s="94"/>
      <c r="DY603" s="94"/>
      <c r="DZ603" s="94"/>
      <c r="EA603" s="94"/>
      <c r="EB603" s="94"/>
      <c r="EC603" s="94"/>
      <c r="ED603" s="94"/>
      <c r="EE603" s="94"/>
      <c r="EF603" s="94"/>
      <c r="EG603" s="94"/>
      <c r="EH603" s="94"/>
      <c r="EI603" s="94"/>
      <c r="EJ603" s="94"/>
      <c r="EK603" s="94"/>
      <c r="EL603" s="94"/>
      <c r="EM603" s="94"/>
      <c r="EN603" s="94"/>
      <c r="EO603" s="94"/>
      <c r="EP603" s="94"/>
      <c r="EQ603" s="94"/>
      <c r="ER603" s="94"/>
      <c r="ES603" s="94"/>
      <c r="ET603" s="94"/>
      <c r="EU603" s="94"/>
      <c r="EV603" s="94"/>
      <c r="EW603" s="94"/>
      <c r="EX603" s="94"/>
      <c r="EY603" s="94"/>
      <c r="EZ603" s="94"/>
      <c r="FA603" s="94"/>
      <c r="FB603" s="94"/>
      <c r="FC603" s="94"/>
      <c r="FD603" s="94"/>
      <c r="FE603" s="94"/>
      <c r="FF603" s="94"/>
      <c r="FG603" s="94"/>
      <c r="FH603" s="94"/>
      <c r="FI603" s="94"/>
      <c r="FJ603" s="94"/>
      <c r="FK603" s="94"/>
      <c r="FL603" s="94"/>
      <c r="FM603" s="94"/>
      <c r="FN603" s="94"/>
      <c r="FO603" s="94"/>
      <c r="FP603" s="94"/>
      <c r="FQ603" s="94"/>
      <c r="FR603" s="94"/>
      <c r="FS603" s="94"/>
      <c r="FT603" s="94"/>
      <c r="FU603" s="94"/>
      <c r="FV603" s="94"/>
      <c r="FW603" s="94"/>
      <c r="FX603" s="94"/>
      <c r="FY603" s="94"/>
      <c r="FZ603" s="94"/>
      <c r="GA603" s="94"/>
      <c r="GB603" s="94"/>
      <c r="GC603" s="94"/>
      <c r="GD603" s="94"/>
      <c r="GE603" s="94"/>
      <c r="GF603" s="94"/>
      <c r="GG603" s="94"/>
      <c r="GH603" s="94"/>
      <c r="GI603" s="94"/>
      <c r="GJ603" s="94"/>
      <c r="GK603" s="94"/>
      <c r="GL603" s="94"/>
      <c r="GM603" s="94"/>
      <c r="GN603" s="94"/>
      <c r="GO603" s="94"/>
      <c r="GP603" s="94"/>
      <c r="GQ603" s="94"/>
      <c r="GR603" s="94"/>
      <c r="GS603" s="94"/>
      <c r="GT603" s="94"/>
      <c r="GU603" s="94"/>
      <c r="GV603" s="94"/>
      <c r="GW603" s="94"/>
      <c r="GX603" s="94"/>
      <c r="GY603" s="94"/>
      <c r="GZ603" s="94"/>
      <c r="HA603" s="1"/>
      <c r="HB603" s="1"/>
    </row>
    <row r="604" spans="1:210" s="4" customFormat="1">
      <c r="A604" s="3"/>
      <c r="B604" s="259" t="s">
        <v>159</v>
      </c>
      <c r="C604" s="3"/>
      <c r="D604" s="3"/>
      <c r="E604" s="9"/>
      <c r="F604" s="51"/>
      <c r="G604" s="232"/>
      <c r="H604" s="13" t="str">
        <f>B604&amp;N598</f>
        <v>Учет - Переменный прямой расход</v>
      </c>
      <c r="I604" s="13"/>
      <c r="J604" s="3"/>
      <c r="K604" s="3"/>
      <c r="L604" s="3"/>
      <c r="M604" s="5"/>
      <c r="N604" s="36" t="str">
        <f>N586</f>
        <v>Продукт-2</v>
      </c>
      <c r="O604" s="36"/>
      <c r="P604" s="5"/>
      <c r="Q604" s="36" t="s">
        <v>26</v>
      </c>
      <c r="R604" s="36"/>
      <c r="S604" s="20" t="s">
        <v>6</v>
      </c>
      <c r="T604" s="308"/>
      <c r="U604" s="24" t="s">
        <v>7</v>
      </c>
      <c r="V604" s="36"/>
      <c r="W604" s="38">
        <f>SUM($Y604:$HA604)</f>
        <v>0</v>
      </c>
      <c r="X604" s="38"/>
      <c r="Y604" s="46"/>
      <c r="Z604" s="99"/>
      <c r="AA604" s="100">
        <f>IF(AA$8="",0,IF($T598=справочники!$H$9,$T602*SUMIFS(AA$43:AA603,$H$43:$H603,$H$72,$N$43:$N603,$N604),IF($T598=справочники!$H$10,$T602*SUMIFS(AA$43:AA603,$H$43:$H603,$T600,$N$43:$N603,$N604),0)))</f>
        <v>0</v>
      </c>
      <c r="AB604" s="100">
        <f>IF(AB$8="",0,IF($T598=справочники!$H$9,$T602*SUMIFS(AB$43:AB603,$H$43:$H603,$H$72,$N$43:$N603,$N604),IF($T598=справочники!$H$10,$T602*SUMIFS(AB$43:AB603,$H$43:$H603,$T600,$N$43:$N603,$N604),0)))</f>
        <v>0</v>
      </c>
      <c r="AC604" s="100">
        <f>IF(AC$8="",0,IF($T598=справочники!$H$9,$T602*SUMIFS(AC$43:AC603,$H$43:$H603,$H$72,$N$43:$N603,$N604),IF($T598=справочники!$H$10,$T602*SUMIFS(AC$43:AC603,$H$43:$H603,$T600,$N$43:$N603,$N604),0)))</f>
        <v>0</v>
      </c>
      <c r="AD604" s="100">
        <f>IF(AD$8="",0,IF($T598=справочники!$H$9,$T602*SUMIFS(AD$43:AD603,$H$43:$H603,$H$72,$N$43:$N603,$N604),IF($T598=справочники!$H$10,$T602*SUMIFS(AD$43:AD603,$H$43:$H603,$T600,$N$43:$N603,$N604),0)))</f>
        <v>0</v>
      </c>
      <c r="AE604" s="100">
        <f>IF(AE$8="",0,IF($T598=справочники!$H$9,$T602*SUMIFS(AE$43:AE603,$H$43:$H603,$H$72,$N$43:$N603,$N604),IF($T598=справочники!$H$10,$T602*SUMIFS(AE$43:AE603,$H$43:$H603,$T600,$N$43:$N603,$N604),0)))</f>
        <v>0</v>
      </c>
      <c r="AF604" s="100">
        <f>IF(AF$8="",0,IF($T598=справочники!$H$9,$T602*SUMIFS(AF$43:AF603,$H$43:$H603,$H$72,$N$43:$N603,$N604),IF($T598=справочники!$H$10,$T602*SUMIFS(AF$43:AF603,$H$43:$H603,$T600,$N$43:$N603,$N604),0)))</f>
        <v>0</v>
      </c>
      <c r="AG604" s="100">
        <f>IF(AG$8="",0,IF($T598=справочники!$H$9,$T602*SUMIFS(AG$43:AG603,$H$43:$H603,$H$72,$N$43:$N603,$N604),IF($T598=справочники!$H$10,$T602*SUMIFS(AG$43:AG603,$H$43:$H603,$T600,$N$43:$N603,$N604),0)))</f>
        <v>0</v>
      </c>
      <c r="AH604" s="100">
        <f>IF(AH$8="",0,IF($T598=справочники!$H$9,$T602*SUMIFS(AH$43:AH603,$H$43:$H603,$H$72,$N$43:$N603,$N604),IF($T598=справочники!$H$10,$T602*SUMIFS(AH$43:AH603,$H$43:$H603,$T600,$N$43:$N603,$N604),0)))</f>
        <v>0</v>
      </c>
      <c r="AI604" s="100">
        <f>IF(AI$8="",0,IF($T598=справочники!$H$9,$T602*SUMIFS(AI$43:AI603,$H$43:$H603,$H$72,$N$43:$N603,$N604),IF($T598=справочники!$H$10,$T602*SUMIFS(AI$43:AI603,$H$43:$H603,$T600,$N$43:$N603,$N604),0)))</f>
        <v>0</v>
      </c>
      <c r="AJ604" s="100">
        <f>IF(AJ$8="",0,IF($T598=справочники!$H$9,$T602*SUMIFS(AJ$43:AJ603,$H$43:$H603,$H$72,$N$43:$N603,$N604),IF($T598=справочники!$H$10,$T602*SUMIFS(AJ$43:AJ603,$H$43:$H603,$T600,$N$43:$N603,$N604),0)))</f>
        <v>0</v>
      </c>
      <c r="AK604" s="100">
        <f>IF(AK$8="",0,IF($T598=справочники!$H$9,$T602*SUMIFS(AK$43:AK603,$H$43:$H603,$H$72,$N$43:$N603,$N604),IF($T598=справочники!$H$10,$T602*SUMIFS(AK$43:AK603,$H$43:$H603,$T600,$N$43:$N603,$N604),0)))</f>
        <v>0</v>
      </c>
      <c r="AL604" s="100">
        <f>IF(AL$8="",0,IF($T598=справочники!$H$9,$T602*SUMIFS(AL$43:AL603,$H$43:$H603,$H$72,$N$43:$N603,$N604),IF($T598=справочники!$H$10,$T602*SUMIFS(AL$43:AL603,$H$43:$H603,$T600,$N$43:$N603,$N604),0)))</f>
        <v>0</v>
      </c>
      <c r="AM604" s="100">
        <f>IF(AM$8="",0,IF($T598=справочники!$H$9,$T602*SUMIFS(AM$43:AM603,$H$43:$H603,$H$72,$N$43:$N603,$N604),IF($T598=справочники!$H$10,$T602*SUMIFS(AM$43:AM603,$H$43:$H603,$T600,$N$43:$N603,$N604),0)))</f>
        <v>0</v>
      </c>
      <c r="AN604" s="100">
        <f>IF(AN$8="",0,IF($T598=справочники!$H$9,$T602*SUMIFS(AN$43:AN603,$H$43:$H603,$H$72,$N$43:$N603,$N604),IF($T598=справочники!$H$10,$T602*SUMIFS(AN$43:AN603,$H$43:$H603,$T600,$N$43:$N603,$N604),0)))</f>
        <v>0</v>
      </c>
      <c r="AO604" s="100">
        <f>IF(AO$8="",0,IF($T598=справочники!$H$9,$T602*SUMIFS(AO$43:AO603,$H$43:$H603,$H$72,$N$43:$N603,$N604),IF($T598=справочники!$H$10,$T602*SUMIFS(AO$43:AO603,$H$43:$H603,$T600,$N$43:$N603,$N604),0)))</f>
        <v>0</v>
      </c>
      <c r="AP604" s="100">
        <f>IF(AP$8="",0,IF($T598=справочники!$H$9,$T602*SUMIFS(AP$43:AP603,$H$43:$H603,$H$72,$N$43:$N603,$N604),IF($T598=справочники!$H$10,$T602*SUMIFS(AP$43:AP603,$H$43:$H603,$T600,$N$43:$N603,$N604),0)))</f>
        <v>0</v>
      </c>
      <c r="AQ604" s="100">
        <f>IF(AQ$8="",0,IF($T598=справочники!$H$9,$T602*SUMIFS(AQ$43:AQ603,$H$43:$H603,$H$72,$N$43:$N603,$N604),IF($T598=справочники!$H$10,$T602*SUMIFS(AQ$43:AQ603,$H$43:$H603,$T600,$N$43:$N603,$N604),0)))</f>
        <v>0</v>
      </c>
      <c r="AR604" s="100">
        <f>IF(AR$8="",0,IF($T598=справочники!$H$9,$T602*SUMIFS(AR$43:AR603,$H$43:$H603,$H$72,$N$43:$N603,$N604),IF($T598=справочники!$H$10,$T602*SUMIFS(AR$43:AR603,$H$43:$H603,$T600,$N$43:$N603,$N604),0)))</f>
        <v>0</v>
      </c>
      <c r="AS604" s="100">
        <f>IF(AS$8="",0,IF($T598=справочники!$H$9,$T602*SUMIFS(AS$43:AS603,$H$43:$H603,$H$72,$N$43:$N603,$N604),IF($T598=справочники!$H$10,$T602*SUMIFS(AS$43:AS603,$H$43:$H603,$T600,$N$43:$N603,$N604),0)))</f>
        <v>0</v>
      </c>
      <c r="AT604" s="100">
        <f>IF(AT$8="",0,IF($T598=справочники!$H$9,$T602*SUMIFS(AT$43:AT603,$H$43:$H603,$H$72,$N$43:$N603,$N604),IF($T598=справочники!$H$10,$T602*SUMIFS(AT$43:AT603,$H$43:$H603,$T600,$N$43:$N603,$N604),0)))</f>
        <v>0</v>
      </c>
      <c r="AU604" s="100">
        <f>IF(AU$8="",0,IF($T598=справочники!$H$9,$T602*SUMIFS(AU$43:AU603,$H$43:$H603,$H$72,$N$43:$N603,$N604),IF($T598=справочники!$H$10,$T602*SUMIFS(AU$43:AU603,$H$43:$H603,$T600,$N$43:$N603,$N604),0)))</f>
        <v>0</v>
      </c>
      <c r="AV604" s="100">
        <f>IF(AV$8="",0,IF($T598=справочники!$H$9,$T602*SUMIFS(AV$43:AV603,$H$43:$H603,$H$72,$N$43:$N603,$N604),IF($T598=справочники!$H$10,$T602*SUMIFS(AV$43:AV603,$H$43:$H603,$T600,$N$43:$N603,$N604),0)))</f>
        <v>0</v>
      </c>
      <c r="AW604" s="100">
        <f>IF(AW$8="",0,IF($T598=справочники!$H$9,$T602*SUMIFS(AW$43:AW603,$H$43:$H603,$H$72,$N$43:$N603,$N604),IF($T598=справочники!$H$10,$T602*SUMIFS(AW$43:AW603,$H$43:$H603,$T600,$N$43:$N603,$N604),0)))</f>
        <v>0</v>
      </c>
      <c r="AX604" s="100">
        <f>IF(AX$8="",0,IF($T598=справочники!$H$9,$T602*SUMIFS(AX$43:AX603,$H$43:$H603,$H$72,$N$43:$N603,$N604),IF($T598=справочники!$H$10,$T602*SUMIFS(AX$43:AX603,$H$43:$H603,$T600,$N$43:$N603,$N604),0)))</f>
        <v>0</v>
      </c>
      <c r="AY604" s="100">
        <f>IF(AY$8="",0,IF($T598=справочники!$H$9,$T602*SUMIFS(AY$43:AY603,$H$43:$H603,$H$72,$N$43:$N603,$N604),IF($T598=справочники!$H$10,$T602*SUMIFS(AY$43:AY603,$H$43:$H603,$T600,$N$43:$N603,$N604),0)))</f>
        <v>0</v>
      </c>
      <c r="AZ604" s="100">
        <f>IF(AZ$8="",0,IF($T598=справочники!$H$9,$T602*SUMIFS(AZ$43:AZ603,$H$43:$H603,$H$72,$N$43:$N603,$N604),IF($T598=справочники!$H$10,$T602*SUMIFS(AZ$43:AZ603,$H$43:$H603,$T600,$N$43:$N603,$N604),0)))</f>
        <v>0</v>
      </c>
      <c r="BA604" s="100">
        <f>IF(BA$8="",0,IF($T598=справочники!$H$9,$T602*SUMIFS(BA$43:BA603,$H$43:$H603,$H$72,$N$43:$N603,$N604),IF($T598=справочники!$H$10,$T602*SUMIFS(BA$43:BA603,$H$43:$H603,$T600,$N$43:$N603,$N604),0)))</f>
        <v>0</v>
      </c>
      <c r="BB604" s="100">
        <f>IF(BB$8="",0,IF($T598=справочники!$H$9,$T602*SUMIFS(BB$43:BB603,$H$43:$H603,$H$72,$N$43:$N603,$N604),IF($T598=справочники!$H$10,$T602*SUMIFS(BB$43:BB603,$H$43:$H603,$T600,$N$43:$N603,$N604),0)))</f>
        <v>0</v>
      </c>
      <c r="BC604" s="100">
        <f>IF(BC$8="",0,IF($T598=справочники!$H$9,$T602*SUMIFS(BC$43:BC603,$H$43:$H603,$H$72,$N$43:$N603,$N604),IF($T598=справочники!$H$10,$T602*SUMIFS(BC$43:BC603,$H$43:$H603,$T600,$N$43:$N603,$N604),0)))</f>
        <v>0</v>
      </c>
      <c r="BD604" s="100">
        <f>IF(BD$8="",0,IF($T598=справочники!$H$9,$T602*SUMIFS(BD$43:BD603,$H$43:$H603,$H$72,$N$43:$N603,$N604),IF($T598=справочники!$H$10,$T602*SUMIFS(BD$43:BD603,$H$43:$H603,$T600,$N$43:$N603,$N604),0)))</f>
        <v>0</v>
      </c>
      <c r="BE604" s="100">
        <f>IF(BE$8="",0,IF($T598=справочники!$H$9,$T602*SUMIFS(BE$43:BE603,$H$43:$H603,$H$72,$N$43:$N603,$N604),IF($T598=справочники!$H$10,$T602*SUMIFS(BE$43:BE603,$H$43:$H603,$T600,$N$43:$N603,$N604),0)))</f>
        <v>0</v>
      </c>
      <c r="BF604" s="100">
        <f>IF(BF$8="",0,IF($T598=справочники!$H$9,$T602*SUMIFS(BF$43:BF603,$H$43:$H603,$H$72,$N$43:$N603,$N604),IF($T598=справочники!$H$10,$T602*SUMIFS(BF$43:BF603,$H$43:$H603,$T600,$N$43:$N603,$N604),0)))</f>
        <v>0</v>
      </c>
      <c r="BG604" s="100">
        <f>IF(BG$8="",0,IF($T598=справочники!$H$9,$T602*SUMIFS(BG$43:BG603,$H$43:$H603,$H$72,$N$43:$N603,$N604),IF($T598=справочники!$H$10,$T602*SUMIFS(BG$43:BG603,$H$43:$H603,$T600,$N$43:$N603,$N604),0)))</f>
        <v>0</v>
      </c>
      <c r="BH604" s="100">
        <f>IF(BH$8="",0,IF($T598=справочники!$H$9,$T602*SUMIFS(BH$43:BH603,$H$43:$H603,$H$72,$N$43:$N603,$N604),IF($T598=справочники!$H$10,$T602*SUMIFS(BH$43:BH603,$H$43:$H603,$T600,$N$43:$N603,$N604),0)))</f>
        <v>0</v>
      </c>
      <c r="BI604" s="100">
        <f>IF(BI$8="",0,IF($T598=справочники!$H$9,$T602*SUMIFS(BI$43:BI603,$H$43:$H603,$H$72,$N$43:$N603,$N604),IF($T598=справочники!$H$10,$T602*SUMIFS(BI$43:BI603,$H$43:$H603,$T600,$N$43:$N603,$N604),0)))</f>
        <v>0</v>
      </c>
      <c r="BJ604" s="100">
        <f>IF(BJ$8="",0,IF($T598=справочники!$H$9,$T602*SUMIFS(BJ$43:BJ603,$H$43:$H603,$H$72,$N$43:$N603,$N604),IF($T598=справочники!$H$10,$T602*SUMIFS(BJ$43:BJ603,$H$43:$H603,$T600,$N$43:$N603,$N604),0)))</f>
        <v>0</v>
      </c>
      <c r="BK604" s="100">
        <f>IF(BK$8="",0,IF($T598=справочники!$H$9,$T602*SUMIFS(BK$43:BK603,$H$43:$H603,$H$72,$N$43:$N603,$N604),IF($T598=справочники!$H$10,$T602*SUMIFS(BK$43:BK603,$H$43:$H603,$T600,$N$43:$N603,$N604),0)))</f>
        <v>0</v>
      </c>
      <c r="BL604" s="100">
        <f>IF(BL$8="",0,IF($T598=справочники!$H$9,$T602*SUMIFS(BL$43:BL603,$H$43:$H603,$H$72,$N$43:$N603,$N604),IF($T598=справочники!$H$10,$T602*SUMIFS(BL$43:BL603,$H$43:$H603,$T600,$N$43:$N603,$N604),0)))</f>
        <v>0</v>
      </c>
      <c r="BM604" s="100">
        <f>IF(BM$8="",0,IF($T598=справочники!$H$9,$T602*SUMIFS(BM$43:BM603,$H$43:$H603,$H$72,$N$43:$N603,$N604),IF($T598=справочники!$H$10,$T602*SUMIFS(BM$43:BM603,$H$43:$H603,$T600,$N$43:$N603,$N604),0)))</f>
        <v>0</v>
      </c>
      <c r="BN604" s="100">
        <f>IF(BN$8="",0,IF($T598=справочники!$H$9,$T602*SUMIFS(BN$43:BN603,$H$43:$H603,$H$72,$N$43:$N603,$N604),IF($T598=справочники!$H$10,$T602*SUMIFS(BN$43:BN603,$H$43:$H603,$T600,$N$43:$N603,$N604),0)))</f>
        <v>0</v>
      </c>
      <c r="BO604" s="100">
        <f>IF(BO$8="",0,IF($T598=справочники!$H$9,$T602*SUMIFS(BO$43:BO603,$H$43:$H603,$H$72,$N$43:$N603,$N604),IF($T598=справочники!$H$10,$T602*SUMIFS(BO$43:BO603,$H$43:$H603,$T600,$N$43:$N603,$N604),0)))</f>
        <v>0</v>
      </c>
      <c r="BP604" s="100">
        <f>IF(BP$8="",0,IF($T598=справочники!$H$9,$T602*SUMIFS(BP$43:BP603,$H$43:$H603,$H$72,$N$43:$N603,$N604),IF($T598=справочники!$H$10,$T602*SUMIFS(BP$43:BP603,$H$43:$H603,$T600,$N$43:$N603,$N604),0)))</f>
        <v>0</v>
      </c>
      <c r="BQ604" s="100">
        <f>IF(BQ$8="",0,IF($T598=справочники!$H$9,$T602*SUMIFS(BQ$43:BQ603,$H$43:$H603,$H$72,$N$43:$N603,$N604),IF($T598=справочники!$H$10,$T602*SUMIFS(BQ$43:BQ603,$H$43:$H603,$T600,$N$43:$N603,$N604),0)))</f>
        <v>0</v>
      </c>
      <c r="BR604" s="100">
        <f>IF(BR$8="",0,IF($T598=справочники!$H$9,$T602*SUMIFS(BR$43:BR603,$H$43:$H603,$H$72,$N$43:$N603,$N604),IF($T598=справочники!$H$10,$T602*SUMIFS(BR$43:BR603,$H$43:$H603,$T600,$N$43:$N603,$N604),0)))</f>
        <v>0</v>
      </c>
      <c r="BS604" s="100">
        <f>IF(BS$8="",0,IF($T598=справочники!$H$9,$T602*SUMIFS(BS$43:BS603,$H$43:$H603,$H$72,$N$43:$N603,$N604),IF($T598=справочники!$H$10,$T602*SUMIFS(BS$43:BS603,$H$43:$H603,$T600,$N$43:$N603,$N604),0)))</f>
        <v>0</v>
      </c>
      <c r="BT604" s="100">
        <f>IF(BT$8="",0,IF($T598=справочники!$H$9,$T602*SUMIFS(BT$43:BT603,$H$43:$H603,$H$72,$N$43:$N603,$N604),IF($T598=справочники!$H$10,$T602*SUMIFS(BT$43:BT603,$H$43:$H603,$T600,$N$43:$N603,$N604),0)))</f>
        <v>0</v>
      </c>
      <c r="BU604" s="100">
        <f>IF(BU$8="",0,IF($T598=справочники!$H$9,$T602*SUMIFS(BU$43:BU603,$H$43:$H603,$H$72,$N$43:$N603,$N604),IF($T598=справочники!$H$10,$T602*SUMIFS(BU$43:BU603,$H$43:$H603,$T600,$N$43:$N603,$N604),0)))</f>
        <v>0</v>
      </c>
      <c r="BV604" s="100">
        <f>IF(BV$8="",0,IF($T598=справочники!$H$9,$T602*SUMIFS(BV$43:BV603,$H$43:$H603,$H$72,$N$43:$N603,$N604),IF($T598=справочники!$H$10,$T602*SUMIFS(BV$43:BV603,$H$43:$H603,$T600,$N$43:$N603,$N604),0)))</f>
        <v>0</v>
      </c>
      <c r="BW604" s="100">
        <f>IF(BW$8="",0,IF($T598=справочники!$H$9,$T602*SUMIFS(BW$43:BW603,$H$43:$H603,$H$72,$N$43:$N603,$N604),IF($T598=справочники!$H$10,$T602*SUMIFS(BW$43:BW603,$H$43:$H603,$T600,$N$43:$N603,$N604),0)))</f>
        <v>0</v>
      </c>
      <c r="BX604" s="100">
        <f>IF(BX$8="",0,IF($T598=справочники!$H$9,$T602*SUMIFS(BX$43:BX603,$H$43:$H603,$H$72,$N$43:$N603,$N604),IF($T598=справочники!$H$10,$T602*SUMIFS(BX$43:BX603,$H$43:$H603,$T600,$N$43:$N603,$N604),0)))</f>
        <v>0</v>
      </c>
      <c r="BY604" s="100">
        <f>IF(BY$8="",0,IF($T598=справочники!$H$9,$T602*SUMIFS(BY$43:BY603,$H$43:$H603,$H$72,$N$43:$N603,$N604),IF($T598=справочники!$H$10,$T602*SUMIFS(BY$43:BY603,$H$43:$H603,$T600,$N$43:$N603,$N604),0)))</f>
        <v>0</v>
      </c>
      <c r="BZ604" s="100">
        <f>IF(BZ$8="",0,IF($T598=справочники!$H$9,$T602*SUMIFS(BZ$43:BZ603,$H$43:$H603,$H$72,$N$43:$N603,$N604),IF($T598=справочники!$H$10,$T602*SUMIFS(BZ$43:BZ603,$H$43:$H603,$T600,$N$43:$N603,$N604),0)))</f>
        <v>0</v>
      </c>
      <c r="CA604" s="100">
        <f>IF(CA$8="",0,IF($T598=справочники!$H$9,$T602*SUMIFS(CA$43:CA603,$H$43:$H603,$H$72,$N$43:$N603,$N604),IF($T598=справочники!$H$10,$T602*SUMIFS(CA$43:CA603,$H$43:$H603,$T600,$N$43:$N603,$N604),0)))</f>
        <v>0</v>
      </c>
      <c r="CB604" s="100">
        <f>IF(CB$8="",0,IF($T598=справочники!$H$9,$T602*SUMIFS(CB$43:CB603,$H$43:$H603,$H$72,$N$43:$N603,$N604),IF($T598=справочники!$H$10,$T602*SUMIFS(CB$43:CB603,$H$43:$H603,$T600,$N$43:$N603,$N604),0)))</f>
        <v>0</v>
      </c>
      <c r="CC604" s="100">
        <f>IF(CC$8="",0,IF($T598=справочники!$H$9,$T602*SUMIFS(CC$43:CC603,$H$43:$H603,$H$72,$N$43:$N603,$N604),IF($T598=справочники!$H$10,$T602*SUMIFS(CC$43:CC603,$H$43:$H603,$T600,$N$43:$N603,$N604),0)))</f>
        <v>0</v>
      </c>
      <c r="CD604" s="100">
        <f>IF(CD$8="",0,IF($T598=справочники!$H$9,$T602*SUMIFS(CD$43:CD603,$H$43:$H603,$H$72,$N$43:$N603,$N604),IF($T598=справочники!$H$10,$T602*SUMIFS(CD$43:CD603,$H$43:$H603,$T600,$N$43:$N603,$N604),0)))</f>
        <v>0</v>
      </c>
      <c r="CE604" s="100">
        <f>IF(CE$8="",0,IF($T598=справочники!$H$9,$T602*SUMIFS(CE$43:CE603,$H$43:$H603,$H$72,$N$43:$N603,$N604),IF($T598=справочники!$H$10,$T602*SUMIFS(CE$43:CE603,$H$43:$H603,$T600,$N$43:$N603,$N604),0)))</f>
        <v>0</v>
      </c>
      <c r="CF604" s="100">
        <f>IF(CF$8="",0,IF($T598=справочники!$H$9,$T602*SUMIFS(CF$43:CF603,$H$43:$H603,$H$72,$N$43:$N603,$N604),IF($T598=справочники!$H$10,$T602*SUMIFS(CF$43:CF603,$H$43:$H603,$T600,$N$43:$N603,$N604),0)))</f>
        <v>0</v>
      </c>
      <c r="CG604" s="100">
        <f>IF(CG$8="",0,IF($T598=справочники!$H$9,$T602*SUMIFS(CG$43:CG603,$H$43:$H603,$H$72,$N$43:$N603,$N604),IF($T598=справочники!$H$10,$T602*SUMIFS(CG$43:CG603,$H$43:$H603,$T600,$N$43:$N603,$N604),0)))</f>
        <v>0</v>
      </c>
      <c r="CH604" s="100">
        <f>IF(CH$8="",0,IF($T598=справочники!$H$9,$T602*SUMIFS(CH$43:CH603,$H$43:$H603,$H$72,$N$43:$N603,$N604),IF($T598=справочники!$H$10,$T602*SUMIFS(CH$43:CH603,$H$43:$H603,$T600,$N$43:$N603,$N604),0)))</f>
        <v>0</v>
      </c>
      <c r="CI604" s="100">
        <f>IF(CI$8="",0,IF($T598=справочники!$H$9,$T602*SUMIFS(CI$43:CI603,$H$43:$H603,$H$72,$N$43:$N603,$N604),IF($T598=справочники!$H$10,$T602*SUMIFS(CI$43:CI603,$H$43:$H603,$T600,$N$43:$N603,$N604),0)))</f>
        <v>0</v>
      </c>
      <c r="CJ604" s="100">
        <f>IF(CJ$8="",0,IF($T598=справочники!$H$9,$T602*SUMIFS(CJ$43:CJ603,$H$43:$H603,$H$72,$N$43:$N603,$N604),IF($T598=справочники!$H$10,$T602*SUMIFS(CJ$43:CJ603,$H$43:$H603,$T600,$N$43:$N603,$N604),0)))</f>
        <v>0</v>
      </c>
      <c r="CK604" s="100">
        <f>IF(CK$8="",0,IF($T598=справочники!$H$9,$T602*SUMIFS(CK$43:CK603,$H$43:$H603,$H$72,$N$43:$N603,$N604),IF($T598=справочники!$H$10,$T602*SUMIFS(CK$43:CK603,$H$43:$H603,$T600,$N$43:$N603,$N604),0)))</f>
        <v>0</v>
      </c>
      <c r="CL604" s="100">
        <f>IF(CL$8="",0,IF($T598=справочники!$H$9,$T602*SUMIFS(CL$43:CL603,$H$43:$H603,$H$72,$N$43:$N603,$N604),IF($T598=справочники!$H$10,$T602*SUMIFS(CL$43:CL603,$H$43:$H603,$T600,$N$43:$N603,$N604),0)))</f>
        <v>0</v>
      </c>
      <c r="CM604" s="100">
        <f>IF(CM$8="",0,IF($T598=справочники!$H$9,$T602*SUMIFS(CM$43:CM603,$H$43:$H603,$H$72,$N$43:$N603,$N604),IF($T598=справочники!$H$10,$T602*SUMIFS(CM$43:CM603,$H$43:$H603,$T600,$N$43:$N603,$N604),0)))</f>
        <v>0</v>
      </c>
      <c r="CN604" s="100">
        <f>IF(CN$8="",0,IF($T598=справочники!$H$9,$T602*SUMIFS(CN$43:CN603,$H$43:$H603,$H$72,$N$43:$N603,$N604),IF($T598=справочники!$H$10,$T602*SUMIFS(CN$43:CN603,$H$43:$H603,$T600,$N$43:$N603,$N604),0)))</f>
        <v>0</v>
      </c>
      <c r="CO604" s="100">
        <f>IF(CO$8="",0,IF($T598=справочники!$H$9,$T602*SUMIFS(CO$43:CO603,$H$43:$H603,$H$72,$N$43:$N603,$N604),IF($T598=справочники!$H$10,$T602*SUMIFS(CO$43:CO603,$H$43:$H603,$T600,$N$43:$N603,$N604),0)))</f>
        <v>0</v>
      </c>
      <c r="CP604" s="100">
        <f>IF(CP$8="",0,IF($T598=справочники!$H$9,$T602*SUMIFS(CP$43:CP603,$H$43:$H603,$H$72,$N$43:$N603,$N604),IF($T598=справочники!$H$10,$T602*SUMIFS(CP$43:CP603,$H$43:$H603,$T600,$N$43:$N603,$N604),0)))</f>
        <v>0</v>
      </c>
      <c r="CQ604" s="100">
        <f>IF(CQ$8="",0,IF($T598=справочники!$H$9,$T602*SUMIFS(CQ$43:CQ603,$H$43:$H603,$H$72,$N$43:$N603,$N604),IF($T598=справочники!$H$10,$T602*SUMIFS(CQ$43:CQ603,$H$43:$H603,$T600,$N$43:$N603,$N604),0)))</f>
        <v>0</v>
      </c>
      <c r="CR604" s="100">
        <f>IF(CR$8="",0,IF($T598=справочники!$H$9,$T602*SUMIFS(CR$43:CR603,$H$43:$H603,$H$72,$N$43:$N603,$N604),IF($T598=справочники!$H$10,$T602*SUMIFS(CR$43:CR603,$H$43:$H603,$T600,$N$43:$N603,$N604),0)))</f>
        <v>0</v>
      </c>
      <c r="CS604" s="100">
        <f>IF(CS$8="",0,IF($T598=справочники!$H$9,$T602*SUMIFS(CS$43:CS603,$H$43:$H603,$H$72,$N$43:$N603,$N604),IF($T598=справочники!$H$10,$T602*SUMIFS(CS$43:CS603,$H$43:$H603,$T600,$N$43:$N603,$N604),0)))</f>
        <v>0</v>
      </c>
      <c r="CT604" s="100">
        <f>IF(CT$8="",0,IF($T598=справочники!$H$9,$T602*SUMIFS(CT$43:CT603,$H$43:$H603,$H$72,$N$43:$N603,$N604),IF($T598=справочники!$H$10,$T602*SUMIFS(CT$43:CT603,$H$43:$H603,$T600,$N$43:$N603,$N604),0)))</f>
        <v>0</v>
      </c>
      <c r="CU604" s="100">
        <f>IF(CU$8="",0,IF($T598=справочники!$H$9,$T602*SUMIFS(CU$43:CU603,$H$43:$H603,$H$72,$N$43:$N603,$N604),IF($T598=справочники!$H$10,$T602*SUMIFS(CU$43:CU603,$H$43:$H603,$T600,$N$43:$N603,$N604),0)))</f>
        <v>0</v>
      </c>
      <c r="CV604" s="100">
        <f>IF(CV$8="",0,IF($T598=справочники!$H$9,$T602*SUMIFS(CV$43:CV603,$H$43:$H603,$H$72,$N$43:$N603,$N604),IF($T598=справочники!$H$10,$T602*SUMIFS(CV$43:CV603,$H$43:$H603,$T600,$N$43:$N603,$N604),0)))</f>
        <v>0</v>
      </c>
      <c r="CW604" s="100">
        <f>IF(CW$8="",0,IF($T598=справочники!$H$9,$T602*SUMIFS(CW$43:CW603,$H$43:$H603,$H$72,$N$43:$N603,$N604),IF($T598=справочники!$H$10,$T602*SUMIFS(CW$43:CW603,$H$43:$H603,$T600,$N$43:$N603,$N604),0)))</f>
        <v>0</v>
      </c>
      <c r="CX604" s="100">
        <f>IF(CX$8="",0,IF($T598=справочники!$H$9,$T602*SUMIFS(CX$43:CX603,$H$43:$H603,$H$72,$N$43:$N603,$N604),IF($T598=справочники!$H$10,$T602*SUMIFS(CX$43:CX603,$H$43:$H603,$T600,$N$43:$N603,$N604),0)))</f>
        <v>0</v>
      </c>
      <c r="CY604" s="100">
        <f>IF(CY$8="",0,IF($T598=справочники!$H$9,$T602*SUMIFS(CY$43:CY603,$H$43:$H603,$H$72,$N$43:$N603,$N604),IF($T598=справочники!$H$10,$T602*SUMIFS(CY$43:CY603,$H$43:$H603,$T600,$N$43:$N603,$N604),0)))</f>
        <v>0</v>
      </c>
      <c r="CZ604" s="100">
        <f>IF(CZ$8="",0,IF($T598=справочники!$H$9,$T602*SUMIFS(CZ$43:CZ603,$H$43:$H603,$H$72,$N$43:$N603,$N604),IF($T598=справочники!$H$10,$T602*SUMIFS(CZ$43:CZ603,$H$43:$H603,$T600,$N$43:$N603,$N604),0)))</f>
        <v>0</v>
      </c>
      <c r="DA604" s="100">
        <f>IF(DA$8="",0,IF($T598=справочники!$H$9,$T602*SUMIFS(DA$43:DA603,$H$43:$H603,$H$72,$N$43:$N603,$N604),IF($T598=справочники!$H$10,$T602*SUMIFS(DA$43:DA603,$H$43:$H603,$T600,$N$43:$N603,$N604),0)))</f>
        <v>0</v>
      </c>
      <c r="DB604" s="100">
        <f>IF(DB$8="",0,IF($T598=справочники!$H$9,$T602*SUMIFS(DB$43:DB603,$H$43:$H603,$H$72,$N$43:$N603,$N604),IF($T598=справочники!$H$10,$T602*SUMIFS(DB$43:DB603,$H$43:$H603,$T600,$N$43:$N603,$N604),0)))</f>
        <v>0</v>
      </c>
      <c r="DC604" s="100">
        <f>IF(DC$8="",0,IF($T598=справочники!$H$9,$T602*SUMIFS(DC$43:DC603,$H$43:$H603,$H$72,$N$43:$N603,$N604),IF($T598=справочники!$H$10,$T602*SUMIFS(DC$43:DC603,$H$43:$H603,$T600,$N$43:$N603,$N604),0)))</f>
        <v>0</v>
      </c>
      <c r="DD604" s="100">
        <f>IF(DD$8="",0,IF($T598=справочники!$H$9,$T602*SUMIFS(DD$43:DD603,$H$43:$H603,$H$72,$N$43:$N603,$N604),IF($T598=справочники!$H$10,$T602*SUMIFS(DD$43:DD603,$H$43:$H603,$T600,$N$43:$N603,$N604),0)))</f>
        <v>0</v>
      </c>
      <c r="DE604" s="100">
        <f>IF(DE$8="",0,IF($T598=справочники!$H$9,$T602*SUMIFS(DE$43:DE603,$H$43:$H603,$H$72,$N$43:$N603,$N604),IF($T598=справочники!$H$10,$T602*SUMIFS(DE$43:DE603,$H$43:$H603,$T600,$N$43:$N603,$N604),0)))</f>
        <v>0</v>
      </c>
      <c r="DF604" s="100">
        <f>IF(DF$8="",0,IF($T598=справочники!$H$9,$T602*SUMIFS(DF$43:DF603,$H$43:$H603,$H$72,$N$43:$N603,$N604),IF($T598=справочники!$H$10,$T602*SUMIFS(DF$43:DF603,$H$43:$H603,$T600,$N$43:$N603,$N604),0)))</f>
        <v>0</v>
      </c>
      <c r="DG604" s="100">
        <f>IF(DG$8="",0,IF($T598=справочники!$H$9,$T602*SUMIFS(DG$43:DG603,$H$43:$H603,$H$72,$N$43:$N603,$N604),IF($T598=справочники!$H$10,$T602*SUMIFS(DG$43:DG603,$H$43:$H603,$T600,$N$43:$N603,$N604),0)))</f>
        <v>0</v>
      </c>
      <c r="DH604" s="100">
        <f>IF(DH$8="",0,IF($T598=справочники!$H$9,$T602*SUMIFS(DH$43:DH603,$H$43:$H603,$H$72,$N$43:$N603,$N604),IF($T598=справочники!$H$10,$T602*SUMIFS(DH$43:DH603,$H$43:$H603,$T600,$N$43:$N603,$N604),0)))</f>
        <v>0</v>
      </c>
      <c r="DI604" s="100">
        <f>IF(DI$8="",0,IF($T598=справочники!$H$9,$T602*SUMIFS(DI$43:DI603,$H$43:$H603,$H$72,$N$43:$N603,$N604),IF($T598=справочники!$H$10,$T602*SUMIFS(DI$43:DI603,$H$43:$H603,$T600,$N$43:$N603,$N604),0)))</f>
        <v>0</v>
      </c>
      <c r="DJ604" s="100">
        <f>IF(DJ$8="",0,IF($T598=справочники!$H$9,$T602*SUMIFS(DJ$43:DJ603,$H$43:$H603,$H$72,$N$43:$N603,$N604),IF($T598=справочники!$H$10,$T602*SUMIFS(DJ$43:DJ603,$H$43:$H603,$T600,$N$43:$N603,$N604),0)))</f>
        <v>0</v>
      </c>
      <c r="DK604" s="100">
        <f>IF(DK$8="",0,IF($T598=справочники!$H$9,$T602*SUMIFS(DK$43:DK603,$H$43:$H603,$H$72,$N$43:$N603,$N604),IF($T598=справочники!$H$10,$T602*SUMIFS(DK$43:DK603,$H$43:$H603,$T600,$N$43:$N603,$N604),0)))</f>
        <v>0</v>
      </c>
      <c r="DL604" s="100">
        <f>IF(DL$8="",0,IF($T598=справочники!$H$9,$T602*SUMIFS(DL$43:DL603,$H$43:$H603,$H$72,$N$43:$N603,$N604),IF($T598=справочники!$H$10,$T602*SUMIFS(DL$43:DL603,$H$43:$H603,$T600,$N$43:$N603,$N604),0)))</f>
        <v>0</v>
      </c>
      <c r="DM604" s="100">
        <f>IF(DM$8="",0,IF($T598=справочники!$H$9,$T602*SUMIFS(DM$43:DM603,$H$43:$H603,$H$72,$N$43:$N603,$N604),IF($T598=справочники!$H$10,$T602*SUMIFS(DM$43:DM603,$H$43:$H603,$T600,$N$43:$N603,$N604),0)))</f>
        <v>0</v>
      </c>
      <c r="DN604" s="100">
        <f>IF(DN$8="",0,IF($T598=справочники!$H$9,$T602*SUMIFS(DN$43:DN603,$H$43:$H603,$H$72,$N$43:$N603,$N604),IF($T598=справочники!$H$10,$T602*SUMIFS(DN$43:DN603,$H$43:$H603,$T600,$N$43:$N603,$N604),0)))</f>
        <v>0</v>
      </c>
      <c r="DO604" s="100">
        <f>IF(DO$8="",0,IF($T598=справочники!$H$9,$T602*SUMIFS(DO$43:DO603,$H$43:$H603,$H$72,$N$43:$N603,$N604),IF($T598=справочники!$H$10,$T602*SUMIFS(DO$43:DO603,$H$43:$H603,$T600,$N$43:$N603,$N604),0)))</f>
        <v>0</v>
      </c>
      <c r="DP604" s="100">
        <f>IF(DP$8="",0,IF($T598=справочники!$H$9,$T602*SUMIFS(DP$43:DP603,$H$43:$H603,$H$72,$N$43:$N603,$N604),IF($T598=справочники!$H$10,$T602*SUMIFS(DP$43:DP603,$H$43:$H603,$T600,$N$43:$N603,$N604),0)))</f>
        <v>0</v>
      </c>
      <c r="DQ604" s="100">
        <f>IF(DQ$8="",0,IF($T598=справочники!$H$9,$T602*SUMIFS(DQ$43:DQ603,$H$43:$H603,$H$72,$N$43:$N603,$N604),IF($T598=справочники!$H$10,$T602*SUMIFS(DQ$43:DQ603,$H$43:$H603,$T600,$N$43:$N603,$N604),0)))</f>
        <v>0</v>
      </c>
      <c r="DR604" s="100">
        <f>IF(DR$8="",0,IF($T598=справочники!$H$9,$T602*SUMIFS(DR$43:DR603,$H$43:$H603,$H$72,$N$43:$N603,$N604),IF($T598=справочники!$H$10,$T602*SUMIFS(DR$43:DR603,$H$43:$H603,$T600,$N$43:$N603,$N604),0)))</f>
        <v>0</v>
      </c>
      <c r="DS604" s="100">
        <f>IF(DS$8="",0,IF($T598=справочники!$H$9,$T602*SUMIFS(DS$43:DS603,$H$43:$H603,$H$72,$N$43:$N603,$N604),IF($T598=справочники!$H$10,$T602*SUMIFS(DS$43:DS603,$H$43:$H603,$T600,$N$43:$N603,$N604),0)))</f>
        <v>0</v>
      </c>
      <c r="DT604" s="100">
        <f>IF(DT$8="",0,IF($T598=справочники!$H$9,$T602*SUMIFS(DT$43:DT603,$H$43:$H603,$H$72,$N$43:$N603,$N604),IF($T598=справочники!$H$10,$T602*SUMIFS(DT$43:DT603,$H$43:$H603,$T600,$N$43:$N603,$N604),0)))</f>
        <v>0</v>
      </c>
      <c r="DU604" s="100">
        <f>IF(DU$8="",0,IF($T598=справочники!$H$9,$T602*SUMIFS(DU$43:DU603,$H$43:$H603,$H$72,$N$43:$N603,$N604),IF($T598=справочники!$H$10,$T602*SUMIFS(DU$43:DU603,$H$43:$H603,$T600,$N$43:$N603,$N604),0)))</f>
        <v>0</v>
      </c>
      <c r="DV604" s="100">
        <f>IF(DV$8="",0,IF($T598=справочники!$H$9,$T602*SUMIFS(DV$43:DV603,$H$43:$H603,$H$72,$N$43:$N603,$N604),IF($T598=справочники!$H$10,$T602*SUMIFS(DV$43:DV603,$H$43:$H603,$T600,$N$43:$N603,$N604),0)))</f>
        <v>0</v>
      </c>
      <c r="DW604" s="100">
        <f>IF(DW$8="",0,IF($T598=справочники!$H$9,$T602*SUMIFS(DW$43:DW603,$H$43:$H603,$H$72,$N$43:$N603,$N604),IF($T598=справочники!$H$10,$T602*SUMIFS(DW$43:DW603,$H$43:$H603,$T600,$N$43:$N603,$N604),0)))</f>
        <v>0</v>
      </c>
      <c r="DX604" s="100">
        <f>IF(DX$8="",0,IF($T598=справочники!$H$9,$T602*SUMIFS(DX$43:DX603,$H$43:$H603,$H$72,$N$43:$N603,$N604),IF($T598=справочники!$H$10,$T602*SUMIFS(DX$43:DX603,$H$43:$H603,$T600,$N$43:$N603,$N604),0)))</f>
        <v>0</v>
      </c>
      <c r="DY604" s="100">
        <f>IF(DY$8="",0,IF($T598=справочники!$H$9,$T602*SUMIFS(DY$43:DY603,$H$43:$H603,$H$72,$N$43:$N603,$N604),IF($T598=справочники!$H$10,$T602*SUMIFS(DY$43:DY603,$H$43:$H603,$T600,$N$43:$N603,$N604),0)))</f>
        <v>0</v>
      </c>
      <c r="DZ604" s="100">
        <f>IF(DZ$8="",0,IF($T598=справочники!$H$9,$T602*SUMIFS(DZ$43:DZ603,$H$43:$H603,$H$72,$N$43:$N603,$N604),IF($T598=справочники!$H$10,$T602*SUMIFS(DZ$43:DZ603,$H$43:$H603,$T600,$N$43:$N603,$N604),0)))</f>
        <v>0</v>
      </c>
      <c r="EA604" s="100">
        <f>IF(EA$8="",0,IF($T598=справочники!$H$9,$T602*SUMIFS(EA$43:EA603,$H$43:$H603,$H$72,$N$43:$N603,$N604),IF($T598=справочники!$H$10,$T602*SUMIFS(EA$43:EA603,$H$43:$H603,$T600,$N$43:$N603,$N604),0)))</f>
        <v>0</v>
      </c>
      <c r="EB604" s="100">
        <f>IF(EB$8="",0,IF($T598=справочники!$H$9,$T602*SUMIFS(EB$43:EB603,$H$43:$H603,$H$72,$N$43:$N603,$N604),IF($T598=справочники!$H$10,$T602*SUMIFS(EB$43:EB603,$H$43:$H603,$T600,$N$43:$N603,$N604),0)))</f>
        <v>0</v>
      </c>
      <c r="EC604" s="100">
        <f>IF(EC$8="",0,IF($T598=справочники!$H$9,$T602*SUMIFS(EC$43:EC603,$H$43:$H603,$H$72,$N$43:$N603,$N604),IF($T598=справочники!$H$10,$T602*SUMIFS(EC$43:EC603,$H$43:$H603,$T600,$N$43:$N603,$N604),0)))</f>
        <v>0</v>
      </c>
      <c r="ED604" s="100">
        <f>IF(ED$8="",0,IF($T598=справочники!$H$9,$T602*SUMIFS(ED$43:ED603,$H$43:$H603,$H$72,$N$43:$N603,$N604),IF($T598=справочники!$H$10,$T602*SUMIFS(ED$43:ED603,$H$43:$H603,$T600,$N$43:$N603,$N604),0)))</f>
        <v>0</v>
      </c>
      <c r="EE604" s="100">
        <f>IF(EE$8="",0,IF($T598=справочники!$H$9,$T602*SUMIFS(EE$43:EE603,$H$43:$H603,$H$72,$N$43:$N603,$N604),IF($T598=справочники!$H$10,$T602*SUMIFS(EE$43:EE603,$H$43:$H603,$T600,$N$43:$N603,$N604),0)))</f>
        <v>0</v>
      </c>
      <c r="EF604" s="100">
        <f>IF(EF$8="",0,IF($T598=справочники!$H$9,$T602*SUMIFS(EF$43:EF603,$H$43:$H603,$H$72,$N$43:$N603,$N604),IF($T598=справочники!$H$10,$T602*SUMIFS(EF$43:EF603,$H$43:$H603,$T600,$N$43:$N603,$N604),0)))</f>
        <v>0</v>
      </c>
      <c r="EG604" s="100">
        <f>IF(EG$8="",0,IF($T598=справочники!$H$9,$T602*SUMIFS(EG$43:EG603,$H$43:$H603,$H$72,$N$43:$N603,$N604),IF($T598=справочники!$H$10,$T602*SUMIFS(EG$43:EG603,$H$43:$H603,$T600,$N$43:$N603,$N604),0)))</f>
        <v>0</v>
      </c>
      <c r="EH604" s="100">
        <f>IF(EH$8="",0,IF($T598=справочники!$H$9,$T602*SUMIFS(EH$43:EH603,$H$43:$H603,$H$72,$N$43:$N603,$N604),IF($T598=справочники!$H$10,$T602*SUMIFS(EH$43:EH603,$H$43:$H603,$T600,$N$43:$N603,$N604),0)))</f>
        <v>0</v>
      </c>
      <c r="EI604" s="100">
        <f>IF(EI$8="",0,IF($T598=справочники!$H$9,$T602*SUMIFS(EI$43:EI603,$H$43:$H603,$H$72,$N$43:$N603,$N604),IF($T598=справочники!$H$10,$T602*SUMIFS(EI$43:EI603,$H$43:$H603,$T600,$N$43:$N603,$N604),0)))</f>
        <v>0</v>
      </c>
      <c r="EJ604" s="100">
        <f>IF(EJ$8="",0,IF($T598=справочники!$H$9,$T602*SUMIFS(EJ$43:EJ603,$H$43:$H603,$H$72,$N$43:$N603,$N604),IF($T598=справочники!$H$10,$T602*SUMIFS(EJ$43:EJ603,$H$43:$H603,$T600,$N$43:$N603,$N604),0)))</f>
        <v>0</v>
      </c>
      <c r="EK604" s="100">
        <f>IF(EK$8="",0,IF($T598=справочники!$H$9,$T602*SUMIFS(EK$43:EK603,$H$43:$H603,$H$72,$N$43:$N603,$N604),IF($T598=справочники!$H$10,$T602*SUMIFS(EK$43:EK603,$H$43:$H603,$T600,$N$43:$N603,$N604),0)))</f>
        <v>0</v>
      </c>
      <c r="EL604" s="100">
        <f>IF(EL$8="",0,IF($T598=справочники!$H$9,$T602*SUMIFS(EL$43:EL603,$H$43:$H603,$H$72,$N$43:$N603,$N604),IF($T598=справочники!$H$10,$T602*SUMIFS(EL$43:EL603,$H$43:$H603,$T600,$N$43:$N603,$N604),0)))</f>
        <v>0</v>
      </c>
      <c r="EM604" s="100">
        <f>IF(EM$8="",0,IF($T598=справочники!$H$9,$T602*SUMIFS(EM$43:EM603,$H$43:$H603,$H$72,$N$43:$N603,$N604),IF($T598=справочники!$H$10,$T602*SUMIFS(EM$43:EM603,$H$43:$H603,$T600,$N$43:$N603,$N604),0)))</f>
        <v>0</v>
      </c>
      <c r="EN604" s="100">
        <f>IF(EN$8="",0,IF($T598=справочники!$H$9,$T602*SUMIFS(EN$43:EN603,$H$43:$H603,$H$72,$N$43:$N603,$N604),IF($T598=справочники!$H$10,$T602*SUMIFS(EN$43:EN603,$H$43:$H603,$T600,$N$43:$N603,$N604),0)))</f>
        <v>0</v>
      </c>
      <c r="EO604" s="100">
        <f>IF(EO$8="",0,IF($T598=справочники!$H$9,$T602*SUMIFS(EO$43:EO603,$H$43:$H603,$H$72,$N$43:$N603,$N604),IF($T598=справочники!$H$10,$T602*SUMIFS(EO$43:EO603,$H$43:$H603,$T600,$N$43:$N603,$N604),0)))</f>
        <v>0</v>
      </c>
      <c r="EP604" s="100">
        <f>IF(EP$8="",0,IF($T598=справочники!$H$9,$T602*SUMIFS(EP$43:EP603,$H$43:$H603,$H$72,$N$43:$N603,$N604),IF($T598=справочники!$H$10,$T602*SUMIFS(EP$43:EP603,$H$43:$H603,$T600,$N$43:$N603,$N604),0)))</f>
        <v>0</v>
      </c>
      <c r="EQ604" s="100">
        <f>IF(EQ$8="",0,IF($T598=справочники!$H$9,$T602*SUMIFS(EQ$43:EQ603,$H$43:$H603,$H$72,$N$43:$N603,$N604),IF($T598=справочники!$H$10,$T602*SUMIFS(EQ$43:EQ603,$H$43:$H603,$T600,$N$43:$N603,$N604),0)))</f>
        <v>0</v>
      </c>
      <c r="ER604" s="100">
        <f>IF(ER$8="",0,IF($T598=справочники!$H$9,$T602*SUMIFS(ER$43:ER603,$H$43:$H603,$H$72,$N$43:$N603,$N604),IF($T598=справочники!$H$10,$T602*SUMIFS(ER$43:ER603,$H$43:$H603,$T600,$N$43:$N603,$N604),0)))</f>
        <v>0</v>
      </c>
      <c r="ES604" s="100">
        <f>IF(ES$8="",0,IF($T598=справочники!$H$9,$T602*SUMIFS(ES$43:ES603,$H$43:$H603,$H$72,$N$43:$N603,$N604),IF($T598=справочники!$H$10,$T602*SUMIFS(ES$43:ES603,$H$43:$H603,$T600,$N$43:$N603,$N604),0)))</f>
        <v>0</v>
      </c>
      <c r="ET604" s="100">
        <f>IF(ET$8="",0,IF($T598=справочники!$H$9,$T602*SUMIFS(ET$43:ET603,$H$43:$H603,$H$72,$N$43:$N603,$N604),IF($T598=справочники!$H$10,$T602*SUMIFS(ET$43:ET603,$H$43:$H603,$T600,$N$43:$N603,$N604),0)))</f>
        <v>0</v>
      </c>
      <c r="EU604" s="100">
        <f>IF(EU$8="",0,IF($T598=справочники!$H$9,$T602*SUMIFS(EU$43:EU603,$H$43:$H603,$H$72,$N$43:$N603,$N604),IF($T598=справочники!$H$10,$T602*SUMIFS(EU$43:EU603,$H$43:$H603,$T600,$N$43:$N603,$N604),0)))</f>
        <v>0</v>
      </c>
      <c r="EV604" s="100">
        <f>IF(EV$8="",0,IF($T598=справочники!$H$9,$T602*SUMIFS(EV$43:EV603,$H$43:$H603,$H$72,$N$43:$N603,$N604),IF($T598=справочники!$H$10,$T602*SUMIFS(EV$43:EV603,$H$43:$H603,$T600,$N$43:$N603,$N604),0)))</f>
        <v>0</v>
      </c>
      <c r="EW604" s="100">
        <f>IF(EW$8="",0,IF($T598=справочники!$H$9,$T602*SUMIFS(EW$43:EW603,$H$43:$H603,$H$72,$N$43:$N603,$N604),IF($T598=справочники!$H$10,$T602*SUMIFS(EW$43:EW603,$H$43:$H603,$T600,$N$43:$N603,$N604),0)))</f>
        <v>0</v>
      </c>
      <c r="EX604" s="100">
        <f>IF(EX$8="",0,IF($T598=справочники!$H$9,$T602*SUMIFS(EX$43:EX603,$H$43:$H603,$H$72,$N$43:$N603,$N604),IF($T598=справочники!$H$10,$T602*SUMIFS(EX$43:EX603,$H$43:$H603,$T600,$N$43:$N603,$N604),0)))</f>
        <v>0</v>
      </c>
      <c r="EY604" s="100">
        <f>IF(EY$8="",0,IF($T598=справочники!$H$9,$T602*SUMIFS(EY$43:EY603,$H$43:$H603,$H$72,$N$43:$N603,$N604),IF($T598=справочники!$H$10,$T602*SUMIFS(EY$43:EY603,$H$43:$H603,$T600,$N$43:$N603,$N604),0)))</f>
        <v>0</v>
      </c>
      <c r="EZ604" s="100">
        <f>IF(EZ$8="",0,IF($T598=справочники!$H$9,$T602*SUMIFS(EZ$43:EZ603,$H$43:$H603,$H$72,$N$43:$N603,$N604),IF($T598=справочники!$H$10,$T602*SUMIFS(EZ$43:EZ603,$H$43:$H603,$T600,$N$43:$N603,$N604),0)))</f>
        <v>0</v>
      </c>
      <c r="FA604" s="100">
        <f>IF(FA$8="",0,IF($T598=справочники!$H$9,$T602*SUMIFS(FA$43:FA603,$H$43:$H603,$H$72,$N$43:$N603,$N604),IF($T598=справочники!$H$10,$T602*SUMIFS(FA$43:FA603,$H$43:$H603,$T600,$N$43:$N603,$N604),0)))</f>
        <v>0</v>
      </c>
      <c r="FB604" s="100">
        <f>IF(FB$8="",0,IF($T598=справочники!$H$9,$T602*SUMIFS(FB$43:FB603,$H$43:$H603,$H$72,$N$43:$N603,$N604),IF($T598=справочники!$H$10,$T602*SUMIFS(FB$43:FB603,$H$43:$H603,$T600,$N$43:$N603,$N604),0)))</f>
        <v>0</v>
      </c>
      <c r="FC604" s="100">
        <f>IF(FC$8="",0,IF($T598=справочники!$H$9,$T602*SUMIFS(FC$43:FC603,$H$43:$H603,$H$72,$N$43:$N603,$N604),IF($T598=справочники!$H$10,$T602*SUMIFS(FC$43:FC603,$H$43:$H603,$T600,$N$43:$N603,$N604),0)))</f>
        <v>0</v>
      </c>
      <c r="FD604" s="100">
        <f>IF(FD$8="",0,IF($T598=справочники!$H$9,$T602*SUMIFS(FD$43:FD603,$H$43:$H603,$H$72,$N$43:$N603,$N604),IF($T598=справочники!$H$10,$T602*SUMIFS(FD$43:FD603,$H$43:$H603,$T600,$N$43:$N603,$N604),0)))</f>
        <v>0</v>
      </c>
      <c r="FE604" s="100">
        <f>IF(FE$8="",0,IF($T598=справочники!$H$9,$T602*SUMIFS(FE$43:FE603,$H$43:$H603,$H$72,$N$43:$N603,$N604),IF($T598=справочники!$H$10,$T602*SUMIFS(FE$43:FE603,$H$43:$H603,$T600,$N$43:$N603,$N604),0)))</f>
        <v>0</v>
      </c>
      <c r="FF604" s="100">
        <f>IF(FF$8="",0,IF($T598=справочники!$H$9,$T602*SUMIFS(FF$43:FF603,$H$43:$H603,$H$72,$N$43:$N603,$N604),IF($T598=справочники!$H$10,$T602*SUMIFS(FF$43:FF603,$H$43:$H603,$T600,$N$43:$N603,$N604),0)))</f>
        <v>0</v>
      </c>
      <c r="FG604" s="100">
        <f>IF(FG$8="",0,IF($T598=справочники!$H$9,$T602*SUMIFS(FG$43:FG603,$H$43:$H603,$H$72,$N$43:$N603,$N604),IF($T598=справочники!$H$10,$T602*SUMIFS(FG$43:FG603,$H$43:$H603,$T600,$N$43:$N603,$N604),0)))</f>
        <v>0</v>
      </c>
      <c r="FH604" s="100">
        <f>IF(FH$8="",0,IF($T598=справочники!$H$9,$T602*SUMIFS(FH$43:FH603,$H$43:$H603,$H$72,$N$43:$N603,$N604),IF($T598=справочники!$H$10,$T602*SUMIFS(FH$43:FH603,$H$43:$H603,$T600,$N$43:$N603,$N604),0)))</f>
        <v>0</v>
      </c>
      <c r="FI604" s="100">
        <f>IF(FI$8="",0,IF($T598=справочники!$H$9,$T602*SUMIFS(FI$43:FI603,$H$43:$H603,$H$72,$N$43:$N603,$N604),IF($T598=справочники!$H$10,$T602*SUMIFS(FI$43:FI603,$H$43:$H603,$T600,$N$43:$N603,$N604),0)))</f>
        <v>0</v>
      </c>
      <c r="FJ604" s="100">
        <f>IF(FJ$8="",0,IF($T598=справочники!$H$9,$T602*SUMIFS(FJ$43:FJ603,$H$43:$H603,$H$72,$N$43:$N603,$N604),IF($T598=справочники!$H$10,$T602*SUMIFS(FJ$43:FJ603,$H$43:$H603,$T600,$N$43:$N603,$N604),0)))</f>
        <v>0</v>
      </c>
      <c r="FK604" s="100">
        <f>IF(FK$8="",0,IF($T598=справочники!$H$9,$T602*SUMIFS(FK$43:FK603,$H$43:$H603,$H$72,$N$43:$N603,$N604),IF($T598=справочники!$H$10,$T602*SUMIFS(FK$43:FK603,$H$43:$H603,$T600,$N$43:$N603,$N604),0)))</f>
        <v>0</v>
      </c>
      <c r="FL604" s="100">
        <f>IF(FL$8="",0,IF($T598=справочники!$H$9,$T602*SUMIFS(FL$43:FL603,$H$43:$H603,$H$72,$N$43:$N603,$N604),IF($T598=справочники!$H$10,$T602*SUMIFS(FL$43:FL603,$H$43:$H603,$T600,$N$43:$N603,$N604),0)))</f>
        <v>0</v>
      </c>
      <c r="FM604" s="100">
        <f>IF(FM$8="",0,IF($T598=справочники!$H$9,$T602*SUMIFS(FM$43:FM603,$H$43:$H603,$H$72,$N$43:$N603,$N604),IF($T598=справочники!$H$10,$T602*SUMIFS(FM$43:FM603,$H$43:$H603,$T600,$N$43:$N603,$N604),0)))</f>
        <v>0</v>
      </c>
      <c r="FN604" s="100">
        <f>IF(FN$8="",0,IF($T598=справочники!$H$9,$T602*SUMIFS(FN$43:FN603,$H$43:$H603,$H$72,$N$43:$N603,$N604),IF($T598=справочники!$H$10,$T602*SUMIFS(FN$43:FN603,$H$43:$H603,$T600,$N$43:$N603,$N604),0)))</f>
        <v>0</v>
      </c>
      <c r="FO604" s="100">
        <f>IF(FO$8="",0,IF($T598=справочники!$H$9,$T602*SUMIFS(FO$43:FO603,$H$43:$H603,$H$72,$N$43:$N603,$N604),IF($T598=справочники!$H$10,$T602*SUMIFS(FO$43:FO603,$H$43:$H603,$T600,$N$43:$N603,$N604),0)))</f>
        <v>0</v>
      </c>
      <c r="FP604" s="100">
        <f>IF(FP$8="",0,IF($T598=справочники!$H$9,$T602*SUMIFS(FP$43:FP603,$H$43:$H603,$H$72,$N$43:$N603,$N604),IF($T598=справочники!$H$10,$T602*SUMIFS(FP$43:FP603,$H$43:$H603,$T600,$N$43:$N603,$N604),0)))</f>
        <v>0</v>
      </c>
      <c r="FQ604" s="100">
        <f>IF(FQ$8="",0,IF($T598=справочники!$H$9,$T602*SUMIFS(FQ$43:FQ603,$H$43:$H603,$H$72,$N$43:$N603,$N604),IF($T598=справочники!$H$10,$T602*SUMIFS(FQ$43:FQ603,$H$43:$H603,$T600,$N$43:$N603,$N604),0)))</f>
        <v>0</v>
      </c>
      <c r="FR604" s="100">
        <f>IF(FR$8="",0,IF($T598=справочники!$H$9,$T602*SUMIFS(FR$43:FR603,$H$43:$H603,$H$72,$N$43:$N603,$N604),IF($T598=справочники!$H$10,$T602*SUMIFS(FR$43:FR603,$H$43:$H603,$T600,$N$43:$N603,$N604),0)))</f>
        <v>0</v>
      </c>
      <c r="FS604" s="100">
        <f>IF(FS$8="",0,IF($T598=справочники!$H$9,$T602*SUMIFS(FS$43:FS603,$H$43:$H603,$H$72,$N$43:$N603,$N604),IF($T598=справочники!$H$10,$T602*SUMIFS(FS$43:FS603,$H$43:$H603,$T600,$N$43:$N603,$N604),0)))</f>
        <v>0</v>
      </c>
      <c r="FT604" s="100">
        <f>IF(FT$8="",0,IF($T598=справочники!$H$9,$T602*SUMIFS(FT$43:FT603,$H$43:$H603,$H$72,$N$43:$N603,$N604),IF($T598=справочники!$H$10,$T602*SUMIFS(FT$43:FT603,$H$43:$H603,$T600,$N$43:$N603,$N604),0)))</f>
        <v>0</v>
      </c>
      <c r="FU604" s="100">
        <f>IF(FU$8="",0,IF($T598=справочники!$H$9,$T602*SUMIFS(FU$43:FU603,$H$43:$H603,$H$72,$N$43:$N603,$N604),IF($T598=справочники!$H$10,$T602*SUMIFS(FU$43:FU603,$H$43:$H603,$T600,$N$43:$N603,$N604),0)))</f>
        <v>0</v>
      </c>
      <c r="FV604" s="100">
        <f>IF(FV$8="",0,IF($T598=справочники!$H$9,$T602*SUMIFS(FV$43:FV603,$H$43:$H603,$H$72,$N$43:$N603,$N604),IF($T598=справочники!$H$10,$T602*SUMIFS(FV$43:FV603,$H$43:$H603,$T600,$N$43:$N603,$N604),0)))</f>
        <v>0</v>
      </c>
      <c r="FW604" s="100">
        <f>IF(FW$8="",0,IF($T598=справочники!$H$9,$T602*SUMIFS(FW$43:FW603,$H$43:$H603,$H$72,$N$43:$N603,$N604),IF($T598=справочники!$H$10,$T602*SUMIFS(FW$43:FW603,$H$43:$H603,$T600,$N$43:$N603,$N604),0)))</f>
        <v>0</v>
      </c>
      <c r="FX604" s="100">
        <f>IF(FX$8="",0,IF($T598=справочники!$H$9,$T602*SUMIFS(FX$43:FX603,$H$43:$H603,$H$72,$N$43:$N603,$N604),IF($T598=справочники!$H$10,$T602*SUMIFS(FX$43:FX603,$H$43:$H603,$T600,$N$43:$N603,$N604),0)))</f>
        <v>0</v>
      </c>
      <c r="FY604" s="100">
        <f>IF(FY$8="",0,IF($T598=справочники!$H$9,$T602*SUMIFS(FY$43:FY603,$H$43:$H603,$H$72,$N$43:$N603,$N604),IF($T598=справочники!$H$10,$T602*SUMIFS(FY$43:FY603,$H$43:$H603,$T600,$N$43:$N603,$N604),0)))</f>
        <v>0</v>
      </c>
      <c r="FZ604" s="100">
        <f>IF(FZ$8="",0,IF($T598=справочники!$H$9,$T602*SUMIFS(FZ$43:FZ603,$H$43:$H603,$H$72,$N$43:$N603,$N604),IF($T598=справочники!$H$10,$T602*SUMIFS(FZ$43:FZ603,$H$43:$H603,$T600,$N$43:$N603,$N604),0)))</f>
        <v>0</v>
      </c>
      <c r="GA604" s="100">
        <f>IF(GA$8="",0,IF($T598=справочники!$H$9,$T602*SUMIFS(GA$43:GA603,$H$43:$H603,$H$72,$N$43:$N603,$N604),IF($T598=справочники!$H$10,$T602*SUMIFS(GA$43:GA603,$H$43:$H603,$T600,$N$43:$N603,$N604),0)))</f>
        <v>0</v>
      </c>
      <c r="GB604" s="100">
        <f>IF(GB$8="",0,IF($T598=справочники!$H$9,$T602*SUMIFS(GB$43:GB603,$H$43:$H603,$H$72,$N$43:$N603,$N604),IF($T598=справочники!$H$10,$T602*SUMIFS(GB$43:GB603,$H$43:$H603,$T600,$N$43:$N603,$N604),0)))</f>
        <v>0</v>
      </c>
      <c r="GC604" s="100">
        <f>IF(GC$8="",0,IF($T598=справочники!$H$9,$T602*SUMIFS(GC$43:GC603,$H$43:$H603,$H$72,$N$43:$N603,$N604),IF($T598=справочники!$H$10,$T602*SUMIFS(GC$43:GC603,$H$43:$H603,$T600,$N$43:$N603,$N604),0)))</f>
        <v>0</v>
      </c>
      <c r="GD604" s="100">
        <f>IF(GD$8="",0,IF($T598=справочники!$H$9,$T602*SUMIFS(GD$43:GD603,$H$43:$H603,$H$72,$N$43:$N603,$N604),IF($T598=справочники!$H$10,$T602*SUMIFS(GD$43:GD603,$H$43:$H603,$T600,$N$43:$N603,$N604),0)))</f>
        <v>0</v>
      </c>
      <c r="GE604" s="100">
        <f>IF(GE$8="",0,IF($T598=справочники!$H$9,$T602*SUMIFS(GE$43:GE603,$H$43:$H603,$H$72,$N$43:$N603,$N604),IF($T598=справочники!$H$10,$T602*SUMIFS(GE$43:GE603,$H$43:$H603,$T600,$N$43:$N603,$N604),0)))</f>
        <v>0</v>
      </c>
      <c r="GF604" s="100">
        <f>IF(GF$8="",0,IF($T598=справочники!$H$9,$T602*SUMIFS(GF$43:GF603,$H$43:$H603,$H$72,$N$43:$N603,$N604),IF($T598=справочники!$H$10,$T602*SUMIFS(GF$43:GF603,$H$43:$H603,$T600,$N$43:$N603,$N604),0)))</f>
        <v>0</v>
      </c>
      <c r="GG604" s="100">
        <f>IF(GG$8="",0,IF($T598=справочники!$H$9,$T602*SUMIFS(GG$43:GG603,$H$43:$H603,$H$72,$N$43:$N603,$N604),IF($T598=справочники!$H$10,$T602*SUMIFS(GG$43:GG603,$H$43:$H603,$T600,$N$43:$N603,$N604),0)))</f>
        <v>0</v>
      </c>
      <c r="GH604" s="100">
        <f>IF(GH$8="",0,IF($T598=справочники!$H$9,$T602*SUMIFS(GH$43:GH603,$H$43:$H603,$H$72,$N$43:$N603,$N604),IF($T598=справочники!$H$10,$T602*SUMIFS(GH$43:GH603,$H$43:$H603,$T600,$N$43:$N603,$N604),0)))</f>
        <v>0</v>
      </c>
      <c r="GI604" s="100">
        <f>IF(GI$8="",0,IF($T598=справочники!$H$9,$T602*SUMIFS(GI$43:GI603,$H$43:$H603,$H$72,$N$43:$N603,$N604),IF($T598=справочники!$H$10,$T602*SUMIFS(GI$43:GI603,$H$43:$H603,$T600,$N$43:$N603,$N604),0)))</f>
        <v>0</v>
      </c>
      <c r="GJ604" s="100">
        <f>IF(GJ$8="",0,IF($T598=справочники!$H$9,$T602*SUMIFS(GJ$43:GJ603,$H$43:$H603,$H$72,$N$43:$N603,$N604),IF($T598=справочники!$H$10,$T602*SUMIFS(GJ$43:GJ603,$H$43:$H603,$T600,$N$43:$N603,$N604),0)))</f>
        <v>0</v>
      </c>
      <c r="GK604" s="100">
        <f>IF(GK$8="",0,IF($T598=справочники!$H$9,$T602*SUMIFS(GK$43:GK603,$H$43:$H603,$H$72,$N$43:$N603,$N604),IF($T598=справочники!$H$10,$T602*SUMIFS(GK$43:GK603,$H$43:$H603,$T600,$N$43:$N603,$N604),0)))</f>
        <v>0</v>
      </c>
      <c r="GL604" s="100">
        <f>IF(GL$8="",0,IF($T598=справочники!$H$9,$T602*SUMIFS(GL$43:GL603,$H$43:$H603,$H$72,$N$43:$N603,$N604),IF($T598=справочники!$H$10,$T602*SUMIFS(GL$43:GL603,$H$43:$H603,$T600,$N$43:$N603,$N604),0)))</f>
        <v>0</v>
      </c>
      <c r="GM604" s="100">
        <f>IF(GM$8="",0,IF($T598=справочники!$H$9,$T602*SUMIFS(GM$43:GM603,$H$43:$H603,$H$72,$N$43:$N603,$N604),IF($T598=справочники!$H$10,$T602*SUMIFS(GM$43:GM603,$H$43:$H603,$T600,$N$43:$N603,$N604),0)))</f>
        <v>0</v>
      </c>
      <c r="GN604" s="100">
        <f>IF(GN$8="",0,IF($T598=справочники!$H$9,$T602*SUMIFS(GN$43:GN603,$H$43:$H603,$H$72,$N$43:$N603,$N604),IF($T598=справочники!$H$10,$T602*SUMIFS(GN$43:GN603,$H$43:$H603,$T600,$N$43:$N603,$N604),0)))</f>
        <v>0</v>
      </c>
      <c r="GO604" s="100">
        <f>IF(GO$8="",0,IF($T598=справочники!$H$9,$T602*SUMIFS(GO$43:GO603,$H$43:$H603,$H$72,$N$43:$N603,$N604),IF($T598=справочники!$H$10,$T602*SUMIFS(GO$43:GO603,$H$43:$H603,$T600,$N$43:$N603,$N604),0)))</f>
        <v>0</v>
      </c>
      <c r="GP604" s="100">
        <f>IF(GP$8="",0,IF($T598=справочники!$H$9,$T602*SUMIFS(GP$43:GP603,$H$43:$H603,$H$72,$N$43:$N603,$N604),IF($T598=справочники!$H$10,$T602*SUMIFS(GP$43:GP603,$H$43:$H603,$T600,$N$43:$N603,$N604),0)))</f>
        <v>0</v>
      </c>
      <c r="GQ604" s="100">
        <f>IF(GQ$8="",0,IF($T598=справочники!$H$9,$T602*SUMIFS(GQ$43:GQ603,$H$43:$H603,$H$72,$N$43:$N603,$N604),IF($T598=справочники!$H$10,$T602*SUMIFS(GQ$43:GQ603,$H$43:$H603,$T600,$N$43:$N603,$N604),0)))</f>
        <v>0</v>
      </c>
      <c r="GR604" s="100">
        <f>IF(GR$8="",0,IF($T598=справочники!$H$9,$T602*SUMIFS(GR$43:GR603,$H$43:$H603,$H$72,$N$43:$N603,$N604),IF($T598=справочники!$H$10,$T602*SUMIFS(GR$43:GR603,$H$43:$H603,$T600,$N$43:$N603,$N604),0)))</f>
        <v>0</v>
      </c>
      <c r="GS604" s="100">
        <f>IF(GS$8="",0,IF($T598=справочники!$H$9,$T602*SUMIFS(GS$43:GS603,$H$43:$H603,$H$72,$N$43:$N603,$N604),IF($T598=справочники!$H$10,$T602*SUMIFS(GS$43:GS603,$H$43:$H603,$T600,$N$43:$N603,$N604),0)))</f>
        <v>0</v>
      </c>
      <c r="GT604" s="100">
        <f>IF(GT$8="",0,IF($T598=справочники!$H$9,$T602*SUMIFS(GT$43:GT603,$H$43:$H603,$H$72,$N$43:$N603,$N604),IF($T598=справочники!$H$10,$T602*SUMIFS(GT$43:GT603,$H$43:$H603,$T600,$N$43:$N603,$N604),0)))</f>
        <v>0</v>
      </c>
      <c r="GU604" s="100">
        <f>IF(GU$8="",0,IF($T598=справочники!$H$9,$T602*SUMIFS(GU$43:GU603,$H$43:$H603,$H$72,$N$43:$N603,$N604),IF($T598=справочники!$H$10,$T602*SUMIFS(GU$43:GU603,$H$43:$H603,$T600,$N$43:$N603,$N604),0)))</f>
        <v>0</v>
      </c>
      <c r="GV604" s="100">
        <f>IF(GV$8="",0,IF($T598=справочники!$H$9,$T602*SUMIFS(GV$43:GV603,$H$43:$H603,$H$72,$N$43:$N603,$N604),IF($T598=справочники!$H$10,$T602*SUMIFS(GV$43:GV603,$H$43:$H603,$T600,$N$43:$N603,$N604),0)))</f>
        <v>0</v>
      </c>
      <c r="GW604" s="100">
        <f>IF(GW$8="",0,IF($T598=справочники!$H$9,$T602*SUMIFS(GW$43:GW603,$H$43:$H603,$H$72,$N$43:$N603,$N604),IF($T598=справочники!$H$10,$T602*SUMIFS(GW$43:GW603,$H$43:$H603,$T600,$N$43:$N603,$N604),0)))</f>
        <v>0</v>
      </c>
      <c r="GX604" s="100">
        <f>IF(GX$8="",0,IF($T598=справочники!$H$9,$T602*SUMIFS(GX$43:GX603,$H$43:$H603,$H$72,$N$43:$N603,$N604),IF($T598=справочники!$H$10,$T602*SUMIFS(GX$43:GX603,$H$43:$H603,$T600,$N$43:$N603,$N604),0)))</f>
        <v>0</v>
      </c>
      <c r="GY604" s="100">
        <f>IF(GY$8="",0,IF($T598=справочники!$H$9,$T602*SUMIFS(GY$43:GY603,$H$43:$H603,$H$72,$N$43:$N603,$N604),IF($T598=справочники!$H$10,$T602*SUMIFS(GY$43:GY603,$H$43:$H603,$T600,$N$43:$N603,$N604),0)))</f>
        <v>0</v>
      </c>
      <c r="GZ604" s="100">
        <f>IF(GZ$8="",0,IF($T598=справочники!$H$9,$T602*SUMIFS(GZ$43:GZ603,$H$43:$H603,$H$72,$N$43:$N603,$N604),IF($T598=справочники!$H$10,$T602*SUMIFS(GZ$43:GZ603,$H$43:$H603,$T600,$N$43:$N603,$N604),0)))</f>
        <v>0</v>
      </c>
      <c r="HA604" s="3"/>
      <c r="HB604" s="3"/>
    </row>
    <row r="605" spans="1:210" ht="4.2" customHeight="1">
      <c r="A605" s="1"/>
      <c r="B605" s="1"/>
      <c r="C605" s="1"/>
      <c r="D605" s="1"/>
      <c r="E605" s="263"/>
      <c r="F605" s="48"/>
      <c r="G605" s="231"/>
      <c r="H605" s="1"/>
      <c r="I605" s="1"/>
      <c r="J605" s="1"/>
      <c r="K605" s="1"/>
      <c r="L605" s="1"/>
      <c r="M605" s="5"/>
      <c r="N605" s="1"/>
      <c r="O605" s="1"/>
      <c r="P605" s="5"/>
      <c r="Q605" s="1"/>
      <c r="R605" s="1"/>
      <c r="S605" s="5"/>
      <c r="T605" s="7"/>
      <c r="U605" s="24"/>
      <c r="V605" s="1"/>
      <c r="W605" s="12"/>
      <c r="X605" s="10"/>
      <c r="Y605" s="46"/>
      <c r="Z605" s="93"/>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4"/>
      <c r="BB605" s="94"/>
      <c r="BC605" s="94"/>
      <c r="BD605" s="94"/>
      <c r="BE605" s="94"/>
      <c r="BF605" s="94"/>
      <c r="BG605" s="94"/>
      <c r="BH605" s="94"/>
      <c r="BI605" s="94"/>
      <c r="BJ605" s="94"/>
      <c r="BK605" s="94"/>
      <c r="BL605" s="94"/>
      <c r="BM605" s="94"/>
      <c r="BN605" s="94"/>
      <c r="BO605" s="94"/>
      <c r="BP605" s="94"/>
      <c r="BQ605" s="94"/>
      <c r="BR605" s="94"/>
      <c r="BS605" s="94"/>
      <c r="BT605" s="94"/>
      <c r="BU605" s="94"/>
      <c r="BV605" s="94"/>
      <c r="BW605" s="94"/>
      <c r="BX605" s="94"/>
      <c r="BY605" s="94"/>
      <c r="BZ605" s="94"/>
      <c r="CA605" s="94"/>
      <c r="CB605" s="94"/>
      <c r="CC605" s="94"/>
      <c r="CD605" s="94"/>
      <c r="CE605" s="94"/>
      <c r="CF605" s="94"/>
      <c r="CG605" s="94"/>
      <c r="CH605" s="94"/>
      <c r="CI605" s="94"/>
      <c r="CJ605" s="94"/>
      <c r="CK605" s="94"/>
      <c r="CL605" s="94"/>
      <c r="CM605" s="94"/>
      <c r="CN605" s="94"/>
      <c r="CO605" s="94"/>
      <c r="CP605" s="94"/>
      <c r="CQ605" s="94"/>
      <c r="CR605" s="94"/>
      <c r="CS605" s="94"/>
      <c r="CT605" s="94"/>
      <c r="CU605" s="94"/>
      <c r="CV605" s="94"/>
      <c r="CW605" s="94"/>
      <c r="CX605" s="94"/>
      <c r="CY605" s="94"/>
      <c r="CZ605" s="94"/>
      <c r="DA605" s="94"/>
      <c r="DB605" s="94"/>
      <c r="DC605" s="94"/>
      <c r="DD605" s="94"/>
      <c r="DE605" s="94"/>
      <c r="DF605" s="94"/>
      <c r="DG605" s="94"/>
      <c r="DH605" s="94"/>
      <c r="DI605" s="94"/>
      <c r="DJ605" s="94"/>
      <c r="DK605" s="94"/>
      <c r="DL605" s="94"/>
      <c r="DM605" s="94"/>
      <c r="DN605" s="94"/>
      <c r="DO605" s="94"/>
      <c r="DP605" s="94"/>
      <c r="DQ605" s="94"/>
      <c r="DR605" s="94"/>
      <c r="DS605" s="94"/>
      <c r="DT605" s="94"/>
      <c r="DU605" s="94"/>
      <c r="DV605" s="94"/>
      <c r="DW605" s="94"/>
      <c r="DX605" s="94"/>
      <c r="DY605" s="94"/>
      <c r="DZ605" s="94"/>
      <c r="EA605" s="94"/>
      <c r="EB605" s="94"/>
      <c r="EC605" s="94"/>
      <c r="ED605" s="94"/>
      <c r="EE605" s="94"/>
      <c r="EF605" s="94"/>
      <c r="EG605" s="94"/>
      <c r="EH605" s="94"/>
      <c r="EI605" s="94"/>
      <c r="EJ605" s="94"/>
      <c r="EK605" s="94"/>
      <c r="EL605" s="94"/>
      <c r="EM605" s="94"/>
      <c r="EN605" s="94"/>
      <c r="EO605" s="94"/>
      <c r="EP605" s="94"/>
      <c r="EQ605" s="94"/>
      <c r="ER605" s="94"/>
      <c r="ES605" s="94"/>
      <c r="ET605" s="94"/>
      <c r="EU605" s="94"/>
      <c r="EV605" s="94"/>
      <c r="EW605" s="94"/>
      <c r="EX605" s="94"/>
      <c r="EY605" s="94"/>
      <c r="EZ605" s="94"/>
      <c r="FA605" s="94"/>
      <c r="FB605" s="94"/>
      <c r="FC605" s="94"/>
      <c r="FD605" s="94"/>
      <c r="FE605" s="94"/>
      <c r="FF605" s="94"/>
      <c r="FG605" s="94"/>
      <c r="FH605" s="94"/>
      <c r="FI605" s="94"/>
      <c r="FJ605" s="94"/>
      <c r="FK605" s="94"/>
      <c r="FL605" s="94"/>
      <c r="FM605" s="94"/>
      <c r="FN605" s="94"/>
      <c r="FO605" s="94"/>
      <c r="FP605" s="94"/>
      <c r="FQ605" s="94"/>
      <c r="FR605" s="94"/>
      <c r="FS605" s="94"/>
      <c r="FT605" s="94"/>
      <c r="FU605" s="94"/>
      <c r="FV605" s="94"/>
      <c r="FW605" s="94"/>
      <c r="FX605" s="94"/>
      <c r="FY605" s="94"/>
      <c r="FZ605" s="94"/>
      <c r="GA605" s="94"/>
      <c r="GB605" s="94"/>
      <c r="GC605" s="94"/>
      <c r="GD605" s="94"/>
      <c r="GE605" s="94"/>
      <c r="GF605" s="94"/>
      <c r="GG605" s="94"/>
      <c r="GH605" s="94"/>
      <c r="GI605" s="94"/>
      <c r="GJ605" s="94"/>
      <c r="GK605" s="94"/>
      <c r="GL605" s="94"/>
      <c r="GM605" s="94"/>
      <c r="GN605" s="94"/>
      <c r="GO605" s="94"/>
      <c r="GP605" s="94"/>
      <c r="GQ605" s="94"/>
      <c r="GR605" s="94"/>
      <c r="GS605" s="94"/>
      <c r="GT605" s="94"/>
      <c r="GU605" s="94"/>
      <c r="GV605" s="94"/>
      <c r="GW605" s="94"/>
      <c r="GX605" s="94"/>
      <c r="GY605" s="94"/>
      <c r="GZ605" s="94"/>
      <c r="HA605" s="1"/>
      <c r="HB605" s="1"/>
    </row>
    <row r="606" spans="1:210" s="239" customFormat="1" ht="10.199999999999999">
      <c r="A606" s="228"/>
      <c r="B606" s="245" t="s">
        <v>157</v>
      </c>
      <c r="C606" s="230"/>
      <c r="D606" s="229"/>
      <c r="E606" s="270"/>
      <c r="F606" s="116"/>
      <c r="G606" s="231"/>
      <c r="H606" s="228"/>
      <c r="I606" s="228" t="str">
        <f>$I$289</f>
        <v>Оборачиваемость начислений расходов</v>
      </c>
      <c r="J606" s="228"/>
      <c r="K606" s="228"/>
      <c r="L606" s="228"/>
      <c r="M606" s="231"/>
      <c r="N606" s="228"/>
      <c r="O606" s="228"/>
      <c r="P606" s="231"/>
      <c r="Q606" s="228" t="s">
        <v>41</v>
      </c>
      <c r="R606" s="228"/>
      <c r="S606" s="231" t="s">
        <v>6</v>
      </c>
      <c r="T606" s="309"/>
      <c r="U606" s="228"/>
      <c r="V606" s="228"/>
      <c r="W606" s="235"/>
      <c r="X606" s="236"/>
      <c r="Y606" s="247"/>
      <c r="Z606" s="248"/>
      <c r="AA606" s="249"/>
      <c r="AB606" s="249"/>
      <c r="AC606" s="249"/>
      <c r="AD606" s="249"/>
      <c r="AE606" s="249"/>
      <c r="AF606" s="249"/>
      <c r="AG606" s="249"/>
      <c r="AH606" s="249"/>
      <c r="AI606" s="249"/>
      <c r="AJ606" s="249"/>
      <c r="AK606" s="249"/>
      <c r="AL606" s="249"/>
      <c r="AM606" s="249"/>
      <c r="AN606" s="249"/>
      <c r="AO606" s="249"/>
      <c r="AP606" s="249"/>
      <c r="AQ606" s="249"/>
      <c r="AR606" s="249"/>
      <c r="AS606" s="249"/>
      <c r="AT606" s="249"/>
      <c r="AU606" s="249"/>
      <c r="AV606" s="249"/>
      <c r="AW606" s="249"/>
      <c r="AX606" s="249"/>
      <c r="AY606" s="249"/>
      <c r="AZ606" s="249"/>
      <c r="BA606" s="249"/>
      <c r="BB606" s="249"/>
      <c r="BC606" s="249"/>
      <c r="BD606" s="249"/>
      <c r="BE606" s="249"/>
      <c r="BF606" s="249"/>
      <c r="BG606" s="249"/>
      <c r="BH606" s="249"/>
      <c r="BI606" s="249"/>
      <c r="BJ606" s="249"/>
      <c r="BK606" s="249"/>
      <c r="BL606" s="249"/>
      <c r="BM606" s="249"/>
      <c r="BN606" s="249"/>
      <c r="BO606" s="249"/>
      <c r="BP606" s="249"/>
      <c r="BQ606" s="249"/>
      <c r="BR606" s="249"/>
      <c r="BS606" s="249"/>
      <c r="BT606" s="249"/>
      <c r="BU606" s="249"/>
      <c r="BV606" s="249"/>
      <c r="BW606" s="249"/>
      <c r="BX606" s="249"/>
      <c r="BY606" s="249"/>
      <c r="BZ606" s="249"/>
      <c r="CA606" s="249"/>
      <c r="CB606" s="249"/>
      <c r="CC606" s="249"/>
      <c r="CD606" s="249"/>
      <c r="CE606" s="249"/>
      <c r="CF606" s="249"/>
      <c r="CG606" s="249"/>
      <c r="CH606" s="249"/>
      <c r="CI606" s="249"/>
      <c r="CJ606" s="249"/>
      <c r="CK606" s="249"/>
      <c r="CL606" s="249"/>
      <c r="CM606" s="249"/>
      <c r="CN606" s="249"/>
      <c r="CO606" s="249"/>
      <c r="CP606" s="249"/>
      <c r="CQ606" s="249"/>
      <c r="CR606" s="249"/>
      <c r="CS606" s="249"/>
      <c r="CT606" s="249"/>
      <c r="CU606" s="249"/>
      <c r="CV606" s="249"/>
      <c r="CW606" s="249"/>
      <c r="CX606" s="249"/>
      <c r="CY606" s="249"/>
      <c r="CZ606" s="249"/>
      <c r="DA606" s="249"/>
      <c r="DB606" s="249"/>
      <c r="DC606" s="249"/>
      <c r="DD606" s="249"/>
      <c r="DE606" s="249"/>
      <c r="DF606" s="249"/>
      <c r="DG606" s="249"/>
      <c r="DH606" s="249"/>
      <c r="DI606" s="249"/>
      <c r="DJ606" s="249"/>
      <c r="DK606" s="249"/>
      <c r="DL606" s="249"/>
      <c r="DM606" s="249"/>
      <c r="DN606" s="249"/>
      <c r="DO606" s="249"/>
      <c r="DP606" s="249"/>
      <c r="DQ606" s="249"/>
      <c r="DR606" s="249"/>
      <c r="DS606" s="249"/>
      <c r="DT606" s="249"/>
      <c r="DU606" s="249"/>
      <c r="DV606" s="249"/>
      <c r="DW606" s="249"/>
      <c r="DX606" s="249"/>
      <c r="DY606" s="249"/>
      <c r="DZ606" s="249"/>
      <c r="EA606" s="249"/>
      <c r="EB606" s="249"/>
      <c r="EC606" s="249"/>
      <c r="ED606" s="249"/>
      <c r="EE606" s="249"/>
      <c r="EF606" s="249"/>
      <c r="EG606" s="249"/>
      <c r="EH606" s="249"/>
      <c r="EI606" s="249"/>
      <c r="EJ606" s="249"/>
      <c r="EK606" s="249"/>
      <c r="EL606" s="249"/>
      <c r="EM606" s="249"/>
      <c r="EN606" s="249"/>
      <c r="EO606" s="249"/>
      <c r="EP606" s="249"/>
      <c r="EQ606" s="249"/>
      <c r="ER606" s="249"/>
      <c r="ES606" s="249"/>
      <c r="ET606" s="249"/>
      <c r="EU606" s="249"/>
      <c r="EV606" s="249"/>
      <c r="EW606" s="249"/>
      <c r="EX606" s="249"/>
      <c r="EY606" s="249"/>
      <c r="EZ606" s="249"/>
      <c r="FA606" s="249"/>
      <c r="FB606" s="249"/>
      <c r="FC606" s="249"/>
      <c r="FD606" s="249"/>
      <c r="FE606" s="249"/>
      <c r="FF606" s="249"/>
      <c r="FG606" s="249"/>
      <c r="FH606" s="249"/>
      <c r="FI606" s="249"/>
      <c r="FJ606" s="249"/>
      <c r="FK606" s="249"/>
      <c r="FL606" s="249"/>
      <c r="FM606" s="249"/>
      <c r="FN606" s="249"/>
      <c r="FO606" s="249"/>
      <c r="FP606" s="249"/>
      <c r="FQ606" s="249"/>
      <c r="FR606" s="249"/>
      <c r="FS606" s="249"/>
      <c r="FT606" s="249"/>
      <c r="FU606" s="249"/>
      <c r="FV606" s="249"/>
      <c r="FW606" s="249"/>
      <c r="FX606" s="249"/>
      <c r="FY606" s="249"/>
      <c r="FZ606" s="249"/>
      <c r="GA606" s="249"/>
      <c r="GB606" s="249"/>
      <c r="GC606" s="249"/>
      <c r="GD606" s="249"/>
      <c r="GE606" s="249"/>
      <c r="GF606" s="249"/>
      <c r="GG606" s="249"/>
      <c r="GH606" s="249"/>
      <c r="GI606" s="249"/>
      <c r="GJ606" s="249"/>
      <c r="GK606" s="249"/>
      <c r="GL606" s="249"/>
      <c r="GM606" s="249"/>
      <c r="GN606" s="249"/>
      <c r="GO606" s="249"/>
      <c r="GP606" s="249"/>
      <c r="GQ606" s="249"/>
      <c r="GR606" s="249"/>
      <c r="GS606" s="249"/>
      <c r="GT606" s="249"/>
      <c r="GU606" s="249"/>
      <c r="GV606" s="249"/>
      <c r="GW606" s="249"/>
      <c r="GX606" s="249"/>
      <c r="GY606" s="249"/>
      <c r="GZ606" s="249"/>
      <c r="HA606" s="228"/>
      <c r="HB606" s="228"/>
    </row>
    <row r="607" spans="1:210" ht="4.2" customHeight="1">
      <c r="A607" s="1"/>
      <c r="B607" s="1"/>
      <c r="C607" s="1"/>
      <c r="D607" s="1"/>
      <c r="E607" s="263"/>
      <c r="F607" s="48"/>
      <c r="G607" s="231"/>
      <c r="H607" s="1"/>
      <c r="I607" s="1"/>
      <c r="J607" s="1"/>
      <c r="K607" s="1"/>
      <c r="L607" s="1"/>
      <c r="M607" s="5"/>
      <c r="N607" s="1"/>
      <c r="O607" s="1"/>
      <c r="P607" s="5"/>
      <c r="Q607" s="1"/>
      <c r="R607" s="1"/>
      <c r="S607" s="5"/>
      <c r="T607" s="7"/>
      <c r="U607" s="24"/>
      <c r="V607" s="1"/>
      <c r="W607" s="12"/>
      <c r="X607" s="10"/>
      <c r="Y607" s="46"/>
      <c r="Z607" s="93"/>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4"/>
      <c r="BB607" s="94"/>
      <c r="BC607" s="94"/>
      <c r="BD607" s="94"/>
      <c r="BE607" s="94"/>
      <c r="BF607" s="94"/>
      <c r="BG607" s="94"/>
      <c r="BH607" s="94"/>
      <c r="BI607" s="94"/>
      <c r="BJ607" s="94"/>
      <c r="BK607" s="94"/>
      <c r="BL607" s="94"/>
      <c r="BM607" s="94"/>
      <c r="BN607" s="94"/>
      <c r="BO607" s="94"/>
      <c r="BP607" s="94"/>
      <c r="BQ607" s="94"/>
      <c r="BR607" s="94"/>
      <c r="BS607" s="94"/>
      <c r="BT607" s="94"/>
      <c r="BU607" s="94"/>
      <c r="BV607" s="94"/>
      <c r="BW607" s="94"/>
      <c r="BX607" s="94"/>
      <c r="BY607" s="94"/>
      <c r="BZ607" s="94"/>
      <c r="CA607" s="94"/>
      <c r="CB607" s="94"/>
      <c r="CC607" s="94"/>
      <c r="CD607" s="94"/>
      <c r="CE607" s="94"/>
      <c r="CF607" s="94"/>
      <c r="CG607" s="94"/>
      <c r="CH607" s="94"/>
      <c r="CI607" s="94"/>
      <c r="CJ607" s="94"/>
      <c r="CK607" s="94"/>
      <c r="CL607" s="94"/>
      <c r="CM607" s="94"/>
      <c r="CN607" s="94"/>
      <c r="CO607" s="94"/>
      <c r="CP607" s="94"/>
      <c r="CQ607" s="94"/>
      <c r="CR607" s="94"/>
      <c r="CS607" s="94"/>
      <c r="CT607" s="94"/>
      <c r="CU607" s="94"/>
      <c r="CV607" s="94"/>
      <c r="CW607" s="94"/>
      <c r="CX607" s="94"/>
      <c r="CY607" s="94"/>
      <c r="CZ607" s="94"/>
      <c r="DA607" s="94"/>
      <c r="DB607" s="94"/>
      <c r="DC607" s="94"/>
      <c r="DD607" s="94"/>
      <c r="DE607" s="94"/>
      <c r="DF607" s="94"/>
      <c r="DG607" s="94"/>
      <c r="DH607" s="94"/>
      <c r="DI607" s="94"/>
      <c r="DJ607" s="94"/>
      <c r="DK607" s="94"/>
      <c r="DL607" s="94"/>
      <c r="DM607" s="94"/>
      <c r="DN607" s="94"/>
      <c r="DO607" s="94"/>
      <c r="DP607" s="94"/>
      <c r="DQ607" s="94"/>
      <c r="DR607" s="94"/>
      <c r="DS607" s="94"/>
      <c r="DT607" s="94"/>
      <c r="DU607" s="94"/>
      <c r="DV607" s="94"/>
      <c r="DW607" s="94"/>
      <c r="DX607" s="94"/>
      <c r="DY607" s="94"/>
      <c r="DZ607" s="94"/>
      <c r="EA607" s="94"/>
      <c r="EB607" s="94"/>
      <c r="EC607" s="94"/>
      <c r="ED607" s="94"/>
      <c r="EE607" s="94"/>
      <c r="EF607" s="94"/>
      <c r="EG607" s="94"/>
      <c r="EH607" s="94"/>
      <c r="EI607" s="94"/>
      <c r="EJ607" s="94"/>
      <c r="EK607" s="94"/>
      <c r="EL607" s="94"/>
      <c r="EM607" s="94"/>
      <c r="EN607" s="94"/>
      <c r="EO607" s="94"/>
      <c r="EP607" s="94"/>
      <c r="EQ607" s="94"/>
      <c r="ER607" s="94"/>
      <c r="ES607" s="94"/>
      <c r="ET607" s="94"/>
      <c r="EU607" s="94"/>
      <c r="EV607" s="94"/>
      <c r="EW607" s="94"/>
      <c r="EX607" s="94"/>
      <c r="EY607" s="94"/>
      <c r="EZ607" s="94"/>
      <c r="FA607" s="94"/>
      <c r="FB607" s="94"/>
      <c r="FC607" s="94"/>
      <c r="FD607" s="94"/>
      <c r="FE607" s="94"/>
      <c r="FF607" s="94"/>
      <c r="FG607" s="94"/>
      <c r="FH607" s="94"/>
      <c r="FI607" s="94"/>
      <c r="FJ607" s="94"/>
      <c r="FK607" s="94"/>
      <c r="FL607" s="94"/>
      <c r="FM607" s="94"/>
      <c r="FN607" s="94"/>
      <c r="FO607" s="94"/>
      <c r="FP607" s="94"/>
      <c r="FQ607" s="94"/>
      <c r="FR607" s="94"/>
      <c r="FS607" s="94"/>
      <c r="FT607" s="94"/>
      <c r="FU607" s="94"/>
      <c r="FV607" s="94"/>
      <c r="FW607" s="94"/>
      <c r="FX607" s="94"/>
      <c r="FY607" s="94"/>
      <c r="FZ607" s="94"/>
      <c r="GA607" s="94"/>
      <c r="GB607" s="94"/>
      <c r="GC607" s="94"/>
      <c r="GD607" s="94"/>
      <c r="GE607" s="94"/>
      <c r="GF607" s="94"/>
      <c r="GG607" s="94"/>
      <c r="GH607" s="94"/>
      <c r="GI607" s="94"/>
      <c r="GJ607" s="94"/>
      <c r="GK607" s="94"/>
      <c r="GL607" s="94"/>
      <c r="GM607" s="94"/>
      <c r="GN607" s="94"/>
      <c r="GO607" s="94"/>
      <c r="GP607" s="94"/>
      <c r="GQ607" s="94"/>
      <c r="GR607" s="94"/>
      <c r="GS607" s="94"/>
      <c r="GT607" s="94"/>
      <c r="GU607" s="94"/>
      <c r="GV607" s="94"/>
      <c r="GW607" s="94"/>
      <c r="GX607" s="94"/>
      <c r="GY607" s="94"/>
      <c r="GZ607" s="94"/>
      <c r="HA607" s="1"/>
      <c r="HB607" s="1"/>
    </row>
    <row r="608" spans="1:210" s="4" customFormat="1">
      <c r="A608" s="3"/>
      <c r="B608" s="259" t="s">
        <v>156</v>
      </c>
      <c r="C608" s="3"/>
      <c r="D608" s="3"/>
      <c r="E608" s="9" t="str">
        <f>IF(OR(Главная!$N$19=справочники!$N$13,Главная!$N$19=справочники!$N$14),"",IF(T608=справочники!$P$10,"","ндс(-)"))</f>
        <v>ндс(-)</v>
      </c>
      <c r="F608" s="51"/>
      <c r="G608" s="232"/>
      <c r="H608" s="13" t="str">
        <f>B608&amp;N598</f>
        <v>Начисление - Переменный прямой расход</v>
      </c>
      <c r="I608" s="13"/>
      <c r="J608" s="3"/>
      <c r="K608" s="3"/>
      <c r="L608" s="3"/>
      <c r="M608" s="5"/>
      <c r="N608" s="36" t="str">
        <f>N590</f>
        <v>Продукт-2</v>
      </c>
      <c r="O608" s="36"/>
      <c r="P608" s="5"/>
      <c r="Q608" s="36" t="s">
        <v>26</v>
      </c>
      <c r="R608" s="36"/>
      <c r="S608" s="36"/>
      <c r="T608" s="62">
        <f>T604</f>
        <v>0</v>
      </c>
      <c r="U608" s="36"/>
      <c r="V608" s="36"/>
      <c r="W608" s="38">
        <f>SUM($Y608:$HA608)</f>
        <v>0</v>
      </c>
      <c r="X608" s="38"/>
      <c r="Y608" s="46"/>
      <c r="Z608" s="99"/>
      <c r="AA608" s="100">
        <f t="shared" ref="AA608:BF608" si="2758">IF(AA$8="",0,IF(AA$1=1,SUMIFS(604:604,$1:$1,"&gt;="&amp;1,$1:$1,"&lt;="&amp;INT($T606/30))+($T606/30-INT($T606/30))*SUMIFS(604:604,$1:$1,INT($T606/30)+1),0)+($T606/30-INT($T606/30))*SUMIFS(604:604,$1:$1,AA$1+INT($T606/30)+1)+(INT($T606/30)+1-$T606/30)*SUMIFS(604:604,$1:$1,AA$1+INT($T606/30)))</f>
        <v>0</v>
      </c>
      <c r="AB608" s="100">
        <f t="shared" si="2758"/>
        <v>0</v>
      </c>
      <c r="AC608" s="100">
        <f t="shared" si="2758"/>
        <v>0</v>
      </c>
      <c r="AD608" s="100">
        <f t="shared" si="2758"/>
        <v>0</v>
      </c>
      <c r="AE608" s="100">
        <f t="shared" si="2758"/>
        <v>0</v>
      </c>
      <c r="AF608" s="100">
        <f t="shared" si="2758"/>
        <v>0</v>
      </c>
      <c r="AG608" s="100">
        <f t="shared" si="2758"/>
        <v>0</v>
      </c>
      <c r="AH608" s="100">
        <f t="shared" si="2758"/>
        <v>0</v>
      </c>
      <c r="AI608" s="100">
        <f t="shared" si="2758"/>
        <v>0</v>
      </c>
      <c r="AJ608" s="100">
        <f t="shared" si="2758"/>
        <v>0</v>
      </c>
      <c r="AK608" s="100">
        <f t="shared" si="2758"/>
        <v>0</v>
      </c>
      <c r="AL608" s="100">
        <f t="shared" si="2758"/>
        <v>0</v>
      </c>
      <c r="AM608" s="100">
        <f t="shared" si="2758"/>
        <v>0</v>
      </c>
      <c r="AN608" s="100">
        <f t="shared" si="2758"/>
        <v>0</v>
      </c>
      <c r="AO608" s="100">
        <f t="shared" si="2758"/>
        <v>0</v>
      </c>
      <c r="AP608" s="100">
        <f t="shared" si="2758"/>
        <v>0</v>
      </c>
      <c r="AQ608" s="100">
        <f t="shared" si="2758"/>
        <v>0</v>
      </c>
      <c r="AR608" s="100">
        <f t="shared" si="2758"/>
        <v>0</v>
      </c>
      <c r="AS608" s="100">
        <f t="shared" si="2758"/>
        <v>0</v>
      </c>
      <c r="AT608" s="100">
        <f t="shared" si="2758"/>
        <v>0</v>
      </c>
      <c r="AU608" s="100">
        <f t="shared" si="2758"/>
        <v>0</v>
      </c>
      <c r="AV608" s="100">
        <f t="shared" si="2758"/>
        <v>0</v>
      </c>
      <c r="AW608" s="100">
        <f t="shared" si="2758"/>
        <v>0</v>
      </c>
      <c r="AX608" s="100">
        <f t="shared" si="2758"/>
        <v>0</v>
      </c>
      <c r="AY608" s="100">
        <f t="shared" si="2758"/>
        <v>0</v>
      </c>
      <c r="AZ608" s="100">
        <f t="shared" si="2758"/>
        <v>0</v>
      </c>
      <c r="BA608" s="100">
        <f t="shared" si="2758"/>
        <v>0</v>
      </c>
      <c r="BB608" s="100">
        <f t="shared" si="2758"/>
        <v>0</v>
      </c>
      <c r="BC608" s="100">
        <f t="shared" si="2758"/>
        <v>0</v>
      </c>
      <c r="BD608" s="100">
        <f t="shared" si="2758"/>
        <v>0</v>
      </c>
      <c r="BE608" s="100">
        <f t="shared" si="2758"/>
        <v>0</v>
      </c>
      <c r="BF608" s="100">
        <f t="shared" si="2758"/>
        <v>0</v>
      </c>
      <c r="BG608" s="100">
        <f t="shared" ref="BG608:CL608" si="2759">IF(BG$8="",0,IF(BG$1=1,SUMIFS(604:604,$1:$1,"&gt;="&amp;1,$1:$1,"&lt;="&amp;INT($T606/30))+($T606/30-INT($T606/30))*SUMIFS(604:604,$1:$1,INT($T606/30)+1),0)+($T606/30-INT($T606/30))*SUMIFS(604:604,$1:$1,BG$1+INT($T606/30)+1)+(INT($T606/30)+1-$T606/30)*SUMIFS(604:604,$1:$1,BG$1+INT($T606/30)))</f>
        <v>0</v>
      </c>
      <c r="BH608" s="100">
        <f t="shared" si="2759"/>
        <v>0</v>
      </c>
      <c r="BI608" s="100">
        <f t="shared" si="2759"/>
        <v>0</v>
      </c>
      <c r="BJ608" s="100">
        <f t="shared" si="2759"/>
        <v>0</v>
      </c>
      <c r="BK608" s="100">
        <f t="shared" si="2759"/>
        <v>0</v>
      </c>
      <c r="BL608" s="100">
        <f t="shared" si="2759"/>
        <v>0</v>
      </c>
      <c r="BM608" s="100">
        <f t="shared" si="2759"/>
        <v>0</v>
      </c>
      <c r="BN608" s="100">
        <f t="shared" si="2759"/>
        <v>0</v>
      </c>
      <c r="BO608" s="100">
        <f t="shared" si="2759"/>
        <v>0</v>
      </c>
      <c r="BP608" s="100">
        <f t="shared" si="2759"/>
        <v>0</v>
      </c>
      <c r="BQ608" s="100">
        <f t="shared" si="2759"/>
        <v>0</v>
      </c>
      <c r="BR608" s="100">
        <f t="shared" si="2759"/>
        <v>0</v>
      </c>
      <c r="BS608" s="100">
        <f t="shared" si="2759"/>
        <v>0</v>
      </c>
      <c r="BT608" s="100">
        <f t="shared" si="2759"/>
        <v>0</v>
      </c>
      <c r="BU608" s="100">
        <f t="shared" si="2759"/>
        <v>0</v>
      </c>
      <c r="BV608" s="100">
        <f t="shared" si="2759"/>
        <v>0</v>
      </c>
      <c r="BW608" s="100">
        <f t="shared" si="2759"/>
        <v>0</v>
      </c>
      <c r="BX608" s="100">
        <f t="shared" si="2759"/>
        <v>0</v>
      </c>
      <c r="BY608" s="100">
        <f t="shared" si="2759"/>
        <v>0</v>
      </c>
      <c r="BZ608" s="100">
        <f t="shared" si="2759"/>
        <v>0</v>
      </c>
      <c r="CA608" s="100">
        <f t="shared" si="2759"/>
        <v>0</v>
      </c>
      <c r="CB608" s="100">
        <f t="shared" si="2759"/>
        <v>0</v>
      </c>
      <c r="CC608" s="100">
        <f t="shared" si="2759"/>
        <v>0</v>
      </c>
      <c r="CD608" s="100">
        <f t="shared" si="2759"/>
        <v>0</v>
      </c>
      <c r="CE608" s="100">
        <f t="shared" si="2759"/>
        <v>0</v>
      </c>
      <c r="CF608" s="100">
        <f t="shared" si="2759"/>
        <v>0</v>
      </c>
      <c r="CG608" s="100">
        <f t="shared" si="2759"/>
        <v>0</v>
      </c>
      <c r="CH608" s="100">
        <f t="shared" si="2759"/>
        <v>0</v>
      </c>
      <c r="CI608" s="100">
        <f t="shared" si="2759"/>
        <v>0</v>
      </c>
      <c r="CJ608" s="100">
        <f t="shared" si="2759"/>
        <v>0</v>
      </c>
      <c r="CK608" s="100">
        <f t="shared" si="2759"/>
        <v>0</v>
      </c>
      <c r="CL608" s="100">
        <f t="shared" si="2759"/>
        <v>0</v>
      </c>
      <c r="CM608" s="100">
        <f t="shared" ref="CM608:DG608" si="2760">IF(CM$8="",0,IF(CM$1=1,SUMIFS(604:604,$1:$1,"&gt;="&amp;1,$1:$1,"&lt;="&amp;INT($T606/30))+($T606/30-INT($T606/30))*SUMIFS(604:604,$1:$1,INT($T606/30)+1),0)+($T606/30-INT($T606/30))*SUMIFS(604:604,$1:$1,CM$1+INT($T606/30)+1)+(INT($T606/30)+1-$T606/30)*SUMIFS(604:604,$1:$1,CM$1+INT($T606/30)))</f>
        <v>0</v>
      </c>
      <c r="CN608" s="100">
        <f t="shared" si="2760"/>
        <v>0</v>
      </c>
      <c r="CO608" s="100">
        <f t="shared" si="2760"/>
        <v>0</v>
      </c>
      <c r="CP608" s="100">
        <f t="shared" si="2760"/>
        <v>0</v>
      </c>
      <c r="CQ608" s="100">
        <f t="shared" si="2760"/>
        <v>0</v>
      </c>
      <c r="CR608" s="100">
        <f t="shared" si="2760"/>
        <v>0</v>
      </c>
      <c r="CS608" s="100">
        <f t="shared" si="2760"/>
        <v>0</v>
      </c>
      <c r="CT608" s="100">
        <f t="shared" si="2760"/>
        <v>0</v>
      </c>
      <c r="CU608" s="100">
        <f t="shared" si="2760"/>
        <v>0</v>
      </c>
      <c r="CV608" s="100">
        <f t="shared" si="2760"/>
        <v>0</v>
      </c>
      <c r="CW608" s="100">
        <f t="shared" si="2760"/>
        <v>0</v>
      </c>
      <c r="CX608" s="100">
        <f t="shared" si="2760"/>
        <v>0</v>
      </c>
      <c r="CY608" s="100">
        <f t="shared" si="2760"/>
        <v>0</v>
      </c>
      <c r="CZ608" s="100">
        <f t="shared" si="2760"/>
        <v>0</v>
      </c>
      <c r="DA608" s="100">
        <f t="shared" si="2760"/>
        <v>0</v>
      </c>
      <c r="DB608" s="100">
        <f t="shared" si="2760"/>
        <v>0</v>
      </c>
      <c r="DC608" s="100">
        <f t="shared" si="2760"/>
        <v>0</v>
      </c>
      <c r="DD608" s="100">
        <f t="shared" si="2760"/>
        <v>0</v>
      </c>
      <c r="DE608" s="100">
        <f t="shared" si="2760"/>
        <v>0</v>
      </c>
      <c r="DF608" s="100">
        <f t="shared" si="2760"/>
        <v>0</v>
      </c>
      <c r="DG608" s="100">
        <f t="shared" si="2760"/>
        <v>0</v>
      </c>
      <c r="DH608" s="100">
        <f t="shared" ref="DH608:FS608" si="2761">IF(DH$8="",0,IF(DH$1=1,SUMIFS(604:604,$1:$1,"&gt;="&amp;1,$1:$1,"&lt;="&amp;INT($T606/30))+($T606/30-INT($T606/30))*SUMIFS(604:604,$1:$1,INT($T606/30)+1),0)+($T606/30-INT($T606/30))*SUMIFS(604:604,$1:$1,DH$1+INT($T606/30)+1)+(INT($T606/30)+1-$T606/30)*SUMIFS(604:604,$1:$1,DH$1+INT($T606/30)))</f>
        <v>0</v>
      </c>
      <c r="DI608" s="100">
        <f t="shared" si="2761"/>
        <v>0</v>
      </c>
      <c r="DJ608" s="100">
        <f t="shared" si="2761"/>
        <v>0</v>
      </c>
      <c r="DK608" s="100">
        <f t="shared" si="2761"/>
        <v>0</v>
      </c>
      <c r="DL608" s="100">
        <f t="shared" si="2761"/>
        <v>0</v>
      </c>
      <c r="DM608" s="100">
        <f t="shared" si="2761"/>
        <v>0</v>
      </c>
      <c r="DN608" s="100">
        <f t="shared" si="2761"/>
        <v>0</v>
      </c>
      <c r="DO608" s="100">
        <f t="shared" si="2761"/>
        <v>0</v>
      </c>
      <c r="DP608" s="100">
        <f t="shared" si="2761"/>
        <v>0</v>
      </c>
      <c r="DQ608" s="100">
        <f t="shared" si="2761"/>
        <v>0</v>
      </c>
      <c r="DR608" s="100">
        <f t="shared" si="2761"/>
        <v>0</v>
      </c>
      <c r="DS608" s="100">
        <f t="shared" si="2761"/>
        <v>0</v>
      </c>
      <c r="DT608" s="100">
        <f t="shared" si="2761"/>
        <v>0</v>
      </c>
      <c r="DU608" s="100">
        <f t="shared" si="2761"/>
        <v>0</v>
      </c>
      <c r="DV608" s="100">
        <f t="shared" si="2761"/>
        <v>0</v>
      </c>
      <c r="DW608" s="100">
        <f t="shared" si="2761"/>
        <v>0</v>
      </c>
      <c r="DX608" s="100">
        <f t="shared" si="2761"/>
        <v>0</v>
      </c>
      <c r="DY608" s="100">
        <f t="shared" si="2761"/>
        <v>0</v>
      </c>
      <c r="DZ608" s="100">
        <f t="shared" si="2761"/>
        <v>0</v>
      </c>
      <c r="EA608" s="100">
        <f t="shared" si="2761"/>
        <v>0</v>
      </c>
      <c r="EB608" s="100">
        <f t="shared" si="2761"/>
        <v>0</v>
      </c>
      <c r="EC608" s="100">
        <f t="shared" si="2761"/>
        <v>0</v>
      </c>
      <c r="ED608" s="100">
        <f t="shared" si="2761"/>
        <v>0</v>
      </c>
      <c r="EE608" s="100">
        <f t="shared" si="2761"/>
        <v>0</v>
      </c>
      <c r="EF608" s="100">
        <f t="shared" si="2761"/>
        <v>0</v>
      </c>
      <c r="EG608" s="100">
        <f t="shared" si="2761"/>
        <v>0</v>
      </c>
      <c r="EH608" s="100">
        <f t="shared" si="2761"/>
        <v>0</v>
      </c>
      <c r="EI608" s="100">
        <f t="shared" si="2761"/>
        <v>0</v>
      </c>
      <c r="EJ608" s="100">
        <f t="shared" si="2761"/>
        <v>0</v>
      </c>
      <c r="EK608" s="100">
        <f t="shared" si="2761"/>
        <v>0</v>
      </c>
      <c r="EL608" s="100">
        <f t="shared" si="2761"/>
        <v>0</v>
      </c>
      <c r="EM608" s="100">
        <f t="shared" si="2761"/>
        <v>0</v>
      </c>
      <c r="EN608" s="100">
        <f t="shared" si="2761"/>
        <v>0</v>
      </c>
      <c r="EO608" s="100">
        <f t="shared" si="2761"/>
        <v>0</v>
      </c>
      <c r="EP608" s="100">
        <f t="shared" si="2761"/>
        <v>0</v>
      </c>
      <c r="EQ608" s="100">
        <f t="shared" si="2761"/>
        <v>0</v>
      </c>
      <c r="ER608" s="100">
        <f t="shared" si="2761"/>
        <v>0</v>
      </c>
      <c r="ES608" s="100">
        <f t="shared" si="2761"/>
        <v>0</v>
      </c>
      <c r="ET608" s="100">
        <f t="shared" si="2761"/>
        <v>0</v>
      </c>
      <c r="EU608" s="100">
        <f t="shared" si="2761"/>
        <v>0</v>
      </c>
      <c r="EV608" s="100">
        <f t="shared" si="2761"/>
        <v>0</v>
      </c>
      <c r="EW608" s="100">
        <f t="shared" si="2761"/>
        <v>0</v>
      </c>
      <c r="EX608" s="100">
        <f t="shared" si="2761"/>
        <v>0</v>
      </c>
      <c r="EY608" s="100">
        <f t="shared" si="2761"/>
        <v>0</v>
      </c>
      <c r="EZ608" s="100">
        <f t="shared" si="2761"/>
        <v>0</v>
      </c>
      <c r="FA608" s="100">
        <f t="shared" si="2761"/>
        <v>0</v>
      </c>
      <c r="FB608" s="100">
        <f t="shared" si="2761"/>
        <v>0</v>
      </c>
      <c r="FC608" s="100">
        <f t="shared" si="2761"/>
        <v>0</v>
      </c>
      <c r="FD608" s="100">
        <f t="shared" si="2761"/>
        <v>0</v>
      </c>
      <c r="FE608" s="100">
        <f t="shared" si="2761"/>
        <v>0</v>
      </c>
      <c r="FF608" s="100">
        <f t="shared" si="2761"/>
        <v>0</v>
      </c>
      <c r="FG608" s="100">
        <f t="shared" si="2761"/>
        <v>0</v>
      </c>
      <c r="FH608" s="100">
        <f t="shared" si="2761"/>
        <v>0</v>
      </c>
      <c r="FI608" s="100">
        <f t="shared" si="2761"/>
        <v>0</v>
      </c>
      <c r="FJ608" s="100">
        <f t="shared" si="2761"/>
        <v>0</v>
      </c>
      <c r="FK608" s="100">
        <f t="shared" si="2761"/>
        <v>0</v>
      </c>
      <c r="FL608" s="100">
        <f t="shared" si="2761"/>
        <v>0</v>
      </c>
      <c r="FM608" s="100">
        <f t="shared" si="2761"/>
        <v>0</v>
      </c>
      <c r="FN608" s="100">
        <f t="shared" si="2761"/>
        <v>0</v>
      </c>
      <c r="FO608" s="100">
        <f t="shared" si="2761"/>
        <v>0</v>
      </c>
      <c r="FP608" s="100">
        <f t="shared" si="2761"/>
        <v>0</v>
      </c>
      <c r="FQ608" s="100">
        <f t="shared" si="2761"/>
        <v>0</v>
      </c>
      <c r="FR608" s="100">
        <f t="shared" si="2761"/>
        <v>0</v>
      </c>
      <c r="FS608" s="100">
        <f t="shared" si="2761"/>
        <v>0</v>
      </c>
      <c r="FT608" s="100">
        <f t="shared" ref="FT608:GZ608" si="2762">IF(FT$8="",0,IF(FT$1=1,SUMIFS(604:604,$1:$1,"&gt;="&amp;1,$1:$1,"&lt;="&amp;INT($T606/30))+($T606/30-INT($T606/30))*SUMIFS(604:604,$1:$1,INT($T606/30)+1),0)+($T606/30-INT($T606/30))*SUMIFS(604:604,$1:$1,FT$1+INT($T606/30)+1)+(INT($T606/30)+1-$T606/30)*SUMIFS(604:604,$1:$1,FT$1+INT($T606/30)))</f>
        <v>0</v>
      </c>
      <c r="FU608" s="100">
        <f t="shared" si="2762"/>
        <v>0</v>
      </c>
      <c r="FV608" s="100">
        <f t="shared" si="2762"/>
        <v>0</v>
      </c>
      <c r="FW608" s="100">
        <f t="shared" si="2762"/>
        <v>0</v>
      </c>
      <c r="FX608" s="100">
        <f t="shared" si="2762"/>
        <v>0</v>
      </c>
      <c r="FY608" s="100">
        <f t="shared" si="2762"/>
        <v>0</v>
      </c>
      <c r="FZ608" s="100">
        <f t="shared" si="2762"/>
        <v>0</v>
      </c>
      <c r="GA608" s="100">
        <f t="shared" si="2762"/>
        <v>0</v>
      </c>
      <c r="GB608" s="100">
        <f t="shared" si="2762"/>
        <v>0</v>
      </c>
      <c r="GC608" s="100">
        <f t="shared" si="2762"/>
        <v>0</v>
      </c>
      <c r="GD608" s="100">
        <f t="shared" si="2762"/>
        <v>0</v>
      </c>
      <c r="GE608" s="100">
        <f t="shared" si="2762"/>
        <v>0</v>
      </c>
      <c r="GF608" s="100">
        <f t="shared" si="2762"/>
        <v>0</v>
      </c>
      <c r="GG608" s="100">
        <f t="shared" si="2762"/>
        <v>0</v>
      </c>
      <c r="GH608" s="100">
        <f t="shared" si="2762"/>
        <v>0</v>
      </c>
      <c r="GI608" s="100">
        <f t="shared" si="2762"/>
        <v>0</v>
      </c>
      <c r="GJ608" s="100">
        <f t="shared" si="2762"/>
        <v>0</v>
      </c>
      <c r="GK608" s="100">
        <f t="shared" si="2762"/>
        <v>0</v>
      </c>
      <c r="GL608" s="100">
        <f t="shared" si="2762"/>
        <v>0</v>
      </c>
      <c r="GM608" s="100">
        <f t="shared" si="2762"/>
        <v>0</v>
      </c>
      <c r="GN608" s="100">
        <f t="shared" si="2762"/>
        <v>0</v>
      </c>
      <c r="GO608" s="100">
        <f t="shared" si="2762"/>
        <v>0</v>
      </c>
      <c r="GP608" s="100">
        <f t="shared" si="2762"/>
        <v>0</v>
      </c>
      <c r="GQ608" s="100">
        <f t="shared" si="2762"/>
        <v>0</v>
      </c>
      <c r="GR608" s="100">
        <f t="shared" si="2762"/>
        <v>0</v>
      </c>
      <c r="GS608" s="100">
        <f t="shared" si="2762"/>
        <v>0</v>
      </c>
      <c r="GT608" s="100">
        <f t="shared" si="2762"/>
        <v>0</v>
      </c>
      <c r="GU608" s="100">
        <f t="shared" si="2762"/>
        <v>0</v>
      </c>
      <c r="GV608" s="100">
        <f t="shared" si="2762"/>
        <v>0</v>
      </c>
      <c r="GW608" s="100">
        <f t="shared" si="2762"/>
        <v>0</v>
      </c>
      <c r="GX608" s="100">
        <f t="shared" si="2762"/>
        <v>0</v>
      </c>
      <c r="GY608" s="100">
        <f t="shared" si="2762"/>
        <v>0</v>
      </c>
      <c r="GZ608" s="100">
        <f t="shared" si="2762"/>
        <v>0</v>
      </c>
      <c r="HA608" s="3"/>
      <c r="HB608" s="3"/>
    </row>
    <row r="609" spans="1:210" ht="4.2" customHeight="1">
      <c r="A609" s="1"/>
      <c r="B609" s="1"/>
      <c r="C609" s="1"/>
      <c r="D609" s="1"/>
      <c r="E609" s="263"/>
      <c r="F609" s="48"/>
      <c r="G609" s="231"/>
      <c r="H609" s="1"/>
      <c r="I609" s="1"/>
      <c r="J609" s="1"/>
      <c r="K609" s="1"/>
      <c r="L609" s="1"/>
      <c r="M609" s="5"/>
      <c r="N609" s="1"/>
      <c r="O609" s="1"/>
      <c r="P609" s="5"/>
      <c r="Q609" s="1"/>
      <c r="R609" s="1"/>
      <c r="S609" s="5"/>
      <c r="T609" s="7"/>
      <c r="U609" s="24"/>
      <c r="V609" s="1"/>
      <c r="W609" s="12"/>
      <c r="X609" s="10"/>
      <c r="Y609" s="46"/>
      <c r="Z609" s="93"/>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94"/>
      <c r="CD609" s="94"/>
      <c r="CE609" s="94"/>
      <c r="CF609" s="94"/>
      <c r="CG609" s="94"/>
      <c r="CH609" s="94"/>
      <c r="CI609" s="94"/>
      <c r="CJ609" s="94"/>
      <c r="CK609" s="94"/>
      <c r="CL609" s="94"/>
      <c r="CM609" s="94"/>
      <c r="CN609" s="94"/>
      <c r="CO609" s="94"/>
      <c r="CP609" s="94"/>
      <c r="CQ609" s="94"/>
      <c r="CR609" s="94"/>
      <c r="CS609" s="94"/>
      <c r="CT609" s="94"/>
      <c r="CU609" s="94"/>
      <c r="CV609" s="94"/>
      <c r="CW609" s="94"/>
      <c r="CX609" s="94"/>
      <c r="CY609" s="94"/>
      <c r="CZ609" s="94"/>
      <c r="DA609" s="94"/>
      <c r="DB609" s="94"/>
      <c r="DC609" s="94"/>
      <c r="DD609" s="94"/>
      <c r="DE609" s="94"/>
      <c r="DF609" s="94"/>
      <c r="DG609" s="94"/>
      <c r="DH609" s="94"/>
      <c r="DI609" s="94"/>
      <c r="DJ609" s="94"/>
      <c r="DK609" s="94"/>
      <c r="DL609" s="94"/>
      <c r="DM609" s="94"/>
      <c r="DN609" s="94"/>
      <c r="DO609" s="94"/>
      <c r="DP609" s="94"/>
      <c r="DQ609" s="94"/>
      <c r="DR609" s="94"/>
      <c r="DS609" s="94"/>
      <c r="DT609" s="94"/>
      <c r="DU609" s="94"/>
      <c r="DV609" s="94"/>
      <c r="DW609" s="94"/>
      <c r="DX609" s="94"/>
      <c r="DY609" s="94"/>
      <c r="DZ609" s="94"/>
      <c r="EA609" s="94"/>
      <c r="EB609" s="94"/>
      <c r="EC609" s="94"/>
      <c r="ED609" s="94"/>
      <c r="EE609" s="94"/>
      <c r="EF609" s="94"/>
      <c r="EG609" s="94"/>
      <c r="EH609" s="94"/>
      <c r="EI609" s="94"/>
      <c r="EJ609" s="94"/>
      <c r="EK609" s="94"/>
      <c r="EL609" s="94"/>
      <c r="EM609" s="94"/>
      <c r="EN609" s="94"/>
      <c r="EO609" s="94"/>
      <c r="EP609" s="94"/>
      <c r="EQ609" s="94"/>
      <c r="ER609" s="94"/>
      <c r="ES609" s="94"/>
      <c r="ET609" s="94"/>
      <c r="EU609" s="94"/>
      <c r="EV609" s="94"/>
      <c r="EW609" s="94"/>
      <c r="EX609" s="94"/>
      <c r="EY609" s="94"/>
      <c r="EZ609" s="94"/>
      <c r="FA609" s="94"/>
      <c r="FB609" s="94"/>
      <c r="FC609" s="94"/>
      <c r="FD609" s="94"/>
      <c r="FE609" s="94"/>
      <c r="FF609" s="94"/>
      <c r="FG609" s="94"/>
      <c r="FH609" s="94"/>
      <c r="FI609" s="94"/>
      <c r="FJ609" s="94"/>
      <c r="FK609" s="94"/>
      <c r="FL609" s="94"/>
      <c r="FM609" s="94"/>
      <c r="FN609" s="94"/>
      <c r="FO609" s="94"/>
      <c r="FP609" s="94"/>
      <c r="FQ609" s="94"/>
      <c r="FR609" s="94"/>
      <c r="FS609" s="94"/>
      <c r="FT609" s="94"/>
      <c r="FU609" s="94"/>
      <c r="FV609" s="94"/>
      <c r="FW609" s="94"/>
      <c r="FX609" s="94"/>
      <c r="FY609" s="94"/>
      <c r="FZ609" s="94"/>
      <c r="GA609" s="94"/>
      <c r="GB609" s="94"/>
      <c r="GC609" s="94"/>
      <c r="GD609" s="94"/>
      <c r="GE609" s="94"/>
      <c r="GF609" s="94"/>
      <c r="GG609" s="94"/>
      <c r="GH609" s="94"/>
      <c r="GI609" s="94"/>
      <c r="GJ609" s="94"/>
      <c r="GK609" s="94"/>
      <c r="GL609" s="94"/>
      <c r="GM609" s="94"/>
      <c r="GN609" s="94"/>
      <c r="GO609" s="94"/>
      <c r="GP609" s="94"/>
      <c r="GQ609" s="94"/>
      <c r="GR609" s="94"/>
      <c r="GS609" s="94"/>
      <c r="GT609" s="94"/>
      <c r="GU609" s="94"/>
      <c r="GV609" s="94"/>
      <c r="GW609" s="94"/>
      <c r="GX609" s="94"/>
      <c r="GY609" s="94"/>
      <c r="GZ609" s="94"/>
      <c r="HA609" s="1"/>
      <c r="HB609" s="1"/>
    </row>
    <row r="610" spans="1:210" s="239" customFormat="1" ht="10.199999999999999">
      <c r="A610" s="228"/>
      <c r="B610" s="245" t="s">
        <v>163</v>
      </c>
      <c r="C610" s="230"/>
      <c r="D610" s="229"/>
      <c r="E610" s="270"/>
      <c r="F610" s="116"/>
      <c r="G610" s="231"/>
      <c r="H610" s="228"/>
      <c r="I610" s="228" t="str">
        <f>$I$228</f>
        <v>Оборачиваемость кредиторской задолженности</v>
      </c>
      <c r="J610" s="228"/>
      <c r="K610" s="228"/>
      <c r="L610" s="228"/>
      <c r="M610" s="231"/>
      <c r="N610" s="228"/>
      <c r="O610" s="228"/>
      <c r="P610" s="231"/>
      <c r="Q610" s="228" t="s">
        <v>41</v>
      </c>
      <c r="R610" s="228"/>
      <c r="S610" s="231" t="s">
        <v>6</v>
      </c>
      <c r="T610" s="309"/>
      <c r="U610" s="228"/>
      <c r="V610" s="228"/>
      <c r="W610" s="235"/>
      <c r="X610" s="236"/>
      <c r="Y610" s="247"/>
      <c r="Z610" s="248"/>
      <c r="AA610" s="249"/>
      <c r="AB610" s="249"/>
      <c r="AC610" s="249"/>
      <c r="AD610" s="249"/>
      <c r="AE610" s="249"/>
      <c r="AF610" s="249"/>
      <c r="AG610" s="249"/>
      <c r="AH610" s="249"/>
      <c r="AI610" s="249"/>
      <c r="AJ610" s="249"/>
      <c r="AK610" s="249"/>
      <c r="AL610" s="249"/>
      <c r="AM610" s="249"/>
      <c r="AN610" s="249"/>
      <c r="AO610" s="249"/>
      <c r="AP610" s="249"/>
      <c r="AQ610" s="249"/>
      <c r="AR610" s="249"/>
      <c r="AS610" s="249"/>
      <c r="AT610" s="249"/>
      <c r="AU610" s="249"/>
      <c r="AV610" s="249"/>
      <c r="AW610" s="249"/>
      <c r="AX610" s="249"/>
      <c r="AY610" s="249"/>
      <c r="AZ610" s="249"/>
      <c r="BA610" s="249"/>
      <c r="BB610" s="249"/>
      <c r="BC610" s="249"/>
      <c r="BD610" s="249"/>
      <c r="BE610" s="249"/>
      <c r="BF610" s="249"/>
      <c r="BG610" s="249"/>
      <c r="BH610" s="249"/>
      <c r="BI610" s="249"/>
      <c r="BJ610" s="249"/>
      <c r="BK610" s="249"/>
      <c r="BL610" s="249"/>
      <c r="BM610" s="249"/>
      <c r="BN610" s="249"/>
      <c r="BO610" s="249"/>
      <c r="BP610" s="249"/>
      <c r="BQ610" s="249"/>
      <c r="BR610" s="249"/>
      <c r="BS610" s="249"/>
      <c r="BT610" s="249"/>
      <c r="BU610" s="249"/>
      <c r="BV610" s="249"/>
      <c r="BW610" s="249"/>
      <c r="BX610" s="249"/>
      <c r="BY610" s="249"/>
      <c r="BZ610" s="249"/>
      <c r="CA610" s="249"/>
      <c r="CB610" s="249"/>
      <c r="CC610" s="249"/>
      <c r="CD610" s="249"/>
      <c r="CE610" s="249"/>
      <c r="CF610" s="249"/>
      <c r="CG610" s="249"/>
      <c r="CH610" s="249"/>
      <c r="CI610" s="249"/>
      <c r="CJ610" s="249"/>
      <c r="CK610" s="249"/>
      <c r="CL610" s="249"/>
      <c r="CM610" s="249"/>
      <c r="CN610" s="249"/>
      <c r="CO610" s="249"/>
      <c r="CP610" s="249"/>
      <c r="CQ610" s="249"/>
      <c r="CR610" s="249"/>
      <c r="CS610" s="249"/>
      <c r="CT610" s="249"/>
      <c r="CU610" s="249"/>
      <c r="CV610" s="249"/>
      <c r="CW610" s="249"/>
      <c r="CX610" s="249"/>
      <c r="CY610" s="249"/>
      <c r="CZ610" s="249"/>
      <c r="DA610" s="249"/>
      <c r="DB610" s="249"/>
      <c r="DC610" s="249"/>
      <c r="DD610" s="249"/>
      <c r="DE610" s="249"/>
      <c r="DF610" s="249"/>
      <c r="DG610" s="249"/>
      <c r="DH610" s="249"/>
      <c r="DI610" s="249"/>
      <c r="DJ610" s="249"/>
      <c r="DK610" s="249"/>
      <c r="DL610" s="249"/>
      <c r="DM610" s="249"/>
      <c r="DN610" s="249"/>
      <c r="DO610" s="249"/>
      <c r="DP610" s="249"/>
      <c r="DQ610" s="249"/>
      <c r="DR610" s="249"/>
      <c r="DS610" s="249"/>
      <c r="DT610" s="249"/>
      <c r="DU610" s="249"/>
      <c r="DV610" s="249"/>
      <c r="DW610" s="249"/>
      <c r="DX610" s="249"/>
      <c r="DY610" s="249"/>
      <c r="DZ610" s="249"/>
      <c r="EA610" s="249"/>
      <c r="EB610" s="249"/>
      <c r="EC610" s="249"/>
      <c r="ED610" s="249"/>
      <c r="EE610" s="249"/>
      <c r="EF610" s="249"/>
      <c r="EG610" s="249"/>
      <c r="EH610" s="249"/>
      <c r="EI610" s="249"/>
      <c r="EJ610" s="249"/>
      <c r="EK610" s="249"/>
      <c r="EL610" s="249"/>
      <c r="EM610" s="249"/>
      <c r="EN610" s="249"/>
      <c r="EO610" s="249"/>
      <c r="EP610" s="249"/>
      <c r="EQ610" s="249"/>
      <c r="ER610" s="249"/>
      <c r="ES610" s="249"/>
      <c r="ET610" s="249"/>
      <c r="EU610" s="249"/>
      <c r="EV610" s="249"/>
      <c r="EW610" s="249"/>
      <c r="EX610" s="249"/>
      <c r="EY610" s="249"/>
      <c r="EZ610" s="249"/>
      <c r="FA610" s="249"/>
      <c r="FB610" s="249"/>
      <c r="FC610" s="249"/>
      <c r="FD610" s="249"/>
      <c r="FE610" s="249"/>
      <c r="FF610" s="249"/>
      <c r="FG610" s="249"/>
      <c r="FH610" s="249"/>
      <c r="FI610" s="249"/>
      <c r="FJ610" s="249"/>
      <c r="FK610" s="249"/>
      <c r="FL610" s="249"/>
      <c r="FM610" s="249"/>
      <c r="FN610" s="249"/>
      <c r="FO610" s="249"/>
      <c r="FP610" s="249"/>
      <c r="FQ610" s="249"/>
      <c r="FR610" s="249"/>
      <c r="FS610" s="249"/>
      <c r="FT610" s="249"/>
      <c r="FU610" s="249"/>
      <c r="FV610" s="249"/>
      <c r="FW610" s="249"/>
      <c r="FX610" s="249"/>
      <c r="FY610" s="249"/>
      <c r="FZ610" s="249"/>
      <c r="GA610" s="249"/>
      <c r="GB610" s="249"/>
      <c r="GC610" s="249"/>
      <c r="GD610" s="249"/>
      <c r="GE610" s="249"/>
      <c r="GF610" s="249"/>
      <c r="GG610" s="249"/>
      <c r="GH610" s="249"/>
      <c r="GI610" s="249"/>
      <c r="GJ610" s="249"/>
      <c r="GK610" s="249"/>
      <c r="GL610" s="249"/>
      <c r="GM610" s="249"/>
      <c r="GN610" s="249"/>
      <c r="GO610" s="249"/>
      <c r="GP610" s="249"/>
      <c r="GQ610" s="249"/>
      <c r="GR610" s="249"/>
      <c r="GS610" s="249"/>
      <c r="GT610" s="249"/>
      <c r="GU610" s="249"/>
      <c r="GV610" s="249"/>
      <c r="GW610" s="249"/>
      <c r="GX610" s="249"/>
      <c r="GY610" s="249"/>
      <c r="GZ610" s="249"/>
      <c r="HA610" s="228"/>
      <c r="HB610" s="228"/>
    </row>
    <row r="611" spans="1:210" ht="4.2" customHeight="1">
      <c r="A611" s="1"/>
      <c r="B611" s="1"/>
      <c r="C611" s="1"/>
      <c r="D611" s="1"/>
      <c r="E611" s="263"/>
      <c r="F611" s="48"/>
      <c r="G611" s="231"/>
      <c r="H611" s="1"/>
      <c r="I611" s="1"/>
      <c r="J611" s="1"/>
      <c r="K611" s="1"/>
      <c r="L611" s="1"/>
      <c r="M611" s="5"/>
      <c r="N611" s="1"/>
      <c r="O611" s="1"/>
      <c r="P611" s="5"/>
      <c r="Q611" s="1"/>
      <c r="R611" s="1"/>
      <c r="S611" s="5"/>
      <c r="T611" s="7"/>
      <c r="U611" s="24"/>
      <c r="V611" s="1"/>
      <c r="W611" s="12"/>
      <c r="X611" s="10"/>
      <c r="Y611" s="46"/>
      <c r="Z611" s="93"/>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4"/>
      <c r="BB611" s="94"/>
      <c r="BC611" s="94"/>
      <c r="BD611" s="94"/>
      <c r="BE611" s="94"/>
      <c r="BF611" s="94"/>
      <c r="BG611" s="94"/>
      <c r="BH611" s="94"/>
      <c r="BI611" s="94"/>
      <c r="BJ611" s="94"/>
      <c r="BK611" s="94"/>
      <c r="BL611" s="94"/>
      <c r="BM611" s="94"/>
      <c r="BN611" s="94"/>
      <c r="BO611" s="94"/>
      <c r="BP611" s="94"/>
      <c r="BQ611" s="94"/>
      <c r="BR611" s="94"/>
      <c r="BS611" s="94"/>
      <c r="BT611" s="94"/>
      <c r="BU611" s="94"/>
      <c r="BV611" s="94"/>
      <c r="BW611" s="94"/>
      <c r="BX611" s="94"/>
      <c r="BY611" s="94"/>
      <c r="BZ611" s="94"/>
      <c r="CA611" s="94"/>
      <c r="CB611" s="94"/>
      <c r="CC611" s="94"/>
      <c r="CD611" s="94"/>
      <c r="CE611" s="94"/>
      <c r="CF611" s="94"/>
      <c r="CG611" s="94"/>
      <c r="CH611" s="94"/>
      <c r="CI611" s="94"/>
      <c r="CJ611" s="94"/>
      <c r="CK611" s="94"/>
      <c r="CL611" s="94"/>
      <c r="CM611" s="94"/>
      <c r="CN611" s="94"/>
      <c r="CO611" s="94"/>
      <c r="CP611" s="94"/>
      <c r="CQ611" s="94"/>
      <c r="CR611" s="94"/>
      <c r="CS611" s="94"/>
      <c r="CT611" s="94"/>
      <c r="CU611" s="94"/>
      <c r="CV611" s="94"/>
      <c r="CW611" s="94"/>
      <c r="CX611" s="94"/>
      <c r="CY611" s="94"/>
      <c r="CZ611" s="94"/>
      <c r="DA611" s="94"/>
      <c r="DB611" s="94"/>
      <c r="DC611" s="94"/>
      <c r="DD611" s="94"/>
      <c r="DE611" s="94"/>
      <c r="DF611" s="94"/>
      <c r="DG611" s="94"/>
      <c r="DH611" s="94"/>
      <c r="DI611" s="94"/>
      <c r="DJ611" s="94"/>
      <c r="DK611" s="94"/>
      <c r="DL611" s="94"/>
      <c r="DM611" s="94"/>
      <c r="DN611" s="94"/>
      <c r="DO611" s="94"/>
      <c r="DP611" s="94"/>
      <c r="DQ611" s="94"/>
      <c r="DR611" s="94"/>
      <c r="DS611" s="94"/>
      <c r="DT611" s="94"/>
      <c r="DU611" s="94"/>
      <c r="DV611" s="94"/>
      <c r="DW611" s="94"/>
      <c r="DX611" s="94"/>
      <c r="DY611" s="94"/>
      <c r="DZ611" s="94"/>
      <c r="EA611" s="94"/>
      <c r="EB611" s="94"/>
      <c r="EC611" s="94"/>
      <c r="ED611" s="94"/>
      <c r="EE611" s="94"/>
      <c r="EF611" s="94"/>
      <c r="EG611" s="94"/>
      <c r="EH611" s="94"/>
      <c r="EI611" s="94"/>
      <c r="EJ611" s="94"/>
      <c r="EK611" s="94"/>
      <c r="EL611" s="94"/>
      <c r="EM611" s="94"/>
      <c r="EN611" s="94"/>
      <c r="EO611" s="94"/>
      <c r="EP611" s="94"/>
      <c r="EQ611" s="94"/>
      <c r="ER611" s="94"/>
      <c r="ES611" s="94"/>
      <c r="ET611" s="94"/>
      <c r="EU611" s="94"/>
      <c r="EV611" s="94"/>
      <c r="EW611" s="94"/>
      <c r="EX611" s="94"/>
      <c r="EY611" s="94"/>
      <c r="EZ611" s="94"/>
      <c r="FA611" s="94"/>
      <c r="FB611" s="94"/>
      <c r="FC611" s="94"/>
      <c r="FD611" s="94"/>
      <c r="FE611" s="94"/>
      <c r="FF611" s="94"/>
      <c r="FG611" s="94"/>
      <c r="FH611" s="94"/>
      <c r="FI611" s="94"/>
      <c r="FJ611" s="94"/>
      <c r="FK611" s="94"/>
      <c r="FL611" s="94"/>
      <c r="FM611" s="94"/>
      <c r="FN611" s="94"/>
      <c r="FO611" s="94"/>
      <c r="FP611" s="94"/>
      <c r="FQ611" s="94"/>
      <c r="FR611" s="94"/>
      <c r="FS611" s="94"/>
      <c r="FT611" s="94"/>
      <c r="FU611" s="94"/>
      <c r="FV611" s="94"/>
      <c r="FW611" s="94"/>
      <c r="FX611" s="94"/>
      <c r="FY611" s="94"/>
      <c r="FZ611" s="94"/>
      <c r="GA611" s="94"/>
      <c r="GB611" s="94"/>
      <c r="GC611" s="94"/>
      <c r="GD611" s="94"/>
      <c r="GE611" s="94"/>
      <c r="GF611" s="94"/>
      <c r="GG611" s="94"/>
      <c r="GH611" s="94"/>
      <c r="GI611" s="94"/>
      <c r="GJ611" s="94"/>
      <c r="GK611" s="94"/>
      <c r="GL611" s="94"/>
      <c r="GM611" s="94"/>
      <c r="GN611" s="94"/>
      <c r="GO611" s="94"/>
      <c r="GP611" s="94"/>
      <c r="GQ611" s="94"/>
      <c r="GR611" s="94"/>
      <c r="GS611" s="94"/>
      <c r="GT611" s="94"/>
      <c r="GU611" s="94"/>
      <c r="GV611" s="94"/>
      <c r="GW611" s="94"/>
      <c r="GX611" s="94"/>
      <c r="GY611" s="94"/>
      <c r="GZ611" s="94"/>
      <c r="HA611" s="1"/>
      <c r="HB611" s="1"/>
    </row>
    <row r="612" spans="1:210" s="4" customFormat="1">
      <c r="A612" s="3"/>
      <c r="B612" s="259" t="s">
        <v>160</v>
      </c>
      <c r="C612" s="3"/>
      <c r="D612" s="3"/>
      <c r="E612" s="9" t="s">
        <v>27</v>
      </c>
      <c r="F612" s="51"/>
      <c r="G612" s="232"/>
      <c r="H612" s="13" t="str">
        <f>B612&amp;N598</f>
        <v>Оплата - Переменный прямой расход</v>
      </c>
      <c r="I612" s="13"/>
      <c r="J612" s="3"/>
      <c r="K612" s="3"/>
      <c r="L612" s="3"/>
      <c r="M612" s="5"/>
      <c r="N612" s="36" t="str">
        <f>N594</f>
        <v>Продукт-2</v>
      </c>
      <c r="O612" s="36"/>
      <c r="P612" s="5"/>
      <c r="Q612" s="36" t="s">
        <v>26</v>
      </c>
      <c r="R612" s="36"/>
      <c r="S612" s="36"/>
      <c r="T612" s="36"/>
      <c r="U612" s="36"/>
      <c r="V612" s="36"/>
      <c r="W612" s="38">
        <f>SUM($Y612:$HA612)</f>
        <v>0</v>
      </c>
      <c r="X612" s="38"/>
      <c r="Y612" s="46"/>
      <c r="Z612" s="99"/>
      <c r="AA612" s="100">
        <f t="shared" ref="AA612:BF612" si="2763">IF(AA$8="",0,IF(AA$1=1,SUMIFS(608:608,$1:$1,"&gt;="&amp;1,$1:$1,"&lt;="&amp;INT(-$T610/30))+(-$T610/30-INT(-$T610/30))*SUMIFS(608:608,$1:$1,INT(-$T610/30)+1),0)+(-$T610/30-INT(-$T610/30))*SUMIFS(608:608,$1:$1,AA$1+INT(-$T610/30)+1)+(INT(-$T610/30)+1+$T610/30)*SUMIFS(608:608,$1:$1,AA$1+INT(-$T610/30)))</f>
        <v>0</v>
      </c>
      <c r="AB612" s="100">
        <f t="shared" si="2763"/>
        <v>0</v>
      </c>
      <c r="AC612" s="100">
        <f t="shared" si="2763"/>
        <v>0</v>
      </c>
      <c r="AD612" s="100">
        <f t="shared" si="2763"/>
        <v>0</v>
      </c>
      <c r="AE612" s="100">
        <f t="shared" si="2763"/>
        <v>0</v>
      </c>
      <c r="AF612" s="100">
        <f t="shared" si="2763"/>
        <v>0</v>
      </c>
      <c r="AG612" s="100">
        <f t="shared" si="2763"/>
        <v>0</v>
      </c>
      <c r="AH612" s="100">
        <f t="shared" si="2763"/>
        <v>0</v>
      </c>
      <c r="AI612" s="100">
        <f t="shared" si="2763"/>
        <v>0</v>
      </c>
      <c r="AJ612" s="100">
        <f t="shared" si="2763"/>
        <v>0</v>
      </c>
      <c r="AK612" s="100">
        <f t="shared" si="2763"/>
        <v>0</v>
      </c>
      <c r="AL612" s="100">
        <f t="shared" si="2763"/>
        <v>0</v>
      </c>
      <c r="AM612" s="100">
        <f t="shared" si="2763"/>
        <v>0</v>
      </c>
      <c r="AN612" s="100">
        <f t="shared" si="2763"/>
        <v>0</v>
      </c>
      <c r="AO612" s="100">
        <f t="shared" si="2763"/>
        <v>0</v>
      </c>
      <c r="AP612" s="100">
        <f t="shared" si="2763"/>
        <v>0</v>
      </c>
      <c r="AQ612" s="100">
        <f t="shared" si="2763"/>
        <v>0</v>
      </c>
      <c r="AR612" s="100">
        <f t="shared" si="2763"/>
        <v>0</v>
      </c>
      <c r="AS612" s="100">
        <f t="shared" si="2763"/>
        <v>0</v>
      </c>
      <c r="AT612" s="100">
        <f t="shared" si="2763"/>
        <v>0</v>
      </c>
      <c r="AU612" s="100">
        <f t="shared" si="2763"/>
        <v>0</v>
      </c>
      <c r="AV612" s="100">
        <f t="shared" si="2763"/>
        <v>0</v>
      </c>
      <c r="AW612" s="100">
        <f t="shared" si="2763"/>
        <v>0</v>
      </c>
      <c r="AX612" s="100">
        <f t="shared" si="2763"/>
        <v>0</v>
      </c>
      <c r="AY612" s="100">
        <f t="shared" si="2763"/>
        <v>0</v>
      </c>
      <c r="AZ612" s="100">
        <f t="shared" si="2763"/>
        <v>0</v>
      </c>
      <c r="BA612" s="100">
        <f t="shared" si="2763"/>
        <v>0</v>
      </c>
      <c r="BB612" s="100">
        <f t="shared" si="2763"/>
        <v>0</v>
      </c>
      <c r="BC612" s="100">
        <f t="shared" si="2763"/>
        <v>0</v>
      </c>
      <c r="BD612" s="100">
        <f t="shared" si="2763"/>
        <v>0</v>
      </c>
      <c r="BE612" s="100">
        <f t="shared" si="2763"/>
        <v>0</v>
      </c>
      <c r="BF612" s="100">
        <f t="shared" si="2763"/>
        <v>0</v>
      </c>
      <c r="BG612" s="100">
        <f t="shared" ref="BG612:CL612" si="2764">IF(BG$8="",0,IF(BG$1=1,SUMIFS(608:608,$1:$1,"&gt;="&amp;1,$1:$1,"&lt;="&amp;INT(-$T610/30))+(-$T610/30-INT(-$T610/30))*SUMIFS(608:608,$1:$1,INT(-$T610/30)+1),0)+(-$T610/30-INT(-$T610/30))*SUMIFS(608:608,$1:$1,BG$1+INT(-$T610/30)+1)+(INT(-$T610/30)+1+$T610/30)*SUMIFS(608:608,$1:$1,BG$1+INT(-$T610/30)))</f>
        <v>0</v>
      </c>
      <c r="BH612" s="100">
        <f t="shared" si="2764"/>
        <v>0</v>
      </c>
      <c r="BI612" s="100">
        <f t="shared" si="2764"/>
        <v>0</v>
      </c>
      <c r="BJ612" s="100">
        <f t="shared" si="2764"/>
        <v>0</v>
      </c>
      <c r="BK612" s="100">
        <f t="shared" si="2764"/>
        <v>0</v>
      </c>
      <c r="BL612" s="100">
        <f t="shared" si="2764"/>
        <v>0</v>
      </c>
      <c r="BM612" s="100">
        <f t="shared" si="2764"/>
        <v>0</v>
      </c>
      <c r="BN612" s="100">
        <f t="shared" si="2764"/>
        <v>0</v>
      </c>
      <c r="BO612" s="100">
        <f t="shared" si="2764"/>
        <v>0</v>
      </c>
      <c r="BP612" s="100">
        <f t="shared" si="2764"/>
        <v>0</v>
      </c>
      <c r="BQ612" s="100">
        <f t="shared" si="2764"/>
        <v>0</v>
      </c>
      <c r="BR612" s="100">
        <f t="shared" si="2764"/>
        <v>0</v>
      </c>
      <c r="BS612" s="100">
        <f t="shared" si="2764"/>
        <v>0</v>
      </c>
      <c r="BT612" s="100">
        <f t="shared" si="2764"/>
        <v>0</v>
      </c>
      <c r="BU612" s="100">
        <f t="shared" si="2764"/>
        <v>0</v>
      </c>
      <c r="BV612" s="100">
        <f t="shared" si="2764"/>
        <v>0</v>
      </c>
      <c r="BW612" s="100">
        <f t="shared" si="2764"/>
        <v>0</v>
      </c>
      <c r="BX612" s="100">
        <f t="shared" si="2764"/>
        <v>0</v>
      </c>
      <c r="BY612" s="100">
        <f t="shared" si="2764"/>
        <v>0</v>
      </c>
      <c r="BZ612" s="100">
        <f t="shared" si="2764"/>
        <v>0</v>
      </c>
      <c r="CA612" s="100">
        <f t="shared" si="2764"/>
        <v>0</v>
      </c>
      <c r="CB612" s="100">
        <f t="shared" si="2764"/>
        <v>0</v>
      </c>
      <c r="CC612" s="100">
        <f t="shared" si="2764"/>
        <v>0</v>
      </c>
      <c r="CD612" s="100">
        <f t="shared" si="2764"/>
        <v>0</v>
      </c>
      <c r="CE612" s="100">
        <f t="shared" si="2764"/>
        <v>0</v>
      </c>
      <c r="CF612" s="100">
        <f t="shared" si="2764"/>
        <v>0</v>
      </c>
      <c r="CG612" s="100">
        <f t="shared" si="2764"/>
        <v>0</v>
      </c>
      <c r="CH612" s="100">
        <f t="shared" si="2764"/>
        <v>0</v>
      </c>
      <c r="CI612" s="100">
        <f t="shared" si="2764"/>
        <v>0</v>
      </c>
      <c r="CJ612" s="100">
        <f t="shared" si="2764"/>
        <v>0</v>
      </c>
      <c r="CK612" s="100">
        <f t="shared" si="2764"/>
        <v>0</v>
      </c>
      <c r="CL612" s="100">
        <f t="shared" si="2764"/>
        <v>0</v>
      </c>
      <c r="CM612" s="100">
        <f t="shared" ref="CM612:DG612" si="2765">IF(CM$8="",0,IF(CM$1=1,SUMIFS(608:608,$1:$1,"&gt;="&amp;1,$1:$1,"&lt;="&amp;INT(-$T610/30))+(-$T610/30-INT(-$T610/30))*SUMIFS(608:608,$1:$1,INT(-$T610/30)+1),0)+(-$T610/30-INT(-$T610/30))*SUMIFS(608:608,$1:$1,CM$1+INT(-$T610/30)+1)+(INT(-$T610/30)+1+$T610/30)*SUMIFS(608:608,$1:$1,CM$1+INT(-$T610/30)))</f>
        <v>0</v>
      </c>
      <c r="CN612" s="100">
        <f t="shared" si="2765"/>
        <v>0</v>
      </c>
      <c r="CO612" s="100">
        <f t="shared" si="2765"/>
        <v>0</v>
      </c>
      <c r="CP612" s="100">
        <f t="shared" si="2765"/>
        <v>0</v>
      </c>
      <c r="CQ612" s="100">
        <f t="shared" si="2765"/>
        <v>0</v>
      </c>
      <c r="CR612" s="100">
        <f t="shared" si="2765"/>
        <v>0</v>
      </c>
      <c r="CS612" s="100">
        <f t="shared" si="2765"/>
        <v>0</v>
      </c>
      <c r="CT612" s="100">
        <f t="shared" si="2765"/>
        <v>0</v>
      </c>
      <c r="CU612" s="100">
        <f t="shared" si="2765"/>
        <v>0</v>
      </c>
      <c r="CV612" s="100">
        <f t="shared" si="2765"/>
        <v>0</v>
      </c>
      <c r="CW612" s="100">
        <f t="shared" si="2765"/>
        <v>0</v>
      </c>
      <c r="CX612" s="100">
        <f t="shared" si="2765"/>
        <v>0</v>
      </c>
      <c r="CY612" s="100">
        <f t="shared" si="2765"/>
        <v>0</v>
      </c>
      <c r="CZ612" s="100">
        <f t="shared" si="2765"/>
        <v>0</v>
      </c>
      <c r="DA612" s="100">
        <f t="shared" si="2765"/>
        <v>0</v>
      </c>
      <c r="DB612" s="100">
        <f t="shared" si="2765"/>
        <v>0</v>
      </c>
      <c r="DC612" s="100">
        <f t="shared" si="2765"/>
        <v>0</v>
      </c>
      <c r="DD612" s="100">
        <f t="shared" si="2765"/>
        <v>0</v>
      </c>
      <c r="DE612" s="100">
        <f t="shared" si="2765"/>
        <v>0</v>
      </c>
      <c r="DF612" s="100">
        <f t="shared" si="2765"/>
        <v>0</v>
      </c>
      <c r="DG612" s="100">
        <f t="shared" si="2765"/>
        <v>0</v>
      </c>
      <c r="DH612" s="100">
        <f t="shared" ref="DH612:FS612" si="2766">IF(DH$8="",0,IF(DH$1=1,SUMIFS(608:608,$1:$1,"&gt;="&amp;1,$1:$1,"&lt;="&amp;INT(-$T610/30))+(-$T610/30-INT(-$T610/30))*SUMIFS(608:608,$1:$1,INT(-$T610/30)+1),0)+(-$T610/30-INT(-$T610/30))*SUMIFS(608:608,$1:$1,DH$1+INT(-$T610/30)+1)+(INT(-$T610/30)+1+$T610/30)*SUMIFS(608:608,$1:$1,DH$1+INT(-$T610/30)))</f>
        <v>0</v>
      </c>
      <c r="DI612" s="100">
        <f t="shared" si="2766"/>
        <v>0</v>
      </c>
      <c r="DJ612" s="100">
        <f t="shared" si="2766"/>
        <v>0</v>
      </c>
      <c r="DK612" s="100">
        <f t="shared" si="2766"/>
        <v>0</v>
      </c>
      <c r="DL612" s="100">
        <f t="shared" si="2766"/>
        <v>0</v>
      </c>
      <c r="DM612" s="100">
        <f t="shared" si="2766"/>
        <v>0</v>
      </c>
      <c r="DN612" s="100">
        <f t="shared" si="2766"/>
        <v>0</v>
      </c>
      <c r="DO612" s="100">
        <f t="shared" si="2766"/>
        <v>0</v>
      </c>
      <c r="DP612" s="100">
        <f t="shared" si="2766"/>
        <v>0</v>
      </c>
      <c r="DQ612" s="100">
        <f t="shared" si="2766"/>
        <v>0</v>
      </c>
      <c r="DR612" s="100">
        <f t="shared" si="2766"/>
        <v>0</v>
      </c>
      <c r="DS612" s="100">
        <f t="shared" si="2766"/>
        <v>0</v>
      </c>
      <c r="DT612" s="100">
        <f t="shared" si="2766"/>
        <v>0</v>
      </c>
      <c r="DU612" s="100">
        <f t="shared" si="2766"/>
        <v>0</v>
      </c>
      <c r="DV612" s="100">
        <f t="shared" si="2766"/>
        <v>0</v>
      </c>
      <c r="DW612" s="100">
        <f t="shared" si="2766"/>
        <v>0</v>
      </c>
      <c r="DX612" s="100">
        <f t="shared" si="2766"/>
        <v>0</v>
      </c>
      <c r="DY612" s="100">
        <f t="shared" si="2766"/>
        <v>0</v>
      </c>
      <c r="DZ612" s="100">
        <f t="shared" si="2766"/>
        <v>0</v>
      </c>
      <c r="EA612" s="100">
        <f t="shared" si="2766"/>
        <v>0</v>
      </c>
      <c r="EB612" s="100">
        <f t="shared" si="2766"/>
        <v>0</v>
      </c>
      <c r="EC612" s="100">
        <f t="shared" si="2766"/>
        <v>0</v>
      </c>
      <c r="ED612" s="100">
        <f t="shared" si="2766"/>
        <v>0</v>
      </c>
      <c r="EE612" s="100">
        <f t="shared" si="2766"/>
        <v>0</v>
      </c>
      <c r="EF612" s="100">
        <f t="shared" si="2766"/>
        <v>0</v>
      </c>
      <c r="EG612" s="100">
        <f t="shared" si="2766"/>
        <v>0</v>
      </c>
      <c r="EH612" s="100">
        <f t="shared" si="2766"/>
        <v>0</v>
      </c>
      <c r="EI612" s="100">
        <f t="shared" si="2766"/>
        <v>0</v>
      </c>
      <c r="EJ612" s="100">
        <f t="shared" si="2766"/>
        <v>0</v>
      </c>
      <c r="EK612" s="100">
        <f t="shared" si="2766"/>
        <v>0</v>
      </c>
      <c r="EL612" s="100">
        <f t="shared" si="2766"/>
        <v>0</v>
      </c>
      <c r="EM612" s="100">
        <f t="shared" si="2766"/>
        <v>0</v>
      </c>
      <c r="EN612" s="100">
        <f t="shared" si="2766"/>
        <v>0</v>
      </c>
      <c r="EO612" s="100">
        <f t="shared" si="2766"/>
        <v>0</v>
      </c>
      <c r="EP612" s="100">
        <f t="shared" si="2766"/>
        <v>0</v>
      </c>
      <c r="EQ612" s="100">
        <f t="shared" si="2766"/>
        <v>0</v>
      </c>
      <c r="ER612" s="100">
        <f t="shared" si="2766"/>
        <v>0</v>
      </c>
      <c r="ES612" s="100">
        <f t="shared" si="2766"/>
        <v>0</v>
      </c>
      <c r="ET612" s="100">
        <f t="shared" si="2766"/>
        <v>0</v>
      </c>
      <c r="EU612" s="100">
        <f t="shared" si="2766"/>
        <v>0</v>
      </c>
      <c r="EV612" s="100">
        <f t="shared" si="2766"/>
        <v>0</v>
      </c>
      <c r="EW612" s="100">
        <f t="shared" si="2766"/>
        <v>0</v>
      </c>
      <c r="EX612" s="100">
        <f t="shared" si="2766"/>
        <v>0</v>
      </c>
      <c r="EY612" s="100">
        <f t="shared" si="2766"/>
        <v>0</v>
      </c>
      <c r="EZ612" s="100">
        <f t="shared" si="2766"/>
        <v>0</v>
      </c>
      <c r="FA612" s="100">
        <f t="shared" si="2766"/>
        <v>0</v>
      </c>
      <c r="FB612" s="100">
        <f t="shared" si="2766"/>
        <v>0</v>
      </c>
      <c r="FC612" s="100">
        <f t="shared" si="2766"/>
        <v>0</v>
      </c>
      <c r="FD612" s="100">
        <f t="shared" si="2766"/>
        <v>0</v>
      </c>
      <c r="FE612" s="100">
        <f t="shared" si="2766"/>
        <v>0</v>
      </c>
      <c r="FF612" s="100">
        <f t="shared" si="2766"/>
        <v>0</v>
      </c>
      <c r="FG612" s="100">
        <f t="shared" si="2766"/>
        <v>0</v>
      </c>
      <c r="FH612" s="100">
        <f t="shared" si="2766"/>
        <v>0</v>
      </c>
      <c r="FI612" s="100">
        <f t="shared" si="2766"/>
        <v>0</v>
      </c>
      <c r="FJ612" s="100">
        <f t="shared" si="2766"/>
        <v>0</v>
      </c>
      <c r="FK612" s="100">
        <f t="shared" si="2766"/>
        <v>0</v>
      </c>
      <c r="FL612" s="100">
        <f t="shared" si="2766"/>
        <v>0</v>
      </c>
      <c r="FM612" s="100">
        <f t="shared" si="2766"/>
        <v>0</v>
      </c>
      <c r="FN612" s="100">
        <f t="shared" si="2766"/>
        <v>0</v>
      </c>
      <c r="FO612" s="100">
        <f t="shared" si="2766"/>
        <v>0</v>
      </c>
      <c r="FP612" s="100">
        <f t="shared" si="2766"/>
        <v>0</v>
      </c>
      <c r="FQ612" s="100">
        <f t="shared" si="2766"/>
        <v>0</v>
      </c>
      <c r="FR612" s="100">
        <f t="shared" si="2766"/>
        <v>0</v>
      </c>
      <c r="FS612" s="100">
        <f t="shared" si="2766"/>
        <v>0</v>
      </c>
      <c r="FT612" s="100">
        <f t="shared" ref="FT612:GZ612" si="2767">IF(FT$8="",0,IF(FT$1=1,SUMIFS(608:608,$1:$1,"&gt;="&amp;1,$1:$1,"&lt;="&amp;INT(-$T610/30))+(-$T610/30-INT(-$T610/30))*SUMIFS(608:608,$1:$1,INT(-$T610/30)+1),0)+(-$T610/30-INT(-$T610/30))*SUMIFS(608:608,$1:$1,FT$1+INT(-$T610/30)+1)+(INT(-$T610/30)+1+$T610/30)*SUMIFS(608:608,$1:$1,FT$1+INT(-$T610/30)))</f>
        <v>0</v>
      </c>
      <c r="FU612" s="100">
        <f t="shared" si="2767"/>
        <v>0</v>
      </c>
      <c r="FV612" s="100">
        <f t="shared" si="2767"/>
        <v>0</v>
      </c>
      <c r="FW612" s="100">
        <f t="shared" si="2767"/>
        <v>0</v>
      </c>
      <c r="FX612" s="100">
        <f t="shared" si="2767"/>
        <v>0</v>
      </c>
      <c r="FY612" s="100">
        <f t="shared" si="2767"/>
        <v>0</v>
      </c>
      <c r="FZ612" s="100">
        <f t="shared" si="2767"/>
        <v>0</v>
      </c>
      <c r="GA612" s="100">
        <f t="shared" si="2767"/>
        <v>0</v>
      </c>
      <c r="GB612" s="100">
        <f t="shared" si="2767"/>
        <v>0</v>
      </c>
      <c r="GC612" s="100">
        <f t="shared" si="2767"/>
        <v>0</v>
      </c>
      <c r="GD612" s="100">
        <f t="shared" si="2767"/>
        <v>0</v>
      </c>
      <c r="GE612" s="100">
        <f t="shared" si="2767"/>
        <v>0</v>
      </c>
      <c r="GF612" s="100">
        <f t="shared" si="2767"/>
        <v>0</v>
      </c>
      <c r="GG612" s="100">
        <f t="shared" si="2767"/>
        <v>0</v>
      </c>
      <c r="GH612" s="100">
        <f t="shared" si="2767"/>
        <v>0</v>
      </c>
      <c r="GI612" s="100">
        <f t="shared" si="2767"/>
        <v>0</v>
      </c>
      <c r="GJ612" s="100">
        <f t="shared" si="2767"/>
        <v>0</v>
      </c>
      <c r="GK612" s="100">
        <f t="shared" si="2767"/>
        <v>0</v>
      </c>
      <c r="GL612" s="100">
        <f t="shared" si="2767"/>
        <v>0</v>
      </c>
      <c r="GM612" s="100">
        <f t="shared" si="2767"/>
        <v>0</v>
      </c>
      <c r="GN612" s="100">
        <f t="shared" si="2767"/>
        <v>0</v>
      </c>
      <c r="GO612" s="100">
        <f t="shared" si="2767"/>
        <v>0</v>
      </c>
      <c r="GP612" s="100">
        <f t="shared" si="2767"/>
        <v>0</v>
      </c>
      <c r="GQ612" s="100">
        <f t="shared" si="2767"/>
        <v>0</v>
      </c>
      <c r="GR612" s="100">
        <f t="shared" si="2767"/>
        <v>0</v>
      </c>
      <c r="GS612" s="100">
        <f t="shared" si="2767"/>
        <v>0</v>
      </c>
      <c r="GT612" s="100">
        <f t="shared" si="2767"/>
        <v>0</v>
      </c>
      <c r="GU612" s="100">
        <f t="shared" si="2767"/>
        <v>0</v>
      </c>
      <c r="GV612" s="100">
        <f t="shared" si="2767"/>
        <v>0</v>
      </c>
      <c r="GW612" s="100">
        <f t="shared" si="2767"/>
        <v>0</v>
      </c>
      <c r="GX612" s="100">
        <f t="shared" si="2767"/>
        <v>0</v>
      </c>
      <c r="GY612" s="100">
        <f t="shared" si="2767"/>
        <v>0</v>
      </c>
      <c r="GZ612" s="100">
        <f t="shared" si="2767"/>
        <v>0</v>
      </c>
      <c r="HA612" s="3"/>
      <c r="HB612" s="3"/>
    </row>
    <row r="613" spans="1:210" ht="4.2" customHeight="1">
      <c r="A613" s="1"/>
      <c r="B613" s="1"/>
      <c r="C613" s="1"/>
      <c r="D613" s="1"/>
      <c r="E613" s="263"/>
      <c r="F613" s="48"/>
      <c r="G613" s="231"/>
      <c r="H613" s="1"/>
      <c r="I613" s="1"/>
      <c r="J613" s="1"/>
      <c r="K613" s="1"/>
      <c r="L613" s="1"/>
      <c r="M613" s="5"/>
      <c r="N613" s="1"/>
      <c r="O613" s="1"/>
      <c r="P613" s="5"/>
      <c r="Q613" s="1"/>
      <c r="R613" s="1"/>
      <c r="S613" s="5"/>
      <c r="T613" s="7"/>
      <c r="U613" s="24"/>
      <c r="V613" s="1"/>
      <c r="W613" s="12"/>
      <c r="X613" s="10"/>
      <c r="Y613" s="46"/>
      <c r="Z613" s="93"/>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4"/>
      <c r="BB613" s="94"/>
      <c r="BC613" s="94"/>
      <c r="BD613" s="94"/>
      <c r="BE613" s="94"/>
      <c r="BF613" s="94"/>
      <c r="BG613" s="94"/>
      <c r="BH613" s="94"/>
      <c r="BI613" s="94"/>
      <c r="BJ613" s="94"/>
      <c r="BK613" s="94"/>
      <c r="BL613" s="94"/>
      <c r="BM613" s="94"/>
      <c r="BN613" s="94"/>
      <c r="BO613" s="94"/>
      <c r="BP613" s="94"/>
      <c r="BQ613" s="94"/>
      <c r="BR613" s="94"/>
      <c r="BS613" s="94"/>
      <c r="BT613" s="94"/>
      <c r="BU613" s="94"/>
      <c r="BV613" s="94"/>
      <c r="BW613" s="94"/>
      <c r="BX613" s="94"/>
      <c r="BY613" s="94"/>
      <c r="BZ613" s="94"/>
      <c r="CA613" s="94"/>
      <c r="CB613" s="94"/>
      <c r="CC613" s="94"/>
      <c r="CD613" s="94"/>
      <c r="CE613" s="94"/>
      <c r="CF613" s="94"/>
      <c r="CG613" s="94"/>
      <c r="CH613" s="94"/>
      <c r="CI613" s="94"/>
      <c r="CJ613" s="94"/>
      <c r="CK613" s="94"/>
      <c r="CL613" s="94"/>
      <c r="CM613" s="94"/>
      <c r="CN613" s="94"/>
      <c r="CO613" s="94"/>
      <c r="CP613" s="94"/>
      <c r="CQ613" s="94"/>
      <c r="CR613" s="94"/>
      <c r="CS613" s="94"/>
      <c r="CT613" s="94"/>
      <c r="CU613" s="94"/>
      <c r="CV613" s="94"/>
      <c r="CW613" s="94"/>
      <c r="CX613" s="94"/>
      <c r="CY613" s="94"/>
      <c r="CZ613" s="94"/>
      <c r="DA613" s="94"/>
      <c r="DB613" s="94"/>
      <c r="DC613" s="94"/>
      <c r="DD613" s="94"/>
      <c r="DE613" s="94"/>
      <c r="DF613" s="94"/>
      <c r="DG613" s="94"/>
      <c r="DH613" s="94"/>
      <c r="DI613" s="94"/>
      <c r="DJ613" s="94"/>
      <c r="DK613" s="94"/>
      <c r="DL613" s="94"/>
      <c r="DM613" s="94"/>
      <c r="DN613" s="94"/>
      <c r="DO613" s="94"/>
      <c r="DP613" s="94"/>
      <c r="DQ613" s="94"/>
      <c r="DR613" s="94"/>
      <c r="DS613" s="94"/>
      <c r="DT613" s="94"/>
      <c r="DU613" s="94"/>
      <c r="DV613" s="94"/>
      <c r="DW613" s="94"/>
      <c r="DX613" s="94"/>
      <c r="DY613" s="94"/>
      <c r="DZ613" s="94"/>
      <c r="EA613" s="94"/>
      <c r="EB613" s="94"/>
      <c r="EC613" s="94"/>
      <c r="ED613" s="94"/>
      <c r="EE613" s="94"/>
      <c r="EF613" s="94"/>
      <c r="EG613" s="94"/>
      <c r="EH613" s="94"/>
      <c r="EI613" s="94"/>
      <c r="EJ613" s="94"/>
      <c r="EK613" s="94"/>
      <c r="EL613" s="94"/>
      <c r="EM613" s="94"/>
      <c r="EN613" s="94"/>
      <c r="EO613" s="94"/>
      <c r="EP613" s="94"/>
      <c r="EQ613" s="94"/>
      <c r="ER613" s="94"/>
      <c r="ES613" s="94"/>
      <c r="ET613" s="94"/>
      <c r="EU613" s="94"/>
      <c r="EV613" s="94"/>
      <c r="EW613" s="94"/>
      <c r="EX613" s="94"/>
      <c r="EY613" s="94"/>
      <c r="EZ613" s="94"/>
      <c r="FA613" s="94"/>
      <c r="FB613" s="94"/>
      <c r="FC613" s="94"/>
      <c r="FD613" s="94"/>
      <c r="FE613" s="94"/>
      <c r="FF613" s="94"/>
      <c r="FG613" s="94"/>
      <c r="FH613" s="94"/>
      <c r="FI613" s="94"/>
      <c r="FJ613" s="94"/>
      <c r="FK613" s="94"/>
      <c r="FL613" s="94"/>
      <c r="FM613" s="94"/>
      <c r="FN613" s="94"/>
      <c r="FO613" s="94"/>
      <c r="FP613" s="94"/>
      <c r="FQ613" s="94"/>
      <c r="FR613" s="94"/>
      <c r="FS613" s="94"/>
      <c r="FT613" s="94"/>
      <c r="FU613" s="94"/>
      <c r="FV613" s="94"/>
      <c r="FW613" s="94"/>
      <c r="FX613" s="94"/>
      <c r="FY613" s="94"/>
      <c r="FZ613" s="94"/>
      <c r="GA613" s="94"/>
      <c r="GB613" s="94"/>
      <c r="GC613" s="94"/>
      <c r="GD613" s="94"/>
      <c r="GE613" s="94"/>
      <c r="GF613" s="94"/>
      <c r="GG613" s="94"/>
      <c r="GH613" s="94"/>
      <c r="GI613" s="94"/>
      <c r="GJ613" s="94"/>
      <c r="GK613" s="94"/>
      <c r="GL613" s="94"/>
      <c r="GM613" s="94"/>
      <c r="GN613" s="94"/>
      <c r="GO613" s="94"/>
      <c r="GP613" s="94"/>
      <c r="GQ613" s="94"/>
      <c r="GR613" s="94"/>
      <c r="GS613" s="94"/>
      <c r="GT613" s="94"/>
      <c r="GU613" s="94"/>
      <c r="GV613" s="94"/>
      <c r="GW613" s="94"/>
      <c r="GX613" s="94"/>
      <c r="GY613" s="94"/>
      <c r="GZ613" s="94"/>
      <c r="HA613" s="1"/>
      <c r="HB613" s="1"/>
    </row>
    <row r="614" spans="1:210" ht="4.2" customHeight="1">
      <c r="A614" s="1"/>
      <c r="B614" s="1"/>
      <c r="C614" s="1"/>
      <c r="D614" s="1"/>
      <c r="E614" s="40"/>
      <c r="F614" s="40"/>
      <c r="G614" s="40"/>
      <c r="H614" s="40"/>
      <c r="I614" s="40"/>
      <c r="J614" s="40"/>
      <c r="K614" s="40"/>
      <c r="L614" s="40"/>
      <c r="M614" s="42"/>
      <c r="N614" s="40"/>
      <c r="O614" s="40"/>
      <c r="P614" s="42"/>
      <c r="Q614" s="40"/>
      <c r="R614" s="1"/>
      <c r="S614" s="5"/>
      <c r="T614" s="7"/>
      <c r="U614" s="24"/>
      <c r="V614" s="1"/>
      <c r="W614" s="44"/>
      <c r="X614" s="10"/>
      <c r="Y614" s="46"/>
      <c r="Z614" s="93"/>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
      <c r="HB614" s="1"/>
    </row>
    <row r="615" spans="1:210" ht="7.2" customHeight="1">
      <c r="A615" s="1"/>
      <c r="B615" s="1"/>
      <c r="C615" s="1"/>
      <c r="D615" s="1"/>
      <c r="E615" s="263"/>
      <c r="F615" s="48"/>
      <c r="G615" s="231"/>
      <c r="H615" s="1"/>
      <c r="I615" s="1"/>
      <c r="J615" s="1"/>
      <c r="K615" s="1"/>
      <c r="L615" s="1"/>
      <c r="M615" s="5"/>
      <c r="N615" s="1"/>
      <c r="O615" s="1"/>
      <c r="P615" s="5"/>
      <c r="Q615" s="1"/>
      <c r="R615" s="1"/>
      <c r="S615" s="5"/>
      <c r="T615" s="7"/>
      <c r="U615" s="24"/>
      <c r="V615" s="1"/>
      <c r="W615" s="12"/>
      <c r="X615" s="10"/>
      <c r="Y615" s="46"/>
      <c r="Z615" s="93"/>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4"/>
      <c r="BB615" s="94"/>
      <c r="BC615" s="94"/>
      <c r="BD615" s="94"/>
      <c r="BE615" s="94"/>
      <c r="BF615" s="94"/>
      <c r="BG615" s="94"/>
      <c r="BH615" s="94"/>
      <c r="BI615" s="94"/>
      <c r="BJ615" s="94"/>
      <c r="BK615" s="94"/>
      <c r="BL615" s="94"/>
      <c r="BM615" s="94"/>
      <c r="BN615" s="94"/>
      <c r="BO615" s="94"/>
      <c r="BP615" s="94"/>
      <c r="BQ615" s="94"/>
      <c r="BR615" s="94"/>
      <c r="BS615" s="94"/>
      <c r="BT615" s="94"/>
      <c r="BU615" s="94"/>
      <c r="BV615" s="94"/>
      <c r="BW615" s="94"/>
      <c r="BX615" s="94"/>
      <c r="BY615" s="94"/>
      <c r="BZ615" s="94"/>
      <c r="CA615" s="94"/>
      <c r="CB615" s="94"/>
      <c r="CC615" s="94"/>
      <c r="CD615" s="94"/>
      <c r="CE615" s="94"/>
      <c r="CF615" s="94"/>
      <c r="CG615" s="94"/>
      <c r="CH615" s="94"/>
      <c r="CI615" s="94"/>
      <c r="CJ615" s="94"/>
      <c r="CK615" s="94"/>
      <c r="CL615" s="94"/>
      <c r="CM615" s="94"/>
      <c r="CN615" s="94"/>
      <c r="CO615" s="94"/>
      <c r="CP615" s="94"/>
      <c r="CQ615" s="94"/>
      <c r="CR615" s="94"/>
      <c r="CS615" s="94"/>
      <c r="CT615" s="94"/>
      <c r="CU615" s="94"/>
      <c r="CV615" s="94"/>
      <c r="CW615" s="94"/>
      <c r="CX615" s="94"/>
      <c r="CY615" s="94"/>
      <c r="CZ615" s="94"/>
      <c r="DA615" s="94"/>
      <c r="DB615" s="94"/>
      <c r="DC615" s="94"/>
      <c r="DD615" s="94"/>
      <c r="DE615" s="94"/>
      <c r="DF615" s="94"/>
      <c r="DG615" s="94"/>
      <c r="DH615" s="94"/>
      <c r="DI615" s="94"/>
      <c r="DJ615" s="94"/>
      <c r="DK615" s="94"/>
      <c r="DL615" s="94"/>
      <c r="DM615" s="94"/>
      <c r="DN615" s="94"/>
      <c r="DO615" s="94"/>
      <c r="DP615" s="94"/>
      <c r="DQ615" s="94"/>
      <c r="DR615" s="94"/>
      <c r="DS615" s="94"/>
      <c r="DT615" s="94"/>
      <c r="DU615" s="94"/>
      <c r="DV615" s="94"/>
      <c r="DW615" s="94"/>
      <c r="DX615" s="94"/>
      <c r="DY615" s="94"/>
      <c r="DZ615" s="94"/>
      <c r="EA615" s="94"/>
      <c r="EB615" s="94"/>
      <c r="EC615" s="94"/>
      <c r="ED615" s="94"/>
      <c r="EE615" s="94"/>
      <c r="EF615" s="94"/>
      <c r="EG615" s="94"/>
      <c r="EH615" s="94"/>
      <c r="EI615" s="94"/>
      <c r="EJ615" s="94"/>
      <c r="EK615" s="94"/>
      <c r="EL615" s="94"/>
      <c r="EM615" s="94"/>
      <c r="EN615" s="94"/>
      <c r="EO615" s="94"/>
      <c r="EP615" s="94"/>
      <c r="EQ615" s="94"/>
      <c r="ER615" s="94"/>
      <c r="ES615" s="94"/>
      <c r="ET615" s="94"/>
      <c r="EU615" s="94"/>
      <c r="EV615" s="94"/>
      <c r="EW615" s="94"/>
      <c r="EX615" s="94"/>
      <c r="EY615" s="94"/>
      <c r="EZ615" s="94"/>
      <c r="FA615" s="94"/>
      <c r="FB615" s="94"/>
      <c r="FC615" s="94"/>
      <c r="FD615" s="94"/>
      <c r="FE615" s="94"/>
      <c r="FF615" s="94"/>
      <c r="FG615" s="94"/>
      <c r="FH615" s="94"/>
      <c r="FI615" s="94"/>
      <c r="FJ615" s="94"/>
      <c r="FK615" s="94"/>
      <c r="FL615" s="94"/>
      <c r="FM615" s="94"/>
      <c r="FN615" s="94"/>
      <c r="FO615" s="94"/>
      <c r="FP615" s="94"/>
      <c r="FQ615" s="94"/>
      <c r="FR615" s="94"/>
      <c r="FS615" s="94"/>
      <c r="FT615" s="94"/>
      <c r="FU615" s="94"/>
      <c r="FV615" s="94"/>
      <c r="FW615" s="94"/>
      <c r="FX615" s="94"/>
      <c r="FY615" s="94"/>
      <c r="FZ615" s="94"/>
      <c r="GA615" s="94"/>
      <c r="GB615" s="94"/>
      <c r="GC615" s="94"/>
      <c r="GD615" s="94"/>
      <c r="GE615" s="94"/>
      <c r="GF615" s="94"/>
      <c r="GG615" s="94"/>
      <c r="GH615" s="94"/>
      <c r="GI615" s="94"/>
      <c r="GJ615" s="94"/>
      <c r="GK615" s="94"/>
      <c r="GL615" s="94"/>
      <c r="GM615" s="94"/>
      <c r="GN615" s="94"/>
      <c r="GO615" s="94"/>
      <c r="GP615" s="94"/>
      <c r="GQ615" s="94"/>
      <c r="GR615" s="94"/>
      <c r="GS615" s="94"/>
      <c r="GT615" s="94"/>
      <c r="GU615" s="94"/>
      <c r="GV615" s="94"/>
      <c r="GW615" s="94"/>
      <c r="GX615" s="94"/>
      <c r="GY615" s="94"/>
      <c r="GZ615" s="94"/>
      <c r="HA615" s="1"/>
      <c r="HB615" s="1"/>
    </row>
    <row r="616" spans="1:210" ht="12.6" thickBot="1">
      <c r="A616" s="1"/>
      <c r="B616" s="244" t="s">
        <v>153</v>
      </c>
      <c r="C616" s="197"/>
      <c r="D616" s="196"/>
      <c r="E616" s="263"/>
      <c r="F616" s="48"/>
      <c r="G616" s="232"/>
      <c r="H616" s="19"/>
      <c r="I616" s="19" t="str">
        <f>$I$335</f>
        <v>прямой пост. расход, укажите сумму в месяц с ндс</v>
      </c>
      <c r="J616" s="1"/>
      <c r="K616" s="1"/>
      <c r="L616" s="1"/>
      <c r="M616" s="5" t="s">
        <v>6</v>
      </c>
      <c r="N616" s="581" t="s">
        <v>311</v>
      </c>
      <c r="O616" s="1"/>
      <c r="P616" s="5"/>
      <c r="Q616" s="1" t="s">
        <v>26</v>
      </c>
      <c r="R616" s="1"/>
      <c r="S616" s="5" t="s">
        <v>6</v>
      </c>
      <c r="T616" s="202"/>
      <c r="U616" s="24"/>
      <c r="V616" s="1"/>
      <c r="W616" s="12"/>
      <c r="X616" s="10"/>
      <c r="Y616" s="46"/>
      <c r="Z616" s="93"/>
      <c r="AA616" s="577" t="str">
        <f>IF(AA618=1,"1-ый мес. расхода","")</f>
        <v/>
      </c>
      <c r="AB616" s="577" t="str">
        <f t="shared" ref="AB616:CM616" si="2768">IF(AB618=1,"1-ый мес. расхода","")</f>
        <v/>
      </c>
      <c r="AC616" s="577" t="str">
        <f t="shared" si="2768"/>
        <v/>
      </c>
      <c r="AD616" s="577" t="str">
        <f t="shared" si="2768"/>
        <v/>
      </c>
      <c r="AE616" s="577" t="str">
        <f t="shared" si="2768"/>
        <v/>
      </c>
      <c r="AF616" s="577" t="str">
        <f t="shared" si="2768"/>
        <v/>
      </c>
      <c r="AG616" s="577" t="str">
        <f t="shared" si="2768"/>
        <v/>
      </c>
      <c r="AH616" s="577" t="str">
        <f t="shared" si="2768"/>
        <v/>
      </c>
      <c r="AI616" s="577" t="str">
        <f t="shared" si="2768"/>
        <v/>
      </c>
      <c r="AJ616" s="577" t="str">
        <f t="shared" si="2768"/>
        <v/>
      </c>
      <c r="AK616" s="577" t="str">
        <f t="shared" si="2768"/>
        <v/>
      </c>
      <c r="AL616" s="577" t="str">
        <f t="shared" si="2768"/>
        <v/>
      </c>
      <c r="AM616" s="577" t="str">
        <f t="shared" si="2768"/>
        <v/>
      </c>
      <c r="AN616" s="577" t="str">
        <f t="shared" si="2768"/>
        <v/>
      </c>
      <c r="AO616" s="577" t="str">
        <f t="shared" si="2768"/>
        <v/>
      </c>
      <c r="AP616" s="577" t="str">
        <f t="shared" si="2768"/>
        <v/>
      </c>
      <c r="AQ616" s="577" t="str">
        <f t="shared" si="2768"/>
        <v/>
      </c>
      <c r="AR616" s="577" t="str">
        <f t="shared" si="2768"/>
        <v/>
      </c>
      <c r="AS616" s="577" t="str">
        <f t="shared" si="2768"/>
        <v/>
      </c>
      <c r="AT616" s="577" t="str">
        <f t="shared" si="2768"/>
        <v/>
      </c>
      <c r="AU616" s="577" t="str">
        <f t="shared" si="2768"/>
        <v/>
      </c>
      <c r="AV616" s="577" t="str">
        <f t="shared" si="2768"/>
        <v/>
      </c>
      <c r="AW616" s="577" t="str">
        <f t="shared" si="2768"/>
        <v/>
      </c>
      <c r="AX616" s="577" t="str">
        <f t="shared" si="2768"/>
        <v/>
      </c>
      <c r="AY616" s="577" t="str">
        <f t="shared" si="2768"/>
        <v/>
      </c>
      <c r="AZ616" s="577" t="str">
        <f t="shared" si="2768"/>
        <v/>
      </c>
      <c r="BA616" s="577" t="str">
        <f t="shared" si="2768"/>
        <v/>
      </c>
      <c r="BB616" s="577" t="str">
        <f t="shared" si="2768"/>
        <v/>
      </c>
      <c r="BC616" s="577" t="str">
        <f t="shared" si="2768"/>
        <v/>
      </c>
      <c r="BD616" s="577" t="str">
        <f t="shared" si="2768"/>
        <v/>
      </c>
      <c r="BE616" s="577" t="str">
        <f t="shared" si="2768"/>
        <v/>
      </c>
      <c r="BF616" s="577" t="str">
        <f t="shared" si="2768"/>
        <v/>
      </c>
      <c r="BG616" s="577" t="str">
        <f t="shared" si="2768"/>
        <v/>
      </c>
      <c r="BH616" s="577" t="str">
        <f t="shared" si="2768"/>
        <v/>
      </c>
      <c r="BI616" s="577" t="str">
        <f t="shared" si="2768"/>
        <v/>
      </c>
      <c r="BJ616" s="577" t="str">
        <f t="shared" si="2768"/>
        <v/>
      </c>
      <c r="BK616" s="577" t="str">
        <f t="shared" si="2768"/>
        <v/>
      </c>
      <c r="BL616" s="577" t="str">
        <f t="shared" si="2768"/>
        <v/>
      </c>
      <c r="BM616" s="577" t="str">
        <f t="shared" si="2768"/>
        <v/>
      </c>
      <c r="BN616" s="577" t="str">
        <f t="shared" si="2768"/>
        <v/>
      </c>
      <c r="BO616" s="577" t="str">
        <f t="shared" si="2768"/>
        <v/>
      </c>
      <c r="BP616" s="577" t="str">
        <f t="shared" si="2768"/>
        <v/>
      </c>
      <c r="BQ616" s="577" t="str">
        <f t="shared" si="2768"/>
        <v/>
      </c>
      <c r="BR616" s="577" t="str">
        <f t="shared" si="2768"/>
        <v/>
      </c>
      <c r="BS616" s="577" t="str">
        <f t="shared" si="2768"/>
        <v/>
      </c>
      <c r="BT616" s="577" t="str">
        <f t="shared" si="2768"/>
        <v/>
      </c>
      <c r="BU616" s="577" t="str">
        <f t="shared" si="2768"/>
        <v/>
      </c>
      <c r="BV616" s="577" t="str">
        <f t="shared" si="2768"/>
        <v/>
      </c>
      <c r="BW616" s="577" t="str">
        <f t="shared" si="2768"/>
        <v/>
      </c>
      <c r="BX616" s="577" t="str">
        <f t="shared" si="2768"/>
        <v/>
      </c>
      <c r="BY616" s="577" t="str">
        <f t="shared" si="2768"/>
        <v/>
      </c>
      <c r="BZ616" s="577" t="str">
        <f t="shared" si="2768"/>
        <v/>
      </c>
      <c r="CA616" s="577" t="str">
        <f t="shared" si="2768"/>
        <v/>
      </c>
      <c r="CB616" s="577" t="str">
        <f t="shared" si="2768"/>
        <v/>
      </c>
      <c r="CC616" s="577" t="str">
        <f t="shared" si="2768"/>
        <v/>
      </c>
      <c r="CD616" s="577" t="str">
        <f t="shared" si="2768"/>
        <v/>
      </c>
      <c r="CE616" s="577" t="str">
        <f t="shared" si="2768"/>
        <v/>
      </c>
      <c r="CF616" s="577" t="str">
        <f t="shared" si="2768"/>
        <v/>
      </c>
      <c r="CG616" s="577" t="str">
        <f t="shared" si="2768"/>
        <v/>
      </c>
      <c r="CH616" s="577" t="str">
        <f t="shared" si="2768"/>
        <v/>
      </c>
      <c r="CI616" s="577" t="str">
        <f t="shared" si="2768"/>
        <v/>
      </c>
      <c r="CJ616" s="577" t="str">
        <f t="shared" si="2768"/>
        <v/>
      </c>
      <c r="CK616" s="577" t="str">
        <f t="shared" si="2768"/>
        <v/>
      </c>
      <c r="CL616" s="577" t="str">
        <f t="shared" si="2768"/>
        <v/>
      </c>
      <c r="CM616" s="577" t="str">
        <f t="shared" si="2768"/>
        <v/>
      </c>
      <c r="CN616" s="577" t="str">
        <f t="shared" ref="CN616:DG616" si="2769">IF(CN618=1,"1-ый мес. расхода","")</f>
        <v/>
      </c>
      <c r="CO616" s="577" t="str">
        <f t="shared" si="2769"/>
        <v/>
      </c>
      <c r="CP616" s="577" t="str">
        <f t="shared" si="2769"/>
        <v/>
      </c>
      <c r="CQ616" s="577" t="str">
        <f t="shared" si="2769"/>
        <v/>
      </c>
      <c r="CR616" s="577" t="str">
        <f t="shared" si="2769"/>
        <v/>
      </c>
      <c r="CS616" s="577" t="str">
        <f t="shared" si="2769"/>
        <v/>
      </c>
      <c r="CT616" s="577" t="str">
        <f t="shared" si="2769"/>
        <v/>
      </c>
      <c r="CU616" s="577" t="str">
        <f t="shared" si="2769"/>
        <v/>
      </c>
      <c r="CV616" s="577" t="str">
        <f t="shared" si="2769"/>
        <v/>
      </c>
      <c r="CW616" s="577" t="str">
        <f t="shared" si="2769"/>
        <v/>
      </c>
      <c r="CX616" s="577" t="str">
        <f t="shared" si="2769"/>
        <v/>
      </c>
      <c r="CY616" s="577" t="str">
        <f t="shared" si="2769"/>
        <v/>
      </c>
      <c r="CZ616" s="577" t="str">
        <f t="shared" si="2769"/>
        <v/>
      </c>
      <c r="DA616" s="577" t="str">
        <f t="shared" si="2769"/>
        <v/>
      </c>
      <c r="DB616" s="577" t="str">
        <f t="shared" si="2769"/>
        <v/>
      </c>
      <c r="DC616" s="577" t="str">
        <f t="shared" si="2769"/>
        <v/>
      </c>
      <c r="DD616" s="577" t="str">
        <f t="shared" si="2769"/>
        <v/>
      </c>
      <c r="DE616" s="577" t="str">
        <f t="shared" si="2769"/>
        <v/>
      </c>
      <c r="DF616" s="577" t="str">
        <f t="shared" si="2769"/>
        <v/>
      </c>
      <c r="DG616" s="577" t="str">
        <f t="shared" si="2769"/>
        <v/>
      </c>
      <c r="DH616" s="577" t="str">
        <f t="shared" ref="DH616:FS616" si="2770">IF(DH618=1,"1-ый мес. расхода","")</f>
        <v/>
      </c>
      <c r="DI616" s="577" t="str">
        <f t="shared" si="2770"/>
        <v/>
      </c>
      <c r="DJ616" s="577" t="str">
        <f t="shared" si="2770"/>
        <v/>
      </c>
      <c r="DK616" s="577" t="str">
        <f t="shared" si="2770"/>
        <v/>
      </c>
      <c r="DL616" s="577" t="str">
        <f t="shared" si="2770"/>
        <v/>
      </c>
      <c r="DM616" s="577" t="str">
        <f t="shared" si="2770"/>
        <v/>
      </c>
      <c r="DN616" s="577" t="str">
        <f t="shared" si="2770"/>
        <v/>
      </c>
      <c r="DO616" s="577" t="str">
        <f t="shared" si="2770"/>
        <v/>
      </c>
      <c r="DP616" s="577" t="str">
        <f t="shared" si="2770"/>
        <v/>
      </c>
      <c r="DQ616" s="577" t="str">
        <f t="shared" si="2770"/>
        <v/>
      </c>
      <c r="DR616" s="577" t="str">
        <f t="shared" si="2770"/>
        <v/>
      </c>
      <c r="DS616" s="577" t="str">
        <f t="shared" si="2770"/>
        <v/>
      </c>
      <c r="DT616" s="577" t="str">
        <f t="shared" si="2770"/>
        <v/>
      </c>
      <c r="DU616" s="577" t="str">
        <f t="shared" si="2770"/>
        <v/>
      </c>
      <c r="DV616" s="577" t="str">
        <f t="shared" si="2770"/>
        <v/>
      </c>
      <c r="DW616" s="577" t="str">
        <f t="shared" si="2770"/>
        <v/>
      </c>
      <c r="DX616" s="577" t="str">
        <f t="shared" si="2770"/>
        <v/>
      </c>
      <c r="DY616" s="577" t="str">
        <f t="shared" si="2770"/>
        <v/>
      </c>
      <c r="DZ616" s="577" t="str">
        <f t="shared" si="2770"/>
        <v/>
      </c>
      <c r="EA616" s="577" t="str">
        <f t="shared" si="2770"/>
        <v/>
      </c>
      <c r="EB616" s="577" t="str">
        <f t="shared" si="2770"/>
        <v/>
      </c>
      <c r="EC616" s="577" t="str">
        <f t="shared" si="2770"/>
        <v/>
      </c>
      <c r="ED616" s="577" t="str">
        <f t="shared" si="2770"/>
        <v/>
      </c>
      <c r="EE616" s="577" t="str">
        <f t="shared" si="2770"/>
        <v/>
      </c>
      <c r="EF616" s="577" t="str">
        <f t="shared" si="2770"/>
        <v/>
      </c>
      <c r="EG616" s="577" t="str">
        <f t="shared" si="2770"/>
        <v/>
      </c>
      <c r="EH616" s="577" t="str">
        <f t="shared" si="2770"/>
        <v/>
      </c>
      <c r="EI616" s="577" t="str">
        <f t="shared" si="2770"/>
        <v/>
      </c>
      <c r="EJ616" s="577" t="str">
        <f t="shared" si="2770"/>
        <v/>
      </c>
      <c r="EK616" s="577" t="str">
        <f t="shared" si="2770"/>
        <v/>
      </c>
      <c r="EL616" s="577" t="str">
        <f t="shared" si="2770"/>
        <v/>
      </c>
      <c r="EM616" s="577" t="str">
        <f t="shared" si="2770"/>
        <v/>
      </c>
      <c r="EN616" s="577" t="str">
        <f t="shared" si="2770"/>
        <v/>
      </c>
      <c r="EO616" s="577" t="str">
        <f t="shared" si="2770"/>
        <v/>
      </c>
      <c r="EP616" s="577" t="str">
        <f t="shared" si="2770"/>
        <v/>
      </c>
      <c r="EQ616" s="577" t="str">
        <f t="shared" si="2770"/>
        <v/>
      </c>
      <c r="ER616" s="577" t="str">
        <f t="shared" si="2770"/>
        <v/>
      </c>
      <c r="ES616" s="577" t="str">
        <f t="shared" si="2770"/>
        <v/>
      </c>
      <c r="ET616" s="577" t="str">
        <f t="shared" si="2770"/>
        <v/>
      </c>
      <c r="EU616" s="577" t="str">
        <f t="shared" si="2770"/>
        <v/>
      </c>
      <c r="EV616" s="577" t="str">
        <f t="shared" si="2770"/>
        <v/>
      </c>
      <c r="EW616" s="577" t="str">
        <f t="shared" si="2770"/>
        <v/>
      </c>
      <c r="EX616" s="577" t="str">
        <f t="shared" si="2770"/>
        <v/>
      </c>
      <c r="EY616" s="577" t="str">
        <f t="shared" si="2770"/>
        <v/>
      </c>
      <c r="EZ616" s="577" t="str">
        <f t="shared" si="2770"/>
        <v/>
      </c>
      <c r="FA616" s="577" t="str">
        <f t="shared" si="2770"/>
        <v/>
      </c>
      <c r="FB616" s="577" t="str">
        <f t="shared" si="2770"/>
        <v/>
      </c>
      <c r="FC616" s="577" t="str">
        <f t="shared" si="2770"/>
        <v/>
      </c>
      <c r="FD616" s="577" t="str">
        <f t="shared" si="2770"/>
        <v/>
      </c>
      <c r="FE616" s="577" t="str">
        <f t="shared" si="2770"/>
        <v/>
      </c>
      <c r="FF616" s="577" t="str">
        <f t="shared" si="2770"/>
        <v/>
      </c>
      <c r="FG616" s="577" t="str">
        <f t="shared" si="2770"/>
        <v/>
      </c>
      <c r="FH616" s="577" t="str">
        <f t="shared" si="2770"/>
        <v/>
      </c>
      <c r="FI616" s="577" t="str">
        <f t="shared" si="2770"/>
        <v/>
      </c>
      <c r="FJ616" s="577" t="str">
        <f t="shared" si="2770"/>
        <v/>
      </c>
      <c r="FK616" s="577" t="str">
        <f t="shared" si="2770"/>
        <v/>
      </c>
      <c r="FL616" s="577" t="str">
        <f t="shared" si="2770"/>
        <v/>
      </c>
      <c r="FM616" s="577" t="str">
        <f t="shared" si="2770"/>
        <v/>
      </c>
      <c r="FN616" s="577" t="str">
        <f t="shared" si="2770"/>
        <v/>
      </c>
      <c r="FO616" s="577" t="str">
        <f t="shared" si="2770"/>
        <v/>
      </c>
      <c r="FP616" s="577" t="str">
        <f t="shared" si="2770"/>
        <v/>
      </c>
      <c r="FQ616" s="577" t="str">
        <f t="shared" si="2770"/>
        <v/>
      </c>
      <c r="FR616" s="577" t="str">
        <f t="shared" si="2770"/>
        <v/>
      </c>
      <c r="FS616" s="577" t="str">
        <f t="shared" si="2770"/>
        <v/>
      </c>
      <c r="FT616" s="577" t="str">
        <f t="shared" ref="FT616:GZ616" si="2771">IF(FT618=1,"1-ый мес. расхода","")</f>
        <v/>
      </c>
      <c r="FU616" s="577" t="str">
        <f t="shared" si="2771"/>
        <v/>
      </c>
      <c r="FV616" s="577" t="str">
        <f t="shared" si="2771"/>
        <v/>
      </c>
      <c r="FW616" s="577" t="str">
        <f t="shared" si="2771"/>
        <v/>
      </c>
      <c r="FX616" s="577" t="str">
        <f t="shared" si="2771"/>
        <v/>
      </c>
      <c r="FY616" s="577" t="str">
        <f t="shared" si="2771"/>
        <v/>
      </c>
      <c r="FZ616" s="577" t="str">
        <f t="shared" si="2771"/>
        <v/>
      </c>
      <c r="GA616" s="577" t="str">
        <f t="shared" si="2771"/>
        <v/>
      </c>
      <c r="GB616" s="577" t="str">
        <f t="shared" si="2771"/>
        <v/>
      </c>
      <c r="GC616" s="577" t="str">
        <f t="shared" si="2771"/>
        <v/>
      </c>
      <c r="GD616" s="577" t="str">
        <f t="shared" si="2771"/>
        <v/>
      </c>
      <c r="GE616" s="577" t="str">
        <f t="shared" si="2771"/>
        <v/>
      </c>
      <c r="GF616" s="577" t="str">
        <f t="shared" si="2771"/>
        <v/>
      </c>
      <c r="GG616" s="577" t="str">
        <f t="shared" si="2771"/>
        <v/>
      </c>
      <c r="GH616" s="577" t="str">
        <f t="shared" si="2771"/>
        <v/>
      </c>
      <c r="GI616" s="577" t="str">
        <f t="shared" si="2771"/>
        <v/>
      </c>
      <c r="GJ616" s="577" t="str">
        <f t="shared" si="2771"/>
        <v/>
      </c>
      <c r="GK616" s="577" t="str">
        <f t="shared" si="2771"/>
        <v/>
      </c>
      <c r="GL616" s="577" t="str">
        <f t="shared" si="2771"/>
        <v/>
      </c>
      <c r="GM616" s="577" t="str">
        <f t="shared" si="2771"/>
        <v/>
      </c>
      <c r="GN616" s="577" t="str">
        <f t="shared" si="2771"/>
        <v/>
      </c>
      <c r="GO616" s="577" t="str">
        <f t="shared" si="2771"/>
        <v/>
      </c>
      <c r="GP616" s="577" t="str">
        <f t="shared" si="2771"/>
        <v/>
      </c>
      <c r="GQ616" s="577" t="str">
        <f t="shared" si="2771"/>
        <v/>
      </c>
      <c r="GR616" s="577" t="str">
        <f t="shared" si="2771"/>
        <v/>
      </c>
      <c r="GS616" s="577" t="str">
        <f t="shared" si="2771"/>
        <v/>
      </c>
      <c r="GT616" s="577" t="str">
        <f t="shared" si="2771"/>
        <v/>
      </c>
      <c r="GU616" s="577" t="str">
        <f t="shared" si="2771"/>
        <v/>
      </c>
      <c r="GV616" s="577" t="str">
        <f t="shared" si="2771"/>
        <v/>
      </c>
      <c r="GW616" s="577" t="str">
        <f t="shared" si="2771"/>
        <v/>
      </c>
      <c r="GX616" s="577" t="str">
        <f t="shared" si="2771"/>
        <v/>
      </c>
      <c r="GY616" s="577" t="str">
        <f t="shared" si="2771"/>
        <v/>
      </c>
      <c r="GZ616" s="577" t="str">
        <f t="shared" si="2771"/>
        <v/>
      </c>
      <c r="HA616" s="1"/>
      <c r="HB616" s="1"/>
    </row>
    <row r="617" spans="1:210" ht="4.2" customHeight="1" thickTop="1">
      <c r="A617" s="1"/>
      <c r="B617" s="1"/>
      <c r="C617" s="1"/>
      <c r="D617" s="1"/>
      <c r="E617" s="263"/>
      <c r="F617" s="48"/>
      <c r="G617" s="231"/>
      <c r="H617" s="1"/>
      <c r="I617" s="1"/>
      <c r="J617" s="1"/>
      <c r="K617" s="1"/>
      <c r="L617" s="1"/>
      <c r="M617" s="5"/>
      <c r="N617" s="310"/>
      <c r="O617" s="1"/>
      <c r="P617" s="5"/>
      <c r="Q617" s="1"/>
      <c r="R617" s="1"/>
      <c r="S617" s="5"/>
      <c r="T617" s="7"/>
      <c r="U617" s="24"/>
      <c r="V617" s="1"/>
      <c r="W617" s="12"/>
      <c r="X617" s="10"/>
      <c r="Y617" s="46"/>
      <c r="Z617" s="93"/>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94"/>
      <c r="CD617" s="94"/>
      <c r="CE617" s="94"/>
      <c r="CF617" s="94"/>
      <c r="CG617" s="94"/>
      <c r="CH617" s="94"/>
      <c r="CI617" s="94"/>
      <c r="CJ617" s="94"/>
      <c r="CK617" s="94"/>
      <c r="CL617" s="94"/>
      <c r="CM617" s="94"/>
      <c r="CN617" s="94"/>
      <c r="CO617" s="94"/>
      <c r="CP617" s="94"/>
      <c r="CQ617" s="94"/>
      <c r="CR617" s="94"/>
      <c r="CS617" s="94"/>
      <c r="CT617" s="94"/>
      <c r="CU617" s="94"/>
      <c r="CV617" s="94"/>
      <c r="CW617" s="94"/>
      <c r="CX617" s="94"/>
      <c r="CY617" s="94"/>
      <c r="CZ617" s="94"/>
      <c r="DA617" s="94"/>
      <c r="DB617" s="94"/>
      <c r="DC617" s="94"/>
      <c r="DD617" s="94"/>
      <c r="DE617" s="94"/>
      <c r="DF617" s="94"/>
      <c r="DG617" s="94"/>
      <c r="DH617" s="94"/>
      <c r="DI617" s="94"/>
      <c r="DJ617" s="94"/>
      <c r="DK617" s="94"/>
      <c r="DL617" s="94"/>
      <c r="DM617" s="94"/>
      <c r="DN617" s="94"/>
      <c r="DO617" s="94"/>
      <c r="DP617" s="94"/>
      <c r="DQ617" s="94"/>
      <c r="DR617" s="94"/>
      <c r="DS617" s="94"/>
      <c r="DT617" s="94"/>
      <c r="DU617" s="94"/>
      <c r="DV617" s="94"/>
      <c r="DW617" s="94"/>
      <c r="DX617" s="94"/>
      <c r="DY617" s="94"/>
      <c r="DZ617" s="94"/>
      <c r="EA617" s="94"/>
      <c r="EB617" s="94"/>
      <c r="EC617" s="94"/>
      <c r="ED617" s="94"/>
      <c r="EE617" s="94"/>
      <c r="EF617" s="94"/>
      <c r="EG617" s="94"/>
      <c r="EH617" s="94"/>
      <c r="EI617" s="94"/>
      <c r="EJ617" s="94"/>
      <c r="EK617" s="94"/>
      <c r="EL617" s="94"/>
      <c r="EM617" s="94"/>
      <c r="EN617" s="94"/>
      <c r="EO617" s="94"/>
      <c r="EP617" s="94"/>
      <c r="EQ617" s="94"/>
      <c r="ER617" s="94"/>
      <c r="ES617" s="94"/>
      <c r="ET617" s="94"/>
      <c r="EU617" s="94"/>
      <c r="EV617" s="94"/>
      <c r="EW617" s="94"/>
      <c r="EX617" s="94"/>
      <c r="EY617" s="94"/>
      <c r="EZ617" s="94"/>
      <c r="FA617" s="94"/>
      <c r="FB617" s="94"/>
      <c r="FC617" s="94"/>
      <c r="FD617" s="94"/>
      <c r="FE617" s="94"/>
      <c r="FF617" s="94"/>
      <c r="FG617" s="94"/>
      <c r="FH617" s="94"/>
      <c r="FI617" s="94"/>
      <c r="FJ617" s="94"/>
      <c r="FK617" s="94"/>
      <c r="FL617" s="94"/>
      <c r="FM617" s="94"/>
      <c r="FN617" s="94"/>
      <c r="FO617" s="94"/>
      <c r="FP617" s="94"/>
      <c r="FQ617" s="94"/>
      <c r="FR617" s="94"/>
      <c r="FS617" s="94"/>
      <c r="FT617" s="94"/>
      <c r="FU617" s="94"/>
      <c r="FV617" s="94"/>
      <c r="FW617" s="94"/>
      <c r="FX617" s="94"/>
      <c r="FY617" s="94"/>
      <c r="FZ617" s="94"/>
      <c r="GA617" s="94"/>
      <c r="GB617" s="94"/>
      <c r="GC617" s="94"/>
      <c r="GD617" s="94"/>
      <c r="GE617" s="94"/>
      <c r="GF617" s="94"/>
      <c r="GG617" s="94"/>
      <c r="GH617" s="94"/>
      <c r="GI617" s="94"/>
      <c r="GJ617" s="94"/>
      <c r="GK617" s="94"/>
      <c r="GL617" s="94"/>
      <c r="GM617" s="94"/>
      <c r="GN617" s="94"/>
      <c r="GO617" s="94"/>
      <c r="GP617" s="94"/>
      <c r="GQ617" s="94"/>
      <c r="GR617" s="94"/>
      <c r="GS617" s="94"/>
      <c r="GT617" s="94"/>
      <c r="GU617" s="94"/>
      <c r="GV617" s="94"/>
      <c r="GW617" s="94"/>
      <c r="GX617" s="94"/>
      <c r="GY617" s="94"/>
      <c r="GZ617" s="94"/>
      <c r="HA617" s="1"/>
      <c r="HB617" s="1"/>
    </row>
    <row r="618" spans="1:210" s="23" customFormat="1">
      <c r="A618" s="19"/>
      <c r="B618" s="5"/>
      <c r="C618" s="34" t="str">
        <f>$C$337</f>
        <v>месяц старта расхода</v>
      </c>
      <c r="D618" s="196"/>
      <c r="E618" s="269"/>
      <c r="F618" s="52"/>
      <c r="G618" s="232"/>
      <c r="H618" s="19"/>
      <c r="I618" s="19"/>
      <c r="J618" s="5" t="s">
        <v>6</v>
      </c>
      <c r="K618" s="575"/>
      <c r="L618" s="24" t="s">
        <v>7</v>
      </c>
      <c r="M618" s="20"/>
      <c r="N618" s="196" t="s">
        <v>170</v>
      </c>
      <c r="O618" s="19"/>
      <c r="P618" s="20"/>
      <c r="Q618" s="19" t="s">
        <v>12</v>
      </c>
      <c r="R618" s="19"/>
      <c r="S618" s="20" t="s">
        <v>6</v>
      </c>
      <c r="T618" s="204"/>
      <c r="U618" s="26" t="s">
        <v>7</v>
      </c>
      <c r="V618" s="19"/>
      <c r="W618" s="21"/>
      <c r="X618" s="22"/>
      <c r="Y618" s="47"/>
      <c r="Z618" s="96"/>
      <c r="AA618" s="578" t="str">
        <f>IF(AA620="","",IF(AND(Z620="",AA620&lt;&gt;""),1,Z618+1))</f>
        <v/>
      </c>
      <c r="AB618" s="578" t="str">
        <f t="shared" ref="AB618:CM618" si="2772">IF(AB620="","",IF(AND(AA620="",AB620&lt;&gt;""),1,AA618+1))</f>
        <v/>
      </c>
      <c r="AC618" s="578" t="str">
        <f t="shared" si="2772"/>
        <v/>
      </c>
      <c r="AD618" s="578" t="str">
        <f t="shared" si="2772"/>
        <v/>
      </c>
      <c r="AE618" s="578" t="str">
        <f t="shared" si="2772"/>
        <v/>
      </c>
      <c r="AF618" s="578" t="str">
        <f t="shared" si="2772"/>
        <v/>
      </c>
      <c r="AG618" s="578" t="str">
        <f t="shared" si="2772"/>
        <v/>
      </c>
      <c r="AH618" s="578" t="str">
        <f t="shared" si="2772"/>
        <v/>
      </c>
      <c r="AI618" s="578" t="str">
        <f t="shared" si="2772"/>
        <v/>
      </c>
      <c r="AJ618" s="578" t="str">
        <f t="shared" si="2772"/>
        <v/>
      </c>
      <c r="AK618" s="578" t="str">
        <f t="shared" si="2772"/>
        <v/>
      </c>
      <c r="AL618" s="578" t="str">
        <f t="shared" si="2772"/>
        <v/>
      </c>
      <c r="AM618" s="578" t="str">
        <f t="shared" si="2772"/>
        <v/>
      </c>
      <c r="AN618" s="578" t="str">
        <f t="shared" si="2772"/>
        <v/>
      </c>
      <c r="AO618" s="578" t="str">
        <f t="shared" si="2772"/>
        <v/>
      </c>
      <c r="AP618" s="578" t="str">
        <f t="shared" si="2772"/>
        <v/>
      </c>
      <c r="AQ618" s="578" t="str">
        <f t="shared" si="2772"/>
        <v/>
      </c>
      <c r="AR618" s="578" t="str">
        <f t="shared" si="2772"/>
        <v/>
      </c>
      <c r="AS618" s="578" t="str">
        <f t="shared" si="2772"/>
        <v/>
      </c>
      <c r="AT618" s="578" t="str">
        <f t="shared" si="2772"/>
        <v/>
      </c>
      <c r="AU618" s="578" t="str">
        <f t="shared" si="2772"/>
        <v/>
      </c>
      <c r="AV618" s="578" t="str">
        <f t="shared" si="2772"/>
        <v/>
      </c>
      <c r="AW618" s="578" t="str">
        <f t="shared" si="2772"/>
        <v/>
      </c>
      <c r="AX618" s="578" t="str">
        <f t="shared" si="2772"/>
        <v/>
      </c>
      <c r="AY618" s="578" t="str">
        <f t="shared" si="2772"/>
        <v/>
      </c>
      <c r="AZ618" s="578" t="str">
        <f t="shared" si="2772"/>
        <v/>
      </c>
      <c r="BA618" s="578" t="str">
        <f t="shared" si="2772"/>
        <v/>
      </c>
      <c r="BB618" s="578" t="str">
        <f t="shared" si="2772"/>
        <v/>
      </c>
      <c r="BC618" s="578" t="str">
        <f t="shared" si="2772"/>
        <v/>
      </c>
      <c r="BD618" s="578" t="str">
        <f t="shared" si="2772"/>
        <v/>
      </c>
      <c r="BE618" s="578" t="str">
        <f t="shared" si="2772"/>
        <v/>
      </c>
      <c r="BF618" s="578" t="str">
        <f t="shared" si="2772"/>
        <v/>
      </c>
      <c r="BG618" s="578" t="str">
        <f t="shared" si="2772"/>
        <v/>
      </c>
      <c r="BH618" s="578" t="str">
        <f t="shared" si="2772"/>
        <v/>
      </c>
      <c r="BI618" s="578" t="str">
        <f t="shared" si="2772"/>
        <v/>
      </c>
      <c r="BJ618" s="578" t="str">
        <f t="shared" si="2772"/>
        <v/>
      </c>
      <c r="BK618" s="578" t="str">
        <f t="shared" si="2772"/>
        <v/>
      </c>
      <c r="BL618" s="578" t="str">
        <f t="shared" si="2772"/>
        <v/>
      </c>
      <c r="BM618" s="578" t="str">
        <f t="shared" si="2772"/>
        <v/>
      </c>
      <c r="BN618" s="578" t="str">
        <f t="shared" si="2772"/>
        <v/>
      </c>
      <c r="BO618" s="578" t="str">
        <f t="shared" si="2772"/>
        <v/>
      </c>
      <c r="BP618" s="578" t="str">
        <f t="shared" si="2772"/>
        <v/>
      </c>
      <c r="BQ618" s="578" t="str">
        <f t="shared" si="2772"/>
        <v/>
      </c>
      <c r="BR618" s="578" t="str">
        <f t="shared" si="2772"/>
        <v/>
      </c>
      <c r="BS618" s="578" t="str">
        <f t="shared" si="2772"/>
        <v/>
      </c>
      <c r="BT618" s="578" t="str">
        <f t="shared" si="2772"/>
        <v/>
      </c>
      <c r="BU618" s="578" t="str">
        <f t="shared" si="2772"/>
        <v/>
      </c>
      <c r="BV618" s="578" t="str">
        <f t="shared" si="2772"/>
        <v/>
      </c>
      <c r="BW618" s="578" t="str">
        <f t="shared" si="2772"/>
        <v/>
      </c>
      <c r="BX618" s="578" t="str">
        <f t="shared" si="2772"/>
        <v/>
      </c>
      <c r="BY618" s="578" t="str">
        <f t="shared" si="2772"/>
        <v/>
      </c>
      <c r="BZ618" s="578" t="str">
        <f t="shared" si="2772"/>
        <v/>
      </c>
      <c r="CA618" s="578" t="str">
        <f t="shared" si="2772"/>
        <v/>
      </c>
      <c r="CB618" s="578" t="str">
        <f t="shared" si="2772"/>
        <v/>
      </c>
      <c r="CC618" s="578" t="str">
        <f t="shared" si="2772"/>
        <v/>
      </c>
      <c r="CD618" s="578" t="str">
        <f t="shared" si="2772"/>
        <v/>
      </c>
      <c r="CE618" s="578" t="str">
        <f t="shared" si="2772"/>
        <v/>
      </c>
      <c r="CF618" s="578" t="str">
        <f t="shared" si="2772"/>
        <v/>
      </c>
      <c r="CG618" s="578" t="str">
        <f t="shared" si="2772"/>
        <v/>
      </c>
      <c r="CH618" s="578" t="str">
        <f t="shared" si="2772"/>
        <v/>
      </c>
      <c r="CI618" s="578" t="str">
        <f t="shared" si="2772"/>
        <v/>
      </c>
      <c r="CJ618" s="578" t="str">
        <f t="shared" si="2772"/>
        <v/>
      </c>
      <c r="CK618" s="578" t="str">
        <f t="shared" si="2772"/>
        <v/>
      </c>
      <c r="CL618" s="578" t="str">
        <f t="shared" si="2772"/>
        <v/>
      </c>
      <c r="CM618" s="578" t="str">
        <f t="shared" si="2772"/>
        <v/>
      </c>
      <c r="CN618" s="578" t="str">
        <f t="shared" ref="CN618:DG618" si="2773">IF(CN620="","",IF(AND(CM620="",CN620&lt;&gt;""),1,CM618+1))</f>
        <v/>
      </c>
      <c r="CO618" s="578" t="str">
        <f t="shared" si="2773"/>
        <v/>
      </c>
      <c r="CP618" s="578" t="str">
        <f t="shared" si="2773"/>
        <v/>
      </c>
      <c r="CQ618" s="578" t="str">
        <f t="shared" si="2773"/>
        <v/>
      </c>
      <c r="CR618" s="578" t="str">
        <f t="shared" si="2773"/>
        <v/>
      </c>
      <c r="CS618" s="578" t="str">
        <f t="shared" si="2773"/>
        <v/>
      </c>
      <c r="CT618" s="578" t="str">
        <f t="shared" si="2773"/>
        <v/>
      </c>
      <c r="CU618" s="578" t="str">
        <f t="shared" si="2773"/>
        <v/>
      </c>
      <c r="CV618" s="578" t="str">
        <f t="shared" si="2773"/>
        <v/>
      </c>
      <c r="CW618" s="578" t="str">
        <f t="shared" si="2773"/>
        <v/>
      </c>
      <c r="CX618" s="578" t="str">
        <f t="shared" si="2773"/>
        <v/>
      </c>
      <c r="CY618" s="578" t="str">
        <f t="shared" si="2773"/>
        <v/>
      </c>
      <c r="CZ618" s="578" t="str">
        <f t="shared" si="2773"/>
        <v/>
      </c>
      <c r="DA618" s="578" t="str">
        <f t="shared" si="2773"/>
        <v/>
      </c>
      <c r="DB618" s="578" t="str">
        <f t="shared" si="2773"/>
        <v/>
      </c>
      <c r="DC618" s="578" t="str">
        <f t="shared" si="2773"/>
        <v/>
      </c>
      <c r="DD618" s="578" t="str">
        <f t="shared" si="2773"/>
        <v/>
      </c>
      <c r="DE618" s="578" t="str">
        <f t="shared" si="2773"/>
        <v/>
      </c>
      <c r="DF618" s="578" t="str">
        <f t="shared" si="2773"/>
        <v/>
      </c>
      <c r="DG618" s="578" t="str">
        <f t="shared" si="2773"/>
        <v/>
      </c>
      <c r="DH618" s="578" t="str">
        <f t="shared" ref="DH618" si="2774">IF(DH620="","",IF(AND(DG620="",DH620&lt;&gt;""),1,DG618+1))</f>
        <v/>
      </c>
      <c r="DI618" s="578" t="str">
        <f t="shared" ref="DI618" si="2775">IF(DI620="","",IF(AND(DH620="",DI620&lt;&gt;""),1,DH618+1))</f>
        <v/>
      </c>
      <c r="DJ618" s="578" t="str">
        <f t="shared" ref="DJ618" si="2776">IF(DJ620="","",IF(AND(DI620="",DJ620&lt;&gt;""),1,DI618+1))</f>
        <v/>
      </c>
      <c r="DK618" s="578" t="str">
        <f t="shared" ref="DK618" si="2777">IF(DK620="","",IF(AND(DJ620="",DK620&lt;&gt;""),1,DJ618+1))</f>
        <v/>
      </c>
      <c r="DL618" s="578" t="str">
        <f t="shared" ref="DL618" si="2778">IF(DL620="","",IF(AND(DK620="",DL620&lt;&gt;""),1,DK618+1))</f>
        <v/>
      </c>
      <c r="DM618" s="578" t="str">
        <f t="shared" ref="DM618" si="2779">IF(DM620="","",IF(AND(DL620="",DM620&lt;&gt;""),1,DL618+1))</f>
        <v/>
      </c>
      <c r="DN618" s="578" t="str">
        <f t="shared" ref="DN618" si="2780">IF(DN620="","",IF(AND(DM620="",DN620&lt;&gt;""),1,DM618+1))</f>
        <v/>
      </c>
      <c r="DO618" s="578" t="str">
        <f t="shared" ref="DO618" si="2781">IF(DO620="","",IF(AND(DN620="",DO620&lt;&gt;""),1,DN618+1))</f>
        <v/>
      </c>
      <c r="DP618" s="578" t="str">
        <f t="shared" ref="DP618" si="2782">IF(DP620="","",IF(AND(DO620="",DP620&lt;&gt;""),1,DO618+1))</f>
        <v/>
      </c>
      <c r="DQ618" s="578" t="str">
        <f t="shared" ref="DQ618" si="2783">IF(DQ620="","",IF(AND(DP620="",DQ620&lt;&gt;""),1,DP618+1))</f>
        <v/>
      </c>
      <c r="DR618" s="578" t="str">
        <f t="shared" ref="DR618" si="2784">IF(DR620="","",IF(AND(DQ620="",DR620&lt;&gt;""),1,DQ618+1))</f>
        <v/>
      </c>
      <c r="DS618" s="578" t="str">
        <f t="shared" ref="DS618" si="2785">IF(DS620="","",IF(AND(DR620="",DS620&lt;&gt;""),1,DR618+1))</f>
        <v/>
      </c>
      <c r="DT618" s="578" t="str">
        <f t="shared" ref="DT618" si="2786">IF(DT620="","",IF(AND(DS620="",DT620&lt;&gt;""),1,DS618+1))</f>
        <v/>
      </c>
      <c r="DU618" s="578" t="str">
        <f t="shared" ref="DU618" si="2787">IF(DU620="","",IF(AND(DT620="",DU620&lt;&gt;""),1,DT618+1))</f>
        <v/>
      </c>
      <c r="DV618" s="578" t="str">
        <f t="shared" ref="DV618" si="2788">IF(DV620="","",IF(AND(DU620="",DV620&lt;&gt;""),1,DU618+1))</f>
        <v/>
      </c>
      <c r="DW618" s="578" t="str">
        <f t="shared" ref="DW618" si="2789">IF(DW620="","",IF(AND(DV620="",DW620&lt;&gt;""),1,DV618+1))</f>
        <v/>
      </c>
      <c r="DX618" s="578" t="str">
        <f t="shared" ref="DX618" si="2790">IF(DX620="","",IF(AND(DW620="",DX620&lt;&gt;""),1,DW618+1))</f>
        <v/>
      </c>
      <c r="DY618" s="578" t="str">
        <f t="shared" ref="DY618" si="2791">IF(DY620="","",IF(AND(DX620="",DY620&lt;&gt;""),1,DX618+1))</f>
        <v/>
      </c>
      <c r="DZ618" s="578" t="str">
        <f t="shared" ref="DZ618" si="2792">IF(DZ620="","",IF(AND(DY620="",DZ620&lt;&gt;""),1,DY618+1))</f>
        <v/>
      </c>
      <c r="EA618" s="578" t="str">
        <f t="shared" ref="EA618" si="2793">IF(EA620="","",IF(AND(DZ620="",EA620&lt;&gt;""),1,DZ618+1))</f>
        <v/>
      </c>
      <c r="EB618" s="578" t="str">
        <f t="shared" ref="EB618" si="2794">IF(EB620="","",IF(AND(EA620="",EB620&lt;&gt;""),1,EA618+1))</f>
        <v/>
      </c>
      <c r="EC618" s="578" t="str">
        <f t="shared" ref="EC618" si="2795">IF(EC620="","",IF(AND(EB620="",EC620&lt;&gt;""),1,EB618+1))</f>
        <v/>
      </c>
      <c r="ED618" s="578" t="str">
        <f t="shared" ref="ED618" si="2796">IF(ED620="","",IF(AND(EC620="",ED620&lt;&gt;""),1,EC618+1))</f>
        <v/>
      </c>
      <c r="EE618" s="578" t="str">
        <f t="shared" ref="EE618" si="2797">IF(EE620="","",IF(AND(ED620="",EE620&lt;&gt;""),1,ED618+1))</f>
        <v/>
      </c>
      <c r="EF618" s="578" t="str">
        <f t="shared" ref="EF618" si="2798">IF(EF620="","",IF(AND(EE620="",EF620&lt;&gt;""),1,EE618+1))</f>
        <v/>
      </c>
      <c r="EG618" s="578" t="str">
        <f t="shared" ref="EG618" si="2799">IF(EG620="","",IF(AND(EF620="",EG620&lt;&gt;""),1,EF618+1))</f>
        <v/>
      </c>
      <c r="EH618" s="578" t="str">
        <f t="shared" ref="EH618" si="2800">IF(EH620="","",IF(AND(EG620="",EH620&lt;&gt;""),1,EG618+1))</f>
        <v/>
      </c>
      <c r="EI618" s="578" t="str">
        <f t="shared" ref="EI618" si="2801">IF(EI620="","",IF(AND(EH620="",EI620&lt;&gt;""),1,EH618+1))</f>
        <v/>
      </c>
      <c r="EJ618" s="578" t="str">
        <f t="shared" ref="EJ618" si="2802">IF(EJ620="","",IF(AND(EI620="",EJ620&lt;&gt;""),1,EI618+1))</f>
        <v/>
      </c>
      <c r="EK618" s="578" t="str">
        <f t="shared" ref="EK618" si="2803">IF(EK620="","",IF(AND(EJ620="",EK620&lt;&gt;""),1,EJ618+1))</f>
        <v/>
      </c>
      <c r="EL618" s="578" t="str">
        <f t="shared" ref="EL618" si="2804">IF(EL620="","",IF(AND(EK620="",EL620&lt;&gt;""),1,EK618+1))</f>
        <v/>
      </c>
      <c r="EM618" s="578" t="str">
        <f t="shared" ref="EM618" si="2805">IF(EM620="","",IF(AND(EL620="",EM620&lt;&gt;""),1,EL618+1))</f>
        <v/>
      </c>
      <c r="EN618" s="578" t="str">
        <f t="shared" ref="EN618" si="2806">IF(EN620="","",IF(AND(EM620="",EN620&lt;&gt;""),1,EM618+1))</f>
        <v/>
      </c>
      <c r="EO618" s="578" t="str">
        <f t="shared" ref="EO618" si="2807">IF(EO620="","",IF(AND(EN620="",EO620&lt;&gt;""),1,EN618+1))</f>
        <v/>
      </c>
      <c r="EP618" s="578" t="str">
        <f t="shared" ref="EP618" si="2808">IF(EP620="","",IF(AND(EO620="",EP620&lt;&gt;""),1,EO618+1))</f>
        <v/>
      </c>
      <c r="EQ618" s="578" t="str">
        <f t="shared" ref="EQ618" si="2809">IF(EQ620="","",IF(AND(EP620="",EQ620&lt;&gt;""),1,EP618+1))</f>
        <v/>
      </c>
      <c r="ER618" s="578" t="str">
        <f t="shared" ref="ER618" si="2810">IF(ER620="","",IF(AND(EQ620="",ER620&lt;&gt;""),1,EQ618+1))</f>
        <v/>
      </c>
      <c r="ES618" s="578" t="str">
        <f t="shared" ref="ES618" si="2811">IF(ES620="","",IF(AND(ER620="",ES620&lt;&gt;""),1,ER618+1))</f>
        <v/>
      </c>
      <c r="ET618" s="578" t="str">
        <f t="shared" ref="ET618" si="2812">IF(ET620="","",IF(AND(ES620="",ET620&lt;&gt;""),1,ES618+1))</f>
        <v/>
      </c>
      <c r="EU618" s="578" t="str">
        <f t="shared" ref="EU618" si="2813">IF(EU620="","",IF(AND(ET620="",EU620&lt;&gt;""),1,ET618+1))</f>
        <v/>
      </c>
      <c r="EV618" s="578" t="str">
        <f t="shared" ref="EV618" si="2814">IF(EV620="","",IF(AND(EU620="",EV620&lt;&gt;""),1,EU618+1))</f>
        <v/>
      </c>
      <c r="EW618" s="578" t="str">
        <f t="shared" ref="EW618" si="2815">IF(EW620="","",IF(AND(EV620="",EW620&lt;&gt;""),1,EV618+1))</f>
        <v/>
      </c>
      <c r="EX618" s="578" t="str">
        <f t="shared" ref="EX618" si="2816">IF(EX620="","",IF(AND(EW620="",EX620&lt;&gt;""),1,EW618+1))</f>
        <v/>
      </c>
      <c r="EY618" s="578" t="str">
        <f t="shared" ref="EY618" si="2817">IF(EY620="","",IF(AND(EX620="",EY620&lt;&gt;""),1,EX618+1))</f>
        <v/>
      </c>
      <c r="EZ618" s="578" t="str">
        <f t="shared" ref="EZ618" si="2818">IF(EZ620="","",IF(AND(EY620="",EZ620&lt;&gt;""),1,EY618+1))</f>
        <v/>
      </c>
      <c r="FA618" s="578" t="str">
        <f t="shared" ref="FA618" si="2819">IF(FA620="","",IF(AND(EZ620="",FA620&lt;&gt;""),1,EZ618+1))</f>
        <v/>
      </c>
      <c r="FB618" s="578" t="str">
        <f t="shared" ref="FB618" si="2820">IF(FB620="","",IF(AND(FA620="",FB620&lt;&gt;""),1,FA618+1))</f>
        <v/>
      </c>
      <c r="FC618" s="578" t="str">
        <f t="shared" ref="FC618" si="2821">IF(FC620="","",IF(AND(FB620="",FC620&lt;&gt;""),1,FB618+1))</f>
        <v/>
      </c>
      <c r="FD618" s="578" t="str">
        <f t="shared" ref="FD618" si="2822">IF(FD620="","",IF(AND(FC620="",FD620&lt;&gt;""),1,FC618+1))</f>
        <v/>
      </c>
      <c r="FE618" s="578" t="str">
        <f t="shared" ref="FE618" si="2823">IF(FE620="","",IF(AND(FD620="",FE620&lt;&gt;""),1,FD618+1))</f>
        <v/>
      </c>
      <c r="FF618" s="578" t="str">
        <f t="shared" ref="FF618" si="2824">IF(FF620="","",IF(AND(FE620="",FF620&lt;&gt;""),1,FE618+1))</f>
        <v/>
      </c>
      <c r="FG618" s="578" t="str">
        <f t="shared" ref="FG618" si="2825">IF(FG620="","",IF(AND(FF620="",FG620&lt;&gt;""),1,FF618+1))</f>
        <v/>
      </c>
      <c r="FH618" s="578" t="str">
        <f t="shared" ref="FH618" si="2826">IF(FH620="","",IF(AND(FG620="",FH620&lt;&gt;""),1,FG618+1))</f>
        <v/>
      </c>
      <c r="FI618" s="578" t="str">
        <f t="shared" ref="FI618" si="2827">IF(FI620="","",IF(AND(FH620="",FI620&lt;&gt;""),1,FH618+1))</f>
        <v/>
      </c>
      <c r="FJ618" s="578" t="str">
        <f t="shared" ref="FJ618" si="2828">IF(FJ620="","",IF(AND(FI620="",FJ620&lt;&gt;""),1,FI618+1))</f>
        <v/>
      </c>
      <c r="FK618" s="578" t="str">
        <f t="shared" ref="FK618" si="2829">IF(FK620="","",IF(AND(FJ620="",FK620&lt;&gt;""),1,FJ618+1))</f>
        <v/>
      </c>
      <c r="FL618" s="578" t="str">
        <f t="shared" ref="FL618" si="2830">IF(FL620="","",IF(AND(FK620="",FL620&lt;&gt;""),1,FK618+1))</f>
        <v/>
      </c>
      <c r="FM618" s="578" t="str">
        <f t="shared" ref="FM618" si="2831">IF(FM620="","",IF(AND(FL620="",FM620&lt;&gt;""),1,FL618+1))</f>
        <v/>
      </c>
      <c r="FN618" s="578" t="str">
        <f t="shared" ref="FN618" si="2832">IF(FN620="","",IF(AND(FM620="",FN620&lt;&gt;""),1,FM618+1))</f>
        <v/>
      </c>
      <c r="FO618" s="578" t="str">
        <f t="shared" ref="FO618" si="2833">IF(FO620="","",IF(AND(FN620="",FO620&lt;&gt;""),1,FN618+1))</f>
        <v/>
      </c>
      <c r="FP618" s="578" t="str">
        <f t="shared" ref="FP618" si="2834">IF(FP620="","",IF(AND(FO620="",FP620&lt;&gt;""),1,FO618+1))</f>
        <v/>
      </c>
      <c r="FQ618" s="578" t="str">
        <f t="shared" ref="FQ618" si="2835">IF(FQ620="","",IF(AND(FP620="",FQ620&lt;&gt;""),1,FP618+1))</f>
        <v/>
      </c>
      <c r="FR618" s="578" t="str">
        <f t="shared" ref="FR618" si="2836">IF(FR620="","",IF(AND(FQ620="",FR620&lt;&gt;""),1,FQ618+1))</f>
        <v/>
      </c>
      <c r="FS618" s="578" t="str">
        <f t="shared" ref="FS618" si="2837">IF(FS620="","",IF(AND(FR620="",FS620&lt;&gt;""),1,FR618+1))</f>
        <v/>
      </c>
      <c r="FT618" s="578" t="str">
        <f t="shared" ref="FT618" si="2838">IF(FT620="","",IF(AND(FS620="",FT620&lt;&gt;""),1,FS618+1))</f>
        <v/>
      </c>
      <c r="FU618" s="578" t="str">
        <f t="shared" ref="FU618" si="2839">IF(FU620="","",IF(AND(FT620="",FU620&lt;&gt;""),1,FT618+1))</f>
        <v/>
      </c>
      <c r="FV618" s="578" t="str">
        <f t="shared" ref="FV618" si="2840">IF(FV620="","",IF(AND(FU620="",FV620&lt;&gt;""),1,FU618+1))</f>
        <v/>
      </c>
      <c r="FW618" s="578" t="str">
        <f t="shared" ref="FW618" si="2841">IF(FW620="","",IF(AND(FV620="",FW620&lt;&gt;""),1,FV618+1))</f>
        <v/>
      </c>
      <c r="FX618" s="578" t="str">
        <f t="shared" ref="FX618" si="2842">IF(FX620="","",IF(AND(FW620="",FX620&lt;&gt;""),1,FW618+1))</f>
        <v/>
      </c>
      <c r="FY618" s="578" t="str">
        <f t="shared" ref="FY618" si="2843">IF(FY620="","",IF(AND(FX620="",FY620&lt;&gt;""),1,FX618+1))</f>
        <v/>
      </c>
      <c r="FZ618" s="578" t="str">
        <f t="shared" ref="FZ618" si="2844">IF(FZ620="","",IF(AND(FY620="",FZ620&lt;&gt;""),1,FY618+1))</f>
        <v/>
      </c>
      <c r="GA618" s="578" t="str">
        <f t="shared" ref="GA618" si="2845">IF(GA620="","",IF(AND(FZ620="",GA620&lt;&gt;""),1,FZ618+1))</f>
        <v/>
      </c>
      <c r="GB618" s="578" t="str">
        <f t="shared" ref="GB618" si="2846">IF(GB620="","",IF(AND(GA620="",GB620&lt;&gt;""),1,GA618+1))</f>
        <v/>
      </c>
      <c r="GC618" s="578" t="str">
        <f t="shared" ref="GC618" si="2847">IF(GC620="","",IF(AND(GB620="",GC620&lt;&gt;""),1,GB618+1))</f>
        <v/>
      </c>
      <c r="GD618" s="578" t="str">
        <f t="shared" ref="GD618" si="2848">IF(GD620="","",IF(AND(GC620="",GD620&lt;&gt;""),1,GC618+1))</f>
        <v/>
      </c>
      <c r="GE618" s="578" t="str">
        <f t="shared" ref="GE618" si="2849">IF(GE620="","",IF(AND(GD620="",GE620&lt;&gt;""),1,GD618+1))</f>
        <v/>
      </c>
      <c r="GF618" s="578" t="str">
        <f t="shared" ref="GF618" si="2850">IF(GF620="","",IF(AND(GE620="",GF620&lt;&gt;""),1,GE618+1))</f>
        <v/>
      </c>
      <c r="GG618" s="578" t="str">
        <f t="shared" ref="GG618" si="2851">IF(GG620="","",IF(AND(GF620="",GG620&lt;&gt;""),1,GF618+1))</f>
        <v/>
      </c>
      <c r="GH618" s="578" t="str">
        <f t="shared" ref="GH618" si="2852">IF(GH620="","",IF(AND(GG620="",GH620&lt;&gt;""),1,GG618+1))</f>
        <v/>
      </c>
      <c r="GI618" s="578" t="str">
        <f t="shared" ref="GI618" si="2853">IF(GI620="","",IF(AND(GH620="",GI620&lt;&gt;""),1,GH618+1))</f>
        <v/>
      </c>
      <c r="GJ618" s="578" t="str">
        <f t="shared" ref="GJ618" si="2854">IF(GJ620="","",IF(AND(GI620="",GJ620&lt;&gt;""),1,GI618+1))</f>
        <v/>
      </c>
      <c r="GK618" s="578" t="str">
        <f t="shared" ref="GK618" si="2855">IF(GK620="","",IF(AND(GJ620="",GK620&lt;&gt;""),1,GJ618+1))</f>
        <v/>
      </c>
      <c r="GL618" s="578" t="str">
        <f t="shared" ref="GL618" si="2856">IF(GL620="","",IF(AND(GK620="",GL620&lt;&gt;""),1,GK618+1))</f>
        <v/>
      </c>
      <c r="GM618" s="578" t="str">
        <f t="shared" ref="GM618" si="2857">IF(GM620="","",IF(AND(GL620="",GM620&lt;&gt;""),1,GL618+1))</f>
        <v/>
      </c>
      <c r="GN618" s="578" t="str">
        <f t="shared" ref="GN618" si="2858">IF(GN620="","",IF(AND(GM620="",GN620&lt;&gt;""),1,GM618+1))</f>
        <v/>
      </c>
      <c r="GO618" s="578" t="str">
        <f t="shared" ref="GO618" si="2859">IF(GO620="","",IF(AND(GN620="",GO620&lt;&gt;""),1,GN618+1))</f>
        <v/>
      </c>
      <c r="GP618" s="578" t="str">
        <f t="shared" ref="GP618" si="2860">IF(GP620="","",IF(AND(GO620="",GP620&lt;&gt;""),1,GO618+1))</f>
        <v/>
      </c>
      <c r="GQ618" s="578" t="str">
        <f t="shared" ref="GQ618" si="2861">IF(GQ620="","",IF(AND(GP620="",GQ620&lt;&gt;""),1,GP618+1))</f>
        <v/>
      </c>
      <c r="GR618" s="578" t="str">
        <f t="shared" ref="GR618" si="2862">IF(GR620="","",IF(AND(GQ620="",GR620&lt;&gt;""),1,GQ618+1))</f>
        <v/>
      </c>
      <c r="GS618" s="578" t="str">
        <f t="shared" ref="GS618" si="2863">IF(GS620="","",IF(AND(GR620="",GS620&lt;&gt;""),1,GR618+1))</f>
        <v/>
      </c>
      <c r="GT618" s="578" t="str">
        <f t="shared" ref="GT618" si="2864">IF(GT620="","",IF(AND(GS620="",GT620&lt;&gt;""),1,GS618+1))</f>
        <v/>
      </c>
      <c r="GU618" s="578" t="str">
        <f t="shared" ref="GU618" si="2865">IF(GU620="","",IF(AND(GT620="",GU620&lt;&gt;""),1,GT618+1))</f>
        <v/>
      </c>
      <c r="GV618" s="578" t="str">
        <f t="shared" ref="GV618" si="2866">IF(GV620="","",IF(AND(GU620="",GV620&lt;&gt;""),1,GU618+1))</f>
        <v/>
      </c>
      <c r="GW618" s="578" t="str">
        <f t="shared" ref="GW618" si="2867">IF(GW620="","",IF(AND(GV620="",GW620&lt;&gt;""),1,GV618+1))</f>
        <v/>
      </c>
      <c r="GX618" s="578" t="str">
        <f t="shared" ref="GX618" si="2868">IF(GX620="","",IF(AND(GW620="",GX620&lt;&gt;""),1,GW618+1))</f>
        <v/>
      </c>
      <c r="GY618" s="578" t="str">
        <f t="shared" ref="GY618" si="2869">IF(GY620="","",IF(AND(GX620="",GY620&lt;&gt;""),1,GX618+1))</f>
        <v/>
      </c>
      <c r="GZ618" s="578" t="str">
        <f t="shared" ref="GZ618" si="2870">IF(GZ620="","",IF(AND(GY620="",GZ620&lt;&gt;""),1,GY618+1))</f>
        <v/>
      </c>
      <c r="HA618" s="19"/>
      <c r="HB618" s="19"/>
    </row>
    <row r="619" spans="1:210" ht="4.2" customHeight="1">
      <c r="A619" s="1"/>
      <c r="B619" s="5"/>
      <c r="C619" s="1"/>
      <c r="D619" s="1"/>
      <c r="E619" s="263"/>
      <c r="F619" s="48"/>
      <c r="G619" s="231"/>
      <c r="H619" s="1"/>
      <c r="I619" s="1"/>
      <c r="J619" s="1"/>
      <c r="K619" s="1"/>
      <c r="L619" s="1"/>
      <c r="M619" s="5"/>
      <c r="N619" s="19"/>
      <c r="O619" s="1"/>
      <c r="P619" s="5"/>
      <c r="Q619" s="1"/>
      <c r="R619" s="1"/>
      <c r="S619" s="5"/>
      <c r="T619" s="7"/>
      <c r="U619" s="24"/>
      <c r="V619" s="1"/>
      <c r="W619" s="12"/>
      <c r="X619" s="10"/>
      <c r="Y619" s="46"/>
      <c r="Z619" s="93"/>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4"/>
      <c r="BB619" s="94"/>
      <c r="BC619" s="94"/>
      <c r="BD619" s="94"/>
      <c r="BE619" s="94"/>
      <c r="BF619" s="94"/>
      <c r="BG619" s="94"/>
      <c r="BH619" s="94"/>
      <c r="BI619" s="94"/>
      <c r="BJ619" s="94"/>
      <c r="BK619" s="94"/>
      <c r="BL619" s="94"/>
      <c r="BM619" s="94"/>
      <c r="BN619" s="94"/>
      <c r="BO619" s="94"/>
      <c r="BP619" s="94"/>
      <c r="BQ619" s="94"/>
      <c r="BR619" s="94"/>
      <c r="BS619" s="94"/>
      <c r="BT619" s="94"/>
      <c r="BU619" s="94"/>
      <c r="BV619" s="94"/>
      <c r="BW619" s="94"/>
      <c r="BX619" s="94"/>
      <c r="BY619" s="94"/>
      <c r="BZ619" s="94"/>
      <c r="CA619" s="94"/>
      <c r="CB619" s="94"/>
      <c r="CC619" s="94"/>
      <c r="CD619" s="94"/>
      <c r="CE619" s="94"/>
      <c r="CF619" s="94"/>
      <c r="CG619" s="94"/>
      <c r="CH619" s="94"/>
      <c r="CI619" s="94"/>
      <c r="CJ619" s="94"/>
      <c r="CK619" s="94"/>
      <c r="CL619" s="94"/>
      <c r="CM619" s="94"/>
      <c r="CN619" s="94"/>
      <c r="CO619" s="94"/>
      <c r="CP619" s="94"/>
      <c r="CQ619" s="94"/>
      <c r="CR619" s="94"/>
      <c r="CS619" s="94"/>
      <c r="CT619" s="94"/>
      <c r="CU619" s="94"/>
      <c r="CV619" s="94"/>
      <c r="CW619" s="94"/>
      <c r="CX619" s="94"/>
      <c r="CY619" s="94"/>
      <c r="CZ619" s="94"/>
      <c r="DA619" s="94"/>
      <c r="DB619" s="94"/>
      <c r="DC619" s="94"/>
      <c r="DD619" s="94"/>
      <c r="DE619" s="94"/>
      <c r="DF619" s="94"/>
      <c r="DG619" s="94"/>
      <c r="DH619" s="94"/>
      <c r="DI619" s="94"/>
      <c r="DJ619" s="94"/>
      <c r="DK619" s="94"/>
      <c r="DL619" s="94"/>
      <c r="DM619" s="94"/>
      <c r="DN619" s="94"/>
      <c r="DO619" s="94"/>
      <c r="DP619" s="94"/>
      <c r="DQ619" s="94"/>
      <c r="DR619" s="94"/>
      <c r="DS619" s="94"/>
      <c r="DT619" s="94"/>
      <c r="DU619" s="94"/>
      <c r="DV619" s="94"/>
      <c r="DW619" s="94"/>
      <c r="DX619" s="94"/>
      <c r="DY619" s="94"/>
      <c r="DZ619" s="94"/>
      <c r="EA619" s="94"/>
      <c r="EB619" s="94"/>
      <c r="EC619" s="94"/>
      <c r="ED619" s="94"/>
      <c r="EE619" s="94"/>
      <c r="EF619" s="94"/>
      <c r="EG619" s="94"/>
      <c r="EH619" s="94"/>
      <c r="EI619" s="94"/>
      <c r="EJ619" s="94"/>
      <c r="EK619" s="94"/>
      <c r="EL619" s="94"/>
      <c r="EM619" s="94"/>
      <c r="EN619" s="94"/>
      <c r="EO619" s="94"/>
      <c r="EP619" s="94"/>
      <c r="EQ619" s="94"/>
      <c r="ER619" s="94"/>
      <c r="ES619" s="94"/>
      <c r="ET619" s="94"/>
      <c r="EU619" s="94"/>
      <c r="EV619" s="94"/>
      <c r="EW619" s="94"/>
      <c r="EX619" s="94"/>
      <c r="EY619" s="94"/>
      <c r="EZ619" s="94"/>
      <c r="FA619" s="94"/>
      <c r="FB619" s="94"/>
      <c r="FC619" s="94"/>
      <c r="FD619" s="94"/>
      <c r="FE619" s="94"/>
      <c r="FF619" s="94"/>
      <c r="FG619" s="94"/>
      <c r="FH619" s="94"/>
      <c r="FI619" s="94"/>
      <c r="FJ619" s="94"/>
      <c r="FK619" s="94"/>
      <c r="FL619" s="94"/>
      <c r="FM619" s="94"/>
      <c r="FN619" s="94"/>
      <c r="FO619" s="94"/>
      <c r="FP619" s="94"/>
      <c r="FQ619" s="94"/>
      <c r="FR619" s="94"/>
      <c r="FS619" s="94"/>
      <c r="FT619" s="94"/>
      <c r="FU619" s="94"/>
      <c r="FV619" s="94"/>
      <c r="FW619" s="94"/>
      <c r="FX619" s="94"/>
      <c r="FY619" s="94"/>
      <c r="FZ619" s="94"/>
      <c r="GA619" s="94"/>
      <c r="GB619" s="94"/>
      <c r="GC619" s="94"/>
      <c r="GD619" s="94"/>
      <c r="GE619" s="94"/>
      <c r="GF619" s="94"/>
      <c r="GG619" s="94"/>
      <c r="GH619" s="94"/>
      <c r="GI619" s="94"/>
      <c r="GJ619" s="94"/>
      <c r="GK619" s="94"/>
      <c r="GL619" s="94"/>
      <c r="GM619" s="94"/>
      <c r="GN619" s="94"/>
      <c r="GO619" s="94"/>
      <c r="GP619" s="94"/>
      <c r="GQ619" s="94"/>
      <c r="GR619" s="94"/>
      <c r="GS619" s="94"/>
      <c r="GT619" s="94"/>
      <c r="GU619" s="94"/>
      <c r="GV619" s="94"/>
      <c r="GW619" s="94"/>
      <c r="GX619" s="94"/>
      <c r="GY619" s="94"/>
      <c r="GZ619" s="94"/>
      <c r="HA619" s="1"/>
      <c r="HB619" s="1"/>
    </row>
    <row r="620" spans="1:210" s="23" customFormat="1">
      <c r="A620" s="19"/>
      <c r="B620" s="5"/>
      <c r="C620" s="34" t="str">
        <f>$C$339</f>
        <v>месяц окончания расхода</v>
      </c>
      <c r="D620" s="19"/>
      <c r="E620" s="269"/>
      <c r="F620" s="52"/>
      <c r="G620" s="232"/>
      <c r="H620" s="19"/>
      <c r="I620" s="19"/>
      <c r="J620" s="5" t="s">
        <v>6</v>
      </c>
      <c r="K620" s="575"/>
      <c r="L620" s="24" t="s">
        <v>7</v>
      </c>
      <c r="M620" s="20"/>
      <c r="N620" s="196" t="s">
        <v>172</v>
      </c>
      <c r="O620" s="19"/>
      <c r="P620" s="20"/>
      <c r="Q620" s="19" t="str">
        <f>IF(T618=справочники!$E$9,"a+qx",IF(T618=справочники!$E$10,"aq^x",IF(T618=справочники!$E$11,"a^(1+qx)","??")))</f>
        <v>??</v>
      </c>
      <c r="R620" s="19"/>
      <c r="S620" s="20" t="s">
        <v>6</v>
      </c>
      <c r="T620" s="213"/>
      <c r="U620" s="26"/>
      <c r="V620" s="19"/>
      <c r="W620" s="21"/>
      <c r="X620" s="22"/>
      <c r="Y620" s="47"/>
      <c r="Z620" s="96"/>
      <c r="AA620" s="579" t="str">
        <f>IF(AND(AA$8&gt;=$K618,AA$8&lt;=IF(OR($K620="",$K620=0),1000000,$K620)),AA$8,"")</f>
        <v/>
      </c>
      <c r="AB620" s="579" t="str">
        <f t="shared" ref="AB620:CM620" si="2871">IF(AND(AB$8&gt;=$K618,AB$8&lt;=IF(OR($K620="",$K620=0),1000000,$K620)),AB$8,"")</f>
        <v/>
      </c>
      <c r="AC620" s="579" t="str">
        <f t="shared" si="2871"/>
        <v/>
      </c>
      <c r="AD620" s="579" t="str">
        <f t="shared" si="2871"/>
        <v/>
      </c>
      <c r="AE620" s="579" t="str">
        <f t="shared" si="2871"/>
        <v/>
      </c>
      <c r="AF620" s="579" t="str">
        <f t="shared" si="2871"/>
        <v/>
      </c>
      <c r="AG620" s="579" t="str">
        <f t="shared" si="2871"/>
        <v/>
      </c>
      <c r="AH620" s="579" t="str">
        <f t="shared" si="2871"/>
        <v/>
      </c>
      <c r="AI620" s="579" t="str">
        <f t="shared" si="2871"/>
        <v/>
      </c>
      <c r="AJ620" s="579" t="str">
        <f t="shared" si="2871"/>
        <v/>
      </c>
      <c r="AK620" s="579" t="str">
        <f t="shared" si="2871"/>
        <v/>
      </c>
      <c r="AL620" s="579" t="str">
        <f t="shared" si="2871"/>
        <v/>
      </c>
      <c r="AM620" s="579" t="str">
        <f t="shared" si="2871"/>
        <v/>
      </c>
      <c r="AN620" s="579" t="str">
        <f t="shared" si="2871"/>
        <v/>
      </c>
      <c r="AO620" s="579" t="str">
        <f t="shared" si="2871"/>
        <v/>
      </c>
      <c r="AP620" s="579" t="str">
        <f t="shared" si="2871"/>
        <v/>
      </c>
      <c r="AQ620" s="579" t="str">
        <f t="shared" si="2871"/>
        <v/>
      </c>
      <c r="AR620" s="579" t="str">
        <f t="shared" si="2871"/>
        <v/>
      </c>
      <c r="AS620" s="579" t="str">
        <f t="shared" si="2871"/>
        <v/>
      </c>
      <c r="AT620" s="579" t="str">
        <f t="shared" si="2871"/>
        <v/>
      </c>
      <c r="AU620" s="579" t="str">
        <f t="shared" si="2871"/>
        <v/>
      </c>
      <c r="AV620" s="579" t="str">
        <f t="shared" si="2871"/>
        <v/>
      </c>
      <c r="AW620" s="579" t="str">
        <f t="shared" si="2871"/>
        <v/>
      </c>
      <c r="AX620" s="579" t="str">
        <f t="shared" si="2871"/>
        <v/>
      </c>
      <c r="AY620" s="579" t="str">
        <f t="shared" si="2871"/>
        <v/>
      </c>
      <c r="AZ620" s="579" t="str">
        <f t="shared" si="2871"/>
        <v/>
      </c>
      <c r="BA620" s="579" t="str">
        <f t="shared" si="2871"/>
        <v/>
      </c>
      <c r="BB620" s="579" t="str">
        <f t="shared" si="2871"/>
        <v/>
      </c>
      <c r="BC620" s="579" t="str">
        <f t="shared" si="2871"/>
        <v/>
      </c>
      <c r="BD620" s="579" t="str">
        <f t="shared" si="2871"/>
        <v/>
      </c>
      <c r="BE620" s="579" t="str">
        <f t="shared" si="2871"/>
        <v/>
      </c>
      <c r="BF620" s="579" t="str">
        <f t="shared" si="2871"/>
        <v/>
      </c>
      <c r="BG620" s="579" t="str">
        <f t="shared" si="2871"/>
        <v/>
      </c>
      <c r="BH620" s="579" t="str">
        <f t="shared" si="2871"/>
        <v/>
      </c>
      <c r="BI620" s="579" t="str">
        <f t="shared" si="2871"/>
        <v/>
      </c>
      <c r="BJ620" s="579" t="str">
        <f t="shared" si="2871"/>
        <v/>
      </c>
      <c r="BK620" s="579" t="str">
        <f t="shared" si="2871"/>
        <v/>
      </c>
      <c r="BL620" s="579" t="str">
        <f t="shared" si="2871"/>
        <v/>
      </c>
      <c r="BM620" s="579" t="str">
        <f t="shared" si="2871"/>
        <v/>
      </c>
      <c r="BN620" s="579" t="str">
        <f t="shared" si="2871"/>
        <v/>
      </c>
      <c r="BO620" s="579" t="str">
        <f t="shared" si="2871"/>
        <v/>
      </c>
      <c r="BP620" s="579" t="str">
        <f t="shared" si="2871"/>
        <v/>
      </c>
      <c r="BQ620" s="579" t="str">
        <f t="shared" si="2871"/>
        <v/>
      </c>
      <c r="BR620" s="579" t="str">
        <f t="shared" si="2871"/>
        <v/>
      </c>
      <c r="BS620" s="579" t="str">
        <f t="shared" si="2871"/>
        <v/>
      </c>
      <c r="BT620" s="579" t="str">
        <f t="shared" si="2871"/>
        <v/>
      </c>
      <c r="BU620" s="579" t="str">
        <f t="shared" si="2871"/>
        <v/>
      </c>
      <c r="BV620" s="579" t="str">
        <f t="shared" si="2871"/>
        <v/>
      </c>
      <c r="BW620" s="579" t="str">
        <f t="shared" si="2871"/>
        <v/>
      </c>
      <c r="BX620" s="579" t="str">
        <f t="shared" si="2871"/>
        <v/>
      </c>
      <c r="BY620" s="579" t="str">
        <f t="shared" si="2871"/>
        <v/>
      </c>
      <c r="BZ620" s="579" t="str">
        <f t="shared" si="2871"/>
        <v/>
      </c>
      <c r="CA620" s="579" t="str">
        <f t="shared" si="2871"/>
        <v/>
      </c>
      <c r="CB620" s="579" t="str">
        <f t="shared" si="2871"/>
        <v/>
      </c>
      <c r="CC620" s="579" t="str">
        <f t="shared" si="2871"/>
        <v/>
      </c>
      <c r="CD620" s="579" t="str">
        <f t="shared" si="2871"/>
        <v/>
      </c>
      <c r="CE620" s="579" t="str">
        <f t="shared" si="2871"/>
        <v/>
      </c>
      <c r="CF620" s="579" t="str">
        <f t="shared" si="2871"/>
        <v/>
      </c>
      <c r="CG620" s="579" t="str">
        <f t="shared" si="2871"/>
        <v/>
      </c>
      <c r="CH620" s="579" t="str">
        <f t="shared" si="2871"/>
        <v/>
      </c>
      <c r="CI620" s="579" t="str">
        <f t="shared" si="2871"/>
        <v/>
      </c>
      <c r="CJ620" s="579" t="str">
        <f t="shared" si="2871"/>
        <v/>
      </c>
      <c r="CK620" s="579" t="str">
        <f t="shared" si="2871"/>
        <v/>
      </c>
      <c r="CL620" s="579" t="str">
        <f t="shared" si="2871"/>
        <v/>
      </c>
      <c r="CM620" s="579" t="str">
        <f t="shared" si="2871"/>
        <v/>
      </c>
      <c r="CN620" s="579" t="str">
        <f t="shared" ref="CN620:DG620" si="2872">IF(AND(CN$8&gt;=$K618,CN$8&lt;=IF(OR($K620="",$K620=0),1000000,$K620)),CN$8,"")</f>
        <v/>
      </c>
      <c r="CO620" s="579" t="str">
        <f t="shared" si="2872"/>
        <v/>
      </c>
      <c r="CP620" s="579" t="str">
        <f t="shared" si="2872"/>
        <v/>
      </c>
      <c r="CQ620" s="579" t="str">
        <f t="shared" si="2872"/>
        <v/>
      </c>
      <c r="CR620" s="579" t="str">
        <f t="shared" si="2872"/>
        <v/>
      </c>
      <c r="CS620" s="579" t="str">
        <f t="shared" si="2872"/>
        <v/>
      </c>
      <c r="CT620" s="579" t="str">
        <f t="shared" si="2872"/>
        <v/>
      </c>
      <c r="CU620" s="579" t="str">
        <f t="shared" si="2872"/>
        <v/>
      </c>
      <c r="CV620" s="579" t="str">
        <f t="shared" si="2872"/>
        <v/>
      </c>
      <c r="CW620" s="579" t="str">
        <f t="shared" si="2872"/>
        <v/>
      </c>
      <c r="CX620" s="579" t="str">
        <f t="shared" si="2872"/>
        <v/>
      </c>
      <c r="CY620" s="579" t="str">
        <f t="shared" si="2872"/>
        <v/>
      </c>
      <c r="CZ620" s="579" t="str">
        <f t="shared" si="2872"/>
        <v/>
      </c>
      <c r="DA620" s="579" t="str">
        <f t="shared" si="2872"/>
        <v/>
      </c>
      <c r="DB620" s="579" t="str">
        <f t="shared" si="2872"/>
        <v/>
      </c>
      <c r="DC620" s="579" t="str">
        <f t="shared" si="2872"/>
        <v/>
      </c>
      <c r="DD620" s="579" t="str">
        <f t="shared" si="2872"/>
        <v/>
      </c>
      <c r="DE620" s="579" t="str">
        <f t="shared" si="2872"/>
        <v/>
      </c>
      <c r="DF620" s="579" t="str">
        <f t="shared" si="2872"/>
        <v/>
      </c>
      <c r="DG620" s="579" t="str">
        <f t="shared" si="2872"/>
        <v/>
      </c>
      <c r="DH620" s="579" t="str">
        <f t="shared" ref="DH620:FS620" si="2873">IF(AND(DH$8&gt;=$K618,DH$8&lt;=IF(OR($K620="",$K620=0),1000000,$K620)),DH$8,"")</f>
        <v/>
      </c>
      <c r="DI620" s="579" t="str">
        <f t="shared" si="2873"/>
        <v/>
      </c>
      <c r="DJ620" s="579" t="str">
        <f t="shared" si="2873"/>
        <v/>
      </c>
      <c r="DK620" s="579" t="str">
        <f t="shared" si="2873"/>
        <v/>
      </c>
      <c r="DL620" s="579" t="str">
        <f t="shared" si="2873"/>
        <v/>
      </c>
      <c r="DM620" s="579" t="str">
        <f t="shared" si="2873"/>
        <v/>
      </c>
      <c r="DN620" s="579" t="str">
        <f t="shared" si="2873"/>
        <v/>
      </c>
      <c r="DO620" s="579" t="str">
        <f t="shared" si="2873"/>
        <v/>
      </c>
      <c r="DP620" s="579" t="str">
        <f t="shared" si="2873"/>
        <v/>
      </c>
      <c r="DQ620" s="579" t="str">
        <f t="shared" si="2873"/>
        <v/>
      </c>
      <c r="DR620" s="579" t="str">
        <f t="shared" si="2873"/>
        <v/>
      </c>
      <c r="DS620" s="579" t="str">
        <f t="shared" si="2873"/>
        <v/>
      </c>
      <c r="DT620" s="579" t="str">
        <f t="shared" si="2873"/>
        <v/>
      </c>
      <c r="DU620" s="579" t="str">
        <f t="shared" si="2873"/>
        <v/>
      </c>
      <c r="DV620" s="579" t="str">
        <f t="shared" si="2873"/>
        <v/>
      </c>
      <c r="DW620" s="579" t="str">
        <f t="shared" si="2873"/>
        <v/>
      </c>
      <c r="DX620" s="579" t="str">
        <f t="shared" si="2873"/>
        <v/>
      </c>
      <c r="DY620" s="579" t="str">
        <f t="shared" si="2873"/>
        <v/>
      </c>
      <c r="DZ620" s="579" t="str">
        <f t="shared" si="2873"/>
        <v/>
      </c>
      <c r="EA620" s="579" t="str">
        <f t="shared" si="2873"/>
        <v/>
      </c>
      <c r="EB620" s="579" t="str">
        <f t="shared" si="2873"/>
        <v/>
      </c>
      <c r="EC620" s="579" t="str">
        <f t="shared" si="2873"/>
        <v/>
      </c>
      <c r="ED620" s="579" t="str">
        <f t="shared" si="2873"/>
        <v/>
      </c>
      <c r="EE620" s="579" t="str">
        <f t="shared" si="2873"/>
        <v/>
      </c>
      <c r="EF620" s="579" t="str">
        <f t="shared" si="2873"/>
        <v/>
      </c>
      <c r="EG620" s="579" t="str">
        <f t="shared" si="2873"/>
        <v/>
      </c>
      <c r="EH620" s="579" t="str">
        <f t="shared" si="2873"/>
        <v/>
      </c>
      <c r="EI620" s="579" t="str">
        <f t="shared" si="2873"/>
        <v/>
      </c>
      <c r="EJ620" s="579" t="str">
        <f t="shared" si="2873"/>
        <v/>
      </c>
      <c r="EK620" s="579" t="str">
        <f t="shared" si="2873"/>
        <v/>
      </c>
      <c r="EL620" s="579" t="str">
        <f t="shared" si="2873"/>
        <v/>
      </c>
      <c r="EM620" s="579" t="str">
        <f t="shared" si="2873"/>
        <v/>
      </c>
      <c r="EN620" s="579" t="str">
        <f t="shared" si="2873"/>
        <v/>
      </c>
      <c r="EO620" s="579" t="str">
        <f t="shared" si="2873"/>
        <v/>
      </c>
      <c r="EP620" s="579" t="str">
        <f t="shared" si="2873"/>
        <v/>
      </c>
      <c r="EQ620" s="579" t="str">
        <f t="shared" si="2873"/>
        <v/>
      </c>
      <c r="ER620" s="579" t="str">
        <f t="shared" si="2873"/>
        <v/>
      </c>
      <c r="ES620" s="579" t="str">
        <f t="shared" si="2873"/>
        <v/>
      </c>
      <c r="ET620" s="579" t="str">
        <f t="shared" si="2873"/>
        <v/>
      </c>
      <c r="EU620" s="579" t="str">
        <f t="shared" si="2873"/>
        <v/>
      </c>
      <c r="EV620" s="579" t="str">
        <f t="shared" si="2873"/>
        <v/>
      </c>
      <c r="EW620" s="579" t="str">
        <f t="shared" si="2873"/>
        <v/>
      </c>
      <c r="EX620" s="579" t="str">
        <f t="shared" si="2873"/>
        <v/>
      </c>
      <c r="EY620" s="579" t="str">
        <f t="shared" si="2873"/>
        <v/>
      </c>
      <c r="EZ620" s="579" t="str">
        <f t="shared" si="2873"/>
        <v/>
      </c>
      <c r="FA620" s="579" t="str">
        <f t="shared" si="2873"/>
        <v/>
      </c>
      <c r="FB620" s="579" t="str">
        <f t="shared" si="2873"/>
        <v/>
      </c>
      <c r="FC620" s="579" t="str">
        <f t="shared" si="2873"/>
        <v/>
      </c>
      <c r="FD620" s="579" t="str">
        <f t="shared" si="2873"/>
        <v/>
      </c>
      <c r="FE620" s="579" t="str">
        <f t="shared" si="2873"/>
        <v/>
      </c>
      <c r="FF620" s="579" t="str">
        <f t="shared" si="2873"/>
        <v/>
      </c>
      <c r="FG620" s="579" t="str">
        <f t="shared" si="2873"/>
        <v/>
      </c>
      <c r="FH620" s="579" t="str">
        <f t="shared" si="2873"/>
        <v/>
      </c>
      <c r="FI620" s="579" t="str">
        <f t="shared" si="2873"/>
        <v/>
      </c>
      <c r="FJ620" s="579" t="str">
        <f t="shared" si="2873"/>
        <v/>
      </c>
      <c r="FK620" s="579" t="str">
        <f t="shared" si="2873"/>
        <v/>
      </c>
      <c r="FL620" s="579" t="str">
        <f t="shared" si="2873"/>
        <v/>
      </c>
      <c r="FM620" s="579" t="str">
        <f t="shared" si="2873"/>
        <v/>
      </c>
      <c r="FN620" s="579" t="str">
        <f t="shared" si="2873"/>
        <v/>
      </c>
      <c r="FO620" s="579" t="str">
        <f t="shared" si="2873"/>
        <v/>
      </c>
      <c r="FP620" s="579" t="str">
        <f t="shared" si="2873"/>
        <v/>
      </c>
      <c r="FQ620" s="579" t="str">
        <f t="shared" si="2873"/>
        <v/>
      </c>
      <c r="FR620" s="579" t="str">
        <f t="shared" si="2873"/>
        <v/>
      </c>
      <c r="FS620" s="579" t="str">
        <f t="shared" si="2873"/>
        <v/>
      </c>
      <c r="FT620" s="579" t="str">
        <f t="shared" ref="FT620:GZ620" si="2874">IF(AND(FT$8&gt;=$K618,FT$8&lt;=IF(OR($K620="",$K620=0),1000000,$K620)),FT$8,"")</f>
        <v/>
      </c>
      <c r="FU620" s="579" t="str">
        <f t="shared" si="2874"/>
        <v/>
      </c>
      <c r="FV620" s="579" t="str">
        <f t="shared" si="2874"/>
        <v/>
      </c>
      <c r="FW620" s="579" t="str">
        <f t="shared" si="2874"/>
        <v/>
      </c>
      <c r="FX620" s="579" t="str">
        <f t="shared" si="2874"/>
        <v/>
      </c>
      <c r="FY620" s="579" t="str">
        <f t="shared" si="2874"/>
        <v/>
      </c>
      <c r="FZ620" s="579" t="str">
        <f t="shared" si="2874"/>
        <v/>
      </c>
      <c r="GA620" s="579" t="str">
        <f t="shared" si="2874"/>
        <v/>
      </c>
      <c r="GB620" s="579" t="str">
        <f t="shared" si="2874"/>
        <v/>
      </c>
      <c r="GC620" s="579" t="str">
        <f t="shared" si="2874"/>
        <v/>
      </c>
      <c r="GD620" s="579" t="str">
        <f t="shared" si="2874"/>
        <v/>
      </c>
      <c r="GE620" s="579" t="str">
        <f t="shared" si="2874"/>
        <v/>
      </c>
      <c r="GF620" s="579" t="str">
        <f t="shared" si="2874"/>
        <v/>
      </c>
      <c r="GG620" s="579" t="str">
        <f t="shared" si="2874"/>
        <v/>
      </c>
      <c r="GH620" s="579" t="str">
        <f t="shared" si="2874"/>
        <v/>
      </c>
      <c r="GI620" s="579" t="str">
        <f t="shared" si="2874"/>
        <v/>
      </c>
      <c r="GJ620" s="579" t="str">
        <f t="shared" si="2874"/>
        <v/>
      </c>
      <c r="GK620" s="579" t="str">
        <f t="shared" si="2874"/>
        <v/>
      </c>
      <c r="GL620" s="579" t="str">
        <f t="shared" si="2874"/>
        <v/>
      </c>
      <c r="GM620" s="579" t="str">
        <f t="shared" si="2874"/>
        <v/>
      </c>
      <c r="GN620" s="579" t="str">
        <f t="shared" si="2874"/>
        <v/>
      </c>
      <c r="GO620" s="579" t="str">
        <f t="shared" si="2874"/>
        <v/>
      </c>
      <c r="GP620" s="579" t="str">
        <f t="shared" si="2874"/>
        <v/>
      </c>
      <c r="GQ620" s="579" t="str">
        <f t="shared" si="2874"/>
        <v/>
      </c>
      <c r="GR620" s="579" t="str">
        <f t="shared" si="2874"/>
        <v/>
      </c>
      <c r="GS620" s="579" t="str">
        <f t="shared" si="2874"/>
        <v/>
      </c>
      <c r="GT620" s="579" t="str">
        <f t="shared" si="2874"/>
        <v/>
      </c>
      <c r="GU620" s="579" t="str">
        <f t="shared" si="2874"/>
        <v/>
      </c>
      <c r="GV620" s="579" t="str">
        <f t="shared" si="2874"/>
        <v/>
      </c>
      <c r="GW620" s="579" t="str">
        <f t="shared" si="2874"/>
        <v/>
      </c>
      <c r="GX620" s="579" t="str">
        <f t="shared" si="2874"/>
        <v/>
      </c>
      <c r="GY620" s="579" t="str">
        <f t="shared" si="2874"/>
        <v/>
      </c>
      <c r="GZ620" s="579" t="str">
        <f t="shared" si="2874"/>
        <v/>
      </c>
      <c r="HA620" s="19"/>
      <c r="HB620" s="19"/>
    </row>
    <row r="621" spans="1:210" ht="4.2" customHeight="1">
      <c r="A621" s="1"/>
      <c r="B621" s="1"/>
      <c r="C621" s="1"/>
      <c r="D621" s="1"/>
      <c r="E621" s="263"/>
      <c r="F621" s="48"/>
      <c r="G621" s="231"/>
      <c r="H621" s="1"/>
      <c r="I621" s="1"/>
      <c r="J621" s="1"/>
      <c r="K621" s="1"/>
      <c r="L621" s="1"/>
      <c r="M621" s="5"/>
      <c r="N621" s="1"/>
      <c r="O621" s="1"/>
      <c r="P621" s="5"/>
      <c r="Q621" s="1"/>
      <c r="R621" s="1"/>
      <c r="S621" s="5"/>
      <c r="T621" s="7"/>
      <c r="U621" s="24"/>
      <c r="V621" s="1"/>
      <c r="W621" s="12"/>
      <c r="X621" s="10"/>
      <c r="Y621" s="46"/>
      <c r="Z621" s="93"/>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4"/>
      <c r="BB621" s="94"/>
      <c r="BC621" s="94"/>
      <c r="BD621" s="94"/>
      <c r="BE621" s="94"/>
      <c r="BF621" s="94"/>
      <c r="BG621" s="94"/>
      <c r="BH621" s="94"/>
      <c r="BI621" s="94"/>
      <c r="BJ621" s="94"/>
      <c r="BK621" s="94"/>
      <c r="BL621" s="94"/>
      <c r="BM621" s="94"/>
      <c r="BN621" s="94"/>
      <c r="BO621" s="94"/>
      <c r="BP621" s="94"/>
      <c r="BQ621" s="94"/>
      <c r="BR621" s="94"/>
      <c r="BS621" s="94"/>
      <c r="BT621" s="94"/>
      <c r="BU621" s="94"/>
      <c r="BV621" s="94"/>
      <c r="BW621" s="94"/>
      <c r="BX621" s="94"/>
      <c r="BY621" s="94"/>
      <c r="BZ621" s="94"/>
      <c r="CA621" s="94"/>
      <c r="CB621" s="94"/>
      <c r="CC621" s="94"/>
      <c r="CD621" s="94"/>
      <c r="CE621" s="94"/>
      <c r="CF621" s="94"/>
      <c r="CG621" s="94"/>
      <c r="CH621" s="94"/>
      <c r="CI621" s="94"/>
      <c r="CJ621" s="94"/>
      <c r="CK621" s="94"/>
      <c r="CL621" s="94"/>
      <c r="CM621" s="94"/>
      <c r="CN621" s="94"/>
      <c r="CO621" s="94"/>
      <c r="CP621" s="94"/>
      <c r="CQ621" s="94"/>
      <c r="CR621" s="94"/>
      <c r="CS621" s="94"/>
      <c r="CT621" s="94"/>
      <c r="CU621" s="94"/>
      <c r="CV621" s="94"/>
      <c r="CW621" s="94"/>
      <c r="CX621" s="94"/>
      <c r="CY621" s="94"/>
      <c r="CZ621" s="94"/>
      <c r="DA621" s="94"/>
      <c r="DB621" s="94"/>
      <c r="DC621" s="94"/>
      <c r="DD621" s="94"/>
      <c r="DE621" s="94"/>
      <c r="DF621" s="94"/>
      <c r="DG621" s="94"/>
      <c r="DH621" s="94"/>
      <c r="DI621" s="94"/>
      <c r="DJ621" s="94"/>
      <c r="DK621" s="94"/>
      <c r="DL621" s="94"/>
      <c r="DM621" s="94"/>
      <c r="DN621" s="94"/>
      <c r="DO621" s="94"/>
      <c r="DP621" s="94"/>
      <c r="DQ621" s="94"/>
      <c r="DR621" s="94"/>
      <c r="DS621" s="94"/>
      <c r="DT621" s="94"/>
      <c r="DU621" s="94"/>
      <c r="DV621" s="94"/>
      <c r="DW621" s="94"/>
      <c r="DX621" s="94"/>
      <c r="DY621" s="94"/>
      <c r="DZ621" s="94"/>
      <c r="EA621" s="94"/>
      <c r="EB621" s="94"/>
      <c r="EC621" s="94"/>
      <c r="ED621" s="94"/>
      <c r="EE621" s="94"/>
      <c r="EF621" s="94"/>
      <c r="EG621" s="94"/>
      <c r="EH621" s="94"/>
      <c r="EI621" s="94"/>
      <c r="EJ621" s="94"/>
      <c r="EK621" s="94"/>
      <c r="EL621" s="94"/>
      <c r="EM621" s="94"/>
      <c r="EN621" s="94"/>
      <c r="EO621" s="94"/>
      <c r="EP621" s="94"/>
      <c r="EQ621" s="94"/>
      <c r="ER621" s="94"/>
      <c r="ES621" s="94"/>
      <c r="ET621" s="94"/>
      <c r="EU621" s="94"/>
      <c r="EV621" s="94"/>
      <c r="EW621" s="94"/>
      <c r="EX621" s="94"/>
      <c r="EY621" s="94"/>
      <c r="EZ621" s="94"/>
      <c r="FA621" s="94"/>
      <c r="FB621" s="94"/>
      <c r="FC621" s="94"/>
      <c r="FD621" s="94"/>
      <c r="FE621" s="94"/>
      <c r="FF621" s="94"/>
      <c r="FG621" s="94"/>
      <c r="FH621" s="94"/>
      <c r="FI621" s="94"/>
      <c r="FJ621" s="94"/>
      <c r="FK621" s="94"/>
      <c r="FL621" s="94"/>
      <c r="FM621" s="94"/>
      <c r="FN621" s="94"/>
      <c r="FO621" s="94"/>
      <c r="FP621" s="94"/>
      <c r="FQ621" s="94"/>
      <c r="FR621" s="94"/>
      <c r="FS621" s="94"/>
      <c r="FT621" s="94"/>
      <c r="FU621" s="94"/>
      <c r="FV621" s="94"/>
      <c r="FW621" s="94"/>
      <c r="FX621" s="94"/>
      <c r="FY621" s="94"/>
      <c r="FZ621" s="94"/>
      <c r="GA621" s="94"/>
      <c r="GB621" s="94"/>
      <c r="GC621" s="94"/>
      <c r="GD621" s="94"/>
      <c r="GE621" s="94"/>
      <c r="GF621" s="94"/>
      <c r="GG621" s="94"/>
      <c r="GH621" s="94"/>
      <c r="GI621" s="94"/>
      <c r="GJ621" s="94"/>
      <c r="GK621" s="94"/>
      <c r="GL621" s="94"/>
      <c r="GM621" s="94"/>
      <c r="GN621" s="94"/>
      <c r="GO621" s="94"/>
      <c r="GP621" s="94"/>
      <c r="GQ621" s="94"/>
      <c r="GR621" s="94"/>
      <c r="GS621" s="94"/>
      <c r="GT621" s="94"/>
      <c r="GU621" s="94"/>
      <c r="GV621" s="94"/>
      <c r="GW621" s="94"/>
      <c r="GX621" s="94"/>
      <c r="GY621" s="94"/>
      <c r="GZ621" s="94"/>
      <c r="HA621" s="1"/>
      <c r="HB621" s="1"/>
    </row>
    <row r="622" spans="1:210" s="23" customFormat="1">
      <c r="A622" s="19"/>
      <c r="B622" s="244" t="s">
        <v>161</v>
      </c>
      <c r="C622" s="19"/>
      <c r="D622" s="19"/>
      <c r="E622" s="269"/>
      <c r="F622" s="52"/>
      <c r="G622" s="232"/>
      <c r="H622" s="19"/>
      <c r="I622" s="245" t="s">
        <v>162</v>
      </c>
      <c r="J622" s="19"/>
      <c r="K622" s="19"/>
      <c r="L622" s="19"/>
      <c r="M622" s="20"/>
      <c r="N622" s="196" t="s">
        <v>171</v>
      </c>
      <c r="O622" s="19"/>
      <c r="P622" s="20"/>
      <c r="Q622" s="19" t="s">
        <v>72</v>
      </c>
      <c r="R622" s="19"/>
      <c r="S622" s="20" t="s">
        <v>6</v>
      </c>
      <c r="T622" s="205"/>
      <c r="U622" s="26" t="s">
        <v>7</v>
      </c>
      <c r="V622" s="19"/>
      <c r="W622" s="21"/>
      <c r="X622" s="22"/>
      <c r="Y622" s="47"/>
      <c r="Z622" s="96"/>
      <c r="AA622" s="97"/>
      <c r="AB622" s="97"/>
      <c r="AC622" s="97"/>
      <c r="AD622" s="97"/>
      <c r="AE622" s="97"/>
      <c r="AF622" s="97"/>
      <c r="AG622" s="97"/>
      <c r="AH622" s="97"/>
      <c r="AI622" s="97"/>
      <c r="AJ622" s="97"/>
      <c r="AK622" s="97"/>
      <c r="AL622" s="97"/>
      <c r="AM622" s="97"/>
      <c r="AN622" s="97"/>
      <c r="AO622" s="97"/>
      <c r="AP622" s="97"/>
      <c r="AQ622" s="97"/>
      <c r="AR622" s="97"/>
      <c r="AS622" s="97"/>
      <c r="AT622" s="97"/>
      <c r="AU622" s="97"/>
      <c r="AV622" s="97"/>
      <c r="AW622" s="97"/>
      <c r="AX622" s="97"/>
      <c r="AY622" s="97"/>
      <c r="AZ622" s="97"/>
      <c r="BA622" s="97"/>
      <c r="BB622" s="97"/>
      <c r="BC622" s="97"/>
      <c r="BD622" s="97"/>
      <c r="BE622" s="97"/>
      <c r="BF622" s="97"/>
      <c r="BG622" s="97"/>
      <c r="BH622" s="97"/>
      <c r="BI622" s="97"/>
      <c r="BJ622" s="97"/>
      <c r="BK622" s="97"/>
      <c r="BL622" s="97"/>
      <c r="BM622" s="97"/>
      <c r="BN622" s="97"/>
      <c r="BO622" s="97"/>
      <c r="BP622" s="97"/>
      <c r="BQ622" s="97"/>
      <c r="BR622" s="97"/>
      <c r="BS622" s="97"/>
      <c r="BT622" s="97"/>
      <c r="BU622" s="97"/>
      <c r="BV622" s="97"/>
      <c r="BW622" s="97"/>
      <c r="BX622" s="97"/>
      <c r="BY622" s="97"/>
      <c r="BZ622" s="97"/>
      <c r="CA622" s="97"/>
      <c r="CB622" s="97"/>
      <c r="CC622" s="97"/>
      <c r="CD622" s="97"/>
      <c r="CE622" s="97"/>
      <c r="CF622" s="97"/>
      <c r="CG622" s="97"/>
      <c r="CH622" s="97"/>
      <c r="CI622" s="97"/>
      <c r="CJ622" s="97"/>
      <c r="CK622" s="97"/>
      <c r="CL622" s="97"/>
      <c r="CM622" s="97"/>
      <c r="CN622" s="97"/>
      <c r="CO622" s="97"/>
      <c r="CP622" s="97"/>
      <c r="CQ622" s="97"/>
      <c r="CR622" s="97"/>
      <c r="CS622" s="97"/>
      <c r="CT622" s="97"/>
      <c r="CU622" s="97"/>
      <c r="CV622" s="97"/>
      <c r="CW622" s="97"/>
      <c r="CX622" s="97"/>
      <c r="CY622" s="97"/>
      <c r="CZ622" s="97"/>
      <c r="DA622" s="97"/>
      <c r="DB622" s="97"/>
      <c r="DC622" s="97"/>
      <c r="DD622" s="97"/>
      <c r="DE622" s="97"/>
      <c r="DF622" s="97"/>
      <c r="DG622" s="97"/>
      <c r="DH622" s="97"/>
      <c r="DI622" s="97"/>
      <c r="DJ622" s="97"/>
      <c r="DK622" s="97"/>
      <c r="DL622" s="97"/>
      <c r="DM622" s="97"/>
      <c r="DN622" s="97"/>
      <c r="DO622" s="97"/>
      <c r="DP622" s="97"/>
      <c r="DQ622" s="97"/>
      <c r="DR622" s="97"/>
      <c r="DS622" s="97"/>
      <c r="DT622" s="97"/>
      <c r="DU622" s="97"/>
      <c r="DV622" s="97"/>
      <c r="DW622" s="97"/>
      <c r="DX622" s="97"/>
      <c r="DY622" s="97"/>
      <c r="DZ622" s="97"/>
      <c r="EA622" s="97"/>
      <c r="EB622" s="97"/>
      <c r="EC622" s="97"/>
      <c r="ED622" s="97"/>
      <c r="EE622" s="97"/>
      <c r="EF622" s="97"/>
      <c r="EG622" s="97"/>
      <c r="EH622" s="97"/>
      <c r="EI622" s="97"/>
      <c r="EJ622" s="97"/>
      <c r="EK622" s="97"/>
      <c r="EL622" s="97"/>
      <c r="EM622" s="97"/>
      <c r="EN622" s="97"/>
      <c r="EO622" s="97"/>
      <c r="EP622" s="97"/>
      <c r="EQ622" s="97"/>
      <c r="ER622" s="97"/>
      <c r="ES622" s="97"/>
      <c r="ET622" s="97"/>
      <c r="EU622" s="97"/>
      <c r="EV622" s="97"/>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c r="GN622" s="97"/>
      <c r="GO622" s="97"/>
      <c r="GP622" s="97"/>
      <c r="GQ622" s="97"/>
      <c r="GR622" s="97"/>
      <c r="GS622" s="97"/>
      <c r="GT622" s="97"/>
      <c r="GU622" s="97"/>
      <c r="GV622" s="97"/>
      <c r="GW622" s="97"/>
      <c r="GX622" s="97"/>
      <c r="GY622" s="97"/>
      <c r="GZ622" s="97"/>
      <c r="HA622" s="19"/>
      <c r="HB622" s="19"/>
    </row>
    <row r="623" spans="1:210" ht="4.2" customHeight="1">
      <c r="A623" s="1"/>
      <c r="B623" s="1"/>
      <c r="C623" s="1"/>
      <c r="D623" s="1"/>
      <c r="E623" s="263"/>
      <c r="F623" s="48"/>
      <c r="G623" s="231"/>
      <c r="H623" s="1"/>
      <c r="I623" s="1"/>
      <c r="J623" s="1"/>
      <c r="K623" s="1"/>
      <c r="L623" s="1"/>
      <c r="M623" s="5"/>
      <c r="N623" s="1"/>
      <c r="O623" s="1"/>
      <c r="P623" s="5"/>
      <c r="Q623" s="1"/>
      <c r="R623" s="1"/>
      <c r="S623" s="5"/>
      <c r="T623" s="7"/>
      <c r="U623" s="24"/>
      <c r="V623" s="1"/>
      <c r="W623" s="12"/>
      <c r="X623" s="10"/>
      <c r="Y623" s="46"/>
      <c r="Z623" s="93"/>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94"/>
      <c r="CD623" s="94"/>
      <c r="CE623" s="94"/>
      <c r="CF623" s="94"/>
      <c r="CG623" s="94"/>
      <c r="CH623" s="94"/>
      <c r="CI623" s="94"/>
      <c r="CJ623" s="94"/>
      <c r="CK623" s="94"/>
      <c r="CL623" s="94"/>
      <c r="CM623" s="94"/>
      <c r="CN623" s="94"/>
      <c r="CO623" s="94"/>
      <c r="CP623" s="94"/>
      <c r="CQ623" s="94"/>
      <c r="CR623" s="94"/>
      <c r="CS623" s="94"/>
      <c r="CT623" s="94"/>
      <c r="CU623" s="94"/>
      <c r="CV623" s="94"/>
      <c r="CW623" s="94"/>
      <c r="CX623" s="94"/>
      <c r="CY623" s="94"/>
      <c r="CZ623" s="94"/>
      <c r="DA623" s="94"/>
      <c r="DB623" s="94"/>
      <c r="DC623" s="94"/>
      <c r="DD623" s="94"/>
      <c r="DE623" s="94"/>
      <c r="DF623" s="94"/>
      <c r="DG623" s="94"/>
      <c r="DH623" s="94"/>
      <c r="DI623" s="94"/>
      <c r="DJ623" s="94"/>
      <c r="DK623" s="94"/>
      <c r="DL623" s="94"/>
      <c r="DM623" s="94"/>
      <c r="DN623" s="94"/>
      <c r="DO623" s="94"/>
      <c r="DP623" s="94"/>
      <c r="DQ623" s="94"/>
      <c r="DR623" s="94"/>
      <c r="DS623" s="94"/>
      <c r="DT623" s="94"/>
      <c r="DU623" s="94"/>
      <c r="DV623" s="94"/>
      <c r="DW623" s="94"/>
      <c r="DX623" s="94"/>
      <c r="DY623" s="94"/>
      <c r="DZ623" s="94"/>
      <c r="EA623" s="94"/>
      <c r="EB623" s="94"/>
      <c r="EC623" s="94"/>
      <c r="ED623" s="94"/>
      <c r="EE623" s="94"/>
      <c r="EF623" s="94"/>
      <c r="EG623" s="94"/>
      <c r="EH623" s="94"/>
      <c r="EI623" s="94"/>
      <c r="EJ623" s="94"/>
      <c r="EK623" s="94"/>
      <c r="EL623" s="94"/>
      <c r="EM623" s="94"/>
      <c r="EN623" s="94"/>
      <c r="EO623" s="94"/>
      <c r="EP623" s="94"/>
      <c r="EQ623" s="94"/>
      <c r="ER623" s="94"/>
      <c r="ES623" s="94"/>
      <c r="ET623" s="94"/>
      <c r="EU623" s="94"/>
      <c r="EV623" s="94"/>
      <c r="EW623" s="94"/>
      <c r="EX623" s="94"/>
      <c r="EY623" s="94"/>
      <c r="EZ623" s="94"/>
      <c r="FA623" s="94"/>
      <c r="FB623" s="94"/>
      <c r="FC623" s="94"/>
      <c r="FD623" s="94"/>
      <c r="FE623" s="94"/>
      <c r="FF623" s="94"/>
      <c r="FG623" s="94"/>
      <c r="FH623" s="94"/>
      <c r="FI623" s="94"/>
      <c r="FJ623" s="94"/>
      <c r="FK623" s="94"/>
      <c r="FL623" s="94"/>
      <c r="FM623" s="94"/>
      <c r="FN623" s="94"/>
      <c r="FO623" s="94"/>
      <c r="FP623" s="94"/>
      <c r="FQ623" s="94"/>
      <c r="FR623" s="94"/>
      <c r="FS623" s="94"/>
      <c r="FT623" s="94"/>
      <c r="FU623" s="94"/>
      <c r="FV623" s="94"/>
      <c r="FW623" s="94"/>
      <c r="FX623" s="94"/>
      <c r="FY623" s="94"/>
      <c r="FZ623" s="94"/>
      <c r="GA623" s="94"/>
      <c r="GB623" s="94"/>
      <c r="GC623" s="94"/>
      <c r="GD623" s="94"/>
      <c r="GE623" s="94"/>
      <c r="GF623" s="94"/>
      <c r="GG623" s="94"/>
      <c r="GH623" s="94"/>
      <c r="GI623" s="94"/>
      <c r="GJ623" s="94"/>
      <c r="GK623" s="94"/>
      <c r="GL623" s="94"/>
      <c r="GM623" s="94"/>
      <c r="GN623" s="94"/>
      <c r="GO623" s="94"/>
      <c r="GP623" s="94"/>
      <c r="GQ623" s="94"/>
      <c r="GR623" s="94"/>
      <c r="GS623" s="94"/>
      <c r="GT623" s="94"/>
      <c r="GU623" s="94"/>
      <c r="GV623" s="94"/>
      <c r="GW623" s="94"/>
      <c r="GX623" s="94"/>
      <c r="GY623" s="94"/>
      <c r="GZ623" s="94"/>
      <c r="HA623" s="1"/>
      <c r="HB623" s="1"/>
    </row>
    <row r="624" spans="1:210" s="4" customFormat="1">
      <c r="A624" s="3"/>
      <c r="B624" s="259" t="s">
        <v>159</v>
      </c>
      <c r="C624" s="3"/>
      <c r="D624" s="3"/>
      <c r="E624" s="9"/>
      <c r="F624" s="51"/>
      <c r="G624" s="232"/>
      <c r="H624" s="13" t="str">
        <f>B624&amp;N616</f>
        <v>Учет - Статья прямого постоянного расхода</v>
      </c>
      <c r="I624" s="13"/>
      <c r="J624" s="3"/>
      <c r="K624" s="3"/>
      <c r="L624" s="3"/>
      <c r="M624" s="5"/>
      <c r="N624" s="36" t="str">
        <f>N422</f>
        <v>Продукт-2</v>
      </c>
      <c r="O624" s="36"/>
      <c r="P624" s="5"/>
      <c r="Q624" s="36" t="s">
        <v>26</v>
      </c>
      <c r="R624" s="36"/>
      <c r="S624" s="20" t="s">
        <v>6</v>
      </c>
      <c r="T624" s="308"/>
      <c r="U624" s="24" t="s">
        <v>7</v>
      </c>
      <c r="V624" s="36"/>
      <c r="W624" s="38">
        <f>SUM($Y624:$HA624)</f>
        <v>0</v>
      </c>
      <c r="X624" s="38"/>
      <c r="Y624" s="46"/>
      <c r="Z624" s="99"/>
      <c r="AA624" s="100">
        <f>IF(AA620="",0,IF(AA618=1,$T616,IF($T618=справочники!$E$9,$T616+$T620*INT((AA618-1)/IF(OR($T622=0,$T622=""),1,$T622)),IF($T618=справочники!$E$10,$T616*POWER($T620,INT((AA618-1)/IF(OR($T622=0,$T622=""),1,$T622))),IF($T618=справочники!$E$11,POWER($T616,1+$T620*INT((AA618-1)/IF(OR($T622=0,$T622=""),1,$T622))),0)))))</f>
        <v>0</v>
      </c>
      <c r="AB624" s="100">
        <f>IF(AB620="",0,IF(AB618=1,$T616,IF($T618=справочники!$E$9,$T616+$T620*INT((AB618-1)/IF(OR($T622=0,$T622=""),1,$T622)),IF($T618=справочники!$E$10,$T616*POWER($T620,INT((AB618-1)/IF(OR($T622=0,$T622=""),1,$T622))),IF($T618=справочники!$E$11,POWER($T616,1+$T620*INT((AB618-1)/IF(OR($T622=0,$T622=""),1,$T622))),0)))))</f>
        <v>0</v>
      </c>
      <c r="AC624" s="100">
        <f>IF(AC620="",0,IF(AC618=1,$T616,IF($T618=справочники!$E$9,$T616+$T620*INT((AC618-1)/IF(OR($T622=0,$T622=""),1,$T622)),IF($T618=справочники!$E$10,$T616*POWER($T620,INT((AC618-1)/IF(OR($T622=0,$T622=""),1,$T622))),IF($T618=справочники!$E$11,POWER($T616,1+$T620*INT((AC618-1)/IF(OR($T622=0,$T622=""),1,$T622))),0)))))</f>
        <v>0</v>
      </c>
      <c r="AD624" s="100">
        <f>IF(AD620="",0,IF(AD618=1,$T616,IF($T618=справочники!$E$9,$T616+$T620*INT((AD618-1)/IF(OR($T622=0,$T622=""),1,$T622)),IF($T618=справочники!$E$10,$T616*POWER($T620,INT((AD618-1)/IF(OR($T622=0,$T622=""),1,$T622))),IF($T618=справочники!$E$11,POWER($T616,1+$T620*INT((AD618-1)/IF(OR($T622=0,$T622=""),1,$T622))),0)))))</f>
        <v>0</v>
      </c>
      <c r="AE624" s="100">
        <f>IF(AE620="",0,IF(AE618=1,$T616,IF($T618=справочники!$E$9,$T616+$T620*INT((AE618-1)/IF(OR($T622=0,$T622=""),1,$T622)),IF($T618=справочники!$E$10,$T616*POWER($T620,INT((AE618-1)/IF(OR($T622=0,$T622=""),1,$T622))),IF($T618=справочники!$E$11,POWER($T616,1+$T620*INT((AE618-1)/IF(OR($T622=0,$T622=""),1,$T622))),0)))))</f>
        <v>0</v>
      </c>
      <c r="AF624" s="100">
        <f>IF(AF620="",0,IF(AF618=1,$T616,IF($T618=справочники!$E$9,$T616+$T620*INT((AF618-1)/IF(OR($T622=0,$T622=""),1,$T622)),IF($T618=справочники!$E$10,$T616*POWER($T620,INT((AF618-1)/IF(OR($T622=0,$T622=""),1,$T622))),IF($T618=справочники!$E$11,POWER($T616,1+$T620*INT((AF618-1)/IF(OR($T622=0,$T622=""),1,$T622))),0)))))</f>
        <v>0</v>
      </c>
      <c r="AG624" s="100">
        <f>IF(AG620="",0,IF(AG618=1,$T616,IF($T618=справочники!$E$9,$T616+$T620*INT((AG618-1)/IF(OR($T622=0,$T622=""),1,$T622)),IF($T618=справочники!$E$10,$T616*POWER($T620,INT((AG618-1)/IF(OR($T622=0,$T622=""),1,$T622))),IF($T618=справочники!$E$11,POWER($T616,1+$T620*INT((AG618-1)/IF(OR($T622=0,$T622=""),1,$T622))),0)))))</f>
        <v>0</v>
      </c>
      <c r="AH624" s="100">
        <f>IF(AH620="",0,IF(AH618=1,$T616,IF($T618=справочники!$E$9,$T616+$T620*INT((AH618-1)/IF(OR($T622=0,$T622=""),1,$T622)),IF($T618=справочники!$E$10,$T616*POWER($T620,INT((AH618-1)/IF(OR($T622=0,$T622=""),1,$T622))),IF($T618=справочники!$E$11,POWER($T616,1+$T620*INT((AH618-1)/IF(OR($T622=0,$T622=""),1,$T622))),0)))))</f>
        <v>0</v>
      </c>
      <c r="AI624" s="100">
        <f>IF(AI620="",0,IF(AI618=1,$T616,IF($T618=справочники!$E$9,$T616+$T620*INT((AI618-1)/IF(OR($T622=0,$T622=""),1,$T622)),IF($T618=справочники!$E$10,$T616*POWER($T620,INT((AI618-1)/IF(OR($T622=0,$T622=""),1,$T622))),IF($T618=справочники!$E$11,POWER($T616,1+$T620*INT((AI618-1)/IF(OR($T622=0,$T622=""),1,$T622))),0)))))</f>
        <v>0</v>
      </c>
      <c r="AJ624" s="100">
        <f>IF(AJ620="",0,IF(AJ618=1,$T616,IF($T618=справочники!$E$9,$T616+$T620*INT((AJ618-1)/IF(OR($T622=0,$T622=""),1,$T622)),IF($T618=справочники!$E$10,$T616*POWER($T620,INT((AJ618-1)/IF(OR($T622=0,$T622=""),1,$T622))),IF($T618=справочники!$E$11,POWER($T616,1+$T620*INT((AJ618-1)/IF(OR($T622=0,$T622=""),1,$T622))),0)))))</f>
        <v>0</v>
      </c>
      <c r="AK624" s="100">
        <f>IF(AK620="",0,IF(AK618=1,$T616,IF($T618=справочники!$E$9,$T616+$T620*INT((AK618-1)/IF(OR($T622=0,$T622=""),1,$T622)),IF($T618=справочники!$E$10,$T616*POWER($T620,INT((AK618-1)/IF(OR($T622=0,$T622=""),1,$T622))),IF($T618=справочники!$E$11,POWER($T616,1+$T620*INT((AK618-1)/IF(OR($T622=0,$T622=""),1,$T622))),0)))))</f>
        <v>0</v>
      </c>
      <c r="AL624" s="100">
        <f>IF(AL620="",0,IF(AL618=1,$T616,IF($T618=справочники!$E$9,$T616+$T620*INT((AL618-1)/IF(OR($T622=0,$T622=""),1,$T622)),IF($T618=справочники!$E$10,$T616*POWER($T620,INT((AL618-1)/IF(OR($T622=0,$T622=""),1,$T622))),IF($T618=справочники!$E$11,POWER($T616,1+$T620*INT((AL618-1)/IF(OR($T622=0,$T622=""),1,$T622))),0)))))</f>
        <v>0</v>
      </c>
      <c r="AM624" s="100">
        <f>IF(AM620="",0,IF(AM618=1,$T616,IF($T618=справочники!$E$9,$T616+$T620*INT((AM618-1)/IF(OR($T622=0,$T622=""),1,$T622)),IF($T618=справочники!$E$10,$T616*POWER($T620,INT((AM618-1)/IF(OR($T622=0,$T622=""),1,$T622))),IF($T618=справочники!$E$11,POWER($T616,1+$T620*INT((AM618-1)/IF(OR($T622=0,$T622=""),1,$T622))),0)))))</f>
        <v>0</v>
      </c>
      <c r="AN624" s="100">
        <f>IF(AN620="",0,IF(AN618=1,$T616,IF($T618=справочники!$E$9,$T616+$T620*INT((AN618-1)/IF(OR($T622=0,$T622=""),1,$T622)),IF($T618=справочники!$E$10,$T616*POWER($T620,INT((AN618-1)/IF(OR($T622=0,$T622=""),1,$T622))),IF($T618=справочники!$E$11,POWER($T616,1+$T620*INT((AN618-1)/IF(OR($T622=0,$T622=""),1,$T622))),0)))))</f>
        <v>0</v>
      </c>
      <c r="AO624" s="100">
        <f>IF(AO620="",0,IF(AO618=1,$T616,IF($T618=справочники!$E$9,$T616+$T620*INT((AO618-1)/IF(OR($T622=0,$T622=""),1,$T622)),IF($T618=справочники!$E$10,$T616*POWER($T620,INT((AO618-1)/IF(OR($T622=0,$T622=""),1,$T622))),IF($T618=справочники!$E$11,POWER($T616,1+$T620*INT((AO618-1)/IF(OR($T622=0,$T622=""),1,$T622))),0)))))</f>
        <v>0</v>
      </c>
      <c r="AP624" s="100">
        <f>IF(AP620="",0,IF(AP618=1,$T616,IF($T618=справочники!$E$9,$T616+$T620*INT((AP618-1)/IF(OR($T622=0,$T622=""),1,$T622)),IF($T618=справочники!$E$10,$T616*POWER($T620,INT((AP618-1)/IF(OR($T622=0,$T622=""),1,$T622))),IF($T618=справочники!$E$11,POWER($T616,1+$T620*INT((AP618-1)/IF(OR($T622=0,$T622=""),1,$T622))),0)))))</f>
        <v>0</v>
      </c>
      <c r="AQ624" s="100">
        <f>IF(AQ620="",0,IF(AQ618=1,$T616,IF($T618=справочники!$E$9,$T616+$T620*INT((AQ618-1)/IF(OR($T622=0,$T622=""),1,$T622)),IF($T618=справочники!$E$10,$T616*POWER($T620,INT((AQ618-1)/IF(OR($T622=0,$T622=""),1,$T622))),IF($T618=справочники!$E$11,POWER($T616,1+$T620*INT((AQ618-1)/IF(OR($T622=0,$T622=""),1,$T622))),0)))))</f>
        <v>0</v>
      </c>
      <c r="AR624" s="100">
        <f>IF(AR620="",0,IF(AR618=1,$T616,IF($T618=справочники!$E$9,$T616+$T620*INT((AR618-1)/IF(OR($T622=0,$T622=""),1,$T622)),IF($T618=справочники!$E$10,$T616*POWER($T620,INT((AR618-1)/IF(OR($T622=0,$T622=""),1,$T622))),IF($T618=справочники!$E$11,POWER($T616,1+$T620*INT((AR618-1)/IF(OR($T622=0,$T622=""),1,$T622))),0)))))</f>
        <v>0</v>
      </c>
      <c r="AS624" s="100">
        <f>IF(AS620="",0,IF(AS618=1,$T616,IF($T618=справочники!$E$9,$T616+$T620*INT((AS618-1)/IF(OR($T622=0,$T622=""),1,$T622)),IF($T618=справочники!$E$10,$T616*POWER($T620,INT((AS618-1)/IF(OR($T622=0,$T622=""),1,$T622))),IF($T618=справочники!$E$11,POWER($T616,1+$T620*INT((AS618-1)/IF(OR($T622=0,$T622=""),1,$T622))),0)))))</f>
        <v>0</v>
      </c>
      <c r="AT624" s="100">
        <f>IF(AT620="",0,IF(AT618=1,$T616,IF($T618=справочники!$E$9,$T616+$T620*INT((AT618-1)/IF(OR($T622=0,$T622=""),1,$T622)),IF($T618=справочники!$E$10,$T616*POWER($T620,INT((AT618-1)/IF(OR($T622=0,$T622=""),1,$T622))),IF($T618=справочники!$E$11,POWER($T616,1+$T620*INT((AT618-1)/IF(OR($T622=0,$T622=""),1,$T622))),0)))))</f>
        <v>0</v>
      </c>
      <c r="AU624" s="100">
        <f>IF(AU620="",0,IF(AU618=1,$T616,IF($T618=справочники!$E$9,$T616+$T620*INT((AU618-1)/IF(OR($T622=0,$T622=""),1,$T622)),IF($T618=справочники!$E$10,$T616*POWER($T620,INT((AU618-1)/IF(OR($T622=0,$T622=""),1,$T622))),IF($T618=справочники!$E$11,POWER($T616,1+$T620*INT((AU618-1)/IF(OR($T622=0,$T622=""),1,$T622))),0)))))</f>
        <v>0</v>
      </c>
      <c r="AV624" s="100">
        <f>IF(AV620="",0,IF(AV618=1,$T616,IF($T618=справочники!$E$9,$T616+$T620*INT((AV618-1)/IF(OR($T622=0,$T622=""),1,$T622)),IF($T618=справочники!$E$10,$T616*POWER($T620,INT((AV618-1)/IF(OR($T622=0,$T622=""),1,$T622))),IF($T618=справочники!$E$11,POWER($T616,1+$T620*INT((AV618-1)/IF(OR($T622=0,$T622=""),1,$T622))),0)))))</f>
        <v>0</v>
      </c>
      <c r="AW624" s="100">
        <f>IF(AW620="",0,IF(AW618=1,$T616,IF($T618=справочники!$E$9,$T616+$T620*INT((AW618-1)/IF(OR($T622=0,$T622=""),1,$T622)),IF($T618=справочники!$E$10,$T616*POWER($T620,INT((AW618-1)/IF(OR($T622=0,$T622=""),1,$T622))),IF($T618=справочники!$E$11,POWER($T616,1+$T620*INT((AW618-1)/IF(OR($T622=0,$T622=""),1,$T622))),0)))))</f>
        <v>0</v>
      </c>
      <c r="AX624" s="100">
        <f>IF(AX620="",0,IF(AX618=1,$T616,IF($T618=справочники!$E$9,$T616+$T620*INT((AX618-1)/IF(OR($T622=0,$T622=""),1,$T622)),IF($T618=справочники!$E$10,$T616*POWER($T620,INT((AX618-1)/IF(OR($T622=0,$T622=""),1,$T622))),IF($T618=справочники!$E$11,POWER($T616,1+$T620*INT((AX618-1)/IF(OR($T622=0,$T622=""),1,$T622))),0)))))</f>
        <v>0</v>
      </c>
      <c r="AY624" s="100">
        <f>IF(AY620="",0,IF(AY618=1,$T616,IF($T618=справочники!$E$9,$T616+$T620*INT((AY618-1)/IF(OR($T622=0,$T622=""),1,$T622)),IF($T618=справочники!$E$10,$T616*POWER($T620,INT((AY618-1)/IF(OR($T622=0,$T622=""),1,$T622))),IF($T618=справочники!$E$11,POWER($T616,1+$T620*INT((AY618-1)/IF(OR($T622=0,$T622=""),1,$T622))),0)))))</f>
        <v>0</v>
      </c>
      <c r="AZ624" s="100">
        <f>IF(AZ620="",0,IF(AZ618=1,$T616,IF($T618=справочники!$E$9,$T616+$T620*INT((AZ618-1)/IF(OR($T622=0,$T622=""),1,$T622)),IF($T618=справочники!$E$10,$T616*POWER($T620,INT((AZ618-1)/IF(OR($T622=0,$T622=""),1,$T622))),IF($T618=справочники!$E$11,POWER($T616,1+$T620*INT((AZ618-1)/IF(OR($T622=0,$T622=""),1,$T622))),0)))))</f>
        <v>0</v>
      </c>
      <c r="BA624" s="100">
        <f>IF(BA620="",0,IF(BA618=1,$T616,IF($T618=справочники!$E$9,$T616+$T620*INT((BA618-1)/IF(OR($T622=0,$T622=""),1,$T622)),IF($T618=справочники!$E$10,$T616*POWER($T620,INT((BA618-1)/IF(OR($T622=0,$T622=""),1,$T622))),IF($T618=справочники!$E$11,POWER($T616,1+$T620*INT((BA618-1)/IF(OR($T622=0,$T622=""),1,$T622))),0)))))</f>
        <v>0</v>
      </c>
      <c r="BB624" s="100">
        <f>IF(BB620="",0,IF(BB618=1,$T616,IF($T618=справочники!$E$9,$T616+$T620*INT((BB618-1)/IF(OR($T622=0,$T622=""),1,$T622)),IF($T618=справочники!$E$10,$T616*POWER($T620,INT((BB618-1)/IF(OR($T622=0,$T622=""),1,$T622))),IF($T618=справочники!$E$11,POWER($T616,1+$T620*INT((BB618-1)/IF(OR($T622=0,$T622=""),1,$T622))),0)))))</f>
        <v>0</v>
      </c>
      <c r="BC624" s="100">
        <f>IF(BC620="",0,IF(BC618=1,$T616,IF($T618=справочники!$E$9,$T616+$T620*INT((BC618-1)/IF(OR($T622=0,$T622=""),1,$T622)),IF($T618=справочники!$E$10,$T616*POWER($T620,INT((BC618-1)/IF(OR($T622=0,$T622=""),1,$T622))),IF($T618=справочники!$E$11,POWER($T616,1+$T620*INT((BC618-1)/IF(OR($T622=0,$T622=""),1,$T622))),0)))))</f>
        <v>0</v>
      </c>
      <c r="BD624" s="100">
        <f>IF(BD620="",0,IF(BD618=1,$T616,IF($T618=справочники!$E$9,$T616+$T620*INT((BD618-1)/IF(OR($T622=0,$T622=""),1,$T622)),IF($T618=справочники!$E$10,$T616*POWER($T620,INT((BD618-1)/IF(OR($T622=0,$T622=""),1,$T622))),IF($T618=справочники!$E$11,POWER($T616,1+$T620*INT((BD618-1)/IF(OR($T622=0,$T622=""),1,$T622))),0)))))</f>
        <v>0</v>
      </c>
      <c r="BE624" s="100">
        <f>IF(BE620="",0,IF(BE618=1,$T616,IF($T618=справочники!$E$9,$T616+$T620*INT((BE618-1)/IF(OR($T622=0,$T622=""),1,$T622)),IF($T618=справочники!$E$10,$T616*POWER($T620,INT((BE618-1)/IF(OR($T622=0,$T622=""),1,$T622))),IF($T618=справочники!$E$11,POWER($T616,1+$T620*INT((BE618-1)/IF(OR($T622=0,$T622=""),1,$T622))),0)))))</f>
        <v>0</v>
      </c>
      <c r="BF624" s="100">
        <f>IF(BF620="",0,IF(BF618=1,$T616,IF($T618=справочники!$E$9,$T616+$T620*INT((BF618-1)/IF(OR($T622=0,$T622=""),1,$T622)),IF($T618=справочники!$E$10,$T616*POWER($T620,INT((BF618-1)/IF(OR($T622=0,$T622=""),1,$T622))),IF($T618=справочники!$E$11,POWER($T616,1+$T620*INT((BF618-1)/IF(OR($T622=0,$T622=""),1,$T622))),0)))))</f>
        <v>0</v>
      </c>
      <c r="BG624" s="100">
        <f>IF(BG620="",0,IF(BG618=1,$T616,IF($T618=справочники!$E$9,$T616+$T620*INT((BG618-1)/IF(OR($T622=0,$T622=""),1,$T622)),IF($T618=справочники!$E$10,$T616*POWER($T620,INT((BG618-1)/IF(OR($T622=0,$T622=""),1,$T622))),IF($T618=справочники!$E$11,POWER($T616,1+$T620*INT((BG618-1)/IF(OR($T622=0,$T622=""),1,$T622))),0)))))</f>
        <v>0</v>
      </c>
      <c r="BH624" s="100">
        <f>IF(BH620="",0,IF(BH618=1,$T616,IF($T618=справочники!$E$9,$T616+$T620*INT((BH618-1)/IF(OR($T622=0,$T622=""),1,$T622)),IF($T618=справочники!$E$10,$T616*POWER($T620,INT((BH618-1)/IF(OR($T622=0,$T622=""),1,$T622))),IF($T618=справочники!$E$11,POWER($T616,1+$T620*INT((BH618-1)/IF(OR($T622=0,$T622=""),1,$T622))),0)))))</f>
        <v>0</v>
      </c>
      <c r="BI624" s="100">
        <f>IF(BI620="",0,IF(BI618=1,$T616,IF($T618=справочники!$E$9,$T616+$T620*INT((BI618-1)/IF(OR($T622=0,$T622=""),1,$T622)),IF($T618=справочники!$E$10,$T616*POWER($T620,INT((BI618-1)/IF(OR($T622=0,$T622=""),1,$T622))),IF($T618=справочники!$E$11,POWER($T616,1+$T620*INT((BI618-1)/IF(OR($T622=0,$T622=""),1,$T622))),0)))))</f>
        <v>0</v>
      </c>
      <c r="BJ624" s="100">
        <f>IF(BJ620="",0,IF(BJ618=1,$T616,IF($T618=справочники!$E$9,$T616+$T620*INT((BJ618-1)/IF(OR($T622=0,$T622=""),1,$T622)),IF($T618=справочники!$E$10,$T616*POWER($T620,INT((BJ618-1)/IF(OR($T622=0,$T622=""),1,$T622))),IF($T618=справочники!$E$11,POWER($T616,1+$T620*INT((BJ618-1)/IF(OR($T622=0,$T622=""),1,$T622))),0)))))</f>
        <v>0</v>
      </c>
      <c r="BK624" s="100">
        <f>IF(BK620="",0,IF(BK618=1,$T616,IF($T618=справочники!$E$9,$T616+$T620*INT((BK618-1)/IF(OR($T622=0,$T622=""),1,$T622)),IF($T618=справочники!$E$10,$T616*POWER($T620,INT((BK618-1)/IF(OR($T622=0,$T622=""),1,$T622))),IF($T618=справочники!$E$11,POWER($T616,1+$T620*INT((BK618-1)/IF(OR($T622=0,$T622=""),1,$T622))),0)))))</f>
        <v>0</v>
      </c>
      <c r="BL624" s="100">
        <f>IF(BL620="",0,IF(BL618=1,$T616,IF($T618=справочники!$E$9,$T616+$T620*INT((BL618-1)/IF(OR($T622=0,$T622=""),1,$T622)),IF($T618=справочники!$E$10,$T616*POWER($T620,INT((BL618-1)/IF(OR($T622=0,$T622=""),1,$T622))),IF($T618=справочники!$E$11,POWER($T616,1+$T620*INT((BL618-1)/IF(OR($T622=0,$T622=""),1,$T622))),0)))))</f>
        <v>0</v>
      </c>
      <c r="BM624" s="100">
        <f>IF(BM620="",0,IF(BM618=1,$T616,IF($T618=справочники!$E$9,$T616+$T620*INT((BM618-1)/IF(OR($T622=0,$T622=""),1,$T622)),IF($T618=справочники!$E$10,$T616*POWER($T620,INT((BM618-1)/IF(OR($T622=0,$T622=""),1,$T622))),IF($T618=справочники!$E$11,POWER($T616,1+$T620*INT((BM618-1)/IF(OR($T622=0,$T622=""),1,$T622))),0)))))</f>
        <v>0</v>
      </c>
      <c r="BN624" s="100">
        <f>IF(BN620="",0,IF(BN618=1,$T616,IF($T618=справочники!$E$9,$T616+$T620*INT((BN618-1)/IF(OR($T622=0,$T622=""),1,$T622)),IF($T618=справочники!$E$10,$T616*POWER($T620,INT((BN618-1)/IF(OR($T622=0,$T622=""),1,$T622))),IF($T618=справочники!$E$11,POWER($T616,1+$T620*INT((BN618-1)/IF(OR($T622=0,$T622=""),1,$T622))),0)))))</f>
        <v>0</v>
      </c>
      <c r="BO624" s="100">
        <f>IF(BO620="",0,IF(BO618=1,$T616,IF($T618=справочники!$E$9,$T616+$T620*INT((BO618-1)/IF(OR($T622=0,$T622=""),1,$T622)),IF($T618=справочники!$E$10,$T616*POWER($T620,INT((BO618-1)/IF(OR($T622=0,$T622=""),1,$T622))),IF($T618=справочники!$E$11,POWER($T616,1+$T620*INT((BO618-1)/IF(OR($T622=0,$T622=""),1,$T622))),0)))))</f>
        <v>0</v>
      </c>
      <c r="BP624" s="100">
        <f>IF(BP620="",0,IF(BP618=1,$T616,IF($T618=справочники!$E$9,$T616+$T620*INT((BP618-1)/IF(OR($T622=0,$T622=""),1,$T622)),IF($T618=справочники!$E$10,$T616*POWER($T620,INT((BP618-1)/IF(OR($T622=0,$T622=""),1,$T622))),IF($T618=справочники!$E$11,POWER($T616,1+$T620*INT((BP618-1)/IF(OR($T622=0,$T622=""),1,$T622))),0)))))</f>
        <v>0</v>
      </c>
      <c r="BQ624" s="100">
        <f>IF(BQ620="",0,IF(BQ618=1,$T616,IF($T618=справочники!$E$9,$T616+$T620*INT((BQ618-1)/IF(OR($T622=0,$T622=""),1,$T622)),IF($T618=справочники!$E$10,$T616*POWER($T620,INT((BQ618-1)/IF(OR($T622=0,$T622=""),1,$T622))),IF($T618=справочники!$E$11,POWER($T616,1+$T620*INT((BQ618-1)/IF(OR($T622=0,$T622=""),1,$T622))),0)))))</f>
        <v>0</v>
      </c>
      <c r="BR624" s="100">
        <f>IF(BR620="",0,IF(BR618=1,$T616,IF($T618=справочники!$E$9,$T616+$T620*INT((BR618-1)/IF(OR($T622=0,$T622=""),1,$T622)),IF($T618=справочники!$E$10,$T616*POWER($T620,INT((BR618-1)/IF(OR($T622=0,$T622=""),1,$T622))),IF($T618=справочники!$E$11,POWER($T616,1+$T620*INT((BR618-1)/IF(OR($T622=0,$T622=""),1,$T622))),0)))))</f>
        <v>0</v>
      </c>
      <c r="BS624" s="100">
        <f>IF(BS620="",0,IF(BS618=1,$T616,IF($T618=справочники!$E$9,$T616+$T620*INT((BS618-1)/IF(OR($T622=0,$T622=""),1,$T622)),IF($T618=справочники!$E$10,$T616*POWER($T620,INT((BS618-1)/IF(OR($T622=0,$T622=""),1,$T622))),IF($T618=справочники!$E$11,POWER($T616,1+$T620*INT((BS618-1)/IF(OR($T622=0,$T622=""),1,$T622))),0)))))</f>
        <v>0</v>
      </c>
      <c r="BT624" s="100">
        <f>IF(BT620="",0,IF(BT618=1,$T616,IF($T618=справочники!$E$9,$T616+$T620*INT((BT618-1)/IF(OR($T622=0,$T622=""),1,$T622)),IF($T618=справочники!$E$10,$T616*POWER($T620,INT((BT618-1)/IF(OR($T622=0,$T622=""),1,$T622))),IF($T618=справочники!$E$11,POWER($T616,1+$T620*INT((BT618-1)/IF(OR($T622=0,$T622=""),1,$T622))),0)))))</f>
        <v>0</v>
      </c>
      <c r="BU624" s="100">
        <f>IF(BU620="",0,IF(BU618=1,$T616,IF($T618=справочники!$E$9,$T616+$T620*INT((BU618-1)/IF(OR($T622=0,$T622=""),1,$T622)),IF($T618=справочники!$E$10,$T616*POWER($T620,INT((BU618-1)/IF(OR($T622=0,$T622=""),1,$T622))),IF($T618=справочники!$E$11,POWER($T616,1+$T620*INT((BU618-1)/IF(OR($T622=0,$T622=""),1,$T622))),0)))))</f>
        <v>0</v>
      </c>
      <c r="BV624" s="100">
        <f>IF(BV620="",0,IF(BV618=1,$T616,IF($T618=справочники!$E$9,$T616+$T620*INT((BV618-1)/IF(OR($T622=0,$T622=""),1,$T622)),IF($T618=справочники!$E$10,$T616*POWER($T620,INT((BV618-1)/IF(OR($T622=0,$T622=""),1,$T622))),IF($T618=справочники!$E$11,POWER($T616,1+$T620*INT((BV618-1)/IF(OR($T622=0,$T622=""),1,$T622))),0)))))</f>
        <v>0</v>
      </c>
      <c r="BW624" s="100">
        <f>IF(BW620="",0,IF(BW618=1,$T616,IF($T618=справочники!$E$9,$T616+$T620*INT((BW618-1)/IF(OR($T622=0,$T622=""),1,$T622)),IF($T618=справочники!$E$10,$T616*POWER($T620,INT((BW618-1)/IF(OR($T622=0,$T622=""),1,$T622))),IF($T618=справочники!$E$11,POWER($T616,1+$T620*INT((BW618-1)/IF(OR($T622=0,$T622=""),1,$T622))),0)))))</f>
        <v>0</v>
      </c>
      <c r="BX624" s="100">
        <f>IF(BX620="",0,IF(BX618=1,$T616,IF($T618=справочники!$E$9,$T616+$T620*INT((BX618-1)/IF(OR($T622=0,$T622=""),1,$T622)),IF($T618=справочники!$E$10,$T616*POWER($T620,INT((BX618-1)/IF(OR($T622=0,$T622=""),1,$T622))),IF($T618=справочники!$E$11,POWER($T616,1+$T620*INT((BX618-1)/IF(OR($T622=0,$T622=""),1,$T622))),0)))))</f>
        <v>0</v>
      </c>
      <c r="BY624" s="100">
        <f>IF(BY620="",0,IF(BY618=1,$T616,IF($T618=справочники!$E$9,$T616+$T620*INT((BY618-1)/IF(OR($T622=0,$T622=""),1,$T622)),IF($T618=справочники!$E$10,$T616*POWER($T620,INT((BY618-1)/IF(OR($T622=0,$T622=""),1,$T622))),IF($T618=справочники!$E$11,POWER($T616,1+$T620*INT((BY618-1)/IF(OR($T622=0,$T622=""),1,$T622))),0)))))</f>
        <v>0</v>
      </c>
      <c r="BZ624" s="100">
        <f>IF(BZ620="",0,IF(BZ618=1,$T616,IF($T618=справочники!$E$9,$T616+$T620*INT((BZ618-1)/IF(OR($T622=0,$T622=""),1,$T622)),IF($T618=справочники!$E$10,$T616*POWER($T620,INT((BZ618-1)/IF(OR($T622=0,$T622=""),1,$T622))),IF($T618=справочники!$E$11,POWER($T616,1+$T620*INT((BZ618-1)/IF(OR($T622=0,$T622=""),1,$T622))),0)))))</f>
        <v>0</v>
      </c>
      <c r="CA624" s="100">
        <f>IF(CA620="",0,IF(CA618=1,$T616,IF($T618=справочники!$E$9,$T616+$T620*INT((CA618-1)/IF(OR($T622=0,$T622=""),1,$T622)),IF($T618=справочники!$E$10,$T616*POWER($T620,INT((CA618-1)/IF(OR($T622=0,$T622=""),1,$T622))),IF($T618=справочники!$E$11,POWER($T616,1+$T620*INT((CA618-1)/IF(OR($T622=0,$T622=""),1,$T622))),0)))))</f>
        <v>0</v>
      </c>
      <c r="CB624" s="100">
        <f>IF(CB620="",0,IF(CB618=1,$T616,IF($T618=справочники!$E$9,$T616+$T620*INT((CB618-1)/IF(OR($T622=0,$T622=""),1,$T622)),IF($T618=справочники!$E$10,$T616*POWER($T620,INT((CB618-1)/IF(OR($T622=0,$T622=""),1,$T622))),IF($T618=справочники!$E$11,POWER($T616,1+$T620*INT((CB618-1)/IF(OR($T622=0,$T622=""),1,$T622))),0)))))</f>
        <v>0</v>
      </c>
      <c r="CC624" s="100">
        <f>IF(CC620="",0,IF(CC618=1,$T616,IF($T618=справочники!$E$9,$T616+$T620*INT((CC618-1)/IF(OR($T622=0,$T622=""),1,$T622)),IF($T618=справочники!$E$10,$T616*POWER($T620,INT((CC618-1)/IF(OR($T622=0,$T622=""),1,$T622))),IF($T618=справочники!$E$11,POWER($T616,1+$T620*INT((CC618-1)/IF(OR($T622=0,$T622=""),1,$T622))),0)))))</f>
        <v>0</v>
      </c>
      <c r="CD624" s="100">
        <f>IF(CD620="",0,IF(CD618=1,$T616,IF($T618=справочники!$E$9,$T616+$T620*INT((CD618-1)/IF(OR($T622=0,$T622=""),1,$T622)),IF($T618=справочники!$E$10,$T616*POWER($T620,INT((CD618-1)/IF(OR($T622=0,$T622=""),1,$T622))),IF($T618=справочники!$E$11,POWER($T616,1+$T620*INT((CD618-1)/IF(OR($T622=0,$T622=""),1,$T622))),0)))))</f>
        <v>0</v>
      </c>
      <c r="CE624" s="100">
        <f>IF(CE620="",0,IF(CE618=1,$T616,IF($T618=справочники!$E$9,$T616+$T620*INT((CE618-1)/IF(OR($T622=0,$T622=""),1,$T622)),IF($T618=справочники!$E$10,$T616*POWER($T620,INT((CE618-1)/IF(OR($T622=0,$T622=""),1,$T622))),IF($T618=справочники!$E$11,POWER($T616,1+$T620*INT((CE618-1)/IF(OR($T622=0,$T622=""),1,$T622))),0)))))</f>
        <v>0</v>
      </c>
      <c r="CF624" s="100">
        <f>IF(CF620="",0,IF(CF618=1,$T616,IF($T618=справочники!$E$9,$T616+$T620*INT((CF618-1)/IF(OR($T622=0,$T622=""),1,$T622)),IF($T618=справочники!$E$10,$T616*POWER($T620,INT((CF618-1)/IF(OR($T622=0,$T622=""),1,$T622))),IF($T618=справочники!$E$11,POWER($T616,1+$T620*INT((CF618-1)/IF(OR($T622=0,$T622=""),1,$T622))),0)))))</f>
        <v>0</v>
      </c>
      <c r="CG624" s="100">
        <f>IF(CG620="",0,IF(CG618=1,$T616,IF($T618=справочники!$E$9,$T616+$T620*INT((CG618-1)/IF(OR($T622=0,$T622=""),1,$T622)),IF($T618=справочники!$E$10,$T616*POWER($T620,INT((CG618-1)/IF(OR($T622=0,$T622=""),1,$T622))),IF($T618=справочники!$E$11,POWER($T616,1+$T620*INT((CG618-1)/IF(OR($T622=0,$T622=""),1,$T622))),0)))))</f>
        <v>0</v>
      </c>
      <c r="CH624" s="100">
        <f>IF(CH620="",0,IF(CH618=1,$T616,IF($T618=справочники!$E$9,$T616+$T620*INT((CH618-1)/IF(OR($T622=0,$T622=""),1,$T622)),IF($T618=справочники!$E$10,$T616*POWER($T620,INT((CH618-1)/IF(OR($T622=0,$T622=""),1,$T622))),IF($T618=справочники!$E$11,POWER($T616,1+$T620*INT((CH618-1)/IF(OR($T622=0,$T622=""),1,$T622))),0)))))</f>
        <v>0</v>
      </c>
      <c r="CI624" s="100">
        <f>IF(CI620="",0,IF(CI618=1,$T616,IF($T618=справочники!$E$9,$T616+$T620*INT((CI618-1)/IF(OR($T622=0,$T622=""),1,$T622)),IF($T618=справочники!$E$10,$T616*POWER($T620,INT((CI618-1)/IF(OR($T622=0,$T622=""),1,$T622))),IF($T618=справочники!$E$11,POWER($T616,1+$T620*INT((CI618-1)/IF(OR($T622=0,$T622=""),1,$T622))),0)))))</f>
        <v>0</v>
      </c>
      <c r="CJ624" s="100">
        <f>IF(CJ620="",0,IF(CJ618=1,$T616,IF($T618=справочники!$E$9,$T616+$T620*INT((CJ618-1)/IF(OR($T622=0,$T622=""),1,$T622)),IF($T618=справочники!$E$10,$T616*POWER($T620,INT((CJ618-1)/IF(OR($T622=0,$T622=""),1,$T622))),IF($T618=справочники!$E$11,POWER($T616,1+$T620*INT((CJ618-1)/IF(OR($T622=0,$T622=""),1,$T622))),0)))))</f>
        <v>0</v>
      </c>
      <c r="CK624" s="100">
        <f>IF(CK620="",0,IF(CK618=1,$T616,IF($T618=справочники!$E$9,$T616+$T620*INT((CK618-1)/IF(OR($T622=0,$T622=""),1,$T622)),IF($T618=справочники!$E$10,$T616*POWER($T620,INT((CK618-1)/IF(OR($T622=0,$T622=""),1,$T622))),IF($T618=справочники!$E$11,POWER($T616,1+$T620*INT((CK618-1)/IF(OR($T622=0,$T622=""),1,$T622))),0)))))</f>
        <v>0</v>
      </c>
      <c r="CL624" s="100">
        <f>IF(CL620="",0,IF(CL618=1,$T616,IF($T618=справочники!$E$9,$T616+$T620*INT((CL618-1)/IF(OR($T622=0,$T622=""),1,$T622)),IF($T618=справочники!$E$10,$T616*POWER($T620,INT((CL618-1)/IF(OR($T622=0,$T622=""),1,$T622))),IF($T618=справочники!$E$11,POWER($T616,1+$T620*INT((CL618-1)/IF(OR($T622=0,$T622=""),1,$T622))),0)))))</f>
        <v>0</v>
      </c>
      <c r="CM624" s="100">
        <f>IF(CM620="",0,IF(CM618=1,$T616,IF($T618=справочники!$E$9,$T616+$T620*INT((CM618-1)/IF(OR($T622=0,$T622=""),1,$T622)),IF($T618=справочники!$E$10,$T616*POWER($T620,INT((CM618-1)/IF(OR($T622=0,$T622=""),1,$T622))),IF($T618=справочники!$E$11,POWER($T616,1+$T620*INT((CM618-1)/IF(OR($T622=0,$T622=""),1,$T622))),0)))))</f>
        <v>0</v>
      </c>
      <c r="CN624" s="100">
        <f>IF(CN620="",0,IF(CN618=1,$T616,IF($T618=справочники!$E$9,$T616+$T620*INT((CN618-1)/IF(OR($T622=0,$T622=""),1,$T622)),IF($T618=справочники!$E$10,$T616*POWER($T620,INT((CN618-1)/IF(OR($T622=0,$T622=""),1,$T622))),IF($T618=справочники!$E$11,POWER($T616,1+$T620*INT((CN618-1)/IF(OR($T622=0,$T622=""),1,$T622))),0)))))</f>
        <v>0</v>
      </c>
      <c r="CO624" s="100">
        <f>IF(CO620="",0,IF(CO618=1,$T616,IF($T618=справочники!$E$9,$T616+$T620*INT((CO618-1)/IF(OR($T622=0,$T622=""),1,$T622)),IF($T618=справочники!$E$10,$T616*POWER($T620,INT((CO618-1)/IF(OR($T622=0,$T622=""),1,$T622))),IF($T618=справочники!$E$11,POWER($T616,1+$T620*INT((CO618-1)/IF(OR($T622=0,$T622=""),1,$T622))),0)))))</f>
        <v>0</v>
      </c>
      <c r="CP624" s="100">
        <f>IF(CP620="",0,IF(CP618=1,$T616,IF($T618=справочники!$E$9,$T616+$T620*INT((CP618-1)/IF(OR($T622=0,$T622=""),1,$T622)),IF($T618=справочники!$E$10,$T616*POWER($T620,INT((CP618-1)/IF(OR($T622=0,$T622=""),1,$T622))),IF($T618=справочники!$E$11,POWER($T616,1+$T620*INT((CP618-1)/IF(OR($T622=0,$T622=""),1,$T622))),0)))))</f>
        <v>0</v>
      </c>
      <c r="CQ624" s="100">
        <f>IF(CQ620="",0,IF(CQ618=1,$T616,IF($T618=справочники!$E$9,$T616+$T620*INT((CQ618-1)/IF(OR($T622=0,$T622=""),1,$T622)),IF($T618=справочники!$E$10,$T616*POWER($T620,INT((CQ618-1)/IF(OR($T622=0,$T622=""),1,$T622))),IF($T618=справочники!$E$11,POWER($T616,1+$T620*INT((CQ618-1)/IF(OR($T622=0,$T622=""),1,$T622))),0)))))</f>
        <v>0</v>
      </c>
      <c r="CR624" s="100">
        <f>IF(CR620="",0,IF(CR618=1,$T616,IF($T618=справочники!$E$9,$T616+$T620*INT((CR618-1)/IF(OR($T622=0,$T622=""),1,$T622)),IF($T618=справочники!$E$10,$T616*POWER($T620,INT((CR618-1)/IF(OR($T622=0,$T622=""),1,$T622))),IF($T618=справочники!$E$11,POWER($T616,1+$T620*INT((CR618-1)/IF(OR($T622=0,$T622=""),1,$T622))),0)))))</f>
        <v>0</v>
      </c>
      <c r="CS624" s="100">
        <f>IF(CS620="",0,IF(CS618=1,$T616,IF($T618=справочники!$E$9,$T616+$T620*INT((CS618-1)/IF(OR($T622=0,$T622=""),1,$T622)),IF($T618=справочники!$E$10,$T616*POWER($T620,INT((CS618-1)/IF(OR($T622=0,$T622=""),1,$T622))),IF($T618=справочники!$E$11,POWER($T616,1+$T620*INT((CS618-1)/IF(OR($T622=0,$T622=""),1,$T622))),0)))))</f>
        <v>0</v>
      </c>
      <c r="CT624" s="100">
        <f>IF(CT620="",0,IF(CT618=1,$T616,IF($T618=справочники!$E$9,$T616+$T620*INT((CT618-1)/IF(OR($T622=0,$T622=""),1,$T622)),IF($T618=справочники!$E$10,$T616*POWER($T620,INT((CT618-1)/IF(OR($T622=0,$T622=""),1,$T622))),IF($T618=справочники!$E$11,POWER($T616,1+$T620*INT((CT618-1)/IF(OR($T622=0,$T622=""),1,$T622))),0)))))</f>
        <v>0</v>
      </c>
      <c r="CU624" s="100">
        <f>IF(CU620="",0,IF(CU618=1,$T616,IF($T618=справочники!$E$9,$T616+$T620*INT((CU618-1)/IF(OR($T622=0,$T622=""),1,$T622)),IF($T618=справочники!$E$10,$T616*POWER($T620,INT((CU618-1)/IF(OR($T622=0,$T622=""),1,$T622))),IF($T618=справочники!$E$11,POWER($T616,1+$T620*INT((CU618-1)/IF(OR($T622=0,$T622=""),1,$T622))),0)))))</f>
        <v>0</v>
      </c>
      <c r="CV624" s="100">
        <f>IF(CV620="",0,IF(CV618=1,$T616,IF($T618=справочники!$E$9,$T616+$T620*INT((CV618-1)/IF(OR($T622=0,$T622=""),1,$T622)),IF($T618=справочники!$E$10,$T616*POWER($T620,INT((CV618-1)/IF(OR($T622=0,$T622=""),1,$T622))),IF($T618=справочники!$E$11,POWER($T616,1+$T620*INT((CV618-1)/IF(OR($T622=0,$T622=""),1,$T622))),0)))))</f>
        <v>0</v>
      </c>
      <c r="CW624" s="100">
        <f>IF(CW620="",0,IF(CW618=1,$T616,IF($T618=справочники!$E$9,$T616+$T620*INT((CW618-1)/IF(OR($T622=0,$T622=""),1,$T622)),IF($T618=справочники!$E$10,$T616*POWER($T620,INT((CW618-1)/IF(OR($T622=0,$T622=""),1,$T622))),IF($T618=справочники!$E$11,POWER($T616,1+$T620*INT((CW618-1)/IF(OR($T622=0,$T622=""),1,$T622))),0)))))</f>
        <v>0</v>
      </c>
      <c r="CX624" s="100">
        <f>IF(CX620="",0,IF(CX618=1,$T616,IF($T618=справочники!$E$9,$T616+$T620*INT((CX618-1)/IF(OR($T622=0,$T622=""),1,$T622)),IF($T618=справочники!$E$10,$T616*POWER($T620,INT((CX618-1)/IF(OR($T622=0,$T622=""),1,$T622))),IF($T618=справочники!$E$11,POWER($T616,1+$T620*INT((CX618-1)/IF(OR($T622=0,$T622=""),1,$T622))),0)))))</f>
        <v>0</v>
      </c>
      <c r="CY624" s="100">
        <f>IF(CY620="",0,IF(CY618=1,$T616,IF($T618=справочники!$E$9,$T616+$T620*INT((CY618-1)/IF(OR($T622=0,$T622=""),1,$T622)),IF($T618=справочники!$E$10,$T616*POWER($T620,INT((CY618-1)/IF(OR($T622=0,$T622=""),1,$T622))),IF($T618=справочники!$E$11,POWER($T616,1+$T620*INT((CY618-1)/IF(OR($T622=0,$T622=""),1,$T622))),0)))))</f>
        <v>0</v>
      </c>
      <c r="CZ624" s="100">
        <f>IF(CZ620="",0,IF(CZ618=1,$T616,IF($T618=справочники!$E$9,$T616+$T620*INT((CZ618-1)/IF(OR($T622=0,$T622=""),1,$T622)),IF($T618=справочники!$E$10,$T616*POWER($T620,INT((CZ618-1)/IF(OR($T622=0,$T622=""),1,$T622))),IF($T618=справочники!$E$11,POWER($T616,1+$T620*INT((CZ618-1)/IF(OR($T622=0,$T622=""),1,$T622))),0)))))</f>
        <v>0</v>
      </c>
      <c r="DA624" s="100">
        <f>IF(DA620="",0,IF(DA618=1,$T616,IF($T618=справочники!$E$9,$T616+$T620*INT((DA618-1)/IF(OR($T622=0,$T622=""),1,$T622)),IF($T618=справочники!$E$10,$T616*POWER($T620,INT((DA618-1)/IF(OR($T622=0,$T622=""),1,$T622))),IF($T618=справочники!$E$11,POWER($T616,1+$T620*INT((DA618-1)/IF(OR($T622=0,$T622=""),1,$T622))),0)))))</f>
        <v>0</v>
      </c>
      <c r="DB624" s="100">
        <f>IF(DB620="",0,IF(DB618=1,$T616,IF($T618=справочники!$E$9,$T616+$T620*INT((DB618-1)/IF(OR($T622=0,$T622=""),1,$T622)),IF($T618=справочники!$E$10,$T616*POWER($T620,INT((DB618-1)/IF(OR($T622=0,$T622=""),1,$T622))),IF($T618=справочники!$E$11,POWER($T616,1+$T620*INT((DB618-1)/IF(OR($T622=0,$T622=""),1,$T622))),0)))))</f>
        <v>0</v>
      </c>
      <c r="DC624" s="100">
        <f>IF(DC620="",0,IF(DC618=1,$T616,IF($T618=справочники!$E$9,$T616+$T620*INT((DC618-1)/IF(OR($T622=0,$T622=""),1,$T622)),IF($T618=справочники!$E$10,$T616*POWER($T620,INT((DC618-1)/IF(OR($T622=0,$T622=""),1,$T622))),IF($T618=справочники!$E$11,POWER($T616,1+$T620*INT((DC618-1)/IF(OR($T622=0,$T622=""),1,$T622))),0)))))</f>
        <v>0</v>
      </c>
      <c r="DD624" s="100">
        <f>IF(DD620="",0,IF(DD618=1,$T616,IF($T618=справочники!$E$9,$T616+$T620*INT((DD618-1)/IF(OR($T622=0,$T622=""),1,$T622)),IF($T618=справочники!$E$10,$T616*POWER($T620,INT((DD618-1)/IF(OR($T622=0,$T622=""),1,$T622))),IF($T618=справочники!$E$11,POWER($T616,1+$T620*INT((DD618-1)/IF(OR($T622=0,$T622=""),1,$T622))),0)))))</f>
        <v>0</v>
      </c>
      <c r="DE624" s="100">
        <f>IF(DE620="",0,IF(DE618=1,$T616,IF($T618=справочники!$E$9,$T616+$T620*INT((DE618-1)/IF(OR($T622=0,$T622=""),1,$T622)),IF($T618=справочники!$E$10,$T616*POWER($T620,INT((DE618-1)/IF(OR($T622=0,$T622=""),1,$T622))),IF($T618=справочники!$E$11,POWER($T616,1+$T620*INT((DE618-1)/IF(OR($T622=0,$T622=""),1,$T622))),0)))))</f>
        <v>0</v>
      </c>
      <c r="DF624" s="100">
        <f>IF(DF620="",0,IF(DF618=1,$T616,IF($T618=справочники!$E$9,$T616+$T620*INT((DF618-1)/IF(OR($T622=0,$T622=""),1,$T622)),IF($T618=справочники!$E$10,$T616*POWER($T620,INT((DF618-1)/IF(OR($T622=0,$T622=""),1,$T622))),IF($T618=справочники!$E$11,POWER($T616,1+$T620*INT((DF618-1)/IF(OR($T622=0,$T622=""),1,$T622))),0)))))</f>
        <v>0</v>
      </c>
      <c r="DG624" s="100">
        <f>IF(DG620="",0,IF(DG618=1,$T616,IF($T618=справочники!$E$9,$T616+$T620*INT((DG618-1)/IF(OR($T622=0,$T622=""),1,$T622)),IF($T618=справочники!$E$10,$T616*POWER($T620,INT((DG618-1)/IF(OR($T622=0,$T622=""),1,$T622))),IF($T618=справочники!$E$11,POWER($T616,1+$T620*INT((DG618-1)/IF(OR($T622=0,$T622=""),1,$T622))),0)))))</f>
        <v>0</v>
      </c>
      <c r="DH624" s="100">
        <f>IF(DH620="",0,IF(DH618=1,$T616,IF($T618=справочники!$E$9,$T616+$T620*INT((DH618-1)/IF(OR($T622=0,$T622=""),1,$T622)),IF($T618=справочники!$E$10,$T616*POWER($T620,INT((DH618-1)/IF(OR($T622=0,$T622=""),1,$T622))),IF($T618=справочники!$E$11,POWER($T616,1+$T620*INT((DH618-1)/IF(OR($T622=0,$T622=""),1,$T622))),0)))))</f>
        <v>0</v>
      </c>
      <c r="DI624" s="100">
        <f>IF(DI620="",0,IF(DI618=1,$T616,IF($T618=справочники!$E$9,$T616+$T620*INT((DI618-1)/IF(OR($T622=0,$T622=""),1,$T622)),IF($T618=справочники!$E$10,$T616*POWER($T620,INT((DI618-1)/IF(OR($T622=0,$T622=""),1,$T622))),IF($T618=справочники!$E$11,POWER($T616,1+$T620*INT((DI618-1)/IF(OR($T622=0,$T622=""),1,$T622))),0)))))</f>
        <v>0</v>
      </c>
      <c r="DJ624" s="100">
        <f>IF(DJ620="",0,IF(DJ618=1,$T616,IF($T618=справочники!$E$9,$T616+$T620*INT((DJ618-1)/IF(OR($T622=0,$T622=""),1,$T622)),IF($T618=справочники!$E$10,$T616*POWER($T620,INT((DJ618-1)/IF(OR($T622=0,$T622=""),1,$T622))),IF($T618=справочники!$E$11,POWER($T616,1+$T620*INT((DJ618-1)/IF(OR($T622=0,$T622=""),1,$T622))),0)))))</f>
        <v>0</v>
      </c>
      <c r="DK624" s="100">
        <f>IF(DK620="",0,IF(DK618=1,$T616,IF($T618=справочники!$E$9,$T616+$T620*INT((DK618-1)/IF(OR($T622=0,$T622=""),1,$T622)),IF($T618=справочники!$E$10,$T616*POWER($T620,INT((DK618-1)/IF(OR($T622=0,$T622=""),1,$T622))),IF($T618=справочники!$E$11,POWER($T616,1+$T620*INT((DK618-1)/IF(OR($T622=0,$T622=""),1,$T622))),0)))))</f>
        <v>0</v>
      </c>
      <c r="DL624" s="100">
        <f>IF(DL620="",0,IF(DL618=1,$T616,IF($T618=справочники!$E$9,$T616+$T620*INT((DL618-1)/IF(OR($T622=0,$T622=""),1,$T622)),IF($T618=справочники!$E$10,$T616*POWER($T620,INT((DL618-1)/IF(OR($T622=0,$T622=""),1,$T622))),IF($T618=справочники!$E$11,POWER($T616,1+$T620*INT((DL618-1)/IF(OR($T622=0,$T622=""),1,$T622))),0)))))</f>
        <v>0</v>
      </c>
      <c r="DM624" s="100">
        <f>IF(DM620="",0,IF(DM618=1,$T616,IF($T618=справочники!$E$9,$T616+$T620*INT((DM618-1)/IF(OR($T622=0,$T622=""),1,$T622)),IF($T618=справочники!$E$10,$T616*POWER($T620,INT((DM618-1)/IF(OR($T622=0,$T622=""),1,$T622))),IF($T618=справочники!$E$11,POWER($T616,1+$T620*INT((DM618-1)/IF(OR($T622=0,$T622=""),1,$T622))),0)))))</f>
        <v>0</v>
      </c>
      <c r="DN624" s="100">
        <f>IF(DN620="",0,IF(DN618=1,$T616,IF($T618=справочники!$E$9,$T616+$T620*INT((DN618-1)/IF(OR($T622=0,$T622=""),1,$T622)),IF($T618=справочники!$E$10,$T616*POWER($T620,INT((DN618-1)/IF(OR($T622=0,$T622=""),1,$T622))),IF($T618=справочники!$E$11,POWER($T616,1+$T620*INT((DN618-1)/IF(OR($T622=0,$T622=""),1,$T622))),0)))))</f>
        <v>0</v>
      </c>
      <c r="DO624" s="100">
        <f>IF(DO620="",0,IF(DO618=1,$T616,IF($T618=справочники!$E$9,$T616+$T620*INT((DO618-1)/IF(OR($T622=0,$T622=""),1,$T622)),IF($T618=справочники!$E$10,$T616*POWER($T620,INT((DO618-1)/IF(OR($T622=0,$T622=""),1,$T622))),IF($T618=справочники!$E$11,POWER($T616,1+$T620*INT((DO618-1)/IF(OR($T622=0,$T622=""),1,$T622))),0)))))</f>
        <v>0</v>
      </c>
      <c r="DP624" s="100">
        <f>IF(DP620="",0,IF(DP618=1,$T616,IF($T618=справочники!$E$9,$T616+$T620*INT((DP618-1)/IF(OR($T622=0,$T622=""),1,$T622)),IF($T618=справочники!$E$10,$T616*POWER($T620,INT((DP618-1)/IF(OR($T622=0,$T622=""),1,$T622))),IF($T618=справочники!$E$11,POWER($T616,1+$T620*INT((DP618-1)/IF(OR($T622=0,$T622=""),1,$T622))),0)))))</f>
        <v>0</v>
      </c>
      <c r="DQ624" s="100">
        <f>IF(DQ620="",0,IF(DQ618=1,$T616,IF($T618=справочники!$E$9,$T616+$T620*INT((DQ618-1)/IF(OR($T622=0,$T622=""),1,$T622)),IF($T618=справочники!$E$10,$T616*POWER($T620,INT((DQ618-1)/IF(OR($T622=0,$T622=""),1,$T622))),IF($T618=справочники!$E$11,POWER($T616,1+$T620*INT((DQ618-1)/IF(OR($T622=0,$T622=""),1,$T622))),0)))))</f>
        <v>0</v>
      </c>
      <c r="DR624" s="100">
        <f>IF(DR620="",0,IF(DR618=1,$T616,IF($T618=справочники!$E$9,$T616+$T620*INT((DR618-1)/IF(OR($T622=0,$T622=""),1,$T622)),IF($T618=справочники!$E$10,$T616*POWER($T620,INT((DR618-1)/IF(OR($T622=0,$T622=""),1,$T622))),IF($T618=справочники!$E$11,POWER($T616,1+$T620*INT((DR618-1)/IF(OR($T622=0,$T622=""),1,$T622))),0)))))</f>
        <v>0</v>
      </c>
      <c r="DS624" s="100">
        <f>IF(DS620="",0,IF(DS618=1,$T616,IF($T618=справочники!$E$9,$T616+$T620*INT((DS618-1)/IF(OR($T622=0,$T622=""),1,$T622)),IF($T618=справочники!$E$10,$T616*POWER($T620,INT((DS618-1)/IF(OR($T622=0,$T622=""),1,$T622))),IF($T618=справочники!$E$11,POWER($T616,1+$T620*INT((DS618-1)/IF(OR($T622=0,$T622=""),1,$T622))),0)))))</f>
        <v>0</v>
      </c>
      <c r="DT624" s="100">
        <f>IF(DT620="",0,IF(DT618=1,$T616,IF($T618=справочники!$E$9,$T616+$T620*INT((DT618-1)/IF(OR($T622=0,$T622=""),1,$T622)),IF($T618=справочники!$E$10,$T616*POWER($T620,INT((DT618-1)/IF(OR($T622=0,$T622=""),1,$T622))),IF($T618=справочники!$E$11,POWER($T616,1+$T620*INT((DT618-1)/IF(OR($T622=0,$T622=""),1,$T622))),0)))))</f>
        <v>0</v>
      </c>
      <c r="DU624" s="100">
        <f>IF(DU620="",0,IF(DU618=1,$T616,IF($T618=справочники!$E$9,$T616+$T620*INT((DU618-1)/IF(OR($T622=0,$T622=""),1,$T622)),IF($T618=справочники!$E$10,$T616*POWER($T620,INT((DU618-1)/IF(OR($T622=0,$T622=""),1,$T622))),IF($T618=справочники!$E$11,POWER($T616,1+$T620*INT((DU618-1)/IF(OR($T622=0,$T622=""),1,$T622))),0)))))</f>
        <v>0</v>
      </c>
      <c r="DV624" s="100">
        <f>IF(DV620="",0,IF(DV618=1,$T616,IF($T618=справочники!$E$9,$T616+$T620*INT((DV618-1)/IF(OR($T622=0,$T622=""),1,$T622)),IF($T618=справочники!$E$10,$T616*POWER($T620,INT((DV618-1)/IF(OR($T622=0,$T622=""),1,$T622))),IF($T618=справочники!$E$11,POWER($T616,1+$T620*INT((DV618-1)/IF(OR($T622=0,$T622=""),1,$T622))),0)))))</f>
        <v>0</v>
      </c>
      <c r="DW624" s="100">
        <f>IF(DW620="",0,IF(DW618=1,$T616,IF($T618=справочники!$E$9,$T616+$T620*INT((DW618-1)/IF(OR($T622=0,$T622=""),1,$T622)),IF($T618=справочники!$E$10,$T616*POWER($T620,INT((DW618-1)/IF(OR($T622=0,$T622=""),1,$T622))),IF($T618=справочники!$E$11,POWER($T616,1+$T620*INT((DW618-1)/IF(OR($T622=0,$T622=""),1,$T622))),0)))))</f>
        <v>0</v>
      </c>
      <c r="DX624" s="100">
        <f>IF(DX620="",0,IF(DX618=1,$T616,IF($T618=справочники!$E$9,$T616+$T620*INT((DX618-1)/IF(OR($T622=0,$T622=""),1,$T622)),IF($T618=справочники!$E$10,$T616*POWER($T620,INT((DX618-1)/IF(OR($T622=0,$T622=""),1,$T622))),IF($T618=справочники!$E$11,POWER($T616,1+$T620*INT((DX618-1)/IF(OR($T622=0,$T622=""),1,$T622))),0)))))</f>
        <v>0</v>
      </c>
      <c r="DY624" s="100">
        <f>IF(DY620="",0,IF(DY618=1,$T616,IF($T618=справочники!$E$9,$T616+$T620*INT((DY618-1)/IF(OR($T622=0,$T622=""),1,$T622)),IF($T618=справочники!$E$10,$T616*POWER($T620,INT((DY618-1)/IF(OR($T622=0,$T622=""),1,$T622))),IF($T618=справочники!$E$11,POWER($T616,1+$T620*INT((DY618-1)/IF(OR($T622=0,$T622=""),1,$T622))),0)))))</f>
        <v>0</v>
      </c>
      <c r="DZ624" s="100">
        <f>IF(DZ620="",0,IF(DZ618=1,$T616,IF($T618=справочники!$E$9,$T616+$T620*INT((DZ618-1)/IF(OR($T622=0,$T622=""),1,$T622)),IF($T618=справочники!$E$10,$T616*POWER($T620,INT((DZ618-1)/IF(OR($T622=0,$T622=""),1,$T622))),IF($T618=справочники!$E$11,POWER($T616,1+$T620*INT((DZ618-1)/IF(OR($T622=0,$T622=""),1,$T622))),0)))))</f>
        <v>0</v>
      </c>
      <c r="EA624" s="100">
        <f>IF(EA620="",0,IF(EA618=1,$T616,IF($T618=справочники!$E$9,$T616+$T620*INT((EA618-1)/IF(OR($T622=0,$T622=""),1,$T622)),IF($T618=справочники!$E$10,$T616*POWER($T620,INT((EA618-1)/IF(OR($T622=0,$T622=""),1,$T622))),IF($T618=справочники!$E$11,POWER($T616,1+$T620*INT((EA618-1)/IF(OR($T622=0,$T622=""),1,$T622))),0)))))</f>
        <v>0</v>
      </c>
      <c r="EB624" s="100">
        <f>IF(EB620="",0,IF(EB618=1,$T616,IF($T618=справочники!$E$9,$T616+$T620*INT((EB618-1)/IF(OR($T622=0,$T622=""),1,$T622)),IF($T618=справочники!$E$10,$T616*POWER($T620,INT((EB618-1)/IF(OR($T622=0,$T622=""),1,$T622))),IF($T618=справочники!$E$11,POWER($T616,1+$T620*INT((EB618-1)/IF(OR($T622=0,$T622=""),1,$T622))),0)))))</f>
        <v>0</v>
      </c>
      <c r="EC624" s="100">
        <f>IF(EC620="",0,IF(EC618=1,$T616,IF($T618=справочники!$E$9,$T616+$T620*INT((EC618-1)/IF(OR($T622=0,$T622=""),1,$T622)),IF($T618=справочники!$E$10,$T616*POWER($T620,INT((EC618-1)/IF(OR($T622=0,$T622=""),1,$T622))),IF($T618=справочники!$E$11,POWER($T616,1+$T620*INT((EC618-1)/IF(OR($T622=0,$T622=""),1,$T622))),0)))))</f>
        <v>0</v>
      </c>
      <c r="ED624" s="100">
        <f>IF(ED620="",0,IF(ED618=1,$T616,IF($T618=справочники!$E$9,$T616+$T620*INT((ED618-1)/IF(OR($T622=0,$T622=""),1,$T622)),IF($T618=справочники!$E$10,$T616*POWER($T620,INT((ED618-1)/IF(OR($T622=0,$T622=""),1,$T622))),IF($T618=справочники!$E$11,POWER($T616,1+$T620*INT((ED618-1)/IF(OR($T622=0,$T622=""),1,$T622))),0)))))</f>
        <v>0</v>
      </c>
      <c r="EE624" s="100">
        <f>IF(EE620="",0,IF(EE618=1,$T616,IF($T618=справочники!$E$9,$T616+$T620*INT((EE618-1)/IF(OR($T622=0,$T622=""),1,$T622)),IF($T618=справочники!$E$10,$T616*POWER($T620,INT((EE618-1)/IF(OR($T622=0,$T622=""),1,$T622))),IF($T618=справочники!$E$11,POWER($T616,1+$T620*INT((EE618-1)/IF(OR($T622=0,$T622=""),1,$T622))),0)))))</f>
        <v>0</v>
      </c>
      <c r="EF624" s="100">
        <f>IF(EF620="",0,IF(EF618=1,$T616,IF($T618=справочники!$E$9,$T616+$T620*INT((EF618-1)/IF(OR($T622=0,$T622=""),1,$T622)),IF($T618=справочники!$E$10,$T616*POWER($T620,INT((EF618-1)/IF(OR($T622=0,$T622=""),1,$T622))),IF($T618=справочники!$E$11,POWER($T616,1+$T620*INT((EF618-1)/IF(OR($T622=0,$T622=""),1,$T622))),0)))))</f>
        <v>0</v>
      </c>
      <c r="EG624" s="100">
        <f>IF(EG620="",0,IF(EG618=1,$T616,IF($T618=справочники!$E$9,$T616+$T620*INT((EG618-1)/IF(OR($T622=0,$T622=""),1,$T622)),IF($T618=справочники!$E$10,$T616*POWER($T620,INT((EG618-1)/IF(OR($T622=0,$T622=""),1,$T622))),IF($T618=справочники!$E$11,POWER($T616,1+$T620*INT((EG618-1)/IF(OR($T622=0,$T622=""),1,$T622))),0)))))</f>
        <v>0</v>
      </c>
      <c r="EH624" s="100">
        <f>IF(EH620="",0,IF(EH618=1,$T616,IF($T618=справочники!$E$9,$T616+$T620*INT((EH618-1)/IF(OR($T622=0,$T622=""),1,$T622)),IF($T618=справочники!$E$10,$T616*POWER($T620,INT((EH618-1)/IF(OR($T622=0,$T622=""),1,$T622))),IF($T618=справочники!$E$11,POWER($T616,1+$T620*INT((EH618-1)/IF(OR($T622=0,$T622=""),1,$T622))),0)))))</f>
        <v>0</v>
      </c>
      <c r="EI624" s="100">
        <f>IF(EI620="",0,IF(EI618=1,$T616,IF($T618=справочники!$E$9,$T616+$T620*INT((EI618-1)/IF(OR($T622=0,$T622=""),1,$T622)),IF($T618=справочники!$E$10,$T616*POWER($T620,INT((EI618-1)/IF(OR($T622=0,$T622=""),1,$T622))),IF($T618=справочники!$E$11,POWER($T616,1+$T620*INT((EI618-1)/IF(OR($T622=0,$T622=""),1,$T622))),0)))))</f>
        <v>0</v>
      </c>
      <c r="EJ624" s="100">
        <f>IF(EJ620="",0,IF(EJ618=1,$T616,IF($T618=справочники!$E$9,$T616+$T620*INT((EJ618-1)/IF(OR($T622=0,$T622=""),1,$T622)),IF($T618=справочники!$E$10,$T616*POWER($T620,INT((EJ618-1)/IF(OR($T622=0,$T622=""),1,$T622))),IF($T618=справочники!$E$11,POWER($T616,1+$T620*INT((EJ618-1)/IF(OR($T622=0,$T622=""),1,$T622))),0)))))</f>
        <v>0</v>
      </c>
      <c r="EK624" s="100">
        <f>IF(EK620="",0,IF(EK618=1,$T616,IF($T618=справочники!$E$9,$T616+$T620*INT((EK618-1)/IF(OR($T622=0,$T622=""),1,$T622)),IF($T618=справочники!$E$10,$T616*POWER($T620,INT((EK618-1)/IF(OR($T622=0,$T622=""),1,$T622))),IF($T618=справочники!$E$11,POWER($T616,1+$T620*INT((EK618-1)/IF(OR($T622=0,$T622=""),1,$T622))),0)))))</f>
        <v>0</v>
      </c>
      <c r="EL624" s="100">
        <f>IF(EL620="",0,IF(EL618=1,$T616,IF($T618=справочники!$E$9,$T616+$T620*INT((EL618-1)/IF(OR($T622=0,$T622=""),1,$T622)),IF($T618=справочники!$E$10,$T616*POWER($T620,INT((EL618-1)/IF(OR($T622=0,$T622=""),1,$T622))),IF($T618=справочники!$E$11,POWER($T616,1+$T620*INT((EL618-1)/IF(OR($T622=0,$T622=""),1,$T622))),0)))))</f>
        <v>0</v>
      </c>
      <c r="EM624" s="100">
        <f>IF(EM620="",0,IF(EM618=1,$T616,IF($T618=справочники!$E$9,$T616+$T620*INT((EM618-1)/IF(OR($T622=0,$T622=""),1,$T622)),IF($T618=справочники!$E$10,$T616*POWER($T620,INT((EM618-1)/IF(OR($T622=0,$T622=""),1,$T622))),IF($T618=справочники!$E$11,POWER($T616,1+$T620*INT((EM618-1)/IF(OR($T622=0,$T622=""),1,$T622))),0)))))</f>
        <v>0</v>
      </c>
      <c r="EN624" s="100">
        <f>IF(EN620="",0,IF(EN618=1,$T616,IF($T618=справочники!$E$9,$T616+$T620*INT((EN618-1)/IF(OR($T622=0,$T622=""),1,$T622)),IF($T618=справочники!$E$10,$T616*POWER($T620,INT((EN618-1)/IF(OR($T622=0,$T622=""),1,$T622))),IF($T618=справочники!$E$11,POWER($T616,1+$T620*INT((EN618-1)/IF(OR($T622=0,$T622=""),1,$T622))),0)))))</f>
        <v>0</v>
      </c>
      <c r="EO624" s="100">
        <f>IF(EO620="",0,IF(EO618=1,$T616,IF($T618=справочники!$E$9,$T616+$T620*INT((EO618-1)/IF(OR($T622=0,$T622=""),1,$T622)),IF($T618=справочники!$E$10,$T616*POWER($T620,INT((EO618-1)/IF(OR($T622=0,$T622=""),1,$T622))),IF($T618=справочники!$E$11,POWER($T616,1+$T620*INT((EO618-1)/IF(OR($T622=0,$T622=""),1,$T622))),0)))))</f>
        <v>0</v>
      </c>
      <c r="EP624" s="100">
        <f>IF(EP620="",0,IF(EP618=1,$T616,IF($T618=справочники!$E$9,$T616+$T620*INT((EP618-1)/IF(OR($T622=0,$T622=""),1,$T622)),IF($T618=справочники!$E$10,$T616*POWER($T620,INT((EP618-1)/IF(OR($T622=0,$T622=""),1,$T622))),IF($T618=справочники!$E$11,POWER($T616,1+$T620*INT((EP618-1)/IF(OR($T622=0,$T622=""),1,$T622))),0)))))</f>
        <v>0</v>
      </c>
      <c r="EQ624" s="100">
        <f>IF(EQ620="",0,IF(EQ618=1,$T616,IF($T618=справочники!$E$9,$T616+$T620*INT((EQ618-1)/IF(OR($T622=0,$T622=""),1,$T622)),IF($T618=справочники!$E$10,$T616*POWER($T620,INT((EQ618-1)/IF(OR($T622=0,$T622=""),1,$T622))),IF($T618=справочники!$E$11,POWER($T616,1+$T620*INT((EQ618-1)/IF(OR($T622=0,$T622=""),1,$T622))),0)))))</f>
        <v>0</v>
      </c>
      <c r="ER624" s="100">
        <f>IF(ER620="",0,IF(ER618=1,$T616,IF($T618=справочники!$E$9,$T616+$T620*INT((ER618-1)/IF(OR($T622=0,$T622=""),1,$T622)),IF($T618=справочники!$E$10,$T616*POWER($T620,INT((ER618-1)/IF(OR($T622=0,$T622=""),1,$T622))),IF($T618=справочники!$E$11,POWER($T616,1+$T620*INT((ER618-1)/IF(OR($T622=0,$T622=""),1,$T622))),0)))))</f>
        <v>0</v>
      </c>
      <c r="ES624" s="100">
        <f>IF(ES620="",0,IF(ES618=1,$T616,IF($T618=справочники!$E$9,$T616+$T620*INT((ES618-1)/IF(OR($T622=0,$T622=""),1,$T622)),IF($T618=справочники!$E$10,$T616*POWER($T620,INT((ES618-1)/IF(OR($T622=0,$T622=""),1,$T622))),IF($T618=справочники!$E$11,POWER($T616,1+$T620*INT((ES618-1)/IF(OR($T622=0,$T622=""),1,$T622))),0)))))</f>
        <v>0</v>
      </c>
      <c r="ET624" s="100">
        <f>IF(ET620="",0,IF(ET618=1,$T616,IF($T618=справочники!$E$9,$T616+$T620*INT((ET618-1)/IF(OR($T622=0,$T622=""),1,$T622)),IF($T618=справочники!$E$10,$T616*POWER($T620,INT((ET618-1)/IF(OR($T622=0,$T622=""),1,$T622))),IF($T618=справочники!$E$11,POWER($T616,1+$T620*INT((ET618-1)/IF(OR($T622=0,$T622=""),1,$T622))),0)))))</f>
        <v>0</v>
      </c>
      <c r="EU624" s="100">
        <f>IF(EU620="",0,IF(EU618=1,$T616,IF($T618=справочники!$E$9,$T616+$T620*INT((EU618-1)/IF(OR($T622=0,$T622=""),1,$T622)),IF($T618=справочники!$E$10,$T616*POWER($T620,INT((EU618-1)/IF(OR($T622=0,$T622=""),1,$T622))),IF($T618=справочники!$E$11,POWER($T616,1+$T620*INT((EU618-1)/IF(OR($T622=0,$T622=""),1,$T622))),0)))))</f>
        <v>0</v>
      </c>
      <c r="EV624" s="100">
        <f>IF(EV620="",0,IF(EV618=1,$T616,IF($T618=справочники!$E$9,$T616+$T620*INT((EV618-1)/IF(OR($T622=0,$T622=""),1,$T622)),IF($T618=справочники!$E$10,$T616*POWER($T620,INT((EV618-1)/IF(OR($T622=0,$T622=""),1,$T622))),IF($T618=справочники!$E$11,POWER($T616,1+$T620*INT((EV618-1)/IF(OR($T622=0,$T622=""),1,$T622))),0)))))</f>
        <v>0</v>
      </c>
      <c r="EW624" s="100">
        <f>IF(EW620="",0,IF(EW618=1,$T616,IF($T618=справочники!$E$9,$T616+$T620*INT((EW618-1)/IF(OR($T622=0,$T622=""),1,$T622)),IF($T618=справочники!$E$10,$T616*POWER($T620,INT((EW618-1)/IF(OR($T622=0,$T622=""),1,$T622))),IF($T618=справочники!$E$11,POWER($T616,1+$T620*INT((EW618-1)/IF(OR($T622=0,$T622=""),1,$T622))),0)))))</f>
        <v>0</v>
      </c>
      <c r="EX624" s="100">
        <f>IF(EX620="",0,IF(EX618=1,$T616,IF($T618=справочники!$E$9,$T616+$T620*INT((EX618-1)/IF(OR($T622=0,$T622=""),1,$T622)),IF($T618=справочники!$E$10,$T616*POWER($T620,INT((EX618-1)/IF(OR($T622=0,$T622=""),1,$T622))),IF($T618=справочники!$E$11,POWER($T616,1+$T620*INT((EX618-1)/IF(OR($T622=0,$T622=""),1,$T622))),0)))))</f>
        <v>0</v>
      </c>
      <c r="EY624" s="100">
        <f>IF(EY620="",0,IF(EY618=1,$T616,IF($T618=справочники!$E$9,$T616+$T620*INT((EY618-1)/IF(OR($T622=0,$T622=""),1,$T622)),IF($T618=справочники!$E$10,$T616*POWER($T620,INT((EY618-1)/IF(OR($T622=0,$T622=""),1,$T622))),IF($T618=справочники!$E$11,POWER($T616,1+$T620*INT((EY618-1)/IF(OR($T622=0,$T622=""),1,$T622))),0)))))</f>
        <v>0</v>
      </c>
      <c r="EZ624" s="100">
        <f>IF(EZ620="",0,IF(EZ618=1,$T616,IF($T618=справочники!$E$9,$T616+$T620*INT((EZ618-1)/IF(OR($T622=0,$T622=""),1,$T622)),IF($T618=справочники!$E$10,$T616*POWER($T620,INT((EZ618-1)/IF(OR($T622=0,$T622=""),1,$T622))),IF($T618=справочники!$E$11,POWER($T616,1+$T620*INT((EZ618-1)/IF(OR($T622=0,$T622=""),1,$T622))),0)))))</f>
        <v>0</v>
      </c>
      <c r="FA624" s="100">
        <f>IF(FA620="",0,IF(FA618=1,$T616,IF($T618=справочники!$E$9,$T616+$T620*INT((FA618-1)/IF(OR($T622=0,$T622=""),1,$T622)),IF($T618=справочники!$E$10,$T616*POWER($T620,INT((FA618-1)/IF(OR($T622=0,$T622=""),1,$T622))),IF($T618=справочники!$E$11,POWER($T616,1+$T620*INT((FA618-1)/IF(OR($T622=0,$T622=""),1,$T622))),0)))))</f>
        <v>0</v>
      </c>
      <c r="FB624" s="100">
        <f>IF(FB620="",0,IF(FB618=1,$T616,IF($T618=справочники!$E$9,$T616+$T620*INT((FB618-1)/IF(OR($T622=0,$T622=""),1,$T622)),IF($T618=справочники!$E$10,$T616*POWER($T620,INT((FB618-1)/IF(OR($T622=0,$T622=""),1,$T622))),IF($T618=справочники!$E$11,POWER($T616,1+$T620*INT((FB618-1)/IF(OR($T622=0,$T622=""),1,$T622))),0)))))</f>
        <v>0</v>
      </c>
      <c r="FC624" s="100">
        <f>IF(FC620="",0,IF(FC618=1,$T616,IF($T618=справочники!$E$9,$T616+$T620*INT((FC618-1)/IF(OR($T622=0,$T622=""),1,$T622)),IF($T618=справочники!$E$10,$T616*POWER($T620,INT((FC618-1)/IF(OR($T622=0,$T622=""),1,$T622))),IF($T618=справочники!$E$11,POWER($T616,1+$T620*INT((FC618-1)/IF(OR($T622=0,$T622=""),1,$T622))),0)))))</f>
        <v>0</v>
      </c>
      <c r="FD624" s="100">
        <f>IF(FD620="",0,IF(FD618=1,$T616,IF($T618=справочники!$E$9,$T616+$T620*INT((FD618-1)/IF(OR($T622=0,$T622=""),1,$T622)),IF($T618=справочники!$E$10,$T616*POWER($T620,INT((FD618-1)/IF(OR($T622=0,$T622=""),1,$T622))),IF($T618=справочники!$E$11,POWER($T616,1+$T620*INT((FD618-1)/IF(OR($T622=0,$T622=""),1,$T622))),0)))))</f>
        <v>0</v>
      </c>
      <c r="FE624" s="100">
        <f>IF(FE620="",0,IF(FE618=1,$T616,IF($T618=справочники!$E$9,$T616+$T620*INT((FE618-1)/IF(OR($T622=0,$T622=""),1,$T622)),IF($T618=справочники!$E$10,$T616*POWER($T620,INT((FE618-1)/IF(OR($T622=0,$T622=""),1,$T622))),IF($T618=справочники!$E$11,POWER($T616,1+$T620*INT((FE618-1)/IF(OR($T622=0,$T622=""),1,$T622))),0)))))</f>
        <v>0</v>
      </c>
      <c r="FF624" s="100">
        <f>IF(FF620="",0,IF(FF618=1,$T616,IF($T618=справочники!$E$9,$T616+$T620*INT((FF618-1)/IF(OR($T622=0,$T622=""),1,$T622)),IF($T618=справочники!$E$10,$T616*POWER($T620,INT((FF618-1)/IF(OR($T622=0,$T622=""),1,$T622))),IF($T618=справочники!$E$11,POWER($T616,1+$T620*INT((FF618-1)/IF(OR($T622=0,$T622=""),1,$T622))),0)))))</f>
        <v>0</v>
      </c>
      <c r="FG624" s="100">
        <f>IF(FG620="",0,IF(FG618=1,$T616,IF($T618=справочники!$E$9,$T616+$T620*INT((FG618-1)/IF(OR($T622=0,$T622=""),1,$T622)),IF($T618=справочники!$E$10,$T616*POWER($T620,INT((FG618-1)/IF(OR($T622=0,$T622=""),1,$T622))),IF($T618=справочники!$E$11,POWER($T616,1+$T620*INT((FG618-1)/IF(OR($T622=0,$T622=""),1,$T622))),0)))))</f>
        <v>0</v>
      </c>
      <c r="FH624" s="100">
        <f>IF(FH620="",0,IF(FH618=1,$T616,IF($T618=справочники!$E$9,$T616+$T620*INT((FH618-1)/IF(OR($T622=0,$T622=""),1,$T622)),IF($T618=справочники!$E$10,$T616*POWER($T620,INT((FH618-1)/IF(OR($T622=0,$T622=""),1,$T622))),IF($T618=справочники!$E$11,POWER($T616,1+$T620*INT((FH618-1)/IF(OR($T622=0,$T622=""),1,$T622))),0)))))</f>
        <v>0</v>
      </c>
      <c r="FI624" s="100">
        <f>IF(FI620="",0,IF(FI618=1,$T616,IF($T618=справочники!$E$9,$T616+$T620*INT((FI618-1)/IF(OR($T622=0,$T622=""),1,$T622)),IF($T618=справочники!$E$10,$T616*POWER($T620,INT((FI618-1)/IF(OR($T622=0,$T622=""),1,$T622))),IF($T618=справочники!$E$11,POWER($T616,1+$T620*INT((FI618-1)/IF(OR($T622=0,$T622=""),1,$T622))),0)))))</f>
        <v>0</v>
      </c>
      <c r="FJ624" s="100">
        <f>IF(FJ620="",0,IF(FJ618=1,$T616,IF($T618=справочники!$E$9,$T616+$T620*INT((FJ618-1)/IF(OR($T622=0,$T622=""),1,$T622)),IF($T618=справочники!$E$10,$T616*POWER($T620,INT((FJ618-1)/IF(OR($T622=0,$T622=""),1,$T622))),IF($T618=справочники!$E$11,POWER($T616,1+$T620*INT((FJ618-1)/IF(OR($T622=0,$T622=""),1,$T622))),0)))))</f>
        <v>0</v>
      </c>
      <c r="FK624" s="100">
        <f>IF(FK620="",0,IF(FK618=1,$T616,IF($T618=справочники!$E$9,$T616+$T620*INT((FK618-1)/IF(OR($T622=0,$T622=""),1,$T622)),IF($T618=справочники!$E$10,$T616*POWER($T620,INT((FK618-1)/IF(OR($T622=0,$T622=""),1,$T622))),IF($T618=справочники!$E$11,POWER($T616,1+$T620*INT((FK618-1)/IF(OR($T622=0,$T622=""),1,$T622))),0)))))</f>
        <v>0</v>
      </c>
      <c r="FL624" s="100">
        <f>IF(FL620="",0,IF(FL618=1,$T616,IF($T618=справочники!$E$9,$T616+$T620*INT((FL618-1)/IF(OR($T622=0,$T622=""),1,$T622)),IF($T618=справочники!$E$10,$T616*POWER($T620,INT((FL618-1)/IF(OR($T622=0,$T622=""),1,$T622))),IF($T618=справочники!$E$11,POWER($T616,1+$T620*INT((FL618-1)/IF(OR($T622=0,$T622=""),1,$T622))),0)))))</f>
        <v>0</v>
      </c>
      <c r="FM624" s="100">
        <f>IF(FM620="",0,IF(FM618=1,$T616,IF($T618=справочники!$E$9,$T616+$T620*INT((FM618-1)/IF(OR($T622=0,$T622=""),1,$T622)),IF($T618=справочники!$E$10,$T616*POWER($T620,INT((FM618-1)/IF(OR($T622=0,$T622=""),1,$T622))),IF($T618=справочники!$E$11,POWER($T616,1+$T620*INT((FM618-1)/IF(OR($T622=0,$T622=""),1,$T622))),0)))))</f>
        <v>0</v>
      </c>
      <c r="FN624" s="100">
        <f>IF(FN620="",0,IF(FN618=1,$T616,IF($T618=справочники!$E$9,$T616+$T620*INT((FN618-1)/IF(OR($T622=0,$T622=""),1,$T622)),IF($T618=справочники!$E$10,$T616*POWER($T620,INT((FN618-1)/IF(OR($T622=0,$T622=""),1,$T622))),IF($T618=справочники!$E$11,POWER($T616,1+$T620*INT((FN618-1)/IF(OR($T622=0,$T622=""),1,$T622))),0)))))</f>
        <v>0</v>
      </c>
      <c r="FO624" s="100">
        <f>IF(FO620="",0,IF(FO618=1,$T616,IF($T618=справочники!$E$9,$T616+$T620*INT((FO618-1)/IF(OR($T622=0,$T622=""),1,$T622)),IF($T618=справочники!$E$10,$T616*POWER($T620,INT((FO618-1)/IF(OR($T622=0,$T622=""),1,$T622))),IF($T618=справочники!$E$11,POWER($T616,1+$T620*INT((FO618-1)/IF(OR($T622=0,$T622=""),1,$T622))),0)))))</f>
        <v>0</v>
      </c>
      <c r="FP624" s="100">
        <f>IF(FP620="",0,IF(FP618=1,$T616,IF($T618=справочники!$E$9,$T616+$T620*INT((FP618-1)/IF(OR($T622=0,$T622=""),1,$T622)),IF($T618=справочники!$E$10,$T616*POWER($T620,INT((FP618-1)/IF(OR($T622=0,$T622=""),1,$T622))),IF($T618=справочники!$E$11,POWER($T616,1+$T620*INT((FP618-1)/IF(OR($T622=0,$T622=""),1,$T622))),0)))))</f>
        <v>0</v>
      </c>
      <c r="FQ624" s="100">
        <f>IF(FQ620="",0,IF(FQ618=1,$T616,IF($T618=справочники!$E$9,$T616+$T620*INT((FQ618-1)/IF(OR($T622=0,$T622=""),1,$T622)),IF($T618=справочники!$E$10,$T616*POWER($T620,INT((FQ618-1)/IF(OR($T622=0,$T622=""),1,$T622))),IF($T618=справочники!$E$11,POWER($T616,1+$T620*INT((FQ618-1)/IF(OR($T622=0,$T622=""),1,$T622))),0)))))</f>
        <v>0</v>
      </c>
      <c r="FR624" s="100">
        <f>IF(FR620="",0,IF(FR618=1,$T616,IF($T618=справочники!$E$9,$T616+$T620*INT((FR618-1)/IF(OR($T622=0,$T622=""),1,$T622)),IF($T618=справочники!$E$10,$T616*POWER($T620,INT((FR618-1)/IF(OR($T622=0,$T622=""),1,$T622))),IF($T618=справочники!$E$11,POWER($T616,1+$T620*INT((FR618-1)/IF(OR($T622=0,$T622=""),1,$T622))),0)))))</f>
        <v>0</v>
      </c>
      <c r="FS624" s="100">
        <f>IF(FS620="",0,IF(FS618=1,$T616,IF($T618=справочники!$E$9,$T616+$T620*INT((FS618-1)/IF(OR($T622=0,$T622=""),1,$T622)),IF($T618=справочники!$E$10,$T616*POWER($T620,INT((FS618-1)/IF(OR($T622=0,$T622=""),1,$T622))),IF($T618=справочники!$E$11,POWER($T616,1+$T620*INT((FS618-1)/IF(OR($T622=0,$T622=""),1,$T622))),0)))))</f>
        <v>0</v>
      </c>
      <c r="FT624" s="100">
        <f>IF(FT620="",0,IF(FT618=1,$T616,IF($T618=справочники!$E$9,$T616+$T620*INT((FT618-1)/IF(OR($T622=0,$T622=""),1,$T622)),IF($T618=справочники!$E$10,$T616*POWER($T620,INT((FT618-1)/IF(OR($T622=0,$T622=""),1,$T622))),IF($T618=справочники!$E$11,POWER($T616,1+$T620*INT((FT618-1)/IF(OR($T622=0,$T622=""),1,$T622))),0)))))</f>
        <v>0</v>
      </c>
      <c r="FU624" s="100">
        <f>IF(FU620="",0,IF(FU618=1,$T616,IF($T618=справочники!$E$9,$T616+$T620*INT((FU618-1)/IF(OR($T622=0,$T622=""),1,$T622)),IF($T618=справочники!$E$10,$T616*POWER($T620,INT((FU618-1)/IF(OR($T622=0,$T622=""),1,$T622))),IF($T618=справочники!$E$11,POWER($T616,1+$T620*INT((FU618-1)/IF(OR($T622=0,$T622=""),1,$T622))),0)))))</f>
        <v>0</v>
      </c>
      <c r="FV624" s="100">
        <f>IF(FV620="",0,IF(FV618=1,$T616,IF($T618=справочники!$E$9,$T616+$T620*INT((FV618-1)/IF(OR($T622=0,$T622=""),1,$T622)),IF($T618=справочники!$E$10,$T616*POWER($T620,INT((FV618-1)/IF(OR($T622=0,$T622=""),1,$T622))),IF($T618=справочники!$E$11,POWER($T616,1+$T620*INT((FV618-1)/IF(OR($T622=0,$T622=""),1,$T622))),0)))))</f>
        <v>0</v>
      </c>
      <c r="FW624" s="100">
        <f>IF(FW620="",0,IF(FW618=1,$T616,IF($T618=справочники!$E$9,$T616+$T620*INT((FW618-1)/IF(OR($T622=0,$T622=""),1,$T622)),IF($T618=справочники!$E$10,$T616*POWER($T620,INT((FW618-1)/IF(OR($T622=0,$T622=""),1,$T622))),IF($T618=справочники!$E$11,POWER($T616,1+$T620*INT((FW618-1)/IF(OR($T622=0,$T622=""),1,$T622))),0)))))</f>
        <v>0</v>
      </c>
      <c r="FX624" s="100">
        <f>IF(FX620="",0,IF(FX618=1,$T616,IF($T618=справочники!$E$9,$T616+$T620*INT((FX618-1)/IF(OR($T622=0,$T622=""),1,$T622)),IF($T618=справочники!$E$10,$T616*POWER($T620,INT((FX618-1)/IF(OR($T622=0,$T622=""),1,$T622))),IF($T618=справочники!$E$11,POWER($T616,1+$T620*INT((FX618-1)/IF(OR($T622=0,$T622=""),1,$T622))),0)))))</f>
        <v>0</v>
      </c>
      <c r="FY624" s="100">
        <f>IF(FY620="",0,IF(FY618=1,$T616,IF($T618=справочники!$E$9,$T616+$T620*INT((FY618-1)/IF(OR($T622=0,$T622=""),1,$T622)),IF($T618=справочники!$E$10,$T616*POWER($T620,INT((FY618-1)/IF(OR($T622=0,$T622=""),1,$T622))),IF($T618=справочники!$E$11,POWER($T616,1+$T620*INT((FY618-1)/IF(OR($T622=0,$T622=""),1,$T622))),0)))))</f>
        <v>0</v>
      </c>
      <c r="FZ624" s="100">
        <f>IF(FZ620="",0,IF(FZ618=1,$T616,IF($T618=справочники!$E$9,$T616+$T620*INT((FZ618-1)/IF(OR($T622=0,$T622=""),1,$T622)),IF($T618=справочники!$E$10,$T616*POWER($T620,INT((FZ618-1)/IF(OR($T622=0,$T622=""),1,$T622))),IF($T618=справочники!$E$11,POWER($T616,1+$T620*INT((FZ618-1)/IF(OR($T622=0,$T622=""),1,$T622))),0)))))</f>
        <v>0</v>
      </c>
      <c r="GA624" s="100">
        <f>IF(GA620="",0,IF(GA618=1,$T616,IF($T618=справочники!$E$9,$T616+$T620*INT((GA618-1)/IF(OR($T622=0,$T622=""),1,$T622)),IF($T618=справочники!$E$10,$T616*POWER($T620,INT((GA618-1)/IF(OR($T622=0,$T622=""),1,$T622))),IF($T618=справочники!$E$11,POWER($T616,1+$T620*INT((GA618-1)/IF(OR($T622=0,$T622=""),1,$T622))),0)))))</f>
        <v>0</v>
      </c>
      <c r="GB624" s="100">
        <f>IF(GB620="",0,IF(GB618=1,$T616,IF($T618=справочники!$E$9,$T616+$T620*INT((GB618-1)/IF(OR($T622=0,$T622=""),1,$T622)),IF($T618=справочники!$E$10,$T616*POWER($T620,INT((GB618-1)/IF(OR($T622=0,$T622=""),1,$T622))),IF($T618=справочники!$E$11,POWER($T616,1+$T620*INT((GB618-1)/IF(OR($T622=0,$T622=""),1,$T622))),0)))))</f>
        <v>0</v>
      </c>
      <c r="GC624" s="100">
        <f>IF(GC620="",0,IF(GC618=1,$T616,IF($T618=справочники!$E$9,$T616+$T620*INT((GC618-1)/IF(OR($T622=0,$T622=""),1,$T622)),IF($T618=справочники!$E$10,$T616*POWER($T620,INT((GC618-1)/IF(OR($T622=0,$T622=""),1,$T622))),IF($T618=справочники!$E$11,POWER($T616,1+$T620*INT((GC618-1)/IF(OR($T622=0,$T622=""),1,$T622))),0)))))</f>
        <v>0</v>
      </c>
      <c r="GD624" s="100">
        <f>IF(GD620="",0,IF(GD618=1,$T616,IF($T618=справочники!$E$9,$T616+$T620*INT((GD618-1)/IF(OR($T622=0,$T622=""),1,$T622)),IF($T618=справочники!$E$10,$T616*POWER($T620,INT((GD618-1)/IF(OR($T622=0,$T622=""),1,$T622))),IF($T618=справочники!$E$11,POWER($T616,1+$T620*INT((GD618-1)/IF(OR($T622=0,$T622=""),1,$T622))),0)))))</f>
        <v>0</v>
      </c>
      <c r="GE624" s="100">
        <f>IF(GE620="",0,IF(GE618=1,$T616,IF($T618=справочники!$E$9,$T616+$T620*INT((GE618-1)/IF(OR($T622=0,$T622=""),1,$T622)),IF($T618=справочники!$E$10,$T616*POWER($T620,INT((GE618-1)/IF(OR($T622=0,$T622=""),1,$T622))),IF($T618=справочники!$E$11,POWER($T616,1+$T620*INT((GE618-1)/IF(OR($T622=0,$T622=""),1,$T622))),0)))))</f>
        <v>0</v>
      </c>
      <c r="GF624" s="100">
        <f>IF(GF620="",0,IF(GF618=1,$T616,IF($T618=справочники!$E$9,$T616+$T620*INT((GF618-1)/IF(OR($T622=0,$T622=""),1,$T622)),IF($T618=справочники!$E$10,$T616*POWER($T620,INT((GF618-1)/IF(OR($T622=0,$T622=""),1,$T622))),IF($T618=справочники!$E$11,POWER($T616,1+$T620*INT((GF618-1)/IF(OR($T622=0,$T622=""),1,$T622))),0)))))</f>
        <v>0</v>
      </c>
      <c r="GG624" s="100">
        <f>IF(GG620="",0,IF(GG618=1,$T616,IF($T618=справочники!$E$9,$T616+$T620*INT((GG618-1)/IF(OR($T622=0,$T622=""),1,$T622)),IF($T618=справочники!$E$10,$T616*POWER($T620,INT((GG618-1)/IF(OR($T622=0,$T622=""),1,$T622))),IF($T618=справочники!$E$11,POWER($T616,1+$T620*INT((GG618-1)/IF(OR($T622=0,$T622=""),1,$T622))),0)))))</f>
        <v>0</v>
      </c>
      <c r="GH624" s="100">
        <f>IF(GH620="",0,IF(GH618=1,$T616,IF($T618=справочники!$E$9,$T616+$T620*INT((GH618-1)/IF(OR($T622=0,$T622=""),1,$T622)),IF($T618=справочники!$E$10,$T616*POWER($T620,INT((GH618-1)/IF(OR($T622=0,$T622=""),1,$T622))),IF($T618=справочники!$E$11,POWER($T616,1+$T620*INT((GH618-1)/IF(OR($T622=0,$T622=""),1,$T622))),0)))))</f>
        <v>0</v>
      </c>
      <c r="GI624" s="100">
        <f>IF(GI620="",0,IF(GI618=1,$T616,IF($T618=справочники!$E$9,$T616+$T620*INT((GI618-1)/IF(OR($T622=0,$T622=""),1,$T622)),IF($T618=справочники!$E$10,$T616*POWER($T620,INT((GI618-1)/IF(OR($T622=0,$T622=""),1,$T622))),IF($T618=справочники!$E$11,POWER($T616,1+$T620*INT((GI618-1)/IF(OR($T622=0,$T622=""),1,$T622))),0)))))</f>
        <v>0</v>
      </c>
      <c r="GJ624" s="100">
        <f>IF(GJ620="",0,IF(GJ618=1,$T616,IF($T618=справочники!$E$9,$T616+$T620*INT((GJ618-1)/IF(OR($T622=0,$T622=""),1,$T622)),IF($T618=справочники!$E$10,$T616*POWER($T620,INT((GJ618-1)/IF(OR($T622=0,$T622=""),1,$T622))),IF($T618=справочники!$E$11,POWER($T616,1+$T620*INT((GJ618-1)/IF(OR($T622=0,$T622=""),1,$T622))),0)))))</f>
        <v>0</v>
      </c>
      <c r="GK624" s="100">
        <f>IF(GK620="",0,IF(GK618=1,$T616,IF($T618=справочники!$E$9,$T616+$T620*INT((GK618-1)/IF(OR($T622=0,$T622=""),1,$T622)),IF($T618=справочники!$E$10,$T616*POWER($T620,INT((GK618-1)/IF(OR($T622=0,$T622=""),1,$T622))),IF($T618=справочники!$E$11,POWER($T616,1+$T620*INT((GK618-1)/IF(OR($T622=0,$T622=""),1,$T622))),0)))))</f>
        <v>0</v>
      </c>
      <c r="GL624" s="100">
        <f>IF(GL620="",0,IF(GL618=1,$T616,IF($T618=справочники!$E$9,$T616+$T620*INT((GL618-1)/IF(OR($T622=0,$T622=""),1,$T622)),IF($T618=справочники!$E$10,$T616*POWER($T620,INT((GL618-1)/IF(OR($T622=0,$T622=""),1,$T622))),IF($T618=справочники!$E$11,POWER($T616,1+$T620*INT((GL618-1)/IF(OR($T622=0,$T622=""),1,$T622))),0)))))</f>
        <v>0</v>
      </c>
      <c r="GM624" s="100">
        <f>IF(GM620="",0,IF(GM618=1,$T616,IF($T618=справочники!$E$9,$T616+$T620*INT((GM618-1)/IF(OR($T622=0,$T622=""),1,$T622)),IF($T618=справочники!$E$10,$T616*POWER($T620,INT((GM618-1)/IF(OR($T622=0,$T622=""),1,$T622))),IF($T618=справочники!$E$11,POWER($T616,1+$T620*INT((GM618-1)/IF(OR($T622=0,$T622=""),1,$T622))),0)))))</f>
        <v>0</v>
      </c>
      <c r="GN624" s="100">
        <f>IF(GN620="",0,IF(GN618=1,$T616,IF($T618=справочники!$E$9,$T616+$T620*INT((GN618-1)/IF(OR($T622=0,$T622=""),1,$T622)),IF($T618=справочники!$E$10,$T616*POWER($T620,INT((GN618-1)/IF(OR($T622=0,$T622=""),1,$T622))),IF($T618=справочники!$E$11,POWER($T616,1+$T620*INT((GN618-1)/IF(OR($T622=0,$T622=""),1,$T622))),0)))))</f>
        <v>0</v>
      </c>
      <c r="GO624" s="100">
        <f>IF(GO620="",0,IF(GO618=1,$T616,IF($T618=справочники!$E$9,$T616+$T620*INT((GO618-1)/IF(OR($T622=0,$T622=""),1,$T622)),IF($T618=справочники!$E$10,$T616*POWER($T620,INT((GO618-1)/IF(OR($T622=0,$T622=""),1,$T622))),IF($T618=справочники!$E$11,POWER($T616,1+$T620*INT((GO618-1)/IF(OR($T622=0,$T622=""),1,$T622))),0)))))</f>
        <v>0</v>
      </c>
      <c r="GP624" s="100">
        <f>IF(GP620="",0,IF(GP618=1,$T616,IF($T618=справочники!$E$9,$T616+$T620*INT((GP618-1)/IF(OR($T622=0,$T622=""),1,$T622)),IF($T618=справочники!$E$10,$T616*POWER($T620,INT((GP618-1)/IF(OR($T622=0,$T622=""),1,$T622))),IF($T618=справочники!$E$11,POWER($T616,1+$T620*INT((GP618-1)/IF(OR($T622=0,$T622=""),1,$T622))),0)))))</f>
        <v>0</v>
      </c>
      <c r="GQ624" s="100">
        <f>IF(GQ620="",0,IF(GQ618=1,$T616,IF($T618=справочники!$E$9,$T616+$T620*INT((GQ618-1)/IF(OR($T622=0,$T622=""),1,$T622)),IF($T618=справочники!$E$10,$T616*POWER($T620,INT((GQ618-1)/IF(OR($T622=0,$T622=""),1,$T622))),IF($T618=справочники!$E$11,POWER($T616,1+$T620*INT((GQ618-1)/IF(OR($T622=0,$T622=""),1,$T622))),0)))))</f>
        <v>0</v>
      </c>
      <c r="GR624" s="100">
        <f>IF(GR620="",0,IF(GR618=1,$T616,IF($T618=справочники!$E$9,$T616+$T620*INT((GR618-1)/IF(OR($T622=0,$T622=""),1,$T622)),IF($T618=справочники!$E$10,$T616*POWER($T620,INT((GR618-1)/IF(OR($T622=0,$T622=""),1,$T622))),IF($T618=справочники!$E$11,POWER($T616,1+$T620*INT((GR618-1)/IF(OR($T622=0,$T622=""),1,$T622))),0)))))</f>
        <v>0</v>
      </c>
      <c r="GS624" s="100">
        <f>IF(GS620="",0,IF(GS618=1,$T616,IF($T618=справочники!$E$9,$T616+$T620*INT((GS618-1)/IF(OR($T622=0,$T622=""),1,$T622)),IF($T618=справочники!$E$10,$T616*POWER($T620,INT((GS618-1)/IF(OR($T622=0,$T622=""),1,$T622))),IF($T618=справочники!$E$11,POWER($T616,1+$T620*INT((GS618-1)/IF(OR($T622=0,$T622=""),1,$T622))),0)))))</f>
        <v>0</v>
      </c>
      <c r="GT624" s="100">
        <f>IF(GT620="",0,IF(GT618=1,$T616,IF($T618=справочники!$E$9,$T616+$T620*INT((GT618-1)/IF(OR($T622=0,$T622=""),1,$T622)),IF($T618=справочники!$E$10,$T616*POWER($T620,INT((GT618-1)/IF(OR($T622=0,$T622=""),1,$T622))),IF($T618=справочники!$E$11,POWER($T616,1+$T620*INT((GT618-1)/IF(OR($T622=0,$T622=""),1,$T622))),0)))))</f>
        <v>0</v>
      </c>
      <c r="GU624" s="100">
        <f>IF(GU620="",0,IF(GU618=1,$T616,IF($T618=справочники!$E$9,$T616+$T620*INT((GU618-1)/IF(OR($T622=0,$T622=""),1,$T622)),IF($T618=справочники!$E$10,$T616*POWER($T620,INT((GU618-1)/IF(OR($T622=0,$T622=""),1,$T622))),IF($T618=справочники!$E$11,POWER($T616,1+$T620*INT((GU618-1)/IF(OR($T622=0,$T622=""),1,$T622))),0)))))</f>
        <v>0</v>
      </c>
      <c r="GV624" s="100">
        <f>IF(GV620="",0,IF(GV618=1,$T616,IF($T618=справочники!$E$9,$T616+$T620*INT((GV618-1)/IF(OR($T622=0,$T622=""),1,$T622)),IF($T618=справочники!$E$10,$T616*POWER($T620,INT((GV618-1)/IF(OR($T622=0,$T622=""),1,$T622))),IF($T618=справочники!$E$11,POWER($T616,1+$T620*INT((GV618-1)/IF(OR($T622=0,$T622=""),1,$T622))),0)))))</f>
        <v>0</v>
      </c>
      <c r="GW624" s="100">
        <f>IF(GW620="",0,IF(GW618=1,$T616,IF($T618=справочники!$E$9,$T616+$T620*INT((GW618-1)/IF(OR($T622=0,$T622=""),1,$T622)),IF($T618=справочники!$E$10,$T616*POWER($T620,INT((GW618-1)/IF(OR($T622=0,$T622=""),1,$T622))),IF($T618=справочники!$E$11,POWER($T616,1+$T620*INT((GW618-1)/IF(OR($T622=0,$T622=""),1,$T622))),0)))))</f>
        <v>0</v>
      </c>
      <c r="GX624" s="100">
        <f>IF(GX620="",0,IF(GX618=1,$T616,IF($T618=справочники!$E$9,$T616+$T620*INT((GX618-1)/IF(OR($T622=0,$T622=""),1,$T622)),IF($T618=справочники!$E$10,$T616*POWER($T620,INT((GX618-1)/IF(OR($T622=0,$T622=""),1,$T622))),IF($T618=справочники!$E$11,POWER($T616,1+$T620*INT((GX618-1)/IF(OR($T622=0,$T622=""),1,$T622))),0)))))</f>
        <v>0</v>
      </c>
      <c r="GY624" s="100">
        <f>IF(GY620="",0,IF(GY618=1,$T616,IF($T618=справочники!$E$9,$T616+$T620*INT((GY618-1)/IF(OR($T622=0,$T622=""),1,$T622)),IF($T618=справочники!$E$10,$T616*POWER($T620,INT((GY618-1)/IF(OR($T622=0,$T622=""),1,$T622))),IF($T618=справочники!$E$11,POWER($T616,1+$T620*INT((GY618-1)/IF(OR($T622=0,$T622=""),1,$T622))),0)))))</f>
        <v>0</v>
      </c>
      <c r="GZ624" s="100">
        <f>IF(GZ620="",0,IF(GZ618=1,$T616,IF($T618=справочники!$E$9,$T616+$T620*INT((GZ618-1)/IF(OR($T622=0,$T622=""),1,$T622)),IF($T618=справочники!$E$10,$T616*POWER($T620,INT((GZ618-1)/IF(OR($T622=0,$T622=""),1,$T622))),IF($T618=справочники!$E$11,POWER($T616,1+$T620*INT((GZ618-1)/IF(OR($T622=0,$T622=""),1,$T622))),0)))))</f>
        <v>0</v>
      </c>
      <c r="HA624" s="3"/>
      <c r="HB624" s="3"/>
    </row>
    <row r="625" spans="1:210" ht="4.2" customHeight="1">
      <c r="A625" s="1"/>
      <c r="B625" s="1"/>
      <c r="C625" s="1"/>
      <c r="D625" s="1"/>
      <c r="E625" s="263"/>
      <c r="F625" s="48"/>
      <c r="G625" s="231"/>
      <c r="H625" s="1"/>
      <c r="I625" s="1"/>
      <c r="J625" s="1"/>
      <c r="K625" s="1"/>
      <c r="L625" s="1"/>
      <c r="M625" s="5"/>
      <c r="N625" s="1"/>
      <c r="O625" s="1"/>
      <c r="P625" s="5"/>
      <c r="Q625" s="1"/>
      <c r="R625" s="1"/>
      <c r="S625" s="5"/>
      <c r="T625" s="7"/>
      <c r="U625" s="24"/>
      <c r="V625" s="1"/>
      <c r="W625" s="12"/>
      <c r="X625" s="10"/>
      <c r="Y625" s="46"/>
      <c r="Z625" s="93"/>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4"/>
      <c r="BB625" s="94"/>
      <c r="BC625" s="94"/>
      <c r="BD625" s="94"/>
      <c r="BE625" s="94"/>
      <c r="BF625" s="94"/>
      <c r="BG625" s="94"/>
      <c r="BH625" s="94"/>
      <c r="BI625" s="94"/>
      <c r="BJ625" s="94"/>
      <c r="BK625" s="94"/>
      <c r="BL625" s="94"/>
      <c r="BM625" s="94"/>
      <c r="BN625" s="94"/>
      <c r="BO625" s="94"/>
      <c r="BP625" s="94"/>
      <c r="BQ625" s="94"/>
      <c r="BR625" s="94"/>
      <c r="BS625" s="94"/>
      <c r="BT625" s="94"/>
      <c r="BU625" s="94"/>
      <c r="BV625" s="94"/>
      <c r="BW625" s="94"/>
      <c r="BX625" s="94"/>
      <c r="BY625" s="94"/>
      <c r="BZ625" s="94"/>
      <c r="CA625" s="94"/>
      <c r="CB625" s="94"/>
      <c r="CC625" s="94"/>
      <c r="CD625" s="94"/>
      <c r="CE625" s="94"/>
      <c r="CF625" s="94"/>
      <c r="CG625" s="94"/>
      <c r="CH625" s="94"/>
      <c r="CI625" s="94"/>
      <c r="CJ625" s="94"/>
      <c r="CK625" s="94"/>
      <c r="CL625" s="94"/>
      <c r="CM625" s="94"/>
      <c r="CN625" s="94"/>
      <c r="CO625" s="94"/>
      <c r="CP625" s="94"/>
      <c r="CQ625" s="94"/>
      <c r="CR625" s="94"/>
      <c r="CS625" s="94"/>
      <c r="CT625" s="94"/>
      <c r="CU625" s="94"/>
      <c r="CV625" s="94"/>
      <c r="CW625" s="94"/>
      <c r="CX625" s="94"/>
      <c r="CY625" s="94"/>
      <c r="CZ625" s="94"/>
      <c r="DA625" s="94"/>
      <c r="DB625" s="94"/>
      <c r="DC625" s="94"/>
      <c r="DD625" s="94"/>
      <c r="DE625" s="94"/>
      <c r="DF625" s="94"/>
      <c r="DG625" s="94"/>
      <c r="DH625" s="94"/>
      <c r="DI625" s="94"/>
      <c r="DJ625" s="94"/>
      <c r="DK625" s="94"/>
      <c r="DL625" s="94"/>
      <c r="DM625" s="94"/>
      <c r="DN625" s="94"/>
      <c r="DO625" s="94"/>
      <c r="DP625" s="94"/>
      <c r="DQ625" s="94"/>
      <c r="DR625" s="94"/>
      <c r="DS625" s="94"/>
      <c r="DT625" s="94"/>
      <c r="DU625" s="94"/>
      <c r="DV625" s="94"/>
      <c r="DW625" s="94"/>
      <c r="DX625" s="94"/>
      <c r="DY625" s="94"/>
      <c r="DZ625" s="94"/>
      <c r="EA625" s="94"/>
      <c r="EB625" s="94"/>
      <c r="EC625" s="94"/>
      <c r="ED625" s="94"/>
      <c r="EE625" s="94"/>
      <c r="EF625" s="94"/>
      <c r="EG625" s="94"/>
      <c r="EH625" s="94"/>
      <c r="EI625" s="94"/>
      <c r="EJ625" s="94"/>
      <c r="EK625" s="94"/>
      <c r="EL625" s="94"/>
      <c r="EM625" s="94"/>
      <c r="EN625" s="94"/>
      <c r="EO625" s="94"/>
      <c r="EP625" s="94"/>
      <c r="EQ625" s="94"/>
      <c r="ER625" s="94"/>
      <c r="ES625" s="94"/>
      <c r="ET625" s="94"/>
      <c r="EU625" s="94"/>
      <c r="EV625" s="94"/>
      <c r="EW625" s="94"/>
      <c r="EX625" s="94"/>
      <c r="EY625" s="94"/>
      <c r="EZ625" s="94"/>
      <c r="FA625" s="94"/>
      <c r="FB625" s="94"/>
      <c r="FC625" s="94"/>
      <c r="FD625" s="94"/>
      <c r="FE625" s="94"/>
      <c r="FF625" s="94"/>
      <c r="FG625" s="94"/>
      <c r="FH625" s="94"/>
      <c r="FI625" s="94"/>
      <c r="FJ625" s="94"/>
      <c r="FK625" s="94"/>
      <c r="FL625" s="94"/>
      <c r="FM625" s="94"/>
      <c r="FN625" s="94"/>
      <c r="FO625" s="94"/>
      <c r="FP625" s="94"/>
      <c r="FQ625" s="94"/>
      <c r="FR625" s="94"/>
      <c r="FS625" s="94"/>
      <c r="FT625" s="94"/>
      <c r="FU625" s="94"/>
      <c r="FV625" s="94"/>
      <c r="FW625" s="94"/>
      <c r="FX625" s="94"/>
      <c r="FY625" s="94"/>
      <c r="FZ625" s="94"/>
      <c r="GA625" s="94"/>
      <c r="GB625" s="94"/>
      <c r="GC625" s="94"/>
      <c r="GD625" s="94"/>
      <c r="GE625" s="94"/>
      <c r="GF625" s="94"/>
      <c r="GG625" s="94"/>
      <c r="GH625" s="94"/>
      <c r="GI625" s="94"/>
      <c r="GJ625" s="94"/>
      <c r="GK625" s="94"/>
      <c r="GL625" s="94"/>
      <c r="GM625" s="94"/>
      <c r="GN625" s="94"/>
      <c r="GO625" s="94"/>
      <c r="GP625" s="94"/>
      <c r="GQ625" s="94"/>
      <c r="GR625" s="94"/>
      <c r="GS625" s="94"/>
      <c r="GT625" s="94"/>
      <c r="GU625" s="94"/>
      <c r="GV625" s="94"/>
      <c r="GW625" s="94"/>
      <c r="GX625" s="94"/>
      <c r="GY625" s="94"/>
      <c r="GZ625" s="94"/>
      <c r="HA625" s="1"/>
      <c r="HB625" s="1"/>
    </row>
    <row r="626" spans="1:210" s="239" customFormat="1" ht="10.199999999999999">
      <c r="A626" s="228"/>
      <c r="B626" s="245" t="s">
        <v>157</v>
      </c>
      <c r="C626" s="230"/>
      <c r="D626" s="229"/>
      <c r="E626" s="270"/>
      <c r="F626" s="116"/>
      <c r="G626" s="231"/>
      <c r="H626" s="228"/>
      <c r="I626" s="228" t="str">
        <f>$I$289</f>
        <v>Оборачиваемость начислений расходов</v>
      </c>
      <c r="J626" s="228"/>
      <c r="K626" s="228"/>
      <c r="L626" s="228"/>
      <c r="M626" s="231"/>
      <c r="N626" s="228"/>
      <c r="O626" s="228"/>
      <c r="P626" s="231"/>
      <c r="Q626" s="228" t="s">
        <v>41</v>
      </c>
      <c r="R626" s="228"/>
      <c r="S626" s="231" t="s">
        <v>6</v>
      </c>
      <c r="T626" s="309"/>
      <c r="U626" s="228"/>
      <c r="V626" s="228"/>
      <c r="W626" s="235"/>
      <c r="X626" s="236"/>
      <c r="Y626" s="247"/>
      <c r="Z626" s="248"/>
      <c r="AA626" s="249"/>
      <c r="AB626" s="249"/>
      <c r="AC626" s="249"/>
      <c r="AD626" s="249"/>
      <c r="AE626" s="249"/>
      <c r="AF626" s="249"/>
      <c r="AG626" s="249"/>
      <c r="AH626" s="249"/>
      <c r="AI626" s="249"/>
      <c r="AJ626" s="249"/>
      <c r="AK626" s="249"/>
      <c r="AL626" s="249"/>
      <c r="AM626" s="249"/>
      <c r="AN626" s="249"/>
      <c r="AO626" s="249"/>
      <c r="AP626" s="249"/>
      <c r="AQ626" s="249"/>
      <c r="AR626" s="249"/>
      <c r="AS626" s="249"/>
      <c r="AT626" s="249"/>
      <c r="AU626" s="249"/>
      <c r="AV626" s="249"/>
      <c r="AW626" s="249"/>
      <c r="AX626" s="249"/>
      <c r="AY626" s="249"/>
      <c r="AZ626" s="249"/>
      <c r="BA626" s="249"/>
      <c r="BB626" s="249"/>
      <c r="BC626" s="249"/>
      <c r="BD626" s="249"/>
      <c r="BE626" s="249"/>
      <c r="BF626" s="249"/>
      <c r="BG626" s="249"/>
      <c r="BH626" s="249"/>
      <c r="BI626" s="249"/>
      <c r="BJ626" s="249"/>
      <c r="BK626" s="249"/>
      <c r="BL626" s="249"/>
      <c r="BM626" s="249"/>
      <c r="BN626" s="249"/>
      <c r="BO626" s="249"/>
      <c r="BP626" s="249"/>
      <c r="BQ626" s="249"/>
      <c r="BR626" s="249"/>
      <c r="BS626" s="249"/>
      <c r="BT626" s="249"/>
      <c r="BU626" s="249"/>
      <c r="BV626" s="249"/>
      <c r="BW626" s="249"/>
      <c r="BX626" s="249"/>
      <c r="BY626" s="249"/>
      <c r="BZ626" s="249"/>
      <c r="CA626" s="249"/>
      <c r="CB626" s="249"/>
      <c r="CC626" s="249"/>
      <c r="CD626" s="249"/>
      <c r="CE626" s="249"/>
      <c r="CF626" s="249"/>
      <c r="CG626" s="249"/>
      <c r="CH626" s="249"/>
      <c r="CI626" s="249"/>
      <c r="CJ626" s="249"/>
      <c r="CK626" s="249"/>
      <c r="CL626" s="249"/>
      <c r="CM626" s="249"/>
      <c r="CN626" s="249"/>
      <c r="CO626" s="249"/>
      <c r="CP626" s="249"/>
      <c r="CQ626" s="249"/>
      <c r="CR626" s="249"/>
      <c r="CS626" s="249"/>
      <c r="CT626" s="249"/>
      <c r="CU626" s="249"/>
      <c r="CV626" s="249"/>
      <c r="CW626" s="249"/>
      <c r="CX626" s="249"/>
      <c r="CY626" s="249"/>
      <c r="CZ626" s="249"/>
      <c r="DA626" s="249"/>
      <c r="DB626" s="249"/>
      <c r="DC626" s="249"/>
      <c r="DD626" s="249"/>
      <c r="DE626" s="249"/>
      <c r="DF626" s="249"/>
      <c r="DG626" s="249"/>
      <c r="DH626" s="249"/>
      <c r="DI626" s="249"/>
      <c r="DJ626" s="249"/>
      <c r="DK626" s="249"/>
      <c r="DL626" s="249"/>
      <c r="DM626" s="249"/>
      <c r="DN626" s="249"/>
      <c r="DO626" s="249"/>
      <c r="DP626" s="249"/>
      <c r="DQ626" s="249"/>
      <c r="DR626" s="249"/>
      <c r="DS626" s="249"/>
      <c r="DT626" s="249"/>
      <c r="DU626" s="249"/>
      <c r="DV626" s="249"/>
      <c r="DW626" s="249"/>
      <c r="DX626" s="249"/>
      <c r="DY626" s="249"/>
      <c r="DZ626" s="249"/>
      <c r="EA626" s="249"/>
      <c r="EB626" s="249"/>
      <c r="EC626" s="249"/>
      <c r="ED626" s="249"/>
      <c r="EE626" s="249"/>
      <c r="EF626" s="249"/>
      <c r="EG626" s="249"/>
      <c r="EH626" s="249"/>
      <c r="EI626" s="249"/>
      <c r="EJ626" s="249"/>
      <c r="EK626" s="249"/>
      <c r="EL626" s="249"/>
      <c r="EM626" s="249"/>
      <c r="EN626" s="249"/>
      <c r="EO626" s="249"/>
      <c r="EP626" s="249"/>
      <c r="EQ626" s="249"/>
      <c r="ER626" s="249"/>
      <c r="ES626" s="249"/>
      <c r="ET626" s="249"/>
      <c r="EU626" s="249"/>
      <c r="EV626" s="249"/>
      <c r="EW626" s="249"/>
      <c r="EX626" s="249"/>
      <c r="EY626" s="249"/>
      <c r="EZ626" s="249"/>
      <c r="FA626" s="249"/>
      <c r="FB626" s="249"/>
      <c r="FC626" s="249"/>
      <c r="FD626" s="249"/>
      <c r="FE626" s="249"/>
      <c r="FF626" s="249"/>
      <c r="FG626" s="249"/>
      <c r="FH626" s="249"/>
      <c r="FI626" s="249"/>
      <c r="FJ626" s="249"/>
      <c r="FK626" s="249"/>
      <c r="FL626" s="249"/>
      <c r="FM626" s="249"/>
      <c r="FN626" s="249"/>
      <c r="FO626" s="249"/>
      <c r="FP626" s="249"/>
      <c r="FQ626" s="249"/>
      <c r="FR626" s="249"/>
      <c r="FS626" s="249"/>
      <c r="FT626" s="249"/>
      <c r="FU626" s="249"/>
      <c r="FV626" s="249"/>
      <c r="FW626" s="249"/>
      <c r="FX626" s="249"/>
      <c r="FY626" s="249"/>
      <c r="FZ626" s="249"/>
      <c r="GA626" s="249"/>
      <c r="GB626" s="249"/>
      <c r="GC626" s="249"/>
      <c r="GD626" s="249"/>
      <c r="GE626" s="249"/>
      <c r="GF626" s="249"/>
      <c r="GG626" s="249"/>
      <c r="GH626" s="249"/>
      <c r="GI626" s="249"/>
      <c r="GJ626" s="249"/>
      <c r="GK626" s="249"/>
      <c r="GL626" s="249"/>
      <c r="GM626" s="249"/>
      <c r="GN626" s="249"/>
      <c r="GO626" s="249"/>
      <c r="GP626" s="249"/>
      <c r="GQ626" s="249"/>
      <c r="GR626" s="249"/>
      <c r="GS626" s="249"/>
      <c r="GT626" s="249"/>
      <c r="GU626" s="249"/>
      <c r="GV626" s="249"/>
      <c r="GW626" s="249"/>
      <c r="GX626" s="249"/>
      <c r="GY626" s="249"/>
      <c r="GZ626" s="249"/>
      <c r="HA626" s="228"/>
      <c r="HB626" s="228"/>
    </row>
    <row r="627" spans="1:210" ht="4.2" customHeight="1">
      <c r="A627" s="1"/>
      <c r="B627" s="1"/>
      <c r="C627" s="1"/>
      <c r="D627" s="1"/>
      <c r="E627" s="263"/>
      <c r="F627" s="48"/>
      <c r="G627" s="231"/>
      <c r="H627" s="1"/>
      <c r="I627" s="1"/>
      <c r="J627" s="1"/>
      <c r="K627" s="1"/>
      <c r="L627" s="1"/>
      <c r="M627" s="5"/>
      <c r="N627" s="1"/>
      <c r="O627" s="1"/>
      <c r="P627" s="5"/>
      <c r="Q627" s="1"/>
      <c r="R627" s="1"/>
      <c r="S627" s="5"/>
      <c r="T627" s="7"/>
      <c r="U627" s="24"/>
      <c r="V627" s="1"/>
      <c r="W627" s="12"/>
      <c r="X627" s="10"/>
      <c r="Y627" s="46"/>
      <c r="Z627" s="93"/>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4"/>
      <c r="BB627" s="94"/>
      <c r="BC627" s="94"/>
      <c r="BD627" s="94"/>
      <c r="BE627" s="94"/>
      <c r="BF627" s="94"/>
      <c r="BG627" s="94"/>
      <c r="BH627" s="94"/>
      <c r="BI627" s="94"/>
      <c r="BJ627" s="94"/>
      <c r="BK627" s="94"/>
      <c r="BL627" s="94"/>
      <c r="BM627" s="94"/>
      <c r="BN627" s="94"/>
      <c r="BO627" s="94"/>
      <c r="BP627" s="94"/>
      <c r="BQ627" s="94"/>
      <c r="BR627" s="94"/>
      <c r="BS627" s="94"/>
      <c r="BT627" s="94"/>
      <c r="BU627" s="94"/>
      <c r="BV627" s="94"/>
      <c r="BW627" s="94"/>
      <c r="BX627" s="94"/>
      <c r="BY627" s="94"/>
      <c r="BZ627" s="94"/>
      <c r="CA627" s="94"/>
      <c r="CB627" s="94"/>
      <c r="CC627" s="94"/>
      <c r="CD627" s="94"/>
      <c r="CE627" s="94"/>
      <c r="CF627" s="94"/>
      <c r="CG627" s="94"/>
      <c r="CH627" s="94"/>
      <c r="CI627" s="94"/>
      <c r="CJ627" s="94"/>
      <c r="CK627" s="94"/>
      <c r="CL627" s="94"/>
      <c r="CM627" s="94"/>
      <c r="CN627" s="94"/>
      <c r="CO627" s="94"/>
      <c r="CP627" s="94"/>
      <c r="CQ627" s="94"/>
      <c r="CR627" s="94"/>
      <c r="CS627" s="94"/>
      <c r="CT627" s="94"/>
      <c r="CU627" s="94"/>
      <c r="CV627" s="94"/>
      <c r="CW627" s="94"/>
      <c r="CX627" s="94"/>
      <c r="CY627" s="94"/>
      <c r="CZ627" s="94"/>
      <c r="DA627" s="94"/>
      <c r="DB627" s="94"/>
      <c r="DC627" s="94"/>
      <c r="DD627" s="94"/>
      <c r="DE627" s="94"/>
      <c r="DF627" s="94"/>
      <c r="DG627" s="94"/>
      <c r="DH627" s="94"/>
      <c r="DI627" s="94"/>
      <c r="DJ627" s="94"/>
      <c r="DK627" s="94"/>
      <c r="DL627" s="94"/>
      <c r="DM627" s="94"/>
      <c r="DN627" s="94"/>
      <c r="DO627" s="94"/>
      <c r="DP627" s="94"/>
      <c r="DQ627" s="94"/>
      <c r="DR627" s="94"/>
      <c r="DS627" s="94"/>
      <c r="DT627" s="94"/>
      <c r="DU627" s="94"/>
      <c r="DV627" s="94"/>
      <c r="DW627" s="94"/>
      <c r="DX627" s="94"/>
      <c r="DY627" s="94"/>
      <c r="DZ627" s="94"/>
      <c r="EA627" s="94"/>
      <c r="EB627" s="94"/>
      <c r="EC627" s="94"/>
      <c r="ED627" s="94"/>
      <c r="EE627" s="94"/>
      <c r="EF627" s="94"/>
      <c r="EG627" s="94"/>
      <c r="EH627" s="94"/>
      <c r="EI627" s="94"/>
      <c r="EJ627" s="94"/>
      <c r="EK627" s="94"/>
      <c r="EL627" s="94"/>
      <c r="EM627" s="94"/>
      <c r="EN627" s="94"/>
      <c r="EO627" s="94"/>
      <c r="EP627" s="94"/>
      <c r="EQ627" s="94"/>
      <c r="ER627" s="94"/>
      <c r="ES627" s="94"/>
      <c r="ET627" s="94"/>
      <c r="EU627" s="94"/>
      <c r="EV627" s="94"/>
      <c r="EW627" s="94"/>
      <c r="EX627" s="94"/>
      <c r="EY627" s="94"/>
      <c r="EZ627" s="94"/>
      <c r="FA627" s="94"/>
      <c r="FB627" s="94"/>
      <c r="FC627" s="94"/>
      <c r="FD627" s="94"/>
      <c r="FE627" s="94"/>
      <c r="FF627" s="94"/>
      <c r="FG627" s="94"/>
      <c r="FH627" s="94"/>
      <c r="FI627" s="94"/>
      <c r="FJ627" s="94"/>
      <c r="FK627" s="94"/>
      <c r="FL627" s="94"/>
      <c r="FM627" s="94"/>
      <c r="FN627" s="94"/>
      <c r="FO627" s="94"/>
      <c r="FP627" s="94"/>
      <c r="FQ627" s="94"/>
      <c r="FR627" s="94"/>
      <c r="FS627" s="94"/>
      <c r="FT627" s="94"/>
      <c r="FU627" s="94"/>
      <c r="FV627" s="94"/>
      <c r="FW627" s="94"/>
      <c r="FX627" s="94"/>
      <c r="FY627" s="94"/>
      <c r="FZ627" s="94"/>
      <c r="GA627" s="94"/>
      <c r="GB627" s="94"/>
      <c r="GC627" s="94"/>
      <c r="GD627" s="94"/>
      <c r="GE627" s="94"/>
      <c r="GF627" s="94"/>
      <c r="GG627" s="94"/>
      <c r="GH627" s="94"/>
      <c r="GI627" s="94"/>
      <c r="GJ627" s="94"/>
      <c r="GK627" s="94"/>
      <c r="GL627" s="94"/>
      <c r="GM627" s="94"/>
      <c r="GN627" s="94"/>
      <c r="GO627" s="94"/>
      <c r="GP627" s="94"/>
      <c r="GQ627" s="94"/>
      <c r="GR627" s="94"/>
      <c r="GS627" s="94"/>
      <c r="GT627" s="94"/>
      <c r="GU627" s="94"/>
      <c r="GV627" s="94"/>
      <c r="GW627" s="94"/>
      <c r="GX627" s="94"/>
      <c r="GY627" s="94"/>
      <c r="GZ627" s="94"/>
      <c r="HA627" s="1"/>
      <c r="HB627" s="1"/>
    </row>
    <row r="628" spans="1:210" s="4" customFormat="1">
      <c r="A628" s="3"/>
      <c r="B628" s="259" t="s">
        <v>156</v>
      </c>
      <c r="C628" s="3"/>
      <c r="D628" s="3"/>
      <c r="E628" s="9" t="str">
        <f>IF(OR(Главная!$N$19=справочники!$N$13,Главная!$N$19=справочники!$N$14),"",IF(T628=справочники!$P$10,"","ндс(-)"))</f>
        <v>ндс(-)</v>
      </c>
      <c r="F628" s="51"/>
      <c r="G628" s="232"/>
      <c r="H628" s="13" t="str">
        <f>B628&amp;N616</f>
        <v>Начисление - Статья прямого постоянного расхода</v>
      </c>
      <c r="I628" s="13"/>
      <c r="J628" s="3"/>
      <c r="K628" s="3"/>
      <c r="L628" s="3"/>
      <c r="M628" s="5"/>
      <c r="N628" s="36" t="str">
        <f>N422</f>
        <v>Продукт-2</v>
      </c>
      <c r="O628" s="36"/>
      <c r="P628" s="5"/>
      <c r="Q628" s="36" t="s">
        <v>26</v>
      </c>
      <c r="R628" s="36"/>
      <c r="S628" s="36"/>
      <c r="T628" s="62">
        <f>T624</f>
        <v>0</v>
      </c>
      <c r="U628" s="36"/>
      <c r="V628" s="36"/>
      <c r="W628" s="38">
        <f>SUM($Y628:$HA628)</f>
        <v>0</v>
      </c>
      <c r="X628" s="38"/>
      <c r="Y628" s="46"/>
      <c r="Z628" s="99"/>
      <c r="AA628" s="100">
        <f t="shared" ref="AA628:BF628" si="2875">IF(AA$8="",0,IF(AA$1=1,SUMIFS(624:624,$1:$1,"&gt;="&amp;1,$1:$1,"&lt;="&amp;INT($T626/30))+($T626/30-INT($T626/30))*SUMIFS(624:624,$1:$1,INT($T626/30)+1),0)+($T626/30-INT($T626/30))*SUMIFS(624:624,$1:$1,AA$1+INT($T626/30)+1)+(INT($T626/30)+1-$T626/30)*SUMIFS(624:624,$1:$1,AA$1+INT($T626/30)))</f>
        <v>0</v>
      </c>
      <c r="AB628" s="100">
        <f t="shared" si="2875"/>
        <v>0</v>
      </c>
      <c r="AC628" s="100">
        <f t="shared" si="2875"/>
        <v>0</v>
      </c>
      <c r="AD628" s="100">
        <f t="shared" si="2875"/>
        <v>0</v>
      </c>
      <c r="AE628" s="100">
        <f t="shared" si="2875"/>
        <v>0</v>
      </c>
      <c r="AF628" s="100">
        <f t="shared" si="2875"/>
        <v>0</v>
      </c>
      <c r="AG628" s="100">
        <f t="shared" si="2875"/>
        <v>0</v>
      </c>
      <c r="AH628" s="100">
        <f t="shared" si="2875"/>
        <v>0</v>
      </c>
      <c r="AI628" s="100">
        <f t="shared" si="2875"/>
        <v>0</v>
      </c>
      <c r="AJ628" s="100">
        <f t="shared" si="2875"/>
        <v>0</v>
      </c>
      <c r="AK628" s="100">
        <f t="shared" si="2875"/>
        <v>0</v>
      </c>
      <c r="AL628" s="100">
        <f t="shared" si="2875"/>
        <v>0</v>
      </c>
      <c r="AM628" s="100">
        <f t="shared" si="2875"/>
        <v>0</v>
      </c>
      <c r="AN628" s="100">
        <f t="shared" si="2875"/>
        <v>0</v>
      </c>
      <c r="AO628" s="100">
        <f t="shared" si="2875"/>
        <v>0</v>
      </c>
      <c r="AP628" s="100">
        <f t="shared" si="2875"/>
        <v>0</v>
      </c>
      <c r="AQ628" s="100">
        <f t="shared" si="2875"/>
        <v>0</v>
      </c>
      <c r="AR628" s="100">
        <f t="shared" si="2875"/>
        <v>0</v>
      </c>
      <c r="AS628" s="100">
        <f t="shared" si="2875"/>
        <v>0</v>
      </c>
      <c r="AT628" s="100">
        <f t="shared" si="2875"/>
        <v>0</v>
      </c>
      <c r="AU628" s="100">
        <f t="shared" si="2875"/>
        <v>0</v>
      </c>
      <c r="AV628" s="100">
        <f t="shared" si="2875"/>
        <v>0</v>
      </c>
      <c r="AW628" s="100">
        <f t="shared" si="2875"/>
        <v>0</v>
      </c>
      <c r="AX628" s="100">
        <f t="shared" si="2875"/>
        <v>0</v>
      </c>
      <c r="AY628" s="100">
        <f t="shared" si="2875"/>
        <v>0</v>
      </c>
      <c r="AZ628" s="100">
        <f t="shared" si="2875"/>
        <v>0</v>
      </c>
      <c r="BA628" s="100">
        <f t="shared" si="2875"/>
        <v>0</v>
      </c>
      <c r="BB628" s="100">
        <f t="shared" si="2875"/>
        <v>0</v>
      </c>
      <c r="BC628" s="100">
        <f t="shared" si="2875"/>
        <v>0</v>
      </c>
      <c r="BD628" s="100">
        <f t="shared" si="2875"/>
        <v>0</v>
      </c>
      <c r="BE628" s="100">
        <f t="shared" si="2875"/>
        <v>0</v>
      </c>
      <c r="BF628" s="100">
        <f t="shared" si="2875"/>
        <v>0</v>
      </c>
      <c r="BG628" s="100">
        <f t="shared" ref="BG628:CL628" si="2876">IF(BG$8="",0,IF(BG$1=1,SUMIFS(624:624,$1:$1,"&gt;="&amp;1,$1:$1,"&lt;="&amp;INT($T626/30))+($T626/30-INT($T626/30))*SUMIFS(624:624,$1:$1,INT($T626/30)+1),0)+($T626/30-INT($T626/30))*SUMIFS(624:624,$1:$1,BG$1+INT($T626/30)+1)+(INT($T626/30)+1-$T626/30)*SUMIFS(624:624,$1:$1,BG$1+INT($T626/30)))</f>
        <v>0</v>
      </c>
      <c r="BH628" s="100">
        <f t="shared" si="2876"/>
        <v>0</v>
      </c>
      <c r="BI628" s="100">
        <f t="shared" si="2876"/>
        <v>0</v>
      </c>
      <c r="BJ628" s="100">
        <f t="shared" si="2876"/>
        <v>0</v>
      </c>
      <c r="BK628" s="100">
        <f t="shared" si="2876"/>
        <v>0</v>
      </c>
      <c r="BL628" s="100">
        <f t="shared" si="2876"/>
        <v>0</v>
      </c>
      <c r="BM628" s="100">
        <f t="shared" si="2876"/>
        <v>0</v>
      </c>
      <c r="BN628" s="100">
        <f t="shared" si="2876"/>
        <v>0</v>
      </c>
      <c r="BO628" s="100">
        <f t="shared" si="2876"/>
        <v>0</v>
      </c>
      <c r="BP628" s="100">
        <f t="shared" si="2876"/>
        <v>0</v>
      </c>
      <c r="BQ628" s="100">
        <f t="shared" si="2876"/>
        <v>0</v>
      </c>
      <c r="BR628" s="100">
        <f t="shared" si="2876"/>
        <v>0</v>
      </c>
      <c r="BS628" s="100">
        <f t="shared" si="2876"/>
        <v>0</v>
      </c>
      <c r="BT628" s="100">
        <f t="shared" si="2876"/>
        <v>0</v>
      </c>
      <c r="BU628" s="100">
        <f t="shared" si="2876"/>
        <v>0</v>
      </c>
      <c r="BV628" s="100">
        <f t="shared" si="2876"/>
        <v>0</v>
      </c>
      <c r="BW628" s="100">
        <f t="shared" si="2876"/>
        <v>0</v>
      </c>
      <c r="BX628" s="100">
        <f t="shared" si="2876"/>
        <v>0</v>
      </c>
      <c r="BY628" s="100">
        <f t="shared" si="2876"/>
        <v>0</v>
      </c>
      <c r="BZ628" s="100">
        <f t="shared" si="2876"/>
        <v>0</v>
      </c>
      <c r="CA628" s="100">
        <f t="shared" si="2876"/>
        <v>0</v>
      </c>
      <c r="CB628" s="100">
        <f t="shared" si="2876"/>
        <v>0</v>
      </c>
      <c r="CC628" s="100">
        <f t="shared" si="2876"/>
        <v>0</v>
      </c>
      <c r="CD628" s="100">
        <f t="shared" si="2876"/>
        <v>0</v>
      </c>
      <c r="CE628" s="100">
        <f t="shared" si="2876"/>
        <v>0</v>
      </c>
      <c r="CF628" s="100">
        <f t="shared" si="2876"/>
        <v>0</v>
      </c>
      <c r="CG628" s="100">
        <f t="shared" si="2876"/>
        <v>0</v>
      </c>
      <c r="CH628" s="100">
        <f t="shared" si="2876"/>
        <v>0</v>
      </c>
      <c r="CI628" s="100">
        <f t="shared" si="2876"/>
        <v>0</v>
      </c>
      <c r="CJ628" s="100">
        <f t="shared" si="2876"/>
        <v>0</v>
      </c>
      <c r="CK628" s="100">
        <f t="shared" si="2876"/>
        <v>0</v>
      </c>
      <c r="CL628" s="100">
        <f t="shared" si="2876"/>
        <v>0</v>
      </c>
      <c r="CM628" s="100">
        <f t="shared" ref="CM628:DG628" si="2877">IF(CM$8="",0,IF(CM$1=1,SUMIFS(624:624,$1:$1,"&gt;="&amp;1,$1:$1,"&lt;="&amp;INT($T626/30))+($T626/30-INT($T626/30))*SUMIFS(624:624,$1:$1,INT($T626/30)+1),0)+($T626/30-INT($T626/30))*SUMIFS(624:624,$1:$1,CM$1+INT($T626/30)+1)+(INT($T626/30)+1-$T626/30)*SUMIFS(624:624,$1:$1,CM$1+INT($T626/30)))</f>
        <v>0</v>
      </c>
      <c r="CN628" s="100">
        <f t="shared" si="2877"/>
        <v>0</v>
      </c>
      <c r="CO628" s="100">
        <f t="shared" si="2877"/>
        <v>0</v>
      </c>
      <c r="CP628" s="100">
        <f t="shared" si="2877"/>
        <v>0</v>
      </c>
      <c r="CQ628" s="100">
        <f t="shared" si="2877"/>
        <v>0</v>
      </c>
      <c r="CR628" s="100">
        <f t="shared" si="2877"/>
        <v>0</v>
      </c>
      <c r="CS628" s="100">
        <f t="shared" si="2877"/>
        <v>0</v>
      </c>
      <c r="CT628" s="100">
        <f t="shared" si="2877"/>
        <v>0</v>
      </c>
      <c r="CU628" s="100">
        <f t="shared" si="2877"/>
        <v>0</v>
      </c>
      <c r="CV628" s="100">
        <f t="shared" si="2877"/>
        <v>0</v>
      </c>
      <c r="CW628" s="100">
        <f t="shared" si="2877"/>
        <v>0</v>
      </c>
      <c r="CX628" s="100">
        <f t="shared" si="2877"/>
        <v>0</v>
      </c>
      <c r="CY628" s="100">
        <f t="shared" si="2877"/>
        <v>0</v>
      </c>
      <c r="CZ628" s="100">
        <f t="shared" si="2877"/>
        <v>0</v>
      </c>
      <c r="DA628" s="100">
        <f t="shared" si="2877"/>
        <v>0</v>
      </c>
      <c r="DB628" s="100">
        <f t="shared" si="2877"/>
        <v>0</v>
      </c>
      <c r="DC628" s="100">
        <f t="shared" si="2877"/>
        <v>0</v>
      </c>
      <c r="DD628" s="100">
        <f t="shared" si="2877"/>
        <v>0</v>
      </c>
      <c r="DE628" s="100">
        <f t="shared" si="2877"/>
        <v>0</v>
      </c>
      <c r="DF628" s="100">
        <f t="shared" si="2877"/>
        <v>0</v>
      </c>
      <c r="DG628" s="100">
        <f t="shared" si="2877"/>
        <v>0</v>
      </c>
      <c r="DH628" s="100">
        <f t="shared" ref="DH628:FS628" si="2878">IF(DH$8="",0,IF(DH$1=1,SUMIFS(624:624,$1:$1,"&gt;="&amp;1,$1:$1,"&lt;="&amp;INT($T626/30))+($T626/30-INT($T626/30))*SUMIFS(624:624,$1:$1,INT($T626/30)+1),0)+($T626/30-INT($T626/30))*SUMIFS(624:624,$1:$1,DH$1+INT($T626/30)+1)+(INT($T626/30)+1-$T626/30)*SUMIFS(624:624,$1:$1,DH$1+INT($T626/30)))</f>
        <v>0</v>
      </c>
      <c r="DI628" s="100">
        <f t="shared" si="2878"/>
        <v>0</v>
      </c>
      <c r="DJ628" s="100">
        <f t="shared" si="2878"/>
        <v>0</v>
      </c>
      <c r="DK628" s="100">
        <f t="shared" si="2878"/>
        <v>0</v>
      </c>
      <c r="DL628" s="100">
        <f t="shared" si="2878"/>
        <v>0</v>
      </c>
      <c r="DM628" s="100">
        <f t="shared" si="2878"/>
        <v>0</v>
      </c>
      <c r="DN628" s="100">
        <f t="shared" si="2878"/>
        <v>0</v>
      </c>
      <c r="DO628" s="100">
        <f t="shared" si="2878"/>
        <v>0</v>
      </c>
      <c r="DP628" s="100">
        <f t="shared" si="2878"/>
        <v>0</v>
      </c>
      <c r="DQ628" s="100">
        <f t="shared" si="2878"/>
        <v>0</v>
      </c>
      <c r="DR628" s="100">
        <f t="shared" si="2878"/>
        <v>0</v>
      </c>
      <c r="DS628" s="100">
        <f t="shared" si="2878"/>
        <v>0</v>
      </c>
      <c r="DT628" s="100">
        <f t="shared" si="2878"/>
        <v>0</v>
      </c>
      <c r="DU628" s="100">
        <f t="shared" si="2878"/>
        <v>0</v>
      </c>
      <c r="DV628" s="100">
        <f t="shared" si="2878"/>
        <v>0</v>
      </c>
      <c r="DW628" s="100">
        <f t="shared" si="2878"/>
        <v>0</v>
      </c>
      <c r="DX628" s="100">
        <f t="shared" si="2878"/>
        <v>0</v>
      </c>
      <c r="DY628" s="100">
        <f t="shared" si="2878"/>
        <v>0</v>
      </c>
      <c r="DZ628" s="100">
        <f t="shared" si="2878"/>
        <v>0</v>
      </c>
      <c r="EA628" s="100">
        <f t="shared" si="2878"/>
        <v>0</v>
      </c>
      <c r="EB628" s="100">
        <f t="shared" si="2878"/>
        <v>0</v>
      </c>
      <c r="EC628" s="100">
        <f t="shared" si="2878"/>
        <v>0</v>
      </c>
      <c r="ED628" s="100">
        <f t="shared" si="2878"/>
        <v>0</v>
      </c>
      <c r="EE628" s="100">
        <f t="shared" si="2878"/>
        <v>0</v>
      </c>
      <c r="EF628" s="100">
        <f t="shared" si="2878"/>
        <v>0</v>
      </c>
      <c r="EG628" s="100">
        <f t="shared" si="2878"/>
        <v>0</v>
      </c>
      <c r="EH628" s="100">
        <f t="shared" si="2878"/>
        <v>0</v>
      </c>
      <c r="EI628" s="100">
        <f t="shared" si="2878"/>
        <v>0</v>
      </c>
      <c r="EJ628" s="100">
        <f t="shared" si="2878"/>
        <v>0</v>
      </c>
      <c r="EK628" s="100">
        <f t="shared" si="2878"/>
        <v>0</v>
      </c>
      <c r="EL628" s="100">
        <f t="shared" si="2878"/>
        <v>0</v>
      </c>
      <c r="EM628" s="100">
        <f t="shared" si="2878"/>
        <v>0</v>
      </c>
      <c r="EN628" s="100">
        <f t="shared" si="2878"/>
        <v>0</v>
      </c>
      <c r="EO628" s="100">
        <f t="shared" si="2878"/>
        <v>0</v>
      </c>
      <c r="EP628" s="100">
        <f t="shared" si="2878"/>
        <v>0</v>
      </c>
      <c r="EQ628" s="100">
        <f t="shared" si="2878"/>
        <v>0</v>
      </c>
      <c r="ER628" s="100">
        <f t="shared" si="2878"/>
        <v>0</v>
      </c>
      <c r="ES628" s="100">
        <f t="shared" si="2878"/>
        <v>0</v>
      </c>
      <c r="ET628" s="100">
        <f t="shared" si="2878"/>
        <v>0</v>
      </c>
      <c r="EU628" s="100">
        <f t="shared" si="2878"/>
        <v>0</v>
      </c>
      <c r="EV628" s="100">
        <f t="shared" si="2878"/>
        <v>0</v>
      </c>
      <c r="EW628" s="100">
        <f t="shared" si="2878"/>
        <v>0</v>
      </c>
      <c r="EX628" s="100">
        <f t="shared" si="2878"/>
        <v>0</v>
      </c>
      <c r="EY628" s="100">
        <f t="shared" si="2878"/>
        <v>0</v>
      </c>
      <c r="EZ628" s="100">
        <f t="shared" si="2878"/>
        <v>0</v>
      </c>
      <c r="FA628" s="100">
        <f t="shared" si="2878"/>
        <v>0</v>
      </c>
      <c r="FB628" s="100">
        <f t="shared" si="2878"/>
        <v>0</v>
      </c>
      <c r="FC628" s="100">
        <f t="shared" si="2878"/>
        <v>0</v>
      </c>
      <c r="FD628" s="100">
        <f t="shared" si="2878"/>
        <v>0</v>
      </c>
      <c r="FE628" s="100">
        <f t="shared" si="2878"/>
        <v>0</v>
      </c>
      <c r="FF628" s="100">
        <f t="shared" si="2878"/>
        <v>0</v>
      </c>
      <c r="FG628" s="100">
        <f t="shared" si="2878"/>
        <v>0</v>
      </c>
      <c r="FH628" s="100">
        <f t="shared" si="2878"/>
        <v>0</v>
      </c>
      <c r="FI628" s="100">
        <f t="shared" si="2878"/>
        <v>0</v>
      </c>
      <c r="FJ628" s="100">
        <f t="shared" si="2878"/>
        <v>0</v>
      </c>
      <c r="FK628" s="100">
        <f t="shared" si="2878"/>
        <v>0</v>
      </c>
      <c r="FL628" s="100">
        <f t="shared" si="2878"/>
        <v>0</v>
      </c>
      <c r="FM628" s="100">
        <f t="shared" si="2878"/>
        <v>0</v>
      </c>
      <c r="FN628" s="100">
        <f t="shared" si="2878"/>
        <v>0</v>
      </c>
      <c r="FO628" s="100">
        <f t="shared" si="2878"/>
        <v>0</v>
      </c>
      <c r="FP628" s="100">
        <f t="shared" si="2878"/>
        <v>0</v>
      </c>
      <c r="FQ628" s="100">
        <f t="shared" si="2878"/>
        <v>0</v>
      </c>
      <c r="FR628" s="100">
        <f t="shared" si="2878"/>
        <v>0</v>
      </c>
      <c r="FS628" s="100">
        <f t="shared" si="2878"/>
        <v>0</v>
      </c>
      <c r="FT628" s="100">
        <f t="shared" ref="FT628:GZ628" si="2879">IF(FT$8="",0,IF(FT$1=1,SUMIFS(624:624,$1:$1,"&gt;="&amp;1,$1:$1,"&lt;="&amp;INT($T626/30))+($T626/30-INT($T626/30))*SUMIFS(624:624,$1:$1,INT($T626/30)+1),0)+($T626/30-INT($T626/30))*SUMIFS(624:624,$1:$1,FT$1+INT($T626/30)+1)+(INT($T626/30)+1-$T626/30)*SUMIFS(624:624,$1:$1,FT$1+INT($T626/30)))</f>
        <v>0</v>
      </c>
      <c r="FU628" s="100">
        <f t="shared" si="2879"/>
        <v>0</v>
      </c>
      <c r="FV628" s="100">
        <f t="shared" si="2879"/>
        <v>0</v>
      </c>
      <c r="FW628" s="100">
        <f t="shared" si="2879"/>
        <v>0</v>
      </c>
      <c r="FX628" s="100">
        <f t="shared" si="2879"/>
        <v>0</v>
      </c>
      <c r="FY628" s="100">
        <f t="shared" si="2879"/>
        <v>0</v>
      </c>
      <c r="FZ628" s="100">
        <f t="shared" si="2879"/>
        <v>0</v>
      </c>
      <c r="GA628" s="100">
        <f t="shared" si="2879"/>
        <v>0</v>
      </c>
      <c r="GB628" s="100">
        <f t="shared" si="2879"/>
        <v>0</v>
      </c>
      <c r="GC628" s="100">
        <f t="shared" si="2879"/>
        <v>0</v>
      </c>
      <c r="GD628" s="100">
        <f t="shared" si="2879"/>
        <v>0</v>
      </c>
      <c r="GE628" s="100">
        <f t="shared" si="2879"/>
        <v>0</v>
      </c>
      <c r="GF628" s="100">
        <f t="shared" si="2879"/>
        <v>0</v>
      </c>
      <c r="GG628" s="100">
        <f t="shared" si="2879"/>
        <v>0</v>
      </c>
      <c r="GH628" s="100">
        <f t="shared" si="2879"/>
        <v>0</v>
      </c>
      <c r="GI628" s="100">
        <f t="shared" si="2879"/>
        <v>0</v>
      </c>
      <c r="GJ628" s="100">
        <f t="shared" si="2879"/>
        <v>0</v>
      </c>
      <c r="GK628" s="100">
        <f t="shared" si="2879"/>
        <v>0</v>
      </c>
      <c r="GL628" s="100">
        <f t="shared" si="2879"/>
        <v>0</v>
      </c>
      <c r="GM628" s="100">
        <f t="shared" si="2879"/>
        <v>0</v>
      </c>
      <c r="GN628" s="100">
        <f t="shared" si="2879"/>
        <v>0</v>
      </c>
      <c r="GO628" s="100">
        <f t="shared" si="2879"/>
        <v>0</v>
      </c>
      <c r="GP628" s="100">
        <f t="shared" si="2879"/>
        <v>0</v>
      </c>
      <c r="GQ628" s="100">
        <f t="shared" si="2879"/>
        <v>0</v>
      </c>
      <c r="GR628" s="100">
        <f t="shared" si="2879"/>
        <v>0</v>
      </c>
      <c r="GS628" s="100">
        <f t="shared" si="2879"/>
        <v>0</v>
      </c>
      <c r="GT628" s="100">
        <f t="shared" si="2879"/>
        <v>0</v>
      </c>
      <c r="GU628" s="100">
        <f t="shared" si="2879"/>
        <v>0</v>
      </c>
      <c r="GV628" s="100">
        <f t="shared" si="2879"/>
        <v>0</v>
      </c>
      <c r="GW628" s="100">
        <f t="shared" si="2879"/>
        <v>0</v>
      </c>
      <c r="GX628" s="100">
        <f t="shared" si="2879"/>
        <v>0</v>
      </c>
      <c r="GY628" s="100">
        <f t="shared" si="2879"/>
        <v>0</v>
      </c>
      <c r="GZ628" s="100">
        <f t="shared" si="2879"/>
        <v>0</v>
      </c>
      <c r="HA628" s="3"/>
      <c r="HB628" s="3"/>
    </row>
    <row r="629" spans="1:210" ht="4.2" customHeight="1">
      <c r="A629" s="1"/>
      <c r="B629" s="1"/>
      <c r="C629" s="1"/>
      <c r="D629" s="1"/>
      <c r="E629" s="263"/>
      <c r="F629" s="48"/>
      <c r="G629" s="231"/>
      <c r="H629" s="1"/>
      <c r="I629" s="1"/>
      <c r="J629" s="1"/>
      <c r="K629" s="1"/>
      <c r="L629" s="1"/>
      <c r="M629" s="5"/>
      <c r="N629" s="1"/>
      <c r="O629" s="1"/>
      <c r="P629" s="5"/>
      <c r="Q629" s="1"/>
      <c r="R629" s="1"/>
      <c r="S629" s="5"/>
      <c r="T629" s="7"/>
      <c r="U629" s="24"/>
      <c r="V629" s="1"/>
      <c r="W629" s="12"/>
      <c r="X629" s="10"/>
      <c r="Y629" s="46"/>
      <c r="Z629" s="93"/>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94"/>
      <c r="CD629" s="94"/>
      <c r="CE629" s="94"/>
      <c r="CF629" s="94"/>
      <c r="CG629" s="94"/>
      <c r="CH629" s="94"/>
      <c r="CI629" s="94"/>
      <c r="CJ629" s="94"/>
      <c r="CK629" s="94"/>
      <c r="CL629" s="94"/>
      <c r="CM629" s="94"/>
      <c r="CN629" s="94"/>
      <c r="CO629" s="94"/>
      <c r="CP629" s="94"/>
      <c r="CQ629" s="94"/>
      <c r="CR629" s="94"/>
      <c r="CS629" s="94"/>
      <c r="CT629" s="94"/>
      <c r="CU629" s="94"/>
      <c r="CV629" s="94"/>
      <c r="CW629" s="94"/>
      <c r="CX629" s="94"/>
      <c r="CY629" s="94"/>
      <c r="CZ629" s="94"/>
      <c r="DA629" s="94"/>
      <c r="DB629" s="94"/>
      <c r="DC629" s="94"/>
      <c r="DD629" s="94"/>
      <c r="DE629" s="94"/>
      <c r="DF629" s="94"/>
      <c r="DG629" s="94"/>
      <c r="DH629" s="94"/>
      <c r="DI629" s="94"/>
      <c r="DJ629" s="94"/>
      <c r="DK629" s="94"/>
      <c r="DL629" s="94"/>
      <c r="DM629" s="94"/>
      <c r="DN629" s="94"/>
      <c r="DO629" s="94"/>
      <c r="DP629" s="94"/>
      <c r="DQ629" s="94"/>
      <c r="DR629" s="94"/>
      <c r="DS629" s="94"/>
      <c r="DT629" s="94"/>
      <c r="DU629" s="94"/>
      <c r="DV629" s="94"/>
      <c r="DW629" s="94"/>
      <c r="DX629" s="94"/>
      <c r="DY629" s="94"/>
      <c r="DZ629" s="94"/>
      <c r="EA629" s="94"/>
      <c r="EB629" s="94"/>
      <c r="EC629" s="94"/>
      <c r="ED629" s="94"/>
      <c r="EE629" s="94"/>
      <c r="EF629" s="94"/>
      <c r="EG629" s="94"/>
      <c r="EH629" s="94"/>
      <c r="EI629" s="94"/>
      <c r="EJ629" s="94"/>
      <c r="EK629" s="94"/>
      <c r="EL629" s="94"/>
      <c r="EM629" s="94"/>
      <c r="EN629" s="94"/>
      <c r="EO629" s="94"/>
      <c r="EP629" s="94"/>
      <c r="EQ629" s="94"/>
      <c r="ER629" s="94"/>
      <c r="ES629" s="94"/>
      <c r="ET629" s="94"/>
      <c r="EU629" s="94"/>
      <c r="EV629" s="94"/>
      <c r="EW629" s="94"/>
      <c r="EX629" s="94"/>
      <c r="EY629" s="94"/>
      <c r="EZ629" s="94"/>
      <c r="FA629" s="94"/>
      <c r="FB629" s="94"/>
      <c r="FC629" s="94"/>
      <c r="FD629" s="94"/>
      <c r="FE629" s="94"/>
      <c r="FF629" s="94"/>
      <c r="FG629" s="94"/>
      <c r="FH629" s="94"/>
      <c r="FI629" s="94"/>
      <c r="FJ629" s="94"/>
      <c r="FK629" s="94"/>
      <c r="FL629" s="94"/>
      <c r="FM629" s="94"/>
      <c r="FN629" s="94"/>
      <c r="FO629" s="94"/>
      <c r="FP629" s="94"/>
      <c r="FQ629" s="94"/>
      <c r="FR629" s="94"/>
      <c r="FS629" s="94"/>
      <c r="FT629" s="94"/>
      <c r="FU629" s="94"/>
      <c r="FV629" s="94"/>
      <c r="FW629" s="94"/>
      <c r="FX629" s="94"/>
      <c r="FY629" s="94"/>
      <c r="FZ629" s="94"/>
      <c r="GA629" s="94"/>
      <c r="GB629" s="94"/>
      <c r="GC629" s="94"/>
      <c r="GD629" s="94"/>
      <c r="GE629" s="94"/>
      <c r="GF629" s="94"/>
      <c r="GG629" s="94"/>
      <c r="GH629" s="94"/>
      <c r="GI629" s="94"/>
      <c r="GJ629" s="94"/>
      <c r="GK629" s="94"/>
      <c r="GL629" s="94"/>
      <c r="GM629" s="94"/>
      <c r="GN629" s="94"/>
      <c r="GO629" s="94"/>
      <c r="GP629" s="94"/>
      <c r="GQ629" s="94"/>
      <c r="GR629" s="94"/>
      <c r="GS629" s="94"/>
      <c r="GT629" s="94"/>
      <c r="GU629" s="94"/>
      <c r="GV629" s="94"/>
      <c r="GW629" s="94"/>
      <c r="GX629" s="94"/>
      <c r="GY629" s="94"/>
      <c r="GZ629" s="94"/>
      <c r="HA629" s="1"/>
      <c r="HB629" s="1"/>
    </row>
    <row r="630" spans="1:210" s="239" customFormat="1" ht="10.199999999999999">
      <c r="A630" s="228"/>
      <c r="B630" s="245" t="s">
        <v>163</v>
      </c>
      <c r="C630" s="230"/>
      <c r="D630" s="229"/>
      <c r="E630" s="270"/>
      <c r="F630" s="116"/>
      <c r="G630" s="231"/>
      <c r="H630" s="228"/>
      <c r="I630" s="228" t="str">
        <f>$I$228</f>
        <v>Оборачиваемость кредиторской задолженности</v>
      </c>
      <c r="J630" s="228"/>
      <c r="K630" s="228"/>
      <c r="L630" s="228"/>
      <c r="M630" s="231"/>
      <c r="N630" s="228"/>
      <c r="O630" s="228"/>
      <c r="P630" s="231"/>
      <c r="Q630" s="228" t="s">
        <v>41</v>
      </c>
      <c r="R630" s="228"/>
      <c r="S630" s="231" t="s">
        <v>6</v>
      </c>
      <c r="T630" s="309"/>
      <c r="U630" s="228"/>
      <c r="V630" s="228"/>
      <c r="W630" s="235"/>
      <c r="X630" s="236"/>
      <c r="Y630" s="247"/>
      <c r="Z630" s="248"/>
      <c r="AA630" s="249"/>
      <c r="AB630" s="249"/>
      <c r="AC630" s="249"/>
      <c r="AD630" s="249"/>
      <c r="AE630" s="249"/>
      <c r="AF630" s="249"/>
      <c r="AG630" s="249"/>
      <c r="AH630" s="249"/>
      <c r="AI630" s="249"/>
      <c r="AJ630" s="249"/>
      <c r="AK630" s="249"/>
      <c r="AL630" s="249"/>
      <c r="AM630" s="249"/>
      <c r="AN630" s="249"/>
      <c r="AO630" s="249"/>
      <c r="AP630" s="249"/>
      <c r="AQ630" s="249"/>
      <c r="AR630" s="249"/>
      <c r="AS630" s="249"/>
      <c r="AT630" s="249"/>
      <c r="AU630" s="249"/>
      <c r="AV630" s="249"/>
      <c r="AW630" s="249"/>
      <c r="AX630" s="249"/>
      <c r="AY630" s="249"/>
      <c r="AZ630" s="249"/>
      <c r="BA630" s="249"/>
      <c r="BB630" s="249"/>
      <c r="BC630" s="249"/>
      <c r="BD630" s="249"/>
      <c r="BE630" s="249"/>
      <c r="BF630" s="249"/>
      <c r="BG630" s="249"/>
      <c r="BH630" s="249"/>
      <c r="BI630" s="249"/>
      <c r="BJ630" s="249"/>
      <c r="BK630" s="249"/>
      <c r="BL630" s="249"/>
      <c r="BM630" s="249"/>
      <c r="BN630" s="249"/>
      <c r="BO630" s="249"/>
      <c r="BP630" s="249"/>
      <c r="BQ630" s="249"/>
      <c r="BR630" s="249"/>
      <c r="BS630" s="249"/>
      <c r="BT630" s="249"/>
      <c r="BU630" s="249"/>
      <c r="BV630" s="249"/>
      <c r="BW630" s="249"/>
      <c r="BX630" s="249"/>
      <c r="BY630" s="249"/>
      <c r="BZ630" s="249"/>
      <c r="CA630" s="249"/>
      <c r="CB630" s="249"/>
      <c r="CC630" s="249"/>
      <c r="CD630" s="249"/>
      <c r="CE630" s="249"/>
      <c r="CF630" s="249"/>
      <c r="CG630" s="249"/>
      <c r="CH630" s="249"/>
      <c r="CI630" s="249"/>
      <c r="CJ630" s="249"/>
      <c r="CK630" s="249"/>
      <c r="CL630" s="249"/>
      <c r="CM630" s="249"/>
      <c r="CN630" s="249"/>
      <c r="CO630" s="249"/>
      <c r="CP630" s="249"/>
      <c r="CQ630" s="249"/>
      <c r="CR630" s="249"/>
      <c r="CS630" s="249"/>
      <c r="CT630" s="249"/>
      <c r="CU630" s="249"/>
      <c r="CV630" s="249"/>
      <c r="CW630" s="249"/>
      <c r="CX630" s="249"/>
      <c r="CY630" s="249"/>
      <c r="CZ630" s="249"/>
      <c r="DA630" s="249"/>
      <c r="DB630" s="249"/>
      <c r="DC630" s="249"/>
      <c r="DD630" s="249"/>
      <c r="DE630" s="249"/>
      <c r="DF630" s="249"/>
      <c r="DG630" s="249"/>
      <c r="DH630" s="249"/>
      <c r="DI630" s="249"/>
      <c r="DJ630" s="249"/>
      <c r="DK630" s="249"/>
      <c r="DL630" s="249"/>
      <c r="DM630" s="249"/>
      <c r="DN630" s="249"/>
      <c r="DO630" s="249"/>
      <c r="DP630" s="249"/>
      <c r="DQ630" s="249"/>
      <c r="DR630" s="249"/>
      <c r="DS630" s="249"/>
      <c r="DT630" s="249"/>
      <c r="DU630" s="249"/>
      <c r="DV630" s="249"/>
      <c r="DW630" s="249"/>
      <c r="DX630" s="249"/>
      <c r="DY630" s="249"/>
      <c r="DZ630" s="249"/>
      <c r="EA630" s="249"/>
      <c r="EB630" s="249"/>
      <c r="EC630" s="249"/>
      <c r="ED630" s="249"/>
      <c r="EE630" s="249"/>
      <c r="EF630" s="249"/>
      <c r="EG630" s="249"/>
      <c r="EH630" s="249"/>
      <c r="EI630" s="249"/>
      <c r="EJ630" s="249"/>
      <c r="EK630" s="249"/>
      <c r="EL630" s="249"/>
      <c r="EM630" s="249"/>
      <c r="EN630" s="249"/>
      <c r="EO630" s="249"/>
      <c r="EP630" s="249"/>
      <c r="EQ630" s="249"/>
      <c r="ER630" s="249"/>
      <c r="ES630" s="249"/>
      <c r="ET630" s="249"/>
      <c r="EU630" s="249"/>
      <c r="EV630" s="249"/>
      <c r="EW630" s="249"/>
      <c r="EX630" s="249"/>
      <c r="EY630" s="249"/>
      <c r="EZ630" s="249"/>
      <c r="FA630" s="249"/>
      <c r="FB630" s="249"/>
      <c r="FC630" s="249"/>
      <c r="FD630" s="249"/>
      <c r="FE630" s="249"/>
      <c r="FF630" s="249"/>
      <c r="FG630" s="249"/>
      <c r="FH630" s="249"/>
      <c r="FI630" s="249"/>
      <c r="FJ630" s="249"/>
      <c r="FK630" s="249"/>
      <c r="FL630" s="249"/>
      <c r="FM630" s="249"/>
      <c r="FN630" s="249"/>
      <c r="FO630" s="249"/>
      <c r="FP630" s="249"/>
      <c r="FQ630" s="249"/>
      <c r="FR630" s="249"/>
      <c r="FS630" s="249"/>
      <c r="FT630" s="249"/>
      <c r="FU630" s="249"/>
      <c r="FV630" s="249"/>
      <c r="FW630" s="249"/>
      <c r="FX630" s="249"/>
      <c r="FY630" s="249"/>
      <c r="FZ630" s="249"/>
      <c r="GA630" s="249"/>
      <c r="GB630" s="249"/>
      <c r="GC630" s="249"/>
      <c r="GD630" s="249"/>
      <c r="GE630" s="249"/>
      <c r="GF630" s="249"/>
      <c r="GG630" s="249"/>
      <c r="GH630" s="249"/>
      <c r="GI630" s="249"/>
      <c r="GJ630" s="249"/>
      <c r="GK630" s="249"/>
      <c r="GL630" s="249"/>
      <c r="GM630" s="249"/>
      <c r="GN630" s="249"/>
      <c r="GO630" s="249"/>
      <c r="GP630" s="249"/>
      <c r="GQ630" s="249"/>
      <c r="GR630" s="249"/>
      <c r="GS630" s="249"/>
      <c r="GT630" s="249"/>
      <c r="GU630" s="249"/>
      <c r="GV630" s="249"/>
      <c r="GW630" s="249"/>
      <c r="GX630" s="249"/>
      <c r="GY630" s="249"/>
      <c r="GZ630" s="249"/>
      <c r="HA630" s="228"/>
      <c r="HB630" s="228"/>
    </row>
    <row r="631" spans="1:210" ht="4.2" customHeight="1">
      <c r="A631" s="1"/>
      <c r="B631" s="1"/>
      <c r="C631" s="1"/>
      <c r="D631" s="1"/>
      <c r="E631" s="263"/>
      <c r="F631" s="48"/>
      <c r="G631" s="231"/>
      <c r="H631" s="1"/>
      <c r="I631" s="1"/>
      <c r="J631" s="1"/>
      <c r="K631" s="1"/>
      <c r="L631" s="1"/>
      <c r="M631" s="5"/>
      <c r="N631" s="1"/>
      <c r="O631" s="1"/>
      <c r="P631" s="5"/>
      <c r="Q631" s="1"/>
      <c r="R631" s="1"/>
      <c r="S631" s="5"/>
      <c r="T631" s="7"/>
      <c r="U631" s="24"/>
      <c r="V631" s="1"/>
      <c r="W631" s="12"/>
      <c r="X631" s="10"/>
      <c r="Y631" s="46"/>
      <c r="Z631" s="93"/>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4"/>
      <c r="BB631" s="94"/>
      <c r="BC631" s="94"/>
      <c r="BD631" s="94"/>
      <c r="BE631" s="94"/>
      <c r="BF631" s="94"/>
      <c r="BG631" s="94"/>
      <c r="BH631" s="94"/>
      <c r="BI631" s="94"/>
      <c r="BJ631" s="94"/>
      <c r="BK631" s="94"/>
      <c r="BL631" s="94"/>
      <c r="BM631" s="94"/>
      <c r="BN631" s="94"/>
      <c r="BO631" s="94"/>
      <c r="BP631" s="94"/>
      <c r="BQ631" s="94"/>
      <c r="BR631" s="94"/>
      <c r="BS631" s="94"/>
      <c r="BT631" s="94"/>
      <c r="BU631" s="94"/>
      <c r="BV631" s="94"/>
      <c r="BW631" s="94"/>
      <c r="BX631" s="94"/>
      <c r="BY631" s="94"/>
      <c r="BZ631" s="94"/>
      <c r="CA631" s="94"/>
      <c r="CB631" s="94"/>
      <c r="CC631" s="94"/>
      <c r="CD631" s="94"/>
      <c r="CE631" s="94"/>
      <c r="CF631" s="94"/>
      <c r="CG631" s="94"/>
      <c r="CH631" s="94"/>
      <c r="CI631" s="94"/>
      <c r="CJ631" s="94"/>
      <c r="CK631" s="94"/>
      <c r="CL631" s="94"/>
      <c r="CM631" s="94"/>
      <c r="CN631" s="94"/>
      <c r="CO631" s="94"/>
      <c r="CP631" s="94"/>
      <c r="CQ631" s="94"/>
      <c r="CR631" s="94"/>
      <c r="CS631" s="94"/>
      <c r="CT631" s="94"/>
      <c r="CU631" s="94"/>
      <c r="CV631" s="94"/>
      <c r="CW631" s="94"/>
      <c r="CX631" s="94"/>
      <c r="CY631" s="94"/>
      <c r="CZ631" s="94"/>
      <c r="DA631" s="94"/>
      <c r="DB631" s="94"/>
      <c r="DC631" s="94"/>
      <c r="DD631" s="94"/>
      <c r="DE631" s="94"/>
      <c r="DF631" s="94"/>
      <c r="DG631" s="94"/>
      <c r="DH631" s="94"/>
      <c r="DI631" s="94"/>
      <c r="DJ631" s="94"/>
      <c r="DK631" s="94"/>
      <c r="DL631" s="94"/>
      <c r="DM631" s="94"/>
      <c r="DN631" s="94"/>
      <c r="DO631" s="94"/>
      <c r="DP631" s="94"/>
      <c r="DQ631" s="94"/>
      <c r="DR631" s="94"/>
      <c r="DS631" s="94"/>
      <c r="DT631" s="94"/>
      <c r="DU631" s="94"/>
      <c r="DV631" s="94"/>
      <c r="DW631" s="94"/>
      <c r="DX631" s="94"/>
      <c r="DY631" s="94"/>
      <c r="DZ631" s="94"/>
      <c r="EA631" s="94"/>
      <c r="EB631" s="94"/>
      <c r="EC631" s="94"/>
      <c r="ED631" s="94"/>
      <c r="EE631" s="94"/>
      <c r="EF631" s="94"/>
      <c r="EG631" s="94"/>
      <c r="EH631" s="94"/>
      <c r="EI631" s="94"/>
      <c r="EJ631" s="94"/>
      <c r="EK631" s="94"/>
      <c r="EL631" s="94"/>
      <c r="EM631" s="94"/>
      <c r="EN631" s="94"/>
      <c r="EO631" s="94"/>
      <c r="EP631" s="94"/>
      <c r="EQ631" s="94"/>
      <c r="ER631" s="94"/>
      <c r="ES631" s="94"/>
      <c r="ET631" s="94"/>
      <c r="EU631" s="94"/>
      <c r="EV631" s="94"/>
      <c r="EW631" s="94"/>
      <c r="EX631" s="94"/>
      <c r="EY631" s="94"/>
      <c r="EZ631" s="94"/>
      <c r="FA631" s="94"/>
      <c r="FB631" s="94"/>
      <c r="FC631" s="94"/>
      <c r="FD631" s="94"/>
      <c r="FE631" s="94"/>
      <c r="FF631" s="94"/>
      <c r="FG631" s="94"/>
      <c r="FH631" s="94"/>
      <c r="FI631" s="94"/>
      <c r="FJ631" s="94"/>
      <c r="FK631" s="94"/>
      <c r="FL631" s="94"/>
      <c r="FM631" s="94"/>
      <c r="FN631" s="94"/>
      <c r="FO631" s="94"/>
      <c r="FP631" s="94"/>
      <c r="FQ631" s="94"/>
      <c r="FR631" s="94"/>
      <c r="FS631" s="94"/>
      <c r="FT631" s="94"/>
      <c r="FU631" s="94"/>
      <c r="FV631" s="94"/>
      <c r="FW631" s="94"/>
      <c r="FX631" s="94"/>
      <c r="FY631" s="94"/>
      <c r="FZ631" s="94"/>
      <c r="GA631" s="94"/>
      <c r="GB631" s="94"/>
      <c r="GC631" s="94"/>
      <c r="GD631" s="94"/>
      <c r="GE631" s="94"/>
      <c r="GF631" s="94"/>
      <c r="GG631" s="94"/>
      <c r="GH631" s="94"/>
      <c r="GI631" s="94"/>
      <c r="GJ631" s="94"/>
      <c r="GK631" s="94"/>
      <c r="GL631" s="94"/>
      <c r="GM631" s="94"/>
      <c r="GN631" s="94"/>
      <c r="GO631" s="94"/>
      <c r="GP631" s="94"/>
      <c r="GQ631" s="94"/>
      <c r="GR631" s="94"/>
      <c r="GS631" s="94"/>
      <c r="GT631" s="94"/>
      <c r="GU631" s="94"/>
      <c r="GV631" s="94"/>
      <c r="GW631" s="94"/>
      <c r="GX631" s="94"/>
      <c r="GY631" s="94"/>
      <c r="GZ631" s="94"/>
      <c r="HA631" s="1"/>
      <c r="HB631" s="1"/>
    </row>
    <row r="632" spans="1:210" s="4" customFormat="1">
      <c r="A632" s="3"/>
      <c r="B632" s="259" t="s">
        <v>160</v>
      </c>
      <c r="C632" s="3"/>
      <c r="D632" s="3"/>
      <c r="E632" s="9" t="s">
        <v>27</v>
      </c>
      <c r="F632" s="51"/>
      <c r="G632" s="232"/>
      <c r="H632" s="13" t="str">
        <f>B632&amp;N616</f>
        <v>Оплата - Статья прямого постоянного расхода</v>
      </c>
      <c r="I632" s="13"/>
      <c r="J632" s="3"/>
      <c r="K632" s="3"/>
      <c r="L632" s="3"/>
      <c r="M632" s="5"/>
      <c r="N632" s="36" t="str">
        <f>N422</f>
        <v>Продукт-2</v>
      </c>
      <c r="O632" s="36"/>
      <c r="P632" s="5"/>
      <c r="Q632" s="36" t="s">
        <v>26</v>
      </c>
      <c r="R632" s="36"/>
      <c r="S632" s="36"/>
      <c r="T632" s="36"/>
      <c r="U632" s="36"/>
      <c r="V632" s="36"/>
      <c r="W632" s="38">
        <f>SUM($Y632:$HA632)</f>
        <v>0</v>
      </c>
      <c r="X632" s="38"/>
      <c r="Y632" s="46"/>
      <c r="Z632" s="99"/>
      <c r="AA632" s="100">
        <f t="shared" ref="AA632:BF632" si="2880">IF(AA$8="",0,IF(AA$1=1,SUMIFS(628:628,$1:$1,"&gt;="&amp;1,$1:$1,"&lt;="&amp;INT(-$T630/30))+(-$T630/30-INT(-$T630/30))*SUMIFS(628:628,$1:$1,INT(-$T630/30)+1),0)+(-$T630/30-INT(-$T630/30))*SUMIFS(628:628,$1:$1,AA$1+INT(-$T630/30)+1)+(INT(-$T630/30)+1+$T630/30)*SUMIFS(628:628,$1:$1,AA$1+INT(-$T630/30)))</f>
        <v>0</v>
      </c>
      <c r="AB632" s="100">
        <f t="shared" si="2880"/>
        <v>0</v>
      </c>
      <c r="AC632" s="100">
        <f t="shared" si="2880"/>
        <v>0</v>
      </c>
      <c r="AD632" s="100">
        <f t="shared" si="2880"/>
        <v>0</v>
      </c>
      <c r="AE632" s="100">
        <f t="shared" si="2880"/>
        <v>0</v>
      </c>
      <c r="AF632" s="100">
        <f t="shared" si="2880"/>
        <v>0</v>
      </c>
      <c r="AG632" s="100">
        <f t="shared" si="2880"/>
        <v>0</v>
      </c>
      <c r="AH632" s="100">
        <f t="shared" si="2880"/>
        <v>0</v>
      </c>
      <c r="AI632" s="100">
        <f t="shared" si="2880"/>
        <v>0</v>
      </c>
      <c r="AJ632" s="100">
        <f t="shared" si="2880"/>
        <v>0</v>
      </c>
      <c r="AK632" s="100">
        <f t="shared" si="2880"/>
        <v>0</v>
      </c>
      <c r="AL632" s="100">
        <f t="shared" si="2880"/>
        <v>0</v>
      </c>
      <c r="AM632" s="100">
        <f t="shared" si="2880"/>
        <v>0</v>
      </c>
      <c r="AN632" s="100">
        <f t="shared" si="2880"/>
        <v>0</v>
      </c>
      <c r="AO632" s="100">
        <f t="shared" si="2880"/>
        <v>0</v>
      </c>
      <c r="AP632" s="100">
        <f t="shared" si="2880"/>
        <v>0</v>
      </c>
      <c r="AQ632" s="100">
        <f t="shared" si="2880"/>
        <v>0</v>
      </c>
      <c r="AR632" s="100">
        <f t="shared" si="2880"/>
        <v>0</v>
      </c>
      <c r="AS632" s="100">
        <f t="shared" si="2880"/>
        <v>0</v>
      </c>
      <c r="AT632" s="100">
        <f t="shared" si="2880"/>
        <v>0</v>
      </c>
      <c r="AU632" s="100">
        <f t="shared" si="2880"/>
        <v>0</v>
      </c>
      <c r="AV632" s="100">
        <f t="shared" si="2880"/>
        <v>0</v>
      </c>
      <c r="AW632" s="100">
        <f t="shared" si="2880"/>
        <v>0</v>
      </c>
      <c r="AX632" s="100">
        <f t="shared" si="2880"/>
        <v>0</v>
      </c>
      <c r="AY632" s="100">
        <f t="shared" si="2880"/>
        <v>0</v>
      </c>
      <c r="AZ632" s="100">
        <f t="shared" si="2880"/>
        <v>0</v>
      </c>
      <c r="BA632" s="100">
        <f t="shared" si="2880"/>
        <v>0</v>
      </c>
      <c r="BB632" s="100">
        <f t="shared" si="2880"/>
        <v>0</v>
      </c>
      <c r="BC632" s="100">
        <f t="shared" si="2880"/>
        <v>0</v>
      </c>
      <c r="BD632" s="100">
        <f t="shared" si="2880"/>
        <v>0</v>
      </c>
      <c r="BE632" s="100">
        <f t="shared" si="2880"/>
        <v>0</v>
      </c>
      <c r="BF632" s="100">
        <f t="shared" si="2880"/>
        <v>0</v>
      </c>
      <c r="BG632" s="100">
        <f t="shared" ref="BG632:CL632" si="2881">IF(BG$8="",0,IF(BG$1=1,SUMIFS(628:628,$1:$1,"&gt;="&amp;1,$1:$1,"&lt;="&amp;INT(-$T630/30))+(-$T630/30-INT(-$T630/30))*SUMIFS(628:628,$1:$1,INT(-$T630/30)+1),0)+(-$T630/30-INT(-$T630/30))*SUMIFS(628:628,$1:$1,BG$1+INT(-$T630/30)+1)+(INT(-$T630/30)+1+$T630/30)*SUMIFS(628:628,$1:$1,BG$1+INT(-$T630/30)))</f>
        <v>0</v>
      </c>
      <c r="BH632" s="100">
        <f t="shared" si="2881"/>
        <v>0</v>
      </c>
      <c r="BI632" s="100">
        <f t="shared" si="2881"/>
        <v>0</v>
      </c>
      <c r="BJ632" s="100">
        <f t="shared" si="2881"/>
        <v>0</v>
      </c>
      <c r="BK632" s="100">
        <f t="shared" si="2881"/>
        <v>0</v>
      </c>
      <c r="BL632" s="100">
        <f t="shared" si="2881"/>
        <v>0</v>
      </c>
      <c r="BM632" s="100">
        <f t="shared" si="2881"/>
        <v>0</v>
      </c>
      <c r="BN632" s="100">
        <f t="shared" si="2881"/>
        <v>0</v>
      </c>
      <c r="BO632" s="100">
        <f t="shared" si="2881"/>
        <v>0</v>
      </c>
      <c r="BP632" s="100">
        <f t="shared" si="2881"/>
        <v>0</v>
      </c>
      <c r="BQ632" s="100">
        <f t="shared" si="2881"/>
        <v>0</v>
      </c>
      <c r="BR632" s="100">
        <f t="shared" si="2881"/>
        <v>0</v>
      </c>
      <c r="BS632" s="100">
        <f t="shared" si="2881"/>
        <v>0</v>
      </c>
      <c r="BT632" s="100">
        <f t="shared" si="2881"/>
        <v>0</v>
      </c>
      <c r="BU632" s="100">
        <f t="shared" si="2881"/>
        <v>0</v>
      </c>
      <c r="BV632" s="100">
        <f t="shared" si="2881"/>
        <v>0</v>
      </c>
      <c r="BW632" s="100">
        <f t="shared" si="2881"/>
        <v>0</v>
      </c>
      <c r="BX632" s="100">
        <f t="shared" si="2881"/>
        <v>0</v>
      </c>
      <c r="BY632" s="100">
        <f t="shared" si="2881"/>
        <v>0</v>
      </c>
      <c r="BZ632" s="100">
        <f t="shared" si="2881"/>
        <v>0</v>
      </c>
      <c r="CA632" s="100">
        <f t="shared" si="2881"/>
        <v>0</v>
      </c>
      <c r="CB632" s="100">
        <f t="shared" si="2881"/>
        <v>0</v>
      </c>
      <c r="CC632" s="100">
        <f t="shared" si="2881"/>
        <v>0</v>
      </c>
      <c r="CD632" s="100">
        <f t="shared" si="2881"/>
        <v>0</v>
      </c>
      <c r="CE632" s="100">
        <f t="shared" si="2881"/>
        <v>0</v>
      </c>
      <c r="CF632" s="100">
        <f t="shared" si="2881"/>
        <v>0</v>
      </c>
      <c r="CG632" s="100">
        <f t="shared" si="2881"/>
        <v>0</v>
      </c>
      <c r="CH632" s="100">
        <f t="shared" si="2881"/>
        <v>0</v>
      </c>
      <c r="CI632" s="100">
        <f t="shared" si="2881"/>
        <v>0</v>
      </c>
      <c r="CJ632" s="100">
        <f t="shared" si="2881"/>
        <v>0</v>
      </c>
      <c r="CK632" s="100">
        <f t="shared" si="2881"/>
        <v>0</v>
      </c>
      <c r="CL632" s="100">
        <f t="shared" si="2881"/>
        <v>0</v>
      </c>
      <c r="CM632" s="100">
        <f t="shared" ref="CM632:DG632" si="2882">IF(CM$8="",0,IF(CM$1=1,SUMIFS(628:628,$1:$1,"&gt;="&amp;1,$1:$1,"&lt;="&amp;INT(-$T630/30))+(-$T630/30-INT(-$T630/30))*SUMIFS(628:628,$1:$1,INT(-$T630/30)+1),0)+(-$T630/30-INT(-$T630/30))*SUMIFS(628:628,$1:$1,CM$1+INT(-$T630/30)+1)+(INT(-$T630/30)+1+$T630/30)*SUMIFS(628:628,$1:$1,CM$1+INT(-$T630/30)))</f>
        <v>0</v>
      </c>
      <c r="CN632" s="100">
        <f t="shared" si="2882"/>
        <v>0</v>
      </c>
      <c r="CO632" s="100">
        <f t="shared" si="2882"/>
        <v>0</v>
      </c>
      <c r="CP632" s="100">
        <f t="shared" si="2882"/>
        <v>0</v>
      </c>
      <c r="CQ632" s="100">
        <f t="shared" si="2882"/>
        <v>0</v>
      </c>
      <c r="CR632" s="100">
        <f t="shared" si="2882"/>
        <v>0</v>
      </c>
      <c r="CS632" s="100">
        <f t="shared" si="2882"/>
        <v>0</v>
      </c>
      <c r="CT632" s="100">
        <f t="shared" si="2882"/>
        <v>0</v>
      </c>
      <c r="CU632" s="100">
        <f t="shared" si="2882"/>
        <v>0</v>
      </c>
      <c r="CV632" s="100">
        <f t="shared" si="2882"/>
        <v>0</v>
      </c>
      <c r="CW632" s="100">
        <f t="shared" si="2882"/>
        <v>0</v>
      </c>
      <c r="CX632" s="100">
        <f t="shared" si="2882"/>
        <v>0</v>
      </c>
      <c r="CY632" s="100">
        <f t="shared" si="2882"/>
        <v>0</v>
      </c>
      <c r="CZ632" s="100">
        <f t="shared" si="2882"/>
        <v>0</v>
      </c>
      <c r="DA632" s="100">
        <f t="shared" si="2882"/>
        <v>0</v>
      </c>
      <c r="DB632" s="100">
        <f t="shared" si="2882"/>
        <v>0</v>
      </c>
      <c r="DC632" s="100">
        <f t="shared" si="2882"/>
        <v>0</v>
      </c>
      <c r="DD632" s="100">
        <f t="shared" si="2882"/>
        <v>0</v>
      </c>
      <c r="DE632" s="100">
        <f t="shared" si="2882"/>
        <v>0</v>
      </c>
      <c r="DF632" s="100">
        <f t="shared" si="2882"/>
        <v>0</v>
      </c>
      <c r="DG632" s="100">
        <f t="shared" si="2882"/>
        <v>0</v>
      </c>
      <c r="DH632" s="100">
        <f t="shared" ref="DH632:FS632" si="2883">IF(DH$8="",0,IF(DH$1=1,SUMIFS(628:628,$1:$1,"&gt;="&amp;1,$1:$1,"&lt;="&amp;INT(-$T630/30))+(-$T630/30-INT(-$T630/30))*SUMIFS(628:628,$1:$1,INT(-$T630/30)+1),0)+(-$T630/30-INT(-$T630/30))*SUMIFS(628:628,$1:$1,DH$1+INT(-$T630/30)+1)+(INT(-$T630/30)+1+$T630/30)*SUMIFS(628:628,$1:$1,DH$1+INT(-$T630/30)))</f>
        <v>0</v>
      </c>
      <c r="DI632" s="100">
        <f t="shared" si="2883"/>
        <v>0</v>
      </c>
      <c r="DJ632" s="100">
        <f t="shared" si="2883"/>
        <v>0</v>
      </c>
      <c r="DK632" s="100">
        <f t="shared" si="2883"/>
        <v>0</v>
      </c>
      <c r="DL632" s="100">
        <f t="shared" si="2883"/>
        <v>0</v>
      </c>
      <c r="DM632" s="100">
        <f t="shared" si="2883"/>
        <v>0</v>
      </c>
      <c r="DN632" s="100">
        <f t="shared" si="2883"/>
        <v>0</v>
      </c>
      <c r="DO632" s="100">
        <f t="shared" si="2883"/>
        <v>0</v>
      </c>
      <c r="DP632" s="100">
        <f t="shared" si="2883"/>
        <v>0</v>
      </c>
      <c r="DQ632" s="100">
        <f t="shared" si="2883"/>
        <v>0</v>
      </c>
      <c r="DR632" s="100">
        <f t="shared" si="2883"/>
        <v>0</v>
      </c>
      <c r="DS632" s="100">
        <f t="shared" si="2883"/>
        <v>0</v>
      </c>
      <c r="DT632" s="100">
        <f t="shared" si="2883"/>
        <v>0</v>
      </c>
      <c r="DU632" s="100">
        <f t="shared" si="2883"/>
        <v>0</v>
      </c>
      <c r="DV632" s="100">
        <f t="shared" si="2883"/>
        <v>0</v>
      </c>
      <c r="DW632" s="100">
        <f t="shared" si="2883"/>
        <v>0</v>
      </c>
      <c r="DX632" s="100">
        <f t="shared" si="2883"/>
        <v>0</v>
      </c>
      <c r="DY632" s="100">
        <f t="shared" si="2883"/>
        <v>0</v>
      </c>
      <c r="DZ632" s="100">
        <f t="shared" si="2883"/>
        <v>0</v>
      </c>
      <c r="EA632" s="100">
        <f t="shared" si="2883"/>
        <v>0</v>
      </c>
      <c r="EB632" s="100">
        <f t="shared" si="2883"/>
        <v>0</v>
      </c>
      <c r="EC632" s="100">
        <f t="shared" si="2883"/>
        <v>0</v>
      </c>
      <c r="ED632" s="100">
        <f t="shared" si="2883"/>
        <v>0</v>
      </c>
      <c r="EE632" s="100">
        <f t="shared" si="2883"/>
        <v>0</v>
      </c>
      <c r="EF632" s="100">
        <f t="shared" si="2883"/>
        <v>0</v>
      </c>
      <c r="EG632" s="100">
        <f t="shared" si="2883"/>
        <v>0</v>
      </c>
      <c r="EH632" s="100">
        <f t="shared" si="2883"/>
        <v>0</v>
      </c>
      <c r="EI632" s="100">
        <f t="shared" si="2883"/>
        <v>0</v>
      </c>
      <c r="EJ632" s="100">
        <f t="shared" si="2883"/>
        <v>0</v>
      </c>
      <c r="EK632" s="100">
        <f t="shared" si="2883"/>
        <v>0</v>
      </c>
      <c r="EL632" s="100">
        <f t="shared" si="2883"/>
        <v>0</v>
      </c>
      <c r="EM632" s="100">
        <f t="shared" si="2883"/>
        <v>0</v>
      </c>
      <c r="EN632" s="100">
        <f t="shared" si="2883"/>
        <v>0</v>
      </c>
      <c r="EO632" s="100">
        <f t="shared" si="2883"/>
        <v>0</v>
      </c>
      <c r="EP632" s="100">
        <f t="shared" si="2883"/>
        <v>0</v>
      </c>
      <c r="EQ632" s="100">
        <f t="shared" si="2883"/>
        <v>0</v>
      </c>
      <c r="ER632" s="100">
        <f t="shared" si="2883"/>
        <v>0</v>
      </c>
      <c r="ES632" s="100">
        <f t="shared" si="2883"/>
        <v>0</v>
      </c>
      <c r="ET632" s="100">
        <f t="shared" si="2883"/>
        <v>0</v>
      </c>
      <c r="EU632" s="100">
        <f t="shared" si="2883"/>
        <v>0</v>
      </c>
      <c r="EV632" s="100">
        <f t="shared" si="2883"/>
        <v>0</v>
      </c>
      <c r="EW632" s="100">
        <f t="shared" si="2883"/>
        <v>0</v>
      </c>
      <c r="EX632" s="100">
        <f t="shared" si="2883"/>
        <v>0</v>
      </c>
      <c r="EY632" s="100">
        <f t="shared" si="2883"/>
        <v>0</v>
      </c>
      <c r="EZ632" s="100">
        <f t="shared" si="2883"/>
        <v>0</v>
      </c>
      <c r="FA632" s="100">
        <f t="shared" si="2883"/>
        <v>0</v>
      </c>
      <c r="FB632" s="100">
        <f t="shared" si="2883"/>
        <v>0</v>
      </c>
      <c r="FC632" s="100">
        <f t="shared" si="2883"/>
        <v>0</v>
      </c>
      <c r="FD632" s="100">
        <f t="shared" si="2883"/>
        <v>0</v>
      </c>
      <c r="FE632" s="100">
        <f t="shared" si="2883"/>
        <v>0</v>
      </c>
      <c r="FF632" s="100">
        <f t="shared" si="2883"/>
        <v>0</v>
      </c>
      <c r="FG632" s="100">
        <f t="shared" si="2883"/>
        <v>0</v>
      </c>
      <c r="FH632" s="100">
        <f t="shared" si="2883"/>
        <v>0</v>
      </c>
      <c r="FI632" s="100">
        <f t="shared" si="2883"/>
        <v>0</v>
      </c>
      <c r="FJ632" s="100">
        <f t="shared" si="2883"/>
        <v>0</v>
      </c>
      <c r="FK632" s="100">
        <f t="shared" si="2883"/>
        <v>0</v>
      </c>
      <c r="FL632" s="100">
        <f t="shared" si="2883"/>
        <v>0</v>
      </c>
      <c r="FM632" s="100">
        <f t="shared" si="2883"/>
        <v>0</v>
      </c>
      <c r="FN632" s="100">
        <f t="shared" si="2883"/>
        <v>0</v>
      </c>
      <c r="FO632" s="100">
        <f t="shared" si="2883"/>
        <v>0</v>
      </c>
      <c r="FP632" s="100">
        <f t="shared" si="2883"/>
        <v>0</v>
      </c>
      <c r="FQ632" s="100">
        <f t="shared" si="2883"/>
        <v>0</v>
      </c>
      <c r="FR632" s="100">
        <f t="shared" si="2883"/>
        <v>0</v>
      </c>
      <c r="FS632" s="100">
        <f t="shared" si="2883"/>
        <v>0</v>
      </c>
      <c r="FT632" s="100">
        <f t="shared" ref="FT632:GZ632" si="2884">IF(FT$8="",0,IF(FT$1=1,SUMIFS(628:628,$1:$1,"&gt;="&amp;1,$1:$1,"&lt;="&amp;INT(-$T630/30))+(-$T630/30-INT(-$T630/30))*SUMIFS(628:628,$1:$1,INT(-$T630/30)+1),0)+(-$T630/30-INT(-$T630/30))*SUMIFS(628:628,$1:$1,FT$1+INT(-$T630/30)+1)+(INT(-$T630/30)+1+$T630/30)*SUMIFS(628:628,$1:$1,FT$1+INT(-$T630/30)))</f>
        <v>0</v>
      </c>
      <c r="FU632" s="100">
        <f t="shared" si="2884"/>
        <v>0</v>
      </c>
      <c r="FV632" s="100">
        <f t="shared" si="2884"/>
        <v>0</v>
      </c>
      <c r="FW632" s="100">
        <f t="shared" si="2884"/>
        <v>0</v>
      </c>
      <c r="FX632" s="100">
        <f t="shared" si="2884"/>
        <v>0</v>
      </c>
      <c r="FY632" s="100">
        <f t="shared" si="2884"/>
        <v>0</v>
      </c>
      <c r="FZ632" s="100">
        <f t="shared" si="2884"/>
        <v>0</v>
      </c>
      <c r="GA632" s="100">
        <f t="shared" si="2884"/>
        <v>0</v>
      </c>
      <c r="GB632" s="100">
        <f t="shared" si="2884"/>
        <v>0</v>
      </c>
      <c r="GC632" s="100">
        <f t="shared" si="2884"/>
        <v>0</v>
      </c>
      <c r="GD632" s="100">
        <f t="shared" si="2884"/>
        <v>0</v>
      </c>
      <c r="GE632" s="100">
        <f t="shared" si="2884"/>
        <v>0</v>
      </c>
      <c r="GF632" s="100">
        <f t="shared" si="2884"/>
        <v>0</v>
      </c>
      <c r="GG632" s="100">
        <f t="shared" si="2884"/>
        <v>0</v>
      </c>
      <c r="GH632" s="100">
        <f t="shared" si="2884"/>
        <v>0</v>
      </c>
      <c r="GI632" s="100">
        <f t="shared" si="2884"/>
        <v>0</v>
      </c>
      <c r="GJ632" s="100">
        <f t="shared" si="2884"/>
        <v>0</v>
      </c>
      <c r="GK632" s="100">
        <f t="shared" si="2884"/>
        <v>0</v>
      </c>
      <c r="GL632" s="100">
        <f t="shared" si="2884"/>
        <v>0</v>
      </c>
      <c r="GM632" s="100">
        <f t="shared" si="2884"/>
        <v>0</v>
      </c>
      <c r="GN632" s="100">
        <f t="shared" si="2884"/>
        <v>0</v>
      </c>
      <c r="GO632" s="100">
        <f t="shared" si="2884"/>
        <v>0</v>
      </c>
      <c r="GP632" s="100">
        <f t="shared" si="2884"/>
        <v>0</v>
      </c>
      <c r="GQ632" s="100">
        <f t="shared" si="2884"/>
        <v>0</v>
      </c>
      <c r="GR632" s="100">
        <f t="shared" si="2884"/>
        <v>0</v>
      </c>
      <c r="GS632" s="100">
        <f t="shared" si="2884"/>
        <v>0</v>
      </c>
      <c r="GT632" s="100">
        <f t="shared" si="2884"/>
        <v>0</v>
      </c>
      <c r="GU632" s="100">
        <f t="shared" si="2884"/>
        <v>0</v>
      </c>
      <c r="GV632" s="100">
        <f t="shared" si="2884"/>
        <v>0</v>
      </c>
      <c r="GW632" s="100">
        <f t="shared" si="2884"/>
        <v>0</v>
      </c>
      <c r="GX632" s="100">
        <f t="shared" si="2884"/>
        <v>0</v>
      </c>
      <c r="GY632" s="100">
        <f t="shared" si="2884"/>
        <v>0</v>
      </c>
      <c r="GZ632" s="100">
        <f t="shared" si="2884"/>
        <v>0</v>
      </c>
      <c r="HA632" s="3"/>
      <c r="HB632" s="3"/>
    </row>
    <row r="633" spans="1:210" ht="4.2" customHeight="1">
      <c r="A633" s="1"/>
      <c r="B633" s="1"/>
      <c r="C633" s="1"/>
      <c r="D633" s="1"/>
      <c r="E633" s="263"/>
      <c r="F633" s="48"/>
      <c r="G633" s="231"/>
      <c r="H633" s="1"/>
      <c r="I633" s="1"/>
      <c r="J633" s="1"/>
      <c r="K633" s="1"/>
      <c r="L633" s="1"/>
      <c r="M633" s="5"/>
      <c r="N633" s="1"/>
      <c r="O633" s="1"/>
      <c r="P633" s="5"/>
      <c r="Q633" s="1"/>
      <c r="R633" s="1"/>
      <c r="S633" s="5"/>
      <c r="T633" s="7"/>
      <c r="U633" s="24"/>
      <c r="V633" s="1"/>
      <c r="W633" s="12"/>
      <c r="X633" s="10"/>
      <c r="Y633" s="46"/>
      <c r="Z633" s="93"/>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94"/>
      <c r="CD633" s="94"/>
      <c r="CE633" s="94"/>
      <c r="CF633" s="94"/>
      <c r="CG633" s="94"/>
      <c r="CH633" s="94"/>
      <c r="CI633" s="94"/>
      <c r="CJ633" s="94"/>
      <c r="CK633" s="94"/>
      <c r="CL633" s="94"/>
      <c r="CM633" s="94"/>
      <c r="CN633" s="94"/>
      <c r="CO633" s="94"/>
      <c r="CP633" s="94"/>
      <c r="CQ633" s="94"/>
      <c r="CR633" s="94"/>
      <c r="CS633" s="94"/>
      <c r="CT633" s="94"/>
      <c r="CU633" s="94"/>
      <c r="CV633" s="94"/>
      <c r="CW633" s="94"/>
      <c r="CX633" s="94"/>
      <c r="CY633" s="94"/>
      <c r="CZ633" s="94"/>
      <c r="DA633" s="94"/>
      <c r="DB633" s="94"/>
      <c r="DC633" s="94"/>
      <c r="DD633" s="94"/>
      <c r="DE633" s="94"/>
      <c r="DF633" s="94"/>
      <c r="DG633" s="94"/>
      <c r="DH633" s="94"/>
      <c r="DI633" s="94"/>
      <c r="DJ633" s="94"/>
      <c r="DK633" s="94"/>
      <c r="DL633" s="94"/>
      <c r="DM633" s="94"/>
      <c r="DN633" s="94"/>
      <c r="DO633" s="94"/>
      <c r="DP633" s="94"/>
      <c r="DQ633" s="94"/>
      <c r="DR633" s="94"/>
      <c r="DS633" s="94"/>
      <c r="DT633" s="94"/>
      <c r="DU633" s="94"/>
      <c r="DV633" s="94"/>
      <c r="DW633" s="94"/>
      <c r="DX633" s="94"/>
      <c r="DY633" s="94"/>
      <c r="DZ633" s="94"/>
      <c r="EA633" s="94"/>
      <c r="EB633" s="94"/>
      <c r="EC633" s="94"/>
      <c r="ED633" s="94"/>
      <c r="EE633" s="94"/>
      <c r="EF633" s="94"/>
      <c r="EG633" s="94"/>
      <c r="EH633" s="94"/>
      <c r="EI633" s="94"/>
      <c r="EJ633" s="94"/>
      <c r="EK633" s="94"/>
      <c r="EL633" s="94"/>
      <c r="EM633" s="94"/>
      <c r="EN633" s="94"/>
      <c r="EO633" s="94"/>
      <c r="EP633" s="94"/>
      <c r="EQ633" s="94"/>
      <c r="ER633" s="94"/>
      <c r="ES633" s="94"/>
      <c r="ET633" s="94"/>
      <c r="EU633" s="94"/>
      <c r="EV633" s="94"/>
      <c r="EW633" s="94"/>
      <c r="EX633" s="94"/>
      <c r="EY633" s="94"/>
      <c r="EZ633" s="94"/>
      <c r="FA633" s="94"/>
      <c r="FB633" s="94"/>
      <c r="FC633" s="94"/>
      <c r="FD633" s="94"/>
      <c r="FE633" s="94"/>
      <c r="FF633" s="94"/>
      <c r="FG633" s="94"/>
      <c r="FH633" s="94"/>
      <c r="FI633" s="94"/>
      <c r="FJ633" s="94"/>
      <c r="FK633" s="94"/>
      <c r="FL633" s="94"/>
      <c r="FM633" s="94"/>
      <c r="FN633" s="94"/>
      <c r="FO633" s="94"/>
      <c r="FP633" s="94"/>
      <c r="FQ633" s="94"/>
      <c r="FR633" s="94"/>
      <c r="FS633" s="94"/>
      <c r="FT633" s="94"/>
      <c r="FU633" s="94"/>
      <c r="FV633" s="94"/>
      <c r="FW633" s="94"/>
      <c r="FX633" s="94"/>
      <c r="FY633" s="94"/>
      <c r="FZ633" s="94"/>
      <c r="GA633" s="94"/>
      <c r="GB633" s="94"/>
      <c r="GC633" s="94"/>
      <c r="GD633" s="94"/>
      <c r="GE633" s="94"/>
      <c r="GF633" s="94"/>
      <c r="GG633" s="94"/>
      <c r="GH633" s="94"/>
      <c r="GI633" s="94"/>
      <c r="GJ633" s="94"/>
      <c r="GK633" s="94"/>
      <c r="GL633" s="94"/>
      <c r="GM633" s="94"/>
      <c r="GN633" s="94"/>
      <c r="GO633" s="94"/>
      <c r="GP633" s="94"/>
      <c r="GQ633" s="94"/>
      <c r="GR633" s="94"/>
      <c r="GS633" s="94"/>
      <c r="GT633" s="94"/>
      <c r="GU633" s="94"/>
      <c r="GV633" s="94"/>
      <c r="GW633" s="94"/>
      <c r="GX633" s="94"/>
      <c r="GY633" s="94"/>
      <c r="GZ633" s="94"/>
      <c r="HA633" s="1"/>
      <c r="HB633" s="1"/>
    </row>
    <row r="634" spans="1:210" ht="4.2" customHeight="1">
      <c r="A634" s="1"/>
      <c r="B634" s="1"/>
      <c r="C634" s="1"/>
      <c r="D634" s="40"/>
      <c r="E634" s="40"/>
      <c r="F634" s="40"/>
      <c r="G634" s="40"/>
      <c r="H634" s="40"/>
      <c r="I634" s="40"/>
      <c r="J634" s="40"/>
      <c r="K634" s="40"/>
      <c r="L634" s="40"/>
      <c r="M634" s="42"/>
      <c r="N634" s="40"/>
      <c r="O634" s="40"/>
      <c r="P634" s="42"/>
      <c r="Q634" s="40"/>
      <c r="R634" s="1"/>
      <c r="S634" s="5"/>
      <c r="T634" s="7"/>
      <c r="U634" s="24"/>
      <c r="V634" s="1"/>
      <c r="W634" s="44"/>
      <c r="X634" s="10"/>
      <c r="Y634" s="46"/>
      <c r="Z634" s="93"/>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
      <c r="HB634" s="1"/>
    </row>
    <row r="635" spans="1:210" ht="7.2" customHeight="1">
      <c r="A635" s="1"/>
      <c r="B635" s="1"/>
      <c r="C635" s="1"/>
      <c r="D635" s="1"/>
      <c r="E635" s="263"/>
      <c r="F635" s="48"/>
      <c r="G635" s="231"/>
      <c r="H635" s="1"/>
      <c r="I635" s="1"/>
      <c r="J635" s="1"/>
      <c r="K635" s="1"/>
      <c r="L635" s="1"/>
      <c r="M635" s="5"/>
      <c r="N635" s="1"/>
      <c r="O635" s="1"/>
      <c r="P635" s="5"/>
      <c r="Q635" s="1"/>
      <c r="R635" s="1"/>
      <c r="S635" s="5"/>
      <c r="T635" s="7"/>
      <c r="U635" s="24"/>
      <c r="V635" s="1"/>
      <c r="W635" s="12"/>
      <c r="X635" s="10"/>
      <c r="Y635" s="46"/>
      <c r="Z635" s="93"/>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4"/>
      <c r="BB635" s="94"/>
      <c r="BC635" s="94"/>
      <c r="BD635" s="94"/>
      <c r="BE635" s="94"/>
      <c r="BF635" s="94"/>
      <c r="BG635" s="94"/>
      <c r="BH635" s="94"/>
      <c r="BI635" s="94"/>
      <c r="BJ635" s="94"/>
      <c r="BK635" s="94"/>
      <c r="BL635" s="94"/>
      <c r="BM635" s="94"/>
      <c r="BN635" s="94"/>
      <c r="BO635" s="94"/>
      <c r="BP635" s="94"/>
      <c r="BQ635" s="94"/>
      <c r="BR635" s="94"/>
      <c r="BS635" s="94"/>
      <c r="BT635" s="94"/>
      <c r="BU635" s="94"/>
      <c r="BV635" s="94"/>
      <c r="BW635" s="94"/>
      <c r="BX635" s="94"/>
      <c r="BY635" s="94"/>
      <c r="BZ635" s="94"/>
      <c r="CA635" s="94"/>
      <c r="CB635" s="94"/>
      <c r="CC635" s="94"/>
      <c r="CD635" s="94"/>
      <c r="CE635" s="94"/>
      <c r="CF635" s="94"/>
      <c r="CG635" s="94"/>
      <c r="CH635" s="94"/>
      <c r="CI635" s="94"/>
      <c r="CJ635" s="94"/>
      <c r="CK635" s="94"/>
      <c r="CL635" s="94"/>
      <c r="CM635" s="94"/>
      <c r="CN635" s="94"/>
      <c r="CO635" s="94"/>
      <c r="CP635" s="94"/>
      <c r="CQ635" s="94"/>
      <c r="CR635" s="94"/>
      <c r="CS635" s="94"/>
      <c r="CT635" s="94"/>
      <c r="CU635" s="94"/>
      <c r="CV635" s="94"/>
      <c r="CW635" s="94"/>
      <c r="CX635" s="94"/>
      <c r="CY635" s="94"/>
      <c r="CZ635" s="94"/>
      <c r="DA635" s="94"/>
      <c r="DB635" s="94"/>
      <c r="DC635" s="94"/>
      <c r="DD635" s="94"/>
      <c r="DE635" s="94"/>
      <c r="DF635" s="94"/>
      <c r="DG635" s="94"/>
      <c r="DH635" s="94"/>
      <c r="DI635" s="94"/>
      <c r="DJ635" s="94"/>
      <c r="DK635" s="94"/>
      <c r="DL635" s="94"/>
      <c r="DM635" s="94"/>
      <c r="DN635" s="94"/>
      <c r="DO635" s="94"/>
      <c r="DP635" s="94"/>
      <c r="DQ635" s="94"/>
      <c r="DR635" s="94"/>
      <c r="DS635" s="94"/>
      <c r="DT635" s="94"/>
      <c r="DU635" s="94"/>
      <c r="DV635" s="94"/>
      <c r="DW635" s="94"/>
      <c r="DX635" s="94"/>
      <c r="DY635" s="94"/>
      <c r="DZ635" s="94"/>
      <c r="EA635" s="94"/>
      <c r="EB635" s="94"/>
      <c r="EC635" s="94"/>
      <c r="ED635" s="94"/>
      <c r="EE635" s="94"/>
      <c r="EF635" s="94"/>
      <c r="EG635" s="94"/>
      <c r="EH635" s="94"/>
      <c r="EI635" s="94"/>
      <c r="EJ635" s="94"/>
      <c r="EK635" s="94"/>
      <c r="EL635" s="94"/>
      <c r="EM635" s="94"/>
      <c r="EN635" s="94"/>
      <c r="EO635" s="94"/>
      <c r="EP635" s="94"/>
      <c r="EQ635" s="94"/>
      <c r="ER635" s="94"/>
      <c r="ES635" s="94"/>
      <c r="ET635" s="94"/>
      <c r="EU635" s="94"/>
      <c r="EV635" s="94"/>
      <c r="EW635" s="94"/>
      <c r="EX635" s="94"/>
      <c r="EY635" s="94"/>
      <c r="EZ635" s="94"/>
      <c r="FA635" s="94"/>
      <c r="FB635" s="94"/>
      <c r="FC635" s="94"/>
      <c r="FD635" s="94"/>
      <c r="FE635" s="94"/>
      <c r="FF635" s="94"/>
      <c r="FG635" s="94"/>
      <c r="FH635" s="94"/>
      <c r="FI635" s="94"/>
      <c r="FJ635" s="94"/>
      <c r="FK635" s="94"/>
      <c r="FL635" s="94"/>
      <c r="FM635" s="94"/>
      <c r="FN635" s="94"/>
      <c r="FO635" s="94"/>
      <c r="FP635" s="94"/>
      <c r="FQ635" s="94"/>
      <c r="FR635" s="94"/>
      <c r="FS635" s="94"/>
      <c r="FT635" s="94"/>
      <c r="FU635" s="94"/>
      <c r="FV635" s="94"/>
      <c r="FW635" s="94"/>
      <c r="FX635" s="94"/>
      <c r="FY635" s="94"/>
      <c r="FZ635" s="94"/>
      <c r="GA635" s="94"/>
      <c r="GB635" s="94"/>
      <c r="GC635" s="94"/>
      <c r="GD635" s="94"/>
      <c r="GE635" s="94"/>
      <c r="GF635" s="94"/>
      <c r="GG635" s="94"/>
      <c r="GH635" s="94"/>
      <c r="GI635" s="94"/>
      <c r="GJ635" s="94"/>
      <c r="GK635" s="94"/>
      <c r="GL635" s="94"/>
      <c r="GM635" s="94"/>
      <c r="GN635" s="94"/>
      <c r="GO635" s="94"/>
      <c r="GP635" s="94"/>
      <c r="GQ635" s="94"/>
      <c r="GR635" s="94"/>
      <c r="GS635" s="94"/>
      <c r="GT635" s="94"/>
      <c r="GU635" s="94"/>
      <c r="GV635" s="94"/>
      <c r="GW635" s="94"/>
      <c r="GX635" s="94"/>
      <c r="GY635" s="94"/>
      <c r="GZ635" s="94"/>
      <c r="HA635" s="1"/>
      <c r="HB635" s="1"/>
    </row>
    <row r="636" spans="1:210" ht="12.6" thickBot="1">
      <c r="A636" s="1"/>
      <c r="B636" s="244" t="s">
        <v>154</v>
      </c>
      <c r="C636" s="197"/>
      <c r="D636" s="196"/>
      <c r="E636" s="263"/>
      <c r="F636" s="48"/>
      <c r="G636" s="232"/>
      <c r="H636" s="19"/>
      <c r="I636" s="19" t="str">
        <f>$I$335</f>
        <v>прямой пост. расход, укажите сумму в месяц с ндс</v>
      </c>
      <c r="J636" s="1"/>
      <c r="K636" s="1"/>
      <c r="L636" s="1"/>
      <c r="M636" s="5" t="s">
        <v>6</v>
      </c>
      <c r="N636" s="581" t="s">
        <v>311</v>
      </c>
      <c r="O636" s="1"/>
      <c r="P636" s="5"/>
      <c r="Q636" s="1" t="s">
        <v>26</v>
      </c>
      <c r="R636" s="1"/>
      <c r="S636" s="5" t="s">
        <v>6</v>
      </c>
      <c r="T636" s="202"/>
      <c r="U636" s="24"/>
      <c r="V636" s="1"/>
      <c r="W636" s="12"/>
      <c r="X636" s="10"/>
      <c r="Y636" s="46"/>
      <c r="Z636" s="93"/>
      <c r="AA636" s="577" t="str">
        <f>IF(AA638=1,"1-ый мес. расхода","")</f>
        <v/>
      </c>
      <c r="AB636" s="577" t="str">
        <f t="shared" ref="AB636:CM636" si="2885">IF(AB638=1,"1-ый мес. расхода","")</f>
        <v/>
      </c>
      <c r="AC636" s="577" t="str">
        <f t="shared" si="2885"/>
        <v/>
      </c>
      <c r="AD636" s="577" t="str">
        <f t="shared" si="2885"/>
        <v/>
      </c>
      <c r="AE636" s="577" t="str">
        <f t="shared" si="2885"/>
        <v/>
      </c>
      <c r="AF636" s="577" t="str">
        <f t="shared" si="2885"/>
        <v/>
      </c>
      <c r="AG636" s="577" t="str">
        <f t="shared" si="2885"/>
        <v/>
      </c>
      <c r="AH636" s="577" t="str">
        <f t="shared" si="2885"/>
        <v/>
      </c>
      <c r="AI636" s="577" t="str">
        <f t="shared" si="2885"/>
        <v/>
      </c>
      <c r="AJ636" s="577" t="str">
        <f t="shared" si="2885"/>
        <v/>
      </c>
      <c r="AK636" s="577" t="str">
        <f t="shared" si="2885"/>
        <v/>
      </c>
      <c r="AL636" s="577" t="str">
        <f t="shared" si="2885"/>
        <v/>
      </c>
      <c r="AM636" s="577" t="str">
        <f t="shared" si="2885"/>
        <v/>
      </c>
      <c r="AN636" s="577" t="str">
        <f t="shared" si="2885"/>
        <v/>
      </c>
      <c r="AO636" s="577" t="str">
        <f t="shared" si="2885"/>
        <v/>
      </c>
      <c r="AP636" s="577" t="str">
        <f t="shared" si="2885"/>
        <v/>
      </c>
      <c r="AQ636" s="577" t="str">
        <f t="shared" si="2885"/>
        <v/>
      </c>
      <c r="AR636" s="577" t="str">
        <f t="shared" si="2885"/>
        <v/>
      </c>
      <c r="AS636" s="577" t="str">
        <f t="shared" si="2885"/>
        <v/>
      </c>
      <c r="AT636" s="577" t="str">
        <f t="shared" si="2885"/>
        <v/>
      </c>
      <c r="AU636" s="577" t="str">
        <f t="shared" si="2885"/>
        <v/>
      </c>
      <c r="AV636" s="577" t="str">
        <f t="shared" si="2885"/>
        <v/>
      </c>
      <c r="AW636" s="577" t="str">
        <f t="shared" si="2885"/>
        <v/>
      </c>
      <c r="AX636" s="577" t="str">
        <f t="shared" si="2885"/>
        <v/>
      </c>
      <c r="AY636" s="577" t="str">
        <f t="shared" si="2885"/>
        <v/>
      </c>
      <c r="AZ636" s="577" t="str">
        <f t="shared" si="2885"/>
        <v/>
      </c>
      <c r="BA636" s="577" t="str">
        <f t="shared" si="2885"/>
        <v/>
      </c>
      <c r="BB636" s="577" t="str">
        <f t="shared" si="2885"/>
        <v/>
      </c>
      <c r="BC636" s="577" t="str">
        <f t="shared" si="2885"/>
        <v/>
      </c>
      <c r="BD636" s="577" t="str">
        <f t="shared" si="2885"/>
        <v/>
      </c>
      <c r="BE636" s="577" t="str">
        <f t="shared" si="2885"/>
        <v/>
      </c>
      <c r="BF636" s="577" t="str">
        <f t="shared" si="2885"/>
        <v/>
      </c>
      <c r="BG636" s="577" t="str">
        <f t="shared" si="2885"/>
        <v/>
      </c>
      <c r="BH636" s="577" t="str">
        <f t="shared" si="2885"/>
        <v/>
      </c>
      <c r="BI636" s="577" t="str">
        <f t="shared" si="2885"/>
        <v/>
      </c>
      <c r="BJ636" s="577" t="str">
        <f t="shared" si="2885"/>
        <v/>
      </c>
      <c r="BK636" s="577" t="str">
        <f t="shared" si="2885"/>
        <v/>
      </c>
      <c r="BL636" s="577" t="str">
        <f t="shared" si="2885"/>
        <v/>
      </c>
      <c r="BM636" s="577" t="str">
        <f t="shared" si="2885"/>
        <v/>
      </c>
      <c r="BN636" s="577" t="str">
        <f t="shared" si="2885"/>
        <v/>
      </c>
      <c r="BO636" s="577" t="str">
        <f t="shared" si="2885"/>
        <v/>
      </c>
      <c r="BP636" s="577" t="str">
        <f t="shared" si="2885"/>
        <v/>
      </c>
      <c r="BQ636" s="577" t="str">
        <f t="shared" si="2885"/>
        <v/>
      </c>
      <c r="BR636" s="577" t="str">
        <f t="shared" si="2885"/>
        <v/>
      </c>
      <c r="BS636" s="577" t="str">
        <f t="shared" si="2885"/>
        <v/>
      </c>
      <c r="BT636" s="577" t="str">
        <f t="shared" si="2885"/>
        <v/>
      </c>
      <c r="BU636" s="577" t="str">
        <f t="shared" si="2885"/>
        <v/>
      </c>
      <c r="BV636" s="577" t="str">
        <f t="shared" si="2885"/>
        <v/>
      </c>
      <c r="BW636" s="577" t="str">
        <f t="shared" si="2885"/>
        <v/>
      </c>
      <c r="BX636" s="577" t="str">
        <f t="shared" si="2885"/>
        <v/>
      </c>
      <c r="BY636" s="577" t="str">
        <f t="shared" si="2885"/>
        <v/>
      </c>
      <c r="BZ636" s="577" t="str">
        <f t="shared" si="2885"/>
        <v/>
      </c>
      <c r="CA636" s="577" t="str">
        <f t="shared" si="2885"/>
        <v/>
      </c>
      <c r="CB636" s="577" t="str">
        <f t="shared" si="2885"/>
        <v/>
      </c>
      <c r="CC636" s="577" t="str">
        <f t="shared" si="2885"/>
        <v/>
      </c>
      <c r="CD636" s="577" t="str">
        <f t="shared" si="2885"/>
        <v/>
      </c>
      <c r="CE636" s="577" t="str">
        <f t="shared" si="2885"/>
        <v/>
      </c>
      <c r="CF636" s="577" t="str">
        <f t="shared" si="2885"/>
        <v/>
      </c>
      <c r="CG636" s="577" t="str">
        <f t="shared" si="2885"/>
        <v/>
      </c>
      <c r="CH636" s="577" t="str">
        <f t="shared" si="2885"/>
        <v/>
      </c>
      <c r="CI636" s="577" t="str">
        <f t="shared" si="2885"/>
        <v/>
      </c>
      <c r="CJ636" s="577" t="str">
        <f t="shared" si="2885"/>
        <v/>
      </c>
      <c r="CK636" s="577" t="str">
        <f t="shared" si="2885"/>
        <v/>
      </c>
      <c r="CL636" s="577" t="str">
        <f t="shared" si="2885"/>
        <v/>
      </c>
      <c r="CM636" s="577" t="str">
        <f t="shared" si="2885"/>
        <v/>
      </c>
      <c r="CN636" s="577" t="str">
        <f t="shared" ref="CN636:DG636" si="2886">IF(CN638=1,"1-ый мес. расхода","")</f>
        <v/>
      </c>
      <c r="CO636" s="577" t="str">
        <f t="shared" si="2886"/>
        <v/>
      </c>
      <c r="CP636" s="577" t="str">
        <f t="shared" si="2886"/>
        <v/>
      </c>
      <c r="CQ636" s="577" t="str">
        <f t="shared" si="2886"/>
        <v/>
      </c>
      <c r="CR636" s="577" t="str">
        <f t="shared" si="2886"/>
        <v/>
      </c>
      <c r="CS636" s="577" t="str">
        <f t="shared" si="2886"/>
        <v/>
      </c>
      <c r="CT636" s="577" t="str">
        <f t="shared" si="2886"/>
        <v/>
      </c>
      <c r="CU636" s="577" t="str">
        <f t="shared" si="2886"/>
        <v/>
      </c>
      <c r="CV636" s="577" t="str">
        <f t="shared" si="2886"/>
        <v/>
      </c>
      <c r="CW636" s="577" t="str">
        <f t="shared" si="2886"/>
        <v/>
      </c>
      <c r="CX636" s="577" t="str">
        <f t="shared" si="2886"/>
        <v/>
      </c>
      <c r="CY636" s="577" t="str">
        <f t="shared" si="2886"/>
        <v/>
      </c>
      <c r="CZ636" s="577" t="str">
        <f t="shared" si="2886"/>
        <v/>
      </c>
      <c r="DA636" s="577" t="str">
        <f t="shared" si="2886"/>
        <v/>
      </c>
      <c r="DB636" s="577" t="str">
        <f t="shared" si="2886"/>
        <v/>
      </c>
      <c r="DC636" s="577" t="str">
        <f t="shared" si="2886"/>
        <v/>
      </c>
      <c r="DD636" s="577" t="str">
        <f t="shared" si="2886"/>
        <v/>
      </c>
      <c r="DE636" s="577" t="str">
        <f t="shared" si="2886"/>
        <v/>
      </c>
      <c r="DF636" s="577" t="str">
        <f t="shared" si="2886"/>
        <v/>
      </c>
      <c r="DG636" s="577" t="str">
        <f t="shared" si="2886"/>
        <v/>
      </c>
      <c r="DH636" s="577" t="str">
        <f t="shared" ref="DH636:FS636" si="2887">IF(DH638=1,"1-ый мес. расхода","")</f>
        <v/>
      </c>
      <c r="DI636" s="577" t="str">
        <f t="shared" si="2887"/>
        <v/>
      </c>
      <c r="DJ636" s="577" t="str">
        <f t="shared" si="2887"/>
        <v/>
      </c>
      <c r="DK636" s="577" t="str">
        <f t="shared" si="2887"/>
        <v/>
      </c>
      <c r="DL636" s="577" t="str">
        <f t="shared" si="2887"/>
        <v/>
      </c>
      <c r="DM636" s="577" t="str">
        <f t="shared" si="2887"/>
        <v/>
      </c>
      <c r="DN636" s="577" t="str">
        <f t="shared" si="2887"/>
        <v/>
      </c>
      <c r="DO636" s="577" t="str">
        <f t="shared" si="2887"/>
        <v/>
      </c>
      <c r="DP636" s="577" t="str">
        <f t="shared" si="2887"/>
        <v/>
      </c>
      <c r="DQ636" s="577" t="str">
        <f t="shared" si="2887"/>
        <v/>
      </c>
      <c r="DR636" s="577" t="str">
        <f t="shared" si="2887"/>
        <v/>
      </c>
      <c r="DS636" s="577" t="str">
        <f t="shared" si="2887"/>
        <v/>
      </c>
      <c r="DT636" s="577" t="str">
        <f t="shared" si="2887"/>
        <v/>
      </c>
      <c r="DU636" s="577" t="str">
        <f t="shared" si="2887"/>
        <v/>
      </c>
      <c r="DV636" s="577" t="str">
        <f t="shared" si="2887"/>
        <v/>
      </c>
      <c r="DW636" s="577" t="str">
        <f t="shared" si="2887"/>
        <v/>
      </c>
      <c r="DX636" s="577" t="str">
        <f t="shared" si="2887"/>
        <v/>
      </c>
      <c r="DY636" s="577" t="str">
        <f t="shared" si="2887"/>
        <v/>
      </c>
      <c r="DZ636" s="577" t="str">
        <f t="shared" si="2887"/>
        <v/>
      </c>
      <c r="EA636" s="577" t="str">
        <f t="shared" si="2887"/>
        <v/>
      </c>
      <c r="EB636" s="577" t="str">
        <f t="shared" si="2887"/>
        <v/>
      </c>
      <c r="EC636" s="577" t="str">
        <f t="shared" si="2887"/>
        <v/>
      </c>
      <c r="ED636" s="577" t="str">
        <f t="shared" si="2887"/>
        <v/>
      </c>
      <c r="EE636" s="577" t="str">
        <f t="shared" si="2887"/>
        <v/>
      </c>
      <c r="EF636" s="577" t="str">
        <f t="shared" si="2887"/>
        <v/>
      </c>
      <c r="EG636" s="577" t="str">
        <f t="shared" si="2887"/>
        <v/>
      </c>
      <c r="EH636" s="577" t="str">
        <f t="shared" si="2887"/>
        <v/>
      </c>
      <c r="EI636" s="577" t="str">
        <f t="shared" si="2887"/>
        <v/>
      </c>
      <c r="EJ636" s="577" t="str">
        <f t="shared" si="2887"/>
        <v/>
      </c>
      <c r="EK636" s="577" t="str">
        <f t="shared" si="2887"/>
        <v/>
      </c>
      <c r="EL636" s="577" t="str">
        <f t="shared" si="2887"/>
        <v/>
      </c>
      <c r="EM636" s="577" t="str">
        <f t="shared" si="2887"/>
        <v/>
      </c>
      <c r="EN636" s="577" t="str">
        <f t="shared" si="2887"/>
        <v/>
      </c>
      <c r="EO636" s="577" t="str">
        <f t="shared" si="2887"/>
        <v/>
      </c>
      <c r="EP636" s="577" t="str">
        <f t="shared" si="2887"/>
        <v/>
      </c>
      <c r="EQ636" s="577" t="str">
        <f t="shared" si="2887"/>
        <v/>
      </c>
      <c r="ER636" s="577" t="str">
        <f t="shared" si="2887"/>
        <v/>
      </c>
      <c r="ES636" s="577" t="str">
        <f t="shared" si="2887"/>
        <v/>
      </c>
      <c r="ET636" s="577" t="str">
        <f t="shared" si="2887"/>
        <v/>
      </c>
      <c r="EU636" s="577" t="str">
        <f t="shared" si="2887"/>
        <v/>
      </c>
      <c r="EV636" s="577" t="str">
        <f t="shared" si="2887"/>
        <v/>
      </c>
      <c r="EW636" s="577" t="str">
        <f t="shared" si="2887"/>
        <v/>
      </c>
      <c r="EX636" s="577" t="str">
        <f t="shared" si="2887"/>
        <v/>
      </c>
      <c r="EY636" s="577" t="str">
        <f t="shared" si="2887"/>
        <v/>
      </c>
      <c r="EZ636" s="577" t="str">
        <f t="shared" si="2887"/>
        <v/>
      </c>
      <c r="FA636" s="577" t="str">
        <f t="shared" si="2887"/>
        <v/>
      </c>
      <c r="FB636" s="577" t="str">
        <f t="shared" si="2887"/>
        <v/>
      </c>
      <c r="FC636" s="577" t="str">
        <f t="shared" si="2887"/>
        <v/>
      </c>
      <c r="FD636" s="577" t="str">
        <f t="shared" si="2887"/>
        <v/>
      </c>
      <c r="FE636" s="577" t="str">
        <f t="shared" si="2887"/>
        <v/>
      </c>
      <c r="FF636" s="577" t="str">
        <f t="shared" si="2887"/>
        <v/>
      </c>
      <c r="FG636" s="577" t="str">
        <f t="shared" si="2887"/>
        <v/>
      </c>
      <c r="FH636" s="577" t="str">
        <f t="shared" si="2887"/>
        <v/>
      </c>
      <c r="FI636" s="577" t="str">
        <f t="shared" si="2887"/>
        <v/>
      </c>
      <c r="FJ636" s="577" t="str">
        <f t="shared" si="2887"/>
        <v/>
      </c>
      <c r="FK636" s="577" t="str">
        <f t="shared" si="2887"/>
        <v/>
      </c>
      <c r="FL636" s="577" t="str">
        <f t="shared" si="2887"/>
        <v/>
      </c>
      <c r="FM636" s="577" t="str">
        <f t="shared" si="2887"/>
        <v/>
      </c>
      <c r="FN636" s="577" t="str">
        <f t="shared" si="2887"/>
        <v/>
      </c>
      <c r="FO636" s="577" t="str">
        <f t="shared" si="2887"/>
        <v/>
      </c>
      <c r="FP636" s="577" t="str">
        <f t="shared" si="2887"/>
        <v/>
      </c>
      <c r="FQ636" s="577" t="str">
        <f t="shared" si="2887"/>
        <v/>
      </c>
      <c r="FR636" s="577" t="str">
        <f t="shared" si="2887"/>
        <v/>
      </c>
      <c r="FS636" s="577" t="str">
        <f t="shared" si="2887"/>
        <v/>
      </c>
      <c r="FT636" s="577" t="str">
        <f t="shared" ref="FT636:GZ636" si="2888">IF(FT638=1,"1-ый мес. расхода","")</f>
        <v/>
      </c>
      <c r="FU636" s="577" t="str">
        <f t="shared" si="2888"/>
        <v/>
      </c>
      <c r="FV636" s="577" t="str">
        <f t="shared" si="2888"/>
        <v/>
      </c>
      <c r="FW636" s="577" t="str">
        <f t="shared" si="2888"/>
        <v/>
      </c>
      <c r="FX636" s="577" t="str">
        <f t="shared" si="2888"/>
        <v/>
      </c>
      <c r="FY636" s="577" t="str">
        <f t="shared" si="2888"/>
        <v/>
      </c>
      <c r="FZ636" s="577" t="str">
        <f t="shared" si="2888"/>
        <v/>
      </c>
      <c r="GA636" s="577" t="str">
        <f t="shared" si="2888"/>
        <v/>
      </c>
      <c r="GB636" s="577" t="str">
        <f t="shared" si="2888"/>
        <v/>
      </c>
      <c r="GC636" s="577" t="str">
        <f t="shared" si="2888"/>
        <v/>
      </c>
      <c r="GD636" s="577" t="str">
        <f t="shared" si="2888"/>
        <v/>
      </c>
      <c r="GE636" s="577" t="str">
        <f t="shared" si="2888"/>
        <v/>
      </c>
      <c r="GF636" s="577" t="str">
        <f t="shared" si="2888"/>
        <v/>
      </c>
      <c r="GG636" s="577" t="str">
        <f t="shared" si="2888"/>
        <v/>
      </c>
      <c r="GH636" s="577" t="str">
        <f t="shared" si="2888"/>
        <v/>
      </c>
      <c r="GI636" s="577" t="str">
        <f t="shared" si="2888"/>
        <v/>
      </c>
      <c r="GJ636" s="577" t="str">
        <f t="shared" si="2888"/>
        <v/>
      </c>
      <c r="GK636" s="577" t="str">
        <f t="shared" si="2888"/>
        <v/>
      </c>
      <c r="GL636" s="577" t="str">
        <f t="shared" si="2888"/>
        <v/>
      </c>
      <c r="GM636" s="577" t="str">
        <f t="shared" si="2888"/>
        <v/>
      </c>
      <c r="GN636" s="577" t="str">
        <f t="shared" si="2888"/>
        <v/>
      </c>
      <c r="GO636" s="577" t="str">
        <f t="shared" si="2888"/>
        <v/>
      </c>
      <c r="GP636" s="577" t="str">
        <f t="shared" si="2888"/>
        <v/>
      </c>
      <c r="GQ636" s="577" t="str">
        <f t="shared" si="2888"/>
        <v/>
      </c>
      <c r="GR636" s="577" t="str">
        <f t="shared" si="2888"/>
        <v/>
      </c>
      <c r="GS636" s="577" t="str">
        <f t="shared" si="2888"/>
        <v/>
      </c>
      <c r="GT636" s="577" t="str">
        <f t="shared" si="2888"/>
        <v/>
      </c>
      <c r="GU636" s="577" t="str">
        <f t="shared" si="2888"/>
        <v/>
      </c>
      <c r="GV636" s="577" t="str">
        <f t="shared" si="2888"/>
        <v/>
      </c>
      <c r="GW636" s="577" t="str">
        <f t="shared" si="2888"/>
        <v/>
      </c>
      <c r="GX636" s="577" t="str">
        <f t="shared" si="2888"/>
        <v/>
      </c>
      <c r="GY636" s="577" t="str">
        <f t="shared" si="2888"/>
        <v/>
      </c>
      <c r="GZ636" s="577" t="str">
        <f t="shared" si="2888"/>
        <v/>
      </c>
      <c r="HA636" s="1"/>
      <c r="HB636" s="1"/>
    </row>
    <row r="637" spans="1:210" ht="4.2" customHeight="1" thickTop="1">
      <c r="A637" s="1"/>
      <c r="B637" s="1"/>
      <c r="C637" s="1"/>
      <c r="D637" s="1"/>
      <c r="E637" s="263"/>
      <c r="F637" s="48"/>
      <c r="G637" s="231"/>
      <c r="H637" s="1"/>
      <c r="I637" s="1"/>
      <c r="J637" s="1"/>
      <c r="K637" s="1"/>
      <c r="L637" s="1"/>
      <c r="M637" s="5"/>
      <c r="N637" s="310"/>
      <c r="O637" s="1"/>
      <c r="P637" s="5"/>
      <c r="Q637" s="1"/>
      <c r="R637" s="1"/>
      <c r="S637" s="5"/>
      <c r="T637" s="7"/>
      <c r="U637" s="24"/>
      <c r="V637" s="1"/>
      <c r="W637" s="12"/>
      <c r="X637" s="10"/>
      <c r="Y637" s="46"/>
      <c r="Z637" s="93"/>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c r="GN637" s="94"/>
      <c r="GO637" s="94"/>
      <c r="GP637" s="94"/>
      <c r="GQ637" s="94"/>
      <c r="GR637" s="94"/>
      <c r="GS637" s="94"/>
      <c r="GT637" s="94"/>
      <c r="GU637" s="94"/>
      <c r="GV637" s="94"/>
      <c r="GW637" s="94"/>
      <c r="GX637" s="94"/>
      <c r="GY637" s="94"/>
      <c r="GZ637" s="94"/>
      <c r="HA637" s="1"/>
      <c r="HB637" s="1"/>
    </row>
    <row r="638" spans="1:210" s="23" customFormat="1">
      <c r="A638" s="19"/>
      <c r="B638" s="5"/>
      <c r="C638" s="34" t="str">
        <f>$C$337</f>
        <v>месяц старта расхода</v>
      </c>
      <c r="D638" s="196"/>
      <c r="E638" s="269"/>
      <c r="F638" s="52"/>
      <c r="G638" s="232"/>
      <c r="H638" s="19"/>
      <c r="I638" s="19"/>
      <c r="J638" s="5" t="s">
        <v>6</v>
      </c>
      <c r="K638" s="575"/>
      <c r="L638" s="24" t="s">
        <v>7</v>
      </c>
      <c r="M638" s="20"/>
      <c r="N638" s="196" t="s">
        <v>170</v>
      </c>
      <c r="O638" s="19"/>
      <c r="P638" s="20"/>
      <c r="Q638" s="19" t="s">
        <v>12</v>
      </c>
      <c r="R638" s="19"/>
      <c r="S638" s="20" t="s">
        <v>6</v>
      </c>
      <c r="T638" s="204"/>
      <c r="U638" s="26" t="s">
        <v>7</v>
      </c>
      <c r="V638" s="19"/>
      <c r="W638" s="21"/>
      <c r="X638" s="22"/>
      <c r="Y638" s="47"/>
      <c r="Z638" s="96"/>
      <c r="AA638" s="578" t="str">
        <f>IF(AA640="","",IF(AND(Z640="",AA640&lt;&gt;""),1,Z638+1))</f>
        <v/>
      </c>
      <c r="AB638" s="578" t="str">
        <f t="shared" ref="AB638:CM638" si="2889">IF(AB640="","",IF(AND(AA640="",AB640&lt;&gt;""),1,AA638+1))</f>
        <v/>
      </c>
      <c r="AC638" s="578" t="str">
        <f t="shared" si="2889"/>
        <v/>
      </c>
      <c r="AD638" s="578" t="str">
        <f t="shared" si="2889"/>
        <v/>
      </c>
      <c r="AE638" s="578" t="str">
        <f t="shared" si="2889"/>
        <v/>
      </c>
      <c r="AF638" s="578" t="str">
        <f t="shared" si="2889"/>
        <v/>
      </c>
      <c r="AG638" s="578" t="str">
        <f t="shared" si="2889"/>
        <v/>
      </c>
      <c r="AH638" s="578" t="str">
        <f t="shared" si="2889"/>
        <v/>
      </c>
      <c r="AI638" s="578" t="str">
        <f t="shared" si="2889"/>
        <v/>
      </c>
      <c r="AJ638" s="578" t="str">
        <f t="shared" si="2889"/>
        <v/>
      </c>
      <c r="AK638" s="578" t="str">
        <f t="shared" si="2889"/>
        <v/>
      </c>
      <c r="AL638" s="578" t="str">
        <f t="shared" si="2889"/>
        <v/>
      </c>
      <c r="AM638" s="578" t="str">
        <f t="shared" si="2889"/>
        <v/>
      </c>
      <c r="AN638" s="578" t="str">
        <f t="shared" si="2889"/>
        <v/>
      </c>
      <c r="AO638" s="578" t="str">
        <f t="shared" si="2889"/>
        <v/>
      </c>
      <c r="AP638" s="578" t="str">
        <f t="shared" si="2889"/>
        <v/>
      </c>
      <c r="AQ638" s="578" t="str">
        <f t="shared" si="2889"/>
        <v/>
      </c>
      <c r="AR638" s="578" t="str">
        <f t="shared" si="2889"/>
        <v/>
      </c>
      <c r="AS638" s="578" t="str">
        <f t="shared" si="2889"/>
        <v/>
      </c>
      <c r="AT638" s="578" t="str">
        <f t="shared" si="2889"/>
        <v/>
      </c>
      <c r="AU638" s="578" t="str">
        <f t="shared" si="2889"/>
        <v/>
      </c>
      <c r="AV638" s="578" t="str">
        <f t="shared" si="2889"/>
        <v/>
      </c>
      <c r="AW638" s="578" t="str">
        <f t="shared" si="2889"/>
        <v/>
      </c>
      <c r="AX638" s="578" t="str">
        <f t="shared" si="2889"/>
        <v/>
      </c>
      <c r="AY638" s="578" t="str">
        <f t="shared" si="2889"/>
        <v/>
      </c>
      <c r="AZ638" s="578" t="str">
        <f t="shared" si="2889"/>
        <v/>
      </c>
      <c r="BA638" s="578" t="str">
        <f t="shared" si="2889"/>
        <v/>
      </c>
      <c r="BB638" s="578" t="str">
        <f t="shared" si="2889"/>
        <v/>
      </c>
      <c r="BC638" s="578" t="str">
        <f t="shared" si="2889"/>
        <v/>
      </c>
      <c r="BD638" s="578" t="str">
        <f t="shared" si="2889"/>
        <v/>
      </c>
      <c r="BE638" s="578" t="str">
        <f t="shared" si="2889"/>
        <v/>
      </c>
      <c r="BF638" s="578" t="str">
        <f t="shared" si="2889"/>
        <v/>
      </c>
      <c r="BG638" s="578" t="str">
        <f t="shared" si="2889"/>
        <v/>
      </c>
      <c r="BH638" s="578" t="str">
        <f t="shared" si="2889"/>
        <v/>
      </c>
      <c r="BI638" s="578" t="str">
        <f t="shared" si="2889"/>
        <v/>
      </c>
      <c r="BJ638" s="578" t="str">
        <f t="shared" si="2889"/>
        <v/>
      </c>
      <c r="BK638" s="578" t="str">
        <f t="shared" si="2889"/>
        <v/>
      </c>
      <c r="BL638" s="578" t="str">
        <f t="shared" si="2889"/>
        <v/>
      </c>
      <c r="BM638" s="578" t="str">
        <f t="shared" si="2889"/>
        <v/>
      </c>
      <c r="BN638" s="578" t="str">
        <f t="shared" si="2889"/>
        <v/>
      </c>
      <c r="BO638" s="578" t="str">
        <f t="shared" si="2889"/>
        <v/>
      </c>
      <c r="BP638" s="578" t="str">
        <f t="shared" si="2889"/>
        <v/>
      </c>
      <c r="BQ638" s="578" t="str">
        <f t="shared" si="2889"/>
        <v/>
      </c>
      <c r="BR638" s="578" t="str">
        <f t="shared" si="2889"/>
        <v/>
      </c>
      <c r="BS638" s="578" t="str">
        <f t="shared" si="2889"/>
        <v/>
      </c>
      <c r="BT638" s="578" t="str">
        <f t="shared" si="2889"/>
        <v/>
      </c>
      <c r="BU638" s="578" t="str">
        <f t="shared" si="2889"/>
        <v/>
      </c>
      <c r="BV638" s="578" t="str">
        <f t="shared" si="2889"/>
        <v/>
      </c>
      <c r="BW638" s="578" t="str">
        <f t="shared" si="2889"/>
        <v/>
      </c>
      <c r="BX638" s="578" t="str">
        <f t="shared" si="2889"/>
        <v/>
      </c>
      <c r="BY638" s="578" t="str">
        <f t="shared" si="2889"/>
        <v/>
      </c>
      <c r="BZ638" s="578" t="str">
        <f t="shared" si="2889"/>
        <v/>
      </c>
      <c r="CA638" s="578" t="str">
        <f t="shared" si="2889"/>
        <v/>
      </c>
      <c r="CB638" s="578" t="str">
        <f t="shared" si="2889"/>
        <v/>
      </c>
      <c r="CC638" s="578" t="str">
        <f t="shared" si="2889"/>
        <v/>
      </c>
      <c r="CD638" s="578" t="str">
        <f t="shared" si="2889"/>
        <v/>
      </c>
      <c r="CE638" s="578" t="str">
        <f t="shared" si="2889"/>
        <v/>
      </c>
      <c r="CF638" s="578" t="str">
        <f t="shared" si="2889"/>
        <v/>
      </c>
      <c r="CG638" s="578" t="str">
        <f t="shared" si="2889"/>
        <v/>
      </c>
      <c r="CH638" s="578" t="str">
        <f t="shared" si="2889"/>
        <v/>
      </c>
      <c r="CI638" s="578" t="str">
        <f t="shared" si="2889"/>
        <v/>
      </c>
      <c r="CJ638" s="578" t="str">
        <f t="shared" si="2889"/>
        <v/>
      </c>
      <c r="CK638" s="578" t="str">
        <f t="shared" si="2889"/>
        <v/>
      </c>
      <c r="CL638" s="578" t="str">
        <f t="shared" si="2889"/>
        <v/>
      </c>
      <c r="CM638" s="578" t="str">
        <f t="shared" si="2889"/>
        <v/>
      </c>
      <c r="CN638" s="578" t="str">
        <f t="shared" ref="CN638:DG638" si="2890">IF(CN640="","",IF(AND(CM640="",CN640&lt;&gt;""),1,CM638+1))</f>
        <v/>
      </c>
      <c r="CO638" s="578" t="str">
        <f t="shared" si="2890"/>
        <v/>
      </c>
      <c r="CP638" s="578" t="str">
        <f t="shared" si="2890"/>
        <v/>
      </c>
      <c r="CQ638" s="578" t="str">
        <f t="shared" si="2890"/>
        <v/>
      </c>
      <c r="CR638" s="578" t="str">
        <f t="shared" si="2890"/>
        <v/>
      </c>
      <c r="CS638" s="578" t="str">
        <f t="shared" si="2890"/>
        <v/>
      </c>
      <c r="CT638" s="578" t="str">
        <f t="shared" si="2890"/>
        <v/>
      </c>
      <c r="CU638" s="578" t="str">
        <f t="shared" si="2890"/>
        <v/>
      </c>
      <c r="CV638" s="578" t="str">
        <f t="shared" si="2890"/>
        <v/>
      </c>
      <c r="CW638" s="578" t="str">
        <f t="shared" si="2890"/>
        <v/>
      </c>
      <c r="CX638" s="578" t="str">
        <f t="shared" si="2890"/>
        <v/>
      </c>
      <c r="CY638" s="578" t="str">
        <f t="shared" si="2890"/>
        <v/>
      </c>
      <c r="CZ638" s="578" t="str">
        <f t="shared" si="2890"/>
        <v/>
      </c>
      <c r="DA638" s="578" t="str">
        <f t="shared" si="2890"/>
        <v/>
      </c>
      <c r="DB638" s="578" t="str">
        <f t="shared" si="2890"/>
        <v/>
      </c>
      <c r="DC638" s="578" t="str">
        <f t="shared" si="2890"/>
        <v/>
      </c>
      <c r="DD638" s="578" t="str">
        <f t="shared" si="2890"/>
        <v/>
      </c>
      <c r="DE638" s="578" t="str">
        <f t="shared" si="2890"/>
        <v/>
      </c>
      <c r="DF638" s="578" t="str">
        <f t="shared" si="2890"/>
        <v/>
      </c>
      <c r="DG638" s="578" t="str">
        <f t="shared" si="2890"/>
        <v/>
      </c>
      <c r="DH638" s="578" t="str">
        <f t="shared" ref="DH638" si="2891">IF(DH640="","",IF(AND(DG640="",DH640&lt;&gt;""),1,DG638+1))</f>
        <v/>
      </c>
      <c r="DI638" s="578" t="str">
        <f t="shared" ref="DI638" si="2892">IF(DI640="","",IF(AND(DH640="",DI640&lt;&gt;""),1,DH638+1))</f>
        <v/>
      </c>
      <c r="DJ638" s="578" t="str">
        <f t="shared" ref="DJ638" si="2893">IF(DJ640="","",IF(AND(DI640="",DJ640&lt;&gt;""),1,DI638+1))</f>
        <v/>
      </c>
      <c r="DK638" s="578" t="str">
        <f t="shared" ref="DK638" si="2894">IF(DK640="","",IF(AND(DJ640="",DK640&lt;&gt;""),1,DJ638+1))</f>
        <v/>
      </c>
      <c r="DL638" s="578" t="str">
        <f t="shared" ref="DL638" si="2895">IF(DL640="","",IF(AND(DK640="",DL640&lt;&gt;""),1,DK638+1))</f>
        <v/>
      </c>
      <c r="DM638" s="578" t="str">
        <f t="shared" ref="DM638" si="2896">IF(DM640="","",IF(AND(DL640="",DM640&lt;&gt;""),1,DL638+1))</f>
        <v/>
      </c>
      <c r="DN638" s="578" t="str">
        <f t="shared" ref="DN638" si="2897">IF(DN640="","",IF(AND(DM640="",DN640&lt;&gt;""),1,DM638+1))</f>
        <v/>
      </c>
      <c r="DO638" s="578" t="str">
        <f t="shared" ref="DO638" si="2898">IF(DO640="","",IF(AND(DN640="",DO640&lt;&gt;""),1,DN638+1))</f>
        <v/>
      </c>
      <c r="DP638" s="578" t="str">
        <f t="shared" ref="DP638" si="2899">IF(DP640="","",IF(AND(DO640="",DP640&lt;&gt;""),1,DO638+1))</f>
        <v/>
      </c>
      <c r="DQ638" s="578" t="str">
        <f t="shared" ref="DQ638" si="2900">IF(DQ640="","",IF(AND(DP640="",DQ640&lt;&gt;""),1,DP638+1))</f>
        <v/>
      </c>
      <c r="DR638" s="578" t="str">
        <f t="shared" ref="DR638" si="2901">IF(DR640="","",IF(AND(DQ640="",DR640&lt;&gt;""),1,DQ638+1))</f>
        <v/>
      </c>
      <c r="DS638" s="578" t="str">
        <f t="shared" ref="DS638" si="2902">IF(DS640="","",IF(AND(DR640="",DS640&lt;&gt;""),1,DR638+1))</f>
        <v/>
      </c>
      <c r="DT638" s="578" t="str">
        <f t="shared" ref="DT638" si="2903">IF(DT640="","",IF(AND(DS640="",DT640&lt;&gt;""),1,DS638+1))</f>
        <v/>
      </c>
      <c r="DU638" s="578" t="str">
        <f t="shared" ref="DU638" si="2904">IF(DU640="","",IF(AND(DT640="",DU640&lt;&gt;""),1,DT638+1))</f>
        <v/>
      </c>
      <c r="DV638" s="578" t="str">
        <f t="shared" ref="DV638" si="2905">IF(DV640="","",IF(AND(DU640="",DV640&lt;&gt;""),1,DU638+1))</f>
        <v/>
      </c>
      <c r="DW638" s="578" t="str">
        <f t="shared" ref="DW638" si="2906">IF(DW640="","",IF(AND(DV640="",DW640&lt;&gt;""),1,DV638+1))</f>
        <v/>
      </c>
      <c r="DX638" s="578" t="str">
        <f t="shared" ref="DX638" si="2907">IF(DX640="","",IF(AND(DW640="",DX640&lt;&gt;""),1,DW638+1))</f>
        <v/>
      </c>
      <c r="DY638" s="578" t="str">
        <f t="shared" ref="DY638" si="2908">IF(DY640="","",IF(AND(DX640="",DY640&lt;&gt;""),1,DX638+1))</f>
        <v/>
      </c>
      <c r="DZ638" s="578" t="str">
        <f t="shared" ref="DZ638" si="2909">IF(DZ640="","",IF(AND(DY640="",DZ640&lt;&gt;""),1,DY638+1))</f>
        <v/>
      </c>
      <c r="EA638" s="578" t="str">
        <f t="shared" ref="EA638" si="2910">IF(EA640="","",IF(AND(DZ640="",EA640&lt;&gt;""),1,DZ638+1))</f>
        <v/>
      </c>
      <c r="EB638" s="578" t="str">
        <f t="shared" ref="EB638" si="2911">IF(EB640="","",IF(AND(EA640="",EB640&lt;&gt;""),1,EA638+1))</f>
        <v/>
      </c>
      <c r="EC638" s="578" t="str">
        <f t="shared" ref="EC638" si="2912">IF(EC640="","",IF(AND(EB640="",EC640&lt;&gt;""),1,EB638+1))</f>
        <v/>
      </c>
      <c r="ED638" s="578" t="str">
        <f t="shared" ref="ED638" si="2913">IF(ED640="","",IF(AND(EC640="",ED640&lt;&gt;""),1,EC638+1))</f>
        <v/>
      </c>
      <c r="EE638" s="578" t="str">
        <f t="shared" ref="EE638" si="2914">IF(EE640="","",IF(AND(ED640="",EE640&lt;&gt;""),1,ED638+1))</f>
        <v/>
      </c>
      <c r="EF638" s="578" t="str">
        <f t="shared" ref="EF638" si="2915">IF(EF640="","",IF(AND(EE640="",EF640&lt;&gt;""),1,EE638+1))</f>
        <v/>
      </c>
      <c r="EG638" s="578" t="str">
        <f t="shared" ref="EG638" si="2916">IF(EG640="","",IF(AND(EF640="",EG640&lt;&gt;""),1,EF638+1))</f>
        <v/>
      </c>
      <c r="EH638" s="578" t="str">
        <f t="shared" ref="EH638" si="2917">IF(EH640="","",IF(AND(EG640="",EH640&lt;&gt;""),1,EG638+1))</f>
        <v/>
      </c>
      <c r="EI638" s="578" t="str">
        <f t="shared" ref="EI638" si="2918">IF(EI640="","",IF(AND(EH640="",EI640&lt;&gt;""),1,EH638+1))</f>
        <v/>
      </c>
      <c r="EJ638" s="578" t="str">
        <f t="shared" ref="EJ638" si="2919">IF(EJ640="","",IF(AND(EI640="",EJ640&lt;&gt;""),1,EI638+1))</f>
        <v/>
      </c>
      <c r="EK638" s="578" t="str">
        <f t="shared" ref="EK638" si="2920">IF(EK640="","",IF(AND(EJ640="",EK640&lt;&gt;""),1,EJ638+1))</f>
        <v/>
      </c>
      <c r="EL638" s="578" t="str">
        <f t="shared" ref="EL638" si="2921">IF(EL640="","",IF(AND(EK640="",EL640&lt;&gt;""),1,EK638+1))</f>
        <v/>
      </c>
      <c r="EM638" s="578" t="str">
        <f t="shared" ref="EM638" si="2922">IF(EM640="","",IF(AND(EL640="",EM640&lt;&gt;""),1,EL638+1))</f>
        <v/>
      </c>
      <c r="EN638" s="578" t="str">
        <f t="shared" ref="EN638" si="2923">IF(EN640="","",IF(AND(EM640="",EN640&lt;&gt;""),1,EM638+1))</f>
        <v/>
      </c>
      <c r="EO638" s="578" t="str">
        <f t="shared" ref="EO638" si="2924">IF(EO640="","",IF(AND(EN640="",EO640&lt;&gt;""),1,EN638+1))</f>
        <v/>
      </c>
      <c r="EP638" s="578" t="str">
        <f t="shared" ref="EP638" si="2925">IF(EP640="","",IF(AND(EO640="",EP640&lt;&gt;""),1,EO638+1))</f>
        <v/>
      </c>
      <c r="EQ638" s="578" t="str">
        <f t="shared" ref="EQ638" si="2926">IF(EQ640="","",IF(AND(EP640="",EQ640&lt;&gt;""),1,EP638+1))</f>
        <v/>
      </c>
      <c r="ER638" s="578" t="str">
        <f t="shared" ref="ER638" si="2927">IF(ER640="","",IF(AND(EQ640="",ER640&lt;&gt;""),1,EQ638+1))</f>
        <v/>
      </c>
      <c r="ES638" s="578" t="str">
        <f t="shared" ref="ES638" si="2928">IF(ES640="","",IF(AND(ER640="",ES640&lt;&gt;""),1,ER638+1))</f>
        <v/>
      </c>
      <c r="ET638" s="578" t="str">
        <f t="shared" ref="ET638" si="2929">IF(ET640="","",IF(AND(ES640="",ET640&lt;&gt;""),1,ES638+1))</f>
        <v/>
      </c>
      <c r="EU638" s="578" t="str">
        <f t="shared" ref="EU638" si="2930">IF(EU640="","",IF(AND(ET640="",EU640&lt;&gt;""),1,ET638+1))</f>
        <v/>
      </c>
      <c r="EV638" s="578" t="str">
        <f t="shared" ref="EV638" si="2931">IF(EV640="","",IF(AND(EU640="",EV640&lt;&gt;""),1,EU638+1))</f>
        <v/>
      </c>
      <c r="EW638" s="578" t="str">
        <f t="shared" ref="EW638" si="2932">IF(EW640="","",IF(AND(EV640="",EW640&lt;&gt;""),1,EV638+1))</f>
        <v/>
      </c>
      <c r="EX638" s="578" t="str">
        <f t="shared" ref="EX638" si="2933">IF(EX640="","",IF(AND(EW640="",EX640&lt;&gt;""),1,EW638+1))</f>
        <v/>
      </c>
      <c r="EY638" s="578" t="str">
        <f t="shared" ref="EY638" si="2934">IF(EY640="","",IF(AND(EX640="",EY640&lt;&gt;""),1,EX638+1))</f>
        <v/>
      </c>
      <c r="EZ638" s="578" t="str">
        <f t="shared" ref="EZ638" si="2935">IF(EZ640="","",IF(AND(EY640="",EZ640&lt;&gt;""),1,EY638+1))</f>
        <v/>
      </c>
      <c r="FA638" s="578" t="str">
        <f t="shared" ref="FA638" si="2936">IF(FA640="","",IF(AND(EZ640="",FA640&lt;&gt;""),1,EZ638+1))</f>
        <v/>
      </c>
      <c r="FB638" s="578" t="str">
        <f t="shared" ref="FB638" si="2937">IF(FB640="","",IF(AND(FA640="",FB640&lt;&gt;""),1,FA638+1))</f>
        <v/>
      </c>
      <c r="FC638" s="578" t="str">
        <f t="shared" ref="FC638" si="2938">IF(FC640="","",IF(AND(FB640="",FC640&lt;&gt;""),1,FB638+1))</f>
        <v/>
      </c>
      <c r="FD638" s="578" t="str">
        <f t="shared" ref="FD638" si="2939">IF(FD640="","",IF(AND(FC640="",FD640&lt;&gt;""),1,FC638+1))</f>
        <v/>
      </c>
      <c r="FE638" s="578" t="str">
        <f t="shared" ref="FE638" si="2940">IF(FE640="","",IF(AND(FD640="",FE640&lt;&gt;""),1,FD638+1))</f>
        <v/>
      </c>
      <c r="FF638" s="578" t="str">
        <f t="shared" ref="FF638" si="2941">IF(FF640="","",IF(AND(FE640="",FF640&lt;&gt;""),1,FE638+1))</f>
        <v/>
      </c>
      <c r="FG638" s="578" t="str">
        <f t="shared" ref="FG638" si="2942">IF(FG640="","",IF(AND(FF640="",FG640&lt;&gt;""),1,FF638+1))</f>
        <v/>
      </c>
      <c r="FH638" s="578" t="str">
        <f t="shared" ref="FH638" si="2943">IF(FH640="","",IF(AND(FG640="",FH640&lt;&gt;""),1,FG638+1))</f>
        <v/>
      </c>
      <c r="FI638" s="578" t="str">
        <f t="shared" ref="FI638" si="2944">IF(FI640="","",IF(AND(FH640="",FI640&lt;&gt;""),1,FH638+1))</f>
        <v/>
      </c>
      <c r="FJ638" s="578" t="str">
        <f t="shared" ref="FJ638" si="2945">IF(FJ640="","",IF(AND(FI640="",FJ640&lt;&gt;""),1,FI638+1))</f>
        <v/>
      </c>
      <c r="FK638" s="578" t="str">
        <f t="shared" ref="FK638" si="2946">IF(FK640="","",IF(AND(FJ640="",FK640&lt;&gt;""),1,FJ638+1))</f>
        <v/>
      </c>
      <c r="FL638" s="578" t="str">
        <f t="shared" ref="FL638" si="2947">IF(FL640="","",IF(AND(FK640="",FL640&lt;&gt;""),1,FK638+1))</f>
        <v/>
      </c>
      <c r="FM638" s="578" t="str">
        <f t="shared" ref="FM638" si="2948">IF(FM640="","",IF(AND(FL640="",FM640&lt;&gt;""),1,FL638+1))</f>
        <v/>
      </c>
      <c r="FN638" s="578" t="str">
        <f t="shared" ref="FN638" si="2949">IF(FN640="","",IF(AND(FM640="",FN640&lt;&gt;""),1,FM638+1))</f>
        <v/>
      </c>
      <c r="FO638" s="578" t="str">
        <f t="shared" ref="FO638" si="2950">IF(FO640="","",IF(AND(FN640="",FO640&lt;&gt;""),1,FN638+1))</f>
        <v/>
      </c>
      <c r="FP638" s="578" t="str">
        <f t="shared" ref="FP638" si="2951">IF(FP640="","",IF(AND(FO640="",FP640&lt;&gt;""),1,FO638+1))</f>
        <v/>
      </c>
      <c r="FQ638" s="578" t="str">
        <f t="shared" ref="FQ638" si="2952">IF(FQ640="","",IF(AND(FP640="",FQ640&lt;&gt;""),1,FP638+1))</f>
        <v/>
      </c>
      <c r="FR638" s="578" t="str">
        <f t="shared" ref="FR638" si="2953">IF(FR640="","",IF(AND(FQ640="",FR640&lt;&gt;""),1,FQ638+1))</f>
        <v/>
      </c>
      <c r="FS638" s="578" t="str">
        <f t="shared" ref="FS638" si="2954">IF(FS640="","",IF(AND(FR640="",FS640&lt;&gt;""),1,FR638+1))</f>
        <v/>
      </c>
      <c r="FT638" s="578" t="str">
        <f t="shared" ref="FT638" si="2955">IF(FT640="","",IF(AND(FS640="",FT640&lt;&gt;""),1,FS638+1))</f>
        <v/>
      </c>
      <c r="FU638" s="578" t="str">
        <f t="shared" ref="FU638" si="2956">IF(FU640="","",IF(AND(FT640="",FU640&lt;&gt;""),1,FT638+1))</f>
        <v/>
      </c>
      <c r="FV638" s="578" t="str">
        <f t="shared" ref="FV638" si="2957">IF(FV640="","",IF(AND(FU640="",FV640&lt;&gt;""),1,FU638+1))</f>
        <v/>
      </c>
      <c r="FW638" s="578" t="str">
        <f t="shared" ref="FW638" si="2958">IF(FW640="","",IF(AND(FV640="",FW640&lt;&gt;""),1,FV638+1))</f>
        <v/>
      </c>
      <c r="FX638" s="578" t="str">
        <f t="shared" ref="FX638" si="2959">IF(FX640="","",IF(AND(FW640="",FX640&lt;&gt;""),1,FW638+1))</f>
        <v/>
      </c>
      <c r="FY638" s="578" t="str">
        <f t="shared" ref="FY638" si="2960">IF(FY640="","",IF(AND(FX640="",FY640&lt;&gt;""),1,FX638+1))</f>
        <v/>
      </c>
      <c r="FZ638" s="578" t="str">
        <f t="shared" ref="FZ638" si="2961">IF(FZ640="","",IF(AND(FY640="",FZ640&lt;&gt;""),1,FY638+1))</f>
        <v/>
      </c>
      <c r="GA638" s="578" t="str">
        <f t="shared" ref="GA638" si="2962">IF(GA640="","",IF(AND(FZ640="",GA640&lt;&gt;""),1,FZ638+1))</f>
        <v/>
      </c>
      <c r="GB638" s="578" t="str">
        <f t="shared" ref="GB638" si="2963">IF(GB640="","",IF(AND(GA640="",GB640&lt;&gt;""),1,GA638+1))</f>
        <v/>
      </c>
      <c r="GC638" s="578" t="str">
        <f t="shared" ref="GC638" si="2964">IF(GC640="","",IF(AND(GB640="",GC640&lt;&gt;""),1,GB638+1))</f>
        <v/>
      </c>
      <c r="GD638" s="578" t="str">
        <f t="shared" ref="GD638" si="2965">IF(GD640="","",IF(AND(GC640="",GD640&lt;&gt;""),1,GC638+1))</f>
        <v/>
      </c>
      <c r="GE638" s="578" t="str">
        <f t="shared" ref="GE638" si="2966">IF(GE640="","",IF(AND(GD640="",GE640&lt;&gt;""),1,GD638+1))</f>
        <v/>
      </c>
      <c r="GF638" s="578" t="str">
        <f t="shared" ref="GF638" si="2967">IF(GF640="","",IF(AND(GE640="",GF640&lt;&gt;""),1,GE638+1))</f>
        <v/>
      </c>
      <c r="GG638" s="578" t="str">
        <f t="shared" ref="GG638" si="2968">IF(GG640="","",IF(AND(GF640="",GG640&lt;&gt;""),1,GF638+1))</f>
        <v/>
      </c>
      <c r="GH638" s="578" t="str">
        <f t="shared" ref="GH638" si="2969">IF(GH640="","",IF(AND(GG640="",GH640&lt;&gt;""),1,GG638+1))</f>
        <v/>
      </c>
      <c r="GI638" s="578" t="str">
        <f t="shared" ref="GI638" si="2970">IF(GI640="","",IF(AND(GH640="",GI640&lt;&gt;""),1,GH638+1))</f>
        <v/>
      </c>
      <c r="GJ638" s="578" t="str">
        <f t="shared" ref="GJ638" si="2971">IF(GJ640="","",IF(AND(GI640="",GJ640&lt;&gt;""),1,GI638+1))</f>
        <v/>
      </c>
      <c r="GK638" s="578" t="str">
        <f t="shared" ref="GK638" si="2972">IF(GK640="","",IF(AND(GJ640="",GK640&lt;&gt;""),1,GJ638+1))</f>
        <v/>
      </c>
      <c r="GL638" s="578" t="str">
        <f t="shared" ref="GL638" si="2973">IF(GL640="","",IF(AND(GK640="",GL640&lt;&gt;""),1,GK638+1))</f>
        <v/>
      </c>
      <c r="GM638" s="578" t="str">
        <f t="shared" ref="GM638" si="2974">IF(GM640="","",IF(AND(GL640="",GM640&lt;&gt;""),1,GL638+1))</f>
        <v/>
      </c>
      <c r="GN638" s="578" t="str">
        <f t="shared" ref="GN638" si="2975">IF(GN640="","",IF(AND(GM640="",GN640&lt;&gt;""),1,GM638+1))</f>
        <v/>
      </c>
      <c r="GO638" s="578" t="str">
        <f t="shared" ref="GO638" si="2976">IF(GO640="","",IF(AND(GN640="",GO640&lt;&gt;""),1,GN638+1))</f>
        <v/>
      </c>
      <c r="GP638" s="578" t="str">
        <f t="shared" ref="GP638" si="2977">IF(GP640="","",IF(AND(GO640="",GP640&lt;&gt;""),1,GO638+1))</f>
        <v/>
      </c>
      <c r="GQ638" s="578" t="str">
        <f t="shared" ref="GQ638" si="2978">IF(GQ640="","",IF(AND(GP640="",GQ640&lt;&gt;""),1,GP638+1))</f>
        <v/>
      </c>
      <c r="GR638" s="578" t="str">
        <f t="shared" ref="GR638" si="2979">IF(GR640="","",IF(AND(GQ640="",GR640&lt;&gt;""),1,GQ638+1))</f>
        <v/>
      </c>
      <c r="GS638" s="578" t="str">
        <f t="shared" ref="GS638" si="2980">IF(GS640="","",IF(AND(GR640="",GS640&lt;&gt;""),1,GR638+1))</f>
        <v/>
      </c>
      <c r="GT638" s="578" t="str">
        <f t="shared" ref="GT638" si="2981">IF(GT640="","",IF(AND(GS640="",GT640&lt;&gt;""),1,GS638+1))</f>
        <v/>
      </c>
      <c r="GU638" s="578" t="str">
        <f t="shared" ref="GU638" si="2982">IF(GU640="","",IF(AND(GT640="",GU640&lt;&gt;""),1,GT638+1))</f>
        <v/>
      </c>
      <c r="GV638" s="578" t="str">
        <f t="shared" ref="GV638" si="2983">IF(GV640="","",IF(AND(GU640="",GV640&lt;&gt;""),1,GU638+1))</f>
        <v/>
      </c>
      <c r="GW638" s="578" t="str">
        <f t="shared" ref="GW638" si="2984">IF(GW640="","",IF(AND(GV640="",GW640&lt;&gt;""),1,GV638+1))</f>
        <v/>
      </c>
      <c r="GX638" s="578" t="str">
        <f t="shared" ref="GX638" si="2985">IF(GX640="","",IF(AND(GW640="",GX640&lt;&gt;""),1,GW638+1))</f>
        <v/>
      </c>
      <c r="GY638" s="578" t="str">
        <f t="shared" ref="GY638" si="2986">IF(GY640="","",IF(AND(GX640="",GY640&lt;&gt;""),1,GX638+1))</f>
        <v/>
      </c>
      <c r="GZ638" s="578" t="str">
        <f t="shared" ref="GZ638" si="2987">IF(GZ640="","",IF(AND(GY640="",GZ640&lt;&gt;""),1,GY638+1))</f>
        <v/>
      </c>
      <c r="HA638" s="19"/>
      <c r="HB638" s="19"/>
    </row>
    <row r="639" spans="1:210" ht="4.2" customHeight="1">
      <c r="A639" s="1"/>
      <c r="B639" s="5"/>
      <c r="C639" s="1"/>
      <c r="D639" s="1"/>
      <c r="E639" s="263"/>
      <c r="F639" s="48"/>
      <c r="G639" s="231"/>
      <c r="H639" s="1"/>
      <c r="I639" s="1"/>
      <c r="J639" s="1"/>
      <c r="K639" s="1"/>
      <c r="L639" s="1"/>
      <c r="M639" s="5"/>
      <c r="N639" s="19"/>
      <c r="O639" s="1"/>
      <c r="P639" s="5"/>
      <c r="Q639" s="1"/>
      <c r="R639" s="1"/>
      <c r="S639" s="5"/>
      <c r="T639" s="7"/>
      <c r="U639" s="24"/>
      <c r="V639" s="1"/>
      <c r="W639" s="12"/>
      <c r="X639" s="10"/>
      <c r="Y639" s="46"/>
      <c r="Z639" s="93"/>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4"/>
      <c r="BB639" s="94"/>
      <c r="BC639" s="94"/>
      <c r="BD639" s="94"/>
      <c r="BE639" s="94"/>
      <c r="BF639" s="94"/>
      <c r="BG639" s="94"/>
      <c r="BH639" s="94"/>
      <c r="BI639" s="94"/>
      <c r="BJ639" s="94"/>
      <c r="BK639" s="94"/>
      <c r="BL639" s="94"/>
      <c r="BM639" s="94"/>
      <c r="BN639" s="94"/>
      <c r="BO639" s="94"/>
      <c r="BP639" s="94"/>
      <c r="BQ639" s="94"/>
      <c r="BR639" s="94"/>
      <c r="BS639" s="94"/>
      <c r="BT639" s="94"/>
      <c r="BU639" s="94"/>
      <c r="BV639" s="94"/>
      <c r="BW639" s="94"/>
      <c r="BX639" s="94"/>
      <c r="BY639" s="94"/>
      <c r="BZ639" s="94"/>
      <c r="CA639" s="94"/>
      <c r="CB639" s="94"/>
      <c r="CC639" s="94"/>
      <c r="CD639" s="94"/>
      <c r="CE639" s="94"/>
      <c r="CF639" s="94"/>
      <c r="CG639" s="94"/>
      <c r="CH639" s="94"/>
      <c r="CI639" s="94"/>
      <c r="CJ639" s="94"/>
      <c r="CK639" s="94"/>
      <c r="CL639" s="94"/>
      <c r="CM639" s="94"/>
      <c r="CN639" s="94"/>
      <c r="CO639" s="94"/>
      <c r="CP639" s="94"/>
      <c r="CQ639" s="94"/>
      <c r="CR639" s="94"/>
      <c r="CS639" s="94"/>
      <c r="CT639" s="94"/>
      <c r="CU639" s="94"/>
      <c r="CV639" s="94"/>
      <c r="CW639" s="94"/>
      <c r="CX639" s="94"/>
      <c r="CY639" s="94"/>
      <c r="CZ639" s="94"/>
      <c r="DA639" s="94"/>
      <c r="DB639" s="94"/>
      <c r="DC639" s="94"/>
      <c r="DD639" s="94"/>
      <c r="DE639" s="94"/>
      <c r="DF639" s="94"/>
      <c r="DG639" s="94"/>
      <c r="DH639" s="94"/>
      <c r="DI639" s="94"/>
      <c r="DJ639" s="94"/>
      <c r="DK639" s="94"/>
      <c r="DL639" s="94"/>
      <c r="DM639" s="94"/>
      <c r="DN639" s="94"/>
      <c r="DO639" s="94"/>
      <c r="DP639" s="94"/>
      <c r="DQ639" s="94"/>
      <c r="DR639" s="94"/>
      <c r="DS639" s="94"/>
      <c r="DT639" s="94"/>
      <c r="DU639" s="94"/>
      <c r="DV639" s="94"/>
      <c r="DW639" s="94"/>
      <c r="DX639" s="94"/>
      <c r="DY639" s="94"/>
      <c r="DZ639" s="94"/>
      <c r="EA639" s="94"/>
      <c r="EB639" s="94"/>
      <c r="EC639" s="94"/>
      <c r="ED639" s="94"/>
      <c r="EE639" s="94"/>
      <c r="EF639" s="94"/>
      <c r="EG639" s="94"/>
      <c r="EH639" s="94"/>
      <c r="EI639" s="94"/>
      <c r="EJ639" s="94"/>
      <c r="EK639" s="94"/>
      <c r="EL639" s="94"/>
      <c r="EM639" s="94"/>
      <c r="EN639" s="94"/>
      <c r="EO639" s="94"/>
      <c r="EP639" s="94"/>
      <c r="EQ639" s="94"/>
      <c r="ER639" s="94"/>
      <c r="ES639" s="94"/>
      <c r="ET639" s="94"/>
      <c r="EU639" s="94"/>
      <c r="EV639" s="94"/>
      <c r="EW639" s="94"/>
      <c r="EX639" s="94"/>
      <c r="EY639" s="94"/>
      <c r="EZ639" s="94"/>
      <c r="FA639" s="94"/>
      <c r="FB639" s="94"/>
      <c r="FC639" s="94"/>
      <c r="FD639" s="94"/>
      <c r="FE639" s="94"/>
      <c r="FF639" s="94"/>
      <c r="FG639" s="94"/>
      <c r="FH639" s="94"/>
      <c r="FI639" s="94"/>
      <c r="FJ639" s="94"/>
      <c r="FK639" s="94"/>
      <c r="FL639" s="94"/>
      <c r="FM639" s="94"/>
      <c r="FN639" s="94"/>
      <c r="FO639" s="94"/>
      <c r="FP639" s="94"/>
      <c r="FQ639" s="94"/>
      <c r="FR639" s="94"/>
      <c r="FS639" s="94"/>
      <c r="FT639" s="94"/>
      <c r="FU639" s="94"/>
      <c r="FV639" s="94"/>
      <c r="FW639" s="94"/>
      <c r="FX639" s="94"/>
      <c r="FY639" s="94"/>
      <c r="FZ639" s="94"/>
      <c r="GA639" s="94"/>
      <c r="GB639" s="94"/>
      <c r="GC639" s="94"/>
      <c r="GD639" s="94"/>
      <c r="GE639" s="94"/>
      <c r="GF639" s="94"/>
      <c r="GG639" s="94"/>
      <c r="GH639" s="94"/>
      <c r="GI639" s="94"/>
      <c r="GJ639" s="94"/>
      <c r="GK639" s="94"/>
      <c r="GL639" s="94"/>
      <c r="GM639" s="94"/>
      <c r="GN639" s="94"/>
      <c r="GO639" s="94"/>
      <c r="GP639" s="94"/>
      <c r="GQ639" s="94"/>
      <c r="GR639" s="94"/>
      <c r="GS639" s="94"/>
      <c r="GT639" s="94"/>
      <c r="GU639" s="94"/>
      <c r="GV639" s="94"/>
      <c r="GW639" s="94"/>
      <c r="GX639" s="94"/>
      <c r="GY639" s="94"/>
      <c r="GZ639" s="94"/>
      <c r="HA639" s="1"/>
      <c r="HB639" s="1"/>
    </row>
    <row r="640" spans="1:210" s="23" customFormat="1">
      <c r="A640" s="19"/>
      <c r="B640" s="5"/>
      <c r="C640" s="34" t="str">
        <f>$C$339</f>
        <v>месяц окончания расхода</v>
      </c>
      <c r="D640" s="19"/>
      <c r="E640" s="269"/>
      <c r="F640" s="52"/>
      <c r="G640" s="232"/>
      <c r="H640" s="19"/>
      <c r="I640" s="19"/>
      <c r="J640" s="5" t="s">
        <v>6</v>
      </c>
      <c r="K640" s="575"/>
      <c r="L640" s="24" t="s">
        <v>7</v>
      </c>
      <c r="M640" s="20"/>
      <c r="N640" s="196" t="s">
        <v>172</v>
      </c>
      <c r="O640" s="19"/>
      <c r="P640" s="20"/>
      <c r="Q640" s="19" t="str">
        <f>IF(T638=справочники!$E$9,"a+qx",IF(T638=справочники!$E$10,"aq^x",IF(T638=справочники!$E$11,"a^(1+qx)","??")))</f>
        <v>??</v>
      </c>
      <c r="R640" s="19"/>
      <c r="S640" s="20" t="s">
        <v>6</v>
      </c>
      <c r="T640" s="213"/>
      <c r="U640" s="26"/>
      <c r="V640" s="19"/>
      <c r="W640" s="21"/>
      <c r="X640" s="22"/>
      <c r="Y640" s="47"/>
      <c r="Z640" s="96"/>
      <c r="AA640" s="579" t="str">
        <f>IF(AND(AA$8&gt;=$K638,AA$8&lt;=IF(OR($K640="",$K640=0),1000000,$K640)),AA$8,"")</f>
        <v/>
      </c>
      <c r="AB640" s="579" t="str">
        <f t="shared" ref="AB640:AC640" si="2988">IF(AND(AB$8&gt;=$K638,AB$8&lt;=IF(OR($K640="",$K640=0),1000000,$K640)),AB$8,"")</f>
        <v/>
      </c>
      <c r="AC640" s="579" t="str">
        <f t="shared" si="2988"/>
        <v/>
      </c>
      <c r="AD640" s="579" t="str">
        <f>IF(AND(AD$8&gt;=$K638,AD$8&lt;=IF(OR($K640="",$K640=0),1000000,$K640)),AD$8,"")</f>
        <v/>
      </c>
      <c r="AE640" s="579" t="str">
        <f t="shared" ref="AE640:CP640" si="2989">IF(AND(AE$8&gt;=$K638,AE$8&lt;=IF(OR($K640="",$K640=0),1000000,$K640)),AE$8,"")</f>
        <v/>
      </c>
      <c r="AF640" s="579" t="str">
        <f t="shared" si="2989"/>
        <v/>
      </c>
      <c r="AG640" s="579" t="str">
        <f t="shared" si="2989"/>
        <v/>
      </c>
      <c r="AH640" s="579" t="str">
        <f t="shared" si="2989"/>
        <v/>
      </c>
      <c r="AI640" s="579" t="str">
        <f t="shared" si="2989"/>
        <v/>
      </c>
      <c r="AJ640" s="579" t="str">
        <f t="shared" si="2989"/>
        <v/>
      </c>
      <c r="AK640" s="579" t="str">
        <f t="shared" si="2989"/>
        <v/>
      </c>
      <c r="AL640" s="579" t="str">
        <f t="shared" si="2989"/>
        <v/>
      </c>
      <c r="AM640" s="579" t="str">
        <f t="shared" si="2989"/>
        <v/>
      </c>
      <c r="AN640" s="579" t="str">
        <f t="shared" si="2989"/>
        <v/>
      </c>
      <c r="AO640" s="579" t="str">
        <f t="shared" si="2989"/>
        <v/>
      </c>
      <c r="AP640" s="579" t="str">
        <f t="shared" si="2989"/>
        <v/>
      </c>
      <c r="AQ640" s="579" t="str">
        <f t="shared" si="2989"/>
        <v/>
      </c>
      <c r="AR640" s="579" t="str">
        <f t="shared" si="2989"/>
        <v/>
      </c>
      <c r="AS640" s="579" t="str">
        <f t="shared" si="2989"/>
        <v/>
      </c>
      <c r="AT640" s="579" t="str">
        <f t="shared" si="2989"/>
        <v/>
      </c>
      <c r="AU640" s="579" t="str">
        <f t="shared" si="2989"/>
        <v/>
      </c>
      <c r="AV640" s="579" t="str">
        <f t="shared" si="2989"/>
        <v/>
      </c>
      <c r="AW640" s="579" t="str">
        <f t="shared" si="2989"/>
        <v/>
      </c>
      <c r="AX640" s="579" t="str">
        <f t="shared" si="2989"/>
        <v/>
      </c>
      <c r="AY640" s="579" t="str">
        <f t="shared" si="2989"/>
        <v/>
      </c>
      <c r="AZ640" s="579" t="str">
        <f t="shared" si="2989"/>
        <v/>
      </c>
      <c r="BA640" s="579" t="str">
        <f t="shared" si="2989"/>
        <v/>
      </c>
      <c r="BB640" s="579" t="str">
        <f t="shared" si="2989"/>
        <v/>
      </c>
      <c r="BC640" s="579" t="str">
        <f t="shared" si="2989"/>
        <v/>
      </c>
      <c r="BD640" s="579" t="str">
        <f t="shared" si="2989"/>
        <v/>
      </c>
      <c r="BE640" s="579" t="str">
        <f t="shared" si="2989"/>
        <v/>
      </c>
      <c r="BF640" s="579" t="str">
        <f t="shared" si="2989"/>
        <v/>
      </c>
      <c r="BG640" s="579" t="str">
        <f t="shared" si="2989"/>
        <v/>
      </c>
      <c r="BH640" s="579" t="str">
        <f t="shared" si="2989"/>
        <v/>
      </c>
      <c r="BI640" s="579" t="str">
        <f t="shared" si="2989"/>
        <v/>
      </c>
      <c r="BJ640" s="579" t="str">
        <f t="shared" si="2989"/>
        <v/>
      </c>
      <c r="BK640" s="579" t="str">
        <f t="shared" si="2989"/>
        <v/>
      </c>
      <c r="BL640" s="579" t="str">
        <f t="shared" si="2989"/>
        <v/>
      </c>
      <c r="BM640" s="579" t="str">
        <f t="shared" si="2989"/>
        <v/>
      </c>
      <c r="BN640" s="579" t="str">
        <f t="shared" si="2989"/>
        <v/>
      </c>
      <c r="BO640" s="579" t="str">
        <f t="shared" si="2989"/>
        <v/>
      </c>
      <c r="BP640" s="579" t="str">
        <f t="shared" si="2989"/>
        <v/>
      </c>
      <c r="BQ640" s="579" t="str">
        <f t="shared" si="2989"/>
        <v/>
      </c>
      <c r="BR640" s="579" t="str">
        <f t="shared" si="2989"/>
        <v/>
      </c>
      <c r="BS640" s="579" t="str">
        <f t="shared" si="2989"/>
        <v/>
      </c>
      <c r="BT640" s="579" t="str">
        <f t="shared" si="2989"/>
        <v/>
      </c>
      <c r="BU640" s="579" t="str">
        <f t="shared" si="2989"/>
        <v/>
      </c>
      <c r="BV640" s="579" t="str">
        <f t="shared" si="2989"/>
        <v/>
      </c>
      <c r="BW640" s="579" t="str">
        <f t="shared" si="2989"/>
        <v/>
      </c>
      <c r="BX640" s="579" t="str">
        <f t="shared" si="2989"/>
        <v/>
      </c>
      <c r="BY640" s="579" t="str">
        <f t="shared" si="2989"/>
        <v/>
      </c>
      <c r="BZ640" s="579" t="str">
        <f t="shared" si="2989"/>
        <v/>
      </c>
      <c r="CA640" s="579" t="str">
        <f t="shared" si="2989"/>
        <v/>
      </c>
      <c r="CB640" s="579" t="str">
        <f t="shared" si="2989"/>
        <v/>
      </c>
      <c r="CC640" s="579" t="str">
        <f t="shared" si="2989"/>
        <v/>
      </c>
      <c r="CD640" s="579" t="str">
        <f t="shared" si="2989"/>
        <v/>
      </c>
      <c r="CE640" s="579" t="str">
        <f t="shared" si="2989"/>
        <v/>
      </c>
      <c r="CF640" s="579" t="str">
        <f t="shared" si="2989"/>
        <v/>
      </c>
      <c r="CG640" s="579" t="str">
        <f t="shared" si="2989"/>
        <v/>
      </c>
      <c r="CH640" s="579" t="str">
        <f t="shared" si="2989"/>
        <v/>
      </c>
      <c r="CI640" s="579" t="str">
        <f t="shared" si="2989"/>
        <v/>
      </c>
      <c r="CJ640" s="579" t="str">
        <f t="shared" si="2989"/>
        <v/>
      </c>
      <c r="CK640" s="579" t="str">
        <f t="shared" si="2989"/>
        <v/>
      </c>
      <c r="CL640" s="579" t="str">
        <f t="shared" si="2989"/>
        <v/>
      </c>
      <c r="CM640" s="579" t="str">
        <f t="shared" si="2989"/>
        <v/>
      </c>
      <c r="CN640" s="579" t="str">
        <f t="shared" si="2989"/>
        <v/>
      </c>
      <c r="CO640" s="579" t="str">
        <f t="shared" si="2989"/>
        <v/>
      </c>
      <c r="CP640" s="579" t="str">
        <f t="shared" si="2989"/>
        <v/>
      </c>
      <c r="CQ640" s="579" t="str">
        <f t="shared" ref="CQ640:DG640" si="2990">IF(AND(CQ$8&gt;=$K638,CQ$8&lt;=IF(OR($K640="",$K640=0),1000000,$K640)),CQ$8,"")</f>
        <v/>
      </c>
      <c r="CR640" s="579" t="str">
        <f t="shared" si="2990"/>
        <v/>
      </c>
      <c r="CS640" s="579" t="str">
        <f t="shared" si="2990"/>
        <v/>
      </c>
      <c r="CT640" s="579" t="str">
        <f t="shared" si="2990"/>
        <v/>
      </c>
      <c r="CU640" s="579" t="str">
        <f t="shared" si="2990"/>
        <v/>
      </c>
      <c r="CV640" s="579" t="str">
        <f t="shared" si="2990"/>
        <v/>
      </c>
      <c r="CW640" s="579" t="str">
        <f t="shared" si="2990"/>
        <v/>
      </c>
      <c r="CX640" s="579" t="str">
        <f t="shared" si="2990"/>
        <v/>
      </c>
      <c r="CY640" s="579" t="str">
        <f t="shared" si="2990"/>
        <v/>
      </c>
      <c r="CZ640" s="579" t="str">
        <f t="shared" si="2990"/>
        <v/>
      </c>
      <c r="DA640" s="579" t="str">
        <f t="shared" si="2990"/>
        <v/>
      </c>
      <c r="DB640" s="579" t="str">
        <f t="shared" si="2990"/>
        <v/>
      </c>
      <c r="DC640" s="579" t="str">
        <f t="shared" si="2990"/>
        <v/>
      </c>
      <c r="DD640" s="579" t="str">
        <f t="shared" si="2990"/>
        <v/>
      </c>
      <c r="DE640" s="579" t="str">
        <f t="shared" si="2990"/>
        <v/>
      </c>
      <c r="DF640" s="579" t="str">
        <f t="shared" si="2990"/>
        <v/>
      </c>
      <c r="DG640" s="579" t="str">
        <f t="shared" si="2990"/>
        <v/>
      </c>
      <c r="DH640" s="579" t="str">
        <f t="shared" ref="DH640:FS640" si="2991">IF(AND(DH$8&gt;=$K638,DH$8&lt;=IF(OR($K640="",$K640=0),1000000,$K640)),DH$8,"")</f>
        <v/>
      </c>
      <c r="DI640" s="579" t="str">
        <f t="shared" si="2991"/>
        <v/>
      </c>
      <c r="DJ640" s="579" t="str">
        <f t="shared" si="2991"/>
        <v/>
      </c>
      <c r="DK640" s="579" t="str">
        <f t="shared" si="2991"/>
        <v/>
      </c>
      <c r="DL640" s="579" t="str">
        <f t="shared" si="2991"/>
        <v/>
      </c>
      <c r="DM640" s="579" t="str">
        <f t="shared" si="2991"/>
        <v/>
      </c>
      <c r="DN640" s="579" t="str">
        <f t="shared" si="2991"/>
        <v/>
      </c>
      <c r="DO640" s="579" t="str">
        <f t="shared" si="2991"/>
        <v/>
      </c>
      <c r="DP640" s="579" t="str">
        <f t="shared" si="2991"/>
        <v/>
      </c>
      <c r="DQ640" s="579" t="str">
        <f t="shared" si="2991"/>
        <v/>
      </c>
      <c r="DR640" s="579" t="str">
        <f t="shared" si="2991"/>
        <v/>
      </c>
      <c r="DS640" s="579" t="str">
        <f t="shared" si="2991"/>
        <v/>
      </c>
      <c r="DT640" s="579" t="str">
        <f t="shared" si="2991"/>
        <v/>
      </c>
      <c r="DU640" s="579" t="str">
        <f t="shared" si="2991"/>
        <v/>
      </c>
      <c r="DV640" s="579" t="str">
        <f t="shared" si="2991"/>
        <v/>
      </c>
      <c r="DW640" s="579" t="str">
        <f t="shared" si="2991"/>
        <v/>
      </c>
      <c r="DX640" s="579" t="str">
        <f t="shared" si="2991"/>
        <v/>
      </c>
      <c r="DY640" s="579" t="str">
        <f t="shared" si="2991"/>
        <v/>
      </c>
      <c r="DZ640" s="579" t="str">
        <f t="shared" si="2991"/>
        <v/>
      </c>
      <c r="EA640" s="579" t="str">
        <f t="shared" si="2991"/>
        <v/>
      </c>
      <c r="EB640" s="579" t="str">
        <f t="shared" si="2991"/>
        <v/>
      </c>
      <c r="EC640" s="579" t="str">
        <f t="shared" si="2991"/>
        <v/>
      </c>
      <c r="ED640" s="579" t="str">
        <f t="shared" si="2991"/>
        <v/>
      </c>
      <c r="EE640" s="579" t="str">
        <f t="shared" si="2991"/>
        <v/>
      </c>
      <c r="EF640" s="579" t="str">
        <f t="shared" si="2991"/>
        <v/>
      </c>
      <c r="EG640" s="579" t="str">
        <f t="shared" si="2991"/>
        <v/>
      </c>
      <c r="EH640" s="579" t="str">
        <f t="shared" si="2991"/>
        <v/>
      </c>
      <c r="EI640" s="579" t="str">
        <f t="shared" si="2991"/>
        <v/>
      </c>
      <c r="EJ640" s="579" t="str">
        <f t="shared" si="2991"/>
        <v/>
      </c>
      <c r="EK640" s="579" t="str">
        <f t="shared" si="2991"/>
        <v/>
      </c>
      <c r="EL640" s="579" t="str">
        <f t="shared" si="2991"/>
        <v/>
      </c>
      <c r="EM640" s="579" t="str">
        <f t="shared" si="2991"/>
        <v/>
      </c>
      <c r="EN640" s="579" t="str">
        <f t="shared" si="2991"/>
        <v/>
      </c>
      <c r="EO640" s="579" t="str">
        <f t="shared" si="2991"/>
        <v/>
      </c>
      <c r="EP640" s="579" t="str">
        <f t="shared" si="2991"/>
        <v/>
      </c>
      <c r="EQ640" s="579" t="str">
        <f t="shared" si="2991"/>
        <v/>
      </c>
      <c r="ER640" s="579" t="str">
        <f t="shared" si="2991"/>
        <v/>
      </c>
      <c r="ES640" s="579" t="str">
        <f t="shared" si="2991"/>
        <v/>
      </c>
      <c r="ET640" s="579" t="str">
        <f t="shared" si="2991"/>
        <v/>
      </c>
      <c r="EU640" s="579" t="str">
        <f t="shared" si="2991"/>
        <v/>
      </c>
      <c r="EV640" s="579" t="str">
        <f t="shared" si="2991"/>
        <v/>
      </c>
      <c r="EW640" s="579" t="str">
        <f t="shared" si="2991"/>
        <v/>
      </c>
      <c r="EX640" s="579" t="str">
        <f t="shared" si="2991"/>
        <v/>
      </c>
      <c r="EY640" s="579" t="str">
        <f t="shared" si="2991"/>
        <v/>
      </c>
      <c r="EZ640" s="579" t="str">
        <f t="shared" si="2991"/>
        <v/>
      </c>
      <c r="FA640" s="579" t="str">
        <f t="shared" si="2991"/>
        <v/>
      </c>
      <c r="FB640" s="579" t="str">
        <f t="shared" si="2991"/>
        <v/>
      </c>
      <c r="FC640" s="579" t="str">
        <f t="shared" si="2991"/>
        <v/>
      </c>
      <c r="FD640" s="579" t="str">
        <f t="shared" si="2991"/>
        <v/>
      </c>
      <c r="FE640" s="579" t="str">
        <f t="shared" si="2991"/>
        <v/>
      </c>
      <c r="FF640" s="579" t="str">
        <f t="shared" si="2991"/>
        <v/>
      </c>
      <c r="FG640" s="579" t="str">
        <f t="shared" si="2991"/>
        <v/>
      </c>
      <c r="FH640" s="579" t="str">
        <f t="shared" si="2991"/>
        <v/>
      </c>
      <c r="FI640" s="579" t="str">
        <f t="shared" si="2991"/>
        <v/>
      </c>
      <c r="FJ640" s="579" t="str">
        <f t="shared" si="2991"/>
        <v/>
      </c>
      <c r="FK640" s="579" t="str">
        <f t="shared" si="2991"/>
        <v/>
      </c>
      <c r="FL640" s="579" t="str">
        <f t="shared" si="2991"/>
        <v/>
      </c>
      <c r="FM640" s="579" t="str">
        <f t="shared" si="2991"/>
        <v/>
      </c>
      <c r="FN640" s="579" t="str">
        <f t="shared" si="2991"/>
        <v/>
      </c>
      <c r="FO640" s="579" t="str">
        <f t="shared" si="2991"/>
        <v/>
      </c>
      <c r="FP640" s="579" t="str">
        <f t="shared" si="2991"/>
        <v/>
      </c>
      <c r="FQ640" s="579" t="str">
        <f t="shared" si="2991"/>
        <v/>
      </c>
      <c r="FR640" s="579" t="str">
        <f t="shared" si="2991"/>
        <v/>
      </c>
      <c r="FS640" s="579" t="str">
        <f t="shared" si="2991"/>
        <v/>
      </c>
      <c r="FT640" s="579" t="str">
        <f t="shared" ref="FT640:GZ640" si="2992">IF(AND(FT$8&gt;=$K638,FT$8&lt;=IF(OR($K640="",$K640=0),1000000,$K640)),FT$8,"")</f>
        <v/>
      </c>
      <c r="FU640" s="579" t="str">
        <f t="shared" si="2992"/>
        <v/>
      </c>
      <c r="FV640" s="579" t="str">
        <f t="shared" si="2992"/>
        <v/>
      </c>
      <c r="FW640" s="579" t="str">
        <f t="shared" si="2992"/>
        <v/>
      </c>
      <c r="FX640" s="579" t="str">
        <f t="shared" si="2992"/>
        <v/>
      </c>
      <c r="FY640" s="579" t="str">
        <f t="shared" si="2992"/>
        <v/>
      </c>
      <c r="FZ640" s="579" t="str">
        <f t="shared" si="2992"/>
        <v/>
      </c>
      <c r="GA640" s="579" t="str">
        <f t="shared" si="2992"/>
        <v/>
      </c>
      <c r="GB640" s="579" t="str">
        <f t="shared" si="2992"/>
        <v/>
      </c>
      <c r="GC640" s="579" t="str">
        <f t="shared" si="2992"/>
        <v/>
      </c>
      <c r="GD640" s="579" t="str">
        <f t="shared" si="2992"/>
        <v/>
      </c>
      <c r="GE640" s="579" t="str">
        <f t="shared" si="2992"/>
        <v/>
      </c>
      <c r="GF640" s="579" t="str">
        <f t="shared" si="2992"/>
        <v/>
      </c>
      <c r="GG640" s="579" t="str">
        <f t="shared" si="2992"/>
        <v/>
      </c>
      <c r="GH640" s="579" t="str">
        <f t="shared" si="2992"/>
        <v/>
      </c>
      <c r="GI640" s="579" t="str">
        <f t="shared" si="2992"/>
        <v/>
      </c>
      <c r="GJ640" s="579" t="str">
        <f t="shared" si="2992"/>
        <v/>
      </c>
      <c r="GK640" s="579" t="str">
        <f t="shared" si="2992"/>
        <v/>
      </c>
      <c r="GL640" s="579" t="str">
        <f t="shared" si="2992"/>
        <v/>
      </c>
      <c r="GM640" s="579" t="str">
        <f t="shared" si="2992"/>
        <v/>
      </c>
      <c r="GN640" s="579" t="str">
        <f t="shared" si="2992"/>
        <v/>
      </c>
      <c r="GO640" s="579" t="str">
        <f t="shared" si="2992"/>
        <v/>
      </c>
      <c r="GP640" s="579" t="str">
        <f t="shared" si="2992"/>
        <v/>
      </c>
      <c r="GQ640" s="579" t="str">
        <f t="shared" si="2992"/>
        <v/>
      </c>
      <c r="GR640" s="579" t="str">
        <f t="shared" si="2992"/>
        <v/>
      </c>
      <c r="GS640" s="579" t="str">
        <f t="shared" si="2992"/>
        <v/>
      </c>
      <c r="GT640" s="579" t="str">
        <f t="shared" si="2992"/>
        <v/>
      </c>
      <c r="GU640" s="579" t="str">
        <f t="shared" si="2992"/>
        <v/>
      </c>
      <c r="GV640" s="579" t="str">
        <f t="shared" si="2992"/>
        <v/>
      </c>
      <c r="GW640" s="579" t="str">
        <f t="shared" si="2992"/>
        <v/>
      </c>
      <c r="GX640" s="579" t="str">
        <f t="shared" si="2992"/>
        <v/>
      </c>
      <c r="GY640" s="579" t="str">
        <f t="shared" si="2992"/>
        <v/>
      </c>
      <c r="GZ640" s="579" t="str">
        <f t="shared" si="2992"/>
        <v/>
      </c>
      <c r="HA640" s="19"/>
      <c r="HB640" s="19"/>
    </row>
    <row r="641" spans="1:210" ht="4.2" customHeight="1">
      <c r="A641" s="1"/>
      <c r="B641" s="1"/>
      <c r="C641" s="1"/>
      <c r="D641" s="1"/>
      <c r="E641" s="263"/>
      <c r="F641" s="48"/>
      <c r="G641" s="231"/>
      <c r="H641" s="1"/>
      <c r="I641" s="1"/>
      <c r="J641" s="1"/>
      <c r="K641" s="1"/>
      <c r="L641" s="1"/>
      <c r="M641" s="5"/>
      <c r="N641" s="1"/>
      <c r="O641" s="1"/>
      <c r="P641" s="5"/>
      <c r="Q641" s="1"/>
      <c r="R641" s="1"/>
      <c r="S641" s="5"/>
      <c r="T641" s="7"/>
      <c r="U641" s="24"/>
      <c r="V641" s="1"/>
      <c r="W641" s="12"/>
      <c r="X641" s="10"/>
      <c r="Y641" s="46"/>
      <c r="Z641" s="93"/>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4"/>
      <c r="BB641" s="94"/>
      <c r="BC641" s="94"/>
      <c r="BD641" s="94"/>
      <c r="BE641" s="94"/>
      <c r="BF641" s="94"/>
      <c r="BG641" s="94"/>
      <c r="BH641" s="94"/>
      <c r="BI641" s="94"/>
      <c r="BJ641" s="94"/>
      <c r="BK641" s="94"/>
      <c r="BL641" s="94"/>
      <c r="BM641" s="94"/>
      <c r="BN641" s="94"/>
      <c r="BO641" s="94"/>
      <c r="BP641" s="94"/>
      <c r="BQ641" s="94"/>
      <c r="BR641" s="94"/>
      <c r="BS641" s="94"/>
      <c r="BT641" s="94"/>
      <c r="BU641" s="94"/>
      <c r="BV641" s="94"/>
      <c r="BW641" s="94"/>
      <c r="BX641" s="94"/>
      <c r="BY641" s="94"/>
      <c r="BZ641" s="94"/>
      <c r="CA641" s="94"/>
      <c r="CB641" s="94"/>
      <c r="CC641" s="94"/>
      <c r="CD641" s="94"/>
      <c r="CE641" s="94"/>
      <c r="CF641" s="94"/>
      <c r="CG641" s="94"/>
      <c r="CH641" s="94"/>
      <c r="CI641" s="94"/>
      <c r="CJ641" s="94"/>
      <c r="CK641" s="94"/>
      <c r="CL641" s="94"/>
      <c r="CM641" s="94"/>
      <c r="CN641" s="94"/>
      <c r="CO641" s="94"/>
      <c r="CP641" s="94"/>
      <c r="CQ641" s="94"/>
      <c r="CR641" s="94"/>
      <c r="CS641" s="94"/>
      <c r="CT641" s="94"/>
      <c r="CU641" s="94"/>
      <c r="CV641" s="94"/>
      <c r="CW641" s="94"/>
      <c r="CX641" s="94"/>
      <c r="CY641" s="94"/>
      <c r="CZ641" s="94"/>
      <c r="DA641" s="94"/>
      <c r="DB641" s="94"/>
      <c r="DC641" s="94"/>
      <c r="DD641" s="94"/>
      <c r="DE641" s="94"/>
      <c r="DF641" s="94"/>
      <c r="DG641" s="94"/>
      <c r="DH641" s="94"/>
      <c r="DI641" s="94"/>
      <c r="DJ641" s="94"/>
      <c r="DK641" s="94"/>
      <c r="DL641" s="94"/>
      <c r="DM641" s="94"/>
      <c r="DN641" s="94"/>
      <c r="DO641" s="94"/>
      <c r="DP641" s="94"/>
      <c r="DQ641" s="94"/>
      <c r="DR641" s="94"/>
      <c r="DS641" s="94"/>
      <c r="DT641" s="94"/>
      <c r="DU641" s="94"/>
      <c r="DV641" s="94"/>
      <c r="DW641" s="94"/>
      <c r="DX641" s="94"/>
      <c r="DY641" s="94"/>
      <c r="DZ641" s="94"/>
      <c r="EA641" s="94"/>
      <c r="EB641" s="94"/>
      <c r="EC641" s="94"/>
      <c r="ED641" s="94"/>
      <c r="EE641" s="94"/>
      <c r="EF641" s="94"/>
      <c r="EG641" s="94"/>
      <c r="EH641" s="94"/>
      <c r="EI641" s="94"/>
      <c r="EJ641" s="94"/>
      <c r="EK641" s="94"/>
      <c r="EL641" s="94"/>
      <c r="EM641" s="94"/>
      <c r="EN641" s="94"/>
      <c r="EO641" s="94"/>
      <c r="EP641" s="94"/>
      <c r="EQ641" s="94"/>
      <c r="ER641" s="94"/>
      <c r="ES641" s="94"/>
      <c r="ET641" s="94"/>
      <c r="EU641" s="94"/>
      <c r="EV641" s="94"/>
      <c r="EW641" s="94"/>
      <c r="EX641" s="94"/>
      <c r="EY641" s="94"/>
      <c r="EZ641" s="94"/>
      <c r="FA641" s="94"/>
      <c r="FB641" s="94"/>
      <c r="FC641" s="94"/>
      <c r="FD641" s="94"/>
      <c r="FE641" s="94"/>
      <c r="FF641" s="94"/>
      <c r="FG641" s="94"/>
      <c r="FH641" s="94"/>
      <c r="FI641" s="94"/>
      <c r="FJ641" s="94"/>
      <c r="FK641" s="94"/>
      <c r="FL641" s="94"/>
      <c r="FM641" s="94"/>
      <c r="FN641" s="94"/>
      <c r="FO641" s="94"/>
      <c r="FP641" s="94"/>
      <c r="FQ641" s="94"/>
      <c r="FR641" s="94"/>
      <c r="FS641" s="94"/>
      <c r="FT641" s="94"/>
      <c r="FU641" s="94"/>
      <c r="FV641" s="94"/>
      <c r="FW641" s="94"/>
      <c r="FX641" s="94"/>
      <c r="FY641" s="94"/>
      <c r="FZ641" s="94"/>
      <c r="GA641" s="94"/>
      <c r="GB641" s="94"/>
      <c r="GC641" s="94"/>
      <c r="GD641" s="94"/>
      <c r="GE641" s="94"/>
      <c r="GF641" s="94"/>
      <c r="GG641" s="94"/>
      <c r="GH641" s="94"/>
      <c r="GI641" s="94"/>
      <c r="GJ641" s="94"/>
      <c r="GK641" s="94"/>
      <c r="GL641" s="94"/>
      <c r="GM641" s="94"/>
      <c r="GN641" s="94"/>
      <c r="GO641" s="94"/>
      <c r="GP641" s="94"/>
      <c r="GQ641" s="94"/>
      <c r="GR641" s="94"/>
      <c r="GS641" s="94"/>
      <c r="GT641" s="94"/>
      <c r="GU641" s="94"/>
      <c r="GV641" s="94"/>
      <c r="GW641" s="94"/>
      <c r="GX641" s="94"/>
      <c r="GY641" s="94"/>
      <c r="GZ641" s="94"/>
      <c r="HA641" s="1"/>
      <c r="HB641" s="1"/>
    </row>
    <row r="642" spans="1:210" s="23" customFormat="1">
      <c r="A642" s="19"/>
      <c r="B642" s="244" t="s">
        <v>164</v>
      </c>
      <c r="C642" s="19"/>
      <c r="D642" s="19"/>
      <c r="E642" s="269"/>
      <c r="F642" s="52"/>
      <c r="G642" s="232"/>
      <c r="H642" s="19"/>
      <c r="I642" s="245" t="s">
        <v>162</v>
      </c>
      <c r="J642" s="19"/>
      <c r="K642" s="19"/>
      <c r="L642" s="19"/>
      <c r="M642" s="20"/>
      <c r="N642" s="196" t="s">
        <v>171</v>
      </c>
      <c r="O642" s="19"/>
      <c r="P642" s="20"/>
      <c r="Q642" s="19" t="s">
        <v>72</v>
      </c>
      <c r="R642" s="19"/>
      <c r="S642" s="20" t="s">
        <v>6</v>
      </c>
      <c r="T642" s="205"/>
      <c r="U642" s="26" t="s">
        <v>7</v>
      </c>
      <c r="V642" s="19"/>
      <c r="W642" s="21"/>
      <c r="X642" s="22"/>
      <c r="Y642" s="47"/>
      <c r="Z642" s="96"/>
      <c r="AA642" s="97"/>
      <c r="AB642" s="97"/>
      <c r="AC642" s="97"/>
      <c r="AD642" s="97"/>
      <c r="AE642" s="97"/>
      <c r="AF642" s="97"/>
      <c r="AG642" s="97"/>
      <c r="AH642" s="97"/>
      <c r="AI642" s="97"/>
      <c r="AJ642" s="97"/>
      <c r="AK642" s="97"/>
      <c r="AL642" s="97"/>
      <c r="AM642" s="97"/>
      <c r="AN642" s="97"/>
      <c r="AO642" s="97"/>
      <c r="AP642" s="97"/>
      <c r="AQ642" s="97"/>
      <c r="AR642" s="97"/>
      <c r="AS642" s="97"/>
      <c r="AT642" s="97"/>
      <c r="AU642" s="97"/>
      <c r="AV642" s="97"/>
      <c r="AW642" s="97"/>
      <c r="AX642" s="97"/>
      <c r="AY642" s="97"/>
      <c r="AZ642" s="97"/>
      <c r="BA642" s="97"/>
      <c r="BB642" s="97"/>
      <c r="BC642" s="97"/>
      <c r="BD642" s="97"/>
      <c r="BE642" s="97"/>
      <c r="BF642" s="97"/>
      <c r="BG642" s="97"/>
      <c r="BH642" s="97"/>
      <c r="BI642" s="97"/>
      <c r="BJ642" s="97"/>
      <c r="BK642" s="97"/>
      <c r="BL642" s="97"/>
      <c r="BM642" s="97"/>
      <c r="BN642" s="97"/>
      <c r="BO642" s="97"/>
      <c r="BP642" s="97"/>
      <c r="BQ642" s="97"/>
      <c r="BR642" s="97"/>
      <c r="BS642" s="97"/>
      <c r="BT642" s="97"/>
      <c r="BU642" s="97"/>
      <c r="BV642" s="97"/>
      <c r="BW642" s="97"/>
      <c r="BX642" s="97"/>
      <c r="BY642" s="97"/>
      <c r="BZ642" s="97"/>
      <c r="CA642" s="97"/>
      <c r="CB642" s="97"/>
      <c r="CC642" s="97"/>
      <c r="CD642" s="97"/>
      <c r="CE642" s="97"/>
      <c r="CF642" s="97"/>
      <c r="CG642" s="97"/>
      <c r="CH642" s="97"/>
      <c r="CI642" s="97"/>
      <c r="CJ642" s="97"/>
      <c r="CK642" s="97"/>
      <c r="CL642" s="97"/>
      <c r="CM642" s="97"/>
      <c r="CN642" s="97"/>
      <c r="CO642" s="97"/>
      <c r="CP642" s="97"/>
      <c r="CQ642" s="97"/>
      <c r="CR642" s="97"/>
      <c r="CS642" s="97"/>
      <c r="CT642" s="97"/>
      <c r="CU642" s="97"/>
      <c r="CV642" s="97"/>
      <c r="CW642" s="97"/>
      <c r="CX642" s="97"/>
      <c r="CY642" s="97"/>
      <c r="CZ642" s="97"/>
      <c r="DA642" s="97"/>
      <c r="DB642" s="97"/>
      <c r="DC642" s="97"/>
      <c r="DD642" s="97"/>
      <c r="DE642" s="97"/>
      <c r="DF642" s="97"/>
      <c r="DG642" s="97"/>
      <c r="DH642" s="97"/>
      <c r="DI642" s="97"/>
      <c r="DJ642" s="97"/>
      <c r="DK642" s="97"/>
      <c r="DL642" s="97"/>
      <c r="DM642" s="97"/>
      <c r="DN642" s="97"/>
      <c r="DO642" s="97"/>
      <c r="DP642" s="97"/>
      <c r="DQ642" s="97"/>
      <c r="DR642" s="97"/>
      <c r="DS642" s="97"/>
      <c r="DT642" s="97"/>
      <c r="DU642" s="97"/>
      <c r="DV642" s="97"/>
      <c r="DW642" s="97"/>
      <c r="DX642" s="97"/>
      <c r="DY642" s="97"/>
      <c r="DZ642" s="97"/>
      <c r="EA642" s="97"/>
      <c r="EB642" s="97"/>
      <c r="EC642" s="97"/>
      <c r="ED642" s="97"/>
      <c r="EE642" s="97"/>
      <c r="EF642" s="97"/>
      <c r="EG642" s="97"/>
      <c r="EH642" s="97"/>
      <c r="EI642" s="97"/>
      <c r="EJ642" s="97"/>
      <c r="EK642" s="97"/>
      <c r="EL642" s="97"/>
      <c r="EM642" s="97"/>
      <c r="EN642" s="97"/>
      <c r="EO642" s="97"/>
      <c r="EP642" s="97"/>
      <c r="EQ642" s="97"/>
      <c r="ER642" s="97"/>
      <c r="ES642" s="97"/>
      <c r="ET642" s="97"/>
      <c r="EU642" s="97"/>
      <c r="EV642" s="97"/>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c r="GN642" s="97"/>
      <c r="GO642" s="97"/>
      <c r="GP642" s="97"/>
      <c r="GQ642" s="97"/>
      <c r="GR642" s="97"/>
      <c r="GS642" s="97"/>
      <c r="GT642" s="97"/>
      <c r="GU642" s="97"/>
      <c r="GV642" s="97"/>
      <c r="GW642" s="97"/>
      <c r="GX642" s="97"/>
      <c r="GY642" s="97"/>
      <c r="GZ642" s="97"/>
      <c r="HA642" s="19"/>
      <c r="HB642" s="19"/>
    </row>
    <row r="643" spans="1:210" ht="4.2" customHeight="1">
      <c r="A643" s="1"/>
      <c r="B643" s="1"/>
      <c r="C643" s="1"/>
      <c r="D643" s="1"/>
      <c r="E643" s="263"/>
      <c r="F643" s="48"/>
      <c r="G643" s="231"/>
      <c r="H643" s="1"/>
      <c r="I643" s="1"/>
      <c r="J643" s="1"/>
      <c r="K643" s="1"/>
      <c r="L643" s="1"/>
      <c r="M643" s="5"/>
      <c r="N643" s="1"/>
      <c r="O643" s="1"/>
      <c r="P643" s="5"/>
      <c r="Q643" s="1"/>
      <c r="R643" s="1"/>
      <c r="S643" s="5"/>
      <c r="T643" s="7"/>
      <c r="U643" s="24"/>
      <c r="V643" s="1"/>
      <c r="W643" s="12"/>
      <c r="X643" s="10"/>
      <c r="Y643" s="46"/>
      <c r="Z643" s="93"/>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4"/>
      <c r="BB643" s="94"/>
      <c r="BC643" s="94"/>
      <c r="BD643" s="94"/>
      <c r="BE643" s="94"/>
      <c r="BF643" s="94"/>
      <c r="BG643" s="94"/>
      <c r="BH643" s="94"/>
      <c r="BI643" s="94"/>
      <c r="BJ643" s="94"/>
      <c r="BK643" s="94"/>
      <c r="BL643" s="94"/>
      <c r="BM643" s="94"/>
      <c r="BN643" s="94"/>
      <c r="BO643" s="94"/>
      <c r="BP643" s="94"/>
      <c r="BQ643" s="94"/>
      <c r="BR643" s="94"/>
      <c r="BS643" s="94"/>
      <c r="BT643" s="94"/>
      <c r="BU643" s="94"/>
      <c r="BV643" s="94"/>
      <c r="BW643" s="94"/>
      <c r="BX643" s="94"/>
      <c r="BY643" s="94"/>
      <c r="BZ643" s="94"/>
      <c r="CA643" s="94"/>
      <c r="CB643" s="94"/>
      <c r="CC643" s="94"/>
      <c r="CD643" s="94"/>
      <c r="CE643" s="94"/>
      <c r="CF643" s="94"/>
      <c r="CG643" s="94"/>
      <c r="CH643" s="94"/>
      <c r="CI643" s="94"/>
      <c r="CJ643" s="94"/>
      <c r="CK643" s="94"/>
      <c r="CL643" s="94"/>
      <c r="CM643" s="94"/>
      <c r="CN643" s="94"/>
      <c r="CO643" s="94"/>
      <c r="CP643" s="94"/>
      <c r="CQ643" s="94"/>
      <c r="CR643" s="94"/>
      <c r="CS643" s="94"/>
      <c r="CT643" s="94"/>
      <c r="CU643" s="94"/>
      <c r="CV643" s="94"/>
      <c r="CW643" s="94"/>
      <c r="CX643" s="94"/>
      <c r="CY643" s="94"/>
      <c r="CZ643" s="94"/>
      <c r="DA643" s="94"/>
      <c r="DB643" s="94"/>
      <c r="DC643" s="94"/>
      <c r="DD643" s="94"/>
      <c r="DE643" s="94"/>
      <c r="DF643" s="94"/>
      <c r="DG643" s="94"/>
      <c r="DH643" s="94"/>
      <c r="DI643" s="94"/>
      <c r="DJ643" s="94"/>
      <c r="DK643" s="94"/>
      <c r="DL643" s="94"/>
      <c r="DM643" s="94"/>
      <c r="DN643" s="94"/>
      <c r="DO643" s="94"/>
      <c r="DP643" s="94"/>
      <c r="DQ643" s="94"/>
      <c r="DR643" s="94"/>
      <c r="DS643" s="94"/>
      <c r="DT643" s="94"/>
      <c r="DU643" s="94"/>
      <c r="DV643" s="94"/>
      <c r="DW643" s="94"/>
      <c r="DX643" s="94"/>
      <c r="DY643" s="94"/>
      <c r="DZ643" s="94"/>
      <c r="EA643" s="94"/>
      <c r="EB643" s="94"/>
      <c r="EC643" s="94"/>
      <c r="ED643" s="94"/>
      <c r="EE643" s="94"/>
      <c r="EF643" s="94"/>
      <c r="EG643" s="94"/>
      <c r="EH643" s="94"/>
      <c r="EI643" s="94"/>
      <c r="EJ643" s="94"/>
      <c r="EK643" s="94"/>
      <c r="EL643" s="94"/>
      <c r="EM643" s="94"/>
      <c r="EN643" s="94"/>
      <c r="EO643" s="94"/>
      <c r="EP643" s="94"/>
      <c r="EQ643" s="94"/>
      <c r="ER643" s="94"/>
      <c r="ES643" s="94"/>
      <c r="ET643" s="94"/>
      <c r="EU643" s="94"/>
      <c r="EV643" s="94"/>
      <c r="EW643" s="94"/>
      <c r="EX643" s="94"/>
      <c r="EY643" s="94"/>
      <c r="EZ643" s="94"/>
      <c r="FA643" s="94"/>
      <c r="FB643" s="94"/>
      <c r="FC643" s="94"/>
      <c r="FD643" s="94"/>
      <c r="FE643" s="94"/>
      <c r="FF643" s="94"/>
      <c r="FG643" s="94"/>
      <c r="FH643" s="94"/>
      <c r="FI643" s="94"/>
      <c r="FJ643" s="94"/>
      <c r="FK643" s="94"/>
      <c r="FL643" s="94"/>
      <c r="FM643" s="94"/>
      <c r="FN643" s="94"/>
      <c r="FO643" s="94"/>
      <c r="FP643" s="94"/>
      <c r="FQ643" s="94"/>
      <c r="FR643" s="94"/>
      <c r="FS643" s="94"/>
      <c r="FT643" s="94"/>
      <c r="FU643" s="94"/>
      <c r="FV643" s="94"/>
      <c r="FW643" s="94"/>
      <c r="FX643" s="94"/>
      <c r="FY643" s="94"/>
      <c r="FZ643" s="94"/>
      <c r="GA643" s="94"/>
      <c r="GB643" s="94"/>
      <c r="GC643" s="94"/>
      <c r="GD643" s="94"/>
      <c r="GE643" s="94"/>
      <c r="GF643" s="94"/>
      <c r="GG643" s="94"/>
      <c r="GH643" s="94"/>
      <c r="GI643" s="94"/>
      <c r="GJ643" s="94"/>
      <c r="GK643" s="94"/>
      <c r="GL643" s="94"/>
      <c r="GM643" s="94"/>
      <c r="GN643" s="94"/>
      <c r="GO643" s="94"/>
      <c r="GP643" s="94"/>
      <c r="GQ643" s="94"/>
      <c r="GR643" s="94"/>
      <c r="GS643" s="94"/>
      <c r="GT643" s="94"/>
      <c r="GU643" s="94"/>
      <c r="GV643" s="94"/>
      <c r="GW643" s="94"/>
      <c r="GX643" s="94"/>
      <c r="GY643" s="94"/>
      <c r="GZ643" s="94"/>
      <c r="HA643" s="1"/>
      <c r="HB643" s="1"/>
    </row>
    <row r="644" spans="1:210" s="4" customFormat="1">
      <c r="A644" s="3"/>
      <c r="B644" s="259" t="s">
        <v>159</v>
      </c>
      <c r="C644" s="3"/>
      <c r="D644" s="3"/>
      <c r="E644" s="9"/>
      <c r="F644" s="51"/>
      <c r="G644" s="232"/>
      <c r="H644" s="13" t="str">
        <f>B644&amp;N636</f>
        <v>Учет - Статья прямого постоянного расхода</v>
      </c>
      <c r="I644" s="13"/>
      <c r="J644" s="3"/>
      <c r="K644" s="3"/>
      <c r="L644" s="3"/>
      <c r="M644" s="5"/>
      <c r="N644" s="36" t="str">
        <f>N624</f>
        <v>Продукт-2</v>
      </c>
      <c r="O644" s="36"/>
      <c r="P644" s="5"/>
      <c r="Q644" s="36" t="s">
        <v>26</v>
      </c>
      <c r="R644" s="36"/>
      <c r="S644" s="20" t="s">
        <v>6</v>
      </c>
      <c r="T644" s="308"/>
      <c r="U644" s="24" t="s">
        <v>7</v>
      </c>
      <c r="V644" s="36"/>
      <c r="W644" s="38">
        <f>SUM($Y644:$HA644)</f>
        <v>0</v>
      </c>
      <c r="X644" s="38"/>
      <c r="Y644" s="46"/>
      <c r="Z644" s="99"/>
      <c r="AA644" s="100">
        <f>IF(AA640="",0,IF(AA638=1,$T636,IF($T638=справочники!$E$9,$T636+$T640*INT((AA638-1)/IF(OR($T642=0,$T642=""),1,$T642)),IF($T638=справочники!$E$10,$T636*POWER($T640,INT((AA638-1)/IF(OR($T642=0,$T642=""),1,$T642))),IF($T638=справочники!$E$11,POWER($T636,1+$T640*INT((AA638-1)/IF(OR($T642=0,$T642=""),1,$T642))),0)))))</f>
        <v>0</v>
      </c>
      <c r="AB644" s="100">
        <f>IF(AB640="",0,IF(AB638=1,$T636,IF($T638=справочники!$E$9,$T636+$T640*INT((AB638-1)/IF(OR($T642=0,$T642=""),1,$T642)),IF($T638=справочники!$E$10,$T636*POWER($T640,INT((AB638-1)/IF(OR($T642=0,$T642=""),1,$T642))),IF($T638=справочники!$E$11,POWER($T636,1+$T640*INT((AB638-1)/IF(OR($T642=0,$T642=""),1,$T642))),0)))))</f>
        <v>0</v>
      </c>
      <c r="AC644" s="100">
        <f>IF(AC640="",0,IF(AC638=1,$T636,IF($T638=справочники!$E$9,$T636+$T640*INT((AC638-1)/IF(OR($T642=0,$T642=""),1,$T642)),IF($T638=справочники!$E$10,$T636*POWER($T640,INT((AC638-1)/IF(OR($T642=0,$T642=""),1,$T642))),IF($T638=справочники!$E$11,POWER($T636,1+$T640*INT((AC638-1)/IF(OR($T642=0,$T642=""),1,$T642))),0)))))</f>
        <v>0</v>
      </c>
      <c r="AD644" s="100">
        <f>IF(AD640="",0,IF(AD638=1,$T636,IF($T638=справочники!$E$9,$T636+$T640*INT((AD638-1)/IF(OR($T642=0,$T642=""),1,$T642)),IF($T638=справочники!$E$10,$T636*POWER($T640,INT((AD638-1)/IF(OR($T642=0,$T642=""),1,$T642))),IF($T638=справочники!$E$11,POWER($T636,1+$T640*INT((AD638-1)/IF(OR($T642=0,$T642=""),1,$T642))),0)))))</f>
        <v>0</v>
      </c>
      <c r="AE644" s="100">
        <f>IF(AE640="",0,IF(AE638=1,$T636,IF($T638=справочники!$E$9,$T636+$T640*INT((AE638-1)/IF(OR($T642=0,$T642=""),1,$T642)),IF($T638=справочники!$E$10,$T636*POWER($T640,INT((AE638-1)/IF(OR($T642=0,$T642=""),1,$T642))),IF($T638=справочники!$E$11,POWER($T636,1+$T640*INT((AE638-1)/IF(OR($T642=0,$T642=""),1,$T642))),0)))))</f>
        <v>0</v>
      </c>
      <c r="AF644" s="100">
        <f>IF(AF640="",0,IF(AF638=1,$T636,IF($T638=справочники!$E$9,$T636+$T640*INT((AF638-1)/IF(OR($T642=0,$T642=""),1,$T642)),IF($T638=справочники!$E$10,$T636*POWER($T640,INT((AF638-1)/IF(OR($T642=0,$T642=""),1,$T642))),IF($T638=справочники!$E$11,POWER($T636,1+$T640*INT((AF638-1)/IF(OR($T642=0,$T642=""),1,$T642))),0)))))</f>
        <v>0</v>
      </c>
      <c r="AG644" s="100">
        <f>IF(AG640="",0,IF(AG638=1,$T636,IF($T638=справочники!$E$9,$T636+$T640*INT((AG638-1)/IF(OR($T642=0,$T642=""),1,$T642)),IF($T638=справочники!$E$10,$T636*POWER($T640,INT((AG638-1)/IF(OR($T642=0,$T642=""),1,$T642))),IF($T638=справочники!$E$11,POWER($T636,1+$T640*INT((AG638-1)/IF(OR($T642=0,$T642=""),1,$T642))),0)))))</f>
        <v>0</v>
      </c>
      <c r="AH644" s="100">
        <f>IF(AH640="",0,IF(AH638=1,$T636,IF($T638=справочники!$E$9,$T636+$T640*INT((AH638-1)/IF(OR($T642=0,$T642=""),1,$T642)),IF($T638=справочники!$E$10,$T636*POWER($T640,INT((AH638-1)/IF(OR($T642=0,$T642=""),1,$T642))),IF($T638=справочники!$E$11,POWER($T636,1+$T640*INT((AH638-1)/IF(OR($T642=0,$T642=""),1,$T642))),0)))))</f>
        <v>0</v>
      </c>
      <c r="AI644" s="100">
        <f>IF(AI640="",0,IF(AI638=1,$T636,IF($T638=справочники!$E$9,$T636+$T640*INT((AI638-1)/IF(OR($T642=0,$T642=""),1,$T642)),IF($T638=справочники!$E$10,$T636*POWER($T640,INT((AI638-1)/IF(OR($T642=0,$T642=""),1,$T642))),IF($T638=справочники!$E$11,POWER($T636,1+$T640*INT((AI638-1)/IF(OR($T642=0,$T642=""),1,$T642))),0)))))</f>
        <v>0</v>
      </c>
      <c r="AJ644" s="100">
        <f>IF(AJ640="",0,IF(AJ638=1,$T636,IF($T638=справочники!$E$9,$T636+$T640*INT((AJ638-1)/IF(OR($T642=0,$T642=""),1,$T642)),IF($T638=справочники!$E$10,$T636*POWER($T640,INT((AJ638-1)/IF(OR($T642=0,$T642=""),1,$T642))),IF($T638=справочники!$E$11,POWER($T636,1+$T640*INT((AJ638-1)/IF(OR($T642=0,$T642=""),1,$T642))),0)))))</f>
        <v>0</v>
      </c>
      <c r="AK644" s="100">
        <f>IF(AK640="",0,IF(AK638=1,$T636,IF($T638=справочники!$E$9,$T636+$T640*INT((AK638-1)/IF(OR($T642=0,$T642=""),1,$T642)),IF($T638=справочники!$E$10,$T636*POWER($T640,INT((AK638-1)/IF(OR($T642=0,$T642=""),1,$T642))),IF($T638=справочники!$E$11,POWER($T636,1+$T640*INT((AK638-1)/IF(OR($T642=0,$T642=""),1,$T642))),0)))))</f>
        <v>0</v>
      </c>
      <c r="AL644" s="100">
        <f>IF(AL640="",0,IF(AL638=1,$T636,IF($T638=справочники!$E$9,$T636+$T640*INT((AL638-1)/IF(OR($T642=0,$T642=""),1,$T642)),IF($T638=справочники!$E$10,$T636*POWER($T640,INT((AL638-1)/IF(OR($T642=0,$T642=""),1,$T642))),IF($T638=справочники!$E$11,POWER($T636,1+$T640*INT((AL638-1)/IF(OR($T642=0,$T642=""),1,$T642))),0)))))</f>
        <v>0</v>
      </c>
      <c r="AM644" s="100">
        <f>IF(AM640="",0,IF(AM638=1,$T636,IF($T638=справочники!$E$9,$T636+$T640*INT((AM638-1)/IF(OR($T642=0,$T642=""),1,$T642)),IF($T638=справочники!$E$10,$T636*POWER($T640,INT((AM638-1)/IF(OR($T642=0,$T642=""),1,$T642))),IF($T638=справочники!$E$11,POWER($T636,1+$T640*INT((AM638-1)/IF(OR($T642=0,$T642=""),1,$T642))),0)))))</f>
        <v>0</v>
      </c>
      <c r="AN644" s="100">
        <f>IF(AN640="",0,IF(AN638=1,$T636,IF($T638=справочники!$E$9,$T636+$T640*INT((AN638-1)/IF(OR($T642=0,$T642=""),1,$T642)),IF($T638=справочники!$E$10,$T636*POWER($T640,INT((AN638-1)/IF(OR($T642=0,$T642=""),1,$T642))),IF($T638=справочники!$E$11,POWER($T636,1+$T640*INT((AN638-1)/IF(OR($T642=0,$T642=""),1,$T642))),0)))))</f>
        <v>0</v>
      </c>
      <c r="AO644" s="100">
        <f>IF(AO640="",0,IF(AO638=1,$T636,IF($T638=справочники!$E$9,$T636+$T640*INT((AO638-1)/IF(OR($T642=0,$T642=""),1,$T642)),IF($T638=справочники!$E$10,$T636*POWER($T640,INT((AO638-1)/IF(OR($T642=0,$T642=""),1,$T642))),IF($T638=справочники!$E$11,POWER($T636,1+$T640*INT((AO638-1)/IF(OR($T642=0,$T642=""),1,$T642))),0)))))</f>
        <v>0</v>
      </c>
      <c r="AP644" s="100">
        <f>IF(AP640="",0,IF(AP638=1,$T636,IF($T638=справочники!$E$9,$T636+$T640*INT((AP638-1)/IF(OR($T642=0,$T642=""),1,$T642)),IF($T638=справочники!$E$10,$T636*POWER($T640,INT((AP638-1)/IF(OR($T642=0,$T642=""),1,$T642))),IF($T638=справочники!$E$11,POWER($T636,1+$T640*INT((AP638-1)/IF(OR($T642=0,$T642=""),1,$T642))),0)))))</f>
        <v>0</v>
      </c>
      <c r="AQ644" s="100">
        <f>IF(AQ640="",0,IF(AQ638=1,$T636,IF($T638=справочники!$E$9,$T636+$T640*INT((AQ638-1)/IF(OR($T642=0,$T642=""),1,$T642)),IF($T638=справочники!$E$10,$T636*POWER($T640,INT((AQ638-1)/IF(OR($T642=0,$T642=""),1,$T642))),IF($T638=справочники!$E$11,POWER($T636,1+$T640*INT((AQ638-1)/IF(OR($T642=0,$T642=""),1,$T642))),0)))))</f>
        <v>0</v>
      </c>
      <c r="AR644" s="100">
        <f>IF(AR640="",0,IF(AR638=1,$T636,IF($T638=справочники!$E$9,$T636+$T640*INT((AR638-1)/IF(OR($T642=0,$T642=""),1,$T642)),IF($T638=справочники!$E$10,$T636*POWER($T640,INT((AR638-1)/IF(OR($T642=0,$T642=""),1,$T642))),IF($T638=справочники!$E$11,POWER($T636,1+$T640*INT((AR638-1)/IF(OR($T642=0,$T642=""),1,$T642))),0)))))</f>
        <v>0</v>
      </c>
      <c r="AS644" s="100">
        <f>IF(AS640="",0,IF(AS638=1,$T636,IF($T638=справочники!$E$9,$T636+$T640*INT((AS638-1)/IF(OR($T642=0,$T642=""),1,$T642)),IF($T638=справочники!$E$10,$T636*POWER($T640,INT((AS638-1)/IF(OR($T642=0,$T642=""),1,$T642))),IF($T638=справочники!$E$11,POWER($T636,1+$T640*INT((AS638-1)/IF(OR($T642=0,$T642=""),1,$T642))),0)))))</f>
        <v>0</v>
      </c>
      <c r="AT644" s="100">
        <f>IF(AT640="",0,IF(AT638=1,$T636,IF($T638=справочники!$E$9,$T636+$T640*INT((AT638-1)/IF(OR($T642=0,$T642=""),1,$T642)),IF($T638=справочники!$E$10,$T636*POWER($T640,INT((AT638-1)/IF(OR($T642=0,$T642=""),1,$T642))),IF($T638=справочники!$E$11,POWER($T636,1+$T640*INT((AT638-1)/IF(OR($T642=0,$T642=""),1,$T642))),0)))))</f>
        <v>0</v>
      </c>
      <c r="AU644" s="100">
        <f>IF(AU640="",0,IF(AU638=1,$T636,IF($T638=справочники!$E$9,$T636+$T640*INT((AU638-1)/IF(OR($T642=0,$T642=""),1,$T642)),IF($T638=справочники!$E$10,$T636*POWER($T640,INT((AU638-1)/IF(OR($T642=0,$T642=""),1,$T642))),IF($T638=справочники!$E$11,POWER($T636,1+$T640*INT((AU638-1)/IF(OR($T642=0,$T642=""),1,$T642))),0)))))</f>
        <v>0</v>
      </c>
      <c r="AV644" s="100">
        <f>IF(AV640="",0,IF(AV638=1,$T636,IF($T638=справочники!$E$9,$T636+$T640*INT((AV638-1)/IF(OR($T642=0,$T642=""),1,$T642)),IF($T638=справочники!$E$10,$T636*POWER($T640,INT((AV638-1)/IF(OR($T642=0,$T642=""),1,$T642))),IF($T638=справочники!$E$11,POWER($T636,1+$T640*INT((AV638-1)/IF(OR($T642=0,$T642=""),1,$T642))),0)))))</f>
        <v>0</v>
      </c>
      <c r="AW644" s="100">
        <f>IF(AW640="",0,IF(AW638=1,$T636,IF($T638=справочники!$E$9,$T636+$T640*INT((AW638-1)/IF(OR($T642=0,$T642=""),1,$T642)),IF($T638=справочники!$E$10,$T636*POWER($T640,INT((AW638-1)/IF(OR($T642=0,$T642=""),1,$T642))),IF($T638=справочники!$E$11,POWER($T636,1+$T640*INT((AW638-1)/IF(OR($T642=0,$T642=""),1,$T642))),0)))))</f>
        <v>0</v>
      </c>
      <c r="AX644" s="100">
        <f>IF(AX640="",0,IF(AX638=1,$T636,IF($T638=справочники!$E$9,$T636+$T640*INT((AX638-1)/IF(OR($T642=0,$T642=""),1,$T642)),IF($T638=справочники!$E$10,$T636*POWER($T640,INT((AX638-1)/IF(OR($T642=0,$T642=""),1,$T642))),IF($T638=справочники!$E$11,POWER($T636,1+$T640*INT((AX638-1)/IF(OR($T642=0,$T642=""),1,$T642))),0)))))</f>
        <v>0</v>
      </c>
      <c r="AY644" s="100">
        <f>IF(AY640="",0,IF(AY638=1,$T636,IF($T638=справочники!$E$9,$T636+$T640*INT((AY638-1)/IF(OR($T642=0,$T642=""),1,$T642)),IF($T638=справочники!$E$10,$T636*POWER($T640,INT((AY638-1)/IF(OR($T642=0,$T642=""),1,$T642))),IF($T638=справочники!$E$11,POWER($T636,1+$T640*INT((AY638-1)/IF(OR($T642=0,$T642=""),1,$T642))),0)))))</f>
        <v>0</v>
      </c>
      <c r="AZ644" s="100">
        <f>IF(AZ640="",0,IF(AZ638=1,$T636,IF($T638=справочники!$E$9,$T636+$T640*INT((AZ638-1)/IF(OR($T642=0,$T642=""),1,$T642)),IF($T638=справочники!$E$10,$T636*POWER($T640,INT((AZ638-1)/IF(OR($T642=0,$T642=""),1,$T642))),IF($T638=справочники!$E$11,POWER($T636,1+$T640*INT((AZ638-1)/IF(OR($T642=0,$T642=""),1,$T642))),0)))))</f>
        <v>0</v>
      </c>
      <c r="BA644" s="100">
        <f>IF(BA640="",0,IF(BA638=1,$T636,IF($T638=справочники!$E$9,$T636+$T640*INT((BA638-1)/IF(OR($T642=0,$T642=""),1,$T642)),IF($T638=справочники!$E$10,$T636*POWER($T640,INT((BA638-1)/IF(OR($T642=0,$T642=""),1,$T642))),IF($T638=справочники!$E$11,POWER($T636,1+$T640*INT((BA638-1)/IF(OR($T642=0,$T642=""),1,$T642))),0)))))</f>
        <v>0</v>
      </c>
      <c r="BB644" s="100">
        <f>IF(BB640="",0,IF(BB638=1,$T636,IF($T638=справочники!$E$9,$T636+$T640*INT((BB638-1)/IF(OR($T642=0,$T642=""),1,$T642)),IF($T638=справочники!$E$10,$T636*POWER($T640,INT((BB638-1)/IF(OR($T642=0,$T642=""),1,$T642))),IF($T638=справочники!$E$11,POWER($T636,1+$T640*INT((BB638-1)/IF(OR($T642=0,$T642=""),1,$T642))),0)))))</f>
        <v>0</v>
      </c>
      <c r="BC644" s="100">
        <f>IF(BC640="",0,IF(BC638=1,$T636,IF($T638=справочники!$E$9,$T636+$T640*INT((BC638-1)/IF(OR($T642=0,$T642=""),1,$T642)),IF($T638=справочники!$E$10,$T636*POWER($T640,INT((BC638-1)/IF(OR($T642=0,$T642=""),1,$T642))),IF($T638=справочники!$E$11,POWER($T636,1+$T640*INT((BC638-1)/IF(OR($T642=0,$T642=""),1,$T642))),0)))))</f>
        <v>0</v>
      </c>
      <c r="BD644" s="100">
        <f>IF(BD640="",0,IF(BD638=1,$T636,IF($T638=справочники!$E$9,$T636+$T640*INT((BD638-1)/IF(OR($T642=0,$T642=""),1,$T642)),IF($T638=справочники!$E$10,$T636*POWER($T640,INT((BD638-1)/IF(OR($T642=0,$T642=""),1,$T642))),IF($T638=справочники!$E$11,POWER($T636,1+$T640*INT((BD638-1)/IF(OR($T642=0,$T642=""),1,$T642))),0)))))</f>
        <v>0</v>
      </c>
      <c r="BE644" s="100">
        <f>IF(BE640="",0,IF(BE638=1,$T636,IF($T638=справочники!$E$9,$T636+$T640*INT((BE638-1)/IF(OR($T642=0,$T642=""),1,$T642)),IF($T638=справочники!$E$10,$T636*POWER($T640,INT((BE638-1)/IF(OR($T642=0,$T642=""),1,$T642))),IF($T638=справочники!$E$11,POWER($T636,1+$T640*INT((BE638-1)/IF(OR($T642=0,$T642=""),1,$T642))),0)))))</f>
        <v>0</v>
      </c>
      <c r="BF644" s="100">
        <f>IF(BF640="",0,IF(BF638=1,$T636,IF($T638=справочники!$E$9,$T636+$T640*INT((BF638-1)/IF(OR($T642=0,$T642=""),1,$T642)),IF($T638=справочники!$E$10,$T636*POWER($T640,INT((BF638-1)/IF(OR($T642=0,$T642=""),1,$T642))),IF($T638=справочники!$E$11,POWER($T636,1+$T640*INT((BF638-1)/IF(OR($T642=0,$T642=""),1,$T642))),0)))))</f>
        <v>0</v>
      </c>
      <c r="BG644" s="100">
        <f>IF(BG640="",0,IF(BG638=1,$T636,IF($T638=справочники!$E$9,$T636+$T640*INT((BG638-1)/IF(OR($T642=0,$T642=""),1,$T642)),IF($T638=справочники!$E$10,$T636*POWER($T640,INT((BG638-1)/IF(OR($T642=0,$T642=""),1,$T642))),IF($T638=справочники!$E$11,POWER($T636,1+$T640*INT((BG638-1)/IF(OR($T642=0,$T642=""),1,$T642))),0)))))</f>
        <v>0</v>
      </c>
      <c r="BH644" s="100">
        <f>IF(BH640="",0,IF(BH638=1,$T636,IF($T638=справочники!$E$9,$T636+$T640*INT((BH638-1)/IF(OR($T642=0,$T642=""),1,$T642)),IF($T638=справочники!$E$10,$T636*POWER($T640,INT((BH638-1)/IF(OR($T642=0,$T642=""),1,$T642))),IF($T638=справочники!$E$11,POWER($T636,1+$T640*INT((BH638-1)/IF(OR($T642=0,$T642=""),1,$T642))),0)))))</f>
        <v>0</v>
      </c>
      <c r="BI644" s="100">
        <f>IF(BI640="",0,IF(BI638=1,$T636,IF($T638=справочники!$E$9,$T636+$T640*INT((BI638-1)/IF(OR($T642=0,$T642=""),1,$T642)),IF($T638=справочники!$E$10,$T636*POWER($T640,INT((BI638-1)/IF(OR($T642=0,$T642=""),1,$T642))),IF($T638=справочники!$E$11,POWER($T636,1+$T640*INT((BI638-1)/IF(OR($T642=0,$T642=""),1,$T642))),0)))))</f>
        <v>0</v>
      </c>
      <c r="BJ644" s="100">
        <f>IF(BJ640="",0,IF(BJ638=1,$T636,IF($T638=справочники!$E$9,$T636+$T640*INT((BJ638-1)/IF(OR($T642=0,$T642=""),1,$T642)),IF($T638=справочники!$E$10,$T636*POWER($T640,INT((BJ638-1)/IF(OR($T642=0,$T642=""),1,$T642))),IF($T638=справочники!$E$11,POWER($T636,1+$T640*INT((BJ638-1)/IF(OR($T642=0,$T642=""),1,$T642))),0)))))</f>
        <v>0</v>
      </c>
      <c r="BK644" s="100">
        <f>IF(BK640="",0,IF(BK638=1,$T636,IF($T638=справочники!$E$9,$T636+$T640*INT((BK638-1)/IF(OR($T642=0,$T642=""),1,$T642)),IF($T638=справочники!$E$10,$T636*POWER($T640,INT((BK638-1)/IF(OR($T642=0,$T642=""),1,$T642))),IF($T638=справочники!$E$11,POWER($T636,1+$T640*INT((BK638-1)/IF(OR($T642=0,$T642=""),1,$T642))),0)))))</f>
        <v>0</v>
      </c>
      <c r="BL644" s="100">
        <f>IF(BL640="",0,IF(BL638=1,$T636,IF($T638=справочники!$E$9,$T636+$T640*INT((BL638-1)/IF(OR($T642=0,$T642=""),1,$T642)),IF($T638=справочники!$E$10,$T636*POWER($T640,INT((BL638-1)/IF(OR($T642=0,$T642=""),1,$T642))),IF($T638=справочники!$E$11,POWER($T636,1+$T640*INT((BL638-1)/IF(OR($T642=0,$T642=""),1,$T642))),0)))))</f>
        <v>0</v>
      </c>
      <c r="BM644" s="100">
        <f>IF(BM640="",0,IF(BM638=1,$T636,IF($T638=справочники!$E$9,$T636+$T640*INT((BM638-1)/IF(OR($T642=0,$T642=""),1,$T642)),IF($T638=справочники!$E$10,$T636*POWER($T640,INT((BM638-1)/IF(OR($T642=0,$T642=""),1,$T642))),IF($T638=справочники!$E$11,POWER($T636,1+$T640*INT((BM638-1)/IF(OR($T642=0,$T642=""),1,$T642))),0)))))</f>
        <v>0</v>
      </c>
      <c r="BN644" s="100">
        <f>IF(BN640="",0,IF(BN638=1,$T636,IF($T638=справочники!$E$9,$T636+$T640*INT((BN638-1)/IF(OR($T642=0,$T642=""),1,$T642)),IF($T638=справочники!$E$10,$T636*POWER($T640,INT((BN638-1)/IF(OR($T642=0,$T642=""),1,$T642))),IF($T638=справочники!$E$11,POWER($T636,1+$T640*INT((BN638-1)/IF(OR($T642=0,$T642=""),1,$T642))),0)))))</f>
        <v>0</v>
      </c>
      <c r="BO644" s="100">
        <f>IF(BO640="",0,IF(BO638=1,$T636,IF($T638=справочники!$E$9,$T636+$T640*INT((BO638-1)/IF(OR($T642=0,$T642=""),1,$T642)),IF($T638=справочники!$E$10,$T636*POWER($T640,INT((BO638-1)/IF(OR($T642=0,$T642=""),1,$T642))),IF($T638=справочники!$E$11,POWER($T636,1+$T640*INT((BO638-1)/IF(OR($T642=0,$T642=""),1,$T642))),0)))))</f>
        <v>0</v>
      </c>
      <c r="BP644" s="100">
        <f>IF(BP640="",0,IF(BP638=1,$T636,IF($T638=справочники!$E$9,$T636+$T640*INT((BP638-1)/IF(OR($T642=0,$T642=""),1,$T642)),IF($T638=справочники!$E$10,$T636*POWER($T640,INT((BP638-1)/IF(OR($T642=0,$T642=""),1,$T642))),IF($T638=справочники!$E$11,POWER($T636,1+$T640*INT((BP638-1)/IF(OR($T642=0,$T642=""),1,$T642))),0)))))</f>
        <v>0</v>
      </c>
      <c r="BQ644" s="100">
        <f>IF(BQ640="",0,IF(BQ638=1,$T636,IF($T638=справочники!$E$9,$T636+$T640*INT((BQ638-1)/IF(OR($T642=0,$T642=""),1,$T642)),IF($T638=справочники!$E$10,$T636*POWER($T640,INT((BQ638-1)/IF(OR($T642=0,$T642=""),1,$T642))),IF($T638=справочники!$E$11,POWER($T636,1+$T640*INT((BQ638-1)/IF(OR($T642=0,$T642=""),1,$T642))),0)))))</f>
        <v>0</v>
      </c>
      <c r="BR644" s="100">
        <f>IF(BR640="",0,IF(BR638=1,$T636,IF($T638=справочники!$E$9,$T636+$T640*INT((BR638-1)/IF(OR($T642=0,$T642=""),1,$T642)),IF($T638=справочники!$E$10,$T636*POWER($T640,INT((BR638-1)/IF(OR($T642=0,$T642=""),1,$T642))),IF($T638=справочники!$E$11,POWER($T636,1+$T640*INT((BR638-1)/IF(OR($T642=0,$T642=""),1,$T642))),0)))))</f>
        <v>0</v>
      </c>
      <c r="BS644" s="100">
        <f>IF(BS640="",0,IF(BS638=1,$T636,IF($T638=справочники!$E$9,$T636+$T640*INT((BS638-1)/IF(OR($T642=0,$T642=""),1,$T642)),IF($T638=справочники!$E$10,$T636*POWER($T640,INT((BS638-1)/IF(OR($T642=0,$T642=""),1,$T642))),IF($T638=справочники!$E$11,POWER($T636,1+$T640*INT((BS638-1)/IF(OR($T642=0,$T642=""),1,$T642))),0)))))</f>
        <v>0</v>
      </c>
      <c r="BT644" s="100">
        <f>IF(BT640="",0,IF(BT638=1,$T636,IF($T638=справочники!$E$9,$T636+$T640*INT((BT638-1)/IF(OR($T642=0,$T642=""),1,$T642)),IF($T638=справочники!$E$10,$T636*POWER($T640,INT((BT638-1)/IF(OR($T642=0,$T642=""),1,$T642))),IF($T638=справочники!$E$11,POWER($T636,1+$T640*INT((BT638-1)/IF(OR($T642=0,$T642=""),1,$T642))),0)))))</f>
        <v>0</v>
      </c>
      <c r="BU644" s="100">
        <f>IF(BU640="",0,IF(BU638=1,$T636,IF($T638=справочники!$E$9,$T636+$T640*INT((BU638-1)/IF(OR($T642=0,$T642=""),1,$T642)),IF($T638=справочники!$E$10,$T636*POWER($T640,INT((BU638-1)/IF(OR($T642=0,$T642=""),1,$T642))),IF($T638=справочники!$E$11,POWER($T636,1+$T640*INT((BU638-1)/IF(OR($T642=0,$T642=""),1,$T642))),0)))))</f>
        <v>0</v>
      </c>
      <c r="BV644" s="100">
        <f>IF(BV640="",0,IF(BV638=1,$T636,IF($T638=справочники!$E$9,$T636+$T640*INT((BV638-1)/IF(OR($T642=0,$T642=""),1,$T642)),IF($T638=справочники!$E$10,$T636*POWER($T640,INT((BV638-1)/IF(OR($T642=0,$T642=""),1,$T642))),IF($T638=справочники!$E$11,POWER($T636,1+$T640*INT((BV638-1)/IF(OR($T642=0,$T642=""),1,$T642))),0)))))</f>
        <v>0</v>
      </c>
      <c r="BW644" s="100">
        <f>IF(BW640="",0,IF(BW638=1,$T636,IF($T638=справочники!$E$9,$T636+$T640*INT((BW638-1)/IF(OR($T642=0,$T642=""),1,$T642)),IF($T638=справочники!$E$10,$T636*POWER($T640,INT((BW638-1)/IF(OR($T642=0,$T642=""),1,$T642))),IF($T638=справочники!$E$11,POWER($T636,1+$T640*INT((BW638-1)/IF(OR($T642=0,$T642=""),1,$T642))),0)))))</f>
        <v>0</v>
      </c>
      <c r="BX644" s="100">
        <f>IF(BX640="",0,IF(BX638=1,$T636,IF($T638=справочники!$E$9,$T636+$T640*INT((BX638-1)/IF(OR($T642=0,$T642=""),1,$T642)),IF($T638=справочники!$E$10,$T636*POWER($T640,INT((BX638-1)/IF(OR($T642=0,$T642=""),1,$T642))),IF($T638=справочники!$E$11,POWER($T636,1+$T640*INT((BX638-1)/IF(OR($T642=0,$T642=""),1,$T642))),0)))))</f>
        <v>0</v>
      </c>
      <c r="BY644" s="100">
        <f>IF(BY640="",0,IF(BY638=1,$T636,IF($T638=справочники!$E$9,$T636+$T640*INT((BY638-1)/IF(OR($T642=0,$T642=""),1,$T642)),IF($T638=справочники!$E$10,$T636*POWER($T640,INT((BY638-1)/IF(OR($T642=0,$T642=""),1,$T642))),IF($T638=справочники!$E$11,POWER($T636,1+$T640*INT((BY638-1)/IF(OR($T642=0,$T642=""),1,$T642))),0)))))</f>
        <v>0</v>
      </c>
      <c r="BZ644" s="100">
        <f>IF(BZ640="",0,IF(BZ638=1,$T636,IF($T638=справочники!$E$9,$T636+$T640*INT((BZ638-1)/IF(OR($T642=0,$T642=""),1,$T642)),IF($T638=справочники!$E$10,$T636*POWER($T640,INT((BZ638-1)/IF(OR($T642=0,$T642=""),1,$T642))),IF($T638=справочники!$E$11,POWER($T636,1+$T640*INT((BZ638-1)/IF(OR($T642=0,$T642=""),1,$T642))),0)))))</f>
        <v>0</v>
      </c>
      <c r="CA644" s="100">
        <f>IF(CA640="",0,IF(CA638=1,$T636,IF($T638=справочники!$E$9,$T636+$T640*INT((CA638-1)/IF(OR($T642=0,$T642=""),1,$T642)),IF($T638=справочники!$E$10,$T636*POWER($T640,INT((CA638-1)/IF(OR($T642=0,$T642=""),1,$T642))),IF($T638=справочники!$E$11,POWER($T636,1+$T640*INT((CA638-1)/IF(OR($T642=0,$T642=""),1,$T642))),0)))))</f>
        <v>0</v>
      </c>
      <c r="CB644" s="100">
        <f>IF(CB640="",0,IF(CB638=1,$T636,IF($T638=справочники!$E$9,$T636+$T640*INT((CB638-1)/IF(OR($T642=0,$T642=""),1,$T642)),IF($T638=справочники!$E$10,$T636*POWER($T640,INT((CB638-1)/IF(OR($T642=0,$T642=""),1,$T642))),IF($T638=справочники!$E$11,POWER($T636,1+$T640*INT((CB638-1)/IF(OR($T642=0,$T642=""),1,$T642))),0)))))</f>
        <v>0</v>
      </c>
      <c r="CC644" s="100">
        <f>IF(CC640="",0,IF(CC638=1,$T636,IF($T638=справочники!$E$9,$T636+$T640*INT((CC638-1)/IF(OR($T642=0,$T642=""),1,$T642)),IF($T638=справочники!$E$10,$T636*POWER($T640,INT((CC638-1)/IF(OR($T642=0,$T642=""),1,$T642))),IF($T638=справочники!$E$11,POWER($T636,1+$T640*INT((CC638-1)/IF(OR($T642=0,$T642=""),1,$T642))),0)))))</f>
        <v>0</v>
      </c>
      <c r="CD644" s="100">
        <f>IF(CD640="",0,IF(CD638=1,$T636,IF($T638=справочники!$E$9,$T636+$T640*INT((CD638-1)/IF(OR($T642=0,$T642=""),1,$T642)),IF($T638=справочники!$E$10,$T636*POWER($T640,INT((CD638-1)/IF(OR($T642=0,$T642=""),1,$T642))),IF($T638=справочники!$E$11,POWER($T636,1+$T640*INT((CD638-1)/IF(OR($T642=0,$T642=""),1,$T642))),0)))))</f>
        <v>0</v>
      </c>
      <c r="CE644" s="100">
        <f>IF(CE640="",0,IF(CE638=1,$T636,IF($T638=справочники!$E$9,$T636+$T640*INT((CE638-1)/IF(OR($T642=0,$T642=""),1,$T642)),IF($T638=справочники!$E$10,$T636*POWER($T640,INT((CE638-1)/IF(OR($T642=0,$T642=""),1,$T642))),IF($T638=справочники!$E$11,POWER($T636,1+$T640*INT((CE638-1)/IF(OR($T642=0,$T642=""),1,$T642))),0)))))</f>
        <v>0</v>
      </c>
      <c r="CF644" s="100">
        <f>IF(CF640="",0,IF(CF638=1,$T636,IF($T638=справочники!$E$9,$T636+$T640*INT((CF638-1)/IF(OR($T642=0,$T642=""),1,$T642)),IF($T638=справочники!$E$10,$T636*POWER($T640,INT((CF638-1)/IF(OR($T642=0,$T642=""),1,$T642))),IF($T638=справочники!$E$11,POWER($T636,1+$T640*INT((CF638-1)/IF(OR($T642=0,$T642=""),1,$T642))),0)))))</f>
        <v>0</v>
      </c>
      <c r="CG644" s="100">
        <f>IF(CG640="",0,IF(CG638=1,$T636,IF($T638=справочники!$E$9,$T636+$T640*INT((CG638-1)/IF(OR($T642=0,$T642=""),1,$T642)),IF($T638=справочники!$E$10,$T636*POWER($T640,INT((CG638-1)/IF(OR($T642=0,$T642=""),1,$T642))),IF($T638=справочники!$E$11,POWER($T636,1+$T640*INT((CG638-1)/IF(OR($T642=0,$T642=""),1,$T642))),0)))))</f>
        <v>0</v>
      </c>
      <c r="CH644" s="100">
        <f>IF(CH640="",0,IF(CH638=1,$T636,IF($T638=справочники!$E$9,$T636+$T640*INT((CH638-1)/IF(OR($T642=0,$T642=""),1,$T642)),IF($T638=справочники!$E$10,$T636*POWER($T640,INT((CH638-1)/IF(OR($T642=0,$T642=""),1,$T642))),IF($T638=справочники!$E$11,POWER($T636,1+$T640*INT((CH638-1)/IF(OR($T642=0,$T642=""),1,$T642))),0)))))</f>
        <v>0</v>
      </c>
      <c r="CI644" s="100">
        <f>IF(CI640="",0,IF(CI638=1,$T636,IF($T638=справочники!$E$9,$T636+$T640*INT((CI638-1)/IF(OR($T642=0,$T642=""),1,$T642)),IF($T638=справочники!$E$10,$T636*POWER($T640,INT((CI638-1)/IF(OR($T642=0,$T642=""),1,$T642))),IF($T638=справочники!$E$11,POWER($T636,1+$T640*INT((CI638-1)/IF(OR($T642=0,$T642=""),1,$T642))),0)))))</f>
        <v>0</v>
      </c>
      <c r="CJ644" s="100">
        <f>IF(CJ640="",0,IF(CJ638=1,$T636,IF($T638=справочники!$E$9,$T636+$T640*INT((CJ638-1)/IF(OR($T642=0,$T642=""),1,$T642)),IF($T638=справочники!$E$10,$T636*POWER($T640,INT((CJ638-1)/IF(OR($T642=0,$T642=""),1,$T642))),IF($T638=справочники!$E$11,POWER($T636,1+$T640*INT((CJ638-1)/IF(OR($T642=0,$T642=""),1,$T642))),0)))))</f>
        <v>0</v>
      </c>
      <c r="CK644" s="100">
        <f>IF(CK640="",0,IF(CK638=1,$T636,IF($T638=справочники!$E$9,$T636+$T640*INT((CK638-1)/IF(OR($T642=0,$T642=""),1,$T642)),IF($T638=справочники!$E$10,$T636*POWER($T640,INT((CK638-1)/IF(OR($T642=0,$T642=""),1,$T642))),IF($T638=справочники!$E$11,POWER($T636,1+$T640*INT((CK638-1)/IF(OR($T642=0,$T642=""),1,$T642))),0)))))</f>
        <v>0</v>
      </c>
      <c r="CL644" s="100">
        <f>IF(CL640="",0,IF(CL638=1,$T636,IF($T638=справочники!$E$9,$T636+$T640*INT((CL638-1)/IF(OR($T642=0,$T642=""),1,$T642)),IF($T638=справочники!$E$10,$T636*POWER($T640,INT((CL638-1)/IF(OR($T642=0,$T642=""),1,$T642))),IF($T638=справочники!$E$11,POWER($T636,1+$T640*INT((CL638-1)/IF(OR($T642=0,$T642=""),1,$T642))),0)))))</f>
        <v>0</v>
      </c>
      <c r="CM644" s="100">
        <f>IF(CM640="",0,IF(CM638=1,$T636,IF($T638=справочники!$E$9,$T636+$T640*INT((CM638-1)/IF(OR($T642=0,$T642=""),1,$T642)),IF($T638=справочники!$E$10,$T636*POWER($T640,INT((CM638-1)/IF(OR($T642=0,$T642=""),1,$T642))),IF($T638=справочники!$E$11,POWER($T636,1+$T640*INT((CM638-1)/IF(OR($T642=0,$T642=""),1,$T642))),0)))))</f>
        <v>0</v>
      </c>
      <c r="CN644" s="100">
        <f>IF(CN640="",0,IF(CN638=1,$T636,IF($T638=справочники!$E$9,$T636+$T640*INT((CN638-1)/IF(OR($T642=0,$T642=""),1,$T642)),IF($T638=справочники!$E$10,$T636*POWER($T640,INT((CN638-1)/IF(OR($T642=0,$T642=""),1,$T642))),IF($T638=справочники!$E$11,POWER($T636,1+$T640*INT((CN638-1)/IF(OR($T642=0,$T642=""),1,$T642))),0)))))</f>
        <v>0</v>
      </c>
      <c r="CO644" s="100">
        <f>IF(CO640="",0,IF(CO638=1,$T636,IF($T638=справочники!$E$9,$T636+$T640*INT((CO638-1)/IF(OR($T642=0,$T642=""),1,$T642)),IF($T638=справочники!$E$10,$T636*POWER($T640,INT((CO638-1)/IF(OR($T642=0,$T642=""),1,$T642))),IF($T638=справочники!$E$11,POWER($T636,1+$T640*INT((CO638-1)/IF(OR($T642=0,$T642=""),1,$T642))),0)))))</f>
        <v>0</v>
      </c>
      <c r="CP644" s="100">
        <f>IF(CP640="",0,IF(CP638=1,$T636,IF($T638=справочники!$E$9,$T636+$T640*INT((CP638-1)/IF(OR($T642=0,$T642=""),1,$T642)),IF($T638=справочники!$E$10,$T636*POWER($T640,INT((CP638-1)/IF(OR($T642=0,$T642=""),1,$T642))),IF($T638=справочники!$E$11,POWER($T636,1+$T640*INT((CP638-1)/IF(OR($T642=0,$T642=""),1,$T642))),0)))))</f>
        <v>0</v>
      </c>
      <c r="CQ644" s="100">
        <f>IF(CQ640="",0,IF(CQ638=1,$T636,IF($T638=справочники!$E$9,$T636+$T640*INT((CQ638-1)/IF(OR($T642=0,$T642=""),1,$T642)),IF($T638=справочники!$E$10,$T636*POWER($T640,INT((CQ638-1)/IF(OR($T642=0,$T642=""),1,$T642))),IF($T638=справочники!$E$11,POWER($T636,1+$T640*INT((CQ638-1)/IF(OR($T642=0,$T642=""),1,$T642))),0)))))</f>
        <v>0</v>
      </c>
      <c r="CR644" s="100">
        <f>IF(CR640="",0,IF(CR638=1,$T636,IF($T638=справочники!$E$9,$T636+$T640*INT((CR638-1)/IF(OR($T642=0,$T642=""),1,$T642)),IF($T638=справочники!$E$10,$T636*POWER($T640,INT((CR638-1)/IF(OR($T642=0,$T642=""),1,$T642))),IF($T638=справочники!$E$11,POWER($T636,1+$T640*INT((CR638-1)/IF(OR($T642=0,$T642=""),1,$T642))),0)))))</f>
        <v>0</v>
      </c>
      <c r="CS644" s="100">
        <f>IF(CS640="",0,IF(CS638=1,$T636,IF($T638=справочники!$E$9,$T636+$T640*INT((CS638-1)/IF(OR($T642=0,$T642=""),1,$T642)),IF($T638=справочники!$E$10,$T636*POWER($T640,INT((CS638-1)/IF(OR($T642=0,$T642=""),1,$T642))),IF($T638=справочники!$E$11,POWER($T636,1+$T640*INT((CS638-1)/IF(OR($T642=0,$T642=""),1,$T642))),0)))))</f>
        <v>0</v>
      </c>
      <c r="CT644" s="100">
        <f>IF(CT640="",0,IF(CT638=1,$T636,IF($T638=справочники!$E$9,$T636+$T640*INT((CT638-1)/IF(OR($T642=0,$T642=""),1,$T642)),IF($T638=справочники!$E$10,$T636*POWER($T640,INT((CT638-1)/IF(OR($T642=0,$T642=""),1,$T642))),IF($T638=справочники!$E$11,POWER($T636,1+$T640*INT((CT638-1)/IF(OR($T642=0,$T642=""),1,$T642))),0)))))</f>
        <v>0</v>
      </c>
      <c r="CU644" s="100">
        <f>IF(CU640="",0,IF(CU638=1,$T636,IF($T638=справочники!$E$9,$T636+$T640*INT((CU638-1)/IF(OR($T642=0,$T642=""),1,$T642)),IF($T638=справочники!$E$10,$T636*POWER($T640,INT((CU638-1)/IF(OR($T642=0,$T642=""),1,$T642))),IF($T638=справочники!$E$11,POWER($T636,1+$T640*INT((CU638-1)/IF(OR($T642=0,$T642=""),1,$T642))),0)))))</f>
        <v>0</v>
      </c>
      <c r="CV644" s="100">
        <f>IF(CV640="",0,IF(CV638=1,$T636,IF($T638=справочники!$E$9,$T636+$T640*INT((CV638-1)/IF(OR($T642=0,$T642=""),1,$T642)),IF($T638=справочники!$E$10,$T636*POWER($T640,INT((CV638-1)/IF(OR($T642=0,$T642=""),1,$T642))),IF($T638=справочники!$E$11,POWER($T636,1+$T640*INT((CV638-1)/IF(OR($T642=0,$T642=""),1,$T642))),0)))))</f>
        <v>0</v>
      </c>
      <c r="CW644" s="100">
        <f>IF(CW640="",0,IF(CW638=1,$T636,IF($T638=справочники!$E$9,$T636+$T640*INT((CW638-1)/IF(OR($T642=0,$T642=""),1,$T642)),IF($T638=справочники!$E$10,$T636*POWER($T640,INT((CW638-1)/IF(OR($T642=0,$T642=""),1,$T642))),IF($T638=справочники!$E$11,POWER($T636,1+$T640*INT((CW638-1)/IF(OR($T642=0,$T642=""),1,$T642))),0)))))</f>
        <v>0</v>
      </c>
      <c r="CX644" s="100">
        <f>IF(CX640="",0,IF(CX638=1,$T636,IF($T638=справочники!$E$9,$T636+$T640*INT((CX638-1)/IF(OR($T642=0,$T642=""),1,$T642)),IF($T638=справочники!$E$10,$T636*POWER($T640,INT((CX638-1)/IF(OR($T642=0,$T642=""),1,$T642))),IF($T638=справочники!$E$11,POWER($T636,1+$T640*INT((CX638-1)/IF(OR($T642=0,$T642=""),1,$T642))),0)))))</f>
        <v>0</v>
      </c>
      <c r="CY644" s="100">
        <f>IF(CY640="",0,IF(CY638=1,$T636,IF($T638=справочники!$E$9,$T636+$T640*INT((CY638-1)/IF(OR($T642=0,$T642=""),1,$T642)),IF($T638=справочники!$E$10,$T636*POWER($T640,INT((CY638-1)/IF(OR($T642=0,$T642=""),1,$T642))),IF($T638=справочники!$E$11,POWER($T636,1+$T640*INT((CY638-1)/IF(OR($T642=0,$T642=""),1,$T642))),0)))))</f>
        <v>0</v>
      </c>
      <c r="CZ644" s="100">
        <f>IF(CZ640="",0,IF(CZ638=1,$T636,IF($T638=справочники!$E$9,$T636+$T640*INT((CZ638-1)/IF(OR($T642=0,$T642=""),1,$T642)),IF($T638=справочники!$E$10,$T636*POWER($T640,INT((CZ638-1)/IF(OR($T642=0,$T642=""),1,$T642))),IF($T638=справочники!$E$11,POWER($T636,1+$T640*INT((CZ638-1)/IF(OR($T642=0,$T642=""),1,$T642))),0)))))</f>
        <v>0</v>
      </c>
      <c r="DA644" s="100">
        <f>IF(DA640="",0,IF(DA638=1,$T636,IF($T638=справочники!$E$9,$T636+$T640*INT((DA638-1)/IF(OR($T642=0,$T642=""),1,$T642)),IF($T638=справочники!$E$10,$T636*POWER($T640,INT((DA638-1)/IF(OR($T642=0,$T642=""),1,$T642))),IF($T638=справочники!$E$11,POWER($T636,1+$T640*INT((DA638-1)/IF(OR($T642=0,$T642=""),1,$T642))),0)))))</f>
        <v>0</v>
      </c>
      <c r="DB644" s="100">
        <f>IF(DB640="",0,IF(DB638=1,$T636,IF($T638=справочники!$E$9,$T636+$T640*INT((DB638-1)/IF(OR($T642=0,$T642=""),1,$T642)),IF($T638=справочники!$E$10,$T636*POWER($T640,INT((DB638-1)/IF(OR($T642=0,$T642=""),1,$T642))),IF($T638=справочники!$E$11,POWER($T636,1+$T640*INT((DB638-1)/IF(OR($T642=0,$T642=""),1,$T642))),0)))))</f>
        <v>0</v>
      </c>
      <c r="DC644" s="100">
        <f>IF(DC640="",0,IF(DC638=1,$T636,IF($T638=справочники!$E$9,$T636+$T640*INT((DC638-1)/IF(OR($T642=0,$T642=""),1,$T642)),IF($T638=справочники!$E$10,$T636*POWER($T640,INT((DC638-1)/IF(OR($T642=0,$T642=""),1,$T642))),IF($T638=справочники!$E$11,POWER($T636,1+$T640*INT((DC638-1)/IF(OR($T642=0,$T642=""),1,$T642))),0)))))</f>
        <v>0</v>
      </c>
      <c r="DD644" s="100">
        <f>IF(DD640="",0,IF(DD638=1,$T636,IF($T638=справочники!$E$9,$T636+$T640*INT((DD638-1)/IF(OR($T642=0,$T642=""),1,$T642)),IF($T638=справочники!$E$10,$T636*POWER($T640,INT((DD638-1)/IF(OR($T642=0,$T642=""),1,$T642))),IF($T638=справочники!$E$11,POWER($T636,1+$T640*INT((DD638-1)/IF(OR($T642=0,$T642=""),1,$T642))),0)))))</f>
        <v>0</v>
      </c>
      <c r="DE644" s="100">
        <f>IF(DE640="",0,IF(DE638=1,$T636,IF($T638=справочники!$E$9,$T636+$T640*INT((DE638-1)/IF(OR($T642=0,$T642=""),1,$T642)),IF($T638=справочники!$E$10,$T636*POWER($T640,INT((DE638-1)/IF(OR($T642=0,$T642=""),1,$T642))),IF($T638=справочники!$E$11,POWER($T636,1+$T640*INT((DE638-1)/IF(OR($T642=0,$T642=""),1,$T642))),0)))))</f>
        <v>0</v>
      </c>
      <c r="DF644" s="100">
        <f>IF(DF640="",0,IF(DF638=1,$T636,IF($T638=справочники!$E$9,$T636+$T640*INT((DF638-1)/IF(OR($T642=0,$T642=""),1,$T642)),IF($T638=справочники!$E$10,$T636*POWER($T640,INT((DF638-1)/IF(OR($T642=0,$T642=""),1,$T642))),IF($T638=справочники!$E$11,POWER($T636,1+$T640*INT((DF638-1)/IF(OR($T642=0,$T642=""),1,$T642))),0)))))</f>
        <v>0</v>
      </c>
      <c r="DG644" s="100">
        <f>IF(DG640="",0,IF(DG638=1,$T636,IF($T638=справочники!$E$9,$T636+$T640*INT((DG638-1)/IF(OR($T642=0,$T642=""),1,$T642)),IF($T638=справочники!$E$10,$T636*POWER($T640,INT((DG638-1)/IF(OR($T642=0,$T642=""),1,$T642))),IF($T638=справочники!$E$11,POWER($T636,1+$T640*INT((DG638-1)/IF(OR($T642=0,$T642=""),1,$T642))),0)))))</f>
        <v>0</v>
      </c>
      <c r="DH644" s="100">
        <f>IF(DH640="",0,IF(DH638=1,$T636,IF($T638=справочники!$E$9,$T636+$T640*INT((DH638-1)/IF(OR($T642=0,$T642=""),1,$T642)),IF($T638=справочники!$E$10,$T636*POWER($T640,INT((DH638-1)/IF(OR($T642=0,$T642=""),1,$T642))),IF($T638=справочники!$E$11,POWER($T636,1+$T640*INT((DH638-1)/IF(OR($T642=0,$T642=""),1,$T642))),0)))))</f>
        <v>0</v>
      </c>
      <c r="DI644" s="100">
        <f>IF(DI640="",0,IF(DI638=1,$T636,IF($T638=справочники!$E$9,$T636+$T640*INT((DI638-1)/IF(OR($T642=0,$T642=""),1,$T642)),IF($T638=справочники!$E$10,$T636*POWER($T640,INT((DI638-1)/IF(OR($T642=0,$T642=""),1,$T642))),IF($T638=справочники!$E$11,POWER($T636,1+$T640*INT((DI638-1)/IF(OR($T642=0,$T642=""),1,$T642))),0)))))</f>
        <v>0</v>
      </c>
      <c r="DJ644" s="100">
        <f>IF(DJ640="",0,IF(DJ638=1,$T636,IF($T638=справочники!$E$9,$T636+$T640*INT((DJ638-1)/IF(OR($T642=0,$T642=""),1,$T642)),IF($T638=справочники!$E$10,$T636*POWER($T640,INT((DJ638-1)/IF(OR($T642=0,$T642=""),1,$T642))),IF($T638=справочники!$E$11,POWER($T636,1+$T640*INT((DJ638-1)/IF(OR($T642=0,$T642=""),1,$T642))),0)))))</f>
        <v>0</v>
      </c>
      <c r="DK644" s="100">
        <f>IF(DK640="",0,IF(DK638=1,$T636,IF($T638=справочники!$E$9,$T636+$T640*INT((DK638-1)/IF(OR($T642=0,$T642=""),1,$T642)),IF($T638=справочники!$E$10,$T636*POWER($T640,INT((DK638-1)/IF(OR($T642=0,$T642=""),1,$T642))),IF($T638=справочники!$E$11,POWER($T636,1+$T640*INT((DK638-1)/IF(OR($T642=0,$T642=""),1,$T642))),0)))))</f>
        <v>0</v>
      </c>
      <c r="DL644" s="100">
        <f>IF(DL640="",0,IF(DL638=1,$T636,IF($T638=справочники!$E$9,$T636+$T640*INT((DL638-1)/IF(OR($T642=0,$T642=""),1,$T642)),IF($T638=справочники!$E$10,$T636*POWER($T640,INT((DL638-1)/IF(OR($T642=0,$T642=""),1,$T642))),IF($T638=справочники!$E$11,POWER($T636,1+$T640*INT((DL638-1)/IF(OR($T642=0,$T642=""),1,$T642))),0)))))</f>
        <v>0</v>
      </c>
      <c r="DM644" s="100">
        <f>IF(DM640="",0,IF(DM638=1,$T636,IF($T638=справочники!$E$9,$T636+$T640*INT((DM638-1)/IF(OR($T642=0,$T642=""),1,$T642)),IF($T638=справочники!$E$10,$T636*POWER($T640,INT((DM638-1)/IF(OR($T642=0,$T642=""),1,$T642))),IF($T638=справочники!$E$11,POWER($T636,1+$T640*INT((DM638-1)/IF(OR($T642=0,$T642=""),1,$T642))),0)))))</f>
        <v>0</v>
      </c>
      <c r="DN644" s="100">
        <f>IF(DN640="",0,IF(DN638=1,$T636,IF($T638=справочники!$E$9,$T636+$T640*INT((DN638-1)/IF(OR($T642=0,$T642=""),1,$T642)),IF($T638=справочники!$E$10,$T636*POWER($T640,INT((DN638-1)/IF(OR($T642=0,$T642=""),1,$T642))),IF($T638=справочники!$E$11,POWER($T636,1+$T640*INT((DN638-1)/IF(OR($T642=0,$T642=""),1,$T642))),0)))))</f>
        <v>0</v>
      </c>
      <c r="DO644" s="100">
        <f>IF(DO640="",0,IF(DO638=1,$T636,IF($T638=справочники!$E$9,$T636+$T640*INT((DO638-1)/IF(OR($T642=0,$T642=""),1,$T642)),IF($T638=справочники!$E$10,$T636*POWER($T640,INT((DO638-1)/IF(OR($T642=0,$T642=""),1,$T642))),IF($T638=справочники!$E$11,POWER($T636,1+$T640*INT((DO638-1)/IF(OR($T642=0,$T642=""),1,$T642))),0)))))</f>
        <v>0</v>
      </c>
      <c r="DP644" s="100">
        <f>IF(DP640="",0,IF(DP638=1,$T636,IF($T638=справочники!$E$9,$T636+$T640*INT((DP638-1)/IF(OR($T642=0,$T642=""),1,$T642)),IF($T638=справочники!$E$10,$T636*POWER($T640,INT((DP638-1)/IF(OR($T642=0,$T642=""),1,$T642))),IF($T638=справочники!$E$11,POWER($T636,1+$T640*INT((DP638-1)/IF(OR($T642=0,$T642=""),1,$T642))),0)))))</f>
        <v>0</v>
      </c>
      <c r="DQ644" s="100">
        <f>IF(DQ640="",0,IF(DQ638=1,$T636,IF($T638=справочники!$E$9,$T636+$T640*INT((DQ638-1)/IF(OR($T642=0,$T642=""),1,$T642)),IF($T638=справочники!$E$10,$T636*POWER($T640,INT((DQ638-1)/IF(OR($T642=0,$T642=""),1,$T642))),IF($T638=справочники!$E$11,POWER($T636,1+$T640*INT((DQ638-1)/IF(OR($T642=0,$T642=""),1,$T642))),0)))))</f>
        <v>0</v>
      </c>
      <c r="DR644" s="100">
        <f>IF(DR640="",0,IF(DR638=1,$T636,IF($T638=справочники!$E$9,$T636+$T640*INT((DR638-1)/IF(OR($T642=0,$T642=""),1,$T642)),IF($T638=справочники!$E$10,$T636*POWER($T640,INT((DR638-1)/IF(OR($T642=0,$T642=""),1,$T642))),IF($T638=справочники!$E$11,POWER($T636,1+$T640*INT((DR638-1)/IF(OR($T642=0,$T642=""),1,$T642))),0)))))</f>
        <v>0</v>
      </c>
      <c r="DS644" s="100">
        <f>IF(DS640="",0,IF(DS638=1,$T636,IF($T638=справочники!$E$9,$T636+$T640*INT((DS638-1)/IF(OR($T642=0,$T642=""),1,$T642)),IF($T638=справочники!$E$10,$T636*POWER($T640,INT((DS638-1)/IF(OR($T642=0,$T642=""),1,$T642))),IF($T638=справочники!$E$11,POWER($T636,1+$T640*INT((DS638-1)/IF(OR($T642=0,$T642=""),1,$T642))),0)))))</f>
        <v>0</v>
      </c>
      <c r="DT644" s="100">
        <f>IF(DT640="",0,IF(DT638=1,$T636,IF($T638=справочники!$E$9,$T636+$T640*INT((DT638-1)/IF(OR($T642=0,$T642=""),1,$T642)),IF($T638=справочники!$E$10,$T636*POWER($T640,INT((DT638-1)/IF(OR($T642=0,$T642=""),1,$T642))),IF($T638=справочники!$E$11,POWER($T636,1+$T640*INT((DT638-1)/IF(OR($T642=0,$T642=""),1,$T642))),0)))))</f>
        <v>0</v>
      </c>
      <c r="DU644" s="100">
        <f>IF(DU640="",0,IF(DU638=1,$T636,IF($T638=справочники!$E$9,$T636+$T640*INT((DU638-1)/IF(OR($T642=0,$T642=""),1,$T642)),IF($T638=справочники!$E$10,$T636*POWER($T640,INT((DU638-1)/IF(OR($T642=0,$T642=""),1,$T642))),IF($T638=справочники!$E$11,POWER($T636,1+$T640*INT((DU638-1)/IF(OR($T642=0,$T642=""),1,$T642))),0)))))</f>
        <v>0</v>
      </c>
      <c r="DV644" s="100">
        <f>IF(DV640="",0,IF(DV638=1,$T636,IF($T638=справочники!$E$9,$T636+$T640*INT((DV638-1)/IF(OR($T642=0,$T642=""),1,$T642)),IF($T638=справочники!$E$10,$T636*POWER($T640,INT((DV638-1)/IF(OR($T642=0,$T642=""),1,$T642))),IF($T638=справочники!$E$11,POWER($T636,1+$T640*INT((DV638-1)/IF(OR($T642=0,$T642=""),1,$T642))),0)))))</f>
        <v>0</v>
      </c>
      <c r="DW644" s="100">
        <f>IF(DW640="",0,IF(DW638=1,$T636,IF($T638=справочники!$E$9,$T636+$T640*INT((DW638-1)/IF(OR($T642=0,$T642=""),1,$T642)),IF($T638=справочники!$E$10,$T636*POWER($T640,INT((DW638-1)/IF(OR($T642=0,$T642=""),1,$T642))),IF($T638=справочники!$E$11,POWER($T636,1+$T640*INT((DW638-1)/IF(OR($T642=0,$T642=""),1,$T642))),0)))))</f>
        <v>0</v>
      </c>
      <c r="DX644" s="100">
        <f>IF(DX640="",0,IF(DX638=1,$T636,IF($T638=справочники!$E$9,$T636+$T640*INT((DX638-1)/IF(OR($T642=0,$T642=""),1,$T642)),IF($T638=справочники!$E$10,$T636*POWER($T640,INT((DX638-1)/IF(OR($T642=0,$T642=""),1,$T642))),IF($T638=справочники!$E$11,POWER($T636,1+$T640*INT((DX638-1)/IF(OR($T642=0,$T642=""),1,$T642))),0)))))</f>
        <v>0</v>
      </c>
      <c r="DY644" s="100">
        <f>IF(DY640="",0,IF(DY638=1,$T636,IF($T638=справочники!$E$9,$T636+$T640*INT((DY638-1)/IF(OR($T642=0,$T642=""),1,$T642)),IF($T638=справочники!$E$10,$T636*POWER($T640,INT((DY638-1)/IF(OR($T642=0,$T642=""),1,$T642))),IF($T638=справочники!$E$11,POWER($T636,1+$T640*INT((DY638-1)/IF(OR($T642=0,$T642=""),1,$T642))),0)))))</f>
        <v>0</v>
      </c>
      <c r="DZ644" s="100">
        <f>IF(DZ640="",0,IF(DZ638=1,$T636,IF($T638=справочники!$E$9,$T636+$T640*INT((DZ638-1)/IF(OR($T642=0,$T642=""),1,$T642)),IF($T638=справочники!$E$10,$T636*POWER($T640,INT((DZ638-1)/IF(OR($T642=0,$T642=""),1,$T642))),IF($T638=справочники!$E$11,POWER($T636,1+$T640*INT((DZ638-1)/IF(OR($T642=0,$T642=""),1,$T642))),0)))))</f>
        <v>0</v>
      </c>
      <c r="EA644" s="100">
        <f>IF(EA640="",0,IF(EA638=1,$T636,IF($T638=справочники!$E$9,$T636+$T640*INT((EA638-1)/IF(OR($T642=0,$T642=""),1,$T642)),IF($T638=справочники!$E$10,$T636*POWER($T640,INT((EA638-1)/IF(OR($T642=0,$T642=""),1,$T642))),IF($T638=справочники!$E$11,POWER($T636,1+$T640*INT((EA638-1)/IF(OR($T642=0,$T642=""),1,$T642))),0)))))</f>
        <v>0</v>
      </c>
      <c r="EB644" s="100">
        <f>IF(EB640="",0,IF(EB638=1,$T636,IF($T638=справочники!$E$9,$T636+$T640*INT((EB638-1)/IF(OR($T642=0,$T642=""),1,$T642)),IF($T638=справочники!$E$10,$T636*POWER($T640,INT((EB638-1)/IF(OR($T642=0,$T642=""),1,$T642))),IF($T638=справочники!$E$11,POWER($T636,1+$T640*INT((EB638-1)/IF(OR($T642=0,$T642=""),1,$T642))),0)))))</f>
        <v>0</v>
      </c>
      <c r="EC644" s="100">
        <f>IF(EC640="",0,IF(EC638=1,$T636,IF($T638=справочники!$E$9,$T636+$T640*INT((EC638-1)/IF(OR($T642=0,$T642=""),1,$T642)),IF($T638=справочники!$E$10,$T636*POWER($T640,INT((EC638-1)/IF(OR($T642=0,$T642=""),1,$T642))),IF($T638=справочники!$E$11,POWER($T636,1+$T640*INT((EC638-1)/IF(OR($T642=0,$T642=""),1,$T642))),0)))))</f>
        <v>0</v>
      </c>
      <c r="ED644" s="100">
        <f>IF(ED640="",0,IF(ED638=1,$T636,IF($T638=справочники!$E$9,$T636+$T640*INT((ED638-1)/IF(OR($T642=0,$T642=""),1,$T642)),IF($T638=справочники!$E$10,$T636*POWER($T640,INT((ED638-1)/IF(OR($T642=0,$T642=""),1,$T642))),IF($T638=справочники!$E$11,POWER($T636,1+$T640*INT((ED638-1)/IF(OR($T642=0,$T642=""),1,$T642))),0)))))</f>
        <v>0</v>
      </c>
      <c r="EE644" s="100">
        <f>IF(EE640="",0,IF(EE638=1,$T636,IF($T638=справочники!$E$9,$T636+$T640*INT((EE638-1)/IF(OR($T642=0,$T642=""),1,$T642)),IF($T638=справочники!$E$10,$T636*POWER($T640,INT((EE638-1)/IF(OR($T642=0,$T642=""),1,$T642))),IF($T638=справочники!$E$11,POWER($T636,1+$T640*INT((EE638-1)/IF(OR($T642=0,$T642=""),1,$T642))),0)))))</f>
        <v>0</v>
      </c>
      <c r="EF644" s="100">
        <f>IF(EF640="",0,IF(EF638=1,$T636,IF($T638=справочники!$E$9,$T636+$T640*INT((EF638-1)/IF(OR($T642=0,$T642=""),1,$T642)),IF($T638=справочники!$E$10,$T636*POWER($T640,INT((EF638-1)/IF(OR($T642=0,$T642=""),1,$T642))),IF($T638=справочники!$E$11,POWER($T636,1+$T640*INT((EF638-1)/IF(OR($T642=0,$T642=""),1,$T642))),0)))))</f>
        <v>0</v>
      </c>
      <c r="EG644" s="100">
        <f>IF(EG640="",0,IF(EG638=1,$T636,IF($T638=справочники!$E$9,$T636+$T640*INT((EG638-1)/IF(OR($T642=0,$T642=""),1,$T642)),IF($T638=справочники!$E$10,$T636*POWER($T640,INT((EG638-1)/IF(OR($T642=0,$T642=""),1,$T642))),IF($T638=справочники!$E$11,POWER($T636,1+$T640*INT((EG638-1)/IF(OR($T642=0,$T642=""),1,$T642))),0)))))</f>
        <v>0</v>
      </c>
      <c r="EH644" s="100">
        <f>IF(EH640="",0,IF(EH638=1,$T636,IF($T638=справочники!$E$9,$T636+$T640*INT((EH638-1)/IF(OR($T642=0,$T642=""),1,$T642)),IF($T638=справочники!$E$10,$T636*POWER($T640,INT((EH638-1)/IF(OR($T642=0,$T642=""),1,$T642))),IF($T638=справочники!$E$11,POWER($T636,1+$T640*INT((EH638-1)/IF(OR($T642=0,$T642=""),1,$T642))),0)))))</f>
        <v>0</v>
      </c>
      <c r="EI644" s="100">
        <f>IF(EI640="",0,IF(EI638=1,$T636,IF($T638=справочники!$E$9,$T636+$T640*INT((EI638-1)/IF(OR($T642=0,$T642=""),1,$T642)),IF($T638=справочники!$E$10,$T636*POWER($T640,INT((EI638-1)/IF(OR($T642=0,$T642=""),1,$T642))),IF($T638=справочники!$E$11,POWER($T636,1+$T640*INT((EI638-1)/IF(OR($T642=0,$T642=""),1,$T642))),0)))))</f>
        <v>0</v>
      </c>
      <c r="EJ644" s="100">
        <f>IF(EJ640="",0,IF(EJ638=1,$T636,IF($T638=справочники!$E$9,$T636+$T640*INT((EJ638-1)/IF(OR($T642=0,$T642=""),1,$T642)),IF($T638=справочники!$E$10,$T636*POWER($T640,INT((EJ638-1)/IF(OR($T642=0,$T642=""),1,$T642))),IF($T638=справочники!$E$11,POWER($T636,1+$T640*INT((EJ638-1)/IF(OR($T642=0,$T642=""),1,$T642))),0)))))</f>
        <v>0</v>
      </c>
      <c r="EK644" s="100">
        <f>IF(EK640="",0,IF(EK638=1,$T636,IF($T638=справочники!$E$9,$T636+$T640*INT((EK638-1)/IF(OR($T642=0,$T642=""),1,$T642)),IF($T638=справочники!$E$10,$T636*POWER($T640,INT((EK638-1)/IF(OR($T642=0,$T642=""),1,$T642))),IF($T638=справочники!$E$11,POWER($T636,1+$T640*INT((EK638-1)/IF(OR($T642=0,$T642=""),1,$T642))),0)))))</f>
        <v>0</v>
      </c>
      <c r="EL644" s="100">
        <f>IF(EL640="",0,IF(EL638=1,$T636,IF($T638=справочники!$E$9,$T636+$T640*INT((EL638-1)/IF(OR($T642=0,$T642=""),1,$T642)),IF($T638=справочники!$E$10,$T636*POWER($T640,INT((EL638-1)/IF(OR($T642=0,$T642=""),1,$T642))),IF($T638=справочники!$E$11,POWER($T636,1+$T640*INT((EL638-1)/IF(OR($T642=0,$T642=""),1,$T642))),0)))))</f>
        <v>0</v>
      </c>
      <c r="EM644" s="100">
        <f>IF(EM640="",0,IF(EM638=1,$T636,IF($T638=справочники!$E$9,$T636+$T640*INT((EM638-1)/IF(OR($T642=0,$T642=""),1,$T642)),IF($T638=справочники!$E$10,$T636*POWER($T640,INT((EM638-1)/IF(OR($T642=0,$T642=""),1,$T642))),IF($T638=справочники!$E$11,POWER($T636,1+$T640*INT((EM638-1)/IF(OR($T642=0,$T642=""),1,$T642))),0)))))</f>
        <v>0</v>
      </c>
      <c r="EN644" s="100">
        <f>IF(EN640="",0,IF(EN638=1,$T636,IF($T638=справочники!$E$9,$T636+$T640*INT((EN638-1)/IF(OR($T642=0,$T642=""),1,$T642)),IF($T638=справочники!$E$10,$T636*POWER($T640,INT((EN638-1)/IF(OR($T642=0,$T642=""),1,$T642))),IF($T638=справочники!$E$11,POWER($T636,1+$T640*INT((EN638-1)/IF(OR($T642=0,$T642=""),1,$T642))),0)))))</f>
        <v>0</v>
      </c>
      <c r="EO644" s="100">
        <f>IF(EO640="",0,IF(EO638=1,$T636,IF($T638=справочники!$E$9,$T636+$T640*INT((EO638-1)/IF(OR($T642=0,$T642=""),1,$T642)),IF($T638=справочники!$E$10,$T636*POWER($T640,INT((EO638-1)/IF(OR($T642=0,$T642=""),1,$T642))),IF($T638=справочники!$E$11,POWER($T636,1+$T640*INT((EO638-1)/IF(OR($T642=0,$T642=""),1,$T642))),0)))))</f>
        <v>0</v>
      </c>
      <c r="EP644" s="100">
        <f>IF(EP640="",0,IF(EP638=1,$T636,IF($T638=справочники!$E$9,$T636+$T640*INT((EP638-1)/IF(OR($T642=0,$T642=""),1,$T642)),IF($T638=справочники!$E$10,$T636*POWER($T640,INT((EP638-1)/IF(OR($T642=0,$T642=""),1,$T642))),IF($T638=справочники!$E$11,POWER($T636,1+$T640*INT((EP638-1)/IF(OR($T642=0,$T642=""),1,$T642))),0)))))</f>
        <v>0</v>
      </c>
      <c r="EQ644" s="100">
        <f>IF(EQ640="",0,IF(EQ638=1,$T636,IF($T638=справочники!$E$9,$T636+$T640*INT((EQ638-1)/IF(OR($T642=0,$T642=""),1,$T642)),IF($T638=справочники!$E$10,$T636*POWER($T640,INT((EQ638-1)/IF(OR($T642=0,$T642=""),1,$T642))),IF($T638=справочники!$E$11,POWER($T636,1+$T640*INT((EQ638-1)/IF(OR($T642=0,$T642=""),1,$T642))),0)))))</f>
        <v>0</v>
      </c>
      <c r="ER644" s="100">
        <f>IF(ER640="",0,IF(ER638=1,$T636,IF($T638=справочники!$E$9,$T636+$T640*INT((ER638-1)/IF(OR($T642=0,$T642=""),1,$T642)),IF($T638=справочники!$E$10,$T636*POWER($T640,INT((ER638-1)/IF(OR($T642=0,$T642=""),1,$T642))),IF($T638=справочники!$E$11,POWER($T636,1+$T640*INT((ER638-1)/IF(OR($T642=0,$T642=""),1,$T642))),0)))))</f>
        <v>0</v>
      </c>
      <c r="ES644" s="100">
        <f>IF(ES640="",0,IF(ES638=1,$T636,IF($T638=справочники!$E$9,$T636+$T640*INT((ES638-1)/IF(OR($T642=0,$T642=""),1,$T642)),IF($T638=справочники!$E$10,$T636*POWER($T640,INT((ES638-1)/IF(OR($T642=0,$T642=""),1,$T642))),IF($T638=справочники!$E$11,POWER($T636,1+$T640*INT((ES638-1)/IF(OR($T642=0,$T642=""),1,$T642))),0)))))</f>
        <v>0</v>
      </c>
      <c r="ET644" s="100">
        <f>IF(ET640="",0,IF(ET638=1,$T636,IF($T638=справочники!$E$9,$T636+$T640*INT((ET638-1)/IF(OR($T642=0,$T642=""),1,$T642)),IF($T638=справочники!$E$10,$T636*POWER($T640,INT((ET638-1)/IF(OR($T642=0,$T642=""),1,$T642))),IF($T638=справочники!$E$11,POWER($T636,1+$T640*INT((ET638-1)/IF(OR($T642=0,$T642=""),1,$T642))),0)))))</f>
        <v>0</v>
      </c>
      <c r="EU644" s="100">
        <f>IF(EU640="",0,IF(EU638=1,$T636,IF($T638=справочники!$E$9,$T636+$T640*INT((EU638-1)/IF(OR($T642=0,$T642=""),1,$T642)),IF($T638=справочники!$E$10,$T636*POWER($T640,INT((EU638-1)/IF(OR($T642=0,$T642=""),1,$T642))),IF($T638=справочники!$E$11,POWER($T636,1+$T640*INT((EU638-1)/IF(OR($T642=0,$T642=""),1,$T642))),0)))))</f>
        <v>0</v>
      </c>
      <c r="EV644" s="100">
        <f>IF(EV640="",0,IF(EV638=1,$T636,IF($T638=справочники!$E$9,$T636+$T640*INT((EV638-1)/IF(OR($T642=0,$T642=""),1,$T642)),IF($T638=справочники!$E$10,$T636*POWER($T640,INT((EV638-1)/IF(OR($T642=0,$T642=""),1,$T642))),IF($T638=справочники!$E$11,POWER($T636,1+$T640*INT((EV638-1)/IF(OR($T642=0,$T642=""),1,$T642))),0)))))</f>
        <v>0</v>
      </c>
      <c r="EW644" s="100">
        <f>IF(EW640="",0,IF(EW638=1,$T636,IF($T638=справочники!$E$9,$T636+$T640*INT((EW638-1)/IF(OR($T642=0,$T642=""),1,$T642)),IF($T638=справочники!$E$10,$T636*POWER($T640,INT((EW638-1)/IF(OR($T642=0,$T642=""),1,$T642))),IF($T638=справочники!$E$11,POWER($T636,1+$T640*INT((EW638-1)/IF(OR($T642=0,$T642=""),1,$T642))),0)))))</f>
        <v>0</v>
      </c>
      <c r="EX644" s="100">
        <f>IF(EX640="",0,IF(EX638=1,$T636,IF($T638=справочники!$E$9,$T636+$T640*INT((EX638-1)/IF(OR($T642=0,$T642=""),1,$T642)),IF($T638=справочники!$E$10,$T636*POWER($T640,INT((EX638-1)/IF(OR($T642=0,$T642=""),1,$T642))),IF($T638=справочники!$E$11,POWER($T636,1+$T640*INT((EX638-1)/IF(OR($T642=0,$T642=""),1,$T642))),0)))))</f>
        <v>0</v>
      </c>
      <c r="EY644" s="100">
        <f>IF(EY640="",0,IF(EY638=1,$T636,IF($T638=справочники!$E$9,$T636+$T640*INT((EY638-1)/IF(OR($T642=0,$T642=""),1,$T642)),IF($T638=справочники!$E$10,$T636*POWER($T640,INT((EY638-1)/IF(OR($T642=0,$T642=""),1,$T642))),IF($T638=справочники!$E$11,POWER($T636,1+$T640*INT((EY638-1)/IF(OR($T642=0,$T642=""),1,$T642))),0)))))</f>
        <v>0</v>
      </c>
      <c r="EZ644" s="100">
        <f>IF(EZ640="",0,IF(EZ638=1,$T636,IF($T638=справочники!$E$9,$T636+$T640*INT((EZ638-1)/IF(OR($T642=0,$T642=""),1,$T642)),IF($T638=справочники!$E$10,$T636*POWER($T640,INT((EZ638-1)/IF(OR($T642=0,$T642=""),1,$T642))),IF($T638=справочники!$E$11,POWER($T636,1+$T640*INT((EZ638-1)/IF(OR($T642=0,$T642=""),1,$T642))),0)))))</f>
        <v>0</v>
      </c>
      <c r="FA644" s="100">
        <f>IF(FA640="",0,IF(FA638=1,$T636,IF($T638=справочники!$E$9,$T636+$T640*INT((FA638-1)/IF(OR($T642=0,$T642=""),1,$T642)),IF($T638=справочники!$E$10,$T636*POWER($T640,INT((FA638-1)/IF(OR($T642=0,$T642=""),1,$T642))),IF($T638=справочники!$E$11,POWER($T636,1+$T640*INT((FA638-1)/IF(OR($T642=0,$T642=""),1,$T642))),0)))))</f>
        <v>0</v>
      </c>
      <c r="FB644" s="100">
        <f>IF(FB640="",0,IF(FB638=1,$T636,IF($T638=справочники!$E$9,$T636+$T640*INT((FB638-1)/IF(OR($T642=0,$T642=""),1,$T642)),IF($T638=справочники!$E$10,$T636*POWER($T640,INT((FB638-1)/IF(OR($T642=0,$T642=""),1,$T642))),IF($T638=справочники!$E$11,POWER($T636,1+$T640*INT((FB638-1)/IF(OR($T642=0,$T642=""),1,$T642))),0)))))</f>
        <v>0</v>
      </c>
      <c r="FC644" s="100">
        <f>IF(FC640="",0,IF(FC638=1,$T636,IF($T638=справочники!$E$9,$T636+$T640*INT((FC638-1)/IF(OR($T642=0,$T642=""),1,$T642)),IF($T638=справочники!$E$10,$T636*POWER($T640,INT((FC638-1)/IF(OR($T642=0,$T642=""),1,$T642))),IF($T638=справочники!$E$11,POWER($T636,1+$T640*INT((FC638-1)/IF(OR($T642=0,$T642=""),1,$T642))),0)))))</f>
        <v>0</v>
      </c>
      <c r="FD644" s="100">
        <f>IF(FD640="",0,IF(FD638=1,$T636,IF($T638=справочники!$E$9,$T636+$T640*INT((FD638-1)/IF(OR($T642=0,$T642=""),1,$T642)),IF($T638=справочники!$E$10,$T636*POWER($T640,INT((FD638-1)/IF(OR($T642=0,$T642=""),1,$T642))),IF($T638=справочники!$E$11,POWER($T636,1+$T640*INT((FD638-1)/IF(OR($T642=0,$T642=""),1,$T642))),0)))))</f>
        <v>0</v>
      </c>
      <c r="FE644" s="100">
        <f>IF(FE640="",0,IF(FE638=1,$T636,IF($T638=справочники!$E$9,$T636+$T640*INT((FE638-1)/IF(OR($T642=0,$T642=""),1,$T642)),IF($T638=справочники!$E$10,$T636*POWER($T640,INT((FE638-1)/IF(OR($T642=0,$T642=""),1,$T642))),IF($T638=справочники!$E$11,POWER($T636,1+$T640*INT((FE638-1)/IF(OR($T642=0,$T642=""),1,$T642))),0)))))</f>
        <v>0</v>
      </c>
      <c r="FF644" s="100">
        <f>IF(FF640="",0,IF(FF638=1,$T636,IF($T638=справочники!$E$9,$T636+$T640*INT((FF638-1)/IF(OR($T642=0,$T642=""),1,$T642)),IF($T638=справочники!$E$10,$T636*POWER($T640,INT((FF638-1)/IF(OR($T642=0,$T642=""),1,$T642))),IF($T638=справочники!$E$11,POWER($T636,1+$T640*INT((FF638-1)/IF(OR($T642=0,$T642=""),1,$T642))),0)))))</f>
        <v>0</v>
      </c>
      <c r="FG644" s="100">
        <f>IF(FG640="",0,IF(FG638=1,$T636,IF($T638=справочники!$E$9,$T636+$T640*INT((FG638-1)/IF(OR($T642=0,$T642=""),1,$T642)),IF($T638=справочники!$E$10,$T636*POWER($T640,INT((FG638-1)/IF(OR($T642=0,$T642=""),1,$T642))),IF($T638=справочники!$E$11,POWER($T636,1+$T640*INT((FG638-1)/IF(OR($T642=0,$T642=""),1,$T642))),0)))))</f>
        <v>0</v>
      </c>
      <c r="FH644" s="100">
        <f>IF(FH640="",0,IF(FH638=1,$T636,IF($T638=справочники!$E$9,$T636+$T640*INT((FH638-1)/IF(OR($T642=0,$T642=""),1,$T642)),IF($T638=справочники!$E$10,$T636*POWER($T640,INT((FH638-1)/IF(OR($T642=0,$T642=""),1,$T642))),IF($T638=справочники!$E$11,POWER($T636,1+$T640*INT((FH638-1)/IF(OR($T642=0,$T642=""),1,$T642))),0)))))</f>
        <v>0</v>
      </c>
      <c r="FI644" s="100">
        <f>IF(FI640="",0,IF(FI638=1,$T636,IF($T638=справочники!$E$9,$T636+$T640*INT((FI638-1)/IF(OR($T642=0,$T642=""),1,$T642)),IF($T638=справочники!$E$10,$T636*POWER($T640,INT((FI638-1)/IF(OR($T642=0,$T642=""),1,$T642))),IF($T638=справочники!$E$11,POWER($T636,1+$T640*INT((FI638-1)/IF(OR($T642=0,$T642=""),1,$T642))),0)))))</f>
        <v>0</v>
      </c>
      <c r="FJ644" s="100">
        <f>IF(FJ640="",0,IF(FJ638=1,$T636,IF($T638=справочники!$E$9,$T636+$T640*INT((FJ638-1)/IF(OR($T642=0,$T642=""),1,$T642)),IF($T638=справочники!$E$10,$T636*POWER($T640,INT((FJ638-1)/IF(OR($T642=0,$T642=""),1,$T642))),IF($T638=справочники!$E$11,POWER($T636,1+$T640*INT((FJ638-1)/IF(OR($T642=0,$T642=""),1,$T642))),0)))))</f>
        <v>0</v>
      </c>
      <c r="FK644" s="100">
        <f>IF(FK640="",0,IF(FK638=1,$T636,IF($T638=справочники!$E$9,$T636+$T640*INT((FK638-1)/IF(OR($T642=0,$T642=""),1,$T642)),IF($T638=справочники!$E$10,$T636*POWER($T640,INT((FK638-1)/IF(OR($T642=0,$T642=""),1,$T642))),IF($T638=справочники!$E$11,POWER($T636,1+$T640*INT((FK638-1)/IF(OR($T642=0,$T642=""),1,$T642))),0)))))</f>
        <v>0</v>
      </c>
      <c r="FL644" s="100">
        <f>IF(FL640="",0,IF(FL638=1,$T636,IF($T638=справочники!$E$9,$T636+$T640*INT((FL638-1)/IF(OR($T642=0,$T642=""),1,$T642)),IF($T638=справочники!$E$10,$T636*POWER($T640,INT((FL638-1)/IF(OR($T642=0,$T642=""),1,$T642))),IF($T638=справочники!$E$11,POWER($T636,1+$T640*INT((FL638-1)/IF(OR($T642=0,$T642=""),1,$T642))),0)))))</f>
        <v>0</v>
      </c>
      <c r="FM644" s="100">
        <f>IF(FM640="",0,IF(FM638=1,$T636,IF($T638=справочники!$E$9,$T636+$T640*INT((FM638-1)/IF(OR($T642=0,$T642=""),1,$T642)),IF($T638=справочники!$E$10,$T636*POWER($T640,INT((FM638-1)/IF(OR($T642=0,$T642=""),1,$T642))),IF($T638=справочники!$E$11,POWER($T636,1+$T640*INT((FM638-1)/IF(OR($T642=0,$T642=""),1,$T642))),0)))))</f>
        <v>0</v>
      </c>
      <c r="FN644" s="100">
        <f>IF(FN640="",0,IF(FN638=1,$T636,IF($T638=справочники!$E$9,$T636+$T640*INT((FN638-1)/IF(OR($T642=0,$T642=""),1,$T642)),IF($T638=справочники!$E$10,$T636*POWER($T640,INT((FN638-1)/IF(OR($T642=0,$T642=""),1,$T642))),IF($T638=справочники!$E$11,POWER($T636,1+$T640*INT((FN638-1)/IF(OR($T642=0,$T642=""),1,$T642))),0)))))</f>
        <v>0</v>
      </c>
      <c r="FO644" s="100">
        <f>IF(FO640="",0,IF(FO638=1,$T636,IF($T638=справочники!$E$9,$T636+$T640*INT((FO638-1)/IF(OR($T642=0,$T642=""),1,$T642)),IF($T638=справочники!$E$10,$T636*POWER($T640,INT((FO638-1)/IF(OR($T642=0,$T642=""),1,$T642))),IF($T638=справочники!$E$11,POWER($T636,1+$T640*INT((FO638-1)/IF(OR($T642=0,$T642=""),1,$T642))),0)))))</f>
        <v>0</v>
      </c>
      <c r="FP644" s="100">
        <f>IF(FP640="",0,IF(FP638=1,$T636,IF($T638=справочники!$E$9,$T636+$T640*INT((FP638-1)/IF(OR($T642=0,$T642=""),1,$T642)),IF($T638=справочники!$E$10,$T636*POWER($T640,INT((FP638-1)/IF(OR($T642=0,$T642=""),1,$T642))),IF($T638=справочники!$E$11,POWER($T636,1+$T640*INT((FP638-1)/IF(OR($T642=0,$T642=""),1,$T642))),0)))))</f>
        <v>0</v>
      </c>
      <c r="FQ644" s="100">
        <f>IF(FQ640="",0,IF(FQ638=1,$T636,IF($T638=справочники!$E$9,$T636+$T640*INT((FQ638-1)/IF(OR($T642=0,$T642=""),1,$T642)),IF($T638=справочники!$E$10,$T636*POWER($T640,INT((FQ638-1)/IF(OR($T642=0,$T642=""),1,$T642))),IF($T638=справочники!$E$11,POWER($T636,1+$T640*INT((FQ638-1)/IF(OR($T642=0,$T642=""),1,$T642))),0)))))</f>
        <v>0</v>
      </c>
      <c r="FR644" s="100">
        <f>IF(FR640="",0,IF(FR638=1,$T636,IF($T638=справочники!$E$9,$T636+$T640*INT((FR638-1)/IF(OR($T642=0,$T642=""),1,$T642)),IF($T638=справочники!$E$10,$T636*POWER($T640,INT((FR638-1)/IF(OR($T642=0,$T642=""),1,$T642))),IF($T638=справочники!$E$11,POWER($T636,1+$T640*INT((FR638-1)/IF(OR($T642=0,$T642=""),1,$T642))),0)))))</f>
        <v>0</v>
      </c>
      <c r="FS644" s="100">
        <f>IF(FS640="",0,IF(FS638=1,$T636,IF($T638=справочники!$E$9,$T636+$T640*INT((FS638-1)/IF(OR($T642=0,$T642=""),1,$T642)),IF($T638=справочники!$E$10,$T636*POWER($T640,INT((FS638-1)/IF(OR($T642=0,$T642=""),1,$T642))),IF($T638=справочники!$E$11,POWER($T636,1+$T640*INT((FS638-1)/IF(OR($T642=0,$T642=""),1,$T642))),0)))))</f>
        <v>0</v>
      </c>
      <c r="FT644" s="100">
        <f>IF(FT640="",0,IF(FT638=1,$T636,IF($T638=справочники!$E$9,$T636+$T640*INT((FT638-1)/IF(OR($T642=0,$T642=""),1,$T642)),IF($T638=справочники!$E$10,$T636*POWER($T640,INT((FT638-1)/IF(OR($T642=0,$T642=""),1,$T642))),IF($T638=справочники!$E$11,POWER($T636,1+$T640*INT((FT638-1)/IF(OR($T642=0,$T642=""),1,$T642))),0)))))</f>
        <v>0</v>
      </c>
      <c r="FU644" s="100">
        <f>IF(FU640="",0,IF(FU638=1,$T636,IF($T638=справочники!$E$9,$T636+$T640*INT((FU638-1)/IF(OR($T642=0,$T642=""),1,$T642)),IF($T638=справочники!$E$10,$T636*POWER($T640,INT((FU638-1)/IF(OR($T642=0,$T642=""),1,$T642))),IF($T638=справочники!$E$11,POWER($T636,1+$T640*INT((FU638-1)/IF(OR($T642=0,$T642=""),1,$T642))),0)))))</f>
        <v>0</v>
      </c>
      <c r="FV644" s="100">
        <f>IF(FV640="",0,IF(FV638=1,$T636,IF($T638=справочники!$E$9,$T636+$T640*INT((FV638-1)/IF(OR($T642=0,$T642=""),1,$T642)),IF($T638=справочники!$E$10,$T636*POWER($T640,INT((FV638-1)/IF(OR($T642=0,$T642=""),1,$T642))),IF($T638=справочники!$E$11,POWER($T636,1+$T640*INT((FV638-1)/IF(OR($T642=0,$T642=""),1,$T642))),0)))))</f>
        <v>0</v>
      </c>
      <c r="FW644" s="100">
        <f>IF(FW640="",0,IF(FW638=1,$T636,IF($T638=справочники!$E$9,$T636+$T640*INT((FW638-1)/IF(OR($T642=0,$T642=""),1,$T642)),IF($T638=справочники!$E$10,$T636*POWER($T640,INT((FW638-1)/IF(OR($T642=0,$T642=""),1,$T642))),IF($T638=справочники!$E$11,POWER($T636,1+$T640*INT((FW638-1)/IF(OR($T642=0,$T642=""),1,$T642))),0)))))</f>
        <v>0</v>
      </c>
      <c r="FX644" s="100">
        <f>IF(FX640="",0,IF(FX638=1,$T636,IF($T638=справочники!$E$9,$T636+$T640*INT((FX638-1)/IF(OR($T642=0,$T642=""),1,$T642)),IF($T638=справочники!$E$10,$T636*POWER($T640,INT((FX638-1)/IF(OR($T642=0,$T642=""),1,$T642))),IF($T638=справочники!$E$11,POWER($T636,1+$T640*INT((FX638-1)/IF(OR($T642=0,$T642=""),1,$T642))),0)))))</f>
        <v>0</v>
      </c>
      <c r="FY644" s="100">
        <f>IF(FY640="",0,IF(FY638=1,$T636,IF($T638=справочники!$E$9,$T636+$T640*INT((FY638-1)/IF(OR($T642=0,$T642=""),1,$T642)),IF($T638=справочники!$E$10,$T636*POWER($T640,INT((FY638-1)/IF(OR($T642=0,$T642=""),1,$T642))),IF($T638=справочники!$E$11,POWER($T636,1+$T640*INT((FY638-1)/IF(OR($T642=0,$T642=""),1,$T642))),0)))))</f>
        <v>0</v>
      </c>
      <c r="FZ644" s="100">
        <f>IF(FZ640="",0,IF(FZ638=1,$T636,IF($T638=справочники!$E$9,$T636+$T640*INT((FZ638-1)/IF(OR($T642=0,$T642=""),1,$T642)),IF($T638=справочники!$E$10,$T636*POWER($T640,INT((FZ638-1)/IF(OR($T642=0,$T642=""),1,$T642))),IF($T638=справочники!$E$11,POWER($T636,1+$T640*INT((FZ638-1)/IF(OR($T642=0,$T642=""),1,$T642))),0)))))</f>
        <v>0</v>
      </c>
      <c r="GA644" s="100">
        <f>IF(GA640="",0,IF(GA638=1,$T636,IF($T638=справочники!$E$9,$T636+$T640*INT((GA638-1)/IF(OR($T642=0,$T642=""),1,$T642)),IF($T638=справочники!$E$10,$T636*POWER($T640,INT((GA638-1)/IF(OR($T642=0,$T642=""),1,$T642))),IF($T638=справочники!$E$11,POWER($T636,1+$T640*INT((GA638-1)/IF(OR($T642=0,$T642=""),1,$T642))),0)))))</f>
        <v>0</v>
      </c>
      <c r="GB644" s="100">
        <f>IF(GB640="",0,IF(GB638=1,$T636,IF($T638=справочники!$E$9,$T636+$T640*INT((GB638-1)/IF(OR($T642=0,$T642=""),1,$T642)),IF($T638=справочники!$E$10,$T636*POWER($T640,INT((GB638-1)/IF(OR($T642=0,$T642=""),1,$T642))),IF($T638=справочники!$E$11,POWER($T636,1+$T640*INT((GB638-1)/IF(OR($T642=0,$T642=""),1,$T642))),0)))))</f>
        <v>0</v>
      </c>
      <c r="GC644" s="100">
        <f>IF(GC640="",0,IF(GC638=1,$T636,IF($T638=справочники!$E$9,$T636+$T640*INT((GC638-1)/IF(OR($T642=0,$T642=""),1,$T642)),IF($T638=справочники!$E$10,$T636*POWER($T640,INT((GC638-1)/IF(OR($T642=0,$T642=""),1,$T642))),IF($T638=справочники!$E$11,POWER($T636,1+$T640*INT((GC638-1)/IF(OR($T642=0,$T642=""),1,$T642))),0)))))</f>
        <v>0</v>
      </c>
      <c r="GD644" s="100">
        <f>IF(GD640="",0,IF(GD638=1,$T636,IF($T638=справочники!$E$9,$T636+$T640*INT((GD638-1)/IF(OR($T642=0,$T642=""),1,$T642)),IF($T638=справочники!$E$10,$T636*POWER($T640,INT((GD638-1)/IF(OR($T642=0,$T642=""),1,$T642))),IF($T638=справочники!$E$11,POWER($T636,1+$T640*INT((GD638-1)/IF(OR($T642=0,$T642=""),1,$T642))),0)))))</f>
        <v>0</v>
      </c>
      <c r="GE644" s="100">
        <f>IF(GE640="",0,IF(GE638=1,$T636,IF($T638=справочники!$E$9,$T636+$T640*INT((GE638-1)/IF(OR($T642=0,$T642=""),1,$T642)),IF($T638=справочники!$E$10,$T636*POWER($T640,INT((GE638-1)/IF(OR($T642=0,$T642=""),1,$T642))),IF($T638=справочники!$E$11,POWER($T636,1+$T640*INT((GE638-1)/IF(OR($T642=0,$T642=""),1,$T642))),0)))))</f>
        <v>0</v>
      </c>
      <c r="GF644" s="100">
        <f>IF(GF640="",0,IF(GF638=1,$T636,IF($T638=справочники!$E$9,$T636+$T640*INT((GF638-1)/IF(OR($T642=0,$T642=""),1,$T642)),IF($T638=справочники!$E$10,$T636*POWER($T640,INT((GF638-1)/IF(OR($T642=0,$T642=""),1,$T642))),IF($T638=справочники!$E$11,POWER($T636,1+$T640*INT((GF638-1)/IF(OR($T642=0,$T642=""),1,$T642))),0)))))</f>
        <v>0</v>
      </c>
      <c r="GG644" s="100">
        <f>IF(GG640="",0,IF(GG638=1,$T636,IF($T638=справочники!$E$9,$T636+$T640*INT((GG638-1)/IF(OR($T642=0,$T642=""),1,$T642)),IF($T638=справочники!$E$10,$T636*POWER($T640,INT((GG638-1)/IF(OR($T642=0,$T642=""),1,$T642))),IF($T638=справочники!$E$11,POWER($T636,1+$T640*INT((GG638-1)/IF(OR($T642=0,$T642=""),1,$T642))),0)))))</f>
        <v>0</v>
      </c>
      <c r="GH644" s="100">
        <f>IF(GH640="",0,IF(GH638=1,$T636,IF($T638=справочники!$E$9,$T636+$T640*INT((GH638-1)/IF(OR($T642=0,$T642=""),1,$T642)),IF($T638=справочники!$E$10,$T636*POWER($T640,INT((GH638-1)/IF(OR($T642=0,$T642=""),1,$T642))),IF($T638=справочники!$E$11,POWER($T636,1+$T640*INT((GH638-1)/IF(OR($T642=0,$T642=""),1,$T642))),0)))))</f>
        <v>0</v>
      </c>
      <c r="GI644" s="100">
        <f>IF(GI640="",0,IF(GI638=1,$T636,IF($T638=справочники!$E$9,$T636+$T640*INT((GI638-1)/IF(OR($T642=0,$T642=""),1,$T642)),IF($T638=справочники!$E$10,$T636*POWER($T640,INT((GI638-1)/IF(OR($T642=0,$T642=""),1,$T642))),IF($T638=справочники!$E$11,POWER($T636,1+$T640*INT((GI638-1)/IF(OR($T642=0,$T642=""),1,$T642))),0)))))</f>
        <v>0</v>
      </c>
      <c r="GJ644" s="100">
        <f>IF(GJ640="",0,IF(GJ638=1,$T636,IF($T638=справочники!$E$9,$T636+$T640*INT((GJ638-1)/IF(OR($T642=0,$T642=""),1,$T642)),IF($T638=справочники!$E$10,$T636*POWER($T640,INT((GJ638-1)/IF(OR($T642=0,$T642=""),1,$T642))),IF($T638=справочники!$E$11,POWER($T636,1+$T640*INT((GJ638-1)/IF(OR($T642=0,$T642=""),1,$T642))),0)))))</f>
        <v>0</v>
      </c>
      <c r="GK644" s="100">
        <f>IF(GK640="",0,IF(GK638=1,$T636,IF($T638=справочники!$E$9,$T636+$T640*INT((GK638-1)/IF(OR($T642=0,$T642=""),1,$T642)),IF($T638=справочники!$E$10,$T636*POWER($T640,INT((GK638-1)/IF(OR($T642=0,$T642=""),1,$T642))),IF($T638=справочники!$E$11,POWER($T636,1+$T640*INT((GK638-1)/IF(OR($T642=0,$T642=""),1,$T642))),0)))))</f>
        <v>0</v>
      </c>
      <c r="GL644" s="100">
        <f>IF(GL640="",0,IF(GL638=1,$T636,IF($T638=справочники!$E$9,$T636+$T640*INT((GL638-1)/IF(OR($T642=0,$T642=""),1,$T642)),IF($T638=справочники!$E$10,$T636*POWER($T640,INT((GL638-1)/IF(OR($T642=0,$T642=""),1,$T642))),IF($T638=справочники!$E$11,POWER($T636,1+$T640*INT((GL638-1)/IF(OR($T642=0,$T642=""),1,$T642))),0)))))</f>
        <v>0</v>
      </c>
      <c r="GM644" s="100">
        <f>IF(GM640="",0,IF(GM638=1,$T636,IF($T638=справочники!$E$9,$T636+$T640*INT((GM638-1)/IF(OR($T642=0,$T642=""),1,$T642)),IF($T638=справочники!$E$10,$T636*POWER($T640,INT((GM638-1)/IF(OR($T642=0,$T642=""),1,$T642))),IF($T638=справочники!$E$11,POWER($T636,1+$T640*INT((GM638-1)/IF(OR($T642=0,$T642=""),1,$T642))),0)))))</f>
        <v>0</v>
      </c>
      <c r="GN644" s="100">
        <f>IF(GN640="",0,IF(GN638=1,$T636,IF($T638=справочники!$E$9,$T636+$T640*INT((GN638-1)/IF(OR($T642=0,$T642=""),1,$T642)),IF($T638=справочники!$E$10,$T636*POWER($T640,INT((GN638-1)/IF(OR($T642=0,$T642=""),1,$T642))),IF($T638=справочники!$E$11,POWER($T636,1+$T640*INT((GN638-1)/IF(OR($T642=0,$T642=""),1,$T642))),0)))))</f>
        <v>0</v>
      </c>
      <c r="GO644" s="100">
        <f>IF(GO640="",0,IF(GO638=1,$T636,IF($T638=справочники!$E$9,$T636+$T640*INT((GO638-1)/IF(OR($T642=0,$T642=""),1,$T642)),IF($T638=справочники!$E$10,$T636*POWER($T640,INT((GO638-1)/IF(OR($T642=0,$T642=""),1,$T642))),IF($T638=справочники!$E$11,POWER($T636,1+$T640*INT((GO638-1)/IF(OR($T642=0,$T642=""),1,$T642))),0)))))</f>
        <v>0</v>
      </c>
      <c r="GP644" s="100">
        <f>IF(GP640="",0,IF(GP638=1,$T636,IF($T638=справочники!$E$9,$T636+$T640*INT((GP638-1)/IF(OR($T642=0,$T642=""),1,$T642)),IF($T638=справочники!$E$10,$T636*POWER($T640,INT((GP638-1)/IF(OR($T642=0,$T642=""),1,$T642))),IF($T638=справочники!$E$11,POWER($T636,1+$T640*INT((GP638-1)/IF(OR($T642=0,$T642=""),1,$T642))),0)))))</f>
        <v>0</v>
      </c>
      <c r="GQ644" s="100">
        <f>IF(GQ640="",0,IF(GQ638=1,$T636,IF($T638=справочники!$E$9,$T636+$T640*INT((GQ638-1)/IF(OR($T642=0,$T642=""),1,$T642)),IF($T638=справочники!$E$10,$T636*POWER($T640,INT((GQ638-1)/IF(OR($T642=0,$T642=""),1,$T642))),IF($T638=справочники!$E$11,POWER($T636,1+$T640*INT((GQ638-1)/IF(OR($T642=0,$T642=""),1,$T642))),0)))))</f>
        <v>0</v>
      </c>
      <c r="GR644" s="100">
        <f>IF(GR640="",0,IF(GR638=1,$T636,IF($T638=справочники!$E$9,$T636+$T640*INT((GR638-1)/IF(OR($T642=0,$T642=""),1,$T642)),IF($T638=справочники!$E$10,$T636*POWER($T640,INT((GR638-1)/IF(OR($T642=0,$T642=""),1,$T642))),IF($T638=справочники!$E$11,POWER($T636,1+$T640*INT((GR638-1)/IF(OR($T642=0,$T642=""),1,$T642))),0)))))</f>
        <v>0</v>
      </c>
      <c r="GS644" s="100">
        <f>IF(GS640="",0,IF(GS638=1,$T636,IF($T638=справочники!$E$9,$T636+$T640*INT((GS638-1)/IF(OR($T642=0,$T642=""),1,$T642)),IF($T638=справочники!$E$10,$T636*POWER($T640,INT((GS638-1)/IF(OR($T642=0,$T642=""),1,$T642))),IF($T638=справочники!$E$11,POWER($T636,1+$T640*INT((GS638-1)/IF(OR($T642=0,$T642=""),1,$T642))),0)))))</f>
        <v>0</v>
      </c>
      <c r="GT644" s="100">
        <f>IF(GT640="",0,IF(GT638=1,$T636,IF($T638=справочники!$E$9,$T636+$T640*INT((GT638-1)/IF(OR($T642=0,$T642=""),1,$T642)),IF($T638=справочники!$E$10,$T636*POWER($T640,INT((GT638-1)/IF(OR($T642=0,$T642=""),1,$T642))),IF($T638=справочники!$E$11,POWER($T636,1+$T640*INT((GT638-1)/IF(OR($T642=0,$T642=""),1,$T642))),0)))))</f>
        <v>0</v>
      </c>
      <c r="GU644" s="100">
        <f>IF(GU640="",0,IF(GU638=1,$T636,IF($T638=справочники!$E$9,$T636+$T640*INT((GU638-1)/IF(OR($T642=0,$T642=""),1,$T642)),IF($T638=справочники!$E$10,$T636*POWER($T640,INT((GU638-1)/IF(OR($T642=0,$T642=""),1,$T642))),IF($T638=справочники!$E$11,POWER($T636,1+$T640*INT((GU638-1)/IF(OR($T642=0,$T642=""),1,$T642))),0)))))</f>
        <v>0</v>
      </c>
      <c r="GV644" s="100">
        <f>IF(GV640="",0,IF(GV638=1,$T636,IF($T638=справочники!$E$9,$T636+$T640*INT((GV638-1)/IF(OR($T642=0,$T642=""),1,$T642)),IF($T638=справочники!$E$10,$T636*POWER($T640,INT((GV638-1)/IF(OR($T642=0,$T642=""),1,$T642))),IF($T638=справочники!$E$11,POWER($T636,1+$T640*INT((GV638-1)/IF(OR($T642=0,$T642=""),1,$T642))),0)))))</f>
        <v>0</v>
      </c>
      <c r="GW644" s="100">
        <f>IF(GW640="",0,IF(GW638=1,$T636,IF($T638=справочники!$E$9,$T636+$T640*INT((GW638-1)/IF(OR($T642=0,$T642=""),1,$T642)),IF($T638=справочники!$E$10,$T636*POWER($T640,INT((GW638-1)/IF(OR($T642=0,$T642=""),1,$T642))),IF($T638=справочники!$E$11,POWER($T636,1+$T640*INT((GW638-1)/IF(OR($T642=0,$T642=""),1,$T642))),0)))))</f>
        <v>0</v>
      </c>
      <c r="GX644" s="100">
        <f>IF(GX640="",0,IF(GX638=1,$T636,IF($T638=справочники!$E$9,$T636+$T640*INT((GX638-1)/IF(OR($T642=0,$T642=""),1,$T642)),IF($T638=справочники!$E$10,$T636*POWER($T640,INT((GX638-1)/IF(OR($T642=0,$T642=""),1,$T642))),IF($T638=справочники!$E$11,POWER($T636,1+$T640*INT((GX638-1)/IF(OR($T642=0,$T642=""),1,$T642))),0)))))</f>
        <v>0</v>
      </c>
      <c r="GY644" s="100">
        <f>IF(GY640="",0,IF(GY638=1,$T636,IF($T638=справочники!$E$9,$T636+$T640*INT((GY638-1)/IF(OR($T642=0,$T642=""),1,$T642)),IF($T638=справочники!$E$10,$T636*POWER($T640,INT((GY638-1)/IF(OR($T642=0,$T642=""),1,$T642))),IF($T638=справочники!$E$11,POWER($T636,1+$T640*INT((GY638-1)/IF(OR($T642=0,$T642=""),1,$T642))),0)))))</f>
        <v>0</v>
      </c>
      <c r="GZ644" s="100">
        <f>IF(GZ640="",0,IF(GZ638=1,$T636,IF($T638=справочники!$E$9,$T636+$T640*INT((GZ638-1)/IF(OR($T642=0,$T642=""),1,$T642)),IF($T638=справочники!$E$10,$T636*POWER($T640,INT((GZ638-1)/IF(OR($T642=0,$T642=""),1,$T642))),IF($T638=справочники!$E$11,POWER($T636,1+$T640*INT((GZ638-1)/IF(OR($T642=0,$T642=""),1,$T642))),0)))))</f>
        <v>0</v>
      </c>
      <c r="HA644" s="3"/>
      <c r="HB644" s="3"/>
    </row>
    <row r="645" spans="1:210" ht="4.2" customHeight="1">
      <c r="A645" s="1"/>
      <c r="B645" s="1"/>
      <c r="C645" s="1"/>
      <c r="D645" s="1"/>
      <c r="E645" s="263"/>
      <c r="F645" s="48"/>
      <c r="G645" s="231"/>
      <c r="H645" s="1"/>
      <c r="I645" s="1"/>
      <c r="J645" s="1"/>
      <c r="K645" s="1"/>
      <c r="L645" s="1"/>
      <c r="M645" s="5"/>
      <c r="N645" s="1"/>
      <c r="O645" s="1"/>
      <c r="P645" s="5"/>
      <c r="Q645" s="1"/>
      <c r="R645" s="1"/>
      <c r="S645" s="5"/>
      <c r="T645" s="7"/>
      <c r="U645" s="24"/>
      <c r="V645" s="1"/>
      <c r="W645" s="12"/>
      <c r="X645" s="10"/>
      <c r="Y645" s="46"/>
      <c r="Z645" s="93"/>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94"/>
      <c r="CD645" s="94"/>
      <c r="CE645" s="94"/>
      <c r="CF645" s="94"/>
      <c r="CG645" s="94"/>
      <c r="CH645" s="94"/>
      <c r="CI645" s="94"/>
      <c r="CJ645" s="94"/>
      <c r="CK645" s="94"/>
      <c r="CL645" s="94"/>
      <c r="CM645" s="94"/>
      <c r="CN645" s="94"/>
      <c r="CO645" s="94"/>
      <c r="CP645" s="94"/>
      <c r="CQ645" s="94"/>
      <c r="CR645" s="94"/>
      <c r="CS645" s="94"/>
      <c r="CT645" s="94"/>
      <c r="CU645" s="94"/>
      <c r="CV645" s="94"/>
      <c r="CW645" s="94"/>
      <c r="CX645" s="94"/>
      <c r="CY645" s="94"/>
      <c r="CZ645" s="94"/>
      <c r="DA645" s="94"/>
      <c r="DB645" s="94"/>
      <c r="DC645" s="94"/>
      <c r="DD645" s="94"/>
      <c r="DE645" s="94"/>
      <c r="DF645" s="94"/>
      <c r="DG645" s="94"/>
      <c r="DH645" s="94"/>
      <c r="DI645" s="94"/>
      <c r="DJ645" s="94"/>
      <c r="DK645" s="94"/>
      <c r="DL645" s="94"/>
      <c r="DM645" s="94"/>
      <c r="DN645" s="94"/>
      <c r="DO645" s="94"/>
      <c r="DP645" s="94"/>
      <c r="DQ645" s="94"/>
      <c r="DR645" s="94"/>
      <c r="DS645" s="94"/>
      <c r="DT645" s="94"/>
      <c r="DU645" s="94"/>
      <c r="DV645" s="94"/>
      <c r="DW645" s="94"/>
      <c r="DX645" s="94"/>
      <c r="DY645" s="94"/>
      <c r="DZ645" s="94"/>
      <c r="EA645" s="94"/>
      <c r="EB645" s="94"/>
      <c r="EC645" s="94"/>
      <c r="ED645" s="94"/>
      <c r="EE645" s="94"/>
      <c r="EF645" s="94"/>
      <c r="EG645" s="94"/>
      <c r="EH645" s="94"/>
      <c r="EI645" s="94"/>
      <c r="EJ645" s="94"/>
      <c r="EK645" s="94"/>
      <c r="EL645" s="94"/>
      <c r="EM645" s="94"/>
      <c r="EN645" s="94"/>
      <c r="EO645" s="94"/>
      <c r="EP645" s="94"/>
      <c r="EQ645" s="94"/>
      <c r="ER645" s="94"/>
      <c r="ES645" s="94"/>
      <c r="ET645" s="94"/>
      <c r="EU645" s="94"/>
      <c r="EV645" s="94"/>
      <c r="EW645" s="94"/>
      <c r="EX645" s="94"/>
      <c r="EY645" s="94"/>
      <c r="EZ645" s="94"/>
      <c r="FA645" s="94"/>
      <c r="FB645" s="94"/>
      <c r="FC645" s="94"/>
      <c r="FD645" s="94"/>
      <c r="FE645" s="94"/>
      <c r="FF645" s="94"/>
      <c r="FG645" s="94"/>
      <c r="FH645" s="94"/>
      <c r="FI645" s="94"/>
      <c r="FJ645" s="94"/>
      <c r="FK645" s="94"/>
      <c r="FL645" s="94"/>
      <c r="FM645" s="94"/>
      <c r="FN645" s="94"/>
      <c r="FO645" s="94"/>
      <c r="FP645" s="94"/>
      <c r="FQ645" s="94"/>
      <c r="FR645" s="94"/>
      <c r="FS645" s="94"/>
      <c r="FT645" s="94"/>
      <c r="FU645" s="94"/>
      <c r="FV645" s="94"/>
      <c r="FW645" s="94"/>
      <c r="FX645" s="94"/>
      <c r="FY645" s="94"/>
      <c r="FZ645" s="94"/>
      <c r="GA645" s="94"/>
      <c r="GB645" s="94"/>
      <c r="GC645" s="94"/>
      <c r="GD645" s="94"/>
      <c r="GE645" s="94"/>
      <c r="GF645" s="94"/>
      <c r="GG645" s="94"/>
      <c r="GH645" s="94"/>
      <c r="GI645" s="94"/>
      <c r="GJ645" s="94"/>
      <c r="GK645" s="94"/>
      <c r="GL645" s="94"/>
      <c r="GM645" s="94"/>
      <c r="GN645" s="94"/>
      <c r="GO645" s="94"/>
      <c r="GP645" s="94"/>
      <c r="GQ645" s="94"/>
      <c r="GR645" s="94"/>
      <c r="GS645" s="94"/>
      <c r="GT645" s="94"/>
      <c r="GU645" s="94"/>
      <c r="GV645" s="94"/>
      <c r="GW645" s="94"/>
      <c r="GX645" s="94"/>
      <c r="GY645" s="94"/>
      <c r="GZ645" s="94"/>
      <c r="HA645" s="1"/>
      <c r="HB645" s="1"/>
    </row>
    <row r="646" spans="1:210" s="239" customFormat="1" ht="10.199999999999999">
      <c r="A646" s="228"/>
      <c r="B646" s="245" t="s">
        <v>157</v>
      </c>
      <c r="C646" s="230"/>
      <c r="D646" s="229"/>
      <c r="E646" s="270"/>
      <c r="F646" s="116"/>
      <c r="G646" s="231"/>
      <c r="H646" s="228"/>
      <c r="I646" s="228" t="str">
        <f>$I$289</f>
        <v>Оборачиваемость начислений расходов</v>
      </c>
      <c r="J646" s="228"/>
      <c r="K646" s="228"/>
      <c r="L646" s="228"/>
      <c r="M646" s="231"/>
      <c r="N646" s="228"/>
      <c r="O646" s="228"/>
      <c r="P646" s="231"/>
      <c r="Q646" s="228" t="s">
        <v>41</v>
      </c>
      <c r="R646" s="228"/>
      <c r="S646" s="231" t="s">
        <v>6</v>
      </c>
      <c r="T646" s="309"/>
      <c r="U646" s="228"/>
      <c r="V646" s="228"/>
      <c r="W646" s="235"/>
      <c r="X646" s="236"/>
      <c r="Y646" s="247"/>
      <c r="Z646" s="248"/>
      <c r="AA646" s="249"/>
      <c r="AB646" s="249"/>
      <c r="AC646" s="249"/>
      <c r="AD646" s="249"/>
      <c r="AE646" s="249"/>
      <c r="AF646" s="249"/>
      <c r="AG646" s="249"/>
      <c r="AH646" s="249"/>
      <c r="AI646" s="249"/>
      <c r="AJ646" s="249"/>
      <c r="AK646" s="249"/>
      <c r="AL646" s="249"/>
      <c r="AM646" s="249"/>
      <c r="AN646" s="249"/>
      <c r="AO646" s="249"/>
      <c r="AP646" s="249"/>
      <c r="AQ646" s="249"/>
      <c r="AR646" s="249"/>
      <c r="AS646" s="249"/>
      <c r="AT646" s="249"/>
      <c r="AU646" s="249"/>
      <c r="AV646" s="249"/>
      <c r="AW646" s="249"/>
      <c r="AX646" s="249"/>
      <c r="AY646" s="249"/>
      <c r="AZ646" s="249"/>
      <c r="BA646" s="249"/>
      <c r="BB646" s="249"/>
      <c r="BC646" s="249"/>
      <c r="BD646" s="249"/>
      <c r="BE646" s="249"/>
      <c r="BF646" s="249"/>
      <c r="BG646" s="249"/>
      <c r="BH646" s="249"/>
      <c r="BI646" s="249"/>
      <c r="BJ646" s="249"/>
      <c r="BK646" s="249"/>
      <c r="BL646" s="249"/>
      <c r="BM646" s="249"/>
      <c r="BN646" s="249"/>
      <c r="BO646" s="249"/>
      <c r="BP646" s="249"/>
      <c r="BQ646" s="249"/>
      <c r="BR646" s="249"/>
      <c r="BS646" s="249"/>
      <c r="BT646" s="249"/>
      <c r="BU646" s="249"/>
      <c r="BV646" s="249"/>
      <c r="BW646" s="249"/>
      <c r="BX646" s="249"/>
      <c r="BY646" s="249"/>
      <c r="BZ646" s="249"/>
      <c r="CA646" s="249"/>
      <c r="CB646" s="249"/>
      <c r="CC646" s="249"/>
      <c r="CD646" s="249"/>
      <c r="CE646" s="249"/>
      <c r="CF646" s="249"/>
      <c r="CG646" s="249"/>
      <c r="CH646" s="249"/>
      <c r="CI646" s="249"/>
      <c r="CJ646" s="249"/>
      <c r="CK646" s="249"/>
      <c r="CL646" s="249"/>
      <c r="CM646" s="249"/>
      <c r="CN646" s="249"/>
      <c r="CO646" s="249"/>
      <c r="CP646" s="249"/>
      <c r="CQ646" s="249"/>
      <c r="CR646" s="249"/>
      <c r="CS646" s="249"/>
      <c r="CT646" s="249"/>
      <c r="CU646" s="249"/>
      <c r="CV646" s="249"/>
      <c r="CW646" s="249"/>
      <c r="CX646" s="249"/>
      <c r="CY646" s="249"/>
      <c r="CZ646" s="249"/>
      <c r="DA646" s="249"/>
      <c r="DB646" s="249"/>
      <c r="DC646" s="249"/>
      <c r="DD646" s="249"/>
      <c r="DE646" s="249"/>
      <c r="DF646" s="249"/>
      <c r="DG646" s="249"/>
      <c r="DH646" s="249"/>
      <c r="DI646" s="249"/>
      <c r="DJ646" s="249"/>
      <c r="DK646" s="249"/>
      <c r="DL646" s="249"/>
      <c r="DM646" s="249"/>
      <c r="DN646" s="249"/>
      <c r="DO646" s="249"/>
      <c r="DP646" s="249"/>
      <c r="DQ646" s="249"/>
      <c r="DR646" s="249"/>
      <c r="DS646" s="249"/>
      <c r="DT646" s="249"/>
      <c r="DU646" s="249"/>
      <c r="DV646" s="249"/>
      <c r="DW646" s="249"/>
      <c r="DX646" s="249"/>
      <c r="DY646" s="249"/>
      <c r="DZ646" s="249"/>
      <c r="EA646" s="249"/>
      <c r="EB646" s="249"/>
      <c r="EC646" s="249"/>
      <c r="ED646" s="249"/>
      <c r="EE646" s="249"/>
      <c r="EF646" s="249"/>
      <c r="EG646" s="249"/>
      <c r="EH646" s="249"/>
      <c r="EI646" s="249"/>
      <c r="EJ646" s="249"/>
      <c r="EK646" s="249"/>
      <c r="EL646" s="249"/>
      <c r="EM646" s="249"/>
      <c r="EN646" s="249"/>
      <c r="EO646" s="249"/>
      <c r="EP646" s="249"/>
      <c r="EQ646" s="249"/>
      <c r="ER646" s="249"/>
      <c r="ES646" s="249"/>
      <c r="ET646" s="249"/>
      <c r="EU646" s="249"/>
      <c r="EV646" s="249"/>
      <c r="EW646" s="249"/>
      <c r="EX646" s="249"/>
      <c r="EY646" s="249"/>
      <c r="EZ646" s="249"/>
      <c r="FA646" s="249"/>
      <c r="FB646" s="249"/>
      <c r="FC646" s="249"/>
      <c r="FD646" s="249"/>
      <c r="FE646" s="249"/>
      <c r="FF646" s="249"/>
      <c r="FG646" s="249"/>
      <c r="FH646" s="249"/>
      <c r="FI646" s="249"/>
      <c r="FJ646" s="249"/>
      <c r="FK646" s="249"/>
      <c r="FL646" s="249"/>
      <c r="FM646" s="249"/>
      <c r="FN646" s="249"/>
      <c r="FO646" s="249"/>
      <c r="FP646" s="249"/>
      <c r="FQ646" s="249"/>
      <c r="FR646" s="249"/>
      <c r="FS646" s="249"/>
      <c r="FT646" s="249"/>
      <c r="FU646" s="249"/>
      <c r="FV646" s="249"/>
      <c r="FW646" s="249"/>
      <c r="FX646" s="249"/>
      <c r="FY646" s="249"/>
      <c r="FZ646" s="249"/>
      <c r="GA646" s="249"/>
      <c r="GB646" s="249"/>
      <c r="GC646" s="249"/>
      <c r="GD646" s="249"/>
      <c r="GE646" s="249"/>
      <c r="GF646" s="249"/>
      <c r="GG646" s="249"/>
      <c r="GH646" s="249"/>
      <c r="GI646" s="249"/>
      <c r="GJ646" s="249"/>
      <c r="GK646" s="249"/>
      <c r="GL646" s="249"/>
      <c r="GM646" s="249"/>
      <c r="GN646" s="249"/>
      <c r="GO646" s="249"/>
      <c r="GP646" s="249"/>
      <c r="GQ646" s="249"/>
      <c r="GR646" s="249"/>
      <c r="GS646" s="249"/>
      <c r="GT646" s="249"/>
      <c r="GU646" s="249"/>
      <c r="GV646" s="249"/>
      <c r="GW646" s="249"/>
      <c r="GX646" s="249"/>
      <c r="GY646" s="249"/>
      <c r="GZ646" s="249"/>
      <c r="HA646" s="228"/>
      <c r="HB646" s="228"/>
    </row>
    <row r="647" spans="1:210" ht="4.2" customHeight="1">
      <c r="A647" s="1"/>
      <c r="B647" s="1"/>
      <c r="C647" s="1"/>
      <c r="D647" s="1"/>
      <c r="E647" s="263"/>
      <c r="F647" s="48"/>
      <c r="G647" s="231"/>
      <c r="H647" s="1"/>
      <c r="I647" s="1"/>
      <c r="J647" s="1"/>
      <c r="K647" s="1"/>
      <c r="L647" s="1"/>
      <c r="M647" s="5"/>
      <c r="N647" s="1"/>
      <c r="O647" s="1"/>
      <c r="P647" s="5"/>
      <c r="Q647" s="1"/>
      <c r="R647" s="1"/>
      <c r="S647" s="5"/>
      <c r="T647" s="7"/>
      <c r="U647" s="24"/>
      <c r="V647" s="1"/>
      <c r="W647" s="12"/>
      <c r="X647" s="10"/>
      <c r="Y647" s="46"/>
      <c r="Z647" s="93"/>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94"/>
      <c r="CD647" s="94"/>
      <c r="CE647" s="94"/>
      <c r="CF647" s="94"/>
      <c r="CG647" s="94"/>
      <c r="CH647" s="94"/>
      <c r="CI647" s="94"/>
      <c r="CJ647" s="94"/>
      <c r="CK647" s="94"/>
      <c r="CL647" s="94"/>
      <c r="CM647" s="94"/>
      <c r="CN647" s="94"/>
      <c r="CO647" s="94"/>
      <c r="CP647" s="94"/>
      <c r="CQ647" s="94"/>
      <c r="CR647" s="94"/>
      <c r="CS647" s="94"/>
      <c r="CT647" s="94"/>
      <c r="CU647" s="94"/>
      <c r="CV647" s="94"/>
      <c r="CW647" s="94"/>
      <c r="CX647" s="94"/>
      <c r="CY647" s="94"/>
      <c r="CZ647" s="94"/>
      <c r="DA647" s="94"/>
      <c r="DB647" s="94"/>
      <c r="DC647" s="94"/>
      <c r="DD647" s="94"/>
      <c r="DE647" s="94"/>
      <c r="DF647" s="94"/>
      <c r="DG647" s="94"/>
      <c r="DH647" s="94"/>
      <c r="DI647" s="94"/>
      <c r="DJ647" s="94"/>
      <c r="DK647" s="94"/>
      <c r="DL647" s="94"/>
      <c r="DM647" s="94"/>
      <c r="DN647" s="94"/>
      <c r="DO647" s="94"/>
      <c r="DP647" s="94"/>
      <c r="DQ647" s="94"/>
      <c r="DR647" s="94"/>
      <c r="DS647" s="94"/>
      <c r="DT647" s="94"/>
      <c r="DU647" s="94"/>
      <c r="DV647" s="94"/>
      <c r="DW647" s="94"/>
      <c r="DX647" s="94"/>
      <c r="DY647" s="94"/>
      <c r="DZ647" s="94"/>
      <c r="EA647" s="94"/>
      <c r="EB647" s="94"/>
      <c r="EC647" s="94"/>
      <c r="ED647" s="94"/>
      <c r="EE647" s="94"/>
      <c r="EF647" s="94"/>
      <c r="EG647" s="94"/>
      <c r="EH647" s="94"/>
      <c r="EI647" s="94"/>
      <c r="EJ647" s="94"/>
      <c r="EK647" s="94"/>
      <c r="EL647" s="94"/>
      <c r="EM647" s="94"/>
      <c r="EN647" s="94"/>
      <c r="EO647" s="94"/>
      <c r="EP647" s="94"/>
      <c r="EQ647" s="94"/>
      <c r="ER647" s="94"/>
      <c r="ES647" s="94"/>
      <c r="ET647" s="94"/>
      <c r="EU647" s="94"/>
      <c r="EV647" s="94"/>
      <c r="EW647" s="94"/>
      <c r="EX647" s="94"/>
      <c r="EY647" s="94"/>
      <c r="EZ647" s="94"/>
      <c r="FA647" s="94"/>
      <c r="FB647" s="94"/>
      <c r="FC647" s="94"/>
      <c r="FD647" s="94"/>
      <c r="FE647" s="94"/>
      <c r="FF647" s="94"/>
      <c r="FG647" s="94"/>
      <c r="FH647" s="94"/>
      <c r="FI647" s="94"/>
      <c r="FJ647" s="94"/>
      <c r="FK647" s="94"/>
      <c r="FL647" s="94"/>
      <c r="FM647" s="94"/>
      <c r="FN647" s="94"/>
      <c r="FO647" s="94"/>
      <c r="FP647" s="94"/>
      <c r="FQ647" s="94"/>
      <c r="FR647" s="94"/>
      <c r="FS647" s="94"/>
      <c r="FT647" s="94"/>
      <c r="FU647" s="94"/>
      <c r="FV647" s="94"/>
      <c r="FW647" s="94"/>
      <c r="FX647" s="94"/>
      <c r="FY647" s="94"/>
      <c r="FZ647" s="94"/>
      <c r="GA647" s="94"/>
      <c r="GB647" s="94"/>
      <c r="GC647" s="94"/>
      <c r="GD647" s="94"/>
      <c r="GE647" s="94"/>
      <c r="GF647" s="94"/>
      <c r="GG647" s="94"/>
      <c r="GH647" s="94"/>
      <c r="GI647" s="94"/>
      <c r="GJ647" s="94"/>
      <c r="GK647" s="94"/>
      <c r="GL647" s="94"/>
      <c r="GM647" s="94"/>
      <c r="GN647" s="94"/>
      <c r="GO647" s="94"/>
      <c r="GP647" s="94"/>
      <c r="GQ647" s="94"/>
      <c r="GR647" s="94"/>
      <c r="GS647" s="94"/>
      <c r="GT647" s="94"/>
      <c r="GU647" s="94"/>
      <c r="GV647" s="94"/>
      <c r="GW647" s="94"/>
      <c r="GX647" s="94"/>
      <c r="GY647" s="94"/>
      <c r="GZ647" s="94"/>
      <c r="HA647" s="1"/>
      <c r="HB647" s="1"/>
    </row>
    <row r="648" spans="1:210" s="4" customFormat="1">
      <c r="A648" s="3"/>
      <c r="B648" s="259" t="s">
        <v>156</v>
      </c>
      <c r="C648" s="3"/>
      <c r="D648" s="3"/>
      <c r="E648" s="9" t="str">
        <f>IF(OR(Главная!$N$19=справочники!$N$13,Главная!$N$19=справочники!$N$14),"",IF(T648=справочники!$P$10,"","ндс(-)"))</f>
        <v>ндс(-)</v>
      </c>
      <c r="F648" s="51"/>
      <c r="G648" s="232"/>
      <c r="H648" s="13" t="str">
        <f>B648&amp;N636</f>
        <v>Начисление - Статья прямого постоянного расхода</v>
      </c>
      <c r="I648" s="13"/>
      <c r="J648" s="3"/>
      <c r="K648" s="3"/>
      <c r="L648" s="3"/>
      <c r="M648" s="5"/>
      <c r="N648" s="36" t="str">
        <f>N628</f>
        <v>Продукт-2</v>
      </c>
      <c r="O648" s="36"/>
      <c r="P648" s="5"/>
      <c r="Q648" s="36" t="s">
        <v>26</v>
      </c>
      <c r="R648" s="36"/>
      <c r="S648" s="36"/>
      <c r="T648" s="62">
        <f>T644</f>
        <v>0</v>
      </c>
      <c r="U648" s="36"/>
      <c r="V648" s="36"/>
      <c r="W648" s="38">
        <f>SUM($Y648:$HA648)</f>
        <v>0</v>
      </c>
      <c r="X648" s="38"/>
      <c r="Y648" s="46"/>
      <c r="Z648" s="99"/>
      <c r="AA648" s="100">
        <f t="shared" ref="AA648:BF648" si="2993">IF(AA$8="",0,IF(AA$1=1,SUMIFS(644:644,$1:$1,"&gt;="&amp;1,$1:$1,"&lt;="&amp;INT($T646/30))+($T646/30-INT($T646/30))*SUMIFS(644:644,$1:$1,INT($T646/30)+1),0)+($T646/30-INT($T646/30))*SUMIFS(644:644,$1:$1,AA$1+INT($T646/30)+1)+(INT($T646/30)+1-$T646/30)*SUMIFS(644:644,$1:$1,AA$1+INT($T646/30)))</f>
        <v>0</v>
      </c>
      <c r="AB648" s="100">
        <f t="shared" si="2993"/>
        <v>0</v>
      </c>
      <c r="AC648" s="100">
        <f t="shared" si="2993"/>
        <v>0</v>
      </c>
      <c r="AD648" s="100">
        <f t="shared" si="2993"/>
        <v>0</v>
      </c>
      <c r="AE648" s="100">
        <f t="shared" si="2993"/>
        <v>0</v>
      </c>
      <c r="AF648" s="100">
        <f t="shared" si="2993"/>
        <v>0</v>
      </c>
      <c r="AG648" s="100">
        <f t="shared" si="2993"/>
        <v>0</v>
      </c>
      <c r="AH648" s="100">
        <f t="shared" si="2993"/>
        <v>0</v>
      </c>
      <c r="AI648" s="100">
        <f t="shared" si="2993"/>
        <v>0</v>
      </c>
      <c r="AJ648" s="100">
        <f t="shared" si="2993"/>
        <v>0</v>
      </c>
      <c r="AK648" s="100">
        <f t="shared" si="2993"/>
        <v>0</v>
      </c>
      <c r="AL648" s="100">
        <f t="shared" si="2993"/>
        <v>0</v>
      </c>
      <c r="AM648" s="100">
        <f t="shared" si="2993"/>
        <v>0</v>
      </c>
      <c r="AN648" s="100">
        <f t="shared" si="2993"/>
        <v>0</v>
      </c>
      <c r="AO648" s="100">
        <f t="shared" si="2993"/>
        <v>0</v>
      </c>
      <c r="AP648" s="100">
        <f t="shared" si="2993"/>
        <v>0</v>
      </c>
      <c r="AQ648" s="100">
        <f t="shared" si="2993"/>
        <v>0</v>
      </c>
      <c r="AR648" s="100">
        <f t="shared" si="2993"/>
        <v>0</v>
      </c>
      <c r="AS648" s="100">
        <f t="shared" si="2993"/>
        <v>0</v>
      </c>
      <c r="AT648" s="100">
        <f t="shared" si="2993"/>
        <v>0</v>
      </c>
      <c r="AU648" s="100">
        <f t="shared" si="2993"/>
        <v>0</v>
      </c>
      <c r="AV648" s="100">
        <f t="shared" si="2993"/>
        <v>0</v>
      </c>
      <c r="AW648" s="100">
        <f t="shared" si="2993"/>
        <v>0</v>
      </c>
      <c r="AX648" s="100">
        <f t="shared" si="2993"/>
        <v>0</v>
      </c>
      <c r="AY648" s="100">
        <f t="shared" si="2993"/>
        <v>0</v>
      </c>
      <c r="AZ648" s="100">
        <f t="shared" si="2993"/>
        <v>0</v>
      </c>
      <c r="BA648" s="100">
        <f t="shared" si="2993"/>
        <v>0</v>
      </c>
      <c r="BB648" s="100">
        <f t="shared" si="2993"/>
        <v>0</v>
      </c>
      <c r="BC648" s="100">
        <f t="shared" si="2993"/>
        <v>0</v>
      </c>
      <c r="BD648" s="100">
        <f t="shared" si="2993"/>
        <v>0</v>
      </c>
      <c r="BE648" s="100">
        <f t="shared" si="2993"/>
        <v>0</v>
      </c>
      <c r="BF648" s="100">
        <f t="shared" si="2993"/>
        <v>0</v>
      </c>
      <c r="BG648" s="100">
        <f t="shared" ref="BG648:CL648" si="2994">IF(BG$8="",0,IF(BG$1=1,SUMIFS(644:644,$1:$1,"&gt;="&amp;1,$1:$1,"&lt;="&amp;INT($T646/30))+($T646/30-INT($T646/30))*SUMIFS(644:644,$1:$1,INT($T646/30)+1),0)+($T646/30-INT($T646/30))*SUMIFS(644:644,$1:$1,BG$1+INT($T646/30)+1)+(INT($T646/30)+1-$T646/30)*SUMIFS(644:644,$1:$1,BG$1+INT($T646/30)))</f>
        <v>0</v>
      </c>
      <c r="BH648" s="100">
        <f t="shared" si="2994"/>
        <v>0</v>
      </c>
      <c r="BI648" s="100">
        <f t="shared" si="2994"/>
        <v>0</v>
      </c>
      <c r="BJ648" s="100">
        <f t="shared" si="2994"/>
        <v>0</v>
      </c>
      <c r="BK648" s="100">
        <f t="shared" si="2994"/>
        <v>0</v>
      </c>
      <c r="BL648" s="100">
        <f t="shared" si="2994"/>
        <v>0</v>
      </c>
      <c r="BM648" s="100">
        <f t="shared" si="2994"/>
        <v>0</v>
      </c>
      <c r="BN648" s="100">
        <f t="shared" si="2994"/>
        <v>0</v>
      </c>
      <c r="BO648" s="100">
        <f t="shared" si="2994"/>
        <v>0</v>
      </c>
      <c r="BP648" s="100">
        <f t="shared" si="2994"/>
        <v>0</v>
      </c>
      <c r="BQ648" s="100">
        <f t="shared" si="2994"/>
        <v>0</v>
      </c>
      <c r="BR648" s="100">
        <f t="shared" si="2994"/>
        <v>0</v>
      </c>
      <c r="BS648" s="100">
        <f t="shared" si="2994"/>
        <v>0</v>
      </c>
      <c r="BT648" s="100">
        <f t="shared" si="2994"/>
        <v>0</v>
      </c>
      <c r="BU648" s="100">
        <f t="shared" si="2994"/>
        <v>0</v>
      </c>
      <c r="BV648" s="100">
        <f t="shared" si="2994"/>
        <v>0</v>
      </c>
      <c r="BW648" s="100">
        <f t="shared" si="2994"/>
        <v>0</v>
      </c>
      <c r="BX648" s="100">
        <f t="shared" si="2994"/>
        <v>0</v>
      </c>
      <c r="BY648" s="100">
        <f t="shared" si="2994"/>
        <v>0</v>
      </c>
      <c r="BZ648" s="100">
        <f t="shared" si="2994"/>
        <v>0</v>
      </c>
      <c r="CA648" s="100">
        <f t="shared" si="2994"/>
        <v>0</v>
      </c>
      <c r="CB648" s="100">
        <f t="shared" si="2994"/>
        <v>0</v>
      </c>
      <c r="CC648" s="100">
        <f t="shared" si="2994"/>
        <v>0</v>
      </c>
      <c r="CD648" s="100">
        <f t="shared" si="2994"/>
        <v>0</v>
      </c>
      <c r="CE648" s="100">
        <f t="shared" si="2994"/>
        <v>0</v>
      </c>
      <c r="CF648" s="100">
        <f t="shared" si="2994"/>
        <v>0</v>
      </c>
      <c r="CG648" s="100">
        <f t="shared" si="2994"/>
        <v>0</v>
      </c>
      <c r="CH648" s="100">
        <f t="shared" si="2994"/>
        <v>0</v>
      </c>
      <c r="CI648" s="100">
        <f t="shared" si="2994"/>
        <v>0</v>
      </c>
      <c r="CJ648" s="100">
        <f t="shared" si="2994"/>
        <v>0</v>
      </c>
      <c r="CK648" s="100">
        <f t="shared" si="2994"/>
        <v>0</v>
      </c>
      <c r="CL648" s="100">
        <f t="shared" si="2994"/>
        <v>0</v>
      </c>
      <c r="CM648" s="100">
        <f t="shared" ref="CM648:DG648" si="2995">IF(CM$8="",0,IF(CM$1=1,SUMIFS(644:644,$1:$1,"&gt;="&amp;1,$1:$1,"&lt;="&amp;INT($T646/30))+($T646/30-INT($T646/30))*SUMIFS(644:644,$1:$1,INT($T646/30)+1),0)+($T646/30-INT($T646/30))*SUMIFS(644:644,$1:$1,CM$1+INT($T646/30)+1)+(INT($T646/30)+1-$T646/30)*SUMIFS(644:644,$1:$1,CM$1+INT($T646/30)))</f>
        <v>0</v>
      </c>
      <c r="CN648" s="100">
        <f t="shared" si="2995"/>
        <v>0</v>
      </c>
      <c r="CO648" s="100">
        <f t="shared" si="2995"/>
        <v>0</v>
      </c>
      <c r="CP648" s="100">
        <f t="shared" si="2995"/>
        <v>0</v>
      </c>
      <c r="CQ648" s="100">
        <f t="shared" si="2995"/>
        <v>0</v>
      </c>
      <c r="CR648" s="100">
        <f t="shared" si="2995"/>
        <v>0</v>
      </c>
      <c r="CS648" s="100">
        <f t="shared" si="2995"/>
        <v>0</v>
      </c>
      <c r="CT648" s="100">
        <f t="shared" si="2995"/>
        <v>0</v>
      </c>
      <c r="CU648" s="100">
        <f t="shared" si="2995"/>
        <v>0</v>
      </c>
      <c r="CV648" s="100">
        <f t="shared" si="2995"/>
        <v>0</v>
      </c>
      <c r="CW648" s="100">
        <f t="shared" si="2995"/>
        <v>0</v>
      </c>
      <c r="CX648" s="100">
        <f t="shared" si="2995"/>
        <v>0</v>
      </c>
      <c r="CY648" s="100">
        <f t="shared" si="2995"/>
        <v>0</v>
      </c>
      <c r="CZ648" s="100">
        <f t="shared" si="2995"/>
        <v>0</v>
      </c>
      <c r="DA648" s="100">
        <f t="shared" si="2995"/>
        <v>0</v>
      </c>
      <c r="DB648" s="100">
        <f t="shared" si="2995"/>
        <v>0</v>
      </c>
      <c r="DC648" s="100">
        <f t="shared" si="2995"/>
        <v>0</v>
      </c>
      <c r="DD648" s="100">
        <f t="shared" si="2995"/>
        <v>0</v>
      </c>
      <c r="DE648" s="100">
        <f t="shared" si="2995"/>
        <v>0</v>
      </c>
      <c r="DF648" s="100">
        <f t="shared" si="2995"/>
        <v>0</v>
      </c>
      <c r="DG648" s="100">
        <f t="shared" si="2995"/>
        <v>0</v>
      </c>
      <c r="DH648" s="100">
        <f t="shared" ref="DH648:FS648" si="2996">IF(DH$8="",0,IF(DH$1=1,SUMIFS(644:644,$1:$1,"&gt;="&amp;1,$1:$1,"&lt;="&amp;INT($T646/30))+($T646/30-INT($T646/30))*SUMIFS(644:644,$1:$1,INT($T646/30)+1),0)+($T646/30-INT($T646/30))*SUMIFS(644:644,$1:$1,DH$1+INT($T646/30)+1)+(INT($T646/30)+1-$T646/30)*SUMIFS(644:644,$1:$1,DH$1+INT($T646/30)))</f>
        <v>0</v>
      </c>
      <c r="DI648" s="100">
        <f t="shared" si="2996"/>
        <v>0</v>
      </c>
      <c r="DJ648" s="100">
        <f t="shared" si="2996"/>
        <v>0</v>
      </c>
      <c r="DK648" s="100">
        <f t="shared" si="2996"/>
        <v>0</v>
      </c>
      <c r="DL648" s="100">
        <f t="shared" si="2996"/>
        <v>0</v>
      </c>
      <c r="DM648" s="100">
        <f t="shared" si="2996"/>
        <v>0</v>
      </c>
      <c r="DN648" s="100">
        <f t="shared" si="2996"/>
        <v>0</v>
      </c>
      <c r="DO648" s="100">
        <f t="shared" si="2996"/>
        <v>0</v>
      </c>
      <c r="DP648" s="100">
        <f t="shared" si="2996"/>
        <v>0</v>
      </c>
      <c r="DQ648" s="100">
        <f t="shared" si="2996"/>
        <v>0</v>
      </c>
      <c r="DR648" s="100">
        <f t="shared" si="2996"/>
        <v>0</v>
      </c>
      <c r="DS648" s="100">
        <f t="shared" si="2996"/>
        <v>0</v>
      </c>
      <c r="DT648" s="100">
        <f t="shared" si="2996"/>
        <v>0</v>
      </c>
      <c r="DU648" s="100">
        <f t="shared" si="2996"/>
        <v>0</v>
      </c>
      <c r="DV648" s="100">
        <f t="shared" si="2996"/>
        <v>0</v>
      </c>
      <c r="DW648" s="100">
        <f t="shared" si="2996"/>
        <v>0</v>
      </c>
      <c r="DX648" s="100">
        <f t="shared" si="2996"/>
        <v>0</v>
      </c>
      <c r="DY648" s="100">
        <f t="shared" si="2996"/>
        <v>0</v>
      </c>
      <c r="DZ648" s="100">
        <f t="shared" si="2996"/>
        <v>0</v>
      </c>
      <c r="EA648" s="100">
        <f t="shared" si="2996"/>
        <v>0</v>
      </c>
      <c r="EB648" s="100">
        <f t="shared" si="2996"/>
        <v>0</v>
      </c>
      <c r="EC648" s="100">
        <f t="shared" si="2996"/>
        <v>0</v>
      </c>
      <c r="ED648" s="100">
        <f t="shared" si="2996"/>
        <v>0</v>
      </c>
      <c r="EE648" s="100">
        <f t="shared" si="2996"/>
        <v>0</v>
      </c>
      <c r="EF648" s="100">
        <f t="shared" si="2996"/>
        <v>0</v>
      </c>
      <c r="EG648" s="100">
        <f t="shared" si="2996"/>
        <v>0</v>
      </c>
      <c r="EH648" s="100">
        <f t="shared" si="2996"/>
        <v>0</v>
      </c>
      <c r="EI648" s="100">
        <f t="shared" si="2996"/>
        <v>0</v>
      </c>
      <c r="EJ648" s="100">
        <f t="shared" si="2996"/>
        <v>0</v>
      </c>
      <c r="EK648" s="100">
        <f t="shared" si="2996"/>
        <v>0</v>
      </c>
      <c r="EL648" s="100">
        <f t="shared" si="2996"/>
        <v>0</v>
      </c>
      <c r="EM648" s="100">
        <f t="shared" si="2996"/>
        <v>0</v>
      </c>
      <c r="EN648" s="100">
        <f t="shared" si="2996"/>
        <v>0</v>
      </c>
      <c r="EO648" s="100">
        <f t="shared" si="2996"/>
        <v>0</v>
      </c>
      <c r="EP648" s="100">
        <f t="shared" si="2996"/>
        <v>0</v>
      </c>
      <c r="EQ648" s="100">
        <f t="shared" si="2996"/>
        <v>0</v>
      </c>
      <c r="ER648" s="100">
        <f t="shared" si="2996"/>
        <v>0</v>
      </c>
      <c r="ES648" s="100">
        <f t="shared" si="2996"/>
        <v>0</v>
      </c>
      <c r="ET648" s="100">
        <f t="shared" si="2996"/>
        <v>0</v>
      </c>
      <c r="EU648" s="100">
        <f t="shared" si="2996"/>
        <v>0</v>
      </c>
      <c r="EV648" s="100">
        <f t="shared" si="2996"/>
        <v>0</v>
      </c>
      <c r="EW648" s="100">
        <f t="shared" si="2996"/>
        <v>0</v>
      </c>
      <c r="EX648" s="100">
        <f t="shared" si="2996"/>
        <v>0</v>
      </c>
      <c r="EY648" s="100">
        <f t="shared" si="2996"/>
        <v>0</v>
      </c>
      <c r="EZ648" s="100">
        <f t="shared" si="2996"/>
        <v>0</v>
      </c>
      <c r="FA648" s="100">
        <f t="shared" si="2996"/>
        <v>0</v>
      </c>
      <c r="FB648" s="100">
        <f t="shared" si="2996"/>
        <v>0</v>
      </c>
      <c r="FC648" s="100">
        <f t="shared" si="2996"/>
        <v>0</v>
      </c>
      <c r="FD648" s="100">
        <f t="shared" si="2996"/>
        <v>0</v>
      </c>
      <c r="FE648" s="100">
        <f t="shared" si="2996"/>
        <v>0</v>
      </c>
      <c r="FF648" s="100">
        <f t="shared" si="2996"/>
        <v>0</v>
      </c>
      <c r="FG648" s="100">
        <f t="shared" si="2996"/>
        <v>0</v>
      </c>
      <c r="FH648" s="100">
        <f t="shared" si="2996"/>
        <v>0</v>
      </c>
      <c r="FI648" s="100">
        <f t="shared" si="2996"/>
        <v>0</v>
      </c>
      <c r="FJ648" s="100">
        <f t="shared" si="2996"/>
        <v>0</v>
      </c>
      <c r="FK648" s="100">
        <f t="shared" si="2996"/>
        <v>0</v>
      </c>
      <c r="FL648" s="100">
        <f t="shared" si="2996"/>
        <v>0</v>
      </c>
      <c r="FM648" s="100">
        <f t="shared" si="2996"/>
        <v>0</v>
      </c>
      <c r="FN648" s="100">
        <f t="shared" si="2996"/>
        <v>0</v>
      </c>
      <c r="FO648" s="100">
        <f t="shared" si="2996"/>
        <v>0</v>
      </c>
      <c r="FP648" s="100">
        <f t="shared" si="2996"/>
        <v>0</v>
      </c>
      <c r="FQ648" s="100">
        <f t="shared" si="2996"/>
        <v>0</v>
      </c>
      <c r="FR648" s="100">
        <f t="shared" si="2996"/>
        <v>0</v>
      </c>
      <c r="FS648" s="100">
        <f t="shared" si="2996"/>
        <v>0</v>
      </c>
      <c r="FT648" s="100">
        <f t="shared" ref="FT648:GZ648" si="2997">IF(FT$8="",0,IF(FT$1=1,SUMIFS(644:644,$1:$1,"&gt;="&amp;1,$1:$1,"&lt;="&amp;INT($T646/30))+($T646/30-INT($T646/30))*SUMIFS(644:644,$1:$1,INT($T646/30)+1),0)+($T646/30-INT($T646/30))*SUMIFS(644:644,$1:$1,FT$1+INT($T646/30)+1)+(INT($T646/30)+1-$T646/30)*SUMIFS(644:644,$1:$1,FT$1+INT($T646/30)))</f>
        <v>0</v>
      </c>
      <c r="FU648" s="100">
        <f t="shared" si="2997"/>
        <v>0</v>
      </c>
      <c r="FV648" s="100">
        <f t="shared" si="2997"/>
        <v>0</v>
      </c>
      <c r="FW648" s="100">
        <f t="shared" si="2997"/>
        <v>0</v>
      </c>
      <c r="FX648" s="100">
        <f t="shared" si="2997"/>
        <v>0</v>
      </c>
      <c r="FY648" s="100">
        <f t="shared" si="2997"/>
        <v>0</v>
      </c>
      <c r="FZ648" s="100">
        <f t="shared" si="2997"/>
        <v>0</v>
      </c>
      <c r="GA648" s="100">
        <f t="shared" si="2997"/>
        <v>0</v>
      </c>
      <c r="GB648" s="100">
        <f t="shared" si="2997"/>
        <v>0</v>
      </c>
      <c r="GC648" s="100">
        <f t="shared" si="2997"/>
        <v>0</v>
      </c>
      <c r="GD648" s="100">
        <f t="shared" si="2997"/>
        <v>0</v>
      </c>
      <c r="GE648" s="100">
        <f t="shared" si="2997"/>
        <v>0</v>
      </c>
      <c r="GF648" s="100">
        <f t="shared" si="2997"/>
        <v>0</v>
      </c>
      <c r="GG648" s="100">
        <f t="shared" si="2997"/>
        <v>0</v>
      </c>
      <c r="GH648" s="100">
        <f t="shared" si="2997"/>
        <v>0</v>
      </c>
      <c r="GI648" s="100">
        <f t="shared" si="2997"/>
        <v>0</v>
      </c>
      <c r="GJ648" s="100">
        <f t="shared" si="2997"/>
        <v>0</v>
      </c>
      <c r="GK648" s="100">
        <f t="shared" si="2997"/>
        <v>0</v>
      </c>
      <c r="GL648" s="100">
        <f t="shared" si="2997"/>
        <v>0</v>
      </c>
      <c r="GM648" s="100">
        <f t="shared" si="2997"/>
        <v>0</v>
      </c>
      <c r="GN648" s="100">
        <f t="shared" si="2997"/>
        <v>0</v>
      </c>
      <c r="GO648" s="100">
        <f t="shared" si="2997"/>
        <v>0</v>
      </c>
      <c r="GP648" s="100">
        <f t="shared" si="2997"/>
        <v>0</v>
      </c>
      <c r="GQ648" s="100">
        <f t="shared" si="2997"/>
        <v>0</v>
      </c>
      <c r="GR648" s="100">
        <f t="shared" si="2997"/>
        <v>0</v>
      </c>
      <c r="GS648" s="100">
        <f t="shared" si="2997"/>
        <v>0</v>
      </c>
      <c r="GT648" s="100">
        <f t="shared" si="2997"/>
        <v>0</v>
      </c>
      <c r="GU648" s="100">
        <f t="shared" si="2997"/>
        <v>0</v>
      </c>
      <c r="GV648" s="100">
        <f t="shared" si="2997"/>
        <v>0</v>
      </c>
      <c r="GW648" s="100">
        <f t="shared" si="2997"/>
        <v>0</v>
      </c>
      <c r="GX648" s="100">
        <f t="shared" si="2997"/>
        <v>0</v>
      </c>
      <c r="GY648" s="100">
        <f t="shared" si="2997"/>
        <v>0</v>
      </c>
      <c r="GZ648" s="100">
        <f t="shared" si="2997"/>
        <v>0</v>
      </c>
      <c r="HA648" s="3"/>
      <c r="HB648" s="3"/>
    </row>
    <row r="649" spans="1:210" ht="4.2" customHeight="1">
      <c r="A649" s="1"/>
      <c r="B649" s="1"/>
      <c r="C649" s="1"/>
      <c r="D649" s="1"/>
      <c r="E649" s="263"/>
      <c r="F649" s="48"/>
      <c r="G649" s="231"/>
      <c r="H649" s="1"/>
      <c r="I649" s="1"/>
      <c r="J649" s="1"/>
      <c r="K649" s="1"/>
      <c r="L649" s="1"/>
      <c r="M649" s="5"/>
      <c r="N649" s="1"/>
      <c r="O649" s="1"/>
      <c r="P649" s="5"/>
      <c r="Q649" s="1"/>
      <c r="R649" s="1"/>
      <c r="S649" s="5"/>
      <c r="T649" s="7"/>
      <c r="U649" s="24"/>
      <c r="V649" s="1"/>
      <c r="W649" s="12"/>
      <c r="X649" s="10"/>
      <c r="Y649" s="46"/>
      <c r="Z649" s="93"/>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4"/>
      <c r="BB649" s="94"/>
      <c r="BC649" s="94"/>
      <c r="BD649" s="94"/>
      <c r="BE649" s="94"/>
      <c r="BF649" s="94"/>
      <c r="BG649" s="94"/>
      <c r="BH649" s="94"/>
      <c r="BI649" s="94"/>
      <c r="BJ649" s="94"/>
      <c r="BK649" s="94"/>
      <c r="BL649" s="94"/>
      <c r="BM649" s="94"/>
      <c r="BN649" s="94"/>
      <c r="BO649" s="94"/>
      <c r="BP649" s="94"/>
      <c r="BQ649" s="94"/>
      <c r="BR649" s="94"/>
      <c r="BS649" s="94"/>
      <c r="BT649" s="94"/>
      <c r="BU649" s="94"/>
      <c r="BV649" s="94"/>
      <c r="BW649" s="94"/>
      <c r="BX649" s="94"/>
      <c r="BY649" s="94"/>
      <c r="BZ649" s="94"/>
      <c r="CA649" s="94"/>
      <c r="CB649" s="94"/>
      <c r="CC649" s="94"/>
      <c r="CD649" s="94"/>
      <c r="CE649" s="94"/>
      <c r="CF649" s="94"/>
      <c r="CG649" s="94"/>
      <c r="CH649" s="94"/>
      <c r="CI649" s="94"/>
      <c r="CJ649" s="94"/>
      <c r="CK649" s="94"/>
      <c r="CL649" s="94"/>
      <c r="CM649" s="94"/>
      <c r="CN649" s="94"/>
      <c r="CO649" s="94"/>
      <c r="CP649" s="94"/>
      <c r="CQ649" s="94"/>
      <c r="CR649" s="94"/>
      <c r="CS649" s="94"/>
      <c r="CT649" s="94"/>
      <c r="CU649" s="94"/>
      <c r="CV649" s="94"/>
      <c r="CW649" s="94"/>
      <c r="CX649" s="94"/>
      <c r="CY649" s="94"/>
      <c r="CZ649" s="94"/>
      <c r="DA649" s="94"/>
      <c r="DB649" s="94"/>
      <c r="DC649" s="94"/>
      <c r="DD649" s="94"/>
      <c r="DE649" s="94"/>
      <c r="DF649" s="94"/>
      <c r="DG649" s="94"/>
      <c r="DH649" s="94"/>
      <c r="DI649" s="94"/>
      <c r="DJ649" s="94"/>
      <c r="DK649" s="94"/>
      <c r="DL649" s="94"/>
      <c r="DM649" s="94"/>
      <c r="DN649" s="94"/>
      <c r="DO649" s="94"/>
      <c r="DP649" s="94"/>
      <c r="DQ649" s="94"/>
      <c r="DR649" s="94"/>
      <c r="DS649" s="94"/>
      <c r="DT649" s="94"/>
      <c r="DU649" s="94"/>
      <c r="DV649" s="94"/>
      <c r="DW649" s="94"/>
      <c r="DX649" s="94"/>
      <c r="DY649" s="94"/>
      <c r="DZ649" s="94"/>
      <c r="EA649" s="94"/>
      <c r="EB649" s="94"/>
      <c r="EC649" s="94"/>
      <c r="ED649" s="94"/>
      <c r="EE649" s="94"/>
      <c r="EF649" s="94"/>
      <c r="EG649" s="94"/>
      <c r="EH649" s="94"/>
      <c r="EI649" s="94"/>
      <c r="EJ649" s="94"/>
      <c r="EK649" s="94"/>
      <c r="EL649" s="94"/>
      <c r="EM649" s="94"/>
      <c r="EN649" s="94"/>
      <c r="EO649" s="94"/>
      <c r="EP649" s="94"/>
      <c r="EQ649" s="94"/>
      <c r="ER649" s="94"/>
      <c r="ES649" s="94"/>
      <c r="ET649" s="94"/>
      <c r="EU649" s="94"/>
      <c r="EV649" s="94"/>
      <c r="EW649" s="94"/>
      <c r="EX649" s="94"/>
      <c r="EY649" s="94"/>
      <c r="EZ649" s="94"/>
      <c r="FA649" s="94"/>
      <c r="FB649" s="94"/>
      <c r="FC649" s="94"/>
      <c r="FD649" s="94"/>
      <c r="FE649" s="94"/>
      <c r="FF649" s="94"/>
      <c r="FG649" s="94"/>
      <c r="FH649" s="94"/>
      <c r="FI649" s="94"/>
      <c r="FJ649" s="94"/>
      <c r="FK649" s="94"/>
      <c r="FL649" s="94"/>
      <c r="FM649" s="94"/>
      <c r="FN649" s="94"/>
      <c r="FO649" s="94"/>
      <c r="FP649" s="94"/>
      <c r="FQ649" s="94"/>
      <c r="FR649" s="94"/>
      <c r="FS649" s="94"/>
      <c r="FT649" s="94"/>
      <c r="FU649" s="94"/>
      <c r="FV649" s="94"/>
      <c r="FW649" s="94"/>
      <c r="FX649" s="94"/>
      <c r="FY649" s="94"/>
      <c r="FZ649" s="94"/>
      <c r="GA649" s="94"/>
      <c r="GB649" s="94"/>
      <c r="GC649" s="94"/>
      <c r="GD649" s="94"/>
      <c r="GE649" s="94"/>
      <c r="GF649" s="94"/>
      <c r="GG649" s="94"/>
      <c r="GH649" s="94"/>
      <c r="GI649" s="94"/>
      <c r="GJ649" s="94"/>
      <c r="GK649" s="94"/>
      <c r="GL649" s="94"/>
      <c r="GM649" s="94"/>
      <c r="GN649" s="94"/>
      <c r="GO649" s="94"/>
      <c r="GP649" s="94"/>
      <c r="GQ649" s="94"/>
      <c r="GR649" s="94"/>
      <c r="GS649" s="94"/>
      <c r="GT649" s="94"/>
      <c r="GU649" s="94"/>
      <c r="GV649" s="94"/>
      <c r="GW649" s="94"/>
      <c r="GX649" s="94"/>
      <c r="GY649" s="94"/>
      <c r="GZ649" s="94"/>
      <c r="HA649" s="1"/>
      <c r="HB649" s="1"/>
    </row>
    <row r="650" spans="1:210" s="239" customFormat="1" ht="10.199999999999999">
      <c r="A650" s="228"/>
      <c r="B650" s="245" t="s">
        <v>163</v>
      </c>
      <c r="C650" s="230"/>
      <c r="D650" s="229"/>
      <c r="E650" s="270"/>
      <c r="F650" s="116"/>
      <c r="G650" s="231"/>
      <c r="H650" s="228"/>
      <c r="I650" s="228" t="str">
        <f>$I$228</f>
        <v>Оборачиваемость кредиторской задолженности</v>
      </c>
      <c r="J650" s="228"/>
      <c r="K650" s="228"/>
      <c r="L650" s="228"/>
      <c r="M650" s="231"/>
      <c r="N650" s="228"/>
      <c r="O650" s="228"/>
      <c r="P650" s="231"/>
      <c r="Q650" s="228" t="s">
        <v>41</v>
      </c>
      <c r="R650" s="228"/>
      <c r="S650" s="231" t="s">
        <v>6</v>
      </c>
      <c r="T650" s="309"/>
      <c r="U650" s="228"/>
      <c r="V650" s="228"/>
      <c r="W650" s="235"/>
      <c r="X650" s="236"/>
      <c r="Y650" s="247"/>
      <c r="Z650" s="248"/>
      <c r="AA650" s="249"/>
      <c r="AB650" s="249"/>
      <c r="AC650" s="249"/>
      <c r="AD650" s="249"/>
      <c r="AE650" s="249"/>
      <c r="AF650" s="249"/>
      <c r="AG650" s="249"/>
      <c r="AH650" s="249"/>
      <c r="AI650" s="249"/>
      <c r="AJ650" s="249"/>
      <c r="AK650" s="249"/>
      <c r="AL650" s="249"/>
      <c r="AM650" s="249"/>
      <c r="AN650" s="249"/>
      <c r="AO650" s="249"/>
      <c r="AP650" s="249"/>
      <c r="AQ650" s="249"/>
      <c r="AR650" s="249"/>
      <c r="AS650" s="249"/>
      <c r="AT650" s="249"/>
      <c r="AU650" s="249"/>
      <c r="AV650" s="249"/>
      <c r="AW650" s="249"/>
      <c r="AX650" s="249"/>
      <c r="AY650" s="249"/>
      <c r="AZ650" s="249"/>
      <c r="BA650" s="249"/>
      <c r="BB650" s="249"/>
      <c r="BC650" s="249"/>
      <c r="BD650" s="249"/>
      <c r="BE650" s="249"/>
      <c r="BF650" s="249"/>
      <c r="BG650" s="249"/>
      <c r="BH650" s="249"/>
      <c r="BI650" s="249"/>
      <c r="BJ650" s="249"/>
      <c r="BK650" s="249"/>
      <c r="BL650" s="249"/>
      <c r="BM650" s="249"/>
      <c r="BN650" s="249"/>
      <c r="BO650" s="249"/>
      <c r="BP650" s="249"/>
      <c r="BQ650" s="249"/>
      <c r="BR650" s="249"/>
      <c r="BS650" s="249"/>
      <c r="BT650" s="249"/>
      <c r="BU650" s="249"/>
      <c r="BV650" s="249"/>
      <c r="BW650" s="249"/>
      <c r="BX650" s="249"/>
      <c r="BY650" s="249"/>
      <c r="BZ650" s="249"/>
      <c r="CA650" s="249"/>
      <c r="CB650" s="249"/>
      <c r="CC650" s="249"/>
      <c r="CD650" s="249"/>
      <c r="CE650" s="249"/>
      <c r="CF650" s="249"/>
      <c r="CG650" s="249"/>
      <c r="CH650" s="249"/>
      <c r="CI650" s="249"/>
      <c r="CJ650" s="249"/>
      <c r="CK650" s="249"/>
      <c r="CL650" s="249"/>
      <c r="CM650" s="249"/>
      <c r="CN650" s="249"/>
      <c r="CO650" s="249"/>
      <c r="CP650" s="249"/>
      <c r="CQ650" s="249"/>
      <c r="CR650" s="249"/>
      <c r="CS650" s="249"/>
      <c r="CT650" s="249"/>
      <c r="CU650" s="249"/>
      <c r="CV650" s="249"/>
      <c r="CW650" s="249"/>
      <c r="CX650" s="249"/>
      <c r="CY650" s="249"/>
      <c r="CZ650" s="249"/>
      <c r="DA650" s="249"/>
      <c r="DB650" s="249"/>
      <c r="DC650" s="249"/>
      <c r="DD650" s="249"/>
      <c r="DE650" s="249"/>
      <c r="DF650" s="249"/>
      <c r="DG650" s="249"/>
      <c r="DH650" s="249"/>
      <c r="DI650" s="249"/>
      <c r="DJ650" s="249"/>
      <c r="DK650" s="249"/>
      <c r="DL650" s="249"/>
      <c r="DM650" s="249"/>
      <c r="DN650" s="249"/>
      <c r="DO650" s="249"/>
      <c r="DP650" s="249"/>
      <c r="DQ650" s="249"/>
      <c r="DR650" s="249"/>
      <c r="DS650" s="249"/>
      <c r="DT650" s="249"/>
      <c r="DU650" s="249"/>
      <c r="DV650" s="249"/>
      <c r="DW650" s="249"/>
      <c r="DX650" s="249"/>
      <c r="DY650" s="249"/>
      <c r="DZ650" s="249"/>
      <c r="EA650" s="249"/>
      <c r="EB650" s="249"/>
      <c r="EC650" s="249"/>
      <c r="ED650" s="249"/>
      <c r="EE650" s="249"/>
      <c r="EF650" s="249"/>
      <c r="EG650" s="249"/>
      <c r="EH650" s="249"/>
      <c r="EI650" s="249"/>
      <c r="EJ650" s="249"/>
      <c r="EK650" s="249"/>
      <c r="EL650" s="249"/>
      <c r="EM650" s="249"/>
      <c r="EN650" s="249"/>
      <c r="EO650" s="249"/>
      <c r="EP650" s="249"/>
      <c r="EQ650" s="249"/>
      <c r="ER650" s="249"/>
      <c r="ES650" s="249"/>
      <c r="ET650" s="249"/>
      <c r="EU650" s="249"/>
      <c r="EV650" s="249"/>
      <c r="EW650" s="249"/>
      <c r="EX650" s="249"/>
      <c r="EY650" s="249"/>
      <c r="EZ650" s="249"/>
      <c r="FA650" s="249"/>
      <c r="FB650" s="249"/>
      <c r="FC650" s="249"/>
      <c r="FD650" s="249"/>
      <c r="FE650" s="249"/>
      <c r="FF650" s="249"/>
      <c r="FG650" s="249"/>
      <c r="FH650" s="249"/>
      <c r="FI650" s="249"/>
      <c r="FJ650" s="249"/>
      <c r="FK650" s="249"/>
      <c r="FL650" s="249"/>
      <c r="FM650" s="249"/>
      <c r="FN650" s="249"/>
      <c r="FO650" s="249"/>
      <c r="FP650" s="249"/>
      <c r="FQ650" s="249"/>
      <c r="FR650" s="249"/>
      <c r="FS650" s="249"/>
      <c r="FT650" s="249"/>
      <c r="FU650" s="249"/>
      <c r="FV650" s="249"/>
      <c r="FW650" s="249"/>
      <c r="FX650" s="249"/>
      <c r="FY650" s="249"/>
      <c r="FZ650" s="249"/>
      <c r="GA650" s="249"/>
      <c r="GB650" s="249"/>
      <c r="GC650" s="249"/>
      <c r="GD650" s="249"/>
      <c r="GE650" s="249"/>
      <c r="GF650" s="249"/>
      <c r="GG650" s="249"/>
      <c r="GH650" s="249"/>
      <c r="GI650" s="249"/>
      <c r="GJ650" s="249"/>
      <c r="GK650" s="249"/>
      <c r="GL650" s="249"/>
      <c r="GM650" s="249"/>
      <c r="GN650" s="249"/>
      <c r="GO650" s="249"/>
      <c r="GP650" s="249"/>
      <c r="GQ650" s="249"/>
      <c r="GR650" s="249"/>
      <c r="GS650" s="249"/>
      <c r="GT650" s="249"/>
      <c r="GU650" s="249"/>
      <c r="GV650" s="249"/>
      <c r="GW650" s="249"/>
      <c r="GX650" s="249"/>
      <c r="GY650" s="249"/>
      <c r="GZ650" s="249"/>
      <c r="HA650" s="228"/>
      <c r="HB650" s="228"/>
    </row>
    <row r="651" spans="1:210" ht="4.2" customHeight="1">
      <c r="A651" s="1"/>
      <c r="B651" s="1"/>
      <c r="C651" s="1"/>
      <c r="D651" s="1"/>
      <c r="E651" s="263"/>
      <c r="F651" s="48"/>
      <c r="G651" s="231"/>
      <c r="H651" s="1"/>
      <c r="I651" s="1"/>
      <c r="J651" s="1"/>
      <c r="K651" s="1"/>
      <c r="L651" s="1"/>
      <c r="M651" s="5"/>
      <c r="N651" s="1"/>
      <c r="O651" s="1"/>
      <c r="P651" s="5"/>
      <c r="Q651" s="1"/>
      <c r="R651" s="1"/>
      <c r="S651" s="5"/>
      <c r="T651" s="7"/>
      <c r="U651" s="24"/>
      <c r="V651" s="1"/>
      <c r="W651" s="12"/>
      <c r="X651" s="10"/>
      <c r="Y651" s="46"/>
      <c r="Z651" s="93"/>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4"/>
      <c r="BB651" s="94"/>
      <c r="BC651" s="94"/>
      <c r="BD651" s="94"/>
      <c r="BE651" s="94"/>
      <c r="BF651" s="94"/>
      <c r="BG651" s="94"/>
      <c r="BH651" s="94"/>
      <c r="BI651" s="94"/>
      <c r="BJ651" s="94"/>
      <c r="BK651" s="94"/>
      <c r="BL651" s="94"/>
      <c r="BM651" s="94"/>
      <c r="BN651" s="94"/>
      <c r="BO651" s="94"/>
      <c r="BP651" s="94"/>
      <c r="BQ651" s="94"/>
      <c r="BR651" s="94"/>
      <c r="BS651" s="94"/>
      <c r="BT651" s="94"/>
      <c r="BU651" s="94"/>
      <c r="BV651" s="94"/>
      <c r="BW651" s="94"/>
      <c r="BX651" s="94"/>
      <c r="BY651" s="94"/>
      <c r="BZ651" s="94"/>
      <c r="CA651" s="94"/>
      <c r="CB651" s="94"/>
      <c r="CC651" s="94"/>
      <c r="CD651" s="94"/>
      <c r="CE651" s="94"/>
      <c r="CF651" s="94"/>
      <c r="CG651" s="94"/>
      <c r="CH651" s="94"/>
      <c r="CI651" s="94"/>
      <c r="CJ651" s="94"/>
      <c r="CK651" s="94"/>
      <c r="CL651" s="94"/>
      <c r="CM651" s="94"/>
      <c r="CN651" s="94"/>
      <c r="CO651" s="94"/>
      <c r="CP651" s="94"/>
      <c r="CQ651" s="94"/>
      <c r="CR651" s="94"/>
      <c r="CS651" s="94"/>
      <c r="CT651" s="94"/>
      <c r="CU651" s="94"/>
      <c r="CV651" s="94"/>
      <c r="CW651" s="94"/>
      <c r="CX651" s="94"/>
      <c r="CY651" s="94"/>
      <c r="CZ651" s="94"/>
      <c r="DA651" s="94"/>
      <c r="DB651" s="94"/>
      <c r="DC651" s="94"/>
      <c r="DD651" s="94"/>
      <c r="DE651" s="94"/>
      <c r="DF651" s="94"/>
      <c r="DG651" s="94"/>
      <c r="DH651" s="94"/>
      <c r="DI651" s="94"/>
      <c r="DJ651" s="94"/>
      <c r="DK651" s="94"/>
      <c r="DL651" s="94"/>
      <c r="DM651" s="94"/>
      <c r="DN651" s="94"/>
      <c r="DO651" s="94"/>
      <c r="DP651" s="94"/>
      <c r="DQ651" s="94"/>
      <c r="DR651" s="94"/>
      <c r="DS651" s="94"/>
      <c r="DT651" s="94"/>
      <c r="DU651" s="94"/>
      <c r="DV651" s="94"/>
      <c r="DW651" s="94"/>
      <c r="DX651" s="94"/>
      <c r="DY651" s="94"/>
      <c r="DZ651" s="94"/>
      <c r="EA651" s="94"/>
      <c r="EB651" s="94"/>
      <c r="EC651" s="94"/>
      <c r="ED651" s="94"/>
      <c r="EE651" s="94"/>
      <c r="EF651" s="94"/>
      <c r="EG651" s="94"/>
      <c r="EH651" s="94"/>
      <c r="EI651" s="94"/>
      <c r="EJ651" s="94"/>
      <c r="EK651" s="94"/>
      <c r="EL651" s="94"/>
      <c r="EM651" s="94"/>
      <c r="EN651" s="94"/>
      <c r="EO651" s="94"/>
      <c r="EP651" s="94"/>
      <c r="EQ651" s="94"/>
      <c r="ER651" s="94"/>
      <c r="ES651" s="94"/>
      <c r="ET651" s="94"/>
      <c r="EU651" s="94"/>
      <c r="EV651" s="94"/>
      <c r="EW651" s="94"/>
      <c r="EX651" s="94"/>
      <c r="EY651" s="94"/>
      <c r="EZ651" s="94"/>
      <c r="FA651" s="94"/>
      <c r="FB651" s="94"/>
      <c r="FC651" s="94"/>
      <c r="FD651" s="94"/>
      <c r="FE651" s="94"/>
      <c r="FF651" s="94"/>
      <c r="FG651" s="94"/>
      <c r="FH651" s="94"/>
      <c r="FI651" s="94"/>
      <c r="FJ651" s="94"/>
      <c r="FK651" s="94"/>
      <c r="FL651" s="94"/>
      <c r="FM651" s="94"/>
      <c r="FN651" s="94"/>
      <c r="FO651" s="94"/>
      <c r="FP651" s="94"/>
      <c r="FQ651" s="94"/>
      <c r="FR651" s="94"/>
      <c r="FS651" s="94"/>
      <c r="FT651" s="94"/>
      <c r="FU651" s="94"/>
      <c r="FV651" s="94"/>
      <c r="FW651" s="94"/>
      <c r="FX651" s="94"/>
      <c r="FY651" s="94"/>
      <c r="FZ651" s="94"/>
      <c r="GA651" s="94"/>
      <c r="GB651" s="94"/>
      <c r="GC651" s="94"/>
      <c r="GD651" s="94"/>
      <c r="GE651" s="94"/>
      <c r="GF651" s="94"/>
      <c r="GG651" s="94"/>
      <c r="GH651" s="94"/>
      <c r="GI651" s="94"/>
      <c r="GJ651" s="94"/>
      <c r="GK651" s="94"/>
      <c r="GL651" s="94"/>
      <c r="GM651" s="94"/>
      <c r="GN651" s="94"/>
      <c r="GO651" s="94"/>
      <c r="GP651" s="94"/>
      <c r="GQ651" s="94"/>
      <c r="GR651" s="94"/>
      <c r="GS651" s="94"/>
      <c r="GT651" s="94"/>
      <c r="GU651" s="94"/>
      <c r="GV651" s="94"/>
      <c r="GW651" s="94"/>
      <c r="GX651" s="94"/>
      <c r="GY651" s="94"/>
      <c r="GZ651" s="94"/>
      <c r="HA651" s="1"/>
      <c r="HB651" s="1"/>
    </row>
    <row r="652" spans="1:210" s="4" customFormat="1">
      <c r="A652" s="3"/>
      <c r="B652" s="259" t="s">
        <v>160</v>
      </c>
      <c r="C652" s="3"/>
      <c r="D652" s="3"/>
      <c r="E652" s="9" t="s">
        <v>27</v>
      </c>
      <c r="F652" s="51"/>
      <c r="G652" s="232"/>
      <c r="H652" s="13" t="str">
        <f>B652&amp;N636</f>
        <v>Оплата - Статья прямого постоянного расхода</v>
      </c>
      <c r="I652" s="13"/>
      <c r="J652" s="3"/>
      <c r="K652" s="3"/>
      <c r="L652" s="3"/>
      <c r="M652" s="5"/>
      <c r="N652" s="36" t="str">
        <f>N632</f>
        <v>Продукт-2</v>
      </c>
      <c r="O652" s="36"/>
      <c r="P652" s="5"/>
      <c r="Q652" s="36" t="s">
        <v>26</v>
      </c>
      <c r="R652" s="36"/>
      <c r="S652" s="36"/>
      <c r="T652" s="36"/>
      <c r="U652" s="36"/>
      <c r="V652" s="36"/>
      <c r="W652" s="38">
        <f>SUM($Y652:$HA652)</f>
        <v>0</v>
      </c>
      <c r="X652" s="38"/>
      <c r="Y652" s="46"/>
      <c r="Z652" s="99"/>
      <c r="AA652" s="100">
        <f t="shared" ref="AA652:BF652" si="2998">IF(AA$8="",0,IF(AA$1=1,SUMIFS(648:648,$1:$1,"&gt;="&amp;1,$1:$1,"&lt;="&amp;INT(-$T650/30))+(-$T650/30-INT(-$T650/30))*SUMIFS(648:648,$1:$1,INT(-$T650/30)+1),0)+(-$T650/30-INT(-$T650/30))*SUMIFS(648:648,$1:$1,AA$1+INT(-$T650/30)+1)+(INT(-$T650/30)+1+$T650/30)*SUMIFS(648:648,$1:$1,AA$1+INT(-$T650/30)))</f>
        <v>0</v>
      </c>
      <c r="AB652" s="100">
        <f t="shared" si="2998"/>
        <v>0</v>
      </c>
      <c r="AC652" s="100">
        <f t="shared" si="2998"/>
        <v>0</v>
      </c>
      <c r="AD652" s="100">
        <f t="shared" si="2998"/>
        <v>0</v>
      </c>
      <c r="AE652" s="100">
        <f t="shared" si="2998"/>
        <v>0</v>
      </c>
      <c r="AF652" s="100">
        <f t="shared" si="2998"/>
        <v>0</v>
      </c>
      <c r="AG652" s="100">
        <f t="shared" si="2998"/>
        <v>0</v>
      </c>
      <c r="AH652" s="100">
        <f t="shared" si="2998"/>
        <v>0</v>
      </c>
      <c r="AI652" s="100">
        <f t="shared" si="2998"/>
        <v>0</v>
      </c>
      <c r="AJ652" s="100">
        <f t="shared" si="2998"/>
        <v>0</v>
      </c>
      <c r="AK652" s="100">
        <f t="shared" si="2998"/>
        <v>0</v>
      </c>
      <c r="AL652" s="100">
        <f t="shared" si="2998"/>
        <v>0</v>
      </c>
      <c r="AM652" s="100">
        <f t="shared" si="2998"/>
        <v>0</v>
      </c>
      <c r="AN652" s="100">
        <f t="shared" si="2998"/>
        <v>0</v>
      </c>
      <c r="AO652" s="100">
        <f t="shared" si="2998"/>
        <v>0</v>
      </c>
      <c r="AP652" s="100">
        <f t="shared" si="2998"/>
        <v>0</v>
      </c>
      <c r="AQ652" s="100">
        <f t="shared" si="2998"/>
        <v>0</v>
      </c>
      <c r="AR652" s="100">
        <f t="shared" si="2998"/>
        <v>0</v>
      </c>
      <c r="AS652" s="100">
        <f t="shared" si="2998"/>
        <v>0</v>
      </c>
      <c r="AT652" s="100">
        <f t="shared" si="2998"/>
        <v>0</v>
      </c>
      <c r="AU652" s="100">
        <f t="shared" si="2998"/>
        <v>0</v>
      </c>
      <c r="AV652" s="100">
        <f t="shared" si="2998"/>
        <v>0</v>
      </c>
      <c r="AW652" s="100">
        <f t="shared" si="2998"/>
        <v>0</v>
      </c>
      <c r="AX652" s="100">
        <f t="shared" si="2998"/>
        <v>0</v>
      </c>
      <c r="AY652" s="100">
        <f t="shared" si="2998"/>
        <v>0</v>
      </c>
      <c r="AZ652" s="100">
        <f t="shared" si="2998"/>
        <v>0</v>
      </c>
      <c r="BA652" s="100">
        <f t="shared" si="2998"/>
        <v>0</v>
      </c>
      <c r="BB652" s="100">
        <f t="shared" si="2998"/>
        <v>0</v>
      </c>
      <c r="BC652" s="100">
        <f t="shared" si="2998"/>
        <v>0</v>
      </c>
      <c r="BD652" s="100">
        <f t="shared" si="2998"/>
        <v>0</v>
      </c>
      <c r="BE652" s="100">
        <f t="shared" si="2998"/>
        <v>0</v>
      </c>
      <c r="BF652" s="100">
        <f t="shared" si="2998"/>
        <v>0</v>
      </c>
      <c r="BG652" s="100">
        <f t="shared" ref="BG652:CL652" si="2999">IF(BG$8="",0,IF(BG$1=1,SUMIFS(648:648,$1:$1,"&gt;="&amp;1,$1:$1,"&lt;="&amp;INT(-$T650/30))+(-$T650/30-INT(-$T650/30))*SUMIFS(648:648,$1:$1,INT(-$T650/30)+1),0)+(-$T650/30-INT(-$T650/30))*SUMIFS(648:648,$1:$1,BG$1+INT(-$T650/30)+1)+(INT(-$T650/30)+1+$T650/30)*SUMIFS(648:648,$1:$1,BG$1+INT(-$T650/30)))</f>
        <v>0</v>
      </c>
      <c r="BH652" s="100">
        <f t="shared" si="2999"/>
        <v>0</v>
      </c>
      <c r="BI652" s="100">
        <f t="shared" si="2999"/>
        <v>0</v>
      </c>
      <c r="BJ652" s="100">
        <f t="shared" si="2999"/>
        <v>0</v>
      </c>
      <c r="BK652" s="100">
        <f t="shared" si="2999"/>
        <v>0</v>
      </c>
      <c r="BL652" s="100">
        <f t="shared" si="2999"/>
        <v>0</v>
      </c>
      <c r="BM652" s="100">
        <f t="shared" si="2999"/>
        <v>0</v>
      </c>
      <c r="BN652" s="100">
        <f t="shared" si="2999"/>
        <v>0</v>
      </c>
      <c r="BO652" s="100">
        <f t="shared" si="2999"/>
        <v>0</v>
      </c>
      <c r="BP652" s="100">
        <f t="shared" si="2999"/>
        <v>0</v>
      </c>
      <c r="BQ652" s="100">
        <f t="shared" si="2999"/>
        <v>0</v>
      </c>
      <c r="BR652" s="100">
        <f t="shared" si="2999"/>
        <v>0</v>
      </c>
      <c r="BS652" s="100">
        <f t="shared" si="2999"/>
        <v>0</v>
      </c>
      <c r="BT652" s="100">
        <f t="shared" si="2999"/>
        <v>0</v>
      </c>
      <c r="BU652" s="100">
        <f t="shared" si="2999"/>
        <v>0</v>
      </c>
      <c r="BV652" s="100">
        <f t="shared" si="2999"/>
        <v>0</v>
      </c>
      <c r="BW652" s="100">
        <f t="shared" si="2999"/>
        <v>0</v>
      </c>
      <c r="BX652" s="100">
        <f t="shared" si="2999"/>
        <v>0</v>
      </c>
      <c r="BY652" s="100">
        <f t="shared" si="2999"/>
        <v>0</v>
      </c>
      <c r="BZ652" s="100">
        <f t="shared" si="2999"/>
        <v>0</v>
      </c>
      <c r="CA652" s="100">
        <f t="shared" si="2999"/>
        <v>0</v>
      </c>
      <c r="CB652" s="100">
        <f t="shared" si="2999"/>
        <v>0</v>
      </c>
      <c r="CC652" s="100">
        <f t="shared" si="2999"/>
        <v>0</v>
      </c>
      <c r="CD652" s="100">
        <f t="shared" si="2999"/>
        <v>0</v>
      </c>
      <c r="CE652" s="100">
        <f t="shared" si="2999"/>
        <v>0</v>
      </c>
      <c r="CF652" s="100">
        <f t="shared" si="2999"/>
        <v>0</v>
      </c>
      <c r="CG652" s="100">
        <f t="shared" si="2999"/>
        <v>0</v>
      </c>
      <c r="CH652" s="100">
        <f t="shared" si="2999"/>
        <v>0</v>
      </c>
      <c r="CI652" s="100">
        <f t="shared" si="2999"/>
        <v>0</v>
      </c>
      <c r="CJ652" s="100">
        <f t="shared" si="2999"/>
        <v>0</v>
      </c>
      <c r="CK652" s="100">
        <f t="shared" si="2999"/>
        <v>0</v>
      </c>
      <c r="CL652" s="100">
        <f t="shared" si="2999"/>
        <v>0</v>
      </c>
      <c r="CM652" s="100">
        <f t="shared" ref="CM652:DG652" si="3000">IF(CM$8="",0,IF(CM$1=1,SUMIFS(648:648,$1:$1,"&gt;="&amp;1,$1:$1,"&lt;="&amp;INT(-$T650/30))+(-$T650/30-INT(-$T650/30))*SUMIFS(648:648,$1:$1,INT(-$T650/30)+1),0)+(-$T650/30-INT(-$T650/30))*SUMIFS(648:648,$1:$1,CM$1+INT(-$T650/30)+1)+(INT(-$T650/30)+1+$T650/30)*SUMIFS(648:648,$1:$1,CM$1+INT(-$T650/30)))</f>
        <v>0</v>
      </c>
      <c r="CN652" s="100">
        <f t="shared" si="3000"/>
        <v>0</v>
      </c>
      <c r="CO652" s="100">
        <f t="shared" si="3000"/>
        <v>0</v>
      </c>
      <c r="CP652" s="100">
        <f t="shared" si="3000"/>
        <v>0</v>
      </c>
      <c r="CQ652" s="100">
        <f t="shared" si="3000"/>
        <v>0</v>
      </c>
      <c r="CR652" s="100">
        <f t="shared" si="3000"/>
        <v>0</v>
      </c>
      <c r="CS652" s="100">
        <f t="shared" si="3000"/>
        <v>0</v>
      </c>
      <c r="CT652" s="100">
        <f t="shared" si="3000"/>
        <v>0</v>
      </c>
      <c r="CU652" s="100">
        <f t="shared" si="3000"/>
        <v>0</v>
      </c>
      <c r="CV652" s="100">
        <f t="shared" si="3000"/>
        <v>0</v>
      </c>
      <c r="CW652" s="100">
        <f t="shared" si="3000"/>
        <v>0</v>
      </c>
      <c r="CX652" s="100">
        <f t="shared" si="3000"/>
        <v>0</v>
      </c>
      <c r="CY652" s="100">
        <f t="shared" si="3000"/>
        <v>0</v>
      </c>
      <c r="CZ652" s="100">
        <f t="shared" si="3000"/>
        <v>0</v>
      </c>
      <c r="DA652" s="100">
        <f t="shared" si="3000"/>
        <v>0</v>
      </c>
      <c r="DB652" s="100">
        <f t="shared" si="3000"/>
        <v>0</v>
      </c>
      <c r="DC652" s="100">
        <f t="shared" si="3000"/>
        <v>0</v>
      </c>
      <c r="DD652" s="100">
        <f t="shared" si="3000"/>
        <v>0</v>
      </c>
      <c r="DE652" s="100">
        <f t="shared" si="3000"/>
        <v>0</v>
      </c>
      <c r="DF652" s="100">
        <f t="shared" si="3000"/>
        <v>0</v>
      </c>
      <c r="DG652" s="100">
        <f t="shared" si="3000"/>
        <v>0</v>
      </c>
      <c r="DH652" s="100">
        <f t="shared" ref="DH652:FS652" si="3001">IF(DH$8="",0,IF(DH$1=1,SUMIFS(648:648,$1:$1,"&gt;="&amp;1,$1:$1,"&lt;="&amp;INT(-$T650/30))+(-$T650/30-INT(-$T650/30))*SUMIFS(648:648,$1:$1,INT(-$T650/30)+1),0)+(-$T650/30-INT(-$T650/30))*SUMIFS(648:648,$1:$1,DH$1+INT(-$T650/30)+1)+(INT(-$T650/30)+1+$T650/30)*SUMIFS(648:648,$1:$1,DH$1+INT(-$T650/30)))</f>
        <v>0</v>
      </c>
      <c r="DI652" s="100">
        <f t="shared" si="3001"/>
        <v>0</v>
      </c>
      <c r="DJ652" s="100">
        <f t="shared" si="3001"/>
        <v>0</v>
      </c>
      <c r="DK652" s="100">
        <f t="shared" si="3001"/>
        <v>0</v>
      </c>
      <c r="DL652" s="100">
        <f t="shared" si="3001"/>
        <v>0</v>
      </c>
      <c r="DM652" s="100">
        <f t="shared" si="3001"/>
        <v>0</v>
      </c>
      <c r="DN652" s="100">
        <f t="shared" si="3001"/>
        <v>0</v>
      </c>
      <c r="DO652" s="100">
        <f t="shared" si="3001"/>
        <v>0</v>
      </c>
      <c r="DP652" s="100">
        <f t="shared" si="3001"/>
        <v>0</v>
      </c>
      <c r="DQ652" s="100">
        <f t="shared" si="3001"/>
        <v>0</v>
      </c>
      <c r="DR652" s="100">
        <f t="shared" si="3001"/>
        <v>0</v>
      </c>
      <c r="DS652" s="100">
        <f t="shared" si="3001"/>
        <v>0</v>
      </c>
      <c r="DT652" s="100">
        <f t="shared" si="3001"/>
        <v>0</v>
      </c>
      <c r="DU652" s="100">
        <f t="shared" si="3001"/>
        <v>0</v>
      </c>
      <c r="DV652" s="100">
        <f t="shared" si="3001"/>
        <v>0</v>
      </c>
      <c r="DW652" s="100">
        <f t="shared" si="3001"/>
        <v>0</v>
      </c>
      <c r="DX652" s="100">
        <f t="shared" si="3001"/>
        <v>0</v>
      </c>
      <c r="DY652" s="100">
        <f t="shared" si="3001"/>
        <v>0</v>
      </c>
      <c r="DZ652" s="100">
        <f t="shared" si="3001"/>
        <v>0</v>
      </c>
      <c r="EA652" s="100">
        <f t="shared" si="3001"/>
        <v>0</v>
      </c>
      <c r="EB652" s="100">
        <f t="shared" si="3001"/>
        <v>0</v>
      </c>
      <c r="EC652" s="100">
        <f t="shared" si="3001"/>
        <v>0</v>
      </c>
      <c r="ED652" s="100">
        <f t="shared" si="3001"/>
        <v>0</v>
      </c>
      <c r="EE652" s="100">
        <f t="shared" si="3001"/>
        <v>0</v>
      </c>
      <c r="EF652" s="100">
        <f t="shared" si="3001"/>
        <v>0</v>
      </c>
      <c r="EG652" s="100">
        <f t="shared" si="3001"/>
        <v>0</v>
      </c>
      <c r="EH652" s="100">
        <f t="shared" si="3001"/>
        <v>0</v>
      </c>
      <c r="EI652" s="100">
        <f t="shared" si="3001"/>
        <v>0</v>
      </c>
      <c r="EJ652" s="100">
        <f t="shared" si="3001"/>
        <v>0</v>
      </c>
      <c r="EK652" s="100">
        <f t="shared" si="3001"/>
        <v>0</v>
      </c>
      <c r="EL652" s="100">
        <f t="shared" si="3001"/>
        <v>0</v>
      </c>
      <c r="EM652" s="100">
        <f t="shared" si="3001"/>
        <v>0</v>
      </c>
      <c r="EN652" s="100">
        <f t="shared" si="3001"/>
        <v>0</v>
      </c>
      <c r="EO652" s="100">
        <f t="shared" si="3001"/>
        <v>0</v>
      </c>
      <c r="EP652" s="100">
        <f t="shared" si="3001"/>
        <v>0</v>
      </c>
      <c r="EQ652" s="100">
        <f t="shared" si="3001"/>
        <v>0</v>
      </c>
      <c r="ER652" s="100">
        <f t="shared" si="3001"/>
        <v>0</v>
      </c>
      <c r="ES652" s="100">
        <f t="shared" si="3001"/>
        <v>0</v>
      </c>
      <c r="ET652" s="100">
        <f t="shared" si="3001"/>
        <v>0</v>
      </c>
      <c r="EU652" s="100">
        <f t="shared" si="3001"/>
        <v>0</v>
      </c>
      <c r="EV652" s="100">
        <f t="shared" si="3001"/>
        <v>0</v>
      </c>
      <c r="EW652" s="100">
        <f t="shared" si="3001"/>
        <v>0</v>
      </c>
      <c r="EX652" s="100">
        <f t="shared" si="3001"/>
        <v>0</v>
      </c>
      <c r="EY652" s="100">
        <f t="shared" si="3001"/>
        <v>0</v>
      </c>
      <c r="EZ652" s="100">
        <f t="shared" si="3001"/>
        <v>0</v>
      </c>
      <c r="FA652" s="100">
        <f t="shared" si="3001"/>
        <v>0</v>
      </c>
      <c r="FB652" s="100">
        <f t="shared" si="3001"/>
        <v>0</v>
      </c>
      <c r="FC652" s="100">
        <f t="shared" si="3001"/>
        <v>0</v>
      </c>
      <c r="FD652" s="100">
        <f t="shared" si="3001"/>
        <v>0</v>
      </c>
      <c r="FE652" s="100">
        <f t="shared" si="3001"/>
        <v>0</v>
      </c>
      <c r="FF652" s="100">
        <f t="shared" si="3001"/>
        <v>0</v>
      </c>
      <c r="FG652" s="100">
        <f t="shared" si="3001"/>
        <v>0</v>
      </c>
      <c r="FH652" s="100">
        <f t="shared" si="3001"/>
        <v>0</v>
      </c>
      <c r="FI652" s="100">
        <f t="shared" si="3001"/>
        <v>0</v>
      </c>
      <c r="FJ652" s="100">
        <f t="shared" si="3001"/>
        <v>0</v>
      </c>
      <c r="FK652" s="100">
        <f t="shared" si="3001"/>
        <v>0</v>
      </c>
      <c r="FL652" s="100">
        <f t="shared" si="3001"/>
        <v>0</v>
      </c>
      <c r="FM652" s="100">
        <f t="shared" si="3001"/>
        <v>0</v>
      </c>
      <c r="FN652" s="100">
        <f t="shared" si="3001"/>
        <v>0</v>
      </c>
      <c r="FO652" s="100">
        <f t="shared" si="3001"/>
        <v>0</v>
      </c>
      <c r="FP652" s="100">
        <f t="shared" si="3001"/>
        <v>0</v>
      </c>
      <c r="FQ652" s="100">
        <f t="shared" si="3001"/>
        <v>0</v>
      </c>
      <c r="FR652" s="100">
        <f t="shared" si="3001"/>
        <v>0</v>
      </c>
      <c r="FS652" s="100">
        <f t="shared" si="3001"/>
        <v>0</v>
      </c>
      <c r="FT652" s="100">
        <f t="shared" ref="FT652:GZ652" si="3002">IF(FT$8="",0,IF(FT$1=1,SUMIFS(648:648,$1:$1,"&gt;="&amp;1,$1:$1,"&lt;="&amp;INT(-$T650/30))+(-$T650/30-INT(-$T650/30))*SUMIFS(648:648,$1:$1,INT(-$T650/30)+1),0)+(-$T650/30-INT(-$T650/30))*SUMIFS(648:648,$1:$1,FT$1+INT(-$T650/30)+1)+(INT(-$T650/30)+1+$T650/30)*SUMIFS(648:648,$1:$1,FT$1+INT(-$T650/30)))</f>
        <v>0</v>
      </c>
      <c r="FU652" s="100">
        <f t="shared" si="3002"/>
        <v>0</v>
      </c>
      <c r="FV652" s="100">
        <f t="shared" si="3002"/>
        <v>0</v>
      </c>
      <c r="FW652" s="100">
        <f t="shared" si="3002"/>
        <v>0</v>
      </c>
      <c r="FX652" s="100">
        <f t="shared" si="3002"/>
        <v>0</v>
      </c>
      <c r="FY652" s="100">
        <f t="shared" si="3002"/>
        <v>0</v>
      </c>
      <c r="FZ652" s="100">
        <f t="shared" si="3002"/>
        <v>0</v>
      </c>
      <c r="GA652" s="100">
        <f t="shared" si="3002"/>
        <v>0</v>
      </c>
      <c r="GB652" s="100">
        <f t="shared" si="3002"/>
        <v>0</v>
      </c>
      <c r="GC652" s="100">
        <f t="shared" si="3002"/>
        <v>0</v>
      </c>
      <c r="GD652" s="100">
        <f t="shared" si="3002"/>
        <v>0</v>
      </c>
      <c r="GE652" s="100">
        <f t="shared" si="3002"/>
        <v>0</v>
      </c>
      <c r="GF652" s="100">
        <f t="shared" si="3002"/>
        <v>0</v>
      </c>
      <c r="GG652" s="100">
        <f t="shared" si="3002"/>
        <v>0</v>
      </c>
      <c r="GH652" s="100">
        <f t="shared" si="3002"/>
        <v>0</v>
      </c>
      <c r="GI652" s="100">
        <f t="shared" si="3002"/>
        <v>0</v>
      </c>
      <c r="GJ652" s="100">
        <f t="shared" si="3002"/>
        <v>0</v>
      </c>
      <c r="GK652" s="100">
        <f t="shared" si="3002"/>
        <v>0</v>
      </c>
      <c r="GL652" s="100">
        <f t="shared" si="3002"/>
        <v>0</v>
      </c>
      <c r="GM652" s="100">
        <f t="shared" si="3002"/>
        <v>0</v>
      </c>
      <c r="GN652" s="100">
        <f t="shared" si="3002"/>
        <v>0</v>
      </c>
      <c r="GO652" s="100">
        <f t="shared" si="3002"/>
        <v>0</v>
      </c>
      <c r="GP652" s="100">
        <f t="shared" si="3002"/>
        <v>0</v>
      </c>
      <c r="GQ652" s="100">
        <f t="shared" si="3002"/>
        <v>0</v>
      </c>
      <c r="GR652" s="100">
        <f t="shared" si="3002"/>
        <v>0</v>
      </c>
      <c r="GS652" s="100">
        <f t="shared" si="3002"/>
        <v>0</v>
      </c>
      <c r="GT652" s="100">
        <f t="shared" si="3002"/>
        <v>0</v>
      </c>
      <c r="GU652" s="100">
        <f t="shared" si="3002"/>
        <v>0</v>
      </c>
      <c r="GV652" s="100">
        <f t="shared" si="3002"/>
        <v>0</v>
      </c>
      <c r="GW652" s="100">
        <f t="shared" si="3002"/>
        <v>0</v>
      </c>
      <c r="GX652" s="100">
        <f t="shared" si="3002"/>
        <v>0</v>
      </c>
      <c r="GY652" s="100">
        <f t="shared" si="3002"/>
        <v>0</v>
      </c>
      <c r="GZ652" s="100">
        <f t="shared" si="3002"/>
        <v>0</v>
      </c>
      <c r="HA652" s="3"/>
      <c r="HB652" s="3"/>
    </row>
    <row r="653" spans="1:210" ht="4.2" customHeight="1">
      <c r="A653" s="1"/>
      <c r="B653" s="1"/>
      <c r="C653" s="1"/>
      <c r="D653" s="1"/>
      <c r="E653" s="263"/>
      <c r="F653" s="48"/>
      <c r="G653" s="231"/>
      <c r="H653" s="1"/>
      <c r="I653" s="1"/>
      <c r="J653" s="1"/>
      <c r="K653" s="1"/>
      <c r="L653" s="1"/>
      <c r="M653" s="5"/>
      <c r="N653" s="1"/>
      <c r="O653" s="1"/>
      <c r="P653" s="5"/>
      <c r="Q653" s="1"/>
      <c r="R653" s="1"/>
      <c r="S653" s="5"/>
      <c r="T653" s="7"/>
      <c r="U653" s="24"/>
      <c r="V653" s="1"/>
      <c r="W653" s="12"/>
      <c r="X653" s="10"/>
      <c r="Y653" s="46"/>
      <c r="Z653" s="93"/>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94"/>
      <c r="CD653" s="94"/>
      <c r="CE653" s="94"/>
      <c r="CF653" s="94"/>
      <c r="CG653" s="94"/>
      <c r="CH653" s="94"/>
      <c r="CI653" s="94"/>
      <c r="CJ653" s="94"/>
      <c r="CK653" s="94"/>
      <c r="CL653" s="94"/>
      <c r="CM653" s="94"/>
      <c r="CN653" s="94"/>
      <c r="CO653" s="94"/>
      <c r="CP653" s="94"/>
      <c r="CQ653" s="94"/>
      <c r="CR653" s="94"/>
      <c r="CS653" s="94"/>
      <c r="CT653" s="94"/>
      <c r="CU653" s="94"/>
      <c r="CV653" s="94"/>
      <c r="CW653" s="94"/>
      <c r="CX653" s="94"/>
      <c r="CY653" s="94"/>
      <c r="CZ653" s="94"/>
      <c r="DA653" s="94"/>
      <c r="DB653" s="94"/>
      <c r="DC653" s="94"/>
      <c r="DD653" s="94"/>
      <c r="DE653" s="94"/>
      <c r="DF653" s="94"/>
      <c r="DG653" s="94"/>
      <c r="DH653" s="94"/>
      <c r="DI653" s="94"/>
      <c r="DJ653" s="94"/>
      <c r="DK653" s="94"/>
      <c r="DL653" s="94"/>
      <c r="DM653" s="94"/>
      <c r="DN653" s="94"/>
      <c r="DO653" s="94"/>
      <c r="DP653" s="94"/>
      <c r="DQ653" s="94"/>
      <c r="DR653" s="94"/>
      <c r="DS653" s="94"/>
      <c r="DT653" s="94"/>
      <c r="DU653" s="94"/>
      <c r="DV653" s="94"/>
      <c r="DW653" s="94"/>
      <c r="DX653" s="94"/>
      <c r="DY653" s="94"/>
      <c r="DZ653" s="94"/>
      <c r="EA653" s="94"/>
      <c r="EB653" s="94"/>
      <c r="EC653" s="94"/>
      <c r="ED653" s="94"/>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94"/>
      <c r="FR653" s="94"/>
      <c r="FS653" s="94"/>
      <c r="FT653" s="94"/>
      <c r="FU653" s="94"/>
      <c r="FV653" s="94"/>
      <c r="FW653" s="94"/>
      <c r="FX653" s="94"/>
      <c r="FY653" s="94"/>
      <c r="FZ653" s="94"/>
      <c r="GA653" s="94"/>
      <c r="GB653" s="94"/>
      <c r="GC653" s="94"/>
      <c r="GD653" s="94"/>
      <c r="GE653" s="94"/>
      <c r="GF653" s="94"/>
      <c r="GG653" s="94"/>
      <c r="GH653" s="94"/>
      <c r="GI653" s="94"/>
      <c r="GJ653" s="94"/>
      <c r="GK653" s="94"/>
      <c r="GL653" s="94"/>
      <c r="GM653" s="94"/>
      <c r="GN653" s="94"/>
      <c r="GO653" s="94"/>
      <c r="GP653" s="94"/>
      <c r="GQ653" s="94"/>
      <c r="GR653" s="94"/>
      <c r="GS653" s="94"/>
      <c r="GT653" s="94"/>
      <c r="GU653" s="94"/>
      <c r="GV653" s="94"/>
      <c r="GW653" s="94"/>
      <c r="GX653" s="94"/>
      <c r="GY653" s="94"/>
      <c r="GZ653" s="94"/>
      <c r="HA653" s="1"/>
      <c r="HB653" s="1"/>
    </row>
    <row r="654" spans="1:210" ht="4.2" customHeight="1">
      <c r="A654" s="1"/>
      <c r="B654" s="1"/>
      <c r="C654" s="1"/>
      <c r="D654" s="40"/>
      <c r="E654" s="40"/>
      <c r="F654" s="40"/>
      <c r="G654" s="40"/>
      <c r="H654" s="40"/>
      <c r="I654" s="40"/>
      <c r="J654" s="40"/>
      <c r="K654" s="40"/>
      <c r="L654" s="40"/>
      <c r="M654" s="42"/>
      <c r="N654" s="40"/>
      <c r="O654" s="40"/>
      <c r="P654" s="42"/>
      <c r="Q654" s="40"/>
      <c r="R654" s="1"/>
      <c r="S654" s="5"/>
      <c r="T654" s="7"/>
      <c r="U654" s="24"/>
      <c r="V654" s="1"/>
      <c r="W654" s="44"/>
      <c r="X654" s="10"/>
      <c r="Y654" s="46"/>
      <c r="Z654" s="93"/>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
      <c r="HB654" s="1"/>
    </row>
    <row r="655" spans="1:210" ht="7.2" customHeight="1">
      <c r="A655" s="1"/>
      <c r="B655" s="1"/>
      <c r="C655" s="1"/>
      <c r="D655" s="1"/>
      <c r="E655" s="263"/>
      <c r="F655" s="48"/>
      <c r="G655" s="231"/>
      <c r="H655" s="1"/>
      <c r="I655" s="1"/>
      <c r="J655" s="1"/>
      <c r="K655" s="1"/>
      <c r="L655" s="1"/>
      <c r="M655" s="5"/>
      <c r="N655" s="1"/>
      <c r="O655" s="1"/>
      <c r="P655" s="5"/>
      <c r="Q655" s="1"/>
      <c r="R655" s="1"/>
      <c r="S655" s="5"/>
      <c r="T655" s="7"/>
      <c r="U655" s="24"/>
      <c r="V655" s="1"/>
      <c r="W655" s="12"/>
      <c r="X655" s="10"/>
      <c r="Y655" s="46"/>
      <c r="Z655" s="93"/>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94"/>
      <c r="CD655" s="94"/>
      <c r="CE655" s="94"/>
      <c r="CF655" s="94"/>
      <c r="CG655" s="94"/>
      <c r="CH655" s="94"/>
      <c r="CI655" s="94"/>
      <c r="CJ655" s="94"/>
      <c r="CK655" s="94"/>
      <c r="CL655" s="94"/>
      <c r="CM655" s="94"/>
      <c r="CN655" s="94"/>
      <c r="CO655" s="94"/>
      <c r="CP655" s="94"/>
      <c r="CQ655" s="94"/>
      <c r="CR655" s="94"/>
      <c r="CS655" s="94"/>
      <c r="CT655" s="94"/>
      <c r="CU655" s="94"/>
      <c r="CV655" s="94"/>
      <c r="CW655" s="94"/>
      <c r="CX655" s="94"/>
      <c r="CY655" s="94"/>
      <c r="CZ655" s="94"/>
      <c r="DA655" s="94"/>
      <c r="DB655" s="94"/>
      <c r="DC655" s="94"/>
      <c r="DD655" s="94"/>
      <c r="DE655" s="94"/>
      <c r="DF655" s="94"/>
      <c r="DG655" s="94"/>
      <c r="DH655" s="94"/>
      <c r="DI655" s="94"/>
      <c r="DJ655" s="94"/>
      <c r="DK655" s="94"/>
      <c r="DL655" s="94"/>
      <c r="DM655" s="94"/>
      <c r="DN655" s="94"/>
      <c r="DO655" s="94"/>
      <c r="DP655" s="94"/>
      <c r="DQ655" s="94"/>
      <c r="DR655" s="94"/>
      <c r="DS655" s="94"/>
      <c r="DT655" s="94"/>
      <c r="DU655" s="94"/>
      <c r="DV655" s="94"/>
      <c r="DW655" s="94"/>
      <c r="DX655" s="94"/>
      <c r="DY655" s="94"/>
      <c r="DZ655" s="94"/>
      <c r="EA655" s="94"/>
      <c r="EB655" s="94"/>
      <c r="EC655" s="94"/>
      <c r="ED655" s="94"/>
      <c r="EE655" s="94"/>
      <c r="EF655" s="94"/>
      <c r="EG655" s="94"/>
      <c r="EH655" s="94"/>
      <c r="EI655" s="94"/>
      <c r="EJ655" s="94"/>
      <c r="EK655" s="94"/>
      <c r="EL655" s="94"/>
      <c r="EM655" s="94"/>
      <c r="EN655" s="94"/>
      <c r="EO655" s="94"/>
      <c r="EP655" s="94"/>
      <c r="EQ655" s="94"/>
      <c r="ER655" s="94"/>
      <c r="ES655" s="94"/>
      <c r="ET655" s="94"/>
      <c r="EU655" s="94"/>
      <c r="EV655" s="94"/>
      <c r="EW655" s="94"/>
      <c r="EX655" s="94"/>
      <c r="EY655" s="94"/>
      <c r="EZ655" s="94"/>
      <c r="FA655" s="94"/>
      <c r="FB655" s="94"/>
      <c r="FC655" s="94"/>
      <c r="FD655" s="94"/>
      <c r="FE655" s="94"/>
      <c r="FF655" s="94"/>
      <c r="FG655" s="94"/>
      <c r="FH655" s="94"/>
      <c r="FI655" s="94"/>
      <c r="FJ655" s="94"/>
      <c r="FK655" s="94"/>
      <c r="FL655" s="94"/>
      <c r="FM655" s="94"/>
      <c r="FN655" s="94"/>
      <c r="FO655" s="94"/>
      <c r="FP655" s="94"/>
      <c r="FQ655" s="94"/>
      <c r="FR655" s="94"/>
      <c r="FS655" s="94"/>
      <c r="FT655" s="94"/>
      <c r="FU655" s="94"/>
      <c r="FV655" s="94"/>
      <c r="FW655" s="94"/>
      <c r="FX655" s="94"/>
      <c r="FY655" s="94"/>
      <c r="FZ655" s="94"/>
      <c r="GA655" s="94"/>
      <c r="GB655" s="94"/>
      <c r="GC655" s="94"/>
      <c r="GD655" s="94"/>
      <c r="GE655" s="94"/>
      <c r="GF655" s="94"/>
      <c r="GG655" s="94"/>
      <c r="GH655" s="94"/>
      <c r="GI655" s="94"/>
      <c r="GJ655" s="94"/>
      <c r="GK655" s="94"/>
      <c r="GL655" s="94"/>
      <c r="GM655" s="94"/>
      <c r="GN655" s="94"/>
      <c r="GO655" s="94"/>
      <c r="GP655" s="94"/>
      <c r="GQ655" s="94"/>
      <c r="GR655" s="94"/>
      <c r="GS655" s="94"/>
      <c r="GT655" s="94"/>
      <c r="GU655" s="94"/>
      <c r="GV655" s="94"/>
      <c r="GW655" s="94"/>
      <c r="GX655" s="94"/>
      <c r="GY655" s="94"/>
      <c r="GZ655" s="94"/>
      <c r="HA655" s="1"/>
      <c r="HB655" s="1"/>
    </row>
    <row r="656" spans="1:210" ht="12.6" thickBot="1">
      <c r="A656" s="1"/>
      <c r="B656" s="244" t="s">
        <v>154</v>
      </c>
      <c r="C656" s="197"/>
      <c r="D656" s="196"/>
      <c r="E656" s="263"/>
      <c r="F656" s="48"/>
      <c r="G656" s="232"/>
      <c r="H656" s="19"/>
      <c r="I656" s="19" t="str">
        <f>$I$335</f>
        <v>прямой пост. расход, укажите сумму в месяц с ндс</v>
      </c>
      <c r="J656" s="1"/>
      <c r="K656" s="1"/>
      <c r="L656" s="1"/>
      <c r="M656" s="5" t="s">
        <v>6</v>
      </c>
      <c r="N656" s="581" t="s">
        <v>311</v>
      </c>
      <c r="O656" s="1"/>
      <c r="P656" s="5"/>
      <c r="Q656" s="1" t="s">
        <v>26</v>
      </c>
      <c r="R656" s="1"/>
      <c r="S656" s="5" t="s">
        <v>6</v>
      </c>
      <c r="T656" s="202"/>
      <c r="U656" s="24"/>
      <c r="V656" s="1"/>
      <c r="W656" s="12"/>
      <c r="X656" s="10"/>
      <c r="Y656" s="46"/>
      <c r="Z656" s="93"/>
      <c r="AA656" s="577" t="str">
        <f>IF(AA658=1,"1-ый мес. расхода","")</f>
        <v/>
      </c>
      <c r="AB656" s="577" t="str">
        <f t="shared" ref="AB656:CM656" si="3003">IF(AB658=1,"1-ый мес. расхода","")</f>
        <v/>
      </c>
      <c r="AC656" s="577" t="str">
        <f t="shared" si="3003"/>
        <v/>
      </c>
      <c r="AD656" s="577" t="str">
        <f t="shared" si="3003"/>
        <v/>
      </c>
      <c r="AE656" s="577" t="str">
        <f t="shared" si="3003"/>
        <v/>
      </c>
      <c r="AF656" s="577" t="str">
        <f t="shared" si="3003"/>
        <v/>
      </c>
      <c r="AG656" s="577" t="str">
        <f t="shared" si="3003"/>
        <v/>
      </c>
      <c r="AH656" s="577" t="str">
        <f t="shared" si="3003"/>
        <v/>
      </c>
      <c r="AI656" s="577" t="str">
        <f t="shared" si="3003"/>
        <v/>
      </c>
      <c r="AJ656" s="577" t="str">
        <f t="shared" si="3003"/>
        <v/>
      </c>
      <c r="AK656" s="577" t="str">
        <f t="shared" si="3003"/>
        <v/>
      </c>
      <c r="AL656" s="577" t="str">
        <f t="shared" si="3003"/>
        <v/>
      </c>
      <c r="AM656" s="577" t="str">
        <f t="shared" si="3003"/>
        <v/>
      </c>
      <c r="AN656" s="577" t="str">
        <f t="shared" si="3003"/>
        <v/>
      </c>
      <c r="AO656" s="577" t="str">
        <f t="shared" si="3003"/>
        <v/>
      </c>
      <c r="AP656" s="577" t="str">
        <f t="shared" si="3003"/>
        <v/>
      </c>
      <c r="AQ656" s="577" t="str">
        <f t="shared" si="3003"/>
        <v/>
      </c>
      <c r="AR656" s="577" t="str">
        <f t="shared" si="3003"/>
        <v/>
      </c>
      <c r="AS656" s="577" t="str">
        <f t="shared" si="3003"/>
        <v/>
      </c>
      <c r="AT656" s="577" t="str">
        <f t="shared" si="3003"/>
        <v/>
      </c>
      <c r="AU656" s="577" t="str">
        <f t="shared" si="3003"/>
        <v/>
      </c>
      <c r="AV656" s="577" t="str">
        <f t="shared" si="3003"/>
        <v/>
      </c>
      <c r="AW656" s="577" t="str">
        <f t="shared" si="3003"/>
        <v/>
      </c>
      <c r="AX656" s="577" t="str">
        <f t="shared" si="3003"/>
        <v/>
      </c>
      <c r="AY656" s="577" t="str">
        <f t="shared" si="3003"/>
        <v/>
      </c>
      <c r="AZ656" s="577" t="str">
        <f t="shared" si="3003"/>
        <v/>
      </c>
      <c r="BA656" s="577" t="str">
        <f t="shared" si="3003"/>
        <v/>
      </c>
      <c r="BB656" s="577" t="str">
        <f t="shared" si="3003"/>
        <v/>
      </c>
      <c r="BC656" s="577" t="str">
        <f t="shared" si="3003"/>
        <v/>
      </c>
      <c r="BD656" s="577" t="str">
        <f t="shared" si="3003"/>
        <v/>
      </c>
      <c r="BE656" s="577" t="str">
        <f t="shared" si="3003"/>
        <v/>
      </c>
      <c r="BF656" s="577" t="str">
        <f t="shared" si="3003"/>
        <v/>
      </c>
      <c r="BG656" s="577" t="str">
        <f t="shared" si="3003"/>
        <v/>
      </c>
      <c r="BH656" s="577" t="str">
        <f t="shared" si="3003"/>
        <v/>
      </c>
      <c r="BI656" s="577" t="str">
        <f t="shared" si="3003"/>
        <v/>
      </c>
      <c r="BJ656" s="577" t="str">
        <f t="shared" si="3003"/>
        <v/>
      </c>
      <c r="BK656" s="577" t="str">
        <f t="shared" si="3003"/>
        <v/>
      </c>
      <c r="BL656" s="577" t="str">
        <f t="shared" si="3003"/>
        <v/>
      </c>
      <c r="BM656" s="577" t="str">
        <f t="shared" si="3003"/>
        <v/>
      </c>
      <c r="BN656" s="577" t="str">
        <f t="shared" si="3003"/>
        <v/>
      </c>
      <c r="BO656" s="577" t="str">
        <f t="shared" si="3003"/>
        <v/>
      </c>
      <c r="BP656" s="577" t="str">
        <f t="shared" si="3003"/>
        <v/>
      </c>
      <c r="BQ656" s="577" t="str">
        <f t="shared" si="3003"/>
        <v/>
      </c>
      <c r="BR656" s="577" t="str">
        <f t="shared" si="3003"/>
        <v/>
      </c>
      <c r="BS656" s="577" t="str">
        <f t="shared" si="3003"/>
        <v/>
      </c>
      <c r="BT656" s="577" t="str">
        <f t="shared" si="3003"/>
        <v/>
      </c>
      <c r="BU656" s="577" t="str">
        <f t="shared" si="3003"/>
        <v/>
      </c>
      <c r="BV656" s="577" t="str">
        <f t="shared" si="3003"/>
        <v/>
      </c>
      <c r="BW656" s="577" t="str">
        <f t="shared" si="3003"/>
        <v/>
      </c>
      <c r="BX656" s="577" t="str">
        <f t="shared" si="3003"/>
        <v/>
      </c>
      <c r="BY656" s="577" t="str">
        <f t="shared" si="3003"/>
        <v/>
      </c>
      <c r="BZ656" s="577" t="str">
        <f t="shared" si="3003"/>
        <v/>
      </c>
      <c r="CA656" s="577" t="str">
        <f t="shared" si="3003"/>
        <v/>
      </c>
      <c r="CB656" s="577" t="str">
        <f t="shared" si="3003"/>
        <v/>
      </c>
      <c r="CC656" s="577" t="str">
        <f t="shared" si="3003"/>
        <v/>
      </c>
      <c r="CD656" s="577" t="str">
        <f t="shared" si="3003"/>
        <v/>
      </c>
      <c r="CE656" s="577" t="str">
        <f t="shared" si="3003"/>
        <v/>
      </c>
      <c r="CF656" s="577" t="str">
        <f t="shared" si="3003"/>
        <v/>
      </c>
      <c r="CG656" s="577" t="str">
        <f t="shared" si="3003"/>
        <v/>
      </c>
      <c r="CH656" s="577" t="str">
        <f t="shared" si="3003"/>
        <v/>
      </c>
      <c r="CI656" s="577" t="str">
        <f t="shared" si="3003"/>
        <v/>
      </c>
      <c r="CJ656" s="577" t="str">
        <f t="shared" si="3003"/>
        <v/>
      </c>
      <c r="CK656" s="577" t="str">
        <f t="shared" si="3003"/>
        <v/>
      </c>
      <c r="CL656" s="577" t="str">
        <f t="shared" si="3003"/>
        <v/>
      </c>
      <c r="CM656" s="577" t="str">
        <f t="shared" si="3003"/>
        <v/>
      </c>
      <c r="CN656" s="577" t="str">
        <f t="shared" ref="CN656:DG656" si="3004">IF(CN658=1,"1-ый мес. расхода","")</f>
        <v/>
      </c>
      <c r="CO656" s="577" t="str">
        <f t="shared" si="3004"/>
        <v/>
      </c>
      <c r="CP656" s="577" t="str">
        <f t="shared" si="3004"/>
        <v/>
      </c>
      <c r="CQ656" s="577" t="str">
        <f t="shared" si="3004"/>
        <v/>
      </c>
      <c r="CR656" s="577" t="str">
        <f t="shared" si="3004"/>
        <v/>
      </c>
      <c r="CS656" s="577" t="str">
        <f t="shared" si="3004"/>
        <v/>
      </c>
      <c r="CT656" s="577" t="str">
        <f t="shared" si="3004"/>
        <v/>
      </c>
      <c r="CU656" s="577" t="str">
        <f t="shared" si="3004"/>
        <v/>
      </c>
      <c r="CV656" s="577" t="str">
        <f t="shared" si="3004"/>
        <v/>
      </c>
      <c r="CW656" s="577" t="str">
        <f t="shared" si="3004"/>
        <v/>
      </c>
      <c r="CX656" s="577" t="str">
        <f t="shared" si="3004"/>
        <v/>
      </c>
      <c r="CY656" s="577" t="str">
        <f t="shared" si="3004"/>
        <v/>
      </c>
      <c r="CZ656" s="577" t="str">
        <f t="shared" si="3004"/>
        <v/>
      </c>
      <c r="DA656" s="577" t="str">
        <f t="shared" si="3004"/>
        <v/>
      </c>
      <c r="DB656" s="577" t="str">
        <f t="shared" si="3004"/>
        <v/>
      </c>
      <c r="DC656" s="577" t="str">
        <f t="shared" si="3004"/>
        <v/>
      </c>
      <c r="DD656" s="577" t="str">
        <f t="shared" si="3004"/>
        <v/>
      </c>
      <c r="DE656" s="577" t="str">
        <f t="shared" si="3004"/>
        <v/>
      </c>
      <c r="DF656" s="577" t="str">
        <f t="shared" si="3004"/>
        <v/>
      </c>
      <c r="DG656" s="577" t="str">
        <f t="shared" si="3004"/>
        <v/>
      </c>
      <c r="DH656" s="577" t="str">
        <f t="shared" ref="DH656:FS656" si="3005">IF(DH658=1,"1-ый мес. расхода","")</f>
        <v/>
      </c>
      <c r="DI656" s="577" t="str">
        <f t="shared" si="3005"/>
        <v/>
      </c>
      <c r="DJ656" s="577" t="str">
        <f t="shared" si="3005"/>
        <v/>
      </c>
      <c r="DK656" s="577" t="str">
        <f t="shared" si="3005"/>
        <v/>
      </c>
      <c r="DL656" s="577" t="str">
        <f t="shared" si="3005"/>
        <v/>
      </c>
      <c r="DM656" s="577" t="str">
        <f t="shared" si="3005"/>
        <v/>
      </c>
      <c r="DN656" s="577" t="str">
        <f t="shared" si="3005"/>
        <v/>
      </c>
      <c r="DO656" s="577" t="str">
        <f t="shared" si="3005"/>
        <v/>
      </c>
      <c r="DP656" s="577" t="str">
        <f t="shared" si="3005"/>
        <v/>
      </c>
      <c r="DQ656" s="577" t="str">
        <f t="shared" si="3005"/>
        <v/>
      </c>
      <c r="DR656" s="577" t="str">
        <f t="shared" si="3005"/>
        <v/>
      </c>
      <c r="DS656" s="577" t="str">
        <f t="shared" si="3005"/>
        <v/>
      </c>
      <c r="DT656" s="577" t="str">
        <f t="shared" si="3005"/>
        <v/>
      </c>
      <c r="DU656" s="577" t="str">
        <f t="shared" si="3005"/>
        <v/>
      </c>
      <c r="DV656" s="577" t="str">
        <f t="shared" si="3005"/>
        <v/>
      </c>
      <c r="DW656" s="577" t="str">
        <f t="shared" si="3005"/>
        <v/>
      </c>
      <c r="DX656" s="577" t="str">
        <f t="shared" si="3005"/>
        <v/>
      </c>
      <c r="DY656" s="577" t="str">
        <f t="shared" si="3005"/>
        <v/>
      </c>
      <c r="DZ656" s="577" t="str">
        <f t="shared" si="3005"/>
        <v/>
      </c>
      <c r="EA656" s="577" t="str">
        <f t="shared" si="3005"/>
        <v/>
      </c>
      <c r="EB656" s="577" t="str">
        <f t="shared" si="3005"/>
        <v/>
      </c>
      <c r="EC656" s="577" t="str">
        <f t="shared" si="3005"/>
        <v/>
      </c>
      <c r="ED656" s="577" t="str">
        <f t="shared" si="3005"/>
        <v/>
      </c>
      <c r="EE656" s="577" t="str">
        <f t="shared" si="3005"/>
        <v/>
      </c>
      <c r="EF656" s="577" t="str">
        <f t="shared" si="3005"/>
        <v/>
      </c>
      <c r="EG656" s="577" t="str">
        <f t="shared" si="3005"/>
        <v/>
      </c>
      <c r="EH656" s="577" t="str">
        <f t="shared" si="3005"/>
        <v/>
      </c>
      <c r="EI656" s="577" t="str">
        <f t="shared" si="3005"/>
        <v/>
      </c>
      <c r="EJ656" s="577" t="str">
        <f t="shared" si="3005"/>
        <v/>
      </c>
      <c r="EK656" s="577" t="str">
        <f t="shared" si="3005"/>
        <v/>
      </c>
      <c r="EL656" s="577" t="str">
        <f t="shared" si="3005"/>
        <v/>
      </c>
      <c r="EM656" s="577" t="str">
        <f t="shared" si="3005"/>
        <v/>
      </c>
      <c r="EN656" s="577" t="str">
        <f t="shared" si="3005"/>
        <v/>
      </c>
      <c r="EO656" s="577" t="str">
        <f t="shared" si="3005"/>
        <v/>
      </c>
      <c r="EP656" s="577" t="str">
        <f t="shared" si="3005"/>
        <v/>
      </c>
      <c r="EQ656" s="577" t="str">
        <f t="shared" si="3005"/>
        <v/>
      </c>
      <c r="ER656" s="577" t="str">
        <f t="shared" si="3005"/>
        <v/>
      </c>
      <c r="ES656" s="577" t="str">
        <f t="shared" si="3005"/>
        <v/>
      </c>
      <c r="ET656" s="577" t="str">
        <f t="shared" si="3005"/>
        <v/>
      </c>
      <c r="EU656" s="577" t="str">
        <f t="shared" si="3005"/>
        <v/>
      </c>
      <c r="EV656" s="577" t="str">
        <f t="shared" si="3005"/>
        <v/>
      </c>
      <c r="EW656" s="577" t="str">
        <f t="shared" si="3005"/>
        <v/>
      </c>
      <c r="EX656" s="577" t="str">
        <f t="shared" si="3005"/>
        <v/>
      </c>
      <c r="EY656" s="577" t="str">
        <f t="shared" si="3005"/>
        <v/>
      </c>
      <c r="EZ656" s="577" t="str">
        <f t="shared" si="3005"/>
        <v/>
      </c>
      <c r="FA656" s="577" t="str">
        <f t="shared" si="3005"/>
        <v/>
      </c>
      <c r="FB656" s="577" t="str">
        <f t="shared" si="3005"/>
        <v/>
      </c>
      <c r="FC656" s="577" t="str">
        <f t="shared" si="3005"/>
        <v/>
      </c>
      <c r="FD656" s="577" t="str">
        <f t="shared" si="3005"/>
        <v/>
      </c>
      <c r="FE656" s="577" t="str">
        <f t="shared" si="3005"/>
        <v/>
      </c>
      <c r="FF656" s="577" t="str">
        <f t="shared" si="3005"/>
        <v/>
      </c>
      <c r="FG656" s="577" t="str">
        <f t="shared" si="3005"/>
        <v/>
      </c>
      <c r="FH656" s="577" t="str">
        <f t="shared" si="3005"/>
        <v/>
      </c>
      <c r="FI656" s="577" t="str">
        <f t="shared" si="3005"/>
        <v/>
      </c>
      <c r="FJ656" s="577" t="str">
        <f t="shared" si="3005"/>
        <v/>
      </c>
      <c r="FK656" s="577" t="str">
        <f t="shared" si="3005"/>
        <v/>
      </c>
      <c r="FL656" s="577" t="str">
        <f t="shared" si="3005"/>
        <v/>
      </c>
      <c r="FM656" s="577" t="str">
        <f t="shared" si="3005"/>
        <v/>
      </c>
      <c r="FN656" s="577" t="str">
        <f t="shared" si="3005"/>
        <v/>
      </c>
      <c r="FO656" s="577" t="str">
        <f t="shared" si="3005"/>
        <v/>
      </c>
      <c r="FP656" s="577" t="str">
        <f t="shared" si="3005"/>
        <v/>
      </c>
      <c r="FQ656" s="577" t="str">
        <f t="shared" si="3005"/>
        <v/>
      </c>
      <c r="FR656" s="577" t="str">
        <f t="shared" si="3005"/>
        <v/>
      </c>
      <c r="FS656" s="577" t="str">
        <f t="shared" si="3005"/>
        <v/>
      </c>
      <c r="FT656" s="577" t="str">
        <f t="shared" ref="FT656:GZ656" si="3006">IF(FT658=1,"1-ый мес. расхода","")</f>
        <v/>
      </c>
      <c r="FU656" s="577" t="str">
        <f t="shared" si="3006"/>
        <v/>
      </c>
      <c r="FV656" s="577" t="str">
        <f t="shared" si="3006"/>
        <v/>
      </c>
      <c r="FW656" s="577" t="str">
        <f t="shared" si="3006"/>
        <v/>
      </c>
      <c r="FX656" s="577" t="str">
        <f t="shared" si="3006"/>
        <v/>
      </c>
      <c r="FY656" s="577" t="str">
        <f t="shared" si="3006"/>
        <v/>
      </c>
      <c r="FZ656" s="577" t="str">
        <f t="shared" si="3006"/>
        <v/>
      </c>
      <c r="GA656" s="577" t="str">
        <f t="shared" si="3006"/>
        <v/>
      </c>
      <c r="GB656" s="577" t="str">
        <f t="shared" si="3006"/>
        <v/>
      </c>
      <c r="GC656" s="577" t="str">
        <f t="shared" si="3006"/>
        <v/>
      </c>
      <c r="GD656" s="577" t="str">
        <f t="shared" si="3006"/>
        <v/>
      </c>
      <c r="GE656" s="577" t="str">
        <f t="shared" si="3006"/>
        <v/>
      </c>
      <c r="GF656" s="577" t="str">
        <f t="shared" si="3006"/>
        <v/>
      </c>
      <c r="GG656" s="577" t="str">
        <f t="shared" si="3006"/>
        <v/>
      </c>
      <c r="GH656" s="577" t="str">
        <f t="shared" si="3006"/>
        <v/>
      </c>
      <c r="GI656" s="577" t="str">
        <f t="shared" si="3006"/>
        <v/>
      </c>
      <c r="GJ656" s="577" t="str">
        <f t="shared" si="3006"/>
        <v/>
      </c>
      <c r="GK656" s="577" t="str">
        <f t="shared" si="3006"/>
        <v/>
      </c>
      <c r="GL656" s="577" t="str">
        <f t="shared" si="3006"/>
        <v/>
      </c>
      <c r="GM656" s="577" t="str">
        <f t="shared" si="3006"/>
        <v/>
      </c>
      <c r="GN656" s="577" t="str">
        <f t="shared" si="3006"/>
        <v/>
      </c>
      <c r="GO656" s="577" t="str">
        <f t="shared" si="3006"/>
        <v/>
      </c>
      <c r="GP656" s="577" t="str">
        <f t="shared" si="3006"/>
        <v/>
      </c>
      <c r="GQ656" s="577" t="str">
        <f t="shared" si="3006"/>
        <v/>
      </c>
      <c r="GR656" s="577" t="str">
        <f t="shared" si="3006"/>
        <v/>
      </c>
      <c r="GS656" s="577" t="str">
        <f t="shared" si="3006"/>
        <v/>
      </c>
      <c r="GT656" s="577" t="str">
        <f t="shared" si="3006"/>
        <v/>
      </c>
      <c r="GU656" s="577" t="str">
        <f t="shared" si="3006"/>
        <v/>
      </c>
      <c r="GV656" s="577" t="str">
        <f t="shared" si="3006"/>
        <v/>
      </c>
      <c r="GW656" s="577" t="str">
        <f t="shared" si="3006"/>
        <v/>
      </c>
      <c r="GX656" s="577" t="str">
        <f t="shared" si="3006"/>
        <v/>
      </c>
      <c r="GY656" s="577" t="str">
        <f t="shared" si="3006"/>
        <v/>
      </c>
      <c r="GZ656" s="577" t="str">
        <f t="shared" si="3006"/>
        <v/>
      </c>
      <c r="HA656" s="1"/>
      <c r="HB656" s="1"/>
    </row>
    <row r="657" spans="1:210" ht="4.2" customHeight="1" thickTop="1">
      <c r="A657" s="1"/>
      <c r="B657" s="1"/>
      <c r="C657" s="1"/>
      <c r="D657" s="1"/>
      <c r="E657" s="263"/>
      <c r="F657" s="48"/>
      <c r="G657" s="231"/>
      <c r="H657" s="1"/>
      <c r="I657" s="1"/>
      <c r="J657" s="1"/>
      <c r="K657" s="1"/>
      <c r="L657" s="1"/>
      <c r="M657" s="5"/>
      <c r="N657" s="310"/>
      <c r="O657" s="1"/>
      <c r="P657" s="5"/>
      <c r="Q657" s="1"/>
      <c r="R657" s="1"/>
      <c r="S657" s="5"/>
      <c r="T657" s="7"/>
      <c r="U657" s="24"/>
      <c r="V657" s="1"/>
      <c r="W657" s="12"/>
      <c r="X657" s="10"/>
      <c r="Y657" s="46"/>
      <c r="Z657" s="93"/>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4"/>
      <c r="BB657" s="94"/>
      <c r="BC657" s="94"/>
      <c r="BD657" s="94"/>
      <c r="BE657" s="94"/>
      <c r="BF657" s="94"/>
      <c r="BG657" s="94"/>
      <c r="BH657" s="94"/>
      <c r="BI657" s="94"/>
      <c r="BJ657" s="94"/>
      <c r="BK657" s="94"/>
      <c r="BL657" s="94"/>
      <c r="BM657" s="94"/>
      <c r="BN657" s="94"/>
      <c r="BO657" s="94"/>
      <c r="BP657" s="94"/>
      <c r="BQ657" s="94"/>
      <c r="BR657" s="94"/>
      <c r="BS657" s="94"/>
      <c r="BT657" s="94"/>
      <c r="BU657" s="94"/>
      <c r="BV657" s="94"/>
      <c r="BW657" s="94"/>
      <c r="BX657" s="94"/>
      <c r="BY657" s="94"/>
      <c r="BZ657" s="94"/>
      <c r="CA657" s="94"/>
      <c r="CB657" s="94"/>
      <c r="CC657" s="94"/>
      <c r="CD657" s="94"/>
      <c r="CE657" s="94"/>
      <c r="CF657" s="94"/>
      <c r="CG657" s="94"/>
      <c r="CH657" s="94"/>
      <c r="CI657" s="94"/>
      <c r="CJ657" s="94"/>
      <c r="CK657" s="94"/>
      <c r="CL657" s="94"/>
      <c r="CM657" s="94"/>
      <c r="CN657" s="94"/>
      <c r="CO657" s="94"/>
      <c r="CP657" s="94"/>
      <c r="CQ657" s="94"/>
      <c r="CR657" s="94"/>
      <c r="CS657" s="94"/>
      <c r="CT657" s="94"/>
      <c r="CU657" s="94"/>
      <c r="CV657" s="94"/>
      <c r="CW657" s="94"/>
      <c r="CX657" s="94"/>
      <c r="CY657" s="94"/>
      <c r="CZ657" s="94"/>
      <c r="DA657" s="94"/>
      <c r="DB657" s="94"/>
      <c r="DC657" s="94"/>
      <c r="DD657" s="94"/>
      <c r="DE657" s="94"/>
      <c r="DF657" s="94"/>
      <c r="DG657" s="94"/>
      <c r="DH657" s="94"/>
      <c r="DI657" s="94"/>
      <c r="DJ657" s="94"/>
      <c r="DK657" s="94"/>
      <c r="DL657" s="94"/>
      <c r="DM657" s="94"/>
      <c r="DN657" s="94"/>
      <c r="DO657" s="94"/>
      <c r="DP657" s="94"/>
      <c r="DQ657" s="94"/>
      <c r="DR657" s="94"/>
      <c r="DS657" s="94"/>
      <c r="DT657" s="94"/>
      <c r="DU657" s="94"/>
      <c r="DV657" s="94"/>
      <c r="DW657" s="94"/>
      <c r="DX657" s="94"/>
      <c r="DY657" s="94"/>
      <c r="DZ657" s="94"/>
      <c r="EA657" s="94"/>
      <c r="EB657" s="94"/>
      <c r="EC657" s="94"/>
      <c r="ED657" s="94"/>
      <c r="EE657" s="94"/>
      <c r="EF657" s="94"/>
      <c r="EG657" s="94"/>
      <c r="EH657" s="94"/>
      <c r="EI657" s="94"/>
      <c r="EJ657" s="94"/>
      <c r="EK657" s="94"/>
      <c r="EL657" s="94"/>
      <c r="EM657" s="94"/>
      <c r="EN657" s="94"/>
      <c r="EO657" s="94"/>
      <c r="EP657" s="94"/>
      <c r="EQ657" s="94"/>
      <c r="ER657" s="94"/>
      <c r="ES657" s="94"/>
      <c r="ET657" s="94"/>
      <c r="EU657" s="94"/>
      <c r="EV657" s="94"/>
      <c r="EW657" s="94"/>
      <c r="EX657" s="94"/>
      <c r="EY657" s="94"/>
      <c r="EZ657" s="94"/>
      <c r="FA657" s="94"/>
      <c r="FB657" s="94"/>
      <c r="FC657" s="94"/>
      <c r="FD657" s="94"/>
      <c r="FE657" s="94"/>
      <c r="FF657" s="94"/>
      <c r="FG657" s="94"/>
      <c r="FH657" s="94"/>
      <c r="FI657" s="94"/>
      <c r="FJ657" s="94"/>
      <c r="FK657" s="94"/>
      <c r="FL657" s="94"/>
      <c r="FM657" s="94"/>
      <c r="FN657" s="94"/>
      <c r="FO657" s="94"/>
      <c r="FP657" s="94"/>
      <c r="FQ657" s="94"/>
      <c r="FR657" s="94"/>
      <c r="FS657" s="94"/>
      <c r="FT657" s="94"/>
      <c r="FU657" s="94"/>
      <c r="FV657" s="94"/>
      <c r="FW657" s="94"/>
      <c r="FX657" s="94"/>
      <c r="FY657" s="94"/>
      <c r="FZ657" s="94"/>
      <c r="GA657" s="94"/>
      <c r="GB657" s="94"/>
      <c r="GC657" s="94"/>
      <c r="GD657" s="94"/>
      <c r="GE657" s="94"/>
      <c r="GF657" s="94"/>
      <c r="GG657" s="94"/>
      <c r="GH657" s="94"/>
      <c r="GI657" s="94"/>
      <c r="GJ657" s="94"/>
      <c r="GK657" s="94"/>
      <c r="GL657" s="94"/>
      <c r="GM657" s="94"/>
      <c r="GN657" s="94"/>
      <c r="GO657" s="94"/>
      <c r="GP657" s="94"/>
      <c r="GQ657" s="94"/>
      <c r="GR657" s="94"/>
      <c r="GS657" s="94"/>
      <c r="GT657" s="94"/>
      <c r="GU657" s="94"/>
      <c r="GV657" s="94"/>
      <c r="GW657" s="94"/>
      <c r="GX657" s="94"/>
      <c r="GY657" s="94"/>
      <c r="GZ657" s="94"/>
      <c r="HA657" s="1"/>
      <c r="HB657" s="1"/>
    </row>
    <row r="658" spans="1:210" s="23" customFormat="1">
      <c r="A658" s="19"/>
      <c r="B658" s="5"/>
      <c r="C658" s="34" t="str">
        <f>$C$337</f>
        <v>месяц старта расхода</v>
      </c>
      <c r="D658" s="196"/>
      <c r="E658" s="269"/>
      <c r="F658" s="52"/>
      <c r="G658" s="232"/>
      <c r="H658" s="19"/>
      <c r="I658" s="19"/>
      <c r="J658" s="5" t="s">
        <v>6</v>
      </c>
      <c r="K658" s="575"/>
      <c r="L658" s="24" t="s">
        <v>7</v>
      </c>
      <c r="M658" s="20"/>
      <c r="N658" s="196" t="s">
        <v>170</v>
      </c>
      <c r="O658" s="19"/>
      <c r="P658" s="20"/>
      <c r="Q658" s="19" t="s">
        <v>12</v>
      </c>
      <c r="R658" s="19"/>
      <c r="S658" s="20" t="s">
        <v>6</v>
      </c>
      <c r="T658" s="204"/>
      <c r="U658" s="26" t="s">
        <v>7</v>
      </c>
      <c r="V658" s="19"/>
      <c r="W658" s="21"/>
      <c r="X658" s="22"/>
      <c r="Y658" s="47"/>
      <c r="Z658" s="96"/>
      <c r="AA658" s="578" t="str">
        <f>IF(AA660="","",IF(AND(Z660="",AA660&lt;&gt;""),1,Z658+1))</f>
        <v/>
      </c>
      <c r="AB658" s="578" t="str">
        <f t="shared" ref="AB658:CM658" si="3007">IF(AB660="","",IF(AND(AA660="",AB660&lt;&gt;""),1,AA658+1))</f>
        <v/>
      </c>
      <c r="AC658" s="578" t="str">
        <f t="shared" si="3007"/>
        <v/>
      </c>
      <c r="AD658" s="578" t="str">
        <f t="shared" si="3007"/>
        <v/>
      </c>
      <c r="AE658" s="578" t="str">
        <f t="shared" si="3007"/>
        <v/>
      </c>
      <c r="AF658" s="578" t="str">
        <f t="shared" si="3007"/>
        <v/>
      </c>
      <c r="AG658" s="578" t="str">
        <f t="shared" si="3007"/>
        <v/>
      </c>
      <c r="AH658" s="578" t="str">
        <f t="shared" si="3007"/>
        <v/>
      </c>
      <c r="AI658" s="578" t="str">
        <f t="shared" si="3007"/>
        <v/>
      </c>
      <c r="AJ658" s="578" t="str">
        <f t="shared" si="3007"/>
        <v/>
      </c>
      <c r="AK658" s="578" t="str">
        <f t="shared" si="3007"/>
        <v/>
      </c>
      <c r="AL658" s="578" t="str">
        <f t="shared" si="3007"/>
        <v/>
      </c>
      <c r="AM658" s="578" t="str">
        <f t="shared" si="3007"/>
        <v/>
      </c>
      <c r="AN658" s="578" t="str">
        <f t="shared" si="3007"/>
        <v/>
      </c>
      <c r="AO658" s="578" t="str">
        <f t="shared" si="3007"/>
        <v/>
      </c>
      <c r="AP658" s="578" t="str">
        <f t="shared" si="3007"/>
        <v/>
      </c>
      <c r="AQ658" s="578" t="str">
        <f t="shared" si="3007"/>
        <v/>
      </c>
      <c r="AR658" s="578" t="str">
        <f t="shared" si="3007"/>
        <v/>
      </c>
      <c r="AS658" s="578" t="str">
        <f t="shared" si="3007"/>
        <v/>
      </c>
      <c r="AT658" s="578" t="str">
        <f t="shared" si="3007"/>
        <v/>
      </c>
      <c r="AU658" s="578" t="str">
        <f t="shared" si="3007"/>
        <v/>
      </c>
      <c r="AV658" s="578" t="str">
        <f t="shared" si="3007"/>
        <v/>
      </c>
      <c r="AW658" s="578" t="str">
        <f t="shared" si="3007"/>
        <v/>
      </c>
      <c r="AX658" s="578" t="str">
        <f t="shared" si="3007"/>
        <v/>
      </c>
      <c r="AY658" s="578" t="str">
        <f t="shared" si="3007"/>
        <v/>
      </c>
      <c r="AZ658" s="578" t="str">
        <f t="shared" si="3007"/>
        <v/>
      </c>
      <c r="BA658" s="578" t="str">
        <f t="shared" si="3007"/>
        <v/>
      </c>
      <c r="BB658" s="578" t="str">
        <f t="shared" si="3007"/>
        <v/>
      </c>
      <c r="BC658" s="578" t="str">
        <f t="shared" si="3007"/>
        <v/>
      </c>
      <c r="BD658" s="578" t="str">
        <f t="shared" si="3007"/>
        <v/>
      </c>
      <c r="BE658" s="578" t="str">
        <f t="shared" si="3007"/>
        <v/>
      </c>
      <c r="BF658" s="578" t="str">
        <f t="shared" si="3007"/>
        <v/>
      </c>
      <c r="BG658" s="578" t="str">
        <f t="shared" si="3007"/>
        <v/>
      </c>
      <c r="BH658" s="578" t="str">
        <f t="shared" si="3007"/>
        <v/>
      </c>
      <c r="BI658" s="578" t="str">
        <f t="shared" si="3007"/>
        <v/>
      </c>
      <c r="BJ658" s="578" t="str">
        <f t="shared" si="3007"/>
        <v/>
      </c>
      <c r="BK658" s="578" t="str">
        <f t="shared" si="3007"/>
        <v/>
      </c>
      <c r="BL658" s="578" t="str">
        <f t="shared" si="3007"/>
        <v/>
      </c>
      <c r="BM658" s="578" t="str">
        <f t="shared" si="3007"/>
        <v/>
      </c>
      <c r="BN658" s="578" t="str">
        <f t="shared" si="3007"/>
        <v/>
      </c>
      <c r="BO658" s="578" t="str">
        <f t="shared" si="3007"/>
        <v/>
      </c>
      <c r="BP658" s="578" t="str">
        <f t="shared" si="3007"/>
        <v/>
      </c>
      <c r="BQ658" s="578" t="str">
        <f t="shared" si="3007"/>
        <v/>
      </c>
      <c r="BR658" s="578" t="str">
        <f t="shared" si="3007"/>
        <v/>
      </c>
      <c r="BS658" s="578" t="str">
        <f t="shared" si="3007"/>
        <v/>
      </c>
      <c r="BT658" s="578" t="str">
        <f t="shared" si="3007"/>
        <v/>
      </c>
      <c r="BU658" s="578" t="str">
        <f t="shared" si="3007"/>
        <v/>
      </c>
      <c r="BV658" s="578" t="str">
        <f t="shared" si="3007"/>
        <v/>
      </c>
      <c r="BW658" s="578" t="str">
        <f t="shared" si="3007"/>
        <v/>
      </c>
      <c r="BX658" s="578" t="str">
        <f t="shared" si="3007"/>
        <v/>
      </c>
      <c r="BY658" s="578" t="str">
        <f t="shared" si="3007"/>
        <v/>
      </c>
      <c r="BZ658" s="578" t="str">
        <f t="shared" si="3007"/>
        <v/>
      </c>
      <c r="CA658" s="578" t="str">
        <f t="shared" si="3007"/>
        <v/>
      </c>
      <c r="CB658" s="578" t="str">
        <f t="shared" si="3007"/>
        <v/>
      </c>
      <c r="CC658" s="578" t="str">
        <f t="shared" si="3007"/>
        <v/>
      </c>
      <c r="CD658" s="578" t="str">
        <f t="shared" si="3007"/>
        <v/>
      </c>
      <c r="CE658" s="578" t="str">
        <f t="shared" si="3007"/>
        <v/>
      </c>
      <c r="CF658" s="578" t="str">
        <f t="shared" si="3007"/>
        <v/>
      </c>
      <c r="CG658" s="578" t="str">
        <f t="shared" si="3007"/>
        <v/>
      </c>
      <c r="CH658" s="578" t="str">
        <f t="shared" si="3007"/>
        <v/>
      </c>
      <c r="CI658" s="578" t="str">
        <f t="shared" si="3007"/>
        <v/>
      </c>
      <c r="CJ658" s="578" t="str">
        <f t="shared" si="3007"/>
        <v/>
      </c>
      <c r="CK658" s="578" t="str">
        <f t="shared" si="3007"/>
        <v/>
      </c>
      <c r="CL658" s="578" t="str">
        <f t="shared" si="3007"/>
        <v/>
      </c>
      <c r="CM658" s="578" t="str">
        <f t="shared" si="3007"/>
        <v/>
      </c>
      <c r="CN658" s="578" t="str">
        <f t="shared" ref="CN658:DG658" si="3008">IF(CN660="","",IF(AND(CM660="",CN660&lt;&gt;""),1,CM658+1))</f>
        <v/>
      </c>
      <c r="CO658" s="578" t="str">
        <f t="shared" si="3008"/>
        <v/>
      </c>
      <c r="CP658" s="578" t="str">
        <f t="shared" si="3008"/>
        <v/>
      </c>
      <c r="CQ658" s="578" t="str">
        <f t="shared" si="3008"/>
        <v/>
      </c>
      <c r="CR658" s="578" t="str">
        <f t="shared" si="3008"/>
        <v/>
      </c>
      <c r="CS658" s="578" t="str">
        <f t="shared" si="3008"/>
        <v/>
      </c>
      <c r="CT658" s="578" t="str">
        <f t="shared" si="3008"/>
        <v/>
      </c>
      <c r="CU658" s="578" t="str">
        <f t="shared" si="3008"/>
        <v/>
      </c>
      <c r="CV658" s="578" t="str">
        <f t="shared" si="3008"/>
        <v/>
      </c>
      <c r="CW658" s="578" t="str">
        <f t="shared" si="3008"/>
        <v/>
      </c>
      <c r="CX658" s="578" t="str">
        <f t="shared" si="3008"/>
        <v/>
      </c>
      <c r="CY658" s="578" t="str">
        <f t="shared" si="3008"/>
        <v/>
      </c>
      <c r="CZ658" s="578" t="str">
        <f t="shared" si="3008"/>
        <v/>
      </c>
      <c r="DA658" s="578" t="str">
        <f t="shared" si="3008"/>
        <v/>
      </c>
      <c r="DB658" s="578" t="str">
        <f t="shared" si="3008"/>
        <v/>
      </c>
      <c r="DC658" s="578" t="str">
        <f t="shared" si="3008"/>
        <v/>
      </c>
      <c r="DD658" s="578" t="str">
        <f t="shared" si="3008"/>
        <v/>
      </c>
      <c r="DE658" s="578" t="str">
        <f t="shared" si="3008"/>
        <v/>
      </c>
      <c r="DF658" s="578" t="str">
        <f t="shared" si="3008"/>
        <v/>
      </c>
      <c r="DG658" s="578" t="str">
        <f t="shared" si="3008"/>
        <v/>
      </c>
      <c r="DH658" s="578" t="str">
        <f t="shared" ref="DH658" si="3009">IF(DH660="","",IF(AND(DG660="",DH660&lt;&gt;""),1,DG658+1))</f>
        <v/>
      </c>
      <c r="DI658" s="578" t="str">
        <f t="shared" ref="DI658" si="3010">IF(DI660="","",IF(AND(DH660="",DI660&lt;&gt;""),1,DH658+1))</f>
        <v/>
      </c>
      <c r="DJ658" s="578" t="str">
        <f t="shared" ref="DJ658" si="3011">IF(DJ660="","",IF(AND(DI660="",DJ660&lt;&gt;""),1,DI658+1))</f>
        <v/>
      </c>
      <c r="DK658" s="578" t="str">
        <f t="shared" ref="DK658" si="3012">IF(DK660="","",IF(AND(DJ660="",DK660&lt;&gt;""),1,DJ658+1))</f>
        <v/>
      </c>
      <c r="DL658" s="578" t="str">
        <f t="shared" ref="DL658" si="3013">IF(DL660="","",IF(AND(DK660="",DL660&lt;&gt;""),1,DK658+1))</f>
        <v/>
      </c>
      <c r="DM658" s="578" t="str">
        <f t="shared" ref="DM658" si="3014">IF(DM660="","",IF(AND(DL660="",DM660&lt;&gt;""),1,DL658+1))</f>
        <v/>
      </c>
      <c r="DN658" s="578" t="str">
        <f t="shared" ref="DN658" si="3015">IF(DN660="","",IF(AND(DM660="",DN660&lt;&gt;""),1,DM658+1))</f>
        <v/>
      </c>
      <c r="DO658" s="578" t="str">
        <f t="shared" ref="DO658" si="3016">IF(DO660="","",IF(AND(DN660="",DO660&lt;&gt;""),1,DN658+1))</f>
        <v/>
      </c>
      <c r="DP658" s="578" t="str">
        <f t="shared" ref="DP658" si="3017">IF(DP660="","",IF(AND(DO660="",DP660&lt;&gt;""),1,DO658+1))</f>
        <v/>
      </c>
      <c r="DQ658" s="578" t="str">
        <f t="shared" ref="DQ658" si="3018">IF(DQ660="","",IF(AND(DP660="",DQ660&lt;&gt;""),1,DP658+1))</f>
        <v/>
      </c>
      <c r="DR658" s="578" t="str">
        <f t="shared" ref="DR658" si="3019">IF(DR660="","",IF(AND(DQ660="",DR660&lt;&gt;""),1,DQ658+1))</f>
        <v/>
      </c>
      <c r="DS658" s="578" t="str">
        <f t="shared" ref="DS658" si="3020">IF(DS660="","",IF(AND(DR660="",DS660&lt;&gt;""),1,DR658+1))</f>
        <v/>
      </c>
      <c r="DT658" s="578" t="str">
        <f t="shared" ref="DT658" si="3021">IF(DT660="","",IF(AND(DS660="",DT660&lt;&gt;""),1,DS658+1))</f>
        <v/>
      </c>
      <c r="DU658" s="578" t="str">
        <f t="shared" ref="DU658" si="3022">IF(DU660="","",IF(AND(DT660="",DU660&lt;&gt;""),1,DT658+1))</f>
        <v/>
      </c>
      <c r="DV658" s="578" t="str">
        <f t="shared" ref="DV658" si="3023">IF(DV660="","",IF(AND(DU660="",DV660&lt;&gt;""),1,DU658+1))</f>
        <v/>
      </c>
      <c r="DW658" s="578" t="str">
        <f t="shared" ref="DW658" si="3024">IF(DW660="","",IF(AND(DV660="",DW660&lt;&gt;""),1,DV658+1))</f>
        <v/>
      </c>
      <c r="DX658" s="578" t="str">
        <f t="shared" ref="DX658" si="3025">IF(DX660="","",IF(AND(DW660="",DX660&lt;&gt;""),1,DW658+1))</f>
        <v/>
      </c>
      <c r="DY658" s="578" t="str">
        <f t="shared" ref="DY658" si="3026">IF(DY660="","",IF(AND(DX660="",DY660&lt;&gt;""),1,DX658+1))</f>
        <v/>
      </c>
      <c r="DZ658" s="578" t="str">
        <f t="shared" ref="DZ658" si="3027">IF(DZ660="","",IF(AND(DY660="",DZ660&lt;&gt;""),1,DY658+1))</f>
        <v/>
      </c>
      <c r="EA658" s="578" t="str">
        <f t="shared" ref="EA658" si="3028">IF(EA660="","",IF(AND(DZ660="",EA660&lt;&gt;""),1,DZ658+1))</f>
        <v/>
      </c>
      <c r="EB658" s="578" t="str">
        <f t="shared" ref="EB658" si="3029">IF(EB660="","",IF(AND(EA660="",EB660&lt;&gt;""),1,EA658+1))</f>
        <v/>
      </c>
      <c r="EC658" s="578" t="str">
        <f t="shared" ref="EC658" si="3030">IF(EC660="","",IF(AND(EB660="",EC660&lt;&gt;""),1,EB658+1))</f>
        <v/>
      </c>
      <c r="ED658" s="578" t="str">
        <f t="shared" ref="ED658" si="3031">IF(ED660="","",IF(AND(EC660="",ED660&lt;&gt;""),1,EC658+1))</f>
        <v/>
      </c>
      <c r="EE658" s="578" t="str">
        <f t="shared" ref="EE658" si="3032">IF(EE660="","",IF(AND(ED660="",EE660&lt;&gt;""),1,ED658+1))</f>
        <v/>
      </c>
      <c r="EF658" s="578" t="str">
        <f t="shared" ref="EF658" si="3033">IF(EF660="","",IF(AND(EE660="",EF660&lt;&gt;""),1,EE658+1))</f>
        <v/>
      </c>
      <c r="EG658" s="578" t="str">
        <f t="shared" ref="EG658" si="3034">IF(EG660="","",IF(AND(EF660="",EG660&lt;&gt;""),1,EF658+1))</f>
        <v/>
      </c>
      <c r="EH658" s="578" t="str">
        <f t="shared" ref="EH658" si="3035">IF(EH660="","",IF(AND(EG660="",EH660&lt;&gt;""),1,EG658+1))</f>
        <v/>
      </c>
      <c r="EI658" s="578" t="str">
        <f t="shared" ref="EI658" si="3036">IF(EI660="","",IF(AND(EH660="",EI660&lt;&gt;""),1,EH658+1))</f>
        <v/>
      </c>
      <c r="EJ658" s="578" t="str">
        <f t="shared" ref="EJ658" si="3037">IF(EJ660="","",IF(AND(EI660="",EJ660&lt;&gt;""),1,EI658+1))</f>
        <v/>
      </c>
      <c r="EK658" s="578" t="str">
        <f t="shared" ref="EK658" si="3038">IF(EK660="","",IF(AND(EJ660="",EK660&lt;&gt;""),1,EJ658+1))</f>
        <v/>
      </c>
      <c r="EL658" s="578" t="str">
        <f t="shared" ref="EL658" si="3039">IF(EL660="","",IF(AND(EK660="",EL660&lt;&gt;""),1,EK658+1))</f>
        <v/>
      </c>
      <c r="EM658" s="578" t="str">
        <f t="shared" ref="EM658" si="3040">IF(EM660="","",IF(AND(EL660="",EM660&lt;&gt;""),1,EL658+1))</f>
        <v/>
      </c>
      <c r="EN658" s="578" t="str">
        <f t="shared" ref="EN658" si="3041">IF(EN660="","",IF(AND(EM660="",EN660&lt;&gt;""),1,EM658+1))</f>
        <v/>
      </c>
      <c r="EO658" s="578" t="str">
        <f t="shared" ref="EO658" si="3042">IF(EO660="","",IF(AND(EN660="",EO660&lt;&gt;""),1,EN658+1))</f>
        <v/>
      </c>
      <c r="EP658" s="578" t="str">
        <f t="shared" ref="EP658" si="3043">IF(EP660="","",IF(AND(EO660="",EP660&lt;&gt;""),1,EO658+1))</f>
        <v/>
      </c>
      <c r="EQ658" s="578" t="str">
        <f t="shared" ref="EQ658" si="3044">IF(EQ660="","",IF(AND(EP660="",EQ660&lt;&gt;""),1,EP658+1))</f>
        <v/>
      </c>
      <c r="ER658" s="578" t="str">
        <f t="shared" ref="ER658" si="3045">IF(ER660="","",IF(AND(EQ660="",ER660&lt;&gt;""),1,EQ658+1))</f>
        <v/>
      </c>
      <c r="ES658" s="578" t="str">
        <f t="shared" ref="ES658" si="3046">IF(ES660="","",IF(AND(ER660="",ES660&lt;&gt;""),1,ER658+1))</f>
        <v/>
      </c>
      <c r="ET658" s="578" t="str">
        <f t="shared" ref="ET658" si="3047">IF(ET660="","",IF(AND(ES660="",ET660&lt;&gt;""),1,ES658+1))</f>
        <v/>
      </c>
      <c r="EU658" s="578" t="str">
        <f t="shared" ref="EU658" si="3048">IF(EU660="","",IF(AND(ET660="",EU660&lt;&gt;""),1,ET658+1))</f>
        <v/>
      </c>
      <c r="EV658" s="578" t="str">
        <f t="shared" ref="EV658" si="3049">IF(EV660="","",IF(AND(EU660="",EV660&lt;&gt;""),1,EU658+1))</f>
        <v/>
      </c>
      <c r="EW658" s="578" t="str">
        <f t="shared" ref="EW658" si="3050">IF(EW660="","",IF(AND(EV660="",EW660&lt;&gt;""),1,EV658+1))</f>
        <v/>
      </c>
      <c r="EX658" s="578" t="str">
        <f t="shared" ref="EX658" si="3051">IF(EX660="","",IF(AND(EW660="",EX660&lt;&gt;""),1,EW658+1))</f>
        <v/>
      </c>
      <c r="EY658" s="578" t="str">
        <f t="shared" ref="EY658" si="3052">IF(EY660="","",IF(AND(EX660="",EY660&lt;&gt;""),1,EX658+1))</f>
        <v/>
      </c>
      <c r="EZ658" s="578" t="str">
        <f t="shared" ref="EZ658" si="3053">IF(EZ660="","",IF(AND(EY660="",EZ660&lt;&gt;""),1,EY658+1))</f>
        <v/>
      </c>
      <c r="FA658" s="578" t="str">
        <f t="shared" ref="FA658" si="3054">IF(FA660="","",IF(AND(EZ660="",FA660&lt;&gt;""),1,EZ658+1))</f>
        <v/>
      </c>
      <c r="FB658" s="578" t="str">
        <f t="shared" ref="FB658" si="3055">IF(FB660="","",IF(AND(FA660="",FB660&lt;&gt;""),1,FA658+1))</f>
        <v/>
      </c>
      <c r="FC658" s="578" t="str">
        <f t="shared" ref="FC658" si="3056">IF(FC660="","",IF(AND(FB660="",FC660&lt;&gt;""),1,FB658+1))</f>
        <v/>
      </c>
      <c r="FD658" s="578" t="str">
        <f t="shared" ref="FD658" si="3057">IF(FD660="","",IF(AND(FC660="",FD660&lt;&gt;""),1,FC658+1))</f>
        <v/>
      </c>
      <c r="FE658" s="578" t="str">
        <f t="shared" ref="FE658" si="3058">IF(FE660="","",IF(AND(FD660="",FE660&lt;&gt;""),1,FD658+1))</f>
        <v/>
      </c>
      <c r="FF658" s="578" t="str">
        <f t="shared" ref="FF658" si="3059">IF(FF660="","",IF(AND(FE660="",FF660&lt;&gt;""),1,FE658+1))</f>
        <v/>
      </c>
      <c r="FG658" s="578" t="str">
        <f t="shared" ref="FG658" si="3060">IF(FG660="","",IF(AND(FF660="",FG660&lt;&gt;""),1,FF658+1))</f>
        <v/>
      </c>
      <c r="FH658" s="578" t="str">
        <f t="shared" ref="FH658" si="3061">IF(FH660="","",IF(AND(FG660="",FH660&lt;&gt;""),1,FG658+1))</f>
        <v/>
      </c>
      <c r="FI658" s="578" t="str">
        <f t="shared" ref="FI658" si="3062">IF(FI660="","",IF(AND(FH660="",FI660&lt;&gt;""),1,FH658+1))</f>
        <v/>
      </c>
      <c r="FJ658" s="578" t="str">
        <f t="shared" ref="FJ658" si="3063">IF(FJ660="","",IF(AND(FI660="",FJ660&lt;&gt;""),1,FI658+1))</f>
        <v/>
      </c>
      <c r="FK658" s="578" t="str">
        <f t="shared" ref="FK658" si="3064">IF(FK660="","",IF(AND(FJ660="",FK660&lt;&gt;""),1,FJ658+1))</f>
        <v/>
      </c>
      <c r="FL658" s="578" t="str">
        <f t="shared" ref="FL658" si="3065">IF(FL660="","",IF(AND(FK660="",FL660&lt;&gt;""),1,FK658+1))</f>
        <v/>
      </c>
      <c r="FM658" s="578" t="str">
        <f t="shared" ref="FM658" si="3066">IF(FM660="","",IF(AND(FL660="",FM660&lt;&gt;""),1,FL658+1))</f>
        <v/>
      </c>
      <c r="FN658" s="578" t="str">
        <f t="shared" ref="FN658" si="3067">IF(FN660="","",IF(AND(FM660="",FN660&lt;&gt;""),1,FM658+1))</f>
        <v/>
      </c>
      <c r="FO658" s="578" t="str">
        <f t="shared" ref="FO658" si="3068">IF(FO660="","",IF(AND(FN660="",FO660&lt;&gt;""),1,FN658+1))</f>
        <v/>
      </c>
      <c r="FP658" s="578" t="str">
        <f t="shared" ref="FP658" si="3069">IF(FP660="","",IF(AND(FO660="",FP660&lt;&gt;""),1,FO658+1))</f>
        <v/>
      </c>
      <c r="FQ658" s="578" t="str">
        <f t="shared" ref="FQ658" si="3070">IF(FQ660="","",IF(AND(FP660="",FQ660&lt;&gt;""),1,FP658+1))</f>
        <v/>
      </c>
      <c r="FR658" s="578" t="str">
        <f t="shared" ref="FR658" si="3071">IF(FR660="","",IF(AND(FQ660="",FR660&lt;&gt;""),1,FQ658+1))</f>
        <v/>
      </c>
      <c r="FS658" s="578" t="str">
        <f t="shared" ref="FS658" si="3072">IF(FS660="","",IF(AND(FR660="",FS660&lt;&gt;""),1,FR658+1))</f>
        <v/>
      </c>
      <c r="FT658" s="578" t="str">
        <f t="shared" ref="FT658" si="3073">IF(FT660="","",IF(AND(FS660="",FT660&lt;&gt;""),1,FS658+1))</f>
        <v/>
      </c>
      <c r="FU658" s="578" t="str">
        <f t="shared" ref="FU658" si="3074">IF(FU660="","",IF(AND(FT660="",FU660&lt;&gt;""),1,FT658+1))</f>
        <v/>
      </c>
      <c r="FV658" s="578" t="str">
        <f t="shared" ref="FV658" si="3075">IF(FV660="","",IF(AND(FU660="",FV660&lt;&gt;""),1,FU658+1))</f>
        <v/>
      </c>
      <c r="FW658" s="578" t="str">
        <f t="shared" ref="FW658" si="3076">IF(FW660="","",IF(AND(FV660="",FW660&lt;&gt;""),1,FV658+1))</f>
        <v/>
      </c>
      <c r="FX658" s="578" t="str">
        <f t="shared" ref="FX658" si="3077">IF(FX660="","",IF(AND(FW660="",FX660&lt;&gt;""),1,FW658+1))</f>
        <v/>
      </c>
      <c r="FY658" s="578" t="str">
        <f t="shared" ref="FY658" si="3078">IF(FY660="","",IF(AND(FX660="",FY660&lt;&gt;""),1,FX658+1))</f>
        <v/>
      </c>
      <c r="FZ658" s="578" t="str">
        <f t="shared" ref="FZ658" si="3079">IF(FZ660="","",IF(AND(FY660="",FZ660&lt;&gt;""),1,FY658+1))</f>
        <v/>
      </c>
      <c r="GA658" s="578" t="str">
        <f t="shared" ref="GA658" si="3080">IF(GA660="","",IF(AND(FZ660="",GA660&lt;&gt;""),1,FZ658+1))</f>
        <v/>
      </c>
      <c r="GB658" s="578" t="str">
        <f t="shared" ref="GB658" si="3081">IF(GB660="","",IF(AND(GA660="",GB660&lt;&gt;""),1,GA658+1))</f>
        <v/>
      </c>
      <c r="GC658" s="578" t="str">
        <f t="shared" ref="GC658" si="3082">IF(GC660="","",IF(AND(GB660="",GC660&lt;&gt;""),1,GB658+1))</f>
        <v/>
      </c>
      <c r="GD658" s="578" t="str">
        <f t="shared" ref="GD658" si="3083">IF(GD660="","",IF(AND(GC660="",GD660&lt;&gt;""),1,GC658+1))</f>
        <v/>
      </c>
      <c r="GE658" s="578" t="str">
        <f t="shared" ref="GE658" si="3084">IF(GE660="","",IF(AND(GD660="",GE660&lt;&gt;""),1,GD658+1))</f>
        <v/>
      </c>
      <c r="GF658" s="578" t="str">
        <f t="shared" ref="GF658" si="3085">IF(GF660="","",IF(AND(GE660="",GF660&lt;&gt;""),1,GE658+1))</f>
        <v/>
      </c>
      <c r="GG658" s="578" t="str">
        <f t="shared" ref="GG658" si="3086">IF(GG660="","",IF(AND(GF660="",GG660&lt;&gt;""),1,GF658+1))</f>
        <v/>
      </c>
      <c r="GH658" s="578" t="str">
        <f t="shared" ref="GH658" si="3087">IF(GH660="","",IF(AND(GG660="",GH660&lt;&gt;""),1,GG658+1))</f>
        <v/>
      </c>
      <c r="GI658" s="578" t="str">
        <f t="shared" ref="GI658" si="3088">IF(GI660="","",IF(AND(GH660="",GI660&lt;&gt;""),1,GH658+1))</f>
        <v/>
      </c>
      <c r="GJ658" s="578" t="str">
        <f t="shared" ref="GJ658" si="3089">IF(GJ660="","",IF(AND(GI660="",GJ660&lt;&gt;""),1,GI658+1))</f>
        <v/>
      </c>
      <c r="GK658" s="578" t="str">
        <f t="shared" ref="GK658" si="3090">IF(GK660="","",IF(AND(GJ660="",GK660&lt;&gt;""),1,GJ658+1))</f>
        <v/>
      </c>
      <c r="GL658" s="578" t="str">
        <f t="shared" ref="GL658" si="3091">IF(GL660="","",IF(AND(GK660="",GL660&lt;&gt;""),1,GK658+1))</f>
        <v/>
      </c>
      <c r="GM658" s="578" t="str">
        <f t="shared" ref="GM658" si="3092">IF(GM660="","",IF(AND(GL660="",GM660&lt;&gt;""),1,GL658+1))</f>
        <v/>
      </c>
      <c r="GN658" s="578" t="str">
        <f t="shared" ref="GN658" si="3093">IF(GN660="","",IF(AND(GM660="",GN660&lt;&gt;""),1,GM658+1))</f>
        <v/>
      </c>
      <c r="GO658" s="578" t="str">
        <f t="shared" ref="GO658" si="3094">IF(GO660="","",IF(AND(GN660="",GO660&lt;&gt;""),1,GN658+1))</f>
        <v/>
      </c>
      <c r="GP658" s="578" t="str">
        <f t="shared" ref="GP658" si="3095">IF(GP660="","",IF(AND(GO660="",GP660&lt;&gt;""),1,GO658+1))</f>
        <v/>
      </c>
      <c r="GQ658" s="578" t="str">
        <f t="shared" ref="GQ658" si="3096">IF(GQ660="","",IF(AND(GP660="",GQ660&lt;&gt;""),1,GP658+1))</f>
        <v/>
      </c>
      <c r="GR658" s="578" t="str">
        <f t="shared" ref="GR658" si="3097">IF(GR660="","",IF(AND(GQ660="",GR660&lt;&gt;""),1,GQ658+1))</f>
        <v/>
      </c>
      <c r="GS658" s="578" t="str">
        <f t="shared" ref="GS658" si="3098">IF(GS660="","",IF(AND(GR660="",GS660&lt;&gt;""),1,GR658+1))</f>
        <v/>
      </c>
      <c r="GT658" s="578" t="str">
        <f t="shared" ref="GT658" si="3099">IF(GT660="","",IF(AND(GS660="",GT660&lt;&gt;""),1,GS658+1))</f>
        <v/>
      </c>
      <c r="GU658" s="578" t="str">
        <f t="shared" ref="GU658" si="3100">IF(GU660="","",IF(AND(GT660="",GU660&lt;&gt;""),1,GT658+1))</f>
        <v/>
      </c>
      <c r="GV658" s="578" t="str">
        <f t="shared" ref="GV658" si="3101">IF(GV660="","",IF(AND(GU660="",GV660&lt;&gt;""),1,GU658+1))</f>
        <v/>
      </c>
      <c r="GW658" s="578" t="str">
        <f t="shared" ref="GW658" si="3102">IF(GW660="","",IF(AND(GV660="",GW660&lt;&gt;""),1,GV658+1))</f>
        <v/>
      </c>
      <c r="GX658" s="578" t="str">
        <f t="shared" ref="GX658" si="3103">IF(GX660="","",IF(AND(GW660="",GX660&lt;&gt;""),1,GW658+1))</f>
        <v/>
      </c>
      <c r="GY658" s="578" t="str">
        <f t="shared" ref="GY658" si="3104">IF(GY660="","",IF(AND(GX660="",GY660&lt;&gt;""),1,GX658+1))</f>
        <v/>
      </c>
      <c r="GZ658" s="578" t="str">
        <f t="shared" ref="GZ658" si="3105">IF(GZ660="","",IF(AND(GY660="",GZ660&lt;&gt;""),1,GY658+1))</f>
        <v/>
      </c>
      <c r="HA658" s="19"/>
      <c r="HB658" s="19"/>
    </row>
    <row r="659" spans="1:210" ht="4.2" customHeight="1">
      <c r="A659" s="1"/>
      <c r="B659" s="5"/>
      <c r="C659" s="1"/>
      <c r="D659" s="1"/>
      <c r="E659" s="263"/>
      <c r="F659" s="48"/>
      <c r="G659" s="231"/>
      <c r="H659" s="1"/>
      <c r="I659" s="1"/>
      <c r="J659" s="1"/>
      <c r="K659" s="1"/>
      <c r="L659" s="1"/>
      <c r="M659" s="5"/>
      <c r="N659" s="19"/>
      <c r="O659" s="1"/>
      <c r="P659" s="5"/>
      <c r="Q659" s="1"/>
      <c r="R659" s="1"/>
      <c r="S659" s="5"/>
      <c r="T659" s="7"/>
      <c r="U659" s="24"/>
      <c r="V659" s="1"/>
      <c r="W659" s="12"/>
      <c r="X659" s="10"/>
      <c r="Y659" s="46"/>
      <c r="Z659" s="93"/>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94"/>
      <c r="CD659" s="94"/>
      <c r="CE659" s="94"/>
      <c r="CF659" s="94"/>
      <c r="CG659" s="94"/>
      <c r="CH659" s="94"/>
      <c r="CI659" s="94"/>
      <c r="CJ659" s="94"/>
      <c r="CK659" s="94"/>
      <c r="CL659" s="94"/>
      <c r="CM659" s="94"/>
      <c r="CN659" s="94"/>
      <c r="CO659" s="94"/>
      <c r="CP659" s="94"/>
      <c r="CQ659" s="94"/>
      <c r="CR659" s="94"/>
      <c r="CS659" s="94"/>
      <c r="CT659" s="94"/>
      <c r="CU659" s="94"/>
      <c r="CV659" s="94"/>
      <c r="CW659" s="94"/>
      <c r="CX659" s="94"/>
      <c r="CY659" s="94"/>
      <c r="CZ659" s="94"/>
      <c r="DA659" s="94"/>
      <c r="DB659" s="94"/>
      <c r="DC659" s="94"/>
      <c r="DD659" s="94"/>
      <c r="DE659" s="94"/>
      <c r="DF659" s="94"/>
      <c r="DG659" s="94"/>
      <c r="DH659" s="94"/>
      <c r="DI659" s="94"/>
      <c r="DJ659" s="94"/>
      <c r="DK659" s="94"/>
      <c r="DL659" s="94"/>
      <c r="DM659" s="94"/>
      <c r="DN659" s="94"/>
      <c r="DO659" s="94"/>
      <c r="DP659" s="94"/>
      <c r="DQ659" s="94"/>
      <c r="DR659" s="94"/>
      <c r="DS659" s="94"/>
      <c r="DT659" s="94"/>
      <c r="DU659" s="94"/>
      <c r="DV659" s="94"/>
      <c r="DW659" s="94"/>
      <c r="DX659" s="94"/>
      <c r="DY659" s="94"/>
      <c r="DZ659" s="94"/>
      <c r="EA659" s="94"/>
      <c r="EB659" s="94"/>
      <c r="EC659" s="94"/>
      <c r="ED659" s="94"/>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94"/>
      <c r="FL659" s="94"/>
      <c r="FM659" s="94"/>
      <c r="FN659" s="94"/>
      <c r="FO659" s="94"/>
      <c r="FP659" s="94"/>
      <c r="FQ659" s="94"/>
      <c r="FR659" s="94"/>
      <c r="FS659" s="94"/>
      <c r="FT659" s="94"/>
      <c r="FU659" s="94"/>
      <c r="FV659" s="94"/>
      <c r="FW659" s="94"/>
      <c r="FX659" s="94"/>
      <c r="FY659" s="94"/>
      <c r="FZ659" s="94"/>
      <c r="GA659" s="94"/>
      <c r="GB659" s="94"/>
      <c r="GC659" s="94"/>
      <c r="GD659" s="94"/>
      <c r="GE659" s="94"/>
      <c r="GF659" s="94"/>
      <c r="GG659" s="94"/>
      <c r="GH659" s="94"/>
      <c r="GI659" s="94"/>
      <c r="GJ659" s="94"/>
      <c r="GK659" s="94"/>
      <c r="GL659" s="94"/>
      <c r="GM659" s="94"/>
      <c r="GN659" s="94"/>
      <c r="GO659" s="94"/>
      <c r="GP659" s="94"/>
      <c r="GQ659" s="94"/>
      <c r="GR659" s="94"/>
      <c r="GS659" s="94"/>
      <c r="GT659" s="94"/>
      <c r="GU659" s="94"/>
      <c r="GV659" s="94"/>
      <c r="GW659" s="94"/>
      <c r="GX659" s="94"/>
      <c r="GY659" s="94"/>
      <c r="GZ659" s="94"/>
      <c r="HA659" s="1"/>
      <c r="HB659" s="1"/>
    </row>
    <row r="660" spans="1:210" s="23" customFormat="1">
      <c r="A660" s="19"/>
      <c r="B660" s="5"/>
      <c r="C660" s="34" t="str">
        <f>$C$339</f>
        <v>месяц окончания расхода</v>
      </c>
      <c r="D660" s="19"/>
      <c r="E660" s="269"/>
      <c r="F660" s="52"/>
      <c r="G660" s="232"/>
      <c r="H660" s="19"/>
      <c r="I660" s="19"/>
      <c r="J660" s="5" t="s">
        <v>6</v>
      </c>
      <c r="K660" s="575"/>
      <c r="L660" s="24" t="s">
        <v>7</v>
      </c>
      <c r="M660" s="20"/>
      <c r="N660" s="196" t="s">
        <v>172</v>
      </c>
      <c r="O660" s="19"/>
      <c r="P660" s="20"/>
      <c r="Q660" s="19" t="str">
        <f>IF(T658=справочники!$E$9,"a+qx",IF(T658=справочники!$E$10,"aq^x",IF(T658=справочники!$E$11,"a^(1+qx)","??")))</f>
        <v>??</v>
      </c>
      <c r="R660" s="19"/>
      <c r="S660" s="20" t="s">
        <v>6</v>
      </c>
      <c r="T660" s="213"/>
      <c r="U660" s="26"/>
      <c r="V660" s="19"/>
      <c r="W660" s="21"/>
      <c r="X660" s="22"/>
      <c r="Y660" s="47"/>
      <c r="Z660" s="96"/>
      <c r="AA660" s="579" t="str">
        <f>IF(AND(AA$8&gt;=$K658,AA$8&lt;=IF(OR($K660="",$K660=0),1000000,$K660)),AA$8,"")</f>
        <v/>
      </c>
      <c r="AB660" s="579" t="str">
        <f t="shared" ref="AB660:CM660" si="3106">IF(AND(AB$8&gt;=$K658,AB$8&lt;=IF(OR($K660="",$K660=0),1000000,$K660)),AB$8,"")</f>
        <v/>
      </c>
      <c r="AC660" s="579" t="str">
        <f t="shared" si="3106"/>
        <v/>
      </c>
      <c r="AD660" s="579" t="str">
        <f t="shared" si="3106"/>
        <v/>
      </c>
      <c r="AE660" s="579" t="str">
        <f t="shared" si="3106"/>
        <v/>
      </c>
      <c r="AF660" s="579" t="str">
        <f t="shared" si="3106"/>
        <v/>
      </c>
      <c r="AG660" s="579" t="str">
        <f t="shared" si="3106"/>
        <v/>
      </c>
      <c r="AH660" s="579" t="str">
        <f t="shared" si="3106"/>
        <v/>
      </c>
      <c r="AI660" s="579" t="str">
        <f t="shared" si="3106"/>
        <v/>
      </c>
      <c r="AJ660" s="579" t="str">
        <f t="shared" si="3106"/>
        <v/>
      </c>
      <c r="AK660" s="579" t="str">
        <f t="shared" si="3106"/>
        <v/>
      </c>
      <c r="AL660" s="579" t="str">
        <f t="shared" si="3106"/>
        <v/>
      </c>
      <c r="AM660" s="579" t="str">
        <f t="shared" si="3106"/>
        <v/>
      </c>
      <c r="AN660" s="579" t="str">
        <f t="shared" si="3106"/>
        <v/>
      </c>
      <c r="AO660" s="579" t="str">
        <f t="shared" si="3106"/>
        <v/>
      </c>
      <c r="AP660" s="579" t="str">
        <f t="shared" si="3106"/>
        <v/>
      </c>
      <c r="AQ660" s="579" t="str">
        <f t="shared" si="3106"/>
        <v/>
      </c>
      <c r="AR660" s="579" t="str">
        <f t="shared" si="3106"/>
        <v/>
      </c>
      <c r="AS660" s="579" t="str">
        <f t="shared" si="3106"/>
        <v/>
      </c>
      <c r="AT660" s="579" t="str">
        <f t="shared" si="3106"/>
        <v/>
      </c>
      <c r="AU660" s="579" t="str">
        <f t="shared" si="3106"/>
        <v/>
      </c>
      <c r="AV660" s="579" t="str">
        <f t="shared" si="3106"/>
        <v/>
      </c>
      <c r="AW660" s="579" t="str">
        <f t="shared" si="3106"/>
        <v/>
      </c>
      <c r="AX660" s="579" t="str">
        <f t="shared" si="3106"/>
        <v/>
      </c>
      <c r="AY660" s="579" t="str">
        <f t="shared" si="3106"/>
        <v/>
      </c>
      <c r="AZ660" s="579" t="str">
        <f t="shared" si="3106"/>
        <v/>
      </c>
      <c r="BA660" s="579" t="str">
        <f t="shared" si="3106"/>
        <v/>
      </c>
      <c r="BB660" s="579" t="str">
        <f t="shared" si="3106"/>
        <v/>
      </c>
      <c r="BC660" s="579" t="str">
        <f t="shared" si="3106"/>
        <v/>
      </c>
      <c r="BD660" s="579" t="str">
        <f t="shared" si="3106"/>
        <v/>
      </c>
      <c r="BE660" s="579" t="str">
        <f t="shared" si="3106"/>
        <v/>
      </c>
      <c r="BF660" s="579" t="str">
        <f t="shared" si="3106"/>
        <v/>
      </c>
      <c r="BG660" s="579" t="str">
        <f t="shared" si="3106"/>
        <v/>
      </c>
      <c r="BH660" s="579" t="str">
        <f t="shared" si="3106"/>
        <v/>
      </c>
      <c r="BI660" s="579" t="str">
        <f t="shared" si="3106"/>
        <v/>
      </c>
      <c r="BJ660" s="579" t="str">
        <f t="shared" si="3106"/>
        <v/>
      </c>
      <c r="BK660" s="579" t="str">
        <f t="shared" si="3106"/>
        <v/>
      </c>
      <c r="BL660" s="579" t="str">
        <f t="shared" si="3106"/>
        <v/>
      </c>
      <c r="BM660" s="579" t="str">
        <f t="shared" si="3106"/>
        <v/>
      </c>
      <c r="BN660" s="579" t="str">
        <f t="shared" si="3106"/>
        <v/>
      </c>
      <c r="BO660" s="579" t="str">
        <f t="shared" si="3106"/>
        <v/>
      </c>
      <c r="BP660" s="579" t="str">
        <f t="shared" si="3106"/>
        <v/>
      </c>
      <c r="BQ660" s="579" t="str">
        <f t="shared" si="3106"/>
        <v/>
      </c>
      <c r="BR660" s="579" t="str">
        <f t="shared" si="3106"/>
        <v/>
      </c>
      <c r="BS660" s="579" t="str">
        <f t="shared" si="3106"/>
        <v/>
      </c>
      <c r="BT660" s="579" t="str">
        <f t="shared" si="3106"/>
        <v/>
      </c>
      <c r="BU660" s="579" t="str">
        <f t="shared" si="3106"/>
        <v/>
      </c>
      <c r="BV660" s="579" t="str">
        <f t="shared" si="3106"/>
        <v/>
      </c>
      <c r="BW660" s="579" t="str">
        <f t="shared" si="3106"/>
        <v/>
      </c>
      <c r="BX660" s="579" t="str">
        <f t="shared" si="3106"/>
        <v/>
      </c>
      <c r="BY660" s="579" t="str">
        <f t="shared" si="3106"/>
        <v/>
      </c>
      <c r="BZ660" s="579" t="str">
        <f t="shared" si="3106"/>
        <v/>
      </c>
      <c r="CA660" s="579" t="str">
        <f t="shared" si="3106"/>
        <v/>
      </c>
      <c r="CB660" s="579" t="str">
        <f t="shared" si="3106"/>
        <v/>
      </c>
      <c r="CC660" s="579" t="str">
        <f t="shared" si="3106"/>
        <v/>
      </c>
      <c r="CD660" s="579" t="str">
        <f t="shared" si="3106"/>
        <v/>
      </c>
      <c r="CE660" s="579" t="str">
        <f t="shared" si="3106"/>
        <v/>
      </c>
      <c r="CF660" s="579" t="str">
        <f t="shared" si="3106"/>
        <v/>
      </c>
      <c r="CG660" s="579" t="str">
        <f t="shared" si="3106"/>
        <v/>
      </c>
      <c r="CH660" s="579" t="str">
        <f t="shared" si="3106"/>
        <v/>
      </c>
      <c r="CI660" s="579" t="str">
        <f t="shared" si="3106"/>
        <v/>
      </c>
      <c r="CJ660" s="579" t="str">
        <f t="shared" si="3106"/>
        <v/>
      </c>
      <c r="CK660" s="579" t="str">
        <f t="shared" si="3106"/>
        <v/>
      </c>
      <c r="CL660" s="579" t="str">
        <f t="shared" si="3106"/>
        <v/>
      </c>
      <c r="CM660" s="579" t="str">
        <f t="shared" si="3106"/>
        <v/>
      </c>
      <c r="CN660" s="579" t="str">
        <f t="shared" ref="CN660:DG660" si="3107">IF(AND(CN$8&gt;=$K658,CN$8&lt;=IF(OR($K660="",$K660=0),1000000,$K660)),CN$8,"")</f>
        <v/>
      </c>
      <c r="CO660" s="579" t="str">
        <f t="shared" si="3107"/>
        <v/>
      </c>
      <c r="CP660" s="579" t="str">
        <f t="shared" si="3107"/>
        <v/>
      </c>
      <c r="CQ660" s="579" t="str">
        <f t="shared" si="3107"/>
        <v/>
      </c>
      <c r="CR660" s="579" t="str">
        <f t="shared" si="3107"/>
        <v/>
      </c>
      <c r="CS660" s="579" t="str">
        <f t="shared" si="3107"/>
        <v/>
      </c>
      <c r="CT660" s="579" t="str">
        <f t="shared" si="3107"/>
        <v/>
      </c>
      <c r="CU660" s="579" t="str">
        <f t="shared" si="3107"/>
        <v/>
      </c>
      <c r="CV660" s="579" t="str">
        <f t="shared" si="3107"/>
        <v/>
      </c>
      <c r="CW660" s="579" t="str">
        <f t="shared" si="3107"/>
        <v/>
      </c>
      <c r="CX660" s="579" t="str">
        <f t="shared" si="3107"/>
        <v/>
      </c>
      <c r="CY660" s="579" t="str">
        <f t="shared" si="3107"/>
        <v/>
      </c>
      <c r="CZ660" s="579" t="str">
        <f t="shared" si="3107"/>
        <v/>
      </c>
      <c r="DA660" s="579" t="str">
        <f t="shared" si="3107"/>
        <v/>
      </c>
      <c r="DB660" s="579" t="str">
        <f t="shared" si="3107"/>
        <v/>
      </c>
      <c r="DC660" s="579" t="str">
        <f t="shared" si="3107"/>
        <v/>
      </c>
      <c r="DD660" s="579" t="str">
        <f t="shared" si="3107"/>
        <v/>
      </c>
      <c r="DE660" s="579" t="str">
        <f t="shared" si="3107"/>
        <v/>
      </c>
      <c r="DF660" s="579" t="str">
        <f t="shared" si="3107"/>
        <v/>
      </c>
      <c r="DG660" s="579" t="str">
        <f t="shared" si="3107"/>
        <v/>
      </c>
      <c r="DH660" s="579" t="str">
        <f t="shared" ref="DH660:FS660" si="3108">IF(AND(DH$8&gt;=$K658,DH$8&lt;=IF(OR($K660="",$K660=0),1000000,$K660)),DH$8,"")</f>
        <v/>
      </c>
      <c r="DI660" s="579" t="str">
        <f t="shared" si="3108"/>
        <v/>
      </c>
      <c r="DJ660" s="579" t="str">
        <f t="shared" si="3108"/>
        <v/>
      </c>
      <c r="DK660" s="579" t="str">
        <f t="shared" si="3108"/>
        <v/>
      </c>
      <c r="DL660" s="579" t="str">
        <f t="shared" si="3108"/>
        <v/>
      </c>
      <c r="DM660" s="579" t="str">
        <f t="shared" si="3108"/>
        <v/>
      </c>
      <c r="DN660" s="579" t="str">
        <f t="shared" si="3108"/>
        <v/>
      </c>
      <c r="DO660" s="579" t="str">
        <f t="shared" si="3108"/>
        <v/>
      </c>
      <c r="DP660" s="579" t="str">
        <f t="shared" si="3108"/>
        <v/>
      </c>
      <c r="DQ660" s="579" t="str">
        <f t="shared" si="3108"/>
        <v/>
      </c>
      <c r="DR660" s="579" t="str">
        <f t="shared" si="3108"/>
        <v/>
      </c>
      <c r="DS660" s="579" t="str">
        <f t="shared" si="3108"/>
        <v/>
      </c>
      <c r="DT660" s="579" t="str">
        <f t="shared" si="3108"/>
        <v/>
      </c>
      <c r="DU660" s="579" t="str">
        <f t="shared" si="3108"/>
        <v/>
      </c>
      <c r="DV660" s="579" t="str">
        <f t="shared" si="3108"/>
        <v/>
      </c>
      <c r="DW660" s="579" t="str">
        <f t="shared" si="3108"/>
        <v/>
      </c>
      <c r="DX660" s="579" t="str">
        <f t="shared" si="3108"/>
        <v/>
      </c>
      <c r="DY660" s="579" t="str">
        <f t="shared" si="3108"/>
        <v/>
      </c>
      <c r="DZ660" s="579" t="str">
        <f t="shared" si="3108"/>
        <v/>
      </c>
      <c r="EA660" s="579" t="str">
        <f t="shared" si="3108"/>
        <v/>
      </c>
      <c r="EB660" s="579" t="str">
        <f t="shared" si="3108"/>
        <v/>
      </c>
      <c r="EC660" s="579" t="str">
        <f t="shared" si="3108"/>
        <v/>
      </c>
      <c r="ED660" s="579" t="str">
        <f t="shared" si="3108"/>
        <v/>
      </c>
      <c r="EE660" s="579" t="str">
        <f t="shared" si="3108"/>
        <v/>
      </c>
      <c r="EF660" s="579" t="str">
        <f t="shared" si="3108"/>
        <v/>
      </c>
      <c r="EG660" s="579" t="str">
        <f t="shared" si="3108"/>
        <v/>
      </c>
      <c r="EH660" s="579" t="str">
        <f t="shared" si="3108"/>
        <v/>
      </c>
      <c r="EI660" s="579" t="str">
        <f t="shared" si="3108"/>
        <v/>
      </c>
      <c r="EJ660" s="579" t="str">
        <f t="shared" si="3108"/>
        <v/>
      </c>
      <c r="EK660" s="579" t="str">
        <f t="shared" si="3108"/>
        <v/>
      </c>
      <c r="EL660" s="579" t="str">
        <f t="shared" si="3108"/>
        <v/>
      </c>
      <c r="EM660" s="579" t="str">
        <f t="shared" si="3108"/>
        <v/>
      </c>
      <c r="EN660" s="579" t="str">
        <f t="shared" si="3108"/>
        <v/>
      </c>
      <c r="EO660" s="579" t="str">
        <f t="shared" si="3108"/>
        <v/>
      </c>
      <c r="EP660" s="579" t="str">
        <f t="shared" si="3108"/>
        <v/>
      </c>
      <c r="EQ660" s="579" t="str">
        <f t="shared" si="3108"/>
        <v/>
      </c>
      <c r="ER660" s="579" t="str">
        <f t="shared" si="3108"/>
        <v/>
      </c>
      <c r="ES660" s="579" t="str">
        <f t="shared" si="3108"/>
        <v/>
      </c>
      <c r="ET660" s="579" t="str">
        <f t="shared" si="3108"/>
        <v/>
      </c>
      <c r="EU660" s="579" t="str">
        <f t="shared" si="3108"/>
        <v/>
      </c>
      <c r="EV660" s="579" t="str">
        <f t="shared" si="3108"/>
        <v/>
      </c>
      <c r="EW660" s="579" t="str">
        <f t="shared" si="3108"/>
        <v/>
      </c>
      <c r="EX660" s="579" t="str">
        <f t="shared" si="3108"/>
        <v/>
      </c>
      <c r="EY660" s="579" t="str">
        <f t="shared" si="3108"/>
        <v/>
      </c>
      <c r="EZ660" s="579" t="str">
        <f t="shared" si="3108"/>
        <v/>
      </c>
      <c r="FA660" s="579" t="str">
        <f t="shared" si="3108"/>
        <v/>
      </c>
      <c r="FB660" s="579" t="str">
        <f t="shared" si="3108"/>
        <v/>
      </c>
      <c r="FC660" s="579" t="str">
        <f t="shared" si="3108"/>
        <v/>
      </c>
      <c r="FD660" s="579" t="str">
        <f t="shared" si="3108"/>
        <v/>
      </c>
      <c r="FE660" s="579" t="str">
        <f t="shared" si="3108"/>
        <v/>
      </c>
      <c r="FF660" s="579" t="str">
        <f t="shared" si="3108"/>
        <v/>
      </c>
      <c r="FG660" s="579" t="str">
        <f t="shared" si="3108"/>
        <v/>
      </c>
      <c r="FH660" s="579" t="str">
        <f t="shared" si="3108"/>
        <v/>
      </c>
      <c r="FI660" s="579" t="str">
        <f t="shared" si="3108"/>
        <v/>
      </c>
      <c r="FJ660" s="579" t="str">
        <f t="shared" si="3108"/>
        <v/>
      </c>
      <c r="FK660" s="579" t="str">
        <f t="shared" si="3108"/>
        <v/>
      </c>
      <c r="FL660" s="579" t="str">
        <f t="shared" si="3108"/>
        <v/>
      </c>
      <c r="FM660" s="579" t="str">
        <f t="shared" si="3108"/>
        <v/>
      </c>
      <c r="FN660" s="579" t="str">
        <f t="shared" si="3108"/>
        <v/>
      </c>
      <c r="FO660" s="579" t="str">
        <f t="shared" si="3108"/>
        <v/>
      </c>
      <c r="FP660" s="579" t="str">
        <f t="shared" si="3108"/>
        <v/>
      </c>
      <c r="FQ660" s="579" t="str">
        <f t="shared" si="3108"/>
        <v/>
      </c>
      <c r="FR660" s="579" t="str">
        <f t="shared" si="3108"/>
        <v/>
      </c>
      <c r="FS660" s="579" t="str">
        <f t="shared" si="3108"/>
        <v/>
      </c>
      <c r="FT660" s="579" t="str">
        <f t="shared" ref="FT660:GZ660" si="3109">IF(AND(FT$8&gt;=$K658,FT$8&lt;=IF(OR($K660="",$K660=0),1000000,$K660)),FT$8,"")</f>
        <v/>
      </c>
      <c r="FU660" s="579" t="str">
        <f t="shared" si="3109"/>
        <v/>
      </c>
      <c r="FV660" s="579" t="str">
        <f t="shared" si="3109"/>
        <v/>
      </c>
      <c r="FW660" s="579" t="str">
        <f t="shared" si="3109"/>
        <v/>
      </c>
      <c r="FX660" s="579" t="str">
        <f t="shared" si="3109"/>
        <v/>
      </c>
      <c r="FY660" s="579" t="str">
        <f t="shared" si="3109"/>
        <v/>
      </c>
      <c r="FZ660" s="579" t="str">
        <f t="shared" si="3109"/>
        <v/>
      </c>
      <c r="GA660" s="579" t="str">
        <f t="shared" si="3109"/>
        <v/>
      </c>
      <c r="GB660" s="579" t="str">
        <f t="shared" si="3109"/>
        <v/>
      </c>
      <c r="GC660" s="579" t="str">
        <f t="shared" si="3109"/>
        <v/>
      </c>
      <c r="GD660" s="579" t="str">
        <f t="shared" si="3109"/>
        <v/>
      </c>
      <c r="GE660" s="579" t="str">
        <f t="shared" si="3109"/>
        <v/>
      </c>
      <c r="GF660" s="579" t="str">
        <f t="shared" si="3109"/>
        <v/>
      </c>
      <c r="GG660" s="579" t="str">
        <f t="shared" si="3109"/>
        <v/>
      </c>
      <c r="GH660" s="579" t="str">
        <f t="shared" si="3109"/>
        <v/>
      </c>
      <c r="GI660" s="579" t="str">
        <f t="shared" si="3109"/>
        <v/>
      </c>
      <c r="GJ660" s="579" t="str">
        <f t="shared" si="3109"/>
        <v/>
      </c>
      <c r="GK660" s="579" t="str">
        <f t="shared" si="3109"/>
        <v/>
      </c>
      <c r="GL660" s="579" t="str">
        <f t="shared" si="3109"/>
        <v/>
      </c>
      <c r="GM660" s="579" t="str">
        <f t="shared" si="3109"/>
        <v/>
      </c>
      <c r="GN660" s="579" t="str">
        <f t="shared" si="3109"/>
        <v/>
      </c>
      <c r="GO660" s="579" t="str">
        <f t="shared" si="3109"/>
        <v/>
      </c>
      <c r="GP660" s="579" t="str">
        <f t="shared" si="3109"/>
        <v/>
      </c>
      <c r="GQ660" s="579" t="str">
        <f t="shared" si="3109"/>
        <v/>
      </c>
      <c r="GR660" s="579" t="str">
        <f t="shared" si="3109"/>
        <v/>
      </c>
      <c r="GS660" s="579" t="str">
        <f t="shared" si="3109"/>
        <v/>
      </c>
      <c r="GT660" s="579" t="str">
        <f t="shared" si="3109"/>
        <v/>
      </c>
      <c r="GU660" s="579" t="str">
        <f t="shared" si="3109"/>
        <v/>
      </c>
      <c r="GV660" s="579" t="str">
        <f t="shared" si="3109"/>
        <v/>
      </c>
      <c r="GW660" s="579" t="str">
        <f t="shared" si="3109"/>
        <v/>
      </c>
      <c r="GX660" s="579" t="str">
        <f t="shared" si="3109"/>
        <v/>
      </c>
      <c r="GY660" s="579" t="str">
        <f t="shared" si="3109"/>
        <v/>
      </c>
      <c r="GZ660" s="579" t="str">
        <f t="shared" si="3109"/>
        <v/>
      </c>
      <c r="HA660" s="19"/>
      <c r="HB660" s="19"/>
    </row>
    <row r="661" spans="1:210" ht="4.2" customHeight="1">
      <c r="A661" s="1"/>
      <c r="B661" s="1"/>
      <c r="C661" s="1"/>
      <c r="D661" s="1"/>
      <c r="E661" s="263"/>
      <c r="F661" s="48"/>
      <c r="G661" s="231"/>
      <c r="H661" s="1"/>
      <c r="I661" s="1"/>
      <c r="J661" s="1"/>
      <c r="K661" s="1"/>
      <c r="L661" s="1"/>
      <c r="M661" s="5"/>
      <c r="N661" s="1"/>
      <c r="O661" s="1"/>
      <c r="P661" s="5"/>
      <c r="Q661" s="1"/>
      <c r="R661" s="1"/>
      <c r="S661" s="5"/>
      <c r="T661" s="7"/>
      <c r="U661" s="24"/>
      <c r="V661" s="1"/>
      <c r="W661" s="12"/>
      <c r="X661" s="10"/>
      <c r="Y661" s="46"/>
      <c r="Z661" s="93"/>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4"/>
      <c r="BB661" s="94"/>
      <c r="BC661" s="94"/>
      <c r="BD661" s="94"/>
      <c r="BE661" s="94"/>
      <c r="BF661" s="94"/>
      <c r="BG661" s="94"/>
      <c r="BH661" s="94"/>
      <c r="BI661" s="94"/>
      <c r="BJ661" s="94"/>
      <c r="BK661" s="94"/>
      <c r="BL661" s="94"/>
      <c r="BM661" s="94"/>
      <c r="BN661" s="94"/>
      <c r="BO661" s="94"/>
      <c r="BP661" s="94"/>
      <c r="BQ661" s="94"/>
      <c r="BR661" s="94"/>
      <c r="BS661" s="94"/>
      <c r="BT661" s="94"/>
      <c r="BU661" s="94"/>
      <c r="BV661" s="94"/>
      <c r="BW661" s="94"/>
      <c r="BX661" s="94"/>
      <c r="BY661" s="94"/>
      <c r="BZ661" s="94"/>
      <c r="CA661" s="94"/>
      <c r="CB661" s="94"/>
      <c r="CC661" s="94"/>
      <c r="CD661" s="94"/>
      <c r="CE661" s="94"/>
      <c r="CF661" s="94"/>
      <c r="CG661" s="94"/>
      <c r="CH661" s="94"/>
      <c r="CI661" s="94"/>
      <c r="CJ661" s="94"/>
      <c r="CK661" s="94"/>
      <c r="CL661" s="94"/>
      <c r="CM661" s="94"/>
      <c r="CN661" s="94"/>
      <c r="CO661" s="94"/>
      <c r="CP661" s="94"/>
      <c r="CQ661" s="94"/>
      <c r="CR661" s="94"/>
      <c r="CS661" s="94"/>
      <c r="CT661" s="94"/>
      <c r="CU661" s="94"/>
      <c r="CV661" s="94"/>
      <c r="CW661" s="94"/>
      <c r="CX661" s="94"/>
      <c r="CY661" s="94"/>
      <c r="CZ661" s="94"/>
      <c r="DA661" s="94"/>
      <c r="DB661" s="94"/>
      <c r="DC661" s="94"/>
      <c r="DD661" s="94"/>
      <c r="DE661" s="94"/>
      <c r="DF661" s="94"/>
      <c r="DG661" s="94"/>
      <c r="DH661" s="94"/>
      <c r="DI661" s="94"/>
      <c r="DJ661" s="94"/>
      <c r="DK661" s="94"/>
      <c r="DL661" s="94"/>
      <c r="DM661" s="94"/>
      <c r="DN661" s="94"/>
      <c r="DO661" s="94"/>
      <c r="DP661" s="94"/>
      <c r="DQ661" s="94"/>
      <c r="DR661" s="94"/>
      <c r="DS661" s="94"/>
      <c r="DT661" s="94"/>
      <c r="DU661" s="94"/>
      <c r="DV661" s="94"/>
      <c r="DW661" s="94"/>
      <c r="DX661" s="94"/>
      <c r="DY661" s="94"/>
      <c r="DZ661" s="94"/>
      <c r="EA661" s="94"/>
      <c r="EB661" s="94"/>
      <c r="EC661" s="94"/>
      <c r="ED661" s="94"/>
      <c r="EE661" s="94"/>
      <c r="EF661" s="94"/>
      <c r="EG661" s="94"/>
      <c r="EH661" s="94"/>
      <c r="EI661" s="94"/>
      <c r="EJ661" s="94"/>
      <c r="EK661" s="94"/>
      <c r="EL661" s="94"/>
      <c r="EM661" s="94"/>
      <c r="EN661" s="94"/>
      <c r="EO661" s="94"/>
      <c r="EP661" s="94"/>
      <c r="EQ661" s="94"/>
      <c r="ER661" s="94"/>
      <c r="ES661" s="94"/>
      <c r="ET661" s="94"/>
      <c r="EU661" s="94"/>
      <c r="EV661" s="94"/>
      <c r="EW661" s="94"/>
      <c r="EX661" s="94"/>
      <c r="EY661" s="94"/>
      <c r="EZ661" s="94"/>
      <c r="FA661" s="94"/>
      <c r="FB661" s="94"/>
      <c r="FC661" s="94"/>
      <c r="FD661" s="94"/>
      <c r="FE661" s="94"/>
      <c r="FF661" s="94"/>
      <c r="FG661" s="94"/>
      <c r="FH661" s="94"/>
      <c r="FI661" s="94"/>
      <c r="FJ661" s="94"/>
      <c r="FK661" s="94"/>
      <c r="FL661" s="94"/>
      <c r="FM661" s="94"/>
      <c r="FN661" s="94"/>
      <c r="FO661" s="94"/>
      <c r="FP661" s="94"/>
      <c r="FQ661" s="94"/>
      <c r="FR661" s="94"/>
      <c r="FS661" s="94"/>
      <c r="FT661" s="94"/>
      <c r="FU661" s="94"/>
      <c r="FV661" s="94"/>
      <c r="FW661" s="94"/>
      <c r="FX661" s="94"/>
      <c r="FY661" s="94"/>
      <c r="FZ661" s="94"/>
      <c r="GA661" s="94"/>
      <c r="GB661" s="94"/>
      <c r="GC661" s="94"/>
      <c r="GD661" s="94"/>
      <c r="GE661" s="94"/>
      <c r="GF661" s="94"/>
      <c r="GG661" s="94"/>
      <c r="GH661" s="94"/>
      <c r="GI661" s="94"/>
      <c r="GJ661" s="94"/>
      <c r="GK661" s="94"/>
      <c r="GL661" s="94"/>
      <c r="GM661" s="94"/>
      <c r="GN661" s="94"/>
      <c r="GO661" s="94"/>
      <c r="GP661" s="94"/>
      <c r="GQ661" s="94"/>
      <c r="GR661" s="94"/>
      <c r="GS661" s="94"/>
      <c r="GT661" s="94"/>
      <c r="GU661" s="94"/>
      <c r="GV661" s="94"/>
      <c r="GW661" s="94"/>
      <c r="GX661" s="94"/>
      <c r="GY661" s="94"/>
      <c r="GZ661" s="94"/>
      <c r="HA661" s="1"/>
      <c r="HB661" s="1"/>
    </row>
    <row r="662" spans="1:210" s="23" customFormat="1">
      <c r="A662" s="19"/>
      <c r="B662" s="244" t="s">
        <v>165</v>
      </c>
      <c r="C662" s="19"/>
      <c r="D662" s="19"/>
      <c r="E662" s="269"/>
      <c r="F662" s="52"/>
      <c r="G662" s="232"/>
      <c r="H662" s="19"/>
      <c r="I662" s="245" t="s">
        <v>162</v>
      </c>
      <c r="J662" s="19"/>
      <c r="K662" s="19"/>
      <c r="L662" s="19"/>
      <c r="M662" s="20"/>
      <c r="N662" s="196" t="s">
        <v>171</v>
      </c>
      <c r="O662" s="19"/>
      <c r="P662" s="20"/>
      <c r="Q662" s="19" t="s">
        <v>72</v>
      </c>
      <c r="R662" s="19"/>
      <c r="S662" s="20" t="s">
        <v>6</v>
      </c>
      <c r="T662" s="205"/>
      <c r="U662" s="26" t="s">
        <v>7</v>
      </c>
      <c r="V662" s="19"/>
      <c r="W662" s="21"/>
      <c r="X662" s="22"/>
      <c r="Y662" s="47"/>
      <c r="Z662" s="96"/>
      <c r="AA662" s="97"/>
      <c r="AB662" s="97"/>
      <c r="AC662" s="97"/>
      <c r="AD662" s="97"/>
      <c r="AE662" s="97"/>
      <c r="AF662" s="97"/>
      <c r="AG662" s="97"/>
      <c r="AH662" s="97"/>
      <c r="AI662" s="97"/>
      <c r="AJ662" s="97"/>
      <c r="AK662" s="97"/>
      <c r="AL662" s="97"/>
      <c r="AM662" s="97"/>
      <c r="AN662" s="97"/>
      <c r="AO662" s="97"/>
      <c r="AP662" s="97"/>
      <c r="AQ662" s="97"/>
      <c r="AR662" s="97"/>
      <c r="AS662" s="97"/>
      <c r="AT662" s="97"/>
      <c r="AU662" s="97"/>
      <c r="AV662" s="97"/>
      <c r="AW662" s="97"/>
      <c r="AX662" s="97"/>
      <c r="AY662" s="97"/>
      <c r="AZ662" s="97"/>
      <c r="BA662" s="97"/>
      <c r="BB662" s="97"/>
      <c r="BC662" s="97"/>
      <c r="BD662" s="97"/>
      <c r="BE662" s="97"/>
      <c r="BF662" s="97"/>
      <c r="BG662" s="97"/>
      <c r="BH662" s="97"/>
      <c r="BI662" s="97"/>
      <c r="BJ662" s="97"/>
      <c r="BK662" s="97"/>
      <c r="BL662" s="97"/>
      <c r="BM662" s="97"/>
      <c r="BN662" s="97"/>
      <c r="BO662" s="97"/>
      <c r="BP662" s="97"/>
      <c r="BQ662" s="97"/>
      <c r="BR662" s="97"/>
      <c r="BS662" s="97"/>
      <c r="BT662" s="97"/>
      <c r="BU662" s="97"/>
      <c r="BV662" s="97"/>
      <c r="BW662" s="97"/>
      <c r="BX662" s="97"/>
      <c r="BY662" s="97"/>
      <c r="BZ662" s="97"/>
      <c r="CA662" s="97"/>
      <c r="CB662" s="97"/>
      <c r="CC662" s="97"/>
      <c r="CD662" s="97"/>
      <c r="CE662" s="97"/>
      <c r="CF662" s="97"/>
      <c r="CG662" s="97"/>
      <c r="CH662" s="97"/>
      <c r="CI662" s="97"/>
      <c r="CJ662" s="97"/>
      <c r="CK662" s="97"/>
      <c r="CL662" s="97"/>
      <c r="CM662" s="97"/>
      <c r="CN662" s="97"/>
      <c r="CO662" s="97"/>
      <c r="CP662" s="97"/>
      <c r="CQ662" s="97"/>
      <c r="CR662" s="97"/>
      <c r="CS662" s="97"/>
      <c r="CT662" s="97"/>
      <c r="CU662" s="97"/>
      <c r="CV662" s="97"/>
      <c r="CW662" s="97"/>
      <c r="CX662" s="97"/>
      <c r="CY662" s="97"/>
      <c r="CZ662" s="97"/>
      <c r="DA662" s="97"/>
      <c r="DB662" s="97"/>
      <c r="DC662" s="97"/>
      <c r="DD662" s="97"/>
      <c r="DE662" s="97"/>
      <c r="DF662" s="97"/>
      <c r="DG662" s="97"/>
      <c r="DH662" s="97"/>
      <c r="DI662" s="97"/>
      <c r="DJ662" s="97"/>
      <c r="DK662" s="97"/>
      <c r="DL662" s="97"/>
      <c r="DM662" s="97"/>
      <c r="DN662" s="97"/>
      <c r="DO662" s="97"/>
      <c r="DP662" s="97"/>
      <c r="DQ662" s="97"/>
      <c r="DR662" s="97"/>
      <c r="DS662" s="97"/>
      <c r="DT662" s="97"/>
      <c r="DU662" s="97"/>
      <c r="DV662" s="97"/>
      <c r="DW662" s="97"/>
      <c r="DX662" s="97"/>
      <c r="DY662" s="97"/>
      <c r="DZ662" s="97"/>
      <c r="EA662" s="97"/>
      <c r="EB662" s="97"/>
      <c r="EC662" s="97"/>
      <c r="ED662" s="97"/>
      <c r="EE662" s="97"/>
      <c r="EF662" s="97"/>
      <c r="EG662" s="97"/>
      <c r="EH662" s="97"/>
      <c r="EI662" s="97"/>
      <c r="EJ662" s="97"/>
      <c r="EK662" s="97"/>
      <c r="EL662" s="97"/>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c r="GN662" s="97"/>
      <c r="GO662" s="97"/>
      <c r="GP662" s="97"/>
      <c r="GQ662" s="97"/>
      <c r="GR662" s="97"/>
      <c r="GS662" s="97"/>
      <c r="GT662" s="97"/>
      <c r="GU662" s="97"/>
      <c r="GV662" s="97"/>
      <c r="GW662" s="97"/>
      <c r="GX662" s="97"/>
      <c r="GY662" s="97"/>
      <c r="GZ662" s="97"/>
      <c r="HA662" s="19"/>
      <c r="HB662" s="19"/>
    </row>
    <row r="663" spans="1:210" ht="4.2" customHeight="1">
      <c r="A663" s="1"/>
      <c r="B663" s="1"/>
      <c r="C663" s="1"/>
      <c r="D663" s="1"/>
      <c r="E663" s="263"/>
      <c r="F663" s="48"/>
      <c r="G663" s="231"/>
      <c r="H663" s="1"/>
      <c r="I663" s="1"/>
      <c r="J663" s="1"/>
      <c r="K663" s="1"/>
      <c r="L663" s="1"/>
      <c r="M663" s="5"/>
      <c r="N663" s="1"/>
      <c r="O663" s="1"/>
      <c r="P663" s="5"/>
      <c r="Q663" s="1"/>
      <c r="R663" s="1"/>
      <c r="S663" s="5"/>
      <c r="T663" s="7"/>
      <c r="U663" s="24"/>
      <c r="V663" s="1"/>
      <c r="W663" s="12"/>
      <c r="X663" s="10"/>
      <c r="Y663" s="46"/>
      <c r="Z663" s="93"/>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4"/>
      <c r="BB663" s="94"/>
      <c r="BC663" s="94"/>
      <c r="BD663" s="94"/>
      <c r="BE663" s="94"/>
      <c r="BF663" s="94"/>
      <c r="BG663" s="94"/>
      <c r="BH663" s="94"/>
      <c r="BI663" s="94"/>
      <c r="BJ663" s="94"/>
      <c r="BK663" s="94"/>
      <c r="BL663" s="94"/>
      <c r="BM663" s="94"/>
      <c r="BN663" s="94"/>
      <c r="BO663" s="94"/>
      <c r="BP663" s="94"/>
      <c r="BQ663" s="94"/>
      <c r="BR663" s="94"/>
      <c r="BS663" s="94"/>
      <c r="BT663" s="94"/>
      <c r="BU663" s="94"/>
      <c r="BV663" s="94"/>
      <c r="BW663" s="94"/>
      <c r="BX663" s="94"/>
      <c r="BY663" s="94"/>
      <c r="BZ663" s="94"/>
      <c r="CA663" s="94"/>
      <c r="CB663" s="94"/>
      <c r="CC663" s="94"/>
      <c r="CD663" s="94"/>
      <c r="CE663" s="94"/>
      <c r="CF663" s="94"/>
      <c r="CG663" s="94"/>
      <c r="CH663" s="94"/>
      <c r="CI663" s="94"/>
      <c r="CJ663" s="94"/>
      <c r="CK663" s="94"/>
      <c r="CL663" s="94"/>
      <c r="CM663" s="94"/>
      <c r="CN663" s="94"/>
      <c r="CO663" s="94"/>
      <c r="CP663" s="94"/>
      <c r="CQ663" s="94"/>
      <c r="CR663" s="94"/>
      <c r="CS663" s="94"/>
      <c r="CT663" s="94"/>
      <c r="CU663" s="94"/>
      <c r="CV663" s="94"/>
      <c r="CW663" s="94"/>
      <c r="CX663" s="94"/>
      <c r="CY663" s="94"/>
      <c r="CZ663" s="94"/>
      <c r="DA663" s="94"/>
      <c r="DB663" s="94"/>
      <c r="DC663" s="94"/>
      <c r="DD663" s="94"/>
      <c r="DE663" s="94"/>
      <c r="DF663" s="94"/>
      <c r="DG663" s="94"/>
      <c r="DH663" s="94"/>
      <c r="DI663" s="94"/>
      <c r="DJ663" s="94"/>
      <c r="DK663" s="94"/>
      <c r="DL663" s="94"/>
      <c r="DM663" s="94"/>
      <c r="DN663" s="94"/>
      <c r="DO663" s="94"/>
      <c r="DP663" s="94"/>
      <c r="DQ663" s="94"/>
      <c r="DR663" s="94"/>
      <c r="DS663" s="94"/>
      <c r="DT663" s="94"/>
      <c r="DU663" s="94"/>
      <c r="DV663" s="94"/>
      <c r="DW663" s="94"/>
      <c r="DX663" s="94"/>
      <c r="DY663" s="94"/>
      <c r="DZ663" s="94"/>
      <c r="EA663" s="94"/>
      <c r="EB663" s="94"/>
      <c r="EC663" s="94"/>
      <c r="ED663" s="94"/>
      <c r="EE663" s="94"/>
      <c r="EF663" s="94"/>
      <c r="EG663" s="94"/>
      <c r="EH663" s="94"/>
      <c r="EI663" s="94"/>
      <c r="EJ663" s="94"/>
      <c r="EK663" s="94"/>
      <c r="EL663" s="94"/>
      <c r="EM663" s="94"/>
      <c r="EN663" s="94"/>
      <c r="EO663" s="94"/>
      <c r="EP663" s="94"/>
      <c r="EQ663" s="94"/>
      <c r="ER663" s="94"/>
      <c r="ES663" s="94"/>
      <c r="ET663" s="94"/>
      <c r="EU663" s="94"/>
      <c r="EV663" s="94"/>
      <c r="EW663" s="94"/>
      <c r="EX663" s="94"/>
      <c r="EY663" s="94"/>
      <c r="EZ663" s="94"/>
      <c r="FA663" s="94"/>
      <c r="FB663" s="94"/>
      <c r="FC663" s="94"/>
      <c r="FD663" s="94"/>
      <c r="FE663" s="94"/>
      <c r="FF663" s="94"/>
      <c r="FG663" s="94"/>
      <c r="FH663" s="94"/>
      <c r="FI663" s="94"/>
      <c r="FJ663" s="94"/>
      <c r="FK663" s="94"/>
      <c r="FL663" s="94"/>
      <c r="FM663" s="94"/>
      <c r="FN663" s="94"/>
      <c r="FO663" s="94"/>
      <c r="FP663" s="94"/>
      <c r="FQ663" s="94"/>
      <c r="FR663" s="94"/>
      <c r="FS663" s="94"/>
      <c r="FT663" s="94"/>
      <c r="FU663" s="94"/>
      <c r="FV663" s="94"/>
      <c r="FW663" s="94"/>
      <c r="FX663" s="94"/>
      <c r="FY663" s="94"/>
      <c r="FZ663" s="94"/>
      <c r="GA663" s="94"/>
      <c r="GB663" s="94"/>
      <c r="GC663" s="94"/>
      <c r="GD663" s="94"/>
      <c r="GE663" s="94"/>
      <c r="GF663" s="94"/>
      <c r="GG663" s="94"/>
      <c r="GH663" s="94"/>
      <c r="GI663" s="94"/>
      <c r="GJ663" s="94"/>
      <c r="GK663" s="94"/>
      <c r="GL663" s="94"/>
      <c r="GM663" s="94"/>
      <c r="GN663" s="94"/>
      <c r="GO663" s="94"/>
      <c r="GP663" s="94"/>
      <c r="GQ663" s="94"/>
      <c r="GR663" s="94"/>
      <c r="GS663" s="94"/>
      <c r="GT663" s="94"/>
      <c r="GU663" s="94"/>
      <c r="GV663" s="94"/>
      <c r="GW663" s="94"/>
      <c r="GX663" s="94"/>
      <c r="GY663" s="94"/>
      <c r="GZ663" s="94"/>
      <c r="HA663" s="1"/>
      <c r="HB663" s="1"/>
    </row>
    <row r="664" spans="1:210" s="4" customFormat="1">
      <c r="A664" s="3"/>
      <c r="B664" s="259" t="s">
        <v>159</v>
      </c>
      <c r="C664" s="3"/>
      <c r="D664" s="3"/>
      <c r="E664" s="9"/>
      <c r="F664" s="51"/>
      <c r="G664" s="232"/>
      <c r="H664" s="13" t="str">
        <f>B664&amp;N656</f>
        <v>Учет - Статья прямого постоянного расхода</v>
      </c>
      <c r="I664" s="13"/>
      <c r="J664" s="3"/>
      <c r="K664" s="3"/>
      <c r="L664" s="3"/>
      <c r="M664" s="5"/>
      <c r="N664" s="36" t="str">
        <f>N644</f>
        <v>Продукт-2</v>
      </c>
      <c r="O664" s="36"/>
      <c r="P664" s="5"/>
      <c r="Q664" s="36" t="s">
        <v>26</v>
      </c>
      <c r="R664" s="36"/>
      <c r="S664" s="20" t="s">
        <v>6</v>
      </c>
      <c r="T664" s="308"/>
      <c r="U664" s="24" t="s">
        <v>7</v>
      </c>
      <c r="V664" s="36"/>
      <c r="W664" s="38">
        <f>SUM($Y664:$HA664)</f>
        <v>0</v>
      </c>
      <c r="X664" s="38"/>
      <c r="Y664" s="46"/>
      <c r="Z664" s="99"/>
      <c r="AA664" s="100">
        <f>IF(AA660="",0,IF(AA658=1,$T656,IF($T658=справочники!$E$9,$T656+$T660*INT((AA658-1)/IF(OR($T662=0,$T662=""),1,$T662)),IF($T658=справочники!$E$10,$T656*POWER($T660,INT((AA658-1)/IF(OR($T662=0,$T662=""),1,$T662))),IF($T658=справочники!$E$11,POWER($T656,1+$T660*INT((AA658-1)/IF(OR($T662=0,$T662=""),1,$T662))),0)))))</f>
        <v>0</v>
      </c>
      <c r="AB664" s="100">
        <f>IF(AB660="",0,IF(AB658=1,$T656,IF($T658=справочники!$E$9,$T656+$T660*INT((AB658-1)/IF(OR($T662=0,$T662=""),1,$T662)),IF($T658=справочники!$E$10,$T656*POWER($T660,INT((AB658-1)/IF(OR($T662=0,$T662=""),1,$T662))),IF($T658=справочники!$E$11,POWER($T656,1+$T660*INT((AB658-1)/IF(OR($T662=0,$T662=""),1,$T662))),0)))))</f>
        <v>0</v>
      </c>
      <c r="AC664" s="100">
        <f>IF(AC660="",0,IF(AC658=1,$T656,IF($T658=справочники!$E$9,$T656+$T660*INT((AC658-1)/IF(OR($T662=0,$T662=""),1,$T662)),IF($T658=справочники!$E$10,$T656*POWER($T660,INT((AC658-1)/IF(OR($T662=0,$T662=""),1,$T662))),IF($T658=справочники!$E$11,POWER($T656,1+$T660*INT((AC658-1)/IF(OR($T662=0,$T662=""),1,$T662))),0)))))</f>
        <v>0</v>
      </c>
      <c r="AD664" s="100">
        <f>IF(AD660="",0,IF(AD658=1,$T656,IF($T658=справочники!$E$9,$T656+$T660*INT((AD658-1)/IF(OR($T662=0,$T662=""),1,$T662)),IF($T658=справочники!$E$10,$T656*POWER($T660,INT((AD658-1)/IF(OR($T662=0,$T662=""),1,$T662))),IF($T658=справочники!$E$11,POWER($T656,1+$T660*INT((AD658-1)/IF(OR($T662=0,$T662=""),1,$T662))),0)))))</f>
        <v>0</v>
      </c>
      <c r="AE664" s="100">
        <f>IF(AE660="",0,IF(AE658=1,$T656,IF($T658=справочники!$E$9,$T656+$T660*INT((AE658-1)/IF(OR($T662=0,$T662=""),1,$T662)),IF($T658=справочники!$E$10,$T656*POWER($T660,INT((AE658-1)/IF(OR($T662=0,$T662=""),1,$T662))),IF($T658=справочники!$E$11,POWER($T656,1+$T660*INT((AE658-1)/IF(OR($T662=0,$T662=""),1,$T662))),0)))))</f>
        <v>0</v>
      </c>
      <c r="AF664" s="100">
        <f>IF(AF660="",0,IF(AF658=1,$T656,IF($T658=справочники!$E$9,$T656+$T660*INT((AF658-1)/IF(OR($T662=0,$T662=""),1,$T662)),IF($T658=справочники!$E$10,$T656*POWER($T660,INT((AF658-1)/IF(OR($T662=0,$T662=""),1,$T662))),IF($T658=справочники!$E$11,POWER($T656,1+$T660*INT((AF658-1)/IF(OR($T662=0,$T662=""),1,$T662))),0)))))</f>
        <v>0</v>
      </c>
      <c r="AG664" s="100">
        <f>IF(AG660="",0,IF(AG658=1,$T656,IF($T658=справочники!$E$9,$T656+$T660*INT((AG658-1)/IF(OR($T662=0,$T662=""),1,$T662)),IF($T658=справочники!$E$10,$T656*POWER($T660,INT((AG658-1)/IF(OR($T662=0,$T662=""),1,$T662))),IF($T658=справочники!$E$11,POWER($T656,1+$T660*INT((AG658-1)/IF(OR($T662=0,$T662=""),1,$T662))),0)))))</f>
        <v>0</v>
      </c>
      <c r="AH664" s="100">
        <f>IF(AH660="",0,IF(AH658=1,$T656,IF($T658=справочники!$E$9,$T656+$T660*INT((AH658-1)/IF(OR($T662=0,$T662=""),1,$T662)),IF($T658=справочники!$E$10,$T656*POWER($T660,INT((AH658-1)/IF(OR($T662=0,$T662=""),1,$T662))),IF($T658=справочники!$E$11,POWER($T656,1+$T660*INT((AH658-1)/IF(OR($T662=0,$T662=""),1,$T662))),0)))))</f>
        <v>0</v>
      </c>
      <c r="AI664" s="100">
        <f>IF(AI660="",0,IF(AI658=1,$T656,IF($T658=справочники!$E$9,$T656+$T660*INT((AI658-1)/IF(OR($T662=0,$T662=""),1,$T662)),IF($T658=справочники!$E$10,$T656*POWER($T660,INT((AI658-1)/IF(OR($T662=0,$T662=""),1,$T662))),IF($T658=справочники!$E$11,POWER($T656,1+$T660*INT((AI658-1)/IF(OR($T662=0,$T662=""),1,$T662))),0)))))</f>
        <v>0</v>
      </c>
      <c r="AJ664" s="100">
        <f>IF(AJ660="",0,IF(AJ658=1,$T656,IF($T658=справочники!$E$9,$T656+$T660*INT((AJ658-1)/IF(OR($T662=0,$T662=""),1,$T662)),IF($T658=справочники!$E$10,$T656*POWER($T660,INT((AJ658-1)/IF(OR($T662=0,$T662=""),1,$T662))),IF($T658=справочники!$E$11,POWER($T656,1+$T660*INT((AJ658-1)/IF(OR($T662=0,$T662=""),1,$T662))),0)))))</f>
        <v>0</v>
      </c>
      <c r="AK664" s="100">
        <f>IF(AK660="",0,IF(AK658=1,$T656,IF($T658=справочники!$E$9,$T656+$T660*INT((AK658-1)/IF(OR($T662=0,$T662=""),1,$T662)),IF($T658=справочники!$E$10,$T656*POWER($T660,INT((AK658-1)/IF(OR($T662=0,$T662=""),1,$T662))),IF($T658=справочники!$E$11,POWER($T656,1+$T660*INT((AK658-1)/IF(OR($T662=0,$T662=""),1,$T662))),0)))))</f>
        <v>0</v>
      </c>
      <c r="AL664" s="100">
        <f>IF(AL660="",0,IF(AL658=1,$T656,IF($T658=справочники!$E$9,$T656+$T660*INT((AL658-1)/IF(OR($T662=0,$T662=""),1,$T662)),IF($T658=справочники!$E$10,$T656*POWER($T660,INT((AL658-1)/IF(OR($T662=0,$T662=""),1,$T662))),IF($T658=справочники!$E$11,POWER($T656,1+$T660*INT((AL658-1)/IF(OR($T662=0,$T662=""),1,$T662))),0)))))</f>
        <v>0</v>
      </c>
      <c r="AM664" s="100">
        <f>IF(AM660="",0,IF(AM658=1,$T656,IF($T658=справочники!$E$9,$T656+$T660*INT((AM658-1)/IF(OR($T662=0,$T662=""),1,$T662)),IF($T658=справочники!$E$10,$T656*POWER($T660,INT((AM658-1)/IF(OR($T662=0,$T662=""),1,$T662))),IF($T658=справочники!$E$11,POWER($T656,1+$T660*INT((AM658-1)/IF(OR($T662=0,$T662=""),1,$T662))),0)))))</f>
        <v>0</v>
      </c>
      <c r="AN664" s="100">
        <f>IF(AN660="",0,IF(AN658=1,$T656,IF($T658=справочники!$E$9,$T656+$T660*INT((AN658-1)/IF(OR($T662=0,$T662=""),1,$T662)),IF($T658=справочники!$E$10,$T656*POWER($T660,INT((AN658-1)/IF(OR($T662=0,$T662=""),1,$T662))),IF($T658=справочники!$E$11,POWER($T656,1+$T660*INT((AN658-1)/IF(OR($T662=0,$T662=""),1,$T662))),0)))))</f>
        <v>0</v>
      </c>
      <c r="AO664" s="100">
        <f>IF(AO660="",0,IF(AO658=1,$T656,IF($T658=справочники!$E$9,$T656+$T660*INT((AO658-1)/IF(OR($T662=0,$T662=""),1,$T662)),IF($T658=справочники!$E$10,$T656*POWER($T660,INT((AO658-1)/IF(OR($T662=0,$T662=""),1,$T662))),IF($T658=справочники!$E$11,POWER($T656,1+$T660*INT((AO658-1)/IF(OR($T662=0,$T662=""),1,$T662))),0)))))</f>
        <v>0</v>
      </c>
      <c r="AP664" s="100">
        <f>IF(AP660="",0,IF(AP658=1,$T656,IF($T658=справочники!$E$9,$T656+$T660*INT((AP658-1)/IF(OR($T662=0,$T662=""),1,$T662)),IF($T658=справочники!$E$10,$T656*POWER($T660,INT((AP658-1)/IF(OR($T662=0,$T662=""),1,$T662))),IF($T658=справочники!$E$11,POWER($T656,1+$T660*INT((AP658-1)/IF(OR($T662=0,$T662=""),1,$T662))),0)))))</f>
        <v>0</v>
      </c>
      <c r="AQ664" s="100">
        <f>IF(AQ660="",0,IF(AQ658=1,$T656,IF($T658=справочники!$E$9,$T656+$T660*INT((AQ658-1)/IF(OR($T662=0,$T662=""),1,$T662)),IF($T658=справочники!$E$10,$T656*POWER($T660,INT((AQ658-1)/IF(OR($T662=0,$T662=""),1,$T662))),IF($T658=справочники!$E$11,POWER($T656,1+$T660*INT((AQ658-1)/IF(OR($T662=0,$T662=""),1,$T662))),0)))))</f>
        <v>0</v>
      </c>
      <c r="AR664" s="100">
        <f>IF(AR660="",0,IF(AR658=1,$T656,IF($T658=справочники!$E$9,$T656+$T660*INT((AR658-1)/IF(OR($T662=0,$T662=""),1,$T662)),IF($T658=справочники!$E$10,$T656*POWER($T660,INT((AR658-1)/IF(OR($T662=0,$T662=""),1,$T662))),IF($T658=справочники!$E$11,POWER($T656,1+$T660*INT((AR658-1)/IF(OR($T662=0,$T662=""),1,$T662))),0)))))</f>
        <v>0</v>
      </c>
      <c r="AS664" s="100">
        <f>IF(AS660="",0,IF(AS658=1,$T656,IF($T658=справочники!$E$9,$T656+$T660*INT((AS658-1)/IF(OR($T662=0,$T662=""),1,$T662)),IF($T658=справочники!$E$10,$T656*POWER($T660,INT((AS658-1)/IF(OR($T662=0,$T662=""),1,$T662))),IF($T658=справочники!$E$11,POWER($T656,1+$T660*INT((AS658-1)/IF(OR($T662=0,$T662=""),1,$T662))),0)))))</f>
        <v>0</v>
      </c>
      <c r="AT664" s="100">
        <f>IF(AT660="",0,IF(AT658=1,$T656,IF($T658=справочники!$E$9,$T656+$T660*INT((AT658-1)/IF(OR($T662=0,$T662=""),1,$T662)),IF($T658=справочники!$E$10,$T656*POWER($T660,INT((AT658-1)/IF(OR($T662=0,$T662=""),1,$T662))),IF($T658=справочники!$E$11,POWER($T656,1+$T660*INT((AT658-1)/IF(OR($T662=0,$T662=""),1,$T662))),0)))))</f>
        <v>0</v>
      </c>
      <c r="AU664" s="100">
        <f>IF(AU660="",0,IF(AU658=1,$T656,IF($T658=справочники!$E$9,$T656+$T660*INT((AU658-1)/IF(OR($T662=0,$T662=""),1,$T662)),IF($T658=справочники!$E$10,$T656*POWER($T660,INT((AU658-1)/IF(OR($T662=0,$T662=""),1,$T662))),IF($T658=справочники!$E$11,POWER($T656,1+$T660*INT((AU658-1)/IF(OR($T662=0,$T662=""),1,$T662))),0)))))</f>
        <v>0</v>
      </c>
      <c r="AV664" s="100">
        <f>IF(AV660="",0,IF(AV658=1,$T656,IF($T658=справочники!$E$9,$T656+$T660*INT((AV658-1)/IF(OR($T662=0,$T662=""),1,$T662)),IF($T658=справочники!$E$10,$T656*POWER($T660,INT((AV658-1)/IF(OR($T662=0,$T662=""),1,$T662))),IF($T658=справочники!$E$11,POWER($T656,1+$T660*INT((AV658-1)/IF(OR($T662=0,$T662=""),1,$T662))),0)))))</f>
        <v>0</v>
      </c>
      <c r="AW664" s="100">
        <f>IF(AW660="",0,IF(AW658=1,$T656,IF($T658=справочники!$E$9,$T656+$T660*INT((AW658-1)/IF(OR($T662=0,$T662=""),1,$T662)),IF($T658=справочники!$E$10,$T656*POWER($T660,INT((AW658-1)/IF(OR($T662=0,$T662=""),1,$T662))),IF($T658=справочники!$E$11,POWER($T656,1+$T660*INT((AW658-1)/IF(OR($T662=0,$T662=""),1,$T662))),0)))))</f>
        <v>0</v>
      </c>
      <c r="AX664" s="100">
        <f>IF(AX660="",0,IF(AX658=1,$T656,IF($T658=справочники!$E$9,$T656+$T660*INT((AX658-1)/IF(OR($T662=0,$T662=""),1,$T662)),IF($T658=справочники!$E$10,$T656*POWER($T660,INT((AX658-1)/IF(OR($T662=0,$T662=""),1,$T662))),IF($T658=справочники!$E$11,POWER($T656,1+$T660*INT((AX658-1)/IF(OR($T662=0,$T662=""),1,$T662))),0)))))</f>
        <v>0</v>
      </c>
      <c r="AY664" s="100">
        <f>IF(AY660="",0,IF(AY658=1,$T656,IF($T658=справочники!$E$9,$T656+$T660*INT((AY658-1)/IF(OR($T662=0,$T662=""),1,$T662)),IF($T658=справочники!$E$10,$T656*POWER($T660,INT((AY658-1)/IF(OR($T662=0,$T662=""),1,$T662))),IF($T658=справочники!$E$11,POWER($T656,1+$T660*INT((AY658-1)/IF(OR($T662=0,$T662=""),1,$T662))),0)))))</f>
        <v>0</v>
      </c>
      <c r="AZ664" s="100">
        <f>IF(AZ660="",0,IF(AZ658=1,$T656,IF($T658=справочники!$E$9,$T656+$T660*INT((AZ658-1)/IF(OR($T662=0,$T662=""),1,$T662)),IF($T658=справочники!$E$10,$T656*POWER($T660,INT((AZ658-1)/IF(OR($T662=0,$T662=""),1,$T662))),IF($T658=справочники!$E$11,POWER($T656,1+$T660*INT((AZ658-1)/IF(OR($T662=0,$T662=""),1,$T662))),0)))))</f>
        <v>0</v>
      </c>
      <c r="BA664" s="100">
        <f>IF(BA660="",0,IF(BA658=1,$T656,IF($T658=справочники!$E$9,$T656+$T660*INT((BA658-1)/IF(OR($T662=0,$T662=""),1,$T662)),IF($T658=справочники!$E$10,$T656*POWER($T660,INT((BA658-1)/IF(OR($T662=0,$T662=""),1,$T662))),IF($T658=справочники!$E$11,POWER($T656,1+$T660*INT((BA658-1)/IF(OR($T662=0,$T662=""),1,$T662))),0)))))</f>
        <v>0</v>
      </c>
      <c r="BB664" s="100">
        <f>IF(BB660="",0,IF(BB658=1,$T656,IF($T658=справочники!$E$9,$T656+$T660*INT((BB658-1)/IF(OR($T662=0,$T662=""),1,$T662)),IF($T658=справочники!$E$10,$T656*POWER($T660,INT((BB658-1)/IF(OR($T662=0,$T662=""),1,$T662))),IF($T658=справочники!$E$11,POWER($T656,1+$T660*INT((BB658-1)/IF(OR($T662=0,$T662=""),1,$T662))),0)))))</f>
        <v>0</v>
      </c>
      <c r="BC664" s="100">
        <f>IF(BC660="",0,IF(BC658=1,$T656,IF($T658=справочники!$E$9,$T656+$T660*INT((BC658-1)/IF(OR($T662=0,$T662=""),1,$T662)),IF($T658=справочники!$E$10,$T656*POWER($T660,INT((BC658-1)/IF(OR($T662=0,$T662=""),1,$T662))),IF($T658=справочники!$E$11,POWER($T656,1+$T660*INT((BC658-1)/IF(OR($T662=0,$T662=""),1,$T662))),0)))))</f>
        <v>0</v>
      </c>
      <c r="BD664" s="100">
        <f>IF(BD660="",0,IF(BD658=1,$T656,IF($T658=справочники!$E$9,$T656+$T660*INT((BD658-1)/IF(OR($T662=0,$T662=""),1,$T662)),IF($T658=справочники!$E$10,$T656*POWER($T660,INT((BD658-1)/IF(OR($T662=0,$T662=""),1,$T662))),IF($T658=справочники!$E$11,POWER($T656,1+$T660*INT((BD658-1)/IF(OR($T662=0,$T662=""),1,$T662))),0)))))</f>
        <v>0</v>
      </c>
      <c r="BE664" s="100">
        <f>IF(BE660="",0,IF(BE658=1,$T656,IF($T658=справочники!$E$9,$T656+$T660*INT((BE658-1)/IF(OR($T662=0,$T662=""),1,$T662)),IF($T658=справочники!$E$10,$T656*POWER($T660,INT((BE658-1)/IF(OR($T662=0,$T662=""),1,$T662))),IF($T658=справочники!$E$11,POWER($T656,1+$T660*INT((BE658-1)/IF(OR($T662=0,$T662=""),1,$T662))),0)))))</f>
        <v>0</v>
      </c>
      <c r="BF664" s="100">
        <f>IF(BF660="",0,IF(BF658=1,$T656,IF($T658=справочники!$E$9,$T656+$T660*INT((BF658-1)/IF(OR($T662=0,$T662=""),1,$T662)),IF($T658=справочники!$E$10,$T656*POWER($T660,INT((BF658-1)/IF(OR($T662=0,$T662=""),1,$T662))),IF($T658=справочники!$E$11,POWER($T656,1+$T660*INT((BF658-1)/IF(OR($T662=0,$T662=""),1,$T662))),0)))))</f>
        <v>0</v>
      </c>
      <c r="BG664" s="100">
        <f>IF(BG660="",0,IF(BG658=1,$T656,IF($T658=справочники!$E$9,$T656+$T660*INT((BG658-1)/IF(OR($T662=0,$T662=""),1,$T662)),IF($T658=справочники!$E$10,$T656*POWER($T660,INT((BG658-1)/IF(OR($T662=0,$T662=""),1,$T662))),IF($T658=справочники!$E$11,POWER($T656,1+$T660*INT((BG658-1)/IF(OR($T662=0,$T662=""),1,$T662))),0)))))</f>
        <v>0</v>
      </c>
      <c r="BH664" s="100">
        <f>IF(BH660="",0,IF(BH658=1,$T656,IF($T658=справочники!$E$9,$T656+$T660*INT((BH658-1)/IF(OR($T662=0,$T662=""),1,$T662)),IF($T658=справочники!$E$10,$T656*POWER($T660,INT((BH658-1)/IF(OR($T662=0,$T662=""),1,$T662))),IF($T658=справочники!$E$11,POWER($T656,1+$T660*INT((BH658-1)/IF(OR($T662=0,$T662=""),1,$T662))),0)))))</f>
        <v>0</v>
      </c>
      <c r="BI664" s="100">
        <f>IF(BI660="",0,IF(BI658=1,$T656,IF($T658=справочники!$E$9,$T656+$T660*INT((BI658-1)/IF(OR($T662=0,$T662=""),1,$T662)),IF($T658=справочники!$E$10,$T656*POWER($T660,INT((BI658-1)/IF(OR($T662=0,$T662=""),1,$T662))),IF($T658=справочники!$E$11,POWER($T656,1+$T660*INT((BI658-1)/IF(OR($T662=0,$T662=""),1,$T662))),0)))))</f>
        <v>0</v>
      </c>
      <c r="BJ664" s="100">
        <f>IF(BJ660="",0,IF(BJ658=1,$T656,IF($T658=справочники!$E$9,$T656+$T660*INT((BJ658-1)/IF(OR($T662=0,$T662=""),1,$T662)),IF($T658=справочники!$E$10,$T656*POWER($T660,INT((BJ658-1)/IF(OR($T662=0,$T662=""),1,$T662))),IF($T658=справочники!$E$11,POWER($T656,1+$T660*INT((BJ658-1)/IF(OR($T662=0,$T662=""),1,$T662))),0)))))</f>
        <v>0</v>
      </c>
      <c r="BK664" s="100">
        <f>IF(BK660="",0,IF(BK658=1,$T656,IF($T658=справочники!$E$9,$T656+$T660*INT((BK658-1)/IF(OR($T662=0,$T662=""),1,$T662)),IF($T658=справочники!$E$10,$T656*POWER($T660,INT((BK658-1)/IF(OR($T662=0,$T662=""),1,$T662))),IF($T658=справочники!$E$11,POWER($T656,1+$T660*INT((BK658-1)/IF(OR($T662=0,$T662=""),1,$T662))),0)))))</f>
        <v>0</v>
      </c>
      <c r="BL664" s="100">
        <f>IF(BL660="",0,IF(BL658=1,$T656,IF($T658=справочники!$E$9,$T656+$T660*INT((BL658-1)/IF(OR($T662=0,$T662=""),1,$T662)),IF($T658=справочники!$E$10,$T656*POWER($T660,INT((BL658-1)/IF(OR($T662=0,$T662=""),1,$T662))),IF($T658=справочники!$E$11,POWER($T656,1+$T660*INT((BL658-1)/IF(OR($T662=0,$T662=""),1,$T662))),0)))))</f>
        <v>0</v>
      </c>
      <c r="BM664" s="100">
        <f>IF(BM660="",0,IF(BM658=1,$T656,IF($T658=справочники!$E$9,$T656+$T660*INT((BM658-1)/IF(OR($T662=0,$T662=""),1,$T662)),IF($T658=справочники!$E$10,$T656*POWER($T660,INT((BM658-1)/IF(OR($T662=0,$T662=""),1,$T662))),IF($T658=справочники!$E$11,POWER($T656,1+$T660*INT((BM658-1)/IF(OR($T662=0,$T662=""),1,$T662))),0)))))</f>
        <v>0</v>
      </c>
      <c r="BN664" s="100">
        <f>IF(BN660="",0,IF(BN658=1,$T656,IF($T658=справочники!$E$9,$T656+$T660*INT((BN658-1)/IF(OR($T662=0,$T662=""),1,$T662)),IF($T658=справочники!$E$10,$T656*POWER($T660,INT((BN658-1)/IF(OR($T662=0,$T662=""),1,$T662))),IF($T658=справочники!$E$11,POWER($T656,1+$T660*INT((BN658-1)/IF(OR($T662=0,$T662=""),1,$T662))),0)))))</f>
        <v>0</v>
      </c>
      <c r="BO664" s="100">
        <f>IF(BO660="",0,IF(BO658=1,$T656,IF($T658=справочники!$E$9,$T656+$T660*INT((BO658-1)/IF(OR($T662=0,$T662=""),1,$T662)),IF($T658=справочники!$E$10,$T656*POWER($T660,INT((BO658-1)/IF(OR($T662=0,$T662=""),1,$T662))),IF($T658=справочники!$E$11,POWER($T656,1+$T660*INT((BO658-1)/IF(OR($T662=0,$T662=""),1,$T662))),0)))))</f>
        <v>0</v>
      </c>
      <c r="BP664" s="100">
        <f>IF(BP660="",0,IF(BP658=1,$T656,IF($T658=справочники!$E$9,$T656+$T660*INT((BP658-1)/IF(OR($T662=0,$T662=""),1,$T662)),IF($T658=справочники!$E$10,$T656*POWER($T660,INT((BP658-1)/IF(OR($T662=0,$T662=""),1,$T662))),IF($T658=справочники!$E$11,POWER($T656,1+$T660*INT((BP658-1)/IF(OR($T662=0,$T662=""),1,$T662))),0)))))</f>
        <v>0</v>
      </c>
      <c r="BQ664" s="100">
        <f>IF(BQ660="",0,IF(BQ658=1,$T656,IF($T658=справочники!$E$9,$T656+$T660*INT((BQ658-1)/IF(OR($T662=0,$T662=""),1,$T662)),IF($T658=справочники!$E$10,$T656*POWER($T660,INT((BQ658-1)/IF(OR($T662=0,$T662=""),1,$T662))),IF($T658=справочники!$E$11,POWER($T656,1+$T660*INT((BQ658-1)/IF(OR($T662=0,$T662=""),1,$T662))),0)))))</f>
        <v>0</v>
      </c>
      <c r="BR664" s="100">
        <f>IF(BR660="",0,IF(BR658=1,$T656,IF($T658=справочники!$E$9,$T656+$T660*INT((BR658-1)/IF(OR($T662=0,$T662=""),1,$T662)),IF($T658=справочники!$E$10,$T656*POWER($T660,INT((BR658-1)/IF(OR($T662=0,$T662=""),1,$T662))),IF($T658=справочники!$E$11,POWER($T656,1+$T660*INT((BR658-1)/IF(OR($T662=0,$T662=""),1,$T662))),0)))))</f>
        <v>0</v>
      </c>
      <c r="BS664" s="100">
        <f>IF(BS660="",0,IF(BS658=1,$T656,IF($T658=справочники!$E$9,$T656+$T660*INT((BS658-1)/IF(OR($T662=0,$T662=""),1,$T662)),IF($T658=справочники!$E$10,$T656*POWER($T660,INT((BS658-1)/IF(OR($T662=0,$T662=""),1,$T662))),IF($T658=справочники!$E$11,POWER($T656,1+$T660*INT((BS658-1)/IF(OR($T662=0,$T662=""),1,$T662))),0)))))</f>
        <v>0</v>
      </c>
      <c r="BT664" s="100">
        <f>IF(BT660="",0,IF(BT658=1,$T656,IF($T658=справочники!$E$9,$T656+$T660*INT((BT658-1)/IF(OR($T662=0,$T662=""),1,$T662)),IF($T658=справочники!$E$10,$T656*POWER($T660,INT((BT658-1)/IF(OR($T662=0,$T662=""),1,$T662))),IF($T658=справочники!$E$11,POWER($T656,1+$T660*INT((BT658-1)/IF(OR($T662=0,$T662=""),1,$T662))),0)))))</f>
        <v>0</v>
      </c>
      <c r="BU664" s="100">
        <f>IF(BU660="",0,IF(BU658=1,$T656,IF($T658=справочники!$E$9,$T656+$T660*INT((BU658-1)/IF(OR($T662=0,$T662=""),1,$T662)),IF($T658=справочники!$E$10,$T656*POWER($T660,INT((BU658-1)/IF(OR($T662=0,$T662=""),1,$T662))),IF($T658=справочники!$E$11,POWER($T656,1+$T660*INT((BU658-1)/IF(OR($T662=0,$T662=""),1,$T662))),0)))))</f>
        <v>0</v>
      </c>
      <c r="BV664" s="100">
        <f>IF(BV660="",0,IF(BV658=1,$T656,IF($T658=справочники!$E$9,$T656+$T660*INT((BV658-1)/IF(OR($T662=0,$T662=""),1,$T662)),IF($T658=справочники!$E$10,$T656*POWER($T660,INT((BV658-1)/IF(OR($T662=0,$T662=""),1,$T662))),IF($T658=справочники!$E$11,POWER($T656,1+$T660*INT((BV658-1)/IF(OR($T662=0,$T662=""),1,$T662))),0)))))</f>
        <v>0</v>
      </c>
      <c r="BW664" s="100">
        <f>IF(BW660="",0,IF(BW658=1,$T656,IF($T658=справочники!$E$9,$T656+$T660*INT((BW658-1)/IF(OR($T662=0,$T662=""),1,$T662)),IF($T658=справочники!$E$10,$T656*POWER($T660,INT((BW658-1)/IF(OR($T662=0,$T662=""),1,$T662))),IF($T658=справочники!$E$11,POWER($T656,1+$T660*INT((BW658-1)/IF(OR($T662=0,$T662=""),1,$T662))),0)))))</f>
        <v>0</v>
      </c>
      <c r="BX664" s="100">
        <f>IF(BX660="",0,IF(BX658=1,$T656,IF($T658=справочники!$E$9,$T656+$T660*INT((BX658-1)/IF(OR($T662=0,$T662=""),1,$T662)),IF($T658=справочники!$E$10,$T656*POWER($T660,INT((BX658-1)/IF(OR($T662=0,$T662=""),1,$T662))),IF($T658=справочники!$E$11,POWER($T656,1+$T660*INT((BX658-1)/IF(OR($T662=0,$T662=""),1,$T662))),0)))))</f>
        <v>0</v>
      </c>
      <c r="BY664" s="100">
        <f>IF(BY660="",0,IF(BY658=1,$T656,IF($T658=справочники!$E$9,$T656+$T660*INT((BY658-1)/IF(OR($T662=0,$T662=""),1,$T662)),IF($T658=справочники!$E$10,$T656*POWER($T660,INT((BY658-1)/IF(OR($T662=0,$T662=""),1,$T662))),IF($T658=справочники!$E$11,POWER($T656,1+$T660*INT((BY658-1)/IF(OR($T662=0,$T662=""),1,$T662))),0)))))</f>
        <v>0</v>
      </c>
      <c r="BZ664" s="100">
        <f>IF(BZ660="",0,IF(BZ658=1,$T656,IF($T658=справочники!$E$9,$T656+$T660*INT((BZ658-1)/IF(OR($T662=0,$T662=""),1,$T662)),IF($T658=справочники!$E$10,$T656*POWER($T660,INT((BZ658-1)/IF(OR($T662=0,$T662=""),1,$T662))),IF($T658=справочники!$E$11,POWER($T656,1+$T660*INT((BZ658-1)/IF(OR($T662=0,$T662=""),1,$T662))),0)))))</f>
        <v>0</v>
      </c>
      <c r="CA664" s="100">
        <f>IF(CA660="",0,IF(CA658=1,$T656,IF($T658=справочники!$E$9,$T656+$T660*INT((CA658-1)/IF(OR($T662=0,$T662=""),1,$T662)),IF($T658=справочники!$E$10,$T656*POWER($T660,INT((CA658-1)/IF(OR($T662=0,$T662=""),1,$T662))),IF($T658=справочники!$E$11,POWER($T656,1+$T660*INT((CA658-1)/IF(OR($T662=0,$T662=""),1,$T662))),0)))))</f>
        <v>0</v>
      </c>
      <c r="CB664" s="100">
        <f>IF(CB660="",0,IF(CB658=1,$T656,IF($T658=справочники!$E$9,$T656+$T660*INT((CB658-1)/IF(OR($T662=0,$T662=""),1,$T662)),IF($T658=справочники!$E$10,$T656*POWER($T660,INT((CB658-1)/IF(OR($T662=0,$T662=""),1,$T662))),IF($T658=справочники!$E$11,POWER($T656,1+$T660*INT((CB658-1)/IF(OR($T662=0,$T662=""),1,$T662))),0)))))</f>
        <v>0</v>
      </c>
      <c r="CC664" s="100">
        <f>IF(CC660="",0,IF(CC658=1,$T656,IF($T658=справочники!$E$9,$T656+$T660*INT((CC658-1)/IF(OR($T662=0,$T662=""),1,$T662)),IF($T658=справочники!$E$10,$T656*POWER($T660,INT((CC658-1)/IF(OR($T662=0,$T662=""),1,$T662))),IF($T658=справочники!$E$11,POWER($T656,1+$T660*INT((CC658-1)/IF(OR($T662=0,$T662=""),1,$T662))),0)))))</f>
        <v>0</v>
      </c>
      <c r="CD664" s="100">
        <f>IF(CD660="",0,IF(CD658=1,$T656,IF($T658=справочники!$E$9,$T656+$T660*INT((CD658-1)/IF(OR($T662=0,$T662=""),1,$T662)),IF($T658=справочники!$E$10,$T656*POWER($T660,INT((CD658-1)/IF(OR($T662=0,$T662=""),1,$T662))),IF($T658=справочники!$E$11,POWER($T656,1+$T660*INT((CD658-1)/IF(OR($T662=0,$T662=""),1,$T662))),0)))))</f>
        <v>0</v>
      </c>
      <c r="CE664" s="100">
        <f>IF(CE660="",0,IF(CE658=1,$T656,IF($T658=справочники!$E$9,$T656+$T660*INT((CE658-1)/IF(OR($T662=0,$T662=""),1,$T662)),IF($T658=справочники!$E$10,$T656*POWER($T660,INT((CE658-1)/IF(OR($T662=0,$T662=""),1,$T662))),IF($T658=справочники!$E$11,POWER($T656,1+$T660*INT((CE658-1)/IF(OR($T662=0,$T662=""),1,$T662))),0)))))</f>
        <v>0</v>
      </c>
      <c r="CF664" s="100">
        <f>IF(CF660="",0,IF(CF658=1,$T656,IF($T658=справочники!$E$9,$T656+$T660*INT((CF658-1)/IF(OR($T662=0,$T662=""),1,$T662)),IF($T658=справочники!$E$10,$T656*POWER($T660,INT((CF658-1)/IF(OR($T662=0,$T662=""),1,$T662))),IF($T658=справочники!$E$11,POWER($T656,1+$T660*INT((CF658-1)/IF(OR($T662=0,$T662=""),1,$T662))),0)))))</f>
        <v>0</v>
      </c>
      <c r="CG664" s="100">
        <f>IF(CG660="",0,IF(CG658=1,$T656,IF($T658=справочники!$E$9,$T656+$T660*INT((CG658-1)/IF(OR($T662=0,$T662=""),1,$T662)),IF($T658=справочники!$E$10,$T656*POWER($T660,INT((CG658-1)/IF(OR($T662=0,$T662=""),1,$T662))),IF($T658=справочники!$E$11,POWER($T656,1+$T660*INT((CG658-1)/IF(OR($T662=0,$T662=""),1,$T662))),0)))))</f>
        <v>0</v>
      </c>
      <c r="CH664" s="100">
        <f>IF(CH660="",0,IF(CH658=1,$T656,IF($T658=справочники!$E$9,$T656+$T660*INT((CH658-1)/IF(OR($T662=0,$T662=""),1,$T662)),IF($T658=справочники!$E$10,$T656*POWER($T660,INT((CH658-1)/IF(OR($T662=0,$T662=""),1,$T662))),IF($T658=справочники!$E$11,POWER($T656,1+$T660*INT((CH658-1)/IF(OR($T662=0,$T662=""),1,$T662))),0)))))</f>
        <v>0</v>
      </c>
      <c r="CI664" s="100">
        <f>IF(CI660="",0,IF(CI658=1,$T656,IF($T658=справочники!$E$9,$T656+$T660*INT((CI658-1)/IF(OR($T662=0,$T662=""),1,$T662)),IF($T658=справочники!$E$10,$T656*POWER($T660,INT((CI658-1)/IF(OR($T662=0,$T662=""),1,$T662))),IF($T658=справочники!$E$11,POWER($T656,1+$T660*INT((CI658-1)/IF(OR($T662=0,$T662=""),1,$T662))),0)))))</f>
        <v>0</v>
      </c>
      <c r="CJ664" s="100">
        <f>IF(CJ660="",0,IF(CJ658=1,$T656,IF($T658=справочники!$E$9,$T656+$T660*INT((CJ658-1)/IF(OR($T662=0,$T662=""),1,$T662)),IF($T658=справочники!$E$10,$T656*POWER($T660,INT((CJ658-1)/IF(OR($T662=0,$T662=""),1,$T662))),IF($T658=справочники!$E$11,POWER($T656,1+$T660*INT((CJ658-1)/IF(OR($T662=0,$T662=""),1,$T662))),0)))))</f>
        <v>0</v>
      </c>
      <c r="CK664" s="100">
        <f>IF(CK660="",0,IF(CK658=1,$T656,IF($T658=справочники!$E$9,$T656+$T660*INT((CK658-1)/IF(OR($T662=0,$T662=""),1,$T662)),IF($T658=справочники!$E$10,$T656*POWER($T660,INT((CK658-1)/IF(OR($T662=0,$T662=""),1,$T662))),IF($T658=справочники!$E$11,POWER($T656,1+$T660*INT((CK658-1)/IF(OR($T662=0,$T662=""),1,$T662))),0)))))</f>
        <v>0</v>
      </c>
      <c r="CL664" s="100">
        <f>IF(CL660="",0,IF(CL658=1,$T656,IF($T658=справочники!$E$9,$T656+$T660*INT((CL658-1)/IF(OR($T662=0,$T662=""),1,$T662)),IF($T658=справочники!$E$10,$T656*POWER($T660,INT((CL658-1)/IF(OR($T662=0,$T662=""),1,$T662))),IF($T658=справочники!$E$11,POWER($T656,1+$T660*INT((CL658-1)/IF(OR($T662=0,$T662=""),1,$T662))),0)))))</f>
        <v>0</v>
      </c>
      <c r="CM664" s="100">
        <f>IF(CM660="",0,IF(CM658=1,$T656,IF($T658=справочники!$E$9,$T656+$T660*INT((CM658-1)/IF(OR($T662=0,$T662=""),1,$T662)),IF($T658=справочники!$E$10,$T656*POWER($T660,INT((CM658-1)/IF(OR($T662=0,$T662=""),1,$T662))),IF($T658=справочники!$E$11,POWER($T656,1+$T660*INT((CM658-1)/IF(OR($T662=0,$T662=""),1,$T662))),0)))))</f>
        <v>0</v>
      </c>
      <c r="CN664" s="100">
        <f>IF(CN660="",0,IF(CN658=1,$T656,IF($T658=справочники!$E$9,$T656+$T660*INT((CN658-1)/IF(OR($T662=0,$T662=""),1,$T662)),IF($T658=справочники!$E$10,$T656*POWER($T660,INT((CN658-1)/IF(OR($T662=0,$T662=""),1,$T662))),IF($T658=справочники!$E$11,POWER($T656,1+$T660*INT((CN658-1)/IF(OR($T662=0,$T662=""),1,$T662))),0)))))</f>
        <v>0</v>
      </c>
      <c r="CO664" s="100">
        <f>IF(CO660="",0,IF(CO658=1,$T656,IF($T658=справочники!$E$9,$T656+$T660*INT((CO658-1)/IF(OR($T662=0,$T662=""),1,$T662)),IF($T658=справочники!$E$10,$T656*POWER($T660,INT((CO658-1)/IF(OR($T662=0,$T662=""),1,$T662))),IF($T658=справочники!$E$11,POWER($T656,1+$T660*INT((CO658-1)/IF(OR($T662=0,$T662=""),1,$T662))),0)))))</f>
        <v>0</v>
      </c>
      <c r="CP664" s="100">
        <f>IF(CP660="",0,IF(CP658=1,$T656,IF($T658=справочники!$E$9,$T656+$T660*INT((CP658-1)/IF(OR($T662=0,$T662=""),1,$T662)),IF($T658=справочники!$E$10,$T656*POWER($T660,INT((CP658-1)/IF(OR($T662=0,$T662=""),1,$T662))),IF($T658=справочники!$E$11,POWER($T656,1+$T660*INT((CP658-1)/IF(OR($T662=0,$T662=""),1,$T662))),0)))))</f>
        <v>0</v>
      </c>
      <c r="CQ664" s="100">
        <f>IF(CQ660="",0,IF(CQ658=1,$T656,IF($T658=справочники!$E$9,$T656+$T660*INT((CQ658-1)/IF(OR($T662=0,$T662=""),1,$T662)),IF($T658=справочники!$E$10,$T656*POWER($T660,INT((CQ658-1)/IF(OR($T662=0,$T662=""),1,$T662))),IF($T658=справочники!$E$11,POWER($T656,1+$T660*INT((CQ658-1)/IF(OR($T662=0,$T662=""),1,$T662))),0)))))</f>
        <v>0</v>
      </c>
      <c r="CR664" s="100">
        <f>IF(CR660="",0,IF(CR658=1,$T656,IF($T658=справочники!$E$9,$T656+$T660*INT((CR658-1)/IF(OR($T662=0,$T662=""),1,$T662)),IF($T658=справочники!$E$10,$T656*POWER($T660,INT((CR658-1)/IF(OR($T662=0,$T662=""),1,$T662))),IF($T658=справочники!$E$11,POWER($T656,1+$T660*INT((CR658-1)/IF(OR($T662=0,$T662=""),1,$T662))),0)))))</f>
        <v>0</v>
      </c>
      <c r="CS664" s="100">
        <f>IF(CS660="",0,IF(CS658=1,$T656,IF($T658=справочники!$E$9,$T656+$T660*INT((CS658-1)/IF(OR($T662=0,$T662=""),1,$T662)),IF($T658=справочники!$E$10,$T656*POWER($T660,INT((CS658-1)/IF(OR($T662=0,$T662=""),1,$T662))),IF($T658=справочники!$E$11,POWER($T656,1+$T660*INT((CS658-1)/IF(OR($T662=0,$T662=""),1,$T662))),0)))))</f>
        <v>0</v>
      </c>
      <c r="CT664" s="100">
        <f>IF(CT660="",0,IF(CT658=1,$T656,IF($T658=справочники!$E$9,$T656+$T660*INT((CT658-1)/IF(OR($T662=0,$T662=""),1,$T662)),IF($T658=справочники!$E$10,$T656*POWER($T660,INT((CT658-1)/IF(OR($T662=0,$T662=""),1,$T662))),IF($T658=справочники!$E$11,POWER($T656,1+$T660*INT((CT658-1)/IF(OR($T662=0,$T662=""),1,$T662))),0)))))</f>
        <v>0</v>
      </c>
      <c r="CU664" s="100">
        <f>IF(CU660="",0,IF(CU658=1,$T656,IF($T658=справочники!$E$9,$T656+$T660*INT((CU658-1)/IF(OR($T662=0,$T662=""),1,$T662)),IF($T658=справочники!$E$10,$T656*POWER($T660,INT((CU658-1)/IF(OR($T662=0,$T662=""),1,$T662))),IF($T658=справочники!$E$11,POWER($T656,1+$T660*INT((CU658-1)/IF(OR($T662=0,$T662=""),1,$T662))),0)))))</f>
        <v>0</v>
      </c>
      <c r="CV664" s="100">
        <f>IF(CV660="",0,IF(CV658=1,$T656,IF($T658=справочники!$E$9,$T656+$T660*INT((CV658-1)/IF(OR($T662=0,$T662=""),1,$T662)),IF($T658=справочники!$E$10,$T656*POWER($T660,INT((CV658-1)/IF(OR($T662=0,$T662=""),1,$T662))),IF($T658=справочники!$E$11,POWER($T656,1+$T660*INT((CV658-1)/IF(OR($T662=0,$T662=""),1,$T662))),0)))))</f>
        <v>0</v>
      </c>
      <c r="CW664" s="100">
        <f>IF(CW660="",0,IF(CW658=1,$T656,IF($T658=справочники!$E$9,$T656+$T660*INT((CW658-1)/IF(OR($T662=0,$T662=""),1,$T662)),IF($T658=справочники!$E$10,$T656*POWER($T660,INT((CW658-1)/IF(OR($T662=0,$T662=""),1,$T662))),IF($T658=справочники!$E$11,POWER($T656,1+$T660*INT((CW658-1)/IF(OR($T662=0,$T662=""),1,$T662))),0)))))</f>
        <v>0</v>
      </c>
      <c r="CX664" s="100">
        <f>IF(CX660="",0,IF(CX658=1,$T656,IF($T658=справочники!$E$9,$T656+$T660*INT((CX658-1)/IF(OR($T662=0,$T662=""),1,$T662)),IF($T658=справочники!$E$10,$T656*POWER($T660,INT((CX658-1)/IF(OR($T662=0,$T662=""),1,$T662))),IF($T658=справочники!$E$11,POWER($T656,1+$T660*INT((CX658-1)/IF(OR($T662=0,$T662=""),1,$T662))),0)))))</f>
        <v>0</v>
      </c>
      <c r="CY664" s="100">
        <f>IF(CY660="",0,IF(CY658=1,$T656,IF($T658=справочники!$E$9,$T656+$T660*INT((CY658-1)/IF(OR($T662=0,$T662=""),1,$T662)),IF($T658=справочники!$E$10,$T656*POWER($T660,INT((CY658-1)/IF(OR($T662=0,$T662=""),1,$T662))),IF($T658=справочники!$E$11,POWER($T656,1+$T660*INT((CY658-1)/IF(OR($T662=0,$T662=""),1,$T662))),0)))))</f>
        <v>0</v>
      </c>
      <c r="CZ664" s="100">
        <f>IF(CZ660="",0,IF(CZ658=1,$T656,IF($T658=справочники!$E$9,$T656+$T660*INT((CZ658-1)/IF(OR($T662=0,$T662=""),1,$T662)),IF($T658=справочники!$E$10,$T656*POWER($T660,INT((CZ658-1)/IF(OR($T662=0,$T662=""),1,$T662))),IF($T658=справочники!$E$11,POWER($T656,1+$T660*INT((CZ658-1)/IF(OR($T662=0,$T662=""),1,$T662))),0)))))</f>
        <v>0</v>
      </c>
      <c r="DA664" s="100">
        <f>IF(DA660="",0,IF(DA658=1,$T656,IF($T658=справочники!$E$9,$T656+$T660*INT((DA658-1)/IF(OR($T662=0,$T662=""),1,$T662)),IF($T658=справочники!$E$10,$T656*POWER($T660,INT((DA658-1)/IF(OR($T662=0,$T662=""),1,$T662))),IF($T658=справочники!$E$11,POWER($T656,1+$T660*INT((DA658-1)/IF(OR($T662=0,$T662=""),1,$T662))),0)))))</f>
        <v>0</v>
      </c>
      <c r="DB664" s="100">
        <f>IF(DB660="",0,IF(DB658=1,$T656,IF($T658=справочники!$E$9,$T656+$T660*INT((DB658-1)/IF(OR($T662=0,$T662=""),1,$T662)),IF($T658=справочники!$E$10,$T656*POWER($T660,INT((DB658-1)/IF(OR($T662=0,$T662=""),1,$T662))),IF($T658=справочники!$E$11,POWER($T656,1+$T660*INT((DB658-1)/IF(OR($T662=0,$T662=""),1,$T662))),0)))))</f>
        <v>0</v>
      </c>
      <c r="DC664" s="100">
        <f>IF(DC660="",0,IF(DC658=1,$T656,IF($T658=справочники!$E$9,$T656+$T660*INT((DC658-1)/IF(OR($T662=0,$T662=""),1,$T662)),IF($T658=справочники!$E$10,$T656*POWER($T660,INT((DC658-1)/IF(OR($T662=0,$T662=""),1,$T662))),IF($T658=справочники!$E$11,POWER($T656,1+$T660*INT((DC658-1)/IF(OR($T662=0,$T662=""),1,$T662))),0)))))</f>
        <v>0</v>
      </c>
      <c r="DD664" s="100">
        <f>IF(DD660="",0,IF(DD658=1,$T656,IF($T658=справочники!$E$9,$T656+$T660*INT((DD658-1)/IF(OR($T662=0,$T662=""),1,$T662)),IF($T658=справочники!$E$10,$T656*POWER($T660,INT((DD658-1)/IF(OR($T662=0,$T662=""),1,$T662))),IF($T658=справочники!$E$11,POWER($T656,1+$T660*INT((DD658-1)/IF(OR($T662=0,$T662=""),1,$T662))),0)))))</f>
        <v>0</v>
      </c>
      <c r="DE664" s="100">
        <f>IF(DE660="",0,IF(DE658=1,$T656,IF($T658=справочники!$E$9,$T656+$T660*INT((DE658-1)/IF(OR($T662=0,$T662=""),1,$T662)),IF($T658=справочники!$E$10,$T656*POWER($T660,INT((DE658-1)/IF(OR($T662=0,$T662=""),1,$T662))),IF($T658=справочники!$E$11,POWER($T656,1+$T660*INT((DE658-1)/IF(OR($T662=0,$T662=""),1,$T662))),0)))))</f>
        <v>0</v>
      </c>
      <c r="DF664" s="100">
        <f>IF(DF660="",0,IF(DF658=1,$T656,IF($T658=справочники!$E$9,$T656+$T660*INT((DF658-1)/IF(OR($T662=0,$T662=""),1,$T662)),IF($T658=справочники!$E$10,$T656*POWER($T660,INT((DF658-1)/IF(OR($T662=0,$T662=""),1,$T662))),IF($T658=справочники!$E$11,POWER($T656,1+$T660*INT((DF658-1)/IF(OR($T662=0,$T662=""),1,$T662))),0)))))</f>
        <v>0</v>
      </c>
      <c r="DG664" s="100">
        <f>IF(DG660="",0,IF(DG658=1,$T656,IF($T658=справочники!$E$9,$T656+$T660*INT((DG658-1)/IF(OR($T662=0,$T662=""),1,$T662)),IF($T658=справочники!$E$10,$T656*POWER($T660,INT((DG658-1)/IF(OR($T662=0,$T662=""),1,$T662))),IF($T658=справочники!$E$11,POWER($T656,1+$T660*INT((DG658-1)/IF(OR($T662=0,$T662=""),1,$T662))),0)))))</f>
        <v>0</v>
      </c>
      <c r="DH664" s="100">
        <f>IF(DH660="",0,IF(DH658=1,$T656,IF($T658=справочники!$E$9,$T656+$T660*INT((DH658-1)/IF(OR($T662=0,$T662=""),1,$T662)),IF($T658=справочники!$E$10,$T656*POWER($T660,INT((DH658-1)/IF(OR($T662=0,$T662=""),1,$T662))),IF($T658=справочники!$E$11,POWER($T656,1+$T660*INT((DH658-1)/IF(OR($T662=0,$T662=""),1,$T662))),0)))))</f>
        <v>0</v>
      </c>
      <c r="DI664" s="100">
        <f>IF(DI660="",0,IF(DI658=1,$T656,IF($T658=справочники!$E$9,$T656+$T660*INT((DI658-1)/IF(OR($T662=0,$T662=""),1,$T662)),IF($T658=справочники!$E$10,$T656*POWER($T660,INT((DI658-1)/IF(OR($T662=0,$T662=""),1,$T662))),IF($T658=справочники!$E$11,POWER($T656,1+$T660*INT((DI658-1)/IF(OR($T662=0,$T662=""),1,$T662))),0)))))</f>
        <v>0</v>
      </c>
      <c r="DJ664" s="100">
        <f>IF(DJ660="",0,IF(DJ658=1,$T656,IF($T658=справочники!$E$9,$T656+$T660*INT((DJ658-1)/IF(OR($T662=0,$T662=""),1,$T662)),IF($T658=справочники!$E$10,$T656*POWER($T660,INT((DJ658-1)/IF(OR($T662=0,$T662=""),1,$T662))),IF($T658=справочники!$E$11,POWER($T656,1+$T660*INT((DJ658-1)/IF(OR($T662=0,$T662=""),1,$T662))),0)))))</f>
        <v>0</v>
      </c>
      <c r="DK664" s="100">
        <f>IF(DK660="",0,IF(DK658=1,$T656,IF($T658=справочники!$E$9,$T656+$T660*INT((DK658-1)/IF(OR($T662=0,$T662=""),1,$T662)),IF($T658=справочники!$E$10,$T656*POWER($T660,INT((DK658-1)/IF(OR($T662=0,$T662=""),1,$T662))),IF($T658=справочники!$E$11,POWER($T656,1+$T660*INT((DK658-1)/IF(OR($T662=0,$T662=""),1,$T662))),0)))))</f>
        <v>0</v>
      </c>
      <c r="DL664" s="100">
        <f>IF(DL660="",0,IF(DL658=1,$T656,IF($T658=справочники!$E$9,$T656+$T660*INT((DL658-1)/IF(OR($T662=0,$T662=""),1,$T662)),IF($T658=справочники!$E$10,$T656*POWER($T660,INT((DL658-1)/IF(OR($T662=0,$T662=""),1,$T662))),IF($T658=справочники!$E$11,POWER($T656,1+$T660*INT((DL658-1)/IF(OR($T662=0,$T662=""),1,$T662))),0)))))</f>
        <v>0</v>
      </c>
      <c r="DM664" s="100">
        <f>IF(DM660="",0,IF(DM658=1,$T656,IF($T658=справочники!$E$9,$T656+$T660*INT((DM658-1)/IF(OR($T662=0,$T662=""),1,$T662)),IF($T658=справочники!$E$10,$T656*POWER($T660,INT((DM658-1)/IF(OR($T662=0,$T662=""),1,$T662))),IF($T658=справочники!$E$11,POWER($T656,1+$T660*INT((DM658-1)/IF(OR($T662=0,$T662=""),1,$T662))),0)))))</f>
        <v>0</v>
      </c>
      <c r="DN664" s="100">
        <f>IF(DN660="",0,IF(DN658=1,$T656,IF($T658=справочники!$E$9,$T656+$T660*INT((DN658-1)/IF(OR($T662=0,$T662=""),1,$T662)),IF($T658=справочники!$E$10,$T656*POWER($T660,INT((DN658-1)/IF(OR($T662=0,$T662=""),1,$T662))),IF($T658=справочники!$E$11,POWER($T656,1+$T660*INT((DN658-1)/IF(OR($T662=0,$T662=""),1,$T662))),0)))))</f>
        <v>0</v>
      </c>
      <c r="DO664" s="100">
        <f>IF(DO660="",0,IF(DO658=1,$T656,IF($T658=справочники!$E$9,$T656+$T660*INT((DO658-1)/IF(OR($T662=0,$T662=""),1,$T662)),IF($T658=справочники!$E$10,$T656*POWER($T660,INT((DO658-1)/IF(OR($T662=0,$T662=""),1,$T662))),IF($T658=справочники!$E$11,POWER($T656,1+$T660*INT((DO658-1)/IF(OR($T662=0,$T662=""),1,$T662))),0)))))</f>
        <v>0</v>
      </c>
      <c r="DP664" s="100">
        <f>IF(DP660="",0,IF(DP658=1,$T656,IF($T658=справочники!$E$9,$T656+$T660*INT((DP658-1)/IF(OR($T662=0,$T662=""),1,$T662)),IF($T658=справочники!$E$10,$T656*POWER($T660,INT((DP658-1)/IF(OR($T662=0,$T662=""),1,$T662))),IF($T658=справочники!$E$11,POWER($T656,1+$T660*INT((DP658-1)/IF(OR($T662=0,$T662=""),1,$T662))),0)))))</f>
        <v>0</v>
      </c>
      <c r="DQ664" s="100">
        <f>IF(DQ660="",0,IF(DQ658=1,$T656,IF($T658=справочники!$E$9,$T656+$T660*INT((DQ658-1)/IF(OR($T662=0,$T662=""),1,$T662)),IF($T658=справочники!$E$10,$T656*POWER($T660,INT((DQ658-1)/IF(OR($T662=0,$T662=""),1,$T662))),IF($T658=справочники!$E$11,POWER($T656,1+$T660*INT((DQ658-1)/IF(OR($T662=0,$T662=""),1,$T662))),0)))))</f>
        <v>0</v>
      </c>
      <c r="DR664" s="100">
        <f>IF(DR660="",0,IF(DR658=1,$T656,IF($T658=справочники!$E$9,$T656+$T660*INT((DR658-1)/IF(OR($T662=0,$T662=""),1,$T662)),IF($T658=справочники!$E$10,$T656*POWER($T660,INT((DR658-1)/IF(OR($T662=0,$T662=""),1,$T662))),IF($T658=справочники!$E$11,POWER($T656,1+$T660*INT((DR658-1)/IF(OR($T662=0,$T662=""),1,$T662))),0)))))</f>
        <v>0</v>
      </c>
      <c r="DS664" s="100">
        <f>IF(DS660="",0,IF(DS658=1,$T656,IF($T658=справочники!$E$9,$T656+$T660*INT((DS658-1)/IF(OR($T662=0,$T662=""),1,$T662)),IF($T658=справочники!$E$10,$T656*POWER($T660,INT((DS658-1)/IF(OR($T662=0,$T662=""),1,$T662))),IF($T658=справочники!$E$11,POWER($T656,1+$T660*INT((DS658-1)/IF(OR($T662=0,$T662=""),1,$T662))),0)))))</f>
        <v>0</v>
      </c>
      <c r="DT664" s="100">
        <f>IF(DT660="",0,IF(DT658=1,$T656,IF($T658=справочники!$E$9,$T656+$T660*INT((DT658-1)/IF(OR($T662=0,$T662=""),1,$T662)),IF($T658=справочники!$E$10,$T656*POWER($T660,INT((DT658-1)/IF(OR($T662=0,$T662=""),1,$T662))),IF($T658=справочники!$E$11,POWER($T656,1+$T660*INT((DT658-1)/IF(OR($T662=0,$T662=""),1,$T662))),0)))))</f>
        <v>0</v>
      </c>
      <c r="DU664" s="100">
        <f>IF(DU660="",0,IF(DU658=1,$T656,IF($T658=справочники!$E$9,$T656+$T660*INT((DU658-1)/IF(OR($T662=0,$T662=""),1,$T662)),IF($T658=справочники!$E$10,$T656*POWER($T660,INT((DU658-1)/IF(OR($T662=0,$T662=""),1,$T662))),IF($T658=справочники!$E$11,POWER($T656,1+$T660*INT((DU658-1)/IF(OR($T662=0,$T662=""),1,$T662))),0)))))</f>
        <v>0</v>
      </c>
      <c r="DV664" s="100">
        <f>IF(DV660="",0,IF(DV658=1,$T656,IF($T658=справочники!$E$9,$T656+$T660*INT((DV658-1)/IF(OR($T662=0,$T662=""),1,$T662)),IF($T658=справочники!$E$10,$T656*POWER($T660,INT((DV658-1)/IF(OR($T662=0,$T662=""),1,$T662))),IF($T658=справочники!$E$11,POWER($T656,1+$T660*INT((DV658-1)/IF(OR($T662=0,$T662=""),1,$T662))),0)))))</f>
        <v>0</v>
      </c>
      <c r="DW664" s="100">
        <f>IF(DW660="",0,IF(DW658=1,$T656,IF($T658=справочники!$E$9,$T656+$T660*INT((DW658-1)/IF(OR($T662=0,$T662=""),1,$T662)),IF($T658=справочники!$E$10,$T656*POWER($T660,INT((DW658-1)/IF(OR($T662=0,$T662=""),1,$T662))),IF($T658=справочники!$E$11,POWER($T656,1+$T660*INT((DW658-1)/IF(OR($T662=0,$T662=""),1,$T662))),0)))))</f>
        <v>0</v>
      </c>
      <c r="DX664" s="100">
        <f>IF(DX660="",0,IF(DX658=1,$T656,IF($T658=справочники!$E$9,$T656+$T660*INT((DX658-1)/IF(OR($T662=0,$T662=""),1,$T662)),IF($T658=справочники!$E$10,$T656*POWER($T660,INT((DX658-1)/IF(OR($T662=0,$T662=""),1,$T662))),IF($T658=справочники!$E$11,POWER($T656,1+$T660*INT((DX658-1)/IF(OR($T662=0,$T662=""),1,$T662))),0)))))</f>
        <v>0</v>
      </c>
      <c r="DY664" s="100">
        <f>IF(DY660="",0,IF(DY658=1,$T656,IF($T658=справочники!$E$9,$T656+$T660*INT((DY658-1)/IF(OR($T662=0,$T662=""),1,$T662)),IF($T658=справочники!$E$10,$T656*POWER($T660,INT((DY658-1)/IF(OR($T662=0,$T662=""),1,$T662))),IF($T658=справочники!$E$11,POWER($T656,1+$T660*INT((DY658-1)/IF(OR($T662=0,$T662=""),1,$T662))),0)))))</f>
        <v>0</v>
      </c>
      <c r="DZ664" s="100">
        <f>IF(DZ660="",0,IF(DZ658=1,$T656,IF($T658=справочники!$E$9,$T656+$T660*INT((DZ658-1)/IF(OR($T662=0,$T662=""),1,$T662)),IF($T658=справочники!$E$10,$T656*POWER($T660,INT((DZ658-1)/IF(OR($T662=0,$T662=""),1,$T662))),IF($T658=справочники!$E$11,POWER($T656,1+$T660*INT((DZ658-1)/IF(OR($T662=0,$T662=""),1,$T662))),0)))))</f>
        <v>0</v>
      </c>
      <c r="EA664" s="100">
        <f>IF(EA660="",0,IF(EA658=1,$T656,IF($T658=справочники!$E$9,$T656+$T660*INT((EA658-1)/IF(OR($T662=0,$T662=""),1,$T662)),IF($T658=справочники!$E$10,$T656*POWER($T660,INT((EA658-1)/IF(OR($T662=0,$T662=""),1,$T662))),IF($T658=справочники!$E$11,POWER($T656,1+$T660*INT((EA658-1)/IF(OR($T662=0,$T662=""),1,$T662))),0)))))</f>
        <v>0</v>
      </c>
      <c r="EB664" s="100">
        <f>IF(EB660="",0,IF(EB658=1,$T656,IF($T658=справочники!$E$9,$T656+$T660*INT((EB658-1)/IF(OR($T662=0,$T662=""),1,$T662)),IF($T658=справочники!$E$10,$T656*POWER($T660,INT((EB658-1)/IF(OR($T662=0,$T662=""),1,$T662))),IF($T658=справочники!$E$11,POWER($T656,1+$T660*INT((EB658-1)/IF(OR($T662=0,$T662=""),1,$T662))),0)))))</f>
        <v>0</v>
      </c>
      <c r="EC664" s="100">
        <f>IF(EC660="",0,IF(EC658=1,$T656,IF($T658=справочники!$E$9,$T656+$T660*INT((EC658-1)/IF(OR($T662=0,$T662=""),1,$T662)),IF($T658=справочники!$E$10,$T656*POWER($T660,INT((EC658-1)/IF(OR($T662=0,$T662=""),1,$T662))),IF($T658=справочники!$E$11,POWER($T656,1+$T660*INT((EC658-1)/IF(OR($T662=0,$T662=""),1,$T662))),0)))))</f>
        <v>0</v>
      </c>
      <c r="ED664" s="100">
        <f>IF(ED660="",0,IF(ED658=1,$T656,IF($T658=справочники!$E$9,$T656+$T660*INT((ED658-1)/IF(OR($T662=0,$T662=""),1,$T662)),IF($T658=справочники!$E$10,$T656*POWER($T660,INT((ED658-1)/IF(OR($T662=0,$T662=""),1,$T662))),IF($T658=справочники!$E$11,POWER($T656,1+$T660*INT((ED658-1)/IF(OR($T662=0,$T662=""),1,$T662))),0)))))</f>
        <v>0</v>
      </c>
      <c r="EE664" s="100">
        <f>IF(EE660="",0,IF(EE658=1,$T656,IF($T658=справочники!$E$9,$T656+$T660*INT((EE658-1)/IF(OR($T662=0,$T662=""),1,$T662)),IF($T658=справочники!$E$10,$T656*POWER($T660,INT((EE658-1)/IF(OR($T662=0,$T662=""),1,$T662))),IF($T658=справочники!$E$11,POWER($T656,1+$T660*INT((EE658-1)/IF(OR($T662=0,$T662=""),1,$T662))),0)))))</f>
        <v>0</v>
      </c>
      <c r="EF664" s="100">
        <f>IF(EF660="",0,IF(EF658=1,$T656,IF($T658=справочники!$E$9,$T656+$T660*INT((EF658-1)/IF(OR($T662=0,$T662=""),1,$T662)),IF($T658=справочники!$E$10,$T656*POWER($T660,INT((EF658-1)/IF(OR($T662=0,$T662=""),1,$T662))),IF($T658=справочники!$E$11,POWER($T656,1+$T660*INT((EF658-1)/IF(OR($T662=0,$T662=""),1,$T662))),0)))))</f>
        <v>0</v>
      </c>
      <c r="EG664" s="100">
        <f>IF(EG660="",0,IF(EG658=1,$T656,IF($T658=справочники!$E$9,$T656+$T660*INT((EG658-1)/IF(OR($T662=0,$T662=""),1,$T662)),IF($T658=справочники!$E$10,$T656*POWER($T660,INT((EG658-1)/IF(OR($T662=0,$T662=""),1,$T662))),IF($T658=справочники!$E$11,POWER($T656,1+$T660*INT((EG658-1)/IF(OR($T662=0,$T662=""),1,$T662))),0)))))</f>
        <v>0</v>
      </c>
      <c r="EH664" s="100">
        <f>IF(EH660="",0,IF(EH658=1,$T656,IF($T658=справочники!$E$9,$T656+$T660*INT((EH658-1)/IF(OR($T662=0,$T662=""),1,$T662)),IF($T658=справочники!$E$10,$T656*POWER($T660,INT((EH658-1)/IF(OR($T662=0,$T662=""),1,$T662))),IF($T658=справочники!$E$11,POWER($T656,1+$T660*INT((EH658-1)/IF(OR($T662=0,$T662=""),1,$T662))),0)))))</f>
        <v>0</v>
      </c>
      <c r="EI664" s="100">
        <f>IF(EI660="",0,IF(EI658=1,$T656,IF($T658=справочники!$E$9,$T656+$T660*INT((EI658-1)/IF(OR($T662=0,$T662=""),1,$T662)),IF($T658=справочники!$E$10,$T656*POWER($T660,INT((EI658-1)/IF(OR($T662=0,$T662=""),1,$T662))),IF($T658=справочники!$E$11,POWER($T656,1+$T660*INT((EI658-1)/IF(OR($T662=0,$T662=""),1,$T662))),0)))))</f>
        <v>0</v>
      </c>
      <c r="EJ664" s="100">
        <f>IF(EJ660="",0,IF(EJ658=1,$T656,IF($T658=справочники!$E$9,$T656+$T660*INT((EJ658-1)/IF(OR($T662=0,$T662=""),1,$T662)),IF($T658=справочники!$E$10,$T656*POWER($T660,INT((EJ658-1)/IF(OR($T662=0,$T662=""),1,$T662))),IF($T658=справочники!$E$11,POWER($T656,1+$T660*INT((EJ658-1)/IF(OR($T662=0,$T662=""),1,$T662))),0)))))</f>
        <v>0</v>
      </c>
      <c r="EK664" s="100">
        <f>IF(EK660="",0,IF(EK658=1,$T656,IF($T658=справочники!$E$9,$T656+$T660*INT((EK658-1)/IF(OR($T662=0,$T662=""),1,$T662)),IF($T658=справочники!$E$10,$T656*POWER($T660,INT((EK658-1)/IF(OR($T662=0,$T662=""),1,$T662))),IF($T658=справочники!$E$11,POWER($T656,1+$T660*INT((EK658-1)/IF(OR($T662=0,$T662=""),1,$T662))),0)))))</f>
        <v>0</v>
      </c>
      <c r="EL664" s="100">
        <f>IF(EL660="",0,IF(EL658=1,$T656,IF($T658=справочники!$E$9,$T656+$T660*INT((EL658-1)/IF(OR($T662=0,$T662=""),1,$T662)),IF($T658=справочники!$E$10,$T656*POWER($T660,INT((EL658-1)/IF(OR($T662=0,$T662=""),1,$T662))),IF($T658=справочники!$E$11,POWER($T656,1+$T660*INT((EL658-1)/IF(OR($T662=0,$T662=""),1,$T662))),0)))))</f>
        <v>0</v>
      </c>
      <c r="EM664" s="100">
        <f>IF(EM660="",0,IF(EM658=1,$T656,IF($T658=справочники!$E$9,$T656+$T660*INT((EM658-1)/IF(OR($T662=0,$T662=""),1,$T662)),IF($T658=справочники!$E$10,$T656*POWER($T660,INT((EM658-1)/IF(OR($T662=0,$T662=""),1,$T662))),IF($T658=справочники!$E$11,POWER($T656,1+$T660*INT((EM658-1)/IF(OR($T662=0,$T662=""),1,$T662))),0)))))</f>
        <v>0</v>
      </c>
      <c r="EN664" s="100">
        <f>IF(EN660="",0,IF(EN658=1,$T656,IF($T658=справочники!$E$9,$T656+$T660*INT((EN658-1)/IF(OR($T662=0,$T662=""),1,$T662)),IF($T658=справочники!$E$10,$T656*POWER($T660,INT((EN658-1)/IF(OR($T662=0,$T662=""),1,$T662))),IF($T658=справочники!$E$11,POWER($T656,1+$T660*INT((EN658-1)/IF(OR($T662=0,$T662=""),1,$T662))),0)))))</f>
        <v>0</v>
      </c>
      <c r="EO664" s="100">
        <f>IF(EO660="",0,IF(EO658=1,$T656,IF($T658=справочники!$E$9,$T656+$T660*INT((EO658-1)/IF(OR($T662=0,$T662=""),1,$T662)),IF($T658=справочники!$E$10,$T656*POWER($T660,INT((EO658-1)/IF(OR($T662=0,$T662=""),1,$T662))),IF($T658=справочники!$E$11,POWER($T656,1+$T660*INT((EO658-1)/IF(OR($T662=0,$T662=""),1,$T662))),0)))))</f>
        <v>0</v>
      </c>
      <c r="EP664" s="100">
        <f>IF(EP660="",0,IF(EP658=1,$T656,IF($T658=справочники!$E$9,$T656+$T660*INT((EP658-1)/IF(OR($T662=0,$T662=""),1,$T662)),IF($T658=справочники!$E$10,$T656*POWER($T660,INT((EP658-1)/IF(OR($T662=0,$T662=""),1,$T662))),IF($T658=справочники!$E$11,POWER($T656,1+$T660*INT((EP658-1)/IF(OR($T662=0,$T662=""),1,$T662))),0)))))</f>
        <v>0</v>
      </c>
      <c r="EQ664" s="100">
        <f>IF(EQ660="",0,IF(EQ658=1,$T656,IF($T658=справочники!$E$9,$T656+$T660*INT((EQ658-1)/IF(OR($T662=0,$T662=""),1,$T662)),IF($T658=справочники!$E$10,$T656*POWER($T660,INT((EQ658-1)/IF(OR($T662=0,$T662=""),1,$T662))),IF($T658=справочники!$E$11,POWER($T656,1+$T660*INT((EQ658-1)/IF(OR($T662=0,$T662=""),1,$T662))),0)))))</f>
        <v>0</v>
      </c>
      <c r="ER664" s="100">
        <f>IF(ER660="",0,IF(ER658=1,$T656,IF($T658=справочники!$E$9,$T656+$T660*INT((ER658-1)/IF(OR($T662=0,$T662=""),1,$T662)),IF($T658=справочники!$E$10,$T656*POWER($T660,INT((ER658-1)/IF(OR($T662=0,$T662=""),1,$T662))),IF($T658=справочники!$E$11,POWER($T656,1+$T660*INT((ER658-1)/IF(OR($T662=0,$T662=""),1,$T662))),0)))))</f>
        <v>0</v>
      </c>
      <c r="ES664" s="100">
        <f>IF(ES660="",0,IF(ES658=1,$T656,IF($T658=справочники!$E$9,$T656+$T660*INT((ES658-1)/IF(OR($T662=0,$T662=""),1,$T662)),IF($T658=справочники!$E$10,$T656*POWER($T660,INT((ES658-1)/IF(OR($T662=0,$T662=""),1,$T662))),IF($T658=справочники!$E$11,POWER($T656,1+$T660*INT((ES658-1)/IF(OR($T662=0,$T662=""),1,$T662))),0)))))</f>
        <v>0</v>
      </c>
      <c r="ET664" s="100">
        <f>IF(ET660="",0,IF(ET658=1,$T656,IF($T658=справочники!$E$9,$T656+$T660*INT((ET658-1)/IF(OR($T662=0,$T662=""),1,$T662)),IF($T658=справочники!$E$10,$T656*POWER($T660,INT((ET658-1)/IF(OR($T662=0,$T662=""),1,$T662))),IF($T658=справочники!$E$11,POWER($T656,1+$T660*INT((ET658-1)/IF(OR($T662=0,$T662=""),1,$T662))),0)))))</f>
        <v>0</v>
      </c>
      <c r="EU664" s="100">
        <f>IF(EU660="",0,IF(EU658=1,$T656,IF($T658=справочники!$E$9,$T656+$T660*INT((EU658-1)/IF(OR($T662=0,$T662=""),1,$T662)),IF($T658=справочники!$E$10,$T656*POWER($T660,INT((EU658-1)/IF(OR($T662=0,$T662=""),1,$T662))),IF($T658=справочники!$E$11,POWER($T656,1+$T660*INT((EU658-1)/IF(OR($T662=0,$T662=""),1,$T662))),0)))))</f>
        <v>0</v>
      </c>
      <c r="EV664" s="100">
        <f>IF(EV660="",0,IF(EV658=1,$T656,IF($T658=справочники!$E$9,$T656+$T660*INT((EV658-1)/IF(OR($T662=0,$T662=""),1,$T662)),IF($T658=справочники!$E$10,$T656*POWER($T660,INT((EV658-1)/IF(OR($T662=0,$T662=""),1,$T662))),IF($T658=справочники!$E$11,POWER($T656,1+$T660*INT((EV658-1)/IF(OR($T662=0,$T662=""),1,$T662))),0)))))</f>
        <v>0</v>
      </c>
      <c r="EW664" s="100">
        <f>IF(EW660="",0,IF(EW658=1,$T656,IF($T658=справочники!$E$9,$T656+$T660*INT((EW658-1)/IF(OR($T662=0,$T662=""),1,$T662)),IF($T658=справочники!$E$10,$T656*POWER($T660,INT((EW658-1)/IF(OR($T662=0,$T662=""),1,$T662))),IF($T658=справочники!$E$11,POWER($T656,1+$T660*INT((EW658-1)/IF(OR($T662=0,$T662=""),1,$T662))),0)))))</f>
        <v>0</v>
      </c>
      <c r="EX664" s="100">
        <f>IF(EX660="",0,IF(EX658=1,$T656,IF($T658=справочники!$E$9,$T656+$T660*INT((EX658-1)/IF(OR($T662=0,$T662=""),1,$T662)),IF($T658=справочники!$E$10,$T656*POWER($T660,INT((EX658-1)/IF(OR($T662=0,$T662=""),1,$T662))),IF($T658=справочники!$E$11,POWER($T656,1+$T660*INT((EX658-1)/IF(OR($T662=0,$T662=""),1,$T662))),0)))))</f>
        <v>0</v>
      </c>
      <c r="EY664" s="100">
        <f>IF(EY660="",0,IF(EY658=1,$T656,IF($T658=справочники!$E$9,$T656+$T660*INT((EY658-1)/IF(OR($T662=0,$T662=""),1,$T662)),IF($T658=справочники!$E$10,$T656*POWER($T660,INT((EY658-1)/IF(OR($T662=0,$T662=""),1,$T662))),IF($T658=справочники!$E$11,POWER($T656,1+$T660*INT((EY658-1)/IF(OR($T662=0,$T662=""),1,$T662))),0)))))</f>
        <v>0</v>
      </c>
      <c r="EZ664" s="100">
        <f>IF(EZ660="",0,IF(EZ658=1,$T656,IF($T658=справочники!$E$9,$T656+$T660*INT((EZ658-1)/IF(OR($T662=0,$T662=""),1,$T662)),IF($T658=справочники!$E$10,$T656*POWER($T660,INT((EZ658-1)/IF(OR($T662=0,$T662=""),1,$T662))),IF($T658=справочники!$E$11,POWER($T656,1+$T660*INT((EZ658-1)/IF(OR($T662=0,$T662=""),1,$T662))),0)))))</f>
        <v>0</v>
      </c>
      <c r="FA664" s="100">
        <f>IF(FA660="",0,IF(FA658=1,$T656,IF($T658=справочники!$E$9,$T656+$T660*INT((FA658-1)/IF(OR($T662=0,$T662=""),1,$T662)),IF($T658=справочники!$E$10,$T656*POWER($T660,INT((FA658-1)/IF(OR($T662=0,$T662=""),1,$T662))),IF($T658=справочники!$E$11,POWER($T656,1+$T660*INT((FA658-1)/IF(OR($T662=0,$T662=""),1,$T662))),0)))))</f>
        <v>0</v>
      </c>
      <c r="FB664" s="100">
        <f>IF(FB660="",0,IF(FB658=1,$T656,IF($T658=справочники!$E$9,$T656+$T660*INT((FB658-1)/IF(OR($T662=0,$T662=""),1,$T662)),IF($T658=справочники!$E$10,$T656*POWER($T660,INT((FB658-1)/IF(OR($T662=0,$T662=""),1,$T662))),IF($T658=справочники!$E$11,POWER($T656,1+$T660*INT((FB658-1)/IF(OR($T662=0,$T662=""),1,$T662))),0)))))</f>
        <v>0</v>
      </c>
      <c r="FC664" s="100">
        <f>IF(FC660="",0,IF(FC658=1,$T656,IF($T658=справочники!$E$9,$T656+$T660*INT((FC658-1)/IF(OR($T662=0,$T662=""),1,$T662)),IF($T658=справочники!$E$10,$T656*POWER($T660,INT((FC658-1)/IF(OR($T662=0,$T662=""),1,$T662))),IF($T658=справочники!$E$11,POWER($T656,1+$T660*INT((FC658-1)/IF(OR($T662=0,$T662=""),1,$T662))),0)))))</f>
        <v>0</v>
      </c>
      <c r="FD664" s="100">
        <f>IF(FD660="",0,IF(FD658=1,$T656,IF($T658=справочники!$E$9,$T656+$T660*INT((FD658-1)/IF(OR($T662=0,$T662=""),1,$T662)),IF($T658=справочники!$E$10,$T656*POWER($T660,INT((FD658-1)/IF(OR($T662=0,$T662=""),1,$T662))),IF($T658=справочники!$E$11,POWER($T656,1+$T660*INT((FD658-1)/IF(OR($T662=0,$T662=""),1,$T662))),0)))))</f>
        <v>0</v>
      </c>
      <c r="FE664" s="100">
        <f>IF(FE660="",0,IF(FE658=1,$T656,IF($T658=справочники!$E$9,$T656+$T660*INT((FE658-1)/IF(OR($T662=0,$T662=""),1,$T662)),IF($T658=справочники!$E$10,$T656*POWER($T660,INT((FE658-1)/IF(OR($T662=0,$T662=""),1,$T662))),IF($T658=справочники!$E$11,POWER($T656,1+$T660*INT((FE658-1)/IF(OR($T662=0,$T662=""),1,$T662))),0)))))</f>
        <v>0</v>
      </c>
      <c r="FF664" s="100">
        <f>IF(FF660="",0,IF(FF658=1,$T656,IF($T658=справочники!$E$9,$T656+$T660*INT((FF658-1)/IF(OR($T662=0,$T662=""),1,$T662)),IF($T658=справочники!$E$10,$T656*POWER($T660,INT((FF658-1)/IF(OR($T662=0,$T662=""),1,$T662))),IF($T658=справочники!$E$11,POWER($T656,1+$T660*INT((FF658-1)/IF(OR($T662=0,$T662=""),1,$T662))),0)))))</f>
        <v>0</v>
      </c>
      <c r="FG664" s="100">
        <f>IF(FG660="",0,IF(FG658=1,$T656,IF($T658=справочники!$E$9,$T656+$T660*INT((FG658-1)/IF(OR($T662=0,$T662=""),1,$T662)),IF($T658=справочники!$E$10,$T656*POWER($T660,INT((FG658-1)/IF(OR($T662=0,$T662=""),1,$T662))),IF($T658=справочники!$E$11,POWER($T656,1+$T660*INT((FG658-1)/IF(OR($T662=0,$T662=""),1,$T662))),0)))))</f>
        <v>0</v>
      </c>
      <c r="FH664" s="100">
        <f>IF(FH660="",0,IF(FH658=1,$T656,IF($T658=справочники!$E$9,$T656+$T660*INT((FH658-1)/IF(OR($T662=0,$T662=""),1,$T662)),IF($T658=справочники!$E$10,$T656*POWER($T660,INT((FH658-1)/IF(OR($T662=0,$T662=""),1,$T662))),IF($T658=справочники!$E$11,POWER($T656,1+$T660*INT((FH658-1)/IF(OR($T662=0,$T662=""),1,$T662))),0)))))</f>
        <v>0</v>
      </c>
      <c r="FI664" s="100">
        <f>IF(FI660="",0,IF(FI658=1,$T656,IF($T658=справочники!$E$9,$T656+$T660*INT((FI658-1)/IF(OR($T662=0,$T662=""),1,$T662)),IF($T658=справочники!$E$10,$T656*POWER($T660,INT((FI658-1)/IF(OR($T662=0,$T662=""),1,$T662))),IF($T658=справочники!$E$11,POWER($T656,1+$T660*INT((FI658-1)/IF(OR($T662=0,$T662=""),1,$T662))),0)))))</f>
        <v>0</v>
      </c>
      <c r="FJ664" s="100">
        <f>IF(FJ660="",0,IF(FJ658=1,$T656,IF($T658=справочники!$E$9,$T656+$T660*INT((FJ658-1)/IF(OR($T662=0,$T662=""),1,$T662)),IF($T658=справочники!$E$10,$T656*POWER($T660,INT((FJ658-1)/IF(OR($T662=0,$T662=""),1,$T662))),IF($T658=справочники!$E$11,POWER($T656,1+$T660*INT((FJ658-1)/IF(OR($T662=0,$T662=""),1,$T662))),0)))))</f>
        <v>0</v>
      </c>
      <c r="FK664" s="100">
        <f>IF(FK660="",0,IF(FK658=1,$T656,IF($T658=справочники!$E$9,$T656+$T660*INT((FK658-1)/IF(OR($T662=0,$T662=""),1,$T662)),IF($T658=справочники!$E$10,$T656*POWER($T660,INT((FK658-1)/IF(OR($T662=0,$T662=""),1,$T662))),IF($T658=справочники!$E$11,POWER($T656,1+$T660*INT((FK658-1)/IF(OR($T662=0,$T662=""),1,$T662))),0)))))</f>
        <v>0</v>
      </c>
      <c r="FL664" s="100">
        <f>IF(FL660="",0,IF(FL658=1,$T656,IF($T658=справочники!$E$9,$T656+$T660*INT((FL658-1)/IF(OR($T662=0,$T662=""),1,$T662)),IF($T658=справочники!$E$10,$T656*POWER($T660,INT((FL658-1)/IF(OR($T662=0,$T662=""),1,$T662))),IF($T658=справочники!$E$11,POWER($T656,1+$T660*INT((FL658-1)/IF(OR($T662=0,$T662=""),1,$T662))),0)))))</f>
        <v>0</v>
      </c>
      <c r="FM664" s="100">
        <f>IF(FM660="",0,IF(FM658=1,$T656,IF($T658=справочники!$E$9,$T656+$T660*INT((FM658-1)/IF(OR($T662=0,$T662=""),1,$T662)),IF($T658=справочники!$E$10,$T656*POWER($T660,INT((FM658-1)/IF(OR($T662=0,$T662=""),1,$T662))),IF($T658=справочники!$E$11,POWER($T656,1+$T660*INT((FM658-1)/IF(OR($T662=0,$T662=""),1,$T662))),0)))))</f>
        <v>0</v>
      </c>
      <c r="FN664" s="100">
        <f>IF(FN660="",0,IF(FN658=1,$T656,IF($T658=справочники!$E$9,$T656+$T660*INT((FN658-1)/IF(OR($T662=0,$T662=""),1,$T662)),IF($T658=справочники!$E$10,$T656*POWER($T660,INT((FN658-1)/IF(OR($T662=0,$T662=""),1,$T662))),IF($T658=справочники!$E$11,POWER($T656,1+$T660*INT((FN658-1)/IF(OR($T662=0,$T662=""),1,$T662))),0)))))</f>
        <v>0</v>
      </c>
      <c r="FO664" s="100">
        <f>IF(FO660="",0,IF(FO658=1,$T656,IF($T658=справочники!$E$9,$T656+$T660*INT((FO658-1)/IF(OR($T662=0,$T662=""),1,$T662)),IF($T658=справочники!$E$10,$T656*POWER($T660,INT((FO658-1)/IF(OR($T662=0,$T662=""),1,$T662))),IF($T658=справочники!$E$11,POWER($T656,1+$T660*INT((FO658-1)/IF(OR($T662=0,$T662=""),1,$T662))),0)))))</f>
        <v>0</v>
      </c>
      <c r="FP664" s="100">
        <f>IF(FP660="",0,IF(FP658=1,$T656,IF($T658=справочники!$E$9,$T656+$T660*INT((FP658-1)/IF(OR($T662=0,$T662=""),1,$T662)),IF($T658=справочники!$E$10,$T656*POWER($T660,INT((FP658-1)/IF(OR($T662=0,$T662=""),1,$T662))),IF($T658=справочники!$E$11,POWER($T656,1+$T660*INT((FP658-1)/IF(OR($T662=0,$T662=""),1,$T662))),0)))))</f>
        <v>0</v>
      </c>
      <c r="FQ664" s="100">
        <f>IF(FQ660="",0,IF(FQ658=1,$T656,IF($T658=справочники!$E$9,$T656+$T660*INT((FQ658-1)/IF(OR($T662=0,$T662=""),1,$T662)),IF($T658=справочники!$E$10,$T656*POWER($T660,INT((FQ658-1)/IF(OR($T662=0,$T662=""),1,$T662))),IF($T658=справочники!$E$11,POWER($T656,1+$T660*INT((FQ658-1)/IF(OR($T662=0,$T662=""),1,$T662))),0)))))</f>
        <v>0</v>
      </c>
      <c r="FR664" s="100">
        <f>IF(FR660="",0,IF(FR658=1,$T656,IF($T658=справочники!$E$9,$T656+$T660*INT((FR658-1)/IF(OR($T662=0,$T662=""),1,$T662)),IF($T658=справочники!$E$10,$T656*POWER($T660,INT((FR658-1)/IF(OR($T662=0,$T662=""),1,$T662))),IF($T658=справочники!$E$11,POWER($T656,1+$T660*INT((FR658-1)/IF(OR($T662=0,$T662=""),1,$T662))),0)))))</f>
        <v>0</v>
      </c>
      <c r="FS664" s="100">
        <f>IF(FS660="",0,IF(FS658=1,$T656,IF($T658=справочники!$E$9,$T656+$T660*INT((FS658-1)/IF(OR($T662=0,$T662=""),1,$T662)),IF($T658=справочники!$E$10,$T656*POWER($T660,INT((FS658-1)/IF(OR($T662=0,$T662=""),1,$T662))),IF($T658=справочники!$E$11,POWER($T656,1+$T660*INT((FS658-1)/IF(OR($T662=0,$T662=""),1,$T662))),0)))))</f>
        <v>0</v>
      </c>
      <c r="FT664" s="100">
        <f>IF(FT660="",0,IF(FT658=1,$T656,IF($T658=справочники!$E$9,$T656+$T660*INT((FT658-1)/IF(OR($T662=0,$T662=""),1,$T662)),IF($T658=справочники!$E$10,$T656*POWER($T660,INT((FT658-1)/IF(OR($T662=0,$T662=""),1,$T662))),IF($T658=справочники!$E$11,POWER($T656,1+$T660*INT((FT658-1)/IF(OR($T662=0,$T662=""),1,$T662))),0)))))</f>
        <v>0</v>
      </c>
      <c r="FU664" s="100">
        <f>IF(FU660="",0,IF(FU658=1,$T656,IF($T658=справочники!$E$9,$T656+$T660*INT((FU658-1)/IF(OR($T662=0,$T662=""),1,$T662)),IF($T658=справочники!$E$10,$T656*POWER($T660,INT((FU658-1)/IF(OR($T662=0,$T662=""),1,$T662))),IF($T658=справочники!$E$11,POWER($T656,1+$T660*INT((FU658-1)/IF(OR($T662=0,$T662=""),1,$T662))),0)))))</f>
        <v>0</v>
      </c>
      <c r="FV664" s="100">
        <f>IF(FV660="",0,IF(FV658=1,$T656,IF($T658=справочники!$E$9,$T656+$T660*INT((FV658-1)/IF(OR($T662=0,$T662=""),1,$T662)),IF($T658=справочники!$E$10,$T656*POWER($T660,INT((FV658-1)/IF(OR($T662=0,$T662=""),1,$T662))),IF($T658=справочники!$E$11,POWER($T656,1+$T660*INT((FV658-1)/IF(OR($T662=0,$T662=""),1,$T662))),0)))))</f>
        <v>0</v>
      </c>
      <c r="FW664" s="100">
        <f>IF(FW660="",0,IF(FW658=1,$T656,IF($T658=справочники!$E$9,$T656+$T660*INT((FW658-1)/IF(OR($T662=0,$T662=""),1,$T662)),IF($T658=справочники!$E$10,$T656*POWER($T660,INT((FW658-1)/IF(OR($T662=0,$T662=""),1,$T662))),IF($T658=справочники!$E$11,POWER($T656,1+$T660*INT((FW658-1)/IF(OR($T662=0,$T662=""),1,$T662))),0)))))</f>
        <v>0</v>
      </c>
      <c r="FX664" s="100">
        <f>IF(FX660="",0,IF(FX658=1,$T656,IF($T658=справочники!$E$9,$T656+$T660*INT((FX658-1)/IF(OR($T662=0,$T662=""),1,$T662)),IF($T658=справочники!$E$10,$T656*POWER($T660,INT((FX658-1)/IF(OR($T662=0,$T662=""),1,$T662))),IF($T658=справочники!$E$11,POWER($T656,1+$T660*INT((FX658-1)/IF(OR($T662=0,$T662=""),1,$T662))),0)))))</f>
        <v>0</v>
      </c>
      <c r="FY664" s="100">
        <f>IF(FY660="",0,IF(FY658=1,$T656,IF($T658=справочники!$E$9,$T656+$T660*INT((FY658-1)/IF(OR($T662=0,$T662=""),1,$T662)),IF($T658=справочники!$E$10,$T656*POWER($T660,INT((FY658-1)/IF(OR($T662=0,$T662=""),1,$T662))),IF($T658=справочники!$E$11,POWER($T656,1+$T660*INT((FY658-1)/IF(OR($T662=0,$T662=""),1,$T662))),0)))))</f>
        <v>0</v>
      </c>
      <c r="FZ664" s="100">
        <f>IF(FZ660="",0,IF(FZ658=1,$T656,IF($T658=справочники!$E$9,$T656+$T660*INT((FZ658-1)/IF(OR($T662=0,$T662=""),1,$T662)),IF($T658=справочники!$E$10,$T656*POWER($T660,INT((FZ658-1)/IF(OR($T662=0,$T662=""),1,$T662))),IF($T658=справочники!$E$11,POWER($T656,1+$T660*INT((FZ658-1)/IF(OR($T662=0,$T662=""),1,$T662))),0)))))</f>
        <v>0</v>
      </c>
      <c r="GA664" s="100">
        <f>IF(GA660="",0,IF(GA658=1,$T656,IF($T658=справочники!$E$9,$T656+$T660*INT((GA658-1)/IF(OR($T662=0,$T662=""),1,$T662)),IF($T658=справочники!$E$10,$T656*POWER($T660,INT((GA658-1)/IF(OR($T662=0,$T662=""),1,$T662))),IF($T658=справочники!$E$11,POWER($T656,1+$T660*INT((GA658-1)/IF(OR($T662=0,$T662=""),1,$T662))),0)))))</f>
        <v>0</v>
      </c>
      <c r="GB664" s="100">
        <f>IF(GB660="",0,IF(GB658=1,$T656,IF($T658=справочники!$E$9,$T656+$T660*INT((GB658-1)/IF(OR($T662=0,$T662=""),1,$T662)),IF($T658=справочники!$E$10,$T656*POWER($T660,INT((GB658-1)/IF(OR($T662=0,$T662=""),1,$T662))),IF($T658=справочники!$E$11,POWER($T656,1+$T660*INT((GB658-1)/IF(OR($T662=0,$T662=""),1,$T662))),0)))))</f>
        <v>0</v>
      </c>
      <c r="GC664" s="100">
        <f>IF(GC660="",0,IF(GC658=1,$T656,IF($T658=справочники!$E$9,$T656+$T660*INT((GC658-1)/IF(OR($T662=0,$T662=""),1,$T662)),IF($T658=справочники!$E$10,$T656*POWER($T660,INT((GC658-1)/IF(OR($T662=0,$T662=""),1,$T662))),IF($T658=справочники!$E$11,POWER($T656,1+$T660*INT((GC658-1)/IF(OR($T662=0,$T662=""),1,$T662))),0)))))</f>
        <v>0</v>
      </c>
      <c r="GD664" s="100">
        <f>IF(GD660="",0,IF(GD658=1,$T656,IF($T658=справочники!$E$9,$T656+$T660*INT((GD658-1)/IF(OR($T662=0,$T662=""),1,$T662)),IF($T658=справочники!$E$10,$T656*POWER($T660,INT((GD658-1)/IF(OR($T662=0,$T662=""),1,$T662))),IF($T658=справочники!$E$11,POWER($T656,1+$T660*INT((GD658-1)/IF(OR($T662=0,$T662=""),1,$T662))),0)))))</f>
        <v>0</v>
      </c>
      <c r="GE664" s="100">
        <f>IF(GE660="",0,IF(GE658=1,$T656,IF($T658=справочники!$E$9,$T656+$T660*INT((GE658-1)/IF(OR($T662=0,$T662=""),1,$T662)),IF($T658=справочники!$E$10,$T656*POWER($T660,INT((GE658-1)/IF(OR($T662=0,$T662=""),1,$T662))),IF($T658=справочники!$E$11,POWER($T656,1+$T660*INT((GE658-1)/IF(OR($T662=0,$T662=""),1,$T662))),0)))))</f>
        <v>0</v>
      </c>
      <c r="GF664" s="100">
        <f>IF(GF660="",0,IF(GF658=1,$T656,IF($T658=справочники!$E$9,$T656+$T660*INT((GF658-1)/IF(OR($T662=0,$T662=""),1,$T662)),IF($T658=справочники!$E$10,$T656*POWER($T660,INT((GF658-1)/IF(OR($T662=0,$T662=""),1,$T662))),IF($T658=справочники!$E$11,POWER($T656,1+$T660*INT((GF658-1)/IF(OR($T662=0,$T662=""),1,$T662))),0)))))</f>
        <v>0</v>
      </c>
      <c r="GG664" s="100">
        <f>IF(GG660="",0,IF(GG658=1,$T656,IF($T658=справочники!$E$9,$T656+$T660*INT((GG658-1)/IF(OR($T662=0,$T662=""),1,$T662)),IF($T658=справочники!$E$10,$T656*POWER($T660,INT((GG658-1)/IF(OR($T662=0,$T662=""),1,$T662))),IF($T658=справочники!$E$11,POWER($T656,1+$T660*INT((GG658-1)/IF(OR($T662=0,$T662=""),1,$T662))),0)))))</f>
        <v>0</v>
      </c>
      <c r="GH664" s="100">
        <f>IF(GH660="",0,IF(GH658=1,$T656,IF($T658=справочники!$E$9,$T656+$T660*INT((GH658-1)/IF(OR($T662=0,$T662=""),1,$T662)),IF($T658=справочники!$E$10,$T656*POWER($T660,INT((GH658-1)/IF(OR($T662=0,$T662=""),1,$T662))),IF($T658=справочники!$E$11,POWER($T656,1+$T660*INT((GH658-1)/IF(OR($T662=0,$T662=""),1,$T662))),0)))))</f>
        <v>0</v>
      </c>
      <c r="GI664" s="100">
        <f>IF(GI660="",0,IF(GI658=1,$T656,IF($T658=справочники!$E$9,$T656+$T660*INT((GI658-1)/IF(OR($T662=0,$T662=""),1,$T662)),IF($T658=справочники!$E$10,$T656*POWER($T660,INT((GI658-1)/IF(OR($T662=0,$T662=""),1,$T662))),IF($T658=справочники!$E$11,POWER($T656,1+$T660*INT((GI658-1)/IF(OR($T662=0,$T662=""),1,$T662))),0)))))</f>
        <v>0</v>
      </c>
      <c r="GJ664" s="100">
        <f>IF(GJ660="",0,IF(GJ658=1,$T656,IF($T658=справочники!$E$9,$T656+$T660*INT((GJ658-1)/IF(OR($T662=0,$T662=""),1,$T662)),IF($T658=справочники!$E$10,$T656*POWER($T660,INT((GJ658-1)/IF(OR($T662=0,$T662=""),1,$T662))),IF($T658=справочники!$E$11,POWER($T656,1+$T660*INT((GJ658-1)/IF(OR($T662=0,$T662=""),1,$T662))),0)))))</f>
        <v>0</v>
      </c>
      <c r="GK664" s="100">
        <f>IF(GK660="",0,IF(GK658=1,$T656,IF($T658=справочники!$E$9,$T656+$T660*INT((GK658-1)/IF(OR($T662=0,$T662=""),1,$T662)),IF($T658=справочники!$E$10,$T656*POWER($T660,INT((GK658-1)/IF(OR($T662=0,$T662=""),1,$T662))),IF($T658=справочники!$E$11,POWER($T656,1+$T660*INT((GK658-1)/IF(OR($T662=0,$T662=""),1,$T662))),0)))))</f>
        <v>0</v>
      </c>
      <c r="GL664" s="100">
        <f>IF(GL660="",0,IF(GL658=1,$T656,IF($T658=справочники!$E$9,$T656+$T660*INT((GL658-1)/IF(OR($T662=0,$T662=""),1,$T662)),IF($T658=справочники!$E$10,$T656*POWER($T660,INT((GL658-1)/IF(OR($T662=0,$T662=""),1,$T662))),IF($T658=справочники!$E$11,POWER($T656,1+$T660*INT((GL658-1)/IF(OR($T662=0,$T662=""),1,$T662))),0)))))</f>
        <v>0</v>
      </c>
      <c r="GM664" s="100">
        <f>IF(GM660="",0,IF(GM658=1,$T656,IF($T658=справочники!$E$9,$T656+$T660*INT((GM658-1)/IF(OR($T662=0,$T662=""),1,$T662)),IF($T658=справочники!$E$10,$T656*POWER($T660,INT((GM658-1)/IF(OR($T662=0,$T662=""),1,$T662))),IF($T658=справочники!$E$11,POWER($T656,1+$T660*INT((GM658-1)/IF(OR($T662=0,$T662=""),1,$T662))),0)))))</f>
        <v>0</v>
      </c>
      <c r="GN664" s="100">
        <f>IF(GN660="",0,IF(GN658=1,$T656,IF($T658=справочники!$E$9,$T656+$T660*INT((GN658-1)/IF(OR($T662=0,$T662=""),1,$T662)),IF($T658=справочники!$E$10,$T656*POWER($T660,INT((GN658-1)/IF(OR($T662=0,$T662=""),1,$T662))),IF($T658=справочники!$E$11,POWER($T656,1+$T660*INT((GN658-1)/IF(OR($T662=0,$T662=""),1,$T662))),0)))))</f>
        <v>0</v>
      </c>
      <c r="GO664" s="100">
        <f>IF(GO660="",0,IF(GO658=1,$T656,IF($T658=справочники!$E$9,$T656+$T660*INT((GO658-1)/IF(OR($T662=0,$T662=""),1,$T662)),IF($T658=справочники!$E$10,$T656*POWER($T660,INT((GO658-1)/IF(OR($T662=0,$T662=""),1,$T662))),IF($T658=справочники!$E$11,POWER($T656,1+$T660*INT((GO658-1)/IF(OR($T662=0,$T662=""),1,$T662))),0)))))</f>
        <v>0</v>
      </c>
      <c r="GP664" s="100">
        <f>IF(GP660="",0,IF(GP658=1,$T656,IF($T658=справочники!$E$9,$T656+$T660*INT((GP658-1)/IF(OR($T662=0,$T662=""),1,$T662)),IF($T658=справочники!$E$10,$T656*POWER($T660,INT((GP658-1)/IF(OR($T662=0,$T662=""),1,$T662))),IF($T658=справочники!$E$11,POWER($T656,1+$T660*INT((GP658-1)/IF(OR($T662=0,$T662=""),1,$T662))),0)))))</f>
        <v>0</v>
      </c>
      <c r="GQ664" s="100">
        <f>IF(GQ660="",0,IF(GQ658=1,$T656,IF($T658=справочники!$E$9,$T656+$T660*INT((GQ658-1)/IF(OR($T662=0,$T662=""),1,$T662)),IF($T658=справочники!$E$10,$T656*POWER($T660,INT((GQ658-1)/IF(OR($T662=0,$T662=""),1,$T662))),IF($T658=справочники!$E$11,POWER($T656,1+$T660*INT((GQ658-1)/IF(OR($T662=0,$T662=""),1,$T662))),0)))))</f>
        <v>0</v>
      </c>
      <c r="GR664" s="100">
        <f>IF(GR660="",0,IF(GR658=1,$T656,IF($T658=справочники!$E$9,$T656+$T660*INT((GR658-1)/IF(OR($T662=0,$T662=""),1,$T662)),IF($T658=справочники!$E$10,$T656*POWER($T660,INT((GR658-1)/IF(OR($T662=0,$T662=""),1,$T662))),IF($T658=справочники!$E$11,POWER($T656,1+$T660*INT((GR658-1)/IF(OR($T662=0,$T662=""),1,$T662))),0)))))</f>
        <v>0</v>
      </c>
      <c r="GS664" s="100">
        <f>IF(GS660="",0,IF(GS658=1,$T656,IF($T658=справочники!$E$9,$T656+$T660*INT((GS658-1)/IF(OR($T662=0,$T662=""),1,$T662)),IF($T658=справочники!$E$10,$T656*POWER($T660,INT((GS658-1)/IF(OR($T662=0,$T662=""),1,$T662))),IF($T658=справочники!$E$11,POWER($T656,1+$T660*INT((GS658-1)/IF(OR($T662=0,$T662=""),1,$T662))),0)))))</f>
        <v>0</v>
      </c>
      <c r="GT664" s="100">
        <f>IF(GT660="",0,IF(GT658=1,$T656,IF($T658=справочники!$E$9,$T656+$T660*INT((GT658-1)/IF(OR($T662=0,$T662=""),1,$T662)),IF($T658=справочники!$E$10,$T656*POWER($T660,INT((GT658-1)/IF(OR($T662=0,$T662=""),1,$T662))),IF($T658=справочники!$E$11,POWER($T656,1+$T660*INT((GT658-1)/IF(OR($T662=0,$T662=""),1,$T662))),0)))))</f>
        <v>0</v>
      </c>
      <c r="GU664" s="100">
        <f>IF(GU660="",0,IF(GU658=1,$T656,IF($T658=справочники!$E$9,$T656+$T660*INT((GU658-1)/IF(OR($T662=0,$T662=""),1,$T662)),IF($T658=справочники!$E$10,$T656*POWER($T660,INT((GU658-1)/IF(OR($T662=0,$T662=""),1,$T662))),IF($T658=справочники!$E$11,POWER($T656,1+$T660*INT((GU658-1)/IF(OR($T662=0,$T662=""),1,$T662))),0)))))</f>
        <v>0</v>
      </c>
      <c r="GV664" s="100">
        <f>IF(GV660="",0,IF(GV658=1,$T656,IF($T658=справочники!$E$9,$T656+$T660*INT((GV658-1)/IF(OR($T662=0,$T662=""),1,$T662)),IF($T658=справочники!$E$10,$T656*POWER($T660,INT((GV658-1)/IF(OR($T662=0,$T662=""),1,$T662))),IF($T658=справочники!$E$11,POWER($T656,1+$T660*INT((GV658-1)/IF(OR($T662=0,$T662=""),1,$T662))),0)))))</f>
        <v>0</v>
      </c>
      <c r="GW664" s="100">
        <f>IF(GW660="",0,IF(GW658=1,$T656,IF($T658=справочники!$E$9,$T656+$T660*INT((GW658-1)/IF(OR($T662=0,$T662=""),1,$T662)),IF($T658=справочники!$E$10,$T656*POWER($T660,INT((GW658-1)/IF(OR($T662=0,$T662=""),1,$T662))),IF($T658=справочники!$E$11,POWER($T656,1+$T660*INT((GW658-1)/IF(OR($T662=0,$T662=""),1,$T662))),0)))))</f>
        <v>0</v>
      </c>
      <c r="GX664" s="100">
        <f>IF(GX660="",0,IF(GX658=1,$T656,IF($T658=справочники!$E$9,$T656+$T660*INT((GX658-1)/IF(OR($T662=0,$T662=""),1,$T662)),IF($T658=справочники!$E$10,$T656*POWER($T660,INT((GX658-1)/IF(OR($T662=0,$T662=""),1,$T662))),IF($T658=справочники!$E$11,POWER($T656,1+$T660*INT((GX658-1)/IF(OR($T662=0,$T662=""),1,$T662))),0)))))</f>
        <v>0</v>
      </c>
      <c r="GY664" s="100">
        <f>IF(GY660="",0,IF(GY658=1,$T656,IF($T658=справочники!$E$9,$T656+$T660*INT((GY658-1)/IF(OR($T662=0,$T662=""),1,$T662)),IF($T658=справочники!$E$10,$T656*POWER($T660,INT((GY658-1)/IF(OR($T662=0,$T662=""),1,$T662))),IF($T658=справочники!$E$11,POWER($T656,1+$T660*INT((GY658-1)/IF(OR($T662=0,$T662=""),1,$T662))),0)))))</f>
        <v>0</v>
      </c>
      <c r="GZ664" s="100">
        <f>IF(GZ660="",0,IF(GZ658=1,$T656,IF($T658=справочники!$E$9,$T656+$T660*INT((GZ658-1)/IF(OR($T662=0,$T662=""),1,$T662)),IF($T658=справочники!$E$10,$T656*POWER($T660,INT((GZ658-1)/IF(OR($T662=0,$T662=""),1,$T662))),IF($T658=справочники!$E$11,POWER($T656,1+$T660*INT((GZ658-1)/IF(OR($T662=0,$T662=""),1,$T662))),0)))))</f>
        <v>0</v>
      </c>
      <c r="HA664" s="3"/>
      <c r="HB664" s="3"/>
    </row>
    <row r="665" spans="1:210" ht="4.2" customHeight="1">
      <c r="A665" s="1"/>
      <c r="B665" s="1"/>
      <c r="C665" s="1"/>
      <c r="D665" s="1"/>
      <c r="E665" s="263"/>
      <c r="F665" s="48"/>
      <c r="G665" s="231"/>
      <c r="H665" s="1"/>
      <c r="I665" s="1"/>
      <c r="J665" s="1"/>
      <c r="K665" s="1"/>
      <c r="L665" s="1"/>
      <c r="M665" s="5"/>
      <c r="N665" s="1"/>
      <c r="O665" s="1"/>
      <c r="P665" s="5"/>
      <c r="Q665" s="1"/>
      <c r="R665" s="1"/>
      <c r="S665" s="5"/>
      <c r="T665" s="7"/>
      <c r="U665" s="24"/>
      <c r="V665" s="1"/>
      <c r="W665" s="12"/>
      <c r="X665" s="10"/>
      <c r="Y665" s="46"/>
      <c r="Z665" s="93"/>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94"/>
      <c r="CD665" s="94"/>
      <c r="CE665" s="94"/>
      <c r="CF665" s="94"/>
      <c r="CG665" s="94"/>
      <c r="CH665" s="94"/>
      <c r="CI665" s="94"/>
      <c r="CJ665" s="94"/>
      <c r="CK665" s="94"/>
      <c r="CL665" s="94"/>
      <c r="CM665" s="94"/>
      <c r="CN665" s="94"/>
      <c r="CO665" s="94"/>
      <c r="CP665" s="94"/>
      <c r="CQ665" s="94"/>
      <c r="CR665" s="94"/>
      <c r="CS665" s="94"/>
      <c r="CT665" s="94"/>
      <c r="CU665" s="94"/>
      <c r="CV665" s="94"/>
      <c r="CW665" s="94"/>
      <c r="CX665" s="94"/>
      <c r="CY665" s="94"/>
      <c r="CZ665" s="94"/>
      <c r="DA665" s="94"/>
      <c r="DB665" s="94"/>
      <c r="DC665" s="94"/>
      <c r="DD665" s="94"/>
      <c r="DE665" s="94"/>
      <c r="DF665" s="94"/>
      <c r="DG665" s="94"/>
      <c r="DH665" s="94"/>
      <c r="DI665" s="94"/>
      <c r="DJ665" s="94"/>
      <c r="DK665" s="94"/>
      <c r="DL665" s="94"/>
      <c r="DM665" s="94"/>
      <c r="DN665" s="94"/>
      <c r="DO665" s="94"/>
      <c r="DP665" s="94"/>
      <c r="DQ665" s="94"/>
      <c r="DR665" s="94"/>
      <c r="DS665" s="94"/>
      <c r="DT665" s="94"/>
      <c r="DU665" s="94"/>
      <c r="DV665" s="94"/>
      <c r="DW665" s="94"/>
      <c r="DX665" s="94"/>
      <c r="DY665" s="94"/>
      <c r="DZ665" s="94"/>
      <c r="EA665" s="94"/>
      <c r="EB665" s="94"/>
      <c r="EC665" s="94"/>
      <c r="ED665" s="94"/>
      <c r="EE665" s="94"/>
      <c r="EF665" s="94"/>
      <c r="EG665" s="94"/>
      <c r="EH665" s="94"/>
      <c r="EI665" s="94"/>
      <c r="EJ665" s="94"/>
      <c r="EK665" s="94"/>
      <c r="EL665" s="94"/>
      <c r="EM665" s="94"/>
      <c r="EN665" s="94"/>
      <c r="EO665" s="94"/>
      <c r="EP665" s="94"/>
      <c r="EQ665" s="94"/>
      <c r="ER665" s="94"/>
      <c r="ES665" s="94"/>
      <c r="ET665" s="94"/>
      <c r="EU665" s="94"/>
      <c r="EV665" s="94"/>
      <c r="EW665" s="94"/>
      <c r="EX665" s="94"/>
      <c r="EY665" s="94"/>
      <c r="EZ665" s="94"/>
      <c r="FA665" s="94"/>
      <c r="FB665" s="94"/>
      <c r="FC665" s="94"/>
      <c r="FD665" s="94"/>
      <c r="FE665" s="94"/>
      <c r="FF665" s="94"/>
      <c r="FG665" s="94"/>
      <c r="FH665" s="94"/>
      <c r="FI665" s="94"/>
      <c r="FJ665" s="94"/>
      <c r="FK665" s="94"/>
      <c r="FL665" s="94"/>
      <c r="FM665" s="94"/>
      <c r="FN665" s="94"/>
      <c r="FO665" s="94"/>
      <c r="FP665" s="94"/>
      <c r="FQ665" s="94"/>
      <c r="FR665" s="94"/>
      <c r="FS665" s="94"/>
      <c r="FT665" s="94"/>
      <c r="FU665" s="94"/>
      <c r="FV665" s="94"/>
      <c r="FW665" s="94"/>
      <c r="FX665" s="94"/>
      <c r="FY665" s="94"/>
      <c r="FZ665" s="94"/>
      <c r="GA665" s="94"/>
      <c r="GB665" s="94"/>
      <c r="GC665" s="94"/>
      <c r="GD665" s="94"/>
      <c r="GE665" s="94"/>
      <c r="GF665" s="94"/>
      <c r="GG665" s="94"/>
      <c r="GH665" s="94"/>
      <c r="GI665" s="94"/>
      <c r="GJ665" s="94"/>
      <c r="GK665" s="94"/>
      <c r="GL665" s="94"/>
      <c r="GM665" s="94"/>
      <c r="GN665" s="94"/>
      <c r="GO665" s="94"/>
      <c r="GP665" s="94"/>
      <c r="GQ665" s="94"/>
      <c r="GR665" s="94"/>
      <c r="GS665" s="94"/>
      <c r="GT665" s="94"/>
      <c r="GU665" s="94"/>
      <c r="GV665" s="94"/>
      <c r="GW665" s="94"/>
      <c r="GX665" s="94"/>
      <c r="GY665" s="94"/>
      <c r="GZ665" s="94"/>
      <c r="HA665" s="1"/>
      <c r="HB665" s="1"/>
    </row>
    <row r="666" spans="1:210" s="239" customFormat="1" ht="10.199999999999999">
      <c r="A666" s="228"/>
      <c r="B666" s="245" t="s">
        <v>157</v>
      </c>
      <c r="C666" s="230"/>
      <c r="D666" s="229"/>
      <c r="E666" s="270"/>
      <c r="F666" s="116"/>
      <c r="G666" s="231"/>
      <c r="H666" s="228"/>
      <c r="I666" s="228" t="str">
        <f>$I$289</f>
        <v>Оборачиваемость начислений расходов</v>
      </c>
      <c r="J666" s="228"/>
      <c r="K666" s="228"/>
      <c r="L666" s="228"/>
      <c r="M666" s="231"/>
      <c r="N666" s="228"/>
      <c r="O666" s="228"/>
      <c r="P666" s="231"/>
      <c r="Q666" s="228" t="s">
        <v>41</v>
      </c>
      <c r="R666" s="228"/>
      <c r="S666" s="231" t="s">
        <v>6</v>
      </c>
      <c r="T666" s="309"/>
      <c r="U666" s="228"/>
      <c r="V666" s="228"/>
      <c r="W666" s="235"/>
      <c r="X666" s="236"/>
      <c r="Y666" s="247"/>
      <c r="Z666" s="248"/>
      <c r="AA666" s="249"/>
      <c r="AB666" s="249"/>
      <c r="AC666" s="249"/>
      <c r="AD666" s="249"/>
      <c r="AE666" s="249"/>
      <c r="AF666" s="249"/>
      <c r="AG666" s="249"/>
      <c r="AH666" s="249"/>
      <c r="AI666" s="249"/>
      <c r="AJ666" s="249"/>
      <c r="AK666" s="249"/>
      <c r="AL666" s="249"/>
      <c r="AM666" s="249"/>
      <c r="AN666" s="249"/>
      <c r="AO666" s="249"/>
      <c r="AP666" s="249"/>
      <c r="AQ666" s="249"/>
      <c r="AR666" s="249"/>
      <c r="AS666" s="249"/>
      <c r="AT666" s="249"/>
      <c r="AU666" s="249"/>
      <c r="AV666" s="249"/>
      <c r="AW666" s="249"/>
      <c r="AX666" s="249"/>
      <c r="AY666" s="249"/>
      <c r="AZ666" s="249"/>
      <c r="BA666" s="249"/>
      <c r="BB666" s="249"/>
      <c r="BC666" s="249"/>
      <c r="BD666" s="249"/>
      <c r="BE666" s="249"/>
      <c r="BF666" s="249"/>
      <c r="BG666" s="249"/>
      <c r="BH666" s="249"/>
      <c r="BI666" s="249"/>
      <c r="BJ666" s="249"/>
      <c r="BK666" s="249"/>
      <c r="BL666" s="249"/>
      <c r="BM666" s="249"/>
      <c r="BN666" s="249"/>
      <c r="BO666" s="249"/>
      <c r="BP666" s="249"/>
      <c r="BQ666" s="249"/>
      <c r="BR666" s="249"/>
      <c r="BS666" s="249"/>
      <c r="BT666" s="249"/>
      <c r="BU666" s="249"/>
      <c r="BV666" s="249"/>
      <c r="BW666" s="249"/>
      <c r="BX666" s="249"/>
      <c r="BY666" s="249"/>
      <c r="BZ666" s="249"/>
      <c r="CA666" s="249"/>
      <c r="CB666" s="249"/>
      <c r="CC666" s="249"/>
      <c r="CD666" s="249"/>
      <c r="CE666" s="249"/>
      <c r="CF666" s="249"/>
      <c r="CG666" s="249"/>
      <c r="CH666" s="249"/>
      <c r="CI666" s="249"/>
      <c r="CJ666" s="249"/>
      <c r="CK666" s="249"/>
      <c r="CL666" s="249"/>
      <c r="CM666" s="249"/>
      <c r="CN666" s="249"/>
      <c r="CO666" s="249"/>
      <c r="CP666" s="249"/>
      <c r="CQ666" s="249"/>
      <c r="CR666" s="249"/>
      <c r="CS666" s="249"/>
      <c r="CT666" s="249"/>
      <c r="CU666" s="249"/>
      <c r="CV666" s="249"/>
      <c r="CW666" s="249"/>
      <c r="CX666" s="249"/>
      <c r="CY666" s="249"/>
      <c r="CZ666" s="249"/>
      <c r="DA666" s="249"/>
      <c r="DB666" s="249"/>
      <c r="DC666" s="249"/>
      <c r="DD666" s="249"/>
      <c r="DE666" s="249"/>
      <c r="DF666" s="249"/>
      <c r="DG666" s="249"/>
      <c r="DH666" s="249"/>
      <c r="DI666" s="249"/>
      <c r="DJ666" s="249"/>
      <c r="DK666" s="249"/>
      <c r="DL666" s="249"/>
      <c r="DM666" s="249"/>
      <c r="DN666" s="249"/>
      <c r="DO666" s="249"/>
      <c r="DP666" s="249"/>
      <c r="DQ666" s="249"/>
      <c r="DR666" s="249"/>
      <c r="DS666" s="249"/>
      <c r="DT666" s="249"/>
      <c r="DU666" s="249"/>
      <c r="DV666" s="249"/>
      <c r="DW666" s="249"/>
      <c r="DX666" s="249"/>
      <c r="DY666" s="249"/>
      <c r="DZ666" s="249"/>
      <c r="EA666" s="249"/>
      <c r="EB666" s="249"/>
      <c r="EC666" s="249"/>
      <c r="ED666" s="249"/>
      <c r="EE666" s="249"/>
      <c r="EF666" s="249"/>
      <c r="EG666" s="249"/>
      <c r="EH666" s="249"/>
      <c r="EI666" s="249"/>
      <c r="EJ666" s="249"/>
      <c r="EK666" s="249"/>
      <c r="EL666" s="249"/>
      <c r="EM666" s="249"/>
      <c r="EN666" s="249"/>
      <c r="EO666" s="249"/>
      <c r="EP666" s="249"/>
      <c r="EQ666" s="249"/>
      <c r="ER666" s="249"/>
      <c r="ES666" s="249"/>
      <c r="ET666" s="249"/>
      <c r="EU666" s="249"/>
      <c r="EV666" s="249"/>
      <c r="EW666" s="249"/>
      <c r="EX666" s="249"/>
      <c r="EY666" s="249"/>
      <c r="EZ666" s="249"/>
      <c r="FA666" s="249"/>
      <c r="FB666" s="249"/>
      <c r="FC666" s="249"/>
      <c r="FD666" s="249"/>
      <c r="FE666" s="249"/>
      <c r="FF666" s="249"/>
      <c r="FG666" s="249"/>
      <c r="FH666" s="249"/>
      <c r="FI666" s="249"/>
      <c r="FJ666" s="249"/>
      <c r="FK666" s="249"/>
      <c r="FL666" s="249"/>
      <c r="FM666" s="249"/>
      <c r="FN666" s="249"/>
      <c r="FO666" s="249"/>
      <c r="FP666" s="249"/>
      <c r="FQ666" s="249"/>
      <c r="FR666" s="249"/>
      <c r="FS666" s="249"/>
      <c r="FT666" s="249"/>
      <c r="FU666" s="249"/>
      <c r="FV666" s="249"/>
      <c r="FW666" s="249"/>
      <c r="FX666" s="249"/>
      <c r="FY666" s="249"/>
      <c r="FZ666" s="249"/>
      <c r="GA666" s="249"/>
      <c r="GB666" s="249"/>
      <c r="GC666" s="249"/>
      <c r="GD666" s="249"/>
      <c r="GE666" s="249"/>
      <c r="GF666" s="249"/>
      <c r="GG666" s="249"/>
      <c r="GH666" s="249"/>
      <c r="GI666" s="249"/>
      <c r="GJ666" s="249"/>
      <c r="GK666" s="249"/>
      <c r="GL666" s="249"/>
      <c r="GM666" s="249"/>
      <c r="GN666" s="249"/>
      <c r="GO666" s="249"/>
      <c r="GP666" s="249"/>
      <c r="GQ666" s="249"/>
      <c r="GR666" s="249"/>
      <c r="GS666" s="249"/>
      <c r="GT666" s="249"/>
      <c r="GU666" s="249"/>
      <c r="GV666" s="249"/>
      <c r="GW666" s="249"/>
      <c r="GX666" s="249"/>
      <c r="GY666" s="249"/>
      <c r="GZ666" s="249"/>
      <c r="HA666" s="228"/>
      <c r="HB666" s="228"/>
    </row>
    <row r="667" spans="1:210" ht="4.2" customHeight="1">
      <c r="A667" s="1"/>
      <c r="B667" s="1"/>
      <c r="C667" s="1"/>
      <c r="D667" s="1"/>
      <c r="E667" s="263"/>
      <c r="F667" s="48"/>
      <c r="G667" s="231"/>
      <c r="H667" s="1"/>
      <c r="I667" s="1"/>
      <c r="J667" s="1"/>
      <c r="K667" s="1"/>
      <c r="L667" s="1"/>
      <c r="M667" s="5"/>
      <c r="N667" s="1"/>
      <c r="O667" s="1"/>
      <c r="P667" s="5"/>
      <c r="Q667" s="1"/>
      <c r="R667" s="1"/>
      <c r="S667" s="5"/>
      <c r="T667" s="7"/>
      <c r="U667" s="24"/>
      <c r="V667" s="1"/>
      <c r="W667" s="12"/>
      <c r="X667" s="10"/>
      <c r="Y667" s="46"/>
      <c r="Z667" s="93"/>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94"/>
      <c r="ED667" s="94"/>
      <c r="EE667" s="94"/>
      <c r="EF667" s="94"/>
      <c r="EG667" s="94"/>
      <c r="EH667" s="94"/>
      <c r="EI667" s="94"/>
      <c r="EJ667" s="94"/>
      <c r="EK667" s="94"/>
      <c r="EL667" s="94"/>
      <c r="EM667" s="94"/>
      <c r="EN667" s="94"/>
      <c r="EO667" s="94"/>
      <c r="EP667" s="94"/>
      <c r="EQ667" s="94"/>
      <c r="ER667" s="94"/>
      <c r="ES667" s="94"/>
      <c r="ET667" s="94"/>
      <c r="EU667" s="94"/>
      <c r="EV667" s="94"/>
      <c r="EW667" s="94"/>
      <c r="EX667" s="94"/>
      <c r="EY667" s="94"/>
      <c r="EZ667" s="94"/>
      <c r="FA667" s="94"/>
      <c r="FB667" s="94"/>
      <c r="FC667" s="94"/>
      <c r="FD667" s="94"/>
      <c r="FE667" s="94"/>
      <c r="FF667" s="94"/>
      <c r="FG667" s="94"/>
      <c r="FH667" s="94"/>
      <c r="FI667" s="94"/>
      <c r="FJ667" s="94"/>
      <c r="FK667" s="94"/>
      <c r="FL667" s="94"/>
      <c r="FM667" s="94"/>
      <c r="FN667" s="94"/>
      <c r="FO667" s="94"/>
      <c r="FP667" s="94"/>
      <c r="FQ667" s="94"/>
      <c r="FR667" s="94"/>
      <c r="FS667" s="94"/>
      <c r="FT667" s="94"/>
      <c r="FU667" s="94"/>
      <c r="FV667" s="94"/>
      <c r="FW667" s="94"/>
      <c r="FX667" s="94"/>
      <c r="FY667" s="94"/>
      <c r="FZ667" s="94"/>
      <c r="GA667" s="94"/>
      <c r="GB667" s="94"/>
      <c r="GC667" s="94"/>
      <c r="GD667" s="94"/>
      <c r="GE667" s="94"/>
      <c r="GF667" s="94"/>
      <c r="GG667" s="94"/>
      <c r="GH667" s="94"/>
      <c r="GI667" s="94"/>
      <c r="GJ667" s="94"/>
      <c r="GK667" s="94"/>
      <c r="GL667" s="94"/>
      <c r="GM667" s="94"/>
      <c r="GN667" s="94"/>
      <c r="GO667" s="94"/>
      <c r="GP667" s="94"/>
      <c r="GQ667" s="94"/>
      <c r="GR667" s="94"/>
      <c r="GS667" s="94"/>
      <c r="GT667" s="94"/>
      <c r="GU667" s="94"/>
      <c r="GV667" s="94"/>
      <c r="GW667" s="94"/>
      <c r="GX667" s="94"/>
      <c r="GY667" s="94"/>
      <c r="GZ667" s="94"/>
      <c r="HA667" s="1"/>
      <c r="HB667" s="1"/>
    </row>
    <row r="668" spans="1:210" s="4" customFormat="1">
      <c r="A668" s="3"/>
      <c r="B668" s="259" t="s">
        <v>156</v>
      </c>
      <c r="C668" s="3"/>
      <c r="D668" s="3"/>
      <c r="E668" s="9" t="str">
        <f>IF(OR(Главная!$N$19=справочники!$N$13,Главная!$N$19=справочники!$N$14),"",IF(T668=справочники!$P$10,"","ндс(-)"))</f>
        <v>ндс(-)</v>
      </c>
      <c r="F668" s="51"/>
      <c r="G668" s="232"/>
      <c r="H668" s="13" t="str">
        <f>B668&amp;N656</f>
        <v>Начисление - Статья прямого постоянного расхода</v>
      </c>
      <c r="I668" s="13"/>
      <c r="J668" s="3"/>
      <c r="K668" s="3"/>
      <c r="L668" s="3"/>
      <c r="M668" s="5"/>
      <c r="N668" s="36" t="str">
        <f>N648</f>
        <v>Продукт-2</v>
      </c>
      <c r="O668" s="36"/>
      <c r="P668" s="5"/>
      <c r="Q668" s="36" t="s">
        <v>26</v>
      </c>
      <c r="R668" s="36"/>
      <c r="S668" s="36"/>
      <c r="T668" s="62">
        <f>T664</f>
        <v>0</v>
      </c>
      <c r="U668" s="36"/>
      <c r="V668" s="36"/>
      <c r="W668" s="38">
        <f>SUM($Y668:$HA668)</f>
        <v>0</v>
      </c>
      <c r="X668" s="38"/>
      <c r="Y668" s="46"/>
      <c r="Z668" s="99"/>
      <c r="AA668" s="100">
        <f t="shared" ref="AA668:BF668" si="3110">IF(AA$8="",0,IF(AA$1=1,SUMIFS(664:664,$1:$1,"&gt;="&amp;1,$1:$1,"&lt;="&amp;INT($T666/30))+($T666/30-INT($T666/30))*SUMIFS(664:664,$1:$1,INT($T666/30)+1),0)+($T666/30-INT($T666/30))*SUMIFS(664:664,$1:$1,AA$1+INT($T666/30)+1)+(INT($T666/30)+1-$T666/30)*SUMIFS(664:664,$1:$1,AA$1+INT($T666/30)))</f>
        <v>0</v>
      </c>
      <c r="AB668" s="100">
        <f t="shared" si="3110"/>
        <v>0</v>
      </c>
      <c r="AC668" s="100">
        <f t="shared" si="3110"/>
        <v>0</v>
      </c>
      <c r="AD668" s="100">
        <f t="shared" si="3110"/>
        <v>0</v>
      </c>
      <c r="AE668" s="100">
        <f t="shared" si="3110"/>
        <v>0</v>
      </c>
      <c r="AF668" s="100">
        <f t="shared" si="3110"/>
        <v>0</v>
      </c>
      <c r="AG668" s="100">
        <f t="shared" si="3110"/>
        <v>0</v>
      </c>
      <c r="AH668" s="100">
        <f t="shared" si="3110"/>
        <v>0</v>
      </c>
      <c r="AI668" s="100">
        <f t="shared" si="3110"/>
        <v>0</v>
      </c>
      <c r="AJ668" s="100">
        <f t="shared" si="3110"/>
        <v>0</v>
      </c>
      <c r="AK668" s="100">
        <f t="shared" si="3110"/>
        <v>0</v>
      </c>
      <c r="AL668" s="100">
        <f t="shared" si="3110"/>
        <v>0</v>
      </c>
      <c r="AM668" s="100">
        <f t="shared" si="3110"/>
        <v>0</v>
      </c>
      <c r="AN668" s="100">
        <f t="shared" si="3110"/>
        <v>0</v>
      </c>
      <c r="AO668" s="100">
        <f t="shared" si="3110"/>
        <v>0</v>
      </c>
      <c r="AP668" s="100">
        <f t="shared" si="3110"/>
        <v>0</v>
      </c>
      <c r="AQ668" s="100">
        <f t="shared" si="3110"/>
        <v>0</v>
      </c>
      <c r="AR668" s="100">
        <f t="shared" si="3110"/>
        <v>0</v>
      </c>
      <c r="AS668" s="100">
        <f t="shared" si="3110"/>
        <v>0</v>
      </c>
      <c r="AT668" s="100">
        <f t="shared" si="3110"/>
        <v>0</v>
      </c>
      <c r="AU668" s="100">
        <f t="shared" si="3110"/>
        <v>0</v>
      </c>
      <c r="AV668" s="100">
        <f t="shared" si="3110"/>
        <v>0</v>
      </c>
      <c r="AW668" s="100">
        <f t="shared" si="3110"/>
        <v>0</v>
      </c>
      <c r="AX668" s="100">
        <f t="shared" si="3110"/>
        <v>0</v>
      </c>
      <c r="AY668" s="100">
        <f t="shared" si="3110"/>
        <v>0</v>
      </c>
      <c r="AZ668" s="100">
        <f t="shared" si="3110"/>
        <v>0</v>
      </c>
      <c r="BA668" s="100">
        <f t="shared" si="3110"/>
        <v>0</v>
      </c>
      <c r="BB668" s="100">
        <f t="shared" si="3110"/>
        <v>0</v>
      </c>
      <c r="BC668" s="100">
        <f t="shared" si="3110"/>
        <v>0</v>
      </c>
      <c r="BD668" s="100">
        <f t="shared" si="3110"/>
        <v>0</v>
      </c>
      <c r="BE668" s="100">
        <f t="shared" si="3110"/>
        <v>0</v>
      </c>
      <c r="BF668" s="100">
        <f t="shared" si="3110"/>
        <v>0</v>
      </c>
      <c r="BG668" s="100">
        <f t="shared" ref="BG668:CL668" si="3111">IF(BG$8="",0,IF(BG$1=1,SUMIFS(664:664,$1:$1,"&gt;="&amp;1,$1:$1,"&lt;="&amp;INT($T666/30))+($T666/30-INT($T666/30))*SUMIFS(664:664,$1:$1,INT($T666/30)+1),0)+($T666/30-INT($T666/30))*SUMIFS(664:664,$1:$1,BG$1+INT($T666/30)+1)+(INT($T666/30)+1-$T666/30)*SUMIFS(664:664,$1:$1,BG$1+INT($T666/30)))</f>
        <v>0</v>
      </c>
      <c r="BH668" s="100">
        <f t="shared" si="3111"/>
        <v>0</v>
      </c>
      <c r="BI668" s="100">
        <f t="shared" si="3111"/>
        <v>0</v>
      </c>
      <c r="BJ668" s="100">
        <f t="shared" si="3111"/>
        <v>0</v>
      </c>
      <c r="BK668" s="100">
        <f t="shared" si="3111"/>
        <v>0</v>
      </c>
      <c r="BL668" s="100">
        <f t="shared" si="3111"/>
        <v>0</v>
      </c>
      <c r="BM668" s="100">
        <f t="shared" si="3111"/>
        <v>0</v>
      </c>
      <c r="BN668" s="100">
        <f t="shared" si="3111"/>
        <v>0</v>
      </c>
      <c r="BO668" s="100">
        <f t="shared" si="3111"/>
        <v>0</v>
      </c>
      <c r="BP668" s="100">
        <f t="shared" si="3111"/>
        <v>0</v>
      </c>
      <c r="BQ668" s="100">
        <f t="shared" si="3111"/>
        <v>0</v>
      </c>
      <c r="BR668" s="100">
        <f t="shared" si="3111"/>
        <v>0</v>
      </c>
      <c r="BS668" s="100">
        <f t="shared" si="3111"/>
        <v>0</v>
      </c>
      <c r="BT668" s="100">
        <f t="shared" si="3111"/>
        <v>0</v>
      </c>
      <c r="BU668" s="100">
        <f t="shared" si="3111"/>
        <v>0</v>
      </c>
      <c r="BV668" s="100">
        <f t="shared" si="3111"/>
        <v>0</v>
      </c>
      <c r="BW668" s="100">
        <f t="shared" si="3111"/>
        <v>0</v>
      </c>
      <c r="BX668" s="100">
        <f t="shared" si="3111"/>
        <v>0</v>
      </c>
      <c r="BY668" s="100">
        <f t="shared" si="3111"/>
        <v>0</v>
      </c>
      <c r="BZ668" s="100">
        <f t="shared" si="3111"/>
        <v>0</v>
      </c>
      <c r="CA668" s="100">
        <f t="shared" si="3111"/>
        <v>0</v>
      </c>
      <c r="CB668" s="100">
        <f t="shared" si="3111"/>
        <v>0</v>
      </c>
      <c r="CC668" s="100">
        <f t="shared" si="3111"/>
        <v>0</v>
      </c>
      <c r="CD668" s="100">
        <f t="shared" si="3111"/>
        <v>0</v>
      </c>
      <c r="CE668" s="100">
        <f t="shared" si="3111"/>
        <v>0</v>
      </c>
      <c r="CF668" s="100">
        <f t="shared" si="3111"/>
        <v>0</v>
      </c>
      <c r="CG668" s="100">
        <f t="shared" si="3111"/>
        <v>0</v>
      </c>
      <c r="CH668" s="100">
        <f t="shared" si="3111"/>
        <v>0</v>
      </c>
      <c r="CI668" s="100">
        <f t="shared" si="3111"/>
        <v>0</v>
      </c>
      <c r="CJ668" s="100">
        <f t="shared" si="3111"/>
        <v>0</v>
      </c>
      <c r="CK668" s="100">
        <f t="shared" si="3111"/>
        <v>0</v>
      </c>
      <c r="CL668" s="100">
        <f t="shared" si="3111"/>
        <v>0</v>
      </c>
      <c r="CM668" s="100">
        <f t="shared" ref="CM668:DG668" si="3112">IF(CM$8="",0,IF(CM$1=1,SUMIFS(664:664,$1:$1,"&gt;="&amp;1,$1:$1,"&lt;="&amp;INT($T666/30))+($T666/30-INT($T666/30))*SUMIFS(664:664,$1:$1,INT($T666/30)+1),0)+($T666/30-INT($T666/30))*SUMIFS(664:664,$1:$1,CM$1+INT($T666/30)+1)+(INT($T666/30)+1-$T666/30)*SUMIFS(664:664,$1:$1,CM$1+INT($T666/30)))</f>
        <v>0</v>
      </c>
      <c r="CN668" s="100">
        <f t="shared" si="3112"/>
        <v>0</v>
      </c>
      <c r="CO668" s="100">
        <f t="shared" si="3112"/>
        <v>0</v>
      </c>
      <c r="CP668" s="100">
        <f t="shared" si="3112"/>
        <v>0</v>
      </c>
      <c r="CQ668" s="100">
        <f t="shared" si="3112"/>
        <v>0</v>
      </c>
      <c r="CR668" s="100">
        <f t="shared" si="3112"/>
        <v>0</v>
      </c>
      <c r="CS668" s="100">
        <f t="shared" si="3112"/>
        <v>0</v>
      </c>
      <c r="CT668" s="100">
        <f t="shared" si="3112"/>
        <v>0</v>
      </c>
      <c r="CU668" s="100">
        <f t="shared" si="3112"/>
        <v>0</v>
      </c>
      <c r="CV668" s="100">
        <f t="shared" si="3112"/>
        <v>0</v>
      </c>
      <c r="CW668" s="100">
        <f t="shared" si="3112"/>
        <v>0</v>
      </c>
      <c r="CX668" s="100">
        <f t="shared" si="3112"/>
        <v>0</v>
      </c>
      <c r="CY668" s="100">
        <f t="shared" si="3112"/>
        <v>0</v>
      </c>
      <c r="CZ668" s="100">
        <f t="shared" si="3112"/>
        <v>0</v>
      </c>
      <c r="DA668" s="100">
        <f t="shared" si="3112"/>
        <v>0</v>
      </c>
      <c r="DB668" s="100">
        <f t="shared" si="3112"/>
        <v>0</v>
      </c>
      <c r="DC668" s="100">
        <f t="shared" si="3112"/>
        <v>0</v>
      </c>
      <c r="DD668" s="100">
        <f t="shared" si="3112"/>
        <v>0</v>
      </c>
      <c r="DE668" s="100">
        <f t="shared" si="3112"/>
        <v>0</v>
      </c>
      <c r="DF668" s="100">
        <f t="shared" si="3112"/>
        <v>0</v>
      </c>
      <c r="DG668" s="100">
        <f t="shared" si="3112"/>
        <v>0</v>
      </c>
      <c r="DH668" s="100">
        <f t="shared" ref="DH668:FS668" si="3113">IF(DH$8="",0,IF(DH$1=1,SUMIFS(664:664,$1:$1,"&gt;="&amp;1,$1:$1,"&lt;="&amp;INT($T666/30))+($T666/30-INT($T666/30))*SUMIFS(664:664,$1:$1,INT($T666/30)+1),0)+($T666/30-INT($T666/30))*SUMIFS(664:664,$1:$1,DH$1+INT($T666/30)+1)+(INT($T666/30)+1-$T666/30)*SUMIFS(664:664,$1:$1,DH$1+INT($T666/30)))</f>
        <v>0</v>
      </c>
      <c r="DI668" s="100">
        <f t="shared" si="3113"/>
        <v>0</v>
      </c>
      <c r="DJ668" s="100">
        <f t="shared" si="3113"/>
        <v>0</v>
      </c>
      <c r="DK668" s="100">
        <f t="shared" si="3113"/>
        <v>0</v>
      </c>
      <c r="DL668" s="100">
        <f t="shared" si="3113"/>
        <v>0</v>
      </c>
      <c r="DM668" s="100">
        <f t="shared" si="3113"/>
        <v>0</v>
      </c>
      <c r="DN668" s="100">
        <f t="shared" si="3113"/>
        <v>0</v>
      </c>
      <c r="DO668" s="100">
        <f t="shared" si="3113"/>
        <v>0</v>
      </c>
      <c r="DP668" s="100">
        <f t="shared" si="3113"/>
        <v>0</v>
      </c>
      <c r="DQ668" s="100">
        <f t="shared" si="3113"/>
        <v>0</v>
      </c>
      <c r="DR668" s="100">
        <f t="shared" si="3113"/>
        <v>0</v>
      </c>
      <c r="DS668" s="100">
        <f t="shared" si="3113"/>
        <v>0</v>
      </c>
      <c r="DT668" s="100">
        <f t="shared" si="3113"/>
        <v>0</v>
      </c>
      <c r="DU668" s="100">
        <f t="shared" si="3113"/>
        <v>0</v>
      </c>
      <c r="DV668" s="100">
        <f t="shared" si="3113"/>
        <v>0</v>
      </c>
      <c r="DW668" s="100">
        <f t="shared" si="3113"/>
        <v>0</v>
      </c>
      <c r="DX668" s="100">
        <f t="shared" si="3113"/>
        <v>0</v>
      </c>
      <c r="DY668" s="100">
        <f t="shared" si="3113"/>
        <v>0</v>
      </c>
      <c r="DZ668" s="100">
        <f t="shared" si="3113"/>
        <v>0</v>
      </c>
      <c r="EA668" s="100">
        <f t="shared" si="3113"/>
        <v>0</v>
      </c>
      <c r="EB668" s="100">
        <f t="shared" si="3113"/>
        <v>0</v>
      </c>
      <c r="EC668" s="100">
        <f t="shared" si="3113"/>
        <v>0</v>
      </c>
      <c r="ED668" s="100">
        <f t="shared" si="3113"/>
        <v>0</v>
      </c>
      <c r="EE668" s="100">
        <f t="shared" si="3113"/>
        <v>0</v>
      </c>
      <c r="EF668" s="100">
        <f t="shared" si="3113"/>
        <v>0</v>
      </c>
      <c r="EG668" s="100">
        <f t="shared" si="3113"/>
        <v>0</v>
      </c>
      <c r="EH668" s="100">
        <f t="shared" si="3113"/>
        <v>0</v>
      </c>
      <c r="EI668" s="100">
        <f t="shared" si="3113"/>
        <v>0</v>
      </c>
      <c r="EJ668" s="100">
        <f t="shared" si="3113"/>
        <v>0</v>
      </c>
      <c r="EK668" s="100">
        <f t="shared" si="3113"/>
        <v>0</v>
      </c>
      <c r="EL668" s="100">
        <f t="shared" si="3113"/>
        <v>0</v>
      </c>
      <c r="EM668" s="100">
        <f t="shared" si="3113"/>
        <v>0</v>
      </c>
      <c r="EN668" s="100">
        <f t="shared" si="3113"/>
        <v>0</v>
      </c>
      <c r="EO668" s="100">
        <f t="shared" si="3113"/>
        <v>0</v>
      </c>
      <c r="EP668" s="100">
        <f t="shared" si="3113"/>
        <v>0</v>
      </c>
      <c r="EQ668" s="100">
        <f t="shared" si="3113"/>
        <v>0</v>
      </c>
      <c r="ER668" s="100">
        <f t="shared" si="3113"/>
        <v>0</v>
      </c>
      <c r="ES668" s="100">
        <f t="shared" si="3113"/>
        <v>0</v>
      </c>
      <c r="ET668" s="100">
        <f t="shared" si="3113"/>
        <v>0</v>
      </c>
      <c r="EU668" s="100">
        <f t="shared" si="3113"/>
        <v>0</v>
      </c>
      <c r="EV668" s="100">
        <f t="shared" si="3113"/>
        <v>0</v>
      </c>
      <c r="EW668" s="100">
        <f t="shared" si="3113"/>
        <v>0</v>
      </c>
      <c r="EX668" s="100">
        <f t="shared" si="3113"/>
        <v>0</v>
      </c>
      <c r="EY668" s="100">
        <f t="shared" si="3113"/>
        <v>0</v>
      </c>
      <c r="EZ668" s="100">
        <f t="shared" si="3113"/>
        <v>0</v>
      </c>
      <c r="FA668" s="100">
        <f t="shared" si="3113"/>
        <v>0</v>
      </c>
      <c r="FB668" s="100">
        <f t="shared" si="3113"/>
        <v>0</v>
      </c>
      <c r="FC668" s="100">
        <f t="shared" si="3113"/>
        <v>0</v>
      </c>
      <c r="FD668" s="100">
        <f t="shared" si="3113"/>
        <v>0</v>
      </c>
      <c r="FE668" s="100">
        <f t="shared" si="3113"/>
        <v>0</v>
      </c>
      <c r="FF668" s="100">
        <f t="shared" si="3113"/>
        <v>0</v>
      </c>
      <c r="FG668" s="100">
        <f t="shared" si="3113"/>
        <v>0</v>
      </c>
      <c r="FH668" s="100">
        <f t="shared" si="3113"/>
        <v>0</v>
      </c>
      <c r="FI668" s="100">
        <f t="shared" si="3113"/>
        <v>0</v>
      </c>
      <c r="FJ668" s="100">
        <f t="shared" si="3113"/>
        <v>0</v>
      </c>
      <c r="FK668" s="100">
        <f t="shared" si="3113"/>
        <v>0</v>
      </c>
      <c r="FL668" s="100">
        <f t="shared" si="3113"/>
        <v>0</v>
      </c>
      <c r="FM668" s="100">
        <f t="shared" si="3113"/>
        <v>0</v>
      </c>
      <c r="FN668" s="100">
        <f t="shared" si="3113"/>
        <v>0</v>
      </c>
      <c r="FO668" s="100">
        <f t="shared" si="3113"/>
        <v>0</v>
      </c>
      <c r="FP668" s="100">
        <f t="shared" si="3113"/>
        <v>0</v>
      </c>
      <c r="FQ668" s="100">
        <f t="shared" si="3113"/>
        <v>0</v>
      </c>
      <c r="FR668" s="100">
        <f t="shared" si="3113"/>
        <v>0</v>
      </c>
      <c r="FS668" s="100">
        <f t="shared" si="3113"/>
        <v>0</v>
      </c>
      <c r="FT668" s="100">
        <f t="shared" ref="FT668:GZ668" si="3114">IF(FT$8="",0,IF(FT$1=1,SUMIFS(664:664,$1:$1,"&gt;="&amp;1,$1:$1,"&lt;="&amp;INT($T666/30))+($T666/30-INT($T666/30))*SUMIFS(664:664,$1:$1,INT($T666/30)+1),0)+($T666/30-INT($T666/30))*SUMIFS(664:664,$1:$1,FT$1+INT($T666/30)+1)+(INT($T666/30)+1-$T666/30)*SUMIFS(664:664,$1:$1,FT$1+INT($T666/30)))</f>
        <v>0</v>
      </c>
      <c r="FU668" s="100">
        <f t="shared" si="3114"/>
        <v>0</v>
      </c>
      <c r="FV668" s="100">
        <f t="shared" si="3114"/>
        <v>0</v>
      </c>
      <c r="FW668" s="100">
        <f t="shared" si="3114"/>
        <v>0</v>
      </c>
      <c r="FX668" s="100">
        <f t="shared" si="3114"/>
        <v>0</v>
      </c>
      <c r="FY668" s="100">
        <f t="shared" si="3114"/>
        <v>0</v>
      </c>
      <c r="FZ668" s="100">
        <f t="shared" si="3114"/>
        <v>0</v>
      </c>
      <c r="GA668" s="100">
        <f t="shared" si="3114"/>
        <v>0</v>
      </c>
      <c r="GB668" s="100">
        <f t="shared" si="3114"/>
        <v>0</v>
      </c>
      <c r="GC668" s="100">
        <f t="shared" si="3114"/>
        <v>0</v>
      </c>
      <c r="GD668" s="100">
        <f t="shared" si="3114"/>
        <v>0</v>
      </c>
      <c r="GE668" s="100">
        <f t="shared" si="3114"/>
        <v>0</v>
      </c>
      <c r="GF668" s="100">
        <f t="shared" si="3114"/>
        <v>0</v>
      </c>
      <c r="GG668" s="100">
        <f t="shared" si="3114"/>
        <v>0</v>
      </c>
      <c r="GH668" s="100">
        <f t="shared" si="3114"/>
        <v>0</v>
      </c>
      <c r="GI668" s="100">
        <f t="shared" si="3114"/>
        <v>0</v>
      </c>
      <c r="GJ668" s="100">
        <f t="shared" si="3114"/>
        <v>0</v>
      </c>
      <c r="GK668" s="100">
        <f t="shared" si="3114"/>
        <v>0</v>
      </c>
      <c r="GL668" s="100">
        <f t="shared" si="3114"/>
        <v>0</v>
      </c>
      <c r="GM668" s="100">
        <f t="shared" si="3114"/>
        <v>0</v>
      </c>
      <c r="GN668" s="100">
        <f t="shared" si="3114"/>
        <v>0</v>
      </c>
      <c r="GO668" s="100">
        <f t="shared" si="3114"/>
        <v>0</v>
      </c>
      <c r="GP668" s="100">
        <f t="shared" si="3114"/>
        <v>0</v>
      </c>
      <c r="GQ668" s="100">
        <f t="shared" si="3114"/>
        <v>0</v>
      </c>
      <c r="GR668" s="100">
        <f t="shared" si="3114"/>
        <v>0</v>
      </c>
      <c r="GS668" s="100">
        <f t="shared" si="3114"/>
        <v>0</v>
      </c>
      <c r="GT668" s="100">
        <f t="shared" si="3114"/>
        <v>0</v>
      </c>
      <c r="GU668" s="100">
        <f t="shared" si="3114"/>
        <v>0</v>
      </c>
      <c r="GV668" s="100">
        <f t="shared" si="3114"/>
        <v>0</v>
      </c>
      <c r="GW668" s="100">
        <f t="shared" si="3114"/>
        <v>0</v>
      </c>
      <c r="GX668" s="100">
        <f t="shared" si="3114"/>
        <v>0</v>
      </c>
      <c r="GY668" s="100">
        <f t="shared" si="3114"/>
        <v>0</v>
      </c>
      <c r="GZ668" s="100">
        <f t="shared" si="3114"/>
        <v>0</v>
      </c>
      <c r="HA668" s="3"/>
      <c r="HB668" s="3"/>
    </row>
    <row r="669" spans="1:210" ht="4.2" customHeight="1">
      <c r="A669" s="1"/>
      <c r="B669" s="1"/>
      <c r="C669" s="1"/>
      <c r="D669" s="1"/>
      <c r="E669" s="263"/>
      <c r="F669" s="48"/>
      <c r="G669" s="231"/>
      <c r="H669" s="1"/>
      <c r="I669" s="1"/>
      <c r="J669" s="1"/>
      <c r="K669" s="1"/>
      <c r="L669" s="1"/>
      <c r="M669" s="5"/>
      <c r="N669" s="1"/>
      <c r="O669" s="1"/>
      <c r="P669" s="5"/>
      <c r="Q669" s="1"/>
      <c r="R669" s="1"/>
      <c r="S669" s="5"/>
      <c r="T669" s="7"/>
      <c r="U669" s="24"/>
      <c r="V669" s="1"/>
      <c r="W669" s="12"/>
      <c r="X669" s="10"/>
      <c r="Y669" s="46"/>
      <c r="Z669" s="93"/>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94"/>
      <c r="CD669" s="94"/>
      <c r="CE669" s="94"/>
      <c r="CF669" s="94"/>
      <c r="CG669" s="94"/>
      <c r="CH669" s="94"/>
      <c r="CI669" s="94"/>
      <c r="CJ669" s="94"/>
      <c r="CK669" s="94"/>
      <c r="CL669" s="94"/>
      <c r="CM669" s="94"/>
      <c r="CN669" s="94"/>
      <c r="CO669" s="94"/>
      <c r="CP669" s="94"/>
      <c r="CQ669" s="94"/>
      <c r="CR669" s="94"/>
      <c r="CS669" s="94"/>
      <c r="CT669" s="94"/>
      <c r="CU669" s="94"/>
      <c r="CV669" s="94"/>
      <c r="CW669" s="94"/>
      <c r="CX669" s="94"/>
      <c r="CY669" s="94"/>
      <c r="CZ669" s="94"/>
      <c r="DA669" s="94"/>
      <c r="DB669" s="94"/>
      <c r="DC669" s="94"/>
      <c r="DD669" s="94"/>
      <c r="DE669" s="94"/>
      <c r="DF669" s="94"/>
      <c r="DG669" s="94"/>
      <c r="DH669" s="94"/>
      <c r="DI669" s="94"/>
      <c r="DJ669" s="94"/>
      <c r="DK669" s="94"/>
      <c r="DL669" s="94"/>
      <c r="DM669" s="94"/>
      <c r="DN669" s="94"/>
      <c r="DO669" s="94"/>
      <c r="DP669" s="94"/>
      <c r="DQ669" s="94"/>
      <c r="DR669" s="94"/>
      <c r="DS669" s="94"/>
      <c r="DT669" s="94"/>
      <c r="DU669" s="94"/>
      <c r="DV669" s="94"/>
      <c r="DW669" s="94"/>
      <c r="DX669" s="94"/>
      <c r="DY669" s="94"/>
      <c r="DZ669" s="94"/>
      <c r="EA669" s="94"/>
      <c r="EB669" s="94"/>
      <c r="EC669" s="94"/>
      <c r="ED669" s="94"/>
      <c r="EE669" s="94"/>
      <c r="EF669" s="94"/>
      <c r="EG669" s="94"/>
      <c r="EH669" s="94"/>
      <c r="EI669" s="94"/>
      <c r="EJ669" s="94"/>
      <c r="EK669" s="94"/>
      <c r="EL669" s="94"/>
      <c r="EM669" s="94"/>
      <c r="EN669" s="94"/>
      <c r="EO669" s="94"/>
      <c r="EP669" s="94"/>
      <c r="EQ669" s="94"/>
      <c r="ER669" s="94"/>
      <c r="ES669" s="94"/>
      <c r="ET669" s="94"/>
      <c r="EU669" s="94"/>
      <c r="EV669" s="94"/>
      <c r="EW669" s="94"/>
      <c r="EX669" s="94"/>
      <c r="EY669" s="94"/>
      <c r="EZ669" s="94"/>
      <c r="FA669" s="94"/>
      <c r="FB669" s="94"/>
      <c r="FC669" s="94"/>
      <c r="FD669" s="94"/>
      <c r="FE669" s="94"/>
      <c r="FF669" s="94"/>
      <c r="FG669" s="94"/>
      <c r="FH669" s="94"/>
      <c r="FI669" s="94"/>
      <c r="FJ669" s="94"/>
      <c r="FK669" s="94"/>
      <c r="FL669" s="94"/>
      <c r="FM669" s="94"/>
      <c r="FN669" s="94"/>
      <c r="FO669" s="94"/>
      <c r="FP669" s="94"/>
      <c r="FQ669" s="94"/>
      <c r="FR669" s="94"/>
      <c r="FS669" s="94"/>
      <c r="FT669" s="94"/>
      <c r="FU669" s="94"/>
      <c r="FV669" s="94"/>
      <c r="FW669" s="94"/>
      <c r="FX669" s="94"/>
      <c r="FY669" s="94"/>
      <c r="FZ669" s="94"/>
      <c r="GA669" s="94"/>
      <c r="GB669" s="94"/>
      <c r="GC669" s="94"/>
      <c r="GD669" s="94"/>
      <c r="GE669" s="94"/>
      <c r="GF669" s="94"/>
      <c r="GG669" s="94"/>
      <c r="GH669" s="94"/>
      <c r="GI669" s="94"/>
      <c r="GJ669" s="94"/>
      <c r="GK669" s="94"/>
      <c r="GL669" s="94"/>
      <c r="GM669" s="94"/>
      <c r="GN669" s="94"/>
      <c r="GO669" s="94"/>
      <c r="GP669" s="94"/>
      <c r="GQ669" s="94"/>
      <c r="GR669" s="94"/>
      <c r="GS669" s="94"/>
      <c r="GT669" s="94"/>
      <c r="GU669" s="94"/>
      <c r="GV669" s="94"/>
      <c r="GW669" s="94"/>
      <c r="GX669" s="94"/>
      <c r="GY669" s="94"/>
      <c r="GZ669" s="94"/>
      <c r="HA669" s="1"/>
      <c r="HB669" s="1"/>
    </row>
    <row r="670" spans="1:210" s="239" customFormat="1" ht="10.199999999999999">
      <c r="A670" s="228"/>
      <c r="B670" s="245" t="s">
        <v>163</v>
      </c>
      <c r="C670" s="230"/>
      <c r="D670" s="229"/>
      <c r="E670" s="270"/>
      <c r="F670" s="116"/>
      <c r="G670" s="231"/>
      <c r="H670" s="228"/>
      <c r="I670" s="228" t="str">
        <f>$I$228</f>
        <v>Оборачиваемость кредиторской задолженности</v>
      </c>
      <c r="J670" s="228"/>
      <c r="K670" s="228"/>
      <c r="L670" s="228"/>
      <c r="M670" s="231"/>
      <c r="N670" s="228"/>
      <c r="O670" s="228"/>
      <c r="P670" s="231"/>
      <c r="Q670" s="228" t="s">
        <v>41</v>
      </c>
      <c r="R670" s="228"/>
      <c r="S670" s="231" t="s">
        <v>6</v>
      </c>
      <c r="T670" s="309"/>
      <c r="U670" s="228"/>
      <c r="V670" s="228"/>
      <c r="W670" s="235"/>
      <c r="X670" s="236"/>
      <c r="Y670" s="247"/>
      <c r="Z670" s="248"/>
      <c r="AA670" s="249"/>
      <c r="AB670" s="249"/>
      <c r="AC670" s="249"/>
      <c r="AD670" s="249"/>
      <c r="AE670" s="249"/>
      <c r="AF670" s="249"/>
      <c r="AG670" s="249"/>
      <c r="AH670" s="249"/>
      <c r="AI670" s="249"/>
      <c r="AJ670" s="249"/>
      <c r="AK670" s="249"/>
      <c r="AL670" s="249"/>
      <c r="AM670" s="249"/>
      <c r="AN670" s="249"/>
      <c r="AO670" s="249"/>
      <c r="AP670" s="249"/>
      <c r="AQ670" s="249"/>
      <c r="AR670" s="249"/>
      <c r="AS670" s="249"/>
      <c r="AT670" s="249"/>
      <c r="AU670" s="249"/>
      <c r="AV670" s="249"/>
      <c r="AW670" s="249"/>
      <c r="AX670" s="249"/>
      <c r="AY670" s="249"/>
      <c r="AZ670" s="249"/>
      <c r="BA670" s="249"/>
      <c r="BB670" s="249"/>
      <c r="BC670" s="249"/>
      <c r="BD670" s="249"/>
      <c r="BE670" s="249"/>
      <c r="BF670" s="249"/>
      <c r="BG670" s="249"/>
      <c r="BH670" s="249"/>
      <c r="BI670" s="249"/>
      <c r="BJ670" s="249"/>
      <c r="BK670" s="249"/>
      <c r="BL670" s="249"/>
      <c r="BM670" s="249"/>
      <c r="BN670" s="249"/>
      <c r="BO670" s="249"/>
      <c r="BP670" s="249"/>
      <c r="BQ670" s="249"/>
      <c r="BR670" s="249"/>
      <c r="BS670" s="249"/>
      <c r="BT670" s="249"/>
      <c r="BU670" s="249"/>
      <c r="BV670" s="249"/>
      <c r="BW670" s="249"/>
      <c r="BX670" s="249"/>
      <c r="BY670" s="249"/>
      <c r="BZ670" s="249"/>
      <c r="CA670" s="249"/>
      <c r="CB670" s="249"/>
      <c r="CC670" s="249"/>
      <c r="CD670" s="249"/>
      <c r="CE670" s="249"/>
      <c r="CF670" s="249"/>
      <c r="CG670" s="249"/>
      <c r="CH670" s="249"/>
      <c r="CI670" s="249"/>
      <c r="CJ670" s="249"/>
      <c r="CK670" s="249"/>
      <c r="CL670" s="249"/>
      <c r="CM670" s="249"/>
      <c r="CN670" s="249"/>
      <c r="CO670" s="249"/>
      <c r="CP670" s="249"/>
      <c r="CQ670" s="249"/>
      <c r="CR670" s="249"/>
      <c r="CS670" s="249"/>
      <c r="CT670" s="249"/>
      <c r="CU670" s="249"/>
      <c r="CV670" s="249"/>
      <c r="CW670" s="249"/>
      <c r="CX670" s="249"/>
      <c r="CY670" s="249"/>
      <c r="CZ670" s="249"/>
      <c r="DA670" s="249"/>
      <c r="DB670" s="249"/>
      <c r="DC670" s="249"/>
      <c r="DD670" s="249"/>
      <c r="DE670" s="249"/>
      <c r="DF670" s="249"/>
      <c r="DG670" s="249"/>
      <c r="DH670" s="249"/>
      <c r="DI670" s="249"/>
      <c r="DJ670" s="249"/>
      <c r="DK670" s="249"/>
      <c r="DL670" s="249"/>
      <c r="DM670" s="249"/>
      <c r="DN670" s="249"/>
      <c r="DO670" s="249"/>
      <c r="DP670" s="249"/>
      <c r="DQ670" s="249"/>
      <c r="DR670" s="249"/>
      <c r="DS670" s="249"/>
      <c r="DT670" s="249"/>
      <c r="DU670" s="249"/>
      <c r="DV670" s="249"/>
      <c r="DW670" s="249"/>
      <c r="DX670" s="249"/>
      <c r="DY670" s="249"/>
      <c r="DZ670" s="249"/>
      <c r="EA670" s="249"/>
      <c r="EB670" s="249"/>
      <c r="EC670" s="249"/>
      <c r="ED670" s="249"/>
      <c r="EE670" s="249"/>
      <c r="EF670" s="249"/>
      <c r="EG670" s="249"/>
      <c r="EH670" s="249"/>
      <c r="EI670" s="249"/>
      <c r="EJ670" s="249"/>
      <c r="EK670" s="249"/>
      <c r="EL670" s="249"/>
      <c r="EM670" s="249"/>
      <c r="EN670" s="249"/>
      <c r="EO670" s="249"/>
      <c r="EP670" s="249"/>
      <c r="EQ670" s="249"/>
      <c r="ER670" s="249"/>
      <c r="ES670" s="249"/>
      <c r="ET670" s="249"/>
      <c r="EU670" s="249"/>
      <c r="EV670" s="249"/>
      <c r="EW670" s="249"/>
      <c r="EX670" s="249"/>
      <c r="EY670" s="249"/>
      <c r="EZ670" s="249"/>
      <c r="FA670" s="249"/>
      <c r="FB670" s="249"/>
      <c r="FC670" s="249"/>
      <c r="FD670" s="249"/>
      <c r="FE670" s="249"/>
      <c r="FF670" s="249"/>
      <c r="FG670" s="249"/>
      <c r="FH670" s="249"/>
      <c r="FI670" s="249"/>
      <c r="FJ670" s="249"/>
      <c r="FK670" s="249"/>
      <c r="FL670" s="249"/>
      <c r="FM670" s="249"/>
      <c r="FN670" s="249"/>
      <c r="FO670" s="249"/>
      <c r="FP670" s="249"/>
      <c r="FQ670" s="249"/>
      <c r="FR670" s="249"/>
      <c r="FS670" s="249"/>
      <c r="FT670" s="249"/>
      <c r="FU670" s="249"/>
      <c r="FV670" s="249"/>
      <c r="FW670" s="249"/>
      <c r="FX670" s="249"/>
      <c r="FY670" s="249"/>
      <c r="FZ670" s="249"/>
      <c r="GA670" s="249"/>
      <c r="GB670" s="249"/>
      <c r="GC670" s="249"/>
      <c r="GD670" s="249"/>
      <c r="GE670" s="249"/>
      <c r="GF670" s="249"/>
      <c r="GG670" s="249"/>
      <c r="GH670" s="249"/>
      <c r="GI670" s="249"/>
      <c r="GJ670" s="249"/>
      <c r="GK670" s="249"/>
      <c r="GL670" s="249"/>
      <c r="GM670" s="249"/>
      <c r="GN670" s="249"/>
      <c r="GO670" s="249"/>
      <c r="GP670" s="249"/>
      <c r="GQ670" s="249"/>
      <c r="GR670" s="249"/>
      <c r="GS670" s="249"/>
      <c r="GT670" s="249"/>
      <c r="GU670" s="249"/>
      <c r="GV670" s="249"/>
      <c r="GW670" s="249"/>
      <c r="GX670" s="249"/>
      <c r="GY670" s="249"/>
      <c r="GZ670" s="249"/>
      <c r="HA670" s="228"/>
      <c r="HB670" s="228"/>
    </row>
    <row r="671" spans="1:210" ht="4.2" customHeight="1">
      <c r="A671" s="1"/>
      <c r="B671" s="1"/>
      <c r="C671" s="1"/>
      <c r="D671" s="1"/>
      <c r="E671" s="263"/>
      <c r="F671" s="48"/>
      <c r="G671" s="231"/>
      <c r="H671" s="1"/>
      <c r="I671" s="1"/>
      <c r="J671" s="1"/>
      <c r="K671" s="1"/>
      <c r="L671" s="1"/>
      <c r="M671" s="5"/>
      <c r="N671" s="1"/>
      <c r="O671" s="1"/>
      <c r="P671" s="5"/>
      <c r="Q671" s="1"/>
      <c r="R671" s="1"/>
      <c r="S671" s="5"/>
      <c r="T671" s="7"/>
      <c r="U671" s="24"/>
      <c r="V671" s="1"/>
      <c r="W671" s="12"/>
      <c r="X671" s="10"/>
      <c r="Y671" s="46"/>
      <c r="Z671" s="93"/>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4"/>
      <c r="BB671" s="94"/>
      <c r="BC671" s="94"/>
      <c r="BD671" s="94"/>
      <c r="BE671" s="94"/>
      <c r="BF671" s="94"/>
      <c r="BG671" s="94"/>
      <c r="BH671" s="94"/>
      <c r="BI671" s="94"/>
      <c r="BJ671" s="94"/>
      <c r="BK671" s="94"/>
      <c r="BL671" s="94"/>
      <c r="BM671" s="94"/>
      <c r="BN671" s="94"/>
      <c r="BO671" s="94"/>
      <c r="BP671" s="94"/>
      <c r="BQ671" s="94"/>
      <c r="BR671" s="94"/>
      <c r="BS671" s="94"/>
      <c r="BT671" s="94"/>
      <c r="BU671" s="94"/>
      <c r="BV671" s="94"/>
      <c r="BW671" s="94"/>
      <c r="BX671" s="94"/>
      <c r="BY671" s="94"/>
      <c r="BZ671" s="94"/>
      <c r="CA671" s="94"/>
      <c r="CB671" s="94"/>
      <c r="CC671" s="94"/>
      <c r="CD671" s="94"/>
      <c r="CE671" s="94"/>
      <c r="CF671" s="94"/>
      <c r="CG671" s="94"/>
      <c r="CH671" s="94"/>
      <c r="CI671" s="94"/>
      <c r="CJ671" s="94"/>
      <c r="CK671" s="94"/>
      <c r="CL671" s="94"/>
      <c r="CM671" s="94"/>
      <c r="CN671" s="94"/>
      <c r="CO671" s="94"/>
      <c r="CP671" s="94"/>
      <c r="CQ671" s="94"/>
      <c r="CR671" s="94"/>
      <c r="CS671" s="94"/>
      <c r="CT671" s="94"/>
      <c r="CU671" s="94"/>
      <c r="CV671" s="94"/>
      <c r="CW671" s="94"/>
      <c r="CX671" s="94"/>
      <c r="CY671" s="94"/>
      <c r="CZ671" s="94"/>
      <c r="DA671" s="94"/>
      <c r="DB671" s="94"/>
      <c r="DC671" s="94"/>
      <c r="DD671" s="94"/>
      <c r="DE671" s="94"/>
      <c r="DF671" s="94"/>
      <c r="DG671" s="94"/>
      <c r="DH671" s="94"/>
      <c r="DI671" s="94"/>
      <c r="DJ671" s="94"/>
      <c r="DK671" s="94"/>
      <c r="DL671" s="94"/>
      <c r="DM671" s="94"/>
      <c r="DN671" s="94"/>
      <c r="DO671" s="94"/>
      <c r="DP671" s="94"/>
      <c r="DQ671" s="94"/>
      <c r="DR671" s="94"/>
      <c r="DS671" s="94"/>
      <c r="DT671" s="94"/>
      <c r="DU671" s="94"/>
      <c r="DV671" s="94"/>
      <c r="DW671" s="94"/>
      <c r="DX671" s="94"/>
      <c r="DY671" s="94"/>
      <c r="DZ671" s="94"/>
      <c r="EA671" s="94"/>
      <c r="EB671" s="94"/>
      <c r="EC671" s="94"/>
      <c r="ED671" s="94"/>
      <c r="EE671" s="94"/>
      <c r="EF671" s="94"/>
      <c r="EG671" s="94"/>
      <c r="EH671" s="94"/>
      <c r="EI671" s="94"/>
      <c r="EJ671" s="94"/>
      <c r="EK671" s="94"/>
      <c r="EL671" s="94"/>
      <c r="EM671" s="94"/>
      <c r="EN671" s="94"/>
      <c r="EO671" s="94"/>
      <c r="EP671" s="94"/>
      <c r="EQ671" s="94"/>
      <c r="ER671" s="94"/>
      <c r="ES671" s="94"/>
      <c r="ET671" s="94"/>
      <c r="EU671" s="94"/>
      <c r="EV671" s="94"/>
      <c r="EW671" s="94"/>
      <c r="EX671" s="94"/>
      <c r="EY671" s="94"/>
      <c r="EZ671" s="94"/>
      <c r="FA671" s="94"/>
      <c r="FB671" s="94"/>
      <c r="FC671" s="94"/>
      <c r="FD671" s="94"/>
      <c r="FE671" s="94"/>
      <c r="FF671" s="94"/>
      <c r="FG671" s="94"/>
      <c r="FH671" s="94"/>
      <c r="FI671" s="94"/>
      <c r="FJ671" s="94"/>
      <c r="FK671" s="94"/>
      <c r="FL671" s="94"/>
      <c r="FM671" s="94"/>
      <c r="FN671" s="94"/>
      <c r="FO671" s="94"/>
      <c r="FP671" s="94"/>
      <c r="FQ671" s="94"/>
      <c r="FR671" s="94"/>
      <c r="FS671" s="94"/>
      <c r="FT671" s="94"/>
      <c r="FU671" s="94"/>
      <c r="FV671" s="94"/>
      <c r="FW671" s="94"/>
      <c r="FX671" s="94"/>
      <c r="FY671" s="94"/>
      <c r="FZ671" s="94"/>
      <c r="GA671" s="94"/>
      <c r="GB671" s="94"/>
      <c r="GC671" s="94"/>
      <c r="GD671" s="94"/>
      <c r="GE671" s="94"/>
      <c r="GF671" s="94"/>
      <c r="GG671" s="94"/>
      <c r="GH671" s="94"/>
      <c r="GI671" s="94"/>
      <c r="GJ671" s="94"/>
      <c r="GK671" s="94"/>
      <c r="GL671" s="94"/>
      <c r="GM671" s="94"/>
      <c r="GN671" s="94"/>
      <c r="GO671" s="94"/>
      <c r="GP671" s="94"/>
      <c r="GQ671" s="94"/>
      <c r="GR671" s="94"/>
      <c r="GS671" s="94"/>
      <c r="GT671" s="94"/>
      <c r="GU671" s="94"/>
      <c r="GV671" s="94"/>
      <c r="GW671" s="94"/>
      <c r="GX671" s="94"/>
      <c r="GY671" s="94"/>
      <c r="GZ671" s="94"/>
      <c r="HA671" s="1"/>
      <c r="HB671" s="1"/>
    </row>
    <row r="672" spans="1:210" s="4" customFormat="1">
      <c r="A672" s="3"/>
      <c r="B672" s="259" t="s">
        <v>160</v>
      </c>
      <c r="C672" s="3"/>
      <c r="D672" s="3"/>
      <c r="E672" s="9" t="s">
        <v>27</v>
      </c>
      <c r="F672" s="51"/>
      <c r="G672" s="232"/>
      <c r="H672" s="13" t="str">
        <f>B672&amp;N656</f>
        <v>Оплата - Статья прямого постоянного расхода</v>
      </c>
      <c r="I672" s="13"/>
      <c r="J672" s="3"/>
      <c r="K672" s="3"/>
      <c r="L672" s="3"/>
      <c r="M672" s="5"/>
      <c r="N672" s="36" t="str">
        <f>N652</f>
        <v>Продукт-2</v>
      </c>
      <c r="O672" s="36"/>
      <c r="P672" s="5"/>
      <c r="Q672" s="36" t="s">
        <v>26</v>
      </c>
      <c r="R672" s="36"/>
      <c r="S672" s="36"/>
      <c r="T672" s="36"/>
      <c r="U672" s="36"/>
      <c r="V672" s="36"/>
      <c r="W672" s="38">
        <f>SUM($Y672:$HA672)</f>
        <v>0</v>
      </c>
      <c r="X672" s="38"/>
      <c r="Y672" s="46"/>
      <c r="Z672" s="99"/>
      <c r="AA672" s="100">
        <f t="shared" ref="AA672:BF672" si="3115">IF(AA$8="",0,IF(AA$1=1,SUMIFS(668:668,$1:$1,"&gt;="&amp;1,$1:$1,"&lt;="&amp;INT(-$T670/30))+(-$T670/30-INT(-$T670/30))*SUMIFS(668:668,$1:$1,INT(-$T670/30)+1),0)+(-$T670/30-INT(-$T670/30))*SUMIFS(668:668,$1:$1,AA$1+INT(-$T670/30)+1)+(INT(-$T670/30)+1+$T670/30)*SUMIFS(668:668,$1:$1,AA$1+INT(-$T670/30)))</f>
        <v>0</v>
      </c>
      <c r="AB672" s="100">
        <f t="shared" si="3115"/>
        <v>0</v>
      </c>
      <c r="AC672" s="100">
        <f t="shared" si="3115"/>
        <v>0</v>
      </c>
      <c r="AD672" s="100">
        <f t="shared" si="3115"/>
        <v>0</v>
      </c>
      <c r="AE672" s="100">
        <f t="shared" si="3115"/>
        <v>0</v>
      </c>
      <c r="AF672" s="100">
        <f t="shared" si="3115"/>
        <v>0</v>
      </c>
      <c r="AG672" s="100">
        <f t="shared" si="3115"/>
        <v>0</v>
      </c>
      <c r="AH672" s="100">
        <f t="shared" si="3115"/>
        <v>0</v>
      </c>
      <c r="AI672" s="100">
        <f t="shared" si="3115"/>
        <v>0</v>
      </c>
      <c r="AJ672" s="100">
        <f t="shared" si="3115"/>
        <v>0</v>
      </c>
      <c r="AK672" s="100">
        <f t="shared" si="3115"/>
        <v>0</v>
      </c>
      <c r="AL672" s="100">
        <f t="shared" si="3115"/>
        <v>0</v>
      </c>
      <c r="AM672" s="100">
        <f t="shared" si="3115"/>
        <v>0</v>
      </c>
      <c r="AN672" s="100">
        <f t="shared" si="3115"/>
        <v>0</v>
      </c>
      <c r="AO672" s="100">
        <f t="shared" si="3115"/>
        <v>0</v>
      </c>
      <c r="AP672" s="100">
        <f t="shared" si="3115"/>
        <v>0</v>
      </c>
      <c r="AQ672" s="100">
        <f t="shared" si="3115"/>
        <v>0</v>
      </c>
      <c r="AR672" s="100">
        <f t="shared" si="3115"/>
        <v>0</v>
      </c>
      <c r="AS672" s="100">
        <f t="shared" si="3115"/>
        <v>0</v>
      </c>
      <c r="AT672" s="100">
        <f t="shared" si="3115"/>
        <v>0</v>
      </c>
      <c r="AU672" s="100">
        <f t="shared" si="3115"/>
        <v>0</v>
      </c>
      <c r="AV672" s="100">
        <f t="shared" si="3115"/>
        <v>0</v>
      </c>
      <c r="AW672" s="100">
        <f t="shared" si="3115"/>
        <v>0</v>
      </c>
      <c r="AX672" s="100">
        <f t="shared" si="3115"/>
        <v>0</v>
      </c>
      <c r="AY672" s="100">
        <f t="shared" si="3115"/>
        <v>0</v>
      </c>
      <c r="AZ672" s="100">
        <f t="shared" si="3115"/>
        <v>0</v>
      </c>
      <c r="BA672" s="100">
        <f t="shared" si="3115"/>
        <v>0</v>
      </c>
      <c r="BB672" s="100">
        <f t="shared" si="3115"/>
        <v>0</v>
      </c>
      <c r="BC672" s="100">
        <f t="shared" si="3115"/>
        <v>0</v>
      </c>
      <c r="BD672" s="100">
        <f t="shared" si="3115"/>
        <v>0</v>
      </c>
      <c r="BE672" s="100">
        <f t="shared" si="3115"/>
        <v>0</v>
      </c>
      <c r="BF672" s="100">
        <f t="shared" si="3115"/>
        <v>0</v>
      </c>
      <c r="BG672" s="100">
        <f t="shared" ref="BG672:CL672" si="3116">IF(BG$8="",0,IF(BG$1=1,SUMIFS(668:668,$1:$1,"&gt;="&amp;1,$1:$1,"&lt;="&amp;INT(-$T670/30))+(-$T670/30-INT(-$T670/30))*SUMIFS(668:668,$1:$1,INT(-$T670/30)+1),0)+(-$T670/30-INT(-$T670/30))*SUMIFS(668:668,$1:$1,BG$1+INT(-$T670/30)+1)+(INT(-$T670/30)+1+$T670/30)*SUMIFS(668:668,$1:$1,BG$1+INT(-$T670/30)))</f>
        <v>0</v>
      </c>
      <c r="BH672" s="100">
        <f t="shared" si="3116"/>
        <v>0</v>
      </c>
      <c r="BI672" s="100">
        <f t="shared" si="3116"/>
        <v>0</v>
      </c>
      <c r="BJ672" s="100">
        <f t="shared" si="3116"/>
        <v>0</v>
      </c>
      <c r="BK672" s="100">
        <f t="shared" si="3116"/>
        <v>0</v>
      </c>
      <c r="BL672" s="100">
        <f t="shared" si="3116"/>
        <v>0</v>
      </c>
      <c r="BM672" s="100">
        <f t="shared" si="3116"/>
        <v>0</v>
      </c>
      <c r="BN672" s="100">
        <f t="shared" si="3116"/>
        <v>0</v>
      </c>
      <c r="BO672" s="100">
        <f t="shared" si="3116"/>
        <v>0</v>
      </c>
      <c r="BP672" s="100">
        <f t="shared" si="3116"/>
        <v>0</v>
      </c>
      <c r="BQ672" s="100">
        <f t="shared" si="3116"/>
        <v>0</v>
      </c>
      <c r="BR672" s="100">
        <f t="shared" si="3116"/>
        <v>0</v>
      </c>
      <c r="BS672" s="100">
        <f t="shared" si="3116"/>
        <v>0</v>
      </c>
      <c r="BT672" s="100">
        <f t="shared" si="3116"/>
        <v>0</v>
      </c>
      <c r="BU672" s="100">
        <f t="shared" si="3116"/>
        <v>0</v>
      </c>
      <c r="BV672" s="100">
        <f t="shared" si="3116"/>
        <v>0</v>
      </c>
      <c r="BW672" s="100">
        <f t="shared" si="3116"/>
        <v>0</v>
      </c>
      <c r="BX672" s="100">
        <f t="shared" si="3116"/>
        <v>0</v>
      </c>
      <c r="BY672" s="100">
        <f t="shared" si="3116"/>
        <v>0</v>
      </c>
      <c r="BZ672" s="100">
        <f t="shared" si="3116"/>
        <v>0</v>
      </c>
      <c r="CA672" s="100">
        <f t="shared" si="3116"/>
        <v>0</v>
      </c>
      <c r="CB672" s="100">
        <f t="shared" si="3116"/>
        <v>0</v>
      </c>
      <c r="CC672" s="100">
        <f t="shared" si="3116"/>
        <v>0</v>
      </c>
      <c r="CD672" s="100">
        <f t="shared" si="3116"/>
        <v>0</v>
      </c>
      <c r="CE672" s="100">
        <f t="shared" si="3116"/>
        <v>0</v>
      </c>
      <c r="CF672" s="100">
        <f t="shared" si="3116"/>
        <v>0</v>
      </c>
      <c r="CG672" s="100">
        <f t="shared" si="3116"/>
        <v>0</v>
      </c>
      <c r="CH672" s="100">
        <f t="shared" si="3116"/>
        <v>0</v>
      </c>
      <c r="CI672" s="100">
        <f t="shared" si="3116"/>
        <v>0</v>
      </c>
      <c r="CJ672" s="100">
        <f t="shared" si="3116"/>
        <v>0</v>
      </c>
      <c r="CK672" s="100">
        <f t="shared" si="3116"/>
        <v>0</v>
      </c>
      <c r="CL672" s="100">
        <f t="shared" si="3116"/>
        <v>0</v>
      </c>
      <c r="CM672" s="100">
        <f t="shared" ref="CM672:DG672" si="3117">IF(CM$8="",0,IF(CM$1=1,SUMIFS(668:668,$1:$1,"&gt;="&amp;1,$1:$1,"&lt;="&amp;INT(-$T670/30))+(-$T670/30-INT(-$T670/30))*SUMIFS(668:668,$1:$1,INT(-$T670/30)+1),0)+(-$T670/30-INT(-$T670/30))*SUMIFS(668:668,$1:$1,CM$1+INT(-$T670/30)+1)+(INT(-$T670/30)+1+$T670/30)*SUMIFS(668:668,$1:$1,CM$1+INT(-$T670/30)))</f>
        <v>0</v>
      </c>
      <c r="CN672" s="100">
        <f t="shared" si="3117"/>
        <v>0</v>
      </c>
      <c r="CO672" s="100">
        <f t="shared" si="3117"/>
        <v>0</v>
      </c>
      <c r="CP672" s="100">
        <f t="shared" si="3117"/>
        <v>0</v>
      </c>
      <c r="CQ672" s="100">
        <f t="shared" si="3117"/>
        <v>0</v>
      </c>
      <c r="CR672" s="100">
        <f t="shared" si="3117"/>
        <v>0</v>
      </c>
      <c r="CS672" s="100">
        <f t="shared" si="3117"/>
        <v>0</v>
      </c>
      <c r="CT672" s="100">
        <f t="shared" si="3117"/>
        <v>0</v>
      </c>
      <c r="CU672" s="100">
        <f t="shared" si="3117"/>
        <v>0</v>
      </c>
      <c r="CV672" s="100">
        <f t="shared" si="3117"/>
        <v>0</v>
      </c>
      <c r="CW672" s="100">
        <f t="shared" si="3117"/>
        <v>0</v>
      </c>
      <c r="CX672" s="100">
        <f t="shared" si="3117"/>
        <v>0</v>
      </c>
      <c r="CY672" s="100">
        <f t="shared" si="3117"/>
        <v>0</v>
      </c>
      <c r="CZ672" s="100">
        <f t="shared" si="3117"/>
        <v>0</v>
      </c>
      <c r="DA672" s="100">
        <f t="shared" si="3117"/>
        <v>0</v>
      </c>
      <c r="DB672" s="100">
        <f t="shared" si="3117"/>
        <v>0</v>
      </c>
      <c r="DC672" s="100">
        <f t="shared" si="3117"/>
        <v>0</v>
      </c>
      <c r="DD672" s="100">
        <f t="shared" si="3117"/>
        <v>0</v>
      </c>
      <c r="DE672" s="100">
        <f t="shared" si="3117"/>
        <v>0</v>
      </c>
      <c r="DF672" s="100">
        <f t="shared" si="3117"/>
        <v>0</v>
      </c>
      <c r="DG672" s="100">
        <f t="shared" si="3117"/>
        <v>0</v>
      </c>
      <c r="DH672" s="100">
        <f t="shared" ref="DH672:FS672" si="3118">IF(DH$8="",0,IF(DH$1=1,SUMIFS(668:668,$1:$1,"&gt;="&amp;1,$1:$1,"&lt;="&amp;INT(-$T670/30))+(-$T670/30-INT(-$T670/30))*SUMIFS(668:668,$1:$1,INT(-$T670/30)+1),0)+(-$T670/30-INT(-$T670/30))*SUMIFS(668:668,$1:$1,DH$1+INT(-$T670/30)+1)+(INT(-$T670/30)+1+$T670/30)*SUMIFS(668:668,$1:$1,DH$1+INT(-$T670/30)))</f>
        <v>0</v>
      </c>
      <c r="DI672" s="100">
        <f t="shared" si="3118"/>
        <v>0</v>
      </c>
      <c r="DJ672" s="100">
        <f t="shared" si="3118"/>
        <v>0</v>
      </c>
      <c r="DK672" s="100">
        <f t="shared" si="3118"/>
        <v>0</v>
      </c>
      <c r="DL672" s="100">
        <f t="shared" si="3118"/>
        <v>0</v>
      </c>
      <c r="DM672" s="100">
        <f t="shared" si="3118"/>
        <v>0</v>
      </c>
      <c r="DN672" s="100">
        <f t="shared" si="3118"/>
        <v>0</v>
      </c>
      <c r="DO672" s="100">
        <f t="shared" si="3118"/>
        <v>0</v>
      </c>
      <c r="DP672" s="100">
        <f t="shared" si="3118"/>
        <v>0</v>
      </c>
      <c r="DQ672" s="100">
        <f t="shared" si="3118"/>
        <v>0</v>
      </c>
      <c r="DR672" s="100">
        <f t="shared" si="3118"/>
        <v>0</v>
      </c>
      <c r="DS672" s="100">
        <f t="shared" si="3118"/>
        <v>0</v>
      </c>
      <c r="DT672" s="100">
        <f t="shared" si="3118"/>
        <v>0</v>
      </c>
      <c r="DU672" s="100">
        <f t="shared" si="3118"/>
        <v>0</v>
      </c>
      <c r="DV672" s="100">
        <f t="shared" si="3118"/>
        <v>0</v>
      </c>
      <c r="DW672" s="100">
        <f t="shared" si="3118"/>
        <v>0</v>
      </c>
      <c r="DX672" s="100">
        <f t="shared" si="3118"/>
        <v>0</v>
      </c>
      <c r="DY672" s="100">
        <f t="shared" si="3118"/>
        <v>0</v>
      </c>
      <c r="DZ672" s="100">
        <f t="shared" si="3118"/>
        <v>0</v>
      </c>
      <c r="EA672" s="100">
        <f t="shared" si="3118"/>
        <v>0</v>
      </c>
      <c r="EB672" s="100">
        <f t="shared" si="3118"/>
        <v>0</v>
      </c>
      <c r="EC672" s="100">
        <f t="shared" si="3118"/>
        <v>0</v>
      </c>
      <c r="ED672" s="100">
        <f t="shared" si="3118"/>
        <v>0</v>
      </c>
      <c r="EE672" s="100">
        <f t="shared" si="3118"/>
        <v>0</v>
      </c>
      <c r="EF672" s="100">
        <f t="shared" si="3118"/>
        <v>0</v>
      </c>
      <c r="EG672" s="100">
        <f t="shared" si="3118"/>
        <v>0</v>
      </c>
      <c r="EH672" s="100">
        <f t="shared" si="3118"/>
        <v>0</v>
      </c>
      <c r="EI672" s="100">
        <f t="shared" si="3118"/>
        <v>0</v>
      </c>
      <c r="EJ672" s="100">
        <f t="shared" si="3118"/>
        <v>0</v>
      </c>
      <c r="EK672" s="100">
        <f t="shared" si="3118"/>
        <v>0</v>
      </c>
      <c r="EL672" s="100">
        <f t="shared" si="3118"/>
        <v>0</v>
      </c>
      <c r="EM672" s="100">
        <f t="shared" si="3118"/>
        <v>0</v>
      </c>
      <c r="EN672" s="100">
        <f t="shared" si="3118"/>
        <v>0</v>
      </c>
      <c r="EO672" s="100">
        <f t="shared" si="3118"/>
        <v>0</v>
      </c>
      <c r="EP672" s="100">
        <f t="shared" si="3118"/>
        <v>0</v>
      </c>
      <c r="EQ672" s="100">
        <f t="shared" si="3118"/>
        <v>0</v>
      </c>
      <c r="ER672" s="100">
        <f t="shared" si="3118"/>
        <v>0</v>
      </c>
      <c r="ES672" s="100">
        <f t="shared" si="3118"/>
        <v>0</v>
      </c>
      <c r="ET672" s="100">
        <f t="shared" si="3118"/>
        <v>0</v>
      </c>
      <c r="EU672" s="100">
        <f t="shared" si="3118"/>
        <v>0</v>
      </c>
      <c r="EV672" s="100">
        <f t="shared" si="3118"/>
        <v>0</v>
      </c>
      <c r="EW672" s="100">
        <f t="shared" si="3118"/>
        <v>0</v>
      </c>
      <c r="EX672" s="100">
        <f t="shared" si="3118"/>
        <v>0</v>
      </c>
      <c r="EY672" s="100">
        <f t="shared" si="3118"/>
        <v>0</v>
      </c>
      <c r="EZ672" s="100">
        <f t="shared" si="3118"/>
        <v>0</v>
      </c>
      <c r="FA672" s="100">
        <f t="shared" si="3118"/>
        <v>0</v>
      </c>
      <c r="FB672" s="100">
        <f t="shared" si="3118"/>
        <v>0</v>
      </c>
      <c r="FC672" s="100">
        <f t="shared" si="3118"/>
        <v>0</v>
      </c>
      <c r="FD672" s="100">
        <f t="shared" si="3118"/>
        <v>0</v>
      </c>
      <c r="FE672" s="100">
        <f t="shared" si="3118"/>
        <v>0</v>
      </c>
      <c r="FF672" s="100">
        <f t="shared" si="3118"/>
        <v>0</v>
      </c>
      <c r="FG672" s="100">
        <f t="shared" si="3118"/>
        <v>0</v>
      </c>
      <c r="FH672" s="100">
        <f t="shared" si="3118"/>
        <v>0</v>
      </c>
      <c r="FI672" s="100">
        <f t="shared" si="3118"/>
        <v>0</v>
      </c>
      <c r="FJ672" s="100">
        <f t="shared" si="3118"/>
        <v>0</v>
      </c>
      <c r="FK672" s="100">
        <f t="shared" si="3118"/>
        <v>0</v>
      </c>
      <c r="FL672" s="100">
        <f t="shared" si="3118"/>
        <v>0</v>
      </c>
      <c r="FM672" s="100">
        <f t="shared" si="3118"/>
        <v>0</v>
      </c>
      <c r="FN672" s="100">
        <f t="shared" si="3118"/>
        <v>0</v>
      </c>
      <c r="FO672" s="100">
        <f t="shared" si="3118"/>
        <v>0</v>
      </c>
      <c r="FP672" s="100">
        <f t="shared" si="3118"/>
        <v>0</v>
      </c>
      <c r="FQ672" s="100">
        <f t="shared" si="3118"/>
        <v>0</v>
      </c>
      <c r="FR672" s="100">
        <f t="shared" si="3118"/>
        <v>0</v>
      </c>
      <c r="FS672" s="100">
        <f t="shared" si="3118"/>
        <v>0</v>
      </c>
      <c r="FT672" s="100">
        <f t="shared" ref="FT672:GZ672" si="3119">IF(FT$8="",0,IF(FT$1=1,SUMIFS(668:668,$1:$1,"&gt;="&amp;1,$1:$1,"&lt;="&amp;INT(-$T670/30))+(-$T670/30-INT(-$T670/30))*SUMIFS(668:668,$1:$1,INT(-$T670/30)+1),0)+(-$T670/30-INT(-$T670/30))*SUMIFS(668:668,$1:$1,FT$1+INT(-$T670/30)+1)+(INT(-$T670/30)+1+$T670/30)*SUMIFS(668:668,$1:$1,FT$1+INT(-$T670/30)))</f>
        <v>0</v>
      </c>
      <c r="FU672" s="100">
        <f t="shared" si="3119"/>
        <v>0</v>
      </c>
      <c r="FV672" s="100">
        <f t="shared" si="3119"/>
        <v>0</v>
      </c>
      <c r="FW672" s="100">
        <f t="shared" si="3119"/>
        <v>0</v>
      </c>
      <c r="FX672" s="100">
        <f t="shared" si="3119"/>
        <v>0</v>
      </c>
      <c r="FY672" s="100">
        <f t="shared" si="3119"/>
        <v>0</v>
      </c>
      <c r="FZ672" s="100">
        <f t="shared" si="3119"/>
        <v>0</v>
      </c>
      <c r="GA672" s="100">
        <f t="shared" si="3119"/>
        <v>0</v>
      </c>
      <c r="GB672" s="100">
        <f t="shared" si="3119"/>
        <v>0</v>
      </c>
      <c r="GC672" s="100">
        <f t="shared" si="3119"/>
        <v>0</v>
      </c>
      <c r="GD672" s="100">
        <f t="shared" si="3119"/>
        <v>0</v>
      </c>
      <c r="GE672" s="100">
        <f t="shared" si="3119"/>
        <v>0</v>
      </c>
      <c r="GF672" s="100">
        <f t="shared" si="3119"/>
        <v>0</v>
      </c>
      <c r="GG672" s="100">
        <f t="shared" si="3119"/>
        <v>0</v>
      </c>
      <c r="GH672" s="100">
        <f t="shared" si="3119"/>
        <v>0</v>
      </c>
      <c r="GI672" s="100">
        <f t="shared" si="3119"/>
        <v>0</v>
      </c>
      <c r="GJ672" s="100">
        <f t="shared" si="3119"/>
        <v>0</v>
      </c>
      <c r="GK672" s="100">
        <f t="shared" si="3119"/>
        <v>0</v>
      </c>
      <c r="GL672" s="100">
        <f t="shared" si="3119"/>
        <v>0</v>
      </c>
      <c r="GM672" s="100">
        <f t="shared" si="3119"/>
        <v>0</v>
      </c>
      <c r="GN672" s="100">
        <f t="shared" si="3119"/>
        <v>0</v>
      </c>
      <c r="GO672" s="100">
        <f t="shared" si="3119"/>
        <v>0</v>
      </c>
      <c r="GP672" s="100">
        <f t="shared" si="3119"/>
        <v>0</v>
      </c>
      <c r="GQ672" s="100">
        <f t="shared" si="3119"/>
        <v>0</v>
      </c>
      <c r="GR672" s="100">
        <f t="shared" si="3119"/>
        <v>0</v>
      </c>
      <c r="GS672" s="100">
        <f t="shared" si="3119"/>
        <v>0</v>
      </c>
      <c r="GT672" s="100">
        <f t="shared" si="3119"/>
        <v>0</v>
      </c>
      <c r="GU672" s="100">
        <f t="shared" si="3119"/>
        <v>0</v>
      </c>
      <c r="GV672" s="100">
        <f t="shared" si="3119"/>
        <v>0</v>
      </c>
      <c r="GW672" s="100">
        <f t="shared" si="3119"/>
        <v>0</v>
      </c>
      <c r="GX672" s="100">
        <f t="shared" si="3119"/>
        <v>0</v>
      </c>
      <c r="GY672" s="100">
        <f t="shared" si="3119"/>
        <v>0</v>
      </c>
      <c r="GZ672" s="100">
        <f t="shared" si="3119"/>
        <v>0</v>
      </c>
      <c r="HA672" s="3"/>
      <c r="HB672" s="3"/>
    </row>
    <row r="673" spans="1:210" ht="4.2" customHeight="1">
      <c r="A673" s="1"/>
      <c r="B673" s="1"/>
      <c r="C673" s="1"/>
      <c r="D673" s="1"/>
      <c r="E673" s="263"/>
      <c r="F673" s="48"/>
      <c r="G673" s="231"/>
      <c r="H673" s="1"/>
      <c r="I673" s="1"/>
      <c r="J673" s="1"/>
      <c r="K673" s="1"/>
      <c r="L673" s="1"/>
      <c r="M673" s="5"/>
      <c r="N673" s="1"/>
      <c r="O673" s="1"/>
      <c r="P673" s="5"/>
      <c r="Q673" s="1"/>
      <c r="R673" s="1"/>
      <c r="S673" s="5"/>
      <c r="T673" s="7"/>
      <c r="U673" s="24"/>
      <c r="V673" s="1"/>
      <c r="W673" s="12"/>
      <c r="X673" s="10"/>
      <c r="Y673" s="46"/>
      <c r="Z673" s="93"/>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4"/>
      <c r="BB673" s="94"/>
      <c r="BC673" s="94"/>
      <c r="BD673" s="94"/>
      <c r="BE673" s="94"/>
      <c r="BF673" s="94"/>
      <c r="BG673" s="94"/>
      <c r="BH673" s="94"/>
      <c r="BI673" s="94"/>
      <c r="BJ673" s="94"/>
      <c r="BK673" s="94"/>
      <c r="BL673" s="94"/>
      <c r="BM673" s="94"/>
      <c r="BN673" s="94"/>
      <c r="BO673" s="94"/>
      <c r="BP673" s="94"/>
      <c r="BQ673" s="94"/>
      <c r="BR673" s="94"/>
      <c r="BS673" s="94"/>
      <c r="BT673" s="94"/>
      <c r="BU673" s="94"/>
      <c r="BV673" s="94"/>
      <c r="BW673" s="94"/>
      <c r="BX673" s="94"/>
      <c r="BY673" s="94"/>
      <c r="BZ673" s="94"/>
      <c r="CA673" s="94"/>
      <c r="CB673" s="94"/>
      <c r="CC673" s="94"/>
      <c r="CD673" s="94"/>
      <c r="CE673" s="94"/>
      <c r="CF673" s="94"/>
      <c r="CG673" s="94"/>
      <c r="CH673" s="94"/>
      <c r="CI673" s="94"/>
      <c r="CJ673" s="94"/>
      <c r="CK673" s="94"/>
      <c r="CL673" s="94"/>
      <c r="CM673" s="94"/>
      <c r="CN673" s="94"/>
      <c r="CO673" s="94"/>
      <c r="CP673" s="94"/>
      <c r="CQ673" s="94"/>
      <c r="CR673" s="94"/>
      <c r="CS673" s="94"/>
      <c r="CT673" s="94"/>
      <c r="CU673" s="94"/>
      <c r="CV673" s="94"/>
      <c r="CW673" s="94"/>
      <c r="CX673" s="94"/>
      <c r="CY673" s="94"/>
      <c r="CZ673" s="94"/>
      <c r="DA673" s="94"/>
      <c r="DB673" s="94"/>
      <c r="DC673" s="94"/>
      <c r="DD673" s="94"/>
      <c r="DE673" s="94"/>
      <c r="DF673" s="94"/>
      <c r="DG673" s="94"/>
      <c r="DH673" s="94"/>
      <c r="DI673" s="94"/>
      <c r="DJ673" s="94"/>
      <c r="DK673" s="94"/>
      <c r="DL673" s="94"/>
      <c r="DM673" s="94"/>
      <c r="DN673" s="94"/>
      <c r="DO673" s="94"/>
      <c r="DP673" s="94"/>
      <c r="DQ673" s="94"/>
      <c r="DR673" s="94"/>
      <c r="DS673" s="94"/>
      <c r="DT673" s="94"/>
      <c r="DU673" s="94"/>
      <c r="DV673" s="94"/>
      <c r="DW673" s="94"/>
      <c r="DX673" s="94"/>
      <c r="DY673" s="94"/>
      <c r="DZ673" s="94"/>
      <c r="EA673" s="94"/>
      <c r="EB673" s="94"/>
      <c r="EC673" s="94"/>
      <c r="ED673" s="94"/>
      <c r="EE673" s="94"/>
      <c r="EF673" s="94"/>
      <c r="EG673" s="94"/>
      <c r="EH673" s="94"/>
      <c r="EI673" s="94"/>
      <c r="EJ673" s="94"/>
      <c r="EK673" s="94"/>
      <c r="EL673" s="94"/>
      <c r="EM673" s="94"/>
      <c r="EN673" s="94"/>
      <c r="EO673" s="94"/>
      <c r="EP673" s="94"/>
      <c r="EQ673" s="94"/>
      <c r="ER673" s="94"/>
      <c r="ES673" s="94"/>
      <c r="ET673" s="94"/>
      <c r="EU673" s="94"/>
      <c r="EV673" s="94"/>
      <c r="EW673" s="94"/>
      <c r="EX673" s="94"/>
      <c r="EY673" s="94"/>
      <c r="EZ673" s="94"/>
      <c r="FA673" s="94"/>
      <c r="FB673" s="94"/>
      <c r="FC673" s="94"/>
      <c r="FD673" s="94"/>
      <c r="FE673" s="94"/>
      <c r="FF673" s="94"/>
      <c r="FG673" s="94"/>
      <c r="FH673" s="94"/>
      <c r="FI673" s="94"/>
      <c r="FJ673" s="94"/>
      <c r="FK673" s="94"/>
      <c r="FL673" s="94"/>
      <c r="FM673" s="94"/>
      <c r="FN673" s="94"/>
      <c r="FO673" s="94"/>
      <c r="FP673" s="94"/>
      <c r="FQ673" s="94"/>
      <c r="FR673" s="94"/>
      <c r="FS673" s="94"/>
      <c r="FT673" s="94"/>
      <c r="FU673" s="94"/>
      <c r="FV673" s="94"/>
      <c r="FW673" s="94"/>
      <c r="FX673" s="94"/>
      <c r="FY673" s="94"/>
      <c r="FZ673" s="94"/>
      <c r="GA673" s="94"/>
      <c r="GB673" s="94"/>
      <c r="GC673" s="94"/>
      <c r="GD673" s="94"/>
      <c r="GE673" s="94"/>
      <c r="GF673" s="94"/>
      <c r="GG673" s="94"/>
      <c r="GH673" s="94"/>
      <c r="GI673" s="94"/>
      <c r="GJ673" s="94"/>
      <c r="GK673" s="94"/>
      <c r="GL673" s="94"/>
      <c r="GM673" s="94"/>
      <c r="GN673" s="94"/>
      <c r="GO673" s="94"/>
      <c r="GP673" s="94"/>
      <c r="GQ673" s="94"/>
      <c r="GR673" s="94"/>
      <c r="GS673" s="94"/>
      <c r="GT673" s="94"/>
      <c r="GU673" s="94"/>
      <c r="GV673" s="94"/>
      <c r="GW673" s="94"/>
      <c r="GX673" s="94"/>
      <c r="GY673" s="94"/>
      <c r="GZ673" s="94"/>
      <c r="HA673" s="1"/>
      <c r="HB673" s="1"/>
    </row>
    <row r="674" spans="1:210" ht="4.2" customHeight="1">
      <c r="A674" s="1"/>
      <c r="B674" s="1"/>
      <c r="C674" s="1"/>
      <c r="D674" s="40"/>
      <c r="E674" s="40"/>
      <c r="F674" s="40"/>
      <c r="G674" s="40"/>
      <c r="H674" s="40"/>
      <c r="I674" s="40"/>
      <c r="J674" s="40"/>
      <c r="K674" s="40"/>
      <c r="L674" s="40"/>
      <c r="M674" s="42"/>
      <c r="N674" s="40"/>
      <c r="O674" s="40"/>
      <c r="P674" s="42"/>
      <c r="Q674" s="40"/>
      <c r="R674" s="1"/>
      <c r="S674" s="5"/>
      <c r="T674" s="7"/>
      <c r="U674" s="24"/>
      <c r="V674" s="1"/>
      <c r="W674" s="44"/>
      <c r="X674" s="10"/>
      <c r="Y674" s="46"/>
      <c r="Z674" s="93"/>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
      <c r="HB674" s="1"/>
    </row>
    <row r="675" spans="1:210" ht="7.2" customHeight="1">
      <c r="A675" s="1"/>
      <c r="B675" s="1"/>
      <c r="C675" s="1"/>
      <c r="D675" s="1"/>
      <c r="E675" s="263"/>
      <c r="F675" s="48"/>
      <c r="G675" s="231"/>
      <c r="H675" s="1"/>
      <c r="I675" s="1"/>
      <c r="J675" s="1"/>
      <c r="K675" s="1"/>
      <c r="L675" s="1"/>
      <c r="M675" s="5"/>
      <c r="N675" s="1"/>
      <c r="O675" s="1"/>
      <c r="P675" s="5"/>
      <c r="Q675" s="1"/>
      <c r="R675" s="1"/>
      <c r="S675" s="5"/>
      <c r="T675" s="7"/>
      <c r="U675" s="24"/>
      <c r="V675" s="1"/>
      <c r="W675" s="12"/>
      <c r="X675" s="10"/>
      <c r="Y675" s="46"/>
      <c r="Z675" s="93"/>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4"/>
      <c r="BB675" s="94"/>
      <c r="BC675" s="94"/>
      <c r="BD675" s="94"/>
      <c r="BE675" s="94"/>
      <c r="BF675" s="94"/>
      <c r="BG675" s="94"/>
      <c r="BH675" s="94"/>
      <c r="BI675" s="94"/>
      <c r="BJ675" s="94"/>
      <c r="BK675" s="94"/>
      <c r="BL675" s="94"/>
      <c r="BM675" s="94"/>
      <c r="BN675" s="94"/>
      <c r="BO675" s="94"/>
      <c r="BP675" s="94"/>
      <c r="BQ675" s="94"/>
      <c r="BR675" s="94"/>
      <c r="BS675" s="94"/>
      <c r="BT675" s="94"/>
      <c r="BU675" s="94"/>
      <c r="BV675" s="94"/>
      <c r="BW675" s="94"/>
      <c r="BX675" s="94"/>
      <c r="BY675" s="94"/>
      <c r="BZ675" s="94"/>
      <c r="CA675" s="94"/>
      <c r="CB675" s="94"/>
      <c r="CC675" s="94"/>
      <c r="CD675" s="94"/>
      <c r="CE675" s="94"/>
      <c r="CF675" s="94"/>
      <c r="CG675" s="94"/>
      <c r="CH675" s="94"/>
      <c r="CI675" s="94"/>
      <c r="CJ675" s="94"/>
      <c r="CK675" s="94"/>
      <c r="CL675" s="94"/>
      <c r="CM675" s="94"/>
      <c r="CN675" s="94"/>
      <c r="CO675" s="94"/>
      <c r="CP675" s="94"/>
      <c r="CQ675" s="94"/>
      <c r="CR675" s="94"/>
      <c r="CS675" s="94"/>
      <c r="CT675" s="94"/>
      <c r="CU675" s="94"/>
      <c r="CV675" s="94"/>
      <c r="CW675" s="94"/>
      <c r="CX675" s="94"/>
      <c r="CY675" s="94"/>
      <c r="CZ675" s="94"/>
      <c r="DA675" s="94"/>
      <c r="DB675" s="94"/>
      <c r="DC675" s="94"/>
      <c r="DD675" s="94"/>
      <c r="DE675" s="94"/>
      <c r="DF675" s="94"/>
      <c r="DG675" s="94"/>
      <c r="DH675" s="94"/>
      <c r="DI675" s="94"/>
      <c r="DJ675" s="94"/>
      <c r="DK675" s="94"/>
      <c r="DL675" s="94"/>
      <c r="DM675" s="94"/>
      <c r="DN675" s="94"/>
      <c r="DO675" s="94"/>
      <c r="DP675" s="94"/>
      <c r="DQ675" s="94"/>
      <c r="DR675" s="94"/>
      <c r="DS675" s="94"/>
      <c r="DT675" s="94"/>
      <c r="DU675" s="94"/>
      <c r="DV675" s="94"/>
      <c r="DW675" s="94"/>
      <c r="DX675" s="94"/>
      <c r="DY675" s="94"/>
      <c r="DZ675" s="94"/>
      <c r="EA675" s="94"/>
      <c r="EB675" s="94"/>
      <c r="EC675" s="94"/>
      <c r="ED675" s="94"/>
      <c r="EE675" s="94"/>
      <c r="EF675" s="94"/>
      <c r="EG675" s="94"/>
      <c r="EH675" s="94"/>
      <c r="EI675" s="94"/>
      <c r="EJ675" s="94"/>
      <c r="EK675" s="94"/>
      <c r="EL675" s="94"/>
      <c r="EM675" s="94"/>
      <c r="EN675" s="94"/>
      <c r="EO675" s="94"/>
      <c r="EP675" s="94"/>
      <c r="EQ675" s="94"/>
      <c r="ER675" s="94"/>
      <c r="ES675" s="94"/>
      <c r="ET675" s="94"/>
      <c r="EU675" s="94"/>
      <c r="EV675" s="94"/>
      <c r="EW675" s="94"/>
      <c r="EX675" s="94"/>
      <c r="EY675" s="94"/>
      <c r="EZ675" s="94"/>
      <c r="FA675" s="94"/>
      <c r="FB675" s="94"/>
      <c r="FC675" s="94"/>
      <c r="FD675" s="94"/>
      <c r="FE675" s="94"/>
      <c r="FF675" s="94"/>
      <c r="FG675" s="94"/>
      <c r="FH675" s="94"/>
      <c r="FI675" s="94"/>
      <c r="FJ675" s="94"/>
      <c r="FK675" s="94"/>
      <c r="FL675" s="94"/>
      <c r="FM675" s="94"/>
      <c r="FN675" s="94"/>
      <c r="FO675" s="94"/>
      <c r="FP675" s="94"/>
      <c r="FQ675" s="94"/>
      <c r="FR675" s="94"/>
      <c r="FS675" s="94"/>
      <c r="FT675" s="94"/>
      <c r="FU675" s="94"/>
      <c r="FV675" s="94"/>
      <c r="FW675" s="94"/>
      <c r="FX675" s="94"/>
      <c r="FY675" s="94"/>
      <c r="FZ675" s="94"/>
      <c r="GA675" s="94"/>
      <c r="GB675" s="94"/>
      <c r="GC675" s="94"/>
      <c r="GD675" s="94"/>
      <c r="GE675" s="94"/>
      <c r="GF675" s="94"/>
      <c r="GG675" s="94"/>
      <c r="GH675" s="94"/>
      <c r="GI675" s="94"/>
      <c r="GJ675" s="94"/>
      <c r="GK675" s="94"/>
      <c r="GL675" s="94"/>
      <c r="GM675" s="94"/>
      <c r="GN675" s="94"/>
      <c r="GO675" s="94"/>
      <c r="GP675" s="94"/>
      <c r="GQ675" s="94"/>
      <c r="GR675" s="94"/>
      <c r="GS675" s="94"/>
      <c r="GT675" s="94"/>
      <c r="GU675" s="94"/>
      <c r="GV675" s="94"/>
      <c r="GW675" s="94"/>
      <c r="GX675" s="94"/>
      <c r="GY675" s="94"/>
      <c r="GZ675" s="94"/>
      <c r="HA675" s="1"/>
      <c r="HB675" s="1"/>
    </row>
    <row r="676" spans="1:210" ht="4.2" customHeight="1">
      <c r="A676" s="1"/>
      <c r="B676" s="41"/>
      <c r="C676" s="41"/>
      <c r="D676" s="41"/>
      <c r="E676" s="41"/>
      <c r="F676" s="41"/>
      <c r="G676" s="41"/>
      <c r="H676" s="41"/>
      <c r="I676" s="41"/>
      <c r="J676" s="41"/>
      <c r="K676" s="41"/>
      <c r="L676" s="1"/>
      <c r="M676" s="5"/>
      <c r="N676" s="41"/>
      <c r="O676" s="1"/>
      <c r="P676" s="5"/>
      <c r="Q676" s="1"/>
      <c r="R676" s="1"/>
      <c r="S676" s="5"/>
      <c r="T676" s="7"/>
      <c r="U676" s="24"/>
      <c r="V676" s="1"/>
      <c r="W676" s="41"/>
      <c r="X676" s="10"/>
      <c r="Y676" s="46"/>
      <c r="Z676" s="93"/>
      <c r="AA676" s="101"/>
      <c r="AB676" s="101"/>
      <c r="AC676" s="101"/>
      <c r="AD676" s="101"/>
      <c r="AE676" s="101"/>
      <c r="AF676" s="101"/>
      <c r="AG676" s="101"/>
      <c r="AH676" s="101"/>
      <c r="AI676" s="101"/>
      <c r="AJ676" s="101"/>
      <c r="AK676" s="101"/>
      <c r="AL676" s="101"/>
      <c r="AM676" s="101"/>
      <c r="AN676" s="101"/>
      <c r="AO676" s="101"/>
      <c r="AP676" s="101"/>
      <c r="AQ676" s="101"/>
      <c r="AR676" s="101"/>
      <c r="AS676" s="101"/>
      <c r="AT676" s="101"/>
      <c r="AU676" s="101"/>
      <c r="AV676" s="101"/>
      <c r="AW676" s="101"/>
      <c r="AX676" s="101"/>
      <c r="AY676" s="101"/>
      <c r="AZ676" s="101"/>
      <c r="BA676" s="101"/>
      <c r="BB676" s="101"/>
      <c r="BC676" s="101"/>
      <c r="BD676" s="101"/>
      <c r="BE676" s="101"/>
      <c r="BF676" s="101"/>
      <c r="BG676" s="101"/>
      <c r="BH676" s="101"/>
      <c r="BI676" s="101"/>
      <c r="BJ676" s="101"/>
      <c r="BK676" s="101"/>
      <c r="BL676" s="101"/>
      <c r="BM676" s="101"/>
      <c r="BN676" s="101"/>
      <c r="BO676" s="101"/>
      <c r="BP676" s="101"/>
      <c r="BQ676" s="101"/>
      <c r="BR676" s="101"/>
      <c r="BS676" s="101"/>
      <c r="BT676" s="101"/>
      <c r="BU676" s="101"/>
      <c r="BV676" s="101"/>
      <c r="BW676" s="101"/>
      <c r="BX676" s="101"/>
      <c r="BY676" s="101"/>
      <c r="BZ676" s="101"/>
      <c r="CA676" s="101"/>
      <c r="CB676" s="101"/>
      <c r="CC676" s="101"/>
      <c r="CD676" s="101"/>
      <c r="CE676" s="101"/>
      <c r="CF676" s="101"/>
      <c r="CG676" s="101"/>
      <c r="CH676" s="101"/>
      <c r="CI676" s="101"/>
      <c r="CJ676" s="101"/>
      <c r="CK676" s="101"/>
      <c r="CL676" s="101"/>
      <c r="CM676" s="101"/>
      <c r="CN676" s="101"/>
      <c r="CO676" s="101"/>
      <c r="CP676" s="101"/>
      <c r="CQ676" s="101"/>
      <c r="CR676" s="101"/>
      <c r="CS676" s="101"/>
      <c r="CT676" s="101"/>
      <c r="CU676" s="101"/>
      <c r="CV676" s="101"/>
      <c r="CW676" s="101"/>
      <c r="CX676" s="101"/>
      <c r="CY676" s="101"/>
      <c r="CZ676" s="101"/>
      <c r="DA676" s="101"/>
      <c r="DB676" s="101"/>
      <c r="DC676" s="101"/>
      <c r="DD676" s="101"/>
      <c r="DE676" s="101"/>
      <c r="DF676" s="101"/>
      <c r="DG676" s="101"/>
      <c r="DH676" s="101"/>
      <c r="DI676" s="101"/>
      <c r="DJ676" s="101"/>
      <c r="DK676" s="101"/>
      <c r="DL676" s="101"/>
      <c r="DM676" s="101"/>
      <c r="DN676" s="101"/>
      <c r="DO676" s="101"/>
      <c r="DP676" s="101"/>
      <c r="DQ676" s="101"/>
      <c r="DR676" s="101"/>
      <c r="DS676" s="101"/>
      <c r="DT676" s="101"/>
      <c r="DU676" s="101"/>
      <c r="DV676" s="101"/>
      <c r="DW676" s="101"/>
      <c r="DX676" s="101"/>
      <c r="DY676" s="101"/>
      <c r="DZ676" s="101"/>
      <c r="EA676" s="101"/>
      <c r="EB676" s="101"/>
      <c r="EC676" s="101"/>
      <c r="ED676" s="101"/>
      <c r="EE676" s="101"/>
      <c r="EF676" s="101"/>
      <c r="EG676" s="101"/>
      <c r="EH676" s="101"/>
      <c r="EI676" s="101"/>
      <c r="EJ676" s="101"/>
      <c r="EK676" s="101"/>
      <c r="EL676" s="101"/>
      <c r="EM676" s="101"/>
      <c r="EN676" s="101"/>
      <c r="EO676" s="101"/>
      <c r="EP676" s="101"/>
      <c r="EQ676" s="101"/>
      <c r="ER676" s="101"/>
      <c r="ES676" s="101"/>
      <c r="ET676" s="101"/>
      <c r="EU676" s="101"/>
      <c r="EV676" s="101"/>
      <c r="EW676" s="101"/>
      <c r="EX676" s="101"/>
      <c r="EY676" s="101"/>
      <c r="EZ676" s="101"/>
      <c r="FA676" s="101"/>
      <c r="FB676" s="101"/>
      <c r="FC676" s="101"/>
      <c r="FD676" s="101"/>
      <c r="FE676" s="101"/>
      <c r="FF676" s="101"/>
      <c r="FG676" s="101"/>
      <c r="FH676" s="101"/>
      <c r="FI676" s="101"/>
      <c r="FJ676" s="101"/>
      <c r="FK676" s="101"/>
      <c r="FL676" s="101"/>
      <c r="FM676" s="101"/>
      <c r="FN676" s="101"/>
      <c r="FO676" s="101"/>
      <c r="FP676" s="101"/>
      <c r="FQ676" s="101"/>
      <c r="FR676" s="101"/>
      <c r="FS676" s="101"/>
      <c r="FT676" s="101"/>
      <c r="FU676" s="101"/>
      <c r="FV676" s="101"/>
      <c r="FW676" s="101"/>
      <c r="FX676" s="101"/>
      <c r="FY676" s="101"/>
      <c r="FZ676" s="101"/>
      <c r="GA676" s="101"/>
      <c r="GB676" s="101"/>
      <c r="GC676" s="101"/>
      <c r="GD676" s="101"/>
      <c r="GE676" s="101"/>
      <c r="GF676" s="101"/>
      <c r="GG676" s="101"/>
      <c r="GH676" s="101"/>
      <c r="GI676" s="101"/>
      <c r="GJ676" s="101"/>
      <c r="GK676" s="101"/>
      <c r="GL676" s="101"/>
      <c r="GM676" s="101"/>
      <c r="GN676" s="101"/>
      <c r="GO676" s="101"/>
      <c r="GP676" s="101"/>
      <c r="GQ676" s="101"/>
      <c r="GR676" s="101"/>
      <c r="GS676" s="101"/>
      <c r="GT676" s="101"/>
      <c r="GU676" s="101"/>
      <c r="GV676" s="101"/>
      <c r="GW676" s="101"/>
      <c r="GX676" s="101"/>
      <c r="GY676" s="101"/>
      <c r="GZ676" s="101"/>
      <c r="HA676" s="1"/>
      <c r="HB676" s="1"/>
    </row>
    <row r="677" spans="1:210" ht="7.2" customHeight="1">
      <c r="A677" s="1"/>
      <c r="B677" s="1"/>
      <c r="C677" s="1"/>
      <c r="D677" s="1"/>
      <c r="E677" s="263"/>
      <c r="F677" s="48"/>
      <c r="G677" s="231"/>
      <c r="H677" s="1"/>
      <c r="I677" s="1"/>
      <c r="J677" s="1"/>
      <c r="K677" s="1"/>
      <c r="L677" s="1"/>
      <c r="M677" s="5"/>
      <c r="N677" s="1"/>
      <c r="O677" s="1"/>
      <c r="P677" s="5"/>
      <c r="Q677" s="1"/>
      <c r="R677" s="1"/>
      <c r="S677" s="5"/>
      <c r="T677" s="7"/>
      <c r="U677" s="24"/>
      <c r="V677" s="1"/>
      <c r="W677" s="12"/>
      <c r="X677" s="10"/>
      <c r="Y677" s="46"/>
      <c r="Z677" s="93"/>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4"/>
      <c r="BB677" s="94"/>
      <c r="BC677" s="94"/>
      <c r="BD677" s="94"/>
      <c r="BE677" s="94"/>
      <c r="BF677" s="94"/>
      <c r="BG677" s="94"/>
      <c r="BH677" s="94"/>
      <c r="BI677" s="94"/>
      <c r="BJ677" s="94"/>
      <c r="BK677" s="94"/>
      <c r="BL677" s="94"/>
      <c r="BM677" s="94"/>
      <c r="BN677" s="94"/>
      <c r="BO677" s="94"/>
      <c r="BP677" s="94"/>
      <c r="BQ677" s="94"/>
      <c r="BR677" s="94"/>
      <c r="BS677" s="94"/>
      <c r="BT677" s="94"/>
      <c r="BU677" s="94"/>
      <c r="BV677" s="94"/>
      <c r="BW677" s="94"/>
      <c r="BX677" s="94"/>
      <c r="BY677" s="94"/>
      <c r="BZ677" s="94"/>
      <c r="CA677" s="94"/>
      <c r="CB677" s="94"/>
      <c r="CC677" s="94"/>
      <c r="CD677" s="94"/>
      <c r="CE677" s="94"/>
      <c r="CF677" s="94"/>
      <c r="CG677" s="94"/>
      <c r="CH677" s="94"/>
      <c r="CI677" s="94"/>
      <c r="CJ677" s="94"/>
      <c r="CK677" s="94"/>
      <c r="CL677" s="94"/>
      <c r="CM677" s="94"/>
      <c r="CN677" s="94"/>
      <c r="CO677" s="94"/>
      <c r="CP677" s="94"/>
      <c r="CQ677" s="94"/>
      <c r="CR677" s="94"/>
      <c r="CS677" s="94"/>
      <c r="CT677" s="94"/>
      <c r="CU677" s="94"/>
      <c r="CV677" s="94"/>
      <c r="CW677" s="94"/>
      <c r="CX677" s="94"/>
      <c r="CY677" s="94"/>
      <c r="CZ677" s="94"/>
      <c r="DA677" s="94"/>
      <c r="DB677" s="94"/>
      <c r="DC677" s="94"/>
      <c r="DD677" s="94"/>
      <c r="DE677" s="94"/>
      <c r="DF677" s="94"/>
      <c r="DG677" s="94"/>
      <c r="DH677" s="94"/>
      <c r="DI677" s="94"/>
      <c r="DJ677" s="94"/>
      <c r="DK677" s="94"/>
      <c r="DL677" s="94"/>
      <c r="DM677" s="94"/>
      <c r="DN677" s="94"/>
      <c r="DO677" s="94"/>
      <c r="DP677" s="94"/>
      <c r="DQ677" s="94"/>
      <c r="DR677" s="94"/>
      <c r="DS677" s="94"/>
      <c r="DT677" s="94"/>
      <c r="DU677" s="94"/>
      <c r="DV677" s="94"/>
      <c r="DW677" s="94"/>
      <c r="DX677" s="94"/>
      <c r="DY677" s="94"/>
      <c r="DZ677" s="94"/>
      <c r="EA677" s="94"/>
      <c r="EB677" s="94"/>
      <c r="EC677" s="94"/>
      <c r="ED677" s="94"/>
      <c r="EE677" s="94"/>
      <c r="EF677" s="94"/>
      <c r="EG677" s="94"/>
      <c r="EH677" s="94"/>
      <c r="EI677" s="94"/>
      <c r="EJ677" s="94"/>
      <c r="EK677" s="94"/>
      <c r="EL677" s="94"/>
      <c r="EM677" s="94"/>
      <c r="EN677" s="94"/>
      <c r="EO677" s="94"/>
      <c r="EP677" s="94"/>
      <c r="EQ677" s="94"/>
      <c r="ER677" s="94"/>
      <c r="ES677" s="94"/>
      <c r="ET677" s="94"/>
      <c r="EU677" s="94"/>
      <c r="EV677" s="94"/>
      <c r="EW677" s="94"/>
      <c r="EX677" s="94"/>
      <c r="EY677" s="94"/>
      <c r="EZ677" s="94"/>
      <c r="FA677" s="94"/>
      <c r="FB677" s="94"/>
      <c r="FC677" s="94"/>
      <c r="FD677" s="94"/>
      <c r="FE677" s="94"/>
      <c r="FF677" s="94"/>
      <c r="FG677" s="94"/>
      <c r="FH677" s="94"/>
      <c r="FI677" s="94"/>
      <c r="FJ677" s="94"/>
      <c r="FK677" s="94"/>
      <c r="FL677" s="94"/>
      <c r="FM677" s="94"/>
      <c r="FN677" s="94"/>
      <c r="FO677" s="94"/>
      <c r="FP677" s="94"/>
      <c r="FQ677" s="94"/>
      <c r="FR677" s="94"/>
      <c r="FS677" s="94"/>
      <c r="FT677" s="94"/>
      <c r="FU677" s="94"/>
      <c r="FV677" s="94"/>
      <c r="FW677" s="94"/>
      <c r="FX677" s="94"/>
      <c r="FY677" s="94"/>
      <c r="FZ677" s="94"/>
      <c r="GA677" s="94"/>
      <c r="GB677" s="94"/>
      <c r="GC677" s="94"/>
      <c r="GD677" s="94"/>
      <c r="GE677" s="94"/>
      <c r="GF677" s="94"/>
      <c r="GG677" s="94"/>
      <c r="GH677" s="94"/>
      <c r="GI677" s="94"/>
      <c r="GJ677" s="94"/>
      <c r="GK677" s="94"/>
      <c r="GL677" s="94"/>
      <c r="GM677" s="94"/>
      <c r="GN677" s="94"/>
      <c r="GO677" s="94"/>
      <c r="GP677" s="94"/>
      <c r="GQ677" s="94"/>
      <c r="GR677" s="94"/>
      <c r="GS677" s="94"/>
      <c r="GT677" s="94"/>
      <c r="GU677" s="94"/>
      <c r="GV677" s="94"/>
      <c r="GW677" s="94"/>
      <c r="GX677" s="94"/>
      <c r="GY677" s="94"/>
      <c r="GZ677" s="94"/>
      <c r="HA677" s="1"/>
      <c r="HB677" s="1"/>
    </row>
    <row r="678" spans="1:210" ht="4.2" customHeight="1">
      <c r="A678" s="1"/>
      <c r="B678" s="1"/>
      <c r="C678" s="1"/>
      <c r="D678" s="14"/>
      <c r="E678" s="264"/>
      <c r="F678" s="14"/>
      <c r="G678" s="304"/>
      <c r="H678" s="14"/>
      <c r="I678" s="14"/>
      <c r="J678" s="14"/>
      <c r="K678" s="14"/>
      <c r="L678" s="14"/>
      <c r="M678" s="15"/>
      <c r="N678" s="14"/>
      <c r="O678" s="14"/>
      <c r="P678" s="15"/>
      <c r="Q678" s="14"/>
      <c r="R678" s="14"/>
      <c r="S678" s="15"/>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c r="DD678" s="180"/>
      <c r="DE678" s="180"/>
      <c r="DF678" s="180"/>
      <c r="DG678" s="180"/>
      <c r="DH678" s="180"/>
      <c r="DI678" s="180"/>
      <c r="DJ678" s="180"/>
      <c r="DK678" s="180"/>
      <c r="DL678" s="180"/>
      <c r="DM678" s="180"/>
      <c r="DN678" s="180"/>
      <c r="DO678" s="180"/>
      <c r="DP678" s="180"/>
      <c r="DQ678" s="180"/>
      <c r="DR678" s="180"/>
      <c r="DS678" s="180"/>
      <c r="DT678" s="180"/>
      <c r="DU678" s="180"/>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c r="FR678" s="180"/>
      <c r="FS678" s="180"/>
      <c r="FT678" s="180"/>
      <c r="FU678" s="180"/>
      <c r="FV678" s="180"/>
      <c r="FW678" s="180"/>
      <c r="FX678" s="180"/>
      <c r="FY678" s="180"/>
      <c r="FZ678" s="180"/>
      <c r="GA678" s="180"/>
      <c r="GB678" s="180"/>
      <c r="GC678" s="180"/>
      <c r="GD678" s="180"/>
      <c r="GE678" s="180"/>
      <c r="GF678" s="180"/>
      <c r="GG678" s="180"/>
      <c r="GH678" s="180"/>
      <c r="GI678" s="180"/>
      <c r="GJ678" s="180"/>
      <c r="GK678" s="180"/>
      <c r="GL678" s="180"/>
      <c r="GM678" s="180"/>
      <c r="GN678" s="180"/>
      <c r="GO678" s="180"/>
      <c r="GP678" s="180"/>
      <c r="GQ678" s="180"/>
      <c r="GR678" s="180"/>
      <c r="GS678" s="180"/>
      <c r="GT678" s="180"/>
      <c r="GU678" s="180"/>
      <c r="GV678" s="180"/>
      <c r="GW678" s="180"/>
      <c r="GX678" s="180"/>
      <c r="GY678" s="180"/>
      <c r="GZ678" s="180"/>
      <c r="HA678" s="1"/>
      <c r="HB678" s="1"/>
    </row>
    <row r="679" spans="1:210" ht="4.2" customHeight="1">
      <c r="A679" s="1"/>
      <c r="B679" s="1"/>
      <c r="C679" s="1"/>
      <c r="D679" s="1"/>
      <c r="E679" s="263"/>
      <c r="F679" s="48"/>
      <c r="G679" s="231"/>
      <c r="H679" s="5"/>
      <c r="I679" s="5"/>
      <c r="J679" s="5"/>
      <c r="K679" s="5"/>
      <c r="L679" s="5"/>
      <c r="M679" s="5"/>
      <c r="N679" s="5"/>
      <c r="O679" s="5"/>
      <c r="P679" s="5"/>
      <c r="Q679" s="5"/>
      <c r="R679" s="5"/>
      <c r="S679" s="5"/>
      <c r="T679" s="208"/>
      <c r="U679" s="24"/>
      <c r="V679" s="1"/>
      <c r="W679" s="12"/>
      <c r="X679" s="10"/>
      <c r="Y679" s="46"/>
      <c r="Z679" s="93"/>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4"/>
      <c r="BB679" s="94"/>
      <c r="BC679" s="94"/>
      <c r="BD679" s="94"/>
      <c r="BE679" s="94"/>
      <c r="BF679" s="94"/>
      <c r="BG679" s="94"/>
      <c r="BH679" s="94"/>
      <c r="BI679" s="94"/>
      <c r="BJ679" s="94"/>
      <c r="BK679" s="94"/>
      <c r="BL679" s="94"/>
      <c r="BM679" s="94"/>
      <c r="BN679" s="94"/>
      <c r="BO679" s="94"/>
      <c r="BP679" s="94"/>
      <c r="BQ679" s="94"/>
      <c r="BR679" s="94"/>
      <c r="BS679" s="94"/>
      <c r="BT679" s="94"/>
      <c r="BU679" s="94"/>
      <c r="BV679" s="94"/>
      <c r="BW679" s="94"/>
      <c r="BX679" s="94"/>
      <c r="BY679" s="94"/>
      <c r="BZ679" s="94"/>
      <c r="CA679" s="94"/>
      <c r="CB679" s="94"/>
      <c r="CC679" s="94"/>
      <c r="CD679" s="94"/>
      <c r="CE679" s="94"/>
      <c r="CF679" s="94"/>
      <c r="CG679" s="94"/>
      <c r="CH679" s="94"/>
      <c r="CI679" s="94"/>
      <c r="CJ679" s="94"/>
      <c r="CK679" s="94"/>
      <c r="CL679" s="94"/>
      <c r="CM679" s="94"/>
      <c r="CN679" s="94"/>
      <c r="CO679" s="94"/>
      <c r="CP679" s="94"/>
      <c r="CQ679" s="94"/>
      <c r="CR679" s="94"/>
      <c r="CS679" s="94"/>
      <c r="CT679" s="94"/>
      <c r="CU679" s="94"/>
      <c r="CV679" s="94"/>
      <c r="CW679" s="94"/>
      <c r="CX679" s="94"/>
      <c r="CY679" s="94"/>
      <c r="CZ679" s="94"/>
      <c r="DA679" s="94"/>
      <c r="DB679" s="94"/>
      <c r="DC679" s="94"/>
      <c r="DD679" s="94"/>
      <c r="DE679" s="94"/>
      <c r="DF679" s="94"/>
      <c r="DG679" s="94"/>
      <c r="DH679" s="94"/>
      <c r="DI679" s="94"/>
      <c r="DJ679" s="94"/>
      <c r="DK679" s="94"/>
      <c r="DL679" s="94"/>
      <c r="DM679" s="94"/>
      <c r="DN679" s="94"/>
      <c r="DO679" s="94"/>
      <c r="DP679" s="94"/>
      <c r="DQ679" s="94"/>
      <c r="DR679" s="94"/>
      <c r="DS679" s="94"/>
      <c r="DT679" s="94"/>
      <c r="DU679" s="94"/>
      <c r="DV679" s="94"/>
      <c r="DW679" s="94"/>
      <c r="DX679" s="94"/>
      <c r="DY679" s="94"/>
      <c r="DZ679" s="94"/>
      <c r="EA679" s="94"/>
      <c r="EB679" s="94"/>
      <c r="EC679" s="94"/>
      <c r="ED679" s="94"/>
      <c r="EE679" s="94"/>
      <c r="EF679" s="94"/>
      <c r="EG679" s="94"/>
      <c r="EH679" s="94"/>
      <c r="EI679" s="94"/>
      <c r="EJ679" s="94"/>
      <c r="EK679" s="94"/>
      <c r="EL679" s="94"/>
      <c r="EM679" s="94"/>
      <c r="EN679" s="94"/>
      <c r="EO679" s="94"/>
      <c r="EP679" s="94"/>
      <c r="EQ679" s="94"/>
      <c r="ER679" s="94"/>
      <c r="ES679" s="94"/>
      <c r="ET679" s="94"/>
      <c r="EU679" s="94"/>
      <c r="EV679" s="94"/>
      <c r="EW679" s="94"/>
      <c r="EX679" s="94"/>
      <c r="EY679" s="94"/>
      <c r="EZ679" s="94"/>
      <c r="FA679" s="94"/>
      <c r="FB679" s="94"/>
      <c r="FC679" s="94"/>
      <c r="FD679" s="94"/>
      <c r="FE679" s="94"/>
      <c r="FF679" s="94"/>
      <c r="FG679" s="94"/>
      <c r="FH679" s="94"/>
      <c r="FI679" s="94"/>
      <c r="FJ679" s="94"/>
      <c r="FK679" s="94"/>
      <c r="FL679" s="94"/>
      <c r="FM679" s="94"/>
      <c r="FN679" s="94"/>
      <c r="FO679" s="94"/>
      <c r="FP679" s="94"/>
      <c r="FQ679" s="94"/>
      <c r="FR679" s="94"/>
      <c r="FS679" s="94"/>
      <c r="FT679" s="94"/>
      <c r="FU679" s="94"/>
      <c r="FV679" s="94"/>
      <c r="FW679" s="94"/>
      <c r="FX679" s="94"/>
      <c r="FY679" s="94"/>
      <c r="FZ679" s="94"/>
      <c r="GA679" s="94"/>
      <c r="GB679" s="94"/>
      <c r="GC679" s="94"/>
      <c r="GD679" s="94"/>
      <c r="GE679" s="94"/>
      <c r="GF679" s="94"/>
      <c r="GG679" s="94"/>
      <c r="GH679" s="94"/>
      <c r="GI679" s="94"/>
      <c r="GJ679" s="94"/>
      <c r="GK679" s="94"/>
      <c r="GL679" s="94"/>
      <c r="GM679" s="94"/>
      <c r="GN679" s="94"/>
      <c r="GO679" s="94"/>
      <c r="GP679" s="94"/>
      <c r="GQ679" s="94"/>
      <c r="GR679" s="94"/>
      <c r="GS679" s="94"/>
      <c r="GT679" s="94"/>
      <c r="GU679" s="94"/>
      <c r="GV679" s="94"/>
      <c r="GW679" s="94"/>
      <c r="GX679" s="94"/>
      <c r="GY679" s="94"/>
      <c r="GZ679" s="94"/>
      <c r="HA679" s="1"/>
      <c r="HB679" s="1"/>
    </row>
    <row r="680" spans="1:210" s="4" customFormat="1" ht="12.6" thickBot="1">
      <c r="A680" s="3"/>
      <c r="B680" s="244"/>
      <c r="C680" s="3"/>
      <c r="D680" s="3"/>
      <c r="E680" s="9"/>
      <c r="F680" s="51"/>
      <c r="G680" s="250"/>
      <c r="H680" s="214" t="str">
        <f>$H$16</f>
        <v>Маржинальная прибыль-Gross</v>
      </c>
      <c r="I680" s="3"/>
      <c r="J680" s="3"/>
      <c r="K680" s="3"/>
      <c r="L680" s="3"/>
      <c r="M680" s="5"/>
      <c r="N680" s="3" t="str">
        <f>N422</f>
        <v>Продукт-2</v>
      </c>
      <c r="O680" s="3"/>
      <c r="P680" s="5"/>
      <c r="Q680" s="3" t="s">
        <v>26</v>
      </c>
      <c r="R680" s="3"/>
      <c r="S680" s="5"/>
      <c r="T680" s="84"/>
      <c r="U680" s="24"/>
      <c r="V680" s="3"/>
      <c r="W680" s="12">
        <f>SUM($Y680:$HA680)</f>
        <v>0</v>
      </c>
      <c r="X680" s="12"/>
      <c r="Y680" s="46"/>
      <c r="Z680" s="91"/>
      <c r="AA680" s="92">
        <f t="shared" ref="AA680:BF680" si="3120">IF(AA$8="",0,AA518-AA556)</f>
        <v>0</v>
      </c>
      <c r="AB680" s="92">
        <f t="shared" si="3120"/>
        <v>0</v>
      </c>
      <c r="AC680" s="92">
        <f t="shared" si="3120"/>
        <v>0</v>
      </c>
      <c r="AD680" s="92">
        <f t="shared" si="3120"/>
        <v>0</v>
      </c>
      <c r="AE680" s="92">
        <f t="shared" si="3120"/>
        <v>0</v>
      </c>
      <c r="AF680" s="92">
        <f t="shared" si="3120"/>
        <v>0</v>
      </c>
      <c r="AG680" s="92">
        <f t="shared" si="3120"/>
        <v>0</v>
      </c>
      <c r="AH680" s="92">
        <f t="shared" si="3120"/>
        <v>0</v>
      </c>
      <c r="AI680" s="92">
        <f t="shared" si="3120"/>
        <v>0</v>
      </c>
      <c r="AJ680" s="92">
        <f t="shared" si="3120"/>
        <v>0</v>
      </c>
      <c r="AK680" s="92">
        <f t="shared" si="3120"/>
        <v>0</v>
      </c>
      <c r="AL680" s="92">
        <f t="shared" si="3120"/>
        <v>0</v>
      </c>
      <c r="AM680" s="92">
        <f t="shared" si="3120"/>
        <v>0</v>
      </c>
      <c r="AN680" s="92">
        <f t="shared" si="3120"/>
        <v>0</v>
      </c>
      <c r="AO680" s="92">
        <f t="shared" si="3120"/>
        <v>0</v>
      </c>
      <c r="AP680" s="92">
        <f t="shared" si="3120"/>
        <v>0</v>
      </c>
      <c r="AQ680" s="92">
        <f t="shared" si="3120"/>
        <v>0</v>
      </c>
      <c r="AR680" s="92">
        <f t="shared" si="3120"/>
        <v>0</v>
      </c>
      <c r="AS680" s="92">
        <f t="shared" si="3120"/>
        <v>0</v>
      </c>
      <c r="AT680" s="92">
        <f t="shared" si="3120"/>
        <v>0</v>
      </c>
      <c r="AU680" s="92">
        <f t="shared" si="3120"/>
        <v>0</v>
      </c>
      <c r="AV680" s="92">
        <f t="shared" si="3120"/>
        <v>0</v>
      </c>
      <c r="AW680" s="92">
        <f t="shared" si="3120"/>
        <v>0</v>
      </c>
      <c r="AX680" s="92">
        <f t="shared" si="3120"/>
        <v>0</v>
      </c>
      <c r="AY680" s="92">
        <f t="shared" si="3120"/>
        <v>0</v>
      </c>
      <c r="AZ680" s="92">
        <f t="shared" si="3120"/>
        <v>0</v>
      </c>
      <c r="BA680" s="92">
        <f t="shared" si="3120"/>
        <v>0</v>
      </c>
      <c r="BB680" s="92">
        <f t="shared" si="3120"/>
        <v>0</v>
      </c>
      <c r="BC680" s="92">
        <f t="shared" si="3120"/>
        <v>0</v>
      </c>
      <c r="BD680" s="92">
        <f t="shared" si="3120"/>
        <v>0</v>
      </c>
      <c r="BE680" s="92">
        <f t="shared" si="3120"/>
        <v>0</v>
      </c>
      <c r="BF680" s="92">
        <f t="shared" si="3120"/>
        <v>0</v>
      </c>
      <c r="BG680" s="92">
        <f t="shared" ref="BG680:CL680" si="3121">IF(BG$8="",0,BG518-BG556)</f>
        <v>0</v>
      </c>
      <c r="BH680" s="92">
        <f t="shared" si="3121"/>
        <v>0</v>
      </c>
      <c r="BI680" s="92">
        <f t="shared" si="3121"/>
        <v>0</v>
      </c>
      <c r="BJ680" s="92">
        <f t="shared" si="3121"/>
        <v>0</v>
      </c>
      <c r="BK680" s="92">
        <f t="shared" si="3121"/>
        <v>0</v>
      </c>
      <c r="BL680" s="92">
        <f t="shared" si="3121"/>
        <v>0</v>
      </c>
      <c r="BM680" s="92">
        <f t="shared" si="3121"/>
        <v>0</v>
      </c>
      <c r="BN680" s="92">
        <f t="shared" si="3121"/>
        <v>0</v>
      </c>
      <c r="BO680" s="92">
        <f t="shared" si="3121"/>
        <v>0</v>
      </c>
      <c r="BP680" s="92">
        <f t="shared" si="3121"/>
        <v>0</v>
      </c>
      <c r="BQ680" s="92">
        <f t="shared" si="3121"/>
        <v>0</v>
      </c>
      <c r="BR680" s="92">
        <f t="shared" si="3121"/>
        <v>0</v>
      </c>
      <c r="BS680" s="92">
        <f t="shared" si="3121"/>
        <v>0</v>
      </c>
      <c r="BT680" s="92">
        <f t="shared" si="3121"/>
        <v>0</v>
      </c>
      <c r="BU680" s="92">
        <f t="shared" si="3121"/>
        <v>0</v>
      </c>
      <c r="BV680" s="92">
        <f t="shared" si="3121"/>
        <v>0</v>
      </c>
      <c r="BW680" s="92">
        <f t="shared" si="3121"/>
        <v>0</v>
      </c>
      <c r="BX680" s="92">
        <f t="shared" si="3121"/>
        <v>0</v>
      </c>
      <c r="BY680" s="92">
        <f t="shared" si="3121"/>
        <v>0</v>
      </c>
      <c r="BZ680" s="92">
        <f t="shared" si="3121"/>
        <v>0</v>
      </c>
      <c r="CA680" s="92">
        <f t="shared" si="3121"/>
        <v>0</v>
      </c>
      <c r="CB680" s="92">
        <f t="shared" si="3121"/>
        <v>0</v>
      </c>
      <c r="CC680" s="92">
        <f t="shared" si="3121"/>
        <v>0</v>
      </c>
      <c r="CD680" s="92">
        <f t="shared" si="3121"/>
        <v>0</v>
      </c>
      <c r="CE680" s="92">
        <f t="shared" si="3121"/>
        <v>0</v>
      </c>
      <c r="CF680" s="92">
        <f t="shared" si="3121"/>
        <v>0</v>
      </c>
      <c r="CG680" s="92">
        <f t="shared" si="3121"/>
        <v>0</v>
      </c>
      <c r="CH680" s="92">
        <f t="shared" si="3121"/>
        <v>0</v>
      </c>
      <c r="CI680" s="92">
        <f t="shared" si="3121"/>
        <v>0</v>
      </c>
      <c r="CJ680" s="92">
        <f t="shared" si="3121"/>
        <v>0</v>
      </c>
      <c r="CK680" s="92">
        <f t="shared" si="3121"/>
        <v>0</v>
      </c>
      <c r="CL680" s="92">
        <f t="shared" si="3121"/>
        <v>0</v>
      </c>
      <c r="CM680" s="92">
        <f t="shared" ref="CM680:DG680" si="3122">IF(CM$8="",0,CM518-CM556)</f>
        <v>0</v>
      </c>
      <c r="CN680" s="92">
        <f t="shared" si="3122"/>
        <v>0</v>
      </c>
      <c r="CO680" s="92">
        <f t="shared" si="3122"/>
        <v>0</v>
      </c>
      <c r="CP680" s="92">
        <f t="shared" si="3122"/>
        <v>0</v>
      </c>
      <c r="CQ680" s="92">
        <f t="shared" si="3122"/>
        <v>0</v>
      </c>
      <c r="CR680" s="92">
        <f t="shared" si="3122"/>
        <v>0</v>
      </c>
      <c r="CS680" s="92">
        <f t="shared" si="3122"/>
        <v>0</v>
      </c>
      <c r="CT680" s="92">
        <f t="shared" si="3122"/>
        <v>0</v>
      </c>
      <c r="CU680" s="92">
        <f t="shared" si="3122"/>
        <v>0</v>
      </c>
      <c r="CV680" s="92">
        <f t="shared" si="3122"/>
        <v>0</v>
      </c>
      <c r="CW680" s="92">
        <f t="shared" si="3122"/>
        <v>0</v>
      </c>
      <c r="CX680" s="92">
        <f t="shared" si="3122"/>
        <v>0</v>
      </c>
      <c r="CY680" s="92">
        <f t="shared" si="3122"/>
        <v>0</v>
      </c>
      <c r="CZ680" s="92">
        <f t="shared" si="3122"/>
        <v>0</v>
      </c>
      <c r="DA680" s="92">
        <f t="shared" si="3122"/>
        <v>0</v>
      </c>
      <c r="DB680" s="92">
        <f t="shared" si="3122"/>
        <v>0</v>
      </c>
      <c r="DC680" s="92">
        <f t="shared" si="3122"/>
        <v>0</v>
      </c>
      <c r="DD680" s="92">
        <f t="shared" si="3122"/>
        <v>0</v>
      </c>
      <c r="DE680" s="92">
        <f t="shared" si="3122"/>
        <v>0</v>
      </c>
      <c r="DF680" s="92">
        <f t="shared" si="3122"/>
        <v>0</v>
      </c>
      <c r="DG680" s="92">
        <f t="shared" si="3122"/>
        <v>0</v>
      </c>
      <c r="DH680" s="92">
        <f t="shared" ref="DH680:FS680" si="3123">IF(DH$8="",0,DH518-DH556)</f>
        <v>0</v>
      </c>
      <c r="DI680" s="92">
        <f t="shared" si="3123"/>
        <v>0</v>
      </c>
      <c r="DJ680" s="92">
        <f t="shared" si="3123"/>
        <v>0</v>
      </c>
      <c r="DK680" s="92">
        <f t="shared" si="3123"/>
        <v>0</v>
      </c>
      <c r="DL680" s="92">
        <f t="shared" si="3123"/>
        <v>0</v>
      </c>
      <c r="DM680" s="92">
        <f t="shared" si="3123"/>
        <v>0</v>
      </c>
      <c r="DN680" s="92">
        <f t="shared" si="3123"/>
        <v>0</v>
      </c>
      <c r="DO680" s="92">
        <f t="shared" si="3123"/>
        <v>0</v>
      </c>
      <c r="DP680" s="92">
        <f t="shared" si="3123"/>
        <v>0</v>
      </c>
      <c r="DQ680" s="92">
        <f t="shared" si="3123"/>
        <v>0</v>
      </c>
      <c r="DR680" s="92">
        <f t="shared" si="3123"/>
        <v>0</v>
      </c>
      <c r="DS680" s="92">
        <f t="shared" si="3123"/>
        <v>0</v>
      </c>
      <c r="DT680" s="92">
        <f t="shared" si="3123"/>
        <v>0</v>
      </c>
      <c r="DU680" s="92">
        <f t="shared" si="3123"/>
        <v>0</v>
      </c>
      <c r="DV680" s="92">
        <f t="shared" si="3123"/>
        <v>0</v>
      </c>
      <c r="DW680" s="92">
        <f t="shared" si="3123"/>
        <v>0</v>
      </c>
      <c r="DX680" s="92">
        <f t="shared" si="3123"/>
        <v>0</v>
      </c>
      <c r="DY680" s="92">
        <f t="shared" si="3123"/>
        <v>0</v>
      </c>
      <c r="DZ680" s="92">
        <f t="shared" si="3123"/>
        <v>0</v>
      </c>
      <c r="EA680" s="92">
        <f t="shared" si="3123"/>
        <v>0</v>
      </c>
      <c r="EB680" s="92">
        <f t="shared" si="3123"/>
        <v>0</v>
      </c>
      <c r="EC680" s="92">
        <f t="shared" si="3123"/>
        <v>0</v>
      </c>
      <c r="ED680" s="92">
        <f t="shared" si="3123"/>
        <v>0</v>
      </c>
      <c r="EE680" s="92">
        <f t="shared" si="3123"/>
        <v>0</v>
      </c>
      <c r="EF680" s="92">
        <f t="shared" si="3123"/>
        <v>0</v>
      </c>
      <c r="EG680" s="92">
        <f t="shared" si="3123"/>
        <v>0</v>
      </c>
      <c r="EH680" s="92">
        <f t="shared" si="3123"/>
        <v>0</v>
      </c>
      <c r="EI680" s="92">
        <f t="shared" si="3123"/>
        <v>0</v>
      </c>
      <c r="EJ680" s="92">
        <f t="shared" si="3123"/>
        <v>0</v>
      </c>
      <c r="EK680" s="92">
        <f t="shared" si="3123"/>
        <v>0</v>
      </c>
      <c r="EL680" s="92">
        <f t="shared" si="3123"/>
        <v>0</v>
      </c>
      <c r="EM680" s="92">
        <f t="shared" si="3123"/>
        <v>0</v>
      </c>
      <c r="EN680" s="92">
        <f t="shared" si="3123"/>
        <v>0</v>
      </c>
      <c r="EO680" s="92">
        <f t="shared" si="3123"/>
        <v>0</v>
      </c>
      <c r="EP680" s="92">
        <f t="shared" si="3123"/>
        <v>0</v>
      </c>
      <c r="EQ680" s="92">
        <f t="shared" si="3123"/>
        <v>0</v>
      </c>
      <c r="ER680" s="92">
        <f t="shared" si="3123"/>
        <v>0</v>
      </c>
      <c r="ES680" s="92">
        <f t="shared" si="3123"/>
        <v>0</v>
      </c>
      <c r="ET680" s="92">
        <f t="shared" si="3123"/>
        <v>0</v>
      </c>
      <c r="EU680" s="92">
        <f t="shared" si="3123"/>
        <v>0</v>
      </c>
      <c r="EV680" s="92">
        <f t="shared" si="3123"/>
        <v>0</v>
      </c>
      <c r="EW680" s="92">
        <f t="shared" si="3123"/>
        <v>0</v>
      </c>
      <c r="EX680" s="92">
        <f t="shared" si="3123"/>
        <v>0</v>
      </c>
      <c r="EY680" s="92">
        <f t="shared" si="3123"/>
        <v>0</v>
      </c>
      <c r="EZ680" s="92">
        <f t="shared" si="3123"/>
        <v>0</v>
      </c>
      <c r="FA680" s="92">
        <f t="shared" si="3123"/>
        <v>0</v>
      </c>
      <c r="FB680" s="92">
        <f t="shared" si="3123"/>
        <v>0</v>
      </c>
      <c r="FC680" s="92">
        <f t="shared" si="3123"/>
        <v>0</v>
      </c>
      <c r="FD680" s="92">
        <f t="shared" si="3123"/>
        <v>0</v>
      </c>
      <c r="FE680" s="92">
        <f t="shared" si="3123"/>
        <v>0</v>
      </c>
      <c r="FF680" s="92">
        <f t="shared" si="3123"/>
        <v>0</v>
      </c>
      <c r="FG680" s="92">
        <f t="shared" si="3123"/>
        <v>0</v>
      </c>
      <c r="FH680" s="92">
        <f t="shared" si="3123"/>
        <v>0</v>
      </c>
      <c r="FI680" s="92">
        <f t="shared" si="3123"/>
        <v>0</v>
      </c>
      <c r="FJ680" s="92">
        <f t="shared" si="3123"/>
        <v>0</v>
      </c>
      <c r="FK680" s="92">
        <f t="shared" si="3123"/>
        <v>0</v>
      </c>
      <c r="FL680" s="92">
        <f t="shared" si="3123"/>
        <v>0</v>
      </c>
      <c r="FM680" s="92">
        <f t="shared" si="3123"/>
        <v>0</v>
      </c>
      <c r="FN680" s="92">
        <f t="shared" si="3123"/>
        <v>0</v>
      </c>
      <c r="FO680" s="92">
        <f t="shared" si="3123"/>
        <v>0</v>
      </c>
      <c r="FP680" s="92">
        <f t="shared" si="3123"/>
        <v>0</v>
      </c>
      <c r="FQ680" s="92">
        <f t="shared" si="3123"/>
        <v>0</v>
      </c>
      <c r="FR680" s="92">
        <f t="shared" si="3123"/>
        <v>0</v>
      </c>
      <c r="FS680" s="92">
        <f t="shared" si="3123"/>
        <v>0</v>
      </c>
      <c r="FT680" s="92">
        <f t="shared" ref="FT680:GZ680" si="3124">IF(FT$8="",0,FT518-FT556)</f>
        <v>0</v>
      </c>
      <c r="FU680" s="92">
        <f t="shared" si="3124"/>
        <v>0</v>
      </c>
      <c r="FV680" s="92">
        <f t="shared" si="3124"/>
        <v>0</v>
      </c>
      <c r="FW680" s="92">
        <f t="shared" si="3124"/>
        <v>0</v>
      </c>
      <c r="FX680" s="92">
        <f t="shared" si="3124"/>
        <v>0</v>
      </c>
      <c r="FY680" s="92">
        <f t="shared" si="3124"/>
        <v>0</v>
      </c>
      <c r="FZ680" s="92">
        <f t="shared" si="3124"/>
        <v>0</v>
      </c>
      <c r="GA680" s="92">
        <f t="shared" si="3124"/>
        <v>0</v>
      </c>
      <c r="GB680" s="92">
        <f t="shared" si="3124"/>
        <v>0</v>
      </c>
      <c r="GC680" s="92">
        <f t="shared" si="3124"/>
        <v>0</v>
      </c>
      <c r="GD680" s="92">
        <f t="shared" si="3124"/>
        <v>0</v>
      </c>
      <c r="GE680" s="92">
        <f t="shared" si="3124"/>
        <v>0</v>
      </c>
      <c r="GF680" s="92">
        <f t="shared" si="3124"/>
        <v>0</v>
      </c>
      <c r="GG680" s="92">
        <f t="shared" si="3124"/>
        <v>0</v>
      </c>
      <c r="GH680" s="92">
        <f t="shared" si="3124"/>
        <v>0</v>
      </c>
      <c r="GI680" s="92">
        <f t="shared" si="3124"/>
        <v>0</v>
      </c>
      <c r="GJ680" s="92">
        <f t="shared" si="3124"/>
        <v>0</v>
      </c>
      <c r="GK680" s="92">
        <f t="shared" si="3124"/>
        <v>0</v>
      </c>
      <c r="GL680" s="92">
        <f t="shared" si="3124"/>
        <v>0</v>
      </c>
      <c r="GM680" s="92">
        <f t="shared" si="3124"/>
        <v>0</v>
      </c>
      <c r="GN680" s="92">
        <f t="shared" si="3124"/>
        <v>0</v>
      </c>
      <c r="GO680" s="92">
        <f t="shared" si="3124"/>
        <v>0</v>
      </c>
      <c r="GP680" s="92">
        <f t="shared" si="3124"/>
        <v>0</v>
      </c>
      <c r="GQ680" s="92">
        <f t="shared" si="3124"/>
        <v>0</v>
      </c>
      <c r="GR680" s="92">
        <f t="shared" si="3124"/>
        <v>0</v>
      </c>
      <c r="GS680" s="92">
        <f t="shared" si="3124"/>
        <v>0</v>
      </c>
      <c r="GT680" s="92">
        <f t="shared" si="3124"/>
        <v>0</v>
      </c>
      <c r="GU680" s="92">
        <f t="shared" si="3124"/>
        <v>0</v>
      </c>
      <c r="GV680" s="92">
        <f t="shared" si="3124"/>
        <v>0</v>
      </c>
      <c r="GW680" s="92">
        <f t="shared" si="3124"/>
        <v>0</v>
      </c>
      <c r="GX680" s="92">
        <f t="shared" si="3124"/>
        <v>0</v>
      </c>
      <c r="GY680" s="92">
        <f t="shared" si="3124"/>
        <v>0</v>
      </c>
      <c r="GZ680" s="92">
        <f t="shared" si="3124"/>
        <v>0</v>
      </c>
      <c r="HA680" s="3"/>
      <c r="HB680" s="3"/>
    </row>
    <row r="681" spans="1:210" s="35" customFormat="1">
      <c r="A681" s="34"/>
      <c r="B681" s="196"/>
      <c r="C681" s="34"/>
      <c r="D681" s="34"/>
      <c r="E681" s="271"/>
      <c r="F681" s="53"/>
      <c r="G681" s="250"/>
      <c r="H681" s="224" t="str">
        <f>$H$17</f>
        <v>Маржа-Gross</v>
      </c>
      <c r="I681" s="224"/>
      <c r="J681" s="224"/>
      <c r="K681" s="224"/>
      <c r="L681" s="224"/>
      <c r="M681" s="225"/>
      <c r="N681" s="326" t="str">
        <f>N422</f>
        <v>Продукт-2</v>
      </c>
      <c r="O681" s="224"/>
      <c r="P681" s="225"/>
      <c r="Q681" s="224" t="s">
        <v>14</v>
      </c>
      <c r="R681" s="34"/>
      <c r="S681" s="20"/>
      <c r="T681" s="207"/>
      <c r="U681" s="26"/>
      <c r="V681" s="324"/>
      <c r="W681" s="325">
        <f>IF(W$8="",0,IF(W479=0,0,W680/W479))</f>
        <v>0</v>
      </c>
      <c r="X681" s="296"/>
      <c r="Y681" s="47"/>
      <c r="Z681" s="103"/>
      <c r="AA681" s="227">
        <f t="shared" ref="AA681:BF681" si="3125">IF(AA$8="",0,IF(AA479=0,0,AA680/AA479))</f>
        <v>0</v>
      </c>
      <c r="AB681" s="227">
        <f t="shared" si="3125"/>
        <v>0</v>
      </c>
      <c r="AC681" s="227">
        <f t="shared" si="3125"/>
        <v>0</v>
      </c>
      <c r="AD681" s="227">
        <f t="shared" si="3125"/>
        <v>0</v>
      </c>
      <c r="AE681" s="227">
        <f t="shared" si="3125"/>
        <v>0</v>
      </c>
      <c r="AF681" s="227">
        <f t="shared" si="3125"/>
        <v>0</v>
      </c>
      <c r="AG681" s="227">
        <f t="shared" si="3125"/>
        <v>0</v>
      </c>
      <c r="AH681" s="227">
        <f t="shared" si="3125"/>
        <v>0</v>
      </c>
      <c r="AI681" s="227">
        <f t="shared" si="3125"/>
        <v>0</v>
      </c>
      <c r="AJ681" s="227">
        <f t="shared" si="3125"/>
        <v>0</v>
      </c>
      <c r="AK681" s="227">
        <f t="shared" si="3125"/>
        <v>0</v>
      </c>
      <c r="AL681" s="227">
        <f t="shared" si="3125"/>
        <v>0</v>
      </c>
      <c r="AM681" s="227">
        <f t="shared" si="3125"/>
        <v>0</v>
      </c>
      <c r="AN681" s="227">
        <f t="shared" si="3125"/>
        <v>0</v>
      </c>
      <c r="AO681" s="227">
        <f t="shared" si="3125"/>
        <v>0</v>
      </c>
      <c r="AP681" s="227">
        <f t="shared" si="3125"/>
        <v>0</v>
      </c>
      <c r="AQ681" s="227">
        <f t="shared" si="3125"/>
        <v>0</v>
      </c>
      <c r="AR681" s="227">
        <f t="shared" si="3125"/>
        <v>0</v>
      </c>
      <c r="AS681" s="227">
        <f t="shared" si="3125"/>
        <v>0</v>
      </c>
      <c r="AT681" s="227">
        <f t="shared" si="3125"/>
        <v>0</v>
      </c>
      <c r="AU681" s="227">
        <f t="shared" si="3125"/>
        <v>0</v>
      </c>
      <c r="AV681" s="227">
        <f t="shared" si="3125"/>
        <v>0</v>
      </c>
      <c r="AW681" s="227">
        <f t="shared" si="3125"/>
        <v>0</v>
      </c>
      <c r="AX681" s="227">
        <f t="shared" si="3125"/>
        <v>0</v>
      </c>
      <c r="AY681" s="227">
        <f t="shared" si="3125"/>
        <v>0</v>
      </c>
      <c r="AZ681" s="227">
        <f t="shared" si="3125"/>
        <v>0</v>
      </c>
      <c r="BA681" s="227">
        <f t="shared" si="3125"/>
        <v>0</v>
      </c>
      <c r="BB681" s="227">
        <f t="shared" si="3125"/>
        <v>0</v>
      </c>
      <c r="BC681" s="227">
        <f t="shared" si="3125"/>
        <v>0</v>
      </c>
      <c r="BD681" s="227">
        <f t="shared" si="3125"/>
        <v>0</v>
      </c>
      <c r="BE681" s="227">
        <f t="shared" si="3125"/>
        <v>0</v>
      </c>
      <c r="BF681" s="227">
        <f t="shared" si="3125"/>
        <v>0</v>
      </c>
      <c r="BG681" s="227">
        <f t="shared" ref="BG681:CL681" si="3126">IF(BG$8="",0,IF(BG479=0,0,BG680/BG479))</f>
        <v>0</v>
      </c>
      <c r="BH681" s="227">
        <f t="shared" si="3126"/>
        <v>0</v>
      </c>
      <c r="BI681" s="227">
        <f t="shared" si="3126"/>
        <v>0</v>
      </c>
      <c r="BJ681" s="227">
        <f t="shared" si="3126"/>
        <v>0</v>
      </c>
      <c r="BK681" s="227">
        <f t="shared" si="3126"/>
        <v>0</v>
      </c>
      <c r="BL681" s="227">
        <f t="shared" si="3126"/>
        <v>0</v>
      </c>
      <c r="BM681" s="227">
        <f t="shared" si="3126"/>
        <v>0</v>
      </c>
      <c r="BN681" s="227">
        <f t="shared" si="3126"/>
        <v>0</v>
      </c>
      <c r="BO681" s="227">
        <f t="shared" si="3126"/>
        <v>0</v>
      </c>
      <c r="BP681" s="227">
        <f t="shared" si="3126"/>
        <v>0</v>
      </c>
      <c r="BQ681" s="227">
        <f t="shared" si="3126"/>
        <v>0</v>
      </c>
      <c r="BR681" s="227">
        <f t="shared" si="3126"/>
        <v>0</v>
      </c>
      <c r="BS681" s="227">
        <f t="shared" si="3126"/>
        <v>0</v>
      </c>
      <c r="BT681" s="227">
        <f t="shared" si="3126"/>
        <v>0</v>
      </c>
      <c r="BU681" s="227">
        <f t="shared" si="3126"/>
        <v>0</v>
      </c>
      <c r="BV681" s="227">
        <f t="shared" si="3126"/>
        <v>0</v>
      </c>
      <c r="BW681" s="227">
        <f t="shared" si="3126"/>
        <v>0</v>
      </c>
      <c r="BX681" s="227">
        <f t="shared" si="3126"/>
        <v>0</v>
      </c>
      <c r="BY681" s="227">
        <f t="shared" si="3126"/>
        <v>0</v>
      </c>
      <c r="BZ681" s="227">
        <f t="shared" si="3126"/>
        <v>0</v>
      </c>
      <c r="CA681" s="227">
        <f t="shared" si="3126"/>
        <v>0</v>
      </c>
      <c r="CB681" s="227">
        <f t="shared" si="3126"/>
        <v>0</v>
      </c>
      <c r="CC681" s="227">
        <f t="shared" si="3126"/>
        <v>0</v>
      </c>
      <c r="CD681" s="227">
        <f t="shared" si="3126"/>
        <v>0</v>
      </c>
      <c r="CE681" s="227">
        <f t="shared" si="3126"/>
        <v>0</v>
      </c>
      <c r="CF681" s="227">
        <f t="shared" si="3126"/>
        <v>0</v>
      </c>
      <c r="CG681" s="227">
        <f t="shared" si="3126"/>
        <v>0</v>
      </c>
      <c r="CH681" s="227">
        <f t="shared" si="3126"/>
        <v>0</v>
      </c>
      <c r="CI681" s="227">
        <f t="shared" si="3126"/>
        <v>0</v>
      </c>
      <c r="CJ681" s="227">
        <f t="shared" si="3126"/>
        <v>0</v>
      </c>
      <c r="CK681" s="227">
        <f t="shared" si="3126"/>
        <v>0</v>
      </c>
      <c r="CL681" s="227">
        <f t="shared" si="3126"/>
        <v>0</v>
      </c>
      <c r="CM681" s="227">
        <f t="shared" ref="CM681:DG681" si="3127">IF(CM$8="",0,IF(CM479=0,0,CM680/CM479))</f>
        <v>0</v>
      </c>
      <c r="CN681" s="227">
        <f t="shared" si="3127"/>
        <v>0</v>
      </c>
      <c r="CO681" s="227">
        <f t="shared" si="3127"/>
        <v>0</v>
      </c>
      <c r="CP681" s="227">
        <f t="shared" si="3127"/>
        <v>0</v>
      </c>
      <c r="CQ681" s="227">
        <f t="shared" si="3127"/>
        <v>0</v>
      </c>
      <c r="CR681" s="227">
        <f t="shared" si="3127"/>
        <v>0</v>
      </c>
      <c r="CS681" s="227">
        <f t="shared" si="3127"/>
        <v>0</v>
      </c>
      <c r="CT681" s="227">
        <f t="shared" si="3127"/>
        <v>0</v>
      </c>
      <c r="CU681" s="227">
        <f t="shared" si="3127"/>
        <v>0</v>
      </c>
      <c r="CV681" s="227">
        <f t="shared" si="3127"/>
        <v>0</v>
      </c>
      <c r="CW681" s="227">
        <f t="shared" si="3127"/>
        <v>0</v>
      </c>
      <c r="CX681" s="227">
        <f t="shared" si="3127"/>
        <v>0</v>
      </c>
      <c r="CY681" s="227">
        <f t="shared" si="3127"/>
        <v>0</v>
      </c>
      <c r="CZ681" s="227">
        <f t="shared" si="3127"/>
        <v>0</v>
      </c>
      <c r="DA681" s="227">
        <f t="shared" si="3127"/>
        <v>0</v>
      </c>
      <c r="DB681" s="227">
        <f t="shared" si="3127"/>
        <v>0</v>
      </c>
      <c r="DC681" s="227">
        <f t="shared" si="3127"/>
        <v>0</v>
      </c>
      <c r="DD681" s="227">
        <f t="shared" si="3127"/>
        <v>0</v>
      </c>
      <c r="DE681" s="227">
        <f t="shared" si="3127"/>
        <v>0</v>
      </c>
      <c r="DF681" s="227">
        <f t="shared" si="3127"/>
        <v>0</v>
      </c>
      <c r="DG681" s="227">
        <f t="shared" si="3127"/>
        <v>0</v>
      </c>
      <c r="DH681" s="227">
        <f t="shared" ref="DH681:FS681" si="3128">IF(DH$8="",0,IF(DH479=0,0,DH680/DH479))</f>
        <v>0</v>
      </c>
      <c r="DI681" s="227">
        <f t="shared" si="3128"/>
        <v>0</v>
      </c>
      <c r="DJ681" s="227">
        <f t="shared" si="3128"/>
        <v>0</v>
      </c>
      <c r="DK681" s="227">
        <f t="shared" si="3128"/>
        <v>0</v>
      </c>
      <c r="DL681" s="227">
        <f t="shared" si="3128"/>
        <v>0</v>
      </c>
      <c r="DM681" s="227">
        <f t="shared" si="3128"/>
        <v>0</v>
      </c>
      <c r="DN681" s="227">
        <f t="shared" si="3128"/>
        <v>0</v>
      </c>
      <c r="DO681" s="227">
        <f t="shared" si="3128"/>
        <v>0</v>
      </c>
      <c r="DP681" s="227">
        <f t="shared" si="3128"/>
        <v>0</v>
      </c>
      <c r="DQ681" s="227">
        <f t="shared" si="3128"/>
        <v>0</v>
      </c>
      <c r="DR681" s="227">
        <f t="shared" si="3128"/>
        <v>0</v>
      </c>
      <c r="DS681" s="227">
        <f t="shared" si="3128"/>
        <v>0</v>
      </c>
      <c r="DT681" s="227">
        <f t="shared" si="3128"/>
        <v>0</v>
      </c>
      <c r="DU681" s="227">
        <f t="shared" si="3128"/>
        <v>0</v>
      </c>
      <c r="DV681" s="227">
        <f t="shared" si="3128"/>
        <v>0</v>
      </c>
      <c r="DW681" s="227">
        <f t="shared" si="3128"/>
        <v>0</v>
      </c>
      <c r="DX681" s="227">
        <f t="shared" si="3128"/>
        <v>0</v>
      </c>
      <c r="DY681" s="227">
        <f t="shared" si="3128"/>
        <v>0</v>
      </c>
      <c r="DZ681" s="227">
        <f t="shared" si="3128"/>
        <v>0</v>
      </c>
      <c r="EA681" s="227">
        <f t="shared" si="3128"/>
        <v>0</v>
      </c>
      <c r="EB681" s="227">
        <f t="shared" si="3128"/>
        <v>0</v>
      </c>
      <c r="EC681" s="227">
        <f t="shared" si="3128"/>
        <v>0</v>
      </c>
      <c r="ED681" s="227">
        <f t="shared" si="3128"/>
        <v>0</v>
      </c>
      <c r="EE681" s="227">
        <f t="shared" si="3128"/>
        <v>0</v>
      </c>
      <c r="EF681" s="227">
        <f t="shared" si="3128"/>
        <v>0</v>
      </c>
      <c r="EG681" s="227">
        <f t="shared" si="3128"/>
        <v>0</v>
      </c>
      <c r="EH681" s="227">
        <f t="shared" si="3128"/>
        <v>0</v>
      </c>
      <c r="EI681" s="227">
        <f t="shared" si="3128"/>
        <v>0</v>
      </c>
      <c r="EJ681" s="227">
        <f t="shared" si="3128"/>
        <v>0</v>
      </c>
      <c r="EK681" s="227">
        <f t="shared" si="3128"/>
        <v>0</v>
      </c>
      <c r="EL681" s="227">
        <f t="shared" si="3128"/>
        <v>0</v>
      </c>
      <c r="EM681" s="227">
        <f t="shared" si="3128"/>
        <v>0</v>
      </c>
      <c r="EN681" s="227">
        <f t="shared" si="3128"/>
        <v>0</v>
      </c>
      <c r="EO681" s="227">
        <f t="shared" si="3128"/>
        <v>0</v>
      </c>
      <c r="EP681" s="227">
        <f t="shared" si="3128"/>
        <v>0</v>
      </c>
      <c r="EQ681" s="227">
        <f t="shared" si="3128"/>
        <v>0</v>
      </c>
      <c r="ER681" s="227">
        <f t="shared" si="3128"/>
        <v>0</v>
      </c>
      <c r="ES681" s="227">
        <f t="shared" si="3128"/>
        <v>0</v>
      </c>
      <c r="ET681" s="227">
        <f t="shared" si="3128"/>
        <v>0</v>
      </c>
      <c r="EU681" s="227">
        <f t="shared" si="3128"/>
        <v>0</v>
      </c>
      <c r="EV681" s="227">
        <f t="shared" si="3128"/>
        <v>0</v>
      </c>
      <c r="EW681" s="227">
        <f t="shared" si="3128"/>
        <v>0</v>
      </c>
      <c r="EX681" s="227">
        <f t="shared" si="3128"/>
        <v>0</v>
      </c>
      <c r="EY681" s="227">
        <f t="shared" si="3128"/>
        <v>0</v>
      </c>
      <c r="EZ681" s="227">
        <f t="shared" si="3128"/>
        <v>0</v>
      </c>
      <c r="FA681" s="227">
        <f t="shared" si="3128"/>
        <v>0</v>
      </c>
      <c r="FB681" s="227">
        <f t="shared" si="3128"/>
        <v>0</v>
      </c>
      <c r="FC681" s="227">
        <f t="shared" si="3128"/>
        <v>0</v>
      </c>
      <c r="FD681" s="227">
        <f t="shared" si="3128"/>
        <v>0</v>
      </c>
      <c r="FE681" s="227">
        <f t="shared" si="3128"/>
        <v>0</v>
      </c>
      <c r="FF681" s="227">
        <f t="shared" si="3128"/>
        <v>0</v>
      </c>
      <c r="FG681" s="227">
        <f t="shared" si="3128"/>
        <v>0</v>
      </c>
      <c r="FH681" s="227">
        <f t="shared" si="3128"/>
        <v>0</v>
      </c>
      <c r="FI681" s="227">
        <f t="shared" si="3128"/>
        <v>0</v>
      </c>
      <c r="FJ681" s="227">
        <f t="shared" si="3128"/>
        <v>0</v>
      </c>
      <c r="FK681" s="227">
        <f t="shared" si="3128"/>
        <v>0</v>
      </c>
      <c r="FL681" s="227">
        <f t="shared" si="3128"/>
        <v>0</v>
      </c>
      <c r="FM681" s="227">
        <f t="shared" si="3128"/>
        <v>0</v>
      </c>
      <c r="FN681" s="227">
        <f t="shared" si="3128"/>
        <v>0</v>
      </c>
      <c r="FO681" s="227">
        <f t="shared" si="3128"/>
        <v>0</v>
      </c>
      <c r="FP681" s="227">
        <f t="shared" si="3128"/>
        <v>0</v>
      </c>
      <c r="FQ681" s="227">
        <f t="shared" si="3128"/>
        <v>0</v>
      </c>
      <c r="FR681" s="227">
        <f t="shared" si="3128"/>
        <v>0</v>
      </c>
      <c r="FS681" s="227">
        <f t="shared" si="3128"/>
        <v>0</v>
      </c>
      <c r="FT681" s="227">
        <f t="shared" ref="FT681:GZ681" si="3129">IF(FT$8="",0,IF(FT479=0,0,FT680/FT479))</f>
        <v>0</v>
      </c>
      <c r="FU681" s="227">
        <f t="shared" si="3129"/>
        <v>0</v>
      </c>
      <c r="FV681" s="227">
        <f t="shared" si="3129"/>
        <v>0</v>
      </c>
      <c r="FW681" s="227">
        <f t="shared" si="3129"/>
        <v>0</v>
      </c>
      <c r="FX681" s="227">
        <f t="shared" si="3129"/>
        <v>0</v>
      </c>
      <c r="FY681" s="227">
        <f t="shared" si="3129"/>
        <v>0</v>
      </c>
      <c r="FZ681" s="227">
        <f t="shared" si="3129"/>
        <v>0</v>
      </c>
      <c r="GA681" s="227">
        <f t="shared" si="3129"/>
        <v>0</v>
      </c>
      <c r="GB681" s="227">
        <f t="shared" si="3129"/>
        <v>0</v>
      </c>
      <c r="GC681" s="227">
        <f t="shared" si="3129"/>
        <v>0</v>
      </c>
      <c r="GD681" s="227">
        <f t="shared" si="3129"/>
        <v>0</v>
      </c>
      <c r="GE681" s="227">
        <f t="shared" si="3129"/>
        <v>0</v>
      </c>
      <c r="GF681" s="227">
        <f t="shared" si="3129"/>
        <v>0</v>
      </c>
      <c r="GG681" s="227">
        <f t="shared" si="3129"/>
        <v>0</v>
      </c>
      <c r="GH681" s="227">
        <f t="shared" si="3129"/>
        <v>0</v>
      </c>
      <c r="GI681" s="227">
        <f t="shared" si="3129"/>
        <v>0</v>
      </c>
      <c r="GJ681" s="227">
        <f t="shared" si="3129"/>
        <v>0</v>
      </c>
      <c r="GK681" s="227">
        <f t="shared" si="3129"/>
        <v>0</v>
      </c>
      <c r="GL681" s="227">
        <f t="shared" si="3129"/>
        <v>0</v>
      </c>
      <c r="GM681" s="227">
        <f t="shared" si="3129"/>
        <v>0</v>
      </c>
      <c r="GN681" s="227">
        <f t="shared" si="3129"/>
        <v>0</v>
      </c>
      <c r="GO681" s="227">
        <f t="shared" si="3129"/>
        <v>0</v>
      </c>
      <c r="GP681" s="227">
        <f t="shared" si="3129"/>
        <v>0</v>
      </c>
      <c r="GQ681" s="227">
        <f t="shared" si="3129"/>
        <v>0</v>
      </c>
      <c r="GR681" s="227">
        <f t="shared" si="3129"/>
        <v>0</v>
      </c>
      <c r="GS681" s="227">
        <f t="shared" si="3129"/>
        <v>0</v>
      </c>
      <c r="GT681" s="227">
        <f t="shared" si="3129"/>
        <v>0</v>
      </c>
      <c r="GU681" s="227">
        <f t="shared" si="3129"/>
        <v>0</v>
      </c>
      <c r="GV681" s="227">
        <f t="shared" si="3129"/>
        <v>0</v>
      </c>
      <c r="GW681" s="227">
        <f t="shared" si="3129"/>
        <v>0</v>
      </c>
      <c r="GX681" s="227">
        <f t="shared" si="3129"/>
        <v>0</v>
      </c>
      <c r="GY681" s="227">
        <f t="shared" si="3129"/>
        <v>0</v>
      </c>
      <c r="GZ681" s="227">
        <f t="shared" si="3129"/>
        <v>0</v>
      </c>
      <c r="HA681" s="34"/>
      <c r="HB681" s="34"/>
    </row>
    <row r="682" spans="1:210" ht="4.2" customHeight="1">
      <c r="A682" s="1"/>
      <c r="B682" s="1"/>
      <c r="C682" s="1"/>
      <c r="D682" s="1"/>
      <c r="E682" s="263"/>
      <c r="F682" s="48"/>
      <c r="G682" s="250"/>
      <c r="H682" s="33"/>
      <c r="I682" s="33"/>
      <c r="J682" s="33"/>
      <c r="K682" s="33"/>
      <c r="L682" s="33"/>
      <c r="M682" s="17"/>
      <c r="N682" s="33"/>
      <c r="O682" s="33"/>
      <c r="P682" s="17"/>
      <c r="Q682" s="33"/>
      <c r="R682" s="1"/>
      <c r="S682" s="5"/>
      <c r="T682" s="7"/>
      <c r="U682" s="24"/>
      <c r="V682" s="1"/>
      <c r="W682" s="10"/>
      <c r="X682" s="10"/>
      <c r="Y682" s="46"/>
      <c r="Z682" s="93"/>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c r="CT682" s="98"/>
      <c r="CU682" s="98"/>
      <c r="CV682" s="98"/>
      <c r="CW682" s="98"/>
      <c r="CX682" s="98"/>
      <c r="CY682" s="98"/>
      <c r="CZ682" s="98"/>
      <c r="DA682" s="98"/>
      <c r="DB682" s="98"/>
      <c r="DC682" s="98"/>
      <c r="DD682" s="98"/>
      <c r="DE682" s="98"/>
      <c r="DF682" s="98"/>
      <c r="DG682" s="98"/>
      <c r="DH682" s="98"/>
      <c r="DI682" s="98"/>
      <c r="DJ682" s="98"/>
      <c r="DK682" s="98"/>
      <c r="DL682" s="98"/>
      <c r="DM682" s="98"/>
      <c r="DN682" s="98"/>
      <c r="DO682" s="98"/>
      <c r="DP682" s="98"/>
      <c r="DQ682" s="98"/>
      <c r="DR682" s="98"/>
      <c r="DS682" s="98"/>
      <c r="DT682" s="98"/>
      <c r="DU682" s="98"/>
      <c r="DV682" s="98"/>
      <c r="DW682" s="98"/>
      <c r="DX682" s="98"/>
      <c r="DY682" s="98"/>
      <c r="DZ682" s="98"/>
      <c r="EA682" s="98"/>
      <c r="EB682" s="98"/>
      <c r="EC682" s="98"/>
      <c r="ED682" s="98"/>
      <c r="EE682" s="98"/>
      <c r="EF682" s="98"/>
      <c r="EG682" s="98"/>
      <c r="EH682" s="98"/>
      <c r="EI682" s="98"/>
      <c r="EJ682" s="98"/>
      <c r="EK682" s="98"/>
      <c r="EL682" s="98"/>
      <c r="EM682" s="98"/>
      <c r="EN682" s="98"/>
      <c r="EO682" s="98"/>
      <c r="EP682" s="98"/>
      <c r="EQ682" s="98"/>
      <c r="ER682" s="98"/>
      <c r="ES682" s="98"/>
      <c r="ET682" s="98"/>
      <c r="EU682" s="98"/>
      <c r="EV682" s="98"/>
      <c r="EW682" s="98"/>
      <c r="EX682" s="98"/>
      <c r="EY682" s="98"/>
      <c r="EZ682" s="98"/>
      <c r="FA682" s="98"/>
      <c r="FB682" s="98"/>
      <c r="FC682" s="98"/>
      <c r="FD682" s="98"/>
      <c r="FE682" s="98"/>
      <c r="FF682" s="98"/>
      <c r="FG682" s="98"/>
      <c r="FH682" s="98"/>
      <c r="FI682" s="98"/>
      <c r="FJ682" s="98"/>
      <c r="FK682" s="98"/>
      <c r="FL682" s="98"/>
      <c r="FM682" s="98"/>
      <c r="FN682" s="98"/>
      <c r="FO682" s="98"/>
      <c r="FP682" s="98"/>
      <c r="FQ682" s="98"/>
      <c r="FR682" s="98"/>
      <c r="FS682" s="98"/>
      <c r="FT682" s="98"/>
      <c r="FU682" s="98"/>
      <c r="FV682" s="98"/>
      <c r="FW682" s="98"/>
      <c r="FX682" s="98"/>
      <c r="FY682" s="98"/>
      <c r="FZ682" s="98"/>
      <c r="GA682" s="98"/>
      <c r="GB682" s="98"/>
      <c r="GC682" s="98"/>
      <c r="GD682" s="98"/>
      <c r="GE682" s="98"/>
      <c r="GF682" s="98"/>
      <c r="GG682" s="98"/>
      <c r="GH682" s="98"/>
      <c r="GI682" s="98"/>
      <c r="GJ682" s="98"/>
      <c r="GK682" s="98"/>
      <c r="GL682" s="98"/>
      <c r="GM682" s="98"/>
      <c r="GN682" s="98"/>
      <c r="GO682" s="98"/>
      <c r="GP682" s="98"/>
      <c r="GQ682" s="98"/>
      <c r="GR682" s="98"/>
      <c r="GS682" s="98"/>
      <c r="GT682" s="98"/>
      <c r="GU682" s="98"/>
      <c r="GV682" s="98"/>
      <c r="GW682" s="98"/>
      <c r="GX682" s="98"/>
      <c r="GY682" s="98"/>
      <c r="GZ682" s="98"/>
      <c r="HA682" s="1"/>
      <c r="HB682" s="1"/>
    </row>
    <row r="683" spans="1:210" ht="4.2" customHeight="1">
      <c r="A683" s="1"/>
      <c r="B683" s="1"/>
      <c r="C683" s="1"/>
      <c r="D683" s="1"/>
      <c r="E683" s="263"/>
      <c r="F683" s="48"/>
      <c r="G683" s="250"/>
      <c r="H683" s="1"/>
      <c r="I683" s="1"/>
      <c r="J683" s="1"/>
      <c r="K683" s="1"/>
      <c r="L683" s="1"/>
      <c r="M683" s="5"/>
      <c r="N683" s="1"/>
      <c r="O683" s="1"/>
      <c r="P683" s="5"/>
      <c r="Q683" s="1"/>
      <c r="R683" s="1"/>
      <c r="S683" s="5"/>
      <c r="T683" s="7"/>
      <c r="U683" s="24"/>
      <c r="V683" s="1"/>
      <c r="W683" s="12"/>
      <c r="X683" s="10"/>
      <c r="Y683" s="46"/>
      <c r="Z683" s="93"/>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4"/>
      <c r="BB683" s="94"/>
      <c r="BC683" s="94"/>
      <c r="BD683" s="94"/>
      <c r="BE683" s="94"/>
      <c r="BF683" s="94"/>
      <c r="BG683" s="94"/>
      <c r="BH683" s="94"/>
      <c r="BI683" s="94"/>
      <c r="BJ683" s="94"/>
      <c r="BK683" s="94"/>
      <c r="BL683" s="94"/>
      <c r="BM683" s="94"/>
      <c r="BN683" s="94"/>
      <c r="BO683" s="94"/>
      <c r="BP683" s="94"/>
      <c r="BQ683" s="94"/>
      <c r="BR683" s="94"/>
      <c r="BS683" s="94"/>
      <c r="BT683" s="94"/>
      <c r="BU683" s="94"/>
      <c r="BV683" s="94"/>
      <c r="BW683" s="94"/>
      <c r="BX683" s="94"/>
      <c r="BY683" s="94"/>
      <c r="BZ683" s="94"/>
      <c r="CA683" s="94"/>
      <c r="CB683" s="94"/>
      <c r="CC683" s="94"/>
      <c r="CD683" s="94"/>
      <c r="CE683" s="94"/>
      <c r="CF683" s="94"/>
      <c r="CG683" s="94"/>
      <c r="CH683" s="94"/>
      <c r="CI683" s="94"/>
      <c r="CJ683" s="94"/>
      <c r="CK683" s="94"/>
      <c r="CL683" s="94"/>
      <c r="CM683" s="94"/>
      <c r="CN683" s="94"/>
      <c r="CO683" s="94"/>
      <c r="CP683" s="94"/>
      <c r="CQ683" s="94"/>
      <c r="CR683" s="94"/>
      <c r="CS683" s="94"/>
      <c r="CT683" s="94"/>
      <c r="CU683" s="94"/>
      <c r="CV683" s="94"/>
      <c r="CW683" s="94"/>
      <c r="CX683" s="94"/>
      <c r="CY683" s="94"/>
      <c r="CZ683" s="94"/>
      <c r="DA683" s="94"/>
      <c r="DB683" s="94"/>
      <c r="DC683" s="94"/>
      <c r="DD683" s="94"/>
      <c r="DE683" s="94"/>
      <c r="DF683" s="94"/>
      <c r="DG683" s="94"/>
      <c r="DH683" s="94"/>
      <c r="DI683" s="94"/>
      <c r="DJ683" s="94"/>
      <c r="DK683" s="94"/>
      <c r="DL683" s="94"/>
      <c r="DM683" s="94"/>
      <c r="DN683" s="94"/>
      <c r="DO683" s="94"/>
      <c r="DP683" s="94"/>
      <c r="DQ683" s="94"/>
      <c r="DR683" s="94"/>
      <c r="DS683" s="94"/>
      <c r="DT683" s="94"/>
      <c r="DU683" s="94"/>
      <c r="DV683" s="94"/>
      <c r="DW683" s="94"/>
      <c r="DX683" s="94"/>
      <c r="DY683" s="94"/>
      <c r="DZ683" s="94"/>
      <c r="EA683" s="94"/>
      <c r="EB683" s="94"/>
      <c r="EC683" s="94"/>
      <c r="ED683" s="94"/>
      <c r="EE683" s="94"/>
      <c r="EF683" s="94"/>
      <c r="EG683" s="94"/>
      <c r="EH683" s="94"/>
      <c r="EI683" s="94"/>
      <c r="EJ683" s="94"/>
      <c r="EK683" s="94"/>
      <c r="EL683" s="94"/>
      <c r="EM683" s="94"/>
      <c r="EN683" s="94"/>
      <c r="EO683" s="94"/>
      <c r="EP683" s="94"/>
      <c r="EQ683" s="94"/>
      <c r="ER683" s="94"/>
      <c r="ES683" s="94"/>
      <c r="ET683" s="94"/>
      <c r="EU683" s="94"/>
      <c r="EV683" s="94"/>
      <c r="EW683" s="94"/>
      <c r="EX683" s="94"/>
      <c r="EY683" s="94"/>
      <c r="EZ683" s="94"/>
      <c r="FA683" s="94"/>
      <c r="FB683" s="94"/>
      <c r="FC683" s="94"/>
      <c r="FD683" s="94"/>
      <c r="FE683" s="94"/>
      <c r="FF683" s="94"/>
      <c r="FG683" s="94"/>
      <c r="FH683" s="94"/>
      <c r="FI683" s="94"/>
      <c r="FJ683" s="94"/>
      <c r="FK683" s="94"/>
      <c r="FL683" s="94"/>
      <c r="FM683" s="94"/>
      <c r="FN683" s="94"/>
      <c r="FO683" s="94"/>
      <c r="FP683" s="94"/>
      <c r="FQ683" s="94"/>
      <c r="FR683" s="94"/>
      <c r="FS683" s="94"/>
      <c r="FT683" s="94"/>
      <c r="FU683" s="94"/>
      <c r="FV683" s="94"/>
      <c r="FW683" s="94"/>
      <c r="FX683" s="94"/>
      <c r="FY683" s="94"/>
      <c r="FZ683" s="94"/>
      <c r="GA683" s="94"/>
      <c r="GB683" s="94"/>
      <c r="GC683" s="94"/>
      <c r="GD683" s="94"/>
      <c r="GE683" s="94"/>
      <c r="GF683" s="94"/>
      <c r="GG683" s="94"/>
      <c r="GH683" s="94"/>
      <c r="GI683" s="94"/>
      <c r="GJ683" s="94"/>
      <c r="GK683" s="94"/>
      <c r="GL683" s="94"/>
      <c r="GM683" s="94"/>
      <c r="GN683" s="94"/>
      <c r="GO683" s="94"/>
      <c r="GP683" s="94"/>
      <c r="GQ683" s="94"/>
      <c r="GR683" s="94"/>
      <c r="GS683" s="94"/>
      <c r="GT683" s="94"/>
      <c r="GU683" s="94"/>
      <c r="GV683" s="94"/>
      <c r="GW683" s="94"/>
      <c r="GX683" s="94"/>
      <c r="GY683" s="94"/>
      <c r="GZ683" s="94"/>
      <c r="HA683" s="1"/>
      <c r="HB683" s="1"/>
    </row>
    <row r="684" spans="1:210" s="4" customFormat="1" ht="12.6" thickBot="1">
      <c r="A684" s="3"/>
      <c r="B684" s="3"/>
      <c r="C684" s="3"/>
      <c r="D684" s="3"/>
      <c r="E684" s="9" t="s">
        <v>130</v>
      </c>
      <c r="F684" s="51"/>
      <c r="G684" s="250"/>
      <c r="H684" s="3" t="str">
        <f>$H$24</f>
        <v>Прибыль от коммерческой деятельности</v>
      </c>
      <c r="I684" s="3"/>
      <c r="J684" s="3"/>
      <c r="K684" s="3"/>
      <c r="L684" s="3"/>
      <c r="M684" s="5"/>
      <c r="N684" s="3" t="str">
        <f>N422</f>
        <v>Продукт-2</v>
      </c>
      <c r="O684" s="3"/>
      <c r="P684" s="5"/>
      <c r="Q684" s="3" t="s">
        <v>26</v>
      </c>
      <c r="R684" s="3"/>
      <c r="S684" s="5"/>
      <c r="T684" s="84"/>
      <c r="U684" s="24"/>
      <c r="V684" s="3"/>
      <c r="W684" s="12">
        <f>SUM($Y684:$HA684)</f>
        <v>0</v>
      </c>
      <c r="X684" s="12"/>
      <c r="Y684" s="46"/>
      <c r="Z684" s="91"/>
      <c r="AA684" s="92">
        <f t="shared" ref="AA684:BF684" si="3130">IF(AA$8="",0,AA541-AA557)</f>
        <v>0</v>
      </c>
      <c r="AB684" s="92">
        <f t="shared" si="3130"/>
        <v>0</v>
      </c>
      <c r="AC684" s="92">
        <f t="shared" si="3130"/>
        <v>0</v>
      </c>
      <c r="AD684" s="92">
        <f t="shared" si="3130"/>
        <v>0</v>
      </c>
      <c r="AE684" s="92">
        <f t="shared" si="3130"/>
        <v>0</v>
      </c>
      <c r="AF684" s="92">
        <f t="shared" si="3130"/>
        <v>0</v>
      </c>
      <c r="AG684" s="92">
        <f t="shared" si="3130"/>
        <v>0</v>
      </c>
      <c r="AH684" s="92">
        <f t="shared" si="3130"/>
        <v>0</v>
      </c>
      <c r="AI684" s="92">
        <f t="shared" si="3130"/>
        <v>0</v>
      </c>
      <c r="AJ684" s="92">
        <f t="shared" si="3130"/>
        <v>0</v>
      </c>
      <c r="AK684" s="92">
        <f t="shared" si="3130"/>
        <v>0</v>
      </c>
      <c r="AL684" s="92">
        <f t="shared" si="3130"/>
        <v>0</v>
      </c>
      <c r="AM684" s="92">
        <f t="shared" si="3130"/>
        <v>0</v>
      </c>
      <c r="AN684" s="92">
        <f t="shared" si="3130"/>
        <v>0</v>
      </c>
      <c r="AO684" s="92">
        <f t="shared" si="3130"/>
        <v>0</v>
      </c>
      <c r="AP684" s="92">
        <f t="shared" si="3130"/>
        <v>0</v>
      </c>
      <c r="AQ684" s="92">
        <f t="shared" si="3130"/>
        <v>0</v>
      </c>
      <c r="AR684" s="92">
        <f t="shared" si="3130"/>
        <v>0</v>
      </c>
      <c r="AS684" s="92">
        <f t="shared" si="3130"/>
        <v>0</v>
      </c>
      <c r="AT684" s="92">
        <f t="shared" si="3130"/>
        <v>0</v>
      </c>
      <c r="AU684" s="92">
        <f t="shared" si="3130"/>
        <v>0</v>
      </c>
      <c r="AV684" s="92">
        <f t="shared" si="3130"/>
        <v>0</v>
      </c>
      <c r="AW684" s="92">
        <f t="shared" si="3130"/>
        <v>0</v>
      </c>
      <c r="AX684" s="92">
        <f t="shared" si="3130"/>
        <v>0</v>
      </c>
      <c r="AY684" s="92">
        <f t="shared" si="3130"/>
        <v>0</v>
      </c>
      <c r="AZ684" s="92">
        <f t="shared" si="3130"/>
        <v>0</v>
      </c>
      <c r="BA684" s="92">
        <f t="shared" si="3130"/>
        <v>0</v>
      </c>
      <c r="BB684" s="92">
        <f t="shared" si="3130"/>
        <v>0</v>
      </c>
      <c r="BC684" s="92">
        <f t="shared" si="3130"/>
        <v>0</v>
      </c>
      <c r="BD684" s="92">
        <f t="shared" si="3130"/>
        <v>0</v>
      </c>
      <c r="BE684" s="92">
        <f t="shared" si="3130"/>
        <v>0</v>
      </c>
      <c r="BF684" s="92">
        <f t="shared" si="3130"/>
        <v>0</v>
      </c>
      <c r="BG684" s="92">
        <f t="shared" ref="BG684:CL684" si="3131">IF(BG$8="",0,BG541-BG557)</f>
        <v>0</v>
      </c>
      <c r="BH684" s="92">
        <f t="shared" si="3131"/>
        <v>0</v>
      </c>
      <c r="BI684" s="92">
        <f t="shared" si="3131"/>
        <v>0</v>
      </c>
      <c r="BJ684" s="92">
        <f t="shared" si="3131"/>
        <v>0</v>
      </c>
      <c r="BK684" s="92">
        <f t="shared" si="3131"/>
        <v>0</v>
      </c>
      <c r="BL684" s="92">
        <f t="shared" si="3131"/>
        <v>0</v>
      </c>
      <c r="BM684" s="92">
        <f t="shared" si="3131"/>
        <v>0</v>
      </c>
      <c r="BN684" s="92">
        <f t="shared" si="3131"/>
        <v>0</v>
      </c>
      <c r="BO684" s="92">
        <f t="shared" si="3131"/>
        <v>0</v>
      </c>
      <c r="BP684" s="92">
        <f t="shared" si="3131"/>
        <v>0</v>
      </c>
      <c r="BQ684" s="92">
        <f t="shared" si="3131"/>
        <v>0</v>
      </c>
      <c r="BR684" s="92">
        <f t="shared" si="3131"/>
        <v>0</v>
      </c>
      <c r="BS684" s="92">
        <f t="shared" si="3131"/>
        <v>0</v>
      </c>
      <c r="BT684" s="92">
        <f t="shared" si="3131"/>
        <v>0</v>
      </c>
      <c r="BU684" s="92">
        <f t="shared" si="3131"/>
        <v>0</v>
      </c>
      <c r="BV684" s="92">
        <f t="shared" si="3131"/>
        <v>0</v>
      </c>
      <c r="BW684" s="92">
        <f t="shared" si="3131"/>
        <v>0</v>
      </c>
      <c r="BX684" s="92">
        <f t="shared" si="3131"/>
        <v>0</v>
      </c>
      <c r="BY684" s="92">
        <f t="shared" si="3131"/>
        <v>0</v>
      </c>
      <c r="BZ684" s="92">
        <f t="shared" si="3131"/>
        <v>0</v>
      </c>
      <c r="CA684" s="92">
        <f t="shared" si="3131"/>
        <v>0</v>
      </c>
      <c r="CB684" s="92">
        <f t="shared" si="3131"/>
        <v>0</v>
      </c>
      <c r="CC684" s="92">
        <f t="shared" si="3131"/>
        <v>0</v>
      </c>
      <c r="CD684" s="92">
        <f t="shared" si="3131"/>
        <v>0</v>
      </c>
      <c r="CE684" s="92">
        <f t="shared" si="3131"/>
        <v>0</v>
      </c>
      <c r="CF684" s="92">
        <f t="shared" si="3131"/>
        <v>0</v>
      </c>
      <c r="CG684" s="92">
        <f t="shared" si="3131"/>
        <v>0</v>
      </c>
      <c r="CH684" s="92">
        <f t="shared" si="3131"/>
        <v>0</v>
      </c>
      <c r="CI684" s="92">
        <f t="shared" si="3131"/>
        <v>0</v>
      </c>
      <c r="CJ684" s="92">
        <f t="shared" si="3131"/>
        <v>0</v>
      </c>
      <c r="CK684" s="92">
        <f t="shared" si="3131"/>
        <v>0</v>
      </c>
      <c r="CL684" s="92">
        <f t="shared" si="3131"/>
        <v>0</v>
      </c>
      <c r="CM684" s="92">
        <f t="shared" ref="CM684:DG684" si="3132">IF(CM$8="",0,CM541-CM557)</f>
        <v>0</v>
      </c>
      <c r="CN684" s="92">
        <f t="shared" si="3132"/>
        <v>0</v>
      </c>
      <c r="CO684" s="92">
        <f t="shared" si="3132"/>
        <v>0</v>
      </c>
      <c r="CP684" s="92">
        <f t="shared" si="3132"/>
        <v>0</v>
      </c>
      <c r="CQ684" s="92">
        <f t="shared" si="3132"/>
        <v>0</v>
      </c>
      <c r="CR684" s="92">
        <f t="shared" si="3132"/>
        <v>0</v>
      </c>
      <c r="CS684" s="92">
        <f t="shared" si="3132"/>
        <v>0</v>
      </c>
      <c r="CT684" s="92">
        <f t="shared" si="3132"/>
        <v>0</v>
      </c>
      <c r="CU684" s="92">
        <f t="shared" si="3132"/>
        <v>0</v>
      </c>
      <c r="CV684" s="92">
        <f t="shared" si="3132"/>
        <v>0</v>
      </c>
      <c r="CW684" s="92">
        <f t="shared" si="3132"/>
        <v>0</v>
      </c>
      <c r="CX684" s="92">
        <f t="shared" si="3132"/>
        <v>0</v>
      </c>
      <c r="CY684" s="92">
        <f t="shared" si="3132"/>
        <v>0</v>
      </c>
      <c r="CZ684" s="92">
        <f t="shared" si="3132"/>
        <v>0</v>
      </c>
      <c r="DA684" s="92">
        <f t="shared" si="3132"/>
        <v>0</v>
      </c>
      <c r="DB684" s="92">
        <f t="shared" si="3132"/>
        <v>0</v>
      </c>
      <c r="DC684" s="92">
        <f t="shared" si="3132"/>
        <v>0</v>
      </c>
      <c r="DD684" s="92">
        <f t="shared" si="3132"/>
        <v>0</v>
      </c>
      <c r="DE684" s="92">
        <f t="shared" si="3132"/>
        <v>0</v>
      </c>
      <c r="DF684" s="92">
        <f t="shared" si="3132"/>
        <v>0</v>
      </c>
      <c r="DG684" s="92">
        <f t="shared" si="3132"/>
        <v>0</v>
      </c>
      <c r="DH684" s="92">
        <f t="shared" ref="DH684:FS684" si="3133">IF(DH$8="",0,DH541-DH557)</f>
        <v>0</v>
      </c>
      <c r="DI684" s="92">
        <f t="shared" si="3133"/>
        <v>0</v>
      </c>
      <c r="DJ684" s="92">
        <f t="shared" si="3133"/>
        <v>0</v>
      </c>
      <c r="DK684" s="92">
        <f t="shared" si="3133"/>
        <v>0</v>
      </c>
      <c r="DL684" s="92">
        <f t="shared" si="3133"/>
        <v>0</v>
      </c>
      <c r="DM684" s="92">
        <f t="shared" si="3133"/>
        <v>0</v>
      </c>
      <c r="DN684" s="92">
        <f t="shared" si="3133"/>
        <v>0</v>
      </c>
      <c r="DO684" s="92">
        <f t="shared" si="3133"/>
        <v>0</v>
      </c>
      <c r="DP684" s="92">
        <f t="shared" si="3133"/>
        <v>0</v>
      </c>
      <c r="DQ684" s="92">
        <f t="shared" si="3133"/>
        <v>0</v>
      </c>
      <c r="DR684" s="92">
        <f t="shared" si="3133"/>
        <v>0</v>
      </c>
      <c r="DS684" s="92">
        <f t="shared" si="3133"/>
        <v>0</v>
      </c>
      <c r="DT684" s="92">
        <f t="shared" si="3133"/>
        <v>0</v>
      </c>
      <c r="DU684" s="92">
        <f t="shared" si="3133"/>
        <v>0</v>
      </c>
      <c r="DV684" s="92">
        <f t="shared" si="3133"/>
        <v>0</v>
      </c>
      <c r="DW684" s="92">
        <f t="shared" si="3133"/>
        <v>0</v>
      </c>
      <c r="DX684" s="92">
        <f t="shared" si="3133"/>
        <v>0</v>
      </c>
      <c r="DY684" s="92">
        <f t="shared" si="3133"/>
        <v>0</v>
      </c>
      <c r="DZ684" s="92">
        <f t="shared" si="3133"/>
        <v>0</v>
      </c>
      <c r="EA684" s="92">
        <f t="shared" si="3133"/>
        <v>0</v>
      </c>
      <c r="EB684" s="92">
        <f t="shared" si="3133"/>
        <v>0</v>
      </c>
      <c r="EC684" s="92">
        <f t="shared" si="3133"/>
        <v>0</v>
      </c>
      <c r="ED684" s="92">
        <f t="shared" si="3133"/>
        <v>0</v>
      </c>
      <c r="EE684" s="92">
        <f t="shared" si="3133"/>
        <v>0</v>
      </c>
      <c r="EF684" s="92">
        <f t="shared" si="3133"/>
        <v>0</v>
      </c>
      <c r="EG684" s="92">
        <f t="shared" si="3133"/>
        <v>0</v>
      </c>
      <c r="EH684" s="92">
        <f t="shared" si="3133"/>
        <v>0</v>
      </c>
      <c r="EI684" s="92">
        <f t="shared" si="3133"/>
        <v>0</v>
      </c>
      <c r="EJ684" s="92">
        <f t="shared" si="3133"/>
        <v>0</v>
      </c>
      <c r="EK684" s="92">
        <f t="shared" si="3133"/>
        <v>0</v>
      </c>
      <c r="EL684" s="92">
        <f t="shared" si="3133"/>
        <v>0</v>
      </c>
      <c r="EM684" s="92">
        <f t="shared" si="3133"/>
        <v>0</v>
      </c>
      <c r="EN684" s="92">
        <f t="shared" si="3133"/>
        <v>0</v>
      </c>
      <c r="EO684" s="92">
        <f t="shared" si="3133"/>
        <v>0</v>
      </c>
      <c r="EP684" s="92">
        <f t="shared" si="3133"/>
        <v>0</v>
      </c>
      <c r="EQ684" s="92">
        <f t="shared" si="3133"/>
        <v>0</v>
      </c>
      <c r="ER684" s="92">
        <f t="shared" si="3133"/>
        <v>0</v>
      </c>
      <c r="ES684" s="92">
        <f t="shared" si="3133"/>
        <v>0</v>
      </c>
      <c r="ET684" s="92">
        <f t="shared" si="3133"/>
        <v>0</v>
      </c>
      <c r="EU684" s="92">
        <f t="shared" si="3133"/>
        <v>0</v>
      </c>
      <c r="EV684" s="92">
        <f t="shared" si="3133"/>
        <v>0</v>
      </c>
      <c r="EW684" s="92">
        <f t="shared" si="3133"/>
        <v>0</v>
      </c>
      <c r="EX684" s="92">
        <f t="shared" si="3133"/>
        <v>0</v>
      </c>
      <c r="EY684" s="92">
        <f t="shared" si="3133"/>
        <v>0</v>
      </c>
      <c r="EZ684" s="92">
        <f t="shared" si="3133"/>
        <v>0</v>
      </c>
      <c r="FA684" s="92">
        <f t="shared" si="3133"/>
        <v>0</v>
      </c>
      <c r="FB684" s="92">
        <f t="shared" si="3133"/>
        <v>0</v>
      </c>
      <c r="FC684" s="92">
        <f t="shared" si="3133"/>
        <v>0</v>
      </c>
      <c r="FD684" s="92">
        <f t="shared" si="3133"/>
        <v>0</v>
      </c>
      <c r="FE684" s="92">
        <f t="shared" si="3133"/>
        <v>0</v>
      </c>
      <c r="FF684" s="92">
        <f t="shared" si="3133"/>
        <v>0</v>
      </c>
      <c r="FG684" s="92">
        <f t="shared" si="3133"/>
        <v>0</v>
      </c>
      <c r="FH684" s="92">
        <f t="shared" si="3133"/>
        <v>0</v>
      </c>
      <c r="FI684" s="92">
        <f t="shared" si="3133"/>
        <v>0</v>
      </c>
      <c r="FJ684" s="92">
        <f t="shared" si="3133"/>
        <v>0</v>
      </c>
      <c r="FK684" s="92">
        <f t="shared" si="3133"/>
        <v>0</v>
      </c>
      <c r="FL684" s="92">
        <f t="shared" si="3133"/>
        <v>0</v>
      </c>
      <c r="FM684" s="92">
        <f t="shared" si="3133"/>
        <v>0</v>
      </c>
      <c r="FN684" s="92">
        <f t="shared" si="3133"/>
        <v>0</v>
      </c>
      <c r="FO684" s="92">
        <f t="shared" si="3133"/>
        <v>0</v>
      </c>
      <c r="FP684" s="92">
        <f t="shared" si="3133"/>
        <v>0</v>
      </c>
      <c r="FQ684" s="92">
        <f t="shared" si="3133"/>
        <v>0</v>
      </c>
      <c r="FR684" s="92">
        <f t="shared" si="3133"/>
        <v>0</v>
      </c>
      <c r="FS684" s="92">
        <f t="shared" si="3133"/>
        <v>0</v>
      </c>
      <c r="FT684" s="92">
        <f t="shared" ref="FT684:GZ684" si="3134">IF(FT$8="",0,FT541-FT557)</f>
        <v>0</v>
      </c>
      <c r="FU684" s="92">
        <f t="shared" si="3134"/>
        <v>0</v>
      </c>
      <c r="FV684" s="92">
        <f t="shared" si="3134"/>
        <v>0</v>
      </c>
      <c r="FW684" s="92">
        <f t="shared" si="3134"/>
        <v>0</v>
      </c>
      <c r="FX684" s="92">
        <f t="shared" si="3134"/>
        <v>0</v>
      </c>
      <c r="FY684" s="92">
        <f t="shared" si="3134"/>
        <v>0</v>
      </c>
      <c r="FZ684" s="92">
        <f t="shared" si="3134"/>
        <v>0</v>
      </c>
      <c r="GA684" s="92">
        <f t="shared" si="3134"/>
        <v>0</v>
      </c>
      <c r="GB684" s="92">
        <f t="shared" si="3134"/>
        <v>0</v>
      </c>
      <c r="GC684" s="92">
        <f t="shared" si="3134"/>
        <v>0</v>
      </c>
      <c r="GD684" s="92">
        <f t="shared" si="3134"/>
        <v>0</v>
      </c>
      <c r="GE684" s="92">
        <f t="shared" si="3134"/>
        <v>0</v>
      </c>
      <c r="GF684" s="92">
        <f t="shared" si="3134"/>
        <v>0</v>
      </c>
      <c r="GG684" s="92">
        <f t="shared" si="3134"/>
        <v>0</v>
      </c>
      <c r="GH684" s="92">
        <f t="shared" si="3134"/>
        <v>0</v>
      </c>
      <c r="GI684" s="92">
        <f t="shared" si="3134"/>
        <v>0</v>
      </c>
      <c r="GJ684" s="92">
        <f t="shared" si="3134"/>
        <v>0</v>
      </c>
      <c r="GK684" s="92">
        <f t="shared" si="3134"/>
        <v>0</v>
      </c>
      <c r="GL684" s="92">
        <f t="shared" si="3134"/>
        <v>0</v>
      </c>
      <c r="GM684" s="92">
        <f t="shared" si="3134"/>
        <v>0</v>
      </c>
      <c r="GN684" s="92">
        <f t="shared" si="3134"/>
        <v>0</v>
      </c>
      <c r="GO684" s="92">
        <f t="shared" si="3134"/>
        <v>0</v>
      </c>
      <c r="GP684" s="92">
        <f t="shared" si="3134"/>
        <v>0</v>
      </c>
      <c r="GQ684" s="92">
        <f t="shared" si="3134"/>
        <v>0</v>
      </c>
      <c r="GR684" s="92">
        <f t="shared" si="3134"/>
        <v>0</v>
      </c>
      <c r="GS684" s="92">
        <f t="shared" si="3134"/>
        <v>0</v>
      </c>
      <c r="GT684" s="92">
        <f t="shared" si="3134"/>
        <v>0</v>
      </c>
      <c r="GU684" s="92">
        <f t="shared" si="3134"/>
        <v>0</v>
      </c>
      <c r="GV684" s="92">
        <f t="shared" si="3134"/>
        <v>0</v>
      </c>
      <c r="GW684" s="92">
        <f t="shared" si="3134"/>
        <v>0</v>
      </c>
      <c r="GX684" s="92">
        <f t="shared" si="3134"/>
        <v>0</v>
      </c>
      <c r="GY684" s="92">
        <f t="shared" si="3134"/>
        <v>0</v>
      </c>
      <c r="GZ684" s="92">
        <f t="shared" si="3134"/>
        <v>0</v>
      </c>
      <c r="HA684" s="3"/>
      <c r="HB684" s="3"/>
    </row>
    <row r="685" spans="1:210" s="35" customFormat="1">
      <c r="A685" s="34"/>
      <c r="B685" s="196"/>
      <c r="C685" s="34"/>
      <c r="D685" s="34"/>
      <c r="E685" s="9" t="s">
        <v>130</v>
      </c>
      <c r="F685" s="53"/>
      <c r="G685" s="250"/>
      <c r="H685" s="224" t="str">
        <f>$H$25</f>
        <v>Рентабельность коммерческой деятельности</v>
      </c>
      <c r="I685" s="224"/>
      <c r="J685" s="224"/>
      <c r="K685" s="224"/>
      <c r="L685" s="224"/>
      <c r="M685" s="225"/>
      <c r="N685" s="326" t="str">
        <f>N422</f>
        <v>Продукт-2</v>
      </c>
      <c r="O685" s="224"/>
      <c r="P685" s="225"/>
      <c r="Q685" s="224" t="s">
        <v>14</v>
      </c>
      <c r="R685" s="34"/>
      <c r="S685" s="20"/>
      <c r="T685" s="207"/>
      <c r="U685" s="26"/>
      <c r="V685" s="324"/>
      <c r="W685" s="325">
        <f>IF(W$8="",0,IF(W533=0,0,W684/W533))</f>
        <v>0</v>
      </c>
      <c r="X685" s="296"/>
      <c r="Y685" s="327"/>
      <c r="Z685" s="103"/>
      <c r="AA685" s="227">
        <f t="shared" ref="AA685:BF685" si="3135">IF(AA$8="",0,IF(AA533=0,0,AA684/AA533))</f>
        <v>0</v>
      </c>
      <c r="AB685" s="227">
        <f t="shared" si="3135"/>
        <v>0</v>
      </c>
      <c r="AC685" s="227">
        <f t="shared" si="3135"/>
        <v>0</v>
      </c>
      <c r="AD685" s="227">
        <f t="shared" si="3135"/>
        <v>0</v>
      </c>
      <c r="AE685" s="227">
        <f t="shared" si="3135"/>
        <v>0</v>
      </c>
      <c r="AF685" s="227">
        <f t="shared" si="3135"/>
        <v>0</v>
      </c>
      <c r="AG685" s="227">
        <f t="shared" si="3135"/>
        <v>0</v>
      </c>
      <c r="AH685" s="227">
        <f t="shared" si="3135"/>
        <v>0</v>
      </c>
      <c r="AI685" s="227">
        <f t="shared" si="3135"/>
        <v>0</v>
      </c>
      <c r="AJ685" s="227">
        <f t="shared" si="3135"/>
        <v>0</v>
      </c>
      <c r="AK685" s="227">
        <f t="shared" si="3135"/>
        <v>0</v>
      </c>
      <c r="AL685" s="227">
        <f t="shared" si="3135"/>
        <v>0</v>
      </c>
      <c r="AM685" s="227">
        <f t="shared" si="3135"/>
        <v>0</v>
      </c>
      <c r="AN685" s="227">
        <f t="shared" si="3135"/>
        <v>0</v>
      </c>
      <c r="AO685" s="227">
        <f t="shared" si="3135"/>
        <v>0</v>
      </c>
      <c r="AP685" s="227">
        <f t="shared" si="3135"/>
        <v>0</v>
      </c>
      <c r="AQ685" s="227">
        <f t="shared" si="3135"/>
        <v>0</v>
      </c>
      <c r="AR685" s="227">
        <f t="shared" si="3135"/>
        <v>0</v>
      </c>
      <c r="AS685" s="227">
        <f t="shared" si="3135"/>
        <v>0</v>
      </c>
      <c r="AT685" s="227">
        <f t="shared" si="3135"/>
        <v>0</v>
      </c>
      <c r="AU685" s="227">
        <f t="shared" si="3135"/>
        <v>0</v>
      </c>
      <c r="AV685" s="227">
        <f t="shared" si="3135"/>
        <v>0</v>
      </c>
      <c r="AW685" s="227">
        <f t="shared" si="3135"/>
        <v>0</v>
      </c>
      <c r="AX685" s="227">
        <f t="shared" si="3135"/>
        <v>0</v>
      </c>
      <c r="AY685" s="227">
        <f t="shared" si="3135"/>
        <v>0</v>
      </c>
      <c r="AZ685" s="227">
        <f t="shared" si="3135"/>
        <v>0</v>
      </c>
      <c r="BA685" s="227">
        <f t="shared" si="3135"/>
        <v>0</v>
      </c>
      <c r="BB685" s="227">
        <f t="shared" si="3135"/>
        <v>0</v>
      </c>
      <c r="BC685" s="227">
        <f t="shared" si="3135"/>
        <v>0</v>
      </c>
      <c r="BD685" s="227">
        <f t="shared" si="3135"/>
        <v>0</v>
      </c>
      <c r="BE685" s="227">
        <f t="shared" si="3135"/>
        <v>0</v>
      </c>
      <c r="BF685" s="227">
        <f t="shared" si="3135"/>
        <v>0</v>
      </c>
      <c r="BG685" s="227">
        <f t="shared" ref="BG685:CL685" si="3136">IF(BG$8="",0,IF(BG533=0,0,BG684/BG533))</f>
        <v>0</v>
      </c>
      <c r="BH685" s="227">
        <f t="shared" si="3136"/>
        <v>0</v>
      </c>
      <c r="BI685" s="227">
        <f t="shared" si="3136"/>
        <v>0</v>
      </c>
      <c r="BJ685" s="227">
        <f t="shared" si="3136"/>
        <v>0</v>
      </c>
      <c r="BK685" s="227">
        <f t="shared" si="3136"/>
        <v>0</v>
      </c>
      <c r="BL685" s="227">
        <f t="shared" si="3136"/>
        <v>0</v>
      </c>
      <c r="BM685" s="227">
        <f t="shared" si="3136"/>
        <v>0</v>
      </c>
      <c r="BN685" s="227">
        <f t="shared" si="3136"/>
        <v>0</v>
      </c>
      <c r="BO685" s="227">
        <f t="shared" si="3136"/>
        <v>0</v>
      </c>
      <c r="BP685" s="227">
        <f t="shared" si="3136"/>
        <v>0</v>
      </c>
      <c r="BQ685" s="227">
        <f t="shared" si="3136"/>
        <v>0</v>
      </c>
      <c r="BR685" s="227">
        <f t="shared" si="3136"/>
        <v>0</v>
      </c>
      <c r="BS685" s="227">
        <f t="shared" si="3136"/>
        <v>0</v>
      </c>
      <c r="BT685" s="227">
        <f t="shared" si="3136"/>
        <v>0</v>
      </c>
      <c r="BU685" s="227">
        <f t="shared" si="3136"/>
        <v>0</v>
      </c>
      <c r="BV685" s="227">
        <f t="shared" si="3136"/>
        <v>0</v>
      </c>
      <c r="BW685" s="227">
        <f t="shared" si="3136"/>
        <v>0</v>
      </c>
      <c r="BX685" s="227">
        <f t="shared" si="3136"/>
        <v>0</v>
      </c>
      <c r="BY685" s="227">
        <f t="shared" si="3136"/>
        <v>0</v>
      </c>
      <c r="BZ685" s="227">
        <f t="shared" si="3136"/>
        <v>0</v>
      </c>
      <c r="CA685" s="227">
        <f t="shared" si="3136"/>
        <v>0</v>
      </c>
      <c r="CB685" s="227">
        <f t="shared" si="3136"/>
        <v>0</v>
      </c>
      <c r="CC685" s="227">
        <f t="shared" si="3136"/>
        <v>0</v>
      </c>
      <c r="CD685" s="227">
        <f t="shared" si="3136"/>
        <v>0</v>
      </c>
      <c r="CE685" s="227">
        <f t="shared" si="3136"/>
        <v>0</v>
      </c>
      <c r="CF685" s="227">
        <f t="shared" si="3136"/>
        <v>0</v>
      </c>
      <c r="CG685" s="227">
        <f t="shared" si="3136"/>
        <v>0</v>
      </c>
      <c r="CH685" s="227">
        <f t="shared" si="3136"/>
        <v>0</v>
      </c>
      <c r="CI685" s="227">
        <f t="shared" si="3136"/>
        <v>0</v>
      </c>
      <c r="CJ685" s="227">
        <f t="shared" si="3136"/>
        <v>0</v>
      </c>
      <c r="CK685" s="227">
        <f t="shared" si="3136"/>
        <v>0</v>
      </c>
      <c r="CL685" s="227">
        <f t="shared" si="3136"/>
        <v>0</v>
      </c>
      <c r="CM685" s="227">
        <f t="shared" ref="CM685:DG685" si="3137">IF(CM$8="",0,IF(CM533=0,0,CM684/CM533))</f>
        <v>0</v>
      </c>
      <c r="CN685" s="227">
        <f t="shared" si="3137"/>
        <v>0</v>
      </c>
      <c r="CO685" s="227">
        <f t="shared" si="3137"/>
        <v>0</v>
      </c>
      <c r="CP685" s="227">
        <f t="shared" si="3137"/>
        <v>0</v>
      </c>
      <c r="CQ685" s="227">
        <f t="shared" si="3137"/>
        <v>0</v>
      </c>
      <c r="CR685" s="227">
        <f t="shared" si="3137"/>
        <v>0</v>
      </c>
      <c r="CS685" s="227">
        <f t="shared" si="3137"/>
        <v>0</v>
      </c>
      <c r="CT685" s="227">
        <f t="shared" si="3137"/>
        <v>0</v>
      </c>
      <c r="CU685" s="227">
        <f t="shared" si="3137"/>
        <v>0</v>
      </c>
      <c r="CV685" s="227">
        <f t="shared" si="3137"/>
        <v>0</v>
      </c>
      <c r="CW685" s="227">
        <f t="shared" si="3137"/>
        <v>0</v>
      </c>
      <c r="CX685" s="227">
        <f t="shared" si="3137"/>
        <v>0</v>
      </c>
      <c r="CY685" s="227">
        <f t="shared" si="3137"/>
        <v>0</v>
      </c>
      <c r="CZ685" s="227">
        <f t="shared" si="3137"/>
        <v>0</v>
      </c>
      <c r="DA685" s="227">
        <f t="shared" si="3137"/>
        <v>0</v>
      </c>
      <c r="DB685" s="227">
        <f t="shared" si="3137"/>
        <v>0</v>
      </c>
      <c r="DC685" s="227">
        <f t="shared" si="3137"/>
        <v>0</v>
      </c>
      <c r="DD685" s="227">
        <f t="shared" si="3137"/>
        <v>0</v>
      </c>
      <c r="DE685" s="227">
        <f t="shared" si="3137"/>
        <v>0</v>
      </c>
      <c r="DF685" s="227">
        <f t="shared" si="3137"/>
        <v>0</v>
      </c>
      <c r="DG685" s="227">
        <f t="shared" si="3137"/>
        <v>0</v>
      </c>
      <c r="DH685" s="227">
        <f t="shared" ref="DH685:FS685" si="3138">IF(DH$8="",0,IF(DH533=0,0,DH684/DH533))</f>
        <v>0</v>
      </c>
      <c r="DI685" s="227">
        <f t="shared" si="3138"/>
        <v>0</v>
      </c>
      <c r="DJ685" s="227">
        <f t="shared" si="3138"/>
        <v>0</v>
      </c>
      <c r="DK685" s="227">
        <f t="shared" si="3138"/>
        <v>0</v>
      </c>
      <c r="DL685" s="227">
        <f t="shared" si="3138"/>
        <v>0</v>
      </c>
      <c r="DM685" s="227">
        <f t="shared" si="3138"/>
        <v>0</v>
      </c>
      <c r="DN685" s="227">
        <f t="shared" si="3138"/>
        <v>0</v>
      </c>
      <c r="DO685" s="227">
        <f t="shared" si="3138"/>
        <v>0</v>
      </c>
      <c r="DP685" s="227">
        <f t="shared" si="3138"/>
        <v>0</v>
      </c>
      <c r="DQ685" s="227">
        <f t="shared" si="3138"/>
        <v>0</v>
      </c>
      <c r="DR685" s="227">
        <f t="shared" si="3138"/>
        <v>0</v>
      </c>
      <c r="DS685" s="227">
        <f t="shared" si="3138"/>
        <v>0</v>
      </c>
      <c r="DT685" s="227">
        <f t="shared" si="3138"/>
        <v>0</v>
      </c>
      <c r="DU685" s="227">
        <f t="shared" si="3138"/>
        <v>0</v>
      </c>
      <c r="DV685" s="227">
        <f t="shared" si="3138"/>
        <v>0</v>
      </c>
      <c r="DW685" s="227">
        <f t="shared" si="3138"/>
        <v>0</v>
      </c>
      <c r="DX685" s="227">
        <f t="shared" si="3138"/>
        <v>0</v>
      </c>
      <c r="DY685" s="227">
        <f t="shared" si="3138"/>
        <v>0</v>
      </c>
      <c r="DZ685" s="227">
        <f t="shared" si="3138"/>
        <v>0</v>
      </c>
      <c r="EA685" s="227">
        <f t="shared" si="3138"/>
        <v>0</v>
      </c>
      <c r="EB685" s="227">
        <f t="shared" si="3138"/>
        <v>0</v>
      </c>
      <c r="EC685" s="227">
        <f t="shared" si="3138"/>
        <v>0</v>
      </c>
      <c r="ED685" s="227">
        <f t="shared" si="3138"/>
        <v>0</v>
      </c>
      <c r="EE685" s="227">
        <f t="shared" si="3138"/>
        <v>0</v>
      </c>
      <c r="EF685" s="227">
        <f t="shared" si="3138"/>
        <v>0</v>
      </c>
      <c r="EG685" s="227">
        <f t="shared" si="3138"/>
        <v>0</v>
      </c>
      <c r="EH685" s="227">
        <f t="shared" si="3138"/>
        <v>0</v>
      </c>
      <c r="EI685" s="227">
        <f t="shared" si="3138"/>
        <v>0</v>
      </c>
      <c r="EJ685" s="227">
        <f t="shared" si="3138"/>
        <v>0</v>
      </c>
      <c r="EK685" s="227">
        <f t="shared" si="3138"/>
        <v>0</v>
      </c>
      <c r="EL685" s="227">
        <f t="shared" si="3138"/>
        <v>0</v>
      </c>
      <c r="EM685" s="227">
        <f t="shared" si="3138"/>
        <v>0</v>
      </c>
      <c r="EN685" s="227">
        <f t="shared" si="3138"/>
        <v>0</v>
      </c>
      <c r="EO685" s="227">
        <f t="shared" si="3138"/>
        <v>0</v>
      </c>
      <c r="EP685" s="227">
        <f t="shared" si="3138"/>
        <v>0</v>
      </c>
      <c r="EQ685" s="227">
        <f t="shared" si="3138"/>
        <v>0</v>
      </c>
      <c r="ER685" s="227">
        <f t="shared" si="3138"/>
        <v>0</v>
      </c>
      <c r="ES685" s="227">
        <f t="shared" si="3138"/>
        <v>0</v>
      </c>
      <c r="ET685" s="227">
        <f t="shared" si="3138"/>
        <v>0</v>
      </c>
      <c r="EU685" s="227">
        <f t="shared" si="3138"/>
        <v>0</v>
      </c>
      <c r="EV685" s="227">
        <f t="shared" si="3138"/>
        <v>0</v>
      </c>
      <c r="EW685" s="227">
        <f t="shared" si="3138"/>
        <v>0</v>
      </c>
      <c r="EX685" s="227">
        <f t="shared" si="3138"/>
        <v>0</v>
      </c>
      <c r="EY685" s="227">
        <f t="shared" si="3138"/>
        <v>0</v>
      </c>
      <c r="EZ685" s="227">
        <f t="shared" si="3138"/>
        <v>0</v>
      </c>
      <c r="FA685" s="227">
        <f t="shared" si="3138"/>
        <v>0</v>
      </c>
      <c r="FB685" s="227">
        <f t="shared" si="3138"/>
        <v>0</v>
      </c>
      <c r="FC685" s="227">
        <f t="shared" si="3138"/>
        <v>0</v>
      </c>
      <c r="FD685" s="227">
        <f t="shared" si="3138"/>
        <v>0</v>
      </c>
      <c r="FE685" s="227">
        <f t="shared" si="3138"/>
        <v>0</v>
      </c>
      <c r="FF685" s="227">
        <f t="shared" si="3138"/>
        <v>0</v>
      </c>
      <c r="FG685" s="227">
        <f t="shared" si="3138"/>
        <v>0</v>
      </c>
      <c r="FH685" s="227">
        <f t="shared" si="3138"/>
        <v>0</v>
      </c>
      <c r="FI685" s="227">
        <f t="shared" si="3138"/>
        <v>0</v>
      </c>
      <c r="FJ685" s="227">
        <f t="shared" si="3138"/>
        <v>0</v>
      </c>
      <c r="FK685" s="227">
        <f t="shared" si="3138"/>
        <v>0</v>
      </c>
      <c r="FL685" s="227">
        <f t="shared" si="3138"/>
        <v>0</v>
      </c>
      <c r="FM685" s="227">
        <f t="shared" si="3138"/>
        <v>0</v>
      </c>
      <c r="FN685" s="227">
        <f t="shared" si="3138"/>
        <v>0</v>
      </c>
      <c r="FO685" s="227">
        <f t="shared" si="3138"/>
        <v>0</v>
      </c>
      <c r="FP685" s="227">
        <f t="shared" si="3138"/>
        <v>0</v>
      </c>
      <c r="FQ685" s="227">
        <f t="shared" si="3138"/>
        <v>0</v>
      </c>
      <c r="FR685" s="227">
        <f t="shared" si="3138"/>
        <v>0</v>
      </c>
      <c r="FS685" s="227">
        <f t="shared" si="3138"/>
        <v>0</v>
      </c>
      <c r="FT685" s="227">
        <f t="shared" ref="FT685:GZ685" si="3139">IF(FT$8="",0,IF(FT533=0,0,FT684/FT533))</f>
        <v>0</v>
      </c>
      <c r="FU685" s="227">
        <f t="shared" si="3139"/>
        <v>0</v>
      </c>
      <c r="FV685" s="227">
        <f t="shared" si="3139"/>
        <v>0</v>
      </c>
      <c r="FW685" s="227">
        <f t="shared" si="3139"/>
        <v>0</v>
      </c>
      <c r="FX685" s="227">
        <f t="shared" si="3139"/>
        <v>0</v>
      </c>
      <c r="FY685" s="227">
        <f t="shared" si="3139"/>
        <v>0</v>
      </c>
      <c r="FZ685" s="227">
        <f t="shared" si="3139"/>
        <v>0</v>
      </c>
      <c r="GA685" s="227">
        <f t="shared" si="3139"/>
        <v>0</v>
      </c>
      <c r="GB685" s="227">
        <f t="shared" si="3139"/>
        <v>0</v>
      </c>
      <c r="GC685" s="227">
        <f t="shared" si="3139"/>
        <v>0</v>
      </c>
      <c r="GD685" s="227">
        <f t="shared" si="3139"/>
        <v>0</v>
      </c>
      <c r="GE685" s="227">
        <f t="shared" si="3139"/>
        <v>0</v>
      </c>
      <c r="GF685" s="227">
        <f t="shared" si="3139"/>
        <v>0</v>
      </c>
      <c r="GG685" s="227">
        <f t="shared" si="3139"/>
        <v>0</v>
      </c>
      <c r="GH685" s="227">
        <f t="shared" si="3139"/>
        <v>0</v>
      </c>
      <c r="GI685" s="227">
        <f t="shared" si="3139"/>
        <v>0</v>
      </c>
      <c r="GJ685" s="227">
        <f t="shared" si="3139"/>
        <v>0</v>
      </c>
      <c r="GK685" s="227">
        <f t="shared" si="3139"/>
        <v>0</v>
      </c>
      <c r="GL685" s="227">
        <f t="shared" si="3139"/>
        <v>0</v>
      </c>
      <c r="GM685" s="227">
        <f t="shared" si="3139"/>
        <v>0</v>
      </c>
      <c r="GN685" s="227">
        <f t="shared" si="3139"/>
        <v>0</v>
      </c>
      <c r="GO685" s="227">
        <f t="shared" si="3139"/>
        <v>0</v>
      </c>
      <c r="GP685" s="227">
        <f t="shared" si="3139"/>
        <v>0</v>
      </c>
      <c r="GQ685" s="227">
        <f t="shared" si="3139"/>
        <v>0</v>
      </c>
      <c r="GR685" s="227">
        <f t="shared" si="3139"/>
        <v>0</v>
      </c>
      <c r="GS685" s="227">
        <f t="shared" si="3139"/>
        <v>0</v>
      </c>
      <c r="GT685" s="227">
        <f t="shared" si="3139"/>
        <v>0</v>
      </c>
      <c r="GU685" s="227">
        <f t="shared" si="3139"/>
        <v>0</v>
      </c>
      <c r="GV685" s="227">
        <f t="shared" si="3139"/>
        <v>0</v>
      </c>
      <c r="GW685" s="227">
        <f t="shared" si="3139"/>
        <v>0</v>
      </c>
      <c r="GX685" s="227">
        <f t="shared" si="3139"/>
        <v>0</v>
      </c>
      <c r="GY685" s="227">
        <f t="shared" si="3139"/>
        <v>0</v>
      </c>
      <c r="GZ685" s="227">
        <f t="shared" si="3139"/>
        <v>0</v>
      </c>
      <c r="HA685" s="34"/>
      <c r="HB685" s="34"/>
    </row>
    <row r="686" spans="1:210" ht="4.2" customHeight="1">
      <c r="A686" s="1"/>
      <c r="B686" s="1"/>
      <c r="C686" s="1"/>
      <c r="D686" s="1"/>
      <c r="E686" s="263"/>
      <c r="F686" s="48"/>
      <c r="G686" s="250"/>
      <c r="H686" s="33"/>
      <c r="I686" s="33"/>
      <c r="J686" s="33"/>
      <c r="K686" s="33"/>
      <c r="L686" s="33"/>
      <c r="M686" s="17"/>
      <c r="N686" s="33"/>
      <c r="O686" s="33"/>
      <c r="P686" s="17"/>
      <c r="Q686" s="33"/>
      <c r="R686" s="1"/>
      <c r="S686" s="5"/>
      <c r="T686" s="7"/>
      <c r="U686" s="24"/>
      <c r="V686" s="1"/>
      <c r="W686" s="10"/>
      <c r="X686" s="10"/>
      <c r="Y686" s="46"/>
      <c r="Z686" s="93"/>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c r="DF686" s="98"/>
      <c r="DG686" s="98"/>
      <c r="DH686" s="98"/>
      <c r="DI686" s="98"/>
      <c r="DJ686" s="98"/>
      <c r="DK686" s="98"/>
      <c r="DL686" s="98"/>
      <c r="DM686" s="98"/>
      <c r="DN686" s="98"/>
      <c r="DO686" s="98"/>
      <c r="DP686" s="98"/>
      <c r="DQ686" s="98"/>
      <c r="DR686" s="98"/>
      <c r="DS686" s="98"/>
      <c r="DT686" s="98"/>
      <c r="DU686" s="98"/>
      <c r="DV686" s="98"/>
      <c r="DW686" s="98"/>
      <c r="DX686" s="98"/>
      <c r="DY686" s="98"/>
      <c r="DZ686" s="98"/>
      <c r="EA686" s="98"/>
      <c r="EB686" s="98"/>
      <c r="EC686" s="98"/>
      <c r="ED686" s="98"/>
      <c r="EE686" s="98"/>
      <c r="EF686" s="98"/>
      <c r="EG686" s="98"/>
      <c r="EH686" s="98"/>
      <c r="EI686" s="98"/>
      <c r="EJ686" s="98"/>
      <c r="EK686" s="98"/>
      <c r="EL686" s="98"/>
      <c r="EM686" s="98"/>
      <c r="EN686" s="98"/>
      <c r="EO686" s="98"/>
      <c r="EP686" s="98"/>
      <c r="EQ686" s="98"/>
      <c r="ER686" s="98"/>
      <c r="ES686" s="98"/>
      <c r="ET686" s="98"/>
      <c r="EU686" s="98"/>
      <c r="EV686" s="98"/>
      <c r="EW686" s="98"/>
      <c r="EX686" s="98"/>
      <c r="EY686" s="98"/>
      <c r="EZ686" s="98"/>
      <c r="FA686" s="98"/>
      <c r="FB686" s="98"/>
      <c r="FC686" s="98"/>
      <c r="FD686" s="98"/>
      <c r="FE686" s="98"/>
      <c r="FF686" s="98"/>
      <c r="FG686" s="98"/>
      <c r="FH686" s="98"/>
      <c r="FI686" s="98"/>
      <c r="FJ686" s="98"/>
      <c r="FK686" s="98"/>
      <c r="FL686" s="98"/>
      <c r="FM686" s="98"/>
      <c r="FN686" s="98"/>
      <c r="FO686" s="98"/>
      <c r="FP686" s="98"/>
      <c r="FQ686" s="98"/>
      <c r="FR686" s="98"/>
      <c r="FS686" s="98"/>
      <c r="FT686" s="98"/>
      <c r="FU686" s="98"/>
      <c r="FV686" s="98"/>
      <c r="FW686" s="98"/>
      <c r="FX686" s="98"/>
      <c r="FY686" s="98"/>
      <c r="FZ686" s="98"/>
      <c r="GA686" s="98"/>
      <c r="GB686" s="98"/>
      <c r="GC686" s="98"/>
      <c r="GD686" s="98"/>
      <c r="GE686" s="98"/>
      <c r="GF686" s="98"/>
      <c r="GG686" s="98"/>
      <c r="GH686" s="98"/>
      <c r="GI686" s="98"/>
      <c r="GJ686" s="98"/>
      <c r="GK686" s="98"/>
      <c r="GL686" s="98"/>
      <c r="GM686" s="98"/>
      <c r="GN686" s="98"/>
      <c r="GO686" s="98"/>
      <c r="GP686" s="98"/>
      <c r="GQ686" s="98"/>
      <c r="GR686" s="98"/>
      <c r="GS686" s="98"/>
      <c r="GT686" s="98"/>
      <c r="GU686" s="98"/>
      <c r="GV686" s="98"/>
      <c r="GW686" s="98"/>
      <c r="GX686" s="98"/>
      <c r="GY686" s="98"/>
      <c r="GZ686" s="98"/>
      <c r="HA686" s="1"/>
      <c r="HB686" s="1"/>
    </row>
    <row r="687" spans="1:210" ht="4.2" customHeight="1">
      <c r="A687" s="1"/>
      <c r="B687" s="1"/>
      <c r="C687" s="1"/>
      <c r="D687" s="1"/>
      <c r="E687" s="263"/>
      <c r="F687" s="48"/>
      <c r="G687" s="250"/>
      <c r="H687" s="1"/>
      <c r="I687" s="1"/>
      <c r="J687" s="1"/>
      <c r="K687" s="1"/>
      <c r="L687" s="1"/>
      <c r="M687" s="5"/>
      <c r="N687" s="1"/>
      <c r="O687" s="1"/>
      <c r="P687" s="5"/>
      <c r="Q687" s="1"/>
      <c r="R687" s="1"/>
      <c r="S687" s="5"/>
      <c r="T687" s="7"/>
      <c r="U687" s="24"/>
      <c r="V687" s="1"/>
      <c r="W687" s="12"/>
      <c r="X687" s="10"/>
      <c r="Y687" s="46"/>
      <c r="Z687" s="93"/>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4"/>
      <c r="BB687" s="94"/>
      <c r="BC687" s="94"/>
      <c r="BD687" s="94"/>
      <c r="BE687" s="94"/>
      <c r="BF687" s="94"/>
      <c r="BG687" s="94"/>
      <c r="BH687" s="94"/>
      <c r="BI687" s="94"/>
      <c r="BJ687" s="94"/>
      <c r="BK687" s="94"/>
      <c r="BL687" s="94"/>
      <c r="BM687" s="94"/>
      <c r="BN687" s="94"/>
      <c r="BO687" s="94"/>
      <c r="BP687" s="94"/>
      <c r="BQ687" s="94"/>
      <c r="BR687" s="94"/>
      <c r="BS687" s="94"/>
      <c r="BT687" s="94"/>
      <c r="BU687" s="94"/>
      <c r="BV687" s="94"/>
      <c r="BW687" s="94"/>
      <c r="BX687" s="94"/>
      <c r="BY687" s="94"/>
      <c r="BZ687" s="94"/>
      <c r="CA687" s="94"/>
      <c r="CB687" s="94"/>
      <c r="CC687" s="94"/>
      <c r="CD687" s="94"/>
      <c r="CE687" s="94"/>
      <c r="CF687" s="94"/>
      <c r="CG687" s="94"/>
      <c r="CH687" s="94"/>
      <c r="CI687" s="94"/>
      <c r="CJ687" s="94"/>
      <c r="CK687" s="94"/>
      <c r="CL687" s="94"/>
      <c r="CM687" s="94"/>
      <c r="CN687" s="94"/>
      <c r="CO687" s="94"/>
      <c r="CP687" s="94"/>
      <c r="CQ687" s="94"/>
      <c r="CR687" s="94"/>
      <c r="CS687" s="94"/>
      <c r="CT687" s="94"/>
      <c r="CU687" s="94"/>
      <c r="CV687" s="94"/>
      <c r="CW687" s="94"/>
      <c r="CX687" s="94"/>
      <c r="CY687" s="94"/>
      <c r="CZ687" s="94"/>
      <c r="DA687" s="94"/>
      <c r="DB687" s="94"/>
      <c r="DC687" s="94"/>
      <c r="DD687" s="94"/>
      <c r="DE687" s="94"/>
      <c r="DF687" s="94"/>
      <c r="DG687" s="94"/>
      <c r="DH687" s="94"/>
      <c r="DI687" s="94"/>
      <c r="DJ687" s="94"/>
      <c r="DK687" s="94"/>
      <c r="DL687" s="94"/>
      <c r="DM687" s="94"/>
      <c r="DN687" s="94"/>
      <c r="DO687" s="94"/>
      <c r="DP687" s="94"/>
      <c r="DQ687" s="94"/>
      <c r="DR687" s="94"/>
      <c r="DS687" s="94"/>
      <c r="DT687" s="94"/>
      <c r="DU687" s="94"/>
      <c r="DV687" s="94"/>
      <c r="DW687" s="94"/>
      <c r="DX687" s="94"/>
      <c r="DY687" s="94"/>
      <c r="DZ687" s="94"/>
      <c r="EA687" s="94"/>
      <c r="EB687" s="94"/>
      <c r="EC687" s="94"/>
      <c r="ED687" s="94"/>
      <c r="EE687" s="94"/>
      <c r="EF687" s="94"/>
      <c r="EG687" s="94"/>
      <c r="EH687" s="94"/>
      <c r="EI687" s="94"/>
      <c r="EJ687" s="94"/>
      <c r="EK687" s="94"/>
      <c r="EL687" s="94"/>
      <c r="EM687" s="94"/>
      <c r="EN687" s="94"/>
      <c r="EO687" s="94"/>
      <c r="EP687" s="94"/>
      <c r="EQ687" s="94"/>
      <c r="ER687" s="94"/>
      <c r="ES687" s="94"/>
      <c r="ET687" s="94"/>
      <c r="EU687" s="94"/>
      <c r="EV687" s="94"/>
      <c r="EW687" s="94"/>
      <c r="EX687" s="94"/>
      <c r="EY687" s="94"/>
      <c r="EZ687" s="94"/>
      <c r="FA687" s="94"/>
      <c r="FB687" s="94"/>
      <c r="FC687" s="94"/>
      <c r="FD687" s="94"/>
      <c r="FE687" s="94"/>
      <c r="FF687" s="94"/>
      <c r="FG687" s="94"/>
      <c r="FH687" s="94"/>
      <c r="FI687" s="94"/>
      <c r="FJ687" s="94"/>
      <c r="FK687" s="94"/>
      <c r="FL687" s="94"/>
      <c r="FM687" s="94"/>
      <c r="FN687" s="94"/>
      <c r="FO687" s="94"/>
      <c r="FP687" s="94"/>
      <c r="FQ687" s="94"/>
      <c r="FR687" s="94"/>
      <c r="FS687" s="94"/>
      <c r="FT687" s="94"/>
      <c r="FU687" s="94"/>
      <c r="FV687" s="94"/>
      <c r="FW687" s="94"/>
      <c r="FX687" s="94"/>
      <c r="FY687" s="94"/>
      <c r="FZ687" s="94"/>
      <c r="GA687" s="94"/>
      <c r="GB687" s="94"/>
      <c r="GC687" s="94"/>
      <c r="GD687" s="94"/>
      <c r="GE687" s="94"/>
      <c r="GF687" s="94"/>
      <c r="GG687" s="94"/>
      <c r="GH687" s="94"/>
      <c r="GI687" s="94"/>
      <c r="GJ687" s="94"/>
      <c r="GK687" s="94"/>
      <c r="GL687" s="94"/>
      <c r="GM687" s="94"/>
      <c r="GN687" s="94"/>
      <c r="GO687" s="94"/>
      <c r="GP687" s="94"/>
      <c r="GQ687" s="94"/>
      <c r="GR687" s="94"/>
      <c r="GS687" s="94"/>
      <c r="GT687" s="94"/>
      <c r="GU687" s="94"/>
      <c r="GV687" s="94"/>
      <c r="GW687" s="94"/>
      <c r="GX687" s="94"/>
      <c r="GY687" s="94"/>
      <c r="GZ687" s="94"/>
      <c r="HA687" s="1"/>
      <c r="HB687" s="1"/>
    </row>
    <row r="688" spans="1:210" ht="4.2" customHeight="1">
      <c r="A688" s="1"/>
      <c r="B688" s="1"/>
      <c r="C688" s="1"/>
      <c r="D688" s="1"/>
      <c r="E688" s="263"/>
      <c r="F688" s="48"/>
      <c r="G688" s="250"/>
      <c r="H688" s="1"/>
      <c r="I688" s="1"/>
      <c r="J688" s="1"/>
      <c r="K688" s="1"/>
      <c r="L688" s="1"/>
      <c r="M688" s="5"/>
      <c r="N688" s="1"/>
      <c r="O688" s="1"/>
      <c r="P688" s="5"/>
      <c r="Q688" s="1"/>
      <c r="R688" s="1"/>
      <c r="S688" s="5"/>
      <c r="T688" s="7"/>
      <c r="U688" s="24"/>
      <c r="V688" s="1"/>
      <c r="W688" s="12"/>
      <c r="X688" s="10"/>
      <c r="Y688" s="46"/>
      <c r="Z688" s="93"/>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4"/>
      <c r="BB688" s="94"/>
      <c r="BC688" s="94"/>
      <c r="BD688" s="94"/>
      <c r="BE688" s="94"/>
      <c r="BF688" s="94"/>
      <c r="BG688" s="94"/>
      <c r="BH688" s="94"/>
      <c r="BI688" s="94"/>
      <c r="BJ688" s="94"/>
      <c r="BK688" s="94"/>
      <c r="BL688" s="94"/>
      <c r="BM688" s="94"/>
      <c r="BN688" s="94"/>
      <c r="BO688" s="94"/>
      <c r="BP688" s="94"/>
      <c r="BQ688" s="94"/>
      <c r="BR688" s="94"/>
      <c r="BS688" s="94"/>
      <c r="BT688" s="94"/>
      <c r="BU688" s="94"/>
      <c r="BV688" s="94"/>
      <c r="BW688" s="94"/>
      <c r="BX688" s="94"/>
      <c r="BY688" s="94"/>
      <c r="BZ688" s="94"/>
      <c r="CA688" s="94"/>
      <c r="CB688" s="94"/>
      <c r="CC688" s="94"/>
      <c r="CD688" s="94"/>
      <c r="CE688" s="94"/>
      <c r="CF688" s="94"/>
      <c r="CG688" s="94"/>
      <c r="CH688" s="94"/>
      <c r="CI688" s="94"/>
      <c r="CJ688" s="94"/>
      <c r="CK688" s="94"/>
      <c r="CL688" s="94"/>
      <c r="CM688" s="94"/>
      <c r="CN688" s="94"/>
      <c r="CO688" s="94"/>
      <c r="CP688" s="94"/>
      <c r="CQ688" s="94"/>
      <c r="CR688" s="94"/>
      <c r="CS688" s="94"/>
      <c r="CT688" s="94"/>
      <c r="CU688" s="94"/>
      <c r="CV688" s="94"/>
      <c r="CW688" s="94"/>
      <c r="CX688" s="94"/>
      <c r="CY688" s="94"/>
      <c r="CZ688" s="94"/>
      <c r="DA688" s="94"/>
      <c r="DB688" s="94"/>
      <c r="DC688" s="94"/>
      <c r="DD688" s="94"/>
      <c r="DE688" s="94"/>
      <c r="DF688" s="94"/>
      <c r="DG688" s="94"/>
      <c r="DH688" s="94"/>
      <c r="DI688" s="94"/>
      <c r="DJ688" s="94"/>
      <c r="DK688" s="94"/>
      <c r="DL688" s="94"/>
      <c r="DM688" s="94"/>
      <c r="DN688" s="94"/>
      <c r="DO688" s="94"/>
      <c r="DP688" s="94"/>
      <c r="DQ688" s="94"/>
      <c r="DR688" s="94"/>
      <c r="DS688" s="94"/>
      <c r="DT688" s="94"/>
      <c r="DU688" s="94"/>
      <c r="DV688" s="94"/>
      <c r="DW688" s="94"/>
      <c r="DX688" s="94"/>
      <c r="DY688" s="94"/>
      <c r="DZ688" s="94"/>
      <c r="EA688" s="94"/>
      <c r="EB688" s="94"/>
      <c r="EC688" s="94"/>
      <c r="ED688" s="94"/>
      <c r="EE688" s="94"/>
      <c r="EF688" s="94"/>
      <c r="EG688" s="94"/>
      <c r="EH688" s="94"/>
      <c r="EI688" s="94"/>
      <c r="EJ688" s="94"/>
      <c r="EK688" s="94"/>
      <c r="EL688" s="94"/>
      <c r="EM688" s="94"/>
      <c r="EN688" s="94"/>
      <c r="EO688" s="94"/>
      <c r="EP688" s="94"/>
      <c r="EQ688" s="94"/>
      <c r="ER688" s="94"/>
      <c r="ES688" s="94"/>
      <c r="ET688" s="94"/>
      <c r="EU688" s="94"/>
      <c r="EV688" s="94"/>
      <c r="EW688" s="94"/>
      <c r="EX688" s="94"/>
      <c r="EY688" s="94"/>
      <c r="EZ688" s="94"/>
      <c r="FA688" s="94"/>
      <c r="FB688" s="94"/>
      <c r="FC688" s="94"/>
      <c r="FD688" s="94"/>
      <c r="FE688" s="94"/>
      <c r="FF688" s="94"/>
      <c r="FG688" s="94"/>
      <c r="FH688" s="94"/>
      <c r="FI688" s="94"/>
      <c r="FJ688" s="94"/>
      <c r="FK688" s="94"/>
      <c r="FL688" s="94"/>
      <c r="FM688" s="94"/>
      <c r="FN688" s="94"/>
      <c r="FO688" s="94"/>
      <c r="FP688" s="94"/>
      <c r="FQ688" s="94"/>
      <c r="FR688" s="94"/>
      <c r="FS688" s="94"/>
      <c r="FT688" s="94"/>
      <c r="FU688" s="94"/>
      <c r="FV688" s="94"/>
      <c r="FW688" s="94"/>
      <c r="FX688" s="94"/>
      <c r="FY688" s="94"/>
      <c r="FZ688" s="94"/>
      <c r="GA688" s="94"/>
      <c r="GB688" s="94"/>
      <c r="GC688" s="94"/>
      <c r="GD688" s="94"/>
      <c r="GE688" s="94"/>
      <c r="GF688" s="94"/>
      <c r="GG688" s="94"/>
      <c r="GH688" s="94"/>
      <c r="GI688" s="94"/>
      <c r="GJ688" s="94"/>
      <c r="GK688" s="94"/>
      <c r="GL688" s="94"/>
      <c r="GM688" s="94"/>
      <c r="GN688" s="94"/>
      <c r="GO688" s="94"/>
      <c r="GP688" s="94"/>
      <c r="GQ688" s="94"/>
      <c r="GR688" s="94"/>
      <c r="GS688" s="94"/>
      <c r="GT688" s="94"/>
      <c r="GU688" s="94"/>
      <c r="GV688" s="94"/>
      <c r="GW688" s="94"/>
      <c r="GX688" s="94"/>
      <c r="GY688" s="94"/>
      <c r="GZ688" s="94"/>
      <c r="HA688" s="1"/>
      <c r="HB688" s="1"/>
    </row>
    <row r="689" spans="1:210" s="4" customFormat="1" ht="12.6" thickBot="1">
      <c r="A689" s="3"/>
      <c r="B689" s="196"/>
      <c r="C689" s="3"/>
      <c r="D689" s="3"/>
      <c r="E689" s="9" t="s">
        <v>138</v>
      </c>
      <c r="F689" s="51"/>
      <c r="G689" s="250"/>
      <c r="H689" s="216" t="str">
        <f>$H$34</f>
        <v>Финпоток по коммерческой деятельности</v>
      </c>
      <c r="I689" s="216"/>
      <c r="J689" s="216"/>
      <c r="K689" s="216"/>
      <c r="L689" s="216"/>
      <c r="M689" s="217"/>
      <c r="N689" s="216" t="str">
        <f>N422</f>
        <v>Продукт-2</v>
      </c>
      <c r="O689" s="216"/>
      <c r="P689" s="217"/>
      <c r="Q689" s="216" t="s">
        <v>26</v>
      </c>
      <c r="R689" s="3"/>
      <c r="S689" s="5"/>
      <c r="T689" s="84"/>
      <c r="U689" s="24"/>
      <c r="V689" s="3"/>
      <c r="W689" s="218">
        <f>SUM($Y689:$HA689)</f>
        <v>0</v>
      </c>
      <c r="X689" s="12"/>
      <c r="Y689" s="46"/>
      <c r="Z689" s="91"/>
      <c r="AA689" s="219">
        <f t="shared" ref="AA689:BF689" si="3140">IF(AA$8="",0,AA545-AA559)</f>
        <v>0</v>
      </c>
      <c r="AB689" s="219">
        <f t="shared" si="3140"/>
        <v>0</v>
      </c>
      <c r="AC689" s="219">
        <f t="shared" si="3140"/>
        <v>0</v>
      </c>
      <c r="AD689" s="219">
        <f t="shared" si="3140"/>
        <v>0</v>
      </c>
      <c r="AE689" s="219">
        <f t="shared" si="3140"/>
        <v>0</v>
      </c>
      <c r="AF689" s="219">
        <f t="shared" si="3140"/>
        <v>0</v>
      </c>
      <c r="AG689" s="219">
        <f t="shared" si="3140"/>
        <v>0</v>
      </c>
      <c r="AH689" s="219">
        <f t="shared" si="3140"/>
        <v>0</v>
      </c>
      <c r="AI689" s="219">
        <f t="shared" si="3140"/>
        <v>0</v>
      </c>
      <c r="AJ689" s="219">
        <f t="shared" si="3140"/>
        <v>0</v>
      </c>
      <c r="AK689" s="219">
        <f t="shared" si="3140"/>
        <v>0</v>
      </c>
      <c r="AL689" s="219">
        <f t="shared" si="3140"/>
        <v>0</v>
      </c>
      <c r="AM689" s="219">
        <f t="shared" si="3140"/>
        <v>0</v>
      </c>
      <c r="AN689" s="219">
        <f t="shared" si="3140"/>
        <v>0</v>
      </c>
      <c r="AO689" s="219">
        <f t="shared" si="3140"/>
        <v>0</v>
      </c>
      <c r="AP689" s="219">
        <f t="shared" si="3140"/>
        <v>0</v>
      </c>
      <c r="AQ689" s="219">
        <f t="shared" si="3140"/>
        <v>0</v>
      </c>
      <c r="AR689" s="219">
        <f t="shared" si="3140"/>
        <v>0</v>
      </c>
      <c r="AS689" s="219">
        <f t="shared" si="3140"/>
        <v>0</v>
      </c>
      <c r="AT689" s="219">
        <f t="shared" si="3140"/>
        <v>0</v>
      </c>
      <c r="AU689" s="219">
        <f t="shared" si="3140"/>
        <v>0</v>
      </c>
      <c r="AV689" s="219">
        <f t="shared" si="3140"/>
        <v>0</v>
      </c>
      <c r="AW689" s="219">
        <f t="shared" si="3140"/>
        <v>0</v>
      </c>
      <c r="AX689" s="219">
        <f t="shared" si="3140"/>
        <v>0</v>
      </c>
      <c r="AY689" s="219">
        <f t="shared" si="3140"/>
        <v>0</v>
      </c>
      <c r="AZ689" s="219">
        <f t="shared" si="3140"/>
        <v>0</v>
      </c>
      <c r="BA689" s="219">
        <f t="shared" si="3140"/>
        <v>0</v>
      </c>
      <c r="BB689" s="219">
        <f t="shared" si="3140"/>
        <v>0</v>
      </c>
      <c r="BC689" s="219">
        <f t="shared" si="3140"/>
        <v>0</v>
      </c>
      <c r="BD689" s="219">
        <f t="shared" si="3140"/>
        <v>0</v>
      </c>
      <c r="BE689" s="219">
        <f t="shared" si="3140"/>
        <v>0</v>
      </c>
      <c r="BF689" s="219">
        <f t="shared" si="3140"/>
        <v>0</v>
      </c>
      <c r="BG689" s="219">
        <f t="shared" ref="BG689:CL689" si="3141">IF(BG$8="",0,BG545-BG559)</f>
        <v>0</v>
      </c>
      <c r="BH689" s="219">
        <f t="shared" si="3141"/>
        <v>0</v>
      </c>
      <c r="BI689" s="219">
        <f t="shared" si="3141"/>
        <v>0</v>
      </c>
      <c r="BJ689" s="219">
        <f t="shared" si="3141"/>
        <v>0</v>
      </c>
      <c r="BK689" s="219">
        <f t="shared" si="3141"/>
        <v>0</v>
      </c>
      <c r="BL689" s="219">
        <f t="shared" si="3141"/>
        <v>0</v>
      </c>
      <c r="BM689" s="219">
        <f t="shared" si="3141"/>
        <v>0</v>
      </c>
      <c r="BN689" s="219">
        <f t="shared" si="3141"/>
        <v>0</v>
      </c>
      <c r="BO689" s="219">
        <f t="shared" si="3141"/>
        <v>0</v>
      </c>
      <c r="BP689" s="219">
        <f t="shared" si="3141"/>
        <v>0</v>
      </c>
      <c r="BQ689" s="219">
        <f t="shared" si="3141"/>
        <v>0</v>
      </c>
      <c r="BR689" s="219">
        <f t="shared" si="3141"/>
        <v>0</v>
      </c>
      <c r="BS689" s="219">
        <f t="shared" si="3141"/>
        <v>0</v>
      </c>
      <c r="BT689" s="219">
        <f t="shared" si="3141"/>
        <v>0</v>
      </c>
      <c r="BU689" s="219">
        <f t="shared" si="3141"/>
        <v>0</v>
      </c>
      <c r="BV689" s="219">
        <f t="shared" si="3141"/>
        <v>0</v>
      </c>
      <c r="BW689" s="219">
        <f t="shared" si="3141"/>
        <v>0</v>
      </c>
      <c r="BX689" s="219">
        <f t="shared" si="3141"/>
        <v>0</v>
      </c>
      <c r="BY689" s="219">
        <f t="shared" si="3141"/>
        <v>0</v>
      </c>
      <c r="BZ689" s="219">
        <f t="shared" si="3141"/>
        <v>0</v>
      </c>
      <c r="CA689" s="219">
        <f t="shared" si="3141"/>
        <v>0</v>
      </c>
      <c r="CB689" s="219">
        <f t="shared" si="3141"/>
        <v>0</v>
      </c>
      <c r="CC689" s="219">
        <f t="shared" si="3141"/>
        <v>0</v>
      </c>
      <c r="CD689" s="219">
        <f t="shared" si="3141"/>
        <v>0</v>
      </c>
      <c r="CE689" s="219">
        <f t="shared" si="3141"/>
        <v>0</v>
      </c>
      <c r="CF689" s="219">
        <f t="shared" si="3141"/>
        <v>0</v>
      </c>
      <c r="CG689" s="219">
        <f t="shared" si="3141"/>
        <v>0</v>
      </c>
      <c r="CH689" s="219">
        <f t="shared" si="3141"/>
        <v>0</v>
      </c>
      <c r="CI689" s="219">
        <f t="shared" si="3141"/>
        <v>0</v>
      </c>
      <c r="CJ689" s="219">
        <f t="shared" si="3141"/>
        <v>0</v>
      </c>
      <c r="CK689" s="219">
        <f t="shared" si="3141"/>
        <v>0</v>
      </c>
      <c r="CL689" s="219">
        <f t="shared" si="3141"/>
        <v>0</v>
      </c>
      <c r="CM689" s="219">
        <f t="shared" ref="CM689:DG689" si="3142">IF(CM$8="",0,CM545-CM559)</f>
        <v>0</v>
      </c>
      <c r="CN689" s="219">
        <f t="shared" si="3142"/>
        <v>0</v>
      </c>
      <c r="CO689" s="219">
        <f t="shared" si="3142"/>
        <v>0</v>
      </c>
      <c r="CP689" s="219">
        <f t="shared" si="3142"/>
        <v>0</v>
      </c>
      <c r="CQ689" s="219">
        <f t="shared" si="3142"/>
        <v>0</v>
      </c>
      <c r="CR689" s="219">
        <f t="shared" si="3142"/>
        <v>0</v>
      </c>
      <c r="CS689" s="219">
        <f t="shared" si="3142"/>
        <v>0</v>
      </c>
      <c r="CT689" s="219">
        <f t="shared" si="3142"/>
        <v>0</v>
      </c>
      <c r="CU689" s="219">
        <f t="shared" si="3142"/>
        <v>0</v>
      </c>
      <c r="CV689" s="219">
        <f t="shared" si="3142"/>
        <v>0</v>
      </c>
      <c r="CW689" s="219">
        <f t="shared" si="3142"/>
        <v>0</v>
      </c>
      <c r="CX689" s="219">
        <f t="shared" si="3142"/>
        <v>0</v>
      </c>
      <c r="CY689" s="219">
        <f t="shared" si="3142"/>
        <v>0</v>
      </c>
      <c r="CZ689" s="219">
        <f t="shared" si="3142"/>
        <v>0</v>
      </c>
      <c r="DA689" s="219">
        <f t="shared" si="3142"/>
        <v>0</v>
      </c>
      <c r="DB689" s="219">
        <f t="shared" si="3142"/>
        <v>0</v>
      </c>
      <c r="DC689" s="219">
        <f t="shared" si="3142"/>
        <v>0</v>
      </c>
      <c r="DD689" s="219">
        <f t="shared" si="3142"/>
        <v>0</v>
      </c>
      <c r="DE689" s="219">
        <f t="shared" si="3142"/>
        <v>0</v>
      </c>
      <c r="DF689" s="219">
        <f t="shared" si="3142"/>
        <v>0</v>
      </c>
      <c r="DG689" s="219">
        <f t="shared" si="3142"/>
        <v>0</v>
      </c>
      <c r="DH689" s="219">
        <f t="shared" ref="DH689:FS689" si="3143">IF(DH$8="",0,DH545-DH559)</f>
        <v>0</v>
      </c>
      <c r="DI689" s="219">
        <f t="shared" si="3143"/>
        <v>0</v>
      </c>
      <c r="DJ689" s="219">
        <f t="shared" si="3143"/>
        <v>0</v>
      </c>
      <c r="DK689" s="219">
        <f t="shared" si="3143"/>
        <v>0</v>
      </c>
      <c r="DL689" s="219">
        <f t="shared" si="3143"/>
        <v>0</v>
      </c>
      <c r="DM689" s="219">
        <f t="shared" si="3143"/>
        <v>0</v>
      </c>
      <c r="DN689" s="219">
        <f t="shared" si="3143"/>
        <v>0</v>
      </c>
      <c r="DO689" s="219">
        <f t="shared" si="3143"/>
        <v>0</v>
      </c>
      <c r="DP689" s="219">
        <f t="shared" si="3143"/>
        <v>0</v>
      </c>
      <c r="DQ689" s="219">
        <f t="shared" si="3143"/>
        <v>0</v>
      </c>
      <c r="DR689" s="219">
        <f t="shared" si="3143"/>
        <v>0</v>
      </c>
      <c r="DS689" s="219">
        <f t="shared" si="3143"/>
        <v>0</v>
      </c>
      <c r="DT689" s="219">
        <f t="shared" si="3143"/>
        <v>0</v>
      </c>
      <c r="DU689" s="219">
        <f t="shared" si="3143"/>
        <v>0</v>
      </c>
      <c r="DV689" s="219">
        <f t="shared" si="3143"/>
        <v>0</v>
      </c>
      <c r="DW689" s="219">
        <f t="shared" si="3143"/>
        <v>0</v>
      </c>
      <c r="DX689" s="219">
        <f t="shared" si="3143"/>
        <v>0</v>
      </c>
      <c r="DY689" s="219">
        <f t="shared" si="3143"/>
        <v>0</v>
      </c>
      <c r="DZ689" s="219">
        <f t="shared" si="3143"/>
        <v>0</v>
      </c>
      <c r="EA689" s="219">
        <f t="shared" si="3143"/>
        <v>0</v>
      </c>
      <c r="EB689" s="219">
        <f t="shared" si="3143"/>
        <v>0</v>
      </c>
      <c r="EC689" s="219">
        <f t="shared" si="3143"/>
        <v>0</v>
      </c>
      <c r="ED689" s="219">
        <f t="shared" si="3143"/>
        <v>0</v>
      </c>
      <c r="EE689" s="219">
        <f t="shared" si="3143"/>
        <v>0</v>
      </c>
      <c r="EF689" s="219">
        <f t="shared" si="3143"/>
        <v>0</v>
      </c>
      <c r="EG689" s="219">
        <f t="shared" si="3143"/>
        <v>0</v>
      </c>
      <c r="EH689" s="219">
        <f t="shared" si="3143"/>
        <v>0</v>
      </c>
      <c r="EI689" s="219">
        <f t="shared" si="3143"/>
        <v>0</v>
      </c>
      <c r="EJ689" s="219">
        <f t="shared" si="3143"/>
        <v>0</v>
      </c>
      <c r="EK689" s="219">
        <f t="shared" si="3143"/>
        <v>0</v>
      </c>
      <c r="EL689" s="219">
        <f t="shared" si="3143"/>
        <v>0</v>
      </c>
      <c r="EM689" s="219">
        <f t="shared" si="3143"/>
        <v>0</v>
      </c>
      <c r="EN689" s="219">
        <f t="shared" si="3143"/>
        <v>0</v>
      </c>
      <c r="EO689" s="219">
        <f t="shared" si="3143"/>
        <v>0</v>
      </c>
      <c r="EP689" s="219">
        <f t="shared" si="3143"/>
        <v>0</v>
      </c>
      <c r="EQ689" s="219">
        <f t="shared" si="3143"/>
        <v>0</v>
      </c>
      <c r="ER689" s="219">
        <f t="shared" si="3143"/>
        <v>0</v>
      </c>
      <c r="ES689" s="219">
        <f t="shared" si="3143"/>
        <v>0</v>
      </c>
      <c r="ET689" s="219">
        <f t="shared" si="3143"/>
        <v>0</v>
      </c>
      <c r="EU689" s="219">
        <f t="shared" si="3143"/>
        <v>0</v>
      </c>
      <c r="EV689" s="219">
        <f t="shared" si="3143"/>
        <v>0</v>
      </c>
      <c r="EW689" s="219">
        <f t="shared" si="3143"/>
        <v>0</v>
      </c>
      <c r="EX689" s="219">
        <f t="shared" si="3143"/>
        <v>0</v>
      </c>
      <c r="EY689" s="219">
        <f t="shared" si="3143"/>
        <v>0</v>
      </c>
      <c r="EZ689" s="219">
        <f t="shared" si="3143"/>
        <v>0</v>
      </c>
      <c r="FA689" s="219">
        <f t="shared" si="3143"/>
        <v>0</v>
      </c>
      <c r="FB689" s="219">
        <f t="shared" si="3143"/>
        <v>0</v>
      </c>
      <c r="FC689" s="219">
        <f t="shared" si="3143"/>
        <v>0</v>
      </c>
      <c r="FD689" s="219">
        <f t="shared" si="3143"/>
        <v>0</v>
      </c>
      <c r="FE689" s="219">
        <f t="shared" si="3143"/>
        <v>0</v>
      </c>
      <c r="FF689" s="219">
        <f t="shared" si="3143"/>
        <v>0</v>
      </c>
      <c r="FG689" s="219">
        <f t="shared" si="3143"/>
        <v>0</v>
      </c>
      <c r="FH689" s="219">
        <f t="shared" si="3143"/>
        <v>0</v>
      </c>
      <c r="FI689" s="219">
        <f t="shared" si="3143"/>
        <v>0</v>
      </c>
      <c r="FJ689" s="219">
        <f t="shared" si="3143"/>
        <v>0</v>
      </c>
      <c r="FK689" s="219">
        <f t="shared" si="3143"/>
        <v>0</v>
      </c>
      <c r="FL689" s="219">
        <f t="shared" si="3143"/>
        <v>0</v>
      </c>
      <c r="FM689" s="219">
        <f t="shared" si="3143"/>
        <v>0</v>
      </c>
      <c r="FN689" s="219">
        <f t="shared" si="3143"/>
        <v>0</v>
      </c>
      <c r="FO689" s="219">
        <f t="shared" si="3143"/>
        <v>0</v>
      </c>
      <c r="FP689" s="219">
        <f t="shared" si="3143"/>
        <v>0</v>
      </c>
      <c r="FQ689" s="219">
        <f t="shared" si="3143"/>
        <v>0</v>
      </c>
      <c r="FR689" s="219">
        <f t="shared" si="3143"/>
        <v>0</v>
      </c>
      <c r="FS689" s="219">
        <f t="shared" si="3143"/>
        <v>0</v>
      </c>
      <c r="FT689" s="219">
        <f t="shared" ref="FT689:GZ689" si="3144">IF(FT$8="",0,FT545-FT559)</f>
        <v>0</v>
      </c>
      <c r="FU689" s="219">
        <f t="shared" si="3144"/>
        <v>0</v>
      </c>
      <c r="FV689" s="219">
        <f t="shared" si="3144"/>
        <v>0</v>
      </c>
      <c r="FW689" s="219">
        <f t="shared" si="3144"/>
        <v>0</v>
      </c>
      <c r="FX689" s="219">
        <f t="shared" si="3144"/>
        <v>0</v>
      </c>
      <c r="FY689" s="219">
        <f t="shared" si="3144"/>
        <v>0</v>
      </c>
      <c r="FZ689" s="219">
        <f t="shared" si="3144"/>
        <v>0</v>
      </c>
      <c r="GA689" s="219">
        <f t="shared" si="3144"/>
        <v>0</v>
      </c>
      <c r="GB689" s="219">
        <f t="shared" si="3144"/>
        <v>0</v>
      </c>
      <c r="GC689" s="219">
        <f t="shared" si="3144"/>
        <v>0</v>
      </c>
      <c r="GD689" s="219">
        <f t="shared" si="3144"/>
        <v>0</v>
      </c>
      <c r="GE689" s="219">
        <f t="shared" si="3144"/>
        <v>0</v>
      </c>
      <c r="GF689" s="219">
        <f t="shared" si="3144"/>
        <v>0</v>
      </c>
      <c r="GG689" s="219">
        <f t="shared" si="3144"/>
        <v>0</v>
      </c>
      <c r="GH689" s="219">
        <f t="shared" si="3144"/>
        <v>0</v>
      </c>
      <c r="GI689" s="219">
        <f t="shared" si="3144"/>
        <v>0</v>
      </c>
      <c r="GJ689" s="219">
        <f t="shared" si="3144"/>
        <v>0</v>
      </c>
      <c r="GK689" s="219">
        <f t="shared" si="3144"/>
        <v>0</v>
      </c>
      <c r="GL689" s="219">
        <f t="shared" si="3144"/>
        <v>0</v>
      </c>
      <c r="GM689" s="219">
        <f t="shared" si="3144"/>
        <v>0</v>
      </c>
      <c r="GN689" s="219">
        <f t="shared" si="3144"/>
        <v>0</v>
      </c>
      <c r="GO689" s="219">
        <f t="shared" si="3144"/>
        <v>0</v>
      </c>
      <c r="GP689" s="219">
        <f t="shared" si="3144"/>
        <v>0</v>
      </c>
      <c r="GQ689" s="219">
        <f t="shared" si="3144"/>
        <v>0</v>
      </c>
      <c r="GR689" s="219">
        <f t="shared" si="3144"/>
        <v>0</v>
      </c>
      <c r="GS689" s="219">
        <f t="shared" si="3144"/>
        <v>0</v>
      </c>
      <c r="GT689" s="219">
        <f t="shared" si="3144"/>
        <v>0</v>
      </c>
      <c r="GU689" s="219">
        <f t="shared" si="3144"/>
        <v>0</v>
      </c>
      <c r="GV689" s="219">
        <f t="shared" si="3144"/>
        <v>0</v>
      </c>
      <c r="GW689" s="219">
        <f t="shared" si="3144"/>
        <v>0</v>
      </c>
      <c r="GX689" s="219">
        <f t="shared" si="3144"/>
        <v>0</v>
      </c>
      <c r="GY689" s="219">
        <f t="shared" si="3144"/>
        <v>0</v>
      </c>
      <c r="GZ689" s="219">
        <f t="shared" si="3144"/>
        <v>0</v>
      </c>
      <c r="HA689" s="3"/>
      <c r="HB689" s="3"/>
    </row>
    <row r="690" spans="1:210" s="4" customFormat="1">
      <c r="A690" s="3"/>
      <c r="B690" s="196"/>
      <c r="C690" s="3"/>
      <c r="D690" s="3"/>
      <c r="E690" s="9" t="s">
        <v>135</v>
      </c>
      <c r="F690" s="51"/>
      <c r="G690" s="250"/>
      <c r="H690" s="278" t="str">
        <f>$H$37</f>
        <v>Финпоток по комм. деят-ти накопительным итогом</v>
      </c>
      <c r="I690" s="278"/>
      <c r="J690" s="278"/>
      <c r="K690" s="278"/>
      <c r="L690" s="278"/>
      <c r="M690" s="172"/>
      <c r="N690" s="278" t="str">
        <f>N422</f>
        <v>Продукт-2</v>
      </c>
      <c r="O690" s="278"/>
      <c r="P690" s="172"/>
      <c r="Q690" s="278" t="s">
        <v>26</v>
      </c>
      <c r="R690" s="278"/>
      <c r="S690" s="172"/>
      <c r="T690" s="279"/>
      <c r="U690" s="280"/>
      <c r="V690" s="278"/>
      <c r="W690" s="284"/>
      <c r="X690" s="281"/>
      <c r="Y690" s="282"/>
      <c r="Z690" s="91"/>
      <c r="AA690" s="92">
        <f>IF(AA$8="",0,Z690+AA689)</f>
        <v>0</v>
      </c>
      <c r="AB690" s="92">
        <f t="shared" ref="AB690" si="3145">IF(AB$8="",0,AA690+AB689)</f>
        <v>0</v>
      </c>
      <c r="AC690" s="92">
        <f t="shared" ref="AC690" si="3146">IF(AC$8="",0,AB690+AC689)</f>
        <v>0</v>
      </c>
      <c r="AD690" s="92">
        <f t="shared" ref="AD690" si="3147">IF(AD$8="",0,AC690+AD689)</f>
        <v>0</v>
      </c>
      <c r="AE690" s="92">
        <f t="shared" ref="AE690" si="3148">IF(AE$8="",0,AD690+AE689)</f>
        <v>0</v>
      </c>
      <c r="AF690" s="92">
        <f t="shared" ref="AF690" si="3149">IF(AF$8="",0,AE690+AF689)</f>
        <v>0</v>
      </c>
      <c r="AG690" s="92">
        <f t="shared" ref="AG690" si="3150">IF(AG$8="",0,AF690+AG689)</f>
        <v>0</v>
      </c>
      <c r="AH690" s="92">
        <f t="shared" ref="AH690" si="3151">IF(AH$8="",0,AG690+AH689)</f>
        <v>0</v>
      </c>
      <c r="AI690" s="92">
        <f t="shared" ref="AI690" si="3152">IF(AI$8="",0,AH690+AI689)</f>
        <v>0</v>
      </c>
      <c r="AJ690" s="92">
        <f t="shared" ref="AJ690" si="3153">IF(AJ$8="",0,AI690+AJ689)</f>
        <v>0</v>
      </c>
      <c r="AK690" s="92">
        <f t="shared" ref="AK690" si="3154">IF(AK$8="",0,AJ690+AK689)</f>
        <v>0</v>
      </c>
      <c r="AL690" s="92">
        <f t="shared" ref="AL690" si="3155">IF(AL$8="",0,AK690+AL689)</f>
        <v>0</v>
      </c>
      <c r="AM690" s="92">
        <f t="shared" ref="AM690" si="3156">IF(AM$8="",0,AL690+AM689)</f>
        <v>0</v>
      </c>
      <c r="AN690" s="92">
        <f t="shared" ref="AN690" si="3157">IF(AN$8="",0,AM690+AN689)</f>
        <v>0</v>
      </c>
      <c r="AO690" s="92">
        <f t="shared" ref="AO690" si="3158">IF(AO$8="",0,AN690+AO689)</f>
        <v>0</v>
      </c>
      <c r="AP690" s="92">
        <f t="shared" ref="AP690" si="3159">IF(AP$8="",0,AO690+AP689)</f>
        <v>0</v>
      </c>
      <c r="AQ690" s="92">
        <f t="shared" ref="AQ690" si="3160">IF(AQ$8="",0,AP690+AQ689)</f>
        <v>0</v>
      </c>
      <c r="AR690" s="92">
        <f t="shared" ref="AR690" si="3161">IF(AR$8="",0,AQ690+AR689)</f>
        <v>0</v>
      </c>
      <c r="AS690" s="92">
        <f t="shared" ref="AS690" si="3162">IF(AS$8="",0,AR690+AS689)</f>
        <v>0</v>
      </c>
      <c r="AT690" s="92">
        <f t="shared" ref="AT690" si="3163">IF(AT$8="",0,AS690+AT689)</f>
        <v>0</v>
      </c>
      <c r="AU690" s="92">
        <f t="shared" ref="AU690" si="3164">IF(AU$8="",0,AT690+AU689)</f>
        <v>0</v>
      </c>
      <c r="AV690" s="92">
        <f t="shared" ref="AV690" si="3165">IF(AV$8="",0,AU690+AV689)</f>
        <v>0</v>
      </c>
      <c r="AW690" s="92">
        <f t="shared" ref="AW690" si="3166">IF(AW$8="",0,AV690+AW689)</f>
        <v>0</v>
      </c>
      <c r="AX690" s="92">
        <f t="shared" ref="AX690" si="3167">IF(AX$8="",0,AW690+AX689)</f>
        <v>0</v>
      </c>
      <c r="AY690" s="92">
        <f t="shared" ref="AY690" si="3168">IF(AY$8="",0,AX690+AY689)</f>
        <v>0</v>
      </c>
      <c r="AZ690" s="92">
        <f t="shared" ref="AZ690" si="3169">IF(AZ$8="",0,AY690+AZ689)</f>
        <v>0</v>
      </c>
      <c r="BA690" s="92">
        <f t="shared" ref="BA690" si="3170">IF(BA$8="",0,AZ690+BA689)</f>
        <v>0</v>
      </c>
      <c r="BB690" s="92">
        <f t="shared" ref="BB690" si="3171">IF(BB$8="",0,BA690+BB689)</f>
        <v>0</v>
      </c>
      <c r="BC690" s="92">
        <f t="shared" ref="BC690" si="3172">IF(BC$8="",0,BB690+BC689)</f>
        <v>0</v>
      </c>
      <c r="BD690" s="92">
        <f t="shared" ref="BD690" si="3173">IF(BD$8="",0,BC690+BD689)</f>
        <v>0</v>
      </c>
      <c r="BE690" s="92">
        <f t="shared" ref="BE690" si="3174">IF(BE$8="",0,BD690+BE689)</f>
        <v>0</v>
      </c>
      <c r="BF690" s="92">
        <f t="shared" ref="BF690" si="3175">IF(BF$8="",0,BE690+BF689)</f>
        <v>0</v>
      </c>
      <c r="BG690" s="92">
        <f t="shared" ref="BG690" si="3176">IF(BG$8="",0,BF690+BG689)</f>
        <v>0</v>
      </c>
      <c r="BH690" s="92">
        <f t="shared" ref="BH690" si="3177">IF(BH$8="",0,BG690+BH689)</f>
        <v>0</v>
      </c>
      <c r="BI690" s="92">
        <f t="shared" ref="BI690" si="3178">IF(BI$8="",0,BH690+BI689)</f>
        <v>0</v>
      </c>
      <c r="BJ690" s="92">
        <f t="shared" ref="BJ690" si="3179">IF(BJ$8="",0,BI690+BJ689)</f>
        <v>0</v>
      </c>
      <c r="BK690" s="92">
        <f t="shared" ref="BK690" si="3180">IF(BK$8="",0,BJ690+BK689)</f>
        <v>0</v>
      </c>
      <c r="BL690" s="92">
        <f t="shared" ref="BL690" si="3181">IF(BL$8="",0,BK690+BL689)</f>
        <v>0</v>
      </c>
      <c r="BM690" s="92">
        <f t="shared" ref="BM690" si="3182">IF(BM$8="",0,BL690+BM689)</f>
        <v>0</v>
      </c>
      <c r="BN690" s="92">
        <f t="shared" ref="BN690" si="3183">IF(BN$8="",0,BM690+BN689)</f>
        <v>0</v>
      </c>
      <c r="BO690" s="92">
        <f t="shared" ref="BO690" si="3184">IF(BO$8="",0,BN690+BO689)</f>
        <v>0</v>
      </c>
      <c r="BP690" s="92">
        <f t="shared" ref="BP690" si="3185">IF(BP$8="",0,BO690+BP689)</f>
        <v>0</v>
      </c>
      <c r="BQ690" s="92">
        <f t="shared" ref="BQ690" si="3186">IF(BQ$8="",0,BP690+BQ689)</f>
        <v>0</v>
      </c>
      <c r="BR690" s="92">
        <f t="shared" ref="BR690" si="3187">IF(BR$8="",0,BQ690+BR689)</f>
        <v>0</v>
      </c>
      <c r="BS690" s="92">
        <f t="shared" ref="BS690" si="3188">IF(BS$8="",0,BR690+BS689)</f>
        <v>0</v>
      </c>
      <c r="BT690" s="92">
        <f t="shared" ref="BT690" si="3189">IF(BT$8="",0,BS690+BT689)</f>
        <v>0</v>
      </c>
      <c r="BU690" s="92">
        <f t="shared" ref="BU690" si="3190">IF(BU$8="",0,BT690+BU689)</f>
        <v>0</v>
      </c>
      <c r="BV690" s="92">
        <f t="shared" ref="BV690" si="3191">IF(BV$8="",0,BU690+BV689)</f>
        <v>0</v>
      </c>
      <c r="BW690" s="92">
        <f t="shared" ref="BW690" si="3192">IF(BW$8="",0,BV690+BW689)</f>
        <v>0</v>
      </c>
      <c r="BX690" s="92">
        <f t="shared" ref="BX690" si="3193">IF(BX$8="",0,BW690+BX689)</f>
        <v>0</v>
      </c>
      <c r="BY690" s="92">
        <f t="shared" ref="BY690" si="3194">IF(BY$8="",0,BX690+BY689)</f>
        <v>0</v>
      </c>
      <c r="BZ690" s="92">
        <f t="shared" ref="BZ690" si="3195">IF(BZ$8="",0,BY690+BZ689)</f>
        <v>0</v>
      </c>
      <c r="CA690" s="92">
        <f t="shared" ref="CA690" si="3196">IF(CA$8="",0,BZ690+CA689)</f>
        <v>0</v>
      </c>
      <c r="CB690" s="92">
        <f t="shared" ref="CB690" si="3197">IF(CB$8="",0,CA690+CB689)</f>
        <v>0</v>
      </c>
      <c r="CC690" s="92">
        <f t="shared" ref="CC690" si="3198">IF(CC$8="",0,CB690+CC689)</f>
        <v>0</v>
      </c>
      <c r="CD690" s="92">
        <f t="shared" ref="CD690" si="3199">IF(CD$8="",0,CC690+CD689)</f>
        <v>0</v>
      </c>
      <c r="CE690" s="92">
        <f t="shared" ref="CE690" si="3200">IF(CE$8="",0,CD690+CE689)</f>
        <v>0</v>
      </c>
      <c r="CF690" s="92">
        <f t="shared" ref="CF690" si="3201">IF(CF$8="",0,CE690+CF689)</f>
        <v>0</v>
      </c>
      <c r="CG690" s="92">
        <f t="shared" ref="CG690" si="3202">IF(CG$8="",0,CF690+CG689)</f>
        <v>0</v>
      </c>
      <c r="CH690" s="92">
        <f t="shared" ref="CH690" si="3203">IF(CH$8="",0,CG690+CH689)</f>
        <v>0</v>
      </c>
      <c r="CI690" s="92">
        <f t="shared" ref="CI690" si="3204">IF(CI$8="",0,CH690+CI689)</f>
        <v>0</v>
      </c>
      <c r="CJ690" s="92">
        <f t="shared" ref="CJ690" si="3205">IF(CJ$8="",0,CI690+CJ689)</f>
        <v>0</v>
      </c>
      <c r="CK690" s="92">
        <f t="shared" ref="CK690" si="3206">IF(CK$8="",0,CJ690+CK689)</f>
        <v>0</v>
      </c>
      <c r="CL690" s="92">
        <f t="shared" ref="CL690" si="3207">IF(CL$8="",0,CK690+CL689)</f>
        <v>0</v>
      </c>
      <c r="CM690" s="92">
        <f t="shared" ref="CM690" si="3208">IF(CM$8="",0,CL690+CM689)</f>
        <v>0</v>
      </c>
      <c r="CN690" s="92">
        <f t="shared" ref="CN690" si="3209">IF(CN$8="",0,CM690+CN689)</f>
        <v>0</v>
      </c>
      <c r="CO690" s="92">
        <f t="shared" ref="CO690" si="3210">IF(CO$8="",0,CN690+CO689)</f>
        <v>0</v>
      </c>
      <c r="CP690" s="92">
        <f t="shared" ref="CP690" si="3211">IF(CP$8="",0,CO690+CP689)</f>
        <v>0</v>
      </c>
      <c r="CQ690" s="92">
        <f t="shared" ref="CQ690" si="3212">IF(CQ$8="",0,CP690+CQ689)</f>
        <v>0</v>
      </c>
      <c r="CR690" s="92">
        <f t="shared" ref="CR690" si="3213">IF(CR$8="",0,CQ690+CR689)</f>
        <v>0</v>
      </c>
      <c r="CS690" s="92">
        <f t="shared" ref="CS690" si="3214">IF(CS$8="",0,CR690+CS689)</f>
        <v>0</v>
      </c>
      <c r="CT690" s="92">
        <f t="shared" ref="CT690" si="3215">IF(CT$8="",0,CS690+CT689)</f>
        <v>0</v>
      </c>
      <c r="CU690" s="92">
        <f t="shared" ref="CU690" si="3216">IF(CU$8="",0,CT690+CU689)</f>
        <v>0</v>
      </c>
      <c r="CV690" s="92">
        <f t="shared" ref="CV690" si="3217">IF(CV$8="",0,CU690+CV689)</f>
        <v>0</v>
      </c>
      <c r="CW690" s="92">
        <f t="shared" ref="CW690" si="3218">IF(CW$8="",0,CV690+CW689)</f>
        <v>0</v>
      </c>
      <c r="CX690" s="92">
        <f t="shared" ref="CX690" si="3219">IF(CX$8="",0,CW690+CX689)</f>
        <v>0</v>
      </c>
      <c r="CY690" s="92">
        <f t="shared" ref="CY690" si="3220">IF(CY$8="",0,CX690+CY689)</f>
        <v>0</v>
      </c>
      <c r="CZ690" s="92">
        <f t="shared" ref="CZ690" si="3221">IF(CZ$8="",0,CY690+CZ689)</f>
        <v>0</v>
      </c>
      <c r="DA690" s="92">
        <f t="shared" ref="DA690" si="3222">IF(DA$8="",0,CZ690+DA689)</f>
        <v>0</v>
      </c>
      <c r="DB690" s="92">
        <f t="shared" ref="DB690" si="3223">IF(DB$8="",0,DA690+DB689)</f>
        <v>0</v>
      </c>
      <c r="DC690" s="92">
        <f t="shared" ref="DC690" si="3224">IF(DC$8="",0,DB690+DC689)</f>
        <v>0</v>
      </c>
      <c r="DD690" s="92">
        <f t="shared" ref="DD690" si="3225">IF(DD$8="",0,DC690+DD689)</f>
        <v>0</v>
      </c>
      <c r="DE690" s="92">
        <f t="shared" ref="DE690" si="3226">IF(DE$8="",0,DD690+DE689)</f>
        <v>0</v>
      </c>
      <c r="DF690" s="92">
        <f t="shared" ref="DF690" si="3227">IF(DF$8="",0,DE690+DF689)</f>
        <v>0</v>
      </c>
      <c r="DG690" s="92">
        <f t="shared" ref="DG690" si="3228">IF(DG$8="",0,DF690+DG689)</f>
        <v>0</v>
      </c>
      <c r="DH690" s="92">
        <f t="shared" ref="DH690" si="3229">IF(DH$8="",0,DG690+DH689)</f>
        <v>0</v>
      </c>
      <c r="DI690" s="92">
        <f t="shared" ref="DI690" si="3230">IF(DI$8="",0,DH690+DI689)</f>
        <v>0</v>
      </c>
      <c r="DJ690" s="92">
        <f t="shared" ref="DJ690" si="3231">IF(DJ$8="",0,DI690+DJ689)</f>
        <v>0</v>
      </c>
      <c r="DK690" s="92">
        <f t="shared" ref="DK690" si="3232">IF(DK$8="",0,DJ690+DK689)</f>
        <v>0</v>
      </c>
      <c r="DL690" s="92">
        <f t="shared" ref="DL690" si="3233">IF(DL$8="",0,DK690+DL689)</f>
        <v>0</v>
      </c>
      <c r="DM690" s="92">
        <f t="shared" ref="DM690" si="3234">IF(DM$8="",0,DL690+DM689)</f>
        <v>0</v>
      </c>
      <c r="DN690" s="92">
        <f t="shared" ref="DN690" si="3235">IF(DN$8="",0,DM690+DN689)</f>
        <v>0</v>
      </c>
      <c r="DO690" s="92">
        <f t="shared" ref="DO690" si="3236">IF(DO$8="",0,DN690+DO689)</f>
        <v>0</v>
      </c>
      <c r="DP690" s="92">
        <f t="shared" ref="DP690" si="3237">IF(DP$8="",0,DO690+DP689)</f>
        <v>0</v>
      </c>
      <c r="DQ690" s="92">
        <f t="shared" ref="DQ690" si="3238">IF(DQ$8="",0,DP690+DQ689)</f>
        <v>0</v>
      </c>
      <c r="DR690" s="92">
        <f t="shared" ref="DR690" si="3239">IF(DR$8="",0,DQ690+DR689)</f>
        <v>0</v>
      </c>
      <c r="DS690" s="92">
        <f t="shared" ref="DS690" si="3240">IF(DS$8="",0,DR690+DS689)</f>
        <v>0</v>
      </c>
      <c r="DT690" s="92">
        <f t="shared" ref="DT690" si="3241">IF(DT$8="",0,DS690+DT689)</f>
        <v>0</v>
      </c>
      <c r="DU690" s="92">
        <f t="shared" ref="DU690" si="3242">IF(DU$8="",0,DT690+DU689)</f>
        <v>0</v>
      </c>
      <c r="DV690" s="92">
        <f t="shared" ref="DV690" si="3243">IF(DV$8="",0,DU690+DV689)</f>
        <v>0</v>
      </c>
      <c r="DW690" s="92">
        <f t="shared" ref="DW690" si="3244">IF(DW$8="",0,DV690+DW689)</f>
        <v>0</v>
      </c>
      <c r="DX690" s="92">
        <f t="shared" ref="DX690" si="3245">IF(DX$8="",0,DW690+DX689)</f>
        <v>0</v>
      </c>
      <c r="DY690" s="92">
        <f t="shared" ref="DY690" si="3246">IF(DY$8="",0,DX690+DY689)</f>
        <v>0</v>
      </c>
      <c r="DZ690" s="92">
        <f t="shared" ref="DZ690" si="3247">IF(DZ$8="",0,DY690+DZ689)</f>
        <v>0</v>
      </c>
      <c r="EA690" s="92">
        <f t="shared" ref="EA690" si="3248">IF(EA$8="",0,DZ690+EA689)</f>
        <v>0</v>
      </c>
      <c r="EB690" s="92">
        <f t="shared" ref="EB690" si="3249">IF(EB$8="",0,EA690+EB689)</f>
        <v>0</v>
      </c>
      <c r="EC690" s="92">
        <f t="shared" ref="EC690" si="3250">IF(EC$8="",0,EB690+EC689)</f>
        <v>0</v>
      </c>
      <c r="ED690" s="92">
        <f t="shared" ref="ED690" si="3251">IF(ED$8="",0,EC690+ED689)</f>
        <v>0</v>
      </c>
      <c r="EE690" s="92">
        <f t="shared" ref="EE690" si="3252">IF(EE$8="",0,ED690+EE689)</f>
        <v>0</v>
      </c>
      <c r="EF690" s="92">
        <f t="shared" ref="EF690" si="3253">IF(EF$8="",0,EE690+EF689)</f>
        <v>0</v>
      </c>
      <c r="EG690" s="92">
        <f t="shared" ref="EG690" si="3254">IF(EG$8="",0,EF690+EG689)</f>
        <v>0</v>
      </c>
      <c r="EH690" s="92">
        <f t="shared" ref="EH690" si="3255">IF(EH$8="",0,EG690+EH689)</f>
        <v>0</v>
      </c>
      <c r="EI690" s="92">
        <f t="shared" ref="EI690" si="3256">IF(EI$8="",0,EH690+EI689)</f>
        <v>0</v>
      </c>
      <c r="EJ690" s="92">
        <f t="shared" ref="EJ690" si="3257">IF(EJ$8="",0,EI690+EJ689)</f>
        <v>0</v>
      </c>
      <c r="EK690" s="92">
        <f t="shared" ref="EK690" si="3258">IF(EK$8="",0,EJ690+EK689)</f>
        <v>0</v>
      </c>
      <c r="EL690" s="92">
        <f t="shared" ref="EL690" si="3259">IF(EL$8="",0,EK690+EL689)</f>
        <v>0</v>
      </c>
      <c r="EM690" s="92">
        <f t="shared" ref="EM690" si="3260">IF(EM$8="",0,EL690+EM689)</f>
        <v>0</v>
      </c>
      <c r="EN690" s="92">
        <f t="shared" ref="EN690" si="3261">IF(EN$8="",0,EM690+EN689)</f>
        <v>0</v>
      </c>
      <c r="EO690" s="92">
        <f t="shared" ref="EO690" si="3262">IF(EO$8="",0,EN690+EO689)</f>
        <v>0</v>
      </c>
      <c r="EP690" s="92">
        <f t="shared" ref="EP690" si="3263">IF(EP$8="",0,EO690+EP689)</f>
        <v>0</v>
      </c>
      <c r="EQ690" s="92">
        <f t="shared" ref="EQ690" si="3264">IF(EQ$8="",0,EP690+EQ689)</f>
        <v>0</v>
      </c>
      <c r="ER690" s="92">
        <f t="shared" ref="ER690" si="3265">IF(ER$8="",0,EQ690+ER689)</f>
        <v>0</v>
      </c>
      <c r="ES690" s="92">
        <f t="shared" ref="ES690" si="3266">IF(ES$8="",0,ER690+ES689)</f>
        <v>0</v>
      </c>
      <c r="ET690" s="92">
        <f t="shared" ref="ET690" si="3267">IF(ET$8="",0,ES690+ET689)</f>
        <v>0</v>
      </c>
      <c r="EU690" s="92">
        <f t="shared" ref="EU690" si="3268">IF(EU$8="",0,ET690+EU689)</f>
        <v>0</v>
      </c>
      <c r="EV690" s="92">
        <f t="shared" ref="EV690" si="3269">IF(EV$8="",0,EU690+EV689)</f>
        <v>0</v>
      </c>
      <c r="EW690" s="92">
        <f t="shared" ref="EW690" si="3270">IF(EW$8="",0,EV690+EW689)</f>
        <v>0</v>
      </c>
      <c r="EX690" s="92">
        <f t="shared" ref="EX690" si="3271">IF(EX$8="",0,EW690+EX689)</f>
        <v>0</v>
      </c>
      <c r="EY690" s="92">
        <f t="shared" ref="EY690" si="3272">IF(EY$8="",0,EX690+EY689)</f>
        <v>0</v>
      </c>
      <c r="EZ690" s="92">
        <f t="shared" ref="EZ690" si="3273">IF(EZ$8="",0,EY690+EZ689)</f>
        <v>0</v>
      </c>
      <c r="FA690" s="92">
        <f t="shared" ref="FA690" si="3274">IF(FA$8="",0,EZ690+FA689)</f>
        <v>0</v>
      </c>
      <c r="FB690" s="92">
        <f t="shared" ref="FB690" si="3275">IF(FB$8="",0,FA690+FB689)</f>
        <v>0</v>
      </c>
      <c r="FC690" s="92">
        <f t="shared" ref="FC690" si="3276">IF(FC$8="",0,FB690+FC689)</f>
        <v>0</v>
      </c>
      <c r="FD690" s="92">
        <f t="shared" ref="FD690" si="3277">IF(FD$8="",0,FC690+FD689)</f>
        <v>0</v>
      </c>
      <c r="FE690" s="92">
        <f t="shared" ref="FE690" si="3278">IF(FE$8="",0,FD690+FE689)</f>
        <v>0</v>
      </c>
      <c r="FF690" s="92">
        <f t="shared" ref="FF690" si="3279">IF(FF$8="",0,FE690+FF689)</f>
        <v>0</v>
      </c>
      <c r="FG690" s="92">
        <f t="shared" ref="FG690" si="3280">IF(FG$8="",0,FF690+FG689)</f>
        <v>0</v>
      </c>
      <c r="FH690" s="92">
        <f t="shared" ref="FH690" si="3281">IF(FH$8="",0,FG690+FH689)</f>
        <v>0</v>
      </c>
      <c r="FI690" s="92">
        <f t="shared" ref="FI690" si="3282">IF(FI$8="",0,FH690+FI689)</f>
        <v>0</v>
      </c>
      <c r="FJ690" s="92">
        <f t="shared" ref="FJ690" si="3283">IF(FJ$8="",0,FI690+FJ689)</f>
        <v>0</v>
      </c>
      <c r="FK690" s="92">
        <f t="shared" ref="FK690" si="3284">IF(FK$8="",0,FJ690+FK689)</f>
        <v>0</v>
      </c>
      <c r="FL690" s="92">
        <f t="shared" ref="FL690" si="3285">IF(FL$8="",0,FK690+FL689)</f>
        <v>0</v>
      </c>
      <c r="FM690" s="92">
        <f t="shared" ref="FM690" si="3286">IF(FM$8="",0,FL690+FM689)</f>
        <v>0</v>
      </c>
      <c r="FN690" s="92">
        <f t="shared" ref="FN690" si="3287">IF(FN$8="",0,FM690+FN689)</f>
        <v>0</v>
      </c>
      <c r="FO690" s="92">
        <f t="shared" ref="FO690" si="3288">IF(FO$8="",0,FN690+FO689)</f>
        <v>0</v>
      </c>
      <c r="FP690" s="92">
        <f t="shared" ref="FP690" si="3289">IF(FP$8="",0,FO690+FP689)</f>
        <v>0</v>
      </c>
      <c r="FQ690" s="92">
        <f t="shared" ref="FQ690" si="3290">IF(FQ$8="",0,FP690+FQ689)</f>
        <v>0</v>
      </c>
      <c r="FR690" s="92">
        <f t="shared" ref="FR690" si="3291">IF(FR$8="",0,FQ690+FR689)</f>
        <v>0</v>
      </c>
      <c r="FS690" s="92">
        <f t="shared" ref="FS690" si="3292">IF(FS$8="",0,FR690+FS689)</f>
        <v>0</v>
      </c>
      <c r="FT690" s="92">
        <f t="shared" ref="FT690" si="3293">IF(FT$8="",0,FS690+FT689)</f>
        <v>0</v>
      </c>
      <c r="FU690" s="92">
        <f t="shared" ref="FU690" si="3294">IF(FU$8="",0,FT690+FU689)</f>
        <v>0</v>
      </c>
      <c r="FV690" s="92">
        <f t="shared" ref="FV690" si="3295">IF(FV$8="",0,FU690+FV689)</f>
        <v>0</v>
      </c>
      <c r="FW690" s="92">
        <f t="shared" ref="FW690" si="3296">IF(FW$8="",0,FV690+FW689)</f>
        <v>0</v>
      </c>
      <c r="FX690" s="92">
        <f t="shared" ref="FX690" si="3297">IF(FX$8="",0,FW690+FX689)</f>
        <v>0</v>
      </c>
      <c r="FY690" s="92">
        <f t="shared" ref="FY690" si="3298">IF(FY$8="",0,FX690+FY689)</f>
        <v>0</v>
      </c>
      <c r="FZ690" s="92">
        <f t="shared" ref="FZ690" si="3299">IF(FZ$8="",0,FY690+FZ689)</f>
        <v>0</v>
      </c>
      <c r="GA690" s="92">
        <f t="shared" ref="GA690" si="3300">IF(GA$8="",0,FZ690+GA689)</f>
        <v>0</v>
      </c>
      <c r="GB690" s="92">
        <f t="shared" ref="GB690" si="3301">IF(GB$8="",0,GA690+GB689)</f>
        <v>0</v>
      </c>
      <c r="GC690" s="92">
        <f t="shared" ref="GC690" si="3302">IF(GC$8="",0,GB690+GC689)</f>
        <v>0</v>
      </c>
      <c r="GD690" s="92">
        <f t="shared" ref="GD690" si="3303">IF(GD$8="",0,GC690+GD689)</f>
        <v>0</v>
      </c>
      <c r="GE690" s="92">
        <f t="shared" ref="GE690" si="3304">IF(GE$8="",0,GD690+GE689)</f>
        <v>0</v>
      </c>
      <c r="GF690" s="92">
        <f t="shared" ref="GF690" si="3305">IF(GF$8="",0,GE690+GF689)</f>
        <v>0</v>
      </c>
      <c r="GG690" s="92">
        <f t="shared" ref="GG690" si="3306">IF(GG$8="",0,GF690+GG689)</f>
        <v>0</v>
      </c>
      <c r="GH690" s="92">
        <f t="shared" ref="GH690" si="3307">IF(GH$8="",0,GG690+GH689)</f>
        <v>0</v>
      </c>
      <c r="GI690" s="92">
        <f t="shared" ref="GI690" si="3308">IF(GI$8="",0,GH690+GI689)</f>
        <v>0</v>
      </c>
      <c r="GJ690" s="92">
        <f t="shared" ref="GJ690" si="3309">IF(GJ$8="",0,GI690+GJ689)</f>
        <v>0</v>
      </c>
      <c r="GK690" s="92">
        <f t="shared" ref="GK690" si="3310">IF(GK$8="",0,GJ690+GK689)</f>
        <v>0</v>
      </c>
      <c r="GL690" s="92">
        <f t="shared" ref="GL690" si="3311">IF(GL$8="",0,GK690+GL689)</f>
        <v>0</v>
      </c>
      <c r="GM690" s="92">
        <f t="shared" ref="GM690" si="3312">IF(GM$8="",0,GL690+GM689)</f>
        <v>0</v>
      </c>
      <c r="GN690" s="92">
        <f t="shared" ref="GN690" si="3313">IF(GN$8="",0,GM690+GN689)</f>
        <v>0</v>
      </c>
      <c r="GO690" s="92">
        <f t="shared" ref="GO690" si="3314">IF(GO$8="",0,GN690+GO689)</f>
        <v>0</v>
      </c>
      <c r="GP690" s="92">
        <f t="shared" ref="GP690" si="3315">IF(GP$8="",0,GO690+GP689)</f>
        <v>0</v>
      </c>
      <c r="GQ690" s="92">
        <f t="shared" ref="GQ690" si="3316">IF(GQ$8="",0,GP690+GQ689)</f>
        <v>0</v>
      </c>
      <c r="GR690" s="92">
        <f t="shared" ref="GR690" si="3317">IF(GR$8="",0,GQ690+GR689)</f>
        <v>0</v>
      </c>
      <c r="GS690" s="92">
        <f t="shared" ref="GS690" si="3318">IF(GS$8="",0,GR690+GS689)</f>
        <v>0</v>
      </c>
      <c r="GT690" s="92">
        <f t="shared" ref="GT690" si="3319">IF(GT$8="",0,GS690+GT689)</f>
        <v>0</v>
      </c>
      <c r="GU690" s="92">
        <f t="shared" ref="GU690" si="3320">IF(GU$8="",0,GT690+GU689)</f>
        <v>0</v>
      </c>
      <c r="GV690" s="92">
        <f t="shared" ref="GV690" si="3321">IF(GV$8="",0,GU690+GV689)</f>
        <v>0</v>
      </c>
      <c r="GW690" s="92">
        <f t="shared" ref="GW690" si="3322">IF(GW$8="",0,GV690+GW689)</f>
        <v>0</v>
      </c>
      <c r="GX690" s="92">
        <f t="shared" ref="GX690" si="3323">IF(GX$8="",0,GW690+GX689)</f>
        <v>0</v>
      </c>
      <c r="GY690" s="92">
        <f t="shared" ref="GY690" si="3324">IF(GY$8="",0,GX690+GY689)</f>
        <v>0</v>
      </c>
      <c r="GZ690" s="92">
        <f t="shared" ref="GZ690" si="3325">IF(GZ$8="",0,GY690+GZ689)</f>
        <v>0</v>
      </c>
      <c r="HA690" s="3"/>
      <c r="HB690" s="3"/>
    </row>
    <row r="691" spans="1:210" ht="4.2" customHeight="1">
      <c r="A691" s="1"/>
      <c r="B691" s="1"/>
      <c r="C691" s="1"/>
      <c r="D691" s="1"/>
      <c r="E691" s="263"/>
      <c r="F691" s="48"/>
      <c r="G691" s="231"/>
      <c r="H691" s="173"/>
      <c r="I691" s="173"/>
      <c r="J691" s="173"/>
      <c r="K691" s="173"/>
      <c r="L691" s="173"/>
      <c r="M691" s="172"/>
      <c r="N691" s="173"/>
      <c r="O691" s="173"/>
      <c r="P691" s="172"/>
      <c r="Q691" s="173"/>
      <c r="R691" s="173"/>
      <c r="S691" s="172"/>
      <c r="T691" s="174"/>
      <c r="U691" s="280"/>
      <c r="V691" s="173"/>
      <c r="W691" s="283"/>
      <c r="X691" s="283"/>
      <c r="Y691" s="282"/>
      <c r="Z691" s="93"/>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4"/>
      <c r="BB691" s="94"/>
      <c r="BC691" s="94"/>
      <c r="BD691" s="94"/>
      <c r="BE691" s="94"/>
      <c r="BF691" s="94"/>
      <c r="BG691" s="94"/>
      <c r="BH691" s="94"/>
      <c r="BI691" s="94"/>
      <c r="BJ691" s="94"/>
      <c r="BK691" s="94"/>
      <c r="BL691" s="94"/>
      <c r="BM691" s="94"/>
      <c r="BN691" s="94"/>
      <c r="BO691" s="94"/>
      <c r="BP691" s="94"/>
      <c r="BQ691" s="94"/>
      <c r="BR691" s="94"/>
      <c r="BS691" s="94"/>
      <c r="BT691" s="94"/>
      <c r="BU691" s="94"/>
      <c r="BV691" s="94"/>
      <c r="BW691" s="94"/>
      <c r="BX691" s="94"/>
      <c r="BY691" s="94"/>
      <c r="BZ691" s="94"/>
      <c r="CA691" s="94"/>
      <c r="CB691" s="94"/>
      <c r="CC691" s="94"/>
      <c r="CD691" s="94"/>
      <c r="CE691" s="94"/>
      <c r="CF691" s="94"/>
      <c r="CG691" s="94"/>
      <c r="CH691" s="94"/>
      <c r="CI691" s="94"/>
      <c r="CJ691" s="94"/>
      <c r="CK691" s="94"/>
      <c r="CL691" s="94"/>
      <c r="CM691" s="94"/>
      <c r="CN691" s="94"/>
      <c r="CO691" s="94"/>
      <c r="CP691" s="94"/>
      <c r="CQ691" s="94"/>
      <c r="CR691" s="94"/>
      <c r="CS691" s="94"/>
      <c r="CT691" s="94"/>
      <c r="CU691" s="94"/>
      <c r="CV691" s="94"/>
      <c r="CW691" s="94"/>
      <c r="CX691" s="94"/>
      <c r="CY691" s="94"/>
      <c r="CZ691" s="94"/>
      <c r="DA691" s="94"/>
      <c r="DB691" s="94"/>
      <c r="DC691" s="94"/>
      <c r="DD691" s="94"/>
      <c r="DE691" s="94"/>
      <c r="DF691" s="94"/>
      <c r="DG691" s="94"/>
      <c r="DH691" s="94"/>
      <c r="DI691" s="94"/>
      <c r="DJ691" s="94"/>
      <c r="DK691" s="94"/>
      <c r="DL691" s="94"/>
      <c r="DM691" s="94"/>
      <c r="DN691" s="94"/>
      <c r="DO691" s="94"/>
      <c r="DP691" s="94"/>
      <c r="DQ691" s="94"/>
      <c r="DR691" s="94"/>
      <c r="DS691" s="94"/>
      <c r="DT691" s="94"/>
      <c r="DU691" s="94"/>
      <c r="DV691" s="94"/>
      <c r="DW691" s="94"/>
      <c r="DX691" s="94"/>
      <c r="DY691" s="94"/>
      <c r="DZ691" s="94"/>
      <c r="EA691" s="94"/>
      <c r="EB691" s="94"/>
      <c r="EC691" s="94"/>
      <c r="ED691" s="94"/>
      <c r="EE691" s="94"/>
      <c r="EF691" s="94"/>
      <c r="EG691" s="94"/>
      <c r="EH691" s="94"/>
      <c r="EI691" s="94"/>
      <c r="EJ691" s="94"/>
      <c r="EK691" s="94"/>
      <c r="EL691" s="94"/>
      <c r="EM691" s="94"/>
      <c r="EN691" s="94"/>
      <c r="EO691" s="94"/>
      <c r="EP691" s="94"/>
      <c r="EQ691" s="94"/>
      <c r="ER691" s="94"/>
      <c r="ES691" s="94"/>
      <c r="ET691" s="94"/>
      <c r="EU691" s="94"/>
      <c r="EV691" s="94"/>
      <c r="EW691" s="94"/>
      <c r="EX691" s="94"/>
      <c r="EY691" s="94"/>
      <c r="EZ691" s="94"/>
      <c r="FA691" s="94"/>
      <c r="FB691" s="94"/>
      <c r="FC691" s="94"/>
      <c r="FD691" s="94"/>
      <c r="FE691" s="94"/>
      <c r="FF691" s="94"/>
      <c r="FG691" s="94"/>
      <c r="FH691" s="94"/>
      <c r="FI691" s="94"/>
      <c r="FJ691" s="94"/>
      <c r="FK691" s="94"/>
      <c r="FL691" s="94"/>
      <c r="FM691" s="94"/>
      <c r="FN691" s="94"/>
      <c r="FO691" s="94"/>
      <c r="FP691" s="94"/>
      <c r="FQ691" s="94"/>
      <c r="FR691" s="94"/>
      <c r="FS691" s="94"/>
      <c r="FT691" s="94"/>
      <c r="FU691" s="94"/>
      <c r="FV691" s="94"/>
      <c r="FW691" s="94"/>
      <c r="FX691" s="94"/>
      <c r="FY691" s="94"/>
      <c r="FZ691" s="94"/>
      <c r="GA691" s="94"/>
      <c r="GB691" s="94"/>
      <c r="GC691" s="94"/>
      <c r="GD691" s="94"/>
      <c r="GE691" s="94"/>
      <c r="GF691" s="94"/>
      <c r="GG691" s="94"/>
      <c r="GH691" s="94"/>
      <c r="GI691" s="94"/>
      <c r="GJ691" s="94"/>
      <c r="GK691" s="94"/>
      <c r="GL691" s="94"/>
      <c r="GM691" s="94"/>
      <c r="GN691" s="94"/>
      <c r="GO691" s="94"/>
      <c r="GP691" s="94"/>
      <c r="GQ691" s="94"/>
      <c r="GR691" s="94"/>
      <c r="GS691" s="94"/>
      <c r="GT691" s="94"/>
      <c r="GU691" s="94"/>
      <c r="GV691" s="94"/>
      <c r="GW691" s="94"/>
      <c r="GX691" s="94"/>
      <c r="GY691" s="94"/>
      <c r="GZ691" s="94"/>
      <c r="HA691" s="1"/>
      <c r="HB691" s="1"/>
    </row>
    <row r="692" spans="1:210" ht="4.2" customHeight="1">
      <c r="A692" s="1"/>
      <c r="B692" s="1"/>
      <c r="C692" s="1"/>
      <c r="D692" s="14"/>
      <c r="E692" s="264"/>
      <c r="F692" s="14"/>
      <c r="G692" s="304"/>
      <c r="H692" s="14"/>
      <c r="I692" s="14"/>
      <c r="J692" s="14"/>
      <c r="K692" s="14"/>
      <c r="L692" s="14"/>
      <c r="M692" s="15"/>
      <c r="N692" s="14"/>
      <c r="O692" s="14"/>
      <c r="P692" s="15"/>
      <c r="Q692" s="14"/>
      <c r="R692" s="14"/>
      <c r="S692" s="15"/>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c r="DD692" s="180"/>
      <c r="DE692" s="180"/>
      <c r="DF692" s="180"/>
      <c r="DG692" s="180"/>
      <c r="DH692" s="180"/>
      <c r="DI692" s="180"/>
      <c r="DJ692" s="180"/>
      <c r="DK692" s="180"/>
      <c r="DL692" s="180"/>
      <c r="DM692" s="180"/>
      <c r="DN692" s="180"/>
      <c r="DO692" s="180"/>
      <c r="DP692" s="180"/>
      <c r="DQ692" s="180"/>
      <c r="DR692" s="180"/>
      <c r="DS692" s="180"/>
      <c r="DT692" s="180"/>
      <c r="DU692" s="180"/>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c r="FR692" s="180"/>
      <c r="FS692" s="180"/>
      <c r="FT692" s="180"/>
      <c r="FU692" s="180"/>
      <c r="FV692" s="180"/>
      <c r="FW692" s="180"/>
      <c r="FX692" s="180"/>
      <c r="FY692" s="180"/>
      <c r="FZ692" s="180"/>
      <c r="GA692" s="180"/>
      <c r="GB692" s="180"/>
      <c r="GC692" s="180"/>
      <c r="GD692" s="180"/>
      <c r="GE692" s="180"/>
      <c r="GF692" s="180"/>
      <c r="GG692" s="180"/>
      <c r="GH692" s="180"/>
      <c r="GI692" s="180"/>
      <c r="GJ692" s="180"/>
      <c r="GK692" s="180"/>
      <c r="GL692" s="180"/>
      <c r="GM692" s="180"/>
      <c r="GN692" s="180"/>
      <c r="GO692" s="180"/>
      <c r="GP692" s="180"/>
      <c r="GQ692" s="180"/>
      <c r="GR692" s="180"/>
      <c r="GS692" s="180"/>
      <c r="GT692" s="180"/>
      <c r="GU692" s="180"/>
      <c r="GV692" s="180"/>
      <c r="GW692" s="180"/>
      <c r="GX692" s="180"/>
      <c r="GY692" s="180"/>
      <c r="GZ692" s="180"/>
      <c r="HA692" s="1"/>
      <c r="HB692" s="1"/>
    </row>
    <row r="693" spans="1:210" ht="4.2" customHeight="1">
      <c r="A693" s="1"/>
      <c r="B693" s="1"/>
      <c r="C693" s="1"/>
      <c r="D693" s="1"/>
      <c r="E693" s="263"/>
      <c r="F693" s="48"/>
      <c r="G693" s="231"/>
      <c r="H693" s="5"/>
      <c r="I693" s="5"/>
      <c r="J693" s="5"/>
      <c r="K693" s="5"/>
      <c r="L693" s="5"/>
      <c r="M693" s="5"/>
      <c r="N693" s="5"/>
      <c r="O693" s="5"/>
      <c r="P693" s="5"/>
      <c r="Q693" s="5"/>
      <c r="R693" s="5"/>
      <c r="S693" s="5"/>
      <c r="T693" s="208"/>
      <c r="U693" s="24"/>
      <c r="V693" s="1"/>
      <c r="W693" s="12"/>
      <c r="X693" s="10"/>
      <c r="Y693" s="46"/>
      <c r="Z693" s="93"/>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4"/>
      <c r="BB693" s="94"/>
      <c r="BC693" s="94"/>
      <c r="BD693" s="94"/>
      <c r="BE693" s="94"/>
      <c r="BF693" s="94"/>
      <c r="BG693" s="94"/>
      <c r="BH693" s="94"/>
      <c r="BI693" s="94"/>
      <c r="BJ693" s="94"/>
      <c r="BK693" s="94"/>
      <c r="BL693" s="94"/>
      <c r="BM693" s="94"/>
      <c r="BN693" s="94"/>
      <c r="BO693" s="94"/>
      <c r="BP693" s="94"/>
      <c r="BQ693" s="94"/>
      <c r="BR693" s="94"/>
      <c r="BS693" s="94"/>
      <c r="BT693" s="94"/>
      <c r="BU693" s="94"/>
      <c r="BV693" s="94"/>
      <c r="BW693" s="94"/>
      <c r="BX693" s="94"/>
      <c r="BY693" s="94"/>
      <c r="BZ693" s="94"/>
      <c r="CA693" s="94"/>
      <c r="CB693" s="94"/>
      <c r="CC693" s="94"/>
      <c r="CD693" s="94"/>
      <c r="CE693" s="94"/>
      <c r="CF693" s="94"/>
      <c r="CG693" s="94"/>
      <c r="CH693" s="94"/>
      <c r="CI693" s="94"/>
      <c r="CJ693" s="94"/>
      <c r="CK693" s="94"/>
      <c r="CL693" s="94"/>
      <c r="CM693" s="94"/>
      <c r="CN693" s="94"/>
      <c r="CO693" s="94"/>
      <c r="CP693" s="94"/>
      <c r="CQ693" s="94"/>
      <c r="CR693" s="94"/>
      <c r="CS693" s="94"/>
      <c r="CT693" s="94"/>
      <c r="CU693" s="94"/>
      <c r="CV693" s="94"/>
      <c r="CW693" s="94"/>
      <c r="CX693" s="94"/>
      <c r="CY693" s="94"/>
      <c r="CZ693" s="94"/>
      <c r="DA693" s="94"/>
      <c r="DB693" s="94"/>
      <c r="DC693" s="94"/>
      <c r="DD693" s="94"/>
      <c r="DE693" s="94"/>
      <c r="DF693" s="94"/>
      <c r="DG693" s="94"/>
      <c r="DH693" s="94"/>
      <c r="DI693" s="94"/>
      <c r="DJ693" s="94"/>
      <c r="DK693" s="94"/>
      <c r="DL693" s="94"/>
      <c r="DM693" s="94"/>
      <c r="DN693" s="94"/>
      <c r="DO693" s="94"/>
      <c r="DP693" s="94"/>
      <c r="DQ693" s="94"/>
      <c r="DR693" s="94"/>
      <c r="DS693" s="94"/>
      <c r="DT693" s="94"/>
      <c r="DU693" s="94"/>
      <c r="DV693" s="94"/>
      <c r="DW693" s="94"/>
      <c r="DX693" s="94"/>
      <c r="DY693" s="94"/>
      <c r="DZ693" s="94"/>
      <c r="EA693" s="94"/>
      <c r="EB693" s="94"/>
      <c r="EC693" s="94"/>
      <c r="ED693" s="94"/>
      <c r="EE693" s="94"/>
      <c r="EF693" s="94"/>
      <c r="EG693" s="94"/>
      <c r="EH693" s="94"/>
      <c r="EI693" s="94"/>
      <c r="EJ693" s="94"/>
      <c r="EK693" s="94"/>
      <c r="EL693" s="94"/>
      <c r="EM693" s="94"/>
      <c r="EN693" s="94"/>
      <c r="EO693" s="94"/>
      <c r="EP693" s="94"/>
      <c r="EQ693" s="94"/>
      <c r="ER693" s="94"/>
      <c r="ES693" s="94"/>
      <c r="ET693" s="94"/>
      <c r="EU693" s="94"/>
      <c r="EV693" s="94"/>
      <c r="EW693" s="94"/>
      <c r="EX693" s="94"/>
      <c r="EY693" s="94"/>
      <c r="EZ693" s="94"/>
      <c r="FA693" s="94"/>
      <c r="FB693" s="94"/>
      <c r="FC693" s="94"/>
      <c r="FD693" s="94"/>
      <c r="FE693" s="94"/>
      <c r="FF693" s="94"/>
      <c r="FG693" s="94"/>
      <c r="FH693" s="94"/>
      <c r="FI693" s="94"/>
      <c r="FJ693" s="94"/>
      <c r="FK693" s="94"/>
      <c r="FL693" s="94"/>
      <c r="FM693" s="94"/>
      <c r="FN693" s="94"/>
      <c r="FO693" s="94"/>
      <c r="FP693" s="94"/>
      <c r="FQ693" s="94"/>
      <c r="FR693" s="94"/>
      <c r="FS693" s="94"/>
      <c r="FT693" s="94"/>
      <c r="FU693" s="94"/>
      <c r="FV693" s="94"/>
      <c r="FW693" s="94"/>
      <c r="FX693" s="94"/>
      <c r="FY693" s="94"/>
      <c r="FZ693" s="94"/>
      <c r="GA693" s="94"/>
      <c r="GB693" s="94"/>
      <c r="GC693" s="94"/>
      <c r="GD693" s="94"/>
      <c r="GE693" s="94"/>
      <c r="GF693" s="94"/>
      <c r="GG693" s="94"/>
      <c r="GH693" s="94"/>
      <c r="GI693" s="94"/>
      <c r="GJ693" s="94"/>
      <c r="GK693" s="94"/>
      <c r="GL693" s="94"/>
      <c r="GM693" s="94"/>
      <c r="GN693" s="94"/>
      <c r="GO693" s="94"/>
      <c r="GP693" s="94"/>
      <c r="GQ693" s="94"/>
      <c r="GR693" s="94"/>
      <c r="GS693" s="94"/>
      <c r="GT693" s="94"/>
      <c r="GU693" s="94"/>
      <c r="GV693" s="94"/>
      <c r="GW693" s="94"/>
      <c r="GX693" s="94"/>
      <c r="GY693" s="94"/>
      <c r="GZ693" s="94"/>
      <c r="HA693" s="1"/>
      <c r="HB693" s="1"/>
    </row>
    <row r="694" spans="1:210" ht="4.2" customHeight="1">
      <c r="A694" s="1"/>
      <c r="B694" s="1"/>
      <c r="C694" s="1"/>
      <c r="D694" s="1"/>
      <c r="E694" s="263"/>
      <c r="F694" s="48"/>
      <c r="G694" s="250"/>
      <c r="H694" s="1"/>
      <c r="I694" s="1"/>
      <c r="J694" s="1"/>
      <c r="K694" s="1"/>
      <c r="L694" s="1"/>
      <c r="M694" s="5"/>
      <c r="N694" s="1"/>
      <c r="O694" s="1"/>
      <c r="P694" s="5"/>
      <c r="Q694" s="1"/>
      <c r="R694" s="1"/>
      <c r="S694" s="5"/>
      <c r="T694" s="7"/>
      <c r="U694" s="24"/>
      <c r="V694" s="1"/>
      <c r="W694" s="12"/>
      <c r="X694" s="10"/>
      <c r="Y694" s="46"/>
      <c r="Z694" s="93"/>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4"/>
      <c r="BB694" s="94"/>
      <c r="BC694" s="94"/>
      <c r="BD694" s="94"/>
      <c r="BE694" s="94"/>
      <c r="BF694" s="94"/>
      <c r="BG694" s="94"/>
      <c r="BH694" s="94"/>
      <c r="BI694" s="94"/>
      <c r="BJ694" s="94"/>
      <c r="BK694" s="94"/>
      <c r="BL694" s="94"/>
      <c r="BM694" s="94"/>
      <c r="BN694" s="94"/>
      <c r="BO694" s="94"/>
      <c r="BP694" s="94"/>
      <c r="BQ694" s="94"/>
      <c r="BR694" s="94"/>
      <c r="BS694" s="94"/>
      <c r="BT694" s="94"/>
      <c r="BU694" s="94"/>
      <c r="BV694" s="94"/>
      <c r="BW694" s="94"/>
      <c r="BX694" s="94"/>
      <c r="BY694" s="94"/>
      <c r="BZ694" s="94"/>
      <c r="CA694" s="94"/>
      <c r="CB694" s="94"/>
      <c r="CC694" s="94"/>
      <c r="CD694" s="94"/>
      <c r="CE694" s="94"/>
      <c r="CF694" s="94"/>
      <c r="CG694" s="94"/>
      <c r="CH694" s="94"/>
      <c r="CI694" s="94"/>
      <c r="CJ694" s="94"/>
      <c r="CK694" s="94"/>
      <c r="CL694" s="94"/>
      <c r="CM694" s="94"/>
      <c r="CN694" s="94"/>
      <c r="CO694" s="94"/>
      <c r="CP694" s="94"/>
      <c r="CQ694" s="94"/>
      <c r="CR694" s="94"/>
      <c r="CS694" s="94"/>
      <c r="CT694" s="94"/>
      <c r="CU694" s="94"/>
      <c r="CV694" s="94"/>
      <c r="CW694" s="94"/>
      <c r="CX694" s="94"/>
      <c r="CY694" s="94"/>
      <c r="CZ694" s="94"/>
      <c r="DA694" s="94"/>
      <c r="DB694" s="94"/>
      <c r="DC694" s="94"/>
      <c r="DD694" s="94"/>
      <c r="DE694" s="94"/>
      <c r="DF694" s="94"/>
      <c r="DG694" s="94"/>
      <c r="DH694" s="94"/>
      <c r="DI694" s="94"/>
      <c r="DJ694" s="94"/>
      <c r="DK694" s="94"/>
      <c r="DL694" s="94"/>
      <c r="DM694" s="94"/>
      <c r="DN694" s="94"/>
      <c r="DO694" s="94"/>
      <c r="DP694" s="94"/>
      <c r="DQ694" s="94"/>
      <c r="DR694" s="94"/>
      <c r="DS694" s="94"/>
      <c r="DT694" s="94"/>
      <c r="DU694" s="94"/>
      <c r="DV694" s="94"/>
      <c r="DW694" s="94"/>
      <c r="DX694" s="94"/>
      <c r="DY694" s="94"/>
      <c r="DZ694" s="94"/>
      <c r="EA694" s="94"/>
      <c r="EB694" s="94"/>
      <c r="EC694" s="94"/>
      <c r="ED694" s="94"/>
      <c r="EE694" s="94"/>
      <c r="EF694" s="94"/>
      <c r="EG694" s="94"/>
      <c r="EH694" s="94"/>
      <c r="EI694" s="94"/>
      <c r="EJ694" s="94"/>
      <c r="EK694" s="94"/>
      <c r="EL694" s="94"/>
      <c r="EM694" s="94"/>
      <c r="EN694" s="94"/>
      <c r="EO694" s="94"/>
      <c r="EP694" s="94"/>
      <c r="EQ694" s="94"/>
      <c r="ER694" s="94"/>
      <c r="ES694" s="94"/>
      <c r="ET694" s="94"/>
      <c r="EU694" s="94"/>
      <c r="EV694" s="94"/>
      <c r="EW694" s="94"/>
      <c r="EX694" s="94"/>
      <c r="EY694" s="94"/>
      <c r="EZ694" s="94"/>
      <c r="FA694" s="94"/>
      <c r="FB694" s="94"/>
      <c r="FC694" s="94"/>
      <c r="FD694" s="94"/>
      <c r="FE694" s="94"/>
      <c r="FF694" s="94"/>
      <c r="FG694" s="94"/>
      <c r="FH694" s="94"/>
      <c r="FI694" s="94"/>
      <c r="FJ694" s="94"/>
      <c r="FK694" s="94"/>
      <c r="FL694" s="94"/>
      <c r="FM694" s="94"/>
      <c r="FN694" s="94"/>
      <c r="FO694" s="94"/>
      <c r="FP694" s="94"/>
      <c r="FQ694" s="94"/>
      <c r="FR694" s="94"/>
      <c r="FS694" s="94"/>
      <c r="FT694" s="94"/>
      <c r="FU694" s="94"/>
      <c r="FV694" s="94"/>
      <c r="FW694" s="94"/>
      <c r="FX694" s="94"/>
      <c r="FY694" s="94"/>
      <c r="FZ694" s="94"/>
      <c r="GA694" s="94"/>
      <c r="GB694" s="94"/>
      <c r="GC694" s="94"/>
      <c r="GD694" s="94"/>
      <c r="GE694" s="94"/>
      <c r="GF694" s="94"/>
      <c r="GG694" s="94"/>
      <c r="GH694" s="94"/>
      <c r="GI694" s="94"/>
      <c r="GJ694" s="94"/>
      <c r="GK694" s="94"/>
      <c r="GL694" s="94"/>
      <c r="GM694" s="94"/>
      <c r="GN694" s="94"/>
      <c r="GO694" s="94"/>
      <c r="GP694" s="94"/>
      <c r="GQ694" s="94"/>
      <c r="GR694" s="94"/>
      <c r="GS694" s="94"/>
      <c r="GT694" s="94"/>
      <c r="GU694" s="94"/>
      <c r="GV694" s="94"/>
      <c r="GW694" s="94"/>
      <c r="GX694" s="94"/>
      <c r="GY694" s="94"/>
      <c r="GZ694" s="94"/>
      <c r="HA694" s="1"/>
      <c r="HB694" s="1"/>
    </row>
    <row r="695" spans="1:210" s="4" customFormat="1">
      <c r="A695" s="3"/>
      <c r="B695" s="3"/>
      <c r="C695" s="3"/>
      <c r="D695" s="3"/>
      <c r="E695" s="9" t="s">
        <v>135</v>
      </c>
      <c r="F695" s="51"/>
      <c r="G695" s="250"/>
      <c r="H695" s="3" t="str">
        <f>$H$42</f>
        <v>Кредиторская задолженнсоть по прямым расходам</v>
      </c>
      <c r="I695" s="3"/>
      <c r="J695" s="3"/>
      <c r="K695" s="3"/>
      <c r="L695" s="3"/>
      <c r="M695" s="5"/>
      <c r="N695" s="3" t="str">
        <f>N422</f>
        <v>Продукт-2</v>
      </c>
      <c r="O695" s="3"/>
      <c r="P695" s="5"/>
      <c r="Q695" s="3" t="s">
        <v>26</v>
      </c>
      <c r="R695" s="3"/>
      <c r="S695" s="5"/>
      <c r="T695" s="84"/>
      <c r="U695" s="24"/>
      <c r="V695" s="3"/>
      <c r="W695" s="12"/>
      <c r="X695" s="12"/>
      <c r="Y695" s="46"/>
      <c r="Z695" s="91"/>
      <c r="AA695" s="92">
        <f>IF(AA$8="",0,SUM($Y558:AA558)-SUM($Y559:AA559))</f>
        <v>0</v>
      </c>
      <c r="AB695" s="92">
        <f>IF(AB$8="",0,SUM($Y558:AB558)-SUM($Y559:AB559))</f>
        <v>0</v>
      </c>
      <c r="AC695" s="92">
        <f>IF(AC$8="",0,SUM($Y558:AC558)-SUM($Y559:AC559))</f>
        <v>0</v>
      </c>
      <c r="AD695" s="92">
        <f>IF(AD$8="",0,SUM($Y558:AD558)-SUM($Y559:AD559))</f>
        <v>0</v>
      </c>
      <c r="AE695" s="92">
        <f>IF(AE$8="",0,SUM($Y558:AE558)-SUM($Y559:AE559))</f>
        <v>0</v>
      </c>
      <c r="AF695" s="92">
        <f>IF(AF$8="",0,SUM($Y558:AF558)-SUM($Y559:AF559))</f>
        <v>0</v>
      </c>
      <c r="AG695" s="92">
        <f>IF(AG$8="",0,SUM($Y558:AG558)-SUM($Y559:AG559))</f>
        <v>0</v>
      </c>
      <c r="AH695" s="92">
        <f>IF(AH$8="",0,SUM($Y558:AH558)-SUM($Y559:AH559))</f>
        <v>0</v>
      </c>
      <c r="AI695" s="92">
        <f>IF(AI$8="",0,SUM($Y558:AI558)-SUM($Y559:AI559))</f>
        <v>0</v>
      </c>
      <c r="AJ695" s="92">
        <f>IF(AJ$8="",0,SUM($Y558:AJ558)-SUM($Y559:AJ559))</f>
        <v>0</v>
      </c>
      <c r="AK695" s="92">
        <f>IF(AK$8="",0,SUM($Y558:AK558)-SUM($Y559:AK559))</f>
        <v>0</v>
      </c>
      <c r="AL695" s="92">
        <f>IF(AL$8="",0,SUM($Y558:AL558)-SUM($Y559:AL559))</f>
        <v>0</v>
      </c>
      <c r="AM695" s="92">
        <f>IF(AM$8="",0,SUM($Y558:AM558)-SUM($Y559:AM559))</f>
        <v>0</v>
      </c>
      <c r="AN695" s="92">
        <f>IF(AN$8="",0,SUM($Y558:AN558)-SUM($Y559:AN559))</f>
        <v>0</v>
      </c>
      <c r="AO695" s="92">
        <f>IF(AO$8="",0,SUM($Y558:AO558)-SUM($Y559:AO559))</f>
        <v>0</v>
      </c>
      <c r="AP695" s="92">
        <f>IF(AP$8="",0,SUM($Y558:AP558)-SUM($Y559:AP559))</f>
        <v>0</v>
      </c>
      <c r="AQ695" s="92">
        <f>IF(AQ$8="",0,SUM($Y558:AQ558)-SUM($Y559:AQ559))</f>
        <v>0</v>
      </c>
      <c r="AR695" s="92">
        <f>IF(AR$8="",0,SUM($Y558:AR558)-SUM($Y559:AR559))</f>
        <v>0</v>
      </c>
      <c r="AS695" s="92">
        <f>IF(AS$8="",0,SUM($Y558:AS558)-SUM($Y559:AS559))</f>
        <v>0</v>
      </c>
      <c r="AT695" s="92">
        <f>IF(AT$8="",0,SUM($Y558:AT558)-SUM($Y559:AT559))</f>
        <v>0</v>
      </c>
      <c r="AU695" s="92">
        <f>IF(AU$8="",0,SUM($Y558:AU558)-SUM($Y559:AU559))</f>
        <v>0</v>
      </c>
      <c r="AV695" s="92">
        <f>IF(AV$8="",0,SUM($Y558:AV558)-SUM($Y559:AV559))</f>
        <v>0</v>
      </c>
      <c r="AW695" s="92">
        <f>IF(AW$8="",0,SUM($Y558:AW558)-SUM($Y559:AW559))</f>
        <v>0</v>
      </c>
      <c r="AX695" s="92">
        <f>IF(AX$8="",0,SUM($Y558:AX558)-SUM($Y559:AX559))</f>
        <v>0</v>
      </c>
      <c r="AY695" s="92">
        <f>IF(AY$8="",0,SUM($Y558:AY558)-SUM($Y559:AY559))</f>
        <v>0</v>
      </c>
      <c r="AZ695" s="92">
        <f>IF(AZ$8="",0,SUM($Y558:AZ558)-SUM($Y559:AZ559))</f>
        <v>0</v>
      </c>
      <c r="BA695" s="92">
        <f>IF(BA$8="",0,SUM($Y558:BA558)-SUM($Y559:BA559))</f>
        <v>0</v>
      </c>
      <c r="BB695" s="92">
        <f>IF(BB$8="",0,SUM($Y558:BB558)-SUM($Y559:BB559))</f>
        <v>0</v>
      </c>
      <c r="BC695" s="92">
        <f>IF(BC$8="",0,SUM($Y558:BC558)-SUM($Y559:BC559))</f>
        <v>0</v>
      </c>
      <c r="BD695" s="92">
        <f>IF(BD$8="",0,SUM($Y558:BD558)-SUM($Y559:BD559))</f>
        <v>0</v>
      </c>
      <c r="BE695" s="92">
        <f>IF(BE$8="",0,SUM($Y558:BE558)-SUM($Y559:BE559))</f>
        <v>0</v>
      </c>
      <c r="BF695" s="92">
        <f>IF(BF$8="",0,SUM($Y558:BF558)-SUM($Y559:BF559))</f>
        <v>0</v>
      </c>
      <c r="BG695" s="92">
        <f>IF(BG$8="",0,SUM($Y558:BG558)-SUM($Y559:BG559))</f>
        <v>0</v>
      </c>
      <c r="BH695" s="92">
        <f>IF(BH$8="",0,SUM($Y558:BH558)-SUM($Y559:BH559))</f>
        <v>0</v>
      </c>
      <c r="BI695" s="92">
        <f>IF(BI$8="",0,SUM($Y558:BI558)-SUM($Y559:BI559))</f>
        <v>0</v>
      </c>
      <c r="BJ695" s="92">
        <f>IF(BJ$8="",0,SUM($Y558:BJ558)-SUM($Y559:BJ559))</f>
        <v>0</v>
      </c>
      <c r="BK695" s="92">
        <f>IF(BK$8="",0,SUM($Y558:BK558)-SUM($Y559:BK559))</f>
        <v>0</v>
      </c>
      <c r="BL695" s="92">
        <f>IF(BL$8="",0,SUM($Y558:BL558)-SUM($Y559:BL559))</f>
        <v>0</v>
      </c>
      <c r="BM695" s="92">
        <f>IF(BM$8="",0,SUM($Y558:BM558)-SUM($Y559:BM559))</f>
        <v>0</v>
      </c>
      <c r="BN695" s="92">
        <f>IF(BN$8="",0,SUM($Y558:BN558)-SUM($Y559:BN559))</f>
        <v>0</v>
      </c>
      <c r="BO695" s="92">
        <f>IF(BO$8="",0,SUM($Y558:BO558)-SUM($Y559:BO559))</f>
        <v>0</v>
      </c>
      <c r="BP695" s="92">
        <f>IF(BP$8="",0,SUM($Y558:BP558)-SUM($Y559:BP559))</f>
        <v>0</v>
      </c>
      <c r="BQ695" s="92">
        <f>IF(BQ$8="",0,SUM($Y558:BQ558)-SUM($Y559:BQ559))</f>
        <v>0</v>
      </c>
      <c r="BR695" s="92">
        <f>IF(BR$8="",0,SUM($Y558:BR558)-SUM($Y559:BR559))</f>
        <v>0</v>
      </c>
      <c r="BS695" s="92">
        <f>IF(BS$8="",0,SUM($Y558:BS558)-SUM($Y559:BS559))</f>
        <v>0</v>
      </c>
      <c r="BT695" s="92">
        <f>IF(BT$8="",0,SUM($Y558:BT558)-SUM($Y559:BT559))</f>
        <v>0</v>
      </c>
      <c r="BU695" s="92">
        <f>IF(BU$8="",0,SUM($Y558:BU558)-SUM($Y559:BU559))</f>
        <v>0</v>
      </c>
      <c r="BV695" s="92">
        <f>IF(BV$8="",0,SUM($Y558:BV558)-SUM($Y559:BV559))</f>
        <v>0</v>
      </c>
      <c r="BW695" s="92">
        <f>IF(BW$8="",0,SUM($Y558:BW558)-SUM($Y559:BW559))</f>
        <v>0</v>
      </c>
      <c r="BX695" s="92">
        <f>IF(BX$8="",0,SUM($Y558:BX558)-SUM($Y559:BX559))</f>
        <v>0</v>
      </c>
      <c r="BY695" s="92">
        <f>IF(BY$8="",0,SUM($Y558:BY558)-SUM($Y559:BY559))</f>
        <v>0</v>
      </c>
      <c r="BZ695" s="92">
        <f>IF(BZ$8="",0,SUM($Y558:BZ558)-SUM($Y559:BZ559))</f>
        <v>0</v>
      </c>
      <c r="CA695" s="92">
        <f>IF(CA$8="",0,SUM($Y558:CA558)-SUM($Y559:CA559))</f>
        <v>0</v>
      </c>
      <c r="CB695" s="92">
        <f>IF(CB$8="",0,SUM($Y558:CB558)-SUM($Y559:CB559))</f>
        <v>0</v>
      </c>
      <c r="CC695" s="92">
        <f>IF(CC$8="",0,SUM($Y558:CC558)-SUM($Y559:CC559))</f>
        <v>0</v>
      </c>
      <c r="CD695" s="92">
        <f>IF(CD$8="",0,SUM($Y558:CD558)-SUM($Y559:CD559))</f>
        <v>0</v>
      </c>
      <c r="CE695" s="92">
        <f>IF(CE$8="",0,SUM($Y558:CE558)-SUM($Y559:CE559))</f>
        <v>0</v>
      </c>
      <c r="CF695" s="92">
        <f>IF(CF$8="",0,SUM($Y558:CF558)-SUM($Y559:CF559))</f>
        <v>0</v>
      </c>
      <c r="CG695" s="92">
        <f>IF(CG$8="",0,SUM($Y558:CG558)-SUM($Y559:CG559))</f>
        <v>0</v>
      </c>
      <c r="CH695" s="92">
        <f>IF(CH$8="",0,SUM($Y558:CH558)-SUM($Y559:CH559))</f>
        <v>0</v>
      </c>
      <c r="CI695" s="92">
        <f>IF(CI$8="",0,SUM($Y558:CI558)-SUM($Y559:CI559))</f>
        <v>0</v>
      </c>
      <c r="CJ695" s="92">
        <f>IF(CJ$8="",0,SUM($Y558:CJ558)-SUM($Y559:CJ559))</f>
        <v>0</v>
      </c>
      <c r="CK695" s="92">
        <f>IF(CK$8="",0,SUM($Y558:CK558)-SUM($Y559:CK559))</f>
        <v>0</v>
      </c>
      <c r="CL695" s="92">
        <f>IF(CL$8="",0,SUM($Y558:CL558)-SUM($Y559:CL559))</f>
        <v>0</v>
      </c>
      <c r="CM695" s="92">
        <f>IF(CM$8="",0,SUM($Y558:CM558)-SUM($Y559:CM559))</f>
        <v>0</v>
      </c>
      <c r="CN695" s="92">
        <f>IF(CN$8="",0,SUM($Y558:CN558)-SUM($Y559:CN559))</f>
        <v>0</v>
      </c>
      <c r="CO695" s="92">
        <f>IF(CO$8="",0,SUM($Y558:CO558)-SUM($Y559:CO559))</f>
        <v>0</v>
      </c>
      <c r="CP695" s="92">
        <f>IF(CP$8="",0,SUM($Y558:CP558)-SUM($Y559:CP559))</f>
        <v>0</v>
      </c>
      <c r="CQ695" s="92">
        <f>IF(CQ$8="",0,SUM($Y558:CQ558)-SUM($Y559:CQ559))</f>
        <v>0</v>
      </c>
      <c r="CR695" s="92">
        <f>IF(CR$8="",0,SUM($Y558:CR558)-SUM($Y559:CR559))</f>
        <v>0</v>
      </c>
      <c r="CS695" s="92">
        <f>IF(CS$8="",0,SUM($Y558:CS558)-SUM($Y559:CS559))</f>
        <v>0</v>
      </c>
      <c r="CT695" s="92">
        <f>IF(CT$8="",0,SUM($Y558:CT558)-SUM($Y559:CT559))</f>
        <v>0</v>
      </c>
      <c r="CU695" s="92">
        <f>IF(CU$8="",0,SUM($Y558:CU558)-SUM($Y559:CU559))</f>
        <v>0</v>
      </c>
      <c r="CV695" s="92">
        <f>IF(CV$8="",0,SUM($Y558:CV558)-SUM($Y559:CV559))</f>
        <v>0</v>
      </c>
      <c r="CW695" s="92">
        <f>IF(CW$8="",0,SUM($Y558:CW558)-SUM($Y559:CW559))</f>
        <v>0</v>
      </c>
      <c r="CX695" s="92">
        <f>IF(CX$8="",0,SUM($Y558:CX558)-SUM($Y559:CX559))</f>
        <v>0</v>
      </c>
      <c r="CY695" s="92">
        <f>IF(CY$8="",0,SUM($Y558:CY558)-SUM($Y559:CY559))</f>
        <v>0</v>
      </c>
      <c r="CZ695" s="92">
        <f>IF(CZ$8="",0,SUM($Y558:CZ558)-SUM($Y559:CZ559))</f>
        <v>0</v>
      </c>
      <c r="DA695" s="92">
        <f>IF(DA$8="",0,SUM($Y558:DA558)-SUM($Y559:DA559))</f>
        <v>0</v>
      </c>
      <c r="DB695" s="92">
        <f>IF(DB$8="",0,SUM($Y558:DB558)-SUM($Y559:DB559))</f>
        <v>0</v>
      </c>
      <c r="DC695" s="92">
        <f>IF(DC$8="",0,SUM($Y558:DC558)-SUM($Y559:DC559))</f>
        <v>0</v>
      </c>
      <c r="DD695" s="92">
        <f>IF(DD$8="",0,SUM($Y558:DD558)-SUM($Y559:DD559))</f>
        <v>0</v>
      </c>
      <c r="DE695" s="92">
        <f>IF(DE$8="",0,SUM($Y558:DE558)-SUM($Y559:DE559))</f>
        <v>0</v>
      </c>
      <c r="DF695" s="92">
        <f>IF(DF$8="",0,SUM($Y558:DF558)-SUM($Y559:DF559))</f>
        <v>0</v>
      </c>
      <c r="DG695" s="92">
        <f>IF(DG$8="",0,SUM($Y558:DG558)-SUM($Y559:DG559))</f>
        <v>0</v>
      </c>
      <c r="DH695" s="92">
        <f>IF(DH$8="",0,SUM($Y558:DH558)-SUM($Y559:DH559))</f>
        <v>0</v>
      </c>
      <c r="DI695" s="92">
        <f>IF(DI$8="",0,SUM($Y558:DI558)-SUM($Y559:DI559))</f>
        <v>0</v>
      </c>
      <c r="DJ695" s="92">
        <f>IF(DJ$8="",0,SUM($Y558:DJ558)-SUM($Y559:DJ559))</f>
        <v>0</v>
      </c>
      <c r="DK695" s="92">
        <f>IF(DK$8="",0,SUM($Y558:DK558)-SUM($Y559:DK559))</f>
        <v>0</v>
      </c>
      <c r="DL695" s="92">
        <f>IF(DL$8="",0,SUM($Y558:DL558)-SUM($Y559:DL559))</f>
        <v>0</v>
      </c>
      <c r="DM695" s="92">
        <f>IF(DM$8="",0,SUM($Y558:DM558)-SUM($Y559:DM559))</f>
        <v>0</v>
      </c>
      <c r="DN695" s="92">
        <f>IF(DN$8="",0,SUM($Y558:DN558)-SUM($Y559:DN559))</f>
        <v>0</v>
      </c>
      <c r="DO695" s="92">
        <f>IF(DO$8="",0,SUM($Y558:DO558)-SUM($Y559:DO559))</f>
        <v>0</v>
      </c>
      <c r="DP695" s="92">
        <f>IF(DP$8="",0,SUM($Y558:DP558)-SUM($Y559:DP559))</f>
        <v>0</v>
      </c>
      <c r="DQ695" s="92">
        <f>IF(DQ$8="",0,SUM($Y558:DQ558)-SUM($Y559:DQ559))</f>
        <v>0</v>
      </c>
      <c r="DR695" s="92">
        <f>IF(DR$8="",0,SUM($Y558:DR558)-SUM($Y559:DR559))</f>
        <v>0</v>
      </c>
      <c r="DS695" s="92">
        <f>IF(DS$8="",0,SUM($Y558:DS558)-SUM($Y559:DS559))</f>
        <v>0</v>
      </c>
      <c r="DT695" s="92">
        <f>IF(DT$8="",0,SUM($Y558:DT558)-SUM($Y559:DT559))</f>
        <v>0</v>
      </c>
      <c r="DU695" s="92">
        <f>IF(DU$8="",0,SUM($Y558:DU558)-SUM($Y559:DU559))</f>
        <v>0</v>
      </c>
      <c r="DV695" s="92">
        <f>IF(DV$8="",0,SUM($Y558:DV558)-SUM($Y559:DV559))</f>
        <v>0</v>
      </c>
      <c r="DW695" s="92">
        <f>IF(DW$8="",0,SUM($Y558:DW558)-SUM($Y559:DW559))</f>
        <v>0</v>
      </c>
      <c r="DX695" s="92">
        <f>IF(DX$8="",0,SUM($Y558:DX558)-SUM($Y559:DX559))</f>
        <v>0</v>
      </c>
      <c r="DY695" s="92">
        <f>IF(DY$8="",0,SUM($Y558:DY558)-SUM($Y559:DY559))</f>
        <v>0</v>
      </c>
      <c r="DZ695" s="92">
        <f>IF(DZ$8="",0,SUM($Y558:DZ558)-SUM($Y559:DZ559))</f>
        <v>0</v>
      </c>
      <c r="EA695" s="92">
        <f>IF(EA$8="",0,SUM($Y558:EA558)-SUM($Y559:EA559))</f>
        <v>0</v>
      </c>
      <c r="EB695" s="92">
        <f>IF(EB$8="",0,SUM($Y558:EB558)-SUM($Y559:EB559))</f>
        <v>0</v>
      </c>
      <c r="EC695" s="92">
        <f>IF(EC$8="",0,SUM($Y558:EC558)-SUM($Y559:EC559))</f>
        <v>0</v>
      </c>
      <c r="ED695" s="92">
        <f>IF(ED$8="",0,SUM($Y558:ED558)-SUM($Y559:ED559))</f>
        <v>0</v>
      </c>
      <c r="EE695" s="92">
        <f>IF(EE$8="",0,SUM($Y558:EE558)-SUM($Y559:EE559))</f>
        <v>0</v>
      </c>
      <c r="EF695" s="92">
        <f>IF(EF$8="",0,SUM($Y558:EF558)-SUM($Y559:EF559))</f>
        <v>0</v>
      </c>
      <c r="EG695" s="92">
        <f>IF(EG$8="",0,SUM($Y558:EG558)-SUM($Y559:EG559))</f>
        <v>0</v>
      </c>
      <c r="EH695" s="92">
        <f>IF(EH$8="",0,SUM($Y558:EH558)-SUM($Y559:EH559))</f>
        <v>0</v>
      </c>
      <c r="EI695" s="92">
        <f>IF(EI$8="",0,SUM($Y558:EI558)-SUM($Y559:EI559))</f>
        <v>0</v>
      </c>
      <c r="EJ695" s="92">
        <f>IF(EJ$8="",0,SUM($Y558:EJ558)-SUM($Y559:EJ559))</f>
        <v>0</v>
      </c>
      <c r="EK695" s="92">
        <f>IF(EK$8="",0,SUM($Y558:EK558)-SUM($Y559:EK559))</f>
        <v>0</v>
      </c>
      <c r="EL695" s="92">
        <f>IF(EL$8="",0,SUM($Y558:EL558)-SUM($Y559:EL559))</f>
        <v>0</v>
      </c>
      <c r="EM695" s="92">
        <f>IF(EM$8="",0,SUM($Y558:EM558)-SUM($Y559:EM559))</f>
        <v>0</v>
      </c>
      <c r="EN695" s="92">
        <f>IF(EN$8="",0,SUM($Y558:EN558)-SUM($Y559:EN559))</f>
        <v>0</v>
      </c>
      <c r="EO695" s="92">
        <f>IF(EO$8="",0,SUM($Y558:EO558)-SUM($Y559:EO559))</f>
        <v>0</v>
      </c>
      <c r="EP695" s="92">
        <f>IF(EP$8="",0,SUM($Y558:EP558)-SUM($Y559:EP559))</f>
        <v>0</v>
      </c>
      <c r="EQ695" s="92">
        <f>IF(EQ$8="",0,SUM($Y558:EQ558)-SUM($Y559:EQ559))</f>
        <v>0</v>
      </c>
      <c r="ER695" s="92">
        <f>IF(ER$8="",0,SUM($Y558:ER558)-SUM($Y559:ER559))</f>
        <v>0</v>
      </c>
      <c r="ES695" s="92">
        <f>IF(ES$8="",0,SUM($Y558:ES558)-SUM($Y559:ES559))</f>
        <v>0</v>
      </c>
      <c r="ET695" s="92">
        <f>IF(ET$8="",0,SUM($Y558:ET558)-SUM($Y559:ET559))</f>
        <v>0</v>
      </c>
      <c r="EU695" s="92">
        <f>IF(EU$8="",0,SUM($Y558:EU558)-SUM($Y559:EU559))</f>
        <v>0</v>
      </c>
      <c r="EV695" s="92">
        <f>IF(EV$8="",0,SUM($Y558:EV558)-SUM($Y559:EV559))</f>
        <v>0</v>
      </c>
      <c r="EW695" s="92">
        <f>IF(EW$8="",0,SUM($Y558:EW558)-SUM($Y559:EW559))</f>
        <v>0</v>
      </c>
      <c r="EX695" s="92">
        <f>IF(EX$8="",0,SUM($Y558:EX558)-SUM($Y559:EX559))</f>
        <v>0</v>
      </c>
      <c r="EY695" s="92">
        <f>IF(EY$8="",0,SUM($Y558:EY558)-SUM($Y559:EY559))</f>
        <v>0</v>
      </c>
      <c r="EZ695" s="92">
        <f>IF(EZ$8="",0,SUM($Y558:EZ558)-SUM($Y559:EZ559))</f>
        <v>0</v>
      </c>
      <c r="FA695" s="92">
        <f>IF(FA$8="",0,SUM($Y558:FA558)-SUM($Y559:FA559))</f>
        <v>0</v>
      </c>
      <c r="FB695" s="92">
        <f>IF(FB$8="",0,SUM($Y558:FB558)-SUM($Y559:FB559))</f>
        <v>0</v>
      </c>
      <c r="FC695" s="92">
        <f>IF(FC$8="",0,SUM($Y558:FC558)-SUM($Y559:FC559))</f>
        <v>0</v>
      </c>
      <c r="FD695" s="92">
        <f>IF(FD$8="",0,SUM($Y558:FD558)-SUM($Y559:FD559))</f>
        <v>0</v>
      </c>
      <c r="FE695" s="92">
        <f>IF(FE$8="",0,SUM($Y558:FE558)-SUM($Y559:FE559))</f>
        <v>0</v>
      </c>
      <c r="FF695" s="92">
        <f>IF(FF$8="",0,SUM($Y558:FF558)-SUM($Y559:FF559))</f>
        <v>0</v>
      </c>
      <c r="FG695" s="92">
        <f>IF(FG$8="",0,SUM($Y558:FG558)-SUM($Y559:FG559))</f>
        <v>0</v>
      </c>
      <c r="FH695" s="92">
        <f>IF(FH$8="",0,SUM($Y558:FH558)-SUM($Y559:FH559))</f>
        <v>0</v>
      </c>
      <c r="FI695" s="92">
        <f>IF(FI$8="",0,SUM($Y558:FI558)-SUM($Y559:FI559))</f>
        <v>0</v>
      </c>
      <c r="FJ695" s="92">
        <f>IF(FJ$8="",0,SUM($Y558:FJ558)-SUM($Y559:FJ559))</f>
        <v>0</v>
      </c>
      <c r="FK695" s="92">
        <f>IF(FK$8="",0,SUM($Y558:FK558)-SUM($Y559:FK559))</f>
        <v>0</v>
      </c>
      <c r="FL695" s="92">
        <f>IF(FL$8="",0,SUM($Y558:FL558)-SUM($Y559:FL559))</f>
        <v>0</v>
      </c>
      <c r="FM695" s="92">
        <f>IF(FM$8="",0,SUM($Y558:FM558)-SUM($Y559:FM559))</f>
        <v>0</v>
      </c>
      <c r="FN695" s="92">
        <f>IF(FN$8="",0,SUM($Y558:FN558)-SUM($Y559:FN559))</f>
        <v>0</v>
      </c>
      <c r="FO695" s="92">
        <f>IF(FO$8="",0,SUM($Y558:FO558)-SUM($Y559:FO559))</f>
        <v>0</v>
      </c>
      <c r="FP695" s="92">
        <f>IF(FP$8="",0,SUM($Y558:FP558)-SUM($Y559:FP559))</f>
        <v>0</v>
      </c>
      <c r="FQ695" s="92">
        <f>IF(FQ$8="",0,SUM($Y558:FQ558)-SUM($Y559:FQ559))</f>
        <v>0</v>
      </c>
      <c r="FR695" s="92">
        <f>IF(FR$8="",0,SUM($Y558:FR558)-SUM($Y559:FR559))</f>
        <v>0</v>
      </c>
      <c r="FS695" s="92">
        <f>IF(FS$8="",0,SUM($Y558:FS558)-SUM($Y559:FS559))</f>
        <v>0</v>
      </c>
      <c r="FT695" s="92">
        <f>IF(FT$8="",0,SUM($Y558:FT558)-SUM($Y559:FT559))</f>
        <v>0</v>
      </c>
      <c r="FU695" s="92">
        <f>IF(FU$8="",0,SUM($Y558:FU558)-SUM($Y559:FU559))</f>
        <v>0</v>
      </c>
      <c r="FV695" s="92">
        <f>IF(FV$8="",0,SUM($Y558:FV558)-SUM($Y559:FV559))</f>
        <v>0</v>
      </c>
      <c r="FW695" s="92">
        <f>IF(FW$8="",0,SUM($Y558:FW558)-SUM($Y559:FW559))</f>
        <v>0</v>
      </c>
      <c r="FX695" s="92">
        <f>IF(FX$8="",0,SUM($Y558:FX558)-SUM($Y559:FX559))</f>
        <v>0</v>
      </c>
      <c r="FY695" s="92">
        <f>IF(FY$8="",0,SUM($Y558:FY558)-SUM($Y559:FY559))</f>
        <v>0</v>
      </c>
      <c r="FZ695" s="92">
        <f>IF(FZ$8="",0,SUM($Y558:FZ558)-SUM($Y559:FZ559))</f>
        <v>0</v>
      </c>
      <c r="GA695" s="92">
        <f>IF(GA$8="",0,SUM($Y558:GA558)-SUM($Y559:GA559))</f>
        <v>0</v>
      </c>
      <c r="GB695" s="92">
        <f>IF(GB$8="",0,SUM($Y558:GB558)-SUM($Y559:GB559))</f>
        <v>0</v>
      </c>
      <c r="GC695" s="92">
        <f>IF(GC$8="",0,SUM($Y558:GC558)-SUM($Y559:GC559))</f>
        <v>0</v>
      </c>
      <c r="GD695" s="92">
        <f>IF(GD$8="",0,SUM($Y558:GD558)-SUM($Y559:GD559))</f>
        <v>0</v>
      </c>
      <c r="GE695" s="92">
        <f>IF(GE$8="",0,SUM($Y558:GE558)-SUM($Y559:GE559))</f>
        <v>0</v>
      </c>
      <c r="GF695" s="92">
        <f>IF(GF$8="",0,SUM($Y558:GF558)-SUM($Y559:GF559))</f>
        <v>0</v>
      </c>
      <c r="GG695" s="92">
        <f>IF(GG$8="",0,SUM($Y558:GG558)-SUM($Y559:GG559))</f>
        <v>0</v>
      </c>
      <c r="GH695" s="92">
        <f>IF(GH$8="",0,SUM($Y558:GH558)-SUM($Y559:GH559))</f>
        <v>0</v>
      </c>
      <c r="GI695" s="92">
        <f>IF(GI$8="",0,SUM($Y558:GI558)-SUM($Y559:GI559))</f>
        <v>0</v>
      </c>
      <c r="GJ695" s="92">
        <f>IF(GJ$8="",0,SUM($Y558:GJ558)-SUM($Y559:GJ559))</f>
        <v>0</v>
      </c>
      <c r="GK695" s="92">
        <f>IF(GK$8="",0,SUM($Y558:GK558)-SUM($Y559:GK559))</f>
        <v>0</v>
      </c>
      <c r="GL695" s="92">
        <f>IF(GL$8="",0,SUM($Y558:GL558)-SUM($Y559:GL559))</f>
        <v>0</v>
      </c>
      <c r="GM695" s="92">
        <f>IF(GM$8="",0,SUM($Y558:GM558)-SUM($Y559:GM559))</f>
        <v>0</v>
      </c>
      <c r="GN695" s="92">
        <f>IF(GN$8="",0,SUM($Y558:GN558)-SUM($Y559:GN559))</f>
        <v>0</v>
      </c>
      <c r="GO695" s="92">
        <f>IF(GO$8="",0,SUM($Y558:GO558)-SUM($Y559:GO559))</f>
        <v>0</v>
      </c>
      <c r="GP695" s="92">
        <f>IF(GP$8="",0,SUM($Y558:GP558)-SUM($Y559:GP559))</f>
        <v>0</v>
      </c>
      <c r="GQ695" s="92">
        <f>IF(GQ$8="",0,SUM($Y558:GQ558)-SUM($Y559:GQ559))</f>
        <v>0</v>
      </c>
      <c r="GR695" s="92">
        <f>IF(GR$8="",0,SUM($Y558:GR558)-SUM($Y559:GR559))</f>
        <v>0</v>
      </c>
      <c r="GS695" s="92">
        <f>IF(GS$8="",0,SUM($Y558:GS558)-SUM($Y559:GS559))</f>
        <v>0</v>
      </c>
      <c r="GT695" s="92">
        <f>IF(GT$8="",0,SUM($Y558:GT558)-SUM($Y559:GT559))</f>
        <v>0</v>
      </c>
      <c r="GU695" s="92">
        <f>IF(GU$8="",0,SUM($Y558:GU558)-SUM($Y559:GU559))</f>
        <v>0</v>
      </c>
      <c r="GV695" s="92">
        <f>IF(GV$8="",0,SUM($Y558:GV558)-SUM($Y559:GV559))</f>
        <v>0</v>
      </c>
      <c r="GW695" s="92">
        <f>IF(GW$8="",0,SUM($Y558:GW558)-SUM($Y559:GW559))</f>
        <v>0</v>
      </c>
      <c r="GX695" s="92">
        <f>IF(GX$8="",0,SUM($Y558:GX558)-SUM($Y559:GX559))</f>
        <v>0</v>
      </c>
      <c r="GY695" s="92">
        <f>IF(GY$8="",0,SUM($Y558:GY558)-SUM($Y559:GY559))</f>
        <v>0</v>
      </c>
      <c r="GZ695" s="92">
        <f>IF(GZ$8="",0,SUM($Y558:GZ558)-SUM($Y559:GZ559))</f>
        <v>0</v>
      </c>
      <c r="HA695" s="3"/>
      <c r="HB695" s="3"/>
    </row>
    <row r="696" spans="1:210" ht="4.2" customHeight="1">
      <c r="A696" s="1"/>
      <c r="B696" s="1"/>
      <c r="C696" s="1"/>
      <c r="D696" s="1"/>
      <c r="E696" s="263"/>
      <c r="F696" s="48"/>
      <c r="G696" s="250"/>
      <c r="H696" s="33"/>
      <c r="I696" s="33"/>
      <c r="J696" s="33"/>
      <c r="K696" s="33"/>
      <c r="L696" s="33"/>
      <c r="M696" s="17"/>
      <c r="N696" s="33"/>
      <c r="O696" s="33"/>
      <c r="P696" s="17"/>
      <c r="Q696" s="33"/>
      <c r="R696" s="1"/>
      <c r="S696" s="5"/>
      <c r="T696" s="7"/>
      <c r="U696" s="24"/>
      <c r="V696" s="1"/>
      <c r="W696" s="10"/>
      <c r="X696" s="10"/>
      <c r="Y696" s="46"/>
      <c r="Z696" s="93"/>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c r="CT696" s="98"/>
      <c r="CU696" s="98"/>
      <c r="CV696" s="98"/>
      <c r="CW696" s="98"/>
      <c r="CX696" s="98"/>
      <c r="CY696" s="98"/>
      <c r="CZ696" s="98"/>
      <c r="DA696" s="98"/>
      <c r="DB696" s="98"/>
      <c r="DC696" s="98"/>
      <c r="DD696" s="98"/>
      <c r="DE696" s="98"/>
      <c r="DF696" s="98"/>
      <c r="DG696" s="98"/>
      <c r="DH696" s="98"/>
      <c r="DI696" s="98"/>
      <c r="DJ696" s="98"/>
      <c r="DK696" s="98"/>
      <c r="DL696" s="98"/>
      <c r="DM696" s="98"/>
      <c r="DN696" s="98"/>
      <c r="DO696" s="98"/>
      <c r="DP696" s="98"/>
      <c r="DQ696" s="98"/>
      <c r="DR696" s="98"/>
      <c r="DS696" s="98"/>
      <c r="DT696" s="98"/>
      <c r="DU696" s="98"/>
      <c r="DV696" s="98"/>
      <c r="DW696" s="98"/>
      <c r="DX696" s="98"/>
      <c r="DY696" s="98"/>
      <c r="DZ696" s="98"/>
      <c r="EA696" s="98"/>
      <c r="EB696" s="98"/>
      <c r="EC696" s="98"/>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c r="FE696" s="98"/>
      <c r="FF696" s="98"/>
      <c r="FG696" s="98"/>
      <c r="FH696" s="98"/>
      <c r="FI696" s="98"/>
      <c r="FJ696" s="98"/>
      <c r="FK696" s="98"/>
      <c r="FL696" s="98"/>
      <c r="FM696" s="98"/>
      <c r="FN696" s="98"/>
      <c r="FO696" s="98"/>
      <c r="FP696" s="98"/>
      <c r="FQ696" s="98"/>
      <c r="FR696" s="98"/>
      <c r="FS696" s="98"/>
      <c r="FT696" s="98"/>
      <c r="FU696" s="98"/>
      <c r="FV696" s="98"/>
      <c r="FW696" s="98"/>
      <c r="FX696" s="98"/>
      <c r="FY696" s="98"/>
      <c r="FZ696" s="98"/>
      <c r="GA696" s="98"/>
      <c r="GB696" s="98"/>
      <c r="GC696" s="98"/>
      <c r="GD696" s="98"/>
      <c r="GE696" s="98"/>
      <c r="GF696" s="98"/>
      <c r="GG696" s="98"/>
      <c r="GH696" s="98"/>
      <c r="GI696" s="98"/>
      <c r="GJ696" s="98"/>
      <c r="GK696" s="98"/>
      <c r="GL696" s="98"/>
      <c r="GM696" s="98"/>
      <c r="GN696" s="98"/>
      <c r="GO696" s="98"/>
      <c r="GP696" s="98"/>
      <c r="GQ696" s="98"/>
      <c r="GR696" s="98"/>
      <c r="GS696" s="98"/>
      <c r="GT696" s="98"/>
      <c r="GU696" s="98"/>
      <c r="GV696" s="98"/>
      <c r="GW696" s="98"/>
      <c r="GX696" s="98"/>
      <c r="GY696" s="98"/>
      <c r="GZ696" s="98"/>
      <c r="HA696" s="1"/>
      <c r="HB696" s="1"/>
    </row>
    <row r="697" spans="1:210" ht="4.2" customHeight="1">
      <c r="A697" s="1"/>
      <c r="B697" s="1"/>
      <c r="C697" s="1"/>
      <c r="D697" s="1"/>
      <c r="E697" s="263"/>
      <c r="F697" s="48"/>
      <c r="G697" s="231"/>
      <c r="H697" s="173"/>
      <c r="I697" s="173"/>
      <c r="J697" s="173"/>
      <c r="K697" s="173"/>
      <c r="L697" s="173"/>
      <c r="M697" s="172"/>
      <c r="N697" s="173"/>
      <c r="O697" s="173"/>
      <c r="P697" s="172"/>
      <c r="Q697" s="173"/>
      <c r="R697" s="173"/>
      <c r="S697" s="172"/>
      <c r="T697" s="174"/>
      <c r="U697" s="280"/>
      <c r="V697" s="173"/>
      <c r="W697" s="283"/>
      <c r="X697" s="283"/>
      <c r="Y697" s="282"/>
      <c r="Z697" s="93"/>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4"/>
      <c r="BB697" s="94"/>
      <c r="BC697" s="94"/>
      <c r="BD697" s="94"/>
      <c r="BE697" s="94"/>
      <c r="BF697" s="94"/>
      <c r="BG697" s="94"/>
      <c r="BH697" s="94"/>
      <c r="BI697" s="94"/>
      <c r="BJ697" s="94"/>
      <c r="BK697" s="94"/>
      <c r="BL697" s="94"/>
      <c r="BM697" s="94"/>
      <c r="BN697" s="94"/>
      <c r="BO697" s="94"/>
      <c r="BP697" s="94"/>
      <c r="BQ697" s="94"/>
      <c r="BR697" s="94"/>
      <c r="BS697" s="94"/>
      <c r="BT697" s="94"/>
      <c r="BU697" s="94"/>
      <c r="BV697" s="94"/>
      <c r="BW697" s="94"/>
      <c r="BX697" s="94"/>
      <c r="BY697" s="94"/>
      <c r="BZ697" s="94"/>
      <c r="CA697" s="94"/>
      <c r="CB697" s="94"/>
      <c r="CC697" s="94"/>
      <c r="CD697" s="94"/>
      <c r="CE697" s="94"/>
      <c r="CF697" s="94"/>
      <c r="CG697" s="94"/>
      <c r="CH697" s="94"/>
      <c r="CI697" s="94"/>
      <c r="CJ697" s="94"/>
      <c r="CK697" s="94"/>
      <c r="CL697" s="94"/>
      <c r="CM697" s="94"/>
      <c r="CN697" s="94"/>
      <c r="CO697" s="94"/>
      <c r="CP697" s="94"/>
      <c r="CQ697" s="94"/>
      <c r="CR697" s="94"/>
      <c r="CS697" s="94"/>
      <c r="CT697" s="94"/>
      <c r="CU697" s="94"/>
      <c r="CV697" s="94"/>
      <c r="CW697" s="94"/>
      <c r="CX697" s="94"/>
      <c r="CY697" s="94"/>
      <c r="CZ697" s="94"/>
      <c r="DA697" s="94"/>
      <c r="DB697" s="94"/>
      <c r="DC697" s="94"/>
      <c r="DD697" s="94"/>
      <c r="DE697" s="94"/>
      <c r="DF697" s="94"/>
      <c r="DG697" s="94"/>
      <c r="DH697" s="94"/>
      <c r="DI697" s="94"/>
      <c r="DJ697" s="94"/>
      <c r="DK697" s="94"/>
      <c r="DL697" s="94"/>
      <c r="DM697" s="94"/>
      <c r="DN697" s="94"/>
      <c r="DO697" s="94"/>
      <c r="DP697" s="94"/>
      <c r="DQ697" s="94"/>
      <c r="DR697" s="94"/>
      <c r="DS697" s="94"/>
      <c r="DT697" s="94"/>
      <c r="DU697" s="94"/>
      <c r="DV697" s="94"/>
      <c r="DW697" s="94"/>
      <c r="DX697" s="94"/>
      <c r="DY697" s="94"/>
      <c r="DZ697" s="94"/>
      <c r="EA697" s="94"/>
      <c r="EB697" s="94"/>
      <c r="EC697" s="94"/>
      <c r="ED697" s="94"/>
      <c r="EE697" s="94"/>
      <c r="EF697" s="94"/>
      <c r="EG697" s="94"/>
      <c r="EH697" s="94"/>
      <c r="EI697" s="94"/>
      <c r="EJ697" s="94"/>
      <c r="EK697" s="94"/>
      <c r="EL697" s="94"/>
      <c r="EM697" s="94"/>
      <c r="EN697" s="94"/>
      <c r="EO697" s="94"/>
      <c r="EP697" s="94"/>
      <c r="EQ697" s="94"/>
      <c r="ER697" s="94"/>
      <c r="ES697" s="94"/>
      <c r="ET697" s="94"/>
      <c r="EU697" s="94"/>
      <c r="EV697" s="94"/>
      <c r="EW697" s="94"/>
      <c r="EX697" s="94"/>
      <c r="EY697" s="94"/>
      <c r="EZ697" s="94"/>
      <c r="FA697" s="94"/>
      <c r="FB697" s="94"/>
      <c r="FC697" s="94"/>
      <c r="FD697" s="94"/>
      <c r="FE697" s="94"/>
      <c r="FF697" s="94"/>
      <c r="FG697" s="94"/>
      <c r="FH697" s="94"/>
      <c r="FI697" s="94"/>
      <c r="FJ697" s="94"/>
      <c r="FK697" s="94"/>
      <c r="FL697" s="94"/>
      <c r="FM697" s="94"/>
      <c r="FN697" s="94"/>
      <c r="FO697" s="94"/>
      <c r="FP697" s="94"/>
      <c r="FQ697" s="94"/>
      <c r="FR697" s="94"/>
      <c r="FS697" s="94"/>
      <c r="FT697" s="94"/>
      <c r="FU697" s="94"/>
      <c r="FV697" s="94"/>
      <c r="FW697" s="94"/>
      <c r="FX697" s="94"/>
      <c r="FY697" s="94"/>
      <c r="FZ697" s="94"/>
      <c r="GA697" s="94"/>
      <c r="GB697" s="94"/>
      <c r="GC697" s="94"/>
      <c r="GD697" s="94"/>
      <c r="GE697" s="94"/>
      <c r="GF697" s="94"/>
      <c r="GG697" s="94"/>
      <c r="GH697" s="94"/>
      <c r="GI697" s="94"/>
      <c r="GJ697" s="94"/>
      <c r="GK697" s="94"/>
      <c r="GL697" s="94"/>
      <c r="GM697" s="94"/>
      <c r="GN697" s="94"/>
      <c r="GO697" s="94"/>
      <c r="GP697" s="94"/>
      <c r="GQ697" s="94"/>
      <c r="GR697" s="94"/>
      <c r="GS697" s="94"/>
      <c r="GT697" s="94"/>
      <c r="GU697" s="94"/>
      <c r="GV697" s="94"/>
      <c r="GW697" s="94"/>
      <c r="GX697" s="94"/>
      <c r="GY697" s="94"/>
      <c r="GZ697" s="94"/>
      <c r="HA697" s="1"/>
      <c r="HB697" s="1"/>
    </row>
    <row r="698" spans="1:210" ht="4.2" customHeight="1">
      <c r="A698" s="1"/>
      <c r="B698" s="1"/>
      <c r="C698" s="1"/>
      <c r="D698" s="14"/>
      <c r="E698" s="264"/>
      <c r="F698" s="14"/>
      <c r="G698" s="304"/>
      <c r="H698" s="14"/>
      <c r="I698" s="14"/>
      <c r="J698" s="14"/>
      <c r="K698" s="14"/>
      <c r="L698" s="14"/>
      <c r="M698" s="15"/>
      <c r="N698" s="14"/>
      <c r="O698" s="14"/>
      <c r="P698" s="15"/>
      <c r="Q698" s="14"/>
      <c r="R698" s="14"/>
      <c r="S698" s="15"/>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c r="DD698" s="180"/>
      <c r="DE698" s="180"/>
      <c r="DF698" s="180"/>
      <c r="DG698" s="180"/>
      <c r="DH698" s="180"/>
      <c r="DI698" s="180"/>
      <c r="DJ698" s="180"/>
      <c r="DK698" s="180"/>
      <c r="DL698" s="180"/>
      <c r="DM698" s="180"/>
      <c r="DN698" s="180"/>
      <c r="DO698" s="180"/>
      <c r="DP698" s="180"/>
      <c r="DQ698" s="180"/>
      <c r="DR698" s="180"/>
      <c r="DS698" s="180"/>
      <c r="DT698" s="180"/>
      <c r="DU698" s="180"/>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c r="FS698" s="180"/>
      <c r="FT698" s="180"/>
      <c r="FU698" s="180"/>
      <c r="FV698" s="180"/>
      <c r="FW698" s="180"/>
      <c r="FX698" s="180"/>
      <c r="FY698" s="180"/>
      <c r="FZ698" s="180"/>
      <c r="GA698" s="180"/>
      <c r="GB698" s="180"/>
      <c r="GC698" s="180"/>
      <c r="GD698" s="180"/>
      <c r="GE698" s="180"/>
      <c r="GF698" s="180"/>
      <c r="GG698" s="180"/>
      <c r="GH698" s="180"/>
      <c r="GI698" s="180"/>
      <c r="GJ698" s="180"/>
      <c r="GK698" s="180"/>
      <c r="GL698" s="180"/>
      <c r="GM698" s="180"/>
      <c r="GN698" s="180"/>
      <c r="GO698" s="180"/>
      <c r="GP698" s="180"/>
      <c r="GQ698" s="180"/>
      <c r="GR698" s="180"/>
      <c r="GS698" s="180"/>
      <c r="GT698" s="180"/>
      <c r="GU698" s="180"/>
      <c r="GV698" s="180"/>
      <c r="GW698" s="180"/>
      <c r="GX698" s="180"/>
      <c r="GY698" s="180"/>
      <c r="GZ698" s="180"/>
      <c r="HA698" s="1"/>
      <c r="HB698" s="1"/>
    </row>
    <row r="699" spans="1:210" ht="7.2" customHeight="1">
      <c r="A699" s="1"/>
      <c r="B699" s="1"/>
      <c r="C699" s="1"/>
      <c r="D699" s="1"/>
      <c r="E699" s="263"/>
      <c r="F699" s="48"/>
      <c r="G699" s="231"/>
      <c r="H699" s="1"/>
      <c r="I699" s="1"/>
      <c r="J699" s="1"/>
      <c r="K699" s="1"/>
      <c r="L699" s="1"/>
      <c r="M699" s="5"/>
      <c r="N699" s="1"/>
      <c r="O699" s="1"/>
      <c r="P699" s="5"/>
      <c r="Q699" s="1"/>
      <c r="R699" s="1"/>
      <c r="S699" s="5"/>
      <c r="T699" s="7"/>
      <c r="U699" s="24"/>
      <c r="V699" s="1"/>
      <c r="W699" s="12"/>
      <c r="X699" s="10"/>
      <c r="Y699" s="46"/>
      <c r="Z699" s="93"/>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4"/>
      <c r="BB699" s="94"/>
      <c r="BC699" s="94"/>
      <c r="BD699" s="94"/>
      <c r="BE699" s="94"/>
      <c r="BF699" s="94"/>
      <c r="BG699" s="94"/>
      <c r="BH699" s="94"/>
      <c r="BI699" s="94"/>
      <c r="BJ699" s="94"/>
      <c r="BK699" s="94"/>
      <c r="BL699" s="94"/>
      <c r="BM699" s="94"/>
      <c r="BN699" s="94"/>
      <c r="BO699" s="94"/>
      <c r="BP699" s="94"/>
      <c r="BQ699" s="94"/>
      <c r="BR699" s="94"/>
      <c r="BS699" s="94"/>
      <c r="BT699" s="94"/>
      <c r="BU699" s="94"/>
      <c r="BV699" s="94"/>
      <c r="BW699" s="94"/>
      <c r="BX699" s="94"/>
      <c r="BY699" s="94"/>
      <c r="BZ699" s="94"/>
      <c r="CA699" s="94"/>
      <c r="CB699" s="94"/>
      <c r="CC699" s="94"/>
      <c r="CD699" s="94"/>
      <c r="CE699" s="94"/>
      <c r="CF699" s="94"/>
      <c r="CG699" s="94"/>
      <c r="CH699" s="94"/>
      <c r="CI699" s="94"/>
      <c r="CJ699" s="94"/>
      <c r="CK699" s="94"/>
      <c r="CL699" s="94"/>
      <c r="CM699" s="94"/>
      <c r="CN699" s="94"/>
      <c r="CO699" s="94"/>
      <c r="CP699" s="94"/>
      <c r="CQ699" s="94"/>
      <c r="CR699" s="94"/>
      <c r="CS699" s="94"/>
      <c r="CT699" s="94"/>
      <c r="CU699" s="94"/>
      <c r="CV699" s="94"/>
      <c r="CW699" s="94"/>
      <c r="CX699" s="94"/>
      <c r="CY699" s="94"/>
      <c r="CZ699" s="94"/>
      <c r="DA699" s="94"/>
      <c r="DB699" s="94"/>
      <c r="DC699" s="94"/>
      <c r="DD699" s="94"/>
      <c r="DE699" s="94"/>
      <c r="DF699" s="94"/>
      <c r="DG699" s="94"/>
      <c r="DH699" s="94"/>
      <c r="DI699" s="94"/>
      <c r="DJ699" s="94"/>
      <c r="DK699" s="94"/>
      <c r="DL699" s="94"/>
      <c r="DM699" s="94"/>
      <c r="DN699" s="94"/>
      <c r="DO699" s="94"/>
      <c r="DP699" s="94"/>
      <c r="DQ699" s="94"/>
      <c r="DR699" s="94"/>
      <c r="DS699" s="94"/>
      <c r="DT699" s="94"/>
      <c r="DU699" s="94"/>
      <c r="DV699" s="94"/>
      <c r="DW699" s="94"/>
      <c r="DX699" s="94"/>
      <c r="DY699" s="94"/>
      <c r="DZ699" s="94"/>
      <c r="EA699" s="94"/>
      <c r="EB699" s="94"/>
      <c r="EC699" s="94"/>
      <c r="ED699" s="94"/>
      <c r="EE699" s="94"/>
      <c r="EF699" s="94"/>
      <c r="EG699" s="94"/>
      <c r="EH699" s="94"/>
      <c r="EI699" s="94"/>
      <c r="EJ699" s="94"/>
      <c r="EK699" s="94"/>
      <c r="EL699" s="94"/>
      <c r="EM699" s="94"/>
      <c r="EN699" s="94"/>
      <c r="EO699" s="94"/>
      <c r="EP699" s="94"/>
      <c r="EQ699" s="94"/>
      <c r="ER699" s="94"/>
      <c r="ES699" s="94"/>
      <c r="ET699" s="94"/>
      <c r="EU699" s="94"/>
      <c r="EV699" s="94"/>
      <c r="EW699" s="94"/>
      <c r="EX699" s="94"/>
      <c r="EY699" s="94"/>
      <c r="EZ699" s="94"/>
      <c r="FA699" s="94"/>
      <c r="FB699" s="94"/>
      <c r="FC699" s="94"/>
      <c r="FD699" s="94"/>
      <c r="FE699" s="94"/>
      <c r="FF699" s="94"/>
      <c r="FG699" s="94"/>
      <c r="FH699" s="94"/>
      <c r="FI699" s="94"/>
      <c r="FJ699" s="94"/>
      <c r="FK699" s="94"/>
      <c r="FL699" s="94"/>
      <c r="FM699" s="94"/>
      <c r="FN699" s="94"/>
      <c r="FO699" s="94"/>
      <c r="FP699" s="94"/>
      <c r="FQ699" s="94"/>
      <c r="FR699" s="94"/>
      <c r="FS699" s="94"/>
      <c r="FT699" s="94"/>
      <c r="FU699" s="94"/>
      <c r="FV699" s="94"/>
      <c r="FW699" s="94"/>
      <c r="FX699" s="94"/>
      <c r="FY699" s="94"/>
      <c r="FZ699" s="94"/>
      <c r="GA699" s="94"/>
      <c r="GB699" s="94"/>
      <c r="GC699" s="94"/>
      <c r="GD699" s="94"/>
      <c r="GE699" s="94"/>
      <c r="GF699" s="94"/>
      <c r="GG699" s="94"/>
      <c r="GH699" s="94"/>
      <c r="GI699" s="94"/>
      <c r="GJ699" s="94"/>
      <c r="GK699" s="94"/>
      <c r="GL699" s="94"/>
      <c r="GM699" s="94"/>
      <c r="GN699" s="94"/>
      <c r="GO699" s="94"/>
      <c r="GP699" s="94"/>
      <c r="GQ699" s="94"/>
      <c r="GR699" s="94"/>
      <c r="GS699" s="94"/>
      <c r="GT699" s="94"/>
      <c r="GU699" s="94"/>
      <c r="GV699" s="94"/>
      <c r="GW699" s="94"/>
      <c r="GX699" s="94"/>
      <c r="GY699" s="94"/>
      <c r="GZ699" s="94"/>
      <c r="HA699" s="1"/>
      <c r="HB699" s="1"/>
    </row>
    <row r="700" spans="1:210" s="39" customFormat="1" ht="12.6" thickBot="1">
      <c r="A700" s="36"/>
      <c r="B700" s="321" t="s">
        <v>185</v>
      </c>
      <c r="C700" s="321"/>
      <c r="D700" s="321"/>
      <c r="E700" s="322"/>
      <c r="F700" s="321"/>
      <c r="G700" s="321"/>
      <c r="H700" s="321" t="s">
        <v>186</v>
      </c>
      <c r="I700" s="321"/>
      <c r="J700" s="321"/>
      <c r="K700" s="321"/>
      <c r="L700" s="36"/>
      <c r="M700" s="37"/>
      <c r="N700" s="323" t="str">
        <f>N422</f>
        <v>Продукт-2</v>
      </c>
      <c r="O700" s="36"/>
      <c r="P700" s="5"/>
      <c r="Q700" s="36"/>
      <c r="R700" s="36"/>
      <c r="S700" s="36"/>
      <c r="T700" s="201"/>
      <c r="U700" s="36"/>
      <c r="V700" s="36"/>
      <c r="W700" s="38"/>
      <c r="X700" s="38"/>
      <c r="Y700" s="124"/>
      <c r="Z700" s="99"/>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c r="EL700" s="100"/>
      <c r="EM700" s="100"/>
      <c r="EN700" s="100"/>
      <c r="EO700" s="100"/>
      <c r="EP700" s="100"/>
      <c r="EQ700" s="100"/>
      <c r="ER700" s="100"/>
      <c r="ES700" s="100"/>
      <c r="ET700" s="100"/>
      <c r="EU700" s="100"/>
      <c r="EV700" s="100"/>
      <c r="EW700" s="100"/>
      <c r="EX700" s="100"/>
      <c r="EY700" s="100"/>
      <c r="EZ700" s="100"/>
      <c r="FA700" s="100"/>
      <c r="FB700" s="100"/>
      <c r="FC700" s="100"/>
      <c r="FD700" s="100"/>
      <c r="FE700" s="100"/>
      <c r="FF700" s="100"/>
      <c r="FG700" s="100"/>
      <c r="FH700" s="100"/>
      <c r="FI700" s="100"/>
      <c r="FJ700" s="100"/>
      <c r="FK700" s="100"/>
      <c r="FL700" s="100"/>
      <c r="FM700" s="100"/>
      <c r="FN700" s="100"/>
      <c r="FO700" s="100"/>
      <c r="FP700" s="100"/>
      <c r="FQ700" s="100"/>
      <c r="FR700" s="100"/>
      <c r="FS700" s="100"/>
      <c r="FT700" s="100"/>
      <c r="FU700" s="100"/>
      <c r="FV700" s="100"/>
      <c r="FW700" s="100"/>
      <c r="FX700" s="100"/>
      <c r="FY700" s="100"/>
      <c r="FZ700" s="100"/>
      <c r="GA700" s="100"/>
      <c r="GB700" s="100"/>
      <c r="GC700" s="100"/>
      <c r="GD700" s="100"/>
      <c r="GE700" s="100"/>
      <c r="GF700" s="100"/>
      <c r="GG700" s="100"/>
      <c r="GH700" s="100"/>
      <c r="GI700" s="100"/>
      <c r="GJ700" s="100"/>
      <c r="GK700" s="100"/>
      <c r="GL700" s="100"/>
      <c r="GM700" s="100"/>
      <c r="GN700" s="100"/>
      <c r="GO700" s="100"/>
      <c r="GP700" s="100"/>
      <c r="GQ700" s="100"/>
      <c r="GR700" s="100"/>
      <c r="GS700" s="100"/>
      <c r="GT700" s="100"/>
      <c r="GU700" s="100"/>
      <c r="GV700" s="100"/>
      <c r="GW700" s="100"/>
      <c r="GX700" s="100"/>
      <c r="GY700" s="100"/>
      <c r="GZ700" s="100"/>
      <c r="HA700" s="36"/>
      <c r="HB700" s="36"/>
    </row>
    <row r="701" spans="1:210" ht="7.2" customHeight="1" thickTop="1" thickBot="1">
      <c r="A701" s="1"/>
      <c r="B701" s="311"/>
      <c r="C701" s="311"/>
      <c r="D701" s="311"/>
      <c r="E701" s="312"/>
      <c r="F701" s="311"/>
      <c r="G701" s="313"/>
      <c r="H701" s="311"/>
      <c r="I701" s="311"/>
      <c r="J701" s="311"/>
      <c r="K701" s="311"/>
      <c r="L701" s="311"/>
      <c r="M701" s="314"/>
      <c r="N701" s="311"/>
      <c r="O701" s="311"/>
      <c r="P701" s="314"/>
      <c r="Q701" s="311"/>
      <c r="R701" s="311"/>
      <c r="S701" s="314"/>
      <c r="T701" s="315"/>
      <c r="U701" s="315"/>
      <c r="V701" s="315"/>
      <c r="W701" s="315"/>
      <c r="X701" s="315"/>
      <c r="Y701" s="315"/>
      <c r="Z701" s="315"/>
      <c r="AA701" s="315"/>
      <c r="AB701" s="315"/>
      <c r="AC701" s="315"/>
      <c r="AD701" s="315"/>
      <c r="AE701" s="315"/>
      <c r="AF701" s="315"/>
      <c r="AG701" s="315"/>
      <c r="AH701" s="315"/>
      <c r="AI701" s="315"/>
      <c r="AJ701" s="315"/>
      <c r="AK701" s="315"/>
      <c r="AL701" s="315"/>
      <c r="AM701" s="315"/>
      <c r="AN701" s="315"/>
      <c r="AO701" s="315"/>
      <c r="AP701" s="315"/>
      <c r="AQ701" s="315"/>
      <c r="AR701" s="315"/>
      <c r="AS701" s="315"/>
      <c r="AT701" s="315"/>
      <c r="AU701" s="315"/>
      <c r="AV701" s="315"/>
      <c r="AW701" s="315"/>
      <c r="AX701" s="315"/>
      <c r="AY701" s="315"/>
      <c r="AZ701" s="315"/>
      <c r="BA701" s="315"/>
      <c r="BB701" s="315"/>
      <c r="BC701" s="315"/>
      <c r="BD701" s="315"/>
      <c r="BE701" s="315"/>
      <c r="BF701" s="315"/>
      <c r="BG701" s="315"/>
      <c r="BH701" s="315"/>
      <c r="BI701" s="315"/>
      <c r="BJ701" s="315"/>
      <c r="BK701" s="315"/>
      <c r="BL701" s="315"/>
      <c r="BM701" s="315"/>
      <c r="BN701" s="315"/>
      <c r="BO701" s="315"/>
      <c r="BP701" s="315"/>
      <c r="BQ701" s="315"/>
      <c r="BR701" s="315"/>
      <c r="BS701" s="315"/>
      <c r="BT701" s="315"/>
      <c r="BU701" s="315"/>
      <c r="BV701" s="315"/>
      <c r="BW701" s="315"/>
      <c r="BX701" s="315"/>
      <c r="BY701" s="315"/>
      <c r="BZ701" s="315"/>
      <c r="CA701" s="315"/>
      <c r="CB701" s="315"/>
      <c r="CC701" s="315"/>
      <c r="CD701" s="315"/>
      <c r="CE701" s="315"/>
      <c r="CF701" s="315"/>
      <c r="CG701" s="315"/>
      <c r="CH701" s="315"/>
      <c r="CI701" s="315"/>
      <c r="CJ701" s="315"/>
      <c r="CK701" s="315"/>
      <c r="CL701" s="315"/>
      <c r="CM701" s="315"/>
      <c r="CN701" s="315"/>
      <c r="CO701" s="315"/>
      <c r="CP701" s="315"/>
      <c r="CQ701" s="315"/>
      <c r="CR701" s="315"/>
      <c r="CS701" s="315"/>
      <c r="CT701" s="315"/>
      <c r="CU701" s="315"/>
      <c r="CV701" s="315"/>
      <c r="CW701" s="315"/>
      <c r="CX701" s="315"/>
      <c r="CY701" s="315"/>
      <c r="CZ701" s="315"/>
      <c r="DA701" s="315"/>
      <c r="DB701" s="315"/>
      <c r="DC701" s="315"/>
      <c r="DD701" s="315"/>
      <c r="DE701" s="315"/>
      <c r="DF701" s="315"/>
      <c r="DG701" s="315"/>
      <c r="DH701" s="315"/>
      <c r="DI701" s="315"/>
      <c r="DJ701" s="315"/>
      <c r="DK701" s="315"/>
      <c r="DL701" s="315"/>
      <c r="DM701" s="315"/>
      <c r="DN701" s="315"/>
      <c r="DO701" s="315"/>
      <c r="DP701" s="315"/>
      <c r="DQ701" s="315"/>
      <c r="DR701" s="315"/>
      <c r="DS701" s="315"/>
      <c r="DT701" s="315"/>
      <c r="DU701" s="315"/>
      <c r="DV701" s="315"/>
      <c r="DW701" s="315"/>
      <c r="DX701" s="315"/>
      <c r="DY701" s="315"/>
      <c r="DZ701" s="315"/>
      <c r="EA701" s="315"/>
      <c r="EB701" s="315"/>
      <c r="EC701" s="315"/>
      <c r="ED701" s="315"/>
      <c r="EE701" s="315"/>
      <c r="EF701" s="315"/>
      <c r="EG701" s="315"/>
      <c r="EH701" s="315"/>
      <c r="EI701" s="315"/>
      <c r="EJ701" s="315"/>
      <c r="EK701" s="315"/>
      <c r="EL701" s="315"/>
      <c r="EM701" s="315"/>
      <c r="EN701" s="315"/>
      <c r="EO701" s="315"/>
      <c r="EP701" s="315"/>
      <c r="EQ701" s="315"/>
      <c r="ER701" s="315"/>
      <c r="ES701" s="315"/>
      <c r="ET701" s="315"/>
      <c r="EU701" s="315"/>
      <c r="EV701" s="315"/>
      <c r="EW701" s="315"/>
      <c r="EX701" s="315"/>
      <c r="EY701" s="315"/>
      <c r="EZ701" s="315"/>
      <c r="FA701" s="315"/>
      <c r="FB701" s="315"/>
      <c r="FC701" s="315"/>
      <c r="FD701" s="315"/>
      <c r="FE701" s="315"/>
      <c r="FF701" s="315"/>
      <c r="FG701" s="315"/>
      <c r="FH701" s="315"/>
      <c r="FI701" s="315"/>
      <c r="FJ701" s="315"/>
      <c r="FK701" s="315"/>
      <c r="FL701" s="315"/>
      <c r="FM701" s="315"/>
      <c r="FN701" s="315"/>
      <c r="FO701" s="315"/>
      <c r="FP701" s="315"/>
      <c r="FQ701" s="315"/>
      <c r="FR701" s="315"/>
      <c r="FS701" s="315"/>
      <c r="FT701" s="315"/>
      <c r="FU701" s="315"/>
      <c r="FV701" s="315"/>
      <c r="FW701" s="315"/>
      <c r="FX701" s="315"/>
      <c r="FY701" s="315"/>
      <c r="FZ701" s="315"/>
      <c r="GA701" s="315"/>
      <c r="GB701" s="315"/>
      <c r="GC701" s="315"/>
      <c r="GD701" s="315"/>
      <c r="GE701" s="315"/>
      <c r="GF701" s="315"/>
      <c r="GG701" s="315"/>
      <c r="GH701" s="315"/>
      <c r="GI701" s="315"/>
      <c r="GJ701" s="315"/>
      <c r="GK701" s="315"/>
      <c r="GL701" s="315"/>
      <c r="GM701" s="315"/>
      <c r="GN701" s="315"/>
      <c r="GO701" s="315"/>
      <c r="GP701" s="315"/>
      <c r="GQ701" s="315"/>
      <c r="GR701" s="315"/>
      <c r="GS701" s="315"/>
      <c r="GT701" s="315"/>
      <c r="GU701" s="315"/>
      <c r="GV701" s="315"/>
      <c r="GW701" s="315"/>
      <c r="GX701" s="315"/>
      <c r="GY701" s="315"/>
      <c r="GZ701" s="315"/>
      <c r="HA701" s="1"/>
      <c r="HB701" s="1"/>
    </row>
    <row r="702" spans="1:210" ht="7.2" customHeight="1">
      <c r="A702" s="1"/>
      <c r="B702" s="316"/>
      <c r="C702" s="316"/>
      <c r="D702" s="316"/>
      <c r="E702" s="317"/>
      <c r="F702" s="316"/>
      <c r="G702" s="318"/>
      <c r="H702" s="316"/>
      <c r="I702" s="316"/>
      <c r="J702" s="316"/>
      <c r="K702" s="316"/>
      <c r="L702" s="316"/>
      <c r="M702" s="319"/>
      <c r="N702" s="316"/>
      <c r="O702" s="316"/>
      <c r="P702" s="319"/>
      <c r="Q702" s="316"/>
      <c r="R702" s="316"/>
      <c r="S702" s="319"/>
      <c r="T702" s="320"/>
      <c r="U702" s="320"/>
      <c r="V702" s="320"/>
      <c r="W702" s="320"/>
      <c r="X702" s="320"/>
      <c r="Y702" s="320"/>
      <c r="Z702" s="320"/>
      <c r="AA702" s="320"/>
      <c r="AB702" s="320"/>
      <c r="AC702" s="320"/>
      <c r="AD702" s="320"/>
      <c r="AE702" s="320"/>
      <c r="AF702" s="320"/>
      <c r="AG702" s="320"/>
      <c r="AH702" s="320"/>
      <c r="AI702" s="320"/>
      <c r="AJ702" s="320"/>
      <c r="AK702" s="320"/>
      <c r="AL702" s="320"/>
      <c r="AM702" s="320"/>
      <c r="AN702" s="320"/>
      <c r="AO702" s="320"/>
      <c r="AP702" s="320"/>
      <c r="AQ702" s="320"/>
      <c r="AR702" s="320"/>
      <c r="AS702" s="320"/>
      <c r="AT702" s="320"/>
      <c r="AU702" s="320"/>
      <c r="AV702" s="320"/>
      <c r="AW702" s="320"/>
      <c r="AX702" s="320"/>
      <c r="AY702" s="320"/>
      <c r="AZ702" s="320"/>
      <c r="BA702" s="320"/>
      <c r="BB702" s="320"/>
      <c r="BC702" s="320"/>
      <c r="BD702" s="320"/>
      <c r="BE702" s="320"/>
      <c r="BF702" s="320"/>
      <c r="BG702" s="320"/>
      <c r="BH702" s="320"/>
      <c r="BI702" s="320"/>
      <c r="BJ702" s="320"/>
      <c r="BK702" s="320"/>
      <c r="BL702" s="320"/>
      <c r="BM702" s="320"/>
      <c r="BN702" s="320"/>
      <c r="BO702" s="320"/>
      <c r="BP702" s="320"/>
      <c r="BQ702" s="320"/>
      <c r="BR702" s="320"/>
      <c r="BS702" s="320"/>
      <c r="BT702" s="320"/>
      <c r="BU702" s="320"/>
      <c r="BV702" s="320"/>
      <c r="BW702" s="320"/>
      <c r="BX702" s="320"/>
      <c r="BY702" s="320"/>
      <c r="BZ702" s="320"/>
      <c r="CA702" s="320"/>
      <c r="CB702" s="320"/>
      <c r="CC702" s="320"/>
      <c r="CD702" s="320"/>
      <c r="CE702" s="320"/>
      <c r="CF702" s="320"/>
      <c r="CG702" s="320"/>
      <c r="CH702" s="320"/>
      <c r="CI702" s="320"/>
      <c r="CJ702" s="320"/>
      <c r="CK702" s="320"/>
      <c r="CL702" s="320"/>
      <c r="CM702" s="320"/>
      <c r="CN702" s="320"/>
      <c r="CO702" s="320"/>
      <c r="CP702" s="320"/>
      <c r="CQ702" s="320"/>
      <c r="CR702" s="320"/>
      <c r="CS702" s="320"/>
      <c r="CT702" s="320"/>
      <c r="CU702" s="320"/>
      <c r="CV702" s="320"/>
      <c r="CW702" s="320"/>
      <c r="CX702" s="320"/>
      <c r="CY702" s="320"/>
      <c r="CZ702" s="320"/>
      <c r="DA702" s="320"/>
      <c r="DB702" s="320"/>
      <c r="DC702" s="320"/>
      <c r="DD702" s="320"/>
      <c r="DE702" s="320"/>
      <c r="DF702" s="320"/>
      <c r="DG702" s="320"/>
      <c r="DH702" s="320"/>
      <c r="DI702" s="320"/>
      <c r="DJ702" s="320"/>
      <c r="DK702" s="320"/>
      <c r="DL702" s="320"/>
      <c r="DM702" s="320"/>
      <c r="DN702" s="320"/>
      <c r="DO702" s="320"/>
      <c r="DP702" s="320"/>
      <c r="DQ702" s="320"/>
      <c r="DR702" s="320"/>
      <c r="DS702" s="320"/>
      <c r="DT702" s="320"/>
      <c r="DU702" s="320"/>
      <c r="DV702" s="320"/>
      <c r="DW702" s="320"/>
      <c r="DX702" s="320"/>
      <c r="DY702" s="320"/>
      <c r="DZ702" s="320"/>
      <c r="EA702" s="320"/>
      <c r="EB702" s="320"/>
      <c r="EC702" s="320"/>
      <c r="ED702" s="320"/>
      <c r="EE702" s="320"/>
      <c r="EF702" s="320"/>
      <c r="EG702" s="320"/>
      <c r="EH702" s="320"/>
      <c r="EI702" s="320"/>
      <c r="EJ702" s="320"/>
      <c r="EK702" s="320"/>
      <c r="EL702" s="320"/>
      <c r="EM702" s="320"/>
      <c r="EN702" s="320"/>
      <c r="EO702" s="320"/>
      <c r="EP702" s="320"/>
      <c r="EQ702" s="320"/>
      <c r="ER702" s="320"/>
      <c r="ES702" s="320"/>
      <c r="ET702" s="320"/>
      <c r="EU702" s="320"/>
      <c r="EV702" s="320"/>
      <c r="EW702" s="320"/>
      <c r="EX702" s="320"/>
      <c r="EY702" s="320"/>
      <c r="EZ702" s="320"/>
      <c r="FA702" s="320"/>
      <c r="FB702" s="320"/>
      <c r="FC702" s="320"/>
      <c r="FD702" s="320"/>
      <c r="FE702" s="320"/>
      <c r="FF702" s="320"/>
      <c r="FG702" s="320"/>
      <c r="FH702" s="320"/>
      <c r="FI702" s="320"/>
      <c r="FJ702" s="320"/>
      <c r="FK702" s="320"/>
      <c r="FL702" s="320"/>
      <c r="FM702" s="320"/>
      <c r="FN702" s="320"/>
      <c r="FO702" s="320"/>
      <c r="FP702" s="320"/>
      <c r="FQ702" s="320"/>
      <c r="FR702" s="320"/>
      <c r="FS702" s="320"/>
      <c r="FT702" s="320"/>
      <c r="FU702" s="320"/>
      <c r="FV702" s="320"/>
      <c r="FW702" s="320"/>
      <c r="FX702" s="320"/>
      <c r="FY702" s="320"/>
      <c r="FZ702" s="320"/>
      <c r="GA702" s="320"/>
      <c r="GB702" s="320"/>
      <c r="GC702" s="320"/>
      <c r="GD702" s="320"/>
      <c r="GE702" s="320"/>
      <c r="GF702" s="320"/>
      <c r="GG702" s="320"/>
      <c r="GH702" s="320"/>
      <c r="GI702" s="320"/>
      <c r="GJ702" s="320"/>
      <c r="GK702" s="320"/>
      <c r="GL702" s="320"/>
      <c r="GM702" s="320"/>
      <c r="GN702" s="320"/>
      <c r="GO702" s="320"/>
      <c r="GP702" s="320"/>
      <c r="GQ702" s="320"/>
      <c r="GR702" s="320"/>
      <c r="GS702" s="320"/>
      <c r="GT702" s="320"/>
      <c r="GU702" s="320"/>
      <c r="GV702" s="320"/>
      <c r="GW702" s="320"/>
      <c r="GX702" s="320"/>
      <c r="GY702" s="320"/>
      <c r="GZ702" s="320"/>
      <c r="HA702" s="1"/>
      <c r="HB702" s="1"/>
    </row>
    <row r="703" spans="1:210" ht="7.2" customHeight="1">
      <c r="A703" s="1"/>
      <c r="B703" s="1"/>
      <c r="C703" s="1"/>
      <c r="D703" s="1"/>
      <c r="E703" s="263"/>
      <c r="F703" s="48"/>
      <c r="G703" s="231"/>
      <c r="H703" s="1"/>
      <c r="I703" s="1"/>
      <c r="J703" s="1"/>
      <c r="K703" s="1"/>
      <c r="L703" s="1"/>
      <c r="M703" s="5"/>
      <c r="N703" s="1"/>
      <c r="O703" s="1"/>
      <c r="P703" s="5"/>
      <c r="Q703" s="1"/>
      <c r="R703" s="1"/>
      <c r="S703" s="5"/>
      <c r="T703" s="7"/>
      <c r="U703" s="24"/>
      <c r="V703" s="1"/>
      <c r="W703" s="12"/>
      <c r="X703" s="10"/>
      <c r="Y703" s="46"/>
      <c r="Z703" s="93"/>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94"/>
      <c r="CD703" s="94"/>
      <c r="CE703" s="94"/>
      <c r="CF703" s="94"/>
      <c r="CG703" s="94"/>
      <c r="CH703" s="94"/>
      <c r="CI703" s="94"/>
      <c r="CJ703" s="94"/>
      <c r="CK703" s="94"/>
      <c r="CL703" s="94"/>
      <c r="CM703" s="94"/>
      <c r="CN703" s="94"/>
      <c r="CO703" s="94"/>
      <c r="CP703" s="94"/>
      <c r="CQ703" s="94"/>
      <c r="CR703" s="94"/>
      <c r="CS703" s="94"/>
      <c r="CT703" s="94"/>
      <c r="CU703" s="94"/>
      <c r="CV703" s="94"/>
      <c r="CW703" s="94"/>
      <c r="CX703" s="94"/>
      <c r="CY703" s="94"/>
      <c r="CZ703" s="94"/>
      <c r="DA703" s="94"/>
      <c r="DB703" s="94"/>
      <c r="DC703" s="94"/>
      <c r="DD703" s="94"/>
      <c r="DE703" s="94"/>
      <c r="DF703" s="94"/>
      <c r="DG703" s="94"/>
      <c r="DH703" s="94"/>
      <c r="DI703" s="94"/>
      <c r="DJ703" s="94"/>
      <c r="DK703" s="94"/>
      <c r="DL703" s="94"/>
      <c r="DM703" s="94"/>
      <c r="DN703" s="94"/>
      <c r="DO703" s="94"/>
      <c r="DP703" s="94"/>
      <c r="DQ703" s="94"/>
      <c r="DR703" s="94"/>
      <c r="DS703" s="94"/>
      <c r="DT703" s="94"/>
      <c r="DU703" s="94"/>
      <c r="DV703" s="94"/>
      <c r="DW703" s="94"/>
      <c r="DX703" s="94"/>
      <c r="DY703" s="94"/>
      <c r="DZ703" s="94"/>
      <c r="EA703" s="94"/>
      <c r="EB703" s="94"/>
      <c r="EC703" s="94"/>
      <c r="ED703" s="94"/>
      <c r="EE703" s="94"/>
      <c r="EF703" s="94"/>
      <c r="EG703" s="94"/>
      <c r="EH703" s="94"/>
      <c r="EI703" s="94"/>
      <c r="EJ703" s="94"/>
      <c r="EK703" s="94"/>
      <c r="EL703" s="94"/>
      <c r="EM703" s="94"/>
      <c r="EN703" s="94"/>
      <c r="EO703" s="94"/>
      <c r="EP703" s="94"/>
      <c r="EQ703" s="94"/>
      <c r="ER703" s="94"/>
      <c r="ES703" s="94"/>
      <c r="ET703" s="94"/>
      <c r="EU703" s="94"/>
      <c r="EV703" s="94"/>
      <c r="EW703" s="94"/>
      <c r="EX703" s="94"/>
      <c r="EY703" s="94"/>
      <c r="EZ703" s="94"/>
      <c r="FA703" s="94"/>
      <c r="FB703" s="94"/>
      <c r="FC703" s="94"/>
      <c r="FD703" s="94"/>
      <c r="FE703" s="94"/>
      <c r="FF703" s="94"/>
      <c r="FG703" s="94"/>
      <c r="FH703" s="94"/>
      <c r="FI703" s="94"/>
      <c r="FJ703" s="94"/>
      <c r="FK703" s="94"/>
      <c r="FL703" s="94"/>
      <c r="FM703" s="94"/>
      <c r="FN703" s="94"/>
      <c r="FO703" s="94"/>
      <c r="FP703" s="94"/>
      <c r="FQ703" s="94"/>
      <c r="FR703" s="94"/>
      <c r="FS703" s="94"/>
      <c r="FT703" s="94"/>
      <c r="FU703" s="94"/>
      <c r="FV703" s="94"/>
      <c r="FW703" s="94"/>
      <c r="FX703" s="94"/>
      <c r="FY703" s="94"/>
      <c r="FZ703" s="94"/>
      <c r="GA703" s="94"/>
      <c r="GB703" s="94"/>
      <c r="GC703" s="94"/>
      <c r="GD703" s="94"/>
      <c r="GE703" s="94"/>
      <c r="GF703" s="94"/>
      <c r="GG703" s="94"/>
      <c r="GH703" s="94"/>
      <c r="GI703" s="94"/>
      <c r="GJ703" s="94"/>
      <c r="GK703" s="94"/>
      <c r="GL703" s="94"/>
      <c r="GM703" s="94"/>
      <c r="GN703" s="94"/>
      <c r="GO703" s="94"/>
      <c r="GP703" s="94"/>
      <c r="GQ703" s="94"/>
      <c r="GR703" s="94"/>
      <c r="GS703" s="94"/>
      <c r="GT703" s="94"/>
      <c r="GU703" s="94"/>
      <c r="GV703" s="94"/>
      <c r="GW703" s="94"/>
      <c r="GX703" s="94"/>
      <c r="GY703" s="94"/>
      <c r="GZ703" s="94"/>
      <c r="HA703" s="1"/>
      <c r="HB703" s="1"/>
    </row>
    <row r="704" spans="1:210" ht="4.2" customHeight="1">
      <c r="A704" s="18"/>
      <c r="B704" s="18"/>
      <c r="C704" s="18"/>
      <c r="D704" s="18"/>
      <c r="E704" s="18"/>
      <c r="F704" s="18"/>
      <c r="G704" s="18"/>
      <c r="H704" s="18"/>
      <c r="I704" s="18"/>
      <c r="J704" s="18"/>
      <c r="K704" s="18"/>
      <c r="L704" s="18"/>
      <c r="M704" s="18"/>
      <c r="N704" s="18"/>
      <c r="O704" s="18"/>
      <c r="P704" s="572"/>
      <c r="Q704" s="18"/>
      <c r="R704" s="18"/>
      <c r="S704" s="18"/>
      <c r="T704" s="18"/>
      <c r="U704" s="18"/>
      <c r="V704" s="18"/>
      <c r="W704" s="18"/>
      <c r="X704" s="18"/>
      <c r="Y704" s="18"/>
      <c r="Z704" s="18"/>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c r="CM704" s="95"/>
      <c r="CN704" s="95"/>
      <c r="CO704" s="95"/>
      <c r="CP704" s="95"/>
      <c r="CQ704" s="95"/>
      <c r="CR704" s="95"/>
      <c r="CS704" s="95"/>
      <c r="CT704" s="95"/>
      <c r="CU704" s="95"/>
      <c r="CV704" s="95"/>
      <c r="CW704" s="95"/>
      <c r="CX704" s="95"/>
      <c r="CY704" s="95"/>
      <c r="CZ704" s="95"/>
      <c r="DA704" s="95"/>
      <c r="DB704" s="95"/>
      <c r="DC704" s="95"/>
      <c r="DD704" s="95"/>
      <c r="DE704" s="95"/>
      <c r="DF704" s="95"/>
      <c r="DG704" s="95"/>
      <c r="DH704" s="95"/>
      <c r="DI704" s="95"/>
      <c r="DJ704" s="95"/>
      <c r="DK704" s="95"/>
      <c r="DL704" s="95"/>
      <c r="DM704" s="95"/>
      <c r="DN704" s="95"/>
      <c r="DO704" s="95"/>
      <c r="DP704" s="95"/>
      <c r="DQ704" s="95"/>
      <c r="DR704" s="95"/>
      <c r="DS704" s="95"/>
      <c r="DT704" s="95"/>
      <c r="DU704" s="95"/>
      <c r="DV704" s="95"/>
      <c r="DW704" s="95"/>
      <c r="DX704" s="95"/>
      <c r="DY704" s="95"/>
      <c r="DZ704" s="95"/>
      <c r="EA704" s="95"/>
      <c r="EB704" s="95"/>
      <c r="EC704" s="95"/>
      <c r="ED704" s="95"/>
      <c r="EE704" s="95"/>
      <c r="EF704" s="95"/>
      <c r="EG704" s="95"/>
      <c r="EH704" s="95"/>
      <c r="EI704" s="95"/>
      <c r="EJ704" s="95"/>
      <c r="EK704" s="95"/>
      <c r="EL704" s="95"/>
      <c r="EM704" s="95"/>
      <c r="EN704" s="95"/>
      <c r="EO704" s="95"/>
      <c r="EP704" s="95"/>
      <c r="EQ704" s="95"/>
      <c r="ER704" s="95"/>
      <c r="ES704" s="95"/>
      <c r="ET704" s="95"/>
      <c r="EU704" s="95"/>
      <c r="EV704" s="95"/>
      <c r="EW704" s="95"/>
      <c r="EX704" s="95"/>
      <c r="EY704" s="95"/>
      <c r="EZ704" s="95"/>
      <c r="FA704" s="95"/>
      <c r="FB704" s="95"/>
      <c r="FC704" s="95"/>
      <c r="FD704" s="95"/>
      <c r="FE704" s="95"/>
      <c r="FF704" s="95"/>
      <c r="FG704" s="95"/>
      <c r="FH704" s="95"/>
      <c r="FI704" s="95"/>
      <c r="FJ704" s="95"/>
      <c r="FK704" s="95"/>
      <c r="FL704" s="95"/>
      <c r="FM704" s="95"/>
      <c r="FN704" s="95"/>
      <c r="FO704" s="95"/>
      <c r="FP704" s="95"/>
      <c r="FQ704" s="95"/>
      <c r="FR704" s="95"/>
      <c r="FS704" s="95"/>
      <c r="FT704" s="95"/>
      <c r="FU704" s="95"/>
      <c r="FV704" s="95"/>
      <c r="FW704" s="95"/>
      <c r="FX704" s="95"/>
      <c r="FY704" s="95"/>
      <c r="FZ704" s="95"/>
      <c r="GA704" s="95"/>
      <c r="GB704" s="95"/>
      <c r="GC704" s="95"/>
      <c r="GD704" s="95"/>
      <c r="GE704" s="95"/>
      <c r="GF704" s="95"/>
      <c r="GG704" s="95"/>
      <c r="GH704" s="95"/>
      <c r="GI704" s="95"/>
      <c r="GJ704" s="95"/>
      <c r="GK704" s="95"/>
      <c r="GL704" s="95"/>
      <c r="GM704" s="95"/>
      <c r="GN704" s="95"/>
      <c r="GO704" s="95"/>
      <c r="GP704" s="95"/>
      <c r="GQ704" s="95"/>
      <c r="GR704" s="95"/>
      <c r="GS704" s="95"/>
      <c r="GT704" s="95"/>
      <c r="GU704" s="95"/>
      <c r="GV704" s="95"/>
      <c r="GW704" s="95"/>
      <c r="GX704" s="95"/>
      <c r="GY704" s="95"/>
      <c r="GZ704" s="95"/>
      <c r="HA704" s="1"/>
      <c r="HB704" s="1"/>
    </row>
    <row r="705" spans="1:210" ht="7.2" customHeight="1">
      <c r="A705" s="1"/>
      <c r="B705" s="1"/>
      <c r="C705" s="1"/>
      <c r="D705" s="1"/>
      <c r="E705" s="263"/>
      <c r="F705" s="48"/>
      <c r="G705" s="231"/>
      <c r="H705" s="1"/>
      <c r="I705" s="1"/>
      <c r="J705" s="1"/>
      <c r="K705" s="1"/>
      <c r="L705" s="1"/>
      <c r="M705" s="5"/>
      <c r="N705" s="1"/>
      <c r="O705" s="1"/>
      <c r="P705" s="5"/>
      <c r="Q705" s="1"/>
      <c r="R705" s="1"/>
      <c r="S705" s="5"/>
      <c r="T705" s="7"/>
      <c r="U705" s="24"/>
      <c r="V705" s="1"/>
      <c r="W705" s="12"/>
      <c r="X705" s="10"/>
      <c r="Y705" s="46"/>
      <c r="Z705" s="93"/>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94"/>
      <c r="CD705" s="94"/>
      <c r="CE705" s="94"/>
      <c r="CF705" s="94"/>
      <c r="CG705" s="94"/>
      <c r="CH705" s="94"/>
      <c r="CI705" s="94"/>
      <c r="CJ705" s="94"/>
      <c r="CK705" s="94"/>
      <c r="CL705" s="94"/>
      <c r="CM705" s="94"/>
      <c r="CN705" s="94"/>
      <c r="CO705" s="94"/>
      <c r="CP705" s="94"/>
      <c r="CQ705" s="94"/>
      <c r="CR705" s="94"/>
      <c r="CS705" s="94"/>
      <c r="CT705" s="94"/>
      <c r="CU705" s="94"/>
      <c r="CV705" s="94"/>
      <c r="CW705" s="94"/>
      <c r="CX705" s="94"/>
      <c r="CY705" s="94"/>
      <c r="CZ705" s="94"/>
      <c r="DA705" s="94"/>
      <c r="DB705" s="94"/>
      <c r="DC705" s="94"/>
      <c r="DD705" s="94"/>
      <c r="DE705" s="94"/>
      <c r="DF705" s="94"/>
      <c r="DG705" s="94"/>
      <c r="DH705" s="94"/>
      <c r="DI705" s="94"/>
      <c r="DJ705" s="94"/>
      <c r="DK705" s="94"/>
      <c r="DL705" s="94"/>
      <c r="DM705" s="94"/>
      <c r="DN705" s="94"/>
      <c r="DO705" s="94"/>
      <c r="DP705" s="94"/>
      <c r="DQ705" s="94"/>
      <c r="DR705" s="94"/>
      <c r="DS705" s="94"/>
      <c r="DT705" s="94"/>
      <c r="DU705" s="94"/>
      <c r="DV705" s="94"/>
      <c r="DW705" s="94"/>
      <c r="DX705" s="94"/>
      <c r="DY705" s="94"/>
      <c r="DZ705" s="94"/>
      <c r="EA705" s="94"/>
      <c r="EB705" s="94"/>
      <c r="EC705" s="94"/>
      <c r="ED705" s="94"/>
      <c r="EE705" s="94"/>
      <c r="EF705" s="94"/>
      <c r="EG705" s="94"/>
      <c r="EH705" s="94"/>
      <c r="EI705" s="94"/>
      <c r="EJ705" s="94"/>
      <c r="EK705" s="94"/>
      <c r="EL705" s="94"/>
      <c r="EM705" s="94"/>
      <c r="EN705" s="94"/>
      <c r="EO705" s="94"/>
      <c r="EP705" s="94"/>
      <c r="EQ705" s="94"/>
      <c r="ER705" s="94"/>
      <c r="ES705" s="94"/>
      <c r="ET705" s="94"/>
      <c r="EU705" s="94"/>
      <c r="EV705" s="94"/>
      <c r="EW705" s="94"/>
      <c r="EX705" s="94"/>
      <c r="EY705" s="94"/>
      <c r="EZ705" s="94"/>
      <c r="FA705" s="94"/>
      <c r="FB705" s="94"/>
      <c r="FC705" s="94"/>
      <c r="FD705" s="94"/>
      <c r="FE705" s="94"/>
      <c r="FF705" s="94"/>
      <c r="FG705" s="94"/>
      <c r="FH705" s="94"/>
      <c r="FI705" s="94"/>
      <c r="FJ705" s="94"/>
      <c r="FK705" s="94"/>
      <c r="FL705" s="94"/>
      <c r="FM705" s="94"/>
      <c r="FN705" s="94"/>
      <c r="FO705" s="94"/>
      <c r="FP705" s="94"/>
      <c r="FQ705" s="94"/>
      <c r="FR705" s="94"/>
      <c r="FS705" s="94"/>
      <c r="FT705" s="94"/>
      <c r="FU705" s="94"/>
      <c r="FV705" s="94"/>
      <c r="FW705" s="94"/>
      <c r="FX705" s="94"/>
      <c r="FY705" s="94"/>
      <c r="FZ705" s="94"/>
      <c r="GA705" s="94"/>
      <c r="GB705" s="94"/>
      <c r="GC705" s="94"/>
      <c r="GD705" s="94"/>
      <c r="GE705" s="94"/>
      <c r="GF705" s="94"/>
      <c r="GG705" s="94"/>
      <c r="GH705" s="94"/>
      <c r="GI705" s="94"/>
      <c r="GJ705" s="94"/>
      <c r="GK705" s="94"/>
      <c r="GL705" s="94"/>
      <c r="GM705" s="94"/>
      <c r="GN705" s="94"/>
      <c r="GO705" s="94"/>
      <c r="GP705" s="94"/>
      <c r="GQ705" s="94"/>
      <c r="GR705" s="94"/>
      <c r="GS705" s="94"/>
      <c r="GT705" s="94"/>
      <c r="GU705" s="94"/>
      <c r="GV705" s="94"/>
      <c r="GW705" s="94"/>
      <c r="GX705" s="94"/>
      <c r="GY705" s="94"/>
      <c r="GZ705" s="94"/>
      <c r="HA705" s="1"/>
      <c r="HB705" s="1"/>
    </row>
    <row r="706" spans="1:210" ht="7.2" customHeight="1">
      <c r="A706" s="1"/>
      <c r="B706" s="1"/>
      <c r="C706" s="1"/>
      <c r="D706" s="1"/>
      <c r="E706" s="263"/>
      <c r="F706" s="48"/>
      <c r="G706" s="231"/>
      <c r="H706" s="1"/>
      <c r="I706" s="1"/>
      <c r="J706" s="1"/>
      <c r="K706" s="1"/>
      <c r="L706" s="1"/>
      <c r="M706" s="5"/>
      <c r="N706" s="1"/>
      <c r="O706" s="1"/>
      <c r="P706" s="5"/>
      <c r="Q706" s="1"/>
      <c r="R706" s="1"/>
      <c r="S706" s="5"/>
      <c r="T706" s="7"/>
      <c r="U706" s="24"/>
      <c r="V706" s="1"/>
      <c r="W706" s="12"/>
      <c r="X706" s="10"/>
      <c r="Y706" s="46"/>
      <c r="Z706" s="93"/>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4"/>
      <c r="BB706" s="94"/>
      <c r="BC706" s="94"/>
      <c r="BD706" s="94"/>
      <c r="BE706" s="94"/>
      <c r="BF706" s="94"/>
      <c r="BG706" s="94"/>
      <c r="BH706" s="94"/>
      <c r="BI706" s="94"/>
      <c r="BJ706" s="94"/>
      <c r="BK706" s="94"/>
      <c r="BL706" s="94"/>
      <c r="BM706" s="94"/>
      <c r="BN706" s="94"/>
      <c r="BO706" s="94"/>
      <c r="BP706" s="94"/>
      <c r="BQ706" s="94"/>
      <c r="BR706" s="94"/>
      <c r="BS706" s="94"/>
      <c r="BT706" s="94"/>
      <c r="BU706" s="94"/>
      <c r="BV706" s="94"/>
      <c r="BW706" s="94"/>
      <c r="BX706" s="94"/>
      <c r="BY706" s="94"/>
      <c r="BZ706" s="94"/>
      <c r="CA706" s="94"/>
      <c r="CB706" s="94"/>
      <c r="CC706" s="94"/>
      <c r="CD706" s="94"/>
      <c r="CE706" s="94"/>
      <c r="CF706" s="94"/>
      <c r="CG706" s="94"/>
      <c r="CH706" s="94"/>
      <c r="CI706" s="94"/>
      <c r="CJ706" s="94"/>
      <c r="CK706" s="94"/>
      <c r="CL706" s="94"/>
      <c r="CM706" s="94"/>
      <c r="CN706" s="94"/>
      <c r="CO706" s="94"/>
      <c r="CP706" s="94"/>
      <c r="CQ706" s="94"/>
      <c r="CR706" s="94"/>
      <c r="CS706" s="94"/>
      <c r="CT706" s="94"/>
      <c r="CU706" s="94"/>
      <c r="CV706" s="94"/>
      <c r="CW706" s="94"/>
      <c r="CX706" s="94"/>
      <c r="CY706" s="94"/>
      <c r="CZ706" s="94"/>
      <c r="DA706" s="94"/>
      <c r="DB706" s="94"/>
      <c r="DC706" s="94"/>
      <c r="DD706" s="94"/>
      <c r="DE706" s="94"/>
      <c r="DF706" s="94"/>
      <c r="DG706" s="94"/>
      <c r="DH706" s="94"/>
      <c r="DI706" s="94"/>
      <c r="DJ706" s="94"/>
      <c r="DK706" s="94"/>
      <c r="DL706" s="94"/>
      <c r="DM706" s="94"/>
      <c r="DN706" s="94"/>
      <c r="DO706" s="94"/>
      <c r="DP706" s="94"/>
      <c r="DQ706" s="94"/>
      <c r="DR706" s="94"/>
      <c r="DS706" s="94"/>
      <c r="DT706" s="94"/>
      <c r="DU706" s="94"/>
      <c r="DV706" s="94"/>
      <c r="DW706" s="94"/>
      <c r="DX706" s="94"/>
      <c r="DY706" s="94"/>
      <c r="DZ706" s="94"/>
      <c r="EA706" s="94"/>
      <c r="EB706" s="94"/>
      <c r="EC706" s="94"/>
      <c r="ED706" s="94"/>
      <c r="EE706" s="94"/>
      <c r="EF706" s="94"/>
      <c r="EG706" s="94"/>
      <c r="EH706" s="94"/>
      <c r="EI706" s="94"/>
      <c r="EJ706" s="94"/>
      <c r="EK706" s="94"/>
      <c r="EL706" s="94"/>
      <c r="EM706" s="94"/>
      <c r="EN706" s="94"/>
      <c r="EO706" s="94"/>
      <c r="EP706" s="94"/>
      <c r="EQ706" s="94"/>
      <c r="ER706" s="94"/>
      <c r="ES706" s="94"/>
      <c r="ET706" s="94"/>
      <c r="EU706" s="94"/>
      <c r="EV706" s="94"/>
      <c r="EW706" s="94"/>
      <c r="EX706" s="94"/>
      <c r="EY706" s="94"/>
      <c r="EZ706" s="94"/>
      <c r="FA706" s="94"/>
      <c r="FB706" s="94"/>
      <c r="FC706" s="94"/>
      <c r="FD706" s="94"/>
      <c r="FE706" s="94"/>
      <c r="FF706" s="94"/>
      <c r="FG706" s="94"/>
      <c r="FH706" s="94"/>
      <c r="FI706" s="94"/>
      <c r="FJ706" s="94"/>
      <c r="FK706" s="94"/>
      <c r="FL706" s="94"/>
      <c r="FM706" s="94"/>
      <c r="FN706" s="94"/>
      <c r="FO706" s="94"/>
      <c r="FP706" s="94"/>
      <c r="FQ706" s="94"/>
      <c r="FR706" s="94"/>
      <c r="FS706" s="94"/>
      <c r="FT706" s="94"/>
      <c r="FU706" s="94"/>
      <c r="FV706" s="94"/>
      <c r="FW706" s="94"/>
      <c r="FX706" s="94"/>
      <c r="FY706" s="94"/>
      <c r="FZ706" s="94"/>
      <c r="GA706" s="94"/>
      <c r="GB706" s="94"/>
      <c r="GC706" s="94"/>
      <c r="GD706" s="94"/>
      <c r="GE706" s="94"/>
      <c r="GF706" s="94"/>
      <c r="GG706" s="94"/>
      <c r="GH706" s="94"/>
      <c r="GI706" s="94"/>
      <c r="GJ706" s="94"/>
      <c r="GK706" s="94"/>
      <c r="GL706" s="94"/>
      <c r="GM706" s="94"/>
      <c r="GN706" s="94"/>
      <c r="GO706" s="94"/>
      <c r="GP706" s="94"/>
      <c r="GQ706" s="94"/>
      <c r="GR706" s="94"/>
      <c r="GS706" s="94"/>
      <c r="GT706" s="94"/>
      <c r="GU706" s="94"/>
      <c r="GV706" s="94"/>
      <c r="GW706" s="94"/>
      <c r="GX706" s="94"/>
      <c r="GY706" s="94"/>
      <c r="GZ706" s="94"/>
      <c r="HA706" s="1"/>
      <c r="HB706" s="1"/>
    </row>
    <row r="707" spans="1:210" s="343" customFormat="1">
      <c r="A707" s="336"/>
      <c r="B707" s="260" t="s">
        <v>158</v>
      </c>
      <c r="C707" s="336"/>
      <c r="D707" s="336"/>
      <c r="E707" s="265"/>
      <c r="F707" s="336"/>
      <c r="G707" s="351" t="s">
        <v>6</v>
      </c>
      <c r="H707" s="336" t="s">
        <v>45</v>
      </c>
      <c r="I707" s="336"/>
      <c r="J707" s="336"/>
      <c r="K707" s="336"/>
      <c r="L707" s="336"/>
      <c r="M707" s="24"/>
      <c r="N707" s="336" t="str">
        <f>Главная!$Y$8</f>
        <v>итого</v>
      </c>
      <c r="O707" s="336"/>
      <c r="P707" s="5"/>
      <c r="Q707" s="336" t="s">
        <v>26</v>
      </c>
      <c r="R707" s="336"/>
      <c r="S707" s="24"/>
      <c r="T707" s="338"/>
      <c r="U707" s="24"/>
      <c r="V707" s="336"/>
      <c r="W707" s="339">
        <f>SUM($Y707:$HA707)</f>
        <v>0</v>
      </c>
      <c r="X707" s="339"/>
      <c r="Y707" s="340"/>
      <c r="Z707" s="341"/>
      <c r="AA707" s="342">
        <f t="shared" ref="AA707:AE707" si="3326">IF(AA$8="",0,SUMIFS(AA711:AA767,$H711:$H767,$B707&amp;"*"))</f>
        <v>0</v>
      </c>
      <c r="AB707" s="342">
        <f t="shared" si="3326"/>
        <v>0</v>
      </c>
      <c r="AC707" s="342">
        <f t="shared" si="3326"/>
        <v>0</v>
      </c>
      <c r="AD707" s="342">
        <f t="shared" si="3326"/>
        <v>0</v>
      </c>
      <c r="AE707" s="342">
        <f t="shared" si="3326"/>
        <v>0</v>
      </c>
      <c r="AF707" s="342">
        <f t="shared" ref="AF707:CQ707" si="3327">IF(AF$8="",0,SUMIFS(AF711:AF767,$H711:$H767,$B707&amp;"*"))</f>
        <v>0</v>
      </c>
      <c r="AG707" s="342">
        <f t="shared" si="3327"/>
        <v>0</v>
      </c>
      <c r="AH707" s="342">
        <f t="shared" si="3327"/>
        <v>0</v>
      </c>
      <c r="AI707" s="342">
        <f t="shared" si="3327"/>
        <v>0</v>
      </c>
      <c r="AJ707" s="342">
        <f t="shared" si="3327"/>
        <v>0</v>
      </c>
      <c r="AK707" s="342">
        <f t="shared" si="3327"/>
        <v>0</v>
      </c>
      <c r="AL707" s="342">
        <f t="shared" si="3327"/>
        <v>0</v>
      </c>
      <c r="AM707" s="342">
        <f t="shared" si="3327"/>
        <v>0</v>
      </c>
      <c r="AN707" s="342">
        <f t="shared" si="3327"/>
        <v>0</v>
      </c>
      <c r="AO707" s="342">
        <f t="shared" si="3327"/>
        <v>0</v>
      </c>
      <c r="AP707" s="342">
        <f t="shared" si="3327"/>
        <v>0</v>
      </c>
      <c r="AQ707" s="342">
        <f t="shared" si="3327"/>
        <v>0</v>
      </c>
      <c r="AR707" s="342">
        <f t="shared" si="3327"/>
        <v>0</v>
      </c>
      <c r="AS707" s="342">
        <f t="shared" si="3327"/>
        <v>0</v>
      </c>
      <c r="AT707" s="342">
        <f t="shared" si="3327"/>
        <v>0</v>
      </c>
      <c r="AU707" s="342">
        <f t="shared" si="3327"/>
        <v>0</v>
      </c>
      <c r="AV707" s="342">
        <f t="shared" si="3327"/>
        <v>0</v>
      </c>
      <c r="AW707" s="342">
        <f t="shared" si="3327"/>
        <v>0</v>
      </c>
      <c r="AX707" s="342">
        <f t="shared" si="3327"/>
        <v>0</v>
      </c>
      <c r="AY707" s="342">
        <f t="shared" si="3327"/>
        <v>0</v>
      </c>
      <c r="AZ707" s="342">
        <f t="shared" si="3327"/>
        <v>0</v>
      </c>
      <c r="BA707" s="342">
        <f t="shared" si="3327"/>
        <v>0</v>
      </c>
      <c r="BB707" s="342">
        <f t="shared" si="3327"/>
        <v>0</v>
      </c>
      <c r="BC707" s="342">
        <f t="shared" si="3327"/>
        <v>0</v>
      </c>
      <c r="BD707" s="342">
        <f t="shared" si="3327"/>
        <v>0</v>
      </c>
      <c r="BE707" s="342">
        <f t="shared" si="3327"/>
        <v>0</v>
      </c>
      <c r="BF707" s="342">
        <f t="shared" si="3327"/>
        <v>0</v>
      </c>
      <c r="BG707" s="342">
        <f t="shared" si="3327"/>
        <v>0</v>
      </c>
      <c r="BH707" s="342">
        <f t="shared" si="3327"/>
        <v>0</v>
      </c>
      <c r="BI707" s="342">
        <f t="shared" si="3327"/>
        <v>0</v>
      </c>
      <c r="BJ707" s="342">
        <f t="shared" si="3327"/>
        <v>0</v>
      </c>
      <c r="BK707" s="342">
        <f t="shared" si="3327"/>
        <v>0</v>
      </c>
      <c r="BL707" s="342">
        <f t="shared" si="3327"/>
        <v>0</v>
      </c>
      <c r="BM707" s="342">
        <f t="shared" si="3327"/>
        <v>0</v>
      </c>
      <c r="BN707" s="342">
        <f t="shared" si="3327"/>
        <v>0</v>
      </c>
      <c r="BO707" s="342">
        <f t="shared" si="3327"/>
        <v>0</v>
      </c>
      <c r="BP707" s="342">
        <f t="shared" si="3327"/>
        <v>0</v>
      </c>
      <c r="BQ707" s="342">
        <f t="shared" si="3327"/>
        <v>0</v>
      </c>
      <c r="BR707" s="342">
        <f t="shared" si="3327"/>
        <v>0</v>
      </c>
      <c r="BS707" s="342">
        <f t="shared" si="3327"/>
        <v>0</v>
      </c>
      <c r="BT707" s="342">
        <f t="shared" si="3327"/>
        <v>0</v>
      </c>
      <c r="BU707" s="342">
        <f t="shared" si="3327"/>
        <v>0</v>
      </c>
      <c r="BV707" s="342">
        <f t="shared" si="3327"/>
        <v>0</v>
      </c>
      <c r="BW707" s="342">
        <f t="shared" si="3327"/>
        <v>0</v>
      </c>
      <c r="BX707" s="342">
        <f t="shared" si="3327"/>
        <v>0</v>
      </c>
      <c r="BY707" s="342">
        <f t="shared" si="3327"/>
        <v>0</v>
      </c>
      <c r="BZ707" s="342">
        <f t="shared" si="3327"/>
        <v>0</v>
      </c>
      <c r="CA707" s="342">
        <f t="shared" si="3327"/>
        <v>0</v>
      </c>
      <c r="CB707" s="342">
        <f t="shared" si="3327"/>
        <v>0</v>
      </c>
      <c r="CC707" s="342">
        <f t="shared" si="3327"/>
        <v>0</v>
      </c>
      <c r="CD707" s="342">
        <f t="shared" si="3327"/>
        <v>0</v>
      </c>
      <c r="CE707" s="342">
        <f t="shared" si="3327"/>
        <v>0</v>
      </c>
      <c r="CF707" s="342">
        <f t="shared" si="3327"/>
        <v>0</v>
      </c>
      <c r="CG707" s="342">
        <f t="shared" si="3327"/>
        <v>0</v>
      </c>
      <c r="CH707" s="342">
        <f t="shared" si="3327"/>
        <v>0</v>
      </c>
      <c r="CI707" s="342">
        <f t="shared" si="3327"/>
        <v>0</v>
      </c>
      <c r="CJ707" s="342">
        <f t="shared" si="3327"/>
        <v>0</v>
      </c>
      <c r="CK707" s="342">
        <f t="shared" si="3327"/>
        <v>0</v>
      </c>
      <c r="CL707" s="342">
        <f t="shared" si="3327"/>
        <v>0</v>
      </c>
      <c r="CM707" s="342">
        <f t="shared" si="3327"/>
        <v>0</v>
      </c>
      <c r="CN707" s="342">
        <f t="shared" si="3327"/>
        <v>0</v>
      </c>
      <c r="CO707" s="342">
        <f t="shared" si="3327"/>
        <v>0</v>
      </c>
      <c r="CP707" s="342">
        <f t="shared" si="3327"/>
        <v>0</v>
      </c>
      <c r="CQ707" s="342">
        <f t="shared" si="3327"/>
        <v>0</v>
      </c>
      <c r="CR707" s="342">
        <f t="shared" ref="CR707:DG707" si="3328">IF(CR$8="",0,SUMIFS(CR711:CR767,$H711:$H767,$B707&amp;"*"))</f>
        <v>0</v>
      </c>
      <c r="CS707" s="342">
        <f t="shared" si="3328"/>
        <v>0</v>
      </c>
      <c r="CT707" s="342">
        <f t="shared" si="3328"/>
        <v>0</v>
      </c>
      <c r="CU707" s="342">
        <f t="shared" si="3328"/>
        <v>0</v>
      </c>
      <c r="CV707" s="342">
        <f t="shared" si="3328"/>
        <v>0</v>
      </c>
      <c r="CW707" s="342">
        <f t="shared" si="3328"/>
        <v>0</v>
      </c>
      <c r="CX707" s="342">
        <f t="shared" si="3328"/>
        <v>0</v>
      </c>
      <c r="CY707" s="342">
        <f t="shared" si="3328"/>
        <v>0</v>
      </c>
      <c r="CZ707" s="342">
        <f t="shared" si="3328"/>
        <v>0</v>
      </c>
      <c r="DA707" s="342">
        <f t="shared" si="3328"/>
        <v>0</v>
      </c>
      <c r="DB707" s="342">
        <f t="shared" si="3328"/>
        <v>0</v>
      </c>
      <c r="DC707" s="342">
        <f t="shared" si="3328"/>
        <v>0</v>
      </c>
      <c r="DD707" s="342">
        <f t="shared" si="3328"/>
        <v>0</v>
      </c>
      <c r="DE707" s="342">
        <f t="shared" si="3328"/>
        <v>0</v>
      </c>
      <c r="DF707" s="342">
        <f t="shared" si="3328"/>
        <v>0</v>
      </c>
      <c r="DG707" s="342">
        <f t="shared" si="3328"/>
        <v>0</v>
      </c>
      <c r="DH707" s="342">
        <f t="shared" ref="DH707:FS707" si="3329">IF(DH$8="",0,SUMIFS(DH711:DH767,$H711:$H767,$B707&amp;"*"))</f>
        <v>0</v>
      </c>
      <c r="DI707" s="342">
        <f t="shared" si="3329"/>
        <v>0</v>
      </c>
      <c r="DJ707" s="342">
        <f t="shared" si="3329"/>
        <v>0</v>
      </c>
      <c r="DK707" s="342">
        <f t="shared" si="3329"/>
        <v>0</v>
      </c>
      <c r="DL707" s="342">
        <f t="shared" si="3329"/>
        <v>0</v>
      </c>
      <c r="DM707" s="342">
        <f t="shared" si="3329"/>
        <v>0</v>
      </c>
      <c r="DN707" s="342">
        <f t="shared" si="3329"/>
        <v>0</v>
      </c>
      <c r="DO707" s="342">
        <f t="shared" si="3329"/>
        <v>0</v>
      </c>
      <c r="DP707" s="342">
        <f t="shared" si="3329"/>
        <v>0</v>
      </c>
      <c r="DQ707" s="342">
        <f t="shared" si="3329"/>
        <v>0</v>
      </c>
      <c r="DR707" s="342">
        <f t="shared" si="3329"/>
        <v>0</v>
      </c>
      <c r="DS707" s="342">
        <f t="shared" si="3329"/>
        <v>0</v>
      </c>
      <c r="DT707" s="342">
        <f t="shared" si="3329"/>
        <v>0</v>
      </c>
      <c r="DU707" s="342">
        <f t="shared" si="3329"/>
        <v>0</v>
      </c>
      <c r="DV707" s="342">
        <f t="shared" si="3329"/>
        <v>0</v>
      </c>
      <c r="DW707" s="342">
        <f t="shared" si="3329"/>
        <v>0</v>
      </c>
      <c r="DX707" s="342">
        <f t="shared" si="3329"/>
        <v>0</v>
      </c>
      <c r="DY707" s="342">
        <f t="shared" si="3329"/>
        <v>0</v>
      </c>
      <c r="DZ707" s="342">
        <f t="shared" si="3329"/>
        <v>0</v>
      </c>
      <c r="EA707" s="342">
        <f t="shared" si="3329"/>
        <v>0</v>
      </c>
      <c r="EB707" s="342">
        <f t="shared" si="3329"/>
        <v>0</v>
      </c>
      <c r="EC707" s="342">
        <f t="shared" si="3329"/>
        <v>0</v>
      </c>
      <c r="ED707" s="342">
        <f t="shared" si="3329"/>
        <v>0</v>
      </c>
      <c r="EE707" s="342">
        <f t="shared" si="3329"/>
        <v>0</v>
      </c>
      <c r="EF707" s="342">
        <f t="shared" si="3329"/>
        <v>0</v>
      </c>
      <c r="EG707" s="342">
        <f t="shared" si="3329"/>
        <v>0</v>
      </c>
      <c r="EH707" s="342">
        <f t="shared" si="3329"/>
        <v>0</v>
      </c>
      <c r="EI707" s="342">
        <f t="shared" si="3329"/>
        <v>0</v>
      </c>
      <c r="EJ707" s="342">
        <f t="shared" si="3329"/>
        <v>0</v>
      </c>
      <c r="EK707" s="342">
        <f t="shared" si="3329"/>
        <v>0</v>
      </c>
      <c r="EL707" s="342">
        <f t="shared" si="3329"/>
        <v>0</v>
      </c>
      <c r="EM707" s="342">
        <f t="shared" si="3329"/>
        <v>0</v>
      </c>
      <c r="EN707" s="342">
        <f t="shared" si="3329"/>
        <v>0</v>
      </c>
      <c r="EO707" s="342">
        <f t="shared" si="3329"/>
        <v>0</v>
      </c>
      <c r="EP707" s="342">
        <f t="shared" si="3329"/>
        <v>0</v>
      </c>
      <c r="EQ707" s="342">
        <f t="shared" si="3329"/>
        <v>0</v>
      </c>
      <c r="ER707" s="342">
        <f t="shared" si="3329"/>
        <v>0</v>
      </c>
      <c r="ES707" s="342">
        <f t="shared" si="3329"/>
        <v>0</v>
      </c>
      <c r="ET707" s="342">
        <f t="shared" si="3329"/>
        <v>0</v>
      </c>
      <c r="EU707" s="342">
        <f t="shared" si="3329"/>
        <v>0</v>
      </c>
      <c r="EV707" s="342">
        <f t="shared" si="3329"/>
        <v>0</v>
      </c>
      <c r="EW707" s="342">
        <f t="shared" si="3329"/>
        <v>0</v>
      </c>
      <c r="EX707" s="342">
        <f t="shared" si="3329"/>
        <v>0</v>
      </c>
      <c r="EY707" s="342">
        <f t="shared" si="3329"/>
        <v>0</v>
      </c>
      <c r="EZ707" s="342">
        <f t="shared" si="3329"/>
        <v>0</v>
      </c>
      <c r="FA707" s="342">
        <f t="shared" si="3329"/>
        <v>0</v>
      </c>
      <c r="FB707" s="342">
        <f t="shared" si="3329"/>
        <v>0</v>
      </c>
      <c r="FC707" s="342">
        <f t="shared" si="3329"/>
        <v>0</v>
      </c>
      <c r="FD707" s="342">
        <f t="shared" si="3329"/>
        <v>0</v>
      </c>
      <c r="FE707" s="342">
        <f t="shared" si="3329"/>
        <v>0</v>
      </c>
      <c r="FF707" s="342">
        <f t="shared" si="3329"/>
        <v>0</v>
      </c>
      <c r="FG707" s="342">
        <f t="shared" si="3329"/>
        <v>0</v>
      </c>
      <c r="FH707" s="342">
        <f t="shared" si="3329"/>
        <v>0</v>
      </c>
      <c r="FI707" s="342">
        <f t="shared" si="3329"/>
        <v>0</v>
      </c>
      <c r="FJ707" s="342">
        <f t="shared" si="3329"/>
        <v>0</v>
      </c>
      <c r="FK707" s="342">
        <f t="shared" si="3329"/>
        <v>0</v>
      </c>
      <c r="FL707" s="342">
        <f t="shared" si="3329"/>
        <v>0</v>
      </c>
      <c r="FM707" s="342">
        <f t="shared" si="3329"/>
        <v>0</v>
      </c>
      <c r="FN707" s="342">
        <f t="shared" si="3329"/>
        <v>0</v>
      </c>
      <c r="FO707" s="342">
        <f t="shared" si="3329"/>
        <v>0</v>
      </c>
      <c r="FP707" s="342">
        <f t="shared" si="3329"/>
        <v>0</v>
      </c>
      <c r="FQ707" s="342">
        <f t="shared" si="3329"/>
        <v>0</v>
      </c>
      <c r="FR707" s="342">
        <f t="shared" si="3329"/>
        <v>0</v>
      </c>
      <c r="FS707" s="342">
        <f t="shared" si="3329"/>
        <v>0</v>
      </c>
      <c r="FT707" s="342">
        <f t="shared" ref="FT707:GZ707" si="3330">IF(FT$8="",0,SUMIFS(FT711:FT767,$H711:$H767,$B707&amp;"*"))</f>
        <v>0</v>
      </c>
      <c r="FU707" s="342">
        <f t="shared" si="3330"/>
        <v>0</v>
      </c>
      <c r="FV707" s="342">
        <f t="shared" si="3330"/>
        <v>0</v>
      </c>
      <c r="FW707" s="342">
        <f t="shared" si="3330"/>
        <v>0</v>
      </c>
      <c r="FX707" s="342">
        <f t="shared" si="3330"/>
        <v>0</v>
      </c>
      <c r="FY707" s="342">
        <f t="shared" si="3330"/>
        <v>0</v>
      </c>
      <c r="FZ707" s="342">
        <f t="shared" si="3330"/>
        <v>0</v>
      </c>
      <c r="GA707" s="342">
        <f t="shared" si="3330"/>
        <v>0</v>
      </c>
      <c r="GB707" s="342">
        <f t="shared" si="3330"/>
        <v>0</v>
      </c>
      <c r="GC707" s="342">
        <f t="shared" si="3330"/>
        <v>0</v>
      </c>
      <c r="GD707" s="342">
        <f t="shared" si="3330"/>
        <v>0</v>
      </c>
      <c r="GE707" s="342">
        <f t="shared" si="3330"/>
        <v>0</v>
      </c>
      <c r="GF707" s="342">
        <f t="shared" si="3330"/>
        <v>0</v>
      </c>
      <c r="GG707" s="342">
        <f t="shared" si="3330"/>
        <v>0</v>
      </c>
      <c r="GH707" s="342">
        <f t="shared" si="3330"/>
        <v>0</v>
      </c>
      <c r="GI707" s="342">
        <f t="shared" si="3330"/>
        <v>0</v>
      </c>
      <c r="GJ707" s="342">
        <f t="shared" si="3330"/>
        <v>0</v>
      </c>
      <c r="GK707" s="342">
        <f t="shared" si="3330"/>
        <v>0</v>
      </c>
      <c r="GL707" s="342">
        <f t="shared" si="3330"/>
        <v>0</v>
      </c>
      <c r="GM707" s="342">
        <f t="shared" si="3330"/>
        <v>0</v>
      </c>
      <c r="GN707" s="342">
        <f t="shared" si="3330"/>
        <v>0</v>
      </c>
      <c r="GO707" s="342">
        <f t="shared" si="3330"/>
        <v>0</v>
      </c>
      <c r="GP707" s="342">
        <f t="shared" si="3330"/>
        <v>0</v>
      </c>
      <c r="GQ707" s="342">
        <f t="shared" si="3330"/>
        <v>0</v>
      </c>
      <c r="GR707" s="342">
        <f t="shared" si="3330"/>
        <v>0</v>
      </c>
      <c r="GS707" s="342">
        <f t="shared" si="3330"/>
        <v>0</v>
      </c>
      <c r="GT707" s="342">
        <f t="shared" si="3330"/>
        <v>0</v>
      </c>
      <c r="GU707" s="342">
        <f t="shared" si="3330"/>
        <v>0</v>
      </c>
      <c r="GV707" s="342">
        <f t="shared" si="3330"/>
        <v>0</v>
      </c>
      <c r="GW707" s="342">
        <f t="shared" si="3330"/>
        <v>0</v>
      </c>
      <c r="GX707" s="342">
        <f t="shared" si="3330"/>
        <v>0</v>
      </c>
      <c r="GY707" s="342">
        <f t="shared" si="3330"/>
        <v>0</v>
      </c>
      <c r="GZ707" s="342">
        <f t="shared" si="3330"/>
        <v>0</v>
      </c>
      <c r="HA707" s="336"/>
      <c r="HB707" s="336"/>
    </row>
    <row r="708" spans="1:210" s="343" customFormat="1">
      <c r="A708" s="336"/>
      <c r="B708" s="260" t="s">
        <v>173</v>
      </c>
      <c r="C708" s="336"/>
      <c r="D708" s="336"/>
      <c r="E708" s="265" t="s">
        <v>130</v>
      </c>
      <c r="F708" s="336"/>
      <c r="G708" s="351" t="s">
        <v>6</v>
      </c>
      <c r="H708" s="336" t="s">
        <v>187</v>
      </c>
      <c r="I708" s="336"/>
      <c r="J708" s="336"/>
      <c r="K708" s="336"/>
      <c r="L708" s="336"/>
      <c r="M708" s="24"/>
      <c r="N708" s="336" t="str">
        <f>Главная!$Y$8</f>
        <v>итого</v>
      </c>
      <c r="O708" s="336"/>
      <c r="P708" s="5"/>
      <c r="Q708" s="336" t="s">
        <v>26</v>
      </c>
      <c r="R708" s="336"/>
      <c r="S708" s="24"/>
      <c r="T708" s="338"/>
      <c r="U708" s="24"/>
      <c r="V708" s="336"/>
      <c r="W708" s="339">
        <f>SUM($Y708:$HA708)</f>
        <v>0</v>
      </c>
      <c r="X708" s="339"/>
      <c r="Y708" s="340"/>
      <c r="Z708" s="341"/>
      <c r="AA708" s="342">
        <f>IF(AA$8="",0,SUMIFS(AA711:AA767,$H711:$H767,$B708&amp;"*",$E711:$E767,"&lt;&gt;"&amp;"ндс(-)")+SUMIFS(AA711:AA767,$H711:$H767,$B708&amp;"*",$E711:$E767,"ндс(-)")/(1+Главная!$N$23))</f>
        <v>0</v>
      </c>
      <c r="AB708" s="342">
        <f>IF(AB$8="",0,SUMIFS(AB711:AB767,$H711:$H767,$B708&amp;"*",$E711:$E767,"&lt;&gt;"&amp;"ндс(-)")+SUMIFS(AB711:AB767,$H711:$H767,$B708&amp;"*",$E711:$E767,"ндс(-)")/(1+Главная!$N$23))</f>
        <v>0</v>
      </c>
      <c r="AC708" s="342">
        <f>IF(AC$8="",0,SUMIFS(AC711:AC767,$H711:$H767,$B708&amp;"*",$E711:$E767,"&lt;&gt;"&amp;"ндс(-)")+SUMIFS(AC711:AC767,$H711:$H767,$B708&amp;"*",$E711:$E767,"ндс(-)")/(1+Главная!$N$23))</f>
        <v>0</v>
      </c>
      <c r="AD708" s="342">
        <f>IF(AD$8="",0,SUMIFS(AD711:AD767,$H711:$H767,$B708&amp;"*",$E711:$E767,"&lt;&gt;"&amp;"ндс(-)")+SUMIFS(AD711:AD767,$H711:$H767,$B708&amp;"*",$E711:$E767,"ндс(-)")/(1+Главная!$N$23))</f>
        <v>0</v>
      </c>
      <c r="AE708" s="342">
        <f>IF(AE$8="",0,SUMIFS(AE711:AE767,$H711:$H767,$B708&amp;"*",$E711:$E767,"&lt;&gt;"&amp;"ндс(-)")+SUMIFS(AE711:AE767,$H711:$H767,$B708&amp;"*",$E711:$E767,"ндс(-)")/(1+Главная!$N$23))</f>
        <v>0</v>
      </c>
      <c r="AF708" s="342">
        <f>IF(AF$8="",0,SUMIFS(AF711:AF767,$H711:$H767,$B708&amp;"*",$E711:$E767,"&lt;&gt;"&amp;"ндс(-)")+SUMIFS(AF711:AF767,$H711:$H767,$B708&amp;"*",$E711:$E767,"ндс(-)")/(1+Главная!$N$23))</f>
        <v>0</v>
      </c>
      <c r="AG708" s="342">
        <f>IF(AG$8="",0,SUMIFS(AG711:AG767,$H711:$H767,$B708&amp;"*",$E711:$E767,"&lt;&gt;"&amp;"ндс(-)")+SUMIFS(AG711:AG767,$H711:$H767,$B708&amp;"*",$E711:$E767,"ндс(-)")/(1+Главная!$N$23))</f>
        <v>0</v>
      </c>
      <c r="AH708" s="342">
        <f>IF(AH$8="",0,SUMIFS(AH711:AH767,$H711:$H767,$B708&amp;"*",$E711:$E767,"&lt;&gt;"&amp;"ндс(-)")+SUMIFS(AH711:AH767,$H711:$H767,$B708&amp;"*",$E711:$E767,"ндс(-)")/(1+Главная!$N$23))</f>
        <v>0</v>
      </c>
      <c r="AI708" s="342">
        <f>IF(AI$8="",0,SUMIFS(AI711:AI767,$H711:$H767,$B708&amp;"*",$E711:$E767,"&lt;&gt;"&amp;"ндс(-)")+SUMIFS(AI711:AI767,$H711:$H767,$B708&amp;"*",$E711:$E767,"ндс(-)")/(1+Главная!$N$23))</f>
        <v>0</v>
      </c>
      <c r="AJ708" s="342">
        <f>IF(AJ$8="",0,SUMIFS(AJ711:AJ767,$H711:$H767,$B708&amp;"*",$E711:$E767,"&lt;&gt;"&amp;"ндс(-)")+SUMIFS(AJ711:AJ767,$H711:$H767,$B708&amp;"*",$E711:$E767,"ндс(-)")/(1+Главная!$N$23))</f>
        <v>0</v>
      </c>
      <c r="AK708" s="342">
        <f>IF(AK$8="",0,SUMIFS(AK711:AK767,$H711:$H767,$B708&amp;"*",$E711:$E767,"&lt;&gt;"&amp;"ндс(-)")+SUMIFS(AK711:AK767,$H711:$H767,$B708&amp;"*",$E711:$E767,"ндс(-)")/(1+Главная!$N$23))</f>
        <v>0</v>
      </c>
      <c r="AL708" s="342">
        <f>IF(AL$8="",0,SUMIFS(AL711:AL767,$H711:$H767,$B708&amp;"*",$E711:$E767,"&lt;&gt;"&amp;"ндс(-)")+SUMIFS(AL711:AL767,$H711:$H767,$B708&amp;"*",$E711:$E767,"ндс(-)")/(1+Главная!$N$23))</f>
        <v>0</v>
      </c>
      <c r="AM708" s="342">
        <f>IF(AM$8="",0,SUMIFS(AM711:AM767,$H711:$H767,$B708&amp;"*",$E711:$E767,"&lt;&gt;"&amp;"ндс(-)")+SUMIFS(AM711:AM767,$H711:$H767,$B708&amp;"*",$E711:$E767,"ндс(-)")/(1+Главная!$N$23))</f>
        <v>0</v>
      </c>
      <c r="AN708" s="342">
        <f>IF(AN$8="",0,SUMIFS(AN711:AN767,$H711:$H767,$B708&amp;"*",$E711:$E767,"&lt;&gt;"&amp;"ндс(-)")+SUMIFS(AN711:AN767,$H711:$H767,$B708&amp;"*",$E711:$E767,"ндс(-)")/(1+Главная!$N$23))</f>
        <v>0</v>
      </c>
      <c r="AO708" s="342">
        <f>IF(AO$8="",0,SUMIFS(AO711:AO767,$H711:$H767,$B708&amp;"*",$E711:$E767,"&lt;&gt;"&amp;"ндс(-)")+SUMIFS(AO711:AO767,$H711:$H767,$B708&amp;"*",$E711:$E767,"ндс(-)")/(1+Главная!$N$23))</f>
        <v>0</v>
      </c>
      <c r="AP708" s="342">
        <f>IF(AP$8="",0,SUMIFS(AP711:AP767,$H711:$H767,$B708&amp;"*",$E711:$E767,"&lt;&gt;"&amp;"ндс(-)")+SUMIFS(AP711:AP767,$H711:$H767,$B708&amp;"*",$E711:$E767,"ндс(-)")/(1+Главная!$N$23))</f>
        <v>0</v>
      </c>
      <c r="AQ708" s="342">
        <f>IF(AQ$8="",0,SUMIFS(AQ711:AQ767,$H711:$H767,$B708&amp;"*",$E711:$E767,"&lt;&gt;"&amp;"ндс(-)")+SUMIFS(AQ711:AQ767,$H711:$H767,$B708&amp;"*",$E711:$E767,"ндс(-)")/(1+Главная!$N$23))</f>
        <v>0</v>
      </c>
      <c r="AR708" s="342">
        <f>IF(AR$8="",0,SUMIFS(AR711:AR767,$H711:$H767,$B708&amp;"*",$E711:$E767,"&lt;&gt;"&amp;"ндс(-)")+SUMIFS(AR711:AR767,$H711:$H767,$B708&amp;"*",$E711:$E767,"ндс(-)")/(1+Главная!$N$23))</f>
        <v>0</v>
      </c>
      <c r="AS708" s="342">
        <f>IF(AS$8="",0,SUMIFS(AS711:AS767,$H711:$H767,$B708&amp;"*",$E711:$E767,"&lt;&gt;"&amp;"ндс(-)")+SUMIFS(AS711:AS767,$H711:$H767,$B708&amp;"*",$E711:$E767,"ндс(-)")/(1+Главная!$N$23))</f>
        <v>0</v>
      </c>
      <c r="AT708" s="342">
        <f>IF(AT$8="",0,SUMIFS(AT711:AT767,$H711:$H767,$B708&amp;"*",$E711:$E767,"&lt;&gt;"&amp;"ндс(-)")+SUMIFS(AT711:AT767,$H711:$H767,$B708&amp;"*",$E711:$E767,"ндс(-)")/(1+Главная!$N$23))</f>
        <v>0</v>
      </c>
      <c r="AU708" s="342">
        <f>IF(AU$8="",0,SUMIFS(AU711:AU767,$H711:$H767,$B708&amp;"*",$E711:$E767,"&lt;&gt;"&amp;"ндс(-)")+SUMIFS(AU711:AU767,$H711:$H767,$B708&amp;"*",$E711:$E767,"ндс(-)")/(1+Главная!$N$23))</f>
        <v>0</v>
      </c>
      <c r="AV708" s="342">
        <f>IF(AV$8="",0,SUMIFS(AV711:AV767,$H711:$H767,$B708&amp;"*",$E711:$E767,"&lt;&gt;"&amp;"ндс(-)")+SUMIFS(AV711:AV767,$H711:$H767,$B708&amp;"*",$E711:$E767,"ндс(-)")/(1+Главная!$N$23))</f>
        <v>0</v>
      </c>
      <c r="AW708" s="342">
        <f>IF(AW$8="",0,SUMIFS(AW711:AW767,$H711:$H767,$B708&amp;"*",$E711:$E767,"&lt;&gt;"&amp;"ндс(-)")+SUMIFS(AW711:AW767,$H711:$H767,$B708&amp;"*",$E711:$E767,"ндс(-)")/(1+Главная!$N$23))</f>
        <v>0</v>
      </c>
      <c r="AX708" s="342">
        <f>IF(AX$8="",0,SUMIFS(AX711:AX767,$H711:$H767,$B708&amp;"*",$E711:$E767,"&lt;&gt;"&amp;"ндс(-)")+SUMIFS(AX711:AX767,$H711:$H767,$B708&amp;"*",$E711:$E767,"ндс(-)")/(1+Главная!$N$23))</f>
        <v>0</v>
      </c>
      <c r="AY708" s="342">
        <f>IF(AY$8="",0,SUMIFS(AY711:AY767,$H711:$H767,$B708&amp;"*",$E711:$E767,"&lt;&gt;"&amp;"ндс(-)")+SUMIFS(AY711:AY767,$H711:$H767,$B708&amp;"*",$E711:$E767,"ндс(-)")/(1+Главная!$N$23))</f>
        <v>0</v>
      </c>
      <c r="AZ708" s="342">
        <f>IF(AZ$8="",0,SUMIFS(AZ711:AZ767,$H711:$H767,$B708&amp;"*",$E711:$E767,"&lt;&gt;"&amp;"ндс(-)")+SUMIFS(AZ711:AZ767,$H711:$H767,$B708&amp;"*",$E711:$E767,"ндс(-)")/(1+Главная!$N$23))</f>
        <v>0</v>
      </c>
      <c r="BA708" s="342">
        <f>IF(BA$8="",0,SUMIFS(BA711:BA767,$H711:$H767,$B708&amp;"*",$E711:$E767,"&lt;&gt;"&amp;"ндс(-)")+SUMIFS(BA711:BA767,$H711:$H767,$B708&amp;"*",$E711:$E767,"ндс(-)")/(1+Главная!$N$23))</f>
        <v>0</v>
      </c>
      <c r="BB708" s="342">
        <f>IF(BB$8="",0,SUMIFS(BB711:BB767,$H711:$H767,$B708&amp;"*",$E711:$E767,"&lt;&gt;"&amp;"ндс(-)")+SUMIFS(BB711:BB767,$H711:$H767,$B708&amp;"*",$E711:$E767,"ндс(-)")/(1+Главная!$N$23))</f>
        <v>0</v>
      </c>
      <c r="BC708" s="342">
        <f>IF(BC$8="",0,SUMIFS(BC711:BC767,$H711:$H767,$B708&amp;"*",$E711:$E767,"&lt;&gt;"&amp;"ндс(-)")+SUMIFS(BC711:BC767,$H711:$H767,$B708&amp;"*",$E711:$E767,"ндс(-)")/(1+Главная!$N$23))</f>
        <v>0</v>
      </c>
      <c r="BD708" s="342">
        <f>IF(BD$8="",0,SUMIFS(BD711:BD767,$H711:$H767,$B708&amp;"*",$E711:$E767,"&lt;&gt;"&amp;"ндс(-)")+SUMIFS(BD711:BD767,$H711:$H767,$B708&amp;"*",$E711:$E767,"ндс(-)")/(1+Главная!$N$23))</f>
        <v>0</v>
      </c>
      <c r="BE708" s="342">
        <f>IF(BE$8="",0,SUMIFS(BE711:BE767,$H711:$H767,$B708&amp;"*",$E711:$E767,"&lt;&gt;"&amp;"ндс(-)")+SUMIFS(BE711:BE767,$H711:$H767,$B708&amp;"*",$E711:$E767,"ндс(-)")/(1+Главная!$N$23))</f>
        <v>0</v>
      </c>
      <c r="BF708" s="342">
        <f>IF(BF$8="",0,SUMIFS(BF711:BF767,$H711:$H767,$B708&amp;"*",$E711:$E767,"&lt;&gt;"&amp;"ндс(-)")+SUMIFS(BF711:BF767,$H711:$H767,$B708&amp;"*",$E711:$E767,"ндс(-)")/(1+Главная!$N$23))</f>
        <v>0</v>
      </c>
      <c r="BG708" s="342">
        <f>IF(BG$8="",0,SUMIFS(BG711:BG767,$H711:$H767,$B708&amp;"*",$E711:$E767,"&lt;&gt;"&amp;"ндс(-)")+SUMIFS(BG711:BG767,$H711:$H767,$B708&amp;"*",$E711:$E767,"ндс(-)")/(1+Главная!$N$23))</f>
        <v>0</v>
      </c>
      <c r="BH708" s="342">
        <f>IF(BH$8="",0,SUMIFS(BH711:BH767,$H711:$H767,$B708&amp;"*",$E711:$E767,"&lt;&gt;"&amp;"ндс(-)")+SUMIFS(BH711:BH767,$H711:$H767,$B708&amp;"*",$E711:$E767,"ндс(-)")/(1+Главная!$N$23))</f>
        <v>0</v>
      </c>
      <c r="BI708" s="342">
        <f>IF(BI$8="",0,SUMIFS(BI711:BI767,$H711:$H767,$B708&amp;"*",$E711:$E767,"&lt;&gt;"&amp;"ндс(-)")+SUMIFS(BI711:BI767,$H711:$H767,$B708&amp;"*",$E711:$E767,"ндс(-)")/(1+Главная!$N$23))</f>
        <v>0</v>
      </c>
      <c r="BJ708" s="342">
        <f>IF(BJ$8="",0,SUMIFS(BJ711:BJ767,$H711:$H767,$B708&amp;"*",$E711:$E767,"&lt;&gt;"&amp;"ндс(-)")+SUMIFS(BJ711:BJ767,$H711:$H767,$B708&amp;"*",$E711:$E767,"ндс(-)")/(1+Главная!$N$23))</f>
        <v>0</v>
      </c>
      <c r="BK708" s="342">
        <f>IF(BK$8="",0,SUMIFS(BK711:BK767,$H711:$H767,$B708&amp;"*",$E711:$E767,"&lt;&gt;"&amp;"ндс(-)")+SUMIFS(BK711:BK767,$H711:$H767,$B708&amp;"*",$E711:$E767,"ндс(-)")/(1+Главная!$N$23))</f>
        <v>0</v>
      </c>
      <c r="BL708" s="342">
        <f>IF(BL$8="",0,SUMIFS(BL711:BL767,$H711:$H767,$B708&amp;"*",$E711:$E767,"&lt;&gt;"&amp;"ндс(-)")+SUMIFS(BL711:BL767,$H711:$H767,$B708&amp;"*",$E711:$E767,"ндс(-)")/(1+Главная!$N$23))</f>
        <v>0</v>
      </c>
      <c r="BM708" s="342">
        <f>IF(BM$8="",0,SUMIFS(BM711:BM767,$H711:$H767,$B708&amp;"*",$E711:$E767,"&lt;&gt;"&amp;"ндс(-)")+SUMIFS(BM711:BM767,$H711:$H767,$B708&amp;"*",$E711:$E767,"ндс(-)")/(1+Главная!$N$23))</f>
        <v>0</v>
      </c>
      <c r="BN708" s="342">
        <f>IF(BN$8="",0,SUMIFS(BN711:BN767,$H711:$H767,$B708&amp;"*",$E711:$E767,"&lt;&gt;"&amp;"ндс(-)")+SUMIFS(BN711:BN767,$H711:$H767,$B708&amp;"*",$E711:$E767,"ндс(-)")/(1+Главная!$N$23))</f>
        <v>0</v>
      </c>
      <c r="BO708" s="342">
        <f>IF(BO$8="",0,SUMIFS(BO711:BO767,$H711:$H767,$B708&amp;"*",$E711:$E767,"&lt;&gt;"&amp;"ндс(-)")+SUMIFS(BO711:BO767,$H711:$H767,$B708&amp;"*",$E711:$E767,"ндс(-)")/(1+Главная!$N$23))</f>
        <v>0</v>
      </c>
      <c r="BP708" s="342">
        <f>IF(BP$8="",0,SUMIFS(BP711:BP767,$H711:$H767,$B708&amp;"*",$E711:$E767,"&lt;&gt;"&amp;"ндс(-)")+SUMIFS(BP711:BP767,$H711:$H767,$B708&amp;"*",$E711:$E767,"ндс(-)")/(1+Главная!$N$23))</f>
        <v>0</v>
      </c>
      <c r="BQ708" s="342">
        <f>IF(BQ$8="",0,SUMIFS(BQ711:BQ767,$H711:$H767,$B708&amp;"*",$E711:$E767,"&lt;&gt;"&amp;"ндс(-)")+SUMIFS(BQ711:BQ767,$H711:$H767,$B708&amp;"*",$E711:$E767,"ндс(-)")/(1+Главная!$N$23))</f>
        <v>0</v>
      </c>
      <c r="BR708" s="342">
        <f>IF(BR$8="",0,SUMIFS(BR711:BR767,$H711:$H767,$B708&amp;"*",$E711:$E767,"&lt;&gt;"&amp;"ндс(-)")+SUMIFS(BR711:BR767,$H711:$H767,$B708&amp;"*",$E711:$E767,"ндс(-)")/(1+Главная!$N$23))</f>
        <v>0</v>
      </c>
      <c r="BS708" s="342">
        <f>IF(BS$8="",0,SUMIFS(BS711:BS767,$H711:$H767,$B708&amp;"*",$E711:$E767,"&lt;&gt;"&amp;"ндс(-)")+SUMIFS(BS711:BS767,$H711:$H767,$B708&amp;"*",$E711:$E767,"ндс(-)")/(1+Главная!$N$23))</f>
        <v>0</v>
      </c>
      <c r="BT708" s="342">
        <f>IF(BT$8="",0,SUMIFS(BT711:BT767,$H711:$H767,$B708&amp;"*",$E711:$E767,"&lt;&gt;"&amp;"ндс(-)")+SUMIFS(BT711:BT767,$H711:$H767,$B708&amp;"*",$E711:$E767,"ндс(-)")/(1+Главная!$N$23))</f>
        <v>0</v>
      </c>
      <c r="BU708" s="342">
        <f>IF(BU$8="",0,SUMIFS(BU711:BU767,$H711:$H767,$B708&amp;"*",$E711:$E767,"&lt;&gt;"&amp;"ндс(-)")+SUMIFS(BU711:BU767,$H711:$H767,$B708&amp;"*",$E711:$E767,"ндс(-)")/(1+Главная!$N$23))</f>
        <v>0</v>
      </c>
      <c r="BV708" s="342">
        <f>IF(BV$8="",0,SUMIFS(BV711:BV767,$H711:$H767,$B708&amp;"*",$E711:$E767,"&lt;&gt;"&amp;"ндс(-)")+SUMIFS(BV711:BV767,$H711:$H767,$B708&amp;"*",$E711:$E767,"ндс(-)")/(1+Главная!$N$23))</f>
        <v>0</v>
      </c>
      <c r="BW708" s="342">
        <f>IF(BW$8="",0,SUMIFS(BW711:BW767,$H711:$H767,$B708&amp;"*",$E711:$E767,"&lt;&gt;"&amp;"ндс(-)")+SUMIFS(BW711:BW767,$H711:$H767,$B708&amp;"*",$E711:$E767,"ндс(-)")/(1+Главная!$N$23))</f>
        <v>0</v>
      </c>
      <c r="BX708" s="342">
        <f>IF(BX$8="",0,SUMIFS(BX711:BX767,$H711:$H767,$B708&amp;"*",$E711:$E767,"&lt;&gt;"&amp;"ндс(-)")+SUMIFS(BX711:BX767,$H711:$H767,$B708&amp;"*",$E711:$E767,"ндс(-)")/(1+Главная!$N$23))</f>
        <v>0</v>
      </c>
      <c r="BY708" s="342">
        <f>IF(BY$8="",0,SUMIFS(BY711:BY767,$H711:$H767,$B708&amp;"*",$E711:$E767,"&lt;&gt;"&amp;"ндс(-)")+SUMIFS(BY711:BY767,$H711:$H767,$B708&amp;"*",$E711:$E767,"ндс(-)")/(1+Главная!$N$23))</f>
        <v>0</v>
      </c>
      <c r="BZ708" s="342">
        <f>IF(BZ$8="",0,SUMIFS(BZ711:BZ767,$H711:$H767,$B708&amp;"*",$E711:$E767,"&lt;&gt;"&amp;"ндс(-)")+SUMIFS(BZ711:BZ767,$H711:$H767,$B708&amp;"*",$E711:$E767,"ндс(-)")/(1+Главная!$N$23))</f>
        <v>0</v>
      </c>
      <c r="CA708" s="342">
        <f>IF(CA$8="",0,SUMIFS(CA711:CA767,$H711:$H767,$B708&amp;"*",$E711:$E767,"&lt;&gt;"&amp;"ндс(-)")+SUMIFS(CA711:CA767,$H711:$H767,$B708&amp;"*",$E711:$E767,"ндс(-)")/(1+Главная!$N$23))</f>
        <v>0</v>
      </c>
      <c r="CB708" s="342">
        <f>IF(CB$8="",0,SUMIFS(CB711:CB767,$H711:$H767,$B708&amp;"*",$E711:$E767,"&lt;&gt;"&amp;"ндс(-)")+SUMIFS(CB711:CB767,$H711:$H767,$B708&amp;"*",$E711:$E767,"ндс(-)")/(1+Главная!$N$23))</f>
        <v>0</v>
      </c>
      <c r="CC708" s="342">
        <f>IF(CC$8="",0,SUMIFS(CC711:CC767,$H711:$H767,$B708&amp;"*",$E711:$E767,"&lt;&gt;"&amp;"ндс(-)")+SUMIFS(CC711:CC767,$H711:$H767,$B708&amp;"*",$E711:$E767,"ндс(-)")/(1+Главная!$N$23))</f>
        <v>0</v>
      </c>
      <c r="CD708" s="342">
        <f>IF(CD$8="",0,SUMIFS(CD711:CD767,$H711:$H767,$B708&amp;"*",$E711:$E767,"&lt;&gt;"&amp;"ндс(-)")+SUMIFS(CD711:CD767,$H711:$H767,$B708&amp;"*",$E711:$E767,"ндс(-)")/(1+Главная!$N$23))</f>
        <v>0</v>
      </c>
      <c r="CE708" s="342">
        <f>IF(CE$8="",0,SUMIFS(CE711:CE767,$H711:$H767,$B708&amp;"*",$E711:$E767,"&lt;&gt;"&amp;"ндс(-)")+SUMIFS(CE711:CE767,$H711:$H767,$B708&amp;"*",$E711:$E767,"ндс(-)")/(1+Главная!$N$23))</f>
        <v>0</v>
      </c>
      <c r="CF708" s="342">
        <f>IF(CF$8="",0,SUMIFS(CF711:CF767,$H711:$H767,$B708&amp;"*",$E711:$E767,"&lt;&gt;"&amp;"ндс(-)")+SUMIFS(CF711:CF767,$H711:$H767,$B708&amp;"*",$E711:$E767,"ндс(-)")/(1+Главная!$N$23))</f>
        <v>0</v>
      </c>
      <c r="CG708" s="342">
        <f>IF(CG$8="",0,SUMIFS(CG711:CG767,$H711:$H767,$B708&amp;"*",$E711:$E767,"&lt;&gt;"&amp;"ндс(-)")+SUMIFS(CG711:CG767,$H711:$H767,$B708&amp;"*",$E711:$E767,"ндс(-)")/(1+Главная!$N$23))</f>
        <v>0</v>
      </c>
      <c r="CH708" s="342">
        <f>IF(CH$8="",0,SUMIFS(CH711:CH767,$H711:$H767,$B708&amp;"*",$E711:$E767,"&lt;&gt;"&amp;"ндс(-)")+SUMIFS(CH711:CH767,$H711:$H767,$B708&amp;"*",$E711:$E767,"ндс(-)")/(1+Главная!$N$23))</f>
        <v>0</v>
      </c>
      <c r="CI708" s="342">
        <f>IF(CI$8="",0,SUMIFS(CI711:CI767,$H711:$H767,$B708&amp;"*",$E711:$E767,"&lt;&gt;"&amp;"ндс(-)")+SUMIFS(CI711:CI767,$H711:$H767,$B708&amp;"*",$E711:$E767,"ндс(-)")/(1+Главная!$N$23))</f>
        <v>0</v>
      </c>
      <c r="CJ708" s="342">
        <f>IF(CJ$8="",0,SUMIFS(CJ711:CJ767,$H711:$H767,$B708&amp;"*",$E711:$E767,"&lt;&gt;"&amp;"ндс(-)")+SUMIFS(CJ711:CJ767,$H711:$H767,$B708&amp;"*",$E711:$E767,"ндс(-)")/(1+Главная!$N$23))</f>
        <v>0</v>
      </c>
      <c r="CK708" s="342">
        <f>IF(CK$8="",0,SUMIFS(CK711:CK767,$H711:$H767,$B708&amp;"*",$E711:$E767,"&lt;&gt;"&amp;"ндс(-)")+SUMIFS(CK711:CK767,$H711:$H767,$B708&amp;"*",$E711:$E767,"ндс(-)")/(1+Главная!$N$23))</f>
        <v>0</v>
      </c>
      <c r="CL708" s="342">
        <f>IF(CL$8="",0,SUMIFS(CL711:CL767,$H711:$H767,$B708&amp;"*",$E711:$E767,"&lt;&gt;"&amp;"ндс(-)")+SUMIFS(CL711:CL767,$H711:$H767,$B708&amp;"*",$E711:$E767,"ндс(-)")/(1+Главная!$N$23))</f>
        <v>0</v>
      </c>
      <c r="CM708" s="342">
        <f>IF(CM$8="",0,SUMIFS(CM711:CM767,$H711:$H767,$B708&amp;"*",$E711:$E767,"&lt;&gt;"&amp;"ндс(-)")+SUMIFS(CM711:CM767,$H711:$H767,$B708&amp;"*",$E711:$E767,"ндс(-)")/(1+Главная!$N$23))</f>
        <v>0</v>
      </c>
      <c r="CN708" s="342">
        <f>IF(CN$8="",0,SUMIFS(CN711:CN767,$H711:$H767,$B708&amp;"*",$E711:$E767,"&lt;&gt;"&amp;"ндс(-)")+SUMIFS(CN711:CN767,$H711:$H767,$B708&amp;"*",$E711:$E767,"ндс(-)")/(1+Главная!$N$23))</f>
        <v>0</v>
      </c>
      <c r="CO708" s="342">
        <f>IF(CO$8="",0,SUMIFS(CO711:CO767,$H711:$H767,$B708&amp;"*",$E711:$E767,"&lt;&gt;"&amp;"ндс(-)")+SUMIFS(CO711:CO767,$H711:$H767,$B708&amp;"*",$E711:$E767,"ндс(-)")/(1+Главная!$N$23))</f>
        <v>0</v>
      </c>
      <c r="CP708" s="342">
        <f>IF(CP$8="",0,SUMIFS(CP711:CP767,$H711:$H767,$B708&amp;"*",$E711:$E767,"&lt;&gt;"&amp;"ндс(-)")+SUMIFS(CP711:CP767,$H711:$H767,$B708&amp;"*",$E711:$E767,"ндс(-)")/(1+Главная!$N$23))</f>
        <v>0</v>
      </c>
      <c r="CQ708" s="342">
        <f>IF(CQ$8="",0,SUMIFS(CQ711:CQ767,$H711:$H767,$B708&amp;"*",$E711:$E767,"&lt;&gt;"&amp;"ндс(-)")+SUMIFS(CQ711:CQ767,$H711:$H767,$B708&amp;"*",$E711:$E767,"ндс(-)")/(1+Главная!$N$23))</f>
        <v>0</v>
      </c>
      <c r="CR708" s="342">
        <f>IF(CR$8="",0,SUMIFS(CR711:CR767,$H711:$H767,$B708&amp;"*",$E711:$E767,"&lt;&gt;"&amp;"ндс(-)")+SUMIFS(CR711:CR767,$H711:$H767,$B708&amp;"*",$E711:$E767,"ндс(-)")/(1+Главная!$N$23))</f>
        <v>0</v>
      </c>
      <c r="CS708" s="342">
        <f>IF(CS$8="",0,SUMIFS(CS711:CS767,$H711:$H767,$B708&amp;"*",$E711:$E767,"&lt;&gt;"&amp;"ндс(-)")+SUMIFS(CS711:CS767,$H711:$H767,$B708&amp;"*",$E711:$E767,"ндс(-)")/(1+Главная!$N$23))</f>
        <v>0</v>
      </c>
      <c r="CT708" s="342">
        <f>IF(CT$8="",0,SUMIFS(CT711:CT767,$H711:$H767,$B708&amp;"*",$E711:$E767,"&lt;&gt;"&amp;"ндс(-)")+SUMIFS(CT711:CT767,$H711:$H767,$B708&amp;"*",$E711:$E767,"ндс(-)")/(1+Главная!$N$23))</f>
        <v>0</v>
      </c>
      <c r="CU708" s="342">
        <f>IF(CU$8="",0,SUMIFS(CU711:CU767,$H711:$H767,$B708&amp;"*",$E711:$E767,"&lt;&gt;"&amp;"ндс(-)")+SUMIFS(CU711:CU767,$H711:$H767,$B708&amp;"*",$E711:$E767,"ндс(-)")/(1+Главная!$N$23))</f>
        <v>0</v>
      </c>
      <c r="CV708" s="342">
        <f>IF(CV$8="",0,SUMIFS(CV711:CV767,$H711:$H767,$B708&amp;"*",$E711:$E767,"&lt;&gt;"&amp;"ндс(-)")+SUMIFS(CV711:CV767,$H711:$H767,$B708&amp;"*",$E711:$E767,"ндс(-)")/(1+Главная!$N$23))</f>
        <v>0</v>
      </c>
      <c r="CW708" s="342">
        <f>IF(CW$8="",0,SUMIFS(CW711:CW767,$H711:$H767,$B708&amp;"*",$E711:$E767,"&lt;&gt;"&amp;"ндс(-)")+SUMIFS(CW711:CW767,$H711:$H767,$B708&amp;"*",$E711:$E767,"ндс(-)")/(1+Главная!$N$23))</f>
        <v>0</v>
      </c>
      <c r="CX708" s="342">
        <f>IF(CX$8="",0,SUMIFS(CX711:CX767,$H711:$H767,$B708&amp;"*",$E711:$E767,"&lt;&gt;"&amp;"ндс(-)")+SUMIFS(CX711:CX767,$H711:$H767,$B708&amp;"*",$E711:$E767,"ндс(-)")/(1+Главная!$N$23))</f>
        <v>0</v>
      </c>
      <c r="CY708" s="342">
        <f>IF(CY$8="",0,SUMIFS(CY711:CY767,$H711:$H767,$B708&amp;"*",$E711:$E767,"&lt;&gt;"&amp;"ндс(-)")+SUMIFS(CY711:CY767,$H711:$H767,$B708&amp;"*",$E711:$E767,"ндс(-)")/(1+Главная!$N$23))</f>
        <v>0</v>
      </c>
      <c r="CZ708" s="342">
        <f>IF(CZ$8="",0,SUMIFS(CZ711:CZ767,$H711:$H767,$B708&amp;"*",$E711:$E767,"&lt;&gt;"&amp;"ндс(-)")+SUMIFS(CZ711:CZ767,$H711:$H767,$B708&amp;"*",$E711:$E767,"ндс(-)")/(1+Главная!$N$23))</f>
        <v>0</v>
      </c>
      <c r="DA708" s="342">
        <f>IF(DA$8="",0,SUMIFS(DA711:DA767,$H711:$H767,$B708&amp;"*",$E711:$E767,"&lt;&gt;"&amp;"ндс(-)")+SUMIFS(DA711:DA767,$H711:$H767,$B708&amp;"*",$E711:$E767,"ндс(-)")/(1+Главная!$N$23))</f>
        <v>0</v>
      </c>
      <c r="DB708" s="342">
        <f>IF(DB$8="",0,SUMIFS(DB711:DB767,$H711:$H767,$B708&amp;"*",$E711:$E767,"&lt;&gt;"&amp;"ндс(-)")+SUMIFS(DB711:DB767,$H711:$H767,$B708&amp;"*",$E711:$E767,"ндс(-)")/(1+Главная!$N$23))</f>
        <v>0</v>
      </c>
      <c r="DC708" s="342">
        <f>IF(DC$8="",0,SUMIFS(DC711:DC767,$H711:$H767,$B708&amp;"*",$E711:$E767,"&lt;&gt;"&amp;"ндс(-)")+SUMIFS(DC711:DC767,$H711:$H767,$B708&amp;"*",$E711:$E767,"ндс(-)")/(1+Главная!$N$23))</f>
        <v>0</v>
      </c>
      <c r="DD708" s="342">
        <f>IF(DD$8="",0,SUMIFS(DD711:DD767,$H711:$H767,$B708&amp;"*",$E711:$E767,"&lt;&gt;"&amp;"ндс(-)")+SUMIFS(DD711:DD767,$H711:$H767,$B708&amp;"*",$E711:$E767,"ндс(-)")/(1+Главная!$N$23))</f>
        <v>0</v>
      </c>
      <c r="DE708" s="342">
        <f>IF(DE$8="",0,SUMIFS(DE711:DE767,$H711:$H767,$B708&amp;"*",$E711:$E767,"&lt;&gt;"&amp;"ндс(-)")+SUMIFS(DE711:DE767,$H711:$H767,$B708&amp;"*",$E711:$E767,"ндс(-)")/(1+Главная!$N$23))</f>
        <v>0</v>
      </c>
      <c r="DF708" s="342">
        <f>IF(DF$8="",0,SUMIFS(DF711:DF767,$H711:$H767,$B708&amp;"*",$E711:$E767,"&lt;&gt;"&amp;"ндс(-)")+SUMIFS(DF711:DF767,$H711:$H767,$B708&amp;"*",$E711:$E767,"ндс(-)")/(1+Главная!$N$23))</f>
        <v>0</v>
      </c>
      <c r="DG708" s="342">
        <f>IF(DG$8="",0,SUMIFS(DG711:DG767,$H711:$H767,$B708&amp;"*",$E711:$E767,"&lt;&gt;"&amp;"ндс(-)")+SUMIFS(DG711:DG767,$H711:$H767,$B708&amp;"*",$E711:$E767,"ндс(-)")/(1+Главная!$N$23))</f>
        <v>0</v>
      </c>
      <c r="DH708" s="342">
        <f>IF(DH$8="",0,SUMIFS(DH711:DH767,$H711:$H767,$B708&amp;"*",$E711:$E767,"&lt;&gt;"&amp;"ндс(-)")+SUMIFS(DH711:DH767,$H711:$H767,$B708&amp;"*",$E711:$E767,"ндс(-)")/(1+Главная!$N$23))</f>
        <v>0</v>
      </c>
      <c r="DI708" s="342">
        <f>IF(DI$8="",0,SUMIFS(DI711:DI767,$H711:$H767,$B708&amp;"*",$E711:$E767,"&lt;&gt;"&amp;"ндс(-)")+SUMIFS(DI711:DI767,$H711:$H767,$B708&amp;"*",$E711:$E767,"ндс(-)")/(1+Главная!$N$23))</f>
        <v>0</v>
      </c>
      <c r="DJ708" s="342">
        <f>IF(DJ$8="",0,SUMIFS(DJ711:DJ767,$H711:$H767,$B708&amp;"*",$E711:$E767,"&lt;&gt;"&amp;"ндс(-)")+SUMIFS(DJ711:DJ767,$H711:$H767,$B708&amp;"*",$E711:$E767,"ндс(-)")/(1+Главная!$N$23))</f>
        <v>0</v>
      </c>
      <c r="DK708" s="342">
        <f>IF(DK$8="",0,SUMIFS(DK711:DK767,$H711:$H767,$B708&amp;"*",$E711:$E767,"&lt;&gt;"&amp;"ндс(-)")+SUMIFS(DK711:DK767,$H711:$H767,$B708&amp;"*",$E711:$E767,"ндс(-)")/(1+Главная!$N$23))</f>
        <v>0</v>
      </c>
      <c r="DL708" s="342">
        <f>IF(DL$8="",0,SUMIFS(DL711:DL767,$H711:$H767,$B708&amp;"*",$E711:$E767,"&lt;&gt;"&amp;"ндс(-)")+SUMIFS(DL711:DL767,$H711:$H767,$B708&amp;"*",$E711:$E767,"ндс(-)")/(1+Главная!$N$23))</f>
        <v>0</v>
      </c>
      <c r="DM708" s="342">
        <f>IF(DM$8="",0,SUMIFS(DM711:DM767,$H711:$H767,$B708&amp;"*",$E711:$E767,"&lt;&gt;"&amp;"ндс(-)")+SUMIFS(DM711:DM767,$H711:$H767,$B708&amp;"*",$E711:$E767,"ндс(-)")/(1+Главная!$N$23))</f>
        <v>0</v>
      </c>
      <c r="DN708" s="342">
        <f>IF(DN$8="",0,SUMIFS(DN711:DN767,$H711:$H767,$B708&amp;"*",$E711:$E767,"&lt;&gt;"&amp;"ндс(-)")+SUMIFS(DN711:DN767,$H711:$H767,$B708&amp;"*",$E711:$E767,"ндс(-)")/(1+Главная!$N$23))</f>
        <v>0</v>
      </c>
      <c r="DO708" s="342">
        <f>IF(DO$8="",0,SUMIFS(DO711:DO767,$H711:$H767,$B708&amp;"*",$E711:$E767,"&lt;&gt;"&amp;"ндс(-)")+SUMIFS(DO711:DO767,$H711:$H767,$B708&amp;"*",$E711:$E767,"ндс(-)")/(1+Главная!$N$23))</f>
        <v>0</v>
      </c>
      <c r="DP708" s="342">
        <f>IF(DP$8="",0,SUMIFS(DP711:DP767,$H711:$H767,$B708&amp;"*",$E711:$E767,"&lt;&gt;"&amp;"ндс(-)")+SUMIFS(DP711:DP767,$H711:$H767,$B708&amp;"*",$E711:$E767,"ндс(-)")/(1+Главная!$N$23))</f>
        <v>0</v>
      </c>
      <c r="DQ708" s="342">
        <f>IF(DQ$8="",0,SUMIFS(DQ711:DQ767,$H711:$H767,$B708&amp;"*",$E711:$E767,"&lt;&gt;"&amp;"ндс(-)")+SUMIFS(DQ711:DQ767,$H711:$H767,$B708&amp;"*",$E711:$E767,"ндс(-)")/(1+Главная!$N$23))</f>
        <v>0</v>
      </c>
      <c r="DR708" s="342">
        <f>IF(DR$8="",0,SUMIFS(DR711:DR767,$H711:$H767,$B708&amp;"*",$E711:$E767,"&lt;&gt;"&amp;"ндс(-)")+SUMIFS(DR711:DR767,$H711:$H767,$B708&amp;"*",$E711:$E767,"ндс(-)")/(1+Главная!$N$23))</f>
        <v>0</v>
      </c>
      <c r="DS708" s="342">
        <f>IF(DS$8="",0,SUMIFS(DS711:DS767,$H711:$H767,$B708&amp;"*",$E711:$E767,"&lt;&gt;"&amp;"ндс(-)")+SUMIFS(DS711:DS767,$H711:$H767,$B708&amp;"*",$E711:$E767,"ндс(-)")/(1+Главная!$N$23))</f>
        <v>0</v>
      </c>
      <c r="DT708" s="342">
        <f>IF(DT$8="",0,SUMIFS(DT711:DT767,$H711:$H767,$B708&amp;"*",$E711:$E767,"&lt;&gt;"&amp;"ндс(-)")+SUMIFS(DT711:DT767,$H711:$H767,$B708&amp;"*",$E711:$E767,"ндс(-)")/(1+Главная!$N$23))</f>
        <v>0</v>
      </c>
      <c r="DU708" s="342">
        <f>IF(DU$8="",0,SUMIFS(DU711:DU767,$H711:$H767,$B708&amp;"*",$E711:$E767,"&lt;&gt;"&amp;"ндс(-)")+SUMIFS(DU711:DU767,$H711:$H767,$B708&amp;"*",$E711:$E767,"ндс(-)")/(1+Главная!$N$23))</f>
        <v>0</v>
      </c>
      <c r="DV708" s="342">
        <f>IF(DV$8="",0,SUMIFS(DV711:DV767,$H711:$H767,$B708&amp;"*",$E711:$E767,"&lt;&gt;"&amp;"ндс(-)")+SUMIFS(DV711:DV767,$H711:$H767,$B708&amp;"*",$E711:$E767,"ндс(-)")/(1+Главная!$N$23))</f>
        <v>0</v>
      </c>
      <c r="DW708" s="342">
        <f>IF(DW$8="",0,SUMIFS(DW711:DW767,$H711:$H767,$B708&amp;"*",$E711:$E767,"&lt;&gt;"&amp;"ндс(-)")+SUMIFS(DW711:DW767,$H711:$H767,$B708&amp;"*",$E711:$E767,"ндс(-)")/(1+Главная!$N$23))</f>
        <v>0</v>
      </c>
      <c r="DX708" s="342">
        <f>IF(DX$8="",0,SUMIFS(DX711:DX767,$H711:$H767,$B708&amp;"*",$E711:$E767,"&lt;&gt;"&amp;"ндс(-)")+SUMIFS(DX711:DX767,$H711:$H767,$B708&amp;"*",$E711:$E767,"ндс(-)")/(1+Главная!$N$23))</f>
        <v>0</v>
      </c>
      <c r="DY708" s="342">
        <f>IF(DY$8="",0,SUMIFS(DY711:DY767,$H711:$H767,$B708&amp;"*",$E711:$E767,"&lt;&gt;"&amp;"ндс(-)")+SUMIFS(DY711:DY767,$H711:$H767,$B708&amp;"*",$E711:$E767,"ндс(-)")/(1+Главная!$N$23))</f>
        <v>0</v>
      </c>
      <c r="DZ708" s="342">
        <f>IF(DZ$8="",0,SUMIFS(DZ711:DZ767,$H711:$H767,$B708&amp;"*",$E711:$E767,"&lt;&gt;"&amp;"ндс(-)")+SUMIFS(DZ711:DZ767,$H711:$H767,$B708&amp;"*",$E711:$E767,"ндс(-)")/(1+Главная!$N$23))</f>
        <v>0</v>
      </c>
      <c r="EA708" s="342">
        <f>IF(EA$8="",0,SUMIFS(EA711:EA767,$H711:$H767,$B708&amp;"*",$E711:$E767,"&lt;&gt;"&amp;"ндс(-)")+SUMIFS(EA711:EA767,$H711:$H767,$B708&amp;"*",$E711:$E767,"ндс(-)")/(1+Главная!$N$23))</f>
        <v>0</v>
      </c>
      <c r="EB708" s="342">
        <f>IF(EB$8="",0,SUMIFS(EB711:EB767,$H711:$H767,$B708&amp;"*",$E711:$E767,"&lt;&gt;"&amp;"ндс(-)")+SUMIFS(EB711:EB767,$H711:$H767,$B708&amp;"*",$E711:$E767,"ндс(-)")/(1+Главная!$N$23))</f>
        <v>0</v>
      </c>
      <c r="EC708" s="342">
        <f>IF(EC$8="",0,SUMIFS(EC711:EC767,$H711:$H767,$B708&amp;"*",$E711:$E767,"&lt;&gt;"&amp;"ндс(-)")+SUMIFS(EC711:EC767,$H711:$H767,$B708&amp;"*",$E711:$E767,"ндс(-)")/(1+Главная!$N$23))</f>
        <v>0</v>
      </c>
      <c r="ED708" s="342">
        <f>IF(ED$8="",0,SUMIFS(ED711:ED767,$H711:$H767,$B708&amp;"*",$E711:$E767,"&lt;&gt;"&amp;"ндс(-)")+SUMIFS(ED711:ED767,$H711:$H767,$B708&amp;"*",$E711:$E767,"ндс(-)")/(1+Главная!$N$23))</f>
        <v>0</v>
      </c>
      <c r="EE708" s="342">
        <f>IF(EE$8="",0,SUMIFS(EE711:EE767,$H711:$H767,$B708&amp;"*",$E711:$E767,"&lt;&gt;"&amp;"ндс(-)")+SUMIFS(EE711:EE767,$H711:$H767,$B708&amp;"*",$E711:$E767,"ндс(-)")/(1+Главная!$N$23))</f>
        <v>0</v>
      </c>
      <c r="EF708" s="342">
        <f>IF(EF$8="",0,SUMIFS(EF711:EF767,$H711:$H767,$B708&amp;"*",$E711:$E767,"&lt;&gt;"&amp;"ндс(-)")+SUMIFS(EF711:EF767,$H711:$H767,$B708&amp;"*",$E711:$E767,"ндс(-)")/(1+Главная!$N$23))</f>
        <v>0</v>
      </c>
      <c r="EG708" s="342">
        <f>IF(EG$8="",0,SUMIFS(EG711:EG767,$H711:$H767,$B708&amp;"*",$E711:$E767,"&lt;&gt;"&amp;"ндс(-)")+SUMIFS(EG711:EG767,$H711:$H767,$B708&amp;"*",$E711:$E767,"ндс(-)")/(1+Главная!$N$23))</f>
        <v>0</v>
      </c>
      <c r="EH708" s="342">
        <f>IF(EH$8="",0,SUMIFS(EH711:EH767,$H711:$H767,$B708&amp;"*",$E711:$E767,"&lt;&gt;"&amp;"ндс(-)")+SUMIFS(EH711:EH767,$H711:$H767,$B708&amp;"*",$E711:$E767,"ндс(-)")/(1+Главная!$N$23))</f>
        <v>0</v>
      </c>
      <c r="EI708" s="342">
        <f>IF(EI$8="",0,SUMIFS(EI711:EI767,$H711:$H767,$B708&amp;"*",$E711:$E767,"&lt;&gt;"&amp;"ндс(-)")+SUMIFS(EI711:EI767,$H711:$H767,$B708&amp;"*",$E711:$E767,"ндс(-)")/(1+Главная!$N$23))</f>
        <v>0</v>
      </c>
      <c r="EJ708" s="342">
        <f>IF(EJ$8="",0,SUMIFS(EJ711:EJ767,$H711:$H767,$B708&amp;"*",$E711:$E767,"&lt;&gt;"&amp;"ндс(-)")+SUMIFS(EJ711:EJ767,$H711:$H767,$B708&amp;"*",$E711:$E767,"ндс(-)")/(1+Главная!$N$23))</f>
        <v>0</v>
      </c>
      <c r="EK708" s="342">
        <f>IF(EK$8="",0,SUMIFS(EK711:EK767,$H711:$H767,$B708&amp;"*",$E711:$E767,"&lt;&gt;"&amp;"ндс(-)")+SUMIFS(EK711:EK767,$H711:$H767,$B708&amp;"*",$E711:$E767,"ндс(-)")/(1+Главная!$N$23))</f>
        <v>0</v>
      </c>
      <c r="EL708" s="342">
        <f>IF(EL$8="",0,SUMIFS(EL711:EL767,$H711:$H767,$B708&amp;"*",$E711:$E767,"&lt;&gt;"&amp;"ндс(-)")+SUMIFS(EL711:EL767,$H711:$H767,$B708&amp;"*",$E711:$E767,"ндс(-)")/(1+Главная!$N$23))</f>
        <v>0</v>
      </c>
      <c r="EM708" s="342">
        <f>IF(EM$8="",0,SUMIFS(EM711:EM767,$H711:$H767,$B708&amp;"*",$E711:$E767,"&lt;&gt;"&amp;"ндс(-)")+SUMIFS(EM711:EM767,$H711:$H767,$B708&amp;"*",$E711:$E767,"ндс(-)")/(1+Главная!$N$23))</f>
        <v>0</v>
      </c>
      <c r="EN708" s="342">
        <f>IF(EN$8="",0,SUMIFS(EN711:EN767,$H711:$H767,$B708&amp;"*",$E711:$E767,"&lt;&gt;"&amp;"ндс(-)")+SUMIFS(EN711:EN767,$H711:$H767,$B708&amp;"*",$E711:$E767,"ндс(-)")/(1+Главная!$N$23))</f>
        <v>0</v>
      </c>
      <c r="EO708" s="342">
        <f>IF(EO$8="",0,SUMIFS(EO711:EO767,$H711:$H767,$B708&amp;"*",$E711:$E767,"&lt;&gt;"&amp;"ндс(-)")+SUMIFS(EO711:EO767,$H711:$H767,$B708&amp;"*",$E711:$E767,"ндс(-)")/(1+Главная!$N$23))</f>
        <v>0</v>
      </c>
      <c r="EP708" s="342">
        <f>IF(EP$8="",0,SUMIFS(EP711:EP767,$H711:$H767,$B708&amp;"*",$E711:$E767,"&lt;&gt;"&amp;"ндс(-)")+SUMIFS(EP711:EP767,$H711:$H767,$B708&amp;"*",$E711:$E767,"ндс(-)")/(1+Главная!$N$23))</f>
        <v>0</v>
      </c>
      <c r="EQ708" s="342">
        <f>IF(EQ$8="",0,SUMIFS(EQ711:EQ767,$H711:$H767,$B708&amp;"*",$E711:$E767,"&lt;&gt;"&amp;"ндс(-)")+SUMIFS(EQ711:EQ767,$H711:$H767,$B708&amp;"*",$E711:$E767,"ндс(-)")/(1+Главная!$N$23))</f>
        <v>0</v>
      </c>
      <c r="ER708" s="342">
        <f>IF(ER$8="",0,SUMIFS(ER711:ER767,$H711:$H767,$B708&amp;"*",$E711:$E767,"&lt;&gt;"&amp;"ндс(-)")+SUMIFS(ER711:ER767,$H711:$H767,$B708&amp;"*",$E711:$E767,"ндс(-)")/(1+Главная!$N$23))</f>
        <v>0</v>
      </c>
      <c r="ES708" s="342">
        <f>IF(ES$8="",0,SUMIFS(ES711:ES767,$H711:$H767,$B708&amp;"*",$E711:$E767,"&lt;&gt;"&amp;"ндс(-)")+SUMIFS(ES711:ES767,$H711:$H767,$B708&amp;"*",$E711:$E767,"ндс(-)")/(1+Главная!$N$23))</f>
        <v>0</v>
      </c>
      <c r="ET708" s="342">
        <f>IF(ET$8="",0,SUMIFS(ET711:ET767,$H711:$H767,$B708&amp;"*",$E711:$E767,"&lt;&gt;"&amp;"ндс(-)")+SUMIFS(ET711:ET767,$H711:$H767,$B708&amp;"*",$E711:$E767,"ндс(-)")/(1+Главная!$N$23))</f>
        <v>0</v>
      </c>
      <c r="EU708" s="342">
        <f>IF(EU$8="",0,SUMIFS(EU711:EU767,$H711:$H767,$B708&amp;"*",$E711:$E767,"&lt;&gt;"&amp;"ндс(-)")+SUMIFS(EU711:EU767,$H711:$H767,$B708&amp;"*",$E711:$E767,"ндс(-)")/(1+Главная!$N$23))</f>
        <v>0</v>
      </c>
      <c r="EV708" s="342">
        <f>IF(EV$8="",0,SUMIFS(EV711:EV767,$H711:$H767,$B708&amp;"*",$E711:$E767,"&lt;&gt;"&amp;"ндс(-)")+SUMIFS(EV711:EV767,$H711:$H767,$B708&amp;"*",$E711:$E767,"ндс(-)")/(1+Главная!$N$23))</f>
        <v>0</v>
      </c>
      <c r="EW708" s="342">
        <f>IF(EW$8="",0,SUMIFS(EW711:EW767,$H711:$H767,$B708&amp;"*",$E711:$E767,"&lt;&gt;"&amp;"ндс(-)")+SUMIFS(EW711:EW767,$H711:$H767,$B708&amp;"*",$E711:$E767,"ндс(-)")/(1+Главная!$N$23))</f>
        <v>0</v>
      </c>
      <c r="EX708" s="342">
        <f>IF(EX$8="",0,SUMIFS(EX711:EX767,$H711:$H767,$B708&amp;"*",$E711:$E767,"&lt;&gt;"&amp;"ндс(-)")+SUMIFS(EX711:EX767,$H711:$H767,$B708&amp;"*",$E711:$E767,"ндс(-)")/(1+Главная!$N$23))</f>
        <v>0</v>
      </c>
      <c r="EY708" s="342">
        <f>IF(EY$8="",0,SUMIFS(EY711:EY767,$H711:$H767,$B708&amp;"*",$E711:$E767,"&lt;&gt;"&amp;"ндс(-)")+SUMIFS(EY711:EY767,$H711:$H767,$B708&amp;"*",$E711:$E767,"ндс(-)")/(1+Главная!$N$23))</f>
        <v>0</v>
      </c>
      <c r="EZ708" s="342">
        <f>IF(EZ$8="",0,SUMIFS(EZ711:EZ767,$H711:$H767,$B708&amp;"*",$E711:$E767,"&lt;&gt;"&amp;"ндс(-)")+SUMIFS(EZ711:EZ767,$H711:$H767,$B708&amp;"*",$E711:$E767,"ндс(-)")/(1+Главная!$N$23))</f>
        <v>0</v>
      </c>
      <c r="FA708" s="342">
        <f>IF(FA$8="",0,SUMIFS(FA711:FA767,$H711:$H767,$B708&amp;"*",$E711:$E767,"&lt;&gt;"&amp;"ндс(-)")+SUMIFS(FA711:FA767,$H711:$H767,$B708&amp;"*",$E711:$E767,"ндс(-)")/(1+Главная!$N$23))</f>
        <v>0</v>
      </c>
      <c r="FB708" s="342">
        <f>IF(FB$8="",0,SUMIFS(FB711:FB767,$H711:$H767,$B708&amp;"*",$E711:$E767,"&lt;&gt;"&amp;"ндс(-)")+SUMIFS(FB711:FB767,$H711:$H767,$B708&amp;"*",$E711:$E767,"ндс(-)")/(1+Главная!$N$23))</f>
        <v>0</v>
      </c>
      <c r="FC708" s="342">
        <f>IF(FC$8="",0,SUMIFS(FC711:FC767,$H711:$H767,$B708&amp;"*",$E711:$E767,"&lt;&gt;"&amp;"ндс(-)")+SUMIFS(FC711:FC767,$H711:$H767,$B708&amp;"*",$E711:$E767,"ндс(-)")/(1+Главная!$N$23))</f>
        <v>0</v>
      </c>
      <c r="FD708" s="342">
        <f>IF(FD$8="",0,SUMIFS(FD711:FD767,$H711:$H767,$B708&amp;"*",$E711:$E767,"&lt;&gt;"&amp;"ндс(-)")+SUMIFS(FD711:FD767,$H711:$H767,$B708&amp;"*",$E711:$E767,"ндс(-)")/(1+Главная!$N$23))</f>
        <v>0</v>
      </c>
      <c r="FE708" s="342">
        <f>IF(FE$8="",0,SUMIFS(FE711:FE767,$H711:$H767,$B708&amp;"*",$E711:$E767,"&lt;&gt;"&amp;"ндс(-)")+SUMIFS(FE711:FE767,$H711:$H767,$B708&amp;"*",$E711:$E767,"ндс(-)")/(1+Главная!$N$23))</f>
        <v>0</v>
      </c>
      <c r="FF708" s="342">
        <f>IF(FF$8="",0,SUMIFS(FF711:FF767,$H711:$H767,$B708&amp;"*",$E711:$E767,"&lt;&gt;"&amp;"ндс(-)")+SUMIFS(FF711:FF767,$H711:$H767,$B708&amp;"*",$E711:$E767,"ндс(-)")/(1+Главная!$N$23))</f>
        <v>0</v>
      </c>
      <c r="FG708" s="342">
        <f>IF(FG$8="",0,SUMIFS(FG711:FG767,$H711:$H767,$B708&amp;"*",$E711:$E767,"&lt;&gt;"&amp;"ндс(-)")+SUMIFS(FG711:FG767,$H711:$H767,$B708&amp;"*",$E711:$E767,"ндс(-)")/(1+Главная!$N$23))</f>
        <v>0</v>
      </c>
      <c r="FH708" s="342">
        <f>IF(FH$8="",0,SUMIFS(FH711:FH767,$H711:$H767,$B708&amp;"*",$E711:$E767,"&lt;&gt;"&amp;"ндс(-)")+SUMIFS(FH711:FH767,$H711:$H767,$B708&amp;"*",$E711:$E767,"ндс(-)")/(1+Главная!$N$23))</f>
        <v>0</v>
      </c>
      <c r="FI708" s="342">
        <f>IF(FI$8="",0,SUMIFS(FI711:FI767,$H711:$H767,$B708&amp;"*",$E711:$E767,"&lt;&gt;"&amp;"ндс(-)")+SUMIFS(FI711:FI767,$H711:$H767,$B708&amp;"*",$E711:$E767,"ндс(-)")/(1+Главная!$N$23))</f>
        <v>0</v>
      </c>
      <c r="FJ708" s="342">
        <f>IF(FJ$8="",0,SUMIFS(FJ711:FJ767,$H711:$H767,$B708&amp;"*",$E711:$E767,"&lt;&gt;"&amp;"ндс(-)")+SUMIFS(FJ711:FJ767,$H711:$H767,$B708&amp;"*",$E711:$E767,"ндс(-)")/(1+Главная!$N$23))</f>
        <v>0</v>
      </c>
      <c r="FK708" s="342">
        <f>IF(FK$8="",0,SUMIFS(FK711:FK767,$H711:$H767,$B708&amp;"*",$E711:$E767,"&lt;&gt;"&amp;"ндс(-)")+SUMIFS(FK711:FK767,$H711:$H767,$B708&amp;"*",$E711:$E767,"ндс(-)")/(1+Главная!$N$23))</f>
        <v>0</v>
      </c>
      <c r="FL708" s="342">
        <f>IF(FL$8="",0,SUMIFS(FL711:FL767,$H711:$H767,$B708&amp;"*",$E711:$E767,"&lt;&gt;"&amp;"ндс(-)")+SUMIFS(FL711:FL767,$H711:$H767,$B708&amp;"*",$E711:$E767,"ндс(-)")/(1+Главная!$N$23))</f>
        <v>0</v>
      </c>
      <c r="FM708" s="342">
        <f>IF(FM$8="",0,SUMIFS(FM711:FM767,$H711:$H767,$B708&amp;"*",$E711:$E767,"&lt;&gt;"&amp;"ндс(-)")+SUMIFS(FM711:FM767,$H711:$H767,$B708&amp;"*",$E711:$E767,"ндс(-)")/(1+Главная!$N$23))</f>
        <v>0</v>
      </c>
      <c r="FN708" s="342">
        <f>IF(FN$8="",0,SUMIFS(FN711:FN767,$H711:$H767,$B708&amp;"*",$E711:$E767,"&lt;&gt;"&amp;"ндс(-)")+SUMIFS(FN711:FN767,$H711:$H767,$B708&amp;"*",$E711:$E767,"ндс(-)")/(1+Главная!$N$23))</f>
        <v>0</v>
      </c>
      <c r="FO708" s="342">
        <f>IF(FO$8="",0,SUMIFS(FO711:FO767,$H711:$H767,$B708&amp;"*",$E711:$E767,"&lt;&gt;"&amp;"ндс(-)")+SUMIFS(FO711:FO767,$H711:$H767,$B708&amp;"*",$E711:$E767,"ндс(-)")/(1+Главная!$N$23))</f>
        <v>0</v>
      </c>
      <c r="FP708" s="342">
        <f>IF(FP$8="",0,SUMIFS(FP711:FP767,$H711:$H767,$B708&amp;"*",$E711:$E767,"&lt;&gt;"&amp;"ндс(-)")+SUMIFS(FP711:FP767,$H711:$H767,$B708&amp;"*",$E711:$E767,"ндс(-)")/(1+Главная!$N$23))</f>
        <v>0</v>
      </c>
      <c r="FQ708" s="342">
        <f>IF(FQ$8="",0,SUMIFS(FQ711:FQ767,$H711:$H767,$B708&amp;"*",$E711:$E767,"&lt;&gt;"&amp;"ндс(-)")+SUMIFS(FQ711:FQ767,$H711:$H767,$B708&amp;"*",$E711:$E767,"ндс(-)")/(1+Главная!$N$23))</f>
        <v>0</v>
      </c>
      <c r="FR708" s="342">
        <f>IF(FR$8="",0,SUMIFS(FR711:FR767,$H711:$H767,$B708&amp;"*",$E711:$E767,"&lt;&gt;"&amp;"ндс(-)")+SUMIFS(FR711:FR767,$H711:$H767,$B708&amp;"*",$E711:$E767,"ндс(-)")/(1+Главная!$N$23))</f>
        <v>0</v>
      </c>
      <c r="FS708" s="342">
        <f>IF(FS$8="",0,SUMIFS(FS711:FS767,$H711:$H767,$B708&amp;"*",$E711:$E767,"&lt;&gt;"&amp;"ндс(-)")+SUMIFS(FS711:FS767,$H711:$H767,$B708&amp;"*",$E711:$E767,"ндс(-)")/(1+Главная!$N$23))</f>
        <v>0</v>
      </c>
      <c r="FT708" s="342">
        <f>IF(FT$8="",0,SUMIFS(FT711:FT767,$H711:$H767,$B708&amp;"*",$E711:$E767,"&lt;&gt;"&amp;"ндс(-)")+SUMIFS(FT711:FT767,$H711:$H767,$B708&amp;"*",$E711:$E767,"ндс(-)")/(1+Главная!$N$23))</f>
        <v>0</v>
      </c>
      <c r="FU708" s="342">
        <f>IF(FU$8="",0,SUMIFS(FU711:FU767,$H711:$H767,$B708&amp;"*",$E711:$E767,"&lt;&gt;"&amp;"ндс(-)")+SUMIFS(FU711:FU767,$H711:$H767,$B708&amp;"*",$E711:$E767,"ндс(-)")/(1+Главная!$N$23))</f>
        <v>0</v>
      </c>
      <c r="FV708" s="342">
        <f>IF(FV$8="",0,SUMIFS(FV711:FV767,$H711:$H767,$B708&amp;"*",$E711:$E767,"&lt;&gt;"&amp;"ндс(-)")+SUMIFS(FV711:FV767,$H711:$H767,$B708&amp;"*",$E711:$E767,"ндс(-)")/(1+Главная!$N$23))</f>
        <v>0</v>
      </c>
      <c r="FW708" s="342">
        <f>IF(FW$8="",0,SUMIFS(FW711:FW767,$H711:$H767,$B708&amp;"*",$E711:$E767,"&lt;&gt;"&amp;"ндс(-)")+SUMIFS(FW711:FW767,$H711:$H767,$B708&amp;"*",$E711:$E767,"ндс(-)")/(1+Главная!$N$23))</f>
        <v>0</v>
      </c>
      <c r="FX708" s="342">
        <f>IF(FX$8="",0,SUMIFS(FX711:FX767,$H711:$H767,$B708&amp;"*",$E711:$E767,"&lt;&gt;"&amp;"ндс(-)")+SUMIFS(FX711:FX767,$H711:$H767,$B708&amp;"*",$E711:$E767,"ндс(-)")/(1+Главная!$N$23))</f>
        <v>0</v>
      </c>
      <c r="FY708" s="342">
        <f>IF(FY$8="",0,SUMIFS(FY711:FY767,$H711:$H767,$B708&amp;"*",$E711:$E767,"&lt;&gt;"&amp;"ндс(-)")+SUMIFS(FY711:FY767,$H711:$H767,$B708&amp;"*",$E711:$E767,"ндс(-)")/(1+Главная!$N$23))</f>
        <v>0</v>
      </c>
      <c r="FZ708" s="342">
        <f>IF(FZ$8="",0,SUMIFS(FZ711:FZ767,$H711:$H767,$B708&amp;"*",$E711:$E767,"&lt;&gt;"&amp;"ндс(-)")+SUMIFS(FZ711:FZ767,$H711:$H767,$B708&amp;"*",$E711:$E767,"ндс(-)")/(1+Главная!$N$23))</f>
        <v>0</v>
      </c>
      <c r="GA708" s="342">
        <f>IF(GA$8="",0,SUMIFS(GA711:GA767,$H711:$H767,$B708&amp;"*",$E711:$E767,"&lt;&gt;"&amp;"ндс(-)")+SUMIFS(GA711:GA767,$H711:$H767,$B708&amp;"*",$E711:$E767,"ндс(-)")/(1+Главная!$N$23))</f>
        <v>0</v>
      </c>
      <c r="GB708" s="342">
        <f>IF(GB$8="",0,SUMIFS(GB711:GB767,$H711:$H767,$B708&amp;"*",$E711:$E767,"&lt;&gt;"&amp;"ндс(-)")+SUMIFS(GB711:GB767,$H711:$H767,$B708&amp;"*",$E711:$E767,"ндс(-)")/(1+Главная!$N$23))</f>
        <v>0</v>
      </c>
      <c r="GC708" s="342">
        <f>IF(GC$8="",0,SUMIFS(GC711:GC767,$H711:$H767,$B708&amp;"*",$E711:$E767,"&lt;&gt;"&amp;"ндс(-)")+SUMIFS(GC711:GC767,$H711:$H767,$B708&amp;"*",$E711:$E767,"ндс(-)")/(1+Главная!$N$23))</f>
        <v>0</v>
      </c>
      <c r="GD708" s="342">
        <f>IF(GD$8="",0,SUMIFS(GD711:GD767,$H711:$H767,$B708&amp;"*",$E711:$E767,"&lt;&gt;"&amp;"ндс(-)")+SUMIFS(GD711:GD767,$H711:$H767,$B708&amp;"*",$E711:$E767,"ндс(-)")/(1+Главная!$N$23))</f>
        <v>0</v>
      </c>
      <c r="GE708" s="342">
        <f>IF(GE$8="",0,SUMIFS(GE711:GE767,$H711:$H767,$B708&amp;"*",$E711:$E767,"&lt;&gt;"&amp;"ндс(-)")+SUMIFS(GE711:GE767,$H711:$H767,$B708&amp;"*",$E711:$E767,"ндс(-)")/(1+Главная!$N$23))</f>
        <v>0</v>
      </c>
      <c r="GF708" s="342">
        <f>IF(GF$8="",0,SUMIFS(GF711:GF767,$H711:$H767,$B708&amp;"*",$E711:$E767,"&lt;&gt;"&amp;"ндс(-)")+SUMIFS(GF711:GF767,$H711:$H767,$B708&amp;"*",$E711:$E767,"ндс(-)")/(1+Главная!$N$23))</f>
        <v>0</v>
      </c>
      <c r="GG708" s="342">
        <f>IF(GG$8="",0,SUMIFS(GG711:GG767,$H711:$H767,$B708&amp;"*",$E711:$E767,"&lt;&gt;"&amp;"ндс(-)")+SUMIFS(GG711:GG767,$H711:$H767,$B708&amp;"*",$E711:$E767,"ндс(-)")/(1+Главная!$N$23))</f>
        <v>0</v>
      </c>
      <c r="GH708" s="342">
        <f>IF(GH$8="",0,SUMIFS(GH711:GH767,$H711:$H767,$B708&amp;"*",$E711:$E767,"&lt;&gt;"&amp;"ндс(-)")+SUMIFS(GH711:GH767,$H711:$H767,$B708&amp;"*",$E711:$E767,"ндс(-)")/(1+Главная!$N$23))</f>
        <v>0</v>
      </c>
      <c r="GI708" s="342">
        <f>IF(GI$8="",0,SUMIFS(GI711:GI767,$H711:$H767,$B708&amp;"*",$E711:$E767,"&lt;&gt;"&amp;"ндс(-)")+SUMIFS(GI711:GI767,$H711:$H767,$B708&amp;"*",$E711:$E767,"ндс(-)")/(1+Главная!$N$23))</f>
        <v>0</v>
      </c>
      <c r="GJ708" s="342">
        <f>IF(GJ$8="",0,SUMIFS(GJ711:GJ767,$H711:$H767,$B708&amp;"*",$E711:$E767,"&lt;&gt;"&amp;"ндс(-)")+SUMIFS(GJ711:GJ767,$H711:$H767,$B708&amp;"*",$E711:$E767,"ндс(-)")/(1+Главная!$N$23))</f>
        <v>0</v>
      </c>
      <c r="GK708" s="342">
        <f>IF(GK$8="",0,SUMIFS(GK711:GK767,$H711:$H767,$B708&amp;"*",$E711:$E767,"&lt;&gt;"&amp;"ндс(-)")+SUMIFS(GK711:GK767,$H711:$H767,$B708&amp;"*",$E711:$E767,"ндс(-)")/(1+Главная!$N$23))</f>
        <v>0</v>
      </c>
      <c r="GL708" s="342">
        <f>IF(GL$8="",0,SUMIFS(GL711:GL767,$H711:$H767,$B708&amp;"*",$E711:$E767,"&lt;&gt;"&amp;"ндс(-)")+SUMIFS(GL711:GL767,$H711:$H767,$B708&amp;"*",$E711:$E767,"ндс(-)")/(1+Главная!$N$23))</f>
        <v>0</v>
      </c>
      <c r="GM708" s="342">
        <f>IF(GM$8="",0,SUMIFS(GM711:GM767,$H711:$H767,$B708&amp;"*",$E711:$E767,"&lt;&gt;"&amp;"ндс(-)")+SUMIFS(GM711:GM767,$H711:$H767,$B708&amp;"*",$E711:$E767,"ндс(-)")/(1+Главная!$N$23))</f>
        <v>0</v>
      </c>
      <c r="GN708" s="342">
        <f>IF(GN$8="",0,SUMIFS(GN711:GN767,$H711:$H767,$B708&amp;"*",$E711:$E767,"&lt;&gt;"&amp;"ндс(-)")+SUMIFS(GN711:GN767,$H711:$H767,$B708&amp;"*",$E711:$E767,"ндс(-)")/(1+Главная!$N$23))</f>
        <v>0</v>
      </c>
      <c r="GO708" s="342">
        <f>IF(GO$8="",0,SUMIFS(GO711:GO767,$H711:$H767,$B708&amp;"*",$E711:$E767,"&lt;&gt;"&amp;"ндс(-)")+SUMIFS(GO711:GO767,$H711:$H767,$B708&amp;"*",$E711:$E767,"ндс(-)")/(1+Главная!$N$23))</f>
        <v>0</v>
      </c>
      <c r="GP708" s="342">
        <f>IF(GP$8="",0,SUMIFS(GP711:GP767,$H711:$H767,$B708&amp;"*",$E711:$E767,"&lt;&gt;"&amp;"ндс(-)")+SUMIFS(GP711:GP767,$H711:$H767,$B708&amp;"*",$E711:$E767,"ндс(-)")/(1+Главная!$N$23))</f>
        <v>0</v>
      </c>
      <c r="GQ708" s="342">
        <f>IF(GQ$8="",0,SUMIFS(GQ711:GQ767,$H711:$H767,$B708&amp;"*",$E711:$E767,"&lt;&gt;"&amp;"ндс(-)")+SUMIFS(GQ711:GQ767,$H711:$H767,$B708&amp;"*",$E711:$E767,"ндс(-)")/(1+Главная!$N$23))</f>
        <v>0</v>
      </c>
      <c r="GR708" s="342">
        <f>IF(GR$8="",0,SUMIFS(GR711:GR767,$H711:$H767,$B708&amp;"*",$E711:$E767,"&lt;&gt;"&amp;"ндс(-)")+SUMIFS(GR711:GR767,$H711:$H767,$B708&amp;"*",$E711:$E767,"ндс(-)")/(1+Главная!$N$23))</f>
        <v>0</v>
      </c>
      <c r="GS708" s="342">
        <f>IF(GS$8="",0,SUMIFS(GS711:GS767,$H711:$H767,$B708&amp;"*",$E711:$E767,"&lt;&gt;"&amp;"ндс(-)")+SUMIFS(GS711:GS767,$H711:$H767,$B708&amp;"*",$E711:$E767,"ндс(-)")/(1+Главная!$N$23))</f>
        <v>0</v>
      </c>
      <c r="GT708" s="342">
        <f>IF(GT$8="",0,SUMIFS(GT711:GT767,$H711:$H767,$B708&amp;"*",$E711:$E767,"&lt;&gt;"&amp;"ндс(-)")+SUMIFS(GT711:GT767,$H711:$H767,$B708&amp;"*",$E711:$E767,"ндс(-)")/(1+Главная!$N$23))</f>
        <v>0</v>
      </c>
      <c r="GU708" s="342">
        <f>IF(GU$8="",0,SUMIFS(GU711:GU767,$H711:$H767,$B708&amp;"*",$E711:$E767,"&lt;&gt;"&amp;"ндс(-)")+SUMIFS(GU711:GU767,$H711:$H767,$B708&amp;"*",$E711:$E767,"ндс(-)")/(1+Главная!$N$23))</f>
        <v>0</v>
      </c>
      <c r="GV708" s="342">
        <f>IF(GV$8="",0,SUMIFS(GV711:GV767,$H711:$H767,$B708&amp;"*",$E711:$E767,"&lt;&gt;"&amp;"ндс(-)")+SUMIFS(GV711:GV767,$H711:$H767,$B708&amp;"*",$E711:$E767,"ндс(-)")/(1+Главная!$N$23))</f>
        <v>0</v>
      </c>
      <c r="GW708" s="342">
        <f>IF(GW$8="",0,SUMIFS(GW711:GW767,$H711:$H767,$B708&amp;"*",$E711:$E767,"&lt;&gt;"&amp;"ндс(-)")+SUMIFS(GW711:GW767,$H711:$H767,$B708&amp;"*",$E711:$E767,"ндс(-)")/(1+Главная!$N$23))</f>
        <v>0</v>
      </c>
      <c r="GX708" s="342">
        <f>IF(GX$8="",0,SUMIFS(GX711:GX767,$H711:$H767,$B708&amp;"*",$E711:$E767,"&lt;&gt;"&amp;"ндс(-)")+SUMIFS(GX711:GX767,$H711:$H767,$B708&amp;"*",$E711:$E767,"ндс(-)")/(1+Главная!$N$23))</f>
        <v>0</v>
      </c>
      <c r="GY708" s="342">
        <f>IF(GY$8="",0,SUMIFS(GY711:GY767,$H711:$H767,$B708&amp;"*",$E711:$E767,"&lt;&gt;"&amp;"ндс(-)")+SUMIFS(GY711:GY767,$H711:$H767,$B708&amp;"*",$E711:$E767,"ндс(-)")/(1+Главная!$N$23))</f>
        <v>0</v>
      </c>
      <c r="GZ708" s="342">
        <f>IF(GZ$8="",0,SUMIFS(GZ711:GZ767,$H711:$H767,$B708&amp;"*",$E711:$E767,"&lt;&gt;"&amp;"ндс(-)")+SUMIFS(GZ711:GZ767,$H711:$H767,$B708&amp;"*",$E711:$E767,"ндс(-)")/(1+Главная!$N$23))</f>
        <v>0</v>
      </c>
      <c r="HA708" s="336"/>
      <c r="HB708" s="336"/>
    </row>
    <row r="709" spans="1:210" s="349" customFormat="1" ht="10.199999999999999">
      <c r="A709" s="337"/>
      <c r="B709" s="285" t="s">
        <v>179</v>
      </c>
      <c r="C709" s="337"/>
      <c r="D709" s="337"/>
      <c r="E709" s="352"/>
      <c r="F709" s="337"/>
      <c r="G709" s="351"/>
      <c r="H709" s="337"/>
      <c r="I709" s="337" t="str">
        <f>$H$708</f>
        <v>Начисление переменных расходов</v>
      </c>
      <c r="J709" s="337"/>
      <c r="K709" s="337"/>
      <c r="L709" s="337"/>
      <c r="M709" s="240"/>
      <c r="N709" s="337" t="str">
        <f>Главная!$Y$8</f>
        <v>итого</v>
      </c>
      <c r="O709" s="337"/>
      <c r="P709" s="231"/>
      <c r="Q709" s="337" t="s">
        <v>26</v>
      </c>
      <c r="R709" s="337"/>
      <c r="S709" s="240"/>
      <c r="T709" s="344"/>
      <c r="U709" s="240"/>
      <c r="V709" s="337"/>
      <c r="W709" s="345">
        <f>SUM($Y709:$HA709)</f>
        <v>0</v>
      </c>
      <c r="X709" s="345"/>
      <c r="Y709" s="346"/>
      <c r="Z709" s="347"/>
      <c r="AA709" s="348">
        <f t="shared" ref="AA709:AE709" si="3331">IF(AA$8="",0,SUMIFS(AA711:AA767,$H711:$H767,$B708&amp;"*"))</f>
        <v>0</v>
      </c>
      <c r="AB709" s="348">
        <f t="shared" si="3331"/>
        <v>0</v>
      </c>
      <c r="AC709" s="348">
        <f t="shared" si="3331"/>
        <v>0</v>
      </c>
      <c r="AD709" s="348">
        <f t="shared" si="3331"/>
        <v>0</v>
      </c>
      <c r="AE709" s="348">
        <f t="shared" si="3331"/>
        <v>0</v>
      </c>
      <c r="AF709" s="348">
        <f t="shared" ref="AF709" si="3332">IF(AF$8="",0,SUMIFS(AF711:AF767,$H711:$H767,$B708&amp;"*"))</f>
        <v>0</v>
      </c>
      <c r="AG709" s="348">
        <f t="shared" ref="AG709" si="3333">IF(AG$8="",0,SUMIFS(AG711:AG767,$H711:$H767,$B708&amp;"*"))</f>
        <v>0</v>
      </c>
      <c r="AH709" s="348">
        <f t="shared" ref="AH709" si="3334">IF(AH$8="",0,SUMIFS(AH711:AH767,$H711:$H767,$B708&amp;"*"))</f>
        <v>0</v>
      </c>
      <c r="AI709" s="348">
        <f t="shared" ref="AI709" si="3335">IF(AI$8="",0,SUMIFS(AI711:AI767,$H711:$H767,$B708&amp;"*"))</f>
        <v>0</v>
      </c>
      <c r="AJ709" s="348">
        <f t="shared" ref="AJ709" si="3336">IF(AJ$8="",0,SUMIFS(AJ711:AJ767,$H711:$H767,$B708&amp;"*"))</f>
        <v>0</v>
      </c>
      <c r="AK709" s="348">
        <f t="shared" ref="AK709" si="3337">IF(AK$8="",0,SUMIFS(AK711:AK767,$H711:$H767,$B708&amp;"*"))</f>
        <v>0</v>
      </c>
      <c r="AL709" s="348">
        <f t="shared" ref="AL709" si="3338">IF(AL$8="",0,SUMIFS(AL711:AL767,$H711:$H767,$B708&amp;"*"))</f>
        <v>0</v>
      </c>
      <c r="AM709" s="348">
        <f t="shared" ref="AM709" si="3339">IF(AM$8="",0,SUMIFS(AM711:AM767,$H711:$H767,$B708&amp;"*"))</f>
        <v>0</v>
      </c>
      <c r="AN709" s="348">
        <f t="shared" ref="AN709" si="3340">IF(AN$8="",0,SUMIFS(AN711:AN767,$H711:$H767,$B708&amp;"*"))</f>
        <v>0</v>
      </c>
      <c r="AO709" s="348">
        <f t="shared" ref="AO709" si="3341">IF(AO$8="",0,SUMIFS(AO711:AO767,$H711:$H767,$B708&amp;"*"))</f>
        <v>0</v>
      </c>
      <c r="AP709" s="348">
        <f t="shared" ref="AP709" si="3342">IF(AP$8="",0,SUMIFS(AP711:AP767,$H711:$H767,$B708&amp;"*"))</f>
        <v>0</v>
      </c>
      <c r="AQ709" s="348">
        <f t="shared" ref="AQ709" si="3343">IF(AQ$8="",0,SUMIFS(AQ711:AQ767,$H711:$H767,$B708&amp;"*"))</f>
        <v>0</v>
      </c>
      <c r="AR709" s="348">
        <f t="shared" ref="AR709" si="3344">IF(AR$8="",0,SUMIFS(AR711:AR767,$H711:$H767,$B708&amp;"*"))</f>
        <v>0</v>
      </c>
      <c r="AS709" s="348">
        <f t="shared" ref="AS709" si="3345">IF(AS$8="",0,SUMIFS(AS711:AS767,$H711:$H767,$B708&amp;"*"))</f>
        <v>0</v>
      </c>
      <c r="AT709" s="348">
        <f t="shared" ref="AT709" si="3346">IF(AT$8="",0,SUMIFS(AT711:AT767,$H711:$H767,$B708&amp;"*"))</f>
        <v>0</v>
      </c>
      <c r="AU709" s="348">
        <f t="shared" ref="AU709" si="3347">IF(AU$8="",0,SUMIFS(AU711:AU767,$H711:$H767,$B708&amp;"*"))</f>
        <v>0</v>
      </c>
      <c r="AV709" s="348">
        <f t="shared" ref="AV709" si="3348">IF(AV$8="",0,SUMIFS(AV711:AV767,$H711:$H767,$B708&amp;"*"))</f>
        <v>0</v>
      </c>
      <c r="AW709" s="348">
        <f t="shared" ref="AW709" si="3349">IF(AW$8="",0,SUMIFS(AW711:AW767,$H711:$H767,$B708&amp;"*"))</f>
        <v>0</v>
      </c>
      <c r="AX709" s="348">
        <f t="shared" ref="AX709" si="3350">IF(AX$8="",0,SUMIFS(AX711:AX767,$H711:$H767,$B708&amp;"*"))</f>
        <v>0</v>
      </c>
      <c r="AY709" s="348">
        <f t="shared" ref="AY709" si="3351">IF(AY$8="",0,SUMIFS(AY711:AY767,$H711:$H767,$B708&amp;"*"))</f>
        <v>0</v>
      </c>
      <c r="AZ709" s="348">
        <f t="shared" ref="AZ709" si="3352">IF(AZ$8="",0,SUMIFS(AZ711:AZ767,$H711:$H767,$B708&amp;"*"))</f>
        <v>0</v>
      </c>
      <c r="BA709" s="348">
        <f t="shared" ref="BA709" si="3353">IF(BA$8="",0,SUMIFS(BA711:BA767,$H711:$H767,$B708&amp;"*"))</f>
        <v>0</v>
      </c>
      <c r="BB709" s="348">
        <f t="shared" ref="BB709" si="3354">IF(BB$8="",0,SUMIFS(BB711:BB767,$H711:$H767,$B708&amp;"*"))</f>
        <v>0</v>
      </c>
      <c r="BC709" s="348">
        <f t="shared" ref="BC709" si="3355">IF(BC$8="",0,SUMIFS(BC711:BC767,$H711:$H767,$B708&amp;"*"))</f>
        <v>0</v>
      </c>
      <c r="BD709" s="348">
        <f t="shared" ref="BD709" si="3356">IF(BD$8="",0,SUMIFS(BD711:BD767,$H711:$H767,$B708&amp;"*"))</f>
        <v>0</v>
      </c>
      <c r="BE709" s="348">
        <f t="shared" ref="BE709" si="3357">IF(BE$8="",0,SUMIFS(BE711:BE767,$H711:$H767,$B708&amp;"*"))</f>
        <v>0</v>
      </c>
      <c r="BF709" s="348">
        <f t="shared" ref="BF709" si="3358">IF(BF$8="",0,SUMIFS(BF711:BF767,$H711:$H767,$B708&amp;"*"))</f>
        <v>0</v>
      </c>
      <c r="BG709" s="348">
        <f t="shared" ref="BG709" si="3359">IF(BG$8="",0,SUMIFS(BG711:BG767,$H711:$H767,$B708&amp;"*"))</f>
        <v>0</v>
      </c>
      <c r="BH709" s="348">
        <f t="shared" ref="BH709" si="3360">IF(BH$8="",0,SUMIFS(BH711:BH767,$H711:$H767,$B708&amp;"*"))</f>
        <v>0</v>
      </c>
      <c r="BI709" s="348">
        <f t="shared" ref="BI709" si="3361">IF(BI$8="",0,SUMIFS(BI711:BI767,$H711:$H767,$B708&amp;"*"))</f>
        <v>0</v>
      </c>
      <c r="BJ709" s="348">
        <f t="shared" ref="BJ709" si="3362">IF(BJ$8="",0,SUMIFS(BJ711:BJ767,$H711:$H767,$B708&amp;"*"))</f>
        <v>0</v>
      </c>
      <c r="BK709" s="348">
        <f t="shared" ref="BK709" si="3363">IF(BK$8="",0,SUMIFS(BK711:BK767,$H711:$H767,$B708&amp;"*"))</f>
        <v>0</v>
      </c>
      <c r="BL709" s="348">
        <f t="shared" ref="BL709" si="3364">IF(BL$8="",0,SUMIFS(BL711:BL767,$H711:$H767,$B708&amp;"*"))</f>
        <v>0</v>
      </c>
      <c r="BM709" s="348">
        <f t="shared" ref="BM709" si="3365">IF(BM$8="",0,SUMIFS(BM711:BM767,$H711:$H767,$B708&amp;"*"))</f>
        <v>0</v>
      </c>
      <c r="BN709" s="348">
        <f t="shared" ref="BN709" si="3366">IF(BN$8="",0,SUMIFS(BN711:BN767,$H711:$H767,$B708&amp;"*"))</f>
        <v>0</v>
      </c>
      <c r="BO709" s="348">
        <f t="shared" ref="BO709" si="3367">IF(BO$8="",0,SUMIFS(BO711:BO767,$H711:$H767,$B708&amp;"*"))</f>
        <v>0</v>
      </c>
      <c r="BP709" s="348">
        <f t="shared" ref="BP709" si="3368">IF(BP$8="",0,SUMIFS(BP711:BP767,$H711:$H767,$B708&amp;"*"))</f>
        <v>0</v>
      </c>
      <c r="BQ709" s="348">
        <f t="shared" ref="BQ709" si="3369">IF(BQ$8="",0,SUMIFS(BQ711:BQ767,$H711:$H767,$B708&amp;"*"))</f>
        <v>0</v>
      </c>
      <c r="BR709" s="348">
        <f t="shared" ref="BR709" si="3370">IF(BR$8="",0,SUMIFS(BR711:BR767,$H711:$H767,$B708&amp;"*"))</f>
        <v>0</v>
      </c>
      <c r="BS709" s="348">
        <f t="shared" ref="BS709" si="3371">IF(BS$8="",0,SUMIFS(BS711:BS767,$H711:$H767,$B708&amp;"*"))</f>
        <v>0</v>
      </c>
      <c r="BT709" s="348">
        <f t="shared" ref="BT709" si="3372">IF(BT$8="",0,SUMIFS(BT711:BT767,$H711:$H767,$B708&amp;"*"))</f>
        <v>0</v>
      </c>
      <c r="BU709" s="348">
        <f t="shared" ref="BU709" si="3373">IF(BU$8="",0,SUMIFS(BU711:BU767,$H711:$H767,$B708&amp;"*"))</f>
        <v>0</v>
      </c>
      <c r="BV709" s="348">
        <f t="shared" ref="BV709" si="3374">IF(BV$8="",0,SUMIFS(BV711:BV767,$H711:$H767,$B708&amp;"*"))</f>
        <v>0</v>
      </c>
      <c r="BW709" s="348">
        <f t="shared" ref="BW709" si="3375">IF(BW$8="",0,SUMIFS(BW711:BW767,$H711:$H767,$B708&amp;"*"))</f>
        <v>0</v>
      </c>
      <c r="BX709" s="348">
        <f t="shared" ref="BX709" si="3376">IF(BX$8="",0,SUMIFS(BX711:BX767,$H711:$H767,$B708&amp;"*"))</f>
        <v>0</v>
      </c>
      <c r="BY709" s="348">
        <f t="shared" ref="BY709" si="3377">IF(BY$8="",0,SUMIFS(BY711:BY767,$H711:$H767,$B708&amp;"*"))</f>
        <v>0</v>
      </c>
      <c r="BZ709" s="348">
        <f t="shared" ref="BZ709" si="3378">IF(BZ$8="",0,SUMIFS(BZ711:BZ767,$H711:$H767,$B708&amp;"*"))</f>
        <v>0</v>
      </c>
      <c r="CA709" s="348">
        <f t="shared" ref="CA709" si="3379">IF(CA$8="",0,SUMIFS(CA711:CA767,$H711:$H767,$B708&amp;"*"))</f>
        <v>0</v>
      </c>
      <c r="CB709" s="348">
        <f t="shared" ref="CB709" si="3380">IF(CB$8="",0,SUMIFS(CB711:CB767,$H711:$H767,$B708&amp;"*"))</f>
        <v>0</v>
      </c>
      <c r="CC709" s="348">
        <f t="shared" ref="CC709" si="3381">IF(CC$8="",0,SUMIFS(CC711:CC767,$H711:$H767,$B708&amp;"*"))</f>
        <v>0</v>
      </c>
      <c r="CD709" s="348">
        <f t="shared" ref="CD709" si="3382">IF(CD$8="",0,SUMIFS(CD711:CD767,$H711:$H767,$B708&amp;"*"))</f>
        <v>0</v>
      </c>
      <c r="CE709" s="348">
        <f t="shared" ref="CE709" si="3383">IF(CE$8="",0,SUMIFS(CE711:CE767,$H711:$H767,$B708&amp;"*"))</f>
        <v>0</v>
      </c>
      <c r="CF709" s="348">
        <f t="shared" ref="CF709" si="3384">IF(CF$8="",0,SUMIFS(CF711:CF767,$H711:$H767,$B708&amp;"*"))</f>
        <v>0</v>
      </c>
      <c r="CG709" s="348">
        <f t="shared" ref="CG709" si="3385">IF(CG$8="",0,SUMIFS(CG711:CG767,$H711:$H767,$B708&amp;"*"))</f>
        <v>0</v>
      </c>
      <c r="CH709" s="348">
        <f t="shared" ref="CH709" si="3386">IF(CH$8="",0,SUMIFS(CH711:CH767,$H711:$H767,$B708&amp;"*"))</f>
        <v>0</v>
      </c>
      <c r="CI709" s="348">
        <f t="shared" ref="CI709" si="3387">IF(CI$8="",0,SUMIFS(CI711:CI767,$H711:$H767,$B708&amp;"*"))</f>
        <v>0</v>
      </c>
      <c r="CJ709" s="348">
        <f t="shared" ref="CJ709" si="3388">IF(CJ$8="",0,SUMIFS(CJ711:CJ767,$H711:$H767,$B708&amp;"*"))</f>
        <v>0</v>
      </c>
      <c r="CK709" s="348">
        <f t="shared" ref="CK709" si="3389">IF(CK$8="",0,SUMIFS(CK711:CK767,$H711:$H767,$B708&amp;"*"))</f>
        <v>0</v>
      </c>
      <c r="CL709" s="348">
        <f t="shared" ref="CL709" si="3390">IF(CL$8="",0,SUMIFS(CL711:CL767,$H711:$H767,$B708&amp;"*"))</f>
        <v>0</v>
      </c>
      <c r="CM709" s="348">
        <f t="shared" ref="CM709" si="3391">IF(CM$8="",0,SUMIFS(CM711:CM767,$H711:$H767,$B708&amp;"*"))</f>
        <v>0</v>
      </c>
      <c r="CN709" s="348">
        <f t="shared" ref="CN709" si="3392">IF(CN$8="",0,SUMIFS(CN711:CN767,$H711:$H767,$B708&amp;"*"))</f>
        <v>0</v>
      </c>
      <c r="CO709" s="348">
        <f t="shared" ref="CO709" si="3393">IF(CO$8="",0,SUMIFS(CO711:CO767,$H711:$H767,$B708&amp;"*"))</f>
        <v>0</v>
      </c>
      <c r="CP709" s="348">
        <f t="shared" ref="CP709" si="3394">IF(CP$8="",0,SUMIFS(CP711:CP767,$H711:$H767,$B708&amp;"*"))</f>
        <v>0</v>
      </c>
      <c r="CQ709" s="348">
        <f t="shared" ref="CQ709" si="3395">IF(CQ$8="",0,SUMIFS(CQ711:CQ767,$H711:$H767,$B708&amp;"*"))</f>
        <v>0</v>
      </c>
      <c r="CR709" s="348">
        <f t="shared" ref="CR709" si="3396">IF(CR$8="",0,SUMIFS(CR711:CR767,$H711:$H767,$B708&amp;"*"))</f>
        <v>0</v>
      </c>
      <c r="CS709" s="348">
        <f t="shared" ref="CS709" si="3397">IF(CS$8="",0,SUMIFS(CS711:CS767,$H711:$H767,$B708&amp;"*"))</f>
        <v>0</v>
      </c>
      <c r="CT709" s="348">
        <f t="shared" ref="CT709" si="3398">IF(CT$8="",0,SUMIFS(CT711:CT767,$H711:$H767,$B708&amp;"*"))</f>
        <v>0</v>
      </c>
      <c r="CU709" s="348">
        <f t="shared" ref="CU709" si="3399">IF(CU$8="",0,SUMIFS(CU711:CU767,$H711:$H767,$B708&amp;"*"))</f>
        <v>0</v>
      </c>
      <c r="CV709" s="348">
        <f t="shared" ref="CV709" si="3400">IF(CV$8="",0,SUMIFS(CV711:CV767,$H711:$H767,$B708&amp;"*"))</f>
        <v>0</v>
      </c>
      <c r="CW709" s="348">
        <f t="shared" ref="CW709" si="3401">IF(CW$8="",0,SUMIFS(CW711:CW767,$H711:$H767,$B708&amp;"*"))</f>
        <v>0</v>
      </c>
      <c r="CX709" s="348">
        <f t="shared" ref="CX709" si="3402">IF(CX$8="",0,SUMIFS(CX711:CX767,$H711:$H767,$B708&amp;"*"))</f>
        <v>0</v>
      </c>
      <c r="CY709" s="348">
        <f t="shared" ref="CY709" si="3403">IF(CY$8="",0,SUMIFS(CY711:CY767,$H711:$H767,$B708&amp;"*"))</f>
        <v>0</v>
      </c>
      <c r="CZ709" s="348">
        <f t="shared" ref="CZ709" si="3404">IF(CZ$8="",0,SUMIFS(CZ711:CZ767,$H711:$H767,$B708&amp;"*"))</f>
        <v>0</v>
      </c>
      <c r="DA709" s="348">
        <f t="shared" ref="DA709" si="3405">IF(DA$8="",0,SUMIFS(DA711:DA767,$H711:$H767,$B708&amp;"*"))</f>
        <v>0</v>
      </c>
      <c r="DB709" s="348">
        <f t="shared" ref="DB709" si="3406">IF(DB$8="",0,SUMIFS(DB711:DB767,$H711:$H767,$B708&amp;"*"))</f>
        <v>0</v>
      </c>
      <c r="DC709" s="348">
        <f t="shared" ref="DC709" si="3407">IF(DC$8="",0,SUMIFS(DC711:DC767,$H711:$H767,$B708&amp;"*"))</f>
        <v>0</v>
      </c>
      <c r="DD709" s="348">
        <f t="shared" ref="DD709" si="3408">IF(DD$8="",0,SUMIFS(DD711:DD767,$H711:$H767,$B708&amp;"*"))</f>
        <v>0</v>
      </c>
      <c r="DE709" s="348">
        <f t="shared" ref="DE709" si="3409">IF(DE$8="",0,SUMIFS(DE711:DE767,$H711:$H767,$B708&amp;"*"))</f>
        <v>0</v>
      </c>
      <c r="DF709" s="348">
        <f t="shared" ref="DF709" si="3410">IF(DF$8="",0,SUMIFS(DF711:DF767,$H711:$H767,$B708&amp;"*"))</f>
        <v>0</v>
      </c>
      <c r="DG709" s="348">
        <f t="shared" ref="DG709:FR709" si="3411">IF(DG$8="",0,SUMIFS(DG711:DG767,$H711:$H767,$B708&amp;"*"))</f>
        <v>0</v>
      </c>
      <c r="DH709" s="348">
        <f t="shared" si="3411"/>
        <v>0</v>
      </c>
      <c r="DI709" s="348">
        <f t="shared" si="3411"/>
        <v>0</v>
      </c>
      <c r="DJ709" s="348">
        <f t="shared" si="3411"/>
        <v>0</v>
      </c>
      <c r="DK709" s="348">
        <f t="shared" si="3411"/>
        <v>0</v>
      </c>
      <c r="DL709" s="348">
        <f t="shared" si="3411"/>
        <v>0</v>
      </c>
      <c r="DM709" s="348">
        <f t="shared" si="3411"/>
        <v>0</v>
      </c>
      <c r="DN709" s="348">
        <f t="shared" si="3411"/>
        <v>0</v>
      </c>
      <c r="DO709" s="348">
        <f t="shared" si="3411"/>
        <v>0</v>
      </c>
      <c r="DP709" s="348">
        <f t="shared" si="3411"/>
        <v>0</v>
      </c>
      <c r="DQ709" s="348">
        <f t="shared" si="3411"/>
        <v>0</v>
      </c>
      <c r="DR709" s="348">
        <f t="shared" si="3411"/>
        <v>0</v>
      </c>
      <c r="DS709" s="348">
        <f t="shared" si="3411"/>
        <v>0</v>
      </c>
      <c r="DT709" s="348">
        <f t="shared" si="3411"/>
        <v>0</v>
      </c>
      <c r="DU709" s="348">
        <f t="shared" si="3411"/>
        <v>0</v>
      </c>
      <c r="DV709" s="348">
        <f t="shared" si="3411"/>
        <v>0</v>
      </c>
      <c r="DW709" s="348">
        <f t="shared" si="3411"/>
        <v>0</v>
      </c>
      <c r="DX709" s="348">
        <f t="shared" si="3411"/>
        <v>0</v>
      </c>
      <c r="DY709" s="348">
        <f t="shared" si="3411"/>
        <v>0</v>
      </c>
      <c r="DZ709" s="348">
        <f t="shared" si="3411"/>
        <v>0</v>
      </c>
      <c r="EA709" s="348">
        <f t="shared" si="3411"/>
        <v>0</v>
      </c>
      <c r="EB709" s="348">
        <f t="shared" si="3411"/>
        <v>0</v>
      </c>
      <c r="EC709" s="348">
        <f t="shared" si="3411"/>
        <v>0</v>
      </c>
      <c r="ED709" s="348">
        <f t="shared" si="3411"/>
        <v>0</v>
      </c>
      <c r="EE709" s="348">
        <f t="shared" si="3411"/>
        <v>0</v>
      </c>
      <c r="EF709" s="348">
        <f t="shared" si="3411"/>
        <v>0</v>
      </c>
      <c r="EG709" s="348">
        <f t="shared" si="3411"/>
        <v>0</v>
      </c>
      <c r="EH709" s="348">
        <f t="shared" si="3411"/>
        <v>0</v>
      </c>
      <c r="EI709" s="348">
        <f t="shared" si="3411"/>
        <v>0</v>
      </c>
      <c r="EJ709" s="348">
        <f t="shared" si="3411"/>
        <v>0</v>
      </c>
      <c r="EK709" s="348">
        <f t="shared" si="3411"/>
        <v>0</v>
      </c>
      <c r="EL709" s="348">
        <f t="shared" si="3411"/>
        <v>0</v>
      </c>
      <c r="EM709" s="348">
        <f t="shared" si="3411"/>
        <v>0</v>
      </c>
      <c r="EN709" s="348">
        <f t="shared" si="3411"/>
        <v>0</v>
      </c>
      <c r="EO709" s="348">
        <f t="shared" si="3411"/>
        <v>0</v>
      </c>
      <c r="EP709" s="348">
        <f t="shared" si="3411"/>
        <v>0</v>
      </c>
      <c r="EQ709" s="348">
        <f t="shared" si="3411"/>
        <v>0</v>
      </c>
      <c r="ER709" s="348">
        <f t="shared" si="3411"/>
        <v>0</v>
      </c>
      <c r="ES709" s="348">
        <f t="shared" si="3411"/>
        <v>0</v>
      </c>
      <c r="ET709" s="348">
        <f t="shared" si="3411"/>
        <v>0</v>
      </c>
      <c r="EU709" s="348">
        <f t="shared" si="3411"/>
        <v>0</v>
      </c>
      <c r="EV709" s="348">
        <f t="shared" si="3411"/>
        <v>0</v>
      </c>
      <c r="EW709" s="348">
        <f t="shared" si="3411"/>
        <v>0</v>
      </c>
      <c r="EX709" s="348">
        <f t="shared" si="3411"/>
        <v>0</v>
      </c>
      <c r="EY709" s="348">
        <f t="shared" si="3411"/>
        <v>0</v>
      </c>
      <c r="EZ709" s="348">
        <f t="shared" si="3411"/>
        <v>0</v>
      </c>
      <c r="FA709" s="348">
        <f t="shared" si="3411"/>
        <v>0</v>
      </c>
      <c r="FB709" s="348">
        <f t="shared" si="3411"/>
        <v>0</v>
      </c>
      <c r="FC709" s="348">
        <f t="shared" si="3411"/>
        <v>0</v>
      </c>
      <c r="FD709" s="348">
        <f t="shared" si="3411"/>
        <v>0</v>
      </c>
      <c r="FE709" s="348">
        <f t="shared" si="3411"/>
        <v>0</v>
      </c>
      <c r="FF709" s="348">
        <f t="shared" si="3411"/>
        <v>0</v>
      </c>
      <c r="FG709" s="348">
        <f t="shared" si="3411"/>
        <v>0</v>
      </c>
      <c r="FH709" s="348">
        <f t="shared" si="3411"/>
        <v>0</v>
      </c>
      <c r="FI709" s="348">
        <f t="shared" si="3411"/>
        <v>0</v>
      </c>
      <c r="FJ709" s="348">
        <f t="shared" si="3411"/>
        <v>0</v>
      </c>
      <c r="FK709" s="348">
        <f t="shared" si="3411"/>
        <v>0</v>
      </c>
      <c r="FL709" s="348">
        <f t="shared" si="3411"/>
        <v>0</v>
      </c>
      <c r="FM709" s="348">
        <f t="shared" si="3411"/>
        <v>0</v>
      </c>
      <c r="FN709" s="348">
        <f t="shared" si="3411"/>
        <v>0</v>
      </c>
      <c r="FO709" s="348">
        <f t="shared" si="3411"/>
        <v>0</v>
      </c>
      <c r="FP709" s="348">
        <f t="shared" si="3411"/>
        <v>0</v>
      </c>
      <c r="FQ709" s="348">
        <f t="shared" si="3411"/>
        <v>0</v>
      </c>
      <c r="FR709" s="348">
        <f t="shared" si="3411"/>
        <v>0</v>
      </c>
      <c r="FS709" s="348">
        <f t="shared" ref="FS709:GZ709" si="3412">IF(FS$8="",0,SUMIFS(FS711:FS767,$H711:$H767,$B708&amp;"*"))</f>
        <v>0</v>
      </c>
      <c r="FT709" s="348">
        <f t="shared" si="3412"/>
        <v>0</v>
      </c>
      <c r="FU709" s="348">
        <f t="shared" si="3412"/>
        <v>0</v>
      </c>
      <c r="FV709" s="348">
        <f t="shared" si="3412"/>
        <v>0</v>
      </c>
      <c r="FW709" s="348">
        <f t="shared" si="3412"/>
        <v>0</v>
      </c>
      <c r="FX709" s="348">
        <f t="shared" si="3412"/>
        <v>0</v>
      </c>
      <c r="FY709" s="348">
        <f t="shared" si="3412"/>
        <v>0</v>
      </c>
      <c r="FZ709" s="348">
        <f t="shared" si="3412"/>
        <v>0</v>
      </c>
      <c r="GA709" s="348">
        <f t="shared" si="3412"/>
        <v>0</v>
      </c>
      <c r="GB709" s="348">
        <f t="shared" si="3412"/>
        <v>0</v>
      </c>
      <c r="GC709" s="348">
        <f t="shared" si="3412"/>
        <v>0</v>
      </c>
      <c r="GD709" s="348">
        <f t="shared" si="3412"/>
        <v>0</v>
      </c>
      <c r="GE709" s="348">
        <f t="shared" si="3412"/>
        <v>0</v>
      </c>
      <c r="GF709" s="348">
        <f t="shared" si="3412"/>
        <v>0</v>
      </c>
      <c r="GG709" s="348">
        <f t="shared" si="3412"/>
        <v>0</v>
      </c>
      <c r="GH709" s="348">
        <f t="shared" si="3412"/>
        <v>0</v>
      </c>
      <c r="GI709" s="348">
        <f t="shared" si="3412"/>
        <v>0</v>
      </c>
      <c r="GJ709" s="348">
        <f t="shared" si="3412"/>
        <v>0</v>
      </c>
      <c r="GK709" s="348">
        <f t="shared" si="3412"/>
        <v>0</v>
      </c>
      <c r="GL709" s="348">
        <f t="shared" si="3412"/>
        <v>0</v>
      </c>
      <c r="GM709" s="348">
        <f t="shared" si="3412"/>
        <v>0</v>
      </c>
      <c r="GN709" s="348">
        <f t="shared" si="3412"/>
        <v>0</v>
      </c>
      <c r="GO709" s="348">
        <f t="shared" si="3412"/>
        <v>0</v>
      </c>
      <c r="GP709" s="348">
        <f t="shared" si="3412"/>
        <v>0</v>
      </c>
      <c r="GQ709" s="348">
        <f t="shared" si="3412"/>
        <v>0</v>
      </c>
      <c r="GR709" s="348">
        <f t="shared" si="3412"/>
        <v>0</v>
      </c>
      <c r="GS709" s="348">
        <f t="shared" si="3412"/>
        <v>0</v>
      </c>
      <c r="GT709" s="348">
        <f t="shared" si="3412"/>
        <v>0</v>
      </c>
      <c r="GU709" s="348">
        <f t="shared" si="3412"/>
        <v>0</v>
      </c>
      <c r="GV709" s="348">
        <f t="shared" si="3412"/>
        <v>0</v>
      </c>
      <c r="GW709" s="348">
        <f t="shared" si="3412"/>
        <v>0</v>
      </c>
      <c r="GX709" s="348">
        <f t="shared" si="3412"/>
        <v>0</v>
      </c>
      <c r="GY709" s="348">
        <f t="shared" si="3412"/>
        <v>0</v>
      </c>
      <c r="GZ709" s="348">
        <f t="shared" si="3412"/>
        <v>0</v>
      </c>
      <c r="HA709" s="337"/>
      <c r="HB709" s="337"/>
    </row>
    <row r="710" spans="1:210" s="343" customFormat="1">
      <c r="A710" s="336"/>
      <c r="B710" s="260" t="s">
        <v>174</v>
      </c>
      <c r="C710" s="336"/>
      <c r="D710" s="336"/>
      <c r="E710" s="265" t="s">
        <v>138</v>
      </c>
      <c r="F710" s="336"/>
      <c r="G710" s="351" t="s">
        <v>6</v>
      </c>
      <c r="H710" s="336" t="s">
        <v>275</v>
      </c>
      <c r="I710" s="336"/>
      <c r="J710" s="336"/>
      <c r="K710" s="336"/>
      <c r="L710" s="336"/>
      <c r="M710" s="24"/>
      <c r="N710" s="336" t="str">
        <f>Главная!$Y$8</f>
        <v>итого</v>
      </c>
      <c r="O710" s="336"/>
      <c r="P710" s="5"/>
      <c r="Q710" s="336" t="s">
        <v>26</v>
      </c>
      <c r="R710" s="336"/>
      <c r="S710" s="24"/>
      <c r="T710" s="338"/>
      <c r="U710" s="24"/>
      <c r="V710" s="336"/>
      <c r="W710" s="339">
        <f>SUM($Y710:$HA710)</f>
        <v>0</v>
      </c>
      <c r="X710" s="339"/>
      <c r="Y710" s="340"/>
      <c r="Z710" s="341"/>
      <c r="AA710" s="342">
        <f t="shared" ref="AA710:AE710" si="3413">IF(AA$8="",0,SUMIFS(AA711:AA767,$H711:$H767,$B710&amp;"*"))</f>
        <v>0</v>
      </c>
      <c r="AB710" s="342">
        <f t="shared" si="3413"/>
        <v>0</v>
      </c>
      <c r="AC710" s="342">
        <f t="shared" si="3413"/>
        <v>0</v>
      </c>
      <c r="AD710" s="342">
        <f t="shared" si="3413"/>
        <v>0</v>
      </c>
      <c r="AE710" s="342">
        <f t="shared" si="3413"/>
        <v>0</v>
      </c>
      <c r="AF710" s="342">
        <f t="shared" ref="AF710" si="3414">IF(AF$8="",0,SUMIFS(AF711:AF767,$H711:$H767,$B710&amp;"*"))</f>
        <v>0</v>
      </c>
      <c r="AG710" s="342">
        <f t="shared" ref="AG710" si="3415">IF(AG$8="",0,SUMIFS(AG711:AG767,$H711:$H767,$B710&amp;"*"))</f>
        <v>0</v>
      </c>
      <c r="AH710" s="342">
        <f t="shared" ref="AH710" si="3416">IF(AH$8="",0,SUMIFS(AH711:AH767,$H711:$H767,$B710&amp;"*"))</f>
        <v>0</v>
      </c>
      <c r="AI710" s="342">
        <f t="shared" ref="AI710" si="3417">IF(AI$8="",0,SUMIFS(AI711:AI767,$H711:$H767,$B710&amp;"*"))</f>
        <v>0</v>
      </c>
      <c r="AJ710" s="342">
        <f t="shared" ref="AJ710" si="3418">IF(AJ$8="",0,SUMIFS(AJ711:AJ767,$H711:$H767,$B710&amp;"*"))</f>
        <v>0</v>
      </c>
      <c r="AK710" s="342">
        <f t="shared" ref="AK710" si="3419">IF(AK$8="",0,SUMIFS(AK711:AK767,$H711:$H767,$B710&amp;"*"))</f>
        <v>0</v>
      </c>
      <c r="AL710" s="342">
        <f t="shared" ref="AL710" si="3420">IF(AL$8="",0,SUMIFS(AL711:AL767,$H711:$H767,$B710&amp;"*"))</f>
        <v>0</v>
      </c>
      <c r="AM710" s="342">
        <f t="shared" ref="AM710" si="3421">IF(AM$8="",0,SUMIFS(AM711:AM767,$H711:$H767,$B710&amp;"*"))</f>
        <v>0</v>
      </c>
      <c r="AN710" s="342">
        <f t="shared" ref="AN710" si="3422">IF(AN$8="",0,SUMIFS(AN711:AN767,$H711:$H767,$B710&amp;"*"))</f>
        <v>0</v>
      </c>
      <c r="AO710" s="342">
        <f t="shared" ref="AO710" si="3423">IF(AO$8="",0,SUMIFS(AO711:AO767,$H711:$H767,$B710&amp;"*"))</f>
        <v>0</v>
      </c>
      <c r="AP710" s="342">
        <f t="shared" ref="AP710" si="3424">IF(AP$8="",0,SUMIFS(AP711:AP767,$H711:$H767,$B710&amp;"*"))</f>
        <v>0</v>
      </c>
      <c r="AQ710" s="342">
        <f t="shared" ref="AQ710" si="3425">IF(AQ$8="",0,SUMIFS(AQ711:AQ767,$H711:$H767,$B710&amp;"*"))</f>
        <v>0</v>
      </c>
      <c r="AR710" s="342">
        <f t="shared" ref="AR710" si="3426">IF(AR$8="",0,SUMIFS(AR711:AR767,$H711:$H767,$B710&amp;"*"))</f>
        <v>0</v>
      </c>
      <c r="AS710" s="342">
        <f t="shared" ref="AS710" si="3427">IF(AS$8="",0,SUMIFS(AS711:AS767,$H711:$H767,$B710&amp;"*"))</f>
        <v>0</v>
      </c>
      <c r="AT710" s="342">
        <f t="shared" ref="AT710" si="3428">IF(AT$8="",0,SUMIFS(AT711:AT767,$H711:$H767,$B710&amp;"*"))</f>
        <v>0</v>
      </c>
      <c r="AU710" s="342">
        <f t="shared" ref="AU710" si="3429">IF(AU$8="",0,SUMIFS(AU711:AU767,$H711:$H767,$B710&amp;"*"))</f>
        <v>0</v>
      </c>
      <c r="AV710" s="342">
        <f t="shared" ref="AV710" si="3430">IF(AV$8="",0,SUMIFS(AV711:AV767,$H711:$H767,$B710&amp;"*"))</f>
        <v>0</v>
      </c>
      <c r="AW710" s="342">
        <f t="shared" ref="AW710" si="3431">IF(AW$8="",0,SUMIFS(AW711:AW767,$H711:$H767,$B710&amp;"*"))</f>
        <v>0</v>
      </c>
      <c r="AX710" s="342">
        <f t="shared" ref="AX710" si="3432">IF(AX$8="",0,SUMIFS(AX711:AX767,$H711:$H767,$B710&amp;"*"))</f>
        <v>0</v>
      </c>
      <c r="AY710" s="342">
        <f t="shared" ref="AY710" si="3433">IF(AY$8="",0,SUMIFS(AY711:AY767,$H711:$H767,$B710&amp;"*"))</f>
        <v>0</v>
      </c>
      <c r="AZ710" s="342">
        <f t="shared" ref="AZ710" si="3434">IF(AZ$8="",0,SUMIFS(AZ711:AZ767,$H711:$H767,$B710&amp;"*"))</f>
        <v>0</v>
      </c>
      <c r="BA710" s="342">
        <f t="shared" ref="BA710" si="3435">IF(BA$8="",0,SUMIFS(BA711:BA767,$H711:$H767,$B710&amp;"*"))</f>
        <v>0</v>
      </c>
      <c r="BB710" s="342">
        <f t="shared" ref="BB710" si="3436">IF(BB$8="",0,SUMIFS(BB711:BB767,$H711:$H767,$B710&amp;"*"))</f>
        <v>0</v>
      </c>
      <c r="BC710" s="342">
        <f t="shared" ref="BC710" si="3437">IF(BC$8="",0,SUMIFS(BC711:BC767,$H711:$H767,$B710&amp;"*"))</f>
        <v>0</v>
      </c>
      <c r="BD710" s="342">
        <f t="shared" ref="BD710" si="3438">IF(BD$8="",0,SUMIFS(BD711:BD767,$H711:$H767,$B710&amp;"*"))</f>
        <v>0</v>
      </c>
      <c r="BE710" s="342">
        <f t="shared" ref="BE710" si="3439">IF(BE$8="",0,SUMIFS(BE711:BE767,$H711:$H767,$B710&amp;"*"))</f>
        <v>0</v>
      </c>
      <c r="BF710" s="342">
        <f t="shared" ref="BF710" si="3440">IF(BF$8="",0,SUMIFS(BF711:BF767,$H711:$H767,$B710&amp;"*"))</f>
        <v>0</v>
      </c>
      <c r="BG710" s="342">
        <f t="shared" ref="BG710" si="3441">IF(BG$8="",0,SUMIFS(BG711:BG767,$H711:$H767,$B710&amp;"*"))</f>
        <v>0</v>
      </c>
      <c r="BH710" s="342">
        <f t="shared" ref="BH710" si="3442">IF(BH$8="",0,SUMIFS(BH711:BH767,$H711:$H767,$B710&amp;"*"))</f>
        <v>0</v>
      </c>
      <c r="BI710" s="342">
        <f t="shared" ref="BI710" si="3443">IF(BI$8="",0,SUMIFS(BI711:BI767,$H711:$H767,$B710&amp;"*"))</f>
        <v>0</v>
      </c>
      <c r="BJ710" s="342">
        <f t="shared" ref="BJ710" si="3444">IF(BJ$8="",0,SUMIFS(BJ711:BJ767,$H711:$H767,$B710&amp;"*"))</f>
        <v>0</v>
      </c>
      <c r="BK710" s="342">
        <f t="shared" ref="BK710" si="3445">IF(BK$8="",0,SUMIFS(BK711:BK767,$H711:$H767,$B710&amp;"*"))</f>
        <v>0</v>
      </c>
      <c r="BL710" s="342">
        <f t="shared" ref="BL710" si="3446">IF(BL$8="",0,SUMIFS(BL711:BL767,$H711:$H767,$B710&amp;"*"))</f>
        <v>0</v>
      </c>
      <c r="BM710" s="342">
        <f t="shared" ref="BM710" si="3447">IF(BM$8="",0,SUMIFS(BM711:BM767,$H711:$H767,$B710&amp;"*"))</f>
        <v>0</v>
      </c>
      <c r="BN710" s="342">
        <f t="shared" ref="BN710" si="3448">IF(BN$8="",0,SUMIFS(BN711:BN767,$H711:$H767,$B710&amp;"*"))</f>
        <v>0</v>
      </c>
      <c r="BO710" s="342">
        <f t="shared" ref="BO710" si="3449">IF(BO$8="",0,SUMIFS(BO711:BO767,$H711:$H767,$B710&amp;"*"))</f>
        <v>0</v>
      </c>
      <c r="BP710" s="342">
        <f t="shared" ref="BP710" si="3450">IF(BP$8="",0,SUMIFS(BP711:BP767,$H711:$H767,$B710&amp;"*"))</f>
        <v>0</v>
      </c>
      <c r="BQ710" s="342">
        <f t="shared" ref="BQ710" si="3451">IF(BQ$8="",0,SUMIFS(BQ711:BQ767,$H711:$H767,$B710&amp;"*"))</f>
        <v>0</v>
      </c>
      <c r="BR710" s="342">
        <f t="shared" ref="BR710" si="3452">IF(BR$8="",0,SUMIFS(BR711:BR767,$H711:$H767,$B710&amp;"*"))</f>
        <v>0</v>
      </c>
      <c r="BS710" s="342">
        <f t="shared" ref="BS710" si="3453">IF(BS$8="",0,SUMIFS(BS711:BS767,$H711:$H767,$B710&amp;"*"))</f>
        <v>0</v>
      </c>
      <c r="BT710" s="342">
        <f t="shared" ref="BT710" si="3454">IF(BT$8="",0,SUMIFS(BT711:BT767,$H711:$H767,$B710&amp;"*"))</f>
        <v>0</v>
      </c>
      <c r="BU710" s="342">
        <f t="shared" ref="BU710" si="3455">IF(BU$8="",0,SUMIFS(BU711:BU767,$H711:$H767,$B710&amp;"*"))</f>
        <v>0</v>
      </c>
      <c r="BV710" s="342">
        <f t="shared" ref="BV710" si="3456">IF(BV$8="",0,SUMIFS(BV711:BV767,$H711:$H767,$B710&amp;"*"))</f>
        <v>0</v>
      </c>
      <c r="BW710" s="342">
        <f t="shared" ref="BW710" si="3457">IF(BW$8="",0,SUMIFS(BW711:BW767,$H711:$H767,$B710&amp;"*"))</f>
        <v>0</v>
      </c>
      <c r="BX710" s="342">
        <f t="shared" ref="BX710" si="3458">IF(BX$8="",0,SUMIFS(BX711:BX767,$H711:$H767,$B710&amp;"*"))</f>
        <v>0</v>
      </c>
      <c r="BY710" s="342">
        <f t="shared" ref="BY710" si="3459">IF(BY$8="",0,SUMIFS(BY711:BY767,$H711:$H767,$B710&amp;"*"))</f>
        <v>0</v>
      </c>
      <c r="BZ710" s="342">
        <f t="shared" ref="BZ710" si="3460">IF(BZ$8="",0,SUMIFS(BZ711:BZ767,$H711:$H767,$B710&amp;"*"))</f>
        <v>0</v>
      </c>
      <c r="CA710" s="342">
        <f t="shared" ref="CA710" si="3461">IF(CA$8="",0,SUMIFS(CA711:CA767,$H711:$H767,$B710&amp;"*"))</f>
        <v>0</v>
      </c>
      <c r="CB710" s="342">
        <f t="shared" ref="CB710" si="3462">IF(CB$8="",0,SUMIFS(CB711:CB767,$H711:$H767,$B710&amp;"*"))</f>
        <v>0</v>
      </c>
      <c r="CC710" s="342">
        <f t="shared" ref="CC710" si="3463">IF(CC$8="",0,SUMIFS(CC711:CC767,$H711:$H767,$B710&amp;"*"))</f>
        <v>0</v>
      </c>
      <c r="CD710" s="342">
        <f t="shared" ref="CD710" si="3464">IF(CD$8="",0,SUMIFS(CD711:CD767,$H711:$H767,$B710&amp;"*"))</f>
        <v>0</v>
      </c>
      <c r="CE710" s="342">
        <f t="shared" ref="CE710" si="3465">IF(CE$8="",0,SUMIFS(CE711:CE767,$H711:$H767,$B710&amp;"*"))</f>
        <v>0</v>
      </c>
      <c r="CF710" s="342">
        <f t="shared" ref="CF710" si="3466">IF(CF$8="",0,SUMIFS(CF711:CF767,$H711:$H767,$B710&amp;"*"))</f>
        <v>0</v>
      </c>
      <c r="CG710" s="342">
        <f t="shared" ref="CG710" si="3467">IF(CG$8="",0,SUMIFS(CG711:CG767,$H711:$H767,$B710&amp;"*"))</f>
        <v>0</v>
      </c>
      <c r="CH710" s="342">
        <f t="shared" ref="CH710" si="3468">IF(CH$8="",0,SUMIFS(CH711:CH767,$H711:$H767,$B710&amp;"*"))</f>
        <v>0</v>
      </c>
      <c r="CI710" s="342">
        <f t="shared" ref="CI710" si="3469">IF(CI$8="",0,SUMIFS(CI711:CI767,$H711:$H767,$B710&amp;"*"))</f>
        <v>0</v>
      </c>
      <c r="CJ710" s="342">
        <f t="shared" ref="CJ710" si="3470">IF(CJ$8="",0,SUMIFS(CJ711:CJ767,$H711:$H767,$B710&amp;"*"))</f>
        <v>0</v>
      </c>
      <c r="CK710" s="342">
        <f t="shared" ref="CK710" si="3471">IF(CK$8="",0,SUMIFS(CK711:CK767,$H711:$H767,$B710&amp;"*"))</f>
        <v>0</v>
      </c>
      <c r="CL710" s="342">
        <f t="shared" ref="CL710" si="3472">IF(CL$8="",0,SUMIFS(CL711:CL767,$H711:$H767,$B710&amp;"*"))</f>
        <v>0</v>
      </c>
      <c r="CM710" s="342">
        <f t="shared" ref="CM710" si="3473">IF(CM$8="",0,SUMIFS(CM711:CM767,$H711:$H767,$B710&amp;"*"))</f>
        <v>0</v>
      </c>
      <c r="CN710" s="342">
        <f t="shared" ref="CN710" si="3474">IF(CN$8="",0,SUMIFS(CN711:CN767,$H711:$H767,$B710&amp;"*"))</f>
        <v>0</v>
      </c>
      <c r="CO710" s="342">
        <f t="shared" ref="CO710" si="3475">IF(CO$8="",0,SUMIFS(CO711:CO767,$H711:$H767,$B710&amp;"*"))</f>
        <v>0</v>
      </c>
      <c r="CP710" s="342">
        <f t="shared" ref="CP710" si="3476">IF(CP$8="",0,SUMIFS(CP711:CP767,$H711:$H767,$B710&amp;"*"))</f>
        <v>0</v>
      </c>
      <c r="CQ710" s="342">
        <f t="shared" ref="CQ710" si="3477">IF(CQ$8="",0,SUMIFS(CQ711:CQ767,$H711:$H767,$B710&amp;"*"))</f>
        <v>0</v>
      </c>
      <c r="CR710" s="342">
        <f t="shared" ref="CR710" si="3478">IF(CR$8="",0,SUMIFS(CR711:CR767,$H711:$H767,$B710&amp;"*"))</f>
        <v>0</v>
      </c>
      <c r="CS710" s="342">
        <f t="shared" ref="CS710" si="3479">IF(CS$8="",0,SUMIFS(CS711:CS767,$H711:$H767,$B710&amp;"*"))</f>
        <v>0</v>
      </c>
      <c r="CT710" s="342">
        <f t="shared" ref="CT710" si="3480">IF(CT$8="",0,SUMIFS(CT711:CT767,$H711:$H767,$B710&amp;"*"))</f>
        <v>0</v>
      </c>
      <c r="CU710" s="342">
        <f t="shared" ref="CU710" si="3481">IF(CU$8="",0,SUMIFS(CU711:CU767,$H711:$H767,$B710&amp;"*"))</f>
        <v>0</v>
      </c>
      <c r="CV710" s="342">
        <f t="shared" ref="CV710" si="3482">IF(CV$8="",0,SUMIFS(CV711:CV767,$H711:$H767,$B710&amp;"*"))</f>
        <v>0</v>
      </c>
      <c r="CW710" s="342">
        <f t="shared" ref="CW710" si="3483">IF(CW$8="",0,SUMIFS(CW711:CW767,$H711:$H767,$B710&amp;"*"))</f>
        <v>0</v>
      </c>
      <c r="CX710" s="342">
        <f t="shared" ref="CX710" si="3484">IF(CX$8="",0,SUMIFS(CX711:CX767,$H711:$H767,$B710&amp;"*"))</f>
        <v>0</v>
      </c>
      <c r="CY710" s="342">
        <f t="shared" ref="CY710" si="3485">IF(CY$8="",0,SUMIFS(CY711:CY767,$H711:$H767,$B710&amp;"*"))</f>
        <v>0</v>
      </c>
      <c r="CZ710" s="342">
        <f t="shared" ref="CZ710" si="3486">IF(CZ$8="",0,SUMIFS(CZ711:CZ767,$H711:$H767,$B710&amp;"*"))</f>
        <v>0</v>
      </c>
      <c r="DA710" s="342">
        <f t="shared" ref="DA710" si="3487">IF(DA$8="",0,SUMIFS(DA711:DA767,$H711:$H767,$B710&amp;"*"))</f>
        <v>0</v>
      </c>
      <c r="DB710" s="342">
        <f t="shared" ref="DB710" si="3488">IF(DB$8="",0,SUMIFS(DB711:DB767,$H711:$H767,$B710&amp;"*"))</f>
        <v>0</v>
      </c>
      <c r="DC710" s="342">
        <f t="shared" ref="DC710" si="3489">IF(DC$8="",0,SUMIFS(DC711:DC767,$H711:$H767,$B710&amp;"*"))</f>
        <v>0</v>
      </c>
      <c r="DD710" s="342">
        <f t="shared" ref="DD710" si="3490">IF(DD$8="",0,SUMIFS(DD711:DD767,$H711:$H767,$B710&amp;"*"))</f>
        <v>0</v>
      </c>
      <c r="DE710" s="342">
        <f t="shared" ref="DE710" si="3491">IF(DE$8="",0,SUMIFS(DE711:DE767,$H711:$H767,$B710&amp;"*"))</f>
        <v>0</v>
      </c>
      <c r="DF710" s="342">
        <f t="shared" ref="DF710" si="3492">IF(DF$8="",0,SUMIFS(DF711:DF767,$H711:$H767,$B710&amp;"*"))</f>
        <v>0</v>
      </c>
      <c r="DG710" s="342">
        <f t="shared" ref="DG710:FR710" si="3493">IF(DG$8="",0,SUMIFS(DG711:DG767,$H711:$H767,$B710&amp;"*"))</f>
        <v>0</v>
      </c>
      <c r="DH710" s="342">
        <f t="shared" si="3493"/>
        <v>0</v>
      </c>
      <c r="DI710" s="342">
        <f t="shared" si="3493"/>
        <v>0</v>
      </c>
      <c r="DJ710" s="342">
        <f t="shared" si="3493"/>
        <v>0</v>
      </c>
      <c r="DK710" s="342">
        <f t="shared" si="3493"/>
        <v>0</v>
      </c>
      <c r="DL710" s="342">
        <f t="shared" si="3493"/>
        <v>0</v>
      </c>
      <c r="DM710" s="342">
        <f t="shared" si="3493"/>
        <v>0</v>
      </c>
      <c r="DN710" s="342">
        <f t="shared" si="3493"/>
        <v>0</v>
      </c>
      <c r="DO710" s="342">
        <f t="shared" si="3493"/>
        <v>0</v>
      </c>
      <c r="DP710" s="342">
        <f t="shared" si="3493"/>
        <v>0</v>
      </c>
      <c r="DQ710" s="342">
        <f t="shared" si="3493"/>
        <v>0</v>
      </c>
      <c r="DR710" s="342">
        <f t="shared" si="3493"/>
        <v>0</v>
      </c>
      <c r="DS710" s="342">
        <f t="shared" si="3493"/>
        <v>0</v>
      </c>
      <c r="DT710" s="342">
        <f t="shared" si="3493"/>
        <v>0</v>
      </c>
      <c r="DU710" s="342">
        <f t="shared" si="3493"/>
        <v>0</v>
      </c>
      <c r="DV710" s="342">
        <f t="shared" si="3493"/>
        <v>0</v>
      </c>
      <c r="DW710" s="342">
        <f t="shared" si="3493"/>
        <v>0</v>
      </c>
      <c r="DX710" s="342">
        <f t="shared" si="3493"/>
        <v>0</v>
      </c>
      <c r="DY710" s="342">
        <f t="shared" si="3493"/>
        <v>0</v>
      </c>
      <c r="DZ710" s="342">
        <f t="shared" si="3493"/>
        <v>0</v>
      </c>
      <c r="EA710" s="342">
        <f t="shared" si="3493"/>
        <v>0</v>
      </c>
      <c r="EB710" s="342">
        <f t="shared" si="3493"/>
        <v>0</v>
      </c>
      <c r="EC710" s="342">
        <f t="shared" si="3493"/>
        <v>0</v>
      </c>
      <c r="ED710" s="342">
        <f t="shared" si="3493"/>
        <v>0</v>
      </c>
      <c r="EE710" s="342">
        <f t="shared" si="3493"/>
        <v>0</v>
      </c>
      <c r="EF710" s="342">
        <f t="shared" si="3493"/>
        <v>0</v>
      </c>
      <c r="EG710" s="342">
        <f t="shared" si="3493"/>
        <v>0</v>
      </c>
      <c r="EH710" s="342">
        <f t="shared" si="3493"/>
        <v>0</v>
      </c>
      <c r="EI710" s="342">
        <f t="shared" si="3493"/>
        <v>0</v>
      </c>
      <c r="EJ710" s="342">
        <f t="shared" si="3493"/>
        <v>0</v>
      </c>
      <c r="EK710" s="342">
        <f t="shared" si="3493"/>
        <v>0</v>
      </c>
      <c r="EL710" s="342">
        <f t="shared" si="3493"/>
        <v>0</v>
      </c>
      <c r="EM710" s="342">
        <f t="shared" si="3493"/>
        <v>0</v>
      </c>
      <c r="EN710" s="342">
        <f t="shared" si="3493"/>
        <v>0</v>
      </c>
      <c r="EO710" s="342">
        <f t="shared" si="3493"/>
        <v>0</v>
      </c>
      <c r="EP710" s="342">
        <f t="shared" si="3493"/>
        <v>0</v>
      </c>
      <c r="EQ710" s="342">
        <f t="shared" si="3493"/>
        <v>0</v>
      </c>
      <c r="ER710" s="342">
        <f t="shared" si="3493"/>
        <v>0</v>
      </c>
      <c r="ES710" s="342">
        <f t="shared" si="3493"/>
        <v>0</v>
      </c>
      <c r="ET710" s="342">
        <f t="shared" si="3493"/>
        <v>0</v>
      </c>
      <c r="EU710" s="342">
        <f t="shared" si="3493"/>
        <v>0</v>
      </c>
      <c r="EV710" s="342">
        <f t="shared" si="3493"/>
        <v>0</v>
      </c>
      <c r="EW710" s="342">
        <f t="shared" si="3493"/>
        <v>0</v>
      </c>
      <c r="EX710" s="342">
        <f t="shared" si="3493"/>
        <v>0</v>
      </c>
      <c r="EY710" s="342">
        <f t="shared" si="3493"/>
        <v>0</v>
      </c>
      <c r="EZ710" s="342">
        <f t="shared" si="3493"/>
        <v>0</v>
      </c>
      <c r="FA710" s="342">
        <f t="shared" si="3493"/>
        <v>0</v>
      </c>
      <c r="FB710" s="342">
        <f t="shared" si="3493"/>
        <v>0</v>
      </c>
      <c r="FC710" s="342">
        <f t="shared" si="3493"/>
        <v>0</v>
      </c>
      <c r="FD710" s="342">
        <f t="shared" si="3493"/>
        <v>0</v>
      </c>
      <c r="FE710" s="342">
        <f t="shared" si="3493"/>
        <v>0</v>
      </c>
      <c r="FF710" s="342">
        <f t="shared" si="3493"/>
        <v>0</v>
      </c>
      <c r="FG710" s="342">
        <f t="shared" si="3493"/>
        <v>0</v>
      </c>
      <c r="FH710" s="342">
        <f t="shared" si="3493"/>
        <v>0</v>
      </c>
      <c r="FI710" s="342">
        <f t="shared" si="3493"/>
        <v>0</v>
      </c>
      <c r="FJ710" s="342">
        <f t="shared" si="3493"/>
        <v>0</v>
      </c>
      <c r="FK710" s="342">
        <f t="shared" si="3493"/>
        <v>0</v>
      </c>
      <c r="FL710" s="342">
        <f t="shared" si="3493"/>
        <v>0</v>
      </c>
      <c r="FM710" s="342">
        <f t="shared" si="3493"/>
        <v>0</v>
      </c>
      <c r="FN710" s="342">
        <f t="shared" si="3493"/>
        <v>0</v>
      </c>
      <c r="FO710" s="342">
        <f t="shared" si="3493"/>
        <v>0</v>
      </c>
      <c r="FP710" s="342">
        <f t="shared" si="3493"/>
        <v>0</v>
      </c>
      <c r="FQ710" s="342">
        <f t="shared" si="3493"/>
        <v>0</v>
      </c>
      <c r="FR710" s="342">
        <f t="shared" si="3493"/>
        <v>0</v>
      </c>
      <c r="FS710" s="342">
        <f t="shared" ref="FS710:GZ710" si="3494">IF(FS$8="",0,SUMIFS(FS711:FS767,$H711:$H767,$B710&amp;"*"))</f>
        <v>0</v>
      </c>
      <c r="FT710" s="342">
        <f t="shared" si="3494"/>
        <v>0</v>
      </c>
      <c r="FU710" s="342">
        <f t="shared" si="3494"/>
        <v>0</v>
      </c>
      <c r="FV710" s="342">
        <f t="shared" si="3494"/>
        <v>0</v>
      </c>
      <c r="FW710" s="342">
        <f t="shared" si="3494"/>
        <v>0</v>
      </c>
      <c r="FX710" s="342">
        <f t="shared" si="3494"/>
        <v>0</v>
      </c>
      <c r="FY710" s="342">
        <f t="shared" si="3494"/>
        <v>0</v>
      </c>
      <c r="FZ710" s="342">
        <f t="shared" si="3494"/>
        <v>0</v>
      </c>
      <c r="GA710" s="342">
        <f t="shared" si="3494"/>
        <v>0</v>
      </c>
      <c r="GB710" s="342">
        <f t="shared" si="3494"/>
        <v>0</v>
      </c>
      <c r="GC710" s="342">
        <f t="shared" si="3494"/>
        <v>0</v>
      </c>
      <c r="GD710" s="342">
        <f t="shared" si="3494"/>
        <v>0</v>
      </c>
      <c r="GE710" s="342">
        <f t="shared" si="3494"/>
        <v>0</v>
      </c>
      <c r="GF710" s="342">
        <f t="shared" si="3494"/>
        <v>0</v>
      </c>
      <c r="GG710" s="342">
        <f t="shared" si="3494"/>
        <v>0</v>
      </c>
      <c r="GH710" s="342">
        <f t="shared" si="3494"/>
        <v>0</v>
      </c>
      <c r="GI710" s="342">
        <f t="shared" si="3494"/>
        <v>0</v>
      </c>
      <c r="GJ710" s="342">
        <f t="shared" si="3494"/>
        <v>0</v>
      </c>
      <c r="GK710" s="342">
        <f t="shared" si="3494"/>
        <v>0</v>
      </c>
      <c r="GL710" s="342">
        <f t="shared" si="3494"/>
        <v>0</v>
      </c>
      <c r="GM710" s="342">
        <f t="shared" si="3494"/>
        <v>0</v>
      </c>
      <c r="GN710" s="342">
        <f t="shared" si="3494"/>
        <v>0</v>
      </c>
      <c r="GO710" s="342">
        <f t="shared" si="3494"/>
        <v>0</v>
      </c>
      <c r="GP710" s="342">
        <f t="shared" si="3494"/>
        <v>0</v>
      </c>
      <c r="GQ710" s="342">
        <f t="shared" si="3494"/>
        <v>0</v>
      </c>
      <c r="GR710" s="342">
        <f t="shared" si="3494"/>
        <v>0</v>
      </c>
      <c r="GS710" s="342">
        <f t="shared" si="3494"/>
        <v>0</v>
      </c>
      <c r="GT710" s="342">
        <f t="shared" si="3494"/>
        <v>0</v>
      </c>
      <c r="GU710" s="342">
        <f t="shared" si="3494"/>
        <v>0</v>
      </c>
      <c r="GV710" s="342">
        <f t="shared" si="3494"/>
        <v>0</v>
      </c>
      <c r="GW710" s="342">
        <f t="shared" si="3494"/>
        <v>0</v>
      </c>
      <c r="GX710" s="342">
        <f t="shared" si="3494"/>
        <v>0</v>
      </c>
      <c r="GY710" s="342">
        <f t="shared" si="3494"/>
        <v>0</v>
      </c>
      <c r="GZ710" s="342">
        <f t="shared" si="3494"/>
        <v>0</v>
      </c>
      <c r="HA710" s="336"/>
      <c r="HB710" s="336"/>
    </row>
    <row r="711" spans="1:210" ht="4.2" customHeight="1">
      <c r="A711" s="1"/>
      <c r="B711" s="350"/>
      <c r="C711" s="350"/>
      <c r="D711" s="350"/>
      <c r="E711" s="350"/>
      <c r="F711" s="350"/>
      <c r="G711" s="350"/>
      <c r="H711" s="350"/>
      <c r="I711" s="350"/>
      <c r="J711" s="350"/>
      <c r="K711" s="350"/>
      <c r="L711" s="1"/>
      <c r="M711" s="5"/>
      <c r="N711" s="350"/>
      <c r="O711" s="1"/>
      <c r="P711" s="5"/>
      <c r="Q711" s="1"/>
      <c r="R711" s="1"/>
      <c r="S711" s="5"/>
      <c r="T711" s="7"/>
      <c r="U711" s="24"/>
      <c r="V711" s="1"/>
      <c r="W711" s="350"/>
      <c r="X711" s="10"/>
      <c r="Y711" s="46"/>
      <c r="Z711" s="93"/>
      <c r="AA711" s="353"/>
      <c r="AB711" s="353"/>
      <c r="AC711" s="353"/>
      <c r="AD711" s="353"/>
      <c r="AE711" s="353"/>
      <c r="AF711" s="353"/>
      <c r="AG711" s="353"/>
      <c r="AH711" s="353"/>
      <c r="AI711" s="353"/>
      <c r="AJ711" s="353"/>
      <c r="AK711" s="353"/>
      <c r="AL711" s="353"/>
      <c r="AM711" s="353"/>
      <c r="AN711" s="353"/>
      <c r="AO711" s="353"/>
      <c r="AP711" s="353"/>
      <c r="AQ711" s="353"/>
      <c r="AR711" s="353"/>
      <c r="AS711" s="353"/>
      <c r="AT711" s="353"/>
      <c r="AU711" s="353"/>
      <c r="AV711" s="353"/>
      <c r="AW711" s="353"/>
      <c r="AX711" s="353"/>
      <c r="AY711" s="353"/>
      <c r="AZ711" s="353"/>
      <c r="BA711" s="353"/>
      <c r="BB711" s="353"/>
      <c r="BC711" s="353"/>
      <c r="BD711" s="353"/>
      <c r="BE711" s="353"/>
      <c r="BF711" s="353"/>
      <c r="BG711" s="353"/>
      <c r="BH711" s="353"/>
      <c r="BI711" s="353"/>
      <c r="BJ711" s="353"/>
      <c r="BK711" s="353"/>
      <c r="BL711" s="353"/>
      <c r="BM711" s="353"/>
      <c r="BN711" s="353"/>
      <c r="BO711" s="353"/>
      <c r="BP711" s="353"/>
      <c r="BQ711" s="353"/>
      <c r="BR711" s="353"/>
      <c r="BS711" s="353"/>
      <c r="BT711" s="353"/>
      <c r="BU711" s="353"/>
      <c r="BV711" s="353"/>
      <c r="BW711" s="353"/>
      <c r="BX711" s="353"/>
      <c r="BY711" s="353"/>
      <c r="BZ711" s="353"/>
      <c r="CA711" s="353"/>
      <c r="CB711" s="353"/>
      <c r="CC711" s="353"/>
      <c r="CD711" s="353"/>
      <c r="CE711" s="353"/>
      <c r="CF711" s="353"/>
      <c r="CG711" s="353"/>
      <c r="CH711" s="353"/>
      <c r="CI711" s="353"/>
      <c r="CJ711" s="353"/>
      <c r="CK711" s="353"/>
      <c r="CL711" s="353"/>
      <c r="CM711" s="353"/>
      <c r="CN711" s="353"/>
      <c r="CO711" s="353"/>
      <c r="CP711" s="353"/>
      <c r="CQ711" s="353"/>
      <c r="CR711" s="353"/>
      <c r="CS711" s="353"/>
      <c r="CT711" s="353"/>
      <c r="CU711" s="353"/>
      <c r="CV711" s="353"/>
      <c r="CW711" s="353"/>
      <c r="CX711" s="353"/>
      <c r="CY711" s="353"/>
      <c r="CZ711" s="353"/>
      <c r="DA711" s="353"/>
      <c r="DB711" s="353"/>
      <c r="DC711" s="353"/>
      <c r="DD711" s="353"/>
      <c r="DE711" s="353"/>
      <c r="DF711" s="353"/>
      <c r="DG711" s="353"/>
      <c r="DH711" s="353"/>
      <c r="DI711" s="353"/>
      <c r="DJ711" s="353"/>
      <c r="DK711" s="353"/>
      <c r="DL711" s="353"/>
      <c r="DM711" s="353"/>
      <c r="DN711" s="353"/>
      <c r="DO711" s="353"/>
      <c r="DP711" s="353"/>
      <c r="DQ711" s="353"/>
      <c r="DR711" s="353"/>
      <c r="DS711" s="353"/>
      <c r="DT711" s="353"/>
      <c r="DU711" s="353"/>
      <c r="DV711" s="353"/>
      <c r="DW711" s="353"/>
      <c r="DX711" s="353"/>
      <c r="DY711" s="353"/>
      <c r="DZ711" s="353"/>
      <c r="EA711" s="353"/>
      <c r="EB711" s="353"/>
      <c r="EC711" s="353"/>
      <c r="ED711" s="353"/>
      <c r="EE711" s="353"/>
      <c r="EF711" s="353"/>
      <c r="EG711" s="353"/>
      <c r="EH711" s="353"/>
      <c r="EI711" s="353"/>
      <c r="EJ711" s="353"/>
      <c r="EK711" s="353"/>
      <c r="EL711" s="353"/>
      <c r="EM711" s="353"/>
      <c r="EN711" s="353"/>
      <c r="EO711" s="353"/>
      <c r="EP711" s="353"/>
      <c r="EQ711" s="353"/>
      <c r="ER711" s="353"/>
      <c r="ES711" s="353"/>
      <c r="ET711" s="353"/>
      <c r="EU711" s="353"/>
      <c r="EV711" s="353"/>
      <c r="EW711" s="353"/>
      <c r="EX711" s="353"/>
      <c r="EY711" s="353"/>
      <c r="EZ711" s="353"/>
      <c r="FA711" s="353"/>
      <c r="FB711" s="353"/>
      <c r="FC711" s="353"/>
      <c r="FD711" s="353"/>
      <c r="FE711" s="353"/>
      <c r="FF711" s="353"/>
      <c r="FG711" s="353"/>
      <c r="FH711" s="353"/>
      <c r="FI711" s="353"/>
      <c r="FJ711" s="353"/>
      <c r="FK711" s="353"/>
      <c r="FL711" s="353"/>
      <c r="FM711" s="353"/>
      <c r="FN711" s="353"/>
      <c r="FO711" s="353"/>
      <c r="FP711" s="353"/>
      <c r="FQ711" s="353"/>
      <c r="FR711" s="353"/>
      <c r="FS711" s="353"/>
      <c r="FT711" s="353"/>
      <c r="FU711" s="353"/>
      <c r="FV711" s="353"/>
      <c r="FW711" s="353"/>
      <c r="FX711" s="353"/>
      <c r="FY711" s="353"/>
      <c r="FZ711" s="353"/>
      <c r="GA711" s="353"/>
      <c r="GB711" s="353"/>
      <c r="GC711" s="353"/>
      <c r="GD711" s="353"/>
      <c r="GE711" s="353"/>
      <c r="GF711" s="353"/>
      <c r="GG711" s="353"/>
      <c r="GH711" s="353"/>
      <c r="GI711" s="353"/>
      <c r="GJ711" s="353"/>
      <c r="GK711" s="353"/>
      <c r="GL711" s="353"/>
      <c r="GM711" s="353"/>
      <c r="GN711" s="353"/>
      <c r="GO711" s="353"/>
      <c r="GP711" s="353"/>
      <c r="GQ711" s="353"/>
      <c r="GR711" s="353"/>
      <c r="GS711" s="353"/>
      <c r="GT711" s="353"/>
      <c r="GU711" s="353"/>
      <c r="GV711" s="353"/>
      <c r="GW711" s="353"/>
      <c r="GX711" s="353"/>
      <c r="GY711" s="353"/>
      <c r="GZ711" s="353"/>
      <c r="HA711" s="1"/>
      <c r="HB711" s="1"/>
    </row>
    <row r="712" spans="1:210" ht="7.2" customHeight="1">
      <c r="A712" s="1"/>
      <c r="B712" s="1"/>
      <c r="C712" s="1"/>
      <c r="D712" s="1"/>
      <c r="E712" s="263"/>
      <c r="F712" s="48"/>
      <c r="G712" s="231"/>
      <c r="H712" s="1"/>
      <c r="I712" s="1"/>
      <c r="J712" s="1"/>
      <c r="K712" s="1"/>
      <c r="L712" s="1"/>
      <c r="M712" s="5"/>
      <c r="N712" s="1"/>
      <c r="O712" s="1"/>
      <c r="P712" s="5"/>
      <c r="Q712" s="1"/>
      <c r="R712" s="1"/>
      <c r="S712" s="5"/>
      <c r="T712" s="7"/>
      <c r="U712" s="24"/>
      <c r="V712" s="1"/>
      <c r="W712" s="12"/>
      <c r="X712" s="10"/>
      <c r="Y712" s="46"/>
      <c r="Z712" s="93"/>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4"/>
      <c r="BB712" s="94"/>
      <c r="BC712" s="94"/>
      <c r="BD712" s="94"/>
      <c r="BE712" s="94"/>
      <c r="BF712" s="94"/>
      <c r="BG712" s="94"/>
      <c r="BH712" s="94"/>
      <c r="BI712" s="94"/>
      <c r="BJ712" s="94"/>
      <c r="BK712" s="94"/>
      <c r="BL712" s="94"/>
      <c r="BM712" s="94"/>
      <c r="BN712" s="94"/>
      <c r="BO712" s="94"/>
      <c r="BP712" s="94"/>
      <c r="BQ712" s="94"/>
      <c r="BR712" s="94"/>
      <c r="BS712" s="94"/>
      <c r="BT712" s="94"/>
      <c r="BU712" s="94"/>
      <c r="BV712" s="94"/>
      <c r="BW712" s="94"/>
      <c r="BX712" s="94"/>
      <c r="BY712" s="94"/>
      <c r="BZ712" s="94"/>
      <c r="CA712" s="94"/>
      <c r="CB712" s="94"/>
      <c r="CC712" s="94"/>
      <c r="CD712" s="94"/>
      <c r="CE712" s="94"/>
      <c r="CF712" s="94"/>
      <c r="CG712" s="94"/>
      <c r="CH712" s="94"/>
      <c r="CI712" s="94"/>
      <c r="CJ712" s="94"/>
      <c r="CK712" s="94"/>
      <c r="CL712" s="94"/>
      <c r="CM712" s="94"/>
      <c r="CN712" s="94"/>
      <c r="CO712" s="94"/>
      <c r="CP712" s="94"/>
      <c r="CQ712" s="94"/>
      <c r="CR712" s="94"/>
      <c r="CS712" s="94"/>
      <c r="CT712" s="94"/>
      <c r="CU712" s="94"/>
      <c r="CV712" s="94"/>
      <c r="CW712" s="94"/>
      <c r="CX712" s="94"/>
      <c r="CY712" s="94"/>
      <c r="CZ712" s="94"/>
      <c r="DA712" s="94"/>
      <c r="DB712" s="94"/>
      <c r="DC712" s="94"/>
      <c r="DD712" s="94"/>
      <c r="DE712" s="94"/>
      <c r="DF712" s="94"/>
      <c r="DG712" s="94"/>
      <c r="DH712" s="94"/>
      <c r="DI712" s="94"/>
      <c r="DJ712" s="94"/>
      <c r="DK712" s="94"/>
      <c r="DL712" s="94"/>
      <c r="DM712" s="94"/>
      <c r="DN712" s="94"/>
      <c r="DO712" s="94"/>
      <c r="DP712" s="94"/>
      <c r="DQ712" s="94"/>
      <c r="DR712" s="94"/>
      <c r="DS712" s="94"/>
      <c r="DT712" s="94"/>
      <c r="DU712" s="94"/>
      <c r="DV712" s="94"/>
      <c r="DW712" s="94"/>
      <c r="DX712" s="94"/>
      <c r="DY712" s="94"/>
      <c r="DZ712" s="94"/>
      <c r="EA712" s="94"/>
      <c r="EB712" s="94"/>
      <c r="EC712" s="94"/>
      <c r="ED712" s="94"/>
      <c r="EE712" s="94"/>
      <c r="EF712" s="94"/>
      <c r="EG712" s="94"/>
      <c r="EH712" s="94"/>
      <c r="EI712" s="94"/>
      <c r="EJ712" s="94"/>
      <c r="EK712" s="94"/>
      <c r="EL712" s="94"/>
      <c r="EM712" s="94"/>
      <c r="EN712" s="94"/>
      <c r="EO712" s="94"/>
      <c r="EP712" s="94"/>
      <c r="EQ712" s="94"/>
      <c r="ER712" s="94"/>
      <c r="ES712" s="94"/>
      <c r="ET712" s="94"/>
      <c r="EU712" s="94"/>
      <c r="EV712" s="94"/>
      <c r="EW712" s="94"/>
      <c r="EX712" s="94"/>
      <c r="EY712" s="94"/>
      <c r="EZ712" s="94"/>
      <c r="FA712" s="94"/>
      <c r="FB712" s="94"/>
      <c r="FC712" s="94"/>
      <c r="FD712" s="94"/>
      <c r="FE712" s="94"/>
      <c r="FF712" s="94"/>
      <c r="FG712" s="94"/>
      <c r="FH712" s="94"/>
      <c r="FI712" s="94"/>
      <c r="FJ712" s="94"/>
      <c r="FK712" s="94"/>
      <c r="FL712" s="94"/>
      <c r="FM712" s="94"/>
      <c r="FN712" s="94"/>
      <c r="FO712" s="94"/>
      <c r="FP712" s="94"/>
      <c r="FQ712" s="94"/>
      <c r="FR712" s="94"/>
      <c r="FS712" s="94"/>
      <c r="FT712" s="94"/>
      <c r="FU712" s="94"/>
      <c r="FV712" s="94"/>
      <c r="FW712" s="94"/>
      <c r="FX712" s="94"/>
      <c r="FY712" s="94"/>
      <c r="FZ712" s="94"/>
      <c r="GA712" s="94"/>
      <c r="GB712" s="94"/>
      <c r="GC712" s="94"/>
      <c r="GD712" s="94"/>
      <c r="GE712" s="94"/>
      <c r="GF712" s="94"/>
      <c r="GG712" s="94"/>
      <c r="GH712" s="94"/>
      <c r="GI712" s="94"/>
      <c r="GJ712" s="94"/>
      <c r="GK712" s="94"/>
      <c r="GL712" s="94"/>
      <c r="GM712" s="94"/>
      <c r="GN712" s="94"/>
      <c r="GO712" s="94"/>
      <c r="GP712" s="94"/>
      <c r="GQ712" s="94"/>
      <c r="GR712" s="94"/>
      <c r="GS712" s="94"/>
      <c r="GT712" s="94"/>
      <c r="GU712" s="94"/>
      <c r="GV712" s="94"/>
      <c r="GW712" s="94"/>
      <c r="GX712" s="94"/>
      <c r="GY712" s="94"/>
      <c r="GZ712" s="94"/>
      <c r="HA712" s="1"/>
      <c r="HB712" s="1"/>
    </row>
    <row r="713" spans="1:210" s="23" customFormat="1" ht="12.6" thickBot="1">
      <c r="A713" s="19"/>
      <c r="B713" s="244" t="s">
        <v>153</v>
      </c>
      <c r="C713" s="19"/>
      <c r="D713" s="19"/>
      <c r="E713" s="269"/>
      <c r="F713" s="52"/>
      <c r="G713" s="232" t="s">
        <v>6</v>
      </c>
      <c r="H713" s="19"/>
      <c r="I713" s="19" t="s">
        <v>314</v>
      </c>
      <c r="J713" s="19"/>
      <c r="K713" s="19"/>
      <c r="L713" s="19"/>
      <c r="M713" s="5" t="s">
        <v>6</v>
      </c>
      <c r="N713" s="580" t="s">
        <v>623</v>
      </c>
      <c r="O713" s="19"/>
      <c r="P713" s="20"/>
      <c r="Q713" s="19"/>
      <c r="R713" s="19"/>
      <c r="S713" s="20"/>
      <c r="T713" s="204"/>
      <c r="U713" s="26"/>
      <c r="V713" s="19"/>
      <c r="W713" s="21"/>
      <c r="X713" s="22"/>
      <c r="Y713" s="47"/>
      <c r="Z713" s="96"/>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c r="BY713" s="355"/>
      <c r="BZ713" s="355"/>
      <c r="CA713" s="355"/>
      <c r="CB713" s="355"/>
      <c r="CC713" s="355"/>
      <c r="CD713" s="355"/>
      <c r="CE713" s="355"/>
      <c r="CF713" s="355"/>
      <c r="CG713" s="355"/>
      <c r="CH713" s="355"/>
      <c r="CI713" s="355"/>
      <c r="CJ713" s="355"/>
      <c r="CK713" s="355"/>
      <c r="CL713" s="355"/>
      <c r="CM713" s="355"/>
      <c r="CN713" s="355"/>
      <c r="CO713" s="355"/>
      <c r="CP713" s="355"/>
      <c r="CQ713" s="355"/>
      <c r="CR713" s="355"/>
      <c r="CS713" s="355"/>
      <c r="CT713" s="355"/>
      <c r="CU713" s="355"/>
      <c r="CV713" s="355"/>
      <c r="CW713" s="355"/>
      <c r="CX713" s="355"/>
      <c r="CY713" s="355"/>
      <c r="CZ713" s="355"/>
      <c r="DA713" s="355"/>
      <c r="DB713" s="355"/>
      <c r="DC713" s="355"/>
      <c r="DD713" s="355"/>
      <c r="DE713" s="355"/>
      <c r="DF713" s="355"/>
      <c r="DG713" s="355"/>
      <c r="DH713" s="355"/>
      <c r="DI713" s="355"/>
      <c r="DJ713" s="355"/>
      <c r="DK713" s="355"/>
      <c r="DL713" s="355"/>
      <c r="DM713" s="355"/>
      <c r="DN713" s="355"/>
      <c r="DO713" s="355"/>
      <c r="DP713" s="355"/>
      <c r="DQ713" s="355"/>
      <c r="DR713" s="355"/>
      <c r="DS713" s="355"/>
      <c r="DT713" s="355"/>
      <c r="DU713" s="355"/>
      <c r="DV713" s="355"/>
      <c r="DW713" s="355"/>
      <c r="DX713" s="355"/>
      <c r="DY713" s="355"/>
      <c r="DZ713" s="355"/>
      <c r="EA713" s="355"/>
      <c r="EB713" s="355"/>
      <c r="EC713" s="355"/>
      <c r="ED713" s="355"/>
      <c r="EE713" s="355"/>
      <c r="EF713" s="355"/>
      <c r="EG713" s="355"/>
      <c r="EH713" s="355"/>
      <c r="EI713" s="355"/>
      <c r="EJ713" s="355"/>
      <c r="EK713" s="355"/>
      <c r="EL713" s="355"/>
      <c r="EM713" s="355"/>
      <c r="EN713" s="355"/>
      <c r="EO713" s="355"/>
      <c r="EP713" s="355"/>
      <c r="EQ713" s="355"/>
      <c r="ER713" s="355"/>
      <c r="ES713" s="355"/>
      <c r="ET713" s="355"/>
      <c r="EU713" s="355"/>
      <c r="EV713" s="355"/>
      <c r="EW713" s="355"/>
      <c r="EX713" s="355"/>
      <c r="EY713" s="355"/>
      <c r="EZ713" s="355"/>
      <c r="FA713" s="355"/>
      <c r="FB713" s="355"/>
      <c r="FC713" s="355"/>
      <c r="FD713" s="355"/>
      <c r="FE713" s="355"/>
      <c r="FF713" s="355"/>
      <c r="FG713" s="355"/>
      <c r="FH713" s="355"/>
      <c r="FI713" s="355"/>
      <c r="FJ713" s="355"/>
      <c r="FK713" s="355"/>
      <c r="FL713" s="355"/>
      <c r="FM713" s="355"/>
      <c r="FN713" s="355"/>
      <c r="FO713" s="355"/>
      <c r="FP713" s="355"/>
      <c r="FQ713" s="355"/>
      <c r="FR713" s="355"/>
      <c r="FS713" s="355"/>
      <c r="FT713" s="355"/>
      <c r="FU713" s="355"/>
      <c r="FV713" s="355"/>
      <c r="FW713" s="355"/>
      <c r="FX713" s="355"/>
      <c r="FY713" s="355"/>
      <c r="FZ713" s="355"/>
      <c r="GA713" s="355"/>
      <c r="GB713" s="355"/>
      <c r="GC713" s="355"/>
      <c r="GD713" s="355"/>
      <c r="GE713" s="355"/>
      <c r="GF713" s="355"/>
      <c r="GG713" s="355"/>
      <c r="GH713" s="355"/>
      <c r="GI713" s="355"/>
      <c r="GJ713" s="355"/>
      <c r="GK713" s="355"/>
      <c r="GL713" s="355"/>
      <c r="GM713" s="355"/>
      <c r="GN713" s="355"/>
      <c r="GO713" s="355"/>
      <c r="GP713" s="355"/>
      <c r="GQ713" s="355"/>
      <c r="GR713" s="355"/>
      <c r="GS713" s="355"/>
      <c r="GT713" s="355"/>
      <c r="GU713" s="355"/>
      <c r="GV713" s="355"/>
      <c r="GW713" s="355"/>
      <c r="GX713" s="355"/>
      <c r="GY713" s="355"/>
      <c r="GZ713" s="355"/>
      <c r="HA713" s="19"/>
      <c r="HB713" s="19"/>
    </row>
    <row r="714" spans="1:210" ht="4.2" customHeight="1" thickTop="1">
      <c r="A714" s="1"/>
      <c r="B714" s="1"/>
      <c r="C714" s="1"/>
      <c r="D714" s="1"/>
      <c r="E714" s="263"/>
      <c r="F714" s="48"/>
      <c r="G714" s="231"/>
      <c r="H714" s="1"/>
      <c r="I714" s="1"/>
      <c r="J714" s="1"/>
      <c r="K714" s="1"/>
      <c r="L714" s="1"/>
      <c r="M714" s="5"/>
      <c r="N714" s="357"/>
      <c r="O714" s="1"/>
      <c r="P714" s="5"/>
      <c r="Q714" s="1"/>
      <c r="R714" s="1"/>
      <c r="S714" s="5"/>
      <c r="T714" s="7"/>
      <c r="U714" s="24"/>
      <c r="V714" s="1"/>
      <c r="W714" s="12"/>
      <c r="X714" s="10"/>
      <c r="Y714" s="46"/>
      <c r="Z714" s="93"/>
      <c r="AA714" s="356"/>
      <c r="AB714" s="356"/>
      <c r="AC714" s="356"/>
      <c r="AD714" s="356"/>
      <c r="AE714" s="356"/>
      <c r="AF714" s="356"/>
      <c r="AG714" s="356"/>
      <c r="AH714" s="356"/>
      <c r="AI714" s="356"/>
      <c r="AJ714" s="356"/>
      <c r="AK714" s="356"/>
      <c r="AL714" s="356"/>
      <c r="AM714" s="356"/>
      <c r="AN714" s="356"/>
      <c r="AO714" s="356"/>
      <c r="AP714" s="356"/>
      <c r="AQ714" s="356"/>
      <c r="AR714" s="356"/>
      <c r="AS714" s="356"/>
      <c r="AT714" s="356"/>
      <c r="AU714" s="356"/>
      <c r="AV714" s="356"/>
      <c r="AW714" s="356"/>
      <c r="AX714" s="356"/>
      <c r="AY714" s="356"/>
      <c r="AZ714" s="356"/>
      <c r="BA714" s="356"/>
      <c r="BB714" s="356"/>
      <c r="BC714" s="356"/>
      <c r="BD714" s="356"/>
      <c r="BE714" s="356"/>
      <c r="BF714" s="356"/>
      <c r="BG714" s="356"/>
      <c r="BH714" s="356"/>
      <c r="BI714" s="356"/>
      <c r="BJ714" s="356"/>
      <c r="BK714" s="356"/>
      <c r="BL714" s="356"/>
      <c r="BM714" s="356"/>
      <c r="BN714" s="356"/>
      <c r="BO714" s="356"/>
      <c r="BP714" s="356"/>
      <c r="BQ714" s="356"/>
      <c r="BR714" s="356"/>
      <c r="BS714" s="356"/>
      <c r="BT714" s="356"/>
      <c r="BU714" s="356"/>
      <c r="BV714" s="356"/>
      <c r="BW714" s="356"/>
      <c r="BX714" s="356"/>
      <c r="BY714" s="356"/>
      <c r="BZ714" s="356"/>
      <c r="CA714" s="356"/>
      <c r="CB714" s="356"/>
      <c r="CC714" s="356"/>
      <c r="CD714" s="356"/>
      <c r="CE714" s="356"/>
      <c r="CF714" s="356"/>
      <c r="CG714" s="356"/>
      <c r="CH714" s="356"/>
      <c r="CI714" s="356"/>
      <c r="CJ714" s="356"/>
      <c r="CK714" s="356"/>
      <c r="CL714" s="356"/>
      <c r="CM714" s="356"/>
      <c r="CN714" s="356"/>
      <c r="CO714" s="356"/>
      <c r="CP714" s="356"/>
      <c r="CQ714" s="356"/>
      <c r="CR714" s="356"/>
      <c r="CS714" s="356"/>
      <c r="CT714" s="356"/>
      <c r="CU714" s="356"/>
      <c r="CV714" s="356"/>
      <c r="CW714" s="356"/>
      <c r="CX714" s="356"/>
      <c r="CY714" s="356"/>
      <c r="CZ714" s="356"/>
      <c r="DA714" s="356"/>
      <c r="DB714" s="356"/>
      <c r="DC714" s="356"/>
      <c r="DD714" s="356"/>
      <c r="DE714" s="356"/>
      <c r="DF714" s="356"/>
      <c r="DG714" s="356"/>
      <c r="DH714" s="356"/>
      <c r="DI714" s="356"/>
      <c r="DJ714" s="356"/>
      <c r="DK714" s="356"/>
      <c r="DL714" s="356"/>
      <c r="DM714" s="356"/>
      <c r="DN714" s="356"/>
      <c r="DO714" s="356"/>
      <c r="DP714" s="356"/>
      <c r="DQ714" s="356"/>
      <c r="DR714" s="356"/>
      <c r="DS714" s="356"/>
      <c r="DT714" s="356"/>
      <c r="DU714" s="356"/>
      <c r="DV714" s="356"/>
      <c r="DW714" s="356"/>
      <c r="DX714" s="356"/>
      <c r="DY714" s="356"/>
      <c r="DZ714" s="356"/>
      <c r="EA714" s="356"/>
      <c r="EB714" s="356"/>
      <c r="EC714" s="356"/>
      <c r="ED714" s="356"/>
      <c r="EE714" s="356"/>
      <c r="EF714" s="356"/>
      <c r="EG714" s="356"/>
      <c r="EH714" s="356"/>
      <c r="EI714" s="356"/>
      <c r="EJ714" s="356"/>
      <c r="EK714" s="356"/>
      <c r="EL714" s="356"/>
      <c r="EM714" s="356"/>
      <c r="EN714" s="356"/>
      <c r="EO714" s="356"/>
      <c r="EP714" s="356"/>
      <c r="EQ714" s="356"/>
      <c r="ER714" s="356"/>
      <c r="ES714" s="356"/>
      <c r="ET714" s="356"/>
      <c r="EU714" s="356"/>
      <c r="EV714" s="356"/>
      <c r="EW714" s="356"/>
      <c r="EX714" s="356"/>
      <c r="EY714" s="356"/>
      <c r="EZ714" s="356"/>
      <c r="FA714" s="356"/>
      <c r="FB714" s="356"/>
      <c r="FC714" s="356"/>
      <c r="FD714" s="356"/>
      <c r="FE714" s="356"/>
      <c r="FF714" s="356"/>
      <c r="FG714" s="356"/>
      <c r="FH714" s="356"/>
      <c r="FI714" s="356"/>
      <c r="FJ714" s="356"/>
      <c r="FK714" s="356"/>
      <c r="FL714" s="356"/>
      <c r="FM714" s="356"/>
      <c r="FN714" s="356"/>
      <c r="FO714" s="356"/>
      <c r="FP714" s="356"/>
      <c r="FQ714" s="356"/>
      <c r="FR714" s="356"/>
      <c r="FS714" s="356"/>
      <c r="FT714" s="356"/>
      <c r="FU714" s="356"/>
      <c r="FV714" s="356"/>
      <c r="FW714" s="356"/>
      <c r="FX714" s="356"/>
      <c r="FY714" s="356"/>
      <c r="FZ714" s="356"/>
      <c r="GA714" s="356"/>
      <c r="GB714" s="356"/>
      <c r="GC714" s="356"/>
      <c r="GD714" s="356"/>
      <c r="GE714" s="356"/>
      <c r="GF714" s="356"/>
      <c r="GG714" s="356"/>
      <c r="GH714" s="356"/>
      <c r="GI714" s="356"/>
      <c r="GJ714" s="356"/>
      <c r="GK714" s="356"/>
      <c r="GL714" s="356"/>
      <c r="GM714" s="356"/>
      <c r="GN714" s="356"/>
      <c r="GO714" s="356"/>
      <c r="GP714" s="356"/>
      <c r="GQ714" s="356"/>
      <c r="GR714" s="356"/>
      <c r="GS714" s="356"/>
      <c r="GT714" s="356"/>
      <c r="GU714" s="356"/>
      <c r="GV714" s="356"/>
      <c r="GW714" s="356"/>
      <c r="GX714" s="356"/>
      <c r="GY714" s="356"/>
      <c r="GZ714" s="356"/>
      <c r="HA714" s="1"/>
      <c r="HB714" s="1"/>
    </row>
    <row r="715" spans="1:210" s="23" customFormat="1">
      <c r="A715" s="19"/>
      <c r="B715" s="244" t="s">
        <v>161</v>
      </c>
      <c r="C715" s="19"/>
      <c r="D715" s="19"/>
      <c r="E715" s="269"/>
      <c r="F715" s="52"/>
      <c r="G715" s="232"/>
      <c r="H715" s="19"/>
      <c r="I715" s="19" t="str">
        <f>IF(T713=справочники!$H$10,"Выберите показатель, от которого зависит расход","")</f>
        <v/>
      </c>
      <c r="J715" s="19"/>
      <c r="K715" s="19"/>
      <c r="L715" s="19"/>
      <c r="M715" s="5"/>
      <c r="N715" s="19"/>
      <c r="O715" s="19"/>
      <c r="P715" s="20"/>
      <c r="Q715" s="19" t="str">
        <f>IF(T713=справочники!$H$10,"вып.список","")</f>
        <v/>
      </c>
      <c r="R715" s="19"/>
      <c r="S715" s="20" t="str">
        <f>IF(T713=справочники!$H$10,"*","")</f>
        <v/>
      </c>
      <c r="T715" s="204"/>
      <c r="U715" s="26" t="str">
        <f>IF(T713=справочники!$H$10,"^","")</f>
        <v/>
      </c>
      <c r="V715" s="19"/>
      <c r="W715" s="21"/>
      <c r="X715" s="22"/>
      <c r="Y715" s="47"/>
      <c r="Z715" s="96"/>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c r="BY715" s="355"/>
      <c r="BZ715" s="355"/>
      <c r="CA715" s="355"/>
      <c r="CB715" s="355"/>
      <c r="CC715" s="355"/>
      <c r="CD715" s="355"/>
      <c r="CE715" s="355"/>
      <c r="CF715" s="355"/>
      <c r="CG715" s="355"/>
      <c r="CH715" s="355"/>
      <c r="CI715" s="355"/>
      <c r="CJ715" s="355"/>
      <c r="CK715" s="355"/>
      <c r="CL715" s="355"/>
      <c r="CM715" s="355"/>
      <c r="CN715" s="355"/>
      <c r="CO715" s="355"/>
      <c r="CP715" s="355"/>
      <c r="CQ715" s="355"/>
      <c r="CR715" s="355"/>
      <c r="CS715" s="355"/>
      <c r="CT715" s="355"/>
      <c r="CU715" s="355"/>
      <c r="CV715" s="355"/>
      <c r="CW715" s="355"/>
      <c r="CX715" s="355"/>
      <c r="CY715" s="355"/>
      <c r="CZ715" s="355"/>
      <c r="DA715" s="355"/>
      <c r="DB715" s="355"/>
      <c r="DC715" s="355"/>
      <c r="DD715" s="355"/>
      <c r="DE715" s="355"/>
      <c r="DF715" s="355"/>
      <c r="DG715" s="355"/>
      <c r="DH715" s="355"/>
      <c r="DI715" s="355"/>
      <c r="DJ715" s="355"/>
      <c r="DK715" s="355"/>
      <c r="DL715" s="355"/>
      <c r="DM715" s="355"/>
      <c r="DN715" s="355"/>
      <c r="DO715" s="355"/>
      <c r="DP715" s="355"/>
      <c r="DQ715" s="355"/>
      <c r="DR715" s="355"/>
      <c r="DS715" s="355"/>
      <c r="DT715" s="355"/>
      <c r="DU715" s="355"/>
      <c r="DV715" s="355"/>
      <c r="DW715" s="355"/>
      <c r="DX715" s="355"/>
      <c r="DY715" s="355"/>
      <c r="DZ715" s="355"/>
      <c r="EA715" s="355"/>
      <c r="EB715" s="355"/>
      <c r="EC715" s="355"/>
      <c r="ED715" s="355"/>
      <c r="EE715" s="355"/>
      <c r="EF715" s="355"/>
      <c r="EG715" s="355"/>
      <c r="EH715" s="355"/>
      <c r="EI715" s="355"/>
      <c r="EJ715" s="355"/>
      <c r="EK715" s="355"/>
      <c r="EL715" s="355"/>
      <c r="EM715" s="355"/>
      <c r="EN715" s="355"/>
      <c r="EO715" s="355"/>
      <c r="EP715" s="355"/>
      <c r="EQ715" s="355"/>
      <c r="ER715" s="355"/>
      <c r="ES715" s="355"/>
      <c r="ET715" s="355"/>
      <c r="EU715" s="355"/>
      <c r="EV715" s="355"/>
      <c r="EW715" s="355"/>
      <c r="EX715" s="355"/>
      <c r="EY715" s="355"/>
      <c r="EZ715" s="355"/>
      <c r="FA715" s="355"/>
      <c r="FB715" s="355"/>
      <c r="FC715" s="355"/>
      <c r="FD715" s="355"/>
      <c r="FE715" s="355"/>
      <c r="FF715" s="355"/>
      <c r="FG715" s="355"/>
      <c r="FH715" s="355"/>
      <c r="FI715" s="355"/>
      <c r="FJ715" s="355"/>
      <c r="FK715" s="355"/>
      <c r="FL715" s="355"/>
      <c r="FM715" s="355"/>
      <c r="FN715" s="355"/>
      <c r="FO715" s="355"/>
      <c r="FP715" s="355"/>
      <c r="FQ715" s="355"/>
      <c r="FR715" s="355"/>
      <c r="FS715" s="355"/>
      <c r="FT715" s="355"/>
      <c r="FU715" s="355"/>
      <c r="FV715" s="355"/>
      <c r="FW715" s="355"/>
      <c r="FX715" s="355"/>
      <c r="FY715" s="355"/>
      <c r="FZ715" s="355"/>
      <c r="GA715" s="355"/>
      <c r="GB715" s="355"/>
      <c r="GC715" s="355"/>
      <c r="GD715" s="355"/>
      <c r="GE715" s="355"/>
      <c r="GF715" s="355"/>
      <c r="GG715" s="355"/>
      <c r="GH715" s="355"/>
      <c r="GI715" s="355"/>
      <c r="GJ715" s="355"/>
      <c r="GK715" s="355"/>
      <c r="GL715" s="355"/>
      <c r="GM715" s="355"/>
      <c r="GN715" s="355"/>
      <c r="GO715" s="355"/>
      <c r="GP715" s="355"/>
      <c r="GQ715" s="355"/>
      <c r="GR715" s="355"/>
      <c r="GS715" s="355"/>
      <c r="GT715" s="355"/>
      <c r="GU715" s="355"/>
      <c r="GV715" s="355"/>
      <c r="GW715" s="355"/>
      <c r="GX715" s="355"/>
      <c r="GY715" s="355"/>
      <c r="GZ715" s="355"/>
      <c r="HA715" s="19"/>
      <c r="HB715" s="19"/>
    </row>
    <row r="716" spans="1:210" ht="4.2" customHeight="1">
      <c r="A716" s="1"/>
      <c r="B716" s="1"/>
      <c r="C716" s="1"/>
      <c r="D716" s="1"/>
      <c r="E716" s="263"/>
      <c r="F716" s="48"/>
      <c r="G716" s="231"/>
      <c r="H716" s="1"/>
      <c r="I716" s="1"/>
      <c r="J716" s="1"/>
      <c r="K716" s="1"/>
      <c r="L716" s="1"/>
      <c r="M716" s="5"/>
      <c r="N716" s="19"/>
      <c r="O716" s="1"/>
      <c r="P716" s="5"/>
      <c r="Q716" s="1"/>
      <c r="R716" s="1"/>
      <c r="S716" s="5"/>
      <c r="T716" s="7"/>
      <c r="U716" s="24"/>
      <c r="V716" s="1"/>
      <c r="W716" s="12"/>
      <c r="X716" s="10"/>
      <c r="Y716" s="46"/>
      <c r="Z716" s="93"/>
      <c r="AA716" s="356"/>
      <c r="AB716" s="356"/>
      <c r="AC716" s="356"/>
      <c r="AD716" s="356"/>
      <c r="AE716" s="356"/>
      <c r="AF716" s="356"/>
      <c r="AG716" s="356"/>
      <c r="AH716" s="356"/>
      <c r="AI716" s="356"/>
      <c r="AJ716" s="356"/>
      <c r="AK716" s="356"/>
      <c r="AL716" s="356"/>
      <c r="AM716" s="356"/>
      <c r="AN716" s="356"/>
      <c r="AO716" s="356"/>
      <c r="AP716" s="356"/>
      <c r="AQ716" s="356"/>
      <c r="AR716" s="356"/>
      <c r="AS716" s="356"/>
      <c r="AT716" s="356"/>
      <c r="AU716" s="356"/>
      <c r="AV716" s="356"/>
      <c r="AW716" s="356"/>
      <c r="AX716" s="356"/>
      <c r="AY716" s="356"/>
      <c r="AZ716" s="356"/>
      <c r="BA716" s="356"/>
      <c r="BB716" s="356"/>
      <c r="BC716" s="356"/>
      <c r="BD716" s="356"/>
      <c r="BE716" s="356"/>
      <c r="BF716" s="356"/>
      <c r="BG716" s="356"/>
      <c r="BH716" s="356"/>
      <c r="BI716" s="356"/>
      <c r="BJ716" s="356"/>
      <c r="BK716" s="356"/>
      <c r="BL716" s="356"/>
      <c r="BM716" s="356"/>
      <c r="BN716" s="356"/>
      <c r="BO716" s="356"/>
      <c r="BP716" s="356"/>
      <c r="BQ716" s="356"/>
      <c r="BR716" s="356"/>
      <c r="BS716" s="356"/>
      <c r="BT716" s="356"/>
      <c r="BU716" s="356"/>
      <c r="BV716" s="356"/>
      <c r="BW716" s="356"/>
      <c r="BX716" s="356"/>
      <c r="BY716" s="356"/>
      <c r="BZ716" s="356"/>
      <c r="CA716" s="356"/>
      <c r="CB716" s="356"/>
      <c r="CC716" s="356"/>
      <c r="CD716" s="356"/>
      <c r="CE716" s="356"/>
      <c r="CF716" s="356"/>
      <c r="CG716" s="356"/>
      <c r="CH716" s="356"/>
      <c r="CI716" s="356"/>
      <c r="CJ716" s="356"/>
      <c r="CK716" s="356"/>
      <c r="CL716" s="356"/>
      <c r="CM716" s="356"/>
      <c r="CN716" s="356"/>
      <c r="CO716" s="356"/>
      <c r="CP716" s="356"/>
      <c r="CQ716" s="356"/>
      <c r="CR716" s="356"/>
      <c r="CS716" s="356"/>
      <c r="CT716" s="356"/>
      <c r="CU716" s="356"/>
      <c r="CV716" s="356"/>
      <c r="CW716" s="356"/>
      <c r="CX716" s="356"/>
      <c r="CY716" s="356"/>
      <c r="CZ716" s="356"/>
      <c r="DA716" s="356"/>
      <c r="DB716" s="356"/>
      <c r="DC716" s="356"/>
      <c r="DD716" s="356"/>
      <c r="DE716" s="356"/>
      <c r="DF716" s="356"/>
      <c r="DG716" s="356"/>
      <c r="DH716" s="356"/>
      <c r="DI716" s="356"/>
      <c r="DJ716" s="356"/>
      <c r="DK716" s="356"/>
      <c r="DL716" s="356"/>
      <c r="DM716" s="356"/>
      <c r="DN716" s="356"/>
      <c r="DO716" s="356"/>
      <c r="DP716" s="356"/>
      <c r="DQ716" s="356"/>
      <c r="DR716" s="356"/>
      <c r="DS716" s="356"/>
      <c r="DT716" s="356"/>
      <c r="DU716" s="356"/>
      <c r="DV716" s="356"/>
      <c r="DW716" s="356"/>
      <c r="DX716" s="356"/>
      <c r="DY716" s="356"/>
      <c r="DZ716" s="356"/>
      <c r="EA716" s="356"/>
      <c r="EB716" s="356"/>
      <c r="EC716" s="356"/>
      <c r="ED716" s="356"/>
      <c r="EE716" s="356"/>
      <c r="EF716" s="356"/>
      <c r="EG716" s="356"/>
      <c r="EH716" s="356"/>
      <c r="EI716" s="356"/>
      <c r="EJ716" s="356"/>
      <c r="EK716" s="356"/>
      <c r="EL716" s="356"/>
      <c r="EM716" s="356"/>
      <c r="EN716" s="356"/>
      <c r="EO716" s="356"/>
      <c r="EP716" s="356"/>
      <c r="EQ716" s="356"/>
      <c r="ER716" s="356"/>
      <c r="ES716" s="356"/>
      <c r="ET716" s="356"/>
      <c r="EU716" s="356"/>
      <c r="EV716" s="356"/>
      <c r="EW716" s="356"/>
      <c r="EX716" s="356"/>
      <c r="EY716" s="356"/>
      <c r="EZ716" s="356"/>
      <c r="FA716" s="356"/>
      <c r="FB716" s="356"/>
      <c r="FC716" s="356"/>
      <c r="FD716" s="356"/>
      <c r="FE716" s="356"/>
      <c r="FF716" s="356"/>
      <c r="FG716" s="356"/>
      <c r="FH716" s="356"/>
      <c r="FI716" s="356"/>
      <c r="FJ716" s="356"/>
      <c r="FK716" s="356"/>
      <c r="FL716" s="356"/>
      <c r="FM716" s="356"/>
      <c r="FN716" s="356"/>
      <c r="FO716" s="356"/>
      <c r="FP716" s="356"/>
      <c r="FQ716" s="356"/>
      <c r="FR716" s="356"/>
      <c r="FS716" s="356"/>
      <c r="FT716" s="356"/>
      <c r="FU716" s="356"/>
      <c r="FV716" s="356"/>
      <c r="FW716" s="356"/>
      <c r="FX716" s="356"/>
      <c r="FY716" s="356"/>
      <c r="FZ716" s="356"/>
      <c r="GA716" s="356"/>
      <c r="GB716" s="356"/>
      <c r="GC716" s="356"/>
      <c r="GD716" s="356"/>
      <c r="GE716" s="356"/>
      <c r="GF716" s="356"/>
      <c r="GG716" s="356"/>
      <c r="GH716" s="356"/>
      <c r="GI716" s="356"/>
      <c r="GJ716" s="356"/>
      <c r="GK716" s="356"/>
      <c r="GL716" s="356"/>
      <c r="GM716" s="356"/>
      <c r="GN716" s="356"/>
      <c r="GO716" s="356"/>
      <c r="GP716" s="356"/>
      <c r="GQ716" s="356"/>
      <c r="GR716" s="356"/>
      <c r="GS716" s="356"/>
      <c r="GT716" s="356"/>
      <c r="GU716" s="356"/>
      <c r="GV716" s="356"/>
      <c r="GW716" s="356"/>
      <c r="GX716" s="356"/>
      <c r="GY716" s="356"/>
      <c r="GZ716" s="356"/>
      <c r="HA716" s="1"/>
      <c r="HB716" s="1"/>
    </row>
    <row r="717" spans="1:210" s="23" customFormat="1">
      <c r="A717" s="19"/>
      <c r="B717" s="245" t="s">
        <v>162</v>
      </c>
      <c r="C717" s="19"/>
      <c r="D717" s="19"/>
      <c r="E717" s="269"/>
      <c r="F717" s="52"/>
      <c r="G717" s="232"/>
      <c r="H717" s="19"/>
      <c r="I717" s="19" t="str">
        <f>IF($T713=справочники!$H$9,"расходы на одну единицу проданной продукции",IF($T713=справочники!$H$10,"процент от выбранного показателя продаж","??"))</f>
        <v>??</v>
      </c>
      <c r="J717" s="19"/>
      <c r="K717" s="19"/>
      <c r="L717" s="19"/>
      <c r="M717" s="20"/>
      <c r="N717" s="19"/>
      <c r="O717" s="19"/>
      <c r="P717" s="20"/>
      <c r="Q717" s="19" t="str">
        <f>IF($T713=справочники!$H$9,"руб.",IF($T713=справочники!$H$10,"%","??"))</f>
        <v>??</v>
      </c>
      <c r="R717" s="19"/>
      <c r="S717" s="20" t="s">
        <v>6</v>
      </c>
      <c r="T717" s="354"/>
      <c r="U717" s="26"/>
      <c r="V717" s="19"/>
      <c r="W717" s="21"/>
      <c r="X717" s="22"/>
      <c r="Y717" s="47"/>
      <c r="Z717" s="96"/>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c r="BY717" s="355"/>
      <c r="BZ717" s="355"/>
      <c r="CA717" s="355"/>
      <c r="CB717" s="355"/>
      <c r="CC717" s="355"/>
      <c r="CD717" s="355"/>
      <c r="CE717" s="355"/>
      <c r="CF717" s="355"/>
      <c r="CG717" s="355"/>
      <c r="CH717" s="355"/>
      <c r="CI717" s="355"/>
      <c r="CJ717" s="355"/>
      <c r="CK717" s="355"/>
      <c r="CL717" s="355"/>
      <c r="CM717" s="355"/>
      <c r="CN717" s="355"/>
      <c r="CO717" s="355"/>
      <c r="CP717" s="355"/>
      <c r="CQ717" s="355"/>
      <c r="CR717" s="355"/>
      <c r="CS717" s="355"/>
      <c r="CT717" s="355"/>
      <c r="CU717" s="355"/>
      <c r="CV717" s="355"/>
      <c r="CW717" s="355"/>
      <c r="CX717" s="355"/>
      <c r="CY717" s="355"/>
      <c r="CZ717" s="355"/>
      <c r="DA717" s="355"/>
      <c r="DB717" s="355"/>
      <c r="DC717" s="355"/>
      <c r="DD717" s="355"/>
      <c r="DE717" s="355"/>
      <c r="DF717" s="355"/>
      <c r="DG717" s="355"/>
      <c r="DH717" s="355"/>
      <c r="DI717" s="355"/>
      <c r="DJ717" s="355"/>
      <c r="DK717" s="355"/>
      <c r="DL717" s="355"/>
      <c r="DM717" s="355"/>
      <c r="DN717" s="355"/>
      <c r="DO717" s="355"/>
      <c r="DP717" s="355"/>
      <c r="DQ717" s="355"/>
      <c r="DR717" s="355"/>
      <c r="DS717" s="355"/>
      <c r="DT717" s="355"/>
      <c r="DU717" s="355"/>
      <c r="DV717" s="355"/>
      <c r="DW717" s="355"/>
      <c r="DX717" s="355"/>
      <c r="DY717" s="355"/>
      <c r="DZ717" s="355"/>
      <c r="EA717" s="355"/>
      <c r="EB717" s="355"/>
      <c r="EC717" s="355"/>
      <c r="ED717" s="355"/>
      <c r="EE717" s="355"/>
      <c r="EF717" s="355"/>
      <c r="EG717" s="355"/>
      <c r="EH717" s="355"/>
      <c r="EI717" s="355"/>
      <c r="EJ717" s="355"/>
      <c r="EK717" s="355"/>
      <c r="EL717" s="355"/>
      <c r="EM717" s="355"/>
      <c r="EN717" s="355"/>
      <c r="EO717" s="355"/>
      <c r="EP717" s="355"/>
      <c r="EQ717" s="355"/>
      <c r="ER717" s="355"/>
      <c r="ES717" s="355"/>
      <c r="ET717" s="355"/>
      <c r="EU717" s="355"/>
      <c r="EV717" s="355"/>
      <c r="EW717" s="355"/>
      <c r="EX717" s="355"/>
      <c r="EY717" s="355"/>
      <c r="EZ717" s="355"/>
      <c r="FA717" s="355"/>
      <c r="FB717" s="355"/>
      <c r="FC717" s="355"/>
      <c r="FD717" s="355"/>
      <c r="FE717" s="355"/>
      <c r="FF717" s="355"/>
      <c r="FG717" s="355"/>
      <c r="FH717" s="355"/>
      <c r="FI717" s="355"/>
      <c r="FJ717" s="355"/>
      <c r="FK717" s="355"/>
      <c r="FL717" s="355"/>
      <c r="FM717" s="355"/>
      <c r="FN717" s="355"/>
      <c r="FO717" s="355"/>
      <c r="FP717" s="355"/>
      <c r="FQ717" s="355"/>
      <c r="FR717" s="355"/>
      <c r="FS717" s="355"/>
      <c r="FT717" s="355"/>
      <c r="FU717" s="355"/>
      <c r="FV717" s="355"/>
      <c r="FW717" s="355"/>
      <c r="FX717" s="355"/>
      <c r="FY717" s="355"/>
      <c r="FZ717" s="355"/>
      <c r="GA717" s="355"/>
      <c r="GB717" s="355"/>
      <c r="GC717" s="355"/>
      <c r="GD717" s="355"/>
      <c r="GE717" s="355"/>
      <c r="GF717" s="355"/>
      <c r="GG717" s="355"/>
      <c r="GH717" s="355"/>
      <c r="GI717" s="355"/>
      <c r="GJ717" s="355"/>
      <c r="GK717" s="355"/>
      <c r="GL717" s="355"/>
      <c r="GM717" s="355"/>
      <c r="GN717" s="355"/>
      <c r="GO717" s="355"/>
      <c r="GP717" s="355"/>
      <c r="GQ717" s="355"/>
      <c r="GR717" s="355"/>
      <c r="GS717" s="355"/>
      <c r="GT717" s="355"/>
      <c r="GU717" s="355"/>
      <c r="GV717" s="355"/>
      <c r="GW717" s="355"/>
      <c r="GX717" s="355"/>
      <c r="GY717" s="355"/>
      <c r="GZ717" s="355"/>
      <c r="HA717" s="19"/>
      <c r="HB717" s="19"/>
    </row>
    <row r="718" spans="1:210" ht="4.2" customHeight="1">
      <c r="A718" s="1"/>
      <c r="B718" s="1"/>
      <c r="C718" s="1"/>
      <c r="D718" s="1"/>
      <c r="E718" s="263"/>
      <c r="F718" s="48"/>
      <c r="G718" s="231"/>
      <c r="H718" s="1"/>
      <c r="I718" s="1"/>
      <c r="J718" s="1"/>
      <c r="K718" s="1"/>
      <c r="L718" s="1"/>
      <c r="M718" s="5"/>
      <c r="N718" s="1"/>
      <c r="O718" s="1"/>
      <c r="P718" s="5"/>
      <c r="Q718" s="1"/>
      <c r="R718" s="1"/>
      <c r="S718" s="5"/>
      <c r="T718" s="7"/>
      <c r="U718" s="24"/>
      <c r="V718" s="1"/>
      <c r="W718" s="12"/>
      <c r="X718" s="10"/>
      <c r="Y718" s="46"/>
      <c r="Z718" s="93"/>
      <c r="AA718" s="356"/>
      <c r="AB718" s="356"/>
      <c r="AC718" s="356"/>
      <c r="AD718" s="356"/>
      <c r="AE718" s="356"/>
      <c r="AF718" s="356"/>
      <c r="AG718" s="356"/>
      <c r="AH718" s="356"/>
      <c r="AI718" s="356"/>
      <c r="AJ718" s="356"/>
      <c r="AK718" s="356"/>
      <c r="AL718" s="356"/>
      <c r="AM718" s="356"/>
      <c r="AN718" s="356"/>
      <c r="AO718" s="356"/>
      <c r="AP718" s="356"/>
      <c r="AQ718" s="356"/>
      <c r="AR718" s="356"/>
      <c r="AS718" s="356"/>
      <c r="AT718" s="356"/>
      <c r="AU718" s="356"/>
      <c r="AV718" s="356"/>
      <c r="AW718" s="356"/>
      <c r="AX718" s="356"/>
      <c r="AY718" s="356"/>
      <c r="AZ718" s="356"/>
      <c r="BA718" s="356"/>
      <c r="BB718" s="356"/>
      <c r="BC718" s="356"/>
      <c r="BD718" s="356"/>
      <c r="BE718" s="356"/>
      <c r="BF718" s="356"/>
      <c r="BG718" s="356"/>
      <c r="BH718" s="356"/>
      <c r="BI718" s="356"/>
      <c r="BJ718" s="356"/>
      <c r="BK718" s="356"/>
      <c r="BL718" s="356"/>
      <c r="BM718" s="356"/>
      <c r="BN718" s="356"/>
      <c r="BO718" s="356"/>
      <c r="BP718" s="356"/>
      <c r="BQ718" s="356"/>
      <c r="BR718" s="356"/>
      <c r="BS718" s="356"/>
      <c r="BT718" s="356"/>
      <c r="BU718" s="356"/>
      <c r="BV718" s="356"/>
      <c r="BW718" s="356"/>
      <c r="BX718" s="356"/>
      <c r="BY718" s="356"/>
      <c r="BZ718" s="356"/>
      <c r="CA718" s="356"/>
      <c r="CB718" s="356"/>
      <c r="CC718" s="356"/>
      <c r="CD718" s="356"/>
      <c r="CE718" s="356"/>
      <c r="CF718" s="356"/>
      <c r="CG718" s="356"/>
      <c r="CH718" s="356"/>
      <c r="CI718" s="356"/>
      <c r="CJ718" s="356"/>
      <c r="CK718" s="356"/>
      <c r="CL718" s="356"/>
      <c r="CM718" s="356"/>
      <c r="CN718" s="356"/>
      <c r="CO718" s="356"/>
      <c r="CP718" s="356"/>
      <c r="CQ718" s="356"/>
      <c r="CR718" s="356"/>
      <c r="CS718" s="356"/>
      <c r="CT718" s="356"/>
      <c r="CU718" s="356"/>
      <c r="CV718" s="356"/>
      <c r="CW718" s="356"/>
      <c r="CX718" s="356"/>
      <c r="CY718" s="356"/>
      <c r="CZ718" s="356"/>
      <c r="DA718" s="356"/>
      <c r="DB718" s="356"/>
      <c r="DC718" s="356"/>
      <c r="DD718" s="356"/>
      <c r="DE718" s="356"/>
      <c r="DF718" s="356"/>
      <c r="DG718" s="356"/>
      <c r="DH718" s="356"/>
      <c r="DI718" s="356"/>
      <c r="DJ718" s="356"/>
      <c r="DK718" s="356"/>
      <c r="DL718" s="356"/>
      <c r="DM718" s="356"/>
      <c r="DN718" s="356"/>
      <c r="DO718" s="356"/>
      <c r="DP718" s="356"/>
      <c r="DQ718" s="356"/>
      <c r="DR718" s="356"/>
      <c r="DS718" s="356"/>
      <c r="DT718" s="356"/>
      <c r="DU718" s="356"/>
      <c r="DV718" s="356"/>
      <c r="DW718" s="356"/>
      <c r="DX718" s="356"/>
      <c r="DY718" s="356"/>
      <c r="DZ718" s="356"/>
      <c r="EA718" s="356"/>
      <c r="EB718" s="356"/>
      <c r="EC718" s="356"/>
      <c r="ED718" s="356"/>
      <c r="EE718" s="356"/>
      <c r="EF718" s="356"/>
      <c r="EG718" s="356"/>
      <c r="EH718" s="356"/>
      <c r="EI718" s="356"/>
      <c r="EJ718" s="356"/>
      <c r="EK718" s="356"/>
      <c r="EL718" s="356"/>
      <c r="EM718" s="356"/>
      <c r="EN718" s="356"/>
      <c r="EO718" s="356"/>
      <c r="EP718" s="356"/>
      <c r="EQ718" s="356"/>
      <c r="ER718" s="356"/>
      <c r="ES718" s="356"/>
      <c r="ET718" s="356"/>
      <c r="EU718" s="356"/>
      <c r="EV718" s="356"/>
      <c r="EW718" s="356"/>
      <c r="EX718" s="356"/>
      <c r="EY718" s="356"/>
      <c r="EZ718" s="356"/>
      <c r="FA718" s="356"/>
      <c r="FB718" s="356"/>
      <c r="FC718" s="356"/>
      <c r="FD718" s="356"/>
      <c r="FE718" s="356"/>
      <c r="FF718" s="356"/>
      <c r="FG718" s="356"/>
      <c r="FH718" s="356"/>
      <c r="FI718" s="356"/>
      <c r="FJ718" s="356"/>
      <c r="FK718" s="356"/>
      <c r="FL718" s="356"/>
      <c r="FM718" s="356"/>
      <c r="FN718" s="356"/>
      <c r="FO718" s="356"/>
      <c r="FP718" s="356"/>
      <c r="FQ718" s="356"/>
      <c r="FR718" s="356"/>
      <c r="FS718" s="356"/>
      <c r="FT718" s="356"/>
      <c r="FU718" s="356"/>
      <c r="FV718" s="356"/>
      <c r="FW718" s="356"/>
      <c r="FX718" s="356"/>
      <c r="FY718" s="356"/>
      <c r="FZ718" s="356"/>
      <c r="GA718" s="356"/>
      <c r="GB718" s="356"/>
      <c r="GC718" s="356"/>
      <c r="GD718" s="356"/>
      <c r="GE718" s="356"/>
      <c r="GF718" s="356"/>
      <c r="GG718" s="356"/>
      <c r="GH718" s="356"/>
      <c r="GI718" s="356"/>
      <c r="GJ718" s="356"/>
      <c r="GK718" s="356"/>
      <c r="GL718" s="356"/>
      <c r="GM718" s="356"/>
      <c r="GN718" s="356"/>
      <c r="GO718" s="356"/>
      <c r="GP718" s="356"/>
      <c r="GQ718" s="356"/>
      <c r="GR718" s="356"/>
      <c r="GS718" s="356"/>
      <c r="GT718" s="356"/>
      <c r="GU718" s="356"/>
      <c r="GV718" s="356"/>
      <c r="GW718" s="356"/>
      <c r="GX718" s="356"/>
      <c r="GY718" s="356"/>
      <c r="GZ718" s="356"/>
      <c r="HA718" s="1"/>
      <c r="HB718" s="1"/>
    </row>
    <row r="719" spans="1:210" s="4" customFormat="1">
      <c r="A719" s="3"/>
      <c r="B719" s="259" t="s">
        <v>159</v>
      </c>
      <c r="C719" s="3"/>
      <c r="D719" s="3"/>
      <c r="E719" s="9"/>
      <c r="F719" s="51"/>
      <c r="G719" s="232"/>
      <c r="H719" s="13" t="str">
        <f>B719&amp;N713</f>
        <v>Учет - Общий переменный расход</v>
      </c>
      <c r="I719" s="13"/>
      <c r="J719" s="3"/>
      <c r="K719" s="3"/>
      <c r="L719" s="3"/>
      <c r="M719" s="5"/>
      <c r="N719" s="36" t="str">
        <f>Главная!$Y$8</f>
        <v>итого</v>
      </c>
      <c r="O719" s="36"/>
      <c r="P719" s="5"/>
      <c r="Q719" s="336" t="s">
        <v>26</v>
      </c>
      <c r="R719" s="36"/>
      <c r="S719" s="20" t="s">
        <v>6</v>
      </c>
      <c r="T719" s="308"/>
      <c r="U719" s="24" t="s">
        <v>7</v>
      </c>
      <c r="V719" s="36"/>
      <c r="W719" s="339">
        <f>SUM($Y719:$HA719)</f>
        <v>0</v>
      </c>
      <c r="X719" s="38"/>
      <c r="Y719" s="46"/>
      <c r="Z719" s="99"/>
      <c r="AA719" s="342">
        <f>IF(AA$8="",0,IF($T713=справочники!$H$10,$T717*SUMIFS(AA$10:AA$43,$H$10:$H$43,$T715),0))</f>
        <v>0</v>
      </c>
      <c r="AB719" s="342">
        <f>IF(AB$8="",0,IF($T713=справочники!$H$10,$T717*SUMIFS(AB$10:AB$43,$H$10:$H$43,$T715),0))</f>
        <v>0</v>
      </c>
      <c r="AC719" s="342">
        <f>IF(AC$8="",0,IF($T713=справочники!$H$10,$T717*SUMIFS(AC$10:AC$43,$H$10:$H$43,$T715),0))</f>
        <v>0</v>
      </c>
      <c r="AD719" s="342">
        <f>IF(AD$8="",0,IF($T713=справочники!$H$10,$T717*SUMIFS(AD$10:AD$43,$H$10:$H$43,$T715),0))</f>
        <v>0</v>
      </c>
      <c r="AE719" s="342">
        <f>IF(AE$8="",0,IF($T713=справочники!$H$10,$T717*SUMIFS(AE$10:AE$43,$H$10:$H$43,$T715),0))</f>
        <v>0</v>
      </c>
      <c r="AF719" s="342">
        <f>IF(AF$8="",0,IF($T713=справочники!$H$10,$T717*SUMIFS(AF$10:AF$43,$H$10:$H$43,$T715),0))</f>
        <v>0</v>
      </c>
      <c r="AG719" s="342">
        <f>IF(AG$8="",0,IF($T713=справочники!$H$10,$T717*SUMIFS(AG$10:AG$43,$H$10:$H$43,$T715),0))</f>
        <v>0</v>
      </c>
      <c r="AH719" s="342">
        <f>IF(AH$8="",0,IF($T713=справочники!$H$10,$T717*SUMIFS(AH$10:AH$43,$H$10:$H$43,$T715),0))</f>
        <v>0</v>
      </c>
      <c r="AI719" s="342">
        <f>IF(AI$8="",0,IF($T713=справочники!$H$10,$T717*SUMIFS(AI$10:AI$43,$H$10:$H$43,$T715),0))</f>
        <v>0</v>
      </c>
      <c r="AJ719" s="342">
        <f>IF(AJ$8="",0,IF($T713=справочники!$H$10,$T717*SUMIFS(AJ$10:AJ$43,$H$10:$H$43,$T715),0))</f>
        <v>0</v>
      </c>
      <c r="AK719" s="342">
        <f>IF(AK$8="",0,IF($T713=справочники!$H$10,$T717*SUMIFS(AK$10:AK$43,$H$10:$H$43,$T715),0))</f>
        <v>0</v>
      </c>
      <c r="AL719" s="342">
        <f>IF(AL$8="",0,IF($T713=справочники!$H$10,$T717*SUMIFS(AL$10:AL$43,$H$10:$H$43,$T715),0))</f>
        <v>0</v>
      </c>
      <c r="AM719" s="342">
        <f>IF(AM$8="",0,IF($T713=справочники!$H$10,$T717*SUMIFS(AM$10:AM$43,$H$10:$H$43,$T715),0))</f>
        <v>0</v>
      </c>
      <c r="AN719" s="342">
        <f>IF(AN$8="",0,IF($T713=справочники!$H$10,$T717*SUMIFS(AN$10:AN$43,$H$10:$H$43,$T715),0))</f>
        <v>0</v>
      </c>
      <c r="AO719" s="342">
        <f>IF(AO$8="",0,IF($T713=справочники!$H$10,$T717*SUMIFS(AO$10:AO$43,$H$10:$H$43,$T715),0))</f>
        <v>0</v>
      </c>
      <c r="AP719" s="342">
        <f>IF(AP$8="",0,IF($T713=справочники!$H$10,$T717*SUMIFS(AP$10:AP$43,$H$10:$H$43,$T715),0))</f>
        <v>0</v>
      </c>
      <c r="AQ719" s="342">
        <f>IF(AQ$8="",0,IF($T713=справочники!$H$10,$T717*SUMIFS(AQ$10:AQ$43,$H$10:$H$43,$T715),0))</f>
        <v>0</v>
      </c>
      <c r="AR719" s="342">
        <f>IF(AR$8="",0,IF($T713=справочники!$H$10,$T717*SUMIFS(AR$10:AR$43,$H$10:$H$43,$T715),0))</f>
        <v>0</v>
      </c>
      <c r="AS719" s="342">
        <f>IF(AS$8="",0,IF($T713=справочники!$H$10,$T717*SUMIFS(AS$10:AS$43,$H$10:$H$43,$T715),0))</f>
        <v>0</v>
      </c>
      <c r="AT719" s="342">
        <f>IF(AT$8="",0,IF($T713=справочники!$H$10,$T717*SUMIFS(AT$10:AT$43,$H$10:$H$43,$T715),0))</f>
        <v>0</v>
      </c>
      <c r="AU719" s="342">
        <f>IF(AU$8="",0,IF($T713=справочники!$H$10,$T717*SUMIFS(AU$10:AU$43,$H$10:$H$43,$T715),0))</f>
        <v>0</v>
      </c>
      <c r="AV719" s="342">
        <f>IF(AV$8="",0,IF($T713=справочники!$H$10,$T717*SUMIFS(AV$10:AV$43,$H$10:$H$43,$T715),0))</f>
        <v>0</v>
      </c>
      <c r="AW719" s="342">
        <f>IF(AW$8="",0,IF($T713=справочники!$H$10,$T717*SUMIFS(AW$10:AW$43,$H$10:$H$43,$T715),0))</f>
        <v>0</v>
      </c>
      <c r="AX719" s="342">
        <f>IF(AX$8="",0,IF($T713=справочники!$H$10,$T717*SUMIFS(AX$10:AX$43,$H$10:$H$43,$T715),0))</f>
        <v>0</v>
      </c>
      <c r="AY719" s="342">
        <f>IF(AY$8="",0,IF($T713=справочники!$H$10,$T717*SUMIFS(AY$10:AY$43,$H$10:$H$43,$T715),0))</f>
        <v>0</v>
      </c>
      <c r="AZ719" s="342">
        <f>IF(AZ$8="",0,IF($T713=справочники!$H$10,$T717*SUMIFS(AZ$10:AZ$43,$H$10:$H$43,$T715),0))</f>
        <v>0</v>
      </c>
      <c r="BA719" s="342">
        <f>IF(BA$8="",0,IF($T713=справочники!$H$10,$T717*SUMIFS(BA$10:BA$43,$H$10:$H$43,$T715),0))</f>
        <v>0</v>
      </c>
      <c r="BB719" s="342">
        <f>IF(BB$8="",0,IF($T713=справочники!$H$10,$T717*SUMIFS(BB$10:BB$43,$H$10:$H$43,$T715),0))</f>
        <v>0</v>
      </c>
      <c r="BC719" s="342">
        <f>IF(BC$8="",0,IF($T713=справочники!$H$10,$T717*SUMIFS(BC$10:BC$43,$H$10:$H$43,$T715),0))</f>
        <v>0</v>
      </c>
      <c r="BD719" s="342">
        <f>IF(BD$8="",0,IF($T713=справочники!$H$10,$T717*SUMIFS(BD$10:BD$43,$H$10:$H$43,$T715),0))</f>
        <v>0</v>
      </c>
      <c r="BE719" s="342">
        <f>IF(BE$8="",0,IF($T713=справочники!$H$10,$T717*SUMIFS(BE$10:BE$43,$H$10:$H$43,$T715),0))</f>
        <v>0</v>
      </c>
      <c r="BF719" s="342">
        <f>IF(BF$8="",0,IF($T713=справочники!$H$10,$T717*SUMIFS(BF$10:BF$43,$H$10:$H$43,$T715),0))</f>
        <v>0</v>
      </c>
      <c r="BG719" s="342">
        <f>IF(BG$8="",0,IF($T713=справочники!$H$10,$T717*SUMIFS(BG$10:BG$43,$H$10:$H$43,$T715),0))</f>
        <v>0</v>
      </c>
      <c r="BH719" s="342">
        <f>IF(BH$8="",0,IF($T713=справочники!$H$10,$T717*SUMIFS(BH$10:BH$43,$H$10:$H$43,$T715),0))</f>
        <v>0</v>
      </c>
      <c r="BI719" s="342">
        <f>IF(BI$8="",0,IF($T713=справочники!$H$10,$T717*SUMIFS(BI$10:BI$43,$H$10:$H$43,$T715),0))</f>
        <v>0</v>
      </c>
      <c r="BJ719" s="342">
        <f>IF(BJ$8="",0,IF($T713=справочники!$H$10,$T717*SUMIFS(BJ$10:BJ$43,$H$10:$H$43,$T715),0))</f>
        <v>0</v>
      </c>
      <c r="BK719" s="342">
        <f>IF(BK$8="",0,IF($T713=справочники!$H$10,$T717*SUMIFS(BK$10:BK$43,$H$10:$H$43,$T715),0))</f>
        <v>0</v>
      </c>
      <c r="BL719" s="342">
        <f>IF(BL$8="",0,IF($T713=справочники!$H$10,$T717*SUMIFS(BL$10:BL$43,$H$10:$H$43,$T715),0))</f>
        <v>0</v>
      </c>
      <c r="BM719" s="342">
        <f>IF(BM$8="",0,IF($T713=справочники!$H$10,$T717*SUMIFS(BM$10:BM$43,$H$10:$H$43,$T715),0))</f>
        <v>0</v>
      </c>
      <c r="BN719" s="342">
        <f>IF(BN$8="",0,IF($T713=справочники!$H$10,$T717*SUMIFS(BN$10:BN$43,$H$10:$H$43,$T715),0))</f>
        <v>0</v>
      </c>
      <c r="BO719" s="342">
        <f>IF(BO$8="",0,IF($T713=справочники!$H$10,$T717*SUMIFS(BO$10:BO$43,$H$10:$H$43,$T715),0))</f>
        <v>0</v>
      </c>
      <c r="BP719" s="342">
        <f>IF(BP$8="",0,IF($T713=справочники!$H$10,$T717*SUMIFS(BP$10:BP$43,$H$10:$H$43,$T715),0))</f>
        <v>0</v>
      </c>
      <c r="BQ719" s="342">
        <f>IF(BQ$8="",0,IF($T713=справочники!$H$10,$T717*SUMIFS(BQ$10:BQ$43,$H$10:$H$43,$T715),0))</f>
        <v>0</v>
      </c>
      <c r="BR719" s="342">
        <f>IF(BR$8="",0,IF($T713=справочники!$H$10,$T717*SUMIFS(BR$10:BR$43,$H$10:$H$43,$T715),0))</f>
        <v>0</v>
      </c>
      <c r="BS719" s="342">
        <f>IF(BS$8="",0,IF($T713=справочники!$H$10,$T717*SUMIFS(BS$10:BS$43,$H$10:$H$43,$T715),0))</f>
        <v>0</v>
      </c>
      <c r="BT719" s="342">
        <f>IF(BT$8="",0,IF($T713=справочники!$H$10,$T717*SUMIFS(BT$10:BT$43,$H$10:$H$43,$T715),0))</f>
        <v>0</v>
      </c>
      <c r="BU719" s="342">
        <f>IF(BU$8="",0,IF($T713=справочники!$H$10,$T717*SUMIFS(BU$10:BU$43,$H$10:$H$43,$T715),0))</f>
        <v>0</v>
      </c>
      <c r="BV719" s="342">
        <f>IF(BV$8="",0,IF($T713=справочники!$H$10,$T717*SUMIFS(BV$10:BV$43,$H$10:$H$43,$T715),0))</f>
        <v>0</v>
      </c>
      <c r="BW719" s="342">
        <f>IF(BW$8="",0,IF($T713=справочники!$H$10,$T717*SUMIFS(BW$10:BW$43,$H$10:$H$43,$T715),0))</f>
        <v>0</v>
      </c>
      <c r="BX719" s="342">
        <f>IF(BX$8="",0,IF($T713=справочники!$H$10,$T717*SUMIFS(BX$10:BX$43,$H$10:$H$43,$T715),0))</f>
        <v>0</v>
      </c>
      <c r="BY719" s="342">
        <f>IF(BY$8="",0,IF($T713=справочники!$H$10,$T717*SUMIFS(BY$10:BY$43,$H$10:$H$43,$T715),0))</f>
        <v>0</v>
      </c>
      <c r="BZ719" s="342">
        <f>IF(BZ$8="",0,IF($T713=справочники!$H$10,$T717*SUMIFS(BZ$10:BZ$43,$H$10:$H$43,$T715),0))</f>
        <v>0</v>
      </c>
      <c r="CA719" s="342">
        <f>IF(CA$8="",0,IF($T713=справочники!$H$10,$T717*SUMIFS(CA$10:CA$43,$H$10:$H$43,$T715),0))</f>
        <v>0</v>
      </c>
      <c r="CB719" s="342">
        <f>IF(CB$8="",0,IF($T713=справочники!$H$10,$T717*SUMIFS(CB$10:CB$43,$H$10:$H$43,$T715),0))</f>
        <v>0</v>
      </c>
      <c r="CC719" s="342">
        <f>IF(CC$8="",0,IF($T713=справочники!$H$10,$T717*SUMIFS(CC$10:CC$43,$H$10:$H$43,$T715),0))</f>
        <v>0</v>
      </c>
      <c r="CD719" s="342">
        <f>IF(CD$8="",0,IF($T713=справочники!$H$10,$T717*SUMIFS(CD$10:CD$43,$H$10:$H$43,$T715),0))</f>
        <v>0</v>
      </c>
      <c r="CE719" s="342">
        <f>IF(CE$8="",0,IF($T713=справочники!$H$10,$T717*SUMIFS(CE$10:CE$43,$H$10:$H$43,$T715),0))</f>
        <v>0</v>
      </c>
      <c r="CF719" s="342">
        <f>IF(CF$8="",0,IF($T713=справочники!$H$10,$T717*SUMIFS(CF$10:CF$43,$H$10:$H$43,$T715),0))</f>
        <v>0</v>
      </c>
      <c r="CG719" s="342">
        <f>IF(CG$8="",0,IF($T713=справочники!$H$10,$T717*SUMIFS(CG$10:CG$43,$H$10:$H$43,$T715),0))</f>
        <v>0</v>
      </c>
      <c r="CH719" s="342">
        <f>IF(CH$8="",0,IF($T713=справочники!$H$10,$T717*SUMIFS(CH$10:CH$43,$H$10:$H$43,$T715),0))</f>
        <v>0</v>
      </c>
      <c r="CI719" s="342">
        <f>IF(CI$8="",0,IF($T713=справочники!$H$10,$T717*SUMIFS(CI$10:CI$43,$H$10:$H$43,$T715),0))</f>
        <v>0</v>
      </c>
      <c r="CJ719" s="342">
        <f>IF(CJ$8="",0,IF($T713=справочники!$H$10,$T717*SUMIFS(CJ$10:CJ$43,$H$10:$H$43,$T715),0))</f>
        <v>0</v>
      </c>
      <c r="CK719" s="342">
        <f>IF(CK$8="",0,IF($T713=справочники!$H$10,$T717*SUMIFS(CK$10:CK$43,$H$10:$H$43,$T715),0))</f>
        <v>0</v>
      </c>
      <c r="CL719" s="342">
        <f>IF(CL$8="",0,IF($T713=справочники!$H$10,$T717*SUMIFS(CL$10:CL$43,$H$10:$H$43,$T715),0))</f>
        <v>0</v>
      </c>
      <c r="CM719" s="342">
        <f>IF(CM$8="",0,IF($T713=справочники!$H$10,$T717*SUMIFS(CM$10:CM$43,$H$10:$H$43,$T715),0))</f>
        <v>0</v>
      </c>
      <c r="CN719" s="342">
        <f>IF(CN$8="",0,IF($T713=справочники!$H$10,$T717*SUMIFS(CN$10:CN$43,$H$10:$H$43,$T715),0))</f>
        <v>0</v>
      </c>
      <c r="CO719" s="342">
        <f>IF(CO$8="",0,IF($T713=справочники!$H$10,$T717*SUMIFS(CO$10:CO$43,$H$10:$H$43,$T715),0))</f>
        <v>0</v>
      </c>
      <c r="CP719" s="342">
        <f>IF(CP$8="",0,IF($T713=справочники!$H$10,$T717*SUMIFS(CP$10:CP$43,$H$10:$H$43,$T715),0))</f>
        <v>0</v>
      </c>
      <c r="CQ719" s="342">
        <f>IF(CQ$8="",0,IF($T713=справочники!$H$10,$T717*SUMIFS(CQ$10:CQ$43,$H$10:$H$43,$T715),0))</f>
        <v>0</v>
      </c>
      <c r="CR719" s="342">
        <f>IF(CR$8="",0,IF($T713=справочники!$H$10,$T717*SUMIFS(CR$10:CR$43,$H$10:$H$43,$T715),0))</f>
        <v>0</v>
      </c>
      <c r="CS719" s="342">
        <f>IF(CS$8="",0,IF($T713=справочники!$H$10,$T717*SUMIFS(CS$10:CS$43,$H$10:$H$43,$T715),0))</f>
        <v>0</v>
      </c>
      <c r="CT719" s="342">
        <f>IF(CT$8="",0,IF($T713=справочники!$H$10,$T717*SUMIFS(CT$10:CT$43,$H$10:$H$43,$T715),0))</f>
        <v>0</v>
      </c>
      <c r="CU719" s="342">
        <f>IF(CU$8="",0,IF($T713=справочники!$H$10,$T717*SUMIFS(CU$10:CU$43,$H$10:$H$43,$T715),0))</f>
        <v>0</v>
      </c>
      <c r="CV719" s="342">
        <f>IF(CV$8="",0,IF($T713=справочники!$H$10,$T717*SUMIFS(CV$10:CV$43,$H$10:$H$43,$T715),0))</f>
        <v>0</v>
      </c>
      <c r="CW719" s="342">
        <f>IF(CW$8="",0,IF($T713=справочники!$H$10,$T717*SUMIFS(CW$10:CW$43,$H$10:$H$43,$T715),0))</f>
        <v>0</v>
      </c>
      <c r="CX719" s="342">
        <f>IF(CX$8="",0,IF($T713=справочники!$H$10,$T717*SUMIFS(CX$10:CX$43,$H$10:$H$43,$T715),0))</f>
        <v>0</v>
      </c>
      <c r="CY719" s="342">
        <f>IF(CY$8="",0,IF($T713=справочники!$H$10,$T717*SUMIFS(CY$10:CY$43,$H$10:$H$43,$T715),0))</f>
        <v>0</v>
      </c>
      <c r="CZ719" s="342">
        <f>IF(CZ$8="",0,IF($T713=справочники!$H$10,$T717*SUMIFS(CZ$10:CZ$43,$H$10:$H$43,$T715),0))</f>
        <v>0</v>
      </c>
      <c r="DA719" s="342">
        <f>IF(DA$8="",0,IF($T713=справочники!$H$10,$T717*SUMIFS(DA$10:DA$43,$H$10:$H$43,$T715),0))</f>
        <v>0</v>
      </c>
      <c r="DB719" s="342">
        <f>IF(DB$8="",0,IF($T713=справочники!$H$10,$T717*SUMIFS(DB$10:DB$43,$H$10:$H$43,$T715),0))</f>
        <v>0</v>
      </c>
      <c r="DC719" s="342">
        <f>IF(DC$8="",0,IF($T713=справочники!$H$10,$T717*SUMIFS(DC$10:DC$43,$H$10:$H$43,$T715),0))</f>
        <v>0</v>
      </c>
      <c r="DD719" s="342">
        <f>IF(DD$8="",0,IF($T713=справочники!$H$10,$T717*SUMIFS(DD$10:DD$43,$H$10:$H$43,$T715),0))</f>
        <v>0</v>
      </c>
      <c r="DE719" s="342">
        <f>IF(DE$8="",0,IF($T713=справочники!$H$10,$T717*SUMIFS(DE$10:DE$43,$H$10:$H$43,$T715),0))</f>
        <v>0</v>
      </c>
      <c r="DF719" s="342">
        <f>IF(DF$8="",0,IF($T713=справочники!$H$10,$T717*SUMIFS(DF$10:DF$43,$H$10:$H$43,$T715),0))</f>
        <v>0</v>
      </c>
      <c r="DG719" s="342">
        <f>IF(DG$8="",0,IF($T713=справочники!$H$10,$T717*SUMIFS(DG$10:DG$43,$H$10:$H$43,$T715),0))</f>
        <v>0</v>
      </c>
      <c r="DH719" s="342">
        <f>IF(DH$8="",0,IF($T713=справочники!$H$10,$T717*SUMIFS(DH$10:DH$43,$H$10:$H$43,$T715),0))</f>
        <v>0</v>
      </c>
      <c r="DI719" s="342">
        <f>IF(DI$8="",0,IF($T713=справочники!$H$10,$T717*SUMIFS(DI$10:DI$43,$H$10:$H$43,$T715),0))</f>
        <v>0</v>
      </c>
      <c r="DJ719" s="342">
        <f>IF(DJ$8="",0,IF($T713=справочники!$H$10,$T717*SUMIFS(DJ$10:DJ$43,$H$10:$H$43,$T715),0))</f>
        <v>0</v>
      </c>
      <c r="DK719" s="342">
        <f>IF(DK$8="",0,IF($T713=справочники!$H$10,$T717*SUMIFS(DK$10:DK$43,$H$10:$H$43,$T715),0))</f>
        <v>0</v>
      </c>
      <c r="DL719" s="342">
        <f>IF(DL$8="",0,IF($T713=справочники!$H$10,$T717*SUMIFS(DL$10:DL$43,$H$10:$H$43,$T715),0))</f>
        <v>0</v>
      </c>
      <c r="DM719" s="342">
        <f>IF(DM$8="",0,IF($T713=справочники!$H$10,$T717*SUMIFS(DM$10:DM$43,$H$10:$H$43,$T715),0))</f>
        <v>0</v>
      </c>
      <c r="DN719" s="342">
        <f>IF(DN$8="",0,IF($T713=справочники!$H$10,$T717*SUMIFS(DN$10:DN$43,$H$10:$H$43,$T715),0))</f>
        <v>0</v>
      </c>
      <c r="DO719" s="342">
        <f>IF(DO$8="",0,IF($T713=справочники!$H$10,$T717*SUMIFS(DO$10:DO$43,$H$10:$H$43,$T715),0))</f>
        <v>0</v>
      </c>
      <c r="DP719" s="342">
        <f>IF(DP$8="",0,IF($T713=справочники!$H$10,$T717*SUMIFS(DP$10:DP$43,$H$10:$H$43,$T715),0))</f>
        <v>0</v>
      </c>
      <c r="DQ719" s="342">
        <f>IF(DQ$8="",0,IF($T713=справочники!$H$10,$T717*SUMIFS(DQ$10:DQ$43,$H$10:$H$43,$T715),0))</f>
        <v>0</v>
      </c>
      <c r="DR719" s="342">
        <f>IF(DR$8="",0,IF($T713=справочники!$H$10,$T717*SUMIFS(DR$10:DR$43,$H$10:$H$43,$T715),0))</f>
        <v>0</v>
      </c>
      <c r="DS719" s="342">
        <f>IF(DS$8="",0,IF($T713=справочники!$H$10,$T717*SUMIFS(DS$10:DS$43,$H$10:$H$43,$T715),0))</f>
        <v>0</v>
      </c>
      <c r="DT719" s="342">
        <f>IF(DT$8="",0,IF($T713=справочники!$H$10,$T717*SUMIFS(DT$10:DT$43,$H$10:$H$43,$T715),0))</f>
        <v>0</v>
      </c>
      <c r="DU719" s="342">
        <f>IF(DU$8="",0,IF($T713=справочники!$H$10,$T717*SUMIFS(DU$10:DU$43,$H$10:$H$43,$T715),0))</f>
        <v>0</v>
      </c>
      <c r="DV719" s="342">
        <f>IF(DV$8="",0,IF($T713=справочники!$H$10,$T717*SUMIFS(DV$10:DV$43,$H$10:$H$43,$T715),0))</f>
        <v>0</v>
      </c>
      <c r="DW719" s="342">
        <f>IF(DW$8="",0,IF($T713=справочники!$H$10,$T717*SUMIFS(DW$10:DW$43,$H$10:$H$43,$T715),0))</f>
        <v>0</v>
      </c>
      <c r="DX719" s="342">
        <f>IF(DX$8="",0,IF($T713=справочники!$H$10,$T717*SUMIFS(DX$10:DX$43,$H$10:$H$43,$T715),0))</f>
        <v>0</v>
      </c>
      <c r="DY719" s="342">
        <f>IF(DY$8="",0,IF($T713=справочники!$H$10,$T717*SUMIFS(DY$10:DY$43,$H$10:$H$43,$T715),0))</f>
        <v>0</v>
      </c>
      <c r="DZ719" s="342">
        <f>IF(DZ$8="",0,IF($T713=справочники!$H$10,$T717*SUMIFS(DZ$10:DZ$43,$H$10:$H$43,$T715),0))</f>
        <v>0</v>
      </c>
      <c r="EA719" s="342">
        <f>IF(EA$8="",0,IF($T713=справочники!$H$10,$T717*SUMIFS(EA$10:EA$43,$H$10:$H$43,$T715),0))</f>
        <v>0</v>
      </c>
      <c r="EB719" s="342">
        <f>IF(EB$8="",0,IF($T713=справочники!$H$10,$T717*SUMIFS(EB$10:EB$43,$H$10:$H$43,$T715),0))</f>
        <v>0</v>
      </c>
      <c r="EC719" s="342">
        <f>IF(EC$8="",0,IF($T713=справочники!$H$10,$T717*SUMIFS(EC$10:EC$43,$H$10:$H$43,$T715),0))</f>
        <v>0</v>
      </c>
      <c r="ED719" s="342">
        <f>IF(ED$8="",0,IF($T713=справочники!$H$10,$T717*SUMIFS(ED$10:ED$43,$H$10:$H$43,$T715),0))</f>
        <v>0</v>
      </c>
      <c r="EE719" s="342">
        <f>IF(EE$8="",0,IF($T713=справочники!$H$10,$T717*SUMIFS(EE$10:EE$43,$H$10:$H$43,$T715),0))</f>
        <v>0</v>
      </c>
      <c r="EF719" s="342">
        <f>IF(EF$8="",0,IF($T713=справочники!$H$10,$T717*SUMIFS(EF$10:EF$43,$H$10:$H$43,$T715),0))</f>
        <v>0</v>
      </c>
      <c r="EG719" s="342">
        <f>IF(EG$8="",0,IF($T713=справочники!$H$10,$T717*SUMIFS(EG$10:EG$43,$H$10:$H$43,$T715),0))</f>
        <v>0</v>
      </c>
      <c r="EH719" s="342">
        <f>IF(EH$8="",0,IF($T713=справочники!$H$10,$T717*SUMIFS(EH$10:EH$43,$H$10:$H$43,$T715),0))</f>
        <v>0</v>
      </c>
      <c r="EI719" s="342">
        <f>IF(EI$8="",0,IF($T713=справочники!$H$10,$T717*SUMIFS(EI$10:EI$43,$H$10:$H$43,$T715),0))</f>
        <v>0</v>
      </c>
      <c r="EJ719" s="342">
        <f>IF(EJ$8="",0,IF($T713=справочники!$H$10,$T717*SUMIFS(EJ$10:EJ$43,$H$10:$H$43,$T715),0))</f>
        <v>0</v>
      </c>
      <c r="EK719" s="342">
        <f>IF(EK$8="",0,IF($T713=справочники!$H$10,$T717*SUMIFS(EK$10:EK$43,$H$10:$H$43,$T715),0))</f>
        <v>0</v>
      </c>
      <c r="EL719" s="342">
        <f>IF(EL$8="",0,IF($T713=справочники!$H$10,$T717*SUMIFS(EL$10:EL$43,$H$10:$H$43,$T715),0))</f>
        <v>0</v>
      </c>
      <c r="EM719" s="342">
        <f>IF(EM$8="",0,IF($T713=справочники!$H$10,$T717*SUMIFS(EM$10:EM$43,$H$10:$H$43,$T715),0))</f>
        <v>0</v>
      </c>
      <c r="EN719" s="342">
        <f>IF(EN$8="",0,IF($T713=справочники!$H$10,$T717*SUMIFS(EN$10:EN$43,$H$10:$H$43,$T715),0))</f>
        <v>0</v>
      </c>
      <c r="EO719" s="342">
        <f>IF(EO$8="",0,IF($T713=справочники!$H$10,$T717*SUMIFS(EO$10:EO$43,$H$10:$H$43,$T715),0))</f>
        <v>0</v>
      </c>
      <c r="EP719" s="342">
        <f>IF(EP$8="",0,IF($T713=справочники!$H$10,$T717*SUMIFS(EP$10:EP$43,$H$10:$H$43,$T715),0))</f>
        <v>0</v>
      </c>
      <c r="EQ719" s="342">
        <f>IF(EQ$8="",0,IF($T713=справочники!$H$10,$T717*SUMIFS(EQ$10:EQ$43,$H$10:$H$43,$T715),0))</f>
        <v>0</v>
      </c>
      <c r="ER719" s="342">
        <f>IF(ER$8="",0,IF($T713=справочники!$H$10,$T717*SUMIFS(ER$10:ER$43,$H$10:$H$43,$T715),0))</f>
        <v>0</v>
      </c>
      <c r="ES719" s="342">
        <f>IF(ES$8="",0,IF($T713=справочники!$H$10,$T717*SUMIFS(ES$10:ES$43,$H$10:$H$43,$T715),0))</f>
        <v>0</v>
      </c>
      <c r="ET719" s="342">
        <f>IF(ET$8="",0,IF($T713=справочники!$H$10,$T717*SUMIFS(ET$10:ET$43,$H$10:$H$43,$T715),0))</f>
        <v>0</v>
      </c>
      <c r="EU719" s="342">
        <f>IF(EU$8="",0,IF($T713=справочники!$H$10,$T717*SUMIFS(EU$10:EU$43,$H$10:$H$43,$T715),0))</f>
        <v>0</v>
      </c>
      <c r="EV719" s="342">
        <f>IF(EV$8="",0,IF($T713=справочники!$H$10,$T717*SUMIFS(EV$10:EV$43,$H$10:$H$43,$T715),0))</f>
        <v>0</v>
      </c>
      <c r="EW719" s="342">
        <f>IF(EW$8="",0,IF($T713=справочники!$H$10,$T717*SUMIFS(EW$10:EW$43,$H$10:$H$43,$T715),0))</f>
        <v>0</v>
      </c>
      <c r="EX719" s="342">
        <f>IF(EX$8="",0,IF($T713=справочники!$H$10,$T717*SUMIFS(EX$10:EX$43,$H$10:$H$43,$T715),0))</f>
        <v>0</v>
      </c>
      <c r="EY719" s="342">
        <f>IF(EY$8="",0,IF($T713=справочники!$H$10,$T717*SUMIFS(EY$10:EY$43,$H$10:$H$43,$T715),0))</f>
        <v>0</v>
      </c>
      <c r="EZ719" s="342">
        <f>IF(EZ$8="",0,IF($T713=справочники!$H$10,$T717*SUMIFS(EZ$10:EZ$43,$H$10:$H$43,$T715),0))</f>
        <v>0</v>
      </c>
      <c r="FA719" s="342">
        <f>IF(FA$8="",0,IF($T713=справочники!$H$10,$T717*SUMIFS(FA$10:FA$43,$H$10:$H$43,$T715),0))</f>
        <v>0</v>
      </c>
      <c r="FB719" s="342">
        <f>IF(FB$8="",0,IF($T713=справочники!$H$10,$T717*SUMIFS(FB$10:FB$43,$H$10:$H$43,$T715),0))</f>
        <v>0</v>
      </c>
      <c r="FC719" s="342">
        <f>IF(FC$8="",0,IF($T713=справочники!$H$10,$T717*SUMIFS(FC$10:FC$43,$H$10:$H$43,$T715),0))</f>
        <v>0</v>
      </c>
      <c r="FD719" s="342">
        <f>IF(FD$8="",0,IF($T713=справочники!$H$10,$T717*SUMIFS(FD$10:FD$43,$H$10:$H$43,$T715),0))</f>
        <v>0</v>
      </c>
      <c r="FE719" s="342">
        <f>IF(FE$8="",0,IF($T713=справочники!$H$10,$T717*SUMIFS(FE$10:FE$43,$H$10:$H$43,$T715),0))</f>
        <v>0</v>
      </c>
      <c r="FF719" s="342">
        <f>IF(FF$8="",0,IF($T713=справочники!$H$10,$T717*SUMIFS(FF$10:FF$43,$H$10:$H$43,$T715),0))</f>
        <v>0</v>
      </c>
      <c r="FG719" s="342">
        <f>IF(FG$8="",0,IF($T713=справочники!$H$10,$T717*SUMIFS(FG$10:FG$43,$H$10:$H$43,$T715),0))</f>
        <v>0</v>
      </c>
      <c r="FH719" s="342">
        <f>IF(FH$8="",0,IF($T713=справочники!$H$10,$T717*SUMIFS(FH$10:FH$43,$H$10:$H$43,$T715),0))</f>
        <v>0</v>
      </c>
      <c r="FI719" s="342">
        <f>IF(FI$8="",0,IF($T713=справочники!$H$10,$T717*SUMIFS(FI$10:FI$43,$H$10:$H$43,$T715),0))</f>
        <v>0</v>
      </c>
      <c r="FJ719" s="342">
        <f>IF(FJ$8="",0,IF($T713=справочники!$H$10,$T717*SUMIFS(FJ$10:FJ$43,$H$10:$H$43,$T715),0))</f>
        <v>0</v>
      </c>
      <c r="FK719" s="342">
        <f>IF(FK$8="",0,IF($T713=справочники!$H$10,$T717*SUMIFS(FK$10:FK$43,$H$10:$H$43,$T715),0))</f>
        <v>0</v>
      </c>
      <c r="FL719" s="342">
        <f>IF(FL$8="",0,IF($T713=справочники!$H$10,$T717*SUMIFS(FL$10:FL$43,$H$10:$H$43,$T715),0))</f>
        <v>0</v>
      </c>
      <c r="FM719" s="342">
        <f>IF(FM$8="",0,IF($T713=справочники!$H$10,$T717*SUMIFS(FM$10:FM$43,$H$10:$H$43,$T715),0))</f>
        <v>0</v>
      </c>
      <c r="FN719" s="342">
        <f>IF(FN$8="",0,IF($T713=справочники!$H$10,$T717*SUMIFS(FN$10:FN$43,$H$10:$H$43,$T715),0))</f>
        <v>0</v>
      </c>
      <c r="FO719" s="342">
        <f>IF(FO$8="",0,IF($T713=справочники!$H$10,$T717*SUMIFS(FO$10:FO$43,$H$10:$H$43,$T715),0))</f>
        <v>0</v>
      </c>
      <c r="FP719" s="342">
        <f>IF(FP$8="",0,IF($T713=справочники!$H$10,$T717*SUMIFS(FP$10:FP$43,$H$10:$H$43,$T715),0))</f>
        <v>0</v>
      </c>
      <c r="FQ719" s="342">
        <f>IF(FQ$8="",0,IF($T713=справочники!$H$10,$T717*SUMIFS(FQ$10:FQ$43,$H$10:$H$43,$T715),0))</f>
        <v>0</v>
      </c>
      <c r="FR719" s="342">
        <f>IF(FR$8="",0,IF($T713=справочники!$H$10,$T717*SUMIFS(FR$10:FR$43,$H$10:$H$43,$T715),0))</f>
        <v>0</v>
      </c>
      <c r="FS719" s="342">
        <f>IF(FS$8="",0,IF($T713=справочники!$H$10,$T717*SUMIFS(FS$10:FS$43,$H$10:$H$43,$T715),0))</f>
        <v>0</v>
      </c>
      <c r="FT719" s="342">
        <f>IF(FT$8="",0,IF($T713=справочники!$H$10,$T717*SUMIFS(FT$10:FT$43,$H$10:$H$43,$T715),0))</f>
        <v>0</v>
      </c>
      <c r="FU719" s="342">
        <f>IF(FU$8="",0,IF($T713=справочники!$H$10,$T717*SUMIFS(FU$10:FU$43,$H$10:$H$43,$T715),0))</f>
        <v>0</v>
      </c>
      <c r="FV719" s="342">
        <f>IF(FV$8="",0,IF($T713=справочники!$H$10,$T717*SUMIFS(FV$10:FV$43,$H$10:$H$43,$T715),0))</f>
        <v>0</v>
      </c>
      <c r="FW719" s="342">
        <f>IF(FW$8="",0,IF($T713=справочники!$H$10,$T717*SUMIFS(FW$10:FW$43,$H$10:$H$43,$T715),0))</f>
        <v>0</v>
      </c>
      <c r="FX719" s="342">
        <f>IF(FX$8="",0,IF($T713=справочники!$H$10,$T717*SUMIFS(FX$10:FX$43,$H$10:$H$43,$T715),0))</f>
        <v>0</v>
      </c>
      <c r="FY719" s="342">
        <f>IF(FY$8="",0,IF($T713=справочники!$H$10,$T717*SUMIFS(FY$10:FY$43,$H$10:$H$43,$T715),0))</f>
        <v>0</v>
      </c>
      <c r="FZ719" s="342">
        <f>IF(FZ$8="",0,IF($T713=справочники!$H$10,$T717*SUMIFS(FZ$10:FZ$43,$H$10:$H$43,$T715),0))</f>
        <v>0</v>
      </c>
      <c r="GA719" s="342">
        <f>IF(GA$8="",0,IF($T713=справочники!$H$10,$T717*SUMIFS(GA$10:GA$43,$H$10:$H$43,$T715),0))</f>
        <v>0</v>
      </c>
      <c r="GB719" s="342">
        <f>IF(GB$8="",0,IF($T713=справочники!$H$10,$T717*SUMIFS(GB$10:GB$43,$H$10:$H$43,$T715),0))</f>
        <v>0</v>
      </c>
      <c r="GC719" s="342">
        <f>IF(GC$8="",0,IF($T713=справочники!$H$10,$T717*SUMIFS(GC$10:GC$43,$H$10:$H$43,$T715),0))</f>
        <v>0</v>
      </c>
      <c r="GD719" s="342">
        <f>IF(GD$8="",0,IF($T713=справочники!$H$10,$T717*SUMIFS(GD$10:GD$43,$H$10:$H$43,$T715),0))</f>
        <v>0</v>
      </c>
      <c r="GE719" s="342">
        <f>IF(GE$8="",0,IF($T713=справочники!$H$10,$T717*SUMIFS(GE$10:GE$43,$H$10:$H$43,$T715),0))</f>
        <v>0</v>
      </c>
      <c r="GF719" s="342">
        <f>IF(GF$8="",0,IF($T713=справочники!$H$10,$T717*SUMIFS(GF$10:GF$43,$H$10:$H$43,$T715),0))</f>
        <v>0</v>
      </c>
      <c r="GG719" s="342">
        <f>IF(GG$8="",0,IF($T713=справочники!$H$10,$T717*SUMIFS(GG$10:GG$43,$H$10:$H$43,$T715),0))</f>
        <v>0</v>
      </c>
      <c r="GH719" s="342">
        <f>IF(GH$8="",0,IF($T713=справочники!$H$10,$T717*SUMIFS(GH$10:GH$43,$H$10:$H$43,$T715),0))</f>
        <v>0</v>
      </c>
      <c r="GI719" s="342">
        <f>IF(GI$8="",0,IF($T713=справочники!$H$10,$T717*SUMIFS(GI$10:GI$43,$H$10:$H$43,$T715),0))</f>
        <v>0</v>
      </c>
      <c r="GJ719" s="342">
        <f>IF(GJ$8="",0,IF($T713=справочники!$H$10,$T717*SUMIFS(GJ$10:GJ$43,$H$10:$H$43,$T715),0))</f>
        <v>0</v>
      </c>
      <c r="GK719" s="342">
        <f>IF(GK$8="",0,IF($T713=справочники!$H$10,$T717*SUMIFS(GK$10:GK$43,$H$10:$H$43,$T715),0))</f>
        <v>0</v>
      </c>
      <c r="GL719" s="342">
        <f>IF(GL$8="",0,IF($T713=справочники!$H$10,$T717*SUMIFS(GL$10:GL$43,$H$10:$H$43,$T715),0))</f>
        <v>0</v>
      </c>
      <c r="GM719" s="342">
        <f>IF(GM$8="",0,IF($T713=справочники!$H$10,$T717*SUMIFS(GM$10:GM$43,$H$10:$H$43,$T715),0))</f>
        <v>0</v>
      </c>
      <c r="GN719" s="342">
        <f>IF(GN$8="",0,IF($T713=справочники!$H$10,$T717*SUMIFS(GN$10:GN$43,$H$10:$H$43,$T715),0))</f>
        <v>0</v>
      </c>
      <c r="GO719" s="342">
        <f>IF(GO$8="",0,IF($T713=справочники!$H$10,$T717*SUMIFS(GO$10:GO$43,$H$10:$H$43,$T715),0))</f>
        <v>0</v>
      </c>
      <c r="GP719" s="342">
        <f>IF(GP$8="",0,IF($T713=справочники!$H$10,$T717*SUMIFS(GP$10:GP$43,$H$10:$H$43,$T715),0))</f>
        <v>0</v>
      </c>
      <c r="GQ719" s="342">
        <f>IF(GQ$8="",0,IF($T713=справочники!$H$10,$T717*SUMIFS(GQ$10:GQ$43,$H$10:$H$43,$T715),0))</f>
        <v>0</v>
      </c>
      <c r="GR719" s="342">
        <f>IF(GR$8="",0,IF($T713=справочники!$H$10,$T717*SUMIFS(GR$10:GR$43,$H$10:$H$43,$T715),0))</f>
        <v>0</v>
      </c>
      <c r="GS719" s="342">
        <f>IF(GS$8="",0,IF($T713=справочники!$H$10,$T717*SUMIFS(GS$10:GS$43,$H$10:$H$43,$T715),0))</f>
        <v>0</v>
      </c>
      <c r="GT719" s="342">
        <f>IF(GT$8="",0,IF($T713=справочники!$H$10,$T717*SUMIFS(GT$10:GT$43,$H$10:$H$43,$T715),0))</f>
        <v>0</v>
      </c>
      <c r="GU719" s="342">
        <f>IF(GU$8="",0,IF($T713=справочники!$H$10,$T717*SUMIFS(GU$10:GU$43,$H$10:$H$43,$T715),0))</f>
        <v>0</v>
      </c>
      <c r="GV719" s="342">
        <f>IF(GV$8="",0,IF($T713=справочники!$H$10,$T717*SUMIFS(GV$10:GV$43,$H$10:$H$43,$T715),0))</f>
        <v>0</v>
      </c>
      <c r="GW719" s="342">
        <f>IF(GW$8="",0,IF($T713=справочники!$H$10,$T717*SUMIFS(GW$10:GW$43,$H$10:$H$43,$T715),0))</f>
        <v>0</v>
      </c>
      <c r="GX719" s="342">
        <f>IF(GX$8="",0,IF($T713=справочники!$H$10,$T717*SUMIFS(GX$10:GX$43,$H$10:$H$43,$T715),0))</f>
        <v>0</v>
      </c>
      <c r="GY719" s="342">
        <f>IF(GY$8="",0,IF($T713=справочники!$H$10,$T717*SUMIFS(GY$10:GY$43,$H$10:$H$43,$T715),0))</f>
        <v>0</v>
      </c>
      <c r="GZ719" s="342">
        <f>IF(GZ$8="",0,IF($T713=справочники!$H$10,$T717*SUMIFS(GZ$10:GZ$43,$H$10:$H$43,$T715),0))</f>
        <v>0</v>
      </c>
      <c r="HA719" s="3"/>
      <c r="HB719" s="3"/>
    </row>
    <row r="720" spans="1:210" ht="4.2" customHeight="1">
      <c r="A720" s="1"/>
      <c r="B720" s="1"/>
      <c r="C720" s="1"/>
      <c r="D720" s="1"/>
      <c r="E720" s="263"/>
      <c r="F720" s="48"/>
      <c r="G720" s="231"/>
      <c r="H720" s="1"/>
      <c r="I720" s="1"/>
      <c r="J720" s="1"/>
      <c r="K720" s="1"/>
      <c r="L720" s="1"/>
      <c r="M720" s="5"/>
      <c r="N720" s="1"/>
      <c r="O720" s="1"/>
      <c r="P720" s="5"/>
      <c r="Q720" s="1"/>
      <c r="R720" s="1"/>
      <c r="S720" s="5"/>
      <c r="T720" s="7"/>
      <c r="U720" s="24"/>
      <c r="V720" s="1"/>
      <c r="W720" s="12"/>
      <c r="X720" s="10"/>
      <c r="Y720" s="46"/>
      <c r="Z720" s="93"/>
      <c r="AA720" s="356"/>
      <c r="AB720" s="356"/>
      <c r="AC720" s="356"/>
      <c r="AD720" s="356"/>
      <c r="AE720" s="356"/>
      <c r="AF720" s="356"/>
      <c r="AG720" s="356"/>
      <c r="AH720" s="356"/>
      <c r="AI720" s="356"/>
      <c r="AJ720" s="356"/>
      <c r="AK720" s="356"/>
      <c r="AL720" s="356"/>
      <c r="AM720" s="356"/>
      <c r="AN720" s="356"/>
      <c r="AO720" s="356"/>
      <c r="AP720" s="356"/>
      <c r="AQ720" s="356"/>
      <c r="AR720" s="356"/>
      <c r="AS720" s="356"/>
      <c r="AT720" s="356"/>
      <c r="AU720" s="356"/>
      <c r="AV720" s="356"/>
      <c r="AW720" s="356"/>
      <c r="AX720" s="356"/>
      <c r="AY720" s="356"/>
      <c r="AZ720" s="356"/>
      <c r="BA720" s="356"/>
      <c r="BB720" s="356"/>
      <c r="BC720" s="356"/>
      <c r="BD720" s="356"/>
      <c r="BE720" s="356"/>
      <c r="BF720" s="356"/>
      <c r="BG720" s="356"/>
      <c r="BH720" s="356"/>
      <c r="BI720" s="356"/>
      <c r="BJ720" s="356"/>
      <c r="BK720" s="356"/>
      <c r="BL720" s="356"/>
      <c r="BM720" s="356"/>
      <c r="BN720" s="356"/>
      <c r="BO720" s="356"/>
      <c r="BP720" s="356"/>
      <c r="BQ720" s="356"/>
      <c r="BR720" s="356"/>
      <c r="BS720" s="356"/>
      <c r="BT720" s="356"/>
      <c r="BU720" s="356"/>
      <c r="BV720" s="356"/>
      <c r="BW720" s="356"/>
      <c r="BX720" s="356"/>
      <c r="BY720" s="356"/>
      <c r="BZ720" s="356"/>
      <c r="CA720" s="356"/>
      <c r="CB720" s="356"/>
      <c r="CC720" s="356"/>
      <c r="CD720" s="356"/>
      <c r="CE720" s="356"/>
      <c r="CF720" s="356"/>
      <c r="CG720" s="356"/>
      <c r="CH720" s="356"/>
      <c r="CI720" s="356"/>
      <c r="CJ720" s="356"/>
      <c r="CK720" s="356"/>
      <c r="CL720" s="356"/>
      <c r="CM720" s="356"/>
      <c r="CN720" s="356"/>
      <c r="CO720" s="356"/>
      <c r="CP720" s="356"/>
      <c r="CQ720" s="356"/>
      <c r="CR720" s="356"/>
      <c r="CS720" s="356"/>
      <c r="CT720" s="356"/>
      <c r="CU720" s="356"/>
      <c r="CV720" s="356"/>
      <c r="CW720" s="356"/>
      <c r="CX720" s="356"/>
      <c r="CY720" s="356"/>
      <c r="CZ720" s="356"/>
      <c r="DA720" s="356"/>
      <c r="DB720" s="356"/>
      <c r="DC720" s="356"/>
      <c r="DD720" s="356"/>
      <c r="DE720" s="356"/>
      <c r="DF720" s="356"/>
      <c r="DG720" s="356"/>
      <c r="DH720" s="356"/>
      <c r="DI720" s="356"/>
      <c r="DJ720" s="356"/>
      <c r="DK720" s="356"/>
      <c r="DL720" s="356"/>
      <c r="DM720" s="356"/>
      <c r="DN720" s="356"/>
      <c r="DO720" s="356"/>
      <c r="DP720" s="356"/>
      <c r="DQ720" s="356"/>
      <c r="DR720" s="356"/>
      <c r="DS720" s="356"/>
      <c r="DT720" s="356"/>
      <c r="DU720" s="356"/>
      <c r="DV720" s="356"/>
      <c r="DW720" s="356"/>
      <c r="DX720" s="356"/>
      <c r="DY720" s="356"/>
      <c r="DZ720" s="356"/>
      <c r="EA720" s="356"/>
      <c r="EB720" s="356"/>
      <c r="EC720" s="356"/>
      <c r="ED720" s="356"/>
      <c r="EE720" s="356"/>
      <c r="EF720" s="356"/>
      <c r="EG720" s="356"/>
      <c r="EH720" s="356"/>
      <c r="EI720" s="356"/>
      <c r="EJ720" s="356"/>
      <c r="EK720" s="356"/>
      <c r="EL720" s="356"/>
      <c r="EM720" s="356"/>
      <c r="EN720" s="356"/>
      <c r="EO720" s="356"/>
      <c r="EP720" s="356"/>
      <c r="EQ720" s="356"/>
      <c r="ER720" s="356"/>
      <c r="ES720" s="356"/>
      <c r="ET720" s="356"/>
      <c r="EU720" s="356"/>
      <c r="EV720" s="356"/>
      <c r="EW720" s="356"/>
      <c r="EX720" s="356"/>
      <c r="EY720" s="356"/>
      <c r="EZ720" s="356"/>
      <c r="FA720" s="356"/>
      <c r="FB720" s="356"/>
      <c r="FC720" s="356"/>
      <c r="FD720" s="356"/>
      <c r="FE720" s="356"/>
      <c r="FF720" s="356"/>
      <c r="FG720" s="356"/>
      <c r="FH720" s="356"/>
      <c r="FI720" s="356"/>
      <c r="FJ720" s="356"/>
      <c r="FK720" s="356"/>
      <c r="FL720" s="356"/>
      <c r="FM720" s="356"/>
      <c r="FN720" s="356"/>
      <c r="FO720" s="356"/>
      <c r="FP720" s="356"/>
      <c r="FQ720" s="356"/>
      <c r="FR720" s="356"/>
      <c r="FS720" s="356"/>
      <c r="FT720" s="356"/>
      <c r="FU720" s="356"/>
      <c r="FV720" s="356"/>
      <c r="FW720" s="356"/>
      <c r="FX720" s="356"/>
      <c r="FY720" s="356"/>
      <c r="FZ720" s="356"/>
      <c r="GA720" s="356"/>
      <c r="GB720" s="356"/>
      <c r="GC720" s="356"/>
      <c r="GD720" s="356"/>
      <c r="GE720" s="356"/>
      <c r="GF720" s="356"/>
      <c r="GG720" s="356"/>
      <c r="GH720" s="356"/>
      <c r="GI720" s="356"/>
      <c r="GJ720" s="356"/>
      <c r="GK720" s="356"/>
      <c r="GL720" s="356"/>
      <c r="GM720" s="356"/>
      <c r="GN720" s="356"/>
      <c r="GO720" s="356"/>
      <c r="GP720" s="356"/>
      <c r="GQ720" s="356"/>
      <c r="GR720" s="356"/>
      <c r="GS720" s="356"/>
      <c r="GT720" s="356"/>
      <c r="GU720" s="356"/>
      <c r="GV720" s="356"/>
      <c r="GW720" s="356"/>
      <c r="GX720" s="356"/>
      <c r="GY720" s="356"/>
      <c r="GZ720" s="356"/>
      <c r="HA720" s="1"/>
      <c r="HB720" s="1"/>
    </row>
    <row r="721" spans="1:210" s="239" customFormat="1" ht="10.199999999999999">
      <c r="A721" s="228"/>
      <c r="B721" s="245" t="s">
        <v>157</v>
      </c>
      <c r="C721" s="230"/>
      <c r="D721" s="229"/>
      <c r="E721" s="270"/>
      <c r="F721" s="116"/>
      <c r="G721" s="231"/>
      <c r="H721" s="228"/>
      <c r="I721" s="228" t="str">
        <f>$I$289</f>
        <v>Оборачиваемость начислений расходов</v>
      </c>
      <c r="J721" s="228"/>
      <c r="K721" s="228"/>
      <c r="L721" s="228"/>
      <c r="M721" s="231"/>
      <c r="N721" s="228"/>
      <c r="O721" s="228"/>
      <c r="P721" s="231"/>
      <c r="Q721" s="228" t="s">
        <v>41</v>
      </c>
      <c r="R721" s="228"/>
      <c r="S721" s="231" t="s">
        <v>6</v>
      </c>
      <c r="T721" s="309"/>
      <c r="U721" s="228"/>
      <c r="V721" s="228"/>
      <c r="W721" s="235"/>
      <c r="X721" s="236"/>
      <c r="Y721" s="247"/>
      <c r="Z721" s="248"/>
      <c r="AA721" s="348"/>
      <c r="AB721" s="348"/>
      <c r="AC721" s="348"/>
      <c r="AD721" s="348"/>
      <c r="AE721" s="348"/>
      <c r="AF721" s="348"/>
      <c r="AG721" s="348"/>
      <c r="AH721" s="348"/>
      <c r="AI721" s="348"/>
      <c r="AJ721" s="348"/>
      <c r="AK721" s="348"/>
      <c r="AL721" s="348"/>
      <c r="AM721" s="348"/>
      <c r="AN721" s="348"/>
      <c r="AO721" s="348"/>
      <c r="AP721" s="348"/>
      <c r="AQ721" s="348"/>
      <c r="AR721" s="348"/>
      <c r="AS721" s="348"/>
      <c r="AT721" s="348"/>
      <c r="AU721" s="348"/>
      <c r="AV721" s="348"/>
      <c r="AW721" s="348"/>
      <c r="AX721" s="348"/>
      <c r="AY721" s="348"/>
      <c r="AZ721" s="348"/>
      <c r="BA721" s="348"/>
      <c r="BB721" s="348"/>
      <c r="BC721" s="348"/>
      <c r="BD721" s="348"/>
      <c r="BE721" s="348"/>
      <c r="BF721" s="348"/>
      <c r="BG721" s="348"/>
      <c r="BH721" s="348"/>
      <c r="BI721" s="348"/>
      <c r="BJ721" s="348"/>
      <c r="BK721" s="348"/>
      <c r="BL721" s="348"/>
      <c r="BM721" s="348"/>
      <c r="BN721" s="348"/>
      <c r="BO721" s="348"/>
      <c r="BP721" s="348"/>
      <c r="BQ721" s="348"/>
      <c r="BR721" s="348"/>
      <c r="BS721" s="348"/>
      <c r="BT721" s="348"/>
      <c r="BU721" s="348"/>
      <c r="BV721" s="348"/>
      <c r="BW721" s="348"/>
      <c r="BX721" s="348"/>
      <c r="BY721" s="348"/>
      <c r="BZ721" s="348"/>
      <c r="CA721" s="348"/>
      <c r="CB721" s="348"/>
      <c r="CC721" s="348"/>
      <c r="CD721" s="348"/>
      <c r="CE721" s="348"/>
      <c r="CF721" s="348"/>
      <c r="CG721" s="348"/>
      <c r="CH721" s="348"/>
      <c r="CI721" s="348"/>
      <c r="CJ721" s="348"/>
      <c r="CK721" s="348"/>
      <c r="CL721" s="348"/>
      <c r="CM721" s="348"/>
      <c r="CN721" s="348"/>
      <c r="CO721" s="348"/>
      <c r="CP721" s="348"/>
      <c r="CQ721" s="348"/>
      <c r="CR721" s="348"/>
      <c r="CS721" s="348"/>
      <c r="CT721" s="348"/>
      <c r="CU721" s="348"/>
      <c r="CV721" s="348"/>
      <c r="CW721" s="348"/>
      <c r="CX721" s="348"/>
      <c r="CY721" s="348"/>
      <c r="CZ721" s="348"/>
      <c r="DA721" s="348"/>
      <c r="DB721" s="348"/>
      <c r="DC721" s="348"/>
      <c r="DD721" s="348"/>
      <c r="DE721" s="348"/>
      <c r="DF721" s="348"/>
      <c r="DG721" s="348"/>
      <c r="DH721" s="348"/>
      <c r="DI721" s="348"/>
      <c r="DJ721" s="348"/>
      <c r="DK721" s="348"/>
      <c r="DL721" s="348"/>
      <c r="DM721" s="348"/>
      <c r="DN721" s="348"/>
      <c r="DO721" s="348"/>
      <c r="DP721" s="348"/>
      <c r="DQ721" s="348"/>
      <c r="DR721" s="348"/>
      <c r="DS721" s="348"/>
      <c r="DT721" s="348"/>
      <c r="DU721" s="348"/>
      <c r="DV721" s="348"/>
      <c r="DW721" s="348"/>
      <c r="DX721" s="348"/>
      <c r="DY721" s="348"/>
      <c r="DZ721" s="348"/>
      <c r="EA721" s="348"/>
      <c r="EB721" s="348"/>
      <c r="EC721" s="348"/>
      <c r="ED721" s="348"/>
      <c r="EE721" s="348"/>
      <c r="EF721" s="348"/>
      <c r="EG721" s="348"/>
      <c r="EH721" s="348"/>
      <c r="EI721" s="348"/>
      <c r="EJ721" s="348"/>
      <c r="EK721" s="348"/>
      <c r="EL721" s="348"/>
      <c r="EM721" s="348"/>
      <c r="EN721" s="348"/>
      <c r="EO721" s="348"/>
      <c r="EP721" s="348"/>
      <c r="EQ721" s="348"/>
      <c r="ER721" s="348"/>
      <c r="ES721" s="348"/>
      <c r="ET721" s="348"/>
      <c r="EU721" s="348"/>
      <c r="EV721" s="348"/>
      <c r="EW721" s="348"/>
      <c r="EX721" s="348"/>
      <c r="EY721" s="348"/>
      <c r="EZ721" s="348"/>
      <c r="FA721" s="348"/>
      <c r="FB721" s="348"/>
      <c r="FC721" s="348"/>
      <c r="FD721" s="348"/>
      <c r="FE721" s="348"/>
      <c r="FF721" s="348"/>
      <c r="FG721" s="348"/>
      <c r="FH721" s="348"/>
      <c r="FI721" s="348"/>
      <c r="FJ721" s="348"/>
      <c r="FK721" s="348"/>
      <c r="FL721" s="348"/>
      <c r="FM721" s="348"/>
      <c r="FN721" s="348"/>
      <c r="FO721" s="348"/>
      <c r="FP721" s="348"/>
      <c r="FQ721" s="348"/>
      <c r="FR721" s="348"/>
      <c r="FS721" s="348"/>
      <c r="FT721" s="348"/>
      <c r="FU721" s="348"/>
      <c r="FV721" s="348"/>
      <c r="FW721" s="348"/>
      <c r="FX721" s="348"/>
      <c r="FY721" s="348"/>
      <c r="FZ721" s="348"/>
      <c r="GA721" s="348"/>
      <c r="GB721" s="348"/>
      <c r="GC721" s="348"/>
      <c r="GD721" s="348"/>
      <c r="GE721" s="348"/>
      <c r="GF721" s="348"/>
      <c r="GG721" s="348"/>
      <c r="GH721" s="348"/>
      <c r="GI721" s="348"/>
      <c r="GJ721" s="348"/>
      <c r="GK721" s="348"/>
      <c r="GL721" s="348"/>
      <c r="GM721" s="348"/>
      <c r="GN721" s="348"/>
      <c r="GO721" s="348"/>
      <c r="GP721" s="348"/>
      <c r="GQ721" s="348"/>
      <c r="GR721" s="348"/>
      <c r="GS721" s="348"/>
      <c r="GT721" s="348"/>
      <c r="GU721" s="348"/>
      <c r="GV721" s="348"/>
      <c r="GW721" s="348"/>
      <c r="GX721" s="348"/>
      <c r="GY721" s="348"/>
      <c r="GZ721" s="348"/>
      <c r="HA721" s="228"/>
      <c r="HB721" s="228"/>
    </row>
    <row r="722" spans="1:210" ht="4.2" customHeight="1">
      <c r="A722" s="1"/>
      <c r="B722" s="1"/>
      <c r="C722" s="1"/>
      <c r="D722" s="1"/>
      <c r="E722" s="263"/>
      <c r="F722" s="48"/>
      <c r="G722" s="231"/>
      <c r="H722" s="1"/>
      <c r="I722" s="1"/>
      <c r="J722" s="1"/>
      <c r="K722" s="1"/>
      <c r="L722" s="1"/>
      <c r="M722" s="5"/>
      <c r="N722" s="1"/>
      <c r="O722" s="1"/>
      <c r="P722" s="5"/>
      <c r="Q722" s="1"/>
      <c r="R722" s="1"/>
      <c r="S722" s="5"/>
      <c r="T722" s="7"/>
      <c r="U722" s="24"/>
      <c r="V722" s="1"/>
      <c r="W722" s="12"/>
      <c r="X722" s="10"/>
      <c r="Y722" s="46"/>
      <c r="Z722" s="93"/>
      <c r="AA722" s="356"/>
      <c r="AB722" s="356"/>
      <c r="AC722" s="356"/>
      <c r="AD722" s="356"/>
      <c r="AE722" s="356"/>
      <c r="AF722" s="356"/>
      <c r="AG722" s="356"/>
      <c r="AH722" s="356"/>
      <c r="AI722" s="356"/>
      <c r="AJ722" s="356"/>
      <c r="AK722" s="356"/>
      <c r="AL722" s="356"/>
      <c r="AM722" s="356"/>
      <c r="AN722" s="356"/>
      <c r="AO722" s="356"/>
      <c r="AP722" s="356"/>
      <c r="AQ722" s="356"/>
      <c r="AR722" s="356"/>
      <c r="AS722" s="356"/>
      <c r="AT722" s="356"/>
      <c r="AU722" s="356"/>
      <c r="AV722" s="356"/>
      <c r="AW722" s="356"/>
      <c r="AX722" s="356"/>
      <c r="AY722" s="356"/>
      <c r="AZ722" s="356"/>
      <c r="BA722" s="356"/>
      <c r="BB722" s="356"/>
      <c r="BC722" s="356"/>
      <c r="BD722" s="356"/>
      <c r="BE722" s="356"/>
      <c r="BF722" s="356"/>
      <c r="BG722" s="356"/>
      <c r="BH722" s="356"/>
      <c r="BI722" s="356"/>
      <c r="BJ722" s="356"/>
      <c r="BK722" s="356"/>
      <c r="BL722" s="356"/>
      <c r="BM722" s="356"/>
      <c r="BN722" s="356"/>
      <c r="BO722" s="356"/>
      <c r="BP722" s="356"/>
      <c r="BQ722" s="356"/>
      <c r="BR722" s="356"/>
      <c r="BS722" s="356"/>
      <c r="BT722" s="356"/>
      <c r="BU722" s="356"/>
      <c r="BV722" s="356"/>
      <c r="BW722" s="356"/>
      <c r="BX722" s="356"/>
      <c r="BY722" s="356"/>
      <c r="BZ722" s="356"/>
      <c r="CA722" s="356"/>
      <c r="CB722" s="356"/>
      <c r="CC722" s="356"/>
      <c r="CD722" s="356"/>
      <c r="CE722" s="356"/>
      <c r="CF722" s="356"/>
      <c r="CG722" s="356"/>
      <c r="CH722" s="356"/>
      <c r="CI722" s="356"/>
      <c r="CJ722" s="356"/>
      <c r="CK722" s="356"/>
      <c r="CL722" s="356"/>
      <c r="CM722" s="356"/>
      <c r="CN722" s="356"/>
      <c r="CO722" s="356"/>
      <c r="CP722" s="356"/>
      <c r="CQ722" s="356"/>
      <c r="CR722" s="356"/>
      <c r="CS722" s="356"/>
      <c r="CT722" s="356"/>
      <c r="CU722" s="356"/>
      <c r="CV722" s="356"/>
      <c r="CW722" s="356"/>
      <c r="CX722" s="356"/>
      <c r="CY722" s="356"/>
      <c r="CZ722" s="356"/>
      <c r="DA722" s="356"/>
      <c r="DB722" s="356"/>
      <c r="DC722" s="356"/>
      <c r="DD722" s="356"/>
      <c r="DE722" s="356"/>
      <c r="DF722" s="356"/>
      <c r="DG722" s="356"/>
      <c r="DH722" s="356"/>
      <c r="DI722" s="356"/>
      <c r="DJ722" s="356"/>
      <c r="DK722" s="356"/>
      <c r="DL722" s="356"/>
      <c r="DM722" s="356"/>
      <c r="DN722" s="356"/>
      <c r="DO722" s="356"/>
      <c r="DP722" s="356"/>
      <c r="DQ722" s="356"/>
      <c r="DR722" s="356"/>
      <c r="DS722" s="356"/>
      <c r="DT722" s="356"/>
      <c r="DU722" s="356"/>
      <c r="DV722" s="356"/>
      <c r="DW722" s="356"/>
      <c r="DX722" s="356"/>
      <c r="DY722" s="356"/>
      <c r="DZ722" s="356"/>
      <c r="EA722" s="356"/>
      <c r="EB722" s="356"/>
      <c r="EC722" s="356"/>
      <c r="ED722" s="356"/>
      <c r="EE722" s="356"/>
      <c r="EF722" s="356"/>
      <c r="EG722" s="356"/>
      <c r="EH722" s="356"/>
      <c r="EI722" s="356"/>
      <c r="EJ722" s="356"/>
      <c r="EK722" s="356"/>
      <c r="EL722" s="356"/>
      <c r="EM722" s="356"/>
      <c r="EN722" s="356"/>
      <c r="EO722" s="356"/>
      <c r="EP722" s="356"/>
      <c r="EQ722" s="356"/>
      <c r="ER722" s="356"/>
      <c r="ES722" s="356"/>
      <c r="ET722" s="356"/>
      <c r="EU722" s="356"/>
      <c r="EV722" s="356"/>
      <c r="EW722" s="356"/>
      <c r="EX722" s="356"/>
      <c r="EY722" s="356"/>
      <c r="EZ722" s="356"/>
      <c r="FA722" s="356"/>
      <c r="FB722" s="356"/>
      <c r="FC722" s="356"/>
      <c r="FD722" s="356"/>
      <c r="FE722" s="356"/>
      <c r="FF722" s="356"/>
      <c r="FG722" s="356"/>
      <c r="FH722" s="356"/>
      <c r="FI722" s="356"/>
      <c r="FJ722" s="356"/>
      <c r="FK722" s="356"/>
      <c r="FL722" s="356"/>
      <c r="FM722" s="356"/>
      <c r="FN722" s="356"/>
      <c r="FO722" s="356"/>
      <c r="FP722" s="356"/>
      <c r="FQ722" s="356"/>
      <c r="FR722" s="356"/>
      <c r="FS722" s="356"/>
      <c r="FT722" s="356"/>
      <c r="FU722" s="356"/>
      <c r="FV722" s="356"/>
      <c r="FW722" s="356"/>
      <c r="FX722" s="356"/>
      <c r="FY722" s="356"/>
      <c r="FZ722" s="356"/>
      <c r="GA722" s="356"/>
      <c r="GB722" s="356"/>
      <c r="GC722" s="356"/>
      <c r="GD722" s="356"/>
      <c r="GE722" s="356"/>
      <c r="GF722" s="356"/>
      <c r="GG722" s="356"/>
      <c r="GH722" s="356"/>
      <c r="GI722" s="356"/>
      <c r="GJ722" s="356"/>
      <c r="GK722" s="356"/>
      <c r="GL722" s="356"/>
      <c r="GM722" s="356"/>
      <c r="GN722" s="356"/>
      <c r="GO722" s="356"/>
      <c r="GP722" s="356"/>
      <c r="GQ722" s="356"/>
      <c r="GR722" s="356"/>
      <c r="GS722" s="356"/>
      <c r="GT722" s="356"/>
      <c r="GU722" s="356"/>
      <c r="GV722" s="356"/>
      <c r="GW722" s="356"/>
      <c r="GX722" s="356"/>
      <c r="GY722" s="356"/>
      <c r="GZ722" s="356"/>
      <c r="HA722" s="1"/>
      <c r="HB722" s="1"/>
    </row>
    <row r="723" spans="1:210" s="4" customFormat="1">
      <c r="A723" s="3"/>
      <c r="B723" s="259" t="s">
        <v>156</v>
      </c>
      <c r="C723" s="3"/>
      <c r="D723" s="3"/>
      <c r="E723" s="9" t="str">
        <f>IF(Главная!$N$19=справочники!$N$12,"",IF(OR(Главная!$N$19=справочники!$N$13,Главная!$N$19=справочники!$N$14),"",IF(T723=справочники!$P$10,"","ндс(-)")))</f>
        <v>ндс(-)</v>
      </c>
      <c r="F723" s="51"/>
      <c r="G723" s="232"/>
      <c r="H723" s="13" t="str">
        <f>B723&amp;N713</f>
        <v>Начисление - Общий переменный расход</v>
      </c>
      <c r="I723" s="13"/>
      <c r="J723" s="3"/>
      <c r="K723" s="3"/>
      <c r="L723" s="3"/>
      <c r="M723" s="5"/>
      <c r="N723" s="36" t="str">
        <f>Главная!$Y$8</f>
        <v>итого</v>
      </c>
      <c r="O723" s="36"/>
      <c r="P723" s="5"/>
      <c r="Q723" s="336" t="s">
        <v>26</v>
      </c>
      <c r="R723" s="36"/>
      <c r="S723" s="36"/>
      <c r="T723" s="62">
        <f>T719</f>
        <v>0</v>
      </c>
      <c r="U723" s="36"/>
      <c r="V723" s="36"/>
      <c r="W723" s="339">
        <f>SUM($Y723:$HA723)</f>
        <v>0</v>
      </c>
      <c r="X723" s="38"/>
      <c r="Y723" s="46"/>
      <c r="Z723" s="99"/>
      <c r="AA723" s="342">
        <f t="shared" ref="AA723:BF723" si="3495">IF(AA$8="",0,IF(AA$1=1,SUMIFS(719:719,$1:$1,"&gt;="&amp;1,$1:$1,"&lt;="&amp;INT($T721/30))+($T721/30-INT($T721/30))*SUMIFS(719:719,$1:$1,INT($T721/30)+1),0)+($T721/30-INT($T721/30))*SUMIFS(719:719,$1:$1,AA$1+INT($T721/30)+1)+(INT($T721/30)+1-$T721/30)*SUMIFS(719:719,$1:$1,AA$1+INT($T721/30)))</f>
        <v>0</v>
      </c>
      <c r="AB723" s="342">
        <f t="shared" si="3495"/>
        <v>0</v>
      </c>
      <c r="AC723" s="342">
        <f t="shared" si="3495"/>
        <v>0</v>
      </c>
      <c r="AD723" s="342">
        <f t="shared" si="3495"/>
        <v>0</v>
      </c>
      <c r="AE723" s="342">
        <f t="shared" si="3495"/>
        <v>0</v>
      </c>
      <c r="AF723" s="342">
        <f t="shared" si="3495"/>
        <v>0</v>
      </c>
      <c r="AG723" s="342">
        <f t="shared" si="3495"/>
        <v>0</v>
      </c>
      <c r="AH723" s="342">
        <f t="shared" si="3495"/>
        <v>0</v>
      </c>
      <c r="AI723" s="342">
        <f t="shared" si="3495"/>
        <v>0</v>
      </c>
      <c r="AJ723" s="342">
        <f t="shared" si="3495"/>
        <v>0</v>
      </c>
      <c r="AK723" s="342">
        <f t="shared" si="3495"/>
        <v>0</v>
      </c>
      <c r="AL723" s="342">
        <f t="shared" si="3495"/>
        <v>0</v>
      </c>
      <c r="AM723" s="342">
        <f t="shared" si="3495"/>
        <v>0</v>
      </c>
      <c r="AN723" s="342">
        <f t="shared" si="3495"/>
        <v>0</v>
      </c>
      <c r="AO723" s="342">
        <f t="shared" si="3495"/>
        <v>0</v>
      </c>
      <c r="AP723" s="342">
        <f t="shared" si="3495"/>
        <v>0</v>
      </c>
      <c r="AQ723" s="342">
        <f t="shared" si="3495"/>
        <v>0</v>
      </c>
      <c r="AR723" s="342">
        <f t="shared" si="3495"/>
        <v>0</v>
      </c>
      <c r="AS723" s="342">
        <f t="shared" si="3495"/>
        <v>0</v>
      </c>
      <c r="AT723" s="342">
        <f t="shared" si="3495"/>
        <v>0</v>
      </c>
      <c r="AU723" s="342">
        <f t="shared" si="3495"/>
        <v>0</v>
      </c>
      <c r="AV723" s="342">
        <f t="shared" si="3495"/>
        <v>0</v>
      </c>
      <c r="AW723" s="342">
        <f t="shared" si="3495"/>
        <v>0</v>
      </c>
      <c r="AX723" s="342">
        <f t="shared" si="3495"/>
        <v>0</v>
      </c>
      <c r="AY723" s="342">
        <f t="shared" si="3495"/>
        <v>0</v>
      </c>
      <c r="AZ723" s="342">
        <f t="shared" si="3495"/>
        <v>0</v>
      </c>
      <c r="BA723" s="342">
        <f t="shared" si="3495"/>
        <v>0</v>
      </c>
      <c r="BB723" s="342">
        <f t="shared" si="3495"/>
        <v>0</v>
      </c>
      <c r="BC723" s="342">
        <f t="shared" si="3495"/>
        <v>0</v>
      </c>
      <c r="BD723" s="342">
        <f t="shared" si="3495"/>
        <v>0</v>
      </c>
      <c r="BE723" s="342">
        <f t="shared" si="3495"/>
        <v>0</v>
      </c>
      <c r="BF723" s="342">
        <f t="shared" si="3495"/>
        <v>0</v>
      </c>
      <c r="BG723" s="342">
        <f t="shared" ref="BG723:CL723" si="3496">IF(BG$8="",0,IF(BG$1=1,SUMIFS(719:719,$1:$1,"&gt;="&amp;1,$1:$1,"&lt;="&amp;INT($T721/30))+($T721/30-INT($T721/30))*SUMIFS(719:719,$1:$1,INT($T721/30)+1),0)+($T721/30-INT($T721/30))*SUMIFS(719:719,$1:$1,BG$1+INT($T721/30)+1)+(INT($T721/30)+1-$T721/30)*SUMIFS(719:719,$1:$1,BG$1+INT($T721/30)))</f>
        <v>0</v>
      </c>
      <c r="BH723" s="342">
        <f t="shared" si="3496"/>
        <v>0</v>
      </c>
      <c r="BI723" s="342">
        <f t="shared" si="3496"/>
        <v>0</v>
      </c>
      <c r="BJ723" s="342">
        <f t="shared" si="3496"/>
        <v>0</v>
      </c>
      <c r="BK723" s="342">
        <f t="shared" si="3496"/>
        <v>0</v>
      </c>
      <c r="BL723" s="342">
        <f t="shared" si="3496"/>
        <v>0</v>
      </c>
      <c r="BM723" s="342">
        <f t="shared" si="3496"/>
        <v>0</v>
      </c>
      <c r="BN723" s="342">
        <f t="shared" si="3496"/>
        <v>0</v>
      </c>
      <c r="BO723" s="342">
        <f t="shared" si="3496"/>
        <v>0</v>
      </c>
      <c r="BP723" s="342">
        <f t="shared" si="3496"/>
        <v>0</v>
      </c>
      <c r="BQ723" s="342">
        <f t="shared" si="3496"/>
        <v>0</v>
      </c>
      <c r="BR723" s="342">
        <f t="shared" si="3496"/>
        <v>0</v>
      </c>
      <c r="BS723" s="342">
        <f t="shared" si="3496"/>
        <v>0</v>
      </c>
      <c r="BT723" s="342">
        <f t="shared" si="3496"/>
        <v>0</v>
      </c>
      <c r="BU723" s="342">
        <f t="shared" si="3496"/>
        <v>0</v>
      </c>
      <c r="BV723" s="342">
        <f t="shared" si="3496"/>
        <v>0</v>
      </c>
      <c r="BW723" s="342">
        <f t="shared" si="3496"/>
        <v>0</v>
      </c>
      <c r="BX723" s="342">
        <f t="shared" si="3496"/>
        <v>0</v>
      </c>
      <c r="BY723" s="342">
        <f t="shared" si="3496"/>
        <v>0</v>
      </c>
      <c r="BZ723" s="342">
        <f t="shared" si="3496"/>
        <v>0</v>
      </c>
      <c r="CA723" s="342">
        <f t="shared" si="3496"/>
        <v>0</v>
      </c>
      <c r="CB723" s="342">
        <f t="shared" si="3496"/>
        <v>0</v>
      </c>
      <c r="CC723" s="342">
        <f t="shared" si="3496"/>
        <v>0</v>
      </c>
      <c r="CD723" s="342">
        <f t="shared" si="3496"/>
        <v>0</v>
      </c>
      <c r="CE723" s="342">
        <f t="shared" si="3496"/>
        <v>0</v>
      </c>
      <c r="CF723" s="342">
        <f t="shared" si="3496"/>
        <v>0</v>
      </c>
      <c r="CG723" s="342">
        <f t="shared" si="3496"/>
        <v>0</v>
      </c>
      <c r="CH723" s="342">
        <f t="shared" si="3496"/>
        <v>0</v>
      </c>
      <c r="CI723" s="342">
        <f t="shared" si="3496"/>
        <v>0</v>
      </c>
      <c r="CJ723" s="342">
        <f t="shared" si="3496"/>
        <v>0</v>
      </c>
      <c r="CK723" s="342">
        <f t="shared" si="3496"/>
        <v>0</v>
      </c>
      <c r="CL723" s="342">
        <f t="shared" si="3496"/>
        <v>0</v>
      </c>
      <c r="CM723" s="342">
        <f t="shared" ref="CM723:DG723" si="3497">IF(CM$8="",0,IF(CM$1=1,SUMIFS(719:719,$1:$1,"&gt;="&amp;1,$1:$1,"&lt;="&amp;INT($T721/30))+($T721/30-INT($T721/30))*SUMIFS(719:719,$1:$1,INT($T721/30)+1),0)+($T721/30-INT($T721/30))*SUMIFS(719:719,$1:$1,CM$1+INT($T721/30)+1)+(INT($T721/30)+1-$T721/30)*SUMIFS(719:719,$1:$1,CM$1+INT($T721/30)))</f>
        <v>0</v>
      </c>
      <c r="CN723" s="342">
        <f t="shared" si="3497"/>
        <v>0</v>
      </c>
      <c r="CO723" s="342">
        <f t="shared" si="3497"/>
        <v>0</v>
      </c>
      <c r="CP723" s="342">
        <f t="shared" si="3497"/>
        <v>0</v>
      </c>
      <c r="CQ723" s="342">
        <f t="shared" si="3497"/>
        <v>0</v>
      </c>
      <c r="CR723" s="342">
        <f t="shared" si="3497"/>
        <v>0</v>
      </c>
      <c r="CS723" s="342">
        <f t="shared" si="3497"/>
        <v>0</v>
      </c>
      <c r="CT723" s="342">
        <f t="shared" si="3497"/>
        <v>0</v>
      </c>
      <c r="CU723" s="342">
        <f t="shared" si="3497"/>
        <v>0</v>
      </c>
      <c r="CV723" s="342">
        <f t="shared" si="3497"/>
        <v>0</v>
      </c>
      <c r="CW723" s="342">
        <f t="shared" si="3497"/>
        <v>0</v>
      </c>
      <c r="CX723" s="342">
        <f t="shared" si="3497"/>
        <v>0</v>
      </c>
      <c r="CY723" s="342">
        <f t="shared" si="3497"/>
        <v>0</v>
      </c>
      <c r="CZ723" s="342">
        <f t="shared" si="3497"/>
        <v>0</v>
      </c>
      <c r="DA723" s="342">
        <f t="shared" si="3497"/>
        <v>0</v>
      </c>
      <c r="DB723" s="342">
        <f t="shared" si="3497"/>
        <v>0</v>
      </c>
      <c r="DC723" s="342">
        <f t="shared" si="3497"/>
        <v>0</v>
      </c>
      <c r="DD723" s="342">
        <f t="shared" si="3497"/>
        <v>0</v>
      </c>
      <c r="DE723" s="342">
        <f t="shared" si="3497"/>
        <v>0</v>
      </c>
      <c r="DF723" s="342">
        <f t="shared" si="3497"/>
        <v>0</v>
      </c>
      <c r="DG723" s="342">
        <f t="shared" si="3497"/>
        <v>0</v>
      </c>
      <c r="DH723" s="342">
        <f t="shared" ref="DH723:FS723" si="3498">IF(DH$8="",0,IF(DH$1=1,SUMIFS(719:719,$1:$1,"&gt;="&amp;1,$1:$1,"&lt;="&amp;INT($T721/30))+($T721/30-INT($T721/30))*SUMIFS(719:719,$1:$1,INT($T721/30)+1),0)+($T721/30-INT($T721/30))*SUMIFS(719:719,$1:$1,DH$1+INT($T721/30)+1)+(INT($T721/30)+1-$T721/30)*SUMIFS(719:719,$1:$1,DH$1+INT($T721/30)))</f>
        <v>0</v>
      </c>
      <c r="DI723" s="342">
        <f t="shared" si="3498"/>
        <v>0</v>
      </c>
      <c r="DJ723" s="342">
        <f t="shared" si="3498"/>
        <v>0</v>
      </c>
      <c r="DK723" s="342">
        <f t="shared" si="3498"/>
        <v>0</v>
      </c>
      <c r="DL723" s="342">
        <f t="shared" si="3498"/>
        <v>0</v>
      </c>
      <c r="DM723" s="342">
        <f t="shared" si="3498"/>
        <v>0</v>
      </c>
      <c r="DN723" s="342">
        <f t="shared" si="3498"/>
        <v>0</v>
      </c>
      <c r="DO723" s="342">
        <f t="shared" si="3498"/>
        <v>0</v>
      </c>
      <c r="DP723" s="342">
        <f t="shared" si="3498"/>
        <v>0</v>
      </c>
      <c r="DQ723" s="342">
        <f t="shared" si="3498"/>
        <v>0</v>
      </c>
      <c r="DR723" s="342">
        <f t="shared" si="3498"/>
        <v>0</v>
      </c>
      <c r="DS723" s="342">
        <f t="shared" si="3498"/>
        <v>0</v>
      </c>
      <c r="DT723" s="342">
        <f t="shared" si="3498"/>
        <v>0</v>
      </c>
      <c r="DU723" s="342">
        <f t="shared" si="3498"/>
        <v>0</v>
      </c>
      <c r="DV723" s="342">
        <f t="shared" si="3498"/>
        <v>0</v>
      </c>
      <c r="DW723" s="342">
        <f t="shared" si="3498"/>
        <v>0</v>
      </c>
      <c r="DX723" s="342">
        <f t="shared" si="3498"/>
        <v>0</v>
      </c>
      <c r="DY723" s="342">
        <f t="shared" si="3498"/>
        <v>0</v>
      </c>
      <c r="DZ723" s="342">
        <f t="shared" si="3498"/>
        <v>0</v>
      </c>
      <c r="EA723" s="342">
        <f t="shared" si="3498"/>
        <v>0</v>
      </c>
      <c r="EB723" s="342">
        <f t="shared" si="3498"/>
        <v>0</v>
      </c>
      <c r="EC723" s="342">
        <f t="shared" si="3498"/>
        <v>0</v>
      </c>
      <c r="ED723" s="342">
        <f t="shared" si="3498"/>
        <v>0</v>
      </c>
      <c r="EE723" s="342">
        <f t="shared" si="3498"/>
        <v>0</v>
      </c>
      <c r="EF723" s="342">
        <f t="shared" si="3498"/>
        <v>0</v>
      </c>
      <c r="EG723" s="342">
        <f t="shared" si="3498"/>
        <v>0</v>
      </c>
      <c r="EH723" s="342">
        <f t="shared" si="3498"/>
        <v>0</v>
      </c>
      <c r="EI723" s="342">
        <f t="shared" si="3498"/>
        <v>0</v>
      </c>
      <c r="EJ723" s="342">
        <f t="shared" si="3498"/>
        <v>0</v>
      </c>
      <c r="EK723" s="342">
        <f t="shared" si="3498"/>
        <v>0</v>
      </c>
      <c r="EL723" s="342">
        <f t="shared" si="3498"/>
        <v>0</v>
      </c>
      <c r="EM723" s="342">
        <f t="shared" si="3498"/>
        <v>0</v>
      </c>
      <c r="EN723" s="342">
        <f t="shared" si="3498"/>
        <v>0</v>
      </c>
      <c r="EO723" s="342">
        <f t="shared" si="3498"/>
        <v>0</v>
      </c>
      <c r="EP723" s="342">
        <f t="shared" si="3498"/>
        <v>0</v>
      </c>
      <c r="EQ723" s="342">
        <f t="shared" si="3498"/>
        <v>0</v>
      </c>
      <c r="ER723" s="342">
        <f t="shared" si="3498"/>
        <v>0</v>
      </c>
      <c r="ES723" s="342">
        <f t="shared" si="3498"/>
        <v>0</v>
      </c>
      <c r="ET723" s="342">
        <f t="shared" si="3498"/>
        <v>0</v>
      </c>
      <c r="EU723" s="342">
        <f t="shared" si="3498"/>
        <v>0</v>
      </c>
      <c r="EV723" s="342">
        <f t="shared" si="3498"/>
        <v>0</v>
      </c>
      <c r="EW723" s="342">
        <f t="shared" si="3498"/>
        <v>0</v>
      </c>
      <c r="EX723" s="342">
        <f t="shared" si="3498"/>
        <v>0</v>
      </c>
      <c r="EY723" s="342">
        <f t="shared" si="3498"/>
        <v>0</v>
      </c>
      <c r="EZ723" s="342">
        <f t="shared" si="3498"/>
        <v>0</v>
      </c>
      <c r="FA723" s="342">
        <f t="shared" si="3498"/>
        <v>0</v>
      </c>
      <c r="FB723" s="342">
        <f t="shared" si="3498"/>
        <v>0</v>
      </c>
      <c r="FC723" s="342">
        <f t="shared" si="3498"/>
        <v>0</v>
      </c>
      <c r="FD723" s="342">
        <f t="shared" si="3498"/>
        <v>0</v>
      </c>
      <c r="FE723" s="342">
        <f t="shared" si="3498"/>
        <v>0</v>
      </c>
      <c r="FF723" s="342">
        <f t="shared" si="3498"/>
        <v>0</v>
      </c>
      <c r="FG723" s="342">
        <f t="shared" si="3498"/>
        <v>0</v>
      </c>
      <c r="FH723" s="342">
        <f t="shared" si="3498"/>
        <v>0</v>
      </c>
      <c r="FI723" s="342">
        <f t="shared" si="3498"/>
        <v>0</v>
      </c>
      <c r="FJ723" s="342">
        <f t="shared" si="3498"/>
        <v>0</v>
      </c>
      <c r="FK723" s="342">
        <f t="shared" si="3498"/>
        <v>0</v>
      </c>
      <c r="FL723" s="342">
        <f t="shared" si="3498"/>
        <v>0</v>
      </c>
      <c r="FM723" s="342">
        <f t="shared" si="3498"/>
        <v>0</v>
      </c>
      <c r="FN723" s="342">
        <f t="shared" si="3498"/>
        <v>0</v>
      </c>
      <c r="FO723" s="342">
        <f t="shared" si="3498"/>
        <v>0</v>
      </c>
      <c r="FP723" s="342">
        <f t="shared" si="3498"/>
        <v>0</v>
      </c>
      <c r="FQ723" s="342">
        <f t="shared" si="3498"/>
        <v>0</v>
      </c>
      <c r="FR723" s="342">
        <f t="shared" si="3498"/>
        <v>0</v>
      </c>
      <c r="FS723" s="342">
        <f t="shared" si="3498"/>
        <v>0</v>
      </c>
      <c r="FT723" s="342">
        <f t="shared" ref="FT723:GZ723" si="3499">IF(FT$8="",0,IF(FT$1=1,SUMIFS(719:719,$1:$1,"&gt;="&amp;1,$1:$1,"&lt;="&amp;INT($T721/30))+($T721/30-INT($T721/30))*SUMIFS(719:719,$1:$1,INT($T721/30)+1),0)+($T721/30-INT($T721/30))*SUMIFS(719:719,$1:$1,FT$1+INT($T721/30)+1)+(INT($T721/30)+1-$T721/30)*SUMIFS(719:719,$1:$1,FT$1+INT($T721/30)))</f>
        <v>0</v>
      </c>
      <c r="FU723" s="342">
        <f t="shared" si="3499"/>
        <v>0</v>
      </c>
      <c r="FV723" s="342">
        <f t="shared" si="3499"/>
        <v>0</v>
      </c>
      <c r="FW723" s="342">
        <f t="shared" si="3499"/>
        <v>0</v>
      </c>
      <c r="FX723" s="342">
        <f t="shared" si="3499"/>
        <v>0</v>
      </c>
      <c r="FY723" s="342">
        <f t="shared" si="3499"/>
        <v>0</v>
      </c>
      <c r="FZ723" s="342">
        <f t="shared" si="3499"/>
        <v>0</v>
      </c>
      <c r="GA723" s="342">
        <f t="shared" si="3499"/>
        <v>0</v>
      </c>
      <c r="GB723" s="342">
        <f t="shared" si="3499"/>
        <v>0</v>
      </c>
      <c r="GC723" s="342">
        <f t="shared" si="3499"/>
        <v>0</v>
      </c>
      <c r="GD723" s="342">
        <f t="shared" si="3499"/>
        <v>0</v>
      </c>
      <c r="GE723" s="342">
        <f t="shared" si="3499"/>
        <v>0</v>
      </c>
      <c r="GF723" s="342">
        <f t="shared" si="3499"/>
        <v>0</v>
      </c>
      <c r="GG723" s="342">
        <f t="shared" si="3499"/>
        <v>0</v>
      </c>
      <c r="GH723" s="342">
        <f t="shared" si="3499"/>
        <v>0</v>
      </c>
      <c r="GI723" s="342">
        <f t="shared" si="3499"/>
        <v>0</v>
      </c>
      <c r="GJ723" s="342">
        <f t="shared" si="3499"/>
        <v>0</v>
      </c>
      <c r="GK723" s="342">
        <f t="shared" si="3499"/>
        <v>0</v>
      </c>
      <c r="GL723" s="342">
        <f t="shared" si="3499"/>
        <v>0</v>
      </c>
      <c r="GM723" s="342">
        <f t="shared" si="3499"/>
        <v>0</v>
      </c>
      <c r="GN723" s="342">
        <f t="shared" si="3499"/>
        <v>0</v>
      </c>
      <c r="GO723" s="342">
        <f t="shared" si="3499"/>
        <v>0</v>
      </c>
      <c r="GP723" s="342">
        <f t="shared" si="3499"/>
        <v>0</v>
      </c>
      <c r="GQ723" s="342">
        <f t="shared" si="3499"/>
        <v>0</v>
      </c>
      <c r="GR723" s="342">
        <f t="shared" si="3499"/>
        <v>0</v>
      </c>
      <c r="GS723" s="342">
        <f t="shared" si="3499"/>
        <v>0</v>
      </c>
      <c r="GT723" s="342">
        <f t="shared" si="3499"/>
        <v>0</v>
      </c>
      <c r="GU723" s="342">
        <f t="shared" si="3499"/>
        <v>0</v>
      </c>
      <c r="GV723" s="342">
        <f t="shared" si="3499"/>
        <v>0</v>
      </c>
      <c r="GW723" s="342">
        <f t="shared" si="3499"/>
        <v>0</v>
      </c>
      <c r="GX723" s="342">
        <f t="shared" si="3499"/>
        <v>0</v>
      </c>
      <c r="GY723" s="342">
        <f t="shared" si="3499"/>
        <v>0</v>
      </c>
      <c r="GZ723" s="342">
        <f t="shared" si="3499"/>
        <v>0</v>
      </c>
      <c r="HA723" s="3"/>
      <c r="HB723" s="3"/>
    </row>
    <row r="724" spans="1:210" ht="4.2" customHeight="1">
      <c r="A724" s="1"/>
      <c r="B724" s="1"/>
      <c r="C724" s="1"/>
      <c r="D724" s="1"/>
      <c r="E724" s="263"/>
      <c r="F724" s="48"/>
      <c r="G724" s="231"/>
      <c r="H724" s="1"/>
      <c r="I724" s="1"/>
      <c r="J724" s="1"/>
      <c r="K724" s="1"/>
      <c r="L724" s="1"/>
      <c r="M724" s="5"/>
      <c r="N724" s="1"/>
      <c r="O724" s="1"/>
      <c r="P724" s="5"/>
      <c r="Q724" s="1"/>
      <c r="R724" s="1"/>
      <c r="S724" s="5"/>
      <c r="T724" s="7"/>
      <c r="U724" s="24"/>
      <c r="V724" s="1"/>
      <c r="W724" s="12"/>
      <c r="X724" s="10"/>
      <c r="Y724" s="46"/>
      <c r="Z724" s="93"/>
      <c r="AA724" s="356"/>
      <c r="AB724" s="356"/>
      <c r="AC724" s="356"/>
      <c r="AD724" s="356"/>
      <c r="AE724" s="356"/>
      <c r="AF724" s="356"/>
      <c r="AG724" s="356"/>
      <c r="AH724" s="356"/>
      <c r="AI724" s="356"/>
      <c r="AJ724" s="356"/>
      <c r="AK724" s="356"/>
      <c r="AL724" s="356"/>
      <c r="AM724" s="356"/>
      <c r="AN724" s="356"/>
      <c r="AO724" s="356"/>
      <c r="AP724" s="356"/>
      <c r="AQ724" s="356"/>
      <c r="AR724" s="356"/>
      <c r="AS724" s="356"/>
      <c r="AT724" s="356"/>
      <c r="AU724" s="356"/>
      <c r="AV724" s="356"/>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c r="BR724" s="356"/>
      <c r="BS724" s="356"/>
      <c r="BT724" s="356"/>
      <c r="BU724" s="356"/>
      <c r="BV724" s="356"/>
      <c r="BW724" s="356"/>
      <c r="BX724" s="356"/>
      <c r="BY724" s="356"/>
      <c r="BZ724" s="356"/>
      <c r="CA724" s="356"/>
      <c r="CB724" s="356"/>
      <c r="CC724" s="356"/>
      <c r="CD724" s="356"/>
      <c r="CE724" s="356"/>
      <c r="CF724" s="356"/>
      <c r="CG724" s="356"/>
      <c r="CH724" s="356"/>
      <c r="CI724" s="356"/>
      <c r="CJ724" s="356"/>
      <c r="CK724" s="356"/>
      <c r="CL724" s="356"/>
      <c r="CM724" s="356"/>
      <c r="CN724" s="356"/>
      <c r="CO724" s="356"/>
      <c r="CP724" s="356"/>
      <c r="CQ724" s="356"/>
      <c r="CR724" s="356"/>
      <c r="CS724" s="356"/>
      <c r="CT724" s="356"/>
      <c r="CU724" s="356"/>
      <c r="CV724" s="356"/>
      <c r="CW724" s="356"/>
      <c r="CX724" s="356"/>
      <c r="CY724" s="356"/>
      <c r="CZ724" s="356"/>
      <c r="DA724" s="356"/>
      <c r="DB724" s="356"/>
      <c r="DC724" s="356"/>
      <c r="DD724" s="356"/>
      <c r="DE724" s="356"/>
      <c r="DF724" s="356"/>
      <c r="DG724" s="356"/>
      <c r="DH724" s="356"/>
      <c r="DI724" s="356"/>
      <c r="DJ724" s="356"/>
      <c r="DK724" s="356"/>
      <c r="DL724" s="356"/>
      <c r="DM724" s="356"/>
      <c r="DN724" s="356"/>
      <c r="DO724" s="356"/>
      <c r="DP724" s="356"/>
      <c r="DQ724" s="356"/>
      <c r="DR724" s="356"/>
      <c r="DS724" s="356"/>
      <c r="DT724" s="356"/>
      <c r="DU724" s="356"/>
      <c r="DV724" s="356"/>
      <c r="DW724" s="356"/>
      <c r="DX724" s="356"/>
      <c r="DY724" s="356"/>
      <c r="DZ724" s="356"/>
      <c r="EA724" s="356"/>
      <c r="EB724" s="356"/>
      <c r="EC724" s="356"/>
      <c r="ED724" s="356"/>
      <c r="EE724" s="356"/>
      <c r="EF724" s="356"/>
      <c r="EG724" s="356"/>
      <c r="EH724" s="356"/>
      <c r="EI724" s="356"/>
      <c r="EJ724" s="356"/>
      <c r="EK724" s="356"/>
      <c r="EL724" s="356"/>
      <c r="EM724" s="356"/>
      <c r="EN724" s="356"/>
      <c r="EO724" s="356"/>
      <c r="EP724" s="356"/>
      <c r="EQ724" s="356"/>
      <c r="ER724" s="356"/>
      <c r="ES724" s="356"/>
      <c r="ET724" s="356"/>
      <c r="EU724" s="356"/>
      <c r="EV724" s="356"/>
      <c r="EW724" s="356"/>
      <c r="EX724" s="356"/>
      <c r="EY724" s="356"/>
      <c r="EZ724" s="356"/>
      <c r="FA724" s="356"/>
      <c r="FB724" s="356"/>
      <c r="FC724" s="356"/>
      <c r="FD724" s="356"/>
      <c r="FE724" s="356"/>
      <c r="FF724" s="356"/>
      <c r="FG724" s="356"/>
      <c r="FH724" s="356"/>
      <c r="FI724" s="356"/>
      <c r="FJ724" s="356"/>
      <c r="FK724" s="356"/>
      <c r="FL724" s="356"/>
      <c r="FM724" s="356"/>
      <c r="FN724" s="356"/>
      <c r="FO724" s="356"/>
      <c r="FP724" s="356"/>
      <c r="FQ724" s="356"/>
      <c r="FR724" s="356"/>
      <c r="FS724" s="356"/>
      <c r="FT724" s="356"/>
      <c r="FU724" s="356"/>
      <c r="FV724" s="356"/>
      <c r="FW724" s="356"/>
      <c r="FX724" s="356"/>
      <c r="FY724" s="356"/>
      <c r="FZ724" s="356"/>
      <c r="GA724" s="356"/>
      <c r="GB724" s="356"/>
      <c r="GC724" s="356"/>
      <c r="GD724" s="356"/>
      <c r="GE724" s="356"/>
      <c r="GF724" s="356"/>
      <c r="GG724" s="356"/>
      <c r="GH724" s="356"/>
      <c r="GI724" s="356"/>
      <c r="GJ724" s="356"/>
      <c r="GK724" s="356"/>
      <c r="GL724" s="356"/>
      <c r="GM724" s="356"/>
      <c r="GN724" s="356"/>
      <c r="GO724" s="356"/>
      <c r="GP724" s="356"/>
      <c r="GQ724" s="356"/>
      <c r="GR724" s="356"/>
      <c r="GS724" s="356"/>
      <c r="GT724" s="356"/>
      <c r="GU724" s="356"/>
      <c r="GV724" s="356"/>
      <c r="GW724" s="356"/>
      <c r="GX724" s="356"/>
      <c r="GY724" s="356"/>
      <c r="GZ724" s="356"/>
      <c r="HA724" s="1"/>
      <c r="HB724" s="1"/>
    </row>
    <row r="725" spans="1:210" s="239" customFormat="1" ht="10.199999999999999">
      <c r="A725" s="228"/>
      <c r="B725" s="245" t="s">
        <v>163</v>
      </c>
      <c r="C725" s="230"/>
      <c r="D725" s="229"/>
      <c r="E725" s="270"/>
      <c r="F725" s="116"/>
      <c r="G725" s="231"/>
      <c r="H725" s="228"/>
      <c r="I725" s="228" t="str">
        <f>$I$228</f>
        <v>Оборачиваемость кредиторской задолженности</v>
      </c>
      <c r="J725" s="228"/>
      <c r="K725" s="228"/>
      <c r="L725" s="228"/>
      <c r="M725" s="231"/>
      <c r="N725" s="228"/>
      <c r="O725" s="228"/>
      <c r="P725" s="231"/>
      <c r="Q725" s="228" t="s">
        <v>41</v>
      </c>
      <c r="R725" s="228"/>
      <c r="S725" s="231" t="s">
        <v>6</v>
      </c>
      <c r="T725" s="309"/>
      <c r="U725" s="228"/>
      <c r="V725" s="228"/>
      <c r="W725" s="235"/>
      <c r="X725" s="236"/>
      <c r="Y725" s="247"/>
      <c r="Z725" s="248"/>
      <c r="AA725" s="348"/>
      <c r="AB725" s="348"/>
      <c r="AC725" s="348"/>
      <c r="AD725" s="348"/>
      <c r="AE725" s="348"/>
      <c r="AF725" s="348"/>
      <c r="AG725" s="348"/>
      <c r="AH725" s="348"/>
      <c r="AI725" s="348"/>
      <c r="AJ725" s="348"/>
      <c r="AK725" s="348"/>
      <c r="AL725" s="348"/>
      <c r="AM725" s="348"/>
      <c r="AN725" s="348"/>
      <c r="AO725" s="348"/>
      <c r="AP725" s="348"/>
      <c r="AQ725" s="348"/>
      <c r="AR725" s="348"/>
      <c r="AS725" s="348"/>
      <c r="AT725" s="348"/>
      <c r="AU725" s="348"/>
      <c r="AV725" s="348"/>
      <c r="AW725" s="348"/>
      <c r="AX725" s="348"/>
      <c r="AY725" s="348"/>
      <c r="AZ725" s="348"/>
      <c r="BA725" s="348"/>
      <c r="BB725" s="348"/>
      <c r="BC725" s="348"/>
      <c r="BD725" s="348"/>
      <c r="BE725" s="348"/>
      <c r="BF725" s="348"/>
      <c r="BG725" s="348"/>
      <c r="BH725" s="348"/>
      <c r="BI725" s="348"/>
      <c r="BJ725" s="348"/>
      <c r="BK725" s="348"/>
      <c r="BL725" s="348"/>
      <c r="BM725" s="348"/>
      <c r="BN725" s="348"/>
      <c r="BO725" s="348"/>
      <c r="BP725" s="348"/>
      <c r="BQ725" s="348"/>
      <c r="BR725" s="348"/>
      <c r="BS725" s="348"/>
      <c r="BT725" s="348"/>
      <c r="BU725" s="348"/>
      <c r="BV725" s="348"/>
      <c r="BW725" s="348"/>
      <c r="BX725" s="348"/>
      <c r="BY725" s="348"/>
      <c r="BZ725" s="348"/>
      <c r="CA725" s="348"/>
      <c r="CB725" s="348"/>
      <c r="CC725" s="348"/>
      <c r="CD725" s="348"/>
      <c r="CE725" s="348"/>
      <c r="CF725" s="348"/>
      <c r="CG725" s="348"/>
      <c r="CH725" s="348"/>
      <c r="CI725" s="348"/>
      <c r="CJ725" s="348"/>
      <c r="CK725" s="348"/>
      <c r="CL725" s="348"/>
      <c r="CM725" s="348"/>
      <c r="CN725" s="348"/>
      <c r="CO725" s="348"/>
      <c r="CP725" s="348"/>
      <c r="CQ725" s="348"/>
      <c r="CR725" s="348"/>
      <c r="CS725" s="348"/>
      <c r="CT725" s="348"/>
      <c r="CU725" s="348"/>
      <c r="CV725" s="348"/>
      <c r="CW725" s="348"/>
      <c r="CX725" s="348"/>
      <c r="CY725" s="348"/>
      <c r="CZ725" s="348"/>
      <c r="DA725" s="348"/>
      <c r="DB725" s="348"/>
      <c r="DC725" s="348"/>
      <c r="DD725" s="348"/>
      <c r="DE725" s="348"/>
      <c r="DF725" s="348"/>
      <c r="DG725" s="348"/>
      <c r="DH725" s="348"/>
      <c r="DI725" s="348"/>
      <c r="DJ725" s="348"/>
      <c r="DK725" s="348"/>
      <c r="DL725" s="348"/>
      <c r="DM725" s="348"/>
      <c r="DN725" s="348"/>
      <c r="DO725" s="348"/>
      <c r="DP725" s="348"/>
      <c r="DQ725" s="348"/>
      <c r="DR725" s="348"/>
      <c r="DS725" s="348"/>
      <c r="DT725" s="348"/>
      <c r="DU725" s="348"/>
      <c r="DV725" s="348"/>
      <c r="DW725" s="348"/>
      <c r="DX725" s="348"/>
      <c r="DY725" s="348"/>
      <c r="DZ725" s="348"/>
      <c r="EA725" s="348"/>
      <c r="EB725" s="348"/>
      <c r="EC725" s="348"/>
      <c r="ED725" s="348"/>
      <c r="EE725" s="348"/>
      <c r="EF725" s="348"/>
      <c r="EG725" s="348"/>
      <c r="EH725" s="348"/>
      <c r="EI725" s="348"/>
      <c r="EJ725" s="348"/>
      <c r="EK725" s="348"/>
      <c r="EL725" s="348"/>
      <c r="EM725" s="348"/>
      <c r="EN725" s="348"/>
      <c r="EO725" s="348"/>
      <c r="EP725" s="348"/>
      <c r="EQ725" s="348"/>
      <c r="ER725" s="348"/>
      <c r="ES725" s="348"/>
      <c r="ET725" s="348"/>
      <c r="EU725" s="348"/>
      <c r="EV725" s="348"/>
      <c r="EW725" s="348"/>
      <c r="EX725" s="348"/>
      <c r="EY725" s="348"/>
      <c r="EZ725" s="348"/>
      <c r="FA725" s="348"/>
      <c r="FB725" s="348"/>
      <c r="FC725" s="348"/>
      <c r="FD725" s="348"/>
      <c r="FE725" s="348"/>
      <c r="FF725" s="348"/>
      <c r="FG725" s="348"/>
      <c r="FH725" s="348"/>
      <c r="FI725" s="348"/>
      <c r="FJ725" s="348"/>
      <c r="FK725" s="348"/>
      <c r="FL725" s="348"/>
      <c r="FM725" s="348"/>
      <c r="FN725" s="348"/>
      <c r="FO725" s="348"/>
      <c r="FP725" s="348"/>
      <c r="FQ725" s="348"/>
      <c r="FR725" s="348"/>
      <c r="FS725" s="348"/>
      <c r="FT725" s="348"/>
      <c r="FU725" s="348"/>
      <c r="FV725" s="348"/>
      <c r="FW725" s="348"/>
      <c r="FX725" s="348"/>
      <c r="FY725" s="348"/>
      <c r="FZ725" s="348"/>
      <c r="GA725" s="348"/>
      <c r="GB725" s="348"/>
      <c r="GC725" s="348"/>
      <c r="GD725" s="348"/>
      <c r="GE725" s="348"/>
      <c r="GF725" s="348"/>
      <c r="GG725" s="348"/>
      <c r="GH725" s="348"/>
      <c r="GI725" s="348"/>
      <c r="GJ725" s="348"/>
      <c r="GK725" s="348"/>
      <c r="GL725" s="348"/>
      <c r="GM725" s="348"/>
      <c r="GN725" s="348"/>
      <c r="GO725" s="348"/>
      <c r="GP725" s="348"/>
      <c r="GQ725" s="348"/>
      <c r="GR725" s="348"/>
      <c r="GS725" s="348"/>
      <c r="GT725" s="348"/>
      <c r="GU725" s="348"/>
      <c r="GV725" s="348"/>
      <c r="GW725" s="348"/>
      <c r="GX725" s="348"/>
      <c r="GY725" s="348"/>
      <c r="GZ725" s="348"/>
      <c r="HA725" s="228"/>
      <c r="HB725" s="228"/>
    </row>
    <row r="726" spans="1:210" ht="4.2" customHeight="1">
      <c r="A726" s="1"/>
      <c r="B726" s="1"/>
      <c r="C726" s="1"/>
      <c r="D726" s="1"/>
      <c r="E726" s="263"/>
      <c r="F726" s="48"/>
      <c r="G726" s="231"/>
      <c r="H726" s="1"/>
      <c r="I726" s="1"/>
      <c r="J726" s="1"/>
      <c r="K726" s="1"/>
      <c r="L726" s="1"/>
      <c r="M726" s="5"/>
      <c r="N726" s="1"/>
      <c r="O726" s="1"/>
      <c r="P726" s="5"/>
      <c r="Q726" s="1"/>
      <c r="R726" s="1"/>
      <c r="S726" s="5"/>
      <c r="T726" s="7"/>
      <c r="U726" s="24"/>
      <c r="V726" s="1"/>
      <c r="W726" s="12"/>
      <c r="X726" s="10"/>
      <c r="Y726" s="46"/>
      <c r="Z726" s="93"/>
      <c r="AA726" s="356"/>
      <c r="AB726" s="356"/>
      <c r="AC726" s="356"/>
      <c r="AD726" s="356"/>
      <c r="AE726" s="356"/>
      <c r="AF726" s="356"/>
      <c r="AG726" s="356"/>
      <c r="AH726" s="356"/>
      <c r="AI726" s="356"/>
      <c r="AJ726" s="356"/>
      <c r="AK726" s="356"/>
      <c r="AL726" s="356"/>
      <c r="AM726" s="356"/>
      <c r="AN726" s="356"/>
      <c r="AO726" s="356"/>
      <c r="AP726" s="356"/>
      <c r="AQ726" s="356"/>
      <c r="AR726" s="356"/>
      <c r="AS726" s="356"/>
      <c r="AT726" s="356"/>
      <c r="AU726" s="356"/>
      <c r="AV726" s="356"/>
      <c r="AW726" s="356"/>
      <c r="AX726" s="356"/>
      <c r="AY726" s="356"/>
      <c r="AZ726" s="356"/>
      <c r="BA726" s="356"/>
      <c r="BB726" s="356"/>
      <c r="BC726" s="356"/>
      <c r="BD726" s="356"/>
      <c r="BE726" s="356"/>
      <c r="BF726" s="356"/>
      <c r="BG726" s="356"/>
      <c r="BH726" s="356"/>
      <c r="BI726" s="356"/>
      <c r="BJ726" s="356"/>
      <c r="BK726" s="356"/>
      <c r="BL726" s="356"/>
      <c r="BM726" s="356"/>
      <c r="BN726" s="356"/>
      <c r="BO726" s="356"/>
      <c r="BP726" s="356"/>
      <c r="BQ726" s="356"/>
      <c r="BR726" s="356"/>
      <c r="BS726" s="356"/>
      <c r="BT726" s="356"/>
      <c r="BU726" s="356"/>
      <c r="BV726" s="356"/>
      <c r="BW726" s="356"/>
      <c r="BX726" s="356"/>
      <c r="BY726" s="356"/>
      <c r="BZ726" s="356"/>
      <c r="CA726" s="356"/>
      <c r="CB726" s="356"/>
      <c r="CC726" s="356"/>
      <c r="CD726" s="356"/>
      <c r="CE726" s="356"/>
      <c r="CF726" s="356"/>
      <c r="CG726" s="356"/>
      <c r="CH726" s="356"/>
      <c r="CI726" s="356"/>
      <c r="CJ726" s="356"/>
      <c r="CK726" s="356"/>
      <c r="CL726" s="356"/>
      <c r="CM726" s="356"/>
      <c r="CN726" s="356"/>
      <c r="CO726" s="356"/>
      <c r="CP726" s="356"/>
      <c r="CQ726" s="356"/>
      <c r="CR726" s="356"/>
      <c r="CS726" s="356"/>
      <c r="CT726" s="356"/>
      <c r="CU726" s="356"/>
      <c r="CV726" s="356"/>
      <c r="CW726" s="356"/>
      <c r="CX726" s="356"/>
      <c r="CY726" s="356"/>
      <c r="CZ726" s="356"/>
      <c r="DA726" s="356"/>
      <c r="DB726" s="356"/>
      <c r="DC726" s="356"/>
      <c r="DD726" s="356"/>
      <c r="DE726" s="356"/>
      <c r="DF726" s="356"/>
      <c r="DG726" s="356"/>
      <c r="DH726" s="356"/>
      <c r="DI726" s="356"/>
      <c r="DJ726" s="356"/>
      <c r="DK726" s="356"/>
      <c r="DL726" s="356"/>
      <c r="DM726" s="356"/>
      <c r="DN726" s="356"/>
      <c r="DO726" s="356"/>
      <c r="DP726" s="356"/>
      <c r="DQ726" s="356"/>
      <c r="DR726" s="356"/>
      <c r="DS726" s="356"/>
      <c r="DT726" s="356"/>
      <c r="DU726" s="356"/>
      <c r="DV726" s="356"/>
      <c r="DW726" s="356"/>
      <c r="DX726" s="356"/>
      <c r="DY726" s="356"/>
      <c r="DZ726" s="356"/>
      <c r="EA726" s="356"/>
      <c r="EB726" s="356"/>
      <c r="EC726" s="356"/>
      <c r="ED726" s="356"/>
      <c r="EE726" s="356"/>
      <c r="EF726" s="356"/>
      <c r="EG726" s="356"/>
      <c r="EH726" s="356"/>
      <c r="EI726" s="356"/>
      <c r="EJ726" s="356"/>
      <c r="EK726" s="356"/>
      <c r="EL726" s="356"/>
      <c r="EM726" s="356"/>
      <c r="EN726" s="356"/>
      <c r="EO726" s="356"/>
      <c r="EP726" s="356"/>
      <c r="EQ726" s="356"/>
      <c r="ER726" s="356"/>
      <c r="ES726" s="356"/>
      <c r="ET726" s="356"/>
      <c r="EU726" s="356"/>
      <c r="EV726" s="356"/>
      <c r="EW726" s="356"/>
      <c r="EX726" s="356"/>
      <c r="EY726" s="356"/>
      <c r="EZ726" s="356"/>
      <c r="FA726" s="356"/>
      <c r="FB726" s="356"/>
      <c r="FC726" s="356"/>
      <c r="FD726" s="356"/>
      <c r="FE726" s="356"/>
      <c r="FF726" s="356"/>
      <c r="FG726" s="356"/>
      <c r="FH726" s="356"/>
      <c r="FI726" s="356"/>
      <c r="FJ726" s="356"/>
      <c r="FK726" s="356"/>
      <c r="FL726" s="356"/>
      <c r="FM726" s="356"/>
      <c r="FN726" s="356"/>
      <c r="FO726" s="356"/>
      <c r="FP726" s="356"/>
      <c r="FQ726" s="356"/>
      <c r="FR726" s="356"/>
      <c r="FS726" s="356"/>
      <c r="FT726" s="356"/>
      <c r="FU726" s="356"/>
      <c r="FV726" s="356"/>
      <c r="FW726" s="356"/>
      <c r="FX726" s="356"/>
      <c r="FY726" s="356"/>
      <c r="FZ726" s="356"/>
      <c r="GA726" s="356"/>
      <c r="GB726" s="356"/>
      <c r="GC726" s="356"/>
      <c r="GD726" s="356"/>
      <c r="GE726" s="356"/>
      <c r="GF726" s="356"/>
      <c r="GG726" s="356"/>
      <c r="GH726" s="356"/>
      <c r="GI726" s="356"/>
      <c r="GJ726" s="356"/>
      <c r="GK726" s="356"/>
      <c r="GL726" s="356"/>
      <c r="GM726" s="356"/>
      <c r="GN726" s="356"/>
      <c r="GO726" s="356"/>
      <c r="GP726" s="356"/>
      <c r="GQ726" s="356"/>
      <c r="GR726" s="356"/>
      <c r="GS726" s="356"/>
      <c r="GT726" s="356"/>
      <c r="GU726" s="356"/>
      <c r="GV726" s="356"/>
      <c r="GW726" s="356"/>
      <c r="GX726" s="356"/>
      <c r="GY726" s="356"/>
      <c r="GZ726" s="356"/>
      <c r="HA726" s="1"/>
      <c r="HB726" s="1"/>
    </row>
    <row r="727" spans="1:210" s="4" customFormat="1">
      <c r="A727" s="3"/>
      <c r="B727" s="259" t="s">
        <v>160</v>
      </c>
      <c r="C727" s="3"/>
      <c r="D727" s="3"/>
      <c r="E727" s="9" t="s">
        <v>27</v>
      </c>
      <c r="F727" s="51"/>
      <c r="G727" s="232"/>
      <c r="H727" s="13" t="str">
        <f>B727&amp;N713</f>
        <v>Оплата - Общий переменный расход</v>
      </c>
      <c r="I727" s="13"/>
      <c r="J727" s="3"/>
      <c r="K727" s="3"/>
      <c r="L727" s="3"/>
      <c r="M727" s="5"/>
      <c r="N727" s="36" t="str">
        <f>Главная!$Y$8</f>
        <v>итого</v>
      </c>
      <c r="O727" s="36"/>
      <c r="P727" s="5"/>
      <c r="Q727" s="336" t="s">
        <v>26</v>
      </c>
      <c r="R727" s="36"/>
      <c r="S727" s="36"/>
      <c r="T727" s="36"/>
      <c r="U727" s="36"/>
      <c r="V727" s="36"/>
      <c r="W727" s="339">
        <f>SUM($Y727:$HA727)</f>
        <v>0</v>
      </c>
      <c r="X727" s="38"/>
      <c r="Y727" s="46"/>
      <c r="Z727" s="99"/>
      <c r="AA727" s="342">
        <f t="shared" ref="AA727:BF727" si="3500">IF(AA$8="",0,IF(AA$1=1,SUMIFS(723:723,$1:$1,"&gt;="&amp;1,$1:$1,"&lt;="&amp;INT(-$T725/30))+(-$T725/30-INT(-$T725/30))*SUMIFS(723:723,$1:$1,INT(-$T725/30)+1),0)+(-$T725/30-INT(-$T725/30))*SUMIFS(723:723,$1:$1,AA$1+INT(-$T725/30)+1)+(INT(-$T725/30)+1+$T725/30)*SUMIFS(723:723,$1:$1,AA$1+INT(-$T725/30)))</f>
        <v>0</v>
      </c>
      <c r="AB727" s="342">
        <f t="shared" si="3500"/>
        <v>0</v>
      </c>
      <c r="AC727" s="342">
        <f t="shared" si="3500"/>
        <v>0</v>
      </c>
      <c r="AD727" s="342">
        <f t="shared" si="3500"/>
        <v>0</v>
      </c>
      <c r="AE727" s="342">
        <f t="shared" si="3500"/>
        <v>0</v>
      </c>
      <c r="AF727" s="342">
        <f t="shared" si="3500"/>
        <v>0</v>
      </c>
      <c r="AG727" s="342">
        <f t="shared" si="3500"/>
        <v>0</v>
      </c>
      <c r="AH727" s="342">
        <f t="shared" si="3500"/>
        <v>0</v>
      </c>
      <c r="AI727" s="342">
        <f t="shared" si="3500"/>
        <v>0</v>
      </c>
      <c r="AJ727" s="342">
        <f t="shared" si="3500"/>
        <v>0</v>
      </c>
      <c r="AK727" s="342">
        <f t="shared" si="3500"/>
        <v>0</v>
      </c>
      <c r="AL727" s="342">
        <f t="shared" si="3500"/>
        <v>0</v>
      </c>
      <c r="AM727" s="342">
        <f t="shared" si="3500"/>
        <v>0</v>
      </c>
      <c r="AN727" s="342">
        <f t="shared" si="3500"/>
        <v>0</v>
      </c>
      <c r="AO727" s="342">
        <f t="shared" si="3500"/>
        <v>0</v>
      </c>
      <c r="AP727" s="342">
        <f t="shared" si="3500"/>
        <v>0</v>
      </c>
      <c r="AQ727" s="342">
        <f t="shared" si="3500"/>
        <v>0</v>
      </c>
      <c r="AR727" s="342">
        <f t="shared" si="3500"/>
        <v>0</v>
      </c>
      <c r="AS727" s="342">
        <f t="shared" si="3500"/>
        <v>0</v>
      </c>
      <c r="AT727" s="342">
        <f t="shared" si="3500"/>
        <v>0</v>
      </c>
      <c r="AU727" s="342">
        <f t="shared" si="3500"/>
        <v>0</v>
      </c>
      <c r="AV727" s="342">
        <f t="shared" si="3500"/>
        <v>0</v>
      </c>
      <c r="AW727" s="342">
        <f t="shared" si="3500"/>
        <v>0</v>
      </c>
      <c r="AX727" s="342">
        <f t="shared" si="3500"/>
        <v>0</v>
      </c>
      <c r="AY727" s="342">
        <f t="shared" si="3500"/>
        <v>0</v>
      </c>
      <c r="AZ727" s="342">
        <f t="shared" si="3500"/>
        <v>0</v>
      </c>
      <c r="BA727" s="342">
        <f t="shared" si="3500"/>
        <v>0</v>
      </c>
      <c r="BB727" s="342">
        <f t="shared" si="3500"/>
        <v>0</v>
      </c>
      <c r="BC727" s="342">
        <f t="shared" si="3500"/>
        <v>0</v>
      </c>
      <c r="BD727" s="342">
        <f t="shared" si="3500"/>
        <v>0</v>
      </c>
      <c r="BE727" s="342">
        <f t="shared" si="3500"/>
        <v>0</v>
      </c>
      <c r="BF727" s="342">
        <f t="shared" si="3500"/>
        <v>0</v>
      </c>
      <c r="BG727" s="342">
        <f t="shared" ref="BG727:CL727" si="3501">IF(BG$8="",0,IF(BG$1=1,SUMIFS(723:723,$1:$1,"&gt;="&amp;1,$1:$1,"&lt;="&amp;INT(-$T725/30))+(-$T725/30-INT(-$T725/30))*SUMIFS(723:723,$1:$1,INT(-$T725/30)+1),0)+(-$T725/30-INT(-$T725/30))*SUMIFS(723:723,$1:$1,BG$1+INT(-$T725/30)+1)+(INT(-$T725/30)+1+$T725/30)*SUMIFS(723:723,$1:$1,BG$1+INT(-$T725/30)))</f>
        <v>0</v>
      </c>
      <c r="BH727" s="342">
        <f t="shared" si="3501"/>
        <v>0</v>
      </c>
      <c r="BI727" s="342">
        <f t="shared" si="3501"/>
        <v>0</v>
      </c>
      <c r="BJ727" s="342">
        <f t="shared" si="3501"/>
        <v>0</v>
      </c>
      <c r="BK727" s="342">
        <f t="shared" si="3501"/>
        <v>0</v>
      </c>
      <c r="BL727" s="342">
        <f t="shared" si="3501"/>
        <v>0</v>
      </c>
      <c r="BM727" s="342">
        <f t="shared" si="3501"/>
        <v>0</v>
      </c>
      <c r="BN727" s="342">
        <f t="shared" si="3501"/>
        <v>0</v>
      </c>
      <c r="BO727" s="342">
        <f t="shared" si="3501"/>
        <v>0</v>
      </c>
      <c r="BP727" s="342">
        <f t="shared" si="3501"/>
        <v>0</v>
      </c>
      <c r="BQ727" s="342">
        <f t="shared" si="3501"/>
        <v>0</v>
      </c>
      <c r="BR727" s="342">
        <f t="shared" si="3501"/>
        <v>0</v>
      </c>
      <c r="BS727" s="342">
        <f t="shared" si="3501"/>
        <v>0</v>
      </c>
      <c r="BT727" s="342">
        <f t="shared" si="3501"/>
        <v>0</v>
      </c>
      <c r="BU727" s="342">
        <f t="shared" si="3501"/>
        <v>0</v>
      </c>
      <c r="BV727" s="342">
        <f t="shared" si="3501"/>
        <v>0</v>
      </c>
      <c r="BW727" s="342">
        <f t="shared" si="3501"/>
        <v>0</v>
      </c>
      <c r="BX727" s="342">
        <f t="shared" si="3501"/>
        <v>0</v>
      </c>
      <c r="BY727" s="342">
        <f t="shared" si="3501"/>
        <v>0</v>
      </c>
      <c r="BZ727" s="342">
        <f t="shared" si="3501"/>
        <v>0</v>
      </c>
      <c r="CA727" s="342">
        <f t="shared" si="3501"/>
        <v>0</v>
      </c>
      <c r="CB727" s="342">
        <f t="shared" si="3501"/>
        <v>0</v>
      </c>
      <c r="CC727" s="342">
        <f t="shared" si="3501"/>
        <v>0</v>
      </c>
      <c r="CD727" s="342">
        <f t="shared" si="3501"/>
        <v>0</v>
      </c>
      <c r="CE727" s="342">
        <f t="shared" si="3501"/>
        <v>0</v>
      </c>
      <c r="CF727" s="342">
        <f t="shared" si="3501"/>
        <v>0</v>
      </c>
      <c r="CG727" s="342">
        <f t="shared" si="3501"/>
        <v>0</v>
      </c>
      <c r="CH727" s="342">
        <f t="shared" si="3501"/>
        <v>0</v>
      </c>
      <c r="CI727" s="342">
        <f t="shared" si="3501"/>
        <v>0</v>
      </c>
      <c r="CJ727" s="342">
        <f t="shared" si="3501"/>
        <v>0</v>
      </c>
      <c r="CK727" s="342">
        <f t="shared" si="3501"/>
        <v>0</v>
      </c>
      <c r="CL727" s="342">
        <f t="shared" si="3501"/>
        <v>0</v>
      </c>
      <c r="CM727" s="342">
        <f t="shared" ref="CM727:DG727" si="3502">IF(CM$8="",0,IF(CM$1=1,SUMIFS(723:723,$1:$1,"&gt;="&amp;1,$1:$1,"&lt;="&amp;INT(-$T725/30))+(-$T725/30-INT(-$T725/30))*SUMIFS(723:723,$1:$1,INT(-$T725/30)+1),0)+(-$T725/30-INT(-$T725/30))*SUMIFS(723:723,$1:$1,CM$1+INT(-$T725/30)+1)+(INT(-$T725/30)+1+$T725/30)*SUMIFS(723:723,$1:$1,CM$1+INT(-$T725/30)))</f>
        <v>0</v>
      </c>
      <c r="CN727" s="342">
        <f t="shared" si="3502"/>
        <v>0</v>
      </c>
      <c r="CO727" s="342">
        <f t="shared" si="3502"/>
        <v>0</v>
      </c>
      <c r="CP727" s="342">
        <f t="shared" si="3502"/>
        <v>0</v>
      </c>
      <c r="CQ727" s="342">
        <f t="shared" si="3502"/>
        <v>0</v>
      </c>
      <c r="CR727" s="342">
        <f t="shared" si="3502"/>
        <v>0</v>
      </c>
      <c r="CS727" s="342">
        <f t="shared" si="3502"/>
        <v>0</v>
      </c>
      <c r="CT727" s="342">
        <f t="shared" si="3502"/>
        <v>0</v>
      </c>
      <c r="CU727" s="342">
        <f t="shared" si="3502"/>
        <v>0</v>
      </c>
      <c r="CV727" s="342">
        <f t="shared" si="3502"/>
        <v>0</v>
      </c>
      <c r="CW727" s="342">
        <f t="shared" si="3502"/>
        <v>0</v>
      </c>
      <c r="CX727" s="342">
        <f t="shared" si="3502"/>
        <v>0</v>
      </c>
      <c r="CY727" s="342">
        <f t="shared" si="3502"/>
        <v>0</v>
      </c>
      <c r="CZ727" s="342">
        <f t="shared" si="3502"/>
        <v>0</v>
      </c>
      <c r="DA727" s="342">
        <f t="shared" si="3502"/>
        <v>0</v>
      </c>
      <c r="DB727" s="342">
        <f t="shared" si="3502"/>
        <v>0</v>
      </c>
      <c r="DC727" s="342">
        <f t="shared" si="3502"/>
        <v>0</v>
      </c>
      <c r="DD727" s="342">
        <f t="shared" si="3502"/>
        <v>0</v>
      </c>
      <c r="DE727" s="342">
        <f t="shared" si="3502"/>
        <v>0</v>
      </c>
      <c r="DF727" s="342">
        <f t="shared" si="3502"/>
        <v>0</v>
      </c>
      <c r="DG727" s="342">
        <f t="shared" si="3502"/>
        <v>0</v>
      </c>
      <c r="DH727" s="342">
        <f t="shared" ref="DH727:FS727" si="3503">IF(DH$8="",0,IF(DH$1=1,SUMIFS(723:723,$1:$1,"&gt;="&amp;1,$1:$1,"&lt;="&amp;INT(-$T725/30))+(-$T725/30-INT(-$T725/30))*SUMIFS(723:723,$1:$1,INT(-$T725/30)+1),0)+(-$T725/30-INT(-$T725/30))*SUMIFS(723:723,$1:$1,DH$1+INT(-$T725/30)+1)+(INT(-$T725/30)+1+$T725/30)*SUMIFS(723:723,$1:$1,DH$1+INT(-$T725/30)))</f>
        <v>0</v>
      </c>
      <c r="DI727" s="342">
        <f t="shared" si="3503"/>
        <v>0</v>
      </c>
      <c r="DJ727" s="342">
        <f t="shared" si="3503"/>
        <v>0</v>
      </c>
      <c r="DK727" s="342">
        <f t="shared" si="3503"/>
        <v>0</v>
      </c>
      <c r="DL727" s="342">
        <f t="shared" si="3503"/>
        <v>0</v>
      </c>
      <c r="DM727" s="342">
        <f t="shared" si="3503"/>
        <v>0</v>
      </c>
      <c r="DN727" s="342">
        <f t="shared" si="3503"/>
        <v>0</v>
      </c>
      <c r="DO727" s="342">
        <f t="shared" si="3503"/>
        <v>0</v>
      </c>
      <c r="DP727" s="342">
        <f t="shared" si="3503"/>
        <v>0</v>
      </c>
      <c r="DQ727" s="342">
        <f t="shared" si="3503"/>
        <v>0</v>
      </c>
      <c r="DR727" s="342">
        <f t="shared" si="3503"/>
        <v>0</v>
      </c>
      <c r="DS727" s="342">
        <f t="shared" si="3503"/>
        <v>0</v>
      </c>
      <c r="DT727" s="342">
        <f t="shared" si="3503"/>
        <v>0</v>
      </c>
      <c r="DU727" s="342">
        <f t="shared" si="3503"/>
        <v>0</v>
      </c>
      <c r="DV727" s="342">
        <f t="shared" si="3503"/>
        <v>0</v>
      </c>
      <c r="DW727" s="342">
        <f t="shared" si="3503"/>
        <v>0</v>
      </c>
      <c r="DX727" s="342">
        <f t="shared" si="3503"/>
        <v>0</v>
      </c>
      <c r="DY727" s="342">
        <f t="shared" si="3503"/>
        <v>0</v>
      </c>
      <c r="DZ727" s="342">
        <f t="shared" si="3503"/>
        <v>0</v>
      </c>
      <c r="EA727" s="342">
        <f t="shared" si="3503"/>
        <v>0</v>
      </c>
      <c r="EB727" s="342">
        <f t="shared" si="3503"/>
        <v>0</v>
      </c>
      <c r="EC727" s="342">
        <f t="shared" si="3503"/>
        <v>0</v>
      </c>
      <c r="ED727" s="342">
        <f t="shared" si="3503"/>
        <v>0</v>
      </c>
      <c r="EE727" s="342">
        <f t="shared" si="3503"/>
        <v>0</v>
      </c>
      <c r="EF727" s="342">
        <f t="shared" si="3503"/>
        <v>0</v>
      </c>
      <c r="EG727" s="342">
        <f t="shared" si="3503"/>
        <v>0</v>
      </c>
      <c r="EH727" s="342">
        <f t="shared" si="3503"/>
        <v>0</v>
      </c>
      <c r="EI727" s="342">
        <f t="shared" si="3503"/>
        <v>0</v>
      </c>
      <c r="EJ727" s="342">
        <f t="shared" si="3503"/>
        <v>0</v>
      </c>
      <c r="EK727" s="342">
        <f t="shared" si="3503"/>
        <v>0</v>
      </c>
      <c r="EL727" s="342">
        <f t="shared" si="3503"/>
        <v>0</v>
      </c>
      <c r="EM727" s="342">
        <f t="shared" si="3503"/>
        <v>0</v>
      </c>
      <c r="EN727" s="342">
        <f t="shared" si="3503"/>
        <v>0</v>
      </c>
      <c r="EO727" s="342">
        <f t="shared" si="3503"/>
        <v>0</v>
      </c>
      <c r="EP727" s="342">
        <f t="shared" si="3503"/>
        <v>0</v>
      </c>
      <c r="EQ727" s="342">
        <f t="shared" si="3503"/>
        <v>0</v>
      </c>
      <c r="ER727" s="342">
        <f t="shared" si="3503"/>
        <v>0</v>
      </c>
      <c r="ES727" s="342">
        <f t="shared" si="3503"/>
        <v>0</v>
      </c>
      <c r="ET727" s="342">
        <f t="shared" si="3503"/>
        <v>0</v>
      </c>
      <c r="EU727" s="342">
        <f t="shared" si="3503"/>
        <v>0</v>
      </c>
      <c r="EV727" s="342">
        <f t="shared" si="3503"/>
        <v>0</v>
      </c>
      <c r="EW727" s="342">
        <f t="shared" si="3503"/>
        <v>0</v>
      </c>
      <c r="EX727" s="342">
        <f t="shared" si="3503"/>
        <v>0</v>
      </c>
      <c r="EY727" s="342">
        <f t="shared" si="3503"/>
        <v>0</v>
      </c>
      <c r="EZ727" s="342">
        <f t="shared" si="3503"/>
        <v>0</v>
      </c>
      <c r="FA727" s="342">
        <f t="shared" si="3503"/>
        <v>0</v>
      </c>
      <c r="FB727" s="342">
        <f t="shared" si="3503"/>
        <v>0</v>
      </c>
      <c r="FC727" s="342">
        <f t="shared" si="3503"/>
        <v>0</v>
      </c>
      <c r="FD727" s="342">
        <f t="shared" si="3503"/>
        <v>0</v>
      </c>
      <c r="FE727" s="342">
        <f t="shared" si="3503"/>
        <v>0</v>
      </c>
      <c r="FF727" s="342">
        <f t="shared" si="3503"/>
        <v>0</v>
      </c>
      <c r="FG727" s="342">
        <f t="shared" si="3503"/>
        <v>0</v>
      </c>
      <c r="FH727" s="342">
        <f t="shared" si="3503"/>
        <v>0</v>
      </c>
      <c r="FI727" s="342">
        <f t="shared" si="3503"/>
        <v>0</v>
      </c>
      <c r="FJ727" s="342">
        <f t="shared" si="3503"/>
        <v>0</v>
      </c>
      <c r="FK727" s="342">
        <f t="shared" si="3503"/>
        <v>0</v>
      </c>
      <c r="FL727" s="342">
        <f t="shared" si="3503"/>
        <v>0</v>
      </c>
      <c r="FM727" s="342">
        <f t="shared" si="3503"/>
        <v>0</v>
      </c>
      <c r="FN727" s="342">
        <f t="shared" si="3503"/>
        <v>0</v>
      </c>
      <c r="FO727" s="342">
        <f t="shared" si="3503"/>
        <v>0</v>
      </c>
      <c r="FP727" s="342">
        <f t="shared" si="3503"/>
        <v>0</v>
      </c>
      <c r="FQ727" s="342">
        <f t="shared" si="3503"/>
        <v>0</v>
      </c>
      <c r="FR727" s="342">
        <f t="shared" si="3503"/>
        <v>0</v>
      </c>
      <c r="FS727" s="342">
        <f t="shared" si="3503"/>
        <v>0</v>
      </c>
      <c r="FT727" s="342">
        <f t="shared" ref="FT727:GZ727" si="3504">IF(FT$8="",0,IF(FT$1=1,SUMIFS(723:723,$1:$1,"&gt;="&amp;1,$1:$1,"&lt;="&amp;INT(-$T725/30))+(-$T725/30-INT(-$T725/30))*SUMIFS(723:723,$1:$1,INT(-$T725/30)+1),0)+(-$T725/30-INT(-$T725/30))*SUMIFS(723:723,$1:$1,FT$1+INT(-$T725/30)+1)+(INT(-$T725/30)+1+$T725/30)*SUMIFS(723:723,$1:$1,FT$1+INT(-$T725/30)))</f>
        <v>0</v>
      </c>
      <c r="FU727" s="342">
        <f t="shared" si="3504"/>
        <v>0</v>
      </c>
      <c r="FV727" s="342">
        <f t="shared" si="3504"/>
        <v>0</v>
      </c>
      <c r="FW727" s="342">
        <f t="shared" si="3504"/>
        <v>0</v>
      </c>
      <c r="FX727" s="342">
        <f t="shared" si="3504"/>
        <v>0</v>
      </c>
      <c r="FY727" s="342">
        <f t="shared" si="3504"/>
        <v>0</v>
      </c>
      <c r="FZ727" s="342">
        <f t="shared" si="3504"/>
        <v>0</v>
      </c>
      <c r="GA727" s="342">
        <f t="shared" si="3504"/>
        <v>0</v>
      </c>
      <c r="GB727" s="342">
        <f t="shared" si="3504"/>
        <v>0</v>
      </c>
      <c r="GC727" s="342">
        <f t="shared" si="3504"/>
        <v>0</v>
      </c>
      <c r="GD727" s="342">
        <f t="shared" si="3504"/>
        <v>0</v>
      </c>
      <c r="GE727" s="342">
        <f t="shared" si="3504"/>
        <v>0</v>
      </c>
      <c r="GF727" s="342">
        <f t="shared" si="3504"/>
        <v>0</v>
      </c>
      <c r="GG727" s="342">
        <f t="shared" si="3504"/>
        <v>0</v>
      </c>
      <c r="GH727" s="342">
        <f t="shared" si="3504"/>
        <v>0</v>
      </c>
      <c r="GI727" s="342">
        <f t="shared" si="3504"/>
        <v>0</v>
      </c>
      <c r="GJ727" s="342">
        <f t="shared" si="3504"/>
        <v>0</v>
      </c>
      <c r="GK727" s="342">
        <f t="shared" si="3504"/>
        <v>0</v>
      </c>
      <c r="GL727" s="342">
        <f t="shared" si="3504"/>
        <v>0</v>
      </c>
      <c r="GM727" s="342">
        <f t="shared" si="3504"/>
        <v>0</v>
      </c>
      <c r="GN727" s="342">
        <f t="shared" si="3504"/>
        <v>0</v>
      </c>
      <c r="GO727" s="342">
        <f t="shared" si="3504"/>
        <v>0</v>
      </c>
      <c r="GP727" s="342">
        <f t="shared" si="3504"/>
        <v>0</v>
      </c>
      <c r="GQ727" s="342">
        <f t="shared" si="3504"/>
        <v>0</v>
      </c>
      <c r="GR727" s="342">
        <f t="shared" si="3504"/>
        <v>0</v>
      </c>
      <c r="GS727" s="342">
        <f t="shared" si="3504"/>
        <v>0</v>
      </c>
      <c r="GT727" s="342">
        <f t="shared" si="3504"/>
        <v>0</v>
      </c>
      <c r="GU727" s="342">
        <f t="shared" si="3504"/>
        <v>0</v>
      </c>
      <c r="GV727" s="342">
        <f t="shared" si="3504"/>
        <v>0</v>
      </c>
      <c r="GW727" s="342">
        <f t="shared" si="3504"/>
        <v>0</v>
      </c>
      <c r="GX727" s="342">
        <f t="shared" si="3504"/>
        <v>0</v>
      </c>
      <c r="GY727" s="342">
        <f t="shared" si="3504"/>
        <v>0</v>
      </c>
      <c r="GZ727" s="342">
        <f t="shared" si="3504"/>
        <v>0</v>
      </c>
      <c r="HA727" s="3"/>
      <c r="HB727" s="3"/>
    </row>
    <row r="728" spans="1:210" ht="4.2" customHeight="1">
      <c r="A728" s="1"/>
      <c r="B728" s="1"/>
      <c r="C728" s="1"/>
      <c r="D728" s="1"/>
      <c r="E728" s="263"/>
      <c r="F728" s="48"/>
      <c r="G728" s="231"/>
      <c r="H728" s="1"/>
      <c r="I728" s="1"/>
      <c r="J728" s="1"/>
      <c r="K728" s="1"/>
      <c r="L728" s="1"/>
      <c r="M728" s="5"/>
      <c r="N728" s="1"/>
      <c r="O728" s="1"/>
      <c r="P728" s="5"/>
      <c r="Q728" s="1"/>
      <c r="R728" s="1"/>
      <c r="S728" s="5"/>
      <c r="T728" s="7"/>
      <c r="U728" s="24"/>
      <c r="V728" s="1"/>
      <c r="W728" s="12"/>
      <c r="X728" s="10"/>
      <c r="Y728" s="46"/>
      <c r="Z728" s="93"/>
      <c r="AA728" s="356"/>
      <c r="AB728" s="356"/>
      <c r="AC728" s="356"/>
      <c r="AD728" s="356"/>
      <c r="AE728" s="356"/>
      <c r="AF728" s="356"/>
      <c r="AG728" s="356"/>
      <c r="AH728" s="356"/>
      <c r="AI728" s="356"/>
      <c r="AJ728" s="356"/>
      <c r="AK728" s="356"/>
      <c r="AL728" s="356"/>
      <c r="AM728" s="356"/>
      <c r="AN728" s="356"/>
      <c r="AO728" s="356"/>
      <c r="AP728" s="356"/>
      <c r="AQ728" s="356"/>
      <c r="AR728" s="356"/>
      <c r="AS728" s="356"/>
      <c r="AT728" s="356"/>
      <c r="AU728" s="356"/>
      <c r="AV728" s="356"/>
      <c r="AW728" s="356"/>
      <c r="AX728" s="356"/>
      <c r="AY728" s="356"/>
      <c r="AZ728" s="356"/>
      <c r="BA728" s="356"/>
      <c r="BB728" s="356"/>
      <c r="BC728" s="356"/>
      <c r="BD728" s="356"/>
      <c r="BE728" s="356"/>
      <c r="BF728" s="356"/>
      <c r="BG728" s="356"/>
      <c r="BH728" s="356"/>
      <c r="BI728" s="356"/>
      <c r="BJ728" s="356"/>
      <c r="BK728" s="356"/>
      <c r="BL728" s="356"/>
      <c r="BM728" s="356"/>
      <c r="BN728" s="356"/>
      <c r="BO728" s="356"/>
      <c r="BP728" s="356"/>
      <c r="BQ728" s="356"/>
      <c r="BR728" s="356"/>
      <c r="BS728" s="356"/>
      <c r="BT728" s="356"/>
      <c r="BU728" s="356"/>
      <c r="BV728" s="356"/>
      <c r="BW728" s="356"/>
      <c r="BX728" s="356"/>
      <c r="BY728" s="356"/>
      <c r="BZ728" s="356"/>
      <c r="CA728" s="356"/>
      <c r="CB728" s="356"/>
      <c r="CC728" s="356"/>
      <c r="CD728" s="356"/>
      <c r="CE728" s="356"/>
      <c r="CF728" s="356"/>
      <c r="CG728" s="356"/>
      <c r="CH728" s="356"/>
      <c r="CI728" s="356"/>
      <c r="CJ728" s="356"/>
      <c r="CK728" s="356"/>
      <c r="CL728" s="356"/>
      <c r="CM728" s="356"/>
      <c r="CN728" s="356"/>
      <c r="CO728" s="356"/>
      <c r="CP728" s="356"/>
      <c r="CQ728" s="356"/>
      <c r="CR728" s="356"/>
      <c r="CS728" s="356"/>
      <c r="CT728" s="356"/>
      <c r="CU728" s="356"/>
      <c r="CV728" s="356"/>
      <c r="CW728" s="356"/>
      <c r="CX728" s="356"/>
      <c r="CY728" s="356"/>
      <c r="CZ728" s="356"/>
      <c r="DA728" s="356"/>
      <c r="DB728" s="356"/>
      <c r="DC728" s="356"/>
      <c r="DD728" s="356"/>
      <c r="DE728" s="356"/>
      <c r="DF728" s="356"/>
      <c r="DG728" s="356"/>
      <c r="DH728" s="356"/>
      <c r="DI728" s="356"/>
      <c r="DJ728" s="356"/>
      <c r="DK728" s="356"/>
      <c r="DL728" s="356"/>
      <c r="DM728" s="356"/>
      <c r="DN728" s="356"/>
      <c r="DO728" s="356"/>
      <c r="DP728" s="356"/>
      <c r="DQ728" s="356"/>
      <c r="DR728" s="356"/>
      <c r="DS728" s="356"/>
      <c r="DT728" s="356"/>
      <c r="DU728" s="356"/>
      <c r="DV728" s="356"/>
      <c r="DW728" s="356"/>
      <c r="DX728" s="356"/>
      <c r="DY728" s="356"/>
      <c r="DZ728" s="356"/>
      <c r="EA728" s="356"/>
      <c r="EB728" s="356"/>
      <c r="EC728" s="356"/>
      <c r="ED728" s="356"/>
      <c r="EE728" s="356"/>
      <c r="EF728" s="356"/>
      <c r="EG728" s="356"/>
      <c r="EH728" s="356"/>
      <c r="EI728" s="356"/>
      <c r="EJ728" s="356"/>
      <c r="EK728" s="356"/>
      <c r="EL728" s="356"/>
      <c r="EM728" s="356"/>
      <c r="EN728" s="356"/>
      <c r="EO728" s="356"/>
      <c r="EP728" s="356"/>
      <c r="EQ728" s="356"/>
      <c r="ER728" s="356"/>
      <c r="ES728" s="356"/>
      <c r="ET728" s="356"/>
      <c r="EU728" s="356"/>
      <c r="EV728" s="356"/>
      <c r="EW728" s="356"/>
      <c r="EX728" s="356"/>
      <c r="EY728" s="356"/>
      <c r="EZ728" s="356"/>
      <c r="FA728" s="356"/>
      <c r="FB728" s="356"/>
      <c r="FC728" s="356"/>
      <c r="FD728" s="356"/>
      <c r="FE728" s="356"/>
      <c r="FF728" s="356"/>
      <c r="FG728" s="356"/>
      <c r="FH728" s="356"/>
      <c r="FI728" s="356"/>
      <c r="FJ728" s="356"/>
      <c r="FK728" s="356"/>
      <c r="FL728" s="356"/>
      <c r="FM728" s="356"/>
      <c r="FN728" s="356"/>
      <c r="FO728" s="356"/>
      <c r="FP728" s="356"/>
      <c r="FQ728" s="356"/>
      <c r="FR728" s="356"/>
      <c r="FS728" s="356"/>
      <c r="FT728" s="356"/>
      <c r="FU728" s="356"/>
      <c r="FV728" s="356"/>
      <c r="FW728" s="356"/>
      <c r="FX728" s="356"/>
      <c r="FY728" s="356"/>
      <c r="FZ728" s="356"/>
      <c r="GA728" s="356"/>
      <c r="GB728" s="356"/>
      <c r="GC728" s="356"/>
      <c r="GD728" s="356"/>
      <c r="GE728" s="356"/>
      <c r="GF728" s="356"/>
      <c r="GG728" s="356"/>
      <c r="GH728" s="356"/>
      <c r="GI728" s="356"/>
      <c r="GJ728" s="356"/>
      <c r="GK728" s="356"/>
      <c r="GL728" s="356"/>
      <c r="GM728" s="356"/>
      <c r="GN728" s="356"/>
      <c r="GO728" s="356"/>
      <c r="GP728" s="356"/>
      <c r="GQ728" s="356"/>
      <c r="GR728" s="356"/>
      <c r="GS728" s="356"/>
      <c r="GT728" s="356"/>
      <c r="GU728" s="356"/>
      <c r="GV728" s="356"/>
      <c r="GW728" s="356"/>
      <c r="GX728" s="356"/>
      <c r="GY728" s="356"/>
      <c r="GZ728" s="356"/>
      <c r="HA728" s="1"/>
      <c r="HB728" s="1"/>
    </row>
    <row r="729" spans="1:210" ht="4.2" customHeight="1">
      <c r="A729" s="1"/>
      <c r="B729" s="1"/>
      <c r="C729" s="1"/>
      <c r="D729" s="1"/>
      <c r="E729" s="358"/>
      <c r="F729" s="358"/>
      <c r="G729" s="358"/>
      <c r="H729" s="358"/>
      <c r="I729" s="358"/>
      <c r="J729" s="358"/>
      <c r="K729" s="358"/>
      <c r="L729" s="358"/>
      <c r="M729" s="277"/>
      <c r="N729" s="358"/>
      <c r="O729" s="358"/>
      <c r="P729" s="277"/>
      <c r="Q729" s="358"/>
      <c r="R729" s="1"/>
      <c r="S729" s="5"/>
      <c r="T729" s="7"/>
      <c r="U729" s="24"/>
      <c r="V729" s="1"/>
      <c r="W729" s="359"/>
      <c r="X729" s="10"/>
      <c r="Y729" s="46"/>
      <c r="Z729" s="93"/>
      <c r="AA729" s="360"/>
      <c r="AB729" s="360"/>
      <c r="AC729" s="360"/>
      <c r="AD729" s="360"/>
      <c r="AE729" s="360"/>
      <c r="AF729" s="360"/>
      <c r="AG729" s="360"/>
      <c r="AH729" s="360"/>
      <c r="AI729" s="360"/>
      <c r="AJ729" s="360"/>
      <c r="AK729" s="360"/>
      <c r="AL729" s="360"/>
      <c r="AM729" s="360"/>
      <c r="AN729" s="360"/>
      <c r="AO729" s="360"/>
      <c r="AP729" s="360"/>
      <c r="AQ729" s="360"/>
      <c r="AR729" s="360"/>
      <c r="AS729" s="360"/>
      <c r="AT729" s="360"/>
      <c r="AU729" s="360"/>
      <c r="AV729" s="360"/>
      <c r="AW729" s="360"/>
      <c r="AX729" s="360"/>
      <c r="AY729" s="360"/>
      <c r="AZ729" s="360"/>
      <c r="BA729" s="360"/>
      <c r="BB729" s="360"/>
      <c r="BC729" s="360"/>
      <c r="BD729" s="360"/>
      <c r="BE729" s="360"/>
      <c r="BF729" s="360"/>
      <c r="BG729" s="360"/>
      <c r="BH729" s="360"/>
      <c r="BI729" s="360"/>
      <c r="BJ729" s="360"/>
      <c r="BK729" s="360"/>
      <c r="BL729" s="360"/>
      <c r="BM729" s="360"/>
      <c r="BN729" s="360"/>
      <c r="BO729" s="360"/>
      <c r="BP729" s="360"/>
      <c r="BQ729" s="360"/>
      <c r="BR729" s="360"/>
      <c r="BS729" s="360"/>
      <c r="BT729" s="360"/>
      <c r="BU729" s="360"/>
      <c r="BV729" s="360"/>
      <c r="BW729" s="360"/>
      <c r="BX729" s="360"/>
      <c r="BY729" s="360"/>
      <c r="BZ729" s="360"/>
      <c r="CA729" s="360"/>
      <c r="CB729" s="360"/>
      <c r="CC729" s="360"/>
      <c r="CD729" s="360"/>
      <c r="CE729" s="360"/>
      <c r="CF729" s="360"/>
      <c r="CG729" s="360"/>
      <c r="CH729" s="360"/>
      <c r="CI729" s="360"/>
      <c r="CJ729" s="360"/>
      <c r="CK729" s="360"/>
      <c r="CL729" s="360"/>
      <c r="CM729" s="360"/>
      <c r="CN729" s="360"/>
      <c r="CO729" s="360"/>
      <c r="CP729" s="360"/>
      <c r="CQ729" s="360"/>
      <c r="CR729" s="360"/>
      <c r="CS729" s="360"/>
      <c r="CT729" s="360"/>
      <c r="CU729" s="360"/>
      <c r="CV729" s="360"/>
      <c r="CW729" s="360"/>
      <c r="CX729" s="360"/>
      <c r="CY729" s="360"/>
      <c r="CZ729" s="360"/>
      <c r="DA729" s="360"/>
      <c r="DB729" s="360"/>
      <c r="DC729" s="360"/>
      <c r="DD729" s="360"/>
      <c r="DE729" s="360"/>
      <c r="DF729" s="360"/>
      <c r="DG729" s="360"/>
      <c r="DH729" s="360"/>
      <c r="DI729" s="360"/>
      <c r="DJ729" s="360"/>
      <c r="DK729" s="360"/>
      <c r="DL729" s="360"/>
      <c r="DM729" s="360"/>
      <c r="DN729" s="360"/>
      <c r="DO729" s="360"/>
      <c r="DP729" s="360"/>
      <c r="DQ729" s="360"/>
      <c r="DR729" s="360"/>
      <c r="DS729" s="360"/>
      <c r="DT729" s="360"/>
      <c r="DU729" s="360"/>
      <c r="DV729" s="360"/>
      <c r="DW729" s="360"/>
      <c r="DX729" s="360"/>
      <c r="DY729" s="360"/>
      <c r="DZ729" s="360"/>
      <c r="EA729" s="360"/>
      <c r="EB729" s="360"/>
      <c r="EC729" s="360"/>
      <c r="ED729" s="360"/>
      <c r="EE729" s="360"/>
      <c r="EF729" s="360"/>
      <c r="EG729" s="360"/>
      <c r="EH729" s="360"/>
      <c r="EI729" s="360"/>
      <c r="EJ729" s="360"/>
      <c r="EK729" s="360"/>
      <c r="EL729" s="360"/>
      <c r="EM729" s="360"/>
      <c r="EN729" s="360"/>
      <c r="EO729" s="360"/>
      <c r="EP729" s="360"/>
      <c r="EQ729" s="360"/>
      <c r="ER729" s="360"/>
      <c r="ES729" s="360"/>
      <c r="ET729" s="360"/>
      <c r="EU729" s="360"/>
      <c r="EV729" s="360"/>
      <c r="EW729" s="360"/>
      <c r="EX729" s="360"/>
      <c r="EY729" s="360"/>
      <c r="EZ729" s="360"/>
      <c r="FA729" s="360"/>
      <c r="FB729" s="360"/>
      <c r="FC729" s="360"/>
      <c r="FD729" s="360"/>
      <c r="FE729" s="360"/>
      <c r="FF729" s="360"/>
      <c r="FG729" s="360"/>
      <c r="FH729" s="360"/>
      <c r="FI729" s="360"/>
      <c r="FJ729" s="360"/>
      <c r="FK729" s="360"/>
      <c r="FL729" s="360"/>
      <c r="FM729" s="360"/>
      <c r="FN729" s="360"/>
      <c r="FO729" s="360"/>
      <c r="FP729" s="360"/>
      <c r="FQ729" s="360"/>
      <c r="FR729" s="360"/>
      <c r="FS729" s="360"/>
      <c r="FT729" s="360"/>
      <c r="FU729" s="360"/>
      <c r="FV729" s="360"/>
      <c r="FW729" s="360"/>
      <c r="FX729" s="360"/>
      <c r="FY729" s="360"/>
      <c r="FZ729" s="360"/>
      <c r="GA729" s="360"/>
      <c r="GB729" s="360"/>
      <c r="GC729" s="360"/>
      <c r="GD729" s="360"/>
      <c r="GE729" s="360"/>
      <c r="GF729" s="360"/>
      <c r="GG729" s="360"/>
      <c r="GH729" s="360"/>
      <c r="GI729" s="360"/>
      <c r="GJ729" s="360"/>
      <c r="GK729" s="360"/>
      <c r="GL729" s="360"/>
      <c r="GM729" s="360"/>
      <c r="GN729" s="360"/>
      <c r="GO729" s="360"/>
      <c r="GP729" s="360"/>
      <c r="GQ729" s="360"/>
      <c r="GR729" s="360"/>
      <c r="GS729" s="360"/>
      <c r="GT729" s="360"/>
      <c r="GU729" s="360"/>
      <c r="GV729" s="360"/>
      <c r="GW729" s="360"/>
      <c r="GX729" s="360"/>
      <c r="GY729" s="360"/>
      <c r="GZ729" s="360"/>
      <c r="HA729" s="1"/>
      <c r="HB729" s="1"/>
    </row>
    <row r="730" spans="1:210" ht="7.2" customHeight="1">
      <c r="A730" s="1"/>
      <c r="B730" s="1"/>
      <c r="C730" s="1"/>
      <c r="D730" s="1"/>
      <c r="E730" s="263"/>
      <c r="F730" s="48"/>
      <c r="G730" s="231"/>
      <c r="H730" s="1"/>
      <c r="I730" s="1"/>
      <c r="J730" s="1"/>
      <c r="K730" s="1"/>
      <c r="L730" s="1"/>
      <c r="M730" s="5"/>
      <c r="N730" s="1"/>
      <c r="O730" s="1"/>
      <c r="P730" s="5"/>
      <c r="Q730" s="1"/>
      <c r="R730" s="1"/>
      <c r="S730" s="5"/>
      <c r="T730" s="7"/>
      <c r="U730" s="24"/>
      <c r="V730" s="1"/>
      <c r="W730" s="12"/>
      <c r="X730" s="10"/>
      <c r="Y730" s="46"/>
      <c r="Z730" s="93"/>
      <c r="AA730" s="356"/>
      <c r="AB730" s="356"/>
      <c r="AC730" s="356"/>
      <c r="AD730" s="356"/>
      <c r="AE730" s="356"/>
      <c r="AF730" s="356"/>
      <c r="AG730" s="356"/>
      <c r="AH730" s="356"/>
      <c r="AI730" s="356"/>
      <c r="AJ730" s="356"/>
      <c r="AK730" s="356"/>
      <c r="AL730" s="356"/>
      <c r="AM730" s="356"/>
      <c r="AN730" s="356"/>
      <c r="AO730" s="356"/>
      <c r="AP730" s="356"/>
      <c r="AQ730" s="356"/>
      <c r="AR730" s="356"/>
      <c r="AS730" s="356"/>
      <c r="AT730" s="356"/>
      <c r="AU730" s="356"/>
      <c r="AV730" s="356"/>
      <c r="AW730" s="356"/>
      <c r="AX730" s="356"/>
      <c r="AY730" s="356"/>
      <c r="AZ730" s="356"/>
      <c r="BA730" s="356"/>
      <c r="BB730" s="356"/>
      <c r="BC730" s="356"/>
      <c r="BD730" s="356"/>
      <c r="BE730" s="356"/>
      <c r="BF730" s="356"/>
      <c r="BG730" s="356"/>
      <c r="BH730" s="356"/>
      <c r="BI730" s="356"/>
      <c r="BJ730" s="356"/>
      <c r="BK730" s="356"/>
      <c r="BL730" s="356"/>
      <c r="BM730" s="356"/>
      <c r="BN730" s="356"/>
      <c r="BO730" s="356"/>
      <c r="BP730" s="356"/>
      <c r="BQ730" s="356"/>
      <c r="BR730" s="356"/>
      <c r="BS730" s="356"/>
      <c r="BT730" s="356"/>
      <c r="BU730" s="356"/>
      <c r="BV730" s="356"/>
      <c r="BW730" s="356"/>
      <c r="BX730" s="356"/>
      <c r="BY730" s="356"/>
      <c r="BZ730" s="356"/>
      <c r="CA730" s="356"/>
      <c r="CB730" s="356"/>
      <c r="CC730" s="356"/>
      <c r="CD730" s="356"/>
      <c r="CE730" s="356"/>
      <c r="CF730" s="356"/>
      <c r="CG730" s="356"/>
      <c r="CH730" s="356"/>
      <c r="CI730" s="356"/>
      <c r="CJ730" s="356"/>
      <c r="CK730" s="356"/>
      <c r="CL730" s="356"/>
      <c r="CM730" s="356"/>
      <c r="CN730" s="356"/>
      <c r="CO730" s="356"/>
      <c r="CP730" s="356"/>
      <c r="CQ730" s="356"/>
      <c r="CR730" s="356"/>
      <c r="CS730" s="356"/>
      <c r="CT730" s="356"/>
      <c r="CU730" s="356"/>
      <c r="CV730" s="356"/>
      <c r="CW730" s="356"/>
      <c r="CX730" s="356"/>
      <c r="CY730" s="356"/>
      <c r="CZ730" s="356"/>
      <c r="DA730" s="356"/>
      <c r="DB730" s="356"/>
      <c r="DC730" s="356"/>
      <c r="DD730" s="356"/>
      <c r="DE730" s="356"/>
      <c r="DF730" s="356"/>
      <c r="DG730" s="356"/>
      <c r="DH730" s="356"/>
      <c r="DI730" s="356"/>
      <c r="DJ730" s="356"/>
      <c r="DK730" s="356"/>
      <c r="DL730" s="356"/>
      <c r="DM730" s="356"/>
      <c r="DN730" s="356"/>
      <c r="DO730" s="356"/>
      <c r="DP730" s="356"/>
      <c r="DQ730" s="356"/>
      <c r="DR730" s="356"/>
      <c r="DS730" s="356"/>
      <c r="DT730" s="356"/>
      <c r="DU730" s="356"/>
      <c r="DV730" s="356"/>
      <c r="DW730" s="356"/>
      <c r="DX730" s="356"/>
      <c r="DY730" s="356"/>
      <c r="DZ730" s="356"/>
      <c r="EA730" s="356"/>
      <c r="EB730" s="356"/>
      <c r="EC730" s="356"/>
      <c r="ED730" s="356"/>
      <c r="EE730" s="356"/>
      <c r="EF730" s="356"/>
      <c r="EG730" s="356"/>
      <c r="EH730" s="356"/>
      <c r="EI730" s="356"/>
      <c r="EJ730" s="356"/>
      <c r="EK730" s="356"/>
      <c r="EL730" s="356"/>
      <c r="EM730" s="356"/>
      <c r="EN730" s="356"/>
      <c r="EO730" s="356"/>
      <c r="EP730" s="356"/>
      <c r="EQ730" s="356"/>
      <c r="ER730" s="356"/>
      <c r="ES730" s="356"/>
      <c r="ET730" s="356"/>
      <c r="EU730" s="356"/>
      <c r="EV730" s="356"/>
      <c r="EW730" s="356"/>
      <c r="EX730" s="356"/>
      <c r="EY730" s="356"/>
      <c r="EZ730" s="356"/>
      <c r="FA730" s="356"/>
      <c r="FB730" s="356"/>
      <c r="FC730" s="356"/>
      <c r="FD730" s="356"/>
      <c r="FE730" s="356"/>
      <c r="FF730" s="356"/>
      <c r="FG730" s="356"/>
      <c r="FH730" s="356"/>
      <c r="FI730" s="356"/>
      <c r="FJ730" s="356"/>
      <c r="FK730" s="356"/>
      <c r="FL730" s="356"/>
      <c r="FM730" s="356"/>
      <c r="FN730" s="356"/>
      <c r="FO730" s="356"/>
      <c r="FP730" s="356"/>
      <c r="FQ730" s="356"/>
      <c r="FR730" s="356"/>
      <c r="FS730" s="356"/>
      <c r="FT730" s="356"/>
      <c r="FU730" s="356"/>
      <c r="FV730" s="356"/>
      <c r="FW730" s="356"/>
      <c r="FX730" s="356"/>
      <c r="FY730" s="356"/>
      <c r="FZ730" s="356"/>
      <c r="GA730" s="356"/>
      <c r="GB730" s="356"/>
      <c r="GC730" s="356"/>
      <c r="GD730" s="356"/>
      <c r="GE730" s="356"/>
      <c r="GF730" s="356"/>
      <c r="GG730" s="356"/>
      <c r="GH730" s="356"/>
      <c r="GI730" s="356"/>
      <c r="GJ730" s="356"/>
      <c r="GK730" s="356"/>
      <c r="GL730" s="356"/>
      <c r="GM730" s="356"/>
      <c r="GN730" s="356"/>
      <c r="GO730" s="356"/>
      <c r="GP730" s="356"/>
      <c r="GQ730" s="356"/>
      <c r="GR730" s="356"/>
      <c r="GS730" s="356"/>
      <c r="GT730" s="356"/>
      <c r="GU730" s="356"/>
      <c r="GV730" s="356"/>
      <c r="GW730" s="356"/>
      <c r="GX730" s="356"/>
      <c r="GY730" s="356"/>
      <c r="GZ730" s="356"/>
      <c r="HA730" s="1"/>
      <c r="HB730" s="1"/>
    </row>
    <row r="731" spans="1:210" s="23" customFormat="1" ht="12.6" thickBot="1">
      <c r="A731" s="19"/>
      <c r="B731" s="244" t="s">
        <v>154</v>
      </c>
      <c r="C731" s="19"/>
      <c r="D731" s="19"/>
      <c r="E731" s="269"/>
      <c r="F731" s="52"/>
      <c r="G731" s="232"/>
      <c r="H731" s="19"/>
      <c r="I731" s="19" t="str">
        <f>$I$713</f>
        <v>общий перем. расход, зависимость "% от ..."</v>
      </c>
      <c r="J731" s="19"/>
      <c r="K731" s="19"/>
      <c r="L731" s="19"/>
      <c r="M731" s="5" t="s">
        <v>6</v>
      </c>
      <c r="N731" s="580" t="s">
        <v>623</v>
      </c>
      <c r="O731" s="19"/>
      <c r="P731" s="20"/>
      <c r="Q731" s="19"/>
      <c r="R731" s="19"/>
      <c r="S731" s="20"/>
      <c r="T731" s="204"/>
      <c r="U731" s="26"/>
      <c r="V731" s="19"/>
      <c r="W731" s="21"/>
      <c r="X731" s="22"/>
      <c r="Y731" s="47"/>
      <c r="Z731" s="96"/>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c r="BY731" s="355"/>
      <c r="BZ731" s="355"/>
      <c r="CA731" s="355"/>
      <c r="CB731" s="355"/>
      <c r="CC731" s="355"/>
      <c r="CD731" s="355"/>
      <c r="CE731" s="355"/>
      <c r="CF731" s="355"/>
      <c r="CG731" s="355"/>
      <c r="CH731" s="355"/>
      <c r="CI731" s="355"/>
      <c r="CJ731" s="355"/>
      <c r="CK731" s="355"/>
      <c r="CL731" s="355"/>
      <c r="CM731" s="355"/>
      <c r="CN731" s="355"/>
      <c r="CO731" s="355"/>
      <c r="CP731" s="355"/>
      <c r="CQ731" s="355"/>
      <c r="CR731" s="355"/>
      <c r="CS731" s="355"/>
      <c r="CT731" s="355"/>
      <c r="CU731" s="355"/>
      <c r="CV731" s="355"/>
      <c r="CW731" s="355"/>
      <c r="CX731" s="355"/>
      <c r="CY731" s="355"/>
      <c r="CZ731" s="355"/>
      <c r="DA731" s="355"/>
      <c r="DB731" s="355"/>
      <c r="DC731" s="355"/>
      <c r="DD731" s="355"/>
      <c r="DE731" s="355"/>
      <c r="DF731" s="355"/>
      <c r="DG731" s="355"/>
      <c r="DH731" s="355"/>
      <c r="DI731" s="355"/>
      <c r="DJ731" s="355"/>
      <c r="DK731" s="355"/>
      <c r="DL731" s="355"/>
      <c r="DM731" s="355"/>
      <c r="DN731" s="355"/>
      <c r="DO731" s="355"/>
      <c r="DP731" s="355"/>
      <c r="DQ731" s="355"/>
      <c r="DR731" s="355"/>
      <c r="DS731" s="355"/>
      <c r="DT731" s="355"/>
      <c r="DU731" s="355"/>
      <c r="DV731" s="355"/>
      <c r="DW731" s="355"/>
      <c r="DX731" s="355"/>
      <c r="DY731" s="355"/>
      <c r="DZ731" s="355"/>
      <c r="EA731" s="355"/>
      <c r="EB731" s="355"/>
      <c r="EC731" s="355"/>
      <c r="ED731" s="355"/>
      <c r="EE731" s="355"/>
      <c r="EF731" s="355"/>
      <c r="EG731" s="355"/>
      <c r="EH731" s="355"/>
      <c r="EI731" s="355"/>
      <c r="EJ731" s="355"/>
      <c r="EK731" s="355"/>
      <c r="EL731" s="355"/>
      <c r="EM731" s="355"/>
      <c r="EN731" s="355"/>
      <c r="EO731" s="355"/>
      <c r="EP731" s="355"/>
      <c r="EQ731" s="355"/>
      <c r="ER731" s="355"/>
      <c r="ES731" s="355"/>
      <c r="ET731" s="355"/>
      <c r="EU731" s="355"/>
      <c r="EV731" s="355"/>
      <c r="EW731" s="355"/>
      <c r="EX731" s="355"/>
      <c r="EY731" s="355"/>
      <c r="EZ731" s="355"/>
      <c r="FA731" s="355"/>
      <c r="FB731" s="355"/>
      <c r="FC731" s="355"/>
      <c r="FD731" s="355"/>
      <c r="FE731" s="355"/>
      <c r="FF731" s="355"/>
      <c r="FG731" s="355"/>
      <c r="FH731" s="355"/>
      <c r="FI731" s="355"/>
      <c r="FJ731" s="355"/>
      <c r="FK731" s="355"/>
      <c r="FL731" s="355"/>
      <c r="FM731" s="355"/>
      <c r="FN731" s="355"/>
      <c r="FO731" s="355"/>
      <c r="FP731" s="355"/>
      <c r="FQ731" s="355"/>
      <c r="FR731" s="355"/>
      <c r="FS731" s="355"/>
      <c r="FT731" s="355"/>
      <c r="FU731" s="355"/>
      <c r="FV731" s="355"/>
      <c r="FW731" s="355"/>
      <c r="FX731" s="355"/>
      <c r="FY731" s="355"/>
      <c r="FZ731" s="355"/>
      <c r="GA731" s="355"/>
      <c r="GB731" s="355"/>
      <c r="GC731" s="355"/>
      <c r="GD731" s="355"/>
      <c r="GE731" s="355"/>
      <c r="GF731" s="355"/>
      <c r="GG731" s="355"/>
      <c r="GH731" s="355"/>
      <c r="GI731" s="355"/>
      <c r="GJ731" s="355"/>
      <c r="GK731" s="355"/>
      <c r="GL731" s="355"/>
      <c r="GM731" s="355"/>
      <c r="GN731" s="355"/>
      <c r="GO731" s="355"/>
      <c r="GP731" s="355"/>
      <c r="GQ731" s="355"/>
      <c r="GR731" s="355"/>
      <c r="GS731" s="355"/>
      <c r="GT731" s="355"/>
      <c r="GU731" s="355"/>
      <c r="GV731" s="355"/>
      <c r="GW731" s="355"/>
      <c r="GX731" s="355"/>
      <c r="GY731" s="355"/>
      <c r="GZ731" s="355"/>
      <c r="HA731" s="19"/>
      <c r="HB731" s="19"/>
    </row>
    <row r="732" spans="1:210" ht="4.2" customHeight="1" thickTop="1">
      <c r="A732" s="1"/>
      <c r="B732" s="1"/>
      <c r="C732" s="1"/>
      <c r="D732" s="1"/>
      <c r="E732" s="263"/>
      <c r="F732" s="48"/>
      <c r="G732" s="231"/>
      <c r="H732" s="1"/>
      <c r="I732" s="1"/>
      <c r="J732" s="1"/>
      <c r="K732" s="1"/>
      <c r="L732" s="1"/>
      <c r="M732" s="5"/>
      <c r="N732" s="357"/>
      <c r="O732" s="1"/>
      <c r="P732" s="5"/>
      <c r="Q732" s="1"/>
      <c r="R732" s="1"/>
      <c r="S732" s="5"/>
      <c r="T732" s="7"/>
      <c r="U732" s="24"/>
      <c r="V732" s="1"/>
      <c r="W732" s="12"/>
      <c r="X732" s="10"/>
      <c r="Y732" s="46"/>
      <c r="Z732" s="93"/>
      <c r="AA732" s="356"/>
      <c r="AB732" s="356"/>
      <c r="AC732" s="356"/>
      <c r="AD732" s="356"/>
      <c r="AE732" s="356"/>
      <c r="AF732" s="356"/>
      <c r="AG732" s="356"/>
      <c r="AH732" s="356"/>
      <c r="AI732" s="356"/>
      <c r="AJ732" s="356"/>
      <c r="AK732" s="356"/>
      <c r="AL732" s="356"/>
      <c r="AM732" s="356"/>
      <c r="AN732" s="356"/>
      <c r="AO732" s="356"/>
      <c r="AP732" s="356"/>
      <c r="AQ732" s="356"/>
      <c r="AR732" s="356"/>
      <c r="AS732" s="356"/>
      <c r="AT732" s="356"/>
      <c r="AU732" s="356"/>
      <c r="AV732" s="356"/>
      <c r="AW732" s="356"/>
      <c r="AX732" s="356"/>
      <c r="AY732" s="356"/>
      <c r="AZ732" s="356"/>
      <c r="BA732" s="356"/>
      <c r="BB732" s="356"/>
      <c r="BC732" s="356"/>
      <c r="BD732" s="356"/>
      <c r="BE732" s="356"/>
      <c r="BF732" s="356"/>
      <c r="BG732" s="356"/>
      <c r="BH732" s="356"/>
      <c r="BI732" s="356"/>
      <c r="BJ732" s="356"/>
      <c r="BK732" s="356"/>
      <c r="BL732" s="356"/>
      <c r="BM732" s="356"/>
      <c r="BN732" s="356"/>
      <c r="BO732" s="356"/>
      <c r="BP732" s="356"/>
      <c r="BQ732" s="356"/>
      <c r="BR732" s="356"/>
      <c r="BS732" s="356"/>
      <c r="BT732" s="356"/>
      <c r="BU732" s="356"/>
      <c r="BV732" s="356"/>
      <c r="BW732" s="356"/>
      <c r="BX732" s="356"/>
      <c r="BY732" s="356"/>
      <c r="BZ732" s="356"/>
      <c r="CA732" s="356"/>
      <c r="CB732" s="356"/>
      <c r="CC732" s="356"/>
      <c r="CD732" s="356"/>
      <c r="CE732" s="356"/>
      <c r="CF732" s="356"/>
      <c r="CG732" s="356"/>
      <c r="CH732" s="356"/>
      <c r="CI732" s="356"/>
      <c r="CJ732" s="356"/>
      <c r="CK732" s="356"/>
      <c r="CL732" s="356"/>
      <c r="CM732" s="356"/>
      <c r="CN732" s="356"/>
      <c r="CO732" s="356"/>
      <c r="CP732" s="356"/>
      <c r="CQ732" s="356"/>
      <c r="CR732" s="356"/>
      <c r="CS732" s="356"/>
      <c r="CT732" s="356"/>
      <c r="CU732" s="356"/>
      <c r="CV732" s="356"/>
      <c r="CW732" s="356"/>
      <c r="CX732" s="356"/>
      <c r="CY732" s="356"/>
      <c r="CZ732" s="356"/>
      <c r="DA732" s="356"/>
      <c r="DB732" s="356"/>
      <c r="DC732" s="356"/>
      <c r="DD732" s="356"/>
      <c r="DE732" s="356"/>
      <c r="DF732" s="356"/>
      <c r="DG732" s="356"/>
      <c r="DH732" s="356"/>
      <c r="DI732" s="356"/>
      <c r="DJ732" s="356"/>
      <c r="DK732" s="356"/>
      <c r="DL732" s="356"/>
      <c r="DM732" s="356"/>
      <c r="DN732" s="356"/>
      <c r="DO732" s="356"/>
      <c r="DP732" s="356"/>
      <c r="DQ732" s="356"/>
      <c r="DR732" s="356"/>
      <c r="DS732" s="356"/>
      <c r="DT732" s="356"/>
      <c r="DU732" s="356"/>
      <c r="DV732" s="356"/>
      <c r="DW732" s="356"/>
      <c r="DX732" s="356"/>
      <c r="DY732" s="356"/>
      <c r="DZ732" s="356"/>
      <c r="EA732" s="356"/>
      <c r="EB732" s="356"/>
      <c r="EC732" s="356"/>
      <c r="ED732" s="356"/>
      <c r="EE732" s="356"/>
      <c r="EF732" s="356"/>
      <c r="EG732" s="356"/>
      <c r="EH732" s="356"/>
      <c r="EI732" s="356"/>
      <c r="EJ732" s="356"/>
      <c r="EK732" s="356"/>
      <c r="EL732" s="356"/>
      <c r="EM732" s="356"/>
      <c r="EN732" s="356"/>
      <c r="EO732" s="356"/>
      <c r="EP732" s="356"/>
      <c r="EQ732" s="356"/>
      <c r="ER732" s="356"/>
      <c r="ES732" s="356"/>
      <c r="ET732" s="356"/>
      <c r="EU732" s="356"/>
      <c r="EV732" s="356"/>
      <c r="EW732" s="356"/>
      <c r="EX732" s="356"/>
      <c r="EY732" s="356"/>
      <c r="EZ732" s="356"/>
      <c r="FA732" s="356"/>
      <c r="FB732" s="356"/>
      <c r="FC732" s="356"/>
      <c r="FD732" s="356"/>
      <c r="FE732" s="356"/>
      <c r="FF732" s="356"/>
      <c r="FG732" s="356"/>
      <c r="FH732" s="356"/>
      <c r="FI732" s="356"/>
      <c r="FJ732" s="356"/>
      <c r="FK732" s="356"/>
      <c r="FL732" s="356"/>
      <c r="FM732" s="356"/>
      <c r="FN732" s="356"/>
      <c r="FO732" s="356"/>
      <c r="FP732" s="356"/>
      <c r="FQ732" s="356"/>
      <c r="FR732" s="356"/>
      <c r="FS732" s="356"/>
      <c r="FT732" s="356"/>
      <c r="FU732" s="356"/>
      <c r="FV732" s="356"/>
      <c r="FW732" s="356"/>
      <c r="FX732" s="356"/>
      <c r="FY732" s="356"/>
      <c r="FZ732" s="356"/>
      <c r="GA732" s="356"/>
      <c r="GB732" s="356"/>
      <c r="GC732" s="356"/>
      <c r="GD732" s="356"/>
      <c r="GE732" s="356"/>
      <c r="GF732" s="356"/>
      <c r="GG732" s="356"/>
      <c r="GH732" s="356"/>
      <c r="GI732" s="356"/>
      <c r="GJ732" s="356"/>
      <c r="GK732" s="356"/>
      <c r="GL732" s="356"/>
      <c r="GM732" s="356"/>
      <c r="GN732" s="356"/>
      <c r="GO732" s="356"/>
      <c r="GP732" s="356"/>
      <c r="GQ732" s="356"/>
      <c r="GR732" s="356"/>
      <c r="GS732" s="356"/>
      <c r="GT732" s="356"/>
      <c r="GU732" s="356"/>
      <c r="GV732" s="356"/>
      <c r="GW732" s="356"/>
      <c r="GX732" s="356"/>
      <c r="GY732" s="356"/>
      <c r="GZ732" s="356"/>
      <c r="HA732" s="1"/>
      <c r="HB732" s="1"/>
    </row>
    <row r="733" spans="1:210" s="23" customFormat="1">
      <c r="A733" s="19"/>
      <c r="B733" s="244" t="s">
        <v>164</v>
      </c>
      <c r="C733" s="19"/>
      <c r="D733" s="19"/>
      <c r="E733" s="269"/>
      <c r="F733" s="52"/>
      <c r="G733" s="232"/>
      <c r="H733" s="19"/>
      <c r="I733" s="19" t="str">
        <f>IF(T731=справочники!$H$10,"Выберите показатель, от которого зависит расход","")</f>
        <v/>
      </c>
      <c r="J733" s="19"/>
      <c r="K733" s="19"/>
      <c r="L733" s="19"/>
      <c r="M733" s="5"/>
      <c r="N733" s="19"/>
      <c r="O733" s="19"/>
      <c r="P733" s="20"/>
      <c r="Q733" s="19" t="str">
        <f>IF(T731=справочники!$H$10,"вып.список","")</f>
        <v/>
      </c>
      <c r="R733" s="19"/>
      <c r="S733" s="20" t="str">
        <f>IF(T731=справочники!$H$10,"*","")</f>
        <v/>
      </c>
      <c r="T733" s="204"/>
      <c r="U733" s="26" t="str">
        <f>IF(T731=справочники!$H$10,"^","")</f>
        <v/>
      </c>
      <c r="V733" s="19"/>
      <c r="W733" s="21"/>
      <c r="X733" s="22"/>
      <c r="Y733" s="47"/>
      <c r="Z733" s="96"/>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c r="BY733" s="355"/>
      <c r="BZ733" s="355"/>
      <c r="CA733" s="355"/>
      <c r="CB733" s="355"/>
      <c r="CC733" s="355"/>
      <c r="CD733" s="355"/>
      <c r="CE733" s="355"/>
      <c r="CF733" s="355"/>
      <c r="CG733" s="355"/>
      <c r="CH733" s="355"/>
      <c r="CI733" s="355"/>
      <c r="CJ733" s="355"/>
      <c r="CK733" s="355"/>
      <c r="CL733" s="355"/>
      <c r="CM733" s="355"/>
      <c r="CN733" s="355"/>
      <c r="CO733" s="355"/>
      <c r="CP733" s="355"/>
      <c r="CQ733" s="355"/>
      <c r="CR733" s="355"/>
      <c r="CS733" s="355"/>
      <c r="CT733" s="355"/>
      <c r="CU733" s="355"/>
      <c r="CV733" s="355"/>
      <c r="CW733" s="355"/>
      <c r="CX733" s="355"/>
      <c r="CY733" s="355"/>
      <c r="CZ733" s="355"/>
      <c r="DA733" s="355"/>
      <c r="DB733" s="355"/>
      <c r="DC733" s="355"/>
      <c r="DD733" s="355"/>
      <c r="DE733" s="355"/>
      <c r="DF733" s="355"/>
      <c r="DG733" s="355"/>
      <c r="DH733" s="355"/>
      <c r="DI733" s="355"/>
      <c r="DJ733" s="355"/>
      <c r="DK733" s="355"/>
      <c r="DL733" s="355"/>
      <c r="DM733" s="355"/>
      <c r="DN733" s="355"/>
      <c r="DO733" s="355"/>
      <c r="DP733" s="355"/>
      <c r="DQ733" s="355"/>
      <c r="DR733" s="355"/>
      <c r="DS733" s="355"/>
      <c r="DT733" s="355"/>
      <c r="DU733" s="355"/>
      <c r="DV733" s="355"/>
      <c r="DW733" s="355"/>
      <c r="DX733" s="355"/>
      <c r="DY733" s="355"/>
      <c r="DZ733" s="355"/>
      <c r="EA733" s="355"/>
      <c r="EB733" s="355"/>
      <c r="EC733" s="355"/>
      <c r="ED733" s="355"/>
      <c r="EE733" s="355"/>
      <c r="EF733" s="355"/>
      <c r="EG733" s="355"/>
      <c r="EH733" s="355"/>
      <c r="EI733" s="355"/>
      <c r="EJ733" s="355"/>
      <c r="EK733" s="355"/>
      <c r="EL733" s="355"/>
      <c r="EM733" s="355"/>
      <c r="EN733" s="355"/>
      <c r="EO733" s="355"/>
      <c r="EP733" s="355"/>
      <c r="EQ733" s="355"/>
      <c r="ER733" s="355"/>
      <c r="ES733" s="355"/>
      <c r="ET733" s="355"/>
      <c r="EU733" s="355"/>
      <c r="EV733" s="355"/>
      <c r="EW733" s="355"/>
      <c r="EX733" s="355"/>
      <c r="EY733" s="355"/>
      <c r="EZ733" s="355"/>
      <c r="FA733" s="355"/>
      <c r="FB733" s="355"/>
      <c r="FC733" s="355"/>
      <c r="FD733" s="355"/>
      <c r="FE733" s="355"/>
      <c r="FF733" s="355"/>
      <c r="FG733" s="355"/>
      <c r="FH733" s="355"/>
      <c r="FI733" s="355"/>
      <c r="FJ733" s="355"/>
      <c r="FK733" s="355"/>
      <c r="FL733" s="355"/>
      <c r="FM733" s="355"/>
      <c r="FN733" s="355"/>
      <c r="FO733" s="355"/>
      <c r="FP733" s="355"/>
      <c r="FQ733" s="355"/>
      <c r="FR733" s="355"/>
      <c r="FS733" s="355"/>
      <c r="FT733" s="355"/>
      <c r="FU733" s="355"/>
      <c r="FV733" s="355"/>
      <c r="FW733" s="355"/>
      <c r="FX733" s="355"/>
      <c r="FY733" s="355"/>
      <c r="FZ733" s="355"/>
      <c r="GA733" s="355"/>
      <c r="GB733" s="355"/>
      <c r="GC733" s="355"/>
      <c r="GD733" s="355"/>
      <c r="GE733" s="355"/>
      <c r="GF733" s="355"/>
      <c r="GG733" s="355"/>
      <c r="GH733" s="355"/>
      <c r="GI733" s="355"/>
      <c r="GJ733" s="355"/>
      <c r="GK733" s="355"/>
      <c r="GL733" s="355"/>
      <c r="GM733" s="355"/>
      <c r="GN733" s="355"/>
      <c r="GO733" s="355"/>
      <c r="GP733" s="355"/>
      <c r="GQ733" s="355"/>
      <c r="GR733" s="355"/>
      <c r="GS733" s="355"/>
      <c r="GT733" s="355"/>
      <c r="GU733" s="355"/>
      <c r="GV733" s="355"/>
      <c r="GW733" s="355"/>
      <c r="GX733" s="355"/>
      <c r="GY733" s="355"/>
      <c r="GZ733" s="355"/>
      <c r="HA733" s="19"/>
      <c r="HB733" s="19"/>
    </row>
    <row r="734" spans="1:210" ht="4.2" customHeight="1">
      <c r="A734" s="1"/>
      <c r="B734" s="1"/>
      <c r="C734" s="1"/>
      <c r="D734" s="1"/>
      <c r="E734" s="263"/>
      <c r="F734" s="48"/>
      <c r="G734" s="231"/>
      <c r="H734" s="1"/>
      <c r="I734" s="1"/>
      <c r="J734" s="1"/>
      <c r="K734" s="1"/>
      <c r="L734" s="1"/>
      <c r="M734" s="5"/>
      <c r="N734" s="19"/>
      <c r="O734" s="1"/>
      <c r="P734" s="5"/>
      <c r="Q734" s="1"/>
      <c r="R734" s="1"/>
      <c r="S734" s="5"/>
      <c r="T734" s="7"/>
      <c r="U734" s="24"/>
      <c r="V734" s="1"/>
      <c r="W734" s="12"/>
      <c r="X734" s="10"/>
      <c r="Y734" s="46"/>
      <c r="Z734" s="93"/>
      <c r="AA734" s="356"/>
      <c r="AB734" s="356"/>
      <c r="AC734" s="356"/>
      <c r="AD734" s="356"/>
      <c r="AE734" s="356"/>
      <c r="AF734" s="356"/>
      <c r="AG734" s="356"/>
      <c r="AH734" s="356"/>
      <c r="AI734" s="356"/>
      <c r="AJ734" s="356"/>
      <c r="AK734" s="356"/>
      <c r="AL734" s="356"/>
      <c r="AM734" s="356"/>
      <c r="AN734" s="356"/>
      <c r="AO734" s="356"/>
      <c r="AP734" s="356"/>
      <c r="AQ734" s="356"/>
      <c r="AR734" s="356"/>
      <c r="AS734" s="356"/>
      <c r="AT734" s="356"/>
      <c r="AU734" s="356"/>
      <c r="AV734" s="356"/>
      <c r="AW734" s="356"/>
      <c r="AX734" s="356"/>
      <c r="AY734" s="356"/>
      <c r="AZ734" s="356"/>
      <c r="BA734" s="356"/>
      <c r="BB734" s="356"/>
      <c r="BC734" s="356"/>
      <c r="BD734" s="356"/>
      <c r="BE734" s="356"/>
      <c r="BF734" s="356"/>
      <c r="BG734" s="356"/>
      <c r="BH734" s="356"/>
      <c r="BI734" s="356"/>
      <c r="BJ734" s="356"/>
      <c r="BK734" s="356"/>
      <c r="BL734" s="356"/>
      <c r="BM734" s="356"/>
      <c r="BN734" s="356"/>
      <c r="BO734" s="356"/>
      <c r="BP734" s="356"/>
      <c r="BQ734" s="356"/>
      <c r="BR734" s="356"/>
      <c r="BS734" s="356"/>
      <c r="BT734" s="356"/>
      <c r="BU734" s="356"/>
      <c r="BV734" s="356"/>
      <c r="BW734" s="356"/>
      <c r="BX734" s="356"/>
      <c r="BY734" s="356"/>
      <c r="BZ734" s="356"/>
      <c r="CA734" s="356"/>
      <c r="CB734" s="356"/>
      <c r="CC734" s="356"/>
      <c r="CD734" s="356"/>
      <c r="CE734" s="356"/>
      <c r="CF734" s="356"/>
      <c r="CG734" s="356"/>
      <c r="CH734" s="356"/>
      <c r="CI734" s="356"/>
      <c r="CJ734" s="356"/>
      <c r="CK734" s="356"/>
      <c r="CL734" s="356"/>
      <c r="CM734" s="356"/>
      <c r="CN734" s="356"/>
      <c r="CO734" s="356"/>
      <c r="CP734" s="356"/>
      <c r="CQ734" s="356"/>
      <c r="CR734" s="356"/>
      <c r="CS734" s="356"/>
      <c r="CT734" s="356"/>
      <c r="CU734" s="356"/>
      <c r="CV734" s="356"/>
      <c r="CW734" s="356"/>
      <c r="CX734" s="356"/>
      <c r="CY734" s="356"/>
      <c r="CZ734" s="356"/>
      <c r="DA734" s="356"/>
      <c r="DB734" s="356"/>
      <c r="DC734" s="356"/>
      <c r="DD734" s="356"/>
      <c r="DE734" s="356"/>
      <c r="DF734" s="356"/>
      <c r="DG734" s="356"/>
      <c r="DH734" s="356"/>
      <c r="DI734" s="356"/>
      <c r="DJ734" s="356"/>
      <c r="DK734" s="356"/>
      <c r="DL734" s="356"/>
      <c r="DM734" s="356"/>
      <c r="DN734" s="356"/>
      <c r="DO734" s="356"/>
      <c r="DP734" s="356"/>
      <c r="DQ734" s="356"/>
      <c r="DR734" s="356"/>
      <c r="DS734" s="356"/>
      <c r="DT734" s="356"/>
      <c r="DU734" s="356"/>
      <c r="DV734" s="356"/>
      <c r="DW734" s="356"/>
      <c r="DX734" s="356"/>
      <c r="DY734" s="356"/>
      <c r="DZ734" s="356"/>
      <c r="EA734" s="356"/>
      <c r="EB734" s="356"/>
      <c r="EC734" s="356"/>
      <c r="ED734" s="356"/>
      <c r="EE734" s="356"/>
      <c r="EF734" s="356"/>
      <c r="EG734" s="356"/>
      <c r="EH734" s="356"/>
      <c r="EI734" s="356"/>
      <c r="EJ734" s="356"/>
      <c r="EK734" s="356"/>
      <c r="EL734" s="356"/>
      <c r="EM734" s="356"/>
      <c r="EN734" s="356"/>
      <c r="EO734" s="356"/>
      <c r="EP734" s="356"/>
      <c r="EQ734" s="356"/>
      <c r="ER734" s="356"/>
      <c r="ES734" s="356"/>
      <c r="ET734" s="356"/>
      <c r="EU734" s="356"/>
      <c r="EV734" s="356"/>
      <c r="EW734" s="356"/>
      <c r="EX734" s="356"/>
      <c r="EY734" s="356"/>
      <c r="EZ734" s="356"/>
      <c r="FA734" s="356"/>
      <c r="FB734" s="356"/>
      <c r="FC734" s="356"/>
      <c r="FD734" s="356"/>
      <c r="FE734" s="356"/>
      <c r="FF734" s="356"/>
      <c r="FG734" s="356"/>
      <c r="FH734" s="356"/>
      <c r="FI734" s="356"/>
      <c r="FJ734" s="356"/>
      <c r="FK734" s="356"/>
      <c r="FL734" s="356"/>
      <c r="FM734" s="356"/>
      <c r="FN734" s="356"/>
      <c r="FO734" s="356"/>
      <c r="FP734" s="356"/>
      <c r="FQ734" s="356"/>
      <c r="FR734" s="356"/>
      <c r="FS734" s="356"/>
      <c r="FT734" s="356"/>
      <c r="FU734" s="356"/>
      <c r="FV734" s="356"/>
      <c r="FW734" s="356"/>
      <c r="FX734" s="356"/>
      <c r="FY734" s="356"/>
      <c r="FZ734" s="356"/>
      <c r="GA734" s="356"/>
      <c r="GB734" s="356"/>
      <c r="GC734" s="356"/>
      <c r="GD734" s="356"/>
      <c r="GE734" s="356"/>
      <c r="GF734" s="356"/>
      <c r="GG734" s="356"/>
      <c r="GH734" s="356"/>
      <c r="GI734" s="356"/>
      <c r="GJ734" s="356"/>
      <c r="GK734" s="356"/>
      <c r="GL734" s="356"/>
      <c r="GM734" s="356"/>
      <c r="GN734" s="356"/>
      <c r="GO734" s="356"/>
      <c r="GP734" s="356"/>
      <c r="GQ734" s="356"/>
      <c r="GR734" s="356"/>
      <c r="GS734" s="356"/>
      <c r="GT734" s="356"/>
      <c r="GU734" s="356"/>
      <c r="GV734" s="356"/>
      <c r="GW734" s="356"/>
      <c r="GX734" s="356"/>
      <c r="GY734" s="356"/>
      <c r="GZ734" s="356"/>
      <c r="HA734" s="1"/>
      <c r="HB734" s="1"/>
    </row>
    <row r="735" spans="1:210" s="23" customFormat="1">
      <c r="A735" s="19"/>
      <c r="B735" s="245" t="s">
        <v>162</v>
      </c>
      <c r="C735" s="19"/>
      <c r="D735" s="19"/>
      <c r="E735" s="269"/>
      <c r="F735" s="52"/>
      <c r="G735" s="232"/>
      <c r="H735" s="19"/>
      <c r="I735" s="19" t="str">
        <f>IF($T731=справочники!$H$9,"расходы на одну единицу проданной продукции",IF($T731=справочники!$H$10,"процент от выбранного показателя продаж","??"))</f>
        <v>??</v>
      </c>
      <c r="J735" s="19"/>
      <c r="K735" s="19"/>
      <c r="L735" s="19"/>
      <c r="M735" s="20"/>
      <c r="N735" s="19"/>
      <c r="O735" s="19"/>
      <c r="P735" s="20"/>
      <c r="Q735" s="19" t="str">
        <f>IF($T731=справочники!$H$9,"руб.",IF($T731=справочники!$H$10,"%","??"))</f>
        <v>??</v>
      </c>
      <c r="R735" s="19"/>
      <c r="S735" s="20" t="s">
        <v>6</v>
      </c>
      <c r="T735" s="354"/>
      <c r="U735" s="26"/>
      <c r="V735" s="19"/>
      <c r="W735" s="21"/>
      <c r="X735" s="22"/>
      <c r="Y735" s="47"/>
      <c r="Z735" s="96"/>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c r="BY735" s="355"/>
      <c r="BZ735" s="355"/>
      <c r="CA735" s="355"/>
      <c r="CB735" s="355"/>
      <c r="CC735" s="355"/>
      <c r="CD735" s="355"/>
      <c r="CE735" s="355"/>
      <c r="CF735" s="355"/>
      <c r="CG735" s="355"/>
      <c r="CH735" s="355"/>
      <c r="CI735" s="355"/>
      <c r="CJ735" s="355"/>
      <c r="CK735" s="355"/>
      <c r="CL735" s="355"/>
      <c r="CM735" s="355"/>
      <c r="CN735" s="355"/>
      <c r="CO735" s="355"/>
      <c r="CP735" s="355"/>
      <c r="CQ735" s="355"/>
      <c r="CR735" s="355"/>
      <c r="CS735" s="355"/>
      <c r="CT735" s="355"/>
      <c r="CU735" s="355"/>
      <c r="CV735" s="355"/>
      <c r="CW735" s="355"/>
      <c r="CX735" s="355"/>
      <c r="CY735" s="355"/>
      <c r="CZ735" s="355"/>
      <c r="DA735" s="355"/>
      <c r="DB735" s="355"/>
      <c r="DC735" s="355"/>
      <c r="DD735" s="355"/>
      <c r="DE735" s="355"/>
      <c r="DF735" s="355"/>
      <c r="DG735" s="355"/>
      <c r="DH735" s="355"/>
      <c r="DI735" s="355"/>
      <c r="DJ735" s="355"/>
      <c r="DK735" s="355"/>
      <c r="DL735" s="355"/>
      <c r="DM735" s="355"/>
      <c r="DN735" s="355"/>
      <c r="DO735" s="355"/>
      <c r="DP735" s="355"/>
      <c r="DQ735" s="355"/>
      <c r="DR735" s="355"/>
      <c r="DS735" s="355"/>
      <c r="DT735" s="355"/>
      <c r="DU735" s="355"/>
      <c r="DV735" s="355"/>
      <c r="DW735" s="355"/>
      <c r="DX735" s="355"/>
      <c r="DY735" s="355"/>
      <c r="DZ735" s="355"/>
      <c r="EA735" s="355"/>
      <c r="EB735" s="355"/>
      <c r="EC735" s="355"/>
      <c r="ED735" s="355"/>
      <c r="EE735" s="355"/>
      <c r="EF735" s="355"/>
      <c r="EG735" s="355"/>
      <c r="EH735" s="355"/>
      <c r="EI735" s="355"/>
      <c r="EJ735" s="355"/>
      <c r="EK735" s="355"/>
      <c r="EL735" s="355"/>
      <c r="EM735" s="355"/>
      <c r="EN735" s="355"/>
      <c r="EO735" s="355"/>
      <c r="EP735" s="355"/>
      <c r="EQ735" s="355"/>
      <c r="ER735" s="355"/>
      <c r="ES735" s="355"/>
      <c r="ET735" s="355"/>
      <c r="EU735" s="355"/>
      <c r="EV735" s="355"/>
      <c r="EW735" s="355"/>
      <c r="EX735" s="355"/>
      <c r="EY735" s="355"/>
      <c r="EZ735" s="355"/>
      <c r="FA735" s="355"/>
      <c r="FB735" s="355"/>
      <c r="FC735" s="355"/>
      <c r="FD735" s="355"/>
      <c r="FE735" s="355"/>
      <c r="FF735" s="355"/>
      <c r="FG735" s="355"/>
      <c r="FH735" s="355"/>
      <c r="FI735" s="355"/>
      <c r="FJ735" s="355"/>
      <c r="FK735" s="355"/>
      <c r="FL735" s="355"/>
      <c r="FM735" s="355"/>
      <c r="FN735" s="355"/>
      <c r="FO735" s="355"/>
      <c r="FP735" s="355"/>
      <c r="FQ735" s="355"/>
      <c r="FR735" s="355"/>
      <c r="FS735" s="355"/>
      <c r="FT735" s="355"/>
      <c r="FU735" s="355"/>
      <c r="FV735" s="355"/>
      <c r="FW735" s="355"/>
      <c r="FX735" s="355"/>
      <c r="FY735" s="355"/>
      <c r="FZ735" s="355"/>
      <c r="GA735" s="355"/>
      <c r="GB735" s="355"/>
      <c r="GC735" s="355"/>
      <c r="GD735" s="355"/>
      <c r="GE735" s="355"/>
      <c r="GF735" s="355"/>
      <c r="GG735" s="355"/>
      <c r="GH735" s="355"/>
      <c r="GI735" s="355"/>
      <c r="GJ735" s="355"/>
      <c r="GK735" s="355"/>
      <c r="GL735" s="355"/>
      <c r="GM735" s="355"/>
      <c r="GN735" s="355"/>
      <c r="GO735" s="355"/>
      <c r="GP735" s="355"/>
      <c r="GQ735" s="355"/>
      <c r="GR735" s="355"/>
      <c r="GS735" s="355"/>
      <c r="GT735" s="355"/>
      <c r="GU735" s="355"/>
      <c r="GV735" s="355"/>
      <c r="GW735" s="355"/>
      <c r="GX735" s="355"/>
      <c r="GY735" s="355"/>
      <c r="GZ735" s="355"/>
      <c r="HA735" s="19"/>
      <c r="HB735" s="19"/>
    </row>
    <row r="736" spans="1:210" ht="4.2" customHeight="1">
      <c r="A736" s="1"/>
      <c r="B736" s="1"/>
      <c r="C736" s="1"/>
      <c r="D736" s="1"/>
      <c r="E736" s="263"/>
      <c r="F736" s="48"/>
      <c r="G736" s="231"/>
      <c r="H736" s="1"/>
      <c r="I736" s="1"/>
      <c r="J736" s="1"/>
      <c r="K736" s="1"/>
      <c r="L736" s="1"/>
      <c r="M736" s="5"/>
      <c r="N736" s="1"/>
      <c r="O736" s="1"/>
      <c r="P736" s="5"/>
      <c r="Q736" s="1"/>
      <c r="R736" s="1"/>
      <c r="S736" s="5"/>
      <c r="T736" s="7"/>
      <c r="U736" s="24"/>
      <c r="V736" s="1"/>
      <c r="W736" s="12"/>
      <c r="X736" s="10"/>
      <c r="Y736" s="46"/>
      <c r="Z736" s="93"/>
      <c r="AA736" s="356"/>
      <c r="AB736" s="356"/>
      <c r="AC736" s="356"/>
      <c r="AD736" s="356"/>
      <c r="AE736" s="356"/>
      <c r="AF736" s="356"/>
      <c r="AG736" s="356"/>
      <c r="AH736" s="356"/>
      <c r="AI736" s="356"/>
      <c r="AJ736" s="356"/>
      <c r="AK736" s="356"/>
      <c r="AL736" s="356"/>
      <c r="AM736" s="356"/>
      <c r="AN736" s="356"/>
      <c r="AO736" s="356"/>
      <c r="AP736" s="356"/>
      <c r="AQ736" s="356"/>
      <c r="AR736" s="356"/>
      <c r="AS736" s="356"/>
      <c r="AT736" s="356"/>
      <c r="AU736" s="356"/>
      <c r="AV736" s="356"/>
      <c r="AW736" s="356"/>
      <c r="AX736" s="356"/>
      <c r="AY736" s="356"/>
      <c r="AZ736" s="356"/>
      <c r="BA736" s="356"/>
      <c r="BB736" s="356"/>
      <c r="BC736" s="356"/>
      <c r="BD736" s="356"/>
      <c r="BE736" s="356"/>
      <c r="BF736" s="356"/>
      <c r="BG736" s="356"/>
      <c r="BH736" s="356"/>
      <c r="BI736" s="356"/>
      <c r="BJ736" s="356"/>
      <c r="BK736" s="356"/>
      <c r="BL736" s="356"/>
      <c r="BM736" s="356"/>
      <c r="BN736" s="356"/>
      <c r="BO736" s="356"/>
      <c r="BP736" s="356"/>
      <c r="BQ736" s="356"/>
      <c r="BR736" s="356"/>
      <c r="BS736" s="356"/>
      <c r="BT736" s="356"/>
      <c r="BU736" s="356"/>
      <c r="BV736" s="356"/>
      <c r="BW736" s="356"/>
      <c r="BX736" s="356"/>
      <c r="BY736" s="356"/>
      <c r="BZ736" s="356"/>
      <c r="CA736" s="356"/>
      <c r="CB736" s="356"/>
      <c r="CC736" s="356"/>
      <c r="CD736" s="356"/>
      <c r="CE736" s="356"/>
      <c r="CF736" s="356"/>
      <c r="CG736" s="356"/>
      <c r="CH736" s="356"/>
      <c r="CI736" s="356"/>
      <c r="CJ736" s="356"/>
      <c r="CK736" s="356"/>
      <c r="CL736" s="356"/>
      <c r="CM736" s="356"/>
      <c r="CN736" s="356"/>
      <c r="CO736" s="356"/>
      <c r="CP736" s="356"/>
      <c r="CQ736" s="356"/>
      <c r="CR736" s="356"/>
      <c r="CS736" s="356"/>
      <c r="CT736" s="356"/>
      <c r="CU736" s="356"/>
      <c r="CV736" s="356"/>
      <c r="CW736" s="356"/>
      <c r="CX736" s="356"/>
      <c r="CY736" s="356"/>
      <c r="CZ736" s="356"/>
      <c r="DA736" s="356"/>
      <c r="DB736" s="356"/>
      <c r="DC736" s="356"/>
      <c r="DD736" s="356"/>
      <c r="DE736" s="356"/>
      <c r="DF736" s="356"/>
      <c r="DG736" s="356"/>
      <c r="DH736" s="356"/>
      <c r="DI736" s="356"/>
      <c r="DJ736" s="356"/>
      <c r="DK736" s="356"/>
      <c r="DL736" s="356"/>
      <c r="DM736" s="356"/>
      <c r="DN736" s="356"/>
      <c r="DO736" s="356"/>
      <c r="DP736" s="356"/>
      <c r="DQ736" s="356"/>
      <c r="DR736" s="356"/>
      <c r="DS736" s="356"/>
      <c r="DT736" s="356"/>
      <c r="DU736" s="356"/>
      <c r="DV736" s="356"/>
      <c r="DW736" s="356"/>
      <c r="DX736" s="356"/>
      <c r="DY736" s="356"/>
      <c r="DZ736" s="356"/>
      <c r="EA736" s="356"/>
      <c r="EB736" s="356"/>
      <c r="EC736" s="356"/>
      <c r="ED736" s="356"/>
      <c r="EE736" s="356"/>
      <c r="EF736" s="356"/>
      <c r="EG736" s="356"/>
      <c r="EH736" s="356"/>
      <c r="EI736" s="356"/>
      <c r="EJ736" s="356"/>
      <c r="EK736" s="356"/>
      <c r="EL736" s="356"/>
      <c r="EM736" s="356"/>
      <c r="EN736" s="356"/>
      <c r="EO736" s="356"/>
      <c r="EP736" s="356"/>
      <c r="EQ736" s="356"/>
      <c r="ER736" s="356"/>
      <c r="ES736" s="356"/>
      <c r="ET736" s="356"/>
      <c r="EU736" s="356"/>
      <c r="EV736" s="356"/>
      <c r="EW736" s="356"/>
      <c r="EX736" s="356"/>
      <c r="EY736" s="356"/>
      <c r="EZ736" s="356"/>
      <c r="FA736" s="356"/>
      <c r="FB736" s="356"/>
      <c r="FC736" s="356"/>
      <c r="FD736" s="356"/>
      <c r="FE736" s="356"/>
      <c r="FF736" s="356"/>
      <c r="FG736" s="356"/>
      <c r="FH736" s="356"/>
      <c r="FI736" s="356"/>
      <c r="FJ736" s="356"/>
      <c r="FK736" s="356"/>
      <c r="FL736" s="356"/>
      <c r="FM736" s="356"/>
      <c r="FN736" s="356"/>
      <c r="FO736" s="356"/>
      <c r="FP736" s="356"/>
      <c r="FQ736" s="356"/>
      <c r="FR736" s="356"/>
      <c r="FS736" s="356"/>
      <c r="FT736" s="356"/>
      <c r="FU736" s="356"/>
      <c r="FV736" s="356"/>
      <c r="FW736" s="356"/>
      <c r="FX736" s="356"/>
      <c r="FY736" s="356"/>
      <c r="FZ736" s="356"/>
      <c r="GA736" s="356"/>
      <c r="GB736" s="356"/>
      <c r="GC736" s="356"/>
      <c r="GD736" s="356"/>
      <c r="GE736" s="356"/>
      <c r="GF736" s="356"/>
      <c r="GG736" s="356"/>
      <c r="GH736" s="356"/>
      <c r="GI736" s="356"/>
      <c r="GJ736" s="356"/>
      <c r="GK736" s="356"/>
      <c r="GL736" s="356"/>
      <c r="GM736" s="356"/>
      <c r="GN736" s="356"/>
      <c r="GO736" s="356"/>
      <c r="GP736" s="356"/>
      <c r="GQ736" s="356"/>
      <c r="GR736" s="356"/>
      <c r="GS736" s="356"/>
      <c r="GT736" s="356"/>
      <c r="GU736" s="356"/>
      <c r="GV736" s="356"/>
      <c r="GW736" s="356"/>
      <c r="GX736" s="356"/>
      <c r="GY736" s="356"/>
      <c r="GZ736" s="356"/>
      <c r="HA736" s="1"/>
      <c r="HB736" s="1"/>
    </row>
    <row r="737" spans="1:210" s="4" customFormat="1">
      <c r="A737" s="3"/>
      <c r="B737" s="259" t="s">
        <v>159</v>
      </c>
      <c r="C737" s="3"/>
      <c r="D737" s="3"/>
      <c r="E737" s="9"/>
      <c r="F737" s="51"/>
      <c r="G737" s="232"/>
      <c r="H737" s="13" t="str">
        <f t="shared" ref="H737" si="3505">B737&amp;N731</f>
        <v>Учет - Общий переменный расход</v>
      </c>
      <c r="I737" s="13"/>
      <c r="J737" s="3"/>
      <c r="K737" s="3"/>
      <c r="L737" s="3"/>
      <c r="M737" s="5"/>
      <c r="N737" s="36" t="str">
        <f>Главная!$Y$8</f>
        <v>итого</v>
      </c>
      <c r="O737" s="36"/>
      <c r="P737" s="5"/>
      <c r="Q737" s="336" t="s">
        <v>26</v>
      </c>
      <c r="R737" s="36"/>
      <c r="S737" s="20" t="s">
        <v>6</v>
      </c>
      <c r="T737" s="308"/>
      <c r="U737" s="24" t="s">
        <v>7</v>
      </c>
      <c r="V737" s="36"/>
      <c r="W737" s="339">
        <f>SUM($Y737:$HA737)</f>
        <v>0</v>
      </c>
      <c r="X737" s="38"/>
      <c r="Y737" s="46"/>
      <c r="Z737" s="99"/>
      <c r="AA737" s="342">
        <f>IF(AA$8="",0,IF($T731=справочники!$H$10,$T735*SUMIFS(AA$10:AA$43,$H$10:$H$43,$T733),0))</f>
        <v>0</v>
      </c>
      <c r="AB737" s="342">
        <f>IF(AB$8="",0,IF($T731=справочники!$H$10,$T735*SUMIFS(AB$10:AB$43,$H$10:$H$43,$T733),0))</f>
        <v>0</v>
      </c>
      <c r="AC737" s="342">
        <f>IF(AC$8="",0,IF($T731=справочники!$H$10,$T735*SUMIFS(AC$10:AC$43,$H$10:$H$43,$T733),0))</f>
        <v>0</v>
      </c>
      <c r="AD737" s="342">
        <f>IF(AD$8="",0,IF($T731=справочники!$H$10,$T735*SUMIFS(AD$10:AD$43,$H$10:$H$43,$T733),0))</f>
        <v>0</v>
      </c>
      <c r="AE737" s="342">
        <f>IF(AE$8="",0,IF($T731=справочники!$H$10,$T735*SUMIFS(AE$10:AE$43,$H$10:$H$43,$T733),0))</f>
        <v>0</v>
      </c>
      <c r="AF737" s="342">
        <f>IF(AF$8="",0,IF($T731=справочники!$H$10,$T735*SUMIFS(AF$10:AF$43,$H$10:$H$43,$T733),0))</f>
        <v>0</v>
      </c>
      <c r="AG737" s="342">
        <f>IF(AG$8="",0,IF($T731=справочники!$H$10,$T735*SUMIFS(AG$10:AG$43,$H$10:$H$43,$T733),0))</f>
        <v>0</v>
      </c>
      <c r="AH737" s="342">
        <f>IF(AH$8="",0,IF($T731=справочники!$H$10,$T735*SUMIFS(AH$10:AH$43,$H$10:$H$43,$T733),0))</f>
        <v>0</v>
      </c>
      <c r="AI737" s="342">
        <f>IF(AI$8="",0,IF($T731=справочники!$H$10,$T735*SUMIFS(AI$10:AI$43,$H$10:$H$43,$T733),0))</f>
        <v>0</v>
      </c>
      <c r="AJ737" s="342">
        <f>IF(AJ$8="",0,IF($T731=справочники!$H$10,$T735*SUMIFS(AJ$10:AJ$43,$H$10:$H$43,$T733),0))</f>
        <v>0</v>
      </c>
      <c r="AK737" s="342">
        <f>IF(AK$8="",0,IF($T731=справочники!$H$10,$T735*SUMIFS(AK$10:AK$43,$H$10:$H$43,$T733),0))</f>
        <v>0</v>
      </c>
      <c r="AL737" s="342">
        <f>IF(AL$8="",0,IF($T731=справочники!$H$10,$T735*SUMIFS(AL$10:AL$43,$H$10:$H$43,$T733),0))</f>
        <v>0</v>
      </c>
      <c r="AM737" s="342">
        <f>IF(AM$8="",0,IF($T731=справочники!$H$10,$T735*SUMIFS(AM$10:AM$43,$H$10:$H$43,$T733),0))</f>
        <v>0</v>
      </c>
      <c r="AN737" s="342">
        <f>IF(AN$8="",0,IF($T731=справочники!$H$10,$T735*SUMIFS(AN$10:AN$43,$H$10:$H$43,$T733),0))</f>
        <v>0</v>
      </c>
      <c r="AO737" s="342">
        <f>IF(AO$8="",0,IF($T731=справочники!$H$10,$T735*SUMIFS(AO$10:AO$43,$H$10:$H$43,$T733),0))</f>
        <v>0</v>
      </c>
      <c r="AP737" s="342">
        <f>IF(AP$8="",0,IF($T731=справочники!$H$10,$T735*SUMIFS(AP$10:AP$43,$H$10:$H$43,$T733),0))</f>
        <v>0</v>
      </c>
      <c r="AQ737" s="342">
        <f>IF(AQ$8="",0,IF($T731=справочники!$H$10,$T735*SUMIFS(AQ$10:AQ$43,$H$10:$H$43,$T733),0))</f>
        <v>0</v>
      </c>
      <c r="AR737" s="342">
        <f>IF(AR$8="",0,IF($T731=справочники!$H$10,$T735*SUMIFS(AR$10:AR$43,$H$10:$H$43,$T733),0))</f>
        <v>0</v>
      </c>
      <c r="AS737" s="342">
        <f>IF(AS$8="",0,IF($T731=справочники!$H$10,$T735*SUMIFS(AS$10:AS$43,$H$10:$H$43,$T733),0))</f>
        <v>0</v>
      </c>
      <c r="AT737" s="342">
        <f>IF(AT$8="",0,IF($T731=справочники!$H$10,$T735*SUMIFS(AT$10:AT$43,$H$10:$H$43,$T733),0))</f>
        <v>0</v>
      </c>
      <c r="AU737" s="342">
        <f>IF(AU$8="",0,IF($T731=справочники!$H$10,$T735*SUMIFS(AU$10:AU$43,$H$10:$H$43,$T733),0))</f>
        <v>0</v>
      </c>
      <c r="AV737" s="342">
        <f>IF(AV$8="",0,IF($T731=справочники!$H$10,$T735*SUMIFS(AV$10:AV$43,$H$10:$H$43,$T733),0))</f>
        <v>0</v>
      </c>
      <c r="AW737" s="342">
        <f>IF(AW$8="",0,IF($T731=справочники!$H$10,$T735*SUMIFS(AW$10:AW$43,$H$10:$H$43,$T733),0))</f>
        <v>0</v>
      </c>
      <c r="AX737" s="342">
        <f>IF(AX$8="",0,IF($T731=справочники!$H$10,$T735*SUMIFS(AX$10:AX$43,$H$10:$H$43,$T733),0))</f>
        <v>0</v>
      </c>
      <c r="AY737" s="342">
        <f>IF(AY$8="",0,IF($T731=справочники!$H$10,$T735*SUMIFS(AY$10:AY$43,$H$10:$H$43,$T733),0))</f>
        <v>0</v>
      </c>
      <c r="AZ737" s="342">
        <f>IF(AZ$8="",0,IF($T731=справочники!$H$10,$T735*SUMIFS(AZ$10:AZ$43,$H$10:$H$43,$T733),0))</f>
        <v>0</v>
      </c>
      <c r="BA737" s="342">
        <f>IF(BA$8="",0,IF($T731=справочники!$H$10,$T735*SUMIFS(BA$10:BA$43,$H$10:$H$43,$T733),0))</f>
        <v>0</v>
      </c>
      <c r="BB737" s="342">
        <f>IF(BB$8="",0,IF($T731=справочники!$H$10,$T735*SUMIFS(BB$10:BB$43,$H$10:$H$43,$T733),0))</f>
        <v>0</v>
      </c>
      <c r="BC737" s="342">
        <f>IF(BC$8="",0,IF($T731=справочники!$H$10,$T735*SUMIFS(BC$10:BC$43,$H$10:$H$43,$T733),0))</f>
        <v>0</v>
      </c>
      <c r="BD737" s="342">
        <f>IF(BD$8="",0,IF($T731=справочники!$H$10,$T735*SUMIFS(BD$10:BD$43,$H$10:$H$43,$T733),0))</f>
        <v>0</v>
      </c>
      <c r="BE737" s="342">
        <f>IF(BE$8="",0,IF($T731=справочники!$H$10,$T735*SUMIFS(BE$10:BE$43,$H$10:$H$43,$T733),0))</f>
        <v>0</v>
      </c>
      <c r="BF737" s="342">
        <f>IF(BF$8="",0,IF($T731=справочники!$H$10,$T735*SUMIFS(BF$10:BF$43,$H$10:$H$43,$T733),0))</f>
        <v>0</v>
      </c>
      <c r="BG737" s="342">
        <f>IF(BG$8="",0,IF($T731=справочники!$H$10,$T735*SUMIFS(BG$10:BG$43,$H$10:$H$43,$T733),0))</f>
        <v>0</v>
      </c>
      <c r="BH737" s="342">
        <f>IF(BH$8="",0,IF($T731=справочники!$H$10,$T735*SUMIFS(BH$10:BH$43,$H$10:$H$43,$T733),0))</f>
        <v>0</v>
      </c>
      <c r="BI737" s="342">
        <f>IF(BI$8="",0,IF($T731=справочники!$H$10,$T735*SUMIFS(BI$10:BI$43,$H$10:$H$43,$T733),0))</f>
        <v>0</v>
      </c>
      <c r="BJ737" s="342">
        <f>IF(BJ$8="",0,IF($T731=справочники!$H$10,$T735*SUMIFS(BJ$10:BJ$43,$H$10:$H$43,$T733),0))</f>
        <v>0</v>
      </c>
      <c r="BK737" s="342">
        <f>IF(BK$8="",0,IF($T731=справочники!$H$10,$T735*SUMIFS(BK$10:BK$43,$H$10:$H$43,$T733),0))</f>
        <v>0</v>
      </c>
      <c r="BL737" s="342">
        <f>IF(BL$8="",0,IF($T731=справочники!$H$10,$T735*SUMIFS(BL$10:BL$43,$H$10:$H$43,$T733),0))</f>
        <v>0</v>
      </c>
      <c r="BM737" s="342">
        <f>IF(BM$8="",0,IF($T731=справочники!$H$10,$T735*SUMIFS(BM$10:BM$43,$H$10:$H$43,$T733),0))</f>
        <v>0</v>
      </c>
      <c r="BN737" s="342">
        <f>IF(BN$8="",0,IF($T731=справочники!$H$10,$T735*SUMIFS(BN$10:BN$43,$H$10:$H$43,$T733),0))</f>
        <v>0</v>
      </c>
      <c r="BO737" s="342">
        <f>IF(BO$8="",0,IF($T731=справочники!$H$10,$T735*SUMIFS(BO$10:BO$43,$H$10:$H$43,$T733),0))</f>
        <v>0</v>
      </c>
      <c r="BP737" s="342">
        <f>IF(BP$8="",0,IF($T731=справочники!$H$10,$T735*SUMIFS(BP$10:BP$43,$H$10:$H$43,$T733),0))</f>
        <v>0</v>
      </c>
      <c r="BQ737" s="342">
        <f>IF(BQ$8="",0,IF($T731=справочники!$H$10,$T735*SUMIFS(BQ$10:BQ$43,$H$10:$H$43,$T733),0))</f>
        <v>0</v>
      </c>
      <c r="BR737" s="342">
        <f>IF(BR$8="",0,IF($T731=справочники!$H$10,$T735*SUMIFS(BR$10:BR$43,$H$10:$H$43,$T733),0))</f>
        <v>0</v>
      </c>
      <c r="BS737" s="342">
        <f>IF(BS$8="",0,IF($T731=справочники!$H$10,$T735*SUMIFS(BS$10:BS$43,$H$10:$H$43,$T733),0))</f>
        <v>0</v>
      </c>
      <c r="BT737" s="342">
        <f>IF(BT$8="",0,IF($T731=справочники!$H$10,$T735*SUMIFS(BT$10:BT$43,$H$10:$H$43,$T733),0))</f>
        <v>0</v>
      </c>
      <c r="BU737" s="342">
        <f>IF(BU$8="",0,IF($T731=справочники!$H$10,$T735*SUMIFS(BU$10:BU$43,$H$10:$H$43,$T733),0))</f>
        <v>0</v>
      </c>
      <c r="BV737" s="342">
        <f>IF(BV$8="",0,IF($T731=справочники!$H$10,$T735*SUMIFS(BV$10:BV$43,$H$10:$H$43,$T733),0))</f>
        <v>0</v>
      </c>
      <c r="BW737" s="342">
        <f>IF(BW$8="",0,IF($T731=справочники!$H$10,$T735*SUMIFS(BW$10:BW$43,$H$10:$H$43,$T733),0))</f>
        <v>0</v>
      </c>
      <c r="BX737" s="342">
        <f>IF(BX$8="",0,IF($T731=справочники!$H$10,$T735*SUMIFS(BX$10:BX$43,$H$10:$H$43,$T733),0))</f>
        <v>0</v>
      </c>
      <c r="BY737" s="342">
        <f>IF(BY$8="",0,IF($T731=справочники!$H$10,$T735*SUMIFS(BY$10:BY$43,$H$10:$H$43,$T733),0))</f>
        <v>0</v>
      </c>
      <c r="BZ737" s="342">
        <f>IF(BZ$8="",0,IF($T731=справочники!$H$10,$T735*SUMIFS(BZ$10:BZ$43,$H$10:$H$43,$T733),0))</f>
        <v>0</v>
      </c>
      <c r="CA737" s="342">
        <f>IF(CA$8="",0,IF($T731=справочники!$H$10,$T735*SUMIFS(CA$10:CA$43,$H$10:$H$43,$T733),0))</f>
        <v>0</v>
      </c>
      <c r="CB737" s="342">
        <f>IF(CB$8="",0,IF($T731=справочники!$H$10,$T735*SUMIFS(CB$10:CB$43,$H$10:$H$43,$T733),0))</f>
        <v>0</v>
      </c>
      <c r="CC737" s="342">
        <f>IF(CC$8="",0,IF($T731=справочники!$H$10,$T735*SUMIFS(CC$10:CC$43,$H$10:$H$43,$T733),0))</f>
        <v>0</v>
      </c>
      <c r="CD737" s="342">
        <f>IF(CD$8="",0,IF($T731=справочники!$H$10,$T735*SUMIFS(CD$10:CD$43,$H$10:$H$43,$T733),0))</f>
        <v>0</v>
      </c>
      <c r="CE737" s="342">
        <f>IF(CE$8="",0,IF($T731=справочники!$H$10,$T735*SUMIFS(CE$10:CE$43,$H$10:$H$43,$T733),0))</f>
        <v>0</v>
      </c>
      <c r="CF737" s="342">
        <f>IF(CF$8="",0,IF($T731=справочники!$H$10,$T735*SUMIFS(CF$10:CF$43,$H$10:$H$43,$T733),0))</f>
        <v>0</v>
      </c>
      <c r="CG737" s="342">
        <f>IF(CG$8="",0,IF($T731=справочники!$H$10,$T735*SUMIFS(CG$10:CG$43,$H$10:$H$43,$T733),0))</f>
        <v>0</v>
      </c>
      <c r="CH737" s="342">
        <f>IF(CH$8="",0,IF($T731=справочники!$H$10,$T735*SUMIFS(CH$10:CH$43,$H$10:$H$43,$T733),0))</f>
        <v>0</v>
      </c>
      <c r="CI737" s="342">
        <f>IF(CI$8="",0,IF($T731=справочники!$H$10,$T735*SUMIFS(CI$10:CI$43,$H$10:$H$43,$T733),0))</f>
        <v>0</v>
      </c>
      <c r="CJ737" s="342">
        <f>IF(CJ$8="",0,IF($T731=справочники!$H$10,$T735*SUMIFS(CJ$10:CJ$43,$H$10:$H$43,$T733),0))</f>
        <v>0</v>
      </c>
      <c r="CK737" s="342">
        <f>IF(CK$8="",0,IF($T731=справочники!$H$10,$T735*SUMIFS(CK$10:CK$43,$H$10:$H$43,$T733),0))</f>
        <v>0</v>
      </c>
      <c r="CL737" s="342">
        <f>IF(CL$8="",0,IF($T731=справочники!$H$10,$T735*SUMIFS(CL$10:CL$43,$H$10:$H$43,$T733),0))</f>
        <v>0</v>
      </c>
      <c r="CM737" s="342">
        <f>IF(CM$8="",0,IF($T731=справочники!$H$10,$T735*SUMIFS(CM$10:CM$43,$H$10:$H$43,$T733),0))</f>
        <v>0</v>
      </c>
      <c r="CN737" s="342">
        <f>IF(CN$8="",0,IF($T731=справочники!$H$10,$T735*SUMIFS(CN$10:CN$43,$H$10:$H$43,$T733),0))</f>
        <v>0</v>
      </c>
      <c r="CO737" s="342">
        <f>IF(CO$8="",0,IF($T731=справочники!$H$10,$T735*SUMIFS(CO$10:CO$43,$H$10:$H$43,$T733),0))</f>
        <v>0</v>
      </c>
      <c r="CP737" s="342">
        <f>IF(CP$8="",0,IF($T731=справочники!$H$10,$T735*SUMIFS(CP$10:CP$43,$H$10:$H$43,$T733),0))</f>
        <v>0</v>
      </c>
      <c r="CQ737" s="342">
        <f>IF(CQ$8="",0,IF($T731=справочники!$H$10,$T735*SUMIFS(CQ$10:CQ$43,$H$10:$H$43,$T733),0))</f>
        <v>0</v>
      </c>
      <c r="CR737" s="342">
        <f>IF(CR$8="",0,IF($T731=справочники!$H$10,$T735*SUMIFS(CR$10:CR$43,$H$10:$H$43,$T733),0))</f>
        <v>0</v>
      </c>
      <c r="CS737" s="342">
        <f>IF(CS$8="",0,IF($T731=справочники!$H$10,$T735*SUMIFS(CS$10:CS$43,$H$10:$H$43,$T733),0))</f>
        <v>0</v>
      </c>
      <c r="CT737" s="342">
        <f>IF(CT$8="",0,IF($T731=справочники!$H$10,$T735*SUMIFS(CT$10:CT$43,$H$10:$H$43,$T733),0))</f>
        <v>0</v>
      </c>
      <c r="CU737" s="342">
        <f>IF(CU$8="",0,IF($T731=справочники!$H$10,$T735*SUMIFS(CU$10:CU$43,$H$10:$H$43,$T733),0))</f>
        <v>0</v>
      </c>
      <c r="CV737" s="342">
        <f>IF(CV$8="",0,IF($T731=справочники!$H$10,$T735*SUMIFS(CV$10:CV$43,$H$10:$H$43,$T733),0))</f>
        <v>0</v>
      </c>
      <c r="CW737" s="342">
        <f>IF(CW$8="",0,IF($T731=справочники!$H$10,$T735*SUMIFS(CW$10:CW$43,$H$10:$H$43,$T733),0))</f>
        <v>0</v>
      </c>
      <c r="CX737" s="342">
        <f>IF(CX$8="",0,IF($T731=справочники!$H$10,$T735*SUMIFS(CX$10:CX$43,$H$10:$H$43,$T733),0))</f>
        <v>0</v>
      </c>
      <c r="CY737" s="342">
        <f>IF(CY$8="",0,IF($T731=справочники!$H$10,$T735*SUMIFS(CY$10:CY$43,$H$10:$H$43,$T733),0))</f>
        <v>0</v>
      </c>
      <c r="CZ737" s="342">
        <f>IF(CZ$8="",0,IF($T731=справочники!$H$10,$T735*SUMIFS(CZ$10:CZ$43,$H$10:$H$43,$T733),0))</f>
        <v>0</v>
      </c>
      <c r="DA737" s="342">
        <f>IF(DA$8="",0,IF($T731=справочники!$H$10,$T735*SUMIFS(DA$10:DA$43,$H$10:$H$43,$T733),0))</f>
        <v>0</v>
      </c>
      <c r="DB737" s="342">
        <f>IF(DB$8="",0,IF($T731=справочники!$H$10,$T735*SUMIFS(DB$10:DB$43,$H$10:$H$43,$T733),0))</f>
        <v>0</v>
      </c>
      <c r="DC737" s="342">
        <f>IF(DC$8="",0,IF($T731=справочники!$H$10,$T735*SUMIFS(DC$10:DC$43,$H$10:$H$43,$T733),0))</f>
        <v>0</v>
      </c>
      <c r="DD737" s="342">
        <f>IF(DD$8="",0,IF($T731=справочники!$H$10,$T735*SUMIFS(DD$10:DD$43,$H$10:$H$43,$T733),0))</f>
        <v>0</v>
      </c>
      <c r="DE737" s="342">
        <f>IF(DE$8="",0,IF($T731=справочники!$H$10,$T735*SUMIFS(DE$10:DE$43,$H$10:$H$43,$T733),0))</f>
        <v>0</v>
      </c>
      <c r="DF737" s="342">
        <f>IF(DF$8="",0,IF($T731=справочники!$H$10,$T735*SUMIFS(DF$10:DF$43,$H$10:$H$43,$T733),0))</f>
        <v>0</v>
      </c>
      <c r="DG737" s="342">
        <f>IF(DG$8="",0,IF($T731=справочники!$H$10,$T735*SUMIFS(DG$10:DG$43,$H$10:$H$43,$T733),0))</f>
        <v>0</v>
      </c>
      <c r="DH737" s="342">
        <f>IF(DH$8="",0,IF($T731=справочники!$H$10,$T735*SUMIFS(DH$10:DH$43,$H$10:$H$43,$T733),0))</f>
        <v>0</v>
      </c>
      <c r="DI737" s="342">
        <f>IF(DI$8="",0,IF($T731=справочники!$H$10,$T735*SUMIFS(DI$10:DI$43,$H$10:$H$43,$T733),0))</f>
        <v>0</v>
      </c>
      <c r="DJ737" s="342">
        <f>IF(DJ$8="",0,IF($T731=справочники!$H$10,$T735*SUMIFS(DJ$10:DJ$43,$H$10:$H$43,$T733),0))</f>
        <v>0</v>
      </c>
      <c r="DK737" s="342">
        <f>IF(DK$8="",0,IF($T731=справочники!$H$10,$T735*SUMIFS(DK$10:DK$43,$H$10:$H$43,$T733),0))</f>
        <v>0</v>
      </c>
      <c r="DL737" s="342">
        <f>IF(DL$8="",0,IF($T731=справочники!$H$10,$T735*SUMIFS(DL$10:DL$43,$H$10:$H$43,$T733),0))</f>
        <v>0</v>
      </c>
      <c r="DM737" s="342">
        <f>IF(DM$8="",0,IF($T731=справочники!$H$10,$T735*SUMIFS(DM$10:DM$43,$H$10:$H$43,$T733),0))</f>
        <v>0</v>
      </c>
      <c r="DN737" s="342">
        <f>IF(DN$8="",0,IF($T731=справочники!$H$10,$T735*SUMIFS(DN$10:DN$43,$H$10:$H$43,$T733),0))</f>
        <v>0</v>
      </c>
      <c r="DO737" s="342">
        <f>IF(DO$8="",0,IF($T731=справочники!$H$10,$T735*SUMIFS(DO$10:DO$43,$H$10:$H$43,$T733),0))</f>
        <v>0</v>
      </c>
      <c r="DP737" s="342">
        <f>IF(DP$8="",0,IF($T731=справочники!$H$10,$T735*SUMIFS(DP$10:DP$43,$H$10:$H$43,$T733),0))</f>
        <v>0</v>
      </c>
      <c r="DQ737" s="342">
        <f>IF(DQ$8="",0,IF($T731=справочники!$H$10,$T735*SUMIFS(DQ$10:DQ$43,$H$10:$H$43,$T733),0))</f>
        <v>0</v>
      </c>
      <c r="DR737" s="342">
        <f>IF(DR$8="",0,IF($T731=справочники!$H$10,$T735*SUMIFS(DR$10:DR$43,$H$10:$H$43,$T733),0))</f>
        <v>0</v>
      </c>
      <c r="DS737" s="342">
        <f>IF(DS$8="",0,IF($T731=справочники!$H$10,$T735*SUMIFS(DS$10:DS$43,$H$10:$H$43,$T733),0))</f>
        <v>0</v>
      </c>
      <c r="DT737" s="342">
        <f>IF(DT$8="",0,IF($T731=справочники!$H$10,$T735*SUMIFS(DT$10:DT$43,$H$10:$H$43,$T733),0))</f>
        <v>0</v>
      </c>
      <c r="DU737" s="342">
        <f>IF(DU$8="",0,IF($T731=справочники!$H$10,$T735*SUMIFS(DU$10:DU$43,$H$10:$H$43,$T733),0))</f>
        <v>0</v>
      </c>
      <c r="DV737" s="342">
        <f>IF(DV$8="",0,IF($T731=справочники!$H$10,$T735*SUMIFS(DV$10:DV$43,$H$10:$H$43,$T733),0))</f>
        <v>0</v>
      </c>
      <c r="DW737" s="342">
        <f>IF(DW$8="",0,IF($T731=справочники!$H$10,$T735*SUMIFS(DW$10:DW$43,$H$10:$H$43,$T733),0))</f>
        <v>0</v>
      </c>
      <c r="DX737" s="342">
        <f>IF(DX$8="",0,IF($T731=справочники!$H$10,$T735*SUMIFS(DX$10:DX$43,$H$10:$H$43,$T733),0))</f>
        <v>0</v>
      </c>
      <c r="DY737" s="342">
        <f>IF(DY$8="",0,IF($T731=справочники!$H$10,$T735*SUMIFS(DY$10:DY$43,$H$10:$H$43,$T733),0))</f>
        <v>0</v>
      </c>
      <c r="DZ737" s="342">
        <f>IF(DZ$8="",0,IF($T731=справочники!$H$10,$T735*SUMIFS(DZ$10:DZ$43,$H$10:$H$43,$T733),0))</f>
        <v>0</v>
      </c>
      <c r="EA737" s="342">
        <f>IF(EA$8="",0,IF($T731=справочники!$H$10,$T735*SUMIFS(EA$10:EA$43,$H$10:$H$43,$T733),0))</f>
        <v>0</v>
      </c>
      <c r="EB737" s="342">
        <f>IF(EB$8="",0,IF($T731=справочники!$H$10,$T735*SUMIFS(EB$10:EB$43,$H$10:$H$43,$T733),0))</f>
        <v>0</v>
      </c>
      <c r="EC737" s="342">
        <f>IF(EC$8="",0,IF($T731=справочники!$H$10,$T735*SUMIFS(EC$10:EC$43,$H$10:$H$43,$T733),0))</f>
        <v>0</v>
      </c>
      <c r="ED737" s="342">
        <f>IF(ED$8="",0,IF($T731=справочники!$H$10,$T735*SUMIFS(ED$10:ED$43,$H$10:$H$43,$T733),0))</f>
        <v>0</v>
      </c>
      <c r="EE737" s="342">
        <f>IF(EE$8="",0,IF($T731=справочники!$H$10,$T735*SUMIFS(EE$10:EE$43,$H$10:$H$43,$T733),0))</f>
        <v>0</v>
      </c>
      <c r="EF737" s="342">
        <f>IF(EF$8="",0,IF($T731=справочники!$H$10,$T735*SUMIFS(EF$10:EF$43,$H$10:$H$43,$T733),0))</f>
        <v>0</v>
      </c>
      <c r="EG737" s="342">
        <f>IF(EG$8="",0,IF($T731=справочники!$H$10,$T735*SUMIFS(EG$10:EG$43,$H$10:$H$43,$T733),0))</f>
        <v>0</v>
      </c>
      <c r="EH737" s="342">
        <f>IF(EH$8="",0,IF($T731=справочники!$H$10,$T735*SUMIFS(EH$10:EH$43,$H$10:$H$43,$T733),0))</f>
        <v>0</v>
      </c>
      <c r="EI737" s="342">
        <f>IF(EI$8="",0,IF($T731=справочники!$H$10,$T735*SUMIFS(EI$10:EI$43,$H$10:$H$43,$T733),0))</f>
        <v>0</v>
      </c>
      <c r="EJ737" s="342">
        <f>IF(EJ$8="",0,IF($T731=справочники!$H$10,$T735*SUMIFS(EJ$10:EJ$43,$H$10:$H$43,$T733),0))</f>
        <v>0</v>
      </c>
      <c r="EK737" s="342">
        <f>IF(EK$8="",0,IF($T731=справочники!$H$10,$T735*SUMIFS(EK$10:EK$43,$H$10:$H$43,$T733),0))</f>
        <v>0</v>
      </c>
      <c r="EL737" s="342">
        <f>IF(EL$8="",0,IF($T731=справочники!$H$10,$T735*SUMIFS(EL$10:EL$43,$H$10:$H$43,$T733),0))</f>
        <v>0</v>
      </c>
      <c r="EM737" s="342">
        <f>IF(EM$8="",0,IF($T731=справочники!$H$10,$T735*SUMIFS(EM$10:EM$43,$H$10:$H$43,$T733),0))</f>
        <v>0</v>
      </c>
      <c r="EN737" s="342">
        <f>IF(EN$8="",0,IF($T731=справочники!$H$10,$T735*SUMIFS(EN$10:EN$43,$H$10:$H$43,$T733),0))</f>
        <v>0</v>
      </c>
      <c r="EO737" s="342">
        <f>IF(EO$8="",0,IF($T731=справочники!$H$10,$T735*SUMIFS(EO$10:EO$43,$H$10:$H$43,$T733),0))</f>
        <v>0</v>
      </c>
      <c r="EP737" s="342">
        <f>IF(EP$8="",0,IF($T731=справочники!$H$10,$T735*SUMIFS(EP$10:EP$43,$H$10:$H$43,$T733),0))</f>
        <v>0</v>
      </c>
      <c r="EQ737" s="342">
        <f>IF(EQ$8="",0,IF($T731=справочники!$H$10,$T735*SUMIFS(EQ$10:EQ$43,$H$10:$H$43,$T733),0))</f>
        <v>0</v>
      </c>
      <c r="ER737" s="342">
        <f>IF(ER$8="",0,IF($T731=справочники!$H$10,$T735*SUMIFS(ER$10:ER$43,$H$10:$H$43,$T733),0))</f>
        <v>0</v>
      </c>
      <c r="ES737" s="342">
        <f>IF(ES$8="",0,IF($T731=справочники!$H$10,$T735*SUMIFS(ES$10:ES$43,$H$10:$H$43,$T733),0))</f>
        <v>0</v>
      </c>
      <c r="ET737" s="342">
        <f>IF(ET$8="",0,IF($T731=справочники!$H$10,$T735*SUMIFS(ET$10:ET$43,$H$10:$H$43,$T733),0))</f>
        <v>0</v>
      </c>
      <c r="EU737" s="342">
        <f>IF(EU$8="",0,IF($T731=справочники!$H$10,$T735*SUMIFS(EU$10:EU$43,$H$10:$H$43,$T733),0))</f>
        <v>0</v>
      </c>
      <c r="EV737" s="342">
        <f>IF(EV$8="",0,IF($T731=справочники!$H$10,$T735*SUMIFS(EV$10:EV$43,$H$10:$H$43,$T733),0))</f>
        <v>0</v>
      </c>
      <c r="EW737" s="342">
        <f>IF(EW$8="",0,IF($T731=справочники!$H$10,$T735*SUMIFS(EW$10:EW$43,$H$10:$H$43,$T733),0))</f>
        <v>0</v>
      </c>
      <c r="EX737" s="342">
        <f>IF(EX$8="",0,IF($T731=справочники!$H$10,$T735*SUMIFS(EX$10:EX$43,$H$10:$H$43,$T733),0))</f>
        <v>0</v>
      </c>
      <c r="EY737" s="342">
        <f>IF(EY$8="",0,IF($T731=справочники!$H$10,$T735*SUMIFS(EY$10:EY$43,$H$10:$H$43,$T733),0))</f>
        <v>0</v>
      </c>
      <c r="EZ737" s="342">
        <f>IF(EZ$8="",0,IF($T731=справочники!$H$10,$T735*SUMIFS(EZ$10:EZ$43,$H$10:$H$43,$T733),0))</f>
        <v>0</v>
      </c>
      <c r="FA737" s="342">
        <f>IF(FA$8="",0,IF($T731=справочники!$H$10,$T735*SUMIFS(FA$10:FA$43,$H$10:$H$43,$T733),0))</f>
        <v>0</v>
      </c>
      <c r="FB737" s="342">
        <f>IF(FB$8="",0,IF($T731=справочники!$H$10,$T735*SUMIFS(FB$10:FB$43,$H$10:$H$43,$T733),0))</f>
        <v>0</v>
      </c>
      <c r="FC737" s="342">
        <f>IF(FC$8="",0,IF($T731=справочники!$H$10,$T735*SUMIFS(FC$10:FC$43,$H$10:$H$43,$T733),0))</f>
        <v>0</v>
      </c>
      <c r="FD737" s="342">
        <f>IF(FD$8="",0,IF($T731=справочники!$H$10,$T735*SUMIFS(FD$10:FD$43,$H$10:$H$43,$T733),0))</f>
        <v>0</v>
      </c>
      <c r="FE737" s="342">
        <f>IF(FE$8="",0,IF($T731=справочники!$H$10,$T735*SUMIFS(FE$10:FE$43,$H$10:$H$43,$T733),0))</f>
        <v>0</v>
      </c>
      <c r="FF737" s="342">
        <f>IF(FF$8="",0,IF($T731=справочники!$H$10,$T735*SUMIFS(FF$10:FF$43,$H$10:$H$43,$T733),0))</f>
        <v>0</v>
      </c>
      <c r="FG737" s="342">
        <f>IF(FG$8="",0,IF($T731=справочники!$H$10,$T735*SUMIFS(FG$10:FG$43,$H$10:$H$43,$T733),0))</f>
        <v>0</v>
      </c>
      <c r="FH737" s="342">
        <f>IF(FH$8="",0,IF($T731=справочники!$H$10,$T735*SUMIFS(FH$10:FH$43,$H$10:$H$43,$T733),0))</f>
        <v>0</v>
      </c>
      <c r="FI737" s="342">
        <f>IF(FI$8="",0,IF($T731=справочники!$H$10,$T735*SUMIFS(FI$10:FI$43,$H$10:$H$43,$T733),0))</f>
        <v>0</v>
      </c>
      <c r="FJ737" s="342">
        <f>IF(FJ$8="",0,IF($T731=справочники!$H$10,$T735*SUMIFS(FJ$10:FJ$43,$H$10:$H$43,$T733),0))</f>
        <v>0</v>
      </c>
      <c r="FK737" s="342">
        <f>IF(FK$8="",0,IF($T731=справочники!$H$10,$T735*SUMIFS(FK$10:FK$43,$H$10:$H$43,$T733),0))</f>
        <v>0</v>
      </c>
      <c r="FL737" s="342">
        <f>IF(FL$8="",0,IF($T731=справочники!$H$10,$T735*SUMIFS(FL$10:FL$43,$H$10:$H$43,$T733),0))</f>
        <v>0</v>
      </c>
      <c r="FM737" s="342">
        <f>IF(FM$8="",0,IF($T731=справочники!$H$10,$T735*SUMIFS(FM$10:FM$43,$H$10:$H$43,$T733),0))</f>
        <v>0</v>
      </c>
      <c r="FN737" s="342">
        <f>IF(FN$8="",0,IF($T731=справочники!$H$10,$T735*SUMIFS(FN$10:FN$43,$H$10:$H$43,$T733),0))</f>
        <v>0</v>
      </c>
      <c r="FO737" s="342">
        <f>IF(FO$8="",0,IF($T731=справочники!$H$10,$T735*SUMIFS(FO$10:FO$43,$H$10:$H$43,$T733),0))</f>
        <v>0</v>
      </c>
      <c r="FP737" s="342">
        <f>IF(FP$8="",0,IF($T731=справочники!$H$10,$T735*SUMIFS(FP$10:FP$43,$H$10:$H$43,$T733),0))</f>
        <v>0</v>
      </c>
      <c r="FQ737" s="342">
        <f>IF(FQ$8="",0,IF($T731=справочники!$H$10,$T735*SUMIFS(FQ$10:FQ$43,$H$10:$H$43,$T733),0))</f>
        <v>0</v>
      </c>
      <c r="FR737" s="342">
        <f>IF(FR$8="",0,IF($T731=справочники!$H$10,$T735*SUMIFS(FR$10:FR$43,$H$10:$H$43,$T733),0))</f>
        <v>0</v>
      </c>
      <c r="FS737" s="342">
        <f>IF(FS$8="",0,IF($T731=справочники!$H$10,$T735*SUMIFS(FS$10:FS$43,$H$10:$H$43,$T733),0))</f>
        <v>0</v>
      </c>
      <c r="FT737" s="342">
        <f>IF(FT$8="",0,IF($T731=справочники!$H$10,$T735*SUMIFS(FT$10:FT$43,$H$10:$H$43,$T733),0))</f>
        <v>0</v>
      </c>
      <c r="FU737" s="342">
        <f>IF(FU$8="",0,IF($T731=справочники!$H$10,$T735*SUMIFS(FU$10:FU$43,$H$10:$H$43,$T733),0))</f>
        <v>0</v>
      </c>
      <c r="FV737" s="342">
        <f>IF(FV$8="",0,IF($T731=справочники!$H$10,$T735*SUMIFS(FV$10:FV$43,$H$10:$H$43,$T733),0))</f>
        <v>0</v>
      </c>
      <c r="FW737" s="342">
        <f>IF(FW$8="",0,IF($T731=справочники!$H$10,$T735*SUMIFS(FW$10:FW$43,$H$10:$H$43,$T733),0))</f>
        <v>0</v>
      </c>
      <c r="FX737" s="342">
        <f>IF(FX$8="",0,IF($T731=справочники!$H$10,$T735*SUMIFS(FX$10:FX$43,$H$10:$H$43,$T733),0))</f>
        <v>0</v>
      </c>
      <c r="FY737" s="342">
        <f>IF(FY$8="",0,IF($T731=справочники!$H$10,$T735*SUMIFS(FY$10:FY$43,$H$10:$H$43,$T733),0))</f>
        <v>0</v>
      </c>
      <c r="FZ737" s="342">
        <f>IF(FZ$8="",0,IF($T731=справочники!$H$10,$T735*SUMIFS(FZ$10:FZ$43,$H$10:$H$43,$T733),0))</f>
        <v>0</v>
      </c>
      <c r="GA737" s="342">
        <f>IF(GA$8="",0,IF($T731=справочники!$H$10,$T735*SUMIFS(GA$10:GA$43,$H$10:$H$43,$T733),0))</f>
        <v>0</v>
      </c>
      <c r="GB737" s="342">
        <f>IF(GB$8="",0,IF($T731=справочники!$H$10,$T735*SUMIFS(GB$10:GB$43,$H$10:$H$43,$T733),0))</f>
        <v>0</v>
      </c>
      <c r="GC737" s="342">
        <f>IF(GC$8="",0,IF($T731=справочники!$H$10,$T735*SUMIFS(GC$10:GC$43,$H$10:$H$43,$T733),0))</f>
        <v>0</v>
      </c>
      <c r="GD737" s="342">
        <f>IF(GD$8="",0,IF($T731=справочники!$H$10,$T735*SUMIFS(GD$10:GD$43,$H$10:$H$43,$T733),0))</f>
        <v>0</v>
      </c>
      <c r="GE737" s="342">
        <f>IF(GE$8="",0,IF($T731=справочники!$H$10,$T735*SUMIFS(GE$10:GE$43,$H$10:$H$43,$T733),0))</f>
        <v>0</v>
      </c>
      <c r="GF737" s="342">
        <f>IF(GF$8="",0,IF($T731=справочники!$H$10,$T735*SUMIFS(GF$10:GF$43,$H$10:$H$43,$T733),0))</f>
        <v>0</v>
      </c>
      <c r="GG737" s="342">
        <f>IF(GG$8="",0,IF($T731=справочники!$H$10,$T735*SUMIFS(GG$10:GG$43,$H$10:$H$43,$T733),0))</f>
        <v>0</v>
      </c>
      <c r="GH737" s="342">
        <f>IF(GH$8="",0,IF($T731=справочники!$H$10,$T735*SUMIFS(GH$10:GH$43,$H$10:$H$43,$T733),0))</f>
        <v>0</v>
      </c>
      <c r="GI737" s="342">
        <f>IF(GI$8="",0,IF($T731=справочники!$H$10,$T735*SUMIFS(GI$10:GI$43,$H$10:$H$43,$T733),0))</f>
        <v>0</v>
      </c>
      <c r="GJ737" s="342">
        <f>IF(GJ$8="",0,IF($T731=справочники!$H$10,$T735*SUMIFS(GJ$10:GJ$43,$H$10:$H$43,$T733),0))</f>
        <v>0</v>
      </c>
      <c r="GK737" s="342">
        <f>IF(GK$8="",0,IF($T731=справочники!$H$10,$T735*SUMIFS(GK$10:GK$43,$H$10:$H$43,$T733),0))</f>
        <v>0</v>
      </c>
      <c r="GL737" s="342">
        <f>IF(GL$8="",0,IF($T731=справочники!$H$10,$T735*SUMIFS(GL$10:GL$43,$H$10:$H$43,$T733),0))</f>
        <v>0</v>
      </c>
      <c r="GM737" s="342">
        <f>IF(GM$8="",0,IF($T731=справочники!$H$10,$T735*SUMIFS(GM$10:GM$43,$H$10:$H$43,$T733),0))</f>
        <v>0</v>
      </c>
      <c r="GN737" s="342">
        <f>IF(GN$8="",0,IF($T731=справочники!$H$10,$T735*SUMIFS(GN$10:GN$43,$H$10:$H$43,$T733),0))</f>
        <v>0</v>
      </c>
      <c r="GO737" s="342">
        <f>IF(GO$8="",0,IF($T731=справочники!$H$10,$T735*SUMIFS(GO$10:GO$43,$H$10:$H$43,$T733),0))</f>
        <v>0</v>
      </c>
      <c r="GP737" s="342">
        <f>IF(GP$8="",0,IF($T731=справочники!$H$10,$T735*SUMIFS(GP$10:GP$43,$H$10:$H$43,$T733),0))</f>
        <v>0</v>
      </c>
      <c r="GQ737" s="342">
        <f>IF(GQ$8="",0,IF($T731=справочники!$H$10,$T735*SUMIFS(GQ$10:GQ$43,$H$10:$H$43,$T733),0))</f>
        <v>0</v>
      </c>
      <c r="GR737" s="342">
        <f>IF(GR$8="",0,IF($T731=справочники!$H$10,$T735*SUMIFS(GR$10:GR$43,$H$10:$H$43,$T733),0))</f>
        <v>0</v>
      </c>
      <c r="GS737" s="342">
        <f>IF(GS$8="",0,IF($T731=справочники!$H$10,$T735*SUMIFS(GS$10:GS$43,$H$10:$H$43,$T733),0))</f>
        <v>0</v>
      </c>
      <c r="GT737" s="342">
        <f>IF(GT$8="",0,IF($T731=справочники!$H$10,$T735*SUMIFS(GT$10:GT$43,$H$10:$H$43,$T733),0))</f>
        <v>0</v>
      </c>
      <c r="GU737" s="342">
        <f>IF(GU$8="",0,IF($T731=справочники!$H$10,$T735*SUMIFS(GU$10:GU$43,$H$10:$H$43,$T733),0))</f>
        <v>0</v>
      </c>
      <c r="GV737" s="342">
        <f>IF(GV$8="",0,IF($T731=справочники!$H$10,$T735*SUMIFS(GV$10:GV$43,$H$10:$H$43,$T733),0))</f>
        <v>0</v>
      </c>
      <c r="GW737" s="342">
        <f>IF(GW$8="",0,IF($T731=справочники!$H$10,$T735*SUMIFS(GW$10:GW$43,$H$10:$H$43,$T733),0))</f>
        <v>0</v>
      </c>
      <c r="GX737" s="342">
        <f>IF(GX$8="",0,IF($T731=справочники!$H$10,$T735*SUMIFS(GX$10:GX$43,$H$10:$H$43,$T733),0))</f>
        <v>0</v>
      </c>
      <c r="GY737" s="342">
        <f>IF(GY$8="",0,IF($T731=справочники!$H$10,$T735*SUMIFS(GY$10:GY$43,$H$10:$H$43,$T733),0))</f>
        <v>0</v>
      </c>
      <c r="GZ737" s="342">
        <f>IF(GZ$8="",0,IF($T731=справочники!$H$10,$T735*SUMIFS(GZ$10:GZ$43,$H$10:$H$43,$T733),0))</f>
        <v>0</v>
      </c>
      <c r="HA737" s="3"/>
      <c r="HB737" s="3"/>
    </row>
    <row r="738" spans="1:210" ht="4.2" customHeight="1">
      <c r="A738" s="1"/>
      <c r="B738" s="1"/>
      <c r="C738" s="1"/>
      <c r="D738" s="1"/>
      <c r="E738" s="263"/>
      <c r="F738" s="48"/>
      <c r="G738" s="231"/>
      <c r="H738" s="1"/>
      <c r="I738" s="1"/>
      <c r="J738" s="1"/>
      <c r="K738" s="1"/>
      <c r="L738" s="1"/>
      <c r="M738" s="5"/>
      <c r="N738" s="1"/>
      <c r="O738" s="1"/>
      <c r="P738" s="5"/>
      <c r="Q738" s="1"/>
      <c r="R738" s="1"/>
      <c r="S738" s="5"/>
      <c r="T738" s="7"/>
      <c r="U738" s="24"/>
      <c r="V738" s="1"/>
      <c r="W738" s="12"/>
      <c r="X738" s="10"/>
      <c r="Y738" s="46"/>
      <c r="Z738" s="93"/>
      <c r="AA738" s="356"/>
      <c r="AB738" s="356"/>
      <c r="AC738" s="356"/>
      <c r="AD738" s="356"/>
      <c r="AE738" s="356"/>
      <c r="AF738" s="356"/>
      <c r="AG738" s="356"/>
      <c r="AH738" s="356"/>
      <c r="AI738" s="356"/>
      <c r="AJ738" s="356"/>
      <c r="AK738" s="356"/>
      <c r="AL738" s="356"/>
      <c r="AM738" s="356"/>
      <c r="AN738" s="356"/>
      <c r="AO738" s="356"/>
      <c r="AP738" s="356"/>
      <c r="AQ738" s="356"/>
      <c r="AR738" s="356"/>
      <c r="AS738" s="356"/>
      <c r="AT738" s="356"/>
      <c r="AU738" s="356"/>
      <c r="AV738" s="356"/>
      <c r="AW738" s="356"/>
      <c r="AX738" s="356"/>
      <c r="AY738" s="356"/>
      <c r="AZ738" s="356"/>
      <c r="BA738" s="356"/>
      <c r="BB738" s="356"/>
      <c r="BC738" s="356"/>
      <c r="BD738" s="356"/>
      <c r="BE738" s="356"/>
      <c r="BF738" s="356"/>
      <c r="BG738" s="356"/>
      <c r="BH738" s="356"/>
      <c r="BI738" s="356"/>
      <c r="BJ738" s="356"/>
      <c r="BK738" s="356"/>
      <c r="BL738" s="356"/>
      <c r="BM738" s="356"/>
      <c r="BN738" s="356"/>
      <c r="BO738" s="356"/>
      <c r="BP738" s="356"/>
      <c r="BQ738" s="356"/>
      <c r="BR738" s="356"/>
      <c r="BS738" s="356"/>
      <c r="BT738" s="356"/>
      <c r="BU738" s="356"/>
      <c r="BV738" s="356"/>
      <c r="BW738" s="356"/>
      <c r="BX738" s="356"/>
      <c r="BY738" s="356"/>
      <c r="BZ738" s="356"/>
      <c r="CA738" s="356"/>
      <c r="CB738" s="356"/>
      <c r="CC738" s="356"/>
      <c r="CD738" s="356"/>
      <c r="CE738" s="356"/>
      <c r="CF738" s="356"/>
      <c r="CG738" s="356"/>
      <c r="CH738" s="356"/>
      <c r="CI738" s="356"/>
      <c r="CJ738" s="356"/>
      <c r="CK738" s="356"/>
      <c r="CL738" s="356"/>
      <c r="CM738" s="356"/>
      <c r="CN738" s="356"/>
      <c r="CO738" s="356"/>
      <c r="CP738" s="356"/>
      <c r="CQ738" s="356"/>
      <c r="CR738" s="356"/>
      <c r="CS738" s="356"/>
      <c r="CT738" s="356"/>
      <c r="CU738" s="356"/>
      <c r="CV738" s="356"/>
      <c r="CW738" s="356"/>
      <c r="CX738" s="356"/>
      <c r="CY738" s="356"/>
      <c r="CZ738" s="356"/>
      <c r="DA738" s="356"/>
      <c r="DB738" s="356"/>
      <c r="DC738" s="356"/>
      <c r="DD738" s="356"/>
      <c r="DE738" s="356"/>
      <c r="DF738" s="356"/>
      <c r="DG738" s="356"/>
      <c r="DH738" s="356"/>
      <c r="DI738" s="356"/>
      <c r="DJ738" s="356"/>
      <c r="DK738" s="356"/>
      <c r="DL738" s="356"/>
      <c r="DM738" s="356"/>
      <c r="DN738" s="356"/>
      <c r="DO738" s="356"/>
      <c r="DP738" s="356"/>
      <c r="DQ738" s="356"/>
      <c r="DR738" s="356"/>
      <c r="DS738" s="356"/>
      <c r="DT738" s="356"/>
      <c r="DU738" s="356"/>
      <c r="DV738" s="356"/>
      <c r="DW738" s="356"/>
      <c r="DX738" s="356"/>
      <c r="DY738" s="356"/>
      <c r="DZ738" s="356"/>
      <c r="EA738" s="356"/>
      <c r="EB738" s="356"/>
      <c r="EC738" s="356"/>
      <c r="ED738" s="356"/>
      <c r="EE738" s="356"/>
      <c r="EF738" s="356"/>
      <c r="EG738" s="356"/>
      <c r="EH738" s="356"/>
      <c r="EI738" s="356"/>
      <c r="EJ738" s="356"/>
      <c r="EK738" s="356"/>
      <c r="EL738" s="356"/>
      <c r="EM738" s="356"/>
      <c r="EN738" s="356"/>
      <c r="EO738" s="356"/>
      <c r="EP738" s="356"/>
      <c r="EQ738" s="356"/>
      <c r="ER738" s="356"/>
      <c r="ES738" s="356"/>
      <c r="ET738" s="356"/>
      <c r="EU738" s="356"/>
      <c r="EV738" s="356"/>
      <c r="EW738" s="356"/>
      <c r="EX738" s="356"/>
      <c r="EY738" s="356"/>
      <c r="EZ738" s="356"/>
      <c r="FA738" s="356"/>
      <c r="FB738" s="356"/>
      <c r="FC738" s="356"/>
      <c r="FD738" s="356"/>
      <c r="FE738" s="356"/>
      <c r="FF738" s="356"/>
      <c r="FG738" s="356"/>
      <c r="FH738" s="356"/>
      <c r="FI738" s="356"/>
      <c r="FJ738" s="356"/>
      <c r="FK738" s="356"/>
      <c r="FL738" s="356"/>
      <c r="FM738" s="356"/>
      <c r="FN738" s="356"/>
      <c r="FO738" s="356"/>
      <c r="FP738" s="356"/>
      <c r="FQ738" s="356"/>
      <c r="FR738" s="356"/>
      <c r="FS738" s="356"/>
      <c r="FT738" s="356"/>
      <c r="FU738" s="356"/>
      <c r="FV738" s="356"/>
      <c r="FW738" s="356"/>
      <c r="FX738" s="356"/>
      <c r="FY738" s="356"/>
      <c r="FZ738" s="356"/>
      <c r="GA738" s="356"/>
      <c r="GB738" s="356"/>
      <c r="GC738" s="356"/>
      <c r="GD738" s="356"/>
      <c r="GE738" s="356"/>
      <c r="GF738" s="356"/>
      <c r="GG738" s="356"/>
      <c r="GH738" s="356"/>
      <c r="GI738" s="356"/>
      <c r="GJ738" s="356"/>
      <c r="GK738" s="356"/>
      <c r="GL738" s="356"/>
      <c r="GM738" s="356"/>
      <c r="GN738" s="356"/>
      <c r="GO738" s="356"/>
      <c r="GP738" s="356"/>
      <c r="GQ738" s="356"/>
      <c r="GR738" s="356"/>
      <c r="GS738" s="356"/>
      <c r="GT738" s="356"/>
      <c r="GU738" s="356"/>
      <c r="GV738" s="356"/>
      <c r="GW738" s="356"/>
      <c r="GX738" s="356"/>
      <c r="GY738" s="356"/>
      <c r="GZ738" s="356"/>
      <c r="HA738" s="1"/>
      <c r="HB738" s="1"/>
    </row>
    <row r="739" spans="1:210" s="239" customFormat="1" ht="10.199999999999999">
      <c r="A739" s="228"/>
      <c r="B739" s="245" t="s">
        <v>157</v>
      </c>
      <c r="C739" s="230"/>
      <c r="D739" s="229"/>
      <c r="E739" s="270"/>
      <c r="F739" s="116"/>
      <c r="G739" s="231"/>
      <c r="H739" s="228"/>
      <c r="I739" s="228" t="str">
        <f t="shared" ref="I739" si="3506">$I$289</f>
        <v>Оборачиваемость начислений расходов</v>
      </c>
      <c r="J739" s="228"/>
      <c r="K739" s="228"/>
      <c r="L739" s="228"/>
      <c r="M739" s="231"/>
      <c r="N739" s="228"/>
      <c r="O739" s="228"/>
      <c r="P739" s="231"/>
      <c r="Q739" s="228" t="s">
        <v>41</v>
      </c>
      <c r="R739" s="228"/>
      <c r="S739" s="231" t="s">
        <v>6</v>
      </c>
      <c r="T739" s="309"/>
      <c r="U739" s="228"/>
      <c r="V739" s="228"/>
      <c r="W739" s="235"/>
      <c r="X739" s="236"/>
      <c r="Y739" s="247"/>
      <c r="Z739" s="248"/>
      <c r="AA739" s="348"/>
      <c r="AB739" s="348"/>
      <c r="AC739" s="348"/>
      <c r="AD739" s="348"/>
      <c r="AE739" s="348"/>
      <c r="AF739" s="348"/>
      <c r="AG739" s="348"/>
      <c r="AH739" s="348"/>
      <c r="AI739" s="348"/>
      <c r="AJ739" s="348"/>
      <c r="AK739" s="348"/>
      <c r="AL739" s="348"/>
      <c r="AM739" s="348"/>
      <c r="AN739" s="348"/>
      <c r="AO739" s="348"/>
      <c r="AP739" s="348"/>
      <c r="AQ739" s="348"/>
      <c r="AR739" s="348"/>
      <c r="AS739" s="348"/>
      <c r="AT739" s="348"/>
      <c r="AU739" s="348"/>
      <c r="AV739" s="348"/>
      <c r="AW739" s="348"/>
      <c r="AX739" s="348"/>
      <c r="AY739" s="348"/>
      <c r="AZ739" s="348"/>
      <c r="BA739" s="348"/>
      <c r="BB739" s="348"/>
      <c r="BC739" s="348"/>
      <c r="BD739" s="348"/>
      <c r="BE739" s="348"/>
      <c r="BF739" s="348"/>
      <c r="BG739" s="348"/>
      <c r="BH739" s="348"/>
      <c r="BI739" s="348"/>
      <c r="BJ739" s="348"/>
      <c r="BK739" s="348"/>
      <c r="BL739" s="348"/>
      <c r="BM739" s="348"/>
      <c r="BN739" s="348"/>
      <c r="BO739" s="348"/>
      <c r="BP739" s="348"/>
      <c r="BQ739" s="348"/>
      <c r="BR739" s="348"/>
      <c r="BS739" s="348"/>
      <c r="BT739" s="348"/>
      <c r="BU739" s="348"/>
      <c r="BV739" s="348"/>
      <c r="BW739" s="348"/>
      <c r="BX739" s="348"/>
      <c r="BY739" s="348"/>
      <c r="BZ739" s="348"/>
      <c r="CA739" s="348"/>
      <c r="CB739" s="348"/>
      <c r="CC739" s="348"/>
      <c r="CD739" s="348"/>
      <c r="CE739" s="348"/>
      <c r="CF739" s="348"/>
      <c r="CG739" s="348"/>
      <c r="CH739" s="348"/>
      <c r="CI739" s="348"/>
      <c r="CJ739" s="348"/>
      <c r="CK739" s="348"/>
      <c r="CL739" s="348"/>
      <c r="CM739" s="348"/>
      <c r="CN739" s="348"/>
      <c r="CO739" s="348"/>
      <c r="CP739" s="348"/>
      <c r="CQ739" s="348"/>
      <c r="CR739" s="348"/>
      <c r="CS739" s="348"/>
      <c r="CT739" s="348"/>
      <c r="CU739" s="348"/>
      <c r="CV739" s="348"/>
      <c r="CW739" s="348"/>
      <c r="CX739" s="348"/>
      <c r="CY739" s="348"/>
      <c r="CZ739" s="348"/>
      <c r="DA739" s="348"/>
      <c r="DB739" s="348"/>
      <c r="DC739" s="348"/>
      <c r="DD739" s="348"/>
      <c r="DE739" s="348"/>
      <c r="DF739" s="348"/>
      <c r="DG739" s="348"/>
      <c r="DH739" s="348"/>
      <c r="DI739" s="348"/>
      <c r="DJ739" s="348"/>
      <c r="DK739" s="348"/>
      <c r="DL739" s="348"/>
      <c r="DM739" s="348"/>
      <c r="DN739" s="348"/>
      <c r="DO739" s="348"/>
      <c r="DP739" s="348"/>
      <c r="DQ739" s="348"/>
      <c r="DR739" s="348"/>
      <c r="DS739" s="348"/>
      <c r="DT739" s="348"/>
      <c r="DU739" s="348"/>
      <c r="DV739" s="348"/>
      <c r="DW739" s="348"/>
      <c r="DX739" s="348"/>
      <c r="DY739" s="348"/>
      <c r="DZ739" s="348"/>
      <c r="EA739" s="348"/>
      <c r="EB739" s="348"/>
      <c r="EC739" s="348"/>
      <c r="ED739" s="348"/>
      <c r="EE739" s="348"/>
      <c r="EF739" s="348"/>
      <c r="EG739" s="348"/>
      <c r="EH739" s="348"/>
      <c r="EI739" s="348"/>
      <c r="EJ739" s="348"/>
      <c r="EK739" s="348"/>
      <c r="EL739" s="348"/>
      <c r="EM739" s="348"/>
      <c r="EN739" s="348"/>
      <c r="EO739" s="348"/>
      <c r="EP739" s="348"/>
      <c r="EQ739" s="348"/>
      <c r="ER739" s="348"/>
      <c r="ES739" s="348"/>
      <c r="ET739" s="348"/>
      <c r="EU739" s="348"/>
      <c r="EV739" s="348"/>
      <c r="EW739" s="348"/>
      <c r="EX739" s="348"/>
      <c r="EY739" s="348"/>
      <c r="EZ739" s="348"/>
      <c r="FA739" s="348"/>
      <c r="FB739" s="348"/>
      <c r="FC739" s="348"/>
      <c r="FD739" s="348"/>
      <c r="FE739" s="348"/>
      <c r="FF739" s="348"/>
      <c r="FG739" s="348"/>
      <c r="FH739" s="348"/>
      <c r="FI739" s="348"/>
      <c r="FJ739" s="348"/>
      <c r="FK739" s="348"/>
      <c r="FL739" s="348"/>
      <c r="FM739" s="348"/>
      <c r="FN739" s="348"/>
      <c r="FO739" s="348"/>
      <c r="FP739" s="348"/>
      <c r="FQ739" s="348"/>
      <c r="FR739" s="348"/>
      <c r="FS739" s="348"/>
      <c r="FT739" s="348"/>
      <c r="FU739" s="348"/>
      <c r="FV739" s="348"/>
      <c r="FW739" s="348"/>
      <c r="FX739" s="348"/>
      <c r="FY739" s="348"/>
      <c r="FZ739" s="348"/>
      <c r="GA739" s="348"/>
      <c r="GB739" s="348"/>
      <c r="GC739" s="348"/>
      <c r="GD739" s="348"/>
      <c r="GE739" s="348"/>
      <c r="GF739" s="348"/>
      <c r="GG739" s="348"/>
      <c r="GH739" s="348"/>
      <c r="GI739" s="348"/>
      <c r="GJ739" s="348"/>
      <c r="GK739" s="348"/>
      <c r="GL739" s="348"/>
      <c r="GM739" s="348"/>
      <c r="GN739" s="348"/>
      <c r="GO739" s="348"/>
      <c r="GP739" s="348"/>
      <c r="GQ739" s="348"/>
      <c r="GR739" s="348"/>
      <c r="GS739" s="348"/>
      <c r="GT739" s="348"/>
      <c r="GU739" s="348"/>
      <c r="GV739" s="348"/>
      <c r="GW739" s="348"/>
      <c r="GX739" s="348"/>
      <c r="GY739" s="348"/>
      <c r="GZ739" s="348"/>
      <c r="HA739" s="228"/>
      <c r="HB739" s="228"/>
    </row>
    <row r="740" spans="1:210" ht="4.2" customHeight="1">
      <c r="A740" s="1"/>
      <c r="B740" s="1"/>
      <c r="C740" s="1"/>
      <c r="D740" s="1"/>
      <c r="E740" s="263"/>
      <c r="F740" s="48"/>
      <c r="G740" s="231"/>
      <c r="H740" s="1"/>
      <c r="I740" s="1"/>
      <c r="J740" s="1"/>
      <c r="K740" s="1"/>
      <c r="L740" s="1"/>
      <c r="M740" s="5"/>
      <c r="N740" s="1"/>
      <c r="O740" s="1"/>
      <c r="P740" s="5"/>
      <c r="Q740" s="1"/>
      <c r="R740" s="1"/>
      <c r="S740" s="5"/>
      <c r="T740" s="7"/>
      <c r="U740" s="24"/>
      <c r="V740" s="1"/>
      <c r="W740" s="12"/>
      <c r="X740" s="10"/>
      <c r="Y740" s="46"/>
      <c r="Z740" s="93"/>
      <c r="AA740" s="356"/>
      <c r="AB740" s="356"/>
      <c r="AC740" s="356"/>
      <c r="AD740" s="356"/>
      <c r="AE740" s="356"/>
      <c r="AF740" s="356"/>
      <c r="AG740" s="356"/>
      <c r="AH740" s="356"/>
      <c r="AI740" s="356"/>
      <c r="AJ740" s="356"/>
      <c r="AK740" s="356"/>
      <c r="AL740" s="356"/>
      <c r="AM740" s="356"/>
      <c r="AN740" s="356"/>
      <c r="AO740" s="356"/>
      <c r="AP740" s="356"/>
      <c r="AQ740" s="356"/>
      <c r="AR740" s="356"/>
      <c r="AS740" s="356"/>
      <c r="AT740" s="356"/>
      <c r="AU740" s="356"/>
      <c r="AV740" s="356"/>
      <c r="AW740" s="356"/>
      <c r="AX740" s="356"/>
      <c r="AY740" s="356"/>
      <c r="AZ740" s="356"/>
      <c r="BA740" s="356"/>
      <c r="BB740" s="356"/>
      <c r="BC740" s="356"/>
      <c r="BD740" s="356"/>
      <c r="BE740" s="356"/>
      <c r="BF740" s="356"/>
      <c r="BG740" s="356"/>
      <c r="BH740" s="356"/>
      <c r="BI740" s="356"/>
      <c r="BJ740" s="356"/>
      <c r="BK740" s="356"/>
      <c r="BL740" s="356"/>
      <c r="BM740" s="356"/>
      <c r="BN740" s="356"/>
      <c r="BO740" s="356"/>
      <c r="BP740" s="356"/>
      <c r="BQ740" s="356"/>
      <c r="BR740" s="356"/>
      <c r="BS740" s="356"/>
      <c r="BT740" s="356"/>
      <c r="BU740" s="356"/>
      <c r="BV740" s="356"/>
      <c r="BW740" s="356"/>
      <c r="BX740" s="356"/>
      <c r="BY740" s="356"/>
      <c r="BZ740" s="356"/>
      <c r="CA740" s="356"/>
      <c r="CB740" s="356"/>
      <c r="CC740" s="356"/>
      <c r="CD740" s="356"/>
      <c r="CE740" s="356"/>
      <c r="CF740" s="356"/>
      <c r="CG740" s="356"/>
      <c r="CH740" s="356"/>
      <c r="CI740" s="356"/>
      <c r="CJ740" s="356"/>
      <c r="CK740" s="356"/>
      <c r="CL740" s="356"/>
      <c r="CM740" s="356"/>
      <c r="CN740" s="356"/>
      <c r="CO740" s="356"/>
      <c r="CP740" s="356"/>
      <c r="CQ740" s="356"/>
      <c r="CR740" s="356"/>
      <c r="CS740" s="356"/>
      <c r="CT740" s="356"/>
      <c r="CU740" s="356"/>
      <c r="CV740" s="356"/>
      <c r="CW740" s="356"/>
      <c r="CX740" s="356"/>
      <c r="CY740" s="356"/>
      <c r="CZ740" s="356"/>
      <c r="DA740" s="356"/>
      <c r="DB740" s="356"/>
      <c r="DC740" s="356"/>
      <c r="DD740" s="356"/>
      <c r="DE740" s="356"/>
      <c r="DF740" s="356"/>
      <c r="DG740" s="356"/>
      <c r="DH740" s="356"/>
      <c r="DI740" s="356"/>
      <c r="DJ740" s="356"/>
      <c r="DK740" s="356"/>
      <c r="DL740" s="356"/>
      <c r="DM740" s="356"/>
      <c r="DN740" s="356"/>
      <c r="DO740" s="356"/>
      <c r="DP740" s="356"/>
      <c r="DQ740" s="356"/>
      <c r="DR740" s="356"/>
      <c r="DS740" s="356"/>
      <c r="DT740" s="356"/>
      <c r="DU740" s="356"/>
      <c r="DV740" s="356"/>
      <c r="DW740" s="356"/>
      <c r="DX740" s="356"/>
      <c r="DY740" s="356"/>
      <c r="DZ740" s="356"/>
      <c r="EA740" s="356"/>
      <c r="EB740" s="356"/>
      <c r="EC740" s="356"/>
      <c r="ED740" s="356"/>
      <c r="EE740" s="356"/>
      <c r="EF740" s="356"/>
      <c r="EG740" s="356"/>
      <c r="EH740" s="356"/>
      <c r="EI740" s="356"/>
      <c r="EJ740" s="356"/>
      <c r="EK740" s="356"/>
      <c r="EL740" s="356"/>
      <c r="EM740" s="356"/>
      <c r="EN740" s="356"/>
      <c r="EO740" s="356"/>
      <c r="EP740" s="356"/>
      <c r="EQ740" s="356"/>
      <c r="ER740" s="356"/>
      <c r="ES740" s="356"/>
      <c r="ET740" s="356"/>
      <c r="EU740" s="356"/>
      <c r="EV740" s="356"/>
      <c r="EW740" s="356"/>
      <c r="EX740" s="356"/>
      <c r="EY740" s="356"/>
      <c r="EZ740" s="356"/>
      <c r="FA740" s="356"/>
      <c r="FB740" s="356"/>
      <c r="FC740" s="356"/>
      <c r="FD740" s="356"/>
      <c r="FE740" s="356"/>
      <c r="FF740" s="356"/>
      <c r="FG740" s="356"/>
      <c r="FH740" s="356"/>
      <c r="FI740" s="356"/>
      <c r="FJ740" s="356"/>
      <c r="FK740" s="356"/>
      <c r="FL740" s="356"/>
      <c r="FM740" s="356"/>
      <c r="FN740" s="356"/>
      <c r="FO740" s="356"/>
      <c r="FP740" s="356"/>
      <c r="FQ740" s="356"/>
      <c r="FR740" s="356"/>
      <c r="FS740" s="356"/>
      <c r="FT740" s="356"/>
      <c r="FU740" s="356"/>
      <c r="FV740" s="356"/>
      <c r="FW740" s="356"/>
      <c r="FX740" s="356"/>
      <c r="FY740" s="356"/>
      <c r="FZ740" s="356"/>
      <c r="GA740" s="356"/>
      <c r="GB740" s="356"/>
      <c r="GC740" s="356"/>
      <c r="GD740" s="356"/>
      <c r="GE740" s="356"/>
      <c r="GF740" s="356"/>
      <c r="GG740" s="356"/>
      <c r="GH740" s="356"/>
      <c r="GI740" s="356"/>
      <c r="GJ740" s="356"/>
      <c r="GK740" s="356"/>
      <c r="GL740" s="356"/>
      <c r="GM740" s="356"/>
      <c r="GN740" s="356"/>
      <c r="GO740" s="356"/>
      <c r="GP740" s="356"/>
      <c r="GQ740" s="356"/>
      <c r="GR740" s="356"/>
      <c r="GS740" s="356"/>
      <c r="GT740" s="356"/>
      <c r="GU740" s="356"/>
      <c r="GV740" s="356"/>
      <c r="GW740" s="356"/>
      <c r="GX740" s="356"/>
      <c r="GY740" s="356"/>
      <c r="GZ740" s="356"/>
      <c r="HA740" s="1"/>
      <c r="HB740" s="1"/>
    </row>
    <row r="741" spans="1:210" s="4" customFormat="1">
      <c r="A741" s="3"/>
      <c r="B741" s="259" t="s">
        <v>156</v>
      </c>
      <c r="C741" s="3"/>
      <c r="D741" s="3"/>
      <c r="E741" s="9" t="str">
        <f>IF(Главная!$N$19=справочники!$N$12,"",IF(OR(Главная!$N$19=справочники!$N$13,Главная!$N$19=справочники!$N$14),"",IF(T741=справочники!$P$10,"","ндс(-)")))</f>
        <v>ндс(-)</v>
      </c>
      <c r="F741" s="51"/>
      <c r="G741" s="232"/>
      <c r="H741" s="13" t="str">
        <f t="shared" ref="H741" si="3507">B741&amp;N731</f>
        <v>Начисление - Общий переменный расход</v>
      </c>
      <c r="I741" s="13"/>
      <c r="J741" s="3"/>
      <c r="K741" s="3"/>
      <c r="L741" s="3"/>
      <c r="M741" s="5"/>
      <c r="N741" s="36" t="str">
        <f>Главная!$Y$8</f>
        <v>итого</v>
      </c>
      <c r="O741" s="36"/>
      <c r="P741" s="5"/>
      <c r="Q741" s="336" t="s">
        <v>26</v>
      </c>
      <c r="R741" s="36"/>
      <c r="S741" s="36"/>
      <c r="T741" s="62">
        <f t="shared" ref="T741" si="3508">T737</f>
        <v>0</v>
      </c>
      <c r="U741" s="36"/>
      <c r="V741" s="36"/>
      <c r="W741" s="339">
        <f>SUM($Y741:$HA741)</f>
        <v>0</v>
      </c>
      <c r="X741" s="38"/>
      <c r="Y741" s="46"/>
      <c r="Z741" s="99"/>
      <c r="AA741" s="342">
        <f t="shared" ref="AA741:BF741" si="3509">IF(AA$8="",0,IF(AA$1=1,SUMIFS(737:737,$1:$1,"&gt;="&amp;1,$1:$1,"&lt;="&amp;INT($T739/30))+($T739/30-INT($T739/30))*SUMIFS(737:737,$1:$1,INT($T739/30)+1),0)+($T739/30-INT($T739/30))*SUMIFS(737:737,$1:$1,AA$1+INT($T739/30)+1)+(INT($T739/30)+1-$T739/30)*SUMIFS(737:737,$1:$1,AA$1+INT($T739/30)))</f>
        <v>0</v>
      </c>
      <c r="AB741" s="342">
        <f t="shared" si="3509"/>
        <v>0</v>
      </c>
      <c r="AC741" s="342">
        <f t="shared" si="3509"/>
        <v>0</v>
      </c>
      <c r="AD741" s="342">
        <f t="shared" si="3509"/>
        <v>0</v>
      </c>
      <c r="AE741" s="342">
        <f t="shared" si="3509"/>
        <v>0</v>
      </c>
      <c r="AF741" s="342">
        <f t="shared" si="3509"/>
        <v>0</v>
      </c>
      <c r="AG741" s="342">
        <f t="shared" si="3509"/>
        <v>0</v>
      </c>
      <c r="AH741" s="342">
        <f t="shared" si="3509"/>
        <v>0</v>
      </c>
      <c r="AI741" s="342">
        <f t="shared" si="3509"/>
        <v>0</v>
      </c>
      <c r="AJ741" s="342">
        <f t="shared" si="3509"/>
        <v>0</v>
      </c>
      <c r="AK741" s="342">
        <f t="shared" si="3509"/>
        <v>0</v>
      </c>
      <c r="AL741" s="342">
        <f t="shared" si="3509"/>
        <v>0</v>
      </c>
      <c r="AM741" s="342">
        <f t="shared" si="3509"/>
        <v>0</v>
      </c>
      <c r="AN741" s="342">
        <f t="shared" si="3509"/>
        <v>0</v>
      </c>
      <c r="AO741" s="342">
        <f t="shared" si="3509"/>
        <v>0</v>
      </c>
      <c r="AP741" s="342">
        <f t="shared" si="3509"/>
        <v>0</v>
      </c>
      <c r="AQ741" s="342">
        <f t="shared" si="3509"/>
        <v>0</v>
      </c>
      <c r="AR741" s="342">
        <f t="shared" si="3509"/>
        <v>0</v>
      </c>
      <c r="AS741" s="342">
        <f t="shared" si="3509"/>
        <v>0</v>
      </c>
      <c r="AT741" s="342">
        <f t="shared" si="3509"/>
        <v>0</v>
      </c>
      <c r="AU741" s="342">
        <f t="shared" si="3509"/>
        <v>0</v>
      </c>
      <c r="AV741" s="342">
        <f t="shared" si="3509"/>
        <v>0</v>
      </c>
      <c r="AW741" s="342">
        <f t="shared" si="3509"/>
        <v>0</v>
      </c>
      <c r="AX741" s="342">
        <f t="shared" si="3509"/>
        <v>0</v>
      </c>
      <c r="AY741" s="342">
        <f t="shared" si="3509"/>
        <v>0</v>
      </c>
      <c r="AZ741" s="342">
        <f t="shared" si="3509"/>
        <v>0</v>
      </c>
      <c r="BA741" s="342">
        <f t="shared" si="3509"/>
        <v>0</v>
      </c>
      <c r="BB741" s="342">
        <f t="shared" si="3509"/>
        <v>0</v>
      </c>
      <c r="BC741" s="342">
        <f t="shared" si="3509"/>
        <v>0</v>
      </c>
      <c r="BD741" s="342">
        <f t="shared" si="3509"/>
        <v>0</v>
      </c>
      <c r="BE741" s="342">
        <f t="shared" si="3509"/>
        <v>0</v>
      </c>
      <c r="BF741" s="342">
        <f t="shared" si="3509"/>
        <v>0</v>
      </c>
      <c r="BG741" s="342">
        <f t="shared" ref="BG741:CL741" si="3510">IF(BG$8="",0,IF(BG$1=1,SUMIFS(737:737,$1:$1,"&gt;="&amp;1,$1:$1,"&lt;="&amp;INT($T739/30))+($T739/30-INT($T739/30))*SUMIFS(737:737,$1:$1,INT($T739/30)+1),0)+($T739/30-INT($T739/30))*SUMIFS(737:737,$1:$1,BG$1+INT($T739/30)+1)+(INT($T739/30)+1-$T739/30)*SUMIFS(737:737,$1:$1,BG$1+INT($T739/30)))</f>
        <v>0</v>
      </c>
      <c r="BH741" s="342">
        <f t="shared" si="3510"/>
        <v>0</v>
      </c>
      <c r="BI741" s="342">
        <f t="shared" si="3510"/>
        <v>0</v>
      </c>
      <c r="BJ741" s="342">
        <f t="shared" si="3510"/>
        <v>0</v>
      </c>
      <c r="BK741" s="342">
        <f t="shared" si="3510"/>
        <v>0</v>
      </c>
      <c r="BL741" s="342">
        <f t="shared" si="3510"/>
        <v>0</v>
      </c>
      <c r="BM741" s="342">
        <f t="shared" si="3510"/>
        <v>0</v>
      </c>
      <c r="BN741" s="342">
        <f t="shared" si="3510"/>
        <v>0</v>
      </c>
      <c r="BO741" s="342">
        <f t="shared" si="3510"/>
        <v>0</v>
      </c>
      <c r="BP741" s="342">
        <f t="shared" si="3510"/>
        <v>0</v>
      </c>
      <c r="BQ741" s="342">
        <f t="shared" si="3510"/>
        <v>0</v>
      </c>
      <c r="BR741" s="342">
        <f t="shared" si="3510"/>
        <v>0</v>
      </c>
      <c r="BS741" s="342">
        <f t="shared" si="3510"/>
        <v>0</v>
      </c>
      <c r="BT741" s="342">
        <f t="shared" si="3510"/>
        <v>0</v>
      </c>
      <c r="BU741" s="342">
        <f t="shared" si="3510"/>
        <v>0</v>
      </c>
      <c r="BV741" s="342">
        <f t="shared" si="3510"/>
        <v>0</v>
      </c>
      <c r="BW741" s="342">
        <f t="shared" si="3510"/>
        <v>0</v>
      </c>
      <c r="BX741" s="342">
        <f t="shared" si="3510"/>
        <v>0</v>
      </c>
      <c r="BY741" s="342">
        <f t="shared" si="3510"/>
        <v>0</v>
      </c>
      <c r="BZ741" s="342">
        <f t="shared" si="3510"/>
        <v>0</v>
      </c>
      <c r="CA741" s="342">
        <f t="shared" si="3510"/>
        <v>0</v>
      </c>
      <c r="CB741" s="342">
        <f t="shared" si="3510"/>
        <v>0</v>
      </c>
      <c r="CC741" s="342">
        <f t="shared" si="3510"/>
        <v>0</v>
      </c>
      <c r="CD741" s="342">
        <f t="shared" si="3510"/>
        <v>0</v>
      </c>
      <c r="CE741" s="342">
        <f t="shared" si="3510"/>
        <v>0</v>
      </c>
      <c r="CF741" s="342">
        <f t="shared" si="3510"/>
        <v>0</v>
      </c>
      <c r="CG741" s="342">
        <f t="shared" si="3510"/>
        <v>0</v>
      </c>
      <c r="CH741" s="342">
        <f t="shared" si="3510"/>
        <v>0</v>
      </c>
      <c r="CI741" s="342">
        <f t="shared" si="3510"/>
        <v>0</v>
      </c>
      <c r="CJ741" s="342">
        <f t="shared" si="3510"/>
        <v>0</v>
      </c>
      <c r="CK741" s="342">
        <f t="shared" si="3510"/>
        <v>0</v>
      </c>
      <c r="CL741" s="342">
        <f t="shared" si="3510"/>
        <v>0</v>
      </c>
      <c r="CM741" s="342">
        <f t="shared" ref="CM741:DG741" si="3511">IF(CM$8="",0,IF(CM$1=1,SUMIFS(737:737,$1:$1,"&gt;="&amp;1,$1:$1,"&lt;="&amp;INT($T739/30))+($T739/30-INT($T739/30))*SUMIFS(737:737,$1:$1,INT($T739/30)+1),0)+($T739/30-INT($T739/30))*SUMIFS(737:737,$1:$1,CM$1+INT($T739/30)+1)+(INT($T739/30)+1-$T739/30)*SUMIFS(737:737,$1:$1,CM$1+INT($T739/30)))</f>
        <v>0</v>
      </c>
      <c r="CN741" s="342">
        <f t="shared" si="3511"/>
        <v>0</v>
      </c>
      <c r="CO741" s="342">
        <f t="shared" si="3511"/>
        <v>0</v>
      </c>
      <c r="CP741" s="342">
        <f t="shared" si="3511"/>
        <v>0</v>
      </c>
      <c r="CQ741" s="342">
        <f t="shared" si="3511"/>
        <v>0</v>
      </c>
      <c r="CR741" s="342">
        <f t="shared" si="3511"/>
        <v>0</v>
      </c>
      <c r="CS741" s="342">
        <f t="shared" si="3511"/>
        <v>0</v>
      </c>
      <c r="CT741" s="342">
        <f t="shared" si="3511"/>
        <v>0</v>
      </c>
      <c r="CU741" s="342">
        <f t="shared" si="3511"/>
        <v>0</v>
      </c>
      <c r="CV741" s="342">
        <f t="shared" si="3511"/>
        <v>0</v>
      </c>
      <c r="CW741" s="342">
        <f t="shared" si="3511"/>
        <v>0</v>
      </c>
      <c r="CX741" s="342">
        <f t="shared" si="3511"/>
        <v>0</v>
      </c>
      <c r="CY741" s="342">
        <f t="shared" si="3511"/>
        <v>0</v>
      </c>
      <c r="CZ741" s="342">
        <f t="shared" si="3511"/>
        <v>0</v>
      </c>
      <c r="DA741" s="342">
        <f t="shared" si="3511"/>
        <v>0</v>
      </c>
      <c r="DB741" s="342">
        <f t="shared" si="3511"/>
        <v>0</v>
      </c>
      <c r="DC741" s="342">
        <f t="shared" si="3511"/>
        <v>0</v>
      </c>
      <c r="DD741" s="342">
        <f t="shared" si="3511"/>
        <v>0</v>
      </c>
      <c r="DE741" s="342">
        <f t="shared" si="3511"/>
        <v>0</v>
      </c>
      <c r="DF741" s="342">
        <f t="shared" si="3511"/>
        <v>0</v>
      </c>
      <c r="DG741" s="342">
        <f t="shared" si="3511"/>
        <v>0</v>
      </c>
      <c r="DH741" s="342">
        <f t="shared" ref="DH741:FS741" si="3512">IF(DH$8="",0,IF(DH$1=1,SUMIFS(737:737,$1:$1,"&gt;="&amp;1,$1:$1,"&lt;="&amp;INT($T739/30))+($T739/30-INT($T739/30))*SUMIFS(737:737,$1:$1,INT($T739/30)+1),0)+($T739/30-INT($T739/30))*SUMIFS(737:737,$1:$1,DH$1+INT($T739/30)+1)+(INT($T739/30)+1-$T739/30)*SUMIFS(737:737,$1:$1,DH$1+INT($T739/30)))</f>
        <v>0</v>
      </c>
      <c r="DI741" s="342">
        <f t="shared" si="3512"/>
        <v>0</v>
      </c>
      <c r="DJ741" s="342">
        <f t="shared" si="3512"/>
        <v>0</v>
      </c>
      <c r="DK741" s="342">
        <f t="shared" si="3512"/>
        <v>0</v>
      </c>
      <c r="DL741" s="342">
        <f t="shared" si="3512"/>
        <v>0</v>
      </c>
      <c r="DM741" s="342">
        <f t="shared" si="3512"/>
        <v>0</v>
      </c>
      <c r="DN741" s="342">
        <f t="shared" si="3512"/>
        <v>0</v>
      </c>
      <c r="DO741" s="342">
        <f t="shared" si="3512"/>
        <v>0</v>
      </c>
      <c r="DP741" s="342">
        <f t="shared" si="3512"/>
        <v>0</v>
      </c>
      <c r="DQ741" s="342">
        <f t="shared" si="3512"/>
        <v>0</v>
      </c>
      <c r="DR741" s="342">
        <f t="shared" si="3512"/>
        <v>0</v>
      </c>
      <c r="DS741" s="342">
        <f t="shared" si="3512"/>
        <v>0</v>
      </c>
      <c r="DT741" s="342">
        <f t="shared" si="3512"/>
        <v>0</v>
      </c>
      <c r="DU741" s="342">
        <f t="shared" si="3512"/>
        <v>0</v>
      </c>
      <c r="DV741" s="342">
        <f t="shared" si="3512"/>
        <v>0</v>
      </c>
      <c r="DW741" s="342">
        <f t="shared" si="3512"/>
        <v>0</v>
      </c>
      <c r="DX741" s="342">
        <f t="shared" si="3512"/>
        <v>0</v>
      </c>
      <c r="DY741" s="342">
        <f t="shared" si="3512"/>
        <v>0</v>
      </c>
      <c r="DZ741" s="342">
        <f t="shared" si="3512"/>
        <v>0</v>
      </c>
      <c r="EA741" s="342">
        <f t="shared" si="3512"/>
        <v>0</v>
      </c>
      <c r="EB741" s="342">
        <f t="shared" si="3512"/>
        <v>0</v>
      </c>
      <c r="EC741" s="342">
        <f t="shared" si="3512"/>
        <v>0</v>
      </c>
      <c r="ED741" s="342">
        <f t="shared" si="3512"/>
        <v>0</v>
      </c>
      <c r="EE741" s="342">
        <f t="shared" si="3512"/>
        <v>0</v>
      </c>
      <c r="EF741" s="342">
        <f t="shared" si="3512"/>
        <v>0</v>
      </c>
      <c r="EG741" s="342">
        <f t="shared" si="3512"/>
        <v>0</v>
      </c>
      <c r="EH741" s="342">
        <f t="shared" si="3512"/>
        <v>0</v>
      </c>
      <c r="EI741" s="342">
        <f t="shared" si="3512"/>
        <v>0</v>
      </c>
      <c r="EJ741" s="342">
        <f t="shared" si="3512"/>
        <v>0</v>
      </c>
      <c r="EK741" s="342">
        <f t="shared" si="3512"/>
        <v>0</v>
      </c>
      <c r="EL741" s="342">
        <f t="shared" si="3512"/>
        <v>0</v>
      </c>
      <c r="EM741" s="342">
        <f t="shared" si="3512"/>
        <v>0</v>
      </c>
      <c r="EN741" s="342">
        <f t="shared" si="3512"/>
        <v>0</v>
      </c>
      <c r="EO741" s="342">
        <f t="shared" si="3512"/>
        <v>0</v>
      </c>
      <c r="EP741" s="342">
        <f t="shared" si="3512"/>
        <v>0</v>
      </c>
      <c r="EQ741" s="342">
        <f t="shared" si="3512"/>
        <v>0</v>
      </c>
      <c r="ER741" s="342">
        <f t="shared" si="3512"/>
        <v>0</v>
      </c>
      <c r="ES741" s="342">
        <f t="shared" si="3512"/>
        <v>0</v>
      </c>
      <c r="ET741" s="342">
        <f t="shared" si="3512"/>
        <v>0</v>
      </c>
      <c r="EU741" s="342">
        <f t="shared" si="3512"/>
        <v>0</v>
      </c>
      <c r="EV741" s="342">
        <f t="shared" si="3512"/>
        <v>0</v>
      </c>
      <c r="EW741" s="342">
        <f t="shared" si="3512"/>
        <v>0</v>
      </c>
      <c r="EX741" s="342">
        <f t="shared" si="3512"/>
        <v>0</v>
      </c>
      <c r="EY741" s="342">
        <f t="shared" si="3512"/>
        <v>0</v>
      </c>
      <c r="EZ741" s="342">
        <f t="shared" si="3512"/>
        <v>0</v>
      </c>
      <c r="FA741" s="342">
        <f t="shared" si="3512"/>
        <v>0</v>
      </c>
      <c r="FB741" s="342">
        <f t="shared" si="3512"/>
        <v>0</v>
      </c>
      <c r="FC741" s="342">
        <f t="shared" si="3512"/>
        <v>0</v>
      </c>
      <c r="FD741" s="342">
        <f t="shared" si="3512"/>
        <v>0</v>
      </c>
      <c r="FE741" s="342">
        <f t="shared" si="3512"/>
        <v>0</v>
      </c>
      <c r="FF741" s="342">
        <f t="shared" si="3512"/>
        <v>0</v>
      </c>
      <c r="FG741" s="342">
        <f t="shared" si="3512"/>
        <v>0</v>
      </c>
      <c r="FH741" s="342">
        <f t="shared" si="3512"/>
        <v>0</v>
      </c>
      <c r="FI741" s="342">
        <f t="shared" si="3512"/>
        <v>0</v>
      </c>
      <c r="FJ741" s="342">
        <f t="shared" si="3512"/>
        <v>0</v>
      </c>
      <c r="FK741" s="342">
        <f t="shared" si="3512"/>
        <v>0</v>
      </c>
      <c r="FL741" s="342">
        <f t="shared" si="3512"/>
        <v>0</v>
      </c>
      <c r="FM741" s="342">
        <f t="shared" si="3512"/>
        <v>0</v>
      </c>
      <c r="FN741" s="342">
        <f t="shared" si="3512"/>
        <v>0</v>
      </c>
      <c r="FO741" s="342">
        <f t="shared" si="3512"/>
        <v>0</v>
      </c>
      <c r="FP741" s="342">
        <f t="shared" si="3512"/>
        <v>0</v>
      </c>
      <c r="FQ741" s="342">
        <f t="shared" si="3512"/>
        <v>0</v>
      </c>
      <c r="FR741" s="342">
        <f t="shared" si="3512"/>
        <v>0</v>
      </c>
      <c r="FS741" s="342">
        <f t="shared" si="3512"/>
        <v>0</v>
      </c>
      <c r="FT741" s="342">
        <f t="shared" ref="FT741:GZ741" si="3513">IF(FT$8="",0,IF(FT$1=1,SUMIFS(737:737,$1:$1,"&gt;="&amp;1,$1:$1,"&lt;="&amp;INT($T739/30))+($T739/30-INT($T739/30))*SUMIFS(737:737,$1:$1,INT($T739/30)+1),0)+($T739/30-INT($T739/30))*SUMIFS(737:737,$1:$1,FT$1+INT($T739/30)+1)+(INT($T739/30)+1-$T739/30)*SUMIFS(737:737,$1:$1,FT$1+INT($T739/30)))</f>
        <v>0</v>
      </c>
      <c r="FU741" s="342">
        <f t="shared" si="3513"/>
        <v>0</v>
      </c>
      <c r="FV741" s="342">
        <f t="shared" si="3513"/>
        <v>0</v>
      </c>
      <c r="FW741" s="342">
        <f t="shared" si="3513"/>
        <v>0</v>
      </c>
      <c r="FX741" s="342">
        <f t="shared" si="3513"/>
        <v>0</v>
      </c>
      <c r="FY741" s="342">
        <f t="shared" si="3513"/>
        <v>0</v>
      </c>
      <c r="FZ741" s="342">
        <f t="shared" si="3513"/>
        <v>0</v>
      </c>
      <c r="GA741" s="342">
        <f t="shared" si="3513"/>
        <v>0</v>
      </c>
      <c r="GB741" s="342">
        <f t="shared" si="3513"/>
        <v>0</v>
      </c>
      <c r="GC741" s="342">
        <f t="shared" si="3513"/>
        <v>0</v>
      </c>
      <c r="GD741" s="342">
        <f t="shared" si="3513"/>
        <v>0</v>
      </c>
      <c r="GE741" s="342">
        <f t="shared" si="3513"/>
        <v>0</v>
      </c>
      <c r="GF741" s="342">
        <f t="shared" si="3513"/>
        <v>0</v>
      </c>
      <c r="GG741" s="342">
        <f t="shared" si="3513"/>
        <v>0</v>
      </c>
      <c r="GH741" s="342">
        <f t="shared" si="3513"/>
        <v>0</v>
      </c>
      <c r="GI741" s="342">
        <f t="shared" si="3513"/>
        <v>0</v>
      </c>
      <c r="GJ741" s="342">
        <f t="shared" si="3513"/>
        <v>0</v>
      </c>
      <c r="GK741" s="342">
        <f t="shared" si="3513"/>
        <v>0</v>
      </c>
      <c r="GL741" s="342">
        <f t="shared" si="3513"/>
        <v>0</v>
      </c>
      <c r="GM741" s="342">
        <f t="shared" si="3513"/>
        <v>0</v>
      </c>
      <c r="GN741" s="342">
        <f t="shared" si="3513"/>
        <v>0</v>
      </c>
      <c r="GO741" s="342">
        <f t="shared" si="3513"/>
        <v>0</v>
      </c>
      <c r="GP741" s="342">
        <f t="shared" si="3513"/>
        <v>0</v>
      </c>
      <c r="GQ741" s="342">
        <f t="shared" si="3513"/>
        <v>0</v>
      </c>
      <c r="GR741" s="342">
        <f t="shared" si="3513"/>
        <v>0</v>
      </c>
      <c r="GS741" s="342">
        <f t="shared" si="3513"/>
        <v>0</v>
      </c>
      <c r="GT741" s="342">
        <f t="shared" si="3513"/>
        <v>0</v>
      </c>
      <c r="GU741" s="342">
        <f t="shared" si="3513"/>
        <v>0</v>
      </c>
      <c r="GV741" s="342">
        <f t="shared" si="3513"/>
        <v>0</v>
      </c>
      <c r="GW741" s="342">
        <f t="shared" si="3513"/>
        <v>0</v>
      </c>
      <c r="GX741" s="342">
        <f t="shared" si="3513"/>
        <v>0</v>
      </c>
      <c r="GY741" s="342">
        <f t="shared" si="3513"/>
        <v>0</v>
      </c>
      <c r="GZ741" s="342">
        <f t="shared" si="3513"/>
        <v>0</v>
      </c>
      <c r="HA741" s="3"/>
      <c r="HB741" s="3"/>
    </row>
    <row r="742" spans="1:210" ht="4.2" customHeight="1">
      <c r="A742" s="1"/>
      <c r="B742" s="1"/>
      <c r="C742" s="1"/>
      <c r="D742" s="1"/>
      <c r="E742" s="263"/>
      <c r="F742" s="48"/>
      <c r="G742" s="231"/>
      <c r="H742" s="1"/>
      <c r="I742" s="1"/>
      <c r="J742" s="1"/>
      <c r="K742" s="1"/>
      <c r="L742" s="1"/>
      <c r="M742" s="5"/>
      <c r="N742" s="1"/>
      <c r="O742" s="1"/>
      <c r="P742" s="5"/>
      <c r="Q742" s="1"/>
      <c r="R742" s="1"/>
      <c r="S742" s="5"/>
      <c r="T742" s="7"/>
      <c r="U742" s="24"/>
      <c r="V742" s="1"/>
      <c r="W742" s="12"/>
      <c r="X742" s="10"/>
      <c r="Y742" s="46"/>
      <c r="Z742" s="93"/>
      <c r="AA742" s="356"/>
      <c r="AB742" s="356"/>
      <c r="AC742" s="356"/>
      <c r="AD742" s="356"/>
      <c r="AE742" s="356"/>
      <c r="AF742" s="356"/>
      <c r="AG742" s="356"/>
      <c r="AH742" s="356"/>
      <c r="AI742" s="356"/>
      <c r="AJ742" s="356"/>
      <c r="AK742" s="356"/>
      <c r="AL742" s="356"/>
      <c r="AM742" s="356"/>
      <c r="AN742" s="356"/>
      <c r="AO742" s="356"/>
      <c r="AP742" s="356"/>
      <c r="AQ742" s="356"/>
      <c r="AR742" s="356"/>
      <c r="AS742" s="356"/>
      <c r="AT742" s="356"/>
      <c r="AU742" s="356"/>
      <c r="AV742" s="356"/>
      <c r="AW742" s="356"/>
      <c r="AX742" s="356"/>
      <c r="AY742" s="356"/>
      <c r="AZ742" s="356"/>
      <c r="BA742" s="356"/>
      <c r="BB742" s="356"/>
      <c r="BC742" s="356"/>
      <c r="BD742" s="356"/>
      <c r="BE742" s="356"/>
      <c r="BF742" s="356"/>
      <c r="BG742" s="356"/>
      <c r="BH742" s="356"/>
      <c r="BI742" s="356"/>
      <c r="BJ742" s="356"/>
      <c r="BK742" s="356"/>
      <c r="BL742" s="356"/>
      <c r="BM742" s="356"/>
      <c r="BN742" s="356"/>
      <c r="BO742" s="356"/>
      <c r="BP742" s="356"/>
      <c r="BQ742" s="356"/>
      <c r="BR742" s="356"/>
      <c r="BS742" s="356"/>
      <c r="BT742" s="356"/>
      <c r="BU742" s="356"/>
      <c r="BV742" s="356"/>
      <c r="BW742" s="356"/>
      <c r="BX742" s="356"/>
      <c r="BY742" s="356"/>
      <c r="BZ742" s="356"/>
      <c r="CA742" s="356"/>
      <c r="CB742" s="356"/>
      <c r="CC742" s="356"/>
      <c r="CD742" s="356"/>
      <c r="CE742" s="356"/>
      <c r="CF742" s="356"/>
      <c r="CG742" s="356"/>
      <c r="CH742" s="356"/>
      <c r="CI742" s="356"/>
      <c r="CJ742" s="356"/>
      <c r="CK742" s="356"/>
      <c r="CL742" s="356"/>
      <c r="CM742" s="356"/>
      <c r="CN742" s="356"/>
      <c r="CO742" s="356"/>
      <c r="CP742" s="356"/>
      <c r="CQ742" s="356"/>
      <c r="CR742" s="356"/>
      <c r="CS742" s="356"/>
      <c r="CT742" s="356"/>
      <c r="CU742" s="356"/>
      <c r="CV742" s="356"/>
      <c r="CW742" s="356"/>
      <c r="CX742" s="356"/>
      <c r="CY742" s="356"/>
      <c r="CZ742" s="356"/>
      <c r="DA742" s="356"/>
      <c r="DB742" s="356"/>
      <c r="DC742" s="356"/>
      <c r="DD742" s="356"/>
      <c r="DE742" s="356"/>
      <c r="DF742" s="356"/>
      <c r="DG742" s="356"/>
      <c r="DH742" s="356"/>
      <c r="DI742" s="356"/>
      <c r="DJ742" s="356"/>
      <c r="DK742" s="356"/>
      <c r="DL742" s="356"/>
      <c r="DM742" s="356"/>
      <c r="DN742" s="356"/>
      <c r="DO742" s="356"/>
      <c r="DP742" s="356"/>
      <c r="DQ742" s="356"/>
      <c r="DR742" s="356"/>
      <c r="DS742" s="356"/>
      <c r="DT742" s="356"/>
      <c r="DU742" s="356"/>
      <c r="DV742" s="356"/>
      <c r="DW742" s="356"/>
      <c r="DX742" s="356"/>
      <c r="DY742" s="356"/>
      <c r="DZ742" s="356"/>
      <c r="EA742" s="356"/>
      <c r="EB742" s="356"/>
      <c r="EC742" s="356"/>
      <c r="ED742" s="356"/>
      <c r="EE742" s="356"/>
      <c r="EF742" s="356"/>
      <c r="EG742" s="356"/>
      <c r="EH742" s="356"/>
      <c r="EI742" s="356"/>
      <c r="EJ742" s="356"/>
      <c r="EK742" s="356"/>
      <c r="EL742" s="356"/>
      <c r="EM742" s="356"/>
      <c r="EN742" s="356"/>
      <c r="EO742" s="356"/>
      <c r="EP742" s="356"/>
      <c r="EQ742" s="356"/>
      <c r="ER742" s="356"/>
      <c r="ES742" s="356"/>
      <c r="ET742" s="356"/>
      <c r="EU742" s="356"/>
      <c r="EV742" s="356"/>
      <c r="EW742" s="356"/>
      <c r="EX742" s="356"/>
      <c r="EY742" s="356"/>
      <c r="EZ742" s="356"/>
      <c r="FA742" s="356"/>
      <c r="FB742" s="356"/>
      <c r="FC742" s="356"/>
      <c r="FD742" s="356"/>
      <c r="FE742" s="356"/>
      <c r="FF742" s="356"/>
      <c r="FG742" s="356"/>
      <c r="FH742" s="356"/>
      <c r="FI742" s="356"/>
      <c r="FJ742" s="356"/>
      <c r="FK742" s="356"/>
      <c r="FL742" s="356"/>
      <c r="FM742" s="356"/>
      <c r="FN742" s="356"/>
      <c r="FO742" s="356"/>
      <c r="FP742" s="356"/>
      <c r="FQ742" s="356"/>
      <c r="FR742" s="356"/>
      <c r="FS742" s="356"/>
      <c r="FT742" s="356"/>
      <c r="FU742" s="356"/>
      <c r="FV742" s="356"/>
      <c r="FW742" s="356"/>
      <c r="FX742" s="356"/>
      <c r="FY742" s="356"/>
      <c r="FZ742" s="356"/>
      <c r="GA742" s="356"/>
      <c r="GB742" s="356"/>
      <c r="GC742" s="356"/>
      <c r="GD742" s="356"/>
      <c r="GE742" s="356"/>
      <c r="GF742" s="356"/>
      <c r="GG742" s="356"/>
      <c r="GH742" s="356"/>
      <c r="GI742" s="356"/>
      <c r="GJ742" s="356"/>
      <c r="GK742" s="356"/>
      <c r="GL742" s="356"/>
      <c r="GM742" s="356"/>
      <c r="GN742" s="356"/>
      <c r="GO742" s="356"/>
      <c r="GP742" s="356"/>
      <c r="GQ742" s="356"/>
      <c r="GR742" s="356"/>
      <c r="GS742" s="356"/>
      <c r="GT742" s="356"/>
      <c r="GU742" s="356"/>
      <c r="GV742" s="356"/>
      <c r="GW742" s="356"/>
      <c r="GX742" s="356"/>
      <c r="GY742" s="356"/>
      <c r="GZ742" s="356"/>
      <c r="HA742" s="1"/>
      <c r="HB742" s="1"/>
    </row>
    <row r="743" spans="1:210" s="239" customFormat="1" ht="10.199999999999999">
      <c r="A743" s="228"/>
      <c r="B743" s="245" t="s">
        <v>163</v>
      </c>
      <c r="C743" s="230"/>
      <c r="D743" s="229"/>
      <c r="E743" s="270"/>
      <c r="F743" s="116"/>
      <c r="G743" s="231"/>
      <c r="H743" s="228"/>
      <c r="I743" s="228" t="str">
        <f t="shared" ref="I743" si="3514">$I$228</f>
        <v>Оборачиваемость кредиторской задолженности</v>
      </c>
      <c r="J743" s="228"/>
      <c r="K743" s="228"/>
      <c r="L743" s="228"/>
      <c r="M743" s="231"/>
      <c r="N743" s="228"/>
      <c r="O743" s="228"/>
      <c r="P743" s="231"/>
      <c r="Q743" s="228" t="s">
        <v>41</v>
      </c>
      <c r="R743" s="228"/>
      <c r="S743" s="231" t="s">
        <v>6</v>
      </c>
      <c r="T743" s="309"/>
      <c r="U743" s="228"/>
      <c r="V743" s="228"/>
      <c r="W743" s="235"/>
      <c r="X743" s="236"/>
      <c r="Y743" s="247"/>
      <c r="Z743" s="248"/>
      <c r="AA743" s="348"/>
      <c r="AB743" s="348"/>
      <c r="AC743" s="348"/>
      <c r="AD743" s="348"/>
      <c r="AE743" s="348"/>
      <c r="AF743" s="348"/>
      <c r="AG743" s="348"/>
      <c r="AH743" s="348"/>
      <c r="AI743" s="348"/>
      <c r="AJ743" s="348"/>
      <c r="AK743" s="348"/>
      <c r="AL743" s="348"/>
      <c r="AM743" s="348"/>
      <c r="AN743" s="348"/>
      <c r="AO743" s="348"/>
      <c r="AP743" s="348"/>
      <c r="AQ743" s="348"/>
      <c r="AR743" s="348"/>
      <c r="AS743" s="348"/>
      <c r="AT743" s="348"/>
      <c r="AU743" s="348"/>
      <c r="AV743" s="348"/>
      <c r="AW743" s="348"/>
      <c r="AX743" s="348"/>
      <c r="AY743" s="348"/>
      <c r="AZ743" s="348"/>
      <c r="BA743" s="348"/>
      <c r="BB743" s="348"/>
      <c r="BC743" s="348"/>
      <c r="BD743" s="348"/>
      <c r="BE743" s="348"/>
      <c r="BF743" s="348"/>
      <c r="BG743" s="348"/>
      <c r="BH743" s="348"/>
      <c r="BI743" s="348"/>
      <c r="BJ743" s="348"/>
      <c r="BK743" s="348"/>
      <c r="BL743" s="348"/>
      <c r="BM743" s="348"/>
      <c r="BN743" s="348"/>
      <c r="BO743" s="348"/>
      <c r="BP743" s="348"/>
      <c r="BQ743" s="348"/>
      <c r="BR743" s="348"/>
      <c r="BS743" s="348"/>
      <c r="BT743" s="348"/>
      <c r="BU743" s="348"/>
      <c r="BV743" s="348"/>
      <c r="BW743" s="348"/>
      <c r="BX743" s="348"/>
      <c r="BY743" s="348"/>
      <c r="BZ743" s="348"/>
      <c r="CA743" s="348"/>
      <c r="CB743" s="348"/>
      <c r="CC743" s="348"/>
      <c r="CD743" s="348"/>
      <c r="CE743" s="348"/>
      <c r="CF743" s="348"/>
      <c r="CG743" s="348"/>
      <c r="CH743" s="348"/>
      <c r="CI743" s="348"/>
      <c r="CJ743" s="348"/>
      <c r="CK743" s="348"/>
      <c r="CL743" s="348"/>
      <c r="CM743" s="348"/>
      <c r="CN743" s="348"/>
      <c r="CO743" s="348"/>
      <c r="CP743" s="348"/>
      <c r="CQ743" s="348"/>
      <c r="CR743" s="348"/>
      <c r="CS743" s="348"/>
      <c r="CT743" s="348"/>
      <c r="CU743" s="348"/>
      <c r="CV743" s="348"/>
      <c r="CW743" s="348"/>
      <c r="CX743" s="348"/>
      <c r="CY743" s="348"/>
      <c r="CZ743" s="348"/>
      <c r="DA743" s="348"/>
      <c r="DB743" s="348"/>
      <c r="DC743" s="348"/>
      <c r="DD743" s="348"/>
      <c r="DE743" s="348"/>
      <c r="DF743" s="348"/>
      <c r="DG743" s="348"/>
      <c r="DH743" s="348"/>
      <c r="DI743" s="348"/>
      <c r="DJ743" s="348"/>
      <c r="DK743" s="348"/>
      <c r="DL743" s="348"/>
      <c r="DM743" s="348"/>
      <c r="DN743" s="348"/>
      <c r="DO743" s="348"/>
      <c r="DP743" s="348"/>
      <c r="DQ743" s="348"/>
      <c r="DR743" s="348"/>
      <c r="DS743" s="348"/>
      <c r="DT743" s="348"/>
      <c r="DU743" s="348"/>
      <c r="DV743" s="348"/>
      <c r="DW743" s="348"/>
      <c r="DX743" s="348"/>
      <c r="DY743" s="348"/>
      <c r="DZ743" s="348"/>
      <c r="EA743" s="348"/>
      <c r="EB743" s="348"/>
      <c r="EC743" s="348"/>
      <c r="ED743" s="348"/>
      <c r="EE743" s="348"/>
      <c r="EF743" s="348"/>
      <c r="EG743" s="348"/>
      <c r="EH743" s="348"/>
      <c r="EI743" s="348"/>
      <c r="EJ743" s="348"/>
      <c r="EK743" s="348"/>
      <c r="EL743" s="348"/>
      <c r="EM743" s="348"/>
      <c r="EN743" s="348"/>
      <c r="EO743" s="348"/>
      <c r="EP743" s="348"/>
      <c r="EQ743" s="348"/>
      <c r="ER743" s="348"/>
      <c r="ES743" s="348"/>
      <c r="ET743" s="348"/>
      <c r="EU743" s="348"/>
      <c r="EV743" s="348"/>
      <c r="EW743" s="348"/>
      <c r="EX743" s="348"/>
      <c r="EY743" s="348"/>
      <c r="EZ743" s="348"/>
      <c r="FA743" s="348"/>
      <c r="FB743" s="348"/>
      <c r="FC743" s="348"/>
      <c r="FD743" s="348"/>
      <c r="FE743" s="348"/>
      <c r="FF743" s="348"/>
      <c r="FG743" s="348"/>
      <c r="FH743" s="348"/>
      <c r="FI743" s="348"/>
      <c r="FJ743" s="348"/>
      <c r="FK743" s="348"/>
      <c r="FL743" s="348"/>
      <c r="FM743" s="348"/>
      <c r="FN743" s="348"/>
      <c r="FO743" s="348"/>
      <c r="FP743" s="348"/>
      <c r="FQ743" s="348"/>
      <c r="FR743" s="348"/>
      <c r="FS743" s="348"/>
      <c r="FT743" s="348"/>
      <c r="FU743" s="348"/>
      <c r="FV743" s="348"/>
      <c r="FW743" s="348"/>
      <c r="FX743" s="348"/>
      <c r="FY743" s="348"/>
      <c r="FZ743" s="348"/>
      <c r="GA743" s="348"/>
      <c r="GB743" s="348"/>
      <c r="GC743" s="348"/>
      <c r="GD743" s="348"/>
      <c r="GE743" s="348"/>
      <c r="GF743" s="348"/>
      <c r="GG743" s="348"/>
      <c r="GH743" s="348"/>
      <c r="GI743" s="348"/>
      <c r="GJ743" s="348"/>
      <c r="GK743" s="348"/>
      <c r="GL743" s="348"/>
      <c r="GM743" s="348"/>
      <c r="GN743" s="348"/>
      <c r="GO743" s="348"/>
      <c r="GP743" s="348"/>
      <c r="GQ743" s="348"/>
      <c r="GR743" s="348"/>
      <c r="GS743" s="348"/>
      <c r="GT743" s="348"/>
      <c r="GU743" s="348"/>
      <c r="GV743" s="348"/>
      <c r="GW743" s="348"/>
      <c r="GX743" s="348"/>
      <c r="GY743" s="348"/>
      <c r="GZ743" s="348"/>
      <c r="HA743" s="228"/>
      <c r="HB743" s="228"/>
    </row>
    <row r="744" spans="1:210" ht="4.2" customHeight="1">
      <c r="A744" s="1"/>
      <c r="B744" s="1"/>
      <c r="C744" s="1"/>
      <c r="D744" s="1"/>
      <c r="E744" s="263"/>
      <c r="F744" s="48"/>
      <c r="G744" s="231"/>
      <c r="H744" s="1"/>
      <c r="I744" s="1"/>
      <c r="J744" s="1"/>
      <c r="K744" s="1"/>
      <c r="L744" s="1"/>
      <c r="M744" s="5"/>
      <c r="N744" s="1"/>
      <c r="O744" s="1"/>
      <c r="P744" s="5"/>
      <c r="Q744" s="1"/>
      <c r="R744" s="1"/>
      <c r="S744" s="5"/>
      <c r="T744" s="7"/>
      <c r="U744" s="24"/>
      <c r="V744" s="1"/>
      <c r="W744" s="12"/>
      <c r="X744" s="10"/>
      <c r="Y744" s="46"/>
      <c r="Z744" s="93"/>
      <c r="AA744" s="356"/>
      <c r="AB744" s="356"/>
      <c r="AC744" s="356"/>
      <c r="AD744" s="356"/>
      <c r="AE744" s="356"/>
      <c r="AF744" s="356"/>
      <c r="AG744" s="356"/>
      <c r="AH744" s="356"/>
      <c r="AI744" s="356"/>
      <c r="AJ744" s="356"/>
      <c r="AK744" s="356"/>
      <c r="AL744" s="356"/>
      <c r="AM744" s="356"/>
      <c r="AN744" s="356"/>
      <c r="AO744" s="356"/>
      <c r="AP744" s="356"/>
      <c r="AQ744" s="356"/>
      <c r="AR744" s="356"/>
      <c r="AS744" s="356"/>
      <c r="AT744" s="356"/>
      <c r="AU744" s="356"/>
      <c r="AV744" s="356"/>
      <c r="AW744" s="356"/>
      <c r="AX744" s="356"/>
      <c r="AY744" s="356"/>
      <c r="AZ744" s="356"/>
      <c r="BA744" s="356"/>
      <c r="BB744" s="356"/>
      <c r="BC744" s="356"/>
      <c r="BD744" s="356"/>
      <c r="BE744" s="356"/>
      <c r="BF744" s="356"/>
      <c r="BG744" s="356"/>
      <c r="BH744" s="356"/>
      <c r="BI744" s="356"/>
      <c r="BJ744" s="356"/>
      <c r="BK744" s="356"/>
      <c r="BL744" s="356"/>
      <c r="BM744" s="356"/>
      <c r="BN744" s="356"/>
      <c r="BO744" s="356"/>
      <c r="BP744" s="356"/>
      <c r="BQ744" s="356"/>
      <c r="BR744" s="356"/>
      <c r="BS744" s="356"/>
      <c r="BT744" s="356"/>
      <c r="BU744" s="356"/>
      <c r="BV744" s="356"/>
      <c r="BW744" s="356"/>
      <c r="BX744" s="356"/>
      <c r="BY744" s="356"/>
      <c r="BZ744" s="356"/>
      <c r="CA744" s="356"/>
      <c r="CB744" s="356"/>
      <c r="CC744" s="356"/>
      <c r="CD744" s="356"/>
      <c r="CE744" s="356"/>
      <c r="CF744" s="356"/>
      <c r="CG744" s="356"/>
      <c r="CH744" s="356"/>
      <c r="CI744" s="356"/>
      <c r="CJ744" s="356"/>
      <c r="CK744" s="356"/>
      <c r="CL744" s="356"/>
      <c r="CM744" s="356"/>
      <c r="CN744" s="356"/>
      <c r="CO744" s="356"/>
      <c r="CP744" s="356"/>
      <c r="CQ744" s="356"/>
      <c r="CR744" s="356"/>
      <c r="CS744" s="356"/>
      <c r="CT744" s="356"/>
      <c r="CU744" s="356"/>
      <c r="CV744" s="356"/>
      <c r="CW744" s="356"/>
      <c r="CX744" s="356"/>
      <c r="CY744" s="356"/>
      <c r="CZ744" s="356"/>
      <c r="DA744" s="356"/>
      <c r="DB744" s="356"/>
      <c r="DC744" s="356"/>
      <c r="DD744" s="356"/>
      <c r="DE744" s="356"/>
      <c r="DF744" s="356"/>
      <c r="DG744" s="356"/>
      <c r="DH744" s="356"/>
      <c r="DI744" s="356"/>
      <c r="DJ744" s="356"/>
      <c r="DK744" s="356"/>
      <c r="DL744" s="356"/>
      <c r="DM744" s="356"/>
      <c r="DN744" s="356"/>
      <c r="DO744" s="356"/>
      <c r="DP744" s="356"/>
      <c r="DQ744" s="356"/>
      <c r="DR744" s="356"/>
      <c r="DS744" s="356"/>
      <c r="DT744" s="356"/>
      <c r="DU744" s="356"/>
      <c r="DV744" s="356"/>
      <c r="DW744" s="356"/>
      <c r="DX744" s="356"/>
      <c r="DY744" s="356"/>
      <c r="DZ744" s="356"/>
      <c r="EA744" s="356"/>
      <c r="EB744" s="356"/>
      <c r="EC744" s="356"/>
      <c r="ED744" s="356"/>
      <c r="EE744" s="356"/>
      <c r="EF744" s="356"/>
      <c r="EG744" s="356"/>
      <c r="EH744" s="356"/>
      <c r="EI744" s="356"/>
      <c r="EJ744" s="356"/>
      <c r="EK744" s="356"/>
      <c r="EL744" s="356"/>
      <c r="EM744" s="356"/>
      <c r="EN744" s="356"/>
      <c r="EO744" s="356"/>
      <c r="EP744" s="356"/>
      <c r="EQ744" s="356"/>
      <c r="ER744" s="356"/>
      <c r="ES744" s="356"/>
      <c r="ET744" s="356"/>
      <c r="EU744" s="356"/>
      <c r="EV744" s="356"/>
      <c r="EW744" s="356"/>
      <c r="EX744" s="356"/>
      <c r="EY744" s="356"/>
      <c r="EZ744" s="356"/>
      <c r="FA744" s="356"/>
      <c r="FB744" s="356"/>
      <c r="FC744" s="356"/>
      <c r="FD744" s="356"/>
      <c r="FE744" s="356"/>
      <c r="FF744" s="356"/>
      <c r="FG744" s="356"/>
      <c r="FH744" s="356"/>
      <c r="FI744" s="356"/>
      <c r="FJ744" s="356"/>
      <c r="FK744" s="356"/>
      <c r="FL744" s="356"/>
      <c r="FM744" s="356"/>
      <c r="FN744" s="356"/>
      <c r="FO744" s="356"/>
      <c r="FP744" s="356"/>
      <c r="FQ744" s="356"/>
      <c r="FR744" s="356"/>
      <c r="FS744" s="356"/>
      <c r="FT744" s="356"/>
      <c r="FU744" s="356"/>
      <c r="FV744" s="356"/>
      <c r="FW744" s="356"/>
      <c r="FX744" s="356"/>
      <c r="FY744" s="356"/>
      <c r="FZ744" s="356"/>
      <c r="GA744" s="356"/>
      <c r="GB744" s="356"/>
      <c r="GC744" s="356"/>
      <c r="GD744" s="356"/>
      <c r="GE744" s="356"/>
      <c r="GF744" s="356"/>
      <c r="GG744" s="356"/>
      <c r="GH744" s="356"/>
      <c r="GI744" s="356"/>
      <c r="GJ744" s="356"/>
      <c r="GK744" s="356"/>
      <c r="GL744" s="356"/>
      <c r="GM744" s="356"/>
      <c r="GN744" s="356"/>
      <c r="GO744" s="356"/>
      <c r="GP744" s="356"/>
      <c r="GQ744" s="356"/>
      <c r="GR744" s="356"/>
      <c r="GS744" s="356"/>
      <c r="GT744" s="356"/>
      <c r="GU744" s="356"/>
      <c r="GV744" s="356"/>
      <c r="GW744" s="356"/>
      <c r="GX744" s="356"/>
      <c r="GY744" s="356"/>
      <c r="GZ744" s="356"/>
      <c r="HA744" s="1"/>
      <c r="HB744" s="1"/>
    </row>
    <row r="745" spans="1:210" s="4" customFormat="1">
      <c r="A745" s="3"/>
      <c r="B745" s="259" t="s">
        <v>160</v>
      </c>
      <c r="C745" s="3"/>
      <c r="D745" s="3"/>
      <c r="E745" s="9" t="s">
        <v>27</v>
      </c>
      <c r="F745" s="51"/>
      <c r="G745" s="232"/>
      <c r="H745" s="13" t="str">
        <f t="shared" ref="H745" si="3515">B745&amp;N731</f>
        <v>Оплата - Общий переменный расход</v>
      </c>
      <c r="I745" s="13"/>
      <c r="J745" s="3"/>
      <c r="K745" s="3"/>
      <c r="L745" s="3"/>
      <c r="M745" s="5"/>
      <c r="N745" s="36" t="str">
        <f>Главная!$Y$8</f>
        <v>итого</v>
      </c>
      <c r="O745" s="36"/>
      <c r="P745" s="5"/>
      <c r="Q745" s="336" t="s">
        <v>26</v>
      </c>
      <c r="R745" s="36"/>
      <c r="S745" s="36"/>
      <c r="T745" s="36"/>
      <c r="U745" s="36"/>
      <c r="V745" s="36"/>
      <c r="W745" s="339">
        <f>SUM($Y745:$HA745)</f>
        <v>0</v>
      </c>
      <c r="X745" s="38"/>
      <c r="Y745" s="46"/>
      <c r="Z745" s="99"/>
      <c r="AA745" s="342">
        <f t="shared" ref="AA745:BF745" si="3516">IF(AA$8="",0,IF(AA$1=1,SUMIFS(741:741,$1:$1,"&gt;="&amp;1,$1:$1,"&lt;="&amp;INT(-$T743/30))+(-$T743/30-INT(-$T743/30))*SUMIFS(741:741,$1:$1,INT(-$T743/30)+1),0)+(-$T743/30-INT(-$T743/30))*SUMIFS(741:741,$1:$1,AA$1+INT(-$T743/30)+1)+(INT(-$T743/30)+1+$T743/30)*SUMIFS(741:741,$1:$1,AA$1+INT(-$T743/30)))</f>
        <v>0</v>
      </c>
      <c r="AB745" s="342">
        <f t="shared" si="3516"/>
        <v>0</v>
      </c>
      <c r="AC745" s="342">
        <f t="shared" si="3516"/>
        <v>0</v>
      </c>
      <c r="AD745" s="342">
        <f t="shared" si="3516"/>
        <v>0</v>
      </c>
      <c r="AE745" s="342">
        <f t="shared" si="3516"/>
        <v>0</v>
      </c>
      <c r="AF745" s="342">
        <f t="shared" si="3516"/>
        <v>0</v>
      </c>
      <c r="AG745" s="342">
        <f t="shared" si="3516"/>
        <v>0</v>
      </c>
      <c r="AH745" s="342">
        <f t="shared" si="3516"/>
        <v>0</v>
      </c>
      <c r="AI745" s="342">
        <f t="shared" si="3516"/>
        <v>0</v>
      </c>
      <c r="AJ745" s="342">
        <f t="shared" si="3516"/>
        <v>0</v>
      </c>
      <c r="AK745" s="342">
        <f t="shared" si="3516"/>
        <v>0</v>
      </c>
      <c r="AL745" s="342">
        <f t="shared" si="3516"/>
        <v>0</v>
      </c>
      <c r="AM745" s="342">
        <f t="shared" si="3516"/>
        <v>0</v>
      </c>
      <c r="AN745" s="342">
        <f t="shared" si="3516"/>
        <v>0</v>
      </c>
      <c r="AO745" s="342">
        <f t="shared" si="3516"/>
        <v>0</v>
      </c>
      <c r="AP745" s="342">
        <f t="shared" si="3516"/>
        <v>0</v>
      </c>
      <c r="AQ745" s="342">
        <f t="shared" si="3516"/>
        <v>0</v>
      </c>
      <c r="AR745" s="342">
        <f t="shared" si="3516"/>
        <v>0</v>
      </c>
      <c r="AS745" s="342">
        <f t="shared" si="3516"/>
        <v>0</v>
      </c>
      <c r="AT745" s="342">
        <f t="shared" si="3516"/>
        <v>0</v>
      </c>
      <c r="AU745" s="342">
        <f t="shared" si="3516"/>
        <v>0</v>
      </c>
      <c r="AV745" s="342">
        <f t="shared" si="3516"/>
        <v>0</v>
      </c>
      <c r="AW745" s="342">
        <f t="shared" si="3516"/>
        <v>0</v>
      </c>
      <c r="AX745" s="342">
        <f t="shared" si="3516"/>
        <v>0</v>
      </c>
      <c r="AY745" s="342">
        <f t="shared" si="3516"/>
        <v>0</v>
      </c>
      <c r="AZ745" s="342">
        <f t="shared" si="3516"/>
        <v>0</v>
      </c>
      <c r="BA745" s="342">
        <f t="shared" si="3516"/>
        <v>0</v>
      </c>
      <c r="BB745" s="342">
        <f t="shared" si="3516"/>
        <v>0</v>
      </c>
      <c r="BC745" s="342">
        <f t="shared" si="3516"/>
        <v>0</v>
      </c>
      <c r="BD745" s="342">
        <f t="shared" si="3516"/>
        <v>0</v>
      </c>
      <c r="BE745" s="342">
        <f t="shared" si="3516"/>
        <v>0</v>
      </c>
      <c r="BF745" s="342">
        <f t="shared" si="3516"/>
        <v>0</v>
      </c>
      <c r="BG745" s="342">
        <f t="shared" ref="BG745:CL745" si="3517">IF(BG$8="",0,IF(BG$1=1,SUMIFS(741:741,$1:$1,"&gt;="&amp;1,$1:$1,"&lt;="&amp;INT(-$T743/30))+(-$T743/30-INT(-$T743/30))*SUMIFS(741:741,$1:$1,INT(-$T743/30)+1),0)+(-$T743/30-INT(-$T743/30))*SUMIFS(741:741,$1:$1,BG$1+INT(-$T743/30)+1)+(INT(-$T743/30)+1+$T743/30)*SUMIFS(741:741,$1:$1,BG$1+INT(-$T743/30)))</f>
        <v>0</v>
      </c>
      <c r="BH745" s="342">
        <f t="shared" si="3517"/>
        <v>0</v>
      </c>
      <c r="BI745" s="342">
        <f t="shared" si="3517"/>
        <v>0</v>
      </c>
      <c r="BJ745" s="342">
        <f t="shared" si="3517"/>
        <v>0</v>
      </c>
      <c r="BK745" s="342">
        <f t="shared" si="3517"/>
        <v>0</v>
      </c>
      <c r="BL745" s="342">
        <f t="shared" si="3517"/>
        <v>0</v>
      </c>
      <c r="BM745" s="342">
        <f t="shared" si="3517"/>
        <v>0</v>
      </c>
      <c r="BN745" s="342">
        <f t="shared" si="3517"/>
        <v>0</v>
      </c>
      <c r="BO745" s="342">
        <f t="shared" si="3517"/>
        <v>0</v>
      </c>
      <c r="BP745" s="342">
        <f t="shared" si="3517"/>
        <v>0</v>
      </c>
      <c r="BQ745" s="342">
        <f t="shared" si="3517"/>
        <v>0</v>
      </c>
      <c r="BR745" s="342">
        <f t="shared" si="3517"/>
        <v>0</v>
      </c>
      <c r="BS745" s="342">
        <f t="shared" si="3517"/>
        <v>0</v>
      </c>
      <c r="BT745" s="342">
        <f t="shared" si="3517"/>
        <v>0</v>
      </c>
      <c r="BU745" s="342">
        <f t="shared" si="3517"/>
        <v>0</v>
      </c>
      <c r="BV745" s="342">
        <f t="shared" si="3517"/>
        <v>0</v>
      </c>
      <c r="BW745" s="342">
        <f t="shared" si="3517"/>
        <v>0</v>
      </c>
      <c r="BX745" s="342">
        <f t="shared" si="3517"/>
        <v>0</v>
      </c>
      <c r="BY745" s="342">
        <f t="shared" si="3517"/>
        <v>0</v>
      </c>
      <c r="BZ745" s="342">
        <f t="shared" si="3517"/>
        <v>0</v>
      </c>
      <c r="CA745" s="342">
        <f t="shared" si="3517"/>
        <v>0</v>
      </c>
      <c r="CB745" s="342">
        <f t="shared" si="3517"/>
        <v>0</v>
      </c>
      <c r="CC745" s="342">
        <f t="shared" si="3517"/>
        <v>0</v>
      </c>
      <c r="CD745" s="342">
        <f t="shared" si="3517"/>
        <v>0</v>
      </c>
      <c r="CE745" s="342">
        <f t="shared" si="3517"/>
        <v>0</v>
      </c>
      <c r="CF745" s="342">
        <f t="shared" si="3517"/>
        <v>0</v>
      </c>
      <c r="CG745" s="342">
        <f t="shared" si="3517"/>
        <v>0</v>
      </c>
      <c r="CH745" s="342">
        <f t="shared" si="3517"/>
        <v>0</v>
      </c>
      <c r="CI745" s="342">
        <f t="shared" si="3517"/>
        <v>0</v>
      </c>
      <c r="CJ745" s="342">
        <f t="shared" si="3517"/>
        <v>0</v>
      </c>
      <c r="CK745" s="342">
        <f t="shared" si="3517"/>
        <v>0</v>
      </c>
      <c r="CL745" s="342">
        <f t="shared" si="3517"/>
        <v>0</v>
      </c>
      <c r="CM745" s="342">
        <f t="shared" ref="CM745:DG745" si="3518">IF(CM$8="",0,IF(CM$1=1,SUMIFS(741:741,$1:$1,"&gt;="&amp;1,$1:$1,"&lt;="&amp;INT(-$T743/30))+(-$T743/30-INT(-$T743/30))*SUMIFS(741:741,$1:$1,INT(-$T743/30)+1),0)+(-$T743/30-INT(-$T743/30))*SUMIFS(741:741,$1:$1,CM$1+INT(-$T743/30)+1)+(INT(-$T743/30)+1+$T743/30)*SUMIFS(741:741,$1:$1,CM$1+INT(-$T743/30)))</f>
        <v>0</v>
      </c>
      <c r="CN745" s="342">
        <f t="shared" si="3518"/>
        <v>0</v>
      </c>
      <c r="CO745" s="342">
        <f t="shared" si="3518"/>
        <v>0</v>
      </c>
      <c r="CP745" s="342">
        <f t="shared" si="3518"/>
        <v>0</v>
      </c>
      <c r="CQ745" s="342">
        <f t="shared" si="3518"/>
        <v>0</v>
      </c>
      <c r="CR745" s="342">
        <f t="shared" si="3518"/>
        <v>0</v>
      </c>
      <c r="CS745" s="342">
        <f t="shared" si="3518"/>
        <v>0</v>
      </c>
      <c r="CT745" s="342">
        <f t="shared" si="3518"/>
        <v>0</v>
      </c>
      <c r="CU745" s="342">
        <f t="shared" si="3518"/>
        <v>0</v>
      </c>
      <c r="CV745" s="342">
        <f t="shared" si="3518"/>
        <v>0</v>
      </c>
      <c r="CW745" s="342">
        <f t="shared" si="3518"/>
        <v>0</v>
      </c>
      <c r="CX745" s="342">
        <f t="shared" si="3518"/>
        <v>0</v>
      </c>
      <c r="CY745" s="342">
        <f t="shared" si="3518"/>
        <v>0</v>
      </c>
      <c r="CZ745" s="342">
        <f t="shared" si="3518"/>
        <v>0</v>
      </c>
      <c r="DA745" s="342">
        <f t="shared" si="3518"/>
        <v>0</v>
      </c>
      <c r="DB745" s="342">
        <f t="shared" si="3518"/>
        <v>0</v>
      </c>
      <c r="DC745" s="342">
        <f t="shared" si="3518"/>
        <v>0</v>
      </c>
      <c r="DD745" s="342">
        <f t="shared" si="3518"/>
        <v>0</v>
      </c>
      <c r="DE745" s="342">
        <f t="shared" si="3518"/>
        <v>0</v>
      </c>
      <c r="DF745" s="342">
        <f t="shared" si="3518"/>
        <v>0</v>
      </c>
      <c r="DG745" s="342">
        <f t="shared" si="3518"/>
        <v>0</v>
      </c>
      <c r="DH745" s="342">
        <f t="shared" ref="DH745:FS745" si="3519">IF(DH$8="",0,IF(DH$1=1,SUMIFS(741:741,$1:$1,"&gt;="&amp;1,$1:$1,"&lt;="&amp;INT(-$T743/30))+(-$T743/30-INT(-$T743/30))*SUMIFS(741:741,$1:$1,INT(-$T743/30)+1),0)+(-$T743/30-INT(-$T743/30))*SUMIFS(741:741,$1:$1,DH$1+INT(-$T743/30)+1)+(INT(-$T743/30)+1+$T743/30)*SUMIFS(741:741,$1:$1,DH$1+INT(-$T743/30)))</f>
        <v>0</v>
      </c>
      <c r="DI745" s="342">
        <f t="shared" si="3519"/>
        <v>0</v>
      </c>
      <c r="DJ745" s="342">
        <f t="shared" si="3519"/>
        <v>0</v>
      </c>
      <c r="DK745" s="342">
        <f t="shared" si="3519"/>
        <v>0</v>
      </c>
      <c r="DL745" s="342">
        <f t="shared" si="3519"/>
        <v>0</v>
      </c>
      <c r="DM745" s="342">
        <f t="shared" si="3519"/>
        <v>0</v>
      </c>
      <c r="DN745" s="342">
        <f t="shared" si="3519"/>
        <v>0</v>
      </c>
      <c r="DO745" s="342">
        <f t="shared" si="3519"/>
        <v>0</v>
      </c>
      <c r="DP745" s="342">
        <f t="shared" si="3519"/>
        <v>0</v>
      </c>
      <c r="DQ745" s="342">
        <f t="shared" si="3519"/>
        <v>0</v>
      </c>
      <c r="DR745" s="342">
        <f t="shared" si="3519"/>
        <v>0</v>
      </c>
      <c r="DS745" s="342">
        <f t="shared" si="3519"/>
        <v>0</v>
      </c>
      <c r="DT745" s="342">
        <f t="shared" si="3519"/>
        <v>0</v>
      </c>
      <c r="DU745" s="342">
        <f t="shared" si="3519"/>
        <v>0</v>
      </c>
      <c r="DV745" s="342">
        <f t="shared" si="3519"/>
        <v>0</v>
      </c>
      <c r="DW745" s="342">
        <f t="shared" si="3519"/>
        <v>0</v>
      </c>
      <c r="DX745" s="342">
        <f t="shared" si="3519"/>
        <v>0</v>
      </c>
      <c r="DY745" s="342">
        <f t="shared" si="3519"/>
        <v>0</v>
      </c>
      <c r="DZ745" s="342">
        <f t="shared" si="3519"/>
        <v>0</v>
      </c>
      <c r="EA745" s="342">
        <f t="shared" si="3519"/>
        <v>0</v>
      </c>
      <c r="EB745" s="342">
        <f t="shared" si="3519"/>
        <v>0</v>
      </c>
      <c r="EC745" s="342">
        <f t="shared" si="3519"/>
        <v>0</v>
      </c>
      <c r="ED745" s="342">
        <f t="shared" si="3519"/>
        <v>0</v>
      </c>
      <c r="EE745" s="342">
        <f t="shared" si="3519"/>
        <v>0</v>
      </c>
      <c r="EF745" s="342">
        <f t="shared" si="3519"/>
        <v>0</v>
      </c>
      <c r="EG745" s="342">
        <f t="shared" si="3519"/>
        <v>0</v>
      </c>
      <c r="EH745" s="342">
        <f t="shared" si="3519"/>
        <v>0</v>
      </c>
      <c r="EI745" s="342">
        <f t="shared" si="3519"/>
        <v>0</v>
      </c>
      <c r="EJ745" s="342">
        <f t="shared" si="3519"/>
        <v>0</v>
      </c>
      <c r="EK745" s="342">
        <f t="shared" si="3519"/>
        <v>0</v>
      </c>
      <c r="EL745" s="342">
        <f t="shared" si="3519"/>
        <v>0</v>
      </c>
      <c r="EM745" s="342">
        <f t="shared" si="3519"/>
        <v>0</v>
      </c>
      <c r="EN745" s="342">
        <f t="shared" si="3519"/>
        <v>0</v>
      </c>
      <c r="EO745" s="342">
        <f t="shared" si="3519"/>
        <v>0</v>
      </c>
      <c r="EP745" s="342">
        <f t="shared" si="3519"/>
        <v>0</v>
      </c>
      <c r="EQ745" s="342">
        <f t="shared" si="3519"/>
        <v>0</v>
      </c>
      <c r="ER745" s="342">
        <f t="shared" si="3519"/>
        <v>0</v>
      </c>
      <c r="ES745" s="342">
        <f t="shared" si="3519"/>
        <v>0</v>
      </c>
      <c r="ET745" s="342">
        <f t="shared" si="3519"/>
        <v>0</v>
      </c>
      <c r="EU745" s="342">
        <f t="shared" si="3519"/>
        <v>0</v>
      </c>
      <c r="EV745" s="342">
        <f t="shared" si="3519"/>
        <v>0</v>
      </c>
      <c r="EW745" s="342">
        <f t="shared" si="3519"/>
        <v>0</v>
      </c>
      <c r="EX745" s="342">
        <f t="shared" si="3519"/>
        <v>0</v>
      </c>
      <c r="EY745" s="342">
        <f t="shared" si="3519"/>
        <v>0</v>
      </c>
      <c r="EZ745" s="342">
        <f t="shared" si="3519"/>
        <v>0</v>
      </c>
      <c r="FA745" s="342">
        <f t="shared" si="3519"/>
        <v>0</v>
      </c>
      <c r="FB745" s="342">
        <f t="shared" si="3519"/>
        <v>0</v>
      </c>
      <c r="FC745" s="342">
        <f t="shared" si="3519"/>
        <v>0</v>
      </c>
      <c r="FD745" s="342">
        <f t="shared" si="3519"/>
        <v>0</v>
      </c>
      <c r="FE745" s="342">
        <f t="shared" si="3519"/>
        <v>0</v>
      </c>
      <c r="FF745" s="342">
        <f t="shared" si="3519"/>
        <v>0</v>
      </c>
      <c r="FG745" s="342">
        <f t="shared" si="3519"/>
        <v>0</v>
      </c>
      <c r="FH745" s="342">
        <f t="shared" si="3519"/>
        <v>0</v>
      </c>
      <c r="FI745" s="342">
        <f t="shared" si="3519"/>
        <v>0</v>
      </c>
      <c r="FJ745" s="342">
        <f t="shared" si="3519"/>
        <v>0</v>
      </c>
      <c r="FK745" s="342">
        <f t="shared" si="3519"/>
        <v>0</v>
      </c>
      <c r="FL745" s="342">
        <f t="shared" si="3519"/>
        <v>0</v>
      </c>
      <c r="FM745" s="342">
        <f t="shared" si="3519"/>
        <v>0</v>
      </c>
      <c r="FN745" s="342">
        <f t="shared" si="3519"/>
        <v>0</v>
      </c>
      <c r="FO745" s="342">
        <f t="shared" si="3519"/>
        <v>0</v>
      </c>
      <c r="FP745" s="342">
        <f t="shared" si="3519"/>
        <v>0</v>
      </c>
      <c r="FQ745" s="342">
        <f t="shared" si="3519"/>
        <v>0</v>
      </c>
      <c r="FR745" s="342">
        <f t="shared" si="3519"/>
        <v>0</v>
      </c>
      <c r="FS745" s="342">
        <f t="shared" si="3519"/>
        <v>0</v>
      </c>
      <c r="FT745" s="342">
        <f t="shared" ref="FT745:GZ745" si="3520">IF(FT$8="",0,IF(FT$1=1,SUMIFS(741:741,$1:$1,"&gt;="&amp;1,$1:$1,"&lt;="&amp;INT(-$T743/30))+(-$T743/30-INT(-$T743/30))*SUMIFS(741:741,$1:$1,INT(-$T743/30)+1),0)+(-$T743/30-INT(-$T743/30))*SUMIFS(741:741,$1:$1,FT$1+INT(-$T743/30)+1)+(INT(-$T743/30)+1+$T743/30)*SUMIFS(741:741,$1:$1,FT$1+INT(-$T743/30)))</f>
        <v>0</v>
      </c>
      <c r="FU745" s="342">
        <f t="shared" si="3520"/>
        <v>0</v>
      </c>
      <c r="FV745" s="342">
        <f t="shared" si="3520"/>
        <v>0</v>
      </c>
      <c r="FW745" s="342">
        <f t="shared" si="3520"/>
        <v>0</v>
      </c>
      <c r="FX745" s="342">
        <f t="shared" si="3520"/>
        <v>0</v>
      </c>
      <c r="FY745" s="342">
        <f t="shared" si="3520"/>
        <v>0</v>
      </c>
      <c r="FZ745" s="342">
        <f t="shared" si="3520"/>
        <v>0</v>
      </c>
      <c r="GA745" s="342">
        <f t="shared" si="3520"/>
        <v>0</v>
      </c>
      <c r="GB745" s="342">
        <f t="shared" si="3520"/>
        <v>0</v>
      </c>
      <c r="GC745" s="342">
        <f t="shared" si="3520"/>
        <v>0</v>
      </c>
      <c r="GD745" s="342">
        <f t="shared" si="3520"/>
        <v>0</v>
      </c>
      <c r="GE745" s="342">
        <f t="shared" si="3520"/>
        <v>0</v>
      </c>
      <c r="GF745" s="342">
        <f t="shared" si="3520"/>
        <v>0</v>
      </c>
      <c r="GG745" s="342">
        <f t="shared" si="3520"/>
        <v>0</v>
      </c>
      <c r="GH745" s="342">
        <f t="shared" si="3520"/>
        <v>0</v>
      </c>
      <c r="GI745" s="342">
        <f t="shared" si="3520"/>
        <v>0</v>
      </c>
      <c r="GJ745" s="342">
        <f t="shared" si="3520"/>
        <v>0</v>
      </c>
      <c r="GK745" s="342">
        <f t="shared" si="3520"/>
        <v>0</v>
      </c>
      <c r="GL745" s="342">
        <f t="shared" si="3520"/>
        <v>0</v>
      </c>
      <c r="GM745" s="342">
        <f t="shared" si="3520"/>
        <v>0</v>
      </c>
      <c r="GN745" s="342">
        <f t="shared" si="3520"/>
        <v>0</v>
      </c>
      <c r="GO745" s="342">
        <f t="shared" si="3520"/>
        <v>0</v>
      </c>
      <c r="GP745" s="342">
        <f t="shared" si="3520"/>
        <v>0</v>
      </c>
      <c r="GQ745" s="342">
        <f t="shared" si="3520"/>
        <v>0</v>
      </c>
      <c r="GR745" s="342">
        <f t="shared" si="3520"/>
        <v>0</v>
      </c>
      <c r="GS745" s="342">
        <f t="shared" si="3520"/>
        <v>0</v>
      </c>
      <c r="GT745" s="342">
        <f t="shared" si="3520"/>
        <v>0</v>
      </c>
      <c r="GU745" s="342">
        <f t="shared" si="3520"/>
        <v>0</v>
      </c>
      <c r="GV745" s="342">
        <f t="shared" si="3520"/>
        <v>0</v>
      </c>
      <c r="GW745" s="342">
        <f t="shared" si="3520"/>
        <v>0</v>
      </c>
      <c r="GX745" s="342">
        <f t="shared" si="3520"/>
        <v>0</v>
      </c>
      <c r="GY745" s="342">
        <f t="shared" si="3520"/>
        <v>0</v>
      </c>
      <c r="GZ745" s="342">
        <f t="shared" si="3520"/>
        <v>0</v>
      </c>
      <c r="HA745" s="3"/>
      <c r="HB745" s="3"/>
    </row>
    <row r="746" spans="1:210" ht="4.2" customHeight="1">
      <c r="A746" s="1"/>
      <c r="B746" s="1"/>
      <c r="C746" s="1"/>
      <c r="D746" s="1"/>
      <c r="E746" s="263"/>
      <c r="F746" s="48"/>
      <c r="G746" s="231"/>
      <c r="H746" s="1"/>
      <c r="I746" s="1"/>
      <c r="J746" s="1"/>
      <c r="K746" s="1"/>
      <c r="L746" s="1"/>
      <c r="M746" s="5"/>
      <c r="N746" s="1"/>
      <c r="O746" s="1"/>
      <c r="P746" s="5"/>
      <c r="Q746" s="1"/>
      <c r="R746" s="1"/>
      <c r="S746" s="5"/>
      <c r="T746" s="7"/>
      <c r="U746" s="24"/>
      <c r="V746" s="1"/>
      <c r="W746" s="12"/>
      <c r="X746" s="10"/>
      <c r="Y746" s="46"/>
      <c r="Z746" s="93"/>
      <c r="AA746" s="356"/>
      <c r="AB746" s="356"/>
      <c r="AC746" s="356"/>
      <c r="AD746" s="356"/>
      <c r="AE746" s="356"/>
      <c r="AF746" s="356"/>
      <c r="AG746" s="356"/>
      <c r="AH746" s="356"/>
      <c r="AI746" s="356"/>
      <c r="AJ746" s="356"/>
      <c r="AK746" s="356"/>
      <c r="AL746" s="356"/>
      <c r="AM746" s="356"/>
      <c r="AN746" s="356"/>
      <c r="AO746" s="356"/>
      <c r="AP746" s="356"/>
      <c r="AQ746" s="356"/>
      <c r="AR746" s="356"/>
      <c r="AS746" s="356"/>
      <c r="AT746" s="356"/>
      <c r="AU746" s="356"/>
      <c r="AV746" s="356"/>
      <c r="AW746" s="356"/>
      <c r="AX746" s="356"/>
      <c r="AY746" s="356"/>
      <c r="AZ746" s="356"/>
      <c r="BA746" s="356"/>
      <c r="BB746" s="356"/>
      <c r="BC746" s="356"/>
      <c r="BD746" s="356"/>
      <c r="BE746" s="356"/>
      <c r="BF746" s="356"/>
      <c r="BG746" s="356"/>
      <c r="BH746" s="356"/>
      <c r="BI746" s="356"/>
      <c r="BJ746" s="356"/>
      <c r="BK746" s="356"/>
      <c r="BL746" s="356"/>
      <c r="BM746" s="356"/>
      <c r="BN746" s="356"/>
      <c r="BO746" s="356"/>
      <c r="BP746" s="356"/>
      <c r="BQ746" s="356"/>
      <c r="BR746" s="356"/>
      <c r="BS746" s="356"/>
      <c r="BT746" s="356"/>
      <c r="BU746" s="356"/>
      <c r="BV746" s="356"/>
      <c r="BW746" s="356"/>
      <c r="BX746" s="356"/>
      <c r="BY746" s="356"/>
      <c r="BZ746" s="356"/>
      <c r="CA746" s="356"/>
      <c r="CB746" s="356"/>
      <c r="CC746" s="356"/>
      <c r="CD746" s="356"/>
      <c r="CE746" s="356"/>
      <c r="CF746" s="356"/>
      <c r="CG746" s="356"/>
      <c r="CH746" s="356"/>
      <c r="CI746" s="356"/>
      <c r="CJ746" s="356"/>
      <c r="CK746" s="356"/>
      <c r="CL746" s="356"/>
      <c r="CM746" s="356"/>
      <c r="CN746" s="356"/>
      <c r="CO746" s="356"/>
      <c r="CP746" s="356"/>
      <c r="CQ746" s="356"/>
      <c r="CR746" s="356"/>
      <c r="CS746" s="356"/>
      <c r="CT746" s="356"/>
      <c r="CU746" s="356"/>
      <c r="CV746" s="356"/>
      <c r="CW746" s="356"/>
      <c r="CX746" s="356"/>
      <c r="CY746" s="356"/>
      <c r="CZ746" s="356"/>
      <c r="DA746" s="356"/>
      <c r="DB746" s="356"/>
      <c r="DC746" s="356"/>
      <c r="DD746" s="356"/>
      <c r="DE746" s="356"/>
      <c r="DF746" s="356"/>
      <c r="DG746" s="356"/>
      <c r="DH746" s="356"/>
      <c r="DI746" s="356"/>
      <c r="DJ746" s="356"/>
      <c r="DK746" s="356"/>
      <c r="DL746" s="356"/>
      <c r="DM746" s="356"/>
      <c r="DN746" s="356"/>
      <c r="DO746" s="356"/>
      <c r="DP746" s="356"/>
      <c r="DQ746" s="356"/>
      <c r="DR746" s="356"/>
      <c r="DS746" s="356"/>
      <c r="DT746" s="356"/>
      <c r="DU746" s="356"/>
      <c r="DV746" s="356"/>
      <c r="DW746" s="356"/>
      <c r="DX746" s="356"/>
      <c r="DY746" s="356"/>
      <c r="DZ746" s="356"/>
      <c r="EA746" s="356"/>
      <c r="EB746" s="356"/>
      <c r="EC746" s="356"/>
      <c r="ED746" s="356"/>
      <c r="EE746" s="356"/>
      <c r="EF746" s="356"/>
      <c r="EG746" s="356"/>
      <c r="EH746" s="356"/>
      <c r="EI746" s="356"/>
      <c r="EJ746" s="356"/>
      <c r="EK746" s="356"/>
      <c r="EL746" s="356"/>
      <c r="EM746" s="356"/>
      <c r="EN746" s="356"/>
      <c r="EO746" s="356"/>
      <c r="EP746" s="356"/>
      <c r="EQ746" s="356"/>
      <c r="ER746" s="356"/>
      <c r="ES746" s="356"/>
      <c r="ET746" s="356"/>
      <c r="EU746" s="356"/>
      <c r="EV746" s="356"/>
      <c r="EW746" s="356"/>
      <c r="EX746" s="356"/>
      <c r="EY746" s="356"/>
      <c r="EZ746" s="356"/>
      <c r="FA746" s="356"/>
      <c r="FB746" s="356"/>
      <c r="FC746" s="356"/>
      <c r="FD746" s="356"/>
      <c r="FE746" s="356"/>
      <c r="FF746" s="356"/>
      <c r="FG746" s="356"/>
      <c r="FH746" s="356"/>
      <c r="FI746" s="356"/>
      <c r="FJ746" s="356"/>
      <c r="FK746" s="356"/>
      <c r="FL746" s="356"/>
      <c r="FM746" s="356"/>
      <c r="FN746" s="356"/>
      <c r="FO746" s="356"/>
      <c r="FP746" s="356"/>
      <c r="FQ746" s="356"/>
      <c r="FR746" s="356"/>
      <c r="FS746" s="356"/>
      <c r="FT746" s="356"/>
      <c r="FU746" s="356"/>
      <c r="FV746" s="356"/>
      <c r="FW746" s="356"/>
      <c r="FX746" s="356"/>
      <c r="FY746" s="356"/>
      <c r="FZ746" s="356"/>
      <c r="GA746" s="356"/>
      <c r="GB746" s="356"/>
      <c r="GC746" s="356"/>
      <c r="GD746" s="356"/>
      <c r="GE746" s="356"/>
      <c r="GF746" s="356"/>
      <c r="GG746" s="356"/>
      <c r="GH746" s="356"/>
      <c r="GI746" s="356"/>
      <c r="GJ746" s="356"/>
      <c r="GK746" s="356"/>
      <c r="GL746" s="356"/>
      <c r="GM746" s="356"/>
      <c r="GN746" s="356"/>
      <c r="GO746" s="356"/>
      <c r="GP746" s="356"/>
      <c r="GQ746" s="356"/>
      <c r="GR746" s="356"/>
      <c r="GS746" s="356"/>
      <c r="GT746" s="356"/>
      <c r="GU746" s="356"/>
      <c r="GV746" s="356"/>
      <c r="GW746" s="356"/>
      <c r="GX746" s="356"/>
      <c r="GY746" s="356"/>
      <c r="GZ746" s="356"/>
      <c r="HA746" s="1"/>
      <c r="HB746" s="1"/>
    </row>
    <row r="747" spans="1:210" ht="4.2" customHeight="1">
      <c r="A747" s="1"/>
      <c r="B747" s="1"/>
      <c r="C747" s="1"/>
      <c r="D747" s="1"/>
      <c r="E747" s="358"/>
      <c r="F747" s="358"/>
      <c r="G747" s="358"/>
      <c r="H747" s="358"/>
      <c r="I747" s="358"/>
      <c r="J747" s="358"/>
      <c r="K747" s="358"/>
      <c r="L747" s="358"/>
      <c r="M747" s="277"/>
      <c r="N747" s="358"/>
      <c r="O747" s="358"/>
      <c r="P747" s="277"/>
      <c r="Q747" s="358"/>
      <c r="R747" s="1"/>
      <c r="S747" s="5"/>
      <c r="T747" s="7"/>
      <c r="U747" s="24"/>
      <c r="V747" s="1"/>
      <c r="W747" s="359"/>
      <c r="X747" s="10"/>
      <c r="Y747" s="46"/>
      <c r="Z747" s="93"/>
      <c r="AA747" s="360"/>
      <c r="AB747" s="360"/>
      <c r="AC747" s="360"/>
      <c r="AD747" s="360"/>
      <c r="AE747" s="360"/>
      <c r="AF747" s="360"/>
      <c r="AG747" s="360"/>
      <c r="AH747" s="360"/>
      <c r="AI747" s="360"/>
      <c r="AJ747" s="360"/>
      <c r="AK747" s="360"/>
      <c r="AL747" s="360"/>
      <c r="AM747" s="360"/>
      <c r="AN747" s="360"/>
      <c r="AO747" s="360"/>
      <c r="AP747" s="360"/>
      <c r="AQ747" s="360"/>
      <c r="AR747" s="360"/>
      <c r="AS747" s="360"/>
      <c r="AT747" s="360"/>
      <c r="AU747" s="360"/>
      <c r="AV747" s="360"/>
      <c r="AW747" s="360"/>
      <c r="AX747" s="360"/>
      <c r="AY747" s="360"/>
      <c r="AZ747" s="360"/>
      <c r="BA747" s="360"/>
      <c r="BB747" s="360"/>
      <c r="BC747" s="360"/>
      <c r="BD747" s="360"/>
      <c r="BE747" s="360"/>
      <c r="BF747" s="360"/>
      <c r="BG747" s="360"/>
      <c r="BH747" s="360"/>
      <c r="BI747" s="360"/>
      <c r="BJ747" s="360"/>
      <c r="BK747" s="360"/>
      <c r="BL747" s="360"/>
      <c r="BM747" s="360"/>
      <c r="BN747" s="360"/>
      <c r="BO747" s="360"/>
      <c r="BP747" s="360"/>
      <c r="BQ747" s="360"/>
      <c r="BR747" s="360"/>
      <c r="BS747" s="360"/>
      <c r="BT747" s="360"/>
      <c r="BU747" s="360"/>
      <c r="BV747" s="360"/>
      <c r="BW747" s="360"/>
      <c r="BX747" s="360"/>
      <c r="BY747" s="360"/>
      <c r="BZ747" s="360"/>
      <c r="CA747" s="360"/>
      <c r="CB747" s="360"/>
      <c r="CC747" s="360"/>
      <c r="CD747" s="360"/>
      <c r="CE747" s="360"/>
      <c r="CF747" s="360"/>
      <c r="CG747" s="360"/>
      <c r="CH747" s="360"/>
      <c r="CI747" s="360"/>
      <c r="CJ747" s="360"/>
      <c r="CK747" s="360"/>
      <c r="CL747" s="360"/>
      <c r="CM747" s="360"/>
      <c r="CN747" s="360"/>
      <c r="CO747" s="360"/>
      <c r="CP747" s="360"/>
      <c r="CQ747" s="360"/>
      <c r="CR747" s="360"/>
      <c r="CS747" s="360"/>
      <c r="CT747" s="360"/>
      <c r="CU747" s="360"/>
      <c r="CV747" s="360"/>
      <c r="CW747" s="360"/>
      <c r="CX747" s="360"/>
      <c r="CY747" s="360"/>
      <c r="CZ747" s="360"/>
      <c r="DA747" s="360"/>
      <c r="DB747" s="360"/>
      <c r="DC747" s="360"/>
      <c r="DD747" s="360"/>
      <c r="DE747" s="360"/>
      <c r="DF747" s="360"/>
      <c r="DG747" s="360"/>
      <c r="DH747" s="360"/>
      <c r="DI747" s="360"/>
      <c r="DJ747" s="360"/>
      <c r="DK747" s="360"/>
      <c r="DL747" s="360"/>
      <c r="DM747" s="360"/>
      <c r="DN747" s="360"/>
      <c r="DO747" s="360"/>
      <c r="DP747" s="360"/>
      <c r="DQ747" s="360"/>
      <c r="DR747" s="360"/>
      <c r="DS747" s="360"/>
      <c r="DT747" s="360"/>
      <c r="DU747" s="360"/>
      <c r="DV747" s="360"/>
      <c r="DW747" s="360"/>
      <c r="DX747" s="360"/>
      <c r="DY747" s="360"/>
      <c r="DZ747" s="360"/>
      <c r="EA747" s="360"/>
      <c r="EB747" s="360"/>
      <c r="EC747" s="360"/>
      <c r="ED747" s="360"/>
      <c r="EE747" s="360"/>
      <c r="EF747" s="360"/>
      <c r="EG747" s="360"/>
      <c r="EH747" s="360"/>
      <c r="EI747" s="360"/>
      <c r="EJ747" s="360"/>
      <c r="EK747" s="360"/>
      <c r="EL747" s="360"/>
      <c r="EM747" s="360"/>
      <c r="EN747" s="360"/>
      <c r="EO747" s="360"/>
      <c r="EP747" s="360"/>
      <c r="EQ747" s="360"/>
      <c r="ER747" s="360"/>
      <c r="ES747" s="360"/>
      <c r="ET747" s="360"/>
      <c r="EU747" s="360"/>
      <c r="EV747" s="360"/>
      <c r="EW747" s="360"/>
      <c r="EX747" s="360"/>
      <c r="EY747" s="360"/>
      <c r="EZ747" s="360"/>
      <c r="FA747" s="360"/>
      <c r="FB747" s="360"/>
      <c r="FC747" s="360"/>
      <c r="FD747" s="360"/>
      <c r="FE747" s="360"/>
      <c r="FF747" s="360"/>
      <c r="FG747" s="360"/>
      <c r="FH747" s="360"/>
      <c r="FI747" s="360"/>
      <c r="FJ747" s="360"/>
      <c r="FK747" s="360"/>
      <c r="FL747" s="360"/>
      <c r="FM747" s="360"/>
      <c r="FN747" s="360"/>
      <c r="FO747" s="360"/>
      <c r="FP747" s="360"/>
      <c r="FQ747" s="360"/>
      <c r="FR747" s="360"/>
      <c r="FS747" s="360"/>
      <c r="FT747" s="360"/>
      <c r="FU747" s="360"/>
      <c r="FV747" s="360"/>
      <c r="FW747" s="360"/>
      <c r="FX747" s="360"/>
      <c r="FY747" s="360"/>
      <c r="FZ747" s="360"/>
      <c r="GA747" s="360"/>
      <c r="GB747" s="360"/>
      <c r="GC747" s="360"/>
      <c r="GD747" s="360"/>
      <c r="GE747" s="360"/>
      <c r="GF747" s="360"/>
      <c r="GG747" s="360"/>
      <c r="GH747" s="360"/>
      <c r="GI747" s="360"/>
      <c r="GJ747" s="360"/>
      <c r="GK747" s="360"/>
      <c r="GL747" s="360"/>
      <c r="GM747" s="360"/>
      <c r="GN747" s="360"/>
      <c r="GO747" s="360"/>
      <c r="GP747" s="360"/>
      <c r="GQ747" s="360"/>
      <c r="GR747" s="360"/>
      <c r="GS747" s="360"/>
      <c r="GT747" s="360"/>
      <c r="GU747" s="360"/>
      <c r="GV747" s="360"/>
      <c r="GW747" s="360"/>
      <c r="GX747" s="360"/>
      <c r="GY747" s="360"/>
      <c r="GZ747" s="360"/>
      <c r="HA747" s="1"/>
      <c r="HB747" s="1"/>
    </row>
    <row r="748" spans="1:210" ht="7.2" customHeight="1">
      <c r="A748" s="1"/>
      <c r="B748" s="1"/>
      <c r="C748" s="1"/>
      <c r="D748" s="1"/>
      <c r="E748" s="263"/>
      <c r="F748" s="48"/>
      <c r="G748" s="231"/>
      <c r="H748" s="1"/>
      <c r="I748" s="1"/>
      <c r="J748" s="1"/>
      <c r="K748" s="1"/>
      <c r="L748" s="1"/>
      <c r="M748" s="5"/>
      <c r="N748" s="1"/>
      <c r="O748" s="1"/>
      <c r="P748" s="5"/>
      <c r="Q748" s="1"/>
      <c r="R748" s="1"/>
      <c r="S748" s="5"/>
      <c r="T748" s="7"/>
      <c r="U748" s="24"/>
      <c r="V748" s="1"/>
      <c r="W748" s="12"/>
      <c r="X748" s="10"/>
      <c r="Y748" s="46"/>
      <c r="Z748" s="93"/>
      <c r="AA748" s="356"/>
      <c r="AB748" s="356"/>
      <c r="AC748" s="356"/>
      <c r="AD748" s="356"/>
      <c r="AE748" s="356"/>
      <c r="AF748" s="356"/>
      <c r="AG748" s="356"/>
      <c r="AH748" s="356"/>
      <c r="AI748" s="356"/>
      <c r="AJ748" s="356"/>
      <c r="AK748" s="356"/>
      <c r="AL748" s="356"/>
      <c r="AM748" s="356"/>
      <c r="AN748" s="356"/>
      <c r="AO748" s="356"/>
      <c r="AP748" s="356"/>
      <c r="AQ748" s="356"/>
      <c r="AR748" s="356"/>
      <c r="AS748" s="356"/>
      <c r="AT748" s="356"/>
      <c r="AU748" s="356"/>
      <c r="AV748" s="356"/>
      <c r="AW748" s="356"/>
      <c r="AX748" s="356"/>
      <c r="AY748" s="356"/>
      <c r="AZ748" s="356"/>
      <c r="BA748" s="356"/>
      <c r="BB748" s="356"/>
      <c r="BC748" s="356"/>
      <c r="BD748" s="356"/>
      <c r="BE748" s="356"/>
      <c r="BF748" s="356"/>
      <c r="BG748" s="356"/>
      <c r="BH748" s="356"/>
      <c r="BI748" s="356"/>
      <c r="BJ748" s="356"/>
      <c r="BK748" s="356"/>
      <c r="BL748" s="356"/>
      <c r="BM748" s="356"/>
      <c r="BN748" s="356"/>
      <c r="BO748" s="356"/>
      <c r="BP748" s="356"/>
      <c r="BQ748" s="356"/>
      <c r="BR748" s="356"/>
      <c r="BS748" s="356"/>
      <c r="BT748" s="356"/>
      <c r="BU748" s="356"/>
      <c r="BV748" s="356"/>
      <c r="BW748" s="356"/>
      <c r="BX748" s="356"/>
      <c r="BY748" s="356"/>
      <c r="BZ748" s="356"/>
      <c r="CA748" s="356"/>
      <c r="CB748" s="356"/>
      <c r="CC748" s="356"/>
      <c r="CD748" s="356"/>
      <c r="CE748" s="356"/>
      <c r="CF748" s="356"/>
      <c r="CG748" s="356"/>
      <c r="CH748" s="356"/>
      <c r="CI748" s="356"/>
      <c r="CJ748" s="356"/>
      <c r="CK748" s="356"/>
      <c r="CL748" s="356"/>
      <c r="CM748" s="356"/>
      <c r="CN748" s="356"/>
      <c r="CO748" s="356"/>
      <c r="CP748" s="356"/>
      <c r="CQ748" s="356"/>
      <c r="CR748" s="356"/>
      <c r="CS748" s="356"/>
      <c r="CT748" s="356"/>
      <c r="CU748" s="356"/>
      <c r="CV748" s="356"/>
      <c r="CW748" s="356"/>
      <c r="CX748" s="356"/>
      <c r="CY748" s="356"/>
      <c r="CZ748" s="356"/>
      <c r="DA748" s="356"/>
      <c r="DB748" s="356"/>
      <c r="DC748" s="356"/>
      <c r="DD748" s="356"/>
      <c r="DE748" s="356"/>
      <c r="DF748" s="356"/>
      <c r="DG748" s="356"/>
      <c r="DH748" s="356"/>
      <c r="DI748" s="356"/>
      <c r="DJ748" s="356"/>
      <c r="DK748" s="356"/>
      <c r="DL748" s="356"/>
      <c r="DM748" s="356"/>
      <c r="DN748" s="356"/>
      <c r="DO748" s="356"/>
      <c r="DP748" s="356"/>
      <c r="DQ748" s="356"/>
      <c r="DR748" s="356"/>
      <c r="DS748" s="356"/>
      <c r="DT748" s="356"/>
      <c r="DU748" s="356"/>
      <c r="DV748" s="356"/>
      <c r="DW748" s="356"/>
      <c r="DX748" s="356"/>
      <c r="DY748" s="356"/>
      <c r="DZ748" s="356"/>
      <c r="EA748" s="356"/>
      <c r="EB748" s="356"/>
      <c r="EC748" s="356"/>
      <c r="ED748" s="356"/>
      <c r="EE748" s="356"/>
      <c r="EF748" s="356"/>
      <c r="EG748" s="356"/>
      <c r="EH748" s="356"/>
      <c r="EI748" s="356"/>
      <c r="EJ748" s="356"/>
      <c r="EK748" s="356"/>
      <c r="EL748" s="356"/>
      <c r="EM748" s="356"/>
      <c r="EN748" s="356"/>
      <c r="EO748" s="356"/>
      <c r="EP748" s="356"/>
      <c r="EQ748" s="356"/>
      <c r="ER748" s="356"/>
      <c r="ES748" s="356"/>
      <c r="ET748" s="356"/>
      <c r="EU748" s="356"/>
      <c r="EV748" s="356"/>
      <c r="EW748" s="356"/>
      <c r="EX748" s="356"/>
      <c r="EY748" s="356"/>
      <c r="EZ748" s="356"/>
      <c r="FA748" s="356"/>
      <c r="FB748" s="356"/>
      <c r="FC748" s="356"/>
      <c r="FD748" s="356"/>
      <c r="FE748" s="356"/>
      <c r="FF748" s="356"/>
      <c r="FG748" s="356"/>
      <c r="FH748" s="356"/>
      <c r="FI748" s="356"/>
      <c r="FJ748" s="356"/>
      <c r="FK748" s="356"/>
      <c r="FL748" s="356"/>
      <c r="FM748" s="356"/>
      <c r="FN748" s="356"/>
      <c r="FO748" s="356"/>
      <c r="FP748" s="356"/>
      <c r="FQ748" s="356"/>
      <c r="FR748" s="356"/>
      <c r="FS748" s="356"/>
      <c r="FT748" s="356"/>
      <c r="FU748" s="356"/>
      <c r="FV748" s="356"/>
      <c r="FW748" s="356"/>
      <c r="FX748" s="356"/>
      <c r="FY748" s="356"/>
      <c r="FZ748" s="356"/>
      <c r="GA748" s="356"/>
      <c r="GB748" s="356"/>
      <c r="GC748" s="356"/>
      <c r="GD748" s="356"/>
      <c r="GE748" s="356"/>
      <c r="GF748" s="356"/>
      <c r="GG748" s="356"/>
      <c r="GH748" s="356"/>
      <c r="GI748" s="356"/>
      <c r="GJ748" s="356"/>
      <c r="GK748" s="356"/>
      <c r="GL748" s="356"/>
      <c r="GM748" s="356"/>
      <c r="GN748" s="356"/>
      <c r="GO748" s="356"/>
      <c r="GP748" s="356"/>
      <c r="GQ748" s="356"/>
      <c r="GR748" s="356"/>
      <c r="GS748" s="356"/>
      <c r="GT748" s="356"/>
      <c r="GU748" s="356"/>
      <c r="GV748" s="356"/>
      <c r="GW748" s="356"/>
      <c r="GX748" s="356"/>
      <c r="GY748" s="356"/>
      <c r="GZ748" s="356"/>
      <c r="HA748" s="1"/>
      <c r="HB748" s="1"/>
    </row>
    <row r="749" spans="1:210" s="23" customFormat="1" ht="12.6" thickBot="1">
      <c r="A749" s="19"/>
      <c r="B749" s="244" t="s">
        <v>154</v>
      </c>
      <c r="C749" s="19"/>
      <c r="D749" s="19"/>
      <c r="E749" s="269"/>
      <c r="F749" s="52"/>
      <c r="G749" s="232"/>
      <c r="H749" s="19"/>
      <c r="I749" s="19" t="str">
        <f>$I$713</f>
        <v>общий перем. расход, зависимость "% от ..."</v>
      </c>
      <c r="J749" s="19"/>
      <c r="K749" s="19"/>
      <c r="L749" s="19"/>
      <c r="M749" s="5" t="s">
        <v>6</v>
      </c>
      <c r="N749" s="580" t="s">
        <v>623</v>
      </c>
      <c r="O749" s="19"/>
      <c r="P749" s="20"/>
      <c r="Q749" s="19"/>
      <c r="R749" s="19"/>
      <c r="S749" s="20"/>
      <c r="T749" s="204"/>
      <c r="U749" s="26"/>
      <c r="V749" s="19"/>
      <c r="W749" s="21"/>
      <c r="X749" s="22"/>
      <c r="Y749" s="47"/>
      <c r="Z749" s="96"/>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c r="BY749" s="355"/>
      <c r="BZ749" s="355"/>
      <c r="CA749" s="355"/>
      <c r="CB749" s="355"/>
      <c r="CC749" s="355"/>
      <c r="CD749" s="355"/>
      <c r="CE749" s="355"/>
      <c r="CF749" s="355"/>
      <c r="CG749" s="355"/>
      <c r="CH749" s="355"/>
      <c r="CI749" s="355"/>
      <c r="CJ749" s="355"/>
      <c r="CK749" s="355"/>
      <c r="CL749" s="355"/>
      <c r="CM749" s="355"/>
      <c r="CN749" s="355"/>
      <c r="CO749" s="355"/>
      <c r="CP749" s="355"/>
      <c r="CQ749" s="355"/>
      <c r="CR749" s="355"/>
      <c r="CS749" s="355"/>
      <c r="CT749" s="355"/>
      <c r="CU749" s="355"/>
      <c r="CV749" s="355"/>
      <c r="CW749" s="355"/>
      <c r="CX749" s="355"/>
      <c r="CY749" s="355"/>
      <c r="CZ749" s="355"/>
      <c r="DA749" s="355"/>
      <c r="DB749" s="355"/>
      <c r="DC749" s="355"/>
      <c r="DD749" s="355"/>
      <c r="DE749" s="355"/>
      <c r="DF749" s="355"/>
      <c r="DG749" s="355"/>
      <c r="DH749" s="355"/>
      <c r="DI749" s="355"/>
      <c r="DJ749" s="355"/>
      <c r="DK749" s="355"/>
      <c r="DL749" s="355"/>
      <c r="DM749" s="355"/>
      <c r="DN749" s="355"/>
      <c r="DO749" s="355"/>
      <c r="DP749" s="355"/>
      <c r="DQ749" s="355"/>
      <c r="DR749" s="355"/>
      <c r="DS749" s="355"/>
      <c r="DT749" s="355"/>
      <c r="DU749" s="355"/>
      <c r="DV749" s="355"/>
      <c r="DW749" s="355"/>
      <c r="DX749" s="355"/>
      <c r="DY749" s="355"/>
      <c r="DZ749" s="355"/>
      <c r="EA749" s="355"/>
      <c r="EB749" s="355"/>
      <c r="EC749" s="355"/>
      <c r="ED749" s="355"/>
      <c r="EE749" s="355"/>
      <c r="EF749" s="355"/>
      <c r="EG749" s="355"/>
      <c r="EH749" s="355"/>
      <c r="EI749" s="355"/>
      <c r="EJ749" s="355"/>
      <c r="EK749" s="355"/>
      <c r="EL749" s="355"/>
      <c r="EM749" s="355"/>
      <c r="EN749" s="355"/>
      <c r="EO749" s="355"/>
      <c r="EP749" s="355"/>
      <c r="EQ749" s="355"/>
      <c r="ER749" s="355"/>
      <c r="ES749" s="355"/>
      <c r="ET749" s="355"/>
      <c r="EU749" s="355"/>
      <c r="EV749" s="355"/>
      <c r="EW749" s="355"/>
      <c r="EX749" s="355"/>
      <c r="EY749" s="355"/>
      <c r="EZ749" s="355"/>
      <c r="FA749" s="355"/>
      <c r="FB749" s="355"/>
      <c r="FC749" s="355"/>
      <c r="FD749" s="355"/>
      <c r="FE749" s="355"/>
      <c r="FF749" s="355"/>
      <c r="FG749" s="355"/>
      <c r="FH749" s="355"/>
      <c r="FI749" s="355"/>
      <c r="FJ749" s="355"/>
      <c r="FK749" s="355"/>
      <c r="FL749" s="355"/>
      <c r="FM749" s="355"/>
      <c r="FN749" s="355"/>
      <c r="FO749" s="355"/>
      <c r="FP749" s="355"/>
      <c r="FQ749" s="355"/>
      <c r="FR749" s="355"/>
      <c r="FS749" s="355"/>
      <c r="FT749" s="355"/>
      <c r="FU749" s="355"/>
      <c r="FV749" s="355"/>
      <c r="FW749" s="355"/>
      <c r="FX749" s="355"/>
      <c r="FY749" s="355"/>
      <c r="FZ749" s="355"/>
      <c r="GA749" s="355"/>
      <c r="GB749" s="355"/>
      <c r="GC749" s="355"/>
      <c r="GD749" s="355"/>
      <c r="GE749" s="355"/>
      <c r="GF749" s="355"/>
      <c r="GG749" s="355"/>
      <c r="GH749" s="355"/>
      <c r="GI749" s="355"/>
      <c r="GJ749" s="355"/>
      <c r="GK749" s="355"/>
      <c r="GL749" s="355"/>
      <c r="GM749" s="355"/>
      <c r="GN749" s="355"/>
      <c r="GO749" s="355"/>
      <c r="GP749" s="355"/>
      <c r="GQ749" s="355"/>
      <c r="GR749" s="355"/>
      <c r="GS749" s="355"/>
      <c r="GT749" s="355"/>
      <c r="GU749" s="355"/>
      <c r="GV749" s="355"/>
      <c r="GW749" s="355"/>
      <c r="GX749" s="355"/>
      <c r="GY749" s="355"/>
      <c r="GZ749" s="355"/>
      <c r="HA749" s="19"/>
      <c r="HB749" s="19"/>
    </row>
    <row r="750" spans="1:210" ht="4.2" customHeight="1" thickTop="1">
      <c r="A750" s="1"/>
      <c r="B750" s="1"/>
      <c r="C750" s="1"/>
      <c r="D750" s="1"/>
      <c r="E750" s="263"/>
      <c r="F750" s="48"/>
      <c r="G750" s="231"/>
      <c r="H750" s="1"/>
      <c r="I750" s="1"/>
      <c r="J750" s="1"/>
      <c r="K750" s="1"/>
      <c r="L750" s="1"/>
      <c r="M750" s="5"/>
      <c r="N750" s="357"/>
      <c r="O750" s="1"/>
      <c r="P750" s="5"/>
      <c r="Q750" s="1"/>
      <c r="R750" s="1"/>
      <c r="S750" s="5"/>
      <c r="T750" s="7"/>
      <c r="U750" s="24"/>
      <c r="V750" s="1"/>
      <c r="W750" s="12"/>
      <c r="X750" s="10"/>
      <c r="Y750" s="46"/>
      <c r="Z750" s="93"/>
      <c r="AA750" s="356"/>
      <c r="AB750" s="356"/>
      <c r="AC750" s="356"/>
      <c r="AD750" s="356"/>
      <c r="AE750" s="356"/>
      <c r="AF750" s="356"/>
      <c r="AG750" s="356"/>
      <c r="AH750" s="356"/>
      <c r="AI750" s="356"/>
      <c r="AJ750" s="356"/>
      <c r="AK750" s="356"/>
      <c r="AL750" s="356"/>
      <c r="AM750" s="356"/>
      <c r="AN750" s="356"/>
      <c r="AO750" s="356"/>
      <c r="AP750" s="356"/>
      <c r="AQ750" s="356"/>
      <c r="AR750" s="356"/>
      <c r="AS750" s="356"/>
      <c r="AT750" s="356"/>
      <c r="AU750" s="356"/>
      <c r="AV750" s="356"/>
      <c r="AW750" s="356"/>
      <c r="AX750" s="356"/>
      <c r="AY750" s="356"/>
      <c r="AZ750" s="356"/>
      <c r="BA750" s="356"/>
      <c r="BB750" s="356"/>
      <c r="BC750" s="356"/>
      <c r="BD750" s="356"/>
      <c r="BE750" s="356"/>
      <c r="BF750" s="356"/>
      <c r="BG750" s="356"/>
      <c r="BH750" s="356"/>
      <c r="BI750" s="356"/>
      <c r="BJ750" s="356"/>
      <c r="BK750" s="356"/>
      <c r="BL750" s="356"/>
      <c r="BM750" s="356"/>
      <c r="BN750" s="356"/>
      <c r="BO750" s="356"/>
      <c r="BP750" s="356"/>
      <c r="BQ750" s="356"/>
      <c r="BR750" s="356"/>
      <c r="BS750" s="356"/>
      <c r="BT750" s="356"/>
      <c r="BU750" s="356"/>
      <c r="BV750" s="356"/>
      <c r="BW750" s="356"/>
      <c r="BX750" s="356"/>
      <c r="BY750" s="356"/>
      <c r="BZ750" s="356"/>
      <c r="CA750" s="356"/>
      <c r="CB750" s="356"/>
      <c r="CC750" s="356"/>
      <c r="CD750" s="356"/>
      <c r="CE750" s="356"/>
      <c r="CF750" s="356"/>
      <c r="CG750" s="356"/>
      <c r="CH750" s="356"/>
      <c r="CI750" s="356"/>
      <c r="CJ750" s="356"/>
      <c r="CK750" s="356"/>
      <c r="CL750" s="356"/>
      <c r="CM750" s="356"/>
      <c r="CN750" s="356"/>
      <c r="CO750" s="356"/>
      <c r="CP750" s="356"/>
      <c r="CQ750" s="356"/>
      <c r="CR750" s="356"/>
      <c r="CS750" s="356"/>
      <c r="CT750" s="356"/>
      <c r="CU750" s="356"/>
      <c r="CV750" s="356"/>
      <c r="CW750" s="356"/>
      <c r="CX750" s="356"/>
      <c r="CY750" s="356"/>
      <c r="CZ750" s="356"/>
      <c r="DA750" s="356"/>
      <c r="DB750" s="356"/>
      <c r="DC750" s="356"/>
      <c r="DD750" s="356"/>
      <c r="DE750" s="356"/>
      <c r="DF750" s="356"/>
      <c r="DG750" s="356"/>
      <c r="DH750" s="356"/>
      <c r="DI750" s="356"/>
      <c r="DJ750" s="356"/>
      <c r="DK750" s="356"/>
      <c r="DL750" s="356"/>
      <c r="DM750" s="356"/>
      <c r="DN750" s="356"/>
      <c r="DO750" s="356"/>
      <c r="DP750" s="356"/>
      <c r="DQ750" s="356"/>
      <c r="DR750" s="356"/>
      <c r="DS750" s="356"/>
      <c r="DT750" s="356"/>
      <c r="DU750" s="356"/>
      <c r="DV750" s="356"/>
      <c r="DW750" s="356"/>
      <c r="DX750" s="356"/>
      <c r="DY750" s="356"/>
      <c r="DZ750" s="356"/>
      <c r="EA750" s="356"/>
      <c r="EB750" s="356"/>
      <c r="EC750" s="356"/>
      <c r="ED750" s="356"/>
      <c r="EE750" s="356"/>
      <c r="EF750" s="356"/>
      <c r="EG750" s="356"/>
      <c r="EH750" s="356"/>
      <c r="EI750" s="356"/>
      <c r="EJ750" s="356"/>
      <c r="EK750" s="356"/>
      <c r="EL750" s="356"/>
      <c r="EM750" s="356"/>
      <c r="EN750" s="356"/>
      <c r="EO750" s="356"/>
      <c r="EP750" s="356"/>
      <c r="EQ750" s="356"/>
      <c r="ER750" s="356"/>
      <c r="ES750" s="356"/>
      <c r="ET750" s="356"/>
      <c r="EU750" s="356"/>
      <c r="EV750" s="356"/>
      <c r="EW750" s="356"/>
      <c r="EX750" s="356"/>
      <c r="EY750" s="356"/>
      <c r="EZ750" s="356"/>
      <c r="FA750" s="356"/>
      <c r="FB750" s="356"/>
      <c r="FC750" s="356"/>
      <c r="FD750" s="356"/>
      <c r="FE750" s="356"/>
      <c r="FF750" s="356"/>
      <c r="FG750" s="356"/>
      <c r="FH750" s="356"/>
      <c r="FI750" s="356"/>
      <c r="FJ750" s="356"/>
      <c r="FK750" s="356"/>
      <c r="FL750" s="356"/>
      <c r="FM750" s="356"/>
      <c r="FN750" s="356"/>
      <c r="FO750" s="356"/>
      <c r="FP750" s="356"/>
      <c r="FQ750" s="356"/>
      <c r="FR750" s="356"/>
      <c r="FS750" s="356"/>
      <c r="FT750" s="356"/>
      <c r="FU750" s="356"/>
      <c r="FV750" s="356"/>
      <c r="FW750" s="356"/>
      <c r="FX750" s="356"/>
      <c r="FY750" s="356"/>
      <c r="FZ750" s="356"/>
      <c r="GA750" s="356"/>
      <c r="GB750" s="356"/>
      <c r="GC750" s="356"/>
      <c r="GD750" s="356"/>
      <c r="GE750" s="356"/>
      <c r="GF750" s="356"/>
      <c r="GG750" s="356"/>
      <c r="GH750" s="356"/>
      <c r="GI750" s="356"/>
      <c r="GJ750" s="356"/>
      <c r="GK750" s="356"/>
      <c r="GL750" s="356"/>
      <c r="GM750" s="356"/>
      <c r="GN750" s="356"/>
      <c r="GO750" s="356"/>
      <c r="GP750" s="356"/>
      <c r="GQ750" s="356"/>
      <c r="GR750" s="356"/>
      <c r="GS750" s="356"/>
      <c r="GT750" s="356"/>
      <c r="GU750" s="356"/>
      <c r="GV750" s="356"/>
      <c r="GW750" s="356"/>
      <c r="GX750" s="356"/>
      <c r="GY750" s="356"/>
      <c r="GZ750" s="356"/>
      <c r="HA750" s="1"/>
      <c r="HB750" s="1"/>
    </row>
    <row r="751" spans="1:210" s="23" customFormat="1">
      <c r="A751" s="19"/>
      <c r="B751" s="244" t="s">
        <v>165</v>
      </c>
      <c r="C751" s="19"/>
      <c r="D751" s="19"/>
      <c r="E751" s="269"/>
      <c r="F751" s="52"/>
      <c r="G751" s="232"/>
      <c r="H751" s="19"/>
      <c r="I751" s="19" t="str">
        <f>IF(T749=справочники!$H$10,"Выберите показатель, от которого зависит расход","")</f>
        <v/>
      </c>
      <c r="J751" s="19"/>
      <c r="K751" s="19"/>
      <c r="L751" s="19"/>
      <c r="M751" s="5"/>
      <c r="N751" s="19"/>
      <c r="O751" s="19"/>
      <c r="P751" s="20"/>
      <c r="Q751" s="19" t="str">
        <f>IF(T749=справочники!$H$10,"вып.список","")</f>
        <v/>
      </c>
      <c r="R751" s="19"/>
      <c r="S751" s="20" t="str">
        <f>IF(T749=справочники!$H$10,"*","")</f>
        <v/>
      </c>
      <c r="T751" s="204"/>
      <c r="U751" s="26" t="str">
        <f>IF(T749=справочники!$H$10,"^","")</f>
        <v/>
      </c>
      <c r="V751" s="19"/>
      <c r="W751" s="21"/>
      <c r="X751" s="22"/>
      <c r="Y751" s="47"/>
      <c r="Z751" s="96"/>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c r="BY751" s="355"/>
      <c r="BZ751" s="355"/>
      <c r="CA751" s="355"/>
      <c r="CB751" s="355"/>
      <c r="CC751" s="355"/>
      <c r="CD751" s="355"/>
      <c r="CE751" s="355"/>
      <c r="CF751" s="355"/>
      <c r="CG751" s="355"/>
      <c r="CH751" s="355"/>
      <c r="CI751" s="355"/>
      <c r="CJ751" s="355"/>
      <c r="CK751" s="355"/>
      <c r="CL751" s="355"/>
      <c r="CM751" s="355"/>
      <c r="CN751" s="355"/>
      <c r="CO751" s="355"/>
      <c r="CP751" s="355"/>
      <c r="CQ751" s="355"/>
      <c r="CR751" s="355"/>
      <c r="CS751" s="355"/>
      <c r="CT751" s="355"/>
      <c r="CU751" s="355"/>
      <c r="CV751" s="355"/>
      <c r="CW751" s="355"/>
      <c r="CX751" s="355"/>
      <c r="CY751" s="355"/>
      <c r="CZ751" s="355"/>
      <c r="DA751" s="355"/>
      <c r="DB751" s="355"/>
      <c r="DC751" s="355"/>
      <c r="DD751" s="355"/>
      <c r="DE751" s="355"/>
      <c r="DF751" s="355"/>
      <c r="DG751" s="355"/>
      <c r="DH751" s="355"/>
      <c r="DI751" s="355"/>
      <c r="DJ751" s="355"/>
      <c r="DK751" s="355"/>
      <c r="DL751" s="355"/>
      <c r="DM751" s="355"/>
      <c r="DN751" s="355"/>
      <c r="DO751" s="355"/>
      <c r="DP751" s="355"/>
      <c r="DQ751" s="355"/>
      <c r="DR751" s="355"/>
      <c r="DS751" s="355"/>
      <c r="DT751" s="355"/>
      <c r="DU751" s="355"/>
      <c r="DV751" s="355"/>
      <c r="DW751" s="355"/>
      <c r="DX751" s="355"/>
      <c r="DY751" s="355"/>
      <c r="DZ751" s="355"/>
      <c r="EA751" s="355"/>
      <c r="EB751" s="355"/>
      <c r="EC751" s="355"/>
      <c r="ED751" s="355"/>
      <c r="EE751" s="355"/>
      <c r="EF751" s="355"/>
      <c r="EG751" s="355"/>
      <c r="EH751" s="355"/>
      <c r="EI751" s="355"/>
      <c r="EJ751" s="355"/>
      <c r="EK751" s="355"/>
      <c r="EL751" s="355"/>
      <c r="EM751" s="355"/>
      <c r="EN751" s="355"/>
      <c r="EO751" s="355"/>
      <c r="EP751" s="355"/>
      <c r="EQ751" s="355"/>
      <c r="ER751" s="355"/>
      <c r="ES751" s="355"/>
      <c r="ET751" s="355"/>
      <c r="EU751" s="355"/>
      <c r="EV751" s="355"/>
      <c r="EW751" s="355"/>
      <c r="EX751" s="355"/>
      <c r="EY751" s="355"/>
      <c r="EZ751" s="355"/>
      <c r="FA751" s="355"/>
      <c r="FB751" s="355"/>
      <c r="FC751" s="355"/>
      <c r="FD751" s="355"/>
      <c r="FE751" s="355"/>
      <c r="FF751" s="355"/>
      <c r="FG751" s="355"/>
      <c r="FH751" s="355"/>
      <c r="FI751" s="355"/>
      <c r="FJ751" s="355"/>
      <c r="FK751" s="355"/>
      <c r="FL751" s="355"/>
      <c r="FM751" s="355"/>
      <c r="FN751" s="355"/>
      <c r="FO751" s="355"/>
      <c r="FP751" s="355"/>
      <c r="FQ751" s="355"/>
      <c r="FR751" s="355"/>
      <c r="FS751" s="355"/>
      <c r="FT751" s="355"/>
      <c r="FU751" s="355"/>
      <c r="FV751" s="355"/>
      <c r="FW751" s="355"/>
      <c r="FX751" s="355"/>
      <c r="FY751" s="355"/>
      <c r="FZ751" s="355"/>
      <c r="GA751" s="355"/>
      <c r="GB751" s="355"/>
      <c r="GC751" s="355"/>
      <c r="GD751" s="355"/>
      <c r="GE751" s="355"/>
      <c r="GF751" s="355"/>
      <c r="GG751" s="355"/>
      <c r="GH751" s="355"/>
      <c r="GI751" s="355"/>
      <c r="GJ751" s="355"/>
      <c r="GK751" s="355"/>
      <c r="GL751" s="355"/>
      <c r="GM751" s="355"/>
      <c r="GN751" s="355"/>
      <c r="GO751" s="355"/>
      <c r="GP751" s="355"/>
      <c r="GQ751" s="355"/>
      <c r="GR751" s="355"/>
      <c r="GS751" s="355"/>
      <c r="GT751" s="355"/>
      <c r="GU751" s="355"/>
      <c r="GV751" s="355"/>
      <c r="GW751" s="355"/>
      <c r="GX751" s="355"/>
      <c r="GY751" s="355"/>
      <c r="GZ751" s="355"/>
      <c r="HA751" s="19"/>
      <c r="HB751" s="19"/>
    </row>
    <row r="752" spans="1:210" ht="4.2" customHeight="1">
      <c r="A752" s="1"/>
      <c r="B752" s="1"/>
      <c r="C752" s="1"/>
      <c r="D752" s="1"/>
      <c r="E752" s="263"/>
      <c r="F752" s="48"/>
      <c r="G752" s="231"/>
      <c r="H752" s="1"/>
      <c r="I752" s="1"/>
      <c r="J752" s="1"/>
      <c r="K752" s="1"/>
      <c r="L752" s="1"/>
      <c r="M752" s="5"/>
      <c r="N752" s="19"/>
      <c r="O752" s="1"/>
      <c r="P752" s="5"/>
      <c r="Q752" s="1"/>
      <c r="R752" s="1"/>
      <c r="S752" s="5"/>
      <c r="T752" s="7"/>
      <c r="U752" s="24"/>
      <c r="V752" s="1"/>
      <c r="W752" s="12"/>
      <c r="X752" s="10"/>
      <c r="Y752" s="46"/>
      <c r="Z752" s="93"/>
      <c r="AA752" s="356"/>
      <c r="AB752" s="356"/>
      <c r="AC752" s="356"/>
      <c r="AD752" s="356"/>
      <c r="AE752" s="356"/>
      <c r="AF752" s="356"/>
      <c r="AG752" s="356"/>
      <c r="AH752" s="356"/>
      <c r="AI752" s="356"/>
      <c r="AJ752" s="356"/>
      <c r="AK752" s="356"/>
      <c r="AL752" s="356"/>
      <c r="AM752" s="356"/>
      <c r="AN752" s="356"/>
      <c r="AO752" s="356"/>
      <c r="AP752" s="356"/>
      <c r="AQ752" s="356"/>
      <c r="AR752" s="356"/>
      <c r="AS752" s="356"/>
      <c r="AT752" s="356"/>
      <c r="AU752" s="356"/>
      <c r="AV752" s="356"/>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c r="BR752" s="356"/>
      <c r="BS752" s="356"/>
      <c r="BT752" s="356"/>
      <c r="BU752" s="356"/>
      <c r="BV752" s="356"/>
      <c r="BW752" s="356"/>
      <c r="BX752" s="356"/>
      <c r="BY752" s="356"/>
      <c r="BZ752" s="356"/>
      <c r="CA752" s="356"/>
      <c r="CB752" s="356"/>
      <c r="CC752" s="356"/>
      <c r="CD752" s="356"/>
      <c r="CE752" s="356"/>
      <c r="CF752" s="356"/>
      <c r="CG752" s="356"/>
      <c r="CH752" s="356"/>
      <c r="CI752" s="356"/>
      <c r="CJ752" s="356"/>
      <c r="CK752" s="356"/>
      <c r="CL752" s="356"/>
      <c r="CM752" s="356"/>
      <c r="CN752" s="356"/>
      <c r="CO752" s="356"/>
      <c r="CP752" s="356"/>
      <c r="CQ752" s="356"/>
      <c r="CR752" s="356"/>
      <c r="CS752" s="356"/>
      <c r="CT752" s="356"/>
      <c r="CU752" s="356"/>
      <c r="CV752" s="356"/>
      <c r="CW752" s="356"/>
      <c r="CX752" s="356"/>
      <c r="CY752" s="356"/>
      <c r="CZ752" s="356"/>
      <c r="DA752" s="356"/>
      <c r="DB752" s="356"/>
      <c r="DC752" s="356"/>
      <c r="DD752" s="356"/>
      <c r="DE752" s="356"/>
      <c r="DF752" s="356"/>
      <c r="DG752" s="356"/>
      <c r="DH752" s="356"/>
      <c r="DI752" s="356"/>
      <c r="DJ752" s="356"/>
      <c r="DK752" s="356"/>
      <c r="DL752" s="356"/>
      <c r="DM752" s="356"/>
      <c r="DN752" s="356"/>
      <c r="DO752" s="356"/>
      <c r="DP752" s="356"/>
      <c r="DQ752" s="356"/>
      <c r="DR752" s="356"/>
      <c r="DS752" s="356"/>
      <c r="DT752" s="356"/>
      <c r="DU752" s="356"/>
      <c r="DV752" s="356"/>
      <c r="DW752" s="356"/>
      <c r="DX752" s="356"/>
      <c r="DY752" s="356"/>
      <c r="DZ752" s="356"/>
      <c r="EA752" s="356"/>
      <c r="EB752" s="356"/>
      <c r="EC752" s="356"/>
      <c r="ED752" s="356"/>
      <c r="EE752" s="356"/>
      <c r="EF752" s="356"/>
      <c r="EG752" s="356"/>
      <c r="EH752" s="356"/>
      <c r="EI752" s="356"/>
      <c r="EJ752" s="356"/>
      <c r="EK752" s="356"/>
      <c r="EL752" s="356"/>
      <c r="EM752" s="356"/>
      <c r="EN752" s="356"/>
      <c r="EO752" s="356"/>
      <c r="EP752" s="356"/>
      <c r="EQ752" s="356"/>
      <c r="ER752" s="356"/>
      <c r="ES752" s="356"/>
      <c r="ET752" s="356"/>
      <c r="EU752" s="356"/>
      <c r="EV752" s="356"/>
      <c r="EW752" s="356"/>
      <c r="EX752" s="356"/>
      <c r="EY752" s="356"/>
      <c r="EZ752" s="356"/>
      <c r="FA752" s="356"/>
      <c r="FB752" s="356"/>
      <c r="FC752" s="356"/>
      <c r="FD752" s="356"/>
      <c r="FE752" s="356"/>
      <c r="FF752" s="356"/>
      <c r="FG752" s="356"/>
      <c r="FH752" s="356"/>
      <c r="FI752" s="356"/>
      <c r="FJ752" s="356"/>
      <c r="FK752" s="356"/>
      <c r="FL752" s="356"/>
      <c r="FM752" s="356"/>
      <c r="FN752" s="356"/>
      <c r="FO752" s="356"/>
      <c r="FP752" s="356"/>
      <c r="FQ752" s="356"/>
      <c r="FR752" s="356"/>
      <c r="FS752" s="356"/>
      <c r="FT752" s="356"/>
      <c r="FU752" s="356"/>
      <c r="FV752" s="356"/>
      <c r="FW752" s="356"/>
      <c r="FX752" s="356"/>
      <c r="FY752" s="356"/>
      <c r="FZ752" s="356"/>
      <c r="GA752" s="356"/>
      <c r="GB752" s="356"/>
      <c r="GC752" s="356"/>
      <c r="GD752" s="356"/>
      <c r="GE752" s="356"/>
      <c r="GF752" s="356"/>
      <c r="GG752" s="356"/>
      <c r="GH752" s="356"/>
      <c r="GI752" s="356"/>
      <c r="GJ752" s="356"/>
      <c r="GK752" s="356"/>
      <c r="GL752" s="356"/>
      <c r="GM752" s="356"/>
      <c r="GN752" s="356"/>
      <c r="GO752" s="356"/>
      <c r="GP752" s="356"/>
      <c r="GQ752" s="356"/>
      <c r="GR752" s="356"/>
      <c r="GS752" s="356"/>
      <c r="GT752" s="356"/>
      <c r="GU752" s="356"/>
      <c r="GV752" s="356"/>
      <c r="GW752" s="356"/>
      <c r="GX752" s="356"/>
      <c r="GY752" s="356"/>
      <c r="GZ752" s="356"/>
      <c r="HA752" s="1"/>
      <c r="HB752" s="1"/>
    </row>
    <row r="753" spans="1:210" s="23" customFormat="1">
      <c r="A753" s="19"/>
      <c r="B753" s="245" t="s">
        <v>162</v>
      </c>
      <c r="C753" s="19"/>
      <c r="D753" s="19"/>
      <c r="E753" s="269"/>
      <c r="F753" s="52"/>
      <c r="G753" s="232"/>
      <c r="H753" s="19"/>
      <c r="I753" s="19" t="str">
        <f>IF($T749=справочники!$H$9,"расходы на одну единицу проданной продукции",IF($T749=справочники!$H$10,"процент от выбранного показателя продаж","??"))</f>
        <v>??</v>
      </c>
      <c r="J753" s="19"/>
      <c r="K753" s="19"/>
      <c r="L753" s="19"/>
      <c r="M753" s="20"/>
      <c r="N753" s="19"/>
      <c r="O753" s="19"/>
      <c r="P753" s="20"/>
      <c r="Q753" s="19" t="str">
        <f>IF($T749=справочники!$H$9,"руб.",IF($T749=справочники!$H$10,"%","??"))</f>
        <v>??</v>
      </c>
      <c r="R753" s="19"/>
      <c r="S753" s="20" t="s">
        <v>6</v>
      </c>
      <c r="T753" s="354"/>
      <c r="U753" s="26"/>
      <c r="V753" s="19"/>
      <c r="W753" s="21"/>
      <c r="X753" s="22"/>
      <c r="Y753" s="47"/>
      <c r="Z753" s="96"/>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c r="BY753" s="355"/>
      <c r="BZ753" s="355"/>
      <c r="CA753" s="355"/>
      <c r="CB753" s="355"/>
      <c r="CC753" s="355"/>
      <c r="CD753" s="355"/>
      <c r="CE753" s="355"/>
      <c r="CF753" s="355"/>
      <c r="CG753" s="355"/>
      <c r="CH753" s="355"/>
      <c r="CI753" s="355"/>
      <c r="CJ753" s="355"/>
      <c r="CK753" s="355"/>
      <c r="CL753" s="355"/>
      <c r="CM753" s="355"/>
      <c r="CN753" s="355"/>
      <c r="CO753" s="355"/>
      <c r="CP753" s="355"/>
      <c r="CQ753" s="355"/>
      <c r="CR753" s="355"/>
      <c r="CS753" s="355"/>
      <c r="CT753" s="355"/>
      <c r="CU753" s="355"/>
      <c r="CV753" s="355"/>
      <c r="CW753" s="355"/>
      <c r="CX753" s="355"/>
      <c r="CY753" s="355"/>
      <c r="CZ753" s="355"/>
      <c r="DA753" s="355"/>
      <c r="DB753" s="355"/>
      <c r="DC753" s="355"/>
      <c r="DD753" s="355"/>
      <c r="DE753" s="355"/>
      <c r="DF753" s="355"/>
      <c r="DG753" s="355"/>
      <c r="DH753" s="355"/>
      <c r="DI753" s="355"/>
      <c r="DJ753" s="355"/>
      <c r="DK753" s="355"/>
      <c r="DL753" s="355"/>
      <c r="DM753" s="355"/>
      <c r="DN753" s="355"/>
      <c r="DO753" s="355"/>
      <c r="DP753" s="355"/>
      <c r="DQ753" s="355"/>
      <c r="DR753" s="355"/>
      <c r="DS753" s="355"/>
      <c r="DT753" s="355"/>
      <c r="DU753" s="355"/>
      <c r="DV753" s="355"/>
      <c r="DW753" s="355"/>
      <c r="DX753" s="355"/>
      <c r="DY753" s="355"/>
      <c r="DZ753" s="355"/>
      <c r="EA753" s="355"/>
      <c r="EB753" s="355"/>
      <c r="EC753" s="355"/>
      <c r="ED753" s="355"/>
      <c r="EE753" s="355"/>
      <c r="EF753" s="355"/>
      <c r="EG753" s="355"/>
      <c r="EH753" s="355"/>
      <c r="EI753" s="355"/>
      <c r="EJ753" s="355"/>
      <c r="EK753" s="355"/>
      <c r="EL753" s="355"/>
      <c r="EM753" s="355"/>
      <c r="EN753" s="355"/>
      <c r="EO753" s="355"/>
      <c r="EP753" s="355"/>
      <c r="EQ753" s="355"/>
      <c r="ER753" s="355"/>
      <c r="ES753" s="355"/>
      <c r="ET753" s="355"/>
      <c r="EU753" s="355"/>
      <c r="EV753" s="355"/>
      <c r="EW753" s="355"/>
      <c r="EX753" s="355"/>
      <c r="EY753" s="355"/>
      <c r="EZ753" s="355"/>
      <c r="FA753" s="355"/>
      <c r="FB753" s="355"/>
      <c r="FC753" s="355"/>
      <c r="FD753" s="355"/>
      <c r="FE753" s="355"/>
      <c r="FF753" s="355"/>
      <c r="FG753" s="355"/>
      <c r="FH753" s="355"/>
      <c r="FI753" s="355"/>
      <c r="FJ753" s="355"/>
      <c r="FK753" s="355"/>
      <c r="FL753" s="355"/>
      <c r="FM753" s="355"/>
      <c r="FN753" s="355"/>
      <c r="FO753" s="355"/>
      <c r="FP753" s="355"/>
      <c r="FQ753" s="355"/>
      <c r="FR753" s="355"/>
      <c r="FS753" s="355"/>
      <c r="FT753" s="355"/>
      <c r="FU753" s="355"/>
      <c r="FV753" s="355"/>
      <c r="FW753" s="355"/>
      <c r="FX753" s="355"/>
      <c r="FY753" s="355"/>
      <c r="FZ753" s="355"/>
      <c r="GA753" s="355"/>
      <c r="GB753" s="355"/>
      <c r="GC753" s="355"/>
      <c r="GD753" s="355"/>
      <c r="GE753" s="355"/>
      <c r="GF753" s="355"/>
      <c r="GG753" s="355"/>
      <c r="GH753" s="355"/>
      <c r="GI753" s="355"/>
      <c r="GJ753" s="355"/>
      <c r="GK753" s="355"/>
      <c r="GL753" s="355"/>
      <c r="GM753" s="355"/>
      <c r="GN753" s="355"/>
      <c r="GO753" s="355"/>
      <c r="GP753" s="355"/>
      <c r="GQ753" s="355"/>
      <c r="GR753" s="355"/>
      <c r="GS753" s="355"/>
      <c r="GT753" s="355"/>
      <c r="GU753" s="355"/>
      <c r="GV753" s="355"/>
      <c r="GW753" s="355"/>
      <c r="GX753" s="355"/>
      <c r="GY753" s="355"/>
      <c r="GZ753" s="355"/>
      <c r="HA753" s="19"/>
      <c r="HB753" s="19"/>
    </row>
    <row r="754" spans="1:210" ht="4.2" customHeight="1">
      <c r="A754" s="1"/>
      <c r="B754" s="1"/>
      <c r="C754" s="1"/>
      <c r="D754" s="1"/>
      <c r="E754" s="263"/>
      <c r="F754" s="48"/>
      <c r="G754" s="231"/>
      <c r="H754" s="1"/>
      <c r="I754" s="1"/>
      <c r="J754" s="1"/>
      <c r="K754" s="1"/>
      <c r="L754" s="1"/>
      <c r="M754" s="5"/>
      <c r="N754" s="1"/>
      <c r="O754" s="1"/>
      <c r="P754" s="5"/>
      <c r="Q754" s="1"/>
      <c r="R754" s="1"/>
      <c r="S754" s="5"/>
      <c r="T754" s="7"/>
      <c r="U754" s="24"/>
      <c r="V754" s="1"/>
      <c r="W754" s="12"/>
      <c r="X754" s="10"/>
      <c r="Y754" s="46"/>
      <c r="Z754" s="93"/>
      <c r="AA754" s="356"/>
      <c r="AB754" s="356"/>
      <c r="AC754" s="356"/>
      <c r="AD754" s="356"/>
      <c r="AE754" s="356"/>
      <c r="AF754" s="356"/>
      <c r="AG754" s="356"/>
      <c r="AH754" s="356"/>
      <c r="AI754" s="356"/>
      <c r="AJ754" s="356"/>
      <c r="AK754" s="356"/>
      <c r="AL754" s="356"/>
      <c r="AM754" s="356"/>
      <c r="AN754" s="356"/>
      <c r="AO754" s="356"/>
      <c r="AP754" s="356"/>
      <c r="AQ754" s="356"/>
      <c r="AR754" s="356"/>
      <c r="AS754" s="356"/>
      <c r="AT754" s="356"/>
      <c r="AU754" s="356"/>
      <c r="AV754" s="356"/>
      <c r="AW754" s="356"/>
      <c r="AX754" s="356"/>
      <c r="AY754" s="356"/>
      <c r="AZ754" s="356"/>
      <c r="BA754" s="356"/>
      <c r="BB754" s="356"/>
      <c r="BC754" s="356"/>
      <c r="BD754" s="356"/>
      <c r="BE754" s="356"/>
      <c r="BF754" s="356"/>
      <c r="BG754" s="356"/>
      <c r="BH754" s="356"/>
      <c r="BI754" s="356"/>
      <c r="BJ754" s="356"/>
      <c r="BK754" s="356"/>
      <c r="BL754" s="356"/>
      <c r="BM754" s="356"/>
      <c r="BN754" s="356"/>
      <c r="BO754" s="356"/>
      <c r="BP754" s="356"/>
      <c r="BQ754" s="356"/>
      <c r="BR754" s="356"/>
      <c r="BS754" s="356"/>
      <c r="BT754" s="356"/>
      <c r="BU754" s="356"/>
      <c r="BV754" s="356"/>
      <c r="BW754" s="356"/>
      <c r="BX754" s="356"/>
      <c r="BY754" s="356"/>
      <c r="BZ754" s="356"/>
      <c r="CA754" s="356"/>
      <c r="CB754" s="356"/>
      <c r="CC754" s="356"/>
      <c r="CD754" s="356"/>
      <c r="CE754" s="356"/>
      <c r="CF754" s="356"/>
      <c r="CG754" s="356"/>
      <c r="CH754" s="356"/>
      <c r="CI754" s="356"/>
      <c r="CJ754" s="356"/>
      <c r="CK754" s="356"/>
      <c r="CL754" s="356"/>
      <c r="CM754" s="356"/>
      <c r="CN754" s="356"/>
      <c r="CO754" s="356"/>
      <c r="CP754" s="356"/>
      <c r="CQ754" s="356"/>
      <c r="CR754" s="356"/>
      <c r="CS754" s="356"/>
      <c r="CT754" s="356"/>
      <c r="CU754" s="356"/>
      <c r="CV754" s="356"/>
      <c r="CW754" s="356"/>
      <c r="CX754" s="356"/>
      <c r="CY754" s="356"/>
      <c r="CZ754" s="356"/>
      <c r="DA754" s="356"/>
      <c r="DB754" s="356"/>
      <c r="DC754" s="356"/>
      <c r="DD754" s="356"/>
      <c r="DE754" s="356"/>
      <c r="DF754" s="356"/>
      <c r="DG754" s="356"/>
      <c r="DH754" s="356"/>
      <c r="DI754" s="356"/>
      <c r="DJ754" s="356"/>
      <c r="DK754" s="356"/>
      <c r="DL754" s="356"/>
      <c r="DM754" s="356"/>
      <c r="DN754" s="356"/>
      <c r="DO754" s="356"/>
      <c r="DP754" s="356"/>
      <c r="DQ754" s="356"/>
      <c r="DR754" s="356"/>
      <c r="DS754" s="356"/>
      <c r="DT754" s="356"/>
      <c r="DU754" s="356"/>
      <c r="DV754" s="356"/>
      <c r="DW754" s="356"/>
      <c r="DX754" s="356"/>
      <c r="DY754" s="356"/>
      <c r="DZ754" s="356"/>
      <c r="EA754" s="356"/>
      <c r="EB754" s="356"/>
      <c r="EC754" s="356"/>
      <c r="ED754" s="356"/>
      <c r="EE754" s="356"/>
      <c r="EF754" s="356"/>
      <c r="EG754" s="356"/>
      <c r="EH754" s="356"/>
      <c r="EI754" s="356"/>
      <c r="EJ754" s="356"/>
      <c r="EK754" s="356"/>
      <c r="EL754" s="356"/>
      <c r="EM754" s="356"/>
      <c r="EN754" s="356"/>
      <c r="EO754" s="356"/>
      <c r="EP754" s="356"/>
      <c r="EQ754" s="356"/>
      <c r="ER754" s="356"/>
      <c r="ES754" s="356"/>
      <c r="ET754" s="356"/>
      <c r="EU754" s="356"/>
      <c r="EV754" s="356"/>
      <c r="EW754" s="356"/>
      <c r="EX754" s="356"/>
      <c r="EY754" s="356"/>
      <c r="EZ754" s="356"/>
      <c r="FA754" s="356"/>
      <c r="FB754" s="356"/>
      <c r="FC754" s="356"/>
      <c r="FD754" s="356"/>
      <c r="FE754" s="356"/>
      <c r="FF754" s="356"/>
      <c r="FG754" s="356"/>
      <c r="FH754" s="356"/>
      <c r="FI754" s="356"/>
      <c r="FJ754" s="356"/>
      <c r="FK754" s="356"/>
      <c r="FL754" s="356"/>
      <c r="FM754" s="356"/>
      <c r="FN754" s="356"/>
      <c r="FO754" s="356"/>
      <c r="FP754" s="356"/>
      <c r="FQ754" s="356"/>
      <c r="FR754" s="356"/>
      <c r="FS754" s="356"/>
      <c r="FT754" s="356"/>
      <c r="FU754" s="356"/>
      <c r="FV754" s="356"/>
      <c r="FW754" s="356"/>
      <c r="FX754" s="356"/>
      <c r="FY754" s="356"/>
      <c r="FZ754" s="356"/>
      <c r="GA754" s="356"/>
      <c r="GB754" s="356"/>
      <c r="GC754" s="356"/>
      <c r="GD754" s="356"/>
      <c r="GE754" s="356"/>
      <c r="GF754" s="356"/>
      <c r="GG754" s="356"/>
      <c r="GH754" s="356"/>
      <c r="GI754" s="356"/>
      <c r="GJ754" s="356"/>
      <c r="GK754" s="356"/>
      <c r="GL754" s="356"/>
      <c r="GM754" s="356"/>
      <c r="GN754" s="356"/>
      <c r="GO754" s="356"/>
      <c r="GP754" s="356"/>
      <c r="GQ754" s="356"/>
      <c r="GR754" s="356"/>
      <c r="GS754" s="356"/>
      <c r="GT754" s="356"/>
      <c r="GU754" s="356"/>
      <c r="GV754" s="356"/>
      <c r="GW754" s="356"/>
      <c r="GX754" s="356"/>
      <c r="GY754" s="356"/>
      <c r="GZ754" s="356"/>
      <c r="HA754" s="1"/>
      <c r="HB754" s="1"/>
    </row>
    <row r="755" spans="1:210" s="4" customFormat="1">
      <c r="A755" s="3"/>
      <c r="B755" s="259" t="s">
        <v>159</v>
      </c>
      <c r="C755" s="3"/>
      <c r="D755" s="3"/>
      <c r="E755" s="9"/>
      <c r="F755" s="51"/>
      <c r="G755" s="232"/>
      <c r="H755" s="13" t="str">
        <f t="shared" ref="H755" si="3521">B755&amp;N749</f>
        <v>Учет - Общий переменный расход</v>
      </c>
      <c r="I755" s="13"/>
      <c r="J755" s="3"/>
      <c r="K755" s="3"/>
      <c r="L755" s="3"/>
      <c r="M755" s="5"/>
      <c r="N755" s="36" t="str">
        <f>Главная!$Y$8</f>
        <v>итого</v>
      </c>
      <c r="O755" s="36"/>
      <c r="P755" s="5"/>
      <c r="Q755" s="336" t="s">
        <v>26</v>
      </c>
      <c r="R755" s="36"/>
      <c r="S755" s="20" t="s">
        <v>6</v>
      </c>
      <c r="T755" s="308"/>
      <c r="U755" s="24" t="s">
        <v>7</v>
      </c>
      <c r="V755" s="36"/>
      <c r="W755" s="339">
        <f>SUM($Y755:$HA755)</f>
        <v>0</v>
      </c>
      <c r="X755" s="38"/>
      <c r="Y755" s="46"/>
      <c r="Z755" s="99"/>
      <c r="AA755" s="342">
        <f>IF(AA$8="",0,IF($T749=справочники!$H$10,$T753*SUMIFS(AA$10:AA$43,$H$10:$H$43,$T751),0))</f>
        <v>0</v>
      </c>
      <c r="AB755" s="342">
        <f>IF(AB$8="",0,IF($T749=справочники!$H$10,$T753*SUMIFS(AB$10:AB$43,$H$10:$H$43,$T751),0))</f>
        <v>0</v>
      </c>
      <c r="AC755" s="342">
        <f>IF(AC$8="",0,IF($T749=справочники!$H$10,$T753*SUMIFS(AC$10:AC$43,$H$10:$H$43,$T751),0))</f>
        <v>0</v>
      </c>
      <c r="AD755" s="342">
        <f>IF(AD$8="",0,IF($T749=справочники!$H$10,$T753*SUMIFS(AD$10:AD$43,$H$10:$H$43,$T751),0))</f>
        <v>0</v>
      </c>
      <c r="AE755" s="342">
        <f>IF(AE$8="",0,IF($T749=справочники!$H$10,$T753*SUMIFS(AE$10:AE$43,$H$10:$H$43,$T751),0))</f>
        <v>0</v>
      </c>
      <c r="AF755" s="342">
        <f>IF(AF$8="",0,IF($T749=справочники!$H$10,$T753*SUMIFS(AF$10:AF$43,$H$10:$H$43,$T751),0))</f>
        <v>0</v>
      </c>
      <c r="AG755" s="342">
        <f>IF(AG$8="",0,IF($T749=справочники!$H$10,$T753*SUMIFS(AG$10:AG$43,$H$10:$H$43,$T751),0))</f>
        <v>0</v>
      </c>
      <c r="AH755" s="342">
        <f>IF(AH$8="",0,IF($T749=справочники!$H$10,$T753*SUMIFS(AH$10:AH$43,$H$10:$H$43,$T751),0))</f>
        <v>0</v>
      </c>
      <c r="AI755" s="342">
        <f>IF(AI$8="",0,IF($T749=справочники!$H$10,$T753*SUMIFS(AI$10:AI$43,$H$10:$H$43,$T751),0))</f>
        <v>0</v>
      </c>
      <c r="AJ755" s="342">
        <f>IF(AJ$8="",0,IF($T749=справочники!$H$10,$T753*SUMIFS(AJ$10:AJ$43,$H$10:$H$43,$T751),0))</f>
        <v>0</v>
      </c>
      <c r="AK755" s="342">
        <f>IF(AK$8="",0,IF($T749=справочники!$H$10,$T753*SUMIFS(AK$10:AK$43,$H$10:$H$43,$T751),0))</f>
        <v>0</v>
      </c>
      <c r="AL755" s="342">
        <f>IF(AL$8="",0,IF($T749=справочники!$H$10,$T753*SUMIFS(AL$10:AL$43,$H$10:$H$43,$T751),0))</f>
        <v>0</v>
      </c>
      <c r="AM755" s="342">
        <f>IF(AM$8="",0,IF($T749=справочники!$H$10,$T753*SUMIFS(AM$10:AM$43,$H$10:$H$43,$T751),0))</f>
        <v>0</v>
      </c>
      <c r="AN755" s="342">
        <f>IF(AN$8="",0,IF($T749=справочники!$H$10,$T753*SUMIFS(AN$10:AN$43,$H$10:$H$43,$T751),0))</f>
        <v>0</v>
      </c>
      <c r="AO755" s="342">
        <f>IF(AO$8="",0,IF($T749=справочники!$H$10,$T753*SUMIFS(AO$10:AO$43,$H$10:$H$43,$T751),0))</f>
        <v>0</v>
      </c>
      <c r="AP755" s="342">
        <f>IF(AP$8="",0,IF($T749=справочники!$H$10,$T753*SUMIFS(AP$10:AP$43,$H$10:$H$43,$T751),0))</f>
        <v>0</v>
      </c>
      <c r="AQ755" s="342">
        <f>IF(AQ$8="",0,IF($T749=справочники!$H$10,$T753*SUMIFS(AQ$10:AQ$43,$H$10:$H$43,$T751),0))</f>
        <v>0</v>
      </c>
      <c r="AR755" s="342">
        <f>IF(AR$8="",0,IF($T749=справочники!$H$10,$T753*SUMIFS(AR$10:AR$43,$H$10:$H$43,$T751),0))</f>
        <v>0</v>
      </c>
      <c r="AS755" s="342">
        <f>IF(AS$8="",0,IF($T749=справочники!$H$10,$T753*SUMIFS(AS$10:AS$43,$H$10:$H$43,$T751),0))</f>
        <v>0</v>
      </c>
      <c r="AT755" s="342">
        <f>IF(AT$8="",0,IF($T749=справочники!$H$10,$T753*SUMIFS(AT$10:AT$43,$H$10:$H$43,$T751),0))</f>
        <v>0</v>
      </c>
      <c r="AU755" s="342">
        <f>IF(AU$8="",0,IF($T749=справочники!$H$10,$T753*SUMIFS(AU$10:AU$43,$H$10:$H$43,$T751),0))</f>
        <v>0</v>
      </c>
      <c r="AV755" s="342">
        <f>IF(AV$8="",0,IF($T749=справочники!$H$10,$T753*SUMIFS(AV$10:AV$43,$H$10:$H$43,$T751),0))</f>
        <v>0</v>
      </c>
      <c r="AW755" s="342">
        <f>IF(AW$8="",0,IF($T749=справочники!$H$10,$T753*SUMIFS(AW$10:AW$43,$H$10:$H$43,$T751),0))</f>
        <v>0</v>
      </c>
      <c r="AX755" s="342">
        <f>IF(AX$8="",0,IF($T749=справочники!$H$10,$T753*SUMIFS(AX$10:AX$43,$H$10:$H$43,$T751),0))</f>
        <v>0</v>
      </c>
      <c r="AY755" s="342">
        <f>IF(AY$8="",0,IF($T749=справочники!$H$10,$T753*SUMIFS(AY$10:AY$43,$H$10:$H$43,$T751),0))</f>
        <v>0</v>
      </c>
      <c r="AZ755" s="342">
        <f>IF(AZ$8="",0,IF($T749=справочники!$H$10,$T753*SUMIFS(AZ$10:AZ$43,$H$10:$H$43,$T751),0))</f>
        <v>0</v>
      </c>
      <c r="BA755" s="342">
        <f>IF(BA$8="",0,IF($T749=справочники!$H$10,$T753*SUMIFS(BA$10:BA$43,$H$10:$H$43,$T751),0))</f>
        <v>0</v>
      </c>
      <c r="BB755" s="342">
        <f>IF(BB$8="",0,IF($T749=справочники!$H$10,$T753*SUMIFS(BB$10:BB$43,$H$10:$H$43,$T751),0))</f>
        <v>0</v>
      </c>
      <c r="BC755" s="342">
        <f>IF(BC$8="",0,IF($T749=справочники!$H$10,$T753*SUMIFS(BC$10:BC$43,$H$10:$H$43,$T751),0))</f>
        <v>0</v>
      </c>
      <c r="BD755" s="342">
        <f>IF(BD$8="",0,IF($T749=справочники!$H$10,$T753*SUMIFS(BD$10:BD$43,$H$10:$H$43,$T751),0))</f>
        <v>0</v>
      </c>
      <c r="BE755" s="342">
        <f>IF(BE$8="",0,IF($T749=справочники!$H$10,$T753*SUMIFS(BE$10:BE$43,$H$10:$H$43,$T751),0))</f>
        <v>0</v>
      </c>
      <c r="BF755" s="342">
        <f>IF(BF$8="",0,IF($T749=справочники!$H$10,$T753*SUMIFS(BF$10:BF$43,$H$10:$H$43,$T751),0))</f>
        <v>0</v>
      </c>
      <c r="BG755" s="342">
        <f>IF(BG$8="",0,IF($T749=справочники!$H$10,$T753*SUMIFS(BG$10:BG$43,$H$10:$H$43,$T751),0))</f>
        <v>0</v>
      </c>
      <c r="BH755" s="342">
        <f>IF(BH$8="",0,IF($T749=справочники!$H$10,$T753*SUMIFS(BH$10:BH$43,$H$10:$H$43,$T751),0))</f>
        <v>0</v>
      </c>
      <c r="BI755" s="342">
        <f>IF(BI$8="",0,IF($T749=справочники!$H$10,$T753*SUMIFS(BI$10:BI$43,$H$10:$H$43,$T751),0))</f>
        <v>0</v>
      </c>
      <c r="BJ755" s="342">
        <f>IF(BJ$8="",0,IF($T749=справочники!$H$10,$T753*SUMIFS(BJ$10:BJ$43,$H$10:$H$43,$T751),0))</f>
        <v>0</v>
      </c>
      <c r="BK755" s="342">
        <f>IF(BK$8="",0,IF($T749=справочники!$H$10,$T753*SUMIFS(BK$10:BK$43,$H$10:$H$43,$T751),0))</f>
        <v>0</v>
      </c>
      <c r="BL755" s="342">
        <f>IF(BL$8="",0,IF($T749=справочники!$H$10,$T753*SUMIFS(BL$10:BL$43,$H$10:$H$43,$T751),0))</f>
        <v>0</v>
      </c>
      <c r="BM755" s="342">
        <f>IF(BM$8="",0,IF($T749=справочники!$H$10,$T753*SUMIFS(BM$10:BM$43,$H$10:$H$43,$T751),0))</f>
        <v>0</v>
      </c>
      <c r="BN755" s="342">
        <f>IF(BN$8="",0,IF($T749=справочники!$H$10,$T753*SUMIFS(BN$10:BN$43,$H$10:$H$43,$T751),0))</f>
        <v>0</v>
      </c>
      <c r="BO755" s="342">
        <f>IF(BO$8="",0,IF($T749=справочники!$H$10,$T753*SUMIFS(BO$10:BO$43,$H$10:$H$43,$T751),0))</f>
        <v>0</v>
      </c>
      <c r="BP755" s="342">
        <f>IF(BP$8="",0,IF($T749=справочники!$H$10,$T753*SUMIFS(BP$10:BP$43,$H$10:$H$43,$T751),0))</f>
        <v>0</v>
      </c>
      <c r="BQ755" s="342">
        <f>IF(BQ$8="",0,IF($T749=справочники!$H$10,$T753*SUMIFS(BQ$10:BQ$43,$H$10:$H$43,$T751),0))</f>
        <v>0</v>
      </c>
      <c r="BR755" s="342">
        <f>IF(BR$8="",0,IF($T749=справочники!$H$10,$T753*SUMIFS(BR$10:BR$43,$H$10:$H$43,$T751),0))</f>
        <v>0</v>
      </c>
      <c r="BS755" s="342">
        <f>IF(BS$8="",0,IF($T749=справочники!$H$10,$T753*SUMIFS(BS$10:BS$43,$H$10:$H$43,$T751),0))</f>
        <v>0</v>
      </c>
      <c r="BT755" s="342">
        <f>IF(BT$8="",0,IF($T749=справочники!$H$10,$T753*SUMIFS(BT$10:BT$43,$H$10:$H$43,$T751),0))</f>
        <v>0</v>
      </c>
      <c r="BU755" s="342">
        <f>IF(BU$8="",0,IF($T749=справочники!$H$10,$T753*SUMIFS(BU$10:BU$43,$H$10:$H$43,$T751),0))</f>
        <v>0</v>
      </c>
      <c r="BV755" s="342">
        <f>IF(BV$8="",0,IF($T749=справочники!$H$10,$T753*SUMIFS(BV$10:BV$43,$H$10:$H$43,$T751),0))</f>
        <v>0</v>
      </c>
      <c r="BW755" s="342">
        <f>IF(BW$8="",0,IF($T749=справочники!$H$10,$T753*SUMIFS(BW$10:BW$43,$H$10:$H$43,$T751),0))</f>
        <v>0</v>
      </c>
      <c r="BX755" s="342">
        <f>IF(BX$8="",0,IF($T749=справочники!$H$10,$T753*SUMIFS(BX$10:BX$43,$H$10:$H$43,$T751),0))</f>
        <v>0</v>
      </c>
      <c r="BY755" s="342">
        <f>IF(BY$8="",0,IF($T749=справочники!$H$10,$T753*SUMIFS(BY$10:BY$43,$H$10:$H$43,$T751),0))</f>
        <v>0</v>
      </c>
      <c r="BZ755" s="342">
        <f>IF(BZ$8="",0,IF($T749=справочники!$H$10,$T753*SUMIFS(BZ$10:BZ$43,$H$10:$H$43,$T751),0))</f>
        <v>0</v>
      </c>
      <c r="CA755" s="342">
        <f>IF(CA$8="",0,IF($T749=справочники!$H$10,$T753*SUMIFS(CA$10:CA$43,$H$10:$H$43,$T751),0))</f>
        <v>0</v>
      </c>
      <c r="CB755" s="342">
        <f>IF(CB$8="",0,IF($T749=справочники!$H$10,$T753*SUMIFS(CB$10:CB$43,$H$10:$H$43,$T751),0))</f>
        <v>0</v>
      </c>
      <c r="CC755" s="342">
        <f>IF(CC$8="",0,IF($T749=справочники!$H$10,$T753*SUMIFS(CC$10:CC$43,$H$10:$H$43,$T751),0))</f>
        <v>0</v>
      </c>
      <c r="CD755" s="342">
        <f>IF(CD$8="",0,IF($T749=справочники!$H$10,$T753*SUMIFS(CD$10:CD$43,$H$10:$H$43,$T751),0))</f>
        <v>0</v>
      </c>
      <c r="CE755" s="342">
        <f>IF(CE$8="",0,IF($T749=справочники!$H$10,$T753*SUMIFS(CE$10:CE$43,$H$10:$H$43,$T751),0))</f>
        <v>0</v>
      </c>
      <c r="CF755" s="342">
        <f>IF(CF$8="",0,IF($T749=справочники!$H$10,$T753*SUMIFS(CF$10:CF$43,$H$10:$H$43,$T751),0))</f>
        <v>0</v>
      </c>
      <c r="CG755" s="342">
        <f>IF(CG$8="",0,IF($T749=справочники!$H$10,$T753*SUMIFS(CG$10:CG$43,$H$10:$H$43,$T751),0))</f>
        <v>0</v>
      </c>
      <c r="CH755" s="342">
        <f>IF(CH$8="",0,IF($T749=справочники!$H$10,$T753*SUMIFS(CH$10:CH$43,$H$10:$H$43,$T751),0))</f>
        <v>0</v>
      </c>
      <c r="CI755" s="342">
        <f>IF(CI$8="",0,IF($T749=справочники!$H$10,$T753*SUMIFS(CI$10:CI$43,$H$10:$H$43,$T751),0))</f>
        <v>0</v>
      </c>
      <c r="CJ755" s="342">
        <f>IF(CJ$8="",0,IF($T749=справочники!$H$10,$T753*SUMIFS(CJ$10:CJ$43,$H$10:$H$43,$T751),0))</f>
        <v>0</v>
      </c>
      <c r="CK755" s="342">
        <f>IF(CK$8="",0,IF($T749=справочники!$H$10,$T753*SUMIFS(CK$10:CK$43,$H$10:$H$43,$T751),0))</f>
        <v>0</v>
      </c>
      <c r="CL755" s="342">
        <f>IF(CL$8="",0,IF($T749=справочники!$H$10,$T753*SUMIFS(CL$10:CL$43,$H$10:$H$43,$T751),0))</f>
        <v>0</v>
      </c>
      <c r="CM755" s="342">
        <f>IF(CM$8="",0,IF($T749=справочники!$H$10,$T753*SUMIFS(CM$10:CM$43,$H$10:$H$43,$T751),0))</f>
        <v>0</v>
      </c>
      <c r="CN755" s="342">
        <f>IF(CN$8="",0,IF($T749=справочники!$H$10,$T753*SUMIFS(CN$10:CN$43,$H$10:$H$43,$T751),0))</f>
        <v>0</v>
      </c>
      <c r="CO755" s="342">
        <f>IF(CO$8="",0,IF($T749=справочники!$H$10,$T753*SUMIFS(CO$10:CO$43,$H$10:$H$43,$T751),0))</f>
        <v>0</v>
      </c>
      <c r="CP755" s="342">
        <f>IF(CP$8="",0,IF($T749=справочники!$H$10,$T753*SUMIFS(CP$10:CP$43,$H$10:$H$43,$T751),0))</f>
        <v>0</v>
      </c>
      <c r="CQ755" s="342">
        <f>IF(CQ$8="",0,IF($T749=справочники!$H$10,$T753*SUMIFS(CQ$10:CQ$43,$H$10:$H$43,$T751),0))</f>
        <v>0</v>
      </c>
      <c r="CR755" s="342">
        <f>IF(CR$8="",0,IF($T749=справочники!$H$10,$T753*SUMIFS(CR$10:CR$43,$H$10:$H$43,$T751),0))</f>
        <v>0</v>
      </c>
      <c r="CS755" s="342">
        <f>IF(CS$8="",0,IF($T749=справочники!$H$10,$T753*SUMIFS(CS$10:CS$43,$H$10:$H$43,$T751),0))</f>
        <v>0</v>
      </c>
      <c r="CT755" s="342">
        <f>IF(CT$8="",0,IF($T749=справочники!$H$10,$T753*SUMIFS(CT$10:CT$43,$H$10:$H$43,$T751),0))</f>
        <v>0</v>
      </c>
      <c r="CU755" s="342">
        <f>IF(CU$8="",0,IF($T749=справочники!$H$10,$T753*SUMIFS(CU$10:CU$43,$H$10:$H$43,$T751),0))</f>
        <v>0</v>
      </c>
      <c r="CV755" s="342">
        <f>IF(CV$8="",0,IF($T749=справочники!$H$10,$T753*SUMIFS(CV$10:CV$43,$H$10:$H$43,$T751),0))</f>
        <v>0</v>
      </c>
      <c r="CW755" s="342">
        <f>IF(CW$8="",0,IF($T749=справочники!$H$10,$T753*SUMIFS(CW$10:CW$43,$H$10:$H$43,$T751),0))</f>
        <v>0</v>
      </c>
      <c r="CX755" s="342">
        <f>IF(CX$8="",0,IF($T749=справочники!$H$10,$T753*SUMIFS(CX$10:CX$43,$H$10:$H$43,$T751),0))</f>
        <v>0</v>
      </c>
      <c r="CY755" s="342">
        <f>IF(CY$8="",0,IF($T749=справочники!$H$10,$T753*SUMIFS(CY$10:CY$43,$H$10:$H$43,$T751),0))</f>
        <v>0</v>
      </c>
      <c r="CZ755" s="342">
        <f>IF(CZ$8="",0,IF($T749=справочники!$H$10,$T753*SUMIFS(CZ$10:CZ$43,$H$10:$H$43,$T751),0))</f>
        <v>0</v>
      </c>
      <c r="DA755" s="342">
        <f>IF(DA$8="",0,IF($T749=справочники!$H$10,$T753*SUMIFS(DA$10:DA$43,$H$10:$H$43,$T751),0))</f>
        <v>0</v>
      </c>
      <c r="DB755" s="342">
        <f>IF(DB$8="",0,IF($T749=справочники!$H$10,$T753*SUMIFS(DB$10:DB$43,$H$10:$H$43,$T751),0))</f>
        <v>0</v>
      </c>
      <c r="DC755" s="342">
        <f>IF(DC$8="",0,IF($T749=справочники!$H$10,$T753*SUMIFS(DC$10:DC$43,$H$10:$H$43,$T751),0))</f>
        <v>0</v>
      </c>
      <c r="DD755" s="342">
        <f>IF(DD$8="",0,IF($T749=справочники!$H$10,$T753*SUMIFS(DD$10:DD$43,$H$10:$H$43,$T751),0))</f>
        <v>0</v>
      </c>
      <c r="DE755" s="342">
        <f>IF(DE$8="",0,IF($T749=справочники!$H$10,$T753*SUMIFS(DE$10:DE$43,$H$10:$H$43,$T751),0))</f>
        <v>0</v>
      </c>
      <c r="DF755" s="342">
        <f>IF(DF$8="",0,IF($T749=справочники!$H$10,$T753*SUMIFS(DF$10:DF$43,$H$10:$H$43,$T751),0))</f>
        <v>0</v>
      </c>
      <c r="DG755" s="342">
        <f>IF(DG$8="",0,IF($T749=справочники!$H$10,$T753*SUMIFS(DG$10:DG$43,$H$10:$H$43,$T751),0))</f>
        <v>0</v>
      </c>
      <c r="DH755" s="342">
        <f>IF(DH$8="",0,IF($T749=справочники!$H$10,$T753*SUMIFS(DH$10:DH$43,$H$10:$H$43,$T751),0))</f>
        <v>0</v>
      </c>
      <c r="DI755" s="342">
        <f>IF(DI$8="",0,IF($T749=справочники!$H$10,$T753*SUMIFS(DI$10:DI$43,$H$10:$H$43,$T751),0))</f>
        <v>0</v>
      </c>
      <c r="DJ755" s="342">
        <f>IF(DJ$8="",0,IF($T749=справочники!$H$10,$T753*SUMIFS(DJ$10:DJ$43,$H$10:$H$43,$T751),0))</f>
        <v>0</v>
      </c>
      <c r="DK755" s="342">
        <f>IF(DK$8="",0,IF($T749=справочники!$H$10,$T753*SUMIFS(DK$10:DK$43,$H$10:$H$43,$T751),0))</f>
        <v>0</v>
      </c>
      <c r="DL755" s="342">
        <f>IF(DL$8="",0,IF($T749=справочники!$H$10,$T753*SUMIFS(DL$10:DL$43,$H$10:$H$43,$T751),0))</f>
        <v>0</v>
      </c>
      <c r="DM755" s="342">
        <f>IF(DM$8="",0,IF($T749=справочники!$H$10,$T753*SUMIFS(DM$10:DM$43,$H$10:$H$43,$T751),0))</f>
        <v>0</v>
      </c>
      <c r="DN755" s="342">
        <f>IF(DN$8="",0,IF($T749=справочники!$H$10,$T753*SUMIFS(DN$10:DN$43,$H$10:$H$43,$T751),0))</f>
        <v>0</v>
      </c>
      <c r="DO755" s="342">
        <f>IF(DO$8="",0,IF($T749=справочники!$H$10,$T753*SUMIFS(DO$10:DO$43,$H$10:$H$43,$T751),0))</f>
        <v>0</v>
      </c>
      <c r="DP755" s="342">
        <f>IF(DP$8="",0,IF($T749=справочники!$H$10,$T753*SUMIFS(DP$10:DP$43,$H$10:$H$43,$T751),0))</f>
        <v>0</v>
      </c>
      <c r="DQ755" s="342">
        <f>IF(DQ$8="",0,IF($T749=справочники!$H$10,$T753*SUMIFS(DQ$10:DQ$43,$H$10:$H$43,$T751),0))</f>
        <v>0</v>
      </c>
      <c r="DR755" s="342">
        <f>IF(DR$8="",0,IF($T749=справочники!$H$10,$T753*SUMIFS(DR$10:DR$43,$H$10:$H$43,$T751),0))</f>
        <v>0</v>
      </c>
      <c r="DS755" s="342">
        <f>IF(DS$8="",0,IF($T749=справочники!$H$10,$T753*SUMIFS(DS$10:DS$43,$H$10:$H$43,$T751),0))</f>
        <v>0</v>
      </c>
      <c r="DT755" s="342">
        <f>IF(DT$8="",0,IF($T749=справочники!$H$10,$T753*SUMIFS(DT$10:DT$43,$H$10:$H$43,$T751),0))</f>
        <v>0</v>
      </c>
      <c r="DU755" s="342">
        <f>IF(DU$8="",0,IF($T749=справочники!$H$10,$T753*SUMIFS(DU$10:DU$43,$H$10:$H$43,$T751),0))</f>
        <v>0</v>
      </c>
      <c r="DV755" s="342">
        <f>IF(DV$8="",0,IF($T749=справочники!$H$10,$T753*SUMIFS(DV$10:DV$43,$H$10:$H$43,$T751),0))</f>
        <v>0</v>
      </c>
      <c r="DW755" s="342">
        <f>IF(DW$8="",0,IF($T749=справочники!$H$10,$T753*SUMIFS(DW$10:DW$43,$H$10:$H$43,$T751),0))</f>
        <v>0</v>
      </c>
      <c r="DX755" s="342">
        <f>IF(DX$8="",0,IF($T749=справочники!$H$10,$T753*SUMIFS(DX$10:DX$43,$H$10:$H$43,$T751),0))</f>
        <v>0</v>
      </c>
      <c r="DY755" s="342">
        <f>IF(DY$8="",0,IF($T749=справочники!$H$10,$T753*SUMIFS(DY$10:DY$43,$H$10:$H$43,$T751),0))</f>
        <v>0</v>
      </c>
      <c r="DZ755" s="342">
        <f>IF(DZ$8="",0,IF($T749=справочники!$H$10,$T753*SUMIFS(DZ$10:DZ$43,$H$10:$H$43,$T751),0))</f>
        <v>0</v>
      </c>
      <c r="EA755" s="342">
        <f>IF(EA$8="",0,IF($T749=справочники!$H$10,$T753*SUMIFS(EA$10:EA$43,$H$10:$H$43,$T751),0))</f>
        <v>0</v>
      </c>
      <c r="EB755" s="342">
        <f>IF(EB$8="",0,IF($T749=справочники!$H$10,$T753*SUMIFS(EB$10:EB$43,$H$10:$H$43,$T751),0))</f>
        <v>0</v>
      </c>
      <c r="EC755" s="342">
        <f>IF(EC$8="",0,IF($T749=справочники!$H$10,$T753*SUMIFS(EC$10:EC$43,$H$10:$H$43,$T751),0))</f>
        <v>0</v>
      </c>
      <c r="ED755" s="342">
        <f>IF(ED$8="",0,IF($T749=справочники!$H$10,$T753*SUMIFS(ED$10:ED$43,$H$10:$H$43,$T751),0))</f>
        <v>0</v>
      </c>
      <c r="EE755" s="342">
        <f>IF(EE$8="",0,IF($T749=справочники!$H$10,$T753*SUMIFS(EE$10:EE$43,$H$10:$H$43,$T751),0))</f>
        <v>0</v>
      </c>
      <c r="EF755" s="342">
        <f>IF(EF$8="",0,IF($T749=справочники!$H$10,$T753*SUMIFS(EF$10:EF$43,$H$10:$H$43,$T751),0))</f>
        <v>0</v>
      </c>
      <c r="EG755" s="342">
        <f>IF(EG$8="",0,IF($T749=справочники!$H$10,$T753*SUMIFS(EG$10:EG$43,$H$10:$H$43,$T751),0))</f>
        <v>0</v>
      </c>
      <c r="EH755" s="342">
        <f>IF(EH$8="",0,IF($T749=справочники!$H$10,$T753*SUMIFS(EH$10:EH$43,$H$10:$H$43,$T751),0))</f>
        <v>0</v>
      </c>
      <c r="EI755" s="342">
        <f>IF(EI$8="",0,IF($T749=справочники!$H$10,$T753*SUMIFS(EI$10:EI$43,$H$10:$H$43,$T751),0))</f>
        <v>0</v>
      </c>
      <c r="EJ755" s="342">
        <f>IF(EJ$8="",0,IF($T749=справочники!$H$10,$T753*SUMIFS(EJ$10:EJ$43,$H$10:$H$43,$T751),0))</f>
        <v>0</v>
      </c>
      <c r="EK755" s="342">
        <f>IF(EK$8="",0,IF($T749=справочники!$H$10,$T753*SUMIFS(EK$10:EK$43,$H$10:$H$43,$T751),0))</f>
        <v>0</v>
      </c>
      <c r="EL755" s="342">
        <f>IF(EL$8="",0,IF($T749=справочники!$H$10,$T753*SUMIFS(EL$10:EL$43,$H$10:$H$43,$T751),0))</f>
        <v>0</v>
      </c>
      <c r="EM755" s="342">
        <f>IF(EM$8="",0,IF($T749=справочники!$H$10,$T753*SUMIFS(EM$10:EM$43,$H$10:$H$43,$T751),0))</f>
        <v>0</v>
      </c>
      <c r="EN755" s="342">
        <f>IF(EN$8="",0,IF($T749=справочники!$H$10,$T753*SUMIFS(EN$10:EN$43,$H$10:$H$43,$T751),0))</f>
        <v>0</v>
      </c>
      <c r="EO755" s="342">
        <f>IF(EO$8="",0,IF($T749=справочники!$H$10,$T753*SUMIFS(EO$10:EO$43,$H$10:$H$43,$T751),0))</f>
        <v>0</v>
      </c>
      <c r="EP755" s="342">
        <f>IF(EP$8="",0,IF($T749=справочники!$H$10,$T753*SUMIFS(EP$10:EP$43,$H$10:$H$43,$T751),0))</f>
        <v>0</v>
      </c>
      <c r="EQ755" s="342">
        <f>IF(EQ$8="",0,IF($T749=справочники!$H$10,$T753*SUMIFS(EQ$10:EQ$43,$H$10:$H$43,$T751),0))</f>
        <v>0</v>
      </c>
      <c r="ER755" s="342">
        <f>IF(ER$8="",0,IF($T749=справочники!$H$10,$T753*SUMIFS(ER$10:ER$43,$H$10:$H$43,$T751),0))</f>
        <v>0</v>
      </c>
      <c r="ES755" s="342">
        <f>IF(ES$8="",0,IF($T749=справочники!$H$10,$T753*SUMIFS(ES$10:ES$43,$H$10:$H$43,$T751),0))</f>
        <v>0</v>
      </c>
      <c r="ET755" s="342">
        <f>IF(ET$8="",0,IF($T749=справочники!$H$10,$T753*SUMIFS(ET$10:ET$43,$H$10:$H$43,$T751),0))</f>
        <v>0</v>
      </c>
      <c r="EU755" s="342">
        <f>IF(EU$8="",0,IF($T749=справочники!$H$10,$T753*SUMIFS(EU$10:EU$43,$H$10:$H$43,$T751),0))</f>
        <v>0</v>
      </c>
      <c r="EV755" s="342">
        <f>IF(EV$8="",0,IF($T749=справочники!$H$10,$T753*SUMIFS(EV$10:EV$43,$H$10:$H$43,$T751),0))</f>
        <v>0</v>
      </c>
      <c r="EW755" s="342">
        <f>IF(EW$8="",0,IF($T749=справочники!$H$10,$T753*SUMIFS(EW$10:EW$43,$H$10:$H$43,$T751),0))</f>
        <v>0</v>
      </c>
      <c r="EX755" s="342">
        <f>IF(EX$8="",0,IF($T749=справочники!$H$10,$T753*SUMIFS(EX$10:EX$43,$H$10:$H$43,$T751),0))</f>
        <v>0</v>
      </c>
      <c r="EY755" s="342">
        <f>IF(EY$8="",0,IF($T749=справочники!$H$10,$T753*SUMIFS(EY$10:EY$43,$H$10:$H$43,$T751),0))</f>
        <v>0</v>
      </c>
      <c r="EZ755" s="342">
        <f>IF(EZ$8="",0,IF($T749=справочники!$H$10,$T753*SUMIFS(EZ$10:EZ$43,$H$10:$H$43,$T751),0))</f>
        <v>0</v>
      </c>
      <c r="FA755" s="342">
        <f>IF(FA$8="",0,IF($T749=справочники!$H$10,$T753*SUMIFS(FA$10:FA$43,$H$10:$H$43,$T751),0))</f>
        <v>0</v>
      </c>
      <c r="FB755" s="342">
        <f>IF(FB$8="",0,IF($T749=справочники!$H$10,$T753*SUMIFS(FB$10:FB$43,$H$10:$H$43,$T751),0))</f>
        <v>0</v>
      </c>
      <c r="FC755" s="342">
        <f>IF(FC$8="",0,IF($T749=справочники!$H$10,$T753*SUMIFS(FC$10:FC$43,$H$10:$H$43,$T751),0))</f>
        <v>0</v>
      </c>
      <c r="FD755" s="342">
        <f>IF(FD$8="",0,IF($T749=справочники!$H$10,$T753*SUMIFS(FD$10:FD$43,$H$10:$H$43,$T751),0))</f>
        <v>0</v>
      </c>
      <c r="FE755" s="342">
        <f>IF(FE$8="",0,IF($T749=справочники!$H$10,$T753*SUMIFS(FE$10:FE$43,$H$10:$H$43,$T751),0))</f>
        <v>0</v>
      </c>
      <c r="FF755" s="342">
        <f>IF(FF$8="",0,IF($T749=справочники!$H$10,$T753*SUMIFS(FF$10:FF$43,$H$10:$H$43,$T751),0))</f>
        <v>0</v>
      </c>
      <c r="FG755" s="342">
        <f>IF(FG$8="",0,IF($T749=справочники!$H$10,$T753*SUMIFS(FG$10:FG$43,$H$10:$H$43,$T751),0))</f>
        <v>0</v>
      </c>
      <c r="FH755" s="342">
        <f>IF(FH$8="",0,IF($T749=справочники!$H$10,$T753*SUMIFS(FH$10:FH$43,$H$10:$H$43,$T751),0))</f>
        <v>0</v>
      </c>
      <c r="FI755" s="342">
        <f>IF(FI$8="",0,IF($T749=справочники!$H$10,$T753*SUMIFS(FI$10:FI$43,$H$10:$H$43,$T751),0))</f>
        <v>0</v>
      </c>
      <c r="FJ755" s="342">
        <f>IF(FJ$8="",0,IF($T749=справочники!$H$10,$T753*SUMIFS(FJ$10:FJ$43,$H$10:$H$43,$T751),0))</f>
        <v>0</v>
      </c>
      <c r="FK755" s="342">
        <f>IF(FK$8="",0,IF($T749=справочники!$H$10,$T753*SUMIFS(FK$10:FK$43,$H$10:$H$43,$T751),0))</f>
        <v>0</v>
      </c>
      <c r="FL755" s="342">
        <f>IF(FL$8="",0,IF($T749=справочники!$H$10,$T753*SUMIFS(FL$10:FL$43,$H$10:$H$43,$T751),0))</f>
        <v>0</v>
      </c>
      <c r="FM755" s="342">
        <f>IF(FM$8="",0,IF($T749=справочники!$H$10,$T753*SUMIFS(FM$10:FM$43,$H$10:$H$43,$T751),0))</f>
        <v>0</v>
      </c>
      <c r="FN755" s="342">
        <f>IF(FN$8="",0,IF($T749=справочники!$H$10,$T753*SUMIFS(FN$10:FN$43,$H$10:$H$43,$T751),0))</f>
        <v>0</v>
      </c>
      <c r="FO755" s="342">
        <f>IF(FO$8="",0,IF($T749=справочники!$H$10,$T753*SUMIFS(FO$10:FO$43,$H$10:$H$43,$T751),0))</f>
        <v>0</v>
      </c>
      <c r="FP755" s="342">
        <f>IF(FP$8="",0,IF($T749=справочники!$H$10,$T753*SUMIFS(FP$10:FP$43,$H$10:$H$43,$T751),0))</f>
        <v>0</v>
      </c>
      <c r="FQ755" s="342">
        <f>IF(FQ$8="",0,IF($T749=справочники!$H$10,$T753*SUMIFS(FQ$10:FQ$43,$H$10:$H$43,$T751),0))</f>
        <v>0</v>
      </c>
      <c r="FR755" s="342">
        <f>IF(FR$8="",0,IF($T749=справочники!$H$10,$T753*SUMIFS(FR$10:FR$43,$H$10:$H$43,$T751),0))</f>
        <v>0</v>
      </c>
      <c r="FS755" s="342">
        <f>IF(FS$8="",0,IF($T749=справочники!$H$10,$T753*SUMIFS(FS$10:FS$43,$H$10:$H$43,$T751),0))</f>
        <v>0</v>
      </c>
      <c r="FT755" s="342">
        <f>IF(FT$8="",0,IF($T749=справочники!$H$10,$T753*SUMIFS(FT$10:FT$43,$H$10:$H$43,$T751),0))</f>
        <v>0</v>
      </c>
      <c r="FU755" s="342">
        <f>IF(FU$8="",0,IF($T749=справочники!$H$10,$T753*SUMIFS(FU$10:FU$43,$H$10:$H$43,$T751),0))</f>
        <v>0</v>
      </c>
      <c r="FV755" s="342">
        <f>IF(FV$8="",0,IF($T749=справочники!$H$10,$T753*SUMIFS(FV$10:FV$43,$H$10:$H$43,$T751),0))</f>
        <v>0</v>
      </c>
      <c r="FW755" s="342">
        <f>IF(FW$8="",0,IF($T749=справочники!$H$10,$T753*SUMIFS(FW$10:FW$43,$H$10:$H$43,$T751),0))</f>
        <v>0</v>
      </c>
      <c r="FX755" s="342">
        <f>IF(FX$8="",0,IF($T749=справочники!$H$10,$T753*SUMIFS(FX$10:FX$43,$H$10:$H$43,$T751),0))</f>
        <v>0</v>
      </c>
      <c r="FY755" s="342">
        <f>IF(FY$8="",0,IF($T749=справочники!$H$10,$T753*SUMIFS(FY$10:FY$43,$H$10:$H$43,$T751),0))</f>
        <v>0</v>
      </c>
      <c r="FZ755" s="342">
        <f>IF(FZ$8="",0,IF($T749=справочники!$H$10,$T753*SUMIFS(FZ$10:FZ$43,$H$10:$H$43,$T751),0))</f>
        <v>0</v>
      </c>
      <c r="GA755" s="342">
        <f>IF(GA$8="",0,IF($T749=справочники!$H$10,$T753*SUMIFS(GA$10:GA$43,$H$10:$H$43,$T751),0))</f>
        <v>0</v>
      </c>
      <c r="GB755" s="342">
        <f>IF(GB$8="",0,IF($T749=справочники!$H$10,$T753*SUMIFS(GB$10:GB$43,$H$10:$H$43,$T751),0))</f>
        <v>0</v>
      </c>
      <c r="GC755" s="342">
        <f>IF(GC$8="",0,IF($T749=справочники!$H$10,$T753*SUMIFS(GC$10:GC$43,$H$10:$H$43,$T751),0))</f>
        <v>0</v>
      </c>
      <c r="GD755" s="342">
        <f>IF(GD$8="",0,IF($T749=справочники!$H$10,$T753*SUMIFS(GD$10:GD$43,$H$10:$H$43,$T751),0))</f>
        <v>0</v>
      </c>
      <c r="GE755" s="342">
        <f>IF(GE$8="",0,IF($T749=справочники!$H$10,$T753*SUMIFS(GE$10:GE$43,$H$10:$H$43,$T751),0))</f>
        <v>0</v>
      </c>
      <c r="GF755" s="342">
        <f>IF(GF$8="",0,IF($T749=справочники!$H$10,$T753*SUMIFS(GF$10:GF$43,$H$10:$H$43,$T751),0))</f>
        <v>0</v>
      </c>
      <c r="GG755" s="342">
        <f>IF(GG$8="",0,IF($T749=справочники!$H$10,$T753*SUMIFS(GG$10:GG$43,$H$10:$H$43,$T751),0))</f>
        <v>0</v>
      </c>
      <c r="GH755" s="342">
        <f>IF(GH$8="",0,IF($T749=справочники!$H$10,$T753*SUMIFS(GH$10:GH$43,$H$10:$H$43,$T751),0))</f>
        <v>0</v>
      </c>
      <c r="GI755" s="342">
        <f>IF(GI$8="",0,IF($T749=справочники!$H$10,$T753*SUMIFS(GI$10:GI$43,$H$10:$H$43,$T751),0))</f>
        <v>0</v>
      </c>
      <c r="GJ755" s="342">
        <f>IF(GJ$8="",0,IF($T749=справочники!$H$10,$T753*SUMIFS(GJ$10:GJ$43,$H$10:$H$43,$T751),0))</f>
        <v>0</v>
      </c>
      <c r="GK755" s="342">
        <f>IF(GK$8="",0,IF($T749=справочники!$H$10,$T753*SUMIFS(GK$10:GK$43,$H$10:$H$43,$T751),0))</f>
        <v>0</v>
      </c>
      <c r="GL755" s="342">
        <f>IF(GL$8="",0,IF($T749=справочники!$H$10,$T753*SUMIFS(GL$10:GL$43,$H$10:$H$43,$T751),0))</f>
        <v>0</v>
      </c>
      <c r="GM755" s="342">
        <f>IF(GM$8="",0,IF($T749=справочники!$H$10,$T753*SUMIFS(GM$10:GM$43,$H$10:$H$43,$T751),0))</f>
        <v>0</v>
      </c>
      <c r="GN755" s="342">
        <f>IF(GN$8="",0,IF($T749=справочники!$H$10,$T753*SUMIFS(GN$10:GN$43,$H$10:$H$43,$T751),0))</f>
        <v>0</v>
      </c>
      <c r="GO755" s="342">
        <f>IF(GO$8="",0,IF($T749=справочники!$H$10,$T753*SUMIFS(GO$10:GO$43,$H$10:$H$43,$T751),0))</f>
        <v>0</v>
      </c>
      <c r="GP755" s="342">
        <f>IF(GP$8="",0,IF($T749=справочники!$H$10,$T753*SUMIFS(GP$10:GP$43,$H$10:$H$43,$T751),0))</f>
        <v>0</v>
      </c>
      <c r="GQ755" s="342">
        <f>IF(GQ$8="",0,IF($T749=справочники!$H$10,$T753*SUMIFS(GQ$10:GQ$43,$H$10:$H$43,$T751),0))</f>
        <v>0</v>
      </c>
      <c r="GR755" s="342">
        <f>IF(GR$8="",0,IF($T749=справочники!$H$10,$T753*SUMIFS(GR$10:GR$43,$H$10:$H$43,$T751),0))</f>
        <v>0</v>
      </c>
      <c r="GS755" s="342">
        <f>IF(GS$8="",0,IF($T749=справочники!$H$10,$T753*SUMIFS(GS$10:GS$43,$H$10:$H$43,$T751),0))</f>
        <v>0</v>
      </c>
      <c r="GT755" s="342">
        <f>IF(GT$8="",0,IF($T749=справочники!$H$10,$T753*SUMIFS(GT$10:GT$43,$H$10:$H$43,$T751),0))</f>
        <v>0</v>
      </c>
      <c r="GU755" s="342">
        <f>IF(GU$8="",0,IF($T749=справочники!$H$10,$T753*SUMIFS(GU$10:GU$43,$H$10:$H$43,$T751),0))</f>
        <v>0</v>
      </c>
      <c r="GV755" s="342">
        <f>IF(GV$8="",0,IF($T749=справочники!$H$10,$T753*SUMIFS(GV$10:GV$43,$H$10:$H$43,$T751),0))</f>
        <v>0</v>
      </c>
      <c r="GW755" s="342">
        <f>IF(GW$8="",0,IF($T749=справочники!$H$10,$T753*SUMIFS(GW$10:GW$43,$H$10:$H$43,$T751),0))</f>
        <v>0</v>
      </c>
      <c r="GX755" s="342">
        <f>IF(GX$8="",0,IF($T749=справочники!$H$10,$T753*SUMIFS(GX$10:GX$43,$H$10:$H$43,$T751),0))</f>
        <v>0</v>
      </c>
      <c r="GY755" s="342">
        <f>IF(GY$8="",0,IF($T749=справочники!$H$10,$T753*SUMIFS(GY$10:GY$43,$H$10:$H$43,$T751),0))</f>
        <v>0</v>
      </c>
      <c r="GZ755" s="342">
        <f>IF(GZ$8="",0,IF($T749=справочники!$H$10,$T753*SUMIFS(GZ$10:GZ$43,$H$10:$H$43,$T751),0))</f>
        <v>0</v>
      </c>
      <c r="HA755" s="3"/>
      <c r="HB755" s="3"/>
    </row>
    <row r="756" spans="1:210" ht="4.2" customHeight="1">
      <c r="A756" s="1"/>
      <c r="B756" s="1"/>
      <c r="C756" s="1"/>
      <c r="D756" s="1"/>
      <c r="E756" s="263"/>
      <c r="F756" s="48"/>
      <c r="G756" s="231"/>
      <c r="H756" s="1"/>
      <c r="I756" s="1"/>
      <c r="J756" s="1"/>
      <c r="K756" s="1"/>
      <c r="L756" s="1"/>
      <c r="M756" s="5"/>
      <c r="N756" s="1"/>
      <c r="O756" s="1"/>
      <c r="P756" s="5"/>
      <c r="Q756" s="1"/>
      <c r="R756" s="1"/>
      <c r="S756" s="5"/>
      <c r="T756" s="7"/>
      <c r="U756" s="24"/>
      <c r="V756" s="1"/>
      <c r="W756" s="12"/>
      <c r="X756" s="10"/>
      <c r="Y756" s="46"/>
      <c r="Z756" s="93"/>
      <c r="AA756" s="356"/>
      <c r="AB756" s="356"/>
      <c r="AC756" s="356"/>
      <c r="AD756" s="356"/>
      <c r="AE756" s="356"/>
      <c r="AF756" s="356"/>
      <c r="AG756" s="356"/>
      <c r="AH756" s="356"/>
      <c r="AI756" s="356"/>
      <c r="AJ756" s="356"/>
      <c r="AK756" s="356"/>
      <c r="AL756" s="356"/>
      <c r="AM756" s="356"/>
      <c r="AN756" s="356"/>
      <c r="AO756" s="356"/>
      <c r="AP756" s="356"/>
      <c r="AQ756" s="356"/>
      <c r="AR756" s="356"/>
      <c r="AS756" s="356"/>
      <c r="AT756" s="356"/>
      <c r="AU756" s="356"/>
      <c r="AV756" s="356"/>
      <c r="AW756" s="356"/>
      <c r="AX756" s="356"/>
      <c r="AY756" s="356"/>
      <c r="AZ756" s="356"/>
      <c r="BA756" s="356"/>
      <c r="BB756" s="356"/>
      <c r="BC756" s="356"/>
      <c r="BD756" s="356"/>
      <c r="BE756" s="356"/>
      <c r="BF756" s="356"/>
      <c r="BG756" s="356"/>
      <c r="BH756" s="356"/>
      <c r="BI756" s="356"/>
      <c r="BJ756" s="356"/>
      <c r="BK756" s="356"/>
      <c r="BL756" s="356"/>
      <c r="BM756" s="356"/>
      <c r="BN756" s="356"/>
      <c r="BO756" s="356"/>
      <c r="BP756" s="356"/>
      <c r="BQ756" s="356"/>
      <c r="BR756" s="356"/>
      <c r="BS756" s="356"/>
      <c r="BT756" s="356"/>
      <c r="BU756" s="356"/>
      <c r="BV756" s="356"/>
      <c r="BW756" s="356"/>
      <c r="BX756" s="356"/>
      <c r="BY756" s="356"/>
      <c r="BZ756" s="356"/>
      <c r="CA756" s="356"/>
      <c r="CB756" s="356"/>
      <c r="CC756" s="356"/>
      <c r="CD756" s="356"/>
      <c r="CE756" s="356"/>
      <c r="CF756" s="356"/>
      <c r="CG756" s="356"/>
      <c r="CH756" s="356"/>
      <c r="CI756" s="356"/>
      <c r="CJ756" s="356"/>
      <c r="CK756" s="356"/>
      <c r="CL756" s="356"/>
      <c r="CM756" s="356"/>
      <c r="CN756" s="356"/>
      <c r="CO756" s="356"/>
      <c r="CP756" s="356"/>
      <c r="CQ756" s="356"/>
      <c r="CR756" s="356"/>
      <c r="CS756" s="356"/>
      <c r="CT756" s="356"/>
      <c r="CU756" s="356"/>
      <c r="CV756" s="356"/>
      <c r="CW756" s="356"/>
      <c r="CX756" s="356"/>
      <c r="CY756" s="356"/>
      <c r="CZ756" s="356"/>
      <c r="DA756" s="356"/>
      <c r="DB756" s="356"/>
      <c r="DC756" s="356"/>
      <c r="DD756" s="356"/>
      <c r="DE756" s="356"/>
      <c r="DF756" s="356"/>
      <c r="DG756" s="356"/>
      <c r="DH756" s="356"/>
      <c r="DI756" s="356"/>
      <c r="DJ756" s="356"/>
      <c r="DK756" s="356"/>
      <c r="DL756" s="356"/>
      <c r="DM756" s="356"/>
      <c r="DN756" s="356"/>
      <c r="DO756" s="356"/>
      <c r="DP756" s="356"/>
      <c r="DQ756" s="356"/>
      <c r="DR756" s="356"/>
      <c r="DS756" s="356"/>
      <c r="DT756" s="356"/>
      <c r="DU756" s="356"/>
      <c r="DV756" s="356"/>
      <c r="DW756" s="356"/>
      <c r="DX756" s="356"/>
      <c r="DY756" s="356"/>
      <c r="DZ756" s="356"/>
      <c r="EA756" s="356"/>
      <c r="EB756" s="356"/>
      <c r="EC756" s="356"/>
      <c r="ED756" s="356"/>
      <c r="EE756" s="356"/>
      <c r="EF756" s="356"/>
      <c r="EG756" s="356"/>
      <c r="EH756" s="356"/>
      <c r="EI756" s="356"/>
      <c r="EJ756" s="356"/>
      <c r="EK756" s="356"/>
      <c r="EL756" s="356"/>
      <c r="EM756" s="356"/>
      <c r="EN756" s="356"/>
      <c r="EO756" s="356"/>
      <c r="EP756" s="356"/>
      <c r="EQ756" s="356"/>
      <c r="ER756" s="356"/>
      <c r="ES756" s="356"/>
      <c r="ET756" s="356"/>
      <c r="EU756" s="356"/>
      <c r="EV756" s="356"/>
      <c r="EW756" s="356"/>
      <c r="EX756" s="356"/>
      <c r="EY756" s="356"/>
      <c r="EZ756" s="356"/>
      <c r="FA756" s="356"/>
      <c r="FB756" s="356"/>
      <c r="FC756" s="356"/>
      <c r="FD756" s="356"/>
      <c r="FE756" s="356"/>
      <c r="FF756" s="356"/>
      <c r="FG756" s="356"/>
      <c r="FH756" s="356"/>
      <c r="FI756" s="356"/>
      <c r="FJ756" s="356"/>
      <c r="FK756" s="356"/>
      <c r="FL756" s="356"/>
      <c r="FM756" s="356"/>
      <c r="FN756" s="356"/>
      <c r="FO756" s="356"/>
      <c r="FP756" s="356"/>
      <c r="FQ756" s="356"/>
      <c r="FR756" s="356"/>
      <c r="FS756" s="356"/>
      <c r="FT756" s="356"/>
      <c r="FU756" s="356"/>
      <c r="FV756" s="356"/>
      <c r="FW756" s="356"/>
      <c r="FX756" s="356"/>
      <c r="FY756" s="356"/>
      <c r="FZ756" s="356"/>
      <c r="GA756" s="356"/>
      <c r="GB756" s="356"/>
      <c r="GC756" s="356"/>
      <c r="GD756" s="356"/>
      <c r="GE756" s="356"/>
      <c r="GF756" s="356"/>
      <c r="GG756" s="356"/>
      <c r="GH756" s="356"/>
      <c r="GI756" s="356"/>
      <c r="GJ756" s="356"/>
      <c r="GK756" s="356"/>
      <c r="GL756" s="356"/>
      <c r="GM756" s="356"/>
      <c r="GN756" s="356"/>
      <c r="GO756" s="356"/>
      <c r="GP756" s="356"/>
      <c r="GQ756" s="356"/>
      <c r="GR756" s="356"/>
      <c r="GS756" s="356"/>
      <c r="GT756" s="356"/>
      <c r="GU756" s="356"/>
      <c r="GV756" s="356"/>
      <c r="GW756" s="356"/>
      <c r="GX756" s="356"/>
      <c r="GY756" s="356"/>
      <c r="GZ756" s="356"/>
      <c r="HA756" s="1"/>
      <c r="HB756" s="1"/>
    </row>
    <row r="757" spans="1:210" s="239" customFormat="1" ht="10.199999999999999">
      <c r="A757" s="228"/>
      <c r="B757" s="245" t="s">
        <v>157</v>
      </c>
      <c r="C757" s="230"/>
      <c r="D757" s="229"/>
      <c r="E757" s="270"/>
      <c r="F757" s="116"/>
      <c r="G757" s="231"/>
      <c r="H757" s="228"/>
      <c r="I757" s="228" t="str">
        <f t="shared" ref="I757" si="3522">$I$289</f>
        <v>Оборачиваемость начислений расходов</v>
      </c>
      <c r="J757" s="228"/>
      <c r="K757" s="228"/>
      <c r="L757" s="228"/>
      <c r="M757" s="231"/>
      <c r="N757" s="228"/>
      <c r="O757" s="228"/>
      <c r="P757" s="231"/>
      <c r="Q757" s="228" t="s">
        <v>41</v>
      </c>
      <c r="R757" s="228"/>
      <c r="S757" s="231" t="s">
        <v>6</v>
      </c>
      <c r="T757" s="309"/>
      <c r="U757" s="228"/>
      <c r="V757" s="228"/>
      <c r="W757" s="235"/>
      <c r="X757" s="236"/>
      <c r="Y757" s="247"/>
      <c r="Z757" s="248"/>
      <c r="AA757" s="348"/>
      <c r="AB757" s="348"/>
      <c r="AC757" s="348"/>
      <c r="AD757" s="348"/>
      <c r="AE757" s="348"/>
      <c r="AF757" s="348"/>
      <c r="AG757" s="348"/>
      <c r="AH757" s="348"/>
      <c r="AI757" s="348"/>
      <c r="AJ757" s="348"/>
      <c r="AK757" s="348"/>
      <c r="AL757" s="348"/>
      <c r="AM757" s="348"/>
      <c r="AN757" s="348"/>
      <c r="AO757" s="348"/>
      <c r="AP757" s="348"/>
      <c r="AQ757" s="348"/>
      <c r="AR757" s="348"/>
      <c r="AS757" s="348"/>
      <c r="AT757" s="348"/>
      <c r="AU757" s="348"/>
      <c r="AV757" s="348"/>
      <c r="AW757" s="348"/>
      <c r="AX757" s="348"/>
      <c r="AY757" s="348"/>
      <c r="AZ757" s="348"/>
      <c r="BA757" s="348"/>
      <c r="BB757" s="348"/>
      <c r="BC757" s="348"/>
      <c r="BD757" s="348"/>
      <c r="BE757" s="348"/>
      <c r="BF757" s="348"/>
      <c r="BG757" s="348"/>
      <c r="BH757" s="348"/>
      <c r="BI757" s="348"/>
      <c r="BJ757" s="348"/>
      <c r="BK757" s="348"/>
      <c r="BL757" s="348"/>
      <c r="BM757" s="348"/>
      <c r="BN757" s="348"/>
      <c r="BO757" s="348"/>
      <c r="BP757" s="348"/>
      <c r="BQ757" s="348"/>
      <c r="BR757" s="348"/>
      <c r="BS757" s="348"/>
      <c r="BT757" s="348"/>
      <c r="BU757" s="348"/>
      <c r="BV757" s="348"/>
      <c r="BW757" s="348"/>
      <c r="BX757" s="348"/>
      <c r="BY757" s="348"/>
      <c r="BZ757" s="348"/>
      <c r="CA757" s="348"/>
      <c r="CB757" s="348"/>
      <c r="CC757" s="348"/>
      <c r="CD757" s="348"/>
      <c r="CE757" s="348"/>
      <c r="CF757" s="348"/>
      <c r="CG757" s="348"/>
      <c r="CH757" s="348"/>
      <c r="CI757" s="348"/>
      <c r="CJ757" s="348"/>
      <c r="CK757" s="348"/>
      <c r="CL757" s="348"/>
      <c r="CM757" s="348"/>
      <c r="CN757" s="348"/>
      <c r="CO757" s="348"/>
      <c r="CP757" s="348"/>
      <c r="CQ757" s="348"/>
      <c r="CR757" s="348"/>
      <c r="CS757" s="348"/>
      <c r="CT757" s="348"/>
      <c r="CU757" s="348"/>
      <c r="CV757" s="348"/>
      <c r="CW757" s="348"/>
      <c r="CX757" s="348"/>
      <c r="CY757" s="348"/>
      <c r="CZ757" s="348"/>
      <c r="DA757" s="348"/>
      <c r="DB757" s="348"/>
      <c r="DC757" s="348"/>
      <c r="DD757" s="348"/>
      <c r="DE757" s="348"/>
      <c r="DF757" s="348"/>
      <c r="DG757" s="348"/>
      <c r="DH757" s="348"/>
      <c r="DI757" s="348"/>
      <c r="DJ757" s="348"/>
      <c r="DK757" s="348"/>
      <c r="DL757" s="348"/>
      <c r="DM757" s="348"/>
      <c r="DN757" s="348"/>
      <c r="DO757" s="348"/>
      <c r="DP757" s="348"/>
      <c r="DQ757" s="348"/>
      <c r="DR757" s="348"/>
      <c r="DS757" s="348"/>
      <c r="DT757" s="348"/>
      <c r="DU757" s="348"/>
      <c r="DV757" s="348"/>
      <c r="DW757" s="348"/>
      <c r="DX757" s="348"/>
      <c r="DY757" s="348"/>
      <c r="DZ757" s="348"/>
      <c r="EA757" s="348"/>
      <c r="EB757" s="348"/>
      <c r="EC757" s="348"/>
      <c r="ED757" s="348"/>
      <c r="EE757" s="348"/>
      <c r="EF757" s="348"/>
      <c r="EG757" s="348"/>
      <c r="EH757" s="348"/>
      <c r="EI757" s="348"/>
      <c r="EJ757" s="348"/>
      <c r="EK757" s="348"/>
      <c r="EL757" s="348"/>
      <c r="EM757" s="348"/>
      <c r="EN757" s="348"/>
      <c r="EO757" s="348"/>
      <c r="EP757" s="348"/>
      <c r="EQ757" s="348"/>
      <c r="ER757" s="348"/>
      <c r="ES757" s="348"/>
      <c r="ET757" s="348"/>
      <c r="EU757" s="348"/>
      <c r="EV757" s="348"/>
      <c r="EW757" s="348"/>
      <c r="EX757" s="348"/>
      <c r="EY757" s="348"/>
      <c r="EZ757" s="348"/>
      <c r="FA757" s="348"/>
      <c r="FB757" s="348"/>
      <c r="FC757" s="348"/>
      <c r="FD757" s="348"/>
      <c r="FE757" s="348"/>
      <c r="FF757" s="348"/>
      <c r="FG757" s="348"/>
      <c r="FH757" s="348"/>
      <c r="FI757" s="348"/>
      <c r="FJ757" s="348"/>
      <c r="FK757" s="348"/>
      <c r="FL757" s="348"/>
      <c r="FM757" s="348"/>
      <c r="FN757" s="348"/>
      <c r="FO757" s="348"/>
      <c r="FP757" s="348"/>
      <c r="FQ757" s="348"/>
      <c r="FR757" s="348"/>
      <c r="FS757" s="348"/>
      <c r="FT757" s="348"/>
      <c r="FU757" s="348"/>
      <c r="FV757" s="348"/>
      <c r="FW757" s="348"/>
      <c r="FX757" s="348"/>
      <c r="FY757" s="348"/>
      <c r="FZ757" s="348"/>
      <c r="GA757" s="348"/>
      <c r="GB757" s="348"/>
      <c r="GC757" s="348"/>
      <c r="GD757" s="348"/>
      <c r="GE757" s="348"/>
      <c r="GF757" s="348"/>
      <c r="GG757" s="348"/>
      <c r="GH757" s="348"/>
      <c r="GI757" s="348"/>
      <c r="GJ757" s="348"/>
      <c r="GK757" s="348"/>
      <c r="GL757" s="348"/>
      <c r="GM757" s="348"/>
      <c r="GN757" s="348"/>
      <c r="GO757" s="348"/>
      <c r="GP757" s="348"/>
      <c r="GQ757" s="348"/>
      <c r="GR757" s="348"/>
      <c r="GS757" s="348"/>
      <c r="GT757" s="348"/>
      <c r="GU757" s="348"/>
      <c r="GV757" s="348"/>
      <c r="GW757" s="348"/>
      <c r="GX757" s="348"/>
      <c r="GY757" s="348"/>
      <c r="GZ757" s="348"/>
      <c r="HA757" s="228"/>
      <c r="HB757" s="228"/>
    </row>
    <row r="758" spans="1:210" ht="4.2" customHeight="1">
      <c r="A758" s="1"/>
      <c r="B758" s="1"/>
      <c r="C758" s="1"/>
      <c r="D758" s="1"/>
      <c r="E758" s="263"/>
      <c r="F758" s="48"/>
      <c r="G758" s="231"/>
      <c r="H758" s="1"/>
      <c r="I758" s="1"/>
      <c r="J758" s="1"/>
      <c r="K758" s="1"/>
      <c r="L758" s="1"/>
      <c r="M758" s="5"/>
      <c r="N758" s="1"/>
      <c r="O758" s="1"/>
      <c r="P758" s="5"/>
      <c r="Q758" s="1"/>
      <c r="R758" s="1"/>
      <c r="S758" s="5"/>
      <c r="T758" s="7"/>
      <c r="U758" s="24"/>
      <c r="V758" s="1"/>
      <c r="W758" s="12"/>
      <c r="X758" s="10"/>
      <c r="Y758" s="46"/>
      <c r="Z758" s="93"/>
      <c r="AA758" s="356"/>
      <c r="AB758" s="356"/>
      <c r="AC758" s="356"/>
      <c r="AD758" s="356"/>
      <c r="AE758" s="356"/>
      <c r="AF758" s="356"/>
      <c r="AG758" s="356"/>
      <c r="AH758" s="356"/>
      <c r="AI758" s="356"/>
      <c r="AJ758" s="356"/>
      <c r="AK758" s="356"/>
      <c r="AL758" s="356"/>
      <c r="AM758" s="356"/>
      <c r="AN758" s="356"/>
      <c r="AO758" s="356"/>
      <c r="AP758" s="356"/>
      <c r="AQ758" s="356"/>
      <c r="AR758" s="356"/>
      <c r="AS758" s="356"/>
      <c r="AT758" s="356"/>
      <c r="AU758" s="356"/>
      <c r="AV758" s="356"/>
      <c r="AW758" s="356"/>
      <c r="AX758" s="356"/>
      <c r="AY758" s="356"/>
      <c r="AZ758" s="356"/>
      <c r="BA758" s="356"/>
      <c r="BB758" s="356"/>
      <c r="BC758" s="356"/>
      <c r="BD758" s="356"/>
      <c r="BE758" s="356"/>
      <c r="BF758" s="356"/>
      <c r="BG758" s="356"/>
      <c r="BH758" s="356"/>
      <c r="BI758" s="356"/>
      <c r="BJ758" s="356"/>
      <c r="BK758" s="356"/>
      <c r="BL758" s="356"/>
      <c r="BM758" s="356"/>
      <c r="BN758" s="356"/>
      <c r="BO758" s="356"/>
      <c r="BP758" s="356"/>
      <c r="BQ758" s="356"/>
      <c r="BR758" s="356"/>
      <c r="BS758" s="356"/>
      <c r="BT758" s="356"/>
      <c r="BU758" s="356"/>
      <c r="BV758" s="356"/>
      <c r="BW758" s="356"/>
      <c r="BX758" s="356"/>
      <c r="BY758" s="356"/>
      <c r="BZ758" s="356"/>
      <c r="CA758" s="356"/>
      <c r="CB758" s="356"/>
      <c r="CC758" s="356"/>
      <c r="CD758" s="356"/>
      <c r="CE758" s="356"/>
      <c r="CF758" s="356"/>
      <c r="CG758" s="356"/>
      <c r="CH758" s="356"/>
      <c r="CI758" s="356"/>
      <c r="CJ758" s="356"/>
      <c r="CK758" s="356"/>
      <c r="CL758" s="356"/>
      <c r="CM758" s="356"/>
      <c r="CN758" s="356"/>
      <c r="CO758" s="356"/>
      <c r="CP758" s="356"/>
      <c r="CQ758" s="356"/>
      <c r="CR758" s="356"/>
      <c r="CS758" s="356"/>
      <c r="CT758" s="356"/>
      <c r="CU758" s="356"/>
      <c r="CV758" s="356"/>
      <c r="CW758" s="356"/>
      <c r="CX758" s="356"/>
      <c r="CY758" s="356"/>
      <c r="CZ758" s="356"/>
      <c r="DA758" s="356"/>
      <c r="DB758" s="356"/>
      <c r="DC758" s="356"/>
      <c r="DD758" s="356"/>
      <c r="DE758" s="356"/>
      <c r="DF758" s="356"/>
      <c r="DG758" s="356"/>
      <c r="DH758" s="356"/>
      <c r="DI758" s="356"/>
      <c r="DJ758" s="356"/>
      <c r="DK758" s="356"/>
      <c r="DL758" s="356"/>
      <c r="DM758" s="356"/>
      <c r="DN758" s="356"/>
      <c r="DO758" s="356"/>
      <c r="DP758" s="356"/>
      <c r="DQ758" s="356"/>
      <c r="DR758" s="356"/>
      <c r="DS758" s="356"/>
      <c r="DT758" s="356"/>
      <c r="DU758" s="356"/>
      <c r="DV758" s="356"/>
      <c r="DW758" s="356"/>
      <c r="DX758" s="356"/>
      <c r="DY758" s="356"/>
      <c r="DZ758" s="356"/>
      <c r="EA758" s="356"/>
      <c r="EB758" s="356"/>
      <c r="EC758" s="356"/>
      <c r="ED758" s="356"/>
      <c r="EE758" s="356"/>
      <c r="EF758" s="356"/>
      <c r="EG758" s="356"/>
      <c r="EH758" s="356"/>
      <c r="EI758" s="356"/>
      <c r="EJ758" s="356"/>
      <c r="EK758" s="356"/>
      <c r="EL758" s="356"/>
      <c r="EM758" s="356"/>
      <c r="EN758" s="356"/>
      <c r="EO758" s="356"/>
      <c r="EP758" s="356"/>
      <c r="EQ758" s="356"/>
      <c r="ER758" s="356"/>
      <c r="ES758" s="356"/>
      <c r="ET758" s="356"/>
      <c r="EU758" s="356"/>
      <c r="EV758" s="356"/>
      <c r="EW758" s="356"/>
      <c r="EX758" s="356"/>
      <c r="EY758" s="356"/>
      <c r="EZ758" s="356"/>
      <c r="FA758" s="356"/>
      <c r="FB758" s="356"/>
      <c r="FC758" s="356"/>
      <c r="FD758" s="356"/>
      <c r="FE758" s="356"/>
      <c r="FF758" s="356"/>
      <c r="FG758" s="356"/>
      <c r="FH758" s="356"/>
      <c r="FI758" s="356"/>
      <c r="FJ758" s="356"/>
      <c r="FK758" s="356"/>
      <c r="FL758" s="356"/>
      <c r="FM758" s="356"/>
      <c r="FN758" s="356"/>
      <c r="FO758" s="356"/>
      <c r="FP758" s="356"/>
      <c r="FQ758" s="356"/>
      <c r="FR758" s="356"/>
      <c r="FS758" s="356"/>
      <c r="FT758" s="356"/>
      <c r="FU758" s="356"/>
      <c r="FV758" s="356"/>
      <c r="FW758" s="356"/>
      <c r="FX758" s="356"/>
      <c r="FY758" s="356"/>
      <c r="FZ758" s="356"/>
      <c r="GA758" s="356"/>
      <c r="GB758" s="356"/>
      <c r="GC758" s="356"/>
      <c r="GD758" s="356"/>
      <c r="GE758" s="356"/>
      <c r="GF758" s="356"/>
      <c r="GG758" s="356"/>
      <c r="GH758" s="356"/>
      <c r="GI758" s="356"/>
      <c r="GJ758" s="356"/>
      <c r="GK758" s="356"/>
      <c r="GL758" s="356"/>
      <c r="GM758" s="356"/>
      <c r="GN758" s="356"/>
      <c r="GO758" s="356"/>
      <c r="GP758" s="356"/>
      <c r="GQ758" s="356"/>
      <c r="GR758" s="356"/>
      <c r="GS758" s="356"/>
      <c r="GT758" s="356"/>
      <c r="GU758" s="356"/>
      <c r="GV758" s="356"/>
      <c r="GW758" s="356"/>
      <c r="GX758" s="356"/>
      <c r="GY758" s="356"/>
      <c r="GZ758" s="356"/>
      <c r="HA758" s="1"/>
      <c r="HB758" s="1"/>
    </row>
    <row r="759" spans="1:210" s="4" customFormat="1">
      <c r="A759" s="3"/>
      <c r="B759" s="259" t="s">
        <v>156</v>
      </c>
      <c r="C759" s="3"/>
      <c r="D759" s="3"/>
      <c r="E759" s="9" t="str">
        <f>IF(Главная!$N$19=справочники!$N$12,"",IF(OR(Главная!$N$19=справочники!$N$13,Главная!$N$19=справочники!$N$14),"",IF(T759=справочники!$P$10,"","ндс(-)")))</f>
        <v>ндс(-)</v>
      </c>
      <c r="F759" s="51"/>
      <c r="G759" s="232"/>
      <c r="H759" s="13" t="str">
        <f t="shared" ref="H759" si="3523">B759&amp;N749</f>
        <v>Начисление - Общий переменный расход</v>
      </c>
      <c r="I759" s="13"/>
      <c r="J759" s="3"/>
      <c r="K759" s="3"/>
      <c r="L759" s="3"/>
      <c r="M759" s="5"/>
      <c r="N759" s="36" t="str">
        <f>Главная!$Y$8</f>
        <v>итого</v>
      </c>
      <c r="O759" s="36"/>
      <c r="P759" s="5"/>
      <c r="Q759" s="336" t="s">
        <v>26</v>
      </c>
      <c r="R759" s="36"/>
      <c r="S759" s="36"/>
      <c r="T759" s="62">
        <f t="shared" ref="T759" si="3524">T755</f>
        <v>0</v>
      </c>
      <c r="U759" s="36"/>
      <c r="V759" s="36"/>
      <c r="W759" s="339">
        <f>SUM($Y759:$HA759)</f>
        <v>0</v>
      </c>
      <c r="X759" s="38"/>
      <c r="Y759" s="46"/>
      <c r="Z759" s="99"/>
      <c r="AA759" s="342">
        <f t="shared" ref="AA759:BF759" si="3525">IF(AA$8="",0,IF(AA$1=1,SUMIFS(755:755,$1:$1,"&gt;="&amp;1,$1:$1,"&lt;="&amp;INT($T757/30))+($T757/30-INT($T757/30))*SUMIFS(755:755,$1:$1,INT($T757/30)+1),0)+($T757/30-INT($T757/30))*SUMIFS(755:755,$1:$1,AA$1+INT($T757/30)+1)+(INT($T757/30)+1-$T757/30)*SUMIFS(755:755,$1:$1,AA$1+INT($T757/30)))</f>
        <v>0</v>
      </c>
      <c r="AB759" s="342">
        <f t="shared" si="3525"/>
        <v>0</v>
      </c>
      <c r="AC759" s="342">
        <f t="shared" si="3525"/>
        <v>0</v>
      </c>
      <c r="AD759" s="342">
        <f t="shared" si="3525"/>
        <v>0</v>
      </c>
      <c r="AE759" s="342">
        <f t="shared" si="3525"/>
        <v>0</v>
      </c>
      <c r="AF759" s="342">
        <f t="shared" si="3525"/>
        <v>0</v>
      </c>
      <c r="AG759" s="342">
        <f t="shared" si="3525"/>
        <v>0</v>
      </c>
      <c r="AH759" s="342">
        <f t="shared" si="3525"/>
        <v>0</v>
      </c>
      <c r="AI759" s="342">
        <f t="shared" si="3525"/>
        <v>0</v>
      </c>
      <c r="AJ759" s="342">
        <f t="shared" si="3525"/>
        <v>0</v>
      </c>
      <c r="AK759" s="342">
        <f t="shared" si="3525"/>
        <v>0</v>
      </c>
      <c r="AL759" s="342">
        <f t="shared" si="3525"/>
        <v>0</v>
      </c>
      <c r="AM759" s="342">
        <f t="shared" si="3525"/>
        <v>0</v>
      </c>
      <c r="AN759" s="342">
        <f t="shared" si="3525"/>
        <v>0</v>
      </c>
      <c r="AO759" s="342">
        <f t="shared" si="3525"/>
        <v>0</v>
      </c>
      <c r="AP759" s="342">
        <f t="shared" si="3525"/>
        <v>0</v>
      </c>
      <c r="AQ759" s="342">
        <f t="shared" si="3525"/>
        <v>0</v>
      </c>
      <c r="AR759" s="342">
        <f t="shared" si="3525"/>
        <v>0</v>
      </c>
      <c r="AS759" s="342">
        <f t="shared" si="3525"/>
        <v>0</v>
      </c>
      <c r="AT759" s="342">
        <f t="shared" si="3525"/>
        <v>0</v>
      </c>
      <c r="AU759" s="342">
        <f t="shared" si="3525"/>
        <v>0</v>
      </c>
      <c r="AV759" s="342">
        <f t="shared" si="3525"/>
        <v>0</v>
      </c>
      <c r="AW759" s="342">
        <f t="shared" si="3525"/>
        <v>0</v>
      </c>
      <c r="AX759" s="342">
        <f t="shared" si="3525"/>
        <v>0</v>
      </c>
      <c r="AY759" s="342">
        <f t="shared" si="3525"/>
        <v>0</v>
      </c>
      <c r="AZ759" s="342">
        <f t="shared" si="3525"/>
        <v>0</v>
      </c>
      <c r="BA759" s="342">
        <f t="shared" si="3525"/>
        <v>0</v>
      </c>
      <c r="BB759" s="342">
        <f t="shared" si="3525"/>
        <v>0</v>
      </c>
      <c r="BC759" s="342">
        <f t="shared" si="3525"/>
        <v>0</v>
      </c>
      <c r="BD759" s="342">
        <f t="shared" si="3525"/>
        <v>0</v>
      </c>
      <c r="BE759" s="342">
        <f t="shared" si="3525"/>
        <v>0</v>
      </c>
      <c r="BF759" s="342">
        <f t="shared" si="3525"/>
        <v>0</v>
      </c>
      <c r="BG759" s="342">
        <f t="shared" ref="BG759:CL759" si="3526">IF(BG$8="",0,IF(BG$1=1,SUMIFS(755:755,$1:$1,"&gt;="&amp;1,$1:$1,"&lt;="&amp;INT($T757/30))+($T757/30-INT($T757/30))*SUMIFS(755:755,$1:$1,INT($T757/30)+1),0)+($T757/30-INT($T757/30))*SUMIFS(755:755,$1:$1,BG$1+INT($T757/30)+1)+(INT($T757/30)+1-$T757/30)*SUMIFS(755:755,$1:$1,BG$1+INT($T757/30)))</f>
        <v>0</v>
      </c>
      <c r="BH759" s="342">
        <f t="shared" si="3526"/>
        <v>0</v>
      </c>
      <c r="BI759" s="342">
        <f t="shared" si="3526"/>
        <v>0</v>
      </c>
      <c r="BJ759" s="342">
        <f t="shared" si="3526"/>
        <v>0</v>
      </c>
      <c r="BK759" s="342">
        <f t="shared" si="3526"/>
        <v>0</v>
      </c>
      <c r="BL759" s="342">
        <f t="shared" si="3526"/>
        <v>0</v>
      </c>
      <c r="BM759" s="342">
        <f t="shared" si="3526"/>
        <v>0</v>
      </c>
      <c r="BN759" s="342">
        <f t="shared" si="3526"/>
        <v>0</v>
      </c>
      <c r="BO759" s="342">
        <f t="shared" si="3526"/>
        <v>0</v>
      </c>
      <c r="BP759" s="342">
        <f t="shared" si="3526"/>
        <v>0</v>
      </c>
      <c r="BQ759" s="342">
        <f t="shared" si="3526"/>
        <v>0</v>
      </c>
      <c r="BR759" s="342">
        <f t="shared" si="3526"/>
        <v>0</v>
      </c>
      <c r="BS759" s="342">
        <f t="shared" si="3526"/>
        <v>0</v>
      </c>
      <c r="BT759" s="342">
        <f t="shared" si="3526"/>
        <v>0</v>
      </c>
      <c r="BU759" s="342">
        <f t="shared" si="3526"/>
        <v>0</v>
      </c>
      <c r="BV759" s="342">
        <f t="shared" si="3526"/>
        <v>0</v>
      </c>
      <c r="BW759" s="342">
        <f t="shared" si="3526"/>
        <v>0</v>
      </c>
      <c r="BX759" s="342">
        <f t="shared" si="3526"/>
        <v>0</v>
      </c>
      <c r="BY759" s="342">
        <f t="shared" si="3526"/>
        <v>0</v>
      </c>
      <c r="BZ759" s="342">
        <f t="shared" si="3526"/>
        <v>0</v>
      </c>
      <c r="CA759" s="342">
        <f t="shared" si="3526"/>
        <v>0</v>
      </c>
      <c r="CB759" s="342">
        <f t="shared" si="3526"/>
        <v>0</v>
      </c>
      <c r="CC759" s="342">
        <f t="shared" si="3526"/>
        <v>0</v>
      </c>
      <c r="CD759" s="342">
        <f t="shared" si="3526"/>
        <v>0</v>
      </c>
      <c r="CE759" s="342">
        <f t="shared" si="3526"/>
        <v>0</v>
      </c>
      <c r="CF759" s="342">
        <f t="shared" si="3526"/>
        <v>0</v>
      </c>
      <c r="CG759" s="342">
        <f t="shared" si="3526"/>
        <v>0</v>
      </c>
      <c r="CH759" s="342">
        <f t="shared" si="3526"/>
        <v>0</v>
      </c>
      <c r="CI759" s="342">
        <f t="shared" si="3526"/>
        <v>0</v>
      </c>
      <c r="CJ759" s="342">
        <f t="shared" si="3526"/>
        <v>0</v>
      </c>
      <c r="CK759" s="342">
        <f t="shared" si="3526"/>
        <v>0</v>
      </c>
      <c r="CL759" s="342">
        <f t="shared" si="3526"/>
        <v>0</v>
      </c>
      <c r="CM759" s="342">
        <f t="shared" ref="CM759:DG759" si="3527">IF(CM$8="",0,IF(CM$1=1,SUMIFS(755:755,$1:$1,"&gt;="&amp;1,$1:$1,"&lt;="&amp;INT($T757/30))+($T757/30-INT($T757/30))*SUMIFS(755:755,$1:$1,INT($T757/30)+1),0)+($T757/30-INT($T757/30))*SUMIFS(755:755,$1:$1,CM$1+INT($T757/30)+1)+(INT($T757/30)+1-$T757/30)*SUMIFS(755:755,$1:$1,CM$1+INT($T757/30)))</f>
        <v>0</v>
      </c>
      <c r="CN759" s="342">
        <f t="shared" si="3527"/>
        <v>0</v>
      </c>
      <c r="CO759" s="342">
        <f t="shared" si="3527"/>
        <v>0</v>
      </c>
      <c r="CP759" s="342">
        <f t="shared" si="3527"/>
        <v>0</v>
      </c>
      <c r="CQ759" s="342">
        <f t="shared" si="3527"/>
        <v>0</v>
      </c>
      <c r="CR759" s="342">
        <f t="shared" si="3527"/>
        <v>0</v>
      </c>
      <c r="CS759" s="342">
        <f t="shared" si="3527"/>
        <v>0</v>
      </c>
      <c r="CT759" s="342">
        <f t="shared" si="3527"/>
        <v>0</v>
      </c>
      <c r="CU759" s="342">
        <f t="shared" si="3527"/>
        <v>0</v>
      </c>
      <c r="CV759" s="342">
        <f t="shared" si="3527"/>
        <v>0</v>
      </c>
      <c r="CW759" s="342">
        <f t="shared" si="3527"/>
        <v>0</v>
      </c>
      <c r="CX759" s="342">
        <f t="shared" si="3527"/>
        <v>0</v>
      </c>
      <c r="CY759" s="342">
        <f t="shared" si="3527"/>
        <v>0</v>
      </c>
      <c r="CZ759" s="342">
        <f t="shared" si="3527"/>
        <v>0</v>
      </c>
      <c r="DA759" s="342">
        <f t="shared" si="3527"/>
        <v>0</v>
      </c>
      <c r="DB759" s="342">
        <f t="shared" si="3527"/>
        <v>0</v>
      </c>
      <c r="DC759" s="342">
        <f t="shared" si="3527"/>
        <v>0</v>
      </c>
      <c r="DD759" s="342">
        <f t="shared" si="3527"/>
        <v>0</v>
      </c>
      <c r="DE759" s="342">
        <f t="shared" si="3527"/>
        <v>0</v>
      </c>
      <c r="DF759" s="342">
        <f t="shared" si="3527"/>
        <v>0</v>
      </c>
      <c r="DG759" s="342">
        <f t="shared" si="3527"/>
        <v>0</v>
      </c>
      <c r="DH759" s="342">
        <f t="shared" ref="DH759:FS759" si="3528">IF(DH$8="",0,IF(DH$1=1,SUMIFS(755:755,$1:$1,"&gt;="&amp;1,$1:$1,"&lt;="&amp;INT($T757/30))+($T757/30-INT($T757/30))*SUMIFS(755:755,$1:$1,INT($T757/30)+1),0)+($T757/30-INT($T757/30))*SUMIFS(755:755,$1:$1,DH$1+INT($T757/30)+1)+(INT($T757/30)+1-$T757/30)*SUMIFS(755:755,$1:$1,DH$1+INT($T757/30)))</f>
        <v>0</v>
      </c>
      <c r="DI759" s="342">
        <f t="shared" si="3528"/>
        <v>0</v>
      </c>
      <c r="DJ759" s="342">
        <f t="shared" si="3528"/>
        <v>0</v>
      </c>
      <c r="DK759" s="342">
        <f t="shared" si="3528"/>
        <v>0</v>
      </c>
      <c r="DL759" s="342">
        <f t="shared" si="3528"/>
        <v>0</v>
      </c>
      <c r="DM759" s="342">
        <f t="shared" si="3528"/>
        <v>0</v>
      </c>
      <c r="DN759" s="342">
        <f t="shared" si="3528"/>
        <v>0</v>
      </c>
      <c r="DO759" s="342">
        <f t="shared" si="3528"/>
        <v>0</v>
      </c>
      <c r="DP759" s="342">
        <f t="shared" si="3528"/>
        <v>0</v>
      </c>
      <c r="DQ759" s="342">
        <f t="shared" si="3528"/>
        <v>0</v>
      </c>
      <c r="DR759" s="342">
        <f t="shared" si="3528"/>
        <v>0</v>
      </c>
      <c r="DS759" s="342">
        <f t="shared" si="3528"/>
        <v>0</v>
      </c>
      <c r="DT759" s="342">
        <f t="shared" si="3528"/>
        <v>0</v>
      </c>
      <c r="DU759" s="342">
        <f t="shared" si="3528"/>
        <v>0</v>
      </c>
      <c r="DV759" s="342">
        <f t="shared" si="3528"/>
        <v>0</v>
      </c>
      <c r="DW759" s="342">
        <f t="shared" si="3528"/>
        <v>0</v>
      </c>
      <c r="DX759" s="342">
        <f t="shared" si="3528"/>
        <v>0</v>
      </c>
      <c r="DY759" s="342">
        <f t="shared" si="3528"/>
        <v>0</v>
      </c>
      <c r="DZ759" s="342">
        <f t="shared" si="3528"/>
        <v>0</v>
      </c>
      <c r="EA759" s="342">
        <f t="shared" si="3528"/>
        <v>0</v>
      </c>
      <c r="EB759" s="342">
        <f t="shared" si="3528"/>
        <v>0</v>
      </c>
      <c r="EC759" s="342">
        <f t="shared" si="3528"/>
        <v>0</v>
      </c>
      <c r="ED759" s="342">
        <f t="shared" si="3528"/>
        <v>0</v>
      </c>
      <c r="EE759" s="342">
        <f t="shared" si="3528"/>
        <v>0</v>
      </c>
      <c r="EF759" s="342">
        <f t="shared" si="3528"/>
        <v>0</v>
      </c>
      <c r="EG759" s="342">
        <f t="shared" si="3528"/>
        <v>0</v>
      </c>
      <c r="EH759" s="342">
        <f t="shared" si="3528"/>
        <v>0</v>
      </c>
      <c r="EI759" s="342">
        <f t="shared" si="3528"/>
        <v>0</v>
      </c>
      <c r="EJ759" s="342">
        <f t="shared" si="3528"/>
        <v>0</v>
      </c>
      <c r="EK759" s="342">
        <f t="shared" si="3528"/>
        <v>0</v>
      </c>
      <c r="EL759" s="342">
        <f t="shared" si="3528"/>
        <v>0</v>
      </c>
      <c r="EM759" s="342">
        <f t="shared" si="3528"/>
        <v>0</v>
      </c>
      <c r="EN759" s="342">
        <f t="shared" si="3528"/>
        <v>0</v>
      </c>
      <c r="EO759" s="342">
        <f t="shared" si="3528"/>
        <v>0</v>
      </c>
      <c r="EP759" s="342">
        <f t="shared" si="3528"/>
        <v>0</v>
      </c>
      <c r="EQ759" s="342">
        <f t="shared" si="3528"/>
        <v>0</v>
      </c>
      <c r="ER759" s="342">
        <f t="shared" si="3528"/>
        <v>0</v>
      </c>
      <c r="ES759" s="342">
        <f t="shared" si="3528"/>
        <v>0</v>
      </c>
      <c r="ET759" s="342">
        <f t="shared" si="3528"/>
        <v>0</v>
      </c>
      <c r="EU759" s="342">
        <f t="shared" si="3528"/>
        <v>0</v>
      </c>
      <c r="EV759" s="342">
        <f t="shared" si="3528"/>
        <v>0</v>
      </c>
      <c r="EW759" s="342">
        <f t="shared" si="3528"/>
        <v>0</v>
      </c>
      <c r="EX759" s="342">
        <f t="shared" si="3528"/>
        <v>0</v>
      </c>
      <c r="EY759" s="342">
        <f t="shared" si="3528"/>
        <v>0</v>
      </c>
      <c r="EZ759" s="342">
        <f t="shared" si="3528"/>
        <v>0</v>
      </c>
      <c r="FA759" s="342">
        <f t="shared" si="3528"/>
        <v>0</v>
      </c>
      <c r="FB759" s="342">
        <f t="shared" si="3528"/>
        <v>0</v>
      </c>
      <c r="FC759" s="342">
        <f t="shared" si="3528"/>
        <v>0</v>
      </c>
      <c r="FD759" s="342">
        <f t="shared" si="3528"/>
        <v>0</v>
      </c>
      <c r="FE759" s="342">
        <f t="shared" si="3528"/>
        <v>0</v>
      </c>
      <c r="FF759" s="342">
        <f t="shared" si="3528"/>
        <v>0</v>
      </c>
      <c r="FG759" s="342">
        <f t="shared" si="3528"/>
        <v>0</v>
      </c>
      <c r="FH759" s="342">
        <f t="shared" si="3528"/>
        <v>0</v>
      </c>
      <c r="FI759" s="342">
        <f t="shared" si="3528"/>
        <v>0</v>
      </c>
      <c r="FJ759" s="342">
        <f t="shared" si="3528"/>
        <v>0</v>
      </c>
      <c r="FK759" s="342">
        <f t="shared" si="3528"/>
        <v>0</v>
      </c>
      <c r="FL759" s="342">
        <f t="shared" si="3528"/>
        <v>0</v>
      </c>
      <c r="FM759" s="342">
        <f t="shared" si="3528"/>
        <v>0</v>
      </c>
      <c r="FN759" s="342">
        <f t="shared" si="3528"/>
        <v>0</v>
      </c>
      <c r="FO759" s="342">
        <f t="shared" si="3528"/>
        <v>0</v>
      </c>
      <c r="FP759" s="342">
        <f t="shared" si="3528"/>
        <v>0</v>
      </c>
      <c r="FQ759" s="342">
        <f t="shared" si="3528"/>
        <v>0</v>
      </c>
      <c r="FR759" s="342">
        <f t="shared" si="3528"/>
        <v>0</v>
      </c>
      <c r="FS759" s="342">
        <f t="shared" si="3528"/>
        <v>0</v>
      </c>
      <c r="FT759" s="342">
        <f t="shared" ref="FT759:GZ759" si="3529">IF(FT$8="",0,IF(FT$1=1,SUMIFS(755:755,$1:$1,"&gt;="&amp;1,$1:$1,"&lt;="&amp;INT($T757/30))+($T757/30-INT($T757/30))*SUMIFS(755:755,$1:$1,INT($T757/30)+1),0)+($T757/30-INT($T757/30))*SUMIFS(755:755,$1:$1,FT$1+INT($T757/30)+1)+(INT($T757/30)+1-$T757/30)*SUMIFS(755:755,$1:$1,FT$1+INT($T757/30)))</f>
        <v>0</v>
      </c>
      <c r="FU759" s="342">
        <f t="shared" si="3529"/>
        <v>0</v>
      </c>
      <c r="FV759" s="342">
        <f t="shared" si="3529"/>
        <v>0</v>
      </c>
      <c r="FW759" s="342">
        <f t="shared" si="3529"/>
        <v>0</v>
      </c>
      <c r="FX759" s="342">
        <f t="shared" si="3529"/>
        <v>0</v>
      </c>
      <c r="FY759" s="342">
        <f t="shared" si="3529"/>
        <v>0</v>
      </c>
      <c r="FZ759" s="342">
        <f t="shared" si="3529"/>
        <v>0</v>
      </c>
      <c r="GA759" s="342">
        <f t="shared" si="3529"/>
        <v>0</v>
      </c>
      <c r="GB759" s="342">
        <f t="shared" si="3529"/>
        <v>0</v>
      </c>
      <c r="GC759" s="342">
        <f t="shared" si="3529"/>
        <v>0</v>
      </c>
      <c r="GD759" s="342">
        <f t="shared" si="3529"/>
        <v>0</v>
      </c>
      <c r="GE759" s="342">
        <f t="shared" si="3529"/>
        <v>0</v>
      </c>
      <c r="GF759" s="342">
        <f t="shared" si="3529"/>
        <v>0</v>
      </c>
      <c r="GG759" s="342">
        <f t="shared" si="3529"/>
        <v>0</v>
      </c>
      <c r="GH759" s="342">
        <f t="shared" si="3529"/>
        <v>0</v>
      </c>
      <c r="GI759" s="342">
        <f t="shared" si="3529"/>
        <v>0</v>
      </c>
      <c r="GJ759" s="342">
        <f t="shared" si="3529"/>
        <v>0</v>
      </c>
      <c r="GK759" s="342">
        <f t="shared" si="3529"/>
        <v>0</v>
      </c>
      <c r="GL759" s="342">
        <f t="shared" si="3529"/>
        <v>0</v>
      </c>
      <c r="GM759" s="342">
        <f t="shared" si="3529"/>
        <v>0</v>
      </c>
      <c r="GN759" s="342">
        <f t="shared" si="3529"/>
        <v>0</v>
      </c>
      <c r="GO759" s="342">
        <f t="shared" si="3529"/>
        <v>0</v>
      </c>
      <c r="GP759" s="342">
        <f t="shared" si="3529"/>
        <v>0</v>
      </c>
      <c r="GQ759" s="342">
        <f t="shared" si="3529"/>
        <v>0</v>
      </c>
      <c r="GR759" s="342">
        <f t="shared" si="3529"/>
        <v>0</v>
      </c>
      <c r="GS759" s="342">
        <f t="shared" si="3529"/>
        <v>0</v>
      </c>
      <c r="GT759" s="342">
        <f t="shared" si="3529"/>
        <v>0</v>
      </c>
      <c r="GU759" s="342">
        <f t="shared" si="3529"/>
        <v>0</v>
      </c>
      <c r="GV759" s="342">
        <f t="shared" si="3529"/>
        <v>0</v>
      </c>
      <c r="GW759" s="342">
        <f t="shared" si="3529"/>
        <v>0</v>
      </c>
      <c r="GX759" s="342">
        <f t="shared" si="3529"/>
        <v>0</v>
      </c>
      <c r="GY759" s="342">
        <f t="shared" si="3529"/>
        <v>0</v>
      </c>
      <c r="GZ759" s="342">
        <f t="shared" si="3529"/>
        <v>0</v>
      </c>
      <c r="HA759" s="3"/>
      <c r="HB759" s="3"/>
    </row>
    <row r="760" spans="1:210" ht="4.2" customHeight="1">
      <c r="A760" s="1"/>
      <c r="B760" s="1"/>
      <c r="C760" s="1"/>
      <c r="D760" s="1"/>
      <c r="E760" s="263"/>
      <c r="F760" s="48"/>
      <c r="G760" s="231"/>
      <c r="H760" s="1"/>
      <c r="I760" s="1"/>
      <c r="J760" s="1"/>
      <c r="K760" s="1"/>
      <c r="L760" s="1"/>
      <c r="M760" s="5"/>
      <c r="N760" s="1"/>
      <c r="O760" s="1"/>
      <c r="P760" s="5"/>
      <c r="Q760" s="1"/>
      <c r="R760" s="1"/>
      <c r="S760" s="5"/>
      <c r="T760" s="7"/>
      <c r="U760" s="24"/>
      <c r="V760" s="1"/>
      <c r="W760" s="12"/>
      <c r="X760" s="10"/>
      <c r="Y760" s="46"/>
      <c r="Z760" s="93"/>
      <c r="AA760" s="356"/>
      <c r="AB760" s="356"/>
      <c r="AC760" s="356"/>
      <c r="AD760" s="356"/>
      <c r="AE760" s="356"/>
      <c r="AF760" s="356"/>
      <c r="AG760" s="356"/>
      <c r="AH760" s="356"/>
      <c r="AI760" s="356"/>
      <c r="AJ760" s="356"/>
      <c r="AK760" s="356"/>
      <c r="AL760" s="356"/>
      <c r="AM760" s="356"/>
      <c r="AN760" s="356"/>
      <c r="AO760" s="356"/>
      <c r="AP760" s="356"/>
      <c r="AQ760" s="356"/>
      <c r="AR760" s="356"/>
      <c r="AS760" s="356"/>
      <c r="AT760" s="356"/>
      <c r="AU760" s="356"/>
      <c r="AV760" s="356"/>
      <c r="AW760" s="356"/>
      <c r="AX760" s="356"/>
      <c r="AY760" s="356"/>
      <c r="AZ760" s="356"/>
      <c r="BA760" s="356"/>
      <c r="BB760" s="356"/>
      <c r="BC760" s="356"/>
      <c r="BD760" s="356"/>
      <c r="BE760" s="356"/>
      <c r="BF760" s="356"/>
      <c r="BG760" s="356"/>
      <c r="BH760" s="356"/>
      <c r="BI760" s="356"/>
      <c r="BJ760" s="356"/>
      <c r="BK760" s="356"/>
      <c r="BL760" s="356"/>
      <c r="BM760" s="356"/>
      <c r="BN760" s="356"/>
      <c r="BO760" s="356"/>
      <c r="BP760" s="356"/>
      <c r="BQ760" s="356"/>
      <c r="BR760" s="356"/>
      <c r="BS760" s="356"/>
      <c r="BT760" s="356"/>
      <c r="BU760" s="356"/>
      <c r="BV760" s="356"/>
      <c r="BW760" s="356"/>
      <c r="BX760" s="356"/>
      <c r="BY760" s="356"/>
      <c r="BZ760" s="356"/>
      <c r="CA760" s="356"/>
      <c r="CB760" s="356"/>
      <c r="CC760" s="356"/>
      <c r="CD760" s="356"/>
      <c r="CE760" s="356"/>
      <c r="CF760" s="356"/>
      <c r="CG760" s="356"/>
      <c r="CH760" s="356"/>
      <c r="CI760" s="356"/>
      <c r="CJ760" s="356"/>
      <c r="CK760" s="356"/>
      <c r="CL760" s="356"/>
      <c r="CM760" s="356"/>
      <c r="CN760" s="356"/>
      <c r="CO760" s="356"/>
      <c r="CP760" s="356"/>
      <c r="CQ760" s="356"/>
      <c r="CR760" s="356"/>
      <c r="CS760" s="356"/>
      <c r="CT760" s="356"/>
      <c r="CU760" s="356"/>
      <c r="CV760" s="356"/>
      <c r="CW760" s="356"/>
      <c r="CX760" s="356"/>
      <c r="CY760" s="356"/>
      <c r="CZ760" s="356"/>
      <c r="DA760" s="356"/>
      <c r="DB760" s="356"/>
      <c r="DC760" s="356"/>
      <c r="DD760" s="356"/>
      <c r="DE760" s="356"/>
      <c r="DF760" s="356"/>
      <c r="DG760" s="356"/>
      <c r="DH760" s="356"/>
      <c r="DI760" s="356"/>
      <c r="DJ760" s="356"/>
      <c r="DK760" s="356"/>
      <c r="DL760" s="356"/>
      <c r="DM760" s="356"/>
      <c r="DN760" s="356"/>
      <c r="DO760" s="356"/>
      <c r="DP760" s="356"/>
      <c r="DQ760" s="356"/>
      <c r="DR760" s="356"/>
      <c r="DS760" s="356"/>
      <c r="DT760" s="356"/>
      <c r="DU760" s="356"/>
      <c r="DV760" s="356"/>
      <c r="DW760" s="356"/>
      <c r="DX760" s="356"/>
      <c r="DY760" s="356"/>
      <c r="DZ760" s="356"/>
      <c r="EA760" s="356"/>
      <c r="EB760" s="356"/>
      <c r="EC760" s="356"/>
      <c r="ED760" s="356"/>
      <c r="EE760" s="356"/>
      <c r="EF760" s="356"/>
      <c r="EG760" s="356"/>
      <c r="EH760" s="356"/>
      <c r="EI760" s="356"/>
      <c r="EJ760" s="356"/>
      <c r="EK760" s="356"/>
      <c r="EL760" s="356"/>
      <c r="EM760" s="356"/>
      <c r="EN760" s="356"/>
      <c r="EO760" s="356"/>
      <c r="EP760" s="356"/>
      <c r="EQ760" s="356"/>
      <c r="ER760" s="356"/>
      <c r="ES760" s="356"/>
      <c r="ET760" s="356"/>
      <c r="EU760" s="356"/>
      <c r="EV760" s="356"/>
      <c r="EW760" s="356"/>
      <c r="EX760" s="356"/>
      <c r="EY760" s="356"/>
      <c r="EZ760" s="356"/>
      <c r="FA760" s="356"/>
      <c r="FB760" s="356"/>
      <c r="FC760" s="356"/>
      <c r="FD760" s="356"/>
      <c r="FE760" s="356"/>
      <c r="FF760" s="356"/>
      <c r="FG760" s="356"/>
      <c r="FH760" s="356"/>
      <c r="FI760" s="356"/>
      <c r="FJ760" s="356"/>
      <c r="FK760" s="356"/>
      <c r="FL760" s="356"/>
      <c r="FM760" s="356"/>
      <c r="FN760" s="356"/>
      <c r="FO760" s="356"/>
      <c r="FP760" s="356"/>
      <c r="FQ760" s="356"/>
      <c r="FR760" s="356"/>
      <c r="FS760" s="356"/>
      <c r="FT760" s="356"/>
      <c r="FU760" s="356"/>
      <c r="FV760" s="356"/>
      <c r="FW760" s="356"/>
      <c r="FX760" s="356"/>
      <c r="FY760" s="356"/>
      <c r="FZ760" s="356"/>
      <c r="GA760" s="356"/>
      <c r="GB760" s="356"/>
      <c r="GC760" s="356"/>
      <c r="GD760" s="356"/>
      <c r="GE760" s="356"/>
      <c r="GF760" s="356"/>
      <c r="GG760" s="356"/>
      <c r="GH760" s="356"/>
      <c r="GI760" s="356"/>
      <c r="GJ760" s="356"/>
      <c r="GK760" s="356"/>
      <c r="GL760" s="356"/>
      <c r="GM760" s="356"/>
      <c r="GN760" s="356"/>
      <c r="GO760" s="356"/>
      <c r="GP760" s="356"/>
      <c r="GQ760" s="356"/>
      <c r="GR760" s="356"/>
      <c r="GS760" s="356"/>
      <c r="GT760" s="356"/>
      <c r="GU760" s="356"/>
      <c r="GV760" s="356"/>
      <c r="GW760" s="356"/>
      <c r="GX760" s="356"/>
      <c r="GY760" s="356"/>
      <c r="GZ760" s="356"/>
      <c r="HA760" s="1"/>
      <c r="HB760" s="1"/>
    </row>
    <row r="761" spans="1:210" s="239" customFormat="1" ht="10.199999999999999">
      <c r="A761" s="228"/>
      <c r="B761" s="245" t="s">
        <v>163</v>
      </c>
      <c r="C761" s="230"/>
      <c r="D761" s="229"/>
      <c r="E761" s="270"/>
      <c r="F761" s="116"/>
      <c r="G761" s="231"/>
      <c r="H761" s="228"/>
      <c r="I761" s="228" t="str">
        <f t="shared" ref="I761" si="3530">$I$228</f>
        <v>Оборачиваемость кредиторской задолженности</v>
      </c>
      <c r="J761" s="228"/>
      <c r="K761" s="228"/>
      <c r="L761" s="228"/>
      <c r="M761" s="231"/>
      <c r="N761" s="228"/>
      <c r="O761" s="228"/>
      <c r="P761" s="231"/>
      <c r="Q761" s="228" t="s">
        <v>41</v>
      </c>
      <c r="R761" s="228"/>
      <c r="S761" s="231" t="s">
        <v>6</v>
      </c>
      <c r="T761" s="309"/>
      <c r="U761" s="228"/>
      <c r="V761" s="228"/>
      <c r="W761" s="235"/>
      <c r="X761" s="236"/>
      <c r="Y761" s="247"/>
      <c r="Z761" s="248"/>
      <c r="AA761" s="348"/>
      <c r="AB761" s="348"/>
      <c r="AC761" s="348"/>
      <c r="AD761" s="348"/>
      <c r="AE761" s="348"/>
      <c r="AF761" s="348"/>
      <c r="AG761" s="348"/>
      <c r="AH761" s="348"/>
      <c r="AI761" s="348"/>
      <c r="AJ761" s="348"/>
      <c r="AK761" s="348"/>
      <c r="AL761" s="348"/>
      <c r="AM761" s="348"/>
      <c r="AN761" s="348"/>
      <c r="AO761" s="348"/>
      <c r="AP761" s="348"/>
      <c r="AQ761" s="348"/>
      <c r="AR761" s="348"/>
      <c r="AS761" s="348"/>
      <c r="AT761" s="348"/>
      <c r="AU761" s="348"/>
      <c r="AV761" s="348"/>
      <c r="AW761" s="348"/>
      <c r="AX761" s="348"/>
      <c r="AY761" s="348"/>
      <c r="AZ761" s="348"/>
      <c r="BA761" s="348"/>
      <c r="BB761" s="348"/>
      <c r="BC761" s="348"/>
      <c r="BD761" s="348"/>
      <c r="BE761" s="348"/>
      <c r="BF761" s="348"/>
      <c r="BG761" s="348"/>
      <c r="BH761" s="348"/>
      <c r="BI761" s="348"/>
      <c r="BJ761" s="348"/>
      <c r="BK761" s="348"/>
      <c r="BL761" s="348"/>
      <c r="BM761" s="348"/>
      <c r="BN761" s="348"/>
      <c r="BO761" s="348"/>
      <c r="BP761" s="348"/>
      <c r="BQ761" s="348"/>
      <c r="BR761" s="348"/>
      <c r="BS761" s="348"/>
      <c r="BT761" s="348"/>
      <c r="BU761" s="348"/>
      <c r="BV761" s="348"/>
      <c r="BW761" s="348"/>
      <c r="BX761" s="348"/>
      <c r="BY761" s="348"/>
      <c r="BZ761" s="348"/>
      <c r="CA761" s="348"/>
      <c r="CB761" s="348"/>
      <c r="CC761" s="348"/>
      <c r="CD761" s="348"/>
      <c r="CE761" s="348"/>
      <c r="CF761" s="348"/>
      <c r="CG761" s="348"/>
      <c r="CH761" s="348"/>
      <c r="CI761" s="348"/>
      <c r="CJ761" s="348"/>
      <c r="CK761" s="348"/>
      <c r="CL761" s="348"/>
      <c r="CM761" s="348"/>
      <c r="CN761" s="348"/>
      <c r="CO761" s="348"/>
      <c r="CP761" s="348"/>
      <c r="CQ761" s="348"/>
      <c r="CR761" s="348"/>
      <c r="CS761" s="348"/>
      <c r="CT761" s="348"/>
      <c r="CU761" s="348"/>
      <c r="CV761" s="348"/>
      <c r="CW761" s="348"/>
      <c r="CX761" s="348"/>
      <c r="CY761" s="348"/>
      <c r="CZ761" s="348"/>
      <c r="DA761" s="348"/>
      <c r="DB761" s="348"/>
      <c r="DC761" s="348"/>
      <c r="DD761" s="348"/>
      <c r="DE761" s="348"/>
      <c r="DF761" s="348"/>
      <c r="DG761" s="348"/>
      <c r="DH761" s="348"/>
      <c r="DI761" s="348"/>
      <c r="DJ761" s="348"/>
      <c r="DK761" s="348"/>
      <c r="DL761" s="348"/>
      <c r="DM761" s="348"/>
      <c r="DN761" s="348"/>
      <c r="DO761" s="348"/>
      <c r="DP761" s="348"/>
      <c r="DQ761" s="348"/>
      <c r="DR761" s="348"/>
      <c r="DS761" s="348"/>
      <c r="DT761" s="348"/>
      <c r="DU761" s="348"/>
      <c r="DV761" s="348"/>
      <c r="DW761" s="348"/>
      <c r="DX761" s="348"/>
      <c r="DY761" s="348"/>
      <c r="DZ761" s="348"/>
      <c r="EA761" s="348"/>
      <c r="EB761" s="348"/>
      <c r="EC761" s="348"/>
      <c r="ED761" s="348"/>
      <c r="EE761" s="348"/>
      <c r="EF761" s="348"/>
      <c r="EG761" s="348"/>
      <c r="EH761" s="348"/>
      <c r="EI761" s="348"/>
      <c r="EJ761" s="348"/>
      <c r="EK761" s="348"/>
      <c r="EL761" s="348"/>
      <c r="EM761" s="348"/>
      <c r="EN761" s="348"/>
      <c r="EO761" s="348"/>
      <c r="EP761" s="348"/>
      <c r="EQ761" s="348"/>
      <c r="ER761" s="348"/>
      <c r="ES761" s="348"/>
      <c r="ET761" s="348"/>
      <c r="EU761" s="348"/>
      <c r="EV761" s="348"/>
      <c r="EW761" s="348"/>
      <c r="EX761" s="348"/>
      <c r="EY761" s="348"/>
      <c r="EZ761" s="348"/>
      <c r="FA761" s="348"/>
      <c r="FB761" s="348"/>
      <c r="FC761" s="348"/>
      <c r="FD761" s="348"/>
      <c r="FE761" s="348"/>
      <c r="FF761" s="348"/>
      <c r="FG761" s="348"/>
      <c r="FH761" s="348"/>
      <c r="FI761" s="348"/>
      <c r="FJ761" s="348"/>
      <c r="FK761" s="348"/>
      <c r="FL761" s="348"/>
      <c r="FM761" s="348"/>
      <c r="FN761" s="348"/>
      <c r="FO761" s="348"/>
      <c r="FP761" s="348"/>
      <c r="FQ761" s="348"/>
      <c r="FR761" s="348"/>
      <c r="FS761" s="348"/>
      <c r="FT761" s="348"/>
      <c r="FU761" s="348"/>
      <c r="FV761" s="348"/>
      <c r="FW761" s="348"/>
      <c r="FX761" s="348"/>
      <c r="FY761" s="348"/>
      <c r="FZ761" s="348"/>
      <c r="GA761" s="348"/>
      <c r="GB761" s="348"/>
      <c r="GC761" s="348"/>
      <c r="GD761" s="348"/>
      <c r="GE761" s="348"/>
      <c r="GF761" s="348"/>
      <c r="GG761" s="348"/>
      <c r="GH761" s="348"/>
      <c r="GI761" s="348"/>
      <c r="GJ761" s="348"/>
      <c r="GK761" s="348"/>
      <c r="GL761" s="348"/>
      <c r="GM761" s="348"/>
      <c r="GN761" s="348"/>
      <c r="GO761" s="348"/>
      <c r="GP761" s="348"/>
      <c r="GQ761" s="348"/>
      <c r="GR761" s="348"/>
      <c r="GS761" s="348"/>
      <c r="GT761" s="348"/>
      <c r="GU761" s="348"/>
      <c r="GV761" s="348"/>
      <c r="GW761" s="348"/>
      <c r="GX761" s="348"/>
      <c r="GY761" s="348"/>
      <c r="GZ761" s="348"/>
      <c r="HA761" s="228"/>
      <c r="HB761" s="228"/>
    </row>
    <row r="762" spans="1:210" ht="4.2" customHeight="1">
      <c r="A762" s="1"/>
      <c r="B762" s="1"/>
      <c r="C762" s="1"/>
      <c r="D762" s="1"/>
      <c r="E762" s="263"/>
      <c r="F762" s="48"/>
      <c r="G762" s="231"/>
      <c r="H762" s="1"/>
      <c r="I762" s="1"/>
      <c r="J762" s="1"/>
      <c r="K762" s="1"/>
      <c r="L762" s="1"/>
      <c r="M762" s="5"/>
      <c r="N762" s="1"/>
      <c r="O762" s="1"/>
      <c r="P762" s="5"/>
      <c r="Q762" s="1"/>
      <c r="R762" s="1"/>
      <c r="S762" s="5"/>
      <c r="T762" s="7"/>
      <c r="U762" s="24"/>
      <c r="V762" s="1"/>
      <c r="W762" s="12"/>
      <c r="X762" s="10"/>
      <c r="Y762" s="46"/>
      <c r="Z762" s="93"/>
      <c r="AA762" s="356"/>
      <c r="AB762" s="356"/>
      <c r="AC762" s="356"/>
      <c r="AD762" s="356"/>
      <c r="AE762" s="356"/>
      <c r="AF762" s="356"/>
      <c r="AG762" s="356"/>
      <c r="AH762" s="356"/>
      <c r="AI762" s="356"/>
      <c r="AJ762" s="356"/>
      <c r="AK762" s="356"/>
      <c r="AL762" s="356"/>
      <c r="AM762" s="356"/>
      <c r="AN762" s="356"/>
      <c r="AO762" s="356"/>
      <c r="AP762" s="356"/>
      <c r="AQ762" s="356"/>
      <c r="AR762" s="356"/>
      <c r="AS762" s="356"/>
      <c r="AT762" s="356"/>
      <c r="AU762" s="356"/>
      <c r="AV762" s="356"/>
      <c r="AW762" s="356"/>
      <c r="AX762" s="356"/>
      <c r="AY762" s="356"/>
      <c r="AZ762" s="356"/>
      <c r="BA762" s="356"/>
      <c r="BB762" s="356"/>
      <c r="BC762" s="356"/>
      <c r="BD762" s="356"/>
      <c r="BE762" s="356"/>
      <c r="BF762" s="356"/>
      <c r="BG762" s="356"/>
      <c r="BH762" s="356"/>
      <c r="BI762" s="356"/>
      <c r="BJ762" s="356"/>
      <c r="BK762" s="356"/>
      <c r="BL762" s="356"/>
      <c r="BM762" s="356"/>
      <c r="BN762" s="356"/>
      <c r="BO762" s="356"/>
      <c r="BP762" s="356"/>
      <c r="BQ762" s="356"/>
      <c r="BR762" s="356"/>
      <c r="BS762" s="356"/>
      <c r="BT762" s="356"/>
      <c r="BU762" s="356"/>
      <c r="BV762" s="356"/>
      <c r="BW762" s="356"/>
      <c r="BX762" s="356"/>
      <c r="BY762" s="356"/>
      <c r="BZ762" s="356"/>
      <c r="CA762" s="356"/>
      <c r="CB762" s="356"/>
      <c r="CC762" s="356"/>
      <c r="CD762" s="356"/>
      <c r="CE762" s="356"/>
      <c r="CF762" s="356"/>
      <c r="CG762" s="356"/>
      <c r="CH762" s="356"/>
      <c r="CI762" s="356"/>
      <c r="CJ762" s="356"/>
      <c r="CK762" s="356"/>
      <c r="CL762" s="356"/>
      <c r="CM762" s="356"/>
      <c r="CN762" s="356"/>
      <c r="CO762" s="356"/>
      <c r="CP762" s="356"/>
      <c r="CQ762" s="356"/>
      <c r="CR762" s="356"/>
      <c r="CS762" s="356"/>
      <c r="CT762" s="356"/>
      <c r="CU762" s="356"/>
      <c r="CV762" s="356"/>
      <c r="CW762" s="356"/>
      <c r="CX762" s="356"/>
      <c r="CY762" s="356"/>
      <c r="CZ762" s="356"/>
      <c r="DA762" s="356"/>
      <c r="DB762" s="356"/>
      <c r="DC762" s="356"/>
      <c r="DD762" s="356"/>
      <c r="DE762" s="356"/>
      <c r="DF762" s="356"/>
      <c r="DG762" s="356"/>
      <c r="DH762" s="356"/>
      <c r="DI762" s="356"/>
      <c r="DJ762" s="356"/>
      <c r="DK762" s="356"/>
      <c r="DL762" s="356"/>
      <c r="DM762" s="356"/>
      <c r="DN762" s="356"/>
      <c r="DO762" s="356"/>
      <c r="DP762" s="356"/>
      <c r="DQ762" s="356"/>
      <c r="DR762" s="356"/>
      <c r="DS762" s="356"/>
      <c r="DT762" s="356"/>
      <c r="DU762" s="356"/>
      <c r="DV762" s="356"/>
      <c r="DW762" s="356"/>
      <c r="DX762" s="356"/>
      <c r="DY762" s="356"/>
      <c r="DZ762" s="356"/>
      <c r="EA762" s="356"/>
      <c r="EB762" s="356"/>
      <c r="EC762" s="356"/>
      <c r="ED762" s="356"/>
      <c r="EE762" s="356"/>
      <c r="EF762" s="356"/>
      <c r="EG762" s="356"/>
      <c r="EH762" s="356"/>
      <c r="EI762" s="356"/>
      <c r="EJ762" s="356"/>
      <c r="EK762" s="356"/>
      <c r="EL762" s="356"/>
      <c r="EM762" s="356"/>
      <c r="EN762" s="356"/>
      <c r="EO762" s="356"/>
      <c r="EP762" s="356"/>
      <c r="EQ762" s="356"/>
      <c r="ER762" s="356"/>
      <c r="ES762" s="356"/>
      <c r="ET762" s="356"/>
      <c r="EU762" s="356"/>
      <c r="EV762" s="356"/>
      <c r="EW762" s="356"/>
      <c r="EX762" s="356"/>
      <c r="EY762" s="356"/>
      <c r="EZ762" s="356"/>
      <c r="FA762" s="356"/>
      <c r="FB762" s="356"/>
      <c r="FC762" s="356"/>
      <c r="FD762" s="356"/>
      <c r="FE762" s="356"/>
      <c r="FF762" s="356"/>
      <c r="FG762" s="356"/>
      <c r="FH762" s="356"/>
      <c r="FI762" s="356"/>
      <c r="FJ762" s="356"/>
      <c r="FK762" s="356"/>
      <c r="FL762" s="356"/>
      <c r="FM762" s="356"/>
      <c r="FN762" s="356"/>
      <c r="FO762" s="356"/>
      <c r="FP762" s="356"/>
      <c r="FQ762" s="356"/>
      <c r="FR762" s="356"/>
      <c r="FS762" s="356"/>
      <c r="FT762" s="356"/>
      <c r="FU762" s="356"/>
      <c r="FV762" s="356"/>
      <c r="FW762" s="356"/>
      <c r="FX762" s="356"/>
      <c r="FY762" s="356"/>
      <c r="FZ762" s="356"/>
      <c r="GA762" s="356"/>
      <c r="GB762" s="356"/>
      <c r="GC762" s="356"/>
      <c r="GD762" s="356"/>
      <c r="GE762" s="356"/>
      <c r="GF762" s="356"/>
      <c r="GG762" s="356"/>
      <c r="GH762" s="356"/>
      <c r="GI762" s="356"/>
      <c r="GJ762" s="356"/>
      <c r="GK762" s="356"/>
      <c r="GL762" s="356"/>
      <c r="GM762" s="356"/>
      <c r="GN762" s="356"/>
      <c r="GO762" s="356"/>
      <c r="GP762" s="356"/>
      <c r="GQ762" s="356"/>
      <c r="GR762" s="356"/>
      <c r="GS762" s="356"/>
      <c r="GT762" s="356"/>
      <c r="GU762" s="356"/>
      <c r="GV762" s="356"/>
      <c r="GW762" s="356"/>
      <c r="GX762" s="356"/>
      <c r="GY762" s="356"/>
      <c r="GZ762" s="356"/>
      <c r="HA762" s="1"/>
      <c r="HB762" s="1"/>
    </row>
    <row r="763" spans="1:210" s="4" customFormat="1">
      <c r="A763" s="3"/>
      <c r="B763" s="259" t="s">
        <v>160</v>
      </c>
      <c r="C763" s="3"/>
      <c r="D763" s="3"/>
      <c r="E763" s="9" t="s">
        <v>27</v>
      </c>
      <c r="F763" s="51"/>
      <c r="G763" s="232"/>
      <c r="H763" s="13" t="str">
        <f t="shared" ref="H763" si="3531">B763&amp;N749</f>
        <v>Оплата - Общий переменный расход</v>
      </c>
      <c r="I763" s="13"/>
      <c r="J763" s="3"/>
      <c r="K763" s="3"/>
      <c r="L763" s="3"/>
      <c r="M763" s="5"/>
      <c r="N763" s="36" t="str">
        <f>Главная!$Y$8</f>
        <v>итого</v>
      </c>
      <c r="O763" s="36"/>
      <c r="P763" s="5"/>
      <c r="Q763" s="336" t="s">
        <v>26</v>
      </c>
      <c r="R763" s="36"/>
      <c r="S763" s="36"/>
      <c r="T763" s="36"/>
      <c r="U763" s="36"/>
      <c r="V763" s="36"/>
      <c r="W763" s="339">
        <f>SUM($Y763:$HA763)</f>
        <v>0</v>
      </c>
      <c r="X763" s="38"/>
      <c r="Y763" s="46"/>
      <c r="Z763" s="99"/>
      <c r="AA763" s="342">
        <f t="shared" ref="AA763:BF763" si="3532">IF(AA$8="",0,IF(AA$1=1,SUMIFS(759:759,$1:$1,"&gt;="&amp;1,$1:$1,"&lt;="&amp;INT(-$T761/30))+(-$T761/30-INT(-$T761/30))*SUMIFS(759:759,$1:$1,INT(-$T761/30)+1),0)+(-$T761/30-INT(-$T761/30))*SUMIFS(759:759,$1:$1,AA$1+INT(-$T761/30)+1)+(INT(-$T761/30)+1+$T761/30)*SUMIFS(759:759,$1:$1,AA$1+INT(-$T761/30)))</f>
        <v>0</v>
      </c>
      <c r="AB763" s="342">
        <f t="shared" si="3532"/>
        <v>0</v>
      </c>
      <c r="AC763" s="342">
        <f t="shared" si="3532"/>
        <v>0</v>
      </c>
      <c r="AD763" s="342">
        <f t="shared" si="3532"/>
        <v>0</v>
      </c>
      <c r="AE763" s="342">
        <f t="shared" si="3532"/>
        <v>0</v>
      </c>
      <c r="AF763" s="342">
        <f t="shared" si="3532"/>
        <v>0</v>
      </c>
      <c r="AG763" s="342">
        <f t="shared" si="3532"/>
        <v>0</v>
      </c>
      <c r="AH763" s="342">
        <f t="shared" si="3532"/>
        <v>0</v>
      </c>
      <c r="AI763" s="342">
        <f t="shared" si="3532"/>
        <v>0</v>
      </c>
      <c r="AJ763" s="342">
        <f t="shared" si="3532"/>
        <v>0</v>
      </c>
      <c r="AK763" s="342">
        <f t="shared" si="3532"/>
        <v>0</v>
      </c>
      <c r="AL763" s="342">
        <f t="shared" si="3532"/>
        <v>0</v>
      </c>
      <c r="AM763" s="342">
        <f t="shared" si="3532"/>
        <v>0</v>
      </c>
      <c r="AN763" s="342">
        <f t="shared" si="3532"/>
        <v>0</v>
      </c>
      <c r="AO763" s="342">
        <f t="shared" si="3532"/>
        <v>0</v>
      </c>
      <c r="AP763" s="342">
        <f t="shared" si="3532"/>
        <v>0</v>
      </c>
      <c r="AQ763" s="342">
        <f t="shared" si="3532"/>
        <v>0</v>
      </c>
      <c r="AR763" s="342">
        <f t="shared" si="3532"/>
        <v>0</v>
      </c>
      <c r="AS763" s="342">
        <f t="shared" si="3532"/>
        <v>0</v>
      </c>
      <c r="AT763" s="342">
        <f t="shared" si="3532"/>
        <v>0</v>
      </c>
      <c r="AU763" s="342">
        <f t="shared" si="3532"/>
        <v>0</v>
      </c>
      <c r="AV763" s="342">
        <f t="shared" si="3532"/>
        <v>0</v>
      </c>
      <c r="AW763" s="342">
        <f t="shared" si="3532"/>
        <v>0</v>
      </c>
      <c r="AX763" s="342">
        <f t="shared" si="3532"/>
        <v>0</v>
      </c>
      <c r="AY763" s="342">
        <f t="shared" si="3532"/>
        <v>0</v>
      </c>
      <c r="AZ763" s="342">
        <f t="shared" si="3532"/>
        <v>0</v>
      </c>
      <c r="BA763" s="342">
        <f t="shared" si="3532"/>
        <v>0</v>
      </c>
      <c r="BB763" s="342">
        <f t="shared" si="3532"/>
        <v>0</v>
      </c>
      <c r="BC763" s="342">
        <f t="shared" si="3532"/>
        <v>0</v>
      </c>
      <c r="BD763" s="342">
        <f t="shared" si="3532"/>
        <v>0</v>
      </c>
      <c r="BE763" s="342">
        <f t="shared" si="3532"/>
        <v>0</v>
      </c>
      <c r="BF763" s="342">
        <f t="shared" si="3532"/>
        <v>0</v>
      </c>
      <c r="BG763" s="342">
        <f t="shared" ref="BG763:CL763" si="3533">IF(BG$8="",0,IF(BG$1=1,SUMIFS(759:759,$1:$1,"&gt;="&amp;1,$1:$1,"&lt;="&amp;INT(-$T761/30))+(-$T761/30-INT(-$T761/30))*SUMIFS(759:759,$1:$1,INT(-$T761/30)+1),0)+(-$T761/30-INT(-$T761/30))*SUMIFS(759:759,$1:$1,BG$1+INT(-$T761/30)+1)+(INT(-$T761/30)+1+$T761/30)*SUMIFS(759:759,$1:$1,BG$1+INT(-$T761/30)))</f>
        <v>0</v>
      </c>
      <c r="BH763" s="342">
        <f t="shared" si="3533"/>
        <v>0</v>
      </c>
      <c r="BI763" s="342">
        <f t="shared" si="3533"/>
        <v>0</v>
      </c>
      <c r="BJ763" s="342">
        <f t="shared" si="3533"/>
        <v>0</v>
      </c>
      <c r="BK763" s="342">
        <f t="shared" si="3533"/>
        <v>0</v>
      </c>
      <c r="BL763" s="342">
        <f t="shared" si="3533"/>
        <v>0</v>
      </c>
      <c r="BM763" s="342">
        <f t="shared" si="3533"/>
        <v>0</v>
      </c>
      <c r="BN763" s="342">
        <f t="shared" si="3533"/>
        <v>0</v>
      </c>
      <c r="BO763" s="342">
        <f t="shared" si="3533"/>
        <v>0</v>
      </c>
      <c r="BP763" s="342">
        <f t="shared" si="3533"/>
        <v>0</v>
      </c>
      <c r="BQ763" s="342">
        <f t="shared" si="3533"/>
        <v>0</v>
      </c>
      <c r="BR763" s="342">
        <f t="shared" si="3533"/>
        <v>0</v>
      </c>
      <c r="BS763" s="342">
        <f t="shared" si="3533"/>
        <v>0</v>
      </c>
      <c r="BT763" s="342">
        <f t="shared" si="3533"/>
        <v>0</v>
      </c>
      <c r="BU763" s="342">
        <f t="shared" si="3533"/>
        <v>0</v>
      </c>
      <c r="BV763" s="342">
        <f t="shared" si="3533"/>
        <v>0</v>
      </c>
      <c r="BW763" s="342">
        <f t="shared" si="3533"/>
        <v>0</v>
      </c>
      <c r="BX763" s="342">
        <f t="shared" si="3533"/>
        <v>0</v>
      </c>
      <c r="BY763" s="342">
        <f t="shared" si="3533"/>
        <v>0</v>
      </c>
      <c r="BZ763" s="342">
        <f t="shared" si="3533"/>
        <v>0</v>
      </c>
      <c r="CA763" s="342">
        <f t="shared" si="3533"/>
        <v>0</v>
      </c>
      <c r="CB763" s="342">
        <f t="shared" si="3533"/>
        <v>0</v>
      </c>
      <c r="CC763" s="342">
        <f t="shared" si="3533"/>
        <v>0</v>
      </c>
      <c r="CD763" s="342">
        <f t="shared" si="3533"/>
        <v>0</v>
      </c>
      <c r="CE763" s="342">
        <f t="shared" si="3533"/>
        <v>0</v>
      </c>
      <c r="CF763" s="342">
        <f t="shared" si="3533"/>
        <v>0</v>
      </c>
      <c r="CG763" s="342">
        <f t="shared" si="3533"/>
        <v>0</v>
      </c>
      <c r="CH763" s="342">
        <f t="shared" si="3533"/>
        <v>0</v>
      </c>
      <c r="CI763" s="342">
        <f t="shared" si="3533"/>
        <v>0</v>
      </c>
      <c r="CJ763" s="342">
        <f t="shared" si="3533"/>
        <v>0</v>
      </c>
      <c r="CK763" s="342">
        <f t="shared" si="3533"/>
        <v>0</v>
      </c>
      <c r="CL763" s="342">
        <f t="shared" si="3533"/>
        <v>0</v>
      </c>
      <c r="CM763" s="342">
        <f t="shared" ref="CM763:DG763" si="3534">IF(CM$8="",0,IF(CM$1=1,SUMIFS(759:759,$1:$1,"&gt;="&amp;1,$1:$1,"&lt;="&amp;INT(-$T761/30))+(-$T761/30-INT(-$T761/30))*SUMIFS(759:759,$1:$1,INT(-$T761/30)+1),0)+(-$T761/30-INT(-$T761/30))*SUMIFS(759:759,$1:$1,CM$1+INT(-$T761/30)+1)+(INT(-$T761/30)+1+$T761/30)*SUMIFS(759:759,$1:$1,CM$1+INT(-$T761/30)))</f>
        <v>0</v>
      </c>
      <c r="CN763" s="342">
        <f t="shared" si="3534"/>
        <v>0</v>
      </c>
      <c r="CO763" s="342">
        <f t="shared" si="3534"/>
        <v>0</v>
      </c>
      <c r="CP763" s="342">
        <f t="shared" si="3534"/>
        <v>0</v>
      </c>
      <c r="CQ763" s="342">
        <f t="shared" si="3534"/>
        <v>0</v>
      </c>
      <c r="CR763" s="342">
        <f t="shared" si="3534"/>
        <v>0</v>
      </c>
      <c r="CS763" s="342">
        <f t="shared" si="3534"/>
        <v>0</v>
      </c>
      <c r="CT763" s="342">
        <f t="shared" si="3534"/>
        <v>0</v>
      </c>
      <c r="CU763" s="342">
        <f t="shared" si="3534"/>
        <v>0</v>
      </c>
      <c r="CV763" s="342">
        <f t="shared" si="3534"/>
        <v>0</v>
      </c>
      <c r="CW763" s="342">
        <f t="shared" si="3534"/>
        <v>0</v>
      </c>
      <c r="CX763" s="342">
        <f t="shared" si="3534"/>
        <v>0</v>
      </c>
      <c r="CY763" s="342">
        <f t="shared" si="3534"/>
        <v>0</v>
      </c>
      <c r="CZ763" s="342">
        <f t="shared" si="3534"/>
        <v>0</v>
      </c>
      <c r="DA763" s="342">
        <f t="shared" si="3534"/>
        <v>0</v>
      </c>
      <c r="DB763" s="342">
        <f t="shared" si="3534"/>
        <v>0</v>
      </c>
      <c r="DC763" s="342">
        <f t="shared" si="3534"/>
        <v>0</v>
      </c>
      <c r="DD763" s="342">
        <f t="shared" si="3534"/>
        <v>0</v>
      </c>
      <c r="DE763" s="342">
        <f t="shared" si="3534"/>
        <v>0</v>
      </c>
      <c r="DF763" s="342">
        <f t="shared" si="3534"/>
        <v>0</v>
      </c>
      <c r="DG763" s="342">
        <f t="shared" si="3534"/>
        <v>0</v>
      </c>
      <c r="DH763" s="342">
        <f t="shared" ref="DH763:FS763" si="3535">IF(DH$8="",0,IF(DH$1=1,SUMIFS(759:759,$1:$1,"&gt;="&amp;1,$1:$1,"&lt;="&amp;INT(-$T761/30))+(-$T761/30-INT(-$T761/30))*SUMIFS(759:759,$1:$1,INT(-$T761/30)+1),0)+(-$T761/30-INT(-$T761/30))*SUMIFS(759:759,$1:$1,DH$1+INT(-$T761/30)+1)+(INT(-$T761/30)+1+$T761/30)*SUMIFS(759:759,$1:$1,DH$1+INT(-$T761/30)))</f>
        <v>0</v>
      </c>
      <c r="DI763" s="342">
        <f t="shared" si="3535"/>
        <v>0</v>
      </c>
      <c r="DJ763" s="342">
        <f t="shared" si="3535"/>
        <v>0</v>
      </c>
      <c r="DK763" s="342">
        <f t="shared" si="3535"/>
        <v>0</v>
      </c>
      <c r="DL763" s="342">
        <f t="shared" si="3535"/>
        <v>0</v>
      </c>
      <c r="DM763" s="342">
        <f t="shared" si="3535"/>
        <v>0</v>
      </c>
      <c r="DN763" s="342">
        <f t="shared" si="3535"/>
        <v>0</v>
      </c>
      <c r="DO763" s="342">
        <f t="shared" si="3535"/>
        <v>0</v>
      </c>
      <c r="DP763" s="342">
        <f t="shared" si="3535"/>
        <v>0</v>
      </c>
      <c r="DQ763" s="342">
        <f t="shared" si="3535"/>
        <v>0</v>
      </c>
      <c r="DR763" s="342">
        <f t="shared" si="3535"/>
        <v>0</v>
      </c>
      <c r="DS763" s="342">
        <f t="shared" si="3535"/>
        <v>0</v>
      </c>
      <c r="DT763" s="342">
        <f t="shared" si="3535"/>
        <v>0</v>
      </c>
      <c r="DU763" s="342">
        <f t="shared" si="3535"/>
        <v>0</v>
      </c>
      <c r="DV763" s="342">
        <f t="shared" si="3535"/>
        <v>0</v>
      </c>
      <c r="DW763" s="342">
        <f t="shared" si="3535"/>
        <v>0</v>
      </c>
      <c r="DX763" s="342">
        <f t="shared" si="3535"/>
        <v>0</v>
      </c>
      <c r="DY763" s="342">
        <f t="shared" si="3535"/>
        <v>0</v>
      </c>
      <c r="DZ763" s="342">
        <f t="shared" si="3535"/>
        <v>0</v>
      </c>
      <c r="EA763" s="342">
        <f t="shared" si="3535"/>
        <v>0</v>
      </c>
      <c r="EB763" s="342">
        <f t="shared" si="3535"/>
        <v>0</v>
      </c>
      <c r="EC763" s="342">
        <f t="shared" si="3535"/>
        <v>0</v>
      </c>
      <c r="ED763" s="342">
        <f t="shared" si="3535"/>
        <v>0</v>
      </c>
      <c r="EE763" s="342">
        <f t="shared" si="3535"/>
        <v>0</v>
      </c>
      <c r="EF763" s="342">
        <f t="shared" si="3535"/>
        <v>0</v>
      </c>
      <c r="EG763" s="342">
        <f t="shared" si="3535"/>
        <v>0</v>
      </c>
      <c r="EH763" s="342">
        <f t="shared" si="3535"/>
        <v>0</v>
      </c>
      <c r="EI763" s="342">
        <f t="shared" si="3535"/>
        <v>0</v>
      </c>
      <c r="EJ763" s="342">
        <f t="shared" si="3535"/>
        <v>0</v>
      </c>
      <c r="EK763" s="342">
        <f t="shared" si="3535"/>
        <v>0</v>
      </c>
      <c r="EL763" s="342">
        <f t="shared" si="3535"/>
        <v>0</v>
      </c>
      <c r="EM763" s="342">
        <f t="shared" si="3535"/>
        <v>0</v>
      </c>
      <c r="EN763" s="342">
        <f t="shared" si="3535"/>
        <v>0</v>
      </c>
      <c r="EO763" s="342">
        <f t="shared" si="3535"/>
        <v>0</v>
      </c>
      <c r="EP763" s="342">
        <f t="shared" si="3535"/>
        <v>0</v>
      </c>
      <c r="EQ763" s="342">
        <f t="shared" si="3535"/>
        <v>0</v>
      </c>
      <c r="ER763" s="342">
        <f t="shared" si="3535"/>
        <v>0</v>
      </c>
      <c r="ES763" s="342">
        <f t="shared" si="3535"/>
        <v>0</v>
      </c>
      <c r="ET763" s="342">
        <f t="shared" si="3535"/>
        <v>0</v>
      </c>
      <c r="EU763" s="342">
        <f t="shared" si="3535"/>
        <v>0</v>
      </c>
      <c r="EV763" s="342">
        <f t="shared" si="3535"/>
        <v>0</v>
      </c>
      <c r="EW763" s="342">
        <f t="shared" si="3535"/>
        <v>0</v>
      </c>
      <c r="EX763" s="342">
        <f t="shared" si="3535"/>
        <v>0</v>
      </c>
      <c r="EY763" s="342">
        <f t="shared" si="3535"/>
        <v>0</v>
      </c>
      <c r="EZ763" s="342">
        <f t="shared" si="3535"/>
        <v>0</v>
      </c>
      <c r="FA763" s="342">
        <f t="shared" si="3535"/>
        <v>0</v>
      </c>
      <c r="FB763" s="342">
        <f t="shared" si="3535"/>
        <v>0</v>
      </c>
      <c r="FC763" s="342">
        <f t="shared" si="3535"/>
        <v>0</v>
      </c>
      <c r="FD763" s="342">
        <f t="shared" si="3535"/>
        <v>0</v>
      </c>
      <c r="FE763" s="342">
        <f t="shared" si="3535"/>
        <v>0</v>
      </c>
      <c r="FF763" s="342">
        <f t="shared" si="3535"/>
        <v>0</v>
      </c>
      <c r="FG763" s="342">
        <f t="shared" si="3535"/>
        <v>0</v>
      </c>
      <c r="FH763" s="342">
        <f t="shared" si="3535"/>
        <v>0</v>
      </c>
      <c r="FI763" s="342">
        <f t="shared" si="3535"/>
        <v>0</v>
      </c>
      <c r="FJ763" s="342">
        <f t="shared" si="3535"/>
        <v>0</v>
      </c>
      <c r="FK763" s="342">
        <f t="shared" si="3535"/>
        <v>0</v>
      </c>
      <c r="FL763" s="342">
        <f t="shared" si="3535"/>
        <v>0</v>
      </c>
      <c r="FM763" s="342">
        <f t="shared" si="3535"/>
        <v>0</v>
      </c>
      <c r="FN763" s="342">
        <f t="shared" si="3535"/>
        <v>0</v>
      </c>
      <c r="FO763" s="342">
        <f t="shared" si="3535"/>
        <v>0</v>
      </c>
      <c r="FP763" s="342">
        <f t="shared" si="3535"/>
        <v>0</v>
      </c>
      <c r="FQ763" s="342">
        <f t="shared" si="3535"/>
        <v>0</v>
      </c>
      <c r="FR763" s="342">
        <f t="shared" si="3535"/>
        <v>0</v>
      </c>
      <c r="FS763" s="342">
        <f t="shared" si="3535"/>
        <v>0</v>
      </c>
      <c r="FT763" s="342">
        <f t="shared" ref="FT763:GZ763" si="3536">IF(FT$8="",0,IF(FT$1=1,SUMIFS(759:759,$1:$1,"&gt;="&amp;1,$1:$1,"&lt;="&amp;INT(-$T761/30))+(-$T761/30-INT(-$T761/30))*SUMIFS(759:759,$1:$1,INT(-$T761/30)+1),0)+(-$T761/30-INT(-$T761/30))*SUMIFS(759:759,$1:$1,FT$1+INT(-$T761/30)+1)+(INT(-$T761/30)+1+$T761/30)*SUMIFS(759:759,$1:$1,FT$1+INT(-$T761/30)))</f>
        <v>0</v>
      </c>
      <c r="FU763" s="342">
        <f t="shared" si="3536"/>
        <v>0</v>
      </c>
      <c r="FV763" s="342">
        <f t="shared" si="3536"/>
        <v>0</v>
      </c>
      <c r="FW763" s="342">
        <f t="shared" si="3536"/>
        <v>0</v>
      </c>
      <c r="FX763" s="342">
        <f t="shared" si="3536"/>
        <v>0</v>
      </c>
      <c r="FY763" s="342">
        <f t="shared" si="3536"/>
        <v>0</v>
      </c>
      <c r="FZ763" s="342">
        <f t="shared" si="3536"/>
        <v>0</v>
      </c>
      <c r="GA763" s="342">
        <f t="shared" si="3536"/>
        <v>0</v>
      </c>
      <c r="GB763" s="342">
        <f t="shared" si="3536"/>
        <v>0</v>
      </c>
      <c r="GC763" s="342">
        <f t="shared" si="3536"/>
        <v>0</v>
      </c>
      <c r="GD763" s="342">
        <f t="shared" si="3536"/>
        <v>0</v>
      </c>
      <c r="GE763" s="342">
        <f t="shared" si="3536"/>
        <v>0</v>
      </c>
      <c r="GF763" s="342">
        <f t="shared" si="3536"/>
        <v>0</v>
      </c>
      <c r="GG763" s="342">
        <f t="shared" si="3536"/>
        <v>0</v>
      </c>
      <c r="GH763" s="342">
        <f t="shared" si="3536"/>
        <v>0</v>
      </c>
      <c r="GI763" s="342">
        <f t="shared" si="3536"/>
        <v>0</v>
      </c>
      <c r="GJ763" s="342">
        <f t="shared" si="3536"/>
        <v>0</v>
      </c>
      <c r="GK763" s="342">
        <f t="shared" si="3536"/>
        <v>0</v>
      </c>
      <c r="GL763" s="342">
        <f t="shared" si="3536"/>
        <v>0</v>
      </c>
      <c r="GM763" s="342">
        <f t="shared" si="3536"/>
        <v>0</v>
      </c>
      <c r="GN763" s="342">
        <f t="shared" si="3536"/>
        <v>0</v>
      </c>
      <c r="GO763" s="342">
        <f t="shared" si="3536"/>
        <v>0</v>
      </c>
      <c r="GP763" s="342">
        <f t="shared" si="3536"/>
        <v>0</v>
      </c>
      <c r="GQ763" s="342">
        <f t="shared" si="3536"/>
        <v>0</v>
      </c>
      <c r="GR763" s="342">
        <f t="shared" si="3536"/>
        <v>0</v>
      </c>
      <c r="GS763" s="342">
        <f t="shared" si="3536"/>
        <v>0</v>
      </c>
      <c r="GT763" s="342">
        <f t="shared" si="3536"/>
        <v>0</v>
      </c>
      <c r="GU763" s="342">
        <f t="shared" si="3536"/>
        <v>0</v>
      </c>
      <c r="GV763" s="342">
        <f t="shared" si="3536"/>
        <v>0</v>
      </c>
      <c r="GW763" s="342">
        <f t="shared" si="3536"/>
        <v>0</v>
      </c>
      <c r="GX763" s="342">
        <f t="shared" si="3536"/>
        <v>0</v>
      </c>
      <c r="GY763" s="342">
        <f t="shared" si="3536"/>
        <v>0</v>
      </c>
      <c r="GZ763" s="342">
        <f t="shared" si="3536"/>
        <v>0</v>
      </c>
      <c r="HA763" s="3"/>
      <c r="HB763" s="3"/>
    </row>
    <row r="764" spans="1:210" ht="4.2" customHeight="1">
      <c r="A764" s="1"/>
      <c r="B764" s="1"/>
      <c r="C764" s="1"/>
      <c r="D764" s="1"/>
      <c r="E764" s="263"/>
      <c r="F764" s="48"/>
      <c r="G764" s="231"/>
      <c r="H764" s="1"/>
      <c r="I764" s="1"/>
      <c r="J764" s="1"/>
      <c r="K764" s="1"/>
      <c r="L764" s="1"/>
      <c r="M764" s="5"/>
      <c r="N764" s="1"/>
      <c r="O764" s="1"/>
      <c r="P764" s="5"/>
      <c r="Q764" s="1"/>
      <c r="R764" s="1"/>
      <c r="S764" s="5"/>
      <c r="T764" s="7"/>
      <c r="U764" s="24"/>
      <c r="V764" s="1"/>
      <c r="W764" s="12"/>
      <c r="X764" s="10"/>
      <c r="Y764" s="46"/>
      <c r="Z764" s="93"/>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94"/>
      <c r="CD764" s="94"/>
      <c r="CE764" s="94"/>
      <c r="CF764" s="94"/>
      <c r="CG764" s="94"/>
      <c r="CH764" s="94"/>
      <c r="CI764" s="94"/>
      <c r="CJ764" s="94"/>
      <c r="CK764" s="94"/>
      <c r="CL764" s="94"/>
      <c r="CM764" s="94"/>
      <c r="CN764" s="94"/>
      <c r="CO764" s="94"/>
      <c r="CP764" s="94"/>
      <c r="CQ764" s="94"/>
      <c r="CR764" s="94"/>
      <c r="CS764" s="94"/>
      <c r="CT764" s="94"/>
      <c r="CU764" s="94"/>
      <c r="CV764" s="94"/>
      <c r="CW764" s="94"/>
      <c r="CX764" s="94"/>
      <c r="CY764" s="94"/>
      <c r="CZ764" s="94"/>
      <c r="DA764" s="94"/>
      <c r="DB764" s="94"/>
      <c r="DC764" s="94"/>
      <c r="DD764" s="94"/>
      <c r="DE764" s="94"/>
      <c r="DF764" s="94"/>
      <c r="DG764" s="94"/>
      <c r="DH764" s="94"/>
      <c r="DI764" s="94"/>
      <c r="DJ764" s="94"/>
      <c r="DK764" s="94"/>
      <c r="DL764" s="94"/>
      <c r="DM764" s="94"/>
      <c r="DN764" s="94"/>
      <c r="DO764" s="94"/>
      <c r="DP764" s="94"/>
      <c r="DQ764" s="94"/>
      <c r="DR764" s="94"/>
      <c r="DS764" s="94"/>
      <c r="DT764" s="94"/>
      <c r="DU764" s="94"/>
      <c r="DV764" s="94"/>
      <c r="DW764" s="94"/>
      <c r="DX764" s="94"/>
      <c r="DY764" s="94"/>
      <c r="DZ764" s="94"/>
      <c r="EA764" s="94"/>
      <c r="EB764" s="94"/>
      <c r="EC764" s="94"/>
      <c r="ED764" s="94"/>
      <c r="EE764" s="94"/>
      <c r="EF764" s="94"/>
      <c r="EG764" s="94"/>
      <c r="EH764" s="94"/>
      <c r="EI764" s="94"/>
      <c r="EJ764" s="94"/>
      <c r="EK764" s="94"/>
      <c r="EL764" s="94"/>
      <c r="EM764" s="94"/>
      <c r="EN764" s="94"/>
      <c r="EO764" s="94"/>
      <c r="EP764" s="94"/>
      <c r="EQ764" s="94"/>
      <c r="ER764" s="94"/>
      <c r="ES764" s="94"/>
      <c r="ET764" s="94"/>
      <c r="EU764" s="94"/>
      <c r="EV764" s="94"/>
      <c r="EW764" s="94"/>
      <c r="EX764" s="94"/>
      <c r="EY764" s="94"/>
      <c r="EZ764" s="94"/>
      <c r="FA764" s="94"/>
      <c r="FB764" s="94"/>
      <c r="FC764" s="94"/>
      <c r="FD764" s="94"/>
      <c r="FE764" s="94"/>
      <c r="FF764" s="94"/>
      <c r="FG764" s="94"/>
      <c r="FH764" s="94"/>
      <c r="FI764" s="94"/>
      <c r="FJ764" s="94"/>
      <c r="FK764" s="94"/>
      <c r="FL764" s="94"/>
      <c r="FM764" s="94"/>
      <c r="FN764" s="94"/>
      <c r="FO764" s="94"/>
      <c r="FP764" s="94"/>
      <c r="FQ764" s="94"/>
      <c r="FR764" s="94"/>
      <c r="FS764" s="94"/>
      <c r="FT764" s="94"/>
      <c r="FU764" s="94"/>
      <c r="FV764" s="94"/>
      <c r="FW764" s="94"/>
      <c r="FX764" s="94"/>
      <c r="FY764" s="94"/>
      <c r="FZ764" s="94"/>
      <c r="GA764" s="94"/>
      <c r="GB764" s="94"/>
      <c r="GC764" s="94"/>
      <c r="GD764" s="94"/>
      <c r="GE764" s="94"/>
      <c r="GF764" s="94"/>
      <c r="GG764" s="94"/>
      <c r="GH764" s="94"/>
      <c r="GI764" s="94"/>
      <c r="GJ764" s="94"/>
      <c r="GK764" s="94"/>
      <c r="GL764" s="94"/>
      <c r="GM764" s="94"/>
      <c r="GN764" s="94"/>
      <c r="GO764" s="94"/>
      <c r="GP764" s="94"/>
      <c r="GQ764" s="94"/>
      <c r="GR764" s="94"/>
      <c r="GS764" s="94"/>
      <c r="GT764" s="94"/>
      <c r="GU764" s="94"/>
      <c r="GV764" s="94"/>
      <c r="GW764" s="94"/>
      <c r="GX764" s="94"/>
      <c r="GY764" s="94"/>
      <c r="GZ764" s="94"/>
      <c r="HA764" s="1"/>
      <c r="HB764" s="1"/>
    </row>
    <row r="765" spans="1:210" ht="4.2" customHeight="1">
      <c r="A765" s="1"/>
      <c r="B765" s="1"/>
      <c r="C765" s="1"/>
      <c r="D765" s="1"/>
      <c r="E765" s="358"/>
      <c r="F765" s="358"/>
      <c r="G765" s="358"/>
      <c r="H765" s="358"/>
      <c r="I765" s="358"/>
      <c r="J765" s="358"/>
      <c r="K765" s="358"/>
      <c r="L765" s="358"/>
      <c r="M765" s="277"/>
      <c r="N765" s="358"/>
      <c r="O765" s="358"/>
      <c r="P765" s="277"/>
      <c r="Q765" s="358"/>
      <c r="R765" s="1"/>
      <c r="S765" s="5"/>
      <c r="T765" s="7"/>
      <c r="U765" s="24"/>
      <c r="V765" s="1"/>
      <c r="W765" s="359"/>
      <c r="X765" s="10"/>
      <c r="Y765" s="46"/>
      <c r="Z765" s="93"/>
      <c r="AA765" s="360"/>
      <c r="AB765" s="360"/>
      <c r="AC765" s="360"/>
      <c r="AD765" s="360"/>
      <c r="AE765" s="360"/>
      <c r="AF765" s="360"/>
      <c r="AG765" s="360"/>
      <c r="AH765" s="360"/>
      <c r="AI765" s="360"/>
      <c r="AJ765" s="360"/>
      <c r="AK765" s="360"/>
      <c r="AL765" s="360"/>
      <c r="AM765" s="360"/>
      <c r="AN765" s="360"/>
      <c r="AO765" s="360"/>
      <c r="AP765" s="360"/>
      <c r="AQ765" s="360"/>
      <c r="AR765" s="360"/>
      <c r="AS765" s="360"/>
      <c r="AT765" s="360"/>
      <c r="AU765" s="360"/>
      <c r="AV765" s="360"/>
      <c r="AW765" s="360"/>
      <c r="AX765" s="360"/>
      <c r="AY765" s="360"/>
      <c r="AZ765" s="360"/>
      <c r="BA765" s="360"/>
      <c r="BB765" s="360"/>
      <c r="BC765" s="360"/>
      <c r="BD765" s="360"/>
      <c r="BE765" s="360"/>
      <c r="BF765" s="360"/>
      <c r="BG765" s="360"/>
      <c r="BH765" s="360"/>
      <c r="BI765" s="360"/>
      <c r="BJ765" s="360"/>
      <c r="BK765" s="360"/>
      <c r="BL765" s="360"/>
      <c r="BM765" s="360"/>
      <c r="BN765" s="360"/>
      <c r="BO765" s="360"/>
      <c r="BP765" s="360"/>
      <c r="BQ765" s="360"/>
      <c r="BR765" s="360"/>
      <c r="BS765" s="360"/>
      <c r="BT765" s="360"/>
      <c r="BU765" s="360"/>
      <c r="BV765" s="360"/>
      <c r="BW765" s="360"/>
      <c r="BX765" s="360"/>
      <c r="BY765" s="360"/>
      <c r="BZ765" s="360"/>
      <c r="CA765" s="360"/>
      <c r="CB765" s="360"/>
      <c r="CC765" s="360"/>
      <c r="CD765" s="360"/>
      <c r="CE765" s="360"/>
      <c r="CF765" s="360"/>
      <c r="CG765" s="360"/>
      <c r="CH765" s="360"/>
      <c r="CI765" s="360"/>
      <c r="CJ765" s="360"/>
      <c r="CK765" s="360"/>
      <c r="CL765" s="360"/>
      <c r="CM765" s="360"/>
      <c r="CN765" s="360"/>
      <c r="CO765" s="360"/>
      <c r="CP765" s="360"/>
      <c r="CQ765" s="360"/>
      <c r="CR765" s="360"/>
      <c r="CS765" s="360"/>
      <c r="CT765" s="360"/>
      <c r="CU765" s="360"/>
      <c r="CV765" s="360"/>
      <c r="CW765" s="360"/>
      <c r="CX765" s="360"/>
      <c r="CY765" s="360"/>
      <c r="CZ765" s="360"/>
      <c r="DA765" s="360"/>
      <c r="DB765" s="360"/>
      <c r="DC765" s="360"/>
      <c r="DD765" s="360"/>
      <c r="DE765" s="360"/>
      <c r="DF765" s="360"/>
      <c r="DG765" s="360"/>
      <c r="DH765" s="360"/>
      <c r="DI765" s="360"/>
      <c r="DJ765" s="360"/>
      <c r="DK765" s="360"/>
      <c r="DL765" s="360"/>
      <c r="DM765" s="360"/>
      <c r="DN765" s="360"/>
      <c r="DO765" s="360"/>
      <c r="DP765" s="360"/>
      <c r="DQ765" s="360"/>
      <c r="DR765" s="360"/>
      <c r="DS765" s="360"/>
      <c r="DT765" s="360"/>
      <c r="DU765" s="360"/>
      <c r="DV765" s="360"/>
      <c r="DW765" s="360"/>
      <c r="DX765" s="360"/>
      <c r="DY765" s="360"/>
      <c r="DZ765" s="360"/>
      <c r="EA765" s="360"/>
      <c r="EB765" s="360"/>
      <c r="EC765" s="360"/>
      <c r="ED765" s="360"/>
      <c r="EE765" s="360"/>
      <c r="EF765" s="360"/>
      <c r="EG765" s="360"/>
      <c r="EH765" s="360"/>
      <c r="EI765" s="360"/>
      <c r="EJ765" s="360"/>
      <c r="EK765" s="360"/>
      <c r="EL765" s="360"/>
      <c r="EM765" s="360"/>
      <c r="EN765" s="360"/>
      <c r="EO765" s="360"/>
      <c r="EP765" s="360"/>
      <c r="EQ765" s="360"/>
      <c r="ER765" s="360"/>
      <c r="ES765" s="360"/>
      <c r="ET765" s="360"/>
      <c r="EU765" s="360"/>
      <c r="EV765" s="360"/>
      <c r="EW765" s="360"/>
      <c r="EX765" s="360"/>
      <c r="EY765" s="360"/>
      <c r="EZ765" s="360"/>
      <c r="FA765" s="360"/>
      <c r="FB765" s="360"/>
      <c r="FC765" s="360"/>
      <c r="FD765" s="360"/>
      <c r="FE765" s="360"/>
      <c r="FF765" s="360"/>
      <c r="FG765" s="360"/>
      <c r="FH765" s="360"/>
      <c r="FI765" s="360"/>
      <c r="FJ765" s="360"/>
      <c r="FK765" s="360"/>
      <c r="FL765" s="360"/>
      <c r="FM765" s="360"/>
      <c r="FN765" s="360"/>
      <c r="FO765" s="360"/>
      <c r="FP765" s="360"/>
      <c r="FQ765" s="360"/>
      <c r="FR765" s="360"/>
      <c r="FS765" s="360"/>
      <c r="FT765" s="360"/>
      <c r="FU765" s="360"/>
      <c r="FV765" s="360"/>
      <c r="FW765" s="360"/>
      <c r="FX765" s="360"/>
      <c r="FY765" s="360"/>
      <c r="FZ765" s="360"/>
      <c r="GA765" s="360"/>
      <c r="GB765" s="360"/>
      <c r="GC765" s="360"/>
      <c r="GD765" s="360"/>
      <c r="GE765" s="360"/>
      <c r="GF765" s="360"/>
      <c r="GG765" s="360"/>
      <c r="GH765" s="360"/>
      <c r="GI765" s="360"/>
      <c r="GJ765" s="360"/>
      <c r="GK765" s="360"/>
      <c r="GL765" s="360"/>
      <c r="GM765" s="360"/>
      <c r="GN765" s="360"/>
      <c r="GO765" s="360"/>
      <c r="GP765" s="360"/>
      <c r="GQ765" s="360"/>
      <c r="GR765" s="360"/>
      <c r="GS765" s="360"/>
      <c r="GT765" s="360"/>
      <c r="GU765" s="360"/>
      <c r="GV765" s="360"/>
      <c r="GW765" s="360"/>
      <c r="GX765" s="360"/>
      <c r="GY765" s="360"/>
      <c r="GZ765" s="360"/>
      <c r="HA765" s="1"/>
      <c r="HB765" s="1"/>
    </row>
    <row r="766" spans="1:210" ht="7.2" customHeight="1">
      <c r="A766" s="1"/>
      <c r="B766" s="1"/>
      <c r="C766" s="1"/>
      <c r="D766" s="1"/>
      <c r="E766" s="263"/>
      <c r="F766" s="48"/>
      <c r="G766" s="231"/>
      <c r="H766" s="1"/>
      <c r="I766" s="1"/>
      <c r="J766" s="1"/>
      <c r="K766" s="1"/>
      <c r="L766" s="1"/>
      <c r="M766" s="5"/>
      <c r="N766" s="1"/>
      <c r="O766" s="1"/>
      <c r="P766" s="5"/>
      <c r="Q766" s="1"/>
      <c r="R766" s="1"/>
      <c r="S766" s="5"/>
      <c r="T766" s="7"/>
      <c r="U766" s="24"/>
      <c r="V766" s="1"/>
      <c r="W766" s="12"/>
      <c r="X766" s="10"/>
      <c r="Y766" s="46"/>
      <c r="Z766" s="93"/>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4"/>
      <c r="BB766" s="94"/>
      <c r="BC766" s="94"/>
      <c r="BD766" s="94"/>
      <c r="BE766" s="94"/>
      <c r="BF766" s="94"/>
      <c r="BG766" s="94"/>
      <c r="BH766" s="94"/>
      <c r="BI766" s="94"/>
      <c r="BJ766" s="94"/>
      <c r="BK766" s="94"/>
      <c r="BL766" s="94"/>
      <c r="BM766" s="94"/>
      <c r="BN766" s="94"/>
      <c r="BO766" s="94"/>
      <c r="BP766" s="94"/>
      <c r="BQ766" s="94"/>
      <c r="BR766" s="94"/>
      <c r="BS766" s="94"/>
      <c r="BT766" s="94"/>
      <c r="BU766" s="94"/>
      <c r="BV766" s="94"/>
      <c r="BW766" s="94"/>
      <c r="BX766" s="94"/>
      <c r="BY766" s="94"/>
      <c r="BZ766" s="94"/>
      <c r="CA766" s="94"/>
      <c r="CB766" s="94"/>
      <c r="CC766" s="94"/>
      <c r="CD766" s="94"/>
      <c r="CE766" s="94"/>
      <c r="CF766" s="94"/>
      <c r="CG766" s="94"/>
      <c r="CH766" s="94"/>
      <c r="CI766" s="94"/>
      <c r="CJ766" s="94"/>
      <c r="CK766" s="94"/>
      <c r="CL766" s="94"/>
      <c r="CM766" s="94"/>
      <c r="CN766" s="94"/>
      <c r="CO766" s="94"/>
      <c r="CP766" s="94"/>
      <c r="CQ766" s="94"/>
      <c r="CR766" s="94"/>
      <c r="CS766" s="94"/>
      <c r="CT766" s="94"/>
      <c r="CU766" s="94"/>
      <c r="CV766" s="94"/>
      <c r="CW766" s="94"/>
      <c r="CX766" s="94"/>
      <c r="CY766" s="94"/>
      <c r="CZ766" s="94"/>
      <c r="DA766" s="94"/>
      <c r="DB766" s="94"/>
      <c r="DC766" s="94"/>
      <c r="DD766" s="94"/>
      <c r="DE766" s="94"/>
      <c r="DF766" s="94"/>
      <c r="DG766" s="94"/>
      <c r="DH766" s="94"/>
      <c r="DI766" s="94"/>
      <c r="DJ766" s="94"/>
      <c r="DK766" s="94"/>
      <c r="DL766" s="94"/>
      <c r="DM766" s="94"/>
      <c r="DN766" s="94"/>
      <c r="DO766" s="94"/>
      <c r="DP766" s="94"/>
      <c r="DQ766" s="94"/>
      <c r="DR766" s="94"/>
      <c r="DS766" s="94"/>
      <c r="DT766" s="94"/>
      <c r="DU766" s="94"/>
      <c r="DV766" s="94"/>
      <c r="DW766" s="94"/>
      <c r="DX766" s="94"/>
      <c r="DY766" s="94"/>
      <c r="DZ766" s="94"/>
      <c r="EA766" s="94"/>
      <c r="EB766" s="94"/>
      <c r="EC766" s="94"/>
      <c r="ED766" s="94"/>
      <c r="EE766" s="94"/>
      <c r="EF766" s="94"/>
      <c r="EG766" s="94"/>
      <c r="EH766" s="94"/>
      <c r="EI766" s="94"/>
      <c r="EJ766" s="94"/>
      <c r="EK766" s="94"/>
      <c r="EL766" s="94"/>
      <c r="EM766" s="94"/>
      <c r="EN766" s="94"/>
      <c r="EO766" s="94"/>
      <c r="EP766" s="94"/>
      <c r="EQ766" s="94"/>
      <c r="ER766" s="94"/>
      <c r="ES766" s="94"/>
      <c r="ET766" s="94"/>
      <c r="EU766" s="94"/>
      <c r="EV766" s="94"/>
      <c r="EW766" s="94"/>
      <c r="EX766" s="94"/>
      <c r="EY766" s="94"/>
      <c r="EZ766" s="94"/>
      <c r="FA766" s="94"/>
      <c r="FB766" s="94"/>
      <c r="FC766" s="94"/>
      <c r="FD766" s="94"/>
      <c r="FE766" s="94"/>
      <c r="FF766" s="94"/>
      <c r="FG766" s="94"/>
      <c r="FH766" s="94"/>
      <c r="FI766" s="94"/>
      <c r="FJ766" s="94"/>
      <c r="FK766" s="94"/>
      <c r="FL766" s="94"/>
      <c r="FM766" s="94"/>
      <c r="FN766" s="94"/>
      <c r="FO766" s="94"/>
      <c r="FP766" s="94"/>
      <c r="FQ766" s="94"/>
      <c r="FR766" s="94"/>
      <c r="FS766" s="94"/>
      <c r="FT766" s="94"/>
      <c r="FU766" s="94"/>
      <c r="FV766" s="94"/>
      <c r="FW766" s="94"/>
      <c r="FX766" s="94"/>
      <c r="FY766" s="94"/>
      <c r="FZ766" s="94"/>
      <c r="GA766" s="94"/>
      <c r="GB766" s="94"/>
      <c r="GC766" s="94"/>
      <c r="GD766" s="94"/>
      <c r="GE766" s="94"/>
      <c r="GF766" s="94"/>
      <c r="GG766" s="94"/>
      <c r="GH766" s="94"/>
      <c r="GI766" s="94"/>
      <c r="GJ766" s="94"/>
      <c r="GK766" s="94"/>
      <c r="GL766" s="94"/>
      <c r="GM766" s="94"/>
      <c r="GN766" s="94"/>
      <c r="GO766" s="94"/>
      <c r="GP766" s="94"/>
      <c r="GQ766" s="94"/>
      <c r="GR766" s="94"/>
      <c r="GS766" s="94"/>
      <c r="GT766" s="94"/>
      <c r="GU766" s="94"/>
      <c r="GV766" s="94"/>
      <c r="GW766" s="94"/>
      <c r="GX766" s="94"/>
      <c r="GY766" s="94"/>
      <c r="GZ766" s="94"/>
      <c r="HA766" s="1"/>
      <c r="HB766" s="1"/>
    </row>
    <row r="767" spans="1:210" ht="4.2" customHeight="1">
      <c r="A767" s="1"/>
      <c r="B767" s="350"/>
      <c r="C767" s="350"/>
      <c r="D767" s="350"/>
      <c r="E767" s="350"/>
      <c r="F767" s="350"/>
      <c r="G767" s="350"/>
      <c r="H767" s="350"/>
      <c r="I767" s="350"/>
      <c r="J767" s="350"/>
      <c r="K767" s="350"/>
      <c r="L767" s="1"/>
      <c r="M767" s="5"/>
      <c r="N767" s="350"/>
      <c r="O767" s="1"/>
      <c r="P767" s="5"/>
      <c r="Q767" s="1"/>
      <c r="R767" s="1"/>
      <c r="S767" s="5"/>
      <c r="T767" s="7"/>
      <c r="U767" s="24"/>
      <c r="V767" s="1"/>
      <c r="W767" s="350"/>
      <c r="X767" s="10"/>
      <c r="Y767" s="46"/>
      <c r="Z767" s="93"/>
      <c r="AA767" s="353"/>
      <c r="AB767" s="353"/>
      <c r="AC767" s="353"/>
      <c r="AD767" s="353"/>
      <c r="AE767" s="353"/>
      <c r="AF767" s="353"/>
      <c r="AG767" s="353"/>
      <c r="AH767" s="353"/>
      <c r="AI767" s="353"/>
      <c r="AJ767" s="353"/>
      <c r="AK767" s="353"/>
      <c r="AL767" s="353"/>
      <c r="AM767" s="353"/>
      <c r="AN767" s="353"/>
      <c r="AO767" s="353"/>
      <c r="AP767" s="353"/>
      <c r="AQ767" s="353"/>
      <c r="AR767" s="353"/>
      <c r="AS767" s="353"/>
      <c r="AT767" s="353"/>
      <c r="AU767" s="353"/>
      <c r="AV767" s="353"/>
      <c r="AW767" s="353"/>
      <c r="AX767" s="353"/>
      <c r="AY767" s="353"/>
      <c r="AZ767" s="353"/>
      <c r="BA767" s="353"/>
      <c r="BB767" s="353"/>
      <c r="BC767" s="353"/>
      <c r="BD767" s="353"/>
      <c r="BE767" s="353"/>
      <c r="BF767" s="353"/>
      <c r="BG767" s="353"/>
      <c r="BH767" s="353"/>
      <c r="BI767" s="353"/>
      <c r="BJ767" s="353"/>
      <c r="BK767" s="353"/>
      <c r="BL767" s="353"/>
      <c r="BM767" s="353"/>
      <c r="BN767" s="353"/>
      <c r="BO767" s="353"/>
      <c r="BP767" s="353"/>
      <c r="BQ767" s="353"/>
      <c r="BR767" s="353"/>
      <c r="BS767" s="353"/>
      <c r="BT767" s="353"/>
      <c r="BU767" s="353"/>
      <c r="BV767" s="353"/>
      <c r="BW767" s="353"/>
      <c r="BX767" s="353"/>
      <c r="BY767" s="353"/>
      <c r="BZ767" s="353"/>
      <c r="CA767" s="353"/>
      <c r="CB767" s="353"/>
      <c r="CC767" s="353"/>
      <c r="CD767" s="353"/>
      <c r="CE767" s="353"/>
      <c r="CF767" s="353"/>
      <c r="CG767" s="353"/>
      <c r="CH767" s="353"/>
      <c r="CI767" s="353"/>
      <c r="CJ767" s="353"/>
      <c r="CK767" s="353"/>
      <c r="CL767" s="353"/>
      <c r="CM767" s="353"/>
      <c r="CN767" s="353"/>
      <c r="CO767" s="353"/>
      <c r="CP767" s="353"/>
      <c r="CQ767" s="353"/>
      <c r="CR767" s="353"/>
      <c r="CS767" s="353"/>
      <c r="CT767" s="353"/>
      <c r="CU767" s="353"/>
      <c r="CV767" s="353"/>
      <c r="CW767" s="353"/>
      <c r="CX767" s="353"/>
      <c r="CY767" s="353"/>
      <c r="CZ767" s="353"/>
      <c r="DA767" s="353"/>
      <c r="DB767" s="353"/>
      <c r="DC767" s="353"/>
      <c r="DD767" s="353"/>
      <c r="DE767" s="353"/>
      <c r="DF767" s="353"/>
      <c r="DG767" s="353"/>
      <c r="DH767" s="353"/>
      <c r="DI767" s="353"/>
      <c r="DJ767" s="353"/>
      <c r="DK767" s="353"/>
      <c r="DL767" s="353"/>
      <c r="DM767" s="353"/>
      <c r="DN767" s="353"/>
      <c r="DO767" s="353"/>
      <c r="DP767" s="353"/>
      <c r="DQ767" s="353"/>
      <c r="DR767" s="353"/>
      <c r="DS767" s="353"/>
      <c r="DT767" s="353"/>
      <c r="DU767" s="353"/>
      <c r="DV767" s="353"/>
      <c r="DW767" s="353"/>
      <c r="DX767" s="353"/>
      <c r="DY767" s="353"/>
      <c r="DZ767" s="353"/>
      <c r="EA767" s="353"/>
      <c r="EB767" s="353"/>
      <c r="EC767" s="353"/>
      <c r="ED767" s="353"/>
      <c r="EE767" s="353"/>
      <c r="EF767" s="353"/>
      <c r="EG767" s="353"/>
      <c r="EH767" s="353"/>
      <c r="EI767" s="353"/>
      <c r="EJ767" s="353"/>
      <c r="EK767" s="353"/>
      <c r="EL767" s="353"/>
      <c r="EM767" s="353"/>
      <c r="EN767" s="353"/>
      <c r="EO767" s="353"/>
      <c r="EP767" s="353"/>
      <c r="EQ767" s="353"/>
      <c r="ER767" s="353"/>
      <c r="ES767" s="353"/>
      <c r="ET767" s="353"/>
      <c r="EU767" s="353"/>
      <c r="EV767" s="353"/>
      <c r="EW767" s="353"/>
      <c r="EX767" s="353"/>
      <c r="EY767" s="353"/>
      <c r="EZ767" s="353"/>
      <c r="FA767" s="353"/>
      <c r="FB767" s="353"/>
      <c r="FC767" s="353"/>
      <c r="FD767" s="353"/>
      <c r="FE767" s="353"/>
      <c r="FF767" s="353"/>
      <c r="FG767" s="353"/>
      <c r="FH767" s="353"/>
      <c r="FI767" s="353"/>
      <c r="FJ767" s="353"/>
      <c r="FK767" s="353"/>
      <c r="FL767" s="353"/>
      <c r="FM767" s="353"/>
      <c r="FN767" s="353"/>
      <c r="FO767" s="353"/>
      <c r="FP767" s="353"/>
      <c r="FQ767" s="353"/>
      <c r="FR767" s="353"/>
      <c r="FS767" s="353"/>
      <c r="FT767" s="353"/>
      <c r="FU767" s="353"/>
      <c r="FV767" s="353"/>
      <c r="FW767" s="353"/>
      <c r="FX767" s="353"/>
      <c r="FY767" s="353"/>
      <c r="FZ767" s="353"/>
      <c r="GA767" s="353"/>
      <c r="GB767" s="353"/>
      <c r="GC767" s="353"/>
      <c r="GD767" s="353"/>
      <c r="GE767" s="353"/>
      <c r="GF767" s="353"/>
      <c r="GG767" s="353"/>
      <c r="GH767" s="353"/>
      <c r="GI767" s="353"/>
      <c r="GJ767" s="353"/>
      <c r="GK767" s="353"/>
      <c r="GL767" s="353"/>
      <c r="GM767" s="353"/>
      <c r="GN767" s="353"/>
      <c r="GO767" s="353"/>
      <c r="GP767" s="353"/>
      <c r="GQ767" s="353"/>
      <c r="GR767" s="353"/>
      <c r="GS767" s="353"/>
      <c r="GT767" s="353"/>
      <c r="GU767" s="353"/>
      <c r="GV767" s="353"/>
      <c r="GW767" s="353"/>
      <c r="GX767" s="353"/>
      <c r="GY767" s="353"/>
      <c r="GZ767" s="353"/>
      <c r="HA767" s="1"/>
      <c r="HB767" s="1"/>
    </row>
    <row r="768" spans="1:210" ht="7.2" customHeight="1">
      <c r="A768" s="1"/>
      <c r="B768" s="1"/>
      <c r="C768" s="1"/>
      <c r="D768" s="1"/>
      <c r="E768" s="263"/>
      <c r="F768" s="48"/>
      <c r="G768" s="231"/>
      <c r="H768" s="1"/>
      <c r="I768" s="1"/>
      <c r="J768" s="1"/>
      <c r="K768" s="1"/>
      <c r="L768" s="1"/>
      <c r="M768" s="5"/>
      <c r="N768" s="1"/>
      <c r="O768" s="1"/>
      <c r="P768" s="5"/>
      <c r="Q768" s="1"/>
      <c r="R768" s="1"/>
      <c r="S768" s="5"/>
      <c r="T768" s="7"/>
      <c r="U768" s="24"/>
      <c r="V768" s="1"/>
      <c r="W768" s="12"/>
      <c r="X768" s="10"/>
      <c r="Y768" s="46"/>
      <c r="Z768" s="93"/>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4"/>
      <c r="BB768" s="94"/>
      <c r="BC768" s="94"/>
      <c r="BD768" s="94"/>
      <c r="BE768" s="94"/>
      <c r="BF768" s="94"/>
      <c r="BG768" s="94"/>
      <c r="BH768" s="94"/>
      <c r="BI768" s="94"/>
      <c r="BJ768" s="94"/>
      <c r="BK768" s="94"/>
      <c r="BL768" s="94"/>
      <c r="BM768" s="94"/>
      <c r="BN768" s="94"/>
      <c r="BO768" s="94"/>
      <c r="BP768" s="94"/>
      <c r="BQ768" s="94"/>
      <c r="BR768" s="94"/>
      <c r="BS768" s="94"/>
      <c r="BT768" s="94"/>
      <c r="BU768" s="94"/>
      <c r="BV768" s="94"/>
      <c r="BW768" s="94"/>
      <c r="BX768" s="94"/>
      <c r="BY768" s="94"/>
      <c r="BZ768" s="94"/>
      <c r="CA768" s="94"/>
      <c r="CB768" s="94"/>
      <c r="CC768" s="94"/>
      <c r="CD768" s="94"/>
      <c r="CE768" s="94"/>
      <c r="CF768" s="94"/>
      <c r="CG768" s="94"/>
      <c r="CH768" s="94"/>
      <c r="CI768" s="94"/>
      <c r="CJ768" s="94"/>
      <c r="CK768" s="94"/>
      <c r="CL768" s="94"/>
      <c r="CM768" s="94"/>
      <c r="CN768" s="94"/>
      <c r="CO768" s="94"/>
      <c r="CP768" s="94"/>
      <c r="CQ768" s="94"/>
      <c r="CR768" s="94"/>
      <c r="CS768" s="94"/>
      <c r="CT768" s="94"/>
      <c r="CU768" s="94"/>
      <c r="CV768" s="94"/>
      <c r="CW768" s="94"/>
      <c r="CX768" s="94"/>
      <c r="CY768" s="94"/>
      <c r="CZ768" s="94"/>
      <c r="DA768" s="94"/>
      <c r="DB768" s="94"/>
      <c r="DC768" s="94"/>
      <c r="DD768" s="94"/>
      <c r="DE768" s="94"/>
      <c r="DF768" s="94"/>
      <c r="DG768" s="94"/>
      <c r="DH768" s="94"/>
      <c r="DI768" s="94"/>
      <c r="DJ768" s="94"/>
      <c r="DK768" s="94"/>
      <c r="DL768" s="94"/>
      <c r="DM768" s="94"/>
      <c r="DN768" s="94"/>
      <c r="DO768" s="94"/>
      <c r="DP768" s="94"/>
      <c r="DQ768" s="94"/>
      <c r="DR768" s="94"/>
      <c r="DS768" s="94"/>
      <c r="DT768" s="94"/>
      <c r="DU768" s="94"/>
      <c r="DV768" s="94"/>
      <c r="DW768" s="94"/>
      <c r="DX768" s="94"/>
      <c r="DY768" s="94"/>
      <c r="DZ768" s="94"/>
      <c r="EA768" s="94"/>
      <c r="EB768" s="94"/>
      <c r="EC768" s="94"/>
      <c r="ED768" s="94"/>
      <c r="EE768" s="94"/>
      <c r="EF768" s="94"/>
      <c r="EG768" s="94"/>
      <c r="EH768" s="94"/>
      <c r="EI768" s="94"/>
      <c r="EJ768" s="94"/>
      <c r="EK768" s="94"/>
      <c r="EL768" s="94"/>
      <c r="EM768" s="94"/>
      <c r="EN768" s="94"/>
      <c r="EO768" s="94"/>
      <c r="EP768" s="94"/>
      <c r="EQ768" s="94"/>
      <c r="ER768" s="94"/>
      <c r="ES768" s="94"/>
      <c r="ET768" s="94"/>
      <c r="EU768" s="94"/>
      <c r="EV768" s="94"/>
      <c r="EW768" s="94"/>
      <c r="EX768" s="94"/>
      <c r="EY768" s="94"/>
      <c r="EZ768" s="94"/>
      <c r="FA768" s="94"/>
      <c r="FB768" s="94"/>
      <c r="FC768" s="94"/>
      <c r="FD768" s="94"/>
      <c r="FE768" s="94"/>
      <c r="FF768" s="94"/>
      <c r="FG768" s="94"/>
      <c r="FH768" s="94"/>
      <c r="FI768" s="94"/>
      <c r="FJ768" s="94"/>
      <c r="FK768" s="94"/>
      <c r="FL768" s="94"/>
      <c r="FM768" s="94"/>
      <c r="FN768" s="94"/>
      <c r="FO768" s="94"/>
      <c r="FP768" s="94"/>
      <c r="FQ768" s="94"/>
      <c r="FR768" s="94"/>
      <c r="FS768" s="94"/>
      <c r="FT768" s="94"/>
      <c r="FU768" s="94"/>
      <c r="FV768" s="94"/>
      <c r="FW768" s="94"/>
      <c r="FX768" s="94"/>
      <c r="FY768" s="94"/>
      <c r="FZ768" s="94"/>
      <c r="GA768" s="94"/>
      <c r="GB768" s="94"/>
      <c r="GC768" s="94"/>
      <c r="GD768" s="94"/>
      <c r="GE768" s="94"/>
      <c r="GF768" s="94"/>
      <c r="GG768" s="94"/>
      <c r="GH768" s="94"/>
      <c r="GI768" s="94"/>
      <c r="GJ768" s="94"/>
      <c r="GK768" s="94"/>
      <c r="GL768" s="94"/>
      <c r="GM768" s="94"/>
      <c r="GN768" s="94"/>
      <c r="GO768" s="94"/>
      <c r="GP768" s="94"/>
      <c r="GQ768" s="94"/>
      <c r="GR768" s="94"/>
      <c r="GS768" s="94"/>
      <c r="GT768" s="94"/>
      <c r="GU768" s="94"/>
      <c r="GV768" s="94"/>
      <c r="GW768" s="94"/>
      <c r="GX768" s="94"/>
      <c r="GY768" s="94"/>
      <c r="GZ768" s="94"/>
      <c r="HA768" s="1"/>
      <c r="HB768" s="1"/>
    </row>
    <row r="769" spans="1:210" ht="4.2" customHeight="1">
      <c r="A769" s="1"/>
      <c r="B769" s="1"/>
      <c r="C769" s="1"/>
      <c r="D769" s="14"/>
      <c r="E769" s="264"/>
      <c r="F769" s="14"/>
      <c r="G769" s="304"/>
      <c r="H769" s="14"/>
      <c r="I769" s="14"/>
      <c r="J769" s="14"/>
      <c r="K769" s="14"/>
      <c r="L769" s="14"/>
      <c r="M769" s="15"/>
      <c r="N769" s="14"/>
      <c r="O769" s="14"/>
      <c r="P769" s="15"/>
      <c r="Q769" s="14"/>
      <c r="R769" s="14"/>
      <c r="S769" s="15"/>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c r="DD769" s="180"/>
      <c r="DE769" s="180"/>
      <c r="DF769" s="180"/>
      <c r="DG769" s="180"/>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c r="FR769" s="180"/>
      <c r="FS769" s="180"/>
      <c r="FT769" s="180"/>
      <c r="FU769" s="180"/>
      <c r="FV769" s="180"/>
      <c r="FW769" s="180"/>
      <c r="FX769" s="180"/>
      <c r="FY769" s="180"/>
      <c r="FZ769" s="180"/>
      <c r="GA769" s="180"/>
      <c r="GB769" s="180"/>
      <c r="GC769" s="180"/>
      <c r="GD769" s="180"/>
      <c r="GE769" s="180"/>
      <c r="GF769" s="180"/>
      <c r="GG769" s="180"/>
      <c r="GH769" s="180"/>
      <c r="GI769" s="180"/>
      <c r="GJ769" s="180"/>
      <c r="GK769" s="180"/>
      <c r="GL769" s="180"/>
      <c r="GM769" s="180"/>
      <c r="GN769" s="180"/>
      <c r="GO769" s="180"/>
      <c r="GP769" s="180"/>
      <c r="GQ769" s="180"/>
      <c r="GR769" s="180"/>
      <c r="GS769" s="180"/>
      <c r="GT769" s="180"/>
      <c r="GU769" s="180"/>
      <c r="GV769" s="180"/>
      <c r="GW769" s="180"/>
      <c r="GX769" s="180"/>
      <c r="GY769" s="180"/>
      <c r="GZ769" s="180"/>
      <c r="HA769" s="1"/>
      <c r="HB769" s="1"/>
    </row>
    <row r="770" spans="1:210" ht="4.2" customHeight="1">
      <c r="A770" s="1"/>
      <c r="B770" s="1"/>
      <c r="C770" s="1"/>
      <c r="D770" s="1"/>
      <c r="E770" s="263"/>
      <c r="F770" s="48"/>
      <c r="G770" s="231"/>
      <c r="H770" s="5"/>
      <c r="I770" s="5"/>
      <c r="J770" s="5"/>
      <c r="K770" s="5"/>
      <c r="L770" s="5"/>
      <c r="M770" s="5"/>
      <c r="N770" s="5"/>
      <c r="O770" s="5"/>
      <c r="P770" s="5"/>
      <c r="Q770" s="5"/>
      <c r="R770" s="5"/>
      <c r="S770" s="5"/>
      <c r="T770" s="208"/>
      <c r="U770" s="24"/>
      <c r="V770" s="1"/>
      <c r="W770" s="12"/>
      <c r="X770" s="10"/>
      <c r="Y770" s="46"/>
      <c r="Z770" s="93"/>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94"/>
      <c r="CD770" s="94"/>
      <c r="CE770" s="94"/>
      <c r="CF770" s="94"/>
      <c r="CG770" s="94"/>
      <c r="CH770" s="94"/>
      <c r="CI770" s="94"/>
      <c r="CJ770" s="94"/>
      <c r="CK770" s="94"/>
      <c r="CL770" s="94"/>
      <c r="CM770" s="94"/>
      <c r="CN770" s="94"/>
      <c r="CO770" s="94"/>
      <c r="CP770" s="94"/>
      <c r="CQ770" s="94"/>
      <c r="CR770" s="94"/>
      <c r="CS770" s="94"/>
      <c r="CT770" s="94"/>
      <c r="CU770" s="94"/>
      <c r="CV770" s="94"/>
      <c r="CW770" s="94"/>
      <c r="CX770" s="94"/>
      <c r="CY770" s="94"/>
      <c r="CZ770" s="94"/>
      <c r="DA770" s="94"/>
      <c r="DB770" s="94"/>
      <c r="DC770" s="94"/>
      <c r="DD770" s="94"/>
      <c r="DE770" s="94"/>
      <c r="DF770" s="94"/>
      <c r="DG770" s="94"/>
      <c r="DH770" s="94"/>
      <c r="DI770" s="94"/>
      <c r="DJ770" s="94"/>
      <c r="DK770" s="94"/>
      <c r="DL770" s="94"/>
      <c r="DM770" s="94"/>
      <c r="DN770" s="94"/>
      <c r="DO770" s="94"/>
      <c r="DP770" s="94"/>
      <c r="DQ770" s="94"/>
      <c r="DR770" s="94"/>
      <c r="DS770" s="94"/>
      <c r="DT770" s="94"/>
      <c r="DU770" s="94"/>
      <c r="DV770" s="94"/>
      <c r="DW770" s="94"/>
      <c r="DX770" s="94"/>
      <c r="DY770" s="94"/>
      <c r="DZ770" s="94"/>
      <c r="EA770" s="94"/>
      <c r="EB770" s="94"/>
      <c r="EC770" s="94"/>
      <c r="ED770" s="94"/>
      <c r="EE770" s="94"/>
      <c r="EF770" s="94"/>
      <c r="EG770" s="94"/>
      <c r="EH770" s="94"/>
      <c r="EI770" s="94"/>
      <c r="EJ770" s="94"/>
      <c r="EK770" s="94"/>
      <c r="EL770" s="94"/>
      <c r="EM770" s="94"/>
      <c r="EN770" s="94"/>
      <c r="EO770" s="94"/>
      <c r="EP770" s="94"/>
      <c r="EQ770" s="94"/>
      <c r="ER770" s="94"/>
      <c r="ES770" s="94"/>
      <c r="ET770" s="94"/>
      <c r="EU770" s="94"/>
      <c r="EV770" s="94"/>
      <c r="EW770" s="94"/>
      <c r="EX770" s="94"/>
      <c r="EY770" s="94"/>
      <c r="EZ770" s="94"/>
      <c r="FA770" s="94"/>
      <c r="FB770" s="94"/>
      <c r="FC770" s="94"/>
      <c r="FD770" s="94"/>
      <c r="FE770" s="94"/>
      <c r="FF770" s="94"/>
      <c r="FG770" s="94"/>
      <c r="FH770" s="94"/>
      <c r="FI770" s="94"/>
      <c r="FJ770" s="94"/>
      <c r="FK770" s="94"/>
      <c r="FL770" s="94"/>
      <c r="FM770" s="94"/>
      <c r="FN770" s="94"/>
      <c r="FO770" s="94"/>
      <c r="FP770" s="94"/>
      <c r="FQ770" s="94"/>
      <c r="FR770" s="94"/>
      <c r="FS770" s="94"/>
      <c r="FT770" s="94"/>
      <c r="FU770" s="94"/>
      <c r="FV770" s="94"/>
      <c r="FW770" s="94"/>
      <c r="FX770" s="94"/>
      <c r="FY770" s="94"/>
      <c r="FZ770" s="94"/>
      <c r="GA770" s="94"/>
      <c r="GB770" s="94"/>
      <c r="GC770" s="94"/>
      <c r="GD770" s="94"/>
      <c r="GE770" s="94"/>
      <c r="GF770" s="94"/>
      <c r="GG770" s="94"/>
      <c r="GH770" s="94"/>
      <c r="GI770" s="94"/>
      <c r="GJ770" s="94"/>
      <c r="GK770" s="94"/>
      <c r="GL770" s="94"/>
      <c r="GM770" s="94"/>
      <c r="GN770" s="94"/>
      <c r="GO770" s="94"/>
      <c r="GP770" s="94"/>
      <c r="GQ770" s="94"/>
      <c r="GR770" s="94"/>
      <c r="GS770" s="94"/>
      <c r="GT770" s="94"/>
      <c r="GU770" s="94"/>
      <c r="GV770" s="94"/>
      <c r="GW770" s="94"/>
      <c r="GX770" s="94"/>
      <c r="GY770" s="94"/>
      <c r="GZ770" s="94"/>
      <c r="HA770" s="1"/>
      <c r="HB770" s="1"/>
    </row>
    <row r="771" spans="1:210" s="4" customFormat="1" ht="12.6" thickBot="1">
      <c r="A771" s="3"/>
      <c r="B771" s="244"/>
      <c r="C771" s="3"/>
      <c r="D771" s="3"/>
      <c r="E771" s="9"/>
      <c r="F771" s="51"/>
      <c r="G771" s="351" t="s">
        <v>6</v>
      </c>
      <c r="H771" s="361" t="s">
        <v>188</v>
      </c>
      <c r="I771" s="362"/>
      <c r="J771" s="362"/>
      <c r="K771" s="362"/>
      <c r="L771" s="362"/>
      <c r="M771" s="363"/>
      <c r="N771" s="362" t="str">
        <f>Главная!$Y$8</f>
        <v>итого</v>
      </c>
      <c r="O771" s="362"/>
      <c r="P771" s="363"/>
      <c r="Q771" s="362" t="s">
        <v>26</v>
      </c>
      <c r="R771" s="3"/>
      <c r="S771" s="5"/>
      <c r="T771" s="84"/>
      <c r="U771" s="24"/>
      <c r="V771" s="3"/>
      <c r="W771" s="367">
        <f>SUM($Y771:$HA771)</f>
        <v>0</v>
      </c>
      <c r="X771" s="12"/>
      <c r="Y771" s="46"/>
      <c r="Z771" s="91"/>
      <c r="AA771" s="369">
        <f t="shared" ref="AA771:BF771" si="3537">IF(AA$8="",0,AA16-AA709)</f>
        <v>0</v>
      </c>
      <c r="AB771" s="369">
        <f t="shared" si="3537"/>
        <v>0</v>
      </c>
      <c r="AC771" s="369">
        <f t="shared" si="3537"/>
        <v>0</v>
      </c>
      <c r="AD771" s="369">
        <f t="shared" si="3537"/>
        <v>0</v>
      </c>
      <c r="AE771" s="369">
        <f t="shared" si="3537"/>
        <v>0</v>
      </c>
      <c r="AF771" s="369">
        <f t="shared" si="3537"/>
        <v>0</v>
      </c>
      <c r="AG771" s="369">
        <f t="shared" si="3537"/>
        <v>0</v>
      </c>
      <c r="AH771" s="369">
        <f t="shared" si="3537"/>
        <v>0</v>
      </c>
      <c r="AI771" s="369">
        <f t="shared" si="3537"/>
        <v>0</v>
      </c>
      <c r="AJ771" s="369">
        <f t="shared" si="3537"/>
        <v>0</v>
      </c>
      <c r="AK771" s="369">
        <f t="shared" si="3537"/>
        <v>0</v>
      </c>
      <c r="AL771" s="369">
        <f t="shared" si="3537"/>
        <v>0</v>
      </c>
      <c r="AM771" s="369">
        <f t="shared" si="3537"/>
        <v>0</v>
      </c>
      <c r="AN771" s="369">
        <f t="shared" si="3537"/>
        <v>0</v>
      </c>
      <c r="AO771" s="369">
        <f t="shared" si="3537"/>
        <v>0</v>
      </c>
      <c r="AP771" s="369">
        <f t="shared" si="3537"/>
        <v>0</v>
      </c>
      <c r="AQ771" s="369">
        <f t="shared" si="3537"/>
        <v>0</v>
      </c>
      <c r="AR771" s="369">
        <f t="shared" si="3537"/>
        <v>0</v>
      </c>
      <c r="AS771" s="369">
        <f t="shared" si="3537"/>
        <v>0</v>
      </c>
      <c r="AT771" s="369">
        <f t="shared" si="3537"/>
        <v>0</v>
      </c>
      <c r="AU771" s="369">
        <f t="shared" si="3537"/>
        <v>0</v>
      </c>
      <c r="AV771" s="369">
        <f t="shared" si="3537"/>
        <v>0</v>
      </c>
      <c r="AW771" s="369">
        <f t="shared" si="3537"/>
        <v>0</v>
      </c>
      <c r="AX771" s="369">
        <f t="shared" si="3537"/>
        <v>0</v>
      </c>
      <c r="AY771" s="369">
        <f t="shared" si="3537"/>
        <v>0</v>
      </c>
      <c r="AZ771" s="369">
        <f t="shared" si="3537"/>
        <v>0</v>
      </c>
      <c r="BA771" s="369">
        <f t="shared" si="3537"/>
        <v>0</v>
      </c>
      <c r="BB771" s="369">
        <f t="shared" si="3537"/>
        <v>0</v>
      </c>
      <c r="BC771" s="369">
        <f t="shared" si="3537"/>
        <v>0</v>
      </c>
      <c r="BD771" s="369">
        <f t="shared" si="3537"/>
        <v>0</v>
      </c>
      <c r="BE771" s="369">
        <f t="shared" si="3537"/>
        <v>0</v>
      </c>
      <c r="BF771" s="369">
        <f t="shared" si="3537"/>
        <v>0</v>
      </c>
      <c r="BG771" s="369">
        <f t="shared" ref="BG771:CL771" si="3538">IF(BG$8="",0,BG16-BG709)</f>
        <v>0</v>
      </c>
      <c r="BH771" s="369">
        <f t="shared" si="3538"/>
        <v>0</v>
      </c>
      <c r="BI771" s="369">
        <f t="shared" si="3538"/>
        <v>0</v>
      </c>
      <c r="BJ771" s="369">
        <f t="shared" si="3538"/>
        <v>0</v>
      </c>
      <c r="BK771" s="369">
        <f t="shared" si="3538"/>
        <v>0</v>
      </c>
      <c r="BL771" s="369">
        <f t="shared" si="3538"/>
        <v>0</v>
      </c>
      <c r="BM771" s="369">
        <f t="shared" si="3538"/>
        <v>0</v>
      </c>
      <c r="BN771" s="369">
        <f t="shared" si="3538"/>
        <v>0</v>
      </c>
      <c r="BO771" s="369">
        <f t="shared" si="3538"/>
        <v>0</v>
      </c>
      <c r="BP771" s="369">
        <f t="shared" si="3538"/>
        <v>0</v>
      </c>
      <c r="BQ771" s="369">
        <f t="shared" si="3538"/>
        <v>0</v>
      </c>
      <c r="BR771" s="369">
        <f t="shared" si="3538"/>
        <v>0</v>
      </c>
      <c r="BS771" s="369">
        <f t="shared" si="3538"/>
        <v>0</v>
      </c>
      <c r="BT771" s="369">
        <f t="shared" si="3538"/>
        <v>0</v>
      </c>
      <c r="BU771" s="369">
        <f t="shared" si="3538"/>
        <v>0</v>
      </c>
      <c r="BV771" s="369">
        <f t="shared" si="3538"/>
        <v>0</v>
      </c>
      <c r="BW771" s="369">
        <f t="shared" si="3538"/>
        <v>0</v>
      </c>
      <c r="BX771" s="369">
        <f t="shared" si="3538"/>
        <v>0</v>
      </c>
      <c r="BY771" s="369">
        <f t="shared" si="3538"/>
        <v>0</v>
      </c>
      <c r="BZ771" s="369">
        <f t="shared" si="3538"/>
        <v>0</v>
      </c>
      <c r="CA771" s="369">
        <f t="shared" si="3538"/>
        <v>0</v>
      </c>
      <c r="CB771" s="369">
        <f t="shared" si="3538"/>
        <v>0</v>
      </c>
      <c r="CC771" s="369">
        <f t="shared" si="3538"/>
        <v>0</v>
      </c>
      <c r="CD771" s="369">
        <f t="shared" si="3538"/>
        <v>0</v>
      </c>
      <c r="CE771" s="369">
        <f t="shared" si="3538"/>
        <v>0</v>
      </c>
      <c r="CF771" s="369">
        <f t="shared" si="3538"/>
        <v>0</v>
      </c>
      <c r="CG771" s="369">
        <f t="shared" si="3538"/>
        <v>0</v>
      </c>
      <c r="CH771" s="369">
        <f t="shared" si="3538"/>
        <v>0</v>
      </c>
      <c r="CI771" s="369">
        <f t="shared" si="3538"/>
        <v>0</v>
      </c>
      <c r="CJ771" s="369">
        <f t="shared" si="3538"/>
        <v>0</v>
      </c>
      <c r="CK771" s="369">
        <f t="shared" si="3538"/>
        <v>0</v>
      </c>
      <c r="CL771" s="369">
        <f t="shared" si="3538"/>
        <v>0</v>
      </c>
      <c r="CM771" s="369">
        <f t="shared" ref="CM771:DG771" si="3539">IF(CM$8="",0,CM16-CM709)</f>
        <v>0</v>
      </c>
      <c r="CN771" s="369">
        <f t="shared" si="3539"/>
        <v>0</v>
      </c>
      <c r="CO771" s="369">
        <f t="shared" si="3539"/>
        <v>0</v>
      </c>
      <c r="CP771" s="369">
        <f t="shared" si="3539"/>
        <v>0</v>
      </c>
      <c r="CQ771" s="369">
        <f t="shared" si="3539"/>
        <v>0</v>
      </c>
      <c r="CR771" s="369">
        <f t="shared" si="3539"/>
        <v>0</v>
      </c>
      <c r="CS771" s="369">
        <f t="shared" si="3539"/>
        <v>0</v>
      </c>
      <c r="CT771" s="369">
        <f t="shared" si="3539"/>
        <v>0</v>
      </c>
      <c r="CU771" s="369">
        <f t="shared" si="3539"/>
        <v>0</v>
      </c>
      <c r="CV771" s="369">
        <f t="shared" si="3539"/>
        <v>0</v>
      </c>
      <c r="CW771" s="369">
        <f t="shared" si="3539"/>
        <v>0</v>
      </c>
      <c r="CX771" s="369">
        <f t="shared" si="3539"/>
        <v>0</v>
      </c>
      <c r="CY771" s="369">
        <f t="shared" si="3539"/>
        <v>0</v>
      </c>
      <c r="CZ771" s="369">
        <f t="shared" si="3539"/>
        <v>0</v>
      </c>
      <c r="DA771" s="369">
        <f t="shared" si="3539"/>
        <v>0</v>
      </c>
      <c r="DB771" s="369">
        <f t="shared" si="3539"/>
        <v>0</v>
      </c>
      <c r="DC771" s="369">
        <f t="shared" si="3539"/>
        <v>0</v>
      </c>
      <c r="DD771" s="369">
        <f t="shared" si="3539"/>
        <v>0</v>
      </c>
      <c r="DE771" s="369">
        <f t="shared" si="3539"/>
        <v>0</v>
      </c>
      <c r="DF771" s="369">
        <f t="shared" si="3539"/>
        <v>0</v>
      </c>
      <c r="DG771" s="369">
        <f t="shared" si="3539"/>
        <v>0</v>
      </c>
      <c r="DH771" s="369">
        <f t="shared" ref="DH771:FS771" si="3540">IF(DH$8="",0,DH16-DH709)</f>
        <v>0</v>
      </c>
      <c r="DI771" s="369">
        <f t="shared" si="3540"/>
        <v>0</v>
      </c>
      <c r="DJ771" s="369">
        <f t="shared" si="3540"/>
        <v>0</v>
      </c>
      <c r="DK771" s="369">
        <f t="shared" si="3540"/>
        <v>0</v>
      </c>
      <c r="DL771" s="369">
        <f t="shared" si="3540"/>
        <v>0</v>
      </c>
      <c r="DM771" s="369">
        <f t="shared" si="3540"/>
        <v>0</v>
      </c>
      <c r="DN771" s="369">
        <f t="shared" si="3540"/>
        <v>0</v>
      </c>
      <c r="DO771" s="369">
        <f t="shared" si="3540"/>
        <v>0</v>
      </c>
      <c r="DP771" s="369">
        <f t="shared" si="3540"/>
        <v>0</v>
      </c>
      <c r="DQ771" s="369">
        <f t="shared" si="3540"/>
        <v>0</v>
      </c>
      <c r="DR771" s="369">
        <f t="shared" si="3540"/>
        <v>0</v>
      </c>
      <c r="DS771" s="369">
        <f t="shared" si="3540"/>
        <v>0</v>
      </c>
      <c r="DT771" s="369">
        <f t="shared" si="3540"/>
        <v>0</v>
      </c>
      <c r="DU771" s="369">
        <f t="shared" si="3540"/>
        <v>0</v>
      </c>
      <c r="DV771" s="369">
        <f t="shared" si="3540"/>
        <v>0</v>
      </c>
      <c r="DW771" s="369">
        <f t="shared" si="3540"/>
        <v>0</v>
      </c>
      <c r="DX771" s="369">
        <f t="shared" si="3540"/>
        <v>0</v>
      </c>
      <c r="DY771" s="369">
        <f t="shared" si="3540"/>
        <v>0</v>
      </c>
      <c r="DZ771" s="369">
        <f t="shared" si="3540"/>
        <v>0</v>
      </c>
      <c r="EA771" s="369">
        <f t="shared" si="3540"/>
        <v>0</v>
      </c>
      <c r="EB771" s="369">
        <f t="shared" si="3540"/>
        <v>0</v>
      </c>
      <c r="EC771" s="369">
        <f t="shared" si="3540"/>
        <v>0</v>
      </c>
      <c r="ED771" s="369">
        <f t="shared" si="3540"/>
        <v>0</v>
      </c>
      <c r="EE771" s="369">
        <f t="shared" si="3540"/>
        <v>0</v>
      </c>
      <c r="EF771" s="369">
        <f t="shared" si="3540"/>
        <v>0</v>
      </c>
      <c r="EG771" s="369">
        <f t="shared" si="3540"/>
        <v>0</v>
      </c>
      <c r="EH771" s="369">
        <f t="shared" si="3540"/>
        <v>0</v>
      </c>
      <c r="EI771" s="369">
        <f t="shared" si="3540"/>
        <v>0</v>
      </c>
      <c r="EJ771" s="369">
        <f t="shared" si="3540"/>
        <v>0</v>
      </c>
      <c r="EK771" s="369">
        <f t="shared" si="3540"/>
        <v>0</v>
      </c>
      <c r="EL771" s="369">
        <f t="shared" si="3540"/>
        <v>0</v>
      </c>
      <c r="EM771" s="369">
        <f t="shared" si="3540"/>
        <v>0</v>
      </c>
      <c r="EN771" s="369">
        <f t="shared" si="3540"/>
        <v>0</v>
      </c>
      <c r="EO771" s="369">
        <f t="shared" si="3540"/>
        <v>0</v>
      </c>
      <c r="EP771" s="369">
        <f t="shared" si="3540"/>
        <v>0</v>
      </c>
      <c r="EQ771" s="369">
        <f t="shared" si="3540"/>
        <v>0</v>
      </c>
      <c r="ER771" s="369">
        <f t="shared" si="3540"/>
        <v>0</v>
      </c>
      <c r="ES771" s="369">
        <f t="shared" si="3540"/>
        <v>0</v>
      </c>
      <c r="ET771" s="369">
        <f t="shared" si="3540"/>
        <v>0</v>
      </c>
      <c r="EU771" s="369">
        <f t="shared" si="3540"/>
        <v>0</v>
      </c>
      <c r="EV771" s="369">
        <f t="shared" si="3540"/>
        <v>0</v>
      </c>
      <c r="EW771" s="369">
        <f t="shared" si="3540"/>
        <v>0</v>
      </c>
      <c r="EX771" s="369">
        <f t="shared" si="3540"/>
        <v>0</v>
      </c>
      <c r="EY771" s="369">
        <f t="shared" si="3540"/>
        <v>0</v>
      </c>
      <c r="EZ771" s="369">
        <f t="shared" si="3540"/>
        <v>0</v>
      </c>
      <c r="FA771" s="369">
        <f t="shared" si="3540"/>
        <v>0</v>
      </c>
      <c r="FB771" s="369">
        <f t="shared" si="3540"/>
        <v>0</v>
      </c>
      <c r="FC771" s="369">
        <f t="shared" si="3540"/>
        <v>0</v>
      </c>
      <c r="FD771" s="369">
        <f t="shared" si="3540"/>
        <v>0</v>
      </c>
      <c r="FE771" s="369">
        <f t="shared" si="3540"/>
        <v>0</v>
      </c>
      <c r="FF771" s="369">
        <f t="shared" si="3540"/>
        <v>0</v>
      </c>
      <c r="FG771" s="369">
        <f t="shared" si="3540"/>
        <v>0</v>
      </c>
      <c r="FH771" s="369">
        <f t="shared" si="3540"/>
        <v>0</v>
      </c>
      <c r="FI771" s="369">
        <f t="shared" si="3540"/>
        <v>0</v>
      </c>
      <c r="FJ771" s="369">
        <f t="shared" si="3540"/>
        <v>0</v>
      </c>
      <c r="FK771" s="369">
        <f t="shared" si="3540"/>
        <v>0</v>
      </c>
      <c r="FL771" s="369">
        <f t="shared" si="3540"/>
        <v>0</v>
      </c>
      <c r="FM771" s="369">
        <f t="shared" si="3540"/>
        <v>0</v>
      </c>
      <c r="FN771" s="369">
        <f t="shared" si="3540"/>
        <v>0</v>
      </c>
      <c r="FO771" s="369">
        <f t="shared" si="3540"/>
        <v>0</v>
      </c>
      <c r="FP771" s="369">
        <f t="shared" si="3540"/>
        <v>0</v>
      </c>
      <c r="FQ771" s="369">
        <f t="shared" si="3540"/>
        <v>0</v>
      </c>
      <c r="FR771" s="369">
        <f t="shared" si="3540"/>
        <v>0</v>
      </c>
      <c r="FS771" s="369">
        <f t="shared" si="3540"/>
        <v>0</v>
      </c>
      <c r="FT771" s="369">
        <f t="shared" ref="FT771:GZ771" si="3541">IF(FT$8="",0,FT16-FT709)</f>
        <v>0</v>
      </c>
      <c r="FU771" s="369">
        <f t="shared" si="3541"/>
        <v>0</v>
      </c>
      <c r="FV771" s="369">
        <f t="shared" si="3541"/>
        <v>0</v>
      </c>
      <c r="FW771" s="369">
        <f t="shared" si="3541"/>
        <v>0</v>
      </c>
      <c r="FX771" s="369">
        <f t="shared" si="3541"/>
        <v>0</v>
      </c>
      <c r="FY771" s="369">
        <f t="shared" si="3541"/>
        <v>0</v>
      </c>
      <c r="FZ771" s="369">
        <f t="shared" si="3541"/>
        <v>0</v>
      </c>
      <c r="GA771" s="369">
        <f t="shared" si="3541"/>
        <v>0</v>
      </c>
      <c r="GB771" s="369">
        <f t="shared" si="3541"/>
        <v>0</v>
      </c>
      <c r="GC771" s="369">
        <f t="shared" si="3541"/>
        <v>0</v>
      </c>
      <c r="GD771" s="369">
        <f t="shared" si="3541"/>
        <v>0</v>
      </c>
      <c r="GE771" s="369">
        <f t="shared" si="3541"/>
        <v>0</v>
      </c>
      <c r="GF771" s="369">
        <f t="shared" si="3541"/>
        <v>0</v>
      </c>
      <c r="GG771" s="369">
        <f t="shared" si="3541"/>
        <v>0</v>
      </c>
      <c r="GH771" s="369">
        <f t="shared" si="3541"/>
        <v>0</v>
      </c>
      <c r="GI771" s="369">
        <f t="shared" si="3541"/>
        <v>0</v>
      </c>
      <c r="GJ771" s="369">
        <f t="shared" si="3541"/>
        <v>0</v>
      </c>
      <c r="GK771" s="369">
        <f t="shared" si="3541"/>
        <v>0</v>
      </c>
      <c r="GL771" s="369">
        <f t="shared" si="3541"/>
        <v>0</v>
      </c>
      <c r="GM771" s="369">
        <f t="shared" si="3541"/>
        <v>0</v>
      </c>
      <c r="GN771" s="369">
        <f t="shared" si="3541"/>
        <v>0</v>
      </c>
      <c r="GO771" s="369">
        <f t="shared" si="3541"/>
        <v>0</v>
      </c>
      <c r="GP771" s="369">
        <f t="shared" si="3541"/>
        <v>0</v>
      </c>
      <c r="GQ771" s="369">
        <f t="shared" si="3541"/>
        <v>0</v>
      </c>
      <c r="GR771" s="369">
        <f t="shared" si="3541"/>
        <v>0</v>
      </c>
      <c r="GS771" s="369">
        <f t="shared" si="3541"/>
        <v>0</v>
      </c>
      <c r="GT771" s="369">
        <f t="shared" si="3541"/>
        <v>0</v>
      </c>
      <c r="GU771" s="369">
        <f t="shared" si="3541"/>
        <v>0</v>
      </c>
      <c r="GV771" s="369">
        <f t="shared" si="3541"/>
        <v>0</v>
      </c>
      <c r="GW771" s="369">
        <f t="shared" si="3541"/>
        <v>0</v>
      </c>
      <c r="GX771" s="369">
        <f t="shared" si="3541"/>
        <v>0</v>
      </c>
      <c r="GY771" s="369">
        <f t="shared" si="3541"/>
        <v>0</v>
      </c>
      <c r="GZ771" s="369">
        <f t="shared" si="3541"/>
        <v>0</v>
      </c>
      <c r="HA771" s="3"/>
      <c r="HB771" s="3"/>
    </row>
    <row r="772" spans="1:210" s="35" customFormat="1">
      <c r="A772" s="34"/>
      <c r="B772" s="196"/>
      <c r="C772" s="34"/>
      <c r="D772" s="34"/>
      <c r="E772" s="271"/>
      <c r="F772" s="53"/>
      <c r="G772" s="351" t="s">
        <v>6</v>
      </c>
      <c r="H772" s="364" t="s">
        <v>189</v>
      </c>
      <c r="I772" s="364"/>
      <c r="J772" s="364"/>
      <c r="K772" s="364"/>
      <c r="L772" s="364"/>
      <c r="M772" s="365"/>
      <c r="N772" s="366" t="str">
        <f>Главная!$Y$8</f>
        <v>итого</v>
      </c>
      <c r="O772" s="364"/>
      <c r="P772" s="365"/>
      <c r="Q772" s="364" t="s">
        <v>14</v>
      </c>
      <c r="R772" s="34"/>
      <c r="S772" s="20"/>
      <c r="T772" s="207"/>
      <c r="U772" s="26"/>
      <c r="V772" s="324"/>
      <c r="W772" s="368">
        <f>IF(W$8="",0,IF(W11=0,0,W771/W11))</f>
        <v>0</v>
      </c>
      <c r="X772" s="296"/>
      <c r="Y772" s="47"/>
      <c r="Z772" s="103"/>
      <c r="AA772" s="370">
        <f t="shared" ref="AA772:BF772" si="3542">IF(AA$8="",0,IF(AA11=0,0,AA771/AA11))</f>
        <v>0</v>
      </c>
      <c r="AB772" s="370">
        <f t="shared" si="3542"/>
        <v>0</v>
      </c>
      <c r="AC772" s="370">
        <f t="shared" si="3542"/>
        <v>0</v>
      </c>
      <c r="AD772" s="370">
        <f t="shared" si="3542"/>
        <v>0</v>
      </c>
      <c r="AE772" s="370">
        <f t="shared" si="3542"/>
        <v>0</v>
      </c>
      <c r="AF772" s="370">
        <f t="shared" si="3542"/>
        <v>0</v>
      </c>
      <c r="AG772" s="370">
        <f t="shared" si="3542"/>
        <v>0</v>
      </c>
      <c r="AH772" s="370">
        <f t="shared" si="3542"/>
        <v>0</v>
      </c>
      <c r="AI772" s="370">
        <f t="shared" si="3542"/>
        <v>0</v>
      </c>
      <c r="AJ772" s="370">
        <f t="shared" si="3542"/>
        <v>0</v>
      </c>
      <c r="AK772" s="370">
        <f t="shared" si="3542"/>
        <v>0</v>
      </c>
      <c r="AL772" s="370">
        <f t="shared" si="3542"/>
        <v>0</v>
      </c>
      <c r="AM772" s="370">
        <f t="shared" si="3542"/>
        <v>0</v>
      </c>
      <c r="AN772" s="370">
        <f t="shared" si="3542"/>
        <v>0</v>
      </c>
      <c r="AO772" s="370">
        <f t="shared" si="3542"/>
        <v>0</v>
      </c>
      <c r="AP772" s="370">
        <f t="shared" si="3542"/>
        <v>0</v>
      </c>
      <c r="AQ772" s="370">
        <f t="shared" si="3542"/>
        <v>0</v>
      </c>
      <c r="AR772" s="370">
        <f t="shared" si="3542"/>
        <v>0</v>
      </c>
      <c r="AS772" s="370">
        <f t="shared" si="3542"/>
        <v>0</v>
      </c>
      <c r="AT772" s="370">
        <f t="shared" si="3542"/>
        <v>0</v>
      </c>
      <c r="AU772" s="370">
        <f t="shared" si="3542"/>
        <v>0</v>
      </c>
      <c r="AV772" s="370">
        <f t="shared" si="3542"/>
        <v>0</v>
      </c>
      <c r="AW772" s="370">
        <f t="shared" si="3542"/>
        <v>0</v>
      </c>
      <c r="AX772" s="370">
        <f t="shared" si="3542"/>
        <v>0</v>
      </c>
      <c r="AY772" s="370">
        <f t="shared" si="3542"/>
        <v>0</v>
      </c>
      <c r="AZ772" s="370">
        <f t="shared" si="3542"/>
        <v>0</v>
      </c>
      <c r="BA772" s="370">
        <f t="shared" si="3542"/>
        <v>0</v>
      </c>
      <c r="BB772" s="370">
        <f t="shared" si="3542"/>
        <v>0</v>
      </c>
      <c r="BC772" s="370">
        <f t="shared" si="3542"/>
        <v>0</v>
      </c>
      <c r="BD772" s="370">
        <f t="shared" si="3542"/>
        <v>0</v>
      </c>
      <c r="BE772" s="370">
        <f t="shared" si="3542"/>
        <v>0</v>
      </c>
      <c r="BF772" s="370">
        <f t="shared" si="3542"/>
        <v>0</v>
      </c>
      <c r="BG772" s="370">
        <f t="shared" ref="BG772:CL772" si="3543">IF(BG$8="",0,IF(BG11=0,0,BG771/BG11))</f>
        <v>0</v>
      </c>
      <c r="BH772" s="370">
        <f t="shared" si="3543"/>
        <v>0</v>
      </c>
      <c r="BI772" s="370">
        <f t="shared" si="3543"/>
        <v>0</v>
      </c>
      <c r="BJ772" s="370">
        <f t="shared" si="3543"/>
        <v>0</v>
      </c>
      <c r="BK772" s="370">
        <f t="shared" si="3543"/>
        <v>0</v>
      </c>
      <c r="BL772" s="370">
        <f t="shared" si="3543"/>
        <v>0</v>
      </c>
      <c r="BM772" s="370">
        <f t="shared" si="3543"/>
        <v>0</v>
      </c>
      <c r="BN772" s="370">
        <f t="shared" si="3543"/>
        <v>0</v>
      </c>
      <c r="BO772" s="370">
        <f t="shared" si="3543"/>
        <v>0</v>
      </c>
      <c r="BP772" s="370">
        <f t="shared" si="3543"/>
        <v>0</v>
      </c>
      <c r="BQ772" s="370">
        <f t="shared" si="3543"/>
        <v>0</v>
      </c>
      <c r="BR772" s="370">
        <f t="shared" si="3543"/>
        <v>0</v>
      </c>
      <c r="BS772" s="370">
        <f t="shared" si="3543"/>
        <v>0</v>
      </c>
      <c r="BT772" s="370">
        <f t="shared" si="3543"/>
        <v>0</v>
      </c>
      <c r="BU772" s="370">
        <f t="shared" si="3543"/>
        <v>0</v>
      </c>
      <c r="BV772" s="370">
        <f t="shared" si="3543"/>
        <v>0</v>
      </c>
      <c r="BW772" s="370">
        <f t="shared" si="3543"/>
        <v>0</v>
      </c>
      <c r="BX772" s="370">
        <f t="shared" si="3543"/>
        <v>0</v>
      </c>
      <c r="BY772" s="370">
        <f t="shared" si="3543"/>
        <v>0</v>
      </c>
      <c r="BZ772" s="370">
        <f t="shared" si="3543"/>
        <v>0</v>
      </c>
      <c r="CA772" s="370">
        <f t="shared" si="3543"/>
        <v>0</v>
      </c>
      <c r="CB772" s="370">
        <f t="shared" si="3543"/>
        <v>0</v>
      </c>
      <c r="CC772" s="370">
        <f t="shared" si="3543"/>
        <v>0</v>
      </c>
      <c r="CD772" s="370">
        <f t="shared" si="3543"/>
        <v>0</v>
      </c>
      <c r="CE772" s="370">
        <f t="shared" si="3543"/>
        <v>0</v>
      </c>
      <c r="CF772" s="370">
        <f t="shared" si="3543"/>
        <v>0</v>
      </c>
      <c r="CG772" s="370">
        <f t="shared" si="3543"/>
        <v>0</v>
      </c>
      <c r="CH772" s="370">
        <f t="shared" si="3543"/>
        <v>0</v>
      </c>
      <c r="CI772" s="370">
        <f t="shared" si="3543"/>
        <v>0</v>
      </c>
      <c r="CJ772" s="370">
        <f t="shared" si="3543"/>
        <v>0</v>
      </c>
      <c r="CK772" s="370">
        <f t="shared" si="3543"/>
        <v>0</v>
      </c>
      <c r="CL772" s="370">
        <f t="shared" si="3543"/>
        <v>0</v>
      </c>
      <c r="CM772" s="370">
        <f t="shared" ref="CM772:DG772" si="3544">IF(CM$8="",0,IF(CM11=0,0,CM771/CM11))</f>
        <v>0</v>
      </c>
      <c r="CN772" s="370">
        <f t="shared" si="3544"/>
        <v>0</v>
      </c>
      <c r="CO772" s="370">
        <f t="shared" si="3544"/>
        <v>0</v>
      </c>
      <c r="CP772" s="370">
        <f t="shared" si="3544"/>
        <v>0</v>
      </c>
      <c r="CQ772" s="370">
        <f t="shared" si="3544"/>
        <v>0</v>
      </c>
      <c r="CR772" s="370">
        <f t="shared" si="3544"/>
        <v>0</v>
      </c>
      <c r="CS772" s="370">
        <f t="shared" si="3544"/>
        <v>0</v>
      </c>
      <c r="CT772" s="370">
        <f t="shared" si="3544"/>
        <v>0</v>
      </c>
      <c r="CU772" s="370">
        <f t="shared" si="3544"/>
        <v>0</v>
      </c>
      <c r="CV772" s="370">
        <f t="shared" si="3544"/>
        <v>0</v>
      </c>
      <c r="CW772" s="370">
        <f t="shared" si="3544"/>
        <v>0</v>
      </c>
      <c r="CX772" s="370">
        <f t="shared" si="3544"/>
        <v>0</v>
      </c>
      <c r="CY772" s="370">
        <f t="shared" si="3544"/>
        <v>0</v>
      </c>
      <c r="CZ772" s="370">
        <f t="shared" si="3544"/>
        <v>0</v>
      </c>
      <c r="DA772" s="370">
        <f t="shared" si="3544"/>
        <v>0</v>
      </c>
      <c r="DB772" s="370">
        <f t="shared" si="3544"/>
        <v>0</v>
      </c>
      <c r="DC772" s="370">
        <f t="shared" si="3544"/>
        <v>0</v>
      </c>
      <c r="DD772" s="370">
        <f t="shared" si="3544"/>
        <v>0</v>
      </c>
      <c r="DE772" s="370">
        <f t="shared" si="3544"/>
        <v>0</v>
      </c>
      <c r="DF772" s="370">
        <f t="shared" si="3544"/>
        <v>0</v>
      </c>
      <c r="DG772" s="370">
        <f t="shared" si="3544"/>
        <v>0</v>
      </c>
      <c r="DH772" s="370">
        <f t="shared" ref="DH772:FS772" si="3545">IF(DH$8="",0,IF(DH11=0,0,DH771/DH11))</f>
        <v>0</v>
      </c>
      <c r="DI772" s="370">
        <f t="shared" si="3545"/>
        <v>0</v>
      </c>
      <c r="DJ772" s="370">
        <f t="shared" si="3545"/>
        <v>0</v>
      </c>
      <c r="DK772" s="370">
        <f t="shared" si="3545"/>
        <v>0</v>
      </c>
      <c r="DL772" s="370">
        <f t="shared" si="3545"/>
        <v>0</v>
      </c>
      <c r="DM772" s="370">
        <f t="shared" si="3545"/>
        <v>0</v>
      </c>
      <c r="DN772" s="370">
        <f t="shared" si="3545"/>
        <v>0</v>
      </c>
      <c r="DO772" s="370">
        <f t="shared" si="3545"/>
        <v>0</v>
      </c>
      <c r="DP772" s="370">
        <f t="shared" si="3545"/>
        <v>0</v>
      </c>
      <c r="DQ772" s="370">
        <f t="shared" si="3545"/>
        <v>0</v>
      </c>
      <c r="DR772" s="370">
        <f t="shared" si="3545"/>
        <v>0</v>
      </c>
      <c r="DS772" s="370">
        <f t="shared" si="3545"/>
        <v>0</v>
      </c>
      <c r="DT772" s="370">
        <f t="shared" si="3545"/>
        <v>0</v>
      </c>
      <c r="DU772" s="370">
        <f t="shared" si="3545"/>
        <v>0</v>
      </c>
      <c r="DV772" s="370">
        <f t="shared" si="3545"/>
        <v>0</v>
      </c>
      <c r="DW772" s="370">
        <f t="shared" si="3545"/>
        <v>0</v>
      </c>
      <c r="DX772" s="370">
        <f t="shared" si="3545"/>
        <v>0</v>
      </c>
      <c r="DY772" s="370">
        <f t="shared" si="3545"/>
        <v>0</v>
      </c>
      <c r="DZ772" s="370">
        <f t="shared" si="3545"/>
        <v>0</v>
      </c>
      <c r="EA772" s="370">
        <f t="shared" si="3545"/>
        <v>0</v>
      </c>
      <c r="EB772" s="370">
        <f t="shared" si="3545"/>
        <v>0</v>
      </c>
      <c r="EC772" s="370">
        <f t="shared" si="3545"/>
        <v>0</v>
      </c>
      <c r="ED772" s="370">
        <f t="shared" si="3545"/>
        <v>0</v>
      </c>
      <c r="EE772" s="370">
        <f t="shared" si="3545"/>
        <v>0</v>
      </c>
      <c r="EF772" s="370">
        <f t="shared" si="3545"/>
        <v>0</v>
      </c>
      <c r="EG772" s="370">
        <f t="shared" si="3545"/>
        <v>0</v>
      </c>
      <c r="EH772" s="370">
        <f t="shared" si="3545"/>
        <v>0</v>
      </c>
      <c r="EI772" s="370">
        <f t="shared" si="3545"/>
        <v>0</v>
      </c>
      <c r="EJ772" s="370">
        <f t="shared" si="3545"/>
        <v>0</v>
      </c>
      <c r="EK772" s="370">
        <f t="shared" si="3545"/>
        <v>0</v>
      </c>
      <c r="EL772" s="370">
        <f t="shared" si="3545"/>
        <v>0</v>
      </c>
      <c r="EM772" s="370">
        <f t="shared" si="3545"/>
        <v>0</v>
      </c>
      <c r="EN772" s="370">
        <f t="shared" si="3545"/>
        <v>0</v>
      </c>
      <c r="EO772" s="370">
        <f t="shared" si="3545"/>
        <v>0</v>
      </c>
      <c r="EP772" s="370">
        <f t="shared" si="3545"/>
        <v>0</v>
      </c>
      <c r="EQ772" s="370">
        <f t="shared" si="3545"/>
        <v>0</v>
      </c>
      <c r="ER772" s="370">
        <f t="shared" si="3545"/>
        <v>0</v>
      </c>
      <c r="ES772" s="370">
        <f t="shared" si="3545"/>
        <v>0</v>
      </c>
      <c r="ET772" s="370">
        <f t="shared" si="3545"/>
        <v>0</v>
      </c>
      <c r="EU772" s="370">
        <f t="shared" si="3545"/>
        <v>0</v>
      </c>
      <c r="EV772" s="370">
        <f t="shared" si="3545"/>
        <v>0</v>
      </c>
      <c r="EW772" s="370">
        <f t="shared" si="3545"/>
        <v>0</v>
      </c>
      <c r="EX772" s="370">
        <f t="shared" si="3545"/>
        <v>0</v>
      </c>
      <c r="EY772" s="370">
        <f t="shared" si="3545"/>
        <v>0</v>
      </c>
      <c r="EZ772" s="370">
        <f t="shared" si="3545"/>
        <v>0</v>
      </c>
      <c r="FA772" s="370">
        <f t="shared" si="3545"/>
        <v>0</v>
      </c>
      <c r="FB772" s="370">
        <f t="shared" si="3545"/>
        <v>0</v>
      </c>
      <c r="FC772" s="370">
        <f t="shared" si="3545"/>
        <v>0</v>
      </c>
      <c r="FD772" s="370">
        <f t="shared" si="3545"/>
        <v>0</v>
      </c>
      <c r="FE772" s="370">
        <f t="shared" si="3545"/>
        <v>0</v>
      </c>
      <c r="FF772" s="370">
        <f t="shared" si="3545"/>
        <v>0</v>
      </c>
      <c r="FG772" s="370">
        <f t="shared" si="3545"/>
        <v>0</v>
      </c>
      <c r="FH772" s="370">
        <f t="shared" si="3545"/>
        <v>0</v>
      </c>
      <c r="FI772" s="370">
        <f t="shared" si="3545"/>
        <v>0</v>
      </c>
      <c r="FJ772" s="370">
        <f t="shared" si="3545"/>
        <v>0</v>
      </c>
      <c r="FK772" s="370">
        <f t="shared" si="3545"/>
        <v>0</v>
      </c>
      <c r="FL772" s="370">
        <f t="shared" si="3545"/>
        <v>0</v>
      </c>
      <c r="FM772" s="370">
        <f t="shared" si="3545"/>
        <v>0</v>
      </c>
      <c r="FN772" s="370">
        <f t="shared" si="3545"/>
        <v>0</v>
      </c>
      <c r="FO772" s="370">
        <f t="shared" si="3545"/>
        <v>0</v>
      </c>
      <c r="FP772" s="370">
        <f t="shared" si="3545"/>
        <v>0</v>
      </c>
      <c r="FQ772" s="370">
        <f t="shared" si="3545"/>
        <v>0</v>
      </c>
      <c r="FR772" s="370">
        <f t="shared" si="3545"/>
        <v>0</v>
      </c>
      <c r="FS772" s="370">
        <f t="shared" si="3545"/>
        <v>0</v>
      </c>
      <c r="FT772" s="370">
        <f t="shared" ref="FT772:GZ772" si="3546">IF(FT$8="",0,IF(FT11=0,0,FT771/FT11))</f>
        <v>0</v>
      </c>
      <c r="FU772" s="370">
        <f t="shared" si="3546"/>
        <v>0</v>
      </c>
      <c r="FV772" s="370">
        <f t="shared" si="3546"/>
        <v>0</v>
      </c>
      <c r="FW772" s="370">
        <f t="shared" si="3546"/>
        <v>0</v>
      </c>
      <c r="FX772" s="370">
        <f t="shared" si="3546"/>
        <v>0</v>
      </c>
      <c r="FY772" s="370">
        <f t="shared" si="3546"/>
        <v>0</v>
      </c>
      <c r="FZ772" s="370">
        <f t="shared" si="3546"/>
        <v>0</v>
      </c>
      <c r="GA772" s="370">
        <f t="shared" si="3546"/>
        <v>0</v>
      </c>
      <c r="GB772" s="370">
        <f t="shared" si="3546"/>
        <v>0</v>
      </c>
      <c r="GC772" s="370">
        <f t="shared" si="3546"/>
        <v>0</v>
      </c>
      <c r="GD772" s="370">
        <f t="shared" si="3546"/>
        <v>0</v>
      </c>
      <c r="GE772" s="370">
        <f t="shared" si="3546"/>
        <v>0</v>
      </c>
      <c r="GF772" s="370">
        <f t="shared" si="3546"/>
        <v>0</v>
      </c>
      <c r="GG772" s="370">
        <f t="shared" si="3546"/>
        <v>0</v>
      </c>
      <c r="GH772" s="370">
        <f t="shared" si="3546"/>
        <v>0</v>
      </c>
      <c r="GI772" s="370">
        <f t="shared" si="3546"/>
        <v>0</v>
      </c>
      <c r="GJ772" s="370">
        <f t="shared" si="3546"/>
        <v>0</v>
      </c>
      <c r="GK772" s="370">
        <f t="shared" si="3546"/>
        <v>0</v>
      </c>
      <c r="GL772" s="370">
        <f t="shared" si="3546"/>
        <v>0</v>
      </c>
      <c r="GM772" s="370">
        <f t="shared" si="3546"/>
        <v>0</v>
      </c>
      <c r="GN772" s="370">
        <f t="shared" si="3546"/>
        <v>0</v>
      </c>
      <c r="GO772" s="370">
        <f t="shared" si="3546"/>
        <v>0</v>
      </c>
      <c r="GP772" s="370">
        <f t="shared" si="3546"/>
        <v>0</v>
      </c>
      <c r="GQ772" s="370">
        <f t="shared" si="3546"/>
        <v>0</v>
      </c>
      <c r="GR772" s="370">
        <f t="shared" si="3546"/>
        <v>0</v>
      </c>
      <c r="GS772" s="370">
        <f t="shared" si="3546"/>
        <v>0</v>
      </c>
      <c r="GT772" s="370">
        <f t="shared" si="3546"/>
        <v>0</v>
      </c>
      <c r="GU772" s="370">
        <f t="shared" si="3546"/>
        <v>0</v>
      </c>
      <c r="GV772" s="370">
        <f t="shared" si="3546"/>
        <v>0</v>
      </c>
      <c r="GW772" s="370">
        <f t="shared" si="3546"/>
        <v>0</v>
      </c>
      <c r="GX772" s="370">
        <f t="shared" si="3546"/>
        <v>0</v>
      </c>
      <c r="GY772" s="370">
        <f t="shared" si="3546"/>
        <v>0</v>
      </c>
      <c r="GZ772" s="370">
        <f t="shared" si="3546"/>
        <v>0</v>
      </c>
      <c r="HA772" s="34"/>
      <c r="HB772" s="34"/>
    </row>
    <row r="773" spans="1:210" ht="4.2" customHeight="1">
      <c r="A773" s="1"/>
      <c r="B773" s="1"/>
      <c r="C773" s="1"/>
      <c r="D773" s="1"/>
      <c r="E773" s="263"/>
      <c r="F773" s="48"/>
      <c r="G773" s="351"/>
      <c r="H773" s="358"/>
      <c r="I773" s="358"/>
      <c r="J773" s="358"/>
      <c r="K773" s="358"/>
      <c r="L773" s="358"/>
      <c r="M773" s="277"/>
      <c r="N773" s="358"/>
      <c r="O773" s="358"/>
      <c r="P773" s="277"/>
      <c r="Q773" s="358"/>
      <c r="R773" s="1"/>
      <c r="S773" s="5"/>
      <c r="T773" s="7"/>
      <c r="U773" s="24"/>
      <c r="V773" s="173"/>
      <c r="W773" s="283"/>
      <c r="X773" s="283"/>
      <c r="Y773" s="46"/>
      <c r="Z773" s="93"/>
      <c r="AA773" s="371"/>
      <c r="AB773" s="371"/>
      <c r="AC773" s="371"/>
      <c r="AD773" s="371"/>
      <c r="AE773" s="371"/>
      <c r="AF773" s="371"/>
      <c r="AG773" s="371"/>
      <c r="AH773" s="371"/>
      <c r="AI773" s="371"/>
      <c r="AJ773" s="371"/>
      <c r="AK773" s="371"/>
      <c r="AL773" s="371"/>
      <c r="AM773" s="371"/>
      <c r="AN773" s="371"/>
      <c r="AO773" s="371"/>
      <c r="AP773" s="371"/>
      <c r="AQ773" s="371"/>
      <c r="AR773" s="371"/>
      <c r="AS773" s="371"/>
      <c r="AT773" s="371"/>
      <c r="AU773" s="371"/>
      <c r="AV773" s="371"/>
      <c r="AW773" s="371"/>
      <c r="AX773" s="371"/>
      <c r="AY773" s="371"/>
      <c r="AZ773" s="371"/>
      <c r="BA773" s="371"/>
      <c r="BB773" s="371"/>
      <c r="BC773" s="371"/>
      <c r="BD773" s="371"/>
      <c r="BE773" s="371"/>
      <c r="BF773" s="371"/>
      <c r="BG773" s="371"/>
      <c r="BH773" s="371"/>
      <c r="BI773" s="371"/>
      <c r="BJ773" s="371"/>
      <c r="BK773" s="371"/>
      <c r="BL773" s="371"/>
      <c r="BM773" s="371"/>
      <c r="BN773" s="371"/>
      <c r="BO773" s="371"/>
      <c r="BP773" s="371"/>
      <c r="BQ773" s="371"/>
      <c r="BR773" s="371"/>
      <c r="BS773" s="371"/>
      <c r="BT773" s="371"/>
      <c r="BU773" s="371"/>
      <c r="BV773" s="371"/>
      <c r="BW773" s="371"/>
      <c r="BX773" s="371"/>
      <c r="BY773" s="371"/>
      <c r="BZ773" s="371"/>
      <c r="CA773" s="371"/>
      <c r="CB773" s="371"/>
      <c r="CC773" s="371"/>
      <c r="CD773" s="371"/>
      <c r="CE773" s="371"/>
      <c r="CF773" s="371"/>
      <c r="CG773" s="371"/>
      <c r="CH773" s="371"/>
      <c r="CI773" s="371"/>
      <c r="CJ773" s="371"/>
      <c r="CK773" s="371"/>
      <c r="CL773" s="371"/>
      <c r="CM773" s="371"/>
      <c r="CN773" s="371"/>
      <c r="CO773" s="371"/>
      <c r="CP773" s="371"/>
      <c r="CQ773" s="371"/>
      <c r="CR773" s="371"/>
      <c r="CS773" s="371"/>
      <c r="CT773" s="371"/>
      <c r="CU773" s="371"/>
      <c r="CV773" s="371"/>
      <c r="CW773" s="371"/>
      <c r="CX773" s="371"/>
      <c r="CY773" s="371"/>
      <c r="CZ773" s="371"/>
      <c r="DA773" s="371"/>
      <c r="DB773" s="371"/>
      <c r="DC773" s="371"/>
      <c r="DD773" s="371"/>
      <c r="DE773" s="371"/>
      <c r="DF773" s="371"/>
      <c r="DG773" s="371"/>
      <c r="DH773" s="371"/>
      <c r="DI773" s="371"/>
      <c r="DJ773" s="371"/>
      <c r="DK773" s="371"/>
      <c r="DL773" s="371"/>
      <c r="DM773" s="371"/>
      <c r="DN773" s="371"/>
      <c r="DO773" s="371"/>
      <c r="DP773" s="371"/>
      <c r="DQ773" s="371"/>
      <c r="DR773" s="371"/>
      <c r="DS773" s="371"/>
      <c r="DT773" s="371"/>
      <c r="DU773" s="371"/>
      <c r="DV773" s="371"/>
      <c r="DW773" s="371"/>
      <c r="DX773" s="371"/>
      <c r="DY773" s="371"/>
      <c r="DZ773" s="371"/>
      <c r="EA773" s="371"/>
      <c r="EB773" s="371"/>
      <c r="EC773" s="371"/>
      <c r="ED773" s="371"/>
      <c r="EE773" s="371"/>
      <c r="EF773" s="371"/>
      <c r="EG773" s="371"/>
      <c r="EH773" s="371"/>
      <c r="EI773" s="371"/>
      <c r="EJ773" s="371"/>
      <c r="EK773" s="371"/>
      <c r="EL773" s="371"/>
      <c r="EM773" s="371"/>
      <c r="EN773" s="371"/>
      <c r="EO773" s="371"/>
      <c r="EP773" s="371"/>
      <c r="EQ773" s="371"/>
      <c r="ER773" s="371"/>
      <c r="ES773" s="371"/>
      <c r="ET773" s="371"/>
      <c r="EU773" s="371"/>
      <c r="EV773" s="371"/>
      <c r="EW773" s="371"/>
      <c r="EX773" s="371"/>
      <c r="EY773" s="371"/>
      <c r="EZ773" s="371"/>
      <c r="FA773" s="371"/>
      <c r="FB773" s="371"/>
      <c r="FC773" s="371"/>
      <c r="FD773" s="371"/>
      <c r="FE773" s="371"/>
      <c r="FF773" s="371"/>
      <c r="FG773" s="371"/>
      <c r="FH773" s="371"/>
      <c r="FI773" s="371"/>
      <c r="FJ773" s="371"/>
      <c r="FK773" s="371"/>
      <c r="FL773" s="371"/>
      <c r="FM773" s="371"/>
      <c r="FN773" s="371"/>
      <c r="FO773" s="371"/>
      <c r="FP773" s="371"/>
      <c r="FQ773" s="371"/>
      <c r="FR773" s="371"/>
      <c r="FS773" s="371"/>
      <c r="FT773" s="371"/>
      <c r="FU773" s="371"/>
      <c r="FV773" s="371"/>
      <c r="FW773" s="371"/>
      <c r="FX773" s="371"/>
      <c r="FY773" s="371"/>
      <c r="FZ773" s="371"/>
      <c r="GA773" s="371"/>
      <c r="GB773" s="371"/>
      <c r="GC773" s="371"/>
      <c r="GD773" s="371"/>
      <c r="GE773" s="371"/>
      <c r="GF773" s="371"/>
      <c r="GG773" s="371"/>
      <c r="GH773" s="371"/>
      <c r="GI773" s="371"/>
      <c r="GJ773" s="371"/>
      <c r="GK773" s="371"/>
      <c r="GL773" s="371"/>
      <c r="GM773" s="371"/>
      <c r="GN773" s="371"/>
      <c r="GO773" s="371"/>
      <c r="GP773" s="371"/>
      <c r="GQ773" s="371"/>
      <c r="GR773" s="371"/>
      <c r="GS773" s="371"/>
      <c r="GT773" s="371"/>
      <c r="GU773" s="371"/>
      <c r="GV773" s="371"/>
      <c r="GW773" s="371"/>
      <c r="GX773" s="371"/>
      <c r="GY773" s="371"/>
      <c r="GZ773" s="371"/>
      <c r="HA773" s="1"/>
      <c r="HB773" s="1"/>
    </row>
    <row r="774" spans="1:210" ht="4.2" customHeight="1">
      <c r="A774" s="1"/>
      <c r="B774" s="1"/>
      <c r="C774" s="1"/>
      <c r="D774" s="1"/>
      <c r="E774" s="263"/>
      <c r="F774" s="48"/>
      <c r="G774" s="351"/>
      <c r="H774" s="1"/>
      <c r="I774" s="1"/>
      <c r="J774" s="1"/>
      <c r="K774" s="1"/>
      <c r="L774" s="1"/>
      <c r="M774" s="5"/>
      <c r="N774" s="1"/>
      <c r="O774" s="1"/>
      <c r="P774" s="5"/>
      <c r="Q774" s="1"/>
      <c r="R774" s="1"/>
      <c r="S774" s="5"/>
      <c r="T774" s="7"/>
      <c r="U774" s="24"/>
      <c r="V774" s="173"/>
      <c r="W774" s="281"/>
      <c r="X774" s="283"/>
      <c r="Y774" s="46"/>
      <c r="Z774" s="93"/>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4"/>
      <c r="BB774" s="94"/>
      <c r="BC774" s="94"/>
      <c r="BD774" s="94"/>
      <c r="BE774" s="94"/>
      <c r="BF774" s="94"/>
      <c r="BG774" s="94"/>
      <c r="BH774" s="94"/>
      <c r="BI774" s="94"/>
      <c r="BJ774" s="94"/>
      <c r="BK774" s="94"/>
      <c r="BL774" s="94"/>
      <c r="BM774" s="94"/>
      <c r="BN774" s="94"/>
      <c r="BO774" s="94"/>
      <c r="BP774" s="94"/>
      <c r="BQ774" s="94"/>
      <c r="BR774" s="94"/>
      <c r="BS774" s="94"/>
      <c r="BT774" s="94"/>
      <c r="BU774" s="94"/>
      <c r="BV774" s="94"/>
      <c r="BW774" s="94"/>
      <c r="BX774" s="94"/>
      <c r="BY774" s="94"/>
      <c r="BZ774" s="94"/>
      <c r="CA774" s="94"/>
      <c r="CB774" s="94"/>
      <c r="CC774" s="94"/>
      <c r="CD774" s="94"/>
      <c r="CE774" s="94"/>
      <c r="CF774" s="94"/>
      <c r="CG774" s="94"/>
      <c r="CH774" s="94"/>
      <c r="CI774" s="94"/>
      <c r="CJ774" s="94"/>
      <c r="CK774" s="94"/>
      <c r="CL774" s="94"/>
      <c r="CM774" s="94"/>
      <c r="CN774" s="94"/>
      <c r="CO774" s="94"/>
      <c r="CP774" s="94"/>
      <c r="CQ774" s="94"/>
      <c r="CR774" s="94"/>
      <c r="CS774" s="94"/>
      <c r="CT774" s="94"/>
      <c r="CU774" s="94"/>
      <c r="CV774" s="94"/>
      <c r="CW774" s="94"/>
      <c r="CX774" s="94"/>
      <c r="CY774" s="94"/>
      <c r="CZ774" s="94"/>
      <c r="DA774" s="94"/>
      <c r="DB774" s="94"/>
      <c r="DC774" s="94"/>
      <c r="DD774" s="94"/>
      <c r="DE774" s="94"/>
      <c r="DF774" s="94"/>
      <c r="DG774" s="94"/>
      <c r="DH774" s="94"/>
      <c r="DI774" s="94"/>
      <c r="DJ774" s="94"/>
      <c r="DK774" s="94"/>
      <c r="DL774" s="94"/>
      <c r="DM774" s="94"/>
      <c r="DN774" s="94"/>
      <c r="DO774" s="94"/>
      <c r="DP774" s="94"/>
      <c r="DQ774" s="94"/>
      <c r="DR774" s="94"/>
      <c r="DS774" s="94"/>
      <c r="DT774" s="94"/>
      <c r="DU774" s="94"/>
      <c r="DV774" s="94"/>
      <c r="DW774" s="94"/>
      <c r="DX774" s="94"/>
      <c r="DY774" s="94"/>
      <c r="DZ774" s="94"/>
      <c r="EA774" s="94"/>
      <c r="EB774" s="94"/>
      <c r="EC774" s="94"/>
      <c r="ED774" s="94"/>
      <c r="EE774" s="94"/>
      <c r="EF774" s="94"/>
      <c r="EG774" s="94"/>
      <c r="EH774" s="94"/>
      <c r="EI774" s="94"/>
      <c r="EJ774" s="94"/>
      <c r="EK774" s="94"/>
      <c r="EL774" s="94"/>
      <c r="EM774" s="94"/>
      <c r="EN774" s="94"/>
      <c r="EO774" s="94"/>
      <c r="EP774" s="94"/>
      <c r="EQ774" s="94"/>
      <c r="ER774" s="94"/>
      <c r="ES774" s="94"/>
      <c r="ET774" s="94"/>
      <c r="EU774" s="94"/>
      <c r="EV774" s="94"/>
      <c r="EW774" s="94"/>
      <c r="EX774" s="94"/>
      <c r="EY774" s="94"/>
      <c r="EZ774" s="94"/>
      <c r="FA774" s="94"/>
      <c r="FB774" s="94"/>
      <c r="FC774" s="94"/>
      <c r="FD774" s="94"/>
      <c r="FE774" s="94"/>
      <c r="FF774" s="94"/>
      <c r="FG774" s="94"/>
      <c r="FH774" s="94"/>
      <c r="FI774" s="94"/>
      <c r="FJ774" s="94"/>
      <c r="FK774" s="94"/>
      <c r="FL774" s="94"/>
      <c r="FM774" s="94"/>
      <c r="FN774" s="94"/>
      <c r="FO774" s="94"/>
      <c r="FP774" s="94"/>
      <c r="FQ774" s="94"/>
      <c r="FR774" s="94"/>
      <c r="FS774" s="94"/>
      <c r="FT774" s="94"/>
      <c r="FU774" s="94"/>
      <c r="FV774" s="94"/>
      <c r="FW774" s="94"/>
      <c r="FX774" s="94"/>
      <c r="FY774" s="94"/>
      <c r="FZ774" s="94"/>
      <c r="GA774" s="94"/>
      <c r="GB774" s="94"/>
      <c r="GC774" s="94"/>
      <c r="GD774" s="94"/>
      <c r="GE774" s="94"/>
      <c r="GF774" s="94"/>
      <c r="GG774" s="94"/>
      <c r="GH774" s="94"/>
      <c r="GI774" s="94"/>
      <c r="GJ774" s="94"/>
      <c r="GK774" s="94"/>
      <c r="GL774" s="94"/>
      <c r="GM774" s="94"/>
      <c r="GN774" s="94"/>
      <c r="GO774" s="94"/>
      <c r="GP774" s="94"/>
      <c r="GQ774" s="94"/>
      <c r="GR774" s="94"/>
      <c r="GS774" s="94"/>
      <c r="GT774" s="94"/>
      <c r="GU774" s="94"/>
      <c r="GV774" s="94"/>
      <c r="GW774" s="94"/>
      <c r="GX774" s="94"/>
      <c r="GY774" s="94"/>
      <c r="GZ774" s="94"/>
      <c r="HA774" s="1"/>
      <c r="HB774" s="1"/>
    </row>
    <row r="775" spans="1:210" s="4" customFormat="1" ht="12.6" thickBot="1">
      <c r="A775" s="3"/>
      <c r="B775" s="244"/>
      <c r="C775" s="3"/>
      <c r="D775" s="3"/>
      <c r="E775" s="9" t="s">
        <v>130</v>
      </c>
      <c r="F775" s="51"/>
      <c r="G775" s="351" t="s">
        <v>6</v>
      </c>
      <c r="H775" s="361" t="s">
        <v>29</v>
      </c>
      <c r="I775" s="362"/>
      <c r="J775" s="362"/>
      <c r="K775" s="362"/>
      <c r="L775" s="362"/>
      <c r="M775" s="363"/>
      <c r="N775" s="362" t="str">
        <f>Главная!$Y$8</f>
        <v>итого</v>
      </c>
      <c r="O775" s="362"/>
      <c r="P775" s="363"/>
      <c r="Q775" s="362" t="s">
        <v>26</v>
      </c>
      <c r="R775" s="3"/>
      <c r="S775" s="5"/>
      <c r="T775" s="84"/>
      <c r="U775" s="24"/>
      <c r="V775" s="3"/>
      <c r="W775" s="367">
        <f>SUM($Y775:$HA775)</f>
        <v>0</v>
      </c>
      <c r="X775" s="12"/>
      <c r="Y775" s="46"/>
      <c r="Z775" s="91"/>
      <c r="AA775" s="369">
        <f t="shared" ref="AA775:BF775" si="3547">IF(AA$8="",0,AA24-AA708)</f>
        <v>0</v>
      </c>
      <c r="AB775" s="369">
        <f t="shared" si="3547"/>
        <v>0</v>
      </c>
      <c r="AC775" s="369">
        <f t="shared" si="3547"/>
        <v>0</v>
      </c>
      <c r="AD775" s="369">
        <f t="shared" si="3547"/>
        <v>0</v>
      </c>
      <c r="AE775" s="369">
        <f t="shared" si="3547"/>
        <v>0</v>
      </c>
      <c r="AF775" s="369">
        <f t="shared" si="3547"/>
        <v>0</v>
      </c>
      <c r="AG775" s="369">
        <f t="shared" si="3547"/>
        <v>0</v>
      </c>
      <c r="AH775" s="369">
        <f t="shared" si="3547"/>
        <v>0</v>
      </c>
      <c r="AI775" s="369">
        <f t="shared" si="3547"/>
        <v>0</v>
      </c>
      <c r="AJ775" s="369">
        <f t="shared" si="3547"/>
        <v>0</v>
      </c>
      <c r="AK775" s="369">
        <f t="shared" si="3547"/>
        <v>0</v>
      </c>
      <c r="AL775" s="369">
        <f t="shared" si="3547"/>
        <v>0</v>
      </c>
      <c r="AM775" s="369">
        <f t="shared" si="3547"/>
        <v>0</v>
      </c>
      <c r="AN775" s="369">
        <f t="shared" si="3547"/>
        <v>0</v>
      </c>
      <c r="AO775" s="369">
        <f t="shared" si="3547"/>
        <v>0</v>
      </c>
      <c r="AP775" s="369">
        <f t="shared" si="3547"/>
        <v>0</v>
      </c>
      <c r="AQ775" s="369">
        <f t="shared" si="3547"/>
        <v>0</v>
      </c>
      <c r="AR775" s="369">
        <f t="shared" si="3547"/>
        <v>0</v>
      </c>
      <c r="AS775" s="369">
        <f t="shared" si="3547"/>
        <v>0</v>
      </c>
      <c r="AT775" s="369">
        <f t="shared" si="3547"/>
        <v>0</v>
      </c>
      <c r="AU775" s="369">
        <f t="shared" si="3547"/>
        <v>0</v>
      </c>
      <c r="AV775" s="369">
        <f t="shared" si="3547"/>
        <v>0</v>
      </c>
      <c r="AW775" s="369">
        <f t="shared" si="3547"/>
        <v>0</v>
      </c>
      <c r="AX775" s="369">
        <f t="shared" si="3547"/>
        <v>0</v>
      </c>
      <c r="AY775" s="369">
        <f t="shared" si="3547"/>
        <v>0</v>
      </c>
      <c r="AZ775" s="369">
        <f t="shared" si="3547"/>
        <v>0</v>
      </c>
      <c r="BA775" s="369">
        <f t="shared" si="3547"/>
        <v>0</v>
      </c>
      <c r="BB775" s="369">
        <f t="shared" si="3547"/>
        <v>0</v>
      </c>
      <c r="BC775" s="369">
        <f t="shared" si="3547"/>
        <v>0</v>
      </c>
      <c r="BD775" s="369">
        <f t="shared" si="3547"/>
        <v>0</v>
      </c>
      <c r="BE775" s="369">
        <f t="shared" si="3547"/>
        <v>0</v>
      </c>
      <c r="BF775" s="369">
        <f t="shared" si="3547"/>
        <v>0</v>
      </c>
      <c r="BG775" s="369">
        <f t="shared" ref="BG775:CL775" si="3548">IF(BG$8="",0,BG24-BG708)</f>
        <v>0</v>
      </c>
      <c r="BH775" s="369">
        <f t="shared" si="3548"/>
        <v>0</v>
      </c>
      <c r="BI775" s="369">
        <f t="shared" si="3548"/>
        <v>0</v>
      </c>
      <c r="BJ775" s="369">
        <f t="shared" si="3548"/>
        <v>0</v>
      </c>
      <c r="BK775" s="369">
        <f t="shared" si="3548"/>
        <v>0</v>
      </c>
      <c r="BL775" s="369">
        <f t="shared" si="3548"/>
        <v>0</v>
      </c>
      <c r="BM775" s="369">
        <f t="shared" si="3548"/>
        <v>0</v>
      </c>
      <c r="BN775" s="369">
        <f t="shared" si="3548"/>
        <v>0</v>
      </c>
      <c r="BO775" s="369">
        <f t="shared" si="3548"/>
        <v>0</v>
      </c>
      <c r="BP775" s="369">
        <f t="shared" si="3548"/>
        <v>0</v>
      </c>
      <c r="BQ775" s="369">
        <f t="shared" si="3548"/>
        <v>0</v>
      </c>
      <c r="BR775" s="369">
        <f t="shared" si="3548"/>
        <v>0</v>
      </c>
      <c r="BS775" s="369">
        <f t="shared" si="3548"/>
        <v>0</v>
      </c>
      <c r="BT775" s="369">
        <f t="shared" si="3548"/>
        <v>0</v>
      </c>
      <c r="BU775" s="369">
        <f t="shared" si="3548"/>
        <v>0</v>
      </c>
      <c r="BV775" s="369">
        <f t="shared" si="3548"/>
        <v>0</v>
      </c>
      <c r="BW775" s="369">
        <f t="shared" si="3548"/>
        <v>0</v>
      </c>
      <c r="BX775" s="369">
        <f t="shared" si="3548"/>
        <v>0</v>
      </c>
      <c r="BY775" s="369">
        <f t="shared" si="3548"/>
        <v>0</v>
      </c>
      <c r="BZ775" s="369">
        <f t="shared" si="3548"/>
        <v>0</v>
      </c>
      <c r="CA775" s="369">
        <f t="shared" si="3548"/>
        <v>0</v>
      </c>
      <c r="CB775" s="369">
        <f t="shared" si="3548"/>
        <v>0</v>
      </c>
      <c r="CC775" s="369">
        <f t="shared" si="3548"/>
        <v>0</v>
      </c>
      <c r="CD775" s="369">
        <f t="shared" si="3548"/>
        <v>0</v>
      </c>
      <c r="CE775" s="369">
        <f t="shared" si="3548"/>
        <v>0</v>
      </c>
      <c r="CF775" s="369">
        <f t="shared" si="3548"/>
        <v>0</v>
      </c>
      <c r="CG775" s="369">
        <f t="shared" si="3548"/>
        <v>0</v>
      </c>
      <c r="CH775" s="369">
        <f t="shared" si="3548"/>
        <v>0</v>
      </c>
      <c r="CI775" s="369">
        <f t="shared" si="3548"/>
        <v>0</v>
      </c>
      <c r="CJ775" s="369">
        <f t="shared" si="3548"/>
        <v>0</v>
      </c>
      <c r="CK775" s="369">
        <f t="shared" si="3548"/>
        <v>0</v>
      </c>
      <c r="CL775" s="369">
        <f t="shared" si="3548"/>
        <v>0</v>
      </c>
      <c r="CM775" s="369">
        <f t="shared" ref="CM775:DG775" si="3549">IF(CM$8="",0,CM24-CM708)</f>
        <v>0</v>
      </c>
      <c r="CN775" s="369">
        <f t="shared" si="3549"/>
        <v>0</v>
      </c>
      <c r="CO775" s="369">
        <f t="shared" si="3549"/>
        <v>0</v>
      </c>
      <c r="CP775" s="369">
        <f t="shared" si="3549"/>
        <v>0</v>
      </c>
      <c r="CQ775" s="369">
        <f t="shared" si="3549"/>
        <v>0</v>
      </c>
      <c r="CR775" s="369">
        <f t="shared" si="3549"/>
        <v>0</v>
      </c>
      <c r="CS775" s="369">
        <f t="shared" si="3549"/>
        <v>0</v>
      </c>
      <c r="CT775" s="369">
        <f t="shared" si="3549"/>
        <v>0</v>
      </c>
      <c r="CU775" s="369">
        <f t="shared" si="3549"/>
        <v>0</v>
      </c>
      <c r="CV775" s="369">
        <f t="shared" si="3549"/>
        <v>0</v>
      </c>
      <c r="CW775" s="369">
        <f t="shared" si="3549"/>
        <v>0</v>
      </c>
      <c r="CX775" s="369">
        <f t="shared" si="3549"/>
        <v>0</v>
      </c>
      <c r="CY775" s="369">
        <f t="shared" si="3549"/>
        <v>0</v>
      </c>
      <c r="CZ775" s="369">
        <f t="shared" si="3549"/>
        <v>0</v>
      </c>
      <c r="DA775" s="369">
        <f t="shared" si="3549"/>
        <v>0</v>
      </c>
      <c r="DB775" s="369">
        <f t="shared" si="3549"/>
        <v>0</v>
      </c>
      <c r="DC775" s="369">
        <f t="shared" si="3549"/>
        <v>0</v>
      </c>
      <c r="DD775" s="369">
        <f t="shared" si="3549"/>
        <v>0</v>
      </c>
      <c r="DE775" s="369">
        <f t="shared" si="3549"/>
        <v>0</v>
      </c>
      <c r="DF775" s="369">
        <f t="shared" si="3549"/>
        <v>0</v>
      </c>
      <c r="DG775" s="369">
        <f t="shared" si="3549"/>
        <v>0</v>
      </c>
      <c r="DH775" s="369">
        <f t="shared" ref="DH775:FS775" si="3550">IF(DH$8="",0,DH24-DH708)</f>
        <v>0</v>
      </c>
      <c r="DI775" s="369">
        <f t="shared" si="3550"/>
        <v>0</v>
      </c>
      <c r="DJ775" s="369">
        <f t="shared" si="3550"/>
        <v>0</v>
      </c>
      <c r="DK775" s="369">
        <f t="shared" si="3550"/>
        <v>0</v>
      </c>
      <c r="DL775" s="369">
        <f t="shared" si="3550"/>
        <v>0</v>
      </c>
      <c r="DM775" s="369">
        <f t="shared" si="3550"/>
        <v>0</v>
      </c>
      <c r="DN775" s="369">
        <f t="shared" si="3550"/>
        <v>0</v>
      </c>
      <c r="DO775" s="369">
        <f t="shared" si="3550"/>
        <v>0</v>
      </c>
      <c r="DP775" s="369">
        <f t="shared" si="3550"/>
        <v>0</v>
      </c>
      <c r="DQ775" s="369">
        <f t="shared" si="3550"/>
        <v>0</v>
      </c>
      <c r="DR775" s="369">
        <f t="shared" si="3550"/>
        <v>0</v>
      </c>
      <c r="DS775" s="369">
        <f t="shared" si="3550"/>
        <v>0</v>
      </c>
      <c r="DT775" s="369">
        <f t="shared" si="3550"/>
        <v>0</v>
      </c>
      <c r="DU775" s="369">
        <f t="shared" si="3550"/>
        <v>0</v>
      </c>
      <c r="DV775" s="369">
        <f t="shared" si="3550"/>
        <v>0</v>
      </c>
      <c r="DW775" s="369">
        <f t="shared" si="3550"/>
        <v>0</v>
      </c>
      <c r="DX775" s="369">
        <f t="shared" si="3550"/>
        <v>0</v>
      </c>
      <c r="DY775" s="369">
        <f t="shared" si="3550"/>
        <v>0</v>
      </c>
      <c r="DZ775" s="369">
        <f t="shared" si="3550"/>
        <v>0</v>
      </c>
      <c r="EA775" s="369">
        <f t="shared" si="3550"/>
        <v>0</v>
      </c>
      <c r="EB775" s="369">
        <f t="shared" si="3550"/>
        <v>0</v>
      </c>
      <c r="EC775" s="369">
        <f t="shared" si="3550"/>
        <v>0</v>
      </c>
      <c r="ED775" s="369">
        <f t="shared" si="3550"/>
        <v>0</v>
      </c>
      <c r="EE775" s="369">
        <f t="shared" si="3550"/>
        <v>0</v>
      </c>
      <c r="EF775" s="369">
        <f t="shared" si="3550"/>
        <v>0</v>
      </c>
      <c r="EG775" s="369">
        <f t="shared" si="3550"/>
        <v>0</v>
      </c>
      <c r="EH775" s="369">
        <f t="shared" si="3550"/>
        <v>0</v>
      </c>
      <c r="EI775" s="369">
        <f t="shared" si="3550"/>
        <v>0</v>
      </c>
      <c r="EJ775" s="369">
        <f t="shared" si="3550"/>
        <v>0</v>
      </c>
      <c r="EK775" s="369">
        <f t="shared" si="3550"/>
        <v>0</v>
      </c>
      <c r="EL775" s="369">
        <f t="shared" si="3550"/>
        <v>0</v>
      </c>
      <c r="EM775" s="369">
        <f t="shared" si="3550"/>
        <v>0</v>
      </c>
      <c r="EN775" s="369">
        <f t="shared" si="3550"/>
        <v>0</v>
      </c>
      <c r="EO775" s="369">
        <f t="shared" si="3550"/>
        <v>0</v>
      </c>
      <c r="EP775" s="369">
        <f t="shared" si="3550"/>
        <v>0</v>
      </c>
      <c r="EQ775" s="369">
        <f t="shared" si="3550"/>
        <v>0</v>
      </c>
      <c r="ER775" s="369">
        <f t="shared" si="3550"/>
        <v>0</v>
      </c>
      <c r="ES775" s="369">
        <f t="shared" si="3550"/>
        <v>0</v>
      </c>
      <c r="ET775" s="369">
        <f t="shared" si="3550"/>
        <v>0</v>
      </c>
      <c r="EU775" s="369">
        <f t="shared" si="3550"/>
        <v>0</v>
      </c>
      <c r="EV775" s="369">
        <f t="shared" si="3550"/>
        <v>0</v>
      </c>
      <c r="EW775" s="369">
        <f t="shared" si="3550"/>
        <v>0</v>
      </c>
      <c r="EX775" s="369">
        <f t="shared" si="3550"/>
        <v>0</v>
      </c>
      <c r="EY775" s="369">
        <f t="shared" si="3550"/>
        <v>0</v>
      </c>
      <c r="EZ775" s="369">
        <f t="shared" si="3550"/>
        <v>0</v>
      </c>
      <c r="FA775" s="369">
        <f t="shared" si="3550"/>
        <v>0</v>
      </c>
      <c r="FB775" s="369">
        <f t="shared" si="3550"/>
        <v>0</v>
      </c>
      <c r="FC775" s="369">
        <f t="shared" si="3550"/>
        <v>0</v>
      </c>
      <c r="FD775" s="369">
        <f t="shared" si="3550"/>
        <v>0</v>
      </c>
      <c r="FE775" s="369">
        <f t="shared" si="3550"/>
        <v>0</v>
      </c>
      <c r="FF775" s="369">
        <f t="shared" si="3550"/>
        <v>0</v>
      </c>
      <c r="FG775" s="369">
        <f t="shared" si="3550"/>
        <v>0</v>
      </c>
      <c r="FH775" s="369">
        <f t="shared" si="3550"/>
        <v>0</v>
      </c>
      <c r="FI775" s="369">
        <f t="shared" si="3550"/>
        <v>0</v>
      </c>
      <c r="FJ775" s="369">
        <f t="shared" si="3550"/>
        <v>0</v>
      </c>
      <c r="FK775" s="369">
        <f t="shared" si="3550"/>
        <v>0</v>
      </c>
      <c r="FL775" s="369">
        <f t="shared" si="3550"/>
        <v>0</v>
      </c>
      <c r="FM775" s="369">
        <f t="shared" si="3550"/>
        <v>0</v>
      </c>
      <c r="FN775" s="369">
        <f t="shared" si="3550"/>
        <v>0</v>
      </c>
      <c r="FO775" s="369">
        <f t="shared" si="3550"/>
        <v>0</v>
      </c>
      <c r="FP775" s="369">
        <f t="shared" si="3550"/>
        <v>0</v>
      </c>
      <c r="FQ775" s="369">
        <f t="shared" si="3550"/>
        <v>0</v>
      </c>
      <c r="FR775" s="369">
        <f t="shared" si="3550"/>
        <v>0</v>
      </c>
      <c r="FS775" s="369">
        <f t="shared" si="3550"/>
        <v>0</v>
      </c>
      <c r="FT775" s="369">
        <f t="shared" ref="FT775:GZ775" si="3551">IF(FT$8="",0,FT24-FT708)</f>
        <v>0</v>
      </c>
      <c r="FU775" s="369">
        <f t="shared" si="3551"/>
        <v>0</v>
      </c>
      <c r="FV775" s="369">
        <f t="shared" si="3551"/>
        <v>0</v>
      </c>
      <c r="FW775" s="369">
        <f t="shared" si="3551"/>
        <v>0</v>
      </c>
      <c r="FX775" s="369">
        <f t="shared" si="3551"/>
        <v>0</v>
      </c>
      <c r="FY775" s="369">
        <f t="shared" si="3551"/>
        <v>0</v>
      </c>
      <c r="FZ775" s="369">
        <f t="shared" si="3551"/>
        <v>0</v>
      </c>
      <c r="GA775" s="369">
        <f t="shared" si="3551"/>
        <v>0</v>
      </c>
      <c r="GB775" s="369">
        <f t="shared" si="3551"/>
        <v>0</v>
      </c>
      <c r="GC775" s="369">
        <f t="shared" si="3551"/>
        <v>0</v>
      </c>
      <c r="GD775" s="369">
        <f t="shared" si="3551"/>
        <v>0</v>
      </c>
      <c r="GE775" s="369">
        <f t="shared" si="3551"/>
        <v>0</v>
      </c>
      <c r="GF775" s="369">
        <f t="shared" si="3551"/>
        <v>0</v>
      </c>
      <c r="GG775" s="369">
        <f t="shared" si="3551"/>
        <v>0</v>
      </c>
      <c r="GH775" s="369">
        <f t="shared" si="3551"/>
        <v>0</v>
      </c>
      <c r="GI775" s="369">
        <f t="shared" si="3551"/>
        <v>0</v>
      </c>
      <c r="GJ775" s="369">
        <f t="shared" si="3551"/>
        <v>0</v>
      </c>
      <c r="GK775" s="369">
        <f t="shared" si="3551"/>
        <v>0</v>
      </c>
      <c r="GL775" s="369">
        <f t="shared" si="3551"/>
        <v>0</v>
      </c>
      <c r="GM775" s="369">
        <f t="shared" si="3551"/>
        <v>0</v>
      </c>
      <c r="GN775" s="369">
        <f t="shared" si="3551"/>
        <v>0</v>
      </c>
      <c r="GO775" s="369">
        <f t="shared" si="3551"/>
        <v>0</v>
      </c>
      <c r="GP775" s="369">
        <f t="shared" si="3551"/>
        <v>0</v>
      </c>
      <c r="GQ775" s="369">
        <f t="shared" si="3551"/>
        <v>0</v>
      </c>
      <c r="GR775" s="369">
        <f t="shared" si="3551"/>
        <v>0</v>
      </c>
      <c r="GS775" s="369">
        <f t="shared" si="3551"/>
        <v>0</v>
      </c>
      <c r="GT775" s="369">
        <f t="shared" si="3551"/>
        <v>0</v>
      </c>
      <c r="GU775" s="369">
        <f t="shared" si="3551"/>
        <v>0</v>
      </c>
      <c r="GV775" s="369">
        <f t="shared" si="3551"/>
        <v>0</v>
      </c>
      <c r="GW775" s="369">
        <f t="shared" si="3551"/>
        <v>0</v>
      </c>
      <c r="GX775" s="369">
        <f t="shared" si="3551"/>
        <v>0</v>
      </c>
      <c r="GY775" s="369">
        <f t="shared" si="3551"/>
        <v>0</v>
      </c>
      <c r="GZ775" s="369">
        <f t="shared" si="3551"/>
        <v>0</v>
      </c>
      <c r="HA775" s="3"/>
      <c r="HB775" s="3"/>
    </row>
    <row r="776" spans="1:210" s="35" customFormat="1">
      <c r="A776" s="34"/>
      <c r="B776" s="196"/>
      <c r="C776" s="34"/>
      <c r="D776" s="34"/>
      <c r="E776" s="9" t="s">
        <v>130</v>
      </c>
      <c r="F776" s="53"/>
      <c r="G776" s="351" t="s">
        <v>6</v>
      </c>
      <c r="H776" s="364" t="s">
        <v>190</v>
      </c>
      <c r="I776" s="364"/>
      <c r="J776" s="364"/>
      <c r="K776" s="364"/>
      <c r="L776" s="364"/>
      <c r="M776" s="365"/>
      <c r="N776" s="366" t="str">
        <f>Главная!$Y$8</f>
        <v>итого</v>
      </c>
      <c r="O776" s="364"/>
      <c r="P776" s="365"/>
      <c r="Q776" s="364" t="s">
        <v>14</v>
      </c>
      <c r="R776" s="34"/>
      <c r="S776" s="20"/>
      <c r="T776" s="207"/>
      <c r="U776" s="26"/>
      <c r="V776" s="324"/>
      <c r="W776" s="368">
        <f>IF(W$8="",0,IF(W19=0,0,W775/W19))</f>
        <v>0</v>
      </c>
      <c r="X776" s="296"/>
      <c r="Y776" s="47"/>
      <c r="Z776" s="103"/>
      <c r="AA776" s="370">
        <f t="shared" ref="AA776:BF776" si="3552">IF(AA$8="",0,IF(AA19=0,0,AA775/AA19))</f>
        <v>0</v>
      </c>
      <c r="AB776" s="370">
        <f t="shared" si="3552"/>
        <v>0</v>
      </c>
      <c r="AC776" s="370">
        <f t="shared" si="3552"/>
        <v>0</v>
      </c>
      <c r="AD776" s="370">
        <f t="shared" si="3552"/>
        <v>0</v>
      </c>
      <c r="AE776" s="370">
        <f t="shared" si="3552"/>
        <v>0</v>
      </c>
      <c r="AF776" s="370">
        <f t="shared" si="3552"/>
        <v>0</v>
      </c>
      <c r="AG776" s="370">
        <f t="shared" si="3552"/>
        <v>0</v>
      </c>
      <c r="AH776" s="370">
        <f t="shared" si="3552"/>
        <v>0</v>
      </c>
      <c r="AI776" s="370">
        <f t="shared" si="3552"/>
        <v>0</v>
      </c>
      <c r="AJ776" s="370">
        <f t="shared" si="3552"/>
        <v>0</v>
      </c>
      <c r="AK776" s="370">
        <f t="shared" si="3552"/>
        <v>0</v>
      </c>
      <c r="AL776" s="370">
        <f t="shared" si="3552"/>
        <v>0</v>
      </c>
      <c r="AM776" s="370">
        <f t="shared" si="3552"/>
        <v>0</v>
      </c>
      <c r="AN776" s="370">
        <f t="shared" si="3552"/>
        <v>0</v>
      </c>
      <c r="AO776" s="370">
        <f t="shared" si="3552"/>
        <v>0</v>
      </c>
      <c r="AP776" s="370">
        <f t="shared" si="3552"/>
        <v>0</v>
      </c>
      <c r="AQ776" s="370">
        <f t="shared" si="3552"/>
        <v>0</v>
      </c>
      <c r="AR776" s="370">
        <f t="shared" si="3552"/>
        <v>0</v>
      </c>
      <c r="AS776" s="370">
        <f t="shared" si="3552"/>
        <v>0</v>
      </c>
      <c r="AT776" s="370">
        <f t="shared" si="3552"/>
        <v>0</v>
      </c>
      <c r="AU776" s="370">
        <f t="shared" si="3552"/>
        <v>0</v>
      </c>
      <c r="AV776" s="370">
        <f t="shared" si="3552"/>
        <v>0</v>
      </c>
      <c r="AW776" s="370">
        <f t="shared" si="3552"/>
        <v>0</v>
      </c>
      <c r="AX776" s="370">
        <f t="shared" si="3552"/>
        <v>0</v>
      </c>
      <c r="AY776" s="370">
        <f t="shared" si="3552"/>
        <v>0</v>
      </c>
      <c r="AZ776" s="370">
        <f t="shared" si="3552"/>
        <v>0</v>
      </c>
      <c r="BA776" s="370">
        <f t="shared" si="3552"/>
        <v>0</v>
      </c>
      <c r="BB776" s="370">
        <f t="shared" si="3552"/>
        <v>0</v>
      </c>
      <c r="BC776" s="370">
        <f t="shared" si="3552"/>
        <v>0</v>
      </c>
      <c r="BD776" s="370">
        <f t="shared" si="3552"/>
        <v>0</v>
      </c>
      <c r="BE776" s="370">
        <f t="shared" si="3552"/>
        <v>0</v>
      </c>
      <c r="BF776" s="370">
        <f t="shared" si="3552"/>
        <v>0</v>
      </c>
      <c r="BG776" s="370">
        <f t="shared" ref="BG776:CL776" si="3553">IF(BG$8="",0,IF(BG19=0,0,BG775/BG19))</f>
        <v>0</v>
      </c>
      <c r="BH776" s="370">
        <f t="shared" si="3553"/>
        <v>0</v>
      </c>
      <c r="BI776" s="370">
        <f t="shared" si="3553"/>
        <v>0</v>
      </c>
      <c r="BJ776" s="370">
        <f t="shared" si="3553"/>
        <v>0</v>
      </c>
      <c r="BK776" s="370">
        <f t="shared" si="3553"/>
        <v>0</v>
      </c>
      <c r="BL776" s="370">
        <f t="shared" si="3553"/>
        <v>0</v>
      </c>
      <c r="BM776" s="370">
        <f t="shared" si="3553"/>
        <v>0</v>
      </c>
      <c r="BN776" s="370">
        <f t="shared" si="3553"/>
        <v>0</v>
      </c>
      <c r="BO776" s="370">
        <f t="shared" si="3553"/>
        <v>0</v>
      </c>
      <c r="BP776" s="370">
        <f t="shared" si="3553"/>
        <v>0</v>
      </c>
      <c r="BQ776" s="370">
        <f t="shared" si="3553"/>
        <v>0</v>
      </c>
      <c r="BR776" s="370">
        <f t="shared" si="3553"/>
        <v>0</v>
      </c>
      <c r="BS776" s="370">
        <f t="shared" si="3553"/>
        <v>0</v>
      </c>
      <c r="BT776" s="370">
        <f t="shared" si="3553"/>
        <v>0</v>
      </c>
      <c r="BU776" s="370">
        <f t="shared" si="3553"/>
        <v>0</v>
      </c>
      <c r="BV776" s="370">
        <f t="shared" si="3553"/>
        <v>0</v>
      </c>
      <c r="BW776" s="370">
        <f t="shared" si="3553"/>
        <v>0</v>
      </c>
      <c r="BX776" s="370">
        <f t="shared" si="3553"/>
        <v>0</v>
      </c>
      <c r="BY776" s="370">
        <f t="shared" si="3553"/>
        <v>0</v>
      </c>
      <c r="BZ776" s="370">
        <f t="shared" si="3553"/>
        <v>0</v>
      </c>
      <c r="CA776" s="370">
        <f t="shared" si="3553"/>
        <v>0</v>
      </c>
      <c r="CB776" s="370">
        <f t="shared" si="3553"/>
        <v>0</v>
      </c>
      <c r="CC776" s="370">
        <f t="shared" si="3553"/>
        <v>0</v>
      </c>
      <c r="CD776" s="370">
        <f t="shared" si="3553"/>
        <v>0</v>
      </c>
      <c r="CE776" s="370">
        <f t="shared" si="3553"/>
        <v>0</v>
      </c>
      <c r="CF776" s="370">
        <f t="shared" si="3553"/>
        <v>0</v>
      </c>
      <c r="CG776" s="370">
        <f t="shared" si="3553"/>
        <v>0</v>
      </c>
      <c r="CH776" s="370">
        <f t="shared" si="3553"/>
        <v>0</v>
      </c>
      <c r="CI776" s="370">
        <f t="shared" si="3553"/>
        <v>0</v>
      </c>
      <c r="CJ776" s="370">
        <f t="shared" si="3553"/>
        <v>0</v>
      </c>
      <c r="CK776" s="370">
        <f t="shared" si="3553"/>
        <v>0</v>
      </c>
      <c r="CL776" s="370">
        <f t="shared" si="3553"/>
        <v>0</v>
      </c>
      <c r="CM776" s="370">
        <f t="shared" ref="CM776:DG776" si="3554">IF(CM$8="",0,IF(CM19=0,0,CM775/CM19))</f>
        <v>0</v>
      </c>
      <c r="CN776" s="370">
        <f t="shared" si="3554"/>
        <v>0</v>
      </c>
      <c r="CO776" s="370">
        <f t="shared" si="3554"/>
        <v>0</v>
      </c>
      <c r="CP776" s="370">
        <f t="shared" si="3554"/>
        <v>0</v>
      </c>
      <c r="CQ776" s="370">
        <f t="shared" si="3554"/>
        <v>0</v>
      </c>
      <c r="CR776" s="370">
        <f t="shared" si="3554"/>
        <v>0</v>
      </c>
      <c r="CS776" s="370">
        <f t="shared" si="3554"/>
        <v>0</v>
      </c>
      <c r="CT776" s="370">
        <f t="shared" si="3554"/>
        <v>0</v>
      </c>
      <c r="CU776" s="370">
        <f t="shared" si="3554"/>
        <v>0</v>
      </c>
      <c r="CV776" s="370">
        <f t="shared" si="3554"/>
        <v>0</v>
      </c>
      <c r="CW776" s="370">
        <f t="shared" si="3554"/>
        <v>0</v>
      </c>
      <c r="CX776" s="370">
        <f t="shared" si="3554"/>
        <v>0</v>
      </c>
      <c r="CY776" s="370">
        <f t="shared" si="3554"/>
        <v>0</v>
      </c>
      <c r="CZ776" s="370">
        <f t="shared" si="3554"/>
        <v>0</v>
      </c>
      <c r="DA776" s="370">
        <f t="shared" si="3554"/>
        <v>0</v>
      </c>
      <c r="DB776" s="370">
        <f t="shared" si="3554"/>
        <v>0</v>
      </c>
      <c r="DC776" s="370">
        <f t="shared" si="3554"/>
        <v>0</v>
      </c>
      <c r="DD776" s="370">
        <f t="shared" si="3554"/>
        <v>0</v>
      </c>
      <c r="DE776" s="370">
        <f t="shared" si="3554"/>
        <v>0</v>
      </c>
      <c r="DF776" s="370">
        <f t="shared" si="3554"/>
        <v>0</v>
      </c>
      <c r="DG776" s="370">
        <f t="shared" si="3554"/>
        <v>0</v>
      </c>
      <c r="DH776" s="370">
        <f t="shared" ref="DH776:FS776" si="3555">IF(DH$8="",0,IF(DH19=0,0,DH775/DH19))</f>
        <v>0</v>
      </c>
      <c r="DI776" s="370">
        <f t="shared" si="3555"/>
        <v>0</v>
      </c>
      <c r="DJ776" s="370">
        <f t="shared" si="3555"/>
        <v>0</v>
      </c>
      <c r="DK776" s="370">
        <f t="shared" si="3555"/>
        <v>0</v>
      </c>
      <c r="DL776" s="370">
        <f t="shared" si="3555"/>
        <v>0</v>
      </c>
      <c r="DM776" s="370">
        <f t="shared" si="3555"/>
        <v>0</v>
      </c>
      <c r="DN776" s="370">
        <f t="shared" si="3555"/>
        <v>0</v>
      </c>
      <c r="DO776" s="370">
        <f t="shared" si="3555"/>
        <v>0</v>
      </c>
      <c r="DP776" s="370">
        <f t="shared" si="3555"/>
        <v>0</v>
      </c>
      <c r="DQ776" s="370">
        <f t="shared" si="3555"/>
        <v>0</v>
      </c>
      <c r="DR776" s="370">
        <f t="shared" si="3555"/>
        <v>0</v>
      </c>
      <c r="DS776" s="370">
        <f t="shared" si="3555"/>
        <v>0</v>
      </c>
      <c r="DT776" s="370">
        <f t="shared" si="3555"/>
        <v>0</v>
      </c>
      <c r="DU776" s="370">
        <f t="shared" si="3555"/>
        <v>0</v>
      </c>
      <c r="DV776" s="370">
        <f t="shared" si="3555"/>
        <v>0</v>
      </c>
      <c r="DW776" s="370">
        <f t="shared" si="3555"/>
        <v>0</v>
      </c>
      <c r="DX776" s="370">
        <f t="shared" si="3555"/>
        <v>0</v>
      </c>
      <c r="DY776" s="370">
        <f t="shared" si="3555"/>
        <v>0</v>
      </c>
      <c r="DZ776" s="370">
        <f t="shared" si="3555"/>
        <v>0</v>
      </c>
      <c r="EA776" s="370">
        <f t="shared" si="3555"/>
        <v>0</v>
      </c>
      <c r="EB776" s="370">
        <f t="shared" si="3555"/>
        <v>0</v>
      </c>
      <c r="EC776" s="370">
        <f t="shared" si="3555"/>
        <v>0</v>
      </c>
      <c r="ED776" s="370">
        <f t="shared" si="3555"/>
        <v>0</v>
      </c>
      <c r="EE776" s="370">
        <f t="shared" si="3555"/>
        <v>0</v>
      </c>
      <c r="EF776" s="370">
        <f t="shared" si="3555"/>
        <v>0</v>
      </c>
      <c r="EG776" s="370">
        <f t="shared" si="3555"/>
        <v>0</v>
      </c>
      <c r="EH776" s="370">
        <f t="shared" si="3555"/>
        <v>0</v>
      </c>
      <c r="EI776" s="370">
        <f t="shared" si="3555"/>
        <v>0</v>
      </c>
      <c r="EJ776" s="370">
        <f t="shared" si="3555"/>
        <v>0</v>
      </c>
      <c r="EK776" s="370">
        <f t="shared" si="3555"/>
        <v>0</v>
      </c>
      <c r="EL776" s="370">
        <f t="shared" si="3555"/>
        <v>0</v>
      </c>
      <c r="EM776" s="370">
        <f t="shared" si="3555"/>
        <v>0</v>
      </c>
      <c r="EN776" s="370">
        <f t="shared" si="3555"/>
        <v>0</v>
      </c>
      <c r="EO776" s="370">
        <f t="shared" si="3555"/>
        <v>0</v>
      </c>
      <c r="EP776" s="370">
        <f t="shared" si="3555"/>
        <v>0</v>
      </c>
      <c r="EQ776" s="370">
        <f t="shared" si="3555"/>
        <v>0</v>
      </c>
      <c r="ER776" s="370">
        <f t="shared" si="3555"/>
        <v>0</v>
      </c>
      <c r="ES776" s="370">
        <f t="shared" si="3555"/>
        <v>0</v>
      </c>
      <c r="ET776" s="370">
        <f t="shared" si="3555"/>
        <v>0</v>
      </c>
      <c r="EU776" s="370">
        <f t="shared" si="3555"/>
        <v>0</v>
      </c>
      <c r="EV776" s="370">
        <f t="shared" si="3555"/>
        <v>0</v>
      </c>
      <c r="EW776" s="370">
        <f t="shared" si="3555"/>
        <v>0</v>
      </c>
      <c r="EX776" s="370">
        <f t="shared" si="3555"/>
        <v>0</v>
      </c>
      <c r="EY776" s="370">
        <f t="shared" si="3555"/>
        <v>0</v>
      </c>
      <c r="EZ776" s="370">
        <f t="shared" si="3555"/>
        <v>0</v>
      </c>
      <c r="FA776" s="370">
        <f t="shared" si="3555"/>
        <v>0</v>
      </c>
      <c r="FB776" s="370">
        <f t="shared" si="3555"/>
        <v>0</v>
      </c>
      <c r="FC776" s="370">
        <f t="shared" si="3555"/>
        <v>0</v>
      </c>
      <c r="FD776" s="370">
        <f t="shared" si="3555"/>
        <v>0</v>
      </c>
      <c r="FE776" s="370">
        <f t="shared" si="3555"/>
        <v>0</v>
      </c>
      <c r="FF776" s="370">
        <f t="shared" si="3555"/>
        <v>0</v>
      </c>
      <c r="FG776" s="370">
        <f t="shared" si="3555"/>
        <v>0</v>
      </c>
      <c r="FH776" s="370">
        <f t="shared" si="3555"/>
        <v>0</v>
      </c>
      <c r="FI776" s="370">
        <f t="shared" si="3555"/>
        <v>0</v>
      </c>
      <c r="FJ776" s="370">
        <f t="shared" si="3555"/>
        <v>0</v>
      </c>
      <c r="FK776" s="370">
        <f t="shared" si="3555"/>
        <v>0</v>
      </c>
      <c r="FL776" s="370">
        <f t="shared" si="3555"/>
        <v>0</v>
      </c>
      <c r="FM776" s="370">
        <f t="shared" si="3555"/>
        <v>0</v>
      </c>
      <c r="FN776" s="370">
        <f t="shared" si="3555"/>
        <v>0</v>
      </c>
      <c r="FO776" s="370">
        <f t="shared" si="3555"/>
        <v>0</v>
      </c>
      <c r="FP776" s="370">
        <f t="shared" si="3555"/>
        <v>0</v>
      </c>
      <c r="FQ776" s="370">
        <f t="shared" si="3555"/>
        <v>0</v>
      </c>
      <c r="FR776" s="370">
        <f t="shared" si="3555"/>
        <v>0</v>
      </c>
      <c r="FS776" s="370">
        <f t="shared" si="3555"/>
        <v>0</v>
      </c>
      <c r="FT776" s="370">
        <f t="shared" ref="FT776:GZ776" si="3556">IF(FT$8="",0,IF(FT19=0,0,FT775/FT19))</f>
        <v>0</v>
      </c>
      <c r="FU776" s="370">
        <f t="shared" si="3556"/>
        <v>0</v>
      </c>
      <c r="FV776" s="370">
        <f t="shared" si="3556"/>
        <v>0</v>
      </c>
      <c r="FW776" s="370">
        <f t="shared" si="3556"/>
        <v>0</v>
      </c>
      <c r="FX776" s="370">
        <f t="shared" si="3556"/>
        <v>0</v>
      </c>
      <c r="FY776" s="370">
        <f t="shared" si="3556"/>
        <v>0</v>
      </c>
      <c r="FZ776" s="370">
        <f t="shared" si="3556"/>
        <v>0</v>
      </c>
      <c r="GA776" s="370">
        <f t="shared" si="3556"/>
        <v>0</v>
      </c>
      <c r="GB776" s="370">
        <f t="shared" si="3556"/>
        <v>0</v>
      </c>
      <c r="GC776" s="370">
        <f t="shared" si="3556"/>
        <v>0</v>
      </c>
      <c r="GD776" s="370">
        <f t="shared" si="3556"/>
        <v>0</v>
      </c>
      <c r="GE776" s="370">
        <f t="shared" si="3556"/>
        <v>0</v>
      </c>
      <c r="GF776" s="370">
        <f t="shared" si="3556"/>
        <v>0</v>
      </c>
      <c r="GG776" s="370">
        <f t="shared" si="3556"/>
        <v>0</v>
      </c>
      <c r="GH776" s="370">
        <f t="shared" si="3556"/>
        <v>0</v>
      </c>
      <c r="GI776" s="370">
        <f t="shared" si="3556"/>
        <v>0</v>
      </c>
      <c r="GJ776" s="370">
        <f t="shared" si="3556"/>
        <v>0</v>
      </c>
      <c r="GK776" s="370">
        <f t="shared" si="3556"/>
        <v>0</v>
      </c>
      <c r="GL776" s="370">
        <f t="shared" si="3556"/>
        <v>0</v>
      </c>
      <c r="GM776" s="370">
        <f t="shared" si="3556"/>
        <v>0</v>
      </c>
      <c r="GN776" s="370">
        <f t="shared" si="3556"/>
        <v>0</v>
      </c>
      <c r="GO776" s="370">
        <f t="shared" si="3556"/>
        <v>0</v>
      </c>
      <c r="GP776" s="370">
        <f t="shared" si="3556"/>
        <v>0</v>
      </c>
      <c r="GQ776" s="370">
        <f t="shared" si="3556"/>
        <v>0</v>
      </c>
      <c r="GR776" s="370">
        <f t="shared" si="3556"/>
        <v>0</v>
      </c>
      <c r="GS776" s="370">
        <f t="shared" si="3556"/>
        <v>0</v>
      </c>
      <c r="GT776" s="370">
        <f t="shared" si="3556"/>
        <v>0</v>
      </c>
      <c r="GU776" s="370">
        <f t="shared" si="3556"/>
        <v>0</v>
      </c>
      <c r="GV776" s="370">
        <f t="shared" si="3556"/>
        <v>0</v>
      </c>
      <c r="GW776" s="370">
        <f t="shared" si="3556"/>
        <v>0</v>
      </c>
      <c r="GX776" s="370">
        <f t="shared" si="3556"/>
        <v>0</v>
      </c>
      <c r="GY776" s="370">
        <f t="shared" si="3556"/>
        <v>0</v>
      </c>
      <c r="GZ776" s="370">
        <f t="shared" si="3556"/>
        <v>0</v>
      </c>
      <c r="HA776" s="34"/>
      <c r="HB776" s="34"/>
    </row>
    <row r="777" spans="1:210" ht="4.2" customHeight="1">
      <c r="A777" s="1"/>
      <c r="B777" s="1"/>
      <c r="C777" s="1"/>
      <c r="D777" s="1"/>
      <c r="E777" s="263"/>
      <c r="F777" s="48"/>
      <c r="G777" s="351"/>
      <c r="H777" s="358"/>
      <c r="I777" s="358"/>
      <c r="J777" s="358"/>
      <c r="K777" s="358"/>
      <c r="L777" s="358"/>
      <c r="M777" s="277"/>
      <c r="N777" s="358"/>
      <c r="O777" s="358"/>
      <c r="P777" s="277"/>
      <c r="Q777" s="358"/>
      <c r="R777" s="1"/>
      <c r="S777" s="5"/>
      <c r="T777" s="7"/>
      <c r="U777" s="24"/>
      <c r="V777" s="173"/>
      <c r="W777" s="283"/>
      <c r="X777" s="283"/>
      <c r="Y777" s="46"/>
      <c r="Z777" s="93"/>
      <c r="AA777" s="371"/>
      <c r="AB777" s="371"/>
      <c r="AC777" s="371"/>
      <c r="AD777" s="371"/>
      <c r="AE777" s="371"/>
      <c r="AF777" s="371"/>
      <c r="AG777" s="371"/>
      <c r="AH777" s="371"/>
      <c r="AI777" s="371"/>
      <c r="AJ777" s="371"/>
      <c r="AK777" s="371"/>
      <c r="AL777" s="371"/>
      <c r="AM777" s="371"/>
      <c r="AN777" s="371"/>
      <c r="AO777" s="371"/>
      <c r="AP777" s="371"/>
      <c r="AQ777" s="371"/>
      <c r="AR777" s="371"/>
      <c r="AS777" s="371"/>
      <c r="AT777" s="371"/>
      <c r="AU777" s="371"/>
      <c r="AV777" s="371"/>
      <c r="AW777" s="371"/>
      <c r="AX777" s="371"/>
      <c r="AY777" s="371"/>
      <c r="AZ777" s="371"/>
      <c r="BA777" s="371"/>
      <c r="BB777" s="371"/>
      <c r="BC777" s="371"/>
      <c r="BD777" s="371"/>
      <c r="BE777" s="371"/>
      <c r="BF777" s="371"/>
      <c r="BG777" s="371"/>
      <c r="BH777" s="371"/>
      <c r="BI777" s="371"/>
      <c r="BJ777" s="371"/>
      <c r="BK777" s="371"/>
      <c r="BL777" s="371"/>
      <c r="BM777" s="371"/>
      <c r="BN777" s="371"/>
      <c r="BO777" s="371"/>
      <c r="BP777" s="371"/>
      <c r="BQ777" s="371"/>
      <c r="BR777" s="371"/>
      <c r="BS777" s="371"/>
      <c r="BT777" s="371"/>
      <c r="BU777" s="371"/>
      <c r="BV777" s="371"/>
      <c r="BW777" s="371"/>
      <c r="BX777" s="371"/>
      <c r="BY777" s="371"/>
      <c r="BZ777" s="371"/>
      <c r="CA777" s="371"/>
      <c r="CB777" s="371"/>
      <c r="CC777" s="371"/>
      <c r="CD777" s="371"/>
      <c r="CE777" s="371"/>
      <c r="CF777" s="371"/>
      <c r="CG777" s="371"/>
      <c r="CH777" s="371"/>
      <c r="CI777" s="371"/>
      <c r="CJ777" s="371"/>
      <c r="CK777" s="371"/>
      <c r="CL777" s="371"/>
      <c r="CM777" s="371"/>
      <c r="CN777" s="371"/>
      <c r="CO777" s="371"/>
      <c r="CP777" s="371"/>
      <c r="CQ777" s="371"/>
      <c r="CR777" s="371"/>
      <c r="CS777" s="371"/>
      <c r="CT777" s="371"/>
      <c r="CU777" s="371"/>
      <c r="CV777" s="371"/>
      <c r="CW777" s="371"/>
      <c r="CX777" s="371"/>
      <c r="CY777" s="371"/>
      <c r="CZ777" s="371"/>
      <c r="DA777" s="371"/>
      <c r="DB777" s="371"/>
      <c r="DC777" s="371"/>
      <c r="DD777" s="371"/>
      <c r="DE777" s="371"/>
      <c r="DF777" s="371"/>
      <c r="DG777" s="371"/>
      <c r="DH777" s="371"/>
      <c r="DI777" s="371"/>
      <c r="DJ777" s="371"/>
      <c r="DK777" s="371"/>
      <c r="DL777" s="371"/>
      <c r="DM777" s="371"/>
      <c r="DN777" s="371"/>
      <c r="DO777" s="371"/>
      <c r="DP777" s="371"/>
      <c r="DQ777" s="371"/>
      <c r="DR777" s="371"/>
      <c r="DS777" s="371"/>
      <c r="DT777" s="371"/>
      <c r="DU777" s="371"/>
      <c r="DV777" s="371"/>
      <c r="DW777" s="371"/>
      <c r="DX777" s="371"/>
      <c r="DY777" s="371"/>
      <c r="DZ777" s="371"/>
      <c r="EA777" s="371"/>
      <c r="EB777" s="371"/>
      <c r="EC777" s="371"/>
      <c r="ED777" s="371"/>
      <c r="EE777" s="371"/>
      <c r="EF777" s="371"/>
      <c r="EG777" s="371"/>
      <c r="EH777" s="371"/>
      <c r="EI777" s="371"/>
      <c r="EJ777" s="371"/>
      <c r="EK777" s="371"/>
      <c r="EL777" s="371"/>
      <c r="EM777" s="371"/>
      <c r="EN777" s="371"/>
      <c r="EO777" s="371"/>
      <c r="EP777" s="371"/>
      <c r="EQ777" s="371"/>
      <c r="ER777" s="371"/>
      <c r="ES777" s="371"/>
      <c r="ET777" s="371"/>
      <c r="EU777" s="371"/>
      <c r="EV777" s="371"/>
      <c r="EW777" s="371"/>
      <c r="EX777" s="371"/>
      <c r="EY777" s="371"/>
      <c r="EZ777" s="371"/>
      <c r="FA777" s="371"/>
      <c r="FB777" s="371"/>
      <c r="FC777" s="371"/>
      <c r="FD777" s="371"/>
      <c r="FE777" s="371"/>
      <c r="FF777" s="371"/>
      <c r="FG777" s="371"/>
      <c r="FH777" s="371"/>
      <c r="FI777" s="371"/>
      <c r="FJ777" s="371"/>
      <c r="FK777" s="371"/>
      <c r="FL777" s="371"/>
      <c r="FM777" s="371"/>
      <c r="FN777" s="371"/>
      <c r="FO777" s="371"/>
      <c r="FP777" s="371"/>
      <c r="FQ777" s="371"/>
      <c r="FR777" s="371"/>
      <c r="FS777" s="371"/>
      <c r="FT777" s="371"/>
      <c r="FU777" s="371"/>
      <c r="FV777" s="371"/>
      <c r="FW777" s="371"/>
      <c r="FX777" s="371"/>
      <c r="FY777" s="371"/>
      <c r="FZ777" s="371"/>
      <c r="GA777" s="371"/>
      <c r="GB777" s="371"/>
      <c r="GC777" s="371"/>
      <c r="GD777" s="371"/>
      <c r="GE777" s="371"/>
      <c r="GF777" s="371"/>
      <c r="GG777" s="371"/>
      <c r="GH777" s="371"/>
      <c r="GI777" s="371"/>
      <c r="GJ777" s="371"/>
      <c r="GK777" s="371"/>
      <c r="GL777" s="371"/>
      <c r="GM777" s="371"/>
      <c r="GN777" s="371"/>
      <c r="GO777" s="371"/>
      <c r="GP777" s="371"/>
      <c r="GQ777" s="371"/>
      <c r="GR777" s="371"/>
      <c r="GS777" s="371"/>
      <c r="GT777" s="371"/>
      <c r="GU777" s="371"/>
      <c r="GV777" s="371"/>
      <c r="GW777" s="371"/>
      <c r="GX777" s="371"/>
      <c r="GY777" s="371"/>
      <c r="GZ777" s="371"/>
      <c r="HA777" s="1"/>
      <c r="HB777" s="1"/>
    </row>
    <row r="778" spans="1:210" ht="4.2" customHeight="1">
      <c r="A778" s="1"/>
      <c r="B778" s="1"/>
      <c r="C778" s="1"/>
      <c r="D778" s="1"/>
      <c r="E778" s="263"/>
      <c r="F778" s="48"/>
      <c r="G778" s="351"/>
      <c r="H778" s="1"/>
      <c r="I778" s="1"/>
      <c r="J778" s="1"/>
      <c r="K778" s="1"/>
      <c r="L778" s="1"/>
      <c r="M778" s="5"/>
      <c r="N778" s="1"/>
      <c r="O778" s="1"/>
      <c r="P778" s="5"/>
      <c r="Q778" s="1"/>
      <c r="R778" s="1"/>
      <c r="S778" s="5"/>
      <c r="T778" s="7"/>
      <c r="U778" s="24"/>
      <c r="V778" s="1"/>
      <c r="W778" s="12"/>
      <c r="X778" s="10"/>
      <c r="Y778" s="46"/>
      <c r="Z778" s="93"/>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4"/>
      <c r="BB778" s="94"/>
      <c r="BC778" s="94"/>
      <c r="BD778" s="94"/>
      <c r="BE778" s="94"/>
      <c r="BF778" s="94"/>
      <c r="BG778" s="94"/>
      <c r="BH778" s="94"/>
      <c r="BI778" s="94"/>
      <c r="BJ778" s="94"/>
      <c r="BK778" s="94"/>
      <c r="BL778" s="94"/>
      <c r="BM778" s="94"/>
      <c r="BN778" s="94"/>
      <c r="BO778" s="94"/>
      <c r="BP778" s="94"/>
      <c r="BQ778" s="94"/>
      <c r="BR778" s="94"/>
      <c r="BS778" s="94"/>
      <c r="BT778" s="94"/>
      <c r="BU778" s="94"/>
      <c r="BV778" s="94"/>
      <c r="BW778" s="94"/>
      <c r="BX778" s="94"/>
      <c r="BY778" s="94"/>
      <c r="BZ778" s="94"/>
      <c r="CA778" s="94"/>
      <c r="CB778" s="94"/>
      <c r="CC778" s="94"/>
      <c r="CD778" s="94"/>
      <c r="CE778" s="94"/>
      <c r="CF778" s="94"/>
      <c r="CG778" s="94"/>
      <c r="CH778" s="94"/>
      <c r="CI778" s="94"/>
      <c r="CJ778" s="94"/>
      <c r="CK778" s="94"/>
      <c r="CL778" s="94"/>
      <c r="CM778" s="94"/>
      <c r="CN778" s="94"/>
      <c r="CO778" s="94"/>
      <c r="CP778" s="94"/>
      <c r="CQ778" s="94"/>
      <c r="CR778" s="94"/>
      <c r="CS778" s="94"/>
      <c r="CT778" s="94"/>
      <c r="CU778" s="94"/>
      <c r="CV778" s="94"/>
      <c r="CW778" s="94"/>
      <c r="CX778" s="94"/>
      <c r="CY778" s="94"/>
      <c r="CZ778" s="94"/>
      <c r="DA778" s="94"/>
      <c r="DB778" s="94"/>
      <c r="DC778" s="94"/>
      <c r="DD778" s="94"/>
      <c r="DE778" s="94"/>
      <c r="DF778" s="94"/>
      <c r="DG778" s="94"/>
      <c r="DH778" s="94"/>
      <c r="DI778" s="94"/>
      <c r="DJ778" s="94"/>
      <c r="DK778" s="94"/>
      <c r="DL778" s="94"/>
      <c r="DM778" s="94"/>
      <c r="DN778" s="94"/>
      <c r="DO778" s="94"/>
      <c r="DP778" s="94"/>
      <c r="DQ778" s="94"/>
      <c r="DR778" s="94"/>
      <c r="DS778" s="94"/>
      <c r="DT778" s="94"/>
      <c r="DU778" s="94"/>
      <c r="DV778" s="94"/>
      <c r="DW778" s="94"/>
      <c r="DX778" s="94"/>
      <c r="DY778" s="94"/>
      <c r="DZ778" s="94"/>
      <c r="EA778" s="94"/>
      <c r="EB778" s="94"/>
      <c r="EC778" s="94"/>
      <c r="ED778" s="94"/>
      <c r="EE778" s="94"/>
      <c r="EF778" s="94"/>
      <c r="EG778" s="94"/>
      <c r="EH778" s="94"/>
      <c r="EI778" s="94"/>
      <c r="EJ778" s="94"/>
      <c r="EK778" s="94"/>
      <c r="EL778" s="94"/>
      <c r="EM778" s="94"/>
      <c r="EN778" s="94"/>
      <c r="EO778" s="94"/>
      <c r="EP778" s="94"/>
      <c r="EQ778" s="94"/>
      <c r="ER778" s="94"/>
      <c r="ES778" s="94"/>
      <c r="ET778" s="94"/>
      <c r="EU778" s="94"/>
      <c r="EV778" s="94"/>
      <c r="EW778" s="94"/>
      <c r="EX778" s="94"/>
      <c r="EY778" s="94"/>
      <c r="EZ778" s="94"/>
      <c r="FA778" s="94"/>
      <c r="FB778" s="94"/>
      <c r="FC778" s="94"/>
      <c r="FD778" s="94"/>
      <c r="FE778" s="94"/>
      <c r="FF778" s="94"/>
      <c r="FG778" s="94"/>
      <c r="FH778" s="94"/>
      <c r="FI778" s="94"/>
      <c r="FJ778" s="94"/>
      <c r="FK778" s="94"/>
      <c r="FL778" s="94"/>
      <c r="FM778" s="94"/>
      <c r="FN778" s="94"/>
      <c r="FO778" s="94"/>
      <c r="FP778" s="94"/>
      <c r="FQ778" s="94"/>
      <c r="FR778" s="94"/>
      <c r="FS778" s="94"/>
      <c r="FT778" s="94"/>
      <c r="FU778" s="94"/>
      <c r="FV778" s="94"/>
      <c r="FW778" s="94"/>
      <c r="FX778" s="94"/>
      <c r="FY778" s="94"/>
      <c r="FZ778" s="94"/>
      <c r="GA778" s="94"/>
      <c r="GB778" s="94"/>
      <c r="GC778" s="94"/>
      <c r="GD778" s="94"/>
      <c r="GE778" s="94"/>
      <c r="GF778" s="94"/>
      <c r="GG778" s="94"/>
      <c r="GH778" s="94"/>
      <c r="GI778" s="94"/>
      <c r="GJ778" s="94"/>
      <c r="GK778" s="94"/>
      <c r="GL778" s="94"/>
      <c r="GM778" s="94"/>
      <c r="GN778" s="94"/>
      <c r="GO778" s="94"/>
      <c r="GP778" s="94"/>
      <c r="GQ778" s="94"/>
      <c r="GR778" s="94"/>
      <c r="GS778" s="94"/>
      <c r="GT778" s="94"/>
      <c r="GU778" s="94"/>
      <c r="GV778" s="94"/>
      <c r="GW778" s="94"/>
      <c r="GX778" s="94"/>
      <c r="GY778" s="94"/>
      <c r="GZ778" s="94"/>
      <c r="HA778" s="1"/>
      <c r="HB778" s="1"/>
    </row>
    <row r="779" spans="1:210" ht="4.2" customHeight="1">
      <c r="A779" s="1"/>
      <c r="B779" s="1"/>
      <c r="C779" s="1"/>
      <c r="D779" s="1"/>
      <c r="E779" s="263"/>
      <c r="F779" s="48"/>
      <c r="G779" s="351"/>
      <c r="H779" s="1"/>
      <c r="I779" s="1"/>
      <c r="J779" s="1"/>
      <c r="K779" s="1"/>
      <c r="L779" s="1"/>
      <c r="M779" s="5"/>
      <c r="N779" s="1"/>
      <c r="O779" s="1"/>
      <c r="P779" s="5"/>
      <c r="Q779" s="1"/>
      <c r="R779" s="1"/>
      <c r="S779" s="5"/>
      <c r="T779" s="7"/>
      <c r="U779" s="24"/>
      <c r="V779" s="1"/>
      <c r="W779" s="12"/>
      <c r="X779" s="10"/>
      <c r="Y779" s="46"/>
      <c r="Z779" s="93"/>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4"/>
      <c r="BB779" s="94"/>
      <c r="BC779" s="94"/>
      <c r="BD779" s="94"/>
      <c r="BE779" s="94"/>
      <c r="BF779" s="94"/>
      <c r="BG779" s="94"/>
      <c r="BH779" s="94"/>
      <c r="BI779" s="94"/>
      <c r="BJ779" s="94"/>
      <c r="BK779" s="94"/>
      <c r="BL779" s="94"/>
      <c r="BM779" s="94"/>
      <c r="BN779" s="94"/>
      <c r="BO779" s="94"/>
      <c r="BP779" s="94"/>
      <c r="BQ779" s="94"/>
      <c r="BR779" s="94"/>
      <c r="BS779" s="94"/>
      <c r="BT779" s="94"/>
      <c r="BU779" s="94"/>
      <c r="BV779" s="94"/>
      <c r="BW779" s="94"/>
      <c r="BX779" s="94"/>
      <c r="BY779" s="94"/>
      <c r="BZ779" s="94"/>
      <c r="CA779" s="94"/>
      <c r="CB779" s="94"/>
      <c r="CC779" s="94"/>
      <c r="CD779" s="94"/>
      <c r="CE779" s="94"/>
      <c r="CF779" s="94"/>
      <c r="CG779" s="94"/>
      <c r="CH779" s="94"/>
      <c r="CI779" s="94"/>
      <c r="CJ779" s="94"/>
      <c r="CK779" s="94"/>
      <c r="CL779" s="94"/>
      <c r="CM779" s="94"/>
      <c r="CN779" s="94"/>
      <c r="CO779" s="94"/>
      <c r="CP779" s="94"/>
      <c r="CQ779" s="94"/>
      <c r="CR779" s="94"/>
      <c r="CS779" s="94"/>
      <c r="CT779" s="94"/>
      <c r="CU779" s="94"/>
      <c r="CV779" s="94"/>
      <c r="CW779" s="94"/>
      <c r="CX779" s="94"/>
      <c r="CY779" s="94"/>
      <c r="CZ779" s="94"/>
      <c r="DA779" s="94"/>
      <c r="DB779" s="94"/>
      <c r="DC779" s="94"/>
      <c r="DD779" s="94"/>
      <c r="DE779" s="94"/>
      <c r="DF779" s="94"/>
      <c r="DG779" s="94"/>
      <c r="DH779" s="94"/>
      <c r="DI779" s="94"/>
      <c r="DJ779" s="94"/>
      <c r="DK779" s="94"/>
      <c r="DL779" s="94"/>
      <c r="DM779" s="94"/>
      <c r="DN779" s="94"/>
      <c r="DO779" s="94"/>
      <c r="DP779" s="94"/>
      <c r="DQ779" s="94"/>
      <c r="DR779" s="94"/>
      <c r="DS779" s="94"/>
      <c r="DT779" s="94"/>
      <c r="DU779" s="94"/>
      <c r="DV779" s="94"/>
      <c r="DW779" s="94"/>
      <c r="DX779" s="94"/>
      <c r="DY779" s="94"/>
      <c r="DZ779" s="94"/>
      <c r="EA779" s="94"/>
      <c r="EB779" s="94"/>
      <c r="EC779" s="94"/>
      <c r="ED779" s="94"/>
      <c r="EE779" s="94"/>
      <c r="EF779" s="94"/>
      <c r="EG779" s="94"/>
      <c r="EH779" s="94"/>
      <c r="EI779" s="94"/>
      <c r="EJ779" s="94"/>
      <c r="EK779" s="94"/>
      <c r="EL779" s="94"/>
      <c r="EM779" s="94"/>
      <c r="EN779" s="94"/>
      <c r="EO779" s="94"/>
      <c r="EP779" s="94"/>
      <c r="EQ779" s="94"/>
      <c r="ER779" s="94"/>
      <c r="ES779" s="94"/>
      <c r="ET779" s="94"/>
      <c r="EU779" s="94"/>
      <c r="EV779" s="94"/>
      <c r="EW779" s="94"/>
      <c r="EX779" s="94"/>
      <c r="EY779" s="94"/>
      <c r="EZ779" s="94"/>
      <c r="FA779" s="94"/>
      <c r="FB779" s="94"/>
      <c r="FC779" s="94"/>
      <c r="FD779" s="94"/>
      <c r="FE779" s="94"/>
      <c r="FF779" s="94"/>
      <c r="FG779" s="94"/>
      <c r="FH779" s="94"/>
      <c r="FI779" s="94"/>
      <c r="FJ779" s="94"/>
      <c r="FK779" s="94"/>
      <c r="FL779" s="94"/>
      <c r="FM779" s="94"/>
      <c r="FN779" s="94"/>
      <c r="FO779" s="94"/>
      <c r="FP779" s="94"/>
      <c r="FQ779" s="94"/>
      <c r="FR779" s="94"/>
      <c r="FS779" s="94"/>
      <c r="FT779" s="94"/>
      <c r="FU779" s="94"/>
      <c r="FV779" s="94"/>
      <c r="FW779" s="94"/>
      <c r="FX779" s="94"/>
      <c r="FY779" s="94"/>
      <c r="FZ779" s="94"/>
      <c r="GA779" s="94"/>
      <c r="GB779" s="94"/>
      <c r="GC779" s="94"/>
      <c r="GD779" s="94"/>
      <c r="GE779" s="94"/>
      <c r="GF779" s="94"/>
      <c r="GG779" s="94"/>
      <c r="GH779" s="94"/>
      <c r="GI779" s="94"/>
      <c r="GJ779" s="94"/>
      <c r="GK779" s="94"/>
      <c r="GL779" s="94"/>
      <c r="GM779" s="94"/>
      <c r="GN779" s="94"/>
      <c r="GO779" s="94"/>
      <c r="GP779" s="94"/>
      <c r="GQ779" s="94"/>
      <c r="GR779" s="94"/>
      <c r="GS779" s="94"/>
      <c r="GT779" s="94"/>
      <c r="GU779" s="94"/>
      <c r="GV779" s="94"/>
      <c r="GW779" s="94"/>
      <c r="GX779" s="94"/>
      <c r="GY779" s="94"/>
      <c r="GZ779" s="94"/>
      <c r="HA779" s="1"/>
      <c r="HB779" s="1"/>
    </row>
    <row r="780" spans="1:210" s="4" customFormat="1" ht="12.6" thickBot="1">
      <c r="A780" s="3"/>
      <c r="B780" s="196"/>
      <c r="C780" s="3"/>
      <c r="D780" s="3"/>
      <c r="E780" s="9" t="s">
        <v>138</v>
      </c>
      <c r="F780" s="51"/>
      <c r="G780" s="351" t="s">
        <v>6</v>
      </c>
      <c r="H780" s="362" t="s">
        <v>191</v>
      </c>
      <c r="I780" s="362"/>
      <c r="J780" s="362"/>
      <c r="K780" s="362"/>
      <c r="L780" s="362"/>
      <c r="M780" s="363"/>
      <c r="N780" s="362" t="str">
        <f>Главная!$Y$8</f>
        <v>итого</v>
      </c>
      <c r="O780" s="362"/>
      <c r="P780" s="363"/>
      <c r="Q780" s="362" t="s">
        <v>26</v>
      </c>
      <c r="R780" s="3"/>
      <c r="S780" s="5"/>
      <c r="T780" s="84"/>
      <c r="U780" s="24"/>
      <c r="V780" s="3"/>
      <c r="W780" s="367">
        <f>SUM($Y780:$HA780)</f>
        <v>0</v>
      </c>
      <c r="X780" s="12"/>
      <c r="Y780" s="46"/>
      <c r="Z780" s="91"/>
      <c r="AA780" s="369">
        <f t="shared" ref="AA780:BF780" si="3557">IF(AA$8="",0,AA34-AA710)</f>
        <v>0</v>
      </c>
      <c r="AB780" s="369">
        <f t="shared" si="3557"/>
        <v>0</v>
      </c>
      <c r="AC780" s="369">
        <f t="shared" si="3557"/>
        <v>0</v>
      </c>
      <c r="AD780" s="369">
        <f t="shared" si="3557"/>
        <v>0</v>
      </c>
      <c r="AE780" s="369">
        <f t="shared" si="3557"/>
        <v>0</v>
      </c>
      <c r="AF780" s="369">
        <f t="shared" si="3557"/>
        <v>0</v>
      </c>
      <c r="AG780" s="369">
        <f t="shared" si="3557"/>
        <v>0</v>
      </c>
      <c r="AH780" s="369">
        <f t="shared" si="3557"/>
        <v>0</v>
      </c>
      <c r="AI780" s="369">
        <f t="shared" si="3557"/>
        <v>0</v>
      </c>
      <c r="AJ780" s="369">
        <f t="shared" si="3557"/>
        <v>0</v>
      </c>
      <c r="AK780" s="369">
        <f t="shared" si="3557"/>
        <v>0</v>
      </c>
      <c r="AL780" s="369">
        <f t="shared" si="3557"/>
        <v>0</v>
      </c>
      <c r="AM780" s="369">
        <f t="shared" si="3557"/>
        <v>0</v>
      </c>
      <c r="AN780" s="369">
        <f t="shared" si="3557"/>
        <v>0</v>
      </c>
      <c r="AO780" s="369">
        <f t="shared" si="3557"/>
        <v>0</v>
      </c>
      <c r="AP780" s="369">
        <f t="shared" si="3557"/>
        <v>0</v>
      </c>
      <c r="AQ780" s="369">
        <f t="shared" si="3557"/>
        <v>0</v>
      </c>
      <c r="AR780" s="369">
        <f t="shared" si="3557"/>
        <v>0</v>
      </c>
      <c r="AS780" s="369">
        <f t="shared" si="3557"/>
        <v>0</v>
      </c>
      <c r="AT780" s="369">
        <f t="shared" si="3557"/>
        <v>0</v>
      </c>
      <c r="AU780" s="369">
        <f t="shared" si="3557"/>
        <v>0</v>
      </c>
      <c r="AV780" s="369">
        <f t="shared" si="3557"/>
        <v>0</v>
      </c>
      <c r="AW780" s="369">
        <f t="shared" si="3557"/>
        <v>0</v>
      </c>
      <c r="AX780" s="369">
        <f t="shared" si="3557"/>
        <v>0</v>
      </c>
      <c r="AY780" s="369">
        <f t="shared" si="3557"/>
        <v>0</v>
      </c>
      <c r="AZ780" s="369">
        <f t="shared" si="3557"/>
        <v>0</v>
      </c>
      <c r="BA780" s="369">
        <f t="shared" si="3557"/>
        <v>0</v>
      </c>
      <c r="BB780" s="369">
        <f t="shared" si="3557"/>
        <v>0</v>
      </c>
      <c r="BC780" s="369">
        <f t="shared" si="3557"/>
        <v>0</v>
      </c>
      <c r="BD780" s="369">
        <f t="shared" si="3557"/>
        <v>0</v>
      </c>
      <c r="BE780" s="369">
        <f t="shared" si="3557"/>
        <v>0</v>
      </c>
      <c r="BF780" s="369">
        <f t="shared" si="3557"/>
        <v>0</v>
      </c>
      <c r="BG780" s="369">
        <f t="shared" ref="BG780:CL780" si="3558">IF(BG$8="",0,BG34-BG710)</f>
        <v>0</v>
      </c>
      <c r="BH780" s="369">
        <f t="shared" si="3558"/>
        <v>0</v>
      </c>
      <c r="BI780" s="369">
        <f t="shared" si="3558"/>
        <v>0</v>
      </c>
      <c r="BJ780" s="369">
        <f t="shared" si="3558"/>
        <v>0</v>
      </c>
      <c r="BK780" s="369">
        <f t="shared" si="3558"/>
        <v>0</v>
      </c>
      <c r="BL780" s="369">
        <f t="shared" si="3558"/>
        <v>0</v>
      </c>
      <c r="BM780" s="369">
        <f t="shared" si="3558"/>
        <v>0</v>
      </c>
      <c r="BN780" s="369">
        <f t="shared" si="3558"/>
        <v>0</v>
      </c>
      <c r="BO780" s="369">
        <f t="shared" si="3558"/>
        <v>0</v>
      </c>
      <c r="BP780" s="369">
        <f t="shared" si="3558"/>
        <v>0</v>
      </c>
      <c r="BQ780" s="369">
        <f t="shared" si="3558"/>
        <v>0</v>
      </c>
      <c r="BR780" s="369">
        <f t="shared" si="3558"/>
        <v>0</v>
      </c>
      <c r="BS780" s="369">
        <f t="shared" si="3558"/>
        <v>0</v>
      </c>
      <c r="BT780" s="369">
        <f t="shared" si="3558"/>
        <v>0</v>
      </c>
      <c r="BU780" s="369">
        <f t="shared" si="3558"/>
        <v>0</v>
      </c>
      <c r="BV780" s="369">
        <f t="shared" si="3558"/>
        <v>0</v>
      </c>
      <c r="BW780" s="369">
        <f t="shared" si="3558"/>
        <v>0</v>
      </c>
      <c r="BX780" s="369">
        <f t="shared" si="3558"/>
        <v>0</v>
      </c>
      <c r="BY780" s="369">
        <f t="shared" si="3558"/>
        <v>0</v>
      </c>
      <c r="BZ780" s="369">
        <f t="shared" si="3558"/>
        <v>0</v>
      </c>
      <c r="CA780" s="369">
        <f t="shared" si="3558"/>
        <v>0</v>
      </c>
      <c r="CB780" s="369">
        <f t="shared" si="3558"/>
        <v>0</v>
      </c>
      <c r="CC780" s="369">
        <f t="shared" si="3558"/>
        <v>0</v>
      </c>
      <c r="CD780" s="369">
        <f t="shared" si="3558"/>
        <v>0</v>
      </c>
      <c r="CE780" s="369">
        <f t="shared" si="3558"/>
        <v>0</v>
      </c>
      <c r="CF780" s="369">
        <f t="shared" si="3558"/>
        <v>0</v>
      </c>
      <c r="CG780" s="369">
        <f t="shared" si="3558"/>
        <v>0</v>
      </c>
      <c r="CH780" s="369">
        <f t="shared" si="3558"/>
        <v>0</v>
      </c>
      <c r="CI780" s="369">
        <f t="shared" si="3558"/>
        <v>0</v>
      </c>
      <c r="CJ780" s="369">
        <f t="shared" si="3558"/>
        <v>0</v>
      </c>
      <c r="CK780" s="369">
        <f t="shared" si="3558"/>
        <v>0</v>
      </c>
      <c r="CL780" s="369">
        <f t="shared" si="3558"/>
        <v>0</v>
      </c>
      <c r="CM780" s="369">
        <f t="shared" ref="CM780:DG780" si="3559">IF(CM$8="",0,CM34-CM710)</f>
        <v>0</v>
      </c>
      <c r="CN780" s="369">
        <f t="shared" si="3559"/>
        <v>0</v>
      </c>
      <c r="CO780" s="369">
        <f t="shared" si="3559"/>
        <v>0</v>
      </c>
      <c r="CP780" s="369">
        <f t="shared" si="3559"/>
        <v>0</v>
      </c>
      <c r="CQ780" s="369">
        <f t="shared" si="3559"/>
        <v>0</v>
      </c>
      <c r="CR780" s="369">
        <f t="shared" si="3559"/>
        <v>0</v>
      </c>
      <c r="CS780" s="369">
        <f t="shared" si="3559"/>
        <v>0</v>
      </c>
      <c r="CT780" s="369">
        <f t="shared" si="3559"/>
        <v>0</v>
      </c>
      <c r="CU780" s="369">
        <f t="shared" si="3559"/>
        <v>0</v>
      </c>
      <c r="CV780" s="369">
        <f t="shared" si="3559"/>
        <v>0</v>
      </c>
      <c r="CW780" s="369">
        <f t="shared" si="3559"/>
        <v>0</v>
      </c>
      <c r="CX780" s="369">
        <f t="shared" si="3559"/>
        <v>0</v>
      </c>
      <c r="CY780" s="369">
        <f t="shared" si="3559"/>
        <v>0</v>
      </c>
      <c r="CZ780" s="369">
        <f t="shared" si="3559"/>
        <v>0</v>
      </c>
      <c r="DA780" s="369">
        <f t="shared" si="3559"/>
        <v>0</v>
      </c>
      <c r="DB780" s="369">
        <f t="shared" si="3559"/>
        <v>0</v>
      </c>
      <c r="DC780" s="369">
        <f t="shared" si="3559"/>
        <v>0</v>
      </c>
      <c r="DD780" s="369">
        <f t="shared" si="3559"/>
        <v>0</v>
      </c>
      <c r="DE780" s="369">
        <f t="shared" si="3559"/>
        <v>0</v>
      </c>
      <c r="DF780" s="369">
        <f t="shared" si="3559"/>
        <v>0</v>
      </c>
      <c r="DG780" s="369">
        <f t="shared" si="3559"/>
        <v>0</v>
      </c>
      <c r="DH780" s="369">
        <f t="shared" ref="DH780:FS780" si="3560">IF(DH$8="",0,DH34-DH710)</f>
        <v>0</v>
      </c>
      <c r="DI780" s="369">
        <f t="shared" si="3560"/>
        <v>0</v>
      </c>
      <c r="DJ780" s="369">
        <f t="shared" si="3560"/>
        <v>0</v>
      </c>
      <c r="DK780" s="369">
        <f t="shared" si="3560"/>
        <v>0</v>
      </c>
      <c r="DL780" s="369">
        <f t="shared" si="3560"/>
        <v>0</v>
      </c>
      <c r="DM780" s="369">
        <f t="shared" si="3560"/>
        <v>0</v>
      </c>
      <c r="DN780" s="369">
        <f t="shared" si="3560"/>
        <v>0</v>
      </c>
      <c r="DO780" s="369">
        <f t="shared" si="3560"/>
        <v>0</v>
      </c>
      <c r="DP780" s="369">
        <f t="shared" si="3560"/>
        <v>0</v>
      </c>
      <c r="DQ780" s="369">
        <f t="shared" si="3560"/>
        <v>0</v>
      </c>
      <c r="DR780" s="369">
        <f t="shared" si="3560"/>
        <v>0</v>
      </c>
      <c r="DS780" s="369">
        <f t="shared" si="3560"/>
        <v>0</v>
      </c>
      <c r="DT780" s="369">
        <f t="shared" si="3560"/>
        <v>0</v>
      </c>
      <c r="DU780" s="369">
        <f t="shared" si="3560"/>
        <v>0</v>
      </c>
      <c r="DV780" s="369">
        <f t="shared" si="3560"/>
        <v>0</v>
      </c>
      <c r="DW780" s="369">
        <f t="shared" si="3560"/>
        <v>0</v>
      </c>
      <c r="DX780" s="369">
        <f t="shared" si="3560"/>
        <v>0</v>
      </c>
      <c r="DY780" s="369">
        <f t="shared" si="3560"/>
        <v>0</v>
      </c>
      <c r="DZ780" s="369">
        <f t="shared" si="3560"/>
        <v>0</v>
      </c>
      <c r="EA780" s="369">
        <f t="shared" si="3560"/>
        <v>0</v>
      </c>
      <c r="EB780" s="369">
        <f t="shared" si="3560"/>
        <v>0</v>
      </c>
      <c r="EC780" s="369">
        <f t="shared" si="3560"/>
        <v>0</v>
      </c>
      <c r="ED780" s="369">
        <f t="shared" si="3560"/>
        <v>0</v>
      </c>
      <c r="EE780" s="369">
        <f t="shared" si="3560"/>
        <v>0</v>
      </c>
      <c r="EF780" s="369">
        <f t="shared" si="3560"/>
        <v>0</v>
      </c>
      <c r="EG780" s="369">
        <f t="shared" si="3560"/>
        <v>0</v>
      </c>
      <c r="EH780" s="369">
        <f t="shared" si="3560"/>
        <v>0</v>
      </c>
      <c r="EI780" s="369">
        <f t="shared" si="3560"/>
        <v>0</v>
      </c>
      <c r="EJ780" s="369">
        <f t="shared" si="3560"/>
        <v>0</v>
      </c>
      <c r="EK780" s="369">
        <f t="shared" si="3560"/>
        <v>0</v>
      </c>
      <c r="EL780" s="369">
        <f t="shared" si="3560"/>
        <v>0</v>
      </c>
      <c r="EM780" s="369">
        <f t="shared" si="3560"/>
        <v>0</v>
      </c>
      <c r="EN780" s="369">
        <f t="shared" si="3560"/>
        <v>0</v>
      </c>
      <c r="EO780" s="369">
        <f t="shared" si="3560"/>
        <v>0</v>
      </c>
      <c r="EP780" s="369">
        <f t="shared" si="3560"/>
        <v>0</v>
      </c>
      <c r="EQ780" s="369">
        <f t="shared" si="3560"/>
        <v>0</v>
      </c>
      <c r="ER780" s="369">
        <f t="shared" si="3560"/>
        <v>0</v>
      </c>
      <c r="ES780" s="369">
        <f t="shared" si="3560"/>
        <v>0</v>
      </c>
      <c r="ET780" s="369">
        <f t="shared" si="3560"/>
        <v>0</v>
      </c>
      <c r="EU780" s="369">
        <f t="shared" si="3560"/>
        <v>0</v>
      </c>
      <c r="EV780" s="369">
        <f t="shared" si="3560"/>
        <v>0</v>
      </c>
      <c r="EW780" s="369">
        <f t="shared" si="3560"/>
        <v>0</v>
      </c>
      <c r="EX780" s="369">
        <f t="shared" si="3560"/>
        <v>0</v>
      </c>
      <c r="EY780" s="369">
        <f t="shared" si="3560"/>
        <v>0</v>
      </c>
      <c r="EZ780" s="369">
        <f t="shared" si="3560"/>
        <v>0</v>
      </c>
      <c r="FA780" s="369">
        <f t="shared" si="3560"/>
        <v>0</v>
      </c>
      <c r="FB780" s="369">
        <f t="shared" si="3560"/>
        <v>0</v>
      </c>
      <c r="FC780" s="369">
        <f t="shared" si="3560"/>
        <v>0</v>
      </c>
      <c r="FD780" s="369">
        <f t="shared" si="3560"/>
        <v>0</v>
      </c>
      <c r="FE780" s="369">
        <f t="shared" si="3560"/>
        <v>0</v>
      </c>
      <c r="FF780" s="369">
        <f t="shared" si="3560"/>
        <v>0</v>
      </c>
      <c r="FG780" s="369">
        <f t="shared" si="3560"/>
        <v>0</v>
      </c>
      <c r="FH780" s="369">
        <f t="shared" si="3560"/>
        <v>0</v>
      </c>
      <c r="FI780" s="369">
        <f t="shared" si="3560"/>
        <v>0</v>
      </c>
      <c r="FJ780" s="369">
        <f t="shared" si="3560"/>
        <v>0</v>
      </c>
      <c r="FK780" s="369">
        <f t="shared" si="3560"/>
        <v>0</v>
      </c>
      <c r="FL780" s="369">
        <f t="shared" si="3560"/>
        <v>0</v>
      </c>
      <c r="FM780" s="369">
        <f t="shared" si="3560"/>
        <v>0</v>
      </c>
      <c r="FN780" s="369">
        <f t="shared" si="3560"/>
        <v>0</v>
      </c>
      <c r="FO780" s="369">
        <f t="shared" si="3560"/>
        <v>0</v>
      </c>
      <c r="FP780" s="369">
        <f t="shared" si="3560"/>
        <v>0</v>
      </c>
      <c r="FQ780" s="369">
        <f t="shared" si="3560"/>
        <v>0</v>
      </c>
      <c r="FR780" s="369">
        <f t="shared" si="3560"/>
        <v>0</v>
      </c>
      <c r="FS780" s="369">
        <f t="shared" si="3560"/>
        <v>0</v>
      </c>
      <c r="FT780" s="369">
        <f t="shared" ref="FT780:GZ780" si="3561">IF(FT$8="",0,FT34-FT710)</f>
        <v>0</v>
      </c>
      <c r="FU780" s="369">
        <f t="shared" si="3561"/>
        <v>0</v>
      </c>
      <c r="FV780" s="369">
        <f t="shared" si="3561"/>
        <v>0</v>
      </c>
      <c r="FW780" s="369">
        <f t="shared" si="3561"/>
        <v>0</v>
      </c>
      <c r="FX780" s="369">
        <f t="shared" si="3561"/>
        <v>0</v>
      </c>
      <c r="FY780" s="369">
        <f t="shared" si="3561"/>
        <v>0</v>
      </c>
      <c r="FZ780" s="369">
        <f t="shared" si="3561"/>
        <v>0</v>
      </c>
      <c r="GA780" s="369">
        <f t="shared" si="3561"/>
        <v>0</v>
      </c>
      <c r="GB780" s="369">
        <f t="shared" si="3561"/>
        <v>0</v>
      </c>
      <c r="GC780" s="369">
        <f t="shared" si="3561"/>
        <v>0</v>
      </c>
      <c r="GD780" s="369">
        <f t="shared" si="3561"/>
        <v>0</v>
      </c>
      <c r="GE780" s="369">
        <f t="shared" si="3561"/>
        <v>0</v>
      </c>
      <c r="GF780" s="369">
        <f t="shared" si="3561"/>
        <v>0</v>
      </c>
      <c r="GG780" s="369">
        <f t="shared" si="3561"/>
        <v>0</v>
      </c>
      <c r="GH780" s="369">
        <f t="shared" si="3561"/>
        <v>0</v>
      </c>
      <c r="GI780" s="369">
        <f t="shared" si="3561"/>
        <v>0</v>
      </c>
      <c r="GJ780" s="369">
        <f t="shared" si="3561"/>
        <v>0</v>
      </c>
      <c r="GK780" s="369">
        <f t="shared" si="3561"/>
        <v>0</v>
      </c>
      <c r="GL780" s="369">
        <f t="shared" si="3561"/>
        <v>0</v>
      </c>
      <c r="GM780" s="369">
        <f t="shared" si="3561"/>
        <v>0</v>
      </c>
      <c r="GN780" s="369">
        <f t="shared" si="3561"/>
        <v>0</v>
      </c>
      <c r="GO780" s="369">
        <f t="shared" si="3561"/>
        <v>0</v>
      </c>
      <c r="GP780" s="369">
        <f t="shared" si="3561"/>
        <v>0</v>
      </c>
      <c r="GQ780" s="369">
        <f t="shared" si="3561"/>
        <v>0</v>
      </c>
      <c r="GR780" s="369">
        <f t="shared" si="3561"/>
        <v>0</v>
      </c>
      <c r="GS780" s="369">
        <f t="shared" si="3561"/>
        <v>0</v>
      </c>
      <c r="GT780" s="369">
        <f t="shared" si="3561"/>
        <v>0</v>
      </c>
      <c r="GU780" s="369">
        <f t="shared" si="3561"/>
        <v>0</v>
      </c>
      <c r="GV780" s="369">
        <f t="shared" si="3561"/>
        <v>0</v>
      </c>
      <c r="GW780" s="369">
        <f t="shared" si="3561"/>
        <v>0</v>
      </c>
      <c r="GX780" s="369">
        <f t="shared" si="3561"/>
        <v>0</v>
      </c>
      <c r="GY780" s="369">
        <f t="shared" si="3561"/>
        <v>0</v>
      </c>
      <c r="GZ780" s="369">
        <f t="shared" si="3561"/>
        <v>0</v>
      </c>
      <c r="HA780" s="3"/>
      <c r="HB780" s="3"/>
    </row>
    <row r="781" spans="1:210" s="4" customFormat="1">
      <c r="A781" s="3"/>
      <c r="B781" s="196"/>
      <c r="C781" s="3"/>
      <c r="D781" s="3"/>
      <c r="E781" s="9" t="s">
        <v>135</v>
      </c>
      <c r="F781" s="51"/>
      <c r="G781" s="351" t="s">
        <v>6</v>
      </c>
      <c r="H781" s="366" t="s">
        <v>192</v>
      </c>
      <c r="I781" s="366"/>
      <c r="J781" s="366"/>
      <c r="K781" s="366"/>
      <c r="L781" s="366"/>
      <c r="M781" s="372"/>
      <c r="N781" s="366" t="str">
        <f>Главная!$Y$8</f>
        <v>итого</v>
      </c>
      <c r="O781" s="366"/>
      <c r="P781" s="372"/>
      <c r="Q781" s="366" t="s">
        <v>26</v>
      </c>
      <c r="R781" s="278"/>
      <c r="S781" s="172"/>
      <c r="T781" s="279"/>
      <c r="U781" s="280"/>
      <c r="V781" s="278"/>
      <c r="W781" s="373"/>
      <c r="X781" s="281"/>
      <c r="Y781" s="282"/>
      <c r="Z781" s="91"/>
      <c r="AA781" s="374">
        <f>IF(AA$8="",0,Z781+AA780)</f>
        <v>0</v>
      </c>
      <c r="AB781" s="374">
        <f t="shared" ref="AB781" si="3562">IF(AB$8="",0,AA781+AB780)</f>
        <v>0</v>
      </c>
      <c r="AC781" s="374">
        <f t="shared" ref="AC781" si="3563">IF(AC$8="",0,AB781+AC780)</f>
        <v>0</v>
      </c>
      <c r="AD781" s="374">
        <f t="shared" ref="AD781" si="3564">IF(AD$8="",0,AC781+AD780)</f>
        <v>0</v>
      </c>
      <c r="AE781" s="374">
        <f t="shared" ref="AE781" si="3565">IF(AE$8="",0,AD781+AE780)</f>
        <v>0</v>
      </c>
      <c r="AF781" s="374">
        <f t="shared" ref="AF781" si="3566">IF(AF$8="",0,AE781+AF780)</f>
        <v>0</v>
      </c>
      <c r="AG781" s="374">
        <f t="shared" ref="AG781" si="3567">IF(AG$8="",0,AF781+AG780)</f>
        <v>0</v>
      </c>
      <c r="AH781" s="374">
        <f t="shared" ref="AH781" si="3568">IF(AH$8="",0,AG781+AH780)</f>
        <v>0</v>
      </c>
      <c r="AI781" s="374">
        <f t="shared" ref="AI781" si="3569">IF(AI$8="",0,AH781+AI780)</f>
        <v>0</v>
      </c>
      <c r="AJ781" s="374">
        <f t="shared" ref="AJ781" si="3570">IF(AJ$8="",0,AI781+AJ780)</f>
        <v>0</v>
      </c>
      <c r="AK781" s="374">
        <f t="shared" ref="AK781" si="3571">IF(AK$8="",0,AJ781+AK780)</f>
        <v>0</v>
      </c>
      <c r="AL781" s="374">
        <f t="shared" ref="AL781" si="3572">IF(AL$8="",0,AK781+AL780)</f>
        <v>0</v>
      </c>
      <c r="AM781" s="374">
        <f t="shared" ref="AM781" si="3573">IF(AM$8="",0,AL781+AM780)</f>
        <v>0</v>
      </c>
      <c r="AN781" s="374">
        <f t="shared" ref="AN781" si="3574">IF(AN$8="",0,AM781+AN780)</f>
        <v>0</v>
      </c>
      <c r="AO781" s="374">
        <f t="shared" ref="AO781" si="3575">IF(AO$8="",0,AN781+AO780)</f>
        <v>0</v>
      </c>
      <c r="AP781" s="374">
        <f t="shared" ref="AP781" si="3576">IF(AP$8="",0,AO781+AP780)</f>
        <v>0</v>
      </c>
      <c r="AQ781" s="374">
        <f t="shared" ref="AQ781" si="3577">IF(AQ$8="",0,AP781+AQ780)</f>
        <v>0</v>
      </c>
      <c r="AR781" s="374">
        <f t="shared" ref="AR781" si="3578">IF(AR$8="",0,AQ781+AR780)</f>
        <v>0</v>
      </c>
      <c r="AS781" s="374">
        <f t="shared" ref="AS781" si="3579">IF(AS$8="",0,AR781+AS780)</f>
        <v>0</v>
      </c>
      <c r="AT781" s="374">
        <f t="shared" ref="AT781" si="3580">IF(AT$8="",0,AS781+AT780)</f>
        <v>0</v>
      </c>
      <c r="AU781" s="374">
        <f t="shared" ref="AU781" si="3581">IF(AU$8="",0,AT781+AU780)</f>
        <v>0</v>
      </c>
      <c r="AV781" s="374">
        <f t="shared" ref="AV781" si="3582">IF(AV$8="",0,AU781+AV780)</f>
        <v>0</v>
      </c>
      <c r="AW781" s="374">
        <f t="shared" ref="AW781" si="3583">IF(AW$8="",0,AV781+AW780)</f>
        <v>0</v>
      </c>
      <c r="AX781" s="374">
        <f t="shared" ref="AX781" si="3584">IF(AX$8="",0,AW781+AX780)</f>
        <v>0</v>
      </c>
      <c r="AY781" s="374">
        <f t="shared" ref="AY781" si="3585">IF(AY$8="",0,AX781+AY780)</f>
        <v>0</v>
      </c>
      <c r="AZ781" s="374">
        <f t="shared" ref="AZ781" si="3586">IF(AZ$8="",0,AY781+AZ780)</f>
        <v>0</v>
      </c>
      <c r="BA781" s="374">
        <f t="shared" ref="BA781" si="3587">IF(BA$8="",0,AZ781+BA780)</f>
        <v>0</v>
      </c>
      <c r="BB781" s="374">
        <f t="shared" ref="BB781" si="3588">IF(BB$8="",0,BA781+BB780)</f>
        <v>0</v>
      </c>
      <c r="BC781" s="374">
        <f t="shared" ref="BC781" si="3589">IF(BC$8="",0,BB781+BC780)</f>
        <v>0</v>
      </c>
      <c r="BD781" s="374">
        <f t="shared" ref="BD781" si="3590">IF(BD$8="",0,BC781+BD780)</f>
        <v>0</v>
      </c>
      <c r="BE781" s="374">
        <f t="shared" ref="BE781" si="3591">IF(BE$8="",0,BD781+BE780)</f>
        <v>0</v>
      </c>
      <c r="BF781" s="374">
        <f t="shared" ref="BF781" si="3592">IF(BF$8="",0,BE781+BF780)</f>
        <v>0</v>
      </c>
      <c r="BG781" s="374">
        <f t="shared" ref="BG781" si="3593">IF(BG$8="",0,BF781+BG780)</f>
        <v>0</v>
      </c>
      <c r="BH781" s="374">
        <f t="shared" ref="BH781" si="3594">IF(BH$8="",0,BG781+BH780)</f>
        <v>0</v>
      </c>
      <c r="BI781" s="374">
        <f t="shared" ref="BI781" si="3595">IF(BI$8="",0,BH781+BI780)</f>
        <v>0</v>
      </c>
      <c r="BJ781" s="374">
        <f t="shared" ref="BJ781" si="3596">IF(BJ$8="",0,BI781+BJ780)</f>
        <v>0</v>
      </c>
      <c r="BK781" s="374">
        <f t="shared" ref="BK781" si="3597">IF(BK$8="",0,BJ781+BK780)</f>
        <v>0</v>
      </c>
      <c r="BL781" s="374">
        <f t="shared" ref="BL781" si="3598">IF(BL$8="",0,BK781+BL780)</f>
        <v>0</v>
      </c>
      <c r="BM781" s="374">
        <f t="shared" ref="BM781" si="3599">IF(BM$8="",0,BL781+BM780)</f>
        <v>0</v>
      </c>
      <c r="BN781" s="374">
        <f t="shared" ref="BN781" si="3600">IF(BN$8="",0,BM781+BN780)</f>
        <v>0</v>
      </c>
      <c r="BO781" s="374">
        <f t="shared" ref="BO781" si="3601">IF(BO$8="",0,BN781+BO780)</f>
        <v>0</v>
      </c>
      <c r="BP781" s="374">
        <f t="shared" ref="BP781" si="3602">IF(BP$8="",0,BO781+BP780)</f>
        <v>0</v>
      </c>
      <c r="BQ781" s="374">
        <f t="shared" ref="BQ781" si="3603">IF(BQ$8="",0,BP781+BQ780)</f>
        <v>0</v>
      </c>
      <c r="BR781" s="374">
        <f t="shared" ref="BR781" si="3604">IF(BR$8="",0,BQ781+BR780)</f>
        <v>0</v>
      </c>
      <c r="BS781" s="374">
        <f t="shared" ref="BS781" si="3605">IF(BS$8="",0,BR781+BS780)</f>
        <v>0</v>
      </c>
      <c r="BT781" s="374">
        <f t="shared" ref="BT781" si="3606">IF(BT$8="",0,BS781+BT780)</f>
        <v>0</v>
      </c>
      <c r="BU781" s="374">
        <f t="shared" ref="BU781" si="3607">IF(BU$8="",0,BT781+BU780)</f>
        <v>0</v>
      </c>
      <c r="BV781" s="374">
        <f t="shared" ref="BV781" si="3608">IF(BV$8="",0,BU781+BV780)</f>
        <v>0</v>
      </c>
      <c r="BW781" s="374">
        <f t="shared" ref="BW781" si="3609">IF(BW$8="",0,BV781+BW780)</f>
        <v>0</v>
      </c>
      <c r="BX781" s="374">
        <f t="shared" ref="BX781" si="3610">IF(BX$8="",0,BW781+BX780)</f>
        <v>0</v>
      </c>
      <c r="BY781" s="374">
        <f t="shared" ref="BY781" si="3611">IF(BY$8="",0,BX781+BY780)</f>
        <v>0</v>
      </c>
      <c r="BZ781" s="374">
        <f t="shared" ref="BZ781" si="3612">IF(BZ$8="",0,BY781+BZ780)</f>
        <v>0</v>
      </c>
      <c r="CA781" s="374">
        <f t="shared" ref="CA781" si="3613">IF(CA$8="",0,BZ781+CA780)</f>
        <v>0</v>
      </c>
      <c r="CB781" s="374">
        <f t="shared" ref="CB781" si="3614">IF(CB$8="",0,CA781+CB780)</f>
        <v>0</v>
      </c>
      <c r="CC781" s="374">
        <f t="shared" ref="CC781" si="3615">IF(CC$8="",0,CB781+CC780)</f>
        <v>0</v>
      </c>
      <c r="CD781" s="374">
        <f t="shared" ref="CD781" si="3616">IF(CD$8="",0,CC781+CD780)</f>
        <v>0</v>
      </c>
      <c r="CE781" s="374">
        <f t="shared" ref="CE781" si="3617">IF(CE$8="",0,CD781+CE780)</f>
        <v>0</v>
      </c>
      <c r="CF781" s="374">
        <f t="shared" ref="CF781" si="3618">IF(CF$8="",0,CE781+CF780)</f>
        <v>0</v>
      </c>
      <c r="CG781" s="374">
        <f t="shared" ref="CG781" si="3619">IF(CG$8="",0,CF781+CG780)</f>
        <v>0</v>
      </c>
      <c r="CH781" s="374">
        <f t="shared" ref="CH781" si="3620">IF(CH$8="",0,CG781+CH780)</f>
        <v>0</v>
      </c>
      <c r="CI781" s="374">
        <f t="shared" ref="CI781" si="3621">IF(CI$8="",0,CH781+CI780)</f>
        <v>0</v>
      </c>
      <c r="CJ781" s="374">
        <f t="shared" ref="CJ781" si="3622">IF(CJ$8="",0,CI781+CJ780)</f>
        <v>0</v>
      </c>
      <c r="CK781" s="374">
        <f t="shared" ref="CK781" si="3623">IF(CK$8="",0,CJ781+CK780)</f>
        <v>0</v>
      </c>
      <c r="CL781" s="374">
        <f t="shared" ref="CL781" si="3624">IF(CL$8="",0,CK781+CL780)</f>
        <v>0</v>
      </c>
      <c r="CM781" s="374">
        <f t="shared" ref="CM781" si="3625">IF(CM$8="",0,CL781+CM780)</f>
        <v>0</v>
      </c>
      <c r="CN781" s="374">
        <f t="shared" ref="CN781" si="3626">IF(CN$8="",0,CM781+CN780)</f>
        <v>0</v>
      </c>
      <c r="CO781" s="374">
        <f t="shared" ref="CO781" si="3627">IF(CO$8="",0,CN781+CO780)</f>
        <v>0</v>
      </c>
      <c r="CP781" s="374">
        <f t="shared" ref="CP781" si="3628">IF(CP$8="",0,CO781+CP780)</f>
        <v>0</v>
      </c>
      <c r="CQ781" s="374">
        <f t="shared" ref="CQ781" si="3629">IF(CQ$8="",0,CP781+CQ780)</f>
        <v>0</v>
      </c>
      <c r="CR781" s="374">
        <f t="shared" ref="CR781" si="3630">IF(CR$8="",0,CQ781+CR780)</f>
        <v>0</v>
      </c>
      <c r="CS781" s="374">
        <f t="shared" ref="CS781" si="3631">IF(CS$8="",0,CR781+CS780)</f>
        <v>0</v>
      </c>
      <c r="CT781" s="374">
        <f t="shared" ref="CT781" si="3632">IF(CT$8="",0,CS781+CT780)</f>
        <v>0</v>
      </c>
      <c r="CU781" s="374">
        <f t="shared" ref="CU781" si="3633">IF(CU$8="",0,CT781+CU780)</f>
        <v>0</v>
      </c>
      <c r="CV781" s="374">
        <f t="shared" ref="CV781" si="3634">IF(CV$8="",0,CU781+CV780)</f>
        <v>0</v>
      </c>
      <c r="CW781" s="374">
        <f t="shared" ref="CW781" si="3635">IF(CW$8="",0,CV781+CW780)</f>
        <v>0</v>
      </c>
      <c r="CX781" s="374">
        <f t="shared" ref="CX781" si="3636">IF(CX$8="",0,CW781+CX780)</f>
        <v>0</v>
      </c>
      <c r="CY781" s="374">
        <f t="shared" ref="CY781" si="3637">IF(CY$8="",0,CX781+CY780)</f>
        <v>0</v>
      </c>
      <c r="CZ781" s="374">
        <f t="shared" ref="CZ781" si="3638">IF(CZ$8="",0,CY781+CZ780)</f>
        <v>0</v>
      </c>
      <c r="DA781" s="374">
        <f t="shared" ref="DA781" si="3639">IF(DA$8="",0,CZ781+DA780)</f>
        <v>0</v>
      </c>
      <c r="DB781" s="374">
        <f t="shared" ref="DB781" si="3640">IF(DB$8="",0,DA781+DB780)</f>
        <v>0</v>
      </c>
      <c r="DC781" s="374">
        <f t="shared" ref="DC781" si="3641">IF(DC$8="",0,DB781+DC780)</f>
        <v>0</v>
      </c>
      <c r="DD781" s="374">
        <f t="shared" ref="DD781" si="3642">IF(DD$8="",0,DC781+DD780)</f>
        <v>0</v>
      </c>
      <c r="DE781" s="374">
        <f t="shared" ref="DE781" si="3643">IF(DE$8="",0,DD781+DE780)</f>
        <v>0</v>
      </c>
      <c r="DF781" s="374">
        <f t="shared" ref="DF781" si="3644">IF(DF$8="",0,DE781+DF780)</f>
        <v>0</v>
      </c>
      <c r="DG781" s="374">
        <f t="shared" ref="DG781" si="3645">IF(DG$8="",0,DF781+DG780)</f>
        <v>0</v>
      </c>
      <c r="DH781" s="374">
        <f t="shared" ref="DH781" si="3646">IF(DH$8="",0,DG781+DH780)</f>
        <v>0</v>
      </c>
      <c r="DI781" s="374">
        <f t="shared" ref="DI781" si="3647">IF(DI$8="",0,DH781+DI780)</f>
        <v>0</v>
      </c>
      <c r="DJ781" s="374">
        <f t="shared" ref="DJ781" si="3648">IF(DJ$8="",0,DI781+DJ780)</f>
        <v>0</v>
      </c>
      <c r="DK781" s="374">
        <f t="shared" ref="DK781" si="3649">IF(DK$8="",0,DJ781+DK780)</f>
        <v>0</v>
      </c>
      <c r="DL781" s="374">
        <f t="shared" ref="DL781" si="3650">IF(DL$8="",0,DK781+DL780)</f>
        <v>0</v>
      </c>
      <c r="DM781" s="374">
        <f t="shared" ref="DM781" si="3651">IF(DM$8="",0,DL781+DM780)</f>
        <v>0</v>
      </c>
      <c r="DN781" s="374">
        <f t="shared" ref="DN781" si="3652">IF(DN$8="",0,DM781+DN780)</f>
        <v>0</v>
      </c>
      <c r="DO781" s="374">
        <f t="shared" ref="DO781" si="3653">IF(DO$8="",0,DN781+DO780)</f>
        <v>0</v>
      </c>
      <c r="DP781" s="374">
        <f t="shared" ref="DP781" si="3654">IF(DP$8="",0,DO781+DP780)</f>
        <v>0</v>
      </c>
      <c r="DQ781" s="374">
        <f t="shared" ref="DQ781" si="3655">IF(DQ$8="",0,DP781+DQ780)</f>
        <v>0</v>
      </c>
      <c r="DR781" s="374">
        <f t="shared" ref="DR781" si="3656">IF(DR$8="",0,DQ781+DR780)</f>
        <v>0</v>
      </c>
      <c r="DS781" s="374">
        <f t="shared" ref="DS781" si="3657">IF(DS$8="",0,DR781+DS780)</f>
        <v>0</v>
      </c>
      <c r="DT781" s="374">
        <f t="shared" ref="DT781" si="3658">IF(DT$8="",0,DS781+DT780)</f>
        <v>0</v>
      </c>
      <c r="DU781" s="374">
        <f t="shared" ref="DU781" si="3659">IF(DU$8="",0,DT781+DU780)</f>
        <v>0</v>
      </c>
      <c r="DV781" s="374">
        <f t="shared" ref="DV781" si="3660">IF(DV$8="",0,DU781+DV780)</f>
        <v>0</v>
      </c>
      <c r="DW781" s="374">
        <f t="shared" ref="DW781" si="3661">IF(DW$8="",0,DV781+DW780)</f>
        <v>0</v>
      </c>
      <c r="DX781" s="374">
        <f t="shared" ref="DX781" si="3662">IF(DX$8="",0,DW781+DX780)</f>
        <v>0</v>
      </c>
      <c r="DY781" s="374">
        <f t="shared" ref="DY781" si="3663">IF(DY$8="",0,DX781+DY780)</f>
        <v>0</v>
      </c>
      <c r="DZ781" s="374">
        <f t="shared" ref="DZ781" si="3664">IF(DZ$8="",0,DY781+DZ780)</f>
        <v>0</v>
      </c>
      <c r="EA781" s="374">
        <f t="shared" ref="EA781" si="3665">IF(EA$8="",0,DZ781+EA780)</f>
        <v>0</v>
      </c>
      <c r="EB781" s="374">
        <f t="shared" ref="EB781" si="3666">IF(EB$8="",0,EA781+EB780)</f>
        <v>0</v>
      </c>
      <c r="EC781" s="374">
        <f t="shared" ref="EC781" si="3667">IF(EC$8="",0,EB781+EC780)</f>
        <v>0</v>
      </c>
      <c r="ED781" s="374">
        <f t="shared" ref="ED781" si="3668">IF(ED$8="",0,EC781+ED780)</f>
        <v>0</v>
      </c>
      <c r="EE781" s="374">
        <f t="shared" ref="EE781" si="3669">IF(EE$8="",0,ED781+EE780)</f>
        <v>0</v>
      </c>
      <c r="EF781" s="374">
        <f t="shared" ref="EF781" si="3670">IF(EF$8="",0,EE781+EF780)</f>
        <v>0</v>
      </c>
      <c r="EG781" s="374">
        <f t="shared" ref="EG781" si="3671">IF(EG$8="",0,EF781+EG780)</f>
        <v>0</v>
      </c>
      <c r="EH781" s="374">
        <f t="shared" ref="EH781" si="3672">IF(EH$8="",0,EG781+EH780)</f>
        <v>0</v>
      </c>
      <c r="EI781" s="374">
        <f t="shared" ref="EI781" si="3673">IF(EI$8="",0,EH781+EI780)</f>
        <v>0</v>
      </c>
      <c r="EJ781" s="374">
        <f t="shared" ref="EJ781" si="3674">IF(EJ$8="",0,EI781+EJ780)</f>
        <v>0</v>
      </c>
      <c r="EK781" s="374">
        <f t="shared" ref="EK781" si="3675">IF(EK$8="",0,EJ781+EK780)</f>
        <v>0</v>
      </c>
      <c r="EL781" s="374">
        <f t="shared" ref="EL781" si="3676">IF(EL$8="",0,EK781+EL780)</f>
        <v>0</v>
      </c>
      <c r="EM781" s="374">
        <f t="shared" ref="EM781" si="3677">IF(EM$8="",0,EL781+EM780)</f>
        <v>0</v>
      </c>
      <c r="EN781" s="374">
        <f t="shared" ref="EN781" si="3678">IF(EN$8="",0,EM781+EN780)</f>
        <v>0</v>
      </c>
      <c r="EO781" s="374">
        <f t="shared" ref="EO781" si="3679">IF(EO$8="",0,EN781+EO780)</f>
        <v>0</v>
      </c>
      <c r="EP781" s="374">
        <f t="shared" ref="EP781" si="3680">IF(EP$8="",0,EO781+EP780)</f>
        <v>0</v>
      </c>
      <c r="EQ781" s="374">
        <f t="shared" ref="EQ781" si="3681">IF(EQ$8="",0,EP781+EQ780)</f>
        <v>0</v>
      </c>
      <c r="ER781" s="374">
        <f t="shared" ref="ER781" si="3682">IF(ER$8="",0,EQ781+ER780)</f>
        <v>0</v>
      </c>
      <c r="ES781" s="374">
        <f t="shared" ref="ES781" si="3683">IF(ES$8="",0,ER781+ES780)</f>
        <v>0</v>
      </c>
      <c r="ET781" s="374">
        <f t="shared" ref="ET781" si="3684">IF(ET$8="",0,ES781+ET780)</f>
        <v>0</v>
      </c>
      <c r="EU781" s="374">
        <f t="shared" ref="EU781" si="3685">IF(EU$8="",0,ET781+EU780)</f>
        <v>0</v>
      </c>
      <c r="EV781" s="374">
        <f t="shared" ref="EV781" si="3686">IF(EV$8="",0,EU781+EV780)</f>
        <v>0</v>
      </c>
      <c r="EW781" s="374">
        <f t="shared" ref="EW781" si="3687">IF(EW$8="",0,EV781+EW780)</f>
        <v>0</v>
      </c>
      <c r="EX781" s="374">
        <f t="shared" ref="EX781" si="3688">IF(EX$8="",0,EW781+EX780)</f>
        <v>0</v>
      </c>
      <c r="EY781" s="374">
        <f t="shared" ref="EY781" si="3689">IF(EY$8="",0,EX781+EY780)</f>
        <v>0</v>
      </c>
      <c r="EZ781" s="374">
        <f t="shared" ref="EZ781" si="3690">IF(EZ$8="",0,EY781+EZ780)</f>
        <v>0</v>
      </c>
      <c r="FA781" s="374">
        <f t="shared" ref="FA781" si="3691">IF(FA$8="",0,EZ781+FA780)</f>
        <v>0</v>
      </c>
      <c r="FB781" s="374">
        <f t="shared" ref="FB781" si="3692">IF(FB$8="",0,FA781+FB780)</f>
        <v>0</v>
      </c>
      <c r="FC781" s="374">
        <f t="shared" ref="FC781" si="3693">IF(FC$8="",0,FB781+FC780)</f>
        <v>0</v>
      </c>
      <c r="FD781" s="374">
        <f t="shared" ref="FD781" si="3694">IF(FD$8="",0,FC781+FD780)</f>
        <v>0</v>
      </c>
      <c r="FE781" s="374">
        <f t="shared" ref="FE781" si="3695">IF(FE$8="",0,FD781+FE780)</f>
        <v>0</v>
      </c>
      <c r="FF781" s="374">
        <f t="shared" ref="FF781" si="3696">IF(FF$8="",0,FE781+FF780)</f>
        <v>0</v>
      </c>
      <c r="FG781" s="374">
        <f t="shared" ref="FG781" si="3697">IF(FG$8="",0,FF781+FG780)</f>
        <v>0</v>
      </c>
      <c r="FH781" s="374">
        <f t="shared" ref="FH781" si="3698">IF(FH$8="",0,FG781+FH780)</f>
        <v>0</v>
      </c>
      <c r="FI781" s="374">
        <f t="shared" ref="FI781" si="3699">IF(FI$8="",0,FH781+FI780)</f>
        <v>0</v>
      </c>
      <c r="FJ781" s="374">
        <f t="shared" ref="FJ781" si="3700">IF(FJ$8="",0,FI781+FJ780)</f>
        <v>0</v>
      </c>
      <c r="FK781" s="374">
        <f t="shared" ref="FK781" si="3701">IF(FK$8="",0,FJ781+FK780)</f>
        <v>0</v>
      </c>
      <c r="FL781" s="374">
        <f t="shared" ref="FL781" si="3702">IF(FL$8="",0,FK781+FL780)</f>
        <v>0</v>
      </c>
      <c r="FM781" s="374">
        <f t="shared" ref="FM781" si="3703">IF(FM$8="",0,FL781+FM780)</f>
        <v>0</v>
      </c>
      <c r="FN781" s="374">
        <f t="shared" ref="FN781" si="3704">IF(FN$8="",0,FM781+FN780)</f>
        <v>0</v>
      </c>
      <c r="FO781" s="374">
        <f t="shared" ref="FO781" si="3705">IF(FO$8="",0,FN781+FO780)</f>
        <v>0</v>
      </c>
      <c r="FP781" s="374">
        <f t="shared" ref="FP781" si="3706">IF(FP$8="",0,FO781+FP780)</f>
        <v>0</v>
      </c>
      <c r="FQ781" s="374">
        <f t="shared" ref="FQ781" si="3707">IF(FQ$8="",0,FP781+FQ780)</f>
        <v>0</v>
      </c>
      <c r="FR781" s="374">
        <f t="shared" ref="FR781" si="3708">IF(FR$8="",0,FQ781+FR780)</f>
        <v>0</v>
      </c>
      <c r="FS781" s="374">
        <f t="shared" ref="FS781" si="3709">IF(FS$8="",0,FR781+FS780)</f>
        <v>0</v>
      </c>
      <c r="FT781" s="374">
        <f t="shared" ref="FT781" si="3710">IF(FT$8="",0,FS781+FT780)</f>
        <v>0</v>
      </c>
      <c r="FU781" s="374">
        <f t="shared" ref="FU781" si="3711">IF(FU$8="",0,FT781+FU780)</f>
        <v>0</v>
      </c>
      <c r="FV781" s="374">
        <f t="shared" ref="FV781" si="3712">IF(FV$8="",0,FU781+FV780)</f>
        <v>0</v>
      </c>
      <c r="FW781" s="374">
        <f t="shared" ref="FW781" si="3713">IF(FW$8="",0,FV781+FW780)</f>
        <v>0</v>
      </c>
      <c r="FX781" s="374">
        <f t="shared" ref="FX781" si="3714">IF(FX$8="",0,FW781+FX780)</f>
        <v>0</v>
      </c>
      <c r="FY781" s="374">
        <f t="shared" ref="FY781" si="3715">IF(FY$8="",0,FX781+FY780)</f>
        <v>0</v>
      </c>
      <c r="FZ781" s="374">
        <f t="shared" ref="FZ781" si="3716">IF(FZ$8="",0,FY781+FZ780)</f>
        <v>0</v>
      </c>
      <c r="GA781" s="374">
        <f t="shared" ref="GA781" si="3717">IF(GA$8="",0,FZ781+GA780)</f>
        <v>0</v>
      </c>
      <c r="GB781" s="374">
        <f t="shared" ref="GB781" si="3718">IF(GB$8="",0,GA781+GB780)</f>
        <v>0</v>
      </c>
      <c r="GC781" s="374">
        <f t="shared" ref="GC781" si="3719">IF(GC$8="",0,GB781+GC780)</f>
        <v>0</v>
      </c>
      <c r="GD781" s="374">
        <f t="shared" ref="GD781" si="3720">IF(GD$8="",0,GC781+GD780)</f>
        <v>0</v>
      </c>
      <c r="GE781" s="374">
        <f t="shared" ref="GE781" si="3721">IF(GE$8="",0,GD781+GE780)</f>
        <v>0</v>
      </c>
      <c r="GF781" s="374">
        <f t="shared" ref="GF781" si="3722">IF(GF$8="",0,GE781+GF780)</f>
        <v>0</v>
      </c>
      <c r="GG781" s="374">
        <f t="shared" ref="GG781" si="3723">IF(GG$8="",0,GF781+GG780)</f>
        <v>0</v>
      </c>
      <c r="GH781" s="374">
        <f t="shared" ref="GH781" si="3724">IF(GH$8="",0,GG781+GH780)</f>
        <v>0</v>
      </c>
      <c r="GI781" s="374">
        <f t="shared" ref="GI781" si="3725">IF(GI$8="",0,GH781+GI780)</f>
        <v>0</v>
      </c>
      <c r="GJ781" s="374">
        <f t="shared" ref="GJ781" si="3726">IF(GJ$8="",0,GI781+GJ780)</f>
        <v>0</v>
      </c>
      <c r="GK781" s="374">
        <f t="shared" ref="GK781" si="3727">IF(GK$8="",0,GJ781+GK780)</f>
        <v>0</v>
      </c>
      <c r="GL781" s="374">
        <f t="shared" ref="GL781" si="3728">IF(GL$8="",0,GK781+GL780)</f>
        <v>0</v>
      </c>
      <c r="GM781" s="374">
        <f t="shared" ref="GM781" si="3729">IF(GM$8="",0,GL781+GM780)</f>
        <v>0</v>
      </c>
      <c r="GN781" s="374">
        <f t="shared" ref="GN781" si="3730">IF(GN$8="",0,GM781+GN780)</f>
        <v>0</v>
      </c>
      <c r="GO781" s="374">
        <f t="shared" ref="GO781" si="3731">IF(GO$8="",0,GN781+GO780)</f>
        <v>0</v>
      </c>
      <c r="GP781" s="374">
        <f t="shared" ref="GP781" si="3732">IF(GP$8="",0,GO781+GP780)</f>
        <v>0</v>
      </c>
      <c r="GQ781" s="374">
        <f t="shared" ref="GQ781" si="3733">IF(GQ$8="",0,GP781+GQ780)</f>
        <v>0</v>
      </c>
      <c r="GR781" s="374">
        <f t="shared" ref="GR781" si="3734">IF(GR$8="",0,GQ781+GR780)</f>
        <v>0</v>
      </c>
      <c r="GS781" s="374">
        <f t="shared" ref="GS781" si="3735">IF(GS$8="",0,GR781+GS780)</f>
        <v>0</v>
      </c>
      <c r="GT781" s="374">
        <f t="shared" ref="GT781" si="3736">IF(GT$8="",0,GS781+GT780)</f>
        <v>0</v>
      </c>
      <c r="GU781" s="374">
        <f t="shared" ref="GU781" si="3737">IF(GU$8="",0,GT781+GU780)</f>
        <v>0</v>
      </c>
      <c r="GV781" s="374">
        <f t="shared" ref="GV781" si="3738">IF(GV$8="",0,GU781+GV780)</f>
        <v>0</v>
      </c>
      <c r="GW781" s="374">
        <f t="shared" ref="GW781" si="3739">IF(GW$8="",0,GV781+GW780)</f>
        <v>0</v>
      </c>
      <c r="GX781" s="374">
        <f t="shared" ref="GX781" si="3740">IF(GX$8="",0,GW781+GX780)</f>
        <v>0</v>
      </c>
      <c r="GY781" s="374">
        <f t="shared" ref="GY781" si="3741">IF(GY$8="",0,GX781+GY780)</f>
        <v>0</v>
      </c>
      <c r="GZ781" s="374">
        <f t="shared" ref="GZ781" si="3742">IF(GZ$8="",0,GY781+GZ780)</f>
        <v>0</v>
      </c>
      <c r="HA781" s="3"/>
      <c r="HB781" s="3"/>
    </row>
    <row r="782" spans="1:210" ht="4.2" customHeight="1">
      <c r="A782" s="1"/>
      <c r="B782" s="1"/>
      <c r="C782" s="1"/>
      <c r="D782" s="1"/>
      <c r="E782" s="263"/>
      <c r="F782" s="48"/>
      <c r="G782" s="231"/>
      <c r="H782" s="173"/>
      <c r="I782" s="173"/>
      <c r="J782" s="173"/>
      <c r="K782" s="173"/>
      <c r="L782" s="173"/>
      <c r="M782" s="172"/>
      <c r="N782" s="173"/>
      <c r="O782" s="173"/>
      <c r="P782" s="172"/>
      <c r="Q782" s="173"/>
      <c r="R782" s="173"/>
      <c r="S782" s="172"/>
      <c r="T782" s="174"/>
      <c r="U782" s="280"/>
      <c r="V782" s="173"/>
      <c r="W782" s="283"/>
      <c r="X782" s="283"/>
      <c r="Y782" s="282"/>
      <c r="Z782" s="93"/>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4"/>
      <c r="BB782" s="94"/>
      <c r="BC782" s="94"/>
      <c r="BD782" s="94"/>
      <c r="BE782" s="94"/>
      <c r="BF782" s="94"/>
      <c r="BG782" s="94"/>
      <c r="BH782" s="94"/>
      <c r="BI782" s="94"/>
      <c r="BJ782" s="94"/>
      <c r="BK782" s="94"/>
      <c r="BL782" s="94"/>
      <c r="BM782" s="94"/>
      <c r="BN782" s="94"/>
      <c r="BO782" s="94"/>
      <c r="BP782" s="94"/>
      <c r="BQ782" s="94"/>
      <c r="BR782" s="94"/>
      <c r="BS782" s="94"/>
      <c r="BT782" s="94"/>
      <c r="BU782" s="94"/>
      <c r="BV782" s="94"/>
      <c r="BW782" s="94"/>
      <c r="BX782" s="94"/>
      <c r="BY782" s="94"/>
      <c r="BZ782" s="94"/>
      <c r="CA782" s="94"/>
      <c r="CB782" s="94"/>
      <c r="CC782" s="94"/>
      <c r="CD782" s="94"/>
      <c r="CE782" s="94"/>
      <c r="CF782" s="94"/>
      <c r="CG782" s="94"/>
      <c r="CH782" s="94"/>
      <c r="CI782" s="94"/>
      <c r="CJ782" s="94"/>
      <c r="CK782" s="94"/>
      <c r="CL782" s="94"/>
      <c r="CM782" s="94"/>
      <c r="CN782" s="94"/>
      <c r="CO782" s="94"/>
      <c r="CP782" s="94"/>
      <c r="CQ782" s="94"/>
      <c r="CR782" s="94"/>
      <c r="CS782" s="94"/>
      <c r="CT782" s="94"/>
      <c r="CU782" s="94"/>
      <c r="CV782" s="94"/>
      <c r="CW782" s="94"/>
      <c r="CX782" s="94"/>
      <c r="CY782" s="94"/>
      <c r="CZ782" s="94"/>
      <c r="DA782" s="94"/>
      <c r="DB782" s="94"/>
      <c r="DC782" s="94"/>
      <c r="DD782" s="94"/>
      <c r="DE782" s="94"/>
      <c r="DF782" s="94"/>
      <c r="DG782" s="94"/>
      <c r="DH782" s="94"/>
      <c r="DI782" s="94"/>
      <c r="DJ782" s="94"/>
      <c r="DK782" s="94"/>
      <c r="DL782" s="94"/>
      <c r="DM782" s="94"/>
      <c r="DN782" s="94"/>
      <c r="DO782" s="94"/>
      <c r="DP782" s="94"/>
      <c r="DQ782" s="94"/>
      <c r="DR782" s="94"/>
      <c r="DS782" s="94"/>
      <c r="DT782" s="94"/>
      <c r="DU782" s="94"/>
      <c r="DV782" s="94"/>
      <c r="DW782" s="94"/>
      <c r="DX782" s="94"/>
      <c r="DY782" s="94"/>
      <c r="DZ782" s="94"/>
      <c r="EA782" s="94"/>
      <c r="EB782" s="94"/>
      <c r="EC782" s="94"/>
      <c r="ED782" s="94"/>
      <c r="EE782" s="94"/>
      <c r="EF782" s="94"/>
      <c r="EG782" s="94"/>
      <c r="EH782" s="94"/>
      <c r="EI782" s="94"/>
      <c r="EJ782" s="94"/>
      <c r="EK782" s="94"/>
      <c r="EL782" s="94"/>
      <c r="EM782" s="94"/>
      <c r="EN782" s="94"/>
      <c r="EO782" s="94"/>
      <c r="EP782" s="94"/>
      <c r="EQ782" s="94"/>
      <c r="ER782" s="94"/>
      <c r="ES782" s="94"/>
      <c r="ET782" s="94"/>
      <c r="EU782" s="94"/>
      <c r="EV782" s="94"/>
      <c r="EW782" s="94"/>
      <c r="EX782" s="94"/>
      <c r="EY782" s="94"/>
      <c r="EZ782" s="94"/>
      <c r="FA782" s="94"/>
      <c r="FB782" s="94"/>
      <c r="FC782" s="94"/>
      <c r="FD782" s="94"/>
      <c r="FE782" s="94"/>
      <c r="FF782" s="94"/>
      <c r="FG782" s="94"/>
      <c r="FH782" s="94"/>
      <c r="FI782" s="94"/>
      <c r="FJ782" s="94"/>
      <c r="FK782" s="94"/>
      <c r="FL782" s="94"/>
      <c r="FM782" s="94"/>
      <c r="FN782" s="94"/>
      <c r="FO782" s="94"/>
      <c r="FP782" s="94"/>
      <c r="FQ782" s="94"/>
      <c r="FR782" s="94"/>
      <c r="FS782" s="94"/>
      <c r="FT782" s="94"/>
      <c r="FU782" s="94"/>
      <c r="FV782" s="94"/>
      <c r="FW782" s="94"/>
      <c r="FX782" s="94"/>
      <c r="FY782" s="94"/>
      <c r="FZ782" s="94"/>
      <c r="GA782" s="94"/>
      <c r="GB782" s="94"/>
      <c r="GC782" s="94"/>
      <c r="GD782" s="94"/>
      <c r="GE782" s="94"/>
      <c r="GF782" s="94"/>
      <c r="GG782" s="94"/>
      <c r="GH782" s="94"/>
      <c r="GI782" s="94"/>
      <c r="GJ782" s="94"/>
      <c r="GK782" s="94"/>
      <c r="GL782" s="94"/>
      <c r="GM782" s="94"/>
      <c r="GN782" s="94"/>
      <c r="GO782" s="94"/>
      <c r="GP782" s="94"/>
      <c r="GQ782" s="94"/>
      <c r="GR782" s="94"/>
      <c r="GS782" s="94"/>
      <c r="GT782" s="94"/>
      <c r="GU782" s="94"/>
      <c r="GV782" s="94"/>
      <c r="GW782" s="94"/>
      <c r="GX782" s="94"/>
      <c r="GY782" s="94"/>
      <c r="GZ782" s="94"/>
      <c r="HA782" s="1"/>
      <c r="HB782" s="1"/>
    </row>
    <row r="783" spans="1:210" ht="4.2" customHeight="1">
      <c r="A783" s="1"/>
      <c r="B783" s="1"/>
      <c r="C783" s="1"/>
      <c r="D783" s="14"/>
      <c r="E783" s="264"/>
      <c r="F783" s="14"/>
      <c r="G783" s="304"/>
      <c r="H783" s="14"/>
      <c r="I783" s="14"/>
      <c r="J783" s="14"/>
      <c r="K783" s="14"/>
      <c r="L783" s="14"/>
      <c r="M783" s="15"/>
      <c r="N783" s="14"/>
      <c r="O783" s="14"/>
      <c r="P783" s="15"/>
      <c r="Q783" s="14"/>
      <c r="R783" s="14"/>
      <c r="S783" s="15"/>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c r="DD783" s="180"/>
      <c r="DE783" s="180"/>
      <c r="DF783" s="180"/>
      <c r="DG783" s="180"/>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c r="FR783" s="180"/>
      <c r="FS783" s="180"/>
      <c r="FT783" s="180"/>
      <c r="FU783" s="180"/>
      <c r="FV783" s="180"/>
      <c r="FW783" s="180"/>
      <c r="FX783" s="180"/>
      <c r="FY783" s="180"/>
      <c r="FZ783" s="180"/>
      <c r="GA783" s="180"/>
      <c r="GB783" s="180"/>
      <c r="GC783" s="180"/>
      <c r="GD783" s="180"/>
      <c r="GE783" s="180"/>
      <c r="GF783" s="180"/>
      <c r="GG783" s="180"/>
      <c r="GH783" s="180"/>
      <c r="GI783" s="180"/>
      <c r="GJ783" s="180"/>
      <c r="GK783" s="180"/>
      <c r="GL783" s="180"/>
      <c r="GM783" s="180"/>
      <c r="GN783" s="180"/>
      <c r="GO783" s="180"/>
      <c r="GP783" s="180"/>
      <c r="GQ783" s="180"/>
      <c r="GR783" s="180"/>
      <c r="GS783" s="180"/>
      <c r="GT783" s="180"/>
      <c r="GU783" s="180"/>
      <c r="GV783" s="180"/>
      <c r="GW783" s="180"/>
      <c r="GX783" s="180"/>
      <c r="GY783" s="180"/>
      <c r="GZ783" s="180"/>
      <c r="HA783" s="1"/>
      <c r="HB783" s="1"/>
    </row>
    <row r="784" spans="1:210" ht="4.2" customHeight="1">
      <c r="A784" s="1"/>
      <c r="B784" s="1"/>
      <c r="C784" s="1"/>
      <c r="D784" s="1"/>
      <c r="E784" s="263"/>
      <c r="F784" s="48"/>
      <c r="G784" s="231"/>
      <c r="H784" s="5"/>
      <c r="I784" s="5"/>
      <c r="J784" s="5"/>
      <c r="K784" s="5"/>
      <c r="L784" s="5"/>
      <c r="M784" s="5"/>
      <c r="N784" s="5"/>
      <c r="O784" s="5"/>
      <c r="P784" s="5"/>
      <c r="Q784" s="5"/>
      <c r="R784" s="5"/>
      <c r="S784" s="5"/>
      <c r="T784" s="208"/>
      <c r="U784" s="24"/>
      <c r="V784" s="1"/>
      <c r="W784" s="12"/>
      <c r="X784" s="10"/>
      <c r="Y784" s="46"/>
      <c r="Z784" s="93"/>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4"/>
      <c r="BB784" s="94"/>
      <c r="BC784" s="94"/>
      <c r="BD784" s="94"/>
      <c r="BE784" s="94"/>
      <c r="BF784" s="94"/>
      <c r="BG784" s="94"/>
      <c r="BH784" s="94"/>
      <c r="BI784" s="94"/>
      <c r="BJ784" s="94"/>
      <c r="BK784" s="94"/>
      <c r="BL784" s="94"/>
      <c r="BM784" s="94"/>
      <c r="BN784" s="94"/>
      <c r="BO784" s="94"/>
      <c r="BP784" s="94"/>
      <c r="BQ784" s="94"/>
      <c r="BR784" s="94"/>
      <c r="BS784" s="94"/>
      <c r="BT784" s="94"/>
      <c r="BU784" s="94"/>
      <c r="BV784" s="94"/>
      <c r="BW784" s="94"/>
      <c r="BX784" s="94"/>
      <c r="BY784" s="94"/>
      <c r="BZ784" s="94"/>
      <c r="CA784" s="94"/>
      <c r="CB784" s="94"/>
      <c r="CC784" s="94"/>
      <c r="CD784" s="94"/>
      <c r="CE784" s="94"/>
      <c r="CF784" s="94"/>
      <c r="CG784" s="94"/>
      <c r="CH784" s="94"/>
      <c r="CI784" s="94"/>
      <c r="CJ784" s="94"/>
      <c r="CK784" s="94"/>
      <c r="CL784" s="94"/>
      <c r="CM784" s="94"/>
      <c r="CN784" s="94"/>
      <c r="CO784" s="94"/>
      <c r="CP784" s="94"/>
      <c r="CQ784" s="94"/>
      <c r="CR784" s="94"/>
      <c r="CS784" s="94"/>
      <c r="CT784" s="94"/>
      <c r="CU784" s="94"/>
      <c r="CV784" s="94"/>
      <c r="CW784" s="94"/>
      <c r="CX784" s="94"/>
      <c r="CY784" s="94"/>
      <c r="CZ784" s="94"/>
      <c r="DA784" s="94"/>
      <c r="DB784" s="94"/>
      <c r="DC784" s="94"/>
      <c r="DD784" s="94"/>
      <c r="DE784" s="94"/>
      <c r="DF784" s="94"/>
      <c r="DG784" s="94"/>
      <c r="DH784" s="94"/>
      <c r="DI784" s="94"/>
      <c r="DJ784" s="94"/>
      <c r="DK784" s="94"/>
      <c r="DL784" s="94"/>
      <c r="DM784" s="94"/>
      <c r="DN784" s="94"/>
      <c r="DO784" s="94"/>
      <c r="DP784" s="94"/>
      <c r="DQ784" s="94"/>
      <c r="DR784" s="94"/>
      <c r="DS784" s="94"/>
      <c r="DT784" s="94"/>
      <c r="DU784" s="94"/>
      <c r="DV784" s="94"/>
      <c r="DW784" s="94"/>
      <c r="DX784" s="94"/>
      <c r="DY784" s="94"/>
      <c r="DZ784" s="94"/>
      <c r="EA784" s="94"/>
      <c r="EB784" s="94"/>
      <c r="EC784" s="94"/>
      <c r="ED784" s="94"/>
      <c r="EE784" s="94"/>
      <c r="EF784" s="94"/>
      <c r="EG784" s="94"/>
      <c r="EH784" s="94"/>
      <c r="EI784" s="94"/>
      <c r="EJ784" s="94"/>
      <c r="EK784" s="94"/>
      <c r="EL784" s="94"/>
      <c r="EM784" s="94"/>
      <c r="EN784" s="94"/>
      <c r="EO784" s="94"/>
      <c r="EP784" s="94"/>
      <c r="EQ784" s="94"/>
      <c r="ER784" s="94"/>
      <c r="ES784" s="94"/>
      <c r="ET784" s="94"/>
      <c r="EU784" s="94"/>
      <c r="EV784" s="94"/>
      <c r="EW784" s="94"/>
      <c r="EX784" s="94"/>
      <c r="EY784" s="94"/>
      <c r="EZ784" s="94"/>
      <c r="FA784" s="94"/>
      <c r="FB784" s="94"/>
      <c r="FC784" s="94"/>
      <c r="FD784" s="94"/>
      <c r="FE784" s="94"/>
      <c r="FF784" s="94"/>
      <c r="FG784" s="94"/>
      <c r="FH784" s="94"/>
      <c r="FI784" s="94"/>
      <c r="FJ784" s="94"/>
      <c r="FK784" s="94"/>
      <c r="FL784" s="94"/>
      <c r="FM784" s="94"/>
      <c r="FN784" s="94"/>
      <c r="FO784" s="94"/>
      <c r="FP784" s="94"/>
      <c r="FQ784" s="94"/>
      <c r="FR784" s="94"/>
      <c r="FS784" s="94"/>
      <c r="FT784" s="94"/>
      <c r="FU784" s="94"/>
      <c r="FV784" s="94"/>
      <c r="FW784" s="94"/>
      <c r="FX784" s="94"/>
      <c r="FY784" s="94"/>
      <c r="FZ784" s="94"/>
      <c r="GA784" s="94"/>
      <c r="GB784" s="94"/>
      <c r="GC784" s="94"/>
      <c r="GD784" s="94"/>
      <c r="GE784" s="94"/>
      <c r="GF784" s="94"/>
      <c r="GG784" s="94"/>
      <c r="GH784" s="94"/>
      <c r="GI784" s="94"/>
      <c r="GJ784" s="94"/>
      <c r="GK784" s="94"/>
      <c r="GL784" s="94"/>
      <c r="GM784" s="94"/>
      <c r="GN784" s="94"/>
      <c r="GO784" s="94"/>
      <c r="GP784" s="94"/>
      <c r="GQ784" s="94"/>
      <c r="GR784" s="94"/>
      <c r="GS784" s="94"/>
      <c r="GT784" s="94"/>
      <c r="GU784" s="94"/>
      <c r="GV784" s="94"/>
      <c r="GW784" s="94"/>
      <c r="GX784" s="94"/>
      <c r="GY784" s="94"/>
      <c r="GZ784" s="94"/>
      <c r="HA784" s="1"/>
      <c r="HB784" s="1"/>
    </row>
    <row r="785" spans="1:210" ht="4.2" customHeight="1">
      <c r="A785" s="1"/>
      <c r="B785" s="1"/>
      <c r="C785" s="1"/>
      <c r="D785" s="1"/>
      <c r="E785" s="263"/>
      <c r="F785" s="48"/>
      <c r="G785" s="351"/>
      <c r="H785" s="1"/>
      <c r="I785" s="1"/>
      <c r="J785" s="1"/>
      <c r="K785" s="1"/>
      <c r="L785" s="1"/>
      <c r="M785" s="5"/>
      <c r="N785" s="1"/>
      <c r="O785" s="1"/>
      <c r="P785" s="5"/>
      <c r="Q785" s="1"/>
      <c r="R785" s="1"/>
      <c r="S785" s="5"/>
      <c r="T785" s="7"/>
      <c r="U785" s="24"/>
      <c r="V785" s="1"/>
      <c r="W785" s="12"/>
      <c r="X785" s="10"/>
      <c r="Y785" s="46"/>
      <c r="Z785" s="93"/>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4"/>
      <c r="BB785" s="94"/>
      <c r="BC785" s="94"/>
      <c r="BD785" s="94"/>
      <c r="BE785" s="94"/>
      <c r="BF785" s="94"/>
      <c r="BG785" s="94"/>
      <c r="BH785" s="94"/>
      <c r="BI785" s="94"/>
      <c r="BJ785" s="94"/>
      <c r="BK785" s="94"/>
      <c r="BL785" s="94"/>
      <c r="BM785" s="94"/>
      <c r="BN785" s="94"/>
      <c r="BO785" s="94"/>
      <c r="BP785" s="94"/>
      <c r="BQ785" s="94"/>
      <c r="BR785" s="94"/>
      <c r="BS785" s="94"/>
      <c r="BT785" s="94"/>
      <c r="BU785" s="94"/>
      <c r="BV785" s="94"/>
      <c r="BW785" s="94"/>
      <c r="BX785" s="94"/>
      <c r="BY785" s="94"/>
      <c r="BZ785" s="94"/>
      <c r="CA785" s="94"/>
      <c r="CB785" s="94"/>
      <c r="CC785" s="94"/>
      <c r="CD785" s="94"/>
      <c r="CE785" s="94"/>
      <c r="CF785" s="94"/>
      <c r="CG785" s="94"/>
      <c r="CH785" s="94"/>
      <c r="CI785" s="94"/>
      <c r="CJ785" s="94"/>
      <c r="CK785" s="94"/>
      <c r="CL785" s="94"/>
      <c r="CM785" s="94"/>
      <c r="CN785" s="94"/>
      <c r="CO785" s="94"/>
      <c r="CP785" s="94"/>
      <c r="CQ785" s="94"/>
      <c r="CR785" s="94"/>
      <c r="CS785" s="94"/>
      <c r="CT785" s="94"/>
      <c r="CU785" s="94"/>
      <c r="CV785" s="94"/>
      <c r="CW785" s="94"/>
      <c r="CX785" s="94"/>
      <c r="CY785" s="94"/>
      <c r="CZ785" s="94"/>
      <c r="DA785" s="94"/>
      <c r="DB785" s="94"/>
      <c r="DC785" s="94"/>
      <c r="DD785" s="94"/>
      <c r="DE785" s="94"/>
      <c r="DF785" s="94"/>
      <c r="DG785" s="94"/>
      <c r="DH785" s="94"/>
      <c r="DI785" s="94"/>
      <c r="DJ785" s="94"/>
      <c r="DK785" s="94"/>
      <c r="DL785" s="94"/>
      <c r="DM785" s="94"/>
      <c r="DN785" s="94"/>
      <c r="DO785" s="94"/>
      <c r="DP785" s="94"/>
      <c r="DQ785" s="94"/>
      <c r="DR785" s="94"/>
      <c r="DS785" s="94"/>
      <c r="DT785" s="94"/>
      <c r="DU785" s="94"/>
      <c r="DV785" s="94"/>
      <c r="DW785" s="94"/>
      <c r="DX785" s="94"/>
      <c r="DY785" s="94"/>
      <c r="DZ785" s="94"/>
      <c r="EA785" s="94"/>
      <c r="EB785" s="94"/>
      <c r="EC785" s="94"/>
      <c r="ED785" s="94"/>
      <c r="EE785" s="94"/>
      <c r="EF785" s="94"/>
      <c r="EG785" s="94"/>
      <c r="EH785" s="94"/>
      <c r="EI785" s="94"/>
      <c r="EJ785" s="94"/>
      <c r="EK785" s="94"/>
      <c r="EL785" s="94"/>
      <c r="EM785" s="94"/>
      <c r="EN785" s="94"/>
      <c r="EO785" s="94"/>
      <c r="EP785" s="94"/>
      <c r="EQ785" s="94"/>
      <c r="ER785" s="94"/>
      <c r="ES785" s="94"/>
      <c r="ET785" s="94"/>
      <c r="EU785" s="94"/>
      <c r="EV785" s="94"/>
      <c r="EW785" s="94"/>
      <c r="EX785" s="94"/>
      <c r="EY785" s="94"/>
      <c r="EZ785" s="94"/>
      <c r="FA785" s="94"/>
      <c r="FB785" s="94"/>
      <c r="FC785" s="94"/>
      <c r="FD785" s="94"/>
      <c r="FE785" s="94"/>
      <c r="FF785" s="94"/>
      <c r="FG785" s="94"/>
      <c r="FH785" s="94"/>
      <c r="FI785" s="94"/>
      <c r="FJ785" s="94"/>
      <c r="FK785" s="94"/>
      <c r="FL785" s="94"/>
      <c r="FM785" s="94"/>
      <c r="FN785" s="94"/>
      <c r="FO785" s="94"/>
      <c r="FP785" s="94"/>
      <c r="FQ785" s="94"/>
      <c r="FR785" s="94"/>
      <c r="FS785" s="94"/>
      <c r="FT785" s="94"/>
      <c r="FU785" s="94"/>
      <c r="FV785" s="94"/>
      <c r="FW785" s="94"/>
      <c r="FX785" s="94"/>
      <c r="FY785" s="94"/>
      <c r="FZ785" s="94"/>
      <c r="GA785" s="94"/>
      <c r="GB785" s="94"/>
      <c r="GC785" s="94"/>
      <c r="GD785" s="94"/>
      <c r="GE785" s="94"/>
      <c r="GF785" s="94"/>
      <c r="GG785" s="94"/>
      <c r="GH785" s="94"/>
      <c r="GI785" s="94"/>
      <c r="GJ785" s="94"/>
      <c r="GK785" s="94"/>
      <c r="GL785" s="94"/>
      <c r="GM785" s="94"/>
      <c r="GN785" s="94"/>
      <c r="GO785" s="94"/>
      <c r="GP785" s="94"/>
      <c r="GQ785" s="94"/>
      <c r="GR785" s="94"/>
      <c r="GS785" s="94"/>
      <c r="GT785" s="94"/>
      <c r="GU785" s="94"/>
      <c r="GV785" s="94"/>
      <c r="GW785" s="94"/>
      <c r="GX785" s="94"/>
      <c r="GY785" s="94"/>
      <c r="GZ785" s="94"/>
      <c r="HA785" s="1"/>
      <c r="HB785" s="1"/>
    </row>
    <row r="786" spans="1:210" s="4" customFormat="1">
      <c r="A786" s="3"/>
      <c r="B786" s="3"/>
      <c r="C786" s="3"/>
      <c r="D786" s="3"/>
      <c r="E786" s="9" t="s">
        <v>135</v>
      </c>
      <c r="F786" s="51"/>
      <c r="G786" s="351" t="s">
        <v>6</v>
      </c>
      <c r="H786" s="3" t="s">
        <v>193</v>
      </c>
      <c r="I786" s="3"/>
      <c r="J786" s="3"/>
      <c r="K786" s="3"/>
      <c r="L786" s="3"/>
      <c r="M786" s="5"/>
      <c r="N786" s="3" t="str">
        <f>Главная!$Y$8</f>
        <v>итого</v>
      </c>
      <c r="O786" s="3"/>
      <c r="P786" s="5"/>
      <c r="Q786" s="3" t="s">
        <v>26</v>
      </c>
      <c r="R786" s="3"/>
      <c r="S786" s="5"/>
      <c r="T786" s="84"/>
      <c r="U786" s="24"/>
      <c r="V786" s="3"/>
      <c r="W786" s="12"/>
      <c r="X786" s="12"/>
      <c r="Y786" s="46"/>
      <c r="Z786" s="91"/>
      <c r="AA786" s="92">
        <f>IF(AA$8="",0,SUM($Y709:AA709)-SUM($Y710:AA710))</f>
        <v>0</v>
      </c>
      <c r="AB786" s="92">
        <f>IF(AB$8="",0,SUM($Y709:AB709)-SUM($Y710:AB710))</f>
        <v>0</v>
      </c>
      <c r="AC786" s="92">
        <f>IF(AC$8="",0,SUM($Y709:AC709)-SUM($Y710:AC710))</f>
        <v>0</v>
      </c>
      <c r="AD786" s="92">
        <f>IF(AD$8="",0,SUM($Y709:AD709)-SUM($Y710:AD710))</f>
        <v>0</v>
      </c>
      <c r="AE786" s="92">
        <f>IF(AE$8="",0,SUM($Y709:AE709)-SUM($Y710:AE710))</f>
        <v>0</v>
      </c>
      <c r="AF786" s="92">
        <f>IF(AF$8="",0,SUM($Y709:AF709)-SUM($Y710:AF710))</f>
        <v>0</v>
      </c>
      <c r="AG786" s="92">
        <f>IF(AG$8="",0,SUM($Y709:AG709)-SUM($Y710:AG710))</f>
        <v>0</v>
      </c>
      <c r="AH786" s="92">
        <f>IF(AH$8="",0,SUM($Y709:AH709)-SUM($Y710:AH710))</f>
        <v>0</v>
      </c>
      <c r="AI786" s="92">
        <f>IF(AI$8="",0,SUM($Y709:AI709)-SUM($Y710:AI710))</f>
        <v>0</v>
      </c>
      <c r="AJ786" s="92">
        <f>IF(AJ$8="",0,SUM($Y709:AJ709)-SUM($Y710:AJ710))</f>
        <v>0</v>
      </c>
      <c r="AK786" s="92">
        <f>IF(AK$8="",0,SUM($Y709:AK709)-SUM($Y710:AK710))</f>
        <v>0</v>
      </c>
      <c r="AL786" s="92">
        <f>IF(AL$8="",0,SUM($Y709:AL709)-SUM($Y710:AL710))</f>
        <v>0</v>
      </c>
      <c r="AM786" s="92">
        <f>IF(AM$8="",0,SUM($Y709:AM709)-SUM($Y710:AM710))</f>
        <v>0</v>
      </c>
      <c r="AN786" s="92">
        <f>IF(AN$8="",0,SUM($Y709:AN709)-SUM($Y710:AN710))</f>
        <v>0</v>
      </c>
      <c r="AO786" s="92">
        <f>IF(AO$8="",0,SUM($Y709:AO709)-SUM($Y710:AO710))</f>
        <v>0</v>
      </c>
      <c r="AP786" s="92">
        <f>IF(AP$8="",0,SUM($Y709:AP709)-SUM($Y710:AP710))</f>
        <v>0</v>
      </c>
      <c r="AQ786" s="92">
        <f>IF(AQ$8="",0,SUM($Y709:AQ709)-SUM($Y710:AQ710))</f>
        <v>0</v>
      </c>
      <c r="AR786" s="92">
        <f>IF(AR$8="",0,SUM($Y709:AR709)-SUM($Y710:AR710))</f>
        <v>0</v>
      </c>
      <c r="AS786" s="92">
        <f>IF(AS$8="",0,SUM($Y709:AS709)-SUM($Y710:AS710))</f>
        <v>0</v>
      </c>
      <c r="AT786" s="92">
        <f>IF(AT$8="",0,SUM($Y709:AT709)-SUM($Y710:AT710))</f>
        <v>0</v>
      </c>
      <c r="AU786" s="92">
        <f>IF(AU$8="",0,SUM($Y709:AU709)-SUM($Y710:AU710))</f>
        <v>0</v>
      </c>
      <c r="AV786" s="92">
        <f>IF(AV$8="",0,SUM($Y709:AV709)-SUM($Y710:AV710))</f>
        <v>0</v>
      </c>
      <c r="AW786" s="92">
        <f>IF(AW$8="",0,SUM($Y709:AW709)-SUM($Y710:AW710))</f>
        <v>0</v>
      </c>
      <c r="AX786" s="92">
        <f>IF(AX$8="",0,SUM($Y709:AX709)-SUM($Y710:AX710))</f>
        <v>0</v>
      </c>
      <c r="AY786" s="92">
        <f>IF(AY$8="",0,SUM($Y709:AY709)-SUM($Y710:AY710))</f>
        <v>0</v>
      </c>
      <c r="AZ786" s="92">
        <f>IF(AZ$8="",0,SUM($Y709:AZ709)-SUM($Y710:AZ710))</f>
        <v>0</v>
      </c>
      <c r="BA786" s="92">
        <f>IF(BA$8="",0,SUM($Y709:BA709)-SUM($Y710:BA710))</f>
        <v>0</v>
      </c>
      <c r="BB786" s="92">
        <f>IF(BB$8="",0,SUM($Y709:BB709)-SUM($Y710:BB710))</f>
        <v>0</v>
      </c>
      <c r="BC786" s="92">
        <f>IF(BC$8="",0,SUM($Y709:BC709)-SUM($Y710:BC710))</f>
        <v>0</v>
      </c>
      <c r="BD786" s="92">
        <f>IF(BD$8="",0,SUM($Y709:BD709)-SUM($Y710:BD710))</f>
        <v>0</v>
      </c>
      <c r="BE786" s="92">
        <f>IF(BE$8="",0,SUM($Y709:BE709)-SUM($Y710:BE710))</f>
        <v>0</v>
      </c>
      <c r="BF786" s="92">
        <f>IF(BF$8="",0,SUM($Y709:BF709)-SUM($Y710:BF710))</f>
        <v>0</v>
      </c>
      <c r="BG786" s="92">
        <f>IF(BG$8="",0,SUM($Y709:BG709)-SUM($Y710:BG710))</f>
        <v>0</v>
      </c>
      <c r="BH786" s="92">
        <f>IF(BH$8="",0,SUM($Y709:BH709)-SUM($Y710:BH710))</f>
        <v>0</v>
      </c>
      <c r="BI786" s="92">
        <f>IF(BI$8="",0,SUM($Y709:BI709)-SUM($Y710:BI710))</f>
        <v>0</v>
      </c>
      <c r="BJ786" s="92">
        <f>IF(BJ$8="",0,SUM($Y709:BJ709)-SUM($Y710:BJ710))</f>
        <v>0</v>
      </c>
      <c r="BK786" s="92">
        <f>IF(BK$8="",0,SUM($Y709:BK709)-SUM($Y710:BK710))</f>
        <v>0</v>
      </c>
      <c r="BL786" s="92">
        <f>IF(BL$8="",0,SUM($Y709:BL709)-SUM($Y710:BL710))</f>
        <v>0</v>
      </c>
      <c r="BM786" s="92">
        <f>IF(BM$8="",0,SUM($Y709:BM709)-SUM($Y710:BM710))</f>
        <v>0</v>
      </c>
      <c r="BN786" s="92">
        <f>IF(BN$8="",0,SUM($Y709:BN709)-SUM($Y710:BN710))</f>
        <v>0</v>
      </c>
      <c r="BO786" s="92">
        <f>IF(BO$8="",0,SUM($Y709:BO709)-SUM($Y710:BO710))</f>
        <v>0</v>
      </c>
      <c r="BP786" s="92">
        <f>IF(BP$8="",0,SUM($Y709:BP709)-SUM($Y710:BP710))</f>
        <v>0</v>
      </c>
      <c r="BQ786" s="92">
        <f>IF(BQ$8="",0,SUM($Y709:BQ709)-SUM($Y710:BQ710))</f>
        <v>0</v>
      </c>
      <c r="BR786" s="92">
        <f>IF(BR$8="",0,SUM($Y709:BR709)-SUM($Y710:BR710))</f>
        <v>0</v>
      </c>
      <c r="BS786" s="92">
        <f>IF(BS$8="",0,SUM($Y709:BS709)-SUM($Y710:BS710))</f>
        <v>0</v>
      </c>
      <c r="BT786" s="92">
        <f>IF(BT$8="",0,SUM($Y709:BT709)-SUM($Y710:BT710))</f>
        <v>0</v>
      </c>
      <c r="BU786" s="92">
        <f>IF(BU$8="",0,SUM($Y709:BU709)-SUM($Y710:BU710))</f>
        <v>0</v>
      </c>
      <c r="BV786" s="92">
        <f>IF(BV$8="",0,SUM($Y709:BV709)-SUM($Y710:BV710))</f>
        <v>0</v>
      </c>
      <c r="BW786" s="92">
        <f>IF(BW$8="",0,SUM($Y709:BW709)-SUM($Y710:BW710))</f>
        <v>0</v>
      </c>
      <c r="BX786" s="92">
        <f>IF(BX$8="",0,SUM($Y709:BX709)-SUM($Y710:BX710))</f>
        <v>0</v>
      </c>
      <c r="BY786" s="92">
        <f>IF(BY$8="",0,SUM($Y709:BY709)-SUM($Y710:BY710))</f>
        <v>0</v>
      </c>
      <c r="BZ786" s="92">
        <f>IF(BZ$8="",0,SUM($Y709:BZ709)-SUM($Y710:BZ710))</f>
        <v>0</v>
      </c>
      <c r="CA786" s="92">
        <f>IF(CA$8="",0,SUM($Y709:CA709)-SUM($Y710:CA710))</f>
        <v>0</v>
      </c>
      <c r="CB786" s="92">
        <f>IF(CB$8="",0,SUM($Y709:CB709)-SUM($Y710:CB710))</f>
        <v>0</v>
      </c>
      <c r="CC786" s="92">
        <f>IF(CC$8="",0,SUM($Y709:CC709)-SUM($Y710:CC710))</f>
        <v>0</v>
      </c>
      <c r="CD786" s="92">
        <f>IF(CD$8="",0,SUM($Y709:CD709)-SUM($Y710:CD710))</f>
        <v>0</v>
      </c>
      <c r="CE786" s="92">
        <f>IF(CE$8="",0,SUM($Y709:CE709)-SUM($Y710:CE710))</f>
        <v>0</v>
      </c>
      <c r="CF786" s="92">
        <f>IF(CF$8="",0,SUM($Y709:CF709)-SUM($Y710:CF710))</f>
        <v>0</v>
      </c>
      <c r="CG786" s="92">
        <f>IF(CG$8="",0,SUM($Y709:CG709)-SUM($Y710:CG710))</f>
        <v>0</v>
      </c>
      <c r="CH786" s="92">
        <f>IF(CH$8="",0,SUM($Y709:CH709)-SUM($Y710:CH710))</f>
        <v>0</v>
      </c>
      <c r="CI786" s="92">
        <f>IF(CI$8="",0,SUM($Y709:CI709)-SUM($Y710:CI710))</f>
        <v>0</v>
      </c>
      <c r="CJ786" s="92">
        <f>IF(CJ$8="",0,SUM($Y709:CJ709)-SUM($Y710:CJ710))</f>
        <v>0</v>
      </c>
      <c r="CK786" s="92">
        <f>IF(CK$8="",0,SUM($Y709:CK709)-SUM($Y710:CK710))</f>
        <v>0</v>
      </c>
      <c r="CL786" s="92">
        <f>IF(CL$8="",0,SUM($Y709:CL709)-SUM($Y710:CL710))</f>
        <v>0</v>
      </c>
      <c r="CM786" s="92">
        <f>IF(CM$8="",0,SUM($Y709:CM709)-SUM($Y710:CM710))</f>
        <v>0</v>
      </c>
      <c r="CN786" s="92">
        <f>IF(CN$8="",0,SUM($Y709:CN709)-SUM($Y710:CN710))</f>
        <v>0</v>
      </c>
      <c r="CO786" s="92">
        <f>IF(CO$8="",0,SUM($Y709:CO709)-SUM($Y710:CO710))</f>
        <v>0</v>
      </c>
      <c r="CP786" s="92">
        <f>IF(CP$8="",0,SUM($Y709:CP709)-SUM($Y710:CP710))</f>
        <v>0</v>
      </c>
      <c r="CQ786" s="92">
        <f>IF(CQ$8="",0,SUM($Y709:CQ709)-SUM($Y710:CQ710))</f>
        <v>0</v>
      </c>
      <c r="CR786" s="92">
        <f>IF(CR$8="",0,SUM($Y709:CR709)-SUM($Y710:CR710))</f>
        <v>0</v>
      </c>
      <c r="CS786" s="92">
        <f>IF(CS$8="",0,SUM($Y709:CS709)-SUM($Y710:CS710))</f>
        <v>0</v>
      </c>
      <c r="CT786" s="92">
        <f>IF(CT$8="",0,SUM($Y709:CT709)-SUM($Y710:CT710))</f>
        <v>0</v>
      </c>
      <c r="CU786" s="92">
        <f>IF(CU$8="",0,SUM($Y709:CU709)-SUM($Y710:CU710))</f>
        <v>0</v>
      </c>
      <c r="CV786" s="92">
        <f>IF(CV$8="",0,SUM($Y709:CV709)-SUM($Y710:CV710))</f>
        <v>0</v>
      </c>
      <c r="CW786" s="92">
        <f>IF(CW$8="",0,SUM($Y709:CW709)-SUM($Y710:CW710))</f>
        <v>0</v>
      </c>
      <c r="CX786" s="92">
        <f>IF(CX$8="",0,SUM($Y709:CX709)-SUM($Y710:CX710))</f>
        <v>0</v>
      </c>
      <c r="CY786" s="92">
        <f>IF(CY$8="",0,SUM($Y709:CY709)-SUM($Y710:CY710))</f>
        <v>0</v>
      </c>
      <c r="CZ786" s="92">
        <f>IF(CZ$8="",0,SUM($Y709:CZ709)-SUM($Y710:CZ710))</f>
        <v>0</v>
      </c>
      <c r="DA786" s="92">
        <f>IF(DA$8="",0,SUM($Y709:DA709)-SUM($Y710:DA710))</f>
        <v>0</v>
      </c>
      <c r="DB786" s="92">
        <f>IF(DB$8="",0,SUM($Y709:DB709)-SUM($Y710:DB710))</f>
        <v>0</v>
      </c>
      <c r="DC786" s="92">
        <f>IF(DC$8="",0,SUM($Y709:DC709)-SUM($Y710:DC710))</f>
        <v>0</v>
      </c>
      <c r="DD786" s="92">
        <f>IF(DD$8="",0,SUM($Y709:DD709)-SUM($Y710:DD710))</f>
        <v>0</v>
      </c>
      <c r="DE786" s="92">
        <f>IF(DE$8="",0,SUM($Y709:DE709)-SUM($Y710:DE710))</f>
        <v>0</v>
      </c>
      <c r="DF786" s="92">
        <f>IF(DF$8="",0,SUM($Y709:DF709)-SUM($Y710:DF710))</f>
        <v>0</v>
      </c>
      <c r="DG786" s="92">
        <f>IF(DG$8="",0,SUM($Y709:DG709)-SUM($Y710:DG710))</f>
        <v>0</v>
      </c>
      <c r="DH786" s="92">
        <f>IF(DH$8="",0,SUM($Y709:DH709)-SUM($Y710:DH710))</f>
        <v>0</v>
      </c>
      <c r="DI786" s="92">
        <f>IF(DI$8="",0,SUM($Y709:DI709)-SUM($Y710:DI710))</f>
        <v>0</v>
      </c>
      <c r="DJ786" s="92">
        <f>IF(DJ$8="",0,SUM($Y709:DJ709)-SUM($Y710:DJ710))</f>
        <v>0</v>
      </c>
      <c r="DK786" s="92">
        <f>IF(DK$8="",0,SUM($Y709:DK709)-SUM($Y710:DK710))</f>
        <v>0</v>
      </c>
      <c r="DL786" s="92">
        <f>IF(DL$8="",0,SUM($Y709:DL709)-SUM($Y710:DL710))</f>
        <v>0</v>
      </c>
      <c r="DM786" s="92">
        <f>IF(DM$8="",0,SUM($Y709:DM709)-SUM($Y710:DM710))</f>
        <v>0</v>
      </c>
      <c r="DN786" s="92">
        <f>IF(DN$8="",0,SUM($Y709:DN709)-SUM($Y710:DN710))</f>
        <v>0</v>
      </c>
      <c r="DO786" s="92">
        <f>IF(DO$8="",0,SUM($Y709:DO709)-SUM($Y710:DO710))</f>
        <v>0</v>
      </c>
      <c r="DP786" s="92">
        <f>IF(DP$8="",0,SUM($Y709:DP709)-SUM($Y710:DP710))</f>
        <v>0</v>
      </c>
      <c r="DQ786" s="92">
        <f>IF(DQ$8="",0,SUM($Y709:DQ709)-SUM($Y710:DQ710))</f>
        <v>0</v>
      </c>
      <c r="DR786" s="92">
        <f>IF(DR$8="",0,SUM($Y709:DR709)-SUM($Y710:DR710))</f>
        <v>0</v>
      </c>
      <c r="DS786" s="92">
        <f>IF(DS$8="",0,SUM($Y709:DS709)-SUM($Y710:DS710))</f>
        <v>0</v>
      </c>
      <c r="DT786" s="92">
        <f>IF(DT$8="",0,SUM($Y709:DT709)-SUM($Y710:DT710))</f>
        <v>0</v>
      </c>
      <c r="DU786" s="92">
        <f>IF(DU$8="",0,SUM($Y709:DU709)-SUM($Y710:DU710))</f>
        <v>0</v>
      </c>
      <c r="DV786" s="92">
        <f>IF(DV$8="",0,SUM($Y709:DV709)-SUM($Y710:DV710))</f>
        <v>0</v>
      </c>
      <c r="DW786" s="92">
        <f>IF(DW$8="",0,SUM($Y709:DW709)-SUM($Y710:DW710))</f>
        <v>0</v>
      </c>
      <c r="DX786" s="92">
        <f>IF(DX$8="",0,SUM($Y709:DX709)-SUM($Y710:DX710))</f>
        <v>0</v>
      </c>
      <c r="DY786" s="92">
        <f>IF(DY$8="",0,SUM($Y709:DY709)-SUM($Y710:DY710))</f>
        <v>0</v>
      </c>
      <c r="DZ786" s="92">
        <f>IF(DZ$8="",0,SUM($Y709:DZ709)-SUM($Y710:DZ710))</f>
        <v>0</v>
      </c>
      <c r="EA786" s="92">
        <f>IF(EA$8="",0,SUM($Y709:EA709)-SUM($Y710:EA710))</f>
        <v>0</v>
      </c>
      <c r="EB786" s="92">
        <f>IF(EB$8="",0,SUM($Y709:EB709)-SUM($Y710:EB710))</f>
        <v>0</v>
      </c>
      <c r="EC786" s="92">
        <f>IF(EC$8="",0,SUM($Y709:EC709)-SUM($Y710:EC710))</f>
        <v>0</v>
      </c>
      <c r="ED786" s="92">
        <f>IF(ED$8="",0,SUM($Y709:ED709)-SUM($Y710:ED710))</f>
        <v>0</v>
      </c>
      <c r="EE786" s="92">
        <f>IF(EE$8="",0,SUM($Y709:EE709)-SUM($Y710:EE710))</f>
        <v>0</v>
      </c>
      <c r="EF786" s="92">
        <f>IF(EF$8="",0,SUM($Y709:EF709)-SUM($Y710:EF710))</f>
        <v>0</v>
      </c>
      <c r="EG786" s="92">
        <f>IF(EG$8="",0,SUM($Y709:EG709)-SUM($Y710:EG710))</f>
        <v>0</v>
      </c>
      <c r="EH786" s="92">
        <f>IF(EH$8="",0,SUM($Y709:EH709)-SUM($Y710:EH710))</f>
        <v>0</v>
      </c>
      <c r="EI786" s="92">
        <f>IF(EI$8="",0,SUM($Y709:EI709)-SUM($Y710:EI710))</f>
        <v>0</v>
      </c>
      <c r="EJ786" s="92">
        <f>IF(EJ$8="",0,SUM($Y709:EJ709)-SUM($Y710:EJ710))</f>
        <v>0</v>
      </c>
      <c r="EK786" s="92">
        <f>IF(EK$8="",0,SUM($Y709:EK709)-SUM($Y710:EK710))</f>
        <v>0</v>
      </c>
      <c r="EL786" s="92">
        <f>IF(EL$8="",0,SUM($Y709:EL709)-SUM($Y710:EL710))</f>
        <v>0</v>
      </c>
      <c r="EM786" s="92">
        <f>IF(EM$8="",0,SUM($Y709:EM709)-SUM($Y710:EM710))</f>
        <v>0</v>
      </c>
      <c r="EN786" s="92">
        <f>IF(EN$8="",0,SUM($Y709:EN709)-SUM($Y710:EN710))</f>
        <v>0</v>
      </c>
      <c r="EO786" s="92">
        <f>IF(EO$8="",0,SUM($Y709:EO709)-SUM($Y710:EO710))</f>
        <v>0</v>
      </c>
      <c r="EP786" s="92">
        <f>IF(EP$8="",0,SUM($Y709:EP709)-SUM($Y710:EP710))</f>
        <v>0</v>
      </c>
      <c r="EQ786" s="92">
        <f>IF(EQ$8="",0,SUM($Y709:EQ709)-SUM($Y710:EQ710))</f>
        <v>0</v>
      </c>
      <c r="ER786" s="92">
        <f>IF(ER$8="",0,SUM($Y709:ER709)-SUM($Y710:ER710))</f>
        <v>0</v>
      </c>
      <c r="ES786" s="92">
        <f>IF(ES$8="",0,SUM($Y709:ES709)-SUM($Y710:ES710))</f>
        <v>0</v>
      </c>
      <c r="ET786" s="92">
        <f>IF(ET$8="",0,SUM($Y709:ET709)-SUM($Y710:ET710))</f>
        <v>0</v>
      </c>
      <c r="EU786" s="92">
        <f>IF(EU$8="",0,SUM($Y709:EU709)-SUM($Y710:EU710))</f>
        <v>0</v>
      </c>
      <c r="EV786" s="92">
        <f>IF(EV$8="",0,SUM($Y709:EV709)-SUM($Y710:EV710))</f>
        <v>0</v>
      </c>
      <c r="EW786" s="92">
        <f>IF(EW$8="",0,SUM($Y709:EW709)-SUM($Y710:EW710))</f>
        <v>0</v>
      </c>
      <c r="EX786" s="92">
        <f>IF(EX$8="",0,SUM($Y709:EX709)-SUM($Y710:EX710))</f>
        <v>0</v>
      </c>
      <c r="EY786" s="92">
        <f>IF(EY$8="",0,SUM($Y709:EY709)-SUM($Y710:EY710))</f>
        <v>0</v>
      </c>
      <c r="EZ786" s="92">
        <f>IF(EZ$8="",0,SUM($Y709:EZ709)-SUM($Y710:EZ710))</f>
        <v>0</v>
      </c>
      <c r="FA786" s="92">
        <f>IF(FA$8="",0,SUM($Y709:FA709)-SUM($Y710:FA710))</f>
        <v>0</v>
      </c>
      <c r="FB786" s="92">
        <f>IF(FB$8="",0,SUM($Y709:FB709)-SUM($Y710:FB710))</f>
        <v>0</v>
      </c>
      <c r="FC786" s="92">
        <f>IF(FC$8="",0,SUM($Y709:FC709)-SUM($Y710:FC710))</f>
        <v>0</v>
      </c>
      <c r="FD786" s="92">
        <f>IF(FD$8="",0,SUM($Y709:FD709)-SUM($Y710:FD710))</f>
        <v>0</v>
      </c>
      <c r="FE786" s="92">
        <f>IF(FE$8="",0,SUM($Y709:FE709)-SUM($Y710:FE710))</f>
        <v>0</v>
      </c>
      <c r="FF786" s="92">
        <f>IF(FF$8="",0,SUM($Y709:FF709)-SUM($Y710:FF710))</f>
        <v>0</v>
      </c>
      <c r="FG786" s="92">
        <f>IF(FG$8="",0,SUM($Y709:FG709)-SUM($Y710:FG710))</f>
        <v>0</v>
      </c>
      <c r="FH786" s="92">
        <f>IF(FH$8="",0,SUM($Y709:FH709)-SUM($Y710:FH710))</f>
        <v>0</v>
      </c>
      <c r="FI786" s="92">
        <f>IF(FI$8="",0,SUM($Y709:FI709)-SUM($Y710:FI710))</f>
        <v>0</v>
      </c>
      <c r="FJ786" s="92">
        <f>IF(FJ$8="",0,SUM($Y709:FJ709)-SUM($Y710:FJ710))</f>
        <v>0</v>
      </c>
      <c r="FK786" s="92">
        <f>IF(FK$8="",0,SUM($Y709:FK709)-SUM($Y710:FK710))</f>
        <v>0</v>
      </c>
      <c r="FL786" s="92">
        <f>IF(FL$8="",0,SUM($Y709:FL709)-SUM($Y710:FL710))</f>
        <v>0</v>
      </c>
      <c r="FM786" s="92">
        <f>IF(FM$8="",0,SUM($Y709:FM709)-SUM($Y710:FM710))</f>
        <v>0</v>
      </c>
      <c r="FN786" s="92">
        <f>IF(FN$8="",0,SUM($Y709:FN709)-SUM($Y710:FN710))</f>
        <v>0</v>
      </c>
      <c r="FO786" s="92">
        <f>IF(FO$8="",0,SUM($Y709:FO709)-SUM($Y710:FO710))</f>
        <v>0</v>
      </c>
      <c r="FP786" s="92">
        <f>IF(FP$8="",0,SUM($Y709:FP709)-SUM($Y710:FP710))</f>
        <v>0</v>
      </c>
      <c r="FQ786" s="92">
        <f>IF(FQ$8="",0,SUM($Y709:FQ709)-SUM($Y710:FQ710))</f>
        <v>0</v>
      </c>
      <c r="FR786" s="92">
        <f>IF(FR$8="",0,SUM($Y709:FR709)-SUM($Y710:FR710))</f>
        <v>0</v>
      </c>
      <c r="FS786" s="92">
        <f>IF(FS$8="",0,SUM($Y709:FS709)-SUM($Y710:FS710))</f>
        <v>0</v>
      </c>
      <c r="FT786" s="92">
        <f>IF(FT$8="",0,SUM($Y709:FT709)-SUM($Y710:FT710))</f>
        <v>0</v>
      </c>
      <c r="FU786" s="92">
        <f>IF(FU$8="",0,SUM($Y709:FU709)-SUM($Y710:FU710))</f>
        <v>0</v>
      </c>
      <c r="FV786" s="92">
        <f>IF(FV$8="",0,SUM($Y709:FV709)-SUM($Y710:FV710))</f>
        <v>0</v>
      </c>
      <c r="FW786" s="92">
        <f>IF(FW$8="",0,SUM($Y709:FW709)-SUM($Y710:FW710))</f>
        <v>0</v>
      </c>
      <c r="FX786" s="92">
        <f>IF(FX$8="",0,SUM($Y709:FX709)-SUM($Y710:FX710))</f>
        <v>0</v>
      </c>
      <c r="FY786" s="92">
        <f>IF(FY$8="",0,SUM($Y709:FY709)-SUM($Y710:FY710))</f>
        <v>0</v>
      </c>
      <c r="FZ786" s="92">
        <f>IF(FZ$8="",0,SUM($Y709:FZ709)-SUM($Y710:FZ710))</f>
        <v>0</v>
      </c>
      <c r="GA786" s="92">
        <f>IF(GA$8="",0,SUM($Y709:GA709)-SUM($Y710:GA710))</f>
        <v>0</v>
      </c>
      <c r="GB786" s="92">
        <f>IF(GB$8="",0,SUM($Y709:GB709)-SUM($Y710:GB710))</f>
        <v>0</v>
      </c>
      <c r="GC786" s="92">
        <f>IF(GC$8="",0,SUM($Y709:GC709)-SUM($Y710:GC710))</f>
        <v>0</v>
      </c>
      <c r="GD786" s="92">
        <f>IF(GD$8="",0,SUM($Y709:GD709)-SUM($Y710:GD710))</f>
        <v>0</v>
      </c>
      <c r="GE786" s="92">
        <f>IF(GE$8="",0,SUM($Y709:GE709)-SUM($Y710:GE710))</f>
        <v>0</v>
      </c>
      <c r="GF786" s="92">
        <f>IF(GF$8="",0,SUM($Y709:GF709)-SUM($Y710:GF710))</f>
        <v>0</v>
      </c>
      <c r="GG786" s="92">
        <f>IF(GG$8="",0,SUM($Y709:GG709)-SUM($Y710:GG710))</f>
        <v>0</v>
      </c>
      <c r="GH786" s="92">
        <f>IF(GH$8="",0,SUM($Y709:GH709)-SUM($Y710:GH710))</f>
        <v>0</v>
      </c>
      <c r="GI786" s="92">
        <f>IF(GI$8="",0,SUM($Y709:GI709)-SUM($Y710:GI710))</f>
        <v>0</v>
      </c>
      <c r="GJ786" s="92">
        <f>IF(GJ$8="",0,SUM($Y709:GJ709)-SUM($Y710:GJ710))</f>
        <v>0</v>
      </c>
      <c r="GK786" s="92">
        <f>IF(GK$8="",0,SUM($Y709:GK709)-SUM($Y710:GK710))</f>
        <v>0</v>
      </c>
      <c r="GL786" s="92">
        <f>IF(GL$8="",0,SUM($Y709:GL709)-SUM($Y710:GL710))</f>
        <v>0</v>
      </c>
      <c r="GM786" s="92">
        <f>IF(GM$8="",0,SUM($Y709:GM709)-SUM($Y710:GM710))</f>
        <v>0</v>
      </c>
      <c r="GN786" s="92">
        <f>IF(GN$8="",0,SUM($Y709:GN709)-SUM($Y710:GN710))</f>
        <v>0</v>
      </c>
      <c r="GO786" s="92">
        <f>IF(GO$8="",0,SUM($Y709:GO709)-SUM($Y710:GO710))</f>
        <v>0</v>
      </c>
      <c r="GP786" s="92">
        <f>IF(GP$8="",0,SUM($Y709:GP709)-SUM($Y710:GP710))</f>
        <v>0</v>
      </c>
      <c r="GQ786" s="92">
        <f>IF(GQ$8="",0,SUM($Y709:GQ709)-SUM($Y710:GQ710))</f>
        <v>0</v>
      </c>
      <c r="GR786" s="92">
        <f>IF(GR$8="",0,SUM($Y709:GR709)-SUM($Y710:GR710))</f>
        <v>0</v>
      </c>
      <c r="GS786" s="92">
        <f>IF(GS$8="",0,SUM($Y709:GS709)-SUM($Y710:GS710))</f>
        <v>0</v>
      </c>
      <c r="GT786" s="92">
        <f>IF(GT$8="",0,SUM($Y709:GT709)-SUM($Y710:GT710))</f>
        <v>0</v>
      </c>
      <c r="GU786" s="92">
        <f>IF(GU$8="",0,SUM($Y709:GU709)-SUM($Y710:GU710))</f>
        <v>0</v>
      </c>
      <c r="GV786" s="92">
        <f>IF(GV$8="",0,SUM($Y709:GV709)-SUM($Y710:GV710))</f>
        <v>0</v>
      </c>
      <c r="GW786" s="92">
        <f>IF(GW$8="",0,SUM($Y709:GW709)-SUM($Y710:GW710))</f>
        <v>0</v>
      </c>
      <c r="GX786" s="92">
        <f>IF(GX$8="",0,SUM($Y709:GX709)-SUM($Y710:GX710))</f>
        <v>0</v>
      </c>
      <c r="GY786" s="92">
        <f>IF(GY$8="",0,SUM($Y709:GY709)-SUM($Y710:GY710))</f>
        <v>0</v>
      </c>
      <c r="GZ786" s="92">
        <f>IF(GZ$8="",0,SUM($Y709:GZ709)-SUM($Y710:GZ710))</f>
        <v>0</v>
      </c>
      <c r="HA786" s="3"/>
      <c r="HB786" s="3"/>
    </row>
    <row r="787" spans="1:210" ht="4.2" customHeight="1">
      <c r="A787" s="1"/>
      <c r="B787" s="1"/>
      <c r="C787" s="1"/>
      <c r="D787" s="1"/>
      <c r="E787" s="263"/>
      <c r="F787" s="48"/>
      <c r="G787" s="351"/>
      <c r="H787" s="358"/>
      <c r="I787" s="358"/>
      <c r="J787" s="358"/>
      <c r="K787" s="358"/>
      <c r="L787" s="358"/>
      <c r="M787" s="277"/>
      <c r="N787" s="358"/>
      <c r="O787" s="358"/>
      <c r="P787" s="277"/>
      <c r="Q787" s="358"/>
      <c r="R787" s="1"/>
      <c r="S787" s="5"/>
      <c r="T787" s="7"/>
      <c r="U787" s="24"/>
      <c r="V787" s="173"/>
      <c r="W787" s="283"/>
      <c r="X787" s="283"/>
      <c r="Y787" s="46"/>
      <c r="Z787" s="93"/>
      <c r="AA787" s="371"/>
      <c r="AB787" s="371"/>
      <c r="AC787" s="371"/>
      <c r="AD787" s="371"/>
      <c r="AE787" s="371"/>
      <c r="AF787" s="371"/>
      <c r="AG787" s="371"/>
      <c r="AH787" s="371"/>
      <c r="AI787" s="371"/>
      <c r="AJ787" s="371"/>
      <c r="AK787" s="371"/>
      <c r="AL787" s="371"/>
      <c r="AM787" s="371"/>
      <c r="AN787" s="371"/>
      <c r="AO787" s="371"/>
      <c r="AP787" s="371"/>
      <c r="AQ787" s="371"/>
      <c r="AR787" s="371"/>
      <c r="AS787" s="371"/>
      <c r="AT787" s="371"/>
      <c r="AU787" s="371"/>
      <c r="AV787" s="371"/>
      <c r="AW787" s="371"/>
      <c r="AX787" s="371"/>
      <c r="AY787" s="371"/>
      <c r="AZ787" s="371"/>
      <c r="BA787" s="371"/>
      <c r="BB787" s="371"/>
      <c r="BC787" s="371"/>
      <c r="BD787" s="371"/>
      <c r="BE787" s="371"/>
      <c r="BF787" s="371"/>
      <c r="BG787" s="371"/>
      <c r="BH787" s="371"/>
      <c r="BI787" s="371"/>
      <c r="BJ787" s="371"/>
      <c r="BK787" s="371"/>
      <c r="BL787" s="371"/>
      <c r="BM787" s="371"/>
      <c r="BN787" s="371"/>
      <c r="BO787" s="371"/>
      <c r="BP787" s="371"/>
      <c r="BQ787" s="371"/>
      <c r="BR787" s="371"/>
      <c r="BS787" s="371"/>
      <c r="BT787" s="371"/>
      <c r="BU787" s="371"/>
      <c r="BV787" s="371"/>
      <c r="BW787" s="371"/>
      <c r="BX787" s="371"/>
      <c r="BY787" s="371"/>
      <c r="BZ787" s="371"/>
      <c r="CA787" s="371"/>
      <c r="CB787" s="371"/>
      <c r="CC787" s="371"/>
      <c r="CD787" s="371"/>
      <c r="CE787" s="371"/>
      <c r="CF787" s="371"/>
      <c r="CG787" s="371"/>
      <c r="CH787" s="371"/>
      <c r="CI787" s="371"/>
      <c r="CJ787" s="371"/>
      <c r="CK787" s="371"/>
      <c r="CL787" s="371"/>
      <c r="CM787" s="371"/>
      <c r="CN787" s="371"/>
      <c r="CO787" s="371"/>
      <c r="CP787" s="371"/>
      <c r="CQ787" s="371"/>
      <c r="CR787" s="371"/>
      <c r="CS787" s="371"/>
      <c r="CT787" s="371"/>
      <c r="CU787" s="371"/>
      <c r="CV787" s="371"/>
      <c r="CW787" s="371"/>
      <c r="CX787" s="371"/>
      <c r="CY787" s="371"/>
      <c r="CZ787" s="371"/>
      <c r="DA787" s="371"/>
      <c r="DB787" s="371"/>
      <c r="DC787" s="371"/>
      <c r="DD787" s="371"/>
      <c r="DE787" s="371"/>
      <c r="DF787" s="371"/>
      <c r="DG787" s="371"/>
      <c r="DH787" s="371"/>
      <c r="DI787" s="371"/>
      <c r="DJ787" s="371"/>
      <c r="DK787" s="371"/>
      <c r="DL787" s="371"/>
      <c r="DM787" s="371"/>
      <c r="DN787" s="371"/>
      <c r="DO787" s="371"/>
      <c r="DP787" s="371"/>
      <c r="DQ787" s="371"/>
      <c r="DR787" s="371"/>
      <c r="DS787" s="371"/>
      <c r="DT787" s="371"/>
      <c r="DU787" s="371"/>
      <c r="DV787" s="371"/>
      <c r="DW787" s="371"/>
      <c r="DX787" s="371"/>
      <c r="DY787" s="371"/>
      <c r="DZ787" s="371"/>
      <c r="EA787" s="371"/>
      <c r="EB787" s="371"/>
      <c r="EC787" s="371"/>
      <c r="ED787" s="371"/>
      <c r="EE787" s="371"/>
      <c r="EF787" s="371"/>
      <c r="EG787" s="371"/>
      <c r="EH787" s="371"/>
      <c r="EI787" s="371"/>
      <c r="EJ787" s="371"/>
      <c r="EK787" s="371"/>
      <c r="EL787" s="371"/>
      <c r="EM787" s="371"/>
      <c r="EN787" s="371"/>
      <c r="EO787" s="371"/>
      <c r="EP787" s="371"/>
      <c r="EQ787" s="371"/>
      <c r="ER787" s="371"/>
      <c r="ES787" s="371"/>
      <c r="ET787" s="371"/>
      <c r="EU787" s="371"/>
      <c r="EV787" s="371"/>
      <c r="EW787" s="371"/>
      <c r="EX787" s="371"/>
      <c r="EY787" s="371"/>
      <c r="EZ787" s="371"/>
      <c r="FA787" s="371"/>
      <c r="FB787" s="371"/>
      <c r="FC787" s="371"/>
      <c r="FD787" s="371"/>
      <c r="FE787" s="371"/>
      <c r="FF787" s="371"/>
      <c r="FG787" s="371"/>
      <c r="FH787" s="371"/>
      <c r="FI787" s="371"/>
      <c r="FJ787" s="371"/>
      <c r="FK787" s="371"/>
      <c r="FL787" s="371"/>
      <c r="FM787" s="371"/>
      <c r="FN787" s="371"/>
      <c r="FO787" s="371"/>
      <c r="FP787" s="371"/>
      <c r="FQ787" s="371"/>
      <c r="FR787" s="371"/>
      <c r="FS787" s="371"/>
      <c r="FT787" s="371"/>
      <c r="FU787" s="371"/>
      <c r="FV787" s="371"/>
      <c r="FW787" s="371"/>
      <c r="FX787" s="371"/>
      <c r="FY787" s="371"/>
      <c r="FZ787" s="371"/>
      <c r="GA787" s="371"/>
      <c r="GB787" s="371"/>
      <c r="GC787" s="371"/>
      <c r="GD787" s="371"/>
      <c r="GE787" s="371"/>
      <c r="GF787" s="371"/>
      <c r="GG787" s="371"/>
      <c r="GH787" s="371"/>
      <c r="GI787" s="371"/>
      <c r="GJ787" s="371"/>
      <c r="GK787" s="371"/>
      <c r="GL787" s="371"/>
      <c r="GM787" s="371"/>
      <c r="GN787" s="371"/>
      <c r="GO787" s="371"/>
      <c r="GP787" s="371"/>
      <c r="GQ787" s="371"/>
      <c r="GR787" s="371"/>
      <c r="GS787" s="371"/>
      <c r="GT787" s="371"/>
      <c r="GU787" s="371"/>
      <c r="GV787" s="371"/>
      <c r="GW787" s="371"/>
      <c r="GX787" s="371"/>
      <c r="GY787" s="371"/>
      <c r="GZ787" s="371"/>
      <c r="HA787" s="1"/>
      <c r="HB787" s="1"/>
    </row>
    <row r="788" spans="1:210" ht="4.2" customHeight="1">
      <c r="A788" s="1"/>
      <c r="B788" s="1"/>
      <c r="C788" s="1"/>
      <c r="D788" s="1"/>
      <c r="E788" s="263"/>
      <c r="F788" s="48"/>
      <c r="G788" s="231"/>
      <c r="H788" s="173"/>
      <c r="I788" s="173"/>
      <c r="J788" s="173"/>
      <c r="K788" s="173"/>
      <c r="L788" s="173"/>
      <c r="M788" s="172"/>
      <c r="N788" s="173"/>
      <c r="O788" s="173"/>
      <c r="P788" s="172"/>
      <c r="Q788" s="173"/>
      <c r="R788" s="173"/>
      <c r="S788" s="172"/>
      <c r="T788" s="174"/>
      <c r="U788" s="280"/>
      <c r="V788" s="173"/>
      <c r="W788" s="283"/>
      <c r="X788" s="283"/>
      <c r="Y788" s="282"/>
      <c r="Z788" s="93"/>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4"/>
      <c r="BB788" s="94"/>
      <c r="BC788" s="94"/>
      <c r="BD788" s="94"/>
      <c r="BE788" s="94"/>
      <c r="BF788" s="94"/>
      <c r="BG788" s="94"/>
      <c r="BH788" s="94"/>
      <c r="BI788" s="94"/>
      <c r="BJ788" s="94"/>
      <c r="BK788" s="94"/>
      <c r="BL788" s="94"/>
      <c r="BM788" s="94"/>
      <c r="BN788" s="94"/>
      <c r="BO788" s="94"/>
      <c r="BP788" s="94"/>
      <c r="BQ788" s="94"/>
      <c r="BR788" s="94"/>
      <c r="BS788" s="94"/>
      <c r="BT788" s="94"/>
      <c r="BU788" s="94"/>
      <c r="BV788" s="94"/>
      <c r="BW788" s="94"/>
      <c r="BX788" s="94"/>
      <c r="BY788" s="94"/>
      <c r="BZ788" s="94"/>
      <c r="CA788" s="94"/>
      <c r="CB788" s="94"/>
      <c r="CC788" s="94"/>
      <c r="CD788" s="94"/>
      <c r="CE788" s="94"/>
      <c r="CF788" s="94"/>
      <c r="CG788" s="94"/>
      <c r="CH788" s="94"/>
      <c r="CI788" s="94"/>
      <c r="CJ788" s="94"/>
      <c r="CK788" s="94"/>
      <c r="CL788" s="94"/>
      <c r="CM788" s="94"/>
      <c r="CN788" s="94"/>
      <c r="CO788" s="94"/>
      <c r="CP788" s="94"/>
      <c r="CQ788" s="94"/>
      <c r="CR788" s="94"/>
      <c r="CS788" s="94"/>
      <c r="CT788" s="94"/>
      <c r="CU788" s="94"/>
      <c r="CV788" s="94"/>
      <c r="CW788" s="94"/>
      <c r="CX788" s="94"/>
      <c r="CY788" s="94"/>
      <c r="CZ788" s="94"/>
      <c r="DA788" s="94"/>
      <c r="DB788" s="94"/>
      <c r="DC788" s="94"/>
      <c r="DD788" s="94"/>
      <c r="DE788" s="94"/>
      <c r="DF788" s="94"/>
      <c r="DG788" s="94"/>
      <c r="DH788" s="94"/>
      <c r="DI788" s="94"/>
      <c r="DJ788" s="94"/>
      <c r="DK788" s="94"/>
      <c r="DL788" s="94"/>
      <c r="DM788" s="94"/>
      <c r="DN788" s="94"/>
      <c r="DO788" s="94"/>
      <c r="DP788" s="94"/>
      <c r="DQ788" s="94"/>
      <c r="DR788" s="94"/>
      <c r="DS788" s="94"/>
      <c r="DT788" s="94"/>
      <c r="DU788" s="94"/>
      <c r="DV788" s="94"/>
      <c r="DW788" s="94"/>
      <c r="DX788" s="94"/>
      <c r="DY788" s="94"/>
      <c r="DZ788" s="94"/>
      <c r="EA788" s="94"/>
      <c r="EB788" s="94"/>
      <c r="EC788" s="94"/>
      <c r="ED788" s="94"/>
      <c r="EE788" s="94"/>
      <c r="EF788" s="94"/>
      <c r="EG788" s="94"/>
      <c r="EH788" s="94"/>
      <c r="EI788" s="94"/>
      <c r="EJ788" s="94"/>
      <c r="EK788" s="94"/>
      <c r="EL788" s="94"/>
      <c r="EM788" s="94"/>
      <c r="EN788" s="94"/>
      <c r="EO788" s="94"/>
      <c r="EP788" s="94"/>
      <c r="EQ788" s="94"/>
      <c r="ER788" s="94"/>
      <c r="ES788" s="94"/>
      <c r="ET788" s="94"/>
      <c r="EU788" s="94"/>
      <c r="EV788" s="94"/>
      <c r="EW788" s="94"/>
      <c r="EX788" s="94"/>
      <c r="EY788" s="94"/>
      <c r="EZ788" s="94"/>
      <c r="FA788" s="94"/>
      <c r="FB788" s="94"/>
      <c r="FC788" s="94"/>
      <c r="FD788" s="94"/>
      <c r="FE788" s="94"/>
      <c r="FF788" s="94"/>
      <c r="FG788" s="94"/>
      <c r="FH788" s="94"/>
      <c r="FI788" s="94"/>
      <c r="FJ788" s="94"/>
      <c r="FK788" s="94"/>
      <c r="FL788" s="94"/>
      <c r="FM788" s="94"/>
      <c r="FN788" s="94"/>
      <c r="FO788" s="94"/>
      <c r="FP788" s="94"/>
      <c r="FQ788" s="94"/>
      <c r="FR788" s="94"/>
      <c r="FS788" s="94"/>
      <c r="FT788" s="94"/>
      <c r="FU788" s="94"/>
      <c r="FV788" s="94"/>
      <c r="FW788" s="94"/>
      <c r="FX788" s="94"/>
      <c r="FY788" s="94"/>
      <c r="FZ788" s="94"/>
      <c r="GA788" s="94"/>
      <c r="GB788" s="94"/>
      <c r="GC788" s="94"/>
      <c r="GD788" s="94"/>
      <c r="GE788" s="94"/>
      <c r="GF788" s="94"/>
      <c r="GG788" s="94"/>
      <c r="GH788" s="94"/>
      <c r="GI788" s="94"/>
      <c r="GJ788" s="94"/>
      <c r="GK788" s="94"/>
      <c r="GL788" s="94"/>
      <c r="GM788" s="94"/>
      <c r="GN788" s="94"/>
      <c r="GO788" s="94"/>
      <c r="GP788" s="94"/>
      <c r="GQ788" s="94"/>
      <c r="GR788" s="94"/>
      <c r="GS788" s="94"/>
      <c r="GT788" s="94"/>
      <c r="GU788" s="94"/>
      <c r="GV788" s="94"/>
      <c r="GW788" s="94"/>
      <c r="GX788" s="94"/>
      <c r="GY788" s="94"/>
      <c r="GZ788" s="94"/>
      <c r="HA788" s="1"/>
      <c r="HB788" s="1"/>
    </row>
    <row r="789" spans="1:210" ht="4.2" customHeight="1">
      <c r="A789" s="1"/>
      <c r="B789" s="1"/>
      <c r="C789" s="1"/>
      <c r="D789" s="14"/>
      <c r="E789" s="264"/>
      <c r="F789" s="14"/>
      <c r="G789" s="304"/>
      <c r="H789" s="14"/>
      <c r="I789" s="14"/>
      <c r="J789" s="14"/>
      <c r="K789" s="14"/>
      <c r="L789" s="14"/>
      <c r="M789" s="15"/>
      <c r="N789" s="14"/>
      <c r="O789" s="14"/>
      <c r="P789" s="15"/>
      <c r="Q789" s="14"/>
      <c r="R789" s="14"/>
      <c r="S789" s="15"/>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c r="DD789" s="180"/>
      <c r="DE789" s="180"/>
      <c r="DF789" s="180"/>
      <c r="DG789" s="180"/>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c r="FR789" s="180"/>
      <c r="FS789" s="180"/>
      <c r="FT789" s="180"/>
      <c r="FU789" s="180"/>
      <c r="FV789" s="180"/>
      <c r="FW789" s="180"/>
      <c r="FX789" s="180"/>
      <c r="FY789" s="180"/>
      <c r="FZ789" s="180"/>
      <c r="GA789" s="180"/>
      <c r="GB789" s="180"/>
      <c r="GC789" s="180"/>
      <c r="GD789" s="180"/>
      <c r="GE789" s="180"/>
      <c r="GF789" s="180"/>
      <c r="GG789" s="180"/>
      <c r="GH789" s="180"/>
      <c r="GI789" s="180"/>
      <c r="GJ789" s="180"/>
      <c r="GK789" s="180"/>
      <c r="GL789" s="180"/>
      <c r="GM789" s="180"/>
      <c r="GN789" s="180"/>
      <c r="GO789" s="180"/>
      <c r="GP789" s="180"/>
      <c r="GQ789" s="180"/>
      <c r="GR789" s="180"/>
      <c r="GS789" s="180"/>
      <c r="GT789" s="180"/>
      <c r="GU789" s="180"/>
      <c r="GV789" s="180"/>
      <c r="GW789" s="180"/>
      <c r="GX789" s="180"/>
      <c r="GY789" s="180"/>
      <c r="GZ789" s="180"/>
      <c r="HA789" s="1"/>
      <c r="HB789" s="1"/>
    </row>
    <row r="790" spans="1:210" ht="7.2" customHeight="1">
      <c r="A790" s="1"/>
      <c r="B790" s="1"/>
      <c r="C790" s="1"/>
      <c r="D790" s="1"/>
      <c r="E790" s="263"/>
      <c r="F790" s="48"/>
      <c r="G790" s="231"/>
      <c r="H790" s="1"/>
      <c r="I790" s="1"/>
      <c r="J790" s="1"/>
      <c r="K790" s="1"/>
      <c r="L790" s="1"/>
      <c r="M790" s="5"/>
      <c r="N790" s="1"/>
      <c r="O790" s="1"/>
      <c r="P790" s="5"/>
      <c r="Q790" s="1"/>
      <c r="R790" s="1"/>
      <c r="S790" s="5"/>
      <c r="T790" s="7"/>
      <c r="U790" s="24"/>
      <c r="V790" s="1"/>
      <c r="W790" s="12"/>
      <c r="X790" s="10"/>
      <c r="Y790" s="46"/>
      <c r="Z790" s="93"/>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4"/>
      <c r="BB790" s="94"/>
      <c r="BC790" s="94"/>
      <c r="BD790" s="94"/>
      <c r="BE790" s="94"/>
      <c r="BF790" s="94"/>
      <c r="BG790" s="94"/>
      <c r="BH790" s="94"/>
      <c r="BI790" s="94"/>
      <c r="BJ790" s="94"/>
      <c r="BK790" s="94"/>
      <c r="BL790" s="94"/>
      <c r="BM790" s="94"/>
      <c r="BN790" s="94"/>
      <c r="BO790" s="94"/>
      <c r="BP790" s="94"/>
      <c r="BQ790" s="94"/>
      <c r="BR790" s="94"/>
      <c r="BS790" s="94"/>
      <c r="BT790" s="94"/>
      <c r="BU790" s="94"/>
      <c r="BV790" s="94"/>
      <c r="BW790" s="94"/>
      <c r="BX790" s="94"/>
      <c r="BY790" s="94"/>
      <c r="BZ790" s="94"/>
      <c r="CA790" s="94"/>
      <c r="CB790" s="94"/>
      <c r="CC790" s="94"/>
      <c r="CD790" s="94"/>
      <c r="CE790" s="94"/>
      <c r="CF790" s="94"/>
      <c r="CG790" s="94"/>
      <c r="CH790" s="94"/>
      <c r="CI790" s="94"/>
      <c r="CJ790" s="94"/>
      <c r="CK790" s="94"/>
      <c r="CL790" s="94"/>
      <c r="CM790" s="94"/>
      <c r="CN790" s="94"/>
      <c r="CO790" s="94"/>
      <c r="CP790" s="94"/>
      <c r="CQ790" s="94"/>
      <c r="CR790" s="94"/>
      <c r="CS790" s="94"/>
      <c r="CT790" s="94"/>
      <c r="CU790" s="94"/>
      <c r="CV790" s="94"/>
      <c r="CW790" s="94"/>
      <c r="CX790" s="94"/>
      <c r="CY790" s="94"/>
      <c r="CZ790" s="94"/>
      <c r="DA790" s="94"/>
      <c r="DB790" s="94"/>
      <c r="DC790" s="94"/>
      <c r="DD790" s="94"/>
      <c r="DE790" s="94"/>
      <c r="DF790" s="94"/>
      <c r="DG790" s="94"/>
      <c r="DH790" s="94"/>
      <c r="DI790" s="94"/>
      <c r="DJ790" s="94"/>
      <c r="DK790" s="94"/>
      <c r="DL790" s="94"/>
      <c r="DM790" s="94"/>
      <c r="DN790" s="94"/>
      <c r="DO790" s="94"/>
      <c r="DP790" s="94"/>
      <c r="DQ790" s="94"/>
      <c r="DR790" s="94"/>
      <c r="DS790" s="94"/>
      <c r="DT790" s="94"/>
      <c r="DU790" s="94"/>
      <c r="DV790" s="94"/>
      <c r="DW790" s="94"/>
      <c r="DX790" s="94"/>
      <c r="DY790" s="94"/>
      <c r="DZ790" s="94"/>
      <c r="EA790" s="94"/>
      <c r="EB790" s="94"/>
      <c r="EC790" s="94"/>
      <c r="ED790" s="94"/>
      <c r="EE790" s="94"/>
      <c r="EF790" s="94"/>
      <c r="EG790" s="94"/>
      <c r="EH790" s="94"/>
      <c r="EI790" s="94"/>
      <c r="EJ790" s="94"/>
      <c r="EK790" s="94"/>
      <c r="EL790" s="94"/>
      <c r="EM790" s="94"/>
      <c r="EN790" s="94"/>
      <c r="EO790" s="94"/>
      <c r="EP790" s="94"/>
      <c r="EQ790" s="94"/>
      <c r="ER790" s="94"/>
      <c r="ES790" s="94"/>
      <c r="ET790" s="94"/>
      <c r="EU790" s="94"/>
      <c r="EV790" s="94"/>
      <c r="EW790" s="94"/>
      <c r="EX790" s="94"/>
      <c r="EY790" s="94"/>
      <c r="EZ790" s="94"/>
      <c r="FA790" s="94"/>
      <c r="FB790" s="94"/>
      <c r="FC790" s="94"/>
      <c r="FD790" s="94"/>
      <c r="FE790" s="94"/>
      <c r="FF790" s="94"/>
      <c r="FG790" s="94"/>
      <c r="FH790" s="94"/>
      <c r="FI790" s="94"/>
      <c r="FJ790" s="94"/>
      <c r="FK790" s="94"/>
      <c r="FL790" s="94"/>
      <c r="FM790" s="94"/>
      <c r="FN790" s="94"/>
      <c r="FO790" s="94"/>
      <c r="FP790" s="94"/>
      <c r="FQ790" s="94"/>
      <c r="FR790" s="94"/>
      <c r="FS790" s="94"/>
      <c r="FT790" s="94"/>
      <c r="FU790" s="94"/>
      <c r="FV790" s="94"/>
      <c r="FW790" s="94"/>
      <c r="FX790" s="94"/>
      <c r="FY790" s="94"/>
      <c r="FZ790" s="94"/>
      <c r="GA790" s="94"/>
      <c r="GB790" s="94"/>
      <c r="GC790" s="94"/>
      <c r="GD790" s="94"/>
      <c r="GE790" s="94"/>
      <c r="GF790" s="94"/>
      <c r="GG790" s="94"/>
      <c r="GH790" s="94"/>
      <c r="GI790" s="94"/>
      <c r="GJ790" s="94"/>
      <c r="GK790" s="94"/>
      <c r="GL790" s="94"/>
      <c r="GM790" s="94"/>
      <c r="GN790" s="94"/>
      <c r="GO790" s="94"/>
      <c r="GP790" s="94"/>
      <c r="GQ790" s="94"/>
      <c r="GR790" s="94"/>
      <c r="GS790" s="94"/>
      <c r="GT790" s="94"/>
      <c r="GU790" s="94"/>
      <c r="GV790" s="94"/>
      <c r="GW790" s="94"/>
      <c r="GX790" s="94"/>
      <c r="GY790" s="94"/>
      <c r="GZ790" s="94"/>
      <c r="HA790" s="1"/>
      <c r="HB790" s="1"/>
    </row>
    <row r="791" spans="1:210" ht="4.2" customHeight="1">
      <c r="A791" s="1"/>
      <c r="B791" s="350"/>
      <c r="C791" s="350"/>
      <c r="D791" s="350"/>
      <c r="E791" s="350"/>
      <c r="F791" s="350"/>
      <c r="G791" s="350"/>
      <c r="H791" s="350"/>
      <c r="I791" s="350"/>
      <c r="J791" s="350"/>
      <c r="K791" s="350"/>
      <c r="L791" s="1"/>
      <c r="M791" s="5"/>
      <c r="N791" s="350"/>
      <c r="O791" s="1"/>
      <c r="P791" s="5"/>
      <c r="Q791" s="1"/>
      <c r="R791" s="1"/>
      <c r="S791" s="5"/>
      <c r="T791" s="7"/>
      <c r="U791" s="24"/>
      <c r="V791" s="1"/>
      <c r="W791" s="350"/>
      <c r="X791" s="10"/>
      <c r="Y791" s="46"/>
      <c r="Z791" s="93"/>
      <c r="AA791" s="353"/>
      <c r="AB791" s="353"/>
      <c r="AC791" s="353"/>
      <c r="AD791" s="353"/>
      <c r="AE791" s="353"/>
      <c r="AF791" s="353"/>
      <c r="AG791" s="353"/>
      <c r="AH791" s="353"/>
      <c r="AI791" s="353"/>
      <c r="AJ791" s="353"/>
      <c r="AK791" s="353"/>
      <c r="AL791" s="353"/>
      <c r="AM791" s="353"/>
      <c r="AN791" s="353"/>
      <c r="AO791" s="353"/>
      <c r="AP791" s="353"/>
      <c r="AQ791" s="353"/>
      <c r="AR791" s="353"/>
      <c r="AS791" s="353"/>
      <c r="AT791" s="353"/>
      <c r="AU791" s="353"/>
      <c r="AV791" s="353"/>
      <c r="AW791" s="353"/>
      <c r="AX791" s="353"/>
      <c r="AY791" s="353"/>
      <c r="AZ791" s="353"/>
      <c r="BA791" s="353"/>
      <c r="BB791" s="353"/>
      <c r="BC791" s="353"/>
      <c r="BD791" s="353"/>
      <c r="BE791" s="353"/>
      <c r="BF791" s="353"/>
      <c r="BG791" s="353"/>
      <c r="BH791" s="353"/>
      <c r="BI791" s="353"/>
      <c r="BJ791" s="353"/>
      <c r="BK791" s="353"/>
      <c r="BL791" s="353"/>
      <c r="BM791" s="353"/>
      <c r="BN791" s="353"/>
      <c r="BO791" s="353"/>
      <c r="BP791" s="353"/>
      <c r="BQ791" s="353"/>
      <c r="BR791" s="353"/>
      <c r="BS791" s="353"/>
      <c r="BT791" s="353"/>
      <c r="BU791" s="353"/>
      <c r="BV791" s="353"/>
      <c r="BW791" s="353"/>
      <c r="BX791" s="353"/>
      <c r="BY791" s="353"/>
      <c r="BZ791" s="353"/>
      <c r="CA791" s="353"/>
      <c r="CB791" s="353"/>
      <c r="CC791" s="353"/>
      <c r="CD791" s="353"/>
      <c r="CE791" s="353"/>
      <c r="CF791" s="353"/>
      <c r="CG791" s="353"/>
      <c r="CH791" s="353"/>
      <c r="CI791" s="353"/>
      <c r="CJ791" s="353"/>
      <c r="CK791" s="353"/>
      <c r="CL791" s="353"/>
      <c r="CM791" s="353"/>
      <c r="CN791" s="353"/>
      <c r="CO791" s="353"/>
      <c r="CP791" s="353"/>
      <c r="CQ791" s="353"/>
      <c r="CR791" s="353"/>
      <c r="CS791" s="353"/>
      <c r="CT791" s="353"/>
      <c r="CU791" s="353"/>
      <c r="CV791" s="353"/>
      <c r="CW791" s="353"/>
      <c r="CX791" s="353"/>
      <c r="CY791" s="353"/>
      <c r="CZ791" s="353"/>
      <c r="DA791" s="353"/>
      <c r="DB791" s="353"/>
      <c r="DC791" s="353"/>
      <c r="DD791" s="353"/>
      <c r="DE791" s="353"/>
      <c r="DF791" s="353"/>
      <c r="DG791" s="353"/>
      <c r="DH791" s="353"/>
      <c r="DI791" s="353"/>
      <c r="DJ791" s="353"/>
      <c r="DK791" s="353"/>
      <c r="DL791" s="353"/>
      <c r="DM791" s="353"/>
      <c r="DN791" s="353"/>
      <c r="DO791" s="353"/>
      <c r="DP791" s="353"/>
      <c r="DQ791" s="353"/>
      <c r="DR791" s="353"/>
      <c r="DS791" s="353"/>
      <c r="DT791" s="353"/>
      <c r="DU791" s="353"/>
      <c r="DV791" s="353"/>
      <c r="DW791" s="353"/>
      <c r="DX791" s="353"/>
      <c r="DY791" s="353"/>
      <c r="DZ791" s="353"/>
      <c r="EA791" s="353"/>
      <c r="EB791" s="353"/>
      <c r="EC791" s="353"/>
      <c r="ED791" s="353"/>
      <c r="EE791" s="353"/>
      <c r="EF791" s="353"/>
      <c r="EG791" s="353"/>
      <c r="EH791" s="353"/>
      <c r="EI791" s="353"/>
      <c r="EJ791" s="353"/>
      <c r="EK791" s="353"/>
      <c r="EL791" s="353"/>
      <c r="EM791" s="353"/>
      <c r="EN791" s="353"/>
      <c r="EO791" s="353"/>
      <c r="EP791" s="353"/>
      <c r="EQ791" s="353"/>
      <c r="ER791" s="353"/>
      <c r="ES791" s="353"/>
      <c r="ET791" s="353"/>
      <c r="EU791" s="353"/>
      <c r="EV791" s="353"/>
      <c r="EW791" s="353"/>
      <c r="EX791" s="353"/>
      <c r="EY791" s="353"/>
      <c r="EZ791" s="353"/>
      <c r="FA791" s="353"/>
      <c r="FB791" s="353"/>
      <c r="FC791" s="353"/>
      <c r="FD791" s="353"/>
      <c r="FE791" s="353"/>
      <c r="FF791" s="353"/>
      <c r="FG791" s="353"/>
      <c r="FH791" s="353"/>
      <c r="FI791" s="353"/>
      <c r="FJ791" s="353"/>
      <c r="FK791" s="353"/>
      <c r="FL791" s="353"/>
      <c r="FM791" s="353"/>
      <c r="FN791" s="353"/>
      <c r="FO791" s="353"/>
      <c r="FP791" s="353"/>
      <c r="FQ791" s="353"/>
      <c r="FR791" s="353"/>
      <c r="FS791" s="353"/>
      <c r="FT791" s="353"/>
      <c r="FU791" s="353"/>
      <c r="FV791" s="353"/>
      <c r="FW791" s="353"/>
      <c r="FX791" s="353"/>
      <c r="FY791" s="353"/>
      <c r="FZ791" s="353"/>
      <c r="GA791" s="353"/>
      <c r="GB791" s="353"/>
      <c r="GC791" s="353"/>
      <c r="GD791" s="353"/>
      <c r="GE791" s="353"/>
      <c r="GF791" s="353"/>
      <c r="GG791" s="353"/>
      <c r="GH791" s="353"/>
      <c r="GI791" s="353"/>
      <c r="GJ791" s="353"/>
      <c r="GK791" s="353"/>
      <c r="GL791" s="353"/>
      <c r="GM791" s="353"/>
      <c r="GN791" s="353"/>
      <c r="GO791" s="353"/>
      <c r="GP791" s="353"/>
      <c r="GQ791" s="353"/>
      <c r="GR791" s="353"/>
      <c r="GS791" s="353"/>
      <c r="GT791" s="353"/>
      <c r="GU791" s="353"/>
      <c r="GV791" s="353"/>
      <c r="GW791" s="353"/>
      <c r="GX791" s="353"/>
      <c r="GY791" s="353"/>
      <c r="GZ791" s="353"/>
      <c r="HA791" s="1"/>
      <c r="HB791" s="1"/>
    </row>
    <row r="792" spans="1:210" ht="7.2" customHeight="1">
      <c r="A792" s="1"/>
      <c r="B792" s="1"/>
      <c r="C792" s="1"/>
      <c r="D792" s="1"/>
      <c r="E792" s="263"/>
      <c r="F792" s="48"/>
      <c r="G792" s="231"/>
      <c r="H792" s="1"/>
      <c r="I792" s="1"/>
      <c r="J792" s="1"/>
      <c r="K792" s="1"/>
      <c r="L792" s="1"/>
      <c r="M792" s="5"/>
      <c r="N792" s="1"/>
      <c r="O792" s="1"/>
      <c r="P792" s="5"/>
      <c r="Q792" s="1"/>
      <c r="R792" s="1"/>
      <c r="S792" s="5"/>
      <c r="T792" s="7"/>
      <c r="U792" s="24"/>
      <c r="V792" s="1"/>
      <c r="W792" s="12"/>
      <c r="X792" s="10"/>
      <c r="Y792" s="46"/>
      <c r="Z792" s="93"/>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94"/>
      <c r="CD792" s="94"/>
      <c r="CE792" s="94"/>
      <c r="CF792" s="94"/>
      <c r="CG792" s="94"/>
      <c r="CH792" s="94"/>
      <c r="CI792" s="94"/>
      <c r="CJ792" s="94"/>
      <c r="CK792" s="94"/>
      <c r="CL792" s="94"/>
      <c r="CM792" s="94"/>
      <c r="CN792" s="94"/>
      <c r="CO792" s="94"/>
      <c r="CP792" s="94"/>
      <c r="CQ792" s="94"/>
      <c r="CR792" s="94"/>
      <c r="CS792" s="94"/>
      <c r="CT792" s="94"/>
      <c r="CU792" s="94"/>
      <c r="CV792" s="94"/>
      <c r="CW792" s="94"/>
      <c r="CX792" s="94"/>
      <c r="CY792" s="94"/>
      <c r="CZ792" s="94"/>
      <c r="DA792" s="94"/>
      <c r="DB792" s="94"/>
      <c r="DC792" s="94"/>
      <c r="DD792" s="94"/>
      <c r="DE792" s="94"/>
      <c r="DF792" s="94"/>
      <c r="DG792" s="94"/>
      <c r="DH792" s="94"/>
      <c r="DI792" s="94"/>
      <c r="DJ792" s="94"/>
      <c r="DK792" s="94"/>
      <c r="DL792" s="94"/>
      <c r="DM792" s="94"/>
      <c r="DN792" s="94"/>
      <c r="DO792" s="94"/>
      <c r="DP792" s="94"/>
      <c r="DQ792" s="94"/>
      <c r="DR792" s="94"/>
      <c r="DS792" s="94"/>
      <c r="DT792" s="94"/>
      <c r="DU792" s="94"/>
      <c r="DV792" s="94"/>
      <c r="DW792" s="94"/>
      <c r="DX792" s="94"/>
      <c r="DY792" s="94"/>
      <c r="DZ792" s="94"/>
      <c r="EA792" s="94"/>
      <c r="EB792" s="94"/>
      <c r="EC792" s="94"/>
      <c r="ED792" s="94"/>
      <c r="EE792" s="94"/>
      <c r="EF792" s="94"/>
      <c r="EG792" s="94"/>
      <c r="EH792" s="94"/>
      <c r="EI792" s="94"/>
      <c r="EJ792" s="94"/>
      <c r="EK792" s="94"/>
      <c r="EL792" s="94"/>
      <c r="EM792" s="94"/>
      <c r="EN792" s="94"/>
      <c r="EO792" s="94"/>
      <c r="EP792" s="94"/>
      <c r="EQ792" s="94"/>
      <c r="ER792" s="94"/>
      <c r="ES792" s="94"/>
      <c r="ET792" s="94"/>
      <c r="EU792" s="94"/>
      <c r="EV792" s="94"/>
      <c r="EW792" s="94"/>
      <c r="EX792" s="94"/>
      <c r="EY792" s="94"/>
      <c r="EZ792" s="94"/>
      <c r="FA792" s="94"/>
      <c r="FB792" s="94"/>
      <c r="FC792" s="94"/>
      <c r="FD792" s="94"/>
      <c r="FE792" s="94"/>
      <c r="FF792" s="94"/>
      <c r="FG792" s="94"/>
      <c r="FH792" s="94"/>
      <c r="FI792" s="94"/>
      <c r="FJ792" s="94"/>
      <c r="FK792" s="94"/>
      <c r="FL792" s="94"/>
      <c r="FM792" s="94"/>
      <c r="FN792" s="94"/>
      <c r="FO792" s="94"/>
      <c r="FP792" s="94"/>
      <c r="FQ792" s="94"/>
      <c r="FR792" s="94"/>
      <c r="FS792" s="94"/>
      <c r="FT792" s="94"/>
      <c r="FU792" s="94"/>
      <c r="FV792" s="94"/>
      <c r="FW792" s="94"/>
      <c r="FX792" s="94"/>
      <c r="FY792" s="94"/>
      <c r="FZ792" s="94"/>
      <c r="GA792" s="94"/>
      <c r="GB792" s="94"/>
      <c r="GC792" s="94"/>
      <c r="GD792" s="94"/>
      <c r="GE792" s="94"/>
      <c r="GF792" s="94"/>
      <c r="GG792" s="94"/>
      <c r="GH792" s="94"/>
      <c r="GI792" s="94"/>
      <c r="GJ792" s="94"/>
      <c r="GK792" s="94"/>
      <c r="GL792" s="94"/>
      <c r="GM792" s="94"/>
      <c r="GN792" s="94"/>
      <c r="GO792" s="94"/>
      <c r="GP792" s="94"/>
      <c r="GQ792" s="94"/>
      <c r="GR792" s="94"/>
      <c r="GS792" s="94"/>
      <c r="GT792" s="94"/>
      <c r="GU792" s="94"/>
      <c r="GV792" s="94"/>
      <c r="GW792" s="94"/>
      <c r="GX792" s="94"/>
      <c r="GY792" s="94"/>
      <c r="GZ792" s="94"/>
      <c r="HA792" s="1"/>
      <c r="HB792" s="1"/>
    </row>
    <row r="793" spans="1:210" ht="7.2" customHeight="1">
      <c r="A793" s="1"/>
      <c r="B793" s="1"/>
      <c r="C793" s="1"/>
      <c r="D793" s="1"/>
      <c r="E793" s="263"/>
      <c r="F793" s="48"/>
      <c r="G793" s="231"/>
      <c r="H793" s="1"/>
      <c r="I793" s="1"/>
      <c r="J793" s="1"/>
      <c r="K793" s="1"/>
      <c r="L793" s="1"/>
      <c r="M793" s="5"/>
      <c r="N793" s="1"/>
      <c r="O793" s="1"/>
      <c r="P793" s="5"/>
      <c r="Q793" s="1"/>
      <c r="R793" s="1"/>
      <c r="S793" s="5"/>
      <c r="T793" s="7"/>
      <c r="U793" s="24"/>
      <c r="V793" s="1"/>
      <c r="W793" s="12"/>
      <c r="X793" s="10"/>
      <c r="Y793" s="46"/>
      <c r="Z793" s="93"/>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4"/>
      <c r="BB793" s="94"/>
      <c r="BC793" s="94"/>
      <c r="BD793" s="94"/>
      <c r="BE793" s="94"/>
      <c r="BF793" s="94"/>
      <c r="BG793" s="94"/>
      <c r="BH793" s="94"/>
      <c r="BI793" s="94"/>
      <c r="BJ793" s="94"/>
      <c r="BK793" s="94"/>
      <c r="BL793" s="94"/>
      <c r="BM793" s="94"/>
      <c r="BN793" s="94"/>
      <c r="BO793" s="94"/>
      <c r="BP793" s="94"/>
      <c r="BQ793" s="94"/>
      <c r="BR793" s="94"/>
      <c r="BS793" s="94"/>
      <c r="BT793" s="94"/>
      <c r="BU793" s="94"/>
      <c r="BV793" s="94"/>
      <c r="BW793" s="94"/>
      <c r="BX793" s="94"/>
      <c r="BY793" s="94"/>
      <c r="BZ793" s="94"/>
      <c r="CA793" s="94"/>
      <c r="CB793" s="94"/>
      <c r="CC793" s="94"/>
      <c r="CD793" s="94"/>
      <c r="CE793" s="94"/>
      <c r="CF793" s="94"/>
      <c r="CG793" s="94"/>
      <c r="CH793" s="94"/>
      <c r="CI793" s="94"/>
      <c r="CJ793" s="94"/>
      <c r="CK793" s="94"/>
      <c r="CL793" s="94"/>
      <c r="CM793" s="94"/>
      <c r="CN793" s="94"/>
      <c r="CO793" s="94"/>
      <c r="CP793" s="94"/>
      <c r="CQ793" s="94"/>
      <c r="CR793" s="94"/>
      <c r="CS793" s="94"/>
      <c r="CT793" s="94"/>
      <c r="CU793" s="94"/>
      <c r="CV793" s="94"/>
      <c r="CW793" s="94"/>
      <c r="CX793" s="94"/>
      <c r="CY793" s="94"/>
      <c r="CZ793" s="94"/>
      <c r="DA793" s="94"/>
      <c r="DB793" s="94"/>
      <c r="DC793" s="94"/>
      <c r="DD793" s="94"/>
      <c r="DE793" s="94"/>
      <c r="DF793" s="94"/>
      <c r="DG793" s="94"/>
      <c r="DH793" s="94"/>
      <c r="DI793" s="94"/>
      <c r="DJ793" s="94"/>
      <c r="DK793" s="94"/>
      <c r="DL793" s="94"/>
      <c r="DM793" s="94"/>
      <c r="DN793" s="94"/>
      <c r="DO793" s="94"/>
      <c r="DP793" s="94"/>
      <c r="DQ793" s="94"/>
      <c r="DR793" s="94"/>
      <c r="DS793" s="94"/>
      <c r="DT793" s="94"/>
      <c r="DU793" s="94"/>
      <c r="DV793" s="94"/>
      <c r="DW793" s="94"/>
      <c r="DX793" s="94"/>
      <c r="DY793" s="94"/>
      <c r="DZ793" s="94"/>
      <c r="EA793" s="94"/>
      <c r="EB793" s="94"/>
      <c r="EC793" s="94"/>
      <c r="ED793" s="94"/>
      <c r="EE793" s="94"/>
      <c r="EF793" s="94"/>
      <c r="EG793" s="94"/>
      <c r="EH793" s="94"/>
      <c r="EI793" s="94"/>
      <c r="EJ793" s="94"/>
      <c r="EK793" s="94"/>
      <c r="EL793" s="94"/>
      <c r="EM793" s="94"/>
      <c r="EN793" s="94"/>
      <c r="EO793" s="94"/>
      <c r="EP793" s="94"/>
      <c r="EQ793" s="94"/>
      <c r="ER793" s="94"/>
      <c r="ES793" s="94"/>
      <c r="ET793" s="94"/>
      <c r="EU793" s="94"/>
      <c r="EV793" s="94"/>
      <c r="EW793" s="94"/>
      <c r="EX793" s="94"/>
      <c r="EY793" s="94"/>
      <c r="EZ793" s="94"/>
      <c r="FA793" s="94"/>
      <c r="FB793" s="94"/>
      <c r="FC793" s="94"/>
      <c r="FD793" s="94"/>
      <c r="FE793" s="94"/>
      <c r="FF793" s="94"/>
      <c r="FG793" s="94"/>
      <c r="FH793" s="94"/>
      <c r="FI793" s="94"/>
      <c r="FJ793" s="94"/>
      <c r="FK793" s="94"/>
      <c r="FL793" s="94"/>
      <c r="FM793" s="94"/>
      <c r="FN793" s="94"/>
      <c r="FO793" s="94"/>
      <c r="FP793" s="94"/>
      <c r="FQ793" s="94"/>
      <c r="FR793" s="94"/>
      <c r="FS793" s="94"/>
      <c r="FT793" s="94"/>
      <c r="FU793" s="94"/>
      <c r="FV793" s="94"/>
      <c r="FW793" s="94"/>
      <c r="FX793" s="94"/>
      <c r="FY793" s="94"/>
      <c r="FZ793" s="94"/>
      <c r="GA793" s="94"/>
      <c r="GB793" s="94"/>
      <c r="GC793" s="94"/>
      <c r="GD793" s="94"/>
      <c r="GE793" s="94"/>
      <c r="GF793" s="94"/>
      <c r="GG793" s="94"/>
      <c r="GH793" s="94"/>
      <c r="GI793" s="94"/>
      <c r="GJ793" s="94"/>
      <c r="GK793" s="94"/>
      <c r="GL793" s="94"/>
      <c r="GM793" s="94"/>
      <c r="GN793" s="94"/>
      <c r="GO793" s="94"/>
      <c r="GP793" s="94"/>
      <c r="GQ793" s="94"/>
      <c r="GR793" s="94"/>
      <c r="GS793" s="94"/>
      <c r="GT793" s="94"/>
      <c r="GU793" s="94"/>
      <c r="GV793" s="94"/>
      <c r="GW793" s="94"/>
      <c r="GX793" s="94"/>
      <c r="GY793" s="94"/>
      <c r="GZ793" s="94"/>
      <c r="HA793" s="1"/>
      <c r="HB793" s="1"/>
    </row>
    <row r="794" spans="1:210" s="39" customFormat="1">
      <c r="A794" s="36"/>
      <c r="B794" s="259" t="s">
        <v>158</v>
      </c>
      <c r="C794" s="36"/>
      <c r="D794" s="36"/>
      <c r="E794" s="9"/>
      <c r="F794" s="51"/>
      <c r="G794" s="375" t="s">
        <v>6</v>
      </c>
      <c r="H794" s="36" t="s">
        <v>30</v>
      </c>
      <c r="I794" s="36"/>
      <c r="J794" s="36"/>
      <c r="K794" s="36"/>
      <c r="L794" s="36"/>
      <c r="M794" s="37"/>
      <c r="N794" s="36" t="str">
        <f>Главная!$Y$8</f>
        <v>итого</v>
      </c>
      <c r="O794" s="36"/>
      <c r="P794" s="5"/>
      <c r="Q794" s="36" t="s">
        <v>26</v>
      </c>
      <c r="R794" s="36"/>
      <c r="S794" s="37"/>
      <c r="T794" s="201"/>
      <c r="U794" s="37"/>
      <c r="V794" s="36"/>
      <c r="W794" s="38">
        <f>SUM($Y794:$HA794)</f>
        <v>0</v>
      </c>
      <c r="X794" s="38"/>
      <c r="Y794" s="46"/>
      <c r="Z794" s="99"/>
      <c r="AA794" s="100">
        <f>IF(AA$8="",0,SUMIFS(AA798:AA1098,$H798:$H1098,$B794&amp;"*"))</f>
        <v>0</v>
      </c>
      <c r="AB794" s="100">
        <f>IF(AB$8="",0,SUMIFS(AB798:AB1098,$H798:$H1098,$B794&amp;"*"))</f>
        <v>0</v>
      </c>
      <c r="AC794" s="100">
        <f>IF(AC$8="",0,SUMIFS(AC798:AC1098,$H798:$H1098,$B794&amp;"*"))</f>
        <v>0</v>
      </c>
      <c r="AD794" s="100">
        <f>IF(AD$8="",0,SUMIFS(AD798:AD1098,$H798:$H1098,$B794&amp;"*"))</f>
        <v>0</v>
      </c>
      <c r="AE794" s="100">
        <f>IF(AE$8="",0,SUMIFS(AE798:AE1098,$H798:$H1098,$B794&amp;"*"))</f>
        <v>0</v>
      </c>
      <c r="AF794" s="100">
        <f t="shared" ref="AF794:CQ794" si="3743">IF(AF$8="",0,SUMIFS(AF798:AF1098,$H798:$H1098,$B794&amp;"*"))</f>
        <v>0</v>
      </c>
      <c r="AG794" s="100">
        <f t="shared" si="3743"/>
        <v>0</v>
      </c>
      <c r="AH794" s="100">
        <f t="shared" si="3743"/>
        <v>0</v>
      </c>
      <c r="AI794" s="100">
        <f t="shared" si="3743"/>
        <v>0</v>
      </c>
      <c r="AJ794" s="100">
        <f t="shared" si="3743"/>
        <v>0</v>
      </c>
      <c r="AK794" s="100">
        <f t="shared" si="3743"/>
        <v>0</v>
      </c>
      <c r="AL794" s="100">
        <f t="shared" si="3743"/>
        <v>0</v>
      </c>
      <c r="AM794" s="100">
        <f t="shared" si="3743"/>
        <v>0</v>
      </c>
      <c r="AN794" s="100">
        <f t="shared" si="3743"/>
        <v>0</v>
      </c>
      <c r="AO794" s="100">
        <f t="shared" si="3743"/>
        <v>0</v>
      </c>
      <c r="AP794" s="100">
        <f t="shared" si="3743"/>
        <v>0</v>
      </c>
      <c r="AQ794" s="100">
        <f t="shared" si="3743"/>
        <v>0</v>
      </c>
      <c r="AR794" s="100">
        <f t="shared" si="3743"/>
        <v>0</v>
      </c>
      <c r="AS794" s="100">
        <f t="shared" si="3743"/>
        <v>0</v>
      </c>
      <c r="AT794" s="100">
        <f t="shared" si="3743"/>
        <v>0</v>
      </c>
      <c r="AU794" s="100">
        <f t="shared" si="3743"/>
        <v>0</v>
      </c>
      <c r="AV794" s="100">
        <f t="shared" si="3743"/>
        <v>0</v>
      </c>
      <c r="AW794" s="100">
        <f t="shared" si="3743"/>
        <v>0</v>
      </c>
      <c r="AX794" s="100">
        <f t="shared" si="3743"/>
        <v>0</v>
      </c>
      <c r="AY794" s="100">
        <f t="shared" si="3743"/>
        <v>0</v>
      </c>
      <c r="AZ794" s="100">
        <f t="shared" si="3743"/>
        <v>0</v>
      </c>
      <c r="BA794" s="100">
        <f t="shared" si="3743"/>
        <v>0</v>
      </c>
      <c r="BB794" s="100">
        <f t="shared" si="3743"/>
        <v>0</v>
      </c>
      <c r="BC794" s="100">
        <f t="shared" si="3743"/>
        <v>0</v>
      </c>
      <c r="BD794" s="100">
        <f t="shared" si="3743"/>
        <v>0</v>
      </c>
      <c r="BE794" s="100">
        <f t="shared" si="3743"/>
        <v>0</v>
      </c>
      <c r="BF794" s="100">
        <f t="shared" si="3743"/>
        <v>0</v>
      </c>
      <c r="BG794" s="100">
        <f t="shared" si="3743"/>
        <v>0</v>
      </c>
      <c r="BH794" s="100">
        <f t="shared" si="3743"/>
        <v>0</v>
      </c>
      <c r="BI794" s="100">
        <f t="shared" si="3743"/>
        <v>0</v>
      </c>
      <c r="BJ794" s="100">
        <f t="shared" si="3743"/>
        <v>0</v>
      </c>
      <c r="BK794" s="100">
        <f t="shared" si="3743"/>
        <v>0</v>
      </c>
      <c r="BL794" s="100">
        <f t="shared" si="3743"/>
        <v>0</v>
      </c>
      <c r="BM794" s="100">
        <f t="shared" si="3743"/>
        <v>0</v>
      </c>
      <c r="BN794" s="100">
        <f t="shared" si="3743"/>
        <v>0</v>
      </c>
      <c r="BO794" s="100">
        <f t="shared" si="3743"/>
        <v>0</v>
      </c>
      <c r="BP794" s="100">
        <f t="shared" si="3743"/>
        <v>0</v>
      </c>
      <c r="BQ794" s="100">
        <f t="shared" si="3743"/>
        <v>0</v>
      </c>
      <c r="BR794" s="100">
        <f t="shared" si="3743"/>
        <v>0</v>
      </c>
      <c r="BS794" s="100">
        <f t="shared" si="3743"/>
        <v>0</v>
      </c>
      <c r="BT794" s="100">
        <f t="shared" si="3743"/>
        <v>0</v>
      </c>
      <c r="BU794" s="100">
        <f t="shared" si="3743"/>
        <v>0</v>
      </c>
      <c r="BV794" s="100">
        <f t="shared" si="3743"/>
        <v>0</v>
      </c>
      <c r="BW794" s="100">
        <f t="shared" si="3743"/>
        <v>0</v>
      </c>
      <c r="BX794" s="100">
        <f t="shared" si="3743"/>
        <v>0</v>
      </c>
      <c r="BY794" s="100">
        <f t="shared" si="3743"/>
        <v>0</v>
      </c>
      <c r="BZ794" s="100">
        <f t="shared" si="3743"/>
        <v>0</v>
      </c>
      <c r="CA794" s="100">
        <f t="shared" si="3743"/>
        <v>0</v>
      </c>
      <c r="CB794" s="100">
        <f t="shared" si="3743"/>
        <v>0</v>
      </c>
      <c r="CC794" s="100">
        <f t="shared" si="3743"/>
        <v>0</v>
      </c>
      <c r="CD794" s="100">
        <f t="shared" si="3743"/>
        <v>0</v>
      </c>
      <c r="CE794" s="100">
        <f t="shared" si="3743"/>
        <v>0</v>
      </c>
      <c r="CF794" s="100">
        <f t="shared" si="3743"/>
        <v>0</v>
      </c>
      <c r="CG794" s="100">
        <f t="shared" si="3743"/>
        <v>0</v>
      </c>
      <c r="CH794" s="100">
        <f t="shared" si="3743"/>
        <v>0</v>
      </c>
      <c r="CI794" s="100">
        <f t="shared" si="3743"/>
        <v>0</v>
      </c>
      <c r="CJ794" s="100">
        <f t="shared" si="3743"/>
        <v>0</v>
      </c>
      <c r="CK794" s="100">
        <f t="shared" si="3743"/>
        <v>0</v>
      </c>
      <c r="CL794" s="100">
        <f t="shared" si="3743"/>
        <v>0</v>
      </c>
      <c r="CM794" s="100">
        <f t="shared" si="3743"/>
        <v>0</v>
      </c>
      <c r="CN794" s="100">
        <f t="shared" si="3743"/>
        <v>0</v>
      </c>
      <c r="CO794" s="100">
        <f t="shared" si="3743"/>
        <v>0</v>
      </c>
      <c r="CP794" s="100">
        <f t="shared" si="3743"/>
        <v>0</v>
      </c>
      <c r="CQ794" s="100">
        <f t="shared" si="3743"/>
        <v>0</v>
      </c>
      <c r="CR794" s="100">
        <f t="shared" ref="CR794:DG794" si="3744">IF(CR$8="",0,SUMIFS(CR798:CR1098,$H798:$H1098,$B794&amp;"*"))</f>
        <v>0</v>
      </c>
      <c r="CS794" s="100">
        <f t="shared" si="3744"/>
        <v>0</v>
      </c>
      <c r="CT794" s="100">
        <f t="shared" si="3744"/>
        <v>0</v>
      </c>
      <c r="CU794" s="100">
        <f t="shared" si="3744"/>
        <v>0</v>
      </c>
      <c r="CV794" s="100">
        <f t="shared" si="3744"/>
        <v>0</v>
      </c>
      <c r="CW794" s="100">
        <f t="shared" si="3744"/>
        <v>0</v>
      </c>
      <c r="CX794" s="100">
        <f t="shared" si="3744"/>
        <v>0</v>
      </c>
      <c r="CY794" s="100">
        <f t="shared" si="3744"/>
        <v>0</v>
      </c>
      <c r="CZ794" s="100">
        <f t="shared" si="3744"/>
        <v>0</v>
      </c>
      <c r="DA794" s="100">
        <f t="shared" si="3744"/>
        <v>0</v>
      </c>
      <c r="DB794" s="100">
        <f t="shared" si="3744"/>
        <v>0</v>
      </c>
      <c r="DC794" s="100">
        <f t="shared" si="3744"/>
        <v>0</v>
      </c>
      <c r="DD794" s="100">
        <f t="shared" si="3744"/>
        <v>0</v>
      </c>
      <c r="DE794" s="100">
        <f t="shared" si="3744"/>
        <v>0</v>
      </c>
      <c r="DF794" s="100">
        <f t="shared" si="3744"/>
        <v>0</v>
      </c>
      <c r="DG794" s="100">
        <f t="shared" si="3744"/>
        <v>0</v>
      </c>
      <c r="DH794" s="100">
        <f t="shared" ref="DH794:FS794" si="3745">IF(DH$8="",0,SUMIFS(DH798:DH1098,$H798:$H1098,$B794&amp;"*"))</f>
        <v>0</v>
      </c>
      <c r="DI794" s="100">
        <f t="shared" si="3745"/>
        <v>0</v>
      </c>
      <c r="DJ794" s="100">
        <f t="shared" si="3745"/>
        <v>0</v>
      </c>
      <c r="DK794" s="100">
        <f t="shared" si="3745"/>
        <v>0</v>
      </c>
      <c r="DL794" s="100">
        <f t="shared" si="3745"/>
        <v>0</v>
      </c>
      <c r="DM794" s="100">
        <f t="shared" si="3745"/>
        <v>0</v>
      </c>
      <c r="DN794" s="100">
        <f t="shared" si="3745"/>
        <v>0</v>
      </c>
      <c r="DO794" s="100">
        <f t="shared" si="3745"/>
        <v>0</v>
      </c>
      <c r="DP794" s="100">
        <f t="shared" si="3745"/>
        <v>0</v>
      </c>
      <c r="DQ794" s="100">
        <f t="shared" si="3745"/>
        <v>0</v>
      </c>
      <c r="DR794" s="100">
        <f t="shared" si="3745"/>
        <v>0</v>
      </c>
      <c r="DS794" s="100">
        <f t="shared" si="3745"/>
        <v>0</v>
      </c>
      <c r="DT794" s="100">
        <f t="shared" si="3745"/>
        <v>0</v>
      </c>
      <c r="DU794" s="100">
        <f t="shared" si="3745"/>
        <v>0</v>
      </c>
      <c r="DV794" s="100">
        <f t="shared" si="3745"/>
        <v>0</v>
      </c>
      <c r="DW794" s="100">
        <f t="shared" si="3745"/>
        <v>0</v>
      </c>
      <c r="DX794" s="100">
        <f t="shared" si="3745"/>
        <v>0</v>
      </c>
      <c r="DY794" s="100">
        <f t="shared" si="3745"/>
        <v>0</v>
      </c>
      <c r="DZ794" s="100">
        <f t="shared" si="3745"/>
        <v>0</v>
      </c>
      <c r="EA794" s="100">
        <f t="shared" si="3745"/>
        <v>0</v>
      </c>
      <c r="EB794" s="100">
        <f t="shared" si="3745"/>
        <v>0</v>
      </c>
      <c r="EC794" s="100">
        <f t="shared" si="3745"/>
        <v>0</v>
      </c>
      <c r="ED794" s="100">
        <f t="shared" si="3745"/>
        <v>0</v>
      </c>
      <c r="EE794" s="100">
        <f t="shared" si="3745"/>
        <v>0</v>
      </c>
      <c r="EF794" s="100">
        <f t="shared" si="3745"/>
        <v>0</v>
      </c>
      <c r="EG794" s="100">
        <f t="shared" si="3745"/>
        <v>0</v>
      </c>
      <c r="EH794" s="100">
        <f t="shared" si="3745"/>
        <v>0</v>
      </c>
      <c r="EI794" s="100">
        <f t="shared" si="3745"/>
        <v>0</v>
      </c>
      <c r="EJ794" s="100">
        <f t="shared" si="3745"/>
        <v>0</v>
      </c>
      <c r="EK794" s="100">
        <f t="shared" si="3745"/>
        <v>0</v>
      </c>
      <c r="EL794" s="100">
        <f t="shared" si="3745"/>
        <v>0</v>
      </c>
      <c r="EM794" s="100">
        <f t="shared" si="3745"/>
        <v>0</v>
      </c>
      <c r="EN794" s="100">
        <f t="shared" si="3745"/>
        <v>0</v>
      </c>
      <c r="EO794" s="100">
        <f t="shared" si="3745"/>
        <v>0</v>
      </c>
      <c r="EP794" s="100">
        <f t="shared" si="3745"/>
        <v>0</v>
      </c>
      <c r="EQ794" s="100">
        <f t="shared" si="3745"/>
        <v>0</v>
      </c>
      <c r="ER794" s="100">
        <f t="shared" si="3745"/>
        <v>0</v>
      </c>
      <c r="ES794" s="100">
        <f t="shared" si="3745"/>
        <v>0</v>
      </c>
      <c r="ET794" s="100">
        <f t="shared" si="3745"/>
        <v>0</v>
      </c>
      <c r="EU794" s="100">
        <f t="shared" si="3745"/>
        <v>0</v>
      </c>
      <c r="EV794" s="100">
        <f t="shared" si="3745"/>
        <v>0</v>
      </c>
      <c r="EW794" s="100">
        <f t="shared" si="3745"/>
        <v>0</v>
      </c>
      <c r="EX794" s="100">
        <f t="shared" si="3745"/>
        <v>0</v>
      </c>
      <c r="EY794" s="100">
        <f t="shared" si="3745"/>
        <v>0</v>
      </c>
      <c r="EZ794" s="100">
        <f t="shared" si="3745"/>
        <v>0</v>
      </c>
      <c r="FA794" s="100">
        <f t="shared" si="3745"/>
        <v>0</v>
      </c>
      <c r="FB794" s="100">
        <f t="shared" si="3745"/>
        <v>0</v>
      </c>
      <c r="FC794" s="100">
        <f t="shared" si="3745"/>
        <v>0</v>
      </c>
      <c r="FD794" s="100">
        <f t="shared" si="3745"/>
        <v>0</v>
      </c>
      <c r="FE794" s="100">
        <f t="shared" si="3745"/>
        <v>0</v>
      </c>
      <c r="FF794" s="100">
        <f t="shared" si="3745"/>
        <v>0</v>
      </c>
      <c r="FG794" s="100">
        <f t="shared" si="3745"/>
        <v>0</v>
      </c>
      <c r="FH794" s="100">
        <f t="shared" si="3745"/>
        <v>0</v>
      </c>
      <c r="FI794" s="100">
        <f t="shared" si="3745"/>
        <v>0</v>
      </c>
      <c r="FJ794" s="100">
        <f t="shared" si="3745"/>
        <v>0</v>
      </c>
      <c r="FK794" s="100">
        <f t="shared" si="3745"/>
        <v>0</v>
      </c>
      <c r="FL794" s="100">
        <f t="shared" si="3745"/>
        <v>0</v>
      </c>
      <c r="FM794" s="100">
        <f t="shared" si="3745"/>
        <v>0</v>
      </c>
      <c r="FN794" s="100">
        <f t="shared" si="3745"/>
        <v>0</v>
      </c>
      <c r="FO794" s="100">
        <f t="shared" si="3745"/>
        <v>0</v>
      </c>
      <c r="FP794" s="100">
        <f t="shared" si="3745"/>
        <v>0</v>
      </c>
      <c r="FQ794" s="100">
        <f t="shared" si="3745"/>
        <v>0</v>
      </c>
      <c r="FR794" s="100">
        <f t="shared" si="3745"/>
        <v>0</v>
      </c>
      <c r="FS794" s="100">
        <f t="shared" si="3745"/>
        <v>0</v>
      </c>
      <c r="FT794" s="100">
        <f t="shared" ref="FT794:GZ794" si="3746">IF(FT$8="",0,SUMIFS(FT798:FT1098,$H798:$H1098,$B794&amp;"*"))</f>
        <v>0</v>
      </c>
      <c r="FU794" s="100">
        <f t="shared" si="3746"/>
        <v>0</v>
      </c>
      <c r="FV794" s="100">
        <f t="shared" si="3746"/>
        <v>0</v>
      </c>
      <c r="FW794" s="100">
        <f t="shared" si="3746"/>
        <v>0</v>
      </c>
      <c r="FX794" s="100">
        <f t="shared" si="3746"/>
        <v>0</v>
      </c>
      <c r="FY794" s="100">
        <f t="shared" si="3746"/>
        <v>0</v>
      </c>
      <c r="FZ794" s="100">
        <f t="shared" si="3746"/>
        <v>0</v>
      </c>
      <c r="GA794" s="100">
        <f t="shared" si="3746"/>
        <v>0</v>
      </c>
      <c r="GB794" s="100">
        <f t="shared" si="3746"/>
        <v>0</v>
      </c>
      <c r="GC794" s="100">
        <f t="shared" si="3746"/>
        <v>0</v>
      </c>
      <c r="GD794" s="100">
        <f t="shared" si="3746"/>
        <v>0</v>
      </c>
      <c r="GE794" s="100">
        <f t="shared" si="3746"/>
        <v>0</v>
      </c>
      <c r="GF794" s="100">
        <f t="shared" si="3746"/>
        <v>0</v>
      </c>
      <c r="GG794" s="100">
        <f t="shared" si="3746"/>
        <v>0</v>
      </c>
      <c r="GH794" s="100">
        <f t="shared" si="3746"/>
        <v>0</v>
      </c>
      <c r="GI794" s="100">
        <f t="shared" si="3746"/>
        <v>0</v>
      </c>
      <c r="GJ794" s="100">
        <f t="shared" si="3746"/>
        <v>0</v>
      </c>
      <c r="GK794" s="100">
        <f t="shared" si="3746"/>
        <v>0</v>
      </c>
      <c r="GL794" s="100">
        <f t="shared" si="3746"/>
        <v>0</v>
      </c>
      <c r="GM794" s="100">
        <f t="shared" si="3746"/>
        <v>0</v>
      </c>
      <c r="GN794" s="100">
        <f t="shared" si="3746"/>
        <v>0</v>
      </c>
      <c r="GO794" s="100">
        <f t="shared" si="3746"/>
        <v>0</v>
      </c>
      <c r="GP794" s="100">
        <f t="shared" si="3746"/>
        <v>0</v>
      </c>
      <c r="GQ794" s="100">
        <f t="shared" si="3746"/>
        <v>0</v>
      </c>
      <c r="GR794" s="100">
        <f t="shared" si="3746"/>
        <v>0</v>
      </c>
      <c r="GS794" s="100">
        <f t="shared" si="3746"/>
        <v>0</v>
      </c>
      <c r="GT794" s="100">
        <f t="shared" si="3746"/>
        <v>0</v>
      </c>
      <c r="GU794" s="100">
        <f t="shared" si="3746"/>
        <v>0</v>
      </c>
      <c r="GV794" s="100">
        <f t="shared" si="3746"/>
        <v>0</v>
      </c>
      <c r="GW794" s="100">
        <f t="shared" si="3746"/>
        <v>0</v>
      </c>
      <c r="GX794" s="100">
        <f t="shared" si="3746"/>
        <v>0</v>
      </c>
      <c r="GY794" s="100">
        <f t="shared" si="3746"/>
        <v>0</v>
      </c>
      <c r="GZ794" s="100">
        <f t="shared" si="3746"/>
        <v>0</v>
      </c>
      <c r="HA794" s="36"/>
      <c r="HB794" s="36"/>
    </row>
    <row r="795" spans="1:210" s="39" customFormat="1">
      <c r="A795" s="36"/>
      <c r="B795" s="259" t="s">
        <v>173</v>
      </c>
      <c r="C795" s="36"/>
      <c r="D795" s="36"/>
      <c r="E795" s="9" t="s">
        <v>130</v>
      </c>
      <c r="F795" s="51"/>
      <c r="G795" s="375" t="s">
        <v>6</v>
      </c>
      <c r="H795" s="36" t="s">
        <v>194</v>
      </c>
      <c r="I795" s="36"/>
      <c r="J795" s="36"/>
      <c r="K795" s="36"/>
      <c r="L795" s="36"/>
      <c r="M795" s="37"/>
      <c r="N795" s="36" t="str">
        <f>Главная!$Y$8</f>
        <v>итого</v>
      </c>
      <c r="O795" s="36"/>
      <c r="P795" s="5"/>
      <c r="Q795" s="36" t="s">
        <v>26</v>
      </c>
      <c r="R795" s="36"/>
      <c r="S795" s="37"/>
      <c r="T795" s="201"/>
      <c r="U795" s="37"/>
      <c r="V795" s="36"/>
      <c r="W795" s="38">
        <f>SUM($Y795:$HA795)</f>
        <v>0</v>
      </c>
      <c r="X795" s="38"/>
      <c r="Y795" s="46"/>
      <c r="Z795" s="99"/>
      <c r="AA795" s="100">
        <f>IF(AA$8="",0,SUMIFS(AA798:AA1098,$H798:$H1098,$B795&amp;"*",$E798:$E1098,"&lt;&gt;"&amp;"ндс(-)")+SUMIFS(AA798:AA1098,$H798:$H1098,$B795&amp;"*",$E798:$E1098,"ндс(-)")/(1+Главная!$N$23))</f>
        <v>0</v>
      </c>
      <c r="AB795" s="100">
        <f>IF(AB$8="",0,SUMIFS(AB798:AB1098,$H798:$H1098,$B795&amp;"*",$E798:$E1098,"&lt;&gt;"&amp;"ндс(-)")+SUMIFS(AB798:AB1098,$H798:$H1098,$B795&amp;"*",$E798:$E1098,"ндс(-)")/(1+Главная!$N$23))</f>
        <v>0</v>
      </c>
      <c r="AC795" s="100">
        <f>IF(AC$8="",0,SUMIFS(AC798:AC1098,$H798:$H1098,$B795&amp;"*",$E798:$E1098,"&lt;&gt;"&amp;"ндс(-)")+SUMIFS(AC798:AC1098,$H798:$H1098,$B795&amp;"*",$E798:$E1098,"ндс(-)")/(1+Главная!$N$23))</f>
        <v>0</v>
      </c>
      <c r="AD795" s="100">
        <f>IF(AD$8="",0,SUMIFS(AD798:AD1098,$H798:$H1098,$B795&amp;"*",$E798:$E1098,"&lt;&gt;"&amp;"ндс(-)")+SUMIFS(AD798:AD1098,$H798:$H1098,$B795&amp;"*",$E798:$E1098,"ндс(-)")/(1+Главная!$N$23))</f>
        <v>0</v>
      </c>
      <c r="AE795" s="100">
        <f>IF(AE$8="",0,SUMIFS(AE798:AE1098,$H798:$H1098,$B795&amp;"*",$E798:$E1098,"&lt;&gt;"&amp;"ндс(-)")+SUMIFS(AE798:AE1098,$H798:$H1098,$B795&amp;"*",$E798:$E1098,"ндс(-)")/(1+Главная!$N$23))</f>
        <v>0</v>
      </c>
      <c r="AF795" s="100">
        <f>IF(AF$8="",0,SUMIFS(AF798:AF1098,$H798:$H1098,$B795&amp;"*",$E798:$E1098,"&lt;&gt;"&amp;"ндс(-)")+SUMIFS(AF798:AF1098,$H798:$H1098,$B795&amp;"*",$E798:$E1098,"ндс(-)")/(1+Главная!$N$23))</f>
        <v>0</v>
      </c>
      <c r="AG795" s="100">
        <f>IF(AG$8="",0,SUMIFS(AG798:AG1098,$H798:$H1098,$B795&amp;"*",$E798:$E1098,"&lt;&gt;"&amp;"ндс(-)")+SUMIFS(AG798:AG1098,$H798:$H1098,$B795&amp;"*",$E798:$E1098,"ндс(-)")/(1+Главная!$N$23))</f>
        <v>0</v>
      </c>
      <c r="AH795" s="100">
        <f>IF(AH$8="",0,SUMIFS(AH798:AH1098,$H798:$H1098,$B795&amp;"*",$E798:$E1098,"&lt;&gt;"&amp;"ндс(-)")+SUMIFS(AH798:AH1098,$H798:$H1098,$B795&amp;"*",$E798:$E1098,"ндс(-)")/(1+Главная!$N$23))</f>
        <v>0</v>
      </c>
      <c r="AI795" s="100">
        <f>IF(AI$8="",0,SUMIFS(AI798:AI1098,$H798:$H1098,$B795&amp;"*",$E798:$E1098,"&lt;&gt;"&amp;"ндс(-)")+SUMIFS(AI798:AI1098,$H798:$H1098,$B795&amp;"*",$E798:$E1098,"ндс(-)")/(1+Главная!$N$23))</f>
        <v>0</v>
      </c>
      <c r="AJ795" s="100">
        <f>IF(AJ$8="",0,SUMIFS(AJ798:AJ1098,$H798:$H1098,$B795&amp;"*",$E798:$E1098,"&lt;&gt;"&amp;"ндс(-)")+SUMIFS(AJ798:AJ1098,$H798:$H1098,$B795&amp;"*",$E798:$E1098,"ндс(-)")/(1+Главная!$N$23))</f>
        <v>0</v>
      </c>
      <c r="AK795" s="100">
        <f>IF(AK$8="",0,SUMIFS(AK798:AK1098,$H798:$H1098,$B795&amp;"*",$E798:$E1098,"&lt;&gt;"&amp;"ндс(-)")+SUMIFS(AK798:AK1098,$H798:$H1098,$B795&amp;"*",$E798:$E1098,"ндс(-)")/(1+Главная!$N$23))</f>
        <v>0</v>
      </c>
      <c r="AL795" s="100">
        <f>IF(AL$8="",0,SUMIFS(AL798:AL1098,$H798:$H1098,$B795&amp;"*",$E798:$E1098,"&lt;&gt;"&amp;"ндс(-)")+SUMIFS(AL798:AL1098,$H798:$H1098,$B795&amp;"*",$E798:$E1098,"ндс(-)")/(1+Главная!$N$23))</f>
        <v>0</v>
      </c>
      <c r="AM795" s="100">
        <f>IF(AM$8="",0,SUMIFS(AM798:AM1098,$H798:$H1098,$B795&amp;"*",$E798:$E1098,"&lt;&gt;"&amp;"ндс(-)")+SUMIFS(AM798:AM1098,$H798:$H1098,$B795&amp;"*",$E798:$E1098,"ндс(-)")/(1+Главная!$N$23))</f>
        <v>0</v>
      </c>
      <c r="AN795" s="100">
        <f>IF(AN$8="",0,SUMIFS(AN798:AN1098,$H798:$H1098,$B795&amp;"*",$E798:$E1098,"&lt;&gt;"&amp;"ндс(-)")+SUMIFS(AN798:AN1098,$H798:$H1098,$B795&amp;"*",$E798:$E1098,"ндс(-)")/(1+Главная!$N$23))</f>
        <v>0</v>
      </c>
      <c r="AO795" s="100">
        <f>IF(AO$8="",0,SUMIFS(AO798:AO1098,$H798:$H1098,$B795&amp;"*",$E798:$E1098,"&lt;&gt;"&amp;"ндс(-)")+SUMIFS(AO798:AO1098,$H798:$H1098,$B795&amp;"*",$E798:$E1098,"ндс(-)")/(1+Главная!$N$23))</f>
        <v>0</v>
      </c>
      <c r="AP795" s="100">
        <f>IF(AP$8="",0,SUMIFS(AP798:AP1098,$H798:$H1098,$B795&amp;"*",$E798:$E1098,"&lt;&gt;"&amp;"ндс(-)")+SUMIFS(AP798:AP1098,$H798:$H1098,$B795&amp;"*",$E798:$E1098,"ндс(-)")/(1+Главная!$N$23))</f>
        <v>0</v>
      </c>
      <c r="AQ795" s="100">
        <f>IF(AQ$8="",0,SUMIFS(AQ798:AQ1098,$H798:$H1098,$B795&amp;"*",$E798:$E1098,"&lt;&gt;"&amp;"ндс(-)")+SUMIFS(AQ798:AQ1098,$H798:$H1098,$B795&amp;"*",$E798:$E1098,"ндс(-)")/(1+Главная!$N$23))</f>
        <v>0</v>
      </c>
      <c r="AR795" s="100">
        <f>IF(AR$8="",0,SUMIFS(AR798:AR1098,$H798:$H1098,$B795&amp;"*",$E798:$E1098,"&lt;&gt;"&amp;"ндс(-)")+SUMIFS(AR798:AR1098,$H798:$H1098,$B795&amp;"*",$E798:$E1098,"ндс(-)")/(1+Главная!$N$23))</f>
        <v>0</v>
      </c>
      <c r="AS795" s="100">
        <f>IF(AS$8="",0,SUMIFS(AS798:AS1098,$H798:$H1098,$B795&amp;"*",$E798:$E1098,"&lt;&gt;"&amp;"ндс(-)")+SUMIFS(AS798:AS1098,$H798:$H1098,$B795&amp;"*",$E798:$E1098,"ндс(-)")/(1+Главная!$N$23))</f>
        <v>0</v>
      </c>
      <c r="AT795" s="100">
        <f>IF(AT$8="",0,SUMIFS(AT798:AT1098,$H798:$H1098,$B795&amp;"*",$E798:$E1098,"&lt;&gt;"&amp;"ндс(-)")+SUMIFS(AT798:AT1098,$H798:$H1098,$B795&amp;"*",$E798:$E1098,"ндс(-)")/(1+Главная!$N$23))</f>
        <v>0</v>
      </c>
      <c r="AU795" s="100">
        <f>IF(AU$8="",0,SUMIFS(AU798:AU1098,$H798:$H1098,$B795&amp;"*",$E798:$E1098,"&lt;&gt;"&amp;"ндс(-)")+SUMIFS(AU798:AU1098,$H798:$H1098,$B795&amp;"*",$E798:$E1098,"ндс(-)")/(1+Главная!$N$23))</f>
        <v>0</v>
      </c>
      <c r="AV795" s="100">
        <f>IF(AV$8="",0,SUMIFS(AV798:AV1098,$H798:$H1098,$B795&amp;"*",$E798:$E1098,"&lt;&gt;"&amp;"ндс(-)")+SUMIFS(AV798:AV1098,$H798:$H1098,$B795&amp;"*",$E798:$E1098,"ндс(-)")/(1+Главная!$N$23))</f>
        <v>0</v>
      </c>
      <c r="AW795" s="100">
        <f>IF(AW$8="",0,SUMIFS(AW798:AW1098,$H798:$H1098,$B795&amp;"*",$E798:$E1098,"&lt;&gt;"&amp;"ндс(-)")+SUMIFS(AW798:AW1098,$H798:$H1098,$B795&amp;"*",$E798:$E1098,"ндс(-)")/(1+Главная!$N$23))</f>
        <v>0</v>
      </c>
      <c r="AX795" s="100">
        <f>IF(AX$8="",0,SUMIFS(AX798:AX1098,$H798:$H1098,$B795&amp;"*",$E798:$E1098,"&lt;&gt;"&amp;"ндс(-)")+SUMIFS(AX798:AX1098,$H798:$H1098,$B795&amp;"*",$E798:$E1098,"ндс(-)")/(1+Главная!$N$23))</f>
        <v>0</v>
      </c>
      <c r="AY795" s="100">
        <f>IF(AY$8="",0,SUMIFS(AY798:AY1098,$H798:$H1098,$B795&amp;"*",$E798:$E1098,"&lt;&gt;"&amp;"ндс(-)")+SUMIFS(AY798:AY1098,$H798:$H1098,$B795&amp;"*",$E798:$E1098,"ндс(-)")/(1+Главная!$N$23))</f>
        <v>0</v>
      </c>
      <c r="AZ795" s="100">
        <f>IF(AZ$8="",0,SUMIFS(AZ798:AZ1098,$H798:$H1098,$B795&amp;"*",$E798:$E1098,"&lt;&gt;"&amp;"ндс(-)")+SUMIFS(AZ798:AZ1098,$H798:$H1098,$B795&amp;"*",$E798:$E1098,"ндс(-)")/(1+Главная!$N$23))</f>
        <v>0</v>
      </c>
      <c r="BA795" s="100">
        <f>IF(BA$8="",0,SUMIFS(BA798:BA1098,$H798:$H1098,$B795&amp;"*",$E798:$E1098,"&lt;&gt;"&amp;"ндс(-)")+SUMIFS(BA798:BA1098,$H798:$H1098,$B795&amp;"*",$E798:$E1098,"ндс(-)")/(1+Главная!$N$23))</f>
        <v>0</v>
      </c>
      <c r="BB795" s="100">
        <f>IF(BB$8="",0,SUMIFS(BB798:BB1098,$H798:$H1098,$B795&amp;"*",$E798:$E1098,"&lt;&gt;"&amp;"ндс(-)")+SUMIFS(BB798:BB1098,$H798:$H1098,$B795&amp;"*",$E798:$E1098,"ндс(-)")/(1+Главная!$N$23))</f>
        <v>0</v>
      </c>
      <c r="BC795" s="100">
        <f>IF(BC$8="",0,SUMIFS(BC798:BC1098,$H798:$H1098,$B795&amp;"*",$E798:$E1098,"&lt;&gt;"&amp;"ндс(-)")+SUMIFS(BC798:BC1098,$H798:$H1098,$B795&amp;"*",$E798:$E1098,"ндс(-)")/(1+Главная!$N$23))</f>
        <v>0</v>
      </c>
      <c r="BD795" s="100">
        <f>IF(BD$8="",0,SUMIFS(BD798:BD1098,$H798:$H1098,$B795&amp;"*",$E798:$E1098,"&lt;&gt;"&amp;"ндс(-)")+SUMIFS(BD798:BD1098,$H798:$H1098,$B795&amp;"*",$E798:$E1098,"ндс(-)")/(1+Главная!$N$23))</f>
        <v>0</v>
      </c>
      <c r="BE795" s="100">
        <f>IF(BE$8="",0,SUMIFS(BE798:BE1098,$H798:$H1098,$B795&amp;"*",$E798:$E1098,"&lt;&gt;"&amp;"ндс(-)")+SUMIFS(BE798:BE1098,$H798:$H1098,$B795&amp;"*",$E798:$E1098,"ндс(-)")/(1+Главная!$N$23))</f>
        <v>0</v>
      </c>
      <c r="BF795" s="100">
        <f>IF(BF$8="",0,SUMIFS(BF798:BF1098,$H798:$H1098,$B795&amp;"*",$E798:$E1098,"&lt;&gt;"&amp;"ндс(-)")+SUMIFS(BF798:BF1098,$H798:$H1098,$B795&amp;"*",$E798:$E1098,"ндс(-)")/(1+Главная!$N$23))</f>
        <v>0</v>
      </c>
      <c r="BG795" s="100">
        <f>IF(BG$8="",0,SUMIFS(BG798:BG1098,$H798:$H1098,$B795&amp;"*",$E798:$E1098,"&lt;&gt;"&amp;"ндс(-)")+SUMIFS(BG798:BG1098,$H798:$H1098,$B795&amp;"*",$E798:$E1098,"ндс(-)")/(1+Главная!$N$23))</f>
        <v>0</v>
      </c>
      <c r="BH795" s="100">
        <f>IF(BH$8="",0,SUMIFS(BH798:BH1098,$H798:$H1098,$B795&amp;"*",$E798:$E1098,"&lt;&gt;"&amp;"ндс(-)")+SUMIFS(BH798:BH1098,$H798:$H1098,$B795&amp;"*",$E798:$E1098,"ндс(-)")/(1+Главная!$N$23))</f>
        <v>0</v>
      </c>
      <c r="BI795" s="100">
        <f>IF(BI$8="",0,SUMIFS(BI798:BI1098,$H798:$H1098,$B795&amp;"*",$E798:$E1098,"&lt;&gt;"&amp;"ндс(-)")+SUMIFS(BI798:BI1098,$H798:$H1098,$B795&amp;"*",$E798:$E1098,"ндс(-)")/(1+Главная!$N$23))</f>
        <v>0</v>
      </c>
      <c r="BJ795" s="100">
        <f>IF(BJ$8="",0,SUMIFS(BJ798:BJ1098,$H798:$H1098,$B795&amp;"*",$E798:$E1098,"&lt;&gt;"&amp;"ндс(-)")+SUMIFS(BJ798:BJ1098,$H798:$H1098,$B795&amp;"*",$E798:$E1098,"ндс(-)")/(1+Главная!$N$23))</f>
        <v>0</v>
      </c>
      <c r="BK795" s="100">
        <f>IF(BK$8="",0,SUMIFS(BK798:BK1098,$H798:$H1098,$B795&amp;"*",$E798:$E1098,"&lt;&gt;"&amp;"ндс(-)")+SUMIFS(BK798:BK1098,$H798:$H1098,$B795&amp;"*",$E798:$E1098,"ндс(-)")/(1+Главная!$N$23))</f>
        <v>0</v>
      </c>
      <c r="BL795" s="100">
        <f>IF(BL$8="",0,SUMIFS(BL798:BL1098,$H798:$H1098,$B795&amp;"*",$E798:$E1098,"&lt;&gt;"&amp;"ндс(-)")+SUMIFS(BL798:BL1098,$H798:$H1098,$B795&amp;"*",$E798:$E1098,"ндс(-)")/(1+Главная!$N$23))</f>
        <v>0</v>
      </c>
      <c r="BM795" s="100">
        <f>IF(BM$8="",0,SUMIFS(BM798:BM1098,$H798:$H1098,$B795&amp;"*",$E798:$E1098,"&lt;&gt;"&amp;"ндс(-)")+SUMIFS(BM798:BM1098,$H798:$H1098,$B795&amp;"*",$E798:$E1098,"ндс(-)")/(1+Главная!$N$23))</f>
        <v>0</v>
      </c>
      <c r="BN795" s="100">
        <f>IF(BN$8="",0,SUMIFS(BN798:BN1098,$H798:$H1098,$B795&amp;"*",$E798:$E1098,"&lt;&gt;"&amp;"ндс(-)")+SUMIFS(BN798:BN1098,$H798:$H1098,$B795&amp;"*",$E798:$E1098,"ндс(-)")/(1+Главная!$N$23))</f>
        <v>0</v>
      </c>
      <c r="BO795" s="100">
        <f>IF(BO$8="",0,SUMIFS(BO798:BO1098,$H798:$H1098,$B795&amp;"*",$E798:$E1098,"&lt;&gt;"&amp;"ндс(-)")+SUMIFS(BO798:BO1098,$H798:$H1098,$B795&amp;"*",$E798:$E1098,"ндс(-)")/(1+Главная!$N$23))</f>
        <v>0</v>
      </c>
      <c r="BP795" s="100">
        <f>IF(BP$8="",0,SUMIFS(BP798:BP1098,$H798:$H1098,$B795&amp;"*",$E798:$E1098,"&lt;&gt;"&amp;"ндс(-)")+SUMIFS(BP798:BP1098,$H798:$H1098,$B795&amp;"*",$E798:$E1098,"ндс(-)")/(1+Главная!$N$23))</f>
        <v>0</v>
      </c>
      <c r="BQ795" s="100">
        <f>IF(BQ$8="",0,SUMIFS(BQ798:BQ1098,$H798:$H1098,$B795&amp;"*",$E798:$E1098,"&lt;&gt;"&amp;"ндс(-)")+SUMIFS(BQ798:BQ1098,$H798:$H1098,$B795&amp;"*",$E798:$E1098,"ндс(-)")/(1+Главная!$N$23))</f>
        <v>0</v>
      </c>
      <c r="BR795" s="100">
        <f>IF(BR$8="",0,SUMIFS(BR798:BR1098,$H798:$H1098,$B795&amp;"*",$E798:$E1098,"&lt;&gt;"&amp;"ндс(-)")+SUMIFS(BR798:BR1098,$H798:$H1098,$B795&amp;"*",$E798:$E1098,"ндс(-)")/(1+Главная!$N$23))</f>
        <v>0</v>
      </c>
      <c r="BS795" s="100">
        <f>IF(BS$8="",0,SUMIFS(BS798:BS1098,$H798:$H1098,$B795&amp;"*",$E798:$E1098,"&lt;&gt;"&amp;"ндс(-)")+SUMIFS(BS798:BS1098,$H798:$H1098,$B795&amp;"*",$E798:$E1098,"ндс(-)")/(1+Главная!$N$23))</f>
        <v>0</v>
      </c>
      <c r="BT795" s="100">
        <f>IF(BT$8="",0,SUMIFS(BT798:BT1098,$H798:$H1098,$B795&amp;"*",$E798:$E1098,"&lt;&gt;"&amp;"ндс(-)")+SUMIFS(BT798:BT1098,$H798:$H1098,$B795&amp;"*",$E798:$E1098,"ндс(-)")/(1+Главная!$N$23))</f>
        <v>0</v>
      </c>
      <c r="BU795" s="100">
        <f>IF(BU$8="",0,SUMIFS(BU798:BU1098,$H798:$H1098,$B795&amp;"*",$E798:$E1098,"&lt;&gt;"&amp;"ндс(-)")+SUMIFS(BU798:BU1098,$H798:$H1098,$B795&amp;"*",$E798:$E1098,"ндс(-)")/(1+Главная!$N$23))</f>
        <v>0</v>
      </c>
      <c r="BV795" s="100">
        <f>IF(BV$8="",0,SUMIFS(BV798:BV1098,$H798:$H1098,$B795&amp;"*",$E798:$E1098,"&lt;&gt;"&amp;"ндс(-)")+SUMIFS(BV798:BV1098,$H798:$H1098,$B795&amp;"*",$E798:$E1098,"ндс(-)")/(1+Главная!$N$23))</f>
        <v>0</v>
      </c>
      <c r="BW795" s="100">
        <f>IF(BW$8="",0,SUMIFS(BW798:BW1098,$H798:$H1098,$B795&amp;"*",$E798:$E1098,"&lt;&gt;"&amp;"ндс(-)")+SUMIFS(BW798:BW1098,$H798:$H1098,$B795&amp;"*",$E798:$E1098,"ндс(-)")/(1+Главная!$N$23))</f>
        <v>0</v>
      </c>
      <c r="BX795" s="100">
        <f>IF(BX$8="",0,SUMIFS(BX798:BX1098,$H798:$H1098,$B795&amp;"*",$E798:$E1098,"&lt;&gt;"&amp;"ндс(-)")+SUMIFS(BX798:BX1098,$H798:$H1098,$B795&amp;"*",$E798:$E1098,"ндс(-)")/(1+Главная!$N$23))</f>
        <v>0</v>
      </c>
      <c r="BY795" s="100">
        <f>IF(BY$8="",0,SUMIFS(BY798:BY1098,$H798:$H1098,$B795&amp;"*",$E798:$E1098,"&lt;&gt;"&amp;"ндс(-)")+SUMIFS(BY798:BY1098,$H798:$H1098,$B795&amp;"*",$E798:$E1098,"ндс(-)")/(1+Главная!$N$23))</f>
        <v>0</v>
      </c>
      <c r="BZ795" s="100">
        <f>IF(BZ$8="",0,SUMIFS(BZ798:BZ1098,$H798:$H1098,$B795&amp;"*",$E798:$E1098,"&lt;&gt;"&amp;"ндс(-)")+SUMIFS(BZ798:BZ1098,$H798:$H1098,$B795&amp;"*",$E798:$E1098,"ндс(-)")/(1+Главная!$N$23))</f>
        <v>0</v>
      </c>
      <c r="CA795" s="100">
        <f>IF(CA$8="",0,SUMIFS(CA798:CA1098,$H798:$H1098,$B795&amp;"*",$E798:$E1098,"&lt;&gt;"&amp;"ндс(-)")+SUMIFS(CA798:CA1098,$H798:$H1098,$B795&amp;"*",$E798:$E1098,"ндс(-)")/(1+Главная!$N$23))</f>
        <v>0</v>
      </c>
      <c r="CB795" s="100">
        <f>IF(CB$8="",0,SUMIFS(CB798:CB1098,$H798:$H1098,$B795&amp;"*",$E798:$E1098,"&lt;&gt;"&amp;"ндс(-)")+SUMIFS(CB798:CB1098,$H798:$H1098,$B795&amp;"*",$E798:$E1098,"ндс(-)")/(1+Главная!$N$23))</f>
        <v>0</v>
      </c>
      <c r="CC795" s="100">
        <f>IF(CC$8="",0,SUMIFS(CC798:CC1098,$H798:$H1098,$B795&amp;"*",$E798:$E1098,"&lt;&gt;"&amp;"ндс(-)")+SUMIFS(CC798:CC1098,$H798:$H1098,$B795&amp;"*",$E798:$E1098,"ндс(-)")/(1+Главная!$N$23))</f>
        <v>0</v>
      </c>
      <c r="CD795" s="100">
        <f>IF(CD$8="",0,SUMIFS(CD798:CD1098,$H798:$H1098,$B795&amp;"*",$E798:$E1098,"&lt;&gt;"&amp;"ндс(-)")+SUMIFS(CD798:CD1098,$H798:$H1098,$B795&amp;"*",$E798:$E1098,"ндс(-)")/(1+Главная!$N$23))</f>
        <v>0</v>
      </c>
      <c r="CE795" s="100">
        <f>IF(CE$8="",0,SUMIFS(CE798:CE1098,$H798:$H1098,$B795&amp;"*",$E798:$E1098,"&lt;&gt;"&amp;"ндс(-)")+SUMIFS(CE798:CE1098,$H798:$H1098,$B795&amp;"*",$E798:$E1098,"ндс(-)")/(1+Главная!$N$23))</f>
        <v>0</v>
      </c>
      <c r="CF795" s="100">
        <f>IF(CF$8="",0,SUMIFS(CF798:CF1098,$H798:$H1098,$B795&amp;"*",$E798:$E1098,"&lt;&gt;"&amp;"ндс(-)")+SUMIFS(CF798:CF1098,$H798:$H1098,$B795&amp;"*",$E798:$E1098,"ндс(-)")/(1+Главная!$N$23))</f>
        <v>0</v>
      </c>
      <c r="CG795" s="100">
        <f>IF(CG$8="",0,SUMIFS(CG798:CG1098,$H798:$H1098,$B795&amp;"*",$E798:$E1098,"&lt;&gt;"&amp;"ндс(-)")+SUMIFS(CG798:CG1098,$H798:$H1098,$B795&amp;"*",$E798:$E1098,"ндс(-)")/(1+Главная!$N$23))</f>
        <v>0</v>
      </c>
      <c r="CH795" s="100">
        <f>IF(CH$8="",0,SUMIFS(CH798:CH1098,$H798:$H1098,$B795&amp;"*",$E798:$E1098,"&lt;&gt;"&amp;"ндс(-)")+SUMIFS(CH798:CH1098,$H798:$H1098,$B795&amp;"*",$E798:$E1098,"ндс(-)")/(1+Главная!$N$23))</f>
        <v>0</v>
      </c>
      <c r="CI795" s="100">
        <f>IF(CI$8="",0,SUMIFS(CI798:CI1098,$H798:$H1098,$B795&amp;"*",$E798:$E1098,"&lt;&gt;"&amp;"ндс(-)")+SUMIFS(CI798:CI1098,$H798:$H1098,$B795&amp;"*",$E798:$E1098,"ндс(-)")/(1+Главная!$N$23))</f>
        <v>0</v>
      </c>
      <c r="CJ795" s="100">
        <f>IF(CJ$8="",0,SUMIFS(CJ798:CJ1098,$H798:$H1098,$B795&amp;"*",$E798:$E1098,"&lt;&gt;"&amp;"ндс(-)")+SUMIFS(CJ798:CJ1098,$H798:$H1098,$B795&amp;"*",$E798:$E1098,"ндс(-)")/(1+Главная!$N$23))</f>
        <v>0</v>
      </c>
      <c r="CK795" s="100">
        <f>IF(CK$8="",0,SUMIFS(CK798:CK1098,$H798:$H1098,$B795&amp;"*",$E798:$E1098,"&lt;&gt;"&amp;"ндс(-)")+SUMIFS(CK798:CK1098,$H798:$H1098,$B795&amp;"*",$E798:$E1098,"ндс(-)")/(1+Главная!$N$23))</f>
        <v>0</v>
      </c>
      <c r="CL795" s="100">
        <f>IF(CL$8="",0,SUMIFS(CL798:CL1098,$H798:$H1098,$B795&amp;"*",$E798:$E1098,"&lt;&gt;"&amp;"ндс(-)")+SUMIFS(CL798:CL1098,$H798:$H1098,$B795&amp;"*",$E798:$E1098,"ндс(-)")/(1+Главная!$N$23))</f>
        <v>0</v>
      </c>
      <c r="CM795" s="100">
        <f>IF(CM$8="",0,SUMIFS(CM798:CM1098,$H798:$H1098,$B795&amp;"*",$E798:$E1098,"&lt;&gt;"&amp;"ндс(-)")+SUMIFS(CM798:CM1098,$H798:$H1098,$B795&amp;"*",$E798:$E1098,"ндс(-)")/(1+Главная!$N$23))</f>
        <v>0</v>
      </c>
      <c r="CN795" s="100">
        <f>IF(CN$8="",0,SUMIFS(CN798:CN1098,$H798:$H1098,$B795&amp;"*",$E798:$E1098,"&lt;&gt;"&amp;"ндс(-)")+SUMIFS(CN798:CN1098,$H798:$H1098,$B795&amp;"*",$E798:$E1098,"ндс(-)")/(1+Главная!$N$23))</f>
        <v>0</v>
      </c>
      <c r="CO795" s="100">
        <f>IF(CO$8="",0,SUMIFS(CO798:CO1098,$H798:$H1098,$B795&amp;"*",$E798:$E1098,"&lt;&gt;"&amp;"ндс(-)")+SUMIFS(CO798:CO1098,$H798:$H1098,$B795&amp;"*",$E798:$E1098,"ндс(-)")/(1+Главная!$N$23))</f>
        <v>0</v>
      </c>
      <c r="CP795" s="100">
        <f>IF(CP$8="",0,SUMIFS(CP798:CP1098,$H798:$H1098,$B795&amp;"*",$E798:$E1098,"&lt;&gt;"&amp;"ндс(-)")+SUMIFS(CP798:CP1098,$H798:$H1098,$B795&amp;"*",$E798:$E1098,"ндс(-)")/(1+Главная!$N$23))</f>
        <v>0</v>
      </c>
      <c r="CQ795" s="100">
        <f>IF(CQ$8="",0,SUMIFS(CQ798:CQ1098,$H798:$H1098,$B795&amp;"*",$E798:$E1098,"&lt;&gt;"&amp;"ндс(-)")+SUMIFS(CQ798:CQ1098,$H798:$H1098,$B795&amp;"*",$E798:$E1098,"ндс(-)")/(1+Главная!$N$23))</f>
        <v>0</v>
      </c>
      <c r="CR795" s="100">
        <f>IF(CR$8="",0,SUMIFS(CR798:CR1098,$H798:$H1098,$B795&amp;"*",$E798:$E1098,"&lt;&gt;"&amp;"ндс(-)")+SUMIFS(CR798:CR1098,$H798:$H1098,$B795&amp;"*",$E798:$E1098,"ндс(-)")/(1+Главная!$N$23))</f>
        <v>0</v>
      </c>
      <c r="CS795" s="100">
        <f>IF(CS$8="",0,SUMIFS(CS798:CS1098,$H798:$H1098,$B795&amp;"*",$E798:$E1098,"&lt;&gt;"&amp;"ндс(-)")+SUMIFS(CS798:CS1098,$H798:$H1098,$B795&amp;"*",$E798:$E1098,"ндс(-)")/(1+Главная!$N$23))</f>
        <v>0</v>
      </c>
      <c r="CT795" s="100">
        <f>IF(CT$8="",0,SUMIFS(CT798:CT1098,$H798:$H1098,$B795&amp;"*",$E798:$E1098,"&lt;&gt;"&amp;"ндс(-)")+SUMIFS(CT798:CT1098,$H798:$H1098,$B795&amp;"*",$E798:$E1098,"ндс(-)")/(1+Главная!$N$23))</f>
        <v>0</v>
      </c>
      <c r="CU795" s="100">
        <f>IF(CU$8="",0,SUMIFS(CU798:CU1098,$H798:$H1098,$B795&amp;"*",$E798:$E1098,"&lt;&gt;"&amp;"ндс(-)")+SUMIFS(CU798:CU1098,$H798:$H1098,$B795&amp;"*",$E798:$E1098,"ндс(-)")/(1+Главная!$N$23))</f>
        <v>0</v>
      </c>
      <c r="CV795" s="100">
        <f>IF(CV$8="",0,SUMIFS(CV798:CV1098,$H798:$H1098,$B795&amp;"*",$E798:$E1098,"&lt;&gt;"&amp;"ндс(-)")+SUMIFS(CV798:CV1098,$H798:$H1098,$B795&amp;"*",$E798:$E1098,"ндс(-)")/(1+Главная!$N$23))</f>
        <v>0</v>
      </c>
      <c r="CW795" s="100">
        <f>IF(CW$8="",0,SUMIFS(CW798:CW1098,$H798:$H1098,$B795&amp;"*",$E798:$E1098,"&lt;&gt;"&amp;"ндс(-)")+SUMIFS(CW798:CW1098,$H798:$H1098,$B795&amp;"*",$E798:$E1098,"ндс(-)")/(1+Главная!$N$23))</f>
        <v>0</v>
      </c>
      <c r="CX795" s="100">
        <f>IF(CX$8="",0,SUMIFS(CX798:CX1098,$H798:$H1098,$B795&amp;"*",$E798:$E1098,"&lt;&gt;"&amp;"ндс(-)")+SUMIFS(CX798:CX1098,$H798:$H1098,$B795&amp;"*",$E798:$E1098,"ндс(-)")/(1+Главная!$N$23))</f>
        <v>0</v>
      </c>
      <c r="CY795" s="100">
        <f>IF(CY$8="",0,SUMIFS(CY798:CY1098,$H798:$H1098,$B795&amp;"*",$E798:$E1098,"&lt;&gt;"&amp;"ндс(-)")+SUMIFS(CY798:CY1098,$H798:$H1098,$B795&amp;"*",$E798:$E1098,"ндс(-)")/(1+Главная!$N$23))</f>
        <v>0</v>
      </c>
      <c r="CZ795" s="100">
        <f>IF(CZ$8="",0,SUMIFS(CZ798:CZ1098,$H798:$H1098,$B795&amp;"*",$E798:$E1098,"&lt;&gt;"&amp;"ндс(-)")+SUMIFS(CZ798:CZ1098,$H798:$H1098,$B795&amp;"*",$E798:$E1098,"ндс(-)")/(1+Главная!$N$23))</f>
        <v>0</v>
      </c>
      <c r="DA795" s="100">
        <f>IF(DA$8="",0,SUMIFS(DA798:DA1098,$H798:$H1098,$B795&amp;"*",$E798:$E1098,"&lt;&gt;"&amp;"ндс(-)")+SUMIFS(DA798:DA1098,$H798:$H1098,$B795&amp;"*",$E798:$E1098,"ндс(-)")/(1+Главная!$N$23))</f>
        <v>0</v>
      </c>
      <c r="DB795" s="100">
        <f>IF(DB$8="",0,SUMIFS(DB798:DB1098,$H798:$H1098,$B795&amp;"*",$E798:$E1098,"&lt;&gt;"&amp;"ндс(-)")+SUMIFS(DB798:DB1098,$H798:$H1098,$B795&amp;"*",$E798:$E1098,"ндс(-)")/(1+Главная!$N$23))</f>
        <v>0</v>
      </c>
      <c r="DC795" s="100">
        <f>IF(DC$8="",0,SUMIFS(DC798:DC1098,$H798:$H1098,$B795&amp;"*",$E798:$E1098,"&lt;&gt;"&amp;"ндс(-)")+SUMIFS(DC798:DC1098,$H798:$H1098,$B795&amp;"*",$E798:$E1098,"ндс(-)")/(1+Главная!$N$23))</f>
        <v>0</v>
      </c>
      <c r="DD795" s="100">
        <f>IF(DD$8="",0,SUMIFS(DD798:DD1098,$H798:$H1098,$B795&amp;"*",$E798:$E1098,"&lt;&gt;"&amp;"ндс(-)")+SUMIFS(DD798:DD1098,$H798:$H1098,$B795&amp;"*",$E798:$E1098,"ндс(-)")/(1+Главная!$N$23))</f>
        <v>0</v>
      </c>
      <c r="DE795" s="100">
        <f>IF(DE$8="",0,SUMIFS(DE798:DE1098,$H798:$H1098,$B795&amp;"*",$E798:$E1098,"&lt;&gt;"&amp;"ндс(-)")+SUMIFS(DE798:DE1098,$H798:$H1098,$B795&amp;"*",$E798:$E1098,"ндс(-)")/(1+Главная!$N$23))</f>
        <v>0</v>
      </c>
      <c r="DF795" s="100">
        <f>IF(DF$8="",0,SUMIFS(DF798:DF1098,$H798:$H1098,$B795&amp;"*",$E798:$E1098,"&lt;&gt;"&amp;"ндс(-)")+SUMIFS(DF798:DF1098,$H798:$H1098,$B795&amp;"*",$E798:$E1098,"ндс(-)")/(1+Главная!$N$23))</f>
        <v>0</v>
      </c>
      <c r="DG795" s="100">
        <f>IF(DG$8="",0,SUMIFS(DG798:DG1098,$H798:$H1098,$B795&amp;"*",$E798:$E1098,"&lt;&gt;"&amp;"ндс(-)")+SUMIFS(DG798:DG1098,$H798:$H1098,$B795&amp;"*",$E798:$E1098,"ндс(-)")/(1+Главная!$N$23))</f>
        <v>0</v>
      </c>
      <c r="DH795" s="100">
        <f>IF(DH$8="",0,SUMIFS(DH798:DH1098,$H798:$H1098,$B795&amp;"*",$E798:$E1098,"&lt;&gt;"&amp;"ндс(-)")+SUMIFS(DH798:DH1098,$H798:$H1098,$B795&amp;"*",$E798:$E1098,"ндс(-)")/(1+Главная!$N$23))</f>
        <v>0</v>
      </c>
      <c r="DI795" s="100">
        <f>IF(DI$8="",0,SUMIFS(DI798:DI1098,$H798:$H1098,$B795&amp;"*",$E798:$E1098,"&lt;&gt;"&amp;"ндс(-)")+SUMIFS(DI798:DI1098,$H798:$H1098,$B795&amp;"*",$E798:$E1098,"ндс(-)")/(1+Главная!$N$23))</f>
        <v>0</v>
      </c>
      <c r="DJ795" s="100">
        <f>IF(DJ$8="",0,SUMIFS(DJ798:DJ1098,$H798:$H1098,$B795&amp;"*",$E798:$E1098,"&lt;&gt;"&amp;"ндс(-)")+SUMIFS(DJ798:DJ1098,$H798:$H1098,$B795&amp;"*",$E798:$E1098,"ндс(-)")/(1+Главная!$N$23))</f>
        <v>0</v>
      </c>
      <c r="DK795" s="100">
        <f>IF(DK$8="",0,SUMIFS(DK798:DK1098,$H798:$H1098,$B795&amp;"*",$E798:$E1098,"&lt;&gt;"&amp;"ндс(-)")+SUMIFS(DK798:DK1098,$H798:$H1098,$B795&amp;"*",$E798:$E1098,"ндс(-)")/(1+Главная!$N$23))</f>
        <v>0</v>
      </c>
      <c r="DL795" s="100">
        <f>IF(DL$8="",0,SUMIFS(DL798:DL1098,$H798:$H1098,$B795&amp;"*",$E798:$E1098,"&lt;&gt;"&amp;"ндс(-)")+SUMIFS(DL798:DL1098,$H798:$H1098,$B795&amp;"*",$E798:$E1098,"ндс(-)")/(1+Главная!$N$23))</f>
        <v>0</v>
      </c>
      <c r="DM795" s="100">
        <f>IF(DM$8="",0,SUMIFS(DM798:DM1098,$H798:$H1098,$B795&amp;"*",$E798:$E1098,"&lt;&gt;"&amp;"ндс(-)")+SUMIFS(DM798:DM1098,$H798:$H1098,$B795&amp;"*",$E798:$E1098,"ндс(-)")/(1+Главная!$N$23))</f>
        <v>0</v>
      </c>
      <c r="DN795" s="100">
        <f>IF(DN$8="",0,SUMIFS(DN798:DN1098,$H798:$H1098,$B795&amp;"*",$E798:$E1098,"&lt;&gt;"&amp;"ндс(-)")+SUMIFS(DN798:DN1098,$H798:$H1098,$B795&amp;"*",$E798:$E1098,"ндс(-)")/(1+Главная!$N$23))</f>
        <v>0</v>
      </c>
      <c r="DO795" s="100">
        <f>IF(DO$8="",0,SUMIFS(DO798:DO1098,$H798:$H1098,$B795&amp;"*",$E798:$E1098,"&lt;&gt;"&amp;"ндс(-)")+SUMIFS(DO798:DO1098,$H798:$H1098,$B795&amp;"*",$E798:$E1098,"ндс(-)")/(1+Главная!$N$23))</f>
        <v>0</v>
      </c>
      <c r="DP795" s="100">
        <f>IF(DP$8="",0,SUMIFS(DP798:DP1098,$H798:$H1098,$B795&amp;"*",$E798:$E1098,"&lt;&gt;"&amp;"ндс(-)")+SUMIFS(DP798:DP1098,$H798:$H1098,$B795&amp;"*",$E798:$E1098,"ндс(-)")/(1+Главная!$N$23))</f>
        <v>0</v>
      </c>
      <c r="DQ795" s="100">
        <f>IF(DQ$8="",0,SUMIFS(DQ798:DQ1098,$H798:$H1098,$B795&amp;"*",$E798:$E1098,"&lt;&gt;"&amp;"ндс(-)")+SUMIFS(DQ798:DQ1098,$H798:$H1098,$B795&amp;"*",$E798:$E1098,"ндс(-)")/(1+Главная!$N$23))</f>
        <v>0</v>
      </c>
      <c r="DR795" s="100">
        <f>IF(DR$8="",0,SUMIFS(DR798:DR1098,$H798:$H1098,$B795&amp;"*",$E798:$E1098,"&lt;&gt;"&amp;"ндс(-)")+SUMIFS(DR798:DR1098,$H798:$H1098,$B795&amp;"*",$E798:$E1098,"ндс(-)")/(1+Главная!$N$23))</f>
        <v>0</v>
      </c>
      <c r="DS795" s="100">
        <f>IF(DS$8="",0,SUMIFS(DS798:DS1098,$H798:$H1098,$B795&amp;"*",$E798:$E1098,"&lt;&gt;"&amp;"ндс(-)")+SUMIFS(DS798:DS1098,$H798:$H1098,$B795&amp;"*",$E798:$E1098,"ндс(-)")/(1+Главная!$N$23))</f>
        <v>0</v>
      </c>
      <c r="DT795" s="100">
        <f>IF(DT$8="",0,SUMIFS(DT798:DT1098,$H798:$H1098,$B795&amp;"*",$E798:$E1098,"&lt;&gt;"&amp;"ндс(-)")+SUMIFS(DT798:DT1098,$H798:$H1098,$B795&amp;"*",$E798:$E1098,"ндс(-)")/(1+Главная!$N$23))</f>
        <v>0</v>
      </c>
      <c r="DU795" s="100">
        <f>IF(DU$8="",0,SUMIFS(DU798:DU1098,$H798:$H1098,$B795&amp;"*",$E798:$E1098,"&lt;&gt;"&amp;"ндс(-)")+SUMIFS(DU798:DU1098,$H798:$H1098,$B795&amp;"*",$E798:$E1098,"ндс(-)")/(1+Главная!$N$23))</f>
        <v>0</v>
      </c>
      <c r="DV795" s="100">
        <f>IF(DV$8="",0,SUMIFS(DV798:DV1098,$H798:$H1098,$B795&amp;"*",$E798:$E1098,"&lt;&gt;"&amp;"ндс(-)")+SUMIFS(DV798:DV1098,$H798:$H1098,$B795&amp;"*",$E798:$E1098,"ндс(-)")/(1+Главная!$N$23))</f>
        <v>0</v>
      </c>
      <c r="DW795" s="100">
        <f>IF(DW$8="",0,SUMIFS(DW798:DW1098,$H798:$H1098,$B795&amp;"*",$E798:$E1098,"&lt;&gt;"&amp;"ндс(-)")+SUMIFS(DW798:DW1098,$H798:$H1098,$B795&amp;"*",$E798:$E1098,"ндс(-)")/(1+Главная!$N$23))</f>
        <v>0</v>
      </c>
      <c r="DX795" s="100">
        <f>IF(DX$8="",0,SUMIFS(DX798:DX1098,$H798:$H1098,$B795&amp;"*",$E798:$E1098,"&lt;&gt;"&amp;"ндс(-)")+SUMIFS(DX798:DX1098,$H798:$H1098,$B795&amp;"*",$E798:$E1098,"ндс(-)")/(1+Главная!$N$23))</f>
        <v>0</v>
      </c>
      <c r="DY795" s="100">
        <f>IF(DY$8="",0,SUMIFS(DY798:DY1098,$H798:$H1098,$B795&amp;"*",$E798:$E1098,"&lt;&gt;"&amp;"ндс(-)")+SUMIFS(DY798:DY1098,$H798:$H1098,$B795&amp;"*",$E798:$E1098,"ндс(-)")/(1+Главная!$N$23))</f>
        <v>0</v>
      </c>
      <c r="DZ795" s="100">
        <f>IF(DZ$8="",0,SUMIFS(DZ798:DZ1098,$H798:$H1098,$B795&amp;"*",$E798:$E1098,"&lt;&gt;"&amp;"ндс(-)")+SUMIFS(DZ798:DZ1098,$H798:$H1098,$B795&amp;"*",$E798:$E1098,"ндс(-)")/(1+Главная!$N$23))</f>
        <v>0</v>
      </c>
      <c r="EA795" s="100">
        <f>IF(EA$8="",0,SUMIFS(EA798:EA1098,$H798:$H1098,$B795&amp;"*",$E798:$E1098,"&lt;&gt;"&amp;"ндс(-)")+SUMIFS(EA798:EA1098,$H798:$H1098,$B795&amp;"*",$E798:$E1098,"ндс(-)")/(1+Главная!$N$23))</f>
        <v>0</v>
      </c>
      <c r="EB795" s="100">
        <f>IF(EB$8="",0,SUMIFS(EB798:EB1098,$H798:$H1098,$B795&amp;"*",$E798:$E1098,"&lt;&gt;"&amp;"ндс(-)")+SUMIFS(EB798:EB1098,$H798:$H1098,$B795&amp;"*",$E798:$E1098,"ндс(-)")/(1+Главная!$N$23))</f>
        <v>0</v>
      </c>
      <c r="EC795" s="100">
        <f>IF(EC$8="",0,SUMIFS(EC798:EC1098,$H798:$H1098,$B795&amp;"*",$E798:$E1098,"&lt;&gt;"&amp;"ндс(-)")+SUMIFS(EC798:EC1098,$H798:$H1098,$B795&amp;"*",$E798:$E1098,"ндс(-)")/(1+Главная!$N$23))</f>
        <v>0</v>
      </c>
      <c r="ED795" s="100">
        <f>IF(ED$8="",0,SUMIFS(ED798:ED1098,$H798:$H1098,$B795&amp;"*",$E798:$E1098,"&lt;&gt;"&amp;"ндс(-)")+SUMIFS(ED798:ED1098,$H798:$H1098,$B795&amp;"*",$E798:$E1098,"ндс(-)")/(1+Главная!$N$23))</f>
        <v>0</v>
      </c>
      <c r="EE795" s="100">
        <f>IF(EE$8="",0,SUMIFS(EE798:EE1098,$H798:$H1098,$B795&amp;"*",$E798:$E1098,"&lt;&gt;"&amp;"ндс(-)")+SUMIFS(EE798:EE1098,$H798:$H1098,$B795&amp;"*",$E798:$E1098,"ндс(-)")/(1+Главная!$N$23))</f>
        <v>0</v>
      </c>
      <c r="EF795" s="100">
        <f>IF(EF$8="",0,SUMIFS(EF798:EF1098,$H798:$H1098,$B795&amp;"*",$E798:$E1098,"&lt;&gt;"&amp;"ндс(-)")+SUMIFS(EF798:EF1098,$H798:$H1098,$B795&amp;"*",$E798:$E1098,"ндс(-)")/(1+Главная!$N$23))</f>
        <v>0</v>
      </c>
      <c r="EG795" s="100">
        <f>IF(EG$8="",0,SUMIFS(EG798:EG1098,$H798:$H1098,$B795&amp;"*",$E798:$E1098,"&lt;&gt;"&amp;"ндс(-)")+SUMIFS(EG798:EG1098,$H798:$H1098,$B795&amp;"*",$E798:$E1098,"ндс(-)")/(1+Главная!$N$23))</f>
        <v>0</v>
      </c>
      <c r="EH795" s="100">
        <f>IF(EH$8="",0,SUMIFS(EH798:EH1098,$H798:$H1098,$B795&amp;"*",$E798:$E1098,"&lt;&gt;"&amp;"ндс(-)")+SUMIFS(EH798:EH1098,$H798:$H1098,$B795&amp;"*",$E798:$E1098,"ндс(-)")/(1+Главная!$N$23))</f>
        <v>0</v>
      </c>
      <c r="EI795" s="100">
        <f>IF(EI$8="",0,SUMIFS(EI798:EI1098,$H798:$H1098,$B795&amp;"*",$E798:$E1098,"&lt;&gt;"&amp;"ндс(-)")+SUMIFS(EI798:EI1098,$H798:$H1098,$B795&amp;"*",$E798:$E1098,"ндс(-)")/(1+Главная!$N$23))</f>
        <v>0</v>
      </c>
      <c r="EJ795" s="100">
        <f>IF(EJ$8="",0,SUMIFS(EJ798:EJ1098,$H798:$H1098,$B795&amp;"*",$E798:$E1098,"&lt;&gt;"&amp;"ндс(-)")+SUMIFS(EJ798:EJ1098,$H798:$H1098,$B795&amp;"*",$E798:$E1098,"ндс(-)")/(1+Главная!$N$23))</f>
        <v>0</v>
      </c>
      <c r="EK795" s="100">
        <f>IF(EK$8="",0,SUMIFS(EK798:EK1098,$H798:$H1098,$B795&amp;"*",$E798:$E1098,"&lt;&gt;"&amp;"ндс(-)")+SUMIFS(EK798:EK1098,$H798:$H1098,$B795&amp;"*",$E798:$E1098,"ндс(-)")/(1+Главная!$N$23))</f>
        <v>0</v>
      </c>
      <c r="EL795" s="100">
        <f>IF(EL$8="",0,SUMIFS(EL798:EL1098,$H798:$H1098,$B795&amp;"*",$E798:$E1098,"&lt;&gt;"&amp;"ндс(-)")+SUMIFS(EL798:EL1098,$H798:$H1098,$B795&amp;"*",$E798:$E1098,"ндс(-)")/(1+Главная!$N$23))</f>
        <v>0</v>
      </c>
      <c r="EM795" s="100">
        <f>IF(EM$8="",0,SUMIFS(EM798:EM1098,$H798:$H1098,$B795&amp;"*",$E798:$E1098,"&lt;&gt;"&amp;"ндс(-)")+SUMIFS(EM798:EM1098,$H798:$H1098,$B795&amp;"*",$E798:$E1098,"ндс(-)")/(1+Главная!$N$23))</f>
        <v>0</v>
      </c>
      <c r="EN795" s="100">
        <f>IF(EN$8="",0,SUMIFS(EN798:EN1098,$H798:$H1098,$B795&amp;"*",$E798:$E1098,"&lt;&gt;"&amp;"ндс(-)")+SUMIFS(EN798:EN1098,$H798:$H1098,$B795&amp;"*",$E798:$E1098,"ндс(-)")/(1+Главная!$N$23))</f>
        <v>0</v>
      </c>
      <c r="EO795" s="100">
        <f>IF(EO$8="",0,SUMIFS(EO798:EO1098,$H798:$H1098,$B795&amp;"*",$E798:$E1098,"&lt;&gt;"&amp;"ндс(-)")+SUMIFS(EO798:EO1098,$H798:$H1098,$B795&amp;"*",$E798:$E1098,"ндс(-)")/(1+Главная!$N$23))</f>
        <v>0</v>
      </c>
      <c r="EP795" s="100">
        <f>IF(EP$8="",0,SUMIFS(EP798:EP1098,$H798:$H1098,$B795&amp;"*",$E798:$E1098,"&lt;&gt;"&amp;"ндс(-)")+SUMIFS(EP798:EP1098,$H798:$H1098,$B795&amp;"*",$E798:$E1098,"ндс(-)")/(1+Главная!$N$23))</f>
        <v>0</v>
      </c>
      <c r="EQ795" s="100">
        <f>IF(EQ$8="",0,SUMIFS(EQ798:EQ1098,$H798:$H1098,$B795&amp;"*",$E798:$E1098,"&lt;&gt;"&amp;"ндс(-)")+SUMIFS(EQ798:EQ1098,$H798:$H1098,$B795&amp;"*",$E798:$E1098,"ндс(-)")/(1+Главная!$N$23))</f>
        <v>0</v>
      </c>
      <c r="ER795" s="100">
        <f>IF(ER$8="",0,SUMIFS(ER798:ER1098,$H798:$H1098,$B795&amp;"*",$E798:$E1098,"&lt;&gt;"&amp;"ндс(-)")+SUMIFS(ER798:ER1098,$H798:$H1098,$B795&amp;"*",$E798:$E1098,"ндс(-)")/(1+Главная!$N$23))</f>
        <v>0</v>
      </c>
      <c r="ES795" s="100">
        <f>IF(ES$8="",0,SUMIFS(ES798:ES1098,$H798:$H1098,$B795&amp;"*",$E798:$E1098,"&lt;&gt;"&amp;"ндс(-)")+SUMIFS(ES798:ES1098,$H798:$H1098,$B795&amp;"*",$E798:$E1098,"ндс(-)")/(1+Главная!$N$23))</f>
        <v>0</v>
      </c>
      <c r="ET795" s="100">
        <f>IF(ET$8="",0,SUMIFS(ET798:ET1098,$H798:$H1098,$B795&amp;"*",$E798:$E1098,"&lt;&gt;"&amp;"ндс(-)")+SUMIFS(ET798:ET1098,$H798:$H1098,$B795&amp;"*",$E798:$E1098,"ндс(-)")/(1+Главная!$N$23))</f>
        <v>0</v>
      </c>
      <c r="EU795" s="100">
        <f>IF(EU$8="",0,SUMIFS(EU798:EU1098,$H798:$H1098,$B795&amp;"*",$E798:$E1098,"&lt;&gt;"&amp;"ндс(-)")+SUMIFS(EU798:EU1098,$H798:$H1098,$B795&amp;"*",$E798:$E1098,"ндс(-)")/(1+Главная!$N$23))</f>
        <v>0</v>
      </c>
      <c r="EV795" s="100">
        <f>IF(EV$8="",0,SUMIFS(EV798:EV1098,$H798:$H1098,$B795&amp;"*",$E798:$E1098,"&lt;&gt;"&amp;"ндс(-)")+SUMIFS(EV798:EV1098,$H798:$H1098,$B795&amp;"*",$E798:$E1098,"ндс(-)")/(1+Главная!$N$23))</f>
        <v>0</v>
      </c>
      <c r="EW795" s="100">
        <f>IF(EW$8="",0,SUMIFS(EW798:EW1098,$H798:$H1098,$B795&amp;"*",$E798:$E1098,"&lt;&gt;"&amp;"ндс(-)")+SUMIFS(EW798:EW1098,$H798:$H1098,$B795&amp;"*",$E798:$E1098,"ндс(-)")/(1+Главная!$N$23))</f>
        <v>0</v>
      </c>
      <c r="EX795" s="100">
        <f>IF(EX$8="",0,SUMIFS(EX798:EX1098,$H798:$H1098,$B795&amp;"*",$E798:$E1098,"&lt;&gt;"&amp;"ндс(-)")+SUMIFS(EX798:EX1098,$H798:$H1098,$B795&amp;"*",$E798:$E1098,"ндс(-)")/(1+Главная!$N$23))</f>
        <v>0</v>
      </c>
      <c r="EY795" s="100">
        <f>IF(EY$8="",0,SUMIFS(EY798:EY1098,$H798:$H1098,$B795&amp;"*",$E798:$E1098,"&lt;&gt;"&amp;"ндс(-)")+SUMIFS(EY798:EY1098,$H798:$H1098,$B795&amp;"*",$E798:$E1098,"ндс(-)")/(1+Главная!$N$23))</f>
        <v>0</v>
      </c>
      <c r="EZ795" s="100">
        <f>IF(EZ$8="",0,SUMIFS(EZ798:EZ1098,$H798:$H1098,$B795&amp;"*",$E798:$E1098,"&lt;&gt;"&amp;"ндс(-)")+SUMIFS(EZ798:EZ1098,$H798:$H1098,$B795&amp;"*",$E798:$E1098,"ндс(-)")/(1+Главная!$N$23))</f>
        <v>0</v>
      </c>
      <c r="FA795" s="100">
        <f>IF(FA$8="",0,SUMIFS(FA798:FA1098,$H798:$H1098,$B795&amp;"*",$E798:$E1098,"&lt;&gt;"&amp;"ндс(-)")+SUMIFS(FA798:FA1098,$H798:$H1098,$B795&amp;"*",$E798:$E1098,"ндс(-)")/(1+Главная!$N$23))</f>
        <v>0</v>
      </c>
      <c r="FB795" s="100">
        <f>IF(FB$8="",0,SUMIFS(FB798:FB1098,$H798:$H1098,$B795&amp;"*",$E798:$E1098,"&lt;&gt;"&amp;"ндс(-)")+SUMIFS(FB798:FB1098,$H798:$H1098,$B795&amp;"*",$E798:$E1098,"ндс(-)")/(1+Главная!$N$23))</f>
        <v>0</v>
      </c>
      <c r="FC795" s="100">
        <f>IF(FC$8="",0,SUMIFS(FC798:FC1098,$H798:$H1098,$B795&amp;"*",$E798:$E1098,"&lt;&gt;"&amp;"ндс(-)")+SUMIFS(FC798:FC1098,$H798:$H1098,$B795&amp;"*",$E798:$E1098,"ндс(-)")/(1+Главная!$N$23))</f>
        <v>0</v>
      </c>
      <c r="FD795" s="100">
        <f>IF(FD$8="",0,SUMIFS(FD798:FD1098,$H798:$H1098,$B795&amp;"*",$E798:$E1098,"&lt;&gt;"&amp;"ндс(-)")+SUMIFS(FD798:FD1098,$H798:$H1098,$B795&amp;"*",$E798:$E1098,"ндс(-)")/(1+Главная!$N$23))</f>
        <v>0</v>
      </c>
      <c r="FE795" s="100">
        <f>IF(FE$8="",0,SUMIFS(FE798:FE1098,$H798:$H1098,$B795&amp;"*",$E798:$E1098,"&lt;&gt;"&amp;"ндс(-)")+SUMIFS(FE798:FE1098,$H798:$H1098,$B795&amp;"*",$E798:$E1098,"ндс(-)")/(1+Главная!$N$23))</f>
        <v>0</v>
      </c>
      <c r="FF795" s="100">
        <f>IF(FF$8="",0,SUMIFS(FF798:FF1098,$H798:$H1098,$B795&amp;"*",$E798:$E1098,"&lt;&gt;"&amp;"ндс(-)")+SUMIFS(FF798:FF1098,$H798:$H1098,$B795&amp;"*",$E798:$E1098,"ндс(-)")/(1+Главная!$N$23))</f>
        <v>0</v>
      </c>
      <c r="FG795" s="100">
        <f>IF(FG$8="",0,SUMIFS(FG798:FG1098,$H798:$H1098,$B795&amp;"*",$E798:$E1098,"&lt;&gt;"&amp;"ндс(-)")+SUMIFS(FG798:FG1098,$H798:$H1098,$B795&amp;"*",$E798:$E1098,"ндс(-)")/(1+Главная!$N$23))</f>
        <v>0</v>
      </c>
      <c r="FH795" s="100">
        <f>IF(FH$8="",0,SUMIFS(FH798:FH1098,$H798:$H1098,$B795&amp;"*",$E798:$E1098,"&lt;&gt;"&amp;"ндс(-)")+SUMIFS(FH798:FH1098,$H798:$H1098,$B795&amp;"*",$E798:$E1098,"ндс(-)")/(1+Главная!$N$23))</f>
        <v>0</v>
      </c>
      <c r="FI795" s="100">
        <f>IF(FI$8="",0,SUMIFS(FI798:FI1098,$H798:$H1098,$B795&amp;"*",$E798:$E1098,"&lt;&gt;"&amp;"ндс(-)")+SUMIFS(FI798:FI1098,$H798:$H1098,$B795&amp;"*",$E798:$E1098,"ндс(-)")/(1+Главная!$N$23))</f>
        <v>0</v>
      </c>
      <c r="FJ795" s="100">
        <f>IF(FJ$8="",0,SUMIFS(FJ798:FJ1098,$H798:$H1098,$B795&amp;"*",$E798:$E1098,"&lt;&gt;"&amp;"ндс(-)")+SUMIFS(FJ798:FJ1098,$H798:$H1098,$B795&amp;"*",$E798:$E1098,"ндс(-)")/(1+Главная!$N$23))</f>
        <v>0</v>
      </c>
      <c r="FK795" s="100">
        <f>IF(FK$8="",0,SUMIFS(FK798:FK1098,$H798:$H1098,$B795&amp;"*",$E798:$E1098,"&lt;&gt;"&amp;"ндс(-)")+SUMIFS(FK798:FK1098,$H798:$H1098,$B795&amp;"*",$E798:$E1098,"ндс(-)")/(1+Главная!$N$23))</f>
        <v>0</v>
      </c>
      <c r="FL795" s="100">
        <f>IF(FL$8="",0,SUMIFS(FL798:FL1098,$H798:$H1098,$B795&amp;"*",$E798:$E1098,"&lt;&gt;"&amp;"ндс(-)")+SUMIFS(FL798:FL1098,$H798:$H1098,$B795&amp;"*",$E798:$E1098,"ндс(-)")/(1+Главная!$N$23))</f>
        <v>0</v>
      </c>
      <c r="FM795" s="100">
        <f>IF(FM$8="",0,SUMIFS(FM798:FM1098,$H798:$H1098,$B795&amp;"*",$E798:$E1098,"&lt;&gt;"&amp;"ндс(-)")+SUMIFS(FM798:FM1098,$H798:$H1098,$B795&amp;"*",$E798:$E1098,"ндс(-)")/(1+Главная!$N$23))</f>
        <v>0</v>
      </c>
      <c r="FN795" s="100">
        <f>IF(FN$8="",0,SUMIFS(FN798:FN1098,$H798:$H1098,$B795&amp;"*",$E798:$E1098,"&lt;&gt;"&amp;"ндс(-)")+SUMIFS(FN798:FN1098,$H798:$H1098,$B795&amp;"*",$E798:$E1098,"ндс(-)")/(1+Главная!$N$23))</f>
        <v>0</v>
      </c>
      <c r="FO795" s="100">
        <f>IF(FO$8="",0,SUMIFS(FO798:FO1098,$H798:$H1098,$B795&amp;"*",$E798:$E1098,"&lt;&gt;"&amp;"ндс(-)")+SUMIFS(FO798:FO1098,$H798:$H1098,$B795&amp;"*",$E798:$E1098,"ндс(-)")/(1+Главная!$N$23))</f>
        <v>0</v>
      </c>
      <c r="FP795" s="100">
        <f>IF(FP$8="",0,SUMIFS(FP798:FP1098,$H798:$H1098,$B795&amp;"*",$E798:$E1098,"&lt;&gt;"&amp;"ндс(-)")+SUMIFS(FP798:FP1098,$H798:$H1098,$B795&amp;"*",$E798:$E1098,"ндс(-)")/(1+Главная!$N$23))</f>
        <v>0</v>
      </c>
      <c r="FQ795" s="100">
        <f>IF(FQ$8="",0,SUMIFS(FQ798:FQ1098,$H798:$H1098,$B795&amp;"*",$E798:$E1098,"&lt;&gt;"&amp;"ндс(-)")+SUMIFS(FQ798:FQ1098,$H798:$H1098,$B795&amp;"*",$E798:$E1098,"ндс(-)")/(1+Главная!$N$23))</f>
        <v>0</v>
      </c>
      <c r="FR795" s="100">
        <f>IF(FR$8="",0,SUMIFS(FR798:FR1098,$H798:$H1098,$B795&amp;"*",$E798:$E1098,"&lt;&gt;"&amp;"ндс(-)")+SUMIFS(FR798:FR1098,$H798:$H1098,$B795&amp;"*",$E798:$E1098,"ндс(-)")/(1+Главная!$N$23))</f>
        <v>0</v>
      </c>
      <c r="FS795" s="100">
        <f>IF(FS$8="",0,SUMIFS(FS798:FS1098,$H798:$H1098,$B795&amp;"*",$E798:$E1098,"&lt;&gt;"&amp;"ндс(-)")+SUMIFS(FS798:FS1098,$H798:$H1098,$B795&amp;"*",$E798:$E1098,"ндс(-)")/(1+Главная!$N$23))</f>
        <v>0</v>
      </c>
      <c r="FT795" s="100">
        <f>IF(FT$8="",0,SUMIFS(FT798:FT1098,$H798:$H1098,$B795&amp;"*",$E798:$E1098,"&lt;&gt;"&amp;"ндс(-)")+SUMIFS(FT798:FT1098,$H798:$H1098,$B795&amp;"*",$E798:$E1098,"ндс(-)")/(1+Главная!$N$23))</f>
        <v>0</v>
      </c>
      <c r="FU795" s="100">
        <f>IF(FU$8="",0,SUMIFS(FU798:FU1098,$H798:$H1098,$B795&amp;"*",$E798:$E1098,"&lt;&gt;"&amp;"ндс(-)")+SUMIFS(FU798:FU1098,$H798:$H1098,$B795&amp;"*",$E798:$E1098,"ндс(-)")/(1+Главная!$N$23))</f>
        <v>0</v>
      </c>
      <c r="FV795" s="100">
        <f>IF(FV$8="",0,SUMIFS(FV798:FV1098,$H798:$H1098,$B795&amp;"*",$E798:$E1098,"&lt;&gt;"&amp;"ндс(-)")+SUMIFS(FV798:FV1098,$H798:$H1098,$B795&amp;"*",$E798:$E1098,"ндс(-)")/(1+Главная!$N$23))</f>
        <v>0</v>
      </c>
      <c r="FW795" s="100">
        <f>IF(FW$8="",0,SUMIFS(FW798:FW1098,$H798:$H1098,$B795&amp;"*",$E798:$E1098,"&lt;&gt;"&amp;"ндс(-)")+SUMIFS(FW798:FW1098,$H798:$H1098,$B795&amp;"*",$E798:$E1098,"ндс(-)")/(1+Главная!$N$23))</f>
        <v>0</v>
      </c>
      <c r="FX795" s="100">
        <f>IF(FX$8="",0,SUMIFS(FX798:FX1098,$H798:$H1098,$B795&amp;"*",$E798:$E1098,"&lt;&gt;"&amp;"ндс(-)")+SUMIFS(FX798:FX1098,$H798:$H1098,$B795&amp;"*",$E798:$E1098,"ндс(-)")/(1+Главная!$N$23))</f>
        <v>0</v>
      </c>
      <c r="FY795" s="100">
        <f>IF(FY$8="",0,SUMIFS(FY798:FY1098,$H798:$H1098,$B795&amp;"*",$E798:$E1098,"&lt;&gt;"&amp;"ндс(-)")+SUMIFS(FY798:FY1098,$H798:$H1098,$B795&amp;"*",$E798:$E1098,"ндс(-)")/(1+Главная!$N$23))</f>
        <v>0</v>
      </c>
      <c r="FZ795" s="100">
        <f>IF(FZ$8="",0,SUMIFS(FZ798:FZ1098,$H798:$H1098,$B795&amp;"*",$E798:$E1098,"&lt;&gt;"&amp;"ндс(-)")+SUMIFS(FZ798:FZ1098,$H798:$H1098,$B795&amp;"*",$E798:$E1098,"ндс(-)")/(1+Главная!$N$23))</f>
        <v>0</v>
      </c>
      <c r="GA795" s="100">
        <f>IF(GA$8="",0,SUMIFS(GA798:GA1098,$H798:$H1098,$B795&amp;"*",$E798:$E1098,"&lt;&gt;"&amp;"ндс(-)")+SUMIFS(GA798:GA1098,$H798:$H1098,$B795&amp;"*",$E798:$E1098,"ндс(-)")/(1+Главная!$N$23))</f>
        <v>0</v>
      </c>
      <c r="GB795" s="100">
        <f>IF(GB$8="",0,SUMIFS(GB798:GB1098,$H798:$H1098,$B795&amp;"*",$E798:$E1098,"&lt;&gt;"&amp;"ндс(-)")+SUMIFS(GB798:GB1098,$H798:$H1098,$B795&amp;"*",$E798:$E1098,"ндс(-)")/(1+Главная!$N$23))</f>
        <v>0</v>
      </c>
      <c r="GC795" s="100">
        <f>IF(GC$8="",0,SUMIFS(GC798:GC1098,$H798:$H1098,$B795&amp;"*",$E798:$E1098,"&lt;&gt;"&amp;"ндс(-)")+SUMIFS(GC798:GC1098,$H798:$H1098,$B795&amp;"*",$E798:$E1098,"ндс(-)")/(1+Главная!$N$23))</f>
        <v>0</v>
      </c>
      <c r="GD795" s="100">
        <f>IF(GD$8="",0,SUMIFS(GD798:GD1098,$H798:$H1098,$B795&amp;"*",$E798:$E1098,"&lt;&gt;"&amp;"ндс(-)")+SUMIFS(GD798:GD1098,$H798:$H1098,$B795&amp;"*",$E798:$E1098,"ндс(-)")/(1+Главная!$N$23))</f>
        <v>0</v>
      </c>
      <c r="GE795" s="100">
        <f>IF(GE$8="",0,SUMIFS(GE798:GE1098,$H798:$H1098,$B795&amp;"*",$E798:$E1098,"&lt;&gt;"&amp;"ндс(-)")+SUMIFS(GE798:GE1098,$H798:$H1098,$B795&amp;"*",$E798:$E1098,"ндс(-)")/(1+Главная!$N$23))</f>
        <v>0</v>
      </c>
      <c r="GF795" s="100">
        <f>IF(GF$8="",0,SUMIFS(GF798:GF1098,$H798:$H1098,$B795&amp;"*",$E798:$E1098,"&lt;&gt;"&amp;"ндс(-)")+SUMIFS(GF798:GF1098,$H798:$H1098,$B795&amp;"*",$E798:$E1098,"ндс(-)")/(1+Главная!$N$23))</f>
        <v>0</v>
      </c>
      <c r="GG795" s="100">
        <f>IF(GG$8="",0,SUMIFS(GG798:GG1098,$H798:$H1098,$B795&amp;"*",$E798:$E1098,"&lt;&gt;"&amp;"ндс(-)")+SUMIFS(GG798:GG1098,$H798:$H1098,$B795&amp;"*",$E798:$E1098,"ндс(-)")/(1+Главная!$N$23))</f>
        <v>0</v>
      </c>
      <c r="GH795" s="100">
        <f>IF(GH$8="",0,SUMIFS(GH798:GH1098,$H798:$H1098,$B795&amp;"*",$E798:$E1098,"&lt;&gt;"&amp;"ндс(-)")+SUMIFS(GH798:GH1098,$H798:$H1098,$B795&amp;"*",$E798:$E1098,"ндс(-)")/(1+Главная!$N$23))</f>
        <v>0</v>
      </c>
      <c r="GI795" s="100">
        <f>IF(GI$8="",0,SUMIFS(GI798:GI1098,$H798:$H1098,$B795&amp;"*",$E798:$E1098,"&lt;&gt;"&amp;"ндс(-)")+SUMIFS(GI798:GI1098,$H798:$H1098,$B795&amp;"*",$E798:$E1098,"ндс(-)")/(1+Главная!$N$23))</f>
        <v>0</v>
      </c>
      <c r="GJ795" s="100">
        <f>IF(GJ$8="",0,SUMIFS(GJ798:GJ1098,$H798:$H1098,$B795&amp;"*",$E798:$E1098,"&lt;&gt;"&amp;"ндс(-)")+SUMIFS(GJ798:GJ1098,$H798:$H1098,$B795&amp;"*",$E798:$E1098,"ндс(-)")/(1+Главная!$N$23))</f>
        <v>0</v>
      </c>
      <c r="GK795" s="100">
        <f>IF(GK$8="",0,SUMIFS(GK798:GK1098,$H798:$H1098,$B795&amp;"*",$E798:$E1098,"&lt;&gt;"&amp;"ндс(-)")+SUMIFS(GK798:GK1098,$H798:$H1098,$B795&amp;"*",$E798:$E1098,"ндс(-)")/(1+Главная!$N$23))</f>
        <v>0</v>
      </c>
      <c r="GL795" s="100">
        <f>IF(GL$8="",0,SUMIFS(GL798:GL1098,$H798:$H1098,$B795&amp;"*",$E798:$E1098,"&lt;&gt;"&amp;"ндс(-)")+SUMIFS(GL798:GL1098,$H798:$H1098,$B795&amp;"*",$E798:$E1098,"ндс(-)")/(1+Главная!$N$23))</f>
        <v>0</v>
      </c>
      <c r="GM795" s="100">
        <f>IF(GM$8="",0,SUMIFS(GM798:GM1098,$H798:$H1098,$B795&amp;"*",$E798:$E1098,"&lt;&gt;"&amp;"ндс(-)")+SUMIFS(GM798:GM1098,$H798:$H1098,$B795&amp;"*",$E798:$E1098,"ндс(-)")/(1+Главная!$N$23))</f>
        <v>0</v>
      </c>
      <c r="GN795" s="100">
        <f>IF(GN$8="",0,SUMIFS(GN798:GN1098,$H798:$H1098,$B795&amp;"*",$E798:$E1098,"&lt;&gt;"&amp;"ндс(-)")+SUMIFS(GN798:GN1098,$H798:$H1098,$B795&amp;"*",$E798:$E1098,"ндс(-)")/(1+Главная!$N$23))</f>
        <v>0</v>
      </c>
      <c r="GO795" s="100">
        <f>IF(GO$8="",0,SUMIFS(GO798:GO1098,$H798:$H1098,$B795&amp;"*",$E798:$E1098,"&lt;&gt;"&amp;"ндс(-)")+SUMIFS(GO798:GO1098,$H798:$H1098,$B795&amp;"*",$E798:$E1098,"ндс(-)")/(1+Главная!$N$23))</f>
        <v>0</v>
      </c>
      <c r="GP795" s="100">
        <f>IF(GP$8="",0,SUMIFS(GP798:GP1098,$H798:$H1098,$B795&amp;"*",$E798:$E1098,"&lt;&gt;"&amp;"ндс(-)")+SUMIFS(GP798:GP1098,$H798:$H1098,$B795&amp;"*",$E798:$E1098,"ндс(-)")/(1+Главная!$N$23))</f>
        <v>0</v>
      </c>
      <c r="GQ795" s="100">
        <f>IF(GQ$8="",0,SUMIFS(GQ798:GQ1098,$H798:$H1098,$B795&amp;"*",$E798:$E1098,"&lt;&gt;"&amp;"ндс(-)")+SUMIFS(GQ798:GQ1098,$H798:$H1098,$B795&amp;"*",$E798:$E1098,"ндс(-)")/(1+Главная!$N$23))</f>
        <v>0</v>
      </c>
      <c r="GR795" s="100">
        <f>IF(GR$8="",0,SUMIFS(GR798:GR1098,$H798:$H1098,$B795&amp;"*",$E798:$E1098,"&lt;&gt;"&amp;"ндс(-)")+SUMIFS(GR798:GR1098,$H798:$H1098,$B795&amp;"*",$E798:$E1098,"ндс(-)")/(1+Главная!$N$23))</f>
        <v>0</v>
      </c>
      <c r="GS795" s="100">
        <f>IF(GS$8="",0,SUMIFS(GS798:GS1098,$H798:$H1098,$B795&amp;"*",$E798:$E1098,"&lt;&gt;"&amp;"ндс(-)")+SUMIFS(GS798:GS1098,$H798:$H1098,$B795&amp;"*",$E798:$E1098,"ндс(-)")/(1+Главная!$N$23))</f>
        <v>0</v>
      </c>
      <c r="GT795" s="100">
        <f>IF(GT$8="",0,SUMIFS(GT798:GT1098,$H798:$H1098,$B795&amp;"*",$E798:$E1098,"&lt;&gt;"&amp;"ндс(-)")+SUMIFS(GT798:GT1098,$H798:$H1098,$B795&amp;"*",$E798:$E1098,"ндс(-)")/(1+Главная!$N$23))</f>
        <v>0</v>
      </c>
      <c r="GU795" s="100">
        <f>IF(GU$8="",0,SUMIFS(GU798:GU1098,$H798:$H1098,$B795&amp;"*",$E798:$E1098,"&lt;&gt;"&amp;"ндс(-)")+SUMIFS(GU798:GU1098,$H798:$H1098,$B795&amp;"*",$E798:$E1098,"ндс(-)")/(1+Главная!$N$23))</f>
        <v>0</v>
      </c>
      <c r="GV795" s="100">
        <f>IF(GV$8="",0,SUMIFS(GV798:GV1098,$H798:$H1098,$B795&amp;"*",$E798:$E1098,"&lt;&gt;"&amp;"ндс(-)")+SUMIFS(GV798:GV1098,$H798:$H1098,$B795&amp;"*",$E798:$E1098,"ндс(-)")/(1+Главная!$N$23))</f>
        <v>0</v>
      </c>
      <c r="GW795" s="100">
        <f>IF(GW$8="",0,SUMIFS(GW798:GW1098,$H798:$H1098,$B795&amp;"*",$E798:$E1098,"&lt;&gt;"&amp;"ндс(-)")+SUMIFS(GW798:GW1098,$H798:$H1098,$B795&amp;"*",$E798:$E1098,"ндс(-)")/(1+Главная!$N$23))</f>
        <v>0</v>
      </c>
      <c r="GX795" s="100">
        <f>IF(GX$8="",0,SUMIFS(GX798:GX1098,$H798:$H1098,$B795&amp;"*",$E798:$E1098,"&lt;&gt;"&amp;"ндс(-)")+SUMIFS(GX798:GX1098,$H798:$H1098,$B795&amp;"*",$E798:$E1098,"ндс(-)")/(1+Главная!$N$23))</f>
        <v>0</v>
      </c>
      <c r="GY795" s="100">
        <f>IF(GY$8="",0,SUMIFS(GY798:GY1098,$H798:$H1098,$B795&amp;"*",$E798:$E1098,"&lt;&gt;"&amp;"ндс(-)")+SUMIFS(GY798:GY1098,$H798:$H1098,$B795&amp;"*",$E798:$E1098,"ндс(-)")/(1+Главная!$N$23))</f>
        <v>0</v>
      </c>
      <c r="GZ795" s="100">
        <f>IF(GZ$8="",0,SUMIFS(GZ798:GZ1098,$H798:$H1098,$B795&amp;"*",$E798:$E1098,"&lt;&gt;"&amp;"ндс(-)")+SUMIFS(GZ798:GZ1098,$H798:$H1098,$B795&amp;"*",$E798:$E1098,"ндс(-)")/(1+Главная!$N$23))</f>
        <v>0</v>
      </c>
      <c r="HA795" s="36"/>
      <c r="HB795" s="36"/>
    </row>
    <row r="796" spans="1:210" s="335" customFormat="1" ht="10.199999999999999">
      <c r="A796" s="328"/>
      <c r="B796" s="329" t="s">
        <v>179</v>
      </c>
      <c r="C796" s="328"/>
      <c r="D796" s="328"/>
      <c r="E796" s="272"/>
      <c r="F796" s="330"/>
      <c r="G796" s="375"/>
      <c r="H796" s="328"/>
      <c r="I796" s="328" t="str">
        <f>$H$795</f>
        <v>Начисление постоянных расходов</v>
      </c>
      <c r="J796" s="328"/>
      <c r="K796" s="328"/>
      <c r="L796" s="328"/>
      <c r="M796" s="302"/>
      <c r="N796" s="328" t="str">
        <f>Главная!$Y$8</f>
        <v>итого</v>
      </c>
      <c r="O796" s="328"/>
      <c r="P796" s="231"/>
      <c r="Q796" s="328" t="s">
        <v>26</v>
      </c>
      <c r="R796" s="328"/>
      <c r="S796" s="302"/>
      <c r="T796" s="331"/>
      <c r="U796" s="302"/>
      <c r="V796" s="328"/>
      <c r="W796" s="332">
        <f>SUM($Y796:$HA796)</f>
        <v>0</v>
      </c>
      <c r="X796" s="332"/>
      <c r="Y796" s="247"/>
      <c r="Z796" s="333"/>
      <c r="AA796" s="334">
        <f>IF(AA$8="",0,SUMIFS(AA798:AA1098,$H798:$H1098,$B795&amp;"*"))</f>
        <v>0</v>
      </c>
      <c r="AB796" s="334">
        <f>IF(AB$8="",0,SUMIFS(AB798:AB1098,$H798:$H1098,$B795&amp;"*"))</f>
        <v>0</v>
      </c>
      <c r="AC796" s="334">
        <f>IF(AC$8="",0,SUMIFS(AC798:AC1098,$H798:$H1098,$B795&amp;"*"))</f>
        <v>0</v>
      </c>
      <c r="AD796" s="334">
        <f>IF(AD$8="",0,SUMIFS(AD798:AD1098,$H798:$H1098,$B795&amp;"*"))</f>
        <v>0</v>
      </c>
      <c r="AE796" s="334">
        <f>IF(AE$8="",0,SUMIFS(AE798:AE1098,$H798:$H1098,$B795&amp;"*"))</f>
        <v>0</v>
      </c>
      <c r="AF796" s="334">
        <f t="shared" ref="AF796:CQ796" si="3747">IF(AF$8="",0,SUMIFS(AF798:AF1098,$H798:$H1098,$B795&amp;"*"))</f>
        <v>0</v>
      </c>
      <c r="AG796" s="334">
        <f t="shared" si="3747"/>
        <v>0</v>
      </c>
      <c r="AH796" s="334">
        <f t="shared" si="3747"/>
        <v>0</v>
      </c>
      <c r="AI796" s="334">
        <f t="shared" si="3747"/>
        <v>0</v>
      </c>
      <c r="AJ796" s="334">
        <f t="shared" si="3747"/>
        <v>0</v>
      </c>
      <c r="AK796" s="334">
        <f t="shared" si="3747"/>
        <v>0</v>
      </c>
      <c r="AL796" s="334">
        <f t="shared" si="3747"/>
        <v>0</v>
      </c>
      <c r="AM796" s="334">
        <f t="shared" si="3747"/>
        <v>0</v>
      </c>
      <c r="AN796" s="334">
        <f t="shared" si="3747"/>
        <v>0</v>
      </c>
      <c r="AO796" s="334">
        <f t="shared" si="3747"/>
        <v>0</v>
      </c>
      <c r="AP796" s="334">
        <f t="shared" si="3747"/>
        <v>0</v>
      </c>
      <c r="AQ796" s="334">
        <f t="shared" si="3747"/>
        <v>0</v>
      </c>
      <c r="AR796" s="334">
        <f t="shared" si="3747"/>
        <v>0</v>
      </c>
      <c r="AS796" s="334">
        <f t="shared" si="3747"/>
        <v>0</v>
      </c>
      <c r="AT796" s="334">
        <f t="shared" si="3747"/>
        <v>0</v>
      </c>
      <c r="AU796" s="334">
        <f t="shared" si="3747"/>
        <v>0</v>
      </c>
      <c r="AV796" s="334">
        <f t="shared" si="3747"/>
        <v>0</v>
      </c>
      <c r="AW796" s="334">
        <f t="shared" si="3747"/>
        <v>0</v>
      </c>
      <c r="AX796" s="334">
        <f t="shared" si="3747"/>
        <v>0</v>
      </c>
      <c r="AY796" s="334">
        <f t="shared" si="3747"/>
        <v>0</v>
      </c>
      <c r="AZ796" s="334">
        <f t="shared" si="3747"/>
        <v>0</v>
      </c>
      <c r="BA796" s="334">
        <f t="shared" si="3747"/>
        <v>0</v>
      </c>
      <c r="BB796" s="334">
        <f t="shared" si="3747"/>
        <v>0</v>
      </c>
      <c r="BC796" s="334">
        <f t="shared" si="3747"/>
        <v>0</v>
      </c>
      <c r="BD796" s="334">
        <f t="shared" si="3747"/>
        <v>0</v>
      </c>
      <c r="BE796" s="334">
        <f t="shared" si="3747"/>
        <v>0</v>
      </c>
      <c r="BF796" s="334">
        <f t="shared" si="3747"/>
        <v>0</v>
      </c>
      <c r="BG796" s="334">
        <f t="shared" si="3747"/>
        <v>0</v>
      </c>
      <c r="BH796" s="334">
        <f t="shared" si="3747"/>
        <v>0</v>
      </c>
      <c r="BI796" s="334">
        <f t="shared" si="3747"/>
        <v>0</v>
      </c>
      <c r="BJ796" s="334">
        <f t="shared" si="3747"/>
        <v>0</v>
      </c>
      <c r="BK796" s="334">
        <f t="shared" si="3747"/>
        <v>0</v>
      </c>
      <c r="BL796" s="334">
        <f t="shared" si="3747"/>
        <v>0</v>
      </c>
      <c r="BM796" s="334">
        <f t="shared" si="3747"/>
        <v>0</v>
      </c>
      <c r="BN796" s="334">
        <f t="shared" si="3747"/>
        <v>0</v>
      </c>
      <c r="BO796" s="334">
        <f t="shared" si="3747"/>
        <v>0</v>
      </c>
      <c r="BP796" s="334">
        <f t="shared" si="3747"/>
        <v>0</v>
      </c>
      <c r="BQ796" s="334">
        <f t="shared" si="3747"/>
        <v>0</v>
      </c>
      <c r="BR796" s="334">
        <f t="shared" si="3747"/>
        <v>0</v>
      </c>
      <c r="BS796" s="334">
        <f t="shared" si="3747"/>
        <v>0</v>
      </c>
      <c r="BT796" s="334">
        <f t="shared" si="3747"/>
        <v>0</v>
      </c>
      <c r="BU796" s="334">
        <f t="shared" si="3747"/>
        <v>0</v>
      </c>
      <c r="BV796" s="334">
        <f t="shared" si="3747"/>
        <v>0</v>
      </c>
      <c r="BW796" s="334">
        <f t="shared" si="3747"/>
        <v>0</v>
      </c>
      <c r="BX796" s="334">
        <f t="shared" si="3747"/>
        <v>0</v>
      </c>
      <c r="BY796" s="334">
        <f t="shared" si="3747"/>
        <v>0</v>
      </c>
      <c r="BZ796" s="334">
        <f t="shared" si="3747"/>
        <v>0</v>
      </c>
      <c r="CA796" s="334">
        <f t="shared" si="3747"/>
        <v>0</v>
      </c>
      <c r="CB796" s="334">
        <f t="shared" si="3747"/>
        <v>0</v>
      </c>
      <c r="CC796" s="334">
        <f t="shared" si="3747"/>
        <v>0</v>
      </c>
      <c r="CD796" s="334">
        <f t="shared" si="3747"/>
        <v>0</v>
      </c>
      <c r="CE796" s="334">
        <f t="shared" si="3747"/>
        <v>0</v>
      </c>
      <c r="CF796" s="334">
        <f t="shared" si="3747"/>
        <v>0</v>
      </c>
      <c r="CG796" s="334">
        <f t="shared" si="3747"/>
        <v>0</v>
      </c>
      <c r="CH796" s="334">
        <f t="shared" si="3747"/>
        <v>0</v>
      </c>
      <c r="CI796" s="334">
        <f t="shared" si="3747"/>
        <v>0</v>
      </c>
      <c r="CJ796" s="334">
        <f t="shared" si="3747"/>
        <v>0</v>
      </c>
      <c r="CK796" s="334">
        <f t="shared" si="3747"/>
        <v>0</v>
      </c>
      <c r="CL796" s="334">
        <f t="shared" si="3747"/>
        <v>0</v>
      </c>
      <c r="CM796" s="334">
        <f t="shared" si="3747"/>
        <v>0</v>
      </c>
      <c r="CN796" s="334">
        <f t="shared" si="3747"/>
        <v>0</v>
      </c>
      <c r="CO796" s="334">
        <f t="shared" si="3747"/>
        <v>0</v>
      </c>
      <c r="CP796" s="334">
        <f t="shared" si="3747"/>
        <v>0</v>
      </c>
      <c r="CQ796" s="334">
        <f t="shared" si="3747"/>
        <v>0</v>
      </c>
      <c r="CR796" s="334">
        <f t="shared" ref="CR796:DG796" si="3748">IF(CR$8="",0,SUMIFS(CR798:CR1098,$H798:$H1098,$B795&amp;"*"))</f>
        <v>0</v>
      </c>
      <c r="CS796" s="334">
        <f t="shared" si="3748"/>
        <v>0</v>
      </c>
      <c r="CT796" s="334">
        <f t="shared" si="3748"/>
        <v>0</v>
      </c>
      <c r="CU796" s="334">
        <f t="shared" si="3748"/>
        <v>0</v>
      </c>
      <c r="CV796" s="334">
        <f t="shared" si="3748"/>
        <v>0</v>
      </c>
      <c r="CW796" s="334">
        <f t="shared" si="3748"/>
        <v>0</v>
      </c>
      <c r="CX796" s="334">
        <f t="shared" si="3748"/>
        <v>0</v>
      </c>
      <c r="CY796" s="334">
        <f t="shared" si="3748"/>
        <v>0</v>
      </c>
      <c r="CZ796" s="334">
        <f t="shared" si="3748"/>
        <v>0</v>
      </c>
      <c r="DA796" s="334">
        <f t="shared" si="3748"/>
        <v>0</v>
      </c>
      <c r="DB796" s="334">
        <f t="shared" si="3748"/>
        <v>0</v>
      </c>
      <c r="DC796" s="334">
        <f t="shared" si="3748"/>
        <v>0</v>
      </c>
      <c r="DD796" s="334">
        <f t="shared" si="3748"/>
        <v>0</v>
      </c>
      <c r="DE796" s="334">
        <f t="shared" si="3748"/>
        <v>0</v>
      </c>
      <c r="DF796" s="334">
        <f t="shared" si="3748"/>
        <v>0</v>
      </c>
      <c r="DG796" s="334">
        <f t="shared" si="3748"/>
        <v>0</v>
      </c>
      <c r="DH796" s="334">
        <f t="shared" ref="DH796:FS796" si="3749">IF(DH$8="",0,SUMIFS(DH798:DH1098,$H798:$H1098,$B795&amp;"*"))</f>
        <v>0</v>
      </c>
      <c r="DI796" s="334">
        <f t="shared" si="3749"/>
        <v>0</v>
      </c>
      <c r="DJ796" s="334">
        <f t="shared" si="3749"/>
        <v>0</v>
      </c>
      <c r="DK796" s="334">
        <f t="shared" si="3749"/>
        <v>0</v>
      </c>
      <c r="DL796" s="334">
        <f t="shared" si="3749"/>
        <v>0</v>
      </c>
      <c r="DM796" s="334">
        <f t="shared" si="3749"/>
        <v>0</v>
      </c>
      <c r="DN796" s="334">
        <f t="shared" si="3749"/>
        <v>0</v>
      </c>
      <c r="DO796" s="334">
        <f t="shared" si="3749"/>
        <v>0</v>
      </c>
      <c r="DP796" s="334">
        <f t="shared" si="3749"/>
        <v>0</v>
      </c>
      <c r="DQ796" s="334">
        <f t="shared" si="3749"/>
        <v>0</v>
      </c>
      <c r="DR796" s="334">
        <f t="shared" si="3749"/>
        <v>0</v>
      </c>
      <c r="DS796" s="334">
        <f t="shared" si="3749"/>
        <v>0</v>
      </c>
      <c r="DT796" s="334">
        <f t="shared" si="3749"/>
        <v>0</v>
      </c>
      <c r="DU796" s="334">
        <f t="shared" si="3749"/>
        <v>0</v>
      </c>
      <c r="DV796" s="334">
        <f t="shared" si="3749"/>
        <v>0</v>
      </c>
      <c r="DW796" s="334">
        <f t="shared" si="3749"/>
        <v>0</v>
      </c>
      <c r="DX796" s="334">
        <f t="shared" si="3749"/>
        <v>0</v>
      </c>
      <c r="DY796" s="334">
        <f t="shared" si="3749"/>
        <v>0</v>
      </c>
      <c r="DZ796" s="334">
        <f t="shared" si="3749"/>
        <v>0</v>
      </c>
      <c r="EA796" s="334">
        <f t="shared" si="3749"/>
        <v>0</v>
      </c>
      <c r="EB796" s="334">
        <f t="shared" si="3749"/>
        <v>0</v>
      </c>
      <c r="EC796" s="334">
        <f t="shared" si="3749"/>
        <v>0</v>
      </c>
      <c r="ED796" s="334">
        <f t="shared" si="3749"/>
        <v>0</v>
      </c>
      <c r="EE796" s="334">
        <f t="shared" si="3749"/>
        <v>0</v>
      </c>
      <c r="EF796" s="334">
        <f t="shared" si="3749"/>
        <v>0</v>
      </c>
      <c r="EG796" s="334">
        <f t="shared" si="3749"/>
        <v>0</v>
      </c>
      <c r="EH796" s="334">
        <f t="shared" si="3749"/>
        <v>0</v>
      </c>
      <c r="EI796" s="334">
        <f t="shared" si="3749"/>
        <v>0</v>
      </c>
      <c r="EJ796" s="334">
        <f t="shared" si="3749"/>
        <v>0</v>
      </c>
      <c r="EK796" s="334">
        <f t="shared" si="3749"/>
        <v>0</v>
      </c>
      <c r="EL796" s="334">
        <f t="shared" si="3749"/>
        <v>0</v>
      </c>
      <c r="EM796" s="334">
        <f t="shared" si="3749"/>
        <v>0</v>
      </c>
      <c r="EN796" s="334">
        <f t="shared" si="3749"/>
        <v>0</v>
      </c>
      <c r="EO796" s="334">
        <f t="shared" si="3749"/>
        <v>0</v>
      </c>
      <c r="EP796" s="334">
        <f t="shared" si="3749"/>
        <v>0</v>
      </c>
      <c r="EQ796" s="334">
        <f t="shared" si="3749"/>
        <v>0</v>
      </c>
      <c r="ER796" s="334">
        <f t="shared" si="3749"/>
        <v>0</v>
      </c>
      <c r="ES796" s="334">
        <f t="shared" si="3749"/>
        <v>0</v>
      </c>
      <c r="ET796" s="334">
        <f t="shared" si="3749"/>
        <v>0</v>
      </c>
      <c r="EU796" s="334">
        <f t="shared" si="3749"/>
        <v>0</v>
      </c>
      <c r="EV796" s="334">
        <f t="shared" si="3749"/>
        <v>0</v>
      </c>
      <c r="EW796" s="334">
        <f t="shared" si="3749"/>
        <v>0</v>
      </c>
      <c r="EX796" s="334">
        <f t="shared" si="3749"/>
        <v>0</v>
      </c>
      <c r="EY796" s="334">
        <f t="shared" si="3749"/>
        <v>0</v>
      </c>
      <c r="EZ796" s="334">
        <f t="shared" si="3749"/>
        <v>0</v>
      </c>
      <c r="FA796" s="334">
        <f t="shared" si="3749"/>
        <v>0</v>
      </c>
      <c r="FB796" s="334">
        <f t="shared" si="3749"/>
        <v>0</v>
      </c>
      <c r="FC796" s="334">
        <f t="shared" si="3749"/>
        <v>0</v>
      </c>
      <c r="FD796" s="334">
        <f t="shared" si="3749"/>
        <v>0</v>
      </c>
      <c r="FE796" s="334">
        <f t="shared" si="3749"/>
        <v>0</v>
      </c>
      <c r="FF796" s="334">
        <f t="shared" si="3749"/>
        <v>0</v>
      </c>
      <c r="FG796" s="334">
        <f t="shared" si="3749"/>
        <v>0</v>
      </c>
      <c r="FH796" s="334">
        <f t="shared" si="3749"/>
        <v>0</v>
      </c>
      <c r="FI796" s="334">
        <f t="shared" si="3749"/>
        <v>0</v>
      </c>
      <c r="FJ796" s="334">
        <f t="shared" si="3749"/>
        <v>0</v>
      </c>
      <c r="FK796" s="334">
        <f t="shared" si="3749"/>
        <v>0</v>
      </c>
      <c r="FL796" s="334">
        <f t="shared" si="3749"/>
        <v>0</v>
      </c>
      <c r="FM796" s="334">
        <f t="shared" si="3749"/>
        <v>0</v>
      </c>
      <c r="FN796" s="334">
        <f t="shared" si="3749"/>
        <v>0</v>
      </c>
      <c r="FO796" s="334">
        <f t="shared" si="3749"/>
        <v>0</v>
      </c>
      <c r="FP796" s="334">
        <f t="shared" si="3749"/>
        <v>0</v>
      </c>
      <c r="FQ796" s="334">
        <f t="shared" si="3749"/>
        <v>0</v>
      </c>
      <c r="FR796" s="334">
        <f t="shared" si="3749"/>
        <v>0</v>
      </c>
      <c r="FS796" s="334">
        <f t="shared" si="3749"/>
        <v>0</v>
      </c>
      <c r="FT796" s="334">
        <f t="shared" ref="FT796:GZ796" si="3750">IF(FT$8="",0,SUMIFS(FT798:FT1098,$H798:$H1098,$B795&amp;"*"))</f>
        <v>0</v>
      </c>
      <c r="FU796" s="334">
        <f t="shared" si="3750"/>
        <v>0</v>
      </c>
      <c r="FV796" s="334">
        <f t="shared" si="3750"/>
        <v>0</v>
      </c>
      <c r="FW796" s="334">
        <f t="shared" si="3750"/>
        <v>0</v>
      </c>
      <c r="FX796" s="334">
        <f t="shared" si="3750"/>
        <v>0</v>
      </c>
      <c r="FY796" s="334">
        <f t="shared" si="3750"/>
        <v>0</v>
      </c>
      <c r="FZ796" s="334">
        <f t="shared" si="3750"/>
        <v>0</v>
      </c>
      <c r="GA796" s="334">
        <f t="shared" si="3750"/>
        <v>0</v>
      </c>
      <c r="GB796" s="334">
        <f t="shared" si="3750"/>
        <v>0</v>
      </c>
      <c r="GC796" s="334">
        <f t="shared" si="3750"/>
        <v>0</v>
      </c>
      <c r="GD796" s="334">
        <f t="shared" si="3750"/>
        <v>0</v>
      </c>
      <c r="GE796" s="334">
        <f t="shared" si="3750"/>
        <v>0</v>
      </c>
      <c r="GF796" s="334">
        <f t="shared" si="3750"/>
        <v>0</v>
      </c>
      <c r="GG796" s="334">
        <f t="shared" si="3750"/>
        <v>0</v>
      </c>
      <c r="GH796" s="334">
        <f t="shared" si="3750"/>
        <v>0</v>
      </c>
      <c r="GI796" s="334">
        <f t="shared" si="3750"/>
        <v>0</v>
      </c>
      <c r="GJ796" s="334">
        <f t="shared" si="3750"/>
        <v>0</v>
      </c>
      <c r="GK796" s="334">
        <f t="shared" si="3750"/>
        <v>0</v>
      </c>
      <c r="GL796" s="334">
        <f t="shared" si="3750"/>
        <v>0</v>
      </c>
      <c r="GM796" s="334">
        <f t="shared" si="3750"/>
        <v>0</v>
      </c>
      <c r="GN796" s="334">
        <f t="shared" si="3750"/>
        <v>0</v>
      </c>
      <c r="GO796" s="334">
        <f t="shared" si="3750"/>
        <v>0</v>
      </c>
      <c r="GP796" s="334">
        <f t="shared" si="3750"/>
        <v>0</v>
      </c>
      <c r="GQ796" s="334">
        <f t="shared" si="3750"/>
        <v>0</v>
      </c>
      <c r="GR796" s="334">
        <f t="shared" si="3750"/>
        <v>0</v>
      </c>
      <c r="GS796" s="334">
        <f t="shared" si="3750"/>
        <v>0</v>
      </c>
      <c r="GT796" s="334">
        <f t="shared" si="3750"/>
        <v>0</v>
      </c>
      <c r="GU796" s="334">
        <f t="shared" si="3750"/>
        <v>0</v>
      </c>
      <c r="GV796" s="334">
        <f t="shared" si="3750"/>
        <v>0</v>
      </c>
      <c r="GW796" s="334">
        <f t="shared" si="3750"/>
        <v>0</v>
      </c>
      <c r="GX796" s="334">
        <f t="shared" si="3750"/>
        <v>0</v>
      </c>
      <c r="GY796" s="334">
        <f t="shared" si="3750"/>
        <v>0</v>
      </c>
      <c r="GZ796" s="334">
        <f t="shared" si="3750"/>
        <v>0</v>
      </c>
      <c r="HA796" s="328"/>
      <c r="HB796" s="328"/>
    </row>
    <row r="797" spans="1:210" s="39" customFormat="1">
      <c r="A797" s="36"/>
      <c r="B797" s="259" t="s">
        <v>174</v>
      </c>
      <c r="C797" s="36"/>
      <c r="D797" s="36"/>
      <c r="E797" s="9" t="s">
        <v>138</v>
      </c>
      <c r="F797" s="51"/>
      <c r="G797" s="375" t="s">
        <v>6</v>
      </c>
      <c r="H797" s="36" t="s">
        <v>195</v>
      </c>
      <c r="I797" s="36"/>
      <c r="J797" s="36"/>
      <c r="K797" s="36"/>
      <c r="L797" s="36"/>
      <c r="M797" s="37"/>
      <c r="N797" s="36" t="str">
        <f>Главная!$Y$8</f>
        <v>итого</v>
      </c>
      <c r="O797" s="36"/>
      <c r="P797" s="5"/>
      <c r="Q797" s="36" t="s">
        <v>26</v>
      </c>
      <c r="R797" s="36"/>
      <c r="S797" s="37"/>
      <c r="T797" s="201"/>
      <c r="U797" s="37"/>
      <c r="V797" s="36"/>
      <c r="W797" s="38">
        <f>SUM($Y797:$HA797)</f>
        <v>0</v>
      </c>
      <c r="X797" s="38"/>
      <c r="Y797" s="46"/>
      <c r="Z797" s="99"/>
      <c r="AA797" s="100">
        <f>IF(AA$8="",0,SUMIFS(AA798:AA1098,$H798:$H1098,$B797&amp;"*"))</f>
        <v>0</v>
      </c>
      <c r="AB797" s="100">
        <f>IF(AB$8="",0,SUMIFS(AB798:AB1098,$H798:$H1098,$B797&amp;"*"))</f>
        <v>0</v>
      </c>
      <c r="AC797" s="100">
        <f>IF(AC$8="",0,SUMIFS(AC798:AC1098,$H798:$H1098,$B797&amp;"*"))</f>
        <v>0</v>
      </c>
      <c r="AD797" s="100">
        <f>IF(AD$8="",0,SUMIFS(AD798:AD1098,$H798:$H1098,$B797&amp;"*"))</f>
        <v>0</v>
      </c>
      <c r="AE797" s="100">
        <f>IF(AE$8="",0,SUMIFS(AE798:AE1098,$H798:$H1098,$B797&amp;"*"))</f>
        <v>0</v>
      </c>
      <c r="AF797" s="100">
        <f t="shared" ref="AF797:CQ797" si="3751">IF(AF$8="",0,SUMIFS(AF798:AF1098,$H798:$H1098,$B797&amp;"*"))</f>
        <v>0</v>
      </c>
      <c r="AG797" s="100">
        <f t="shared" si="3751"/>
        <v>0</v>
      </c>
      <c r="AH797" s="100">
        <f t="shared" si="3751"/>
        <v>0</v>
      </c>
      <c r="AI797" s="100">
        <f t="shared" si="3751"/>
        <v>0</v>
      </c>
      <c r="AJ797" s="100">
        <f t="shared" si="3751"/>
        <v>0</v>
      </c>
      <c r="AK797" s="100">
        <f t="shared" si="3751"/>
        <v>0</v>
      </c>
      <c r="AL797" s="100">
        <f t="shared" si="3751"/>
        <v>0</v>
      </c>
      <c r="AM797" s="100">
        <f t="shared" si="3751"/>
        <v>0</v>
      </c>
      <c r="AN797" s="100">
        <f t="shared" si="3751"/>
        <v>0</v>
      </c>
      <c r="AO797" s="100">
        <f t="shared" si="3751"/>
        <v>0</v>
      </c>
      <c r="AP797" s="100">
        <f t="shared" si="3751"/>
        <v>0</v>
      </c>
      <c r="AQ797" s="100">
        <f t="shared" si="3751"/>
        <v>0</v>
      </c>
      <c r="AR797" s="100">
        <f t="shared" si="3751"/>
        <v>0</v>
      </c>
      <c r="AS797" s="100">
        <f t="shared" si="3751"/>
        <v>0</v>
      </c>
      <c r="AT797" s="100">
        <f t="shared" si="3751"/>
        <v>0</v>
      </c>
      <c r="AU797" s="100">
        <f t="shared" si="3751"/>
        <v>0</v>
      </c>
      <c r="AV797" s="100">
        <f t="shared" si="3751"/>
        <v>0</v>
      </c>
      <c r="AW797" s="100">
        <f t="shared" si="3751"/>
        <v>0</v>
      </c>
      <c r="AX797" s="100">
        <f t="shared" si="3751"/>
        <v>0</v>
      </c>
      <c r="AY797" s="100">
        <f t="shared" si="3751"/>
        <v>0</v>
      </c>
      <c r="AZ797" s="100">
        <f t="shared" si="3751"/>
        <v>0</v>
      </c>
      <c r="BA797" s="100">
        <f t="shared" si="3751"/>
        <v>0</v>
      </c>
      <c r="BB797" s="100">
        <f t="shared" si="3751"/>
        <v>0</v>
      </c>
      <c r="BC797" s="100">
        <f t="shared" si="3751"/>
        <v>0</v>
      </c>
      <c r="BD797" s="100">
        <f t="shared" si="3751"/>
        <v>0</v>
      </c>
      <c r="BE797" s="100">
        <f t="shared" si="3751"/>
        <v>0</v>
      </c>
      <c r="BF797" s="100">
        <f t="shared" si="3751"/>
        <v>0</v>
      </c>
      <c r="BG797" s="100">
        <f t="shared" si="3751"/>
        <v>0</v>
      </c>
      <c r="BH797" s="100">
        <f t="shared" si="3751"/>
        <v>0</v>
      </c>
      <c r="BI797" s="100">
        <f t="shared" si="3751"/>
        <v>0</v>
      </c>
      <c r="BJ797" s="100">
        <f t="shared" si="3751"/>
        <v>0</v>
      </c>
      <c r="BK797" s="100">
        <f t="shared" si="3751"/>
        <v>0</v>
      </c>
      <c r="BL797" s="100">
        <f t="shared" si="3751"/>
        <v>0</v>
      </c>
      <c r="BM797" s="100">
        <f t="shared" si="3751"/>
        <v>0</v>
      </c>
      <c r="BN797" s="100">
        <f t="shared" si="3751"/>
        <v>0</v>
      </c>
      <c r="BO797" s="100">
        <f t="shared" si="3751"/>
        <v>0</v>
      </c>
      <c r="BP797" s="100">
        <f t="shared" si="3751"/>
        <v>0</v>
      </c>
      <c r="BQ797" s="100">
        <f t="shared" si="3751"/>
        <v>0</v>
      </c>
      <c r="BR797" s="100">
        <f t="shared" si="3751"/>
        <v>0</v>
      </c>
      <c r="BS797" s="100">
        <f t="shared" si="3751"/>
        <v>0</v>
      </c>
      <c r="BT797" s="100">
        <f t="shared" si="3751"/>
        <v>0</v>
      </c>
      <c r="BU797" s="100">
        <f t="shared" si="3751"/>
        <v>0</v>
      </c>
      <c r="BV797" s="100">
        <f t="shared" si="3751"/>
        <v>0</v>
      </c>
      <c r="BW797" s="100">
        <f t="shared" si="3751"/>
        <v>0</v>
      </c>
      <c r="BX797" s="100">
        <f t="shared" si="3751"/>
        <v>0</v>
      </c>
      <c r="BY797" s="100">
        <f t="shared" si="3751"/>
        <v>0</v>
      </c>
      <c r="BZ797" s="100">
        <f t="shared" si="3751"/>
        <v>0</v>
      </c>
      <c r="CA797" s="100">
        <f t="shared" si="3751"/>
        <v>0</v>
      </c>
      <c r="CB797" s="100">
        <f t="shared" si="3751"/>
        <v>0</v>
      </c>
      <c r="CC797" s="100">
        <f t="shared" si="3751"/>
        <v>0</v>
      </c>
      <c r="CD797" s="100">
        <f t="shared" si="3751"/>
        <v>0</v>
      </c>
      <c r="CE797" s="100">
        <f t="shared" si="3751"/>
        <v>0</v>
      </c>
      <c r="CF797" s="100">
        <f t="shared" si="3751"/>
        <v>0</v>
      </c>
      <c r="CG797" s="100">
        <f t="shared" si="3751"/>
        <v>0</v>
      </c>
      <c r="CH797" s="100">
        <f t="shared" si="3751"/>
        <v>0</v>
      </c>
      <c r="CI797" s="100">
        <f t="shared" si="3751"/>
        <v>0</v>
      </c>
      <c r="CJ797" s="100">
        <f t="shared" si="3751"/>
        <v>0</v>
      </c>
      <c r="CK797" s="100">
        <f t="shared" si="3751"/>
        <v>0</v>
      </c>
      <c r="CL797" s="100">
        <f t="shared" si="3751"/>
        <v>0</v>
      </c>
      <c r="CM797" s="100">
        <f t="shared" si="3751"/>
        <v>0</v>
      </c>
      <c r="CN797" s="100">
        <f t="shared" si="3751"/>
        <v>0</v>
      </c>
      <c r="CO797" s="100">
        <f t="shared" si="3751"/>
        <v>0</v>
      </c>
      <c r="CP797" s="100">
        <f t="shared" si="3751"/>
        <v>0</v>
      </c>
      <c r="CQ797" s="100">
        <f t="shared" si="3751"/>
        <v>0</v>
      </c>
      <c r="CR797" s="100">
        <f t="shared" ref="CR797:DG797" si="3752">IF(CR$8="",0,SUMIFS(CR798:CR1098,$H798:$H1098,$B797&amp;"*"))</f>
        <v>0</v>
      </c>
      <c r="CS797" s="100">
        <f t="shared" si="3752"/>
        <v>0</v>
      </c>
      <c r="CT797" s="100">
        <f t="shared" si="3752"/>
        <v>0</v>
      </c>
      <c r="CU797" s="100">
        <f t="shared" si="3752"/>
        <v>0</v>
      </c>
      <c r="CV797" s="100">
        <f t="shared" si="3752"/>
        <v>0</v>
      </c>
      <c r="CW797" s="100">
        <f t="shared" si="3752"/>
        <v>0</v>
      </c>
      <c r="CX797" s="100">
        <f t="shared" si="3752"/>
        <v>0</v>
      </c>
      <c r="CY797" s="100">
        <f t="shared" si="3752"/>
        <v>0</v>
      </c>
      <c r="CZ797" s="100">
        <f t="shared" si="3752"/>
        <v>0</v>
      </c>
      <c r="DA797" s="100">
        <f t="shared" si="3752"/>
        <v>0</v>
      </c>
      <c r="DB797" s="100">
        <f t="shared" si="3752"/>
        <v>0</v>
      </c>
      <c r="DC797" s="100">
        <f t="shared" si="3752"/>
        <v>0</v>
      </c>
      <c r="DD797" s="100">
        <f t="shared" si="3752"/>
        <v>0</v>
      </c>
      <c r="DE797" s="100">
        <f t="shared" si="3752"/>
        <v>0</v>
      </c>
      <c r="DF797" s="100">
        <f t="shared" si="3752"/>
        <v>0</v>
      </c>
      <c r="DG797" s="100">
        <f t="shared" si="3752"/>
        <v>0</v>
      </c>
      <c r="DH797" s="100">
        <f t="shared" ref="DH797:FS797" si="3753">IF(DH$8="",0,SUMIFS(DH798:DH1098,$H798:$H1098,$B797&amp;"*"))</f>
        <v>0</v>
      </c>
      <c r="DI797" s="100">
        <f t="shared" si="3753"/>
        <v>0</v>
      </c>
      <c r="DJ797" s="100">
        <f t="shared" si="3753"/>
        <v>0</v>
      </c>
      <c r="DK797" s="100">
        <f t="shared" si="3753"/>
        <v>0</v>
      </c>
      <c r="DL797" s="100">
        <f t="shared" si="3753"/>
        <v>0</v>
      </c>
      <c r="DM797" s="100">
        <f t="shared" si="3753"/>
        <v>0</v>
      </c>
      <c r="DN797" s="100">
        <f t="shared" si="3753"/>
        <v>0</v>
      </c>
      <c r="DO797" s="100">
        <f t="shared" si="3753"/>
        <v>0</v>
      </c>
      <c r="DP797" s="100">
        <f t="shared" si="3753"/>
        <v>0</v>
      </c>
      <c r="DQ797" s="100">
        <f t="shared" si="3753"/>
        <v>0</v>
      </c>
      <c r="DR797" s="100">
        <f t="shared" si="3753"/>
        <v>0</v>
      </c>
      <c r="DS797" s="100">
        <f t="shared" si="3753"/>
        <v>0</v>
      </c>
      <c r="DT797" s="100">
        <f t="shared" si="3753"/>
        <v>0</v>
      </c>
      <c r="DU797" s="100">
        <f t="shared" si="3753"/>
        <v>0</v>
      </c>
      <c r="DV797" s="100">
        <f t="shared" si="3753"/>
        <v>0</v>
      </c>
      <c r="DW797" s="100">
        <f t="shared" si="3753"/>
        <v>0</v>
      </c>
      <c r="DX797" s="100">
        <f t="shared" si="3753"/>
        <v>0</v>
      </c>
      <c r="DY797" s="100">
        <f t="shared" si="3753"/>
        <v>0</v>
      </c>
      <c r="DZ797" s="100">
        <f t="shared" si="3753"/>
        <v>0</v>
      </c>
      <c r="EA797" s="100">
        <f t="shared" si="3753"/>
        <v>0</v>
      </c>
      <c r="EB797" s="100">
        <f t="shared" si="3753"/>
        <v>0</v>
      </c>
      <c r="EC797" s="100">
        <f t="shared" si="3753"/>
        <v>0</v>
      </c>
      <c r="ED797" s="100">
        <f t="shared" si="3753"/>
        <v>0</v>
      </c>
      <c r="EE797" s="100">
        <f t="shared" si="3753"/>
        <v>0</v>
      </c>
      <c r="EF797" s="100">
        <f t="shared" si="3753"/>
        <v>0</v>
      </c>
      <c r="EG797" s="100">
        <f t="shared" si="3753"/>
        <v>0</v>
      </c>
      <c r="EH797" s="100">
        <f t="shared" si="3753"/>
        <v>0</v>
      </c>
      <c r="EI797" s="100">
        <f t="shared" si="3753"/>
        <v>0</v>
      </c>
      <c r="EJ797" s="100">
        <f t="shared" si="3753"/>
        <v>0</v>
      </c>
      <c r="EK797" s="100">
        <f t="shared" si="3753"/>
        <v>0</v>
      </c>
      <c r="EL797" s="100">
        <f t="shared" si="3753"/>
        <v>0</v>
      </c>
      <c r="EM797" s="100">
        <f t="shared" si="3753"/>
        <v>0</v>
      </c>
      <c r="EN797" s="100">
        <f t="shared" si="3753"/>
        <v>0</v>
      </c>
      <c r="EO797" s="100">
        <f t="shared" si="3753"/>
        <v>0</v>
      </c>
      <c r="EP797" s="100">
        <f t="shared" si="3753"/>
        <v>0</v>
      </c>
      <c r="EQ797" s="100">
        <f t="shared" si="3753"/>
        <v>0</v>
      </c>
      <c r="ER797" s="100">
        <f t="shared" si="3753"/>
        <v>0</v>
      </c>
      <c r="ES797" s="100">
        <f t="shared" si="3753"/>
        <v>0</v>
      </c>
      <c r="ET797" s="100">
        <f t="shared" si="3753"/>
        <v>0</v>
      </c>
      <c r="EU797" s="100">
        <f t="shared" si="3753"/>
        <v>0</v>
      </c>
      <c r="EV797" s="100">
        <f t="shared" si="3753"/>
        <v>0</v>
      </c>
      <c r="EW797" s="100">
        <f t="shared" si="3753"/>
        <v>0</v>
      </c>
      <c r="EX797" s="100">
        <f t="shared" si="3753"/>
        <v>0</v>
      </c>
      <c r="EY797" s="100">
        <f t="shared" si="3753"/>
        <v>0</v>
      </c>
      <c r="EZ797" s="100">
        <f t="shared" si="3753"/>
        <v>0</v>
      </c>
      <c r="FA797" s="100">
        <f t="shared" si="3753"/>
        <v>0</v>
      </c>
      <c r="FB797" s="100">
        <f t="shared" si="3753"/>
        <v>0</v>
      </c>
      <c r="FC797" s="100">
        <f t="shared" si="3753"/>
        <v>0</v>
      </c>
      <c r="FD797" s="100">
        <f t="shared" si="3753"/>
        <v>0</v>
      </c>
      <c r="FE797" s="100">
        <f t="shared" si="3753"/>
        <v>0</v>
      </c>
      <c r="FF797" s="100">
        <f t="shared" si="3753"/>
        <v>0</v>
      </c>
      <c r="FG797" s="100">
        <f t="shared" si="3753"/>
        <v>0</v>
      </c>
      <c r="FH797" s="100">
        <f t="shared" si="3753"/>
        <v>0</v>
      </c>
      <c r="FI797" s="100">
        <f t="shared" si="3753"/>
        <v>0</v>
      </c>
      <c r="FJ797" s="100">
        <f t="shared" si="3753"/>
        <v>0</v>
      </c>
      <c r="FK797" s="100">
        <f t="shared" si="3753"/>
        <v>0</v>
      </c>
      <c r="FL797" s="100">
        <f t="shared" si="3753"/>
        <v>0</v>
      </c>
      <c r="FM797" s="100">
        <f t="shared" si="3753"/>
        <v>0</v>
      </c>
      <c r="FN797" s="100">
        <f t="shared" si="3753"/>
        <v>0</v>
      </c>
      <c r="FO797" s="100">
        <f t="shared" si="3753"/>
        <v>0</v>
      </c>
      <c r="FP797" s="100">
        <f t="shared" si="3753"/>
        <v>0</v>
      </c>
      <c r="FQ797" s="100">
        <f t="shared" si="3753"/>
        <v>0</v>
      </c>
      <c r="FR797" s="100">
        <f t="shared" si="3753"/>
        <v>0</v>
      </c>
      <c r="FS797" s="100">
        <f t="shared" si="3753"/>
        <v>0</v>
      </c>
      <c r="FT797" s="100">
        <f t="shared" ref="FT797:GZ797" si="3754">IF(FT$8="",0,SUMIFS(FT798:FT1098,$H798:$H1098,$B797&amp;"*"))</f>
        <v>0</v>
      </c>
      <c r="FU797" s="100">
        <f t="shared" si="3754"/>
        <v>0</v>
      </c>
      <c r="FV797" s="100">
        <f t="shared" si="3754"/>
        <v>0</v>
      </c>
      <c r="FW797" s="100">
        <f t="shared" si="3754"/>
        <v>0</v>
      </c>
      <c r="FX797" s="100">
        <f t="shared" si="3754"/>
        <v>0</v>
      </c>
      <c r="FY797" s="100">
        <f t="shared" si="3754"/>
        <v>0</v>
      </c>
      <c r="FZ797" s="100">
        <f t="shared" si="3754"/>
        <v>0</v>
      </c>
      <c r="GA797" s="100">
        <f t="shared" si="3754"/>
        <v>0</v>
      </c>
      <c r="GB797" s="100">
        <f t="shared" si="3754"/>
        <v>0</v>
      </c>
      <c r="GC797" s="100">
        <f t="shared" si="3754"/>
        <v>0</v>
      </c>
      <c r="GD797" s="100">
        <f t="shared" si="3754"/>
        <v>0</v>
      </c>
      <c r="GE797" s="100">
        <f t="shared" si="3754"/>
        <v>0</v>
      </c>
      <c r="GF797" s="100">
        <f t="shared" si="3754"/>
        <v>0</v>
      </c>
      <c r="GG797" s="100">
        <f t="shared" si="3754"/>
        <v>0</v>
      </c>
      <c r="GH797" s="100">
        <f t="shared" si="3754"/>
        <v>0</v>
      </c>
      <c r="GI797" s="100">
        <f t="shared" si="3754"/>
        <v>0</v>
      </c>
      <c r="GJ797" s="100">
        <f t="shared" si="3754"/>
        <v>0</v>
      </c>
      <c r="GK797" s="100">
        <f t="shared" si="3754"/>
        <v>0</v>
      </c>
      <c r="GL797" s="100">
        <f t="shared" si="3754"/>
        <v>0</v>
      </c>
      <c r="GM797" s="100">
        <f t="shared" si="3754"/>
        <v>0</v>
      </c>
      <c r="GN797" s="100">
        <f t="shared" si="3754"/>
        <v>0</v>
      </c>
      <c r="GO797" s="100">
        <f t="shared" si="3754"/>
        <v>0</v>
      </c>
      <c r="GP797" s="100">
        <f t="shared" si="3754"/>
        <v>0</v>
      </c>
      <c r="GQ797" s="100">
        <f t="shared" si="3754"/>
        <v>0</v>
      </c>
      <c r="GR797" s="100">
        <f t="shared" si="3754"/>
        <v>0</v>
      </c>
      <c r="GS797" s="100">
        <f t="shared" si="3754"/>
        <v>0</v>
      </c>
      <c r="GT797" s="100">
        <f t="shared" si="3754"/>
        <v>0</v>
      </c>
      <c r="GU797" s="100">
        <f t="shared" si="3754"/>
        <v>0</v>
      </c>
      <c r="GV797" s="100">
        <f t="shared" si="3754"/>
        <v>0</v>
      </c>
      <c r="GW797" s="100">
        <f t="shared" si="3754"/>
        <v>0</v>
      </c>
      <c r="GX797" s="100">
        <f t="shared" si="3754"/>
        <v>0</v>
      </c>
      <c r="GY797" s="100">
        <f t="shared" si="3754"/>
        <v>0</v>
      </c>
      <c r="GZ797" s="100">
        <f t="shared" si="3754"/>
        <v>0</v>
      </c>
      <c r="HA797" s="36"/>
      <c r="HB797" s="36"/>
    </row>
    <row r="798" spans="1:210" ht="4.2" customHeight="1">
      <c r="A798" s="1"/>
      <c r="B798" s="376"/>
      <c r="C798" s="376"/>
      <c r="D798" s="376"/>
      <c r="E798" s="376"/>
      <c r="F798" s="376"/>
      <c r="G798" s="376"/>
      <c r="H798" s="376"/>
      <c r="I798" s="376"/>
      <c r="J798" s="376"/>
      <c r="K798" s="376"/>
      <c r="L798" s="1"/>
      <c r="M798" s="5"/>
      <c r="N798" s="376"/>
      <c r="O798" s="1"/>
      <c r="P798" s="5"/>
      <c r="Q798" s="1"/>
      <c r="R798" s="1"/>
      <c r="S798" s="5"/>
      <c r="T798" s="7"/>
      <c r="U798" s="24"/>
      <c r="V798" s="1"/>
      <c r="W798" s="376"/>
      <c r="X798" s="10"/>
      <c r="Y798" s="46"/>
      <c r="Z798" s="93"/>
      <c r="AA798" s="377"/>
      <c r="AB798" s="377"/>
      <c r="AC798" s="377"/>
      <c r="AD798" s="377"/>
      <c r="AE798" s="377"/>
      <c r="AF798" s="377"/>
      <c r="AG798" s="377"/>
      <c r="AH798" s="377"/>
      <c r="AI798" s="377"/>
      <c r="AJ798" s="377"/>
      <c r="AK798" s="377"/>
      <c r="AL798" s="377"/>
      <c r="AM798" s="377"/>
      <c r="AN798" s="377"/>
      <c r="AO798" s="377"/>
      <c r="AP798" s="377"/>
      <c r="AQ798" s="377"/>
      <c r="AR798" s="377"/>
      <c r="AS798" s="377"/>
      <c r="AT798" s="377"/>
      <c r="AU798" s="377"/>
      <c r="AV798" s="377"/>
      <c r="AW798" s="377"/>
      <c r="AX798" s="377"/>
      <c r="AY798" s="377"/>
      <c r="AZ798" s="377"/>
      <c r="BA798" s="377"/>
      <c r="BB798" s="377"/>
      <c r="BC798" s="377"/>
      <c r="BD798" s="377"/>
      <c r="BE798" s="377"/>
      <c r="BF798" s="377"/>
      <c r="BG798" s="377"/>
      <c r="BH798" s="377"/>
      <c r="BI798" s="377"/>
      <c r="BJ798" s="377"/>
      <c r="BK798" s="377"/>
      <c r="BL798" s="377"/>
      <c r="BM798" s="377"/>
      <c r="BN798" s="377"/>
      <c r="BO798" s="377"/>
      <c r="BP798" s="377"/>
      <c r="BQ798" s="377"/>
      <c r="BR798" s="377"/>
      <c r="BS798" s="377"/>
      <c r="BT798" s="377"/>
      <c r="BU798" s="377"/>
      <c r="BV798" s="377"/>
      <c r="BW798" s="377"/>
      <c r="BX798" s="377"/>
      <c r="BY798" s="377"/>
      <c r="BZ798" s="377"/>
      <c r="CA798" s="377"/>
      <c r="CB798" s="377"/>
      <c r="CC798" s="377"/>
      <c r="CD798" s="377"/>
      <c r="CE798" s="377"/>
      <c r="CF798" s="377"/>
      <c r="CG798" s="377"/>
      <c r="CH798" s="377"/>
      <c r="CI798" s="377"/>
      <c r="CJ798" s="377"/>
      <c r="CK798" s="377"/>
      <c r="CL798" s="377"/>
      <c r="CM798" s="377"/>
      <c r="CN798" s="377"/>
      <c r="CO798" s="377"/>
      <c r="CP798" s="377"/>
      <c r="CQ798" s="377"/>
      <c r="CR798" s="377"/>
      <c r="CS798" s="377"/>
      <c r="CT798" s="377"/>
      <c r="CU798" s="377"/>
      <c r="CV798" s="377"/>
      <c r="CW798" s="377"/>
      <c r="CX798" s="377"/>
      <c r="CY798" s="377"/>
      <c r="CZ798" s="377"/>
      <c r="DA798" s="377"/>
      <c r="DB798" s="377"/>
      <c r="DC798" s="377"/>
      <c r="DD798" s="377"/>
      <c r="DE798" s="377"/>
      <c r="DF798" s="377"/>
      <c r="DG798" s="377"/>
      <c r="DH798" s="377"/>
      <c r="DI798" s="377"/>
      <c r="DJ798" s="377"/>
      <c r="DK798" s="377"/>
      <c r="DL798" s="377"/>
      <c r="DM798" s="377"/>
      <c r="DN798" s="377"/>
      <c r="DO798" s="377"/>
      <c r="DP798" s="377"/>
      <c r="DQ798" s="377"/>
      <c r="DR798" s="377"/>
      <c r="DS798" s="377"/>
      <c r="DT798" s="377"/>
      <c r="DU798" s="377"/>
      <c r="DV798" s="377"/>
      <c r="DW798" s="377"/>
      <c r="DX798" s="377"/>
      <c r="DY798" s="377"/>
      <c r="DZ798" s="377"/>
      <c r="EA798" s="377"/>
      <c r="EB798" s="377"/>
      <c r="EC798" s="377"/>
      <c r="ED798" s="377"/>
      <c r="EE798" s="377"/>
      <c r="EF798" s="377"/>
      <c r="EG798" s="377"/>
      <c r="EH798" s="377"/>
      <c r="EI798" s="377"/>
      <c r="EJ798" s="377"/>
      <c r="EK798" s="377"/>
      <c r="EL798" s="377"/>
      <c r="EM798" s="377"/>
      <c r="EN798" s="377"/>
      <c r="EO798" s="377"/>
      <c r="EP798" s="377"/>
      <c r="EQ798" s="377"/>
      <c r="ER798" s="377"/>
      <c r="ES798" s="377"/>
      <c r="ET798" s="377"/>
      <c r="EU798" s="377"/>
      <c r="EV798" s="377"/>
      <c r="EW798" s="377"/>
      <c r="EX798" s="377"/>
      <c r="EY798" s="377"/>
      <c r="EZ798" s="377"/>
      <c r="FA798" s="377"/>
      <c r="FB798" s="377"/>
      <c r="FC798" s="377"/>
      <c r="FD798" s="377"/>
      <c r="FE798" s="377"/>
      <c r="FF798" s="377"/>
      <c r="FG798" s="377"/>
      <c r="FH798" s="377"/>
      <c r="FI798" s="377"/>
      <c r="FJ798" s="377"/>
      <c r="FK798" s="377"/>
      <c r="FL798" s="377"/>
      <c r="FM798" s="377"/>
      <c r="FN798" s="377"/>
      <c r="FO798" s="377"/>
      <c r="FP798" s="377"/>
      <c r="FQ798" s="377"/>
      <c r="FR798" s="377"/>
      <c r="FS798" s="377"/>
      <c r="FT798" s="377"/>
      <c r="FU798" s="377"/>
      <c r="FV798" s="377"/>
      <c r="FW798" s="377"/>
      <c r="FX798" s="377"/>
      <c r="FY798" s="377"/>
      <c r="FZ798" s="377"/>
      <c r="GA798" s="377"/>
      <c r="GB798" s="377"/>
      <c r="GC798" s="377"/>
      <c r="GD798" s="377"/>
      <c r="GE798" s="377"/>
      <c r="GF798" s="377"/>
      <c r="GG798" s="377"/>
      <c r="GH798" s="377"/>
      <c r="GI798" s="377"/>
      <c r="GJ798" s="377"/>
      <c r="GK798" s="377"/>
      <c r="GL798" s="377"/>
      <c r="GM798" s="377"/>
      <c r="GN798" s="377"/>
      <c r="GO798" s="377"/>
      <c r="GP798" s="377"/>
      <c r="GQ798" s="377"/>
      <c r="GR798" s="377"/>
      <c r="GS798" s="377"/>
      <c r="GT798" s="377"/>
      <c r="GU798" s="377"/>
      <c r="GV798" s="377"/>
      <c r="GW798" s="377"/>
      <c r="GX798" s="377"/>
      <c r="GY798" s="377"/>
      <c r="GZ798" s="377"/>
      <c r="HA798" s="1"/>
      <c r="HB798" s="1"/>
    </row>
    <row r="799" spans="1:210" ht="7.2" customHeight="1">
      <c r="A799" s="1"/>
      <c r="B799" s="1"/>
      <c r="C799" s="1"/>
      <c r="D799" s="1"/>
      <c r="E799" s="263"/>
      <c r="F799" s="48"/>
      <c r="G799" s="231"/>
      <c r="H799" s="1"/>
      <c r="I799" s="1"/>
      <c r="J799" s="1"/>
      <c r="K799" s="1"/>
      <c r="L799" s="1"/>
      <c r="M799" s="5"/>
      <c r="N799" s="1"/>
      <c r="O799" s="1"/>
      <c r="P799" s="5"/>
      <c r="Q799" s="1"/>
      <c r="R799" s="1"/>
      <c r="S799" s="5"/>
      <c r="T799" s="7"/>
      <c r="U799" s="24"/>
      <c r="V799" s="1"/>
      <c r="W799" s="12"/>
      <c r="X799" s="10"/>
      <c r="Y799" s="46"/>
      <c r="Z799" s="93"/>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4"/>
      <c r="BB799" s="94"/>
      <c r="BC799" s="94"/>
      <c r="BD799" s="94"/>
      <c r="BE799" s="94"/>
      <c r="BF799" s="94"/>
      <c r="BG799" s="94"/>
      <c r="BH799" s="94"/>
      <c r="BI799" s="94"/>
      <c r="BJ799" s="94"/>
      <c r="BK799" s="94"/>
      <c r="BL799" s="94"/>
      <c r="BM799" s="94"/>
      <c r="BN799" s="94"/>
      <c r="BO799" s="94"/>
      <c r="BP799" s="94"/>
      <c r="BQ799" s="94"/>
      <c r="BR799" s="94"/>
      <c r="BS799" s="94"/>
      <c r="BT799" s="94"/>
      <c r="BU799" s="94"/>
      <c r="BV799" s="94"/>
      <c r="BW799" s="94"/>
      <c r="BX799" s="94"/>
      <c r="BY799" s="94"/>
      <c r="BZ799" s="94"/>
      <c r="CA799" s="94"/>
      <c r="CB799" s="94"/>
      <c r="CC799" s="94"/>
      <c r="CD799" s="94"/>
      <c r="CE799" s="94"/>
      <c r="CF799" s="94"/>
      <c r="CG799" s="94"/>
      <c r="CH799" s="94"/>
      <c r="CI799" s="94"/>
      <c r="CJ799" s="94"/>
      <c r="CK799" s="94"/>
      <c r="CL799" s="94"/>
      <c r="CM799" s="94"/>
      <c r="CN799" s="94"/>
      <c r="CO799" s="94"/>
      <c r="CP799" s="94"/>
      <c r="CQ799" s="94"/>
      <c r="CR799" s="94"/>
      <c r="CS799" s="94"/>
      <c r="CT799" s="94"/>
      <c r="CU799" s="94"/>
      <c r="CV799" s="94"/>
      <c r="CW799" s="94"/>
      <c r="CX799" s="94"/>
      <c r="CY799" s="94"/>
      <c r="CZ799" s="94"/>
      <c r="DA799" s="94"/>
      <c r="DB799" s="94"/>
      <c r="DC799" s="94"/>
      <c r="DD799" s="94"/>
      <c r="DE799" s="94"/>
      <c r="DF799" s="94"/>
      <c r="DG799" s="94"/>
      <c r="DH799" s="94"/>
      <c r="DI799" s="94"/>
      <c r="DJ799" s="94"/>
      <c r="DK799" s="94"/>
      <c r="DL799" s="94"/>
      <c r="DM799" s="94"/>
      <c r="DN799" s="94"/>
      <c r="DO799" s="94"/>
      <c r="DP799" s="94"/>
      <c r="DQ799" s="94"/>
      <c r="DR799" s="94"/>
      <c r="DS799" s="94"/>
      <c r="DT799" s="94"/>
      <c r="DU799" s="94"/>
      <c r="DV799" s="94"/>
      <c r="DW799" s="94"/>
      <c r="DX799" s="94"/>
      <c r="DY799" s="94"/>
      <c r="DZ799" s="94"/>
      <c r="EA799" s="94"/>
      <c r="EB799" s="94"/>
      <c r="EC799" s="94"/>
      <c r="ED799" s="94"/>
      <c r="EE799" s="94"/>
      <c r="EF799" s="94"/>
      <c r="EG799" s="94"/>
      <c r="EH799" s="94"/>
      <c r="EI799" s="94"/>
      <c r="EJ799" s="94"/>
      <c r="EK799" s="94"/>
      <c r="EL799" s="94"/>
      <c r="EM799" s="94"/>
      <c r="EN799" s="94"/>
      <c r="EO799" s="94"/>
      <c r="EP799" s="94"/>
      <c r="EQ799" s="94"/>
      <c r="ER799" s="94"/>
      <c r="ES799" s="94"/>
      <c r="ET799" s="94"/>
      <c r="EU799" s="94"/>
      <c r="EV799" s="94"/>
      <c r="EW799" s="94"/>
      <c r="EX799" s="94"/>
      <c r="EY799" s="94"/>
      <c r="EZ799" s="94"/>
      <c r="FA799" s="94"/>
      <c r="FB799" s="94"/>
      <c r="FC799" s="94"/>
      <c r="FD799" s="94"/>
      <c r="FE799" s="94"/>
      <c r="FF799" s="94"/>
      <c r="FG799" s="94"/>
      <c r="FH799" s="94"/>
      <c r="FI799" s="94"/>
      <c r="FJ799" s="94"/>
      <c r="FK799" s="94"/>
      <c r="FL799" s="94"/>
      <c r="FM799" s="94"/>
      <c r="FN799" s="94"/>
      <c r="FO799" s="94"/>
      <c r="FP799" s="94"/>
      <c r="FQ799" s="94"/>
      <c r="FR799" s="94"/>
      <c r="FS799" s="94"/>
      <c r="FT799" s="94"/>
      <c r="FU799" s="94"/>
      <c r="FV799" s="94"/>
      <c r="FW799" s="94"/>
      <c r="FX799" s="94"/>
      <c r="FY799" s="94"/>
      <c r="FZ799" s="94"/>
      <c r="GA799" s="94"/>
      <c r="GB799" s="94"/>
      <c r="GC799" s="94"/>
      <c r="GD799" s="94"/>
      <c r="GE799" s="94"/>
      <c r="GF799" s="94"/>
      <c r="GG799" s="94"/>
      <c r="GH799" s="94"/>
      <c r="GI799" s="94"/>
      <c r="GJ799" s="94"/>
      <c r="GK799" s="94"/>
      <c r="GL799" s="94"/>
      <c r="GM799" s="94"/>
      <c r="GN799" s="94"/>
      <c r="GO799" s="94"/>
      <c r="GP799" s="94"/>
      <c r="GQ799" s="94"/>
      <c r="GR799" s="94"/>
      <c r="GS799" s="94"/>
      <c r="GT799" s="94"/>
      <c r="GU799" s="94"/>
      <c r="GV799" s="94"/>
      <c r="GW799" s="94"/>
      <c r="GX799" s="94"/>
      <c r="GY799" s="94"/>
      <c r="GZ799" s="94"/>
      <c r="HA799" s="1"/>
      <c r="HB799" s="1"/>
    </row>
    <row r="800" spans="1:210" s="23" customFormat="1" ht="12.6" thickBot="1">
      <c r="A800" s="19"/>
      <c r="B800" s="244" t="s">
        <v>153</v>
      </c>
      <c r="C800" s="19"/>
      <c r="D800" s="19"/>
      <c r="E800" s="269"/>
      <c r="F800" s="52"/>
      <c r="G800" s="385" t="s">
        <v>6</v>
      </c>
      <c r="H800" s="386"/>
      <c r="I800" s="387" t="s">
        <v>315</v>
      </c>
      <c r="J800" s="386"/>
      <c r="K800" s="386"/>
      <c r="L800" s="386"/>
      <c r="M800" s="378" t="s">
        <v>6</v>
      </c>
      <c r="N800" s="388" t="s">
        <v>196</v>
      </c>
      <c r="O800" s="19"/>
      <c r="P800" s="20"/>
      <c r="Q800" s="19"/>
      <c r="R800" s="19"/>
      <c r="S800" s="19"/>
      <c r="T800" s="19"/>
      <c r="U800" s="19"/>
      <c r="V800" s="19"/>
      <c r="W800" s="21"/>
      <c r="X800" s="22"/>
      <c r="Y800" s="47"/>
      <c r="Z800" s="96"/>
      <c r="AA800" s="97"/>
      <c r="AB800" s="97"/>
      <c r="AC800" s="97"/>
      <c r="AD800" s="97"/>
      <c r="AE800" s="97"/>
      <c r="AF800" s="97"/>
      <c r="AG800" s="97"/>
      <c r="AH800" s="97"/>
      <c r="AI800" s="97"/>
      <c r="AJ800" s="97"/>
      <c r="AK800" s="97"/>
      <c r="AL800" s="97"/>
      <c r="AM800" s="97"/>
      <c r="AN800" s="97"/>
      <c r="AO800" s="97"/>
      <c r="AP800" s="97"/>
      <c r="AQ800" s="97"/>
      <c r="AR800" s="97"/>
      <c r="AS800" s="97"/>
      <c r="AT800" s="97"/>
      <c r="AU800" s="97"/>
      <c r="AV800" s="97"/>
      <c r="AW800" s="97"/>
      <c r="AX800" s="97"/>
      <c r="AY800" s="97"/>
      <c r="AZ800" s="97"/>
      <c r="BA800" s="97"/>
      <c r="BB800" s="97"/>
      <c r="BC800" s="97"/>
      <c r="BD800" s="97"/>
      <c r="BE800" s="97"/>
      <c r="BF800" s="97"/>
      <c r="BG800" s="97"/>
      <c r="BH800" s="97"/>
      <c r="BI800" s="97"/>
      <c r="BJ800" s="97"/>
      <c r="BK800" s="97"/>
      <c r="BL800" s="97"/>
      <c r="BM800" s="97"/>
      <c r="BN800" s="97"/>
      <c r="BO800" s="97"/>
      <c r="BP800" s="97"/>
      <c r="BQ800" s="97"/>
      <c r="BR800" s="97"/>
      <c r="BS800" s="97"/>
      <c r="BT800" s="97"/>
      <c r="BU800" s="97"/>
      <c r="BV800" s="97"/>
      <c r="BW800" s="97"/>
      <c r="BX800" s="97"/>
      <c r="BY800" s="97"/>
      <c r="BZ800" s="97"/>
      <c r="CA800" s="97"/>
      <c r="CB800" s="97"/>
      <c r="CC800" s="97"/>
      <c r="CD800" s="97"/>
      <c r="CE800" s="97"/>
      <c r="CF800" s="97"/>
      <c r="CG800" s="97"/>
      <c r="CH800" s="97"/>
      <c r="CI800" s="97"/>
      <c r="CJ800" s="97"/>
      <c r="CK800" s="97"/>
      <c r="CL800" s="97"/>
      <c r="CM800" s="97"/>
      <c r="CN800" s="97"/>
      <c r="CO800" s="97"/>
      <c r="CP800" s="97"/>
      <c r="CQ800" s="97"/>
      <c r="CR800" s="97"/>
      <c r="CS800" s="97"/>
      <c r="CT800" s="97"/>
      <c r="CU800" s="97"/>
      <c r="CV800" s="97"/>
      <c r="CW800" s="97"/>
      <c r="CX800" s="97"/>
      <c r="CY800" s="97"/>
      <c r="CZ800" s="97"/>
      <c r="DA800" s="97"/>
      <c r="DB800" s="97"/>
      <c r="DC800" s="97"/>
      <c r="DD800" s="97"/>
      <c r="DE800" s="97"/>
      <c r="DF800" s="97"/>
      <c r="DG800" s="97"/>
      <c r="DH800" s="97"/>
      <c r="DI800" s="97"/>
      <c r="DJ800" s="97"/>
      <c r="DK800" s="97"/>
      <c r="DL800" s="97"/>
      <c r="DM800" s="97"/>
      <c r="DN800" s="97"/>
      <c r="DO800" s="97"/>
      <c r="DP800" s="97"/>
      <c r="DQ800" s="97"/>
      <c r="DR800" s="97"/>
      <c r="DS800" s="97"/>
      <c r="DT800" s="97"/>
      <c r="DU800" s="97"/>
      <c r="DV800" s="97"/>
      <c r="DW800" s="97"/>
      <c r="DX800" s="97"/>
      <c r="DY800" s="97"/>
      <c r="DZ800" s="97"/>
      <c r="EA800" s="97"/>
      <c r="EB800" s="97"/>
      <c r="EC800" s="97"/>
      <c r="ED800" s="97"/>
      <c r="EE800" s="97"/>
      <c r="EF800" s="97"/>
      <c r="EG800" s="97"/>
      <c r="EH800" s="97"/>
      <c r="EI800" s="97"/>
      <c r="EJ800" s="97"/>
      <c r="EK800" s="97"/>
      <c r="EL800" s="97"/>
      <c r="EM800" s="97"/>
      <c r="EN800" s="97"/>
      <c r="EO800" s="97"/>
      <c r="EP800" s="97"/>
      <c r="EQ800" s="97"/>
      <c r="ER800" s="97"/>
      <c r="ES800" s="97"/>
      <c r="ET800" s="97"/>
      <c r="EU800" s="97"/>
      <c r="EV800" s="97"/>
      <c r="EW800" s="97"/>
      <c r="EX800" s="97"/>
      <c r="EY800" s="97"/>
      <c r="EZ800" s="97"/>
      <c r="FA800" s="97"/>
      <c r="FB800" s="97"/>
      <c r="FC800" s="97"/>
      <c r="FD800" s="97"/>
      <c r="FE800" s="97"/>
      <c r="FF800" s="97"/>
      <c r="FG800" s="97"/>
      <c r="FH800" s="97"/>
      <c r="FI800" s="97"/>
      <c r="FJ800" s="97"/>
      <c r="FK800" s="97"/>
      <c r="FL800" s="97"/>
      <c r="FM800" s="97"/>
      <c r="FN800" s="97"/>
      <c r="FO800" s="97"/>
      <c r="FP800" s="97"/>
      <c r="FQ800" s="97"/>
      <c r="FR800" s="97"/>
      <c r="FS800" s="97"/>
      <c r="FT800" s="97"/>
      <c r="FU800" s="97"/>
      <c r="FV800" s="97"/>
      <c r="FW800" s="97"/>
      <c r="FX800" s="97"/>
      <c r="FY800" s="97"/>
      <c r="FZ800" s="97"/>
      <c r="GA800" s="97"/>
      <c r="GB800" s="97"/>
      <c r="GC800" s="97"/>
      <c r="GD800" s="97"/>
      <c r="GE800" s="97"/>
      <c r="GF800" s="97"/>
      <c r="GG800" s="97"/>
      <c r="GH800" s="97"/>
      <c r="GI800" s="97"/>
      <c r="GJ800" s="97"/>
      <c r="GK800" s="97"/>
      <c r="GL800" s="97"/>
      <c r="GM800" s="97"/>
      <c r="GN800" s="97"/>
      <c r="GO800" s="97"/>
      <c r="GP800" s="97"/>
      <c r="GQ800" s="97"/>
      <c r="GR800" s="97"/>
      <c r="GS800" s="97"/>
      <c r="GT800" s="97"/>
      <c r="GU800" s="97"/>
      <c r="GV800" s="97"/>
      <c r="GW800" s="97"/>
      <c r="GX800" s="97"/>
      <c r="GY800" s="97"/>
      <c r="GZ800" s="97"/>
      <c r="HA800" s="19"/>
      <c r="HB800" s="19"/>
    </row>
    <row r="801" spans="1:210" ht="4.2" customHeight="1" thickTop="1">
      <c r="A801" s="1"/>
      <c r="B801" s="1"/>
      <c r="C801" s="1"/>
      <c r="D801" s="1"/>
      <c r="E801" s="263"/>
      <c r="F801" s="48"/>
      <c r="G801" s="384"/>
      <c r="H801" s="380"/>
      <c r="I801" s="380"/>
      <c r="J801" s="380"/>
      <c r="K801" s="380"/>
      <c r="L801" s="380"/>
      <c r="M801" s="381"/>
      <c r="N801" s="389"/>
      <c r="O801" s="1"/>
      <c r="P801" s="5"/>
      <c r="Q801" s="1"/>
      <c r="R801" s="1"/>
      <c r="S801" s="5"/>
      <c r="T801" s="7"/>
      <c r="U801" s="24"/>
      <c r="V801" s="1"/>
      <c r="W801" s="12"/>
      <c r="X801" s="10"/>
      <c r="Y801" s="46"/>
      <c r="Z801" s="93"/>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4"/>
      <c r="BB801" s="94"/>
      <c r="BC801" s="94"/>
      <c r="BD801" s="94"/>
      <c r="BE801" s="94"/>
      <c r="BF801" s="94"/>
      <c r="BG801" s="94"/>
      <c r="BH801" s="94"/>
      <c r="BI801" s="94"/>
      <c r="BJ801" s="94"/>
      <c r="BK801" s="94"/>
      <c r="BL801" s="94"/>
      <c r="BM801" s="94"/>
      <c r="BN801" s="94"/>
      <c r="BO801" s="94"/>
      <c r="BP801" s="94"/>
      <c r="BQ801" s="94"/>
      <c r="BR801" s="94"/>
      <c r="BS801" s="94"/>
      <c r="BT801" s="94"/>
      <c r="BU801" s="94"/>
      <c r="BV801" s="94"/>
      <c r="BW801" s="94"/>
      <c r="BX801" s="94"/>
      <c r="BY801" s="94"/>
      <c r="BZ801" s="94"/>
      <c r="CA801" s="94"/>
      <c r="CB801" s="94"/>
      <c r="CC801" s="94"/>
      <c r="CD801" s="94"/>
      <c r="CE801" s="94"/>
      <c r="CF801" s="94"/>
      <c r="CG801" s="94"/>
      <c r="CH801" s="94"/>
      <c r="CI801" s="94"/>
      <c r="CJ801" s="94"/>
      <c r="CK801" s="94"/>
      <c r="CL801" s="94"/>
      <c r="CM801" s="94"/>
      <c r="CN801" s="94"/>
      <c r="CO801" s="94"/>
      <c r="CP801" s="94"/>
      <c r="CQ801" s="94"/>
      <c r="CR801" s="94"/>
      <c r="CS801" s="94"/>
      <c r="CT801" s="94"/>
      <c r="CU801" s="94"/>
      <c r="CV801" s="94"/>
      <c r="CW801" s="94"/>
      <c r="CX801" s="94"/>
      <c r="CY801" s="94"/>
      <c r="CZ801" s="94"/>
      <c r="DA801" s="94"/>
      <c r="DB801" s="94"/>
      <c r="DC801" s="94"/>
      <c r="DD801" s="94"/>
      <c r="DE801" s="94"/>
      <c r="DF801" s="94"/>
      <c r="DG801" s="94"/>
      <c r="DH801" s="94"/>
      <c r="DI801" s="94"/>
      <c r="DJ801" s="94"/>
      <c r="DK801" s="94"/>
      <c r="DL801" s="94"/>
      <c r="DM801" s="94"/>
      <c r="DN801" s="94"/>
      <c r="DO801" s="94"/>
      <c r="DP801" s="94"/>
      <c r="DQ801" s="94"/>
      <c r="DR801" s="94"/>
      <c r="DS801" s="94"/>
      <c r="DT801" s="94"/>
      <c r="DU801" s="94"/>
      <c r="DV801" s="94"/>
      <c r="DW801" s="94"/>
      <c r="DX801" s="94"/>
      <c r="DY801" s="94"/>
      <c r="DZ801" s="94"/>
      <c r="EA801" s="94"/>
      <c r="EB801" s="94"/>
      <c r="EC801" s="94"/>
      <c r="ED801" s="94"/>
      <c r="EE801" s="94"/>
      <c r="EF801" s="94"/>
      <c r="EG801" s="94"/>
      <c r="EH801" s="94"/>
      <c r="EI801" s="94"/>
      <c r="EJ801" s="94"/>
      <c r="EK801" s="94"/>
      <c r="EL801" s="94"/>
      <c r="EM801" s="94"/>
      <c r="EN801" s="94"/>
      <c r="EO801" s="94"/>
      <c r="EP801" s="94"/>
      <c r="EQ801" s="94"/>
      <c r="ER801" s="94"/>
      <c r="ES801" s="94"/>
      <c r="ET801" s="94"/>
      <c r="EU801" s="94"/>
      <c r="EV801" s="94"/>
      <c r="EW801" s="94"/>
      <c r="EX801" s="94"/>
      <c r="EY801" s="94"/>
      <c r="EZ801" s="94"/>
      <c r="FA801" s="94"/>
      <c r="FB801" s="94"/>
      <c r="FC801" s="94"/>
      <c r="FD801" s="94"/>
      <c r="FE801" s="94"/>
      <c r="FF801" s="94"/>
      <c r="FG801" s="94"/>
      <c r="FH801" s="94"/>
      <c r="FI801" s="94"/>
      <c r="FJ801" s="94"/>
      <c r="FK801" s="94"/>
      <c r="FL801" s="94"/>
      <c r="FM801" s="94"/>
      <c r="FN801" s="94"/>
      <c r="FO801" s="94"/>
      <c r="FP801" s="94"/>
      <c r="FQ801" s="94"/>
      <c r="FR801" s="94"/>
      <c r="FS801" s="94"/>
      <c r="FT801" s="94"/>
      <c r="FU801" s="94"/>
      <c r="FV801" s="94"/>
      <c r="FW801" s="94"/>
      <c r="FX801" s="94"/>
      <c r="FY801" s="94"/>
      <c r="FZ801" s="94"/>
      <c r="GA801" s="94"/>
      <c r="GB801" s="94"/>
      <c r="GC801" s="94"/>
      <c r="GD801" s="94"/>
      <c r="GE801" s="94"/>
      <c r="GF801" s="94"/>
      <c r="GG801" s="94"/>
      <c r="GH801" s="94"/>
      <c r="GI801" s="94"/>
      <c r="GJ801" s="94"/>
      <c r="GK801" s="94"/>
      <c r="GL801" s="94"/>
      <c r="GM801" s="94"/>
      <c r="GN801" s="94"/>
      <c r="GO801" s="94"/>
      <c r="GP801" s="94"/>
      <c r="GQ801" s="94"/>
      <c r="GR801" s="94"/>
      <c r="GS801" s="94"/>
      <c r="GT801" s="94"/>
      <c r="GU801" s="94"/>
      <c r="GV801" s="94"/>
      <c r="GW801" s="94"/>
      <c r="GX801" s="94"/>
      <c r="GY801" s="94"/>
      <c r="GZ801" s="94"/>
      <c r="HA801" s="1"/>
      <c r="HB801" s="1"/>
    </row>
    <row r="802" spans="1:210" ht="4.2" customHeight="1">
      <c r="A802" s="1"/>
      <c r="B802" s="1"/>
      <c r="C802" s="1"/>
      <c r="D802" s="14"/>
      <c r="E802" s="264"/>
      <c r="F802" s="14"/>
      <c r="G802" s="304"/>
      <c r="H802" s="14"/>
      <c r="I802" s="14"/>
      <c r="J802" s="14"/>
      <c r="K802" s="14"/>
      <c r="L802" s="14"/>
      <c r="M802" s="15"/>
      <c r="N802" s="14"/>
      <c r="O802" s="14"/>
      <c r="P802" s="15"/>
      <c r="Q802" s="14"/>
      <c r="R802" s="14"/>
      <c r="S802" s="15"/>
      <c r="T802" s="180"/>
      <c r="U802" s="24"/>
      <c r="V802" s="1"/>
      <c r="W802" s="12"/>
      <c r="X802" s="10"/>
      <c r="Y802" s="46"/>
      <c r="Z802" s="93"/>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4"/>
      <c r="BB802" s="94"/>
      <c r="BC802" s="94"/>
      <c r="BD802" s="94"/>
      <c r="BE802" s="94"/>
      <c r="BF802" s="94"/>
      <c r="BG802" s="94"/>
      <c r="BH802" s="94"/>
      <c r="BI802" s="94"/>
      <c r="BJ802" s="94"/>
      <c r="BK802" s="94"/>
      <c r="BL802" s="94"/>
      <c r="BM802" s="94"/>
      <c r="BN802" s="94"/>
      <c r="BO802" s="94"/>
      <c r="BP802" s="94"/>
      <c r="BQ802" s="94"/>
      <c r="BR802" s="94"/>
      <c r="BS802" s="94"/>
      <c r="BT802" s="94"/>
      <c r="BU802" s="94"/>
      <c r="BV802" s="94"/>
      <c r="BW802" s="94"/>
      <c r="BX802" s="94"/>
      <c r="BY802" s="94"/>
      <c r="BZ802" s="94"/>
      <c r="CA802" s="94"/>
      <c r="CB802" s="94"/>
      <c r="CC802" s="94"/>
      <c r="CD802" s="94"/>
      <c r="CE802" s="94"/>
      <c r="CF802" s="94"/>
      <c r="CG802" s="94"/>
      <c r="CH802" s="94"/>
      <c r="CI802" s="94"/>
      <c r="CJ802" s="94"/>
      <c r="CK802" s="94"/>
      <c r="CL802" s="94"/>
      <c r="CM802" s="94"/>
      <c r="CN802" s="94"/>
      <c r="CO802" s="94"/>
      <c r="CP802" s="94"/>
      <c r="CQ802" s="94"/>
      <c r="CR802" s="94"/>
      <c r="CS802" s="94"/>
      <c r="CT802" s="94"/>
      <c r="CU802" s="94"/>
      <c r="CV802" s="94"/>
      <c r="CW802" s="94"/>
      <c r="CX802" s="94"/>
      <c r="CY802" s="94"/>
      <c r="CZ802" s="94"/>
      <c r="DA802" s="94"/>
      <c r="DB802" s="94"/>
      <c r="DC802" s="94"/>
      <c r="DD802" s="94"/>
      <c r="DE802" s="94"/>
      <c r="DF802" s="94"/>
      <c r="DG802" s="94"/>
      <c r="DH802" s="94"/>
      <c r="DI802" s="94"/>
      <c r="DJ802" s="94"/>
      <c r="DK802" s="94"/>
      <c r="DL802" s="94"/>
      <c r="DM802" s="94"/>
      <c r="DN802" s="94"/>
      <c r="DO802" s="94"/>
      <c r="DP802" s="94"/>
      <c r="DQ802" s="94"/>
      <c r="DR802" s="94"/>
      <c r="DS802" s="94"/>
      <c r="DT802" s="94"/>
      <c r="DU802" s="94"/>
      <c r="DV802" s="94"/>
      <c r="DW802" s="94"/>
      <c r="DX802" s="94"/>
      <c r="DY802" s="94"/>
      <c r="DZ802" s="94"/>
      <c r="EA802" s="94"/>
      <c r="EB802" s="94"/>
      <c r="EC802" s="94"/>
      <c r="ED802" s="94"/>
      <c r="EE802" s="94"/>
      <c r="EF802" s="94"/>
      <c r="EG802" s="94"/>
      <c r="EH802" s="94"/>
      <c r="EI802" s="94"/>
      <c r="EJ802" s="94"/>
      <c r="EK802" s="94"/>
      <c r="EL802" s="94"/>
      <c r="EM802" s="94"/>
      <c r="EN802" s="94"/>
      <c r="EO802" s="94"/>
      <c r="EP802" s="94"/>
      <c r="EQ802" s="94"/>
      <c r="ER802" s="94"/>
      <c r="ES802" s="94"/>
      <c r="ET802" s="94"/>
      <c r="EU802" s="94"/>
      <c r="EV802" s="94"/>
      <c r="EW802" s="94"/>
      <c r="EX802" s="94"/>
      <c r="EY802" s="94"/>
      <c r="EZ802" s="94"/>
      <c r="FA802" s="94"/>
      <c r="FB802" s="94"/>
      <c r="FC802" s="94"/>
      <c r="FD802" s="94"/>
      <c r="FE802" s="94"/>
      <c r="FF802" s="94"/>
      <c r="FG802" s="94"/>
      <c r="FH802" s="94"/>
      <c r="FI802" s="94"/>
      <c r="FJ802" s="94"/>
      <c r="FK802" s="94"/>
      <c r="FL802" s="94"/>
      <c r="FM802" s="94"/>
      <c r="FN802" s="94"/>
      <c r="FO802" s="94"/>
      <c r="FP802" s="94"/>
      <c r="FQ802" s="94"/>
      <c r="FR802" s="94"/>
      <c r="FS802" s="94"/>
      <c r="FT802" s="94"/>
      <c r="FU802" s="94"/>
      <c r="FV802" s="94"/>
      <c r="FW802" s="94"/>
      <c r="FX802" s="94"/>
      <c r="FY802" s="94"/>
      <c r="FZ802" s="94"/>
      <c r="GA802" s="94"/>
      <c r="GB802" s="94"/>
      <c r="GC802" s="94"/>
      <c r="GD802" s="94"/>
      <c r="GE802" s="94"/>
      <c r="GF802" s="94"/>
      <c r="GG802" s="94"/>
      <c r="GH802" s="94"/>
      <c r="GI802" s="94"/>
      <c r="GJ802" s="94"/>
      <c r="GK802" s="94"/>
      <c r="GL802" s="94"/>
      <c r="GM802" s="94"/>
      <c r="GN802" s="94"/>
      <c r="GO802" s="94"/>
      <c r="GP802" s="94"/>
      <c r="GQ802" s="94"/>
      <c r="GR802" s="94"/>
      <c r="GS802" s="94"/>
      <c r="GT802" s="94"/>
      <c r="GU802" s="94"/>
      <c r="GV802" s="94"/>
      <c r="GW802" s="94"/>
      <c r="GX802" s="94"/>
      <c r="GY802" s="94"/>
      <c r="GZ802" s="94"/>
      <c r="HA802" s="1"/>
      <c r="HB802" s="1"/>
    </row>
    <row r="803" spans="1:210" ht="4.2" customHeight="1">
      <c r="A803" s="1"/>
      <c r="B803" s="1"/>
      <c r="C803" s="1"/>
      <c r="D803" s="1"/>
      <c r="E803" s="263"/>
      <c r="F803" s="48"/>
      <c r="G803" s="231"/>
      <c r="H803" s="1"/>
      <c r="I803" s="1"/>
      <c r="J803" s="1"/>
      <c r="K803" s="1"/>
      <c r="L803" s="1"/>
      <c r="M803" s="5"/>
      <c r="N803" s="1"/>
      <c r="O803" s="1"/>
      <c r="P803" s="5"/>
      <c r="Q803" s="1"/>
      <c r="R803" s="1"/>
      <c r="S803" s="5"/>
      <c r="T803" s="7"/>
      <c r="U803" s="24"/>
      <c r="V803" s="1"/>
      <c r="W803" s="12"/>
      <c r="X803" s="10"/>
      <c r="Y803" s="46"/>
      <c r="Z803" s="93"/>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94"/>
      <c r="CD803" s="94"/>
      <c r="CE803" s="94"/>
      <c r="CF803" s="94"/>
      <c r="CG803" s="94"/>
      <c r="CH803" s="94"/>
      <c r="CI803" s="94"/>
      <c r="CJ803" s="94"/>
      <c r="CK803" s="94"/>
      <c r="CL803" s="94"/>
      <c r="CM803" s="94"/>
      <c r="CN803" s="94"/>
      <c r="CO803" s="94"/>
      <c r="CP803" s="94"/>
      <c r="CQ803" s="94"/>
      <c r="CR803" s="94"/>
      <c r="CS803" s="94"/>
      <c r="CT803" s="94"/>
      <c r="CU803" s="94"/>
      <c r="CV803" s="94"/>
      <c r="CW803" s="94"/>
      <c r="CX803" s="94"/>
      <c r="CY803" s="94"/>
      <c r="CZ803" s="94"/>
      <c r="DA803" s="94"/>
      <c r="DB803" s="94"/>
      <c r="DC803" s="94"/>
      <c r="DD803" s="94"/>
      <c r="DE803" s="94"/>
      <c r="DF803" s="94"/>
      <c r="DG803" s="94"/>
      <c r="DH803" s="94"/>
      <c r="DI803" s="94"/>
      <c r="DJ803" s="94"/>
      <c r="DK803" s="94"/>
      <c r="DL803" s="94"/>
      <c r="DM803" s="94"/>
      <c r="DN803" s="94"/>
      <c r="DO803" s="94"/>
      <c r="DP803" s="94"/>
      <c r="DQ803" s="94"/>
      <c r="DR803" s="94"/>
      <c r="DS803" s="94"/>
      <c r="DT803" s="94"/>
      <c r="DU803" s="94"/>
      <c r="DV803" s="94"/>
      <c r="DW803" s="94"/>
      <c r="DX803" s="94"/>
      <c r="DY803" s="94"/>
      <c r="DZ803" s="94"/>
      <c r="EA803" s="94"/>
      <c r="EB803" s="94"/>
      <c r="EC803" s="94"/>
      <c r="ED803" s="94"/>
      <c r="EE803" s="94"/>
      <c r="EF803" s="94"/>
      <c r="EG803" s="94"/>
      <c r="EH803" s="94"/>
      <c r="EI803" s="94"/>
      <c r="EJ803" s="94"/>
      <c r="EK803" s="94"/>
      <c r="EL803" s="94"/>
      <c r="EM803" s="94"/>
      <c r="EN803" s="94"/>
      <c r="EO803" s="94"/>
      <c r="EP803" s="94"/>
      <c r="EQ803" s="94"/>
      <c r="ER803" s="94"/>
      <c r="ES803" s="94"/>
      <c r="ET803" s="94"/>
      <c r="EU803" s="94"/>
      <c r="EV803" s="94"/>
      <c r="EW803" s="94"/>
      <c r="EX803" s="94"/>
      <c r="EY803" s="94"/>
      <c r="EZ803" s="94"/>
      <c r="FA803" s="94"/>
      <c r="FB803" s="94"/>
      <c r="FC803" s="94"/>
      <c r="FD803" s="94"/>
      <c r="FE803" s="94"/>
      <c r="FF803" s="94"/>
      <c r="FG803" s="94"/>
      <c r="FH803" s="94"/>
      <c r="FI803" s="94"/>
      <c r="FJ803" s="94"/>
      <c r="FK803" s="94"/>
      <c r="FL803" s="94"/>
      <c r="FM803" s="94"/>
      <c r="FN803" s="94"/>
      <c r="FO803" s="94"/>
      <c r="FP803" s="94"/>
      <c r="FQ803" s="94"/>
      <c r="FR803" s="94"/>
      <c r="FS803" s="94"/>
      <c r="FT803" s="94"/>
      <c r="FU803" s="94"/>
      <c r="FV803" s="94"/>
      <c r="FW803" s="94"/>
      <c r="FX803" s="94"/>
      <c r="FY803" s="94"/>
      <c r="FZ803" s="94"/>
      <c r="GA803" s="94"/>
      <c r="GB803" s="94"/>
      <c r="GC803" s="94"/>
      <c r="GD803" s="94"/>
      <c r="GE803" s="94"/>
      <c r="GF803" s="94"/>
      <c r="GG803" s="94"/>
      <c r="GH803" s="94"/>
      <c r="GI803" s="94"/>
      <c r="GJ803" s="94"/>
      <c r="GK803" s="94"/>
      <c r="GL803" s="94"/>
      <c r="GM803" s="94"/>
      <c r="GN803" s="94"/>
      <c r="GO803" s="94"/>
      <c r="GP803" s="94"/>
      <c r="GQ803" s="94"/>
      <c r="GR803" s="94"/>
      <c r="GS803" s="94"/>
      <c r="GT803" s="94"/>
      <c r="GU803" s="94"/>
      <c r="GV803" s="94"/>
      <c r="GW803" s="94"/>
      <c r="GX803" s="94"/>
      <c r="GY803" s="94"/>
      <c r="GZ803" s="94"/>
      <c r="HA803" s="1"/>
      <c r="HB803" s="1"/>
    </row>
    <row r="804" spans="1:210" s="4" customFormat="1">
      <c r="A804" s="3"/>
      <c r="B804" s="244" t="s">
        <v>161</v>
      </c>
      <c r="C804" s="3"/>
      <c r="D804" s="3"/>
      <c r="E804" s="9"/>
      <c r="F804" s="51"/>
      <c r="G804" s="231" t="s">
        <v>6</v>
      </c>
      <c r="H804" s="3" t="s">
        <v>203</v>
      </c>
      <c r="I804" s="3"/>
      <c r="J804" s="3"/>
      <c r="K804" s="3"/>
      <c r="L804" s="3"/>
      <c r="M804" s="5"/>
      <c r="N804" s="3" t="str">
        <f>Главная!$Y$8</f>
        <v>итого</v>
      </c>
      <c r="O804" s="3"/>
      <c r="P804" s="5"/>
      <c r="Q804" s="3" t="s">
        <v>205</v>
      </c>
      <c r="R804" s="3"/>
      <c r="S804" s="5"/>
      <c r="T804" s="84"/>
      <c r="U804" s="24"/>
      <c r="V804" s="3"/>
      <c r="W804" s="12"/>
      <c r="X804" s="12"/>
      <c r="Y804" s="46"/>
      <c r="Z804" s="91"/>
      <c r="AA804" s="92">
        <f>IF(AA$8="",0,SUM(AA805:AA816))</f>
        <v>0</v>
      </c>
      <c r="AB804" s="92">
        <f>IF(AB$8="",0,SUM(AB805:AB816))</f>
        <v>0</v>
      </c>
      <c r="AC804" s="92">
        <f t="shared" ref="AC804:AE804" si="3755">IF(AC$8="",0,IF(AND($T797&lt;&gt;"",$T797&lt;&gt;0),AC777*(1-$T797),SUM(AC805:AC816)))</f>
        <v>0</v>
      </c>
      <c r="AD804" s="92">
        <f t="shared" si="3755"/>
        <v>0</v>
      </c>
      <c r="AE804" s="92">
        <f t="shared" si="3755"/>
        <v>0</v>
      </c>
      <c r="AF804" s="92">
        <f t="shared" ref="AF804:CQ804" si="3756">IF(AF$8="",0,IF(AND($T797&lt;&gt;"",$T797&lt;&gt;0),AF777*(1-$T797),SUM(AF805:AF816)))</f>
        <v>0</v>
      </c>
      <c r="AG804" s="92">
        <f t="shared" si="3756"/>
        <v>0</v>
      </c>
      <c r="AH804" s="92">
        <f t="shared" si="3756"/>
        <v>0</v>
      </c>
      <c r="AI804" s="92">
        <f t="shared" si="3756"/>
        <v>0</v>
      </c>
      <c r="AJ804" s="92">
        <f t="shared" si="3756"/>
        <v>0</v>
      </c>
      <c r="AK804" s="92">
        <f t="shared" si="3756"/>
        <v>0</v>
      </c>
      <c r="AL804" s="92">
        <f t="shared" si="3756"/>
        <v>0</v>
      </c>
      <c r="AM804" s="92">
        <f t="shared" si="3756"/>
        <v>0</v>
      </c>
      <c r="AN804" s="92">
        <f t="shared" si="3756"/>
        <v>0</v>
      </c>
      <c r="AO804" s="92">
        <f t="shared" si="3756"/>
        <v>0</v>
      </c>
      <c r="AP804" s="92">
        <f t="shared" si="3756"/>
        <v>0</v>
      </c>
      <c r="AQ804" s="92">
        <f t="shared" si="3756"/>
        <v>0</v>
      </c>
      <c r="AR804" s="92">
        <f t="shared" si="3756"/>
        <v>0</v>
      </c>
      <c r="AS804" s="92">
        <f t="shared" si="3756"/>
        <v>0</v>
      </c>
      <c r="AT804" s="92">
        <f t="shared" si="3756"/>
        <v>0</v>
      </c>
      <c r="AU804" s="92">
        <f t="shared" si="3756"/>
        <v>0</v>
      </c>
      <c r="AV804" s="92">
        <f t="shared" si="3756"/>
        <v>0</v>
      </c>
      <c r="AW804" s="92">
        <f t="shared" si="3756"/>
        <v>0</v>
      </c>
      <c r="AX804" s="92">
        <f t="shared" si="3756"/>
        <v>0</v>
      </c>
      <c r="AY804" s="92">
        <f t="shared" si="3756"/>
        <v>0</v>
      </c>
      <c r="AZ804" s="92">
        <f t="shared" si="3756"/>
        <v>0</v>
      </c>
      <c r="BA804" s="92">
        <f t="shared" si="3756"/>
        <v>0</v>
      </c>
      <c r="BB804" s="92">
        <f t="shared" si="3756"/>
        <v>0</v>
      </c>
      <c r="BC804" s="92">
        <f t="shared" si="3756"/>
        <v>0</v>
      </c>
      <c r="BD804" s="92">
        <f t="shared" si="3756"/>
        <v>0</v>
      </c>
      <c r="BE804" s="92">
        <f t="shared" si="3756"/>
        <v>0</v>
      </c>
      <c r="BF804" s="92">
        <f t="shared" si="3756"/>
        <v>0</v>
      </c>
      <c r="BG804" s="92">
        <f t="shared" si="3756"/>
        <v>0</v>
      </c>
      <c r="BH804" s="92">
        <f t="shared" si="3756"/>
        <v>0</v>
      </c>
      <c r="BI804" s="92">
        <f t="shared" si="3756"/>
        <v>0</v>
      </c>
      <c r="BJ804" s="92">
        <f t="shared" si="3756"/>
        <v>0</v>
      </c>
      <c r="BK804" s="92">
        <f t="shared" si="3756"/>
        <v>0</v>
      </c>
      <c r="BL804" s="92">
        <f t="shared" si="3756"/>
        <v>0</v>
      </c>
      <c r="BM804" s="92">
        <f t="shared" si="3756"/>
        <v>0</v>
      </c>
      <c r="BN804" s="92">
        <f t="shared" si="3756"/>
        <v>0</v>
      </c>
      <c r="BO804" s="92">
        <f t="shared" si="3756"/>
        <v>0</v>
      </c>
      <c r="BP804" s="92">
        <f t="shared" si="3756"/>
        <v>0</v>
      </c>
      <c r="BQ804" s="92">
        <f t="shared" si="3756"/>
        <v>0</v>
      </c>
      <c r="BR804" s="92">
        <f t="shared" si="3756"/>
        <v>0</v>
      </c>
      <c r="BS804" s="92">
        <f t="shared" si="3756"/>
        <v>0</v>
      </c>
      <c r="BT804" s="92">
        <f t="shared" si="3756"/>
        <v>0</v>
      </c>
      <c r="BU804" s="92">
        <f t="shared" si="3756"/>
        <v>0</v>
      </c>
      <c r="BV804" s="92">
        <f t="shared" si="3756"/>
        <v>0</v>
      </c>
      <c r="BW804" s="92">
        <f t="shared" si="3756"/>
        <v>0</v>
      </c>
      <c r="BX804" s="92">
        <f t="shared" si="3756"/>
        <v>0</v>
      </c>
      <c r="BY804" s="92">
        <f t="shared" si="3756"/>
        <v>0</v>
      </c>
      <c r="BZ804" s="92">
        <f t="shared" si="3756"/>
        <v>0</v>
      </c>
      <c r="CA804" s="92">
        <f t="shared" si="3756"/>
        <v>0</v>
      </c>
      <c r="CB804" s="92">
        <f t="shared" si="3756"/>
        <v>0</v>
      </c>
      <c r="CC804" s="92">
        <f t="shared" si="3756"/>
        <v>0</v>
      </c>
      <c r="CD804" s="92">
        <f t="shared" si="3756"/>
        <v>0</v>
      </c>
      <c r="CE804" s="92">
        <f t="shared" si="3756"/>
        <v>0</v>
      </c>
      <c r="CF804" s="92">
        <f t="shared" si="3756"/>
        <v>0</v>
      </c>
      <c r="CG804" s="92">
        <f t="shared" si="3756"/>
        <v>0</v>
      </c>
      <c r="CH804" s="92">
        <f t="shared" si="3756"/>
        <v>0</v>
      </c>
      <c r="CI804" s="92">
        <f t="shared" si="3756"/>
        <v>0</v>
      </c>
      <c r="CJ804" s="92">
        <f t="shared" si="3756"/>
        <v>0</v>
      </c>
      <c r="CK804" s="92">
        <f t="shared" si="3756"/>
        <v>0</v>
      </c>
      <c r="CL804" s="92">
        <f t="shared" si="3756"/>
        <v>0</v>
      </c>
      <c r="CM804" s="92">
        <f t="shared" si="3756"/>
        <v>0</v>
      </c>
      <c r="CN804" s="92">
        <f t="shared" si="3756"/>
        <v>0</v>
      </c>
      <c r="CO804" s="92">
        <f t="shared" si="3756"/>
        <v>0</v>
      </c>
      <c r="CP804" s="92">
        <f t="shared" si="3756"/>
        <v>0</v>
      </c>
      <c r="CQ804" s="92">
        <f t="shared" si="3756"/>
        <v>0</v>
      </c>
      <c r="CR804" s="92">
        <f t="shared" ref="CR804:DG804" si="3757">IF(CR$8="",0,IF(AND($T797&lt;&gt;"",$T797&lt;&gt;0),CR777*(1-$T797),SUM(CR805:CR816)))</f>
        <v>0</v>
      </c>
      <c r="CS804" s="92">
        <f t="shared" si="3757"/>
        <v>0</v>
      </c>
      <c r="CT804" s="92">
        <f t="shared" si="3757"/>
        <v>0</v>
      </c>
      <c r="CU804" s="92">
        <f t="shared" si="3757"/>
        <v>0</v>
      </c>
      <c r="CV804" s="92">
        <f t="shared" si="3757"/>
        <v>0</v>
      </c>
      <c r="CW804" s="92">
        <f t="shared" si="3757"/>
        <v>0</v>
      </c>
      <c r="CX804" s="92">
        <f t="shared" si="3757"/>
        <v>0</v>
      </c>
      <c r="CY804" s="92">
        <f t="shared" si="3757"/>
        <v>0</v>
      </c>
      <c r="CZ804" s="92">
        <f t="shared" si="3757"/>
        <v>0</v>
      </c>
      <c r="DA804" s="92">
        <f t="shared" si="3757"/>
        <v>0</v>
      </c>
      <c r="DB804" s="92">
        <f t="shared" si="3757"/>
        <v>0</v>
      </c>
      <c r="DC804" s="92">
        <f t="shared" si="3757"/>
        <v>0</v>
      </c>
      <c r="DD804" s="92">
        <f t="shared" si="3757"/>
        <v>0</v>
      </c>
      <c r="DE804" s="92">
        <f t="shared" si="3757"/>
        <v>0</v>
      </c>
      <c r="DF804" s="92">
        <f t="shared" si="3757"/>
        <v>0</v>
      </c>
      <c r="DG804" s="92">
        <f t="shared" si="3757"/>
        <v>0</v>
      </c>
      <c r="DH804" s="92">
        <f t="shared" ref="DH804:FS804" si="3758">IF(DH$8="",0,IF(AND($T797&lt;&gt;"",$T797&lt;&gt;0),DH777*(1-$T797),SUM(DH805:DH816)))</f>
        <v>0</v>
      </c>
      <c r="DI804" s="92">
        <f t="shared" si="3758"/>
        <v>0</v>
      </c>
      <c r="DJ804" s="92">
        <f t="shared" si="3758"/>
        <v>0</v>
      </c>
      <c r="DK804" s="92">
        <f t="shared" si="3758"/>
        <v>0</v>
      </c>
      <c r="DL804" s="92">
        <f t="shared" si="3758"/>
        <v>0</v>
      </c>
      <c r="DM804" s="92">
        <f t="shared" si="3758"/>
        <v>0</v>
      </c>
      <c r="DN804" s="92">
        <f t="shared" si="3758"/>
        <v>0</v>
      </c>
      <c r="DO804" s="92">
        <f t="shared" si="3758"/>
        <v>0</v>
      </c>
      <c r="DP804" s="92">
        <f t="shared" si="3758"/>
        <v>0</v>
      </c>
      <c r="DQ804" s="92">
        <f t="shared" si="3758"/>
        <v>0</v>
      </c>
      <c r="DR804" s="92">
        <f t="shared" si="3758"/>
        <v>0</v>
      </c>
      <c r="DS804" s="92">
        <f t="shared" si="3758"/>
        <v>0</v>
      </c>
      <c r="DT804" s="92">
        <f t="shared" si="3758"/>
        <v>0</v>
      </c>
      <c r="DU804" s="92">
        <f t="shared" si="3758"/>
        <v>0</v>
      </c>
      <c r="DV804" s="92">
        <f t="shared" si="3758"/>
        <v>0</v>
      </c>
      <c r="DW804" s="92">
        <f t="shared" si="3758"/>
        <v>0</v>
      </c>
      <c r="DX804" s="92">
        <f t="shared" si="3758"/>
        <v>0</v>
      </c>
      <c r="DY804" s="92">
        <f t="shared" si="3758"/>
        <v>0</v>
      </c>
      <c r="DZ804" s="92">
        <f t="shared" si="3758"/>
        <v>0</v>
      </c>
      <c r="EA804" s="92">
        <f t="shared" si="3758"/>
        <v>0</v>
      </c>
      <c r="EB804" s="92">
        <f t="shared" si="3758"/>
        <v>0</v>
      </c>
      <c r="EC804" s="92">
        <f t="shared" si="3758"/>
        <v>0</v>
      </c>
      <c r="ED804" s="92">
        <f t="shared" si="3758"/>
        <v>0</v>
      </c>
      <c r="EE804" s="92">
        <f t="shared" si="3758"/>
        <v>0</v>
      </c>
      <c r="EF804" s="92">
        <f t="shared" si="3758"/>
        <v>0</v>
      </c>
      <c r="EG804" s="92">
        <f t="shared" si="3758"/>
        <v>0</v>
      </c>
      <c r="EH804" s="92">
        <f t="shared" si="3758"/>
        <v>0</v>
      </c>
      <c r="EI804" s="92">
        <f t="shared" si="3758"/>
        <v>0</v>
      </c>
      <c r="EJ804" s="92">
        <f t="shared" si="3758"/>
        <v>0</v>
      </c>
      <c r="EK804" s="92">
        <f t="shared" si="3758"/>
        <v>0</v>
      </c>
      <c r="EL804" s="92">
        <f t="shared" si="3758"/>
        <v>0</v>
      </c>
      <c r="EM804" s="92">
        <f t="shared" si="3758"/>
        <v>0</v>
      </c>
      <c r="EN804" s="92">
        <f t="shared" si="3758"/>
        <v>0</v>
      </c>
      <c r="EO804" s="92">
        <f t="shared" si="3758"/>
        <v>0</v>
      </c>
      <c r="EP804" s="92">
        <f t="shared" si="3758"/>
        <v>0</v>
      </c>
      <c r="EQ804" s="92">
        <f t="shared" si="3758"/>
        <v>0</v>
      </c>
      <c r="ER804" s="92">
        <f t="shared" si="3758"/>
        <v>0</v>
      </c>
      <c r="ES804" s="92">
        <f t="shared" si="3758"/>
        <v>0</v>
      </c>
      <c r="ET804" s="92">
        <f t="shared" si="3758"/>
        <v>0</v>
      </c>
      <c r="EU804" s="92">
        <f t="shared" si="3758"/>
        <v>0</v>
      </c>
      <c r="EV804" s="92">
        <f t="shared" si="3758"/>
        <v>0</v>
      </c>
      <c r="EW804" s="92">
        <f t="shared" si="3758"/>
        <v>0</v>
      </c>
      <c r="EX804" s="92">
        <f t="shared" si="3758"/>
        <v>0</v>
      </c>
      <c r="EY804" s="92">
        <f t="shared" si="3758"/>
        <v>0</v>
      </c>
      <c r="EZ804" s="92">
        <f t="shared" si="3758"/>
        <v>0</v>
      </c>
      <c r="FA804" s="92">
        <f t="shared" si="3758"/>
        <v>0</v>
      </c>
      <c r="FB804" s="92">
        <f t="shared" si="3758"/>
        <v>0</v>
      </c>
      <c r="FC804" s="92">
        <f t="shared" si="3758"/>
        <v>0</v>
      </c>
      <c r="FD804" s="92">
        <f t="shared" si="3758"/>
        <v>0</v>
      </c>
      <c r="FE804" s="92">
        <f t="shared" si="3758"/>
        <v>0</v>
      </c>
      <c r="FF804" s="92">
        <f t="shared" si="3758"/>
        <v>0</v>
      </c>
      <c r="FG804" s="92">
        <f t="shared" si="3758"/>
        <v>0</v>
      </c>
      <c r="FH804" s="92">
        <f t="shared" si="3758"/>
        <v>0</v>
      </c>
      <c r="FI804" s="92">
        <f t="shared" si="3758"/>
        <v>0</v>
      </c>
      <c r="FJ804" s="92">
        <f t="shared" si="3758"/>
        <v>0</v>
      </c>
      <c r="FK804" s="92">
        <f t="shared" si="3758"/>
        <v>0</v>
      </c>
      <c r="FL804" s="92">
        <f t="shared" si="3758"/>
        <v>0</v>
      </c>
      <c r="FM804" s="92">
        <f t="shared" si="3758"/>
        <v>0</v>
      </c>
      <c r="FN804" s="92">
        <f t="shared" si="3758"/>
        <v>0</v>
      </c>
      <c r="FO804" s="92">
        <f t="shared" si="3758"/>
        <v>0</v>
      </c>
      <c r="FP804" s="92">
        <f t="shared" si="3758"/>
        <v>0</v>
      </c>
      <c r="FQ804" s="92">
        <f t="shared" si="3758"/>
        <v>0</v>
      </c>
      <c r="FR804" s="92">
        <f t="shared" si="3758"/>
        <v>0</v>
      </c>
      <c r="FS804" s="92">
        <f t="shared" si="3758"/>
        <v>0</v>
      </c>
      <c r="FT804" s="92">
        <f t="shared" ref="FT804:GZ804" si="3759">IF(FT$8="",0,IF(AND($T797&lt;&gt;"",$T797&lt;&gt;0),FT777*(1-$T797),SUM(FT805:FT816)))</f>
        <v>0</v>
      </c>
      <c r="FU804" s="92">
        <f t="shared" si="3759"/>
        <v>0</v>
      </c>
      <c r="FV804" s="92">
        <f t="shared" si="3759"/>
        <v>0</v>
      </c>
      <c r="FW804" s="92">
        <f t="shared" si="3759"/>
        <v>0</v>
      </c>
      <c r="FX804" s="92">
        <f t="shared" si="3759"/>
        <v>0</v>
      </c>
      <c r="FY804" s="92">
        <f t="shared" si="3759"/>
        <v>0</v>
      </c>
      <c r="FZ804" s="92">
        <f t="shared" si="3759"/>
        <v>0</v>
      </c>
      <c r="GA804" s="92">
        <f t="shared" si="3759"/>
        <v>0</v>
      </c>
      <c r="GB804" s="92">
        <f t="shared" si="3759"/>
        <v>0</v>
      </c>
      <c r="GC804" s="92">
        <f t="shared" si="3759"/>
        <v>0</v>
      </c>
      <c r="GD804" s="92">
        <f t="shared" si="3759"/>
        <v>0</v>
      </c>
      <c r="GE804" s="92">
        <f t="shared" si="3759"/>
        <v>0</v>
      </c>
      <c r="GF804" s="92">
        <f t="shared" si="3759"/>
        <v>0</v>
      </c>
      <c r="GG804" s="92">
        <f t="shared" si="3759"/>
        <v>0</v>
      </c>
      <c r="GH804" s="92">
        <f t="shared" si="3759"/>
        <v>0</v>
      </c>
      <c r="GI804" s="92">
        <f t="shared" si="3759"/>
        <v>0</v>
      </c>
      <c r="GJ804" s="92">
        <f t="shared" si="3759"/>
        <v>0</v>
      </c>
      <c r="GK804" s="92">
        <f t="shared" si="3759"/>
        <v>0</v>
      </c>
      <c r="GL804" s="92">
        <f t="shared" si="3759"/>
        <v>0</v>
      </c>
      <c r="GM804" s="92">
        <f t="shared" si="3759"/>
        <v>0</v>
      </c>
      <c r="GN804" s="92">
        <f t="shared" si="3759"/>
        <v>0</v>
      </c>
      <c r="GO804" s="92">
        <f t="shared" si="3759"/>
        <v>0</v>
      </c>
      <c r="GP804" s="92">
        <f t="shared" si="3759"/>
        <v>0</v>
      </c>
      <c r="GQ804" s="92">
        <f t="shared" si="3759"/>
        <v>0</v>
      </c>
      <c r="GR804" s="92">
        <f t="shared" si="3759"/>
        <v>0</v>
      </c>
      <c r="GS804" s="92">
        <f t="shared" si="3759"/>
        <v>0</v>
      </c>
      <c r="GT804" s="92">
        <f t="shared" si="3759"/>
        <v>0</v>
      </c>
      <c r="GU804" s="92">
        <f t="shared" si="3759"/>
        <v>0</v>
      </c>
      <c r="GV804" s="92">
        <f t="shared" si="3759"/>
        <v>0</v>
      </c>
      <c r="GW804" s="92">
        <f t="shared" si="3759"/>
        <v>0</v>
      </c>
      <c r="GX804" s="92">
        <f t="shared" si="3759"/>
        <v>0</v>
      </c>
      <c r="GY804" s="92">
        <f t="shared" si="3759"/>
        <v>0</v>
      </c>
      <c r="GZ804" s="92">
        <f t="shared" si="3759"/>
        <v>0</v>
      </c>
      <c r="HA804" s="3"/>
      <c r="HB804" s="3"/>
    </row>
    <row r="805" spans="1:210" ht="4.2" customHeight="1">
      <c r="A805" s="1"/>
      <c r="B805" s="1"/>
      <c r="C805" s="14"/>
      <c r="D805" s="14"/>
      <c r="E805" s="264"/>
      <c r="F805" s="14"/>
      <c r="G805" s="304"/>
      <c r="H805" s="14"/>
      <c r="I805" s="14"/>
      <c r="J805" s="14"/>
      <c r="K805" s="14"/>
      <c r="L805" s="14"/>
      <c r="M805" s="15"/>
      <c r="N805" s="14"/>
      <c r="O805" s="14"/>
      <c r="P805" s="15"/>
      <c r="Q805" s="14"/>
      <c r="R805" s="14"/>
      <c r="S805" s="15"/>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c r="DD805" s="180"/>
      <c r="DE805" s="180"/>
      <c r="DF805" s="180"/>
      <c r="DG805" s="180"/>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c r="FR805" s="180"/>
      <c r="FS805" s="180"/>
      <c r="FT805" s="180"/>
      <c r="FU805" s="180"/>
      <c r="FV805" s="180"/>
      <c r="FW805" s="180"/>
      <c r="FX805" s="180"/>
      <c r="FY805" s="180"/>
      <c r="FZ805" s="180"/>
      <c r="GA805" s="180"/>
      <c r="GB805" s="180"/>
      <c r="GC805" s="180"/>
      <c r="GD805" s="180"/>
      <c r="GE805" s="180"/>
      <c r="GF805" s="180"/>
      <c r="GG805" s="180"/>
      <c r="GH805" s="180"/>
      <c r="GI805" s="180"/>
      <c r="GJ805" s="180"/>
      <c r="GK805" s="180"/>
      <c r="GL805" s="180"/>
      <c r="GM805" s="180"/>
      <c r="GN805" s="180"/>
      <c r="GO805" s="180"/>
      <c r="GP805" s="180"/>
      <c r="GQ805" s="180"/>
      <c r="GR805" s="180"/>
      <c r="GS805" s="180"/>
      <c r="GT805" s="180"/>
      <c r="GU805" s="180"/>
      <c r="GV805" s="180"/>
      <c r="GW805" s="180"/>
      <c r="GX805" s="180"/>
      <c r="GY805" s="180"/>
      <c r="GZ805" s="180"/>
      <c r="HA805" s="1"/>
      <c r="HB805" s="1"/>
    </row>
    <row r="806" spans="1:210" s="239" customFormat="1" ht="10.199999999999999">
      <c r="A806" s="228"/>
      <c r="B806" s="229"/>
      <c r="C806" s="230"/>
      <c r="D806" s="229"/>
      <c r="E806" s="270"/>
      <c r="F806" s="116"/>
      <c r="G806" s="231" t="s">
        <v>6</v>
      </c>
      <c r="H806" s="228"/>
      <c r="I806" s="241" t="s">
        <v>204</v>
      </c>
      <c r="J806" s="228"/>
      <c r="K806" s="228"/>
      <c r="L806" s="228"/>
      <c r="M806" s="232" t="s">
        <v>6</v>
      </c>
      <c r="N806" s="642">
        <f>ШР!K15</f>
        <v>0</v>
      </c>
      <c r="O806" s="228"/>
      <c r="P806" s="231"/>
      <c r="Q806" s="228" t="s">
        <v>205</v>
      </c>
      <c r="R806" s="228"/>
      <c r="S806" s="228"/>
      <c r="T806" s="228"/>
      <c r="U806" s="228"/>
      <c r="V806" s="228"/>
      <c r="W806" s="235"/>
      <c r="X806" s="236"/>
      <c r="Y806" s="231" t="s">
        <v>6</v>
      </c>
      <c r="Z806" s="237"/>
      <c r="AA806" s="238">
        <f>IF(OR(AA$8&lt;ШР!$N15),0,ШР!$Q15*SUMIFS(ШР!$Z15:$AK15,ШР!$Z$1:$AK$1,MONTH(AA$8)))</f>
        <v>0</v>
      </c>
      <c r="AB806" s="238">
        <f>IF(OR(AB$8&lt;ШР!$N15),0,ШР!$Q15*SUMIFS(ШР!$Z15:$AK15,ШР!$Z$1:$AK$1,MONTH(AB$8)))</f>
        <v>0</v>
      </c>
      <c r="AC806" s="238">
        <f>IF(OR(AC$8&lt;ШР!$N15),0,ШР!$Q15*SUMIFS(ШР!$Z15:$AK15,ШР!$Z$1:$AK$1,MONTH(AC$8)))</f>
        <v>0</v>
      </c>
      <c r="AD806" s="238">
        <f>IF(OR(AD$8&lt;ШР!$N15),0,ШР!$Q15*SUMIFS(ШР!$Z15:$AK15,ШР!$Z$1:$AK$1,MONTH(AD$8)))</f>
        <v>0</v>
      </c>
      <c r="AE806" s="238">
        <f>IF(OR(AE$8&lt;ШР!$N15),0,ШР!$Q15*SUMIFS(ШР!$Z15:$AK15,ШР!$Z$1:$AK$1,MONTH(AE$8)))</f>
        <v>0</v>
      </c>
      <c r="AF806" s="238">
        <f>IF(OR(AF$8&lt;ШР!$N15),0,ШР!$Q15*SUMIFS(ШР!$Z15:$AK15,ШР!$Z$1:$AK$1,MONTH(AF$8)))</f>
        <v>0</v>
      </c>
      <c r="AG806" s="238">
        <f>IF(OR(AG$8&lt;ШР!$N15),0,ШР!$Q15*SUMIFS(ШР!$Z15:$AK15,ШР!$Z$1:$AK$1,MONTH(AG$8)))</f>
        <v>0</v>
      </c>
      <c r="AH806" s="238">
        <f>IF(OR(AH$8&lt;ШР!$N15),0,ШР!$Q15*SUMIFS(ШР!$Z15:$AK15,ШР!$Z$1:$AK$1,MONTH(AH$8)))</f>
        <v>0</v>
      </c>
      <c r="AI806" s="238">
        <f>IF(OR(AI$8&lt;ШР!$N15),0,ШР!$Q15*SUMIFS(ШР!$Z15:$AK15,ШР!$Z$1:$AK$1,MONTH(AI$8)))</f>
        <v>0</v>
      </c>
      <c r="AJ806" s="238">
        <f>IF(OR(AJ$8&lt;ШР!$N15),0,ШР!$Q15*SUMIFS(ШР!$Z15:$AK15,ШР!$Z$1:$AK$1,MONTH(AJ$8)))</f>
        <v>0</v>
      </c>
      <c r="AK806" s="238">
        <f>IF(OR(AK$8&lt;ШР!$N15),0,ШР!$Q15*SUMIFS(ШР!$Z15:$AK15,ШР!$Z$1:$AK$1,MONTH(AK$8)))</f>
        <v>0</v>
      </c>
      <c r="AL806" s="238">
        <f>IF(OR(AL$8&lt;ШР!$N15),0,ШР!$Q15*SUMIFS(ШР!$Z15:$AK15,ШР!$Z$1:$AK$1,MONTH(AL$8)))</f>
        <v>0</v>
      </c>
      <c r="AM806" s="238">
        <f>IF(OR(AM$8&lt;ШР!$N15),0,ШР!$Q15*SUMIFS(ШР!$Z15:$AK15,ШР!$Z$1:$AK$1,MONTH(AM$8)))</f>
        <v>0</v>
      </c>
      <c r="AN806" s="238">
        <f>IF(OR(AN$8&lt;ШР!$N15),0,ШР!$Q15*SUMIFS(ШР!$Z15:$AK15,ШР!$Z$1:$AK$1,MONTH(AN$8)))</f>
        <v>0</v>
      </c>
      <c r="AO806" s="238">
        <f>IF(OR(AO$8&lt;ШР!$N15),0,ШР!$Q15*SUMIFS(ШР!$Z15:$AK15,ШР!$Z$1:$AK$1,MONTH(AO$8)))</f>
        <v>0</v>
      </c>
      <c r="AP806" s="238">
        <f>IF(OR(AP$8&lt;ШР!$N15),0,ШР!$Q15*SUMIFS(ШР!$Z15:$AK15,ШР!$Z$1:$AK$1,MONTH(AP$8)))</f>
        <v>0</v>
      </c>
      <c r="AQ806" s="238">
        <f>IF(OR(AQ$8&lt;ШР!$N15),0,ШР!$Q15*SUMIFS(ШР!$Z15:$AK15,ШР!$Z$1:$AK$1,MONTH(AQ$8)))</f>
        <v>0</v>
      </c>
      <c r="AR806" s="238">
        <f>IF(OR(AR$8&lt;ШР!$N15),0,ШР!$Q15*SUMIFS(ШР!$Z15:$AK15,ШР!$Z$1:$AK$1,MONTH(AR$8)))</f>
        <v>0</v>
      </c>
      <c r="AS806" s="238">
        <f>IF(OR(AS$8&lt;ШР!$N15),0,ШР!$Q15*SUMIFS(ШР!$Z15:$AK15,ШР!$Z$1:$AK$1,MONTH(AS$8)))</f>
        <v>0</v>
      </c>
      <c r="AT806" s="238">
        <f>IF(OR(AT$8&lt;ШР!$N15),0,ШР!$Q15*SUMIFS(ШР!$Z15:$AK15,ШР!$Z$1:$AK$1,MONTH(AT$8)))</f>
        <v>0</v>
      </c>
      <c r="AU806" s="238">
        <f>IF(OR(AU$8&lt;ШР!$N15),0,ШР!$Q15*SUMIFS(ШР!$Z15:$AK15,ШР!$Z$1:$AK$1,MONTH(AU$8)))</f>
        <v>0</v>
      </c>
      <c r="AV806" s="238">
        <f>IF(OR(AV$8&lt;ШР!$N15),0,ШР!$Q15*SUMIFS(ШР!$Z15:$AK15,ШР!$Z$1:$AK$1,MONTH(AV$8)))</f>
        <v>0</v>
      </c>
      <c r="AW806" s="238">
        <f>IF(OR(AW$8&lt;ШР!$N15),0,ШР!$Q15*SUMIFS(ШР!$Z15:$AK15,ШР!$Z$1:$AK$1,MONTH(AW$8)))</f>
        <v>0</v>
      </c>
      <c r="AX806" s="238">
        <f>IF(OR(AX$8&lt;ШР!$N15),0,ШР!$Q15*SUMIFS(ШР!$Z15:$AK15,ШР!$Z$1:$AK$1,MONTH(AX$8)))</f>
        <v>0</v>
      </c>
      <c r="AY806" s="238">
        <f>IF(OR(AY$8&lt;ШР!$N15),0,ШР!$Q15*SUMIFS(ШР!$Z15:$AK15,ШР!$Z$1:$AK$1,MONTH(AY$8)))</f>
        <v>0</v>
      </c>
      <c r="AZ806" s="238">
        <f>IF(OR(AZ$8&lt;ШР!$N15),0,ШР!$Q15*SUMIFS(ШР!$Z15:$AK15,ШР!$Z$1:$AK$1,MONTH(AZ$8)))</f>
        <v>0</v>
      </c>
      <c r="BA806" s="238">
        <f>IF(OR(BA$8&lt;ШР!$N15),0,ШР!$Q15*SUMIFS(ШР!$Z15:$AK15,ШР!$Z$1:$AK$1,MONTH(BA$8)))</f>
        <v>0</v>
      </c>
      <c r="BB806" s="238">
        <f>IF(OR(BB$8&lt;ШР!$N15),0,ШР!$Q15*SUMIFS(ШР!$Z15:$AK15,ШР!$Z$1:$AK$1,MONTH(BB$8)))</f>
        <v>0</v>
      </c>
      <c r="BC806" s="238">
        <f>IF(OR(BC$8&lt;ШР!$N15),0,ШР!$Q15*SUMIFS(ШР!$Z15:$AK15,ШР!$Z$1:$AK$1,MONTH(BC$8)))</f>
        <v>0</v>
      </c>
      <c r="BD806" s="238">
        <f>IF(OR(BD$8&lt;ШР!$N15),0,ШР!$Q15*SUMIFS(ШР!$Z15:$AK15,ШР!$Z$1:$AK$1,MONTH(BD$8)))</f>
        <v>0</v>
      </c>
      <c r="BE806" s="238">
        <f>IF(OR(BE$8&lt;ШР!$N15),0,ШР!$Q15*SUMIFS(ШР!$Z15:$AK15,ШР!$Z$1:$AK$1,MONTH(BE$8)))</f>
        <v>0</v>
      </c>
      <c r="BF806" s="238">
        <f>IF(OR(BF$8&lt;ШР!$N15),0,ШР!$Q15*SUMIFS(ШР!$Z15:$AK15,ШР!$Z$1:$AK$1,MONTH(BF$8)))</f>
        <v>0</v>
      </c>
      <c r="BG806" s="238">
        <f>IF(OR(BG$8&lt;ШР!$N15),0,ШР!$Q15*SUMIFS(ШР!$Z15:$AK15,ШР!$Z$1:$AK$1,MONTH(BG$8)))</f>
        <v>0</v>
      </c>
      <c r="BH806" s="238">
        <f>IF(OR(BH$8&lt;ШР!$N15),0,ШР!$Q15*SUMIFS(ШР!$Z15:$AK15,ШР!$Z$1:$AK$1,MONTH(BH$8)))</f>
        <v>0</v>
      </c>
      <c r="BI806" s="238">
        <f>IF(OR(BI$8&lt;ШР!$N15),0,ШР!$Q15*SUMIFS(ШР!$Z15:$AK15,ШР!$Z$1:$AK$1,MONTH(BI$8)))</f>
        <v>0</v>
      </c>
      <c r="BJ806" s="238">
        <f>IF(OR(BJ$8&lt;ШР!$N15),0,ШР!$Q15*SUMIFS(ШР!$Z15:$AK15,ШР!$Z$1:$AK$1,MONTH(BJ$8)))</f>
        <v>0</v>
      </c>
      <c r="BK806" s="238">
        <f>IF(OR(BK$8&lt;ШР!$N15),0,ШР!$Q15*SUMIFS(ШР!$Z15:$AK15,ШР!$Z$1:$AK$1,MONTH(BK$8)))</f>
        <v>0</v>
      </c>
      <c r="BL806" s="238">
        <f>IF(OR(BL$8&lt;ШР!$N15),0,ШР!$Q15*SUMIFS(ШР!$Z15:$AK15,ШР!$Z$1:$AK$1,MONTH(BL$8)))</f>
        <v>0</v>
      </c>
      <c r="BM806" s="238">
        <f>IF(OR(BM$8&lt;ШР!$N15),0,ШР!$Q15*SUMIFS(ШР!$Z15:$AK15,ШР!$Z$1:$AK$1,MONTH(BM$8)))</f>
        <v>0</v>
      </c>
      <c r="BN806" s="238">
        <f>IF(OR(BN$8&lt;ШР!$N15),0,ШР!$Q15*SUMIFS(ШР!$Z15:$AK15,ШР!$Z$1:$AK$1,MONTH(BN$8)))</f>
        <v>0</v>
      </c>
      <c r="BO806" s="238">
        <f>IF(OR(BO$8&lt;ШР!$N15),0,ШР!$Q15*SUMIFS(ШР!$Z15:$AK15,ШР!$Z$1:$AK$1,MONTH(BO$8)))</f>
        <v>0</v>
      </c>
      <c r="BP806" s="238">
        <f>IF(OR(BP$8&lt;ШР!$N15),0,ШР!$Q15*SUMIFS(ШР!$Z15:$AK15,ШР!$Z$1:$AK$1,MONTH(BP$8)))</f>
        <v>0</v>
      </c>
      <c r="BQ806" s="238">
        <f>IF(OR(BQ$8&lt;ШР!$N15),0,ШР!$Q15*SUMIFS(ШР!$Z15:$AK15,ШР!$Z$1:$AK$1,MONTH(BQ$8)))</f>
        <v>0</v>
      </c>
      <c r="BR806" s="238">
        <f>IF(OR(BR$8&lt;ШР!$N15),0,ШР!$Q15*SUMIFS(ШР!$Z15:$AK15,ШР!$Z$1:$AK$1,MONTH(BR$8)))</f>
        <v>0</v>
      </c>
      <c r="BS806" s="238">
        <f>IF(OR(BS$8&lt;ШР!$N15),0,ШР!$Q15*SUMIFS(ШР!$Z15:$AK15,ШР!$Z$1:$AK$1,MONTH(BS$8)))</f>
        <v>0</v>
      </c>
      <c r="BT806" s="238">
        <f>IF(OR(BT$8&lt;ШР!$N15),0,ШР!$Q15*SUMIFS(ШР!$Z15:$AK15,ШР!$Z$1:$AK$1,MONTH(BT$8)))</f>
        <v>0</v>
      </c>
      <c r="BU806" s="238">
        <f>IF(OR(BU$8&lt;ШР!$N15),0,ШР!$Q15*SUMIFS(ШР!$Z15:$AK15,ШР!$Z$1:$AK$1,MONTH(BU$8)))</f>
        <v>0</v>
      </c>
      <c r="BV806" s="238">
        <f>IF(OR(BV$8&lt;ШР!$N15),0,ШР!$Q15*SUMIFS(ШР!$Z15:$AK15,ШР!$Z$1:$AK$1,MONTH(BV$8)))</f>
        <v>0</v>
      </c>
      <c r="BW806" s="238">
        <f>IF(OR(BW$8&lt;ШР!$N15),0,ШР!$Q15*SUMIFS(ШР!$Z15:$AK15,ШР!$Z$1:$AK$1,MONTH(BW$8)))</f>
        <v>0</v>
      </c>
      <c r="BX806" s="238">
        <f>IF(OR(BX$8&lt;ШР!$N15),0,ШР!$Q15*SUMIFS(ШР!$Z15:$AK15,ШР!$Z$1:$AK$1,MONTH(BX$8)))</f>
        <v>0</v>
      </c>
      <c r="BY806" s="238">
        <f>IF(OR(BY$8&lt;ШР!$N15),0,ШР!$Q15*SUMIFS(ШР!$Z15:$AK15,ШР!$Z$1:$AK$1,MONTH(BY$8)))</f>
        <v>0</v>
      </c>
      <c r="BZ806" s="238">
        <f>IF(OR(BZ$8&lt;ШР!$N15),0,ШР!$Q15*SUMIFS(ШР!$Z15:$AK15,ШР!$Z$1:$AK$1,MONTH(BZ$8)))</f>
        <v>0</v>
      </c>
      <c r="CA806" s="238">
        <f>IF(OR(CA$8&lt;ШР!$N15),0,ШР!$Q15*SUMIFS(ШР!$Z15:$AK15,ШР!$Z$1:$AK$1,MONTH(CA$8)))</f>
        <v>0</v>
      </c>
      <c r="CB806" s="238">
        <f>IF(OR(CB$8&lt;ШР!$N15),0,ШР!$Q15*SUMIFS(ШР!$Z15:$AK15,ШР!$Z$1:$AK$1,MONTH(CB$8)))</f>
        <v>0</v>
      </c>
      <c r="CC806" s="238">
        <f>IF(OR(CC$8&lt;ШР!$N15),0,ШР!$Q15*SUMIFS(ШР!$Z15:$AK15,ШР!$Z$1:$AK$1,MONTH(CC$8)))</f>
        <v>0</v>
      </c>
      <c r="CD806" s="238">
        <f>IF(OR(CD$8&lt;ШР!$N15),0,ШР!$Q15*SUMIFS(ШР!$Z15:$AK15,ШР!$Z$1:$AK$1,MONTH(CD$8)))</f>
        <v>0</v>
      </c>
      <c r="CE806" s="238">
        <f>IF(OR(CE$8&lt;ШР!$N15),0,ШР!$Q15*SUMIFS(ШР!$Z15:$AK15,ШР!$Z$1:$AK$1,MONTH(CE$8)))</f>
        <v>0</v>
      </c>
      <c r="CF806" s="238">
        <f>IF(OR(CF$8&lt;ШР!$N15),0,ШР!$Q15*SUMIFS(ШР!$Z15:$AK15,ШР!$Z$1:$AK$1,MONTH(CF$8)))</f>
        <v>0</v>
      </c>
      <c r="CG806" s="238">
        <f>IF(OR(CG$8&lt;ШР!$N15),0,ШР!$Q15*SUMIFS(ШР!$Z15:$AK15,ШР!$Z$1:$AK$1,MONTH(CG$8)))</f>
        <v>0</v>
      </c>
      <c r="CH806" s="238">
        <f>IF(OR(CH$8&lt;ШР!$N15),0,ШР!$Q15*SUMIFS(ШР!$Z15:$AK15,ШР!$Z$1:$AK$1,MONTH(CH$8)))</f>
        <v>0</v>
      </c>
      <c r="CI806" s="238">
        <f>IF(OR(CI$8&lt;ШР!$N15),0,ШР!$Q15*SUMIFS(ШР!$Z15:$AK15,ШР!$Z$1:$AK$1,MONTH(CI$8)))</f>
        <v>0</v>
      </c>
      <c r="CJ806" s="238">
        <f>IF(OR(CJ$8&lt;ШР!$N15),0,ШР!$Q15*SUMIFS(ШР!$Z15:$AK15,ШР!$Z$1:$AK$1,MONTH(CJ$8)))</f>
        <v>0</v>
      </c>
      <c r="CK806" s="238">
        <f>IF(OR(CK$8&lt;ШР!$N15),0,ШР!$Q15*SUMIFS(ШР!$Z15:$AK15,ШР!$Z$1:$AK$1,MONTH(CK$8)))</f>
        <v>0</v>
      </c>
      <c r="CL806" s="238">
        <f>IF(OR(CL$8&lt;ШР!$N15),0,ШР!$Q15*SUMIFS(ШР!$Z15:$AK15,ШР!$Z$1:$AK$1,MONTH(CL$8)))</f>
        <v>0</v>
      </c>
      <c r="CM806" s="238">
        <f>IF(OR(CM$8&lt;ШР!$N15),0,ШР!$Q15*SUMIFS(ШР!$Z15:$AK15,ШР!$Z$1:$AK$1,MONTH(CM$8)))</f>
        <v>0</v>
      </c>
      <c r="CN806" s="238">
        <f>IF(OR(CN$8&lt;ШР!$N15),0,ШР!$Q15*SUMIFS(ШР!$Z15:$AK15,ШР!$Z$1:$AK$1,MONTH(CN$8)))</f>
        <v>0</v>
      </c>
      <c r="CO806" s="238">
        <f>IF(OR(CO$8&lt;ШР!$N15),0,ШР!$Q15*SUMIFS(ШР!$Z15:$AK15,ШР!$Z$1:$AK$1,MONTH(CO$8)))</f>
        <v>0</v>
      </c>
      <c r="CP806" s="238">
        <f>IF(OR(CP$8&lt;ШР!$N15),0,ШР!$Q15*SUMIFS(ШР!$Z15:$AK15,ШР!$Z$1:$AK$1,MONTH(CP$8)))</f>
        <v>0</v>
      </c>
      <c r="CQ806" s="238">
        <f>IF(OR(CQ$8&lt;ШР!$N15),0,ШР!$Q15*SUMIFS(ШР!$Z15:$AK15,ШР!$Z$1:$AK$1,MONTH(CQ$8)))</f>
        <v>0</v>
      </c>
      <c r="CR806" s="238">
        <f>IF(OR(CR$8&lt;ШР!$N15),0,ШР!$Q15*SUMIFS(ШР!$Z15:$AK15,ШР!$Z$1:$AK$1,MONTH(CR$8)))</f>
        <v>0</v>
      </c>
      <c r="CS806" s="238">
        <f>IF(OR(CS$8&lt;ШР!$N15),0,ШР!$Q15*SUMIFS(ШР!$Z15:$AK15,ШР!$Z$1:$AK$1,MONTH(CS$8)))</f>
        <v>0</v>
      </c>
      <c r="CT806" s="238">
        <f>IF(OR(CT$8&lt;ШР!$N15),0,ШР!$Q15*SUMIFS(ШР!$Z15:$AK15,ШР!$Z$1:$AK$1,MONTH(CT$8)))</f>
        <v>0</v>
      </c>
      <c r="CU806" s="238">
        <f>IF(OR(CU$8&lt;ШР!$N15),0,ШР!$Q15*SUMIFS(ШР!$Z15:$AK15,ШР!$Z$1:$AK$1,MONTH(CU$8)))</f>
        <v>0</v>
      </c>
      <c r="CV806" s="238">
        <f>IF(OR(CV$8&lt;ШР!$N15),0,ШР!$Q15*SUMIFS(ШР!$Z15:$AK15,ШР!$Z$1:$AK$1,MONTH(CV$8)))</f>
        <v>0</v>
      </c>
      <c r="CW806" s="238">
        <f>IF(OR(CW$8&lt;ШР!$N15),0,ШР!$Q15*SUMIFS(ШР!$Z15:$AK15,ШР!$Z$1:$AK$1,MONTH(CW$8)))</f>
        <v>0</v>
      </c>
      <c r="CX806" s="238">
        <f>IF(OR(CX$8&lt;ШР!$N15),0,ШР!$Q15*SUMIFS(ШР!$Z15:$AK15,ШР!$Z$1:$AK$1,MONTH(CX$8)))</f>
        <v>0</v>
      </c>
      <c r="CY806" s="238">
        <f>IF(OR(CY$8&lt;ШР!$N15),0,ШР!$Q15*SUMIFS(ШР!$Z15:$AK15,ШР!$Z$1:$AK$1,MONTH(CY$8)))</f>
        <v>0</v>
      </c>
      <c r="CZ806" s="238">
        <f>IF(OR(CZ$8&lt;ШР!$N15),0,ШР!$Q15*SUMIFS(ШР!$Z15:$AK15,ШР!$Z$1:$AK$1,MONTH(CZ$8)))</f>
        <v>0</v>
      </c>
      <c r="DA806" s="238">
        <f>IF(OR(DA$8&lt;ШР!$N15),0,ШР!$Q15*SUMIFS(ШР!$Z15:$AK15,ШР!$Z$1:$AK$1,MONTH(DA$8)))</f>
        <v>0</v>
      </c>
      <c r="DB806" s="238">
        <f>IF(OR(DB$8&lt;ШР!$N15),0,ШР!$Q15*SUMIFS(ШР!$Z15:$AK15,ШР!$Z$1:$AK$1,MONTH(DB$8)))</f>
        <v>0</v>
      </c>
      <c r="DC806" s="238">
        <f>IF(OR(DC$8&lt;ШР!$N15),0,ШР!$Q15*SUMIFS(ШР!$Z15:$AK15,ШР!$Z$1:$AK$1,MONTH(DC$8)))</f>
        <v>0</v>
      </c>
      <c r="DD806" s="238">
        <f>IF(OR(DD$8&lt;ШР!$N15),0,ШР!$Q15*SUMIFS(ШР!$Z15:$AK15,ШР!$Z$1:$AK$1,MONTH(DD$8)))</f>
        <v>0</v>
      </c>
      <c r="DE806" s="238">
        <f>IF(OR(DE$8&lt;ШР!$N15),0,ШР!$Q15*SUMIFS(ШР!$Z15:$AK15,ШР!$Z$1:$AK$1,MONTH(DE$8)))</f>
        <v>0</v>
      </c>
      <c r="DF806" s="238">
        <f>IF(OR(DF$8&lt;ШР!$N15),0,ШР!$Q15*SUMIFS(ШР!$Z15:$AK15,ШР!$Z$1:$AK$1,MONTH(DF$8)))</f>
        <v>0</v>
      </c>
      <c r="DG806" s="238">
        <f>IF(OR(DG$8&lt;ШР!$N15),0,ШР!$Q15*SUMIFS(ШР!$Z15:$AK15,ШР!$Z$1:$AK$1,MONTH(DG$8)))</f>
        <v>0</v>
      </c>
      <c r="DH806" s="238">
        <f>IF(OR(DH$8&lt;ШР!$N15),0,ШР!$Q15*SUMIFS(ШР!$Z15:$AK15,ШР!$Z$1:$AK$1,MONTH(DH$8)))</f>
        <v>0</v>
      </c>
      <c r="DI806" s="238">
        <f>IF(OR(DI$8&lt;ШР!$N15),0,ШР!$Q15*SUMIFS(ШР!$Z15:$AK15,ШР!$Z$1:$AK$1,MONTH(DI$8)))</f>
        <v>0</v>
      </c>
      <c r="DJ806" s="238">
        <f>IF(OR(DJ$8&lt;ШР!$N15),0,ШР!$Q15*SUMIFS(ШР!$Z15:$AK15,ШР!$Z$1:$AK$1,MONTH(DJ$8)))</f>
        <v>0</v>
      </c>
      <c r="DK806" s="238">
        <f>IF(OR(DK$8&lt;ШР!$N15),0,ШР!$Q15*SUMIFS(ШР!$Z15:$AK15,ШР!$Z$1:$AK$1,MONTH(DK$8)))</f>
        <v>0</v>
      </c>
      <c r="DL806" s="238">
        <f>IF(OR(DL$8&lt;ШР!$N15),0,ШР!$Q15*SUMIFS(ШР!$Z15:$AK15,ШР!$Z$1:$AK$1,MONTH(DL$8)))</f>
        <v>0</v>
      </c>
      <c r="DM806" s="238">
        <f>IF(OR(DM$8&lt;ШР!$N15),0,ШР!$Q15*SUMIFS(ШР!$Z15:$AK15,ШР!$Z$1:$AK$1,MONTH(DM$8)))</f>
        <v>0</v>
      </c>
      <c r="DN806" s="238">
        <f>IF(OR(DN$8&lt;ШР!$N15),0,ШР!$Q15*SUMIFS(ШР!$Z15:$AK15,ШР!$Z$1:$AK$1,MONTH(DN$8)))</f>
        <v>0</v>
      </c>
      <c r="DO806" s="238">
        <f>IF(OR(DO$8&lt;ШР!$N15),0,ШР!$Q15*SUMIFS(ШР!$Z15:$AK15,ШР!$Z$1:$AK$1,MONTH(DO$8)))</f>
        <v>0</v>
      </c>
      <c r="DP806" s="238">
        <f>IF(OR(DP$8&lt;ШР!$N15),0,ШР!$Q15*SUMIFS(ШР!$Z15:$AK15,ШР!$Z$1:$AK$1,MONTH(DP$8)))</f>
        <v>0</v>
      </c>
      <c r="DQ806" s="238">
        <f>IF(OR(DQ$8&lt;ШР!$N15),0,ШР!$Q15*SUMIFS(ШР!$Z15:$AK15,ШР!$Z$1:$AK$1,MONTH(DQ$8)))</f>
        <v>0</v>
      </c>
      <c r="DR806" s="238">
        <f>IF(OR(DR$8&lt;ШР!$N15),0,ШР!$Q15*SUMIFS(ШР!$Z15:$AK15,ШР!$Z$1:$AK$1,MONTH(DR$8)))</f>
        <v>0</v>
      </c>
      <c r="DS806" s="238">
        <f>IF(OR(DS$8&lt;ШР!$N15),0,ШР!$Q15*SUMIFS(ШР!$Z15:$AK15,ШР!$Z$1:$AK$1,MONTH(DS$8)))</f>
        <v>0</v>
      </c>
      <c r="DT806" s="238">
        <f>IF(OR(DT$8&lt;ШР!$N15),0,ШР!$Q15*SUMIFS(ШР!$Z15:$AK15,ШР!$Z$1:$AK$1,MONTH(DT$8)))</f>
        <v>0</v>
      </c>
      <c r="DU806" s="238">
        <f>IF(OR(DU$8&lt;ШР!$N15),0,ШР!$Q15*SUMIFS(ШР!$Z15:$AK15,ШР!$Z$1:$AK$1,MONTH(DU$8)))</f>
        <v>0</v>
      </c>
      <c r="DV806" s="238">
        <f>IF(OR(DV$8&lt;ШР!$N15),0,ШР!$Q15*SUMIFS(ШР!$Z15:$AK15,ШР!$Z$1:$AK$1,MONTH(DV$8)))</f>
        <v>0</v>
      </c>
      <c r="DW806" s="238">
        <f>IF(OR(DW$8&lt;ШР!$N15),0,ШР!$Q15*SUMIFS(ШР!$Z15:$AK15,ШР!$Z$1:$AK$1,MONTH(DW$8)))</f>
        <v>0</v>
      </c>
      <c r="DX806" s="238">
        <f>IF(OR(DX$8&lt;ШР!$N15),0,ШР!$Q15*SUMIFS(ШР!$Z15:$AK15,ШР!$Z$1:$AK$1,MONTH(DX$8)))</f>
        <v>0</v>
      </c>
      <c r="DY806" s="238">
        <f>IF(OR(DY$8&lt;ШР!$N15),0,ШР!$Q15*SUMIFS(ШР!$Z15:$AK15,ШР!$Z$1:$AK$1,MONTH(DY$8)))</f>
        <v>0</v>
      </c>
      <c r="DZ806" s="238">
        <f>IF(OR(DZ$8&lt;ШР!$N15),0,ШР!$Q15*SUMIFS(ШР!$Z15:$AK15,ШР!$Z$1:$AK$1,MONTH(DZ$8)))</f>
        <v>0</v>
      </c>
      <c r="EA806" s="238">
        <f>IF(OR(EA$8&lt;ШР!$N15),0,ШР!$Q15*SUMIFS(ШР!$Z15:$AK15,ШР!$Z$1:$AK$1,MONTH(EA$8)))</f>
        <v>0</v>
      </c>
      <c r="EB806" s="238">
        <f>IF(OR(EB$8&lt;ШР!$N15),0,ШР!$Q15*SUMIFS(ШР!$Z15:$AK15,ШР!$Z$1:$AK$1,MONTH(EB$8)))</f>
        <v>0</v>
      </c>
      <c r="EC806" s="238">
        <f>IF(OR(EC$8&lt;ШР!$N15),0,ШР!$Q15*SUMIFS(ШР!$Z15:$AK15,ШР!$Z$1:$AK$1,MONTH(EC$8)))</f>
        <v>0</v>
      </c>
      <c r="ED806" s="238">
        <f>IF(OR(ED$8&lt;ШР!$N15),0,ШР!$Q15*SUMIFS(ШР!$Z15:$AK15,ШР!$Z$1:$AK$1,MONTH(ED$8)))</f>
        <v>0</v>
      </c>
      <c r="EE806" s="238">
        <f>IF(OR(EE$8&lt;ШР!$N15),0,ШР!$Q15*SUMIFS(ШР!$Z15:$AK15,ШР!$Z$1:$AK$1,MONTH(EE$8)))</f>
        <v>0</v>
      </c>
      <c r="EF806" s="238">
        <f>IF(OR(EF$8&lt;ШР!$N15),0,ШР!$Q15*SUMIFS(ШР!$Z15:$AK15,ШР!$Z$1:$AK$1,MONTH(EF$8)))</f>
        <v>0</v>
      </c>
      <c r="EG806" s="238">
        <f>IF(OR(EG$8&lt;ШР!$N15),0,ШР!$Q15*SUMIFS(ШР!$Z15:$AK15,ШР!$Z$1:$AK$1,MONTH(EG$8)))</f>
        <v>0</v>
      </c>
      <c r="EH806" s="238">
        <f>IF(OR(EH$8&lt;ШР!$N15),0,ШР!$Q15*SUMIFS(ШР!$Z15:$AK15,ШР!$Z$1:$AK$1,MONTH(EH$8)))</f>
        <v>0</v>
      </c>
      <c r="EI806" s="238">
        <f>IF(OR(EI$8&lt;ШР!$N15),0,ШР!$Q15*SUMIFS(ШР!$Z15:$AK15,ШР!$Z$1:$AK$1,MONTH(EI$8)))</f>
        <v>0</v>
      </c>
      <c r="EJ806" s="238">
        <f>IF(OR(EJ$8&lt;ШР!$N15),0,ШР!$Q15*SUMIFS(ШР!$Z15:$AK15,ШР!$Z$1:$AK$1,MONTH(EJ$8)))</f>
        <v>0</v>
      </c>
      <c r="EK806" s="238">
        <f>IF(OR(EK$8&lt;ШР!$N15),0,ШР!$Q15*SUMIFS(ШР!$Z15:$AK15,ШР!$Z$1:$AK$1,MONTH(EK$8)))</f>
        <v>0</v>
      </c>
      <c r="EL806" s="238">
        <f>IF(OR(EL$8&lt;ШР!$N15),0,ШР!$Q15*SUMIFS(ШР!$Z15:$AK15,ШР!$Z$1:$AK$1,MONTH(EL$8)))</f>
        <v>0</v>
      </c>
      <c r="EM806" s="238">
        <f>IF(OR(EM$8&lt;ШР!$N15),0,ШР!$Q15*SUMIFS(ШР!$Z15:$AK15,ШР!$Z$1:$AK$1,MONTH(EM$8)))</f>
        <v>0</v>
      </c>
      <c r="EN806" s="238">
        <f>IF(OR(EN$8&lt;ШР!$N15),0,ШР!$Q15*SUMIFS(ШР!$Z15:$AK15,ШР!$Z$1:$AK$1,MONTH(EN$8)))</f>
        <v>0</v>
      </c>
      <c r="EO806" s="238">
        <f>IF(OR(EO$8&lt;ШР!$N15),0,ШР!$Q15*SUMIFS(ШР!$Z15:$AK15,ШР!$Z$1:$AK$1,MONTH(EO$8)))</f>
        <v>0</v>
      </c>
      <c r="EP806" s="238">
        <f>IF(OR(EP$8&lt;ШР!$N15),0,ШР!$Q15*SUMIFS(ШР!$Z15:$AK15,ШР!$Z$1:$AK$1,MONTH(EP$8)))</f>
        <v>0</v>
      </c>
      <c r="EQ806" s="238">
        <f>IF(OR(EQ$8&lt;ШР!$N15),0,ШР!$Q15*SUMIFS(ШР!$Z15:$AK15,ШР!$Z$1:$AK$1,MONTH(EQ$8)))</f>
        <v>0</v>
      </c>
      <c r="ER806" s="238">
        <f>IF(OR(ER$8&lt;ШР!$N15),0,ШР!$Q15*SUMIFS(ШР!$Z15:$AK15,ШР!$Z$1:$AK$1,MONTH(ER$8)))</f>
        <v>0</v>
      </c>
      <c r="ES806" s="238">
        <f>IF(OR(ES$8&lt;ШР!$N15),0,ШР!$Q15*SUMIFS(ШР!$Z15:$AK15,ШР!$Z$1:$AK$1,MONTH(ES$8)))</f>
        <v>0</v>
      </c>
      <c r="ET806" s="238">
        <f>IF(OR(ET$8&lt;ШР!$N15),0,ШР!$Q15*SUMIFS(ШР!$Z15:$AK15,ШР!$Z$1:$AK$1,MONTH(ET$8)))</f>
        <v>0</v>
      </c>
      <c r="EU806" s="238">
        <f>IF(OR(EU$8&lt;ШР!$N15),0,ШР!$Q15*SUMIFS(ШР!$Z15:$AK15,ШР!$Z$1:$AK$1,MONTH(EU$8)))</f>
        <v>0</v>
      </c>
      <c r="EV806" s="238">
        <f>IF(OR(EV$8&lt;ШР!$N15),0,ШР!$Q15*SUMIFS(ШР!$Z15:$AK15,ШР!$Z$1:$AK$1,MONTH(EV$8)))</f>
        <v>0</v>
      </c>
      <c r="EW806" s="238">
        <f>IF(OR(EW$8&lt;ШР!$N15),0,ШР!$Q15*SUMIFS(ШР!$Z15:$AK15,ШР!$Z$1:$AK$1,MONTH(EW$8)))</f>
        <v>0</v>
      </c>
      <c r="EX806" s="238">
        <f>IF(OR(EX$8&lt;ШР!$N15),0,ШР!$Q15*SUMIFS(ШР!$Z15:$AK15,ШР!$Z$1:$AK$1,MONTH(EX$8)))</f>
        <v>0</v>
      </c>
      <c r="EY806" s="238">
        <f>IF(OR(EY$8&lt;ШР!$N15),0,ШР!$Q15*SUMIFS(ШР!$Z15:$AK15,ШР!$Z$1:$AK$1,MONTH(EY$8)))</f>
        <v>0</v>
      </c>
      <c r="EZ806" s="238">
        <f>IF(OR(EZ$8&lt;ШР!$N15),0,ШР!$Q15*SUMIFS(ШР!$Z15:$AK15,ШР!$Z$1:$AK$1,MONTH(EZ$8)))</f>
        <v>0</v>
      </c>
      <c r="FA806" s="238">
        <f>IF(OR(FA$8&lt;ШР!$N15),0,ШР!$Q15*SUMIFS(ШР!$Z15:$AK15,ШР!$Z$1:$AK$1,MONTH(FA$8)))</f>
        <v>0</v>
      </c>
      <c r="FB806" s="238">
        <f>IF(OR(FB$8&lt;ШР!$N15),0,ШР!$Q15*SUMIFS(ШР!$Z15:$AK15,ШР!$Z$1:$AK$1,MONTH(FB$8)))</f>
        <v>0</v>
      </c>
      <c r="FC806" s="238">
        <f>IF(OR(FC$8&lt;ШР!$N15),0,ШР!$Q15*SUMIFS(ШР!$Z15:$AK15,ШР!$Z$1:$AK$1,MONTH(FC$8)))</f>
        <v>0</v>
      </c>
      <c r="FD806" s="238">
        <f>IF(OR(FD$8&lt;ШР!$N15),0,ШР!$Q15*SUMIFS(ШР!$Z15:$AK15,ШР!$Z$1:$AK$1,MONTH(FD$8)))</f>
        <v>0</v>
      </c>
      <c r="FE806" s="238">
        <f>IF(OR(FE$8&lt;ШР!$N15),0,ШР!$Q15*SUMIFS(ШР!$Z15:$AK15,ШР!$Z$1:$AK$1,MONTH(FE$8)))</f>
        <v>0</v>
      </c>
      <c r="FF806" s="238">
        <f>IF(OR(FF$8&lt;ШР!$N15),0,ШР!$Q15*SUMIFS(ШР!$Z15:$AK15,ШР!$Z$1:$AK$1,MONTH(FF$8)))</f>
        <v>0</v>
      </c>
      <c r="FG806" s="238">
        <f>IF(OR(FG$8&lt;ШР!$N15),0,ШР!$Q15*SUMIFS(ШР!$Z15:$AK15,ШР!$Z$1:$AK$1,MONTH(FG$8)))</f>
        <v>0</v>
      </c>
      <c r="FH806" s="238">
        <f>IF(OR(FH$8&lt;ШР!$N15),0,ШР!$Q15*SUMIFS(ШР!$Z15:$AK15,ШР!$Z$1:$AK$1,MONTH(FH$8)))</f>
        <v>0</v>
      </c>
      <c r="FI806" s="238">
        <f>IF(OR(FI$8&lt;ШР!$N15),0,ШР!$Q15*SUMIFS(ШР!$Z15:$AK15,ШР!$Z$1:$AK$1,MONTH(FI$8)))</f>
        <v>0</v>
      </c>
      <c r="FJ806" s="238">
        <f>IF(OR(FJ$8&lt;ШР!$N15),0,ШР!$Q15*SUMIFS(ШР!$Z15:$AK15,ШР!$Z$1:$AK$1,MONTH(FJ$8)))</f>
        <v>0</v>
      </c>
      <c r="FK806" s="238">
        <f>IF(OR(FK$8&lt;ШР!$N15),0,ШР!$Q15*SUMIFS(ШР!$Z15:$AK15,ШР!$Z$1:$AK$1,MONTH(FK$8)))</f>
        <v>0</v>
      </c>
      <c r="FL806" s="238">
        <f>IF(OR(FL$8&lt;ШР!$N15),0,ШР!$Q15*SUMIFS(ШР!$Z15:$AK15,ШР!$Z$1:$AK$1,MONTH(FL$8)))</f>
        <v>0</v>
      </c>
      <c r="FM806" s="238">
        <f>IF(OR(FM$8&lt;ШР!$N15),0,ШР!$Q15*SUMIFS(ШР!$Z15:$AK15,ШР!$Z$1:$AK$1,MONTH(FM$8)))</f>
        <v>0</v>
      </c>
      <c r="FN806" s="238">
        <f>IF(OR(FN$8&lt;ШР!$N15),0,ШР!$Q15*SUMIFS(ШР!$Z15:$AK15,ШР!$Z$1:$AK$1,MONTH(FN$8)))</f>
        <v>0</v>
      </c>
      <c r="FO806" s="238">
        <f>IF(OR(FO$8&lt;ШР!$N15),0,ШР!$Q15*SUMIFS(ШР!$Z15:$AK15,ШР!$Z$1:$AK$1,MONTH(FO$8)))</f>
        <v>0</v>
      </c>
      <c r="FP806" s="238">
        <f>IF(OR(FP$8&lt;ШР!$N15),0,ШР!$Q15*SUMIFS(ШР!$Z15:$AK15,ШР!$Z$1:$AK$1,MONTH(FP$8)))</f>
        <v>0</v>
      </c>
      <c r="FQ806" s="238">
        <f>IF(OR(FQ$8&lt;ШР!$N15),0,ШР!$Q15*SUMIFS(ШР!$Z15:$AK15,ШР!$Z$1:$AK$1,MONTH(FQ$8)))</f>
        <v>0</v>
      </c>
      <c r="FR806" s="238">
        <f>IF(OR(FR$8&lt;ШР!$N15),0,ШР!$Q15*SUMIFS(ШР!$Z15:$AK15,ШР!$Z$1:$AK$1,MONTH(FR$8)))</f>
        <v>0</v>
      </c>
      <c r="FS806" s="238">
        <f>IF(OR(FS$8&lt;ШР!$N15),0,ШР!$Q15*SUMIFS(ШР!$Z15:$AK15,ШР!$Z$1:$AK$1,MONTH(FS$8)))</f>
        <v>0</v>
      </c>
      <c r="FT806" s="238">
        <f>IF(OR(FT$8&lt;ШР!$N15),0,ШР!$Q15*SUMIFS(ШР!$Z15:$AK15,ШР!$Z$1:$AK$1,MONTH(FT$8)))</f>
        <v>0</v>
      </c>
      <c r="FU806" s="238">
        <f>IF(OR(FU$8&lt;ШР!$N15),0,ШР!$Q15*SUMIFS(ШР!$Z15:$AK15,ШР!$Z$1:$AK$1,MONTH(FU$8)))</f>
        <v>0</v>
      </c>
      <c r="FV806" s="238">
        <f>IF(OR(FV$8&lt;ШР!$N15),0,ШР!$Q15*SUMIFS(ШР!$Z15:$AK15,ШР!$Z$1:$AK$1,MONTH(FV$8)))</f>
        <v>0</v>
      </c>
      <c r="FW806" s="238">
        <f>IF(OR(FW$8&lt;ШР!$N15),0,ШР!$Q15*SUMIFS(ШР!$Z15:$AK15,ШР!$Z$1:$AK$1,MONTH(FW$8)))</f>
        <v>0</v>
      </c>
      <c r="FX806" s="238">
        <f>IF(OR(FX$8&lt;ШР!$N15),0,ШР!$Q15*SUMIFS(ШР!$Z15:$AK15,ШР!$Z$1:$AK$1,MONTH(FX$8)))</f>
        <v>0</v>
      </c>
      <c r="FY806" s="238">
        <f>IF(OR(FY$8&lt;ШР!$N15),0,ШР!$Q15*SUMIFS(ШР!$Z15:$AK15,ШР!$Z$1:$AK$1,MONTH(FY$8)))</f>
        <v>0</v>
      </c>
      <c r="FZ806" s="238">
        <f>IF(OR(FZ$8&lt;ШР!$N15),0,ШР!$Q15*SUMIFS(ШР!$Z15:$AK15,ШР!$Z$1:$AK$1,MONTH(FZ$8)))</f>
        <v>0</v>
      </c>
      <c r="GA806" s="238">
        <f>IF(OR(GA$8&lt;ШР!$N15),0,ШР!$Q15*SUMIFS(ШР!$Z15:$AK15,ШР!$Z$1:$AK$1,MONTH(GA$8)))</f>
        <v>0</v>
      </c>
      <c r="GB806" s="238">
        <f>IF(OR(GB$8&lt;ШР!$N15),0,ШР!$Q15*SUMIFS(ШР!$Z15:$AK15,ШР!$Z$1:$AK$1,MONTH(GB$8)))</f>
        <v>0</v>
      </c>
      <c r="GC806" s="238">
        <f>IF(OR(GC$8&lt;ШР!$N15),0,ШР!$Q15*SUMIFS(ШР!$Z15:$AK15,ШР!$Z$1:$AK$1,MONTH(GC$8)))</f>
        <v>0</v>
      </c>
      <c r="GD806" s="238">
        <f>IF(OR(GD$8&lt;ШР!$N15),0,ШР!$Q15*SUMIFS(ШР!$Z15:$AK15,ШР!$Z$1:$AK$1,MONTH(GD$8)))</f>
        <v>0</v>
      </c>
      <c r="GE806" s="238">
        <f>IF(OR(GE$8&lt;ШР!$N15),0,ШР!$Q15*SUMIFS(ШР!$Z15:$AK15,ШР!$Z$1:$AK$1,MONTH(GE$8)))</f>
        <v>0</v>
      </c>
      <c r="GF806" s="238">
        <f>IF(OR(GF$8&lt;ШР!$N15),0,ШР!$Q15*SUMIFS(ШР!$Z15:$AK15,ШР!$Z$1:$AK$1,MONTH(GF$8)))</f>
        <v>0</v>
      </c>
      <c r="GG806" s="238">
        <f>IF(OR(GG$8&lt;ШР!$N15),0,ШР!$Q15*SUMIFS(ШР!$Z15:$AK15,ШР!$Z$1:$AK$1,MONTH(GG$8)))</f>
        <v>0</v>
      </c>
      <c r="GH806" s="238">
        <f>IF(OR(GH$8&lt;ШР!$N15),0,ШР!$Q15*SUMIFS(ШР!$Z15:$AK15,ШР!$Z$1:$AK$1,MONTH(GH$8)))</f>
        <v>0</v>
      </c>
      <c r="GI806" s="238">
        <f>IF(OR(GI$8&lt;ШР!$N15),0,ШР!$Q15*SUMIFS(ШР!$Z15:$AK15,ШР!$Z$1:$AK$1,MONTH(GI$8)))</f>
        <v>0</v>
      </c>
      <c r="GJ806" s="238">
        <f>IF(OR(GJ$8&lt;ШР!$N15),0,ШР!$Q15*SUMIFS(ШР!$Z15:$AK15,ШР!$Z$1:$AK$1,MONTH(GJ$8)))</f>
        <v>0</v>
      </c>
      <c r="GK806" s="238">
        <f>IF(OR(GK$8&lt;ШР!$N15),0,ШР!$Q15*SUMIFS(ШР!$Z15:$AK15,ШР!$Z$1:$AK$1,MONTH(GK$8)))</f>
        <v>0</v>
      </c>
      <c r="GL806" s="238">
        <f>IF(OR(GL$8&lt;ШР!$N15),0,ШР!$Q15*SUMIFS(ШР!$Z15:$AK15,ШР!$Z$1:$AK$1,MONTH(GL$8)))</f>
        <v>0</v>
      </c>
      <c r="GM806" s="238">
        <f>IF(OR(GM$8&lt;ШР!$N15),0,ШР!$Q15*SUMIFS(ШР!$Z15:$AK15,ШР!$Z$1:$AK$1,MONTH(GM$8)))</f>
        <v>0</v>
      </c>
      <c r="GN806" s="238">
        <f>IF(OR(GN$8&lt;ШР!$N15),0,ШР!$Q15*SUMIFS(ШР!$Z15:$AK15,ШР!$Z$1:$AK$1,MONTH(GN$8)))</f>
        <v>0</v>
      </c>
      <c r="GO806" s="238">
        <f>IF(OR(GO$8&lt;ШР!$N15),0,ШР!$Q15*SUMIFS(ШР!$Z15:$AK15,ШР!$Z$1:$AK$1,MONTH(GO$8)))</f>
        <v>0</v>
      </c>
      <c r="GP806" s="238">
        <f>IF(OR(GP$8&lt;ШР!$N15),0,ШР!$Q15*SUMIFS(ШР!$Z15:$AK15,ШР!$Z$1:$AK$1,MONTH(GP$8)))</f>
        <v>0</v>
      </c>
      <c r="GQ806" s="238">
        <f>IF(OR(GQ$8&lt;ШР!$N15),0,ШР!$Q15*SUMIFS(ШР!$Z15:$AK15,ШР!$Z$1:$AK$1,MONTH(GQ$8)))</f>
        <v>0</v>
      </c>
      <c r="GR806" s="238">
        <f>IF(OR(GR$8&lt;ШР!$N15),0,ШР!$Q15*SUMIFS(ШР!$Z15:$AK15,ШР!$Z$1:$AK$1,MONTH(GR$8)))</f>
        <v>0</v>
      </c>
      <c r="GS806" s="238">
        <f>IF(OR(GS$8&lt;ШР!$N15),0,ШР!$Q15*SUMIFS(ШР!$Z15:$AK15,ШР!$Z$1:$AK$1,MONTH(GS$8)))</f>
        <v>0</v>
      </c>
      <c r="GT806" s="238">
        <f>IF(OR(GT$8&lt;ШР!$N15),0,ШР!$Q15*SUMIFS(ШР!$Z15:$AK15,ШР!$Z$1:$AK$1,MONTH(GT$8)))</f>
        <v>0</v>
      </c>
      <c r="GU806" s="238">
        <f>IF(OR(GU$8&lt;ШР!$N15),0,ШР!$Q15*SUMIFS(ШР!$Z15:$AK15,ШР!$Z$1:$AK$1,MONTH(GU$8)))</f>
        <v>0</v>
      </c>
      <c r="GV806" s="238">
        <f>IF(OR(GV$8&lt;ШР!$N15),0,ШР!$Q15*SUMIFS(ШР!$Z15:$AK15,ШР!$Z$1:$AK$1,MONTH(GV$8)))</f>
        <v>0</v>
      </c>
      <c r="GW806" s="238">
        <f>IF(OR(GW$8&lt;ШР!$N15),0,ШР!$Q15*SUMIFS(ШР!$Z15:$AK15,ШР!$Z$1:$AK$1,MONTH(GW$8)))</f>
        <v>0</v>
      </c>
      <c r="GX806" s="238">
        <f>IF(OR(GX$8&lt;ШР!$N15),0,ШР!$Q15*SUMIFS(ШР!$Z15:$AK15,ШР!$Z$1:$AK$1,MONTH(GX$8)))</f>
        <v>0</v>
      </c>
      <c r="GY806" s="238">
        <f>IF(OR(GY$8&lt;ШР!$N15),0,ШР!$Q15*SUMIFS(ШР!$Z15:$AK15,ШР!$Z$1:$AK$1,MONTH(GY$8)))</f>
        <v>0</v>
      </c>
      <c r="GZ806" s="238">
        <f>IF(OR(GZ$8&lt;ШР!$N15),0,ШР!$Q15*SUMIFS(ШР!$Z15:$AK15,ШР!$Z$1:$AK$1,MONTH(GZ$8)))</f>
        <v>0</v>
      </c>
      <c r="HA806" s="228"/>
      <c r="HB806" s="228"/>
    </row>
    <row r="807" spans="1:210" s="239" customFormat="1" ht="10.199999999999999">
      <c r="A807" s="228"/>
      <c r="B807" s="229"/>
      <c r="C807" s="230"/>
      <c r="D807" s="229"/>
      <c r="E807" s="270"/>
      <c r="F807" s="116"/>
      <c r="G807" s="231"/>
      <c r="H807" s="228"/>
      <c r="I807" s="228" t="str">
        <f>$I$806</f>
        <v>Количество сотрудников с указанной должностью</v>
      </c>
      <c r="J807" s="228"/>
      <c r="K807" s="228"/>
      <c r="L807" s="228"/>
      <c r="M807" s="232" t="s">
        <v>6</v>
      </c>
      <c r="N807" s="642">
        <f>ШР!K16</f>
        <v>0</v>
      </c>
      <c r="O807" s="228"/>
      <c r="P807" s="231"/>
      <c r="Q807" s="228" t="s">
        <v>205</v>
      </c>
      <c r="R807" s="228"/>
      <c r="S807" s="228"/>
      <c r="T807" s="228"/>
      <c r="U807" s="228"/>
      <c r="V807" s="228"/>
      <c r="W807" s="235"/>
      <c r="X807" s="236"/>
      <c r="Y807" s="231" t="s">
        <v>6</v>
      </c>
      <c r="Z807" s="237"/>
      <c r="AA807" s="238">
        <f>IF(OR(AA$8&lt;ШР!$N16),0,ШР!$Q16*SUMIFS(ШР!$Z16:$AK16,ШР!$Z$1:$AK$1,MONTH(AA$8)))</f>
        <v>0</v>
      </c>
      <c r="AB807" s="238">
        <f>IF(OR(AB$8&lt;ШР!$N16),0,ШР!$Q16*SUMIFS(ШР!$Z16:$AK16,ШР!$Z$1:$AK$1,MONTH(AB$8)))</f>
        <v>0</v>
      </c>
      <c r="AC807" s="238">
        <f>IF(OR(AC$8&lt;ШР!$N16),0,ШР!$Q16*SUMIFS(ШР!$Z16:$AK16,ШР!$Z$1:$AK$1,MONTH(AC$8)))</f>
        <v>0</v>
      </c>
      <c r="AD807" s="238">
        <f>IF(OR(AD$8&lt;ШР!$N16),0,ШР!$Q16*SUMIFS(ШР!$Z16:$AK16,ШР!$Z$1:$AK$1,MONTH(AD$8)))</f>
        <v>0</v>
      </c>
      <c r="AE807" s="238">
        <f>IF(OR(AE$8&lt;ШР!$N16),0,ШР!$Q16*SUMIFS(ШР!$Z16:$AK16,ШР!$Z$1:$AK$1,MONTH(AE$8)))</f>
        <v>0</v>
      </c>
      <c r="AF807" s="238">
        <f>IF(OR(AF$8&lt;ШР!$N16),0,ШР!$Q16*SUMIFS(ШР!$Z16:$AK16,ШР!$Z$1:$AK$1,MONTH(AF$8)))</f>
        <v>0</v>
      </c>
      <c r="AG807" s="238">
        <f>IF(OR(AG$8&lt;ШР!$N16),0,ШР!$Q16*SUMIFS(ШР!$Z16:$AK16,ШР!$Z$1:$AK$1,MONTH(AG$8)))</f>
        <v>0</v>
      </c>
      <c r="AH807" s="238">
        <f>IF(OR(AH$8&lt;ШР!$N16),0,ШР!$Q16*SUMIFS(ШР!$Z16:$AK16,ШР!$Z$1:$AK$1,MONTH(AH$8)))</f>
        <v>0</v>
      </c>
      <c r="AI807" s="238">
        <f>IF(OR(AI$8&lt;ШР!$N16),0,ШР!$Q16*SUMIFS(ШР!$Z16:$AK16,ШР!$Z$1:$AK$1,MONTH(AI$8)))</f>
        <v>0</v>
      </c>
      <c r="AJ807" s="238">
        <f>IF(OR(AJ$8&lt;ШР!$N16),0,ШР!$Q16*SUMIFS(ШР!$Z16:$AK16,ШР!$Z$1:$AK$1,MONTH(AJ$8)))</f>
        <v>0</v>
      </c>
      <c r="AK807" s="238">
        <f>IF(OR(AK$8&lt;ШР!$N16),0,ШР!$Q16*SUMIFS(ШР!$Z16:$AK16,ШР!$Z$1:$AK$1,MONTH(AK$8)))</f>
        <v>0</v>
      </c>
      <c r="AL807" s="238">
        <f>IF(OR(AL$8&lt;ШР!$N16),0,ШР!$Q16*SUMIFS(ШР!$Z16:$AK16,ШР!$Z$1:$AK$1,MONTH(AL$8)))</f>
        <v>0</v>
      </c>
      <c r="AM807" s="238">
        <f>IF(OR(AM$8&lt;ШР!$N16),0,ШР!$Q16*SUMIFS(ШР!$Z16:$AK16,ШР!$Z$1:$AK$1,MONTH(AM$8)))</f>
        <v>0</v>
      </c>
      <c r="AN807" s="238">
        <f>IF(OR(AN$8&lt;ШР!$N16),0,ШР!$Q16*SUMIFS(ШР!$Z16:$AK16,ШР!$Z$1:$AK$1,MONTH(AN$8)))</f>
        <v>0</v>
      </c>
      <c r="AO807" s="238">
        <f>IF(OR(AO$8&lt;ШР!$N16),0,ШР!$Q16*SUMIFS(ШР!$Z16:$AK16,ШР!$Z$1:$AK$1,MONTH(AO$8)))</f>
        <v>0</v>
      </c>
      <c r="AP807" s="238">
        <f>IF(OR(AP$8&lt;ШР!$N16),0,ШР!$Q16*SUMIFS(ШР!$Z16:$AK16,ШР!$Z$1:$AK$1,MONTH(AP$8)))</f>
        <v>0</v>
      </c>
      <c r="AQ807" s="238">
        <f>IF(OR(AQ$8&lt;ШР!$N16),0,ШР!$Q16*SUMIFS(ШР!$Z16:$AK16,ШР!$Z$1:$AK$1,MONTH(AQ$8)))</f>
        <v>0</v>
      </c>
      <c r="AR807" s="238">
        <f>IF(OR(AR$8&lt;ШР!$N16),0,ШР!$Q16*SUMIFS(ШР!$Z16:$AK16,ШР!$Z$1:$AK$1,MONTH(AR$8)))</f>
        <v>0</v>
      </c>
      <c r="AS807" s="238">
        <f>IF(OR(AS$8&lt;ШР!$N16),0,ШР!$Q16*SUMIFS(ШР!$Z16:$AK16,ШР!$Z$1:$AK$1,MONTH(AS$8)))</f>
        <v>0</v>
      </c>
      <c r="AT807" s="238">
        <f>IF(OR(AT$8&lt;ШР!$N16),0,ШР!$Q16*SUMIFS(ШР!$Z16:$AK16,ШР!$Z$1:$AK$1,MONTH(AT$8)))</f>
        <v>0</v>
      </c>
      <c r="AU807" s="238">
        <f>IF(OR(AU$8&lt;ШР!$N16),0,ШР!$Q16*SUMIFS(ШР!$Z16:$AK16,ШР!$Z$1:$AK$1,MONTH(AU$8)))</f>
        <v>0</v>
      </c>
      <c r="AV807" s="238">
        <f>IF(OR(AV$8&lt;ШР!$N16),0,ШР!$Q16*SUMIFS(ШР!$Z16:$AK16,ШР!$Z$1:$AK$1,MONTH(AV$8)))</f>
        <v>0</v>
      </c>
      <c r="AW807" s="238">
        <f>IF(OR(AW$8&lt;ШР!$N16),0,ШР!$Q16*SUMIFS(ШР!$Z16:$AK16,ШР!$Z$1:$AK$1,MONTH(AW$8)))</f>
        <v>0</v>
      </c>
      <c r="AX807" s="238">
        <f>IF(OR(AX$8&lt;ШР!$N16),0,ШР!$Q16*SUMIFS(ШР!$Z16:$AK16,ШР!$Z$1:$AK$1,MONTH(AX$8)))</f>
        <v>0</v>
      </c>
      <c r="AY807" s="238">
        <f>IF(OR(AY$8&lt;ШР!$N16),0,ШР!$Q16*SUMIFS(ШР!$Z16:$AK16,ШР!$Z$1:$AK$1,MONTH(AY$8)))</f>
        <v>0</v>
      </c>
      <c r="AZ807" s="238">
        <f>IF(OR(AZ$8&lt;ШР!$N16),0,ШР!$Q16*SUMIFS(ШР!$Z16:$AK16,ШР!$Z$1:$AK$1,MONTH(AZ$8)))</f>
        <v>0</v>
      </c>
      <c r="BA807" s="238">
        <f>IF(OR(BA$8&lt;ШР!$N16),0,ШР!$Q16*SUMIFS(ШР!$Z16:$AK16,ШР!$Z$1:$AK$1,MONTH(BA$8)))</f>
        <v>0</v>
      </c>
      <c r="BB807" s="238">
        <f>IF(OR(BB$8&lt;ШР!$N16),0,ШР!$Q16*SUMIFS(ШР!$Z16:$AK16,ШР!$Z$1:$AK$1,MONTH(BB$8)))</f>
        <v>0</v>
      </c>
      <c r="BC807" s="238">
        <f>IF(OR(BC$8&lt;ШР!$N16),0,ШР!$Q16*SUMIFS(ШР!$Z16:$AK16,ШР!$Z$1:$AK$1,MONTH(BC$8)))</f>
        <v>0</v>
      </c>
      <c r="BD807" s="238">
        <f>IF(OR(BD$8&lt;ШР!$N16),0,ШР!$Q16*SUMIFS(ШР!$Z16:$AK16,ШР!$Z$1:$AK$1,MONTH(BD$8)))</f>
        <v>0</v>
      </c>
      <c r="BE807" s="238">
        <f>IF(OR(BE$8&lt;ШР!$N16),0,ШР!$Q16*SUMIFS(ШР!$Z16:$AK16,ШР!$Z$1:$AK$1,MONTH(BE$8)))</f>
        <v>0</v>
      </c>
      <c r="BF807" s="238">
        <f>IF(OR(BF$8&lt;ШР!$N16),0,ШР!$Q16*SUMIFS(ШР!$Z16:$AK16,ШР!$Z$1:$AK$1,MONTH(BF$8)))</f>
        <v>0</v>
      </c>
      <c r="BG807" s="238">
        <f>IF(OR(BG$8&lt;ШР!$N16),0,ШР!$Q16*SUMIFS(ШР!$Z16:$AK16,ШР!$Z$1:$AK$1,MONTH(BG$8)))</f>
        <v>0</v>
      </c>
      <c r="BH807" s="238">
        <f>IF(OR(BH$8&lt;ШР!$N16),0,ШР!$Q16*SUMIFS(ШР!$Z16:$AK16,ШР!$Z$1:$AK$1,MONTH(BH$8)))</f>
        <v>0</v>
      </c>
      <c r="BI807" s="238">
        <f>IF(OR(BI$8&lt;ШР!$N16),0,ШР!$Q16*SUMIFS(ШР!$Z16:$AK16,ШР!$Z$1:$AK$1,MONTH(BI$8)))</f>
        <v>0</v>
      </c>
      <c r="BJ807" s="238">
        <f>IF(OR(BJ$8&lt;ШР!$N16),0,ШР!$Q16*SUMIFS(ШР!$Z16:$AK16,ШР!$Z$1:$AK$1,MONTH(BJ$8)))</f>
        <v>0</v>
      </c>
      <c r="BK807" s="238">
        <f>IF(OR(BK$8&lt;ШР!$N16),0,ШР!$Q16*SUMIFS(ШР!$Z16:$AK16,ШР!$Z$1:$AK$1,MONTH(BK$8)))</f>
        <v>0</v>
      </c>
      <c r="BL807" s="238">
        <f>IF(OR(BL$8&lt;ШР!$N16),0,ШР!$Q16*SUMIFS(ШР!$Z16:$AK16,ШР!$Z$1:$AK$1,MONTH(BL$8)))</f>
        <v>0</v>
      </c>
      <c r="BM807" s="238">
        <f>IF(OR(BM$8&lt;ШР!$N16),0,ШР!$Q16*SUMIFS(ШР!$Z16:$AK16,ШР!$Z$1:$AK$1,MONTH(BM$8)))</f>
        <v>0</v>
      </c>
      <c r="BN807" s="238">
        <f>IF(OR(BN$8&lt;ШР!$N16),0,ШР!$Q16*SUMIFS(ШР!$Z16:$AK16,ШР!$Z$1:$AK$1,MONTH(BN$8)))</f>
        <v>0</v>
      </c>
      <c r="BO807" s="238">
        <f>IF(OR(BO$8&lt;ШР!$N16),0,ШР!$Q16*SUMIFS(ШР!$Z16:$AK16,ШР!$Z$1:$AK$1,MONTH(BO$8)))</f>
        <v>0</v>
      </c>
      <c r="BP807" s="238">
        <f>IF(OR(BP$8&lt;ШР!$N16),0,ШР!$Q16*SUMIFS(ШР!$Z16:$AK16,ШР!$Z$1:$AK$1,MONTH(BP$8)))</f>
        <v>0</v>
      </c>
      <c r="BQ807" s="238">
        <f>IF(OR(BQ$8&lt;ШР!$N16),0,ШР!$Q16*SUMIFS(ШР!$Z16:$AK16,ШР!$Z$1:$AK$1,MONTH(BQ$8)))</f>
        <v>0</v>
      </c>
      <c r="BR807" s="238">
        <f>IF(OR(BR$8&lt;ШР!$N16),0,ШР!$Q16*SUMIFS(ШР!$Z16:$AK16,ШР!$Z$1:$AK$1,MONTH(BR$8)))</f>
        <v>0</v>
      </c>
      <c r="BS807" s="238">
        <f>IF(OR(BS$8&lt;ШР!$N16),0,ШР!$Q16*SUMIFS(ШР!$Z16:$AK16,ШР!$Z$1:$AK$1,MONTH(BS$8)))</f>
        <v>0</v>
      </c>
      <c r="BT807" s="238">
        <f>IF(OR(BT$8&lt;ШР!$N16),0,ШР!$Q16*SUMIFS(ШР!$Z16:$AK16,ШР!$Z$1:$AK$1,MONTH(BT$8)))</f>
        <v>0</v>
      </c>
      <c r="BU807" s="238">
        <f>IF(OR(BU$8&lt;ШР!$N16),0,ШР!$Q16*SUMIFS(ШР!$Z16:$AK16,ШР!$Z$1:$AK$1,MONTH(BU$8)))</f>
        <v>0</v>
      </c>
      <c r="BV807" s="238">
        <f>IF(OR(BV$8&lt;ШР!$N16),0,ШР!$Q16*SUMIFS(ШР!$Z16:$AK16,ШР!$Z$1:$AK$1,MONTH(BV$8)))</f>
        <v>0</v>
      </c>
      <c r="BW807" s="238">
        <f>IF(OR(BW$8&lt;ШР!$N16),0,ШР!$Q16*SUMIFS(ШР!$Z16:$AK16,ШР!$Z$1:$AK$1,MONTH(BW$8)))</f>
        <v>0</v>
      </c>
      <c r="BX807" s="238">
        <f>IF(OR(BX$8&lt;ШР!$N16),0,ШР!$Q16*SUMIFS(ШР!$Z16:$AK16,ШР!$Z$1:$AK$1,MONTH(BX$8)))</f>
        <v>0</v>
      </c>
      <c r="BY807" s="238">
        <f>IF(OR(BY$8&lt;ШР!$N16),0,ШР!$Q16*SUMIFS(ШР!$Z16:$AK16,ШР!$Z$1:$AK$1,MONTH(BY$8)))</f>
        <v>0</v>
      </c>
      <c r="BZ807" s="238">
        <f>IF(OR(BZ$8&lt;ШР!$N16),0,ШР!$Q16*SUMIFS(ШР!$Z16:$AK16,ШР!$Z$1:$AK$1,MONTH(BZ$8)))</f>
        <v>0</v>
      </c>
      <c r="CA807" s="238">
        <f>IF(OR(CA$8&lt;ШР!$N16),0,ШР!$Q16*SUMIFS(ШР!$Z16:$AK16,ШР!$Z$1:$AK$1,MONTH(CA$8)))</f>
        <v>0</v>
      </c>
      <c r="CB807" s="238">
        <f>IF(OR(CB$8&lt;ШР!$N16),0,ШР!$Q16*SUMIFS(ШР!$Z16:$AK16,ШР!$Z$1:$AK$1,MONTH(CB$8)))</f>
        <v>0</v>
      </c>
      <c r="CC807" s="238">
        <f>IF(OR(CC$8&lt;ШР!$N16),0,ШР!$Q16*SUMIFS(ШР!$Z16:$AK16,ШР!$Z$1:$AK$1,MONTH(CC$8)))</f>
        <v>0</v>
      </c>
      <c r="CD807" s="238">
        <f>IF(OR(CD$8&lt;ШР!$N16),0,ШР!$Q16*SUMIFS(ШР!$Z16:$AK16,ШР!$Z$1:$AK$1,MONTH(CD$8)))</f>
        <v>0</v>
      </c>
      <c r="CE807" s="238">
        <f>IF(OR(CE$8&lt;ШР!$N16),0,ШР!$Q16*SUMIFS(ШР!$Z16:$AK16,ШР!$Z$1:$AK$1,MONTH(CE$8)))</f>
        <v>0</v>
      </c>
      <c r="CF807" s="238">
        <f>IF(OR(CF$8&lt;ШР!$N16),0,ШР!$Q16*SUMIFS(ШР!$Z16:$AK16,ШР!$Z$1:$AK$1,MONTH(CF$8)))</f>
        <v>0</v>
      </c>
      <c r="CG807" s="238">
        <f>IF(OR(CG$8&lt;ШР!$N16),0,ШР!$Q16*SUMIFS(ШР!$Z16:$AK16,ШР!$Z$1:$AK$1,MONTH(CG$8)))</f>
        <v>0</v>
      </c>
      <c r="CH807" s="238">
        <f>IF(OR(CH$8&lt;ШР!$N16),0,ШР!$Q16*SUMIFS(ШР!$Z16:$AK16,ШР!$Z$1:$AK$1,MONTH(CH$8)))</f>
        <v>0</v>
      </c>
      <c r="CI807" s="238">
        <f>IF(OR(CI$8&lt;ШР!$N16),0,ШР!$Q16*SUMIFS(ШР!$Z16:$AK16,ШР!$Z$1:$AK$1,MONTH(CI$8)))</f>
        <v>0</v>
      </c>
      <c r="CJ807" s="238">
        <f>IF(OR(CJ$8&lt;ШР!$N16),0,ШР!$Q16*SUMIFS(ШР!$Z16:$AK16,ШР!$Z$1:$AK$1,MONTH(CJ$8)))</f>
        <v>0</v>
      </c>
      <c r="CK807" s="238">
        <f>IF(OR(CK$8&lt;ШР!$N16),0,ШР!$Q16*SUMIFS(ШР!$Z16:$AK16,ШР!$Z$1:$AK$1,MONTH(CK$8)))</f>
        <v>0</v>
      </c>
      <c r="CL807" s="238">
        <f>IF(OR(CL$8&lt;ШР!$N16),0,ШР!$Q16*SUMIFS(ШР!$Z16:$AK16,ШР!$Z$1:$AK$1,MONTH(CL$8)))</f>
        <v>0</v>
      </c>
      <c r="CM807" s="238">
        <f>IF(OR(CM$8&lt;ШР!$N16),0,ШР!$Q16*SUMIFS(ШР!$Z16:$AK16,ШР!$Z$1:$AK$1,MONTH(CM$8)))</f>
        <v>0</v>
      </c>
      <c r="CN807" s="238">
        <f>IF(OR(CN$8&lt;ШР!$N16),0,ШР!$Q16*SUMIFS(ШР!$Z16:$AK16,ШР!$Z$1:$AK$1,MONTH(CN$8)))</f>
        <v>0</v>
      </c>
      <c r="CO807" s="238">
        <f>IF(OR(CO$8&lt;ШР!$N16),0,ШР!$Q16*SUMIFS(ШР!$Z16:$AK16,ШР!$Z$1:$AK$1,MONTH(CO$8)))</f>
        <v>0</v>
      </c>
      <c r="CP807" s="238">
        <f>IF(OR(CP$8&lt;ШР!$N16),0,ШР!$Q16*SUMIFS(ШР!$Z16:$AK16,ШР!$Z$1:$AK$1,MONTH(CP$8)))</f>
        <v>0</v>
      </c>
      <c r="CQ807" s="238">
        <f>IF(OR(CQ$8&lt;ШР!$N16),0,ШР!$Q16*SUMIFS(ШР!$Z16:$AK16,ШР!$Z$1:$AK$1,MONTH(CQ$8)))</f>
        <v>0</v>
      </c>
      <c r="CR807" s="238">
        <f>IF(OR(CR$8&lt;ШР!$N16),0,ШР!$Q16*SUMIFS(ШР!$Z16:$AK16,ШР!$Z$1:$AK$1,MONTH(CR$8)))</f>
        <v>0</v>
      </c>
      <c r="CS807" s="238">
        <f>IF(OR(CS$8&lt;ШР!$N16),0,ШР!$Q16*SUMIFS(ШР!$Z16:$AK16,ШР!$Z$1:$AK$1,MONTH(CS$8)))</f>
        <v>0</v>
      </c>
      <c r="CT807" s="238">
        <f>IF(OR(CT$8&lt;ШР!$N16),0,ШР!$Q16*SUMIFS(ШР!$Z16:$AK16,ШР!$Z$1:$AK$1,MONTH(CT$8)))</f>
        <v>0</v>
      </c>
      <c r="CU807" s="238">
        <f>IF(OR(CU$8&lt;ШР!$N16),0,ШР!$Q16*SUMIFS(ШР!$Z16:$AK16,ШР!$Z$1:$AK$1,MONTH(CU$8)))</f>
        <v>0</v>
      </c>
      <c r="CV807" s="238">
        <f>IF(OR(CV$8&lt;ШР!$N16),0,ШР!$Q16*SUMIFS(ШР!$Z16:$AK16,ШР!$Z$1:$AK$1,MONTH(CV$8)))</f>
        <v>0</v>
      </c>
      <c r="CW807" s="238">
        <f>IF(OR(CW$8&lt;ШР!$N16),0,ШР!$Q16*SUMIFS(ШР!$Z16:$AK16,ШР!$Z$1:$AK$1,MONTH(CW$8)))</f>
        <v>0</v>
      </c>
      <c r="CX807" s="238">
        <f>IF(OR(CX$8&lt;ШР!$N16),0,ШР!$Q16*SUMIFS(ШР!$Z16:$AK16,ШР!$Z$1:$AK$1,MONTH(CX$8)))</f>
        <v>0</v>
      </c>
      <c r="CY807" s="238">
        <f>IF(OR(CY$8&lt;ШР!$N16),0,ШР!$Q16*SUMIFS(ШР!$Z16:$AK16,ШР!$Z$1:$AK$1,MONTH(CY$8)))</f>
        <v>0</v>
      </c>
      <c r="CZ807" s="238">
        <f>IF(OR(CZ$8&lt;ШР!$N16),0,ШР!$Q16*SUMIFS(ШР!$Z16:$AK16,ШР!$Z$1:$AK$1,MONTH(CZ$8)))</f>
        <v>0</v>
      </c>
      <c r="DA807" s="238">
        <f>IF(OR(DA$8&lt;ШР!$N16),0,ШР!$Q16*SUMIFS(ШР!$Z16:$AK16,ШР!$Z$1:$AK$1,MONTH(DA$8)))</f>
        <v>0</v>
      </c>
      <c r="DB807" s="238">
        <f>IF(OR(DB$8&lt;ШР!$N16),0,ШР!$Q16*SUMIFS(ШР!$Z16:$AK16,ШР!$Z$1:$AK$1,MONTH(DB$8)))</f>
        <v>0</v>
      </c>
      <c r="DC807" s="238">
        <f>IF(OR(DC$8&lt;ШР!$N16),0,ШР!$Q16*SUMIFS(ШР!$Z16:$AK16,ШР!$Z$1:$AK$1,MONTH(DC$8)))</f>
        <v>0</v>
      </c>
      <c r="DD807" s="238">
        <f>IF(OR(DD$8&lt;ШР!$N16),0,ШР!$Q16*SUMIFS(ШР!$Z16:$AK16,ШР!$Z$1:$AK$1,MONTH(DD$8)))</f>
        <v>0</v>
      </c>
      <c r="DE807" s="238">
        <f>IF(OR(DE$8&lt;ШР!$N16),0,ШР!$Q16*SUMIFS(ШР!$Z16:$AK16,ШР!$Z$1:$AK$1,MONTH(DE$8)))</f>
        <v>0</v>
      </c>
      <c r="DF807" s="238">
        <f>IF(OR(DF$8&lt;ШР!$N16),0,ШР!$Q16*SUMIFS(ШР!$Z16:$AK16,ШР!$Z$1:$AK$1,MONTH(DF$8)))</f>
        <v>0</v>
      </c>
      <c r="DG807" s="238">
        <f>IF(OR(DG$8&lt;ШР!$N16),0,ШР!$Q16*SUMIFS(ШР!$Z16:$AK16,ШР!$Z$1:$AK$1,MONTH(DG$8)))</f>
        <v>0</v>
      </c>
      <c r="DH807" s="238">
        <f>IF(OR(DH$8&lt;ШР!$N16),0,ШР!$Q16*SUMIFS(ШР!$Z16:$AK16,ШР!$Z$1:$AK$1,MONTH(DH$8)))</f>
        <v>0</v>
      </c>
      <c r="DI807" s="238">
        <f>IF(OR(DI$8&lt;ШР!$N16),0,ШР!$Q16*SUMIFS(ШР!$Z16:$AK16,ШР!$Z$1:$AK$1,MONTH(DI$8)))</f>
        <v>0</v>
      </c>
      <c r="DJ807" s="238">
        <f>IF(OR(DJ$8&lt;ШР!$N16),0,ШР!$Q16*SUMIFS(ШР!$Z16:$AK16,ШР!$Z$1:$AK$1,MONTH(DJ$8)))</f>
        <v>0</v>
      </c>
      <c r="DK807" s="238">
        <f>IF(OR(DK$8&lt;ШР!$N16),0,ШР!$Q16*SUMIFS(ШР!$Z16:$AK16,ШР!$Z$1:$AK$1,MONTH(DK$8)))</f>
        <v>0</v>
      </c>
      <c r="DL807" s="238">
        <f>IF(OR(DL$8&lt;ШР!$N16),0,ШР!$Q16*SUMIFS(ШР!$Z16:$AK16,ШР!$Z$1:$AK$1,MONTH(DL$8)))</f>
        <v>0</v>
      </c>
      <c r="DM807" s="238">
        <f>IF(OR(DM$8&lt;ШР!$N16),0,ШР!$Q16*SUMIFS(ШР!$Z16:$AK16,ШР!$Z$1:$AK$1,MONTH(DM$8)))</f>
        <v>0</v>
      </c>
      <c r="DN807" s="238">
        <f>IF(OR(DN$8&lt;ШР!$N16),0,ШР!$Q16*SUMIFS(ШР!$Z16:$AK16,ШР!$Z$1:$AK$1,MONTH(DN$8)))</f>
        <v>0</v>
      </c>
      <c r="DO807" s="238">
        <f>IF(OR(DO$8&lt;ШР!$N16),0,ШР!$Q16*SUMIFS(ШР!$Z16:$AK16,ШР!$Z$1:$AK$1,MONTH(DO$8)))</f>
        <v>0</v>
      </c>
      <c r="DP807" s="238">
        <f>IF(OR(DP$8&lt;ШР!$N16),0,ШР!$Q16*SUMIFS(ШР!$Z16:$AK16,ШР!$Z$1:$AK$1,MONTH(DP$8)))</f>
        <v>0</v>
      </c>
      <c r="DQ807" s="238">
        <f>IF(OR(DQ$8&lt;ШР!$N16),0,ШР!$Q16*SUMIFS(ШР!$Z16:$AK16,ШР!$Z$1:$AK$1,MONTH(DQ$8)))</f>
        <v>0</v>
      </c>
      <c r="DR807" s="238">
        <f>IF(OR(DR$8&lt;ШР!$N16),0,ШР!$Q16*SUMIFS(ШР!$Z16:$AK16,ШР!$Z$1:$AK$1,MONTH(DR$8)))</f>
        <v>0</v>
      </c>
      <c r="DS807" s="238">
        <f>IF(OR(DS$8&lt;ШР!$N16),0,ШР!$Q16*SUMIFS(ШР!$Z16:$AK16,ШР!$Z$1:$AK$1,MONTH(DS$8)))</f>
        <v>0</v>
      </c>
      <c r="DT807" s="238">
        <f>IF(OR(DT$8&lt;ШР!$N16),0,ШР!$Q16*SUMIFS(ШР!$Z16:$AK16,ШР!$Z$1:$AK$1,MONTH(DT$8)))</f>
        <v>0</v>
      </c>
      <c r="DU807" s="238">
        <f>IF(OR(DU$8&lt;ШР!$N16),0,ШР!$Q16*SUMIFS(ШР!$Z16:$AK16,ШР!$Z$1:$AK$1,MONTH(DU$8)))</f>
        <v>0</v>
      </c>
      <c r="DV807" s="238">
        <f>IF(OR(DV$8&lt;ШР!$N16),0,ШР!$Q16*SUMIFS(ШР!$Z16:$AK16,ШР!$Z$1:$AK$1,MONTH(DV$8)))</f>
        <v>0</v>
      </c>
      <c r="DW807" s="238">
        <f>IF(OR(DW$8&lt;ШР!$N16),0,ШР!$Q16*SUMIFS(ШР!$Z16:$AK16,ШР!$Z$1:$AK$1,MONTH(DW$8)))</f>
        <v>0</v>
      </c>
      <c r="DX807" s="238">
        <f>IF(OR(DX$8&lt;ШР!$N16),0,ШР!$Q16*SUMIFS(ШР!$Z16:$AK16,ШР!$Z$1:$AK$1,MONTH(DX$8)))</f>
        <v>0</v>
      </c>
      <c r="DY807" s="238">
        <f>IF(OR(DY$8&lt;ШР!$N16),0,ШР!$Q16*SUMIFS(ШР!$Z16:$AK16,ШР!$Z$1:$AK$1,MONTH(DY$8)))</f>
        <v>0</v>
      </c>
      <c r="DZ807" s="238">
        <f>IF(OR(DZ$8&lt;ШР!$N16),0,ШР!$Q16*SUMIFS(ШР!$Z16:$AK16,ШР!$Z$1:$AK$1,MONTH(DZ$8)))</f>
        <v>0</v>
      </c>
      <c r="EA807" s="238">
        <f>IF(OR(EA$8&lt;ШР!$N16),0,ШР!$Q16*SUMIFS(ШР!$Z16:$AK16,ШР!$Z$1:$AK$1,MONTH(EA$8)))</f>
        <v>0</v>
      </c>
      <c r="EB807" s="238">
        <f>IF(OR(EB$8&lt;ШР!$N16),0,ШР!$Q16*SUMIFS(ШР!$Z16:$AK16,ШР!$Z$1:$AK$1,MONTH(EB$8)))</f>
        <v>0</v>
      </c>
      <c r="EC807" s="238">
        <f>IF(OR(EC$8&lt;ШР!$N16),0,ШР!$Q16*SUMIFS(ШР!$Z16:$AK16,ШР!$Z$1:$AK$1,MONTH(EC$8)))</f>
        <v>0</v>
      </c>
      <c r="ED807" s="238">
        <f>IF(OR(ED$8&lt;ШР!$N16),0,ШР!$Q16*SUMIFS(ШР!$Z16:$AK16,ШР!$Z$1:$AK$1,MONTH(ED$8)))</f>
        <v>0</v>
      </c>
      <c r="EE807" s="238">
        <f>IF(OR(EE$8&lt;ШР!$N16),0,ШР!$Q16*SUMIFS(ШР!$Z16:$AK16,ШР!$Z$1:$AK$1,MONTH(EE$8)))</f>
        <v>0</v>
      </c>
      <c r="EF807" s="238">
        <f>IF(OR(EF$8&lt;ШР!$N16),0,ШР!$Q16*SUMIFS(ШР!$Z16:$AK16,ШР!$Z$1:$AK$1,MONTH(EF$8)))</f>
        <v>0</v>
      </c>
      <c r="EG807" s="238">
        <f>IF(OR(EG$8&lt;ШР!$N16),0,ШР!$Q16*SUMIFS(ШР!$Z16:$AK16,ШР!$Z$1:$AK$1,MONTH(EG$8)))</f>
        <v>0</v>
      </c>
      <c r="EH807" s="238">
        <f>IF(OR(EH$8&lt;ШР!$N16),0,ШР!$Q16*SUMIFS(ШР!$Z16:$AK16,ШР!$Z$1:$AK$1,MONTH(EH$8)))</f>
        <v>0</v>
      </c>
      <c r="EI807" s="238">
        <f>IF(OR(EI$8&lt;ШР!$N16),0,ШР!$Q16*SUMIFS(ШР!$Z16:$AK16,ШР!$Z$1:$AK$1,MONTH(EI$8)))</f>
        <v>0</v>
      </c>
      <c r="EJ807" s="238">
        <f>IF(OR(EJ$8&lt;ШР!$N16),0,ШР!$Q16*SUMIFS(ШР!$Z16:$AK16,ШР!$Z$1:$AK$1,MONTH(EJ$8)))</f>
        <v>0</v>
      </c>
      <c r="EK807" s="238">
        <f>IF(OR(EK$8&lt;ШР!$N16),0,ШР!$Q16*SUMIFS(ШР!$Z16:$AK16,ШР!$Z$1:$AK$1,MONTH(EK$8)))</f>
        <v>0</v>
      </c>
      <c r="EL807" s="238">
        <f>IF(OR(EL$8&lt;ШР!$N16),0,ШР!$Q16*SUMIFS(ШР!$Z16:$AK16,ШР!$Z$1:$AK$1,MONTH(EL$8)))</f>
        <v>0</v>
      </c>
      <c r="EM807" s="238">
        <f>IF(OR(EM$8&lt;ШР!$N16),0,ШР!$Q16*SUMIFS(ШР!$Z16:$AK16,ШР!$Z$1:$AK$1,MONTH(EM$8)))</f>
        <v>0</v>
      </c>
      <c r="EN807" s="238">
        <f>IF(OR(EN$8&lt;ШР!$N16),0,ШР!$Q16*SUMIFS(ШР!$Z16:$AK16,ШР!$Z$1:$AK$1,MONTH(EN$8)))</f>
        <v>0</v>
      </c>
      <c r="EO807" s="238">
        <f>IF(OR(EO$8&lt;ШР!$N16),0,ШР!$Q16*SUMIFS(ШР!$Z16:$AK16,ШР!$Z$1:$AK$1,MONTH(EO$8)))</f>
        <v>0</v>
      </c>
      <c r="EP807" s="238">
        <f>IF(OR(EP$8&lt;ШР!$N16),0,ШР!$Q16*SUMIFS(ШР!$Z16:$AK16,ШР!$Z$1:$AK$1,MONTH(EP$8)))</f>
        <v>0</v>
      </c>
      <c r="EQ807" s="238">
        <f>IF(OR(EQ$8&lt;ШР!$N16),0,ШР!$Q16*SUMIFS(ШР!$Z16:$AK16,ШР!$Z$1:$AK$1,MONTH(EQ$8)))</f>
        <v>0</v>
      </c>
      <c r="ER807" s="238">
        <f>IF(OR(ER$8&lt;ШР!$N16),0,ШР!$Q16*SUMIFS(ШР!$Z16:$AK16,ШР!$Z$1:$AK$1,MONTH(ER$8)))</f>
        <v>0</v>
      </c>
      <c r="ES807" s="238">
        <f>IF(OR(ES$8&lt;ШР!$N16),0,ШР!$Q16*SUMIFS(ШР!$Z16:$AK16,ШР!$Z$1:$AK$1,MONTH(ES$8)))</f>
        <v>0</v>
      </c>
      <c r="ET807" s="238">
        <f>IF(OR(ET$8&lt;ШР!$N16),0,ШР!$Q16*SUMIFS(ШР!$Z16:$AK16,ШР!$Z$1:$AK$1,MONTH(ET$8)))</f>
        <v>0</v>
      </c>
      <c r="EU807" s="238">
        <f>IF(OR(EU$8&lt;ШР!$N16),0,ШР!$Q16*SUMIFS(ШР!$Z16:$AK16,ШР!$Z$1:$AK$1,MONTH(EU$8)))</f>
        <v>0</v>
      </c>
      <c r="EV807" s="238">
        <f>IF(OR(EV$8&lt;ШР!$N16),0,ШР!$Q16*SUMIFS(ШР!$Z16:$AK16,ШР!$Z$1:$AK$1,MONTH(EV$8)))</f>
        <v>0</v>
      </c>
      <c r="EW807" s="238">
        <f>IF(OR(EW$8&lt;ШР!$N16),0,ШР!$Q16*SUMIFS(ШР!$Z16:$AK16,ШР!$Z$1:$AK$1,MONTH(EW$8)))</f>
        <v>0</v>
      </c>
      <c r="EX807" s="238">
        <f>IF(OR(EX$8&lt;ШР!$N16),0,ШР!$Q16*SUMIFS(ШР!$Z16:$AK16,ШР!$Z$1:$AK$1,MONTH(EX$8)))</f>
        <v>0</v>
      </c>
      <c r="EY807" s="238">
        <f>IF(OR(EY$8&lt;ШР!$N16),0,ШР!$Q16*SUMIFS(ШР!$Z16:$AK16,ШР!$Z$1:$AK$1,MONTH(EY$8)))</f>
        <v>0</v>
      </c>
      <c r="EZ807" s="238">
        <f>IF(OR(EZ$8&lt;ШР!$N16),0,ШР!$Q16*SUMIFS(ШР!$Z16:$AK16,ШР!$Z$1:$AK$1,MONTH(EZ$8)))</f>
        <v>0</v>
      </c>
      <c r="FA807" s="238">
        <f>IF(OR(FA$8&lt;ШР!$N16),0,ШР!$Q16*SUMIFS(ШР!$Z16:$AK16,ШР!$Z$1:$AK$1,MONTH(FA$8)))</f>
        <v>0</v>
      </c>
      <c r="FB807" s="238">
        <f>IF(OR(FB$8&lt;ШР!$N16),0,ШР!$Q16*SUMIFS(ШР!$Z16:$AK16,ШР!$Z$1:$AK$1,MONTH(FB$8)))</f>
        <v>0</v>
      </c>
      <c r="FC807" s="238">
        <f>IF(OR(FC$8&lt;ШР!$N16),0,ШР!$Q16*SUMIFS(ШР!$Z16:$AK16,ШР!$Z$1:$AK$1,MONTH(FC$8)))</f>
        <v>0</v>
      </c>
      <c r="FD807" s="238">
        <f>IF(OR(FD$8&lt;ШР!$N16),0,ШР!$Q16*SUMIFS(ШР!$Z16:$AK16,ШР!$Z$1:$AK$1,MONTH(FD$8)))</f>
        <v>0</v>
      </c>
      <c r="FE807" s="238">
        <f>IF(OR(FE$8&lt;ШР!$N16),0,ШР!$Q16*SUMIFS(ШР!$Z16:$AK16,ШР!$Z$1:$AK$1,MONTH(FE$8)))</f>
        <v>0</v>
      </c>
      <c r="FF807" s="238">
        <f>IF(OR(FF$8&lt;ШР!$N16),0,ШР!$Q16*SUMIFS(ШР!$Z16:$AK16,ШР!$Z$1:$AK$1,MONTH(FF$8)))</f>
        <v>0</v>
      </c>
      <c r="FG807" s="238">
        <f>IF(OR(FG$8&lt;ШР!$N16),0,ШР!$Q16*SUMIFS(ШР!$Z16:$AK16,ШР!$Z$1:$AK$1,MONTH(FG$8)))</f>
        <v>0</v>
      </c>
      <c r="FH807" s="238">
        <f>IF(OR(FH$8&lt;ШР!$N16),0,ШР!$Q16*SUMIFS(ШР!$Z16:$AK16,ШР!$Z$1:$AK$1,MONTH(FH$8)))</f>
        <v>0</v>
      </c>
      <c r="FI807" s="238">
        <f>IF(OR(FI$8&lt;ШР!$N16),0,ШР!$Q16*SUMIFS(ШР!$Z16:$AK16,ШР!$Z$1:$AK$1,MONTH(FI$8)))</f>
        <v>0</v>
      </c>
      <c r="FJ807" s="238">
        <f>IF(OR(FJ$8&lt;ШР!$N16),0,ШР!$Q16*SUMIFS(ШР!$Z16:$AK16,ШР!$Z$1:$AK$1,MONTH(FJ$8)))</f>
        <v>0</v>
      </c>
      <c r="FK807" s="238">
        <f>IF(OR(FK$8&lt;ШР!$N16),0,ШР!$Q16*SUMIFS(ШР!$Z16:$AK16,ШР!$Z$1:$AK$1,MONTH(FK$8)))</f>
        <v>0</v>
      </c>
      <c r="FL807" s="238">
        <f>IF(OR(FL$8&lt;ШР!$N16),0,ШР!$Q16*SUMIFS(ШР!$Z16:$AK16,ШР!$Z$1:$AK$1,MONTH(FL$8)))</f>
        <v>0</v>
      </c>
      <c r="FM807" s="238">
        <f>IF(OR(FM$8&lt;ШР!$N16),0,ШР!$Q16*SUMIFS(ШР!$Z16:$AK16,ШР!$Z$1:$AK$1,MONTH(FM$8)))</f>
        <v>0</v>
      </c>
      <c r="FN807" s="238">
        <f>IF(OR(FN$8&lt;ШР!$N16),0,ШР!$Q16*SUMIFS(ШР!$Z16:$AK16,ШР!$Z$1:$AK$1,MONTH(FN$8)))</f>
        <v>0</v>
      </c>
      <c r="FO807" s="238">
        <f>IF(OR(FO$8&lt;ШР!$N16),0,ШР!$Q16*SUMIFS(ШР!$Z16:$AK16,ШР!$Z$1:$AK$1,MONTH(FO$8)))</f>
        <v>0</v>
      </c>
      <c r="FP807" s="238">
        <f>IF(OR(FP$8&lt;ШР!$N16),0,ШР!$Q16*SUMIFS(ШР!$Z16:$AK16,ШР!$Z$1:$AK$1,MONTH(FP$8)))</f>
        <v>0</v>
      </c>
      <c r="FQ807" s="238">
        <f>IF(OR(FQ$8&lt;ШР!$N16),0,ШР!$Q16*SUMIFS(ШР!$Z16:$AK16,ШР!$Z$1:$AK$1,MONTH(FQ$8)))</f>
        <v>0</v>
      </c>
      <c r="FR807" s="238">
        <f>IF(OR(FR$8&lt;ШР!$N16),0,ШР!$Q16*SUMIFS(ШР!$Z16:$AK16,ШР!$Z$1:$AK$1,MONTH(FR$8)))</f>
        <v>0</v>
      </c>
      <c r="FS807" s="238">
        <f>IF(OR(FS$8&lt;ШР!$N16),0,ШР!$Q16*SUMIFS(ШР!$Z16:$AK16,ШР!$Z$1:$AK$1,MONTH(FS$8)))</f>
        <v>0</v>
      </c>
      <c r="FT807" s="238">
        <f>IF(OR(FT$8&lt;ШР!$N16),0,ШР!$Q16*SUMIFS(ШР!$Z16:$AK16,ШР!$Z$1:$AK$1,MONTH(FT$8)))</f>
        <v>0</v>
      </c>
      <c r="FU807" s="238">
        <f>IF(OR(FU$8&lt;ШР!$N16),0,ШР!$Q16*SUMIFS(ШР!$Z16:$AK16,ШР!$Z$1:$AK$1,MONTH(FU$8)))</f>
        <v>0</v>
      </c>
      <c r="FV807" s="238">
        <f>IF(OR(FV$8&lt;ШР!$N16),0,ШР!$Q16*SUMIFS(ШР!$Z16:$AK16,ШР!$Z$1:$AK$1,MONTH(FV$8)))</f>
        <v>0</v>
      </c>
      <c r="FW807" s="238">
        <f>IF(OR(FW$8&lt;ШР!$N16),0,ШР!$Q16*SUMIFS(ШР!$Z16:$AK16,ШР!$Z$1:$AK$1,MONTH(FW$8)))</f>
        <v>0</v>
      </c>
      <c r="FX807" s="238">
        <f>IF(OR(FX$8&lt;ШР!$N16),0,ШР!$Q16*SUMIFS(ШР!$Z16:$AK16,ШР!$Z$1:$AK$1,MONTH(FX$8)))</f>
        <v>0</v>
      </c>
      <c r="FY807" s="238">
        <f>IF(OR(FY$8&lt;ШР!$N16),0,ШР!$Q16*SUMIFS(ШР!$Z16:$AK16,ШР!$Z$1:$AK$1,MONTH(FY$8)))</f>
        <v>0</v>
      </c>
      <c r="FZ807" s="238">
        <f>IF(OR(FZ$8&lt;ШР!$N16),0,ШР!$Q16*SUMIFS(ШР!$Z16:$AK16,ШР!$Z$1:$AK$1,MONTH(FZ$8)))</f>
        <v>0</v>
      </c>
      <c r="GA807" s="238">
        <f>IF(OR(GA$8&lt;ШР!$N16),0,ШР!$Q16*SUMIFS(ШР!$Z16:$AK16,ШР!$Z$1:$AK$1,MONTH(GA$8)))</f>
        <v>0</v>
      </c>
      <c r="GB807" s="238">
        <f>IF(OR(GB$8&lt;ШР!$N16),0,ШР!$Q16*SUMIFS(ШР!$Z16:$AK16,ШР!$Z$1:$AK$1,MONTH(GB$8)))</f>
        <v>0</v>
      </c>
      <c r="GC807" s="238">
        <f>IF(OR(GC$8&lt;ШР!$N16),0,ШР!$Q16*SUMIFS(ШР!$Z16:$AK16,ШР!$Z$1:$AK$1,MONTH(GC$8)))</f>
        <v>0</v>
      </c>
      <c r="GD807" s="238">
        <f>IF(OR(GD$8&lt;ШР!$N16),0,ШР!$Q16*SUMIFS(ШР!$Z16:$AK16,ШР!$Z$1:$AK$1,MONTH(GD$8)))</f>
        <v>0</v>
      </c>
      <c r="GE807" s="238">
        <f>IF(OR(GE$8&lt;ШР!$N16),0,ШР!$Q16*SUMIFS(ШР!$Z16:$AK16,ШР!$Z$1:$AK$1,MONTH(GE$8)))</f>
        <v>0</v>
      </c>
      <c r="GF807" s="238">
        <f>IF(OR(GF$8&lt;ШР!$N16),0,ШР!$Q16*SUMIFS(ШР!$Z16:$AK16,ШР!$Z$1:$AK$1,MONTH(GF$8)))</f>
        <v>0</v>
      </c>
      <c r="GG807" s="238">
        <f>IF(OR(GG$8&lt;ШР!$N16),0,ШР!$Q16*SUMIFS(ШР!$Z16:$AK16,ШР!$Z$1:$AK$1,MONTH(GG$8)))</f>
        <v>0</v>
      </c>
      <c r="GH807" s="238">
        <f>IF(OR(GH$8&lt;ШР!$N16),0,ШР!$Q16*SUMIFS(ШР!$Z16:$AK16,ШР!$Z$1:$AK$1,MONTH(GH$8)))</f>
        <v>0</v>
      </c>
      <c r="GI807" s="238">
        <f>IF(OR(GI$8&lt;ШР!$N16),0,ШР!$Q16*SUMIFS(ШР!$Z16:$AK16,ШР!$Z$1:$AK$1,MONTH(GI$8)))</f>
        <v>0</v>
      </c>
      <c r="GJ807" s="238">
        <f>IF(OR(GJ$8&lt;ШР!$N16),0,ШР!$Q16*SUMIFS(ШР!$Z16:$AK16,ШР!$Z$1:$AK$1,MONTH(GJ$8)))</f>
        <v>0</v>
      </c>
      <c r="GK807" s="238">
        <f>IF(OR(GK$8&lt;ШР!$N16),0,ШР!$Q16*SUMIFS(ШР!$Z16:$AK16,ШР!$Z$1:$AK$1,MONTH(GK$8)))</f>
        <v>0</v>
      </c>
      <c r="GL807" s="238">
        <f>IF(OR(GL$8&lt;ШР!$N16),0,ШР!$Q16*SUMIFS(ШР!$Z16:$AK16,ШР!$Z$1:$AK$1,MONTH(GL$8)))</f>
        <v>0</v>
      </c>
      <c r="GM807" s="238">
        <f>IF(OR(GM$8&lt;ШР!$N16),0,ШР!$Q16*SUMIFS(ШР!$Z16:$AK16,ШР!$Z$1:$AK$1,MONTH(GM$8)))</f>
        <v>0</v>
      </c>
      <c r="GN807" s="238">
        <f>IF(OR(GN$8&lt;ШР!$N16),0,ШР!$Q16*SUMIFS(ШР!$Z16:$AK16,ШР!$Z$1:$AK$1,MONTH(GN$8)))</f>
        <v>0</v>
      </c>
      <c r="GO807" s="238">
        <f>IF(OR(GO$8&lt;ШР!$N16),0,ШР!$Q16*SUMIFS(ШР!$Z16:$AK16,ШР!$Z$1:$AK$1,MONTH(GO$8)))</f>
        <v>0</v>
      </c>
      <c r="GP807" s="238">
        <f>IF(OR(GP$8&lt;ШР!$N16),0,ШР!$Q16*SUMIFS(ШР!$Z16:$AK16,ШР!$Z$1:$AK$1,MONTH(GP$8)))</f>
        <v>0</v>
      </c>
      <c r="GQ807" s="238">
        <f>IF(OR(GQ$8&lt;ШР!$N16),0,ШР!$Q16*SUMIFS(ШР!$Z16:$AK16,ШР!$Z$1:$AK$1,MONTH(GQ$8)))</f>
        <v>0</v>
      </c>
      <c r="GR807" s="238">
        <f>IF(OR(GR$8&lt;ШР!$N16),0,ШР!$Q16*SUMIFS(ШР!$Z16:$AK16,ШР!$Z$1:$AK$1,MONTH(GR$8)))</f>
        <v>0</v>
      </c>
      <c r="GS807" s="238">
        <f>IF(OR(GS$8&lt;ШР!$N16),0,ШР!$Q16*SUMIFS(ШР!$Z16:$AK16,ШР!$Z$1:$AK$1,MONTH(GS$8)))</f>
        <v>0</v>
      </c>
      <c r="GT807" s="238">
        <f>IF(OR(GT$8&lt;ШР!$N16),0,ШР!$Q16*SUMIFS(ШР!$Z16:$AK16,ШР!$Z$1:$AK$1,MONTH(GT$8)))</f>
        <v>0</v>
      </c>
      <c r="GU807" s="238">
        <f>IF(OR(GU$8&lt;ШР!$N16),0,ШР!$Q16*SUMIFS(ШР!$Z16:$AK16,ШР!$Z$1:$AK$1,MONTH(GU$8)))</f>
        <v>0</v>
      </c>
      <c r="GV807" s="238">
        <f>IF(OR(GV$8&lt;ШР!$N16),0,ШР!$Q16*SUMIFS(ШР!$Z16:$AK16,ШР!$Z$1:$AK$1,MONTH(GV$8)))</f>
        <v>0</v>
      </c>
      <c r="GW807" s="238">
        <f>IF(OR(GW$8&lt;ШР!$N16),0,ШР!$Q16*SUMIFS(ШР!$Z16:$AK16,ШР!$Z$1:$AK$1,MONTH(GW$8)))</f>
        <v>0</v>
      </c>
      <c r="GX807" s="238">
        <f>IF(OR(GX$8&lt;ШР!$N16),0,ШР!$Q16*SUMIFS(ШР!$Z16:$AK16,ШР!$Z$1:$AK$1,MONTH(GX$8)))</f>
        <v>0</v>
      </c>
      <c r="GY807" s="238">
        <f>IF(OR(GY$8&lt;ШР!$N16),0,ШР!$Q16*SUMIFS(ШР!$Z16:$AK16,ШР!$Z$1:$AK$1,MONTH(GY$8)))</f>
        <v>0</v>
      </c>
      <c r="GZ807" s="238">
        <f>IF(OR(GZ$8&lt;ШР!$N16),0,ШР!$Q16*SUMIFS(ШР!$Z16:$AK16,ШР!$Z$1:$AK$1,MONTH(GZ$8)))</f>
        <v>0</v>
      </c>
      <c r="HA807" s="228"/>
      <c r="HB807" s="228"/>
    </row>
    <row r="808" spans="1:210" s="239" customFormat="1" ht="10.199999999999999">
      <c r="A808" s="228"/>
      <c r="B808" s="229"/>
      <c r="C808" s="228"/>
      <c r="D808" s="229"/>
      <c r="E808" s="270"/>
      <c r="F808" s="116"/>
      <c r="G808" s="231"/>
      <c r="H808" s="228"/>
      <c r="I808" s="228" t="str">
        <f t="shared" ref="I808:I815" si="3760">$I$806</f>
        <v>Количество сотрудников с указанной должностью</v>
      </c>
      <c r="J808" s="228"/>
      <c r="K808" s="228"/>
      <c r="L808" s="228"/>
      <c r="M808" s="232" t="s">
        <v>6</v>
      </c>
      <c r="N808" s="642">
        <f>ШР!K17</f>
        <v>0</v>
      </c>
      <c r="O808" s="228"/>
      <c r="P808" s="231"/>
      <c r="Q808" s="228" t="s">
        <v>205</v>
      </c>
      <c r="R808" s="228"/>
      <c r="S808" s="228"/>
      <c r="T808" s="228"/>
      <c r="U808" s="228"/>
      <c r="V808" s="228"/>
      <c r="W808" s="235"/>
      <c r="X808" s="236"/>
      <c r="Y808" s="231" t="s">
        <v>6</v>
      </c>
      <c r="Z808" s="237"/>
      <c r="AA808" s="238">
        <f>IF(OR(AA$8&lt;ШР!$N17),0,ШР!$Q17*SUMIFS(ШР!$Z17:$AK17,ШР!$Z$1:$AK$1,MONTH(AA$8)))</f>
        <v>0</v>
      </c>
      <c r="AB808" s="238">
        <f>IF(OR(AB$8&lt;ШР!$N17),0,ШР!$Q17*SUMIFS(ШР!$Z17:$AK17,ШР!$Z$1:$AK$1,MONTH(AB$8)))</f>
        <v>0</v>
      </c>
      <c r="AC808" s="238">
        <f>IF(OR(AC$8&lt;ШР!$N17),0,ШР!$Q17*SUMIFS(ШР!$Z17:$AK17,ШР!$Z$1:$AK$1,MONTH(AC$8)))</f>
        <v>0</v>
      </c>
      <c r="AD808" s="238">
        <f>IF(OR(AD$8&lt;ШР!$N17),0,ШР!$Q17*SUMIFS(ШР!$Z17:$AK17,ШР!$Z$1:$AK$1,MONTH(AD$8)))</f>
        <v>0</v>
      </c>
      <c r="AE808" s="238">
        <f>IF(OR(AE$8&lt;ШР!$N17),0,ШР!$Q17*SUMIFS(ШР!$Z17:$AK17,ШР!$Z$1:$AK$1,MONTH(AE$8)))</f>
        <v>0</v>
      </c>
      <c r="AF808" s="238">
        <f>IF(OR(AF$8&lt;ШР!$N17),0,ШР!$Q17*SUMIFS(ШР!$Z17:$AK17,ШР!$Z$1:$AK$1,MONTH(AF$8)))</f>
        <v>0</v>
      </c>
      <c r="AG808" s="238">
        <f>IF(OR(AG$8&lt;ШР!$N17),0,ШР!$Q17*SUMIFS(ШР!$Z17:$AK17,ШР!$Z$1:$AK$1,MONTH(AG$8)))</f>
        <v>0</v>
      </c>
      <c r="AH808" s="238">
        <f>IF(OR(AH$8&lt;ШР!$N17),0,ШР!$Q17*SUMIFS(ШР!$Z17:$AK17,ШР!$Z$1:$AK$1,MONTH(AH$8)))</f>
        <v>0</v>
      </c>
      <c r="AI808" s="238">
        <f>IF(OR(AI$8&lt;ШР!$N17),0,ШР!$Q17*SUMIFS(ШР!$Z17:$AK17,ШР!$Z$1:$AK$1,MONTH(AI$8)))</f>
        <v>0</v>
      </c>
      <c r="AJ808" s="238">
        <f>IF(OR(AJ$8&lt;ШР!$N17),0,ШР!$Q17*SUMIFS(ШР!$Z17:$AK17,ШР!$Z$1:$AK$1,MONTH(AJ$8)))</f>
        <v>0</v>
      </c>
      <c r="AK808" s="238">
        <f>IF(OR(AK$8&lt;ШР!$N17),0,ШР!$Q17*SUMIFS(ШР!$Z17:$AK17,ШР!$Z$1:$AK$1,MONTH(AK$8)))</f>
        <v>0</v>
      </c>
      <c r="AL808" s="238">
        <f>IF(OR(AL$8&lt;ШР!$N17),0,ШР!$Q17*SUMIFS(ШР!$Z17:$AK17,ШР!$Z$1:$AK$1,MONTH(AL$8)))</f>
        <v>0</v>
      </c>
      <c r="AM808" s="238">
        <f>IF(OR(AM$8&lt;ШР!$N17),0,ШР!$Q17*SUMIFS(ШР!$Z17:$AK17,ШР!$Z$1:$AK$1,MONTH(AM$8)))</f>
        <v>0</v>
      </c>
      <c r="AN808" s="238">
        <f>IF(OR(AN$8&lt;ШР!$N17),0,ШР!$Q17*SUMIFS(ШР!$Z17:$AK17,ШР!$Z$1:$AK$1,MONTH(AN$8)))</f>
        <v>0</v>
      </c>
      <c r="AO808" s="238">
        <f>IF(OR(AO$8&lt;ШР!$N17),0,ШР!$Q17*SUMIFS(ШР!$Z17:$AK17,ШР!$Z$1:$AK$1,MONTH(AO$8)))</f>
        <v>0</v>
      </c>
      <c r="AP808" s="238">
        <f>IF(OR(AP$8&lt;ШР!$N17),0,ШР!$Q17*SUMIFS(ШР!$Z17:$AK17,ШР!$Z$1:$AK$1,MONTH(AP$8)))</f>
        <v>0</v>
      </c>
      <c r="AQ808" s="238">
        <f>IF(OR(AQ$8&lt;ШР!$N17),0,ШР!$Q17*SUMIFS(ШР!$Z17:$AK17,ШР!$Z$1:$AK$1,MONTH(AQ$8)))</f>
        <v>0</v>
      </c>
      <c r="AR808" s="238">
        <f>IF(OR(AR$8&lt;ШР!$N17),0,ШР!$Q17*SUMIFS(ШР!$Z17:$AK17,ШР!$Z$1:$AK$1,MONTH(AR$8)))</f>
        <v>0</v>
      </c>
      <c r="AS808" s="238">
        <f>IF(OR(AS$8&lt;ШР!$N17),0,ШР!$Q17*SUMIFS(ШР!$Z17:$AK17,ШР!$Z$1:$AK$1,MONTH(AS$8)))</f>
        <v>0</v>
      </c>
      <c r="AT808" s="238">
        <f>IF(OR(AT$8&lt;ШР!$N17),0,ШР!$Q17*SUMIFS(ШР!$Z17:$AK17,ШР!$Z$1:$AK$1,MONTH(AT$8)))</f>
        <v>0</v>
      </c>
      <c r="AU808" s="238">
        <f>IF(OR(AU$8&lt;ШР!$N17),0,ШР!$Q17*SUMIFS(ШР!$Z17:$AK17,ШР!$Z$1:$AK$1,MONTH(AU$8)))</f>
        <v>0</v>
      </c>
      <c r="AV808" s="238">
        <f>IF(OR(AV$8&lt;ШР!$N17),0,ШР!$Q17*SUMIFS(ШР!$Z17:$AK17,ШР!$Z$1:$AK$1,MONTH(AV$8)))</f>
        <v>0</v>
      </c>
      <c r="AW808" s="238">
        <f>IF(OR(AW$8&lt;ШР!$N17),0,ШР!$Q17*SUMIFS(ШР!$Z17:$AK17,ШР!$Z$1:$AK$1,MONTH(AW$8)))</f>
        <v>0</v>
      </c>
      <c r="AX808" s="238">
        <f>IF(OR(AX$8&lt;ШР!$N17),0,ШР!$Q17*SUMIFS(ШР!$Z17:$AK17,ШР!$Z$1:$AK$1,MONTH(AX$8)))</f>
        <v>0</v>
      </c>
      <c r="AY808" s="238">
        <f>IF(OR(AY$8&lt;ШР!$N17),0,ШР!$Q17*SUMIFS(ШР!$Z17:$AK17,ШР!$Z$1:$AK$1,MONTH(AY$8)))</f>
        <v>0</v>
      </c>
      <c r="AZ808" s="238">
        <f>IF(OR(AZ$8&lt;ШР!$N17),0,ШР!$Q17*SUMIFS(ШР!$Z17:$AK17,ШР!$Z$1:$AK$1,MONTH(AZ$8)))</f>
        <v>0</v>
      </c>
      <c r="BA808" s="238">
        <f>IF(OR(BA$8&lt;ШР!$N17),0,ШР!$Q17*SUMIFS(ШР!$Z17:$AK17,ШР!$Z$1:$AK$1,MONTH(BA$8)))</f>
        <v>0</v>
      </c>
      <c r="BB808" s="238">
        <f>IF(OR(BB$8&lt;ШР!$N17),0,ШР!$Q17*SUMIFS(ШР!$Z17:$AK17,ШР!$Z$1:$AK$1,MONTH(BB$8)))</f>
        <v>0</v>
      </c>
      <c r="BC808" s="238">
        <f>IF(OR(BC$8&lt;ШР!$N17),0,ШР!$Q17*SUMIFS(ШР!$Z17:$AK17,ШР!$Z$1:$AK$1,MONTH(BC$8)))</f>
        <v>0</v>
      </c>
      <c r="BD808" s="238">
        <f>IF(OR(BD$8&lt;ШР!$N17),0,ШР!$Q17*SUMIFS(ШР!$Z17:$AK17,ШР!$Z$1:$AK$1,MONTH(BD$8)))</f>
        <v>0</v>
      </c>
      <c r="BE808" s="238">
        <f>IF(OR(BE$8&lt;ШР!$N17),0,ШР!$Q17*SUMIFS(ШР!$Z17:$AK17,ШР!$Z$1:$AK$1,MONTH(BE$8)))</f>
        <v>0</v>
      </c>
      <c r="BF808" s="238">
        <f>IF(OR(BF$8&lt;ШР!$N17),0,ШР!$Q17*SUMIFS(ШР!$Z17:$AK17,ШР!$Z$1:$AK$1,MONTH(BF$8)))</f>
        <v>0</v>
      </c>
      <c r="BG808" s="238">
        <f>IF(OR(BG$8&lt;ШР!$N17),0,ШР!$Q17*SUMIFS(ШР!$Z17:$AK17,ШР!$Z$1:$AK$1,MONTH(BG$8)))</f>
        <v>0</v>
      </c>
      <c r="BH808" s="238">
        <f>IF(OR(BH$8&lt;ШР!$N17),0,ШР!$Q17*SUMIFS(ШР!$Z17:$AK17,ШР!$Z$1:$AK$1,MONTH(BH$8)))</f>
        <v>0</v>
      </c>
      <c r="BI808" s="238">
        <f>IF(OR(BI$8&lt;ШР!$N17),0,ШР!$Q17*SUMIFS(ШР!$Z17:$AK17,ШР!$Z$1:$AK$1,MONTH(BI$8)))</f>
        <v>0</v>
      </c>
      <c r="BJ808" s="238">
        <f>IF(OR(BJ$8&lt;ШР!$N17),0,ШР!$Q17*SUMIFS(ШР!$Z17:$AK17,ШР!$Z$1:$AK$1,MONTH(BJ$8)))</f>
        <v>0</v>
      </c>
      <c r="BK808" s="238">
        <f>IF(OR(BK$8&lt;ШР!$N17),0,ШР!$Q17*SUMIFS(ШР!$Z17:$AK17,ШР!$Z$1:$AK$1,MONTH(BK$8)))</f>
        <v>0</v>
      </c>
      <c r="BL808" s="238">
        <f>IF(OR(BL$8&lt;ШР!$N17),0,ШР!$Q17*SUMIFS(ШР!$Z17:$AK17,ШР!$Z$1:$AK$1,MONTH(BL$8)))</f>
        <v>0</v>
      </c>
      <c r="BM808" s="238">
        <f>IF(OR(BM$8&lt;ШР!$N17),0,ШР!$Q17*SUMIFS(ШР!$Z17:$AK17,ШР!$Z$1:$AK$1,MONTH(BM$8)))</f>
        <v>0</v>
      </c>
      <c r="BN808" s="238">
        <f>IF(OR(BN$8&lt;ШР!$N17),0,ШР!$Q17*SUMIFS(ШР!$Z17:$AK17,ШР!$Z$1:$AK$1,MONTH(BN$8)))</f>
        <v>0</v>
      </c>
      <c r="BO808" s="238">
        <f>IF(OR(BO$8&lt;ШР!$N17),0,ШР!$Q17*SUMIFS(ШР!$Z17:$AK17,ШР!$Z$1:$AK$1,MONTH(BO$8)))</f>
        <v>0</v>
      </c>
      <c r="BP808" s="238">
        <f>IF(OR(BP$8&lt;ШР!$N17),0,ШР!$Q17*SUMIFS(ШР!$Z17:$AK17,ШР!$Z$1:$AK$1,MONTH(BP$8)))</f>
        <v>0</v>
      </c>
      <c r="BQ808" s="238">
        <f>IF(OR(BQ$8&lt;ШР!$N17),0,ШР!$Q17*SUMIFS(ШР!$Z17:$AK17,ШР!$Z$1:$AK$1,MONTH(BQ$8)))</f>
        <v>0</v>
      </c>
      <c r="BR808" s="238">
        <f>IF(OR(BR$8&lt;ШР!$N17),0,ШР!$Q17*SUMIFS(ШР!$Z17:$AK17,ШР!$Z$1:$AK$1,MONTH(BR$8)))</f>
        <v>0</v>
      </c>
      <c r="BS808" s="238">
        <f>IF(OR(BS$8&lt;ШР!$N17),0,ШР!$Q17*SUMIFS(ШР!$Z17:$AK17,ШР!$Z$1:$AK$1,MONTH(BS$8)))</f>
        <v>0</v>
      </c>
      <c r="BT808" s="238">
        <f>IF(OR(BT$8&lt;ШР!$N17),0,ШР!$Q17*SUMIFS(ШР!$Z17:$AK17,ШР!$Z$1:$AK$1,MONTH(BT$8)))</f>
        <v>0</v>
      </c>
      <c r="BU808" s="238">
        <f>IF(OR(BU$8&lt;ШР!$N17),0,ШР!$Q17*SUMIFS(ШР!$Z17:$AK17,ШР!$Z$1:$AK$1,MONTH(BU$8)))</f>
        <v>0</v>
      </c>
      <c r="BV808" s="238">
        <f>IF(OR(BV$8&lt;ШР!$N17),0,ШР!$Q17*SUMIFS(ШР!$Z17:$AK17,ШР!$Z$1:$AK$1,MONTH(BV$8)))</f>
        <v>0</v>
      </c>
      <c r="BW808" s="238">
        <f>IF(OR(BW$8&lt;ШР!$N17),0,ШР!$Q17*SUMIFS(ШР!$Z17:$AK17,ШР!$Z$1:$AK$1,MONTH(BW$8)))</f>
        <v>0</v>
      </c>
      <c r="BX808" s="238">
        <f>IF(OR(BX$8&lt;ШР!$N17),0,ШР!$Q17*SUMIFS(ШР!$Z17:$AK17,ШР!$Z$1:$AK$1,MONTH(BX$8)))</f>
        <v>0</v>
      </c>
      <c r="BY808" s="238">
        <f>IF(OR(BY$8&lt;ШР!$N17),0,ШР!$Q17*SUMIFS(ШР!$Z17:$AK17,ШР!$Z$1:$AK$1,MONTH(BY$8)))</f>
        <v>0</v>
      </c>
      <c r="BZ808" s="238">
        <f>IF(OR(BZ$8&lt;ШР!$N17),0,ШР!$Q17*SUMIFS(ШР!$Z17:$AK17,ШР!$Z$1:$AK$1,MONTH(BZ$8)))</f>
        <v>0</v>
      </c>
      <c r="CA808" s="238">
        <f>IF(OR(CA$8&lt;ШР!$N17),0,ШР!$Q17*SUMIFS(ШР!$Z17:$AK17,ШР!$Z$1:$AK$1,MONTH(CA$8)))</f>
        <v>0</v>
      </c>
      <c r="CB808" s="238">
        <f>IF(OR(CB$8&lt;ШР!$N17),0,ШР!$Q17*SUMIFS(ШР!$Z17:$AK17,ШР!$Z$1:$AK$1,MONTH(CB$8)))</f>
        <v>0</v>
      </c>
      <c r="CC808" s="238">
        <f>IF(OR(CC$8&lt;ШР!$N17),0,ШР!$Q17*SUMIFS(ШР!$Z17:$AK17,ШР!$Z$1:$AK$1,MONTH(CC$8)))</f>
        <v>0</v>
      </c>
      <c r="CD808" s="238">
        <f>IF(OR(CD$8&lt;ШР!$N17),0,ШР!$Q17*SUMIFS(ШР!$Z17:$AK17,ШР!$Z$1:$AK$1,MONTH(CD$8)))</f>
        <v>0</v>
      </c>
      <c r="CE808" s="238">
        <f>IF(OR(CE$8&lt;ШР!$N17),0,ШР!$Q17*SUMIFS(ШР!$Z17:$AK17,ШР!$Z$1:$AK$1,MONTH(CE$8)))</f>
        <v>0</v>
      </c>
      <c r="CF808" s="238">
        <f>IF(OR(CF$8&lt;ШР!$N17),0,ШР!$Q17*SUMIFS(ШР!$Z17:$AK17,ШР!$Z$1:$AK$1,MONTH(CF$8)))</f>
        <v>0</v>
      </c>
      <c r="CG808" s="238">
        <f>IF(OR(CG$8&lt;ШР!$N17),0,ШР!$Q17*SUMIFS(ШР!$Z17:$AK17,ШР!$Z$1:$AK$1,MONTH(CG$8)))</f>
        <v>0</v>
      </c>
      <c r="CH808" s="238">
        <f>IF(OR(CH$8&lt;ШР!$N17),0,ШР!$Q17*SUMIFS(ШР!$Z17:$AK17,ШР!$Z$1:$AK$1,MONTH(CH$8)))</f>
        <v>0</v>
      </c>
      <c r="CI808" s="238">
        <f>IF(OR(CI$8&lt;ШР!$N17),0,ШР!$Q17*SUMIFS(ШР!$Z17:$AK17,ШР!$Z$1:$AK$1,MONTH(CI$8)))</f>
        <v>0</v>
      </c>
      <c r="CJ808" s="238">
        <f>IF(OR(CJ$8&lt;ШР!$N17),0,ШР!$Q17*SUMIFS(ШР!$Z17:$AK17,ШР!$Z$1:$AK$1,MONTH(CJ$8)))</f>
        <v>0</v>
      </c>
      <c r="CK808" s="238">
        <f>IF(OR(CK$8&lt;ШР!$N17),0,ШР!$Q17*SUMIFS(ШР!$Z17:$AK17,ШР!$Z$1:$AK$1,MONTH(CK$8)))</f>
        <v>0</v>
      </c>
      <c r="CL808" s="238">
        <f>IF(OR(CL$8&lt;ШР!$N17),0,ШР!$Q17*SUMIFS(ШР!$Z17:$AK17,ШР!$Z$1:$AK$1,MONTH(CL$8)))</f>
        <v>0</v>
      </c>
      <c r="CM808" s="238">
        <f>IF(OR(CM$8&lt;ШР!$N17),0,ШР!$Q17*SUMIFS(ШР!$Z17:$AK17,ШР!$Z$1:$AK$1,MONTH(CM$8)))</f>
        <v>0</v>
      </c>
      <c r="CN808" s="238">
        <f>IF(OR(CN$8&lt;ШР!$N17),0,ШР!$Q17*SUMIFS(ШР!$Z17:$AK17,ШР!$Z$1:$AK$1,MONTH(CN$8)))</f>
        <v>0</v>
      </c>
      <c r="CO808" s="238">
        <f>IF(OR(CO$8&lt;ШР!$N17),0,ШР!$Q17*SUMIFS(ШР!$Z17:$AK17,ШР!$Z$1:$AK$1,MONTH(CO$8)))</f>
        <v>0</v>
      </c>
      <c r="CP808" s="238">
        <f>IF(OR(CP$8&lt;ШР!$N17),0,ШР!$Q17*SUMIFS(ШР!$Z17:$AK17,ШР!$Z$1:$AK$1,MONTH(CP$8)))</f>
        <v>0</v>
      </c>
      <c r="CQ808" s="238">
        <f>IF(OR(CQ$8&lt;ШР!$N17),0,ШР!$Q17*SUMIFS(ШР!$Z17:$AK17,ШР!$Z$1:$AK$1,MONTH(CQ$8)))</f>
        <v>0</v>
      </c>
      <c r="CR808" s="238">
        <f>IF(OR(CR$8&lt;ШР!$N17),0,ШР!$Q17*SUMIFS(ШР!$Z17:$AK17,ШР!$Z$1:$AK$1,MONTH(CR$8)))</f>
        <v>0</v>
      </c>
      <c r="CS808" s="238">
        <f>IF(OR(CS$8&lt;ШР!$N17),0,ШР!$Q17*SUMIFS(ШР!$Z17:$AK17,ШР!$Z$1:$AK$1,MONTH(CS$8)))</f>
        <v>0</v>
      </c>
      <c r="CT808" s="238">
        <f>IF(OR(CT$8&lt;ШР!$N17),0,ШР!$Q17*SUMIFS(ШР!$Z17:$AK17,ШР!$Z$1:$AK$1,MONTH(CT$8)))</f>
        <v>0</v>
      </c>
      <c r="CU808" s="238">
        <f>IF(OR(CU$8&lt;ШР!$N17),0,ШР!$Q17*SUMIFS(ШР!$Z17:$AK17,ШР!$Z$1:$AK$1,MONTH(CU$8)))</f>
        <v>0</v>
      </c>
      <c r="CV808" s="238">
        <f>IF(OR(CV$8&lt;ШР!$N17),0,ШР!$Q17*SUMIFS(ШР!$Z17:$AK17,ШР!$Z$1:$AK$1,MONTH(CV$8)))</f>
        <v>0</v>
      </c>
      <c r="CW808" s="238">
        <f>IF(OR(CW$8&lt;ШР!$N17),0,ШР!$Q17*SUMIFS(ШР!$Z17:$AK17,ШР!$Z$1:$AK$1,MONTH(CW$8)))</f>
        <v>0</v>
      </c>
      <c r="CX808" s="238">
        <f>IF(OR(CX$8&lt;ШР!$N17),0,ШР!$Q17*SUMIFS(ШР!$Z17:$AK17,ШР!$Z$1:$AK$1,MONTH(CX$8)))</f>
        <v>0</v>
      </c>
      <c r="CY808" s="238">
        <f>IF(OR(CY$8&lt;ШР!$N17),0,ШР!$Q17*SUMIFS(ШР!$Z17:$AK17,ШР!$Z$1:$AK$1,MONTH(CY$8)))</f>
        <v>0</v>
      </c>
      <c r="CZ808" s="238">
        <f>IF(OR(CZ$8&lt;ШР!$N17),0,ШР!$Q17*SUMIFS(ШР!$Z17:$AK17,ШР!$Z$1:$AK$1,MONTH(CZ$8)))</f>
        <v>0</v>
      </c>
      <c r="DA808" s="238">
        <f>IF(OR(DA$8&lt;ШР!$N17),0,ШР!$Q17*SUMIFS(ШР!$Z17:$AK17,ШР!$Z$1:$AK$1,MONTH(DA$8)))</f>
        <v>0</v>
      </c>
      <c r="DB808" s="238">
        <f>IF(OR(DB$8&lt;ШР!$N17),0,ШР!$Q17*SUMIFS(ШР!$Z17:$AK17,ШР!$Z$1:$AK$1,MONTH(DB$8)))</f>
        <v>0</v>
      </c>
      <c r="DC808" s="238">
        <f>IF(OR(DC$8&lt;ШР!$N17),0,ШР!$Q17*SUMIFS(ШР!$Z17:$AK17,ШР!$Z$1:$AK$1,MONTH(DC$8)))</f>
        <v>0</v>
      </c>
      <c r="DD808" s="238">
        <f>IF(OR(DD$8&lt;ШР!$N17),0,ШР!$Q17*SUMIFS(ШР!$Z17:$AK17,ШР!$Z$1:$AK$1,MONTH(DD$8)))</f>
        <v>0</v>
      </c>
      <c r="DE808" s="238">
        <f>IF(OR(DE$8&lt;ШР!$N17),0,ШР!$Q17*SUMIFS(ШР!$Z17:$AK17,ШР!$Z$1:$AK$1,MONTH(DE$8)))</f>
        <v>0</v>
      </c>
      <c r="DF808" s="238">
        <f>IF(OR(DF$8&lt;ШР!$N17),0,ШР!$Q17*SUMIFS(ШР!$Z17:$AK17,ШР!$Z$1:$AK$1,MONTH(DF$8)))</f>
        <v>0</v>
      </c>
      <c r="DG808" s="238">
        <f>IF(OR(DG$8&lt;ШР!$N17),0,ШР!$Q17*SUMIFS(ШР!$Z17:$AK17,ШР!$Z$1:$AK$1,MONTH(DG$8)))</f>
        <v>0</v>
      </c>
      <c r="DH808" s="238">
        <f>IF(OR(DH$8&lt;ШР!$N17),0,ШР!$Q17*SUMIFS(ШР!$Z17:$AK17,ШР!$Z$1:$AK$1,MONTH(DH$8)))</f>
        <v>0</v>
      </c>
      <c r="DI808" s="238">
        <f>IF(OR(DI$8&lt;ШР!$N17),0,ШР!$Q17*SUMIFS(ШР!$Z17:$AK17,ШР!$Z$1:$AK$1,MONTH(DI$8)))</f>
        <v>0</v>
      </c>
      <c r="DJ808" s="238">
        <f>IF(OR(DJ$8&lt;ШР!$N17),0,ШР!$Q17*SUMIFS(ШР!$Z17:$AK17,ШР!$Z$1:$AK$1,MONTH(DJ$8)))</f>
        <v>0</v>
      </c>
      <c r="DK808" s="238">
        <f>IF(OR(DK$8&lt;ШР!$N17),0,ШР!$Q17*SUMIFS(ШР!$Z17:$AK17,ШР!$Z$1:$AK$1,MONTH(DK$8)))</f>
        <v>0</v>
      </c>
      <c r="DL808" s="238">
        <f>IF(OR(DL$8&lt;ШР!$N17),0,ШР!$Q17*SUMIFS(ШР!$Z17:$AK17,ШР!$Z$1:$AK$1,MONTH(DL$8)))</f>
        <v>0</v>
      </c>
      <c r="DM808" s="238">
        <f>IF(OR(DM$8&lt;ШР!$N17),0,ШР!$Q17*SUMIFS(ШР!$Z17:$AK17,ШР!$Z$1:$AK$1,MONTH(DM$8)))</f>
        <v>0</v>
      </c>
      <c r="DN808" s="238">
        <f>IF(OR(DN$8&lt;ШР!$N17),0,ШР!$Q17*SUMIFS(ШР!$Z17:$AK17,ШР!$Z$1:$AK$1,MONTH(DN$8)))</f>
        <v>0</v>
      </c>
      <c r="DO808" s="238">
        <f>IF(OR(DO$8&lt;ШР!$N17),0,ШР!$Q17*SUMIFS(ШР!$Z17:$AK17,ШР!$Z$1:$AK$1,MONTH(DO$8)))</f>
        <v>0</v>
      </c>
      <c r="DP808" s="238">
        <f>IF(OR(DP$8&lt;ШР!$N17),0,ШР!$Q17*SUMIFS(ШР!$Z17:$AK17,ШР!$Z$1:$AK$1,MONTH(DP$8)))</f>
        <v>0</v>
      </c>
      <c r="DQ808" s="238">
        <f>IF(OR(DQ$8&lt;ШР!$N17),0,ШР!$Q17*SUMIFS(ШР!$Z17:$AK17,ШР!$Z$1:$AK$1,MONTH(DQ$8)))</f>
        <v>0</v>
      </c>
      <c r="DR808" s="238">
        <f>IF(OR(DR$8&lt;ШР!$N17),0,ШР!$Q17*SUMIFS(ШР!$Z17:$AK17,ШР!$Z$1:$AK$1,MONTH(DR$8)))</f>
        <v>0</v>
      </c>
      <c r="DS808" s="238">
        <f>IF(OR(DS$8&lt;ШР!$N17),0,ШР!$Q17*SUMIFS(ШР!$Z17:$AK17,ШР!$Z$1:$AK$1,MONTH(DS$8)))</f>
        <v>0</v>
      </c>
      <c r="DT808" s="238">
        <f>IF(OR(DT$8&lt;ШР!$N17),0,ШР!$Q17*SUMIFS(ШР!$Z17:$AK17,ШР!$Z$1:$AK$1,MONTH(DT$8)))</f>
        <v>0</v>
      </c>
      <c r="DU808" s="238">
        <f>IF(OR(DU$8&lt;ШР!$N17),0,ШР!$Q17*SUMIFS(ШР!$Z17:$AK17,ШР!$Z$1:$AK$1,MONTH(DU$8)))</f>
        <v>0</v>
      </c>
      <c r="DV808" s="238">
        <f>IF(OR(DV$8&lt;ШР!$N17),0,ШР!$Q17*SUMIFS(ШР!$Z17:$AK17,ШР!$Z$1:$AK$1,MONTH(DV$8)))</f>
        <v>0</v>
      </c>
      <c r="DW808" s="238">
        <f>IF(OR(DW$8&lt;ШР!$N17),0,ШР!$Q17*SUMIFS(ШР!$Z17:$AK17,ШР!$Z$1:$AK$1,MONTH(DW$8)))</f>
        <v>0</v>
      </c>
      <c r="DX808" s="238">
        <f>IF(OR(DX$8&lt;ШР!$N17),0,ШР!$Q17*SUMIFS(ШР!$Z17:$AK17,ШР!$Z$1:$AK$1,MONTH(DX$8)))</f>
        <v>0</v>
      </c>
      <c r="DY808" s="238">
        <f>IF(OR(DY$8&lt;ШР!$N17),0,ШР!$Q17*SUMIFS(ШР!$Z17:$AK17,ШР!$Z$1:$AK$1,MONTH(DY$8)))</f>
        <v>0</v>
      </c>
      <c r="DZ808" s="238">
        <f>IF(OR(DZ$8&lt;ШР!$N17),0,ШР!$Q17*SUMIFS(ШР!$Z17:$AK17,ШР!$Z$1:$AK$1,MONTH(DZ$8)))</f>
        <v>0</v>
      </c>
      <c r="EA808" s="238">
        <f>IF(OR(EA$8&lt;ШР!$N17),0,ШР!$Q17*SUMIFS(ШР!$Z17:$AK17,ШР!$Z$1:$AK$1,MONTH(EA$8)))</f>
        <v>0</v>
      </c>
      <c r="EB808" s="238">
        <f>IF(OR(EB$8&lt;ШР!$N17),0,ШР!$Q17*SUMIFS(ШР!$Z17:$AK17,ШР!$Z$1:$AK$1,MONTH(EB$8)))</f>
        <v>0</v>
      </c>
      <c r="EC808" s="238">
        <f>IF(OR(EC$8&lt;ШР!$N17),0,ШР!$Q17*SUMIFS(ШР!$Z17:$AK17,ШР!$Z$1:$AK$1,MONTH(EC$8)))</f>
        <v>0</v>
      </c>
      <c r="ED808" s="238">
        <f>IF(OR(ED$8&lt;ШР!$N17),0,ШР!$Q17*SUMIFS(ШР!$Z17:$AK17,ШР!$Z$1:$AK$1,MONTH(ED$8)))</f>
        <v>0</v>
      </c>
      <c r="EE808" s="238">
        <f>IF(OR(EE$8&lt;ШР!$N17),0,ШР!$Q17*SUMIFS(ШР!$Z17:$AK17,ШР!$Z$1:$AK$1,MONTH(EE$8)))</f>
        <v>0</v>
      </c>
      <c r="EF808" s="238">
        <f>IF(OR(EF$8&lt;ШР!$N17),0,ШР!$Q17*SUMIFS(ШР!$Z17:$AK17,ШР!$Z$1:$AK$1,MONTH(EF$8)))</f>
        <v>0</v>
      </c>
      <c r="EG808" s="238">
        <f>IF(OR(EG$8&lt;ШР!$N17),0,ШР!$Q17*SUMIFS(ШР!$Z17:$AK17,ШР!$Z$1:$AK$1,MONTH(EG$8)))</f>
        <v>0</v>
      </c>
      <c r="EH808" s="238">
        <f>IF(OR(EH$8&lt;ШР!$N17),0,ШР!$Q17*SUMIFS(ШР!$Z17:$AK17,ШР!$Z$1:$AK$1,MONTH(EH$8)))</f>
        <v>0</v>
      </c>
      <c r="EI808" s="238">
        <f>IF(OR(EI$8&lt;ШР!$N17),0,ШР!$Q17*SUMIFS(ШР!$Z17:$AK17,ШР!$Z$1:$AK$1,MONTH(EI$8)))</f>
        <v>0</v>
      </c>
      <c r="EJ808" s="238">
        <f>IF(OR(EJ$8&lt;ШР!$N17),0,ШР!$Q17*SUMIFS(ШР!$Z17:$AK17,ШР!$Z$1:$AK$1,MONTH(EJ$8)))</f>
        <v>0</v>
      </c>
      <c r="EK808" s="238">
        <f>IF(OR(EK$8&lt;ШР!$N17),0,ШР!$Q17*SUMIFS(ШР!$Z17:$AK17,ШР!$Z$1:$AK$1,MONTH(EK$8)))</f>
        <v>0</v>
      </c>
      <c r="EL808" s="238">
        <f>IF(OR(EL$8&lt;ШР!$N17),0,ШР!$Q17*SUMIFS(ШР!$Z17:$AK17,ШР!$Z$1:$AK$1,MONTH(EL$8)))</f>
        <v>0</v>
      </c>
      <c r="EM808" s="238">
        <f>IF(OR(EM$8&lt;ШР!$N17),0,ШР!$Q17*SUMIFS(ШР!$Z17:$AK17,ШР!$Z$1:$AK$1,MONTH(EM$8)))</f>
        <v>0</v>
      </c>
      <c r="EN808" s="238">
        <f>IF(OR(EN$8&lt;ШР!$N17),0,ШР!$Q17*SUMIFS(ШР!$Z17:$AK17,ШР!$Z$1:$AK$1,MONTH(EN$8)))</f>
        <v>0</v>
      </c>
      <c r="EO808" s="238">
        <f>IF(OR(EO$8&lt;ШР!$N17),0,ШР!$Q17*SUMIFS(ШР!$Z17:$AK17,ШР!$Z$1:$AK$1,MONTH(EO$8)))</f>
        <v>0</v>
      </c>
      <c r="EP808" s="238">
        <f>IF(OR(EP$8&lt;ШР!$N17),0,ШР!$Q17*SUMIFS(ШР!$Z17:$AK17,ШР!$Z$1:$AK$1,MONTH(EP$8)))</f>
        <v>0</v>
      </c>
      <c r="EQ808" s="238">
        <f>IF(OR(EQ$8&lt;ШР!$N17),0,ШР!$Q17*SUMIFS(ШР!$Z17:$AK17,ШР!$Z$1:$AK$1,MONTH(EQ$8)))</f>
        <v>0</v>
      </c>
      <c r="ER808" s="238">
        <f>IF(OR(ER$8&lt;ШР!$N17),0,ШР!$Q17*SUMIFS(ШР!$Z17:$AK17,ШР!$Z$1:$AK$1,MONTH(ER$8)))</f>
        <v>0</v>
      </c>
      <c r="ES808" s="238">
        <f>IF(OR(ES$8&lt;ШР!$N17),0,ШР!$Q17*SUMIFS(ШР!$Z17:$AK17,ШР!$Z$1:$AK$1,MONTH(ES$8)))</f>
        <v>0</v>
      </c>
      <c r="ET808" s="238">
        <f>IF(OR(ET$8&lt;ШР!$N17),0,ШР!$Q17*SUMIFS(ШР!$Z17:$AK17,ШР!$Z$1:$AK$1,MONTH(ET$8)))</f>
        <v>0</v>
      </c>
      <c r="EU808" s="238">
        <f>IF(OR(EU$8&lt;ШР!$N17),0,ШР!$Q17*SUMIFS(ШР!$Z17:$AK17,ШР!$Z$1:$AK$1,MONTH(EU$8)))</f>
        <v>0</v>
      </c>
      <c r="EV808" s="238">
        <f>IF(OR(EV$8&lt;ШР!$N17),0,ШР!$Q17*SUMIFS(ШР!$Z17:$AK17,ШР!$Z$1:$AK$1,MONTH(EV$8)))</f>
        <v>0</v>
      </c>
      <c r="EW808" s="238">
        <f>IF(OR(EW$8&lt;ШР!$N17),0,ШР!$Q17*SUMIFS(ШР!$Z17:$AK17,ШР!$Z$1:$AK$1,MONTH(EW$8)))</f>
        <v>0</v>
      </c>
      <c r="EX808" s="238">
        <f>IF(OR(EX$8&lt;ШР!$N17),0,ШР!$Q17*SUMIFS(ШР!$Z17:$AK17,ШР!$Z$1:$AK$1,MONTH(EX$8)))</f>
        <v>0</v>
      </c>
      <c r="EY808" s="238">
        <f>IF(OR(EY$8&lt;ШР!$N17),0,ШР!$Q17*SUMIFS(ШР!$Z17:$AK17,ШР!$Z$1:$AK$1,MONTH(EY$8)))</f>
        <v>0</v>
      </c>
      <c r="EZ808" s="238">
        <f>IF(OR(EZ$8&lt;ШР!$N17),0,ШР!$Q17*SUMIFS(ШР!$Z17:$AK17,ШР!$Z$1:$AK$1,MONTH(EZ$8)))</f>
        <v>0</v>
      </c>
      <c r="FA808" s="238">
        <f>IF(OR(FA$8&lt;ШР!$N17),0,ШР!$Q17*SUMIFS(ШР!$Z17:$AK17,ШР!$Z$1:$AK$1,MONTH(FA$8)))</f>
        <v>0</v>
      </c>
      <c r="FB808" s="238">
        <f>IF(OR(FB$8&lt;ШР!$N17),0,ШР!$Q17*SUMIFS(ШР!$Z17:$AK17,ШР!$Z$1:$AK$1,MONTH(FB$8)))</f>
        <v>0</v>
      </c>
      <c r="FC808" s="238">
        <f>IF(OR(FC$8&lt;ШР!$N17),0,ШР!$Q17*SUMIFS(ШР!$Z17:$AK17,ШР!$Z$1:$AK$1,MONTH(FC$8)))</f>
        <v>0</v>
      </c>
      <c r="FD808" s="238">
        <f>IF(OR(FD$8&lt;ШР!$N17),0,ШР!$Q17*SUMIFS(ШР!$Z17:$AK17,ШР!$Z$1:$AK$1,MONTH(FD$8)))</f>
        <v>0</v>
      </c>
      <c r="FE808" s="238">
        <f>IF(OR(FE$8&lt;ШР!$N17),0,ШР!$Q17*SUMIFS(ШР!$Z17:$AK17,ШР!$Z$1:$AK$1,MONTH(FE$8)))</f>
        <v>0</v>
      </c>
      <c r="FF808" s="238">
        <f>IF(OR(FF$8&lt;ШР!$N17),0,ШР!$Q17*SUMIFS(ШР!$Z17:$AK17,ШР!$Z$1:$AK$1,MONTH(FF$8)))</f>
        <v>0</v>
      </c>
      <c r="FG808" s="238">
        <f>IF(OR(FG$8&lt;ШР!$N17),0,ШР!$Q17*SUMIFS(ШР!$Z17:$AK17,ШР!$Z$1:$AK$1,MONTH(FG$8)))</f>
        <v>0</v>
      </c>
      <c r="FH808" s="238">
        <f>IF(OR(FH$8&lt;ШР!$N17),0,ШР!$Q17*SUMIFS(ШР!$Z17:$AK17,ШР!$Z$1:$AK$1,MONTH(FH$8)))</f>
        <v>0</v>
      </c>
      <c r="FI808" s="238">
        <f>IF(OR(FI$8&lt;ШР!$N17),0,ШР!$Q17*SUMIFS(ШР!$Z17:$AK17,ШР!$Z$1:$AK$1,MONTH(FI$8)))</f>
        <v>0</v>
      </c>
      <c r="FJ808" s="238">
        <f>IF(OR(FJ$8&lt;ШР!$N17),0,ШР!$Q17*SUMIFS(ШР!$Z17:$AK17,ШР!$Z$1:$AK$1,MONTH(FJ$8)))</f>
        <v>0</v>
      </c>
      <c r="FK808" s="238">
        <f>IF(OR(FK$8&lt;ШР!$N17),0,ШР!$Q17*SUMIFS(ШР!$Z17:$AK17,ШР!$Z$1:$AK$1,MONTH(FK$8)))</f>
        <v>0</v>
      </c>
      <c r="FL808" s="238">
        <f>IF(OR(FL$8&lt;ШР!$N17),0,ШР!$Q17*SUMIFS(ШР!$Z17:$AK17,ШР!$Z$1:$AK$1,MONTH(FL$8)))</f>
        <v>0</v>
      </c>
      <c r="FM808" s="238">
        <f>IF(OR(FM$8&lt;ШР!$N17),0,ШР!$Q17*SUMIFS(ШР!$Z17:$AK17,ШР!$Z$1:$AK$1,MONTH(FM$8)))</f>
        <v>0</v>
      </c>
      <c r="FN808" s="238">
        <f>IF(OR(FN$8&lt;ШР!$N17),0,ШР!$Q17*SUMIFS(ШР!$Z17:$AK17,ШР!$Z$1:$AK$1,MONTH(FN$8)))</f>
        <v>0</v>
      </c>
      <c r="FO808" s="238">
        <f>IF(OR(FO$8&lt;ШР!$N17),0,ШР!$Q17*SUMIFS(ШР!$Z17:$AK17,ШР!$Z$1:$AK$1,MONTH(FO$8)))</f>
        <v>0</v>
      </c>
      <c r="FP808" s="238">
        <f>IF(OR(FP$8&lt;ШР!$N17),0,ШР!$Q17*SUMIFS(ШР!$Z17:$AK17,ШР!$Z$1:$AK$1,MONTH(FP$8)))</f>
        <v>0</v>
      </c>
      <c r="FQ808" s="238">
        <f>IF(OR(FQ$8&lt;ШР!$N17),0,ШР!$Q17*SUMIFS(ШР!$Z17:$AK17,ШР!$Z$1:$AK$1,MONTH(FQ$8)))</f>
        <v>0</v>
      </c>
      <c r="FR808" s="238">
        <f>IF(OR(FR$8&lt;ШР!$N17),0,ШР!$Q17*SUMIFS(ШР!$Z17:$AK17,ШР!$Z$1:$AK$1,MONTH(FR$8)))</f>
        <v>0</v>
      </c>
      <c r="FS808" s="238">
        <f>IF(OR(FS$8&lt;ШР!$N17),0,ШР!$Q17*SUMIFS(ШР!$Z17:$AK17,ШР!$Z$1:$AK$1,MONTH(FS$8)))</f>
        <v>0</v>
      </c>
      <c r="FT808" s="238">
        <f>IF(OR(FT$8&lt;ШР!$N17),0,ШР!$Q17*SUMIFS(ШР!$Z17:$AK17,ШР!$Z$1:$AK$1,MONTH(FT$8)))</f>
        <v>0</v>
      </c>
      <c r="FU808" s="238">
        <f>IF(OR(FU$8&lt;ШР!$N17),0,ШР!$Q17*SUMIFS(ШР!$Z17:$AK17,ШР!$Z$1:$AK$1,MONTH(FU$8)))</f>
        <v>0</v>
      </c>
      <c r="FV808" s="238">
        <f>IF(OR(FV$8&lt;ШР!$N17),0,ШР!$Q17*SUMIFS(ШР!$Z17:$AK17,ШР!$Z$1:$AK$1,MONTH(FV$8)))</f>
        <v>0</v>
      </c>
      <c r="FW808" s="238">
        <f>IF(OR(FW$8&lt;ШР!$N17),0,ШР!$Q17*SUMIFS(ШР!$Z17:$AK17,ШР!$Z$1:$AK$1,MONTH(FW$8)))</f>
        <v>0</v>
      </c>
      <c r="FX808" s="238">
        <f>IF(OR(FX$8&lt;ШР!$N17),0,ШР!$Q17*SUMIFS(ШР!$Z17:$AK17,ШР!$Z$1:$AK$1,MONTH(FX$8)))</f>
        <v>0</v>
      </c>
      <c r="FY808" s="238">
        <f>IF(OR(FY$8&lt;ШР!$N17),0,ШР!$Q17*SUMIFS(ШР!$Z17:$AK17,ШР!$Z$1:$AK$1,MONTH(FY$8)))</f>
        <v>0</v>
      </c>
      <c r="FZ808" s="238">
        <f>IF(OR(FZ$8&lt;ШР!$N17),0,ШР!$Q17*SUMIFS(ШР!$Z17:$AK17,ШР!$Z$1:$AK$1,MONTH(FZ$8)))</f>
        <v>0</v>
      </c>
      <c r="GA808" s="238">
        <f>IF(OR(GA$8&lt;ШР!$N17),0,ШР!$Q17*SUMIFS(ШР!$Z17:$AK17,ШР!$Z$1:$AK$1,MONTH(GA$8)))</f>
        <v>0</v>
      </c>
      <c r="GB808" s="238">
        <f>IF(OR(GB$8&lt;ШР!$N17),0,ШР!$Q17*SUMIFS(ШР!$Z17:$AK17,ШР!$Z$1:$AK$1,MONTH(GB$8)))</f>
        <v>0</v>
      </c>
      <c r="GC808" s="238">
        <f>IF(OR(GC$8&lt;ШР!$N17),0,ШР!$Q17*SUMIFS(ШР!$Z17:$AK17,ШР!$Z$1:$AK$1,MONTH(GC$8)))</f>
        <v>0</v>
      </c>
      <c r="GD808" s="238">
        <f>IF(OR(GD$8&lt;ШР!$N17),0,ШР!$Q17*SUMIFS(ШР!$Z17:$AK17,ШР!$Z$1:$AK$1,MONTH(GD$8)))</f>
        <v>0</v>
      </c>
      <c r="GE808" s="238">
        <f>IF(OR(GE$8&lt;ШР!$N17),0,ШР!$Q17*SUMIFS(ШР!$Z17:$AK17,ШР!$Z$1:$AK$1,MONTH(GE$8)))</f>
        <v>0</v>
      </c>
      <c r="GF808" s="238">
        <f>IF(OR(GF$8&lt;ШР!$N17),0,ШР!$Q17*SUMIFS(ШР!$Z17:$AK17,ШР!$Z$1:$AK$1,MONTH(GF$8)))</f>
        <v>0</v>
      </c>
      <c r="GG808" s="238">
        <f>IF(OR(GG$8&lt;ШР!$N17),0,ШР!$Q17*SUMIFS(ШР!$Z17:$AK17,ШР!$Z$1:$AK$1,MONTH(GG$8)))</f>
        <v>0</v>
      </c>
      <c r="GH808" s="238">
        <f>IF(OR(GH$8&lt;ШР!$N17),0,ШР!$Q17*SUMIFS(ШР!$Z17:$AK17,ШР!$Z$1:$AK$1,MONTH(GH$8)))</f>
        <v>0</v>
      </c>
      <c r="GI808" s="238">
        <f>IF(OR(GI$8&lt;ШР!$N17),0,ШР!$Q17*SUMIFS(ШР!$Z17:$AK17,ШР!$Z$1:$AK$1,MONTH(GI$8)))</f>
        <v>0</v>
      </c>
      <c r="GJ808" s="238">
        <f>IF(OR(GJ$8&lt;ШР!$N17),0,ШР!$Q17*SUMIFS(ШР!$Z17:$AK17,ШР!$Z$1:$AK$1,MONTH(GJ$8)))</f>
        <v>0</v>
      </c>
      <c r="GK808" s="238">
        <f>IF(OR(GK$8&lt;ШР!$N17),0,ШР!$Q17*SUMIFS(ШР!$Z17:$AK17,ШР!$Z$1:$AK$1,MONTH(GK$8)))</f>
        <v>0</v>
      </c>
      <c r="GL808" s="238">
        <f>IF(OR(GL$8&lt;ШР!$N17),0,ШР!$Q17*SUMIFS(ШР!$Z17:$AK17,ШР!$Z$1:$AK$1,MONTH(GL$8)))</f>
        <v>0</v>
      </c>
      <c r="GM808" s="238">
        <f>IF(OR(GM$8&lt;ШР!$N17),0,ШР!$Q17*SUMIFS(ШР!$Z17:$AK17,ШР!$Z$1:$AK$1,MONTH(GM$8)))</f>
        <v>0</v>
      </c>
      <c r="GN808" s="238">
        <f>IF(OR(GN$8&lt;ШР!$N17),0,ШР!$Q17*SUMIFS(ШР!$Z17:$AK17,ШР!$Z$1:$AK$1,MONTH(GN$8)))</f>
        <v>0</v>
      </c>
      <c r="GO808" s="238">
        <f>IF(OR(GO$8&lt;ШР!$N17),0,ШР!$Q17*SUMIFS(ШР!$Z17:$AK17,ШР!$Z$1:$AK$1,MONTH(GO$8)))</f>
        <v>0</v>
      </c>
      <c r="GP808" s="238">
        <f>IF(OR(GP$8&lt;ШР!$N17),0,ШР!$Q17*SUMIFS(ШР!$Z17:$AK17,ШР!$Z$1:$AK$1,MONTH(GP$8)))</f>
        <v>0</v>
      </c>
      <c r="GQ808" s="238">
        <f>IF(OR(GQ$8&lt;ШР!$N17),0,ШР!$Q17*SUMIFS(ШР!$Z17:$AK17,ШР!$Z$1:$AK$1,MONTH(GQ$8)))</f>
        <v>0</v>
      </c>
      <c r="GR808" s="238">
        <f>IF(OR(GR$8&lt;ШР!$N17),0,ШР!$Q17*SUMIFS(ШР!$Z17:$AK17,ШР!$Z$1:$AK$1,MONTH(GR$8)))</f>
        <v>0</v>
      </c>
      <c r="GS808" s="238">
        <f>IF(OR(GS$8&lt;ШР!$N17),0,ШР!$Q17*SUMIFS(ШР!$Z17:$AK17,ШР!$Z$1:$AK$1,MONTH(GS$8)))</f>
        <v>0</v>
      </c>
      <c r="GT808" s="238">
        <f>IF(OR(GT$8&lt;ШР!$N17),0,ШР!$Q17*SUMIFS(ШР!$Z17:$AK17,ШР!$Z$1:$AK$1,MONTH(GT$8)))</f>
        <v>0</v>
      </c>
      <c r="GU808" s="238">
        <f>IF(OR(GU$8&lt;ШР!$N17),0,ШР!$Q17*SUMIFS(ШР!$Z17:$AK17,ШР!$Z$1:$AK$1,MONTH(GU$8)))</f>
        <v>0</v>
      </c>
      <c r="GV808" s="238">
        <f>IF(OR(GV$8&lt;ШР!$N17),0,ШР!$Q17*SUMIFS(ШР!$Z17:$AK17,ШР!$Z$1:$AK$1,MONTH(GV$8)))</f>
        <v>0</v>
      </c>
      <c r="GW808" s="238">
        <f>IF(OR(GW$8&lt;ШР!$N17),0,ШР!$Q17*SUMIFS(ШР!$Z17:$AK17,ШР!$Z$1:$AK$1,MONTH(GW$8)))</f>
        <v>0</v>
      </c>
      <c r="GX808" s="238">
        <f>IF(OR(GX$8&lt;ШР!$N17),0,ШР!$Q17*SUMIFS(ШР!$Z17:$AK17,ШР!$Z$1:$AK$1,MONTH(GX$8)))</f>
        <v>0</v>
      </c>
      <c r="GY808" s="238">
        <f>IF(OR(GY$8&lt;ШР!$N17),0,ШР!$Q17*SUMIFS(ШР!$Z17:$AK17,ШР!$Z$1:$AK$1,MONTH(GY$8)))</f>
        <v>0</v>
      </c>
      <c r="GZ808" s="238">
        <f>IF(OR(GZ$8&lt;ШР!$N17),0,ШР!$Q17*SUMIFS(ШР!$Z17:$AK17,ШР!$Z$1:$AK$1,MONTH(GZ$8)))</f>
        <v>0</v>
      </c>
      <c r="HA808" s="228"/>
      <c r="HB808" s="228"/>
    </row>
    <row r="809" spans="1:210" s="239" customFormat="1" ht="10.199999999999999">
      <c r="A809" s="228"/>
      <c r="B809" s="229"/>
      <c r="C809" s="230"/>
      <c r="D809" s="229"/>
      <c r="E809" s="270"/>
      <c r="F809" s="116"/>
      <c r="G809" s="231"/>
      <c r="H809" s="228"/>
      <c r="I809" s="228" t="str">
        <f t="shared" si="3760"/>
        <v>Количество сотрудников с указанной должностью</v>
      </c>
      <c r="J809" s="228"/>
      <c r="K809" s="228"/>
      <c r="L809" s="228"/>
      <c r="M809" s="232" t="s">
        <v>6</v>
      </c>
      <c r="N809" s="642">
        <f>ШР!K18</f>
        <v>0</v>
      </c>
      <c r="O809" s="228"/>
      <c r="P809" s="231"/>
      <c r="Q809" s="228" t="s">
        <v>205</v>
      </c>
      <c r="R809" s="228"/>
      <c r="S809" s="228"/>
      <c r="T809" s="228"/>
      <c r="U809" s="228"/>
      <c r="V809" s="228"/>
      <c r="W809" s="235"/>
      <c r="X809" s="236"/>
      <c r="Y809" s="231" t="s">
        <v>6</v>
      </c>
      <c r="Z809" s="237"/>
      <c r="AA809" s="238">
        <f>IF(OR(AA$8&lt;ШР!$N18),0,ШР!$Q18*SUMIFS(ШР!$Z18:$AK18,ШР!$Z$1:$AK$1,MONTH(AA$8)))</f>
        <v>0</v>
      </c>
      <c r="AB809" s="238">
        <f>IF(OR(AB$8&lt;ШР!$N18),0,ШР!$Q18*SUMIFS(ШР!$Z18:$AK18,ШР!$Z$1:$AK$1,MONTH(AB$8)))</f>
        <v>0</v>
      </c>
      <c r="AC809" s="238">
        <f>IF(OR(AC$8&lt;ШР!$N18),0,ШР!$Q18*SUMIFS(ШР!$Z18:$AK18,ШР!$Z$1:$AK$1,MONTH(AC$8)))</f>
        <v>0</v>
      </c>
      <c r="AD809" s="238">
        <f>IF(OR(AD$8&lt;ШР!$N18),0,ШР!$Q18*SUMIFS(ШР!$Z18:$AK18,ШР!$Z$1:$AK$1,MONTH(AD$8)))</f>
        <v>0</v>
      </c>
      <c r="AE809" s="238">
        <f>IF(OR(AE$8&lt;ШР!$N18),0,ШР!$Q18*SUMIFS(ШР!$Z18:$AK18,ШР!$Z$1:$AK$1,MONTH(AE$8)))</f>
        <v>0</v>
      </c>
      <c r="AF809" s="238">
        <f>IF(OR(AF$8&lt;ШР!$N18),0,ШР!$Q18*SUMIFS(ШР!$Z18:$AK18,ШР!$Z$1:$AK$1,MONTH(AF$8)))</f>
        <v>0</v>
      </c>
      <c r="AG809" s="238">
        <f>IF(OR(AG$8&lt;ШР!$N18),0,ШР!$Q18*SUMIFS(ШР!$Z18:$AK18,ШР!$Z$1:$AK$1,MONTH(AG$8)))</f>
        <v>0</v>
      </c>
      <c r="AH809" s="238">
        <f>IF(OR(AH$8&lt;ШР!$N18),0,ШР!$Q18*SUMIFS(ШР!$Z18:$AK18,ШР!$Z$1:$AK$1,MONTH(AH$8)))</f>
        <v>0</v>
      </c>
      <c r="AI809" s="238">
        <f>IF(OR(AI$8&lt;ШР!$N18),0,ШР!$Q18*SUMIFS(ШР!$Z18:$AK18,ШР!$Z$1:$AK$1,MONTH(AI$8)))</f>
        <v>0</v>
      </c>
      <c r="AJ809" s="238">
        <f>IF(OR(AJ$8&lt;ШР!$N18),0,ШР!$Q18*SUMIFS(ШР!$Z18:$AK18,ШР!$Z$1:$AK$1,MONTH(AJ$8)))</f>
        <v>0</v>
      </c>
      <c r="AK809" s="238">
        <f>IF(OR(AK$8&lt;ШР!$N18),0,ШР!$Q18*SUMIFS(ШР!$Z18:$AK18,ШР!$Z$1:$AK$1,MONTH(AK$8)))</f>
        <v>0</v>
      </c>
      <c r="AL809" s="238">
        <f>IF(OR(AL$8&lt;ШР!$N18),0,ШР!$Q18*SUMIFS(ШР!$Z18:$AK18,ШР!$Z$1:$AK$1,MONTH(AL$8)))</f>
        <v>0</v>
      </c>
      <c r="AM809" s="238">
        <f>IF(OR(AM$8&lt;ШР!$N18),0,ШР!$Q18*SUMIFS(ШР!$Z18:$AK18,ШР!$Z$1:$AK$1,MONTH(AM$8)))</f>
        <v>0</v>
      </c>
      <c r="AN809" s="238">
        <f>IF(OR(AN$8&lt;ШР!$N18),0,ШР!$Q18*SUMIFS(ШР!$Z18:$AK18,ШР!$Z$1:$AK$1,MONTH(AN$8)))</f>
        <v>0</v>
      </c>
      <c r="AO809" s="238">
        <f>IF(OR(AO$8&lt;ШР!$N18),0,ШР!$Q18*SUMIFS(ШР!$Z18:$AK18,ШР!$Z$1:$AK$1,MONTH(AO$8)))</f>
        <v>0</v>
      </c>
      <c r="AP809" s="238">
        <f>IF(OR(AP$8&lt;ШР!$N18),0,ШР!$Q18*SUMIFS(ШР!$Z18:$AK18,ШР!$Z$1:$AK$1,MONTH(AP$8)))</f>
        <v>0</v>
      </c>
      <c r="AQ809" s="238">
        <f>IF(OR(AQ$8&lt;ШР!$N18),0,ШР!$Q18*SUMIFS(ШР!$Z18:$AK18,ШР!$Z$1:$AK$1,MONTH(AQ$8)))</f>
        <v>0</v>
      </c>
      <c r="AR809" s="238">
        <f>IF(OR(AR$8&lt;ШР!$N18),0,ШР!$Q18*SUMIFS(ШР!$Z18:$AK18,ШР!$Z$1:$AK$1,MONTH(AR$8)))</f>
        <v>0</v>
      </c>
      <c r="AS809" s="238">
        <f>IF(OR(AS$8&lt;ШР!$N18),0,ШР!$Q18*SUMIFS(ШР!$Z18:$AK18,ШР!$Z$1:$AK$1,MONTH(AS$8)))</f>
        <v>0</v>
      </c>
      <c r="AT809" s="238">
        <f>IF(OR(AT$8&lt;ШР!$N18),0,ШР!$Q18*SUMIFS(ШР!$Z18:$AK18,ШР!$Z$1:$AK$1,MONTH(AT$8)))</f>
        <v>0</v>
      </c>
      <c r="AU809" s="238">
        <f>IF(OR(AU$8&lt;ШР!$N18),0,ШР!$Q18*SUMIFS(ШР!$Z18:$AK18,ШР!$Z$1:$AK$1,MONTH(AU$8)))</f>
        <v>0</v>
      </c>
      <c r="AV809" s="238">
        <f>IF(OR(AV$8&lt;ШР!$N18),0,ШР!$Q18*SUMIFS(ШР!$Z18:$AK18,ШР!$Z$1:$AK$1,MONTH(AV$8)))</f>
        <v>0</v>
      </c>
      <c r="AW809" s="238">
        <f>IF(OR(AW$8&lt;ШР!$N18),0,ШР!$Q18*SUMIFS(ШР!$Z18:$AK18,ШР!$Z$1:$AK$1,MONTH(AW$8)))</f>
        <v>0</v>
      </c>
      <c r="AX809" s="238">
        <f>IF(OR(AX$8&lt;ШР!$N18),0,ШР!$Q18*SUMIFS(ШР!$Z18:$AK18,ШР!$Z$1:$AK$1,MONTH(AX$8)))</f>
        <v>0</v>
      </c>
      <c r="AY809" s="238">
        <f>IF(OR(AY$8&lt;ШР!$N18),0,ШР!$Q18*SUMIFS(ШР!$Z18:$AK18,ШР!$Z$1:$AK$1,MONTH(AY$8)))</f>
        <v>0</v>
      </c>
      <c r="AZ809" s="238">
        <f>IF(OR(AZ$8&lt;ШР!$N18),0,ШР!$Q18*SUMIFS(ШР!$Z18:$AK18,ШР!$Z$1:$AK$1,MONTH(AZ$8)))</f>
        <v>0</v>
      </c>
      <c r="BA809" s="238">
        <f>IF(OR(BA$8&lt;ШР!$N18),0,ШР!$Q18*SUMIFS(ШР!$Z18:$AK18,ШР!$Z$1:$AK$1,MONTH(BA$8)))</f>
        <v>0</v>
      </c>
      <c r="BB809" s="238">
        <f>IF(OR(BB$8&lt;ШР!$N18),0,ШР!$Q18*SUMIFS(ШР!$Z18:$AK18,ШР!$Z$1:$AK$1,MONTH(BB$8)))</f>
        <v>0</v>
      </c>
      <c r="BC809" s="238">
        <f>IF(OR(BC$8&lt;ШР!$N18),0,ШР!$Q18*SUMIFS(ШР!$Z18:$AK18,ШР!$Z$1:$AK$1,MONTH(BC$8)))</f>
        <v>0</v>
      </c>
      <c r="BD809" s="238">
        <f>IF(OR(BD$8&lt;ШР!$N18),0,ШР!$Q18*SUMIFS(ШР!$Z18:$AK18,ШР!$Z$1:$AK$1,MONTH(BD$8)))</f>
        <v>0</v>
      </c>
      <c r="BE809" s="238">
        <f>IF(OR(BE$8&lt;ШР!$N18),0,ШР!$Q18*SUMIFS(ШР!$Z18:$AK18,ШР!$Z$1:$AK$1,MONTH(BE$8)))</f>
        <v>0</v>
      </c>
      <c r="BF809" s="238">
        <f>IF(OR(BF$8&lt;ШР!$N18),0,ШР!$Q18*SUMIFS(ШР!$Z18:$AK18,ШР!$Z$1:$AK$1,MONTH(BF$8)))</f>
        <v>0</v>
      </c>
      <c r="BG809" s="238">
        <f>IF(OR(BG$8&lt;ШР!$N18),0,ШР!$Q18*SUMIFS(ШР!$Z18:$AK18,ШР!$Z$1:$AK$1,MONTH(BG$8)))</f>
        <v>0</v>
      </c>
      <c r="BH809" s="238">
        <f>IF(OR(BH$8&lt;ШР!$N18),0,ШР!$Q18*SUMIFS(ШР!$Z18:$AK18,ШР!$Z$1:$AK$1,MONTH(BH$8)))</f>
        <v>0</v>
      </c>
      <c r="BI809" s="238">
        <f>IF(OR(BI$8&lt;ШР!$N18),0,ШР!$Q18*SUMIFS(ШР!$Z18:$AK18,ШР!$Z$1:$AK$1,MONTH(BI$8)))</f>
        <v>0</v>
      </c>
      <c r="BJ809" s="238">
        <f>IF(OR(BJ$8&lt;ШР!$N18),0,ШР!$Q18*SUMIFS(ШР!$Z18:$AK18,ШР!$Z$1:$AK$1,MONTH(BJ$8)))</f>
        <v>0</v>
      </c>
      <c r="BK809" s="238">
        <f>IF(OR(BK$8&lt;ШР!$N18),0,ШР!$Q18*SUMIFS(ШР!$Z18:$AK18,ШР!$Z$1:$AK$1,MONTH(BK$8)))</f>
        <v>0</v>
      </c>
      <c r="BL809" s="238">
        <f>IF(OR(BL$8&lt;ШР!$N18),0,ШР!$Q18*SUMIFS(ШР!$Z18:$AK18,ШР!$Z$1:$AK$1,MONTH(BL$8)))</f>
        <v>0</v>
      </c>
      <c r="BM809" s="238">
        <f>IF(OR(BM$8&lt;ШР!$N18),0,ШР!$Q18*SUMIFS(ШР!$Z18:$AK18,ШР!$Z$1:$AK$1,MONTH(BM$8)))</f>
        <v>0</v>
      </c>
      <c r="BN809" s="238">
        <f>IF(OR(BN$8&lt;ШР!$N18),0,ШР!$Q18*SUMIFS(ШР!$Z18:$AK18,ШР!$Z$1:$AK$1,MONTH(BN$8)))</f>
        <v>0</v>
      </c>
      <c r="BO809" s="238">
        <f>IF(OR(BO$8&lt;ШР!$N18),0,ШР!$Q18*SUMIFS(ШР!$Z18:$AK18,ШР!$Z$1:$AK$1,MONTH(BO$8)))</f>
        <v>0</v>
      </c>
      <c r="BP809" s="238">
        <f>IF(OR(BP$8&lt;ШР!$N18),0,ШР!$Q18*SUMIFS(ШР!$Z18:$AK18,ШР!$Z$1:$AK$1,MONTH(BP$8)))</f>
        <v>0</v>
      </c>
      <c r="BQ809" s="238">
        <f>IF(OR(BQ$8&lt;ШР!$N18),0,ШР!$Q18*SUMIFS(ШР!$Z18:$AK18,ШР!$Z$1:$AK$1,MONTH(BQ$8)))</f>
        <v>0</v>
      </c>
      <c r="BR809" s="238">
        <f>IF(OR(BR$8&lt;ШР!$N18),0,ШР!$Q18*SUMIFS(ШР!$Z18:$AK18,ШР!$Z$1:$AK$1,MONTH(BR$8)))</f>
        <v>0</v>
      </c>
      <c r="BS809" s="238">
        <f>IF(OR(BS$8&lt;ШР!$N18),0,ШР!$Q18*SUMIFS(ШР!$Z18:$AK18,ШР!$Z$1:$AK$1,MONTH(BS$8)))</f>
        <v>0</v>
      </c>
      <c r="BT809" s="238">
        <f>IF(OR(BT$8&lt;ШР!$N18),0,ШР!$Q18*SUMIFS(ШР!$Z18:$AK18,ШР!$Z$1:$AK$1,MONTH(BT$8)))</f>
        <v>0</v>
      </c>
      <c r="BU809" s="238">
        <f>IF(OR(BU$8&lt;ШР!$N18),0,ШР!$Q18*SUMIFS(ШР!$Z18:$AK18,ШР!$Z$1:$AK$1,MONTH(BU$8)))</f>
        <v>0</v>
      </c>
      <c r="BV809" s="238">
        <f>IF(OR(BV$8&lt;ШР!$N18),0,ШР!$Q18*SUMIFS(ШР!$Z18:$AK18,ШР!$Z$1:$AK$1,MONTH(BV$8)))</f>
        <v>0</v>
      </c>
      <c r="BW809" s="238">
        <f>IF(OR(BW$8&lt;ШР!$N18),0,ШР!$Q18*SUMIFS(ШР!$Z18:$AK18,ШР!$Z$1:$AK$1,MONTH(BW$8)))</f>
        <v>0</v>
      </c>
      <c r="BX809" s="238">
        <f>IF(OR(BX$8&lt;ШР!$N18),0,ШР!$Q18*SUMIFS(ШР!$Z18:$AK18,ШР!$Z$1:$AK$1,MONTH(BX$8)))</f>
        <v>0</v>
      </c>
      <c r="BY809" s="238">
        <f>IF(OR(BY$8&lt;ШР!$N18),0,ШР!$Q18*SUMIFS(ШР!$Z18:$AK18,ШР!$Z$1:$AK$1,MONTH(BY$8)))</f>
        <v>0</v>
      </c>
      <c r="BZ809" s="238">
        <f>IF(OR(BZ$8&lt;ШР!$N18),0,ШР!$Q18*SUMIFS(ШР!$Z18:$AK18,ШР!$Z$1:$AK$1,MONTH(BZ$8)))</f>
        <v>0</v>
      </c>
      <c r="CA809" s="238">
        <f>IF(OR(CA$8&lt;ШР!$N18),0,ШР!$Q18*SUMIFS(ШР!$Z18:$AK18,ШР!$Z$1:$AK$1,MONTH(CA$8)))</f>
        <v>0</v>
      </c>
      <c r="CB809" s="238">
        <f>IF(OR(CB$8&lt;ШР!$N18),0,ШР!$Q18*SUMIFS(ШР!$Z18:$AK18,ШР!$Z$1:$AK$1,MONTH(CB$8)))</f>
        <v>0</v>
      </c>
      <c r="CC809" s="238">
        <f>IF(OR(CC$8&lt;ШР!$N18),0,ШР!$Q18*SUMIFS(ШР!$Z18:$AK18,ШР!$Z$1:$AK$1,MONTH(CC$8)))</f>
        <v>0</v>
      </c>
      <c r="CD809" s="238">
        <f>IF(OR(CD$8&lt;ШР!$N18),0,ШР!$Q18*SUMIFS(ШР!$Z18:$AK18,ШР!$Z$1:$AK$1,MONTH(CD$8)))</f>
        <v>0</v>
      </c>
      <c r="CE809" s="238">
        <f>IF(OR(CE$8&lt;ШР!$N18),0,ШР!$Q18*SUMIFS(ШР!$Z18:$AK18,ШР!$Z$1:$AK$1,MONTH(CE$8)))</f>
        <v>0</v>
      </c>
      <c r="CF809" s="238">
        <f>IF(OR(CF$8&lt;ШР!$N18),0,ШР!$Q18*SUMIFS(ШР!$Z18:$AK18,ШР!$Z$1:$AK$1,MONTH(CF$8)))</f>
        <v>0</v>
      </c>
      <c r="CG809" s="238">
        <f>IF(OR(CG$8&lt;ШР!$N18),0,ШР!$Q18*SUMIFS(ШР!$Z18:$AK18,ШР!$Z$1:$AK$1,MONTH(CG$8)))</f>
        <v>0</v>
      </c>
      <c r="CH809" s="238">
        <f>IF(OR(CH$8&lt;ШР!$N18),0,ШР!$Q18*SUMIFS(ШР!$Z18:$AK18,ШР!$Z$1:$AK$1,MONTH(CH$8)))</f>
        <v>0</v>
      </c>
      <c r="CI809" s="238">
        <f>IF(OR(CI$8&lt;ШР!$N18),0,ШР!$Q18*SUMIFS(ШР!$Z18:$AK18,ШР!$Z$1:$AK$1,MONTH(CI$8)))</f>
        <v>0</v>
      </c>
      <c r="CJ809" s="238">
        <f>IF(OR(CJ$8&lt;ШР!$N18),0,ШР!$Q18*SUMIFS(ШР!$Z18:$AK18,ШР!$Z$1:$AK$1,MONTH(CJ$8)))</f>
        <v>0</v>
      </c>
      <c r="CK809" s="238">
        <f>IF(OR(CK$8&lt;ШР!$N18),0,ШР!$Q18*SUMIFS(ШР!$Z18:$AK18,ШР!$Z$1:$AK$1,MONTH(CK$8)))</f>
        <v>0</v>
      </c>
      <c r="CL809" s="238">
        <f>IF(OR(CL$8&lt;ШР!$N18),0,ШР!$Q18*SUMIFS(ШР!$Z18:$AK18,ШР!$Z$1:$AK$1,MONTH(CL$8)))</f>
        <v>0</v>
      </c>
      <c r="CM809" s="238">
        <f>IF(OR(CM$8&lt;ШР!$N18),0,ШР!$Q18*SUMIFS(ШР!$Z18:$AK18,ШР!$Z$1:$AK$1,MONTH(CM$8)))</f>
        <v>0</v>
      </c>
      <c r="CN809" s="238">
        <f>IF(OR(CN$8&lt;ШР!$N18),0,ШР!$Q18*SUMIFS(ШР!$Z18:$AK18,ШР!$Z$1:$AK$1,MONTH(CN$8)))</f>
        <v>0</v>
      </c>
      <c r="CO809" s="238">
        <f>IF(OR(CO$8&lt;ШР!$N18),0,ШР!$Q18*SUMIFS(ШР!$Z18:$AK18,ШР!$Z$1:$AK$1,MONTH(CO$8)))</f>
        <v>0</v>
      </c>
      <c r="CP809" s="238">
        <f>IF(OR(CP$8&lt;ШР!$N18),0,ШР!$Q18*SUMIFS(ШР!$Z18:$AK18,ШР!$Z$1:$AK$1,MONTH(CP$8)))</f>
        <v>0</v>
      </c>
      <c r="CQ809" s="238">
        <f>IF(OR(CQ$8&lt;ШР!$N18),0,ШР!$Q18*SUMIFS(ШР!$Z18:$AK18,ШР!$Z$1:$AK$1,MONTH(CQ$8)))</f>
        <v>0</v>
      </c>
      <c r="CR809" s="238">
        <f>IF(OR(CR$8&lt;ШР!$N18),0,ШР!$Q18*SUMIFS(ШР!$Z18:$AK18,ШР!$Z$1:$AK$1,MONTH(CR$8)))</f>
        <v>0</v>
      </c>
      <c r="CS809" s="238">
        <f>IF(OR(CS$8&lt;ШР!$N18),0,ШР!$Q18*SUMIFS(ШР!$Z18:$AK18,ШР!$Z$1:$AK$1,MONTH(CS$8)))</f>
        <v>0</v>
      </c>
      <c r="CT809" s="238">
        <f>IF(OR(CT$8&lt;ШР!$N18),0,ШР!$Q18*SUMIFS(ШР!$Z18:$AK18,ШР!$Z$1:$AK$1,MONTH(CT$8)))</f>
        <v>0</v>
      </c>
      <c r="CU809" s="238">
        <f>IF(OR(CU$8&lt;ШР!$N18),0,ШР!$Q18*SUMIFS(ШР!$Z18:$AK18,ШР!$Z$1:$AK$1,MONTH(CU$8)))</f>
        <v>0</v>
      </c>
      <c r="CV809" s="238">
        <f>IF(OR(CV$8&lt;ШР!$N18),0,ШР!$Q18*SUMIFS(ШР!$Z18:$AK18,ШР!$Z$1:$AK$1,MONTH(CV$8)))</f>
        <v>0</v>
      </c>
      <c r="CW809" s="238">
        <f>IF(OR(CW$8&lt;ШР!$N18),0,ШР!$Q18*SUMIFS(ШР!$Z18:$AK18,ШР!$Z$1:$AK$1,MONTH(CW$8)))</f>
        <v>0</v>
      </c>
      <c r="CX809" s="238">
        <f>IF(OR(CX$8&lt;ШР!$N18),0,ШР!$Q18*SUMIFS(ШР!$Z18:$AK18,ШР!$Z$1:$AK$1,MONTH(CX$8)))</f>
        <v>0</v>
      </c>
      <c r="CY809" s="238">
        <f>IF(OR(CY$8&lt;ШР!$N18),0,ШР!$Q18*SUMIFS(ШР!$Z18:$AK18,ШР!$Z$1:$AK$1,MONTH(CY$8)))</f>
        <v>0</v>
      </c>
      <c r="CZ809" s="238">
        <f>IF(OR(CZ$8&lt;ШР!$N18),0,ШР!$Q18*SUMIFS(ШР!$Z18:$AK18,ШР!$Z$1:$AK$1,MONTH(CZ$8)))</f>
        <v>0</v>
      </c>
      <c r="DA809" s="238">
        <f>IF(OR(DA$8&lt;ШР!$N18),0,ШР!$Q18*SUMIFS(ШР!$Z18:$AK18,ШР!$Z$1:$AK$1,MONTH(DA$8)))</f>
        <v>0</v>
      </c>
      <c r="DB809" s="238">
        <f>IF(OR(DB$8&lt;ШР!$N18),0,ШР!$Q18*SUMIFS(ШР!$Z18:$AK18,ШР!$Z$1:$AK$1,MONTH(DB$8)))</f>
        <v>0</v>
      </c>
      <c r="DC809" s="238">
        <f>IF(OR(DC$8&lt;ШР!$N18),0,ШР!$Q18*SUMIFS(ШР!$Z18:$AK18,ШР!$Z$1:$AK$1,MONTH(DC$8)))</f>
        <v>0</v>
      </c>
      <c r="DD809" s="238">
        <f>IF(OR(DD$8&lt;ШР!$N18),0,ШР!$Q18*SUMIFS(ШР!$Z18:$AK18,ШР!$Z$1:$AK$1,MONTH(DD$8)))</f>
        <v>0</v>
      </c>
      <c r="DE809" s="238">
        <f>IF(OR(DE$8&lt;ШР!$N18),0,ШР!$Q18*SUMIFS(ШР!$Z18:$AK18,ШР!$Z$1:$AK$1,MONTH(DE$8)))</f>
        <v>0</v>
      </c>
      <c r="DF809" s="238">
        <f>IF(OR(DF$8&lt;ШР!$N18),0,ШР!$Q18*SUMIFS(ШР!$Z18:$AK18,ШР!$Z$1:$AK$1,MONTH(DF$8)))</f>
        <v>0</v>
      </c>
      <c r="DG809" s="238">
        <f>IF(OR(DG$8&lt;ШР!$N18),0,ШР!$Q18*SUMIFS(ШР!$Z18:$AK18,ШР!$Z$1:$AK$1,MONTH(DG$8)))</f>
        <v>0</v>
      </c>
      <c r="DH809" s="238">
        <f>IF(OR(DH$8&lt;ШР!$N18),0,ШР!$Q18*SUMIFS(ШР!$Z18:$AK18,ШР!$Z$1:$AK$1,MONTH(DH$8)))</f>
        <v>0</v>
      </c>
      <c r="DI809" s="238">
        <f>IF(OR(DI$8&lt;ШР!$N18),0,ШР!$Q18*SUMIFS(ШР!$Z18:$AK18,ШР!$Z$1:$AK$1,MONTH(DI$8)))</f>
        <v>0</v>
      </c>
      <c r="DJ809" s="238">
        <f>IF(OR(DJ$8&lt;ШР!$N18),0,ШР!$Q18*SUMIFS(ШР!$Z18:$AK18,ШР!$Z$1:$AK$1,MONTH(DJ$8)))</f>
        <v>0</v>
      </c>
      <c r="DK809" s="238">
        <f>IF(OR(DK$8&lt;ШР!$N18),0,ШР!$Q18*SUMIFS(ШР!$Z18:$AK18,ШР!$Z$1:$AK$1,MONTH(DK$8)))</f>
        <v>0</v>
      </c>
      <c r="DL809" s="238">
        <f>IF(OR(DL$8&lt;ШР!$N18),0,ШР!$Q18*SUMIFS(ШР!$Z18:$AK18,ШР!$Z$1:$AK$1,MONTH(DL$8)))</f>
        <v>0</v>
      </c>
      <c r="DM809" s="238">
        <f>IF(OR(DM$8&lt;ШР!$N18),0,ШР!$Q18*SUMIFS(ШР!$Z18:$AK18,ШР!$Z$1:$AK$1,MONTH(DM$8)))</f>
        <v>0</v>
      </c>
      <c r="DN809" s="238">
        <f>IF(OR(DN$8&lt;ШР!$N18),0,ШР!$Q18*SUMIFS(ШР!$Z18:$AK18,ШР!$Z$1:$AK$1,MONTH(DN$8)))</f>
        <v>0</v>
      </c>
      <c r="DO809" s="238">
        <f>IF(OR(DO$8&lt;ШР!$N18),0,ШР!$Q18*SUMIFS(ШР!$Z18:$AK18,ШР!$Z$1:$AK$1,MONTH(DO$8)))</f>
        <v>0</v>
      </c>
      <c r="DP809" s="238">
        <f>IF(OR(DP$8&lt;ШР!$N18),0,ШР!$Q18*SUMIFS(ШР!$Z18:$AK18,ШР!$Z$1:$AK$1,MONTH(DP$8)))</f>
        <v>0</v>
      </c>
      <c r="DQ809" s="238">
        <f>IF(OR(DQ$8&lt;ШР!$N18),0,ШР!$Q18*SUMIFS(ШР!$Z18:$AK18,ШР!$Z$1:$AK$1,MONTH(DQ$8)))</f>
        <v>0</v>
      </c>
      <c r="DR809" s="238">
        <f>IF(OR(DR$8&lt;ШР!$N18),0,ШР!$Q18*SUMIFS(ШР!$Z18:$AK18,ШР!$Z$1:$AK$1,MONTH(DR$8)))</f>
        <v>0</v>
      </c>
      <c r="DS809" s="238">
        <f>IF(OR(DS$8&lt;ШР!$N18),0,ШР!$Q18*SUMIFS(ШР!$Z18:$AK18,ШР!$Z$1:$AK$1,MONTH(DS$8)))</f>
        <v>0</v>
      </c>
      <c r="DT809" s="238">
        <f>IF(OR(DT$8&lt;ШР!$N18),0,ШР!$Q18*SUMIFS(ШР!$Z18:$AK18,ШР!$Z$1:$AK$1,MONTH(DT$8)))</f>
        <v>0</v>
      </c>
      <c r="DU809" s="238">
        <f>IF(OR(DU$8&lt;ШР!$N18),0,ШР!$Q18*SUMIFS(ШР!$Z18:$AK18,ШР!$Z$1:$AK$1,MONTH(DU$8)))</f>
        <v>0</v>
      </c>
      <c r="DV809" s="238">
        <f>IF(OR(DV$8&lt;ШР!$N18),0,ШР!$Q18*SUMIFS(ШР!$Z18:$AK18,ШР!$Z$1:$AK$1,MONTH(DV$8)))</f>
        <v>0</v>
      </c>
      <c r="DW809" s="238">
        <f>IF(OR(DW$8&lt;ШР!$N18),0,ШР!$Q18*SUMIFS(ШР!$Z18:$AK18,ШР!$Z$1:$AK$1,MONTH(DW$8)))</f>
        <v>0</v>
      </c>
      <c r="DX809" s="238">
        <f>IF(OR(DX$8&lt;ШР!$N18),0,ШР!$Q18*SUMIFS(ШР!$Z18:$AK18,ШР!$Z$1:$AK$1,MONTH(DX$8)))</f>
        <v>0</v>
      </c>
      <c r="DY809" s="238">
        <f>IF(OR(DY$8&lt;ШР!$N18),0,ШР!$Q18*SUMIFS(ШР!$Z18:$AK18,ШР!$Z$1:$AK$1,MONTH(DY$8)))</f>
        <v>0</v>
      </c>
      <c r="DZ809" s="238">
        <f>IF(OR(DZ$8&lt;ШР!$N18),0,ШР!$Q18*SUMIFS(ШР!$Z18:$AK18,ШР!$Z$1:$AK$1,MONTH(DZ$8)))</f>
        <v>0</v>
      </c>
      <c r="EA809" s="238">
        <f>IF(OR(EA$8&lt;ШР!$N18),0,ШР!$Q18*SUMIFS(ШР!$Z18:$AK18,ШР!$Z$1:$AK$1,MONTH(EA$8)))</f>
        <v>0</v>
      </c>
      <c r="EB809" s="238">
        <f>IF(OR(EB$8&lt;ШР!$N18),0,ШР!$Q18*SUMIFS(ШР!$Z18:$AK18,ШР!$Z$1:$AK$1,MONTH(EB$8)))</f>
        <v>0</v>
      </c>
      <c r="EC809" s="238">
        <f>IF(OR(EC$8&lt;ШР!$N18),0,ШР!$Q18*SUMIFS(ШР!$Z18:$AK18,ШР!$Z$1:$AK$1,MONTH(EC$8)))</f>
        <v>0</v>
      </c>
      <c r="ED809" s="238">
        <f>IF(OR(ED$8&lt;ШР!$N18),0,ШР!$Q18*SUMIFS(ШР!$Z18:$AK18,ШР!$Z$1:$AK$1,MONTH(ED$8)))</f>
        <v>0</v>
      </c>
      <c r="EE809" s="238">
        <f>IF(OR(EE$8&lt;ШР!$N18),0,ШР!$Q18*SUMIFS(ШР!$Z18:$AK18,ШР!$Z$1:$AK$1,MONTH(EE$8)))</f>
        <v>0</v>
      </c>
      <c r="EF809" s="238">
        <f>IF(OR(EF$8&lt;ШР!$N18),0,ШР!$Q18*SUMIFS(ШР!$Z18:$AK18,ШР!$Z$1:$AK$1,MONTH(EF$8)))</f>
        <v>0</v>
      </c>
      <c r="EG809" s="238">
        <f>IF(OR(EG$8&lt;ШР!$N18),0,ШР!$Q18*SUMIFS(ШР!$Z18:$AK18,ШР!$Z$1:$AK$1,MONTH(EG$8)))</f>
        <v>0</v>
      </c>
      <c r="EH809" s="238">
        <f>IF(OR(EH$8&lt;ШР!$N18),0,ШР!$Q18*SUMIFS(ШР!$Z18:$AK18,ШР!$Z$1:$AK$1,MONTH(EH$8)))</f>
        <v>0</v>
      </c>
      <c r="EI809" s="238">
        <f>IF(OR(EI$8&lt;ШР!$N18),0,ШР!$Q18*SUMIFS(ШР!$Z18:$AK18,ШР!$Z$1:$AK$1,MONTH(EI$8)))</f>
        <v>0</v>
      </c>
      <c r="EJ809" s="238">
        <f>IF(OR(EJ$8&lt;ШР!$N18),0,ШР!$Q18*SUMIFS(ШР!$Z18:$AK18,ШР!$Z$1:$AK$1,MONTH(EJ$8)))</f>
        <v>0</v>
      </c>
      <c r="EK809" s="238">
        <f>IF(OR(EK$8&lt;ШР!$N18),0,ШР!$Q18*SUMIFS(ШР!$Z18:$AK18,ШР!$Z$1:$AK$1,MONTH(EK$8)))</f>
        <v>0</v>
      </c>
      <c r="EL809" s="238">
        <f>IF(OR(EL$8&lt;ШР!$N18),0,ШР!$Q18*SUMIFS(ШР!$Z18:$AK18,ШР!$Z$1:$AK$1,MONTH(EL$8)))</f>
        <v>0</v>
      </c>
      <c r="EM809" s="238">
        <f>IF(OR(EM$8&lt;ШР!$N18),0,ШР!$Q18*SUMIFS(ШР!$Z18:$AK18,ШР!$Z$1:$AK$1,MONTH(EM$8)))</f>
        <v>0</v>
      </c>
      <c r="EN809" s="238">
        <f>IF(OR(EN$8&lt;ШР!$N18),0,ШР!$Q18*SUMIFS(ШР!$Z18:$AK18,ШР!$Z$1:$AK$1,MONTH(EN$8)))</f>
        <v>0</v>
      </c>
      <c r="EO809" s="238">
        <f>IF(OR(EO$8&lt;ШР!$N18),0,ШР!$Q18*SUMIFS(ШР!$Z18:$AK18,ШР!$Z$1:$AK$1,MONTH(EO$8)))</f>
        <v>0</v>
      </c>
      <c r="EP809" s="238">
        <f>IF(OR(EP$8&lt;ШР!$N18),0,ШР!$Q18*SUMIFS(ШР!$Z18:$AK18,ШР!$Z$1:$AK$1,MONTH(EP$8)))</f>
        <v>0</v>
      </c>
      <c r="EQ809" s="238">
        <f>IF(OR(EQ$8&lt;ШР!$N18),0,ШР!$Q18*SUMIFS(ШР!$Z18:$AK18,ШР!$Z$1:$AK$1,MONTH(EQ$8)))</f>
        <v>0</v>
      </c>
      <c r="ER809" s="238">
        <f>IF(OR(ER$8&lt;ШР!$N18),0,ШР!$Q18*SUMIFS(ШР!$Z18:$AK18,ШР!$Z$1:$AK$1,MONTH(ER$8)))</f>
        <v>0</v>
      </c>
      <c r="ES809" s="238">
        <f>IF(OR(ES$8&lt;ШР!$N18),0,ШР!$Q18*SUMIFS(ШР!$Z18:$AK18,ШР!$Z$1:$AK$1,MONTH(ES$8)))</f>
        <v>0</v>
      </c>
      <c r="ET809" s="238">
        <f>IF(OR(ET$8&lt;ШР!$N18),0,ШР!$Q18*SUMIFS(ШР!$Z18:$AK18,ШР!$Z$1:$AK$1,MONTH(ET$8)))</f>
        <v>0</v>
      </c>
      <c r="EU809" s="238">
        <f>IF(OR(EU$8&lt;ШР!$N18),0,ШР!$Q18*SUMIFS(ШР!$Z18:$AK18,ШР!$Z$1:$AK$1,MONTH(EU$8)))</f>
        <v>0</v>
      </c>
      <c r="EV809" s="238">
        <f>IF(OR(EV$8&lt;ШР!$N18),0,ШР!$Q18*SUMIFS(ШР!$Z18:$AK18,ШР!$Z$1:$AK$1,MONTH(EV$8)))</f>
        <v>0</v>
      </c>
      <c r="EW809" s="238">
        <f>IF(OR(EW$8&lt;ШР!$N18),0,ШР!$Q18*SUMIFS(ШР!$Z18:$AK18,ШР!$Z$1:$AK$1,MONTH(EW$8)))</f>
        <v>0</v>
      </c>
      <c r="EX809" s="238">
        <f>IF(OR(EX$8&lt;ШР!$N18),0,ШР!$Q18*SUMIFS(ШР!$Z18:$AK18,ШР!$Z$1:$AK$1,MONTH(EX$8)))</f>
        <v>0</v>
      </c>
      <c r="EY809" s="238">
        <f>IF(OR(EY$8&lt;ШР!$N18),0,ШР!$Q18*SUMIFS(ШР!$Z18:$AK18,ШР!$Z$1:$AK$1,MONTH(EY$8)))</f>
        <v>0</v>
      </c>
      <c r="EZ809" s="238">
        <f>IF(OR(EZ$8&lt;ШР!$N18),0,ШР!$Q18*SUMIFS(ШР!$Z18:$AK18,ШР!$Z$1:$AK$1,MONTH(EZ$8)))</f>
        <v>0</v>
      </c>
      <c r="FA809" s="238">
        <f>IF(OR(FA$8&lt;ШР!$N18),0,ШР!$Q18*SUMIFS(ШР!$Z18:$AK18,ШР!$Z$1:$AK$1,MONTH(FA$8)))</f>
        <v>0</v>
      </c>
      <c r="FB809" s="238">
        <f>IF(OR(FB$8&lt;ШР!$N18),0,ШР!$Q18*SUMIFS(ШР!$Z18:$AK18,ШР!$Z$1:$AK$1,MONTH(FB$8)))</f>
        <v>0</v>
      </c>
      <c r="FC809" s="238">
        <f>IF(OR(FC$8&lt;ШР!$N18),0,ШР!$Q18*SUMIFS(ШР!$Z18:$AK18,ШР!$Z$1:$AK$1,MONTH(FC$8)))</f>
        <v>0</v>
      </c>
      <c r="FD809" s="238">
        <f>IF(OR(FD$8&lt;ШР!$N18),0,ШР!$Q18*SUMIFS(ШР!$Z18:$AK18,ШР!$Z$1:$AK$1,MONTH(FD$8)))</f>
        <v>0</v>
      </c>
      <c r="FE809" s="238">
        <f>IF(OR(FE$8&lt;ШР!$N18),0,ШР!$Q18*SUMIFS(ШР!$Z18:$AK18,ШР!$Z$1:$AK$1,MONTH(FE$8)))</f>
        <v>0</v>
      </c>
      <c r="FF809" s="238">
        <f>IF(OR(FF$8&lt;ШР!$N18),0,ШР!$Q18*SUMIFS(ШР!$Z18:$AK18,ШР!$Z$1:$AK$1,MONTH(FF$8)))</f>
        <v>0</v>
      </c>
      <c r="FG809" s="238">
        <f>IF(OR(FG$8&lt;ШР!$N18),0,ШР!$Q18*SUMIFS(ШР!$Z18:$AK18,ШР!$Z$1:$AK$1,MONTH(FG$8)))</f>
        <v>0</v>
      </c>
      <c r="FH809" s="238">
        <f>IF(OR(FH$8&lt;ШР!$N18),0,ШР!$Q18*SUMIFS(ШР!$Z18:$AK18,ШР!$Z$1:$AK$1,MONTH(FH$8)))</f>
        <v>0</v>
      </c>
      <c r="FI809" s="238">
        <f>IF(OR(FI$8&lt;ШР!$N18),0,ШР!$Q18*SUMIFS(ШР!$Z18:$AK18,ШР!$Z$1:$AK$1,MONTH(FI$8)))</f>
        <v>0</v>
      </c>
      <c r="FJ809" s="238">
        <f>IF(OR(FJ$8&lt;ШР!$N18),0,ШР!$Q18*SUMIFS(ШР!$Z18:$AK18,ШР!$Z$1:$AK$1,MONTH(FJ$8)))</f>
        <v>0</v>
      </c>
      <c r="FK809" s="238">
        <f>IF(OR(FK$8&lt;ШР!$N18),0,ШР!$Q18*SUMIFS(ШР!$Z18:$AK18,ШР!$Z$1:$AK$1,MONTH(FK$8)))</f>
        <v>0</v>
      </c>
      <c r="FL809" s="238">
        <f>IF(OR(FL$8&lt;ШР!$N18),0,ШР!$Q18*SUMIFS(ШР!$Z18:$AK18,ШР!$Z$1:$AK$1,MONTH(FL$8)))</f>
        <v>0</v>
      </c>
      <c r="FM809" s="238">
        <f>IF(OR(FM$8&lt;ШР!$N18),0,ШР!$Q18*SUMIFS(ШР!$Z18:$AK18,ШР!$Z$1:$AK$1,MONTH(FM$8)))</f>
        <v>0</v>
      </c>
      <c r="FN809" s="238">
        <f>IF(OR(FN$8&lt;ШР!$N18),0,ШР!$Q18*SUMIFS(ШР!$Z18:$AK18,ШР!$Z$1:$AK$1,MONTH(FN$8)))</f>
        <v>0</v>
      </c>
      <c r="FO809" s="238">
        <f>IF(OR(FO$8&lt;ШР!$N18),0,ШР!$Q18*SUMIFS(ШР!$Z18:$AK18,ШР!$Z$1:$AK$1,MONTH(FO$8)))</f>
        <v>0</v>
      </c>
      <c r="FP809" s="238">
        <f>IF(OR(FP$8&lt;ШР!$N18),0,ШР!$Q18*SUMIFS(ШР!$Z18:$AK18,ШР!$Z$1:$AK$1,MONTH(FP$8)))</f>
        <v>0</v>
      </c>
      <c r="FQ809" s="238">
        <f>IF(OR(FQ$8&lt;ШР!$N18),0,ШР!$Q18*SUMIFS(ШР!$Z18:$AK18,ШР!$Z$1:$AK$1,MONTH(FQ$8)))</f>
        <v>0</v>
      </c>
      <c r="FR809" s="238">
        <f>IF(OR(FR$8&lt;ШР!$N18),0,ШР!$Q18*SUMIFS(ШР!$Z18:$AK18,ШР!$Z$1:$AK$1,MONTH(FR$8)))</f>
        <v>0</v>
      </c>
      <c r="FS809" s="238">
        <f>IF(OR(FS$8&lt;ШР!$N18),0,ШР!$Q18*SUMIFS(ШР!$Z18:$AK18,ШР!$Z$1:$AK$1,MONTH(FS$8)))</f>
        <v>0</v>
      </c>
      <c r="FT809" s="238">
        <f>IF(OR(FT$8&lt;ШР!$N18),0,ШР!$Q18*SUMIFS(ШР!$Z18:$AK18,ШР!$Z$1:$AK$1,MONTH(FT$8)))</f>
        <v>0</v>
      </c>
      <c r="FU809" s="238">
        <f>IF(OR(FU$8&lt;ШР!$N18),0,ШР!$Q18*SUMIFS(ШР!$Z18:$AK18,ШР!$Z$1:$AK$1,MONTH(FU$8)))</f>
        <v>0</v>
      </c>
      <c r="FV809" s="238">
        <f>IF(OR(FV$8&lt;ШР!$N18),0,ШР!$Q18*SUMIFS(ШР!$Z18:$AK18,ШР!$Z$1:$AK$1,MONTH(FV$8)))</f>
        <v>0</v>
      </c>
      <c r="FW809" s="238">
        <f>IF(OR(FW$8&lt;ШР!$N18),0,ШР!$Q18*SUMIFS(ШР!$Z18:$AK18,ШР!$Z$1:$AK$1,MONTH(FW$8)))</f>
        <v>0</v>
      </c>
      <c r="FX809" s="238">
        <f>IF(OR(FX$8&lt;ШР!$N18),0,ШР!$Q18*SUMIFS(ШР!$Z18:$AK18,ШР!$Z$1:$AK$1,MONTH(FX$8)))</f>
        <v>0</v>
      </c>
      <c r="FY809" s="238">
        <f>IF(OR(FY$8&lt;ШР!$N18),0,ШР!$Q18*SUMIFS(ШР!$Z18:$AK18,ШР!$Z$1:$AK$1,MONTH(FY$8)))</f>
        <v>0</v>
      </c>
      <c r="FZ809" s="238">
        <f>IF(OR(FZ$8&lt;ШР!$N18),0,ШР!$Q18*SUMIFS(ШР!$Z18:$AK18,ШР!$Z$1:$AK$1,MONTH(FZ$8)))</f>
        <v>0</v>
      </c>
      <c r="GA809" s="238">
        <f>IF(OR(GA$8&lt;ШР!$N18),0,ШР!$Q18*SUMIFS(ШР!$Z18:$AK18,ШР!$Z$1:$AK$1,MONTH(GA$8)))</f>
        <v>0</v>
      </c>
      <c r="GB809" s="238">
        <f>IF(OR(GB$8&lt;ШР!$N18),0,ШР!$Q18*SUMIFS(ШР!$Z18:$AK18,ШР!$Z$1:$AK$1,MONTH(GB$8)))</f>
        <v>0</v>
      </c>
      <c r="GC809" s="238">
        <f>IF(OR(GC$8&lt;ШР!$N18),0,ШР!$Q18*SUMIFS(ШР!$Z18:$AK18,ШР!$Z$1:$AK$1,MONTH(GC$8)))</f>
        <v>0</v>
      </c>
      <c r="GD809" s="238">
        <f>IF(OR(GD$8&lt;ШР!$N18),0,ШР!$Q18*SUMIFS(ШР!$Z18:$AK18,ШР!$Z$1:$AK$1,MONTH(GD$8)))</f>
        <v>0</v>
      </c>
      <c r="GE809" s="238">
        <f>IF(OR(GE$8&lt;ШР!$N18),0,ШР!$Q18*SUMIFS(ШР!$Z18:$AK18,ШР!$Z$1:$AK$1,MONTH(GE$8)))</f>
        <v>0</v>
      </c>
      <c r="GF809" s="238">
        <f>IF(OR(GF$8&lt;ШР!$N18),0,ШР!$Q18*SUMIFS(ШР!$Z18:$AK18,ШР!$Z$1:$AK$1,MONTH(GF$8)))</f>
        <v>0</v>
      </c>
      <c r="GG809" s="238">
        <f>IF(OR(GG$8&lt;ШР!$N18),0,ШР!$Q18*SUMIFS(ШР!$Z18:$AK18,ШР!$Z$1:$AK$1,MONTH(GG$8)))</f>
        <v>0</v>
      </c>
      <c r="GH809" s="238">
        <f>IF(OR(GH$8&lt;ШР!$N18),0,ШР!$Q18*SUMIFS(ШР!$Z18:$AK18,ШР!$Z$1:$AK$1,MONTH(GH$8)))</f>
        <v>0</v>
      </c>
      <c r="GI809" s="238">
        <f>IF(OR(GI$8&lt;ШР!$N18),0,ШР!$Q18*SUMIFS(ШР!$Z18:$AK18,ШР!$Z$1:$AK$1,MONTH(GI$8)))</f>
        <v>0</v>
      </c>
      <c r="GJ809" s="238">
        <f>IF(OR(GJ$8&lt;ШР!$N18),0,ШР!$Q18*SUMIFS(ШР!$Z18:$AK18,ШР!$Z$1:$AK$1,MONTH(GJ$8)))</f>
        <v>0</v>
      </c>
      <c r="GK809" s="238">
        <f>IF(OR(GK$8&lt;ШР!$N18),0,ШР!$Q18*SUMIFS(ШР!$Z18:$AK18,ШР!$Z$1:$AK$1,MONTH(GK$8)))</f>
        <v>0</v>
      </c>
      <c r="GL809" s="238">
        <f>IF(OR(GL$8&lt;ШР!$N18),0,ШР!$Q18*SUMIFS(ШР!$Z18:$AK18,ШР!$Z$1:$AK$1,MONTH(GL$8)))</f>
        <v>0</v>
      </c>
      <c r="GM809" s="238">
        <f>IF(OR(GM$8&lt;ШР!$N18),0,ШР!$Q18*SUMIFS(ШР!$Z18:$AK18,ШР!$Z$1:$AK$1,MONTH(GM$8)))</f>
        <v>0</v>
      </c>
      <c r="GN809" s="238">
        <f>IF(OR(GN$8&lt;ШР!$N18),0,ШР!$Q18*SUMIFS(ШР!$Z18:$AK18,ШР!$Z$1:$AK$1,MONTH(GN$8)))</f>
        <v>0</v>
      </c>
      <c r="GO809" s="238">
        <f>IF(OR(GO$8&lt;ШР!$N18),0,ШР!$Q18*SUMIFS(ШР!$Z18:$AK18,ШР!$Z$1:$AK$1,MONTH(GO$8)))</f>
        <v>0</v>
      </c>
      <c r="GP809" s="238">
        <f>IF(OR(GP$8&lt;ШР!$N18),0,ШР!$Q18*SUMIFS(ШР!$Z18:$AK18,ШР!$Z$1:$AK$1,MONTH(GP$8)))</f>
        <v>0</v>
      </c>
      <c r="GQ809" s="238">
        <f>IF(OR(GQ$8&lt;ШР!$N18),0,ШР!$Q18*SUMIFS(ШР!$Z18:$AK18,ШР!$Z$1:$AK$1,MONTH(GQ$8)))</f>
        <v>0</v>
      </c>
      <c r="GR809" s="238">
        <f>IF(OR(GR$8&lt;ШР!$N18),0,ШР!$Q18*SUMIFS(ШР!$Z18:$AK18,ШР!$Z$1:$AK$1,MONTH(GR$8)))</f>
        <v>0</v>
      </c>
      <c r="GS809" s="238">
        <f>IF(OR(GS$8&lt;ШР!$N18),0,ШР!$Q18*SUMIFS(ШР!$Z18:$AK18,ШР!$Z$1:$AK$1,MONTH(GS$8)))</f>
        <v>0</v>
      </c>
      <c r="GT809" s="238">
        <f>IF(OR(GT$8&lt;ШР!$N18),0,ШР!$Q18*SUMIFS(ШР!$Z18:$AK18,ШР!$Z$1:$AK$1,MONTH(GT$8)))</f>
        <v>0</v>
      </c>
      <c r="GU809" s="238">
        <f>IF(OR(GU$8&lt;ШР!$N18),0,ШР!$Q18*SUMIFS(ШР!$Z18:$AK18,ШР!$Z$1:$AK$1,MONTH(GU$8)))</f>
        <v>0</v>
      </c>
      <c r="GV809" s="238">
        <f>IF(OR(GV$8&lt;ШР!$N18),0,ШР!$Q18*SUMIFS(ШР!$Z18:$AK18,ШР!$Z$1:$AK$1,MONTH(GV$8)))</f>
        <v>0</v>
      </c>
      <c r="GW809" s="238">
        <f>IF(OR(GW$8&lt;ШР!$N18),0,ШР!$Q18*SUMIFS(ШР!$Z18:$AK18,ШР!$Z$1:$AK$1,MONTH(GW$8)))</f>
        <v>0</v>
      </c>
      <c r="GX809" s="238">
        <f>IF(OR(GX$8&lt;ШР!$N18),0,ШР!$Q18*SUMIFS(ШР!$Z18:$AK18,ШР!$Z$1:$AK$1,MONTH(GX$8)))</f>
        <v>0</v>
      </c>
      <c r="GY809" s="238">
        <f>IF(OR(GY$8&lt;ШР!$N18),0,ШР!$Q18*SUMIFS(ШР!$Z18:$AK18,ШР!$Z$1:$AK$1,MONTH(GY$8)))</f>
        <v>0</v>
      </c>
      <c r="GZ809" s="238">
        <f>IF(OR(GZ$8&lt;ШР!$N18),0,ШР!$Q18*SUMIFS(ШР!$Z18:$AK18,ШР!$Z$1:$AK$1,MONTH(GZ$8)))</f>
        <v>0</v>
      </c>
      <c r="HA809" s="228"/>
      <c r="HB809" s="228"/>
    </row>
    <row r="810" spans="1:210" s="239" customFormat="1" ht="10.199999999999999">
      <c r="A810" s="228"/>
      <c r="B810" s="229"/>
      <c r="C810" s="228"/>
      <c r="D810" s="229"/>
      <c r="E810" s="270"/>
      <c r="F810" s="116"/>
      <c r="G810" s="231"/>
      <c r="H810" s="228"/>
      <c r="I810" s="228" t="str">
        <f t="shared" si="3760"/>
        <v>Количество сотрудников с указанной должностью</v>
      </c>
      <c r="J810" s="228"/>
      <c r="K810" s="228"/>
      <c r="L810" s="228"/>
      <c r="M810" s="232" t="s">
        <v>6</v>
      </c>
      <c r="N810" s="642">
        <f>ШР!K19</f>
        <v>0</v>
      </c>
      <c r="O810" s="228"/>
      <c r="P810" s="231"/>
      <c r="Q810" s="228" t="s">
        <v>205</v>
      </c>
      <c r="R810" s="228"/>
      <c r="S810" s="228"/>
      <c r="T810" s="228"/>
      <c r="U810" s="228"/>
      <c r="V810" s="228"/>
      <c r="W810" s="235"/>
      <c r="X810" s="236"/>
      <c r="Y810" s="231" t="s">
        <v>6</v>
      </c>
      <c r="Z810" s="237"/>
      <c r="AA810" s="238">
        <f>IF(OR(AA$8&lt;ШР!$N19),0,ШР!$Q19*SUMIFS(ШР!$Z19:$AK19,ШР!$Z$1:$AK$1,MONTH(AA$8)))</f>
        <v>0</v>
      </c>
      <c r="AB810" s="238">
        <f>IF(OR(AB$8&lt;ШР!$N19),0,ШР!$Q19*SUMIFS(ШР!$Z19:$AK19,ШР!$Z$1:$AK$1,MONTH(AB$8)))</f>
        <v>0</v>
      </c>
      <c r="AC810" s="238">
        <f>IF(OR(AC$8&lt;ШР!$N19),0,ШР!$Q19*SUMIFS(ШР!$Z19:$AK19,ШР!$Z$1:$AK$1,MONTH(AC$8)))</f>
        <v>0</v>
      </c>
      <c r="AD810" s="238">
        <f>IF(OR(AD$8&lt;ШР!$N19),0,ШР!$Q19*SUMIFS(ШР!$Z19:$AK19,ШР!$Z$1:$AK$1,MONTH(AD$8)))</f>
        <v>0</v>
      </c>
      <c r="AE810" s="238">
        <f>IF(OR(AE$8&lt;ШР!$N19),0,ШР!$Q19*SUMIFS(ШР!$Z19:$AK19,ШР!$Z$1:$AK$1,MONTH(AE$8)))</f>
        <v>0</v>
      </c>
      <c r="AF810" s="238">
        <f>IF(OR(AF$8&lt;ШР!$N19),0,ШР!$Q19*SUMIFS(ШР!$Z19:$AK19,ШР!$Z$1:$AK$1,MONTH(AF$8)))</f>
        <v>0</v>
      </c>
      <c r="AG810" s="238">
        <f>IF(OR(AG$8&lt;ШР!$N19),0,ШР!$Q19*SUMIFS(ШР!$Z19:$AK19,ШР!$Z$1:$AK$1,MONTH(AG$8)))</f>
        <v>0</v>
      </c>
      <c r="AH810" s="238">
        <f>IF(OR(AH$8&lt;ШР!$N19),0,ШР!$Q19*SUMIFS(ШР!$Z19:$AK19,ШР!$Z$1:$AK$1,MONTH(AH$8)))</f>
        <v>0</v>
      </c>
      <c r="AI810" s="238">
        <f>IF(OR(AI$8&lt;ШР!$N19),0,ШР!$Q19*SUMIFS(ШР!$Z19:$AK19,ШР!$Z$1:$AK$1,MONTH(AI$8)))</f>
        <v>0</v>
      </c>
      <c r="AJ810" s="238">
        <f>IF(OR(AJ$8&lt;ШР!$N19),0,ШР!$Q19*SUMIFS(ШР!$Z19:$AK19,ШР!$Z$1:$AK$1,MONTH(AJ$8)))</f>
        <v>0</v>
      </c>
      <c r="AK810" s="238">
        <f>IF(OR(AK$8&lt;ШР!$N19),0,ШР!$Q19*SUMIFS(ШР!$Z19:$AK19,ШР!$Z$1:$AK$1,MONTH(AK$8)))</f>
        <v>0</v>
      </c>
      <c r="AL810" s="238">
        <f>IF(OR(AL$8&lt;ШР!$N19),0,ШР!$Q19*SUMIFS(ШР!$Z19:$AK19,ШР!$Z$1:$AK$1,MONTH(AL$8)))</f>
        <v>0</v>
      </c>
      <c r="AM810" s="238">
        <f>IF(OR(AM$8&lt;ШР!$N19),0,ШР!$Q19*SUMIFS(ШР!$Z19:$AK19,ШР!$Z$1:$AK$1,MONTH(AM$8)))</f>
        <v>0</v>
      </c>
      <c r="AN810" s="238">
        <f>IF(OR(AN$8&lt;ШР!$N19),0,ШР!$Q19*SUMIFS(ШР!$Z19:$AK19,ШР!$Z$1:$AK$1,MONTH(AN$8)))</f>
        <v>0</v>
      </c>
      <c r="AO810" s="238">
        <f>IF(OR(AO$8&lt;ШР!$N19),0,ШР!$Q19*SUMIFS(ШР!$Z19:$AK19,ШР!$Z$1:$AK$1,MONTH(AO$8)))</f>
        <v>0</v>
      </c>
      <c r="AP810" s="238">
        <f>IF(OR(AP$8&lt;ШР!$N19),0,ШР!$Q19*SUMIFS(ШР!$Z19:$AK19,ШР!$Z$1:$AK$1,MONTH(AP$8)))</f>
        <v>0</v>
      </c>
      <c r="AQ810" s="238">
        <f>IF(OR(AQ$8&lt;ШР!$N19),0,ШР!$Q19*SUMIFS(ШР!$Z19:$AK19,ШР!$Z$1:$AK$1,MONTH(AQ$8)))</f>
        <v>0</v>
      </c>
      <c r="AR810" s="238">
        <f>IF(OR(AR$8&lt;ШР!$N19),0,ШР!$Q19*SUMIFS(ШР!$Z19:$AK19,ШР!$Z$1:$AK$1,MONTH(AR$8)))</f>
        <v>0</v>
      </c>
      <c r="AS810" s="238">
        <f>IF(OR(AS$8&lt;ШР!$N19),0,ШР!$Q19*SUMIFS(ШР!$Z19:$AK19,ШР!$Z$1:$AK$1,MONTH(AS$8)))</f>
        <v>0</v>
      </c>
      <c r="AT810" s="238">
        <f>IF(OR(AT$8&lt;ШР!$N19),0,ШР!$Q19*SUMIFS(ШР!$Z19:$AK19,ШР!$Z$1:$AK$1,MONTH(AT$8)))</f>
        <v>0</v>
      </c>
      <c r="AU810" s="238">
        <f>IF(OR(AU$8&lt;ШР!$N19),0,ШР!$Q19*SUMIFS(ШР!$Z19:$AK19,ШР!$Z$1:$AK$1,MONTH(AU$8)))</f>
        <v>0</v>
      </c>
      <c r="AV810" s="238">
        <f>IF(OR(AV$8&lt;ШР!$N19),0,ШР!$Q19*SUMIFS(ШР!$Z19:$AK19,ШР!$Z$1:$AK$1,MONTH(AV$8)))</f>
        <v>0</v>
      </c>
      <c r="AW810" s="238">
        <f>IF(OR(AW$8&lt;ШР!$N19),0,ШР!$Q19*SUMIFS(ШР!$Z19:$AK19,ШР!$Z$1:$AK$1,MONTH(AW$8)))</f>
        <v>0</v>
      </c>
      <c r="AX810" s="238">
        <f>IF(OR(AX$8&lt;ШР!$N19),0,ШР!$Q19*SUMIFS(ШР!$Z19:$AK19,ШР!$Z$1:$AK$1,MONTH(AX$8)))</f>
        <v>0</v>
      </c>
      <c r="AY810" s="238">
        <f>IF(OR(AY$8&lt;ШР!$N19),0,ШР!$Q19*SUMIFS(ШР!$Z19:$AK19,ШР!$Z$1:$AK$1,MONTH(AY$8)))</f>
        <v>0</v>
      </c>
      <c r="AZ810" s="238">
        <f>IF(OR(AZ$8&lt;ШР!$N19),0,ШР!$Q19*SUMIFS(ШР!$Z19:$AK19,ШР!$Z$1:$AK$1,MONTH(AZ$8)))</f>
        <v>0</v>
      </c>
      <c r="BA810" s="238">
        <f>IF(OR(BA$8&lt;ШР!$N19),0,ШР!$Q19*SUMIFS(ШР!$Z19:$AK19,ШР!$Z$1:$AK$1,MONTH(BA$8)))</f>
        <v>0</v>
      </c>
      <c r="BB810" s="238">
        <f>IF(OR(BB$8&lt;ШР!$N19),0,ШР!$Q19*SUMIFS(ШР!$Z19:$AK19,ШР!$Z$1:$AK$1,MONTH(BB$8)))</f>
        <v>0</v>
      </c>
      <c r="BC810" s="238">
        <f>IF(OR(BC$8&lt;ШР!$N19),0,ШР!$Q19*SUMIFS(ШР!$Z19:$AK19,ШР!$Z$1:$AK$1,MONTH(BC$8)))</f>
        <v>0</v>
      </c>
      <c r="BD810" s="238">
        <f>IF(OR(BD$8&lt;ШР!$N19),0,ШР!$Q19*SUMIFS(ШР!$Z19:$AK19,ШР!$Z$1:$AK$1,MONTH(BD$8)))</f>
        <v>0</v>
      </c>
      <c r="BE810" s="238">
        <f>IF(OR(BE$8&lt;ШР!$N19),0,ШР!$Q19*SUMIFS(ШР!$Z19:$AK19,ШР!$Z$1:$AK$1,MONTH(BE$8)))</f>
        <v>0</v>
      </c>
      <c r="BF810" s="238">
        <f>IF(OR(BF$8&lt;ШР!$N19),0,ШР!$Q19*SUMIFS(ШР!$Z19:$AK19,ШР!$Z$1:$AK$1,MONTH(BF$8)))</f>
        <v>0</v>
      </c>
      <c r="BG810" s="238">
        <f>IF(OR(BG$8&lt;ШР!$N19),0,ШР!$Q19*SUMIFS(ШР!$Z19:$AK19,ШР!$Z$1:$AK$1,MONTH(BG$8)))</f>
        <v>0</v>
      </c>
      <c r="BH810" s="238">
        <f>IF(OR(BH$8&lt;ШР!$N19),0,ШР!$Q19*SUMIFS(ШР!$Z19:$AK19,ШР!$Z$1:$AK$1,MONTH(BH$8)))</f>
        <v>0</v>
      </c>
      <c r="BI810" s="238">
        <f>IF(OR(BI$8&lt;ШР!$N19),0,ШР!$Q19*SUMIFS(ШР!$Z19:$AK19,ШР!$Z$1:$AK$1,MONTH(BI$8)))</f>
        <v>0</v>
      </c>
      <c r="BJ810" s="238">
        <f>IF(OR(BJ$8&lt;ШР!$N19),0,ШР!$Q19*SUMIFS(ШР!$Z19:$AK19,ШР!$Z$1:$AK$1,MONTH(BJ$8)))</f>
        <v>0</v>
      </c>
      <c r="BK810" s="238">
        <f>IF(OR(BK$8&lt;ШР!$N19),0,ШР!$Q19*SUMIFS(ШР!$Z19:$AK19,ШР!$Z$1:$AK$1,MONTH(BK$8)))</f>
        <v>0</v>
      </c>
      <c r="BL810" s="238">
        <f>IF(OR(BL$8&lt;ШР!$N19),0,ШР!$Q19*SUMIFS(ШР!$Z19:$AK19,ШР!$Z$1:$AK$1,MONTH(BL$8)))</f>
        <v>0</v>
      </c>
      <c r="BM810" s="238">
        <f>IF(OR(BM$8&lt;ШР!$N19),0,ШР!$Q19*SUMIFS(ШР!$Z19:$AK19,ШР!$Z$1:$AK$1,MONTH(BM$8)))</f>
        <v>0</v>
      </c>
      <c r="BN810" s="238">
        <f>IF(OR(BN$8&lt;ШР!$N19),0,ШР!$Q19*SUMIFS(ШР!$Z19:$AK19,ШР!$Z$1:$AK$1,MONTH(BN$8)))</f>
        <v>0</v>
      </c>
      <c r="BO810" s="238">
        <f>IF(OR(BO$8&lt;ШР!$N19),0,ШР!$Q19*SUMIFS(ШР!$Z19:$AK19,ШР!$Z$1:$AK$1,MONTH(BO$8)))</f>
        <v>0</v>
      </c>
      <c r="BP810" s="238">
        <f>IF(OR(BP$8&lt;ШР!$N19),0,ШР!$Q19*SUMIFS(ШР!$Z19:$AK19,ШР!$Z$1:$AK$1,MONTH(BP$8)))</f>
        <v>0</v>
      </c>
      <c r="BQ810" s="238">
        <f>IF(OR(BQ$8&lt;ШР!$N19),0,ШР!$Q19*SUMIFS(ШР!$Z19:$AK19,ШР!$Z$1:$AK$1,MONTH(BQ$8)))</f>
        <v>0</v>
      </c>
      <c r="BR810" s="238">
        <f>IF(OR(BR$8&lt;ШР!$N19),0,ШР!$Q19*SUMIFS(ШР!$Z19:$AK19,ШР!$Z$1:$AK$1,MONTH(BR$8)))</f>
        <v>0</v>
      </c>
      <c r="BS810" s="238">
        <f>IF(OR(BS$8&lt;ШР!$N19),0,ШР!$Q19*SUMIFS(ШР!$Z19:$AK19,ШР!$Z$1:$AK$1,MONTH(BS$8)))</f>
        <v>0</v>
      </c>
      <c r="BT810" s="238">
        <f>IF(OR(BT$8&lt;ШР!$N19),0,ШР!$Q19*SUMIFS(ШР!$Z19:$AK19,ШР!$Z$1:$AK$1,MONTH(BT$8)))</f>
        <v>0</v>
      </c>
      <c r="BU810" s="238">
        <f>IF(OR(BU$8&lt;ШР!$N19),0,ШР!$Q19*SUMIFS(ШР!$Z19:$AK19,ШР!$Z$1:$AK$1,MONTH(BU$8)))</f>
        <v>0</v>
      </c>
      <c r="BV810" s="238">
        <f>IF(OR(BV$8&lt;ШР!$N19),0,ШР!$Q19*SUMIFS(ШР!$Z19:$AK19,ШР!$Z$1:$AK$1,MONTH(BV$8)))</f>
        <v>0</v>
      </c>
      <c r="BW810" s="238">
        <f>IF(OR(BW$8&lt;ШР!$N19),0,ШР!$Q19*SUMIFS(ШР!$Z19:$AK19,ШР!$Z$1:$AK$1,MONTH(BW$8)))</f>
        <v>0</v>
      </c>
      <c r="BX810" s="238">
        <f>IF(OR(BX$8&lt;ШР!$N19),0,ШР!$Q19*SUMIFS(ШР!$Z19:$AK19,ШР!$Z$1:$AK$1,MONTH(BX$8)))</f>
        <v>0</v>
      </c>
      <c r="BY810" s="238">
        <f>IF(OR(BY$8&lt;ШР!$N19),0,ШР!$Q19*SUMIFS(ШР!$Z19:$AK19,ШР!$Z$1:$AK$1,MONTH(BY$8)))</f>
        <v>0</v>
      </c>
      <c r="BZ810" s="238">
        <f>IF(OR(BZ$8&lt;ШР!$N19),0,ШР!$Q19*SUMIFS(ШР!$Z19:$AK19,ШР!$Z$1:$AK$1,MONTH(BZ$8)))</f>
        <v>0</v>
      </c>
      <c r="CA810" s="238">
        <f>IF(OR(CA$8&lt;ШР!$N19),0,ШР!$Q19*SUMIFS(ШР!$Z19:$AK19,ШР!$Z$1:$AK$1,MONTH(CA$8)))</f>
        <v>0</v>
      </c>
      <c r="CB810" s="238">
        <f>IF(OR(CB$8&lt;ШР!$N19),0,ШР!$Q19*SUMIFS(ШР!$Z19:$AK19,ШР!$Z$1:$AK$1,MONTH(CB$8)))</f>
        <v>0</v>
      </c>
      <c r="CC810" s="238">
        <f>IF(OR(CC$8&lt;ШР!$N19),0,ШР!$Q19*SUMIFS(ШР!$Z19:$AK19,ШР!$Z$1:$AK$1,MONTH(CC$8)))</f>
        <v>0</v>
      </c>
      <c r="CD810" s="238">
        <f>IF(OR(CD$8&lt;ШР!$N19),0,ШР!$Q19*SUMIFS(ШР!$Z19:$AK19,ШР!$Z$1:$AK$1,MONTH(CD$8)))</f>
        <v>0</v>
      </c>
      <c r="CE810" s="238">
        <f>IF(OR(CE$8&lt;ШР!$N19),0,ШР!$Q19*SUMIFS(ШР!$Z19:$AK19,ШР!$Z$1:$AK$1,MONTH(CE$8)))</f>
        <v>0</v>
      </c>
      <c r="CF810" s="238">
        <f>IF(OR(CF$8&lt;ШР!$N19),0,ШР!$Q19*SUMIFS(ШР!$Z19:$AK19,ШР!$Z$1:$AK$1,MONTH(CF$8)))</f>
        <v>0</v>
      </c>
      <c r="CG810" s="238">
        <f>IF(OR(CG$8&lt;ШР!$N19),0,ШР!$Q19*SUMIFS(ШР!$Z19:$AK19,ШР!$Z$1:$AK$1,MONTH(CG$8)))</f>
        <v>0</v>
      </c>
      <c r="CH810" s="238">
        <f>IF(OR(CH$8&lt;ШР!$N19),0,ШР!$Q19*SUMIFS(ШР!$Z19:$AK19,ШР!$Z$1:$AK$1,MONTH(CH$8)))</f>
        <v>0</v>
      </c>
      <c r="CI810" s="238">
        <f>IF(OR(CI$8&lt;ШР!$N19),0,ШР!$Q19*SUMIFS(ШР!$Z19:$AK19,ШР!$Z$1:$AK$1,MONTH(CI$8)))</f>
        <v>0</v>
      </c>
      <c r="CJ810" s="238">
        <f>IF(OR(CJ$8&lt;ШР!$N19),0,ШР!$Q19*SUMIFS(ШР!$Z19:$AK19,ШР!$Z$1:$AK$1,MONTH(CJ$8)))</f>
        <v>0</v>
      </c>
      <c r="CK810" s="238">
        <f>IF(OR(CK$8&lt;ШР!$N19),0,ШР!$Q19*SUMIFS(ШР!$Z19:$AK19,ШР!$Z$1:$AK$1,MONTH(CK$8)))</f>
        <v>0</v>
      </c>
      <c r="CL810" s="238">
        <f>IF(OR(CL$8&lt;ШР!$N19),0,ШР!$Q19*SUMIFS(ШР!$Z19:$AK19,ШР!$Z$1:$AK$1,MONTH(CL$8)))</f>
        <v>0</v>
      </c>
      <c r="CM810" s="238">
        <f>IF(OR(CM$8&lt;ШР!$N19),0,ШР!$Q19*SUMIFS(ШР!$Z19:$AK19,ШР!$Z$1:$AK$1,MONTH(CM$8)))</f>
        <v>0</v>
      </c>
      <c r="CN810" s="238">
        <f>IF(OR(CN$8&lt;ШР!$N19),0,ШР!$Q19*SUMIFS(ШР!$Z19:$AK19,ШР!$Z$1:$AK$1,MONTH(CN$8)))</f>
        <v>0</v>
      </c>
      <c r="CO810" s="238">
        <f>IF(OR(CO$8&lt;ШР!$N19),0,ШР!$Q19*SUMIFS(ШР!$Z19:$AK19,ШР!$Z$1:$AK$1,MONTH(CO$8)))</f>
        <v>0</v>
      </c>
      <c r="CP810" s="238">
        <f>IF(OR(CP$8&lt;ШР!$N19),0,ШР!$Q19*SUMIFS(ШР!$Z19:$AK19,ШР!$Z$1:$AK$1,MONTH(CP$8)))</f>
        <v>0</v>
      </c>
      <c r="CQ810" s="238">
        <f>IF(OR(CQ$8&lt;ШР!$N19),0,ШР!$Q19*SUMIFS(ШР!$Z19:$AK19,ШР!$Z$1:$AK$1,MONTH(CQ$8)))</f>
        <v>0</v>
      </c>
      <c r="CR810" s="238">
        <f>IF(OR(CR$8&lt;ШР!$N19),0,ШР!$Q19*SUMIFS(ШР!$Z19:$AK19,ШР!$Z$1:$AK$1,MONTH(CR$8)))</f>
        <v>0</v>
      </c>
      <c r="CS810" s="238">
        <f>IF(OR(CS$8&lt;ШР!$N19),0,ШР!$Q19*SUMIFS(ШР!$Z19:$AK19,ШР!$Z$1:$AK$1,MONTH(CS$8)))</f>
        <v>0</v>
      </c>
      <c r="CT810" s="238">
        <f>IF(OR(CT$8&lt;ШР!$N19),0,ШР!$Q19*SUMIFS(ШР!$Z19:$AK19,ШР!$Z$1:$AK$1,MONTH(CT$8)))</f>
        <v>0</v>
      </c>
      <c r="CU810" s="238">
        <f>IF(OR(CU$8&lt;ШР!$N19),0,ШР!$Q19*SUMIFS(ШР!$Z19:$AK19,ШР!$Z$1:$AK$1,MONTH(CU$8)))</f>
        <v>0</v>
      </c>
      <c r="CV810" s="238">
        <f>IF(OR(CV$8&lt;ШР!$N19),0,ШР!$Q19*SUMIFS(ШР!$Z19:$AK19,ШР!$Z$1:$AK$1,MONTH(CV$8)))</f>
        <v>0</v>
      </c>
      <c r="CW810" s="238">
        <f>IF(OR(CW$8&lt;ШР!$N19),0,ШР!$Q19*SUMIFS(ШР!$Z19:$AK19,ШР!$Z$1:$AK$1,MONTH(CW$8)))</f>
        <v>0</v>
      </c>
      <c r="CX810" s="238">
        <f>IF(OR(CX$8&lt;ШР!$N19),0,ШР!$Q19*SUMIFS(ШР!$Z19:$AK19,ШР!$Z$1:$AK$1,MONTH(CX$8)))</f>
        <v>0</v>
      </c>
      <c r="CY810" s="238">
        <f>IF(OR(CY$8&lt;ШР!$N19),0,ШР!$Q19*SUMIFS(ШР!$Z19:$AK19,ШР!$Z$1:$AK$1,MONTH(CY$8)))</f>
        <v>0</v>
      </c>
      <c r="CZ810" s="238">
        <f>IF(OR(CZ$8&lt;ШР!$N19),0,ШР!$Q19*SUMIFS(ШР!$Z19:$AK19,ШР!$Z$1:$AK$1,MONTH(CZ$8)))</f>
        <v>0</v>
      </c>
      <c r="DA810" s="238">
        <f>IF(OR(DA$8&lt;ШР!$N19),0,ШР!$Q19*SUMIFS(ШР!$Z19:$AK19,ШР!$Z$1:$AK$1,MONTH(DA$8)))</f>
        <v>0</v>
      </c>
      <c r="DB810" s="238">
        <f>IF(OR(DB$8&lt;ШР!$N19),0,ШР!$Q19*SUMIFS(ШР!$Z19:$AK19,ШР!$Z$1:$AK$1,MONTH(DB$8)))</f>
        <v>0</v>
      </c>
      <c r="DC810" s="238">
        <f>IF(OR(DC$8&lt;ШР!$N19),0,ШР!$Q19*SUMIFS(ШР!$Z19:$AK19,ШР!$Z$1:$AK$1,MONTH(DC$8)))</f>
        <v>0</v>
      </c>
      <c r="DD810" s="238">
        <f>IF(OR(DD$8&lt;ШР!$N19),0,ШР!$Q19*SUMIFS(ШР!$Z19:$AK19,ШР!$Z$1:$AK$1,MONTH(DD$8)))</f>
        <v>0</v>
      </c>
      <c r="DE810" s="238">
        <f>IF(OR(DE$8&lt;ШР!$N19),0,ШР!$Q19*SUMIFS(ШР!$Z19:$AK19,ШР!$Z$1:$AK$1,MONTH(DE$8)))</f>
        <v>0</v>
      </c>
      <c r="DF810" s="238">
        <f>IF(OR(DF$8&lt;ШР!$N19),0,ШР!$Q19*SUMIFS(ШР!$Z19:$AK19,ШР!$Z$1:$AK$1,MONTH(DF$8)))</f>
        <v>0</v>
      </c>
      <c r="DG810" s="238">
        <f>IF(OR(DG$8&lt;ШР!$N19),0,ШР!$Q19*SUMIFS(ШР!$Z19:$AK19,ШР!$Z$1:$AK$1,MONTH(DG$8)))</f>
        <v>0</v>
      </c>
      <c r="DH810" s="238">
        <f>IF(OR(DH$8&lt;ШР!$N19),0,ШР!$Q19*SUMIFS(ШР!$Z19:$AK19,ШР!$Z$1:$AK$1,MONTH(DH$8)))</f>
        <v>0</v>
      </c>
      <c r="DI810" s="238">
        <f>IF(OR(DI$8&lt;ШР!$N19),0,ШР!$Q19*SUMIFS(ШР!$Z19:$AK19,ШР!$Z$1:$AK$1,MONTH(DI$8)))</f>
        <v>0</v>
      </c>
      <c r="DJ810" s="238">
        <f>IF(OR(DJ$8&lt;ШР!$N19),0,ШР!$Q19*SUMIFS(ШР!$Z19:$AK19,ШР!$Z$1:$AK$1,MONTH(DJ$8)))</f>
        <v>0</v>
      </c>
      <c r="DK810" s="238">
        <f>IF(OR(DK$8&lt;ШР!$N19),0,ШР!$Q19*SUMIFS(ШР!$Z19:$AK19,ШР!$Z$1:$AK$1,MONTH(DK$8)))</f>
        <v>0</v>
      </c>
      <c r="DL810" s="238">
        <f>IF(OR(DL$8&lt;ШР!$N19),0,ШР!$Q19*SUMIFS(ШР!$Z19:$AK19,ШР!$Z$1:$AK$1,MONTH(DL$8)))</f>
        <v>0</v>
      </c>
      <c r="DM810" s="238">
        <f>IF(OR(DM$8&lt;ШР!$N19),0,ШР!$Q19*SUMIFS(ШР!$Z19:$AK19,ШР!$Z$1:$AK$1,MONTH(DM$8)))</f>
        <v>0</v>
      </c>
      <c r="DN810" s="238">
        <f>IF(OR(DN$8&lt;ШР!$N19),0,ШР!$Q19*SUMIFS(ШР!$Z19:$AK19,ШР!$Z$1:$AK$1,MONTH(DN$8)))</f>
        <v>0</v>
      </c>
      <c r="DO810" s="238">
        <f>IF(OR(DO$8&lt;ШР!$N19),0,ШР!$Q19*SUMIFS(ШР!$Z19:$AK19,ШР!$Z$1:$AK$1,MONTH(DO$8)))</f>
        <v>0</v>
      </c>
      <c r="DP810" s="238">
        <f>IF(OR(DP$8&lt;ШР!$N19),0,ШР!$Q19*SUMIFS(ШР!$Z19:$AK19,ШР!$Z$1:$AK$1,MONTH(DP$8)))</f>
        <v>0</v>
      </c>
      <c r="DQ810" s="238">
        <f>IF(OR(DQ$8&lt;ШР!$N19),0,ШР!$Q19*SUMIFS(ШР!$Z19:$AK19,ШР!$Z$1:$AK$1,MONTH(DQ$8)))</f>
        <v>0</v>
      </c>
      <c r="DR810" s="238">
        <f>IF(OR(DR$8&lt;ШР!$N19),0,ШР!$Q19*SUMIFS(ШР!$Z19:$AK19,ШР!$Z$1:$AK$1,MONTH(DR$8)))</f>
        <v>0</v>
      </c>
      <c r="DS810" s="238">
        <f>IF(OR(DS$8&lt;ШР!$N19),0,ШР!$Q19*SUMIFS(ШР!$Z19:$AK19,ШР!$Z$1:$AK$1,MONTH(DS$8)))</f>
        <v>0</v>
      </c>
      <c r="DT810" s="238">
        <f>IF(OR(DT$8&lt;ШР!$N19),0,ШР!$Q19*SUMIFS(ШР!$Z19:$AK19,ШР!$Z$1:$AK$1,MONTH(DT$8)))</f>
        <v>0</v>
      </c>
      <c r="DU810" s="238">
        <f>IF(OR(DU$8&lt;ШР!$N19),0,ШР!$Q19*SUMIFS(ШР!$Z19:$AK19,ШР!$Z$1:$AK$1,MONTH(DU$8)))</f>
        <v>0</v>
      </c>
      <c r="DV810" s="238">
        <f>IF(OR(DV$8&lt;ШР!$N19),0,ШР!$Q19*SUMIFS(ШР!$Z19:$AK19,ШР!$Z$1:$AK$1,MONTH(DV$8)))</f>
        <v>0</v>
      </c>
      <c r="DW810" s="238">
        <f>IF(OR(DW$8&lt;ШР!$N19),0,ШР!$Q19*SUMIFS(ШР!$Z19:$AK19,ШР!$Z$1:$AK$1,MONTH(DW$8)))</f>
        <v>0</v>
      </c>
      <c r="DX810" s="238">
        <f>IF(OR(DX$8&lt;ШР!$N19),0,ШР!$Q19*SUMIFS(ШР!$Z19:$AK19,ШР!$Z$1:$AK$1,MONTH(DX$8)))</f>
        <v>0</v>
      </c>
      <c r="DY810" s="238">
        <f>IF(OR(DY$8&lt;ШР!$N19),0,ШР!$Q19*SUMIFS(ШР!$Z19:$AK19,ШР!$Z$1:$AK$1,MONTH(DY$8)))</f>
        <v>0</v>
      </c>
      <c r="DZ810" s="238">
        <f>IF(OR(DZ$8&lt;ШР!$N19),0,ШР!$Q19*SUMIFS(ШР!$Z19:$AK19,ШР!$Z$1:$AK$1,MONTH(DZ$8)))</f>
        <v>0</v>
      </c>
      <c r="EA810" s="238">
        <f>IF(OR(EA$8&lt;ШР!$N19),0,ШР!$Q19*SUMIFS(ШР!$Z19:$AK19,ШР!$Z$1:$AK$1,MONTH(EA$8)))</f>
        <v>0</v>
      </c>
      <c r="EB810" s="238">
        <f>IF(OR(EB$8&lt;ШР!$N19),0,ШР!$Q19*SUMIFS(ШР!$Z19:$AK19,ШР!$Z$1:$AK$1,MONTH(EB$8)))</f>
        <v>0</v>
      </c>
      <c r="EC810" s="238">
        <f>IF(OR(EC$8&lt;ШР!$N19),0,ШР!$Q19*SUMIFS(ШР!$Z19:$AK19,ШР!$Z$1:$AK$1,MONTH(EC$8)))</f>
        <v>0</v>
      </c>
      <c r="ED810" s="238">
        <f>IF(OR(ED$8&lt;ШР!$N19),0,ШР!$Q19*SUMIFS(ШР!$Z19:$AK19,ШР!$Z$1:$AK$1,MONTH(ED$8)))</f>
        <v>0</v>
      </c>
      <c r="EE810" s="238">
        <f>IF(OR(EE$8&lt;ШР!$N19),0,ШР!$Q19*SUMIFS(ШР!$Z19:$AK19,ШР!$Z$1:$AK$1,MONTH(EE$8)))</f>
        <v>0</v>
      </c>
      <c r="EF810" s="238">
        <f>IF(OR(EF$8&lt;ШР!$N19),0,ШР!$Q19*SUMIFS(ШР!$Z19:$AK19,ШР!$Z$1:$AK$1,MONTH(EF$8)))</f>
        <v>0</v>
      </c>
      <c r="EG810" s="238">
        <f>IF(OR(EG$8&lt;ШР!$N19),0,ШР!$Q19*SUMIFS(ШР!$Z19:$AK19,ШР!$Z$1:$AK$1,MONTH(EG$8)))</f>
        <v>0</v>
      </c>
      <c r="EH810" s="238">
        <f>IF(OR(EH$8&lt;ШР!$N19),0,ШР!$Q19*SUMIFS(ШР!$Z19:$AK19,ШР!$Z$1:$AK$1,MONTH(EH$8)))</f>
        <v>0</v>
      </c>
      <c r="EI810" s="238">
        <f>IF(OR(EI$8&lt;ШР!$N19),0,ШР!$Q19*SUMIFS(ШР!$Z19:$AK19,ШР!$Z$1:$AK$1,MONTH(EI$8)))</f>
        <v>0</v>
      </c>
      <c r="EJ810" s="238">
        <f>IF(OR(EJ$8&lt;ШР!$N19),0,ШР!$Q19*SUMIFS(ШР!$Z19:$AK19,ШР!$Z$1:$AK$1,MONTH(EJ$8)))</f>
        <v>0</v>
      </c>
      <c r="EK810" s="238">
        <f>IF(OR(EK$8&lt;ШР!$N19),0,ШР!$Q19*SUMIFS(ШР!$Z19:$AK19,ШР!$Z$1:$AK$1,MONTH(EK$8)))</f>
        <v>0</v>
      </c>
      <c r="EL810" s="238">
        <f>IF(OR(EL$8&lt;ШР!$N19),0,ШР!$Q19*SUMIFS(ШР!$Z19:$AK19,ШР!$Z$1:$AK$1,MONTH(EL$8)))</f>
        <v>0</v>
      </c>
      <c r="EM810" s="238">
        <f>IF(OR(EM$8&lt;ШР!$N19),0,ШР!$Q19*SUMIFS(ШР!$Z19:$AK19,ШР!$Z$1:$AK$1,MONTH(EM$8)))</f>
        <v>0</v>
      </c>
      <c r="EN810" s="238">
        <f>IF(OR(EN$8&lt;ШР!$N19),0,ШР!$Q19*SUMIFS(ШР!$Z19:$AK19,ШР!$Z$1:$AK$1,MONTH(EN$8)))</f>
        <v>0</v>
      </c>
      <c r="EO810" s="238">
        <f>IF(OR(EO$8&lt;ШР!$N19),0,ШР!$Q19*SUMIFS(ШР!$Z19:$AK19,ШР!$Z$1:$AK$1,MONTH(EO$8)))</f>
        <v>0</v>
      </c>
      <c r="EP810" s="238">
        <f>IF(OR(EP$8&lt;ШР!$N19),0,ШР!$Q19*SUMIFS(ШР!$Z19:$AK19,ШР!$Z$1:$AK$1,MONTH(EP$8)))</f>
        <v>0</v>
      </c>
      <c r="EQ810" s="238">
        <f>IF(OR(EQ$8&lt;ШР!$N19),0,ШР!$Q19*SUMIFS(ШР!$Z19:$AK19,ШР!$Z$1:$AK$1,MONTH(EQ$8)))</f>
        <v>0</v>
      </c>
      <c r="ER810" s="238">
        <f>IF(OR(ER$8&lt;ШР!$N19),0,ШР!$Q19*SUMIFS(ШР!$Z19:$AK19,ШР!$Z$1:$AK$1,MONTH(ER$8)))</f>
        <v>0</v>
      </c>
      <c r="ES810" s="238">
        <f>IF(OR(ES$8&lt;ШР!$N19),0,ШР!$Q19*SUMIFS(ШР!$Z19:$AK19,ШР!$Z$1:$AK$1,MONTH(ES$8)))</f>
        <v>0</v>
      </c>
      <c r="ET810" s="238">
        <f>IF(OR(ET$8&lt;ШР!$N19),0,ШР!$Q19*SUMIFS(ШР!$Z19:$AK19,ШР!$Z$1:$AK$1,MONTH(ET$8)))</f>
        <v>0</v>
      </c>
      <c r="EU810" s="238">
        <f>IF(OR(EU$8&lt;ШР!$N19),0,ШР!$Q19*SUMIFS(ШР!$Z19:$AK19,ШР!$Z$1:$AK$1,MONTH(EU$8)))</f>
        <v>0</v>
      </c>
      <c r="EV810" s="238">
        <f>IF(OR(EV$8&lt;ШР!$N19),0,ШР!$Q19*SUMIFS(ШР!$Z19:$AK19,ШР!$Z$1:$AK$1,MONTH(EV$8)))</f>
        <v>0</v>
      </c>
      <c r="EW810" s="238">
        <f>IF(OR(EW$8&lt;ШР!$N19),0,ШР!$Q19*SUMIFS(ШР!$Z19:$AK19,ШР!$Z$1:$AK$1,MONTH(EW$8)))</f>
        <v>0</v>
      </c>
      <c r="EX810" s="238">
        <f>IF(OR(EX$8&lt;ШР!$N19),0,ШР!$Q19*SUMIFS(ШР!$Z19:$AK19,ШР!$Z$1:$AK$1,MONTH(EX$8)))</f>
        <v>0</v>
      </c>
      <c r="EY810" s="238">
        <f>IF(OR(EY$8&lt;ШР!$N19),0,ШР!$Q19*SUMIFS(ШР!$Z19:$AK19,ШР!$Z$1:$AK$1,MONTH(EY$8)))</f>
        <v>0</v>
      </c>
      <c r="EZ810" s="238">
        <f>IF(OR(EZ$8&lt;ШР!$N19),0,ШР!$Q19*SUMIFS(ШР!$Z19:$AK19,ШР!$Z$1:$AK$1,MONTH(EZ$8)))</f>
        <v>0</v>
      </c>
      <c r="FA810" s="238">
        <f>IF(OR(FA$8&lt;ШР!$N19),0,ШР!$Q19*SUMIFS(ШР!$Z19:$AK19,ШР!$Z$1:$AK$1,MONTH(FA$8)))</f>
        <v>0</v>
      </c>
      <c r="FB810" s="238">
        <f>IF(OR(FB$8&lt;ШР!$N19),0,ШР!$Q19*SUMIFS(ШР!$Z19:$AK19,ШР!$Z$1:$AK$1,MONTH(FB$8)))</f>
        <v>0</v>
      </c>
      <c r="FC810" s="238">
        <f>IF(OR(FC$8&lt;ШР!$N19),0,ШР!$Q19*SUMIFS(ШР!$Z19:$AK19,ШР!$Z$1:$AK$1,MONTH(FC$8)))</f>
        <v>0</v>
      </c>
      <c r="FD810" s="238">
        <f>IF(OR(FD$8&lt;ШР!$N19),0,ШР!$Q19*SUMIFS(ШР!$Z19:$AK19,ШР!$Z$1:$AK$1,MONTH(FD$8)))</f>
        <v>0</v>
      </c>
      <c r="FE810" s="238">
        <f>IF(OR(FE$8&lt;ШР!$N19),0,ШР!$Q19*SUMIFS(ШР!$Z19:$AK19,ШР!$Z$1:$AK$1,MONTH(FE$8)))</f>
        <v>0</v>
      </c>
      <c r="FF810" s="238">
        <f>IF(OR(FF$8&lt;ШР!$N19),0,ШР!$Q19*SUMIFS(ШР!$Z19:$AK19,ШР!$Z$1:$AK$1,MONTH(FF$8)))</f>
        <v>0</v>
      </c>
      <c r="FG810" s="238">
        <f>IF(OR(FG$8&lt;ШР!$N19),0,ШР!$Q19*SUMIFS(ШР!$Z19:$AK19,ШР!$Z$1:$AK$1,MONTH(FG$8)))</f>
        <v>0</v>
      </c>
      <c r="FH810" s="238">
        <f>IF(OR(FH$8&lt;ШР!$N19),0,ШР!$Q19*SUMIFS(ШР!$Z19:$AK19,ШР!$Z$1:$AK$1,MONTH(FH$8)))</f>
        <v>0</v>
      </c>
      <c r="FI810" s="238">
        <f>IF(OR(FI$8&lt;ШР!$N19),0,ШР!$Q19*SUMIFS(ШР!$Z19:$AK19,ШР!$Z$1:$AK$1,MONTH(FI$8)))</f>
        <v>0</v>
      </c>
      <c r="FJ810" s="238">
        <f>IF(OR(FJ$8&lt;ШР!$N19),0,ШР!$Q19*SUMIFS(ШР!$Z19:$AK19,ШР!$Z$1:$AK$1,MONTH(FJ$8)))</f>
        <v>0</v>
      </c>
      <c r="FK810" s="238">
        <f>IF(OR(FK$8&lt;ШР!$N19),0,ШР!$Q19*SUMIFS(ШР!$Z19:$AK19,ШР!$Z$1:$AK$1,MONTH(FK$8)))</f>
        <v>0</v>
      </c>
      <c r="FL810" s="238">
        <f>IF(OR(FL$8&lt;ШР!$N19),0,ШР!$Q19*SUMIFS(ШР!$Z19:$AK19,ШР!$Z$1:$AK$1,MONTH(FL$8)))</f>
        <v>0</v>
      </c>
      <c r="FM810" s="238">
        <f>IF(OR(FM$8&lt;ШР!$N19),0,ШР!$Q19*SUMIFS(ШР!$Z19:$AK19,ШР!$Z$1:$AK$1,MONTH(FM$8)))</f>
        <v>0</v>
      </c>
      <c r="FN810" s="238">
        <f>IF(OR(FN$8&lt;ШР!$N19),0,ШР!$Q19*SUMIFS(ШР!$Z19:$AK19,ШР!$Z$1:$AK$1,MONTH(FN$8)))</f>
        <v>0</v>
      </c>
      <c r="FO810" s="238">
        <f>IF(OR(FO$8&lt;ШР!$N19),0,ШР!$Q19*SUMIFS(ШР!$Z19:$AK19,ШР!$Z$1:$AK$1,MONTH(FO$8)))</f>
        <v>0</v>
      </c>
      <c r="FP810" s="238">
        <f>IF(OR(FP$8&lt;ШР!$N19),0,ШР!$Q19*SUMIFS(ШР!$Z19:$AK19,ШР!$Z$1:$AK$1,MONTH(FP$8)))</f>
        <v>0</v>
      </c>
      <c r="FQ810" s="238">
        <f>IF(OR(FQ$8&lt;ШР!$N19),0,ШР!$Q19*SUMIFS(ШР!$Z19:$AK19,ШР!$Z$1:$AK$1,MONTH(FQ$8)))</f>
        <v>0</v>
      </c>
      <c r="FR810" s="238">
        <f>IF(OR(FR$8&lt;ШР!$N19),0,ШР!$Q19*SUMIFS(ШР!$Z19:$AK19,ШР!$Z$1:$AK$1,MONTH(FR$8)))</f>
        <v>0</v>
      </c>
      <c r="FS810" s="238">
        <f>IF(OR(FS$8&lt;ШР!$N19),0,ШР!$Q19*SUMIFS(ШР!$Z19:$AK19,ШР!$Z$1:$AK$1,MONTH(FS$8)))</f>
        <v>0</v>
      </c>
      <c r="FT810" s="238">
        <f>IF(OR(FT$8&lt;ШР!$N19),0,ШР!$Q19*SUMIFS(ШР!$Z19:$AK19,ШР!$Z$1:$AK$1,MONTH(FT$8)))</f>
        <v>0</v>
      </c>
      <c r="FU810" s="238">
        <f>IF(OR(FU$8&lt;ШР!$N19),0,ШР!$Q19*SUMIFS(ШР!$Z19:$AK19,ШР!$Z$1:$AK$1,MONTH(FU$8)))</f>
        <v>0</v>
      </c>
      <c r="FV810" s="238">
        <f>IF(OR(FV$8&lt;ШР!$N19),0,ШР!$Q19*SUMIFS(ШР!$Z19:$AK19,ШР!$Z$1:$AK$1,MONTH(FV$8)))</f>
        <v>0</v>
      </c>
      <c r="FW810" s="238">
        <f>IF(OR(FW$8&lt;ШР!$N19),0,ШР!$Q19*SUMIFS(ШР!$Z19:$AK19,ШР!$Z$1:$AK$1,MONTH(FW$8)))</f>
        <v>0</v>
      </c>
      <c r="FX810" s="238">
        <f>IF(OR(FX$8&lt;ШР!$N19),0,ШР!$Q19*SUMIFS(ШР!$Z19:$AK19,ШР!$Z$1:$AK$1,MONTH(FX$8)))</f>
        <v>0</v>
      </c>
      <c r="FY810" s="238">
        <f>IF(OR(FY$8&lt;ШР!$N19),0,ШР!$Q19*SUMIFS(ШР!$Z19:$AK19,ШР!$Z$1:$AK$1,MONTH(FY$8)))</f>
        <v>0</v>
      </c>
      <c r="FZ810" s="238">
        <f>IF(OR(FZ$8&lt;ШР!$N19),0,ШР!$Q19*SUMIFS(ШР!$Z19:$AK19,ШР!$Z$1:$AK$1,MONTH(FZ$8)))</f>
        <v>0</v>
      </c>
      <c r="GA810" s="238">
        <f>IF(OR(GA$8&lt;ШР!$N19),0,ШР!$Q19*SUMIFS(ШР!$Z19:$AK19,ШР!$Z$1:$AK$1,MONTH(GA$8)))</f>
        <v>0</v>
      </c>
      <c r="GB810" s="238">
        <f>IF(OR(GB$8&lt;ШР!$N19),0,ШР!$Q19*SUMIFS(ШР!$Z19:$AK19,ШР!$Z$1:$AK$1,MONTH(GB$8)))</f>
        <v>0</v>
      </c>
      <c r="GC810" s="238">
        <f>IF(OR(GC$8&lt;ШР!$N19),0,ШР!$Q19*SUMIFS(ШР!$Z19:$AK19,ШР!$Z$1:$AK$1,MONTH(GC$8)))</f>
        <v>0</v>
      </c>
      <c r="GD810" s="238">
        <f>IF(OR(GD$8&lt;ШР!$N19),0,ШР!$Q19*SUMIFS(ШР!$Z19:$AK19,ШР!$Z$1:$AK$1,MONTH(GD$8)))</f>
        <v>0</v>
      </c>
      <c r="GE810" s="238">
        <f>IF(OR(GE$8&lt;ШР!$N19),0,ШР!$Q19*SUMIFS(ШР!$Z19:$AK19,ШР!$Z$1:$AK$1,MONTH(GE$8)))</f>
        <v>0</v>
      </c>
      <c r="GF810" s="238">
        <f>IF(OR(GF$8&lt;ШР!$N19),0,ШР!$Q19*SUMIFS(ШР!$Z19:$AK19,ШР!$Z$1:$AK$1,MONTH(GF$8)))</f>
        <v>0</v>
      </c>
      <c r="GG810" s="238">
        <f>IF(OR(GG$8&lt;ШР!$N19),0,ШР!$Q19*SUMIFS(ШР!$Z19:$AK19,ШР!$Z$1:$AK$1,MONTH(GG$8)))</f>
        <v>0</v>
      </c>
      <c r="GH810" s="238">
        <f>IF(OR(GH$8&lt;ШР!$N19),0,ШР!$Q19*SUMIFS(ШР!$Z19:$AK19,ШР!$Z$1:$AK$1,MONTH(GH$8)))</f>
        <v>0</v>
      </c>
      <c r="GI810" s="238">
        <f>IF(OR(GI$8&lt;ШР!$N19),0,ШР!$Q19*SUMIFS(ШР!$Z19:$AK19,ШР!$Z$1:$AK$1,MONTH(GI$8)))</f>
        <v>0</v>
      </c>
      <c r="GJ810" s="238">
        <f>IF(OR(GJ$8&lt;ШР!$N19),0,ШР!$Q19*SUMIFS(ШР!$Z19:$AK19,ШР!$Z$1:$AK$1,MONTH(GJ$8)))</f>
        <v>0</v>
      </c>
      <c r="GK810" s="238">
        <f>IF(OR(GK$8&lt;ШР!$N19),0,ШР!$Q19*SUMIFS(ШР!$Z19:$AK19,ШР!$Z$1:$AK$1,MONTH(GK$8)))</f>
        <v>0</v>
      </c>
      <c r="GL810" s="238">
        <f>IF(OR(GL$8&lt;ШР!$N19),0,ШР!$Q19*SUMIFS(ШР!$Z19:$AK19,ШР!$Z$1:$AK$1,MONTH(GL$8)))</f>
        <v>0</v>
      </c>
      <c r="GM810" s="238">
        <f>IF(OR(GM$8&lt;ШР!$N19),0,ШР!$Q19*SUMIFS(ШР!$Z19:$AK19,ШР!$Z$1:$AK$1,MONTH(GM$8)))</f>
        <v>0</v>
      </c>
      <c r="GN810" s="238">
        <f>IF(OR(GN$8&lt;ШР!$N19),0,ШР!$Q19*SUMIFS(ШР!$Z19:$AK19,ШР!$Z$1:$AK$1,MONTH(GN$8)))</f>
        <v>0</v>
      </c>
      <c r="GO810" s="238">
        <f>IF(OR(GO$8&lt;ШР!$N19),0,ШР!$Q19*SUMIFS(ШР!$Z19:$AK19,ШР!$Z$1:$AK$1,MONTH(GO$8)))</f>
        <v>0</v>
      </c>
      <c r="GP810" s="238">
        <f>IF(OR(GP$8&lt;ШР!$N19),0,ШР!$Q19*SUMIFS(ШР!$Z19:$AK19,ШР!$Z$1:$AK$1,MONTH(GP$8)))</f>
        <v>0</v>
      </c>
      <c r="GQ810" s="238">
        <f>IF(OR(GQ$8&lt;ШР!$N19),0,ШР!$Q19*SUMIFS(ШР!$Z19:$AK19,ШР!$Z$1:$AK$1,MONTH(GQ$8)))</f>
        <v>0</v>
      </c>
      <c r="GR810" s="238">
        <f>IF(OR(GR$8&lt;ШР!$N19),0,ШР!$Q19*SUMIFS(ШР!$Z19:$AK19,ШР!$Z$1:$AK$1,MONTH(GR$8)))</f>
        <v>0</v>
      </c>
      <c r="GS810" s="238">
        <f>IF(OR(GS$8&lt;ШР!$N19),0,ШР!$Q19*SUMIFS(ШР!$Z19:$AK19,ШР!$Z$1:$AK$1,MONTH(GS$8)))</f>
        <v>0</v>
      </c>
      <c r="GT810" s="238">
        <f>IF(OR(GT$8&lt;ШР!$N19),0,ШР!$Q19*SUMIFS(ШР!$Z19:$AK19,ШР!$Z$1:$AK$1,MONTH(GT$8)))</f>
        <v>0</v>
      </c>
      <c r="GU810" s="238">
        <f>IF(OR(GU$8&lt;ШР!$N19),0,ШР!$Q19*SUMIFS(ШР!$Z19:$AK19,ШР!$Z$1:$AK$1,MONTH(GU$8)))</f>
        <v>0</v>
      </c>
      <c r="GV810" s="238">
        <f>IF(OR(GV$8&lt;ШР!$N19),0,ШР!$Q19*SUMIFS(ШР!$Z19:$AK19,ШР!$Z$1:$AK$1,MONTH(GV$8)))</f>
        <v>0</v>
      </c>
      <c r="GW810" s="238">
        <f>IF(OR(GW$8&lt;ШР!$N19),0,ШР!$Q19*SUMIFS(ШР!$Z19:$AK19,ШР!$Z$1:$AK$1,MONTH(GW$8)))</f>
        <v>0</v>
      </c>
      <c r="GX810" s="238">
        <f>IF(OR(GX$8&lt;ШР!$N19),0,ШР!$Q19*SUMIFS(ШР!$Z19:$AK19,ШР!$Z$1:$AK$1,MONTH(GX$8)))</f>
        <v>0</v>
      </c>
      <c r="GY810" s="238">
        <f>IF(OR(GY$8&lt;ШР!$N19),0,ШР!$Q19*SUMIFS(ШР!$Z19:$AK19,ШР!$Z$1:$AK$1,MONTH(GY$8)))</f>
        <v>0</v>
      </c>
      <c r="GZ810" s="238">
        <f>IF(OR(GZ$8&lt;ШР!$N19),0,ШР!$Q19*SUMIFS(ШР!$Z19:$AK19,ШР!$Z$1:$AK$1,MONTH(GZ$8)))</f>
        <v>0</v>
      </c>
      <c r="HA810" s="228"/>
      <c r="HB810" s="228"/>
    </row>
    <row r="811" spans="1:210" s="239" customFormat="1" ht="10.199999999999999">
      <c r="A811" s="228"/>
      <c r="B811" s="229"/>
      <c r="C811" s="230"/>
      <c r="D811" s="229"/>
      <c r="E811" s="270"/>
      <c r="F811" s="116"/>
      <c r="G811" s="231"/>
      <c r="H811" s="228"/>
      <c r="I811" s="228" t="str">
        <f t="shared" si="3760"/>
        <v>Количество сотрудников с указанной должностью</v>
      </c>
      <c r="J811" s="228"/>
      <c r="K811" s="228"/>
      <c r="L811" s="228"/>
      <c r="M811" s="232" t="s">
        <v>6</v>
      </c>
      <c r="N811" s="642">
        <f>ШР!K20</f>
        <v>0</v>
      </c>
      <c r="O811" s="228"/>
      <c r="P811" s="231"/>
      <c r="Q811" s="228" t="s">
        <v>205</v>
      </c>
      <c r="R811" s="228"/>
      <c r="S811" s="228"/>
      <c r="T811" s="228"/>
      <c r="U811" s="228"/>
      <c r="V811" s="228"/>
      <c r="W811" s="235"/>
      <c r="X811" s="236"/>
      <c r="Y811" s="231" t="s">
        <v>6</v>
      </c>
      <c r="Z811" s="237"/>
      <c r="AA811" s="238">
        <f>IF(OR(AA$8&lt;ШР!$N20),0,ШР!$Q20*SUMIFS(ШР!$Z20:$AK20,ШР!$Z$1:$AK$1,MONTH(AA$8)))</f>
        <v>0</v>
      </c>
      <c r="AB811" s="238">
        <f>IF(OR(AB$8&lt;ШР!$N20),0,ШР!$Q20*SUMIFS(ШР!$Z20:$AK20,ШР!$Z$1:$AK$1,MONTH(AB$8)))</f>
        <v>0</v>
      </c>
      <c r="AC811" s="238">
        <f>IF(OR(AC$8&lt;ШР!$N20),0,ШР!$Q20*SUMIFS(ШР!$Z20:$AK20,ШР!$Z$1:$AK$1,MONTH(AC$8)))</f>
        <v>0</v>
      </c>
      <c r="AD811" s="238">
        <f>IF(OR(AD$8&lt;ШР!$N20),0,ШР!$Q20*SUMIFS(ШР!$Z20:$AK20,ШР!$Z$1:$AK$1,MONTH(AD$8)))</f>
        <v>0</v>
      </c>
      <c r="AE811" s="238">
        <f>IF(OR(AE$8&lt;ШР!$N20),0,ШР!$Q20*SUMIFS(ШР!$Z20:$AK20,ШР!$Z$1:$AK$1,MONTH(AE$8)))</f>
        <v>0</v>
      </c>
      <c r="AF811" s="238">
        <f>IF(OR(AF$8&lt;ШР!$N20),0,ШР!$Q20*SUMIFS(ШР!$Z20:$AK20,ШР!$Z$1:$AK$1,MONTH(AF$8)))</f>
        <v>0</v>
      </c>
      <c r="AG811" s="238">
        <f>IF(OR(AG$8&lt;ШР!$N20),0,ШР!$Q20*SUMIFS(ШР!$Z20:$AK20,ШР!$Z$1:$AK$1,MONTH(AG$8)))</f>
        <v>0</v>
      </c>
      <c r="AH811" s="238">
        <f>IF(OR(AH$8&lt;ШР!$N20),0,ШР!$Q20*SUMIFS(ШР!$Z20:$AK20,ШР!$Z$1:$AK$1,MONTH(AH$8)))</f>
        <v>0</v>
      </c>
      <c r="AI811" s="238">
        <f>IF(OR(AI$8&lt;ШР!$N20),0,ШР!$Q20*SUMIFS(ШР!$Z20:$AK20,ШР!$Z$1:$AK$1,MONTH(AI$8)))</f>
        <v>0</v>
      </c>
      <c r="AJ811" s="238">
        <f>IF(OR(AJ$8&lt;ШР!$N20),0,ШР!$Q20*SUMIFS(ШР!$Z20:$AK20,ШР!$Z$1:$AK$1,MONTH(AJ$8)))</f>
        <v>0</v>
      </c>
      <c r="AK811" s="238">
        <f>IF(OR(AK$8&lt;ШР!$N20),0,ШР!$Q20*SUMIFS(ШР!$Z20:$AK20,ШР!$Z$1:$AK$1,MONTH(AK$8)))</f>
        <v>0</v>
      </c>
      <c r="AL811" s="238">
        <f>IF(OR(AL$8&lt;ШР!$N20),0,ШР!$Q20*SUMIFS(ШР!$Z20:$AK20,ШР!$Z$1:$AK$1,MONTH(AL$8)))</f>
        <v>0</v>
      </c>
      <c r="AM811" s="238">
        <f>IF(OR(AM$8&lt;ШР!$N20),0,ШР!$Q20*SUMIFS(ШР!$Z20:$AK20,ШР!$Z$1:$AK$1,MONTH(AM$8)))</f>
        <v>0</v>
      </c>
      <c r="AN811" s="238">
        <f>IF(OR(AN$8&lt;ШР!$N20),0,ШР!$Q20*SUMIFS(ШР!$Z20:$AK20,ШР!$Z$1:$AK$1,MONTH(AN$8)))</f>
        <v>0</v>
      </c>
      <c r="AO811" s="238">
        <f>IF(OR(AO$8&lt;ШР!$N20),0,ШР!$Q20*SUMIFS(ШР!$Z20:$AK20,ШР!$Z$1:$AK$1,MONTH(AO$8)))</f>
        <v>0</v>
      </c>
      <c r="AP811" s="238">
        <f>IF(OR(AP$8&lt;ШР!$N20),0,ШР!$Q20*SUMIFS(ШР!$Z20:$AK20,ШР!$Z$1:$AK$1,MONTH(AP$8)))</f>
        <v>0</v>
      </c>
      <c r="AQ811" s="238">
        <f>IF(OR(AQ$8&lt;ШР!$N20),0,ШР!$Q20*SUMIFS(ШР!$Z20:$AK20,ШР!$Z$1:$AK$1,MONTH(AQ$8)))</f>
        <v>0</v>
      </c>
      <c r="AR811" s="238">
        <f>IF(OR(AR$8&lt;ШР!$N20),0,ШР!$Q20*SUMIFS(ШР!$Z20:$AK20,ШР!$Z$1:$AK$1,MONTH(AR$8)))</f>
        <v>0</v>
      </c>
      <c r="AS811" s="238">
        <f>IF(OR(AS$8&lt;ШР!$N20),0,ШР!$Q20*SUMIFS(ШР!$Z20:$AK20,ШР!$Z$1:$AK$1,MONTH(AS$8)))</f>
        <v>0</v>
      </c>
      <c r="AT811" s="238">
        <f>IF(OR(AT$8&lt;ШР!$N20),0,ШР!$Q20*SUMIFS(ШР!$Z20:$AK20,ШР!$Z$1:$AK$1,MONTH(AT$8)))</f>
        <v>0</v>
      </c>
      <c r="AU811" s="238">
        <f>IF(OR(AU$8&lt;ШР!$N20),0,ШР!$Q20*SUMIFS(ШР!$Z20:$AK20,ШР!$Z$1:$AK$1,MONTH(AU$8)))</f>
        <v>0</v>
      </c>
      <c r="AV811" s="238">
        <f>IF(OR(AV$8&lt;ШР!$N20),0,ШР!$Q20*SUMIFS(ШР!$Z20:$AK20,ШР!$Z$1:$AK$1,MONTH(AV$8)))</f>
        <v>0</v>
      </c>
      <c r="AW811" s="238">
        <f>IF(OR(AW$8&lt;ШР!$N20),0,ШР!$Q20*SUMIFS(ШР!$Z20:$AK20,ШР!$Z$1:$AK$1,MONTH(AW$8)))</f>
        <v>0</v>
      </c>
      <c r="AX811" s="238">
        <f>IF(OR(AX$8&lt;ШР!$N20),0,ШР!$Q20*SUMIFS(ШР!$Z20:$AK20,ШР!$Z$1:$AK$1,MONTH(AX$8)))</f>
        <v>0</v>
      </c>
      <c r="AY811" s="238">
        <f>IF(OR(AY$8&lt;ШР!$N20),0,ШР!$Q20*SUMIFS(ШР!$Z20:$AK20,ШР!$Z$1:$AK$1,MONTH(AY$8)))</f>
        <v>0</v>
      </c>
      <c r="AZ811" s="238">
        <f>IF(OR(AZ$8&lt;ШР!$N20),0,ШР!$Q20*SUMIFS(ШР!$Z20:$AK20,ШР!$Z$1:$AK$1,MONTH(AZ$8)))</f>
        <v>0</v>
      </c>
      <c r="BA811" s="238">
        <f>IF(OR(BA$8&lt;ШР!$N20),0,ШР!$Q20*SUMIFS(ШР!$Z20:$AK20,ШР!$Z$1:$AK$1,MONTH(BA$8)))</f>
        <v>0</v>
      </c>
      <c r="BB811" s="238">
        <f>IF(OR(BB$8&lt;ШР!$N20),0,ШР!$Q20*SUMIFS(ШР!$Z20:$AK20,ШР!$Z$1:$AK$1,MONTH(BB$8)))</f>
        <v>0</v>
      </c>
      <c r="BC811" s="238">
        <f>IF(OR(BC$8&lt;ШР!$N20),0,ШР!$Q20*SUMIFS(ШР!$Z20:$AK20,ШР!$Z$1:$AK$1,MONTH(BC$8)))</f>
        <v>0</v>
      </c>
      <c r="BD811" s="238">
        <f>IF(OR(BD$8&lt;ШР!$N20),0,ШР!$Q20*SUMIFS(ШР!$Z20:$AK20,ШР!$Z$1:$AK$1,MONTH(BD$8)))</f>
        <v>0</v>
      </c>
      <c r="BE811" s="238">
        <f>IF(OR(BE$8&lt;ШР!$N20),0,ШР!$Q20*SUMIFS(ШР!$Z20:$AK20,ШР!$Z$1:$AK$1,MONTH(BE$8)))</f>
        <v>0</v>
      </c>
      <c r="BF811" s="238">
        <f>IF(OR(BF$8&lt;ШР!$N20),0,ШР!$Q20*SUMIFS(ШР!$Z20:$AK20,ШР!$Z$1:$AK$1,MONTH(BF$8)))</f>
        <v>0</v>
      </c>
      <c r="BG811" s="238">
        <f>IF(OR(BG$8&lt;ШР!$N20),0,ШР!$Q20*SUMIFS(ШР!$Z20:$AK20,ШР!$Z$1:$AK$1,MONTH(BG$8)))</f>
        <v>0</v>
      </c>
      <c r="BH811" s="238">
        <f>IF(OR(BH$8&lt;ШР!$N20),0,ШР!$Q20*SUMIFS(ШР!$Z20:$AK20,ШР!$Z$1:$AK$1,MONTH(BH$8)))</f>
        <v>0</v>
      </c>
      <c r="BI811" s="238">
        <f>IF(OR(BI$8&lt;ШР!$N20),0,ШР!$Q20*SUMIFS(ШР!$Z20:$AK20,ШР!$Z$1:$AK$1,MONTH(BI$8)))</f>
        <v>0</v>
      </c>
      <c r="BJ811" s="238">
        <f>IF(OR(BJ$8&lt;ШР!$N20),0,ШР!$Q20*SUMIFS(ШР!$Z20:$AK20,ШР!$Z$1:$AK$1,MONTH(BJ$8)))</f>
        <v>0</v>
      </c>
      <c r="BK811" s="238">
        <f>IF(OR(BK$8&lt;ШР!$N20),0,ШР!$Q20*SUMIFS(ШР!$Z20:$AK20,ШР!$Z$1:$AK$1,MONTH(BK$8)))</f>
        <v>0</v>
      </c>
      <c r="BL811" s="238">
        <f>IF(OR(BL$8&lt;ШР!$N20),0,ШР!$Q20*SUMIFS(ШР!$Z20:$AK20,ШР!$Z$1:$AK$1,MONTH(BL$8)))</f>
        <v>0</v>
      </c>
      <c r="BM811" s="238">
        <f>IF(OR(BM$8&lt;ШР!$N20),0,ШР!$Q20*SUMIFS(ШР!$Z20:$AK20,ШР!$Z$1:$AK$1,MONTH(BM$8)))</f>
        <v>0</v>
      </c>
      <c r="BN811" s="238">
        <f>IF(OR(BN$8&lt;ШР!$N20),0,ШР!$Q20*SUMIFS(ШР!$Z20:$AK20,ШР!$Z$1:$AK$1,MONTH(BN$8)))</f>
        <v>0</v>
      </c>
      <c r="BO811" s="238">
        <f>IF(OR(BO$8&lt;ШР!$N20),0,ШР!$Q20*SUMIFS(ШР!$Z20:$AK20,ШР!$Z$1:$AK$1,MONTH(BO$8)))</f>
        <v>0</v>
      </c>
      <c r="BP811" s="238">
        <f>IF(OR(BP$8&lt;ШР!$N20),0,ШР!$Q20*SUMIFS(ШР!$Z20:$AK20,ШР!$Z$1:$AK$1,MONTH(BP$8)))</f>
        <v>0</v>
      </c>
      <c r="BQ811" s="238">
        <f>IF(OR(BQ$8&lt;ШР!$N20),0,ШР!$Q20*SUMIFS(ШР!$Z20:$AK20,ШР!$Z$1:$AK$1,MONTH(BQ$8)))</f>
        <v>0</v>
      </c>
      <c r="BR811" s="238">
        <f>IF(OR(BR$8&lt;ШР!$N20),0,ШР!$Q20*SUMIFS(ШР!$Z20:$AK20,ШР!$Z$1:$AK$1,MONTH(BR$8)))</f>
        <v>0</v>
      </c>
      <c r="BS811" s="238">
        <f>IF(OR(BS$8&lt;ШР!$N20),0,ШР!$Q20*SUMIFS(ШР!$Z20:$AK20,ШР!$Z$1:$AK$1,MONTH(BS$8)))</f>
        <v>0</v>
      </c>
      <c r="BT811" s="238">
        <f>IF(OR(BT$8&lt;ШР!$N20),0,ШР!$Q20*SUMIFS(ШР!$Z20:$AK20,ШР!$Z$1:$AK$1,MONTH(BT$8)))</f>
        <v>0</v>
      </c>
      <c r="BU811" s="238">
        <f>IF(OR(BU$8&lt;ШР!$N20),0,ШР!$Q20*SUMIFS(ШР!$Z20:$AK20,ШР!$Z$1:$AK$1,MONTH(BU$8)))</f>
        <v>0</v>
      </c>
      <c r="BV811" s="238">
        <f>IF(OR(BV$8&lt;ШР!$N20),0,ШР!$Q20*SUMIFS(ШР!$Z20:$AK20,ШР!$Z$1:$AK$1,MONTH(BV$8)))</f>
        <v>0</v>
      </c>
      <c r="BW811" s="238">
        <f>IF(OR(BW$8&lt;ШР!$N20),0,ШР!$Q20*SUMIFS(ШР!$Z20:$AK20,ШР!$Z$1:$AK$1,MONTH(BW$8)))</f>
        <v>0</v>
      </c>
      <c r="BX811" s="238">
        <f>IF(OR(BX$8&lt;ШР!$N20),0,ШР!$Q20*SUMIFS(ШР!$Z20:$AK20,ШР!$Z$1:$AK$1,MONTH(BX$8)))</f>
        <v>0</v>
      </c>
      <c r="BY811" s="238">
        <f>IF(OR(BY$8&lt;ШР!$N20),0,ШР!$Q20*SUMIFS(ШР!$Z20:$AK20,ШР!$Z$1:$AK$1,MONTH(BY$8)))</f>
        <v>0</v>
      </c>
      <c r="BZ811" s="238">
        <f>IF(OR(BZ$8&lt;ШР!$N20),0,ШР!$Q20*SUMIFS(ШР!$Z20:$AK20,ШР!$Z$1:$AK$1,MONTH(BZ$8)))</f>
        <v>0</v>
      </c>
      <c r="CA811" s="238">
        <f>IF(OR(CA$8&lt;ШР!$N20),0,ШР!$Q20*SUMIFS(ШР!$Z20:$AK20,ШР!$Z$1:$AK$1,MONTH(CA$8)))</f>
        <v>0</v>
      </c>
      <c r="CB811" s="238">
        <f>IF(OR(CB$8&lt;ШР!$N20),0,ШР!$Q20*SUMIFS(ШР!$Z20:$AK20,ШР!$Z$1:$AK$1,MONTH(CB$8)))</f>
        <v>0</v>
      </c>
      <c r="CC811" s="238">
        <f>IF(OR(CC$8&lt;ШР!$N20),0,ШР!$Q20*SUMIFS(ШР!$Z20:$AK20,ШР!$Z$1:$AK$1,MONTH(CC$8)))</f>
        <v>0</v>
      </c>
      <c r="CD811" s="238">
        <f>IF(OR(CD$8&lt;ШР!$N20),0,ШР!$Q20*SUMIFS(ШР!$Z20:$AK20,ШР!$Z$1:$AK$1,MONTH(CD$8)))</f>
        <v>0</v>
      </c>
      <c r="CE811" s="238">
        <f>IF(OR(CE$8&lt;ШР!$N20),0,ШР!$Q20*SUMIFS(ШР!$Z20:$AK20,ШР!$Z$1:$AK$1,MONTH(CE$8)))</f>
        <v>0</v>
      </c>
      <c r="CF811" s="238">
        <f>IF(OR(CF$8&lt;ШР!$N20),0,ШР!$Q20*SUMIFS(ШР!$Z20:$AK20,ШР!$Z$1:$AK$1,MONTH(CF$8)))</f>
        <v>0</v>
      </c>
      <c r="CG811" s="238">
        <f>IF(OR(CG$8&lt;ШР!$N20),0,ШР!$Q20*SUMIFS(ШР!$Z20:$AK20,ШР!$Z$1:$AK$1,MONTH(CG$8)))</f>
        <v>0</v>
      </c>
      <c r="CH811" s="238">
        <f>IF(OR(CH$8&lt;ШР!$N20),0,ШР!$Q20*SUMIFS(ШР!$Z20:$AK20,ШР!$Z$1:$AK$1,MONTH(CH$8)))</f>
        <v>0</v>
      </c>
      <c r="CI811" s="238">
        <f>IF(OR(CI$8&lt;ШР!$N20),0,ШР!$Q20*SUMIFS(ШР!$Z20:$AK20,ШР!$Z$1:$AK$1,MONTH(CI$8)))</f>
        <v>0</v>
      </c>
      <c r="CJ811" s="238">
        <f>IF(OR(CJ$8&lt;ШР!$N20),0,ШР!$Q20*SUMIFS(ШР!$Z20:$AK20,ШР!$Z$1:$AK$1,MONTH(CJ$8)))</f>
        <v>0</v>
      </c>
      <c r="CK811" s="238">
        <f>IF(OR(CK$8&lt;ШР!$N20),0,ШР!$Q20*SUMIFS(ШР!$Z20:$AK20,ШР!$Z$1:$AK$1,MONTH(CK$8)))</f>
        <v>0</v>
      </c>
      <c r="CL811" s="238">
        <f>IF(OR(CL$8&lt;ШР!$N20),0,ШР!$Q20*SUMIFS(ШР!$Z20:$AK20,ШР!$Z$1:$AK$1,MONTH(CL$8)))</f>
        <v>0</v>
      </c>
      <c r="CM811" s="238">
        <f>IF(OR(CM$8&lt;ШР!$N20),0,ШР!$Q20*SUMIFS(ШР!$Z20:$AK20,ШР!$Z$1:$AK$1,MONTH(CM$8)))</f>
        <v>0</v>
      </c>
      <c r="CN811" s="238">
        <f>IF(OR(CN$8&lt;ШР!$N20),0,ШР!$Q20*SUMIFS(ШР!$Z20:$AK20,ШР!$Z$1:$AK$1,MONTH(CN$8)))</f>
        <v>0</v>
      </c>
      <c r="CO811" s="238">
        <f>IF(OR(CO$8&lt;ШР!$N20),0,ШР!$Q20*SUMIFS(ШР!$Z20:$AK20,ШР!$Z$1:$AK$1,MONTH(CO$8)))</f>
        <v>0</v>
      </c>
      <c r="CP811" s="238">
        <f>IF(OR(CP$8&lt;ШР!$N20),0,ШР!$Q20*SUMIFS(ШР!$Z20:$AK20,ШР!$Z$1:$AK$1,MONTH(CP$8)))</f>
        <v>0</v>
      </c>
      <c r="CQ811" s="238">
        <f>IF(OR(CQ$8&lt;ШР!$N20),0,ШР!$Q20*SUMIFS(ШР!$Z20:$AK20,ШР!$Z$1:$AK$1,MONTH(CQ$8)))</f>
        <v>0</v>
      </c>
      <c r="CR811" s="238">
        <f>IF(OR(CR$8&lt;ШР!$N20),0,ШР!$Q20*SUMIFS(ШР!$Z20:$AK20,ШР!$Z$1:$AK$1,MONTH(CR$8)))</f>
        <v>0</v>
      </c>
      <c r="CS811" s="238">
        <f>IF(OR(CS$8&lt;ШР!$N20),0,ШР!$Q20*SUMIFS(ШР!$Z20:$AK20,ШР!$Z$1:$AK$1,MONTH(CS$8)))</f>
        <v>0</v>
      </c>
      <c r="CT811" s="238">
        <f>IF(OR(CT$8&lt;ШР!$N20),0,ШР!$Q20*SUMIFS(ШР!$Z20:$AK20,ШР!$Z$1:$AK$1,MONTH(CT$8)))</f>
        <v>0</v>
      </c>
      <c r="CU811" s="238">
        <f>IF(OR(CU$8&lt;ШР!$N20),0,ШР!$Q20*SUMIFS(ШР!$Z20:$AK20,ШР!$Z$1:$AK$1,MONTH(CU$8)))</f>
        <v>0</v>
      </c>
      <c r="CV811" s="238">
        <f>IF(OR(CV$8&lt;ШР!$N20),0,ШР!$Q20*SUMIFS(ШР!$Z20:$AK20,ШР!$Z$1:$AK$1,MONTH(CV$8)))</f>
        <v>0</v>
      </c>
      <c r="CW811" s="238">
        <f>IF(OR(CW$8&lt;ШР!$N20),0,ШР!$Q20*SUMIFS(ШР!$Z20:$AK20,ШР!$Z$1:$AK$1,MONTH(CW$8)))</f>
        <v>0</v>
      </c>
      <c r="CX811" s="238">
        <f>IF(OR(CX$8&lt;ШР!$N20),0,ШР!$Q20*SUMIFS(ШР!$Z20:$AK20,ШР!$Z$1:$AK$1,MONTH(CX$8)))</f>
        <v>0</v>
      </c>
      <c r="CY811" s="238">
        <f>IF(OR(CY$8&lt;ШР!$N20),0,ШР!$Q20*SUMIFS(ШР!$Z20:$AK20,ШР!$Z$1:$AK$1,MONTH(CY$8)))</f>
        <v>0</v>
      </c>
      <c r="CZ811" s="238">
        <f>IF(OR(CZ$8&lt;ШР!$N20),0,ШР!$Q20*SUMIFS(ШР!$Z20:$AK20,ШР!$Z$1:$AK$1,MONTH(CZ$8)))</f>
        <v>0</v>
      </c>
      <c r="DA811" s="238">
        <f>IF(OR(DA$8&lt;ШР!$N20),0,ШР!$Q20*SUMIFS(ШР!$Z20:$AK20,ШР!$Z$1:$AK$1,MONTH(DA$8)))</f>
        <v>0</v>
      </c>
      <c r="DB811" s="238">
        <f>IF(OR(DB$8&lt;ШР!$N20),0,ШР!$Q20*SUMIFS(ШР!$Z20:$AK20,ШР!$Z$1:$AK$1,MONTH(DB$8)))</f>
        <v>0</v>
      </c>
      <c r="DC811" s="238">
        <f>IF(OR(DC$8&lt;ШР!$N20),0,ШР!$Q20*SUMIFS(ШР!$Z20:$AK20,ШР!$Z$1:$AK$1,MONTH(DC$8)))</f>
        <v>0</v>
      </c>
      <c r="DD811" s="238">
        <f>IF(OR(DD$8&lt;ШР!$N20),0,ШР!$Q20*SUMIFS(ШР!$Z20:$AK20,ШР!$Z$1:$AK$1,MONTH(DD$8)))</f>
        <v>0</v>
      </c>
      <c r="DE811" s="238">
        <f>IF(OR(DE$8&lt;ШР!$N20),0,ШР!$Q20*SUMIFS(ШР!$Z20:$AK20,ШР!$Z$1:$AK$1,MONTH(DE$8)))</f>
        <v>0</v>
      </c>
      <c r="DF811" s="238">
        <f>IF(OR(DF$8&lt;ШР!$N20),0,ШР!$Q20*SUMIFS(ШР!$Z20:$AK20,ШР!$Z$1:$AK$1,MONTH(DF$8)))</f>
        <v>0</v>
      </c>
      <c r="DG811" s="238">
        <f>IF(OR(DG$8&lt;ШР!$N20),0,ШР!$Q20*SUMIFS(ШР!$Z20:$AK20,ШР!$Z$1:$AK$1,MONTH(DG$8)))</f>
        <v>0</v>
      </c>
      <c r="DH811" s="238">
        <f>IF(OR(DH$8&lt;ШР!$N20),0,ШР!$Q20*SUMIFS(ШР!$Z20:$AK20,ШР!$Z$1:$AK$1,MONTH(DH$8)))</f>
        <v>0</v>
      </c>
      <c r="DI811" s="238">
        <f>IF(OR(DI$8&lt;ШР!$N20),0,ШР!$Q20*SUMIFS(ШР!$Z20:$AK20,ШР!$Z$1:$AK$1,MONTH(DI$8)))</f>
        <v>0</v>
      </c>
      <c r="DJ811" s="238">
        <f>IF(OR(DJ$8&lt;ШР!$N20),0,ШР!$Q20*SUMIFS(ШР!$Z20:$AK20,ШР!$Z$1:$AK$1,MONTH(DJ$8)))</f>
        <v>0</v>
      </c>
      <c r="DK811" s="238">
        <f>IF(OR(DK$8&lt;ШР!$N20),0,ШР!$Q20*SUMIFS(ШР!$Z20:$AK20,ШР!$Z$1:$AK$1,MONTH(DK$8)))</f>
        <v>0</v>
      </c>
      <c r="DL811" s="238">
        <f>IF(OR(DL$8&lt;ШР!$N20),0,ШР!$Q20*SUMIFS(ШР!$Z20:$AK20,ШР!$Z$1:$AK$1,MONTH(DL$8)))</f>
        <v>0</v>
      </c>
      <c r="DM811" s="238">
        <f>IF(OR(DM$8&lt;ШР!$N20),0,ШР!$Q20*SUMIFS(ШР!$Z20:$AK20,ШР!$Z$1:$AK$1,MONTH(DM$8)))</f>
        <v>0</v>
      </c>
      <c r="DN811" s="238">
        <f>IF(OR(DN$8&lt;ШР!$N20),0,ШР!$Q20*SUMIFS(ШР!$Z20:$AK20,ШР!$Z$1:$AK$1,MONTH(DN$8)))</f>
        <v>0</v>
      </c>
      <c r="DO811" s="238">
        <f>IF(OR(DO$8&lt;ШР!$N20),0,ШР!$Q20*SUMIFS(ШР!$Z20:$AK20,ШР!$Z$1:$AK$1,MONTH(DO$8)))</f>
        <v>0</v>
      </c>
      <c r="DP811" s="238">
        <f>IF(OR(DP$8&lt;ШР!$N20),0,ШР!$Q20*SUMIFS(ШР!$Z20:$AK20,ШР!$Z$1:$AK$1,MONTH(DP$8)))</f>
        <v>0</v>
      </c>
      <c r="DQ811" s="238">
        <f>IF(OR(DQ$8&lt;ШР!$N20),0,ШР!$Q20*SUMIFS(ШР!$Z20:$AK20,ШР!$Z$1:$AK$1,MONTH(DQ$8)))</f>
        <v>0</v>
      </c>
      <c r="DR811" s="238">
        <f>IF(OR(DR$8&lt;ШР!$N20),0,ШР!$Q20*SUMIFS(ШР!$Z20:$AK20,ШР!$Z$1:$AK$1,MONTH(DR$8)))</f>
        <v>0</v>
      </c>
      <c r="DS811" s="238">
        <f>IF(OR(DS$8&lt;ШР!$N20),0,ШР!$Q20*SUMIFS(ШР!$Z20:$AK20,ШР!$Z$1:$AK$1,MONTH(DS$8)))</f>
        <v>0</v>
      </c>
      <c r="DT811" s="238">
        <f>IF(OR(DT$8&lt;ШР!$N20),0,ШР!$Q20*SUMIFS(ШР!$Z20:$AK20,ШР!$Z$1:$AK$1,MONTH(DT$8)))</f>
        <v>0</v>
      </c>
      <c r="DU811" s="238">
        <f>IF(OR(DU$8&lt;ШР!$N20),0,ШР!$Q20*SUMIFS(ШР!$Z20:$AK20,ШР!$Z$1:$AK$1,MONTH(DU$8)))</f>
        <v>0</v>
      </c>
      <c r="DV811" s="238">
        <f>IF(OR(DV$8&lt;ШР!$N20),0,ШР!$Q20*SUMIFS(ШР!$Z20:$AK20,ШР!$Z$1:$AK$1,MONTH(DV$8)))</f>
        <v>0</v>
      </c>
      <c r="DW811" s="238">
        <f>IF(OR(DW$8&lt;ШР!$N20),0,ШР!$Q20*SUMIFS(ШР!$Z20:$AK20,ШР!$Z$1:$AK$1,MONTH(DW$8)))</f>
        <v>0</v>
      </c>
      <c r="DX811" s="238">
        <f>IF(OR(DX$8&lt;ШР!$N20),0,ШР!$Q20*SUMIFS(ШР!$Z20:$AK20,ШР!$Z$1:$AK$1,MONTH(DX$8)))</f>
        <v>0</v>
      </c>
      <c r="DY811" s="238">
        <f>IF(OR(DY$8&lt;ШР!$N20),0,ШР!$Q20*SUMIFS(ШР!$Z20:$AK20,ШР!$Z$1:$AK$1,MONTH(DY$8)))</f>
        <v>0</v>
      </c>
      <c r="DZ811" s="238">
        <f>IF(OR(DZ$8&lt;ШР!$N20),0,ШР!$Q20*SUMIFS(ШР!$Z20:$AK20,ШР!$Z$1:$AK$1,MONTH(DZ$8)))</f>
        <v>0</v>
      </c>
      <c r="EA811" s="238">
        <f>IF(OR(EA$8&lt;ШР!$N20),0,ШР!$Q20*SUMIFS(ШР!$Z20:$AK20,ШР!$Z$1:$AK$1,MONTH(EA$8)))</f>
        <v>0</v>
      </c>
      <c r="EB811" s="238">
        <f>IF(OR(EB$8&lt;ШР!$N20),0,ШР!$Q20*SUMIFS(ШР!$Z20:$AK20,ШР!$Z$1:$AK$1,MONTH(EB$8)))</f>
        <v>0</v>
      </c>
      <c r="EC811" s="238">
        <f>IF(OR(EC$8&lt;ШР!$N20),0,ШР!$Q20*SUMIFS(ШР!$Z20:$AK20,ШР!$Z$1:$AK$1,MONTH(EC$8)))</f>
        <v>0</v>
      </c>
      <c r="ED811" s="238">
        <f>IF(OR(ED$8&lt;ШР!$N20),0,ШР!$Q20*SUMIFS(ШР!$Z20:$AK20,ШР!$Z$1:$AK$1,MONTH(ED$8)))</f>
        <v>0</v>
      </c>
      <c r="EE811" s="238">
        <f>IF(OR(EE$8&lt;ШР!$N20),0,ШР!$Q20*SUMIFS(ШР!$Z20:$AK20,ШР!$Z$1:$AK$1,MONTH(EE$8)))</f>
        <v>0</v>
      </c>
      <c r="EF811" s="238">
        <f>IF(OR(EF$8&lt;ШР!$N20),0,ШР!$Q20*SUMIFS(ШР!$Z20:$AK20,ШР!$Z$1:$AK$1,MONTH(EF$8)))</f>
        <v>0</v>
      </c>
      <c r="EG811" s="238">
        <f>IF(OR(EG$8&lt;ШР!$N20),0,ШР!$Q20*SUMIFS(ШР!$Z20:$AK20,ШР!$Z$1:$AK$1,MONTH(EG$8)))</f>
        <v>0</v>
      </c>
      <c r="EH811" s="238">
        <f>IF(OR(EH$8&lt;ШР!$N20),0,ШР!$Q20*SUMIFS(ШР!$Z20:$AK20,ШР!$Z$1:$AK$1,MONTH(EH$8)))</f>
        <v>0</v>
      </c>
      <c r="EI811" s="238">
        <f>IF(OR(EI$8&lt;ШР!$N20),0,ШР!$Q20*SUMIFS(ШР!$Z20:$AK20,ШР!$Z$1:$AK$1,MONTH(EI$8)))</f>
        <v>0</v>
      </c>
      <c r="EJ811" s="238">
        <f>IF(OR(EJ$8&lt;ШР!$N20),0,ШР!$Q20*SUMIFS(ШР!$Z20:$AK20,ШР!$Z$1:$AK$1,MONTH(EJ$8)))</f>
        <v>0</v>
      </c>
      <c r="EK811" s="238">
        <f>IF(OR(EK$8&lt;ШР!$N20),0,ШР!$Q20*SUMIFS(ШР!$Z20:$AK20,ШР!$Z$1:$AK$1,MONTH(EK$8)))</f>
        <v>0</v>
      </c>
      <c r="EL811" s="238">
        <f>IF(OR(EL$8&lt;ШР!$N20),0,ШР!$Q20*SUMIFS(ШР!$Z20:$AK20,ШР!$Z$1:$AK$1,MONTH(EL$8)))</f>
        <v>0</v>
      </c>
      <c r="EM811" s="238">
        <f>IF(OR(EM$8&lt;ШР!$N20),0,ШР!$Q20*SUMIFS(ШР!$Z20:$AK20,ШР!$Z$1:$AK$1,MONTH(EM$8)))</f>
        <v>0</v>
      </c>
      <c r="EN811" s="238">
        <f>IF(OR(EN$8&lt;ШР!$N20),0,ШР!$Q20*SUMIFS(ШР!$Z20:$AK20,ШР!$Z$1:$AK$1,MONTH(EN$8)))</f>
        <v>0</v>
      </c>
      <c r="EO811" s="238">
        <f>IF(OR(EO$8&lt;ШР!$N20),0,ШР!$Q20*SUMIFS(ШР!$Z20:$AK20,ШР!$Z$1:$AK$1,MONTH(EO$8)))</f>
        <v>0</v>
      </c>
      <c r="EP811" s="238">
        <f>IF(OR(EP$8&lt;ШР!$N20),0,ШР!$Q20*SUMIFS(ШР!$Z20:$AK20,ШР!$Z$1:$AK$1,MONTH(EP$8)))</f>
        <v>0</v>
      </c>
      <c r="EQ811" s="238">
        <f>IF(OR(EQ$8&lt;ШР!$N20),0,ШР!$Q20*SUMIFS(ШР!$Z20:$AK20,ШР!$Z$1:$AK$1,MONTH(EQ$8)))</f>
        <v>0</v>
      </c>
      <c r="ER811" s="238">
        <f>IF(OR(ER$8&lt;ШР!$N20),0,ШР!$Q20*SUMIFS(ШР!$Z20:$AK20,ШР!$Z$1:$AK$1,MONTH(ER$8)))</f>
        <v>0</v>
      </c>
      <c r="ES811" s="238">
        <f>IF(OR(ES$8&lt;ШР!$N20),0,ШР!$Q20*SUMIFS(ШР!$Z20:$AK20,ШР!$Z$1:$AK$1,MONTH(ES$8)))</f>
        <v>0</v>
      </c>
      <c r="ET811" s="238">
        <f>IF(OR(ET$8&lt;ШР!$N20),0,ШР!$Q20*SUMIFS(ШР!$Z20:$AK20,ШР!$Z$1:$AK$1,MONTH(ET$8)))</f>
        <v>0</v>
      </c>
      <c r="EU811" s="238">
        <f>IF(OR(EU$8&lt;ШР!$N20),0,ШР!$Q20*SUMIFS(ШР!$Z20:$AK20,ШР!$Z$1:$AK$1,MONTH(EU$8)))</f>
        <v>0</v>
      </c>
      <c r="EV811" s="238">
        <f>IF(OR(EV$8&lt;ШР!$N20),0,ШР!$Q20*SUMIFS(ШР!$Z20:$AK20,ШР!$Z$1:$AK$1,MONTH(EV$8)))</f>
        <v>0</v>
      </c>
      <c r="EW811" s="238">
        <f>IF(OR(EW$8&lt;ШР!$N20),0,ШР!$Q20*SUMIFS(ШР!$Z20:$AK20,ШР!$Z$1:$AK$1,MONTH(EW$8)))</f>
        <v>0</v>
      </c>
      <c r="EX811" s="238">
        <f>IF(OR(EX$8&lt;ШР!$N20),0,ШР!$Q20*SUMIFS(ШР!$Z20:$AK20,ШР!$Z$1:$AK$1,MONTH(EX$8)))</f>
        <v>0</v>
      </c>
      <c r="EY811" s="238">
        <f>IF(OR(EY$8&lt;ШР!$N20),0,ШР!$Q20*SUMIFS(ШР!$Z20:$AK20,ШР!$Z$1:$AK$1,MONTH(EY$8)))</f>
        <v>0</v>
      </c>
      <c r="EZ811" s="238">
        <f>IF(OR(EZ$8&lt;ШР!$N20),0,ШР!$Q20*SUMIFS(ШР!$Z20:$AK20,ШР!$Z$1:$AK$1,MONTH(EZ$8)))</f>
        <v>0</v>
      </c>
      <c r="FA811" s="238">
        <f>IF(OR(FA$8&lt;ШР!$N20),0,ШР!$Q20*SUMIFS(ШР!$Z20:$AK20,ШР!$Z$1:$AK$1,MONTH(FA$8)))</f>
        <v>0</v>
      </c>
      <c r="FB811" s="238">
        <f>IF(OR(FB$8&lt;ШР!$N20),0,ШР!$Q20*SUMIFS(ШР!$Z20:$AK20,ШР!$Z$1:$AK$1,MONTH(FB$8)))</f>
        <v>0</v>
      </c>
      <c r="FC811" s="238">
        <f>IF(OR(FC$8&lt;ШР!$N20),0,ШР!$Q20*SUMIFS(ШР!$Z20:$AK20,ШР!$Z$1:$AK$1,MONTH(FC$8)))</f>
        <v>0</v>
      </c>
      <c r="FD811" s="238">
        <f>IF(OR(FD$8&lt;ШР!$N20),0,ШР!$Q20*SUMIFS(ШР!$Z20:$AK20,ШР!$Z$1:$AK$1,MONTH(FD$8)))</f>
        <v>0</v>
      </c>
      <c r="FE811" s="238">
        <f>IF(OR(FE$8&lt;ШР!$N20),0,ШР!$Q20*SUMIFS(ШР!$Z20:$AK20,ШР!$Z$1:$AK$1,MONTH(FE$8)))</f>
        <v>0</v>
      </c>
      <c r="FF811" s="238">
        <f>IF(OR(FF$8&lt;ШР!$N20),0,ШР!$Q20*SUMIFS(ШР!$Z20:$AK20,ШР!$Z$1:$AK$1,MONTH(FF$8)))</f>
        <v>0</v>
      </c>
      <c r="FG811" s="238">
        <f>IF(OR(FG$8&lt;ШР!$N20),0,ШР!$Q20*SUMIFS(ШР!$Z20:$AK20,ШР!$Z$1:$AK$1,MONTH(FG$8)))</f>
        <v>0</v>
      </c>
      <c r="FH811" s="238">
        <f>IF(OR(FH$8&lt;ШР!$N20),0,ШР!$Q20*SUMIFS(ШР!$Z20:$AK20,ШР!$Z$1:$AK$1,MONTH(FH$8)))</f>
        <v>0</v>
      </c>
      <c r="FI811" s="238">
        <f>IF(OR(FI$8&lt;ШР!$N20),0,ШР!$Q20*SUMIFS(ШР!$Z20:$AK20,ШР!$Z$1:$AK$1,MONTH(FI$8)))</f>
        <v>0</v>
      </c>
      <c r="FJ811" s="238">
        <f>IF(OR(FJ$8&lt;ШР!$N20),0,ШР!$Q20*SUMIFS(ШР!$Z20:$AK20,ШР!$Z$1:$AK$1,MONTH(FJ$8)))</f>
        <v>0</v>
      </c>
      <c r="FK811" s="238">
        <f>IF(OR(FK$8&lt;ШР!$N20),0,ШР!$Q20*SUMIFS(ШР!$Z20:$AK20,ШР!$Z$1:$AK$1,MONTH(FK$8)))</f>
        <v>0</v>
      </c>
      <c r="FL811" s="238">
        <f>IF(OR(FL$8&lt;ШР!$N20),0,ШР!$Q20*SUMIFS(ШР!$Z20:$AK20,ШР!$Z$1:$AK$1,MONTH(FL$8)))</f>
        <v>0</v>
      </c>
      <c r="FM811" s="238">
        <f>IF(OR(FM$8&lt;ШР!$N20),0,ШР!$Q20*SUMIFS(ШР!$Z20:$AK20,ШР!$Z$1:$AK$1,MONTH(FM$8)))</f>
        <v>0</v>
      </c>
      <c r="FN811" s="238">
        <f>IF(OR(FN$8&lt;ШР!$N20),0,ШР!$Q20*SUMIFS(ШР!$Z20:$AK20,ШР!$Z$1:$AK$1,MONTH(FN$8)))</f>
        <v>0</v>
      </c>
      <c r="FO811" s="238">
        <f>IF(OR(FO$8&lt;ШР!$N20),0,ШР!$Q20*SUMIFS(ШР!$Z20:$AK20,ШР!$Z$1:$AK$1,MONTH(FO$8)))</f>
        <v>0</v>
      </c>
      <c r="FP811" s="238">
        <f>IF(OR(FP$8&lt;ШР!$N20),0,ШР!$Q20*SUMIFS(ШР!$Z20:$AK20,ШР!$Z$1:$AK$1,MONTH(FP$8)))</f>
        <v>0</v>
      </c>
      <c r="FQ811" s="238">
        <f>IF(OR(FQ$8&lt;ШР!$N20),0,ШР!$Q20*SUMIFS(ШР!$Z20:$AK20,ШР!$Z$1:$AK$1,MONTH(FQ$8)))</f>
        <v>0</v>
      </c>
      <c r="FR811" s="238">
        <f>IF(OR(FR$8&lt;ШР!$N20),0,ШР!$Q20*SUMIFS(ШР!$Z20:$AK20,ШР!$Z$1:$AK$1,MONTH(FR$8)))</f>
        <v>0</v>
      </c>
      <c r="FS811" s="238">
        <f>IF(OR(FS$8&lt;ШР!$N20),0,ШР!$Q20*SUMIFS(ШР!$Z20:$AK20,ШР!$Z$1:$AK$1,MONTH(FS$8)))</f>
        <v>0</v>
      </c>
      <c r="FT811" s="238">
        <f>IF(OR(FT$8&lt;ШР!$N20),0,ШР!$Q20*SUMIFS(ШР!$Z20:$AK20,ШР!$Z$1:$AK$1,MONTH(FT$8)))</f>
        <v>0</v>
      </c>
      <c r="FU811" s="238">
        <f>IF(OR(FU$8&lt;ШР!$N20),0,ШР!$Q20*SUMIFS(ШР!$Z20:$AK20,ШР!$Z$1:$AK$1,MONTH(FU$8)))</f>
        <v>0</v>
      </c>
      <c r="FV811" s="238">
        <f>IF(OR(FV$8&lt;ШР!$N20),0,ШР!$Q20*SUMIFS(ШР!$Z20:$AK20,ШР!$Z$1:$AK$1,MONTH(FV$8)))</f>
        <v>0</v>
      </c>
      <c r="FW811" s="238">
        <f>IF(OR(FW$8&lt;ШР!$N20),0,ШР!$Q20*SUMIFS(ШР!$Z20:$AK20,ШР!$Z$1:$AK$1,MONTH(FW$8)))</f>
        <v>0</v>
      </c>
      <c r="FX811" s="238">
        <f>IF(OR(FX$8&lt;ШР!$N20),0,ШР!$Q20*SUMIFS(ШР!$Z20:$AK20,ШР!$Z$1:$AK$1,MONTH(FX$8)))</f>
        <v>0</v>
      </c>
      <c r="FY811" s="238">
        <f>IF(OR(FY$8&lt;ШР!$N20),0,ШР!$Q20*SUMIFS(ШР!$Z20:$AK20,ШР!$Z$1:$AK$1,MONTH(FY$8)))</f>
        <v>0</v>
      </c>
      <c r="FZ811" s="238">
        <f>IF(OR(FZ$8&lt;ШР!$N20),0,ШР!$Q20*SUMIFS(ШР!$Z20:$AK20,ШР!$Z$1:$AK$1,MONTH(FZ$8)))</f>
        <v>0</v>
      </c>
      <c r="GA811" s="238">
        <f>IF(OR(GA$8&lt;ШР!$N20),0,ШР!$Q20*SUMIFS(ШР!$Z20:$AK20,ШР!$Z$1:$AK$1,MONTH(GA$8)))</f>
        <v>0</v>
      </c>
      <c r="GB811" s="238">
        <f>IF(OR(GB$8&lt;ШР!$N20),0,ШР!$Q20*SUMIFS(ШР!$Z20:$AK20,ШР!$Z$1:$AK$1,MONTH(GB$8)))</f>
        <v>0</v>
      </c>
      <c r="GC811" s="238">
        <f>IF(OR(GC$8&lt;ШР!$N20),0,ШР!$Q20*SUMIFS(ШР!$Z20:$AK20,ШР!$Z$1:$AK$1,MONTH(GC$8)))</f>
        <v>0</v>
      </c>
      <c r="GD811" s="238">
        <f>IF(OR(GD$8&lt;ШР!$N20),0,ШР!$Q20*SUMIFS(ШР!$Z20:$AK20,ШР!$Z$1:$AK$1,MONTH(GD$8)))</f>
        <v>0</v>
      </c>
      <c r="GE811" s="238">
        <f>IF(OR(GE$8&lt;ШР!$N20),0,ШР!$Q20*SUMIFS(ШР!$Z20:$AK20,ШР!$Z$1:$AK$1,MONTH(GE$8)))</f>
        <v>0</v>
      </c>
      <c r="GF811" s="238">
        <f>IF(OR(GF$8&lt;ШР!$N20),0,ШР!$Q20*SUMIFS(ШР!$Z20:$AK20,ШР!$Z$1:$AK$1,MONTH(GF$8)))</f>
        <v>0</v>
      </c>
      <c r="GG811" s="238">
        <f>IF(OR(GG$8&lt;ШР!$N20),0,ШР!$Q20*SUMIFS(ШР!$Z20:$AK20,ШР!$Z$1:$AK$1,MONTH(GG$8)))</f>
        <v>0</v>
      </c>
      <c r="GH811" s="238">
        <f>IF(OR(GH$8&lt;ШР!$N20),0,ШР!$Q20*SUMIFS(ШР!$Z20:$AK20,ШР!$Z$1:$AK$1,MONTH(GH$8)))</f>
        <v>0</v>
      </c>
      <c r="GI811" s="238">
        <f>IF(OR(GI$8&lt;ШР!$N20),0,ШР!$Q20*SUMIFS(ШР!$Z20:$AK20,ШР!$Z$1:$AK$1,MONTH(GI$8)))</f>
        <v>0</v>
      </c>
      <c r="GJ811" s="238">
        <f>IF(OR(GJ$8&lt;ШР!$N20),0,ШР!$Q20*SUMIFS(ШР!$Z20:$AK20,ШР!$Z$1:$AK$1,MONTH(GJ$8)))</f>
        <v>0</v>
      </c>
      <c r="GK811" s="238">
        <f>IF(OR(GK$8&lt;ШР!$N20),0,ШР!$Q20*SUMIFS(ШР!$Z20:$AK20,ШР!$Z$1:$AK$1,MONTH(GK$8)))</f>
        <v>0</v>
      </c>
      <c r="GL811" s="238">
        <f>IF(OR(GL$8&lt;ШР!$N20),0,ШР!$Q20*SUMIFS(ШР!$Z20:$AK20,ШР!$Z$1:$AK$1,MONTH(GL$8)))</f>
        <v>0</v>
      </c>
      <c r="GM811" s="238">
        <f>IF(OR(GM$8&lt;ШР!$N20),0,ШР!$Q20*SUMIFS(ШР!$Z20:$AK20,ШР!$Z$1:$AK$1,MONTH(GM$8)))</f>
        <v>0</v>
      </c>
      <c r="GN811" s="238">
        <f>IF(OR(GN$8&lt;ШР!$N20),0,ШР!$Q20*SUMIFS(ШР!$Z20:$AK20,ШР!$Z$1:$AK$1,MONTH(GN$8)))</f>
        <v>0</v>
      </c>
      <c r="GO811" s="238">
        <f>IF(OR(GO$8&lt;ШР!$N20),0,ШР!$Q20*SUMIFS(ШР!$Z20:$AK20,ШР!$Z$1:$AK$1,MONTH(GO$8)))</f>
        <v>0</v>
      </c>
      <c r="GP811" s="238">
        <f>IF(OR(GP$8&lt;ШР!$N20),0,ШР!$Q20*SUMIFS(ШР!$Z20:$AK20,ШР!$Z$1:$AK$1,MONTH(GP$8)))</f>
        <v>0</v>
      </c>
      <c r="GQ811" s="238">
        <f>IF(OR(GQ$8&lt;ШР!$N20),0,ШР!$Q20*SUMIFS(ШР!$Z20:$AK20,ШР!$Z$1:$AK$1,MONTH(GQ$8)))</f>
        <v>0</v>
      </c>
      <c r="GR811" s="238">
        <f>IF(OR(GR$8&lt;ШР!$N20),0,ШР!$Q20*SUMIFS(ШР!$Z20:$AK20,ШР!$Z$1:$AK$1,MONTH(GR$8)))</f>
        <v>0</v>
      </c>
      <c r="GS811" s="238">
        <f>IF(OR(GS$8&lt;ШР!$N20),0,ШР!$Q20*SUMIFS(ШР!$Z20:$AK20,ШР!$Z$1:$AK$1,MONTH(GS$8)))</f>
        <v>0</v>
      </c>
      <c r="GT811" s="238">
        <f>IF(OR(GT$8&lt;ШР!$N20),0,ШР!$Q20*SUMIFS(ШР!$Z20:$AK20,ШР!$Z$1:$AK$1,MONTH(GT$8)))</f>
        <v>0</v>
      </c>
      <c r="GU811" s="238">
        <f>IF(OR(GU$8&lt;ШР!$N20),0,ШР!$Q20*SUMIFS(ШР!$Z20:$AK20,ШР!$Z$1:$AK$1,MONTH(GU$8)))</f>
        <v>0</v>
      </c>
      <c r="GV811" s="238">
        <f>IF(OR(GV$8&lt;ШР!$N20),0,ШР!$Q20*SUMIFS(ШР!$Z20:$AK20,ШР!$Z$1:$AK$1,MONTH(GV$8)))</f>
        <v>0</v>
      </c>
      <c r="GW811" s="238">
        <f>IF(OR(GW$8&lt;ШР!$N20),0,ШР!$Q20*SUMIFS(ШР!$Z20:$AK20,ШР!$Z$1:$AK$1,MONTH(GW$8)))</f>
        <v>0</v>
      </c>
      <c r="GX811" s="238">
        <f>IF(OR(GX$8&lt;ШР!$N20),0,ШР!$Q20*SUMIFS(ШР!$Z20:$AK20,ШР!$Z$1:$AK$1,MONTH(GX$8)))</f>
        <v>0</v>
      </c>
      <c r="GY811" s="238">
        <f>IF(OR(GY$8&lt;ШР!$N20),0,ШР!$Q20*SUMIFS(ШР!$Z20:$AK20,ШР!$Z$1:$AK$1,MONTH(GY$8)))</f>
        <v>0</v>
      </c>
      <c r="GZ811" s="238">
        <f>IF(OR(GZ$8&lt;ШР!$N20),0,ШР!$Q20*SUMIFS(ШР!$Z20:$AK20,ШР!$Z$1:$AK$1,MONTH(GZ$8)))</f>
        <v>0</v>
      </c>
      <c r="HA811" s="228"/>
      <c r="HB811" s="228"/>
    </row>
    <row r="812" spans="1:210" s="239" customFormat="1" ht="10.199999999999999">
      <c r="A812" s="228"/>
      <c r="B812" s="229"/>
      <c r="C812" s="228"/>
      <c r="D812" s="229"/>
      <c r="E812" s="270"/>
      <c r="F812" s="116"/>
      <c r="G812" s="231"/>
      <c r="H812" s="228"/>
      <c r="I812" s="228" t="str">
        <f t="shared" si="3760"/>
        <v>Количество сотрудников с указанной должностью</v>
      </c>
      <c r="J812" s="228"/>
      <c r="K812" s="228"/>
      <c r="L812" s="228"/>
      <c r="M812" s="232" t="s">
        <v>6</v>
      </c>
      <c r="N812" s="642">
        <f>ШР!K21</f>
        <v>0</v>
      </c>
      <c r="O812" s="228"/>
      <c r="P812" s="231"/>
      <c r="Q812" s="228" t="s">
        <v>205</v>
      </c>
      <c r="R812" s="228"/>
      <c r="S812" s="228"/>
      <c r="T812" s="228"/>
      <c r="U812" s="228"/>
      <c r="V812" s="228"/>
      <c r="W812" s="235"/>
      <c r="X812" s="236"/>
      <c r="Y812" s="231" t="s">
        <v>6</v>
      </c>
      <c r="Z812" s="237"/>
      <c r="AA812" s="238">
        <f>IF(OR(AA$8&lt;ШР!$N21),0,ШР!$Q21*SUMIFS(ШР!$Z21:$AK21,ШР!$Z$1:$AK$1,MONTH(AA$8)))</f>
        <v>0</v>
      </c>
      <c r="AB812" s="238">
        <f>IF(OR(AB$8&lt;ШР!$N21),0,ШР!$Q21*SUMIFS(ШР!$Z21:$AK21,ШР!$Z$1:$AK$1,MONTH(AB$8)))</f>
        <v>0</v>
      </c>
      <c r="AC812" s="238">
        <f>IF(OR(AC$8&lt;ШР!$N21),0,ШР!$Q21*SUMIFS(ШР!$Z21:$AK21,ШР!$Z$1:$AK$1,MONTH(AC$8)))</f>
        <v>0</v>
      </c>
      <c r="AD812" s="238">
        <f>IF(OR(AD$8&lt;ШР!$N21),0,ШР!$Q21*SUMIFS(ШР!$Z21:$AK21,ШР!$Z$1:$AK$1,MONTH(AD$8)))</f>
        <v>0</v>
      </c>
      <c r="AE812" s="238">
        <f>IF(OR(AE$8&lt;ШР!$N21),0,ШР!$Q21*SUMIFS(ШР!$Z21:$AK21,ШР!$Z$1:$AK$1,MONTH(AE$8)))</f>
        <v>0</v>
      </c>
      <c r="AF812" s="238">
        <f>IF(OR(AF$8&lt;ШР!$N21),0,ШР!$Q21*SUMIFS(ШР!$Z21:$AK21,ШР!$Z$1:$AK$1,MONTH(AF$8)))</f>
        <v>0</v>
      </c>
      <c r="AG812" s="238">
        <f>IF(OR(AG$8&lt;ШР!$N21),0,ШР!$Q21*SUMIFS(ШР!$Z21:$AK21,ШР!$Z$1:$AK$1,MONTH(AG$8)))</f>
        <v>0</v>
      </c>
      <c r="AH812" s="238">
        <f>IF(OR(AH$8&lt;ШР!$N21),0,ШР!$Q21*SUMIFS(ШР!$Z21:$AK21,ШР!$Z$1:$AK$1,MONTH(AH$8)))</f>
        <v>0</v>
      </c>
      <c r="AI812" s="238">
        <f>IF(OR(AI$8&lt;ШР!$N21),0,ШР!$Q21*SUMIFS(ШР!$Z21:$AK21,ШР!$Z$1:$AK$1,MONTH(AI$8)))</f>
        <v>0</v>
      </c>
      <c r="AJ812" s="238">
        <f>IF(OR(AJ$8&lt;ШР!$N21),0,ШР!$Q21*SUMIFS(ШР!$Z21:$AK21,ШР!$Z$1:$AK$1,MONTH(AJ$8)))</f>
        <v>0</v>
      </c>
      <c r="AK812" s="238">
        <f>IF(OR(AK$8&lt;ШР!$N21),0,ШР!$Q21*SUMIFS(ШР!$Z21:$AK21,ШР!$Z$1:$AK$1,MONTH(AK$8)))</f>
        <v>0</v>
      </c>
      <c r="AL812" s="238">
        <f>IF(OR(AL$8&lt;ШР!$N21),0,ШР!$Q21*SUMIFS(ШР!$Z21:$AK21,ШР!$Z$1:$AK$1,MONTH(AL$8)))</f>
        <v>0</v>
      </c>
      <c r="AM812" s="238">
        <f>IF(OR(AM$8&lt;ШР!$N21),0,ШР!$Q21*SUMIFS(ШР!$Z21:$AK21,ШР!$Z$1:$AK$1,MONTH(AM$8)))</f>
        <v>0</v>
      </c>
      <c r="AN812" s="238">
        <f>IF(OR(AN$8&lt;ШР!$N21),0,ШР!$Q21*SUMIFS(ШР!$Z21:$AK21,ШР!$Z$1:$AK$1,MONTH(AN$8)))</f>
        <v>0</v>
      </c>
      <c r="AO812" s="238">
        <f>IF(OR(AO$8&lt;ШР!$N21),0,ШР!$Q21*SUMIFS(ШР!$Z21:$AK21,ШР!$Z$1:$AK$1,MONTH(AO$8)))</f>
        <v>0</v>
      </c>
      <c r="AP812" s="238">
        <f>IF(OR(AP$8&lt;ШР!$N21),0,ШР!$Q21*SUMIFS(ШР!$Z21:$AK21,ШР!$Z$1:$AK$1,MONTH(AP$8)))</f>
        <v>0</v>
      </c>
      <c r="AQ812" s="238">
        <f>IF(OR(AQ$8&lt;ШР!$N21),0,ШР!$Q21*SUMIFS(ШР!$Z21:$AK21,ШР!$Z$1:$AK$1,MONTH(AQ$8)))</f>
        <v>0</v>
      </c>
      <c r="AR812" s="238">
        <f>IF(OR(AR$8&lt;ШР!$N21),0,ШР!$Q21*SUMIFS(ШР!$Z21:$AK21,ШР!$Z$1:$AK$1,MONTH(AR$8)))</f>
        <v>0</v>
      </c>
      <c r="AS812" s="238">
        <f>IF(OR(AS$8&lt;ШР!$N21),0,ШР!$Q21*SUMIFS(ШР!$Z21:$AK21,ШР!$Z$1:$AK$1,MONTH(AS$8)))</f>
        <v>0</v>
      </c>
      <c r="AT812" s="238">
        <f>IF(OR(AT$8&lt;ШР!$N21),0,ШР!$Q21*SUMIFS(ШР!$Z21:$AK21,ШР!$Z$1:$AK$1,MONTH(AT$8)))</f>
        <v>0</v>
      </c>
      <c r="AU812" s="238">
        <f>IF(OR(AU$8&lt;ШР!$N21),0,ШР!$Q21*SUMIFS(ШР!$Z21:$AK21,ШР!$Z$1:$AK$1,MONTH(AU$8)))</f>
        <v>0</v>
      </c>
      <c r="AV812" s="238">
        <f>IF(OR(AV$8&lt;ШР!$N21),0,ШР!$Q21*SUMIFS(ШР!$Z21:$AK21,ШР!$Z$1:$AK$1,MONTH(AV$8)))</f>
        <v>0</v>
      </c>
      <c r="AW812" s="238">
        <f>IF(OR(AW$8&lt;ШР!$N21),0,ШР!$Q21*SUMIFS(ШР!$Z21:$AK21,ШР!$Z$1:$AK$1,MONTH(AW$8)))</f>
        <v>0</v>
      </c>
      <c r="AX812" s="238">
        <f>IF(OR(AX$8&lt;ШР!$N21),0,ШР!$Q21*SUMIFS(ШР!$Z21:$AK21,ШР!$Z$1:$AK$1,MONTH(AX$8)))</f>
        <v>0</v>
      </c>
      <c r="AY812" s="238">
        <f>IF(OR(AY$8&lt;ШР!$N21),0,ШР!$Q21*SUMIFS(ШР!$Z21:$AK21,ШР!$Z$1:$AK$1,MONTH(AY$8)))</f>
        <v>0</v>
      </c>
      <c r="AZ812" s="238">
        <f>IF(OR(AZ$8&lt;ШР!$N21),0,ШР!$Q21*SUMIFS(ШР!$Z21:$AK21,ШР!$Z$1:$AK$1,MONTH(AZ$8)))</f>
        <v>0</v>
      </c>
      <c r="BA812" s="238">
        <f>IF(OR(BA$8&lt;ШР!$N21),0,ШР!$Q21*SUMIFS(ШР!$Z21:$AK21,ШР!$Z$1:$AK$1,MONTH(BA$8)))</f>
        <v>0</v>
      </c>
      <c r="BB812" s="238">
        <f>IF(OR(BB$8&lt;ШР!$N21),0,ШР!$Q21*SUMIFS(ШР!$Z21:$AK21,ШР!$Z$1:$AK$1,MONTH(BB$8)))</f>
        <v>0</v>
      </c>
      <c r="BC812" s="238">
        <f>IF(OR(BC$8&lt;ШР!$N21),0,ШР!$Q21*SUMIFS(ШР!$Z21:$AK21,ШР!$Z$1:$AK$1,MONTH(BC$8)))</f>
        <v>0</v>
      </c>
      <c r="BD812" s="238">
        <f>IF(OR(BD$8&lt;ШР!$N21),0,ШР!$Q21*SUMIFS(ШР!$Z21:$AK21,ШР!$Z$1:$AK$1,MONTH(BD$8)))</f>
        <v>0</v>
      </c>
      <c r="BE812" s="238">
        <f>IF(OR(BE$8&lt;ШР!$N21),0,ШР!$Q21*SUMIFS(ШР!$Z21:$AK21,ШР!$Z$1:$AK$1,MONTH(BE$8)))</f>
        <v>0</v>
      </c>
      <c r="BF812" s="238">
        <f>IF(OR(BF$8&lt;ШР!$N21),0,ШР!$Q21*SUMIFS(ШР!$Z21:$AK21,ШР!$Z$1:$AK$1,MONTH(BF$8)))</f>
        <v>0</v>
      </c>
      <c r="BG812" s="238">
        <f>IF(OR(BG$8&lt;ШР!$N21),0,ШР!$Q21*SUMIFS(ШР!$Z21:$AK21,ШР!$Z$1:$AK$1,MONTH(BG$8)))</f>
        <v>0</v>
      </c>
      <c r="BH812" s="238">
        <f>IF(OR(BH$8&lt;ШР!$N21),0,ШР!$Q21*SUMIFS(ШР!$Z21:$AK21,ШР!$Z$1:$AK$1,MONTH(BH$8)))</f>
        <v>0</v>
      </c>
      <c r="BI812" s="238">
        <f>IF(OR(BI$8&lt;ШР!$N21),0,ШР!$Q21*SUMIFS(ШР!$Z21:$AK21,ШР!$Z$1:$AK$1,MONTH(BI$8)))</f>
        <v>0</v>
      </c>
      <c r="BJ812" s="238">
        <f>IF(OR(BJ$8&lt;ШР!$N21),0,ШР!$Q21*SUMIFS(ШР!$Z21:$AK21,ШР!$Z$1:$AK$1,MONTH(BJ$8)))</f>
        <v>0</v>
      </c>
      <c r="BK812" s="238">
        <f>IF(OR(BK$8&lt;ШР!$N21),0,ШР!$Q21*SUMIFS(ШР!$Z21:$AK21,ШР!$Z$1:$AK$1,MONTH(BK$8)))</f>
        <v>0</v>
      </c>
      <c r="BL812" s="238">
        <f>IF(OR(BL$8&lt;ШР!$N21),0,ШР!$Q21*SUMIFS(ШР!$Z21:$AK21,ШР!$Z$1:$AK$1,MONTH(BL$8)))</f>
        <v>0</v>
      </c>
      <c r="BM812" s="238">
        <f>IF(OR(BM$8&lt;ШР!$N21),0,ШР!$Q21*SUMIFS(ШР!$Z21:$AK21,ШР!$Z$1:$AK$1,MONTH(BM$8)))</f>
        <v>0</v>
      </c>
      <c r="BN812" s="238">
        <f>IF(OR(BN$8&lt;ШР!$N21),0,ШР!$Q21*SUMIFS(ШР!$Z21:$AK21,ШР!$Z$1:$AK$1,MONTH(BN$8)))</f>
        <v>0</v>
      </c>
      <c r="BO812" s="238">
        <f>IF(OR(BO$8&lt;ШР!$N21),0,ШР!$Q21*SUMIFS(ШР!$Z21:$AK21,ШР!$Z$1:$AK$1,MONTH(BO$8)))</f>
        <v>0</v>
      </c>
      <c r="BP812" s="238">
        <f>IF(OR(BP$8&lt;ШР!$N21),0,ШР!$Q21*SUMIFS(ШР!$Z21:$AK21,ШР!$Z$1:$AK$1,MONTH(BP$8)))</f>
        <v>0</v>
      </c>
      <c r="BQ812" s="238">
        <f>IF(OR(BQ$8&lt;ШР!$N21),0,ШР!$Q21*SUMIFS(ШР!$Z21:$AK21,ШР!$Z$1:$AK$1,MONTH(BQ$8)))</f>
        <v>0</v>
      </c>
      <c r="BR812" s="238">
        <f>IF(OR(BR$8&lt;ШР!$N21),0,ШР!$Q21*SUMIFS(ШР!$Z21:$AK21,ШР!$Z$1:$AK$1,MONTH(BR$8)))</f>
        <v>0</v>
      </c>
      <c r="BS812" s="238">
        <f>IF(OR(BS$8&lt;ШР!$N21),0,ШР!$Q21*SUMIFS(ШР!$Z21:$AK21,ШР!$Z$1:$AK$1,MONTH(BS$8)))</f>
        <v>0</v>
      </c>
      <c r="BT812" s="238">
        <f>IF(OR(BT$8&lt;ШР!$N21),0,ШР!$Q21*SUMIFS(ШР!$Z21:$AK21,ШР!$Z$1:$AK$1,MONTH(BT$8)))</f>
        <v>0</v>
      </c>
      <c r="BU812" s="238">
        <f>IF(OR(BU$8&lt;ШР!$N21),0,ШР!$Q21*SUMIFS(ШР!$Z21:$AK21,ШР!$Z$1:$AK$1,MONTH(BU$8)))</f>
        <v>0</v>
      </c>
      <c r="BV812" s="238">
        <f>IF(OR(BV$8&lt;ШР!$N21),0,ШР!$Q21*SUMIFS(ШР!$Z21:$AK21,ШР!$Z$1:$AK$1,MONTH(BV$8)))</f>
        <v>0</v>
      </c>
      <c r="BW812" s="238">
        <f>IF(OR(BW$8&lt;ШР!$N21),0,ШР!$Q21*SUMIFS(ШР!$Z21:$AK21,ШР!$Z$1:$AK$1,MONTH(BW$8)))</f>
        <v>0</v>
      </c>
      <c r="BX812" s="238">
        <f>IF(OR(BX$8&lt;ШР!$N21),0,ШР!$Q21*SUMIFS(ШР!$Z21:$AK21,ШР!$Z$1:$AK$1,MONTH(BX$8)))</f>
        <v>0</v>
      </c>
      <c r="BY812" s="238">
        <f>IF(OR(BY$8&lt;ШР!$N21),0,ШР!$Q21*SUMIFS(ШР!$Z21:$AK21,ШР!$Z$1:$AK$1,MONTH(BY$8)))</f>
        <v>0</v>
      </c>
      <c r="BZ812" s="238">
        <f>IF(OR(BZ$8&lt;ШР!$N21),0,ШР!$Q21*SUMIFS(ШР!$Z21:$AK21,ШР!$Z$1:$AK$1,MONTH(BZ$8)))</f>
        <v>0</v>
      </c>
      <c r="CA812" s="238">
        <f>IF(OR(CA$8&lt;ШР!$N21),0,ШР!$Q21*SUMIFS(ШР!$Z21:$AK21,ШР!$Z$1:$AK$1,MONTH(CA$8)))</f>
        <v>0</v>
      </c>
      <c r="CB812" s="238">
        <f>IF(OR(CB$8&lt;ШР!$N21),0,ШР!$Q21*SUMIFS(ШР!$Z21:$AK21,ШР!$Z$1:$AK$1,MONTH(CB$8)))</f>
        <v>0</v>
      </c>
      <c r="CC812" s="238">
        <f>IF(OR(CC$8&lt;ШР!$N21),0,ШР!$Q21*SUMIFS(ШР!$Z21:$AK21,ШР!$Z$1:$AK$1,MONTH(CC$8)))</f>
        <v>0</v>
      </c>
      <c r="CD812" s="238">
        <f>IF(OR(CD$8&lt;ШР!$N21),0,ШР!$Q21*SUMIFS(ШР!$Z21:$AK21,ШР!$Z$1:$AK$1,MONTH(CD$8)))</f>
        <v>0</v>
      </c>
      <c r="CE812" s="238">
        <f>IF(OR(CE$8&lt;ШР!$N21),0,ШР!$Q21*SUMIFS(ШР!$Z21:$AK21,ШР!$Z$1:$AK$1,MONTH(CE$8)))</f>
        <v>0</v>
      </c>
      <c r="CF812" s="238">
        <f>IF(OR(CF$8&lt;ШР!$N21),0,ШР!$Q21*SUMIFS(ШР!$Z21:$AK21,ШР!$Z$1:$AK$1,MONTH(CF$8)))</f>
        <v>0</v>
      </c>
      <c r="CG812" s="238">
        <f>IF(OR(CG$8&lt;ШР!$N21),0,ШР!$Q21*SUMIFS(ШР!$Z21:$AK21,ШР!$Z$1:$AK$1,MONTH(CG$8)))</f>
        <v>0</v>
      </c>
      <c r="CH812" s="238">
        <f>IF(OR(CH$8&lt;ШР!$N21),0,ШР!$Q21*SUMIFS(ШР!$Z21:$AK21,ШР!$Z$1:$AK$1,MONTH(CH$8)))</f>
        <v>0</v>
      </c>
      <c r="CI812" s="238">
        <f>IF(OR(CI$8&lt;ШР!$N21),0,ШР!$Q21*SUMIFS(ШР!$Z21:$AK21,ШР!$Z$1:$AK$1,MONTH(CI$8)))</f>
        <v>0</v>
      </c>
      <c r="CJ812" s="238">
        <f>IF(OR(CJ$8&lt;ШР!$N21),0,ШР!$Q21*SUMIFS(ШР!$Z21:$AK21,ШР!$Z$1:$AK$1,MONTH(CJ$8)))</f>
        <v>0</v>
      </c>
      <c r="CK812" s="238">
        <f>IF(OR(CK$8&lt;ШР!$N21),0,ШР!$Q21*SUMIFS(ШР!$Z21:$AK21,ШР!$Z$1:$AK$1,MONTH(CK$8)))</f>
        <v>0</v>
      </c>
      <c r="CL812" s="238">
        <f>IF(OR(CL$8&lt;ШР!$N21),0,ШР!$Q21*SUMIFS(ШР!$Z21:$AK21,ШР!$Z$1:$AK$1,MONTH(CL$8)))</f>
        <v>0</v>
      </c>
      <c r="CM812" s="238">
        <f>IF(OR(CM$8&lt;ШР!$N21),0,ШР!$Q21*SUMIFS(ШР!$Z21:$AK21,ШР!$Z$1:$AK$1,MONTH(CM$8)))</f>
        <v>0</v>
      </c>
      <c r="CN812" s="238">
        <f>IF(OR(CN$8&lt;ШР!$N21),0,ШР!$Q21*SUMIFS(ШР!$Z21:$AK21,ШР!$Z$1:$AK$1,MONTH(CN$8)))</f>
        <v>0</v>
      </c>
      <c r="CO812" s="238">
        <f>IF(OR(CO$8&lt;ШР!$N21),0,ШР!$Q21*SUMIFS(ШР!$Z21:$AK21,ШР!$Z$1:$AK$1,MONTH(CO$8)))</f>
        <v>0</v>
      </c>
      <c r="CP812" s="238">
        <f>IF(OR(CP$8&lt;ШР!$N21),0,ШР!$Q21*SUMIFS(ШР!$Z21:$AK21,ШР!$Z$1:$AK$1,MONTH(CP$8)))</f>
        <v>0</v>
      </c>
      <c r="CQ812" s="238">
        <f>IF(OR(CQ$8&lt;ШР!$N21),0,ШР!$Q21*SUMIFS(ШР!$Z21:$AK21,ШР!$Z$1:$AK$1,MONTH(CQ$8)))</f>
        <v>0</v>
      </c>
      <c r="CR812" s="238">
        <f>IF(OR(CR$8&lt;ШР!$N21),0,ШР!$Q21*SUMIFS(ШР!$Z21:$AK21,ШР!$Z$1:$AK$1,MONTH(CR$8)))</f>
        <v>0</v>
      </c>
      <c r="CS812" s="238">
        <f>IF(OR(CS$8&lt;ШР!$N21),0,ШР!$Q21*SUMIFS(ШР!$Z21:$AK21,ШР!$Z$1:$AK$1,MONTH(CS$8)))</f>
        <v>0</v>
      </c>
      <c r="CT812" s="238">
        <f>IF(OR(CT$8&lt;ШР!$N21),0,ШР!$Q21*SUMIFS(ШР!$Z21:$AK21,ШР!$Z$1:$AK$1,MONTH(CT$8)))</f>
        <v>0</v>
      </c>
      <c r="CU812" s="238">
        <f>IF(OR(CU$8&lt;ШР!$N21),0,ШР!$Q21*SUMIFS(ШР!$Z21:$AK21,ШР!$Z$1:$AK$1,MONTH(CU$8)))</f>
        <v>0</v>
      </c>
      <c r="CV812" s="238">
        <f>IF(OR(CV$8&lt;ШР!$N21),0,ШР!$Q21*SUMIFS(ШР!$Z21:$AK21,ШР!$Z$1:$AK$1,MONTH(CV$8)))</f>
        <v>0</v>
      </c>
      <c r="CW812" s="238">
        <f>IF(OR(CW$8&lt;ШР!$N21),0,ШР!$Q21*SUMIFS(ШР!$Z21:$AK21,ШР!$Z$1:$AK$1,MONTH(CW$8)))</f>
        <v>0</v>
      </c>
      <c r="CX812" s="238">
        <f>IF(OR(CX$8&lt;ШР!$N21),0,ШР!$Q21*SUMIFS(ШР!$Z21:$AK21,ШР!$Z$1:$AK$1,MONTH(CX$8)))</f>
        <v>0</v>
      </c>
      <c r="CY812" s="238">
        <f>IF(OR(CY$8&lt;ШР!$N21),0,ШР!$Q21*SUMIFS(ШР!$Z21:$AK21,ШР!$Z$1:$AK$1,MONTH(CY$8)))</f>
        <v>0</v>
      </c>
      <c r="CZ812" s="238">
        <f>IF(OR(CZ$8&lt;ШР!$N21),0,ШР!$Q21*SUMIFS(ШР!$Z21:$AK21,ШР!$Z$1:$AK$1,MONTH(CZ$8)))</f>
        <v>0</v>
      </c>
      <c r="DA812" s="238">
        <f>IF(OR(DA$8&lt;ШР!$N21),0,ШР!$Q21*SUMIFS(ШР!$Z21:$AK21,ШР!$Z$1:$AK$1,MONTH(DA$8)))</f>
        <v>0</v>
      </c>
      <c r="DB812" s="238">
        <f>IF(OR(DB$8&lt;ШР!$N21),0,ШР!$Q21*SUMIFS(ШР!$Z21:$AK21,ШР!$Z$1:$AK$1,MONTH(DB$8)))</f>
        <v>0</v>
      </c>
      <c r="DC812" s="238">
        <f>IF(OR(DC$8&lt;ШР!$N21),0,ШР!$Q21*SUMIFS(ШР!$Z21:$AK21,ШР!$Z$1:$AK$1,MONTH(DC$8)))</f>
        <v>0</v>
      </c>
      <c r="DD812" s="238">
        <f>IF(OR(DD$8&lt;ШР!$N21),0,ШР!$Q21*SUMIFS(ШР!$Z21:$AK21,ШР!$Z$1:$AK$1,MONTH(DD$8)))</f>
        <v>0</v>
      </c>
      <c r="DE812" s="238">
        <f>IF(OR(DE$8&lt;ШР!$N21),0,ШР!$Q21*SUMIFS(ШР!$Z21:$AK21,ШР!$Z$1:$AK$1,MONTH(DE$8)))</f>
        <v>0</v>
      </c>
      <c r="DF812" s="238">
        <f>IF(OR(DF$8&lt;ШР!$N21),0,ШР!$Q21*SUMIFS(ШР!$Z21:$AK21,ШР!$Z$1:$AK$1,MONTH(DF$8)))</f>
        <v>0</v>
      </c>
      <c r="DG812" s="238">
        <f>IF(OR(DG$8&lt;ШР!$N21),0,ШР!$Q21*SUMIFS(ШР!$Z21:$AK21,ШР!$Z$1:$AK$1,MONTH(DG$8)))</f>
        <v>0</v>
      </c>
      <c r="DH812" s="238">
        <f>IF(OR(DH$8&lt;ШР!$N21),0,ШР!$Q21*SUMIFS(ШР!$Z21:$AK21,ШР!$Z$1:$AK$1,MONTH(DH$8)))</f>
        <v>0</v>
      </c>
      <c r="DI812" s="238">
        <f>IF(OR(DI$8&lt;ШР!$N21),0,ШР!$Q21*SUMIFS(ШР!$Z21:$AK21,ШР!$Z$1:$AK$1,MONTH(DI$8)))</f>
        <v>0</v>
      </c>
      <c r="DJ812" s="238">
        <f>IF(OR(DJ$8&lt;ШР!$N21),0,ШР!$Q21*SUMIFS(ШР!$Z21:$AK21,ШР!$Z$1:$AK$1,MONTH(DJ$8)))</f>
        <v>0</v>
      </c>
      <c r="DK812" s="238">
        <f>IF(OR(DK$8&lt;ШР!$N21),0,ШР!$Q21*SUMIFS(ШР!$Z21:$AK21,ШР!$Z$1:$AK$1,MONTH(DK$8)))</f>
        <v>0</v>
      </c>
      <c r="DL812" s="238">
        <f>IF(OR(DL$8&lt;ШР!$N21),0,ШР!$Q21*SUMIFS(ШР!$Z21:$AK21,ШР!$Z$1:$AK$1,MONTH(DL$8)))</f>
        <v>0</v>
      </c>
      <c r="DM812" s="238">
        <f>IF(OR(DM$8&lt;ШР!$N21),0,ШР!$Q21*SUMIFS(ШР!$Z21:$AK21,ШР!$Z$1:$AK$1,MONTH(DM$8)))</f>
        <v>0</v>
      </c>
      <c r="DN812" s="238">
        <f>IF(OR(DN$8&lt;ШР!$N21),0,ШР!$Q21*SUMIFS(ШР!$Z21:$AK21,ШР!$Z$1:$AK$1,MONTH(DN$8)))</f>
        <v>0</v>
      </c>
      <c r="DO812" s="238">
        <f>IF(OR(DO$8&lt;ШР!$N21),0,ШР!$Q21*SUMIFS(ШР!$Z21:$AK21,ШР!$Z$1:$AK$1,MONTH(DO$8)))</f>
        <v>0</v>
      </c>
      <c r="DP812" s="238">
        <f>IF(OR(DP$8&lt;ШР!$N21),0,ШР!$Q21*SUMIFS(ШР!$Z21:$AK21,ШР!$Z$1:$AK$1,MONTH(DP$8)))</f>
        <v>0</v>
      </c>
      <c r="DQ812" s="238">
        <f>IF(OR(DQ$8&lt;ШР!$N21),0,ШР!$Q21*SUMIFS(ШР!$Z21:$AK21,ШР!$Z$1:$AK$1,MONTH(DQ$8)))</f>
        <v>0</v>
      </c>
      <c r="DR812" s="238">
        <f>IF(OR(DR$8&lt;ШР!$N21),0,ШР!$Q21*SUMIFS(ШР!$Z21:$AK21,ШР!$Z$1:$AK$1,MONTH(DR$8)))</f>
        <v>0</v>
      </c>
      <c r="DS812" s="238">
        <f>IF(OR(DS$8&lt;ШР!$N21),0,ШР!$Q21*SUMIFS(ШР!$Z21:$AK21,ШР!$Z$1:$AK$1,MONTH(DS$8)))</f>
        <v>0</v>
      </c>
      <c r="DT812" s="238">
        <f>IF(OR(DT$8&lt;ШР!$N21),0,ШР!$Q21*SUMIFS(ШР!$Z21:$AK21,ШР!$Z$1:$AK$1,MONTH(DT$8)))</f>
        <v>0</v>
      </c>
      <c r="DU812" s="238">
        <f>IF(OR(DU$8&lt;ШР!$N21),0,ШР!$Q21*SUMIFS(ШР!$Z21:$AK21,ШР!$Z$1:$AK$1,MONTH(DU$8)))</f>
        <v>0</v>
      </c>
      <c r="DV812" s="238">
        <f>IF(OR(DV$8&lt;ШР!$N21),0,ШР!$Q21*SUMIFS(ШР!$Z21:$AK21,ШР!$Z$1:$AK$1,MONTH(DV$8)))</f>
        <v>0</v>
      </c>
      <c r="DW812" s="238">
        <f>IF(OR(DW$8&lt;ШР!$N21),0,ШР!$Q21*SUMIFS(ШР!$Z21:$AK21,ШР!$Z$1:$AK$1,MONTH(DW$8)))</f>
        <v>0</v>
      </c>
      <c r="DX812" s="238">
        <f>IF(OR(DX$8&lt;ШР!$N21),0,ШР!$Q21*SUMIFS(ШР!$Z21:$AK21,ШР!$Z$1:$AK$1,MONTH(DX$8)))</f>
        <v>0</v>
      </c>
      <c r="DY812" s="238">
        <f>IF(OR(DY$8&lt;ШР!$N21),0,ШР!$Q21*SUMIFS(ШР!$Z21:$AK21,ШР!$Z$1:$AK$1,MONTH(DY$8)))</f>
        <v>0</v>
      </c>
      <c r="DZ812" s="238">
        <f>IF(OR(DZ$8&lt;ШР!$N21),0,ШР!$Q21*SUMIFS(ШР!$Z21:$AK21,ШР!$Z$1:$AK$1,MONTH(DZ$8)))</f>
        <v>0</v>
      </c>
      <c r="EA812" s="238">
        <f>IF(OR(EA$8&lt;ШР!$N21),0,ШР!$Q21*SUMIFS(ШР!$Z21:$AK21,ШР!$Z$1:$AK$1,MONTH(EA$8)))</f>
        <v>0</v>
      </c>
      <c r="EB812" s="238">
        <f>IF(OR(EB$8&lt;ШР!$N21),0,ШР!$Q21*SUMIFS(ШР!$Z21:$AK21,ШР!$Z$1:$AK$1,MONTH(EB$8)))</f>
        <v>0</v>
      </c>
      <c r="EC812" s="238">
        <f>IF(OR(EC$8&lt;ШР!$N21),0,ШР!$Q21*SUMIFS(ШР!$Z21:$AK21,ШР!$Z$1:$AK$1,MONTH(EC$8)))</f>
        <v>0</v>
      </c>
      <c r="ED812" s="238">
        <f>IF(OR(ED$8&lt;ШР!$N21),0,ШР!$Q21*SUMIFS(ШР!$Z21:$AK21,ШР!$Z$1:$AK$1,MONTH(ED$8)))</f>
        <v>0</v>
      </c>
      <c r="EE812" s="238">
        <f>IF(OR(EE$8&lt;ШР!$N21),0,ШР!$Q21*SUMIFS(ШР!$Z21:$AK21,ШР!$Z$1:$AK$1,MONTH(EE$8)))</f>
        <v>0</v>
      </c>
      <c r="EF812" s="238">
        <f>IF(OR(EF$8&lt;ШР!$N21),0,ШР!$Q21*SUMIFS(ШР!$Z21:$AK21,ШР!$Z$1:$AK$1,MONTH(EF$8)))</f>
        <v>0</v>
      </c>
      <c r="EG812" s="238">
        <f>IF(OR(EG$8&lt;ШР!$N21),0,ШР!$Q21*SUMIFS(ШР!$Z21:$AK21,ШР!$Z$1:$AK$1,MONTH(EG$8)))</f>
        <v>0</v>
      </c>
      <c r="EH812" s="238">
        <f>IF(OR(EH$8&lt;ШР!$N21),0,ШР!$Q21*SUMIFS(ШР!$Z21:$AK21,ШР!$Z$1:$AK$1,MONTH(EH$8)))</f>
        <v>0</v>
      </c>
      <c r="EI812" s="238">
        <f>IF(OR(EI$8&lt;ШР!$N21),0,ШР!$Q21*SUMIFS(ШР!$Z21:$AK21,ШР!$Z$1:$AK$1,MONTH(EI$8)))</f>
        <v>0</v>
      </c>
      <c r="EJ812" s="238">
        <f>IF(OR(EJ$8&lt;ШР!$N21),0,ШР!$Q21*SUMIFS(ШР!$Z21:$AK21,ШР!$Z$1:$AK$1,MONTH(EJ$8)))</f>
        <v>0</v>
      </c>
      <c r="EK812" s="238">
        <f>IF(OR(EK$8&lt;ШР!$N21),0,ШР!$Q21*SUMIFS(ШР!$Z21:$AK21,ШР!$Z$1:$AK$1,MONTH(EK$8)))</f>
        <v>0</v>
      </c>
      <c r="EL812" s="238">
        <f>IF(OR(EL$8&lt;ШР!$N21),0,ШР!$Q21*SUMIFS(ШР!$Z21:$AK21,ШР!$Z$1:$AK$1,MONTH(EL$8)))</f>
        <v>0</v>
      </c>
      <c r="EM812" s="238">
        <f>IF(OR(EM$8&lt;ШР!$N21),0,ШР!$Q21*SUMIFS(ШР!$Z21:$AK21,ШР!$Z$1:$AK$1,MONTH(EM$8)))</f>
        <v>0</v>
      </c>
      <c r="EN812" s="238">
        <f>IF(OR(EN$8&lt;ШР!$N21),0,ШР!$Q21*SUMIFS(ШР!$Z21:$AK21,ШР!$Z$1:$AK$1,MONTH(EN$8)))</f>
        <v>0</v>
      </c>
      <c r="EO812" s="238">
        <f>IF(OR(EO$8&lt;ШР!$N21),0,ШР!$Q21*SUMIFS(ШР!$Z21:$AK21,ШР!$Z$1:$AK$1,MONTH(EO$8)))</f>
        <v>0</v>
      </c>
      <c r="EP812" s="238">
        <f>IF(OR(EP$8&lt;ШР!$N21),0,ШР!$Q21*SUMIFS(ШР!$Z21:$AK21,ШР!$Z$1:$AK$1,MONTH(EP$8)))</f>
        <v>0</v>
      </c>
      <c r="EQ812" s="238">
        <f>IF(OR(EQ$8&lt;ШР!$N21),0,ШР!$Q21*SUMIFS(ШР!$Z21:$AK21,ШР!$Z$1:$AK$1,MONTH(EQ$8)))</f>
        <v>0</v>
      </c>
      <c r="ER812" s="238">
        <f>IF(OR(ER$8&lt;ШР!$N21),0,ШР!$Q21*SUMIFS(ШР!$Z21:$AK21,ШР!$Z$1:$AK$1,MONTH(ER$8)))</f>
        <v>0</v>
      </c>
      <c r="ES812" s="238">
        <f>IF(OR(ES$8&lt;ШР!$N21),0,ШР!$Q21*SUMIFS(ШР!$Z21:$AK21,ШР!$Z$1:$AK$1,MONTH(ES$8)))</f>
        <v>0</v>
      </c>
      <c r="ET812" s="238">
        <f>IF(OR(ET$8&lt;ШР!$N21),0,ШР!$Q21*SUMIFS(ШР!$Z21:$AK21,ШР!$Z$1:$AK$1,MONTH(ET$8)))</f>
        <v>0</v>
      </c>
      <c r="EU812" s="238">
        <f>IF(OR(EU$8&lt;ШР!$N21),0,ШР!$Q21*SUMIFS(ШР!$Z21:$AK21,ШР!$Z$1:$AK$1,MONTH(EU$8)))</f>
        <v>0</v>
      </c>
      <c r="EV812" s="238">
        <f>IF(OR(EV$8&lt;ШР!$N21),0,ШР!$Q21*SUMIFS(ШР!$Z21:$AK21,ШР!$Z$1:$AK$1,MONTH(EV$8)))</f>
        <v>0</v>
      </c>
      <c r="EW812" s="238">
        <f>IF(OR(EW$8&lt;ШР!$N21),0,ШР!$Q21*SUMIFS(ШР!$Z21:$AK21,ШР!$Z$1:$AK$1,MONTH(EW$8)))</f>
        <v>0</v>
      </c>
      <c r="EX812" s="238">
        <f>IF(OR(EX$8&lt;ШР!$N21),0,ШР!$Q21*SUMIFS(ШР!$Z21:$AK21,ШР!$Z$1:$AK$1,MONTH(EX$8)))</f>
        <v>0</v>
      </c>
      <c r="EY812" s="238">
        <f>IF(OR(EY$8&lt;ШР!$N21),0,ШР!$Q21*SUMIFS(ШР!$Z21:$AK21,ШР!$Z$1:$AK$1,MONTH(EY$8)))</f>
        <v>0</v>
      </c>
      <c r="EZ812" s="238">
        <f>IF(OR(EZ$8&lt;ШР!$N21),0,ШР!$Q21*SUMIFS(ШР!$Z21:$AK21,ШР!$Z$1:$AK$1,MONTH(EZ$8)))</f>
        <v>0</v>
      </c>
      <c r="FA812" s="238">
        <f>IF(OR(FA$8&lt;ШР!$N21),0,ШР!$Q21*SUMIFS(ШР!$Z21:$AK21,ШР!$Z$1:$AK$1,MONTH(FA$8)))</f>
        <v>0</v>
      </c>
      <c r="FB812" s="238">
        <f>IF(OR(FB$8&lt;ШР!$N21),0,ШР!$Q21*SUMIFS(ШР!$Z21:$AK21,ШР!$Z$1:$AK$1,MONTH(FB$8)))</f>
        <v>0</v>
      </c>
      <c r="FC812" s="238">
        <f>IF(OR(FC$8&lt;ШР!$N21),0,ШР!$Q21*SUMIFS(ШР!$Z21:$AK21,ШР!$Z$1:$AK$1,MONTH(FC$8)))</f>
        <v>0</v>
      </c>
      <c r="FD812" s="238">
        <f>IF(OR(FD$8&lt;ШР!$N21),0,ШР!$Q21*SUMIFS(ШР!$Z21:$AK21,ШР!$Z$1:$AK$1,MONTH(FD$8)))</f>
        <v>0</v>
      </c>
      <c r="FE812" s="238">
        <f>IF(OR(FE$8&lt;ШР!$N21),0,ШР!$Q21*SUMIFS(ШР!$Z21:$AK21,ШР!$Z$1:$AK$1,MONTH(FE$8)))</f>
        <v>0</v>
      </c>
      <c r="FF812" s="238">
        <f>IF(OR(FF$8&lt;ШР!$N21),0,ШР!$Q21*SUMIFS(ШР!$Z21:$AK21,ШР!$Z$1:$AK$1,MONTH(FF$8)))</f>
        <v>0</v>
      </c>
      <c r="FG812" s="238">
        <f>IF(OR(FG$8&lt;ШР!$N21),0,ШР!$Q21*SUMIFS(ШР!$Z21:$AK21,ШР!$Z$1:$AK$1,MONTH(FG$8)))</f>
        <v>0</v>
      </c>
      <c r="FH812" s="238">
        <f>IF(OR(FH$8&lt;ШР!$N21),0,ШР!$Q21*SUMIFS(ШР!$Z21:$AK21,ШР!$Z$1:$AK$1,MONTH(FH$8)))</f>
        <v>0</v>
      </c>
      <c r="FI812" s="238">
        <f>IF(OR(FI$8&lt;ШР!$N21),0,ШР!$Q21*SUMIFS(ШР!$Z21:$AK21,ШР!$Z$1:$AK$1,MONTH(FI$8)))</f>
        <v>0</v>
      </c>
      <c r="FJ812" s="238">
        <f>IF(OR(FJ$8&lt;ШР!$N21),0,ШР!$Q21*SUMIFS(ШР!$Z21:$AK21,ШР!$Z$1:$AK$1,MONTH(FJ$8)))</f>
        <v>0</v>
      </c>
      <c r="FK812" s="238">
        <f>IF(OR(FK$8&lt;ШР!$N21),0,ШР!$Q21*SUMIFS(ШР!$Z21:$AK21,ШР!$Z$1:$AK$1,MONTH(FK$8)))</f>
        <v>0</v>
      </c>
      <c r="FL812" s="238">
        <f>IF(OR(FL$8&lt;ШР!$N21),0,ШР!$Q21*SUMIFS(ШР!$Z21:$AK21,ШР!$Z$1:$AK$1,MONTH(FL$8)))</f>
        <v>0</v>
      </c>
      <c r="FM812" s="238">
        <f>IF(OR(FM$8&lt;ШР!$N21),0,ШР!$Q21*SUMIFS(ШР!$Z21:$AK21,ШР!$Z$1:$AK$1,MONTH(FM$8)))</f>
        <v>0</v>
      </c>
      <c r="FN812" s="238">
        <f>IF(OR(FN$8&lt;ШР!$N21),0,ШР!$Q21*SUMIFS(ШР!$Z21:$AK21,ШР!$Z$1:$AK$1,MONTH(FN$8)))</f>
        <v>0</v>
      </c>
      <c r="FO812" s="238">
        <f>IF(OR(FO$8&lt;ШР!$N21),0,ШР!$Q21*SUMIFS(ШР!$Z21:$AK21,ШР!$Z$1:$AK$1,MONTH(FO$8)))</f>
        <v>0</v>
      </c>
      <c r="FP812" s="238">
        <f>IF(OR(FP$8&lt;ШР!$N21),0,ШР!$Q21*SUMIFS(ШР!$Z21:$AK21,ШР!$Z$1:$AK$1,MONTH(FP$8)))</f>
        <v>0</v>
      </c>
      <c r="FQ812" s="238">
        <f>IF(OR(FQ$8&lt;ШР!$N21),0,ШР!$Q21*SUMIFS(ШР!$Z21:$AK21,ШР!$Z$1:$AK$1,MONTH(FQ$8)))</f>
        <v>0</v>
      </c>
      <c r="FR812" s="238">
        <f>IF(OR(FR$8&lt;ШР!$N21),0,ШР!$Q21*SUMIFS(ШР!$Z21:$AK21,ШР!$Z$1:$AK$1,MONTH(FR$8)))</f>
        <v>0</v>
      </c>
      <c r="FS812" s="238">
        <f>IF(OR(FS$8&lt;ШР!$N21),0,ШР!$Q21*SUMIFS(ШР!$Z21:$AK21,ШР!$Z$1:$AK$1,MONTH(FS$8)))</f>
        <v>0</v>
      </c>
      <c r="FT812" s="238">
        <f>IF(OR(FT$8&lt;ШР!$N21),0,ШР!$Q21*SUMIFS(ШР!$Z21:$AK21,ШР!$Z$1:$AK$1,MONTH(FT$8)))</f>
        <v>0</v>
      </c>
      <c r="FU812" s="238">
        <f>IF(OR(FU$8&lt;ШР!$N21),0,ШР!$Q21*SUMIFS(ШР!$Z21:$AK21,ШР!$Z$1:$AK$1,MONTH(FU$8)))</f>
        <v>0</v>
      </c>
      <c r="FV812" s="238">
        <f>IF(OR(FV$8&lt;ШР!$N21),0,ШР!$Q21*SUMIFS(ШР!$Z21:$AK21,ШР!$Z$1:$AK$1,MONTH(FV$8)))</f>
        <v>0</v>
      </c>
      <c r="FW812" s="238">
        <f>IF(OR(FW$8&lt;ШР!$N21),0,ШР!$Q21*SUMIFS(ШР!$Z21:$AK21,ШР!$Z$1:$AK$1,MONTH(FW$8)))</f>
        <v>0</v>
      </c>
      <c r="FX812" s="238">
        <f>IF(OR(FX$8&lt;ШР!$N21),0,ШР!$Q21*SUMIFS(ШР!$Z21:$AK21,ШР!$Z$1:$AK$1,MONTH(FX$8)))</f>
        <v>0</v>
      </c>
      <c r="FY812" s="238">
        <f>IF(OR(FY$8&lt;ШР!$N21),0,ШР!$Q21*SUMIFS(ШР!$Z21:$AK21,ШР!$Z$1:$AK$1,MONTH(FY$8)))</f>
        <v>0</v>
      </c>
      <c r="FZ812" s="238">
        <f>IF(OR(FZ$8&lt;ШР!$N21),0,ШР!$Q21*SUMIFS(ШР!$Z21:$AK21,ШР!$Z$1:$AK$1,MONTH(FZ$8)))</f>
        <v>0</v>
      </c>
      <c r="GA812" s="238">
        <f>IF(OR(GA$8&lt;ШР!$N21),0,ШР!$Q21*SUMIFS(ШР!$Z21:$AK21,ШР!$Z$1:$AK$1,MONTH(GA$8)))</f>
        <v>0</v>
      </c>
      <c r="GB812" s="238">
        <f>IF(OR(GB$8&lt;ШР!$N21),0,ШР!$Q21*SUMIFS(ШР!$Z21:$AK21,ШР!$Z$1:$AK$1,MONTH(GB$8)))</f>
        <v>0</v>
      </c>
      <c r="GC812" s="238">
        <f>IF(OR(GC$8&lt;ШР!$N21),0,ШР!$Q21*SUMIFS(ШР!$Z21:$AK21,ШР!$Z$1:$AK$1,MONTH(GC$8)))</f>
        <v>0</v>
      </c>
      <c r="GD812" s="238">
        <f>IF(OR(GD$8&lt;ШР!$N21),0,ШР!$Q21*SUMIFS(ШР!$Z21:$AK21,ШР!$Z$1:$AK$1,MONTH(GD$8)))</f>
        <v>0</v>
      </c>
      <c r="GE812" s="238">
        <f>IF(OR(GE$8&lt;ШР!$N21),0,ШР!$Q21*SUMIFS(ШР!$Z21:$AK21,ШР!$Z$1:$AK$1,MONTH(GE$8)))</f>
        <v>0</v>
      </c>
      <c r="GF812" s="238">
        <f>IF(OR(GF$8&lt;ШР!$N21),0,ШР!$Q21*SUMIFS(ШР!$Z21:$AK21,ШР!$Z$1:$AK$1,MONTH(GF$8)))</f>
        <v>0</v>
      </c>
      <c r="GG812" s="238">
        <f>IF(OR(GG$8&lt;ШР!$N21),0,ШР!$Q21*SUMIFS(ШР!$Z21:$AK21,ШР!$Z$1:$AK$1,MONTH(GG$8)))</f>
        <v>0</v>
      </c>
      <c r="GH812" s="238">
        <f>IF(OR(GH$8&lt;ШР!$N21),0,ШР!$Q21*SUMIFS(ШР!$Z21:$AK21,ШР!$Z$1:$AK$1,MONTH(GH$8)))</f>
        <v>0</v>
      </c>
      <c r="GI812" s="238">
        <f>IF(OR(GI$8&lt;ШР!$N21),0,ШР!$Q21*SUMIFS(ШР!$Z21:$AK21,ШР!$Z$1:$AK$1,MONTH(GI$8)))</f>
        <v>0</v>
      </c>
      <c r="GJ812" s="238">
        <f>IF(OR(GJ$8&lt;ШР!$N21),0,ШР!$Q21*SUMIFS(ШР!$Z21:$AK21,ШР!$Z$1:$AK$1,MONTH(GJ$8)))</f>
        <v>0</v>
      </c>
      <c r="GK812" s="238">
        <f>IF(OR(GK$8&lt;ШР!$N21),0,ШР!$Q21*SUMIFS(ШР!$Z21:$AK21,ШР!$Z$1:$AK$1,MONTH(GK$8)))</f>
        <v>0</v>
      </c>
      <c r="GL812" s="238">
        <f>IF(OR(GL$8&lt;ШР!$N21),0,ШР!$Q21*SUMIFS(ШР!$Z21:$AK21,ШР!$Z$1:$AK$1,MONTH(GL$8)))</f>
        <v>0</v>
      </c>
      <c r="GM812" s="238">
        <f>IF(OR(GM$8&lt;ШР!$N21),0,ШР!$Q21*SUMIFS(ШР!$Z21:$AK21,ШР!$Z$1:$AK$1,MONTH(GM$8)))</f>
        <v>0</v>
      </c>
      <c r="GN812" s="238">
        <f>IF(OR(GN$8&lt;ШР!$N21),0,ШР!$Q21*SUMIFS(ШР!$Z21:$AK21,ШР!$Z$1:$AK$1,MONTH(GN$8)))</f>
        <v>0</v>
      </c>
      <c r="GO812" s="238">
        <f>IF(OR(GO$8&lt;ШР!$N21),0,ШР!$Q21*SUMIFS(ШР!$Z21:$AK21,ШР!$Z$1:$AK$1,MONTH(GO$8)))</f>
        <v>0</v>
      </c>
      <c r="GP812" s="238">
        <f>IF(OR(GP$8&lt;ШР!$N21),0,ШР!$Q21*SUMIFS(ШР!$Z21:$AK21,ШР!$Z$1:$AK$1,MONTH(GP$8)))</f>
        <v>0</v>
      </c>
      <c r="GQ812" s="238">
        <f>IF(OR(GQ$8&lt;ШР!$N21),0,ШР!$Q21*SUMIFS(ШР!$Z21:$AK21,ШР!$Z$1:$AK$1,MONTH(GQ$8)))</f>
        <v>0</v>
      </c>
      <c r="GR812" s="238">
        <f>IF(OR(GR$8&lt;ШР!$N21),0,ШР!$Q21*SUMIFS(ШР!$Z21:$AK21,ШР!$Z$1:$AK$1,MONTH(GR$8)))</f>
        <v>0</v>
      </c>
      <c r="GS812" s="238">
        <f>IF(OR(GS$8&lt;ШР!$N21),0,ШР!$Q21*SUMIFS(ШР!$Z21:$AK21,ШР!$Z$1:$AK$1,MONTH(GS$8)))</f>
        <v>0</v>
      </c>
      <c r="GT812" s="238">
        <f>IF(OR(GT$8&lt;ШР!$N21),0,ШР!$Q21*SUMIFS(ШР!$Z21:$AK21,ШР!$Z$1:$AK$1,MONTH(GT$8)))</f>
        <v>0</v>
      </c>
      <c r="GU812" s="238">
        <f>IF(OR(GU$8&lt;ШР!$N21),0,ШР!$Q21*SUMIFS(ШР!$Z21:$AK21,ШР!$Z$1:$AK$1,MONTH(GU$8)))</f>
        <v>0</v>
      </c>
      <c r="GV812" s="238">
        <f>IF(OR(GV$8&lt;ШР!$N21),0,ШР!$Q21*SUMIFS(ШР!$Z21:$AK21,ШР!$Z$1:$AK$1,MONTH(GV$8)))</f>
        <v>0</v>
      </c>
      <c r="GW812" s="238">
        <f>IF(OR(GW$8&lt;ШР!$N21),0,ШР!$Q21*SUMIFS(ШР!$Z21:$AK21,ШР!$Z$1:$AK$1,MONTH(GW$8)))</f>
        <v>0</v>
      </c>
      <c r="GX812" s="238">
        <f>IF(OR(GX$8&lt;ШР!$N21),0,ШР!$Q21*SUMIFS(ШР!$Z21:$AK21,ШР!$Z$1:$AK$1,MONTH(GX$8)))</f>
        <v>0</v>
      </c>
      <c r="GY812" s="238">
        <f>IF(OR(GY$8&lt;ШР!$N21),0,ШР!$Q21*SUMIFS(ШР!$Z21:$AK21,ШР!$Z$1:$AK$1,MONTH(GY$8)))</f>
        <v>0</v>
      </c>
      <c r="GZ812" s="238">
        <f>IF(OR(GZ$8&lt;ШР!$N21),0,ШР!$Q21*SUMIFS(ШР!$Z21:$AK21,ШР!$Z$1:$AK$1,MONTH(GZ$8)))</f>
        <v>0</v>
      </c>
      <c r="HA812" s="228"/>
      <c r="HB812" s="228"/>
    </row>
    <row r="813" spans="1:210" s="239" customFormat="1" ht="10.199999999999999">
      <c r="A813" s="228"/>
      <c r="B813" s="229"/>
      <c r="C813" s="230"/>
      <c r="D813" s="229"/>
      <c r="E813" s="270"/>
      <c r="F813" s="116"/>
      <c r="G813" s="231"/>
      <c r="H813" s="228"/>
      <c r="I813" s="228" t="str">
        <f t="shared" si="3760"/>
        <v>Количество сотрудников с указанной должностью</v>
      </c>
      <c r="J813" s="228"/>
      <c r="K813" s="228"/>
      <c r="L813" s="228"/>
      <c r="M813" s="232" t="s">
        <v>6</v>
      </c>
      <c r="N813" s="642">
        <f>ШР!K22</f>
        <v>0</v>
      </c>
      <c r="O813" s="228"/>
      <c r="P813" s="231"/>
      <c r="Q813" s="228" t="s">
        <v>205</v>
      </c>
      <c r="R813" s="228"/>
      <c r="S813" s="228"/>
      <c r="T813" s="228"/>
      <c r="U813" s="228"/>
      <c r="V813" s="228"/>
      <c r="W813" s="235"/>
      <c r="X813" s="236"/>
      <c r="Y813" s="231" t="s">
        <v>6</v>
      </c>
      <c r="Z813" s="237"/>
      <c r="AA813" s="238">
        <f>IF(OR(AA$8&lt;ШР!$N22),0,ШР!$Q22*SUMIFS(ШР!$Z22:$AK22,ШР!$Z$1:$AK$1,MONTH(AA$8)))</f>
        <v>0</v>
      </c>
      <c r="AB813" s="238">
        <f>IF(OR(AB$8&lt;ШР!$N22),0,ШР!$Q22*SUMIFS(ШР!$Z22:$AK22,ШР!$Z$1:$AK$1,MONTH(AB$8)))</f>
        <v>0</v>
      </c>
      <c r="AC813" s="238">
        <f>IF(OR(AC$8&lt;ШР!$N22),0,ШР!$Q22*SUMIFS(ШР!$Z22:$AK22,ШР!$Z$1:$AK$1,MONTH(AC$8)))</f>
        <v>0</v>
      </c>
      <c r="AD813" s="238">
        <f>IF(OR(AD$8&lt;ШР!$N22),0,ШР!$Q22*SUMIFS(ШР!$Z22:$AK22,ШР!$Z$1:$AK$1,MONTH(AD$8)))</f>
        <v>0</v>
      </c>
      <c r="AE813" s="238">
        <f>IF(OR(AE$8&lt;ШР!$N22),0,ШР!$Q22*SUMIFS(ШР!$Z22:$AK22,ШР!$Z$1:$AK$1,MONTH(AE$8)))</f>
        <v>0</v>
      </c>
      <c r="AF813" s="238">
        <f>IF(OR(AF$8&lt;ШР!$N22),0,ШР!$Q22*SUMIFS(ШР!$Z22:$AK22,ШР!$Z$1:$AK$1,MONTH(AF$8)))</f>
        <v>0</v>
      </c>
      <c r="AG813" s="238">
        <f>IF(OR(AG$8&lt;ШР!$N22),0,ШР!$Q22*SUMIFS(ШР!$Z22:$AK22,ШР!$Z$1:$AK$1,MONTH(AG$8)))</f>
        <v>0</v>
      </c>
      <c r="AH813" s="238">
        <f>IF(OR(AH$8&lt;ШР!$N22),0,ШР!$Q22*SUMIFS(ШР!$Z22:$AK22,ШР!$Z$1:$AK$1,MONTH(AH$8)))</f>
        <v>0</v>
      </c>
      <c r="AI813" s="238">
        <f>IF(OR(AI$8&lt;ШР!$N22),0,ШР!$Q22*SUMIFS(ШР!$Z22:$AK22,ШР!$Z$1:$AK$1,MONTH(AI$8)))</f>
        <v>0</v>
      </c>
      <c r="AJ813" s="238">
        <f>IF(OR(AJ$8&lt;ШР!$N22),0,ШР!$Q22*SUMIFS(ШР!$Z22:$AK22,ШР!$Z$1:$AK$1,MONTH(AJ$8)))</f>
        <v>0</v>
      </c>
      <c r="AK813" s="238">
        <f>IF(OR(AK$8&lt;ШР!$N22),0,ШР!$Q22*SUMIFS(ШР!$Z22:$AK22,ШР!$Z$1:$AK$1,MONTH(AK$8)))</f>
        <v>0</v>
      </c>
      <c r="AL813" s="238">
        <f>IF(OR(AL$8&lt;ШР!$N22),0,ШР!$Q22*SUMIFS(ШР!$Z22:$AK22,ШР!$Z$1:$AK$1,MONTH(AL$8)))</f>
        <v>0</v>
      </c>
      <c r="AM813" s="238">
        <f>IF(OR(AM$8&lt;ШР!$N22),0,ШР!$Q22*SUMIFS(ШР!$Z22:$AK22,ШР!$Z$1:$AK$1,MONTH(AM$8)))</f>
        <v>0</v>
      </c>
      <c r="AN813" s="238">
        <f>IF(OR(AN$8&lt;ШР!$N22),0,ШР!$Q22*SUMIFS(ШР!$Z22:$AK22,ШР!$Z$1:$AK$1,MONTH(AN$8)))</f>
        <v>0</v>
      </c>
      <c r="AO813" s="238">
        <f>IF(OR(AO$8&lt;ШР!$N22),0,ШР!$Q22*SUMIFS(ШР!$Z22:$AK22,ШР!$Z$1:$AK$1,MONTH(AO$8)))</f>
        <v>0</v>
      </c>
      <c r="AP813" s="238">
        <f>IF(OR(AP$8&lt;ШР!$N22),0,ШР!$Q22*SUMIFS(ШР!$Z22:$AK22,ШР!$Z$1:$AK$1,MONTH(AP$8)))</f>
        <v>0</v>
      </c>
      <c r="AQ813" s="238">
        <f>IF(OR(AQ$8&lt;ШР!$N22),0,ШР!$Q22*SUMIFS(ШР!$Z22:$AK22,ШР!$Z$1:$AK$1,MONTH(AQ$8)))</f>
        <v>0</v>
      </c>
      <c r="AR813" s="238">
        <f>IF(OR(AR$8&lt;ШР!$N22),0,ШР!$Q22*SUMIFS(ШР!$Z22:$AK22,ШР!$Z$1:$AK$1,MONTH(AR$8)))</f>
        <v>0</v>
      </c>
      <c r="AS813" s="238">
        <f>IF(OR(AS$8&lt;ШР!$N22),0,ШР!$Q22*SUMIFS(ШР!$Z22:$AK22,ШР!$Z$1:$AK$1,MONTH(AS$8)))</f>
        <v>0</v>
      </c>
      <c r="AT813" s="238">
        <f>IF(OR(AT$8&lt;ШР!$N22),0,ШР!$Q22*SUMIFS(ШР!$Z22:$AK22,ШР!$Z$1:$AK$1,MONTH(AT$8)))</f>
        <v>0</v>
      </c>
      <c r="AU813" s="238">
        <f>IF(OR(AU$8&lt;ШР!$N22),0,ШР!$Q22*SUMIFS(ШР!$Z22:$AK22,ШР!$Z$1:$AK$1,MONTH(AU$8)))</f>
        <v>0</v>
      </c>
      <c r="AV813" s="238">
        <f>IF(OR(AV$8&lt;ШР!$N22),0,ШР!$Q22*SUMIFS(ШР!$Z22:$AK22,ШР!$Z$1:$AK$1,MONTH(AV$8)))</f>
        <v>0</v>
      </c>
      <c r="AW813" s="238">
        <f>IF(OR(AW$8&lt;ШР!$N22),0,ШР!$Q22*SUMIFS(ШР!$Z22:$AK22,ШР!$Z$1:$AK$1,MONTH(AW$8)))</f>
        <v>0</v>
      </c>
      <c r="AX813" s="238">
        <f>IF(OR(AX$8&lt;ШР!$N22),0,ШР!$Q22*SUMIFS(ШР!$Z22:$AK22,ШР!$Z$1:$AK$1,MONTH(AX$8)))</f>
        <v>0</v>
      </c>
      <c r="AY813" s="238">
        <f>IF(OR(AY$8&lt;ШР!$N22),0,ШР!$Q22*SUMIFS(ШР!$Z22:$AK22,ШР!$Z$1:$AK$1,MONTH(AY$8)))</f>
        <v>0</v>
      </c>
      <c r="AZ813" s="238">
        <f>IF(OR(AZ$8&lt;ШР!$N22),0,ШР!$Q22*SUMIFS(ШР!$Z22:$AK22,ШР!$Z$1:$AK$1,MONTH(AZ$8)))</f>
        <v>0</v>
      </c>
      <c r="BA813" s="238">
        <f>IF(OR(BA$8&lt;ШР!$N22),0,ШР!$Q22*SUMIFS(ШР!$Z22:$AK22,ШР!$Z$1:$AK$1,MONTH(BA$8)))</f>
        <v>0</v>
      </c>
      <c r="BB813" s="238">
        <f>IF(OR(BB$8&lt;ШР!$N22),0,ШР!$Q22*SUMIFS(ШР!$Z22:$AK22,ШР!$Z$1:$AK$1,MONTH(BB$8)))</f>
        <v>0</v>
      </c>
      <c r="BC813" s="238">
        <f>IF(OR(BC$8&lt;ШР!$N22),0,ШР!$Q22*SUMIFS(ШР!$Z22:$AK22,ШР!$Z$1:$AK$1,MONTH(BC$8)))</f>
        <v>0</v>
      </c>
      <c r="BD813" s="238">
        <f>IF(OR(BD$8&lt;ШР!$N22),0,ШР!$Q22*SUMIFS(ШР!$Z22:$AK22,ШР!$Z$1:$AK$1,MONTH(BD$8)))</f>
        <v>0</v>
      </c>
      <c r="BE813" s="238">
        <f>IF(OR(BE$8&lt;ШР!$N22),0,ШР!$Q22*SUMIFS(ШР!$Z22:$AK22,ШР!$Z$1:$AK$1,MONTH(BE$8)))</f>
        <v>0</v>
      </c>
      <c r="BF813" s="238">
        <f>IF(OR(BF$8&lt;ШР!$N22),0,ШР!$Q22*SUMIFS(ШР!$Z22:$AK22,ШР!$Z$1:$AK$1,MONTH(BF$8)))</f>
        <v>0</v>
      </c>
      <c r="BG813" s="238">
        <f>IF(OR(BG$8&lt;ШР!$N22),0,ШР!$Q22*SUMIFS(ШР!$Z22:$AK22,ШР!$Z$1:$AK$1,MONTH(BG$8)))</f>
        <v>0</v>
      </c>
      <c r="BH813" s="238">
        <f>IF(OR(BH$8&lt;ШР!$N22),0,ШР!$Q22*SUMIFS(ШР!$Z22:$AK22,ШР!$Z$1:$AK$1,MONTH(BH$8)))</f>
        <v>0</v>
      </c>
      <c r="BI813" s="238">
        <f>IF(OR(BI$8&lt;ШР!$N22),0,ШР!$Q22*SUMIFS(ШР!$Z22:$AK22,ШР!$Z$1:$AK$1,MONTH(BI$8)))</f>
        <v>0</v>
      </c>
      <c r="BJ813" s="238">
        <f>IF(OR(BJ$8&lt;ШР!$N22),0,ШР!$Q22*SUMIFS(ШР!$Z22:$AK22,ШР!$Z$1:$AK$1,MONTH(BJ$8)))</f>
        <v>0</v>
      </c>
      <c r="BK813" s="238">
        <f>IF(OR(BK$8&lt;ШР!$N22),0,ШР!$Q22*SUMIFS(ШР!$Z22:$AK22,ШР!$Z$1:$AK$1,MONTH(BK$8)))</f>
        <v>0</v>
      </c>
      <c r="BL813" s="238">
        <f>IF(OR(BL$8&lt;ШР!$N22),0,ШР!$Q22*SUMIFS(ШР!$Z22:$AK22,ШР!$Z$1:$AK$1,MONTH(BL$8)))</f>
        <v>0</v>
      </c>
      <c r="BM813" s="238">
        <f>IF(OR(BM$8&lt;ШР!$N22),0,ШР!$Q22*SUMIFS(ШР!$Z22:$AK22,ШР!$Z$1:$AK$1,MONTH(BM$8)))</f>
        <v>0</v>
      </c>
      <c r="BN813" s="238">
        <f>IF(OR(BN$8&lt;ШР!$N22),0,ШР!$Q22*SUMIFS(ШР!$Z22:$AK22,ШР!$Z$1:$AK$1,MONTH(BN$8)))</f>
        <v>0</v>
      </c>
      <c r="BO813" s="238">
        <f>IF(OR(BO$8&lt;ШР!$N22),0,ШР!$Q22*SUMIFS(ШР!$Z22:$AK22,ШР!$Z$1:$AK$1,MONTH(BO$8)))</f>
        <v>0</v>
      </c>
      <c r="BP813" s="238">
        <f>IF(OR(BP$8&lt;ШР!$N22),0,ШР!$Q22*SUMIFS(ШР!$Z22:$AK22,ШР!$Z$1:$AK$1,MONTH(BP$8)))</f>
        <v>0</v>
      </c>
      <c r="BQ813" s="238">
        <f>IF(OR(BQ$8&lt;ШР!$N22),0,ШР!$Q22*SUMIFS(ШР!$Z22:$AK22,ШР!$Z$1:$AK$1,MONTH(BQ$8)))</f>
        <v>0</v>
      </c>
      <c r="BR813" s="238">
        <f>IF(OR(BR$8&lt;ШР!$N22),0,ШР!$Q22*SUMIFS(ШР!$Z22:$AK22,ШР!$Z$1:$AK$1,MONTH(BR$8)))</f>
        <v>0</v>
      </c>
      <c r="BS813" s="238">
        <f>IF(OR(BS$8&lt;ШР!$N22),0,ШР!$Q22*SUMIFS(ШР!$Z22:$AK22,ШР!$Z$1:$AK$1,MONTH(BS$8)))</f>
        <v>0</v>
      </c>
      <c r="BT813" s="238">
        <f>IF(OR(BT$8&lt;ШР!$N22),0,ШР!$Q22*SUMIFS(ШР!$Z22:$AK22,ШР!$Z$1:$AK$1,MONTH(BT$8)))</f>
        <v>0</v>
      </c>
      <c r="BU813" s="238">
        <f>IF(OR(BU$8&lt;ШР!$N22),0,ШР!$Q22*SUMIFS(ШР!$Z22:$AK22,ШР!$Z$1:$AK$1,MONTH(BU$8)))</f>
        <v>0</v>
      </c>
      <c r="BV813" s="238">
        <f>IF(OR(BV$8&lt;ШР!$N22),0,ШР!$Q22*SUMIFS(ШР!$Z22:$AK22,ШР!$Z$1:$AK$1,MONTH(BV$8)))</f>
        <v>0</v>
      </c>
      <c r="BW813" s="238">
        <f>IF(OR(BW$8&lt;ШР!$N22),0,ШР!$Q22*SUMIFS(ШР!$Z22:$AK22,ШР!$Z$1:$AK$1,MONTH(BW$8)))</f>
        <v>0</v>
      </c>
      <c r="BX813" s="238">
        <f>IF(OR(BX$8&lt;ШР!$N22),0,ШР!$Q22*SUMIFS(ШР!$Z22:$AK22,ШР!$Z$1:$AK$1,MONTH(BX$8)))</f>
        <v>0</v>
      </c>
      <c r="BY813" s="238">
        <f>IF(OR(BY$8&lt;ШР!$N22),0,ШР!$Q22*SUMIFS(ШР!$Z22:$AK22,ШР!$Z$1:$AK$1,MONTH(BY$8)))</f>
        <v>0</v>
      </c>
      <c r="BZ813" s="238">
        <f>IF(OR(BZ$8&lt;ШР!$N22),0,ШР!$Q22*SUMIFS(ШР!$Z22:$AK22,ШР!$Z$1:$AK$1,MONTH(BZ$8)))</f>
        <v>0</v>
      </c>
      <c r="CA813" s="238">
        <f>IF(OR(CA$8&lt;ШР!$N22),0,ШР!$Q22*SUMIFS(ШР!$Z22:$AK22,ШР!$Z$1:$AK$1,MONTH(CA$8)))</f>
        <v>0</v>
      </c>
      <c r="CB813" s="238">
        <f>IF(OR(CB$8&lt;ШР!$N22),0,ШР!$Q22*SUMIFS(ШР!$Z22:$AK22,ШР!$Z$1:$AK$1,MONTH(CB$8)))</f>
        <v>0</v>
      </c>
      <c r="CC813" s="238">
        <f>IF(OR(CC$8&lt;ШР!$N22),0,ШР!$Q22*SUMIFS(ШР!$Z22:$AK22,ШР!$Z$1:$AK$1,MONTH(CC$8)))</f>
        <v>0</v>
      </c>
      <c r="CD813" s="238">
        <f>IF(OR(CD$8&lt;ШР!$N22),0,ШР!$Q22*SUMIFS(ШР!$Z22:$AK22,ШР!$Z$1:$AK$1,MONTH(CD$8)))</f>
        <v>0</v>
      </c>
      <c r="CE813" s="238">
        <f>IF(OR(CE$8&lt;ШР!$N22),0,ШР!$Q22*SUMIFS(ШР!$Z22:$AK22,ШР!$Z$1:$AK$1,MONTH(CE$8)))</f>
        <v>0</v>
      </c>
      <c r="CF813" s="238">
        <f>IF(OR(CF$8&lt;ШР!$N22),0,ШР!$Q22*SUMIFS(ШР!$Z22:$AK22,ШР!$Z$1:$AK$1,MONTH(CF$8)))</f>
        <v>0</v>
      </c>
      <c r="CG813" s="238">
        <f>IF(OR(CG$8&lt;ШР!$N22),0,ШР!$Q22*SUMIFS(ШР!$Z22:$AK22,ШР!$Z$1:$AK$1,MONTH(CG$8)))</f>
        <v>0</v>
      </c>
      <c r="CH813" s="238">
        <f>IF(OR(CH$8&lt;ШР!$N22),0,ШР!$Q22*SUMIFS(ШР!$Z22:$AK22,ШР!$Z$1:$AK$1,MONTH(CH$8)))</f>
        <v>0</v>
      </c>
      <c r="CI813" s="238">
        <f>IF(OR(CI$8&lt;ШР!$N22),0,ШР!$Q22*SUMIFS(ШР!$Z22:$AK22,ШР!$Z$1:$AK$1,MONTH(CI$8)))</f>
        <v>0</v>
      </c>
      <c r="CJ813" s="238">
        <f>IF(OR(CJ$8&lt;ШР!$N22),0,ШР!$Q22*SUMIFS(ШР!$Z22:$AK22,ШР!$Z$1:$AK$1,MONTH(CJ$8)))</f>
        <v>0</v>
      </c>
      <c r="CK813" s="238">
        <f>IF(OR(CK$8&lt;ШР!$N22),0,ШР!$Q22*SUMIFS(ШР!$Z22:$AK22,ШР!$Z$1:$AK$1,MONTH(CK$8)))</f>
        <v>0</v>
      </c>
      <c r="CL813" s="238">
        <f>IF(OR(CL$8&lt;ШР!$N22),0,ШР!$Q22*SUMIFS(ШР!$Z22:$AK22,ШР!$Z$1:$AK$1,MONTH(CL$8)))</f>
        <v>0</v>
      </c>
      <c r="CM813" s="238">
        <f>IF(OR(CM$8&lt;ШР!$N22),0,ШР!$Q22*SUMIFS(ШР!$Z22:$AK22,ШР!$Z$1:$AK$1,MONTH(CM$8)))</f>
        <v>0</v>
      </c>
      <c r="CN813" s="238">
        <f>IF(OR(CN$8&lt;ШР!$N22),0,ШР!$Q22*SUMIFS(ШР!$Z22:$AK22,ШР!$Z$1:$AK$1,MONTH(CN$8)))</f>
        <v>0</v>
      </c>
      <c r="CO813" s="238">
        <f>IF(OR(CO$8&lt;ШР!$N22),0,ШР!$Q22*SUMIFS(ШР!$Z22:$AK22,ШР!$Z$1:$AK$1,MONTH(CO$8)))</f>
        <v>0</v>
      </c>
      <c r="CP813" s="238">
        <f>IF(OR(CP$8&lt;ШР!$N22),0,ШР!$Q22*SUMIFS(ШР!$Z22:$AK22,ШР!$Z$1:$AK$1,MONTH(CP$8)))</f>
        <v>0</v>
      </c>
      <c r="CQ813" s="238">
        <f>IF(OR(CQ$8&lt;ШР!$N22),0,ШР!$Q22*SUMIFS(ШР!$Z22:$AK22,ШР!$Z$1:$AK$1,MONTH(CQ$8)))</f>
        <v>0</v>
      </c>
      <c r="CR813" s="238">
        <f>IF(OR(CR$8&lt;ШР!$N22),0,ШР!$Q22*SUMIFS(ШР!$Z22:$AK22,ШР!$Z$1:$AK$1,MONTH(CR$8)))</f>
        <v>0</v>
      </c>
      <c r="CS813" s="238">
        <f>IF(OR(CS$8&lt;ШР!$N22),0,ШР!$Q22*SUMIFS(ШР!$Z22:$AK22,ШР!$Z$1:$AK$1,MONTH(CS$8)))</f>
        <v>0</v>
      </c>
      <c r="CT813" s="238">
        <f>IF(OR(CT$8&lt;ШР!$N22),0,ШР!$Q22*SUMIFS(ШР!$Z22:$AK22,ШР!$Z$1:$AK$1,MONTH(CT$8)))</f>
        <v>0</v>
      </c>
      <c r="CU813" s="238">
        <f>IF(OR(CU$8&lt;ШР!$N22),0,ШР!$Q22*SUMIFS(ШР!$Z22:$AK22,ШР!$Z$1:$AK$1,MONTH(CU$8)))</f>
        <v>0</v>
      </c>
      <c r="CV813" s="238">
        <f>IF(OR(CV$8&lt;ШР!$N22),0,ШР!$Q22*SUMIFS(ШР!$Z22:$AK22,ШР!$Z$1:$AK$1,MONTH(CV$8)))</f>
        <v>0</v>
      </c>
      <c r="CW813" s="238">
        <f>IF(OR(CW$8&lt;ШР!$N22),0,ШР!$Q22*SUMIFS(ШР!$Z22:$AK22,ШР!$Z$1:$AK$1,MONTH(CW$8)))</f>
        <v>0</v>
      </c>
      <c r="CX813" s="238">
        <f>IF(OR(CX$8&lt;ШР!$N22),0,ШР!$Q22*SUMIFS(ШР!$Z22:$AK22,ШР!$Z$1:$AK$1,MONTH(CX$8)))</f>
        <v>0</v>
      </c>
      <c r="CY813" s="238">
        <f>IF(OR(CY$8&lt;ШР!$N22),0,ШР!$Q22*SUMIFS(ШР!$Z22:$AK22,ШР!$Z$1:$AK$1,MONTH(CY$8)))</f>
        <v>0</v>
      </c>
      <c r="CZ813" s="238">
        <f>IF(OR(CZ$8&lt;ШР!$N22),0,ШР!$Q22*SUMIFS(ШР!$Z22:$AK22,ШР!$Z$1:$AK$1,MONTH(CZ$8)))</f>
        <v>0</v>
      </c>
      <c r="DA813" s="238">
        <f>IF(OR(DA$8&lt;ШР!$N22),0,ШР!$Q22*SUMIFS(ШР!$Z22:$AK22,ШР!$Z$1:$AK$1,MONTH(DA$8)))</f>
        <v>0</v>
      </c>
      <c r="DB813" s="238">
        <f>IF(OR(DB$8&lt;ШР!$N22),0,ШР!$Q22*SUMIFS(ШР!$Z22:$AK22,ШР!$Z$1:$AK$1,MONTH(DB$8)))</f>
        <v>0</v>
      </c>
      <c r="DC813" s="238">
        <f>IF(OR(DC$8&lt;ШР!$N22),0,ШР!$Q22*SUMIFS(ШР!$Z22:$AK22,ШР!$Z$1:$AK$1,MONTH(DC$8)))</f>
        <v>0</v>
      </c>
      <c r="DD813" s="238">
        <f>IF(OR(DD$8&lt;ШР!$N22),0,ШР!$Q22*SUMIFS(ШР!$Z22:$AK22,ШР!$Z$1:$AK$1,MONTH(DD$8)))</f>
        <v>0</v>
      </c>
      <c r="DE813" s="238">
        <f>IF(OR(DE$8&lt;ШР!$N22),0,ШР!$Q22*SUMIFS(ШР!$Z22:$AK22,ШР!$Z$1:$AK$1,MONTH(DE$8)))</f>
        <v>0</v>
      </c>
      <c r="DF813" s="238">
        <f>IF(OR(DF$8&lt;ШР!$N22),0,ШР!$Q22*SUMIFS(ШР!$Z22:$AK22,ШР!$Z$1:$AK$1,MONTH(DF$8)))</f>
        <v>0</v>
      </c>
      <c r="DG813" s="238">
        <f>IF(OR(DG$8&lt;ШР!$N22),0,ШР!$Q22*SUMIFS(ШР!$Z22:$AK22,ШР!$Z$1:$AK$1,MONTH(DG$8)))</f>
        <v>0</v>
      </c>
      <c r="DH813" s="238">
        <f>IF(OR(DH$8&lt;ШР!$N22),0,ШР!$Q22*SUMIFS(ШР!$Z22:$AK22,ШР!$Z$1:$AK$1,MONTH(DH$8)))</f>
        <v>0</v>
      </c>
      <c r="DI813" s="238">
        <f>IF(OR(DI$8&lt;ШР!$N22),0,ШР!$Q22*SUMIFS(ШР!$Z22:$AK22,ШР!$Z$1:$AK$1,MONTH(DI$8)))</f>
        <v>0</v>
      </c>
      <c r="DJ813" s="238">
        <f>IF(OR(DJ$8&lt;ШР!$N22),0,ШР!$Q22*SUMIFS(ШР!$Z22:$AK22,ШР!$Z$1:$AK$1,MONTH(DJ$8)))</f>
        <v>0</v>
      </c>
      <c r="DK813" s="238">
        <f>IF(OR(DK$8&lt;ШР!$N22),0,ШР!$Q22*SUMIFS(ШР!$Z22:$AK22,ШР!$Z$1:$AK$1,MONTH(DK$8)))</f>
        <v>0</v>
      </c>
      <c r="DL813" s="238">
        <f>IF(OR(DL$8&lt;ШР!$N22),0,ШР!$Q22*SUMIFS(ШР!$Z22:$AK22,ШР!$Z$1:$AK$1,MONTH(DL$8)))</f>
        <v>0</v>
      </c>
      <c r="DM813" s="238">
        <f>IF(OR(DM$8&lt;ШР!$N22),0,ШР!$Q22*SUMIFS(ШР!$Z22:$AK22,ШР!$Z$1:$AK$1,MONTH(DM$8)))</f>
        <v>0</v>
      </c>
      <c r="DN813" s="238">
        <f>IF(OR(DN$8&lt;ШР!$N22),0,ШР!$Q22*SUMIFS(ШР!$Z22:$AK22,ШР!$Z$1:$AK$1,MONTH(DN$8)))</f>
        <v>0</v>
      </c>
      <c r="DO813" s="238">
        <f>IF(OR(DO$8&lt;ШР!$N22),0,ШР!$Q22*SUMIFS(ШР!$Z22:$AK22,ШР!$Z$1:$AK$1,MONTH(DO$8)))</f>
        <v>0</v>
      </c>
      <c r="DP813" s="238">
        <f>IF(OR(DP$8&lt;ШР!$N22),0,ШР!$Q22*SUMIFS(ШР!$Z22:$AK22,ШР!$Z$1:$AK$1,MONTH(DP$8)))</f>
        <v>0</v>
      </c>
      <c r="DQ813" s="238">
        <f>IF(OR(DQ$8&lt;ШР!$N22),0,ШР!$Q22*SUMIFS(ШР!$Z22:$AK22,ШР!$Z$1:$AK$1,MONTH(DQ$8)))</f>
        <v>0</v>
      </c>
      <c r="DR813" s="238">
        <f>IF(OR(DR$8&lt;ШР!$N22),0,ШР!$Q22*SUMIFS(ШР!$Z22:$AK22,ШР!$Z$1:$AK$1,MONTH(DR$8)))</f>
        <v>0</v>
      </c>
      <c r="DS813" s="238">
        <f>IF(OR(DS$8&lt;ШР!$N22),0,ШР!$Q22*SUMIFS(ШР!$Z22:$AK22,ШР!$Z$1:$AK$1,MONTH(DS$8)))</f>
        <v>0</v>
      </c>
      <c r="DT813" s="238">
        <f>IF(OR(DT$8&lt;ШР!$N22),0,ШР!$Q22*SUMIFS(ШР!$Z22:$AK22,ШР!$Z$1:$AK$1,MONTH(DT$8)))</f>
        <v>0</v>
      </c>
      <c r="DU813" s="238">
        <f>IF(OR(DU$8&lt;ШР!$N22),0,ШР!$Q22*SUMIFS(ШР!$Z22:$AK22,ШР!$Z$1:$AK$1,MONTH(DU$8)))</f>
        <v>0</v>
      </c>
      <c r="DV813" s="238">
        <f>IF(OR(DV$8&lt;ШР!$N22),0,ШР!$Q22*SUMIFS(ШР!$Z22:$AK22,ШР!$Z$1:$AK$1,MONTH(DV$8)))</f>
        <v>0</v>
      </c>
      <c r="DW813" s="238">
        <f>IF(OR(DW$8&lt;ШР!$N22),0,ШР!$Q22*SUMIFS(ШР!$Z22:$AK22,ШР!$Z$1:$AK$1,MONTH(DW$8)))</f>
        <v>0</v>
      </c>
      <c r="DX813" s="238">
        <f>IF(OR(DX$8&lt;ШР!$N22),0,ШР!$Q22*SUMIFS(ШР!$Z22:$AK22,ШР!$Z$1:$AK$1,MONTH(DX$8)))</f>
        <v>0</v>
      </c>
      <c r="DY813" s="238">
        <f>IF(OR(DY$8&lt;ШР!$N22),0,ШР!$Q22*SUMIFS(ШР!$Z22:$AK22,ШР!$Z$1:$AK$1,MONTH(DY$8)))</f>
        <v>0</v>
      </c>
      <c r="DZ813" s="238">
        <f>IF(OR(DZ$8&lt;ШР!$N22),0,ШР!$Q22*SUMIFS(ШР!$Z22:$AK22,ШР!$Z$1:$AK$1,MONTH(DZ$8)))</f>
        <v>0</v>
      </c>
      <c r="EA813" s="238">
        <f>IF(OR(EA$8&lt;ШР!$N22),0,ШР!$Q22*SUMIFS(ШР!$Z22:$AK22,ШР!$Z$1:$AK$1,MONTH(EA$8)))</f>
        <v>0</v>
      </c>
      <c r="EB813" s="238">
        <f>IF(OR(EB$8&lt;ШР!$N22),0,ШР!$Q22*SUMIFS(ШР!$Z22:$AK22,ШР!$Z$1:$AK$1,MONTH(EB$8)))</f>
        <v>0</v>
      </c>
      <c r="EC813" s="238">
        <f>IF(OR(EC$8&lt;ШР!$N22),0,ШР!$Q22*SUMIFS(ШР!$Z22:$AK22,ШР!$Z$1:$AK$1,MONTH(EC$8)))</f>
        <v>0</v>
      </c>
      <c r="ED813" s="238">
        <f>IF(OR(ED$8&lt;ШР!$N22),0,ШР!$Q22*SUMIFS(ШР!$Z22:$AK22,ШР!$Z$1:$AK$1,MONTH(ED$8)))</f>
        <v>0</v>
      </c>
      <c r="EE813" s="238">
        <f>IF(OR(EE$8&lt;ШР!$N22),0,ШР!$Q22*SUMIFS(ШР!$Z22:$AK22,ШР!$Z$1:$AK$1,MONTH(EE$8)))</f>
        <v>0</v>
      </c>
      <c r="EF813" s="238">
        <f>IF(OR(EF$8&lt;ШР!$N22),0,ШР!$Q22*SUMIFS(ШР!$Z22:$AK22,ШР!$Z$1:$AK$1,MONTH(EF$8)))</f>
        <v>0</v>
      </c>
      <c r="EG813" s="238">
        <f>IF(OR(EG$8&lt;ШР!$N22),0,ШР!$Q22*SUMIFS(ШР!$Z22:$AK22,ШР!$Z$1:$AK$1,MONTH(EG$8)))</f>
        <v>0</v>
      </c>
      <c r="EH813" s="238">
        <f>IF(OR(EH$8&lt;ШР!$N22),0,ШР!$Q22*SUMIFS(ШР!$Z22:$AK22,ШР!$Z$1:$AK$1,MONTH(EH$8)))</f>
        <v>0</v>
      </c>
      <c r="EI813" s="238">
        <f>IF(OR(EI$8&lt;ШР!$N22),0,ШР!$Q22*SUMIFS(ШР!$Z22:$AK22,ШР!$Z$1:$AK$1,MONTH(EI$8)))</f>
        <v>0</v>
      </c>
      <c r="EJ813" s="238">
        <f>IF(OR(EJ$8&lt;ШР!$N22),0,ШР!$Q22*SUMIFS(ШР!$Z22:$AK22,ШР!$Z$1:$AK$1,MONTH(EJ$8)))</f>
        <v>0</v>
      </c>
      <c r="EK813" s="238">
        <f>IF(OR(EK$8&lt;ШР!$N22),0,ШР!$Q22*SUMIFS(ШР!$Z22:$AK22,ШР!$Z$1:$AK$1,MONTH(EK$8)))</f>
        <v>0</v>
      </c>
      <c r="EL813" s="238">
        <f>IF(OR(EL$8&lt;ШР!$N22),0,ШР!$Q22*SUMIFS(ШР!$Z22:$AK22,ШР!$Z$1:$AK$1,MONTH(EL$8)))</f>
        <v>0</v>
      </c>
      <c r="EM813" s="238">
        <f>IF(OR(EM$8&lt;ШР!$N22),0,ШР!$Q22*SUMIFS(ШР!$Z22:$AK22,ШР!$Z$1:$AK$1,MONTH(EM$8)))</f>
        <v>0</v>
      </c>
      <c r="EN813" s="238">
        <f>IF(OR(EN$8&lt;ШР!$N22),0,ШР!$Q22*SUMIFS(ШР!$Z22:$AK22,ШР!$Z$1:$AK$1,MONTH(EN$8)))</f>
        <v>0</v>
      </c>
      <c r="EO813" s="238">
        <f>IF(OR(EO$8&lt;ШР!$N22),0,ШР!$Q22*SUMIFS(ШР!$Z22:$AK22,ШР!$Z$1:$AK$1,MONTH(EO$8)))</f>
        <v>0</v>
      </c>
      <c r="EP813" s="238">
        <f>IF(OR(EP$8&lt;ШР!$N22),0,ШР!$Q22*SUMIFS(ШР!$Z22:$AK22,ШР!$Z$1:$AK$1,MONTH(EP$8)))</f>
        <v>0</v>
      </c>
      <c r="EQ813" s="238">
        <f>IF(OR(EQ$8&lt;ШР!$N22),0,ШР!$Q22*SUMIFS(ШР!$Z22:$AK22,ШР!$Z$1:$AK$1,MONTH(EQ$8)))</f>
        <v>0</v>
      </c>
      <c r="ER813" s="238">
        <f>IF(OR(ER$8&lt;ШР!$N22),0,ШР!$Q22*SUMIFS(ШР!$Z22:$AK22,ШР!$Z$1:$AK$1,MONTH(ER$8)))</f>
        <v>0</v>
      </c>
      <c r="ES813" s="238">
        <f>IF(OR(ES$8&lt;ШР!$N22),0,ШР!$Q22*SUMIFS(ШР!$Z22:$AK22,ШР!$Z$1:$AK$1,MONTH(ES$8)))</f>
        <v>0</v>
      </c>
      <c r="ET813" s="238">
        <f>IF(OR(ET$8&lt;ШР!$N22),0,ШР!$Q22*SUMIFS(ШР!$Z22:$AK22,ШР!$Z$1:$AK$1,MONTH(ET$8)))</f>
        <v>0</v>
      </c>
      <c r="EU813" s="238">
        <f>IF(OR(EU$8&lt;ШР!$N22),0,ШР!$Q22*SUMIFS(ШР!$Z22:$AK22,ШР!$Z$1:$AK$1,MONTH(EU$8)))</f>
        <v>0</v>
      </c>
      <c r="EV813" s="238">
        <f>IF(OR(EV$8&lt;ШР!$N22),0,ШР!$Q22*SUMIFS(ШР!$Z22:$AK22,ШР!$Z$1:$AK$1,MONTH(EV$8)))</f>
        <v>0</v>
      </c>
      <c r="EW813" s="238">
        <f>IF(OR(EW$8&lt;ШР!$N22),0,ШР!$Q22*SUMIFS(ШР!$Z22:$AK22,ШР!$Z$1:$AK$1,MONTH(EW$8)))</f>
        <v>0</v>
      </c>
      <c r="EX813" s="238">
        <f>IF(OR(EX$8&lt;ШР!$N22),0,ШР!$Q22*SUMIFS(ШР!$Z22:$AK22,ШР!$Z$1:$AK$1,MONTH(EX$8)))</f>
        <v>0</v>
      </c>
      <c r="EY813" s="238">
        <f>IF(OR(EY$8&lt;ШР!$N22),0,ШР!$Q22*SUMIFS(ШР!$Z22:$AK22,ШР!$Z$1:$AK$1,MONTH(EY$8)))</f>
        <v>0</v>
      </c>
      <c r="EZ813" s="238">
        <f>IF(OR(EZ$8&lt;ШР!$N22),0,ШР!$Q22*SUMIFS(ШР!$Z22:$AK22,ШР!$Z$1:$AK$1,MONTH(EZ$8)))</f>
        <v>0</v>
      </c>
      <c r="FA813" s="238">
        <f>IF(OR(FA$8&lt;ШР!$N22),0,ШР!$Q22*SUMIFS(ШР!$Z22:$AK22,ШР!$Z$1:$AK$1,MONTH(FA$8)))</f>
        <v>0</v>
      </c>
      <c r="FB813" s="238">
        <f>IF(OR(FB$8&lt;ШР!$N22),0,ШР!$Q22*SUMIFS(ШР!$Z22:$AK22,ШР!$Z$1:$AK$1,MONTH(FB$8)))</f>
        <v>0</v>
      </c>
      <c r="FC813" s="238">
        <f>IF(OR(FC$8&lt;ШР!$N22),0,ШР!$Q22*SUMIFS(ШР!$Z22:$AK22,ШР!$Z$1:$AK$1,MONTH(FC$8)))</f>
        <v>0</v>
      </c>
      <c r="FD813" s="238">
        <f>IF(OR(FD$8&lt;ШР!$N22),0,ШР!$Q22*SUMIFS(ШР!$Z22:$AK22,ШР!$Z$1:$AK$1,MONTH(FD$8)))</f>
        <v>0</v>
      </c>
      <c r="FE813" s="238">
        <f>IF(OR(FE$8&lt;ШР!$N22),0,ШР!$Q22*SUMIFS(ШР!$Z22:$AK22,ШР!$Z$1:$AK$1,MONTH(FE$8)))</f>
        <v>0</v>
      </c>
      <c r="FF813" s="238">
        <f>IF(OR(FF$8&lt;ШР!$N22),0,ШР!$Q22*SUMIFS(ШР!$Z22:$AK22,ШР!$Z$1:$AK$1,MONTH(FF$8)))</f>
        <v>0</v>
      </c>
      <c r="FG813" s="238">
        <f>IF(OR(FG$8&lt;ШР!$N22),0,ШР!$Q22*SUMIFS(ШР!$Z22:$AK22,ШР!$Z$1:$AK$1,MONTH(FG$8)))</f>
        <v>0</v>
      </c>
      <c r="FH813" s="238">
        <f>IF(OR(FH$8&lt;ШР!$N22),0,ШР!$Q22*SUMIFS(ШР!$Z22:$AK22,ШР!$Z$1:$AK$1,MONTH(FH$8)))</f>
        <v>0</v>
      </c>
      <c r="FI813" s="238">
        <f>IF(OR(FI$8&lt;ШР!$N22),0,ШР!$Q22*SUMIFS(ШР!$Z22:$AK22,ШР!$Z$1:$AK$1,MONTH(FI$8)))</f>
        <v>0</v>
      </c>
      <c r="FJ813" s="238">
        <f>IF(OR(FJ$8&lt;ШР!$N22),0,ШР!$Q22*SUMIFS(ШР!$Z22:$AK22,ШР!$Z$1:$AK$1,MONTH(FJ$8)))</f>
        <v>0</v>
      </c>
      <c r="FK813" s="238">
        <f>IF(OR(FK$8&lt;ШР!$N22),0,ШР!$Q22*SUMIFS(ШР!$Z22:$AK22,ШР!$Z$1:$AK$1,MONTH(FK$8)))</f>
        <v>0</v>
      </c>
      <c r="FL813" s="238">
        <f>IF(OR(FL$8&lt;ШР!$N22),0,ШР!$Q22*SUMIFS(ШР!$Z22:$AK22,ШР!$Z$1:$AK$1,MONTH(FL$8)))</f>
        <v>0</v>
      </c>
      <c r="FM813" s="238">
        <f>IF(OR(FM$8&lt;ШР!$N22),0,ШР!$Q22*SUMIFS(ШР!$Z22:$AK22,ШР!$Z$1:$AK$1,MONTH(FM$8)))</f>
        <v>0</v>
      </c>
      <c r="FN813" s="238">
        <f>IF(OR(FN$8&lt;ШР!$N22),0,ШР!$Q22*SUMIFS(ШР!$Z22:$AK22,ШР!$Z$1:$AK$1,MONTH(FN$8)))</f>
        <v>0</v>
      </c>
      <c r="FO813" s="238">
        <f>IF(OR(FO$8&lt;ШР!$N22),0,ШР!$Q22*SUMIFS(ШР!$Z22:$AK22,ШР!$Z$1:$AK$1,MONTH(FO$8)))</f>
        <v>0</v>
      </c>
      <c r="FP813" s="238">
        <f>IF(OR(FP$8&lt;ШР!$N22),0,ШР!$Q22*SUMIFS(ШР!$Z22:$AK22,ШР!$Z$1:$AK$1,MONTH(FP$8)))</f>
        <v>0</v>
      </c>
      <c r="FQ813" s="238">
        <f>IF(OR(FQ$8&lt;ШР!$N22),0,ШР!$Q22*SUMIFS(ШР!$Z22:$AK22,ШР!$Z$1:$AK$1,MONTH(FQ$8)))</f>
        <v>0</v>
      </c>
      <c r="FR813" s="238">
        <f>IF(OR(FR$8&lt;ШР!$N22),0,ШР!$Q22*SUMIFS(ШР!$Z22:$AK22,ШР!$Z$1:$AK$1,MONTH(FR$8)))</f>
        <v>0</v>
      </c>
      <c r="FS813" s="238">
        <f>IF(OR(FS$8&lt;ШР!$N22),0,ШР!$Q22*SUMIFS(ШР!$Z22:$AK22,ШР!$Z$1:$AK$1,MONTH(FS$8)))</f>
        <v>0</v>
      </c>
      <c r="FT813" s="238">
        <f>IF(OR(FT$8&lt;ШР!$N22),0,ШР!$Q22*SUMIFS(ШР!$Z22:$AK22,ШР!$Z$1:$AK$1,MONTH(FT$8)))</f>
        <v>0</v>
      </c>
      <c r="FU813" s="238">
        <f>IF(OR(FU$8&lt;ШР!$N22),0,ШР!$Q22*SUMIFS(ШР!$Z22:$AK22,ШР!$Z$1:$AK$1,MONTH(FU$8)))</f>
        <v>0</v>
      </c>
      <c r="FV813" s="238">
        <f>IF(OR(FV$8&lt;ШР!$N22),0,ШР!$Q22*SUMIFS(ШР!$Z22:$AK22,ШР!$Z$1:$AK$1,MONTH(FV$8)))</f>
        <v>0</v>
      </c>
      <c r="FW813" s="238">
        <f>IF(OR(FW$8&lt;ШР!$N22),0,ШР!$Q22*SUMIFS(ШР!$Z22:$AK22,ШР!$Z$1:$AK$1,MONTH(FW$8)))</f>
        <v>0</v>
      </c>
      <c r="FX813" s="238">
        <f>IF(OR(FX$8&lt;ШР!$N22),0,ШР!$Q22*SUMIFS(ШР!$Z22:$AK22,ШР!$Z$1:$AK$1,MONTH(FX$8)))</f>
        <v>0</v>
      </c>
      <c r="FY813" s="238">
        <f>IF(OR(FY$8&lt;ШР!$N22),0,ШР!$Q22*SUMIFS(ШР!$Z22:$AK22,ШР!$Z$1:$AK$1,MONTH(FY$8)))</f>
        <v>0</v>
      </c>
      <c r="FZ813" s="238">
        <f>IF(OR(FZ$8&lt;ШР!$N22),0,ШР!$Q22*SUMIFS(ШР!$Z22:$AK22,ШР!$Z$1:$AK$1,MONTH(FZ$8)))</f>
        <v>0</v>
      </c>
      <c r="GA813" s="238">
        <f>IF(OR(GA$8&lt;ШР!$N22),0,ШР!$Q22*SUMIFS(ШР!$Z22:$AK22,ШР!$Z$1:$AK$1,MONTH(GA$8)))</f>
        <v>0</v>
      </c>
      <c r="GB813" s="238">
        <f>IF(OR(GB$8&lt;ШР!$N22),0,ШР!$Q22*SUMIFS(ШР!$Z22:$AK22,ШР!$Z$1:$AK$1,MONTH(GB$8)))</f>
        <v>0</v>
      </c>
      <c r="GC813" s="238">
        <f>IF(OR(GC$8&lt;ШР!$N22),0,ШР!$Q22*SUMIFS(ШР!$Z22:$AK22,ШР!$Z$1:$AK$1,MONTH(GC$8)))</f>
        <v>0</v>
      </c>
      <c r="GD813" s="238">
        <f>IF(OR(GD$8&lt;ШР!$N22),0,ШР!$Q22*SUMIFS(ШР!$Z22:$AK22,ШР!$Z$1:$AK$1,MONTH(GD$8)))</f>
        <v>0</v>
      </c>
      <c r="GE813" s="238">
        <f>IF(OR(GE$8&lt;ШР!$N22),0,ШР!$Q22*SUMIFS(ШР!$Z22:$AK22,ШР!$Z$1:$AK$1,MONTH(GE$8)))</f>
        <v>0</v>
      </c>
      <c r="GF813" s="238">
        <f>IF(OR(GF$8&lt;ШР!$N22),0,ШР!$Q22*SUMIFS(ШР!$Z22:$AK22,ШР!$Z$1:$AK$1,MONTH(GF$8)))</f>
        <v>0</v>
      </c>
      <c r="GG813" s="238">
        <f>IF(OR(GG$8&lt;ШР!$N22),0,ШР!$Q22*SUMIFS(ШР!$Z22:$AK22,ШР!$Z$1:$AK$1,MONTH(GG$8)))</f>
        <v>0</v>
      </c>
      <c r="GH813" s="238">
        <f>IF(OR(GH$8&lt;ШР!$N22),0,ШР!$Q22*SUMIFS(ШР!$Z22:$AK22,ШР!$Z$1:$AK$1,MONTH(GH$8)))</f>
        <v>0</v>
      </c>
      <c r="GI813" s="238">
        <f>IF(OR(GI$8&lt;ШР!$N22),0,ШР!$Q22*SUMIFS(ШР!$Z22:$AK22,ШР!$Z$1:$AK$1,MONTH(GI$8)))</f>
        <v>0</v>
      </c>
      <c r="GJ813" s="238">
        <f>IF(OR(GJ$8&lt;ШР!$N22),0,ШР!$Q22*SUMIFS(ШР!$Z22:$AK22,ШР!$Z$1:$AK$1,MONTH(GJ$8)))</f>
        <v>0</v>
      </c>
      <c r="GK813" s="238">
        <f>IF(OR(GK$8&lt;ШР!$N22),0,ШР!$Q22*SUMIFS(ШР!$Z22:$AK22,ШР!$Z$1:$AK$1,MONTH(GK$8)))</f>
        <v>0</v>
      </c>
      <c r="GL813" s="238">
        <f>IF(OR(GL$8&lt;ШР!$N22),0,ШР!$Q22*SUMIFS(ШР!$Z22:$AK22,ШР!$Z$1:$AK$1,MONTH(GL$8)))</f>
        <v>0</v>
      </c>
      <c r="GM813" s="238">
        <f>IF(OR(GM$8&lt;ШР!$N22),0,ШР!$Q22*SUMIFS(ШР!$Z22:$AK22,ШР!$Z$1:$AK$1,MONTH(GM$8)))</f>
        <v>0</v>
      </c>
      <c r="GN813" s="238">
        <f>IF(OR(GN$8&lt;ШР!$N22),0,ШР!$Q22*SUMIFS(ШР!$Z22:$AK22,ШР!$Z$1:$AK$1,MONTH(GN$8)))</f>
        <v>0</v>
      </c>
      <c r="GO813" s="238">
        <f>IF(OR(GO$8&lt;ШР!$N22),0,ШР!$Q22*SUMIFS(ШР!$Z22:$AK22,ШР!$Z$1:$AK$1,MONTH(GO$8)))</f>
        <v>0</v>
      </c>
      <c r="GP813" s="238">
        <f>IF(OR(GP$8&lt;ШР!$N22),0,ШР!$Q22*SUMIFS(ШР!$Z22:$AK22,ШР!$Z$1:$AK$1,MONTH(GP$8)))</f>
        <v>0</v>
      </c>
      <c r="GQ813" s="238">
        <f>IF(OR(GQ$8&lt;ШР!$N22),0,ШР!$Q22*SUMIFS(ШР!$Z22:$AK22,ШР!$Z$1:$AK$1,MONTH(GQ$8)))</f>
        <v>0</v>
      </c>
      <c r="GR813" s="238">
        <f>IF(OR(GR$8&lt;ШР!$N22),0,ШР!$Q22*SUMIFS(ШР!$Z22:$AK22,ШР!$Z$1:$AK$1,MONTH(GR$8)))</f>
        <v>0</v>
      </c>
      <c r="GS813" s="238">
        <f>IF(OR(GS$8&lt;ШР!$N22),0,ШР!$Q22*SUMIFS(ШР!$Z22:$AK22,ШР!$Z$1:$AK$1,MONTH(GS$8)))</f>
        <v>0</v>
      </c>
      <c r="GT813" s="238">
        <f>IF(OR(GT$8&lt;ШР!$N22),0,ШР!$Q22*SUMIFS(ШР!$Z22:$AK22,ШР!$Z$1:$AK$1,MONTH(GT$8)))</f>
        <v>0</v>
      </c>
      <c r="GU813" s="238">
        <f>IF(OR(GU$8&lt;ШР!$N22),0,ШР!$Q22*SUMIFS(ШР!$Z22:$AK22,ШР!$Z$1:$AK$1,MONTH(GU$8)))</f>
        <v>0</v>
      </c>
      <c r="GV813" s="238">
        <f>IF(OR(GV$8&lt;ШР!$N22),0,ШР!$Q22*SUMIFS(ШР!$Z22:$AK22,ШР!$Z$1:$AK$1,MONTH(GV$8)))</f>
        <v>0</v>
      </c>
      <c r="GW813" s="238">
        <f>IF(OR(GW$8&lt;ШР!$N22),0,ШР!$Q22*SUMIFS(ШР!$Z22:$AK22,ШР!$Z$1:$AK$1,MONTH(GW$8)))</f>
        <v>0</v>
      </c>
      <c r="GX813" s="238">
        <f>IF(OR(GX$8&lt;ШР!$N22),0,ШР!$Q22*SUMIFS(ШР!$Z22:$AK22,ШР!$Z$1:$AK$1,MONTH(GX$8)))</f>
        <v>0</v>
      </c>
      <c r="GY813" s="238">
        <f>IF(OR(GY$8&lt;ШР!$N22),0,ШР!$Q22*SUMIFS(ШР!$Z22:$AK22,ШР!$Z$1:$AK$1,MONTH(GY$8)))</f>
        <v>0</v>
      </c>
      <c r="GZ813" s="238">
        <f>IF(OR(GZ$8&lt;ШР!$N22),0,ШР!$Q22*SUMIFS(ШР!$Z22:$AK22,ШР!$Z$1:$AK$1,MONTH(GZ$8)))</f>
        <v>0</v>
      </c>
      <c r="HA813" s="228"/>
      <c r="HB813" s="228"/>
    </row>
    <row r="814" spans="1:210" s="239" customFormat="1" ht="10.199999999999999">
      <c r="A814" s="228"/>
      <c r="B814" s="229"/>
      <c r="C814" s="230"/>
      <c r="D814" s="229"/>
      <c r="E814" s="270"/>
      <c r="F814" s="116"/>
      <c r="G814" s="231"/>
      <c r="H814" s="228"/>
      <c r="I814" s="228" t="str">
        <f t="shared" si="3760"/>
        <v>Количество сотрудников с указанной должностью</v>
      </c>
      <c r="J814" s="228"/>
      <c r="K814" s="228"/>
      <c r="L814" s="228"/>
      <c r="M814" s="232" t="s">
        <v>6</v>
      </c>
      <c r="N814" s="642">
        <f>ШР!K23</f>
        <v>0</v>
      </c>
      <c r="O814" s="228"/>
      <c r="P814" s="231"/>
      <c r="Q814" s="228" t="s">
        <v>205</v>
      </c>
      <c r="R814" s="228"/>
      <c r="S814" s="228"/>
      <c r="T814" s="228"/>
      <c r="U814" s="228"/>
      <c r="V814" s="228"/>
      <c r="W814" s="235"/>
      <c r="X814" s="236"/>
      <c r="Y814" s="231" t="s">
        <v>6</v>
      </c>
      <c r="Z814" s="237"/>
      <c r="AA814" s="238">
        <f>IF(OR(AA$8&lt;ШР!$N23),0,ШР!$Q23*SUMIFS(ШР!$Z23:$AK23,ШР!$Z$1:$AK$1,MONTH(AA$8)))</f>
        <v>0</v>
      </c>
      <c r="AB814" s="238">
        <f>IF(OR(AB$8&lt;ШР!$N23),0,ШР!$Q23*SUMIFS(ШР!$Z23:$AK23,ШР!$Z$1:$AK$1,MONTH(AB$8)))</f>
        <v>0</v>
      </c>
      <c r="AC814" s="238">
        <f>IF(OR(AC$8&lt;ШР!$N23),0,ШР!$Q23*SUMIFS(ШР!$Z23:$AK23,ШР!$Z$1:$AK$1,MONTH(AC$8)))</f>
        <v>0</v>
      </c>
      <c r="AD814" s="238">
        <f>IF(OR(AD$8&lt;ШР!$N23),0,ШР!$Q23*SUMIFS(ШР!$Z23:$AK23,ШР!$Z$1:$AK$1,MONTH(AD$8)))</f>
        <v>0</v>
      </c>
      <c r="AE814" s="238">
        <f>IF(OR(AE$8&lt;ШР!$N23),0,ШР!$Q23*SUMIFS(ШР!$Z23:$AK23,ШР!$Z$1:$AK$1,MONTH(AE$8)))</f>
        <v>0</v>
      </c>
      <c r="AF814" s="238">
        <f>IF(OR(AF$8&lt;ШР!$N23),0,ШР!$Q23*SUMIFS(ШР!$Z23:$AK23,ШР!$Z$1:$AK$1,MONTH(AF$8)))</f>
        <v>0</v>
      </c>
      <c r="AG814" s="238">
        <f>IF(OR(AG$8&lt;ШР!$N23),0,ШР!$Q23*SUMIFS(ШР!$Z23:$AK23,ШР!$Z$1:$AK$1,MONTH(AG$8)))</f>
        <v>0</v>
      </c>
      <c r="AH814" s="238">
        <f>IF(OR(AH$8&lt;ШР!$N23),0,ШР!$Q23*SUMIFS(ШР!$Z23:$AK23,ШР!$Z$1:$AK$1,MONTH(AH$8)))</f>
        <v>0</v>
      </c>
      <c r="AI814" s="238">
        <f>IF(OR(AI$8&lt;ШР!$N23),0,ШР!$Q23*SUMIFS(ШР!$Z23:$AK23,ШР!$Z$1:$AK$1,MONTH(AI$8)))</f>
        <v>0</v>
      </c>
      <c r="AJ814" s="238">
        <f>IF(OR(AJ$8&lt;ШР!$N23),0,ШР!$Q23*SUMIFS(ШР!$Z23:$AK23,ШР!$Z$1:$AK$1,MONTH(AJ$8)))</f>
        <v>0</v>
      </c>
      <c r="AK814" s="238">
        <f>IF(OR(AK$8&lt;ШР!$N23),0,ШР!$Q23*SUMIFS(ШР!$Z23:$AK23,ШР!$Z$1:$AK$1,MONTH(AK$8)))</f>
        <v>0</v>
      </c>
      <c r="AL814" s="238">
        <f>IF(OR(AL$8&lt;ШР!$N23),0,ШР!$Q23*SUMIFS(ШР!$Z23:$AK23,ШР!$Z$1:$AK$1,MONTH(AL$8)))</f>
        <v>0</v>
      </c>
      <c r="AM814" s="238">
        <f>IF(OR(AM$8&lt;ШР!$N23),0,ШР!$Q23*SUMIFS(ШР!$Z23:$AK23,ШР!$Z$1:$AK$1,MONTH(AM$8)))</f>
        <v>0</v>
      </c>
      <c r="AN814" s="238">
        <f>IF(OR(AN$8&lt;ШР!$N23),0,ШР!$Q23*SUMIFS(ШР!$Z23:$AK23,ШР!$Z$1:$AK$1,MONTH(AN$8)))</f>
        <v>0</v>
      </c>
      <c r="AO814" s="238">
        <f>IF(OR(AO$8&lt;ШР!$N23),0,ШР!$Q23*SUMIFS(ШР!$Z23:$AK23,ШР!$Z$1:$AK$1,MONTH(AO$8)))</f>
        <v>0</v>
      </c>
      <c r="AP814" s="238">
        <f>IF(OR(AP$8&lt;ШР!$N23),0,ШР!$Q23*SUMIFS(ШР!$Z23:$AK23,ШР!$Z$1:$AK$1,MONTH(AP$8)))</f>
        <v>0</v>
      </c>
      <c r="AQ814" s="238">
        <f>IF(OR(AQ$8&lt;ШР!$N23),0,ШР!$Q23*SUMIFS(ШР!$Z23:$AK23,ШР!$Z$1:$AK$1,MONTH(AQ$8)))</f>
        <v>0</v>
      </c>
      <c r="AR814" s="238">
        <f>IF(OR(AR$8&lt;ШР!$N23),0,ШР!$Q23*SUMIFS(ШР!$Z23:$AK23,ШР!$Z$1:$AK$1,MONTH(AR$8)))</f>
        <v>0</v>
      </c>
      <c r="AS814" s="238">
        <f>IF(OR(AS$8&lt;ШР!$N23),0,ШР!$Q23*SUMIFS(ШР!$Z23:$AK23,ШР!$Z$1:$AK$1,MONTH(AS$8)))</f>
        <v>0</v>
      </c>
      <c r="AT814" s="238">
        <f>IF(OR(AT$8&lt;ШР!$N23),0,ШР!$Q23*SUMIFS(ШР!$Z23:$AK23,ШР!$Z$1:$AK$1,MONTH(AT$8)))</f>
        <v>0</v>
      </c>
      <c r="AU814" s="238">
        <f>IF(OR(AU$8&lt;ШР!$N23),0,ШР!$Q23*SUMIFS(ШР!$Z23:$AK23,ШР!$Z$1:$AK$1,MONTH(AU$8)))</f>
        <v>0</v>
      </c>
      <c r="AV814" s="238">
        <f>IF(OR(AV$8&lt;ШР!$N23),0,ШР!$Q23*SUMIFS(ШР!$Z23:$AK23,ШР!$Z$1:$AK$1,MONTH(AV$8)))</f>
        <v>0</v>
      </c>
      <c r="AW814" s="238">
        <f>IF(OR(AW$8&lt;ШР!$N23),0,ШР!$Q23*SUMIFS(ШР!$Z23:$AK23,ШР!$Z$1:$AK$1,MONTH(AW$8)))</f>
        <v>0</v>
      </c>
      <c r="AX814" s="238">
        <f>IF(OR(AX$8&lt;ШР!$N23),0,ШР!$Q23*SUMIFS(ШР!$Z23:$AK23,ШР!$Z$1:$AK$1,MONTH(AX$8)))</f>
        <v>0</v>
      </c>
      <c r="AY814" s="238">
        <f>IF(OR(AY$8&lt;ШР!$N23),0,ШР!$Q23*SUMIFS(ШР!$Z23:$AK23,ШР!$Z$1:$AK$1,MONTH(AY$8)))</f>
        <v>0</v>
      </c>
      <c r="AZ814" s="238">
        <f>IF(OR(AZ$8&lt;ШР!$N23),0,ШР!$Q23*SUMIFS(ШР!$Z23:$AK23,ШР!$Z$1:$AK$1,MONTH(AZ$8)))</f>
        <v>0</v>
      </c>
      <c r="BA814" s="238">
        <f>IF(OR(BA$8&lt;ШР!$N23),0,ШР!$Q23*SUMIFS(ШР!$Z23:$AK23,ШР!$Z$1:$AK$1,MONTH(BA$8)))</f>
        <v>0</v>
      </c>
      <c r="BB814" s="238">
        <f>IF(OR(BB$8&lt;ШР!$N23),0,ШР!$Q23*SUMIFS(ШР!$Z23:$AK23,ШР!$Z$1:$AK$1,MONTH(BB$8)))</f>
        <v>0</v>
      </c>
      <c r="BC814" s="238">
        <f>IF(OR(BC$8&lt;ШР!$N23),0,ШР!$Q23*SUMIFS(ШР!$Z23:$AK23,ШР!$Z$1:$AK$1,MONTH(BC$8)))</f>
        <v>0</v>
      </c>
      <c r="BD814" s="238">
        <f>IF(OR(BD$8&lt;ШР!$N23),0,ШР!$Q23*SUMIFS(ШР!$Z23:$AK23,ШР!$Z$1:$AK$1,MONTH(BD$8)))</f>
        <v>0</v>
      </c>
      <c r="BE814" s="238">
        <f>IF(OR(BE$8&lt;ШР!$N23),0,ШР!$Q23*SUMIFS(ШР!$Z23:$AK23,ШР!$Z$1:$AK$1,MONTH(BE$8)))</f>
        <v>0</v>
      </c>
      <c r="BF814" s="238">
        <f>IF(OR(BF$8&lt;ШР!$N23),0,ШР!$Q23*SUMIFS(ШР!$Z23:$AK23,ШР!$Z$1:$AK$1,MONTH(BF$8)))</f>
        <v>0</v>
      </c>
      <c r="BG814" s="238">
        <f>IF(OR(BG$8&lt;ШР!$N23),0,ШР!$Q23*SUMIFS(ШР!$Z23:$AK23,ШР!$Z$1:$AK$1,MONTH(BG$8)))</f>
        <v>0</v>
      </c>
      <c r="BH814" s="238">
        <f>IF(OR(BH$8&lt;ШР!$N23),0,ШР!$Q23*SUMIFS(ШР!$Z23:$AK23,ШР!$Z$1:$AK$1,MONTH(BH$8)))</f>
        <v>0</v>
      </c>
      <c r="BI814" s="238">
        <f>IF(OR(BI$8&lt;ШР!$N23),0,ШР!$Q23*SUMIFS(ШР!$Z23:$AK23,ШР!$Z$1:$AK$1,MONTH(BI$8)))</f>
        <v>0</v>
      </c>
      <c r="BJ814" s="238">
        <f>IF(OR(BJ$8&lt;ШР!$N23),0,ШР!$Q23*SUMIFS(ШР!$Z23:$AK23,ШР!$Z$1:$AK$1,MONTH(BJ$8)))</f>
        <v>0</v>
      </c>
      <c r="BK814" s="238">
        <f>IF(OR(BK$8&lt;ШР!$N23),0,ШР!$Q23*SUMIFS(ШР!$Z23:$AK23,ШР!$Z$1:$AK$1,MONTH(BK$8)))</f>
        <v>0</v>
      </c>
      <c r="BL814" s="238">
        <f>IF(OR(BL$8&lt;ШР!$N23),0,ШР!$Q23*SUMIFS(ШР!$Z23:$AK23,ШР!$Z$1:$AK$1,MONTH(BL$8)))</f>
        <v>0</v>
      </c>
      <c r="BM814" s="238">
        <f>IF(OR(BM$8&lt;ШР!$N23),0,ШР!$Q23*SUMIFS(ШР!$Z23:$AK23,ШР!$Z$1:$AK$1,MONTH(BM$8)))</f>
        <v>0</v>
      </c>
      <c r="BN814" s="238">
        <f>IF(OR(BN$8&lt;ШР!$N23),0,ШР!$Q23*SUMIFS(ШР!$Z23:$AK23,ШР!$Z$1:$AK$1,MONTH(BN$8)))</f>
        <v>0</v>
      </c>
      <c r="BO814" s="238">
        <f>IF(OR(BO$8&lt;ШР!$N23),0,ШР!$Q23*SUMIFS(ШР!$Z23:$AK23,ШР!$Z$1:$AK$1,MONTH(BO$8)))</f>
        <v>0</v>
      </c>
      <c r="BP814" s="238">
        <f>IF(OR(BP$8&lt;ШР!$N23),0,ШР!$Q23*SUMIFS(ШР!$Z23:$AK23,ШР!$Z$1:$AK$1,MONTH(BP$8)))</f>
        <v>0</v>
      </c>
      <c r="BQ814" s="238">
        <f>IF(OR(BQ$8&lt;ШР!$N23),0,ШР!$Q23*SUMIFS(ШР!$Z23:$AK23,ШР!$Z$1:$AK$1,MONTH(BQ$8)))</f>
        <v>0</v>
      </c>
      <c r="BR814" s="238">
        <f>IF(OR(BR$8&lt;ШР!$N23),0,ШР!$Q23*SUMIFS(ШР!$Z23:$AK23,ШР!$Z$1:$AK$1,MONTH(BR$8)))</f>
        <v>0</v>
      </c>
      <c r="BS814" s="238">
        <f>IF(OR(BS$8&lt;ШР!$N23),0,ШР!$Q23*SUMIFS(ШР!$Z23:$AK23,ШР!$Z$1:$AK$1,MONTH(BS$8)))</f>
        <v>0</v>
      </c>
      <c r="BT814" s="238">
        <f>IF(OR(BT$8&lt;ШР!$N23),0,ШР!$Q23*SUMIFS(ШР!$Z23:$AK23,ШР!$Z$1:$AK$1,MONTH(BT$8)))</f>
        <v>0</v>
      </c>
      <c r="BU814" s="238">
        <f>IF(OR(BU$8&lt;ШР!$N23),0,ШР!$Q23*SUMIFS(ШР!$Z23:$AK23,ШР!$Z$1:$AK$1,MONTH(BU$8)))</f>
        <v>0</v>
      </c>
      <c r="BV814" s="238">
        <f>IF(OR(BV$8&lt;ШР!$N23),0,ШР!$Q23*SUMIFS(ШР!$Z23:$AK23,ШР!$Z$1:$AK$1,MONTH(BV$8)))</f>
        <v>0</v>
      </c>
      <c r="BW814" s="238">
        <f>IF(OR(BW$8&lt;ШР!$N23),0,ШР!$Q23*SUMIFS(ШР!$Z23:$AK23,ШР!$Z$1:$AK$1,MONTH(BW$8)))</f>
        <v>0</v>
      </c>
      <c r="BX814" s="238">
        <f>IF(OR(BX$8&lt;ШР!$N23),0,ШР!$Q23*SUMIFS(ШР!$Z23:$AK23,ШР!$Z$1:$AK$1,MONTH(BX$8)))</f>
        <v>0</v>
      </c>
      <c r="BY814" s="238">
        <f>IF(OR(BY$8&lt;ШР!$N23),0,ШР!$Q23*SUMIFS(ШР!$Z23:$AK23,ШР!$Z$1:$AK$1,MONTH(BY$8)))</f>
        <v>0</v>
      </c>
      <c r="BZ814" s="238">
        <f>IF(OR(BZ$8&lt;ШР!$N23),0,ШР!$Q23*SUMIFS(ШР!$Z23:$AK23,ШР!$Z$1:$AK$1,MONTH(BZ$8)))</f>
        <v>0</v>
      </c>
      <c r="CA814" s="238">
        <f>IF(OR(CA$8&lt;ШР!$N23),0,ШР!$Q23*SUMIFS(ШР!$Z23:$AK23,ШР!$Z$1:$AK$1,MONTH(CA$8)))</f>
        <v>0</v>
      </c>
      <c r="CB814" s="238">
        <f>IF(OR(CB$8&lt;ШР!$N23),0,ШР!$Q23*SUMIFS(ШР!$Z23:$AK23,ШР!$Z$1:$AK$1,MONTH(CB$8)))</f>
        <v>0</v>
      </c>
      <c r="CC814" s="238">
        <f>IF(OR(CC$8&lt;ШР!$N23),0,ШР!$Q23*SUMIFS(ШР!$Z23:$AK23,ШР!$Z$1:$AK$1,MONTH(CC$8)))</f>
        <v>0</v>
      </c>
      <c r="CD814" s="238">
        <f>IF(OR(CD$8&lt;ШР!$N23),0,ШР!$Q23*SUMIFS(ШР!$Z23:$AK23,ШР!$Z$1:$AK$1,MONTH(CD$8)))</f>
        <v>0</v>
      </c>
      <c r="CE814" s="238">
        <f>IF(OR(CE$8&lt;ШР!$N23),0,ШР!$Q23*SUMIFS(ШР!$Z23:$AK23,ШР!$Z$1:$AK$1,MONTH(CE$8)))</f>
        <v>0</v>
      </c>
      <c r="CF814" s="238">
        <f>IF(OR(CF$8&lt;ШР!$N23),0,ШР!$Q23*SUMIFS(ШР!$Z23:$AK23,ШР!$Z$1:$AK$1,MONTH(CF$8)))</f>
        <v>0</v>
      </c>
      <c r="CG814" s="238">
        <f>IF(OR(CG$8&lt;ШР!$N23),0,ШР!$Q23*SUMIFS(ШР!$Z23:$AK23,ШР!$Z$1:$AK$1,MONTH(CG$8)))</f>
        <v>0</v>
      </c>
      <c r="CH814" s="238">
        <f>IF(OR(CH$8&lt;ШР!$N23),0,ШР!$Q23*SUMIFS(ШР!$Z23:$AK23,ШР!$Z$1:$AK$1,MONTH(CH$8)))</f>
        <v>0</v>
      </c>
      <c r="CI814" s="238">
        <f>IF(OR(CI$8&lt;ШР!$N23),0,ШР!$Q23*SUMIFS(ШР!$Z23:$AK23,ШР!$Z$1:$AK$1,MONTH(CI$8)))</f>
        <v>0</v>
      </c>
      <c r="CJ814" s="238">
        <f>IF(OR(CJ$8&lt;ШР!$N23),0,ШР!$Q23*SUMIFS(ШР!$Z23:$AK23,ШР!$Z$1:$AK$1,MONTH(CJ$8)))</f>
        <v>0</v>
      </c>
      <c r="CK814" s="238">
        <f>IF(OR(CK$8&lt;ШР!$N23),0,ШР!$Q23*SUMIFS(ШР!$Z23:$AK23,ШР!$Z$1:$AK$1,MONTH(CK$8)))</f>
        <v>0</v>
      </c>
      <c r="CL814" s="238">
        <f>IF(OR(CL$8&lt;ШР!$N23),0,ШР!$Q23*SUMIFS(ШР!$Z23:$AK23,ШР!$Z$1:$AK$1,MONTH(CL$8)))</f>
        <v>0</v>
      </c>
      <c r="CM814" s="238">
        <f>IF(OR(CM$8&lt;ШР!$N23),0,ШР!$Q23*SUMIFS(ШР!$Z23:$AK23,ШР!$Z$1:$AK$1,MONTH(CM$8)))</f>
        <v>0</v>
      </c>
      <c r="CN814" s="238">
        <f>IF(OR(CN$8&lt;ШР!$N23),0,ШР!$Q23*SUMIFS(ШР!$Z23:$AK23,ШР!$Z$1:$AK$1,MONTH(CN$8)))</f>
        <v>0</v>
      </c>
      <c r="CO814" s="238">
        <f>IF(OR(CO$8&lt;ШР!$N23),0,ШР!$Q23*SUMIFS(ШР!$Z23:$AK23,ШР!$Z$1:$AK$1,MONTH(CO$8)))</f>
        <v>0</v>
      </c>
      <c r="CP814" s="238">
        <f>IF(OR(CP$8&lt;ШР!$N23),0,ШР!$Q23*SUMIFS(ШР!$Z23:$AK23,ШР!$Z$1:$AK$1,MONTH(CP$8)))</f>
        <v>0</v>
      </c>
      <c r="CQ814" s="238">
        <f>IF(OR(CQ$8&lt;ШР!$N23),0,ШР!$Q23*SUMIFS(ШР!$Z23:$AK23,ШР!$Z$1:$AK$1,MONTH(CQ$8)))</f>
        <v>0</v>
      </c>
      <c r="CR814" s="238">
        <f>IF(OR(CR$8&lt;ШР!$N23),0,ШР!$Q23*SUMIFS(ШР!$Z23:$AK23,ШР!$Z$1:$AK$1,MONTH(CR$8)))</f>
        <v>0</v>
      </c>
      <c r="CS814" s="238">
        <f>IF(OR(CS$8&lt;ШР!$N23),0,ШР!$Q23*SUMIFS(ШР!$Z23:$AK23,ШР!$Z$1:$AK$1,MONTH(CS$8)))</f>
        <v>0</v>
      </c>
      <c r="CT814" s="238">
        <f>IF(OR(CT$8&lt;ШР!$N23),0,ШР!$Q23*SUMIFS(ШР!$Z23:$AK23,ШР!$Z$1:$AK$1,MONTH(CT$8)))</f>
        <v>0</v>
      </c>
      <c r="CU814" s="238">
        <f>IF(OR(CU$8&lt;ШР!$N23),0,ШР!$Q23*SUMIFS(ШР!$Z23:$AK23,ШР!$Z$1:$AK$1,MONTH(CU$8)))</f>
        <v>0</v>
      </c>
      <c r="CV814" s="238">
        <f>IF(OR(CV$8&lt;ШР!$N23),0,ШР!$Q23*SUMIFS(ШР!$Z23:$AK23,ШР!$Z$1:$AK$1,MONTH(CV$8)))</f>
        <v>0</v>
      </c>
      <c r="CW814" s="238">
        <f>IF(OR(CW$8&lt;ШР!$N23),0,ШР!$Q23*SUMIFS(ШР!$Z23:$AK23,ШР!$Z$1:$AK$1,MONTH(CW$8)))</f>
        <v>0</v>
      </c>
      <c r="CX814" s="238">
        <f>IF(OR(CX$8&lt;ШР!$N23),0,ШР!$Q23*SUMIFS(ШР!$Z23:$AK23,ШР!$Z$1:$AK$1,MONTH(CX$8)))</f>
        <v>0</v>
      </c>
      <c r="CY814" s="238">
        <f>IF(OR(CY$8&lt;ШР!$N23),0,ШР!$Q23*SUMIFS(ШР!$Z23:$AK23,ШР!$Z$1:$AK$1,MONTH(CY$8)))</f>
        <v>0</v>
      </c>
      <c r="CZ814" s="238">
        <f>IF(OR(CZ$8&lt;ШР!$N23),0,ШР!$Q23*SUMIFS(ШР!$Z23:$AK23,ШР!$Z$1:$AK$1,MONTH(CZ$8)))</f>
        <v>0</v>
      </c>
      <c r="DA814" s="238">
        <f>IF(OR(DA$8&lt;ШР!$N23),0,ШР!$Q23*SUMIFS(ШР!$Z23:$AK23,ШР!$Z$1:$AK$1,MONTH(DA$8)))</f>
        <v>0</v>
      </c>
      <c r="DB814" s="238">
        <f>IF(OR(DB$8&lt;ШР!$N23),0,ШР!$Q23*SUMIFS(ШР!$Z23:$AK23,ШР!$Z$1:$AK$1,MONTH(DB$8)))</f>
        <v>0</v>
      </c>
      <c r="DC814" s="238">
        <f>IF(OR(DC$8&lt;ШР!$N23),0,ШР!$Q23*SUMIFS(ШР!$Z23:$AK23,ШР!$Z$1:$AK$1,MONTH(DC$8)))</f>
        <v>0</v>
      </c>
      <c r="DD814" s="238">
        <f>IF(OR(DD$8&lt;ШР!$N23),0,ШР!$Q23*SUMIFS(ШР!$Z23:$AK23,ШР!$Z$1:$AK$1,MONTH(DD$8)))</f>
        <v>0</v>
      </c>
      <c r="DE814" s="238">
        <f>IF(OR(DE$8&lt;ШР!$N23),0,ШР!$Q23*SUMIFS(ШР!$Z23:$AK23,ШР!$Z$1:$AK$1,MONTH(DE$8)))</f>
        <v>0</v>
      </c>
      <c r="DF814" s="238">
        <f>IF(OR(DF$8&lt;ШР!$N23),0,ШР!$Q23*SUMIFS(ШР!$Z23:$AK23,ШР!$Z$1:$AK$1,MONTH(DF$8)))</f>
        <v>0</v>
      </c>
      <c r="DG814" s="238">
        <f>IF(OR(DG$8&lt;ШР!$N23),0,ШР!$Q23*SUMIFS(ШР!$Z23:$AK23,ШР!$Z$1:$AK$1,MONTH(DG$8)))</f>
        <v>0</v>
      </c>
      <c r="DH814" s="238">
        <f>IF(OR(DH$8&lt;ШР!$N23),0,ШР!$Q23*SUMIFS(ШР!$Z23:$AK23,ШР!$Z$1:$AK$1,MONTH(DH$8)))</f>
        <v>0</v>
      </c>
      <c r="DI814" s="238">
        <f>IF(OR(DI$8&lt;ШР!$N23),0,ШР!$Q23*SUMIFS(ШР!$Z23:$AK23,ШР!$Z$1:$AK$1,MONTH(DI$8)))</f>
        <v>0</v>
      </c>
      <c r="DJ814" s="238">
        <f>IF(OR(DJ$8&lt;ШР!$N23),0,ШР!$Q23*SUMIFS(ШР!$Z23:$AK23,ШР!$Z$1:$AK$1,MONTH(DJ$8)))</f>
        <v>0</v>
      </c>
      <c r="DK814" s="238">
        <f>IF(OR(DK$8&lt;ШР!$N23),0,ШР!$Q23*SUMIFS(ШР!$Z23:$AK23,ШР!$Z$1:$AK$1,MONTH(DK$8)))</f>
        <v>0</v>
      </c>
      <c r="DL814" s="238">
        <f>IF(OR(DL$8&lt;ШР!$N23),0,ШР!$Q23*SUMIFS(ШР!$Z23:$AK23,ШР!$Z$1:$AK$1,MONTH(DL$8)))</f>
        <v>0</v>
      </c>
      <c r="DM814" s="238">
        <f>IF(OR(DM$8&lt;ШР!$N23),0,ШР!$Q23*SUMIFS(ШР!$Z23:$AK23,ШР!$Z$1:$AK$1,MONTH(DM$8)))</f>
        <v>0</v>
      </c>
      <c r="DN814" s="238">
        <f>IF(OR(DN$8&lt;ШР!$N23),0,ШР!$Q23*SUMIFS(ШР!$Z23:$AK23,ШР!$Z$1:$AK$1,MONTH(DN$8)))</f>
        <v>0</v>
      </c>
      <c r="DO814" s="238">
        <f>IF(OR(DO$8&lt;ШР!$N23),0,ШР!$Q23*SUMIFS(ШР!$Z23:$AK23,ШР!$Z$1:$AK$1,MONTH(DO$8)))</f>
        <v>0</v>
      </c>
      <c r="DP814" s="238">
        <f>IF(OR(DP$8&lt;ШР!$N23),0,ШР!$Q23*SUMIFS(ШР!$Z23:$AK23,ШР!$Z$1:$AK$1,MONTH(DP$8)))</f>
        <v>0</v>
      </c>
      <c r="DQ814" s="238">
        <f>IF(OR(DQ$8&lt;ШР!$N23),0,ШР!$Q23*SUMIFS(ШР!$Z23:$AK23,ШР!$Z$1:$AK$1,MONTH(DQ$8)))</f>
        <v>0</v>
      </c>
      <c r="DR814" s="238">
        <f>IF(OR(DR$8&lt;ШР!$N23),0,ШР!$Q23*SUMIFS(ШР!$Z23:$AK23,ШР!$Z$1:$AK$1,MONTH(DR$8)))</f>
        <v>0</v>
      </c>
      <c r="DS814" s="238">
        <f>IF(OR(DS$8&lt;ШР!$N23),0,ШР!$Q23*SUMIFS(ШР!$Z23:$AK23,ШР!$Z$1:$AK$1,MONTH(DS$8)))</f>
        <v>0</v>
      </c>
      <c r="DT814" s="238">
        <f>IF(OR(DT$8&lt;ШР!$N23),0,ШР!$Q23*SUMIFS(ШР!$Z23:$AK23,ШР!$Z$1:$AK$1,MONTH(DT$8)))</f>
        <v>0</v>
      </c>
      <c r="DU814" s="238">
        <f>IF(OR(DU$8&lt;ШР!$N23),0,ШР!$Q23*SUMIFS(ШР!$Z23:$AK23,ШР!$Z$1:$AK$1,MONTH(DU$8)))</f>
        <v>0</v>
      </c>
      <c r="DV814" s="238">
        <f>IF(OR(DV$8&lt;ШР!$N23),0,ШР!$Q23*SUMIFS(ШР!$Z23:$AK23,ШР!$Z$1:$AK$1,MONTH(DV$8)))</f>
        <v>0</v>
      </c>
      <c r="DW814" s="238">
        <f>IF(OR(DW$8&lt;ШР!$N23),0,ШР!$Q23*SUMIFS(ШР!$Z23:$AK23,ШР!$Z$1:$AK$1,MONTH(DW$8)))</f>
        <v>0</v>
      </c>
      <c r="DX814" s="238">
        <f>IF(OR(DX$8&lt;ШР!$N23),0,ШР!$Q23*SUMIFS(ШР!$Z23:$AK23,ШР!$Z$1:$AK$1,MONTH(DX$8)))</f>
        <v>0</v>
      </c>
      <c r="DY814" s="238">
        <f>IF(OR(DY$8&lt;ШР!$N23),0,ШР!$Q23*SUMIFS(ШР!$Z23:$AK23,ШР!$Z$1:$AK$1,MONTH(DY$8)))</f>
        <v>0</v>
      </c>
      <c r="DZ814" s="238">
        <f>IF(OR(DZ$8&lt;ШР!$N23),0,ШР!$Q23*SUMIFS(ШР!$Z23:$AK23,ШР!$Z$1:$AK$1,MONTH(DZ$8)))</f>
        <v>0</v>
      </c>
      <c r="EA814" s="238">
        <f>IF(OR(EA$8&lt;ШР!$N23),0,ШР!$Q23*SUMIFS(ШР!$Z23:$AK23,ШР!$Z$1:$AK$1,MONTH(EA$8)))</f>
        <v>0</v>
      </c>
      <c r="EB814" s="238">
        <f>IF(OR(EB$8&lt;ШР!$N23),0,ШР!$Q23*SUMIFS(ШР!$Z23:$AK23,ШР!$Z$1:$AK$1,MONTH(EB$8)))</f>
        <v>0</v>
      </c>
      <c r="EC814" s="238">
        <f>IF(OR(EC$8&lt;ШР!$N23),0,ШР!$Q23*SUMIFS(ШР!$Z23:$AK23,ШР!$Z$1:$AK$1,MONTH(EC$8)))</f>
        <v>0</v>
      </c>
      <c r="ED814" s="238">
        <f>IF(OR(ED$8&lt;ШР!$N23),0,ШР!$Q23*SUMIFS(ШР!$Z23:$AK23,ШР!$Z$1:$AK$1,MONTH(ED$8)))</f>
        <v>0</v>
      </c>
      <c r="EE814" s="238">
        <f>IF(OR(EE$8&lt;ШР!$N23),0,ШР!$Q23*SUMIFS(ШР!$Z23:$AK23,ШР!$Z$1:$AK$1,MONTH(EE$8)))</f>
        <v>0</v>
      </c>
      <c r="EF814" s="238">
        <f>IF(OR(EF$8&lt;ШР!$N23),0,ШР!$Q23*SUMIFS(ШР!$Z23:$AK23,ШР!$Z$1:$AK$1,MONTH(EF$8)))</f>
        <v>0</v>
      </c>
      <c r="EG814" s="238">
        <f>IF(OR(EG$8&lt;ШР!$N23),0,ШР!$Q23*SUMIFS(ШР!$Z23:$AK23,ШР!$Z$1:$AK$1,MONTH(EG$8)))</f>
        <v>0</v>
      </c>
      <c r="EH814" s="238">
        <f>IF(OR(EH$8&lt;ШР!$N23),0,ШР!$Q23*SUMIFS(ШР!$Z23:$AK23,ШР!$Z$1:$AK$1,MONTH(EH$8)))</f>
        <v>0</v>
      </c>
      <c r="EI814" s="238">
        <f>IF(OR(EI$8&lt;ШР!$N23),0,ШР!$Q23*SUMIFS(ШР!$Z23:$AK23,ШР!$Z$1:$AK$1,MONTH(EI$8)))</f>
        <v>0</v>
      </c>
      <c r="EJ814" s="238">
        <f>IF(OR(EJ$8&lt;ШР!$N23),0,ШР!$Q23*SUMIFS(ШР!$Z23:$AK23,ШР!$Z$1:$AK$1,MONTH(EJ$8)))</f>
        <v>0</v>
      </c>
      <c r="EK814" s="238">
        <f>IF(OR(EK$8&lt;ШР!$N23),0,ШР!$Q23*SUMIFS(ШР!$Z23:$AK23,ШР!$Z$1:$AK$1,MONTH(EK$8)))</f>
        <v>0</v>
      </c>
      <c r="EL814" s="238">
        <f>IF(OR(EL$8&lt;ШР!$N23),0,ШР!$Q23*SUMIFS(ШР!$Z23:$AK23,ШР!$Z$1:$AK$1,MONTH(EL$8)))</f>
        <v>0</v>
      </c>
      <c r="EM814" s="238">
        <f>IF(OR(EM$8&lt;ШР!$N23),0,ШР!$Q23*SUMIFS(ШР!$Z23:$AK23,ШР!$Z$1:$AK$1,MONTH(EM$8)))</f>
        <v>0</v>
      </c>
      <c r="EN814" s="238">
        <f>IF(OR(EN$8&lt;ШР!$N23),0,ШР!$Q23*SUMIFS(ШР!$Z23:$AK23,ШР!$Z$1:$AK$1,MONTH(EN$8)))</f>
        <v>0</v>
      </c>
      <c r="EO814" s="238">
        <f>IF(OR(EO$8&lt;ШР!$N23),0,ШР!$Q23*SUMIFS(ШР!$Z23:$AK23,ШР!$Z$1:$AK$1,MONTH(EO$8)))</f>
        <v>0</v>
      </c>
      <c r="EP814" s="238">
        <f>IF(OR(EP$8&lt;ШР!$N23),0,ШР!$Q23*SUMIFS(ШР!$Z23:$AK23,ШР!$Z$1:$AK$1,MONTH(EP$8)))</f>
        <v>0</v>
      </c>
      <c r="EQ814" s="238">
        <f>IF(OR(EQ$8&lt;ШР!$N23),0,ШР!$Q23*SUMIFS(ШР!$Z23:$AK23,ШР!$Z$1:$AK$1,MONTH(EQ$8)))</f>
        <v>0</v>
      </c>
      <c r="ER814" s="238">
        <f>IF(OR(ER$8&lt;ШР!$N23),0,ШР!$Q23*SUMIFS(ШР!$Z23:$AK23,ШР!$Z$1:$AK$1,MONTH(ER$8)))</f>
        <v>0</v>
      </c>
      <c r="ES814" s="238">
        <f>IF(OR(ES$8&lt;ШР!$N23),0,ШР!$Q23*SUMIFS(ШР!$Z23:$AK23,ШР!$Z$1:$AK$1,MONTH(ES$8)))</f>
        <v>0</v>
      </c>
      <c r="ET814" s="238">
        <f>IF(OR(ET$8&lt;ШР!$N23),0,ШР!$Q23*SUMIFS(ШР!$Z23:$AK23,ШР!$Z$1:$AK$1,MONTH(ET$8)))</f>
        <v>0</v>
      </c>
      <c r="EU814" s="238">
        <f>IF(OR(EU$8&lt;ШР!$N23),0,ШР!$Q23*SUMIFS(ШР!$Z23:$AK23,ШР!$Z$1:$AK$1,MONTH(EU$8)))</f>
        <v>0</v>
      </c>
      <c r="EV814" s="238">
        <f>IF(OR(EV$8&lt;ШР!$N23),0,ШР!$Q23*SUMIFS(ШР!$Z23:$AK23,ШР!$Z$1:$AK$1,MONTH(EV$8)))</f>
        <v>0</v>
      </c>
      <c r="EW814" s="238">
        <f>IF(OR(EW$8&lt;ШР!$N23),0,ШР!$Q23*SUMIFS(ШР!$Z23:$AK23,ШР!$Z$1:$AK$1,MONTH(EW$8)))</f>
        <v>0</v>
      </c>
      <c r="EX814" s="238">
        <f>IF(OR(EX$8&lt;ШР!$N23),0,ШР!$Q23*SUMIFS(ШР!$Z23:$AK23,ШР!$Z$1:$AK$1,MONTH(EX$8)))</f>
        <v>0</v>
      </c>
      <c r="EY814" s="238">
        <f>IF(OR(EY$8&lt;ШР!$N23),0,ШР!$Q23*SUMIFS(ШР!$Z23:$AK23,ШР!$Z$1:$AK$1,MONTH(EY$8)))</f>
        <v>0</v>
      </c>
      <c r="EZ814" s="238">
        <f>IF(OR(EZ$8&lt;ШР!$N23),0,ШР!$Q23*SUMIFS(ШР!$Z23:$AK23,ШР!$Z$1:$AK$1,MONTH(EZ$8)))</f>
        <v>0</v>
      </c>
      <c r="FA814" s="238">
        <f>IF(OR(FA$8&lt;ШР!$N23),0,ШР!$Q23*SUMIFS(ШР!$Z23:$AK23,ШР!$Z$1:$AK$1,MONTH(FA$8)))</f>
        <v>0</v>
      </c>
      <c r="FB814" s="238">
        <f>IF(OR(FB$8&lt;ШР!$N23),0,ШР!$Q23*SUMIFS(ШР!$Z23:$AK23,ШР!$Z$1:$AK$1,MONTH(FB$8)))</f>
        <v>0</v>
      </c>
      <c r="FC814" s="238">
        <f>IF(OR(FC$8&lt;ШР!$N23),0,ШР!$Q23*SUMIFS(ШР!$Z23:$AK23,ШР!$Z$1:$AK$1,MONTH(FC$8)))</f>
        <v>0</v>
      </c>
      <c r="FD814" s="238">
        <f>IF(OR(FD$8&lt;ШР!$N23),0,ШР!$Q23*SUMIFS(ШР!$Z23:$AK23,ШР!$Z$1:$AK$1,MONTH(FD$8)))</f>
        <v>0</v>
      </c>
      <c r="FE814" s="238">
        <f>IF(OR(FE$8&lt;ШР!$N23),0,ШР!$Q23*SUMIFS(ШР!$Z23:$AK23,ШР!$Z$1:$AK$1,MONTH(FE$8)))</f>
        <v>0</v>
      </c>
      <c r="FF814" s="238">
        <f>IF(OR(FF$8&lt;ШР!$N23),0,ШР!$Q23*SUMIFS(ШР!$Z23:$AK23,ШР!$Z$1:$AK$1,MONTH(FF$8)))</f>
        <v>0</v>
      </c>
      <c r="FG814" s="238">
        <f>IF(OR(FG$8&lt;ШР!$N23),0,ШР!$Q23*SUMIFS(ШР!$Z23:$AK23,ШР!$Z$1:$AK$1,MONTH(FG$8)))</f>
        <v>0</v>
      </c>
      <c r="FH814" s="238">
        <f>IF(OR(FH$8&lt;ШР!$N23),0,ШР!$Q23*SUMIFS(ШР!$Z23:$AK23,ШР!$Z$1:$AK$1,MONTH(FH$8)))</f>
        <v>0</v>
      </c>
      <c r="FI814" s="238">
        <f>IF(OR(FI$8&lt;ШР!$N23),0,ШР!$Q23*SUMIFS(ШР!$Z23:$AK23,ШР!$Z$1:$AK$1,MONTH(FI$8)))</f>
        <v>0</v>
      </c>
      <c r="FJ814" s="238">
        <f>IF(OR(FJ$8&lt;ШР!$N23),0,ШР!$Q23*SUMIFS(ШР!$Z23:$AK23,ШР!$Z$1:$AK$1,MONTH(FJ$8)))</f>
        <v>0</v>
      </c>
      <c r="FK814" s="238">
        <f>IF(OR(FK$8&lt;ШР!$N23),0,ШР!$Q23*SUMIFS(ШР!$Z23:$AK23,ШР!$Z$1:$AK$1,MONTH(FK$8)))</f>
        <v>0</v>
      </c>
      <c r="FL814" s="238">
        <f>IF(OR(FL$8&lt;ШР!$N23),0,ШР!$Q23*SUMIFS(ШР!$Z23:$AK23,ШР!$Z$1:$AK$1,MONTH(FL$8)))</f>
        <v>0</v>
      </c>
      <c r="FM814" s="238">
        <f>IF(OR(FM$8&lt;ШР!$N23),0,ШР!$Q23*SUMIFS(ШР!$Z23:$AK23,ШР!$Z$1:$AK$1,MONTH(FM$8)))</f>
        <v>0</v>
      </c>
      <c r="FN814" s="238">
        <f>IF(OR(FN$8&lt;ШР!$N23),0,ШР!$Q23*SUMIFS(ШР!$Z23:$AK23,ШР!$Z$1:$AK$1,MONTH(FN$8)))</f>
        <v>0</v>
      </c>
      <c r="FO814" s="238">
        <f>IF(OR(FO$8&lt;ШР!$N23),0,ШР!$Q23*SUMIFS(ШР!$Z23:$AK23,ШР!$Z$1:$AK$1,MONTH(FO$8)))</f>
        <v>0</v>
      </c>
      <c r="FP814" s="238">
        <f>IF(OR(FP$8&lt;ШР!$N23),0,ШР!$Q23*SUMIFS(ШР!$Z23:$AK23,ШР!$Z$1:$AK$1,MONTH(FP$8)))</f>
        <v>0</v>
      </c>
      <c r="FQ814" s="238">
        <f>IF(OR(FQ$8&lt;ШР!$N23),0,ШР!$Q23*SUMIFS(ШР!$Z23:$AK23,ШР!$Z$1:$AK$1,MONTH(FQ$8)))</f>
        <v>0</v>
      </c>
      <c r="FR814" s="238">
        <f>IF(OR(FR$8&lt;ШР!$N23),0,ШР!$Q23*SUMIFS(ШР!$Z23:$AK23,ШР!$Z$1:$AK$1,MONTH(FR$8)))</f>
        <v>0</v>
      </c>
      <c r="FS814" s="238">
        <f>IF(OR(FS$8&lt;ШР!$N23),0,ШР!$Q23*SUMIFS(ШР!$Z23:$AK23,ШР!$Z$1:$AK$1,MONTH(FS$8)))</f>
        <v>0</v>
      </c>
      <c r="FT814" s="238">
        <f>IF(OR(FT$8&lt;ШР!$N23),0,ШР!$Q23*SUMIFS(ШР!$Z23:$AK23,ШР!$Z$1:$AK$1,MONTH(FT$8)))</f>
        <v>0</v>
      </c>
      <c r="FU814" s="238">
        <f>IF(OR(FU$8&lt;ШР!$N23),0,ШР!$Q23*SUMIFS(ШР!$Z23:$AK23,ШР!$Z$1:$AK$1,MONTH(FU$8)))</f>
        <v>0</v>
      </c>
      <c r="FV814" s="238">
        <f>IF(OR(FV$8&lt;ШР!$N23),0,ШР!$Q23*SUMIFS(ШР!$Z23:$AK23,ШР!$Z$1:$AK$1,MONTH(FV$8)))</f>
        <v>0</v>
      </c>
      <c r="FW814" s="238">
        <f>IF(OR(FW$8&lt;ШР!$N23),0,ШР!$Q23*SUMIFS(ШР!$Z23:$AK23,ШР!$Z$1:$AK$1,MONTH(FW$8)))</f>
        <v>0</v>
      </c>
      <c r="FX814" s="238">
        <f>IF(OR(FX$8&lt;ШР!$N23),0,ШР!$Q23*SUMIFS(ШР!$Z23:$AK23,ШР!$Z$1:$AK$1,MONTH(FX$8)))</f>
        <v>0</v>
      </c>
      <c r="FY814" s="238">
        <f>IF(OR(FY$8&lt;ШР!$N23),0,ШР!$Q23*SUMIFS(ШР!$Z23:$AK23,ШР!$Z$1:$AK$1,MONTH(FY$8)))</f>
        <v>0</v>
      </c>
      <c r="FZ814" s="238">
        <f>IF(OR(FZ$8&lt;ШР!$N23),0,ШР!$Q23*SUMIFS(ШР!$Z23:$AK23,ШР!$Z$1:$AK$1,MONTH(FZ$8)))</f>
        <v>0</v>
      </c>
      <c r="GA814" s="238">
        <f>IF(OR(GA$8&lt;ШР!$N23),0,ШР!$Q23*SUMIFS(ШР!$Z23:$AK23,ШР!$Z$1:$AK$1,MONTH(GA$8)))</f>
        <v>0</v>
      </c>
      <c r="GB814" s="238">
        <f>IF(OR(GB$8&lt;ШР!$N23),0,ШР!$Q23*SUMIFS(ШР!$Z23:$AK23,ШР!$Z$1:$AK$1,MONTH(GB$8)))</f>
        <v>0</v>
      </c>
      <c r="GC814" s="238">
        <f>IF(OR(GC$8&lt;ШР!$N23),0,ШР!$Q23*SUMIFS(ШР!$Z23:$AK23,ШР!$Z$1:$AK$1,MONTH(GC$8)))</f>
        <v>0</v>
      </c>
      <c r="GD814" s="238">
        <f>IF(OR(GD$8&lt;ШР!$N23),0,ШР!$Q23*SUMIFS(ШР!$Z23:$AK23,ШР!$Z$1:$AK$1,MONTH(GD$8)))</f>
        <v>0</v>
      </c>
      <c r="GE814" s="238">
        <f>IF(OR(GE$8&lt;ШР!$N23),0,ШР!$Q23*SUMIFS(ШР!$Z23:$AK23,ШР!$Z$1:$AK$1,MONTH(GE$8)))</f>
        <v>0</v>
      </c>
      <c r="GF814" s="238">
        <f>IF(OR(GF$8&lt;ШР!$N23),0,ШР!$Q23*SUMIFS(ШР!$Z23:$AK23,ШР!$Z$1:$AK$1,MONTH(GF$8)))</f>
        <v>0</v>
      </c>
      <c r="GG814" s="238">
        <f>IF(OR(GG$8&lt;ШР!$N23),0,ШР!$Q23*SUMIFS(ШР!$Z23:$AK23,ШР!$Z$1:$AK$1,MONTH(GG$8)))</f>
        <v>0</v>
      </c>
      <c r="GH814" s="238">
        <f>IF(OR(GH$8&lt;ШР!$N23),0,ШР!$Q23*SUMIFS(ШР!$Z23:$AK23,ШР!$Z$1:$AK$1,MONTH(GH$8)))</f>
        <v>0</v>
      </c>
      <c r="GI814" s="238">
        <f>IF(OR(GI$8&lt;ШР!$N23),0,ШР!$Q23*SUMIFS(ШР!$Z23:$AK23,ШР!$Z$1:$AK$1,MONTH(GI$8)))</f>
        <v>0</v>
      </c>
      <c r="GJ814" s="238">
        <f>IF(OR(GJ$8&lt;ШР!$N23),0,ШР!$Q23*SUMIFS(ШР!$Z23:$AK23,ШР!$Z$1:$AK$1,MONTH(GJ$8)))</f>
        <v>0</v>
      </c>
      <c r="GK814" s="238">
        <f>IF(OR(GK$8&lt;ШР!$N23),0,ШР!$Q23*SUMIFS(ШР!$Z23:$AK23,ШР!$Z$1:$AK$1,MONTH(GK$8)))</f>
        <v>0</v>
      </c>
      <c r="GL814" s="238">
        <f>IF(OR(GL$8&lt;ШР!$N23),0,ШР!$Q23*SUMIFS(ШР!$Z23:$AK23,ШР!$Z$1:$AK$1,MONTH(GL$8)))</f>
        <v>0</v>
      </c>
      <c r="GM814" s="238">
        <f>IF(OR(GM$8&lt;ШР!$N23),0,ШР!$Q23*SUMIFS(ШР!$Z23:$AK23,ШР!$Z$1:$AK$1,MONTH(GM$8)))</f>
        <v>0</v>
      </c>
      <c r="GN814" s="238">
        <f>IF(OR(GN$8&lt;ШР!$N23),0,ШР!$Q23*SUMIFS(ШР!$Z23:$AK23,ШР!$Z$1:$AK$1,MONTH(GN$8)))</f>
        <v>0</v>
      </c>
      <c r="GO814" s="238">
        <f>IF(OR(GO$8&lt;ШР!$N23),0,ШР!$Q23*SUMIFS(ШР!$Z23:$AK23,ШР!$Z$1:$AK$1,MONTH(GO$8)))</f>
        <v>0</v>
      </c>
      <c r="GP814" s="238">
        <f>IF(OR(GP$8&lt;ШР!$N23),0,ШР!$Q23*SUMIFS(ШР!$Z23:$AK23,ШР!$Z$1:$AK$1,MONTH(GP$8)))</f>
        <v>0</v>
      </c>
      <c r="GQ814" s="238">
        <f>IF(OR(GQ$8&lt;ШР!$N23),0,ШР!$Q23*SUMIFS(ШР!$Z23:$AK23,ШР!$Z$1:$AK$1,MONTH(GQ$8)))</f>
        <v>0</v>
      </c>
      <c r="GR814" s="238">
        <f>IF(OR(GR$8&lt;ШР!$N23),0,ШР!$Q23*SUMIFS(ШР!$Z23:$AK23,ШР!$Z$1:$AK$1,MONTH(GR$8)))</f>
        <v>0</v>
      </c>
      <c r="GS814" s="238">
        <f>IF(OR(GS$8&lt;ШР!$N23),0,ШР!$Q23*SUMIFS(ШР!$Z23:$AK23,ШР!$Z$1:$AK$1,MONTH(GS$8)))</f>
        <v>0</v>
      </c>
      <c r="GT814" s="238">
        <f>IF(OR(GT$8&lt;ШР!$N23),0,ШР!$Q23*SUMIFS(ШР!$Z23:$AK23,ШР!$Z$1:$AK$1,MONTH(GT$8)))</f>
        <v>0</v>
      </c>
      <c r="GU814" s="238">
        <f>IF(OR(GU$8&lt;ШР!$N23),0,ШР!$Q23*SUMIFS(ШР!$Z23:$AK23,ШР!$Z$1:$AK$1,MONTH(GU$8)))</f>
        <v>0</v>
      </c>
      <c r="GV814" s="238">
        <f>IF(OR(GV$8&lt;ШР!$N23),0,ШР!$Q23*SUMIFS(ШР!$Z23:$AK23,ШР!$Z$1:$AK$1,MONTH(GV$8)))</f>
        <v>0</v>
      </c>
      <c r="GW814" s="238">
        <f>IF(OR(GW$8&lt;ШР!$N23),0,ШР!$Q23*SUMIFS(ШР!$Z23:$AK23,ШР!$Z$1:$AK$1,MONTH(GW$8)))</f>
        <v>0</v>
      </c>
      <c r="GX814" s="238">
        <f>IF(OR(GX$8&lt;ШР!$N23),0,ШР!$Q23*SUMIFS(ШР!$Z23:$AK23,ШР!$Z$1:$AK$1,MONTH(GX$8)))</f>
        <v>0</v>
      </c>
      <c r="GY814" s="238">
        <f>IF(OR(GY$8&lt;ШР!$N23),0,ШР!$Q23*SUMIFS(ШР!$Z23:$AK23,ШР!$Z$1:$AK$1,MONTH(GY$8)))</f>
        <v>0</v>
      </c>
      <c r="GZ814" s="238">
        <f>IF(OR(GZ$8&lt;ШР!$N23),0,ШР!$Q23*SUMIFS(ШР!$Z23:$AK23,ШР!$Z$1:$AK$1,MONTH(GZ$8)))</f>
        <v>0</v>
      </c>
      <c r="HA814" s="228"/>
      <c r="HB814" s="228"/>
    </row>
    <row r="815" spans="1:210" s="239" customFormat="1" ht="10.199999999999999">
      <c r="A815" s="228"/>
      <c r="B815" s="228"/>
      <c r="C815" s="228"/>
      <c r="D815" s="229"/>
      <c r="E815" s="270"/>
      <c r="F815" s="116"/>
      <c r="G815" s="231"/>
      <c r="H815" s="228"/>
      <c r="I815" s="228" t="str">
        <f t="shared" si="3760"/>
        <v>Количество сотрудников с указанной должностью</v>
      </c>
      <c r="J815" s="228"/>
      <c r="K815" s="228"/>
      <c r="L815" s="228"/>
      <c r="M815" s="232" t="s">
        <v>6</v>
      </c>
      <c r="N815" s="642">
        <f>ШР!K24</f>
        <v>0</v>
      </c>
      <c r="O815" s="228"/>
      <c r="P815" s="231"/>
      <c r="Q815" s="228" t="s">
        <v>205</v>
      </c>
      <c r="R815" s="228"/>
      <c r="S815" s="228"/>
      <c r="T815" s="228"/>
      <c r="U815" s="228"/>
      <c r="V815" s="228"/>
      <c r="W815" s="235"/>
      <c r="X815" s="236"/>
      <c r="Y815" s="231" t="s">
        <v>6</v>
      </c>
      <c r="Z815" s="237"/>
      <c r="AA815" s="238">
        <f>IF(OR(AA$8&lt;ШР!$N24),0,ШР!$Q24*SUMIFS(ШР!$Z24:$AK24,ШР!$Z$1:$AK$1,MONTH(AA$8)))</f>
        <v>0</v>
      </c>
      <c r="AB815" s="238">
        <f>IF(OR(AB$8&lt;ШР!$N24),0,ШР!$Q24*SUMIFS(ШР!$Z24:$AK24,ШР!$Z$1:$AK$1,MONTH(AB$8)))</f>
        <v>0</v>
      </c>
      <c r="AC815" s="238">
        <f>IF(OR(AC$8&lt;ШР!$N24),0,ШР!$Q24*SUMIFS(ШР!$Z24:$AK24,ШР!$Z$1:$AK$1,MONTH(AC$8)))</f>
        <v>0</v>
      </c>
      <c r="AD815" s="238">
        <f>IF(OR(AD$8&lt;ШР!$N24),0,ШР!$Q24*SUMIFS(ШР!$Z24:$AK24,ШР!$Z$1:$AK$1,MONTH(AD$8)))</f>
        <v>0</v>
      </c>
      <c r="AE815" s="238">
        <f>IF(OR(AE$8&lt;ШР!$N24),0,ШР!$Q24*SUMIFS(ШР!$Z24:$AK24,ШР!$Z$1:$AK$1,MONTH(AE$8)))</f>
        <v>0</v>
      </c>
      <c r="AF815" s="238">
        <f>IF(OR(AF$8&lt;ШР!$N24),0,ШР!$Q24*SUMIFS(ШР!$Z24:$AK24,ШР!$Z$1:$AK$1,MONTH(AF$8)))</f>
        <v>0</v>
      </c>
      <c r="AG815" s="238">
        <f>IF(OR(AG$8&lt;ШР!$N24),0,ШР!$Q24*SUMIFS(ШР!$Z24:$AK24,ШР!$Z$1:$AK$1,MONTH(AG$8)))</f>
        <v>0</v>
      </c>
      <c r="AH815" s="238">
        <f>IF(OR(AH$8&lt;ШР!$N24),0,ШР!$Q24*SUMIFS(ШР!$Z24:$AK24,ШР!$Z$1:$AK$1,MONTH(AH$8)))</f>
        <v>0</v>
      </c>
      <c r="AI815" s="238">
        <f>IF(OR(AI$8&lt;ШР!$N24),0,ШР!$Q24*SUMIFS(ШР!$Z24:$AK24,ШР!$Z$1:$AK$1,MONTH(AI$8)))</f>
        <v>0</v>
      </c>
      <c r="AJ815" s="238">
        <f>IF(OR(AJ$8&lt;ШР!$N24),0,ШР!$Q24*SUMIFS(ШР!$Z24:$AK24,ШР!$Z$1:$AK$1,MONTH(AJ$8)))</f>
        <v>0</v>
      </c>
      <c r="AK815" s="238">
        <f>IF(OR(AK$8&lt;ШР!$N24),0,ШР!$Q24*SUMIFS(ШР!$Z24:$AK24,ШР!$Z$1:$AK$1,MONTH(AK$8)))</f>
        <v>0</v>
      </c>
      <c r="AL815" s="238">
        <f>IF(OR(AL$8&lt;ШР!$N24),0,ШР!$Q24*SUMIFS(ШР!$Z24:$AK24,ШР!$Z$1:$AK$1,MONTH(AL$8)))</f>
        <v>0</v>
      </c>
      <c r="AM815" s="238">
        <f>IF(OR(AM$8&lt;ШР!$N24),0,ШР!$Q24*SUMIFS(ШР!$Z24:$AK24,ШР!$Z$1:$AK$1,MONTH(AM$8)))</f>
        <v>0</v>
      </c>
      <c r="AN815" s="238">
        <f>IF(OR(AN$8&lt;ШР!$N24),0,ШР!$Q24*SUMIFS(ШР!$Z24:$AK24,ШР!$Z$1:$AK$1,MONTH(AN$8)))</f>
        <v>0</v>
      </c>
      <c r="AO815" s="238">
        <f>IF(OR(AO$8&lt;ШР!$N24),0,ШР!$Q24*SUMIFS(ШР!$Z24:$AK24,ШР!$Z$1:$AK$1,MONTH(AO$8)))</f>
        <v>0</v>
      </c>
      <c r="AP815" s="238">
        <f>IF(OR(AP$8&lt;ШР!$N24),0,ШР!$Q24*SUMIFS(ШР!$Z24:$AK24,ШР!$Z$1:$AK$1,MONTH(AP$8)))</f>
        <v>0</v>
      </c>
      <c r="AQ815" s="238">
        <f>IF(OR(AQ$8&lt;ШР!$N24),0,ШР!$Q24*SUMIFS(ШР!$Z24:$AK24,ШР!$Z$1:$AK$1,MONTH(AQ$8)))</f>
        <v>0</v>
      </c>
      <c r="AR815" s="238">
        <f>IF(OR(AR$8&lt;ШР!$N24),0,ШР!$Q24*SUMIFS(ШР!$Z24:$AK24,ШР!$Z$1:$AK$1,MONTH(AR$8)))</f>
        <v>0</v>
      </c>
      <c r="AS815" s="238">
        <f>IF(OR(AS$8&lt;ШР!$N24),0,ШР!$Q24*SUMIFS(ШР!$Z24:$AK24,ШР!$Z$1:$AK$1,MONTH(AS$8)))</f>
        <v>0</v>
      </c>
      <c r="AT815" s="238">
        <f>IF(OR(AT$8&lt;ШР!$N24),0,ШР!$Q24*SUMIFS(ШР!$Z24:$AK24,ШР!$Z$1:$AK$1,MONTH(AT$8)))</f>
        <v>0</v>
      </c>
      <c r="AU815" s="238">
        <f>IF(OR(AU$8&lt;ШР!$N24),0,ШР!$Q24*SUMIFS(ШР!$Z24:$AK24,ШР!$Z$1:$AK$1,MONTH(AU$8)))</f>
        <v>0</v>
      </c>
      <c r="AV815" s="238">
        <f>IF(OR(AV$8&lt;ШР!$N24),0,ШР!$Q24*SUMIFS(ШР!$Z24:$AK24,ШР!$Z$1:$AK$1,MONTH(AV$8)))</f>
        <v>0</v>
      </c>
      <c r="AW815" s="238">
        <f>IF(OR(AW$8&lt;ШР!$N24),0,ШР!$Q24*SUMIFS(ШР!$Z24:$AK24,ШР!$Z$1:$AK$1,MONTH(AW$8)))</f>
        <v>0</v>
      </c>
      <c r="AX815" s="238">
        <f>IF(OR(AX$8&lt;ШР!$N24),0,ШР!$Q24*SUMIFS(ШР!$Z24:$AK24,ШР!$Z$1:$AK$1,MONTH(AX$8)))</f>
        <v>0</v>
      </c>
      <c r="AY815" s="238">
        <f>IF(OR(AY$8&lt;ШР!$N24),0,ШР!$Q24*SUMIFS(ШР!$Z24:$AK24,ШР!$Z$1:$AK$1,MONTH(AY$8)))</f>
        <v>0</v>
      </c>
      <c r="AZ815" s="238">
        <f>IF(OR(AZ$8&lt;ШР!$N24),0,ШР!$Q24*SUMIFS(ШР!$Z24:$AK24,ШР!$Z$1:$AK$1,MONTH(AZ$8)))</f>
        <v>0</v>
      </c>
      <c r="BA815" s="238">
        <f>IF(OR(BA$8&lt;ШР!$N24),0,ШР!$Q24*SUMIFS(ШР!$Z24:$AK24,ШР!$Z$1:$AK$1,MONTH(BA$8)))</f>
        <v>0</v>
      </c>
      <c r="BB815" s="238">
        <f>IF(OR(BB$8&lt;ШР!$N24),0,ШР!$Q24*SUMIFS(ШР!$Z24:$AK24,ШР!$Z$1:$AK$1,MONTH(BB$8)))</f>
        <v>0</v>
      </c>
      <c r="BC815" s="238">
        <f>IF(OR(BC$8&lt;ШР!$N24),0,ШР!$Q24*SUMIFS(ШР!$Z24:$AK24,ШР!$Z$1:$AK$1,MONTH(BC$8)))</f>
        <v>0</v>
      </c>
      <c r="BD815" s="238">
        <f>IF(OR(BD$8&lt;ШР!$N24),0,ШР!$Q24*SUMIFS(ШР!$Z24:$AK24,ШР!$Z$1:$AK$1,MONTH(BD$8)))</f>
        <v>0</v>
      </c>
      <c r="BE815" s="238">
        <f>IF(OR(BE$8&lt;ШР!$N24),0,ШР!$Q24*SUMIFS(ШР!$Z24:$AK24,ШР!$Z$1:$AK$1,MONTH(BE$8)))</f>
        <v>0</v>
      </c>
      <c r="BF815" s="238">
        <f>IF(OR(BF$8&lt;ШР!$N24),0,ШР!$Q24*SUMIFS(ШР!$Z24:$AK24,ШР!$Z$1:$AK$1,MONTH(BF$8)))</f>
        <v>0</v>
      </c>
      <c r="BG815" s="238">
        <f>IF(OR(BG$8&lt;ШР!$N24),0,ШР!$Q24*SUMIFS(ШР!$Z24:$AK24,ШР!$Z$1:$AK$1,MONTH(BG$8)))</f>
        <v>0</v>
      </c>
      <c r="BH815" s="238">
        <f>IF(OR(BH$8&lt;ШР!$N24),0,ШР!$Q24*SUMIFS(ШР!$Z24:$AK24,ШР!$Z$1:$AK$1,MONTH(BH$8)))</f>
        <v>0</v>
      </c>
      <c r="BI815" s="238">
        <f>IF(OR(BI$8&lt;ШР!$N24),0,ШР!$Q24*SUMIFS(ШР!$Z24:$AK24,ШР!$Z$1:$AK$1,MONTH(BI$8)))</f>
        <v>0</v>
      </c>
      <c r="BJ815" s="238">
        <f>IF(OR(BJ$8&lt;ШР!$N24),0,ШР!$Q24*SUMIFS(ШР!$Z24:$AK24,ШР!$Z$1:$AK$1,MONTH(BJ$8)))</f>
        <v>0</v>
      </c>
      <c r="BK815" s="238">
        <f>IF(OR(BK$8&lt;ШР!$N24),0,ШР!$Q24*SUMIFS(ШР!$Z24:$AK24,ШР!$Z$1:$AK$1,MONTH(BK$8)))</f>
        <v>0</v>
      </c>
      <c r="BL815" s="238">
        <f>IF(OR(BL$8&lt;ШР!$N24),0,ШР!$Q24*SUMIFS(ШР!$Z24:$AK24,ШР!$Z$1:$AK$1,MONTH(BL$8)))</f>
        <v>0</v>
      </c>
      <c r="BM815" s="238">
        <f>IF(OR(BM$8&lt;ШР!$N24),0,ШР!$Q24*SUMIFS(ШР!$Z24:$AK24,ШР!$Z$1:$AK$1,MONTH(BM$8)))</f>
        <v>0</v>
      </c>
      <c r="BN815" s="238">
        <f>IF(OR(BN$8&lt;ШР!$N24),0,ШР!$Q24*SUMIFS(ШР!$Z24:$AK24,ШР!$Z$1:$AK$1,MONTH(BN$8)))</f>
        <v>0</v>
      </c>
      <c r="BO815" s="238">
        <f>IF(OR(BO$8&lt;ШР!$N24),0,ШР!$Q24*SUMIFS(ШР!$Z24:$AK24,ШР!$Z$1:$AK$1,MONTH(BO$8)))</f>
        <v>0</v>
      </c>
      <c r="BP815" s="238">
        <f>IF(OR(BP$8&lt;ШР!$N24),0,ШР!$Q24*SUMIFS(ШР!$Z24:$AK24,ШР!$Z$1:$AK$1,MONTH(BP$8)))</f>
        <v>0</v>
      </c>
      <c r="BQ815" s="238">
        <f>IF(OR(BQ$8&lt;ШР!$N24),0,ШР!$Q24*SUMIFS(ШР!$Z24:$AK24,ШР!$Z$1:$AK$1,MONTH(BQ$8)))</f>
        <v>0</v>
      </c>
      <c r="BR815" s="238">
        <f>IF(OR(BR$8&lt;ШР!$N24),0,ШР!$Q24*SUMIFS(ШР!$Z24:$AK24,ШР!$Z$1:$AK$1,MONTH(BR$8)))</f>
        <v>0</v>
      </c>
      <c r="BS815" s="238">
        <f>IF(OR(BS$8&lt;ШР!$N24),0,ШР!$Q24*SUMIFS(ШР!$Z24:$AK24,ШР!$Z$1:$AK$1,MONTH(BS$8)))</f>
        <v>0</v>
      </c>
      <c r="BT815" s="238">
        <f>IF(OR(BT$8&lt;ШР!$N24),0,ШР!$Q24*SUMIFS(ШР!$Z24:$AK24,ШР!$Z$1:$AK$1,MONTH(BT$8)))</f>
        <v>0</v>
      </c>
      <c r="BU815" s="238">
        <f>IF(OR(BU$8&lt;ШР!$N24),0,ШР!$Q24*SUMIFS(ШР!$Z24:$AK24,ШР!$Z$1:$AK$1,MONTH(BU$8)))</f>
        <v>0</v>
      </c>
      <c r="BV815" s="238">
        <f>IF(OR(BV$8&lt;ШР!$N24),0,ШР!$Q24*SUMIFS(ШР!$Z24:$AK24,ШР!$Z$1:$AK$1,MONTH(BV$8)))</f>
        <v>0</v>
      </c>
      <c r="BW815" s="238">
        <f>IF(OR(BW$8&lt;ШР!$N24),0,ШР!$Q24*SUMIFS(ШР!$Z24:$AK24,ШР!$Z$1:$AK$1,MONTH(BW$8)))</f>
        <v>0</v>
      </c>
      <c r="BX815" s="238">
        <f>IF(OR(BX$8&lt;ШР!$N24),0,ШР!$Q24*SUMIFS(ШР!$Z24:$AK24,ШР!$Z$1:$AK$1,MONTH(BX$8)))</f>
        <v>0</v>
      </c>
      <c r="BY815" s="238">
        <f>IF(OR(BY$8&lt;ШР!$N24),0,ШР!$Q24*SUMIFS(ШР!$Z24:$AK24,ШР!$Z$1:$AK$1,MONTH(BY$8)))</f>
        <v>0</v>
      </c>
      <c r="BZ815" s="238">
        <f>IF(OR(BZ$8&lt;ШР!$N24),0,ШР!$Q24*SUMIFS(ШР!$Z24:$AK24,ШР!$Z$1:$AK$1,MONTH(BZ$8)))</f>
        <v>0</v>
      </c>
      <c r="CA815" s="238">
        <f>IF(OR(CA$8&lt;ШР!$N24),0,ШР!$Q24*SUMIFS(ШР!$Z24:$AK24,ШР!$Z$1:$AK$1,MONTH(CA$8)))</f>
        <v>0</v>
      </c>
      <c r="CB815" s="238">
        <f>IF(OR(CB$8&lt;ШР!$N24),0,ШР!$Q24*SUMIFS(ШР!$Z24:$AK24,ШР!$Z$1:$AK$1,MONTH(CB$8)))</f>
        <v>0</v>
      </c>
      <c r="CC815" s="238">
        <f>IF(OR(CC$8&lt;ШР!$N24),0,ШР!$Q24*SUMIFS(ШР!$Z24:$AK24,ШР!$Z$1:$AK$1,MONTH(CC$8)))</f>
        <v>0</v>
      </c>
      <c r="CD815" s="238">
        <f>IF(OR(CD$8&lt;ШР!$N24),0,ШР!$Q24*SUMIFS(ШР!$Z24:$AK24,ШР!$Z$1:$AK$1,MONTH(CD$8)))</f>
        <v>0</v>
      </c>
      <c r="CE815" s="238">
        <f>IF(OR(CE$8&lt;ШР!$N24),0,ШР!$Q24*SUMIFS(ШР!$Z24:$AK24,ШР!$Z$1:$AK$1,MONTH(CE$8)))</f>
        <v>0</v>
      </c>
      <c r="CF815" s="238">
        <f>IF(OR(CF$8&lt;ШР!$N24),0,ШР!$Q24*SUMIFS(ШР!$Z24:$AK24,ШР!$Z$1:$AK$1,MONTH(CF$8)))</f>
        <v>0</v>
      </c>
      <c r="CG815" s="238">
        <f>IF(OR(CG$8&lt;ШР!$N24),0,ШР!$Q24*SUMIFS(ШР!$Z24:$AK24,ШР!$Z$1:$AK$1,MONTH(CG$8)))</f>
        <v>0</v>
      </c>
      <c r="CH815" s="238">
        <f>IF(OR(CH$8&lt;ШР!$N24),0,ШР!$Q24*SUMIFS(ШР!$Z24:$AK24,ШР!$Z$1:$AK$1,MONTH(CH$8)))</f>
        <v>0</v>
      </c>
      <c r="CI815" s="238">
        <f>IF(OR(CI$8&lt;ШР!$N24),0,ШР!$Q24*SUMIFS(ШР!$Z24:$AK24,ШР!$Z$1:$AK$1,MONTH(CI$8)))</f>
        <v>0</v>
      </c>
      <c r="CJ815" s="238">
        <f>IF(OR(CJ$8&lt;ШР!$N24),0,ШР!$Q24*SUMIFS(ШР!$Z24:$AK24,ШР!$Z$1:$AK$1,MONTH(CJ$8)))</f>
        <v>0</v>
      </c>
      <c r="CK815" s="238">
        <f>IF(OR(CK$8&lt;ШР!$N24),0,ШР!$Q24*SUMIFS(ШР!$Z24:$AK24,ШР!$Z$1:$AK$1,MONTH(CK$8)))</f>
        <v>0</v>
      </c>
      <c r="CL815" s="238">
        <f>IF(OR(CL$8&lt;ШР!$N24),0,ШР!$Q24*SUMIFS(ШР!$Z24:$AK24,ШР!$Z$1:$AK$1,MONTH(CL$8)))</f>
        <v>0</v>
      </c>
      <c r="CM815" s="238">
        <f>IF(OR(CM$8&lt;ШР!$N24),0,ШР!$Q24*SUMIFS(ШР!$Z24:$AK24,ШР!$Z$1:$AK$1,MONTH(CM$8)))</f>
        <v>0</v>
      </c>
      <c r="CN815" s="238">
        <f>IF(OR(CN$8&lt;ШР!$N24),0,ШР!$Q24*SUMIFS(ШР!$Z24:$AK24,ШР!$Z$1:$AK$1,MONTH(CN$8)))</f>
        <v>0</v>
      </c>
      <c r="CO815" s="238">
        <f>IF(OR(CO$8&lt;ШР!$N24),0,ШР!$Q24*SUMIFS(ШР!$Z24:$AK24,ШР!$Z$1:$AK$1,MONTH(CO$8)))</f>
        <v>0</v>
      </c>
      <c r="CP815" s="238">
        <f>IF(OR(CP$8&lt;ШР!$N24),0,ШР!$Q24*SUMIFS(ШР!$Z24:$AK24,ШР!$Z$1:$AK$1,MONTH(CP$8)))</f>
        <v>0</v>
      </c>
      <c r="CQ815" s="238">
        <f>IF(OR(CQ$8&lt;ШР!$N24),0,ШР!$Q24*SUMIFS(ШР!$Z24:$AK24,ШР!$Z$1:$AK$1,MONTH(CQ$8)))</f>
        <v>0</v>
      </c>
      <c r="CR815" s="238">
        <f>IF(OR(CR$8&lt;ШР!$N24),0,ШР!$Q24*SUMIFS(ШР!$Z24:$AK24,ШР!$Z$1:$AK$1,MONTH(CR$8)))</f>
        <v>0</v>
      </c>
      <c r="CS815" s="238">
        <f>IF(OR(CS$8&lt;ШР!$N24),0,ШР!$Q24*SUMIFS(ШР!$Z24:$AK24,ШР!$Z$1:$AK$1,MONTH(CS$8)))</f>
        <v>0</v>
      </c>
      <c r="CT815" s="238">
        <f>IF(OR(CT$8&lt;ШР!$N24),0,ШР!$Q24*SUMIFS(ШР!$Z24:$AK24,ШР!$Z$1:$AK$1,MONTH(CT$8)))</f>
        <v>0</v>
      </c>
      <c r="CU815" s="238">
        <f>IF(OR(CU$8&lt;ШР!$N24),0,ШР!$Q24*SUMIFS(ШР!$Z24:$AK24,ШР!$Z$1:$AK$1,MONTH(CU$8)))</f>
        <v>0</v>
      </c>
      <c r="CV815" s="238">
        <f>IF(OR(CV$8&lt;ШР!$N24),0,ШР!$Q24*SUMIFS(ШР!$Z24:$AK24,ШР!$Z$1:$AK$1,MONTH(CV$8)))</f>
        <v>0</v>
      </c>
      <c r="CW815" s="238">
        <f>IF(OR(CW$8&lt;ШР!$N24),0,ШР!$Q24*SUMIFS(ШР!$Z24:$AK24,ШР!$Z$1:$AK$1,MONTH(CW$8)))</f>
        <v>0</v>
      </c>
      <c r="CX815" s="238">
        <f>IF(OR(CX$8&lt;ШР!$N24),0,ШР!$Q24*SUMIFS(ШР!$Z24:$AK24,ШР!$Z$1:$AK$1,MONTH(CX$8)))</f>
        <v>0</v>
      </c>
      <c r="CY815" s="238">
        <f>IF(OR(CY$8&lt;ШР!$N24),0,ШР!$Q24*SUMIFS(ШР!$Z24:$AK24,ШР!$Z$1:$AK$1,MONTH(CY$8)))</f>
        <v>0</v>
      </c>
      <c r="CZ815" s="238">
        <f>IF(OR(CZ$8&lt;ШР!$N24),0,ШР!$Q24*SUMIFS(ШР!$Z24:$AK24,ШР!$Z$1:$AK$1,MONTH(CZ$8)))</f>
        <v>0</v>
      </c>
      <c r="DA815" s="238">
        <f>IF(OR(DA$8&lt;ШР!$N24),0,ШР!$Q24*SUMIFS(ШР!$Z24:$AK24,ШР!$Z$1:$AK$1,MONTH(DA$8)))</f>
        <v>0</v>
      </c>
      <c r="DB815" s="238">
        <f>IF(OR(DB$8&lt;ШР!$N24),0,ШР!$Q24*SUMIFS(ШР!$Z24:$AK24,ШР!$Z$1:$AK$1,MONTH(DB$8)))</f>
        <v>0</v>
      </c>
      <c r="DC815" s="238">
        <f>IF(OR(DC$8&lt;ШР!$N24),0,ШР!$Q24*SUMIFS(ШР!$Z24:$AK24,ШР!$Z$1:$AK$1,MONTH(DC$8)))</f>
        <v>0</v>
      </c>
      <c r="DD815" s="238">
        <f>IF(OR(DD$8&lt;ШР!$N24),0,ШР!$Q24*SUMIFS(ШР!$Z24:$AK24,ШР!$Z$1:$AK$1,MONTH(DD$8)))</f>
        <v>0</v>
      </c>
      <c r="DE815" s="238">
        <f>IF(OR(DE$8&lt;ШР!$N24),0,ШР!$Q24*SUMIFS(ШР!$Z24:$AK24,ШР!$Z$1:$AK$1,MONTH(DE$8)))</f>
        <v>0</v>
      </c>
      <c r="DF815" s="238">
        <f>IF(OR(DF$8&lt;ШР!$N24),0,ШР!$Q24*SUMIFS(ШР!$Z24:$AK24,ШР!$Z$1:$AK$1,MONTH(DF$8)))</f>
        <v>0</v>
      </c>
      <c r="DG815" s="238">
        <f>IF(OR(DG$8&lt;ШР!$N24),0,ШР!$Q24*SUMIFS(ШР!$Z24:$AK24,ШР!$Z$1:$AK$1,MONTH(DG$8)))</f>
        <v>0</v>
      </c>
      <c r="DH815" s="238">
        <f>IF(OR(DH$8&lt;ШР!$N24),0,ШР!$Q24*SUMIFS(ШР!$Z24:$AK24,ШР!$Z$1:$AK$1,MONTH(DH$8)))</f>
        <v>0</v>
      </c>
      <c r="DI815" s="238">
        <f>IF(OR(DI$8&lt;ШР!$N24),0,ШР!$Q24*SUMIFS(ШР!$Z24:$AK24,ШР!$Z$1:$AK$1,MONTH(DI$8)))</f>
        <v>0</v>
      </c>
      <c r="DJ815" s="238">
        <f>IF(OR(DJ$8&lt;ШР!$N24),0,ШР!$Q24*SUMIFS(ШР!$Z24:$AK24,ШР!$Z$1:$AK$1,MONTH(DJ$8)))</f>
        <v>0</v>
      </c>
      <c r="DK815" s="238">
        <f>IF(OR(DK$8&lt;ШР!$N24),0,ШР!$Q24*SUMIFS(ШР!$Z24:$AK24,ШР!$Z$1:$AK$1,MONTH(DK$8)))</f>
        <v>0</v>
      </c>
      <c r="DL815" s="238">
        <f>IF(OR(DL$8&lt;ШР!$N24),0,ШР!$Q24*SUMIFS(ШР!$Z24:$AK24,ШР!$Z$1:$AK$1,MONTH(DL$8)))</f>
        <v>0</v>
      </c>
      <c r="DM815" s="238">
        <f>IF(OR(DM$8&lt;ШР!$N24),0,ШР!$Q24*SUMIFS(ШР!$Z24:$AK24,ШР!$Z$1:$AK$1,MONTH(DM$8)))</f>
        <v>0</v>
      </c>
      <c r="DN815" s="238">
        <f>IF(OR(DN$8&lt;ШР!$N24),0,ШР!$Q24*SUMIFS(ШР!$Z24:$AK24,ШР!$Z$1:$AK$1,MONTH(DN$8)))</f>
        <v>0</v>
      </c>
      <c r="DO815" s="238">
        <f>IF(OR(DO$8&lt;ШР!$N24),0,ШР!$Q24*SUMIFS(ШР!$Z24:$AK24,ШР!$Z$1:$AK$1,MONTH(DO$8)))</f>
        <v>0</v>
      </c>
      <c r="DP815" s="238">
        <f>IF(OR(DP$8&lt;ШР!$N24),0,ШР!$Q24*SUMIFS(ШР!$Z24:$AK24,ШР!$Z$1:$AK$1,MONTH(DP$8)))</f>
        <v>0</v>
      </c>
      <c r="DQ815" s="238">
        <f>IF(OR(DQ$8&lt;ШР!$N24),0,ШР!$Q24*SUMIFS(ШР!$Z24:$AK24,ШР!$Z$1:$AK$1,MONTH(DQ$8)))</f>
        <v>0</v>
      </c>
      <c r="DR815" s="238">
        <f>IF(OR(DR$8&lt;ШР!$N24),0,ШР!$Q24*SUMIFS(ШР!$Z24:$AK24,ШР!$Z$1:$AK$1,MONTH(DR$8)))</f>
        <v>0</v>
      </c>
      <c r="DS815" s="238">
        <f>IF(OR(DS$8&lt;ШР!$N24),0,ШР!$Q24*SUMIFS(ШР!$Z24:$AK24,ШР!$Z$1:$AK$1,MONTH(DS$8)))</f>
        <v>0</v>
      </c>
      <c r="DT815" s="238">
        <f>IF(OR(DT$8&lt;ШР!$N24),0,ШР!$Q24*SUMIFS(ШР!$Z24:$AK24,ШР!$Z$1:$AK$1,MONTH(DT$8)))</f>
        <v>0</v>
      </c>
      <c r="DU815" s="238">
        <f>IF(OR(DU$8&lt;ШР!$N24),0,ШР!$Q24*SUMIFS(ШР!$Z24:$AK24,ШР!$Z$1:$AK$1,MONTH(DU$8)))</f>
        <v>0</v>
      </c>
      <c r="DV815" s="238">
        <f>IF(OR(DV$8&lt;ШР!$N24),0,ШР!$Q24*SUMIFS(ШР!$Z24:$AK24,ШР!$Z$1:$AK$1,MONTH(DV$8)))</f>
        <v>0</v>
      </c>
      <c r="DW815" s="238">
        <f>IF(OR(DW$8&lt;ШР!$N24),0,ШР!$Q24*SUMIFS(ШР!$Z24:$AK24,ШР!$Z$1:$AK$1,MONTH(DW$8)))</f>
        <v>0</v>
      </c>
      <c r="DX815" s="238">
        <f>IF(OR(DX$8&lt;ШР!$N24),0,ШР!$Q24*SUMIFS(ШР!$Z24:$AK24,ШР!$Z$1:$AK$1,MONTH(DX$8)))</f>
        <v>0</v>
      </c>
      <c r="DY815" s="238">
        <f>IF(OR(DY$8&lt;ШР!$N24),0,ШР!$Q24*SUMIFS(ШР!$Z24:$AK24,ШР!$Z$1:$AK$1,MONTH(DY$8)))</f>
        <v>0</v>
      </c>
      <c r="DZ815" s="238">
        <f>IF(OR(DZ$8&lt;ШР!$N24),0,ШР!$Q24*SUMIFS(ШР!$Z24:$AK24,ШР!$Z$1:$AK$1,MONTH(DZ$8)))</f>
        <v>0</v>
      </c>
      <c r="EA815" s="238">
        <f>IF(OR(EA$8&lt;ШР!$N24),0,ШР!$Q24*SUMIFS(ШР!$Z24:$AK24,ШР!$Z$1:$AK$1,MONTH(EA$8)))</f>
        <v>0</v>
      </c>
      <c r="EB815" s="238">
        <f>IF(OR(EB$8&lt;ШР!$N24),0,ШР!$Q24*SUMIFS(ШР!$Z24:$AK24,ШР!$Z$1:$AK$1,MONTH(EB$8)))</f>
        <v>0</v>
      </c>
      <c r="EC815" s="238">
        <f>IF(OR(EC$8&lt;ШР!$N24),0,ШР!$Q24*SUMIFS(ШР!$Z24:$AK24,ШР!$Z$1:$AK$1,MONTH(EC$8)))</f>
        <v>0</v>
      </c>
      <c r="ED815" s="238">
        <f>IF(OR(ED$8&lt;ШР!$N24),0,ШР!$Q24*SUMIFS(ШР!$Z24:$AK24,ШР!$Z$1:$AK$1,MONTH(ED$8)))</f>
        <v>0</v>
      </c>
      <c r="EE815" s="238">
        <f>IF(OR(EE$8&lt;ШР!$N24),0,ШР!$Q24*SUMIFS(ШР!$Z24:$AK24,ШР!$Z$1:$AK$1,MONTH(EE$8)))</f>
        <v>0</v>
      </c>
      <c r="EF815" s="238">
        <f>IF(OR(EF$8&lt;ШР!$N24),0,ШР!$Q24*SUMIFS(ШР!$Z24:$AK24,ШР!$Z$1:$AK$1,MONTH(EF$8)))</f>
        <v>0</v>
      </c>
      <c r="EG815" s="238">
        <f>IF(OR(EG$8&lt;ШР!$N24),0,ШР!$Q24*SUMIFS(ШР!$Z24:$AK24,ШР!$Z$1:$AK$1,MONTH(EG$8)))</f>
        <v>0</v>
      </c>
      <c r="EH815" s="238">
        <f>IF(OR(EH$8&lt;ШР!$N24),0,ШР!$Q24*SUMIFS(ШР!$Z24:$AK24,ШР!$Z$1:$AK$1,MONTH(EH$8)))</f>
        <v>0</v>
      </c>
      <c r="EI815" s="238">
        <f>IF(OR(EI$8&lt;ШР!$N24),0,ШР!$Q24*SUMIFS(ШР!$Z24:$AK24,ШР!$Z$1:$AK$1,MONTH(EI$8)))</f>
        <v>0</v>
      </c>
      <c r="EJ815" s="238">
        <f>IF(OR(EJ$8&lt;ШР!$N24),0,ШР!$Q24*SUMIFS(ШР!$Z24:$AK24,ШР!$Z$1:$AK$1,MONTH(EJ$8)))</f>
        <v>0</v>
      </c>
      <c r="EK815" s="238">
        <f>IF(OR(EK$8&lt;ШР!$N24),0,ШР!$Q24*SUMIFS(ШР!$Z24:$AK24,ШР!$Z$1:$AK$1,MONTH(EK$8)))</f>
        <v>0</v>
      </c>
      <c r="EL815" s="238">
        <f>IF(OR(EL$8&lt;ШР!$N24),0,ШР!$Q24*SUMIFS(ШР!$Z24:$AK24,ШР!$Z$1:$AK$1,MONTH(EL$8)))</f>
        <v>0</v>
      </c>
      <c r="EM815" s="238">
        <f>IF(OR(EM$8&lt;ШР!$N24),0,ШР!$Q24*SUMIFS(ШР!$Z24:$AK24,ШР!$Z$1:$AK$1,MONTH(EM$8)))</f>
        <v>0</v>
      </c>
      <c r="EN815" s="238">
        <f>IF(OR(EN$8&lt;ШР!$N24),0,ШР!$Q24*SUMIFS(ШР!$Z24:$AK24,ШР!$Z$1:$AK$1,MONTH(EN$8)))</f>
        <v>0</v>
      </c>
      <c r="EO815" s="238">
        <f>IF(OR(EO$8&lt;ШР!$N24),0,ШР!$Q24*SUMIFS(ШР!$Z24:$AK24,ШР!$Z$1:$AK$1,MONTH(EO$8)))</f>
        <v>0</v>
      </c>
      <c r="EP815" s="238">
        <f>IF(OR(EP$8&lt;ШР!$N24),0,ШР!$Q24*SUMIFS(ШР!$Z24:$AK24,ШР!$Z$1:$AK$1,MONTH(EP$8)))</f>
        <v>0</v>
      </c>
      <c r="EQ815" s="238">
        <f>IF(OR(EQ$8&lt;ШР!$N24),0,ШР!$Q24*SUMIFS(ШР!$Z24:$AK24,ШР!$Z$1:$AK$1,MONTH(EQ$8)))</f>
        <v>0</v>
      </c>
      <c r="ER815" s="238">
        <f>IF(OR(ER$8&lt;ШР!$N24),0,ШР!$Q24*SUMIFS(ШР!$Z24:$AK24,ШР!$Z$1:$AK$1,MONTH(ER$8)))</f>
        <v>0</v>
      </c>
      <c r="ES815" s="238">
        <f>IF(OR(ES$8&lt;ШР!$N24),0,ШР!$Q24*SUMIFS(ШР!$Z24:$AK24,ШР!$Z$1:$AK$1,MONTH(ES$8)))</f>
        <v>0</v>
      </c>
      <c r="ET815" s="238">
        <f>IF(OR(ET$8&lt;ШР!$N24),0,ШР!$Q24*SUMIFS(ШР!$Z24:$AK24,ШР!$Z$1:$AK$1,MONTH(ET$8)))</f>
        <v>0</v>
      </c>
      <c r="EU815" s="238">
        <f>IF(OR(EU$8&lt;ШР!$N24),0,ШР!$Q24*SUMIFS(ШР!$Z24:$AK24,ШР!$Z$1:$AK$1,MONTH(EU$8)))</f>
        <v>0</v>
      </c>
      <c r="EV815" s="238">
        <f>IF(OR(EV$8&lt;ШР!$N24),0,ШР!$Q24*SUMIFS(ШР!$Z24:$AK24,ШР!$Z$1:$AK$1,MONTH(EV$8)))</f>
        <v>0</v>
      </c>
      <c r="EW815" s="238">
        <f>IF(OR(EW$8&lt;ШР!$N24),0,ШР!$Q24*SUMIFS(ШР!$Z24:$AK24,ШР!$Z$1:$AK$1,MONTH(EW$8)))</f>
        <v>0</v>
      </c>
      <c r="EX815" s="238">
        <f>IF(OR(EX$8&lt;ШР!$N24),0,ШР!$Q24*SUMIFS(ШР!$Z24:$AK24,ШР!$Z$1:$AK$1,MONTH(EX$8)))</f>
        <v>0</v>
      </c>
      <c r="EY815" s="238">
        <f>IF(OR(EY$8&lt;ШР!$N24),0,ШР!$Q24*SUMIFS(ШР!$Z24:$AK24,ШР!$Z$1:$AK$1,MONTH(EY$8)))</f>
        <v>0</v>
      </c>
      <c r="EZ815" s="238">
        <f>IF(OR(EZ$8&lt;ШР!$N24),0,ШР!$Q24*SUMIFS(ШР!$Z24:$AK24,ШР!$Z$1:$AK$1,MONTH(EZ$8)))</f>
        <v>0</v>
      </c>
      <c r="FA815" s="238">
        <f>IF(OR(FA$8&lt;ШР!$N24),0,ШР!$Q24*SUMIFS(ШР!$Z24:$AK24,ШР!$Z$1:$AK$1,MONTH(FA$8)))</f>
        <v>0</v>
      </c>
      <c r="FB815" s="238">
        <f>IF(OR(FB$8&lt;ШР!$N24),0,ШР!$Q24*SUMIFS(ШР!$Z24:$AK24,ШР!$Z$1:$AK$1,MONTH(FB$8)))</f>
        <v>0</v>
      </c>
      <c r="FC815" s="238">
        <f>IF(OR(FC$8&lt;ШР!$N24),0,ШР!$Q24*SUMIFS(ШР!$Z24:$AK24,ШР!$Z$1:$AK$1,MONTH(FC$8)))</f>
        <v>0</v>
      </c>
      <c r="FD815" s="238">
        <f>IF(OR(FD$8&lt;ШР!$N24),0,ШР!$Q24*SUMIFS(ШР!$Z24:$AK24,ШР!$Z$1:$AK$1,MONTH(FD$8)))</f>
        <v>0</v>
      </c>
      <c r="FE815" s="238">
        <f>IF(OR(FE$8&lt;ШР!$N24),0,ШР!$Q24*SUMIFS(ШР!$Z24:$AK24,ШР!$Z$1:$AK$1,MONTH(FE$8)))</f>
        <v>0</v>
      </c>
      <c r="FF815" s="238">
        <f>IF(OR(FF$8&lt;ШР!$N24),0,ШР!$Q24*SUMIFS(ШР!$Z24:$AK24,ШР!$Z$1:$AK$1,MONTH(FF$8)))</f>
        <v>0</v>
      </c>
      <c r="FG815" s="238">
        <f>IF(OR(FG$8&lt;ШР!$N24),0,ШР!$Q24*SUMIFS(ШР!$Z24:$AK24,ШР!$Z$1:$AK$1,MONTH(FG$8)))</f>
        <v>0</v>
      </c>
      <c r="FH815" s="238">
        <f>IF(OR(FH$8&lt;ШР!$N24),0,ШР!$Q24*SUMIFS(ШР!$Z24:$AK24,ШР!$Z$1:$AK$1,MONTH(FH$8)))</f>
        <v>0</v>
      </c>
      <c r="FI815" s="238">
        <f>IF(OR(FI$8&lt;ШР!$N24),0,ШР!$Q24*SUMIFS(ШР!$Z24:$AK24,ШР!$Z$1:$AK$1,MONTH(FI$8)))</f>
        <v>0</v>
      </c>
      <c r="FJ815" s="238">
        <f>IF(OR(FJ$8&lt;ШР!$N24),0,ШР!$Q24*SUMIFS(ШР!$Z24:$AK24,ШР!$Z$1:$AK$1,MONTH(FJ$8)))</f>
        <v>0</v>
      </c>
      <c r="FK815" s="238">
        <f>IF(OR(FK$8&lt;ШР!$N24),0,ШР!$Q24*SUMIFS(ШР!$Z24:$AK24,ШР!$Z$1:$AK$1,MONTH(FK$8)))</f>
        <v>0</v>
      </c>
      <c r="FL815" s="238">
        <f>IF(OR(FL$8&lt;ШР!$N24),0,ШР!$Q24*SUMIFS(ШР!$Z24:$AK24,ШР!$Z$1:$AK$1,MONTH(FL$8)))</f>
        <v>0</v>
      </c>
      <c r="FM815" s="238">
        <f>IF(OR(FM$8&lt;ШР!$N24),0,ШР!$Q24*SUMIFS(ШР!$Z24:$AK24,ШР!$Z$1:$AK$1,MONTH(FM$8)))</f>
        <v>0</v>
      </c>
      <c r="FN815" s="238">
        <f>IF(OR(FN$8&lt;ШР!$N24),0,ШР!$Q24*SUMIFS(ШР!$Z24:$AK24,ШР!$Z$1:$AK$1,MONTH(FN$8)))</f>
        <v>0</v>
      </c>
      <c r="FO815" s="238">
        <f>IF(OR(FO$8&lt;ШР!$N24),0,ШР!$Q24*SUMIFS(ШР!$Z24:$AK24,ШР!$Z$1:$AK$1,MONTH(FO$8)))</f>
        <v>0</v>
      </c>
      <c r="FP815" s="238">
        <f>IF(OR(FP$8&lt;ШР!$N24),0,ШР!$Q24*SUMIFS(ШР!$Z24:$AK24,ШР!$Z$1:$AK$1,MONTH(FP$8)))</f>
        <v>0</v>
      </c>
      <c r="FQ815" s="238">
        <f>IF(OR(FQ$8&lt;ШР!$N24),0,ШР!$Q24*SUMIFS(ШР!$Z24:$AK24,ШР!$Z$1:$AK$1,MONTH(FQ$8)))</f>
        <v>0</v>
      </c>
      <c r="FR815" s="238">
        <f>IF(OR(FR$8&lt;ШР!$N24),0,ШР!$Q24*SUMIFS(ШР!$Z24:$AK24,ШР!$Z$1:$AK$1,MONTH(FR$8)))</f>
        <v>0</v>
      </c>
      <c r="FS815" s="238">
        <f>IF(OR(FS$8&lt;ШР!$N24),0,ШР!$Q24*SUMIFS(ШР!$Z24:$AK24,ШР!$Z$1:$AK$1,MONTH(FS$8)))</f>
        <v>0</v>
      </c>
      <c r="FT815" s="238">
        <f>IF(OR(FT$8&lt;ШР!$N24),0,ШР!$Q24*SUMIFS(ШР!$Z24:$AK24,ШР!$Z$1:$AK$1,MONTH(FT$8)))</f>
        <v>0</v>
      </c>
      <c r="FU815" s="238">
        <f>IF(OR(FU$8&lt;ШР!$N24),0,ШР!$Q24*SUMIFS(ШР!$Z24:$AK24,ШР!$Z$1:$AK$1,MONTH(FU$8)))</f>
        <v>0</v>
      </c>
      <c r="FV815" s="238">
        <f>IF(OR(FV$8&lt;ШР!$N24),0,ШР!$Q24*SUMIFS(ШР!$Z24:$AK24,ШР!$Z$1:$AK$1,MONTH(FV$8)))</f>
        <v>0</v>
      </c>
      <c r="FW815" s="238">
        <f>IF(OR(FW$8&lt;ШР!$N24),0,ШР!$Q24*SUMIFS(ШР!$Z24:$AK24,ШР!$Z$1:$AK$1,MONTH(FW$8)))</f>
        <v>0</v>
      </c>
      <c r="FX815" s="238">
        <f>IF(OR(FX$8&lt;ШР!$N24),0,ШР!$Q24*SUMIFS(ШР!$Z24:$AK24,ШР!$Z$1:$AK$1,MONTH(FX$8)))</f>
        <v>0</v>
      </c>
      <c r="FY815" s="238">
        <f>IF(OR(FY$8&lt;ШР!$N24),0,ШР!$Q24*SUMIFS(ШР!$Z24:$AK24,ШР!$Z$1:$AK$1,MONTH(FY$8)))</f>
        <v>0</v>
      </c>
      <c r="FZ815" s="238">
        <f>IF(OR(FZ$8&lt;ШР!$N24),0,ШР!$Q24*SUMIFS(ШР!$Z24:$AK24,ШР!$Z$1:$AK$1,MONTH(FZ$8)))</f>
        <v>0</v>
      </c>
      <c r="GA815" s="238">
        <f>IF(OR(GA$8&lt;ШР!$N24),0,ШР!$Q24*SUMIFS(ШР!$Z24:$AK24,ШР!$Z$1:$AK$1,MONTH(GA$8)))</f>
        <v>0</v>
      </c>
      <c r="GB815" s="238">
        <f>IF(OR(GB$8&lt;ШР!$N24),0,ШР!$Q24*SUMIFS(ШР!$Z24:$AK24,ШР!$Z$1:$AK$1,MONTH(GB$8)))</f>
        <v>0</v>
      </c>
      <c r="GC815" s="238">
        <f>IF(OR(GC$8&lt;ШР!$N24),0,ШР!$Q24*SUMIFS(ШР!$Z24:$AK24,ШР!$Z$1:$AK$1,MONTH(GC$8)))</f>
        <v>0</v>
      </c>
      <c r="GD815" s="238">
        <f>IF(OR(GD$8&lt;ШР!$N24),0,ШР!$Q24*SUMIFS(ШР!$Z24:$AK24,ШР!$Z$1:$AK$1,MONTH(GD$8)))</f>
        <v>0</v>
      </c>
      <c r="GE815" s="238">
        <f>IF(OR(GE$8&lt;ШР!$N24),0,ШР!$Q24*SUMIFS(ШР!$Z24:$AK24,ШР!$Z$1:$AK$1,MONTH(GE$8)))</f>
        <v>0</v>
      </c>
      <c r="GF815" s="238">
        <f>IF(OR(GF$8&lt;ШР!$N24),0,ШР!$Q24*SUMIFS(ШР!$Z24:$AK24,ШР!$Z$1:$AK$1,MONTH(GF$8)))</f>
        <v>0</v>
      </c>
      <c r="GG815" s="238">
        <f>IF(OR(GG$8&lt;ШР!$N24),0,ШР!$Q24*SUMIFS(ШР!$Z24:$AK24,ШР!$Z$1:$AK$1,MONTH(GG$8)))</f>
        <v>0</v>
      </c>
      <c r="GH815" s="238">
        <f>IF(OR(GH$8&lt;ШР!$N24),0,ШР!$Q24*SUMIFS(ШР!$Z24:$AK24,ШР!$Z$1:$AK$1,MONTH(GH$8)))</f>
        <v>0</v>
      </c>
      <c r="GI815" s="238">
        <f>IF(OR(GI$8&lt;ШР!$N24),0,ШР!$Q24*SUMIFS(ШР!$Z24:$AK24,ШР!$Z$1:$AK$1,MONTH(GI$8)))</f>
        <v>0</v>
      </c>
      <c r="GJ815" s="238">
        <f>IF(OR(GJ$8&lt;ШР!$N24),0,ШР!$Q24*SUMIFS(ШР!$Z24:$AK24,ШР!$Z$1:$AK$1,MONTH(GJ$8)))</f>
        <v>0</v>
      </c>
      <c r="GK815" s="238">
        <f>IF(OR(GK$8&lt;ШР!$N24),0,ШР!$Q24*SUMIFS(ШР!$Z24:$AK24,ШР!$Z$1:$AK$1,MONTH(GK$8)))</f>
        <v>0</v>
      </c>
      <c r="GL815" s="238">
        <f>IF(OR(GL$8&lt;ШР!$N24),0,ШР!$Q24*SUMIFS(ШР!$Z24:$AK24,ШР!$Z$1:$AK$1,MONTH(GL$8)))</f>
        <v>0</v>
      </c>
      <c r="GM815" s="238">
        <f>IF(OR(GM$8&lt;ШР!$N24),0,ШР!$Q24*SUMIFS(ШР!$Z24:$AK24,ШР!$Z$1:$AK$1,MONTH(GM$8)))</f>
        <v>0</v>
      </c>
      <c r="GN815" s="238">
        <f>IF(OR(GN$8&lt;ШР!$N24),0,ШР!$Q24*SUMIFS(ШР!$Z24:$AK24,ШР!$Z$1:$AK$1,MONTH(GN$8)))</f>
        <v>0</v>
      </c>
      <c r="GO815" s="238">
        <f>IF(OR(GO$8&lt;ШР!$N24),0,ШР!$Q24*SUMIFS(ШР!$Z24:$AK24,ШР!$Z$1:$AK$1,MONTH(GO$8)))</f>
        <v>0</v>
      </c>
      <c r="GP815" s="238">
        <f>IF(OR(GP$8&lt;ШР!$N24),0,ШР!$Q24*SUMIFS(ШР!$Z24:$AK24,ШР!$Z$1:$AK$1,MONTH(GP$8)))</f>
        <v>0</v>
      </c>
      <c r="GQ815" s="238">
        <f>IF(OR(GQ$8&lt;ШР!$N24),0,ШР!$Q24*SUMIFS(ШР!$Z24:$AK24,ШР!$Z$1:$AK$1,MONTH(GQ$8)))</f>
        <v>0</v>
      </c>
      <c r="GR815" s="238">
        <f>IF(OR(GR$8&lt;ШР!$N24),0,ШР!$Q24*SUMIFS(ШР!$Z24:$AK24,ШР!$Z$1:$AK$1,MONTH(GR$8)))</f>
        <v>0</v>
      </c>
      <c r="GS815" s="238">
        <f>IF(OR(GS$8&lt;ШР!$N24),0,ШР!$Q24*SUMIFS(ШР!$Z24:$AK24,ШР!$Z$1:$AK$1,MONTH(GS$8)))</f>
        <v>0</v>
      </c>
      <c r="GT815" s="238">
        <f>IF(OR(GT$8&lt;ШР!$N24),0,ШР!$Q24*SUMIFS(ШР!$Z24:$AK24,ШР!$Z$1:$AK$1,MONTH(GT$8)))</f>
        <v>0</v>
      </c>
      <c r="GU815" s="238">
        <f>IF(OR(GU$8&lt;ШР!$N24),0,ШР!$Q24*SUMIFS(ШР!$Z24:$AK24,ШР!$Z$1:$AK$1,MONTH(GU$8)))</f>
        <v>0</v>
      </c>
      <c r="GV815" s="238">
        <f>IF(OR(GV$8&lt;ШР!$N24),0,ШР!$Q24*SUMIFS(ШР!$Z24:$AK24,ШР!$Z$1:$AK$1,MONTH(GV$8)))</f>
        <v>0</v>
      </c>
      <c r="GW815" s="238">
        <f>IF(OR(GW$8&lt;ШР!$N24),0,ШР!$Q24*SUMIFS(ШР!$Z24:$AK24,ШР!$Z$1:$AK$1,MONTH(GW$8)))</f>
        <v>0</v>
      </c>
      <c r="GX815" s="238">
        <f>IF(OR(GX$8&lt;ШР!$N24),0,ШР!$Q24*SUMIFS(ШР!$Z24:$AK24,ШР!$Z$1:$AK$1,MONTH(GX$8)))</f>
        <v>0</v>
      </c>
      <c r="GY815" s="238">
        <f>IF(OR(GY$8&lt;ШР!$N24),0,ШР!$Q24*SUMIFS(ШР!$Z24:$AK24,ШР!$Z$1:$AK$1,MONTH(GY$8)))</f>
        <v>0</v>
      </c>
      <c r="GZ815" s="238">
        <f>IF(OR(GZ$8&lt;ШР!$N24),0,ШР!$Q24*SUMIFS(ШР!$Z24:$AK24,ШР!$Z$1:$AK$1,MONTH(GZ$8)))</f>
        <v>0</v>
      </c>
      <c r="HA815" s="228"/>
      <c r="HB815" s="228"/>
    </row>
    <row r="816" spans="1:210" ht="4.2" customHeight="1">
      <c r="A816" s="1"/>
      <c r="B816" s="1"/>
      <c r="C816" s="1"/>
      <c r="D816" s="14"/>
      <c r="E816" s="264"/>
      <c r="F816" s="14"/>
      <c r="G816" s="304"/>
      <c r="H816" s="14"/>
      <c r="I816" s="14"/>
      <c r="J816" s="14"/>
      <c r="K816" s="14"/>
      <c r="L816" s="14"/>
      <c r="M816" s="15"/>
      <c r="N816" s="14"/>
      <c r="O816" s="14"/>
      <c r="P816" s="15"/>
      <c r="Q816" s="14"/>
      <c r="R816" s="14"/>
      <c r="S816" s="15"/>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c r="DD816" s="180"/>
      <c r="DE816" s="180"/>
      <c r="DF816" s="180"/>
      <c r="DG816" s="180"/>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80"/>
      <c r="EL816" s="180"/>
      <c r="EM816" s="180"/>
      <c r="EN816" s="180"/>
      <c r="EO816" s="180"/>
      <c r="EP816" s="180"/>
      <c r="EQ816" s="180"/>
      <c r="ER816" s="180"/>
      <c r="ES816" s="180"/>
      <c r="ET816" s="180"/>
      <c r="EU816" s="180"/>
      <c r="EV816" s="180"/>
      <c r="EW816" s="180"/>
      <c r="EX816" s="180"/>
      <c r="EY816" s="180"/>
      <c r="EZ816" s="180"/>
      <c r="FA816" s="180"/>
      <c r="FB816" s="180"/>
      <c r="FC816" s="180"/>
      <c r="FD816" s="180"/>
      <c r="FE816" s="180"/>
      <c r="FF816" s="180"/>
      <c r="FG816" s="180"/>
      <c r="FH816" s="180"/>
      <c r="FI816" s="180"/>
      <c r="FJ816" s="180"/>
      <c r="FK816" s="180"/>
      <c r="FL816" s="180"/>
      <c r="FM816" s="180"/>
      <c r="FN816" s="180"/>
      <c r="FO816" s="180"/>
      <c r="FP816" s="180"/>
      <c r="FQ816" s="180"/>
      <c r="FR816" s="180"/>
      <c r="FS816" s="180"/>
      <c r="FT816" s="180"/>
      <c r="FU816" s="180"/>
      <c r="FV816" s="180"/>
      <c r="FW816" s="180"/>
      <c r="FX816" s="180"/>
      <c r="FY816" s="180"/>
      <c r="FZ816" s="180"/>
      <c r="GA816" s="180"/>
      <c r="GB816" s="180"/>
      <c r="GC816" s="180"/>
      <c r="GD816" s="180"/>
      <c r="GE816" s="180"/>
      <c r="GF816" s="180"/>
      <c r="GG816" s="180"/>
      <c r="GH816" s="180"/>
      <c r="GI816" s="180"/>
      <c r="GJ816" s="180"/>
      <c r="GK816" s="180"/>
      <c r="GL816" s="180"/>
      <c r="GM816" s="180"/>
      <c r="GN816" s="180"/>
      <c r="GO816" s="180"/>
      <c r="GP816" s="180"/>
      <c r="GQ816" s="180"/>
      <c r="GR816" s="180"/>
      <c r="GS816" s="180"/>
      <c r="GT816" s="180"/>
      <c r="GU816" s="180"/>
      <c r="GV816" s="180"/>
      <c r="GW816" s="180"/>
      <c r="GX816" s="180"/>
      <c r="GY816" s="180"/>
      <c r="GZ816" s="180"/>
      <c r="HA816" s="1"/>
      <c r="HB816" s="1"/>
    </row>
    <row r="817" spans="1:210" s="239" customFormat="1" ht="10.199999999999999">
      <c r="A817" s="228"/>
      <c r="B817" s="229"/>
      <c r="C817" s="230"/>
      <c r="D817" s="229"/>
      <c r="E817" s="270"/>
      <c r="F817" s="116"/>
      <c r="G817" s="231" t="s">
        <v>6</v>
      </c>
      <c r="H817" s="228"/>
      <c r="I817" s="241" t="s">
        <v>206</v>
      </c>
      <c r="J817" s="228"/>
      <c r="K817" s="228"/>
      <c r="L817" s="228"/>
      <c r="M817" s="232"/>
      <c r="N817" s="233">
        <f>N806</f>
        <v>0</v>
      </c>
      <c r="O817" s="228"/>
      <c r="P817" s="231"/>
      <c r="Q817" s="228" t="s">
        <v>26</v>
      </c>
      <c r="R817" s="228"/>
      <c r="S817" s="228"/>
      <c r="T817" s="228"/>
      <c r="U817" s="228"/>
      <c r="V817" s="228"/>
      <c r="W817" s="235"/>
      <c r="X817" s="236"/>
      <c r="Y817" s="231" t="s">
        <v>6</v>
      </c>
      <c r="Z817" s="237"/>
      <c r="AA817" s="238">
        <f>IF(AA$8&lt;ШР!$N15,0,ШР!$T15*POWER(1+ШР!$W15,INT((AA$1-1)/12)))</f>
        <v>0</v>
      </c>
      <c r="AB817" s="238">
        <f>IF(AB$8&lt;ШР!$N15,0,ШР!$T15*POWER(1+ШР!$W15,INT((AB$1-1)/12)))</f>
        <v>0</v>
      </c>
      <c r="AC817" s="238">
        <f>IF(AC$8&lt;ШР!$N15,0,ШР!$T15*POWER(1+ШР!$W15,INT((AC$1-1)/12)))</f>
        <v>0</v>
      </c>
      <c r="AD817" s="238">
        <f>IF(AD$8&lt;ШР!$N15,0,ШР!$T15*POWER(1+ШР!$W15,INT((AD$1-1)/12)))</f>
        <v>0</v>
      </c>
      <c r="AE817" s="238">
        <f>IF(AE$8&lt;ШР!$N15,0,ШР!$T15*POWER(1+ШР!$W15,INT((AE$1-1)/12)))</f>
        <v>0</v>
      </c>
      <c r="AF817" s="238">
        <f>IF(AF$8&lt;ШР!$N15,0,ШР!$T15*POWER(1+ШР!$W15,INT((AF$1-1)/12)))</f>
        <v>0</v>
      </c>
      <c r="AG817" s="238">
        <f>IF(AG$8&lt;ШР!$N15,0,ШР!$T15*POWER(1+ШР!$W15,INT((AG$1-1)/12)))</f>
        <v>0</v>
      </c>
      <c r="AH817" s="238">
        <f>IF(AH$8&lt;ШР!$N15,0,ШР!$T15*POWER(1+ШР!$W15,INT((AH$1-1)/12)))</f>
        <v>0</v>
      </c>
      <c r="AI817" s="238">
        <f>IF(AI$8&lt;ШР!$N15,0,ШР!$T15*POWER(1+ШР!$W15,INT((AI$1-1)/12)))</f>
        <v>0</v>
      </c>
      <c r="AJ817" s="238">
        <f>IF(AJ$8&lt;ШР!$N15,0,ШР!$T15*POWER(1+ШР!$W15,INT((AJ$1-1)/12)))</f>
        <v>0</v>
      </c>
      <c r="AK817" s="238">
        <f>IF(AK$8&lt;ШР!$N15,0,ШР!$T15*POWER(1+ШР!$W15,INT((AK$1-1)/12)))</f>
        <v>0</v>
      </c>
      <c r="AL817" s="238">
        <f>IF(AL$8&lt;ШР!$N15,0,ШР!$T15*POWER(1+ШР!$W15,INT((AL$1-1)/12)))</f>
        <v>0</v>
      </c>
      <c r="AM817" s="238">
        <f>IF(AM$8&lt;ШР!$N15,0,ШР!$T15*POWER(1+ШР!$W15,INT((AM$1-1)/12)))</f>
        <v>0</v>
      </c>
      <c r="AN817" s="238">
        <f>IF(AN$8&lt;ШР!$N15,0,ШР!$T15*POWER(1+ШР!$W15,INT((AN$1-1)/12)))</f>
        <v>0</v>
      </c>
      <c r="AO817" s="238">
        <f>IF(AO$8&lt;ШР!$N15,0,ШР!$T15*POWER(1+ШР!$W15,INT((AO$1-1)/12)))</f>
        <v>0</v>
      </c>
      <c r="AP817" s="238">
        <f>IF(AP$8&lt;ШР!$N15,0,ШР!$T15*POWER(1+ШР!$W15,INT((AP$1-1)/12)))</f>
        <v>0</v>
      </c>
      <c r="AQ817" s="238">
        <f>IF(AQ$8&lt;ШР!$N15,0,ШР!$T15*POWER(1+ШР!$W15,INT((AQ$1-1)/12)))</f>
        <v>0</v>
      </c>
      <c r="AR817" s="238">
        <f>IF(AR$8&lt;ШР!$N15,0,ШР!$T15*POWER(1+ШР!$W15,INT((AR$1-1)/12)))</f>
        <v>0</v>
      </c>
      <c r="AS817" s="238">
        <f>IF(AS$8&lt;ШР!$N15,0,ШР!$T15*POWER(1+ШР!$W15,INT((AS$1-1)/12)))</f>
        <v>0</v>
      </c>
      <c r="AT817" s="238">
        <f>IF(AT$8&lt;ШР!$N15,0,ШР!$T15*POWER(1+ШР!$W15,INT((AT$1-1)/12)))</f>
        <v>0</v>
      </c>
      <c r="AU817" s="238">
        <f>IF(AU$8&lt;ШР!$N15,0,ШР!$T15*POWER(1+ШР!$W15,INT((AU$1-1)/12)))</f>
        <v>0</v>
      </c>
      <c r="AV817" s="238">
        <f>IF(AV$8&lt;ШР!$N15,0,ШР!$T15*POWER(1+ШР!$W15,INT((AV$1-1)/12)))</f>
        <v>0</v>
      </c>
      <c r="AW817" s="238">
        <f>IF(AW$8&lt;ШР!$N15,0,ШР!$T15*POWER(1+ШР!$W15,INT((AW$1-1)/12)))</f>
        <v>0</v>
      </c>
      <c r="AX817" s="238">
        <f>IF(AX$8&lt;ШР!$N15,0,ШР!$T15*POWER(1+ШР!$W15,INT((AX$1-1)/12)))</f>
        <v>0</v>
      </c>
      <c r="AY817" s="238">
        <f>IF(AY$8&lt;ШР!$N15,0,ШР!$T15*POWER(1+ШР!$W15,INT((AY$1-1)/12)))</f>
        <v>0</v>
      </c>
      <c r="AZ817" s="238">
        <f>IF(AZ$8&lt;ШР!$N15,0,ШР!$T15*POWER(1+ШР!$W15,INT((AZ$1-1)/12)))</f>
        <v>0</v>
      </c>
      <c r="BA817" s="238">
        <f>IF(BA$8&lt;ШР!$N15,0,ШР!$T15*POWER(1+ШР!$W15,INT((BA$1-1)/12)))</f>
        <v>0</v>
      </c>
      <c r="BB817" s="238">
        <f>IF(BB$8&lt;ШР!$N15,0,ШР!$T15*POWER(1+ШР!$W15,INT((BB$1-1)/12)))</f>
        <v>0</v>
      </c>
      <c r="BC817" s="238">
        <f>IF(BC$8&lt;ШР!$N15,0,ШР!$T15*POWER(1+ШР!$W15,INT((BC$1-1)/12)))</f>
        <v>0</v>
      </c>
      <c r="BD817" s="238">
        <f>IF(BD$8&lt;ШР!$N15,0,ШР!$T15*POWER(1+ШР!$W15,INT((BD$1-1)/12)))</f>
        <v>0</v>
      </c>
      <c r="BE817" s="238">
        <f>IF(BE$8&lt;ШР!$N15,0,ШР!$T15*POWER(1+ШР!$W15,INT((BE$1-1)/12)))</f>
        <v>0</v>
      </c>
      <c r="BF817" s="238">
        <f>IF(BF$8&lt;ШР!$N15,0,ШР!$T15*POWER(1+ШР!$W15,INT((BF$1-1)/12)))</f>
        <v>0</v>
      </c>
      <c r="BG817" s="238">
        <f>IF(BG$8&lt;ШР!$N15,0,ШР!$T15*POWER(1+ШР!$W15,INT((BG$1-1)/12)))</f>
        <v>0</v>
      </c>
      <c r="BH817" s="238">
        <f>IF(BH$8&lt;ШР!$N15,0,ШР!$T15*POWER(1+ШР!$W15,INT((BH$1-1)/12)))</f>
        <v>0</v>
      </c>
      <c r="BI817" s="238">
        <f>IF(BI$8&lt;ШР!$N15,0,ШР!$T15*POWER(1+ШР!$W15,INT((BI$1-1)/12)))</f>
        <v>0</v>
      </c>
      <c r="BJ817" s="238">
        <f>IF(BJ$8&lt;ШР!$N15,0,ШР!$T15*POWER(1+ШР!$W15,INT((BJ$1-1)/12)))</f>
        <v>0</v>
      </c>
      <c r="BK817" s="238">
        <f>IF(BK$8&lt;ШР!$N15,0,ШР!$T15*POWER(1+ШР!$W15,INT((BK$1-1)/12)))</f>
        <v>0</v>
      </c>
      <c r="BL817" s="238">
        <f>IF(BL$8&lt;ШР!$N15,0,ШР!$T15*POWER(1+ШР!$W15,INT((BL$1-1)/12)))</f>
        <v>0</v>
      </c>
      <c r="BM817" s="238">
        <f>IF(BM$8&lt;ШР!$N15,0,ШР!$T15*POWER(1+ШР!$W15,INT((BM$1-1)/12)))</f>
        <v>0</v>
      </c>
      <c r="BN817" s="238">
        <f>IF(BN$8&lt;ШР!$N15,0,ШР!$T15*POWER(1+ШР!$W15,INT((BN$1-1)/12)))</f>
        <v>0</v>
      </c>
      <c r="BO817" s="238">
        <f>IF(BO$8&lt;ШР!$N15,0,ШР!$T15*POWER(1+ШР!$W15,INT((BO$1-1)/12)))</f>
        <v>0</v>
      </c>
      <c r="BP817" s="238">
        <f>IF(BP$8&lt;ШР!$N15,0,ШР!$T15*POWER(1+ШР!$W15,INT((BP$1-1)/12)))</f>
        <v>0</v>
      </c>
      <c r="BQ817" s="238">
        <f>IF(BQ$8&lt;ШР!$N15,0,ШР!$T15*POWER(1+ШР!$W15,INT((BQ$1-1)/12)))</f>
        <v>0</v>
      </c>
      <c r="BR817" s="238">
        <f>IF(BR$8&lt;ШР!$N15,0,ШР!$T15*POWER(1+ШР!$W15,INT((BR$1-1)/12)))</f>
        <v>0</v>
      </c>
      <c r="BS817" s="238">
        <f>IF(BS$8&lt;ШР!$N15,0,ШР!$T15*POWER(1+ШР!$W15,INT((BS$1-1)/12)))</f>
        <v>0</v>
      </c>
      <c r="BT817" s="238">
        <f>IF(BT$8&lt;ШР!$N15,0,ШР!$T15*POWER(1+ШР!$W15,INT((BT$1-1)/12)))</f>
        <v>0</v>
      </c>
      <c r="BU817" s="238">
        <f>IF(BU$8&lt;ШР!$N15,0,ШР!$T15*POWER(1+ШР!$W15,INT((BU$1-1)/12)))</f>
        <v>0</v>
      </c>
      <c r="BV817" s="238">
        <f>IF(BV$8&lt;ШР!$N15,0,ШР!$T15*POWER(1+ШР!$W15,INT((BV$1-1)/12)))</f>
        <v>0</v>
      </c>
      <c r="BW817" s="238">
        <f>IF(BW$8&lt;ШР!$N15,0,ШР!$T15*POWER(1+ШР!$W15,INT((BW$1-1)/12)))</f>
        <v>0</v>
      </c>
      <c r="BX817" s="238">
        <f>IF(BX$8&lt;ШР!$N15,0,ШР!$T15*POWER(1+ШР!$W15,INT((BX$1-1)/12)))</f>
        <v>0</v>
      </c>
      <c r="BY817" s="238">
        <f>IF(BY$8&lt;ШР!$N15,0,ШР!$T15*POWER(1+ШР!$W15,INT((BY$1-1)/12)))</f>
        <v>0</v>
      </c>
      <c r="BZ817" s="238">
        <f>IF(BZ$8&lt;ШР!$N15,0,ШР!$T15*POWER(1+ШР!$W15,INT((BZ$1-1)/12)))</f>
        <v>0</v>
      </c>
      <c r="CA817" s="238">
        <f>IF(CA$8&lt;ШР!$N15,0,ШР!$T15*POWER(1+ШР!$W15,INT((CA$1-1)/12)))</f>
        <v>0</v>
      </c>
      <c r="CB817" s="238">
        <f>IF(CB$8&lt;ШР!$N15,0,ШР!$T15*POWER(1+ШР!$W15,INT((CB$1-1)/12)))</f>
        <v>0</v>
      </c>
      <c r="CC817" s="238">
        <f>IF(CC$8&lt;ШР!$N15,0,ШР!$T15*POWER(1+ШР!$W15,INT((CC$1-1)/12)))</f>
        <v>0</v>
      </c>
      <c r="CD817" s="238">
        <f>IF(CD$8&lt;ШР!$N15,0,ШР!$T15*POWER(1+ШР!$W15,INT((CD$1-1)/12)))</f>
        <v>0</v>
      </c>
      <c r="CE817" s="238">
        <f>IF(CE$8&lt;ШР!$N15,0,ШР!$T15*POWER(1+ШР!$W15,INT((CE$1-1)/12)))</f>
        <v>0</v>
      </c>
      <c r="CF817" s="238">
        <f>IF(CF$8&lt;ШР!$N15,0,ШР!$T15*POWER(1+ШР!$W15,INT((CF$1-1)/12)))</f>
        <v>0</v>
      </c>
      <c r="CG817" s="238">
        <f>IF(CG$8&lt;ШР!$N15,0,ШР!$T15*POWER(1+ШР!$W15,INT((CG$1-1)/12)))</f>
        <v>0</v>
      </c>
      <c r="CH817" s="238">
        <f>IF(CH$8&lt;ШР!$N15,0,ШР!$T15*POWER(1+ШР!$W15,INT((CH$1-1)/12)))</f>
        <v>0</v>
      </c>
      <c r="CI817" s="238">
        <f>IF(CI$8&lt;ШР!$N15,0,ШР!$T15*POWER(1+ШР!$W15,INT((CI$1-1)/12)))</f>
        <v>0</v>
      </c>
      <c r="CJ817" s="238">
        <f>IF(CJ$8&lt;ШР!$N15,0,ШР!$T15*POWER(1+ШР!$W15,INT((CJ$1-1)/12)))</f>
        <v>0</v>
      </c>
      <c r="CK817" s="238">
        <f>IF(CK$8&lt;ШР!$N15,0,ШР!$T15*POWER(1+ШР!$W15,INT((CK$1-1)/12)))</f>
        <v>0</v>
      </c>
      <c r="CL817" s="238">
        <f>IF(CL$8&lt;ШР!$N15,0,ШР!$T15*POWER(1+ШР!$W15,INT((CL$1-1)/12)))</f>
        <v>0</v>
      </c>
      <c r="CM817" s="238">
        <f>IF(CM$8&lt;ШР!$N15,0,ШР!$T15*POWER(1+ШР!$W15,INT((CM$1-1)/12)))</f>
        <v>0</v>
      </c>
      <c r="CN817" s="238">
        <f>IF(CN$8&lt;ШР!$N15,0,ШР!$T15*POWER(1+ШР!$W15,INT((CN$1-1)/12)))</f>
        <v>0</v>
      </c>
      <c r="CO817" s="238">
        <f>IF(CO$8&lt;ШР!$N15,0,ШР!$T15*POWER(1+ШР!$W15,INT((CO$1-1)/12)))</f>
        <v>0</v>
      </c>
      <c r="CP817" s="238">
        <f>IF(CP$8&lt;ШР!$N15,0,ШР!$T15*POWER(1+ШР!$W15,INT((CP$1-1)/12)))</f>
        <v>0</v>
      </c>
      <c r="CQ817" s="238">
        <f>IF(CQ$8&lt;ШР!$N15,0,ШР!$T15*POWER(1+ШР!$W15,INT((CQ$1-1)/12)))</f>
        <v>0</v>
      </c>
      <c r="CR817" s="238">
        <f>IF(CR$8&lt;ШР!$N15,0,ШР!$T15*POWER(1+ШР!$W15,INT((CR$1-1)/12)))</f>
        <v>0</v>
      </c>
      <c r="CS817" s="238">
        <f>IF(CS$8&lt;ШР!$N15,0,ШР!$T15*POWER(1+ШР!$W15,INT((CS$1-1)/12)))</f>
        <v>0</v>
      </c>
      <c r="CT817" s="238">
        <f>IF(CT$8&lt;ШР!$N15,0,ШР!$T15*POWER(1+ШР!$W15,INT((CT$1-1)/12)))</f>
        <v>0</v>
      </c>
      <c r="CU817" s="238">
        <f>IF(CU$8&lt;ШР!$N15,0,ШР!$T15*POWER(1+ШР!$W15,INT((CU$1-1)/12)))</f>
        <v>0</v>
      </c>
      <c r="CV817" s="238">
        <f>IF(CV$8&lt;ШР!$N15,0,ШР!$T15*POWER(1+ШР!$W15,INT((CV$1-1)/12)))</f>
        <v>0</v>
      </c>
      <c r="CW817" s="238">
        <f>IF(CW$8&lt;ШР!$N15,0,ШР!$T15*POWER(1+ШР!$W15,INT((CW$1-1)/12)))</f>
        <v>0</v>
      </c>
      <c r="CX817" s="238">
        <f>IF(CX$8&lt;ШР!$N15,0,ШР!$T15*POWER(1+ШР!$W15,INT((CX$1-1)/12)))</f>
        <v>0</v>
      </c>
      <c r="CY817" s="238">
        <f>IF(CY$8&lt;ШР!$N15,0,ШР!$T15*POWER(1+ШР!$W15,INT((CY$1-1)/12)))</f>
        <v>0</v>
      </c>
      <c r="CZ817" s="238">
        <f>IF(CZ$8&lt;ШР!$N15,0,ШР!$T15*POWER(1+ШР!$W15,INT((CZ$1-1)/12)))</f>
        <v>0</v>
      </c>
      <c r="DA817" s="238">
        <f>IF(DA$8&lt;ШР!$N15,0,ШР!$T15*POWER(1+ШР!$W15,INT((DA$1-1)/12)))</f>
        <v>0</v>
      </c>
      <c r="DB817" s="238">
        <f>IF(DB$8&lt;ШР!$N15,0,ШР!$T15*POWER(1+ШР!$W15,INT((DB$1-1)/12)))</f>
        <v>0</v>
      </c>
      <c r="DC817" s="238">
        <f>IF(DC$8&lt;ШР!$N15,0,ШР!$T15*POWER(1+ШР!$W15,INT((DC$1-1)/12)))</f>
        <v>0</v>
      </c>
      <c r="DD817" s="238">
        <f>IF(DD$8&lt;ШР!$N15,0,ШР!$T15*POWER(1+ШР!$W15,INT((DD$1-1)/12)))</f>
        <v>0</v>
      </c>
      <c r="DE817" s="238">
        <f>IF(DE$8&lt;ШР!$N15,0,ШР!$T15*POWER(1+ШР!$W15,INT((DE$1-1)/12)))</f>
        <v>0</v>
      </c>
      <c r="DF817" s="238">
        <f>IF(DF$8&lt;ШР!$N15,0,ШР!$T15*POWER(1+ШР!$W15,INT((DF$1-1)/12)))</f>
        <v>0</v>
      </c>
      <c r="DG817" s="238">
        <f>IF(DG$8&lt;ШР!$N15,0,ШР!$T15*POWER(1+ШР!$W15,INT((DG$1-1)/12)))</f>
        <v>0</v>
      </c>
      <c r="DH817" s="238">
        <f>IF(DH$8&lt;ШР!$N15,0,ШР!$T15*POWER(1+ШР!$W15,INT((DH$1-1)/12)))</f>
        <v>0</v>
      </c>
      <c r="DI817" s="238">
        <f>IF(DI$8&lt;ШР!$N15,0,ШР!$T15*POWER(1+ШР!$W15,INT((DI$1-1)/12)))</f>
        <v>0</v>
      </c>
      <c r="DJ817" s="238">
        <f>IF(DJ$8&lt;ШР!$N15,0,ШР!$T15*POWER(1+ШР!$W15,INT((DJ$1-1)/12)))</f>
        <v>0</v>
      </c>
      <c r="DK817" s="238">
        <f>IF(DK$8&lt;ШР!$N15,0,ШР!$T15*POWER(1+ШР!$W15,INT((DK$1-1)/12)))</f>
        <v>0</v>
      </c>
      <c r="DL817" s="238">
        <f>IF(DL$8&lt;ШР!$N15,0,ШР!$T15*POWER(1+ШР!$W15,INT((DL$1-1)/12)))</f>
        <v>0</v>
      </c>
      <c r="DM817" s="238">
        <f>IF(DM$8&lt;ШР!$N15,0,ШР!$T15*POWER(1+ШР!$W15,INT((DM$1-1)/12)))</f>
        <v>0</v>
      </c>
      <c r="DN817" s="238">
        <f>IF(DN$8&lt;ШР!$N15,0,ШР!$T15*POWER(1+ШР!$W15,INT((DN$1-1)/12)))</f>
        <v>0</v>
      </c>
      <c r="DO817" s="238">
        <f>IF(DO$8&lt;ШР!$N15,0,ШР!$T15*POWER(1+ШР!$W15,INT((DO$1-1)/12)))</f>
        <v>0</v>
      </c>
      <c r="DP817" s="238">
        <f>IF(DP$8&lt;ШР!$N15,0,ШР!$T15*POWER(1+ШР!$W15,INT((DP$1-1)/12)))</f>
        <v>0</v>
      </c>
      <c r="DQ817" s="238">
        <f>IF(DQ$8&lt;ШР!$N15,0,ШР!$T15*POWER(1+ШР!$W15,INT((DQ$1-1)/12)))</f>
        <v>0</v>
      </c>
      <c r="DR817" s="238">
        <f>IF(DR$8&lt;ШР!$N15,0,ШР!$T15*POWER(1+ШР!$W15,INT((DR$1-1)/12)))</f>
        <v>0</v>
      </c>
      <c r="DS817" s="238">
        <f>IF(DS$8&lt;ШР!$N15,0,ШР!$T15*POWER(1+ШР!$W15,INT((DS$1-1)/12)))</f>
        <v>0</v>
      </c>
      <c r="DT817" s="238">
        <f>IF(DT$8&lt;ШР!$N15,0,ШР!$T15*POWER(1+ШР!$W15,INT((DT$1-1)/12)))</f>
        <v>0</v>
      </c>
      <c r="DU817" s="238">
        <f>IF(DU$8&lt;ШР!$N15,0,ШР!$T15*POWER(1+ШР!$W15,INT((DU$1-1)/12)))</f>
        <v>0</v>
      </c>
      <c r="DV817" s="238">
        <f>IF(DV$8&lt;ШР!$N15,0,ШР!$T15*POWER(1+ШР!$W15,INT((DV$1-1)/12)))</f>
        <v>0</v>
      </c>
      <c r="DW817" s="238">
        <f>IF(DW$8&lt;ШР!$N15,0,ШР!$T15*POWER(1+ШР!$W15,INT((DW$1-1)/12)))</f>
        <v>0</v>
      </c>
      <c r="DX817" s="238">
        <f>IF(DX$8&lt;ШР!$N15,0,ШР!$T15*POWER(1+ШР!$W15,INT((DX$1-1)/12)))</f>
        <v>0</v>
      </c>
      <c r="DY817" s="238">
        <f>IF(DY$8&lt;ШР!$N15,0,ШР!$T15*POWER(1+ШР!$W15,INT((DY$1-1)/12)))</f>
        <v>0</v>
      </c>
      <c r="DZ817" s="238">
        <f>IF(DZ$8&lt;ШР!$N15,0,ШР!$T15*POWER(1+ШР!$W15,INT((DZ$1-1)/12)))</f>
        <v>0</v>
      </c>
      <c r="EA817" s="238">
        <f>IF(EA$8&lt;ШР!$N15,0,ШР!$T15*POWER(1+ШР!$W15,INT((EA$1-1)/12)))</f>
        <v>0</v>
      </c>
      <c r="EB817" s="238">
        <f>IF(EB$8&lt;ШР!$N15,0,ШР!$T15*POWER(1+ШР!$W15,INT((EB$1-1)/12)))</f>
        <v>0</v>
      </c>
      <c r="EC817" s="238">
        <f>IF(EC$8&lt;ШР!$N15,0,ШР!$T15*POWER(1+ШР!$W15,INT((EC$1-1)/12)))</f>
        <v>0</v>
      </c>
      <c r="ED817" s="238">
        <f>IF(ED$8&lt;ШР!$N15,0,ШР!$T15*POWER(1+ШР!$W15,INT((ED$1-1)/12)))</f>
        <v>0</v>
      </c>
      <c r="EE817" s="238">
        <f>IF(EE$8&lt;ШР!$N15,0,ШР!$T15*POWER(1+ШР!$W15,INT((EE$1-1)/12)))</f>
        <v>0</v>
      </c>
      <c r="EF817" s="238">
        <f>IF(EF$8&lt;ШР!$N15,0,ШР!$T15*POWER(1+ШР!$W15,INT((EF$1-1)/12)))</f>
        <v>0</v>
      </c>
      <c r="EG817" s="238">
        <f>IF(EG$8&lt;ШР!$N15,0,ШР!$T15*POWER(1+ШР!$W15,INT((EG$1-1)/12)))</f>
        <v>0</v>
      </c>
      <c r="EH817" s="238">
        <f>IF(EH$8&lt;ШР!$N15,0,ШР!$T15*POWER(1+ШР!$W15,INT((EH$1-1)/12)))</f>
        <v>0</v>
      </c>
      <c r="EI817" s="238">
        <f>IF(EI$8&lt;ШР!$N15,0,ШР!$T15*POWER(1+ШР!$W15,INT((EI$1-1)/12)))</f>
        <v>0</v>
      </c>
      <c r="EJ817" s="238">
        <f>IF(EJ$8&lt;ШР!$N15,0,ШР!$T15*POWER(1+ШР!$W15,INT((EJ$1-1)/12)))</f>
        <v>0</v>
      </c>
      <c r="EK817" s="238">
        <f>IF(EK$8&lt;ШР!$N15,0,ШР!$T15*POWER(1+ШР!$W15,INT((EK$1-1)/12)))</f>
        <v>0</v>
      </c>
      <c r="EL817" s="238">
        <f>IF(EL$8&lt;ШР!$N15,0,ШР!$T15*POWER(1+ШР!$W15,INT((EL$1-1)/12)))</f>
        <v>0</v>
      </c>
      <c r="EM817" s="238">
        <f>IF(EM$8&lt;ШР!$N15,0,ШР!$T15*POWER(1+ШР!$W15,INT((EM$1-1)/12)))</f>
        <v>0</v>
      </c>
      <c r="EN817" s="238">
        <f>IF(EN$8&lt;ШР!$N15,0,ШР!$T15*POWER(1+ШР!$W15,INT((EN$1-1)/12)))</f>
        <v>0</v>
      </c>
      <c r="EO817" s="238">
        <f>IF(EO$8&lt;ШР!$N15,0,ШР!$T15*POWER(1+ШР!$W15,INT((EO$1-1)/12)))</f>
        <v>0</v>
      </c>
      <c r="EP817" s="238">
        <f>IF(EP$8&lt;ШР!$N15,0,ШР!$T15*POWER(1+ШР!$W15,INT((EP$1-1)/12)))</f>
        <v>0</v>
      </c>
      <c r="EQ817" s="238">
        <f>IF(EQ$8&lt;ШР!$N15,0,ШР!$T15*POWER(1+ШР!$W15,INT((EQ$1-1)/12)))</f>
        <v>0</v>
      </c>
      <c r="ER817" s="238">
        <f>IF(ER$8&lt;ШР!$N15,0,ШР!$T15*POWER(1+ШР!$W15,INT((ER$1-1)/12)))</f>
        <v>0</v>
      </c>
      <c r="ES817" s="238">
        <f>IF(ES$8&lt;ШР!$N15,0,ШР!$T15*POWER(1+ШР!$W15,INT((ES$1-1)/12)))</f>
        <v>0</v>
      </c>
      <c r="ET817" s="238">
        <f>IF(ET$8&lt;ШР!$N15,0,ШР!$T15*POWER(1+ШР!$W15,INT((ET$1-1)/12)))</f>
        <v>0</v>
      </c>
      <c r="EU817" s="238">
        <f>IF(EU$8&lt;ШР!$N15,0,ШР!$T15*POWER(1+ШР!$W15,INT((EU$1-1)/12)))</f>
        <v>0</v>
      </c>
      <c r="EV817" s="238">
        <f>IF(EV$8&lt;ШР!$N15,0,ШР!$T15*POWER(1+ШР!$W15,INT((EV$1-1)/12)))</f>
        <v>0</v>
      </c>
      <c r="EW817" s="238">
        <f>IF(EW$8&lt;ШР!$N15,0,ШР!$T15*POWER(1+ШР!$W15,INT((EW$1-1)/12)))</f>
        <v>0</v>
      </c>
      <c r="EX817" s="238">
        <f>IF(EX$8&lt;ШР!$N15,0,ШР!$T15*POWER(1+ШР!$W15,INT((EX$1-1)/12)))</f>
        <v>0</v>
      </c>
      <c r="EY817" s="238">
        <f>IF(EY$8&lt;ШР!$N15,0,ШР!$T15*POWER(1+ШР!$W15,INT((EY$1-1)/12)))</f>
        <v>0</v>
      </c>
      <c r="EZ817" s="238">
        <f>IF(EZ$8&lt;ШР!$N15,0,ШР!$T15*POWER(1+ШР!$W15,INT((EZ$1-1)/12)))</f>
        <v>0</v>
      </c>
      <c r="FA817" s="238">
        <f>IF(FA$8&lt;ШР!$N15,0,ШР!$T15*POWER(1+ШР!$W15,INT((FA$1-1)/12)))</f>
        <v>0</v>
      </c>
      <c r="FB817" s="238">
        <f>IF(FB$8&lt;ШР!$N15,0,ШР!$T15*POWER(1+ШР!$W15,INT((FB$1-1)/12)))</f>
        <v>0</v>
      </c>
      <c r="FC817" s="238">
        <f>IF(FC$8&lt;ШР!$N15,0,ШР!$T15*POWER(1+ШР!$W15,INT((FC$1-1)/12)))</f>
        <v>0</v>
      </c>
      <c r="FD817" s="238">
        <f>IF(FD$8&lt;ШР!$N15,0,ШР!$T15*POWER(1+ШР!$W15,INT((FD$1-1)/12)))</f>
        <v>0</v>
      </c>
      <c r="FE817" s="238">
        <f>IF(FE$8&lt;ШР!$N15,0,ШР!$T15*POWER(1+ШР!$W15,INT((FE$1-1)/12)))</f>
        <v>0</v>
      </c>
      <c r="FF817" s="238">
        <f>IF(FF$8&lt;ШР!$N15,0,ШР!$T15*POWER(1+ШР!$W15,INT((FF$1-1)/12)))</f>
        <v>0</v>
      </c>
      <c r="FG817" s="238">
        <f>IF(FG$8&lt;ШР!$N15,0,ШР!$T15*POWER(1+ШР!$W15,INT((FG$1-1)/12)))</f>
        <v>0</v>
      </c>
      <c r="FH817" s="238">
        <f>IF(FH$8&lt;ШР!$N15,0,ШР!$T15*POWER(1+ШР!$W15,INT((FH$1-1)/12)))</f>
        <v>0</v>
      </c>
      <c r="FI817" s="238">
        <f>IF(FI$8&lt;ШР!$N15,0,ШР!$T15*POWER(1+ШР!$W15,INT((FI$1-1)/12)))</f>
        <v>0</v>
      </c>
      <c r="FJ817" s="238">
        <f>IF(FJ$8&lt;ШР!$N15,0,ШР!$T15*POWER(1+ШР!$W15,INT((FJ$1-1)/12)))</f>
        <v>0</v>
      </c>
      <c r="FK817" s="238">
        <f>IF(FK$8&lt;ШР!$N15,0,ШР!$T15*POWER(1+ШР!$W15,INT((FK$1-1)/12)))</f>
        <v>0</v>
      </c>
      <c r="FL817" s="238">
        <f>IF(FL$8&lt;ШР!$N15,0,ШР!$T15*POWER(1+ШР!$W15,INT((FL$1-1)/12)))</f>
        <v>0</v>
      </c>
      <c r="FM817" s="238">
        <f>IF(FM$8&lt;ШР!$N15,0,ШР!$T15*POWER(1+ШР!$W15,INT((FM$1-1)/12)))</f>
        <v>0</v>
      </c>
      <c r="FN817" s="238">
        <f>IF(FN$8&lt;ШР!$N15,0,ШР!$T15*POWER(1+ШР!$W15,INT((FN$1-1)/12)))</f>
        <v>0</v>
      </c>
      <c r="FO817" s="238">
        <f>IF(FO$8&lt;ШР!$N15,0,ШР!$T15*POWER(1+ШР!$W15,INT((FO$1-1)/12)))</f>
        <v>0</v>
      </c>
      <c r="FP817" s="238">
        <f>IF(FP$8&lt;ШР!$N15,0,ШР!$T15*POWER(1+ШР!$W15,INT((FP$1-1)/12)))</f>
        <v>0</v>
      </c>
      <c r="FQ817" s="238">
        <f>IF(FQ$8&lt;ШР!$N15,0,ШР!$T15*POWER(1+ШР!$W15,INT((FQ$1-1)/12)))</f>
        <v>0</v>
      </c>
      <c r="FR817" s="238">
        <f>IF(FR$8&lt;ШР!$N15,0,ШР!$T15*POWER(1+ШР!$W15,INT((FR$1-1)/12)))</f>
        <v>0</v>
      </c>
      <c r="FS817" s="238">
        <f>IF(FS$8&lt;ШР!$N15,0,ШР!$T15*POWER(1+ШР!$W15,INT((FS$1-1)/12)))</f>
        <v>0</v>
      </c>
      <c r="FT817" s="238">
        <f>IF(FT$8&lt;ШР!$N15,0,ШР!$T15*POWER(1+ШР!$W15,INT((FT$1-1)/12)))</f>
        <v>0</v>
      </c>
      <c r="FU817" s="238">
        <f>IF(FU$8&lt;ШР!$N15,0,ШР!$T15*POWER(1+ШР!$W15,INT((FU$1-1)/12)))</f>
        <v>0</v>
      </c>
      <c r="FV817" s="238">
        <f>IF(FV$8&lt;ШР!$N15,0,ШР!$T15*POWER(1+ШР!$W15,INT((FV$1-1)/12)))</f>
        <v>0</v>
      </c>
      <c r="FW817" s="238">
        <f>IF(FW$8&lt;ШР!$N15,0,ШР!$T15*POWER(1+ШР!$W15,INT((FW$1-1)/12)))</f>
        <v>0</v>
      </c>
      <c r="FX817" s="238">
        <f>IF(FX$8&lt;ШР!$N15,0,ШР!$T15*POWER(1+ШР!$W15,INT((FX$1-1)/12)))</f>
        <v>0</v>
      </c>
      <c r="FY817" s="238">
        <f>IF(FY$8&lt;ШР!$N15,0,ШР!$T15*POWER(1+ШР!$W15,INT((FY$1-1)/12)))</f>
        <v>0</v>
      </c>
      <c r="FZ817" s="238">
        <f>IF(FZ$8&lt;ШР!$N15,0,ШР!$T15*POWER(1+ШР!$W15,INT((FZ$1-1)/12)))</f>
        <v>0</v>
      </c>
      <c r="GA817" s="238">
        <f>IF(GA$8&lt;ШР!$N15,0,ШР!$T15*POWER(1+ШР!$W15,INT((GA$1-1)/12)))</f>
        <v>0</v>
      </c>
      <c r="GB817" s="238">
        <f>IF(GB$8&lt;ШР!$N15,0,ШР!$T15*POWER(1+ШР!$W15,INT((GB$1-1)/12)))</f>
        <v>0</v>
      </c>
      <c r="GC817" s="238">
        <f>IF(GC$8&lt;ШР!$N15,0,ШР!$T15*POWER(1+ШР!$W15,INT((GC$1-1)/12)))</f>
        <v>0</v>
      </c>
      <c r="GD817" s="238">
        <f>IF(GD$8&lt;ШР!$N15,0,ШР!$T15*POWER(1+ШР!$W15,INT((GD$1-1)/12)))</f>
        <v>0</v>
      </c>
      <c r="GE817" s="238">
        <f>IF(GE$8&lt;ШР!$N15,0,ШР!$T15*POWER(1+ШР!$W15,INT((GE$1-1)/12)))</f>
        <v>0</v>
      </c>
      <c r="GF817" s="238">
        <f>IF(GF$8&lt;ШР!$N15,0,ШР!$T15*POWER(1+ШР!$W15,INT((GF$1-1)/12)))</f>
        <v>0</v>
      </c>
      <c r="GG817" s="238">
        <f>IF(GG$8&lt;ШР!$N15,0,ШР!$T15*POWER(1+ШР!$W15,INT((GG$1-1)/12)))</f>
        <v>0</v>
      </c>
      <c r="GH817" s="238">
        <f>IF(GH$8&lt;ШР!$N15,0,ШР!$T15*POWER(1+ШР!$W15,INT((GH$1-1)/12)))</f>
        <v>0</v>
      </c>
      <c r="GI817" s="238">
        <f>IF(GI$8&lt;ШР!$N15,0,ШР!$T15*POWER(1+ШР!$W15,INT((GI$1-1)/12)))</f>
        <v>0</v>
      </c>
      <c r="GJ817" s="238">
        <f>IF(GJ$8&lt;ШР!$N15,0,ШР!$T15*POWER(1+ШР!$W15,INT((GJ$1-1)/12)))</f>
        <v>0</v>
      </c>
      <c r="GK817" s="238">
        <f>IF(GK$8&lt;ШР!$N15,0,ШР!$T15*POWER(1+ШР!$W15,INT((GK$1-1)/12)))</f>
        <v>0</v>
      </c>
      <c r="GL817" s="238">
        <f>IF(GL$8&lt;ШР!$N15,0,ШР!$T15*POWER(1+ШР!$W15,INT((GL$1-1)/12)))</f>
        <v>0</v>
      </c>
      <c r="GM817" s="238">
        <f>IF(GM$8&lt;ШР!$N15,0,ШР!$T15*POWER(1+ШР!$W15,INT((GM$1-1)/12)))</f>
        <v>0</v>
      </c>
      <c r="GN817" s="238">
        <f>IF(GN$8&lt;ШР!$N15,0,ШР!$T15*POWER(1+ШР!$W15,INT((GN$1-1)/12)))</f>
        <v>0</v>
      </c>
      <c r="GO817" s="238">
        <f>IF(GO$8&lt;ШР!$N15,0,ШР!$T15*POWER(1+ШР!$W15,INT((GO$1-1)/12)))</f>
        <v>0</v>
      </c>
      <c r="GP817" s="238">
        <f>IF(GP$8&lt;ШР!$N15,0,ШР!$T15*POWER(1+ШР!$W15,INT((GP$1-1)/12)))</f>
        <v>0</v>
      </c>
      <c r="GQ817" s="238">
        <f>IF(GQ$8&lt;ШР!$N15,0,ШР!$T15*POWER(1+ШР!$W15,INT((GQ$1-1)/12)))</f>
        <v>0</v>
      </c>
      <c r="GR817" s="238">
        <f>IF(GR$8&lt;ШР!$N15,0,ШР!$T15*POWER(1+ШР!$W15,INT((GR$1-1)/12)))</f>
        <v>0</v>
      </c>
      <c r="GS817" s="238">
        <f>IF(GS$8&lt;ШР!$N15,0,ШР!$T15*POWER(1+ШР!$W15,INT((GS$1-1)/12)))</f>
        <v>0</v>
      </c>
      <c r="GT817" s="238">
        <f>IF(GT$8&lt;ШР!$N15,0,ШР!$T15*POWER(1+ШР!$W15,INT((GT$1-1)/12)))</f>
        <v>0</v>
      </c>
      <c r="GU817" s="238">
        <f>IF(GU$8&lt;ШР!$N15,0,ШР!$T15*POWER(1+ШР!$W15,INT((GU$1-1)/12)))</f>
        <v>0</v>
      </c>
      <c r="GV817" s="238">
        <f>IF(GV$8&lt;ШР!$N15,0,ШР!$T15*POWER(1+ШР!$W15,INT((GV$1-1)/12)))</f>
        <v>0</v>
      </c>
      <c r="GW817" s="238">
        <f>IF(GW$8&lt;ШР!$N15,0,ШР!$T15*POWER(1+ШР!$W15,INT((GW$1-1)/12)))</f>
        <v>0</v>
      </c>
      <c r="GX817" s="238">
        <f>IF(GX$8&lt;ШР!$N15,0,ШР!$T15*POWER(1+ШР!$W15,INT((GX$1-1)/12)))</f>
        <v>0</v>
      </c>
      <c r="GY817" s="238">
        <f>IF(GY$8&lt;ШР!$N15,0,ШР!$T15*POWER(1+ШР!$W15,INT((GY$1-1)/12)))</f>
        <v>0</v>
      </c>
      <c r="GZ817" s="238">
        <f>IF(GZ$8&lt;ШР!$N15,0,ШР!$T15*POWER(1+ШР!$W15,INT((GZ$1-1)/12)))</f>
        <v>0</v>
      </c>
      <c r="HA817" s="228"/>
      <c r="HB817" s="228"/>
    </row>
    <row r="818" spans="1:210" s="239" customFormat="1" ht="10.199999999999999">
      <c r="A818" s="228"/>
      <c r="B818" s="229"/>
      <c r="C818" s="230"/>
      <c r="D818" s="229"/>
      <c r="E818" s="270"/>
      <c r="F818" s="116"/>
      <c r="G818" s="231"/>
      <c r="H818" s="228"/>
      <c r="I818" s="228" t="str">
        <f>$I$817</f>
        <v>З/п, вкл. НДФЛ, сотрудников с указанной должностью</v>
      </c>
      <c r="J818" s="228"/>
      <c r="K818" s="228"/>
      <c r="L818" s="228"/>
      <c r="M818" s="232"/>
      <c r="N818" s="233">
        <f t="shared" ref="N818:N826" si="3761">N807</f>
        <v>0</v>
      </c>
      <c r="O818" s="228"/>
      <c r="P818" s="231"/>
      <c r="Q818" s="228" t="s">
        <v>26</v>
      </c>
      <c r="R818" s="228"/>
      <c r="S818" s="228"/>
      <c r="T818" s="228"/>
      <c r="U818" s="228"/>
      <c r="V818" s="228"/>
      <c r="W818" s="235"/>
      <c r="X818" s="236"/>
      <c r="Y818" s="231" t="s">
        <v>6</v>
      </c>
      <c r="Z818" s="237"/>
      <c r="AA818" s="238">
        <f>IF(AA$8&lt;ШР!$N16,0,ШР!$T16*POWER(1+ШР!$W16,INT((AA$1-1)/12)))</f>
        <v>0</v>
      </c>
      <c r="AB818" s="238">
        <f>IF(AB$8&lt;ШР!$N16,0,ШР!$T16*POWER(1+ШР!$W16,INT((AB$1-1)/12)))</f>
        <v>0</v>
      </c>
      <c r="AC818" s="238">
        <f>IF(AC$8&lt;ШР!$N16,0,ШР!$T16*POWER(1+ШР!$W16,INT((AC$1-1)/12)))</f>
        <v>0</v>
      </c>
      <c r="AD818" s="238">
        <f>IF(AD$8&lt;ШР!$N16,0,ШР!$T16*POWER(1+ШР!$W16,INT((AD$1-1)/12)))</f>
        <v>0</v>
      </c>
      <c r="AE818" s="238">
        <f>IF(AE$8&lt;ШР!$N16,0,ШР!$T16*POWER(1+ШР!$W16,INT((AE$1-1)/12)))</f>
        <v>0</v>
      </c>
      <c r="AF818" s="238">
        <f>IF(AF$8&lt;ШР!$N16,0,ШР!$T16*POWER(1+ШР!$W16,INT((AF$1-1)/12)))</f>
        <v>0</v>
      </c>
      <c r="AG818" s="238">
        <f>IF(AG$8&lt;ШР!$N16,0,ШР!$T16*POWER(1+ШР!$W16,INT((AG$1-1)/12)))</f>
        <v>0</v>
      </c>
      <c r="AH818" s="238">
        <f>IF(AH$8&lt;ШР!$N16,0,ШР!$T16*POWER(1+ШР!$W16,INT((AH$1-1)/12)))</f>
        <v>0</v>
      </c>
      <c r="AI818" s="238">
        <f>IF(AI$8&lt;ШР!$N16,0,ШР!$T16*POWER(1+ШР!$W16,INT((AI$1-1)/12)))</f>
        <v>0</v>
      </c>
      <c r="AJ818" s="238">
        <f>IF(AJ$8&lt;ШР!$N16,0,ШР!$T16*POWER(1+ШР!$W16,INT((AJ$1-1)/12)))</f>
        <v>0</v>
      </c>
      <c r="AK818" s="238">
        <f>IF(AK$8&lt;ШР!$N16,0,ШР!$T16*POWER(1+ШР!$W16,INT((AK$1-1)/12)))</f>
        <v>0</v>
      </c>
      <c r="AL818" s="238">
        <f>IF(AL$8&lt;ШР!$N16,0,ШР!$T16*POWER(1+ШР!$W16,INT((AL$1-1)/12)))</f>
        <v>0</v>
      </c>
      <c r="AM818" s="238">
        <f>IF(AM$8&lt;ШР!$N16,0,ШР!$T16*POWER(1+ШР!$W16,INT((AM$1-1)/12)))</f>
        <v>0</v>
      </c>
      <c r="AN818" s="238">
        <f>IF(AN$8&lt;ШР!$N16,0,ШР!$T16*POWER(1+ШР!$W16,INT((AN$1-1)/12)))</f>
        <v>0</v>
      </c>
      <c r="AO818" s="238">
        <f>IF(AO$8&lt;ШР!$N16,0,ШР!$T16*POWER(1+ШР!$W16,INT((AO$1-1)/12)))</f>
        <v>0</v>
      </c>
      <c r="AP818" s="238">
        <f>IF(AP$8&lt;ШР!$N16,0,ШР!$T16*POWER(1+ШР!$W16,INT((AP$1-1)/12)))</f>
        <v>0</v>
      </c>
      <c r="AQ818" s="238">
        <f>IF(AQ$8&lt;ШР!$N16,0,ШР!$T16*POWER(1+ШР!$W16,INT((AQ$1-1)/12)))</f>
        <v>0</v>
      </c>
      <c r="AR818" s="238">
        <f>IF(AR$8&lt;ШР!$N16,0,ШР!$T16*POWER(1+ШР!$W16,INT((AR$1-1)/12)))</f>
        <v>0</v>
      </c>
      <c r="AS818" s="238">
        <f>IF(AS$8&lt;ШР!$N16,0,ШР!$T16*POWER(1+ШР!$W16,INT((AS$1-1)/12)))</f>
        <v>0</v>
      </c>
      <c r="AT818" s="238">
        <f>IF(AT$8&lt;ШР!$N16,0,ШР!$T16*POWER(1+ШР!$W16,INT((AT$1-1)/12)))</f>
        <v>0</v>
      </c>
      <c r="AU818" s="238">
        <f>IF(AU$8&lt;ШР!$N16,0,ШР!$T16*POWER(1+ШР!$W16,INT((AU$1-1)/12)))</f>
        <v>0</v>
      </c>
      <c r="AV818" s="238">
        <f>IF(AV$8&lt;ШР!$N16,0,ШР!$T16*POWER(1+ШР!$W16,INT((AV$1-1)/12)))</f>
        <v>0</v>
      </c>
      <c r="AW818" s="238">
        <f>IF(AW$8&lt;ШР!$N16,0,ШР!$T16*POWER(1+ШР!$W16,INT((AW$1-1)/12)))</f>
        <v>0</v>
      </c>
      <c r="AX818" s="238">
        <f>IF(AX$8&lt;ШР!$N16,0,ШР!$T16*POWER(1+ШР!$W16,INT((AX$1-1)/12)))</f>
        <v>0</v>
      </c>
      <c r="AY818" s="238">
        <f>IF(AY$8&lt;ШР!$N16,0,ШР!$T16*POWER(1+ШР!$W16,INT((AY$1-1)/12)))</f>
        <v>0</v>
      </c>
      <c r="AZ818" s="238">
        <f>IF(AZ$8&lt;ШР!$N16,0,ШР!$T16*POWER(1+ШР!$W16,INT((AZ$1-1)/12)))</f>
        <v>0</v>
      </c>
      <c r="BA818" s="238">
        <f>IF(BA$8&lt;ШР!$N16,0,ШР!$T16*POWER(1+ШР!$W16,INT((BA$1-1)/12)))</f>
        <v>0</v>
      </c>
      <c r="BB818" s="238">
        <f>IF(BB$8&lt;ШР!$N16,0,ШР!$T16*POWER(1+ШР!$W16,INT((BB$1-1)/12)))</f>
        <v>0</v>
      </c>
      <c r="BC818" s="238">
        <f>IF(BC$8&lt;ШР!$N16,0,ШР!$T16*POWER(1+ШР!$W16,INT((BC$1-1)/12)))</f>
        <v>0</v>
      </c>
      <c r="BD818" s="238">
        <f>IF(BD$8&lt;ШР!$N16,0,ШР!$T16*POWER(1+ШР!$W16,INT((BD$1-1)/12)))</f>
        <v>0</v>
      </c>
      <c r="BE818" s="238">
        <f>IF(BE$8&lt;ШР!$N16,0,ШР!$T16*POWER(1+ШР!$W16,INT((BE$1-1)/12)))</f>
        <v>0</v>
      </c>
      <c r="BF818" s="238">
        <f>IF(BF$8&lt;ШР!$N16,0,ШР!$T16*POWER(1+ШР!$W16,INT((BF$1-1)/12)))</f>
        <v>0</v>
      </c>
      <c r="BG818" s="238">
        <f>IF(BG$8&lt;ШР!$N16,0,ШР!$T16*POWER(1+ШР!$W16,INT((BG$1-1)/12)))</f>
        <v>0</v>
      </c>
      <c r="BH818" s="238">
        <f>IF(BH$8&lt;ШР!$N16,0,ШР!$T16*POWER(1+ШР!$W16,INT((BH$1-1)/12)))</f>
        <v>0</v>
      </c>
      <c r="BI818" s="238">
        <f>IF(BI$8&lt;ШР!$N16,0,ШР!$T16*POWER(1+ШР!$W16,INT((BI$1-1)/12)))</f>
        <v>0</v>
      </c>
      <c r="BJ818" s="238">
        <f>IF(BJ$8&lt;ШР!$N16,0,ШР!$T16*POWER(1+ШР!$W16,INT((BJ$1-1)/12)))</f>
        <v>0</v>
      </c>
      <c r="BK818" s="238">
        <f>IF(BK$8&lt;ШР!$N16,0,ШР!$T16*POWER(1+ШР!$W16,INT((BK$1-1)/12)))</f>
        <v>0</v>
      </c>
      <c r="BL818" s="238">
        <f>IF(BL$8&lt;ШР!$N16,0,ШР!$T16*POWER(1+ШР!$W16,INT((BL$1-1)/12)))</f>
        <v>0</v>
      </c>
      <c r="BM818" s="238">
        <f>IF(BM$8&lt;ШР!$N16,0,ШР!$T16*POWER(1+ШР!$W16,INT((BM$1-1)/12)))</f>
        <v>0</v>
      </c>
      <c r="BN818" s="238">
        <f>IF(BN$8&lt;ШР!$N16,0,ШР!$T16*POWER(1+ШР!$W16,INT((BN$1-1)/12)))</f>
        <v>0</v>
      </c>
      <c r="BO818" s="238">
        <f>IF(BO$8&lt;ШР!$N16,0,ШР!$T16*POWER(1+ШР!$W16,INT((BO$1-1)/12)))</f>
        <v>0</v>
      </c>
      <c r="BP818" s="238">
        <f>IF(BP$8&lt;ШР!$N16,0,ШР!$T16*POWER(1+ШР!$W16,INT((BP$1-1)/12)))</f>
        <v>0</v>
      </c>
      <c r="BQ818" s="238">
        <f>IF(BQ$8&lt;ШР!$N16,0,ШР!$T16*POWER(1+ШР!$W16,INT((BQ$1-1)/12)))</f>
        <v>0</v>
      </c>
      <c r="BR818" s="238">
        <f>IF(BR$8&lt;ШР!$N16,0,ШР!$T16*POWER(1+ШР!$W16,INT((BR$1-1)/12)))</f>
        <v>0</v>
      </c>
      <c r="BS818" s="238">
        <f>IF(BS$8&lt;ШР!$N16,0,ШР!$T16*POWER(1+ШР!$W16,INT((BS$1-1)/12)))</f>
        <v>0</v>
      </c>
      <c r="BT818" s="238">
        <f>IF(BT$8&lt;ШР!$N16,0,ШР!$T16*POWER(1+ШР!$W16,INT((BT$1-1)/12)))</f>
        <v>0</v>
      </c>
      <c r="BU818" s="238">
        <f>IF(BU$8&lt;ШР!$N16,0,ШР!$T16*POWER(1+ШР!$W16,INT((BU$1-1)/12)))</f>
        <v>0</v>
      </c>
      <c r="BV818" s="238">
        <f>IF(BV$8&lt;ШР!$N16,0,ШР!$T16*POWER(1+ШР!$W16,INT((BV$1-1)/12)))</f>
        <v>0</v>
      </c>
      <c r="BW818" s="238">
        <f>IF(BW$8&lt;ШР!$N16,0,ШР!$T16*POWER(1+ШР!$W16,INT((BW$1-1)/12)))</f>
        <v>0</v>
      </c>
      <c r="BX818" s="238">
        <f>IF(BX$8&lt;ШР!$N16,0,ШР!$T16*POWER(1+ШР!$W16,INT((BX$1-1)/12)))</f>
        <v>0</v>
      </c>
      <c r="BY818" s="238">
        <f>IF(BY$8&lt;ШР!$N16,0,ШР!$T16*POWER(1+ШР!$W16,INT((BY$1-1)/12)))</f>
        <v>0</v>
      </c>
      <c r="BZ818" s="238">
        <f>IF(BZ$8&lt;ШР!$N16,0,ШР!$T16*POWER(1+ШР!$W16,INT((BZ$1-1)/12)))</f>
        <v>0</v>
      </c>
      <c r="CA818" s="238">
        <f>IF(CA$8&lt;ШР!$N16,0,ШР!$T16*POWER(1+ШР!$W16,INT((CA$1-1)/12)))</f>
        <v>0</v>
      </c>
      <c r="CB818" s="238">
        <f>IF(CB$8&lt;ШР!$N16,0,ШР!$T16*POWER(1+ШР!$W16,INT((CB$1-1)/12)))</f>
        <v>0</v>
      </c>
      <c r="CC818" s="238">
        <f>IF(CC$8&lt;ШР!$N16,0,ШР!$T16*POWER(1+ШР!$W16,INT((CC$1-1)/12)))</f>
        <v>0</v>
      </c>
      <c r="CD818" s="238">
        <f>IF(CD$8&lt;ШР!$N16,0,ШР!$T16*POWER(1+ШР!$W16,INT((CD$1-1)/12)))</f>
        <v>0</v>
      </c>
      <c r="CE818" s="238">
        <f>IF(CE$8&lt;ШР!$N16,0,ШР!$T16*POWER(1+ШР!$W16,INT((CE$1-1)/12)))</f>
        <v>0</v>
      </c>
      <c r="CF818" s="238">
        <f>IF(CF$8&lt;ШР!$N16,0,ШР!$T16*POWER(1+ШР!$W16,INT((CF$1-1)/12)))</f>
        <v>0</v>
      </c>
      <c r="CG818" s="238">
        <f>IF(CG$8&lt;ШР!$N16,0,ШР!$T16*POWER(1+ШР!$W16,INT((CG$1-1)/12)))</f>
        <v>0</v>
      </c>
      <c r="CH818" s="238">
        <f>IF(CH$8&lt;ШР!$N16,0,ШР!$T16*POWER(1+ШР!$W16,INT((CH$1-1)/12)))</f>
        <v>0</v>
      </c>
      <c r="CI818" s="238">
        <f>IF(CI$8&lt;ШР!$N16,0,ШР!$T16*POWER(1+ШР!$W16,INT((CI$1-1)/12)))</f>
        <v>0</v>
      </c>
      <c r="CJ818" s="238">
        <f>IF(CJ$8&lt;ШР!$N16,0,ШР!$T16*POWER(1+ШР!$W16,INT((CJ$1-1)/12)))</f>
        <v>0</v>
      </c>
      <c r="CK818" s="238">
        <f>IF(CK$8&lt;ШР!$N16,0,ШР!$T16*POWER(1+ШР!$W16,INT((CK$1-1)/12)))</f>
        <v>0</v>
      </c>
      <c r="CL818" s="238">
        <f>IF(CL$8&lt;ШР!$N16,0,ШР!$T16*POWER(1+ШР!$W16,INT((CL$1-1)/12)))</f>
        <v>0</v>
      </c>
      <c r="CM818" s="238">
        <f>IF(CM$8&lt;ШР!$N16,0,ШР!$T16*POWER(1+ШР!$W16,INT((CM$1-1)/12)))</f>
        <v>0</v>
      </c>
      <c r="CN818" s="238">
        <f>IF(CN$8&lt;ШР!$N16,0,ШР!$T16*POWER(1+ШР!$W16,INT((CN$1-1)/12)))</f>
        <v>0</v>
      </c>
      <c r="CO818" s="238">
        <f>IF(CO$8&lt;ШР!$N16,0,ШР!$T16*POWER(1+ШР!$W16,INT((CO$1-1)/12)))</f>
        <v>0</v>
      </c>
      <c r="CP818" s="238">
        <f>IF(CP$8&lt;ШР!$N16,0,ШР!$T16*POWER(1+ШР!$W16,INT((CP$1-1)/12)))</f>
        <v>0</v>
      </c>
      <c r="CQ818" s="238">
        <f>IF(CQ$8&lt;ШР!$N16,0,ШР!$T16*POWER(1+ШР!$W16,INT((CQ$1-1)/12)))</f>
        <v>0</v>
      </c>
      <c r="CR818" s="238">
        <f>IF(CR$8&lt;ШР!$N16,0,ШР!$T16*POWER(1+ШР!$W16,INT((CR$1-1)/12)))</f>
        <v>0</v>
      </c>
      <c r="CS818" s="238">
        <f>IF(CS$8&lt;ШР!$N16,0,ШР!$T16*POWER(1+ШР!$W16,INT((CS$1-1)/12)))</f>
        <v>0</v>
      </c>
      <c r="CT818" s="238">
        <f>IF(CT$8&lt;ШР!$N16,0,ШР!$T16*POWER(1+ШР!$W16,INT((CT$1-1)/12)))</f>
        <v>0</v>
      </c>
      <c r="CU818" s="238">
        <f>IF(CU$8&lt;ШР!$N16,0,ШР!$T16*POWER(1+ШР!$W16,INT((CU$1-1)/12)))</f>
        <v>0</v>
      </c>
      <c r="CV818" s="238">
        <f>IF(CV$8&lt;ШР!$N16,0,ШР!$T16*POWER(1+ШР!$W16,INT((CV$1-1)/12)))</f>
        <v>0</v>
      </c>
      <c r="CW818" s="238">
        <f>IF(CW$8&lt;ШР!$N16,0,ШР!$T16*POWER(1+ШР!$W16,INT((CW$1-1)/12)))</f>
        <v>0</v>
      </c>
      <c r="CX818" s="238">
        <f>IF(CX$8&lt;ШР!$N16,0,ШР!$T16*POWER(1+ШР!$W16,INT((CX$1-1)/12)))</f>
        <v>0</v>
      </c>
      <c r="CY818" s="238">
        <f>IF(CY$8&lt;ШР!$N16,0,ШР!$T16*POWER(1+ШР!$W16,INT((CY$1-1)/12)))</f>
        <v>0</v>
      </c>
      <c r="CZ818" s="238">
        <f>IF(CZ$8&lt;ШР!$N16,0,ШР!$T16*POWER(1+ШР!$W16,INT((CZ$1-1)/12)))</f>
        <v>0</v>
      </c>
      <c r="DA818" s="238">
        <f>IF(DA$8&lt;ШР!$N16,0,ШР!$T16*POWER(1+ШР!$W16,INT((DA$1-1)/12)))</f>
        <v>0</v>
      </c>
      <c r="DB818" s="238">
        <f>IF(DB$8&lt;ШР!$N16,0,ШР!$T16*POWER(1+ШР!$W16,INT((DB$1-1)/12)))</f>
        <v>0</v>
      </c>
      <c r="DC818" s="238">
        <f>IF(DC$8&lt;ШР!$N16,0,ШР!$T16*POWER(1+ШР!$W16,INT((DC$1-1)/12)))</f>
        <v>0</v>
      </c>
      <c r="DD818" s="238">
        <f>IF(DD$8&lt;ШР!$N16,0,ШР!$T16*POWER(1+ШР!$W16,INT((DD$1-1)/12)))</f>
        <v>0</v>
      </c>
      <c r="DE818" s="238">
        <f>IF(DE$8&lt;ШР!$N16,0,ШР!$T16*POWER(1+ШР!$W16,INT((DE$1-1)/12)))</f>
        <v>0</v>
      </c>
      <c r="DF818" s="238">
        <f>IF(DF$8&lt;ШР!$N16,0,ШР!$T16*POWER(1+ШР!$W16,INT((DF$1-1)/12)))</f>
        <v>0</v>
      </c>
      <c r="DG818" s="238">
        <f>IF(DG$8&lt;ШР!$N16,0,ШР!$T16*POWER(1+ШР!$W16,INT((DG$1-1)/12)))</f>
        <v>0</v>
      </c>
      <c r="DH818" s="238">
        <f>IF(DH$8&lt;ШР!$N16,0,ШР!$T16*POWER(1+ШР!$W16,INT((DH$1-1)/12)))</f>
        <v>0</v>
      </c>
      <c r="DI818" s="238">
        <f>IF(DI$8&lt;ШР!$N16,0,ШР!$T16*POWER(1+ШР!$W16,INT((DI$1-1)/12)))</f>
        <v>0</v>
      </c>
      <c r="DJ818" s="238">
        <f>IF(DJ$8&lt;ШР!$N16,0,ШР!$T16*POWER(1+ШР!$W16,INT((DJ$1-1)/12)))</f>
        <v>0</v>
      </c>
      <c r="DK818" s="238">
        <f>IF(DK$8&lt;ШР!$N16,0,ШР!$T16*POWER(1+ШР!$W16,INT((DK$1-1)/12)))</f>
        <v>0</v>
      </c>
      <c r="DL818" s="238">
        <f>IF(DL$8&lt;ШР!$N16,0,ШР!$T16*POWER(1+ШР!$W16,INT((DL$1-1)/12)))</f>
        <v>0</v>
      </c>
      <c r="DM818" s="238">
        <f>IF(DM$8&lt;ШР!$N16,0,ШР!$T16*POWER(1+ШР!$W16,INT((DM$1-1)/12)))</f>
        <v>0</v>
      </c>
      <c r="DN818" s="238">
        <f>IF(DN$8&lt;ШР!$N16,0,ШР!$T16*POWER(1+ШР!$W16,INT((DN$1-1)/12)))</f>
        <v>0</v>
      </c>
      <c r="DO818" s="238">
        <f>IF(DO$8&lt;ШР!$N16,0,ШР!$T16*POWER(1+ШР!$W16,INT((DO$1-1)/12)))</f>
        <v>0</v>
      </c>
      <c r="DP818" s="238">
        <f>IF(DP$8&lt;ШР!$N16,0,ШР!$T16*POWER(1+ШР!$W16,INT((DP$1-1)/12)))</f>
        <v>0</v>
      </c>
      <c r="DQ818" s="238">
        <f>IF(DQ$8&lt;ШР!$N16,0,ШР!$T16*POWER(1+ШР!$W16,INT((DQ$1-1)/12)))</f>
        <v>0</v>
      </c>
      <c r="DR818" s="238">
        <f>IF(DR$8&lt;ШР!$N16,0,ШР!$T16*POWER(1+ШР!$W16,INT((DR$1-1)/12)))</f>
        <v>0</v>
      </c>
      <c r="DS818" s="238">
        <f>IF(DS$8&lt;ШР!$N16,0,ШР!$T16*POWER(1+ШР!$W16,INT((DS$1-1)/12)))</f>
        <v>0</v>
      </c>
      <c r="DT818" s="238">
        <f>IF(DT$8&lt;ШР!$N16,0,ШР!$T16*POWER(1+ШР!$W16,INT((DT$1-1)/12)))</f>
        <v>0</v>
      </c>
      <c r="DU818" s="238">
        <f>IF(DU$8&lt;ШР!$N16,0,ШР!$T16*POWER(1+ШР!$W16,INT((DU$1-1)/12)))</f>
        <v>0</v>
      </c>
      <c r="DV818" s="238">
        <f>IF(DV$8&lt;ШР!$N16,0,ШР!$T16*POWER(1+ШР!$W16,INT((DV$1-1)/12)))</f>
        <v>0</v>
      </c>
      <c r="DW818" s="238">
        <f>IF(DW$8&lt;ШР!$N16,0,ШР!$T16*POWER(1+ШР!$W16,INT((DW$1-1)/12)))</f>
        <v>0</v>
      </c>
      <c r="DX818" s="238">
        <f>IF(DX$8&lt;ШР!$N16,0,ШР!$T16*POWER(1+ШР!$W16,INT((DX$1-1)/12)))</f>
        <v>0</v>
      </c>
      <c r="DY818" s="238">
        <f>IF(DY$8&lt;ШР!$N16,0,ШР!$T16*POWER(1+ШР!$W16,INT((DY$1-1)/12)))</f>
        <v>0</v>
      </c>
      <c r="DZ818" s="238">
        <f>IF(DZ$8&lt;ШР!$N16,0,ШР!$T16*POWER(1+ШР!$W16,INT((DZ$1-1)/12)))</f>
        <v>0</v>
      </c>
      <c r="EA818" s="238">
        <f>IF(EA$8&lt;ШР!$N16,0,ШР!$T16*POWER(1+ШР!$W16,INT((EA$1-1)/12)))</f>
        <v>0</v>
      </c>
      <c r="EB818" s="238">
        <f>IF(EB$8&lt;ШР!$N16,0,ШР!$T16*POWER(1+ШР!$W16,INT((EB$1-1)/12)))</f>
        <v>0</v>
      </c>
      <c r="EC818" s="238">
        <f>IF(EC$8&lt;ШР!$N16,0,ШР!$T16*POWER(1+ШР!$W16,INT((EC$1-1)/12)))</f>
        <v>0</v>
      </c>
      <c r="ED818" s="238">
        <f>IF(ED$8&lt;ШР!$N16,0,ШР!$T16*POWER(1+ШР!$W16,INT((ED$1-1)/12)))</f>
        <v>0</v>
      </c>
      <c r="EE818" s="238">
        <f>IF(EE$8&lt;ШР!$N16,0,ШР!$T16*POWER(1+ШР!$W16,INT((EE$1-1)/12)))</f>
        <v>0</v>
      </c>
      <c r="EF818" s="238">
        <f>IF(EF$8&lt;ШР!$N16,0,ШР!$T16*POWER(1+ШР!$W16,INT((EF$1-1)/12)))</f>
        <v>0</v>
      </c>
      <c r="EG818" s="238">
        <f>IF(EG$8&lt;ШР!$N16,0,ШР!$T16*POWER(1+ШР!$W16,INT((EG$1-1)/12)))</f>
        <v>0</v>
      </c>
      <c r="EH818" s="238">
        <f>IF(EH$8&lt;ШР!$N16,0,ШР!$T16*POWER(1+ШР!$W16,INT((EH$1-1)/12)))</f>
        <v>0</v>
      </c>
      <c r="EI818" s="238">
        <f>IF(EI$8&lt;ШР!$N16,0,ШР!$T16*POWER(1+ШР!$W16,INT((EI$1-1)/12)))</f>
        <v>0</v>
      </c>
      <c r="EJ818" s="238">
        <f>IF(EJ$8&lt;ШР!$N16,0,ШР!$T16*POWER(1+ШР!$W16,INT((EJ$1-1)/12)))</f>
        <v>0</v>
      </c>
      <c r="EK818" s="238">
        <f>IF(EK$8&lt;ШР!$N16,0,ШР!$T16*POWER(1+ШР!$W16,INT((EK$1-1)/12)))</f>
        <v>0</v>
      </c>
      <c r="EL818" s="238">
        <f>IF(EL$8&lt;ШР!$N16,0,ШР!$T16*POWER(1+ШР!$W16,INT((EL$1-1)/12)))</f>
        <v>0</v>
      </c>
      <c r="EM818" s="238">
        <f>IF(EM$8&lt;ШР!$N16,0,ШР!$T16*POWER(1+ШР!$W16,INT((EM$1-1)/12)))</f>
        <v>0</v>
      </c>
      <c r="EN818" s="238">
        <f>IF(EN$8&lt;ШР!$N16,0,ШР!$T16*POWER(1+ШР!$W16,INT((EN$1-1)/12)))</f>
        <v>0</v>
      </c>
      <c r="EO818" s="238">
        <f>IF(EO$8&lt;ШР!$N16,0,ШР!$T16*POWER(1+ШР!$W16,INT((EO$1-1)/12)))</f>
        <v>0</v>
      </c>
      <c r="EP818" s="238">
        <f>IF(EP$8&lt;ШР!$N16,0,ШР!$T16*POWER(1+ШР!$W16,INT((EP$1-1)/12)))</f>
        <v>0</v>
      </c>
      <c r="EQ818" s="238">
        <f>IF(EQ$8&lt;ШР!$N16,0,ШР!$T16*POWER(1+ШР!$W16,INT((EQ$1-1)/12)))</f>
        <v>0</v>
      </c>
      <c r="ER818" s="238">
        <f>IF(ER$8&lt;ШР!$N16,0,ШР!$T16*POWER(1+ШР!$W16,INT((ER$1-1)/12)))</f>
        <v>0</v>
      </c>
      <c r="ES818" s="238">
        <f>IF(ES$8&lt;ШР!$N16,0,ШР!$T16*POWER(1+ШР!$W16,INT((ES$1-1)/12)))</f>
        <v>0</v>
      </c>
      <c r="ET818" s="238">
        <f>IF(ET$8&lt;ШР!$N16,0,ШР!$T16*POWER(1+ШР!$W16,INT((ET$1-1)/12)))</f>
        <v>0</v>
      </c>
      <c r="EU818" s="238">
        <f>IF(EU$8&lt;ШР!$N16,0,ШР!$T16*POWER(1+ШР!$W16,INT((EU$1-1)/12)))</f>
        <v>0</v>
      </c>
      <c r="EV818" s="238">
        <f>IF(EV$8&lt;ШР!$N16,0,ШР!$T16*POWER(1+ШР!$W16,INT((EV$1-1)/12)))</f>
        <v>0</v>
      </c>
      <c r="EW818" s="238">
        <f>IF(EW$8&lt;ШР!$N16,0,ШР!$T16*POWER(1+ШР!$W16,INT((EW$1-1)/12)))</f>
        <v>0</v>
      </c>
      <c r="EX818" s="238">
        <f>IF(EX$8&lt;ШР!$N16,0,ШР!$T16*POWER(1+ШР!$W16,INT((EX$1-1)/12)))</f>
        <v>0</v>
      </c>
      <c r="EY818" s="238">
        <f>IF(EY$8&lt;ШР!$N16,0,ШР!$T16*POWER(1+ШР!$W16,INT((EY$1-1)/12)))</f>
        <v>0</v>
      </c>
      <c r="EZ818" s="238">
        <f>IF(EZ$8&lt;ШР!$N16,0,ШР!$T16*POWER(1+ШР!$W16,INT((EZ$1-1)/12)))</f>
        <v>0</v>
      </c>
      <c r="FA818" s="238">
        <f>IF(FA$8&lt;ШР!$N16,0,ШР!$T16*POWER(1+ШР!$W16,INT((FA$1-1)/12)))</f>
        <v>0</v>
      </c>
      <c r="FB818" s="238">
        <f>IF(FB$8&lt;ШР!$N16,0,ШР!$T16*POWER(1+ШР!$W16,INT((FB$1-1)/12)))</f>
        <v>0</v>
      </c>
      <c r="FC818" s="238">
        <f>IF(FC$8&lt;ШР!$N16,0,ШР!$T16*POWER(1+ШР!$W16,INT((FC$1-1)/12)))</f>
        <v>0</v>
      </c>
      <c r="FD818" s="238">
        <f>IF(FD$8&lt;ШР!$N16,0,ШР!$T16*POWER(1+ШР!$W16,INT((FD$1-1)/12)))</f>
        <v>0</v>
      </c>
      <c r="FE818" s="238">
        <f>IF(FE$8&lt;ШР!$N16,0,ШР!$T16*POWER(1+ШР!$W16,INT((FE$1-1)/12)))</f>
        <v>0</v>
      </c>
      <c r="FF818" s="238">
        <f>IF(FF$8&lt;ШР!$N16,0,ШР!$T16*POWER(1+ШР!$W16,INT((FF$1-1)/12)))</f>
        <v>0</v>
      </c>
      <c r="FG818" s="238">
        <f>IF(FG$8&lt;ШР!$N16,0,ШР!$T16*POWER(1+ШР!$W16,INT((FG$1-1)/12)))</f>
        <v>0</v>
      </c>
      <c r="FH818" s="238">
        <f>IF(FH$8&lt;ШР!$N16,0,ШР!$T16*POWER(1+ШР!$W16,INT((FH$1-1)/12)))</f>
        <v>0</v>
      </c>
      <c r="FI818" s="238">
        <f>IF(FI$8&lt;ШР!$N16,0,ШР!$T16*POWER(1+ШР!$W16,INT((FI$1-1)/12)))</f>
        <v>0</v>
      </c>
      <c r="FJ818" s="238">
        <f>IF(FJ$8&lt;ШР!$N16,0,ШР!$T16*POWER(1+ШР!$W16,INT((FJ$1-1)/12)))</f>
        <v>0</v>
      </c>
      <c r="FK818" s="238">
        <f>IF(FK$8&lt;ШР!$N16,0,ШР!$T16*POWER(1+ШР!$W16,INT((FK$1-1)/12)))</f>
        <v>0</v>
      </c>
      <c r="FL818" s="238">
        <f>IF(FL$8&lt;ШР!$N16,0,ШР!$T16*POWER(1+ШР!$W16,INT((FL$1-1)/12)))</f>
        <v>0</v>
      </c>
      <c r="FM818" s="238">
        <f>IF(FM$8&lt;ШР!$N16,0,ШР!$T16*POWER(1+ШР!$W16,INT((FM$1-1)/12)))</f>
        <v>0</v>
      </c>
      <c r="FN818" s="238">
        <f>IF(FN$8&lt;ШР!$N16,0,ШР!$T16*POWER(1+ШР!$W16,INT((FN$1-1)/12)))</f>
        <v>0</v>
      </c>
      <c r="FO818" s="238">
        <f>IF(FO$8&lt;ШР!$N16,0,ШР!$T16*POWER(1+ШР!$W16,INT((FO$1-1)/12)))</f>
        <v>0</v>
      </c>
      <c r="FP818" s="238">
        <f>IF(FP$8&lt;ШР!$N16,0,ШР!$T16*POWER(1+ШР!$W16,INT((FP$1-1)/12)))</f>
        <v>0</v>
      </c>
      <c r="FQ818" s="238">
        <f>IF(FQ$8&lt;ШР!$N16,0,ШР!$T16*POWER(1+ШР!$W16,INT((FQ$1-1)/12)))</f>
        <v>0</v>
      </c>
      <c r="FR818" s="238">
        <f>IF(FR$8&lt;ШР!$N16,0,ШР!$T16*POWER(1+ШР!$W16,INT((FR$1-1)/12)))</f>
        <v>0</v>
      </c>
      <c r="FS818" s="238">
        <f>IF(FS$8&lt;ШР!$N16,0,ШР!$T16*POWER(1+ШР!$W16,INT((FS$1-1)/12)))</f>
        <v>0</v>
      </c>
      <c r="FT818" s="238">
        <f>IF(FT$8&lt;ШР!$N16,0,ШР!$T16*POWER(1+ШР!$W16,INT((FT$1-1)/12)))</f>
        <v>0</v>
      </c>
      <c r="FU818" s="238">
        <f>IF(FU$8&lt;ШР!$N16,0,ШР!$T16*POWER(1+ШР!$W16,INT((FU$1-1)/12)))</f>
        <v>0</v>
      </c>
      <c r="FV818" s="238">
        <f>IF(FV$8&lt;ШР!$N16,0,ШР!$T16*POWER(1+ШР!$W16,INT((FV$1-1)/12)))</f>
        <v>0</v>
      </c>
      <c r="FW818" s="238">
        <f>IF(FW$8&lt;ШР!$N16,0,ШР!$T16*POWER(1+ШР!$W16,INT((FW$1-1)/12)))</f>
        <v>0</v>
      </c>
      <c r="FX818" s="238">
        <f>IF(FX$8&lt;ШР!$N16,0,ШР!$T16*POWER(1+ШР!$W16,INT((FX$1-1)/12)))</f>
        <v>0</v>
      </c>
      <c r="FY818" s="238">
        <f>IF(FY$8&lt;ШР!$N16,0,ШР!$T16*POWER(1+ШР!$W16,INT((FY$1-1)/12)))</f>
        <v>0</v>
      </c>
      <c r="FZ818" s="238">
        <f>IF(FZ$8&lt;ШР!$N16,0,ШР!$T16*POWER(1+ШР!$W16,INT((FZ$1-1)/12)))</f>
        <v>0</v>
      </c>
      <c r="GA818" s="238">
        <f>IF(GA$8&lt;ШР!$N16,0,ШР!$T16*POWER(1+ШР!$W16,INT((GA$1-1)/12)))</f>
        <v>0</v>
      </c>
      <c r="GB818" s="238">
        <f>IF(GB$8&lt;ШР!$N16,0,ШР!$T16*POWER(1+ШР!$W16,INT((GB$1-1)/12)))</f>
        <v>0</v>
      </c>
      <c r="GC818" s="238">
        <f>IF(GC$8&lt;ШР!$N16,0,ШР!$T16*POWER(1+ШР!$W16,INT((GC$1-1)/12)))</f>
        <v>0</v>
      </c>
      <c r="GD818" s="238">
        <f>IF(GD$8&lt;ШР!$N16,0,ШР!$T16*POWER(1+ШР!$W16,INT((GD$1-1)/12)))</f>
        <v>0</v>
      </c>
      <c r="GE818" s="238">
        <f>IF(GE$8&lt;ШР!$N16,0,ШР!$T16*POWER(1+ШР!$W16,INT((GE$1-1)/12)))</f>
        <v>0</v>
      </c>
      <c r="GF818" s="238">
        <f>IF(GF$8&lt;ШР!$N16,0,ШР!$T16*POWER(1+ШР!$W16,INT((GF$1-1)/12)))</f>
        <v>0</v>
      </c>
      <c r="GG818" s="238">
        <f>IF(GG$8&lt;ШР!$N16,0,ШР!$T16*POWER(1+ШР!$W16,INT((GG$1-1)/12)))</f>
        <v>0</v>
      </c>
      <c r="GH818" s="238">
        <f>IF(GH$8&lt;ШР!$N16,0,ШР!$T16*POWER(1+ШР!$W16,INT((GH$1-1)/12)))</f>
        <v>0</v>
      </c>
      <c r="GI818" s="238">
        <f>IF(GI$8&lt;ШР!$N16,0,ШР!$T16*POWER(1+ШР!$W16,INT((GI$1-1)/12)))</f>
        <v>0</v>
      </c>
      <c r="GJ818" s="238">
        <f>IF(GJ$8&lt;ШР!$N16,0,ШР!$T16*POWER(1+ШР!$W16,INT((GJ$1-1)/12)))</f>
        <v>0</v>
      </c>
      <c r="GK818" s="238">
        <f>IF(GK$8&lt;ШР!$N16,0,ШР!$T16*POWER(1+ШР!$W16,INT((GK$1-1)/12)))</f>
        <v>0</v>
      </c>
      <c r="GL818" s="238">
        <f>IF(GL$8&lt;ШР!$N16,0,ШР!$T16*POWER(1+ШР!$W16,INT((GL$1-1)/12)))</f>
        <v>0</v>
      </c>
      <c r="GM818" s="238">
        <f>IF(GM$8&lt;ШР!$N16,0,ШР!$T16*POWER(1+ШР!$W16,INT((GM$1-1)/12)))</f>
        <v>0</v>
      </c>
      <c r="GN818" s="238">
        <f>IF(GN$8&lt;ШР!$N16,0,ШР!$T16*POWER(1+ШР!$W16,INT((GN$1-1)/12)))</f>
        <v>0</v>
      </c>
      <c r="GO818" s="238">
        <f>IF(GO$8&lt;ШР!$N16,0,ШР!$T16*POWER(1+ШР!$W16,INT((GO$1-1)/12)))</f>
        <v>0</v>
      </c>
      <c r="GP818" s="238">
        <f>IF(GP$8&lt;ШР!$N16,0,ШР!$T16*POWER(1+ШР!$W16,INT((GP$1-1)/12)))</f>
        <v>0</v>
      </c>
      <c r="GQ818" s="238">
        <f>IF(GQ$8&lt;ШР!$N16,0,ШР!$T16*POWER(1+ШР!$W16,INT((GQ$1-1)/12)))</f>
        <v>0</v>
      </c>
      <c r="GR818" s="238">
        <f>IF(GR$8&lt;ШР!$N16,0,ШР!$T16*POWER(1+ШР!$W16,INT((GR$1-1)/12)))</f>
        <v>0</v>
      </c>
      <c r="GS818" s="238">
        <f>IF(GS$8&lt;ШР!$N16,0,ШР!$T16*POWER(1+ШР!$W16,INT((GS$1-1)/12)))</f>
        <v>0</v>
      </c>
      <c r="GT818" s="238">
        <f>IF(GT$8&lt;ШР!$N16,0,ШР!$T16*POWER(1+ШР!$W16,INT((GT$1-1)/12)))</f>
        <v>0</v>
      </c>
      <c r="GU818" s="238">
        <f>IF(GU$8&lt;ШР!$N16,0,ШР!$T16*POWER(1+ШР!$W16,INT((GU$1-1)/12)))</f>
        <v>0</v>
      </c>
      <c r="GV818" s="238">
        <f>IF(GV$8&lt;ШР!$N16,0,ШР!$T16*POWER(1+ШР!$W16,INT((GV$1-1)/12)))</f>
        <v>0</v>
      </c>
      <c r="GW818" s="238">
        <f>IF(GW$8&lt;ШР!$N16,0,ШР!$T16*POWER(1+ШР!$W16,INT((GW$1-1)/12)))</f>
        <v>0</v>
      </c>
      <c r="GX818" s="238">
        <f>IF(GX$8&lt;ШР!$N16,0,ШР!$T16*POWER(1+ШР!$W16,INT((GX$1-1)/12)))</f>
        <v>0</v>
      </c>
      <c r="GY818" s="238">
        <f>IF(GY$8&lt;ШР!$N16,0,ШР!$T16*POWER(1+ШР!$W16,INT((GY$1-1)/12)))</f>
        <v>0</v>
      </c>
      <c r="GZ818" s="238">
        <f>IF(GZ$8&lt;ШР!$N16,0,ШР!$T16*POWER(1+ШР!$W16,INT((GZ$1-1)/12)))</f>
        <v>0</v>
      </c>
      <c r="HA818" s="228"/>
      <c r="HB818" s="228"/>
    </row>
    <row r="819" spans="1:210" s="239" customFormat="1" ht="10.199999999999999">
      <c r="A819" s="228"/>
      <c r="B819" s="229"/>
      <c r="C819" s="228"/>
      <c r="D819" s="229"/>
      <c r="E819" s="270"/>
      <c r="F819" s="116"/>
      <c r="G819" s="231"/>
      <c r="H819" s="228"/>
      <c r="I819" s="228" t="str">
        <f t="shared" ref="I819:I826" si="3762">$I$817</f>
        <v>З/п, вкл. НДФЛ, сотрудников с указанной должностью</v>
      </c>
      <c r="J819" s="228"/>
      <c r="K819" s="228"/>
      <c r="L819" s="228"/>
      <c r="M819" s="232"/>
      <c r="N819" s="233">
        <f t="shared" si="3761"/>
        <v>0</v>
      </c>
      <c r="O819" s="228"/>
      <c r="P819" s="231"/>
      <c r="Q819" s="228" t="s">
        <v>26</v>
      </c>
      <c r="R819" s="228"/>
      <c r="S819" s="228"/>
      <c r="T819" s="228"/>
      <c r="U819" s="228"/>
      <c r="V819" s="228"/>
      <c r="W819" s="235"/>
      <c r="X819" s="236"/>
      <c r="Y819" s="231" t="s">
        <v>6</v>
      </c>
      <c r="Z819" s="237"/>
      <c r="AA819" s="238">
        <f>IF(AA$8&lt;ШР!$N17,0,ШР!$T17*POWER(1+ШР!$W17,INT((AA$1-1)/12)))</f>
        <v>0</v>
      </c>
      <c r="AB819" s="238">
        <f>IF(AB$8&lt;ШР!$N17,0,ШР!$T17*POWER(1+ШР!$W17,INT((AB$1-1)/12)))</f>
        <v>0</v>
      </c>
      <c r="AC819" s="238">
        <f>IF(AC$8&lt;ШР!$N17,0,ШР!$T17*POWER(1+ШР!$W17,INT((AC$1-1)/12)))</f>
        <v>0</v>
      </c>
      <c r="AD819" s="238">
        <f>IF(AD$8&lt;ШР!$N17,0,ШР!$T17*POWER(1+ШР!$W17,INT((AD$1-1)/12)))</f>
        <v>0</v>
      </c>
      <c r="AE819" s="238">
        <f>IF(AE$8&lt;ШР!$N17,0,ШР!$T17*POWER(1+ШР!$W17,INT((AE$1-1)/12)))</f>
        <v>0</v>
      </c>
      <c r="AF819" s="238">
        <f>IF(AF$8&lt;ШР!$N17,0,ШР!$T17*POWER(1+ШР!$W17,INT((AF$1-1)/12)))</f>
        <v>0</v>
      </c>
      <c r="AG819" s="238">
        <f>IF(AG$8&lt;ШР!$N17,0,ШР!$T17*POWER(1+ШР!$W17,INT((AG$1-1)/12)))</f>
        <v>0</v>
      </c>
      <c r="AH819" s="238">
        <f>IF(AH$8&lt;ШР!$N17,0,ШР!$T17*POWER(1+ШР!$W17,INT((AH$1-1)/12)))</f>
        <v>0</v>
      </c>
      <c r="AI819" s="238">
        <f>IF(AI$8&lt;ШР!$N17,0,ШР!$T17*POWER(1+ШР!$W17,INT((AI$1-1)/12)))</f>
        <v>0</v>
      </c>
      <c r="AJ819" s="238">
        <f>IF(AJ$8&lt;ШР!$N17,0,ШР!$T17*POWER(1+ШР!$W17,INT((AJ$1-1)/12)))</f>
        <v>0</v>
      </c>
      <c r="AK819" s="238">
        <f>IF(AK$8&lt;ШР!$N17,0,ШР!$T17*POWER(1+ШР!$W17,INT((AK$1-1)/12)))</f>
        <v>0</v>
      </c>
      <c r="AL819" s="238">
        <f>IF(AL$8&lt;ШР!$N17,0,ШР!$T17*POWER(1+ШР!$W17,INT((AL$1-1)/12)))</f>
        <v>0</v>
      </c>
      <c r="AM819" s="238">
        <f>IF(AM$8&lt;ШР!$N17,0,ШР!$T17*POWER(1+ШР!$W17,INT((AM$1-1)/12)))</f>
        <v>0</v>
      </c>
      <c r="AN819" s="238">
        <f>IF(AN$8&lt;ШР!$N17,0,ШР!$T17*POWER(1+ШР!$W17,INT((AN$1-1)/12)))</f>
        <v>0</v>
      </c>
      <c r="AO819" s="238">
        <f>IF(AO$8&lt;ШР!$N17,0,ШР!$T17*POWER(1+ШР!$W17,INT((AO$1-1)/12)))</f>
        <v>0</v>
      </c>
      <c r="AP819" s="238">
        <f>IF(AP$8&lt;ШР!$N17,0,ШР!$T17*POWER(1+ШР!$W17,INT((AP$1-1)/12)))</f>
        <v>0</v>
      </c>
      <c r="AQ819" s="238">
        <f>IF(AQ$8&lt;ШР!$N17,0,ШР!$T17*POWER(1+ШР!$W17,INT((AQ$1-1)/12)))</f>
        <v>0</v>
      </c>
      <c r="AR819" s="238">
        <f>IF(AR$8&lt;ШР!$N17,0,ШР!$T17*POWER(1+ШР!$W17,INT((AR$1-1)/12)))</f>
        <v>0</v>
      </c>
      <c r="AS819" s="238">
        <f>IF(AS$8&lt;ШР!$N17,0,ШР!$T17*POWER(1+ШР!$W17,INT((AS$1-1)/12)))</f>
        <v>0</v>
      </c>
      <c r="AT819" s="238">
        <f>IF(AT$8&lt;ШР!$N17,0,ШР!$T17*POWER(1+ШР!$W17,INT((AT$1-1)/12)))</f>
        <v>0</v>
      </c>
      <c r="AU819" s="238">
        <f>IF(AU$8&lt;ШР!$N17,0,ШР!$T17*POWER(1+ШР!$W17,INT((AU$1-1)/12)))</f>
        <v>0</v>
      </c>
      <c r="AV819" s="238">
        <f>IF(AV$8&lt;ШР!$N17,0,ШР!$T17*POWER(1+ШР!$W17,INT((AV$1-1)/12)))</f>
        <v>0</v>
      </c>
      <c r="AW819" s="238">
        <f>IF(AW$8&lt;ШР!$N17,0,ШР!$T17*POWER(1+ШР!$W17,INT((AW$1-1)/12)))</f>
        <v>0</v>
      </c>
      <c r="AX819" s="238">
        <f>IF(AX$8&lt;ШР!$N17,0,ШР!$T17*POWER(1+ШР!$W17,INT((AX$1-1)/12)))</f>
        <v>0</v>
      </c>
      <c r="AY819" s="238">
        <f>IF(AY$8&lt;ШР!$N17,0,ШР!$T17*POWER(1+ШР!$W17,INT((AY$1-1)/12)))</f>
        <v>0</v>
      </c>
      <c r="AZ819" s="238">
        <f>IF(AZ$8&lt;ШР!$N17,0,ШР!$T17*POWER(1+ШР!$W17,INT((AZ$1-1)/12)))</f>
        <v>0</v>
      </c>
      <c r="BA819" s="238">
        <f>IF(BA$8&lt;ШР!$N17,0,ШР!$T17*POWER(1+ШР!$W17,INT((BA$1-1)/12)))</f>
        <v>0</v>
      </c>
      <c r="BB819" s="238">
        <f>IF(BB$8&lt;ШР!$N17,0,ШР!$T17*POWER(1+ШР!$W17,INT((BB$1-1)/12)))</f>
        <v>0</v>
      </c>
      <c r="BC819" s="238">
        <f>IF(BC$8&lt;ШР!$N17,0,ШР!$T17*POWER(1+ШР!$W17,INT((BC$1-1)/12)))</f>
        <v>0</v>
      </c>
      <c r="BD819" s="238">
        <f>IF(BD$8&lt;ШР!$N17,0,ШР!$T17*POWER(1+ШР!$W17,INT((BD$1-1)/12)))</f>
        <v>0</v>
      </c>
      <c r="BE819" s="238">
        <f>IF(BE$8&lt;ШР!$N17,0,ШР!$T17*POWER(1+ШР!$W17,INT((BE$1-1)/12)))</f>
        <v>0</v>
      </c>
      <c r="BF819" s="238">
        <f>IF(BF$8&lt;ШР!$N17,0,ШР!$T17*POWER(1+ШР!$W17,INT((BF$1-1)/12)))</f>
        <v>0</v>
      </c>
      <c r="BG819" s="238">
        <f>IF(BG$8&lt;ШР!$N17,0,ШР!$T17*POWER(1+ШР!$W17,INT((BG$1-1)/12)))</f>
        <v>0</v>
      </c>
      <c r="BH819" s="238">
        <f>IF(BH$8&lt;ШР!$N17,0,ШР!$T17*POWER(1+ШР!$W17,INT((BH$1-1)/12)))</f>
        <v>0</v>
      </c>
      <c r="BI819" s="238">
        <f>IF(BI$8&lt;ШР!$N17,0,ШР!$T17*POWER(1+ШР!$W17,INT((BI$1-1)/12)))</f>
        <v>0</v>
      </c>
      <c r="BJ819" s="238">
        <f>IF(BJ$8&lt;ШР!$N17,0,ШР!$T17*POWER(1+ШР!$W17,INT((BJ$1-1)/12)))</f>
        <v>0</v>
      </c>
      <c r="BK819" s="238">
        <f>IF(BK$8&lt;ШР!$N17,0,ШР!$T17*POWER(1+ШР!$W17,INT((BK$1-1)/12)))</f>
        <v>0</v>
      </c>
      <c r="BL819" s="238">
        <f>IF(BL$8&lt;ШР!$N17,0,ШР!$T17*POWER(1+ШР!$W17,INT((BL$1-1)/12)))</f>
        <v>0</v>
      </c>
      <c r="BM819" s="238">
        <f>IF(BM$8&lt;ШР!$N17,0,ШР!$T17*POWER(1+ШР!$W17,INT((BM$1-1)/12)))</f>
        <v>0</v>
      </c>
      <c r="BN819" s="238">
        <f>IF(BN$8&lt;ШР!$N17,0,ШР!$T17*POWER(1+ШР!$W17,INT((BN$1-1)/12)))</f>
        <v>0</v>
      </c>
      <c r="BO819" s="238">
        <f>IF(BO$8&lt;ШР!$N17,0,ШР!$T17*POWER(1+ШР!$W17,INT((BO$1-1)/12)))</f>
        <v>0</v>
      </c>
      <c r="BP819" s="238">
        <f>IF(BP$8&lt;ШР!$N17,0,ШР!$T17*POWER(1+ШР!$W17,INT((BP$1-1)/12)))</f>
        <v>0</v>
      </c>
      <c r="BQ819" s="238">
        <f>IF(BQ$8&lt;ШР!$N17,0,ШР!$T17*POWER(1+ШР!$W17,INT((BQ$1-1)/12)))</f>
        <v>0</v>
      </c>
      <c r="BR819" s="238">
        <f>IF(BR$8&lt;ШР!$N17,0,ШР!$T17*POWER(1+ШР!$W17,INT((BR$1-1)/12)))</f>
        <v>0</v>
      </c>
      <c r="BS819" s="238">
        <f>IF(BS$8&lt;ШР!$N17,0,ШР!$T17*POWER(1+ШР!$W17,INT((BS$1-1)/12)))</f>
        <v>0</v>
      </c>
      <c r="BT819" s="238">
        <f>IF(BT$8&lt;ШР!$N17,0,ШР!$T17*POWER(1+ШР!$W17,INT((BT$1-1)/12)))</f>
        <v>0</v>
      </c>
      <c r="BU819" s="238">
        <f>IF(BU$8&lt;ШР!$N17,0,ШР!$T17*POWER(1+ШР!$W17,INT((BU$1-1)/12)))</f>
        <v>0</v>
      </c>
      <c r="BV819" s="238">
        <f>IF(BV$8&lt;ШР!$N17,0,ШР!$T17*POWER(1+ШР!$W17,INT((BV$1-1)/12)))</f>
        <v>0</v>
      </c>
      <c r="BW819" s="238">
        <f>IF(BW$8&lt;ШР!$N17,0,ШР!$T17*POWER(1+ШР!$W17,INT((BW$1-1)/12)))</f>
        <v>0</v>
      </c>
      <c r="BX819" s="238">
        <f>IF(BX$8&lt;ШР!$N17,0,ШР!$T17*POWER(1+ШР!$W17,INT((BX$1-1)/12)))</f>
        <v>0</v>
      </c>
      <c r="BY819" s="238">
        <f>IF(BY$8&lt;ШР!$N17,0,ШР!$T17*POWER(1+ШР!$W17,INT((BY$1-1)/12)))</f>
        <v>0</v>
      </c>
      <c r="BZ819" s="238">
        <f>IF(BZ$8&lt;ШР!$N17,0,ШР!$T17*POWER(1+ШР!$W17,INT((BZ$1-1)/12)))</f>
        <v>0</v>
      </c>
      <c r="CA819" s="238">
        <f>IF(CA$8&lt;ШР!$N17,0,ШР!$T17*POWER(1+ШР!$W17,INT((CA$1-1)/12)))</f>
        <v>0</v>
      </c>
      <c r="CB819" s="238">
        <f>IF(CB$8&lt;ШР!$N17,0,ШР!$T17*POWER(1+ШР!$W17,INT((CB$1-1)/12)))</f>
        <v>0</v>
      </c>
      <c r="CC819" s="238">
        <f>IF(CC$8&lt;ШР!$N17,0,ШР!$T17*POWER(1+ШР!$W17,INT((CC$1-1)/12)))</f>
        <v>0</v>
      </c>
      <c r="CD819" s="238">
        <f>IF(CD$8&lt;ШР!$N17,0,ШР!$T17*POWER(1+ШР!$W17,INT((CD$1-1)/12)))</f>
        <v>0</v>
      </c>
      <c r="CE819" s="238">
        <f>IF(CE$8&lt;ШР!$N17,0,ШР!$T17*POWER(1+ШР!$W17,INT((CE$1-1)/12)))</f>
        <v>0</v>
      </c>
      <c r="CF819" s="238">
        <f>IF(CF$8&lt;ШР!$N17,0,ШР!$T17*POWER(1+ШР!$W17,INT((CF$1-1)/12)))</f>
        <v>0</v>
      </c>
      <c r="CG819" s="238">
        <f>IF(CG$8&lt;ШР!$N17,0,ШР!$T17*POWER(1+ШР!$W17,INT((CG$1-1)/12)))</f>
        <v>0</v>
      </c>
      <c r="CH819" s="238">
        <f>IF(CH$8&lt;ШР!$N17,0,ШР!$T17*POWER(1+ШР!$W17,INT((CH$1-1)/12)))</f>
        <v>0</v>
      </c>
      <c r="CI819" s="238">
        <f>IF(CI$8&lt;ШР!$N17,0,ШР!$T17*POWER(1+ШР!$W17,INT((CI$1-1)/12)))</f>
        <v>0</v>
      </c>
      <c r="CJ819" s="238">
        <f>IF(CJ$8&lt;ШР!$N17,0,ШР!$T17*POWER(1+ШР!$W17,INT((CJ$1-1)/12)))</f>
        <v>0</v>
      </c>
      <c r="CK819" s="238">
        <f>IF(CK$8&lt;ШР!$N17,0,ШР!$T17*POWER(1+ШР!$W17,INT((CK$1-1)/12)))</f>
        <v>0</v>
      </c>
      <c r="CL819" s="238">
        <f>IF(CL$8&lt;ШР!$N17,0,ШР!$T17*POWER(1+ШР!$W17,INT((CL$1-1)/12)))</f>
        <v>0</v>
      </c>
      <c r="CM819" s="238">
        <f>IF(CM$8&lt;ШР!$N17,0,ШР!$T17*POWER(1+ШР!$W17,INT((CM$1-1)/12)))</f>
        <v>0</v>
      </c>
      <c r="CN819" s="238">
        <f>IF(CN$8&lt;ШР!$N17,0,ШР!$T17*POWER(1+ШР!$W17,INT((CN$1-1)/12)))</f>
        <v>0</v>
      </c>
      <c r="CO819" s="238">
        <f>IF(CO$8&lt;ШР!$N17,0,ШР!$T17*POWER(1+ШР!$W17,INT((CO$1-1)/12)))</f>
        <v>0</v>
      </c>
      <c r="CP819" s="238">
        <f>IF(CP$8&lt;ШР!$N17,0,ШР!$T17*POWER(1+ШР!$W17,INT((CP$1-1)/12)))</f>
        <v>0</v>
      </c>
      <c r="CQ819" s="238">
        <f>IF(CQ$8&lt;ШР!$N17,0,ШР!$T17*POWER(1+ШР!$W17,INT((CQ$1-1)/12)))</f>
        <v>0</v>
      </c>
      <c r="CR819" s="238">
        <f>IF(CR$8&lt;ШР!$N17,0,ШР!$T17*POWER(1+ШР!$W17,INT((CR$1-1)/12)))</f>
        <v>0</v>
      </c>
      <c r="CS819" s="238">
        <f>IF(CS$8&lt;ШР!$N17,0,ШР!$T17*POWER(1+ШР!$W17,INT((CS$1-1)/12)))</f>
        <v>0</v>
      </c>
      <c r="CT819" s="238">
        <f>IF(CT$8&lt;ШР!$N17,0,ШР!$T17*POWER(1+ШР!$W17,INT((CT$1-1)/12)))</f>
        <v>0</v>
      </c>
      <c r="CU819" s="238">
        <f>IF(CU$8&lt;ШР!$N17,0,ШР!$T17*POWER(1+ШР!$W17,INT((CU$1-1)/12)))</f>
        <v>0</v>
      </c>
      <c r="CV819" s="238">
        <f>IF(CV$8&lt;ШР!$N17,0,ШР!$T17*POWER(1+ШР!$W17,INT((CV$1-1)/12)))</f>
        <v>0</v>
      </c>
      <c r="CW819" s="238">
        <f>IF(CW$8&lt;ШР!$N17,0,ШР!$T17*POWER(1+ШР!$W17,INT((CW$1-1)/12)))</f>
        <v>0</v>
      </c>
      <c r="CX819" s="238">
        <f>IF(CX$8&lt;ШР!$N17,0,ШР!$T17*POWER(1+ШР!$W17,INT((CX$1-1)/12)))</f>
        <v>0</v>
      </c>
      <c r="CY819" s="238">
        <f>IF(CY$8&lt;ШР!$N17,0,ШР!$T17*POWER(1+ШР!$W17,INT((CY$1-1)/12)))</f>
        <v>0</v>
      </c>
      <c r="CZ819" s="238">
        <f>IF(CZ$8&lt;ШР!$N17,0,ШР!$T17*POWER(1+ШР!$W17,INT((CZ$1-1)/12)))</f>
        <v>0</v>
      </c>
      <c r="DA819" s="238">
        <f>IF(DA$8&lt;ШР!$N17,0,ШР!$T17*POWER(1+ШР!$W17,INT((DA$1-1)/12)))</f>
        <v>0</v>
      </c>
      <c r="DB819" s="238">
        <f>IF(DB$8&lt;ШР!$N17,0,ШР!$T17*POWER(1+ШР!$W17,INT((DB$1-1)/12)))</f>
        <v>0</v>
      </c>
      <c r="DC819" s="238">
        <f>IF(DC$8&lt;ШР!$N17,0,ШР!$T17*POWER(1+ШР!$W17,INT((DC$1-1)/12)))</f>
        <v>0</v>
      </c>
      <c r="DD819" s="238">
        <f>IF(DD$8&lt;ШР!$N17,0,ШР!$T17*POWER(1+ШР!$W17,INT((DD$1-1)/12)))</f>
        <v>0</v>
      </c>
      <c r="DE819" s="238">
        <f>IF(DE$8&lt;ШР!$N17,0,ШР!$T17*POWER(1+ШР!$W17,INT((DE$1-1)/12)))</f>
        <v>0</v>
      </c>
      <c r="DF819" s="238">
        <f>IF(DF$8&lt;ШР!$N17,0,ШР!$T17*POWER(1+ШР!$W17,INT((DF$1-1)/12)))</f>
        <v>0</v>
      </c>
      <c r="DG819" s="238">
        <f>IF(DG$8&lt;ШР!$N17,0,ШР!$T17*POWER(1+ШР!$W17,INT((DG$1-1)/12)))</f>
        <v>0</v>
      </c>
      <c r="DH819" s="238">
        <f>IF(DH$8&lt;ШР!$N17,0,ШР!$T17*POWER(1+ШР!$W17,INT((DH$1-1)/12)))</f>
        <v>0</v>
      </c>
      <c r="DI819" s="238">
        <f>IF(DI$8&lt;ШР!$N17,0,ШР!$T17*POWER(1+ШР!$W17,INT((DI$1-1)/12)))</f>
        <v>0</v>
      </c>
      <c r="DJ819" s="238">
        <f>IF(DJ$8&lt;ШР!$N17,0,ШР!$T17*POWER(1+ШР!$W17,INT((DJ$1-1)/12)))</f>
        <v>0</v>
      </c>
      <c r="DK819" s="238">
        <f>IF(DK$8&lt;ШР!$N17,0,ШР!$T17*POWER(1+ШР!$W17,INT((DK$1-1)/12)))</f>
        <v>0</v>
      </c>
      <c r="DL819" s="238">
        <f>IF(DL$8&lt;ШР!$N17,0,ШР!$T17*POWER(1+ШР!$W17,INT((DL$1-1)/12)))</f>
        <v>0</v>
      </c>
      <c r="DM819" s="238">
        <f>IF(DM$8&lt;ШР!$N17,0,ШР!$T17*POWER(1+ШР!$W17,INT((DM$1-1)/12)))</f>
        <v>0</v>
      </c>
      <c r="DN819" s="238">
        <f>IF(DN$8&lt;ШР!$N17,0,ШР!$T17*POWER(1+ШР!$W17,INT((DN$1-1)/12)))</f>
        <v>0</v>
      </c>
      <c r="DO819" s="238">
        <f>IF(DO$8&lt;ШР!$N17,0,ШР!$T17*POWER(1+ШР!$W17,INT((DO$1-1)/12)))</f>
        <v>0</v>
      </c>
      <c r="DP819" s="238">
        <f>IF(DP$8&lt;ШР!$N17,0,ШР!$T17*POWER(1+ШР!$W17,INT((DP$1-1)/12)))</f>
        <v>0</v>
      </c>
      <c r="DQ819" s="238">
        <f>IF(DQ$8&lt;ШР!$N17,0,ШР!$T17*POWER(1+ШР!$W17,INT((DQ$1-1)/12)))</f>
        <v>0</v>
      </c>
      <c r="DR819" s="238">
        <f>IF(DR$8&lt;ШР!$N17,0,ШР!$T17*POWER(1+ШР!$W17,INT((DR$1-1)/12)))</f>
        <v>0</v>
      </c>
      <c r="DS819" s="238">
        <f>IF(DS$8&lt;ШР!$N17,0,ШР!$T17*POWER(1+ШР!$W17,INT((DS$1-1)/12)))</f>
        <v>0</v>
      </c>
      <c r="DT819" s="238">
        <f>IF(DT$8&lt;ШР!$N17,0,ШР!$T17*POWER(1+ШР!$W17,INT((DT$1-1)/12)))</f>
        <v>0</v>
      </c>
      <c r="DU819" s="238">
        <f>IF(DU$8&lt;ШР!$N17,0,ШР!$T17*POWER(1+ШР!$W17,INT((DU$1-1)/12)))</f>
        <v>0</v>
      </c>
      <c r="DV819" s="238">
        <f>IF(DV$8&lt;ШР!$N17,0,ШР!$T17*POWER(1+ШР!$W17,INT((DV$1-1)/12)))</f>
        <v>0</v>
      </c>
      <c r="DW819" s="238">
        <f>IF(DW$8&lt;ШР!$N17,0,ШР!$T17*POWER(1+ШР!$W17,INT((DW$1-1)/12)))</f>
        <v>0</v>
      </c>
      <c r="DX819" s="238">
        <f>IF(DX$8&lt;ШР!$N17,0,ШР!$T17*POWER(1+ШР!$W17,INT((DX$1-1)/12)))</f>
        <v>0</v>
      </c>
      <c r="DY819" s="238">
        <f>IF(DY$8&lt;ШР!$N17,0,ШР!$T17*POWER(1+ШР!$W17,INT((DY$1-1)/12)))</f>
        <v>0</v>
      </c>
      <c r="DZ819" s="238">
        <f>IF(DZ$8&lt;ШР!$N17,0,ШР!$T17*POWER(1+ШР!$W17,INT((DZ$1-1)/12)))</f>
        <v>0</v>
      </c>
      <c r="EA819" s="238">
        <f>IF(EA$8&lt;ШР!$N17,0,ШР!$T17*POWER(1+ШР!$W17,INT((EA$1-1)/12)))</f>
        <v>0</v>
      </c>
      <c r="EB819" s="238">
        <f>IF(EB$8&lt;ШР!$N17,0,ШР!$T17*POWER(1+ШР!$W17,INT((EB$1-1)/12)))</f>
        <v>0</v>
      </c>
      <c r="EC819" s="238">
        <f>IF(EC$8&lt;ШР!$N17,0,ШР!$T17*POWER(1+ШР!$W17,INT((EC$1-1)/12)))</f>
        <v>0</v>
      </c>
      <c r="ED819" s="238">
        <f>IF(ED$8&lt;ШР!$N17,0,ШР!$T17*POWER(1+ШР!$W17,INT((ED$1-1)/12)))</f>
        <v>0</v>
      </c>
      <c r="EE819" s="238">
        <f>IF(EE$8&lt;ШР!$N17,0,ШР!$T17*POWER(1+ШР!$W17,INT((EE$1-1)/12)))</f>
        <v>0</v>
      </c>
      <c r="EF819" s="238">
        <f>IF(EF$8&lt;ШР!$N17,0,ШР!$T17*POWER(1+ШР!$W17,INT((EF$1-1)/12)))</f>
        <v>0</v>
      </c>
      <c r="EG819" s="238">
        <f>IF(EG$8&lt;ШР!$N17,0,ШР!$T17*POWER(1+ШР!$W17,INT((EG$1-1)/12)))</f>
        <v>0</v>
      </c>
      <c r="EH819" s="238">
        <f>IF(EH$8&lt;ШР!$N17,0,ШР!$T17*POWER(1+ШР!$W17,INT((EH$1-1)/12)))</f>
        <v>0</v>
      </c>
      <c r="EI819" s="238">
        <f>IF(EI$8&lt;ШР!$N17,0,ШР!$T17*POWER(1+ШР!$W17,INT((EI$1-1)/12)))</f>
        <v>0</v>
      </c>
      <c r="EJ819" s="238">
        <f>IF(EJ$8&lt;ШР!$N17,0,ШР!$T17*POWER(1+ШР!$W17,INT((EJ$1-1)/12)))</f>
        <v>0</v>
      </c>
      <c r="EK819" s="238">
        <f>IF(EK$8&lt;ШР!$N17,0,ШР!$T17*POWER(1+ШР!$W17,INT((EK$1-1)/12)))</f>
        <v>0</v>
      </c>
      <c r="EL819" s="238">
        <f>IF(EL$8&lt;ШР!$N17,0,ШР!$T17*POWER(1+ШР!$W17,INT((EL$1-1)/12)))</f>
        <v>0</v>
      </c>
      <c r="EM819" s="238">
        <f>IF(EM$8&lt;ШР!$N17,0,ШР!$T17*POWER(1+ШР!$W17,INT((EM$1-1)/12)))</f>
        <v>0</v>
      </c>
      <c r="EN819" s="238">
        <f>IF(EN$8&lt;ШР!$N17,0,ШР!$T17*POWER(1+ШР!$W17,INT((EN$1-1)/12)))</f>
        <v>0</v>
      </c>
      <c r="EO819" s="238">
        <f>IF(EO$8&lt;ШР!$N17,0,ШР!$T17*POWER(1+ШР!$W17,INT((EO$1-1)/12)))</f>
        <v>0</v>
      </c>
      <c r="EP819" s="238">
        <f>IF(EP$8&lt;ШР!$N17,0,ШР!$T17*POWER(1+ШР!$W17,INT((EP$1-1)/12)))</f>
        <v>0</v>
      </c>
      <c r="EQ819" s="238">
        <f>IF(EQ$8&lt;ШР!$N17,0,ШР!$T17*POWER(1+ШР!$W17,INT((EQ$1-1)/12)))</f>
        <v>0</v>
      </c>
      <c r="ER819" s="238">
        <f>IF(ER$8&lt;ШР!$N17,0,ШР!$T17*POWER(1+ШР!$W17,INT((ER$1-1)/12)))</f>
        <v>0</v>
      </c>
      <c r="ES819" s="238">
        <f>IF(ES$8&lt;ШР!$N17,0,ШР!$T17*POWER(1+ШР!$W17,INT((ES$1-1)/12)))</f>
        <v>0</v>
      </c>
      <c r="ET819" s="238">
        <f>IF(ET$8&lt;ШР!$N17,0,ШР!$T17*POWER(1+ШР!$W17,INT((ET$1-1)/12)))</f>
        <v>0</v>
      </c>
      <c r="EU819" s="238">
        <f>IF(EU$8&lt;ШР!$N17,0,ШР!$T17*POWER(1+ШР!$W17,INT((EU$1-1)/12)))</f>
        <v>0</v>
      </c>
      <c r="EV819" s="238">
        <f>IF(EV$8&lt;ШР!$N17,0,ШР!$T17*POWER(1+ШР!$W17,INT((EV$1-1)/12)))</f>
        <v>0</v>
      </c>
      <c r="EW819" s="238">
        <f>IF(EW$8&lt;ШР!$N17,0,ШР!$T17*POWER(1+ШР!$W17,INT((EW$1-1)/12)))</f>
        <v>0</v>
      </c>
      <c r="EX819" s="238">
        <f>IF(EX$8&lt;ШР!$N17,0,ШР!$T17*POWER(1+ШР!$W17,INT((EX$1-1)/12)))</f>
        <v>0</v>
      </c>
      <c r="EY819" s="238">
        <f>IF(EY$8&lt;ШР!$N17,0,ШР!$T17*POWER(1+ШР!$W17,INT((EY$1-1)/12)))</f>
        <v>0</v>
      </c>
      <c r="EZ819" s="238">
        <f>IF(EZ$8&lt;ШР!$N17,0,ШР!$T17*POWER(1+ШР!$W17,INT((EZ$1-1)/12)))</f>
        <v>0</v>
      </c>
      <c r="FA819" s="238">
        <f>IF(FA$8&lt;ШР!$N17,0,ШР!$T17*POWER(1+ШР!$W17,INT((FA$1-1)/12)))</f>
        <v>0</v>
      </c>
      <c r="FB819" s="238">
        <f>IF(FB$8&lt;ШР!$N17,0,ШР!$T17*POWER(1+ШР!$W17,INT((FB$1-1)/12)))</f>
        <v>0</v>
      </c>
      <c r="FC819" s="238">
        <f>IF(FC$8&lt;ШР!$N17,0,ШР!$T17*POWER(1+ШР!$W17,INT((FC$1-1)/12)))</f>
        <v>0</v>
      </c>
      <c r="FD819" s="238">
        <f>IF(FD$8&lt;ШР!$N17,0,ШР!$T17*POWER(1+ШР!$W17,INT((FD$1-1)/12)))</f>
        <v>0</v>
      </c>
      <c r="FE819" s="238">
        <f>IF(FE$8&lt;ШР!$N17,0,ШР!$T17*POWER(1+ШР!$W17,INT((FE$1-1)/12)))</f>
        <v>0</v>
      </c>
      <c r="FF819" s="238">
        <f>IF(FF$8&lt;ШР!$N17,0,ШР!$T17*POWER(1+ШР!$W17,INT((FF$1-1)/12)))</f>
        <v>0</v>
      </c>
      <c r="FG819" s="238">
        <f>IF(FG$8&lt;ШР!$N17,0,ШР!$T17*POWER(1+ШР!$W17,INT((FG$1-1)/12)))</f>
        <v>0</v>
      </c>
      <c r="FH819" s="238">
        <f>IF(FH$8&lt;ШР!$N17,0,ШР!$T17*POWER(1+ШР!$W17,INT((FH$1-1)/12)))</f>
        <v>0</v>
      </c>
      <c r="FI819" s="238">
        <f>IF(FI$8&lt;ШР!$N17,0,ШР!$T17*POWER(1+ШР!$W17,INT((FI$1-1)/12)))</f>
        <v>0</v>
      </c>
      <c r="FJ819" s="238">
        <f>IF(FJ$8&lt;ШР!$N17,0,ШР!$T17*POWER(1+ШР!$W17,INT((FJ$1-1)/12)))</f>
        <v>0</v>
      </c>
      <c r="FK819" s="238">
        <f>IF(FK$8&lt;ШР!$N17,0,ШР!$T17*POWER(1+ШР!$W17,INT((FK$1-1)/12)))</f>
        <v>0</v>
      </c>
      <c r="FL819" s="238">
        <f>IF(FL$8&lt;ШР!$N17,0,ШР!$T17*POWER(1+ШР!$W17,INT((FL$1-1)/12)))</f>
        <v>0</v>
      </c>
      <c r="FM819" s="238">
        <f>IF(FM$8&lt;ШР!$N17,0,ШР!$T17*POWER(1+ШР!$W17,INT((FM$1-1)/12)))</f>
        <v>0</v>
      </c>
      <c r="FN819" s="238">
        <f>IF(FN$8&lt;ШР!$N17,0,ШР!$T17*POWER(1+ШР!$W17,INT((FN$1-1)/12)))</f>
        <v>0</v>
      </c>
      <c r="FO819" s="238">
        <f>IF(FO$8&lt;ШР!$N17,0,ШР!$T17*POWER(1+ШР!$W17,INT((FO$1-1)/12)))</f>
        <v>0</v>
      </c>
      <c r="FP819" s="238">
        <f>IF(FP$8&lt;ШР!$N17,0,ШР!$T17*POWER(1+ШР!$W17,INT((FP$1-1)/12)))</f>
        <v>0</v>
      </c>
      <c r="FQ819" s="238">
        <f>IF(FQ$8&lt;ШР!$N17,0,ШР!$T17*POWER(1+ШР!$W17,INT((FQ$1-1)/12)))</f>
        <v>0</v>
      </c>
      <c r="FR819" s="238">
        <f>IF(FR$8&lt;ШР!$N17,0,ШР!$T17*POWER(1+ШР!$W17,INT((FR$1-1)/12)))</f>
        <v>0</v>
      </c>
      <c r="FS819" s="238">
        <f>IF(FS$8&lt;ШР!$N17,0,ШР!$T17*POWER(1+ШР!$W17,INT((FS$1-1)/12)))</f>
        <v>0</v>
      </c>
      <c r="FT819" s="238">
        <f>IF(FT$8&lt;ШР!$N17,0,ШР!$T17*POWER(1+ШР!$W17,INT((FT$1-1)/12)))</f>
        <v>0</v>
      </c>
      <c r="FU819" s="238">
        <f>IF(FU$8&lt;ШР!$N17,0,ШР!$T17*POWER(1+ШР!$W17,INT((FU$1-1)/12)))</f>
        <v>0</v>
      </c>
      <c r="FV819" s="238">
        <f>IF(FV$8&lt;ШР!$N17,0,ШР!$T17*POWER(1+ШР!$W17,INT((FV$1-1)/12)))</f>
        <v>0</v>
      </c>
      <c r="FW819" s="238">
        <f>IF(FW$8&lt;ШР!$N17,0,ШР!$T17*POWER(1+ШР!$W17,INT((FW$1-1)/12)))</f>
        <v>0</v>
      </c>
      <c r="FX819" s="238">
        <f>IF(FX$8&lt;ШР!$N17,0,ШР!$T17*POWER(1+ШР!$W17,INT((FX$1-1)/12)))</f>
        <v>0</v>
      </c>
      <c r="FY819" s="238">
        <f>IF(FY$8&lt;ШР!$N17,0,ШР!$T17*POWER(1+ШР!$W17,INT((FY$1-1)/12)))</f>
        <v>0</v>
      </c>
      <c r="FZ819" s="238">
        <f>IF(FZ$8&lt;ШР!$N17,0,ШР!$T17*POWER(1+ШР!$W17,INT((FZ$1-1)/12)))</f>
        <v>0</v>
      </c>
      <c r="GA819" s="238">
        <f>IF(GA$8&lt;ШР!$N17,0,ШР!$T17*POWER(1+ШР!$W17,INT((GA$1-1)/12)))</f>
        <v>0</v>
      </c>
      <c r="GB819" s="238">
        <f>IF(GB$8&lt;ШР!$N17,0,ШР!$T17*POWER(1+ШР!$W17,INT((GB$1-1)/12)))</f>
        <v>0</v>
      </c>
      <c r="GC819" s="238">
        <f>IF(GC$8&lt;ШР!$N17,0,ШР!$T17*POWER(1+ШР!$W17,INT((GC$1-1)/12)))</f>
        <v>0</v>
      </c>
      <c r="GD819" s="238">
        <f>IF(GD$8&lt;ШР!$N17,0,ШР!$T17*POWER(1+ШР!$W17,INT((GD$1-1)/12)))</f>
        <v>0</v>
      </c>
      <c r="GE819" s="238">
        <f>IF(GE$8&lt;ШР!$N17,0,ШР!$T17*POWER(1+ШР!$W17,INT((GE$1-1)/12)))</f>
        <v>0</v>
      </c>
      <c r="GF819" s="238">
        <f>IF(GF$8&lt;ШР!$N17,0,ШР!$T17*POWER(1+ШР!$W17,INT((GF$1-1)/12)))</f>
        <v>0</v>
      </c>
      <c r="GG819" s="238">
        <f>IF(GG$8&lt;ШР!$N17,0,ШР!$T17*POWER(1+ШР!$W17,INT((GG$1-1)/12)))</f>
        <v>0</v>
      </c>
      <c r="GH819" s="238">
        <f>IF(GH$8&lt;ШР!$N17,0,ШР!$T17*POWER(1+ШР!$W17,INT((GH$1-1)/12)))</f>
        <v>0</v>
      </c>
      <c r="GI819" s="238">
        <f>IF(GI$8&lt;ШР!$N17,0,ШР!$T17*POWER(1+ШР!$W17,INT((GI$1-1)/12)))</f>
        <v>0</v>
      </c>
      <c r="GJ819" s="238">
        <f>IF(GJ$8&lt;ШР!$N17,0,ШР!$T17*POWER(1+ШР!$W17,INT((GJ$1-1)/12)))</f>
        <v>0</v>
      </c>
      <c r="GK819" s="238">
        <f>IF(GK$8&lt;ШР!$N17,0,ШР!$T17*POWER(1+ШР!$W17,INT((GK$1-1)/12)))</f>
        <v>0</v>
      </c>
      <c r="GL819" s="238">
        <f>IF(GL$8&lt;ШР!$N17,0,ШР!$T17*POWER(1+ШР!$W17,INT((GL$1-1)/12)))</f>
        <v>0</v>
      </c>
      <c r="GM819" s="238">
        <f>IF(GM$8&lt;ШР!$N17,0,ШР!$T17*POWER(1+ШР!$W17,INT((GM$1-1)/12)))</f>
        <v>0</v>
      </c>
      <c r="GN819" s="238">
        <f>IF(GN$8&lt;ШР!$N17,0,ШР!$T17*POWER(1+ШР!$W17,INT((GN$1-1)/12)))</f>
        <v>0</v>
      </c>
      <c r="GO819" s="238">
        <f>IF(GO$8&lt;ШР!$N17,0,ШР!$T17*POWER(1+ШР!$W17,INT((GO$1-1)/12)))</f>
        <v>0</v>
      </c>
      <c r="GP819" s="238">
        <f>IF(GP$8&lt;ШР!$N17,0,ШР!$T17*POWER(1+ШР!$W17,INT((GP$1-1)/12)))</f>
        <v>0</v>
      </c>
      <c r="GQ819" s="238">
        <f>IF(GQ$8&lt;ШР!$N17,0,ШР!$T17*POWER(1+ШР!$W17,INT((GQ$1-1)/12)))</f>
        <v>0</v>
      </c>
      <c r="GR819" s="238">
        <f>IF(GR$8&lt;ШР!$N17,0,ШР!$T17*POWER(1+ШР!$W17,INT((GR$1-1)/12)))</f>
        <v>0</v>
      </c>
      <c r="GS819" s="238">
        <f>IF(GS$8&lt;ШР!$N17,0,ШР!$T17*POWER(1+ШР!$W17,INT((GS$1-1)/12)))</f>
        <v>0</v>
      </c>
      <c r="GT819" s="238">
        <f>IF(GT$8&lt;ШР!$N17,0,ШР!$T17*POWER(1+ШР!$W17,INT((GT$1-1)/12)))</f>
        <v>0</v>
      </c>
      <c r="GU819" s="238">
        <f>IF(GU$8&lt;ШР!$N17,0,ШР!$T17*POWER(1+ШР!$W17,INT((GU$1-1)/12)))</f>
        <v>0</v>
      </c>
      <c r="GV819" s="238">
        <f>IF(GV$8&lt;ШР!$N17,0,ШР!$T17*POWER(1+ШР!$W17,INT((GV$1-1)/12)))</f>
        <v>0</v>
      </c>
      <c r="GW819" s="238">
        <f>IF(GW$8&lt;ШР!$N17,0,ШР!$T17*POWER(1+ШР!$W17,INT((GW$1-1)/12)))</f>
        <v>0</v>
      </c>
      <c r="GX819" s="238">
        <f>IF(GX$8&lt;ШР!$N17,0,ШР!$T17*POWER(1+ШР!$W17,INT((GX$1-1)/12)))</f>
        <v>0</v>
      </c>
      <c r="GY819" s="238">
        <f>IF(GY$8&lt;ШР!$N17,0,ШР!$T17*POWER(1+ШР!$W17,INT((GY$1-1)/12)))</f>
        <v>0</v>
      </c>
      <c r="GZ819" s="238">
        <f>IF(GZ$8&lt;ШР!$N17,0,ШР!$T17*POWER(1+ШР!$W17,INT((GZ$1-1)/12)))</f>
        <v>0</v>
      </c>
      <c r="HA819" s="228"/>
      <c r="HB819" s="228"/>
    </row>
    <row r="820" spans="1:210" s="239" customFormat="1" ht="10.199999999999999">
      <c r="A820" s="228"/>
      <c r="B820" s="229"/>
      <c r="C820" s="230"/>
      <c r="D820" s="229"/>
      <c r="E820" s="270"/>
      <c r="F820" s="116"/>
      <c r="G820" s="231"/>
      <c r="H820" s="228"/>
      <c r="I820" s="228" t="str">
        <f t="shared" si="3762"/>
        <v>З/п, вкл. НДФЛ, сотрудников с указанной должностью</v>
      </c>
      <c r="J820" s="228"/>
      <c r="K820" s="228"/>
      <c r="L820" s="228"/>
      <c r="M820" s="232"/>
      <c r="N820" s="233">
        <f t="shared" si="3761"/>
        <v>0</v>
      </c>
      <c r="O820" s="228"/>
      <c r="P820" s="231"/>
      <c r="Q820" s="228" t="s">
        <v>26</v>
      </c>
      <c r="R820" s="228"/>
      <c r="S820" s="228"/>
      <c r="T820" s="228"/>
      <c r="U820" s="228"/>
      <c r="V820" s="228"/>
      <c r="W820" s="235"/>
      <c r="X820" s="236"/>
      <c r="Y820" s="231" t="s">
        <v>6</v>
      </c>
      <c r="Z820" s="237"/>
      <c r="AA820" s="238">
        <f>IF(AA$8&lt;ШР!$N18,0,ШР!$T18*POWER(1+ШР!$W18,INT((AA$1-1)/12)))</f>
        <v>0</v>
      </c>
      <c r="AB820" s="238">
        <f>IF(AB$8&lt;ШР!$N18,0,ШР!$T18*POWER(1+ШР!$W18,INT((AB$1-1)/12)))</f>
        <v>0</v>
      </c>
      <c r="AC820" s="238">
        <f>IF(AC$8&lt;ШР!$N18,0,ШР!$T18*POWER(1+ШР!$W18,INT((AC$1-1)/12)))</f>
        <v>0</v>
      </c>
      <c r="AD820" s="238">
        <f>IF(AD$8&lt;ШР!$N18,0,ШР!$T18*POWER(1+ШР!$W18,INT((AD$1-1)/12)))</f>
        <v>0</v>
      </c>
      <c r="AE820" s="238">
        <f>IF(AE$8&lt;ШР!$N18,0,ШР!$T18*POWER(1+ШР!$W18,INT((AE$1-1)/12)))</f>
        <v>0</v>
      </c>
      <c r="AF820" s="238">
        <f>IF(AF$8&lt;ШР!$N18,0,ШР!$T18*POWER(1+ШР!$W18,INT((AF$1-1)/12)))</f>
        <v>0</v>
      </c>
      <c r="AG820" s="238">
        <f>IF(AG$8&lt;ШР!$N18,0,ШР!$T18*POWER(1+ШР!$W18,INT((AG$1-1)/12)))</f>
        <v>0</v>
      </c>
      <c r="AH820" s="238">
        <f>IF(AH$8&lt;ШР!$N18,0,ШР!$T18*POWER(1+ШР!$W18,INT((AH$1-1)/12)))</f>
        <v>0</v>
      </c>
      <c r="AI820" s="238">
        <f>IF(AI$8&lt;ШР!$N18,0,ШР!$T18*POWER(1+ШР!$W18,INT((AI$1-1)/12)))</f>
        <v>0</v>
      </c>
      <c r="AJ820" s="238">
        <f>IF(AJ$8&lt;ШР!$N18,0,ШР!$T18*POWER(1+ШР!$W18,INT((AJ$1-1)/12)))</f>
        <v>0</v>
      </c>
      <c r="AK820" s="238">
        <f>IF(AK$8&lt;ШР!$N18,0,ШР!$T18*POWER(1+ШР!$W18,INT((AK$1-1)/12)))</f>
        <v>0</v>
      </c>
      <c r="AL820" s="238">
        <f>IF(AL$8&lt;ШР!$N18,0,ШР!$T18*POWER(1+ШР!$W18,INT((AL$1-1)/12)))</f>
        <v>0</v>
      </c>
      <c r="AM820" s="238">
        <f>IF(AM$8&lt;ШР!$N18,0,ШР!$T18*POWER(1+ШР!$W18,INT((AM$1-1)/12)))</f>
        <v>0</v>
      </c>
      <c r="AN820" s="238">
        <f>IF(AN$8&lt;ШР!$N18,0,ШР!$T18*POWER(1+ШР!$W18,INT((AN$1-1)/12)))</f>
        <v>0</v>
      </c>
      <c r="AO820" s="238">
        <f>IF(AO$8&lt;ШР!$N18,0,ШР!$T18*POWER(1+ШР!$W18,INT((AO$1-1)/12)))</f>
        <v>0</v>
      </c>
      <c r="AP820" s="238">
        <f>IF(AP$8&lt;ШР!$N18,0,ШР!$T18*POWER(1+ШР!$W18,INT((AP$1-1)/12)))</f>
        <v>0</v>
      </c>
      <c r="AQ820" s="238">
        <f>IF(AQ$8&lt;ШР!$N18,0,ШР!$T18*POWER(1+ШР!$W18,INT((AQ$1-1)/12)))</f>
        <v>0</v>
      </c>
      <c r="AR820" s="238">
        <f>IF(AR$8&lt;ШР!$N18,0,ШР!$T18*POWER(1+ШР!$W18,INT((AR$1-1)/12)))</f>
        <v>0</v>
      </c>
      <c r="AS820" s="238">
        <f>IF(AS$8&lt;ШР!$N18,0,ШР!$T18*POWER(1+ШР!$W18,INT((AS$1-1)/12)))</f>
        <v>0</v>
      </c>
      <c r="AT820" s="238">
        <f>IF(AT$8&lt;ШР!$N18,0,ШР!$T18*POWER(1+ШР!$W18,INT((AT$1-1)/12)))</f>
        <v>0</v>
      </c>
      <c r="AU820" s="238">
        <f>IF(AU$8&lt;ШР!$N18,0,ШР!$T18*POWER(1+ШР!$W18,INT((AU$1-1)/12)))</f>
        <v>0</v>
      </c>
      <c r="AV820" s="238">
        <f>IF(AV$8&lt;ШР!$N18,0,ШР!$T18*POWER(1+ШР!$W18,INT((AV$1-1)/12)))</f>
        <v>0</v>
      </c>
      <c r="AW820" s="238">
        <f>IF(AW$8&lt;ШР!$N18,0,ШР!$T18*POWER(1+ШР!$W18,INT((AW$1-1)/12)))</f>
        <v>0</v>
      </c>
      <c r="AX820" s="238">
        <f>IF(AX$8&lt;ШР!$N18,0,ШР!$T18*POWER(1+ШР!$W18,INT((AX$1-1)/12)))</f>
        <v>0</v>
      </c>
      <c r="AY820" s="238">
        <f>IF(AY$8&lt;ШР!$N18,0,ШР!$T18*POWER(1+ШР!$W18,INT((AY$1-1)/12)))</f>
        <v>0</v>
      </c>
      <c r="AZ820" s="238">
        <f>IF(AZ$8&lt;ШР!$N18,0,ШР!$T18*POWER(1+ШР!$W18,INT((AZ$1-1)/12)))</f>
        <v>0</v>
      </c>
      <c r="BA820" s="238">
        <f>IF(BA$8&lt;ШР!$N18,0,ШР!$T18*POWER(1+ШР!$W18,INT((BA$1-1)/12)))</f>
        <v>0</v>
      </c>
      <c r="BB820" s="238">
        <f>IF(BB$8&lt;ШР!$N18,0,ШР!$T18*POWER(1+ШР!$W18,INT((BB$1-1)/12)))</f>
        <v>0</v>
      </c>
      <c r="BC820" s="238">
        <f>IF(BC$8&lt;ШР!$N18,0,ШР!$T18*POWER(1+ШР!$W18,INT((BC$1-1)/12)))</f>
        <v>0</v>
      </c>
      <c r="BD820" s="238">
        <f>IF(BD$8&lt;ШР!$N18,0,ШР!$T18*POWER(1+ШР!$W18,INT((BD$1-1)/12)))</f>
        <v>0</v>
      </c>
      <c r="BE820" s="238">
        <f>IF(BE$8&lt;ШР!$N18,0,ШР!$T18*POWER(1+ШР!$W18,INT((BE$1-1)/12)))</f>
        <v>0</v>
      </c>
      <c r="BF820" s="238">
        <f>IF(BF$8&lt;ШР!$N18,0,ШР!$T18*POWER(1+ШР!$W18,INT((BF$1-1)/12)))</f>
        <v>0</v>
      </c>
      <c r="BG820" s="238">
        <f>IF(BG$8&lt;ШР!$N18,0,ШР!$T18*POWER(1+ШР!$W18,INT((BG$1-1)/12)))</f>
        <v>0</v>
      </c>
      <c r="BH820" s="238">
        <f>IF(BH$8&lt;ШР!$N18,0,ШР!$T18*POWER(1+ШР!$W18,INT((BH$1-1)/12)))</f>
        <v>0</v>
      </c>
      <c r="BI820" s="238">
        <f>IF(BI$8&lt;ШР!$N18,0,ШР!$T18*POWER(1+ШР!$W18,INT((BI$1-1)/12)))</f>
        <v>0</v>
      </c>
      <c r="BJ820" s="238">
        <f>IF(BJ$8&lt;ШР!$N18,0,ШР!$T18*POWER(1+ШР!$W18,INT((BJ$1-1)/12)))</f>
        <v>0</v>
      </c>
      <c r="BK820" s="238">
        <f>IF(BK$8&lt;ШР!$N18,0,ШР!$T18*POWER(1+ШР!$W18,INT((BK$1-1)/12)))</f>
        <v>0</v>
      </c>
      <c r="BL820" s="238">
        <f>IF(BL$8&lt;ШР!$N18,0,ШР!$T18*POWER(1+ШР!$W18,INT((BL$1-1)/12)))</f>
        <v>0</v>
      </c>
      <c r="BM820" s="238">
        <f>IF(BM$8&lt;ШР!$N18,0,ШР!$T18*POWER(1+ШР!$W18,INT((BM$1-1)/12)))</f>
        <v>0</v>
      </c>
      <c r="BN820" s="238">
        <f>IF(BN$8&lt;ШР!$N18,0,ШР!$T18*POWER(1+ШР!$W18,INT((BN$1-1)/12)))</f>
        <v>0</v>
      </c>
      <c r="BO820" s="238">
        <f>IF(BO$8&lt;ШР!$N18,0,ШР!$T18*POWER(1+ШР!$W18,INT((BO$1-1)/12)))</f>
        <v>0</v>
      </c>
      <c r="BP820" s="238">
        <f>IF(BP$8&lt;ШР!$N18,0,ШР!$T18*POWER(1+ШР!$W18,INT((BP$1-1)/12)))</f>
        <v>0</v>
      </c>
      <c r="BQ820" s="238">
        <f>IF(BQ$8&lt;ШР!$N18,0,ШР!$T18*POWER(1+ШР!$W18,INT((BQ$1-1)/12)))</f>
        <v>0</v>
      </c>
      <c r="BR820" s="238">
        <f>IF(BR$8&lt;ШР!$N18,0,ШР!$T18*POWER(1+ШР!$W18,INT((BR$1-1)/12)))</f>
        <v>0</v>
      </c>
      <c r="BS820" s="238">
        <f>IF(BS$8&lt;ШР!$N18,0,ШР!$T18*POWER(1+ШР!$W18,INT((BS$1-1)/12)))</f>
        <v>0</v>
      </c>
      <c r="BT820" s="238">
        <f>IF(BT$8&lt;ШР!$N18,0,ШР!$T18*POWER(1+ШР!$W18,INT((BT$1-1)/12)))</f>
        <v>0</v>
      </c>
      <c r="BU820" s="238">
        <f>IF(BU$8&lt;ШР!$N18,0,ШР!$T18*POWER(1+ШР!$W18,INT((BU$1-1)/12)))</f>
        <v>0</v>
      </c>
      <c r="BV820" s="238">
        <f>IF(BV$8&lt;ШР!$N18,0,ШР!$T18*POWER(1+ШР!$W18,INT((BV$1-1)/12)))</f>
        <v>0</v>
      </c>
      <c r="BW820" s="238">
        <f>IF(BW$8&lt;ШР!$N18,0,ШР!$T18*POWER(1+ШР!$W18,INT((BW$1-1)/12)))</f>
        <v>0</v>
      </c>
      <c r="BX820" s="238">
        <f>IF(BX$8&lt;ШР!$N18,0,ШР!$T18*POWER(1+ШР!$W18,INT((BX$1-1)/12)))</f>
        <v>0</v>
      </c>
      <c r="BY820" s="238">
        <f>IF(BY$8&lt;ШР!$N18,0,ШР!$T18*POWER(1+ШР!$W18,INT((BY$1-1)/12)))</f>
        <v>0</v>
      </c>
      <c r="BZ820" s="238">
        <f>IF(BZ$8&lt;ШР!$N18,0,ШР!$T18*POWER(1+ШР!$W18,INT((BZ$1-1)/12)))</f>
        <v>0</v>
      </c>
      <c r="CA820" s="238">
        <f>IF(CA$8&lt;ШР!$N18,0,ШР!$T18*POWER(1+ШР!$W18,INT((CA$1-1)/12)))</f>
        <v>0</v>
      </c>
      <c r="CB820" s="238">
        <f>IF(CB$8&lt;ШР!$N18,0,ШР!$T18*POWER(1+ШР!$W18,INT((CB$1-1)/12)))</f>
        <v>0</v>
      </c>
      <c r="CC820" s="238">
        <f>IF(CC$8&lt;ШР!$N18,0,ШР!$T18*POWER(1+ШР!$W18,INT((CC$1-1)/12)))</f>
        <v>0</v>
      </c>
      <c r="CD820" s="238">
        <f>IF(CD$8&lt;ШР!$N18,0,ШР!$T18*POWER(1+ШР!$W18,INT((CD$1-1)/12)))</f>
        <v>0</v>
      </c>
      <c r="CE820" s="238">
        <f>IF(CE$8&lt;ШР!$N18,0,ШР!$T18*POWER(1+ШР!$W18,INT((CE$1-1)/12)))</f>
        <v>0</v>
      </c>
      <c r="CF820" s="238">
        <f>IF(CF$8&lt;ШР!$N18,0,ШР!$T18*POWER(1+ШР!$W18,INT((CF$1-1)/12)))</f>
        <v>0</v>
      </c>
      <c r="CG820" s="238">
        <f>IF(CG$8&lt;ШР!$N18,0,ШР!$T18*POWER(1+ШР!$W18,INT((CG$1-1)/12)))</f>
        <v>0</v>
      </c>
      <c r="CH820" s="238">
        <f>IF(CH$8&lt;ШР!$N18,0,ШР!$T18*POWER(1+ШР!$W18,INT((CH$1-1)/12)))</f>
        <v>0</v>
      </c>
      <c r="CI820" s="238">
        <f>IF(CI$8&lt;ШР!$N18,0,ШР!$T18*POWER(1+ШР!$W18,INT((CI$1-1)/12)))</f>
        <v>0</v>
      </c>
      <c r="CJ820" s="238">
        <f>IF(CJ$8&lt;ШР!$N18,0,ШР!$T18*POWER(1+ШР!$W18,INT((CJ$1-1)/12)))</f>
        <v>0</v>
      </c>
      <c r="CK820" s="238">
        <f>IF(CK$8&lt;ШР!$N18,0,ШР!$T18*POWER(1+ШР!$W18,INT((CK$1-1)/12)))</f>
        <v>0</v>
      </c>
      <c r="CL820" s="238">
        <f>IF(CL$8&lt;ШР!$N18,0,ШР!$T18*POWER(1+ШР!$W18,INT((CL$1-1)/12)))</f>
        <v>0</v>
      </c>
      <c r="CM820" s="238">
        <f>IF(CM$8&lt;ШР!$N18,0,ШР!$T18*POWER(1+ШР!$W18,INT((CM$1-1)/12)))</f>
        <v>0</v>
      </c>
      <c r="CN820" s="238">
        <f>IF(CN$8&lt;ШР!$N18,0,ШР!$T18*POWER(1+ШР!$W18,INT((CN$1-1)/12)))</f>
        <v>0</v>
      </c>
      <c r="CO820" s="238">
        <f>IF(CO$8&lt;ШР!$N18,0,ШР!$T18*POWER(1+ШР!$W18,INT((CO$1-1)/12)))</f>
        <v>0</v>
      </c>
      <c r="CP820" s="238">
        <f>IF(CP$8&lt;ШР!$N18,0,ШР!$T18*POWER(1+ШР!$W18,INT((CP$1-1)/12)))</f>
        <v>0</v>
      </c>
      <c r="CQ820" s="238">
        <f>IF(CQ$8&lt;ШР!$N18,0,ШР!$T18*POWER(1+ШР!$W18,INT((CQ$1-1)/12)))</f>
        <v>0</v>
      </c>
      <c r="CR820" s="238">
        <f>IF(CR$8&lt;ШР!$N18,0,ШР!$T18*POWER(1+ШР!$W18,INT((CR$1-1)/12)))</f>
        <v>0</v>
      </c>
      <c r="CS820" s="238">
        <f>IF(CS$8&lt;ШР!$N18,0,ШР!$T18*POWER(1+ШР!$W18,INT((CS$1-1)/12)))</f>
        <v>0</v>
      </c>
      <c r="CT820" s="238">
        <f>IF(CT$8&lt;ШР!$N18,0,ШР!$T18*POWER(1+ШР!$W18,INT((CT$1-1)/12)))</f>
        <v>0</v>
      </c>
      <c r="CU820" s="238">
        <f>IF(CU$8&lt;ШР!$N18,0,ШР!$T18*POWER(1+ШР!$W18,INT((CU$1-1)/12)))</f>
        <v>0</v>
      </c>
      <c r="CV820" s="238">
        <f>IF(CV$8&lt;ШР!$N18,0,ШР!$T18*POWER(1+ШР!$W18,INT((CV$1-1)/12)))</f>
        <v>0</v>
      </c>
      <c r="CW820" s="238">
        <f>IF(CW$8&lt;ШР!$N18,0,ШР!$T18*POWER(1+ШР!$W18,INT((CW$1-1)/12)))</f>
        <v>0</v>
      </c>
      <c r="CX820" s="238">
        <f>IF(CX$8&lt;ШР!$N18,0,ШР!$T18*POWER(1+ШР!$W18,INT((CX$1-1)/12)))</f>
        <v>0</v>
      </c>
      <c r="CY820" s="238">
        <f>IF(CY$8&lt;ШР!$N18,0,ШР!$T18*POWER(1+ШР!$W18,INT((CY$1-1)/12)))</f>
        <v>0</v>
      </c>
      <c r="CZ820" s="238">
        <f>IF(CZ$8&lt;ШР!$N18,0,ШР!$T18*POWER(1+ШР!$W18,INT((CZ$1-1)/12)))</f>
        <v>0</v>
      </c>
      <c r="DA820" s="238">
        <f>IF(DA$8&lt;ШР!$N18,0,ШР!$T18*POWER(1+ШР!$W18,INT((DA$1-1)/12)))</f>
        <v>0</v>
      </c>
      <c r="DB820" s="238">
        <f>IF(DB$8&lt;ШР!$N18,0,ШР!$T18*POWER(1+ШР!$W18,INT((DB$1-1)/12)))</f>
        <v>0</v>
      </c>
      <c r="DC820" s="238">
        <f>IF(DC$8&lt;ШР!$N18,0,ШР!$T18*POWER(1+ШР!$W18,INT((DC$1-1)/12)))</f>
        <v>0</v>
      </c>
      <c r="DD820" s="238">
        <f>IF(DD$8&lt;ШР!$N18,0,ШР!$T18*POWER(1+ШР!$W18,INT((DD$1-1)/12)))</f>
        <v>0</v>
      </c>
      <c r="DE820" s="238">
        <f>IF(DE$8&lt;ШР!$N18,0,ШР!$T18*POWER(1+ШР!$W18,INT((DE$1-1)/12)))</f>
        <v>0</v>
      </c>
      <c r="DF820" s="238">
        <f>IF(DF$8&lt;ШР!$N18,0,ШР!$T18*POWER(1+ШР!$W18,INT((DF$1-1)/12)))</f>
        <v>0</v>
      </c>
      <c r="DG820" s="238">
        <f>IF(DG$8&lt;ШР!$N18,0,ШР!$T18*POWER(1+ШР!$W18,INT((DG$1-1)/12)))</f>
        <v>0</v>
      </c>
      <c r="DH820" s="238">
        <f>IF(DH$8&lt;ШР!$N18,0,ШР!$T18*POWER(1+ШР!$W18,INT((DH$1-1)/12)))</f>
        <v>0</v>
      </c>
      <c r="DI820" s="238">
        <f>IF(DI$8&lt;ШР!$N18,0,ШР!$T18*POWER(1+ШР!$W18,INT((DI$1-1)/12)))</f>
        <v>0</v>
      </c>
      <c r="DJ820" s="238">
        <f>IF(DJ$8&lt;ШР!$N18,0,ШР!$T18*POWER(1+ШР!$W18,INT((DJ$1-1)/12)))</f>
        <v>0</v>
      </c>
      <c r="DK820" s="238">
        <f>IF(DK$8&lt;ШР!$N18,0,ШР!$T18*POWER(1+ШР!$W18,INT((DK$1-1)/12)))</f>
        <v>0</v>
      </c>
      <c r="DL820" s="238">
        <f>IF(DL$8&lt;ШР!$N18,0,ШР!$T18*POWER(1+ШР!$W18,INT((DL$1-1)/12)))</f>
        <v>0</v>
      </c>
      <c r="DM820" s="238">
        <f>IF(DM$8&lt;ШР!$N18,0,ШР!$T18*POWER(1+ШР!$W18,INT((DM$1-1)/12)))</f>
        <v>0</v>
      </c>
      <c r="DN820" s="238">
        <f>IF(DN$8&lt;ШР!$N18,0,ШР!$T18*POWER(1+ШР!$W18,INT((DN$1-1)/12)))</f>
        <v>0</v>
      </c>
      <c r="DO820" s="238">
        <f>IF(DO$8&lt;ШР!$N18,0,ШР!$T18*POWER(1+ШР!$W18,INT((DO$1-1)/12)))</f>
        <v>0</v>
      </c>
      <c r="DP820" s="238">
        <f>IF(DP$8&lt;ШР!$N18,0,ШР!$T18*POWER(1+ШР!$W18,INT((DP$1-1)/12)))</f>
        <v>0</v>
      </c>
      <c r="DQ820" s="238">
        <f>IF(DQ$8&lt;ШР!$N18,0,ШР!$T18*POWER(1+ШР!$W18,INT((DQ$1-1)/12)))</f>
        <v>0</v>
      </c>
      <c r="DR820" s="238">
        <f>IF(DR$8&lt;ШР!$N18,0,ШР!$T18*POWER(1+ШР!$W18,INT((DR$1-1)/12)))</f>
        <v>0</v>
      </c>
      <c r="DS820" s="238">
        <f>IF(DS$8&lt;ШР!$N18,0,ШР!$T18*POWER(1+ШР!$W18,INT((DS$1-1)/12)))</f>
        <v>0</v>
      </c>
      <c r="DT820" s="238">
        <f>IF(DT$8&lt;ШР!$N18,0,ШР!$T18*POWER(1+ШР!$W18,INT((DT$1-1)/12)))</f>
        <v>0</v>
      </c>
      <c r="DU820" s="238">
        <f>IF(DU$8&lt;ШР!$N18,0,ШР!$T18*POWER(1+ШР!$W18,INT((DU$1-1)/12)))</f>
        <v>0</v>
      </c>
      <c r="DV820" s="238">
        <f>IF(DV$8&lt;ШР!$N18,0,ШР!$T18*POWER(1+ШР!$W18,INT((DV$1-1)/12)))</f>
        <v>0</v>
      </c>
      <c r="DW820" s="238">
        <f>IF(DW$8&lt;ШР!$N18,0,ШР!$T18*POWER(1+ШР!$W18,INT((DW$1-1)/12)))</f>
        <v>0</v>
      </c>
      <c r="DX820" s="238">
        <f>IF(DX$8&lt;ШР!$N18,0,ШР!$T18*POWER(1+ШР!$W18,INT((DX$1-1)/12)))</f>
        <v>0</v>
      </c>
      <c r="DY820" s="238">
        <f>IF(DY$8&lt;ШР!$N18,0,ШР!$T18*POWER(1+ШР!$W18,INT((DY$1-1)/12)))</f>
        <v>0</v>
      </c>
      <c r="DZ820" s="238">
        <f>IF(DZ$8&lt;ШР!$N18,0,ШР!$T18*POWER(1+ШР!$W18,INT((DZ$1-1)/12)))</f>
        <v>0</v>
      </c>
      <c r="EA820" s="238">
        <f>IF(EA$8&lt;ШР!$N18,0,ШР!$T18*POWER(1+ШР!$W18,INT((EA$1-1)/12)))</f>
        <v>0</v>
      </c>
      <c r="EB820" s="238">
        <f>IF(EB$8&lt;ШР!$N18,0,ШР!$T18*POWER(1+ШР!$W18,INT((EB$1-1)/12)))</f>
        <v>0</v>
      </c>
      <c r="EC820" s="238">
        <f>IF(EC$8&lt;ШР!$N18,0,ШР!$T18*POWER(1+ШР!$W18,INT((EC$1-1)/12)))</f>
        <v>0</v>
      </c>
      <c r="ED820" s="238">
        <f>IF(ED$8&lt;ШР!$N18,0,ШР!$T18*POWER(1+ШР!$W18,INT((ED$1-1)/12)))</f>
        <v>0</v>
      </c>
      <c r="EE820" s="238">
        <f>IF(EE$8&lt;ШР!$N18,0,ШР!$T18*POWER(1+ШР!$W18,INT((EE$1-1)/12)))</f>
        <v>0</v>
      </c>
      <c r="EF820" s="238">
        <f>IF(EF$8&lt;ШР!$N18,0,ШР!$T18*POWER(1+ШР!$W18,INT((EF$1-1)/12)))</f>
        <v>0</v>
      </c>
      <c r="EG820" s="238">
        <f>IF(EG$8&lt;ШР!$N18,0,ШР!$T18*POWER(1+ШР!$W18,INT((EG$1-1)/12)))</f>
        <v>0</v>
      </c>
      <c r="EH820" s="238">
        <f>IF(EH$8&lt;ШР!$N18,0,ШР!$T18*POWER(1+ШР!$W18,INT((EH$1-1)/12)))</f>
        <v>0</v>
      </c>
      <c r="EI820" s="238">
        <f>IF(EI$8&lt;ШР!$N18,0,ШР!$T18*POWER(1+ШР!$W18,INT((EI$1-1)/12)))</f>
        <v>0</v>
      </c>
      <c r="EJ820" s="238">
        <f>IF(EJ$8&lt;ШР!$N18,0,ШР!$T18*POWER(1+ШР!$W18,INT((EJ$1-1)/12)))</f>
        <v>0</v>
      </c>
      <c r="EK820" s="238">
        <f>IF(EK$8&lt;ШР!$N18,0,ШР!$T18*POWER(1+ШР!$W18,INT((EK$1-1)/12)))</f>
        <v>0</v>
      </c>
      <c r="EL820" s="238">
        <f>IF(EL$8&lt;ШР!$N18,0,ШР!$T18*POWER(1+ШР!$W18,INT((EL$1-1)/12)))</f>
        <v>0</v>
      </c>
      <c r="EM820" s="238">
        <f>IF(EM$8&lt;ШР!$N18,0,ШР!$T18*POWER(1+ШР!$W18,INT((EM$1-1)/12)))</f>
        <v>0</v>
      </c>
      <c r="EN820" s="238">
        <f>IF(EN$8&lt;ШР!$N18,0,ШР!$T18*POWER(1+ШР!$W18,INT((EN$1-1)/12)))</f>
        <v>0</v>
      </c>
      <c r="EO820" s="238">
        <f>IF(EO$8&lt;ШР!$N18,0,ШР!$T18*POWER(1+ШР!$W18,INT((EO$1-1)/12)))</f>
        <v>0</v>
      </c>
      <c r="EP820" s="238">
        <f>IF(EP$8&lt;ШР!$N18,0,ШР!$T18*POWER(1+ШР!$W18,INT((EP$1-1)/12)))</f>
        <v>0</v>
      </c>
      <c r="EQ820" s="238">
        <f>IF(EQ$8&lt;ШР!$N18,0,ШР!$T18*POWER(1+ШР!$W18,INT((EQ$1-1)/12)))</f>
        <v>0</v>
      </c>
      <c r="ER820" s="238">
        <f>IF(ER$8&lt;ШР!$N18,0,ШР!$T18*POWER(1+ШР!$W18,INT((ER$1-1)/12)))</f>
        <v>0</v>
      </c>
      <c r="ES820" s="238">
        <f>IF(ES$8&lt;ШР!$N18,0,ШР!$T18*POWER(1+ШР!$W18,INT((ES$1-1)/12)))</f>
        <v>0</v>
      </c>
      <c r="ET820" s="238">
        <f>IF(ET$8&lt;ШР!$N18,0,ШР!$T18*POWER(1+ШР!$W18,INT((ET$1-1)/12)))</f>
        <v>0</v>
      </c>
      <c r="EU820" s="238">
        <f>IF(EU$8&lt;ШР!$N18,0,ШР!$T18*POWER(1+ШР!$W18,INT((EU$1-1)/12)))</f>
        <v>0</v>
      </c>
      <c r="EV820" s="238">
        <f>IF(EV$8&lt;ШР!$N18,0,ШР!$T18*POWER(1+ШР!$W18,INT((EV$1-1)/12)))</f>
        <v>0</v>
      </c>
      <c r="EW820" s="238">
        <f>IF(EW$8&lt;ШР!$N18,0,ШР!$T18*POWER(1+ШР!$W18,INT((EW$1-1)/12)))</f>
        <v>0</v>
      </c>
      <c r="EX820" s="238">
        <f>IF(EX$8&lt;ШР!$N18,0,ШР!$T18*POWER(1+ШР!$W18,INT((EX$1-1)/12)))</f>
        <v>0</v>
      </c>
      <c r="EY820" s="238">
        <f>IF(EY$8&lt;ШР!$N18,0,ШР!$T18*POWER(1+ШР!$W18,INT((EY$1-1)/12)))</f>
        <v>0</v>
      </c>
      <c r="EZ820" s="238">
        <f>IF(EZ$8&lt;ШР!$N18,0,ШР!$T18*POWER(1+ШР!$W18,INT((EZ$1-1)/12)))</f>
        <v>0</v>
      </c>
      <c r="FA820" s="238">
        <f>IF(FA$8&lt;ШР!$N18,0,ШР!$T18*POWER(1+ШР!$W18,INT((FA$1-1)/12)))</f>
        <v>0</v>
      </c>
      <c r="FB820" s="238">
        <f>IF(FB$8&lt;ШР!$N18,0,ШР!$T18*POWER(1+ШР!$W18,INT((FB$1-1)/12)))</f>
        <v>0</v>
      </c>
      <c r="FC820" s="238">
        <f>IF(FC$8&lt;ШР!$N18,0,ШР!$T18*POWER(1+ШР!$W18,INT((FC$1-1)/12)))</f>
        <v>0</v>
      </c>
      <c r="FD820" s="238">
        <f>IF(FD$8&lt;ШР!$N18,0,ШР!$T18*POWER(1+ШР!$W18,INT((FD$1-1)/12)))</f>
        <v>0</v>
      </c>
      <c r="FE820" s="238">
        <f>IF(FE$8&lt;ШР!$N18,0,ШР!$T18*POWER(1+ШР!$W18,INT((FE$1-1)/12)))</f>
        <v>0</v>
      </c>
      <c r="FF820" s="238">
        <f>IF(FF$8&lt;ШР!$N18,0,ШР!$T18*POWER(1+ШР!$W18,INT((FF$1-1)/12)))</f>
        <v>0</v>
      </c>
      <c r="FG820" s="238">
        <f>IF(FG$8&lt;ШР!$N18,0,ШР!$T18*POWER(1+ШР!$W18,INT((FG$1-1)/12)))</f>
        <v>0</v>
      </c>
      <c r="FH820" s="238">
        <f>IF(FH$8&lt;ШР!$N18,0,ШР!$T18*POWER(1+ШР!$W18,INT((FH$1-1)/12)))</f>
        <v>0</v>
      </c>
      <c r="FI820" s="238">
        <f>IF(FI$8&lt;ШР!$N18,0,ШР!$T18*POWER(1+ШР!$W18,INT((FI$1-1)/12)))</f>
        <v>0</v>
      </c>
      <c r="FJ820" s="238">
        <f>IF(FJ$8&lt;ШР!$N18,0,ШР!$T18*POWER(1+ШР!$W18,INT((FJ$1-1)/12)))</f>
        <v>0</v>
      </c>
      <c r="FK820" s="238">
        <f>IF(FK$8&lt;ШР!$N18,0,ШР!$T18*POWER(1+ШР!$W18,INT((FK$1-1)/12)))</f>
        <v>0</v>
      </c>
      <c r="FL820" s="238">
        <f>IF(FL$8&lt;ШР!$N18,0,ШР!$T18*POWER(1+ШР!$W18,INT((FL$1-1)/12)))</f>
        <v>0</v>
      </c>
      <c r="FM820" s="238">
        <f>IF(FM$8&lt;ШР!$N18,0,ШР!$T18*POWER(1+ШР!$W18,INT((FM$1-1)/12)))</f>
        <v>0</v>
      </c>
      <c r="FN820" s="238">
        <f>IF(FN$8&lt;ШР!$N18,0,ШР!$T18*POWER(1+ШР!$W18,INT((FN$1-1)/12)))</f>
        <v>0</v>
      </c>
      <c r="FO820" s="238">
        <f>IF(FO$8&lt;ШР!$N18,0,ШР!$T18*POWER(1+ШР!$W18,INT((FO$1-1)/12)))</f>
        <v>0</v>
      </c>
      <c r="FP820" s="238">
        <f>IF(FP$8&lt;ШР!$N18,0,ШР!$T18*POWER(1+ШР!$W18,INT((FP$1-1)/12)))</f>
        <v>0</v>
      </c>
      <c r="FQ820" s="238">
        <f>IF(FQ$8&lt;ШР!$N18,0,ШР!$T18*POWER(1+ШР!$W18,INT((FQ$1-1)/12)))</f>
        <v>0</v>
      </c>
      <c r="FR820" s="238">
        <f>IF(FR$8&lt;ШР!$N18,0,ШР!$T18*POWER(1+ШР!$W18,INT((FR$1-1)/12)))</f>
        <v>0</v>
      </c>
      <c r="FS820" s="238">
        <f>IF(FS$8&lt;ШР!$N18,0,ШР!$T18*POWER(1+ШР!$W18,INT((FS$1-1)/12)))</f>
        <v>0</v>
      </c>
      <c r="FT820" s="238">
        <f>IF(FT$8&lt;ШР!$N18,0,ШР!$T18*POWER(1+ШР!$W18,INT((FT$1-1)/12)))</f>
        <v>0</v>
      </c>
      <c r="FU820" s="238">
        <f>IF(FU$8&lt;ШР!$N18,0,ШР!$T18*POWER(1+ШР!$W18,INT((FU$1-1)/12)))</f>
        <v>0</v>
      </c>
      <c r="FV820" s="238">
        <f>IF(FV$8&lt;ШР!$N18,0,ШР!$T18*POWER(1+ШР!$W18,INT((FV$1-1)/12)))</f>
        <v>0</v>
      </c>
      <c r="FW820" s="238">
        <f>IF(FW$8&lt;ШР!$N18,0,ШР!$T18*POWER(1+ШР!$W18,INT((FW$1-1)/12)))</f>
        <v>0</v>
      </c>
      <c r="FX820" s="238">
        <f>IF(FX$8&lt;ШР!$N18,0,ШР!$T18*POWER(1+ШР!$W18,INT((FX$1-1)/12)))</f>
        <v>0</v>
      </c>
      <c r="FY820" s="238">
        <f>IF(FY$8&lt;ШР!$N18,0,ШР!$T18*POWER(1+ШР!$W18,INT((FY$1-1)/12)))</f>
        <v>0</v>
      </c>
      <c r="FZ820" s="238">
        <f>IF(FZ$8&lt;ШР!$N18,0,ШР!$T18*POWER(1+ШР!$W18,INT((FZ$1-1)/12)))</f>
        <v>0</v>
      </c>
      <c r="GA820" s="238">
        <f>IF(GA$8&lt;ШР!$N18,0,ШР!$T18*POWER(1+ШР!$W18,INT((GA$1-1)/12)))</f>
        <v>0</v>
      </c>
      <c r="GB820" s="238">
        <f>IF(GB$8&lt;ШР!$N18,0,ШР!$T18*POWER(1+ШР!$W18,INT((GB$1-1)/12)))</f>
        <v>0</v>
      </c>
      <c r="GC820" s="238">
        <f>IF(GC$8&lt;ШР!$N18,0,ШР!$T18*POWER(1+ШР!$W18,INT((GC$1-1)/12)))</f>
        <v>0</v>
      </c>
      <c r="GD820" s="238">
        <f>IF(GD$8&lt;ШР!$N18,0,ШР!$T18*POWER(1+ШР!$W18,INT((GD$1-1)/12)))</f>
        <v>0</v>
      </c>
      <c r="GE820" s="238">
        <f>IF(GE$8&lt;ШР!$N18,0,ШР!$T18*POWER(1+ШР!$W18,INT((GE$1-1)/12)))</f>
        <v>0</v>
      </c>
      <c r="GF820" s="238">
        <f>IF(GF$8&lt;ШР!$N18,0,ШР!$T18*POWER(1+ШР!$W18,INT((GF$1-1)/12)))</f>
        <v>0</v>
      </c>
      <c r="GG820" s="238">
        <f>IF(GG$8&lt;ШР!$N18,0,ШР!$T18*POWER(1+ШР!$W18,INT((GG$1-1)/12)))</f>
        <v>0</v>
      </c>
      <c r="GH820" s="238">
        <f>IF(GH$8&lt;ШР!$N18,0,ШР!$T18*POWER(1+ШР!$W18,INT((GH$1-1)/12)))</f>
        <v>0</v>
      </c>
      <c r="GI820" s="238">
        <f>IF(GI$8&lt;ШР!$N18,0,ШР!$T18*POWER(1+ШР!$W18,INT((GI$1-1)/12)))</f>
        <v>0</v>
      </c>
      <c r="GJ820" s="238">
        <f>IF(GJ$8&lt;ШР!$N18,0,ШР!$T18*POWER(1+ШР!$W18,INT((GJ$1-1)/12)))</f>
        <v>0</v>
      </c>
      <c r="GK820" s="238">
        <f>IF(GK$8&lt;ШР!$N18,0,ШР!$T18*POWER(1+ШР!$W18,INT((GK$1-1)/12)))</f>
        <v>0</v>
      </c>
      <c r="GL820" s="238">
        <f>IF(GL$8&lt;ШР!$N18,0,ШР!$T18*POWER(1+ШР!$W18,INT((GL$1-1)/12)))</f>
        <v>0</v>
      </c>
      <c r="GM820" s="238">
        <f>IF(GM$8&lt;ШР!$N18,0,ШР!$T18*POWER(1+ШР!$W18,INT((GM$1-1)/12)))</f>
        <v>0</v>
      </c>
      <c r="GN820" s="238">
        <f>IF(GN$8&lt;ШР!$N18,0,ШР!$T18*POWER(1+ШР!$W18,INT((GN$1-1)/12)))</f>
        <v>0</v>
      </c>
      <c r="GO820" s="238">
        <f>IF(GO$8&lt;ШР!$N18,0,ШР!$T18*POWER(1+ШР!$W18,INT((GO$1-1)/12)))</f>
        <v>0</v>
      </c>
      <c r="GP820" s="238">
        <f>IF(GP$8&lt;ШР!$N18,0,ШР!$T18*POWER(1+ШР!$W18,INT((GP$1-1)/12)))</f>
        <v>0</v>
      </c>
      <c r="GQ820" s="238">
        <f>IF(GQ$8&lt;ШР!$N18,0,ШР!$T18*POWER(1+ШР!$W18,INT((GQ$1-1)/12)))</f>
        <v>0</v>
      </c>
      <c r="GR820" s="238">
        <f>IF(GR$8&lt;ШР!$N18,0,ШР!$T18*POWER(1+ШР!$W18,INT((GR$1-1)/12)))</f>
        <v>0</v>
      </c>
      <c r="GS820" s="238">
        <f>IF(GS$8&lt;ШР!$N18,0,ШР!$T18*POWER(1+ШР!$W18,INT((GS$1-1)/12)))</f>
        <v>0</v>
      </c>
      <c r="GT820" s="238">
        <f>IF(GT$8&lt;ШР!$N18,0,ШР!$T18*POWER(1+ШР!$W18,INT((GT$1-1)/12)))</f>
        <v>0</v>
      </c>
      <c r="GU820" s="238">
        <f>IF(GU$8&lt;ШР!$N18,0,ШР!$T18*POWER(1+ШР!$W18,INT((GU$1-1)/12)))</f>
        <v>0</v>
      </c>
      <c r="GV820" s="238">
        <f>IF(GV$8&lt;ШР!$N18,0,ШР!$T18*POWER(1+ШР!$W18,INT((GV$1-1)/12)))</f>
        <v>0</v>
      </c>
      <c r="GW820" s="238">
        <f>IF(GW$8&lt;ШР!$N18,0,ШР!$T18*POWER(1+ШР!$W18,INT((GW$1-1)/12)))</f>
        <v>0</v>
      </c>
      <c r="GX820" s="238">
        <f>IF(GX$8&lt;ШР!$N18,0,ШР!$T18*POWER(1+ШР!$W18,INT((GX$1-1)/12)))</f>
        <v>0</v>
      </c>
      <c r="GY820" s="238">
        <f>IF(GY$8&lt;ШР!$N18,0,ШР!$T18*POWER(1+ШР!$W18,INT((GY$1-1)/12)))</f>
        <v>0</v>
      </c>
      <c r="GZ820" s="238">
        <f>IF(GZ$8&lt;ШР!$N18,0,ШР!$T18*POWER(1+ШР!$W18,INT((GZ$1-1)/12)))</f>
        <v>0</v>
      </c>
      <c r="HA820" s="228"/>
      <c r="HB820" s="228"/>
    </row>
    <row r="821" spans="1:210" s="239" customFormat="1" ht="10.199999999999999">
      <c r="A821" s="228"/>
      <c r="B821" s="229"/>
      <c r="C821" s="228"/>
      <c r="D821" s="229"/>
      <c r="E821" s="270"/>
      <c r="F821" s="116"/>
      <c r="G821" s="231"/>
      <c r="H821" s="228"/>
      <c r="I821" s="228" t="str">
        <f t="shared" si="3762"/>
        <v>З/п, вкл. НДФЛ, сотрудников с указанной должностью</v>
      </c>
      <c r="J821" s="228"/>
      <c r="K821" s="228"/>
      <c r="L821" s="228"/>
      <c r="M821" s="232"/>
      <c r="N821" s="233">
        <f t="shared" si="3761"/>
        <v>0</v>
      </c>
      <c r="O821" s="228"/>
      <c r="P821" s="231"/>
      <c r="Q821" s="228" t="s">
        <v>26</v>
      </c>
      <c r="R821" s="228"/>
      <c r="S821" s="228"/>
      <c r="T821" s="228"/>
      <c r="U821" s="228"/>
      <c r="V821" s="228"/>
      <c r="W821" s="235"/>
      <c r="X821" s="236"/>
      <c r="Y821" s="231" t="s">
        <v>6</v>
      </c>
      <c r="Z821" s="237"/>
      <c r="AA821" s="238">
        <f>IF(AA$8&lt;ШР!$N19,0,ШР!$T19*POWER(1+ШР!$W19,INT((AA$1-1)/12)))</f>
        <v>0</v>
      </c>
      <c r="AB821" s="238">
        <f>IF(AB$8&lt;ШР!$N19,0,ШР!$T19*POWER(1+ШР!$W19,INT((AB$1-1)/12)))</f>
        <v>0</v>
      </c>
      <c r="AC821" s="238">
        <f>IF(AC$8&lt;ШР!$N19,0,ШР!$T19*POWER(1+ШР!$W19,INT((AC$1-1)/12)))</f>
        <v>0</v>
      </c>
      <c r="AD821" s="238">
        <f>IF(AD$8&lt;ШР!$N19,0,ШР!$T19*POWER(1+ШР!$W19,INT((AD$1-1)/12)))</f>
        <v>0</v>
      </c>
      <c r="AE821" s="238">
        <f>IF(AE$8&lt;ШР!$N19,0,ШР!$T19*POWER(1+ШР!$W19,INT((AE$1-1)/12)))</f>
        <v>0</v>
      </c>
      <c r="AF821" s="238">
        <f>IF(AF$8&lt;ШР!$N19,0,ШР!$T19*POWER(1+ШР!$W19,INT((AF$1-1)/12)))</f>
        <v>0</v>
      </c>
      <c r="AG821" s="238">
        <f>IF(AG$8&lt;ШР!$N19,0,ШР!$T19*POWER(1+ШР!$W19,INT((AG$1-1)/12)))</f>
        <v>0</v>
      </c>
      <c r="AH821" s="238">
        <f>IF(AH$8&lt;ШР!$N19,0,ШР!$T19*POWER(1+ШР!$W19,INT((AH$1-1)/12)))</f>
        <v>0</v>
      </c>
      <c r="AI821" s="238">
        <f>IF(AI$8&lt;ШР!$N19,0,ШР!$T19*POWER(1+ШР!$W19,INT((AI$1-1)/12)))</f>
        <v>0</v>
      </c>
      <c r="AJ821" s="238">
        <f>IF(AJ$8&lt;ШР!$N19,0,ШР!$T19*POWER(1+ШР!$W19,INT((AJ$1-1)/12)))</f>
        <v>0</v>
      </c>
      <c r="AK821" s="238">
        <f>IF(AK$8&lt;ШР!$N19,0,ШР!$T19*POWER(1+ШР!$W19,INT((AK$1-1)/12)))</f>
        <v>0</v>
      </c>
      <c r="AL821" s="238">
        <f>IF(AL$8&lt;ШР!$N19,0,ШР!$T19*POWER(1+ШР!$W19,INT((AL$1-1)/12)))</f>
        <v>0</v>
      </c>
      <c r="AM821" s="238">
        <f>IF(AM$8&lt;ШР!$N19,0,ШР!$T19*POWER(1+ШР!$W19,INT((AM$1-1)/12)))</f>
        <v>0</v>
      </c>
      <c r="AN821" s="238">
        <f>IF(AN$8&lt;ШР!$N19,0,ШР!$T19*POWER(1+ШР!$W19,INT((AN$1-1)/12)))</f>
        <v>0</v>
      </c>
      <c r="AO821" s="238">
        <f>IF(AO$8&lt;ШР!$N19,0,ШР!$T19*POWER(1+ШР!$W19,INT((AO$1-1)/12)))</f>
        <v>0</v>
      </c>
      <c r="AP821" s="238">
        <f>IF(AP$8&lt;ШР!$N19,0,ШР!$T19*POWER(1+ШР!$W19,INT((AP$1-1)/12)))</f>
        <v>0</v>
      </c>
      <c r="AQ821" s="238">
        <f>IF(AQ$8&lt;ШР!$N19,0,ШР!$T19*POWER(1+ШР!$W19,INT((AQ$1-1)/12)))</f>
        <v>0</v>
      </c>
      <c r="AR821" s="238">
        <f>IF(AR$8&lt;ШР!$N19,0,ШР!$T19*POWER(1+ШР!$W19,INT((AR$1-1)/12)))</f>
        <v>0</v>
      </c>
      <c r="AS821" s="238">
        <f>IF(AS$8&lt;ШР!$N19,0,ШР!$T19*POWER(1+ШР!$W19,INT((AS$1-1)/12)))</f>
        <v>0</v>
      </c>
      <c r="AT821" s="238">
        <f>IF(AT$8&lt;ШР!$N19,0,ШР!$T19*POWER(1+ШР!$W19,INT((AT$1-1)/12)))</f>
        <v>0</v>
      </c>
      <c r="AU821" s="238">
        <f>IF(AU$8&lt;ШР!$N19,0,ШР!$T19*POWER(1+ШР!$W19,INT((AU$1-1)/12)))</f>
        <v>0</v>
      </c>
      <c r="AV821" s="238">
        <f>IF(AV$8&lt;ШР!$N19,0,ШР!$T19*POWER(1+ШР!$W19,INT((AV$1-1)/12)))</f>
        <v>0</v>
      </c>
      <c r="AW821" s="238">
        <f>IF(AW$8&lt;ШР!$N19,0,ШР!$T19*POWER(1+ШР!$W19,INT((AW$1-1)/12)))</f>
        <v>0</v>
      </c>
      <c r="AX821" s="238">
        <f>IF(AX$8&lt;ШР!$N19,0,ШР!$T19*POWER(1+ШР!$W19,INT((AX$1-1)/12)))</f>
        <v>0</v>
      </c>
      <c r="AY821" s="238">
        <f>IF(AY$8&lt;ШР!$N19,0,ШР!$T19*POWER(1+ШР!$W19,INT((AY$1-1)/12)))</f>
        <v>0</v>
      </c>
      <c r="AZ821" s="238">
        <f>IF(AZ$8&lt;ШР!$N19,0,ШР!$T19*POWER(1+ШР!$W19,INT((AZ$1-1)/12)))</f>
        <v>0</v>
      </c>
      <c r="BA821" s="238">
        <f>IF(BA$8&lt;ШР!$N19,0,ШР!$T19*POWER(1+ШР!$W19,INT((BA$1-1)/12)))</f>
        <v>0</v>
      </c>
      <c r="BB821" s="238">
        <f>IF(BB$8&lt;ШР!$N19,0,ШР!$T19*POWER(1+ШР!$W19,INT((BB$1-1)/12)))</f>
        <v>0</v>
      </c>
      <c r="BC821" s="238">
        <f>IF(BC$8&lt;ШР!$N19,0,ШР!$T19*POWER(1+ШР!$W19,INT((BC$1-1)/12)))</f>
        <v>0</v>
      </c>
      <c r="BD821" s="238">
        <f>IF(BD$8&lt;ШР!$N19,0,ШР!$T19*POWER(1+ШР!$W19,INT((BD$1-1)/12)))</f>
        <v>0</v>
      </c>
      <c r="BE821" s="238">
        <f>IF(BE$8&lt;ШР!$N19,0,ШР!$T19*POWER(1+ШР!$W19,INT((BE$1-1)/12)))</f>
        <v>0</v>
      </c>
      <c r="BF821" s="238">
        <f>IF(BF$8&lt;ШР!$N19,0,ШР!$T19*POWER(1+ШР!$W19,INT((BF$1-1)/12)))</f>
        <v>0</v>
      </c>
      <c r="BG821" s="238">
        <f>IF(BG$8&lt;ШР!$N19,0,ШР!$T19*POWER(1+ШР!$W19,INT((BG$1-1)/12)))</f>
        <v>0</v>
      </c>
      <c r="BH821" s="238">
        <f>IF(BH$8&lt;ШР!$N19,0,ШР!$T19*POWER(1+ШР!$W19,INT((BH$1-1)/12)))</f>
        <v>0</v>
      </c>
      <c r="BI821" s="238">
        <f>IF(BI$8&lt;ШР!$N19,0,ШР!$T19*POWER(1+ШР!$W19,INT((BI$1-1)/12)))</f>
        <v>0</v>
      </c>
      <c r="BJ821" s="238">
        <f>IF(BJ$8&lt;ШР!$N19,0,ШР!$T19*POWER(1+ШР!$W19,INT((BJ$1-1)/12)))</f>
        <v>0</v>
      </c>
      <c r="BK821" s="238">
        <f>IF(BK$8&lt;ШР!$N19,0,ШР!$T19*POWER(1+ШР!$W19,INT((BK$1-1)/12)))</f>
        <v>0</v>
      </c>
      <c r="BL821" s="238">
        <f>IF(BL$8&lt;ШР!$N19,0,ШР!$T19*POWER(1+ШР!$W19,INT((BL$1-1)/12)))</f>
        <v>0</v>
      </c>
      <c r="BM821" s="238">
        <f>IF(BM$8&lt;ШР!$N19,0,ШР!$T19*POWER(1+ШР!$W19,INT((BM$1-1)/12)))</f>
        <v>0</v>
      </c>
      <c r="BN821" s="238">
        <f>IF(BN$8&lt;ШР!$N19,0,ШР!$T19*POWER(1+ШР!$W19,INT((BN$1-1)/12)))</f>
        <v>0</v>
      </c>
      <c r="BO821" s="238">
        <f>IF(BO$8&lt;ШР!$N19,0,ШР!$T19*POWER(1+ШР!$W19,INT((BO$1-1)/12)))</f>
        <v>0</v>
      </c>
      <c r="BP821" s="238">
        <f>IF(BP$8&lt;ШР!$N19,0,ШР!$T19*POWER(1+ШР!$W19,INT((BP$1-1)/12)))</f>
        <v>0</v>
      </c>
      <c r="BQ821" s="238">
        <f>IF(BQ$8&lt;ШР!$N19,0,ШР!$T19*POWER(1+ШР!$W19,INT((BQ$1-1)/12)))</f>
        <v>0</v>
      </c>
      <c r="BR821" s="238">
        <f>IF(BR$8&lt;ШР!$N19,0,ШР!$T19*POWER(1+ШР!$W19,INT((BR$1-1)/12)))</f>
        <v>0</v>
      </c>
      <c r="BS821" s="238">
        <f>IF(BS$8&lt;ШР!$N19,0,ШР!$T19*POWER(1+ШР!$W19,INT((BS$1-1)/12)))</f>
        <v>0</v>
      </c>
      <c r="BT821" s="238">
        <f>IF(BT$8&lt;ШР!$N19,0,ШР!$T19*POWER(1+ШР!$W19,INT((BT$1-1)/12)))</f>
        <v>0</v>
      </c>
      <c r="BU821" s="238">
        <f>IF(BU$8&lt;ШР!$N19,0,ШР!$T19*POWER(1+ШР!$W19,INT((BU$1-1)/12)))</f>
        <v>0</v>
      </c>
      <c r="BV821" s="238">
        <f>IF(BV$8&lt;ШР!$N19,0,ШР!$T19*POWER(1+ШР!$W19,INT((BV$1-1)/12)))</f>
        <v>0</v>
      </c>
      <c r="BW821" s="238">
        <f>IF(BW$8&lt;ШР!$N19,0,ШР!$T19*POWER(1+ШР!$W19,INT((BW$1-1)/12)))</f>
        <v>0</v>
      </c>
      <c r="BX821" s="238">
        <f>IF(BX$8&lt;ШР!$N19,0,ШР!$T19*POWER(1+ШР!$W19,INT((BX$1-1)/12)))</f>
        <v>0</v>
      </c>
      <c r="BY821" s="238">
        <f>IF(BY$8&lt;ШР!$N19,0,ШР!$T19*POWER(1+ШР!$W19,INT((BY$1-1)/12)))</f>
        <v>0</v>
      </c>
      <c r="BZ821" s="238">
        <f>IF(BZ$8&lt;ШР!$N19,0,ШР!$T19*POWER(1+ШР!$W19,INT((BZ$1-1)/12)))</f>
        <v>0</v>
      </c>
      <c r="CA821" s="238">
        <f>IF(CA$8&lt;ШР!$N19,0,ШР!$T19*POWER(1+ШР!$W19,INT((CA$1-1)/12)))</f>
        <v>0</v>
      </c>
      <c r="CB821" s="238">
        <f>IF(CB$8&lt;ШР!$N19,0,ШР!$T19*POWER(1+ШР!$W19,INT((CB$1-1)/12)))</f>
        <v>0</v>
      </c>
      <c r="CC821" s="238">
        <f>IF(CC$8&lt;ШР!$N19,0,ШР!$T19*POWER(1+ШР!$W19,INT((CC$1-1)/12)))</f>
        <v>0</v>
      </c>
      <c r="CD821" s="238">
        <f>IF(CD$8&lt;ШР!$N19,0,ШР!$T19*POWER(1+ШР!$W19,INT((CD$1-1)/12)))</f>
        <v>0</v>
      </c>
      <c r="CE821" s="238">
        <f>IF(CE$8&lt;ШР!$N19,0,ШР!$T19*POWER(1+ШР!$W19,INT((CE$1-1)/12)))</f>
        <v>0</v>
      </c>
      <c r="CF821" s="238">
        <f>IF(CF$8&lt;ШР!$N19,0,ШР!$T19*POWER(1+ШР!$W19,INT((CF$1-1)/12)))</f>
        <v>0</v>
      </c>
      <c r="CG821" s="238">
        <f>IF(CG$8&lt;ШР!$N19,0,ШР!$T19*POWER(1+ШР!$W19,INT((CG$1-1)/12)))</f>
        <v>0</v>
      </c>
      <c r="CH821" s="238">
        <f>IF(CH$8&lt;ШР!$N19,0,ШР!$T19*POWER(1+ШР!$W19,INT((CH$1-1)/12)))</f>
        <v>0</v>
      </c>
      <c r="CI821" s="238">
        <f>IF(CI$8&lt;ШР!$N19,0,ШР!$T19*POWER(1+ШР!$W19,INT((CI$1-1)/12)))</f>
        <v>0</v>
      </c>
      <c r="CJ821" s="238">
        <f>IF(CJ$8&lt;ШР!$N19,0,ШР!$T19*POWER(1+ШР!$W19,INT((CJ$1-1)/12)))</f>
        <v>0</v>
      </c>
      <c r="CK821" s="238">
        <f>IF(CK$8&lt;ШР!$N19,0,ШР!$T19*POWER(1+ШР!$W19,INT((CK$1-1)/12)))</f>
        <v>0</v>
      </c>
      <c r="CL821" s="238">
        <f>IF(CL$8&lt;ШР!$N19,0,ШР!$T19*POWER(1+ШР!$W19,INT((CL$1-1)/12)))</f>
        <v>0</v>
      </c>
      <c r="CM821" s="238">
        <f>IF(CM$8&lt;ШР!$N19,0,ШР!$T19*POWER(1+ШР!$W19,INT((CM$1-1)/12)))</f>
        <v>0</v>
      </c>
      <c r="CN821" s="238">
        <f>IF(CN$8&lt;ШР!$N19,0,ШР!$T19*POWER(1+ШР!$W19,INT((CN$1-1)/12)))</f>
        <v>0</v>
      </c>
      <c r="CO821" s="238">
        <f>IF(CO$8&lt;ШР!$N19,0,ШР!$T19*POWER(1+ШР!$W19,INT((CO$1-1)/12)))</f>
        <v>0</v>
      </c>
      <c r="CP821" s="238">
        <f>IF(CP$8&lt;ШР!$N19,0,ШР!$T19*POWER(1+ШР!$W19,INT((CP$1-1)/12)))</f>
        <v>0</v>
      </c>
      <c r="CQ821" s="238">
        <f>IF(CQ$8&lt;ШР!$N19,0,ШР!$T19*POWER(1+ШР!$W19,INT((CQ$1-1)/12)))</f>
        <v>0</v>
      </c>
      <c r="CR821" s="238">
        <f>IF(CR$8&lt;ШР!$N19,0,ШР!$T19*POWER(1+ШР!$W19,INT((CR$1-1)/12)))</f>
        <v>0</v>
      </c>
      <c r="CS821" s="238">
        <f>IF(CS$8&lt;ШР!$N19,0,ШР!$T19*POWER(1+ШР!$W19,INT((CS$1-1)/12)))</f>
        <v>0</v>
      </c>
      <c r="CT821" s="238">
        <f>IF(CT$8&lt;ШР!$N19,0,ШР!$T19*POWER(1+ШР!$W19,INT((CT$1-1)/12)))</f>
        <v>0</v>
      </c>
      <c r="CU821" s="238">
        <f>IF(CU$8&lt;ШР!$N19,0,ШР!$T19*POWER(1+ШР!$W19,INT((CU$1-1)/12)))</f>
        <v>0</v>
      </c>
      <c r="CV821" s="238">
        <f>IF(CV$8&lt;ШР!$N19,0,ШР!$T19*POWER(1+ШР!$W19,INT((CV$1-1)/12)))</f>
        <v>0</v>
      </c>
      <c r="CW821" s="238">
        <f>IF(CW$8&lt;ШР!$N19,0,ШР!$T19*POWER(1+ШР!$W19,INT((CW$1-1)/12)))</f>
        <v>0</v>
      </c>
      <c r="CX821" s="238">
        <f>IF(CX$8&lt;ШР!$N19,0,ШР!$T19*POWER(1+ШР!$W19,INT((CX$1-1)/12)))</f>
        <v>0</v>
      </c>
      <c r="CY821" s="238">
        <f>IF(CY$8&lt;ШР!$N19,0,ШР!$T19*POWER(1+ШР!$W19,INT((CY$1-1)/12)))</f>
        <v>0</v>
      </c>
      <c r="CZ821" s="238">
        <f>IF(CZ$8&lt;ШР!$N19,0,ШР!$T19*POWER(1+ШР!$W19,INT((CZ$1-1)/12)))</f>
        <v>0</v>
      </c>
      <c r="DA821" s="238">
        <f>IF(DA$8&lt;ШР!$N19,0,ШР!$T19*POWER(1+ШР!$W19,INT((DA$1-1)/12)))</f>
        <v>0</v>
      </c>
      <c r="DB821" s="238">
        <f>IF(DB$8&lt;ШР!$N19,0,ШР!$T19*POWER(1+ШР!$W19,INT((DB$1-1)/12)))</f>
        <v>0</v>
      </c>
      <c r="DC821" s="238">
        <f>IF(DC$8&lt;ШР!$N19,0,ШР!$T19*POWER(1+ШР!$W19,INT((DC$1-1)/12)))</f>
        <v>0</v>
      </c>
      <c r="DD821" s="238">
        <f>IF(DD$8&lt;ШР!$N19,0,ШР!$T19*POWER(1+ШР!$W19,INT((DD$1-1)/12)))</f>
        <v>0</v>
      </c>
      <c r="DE821" s="238">
        <f>IF(DE$8&lt;ШР!$N19,0,ШР!$T19*POWER(1+ШР!$W19,INT((DE$1-1)/12)))</f>
        <v>0</v>
      </c>
      <c r="DF821" s="238">
        <f>IF(DF$8&lt;ШР!$N19,0,ШР!$T19*POWER(1+ШР!$W19,INT((DF$1-1)/12)))</f>
        <v>0</v>
      </c>
      <c r="DG821" s="238">
        <f>IF(DG$8&lt;ШР!$N19,0,ШР!$T19*POWER(1+ШР!$W19,INT((DG$1-1)/12)))</f>
        <v>0</v>
      </c>
      <c r="DH821" s="238">
        <f>IF(DH$8&lt;ШР!$N19,0,ШР!$T19*POWER(1+ШР!$W19,INT((DH$1-1)/12)))</f>
        <v>0</v>
      </c>
      <c r="DI821" s="238">
        <f>IF(DI$8&lt;ШР!$N19,0,ШР!$T19*POWER(1+ШР!$W19,INT((DI$1-1)/12)))</f>
        <v>0</v>
      </c>
      <c r="DJ821" s="238">
        <f>IF(DJ$8&lt;ШР!$N19,0,ШР!$T19*POWER(1+ШР!$W19,INT((DJ$1-1)/12)))</f>
        <v>0</v>
      </c>
      <c r="DK821" s="238">
        <f>IF(DK$8&lt;ШР!$N19,0,ШР!$T19*POWER(1+ШР!$W19,INT((DK$1-1)/12)))</f>
        <v>0</v>
      </c>
      <c r="DL821" s="238">
        <f>IF(DL$8&lt;ШР!$N19,0,ШР!$T19*POWER(1+ШР!$W19,INT((DL$1-1)/12)))</f>
        <v>0</v>
      </c>
      <c r="DM821" s="238">
        <f>IF(DM$8&lt;ШР!$N19,0,ШР!$T19*POWER(1+ШР!$W19,INT((DM$1-1)/12)))</f>
        <v>0</v>
      </c>
      <c r="DN821" s="238">
        <f>IF(DN$8&lt;ШР!$N19,0,ШР!$T19*POWER(1+ШР!$W19,INT((DN$1-1)/12)))</f>
        <v>0</v>
      </c>
      <c r="DO821" s="238">
        <f>IF(DO$8&lt;ШР!$N19,0,ШР!$T19*POWER(1+ШР!$W19,INT((DO$1-1)/12)))</f>
        <v>0</v>
      </c>
      <c r="DP821" s="238">
        <f>IF(DP$8&lt;ШР!$N19,0,ШР!$T19*POWER(1+ШР!$W19,INT((DP$1-1)/12)))</f>
        <v>0</v>
      </c>
      <c r="DQ821" s="238">
        <f>IF(DQ$8&lt;ШР!$N19,0,ШР!$T19*POWER(1+ШР!$W19,INT((DQ$1-1)/12)))</f>
        <v>0</v>
      </c>
      <c r="DR821" s="238">
        <f>IF(DR$8&lt;ШР!$N19,0,ШР!$T19*POWER(1+ШР!$W19,INT((DR$1-1)/12)))</f>
        <v>0</v>
      </c>
      <c r="DS821" s="238">
        <f>IF(DS$8&lt;ШР!$N19,0,ШР!$T19*POWER(1+ШР!$W19,INT((DS$1-1)/12)))</f>
        <v>0</v>
      </c>
      <c r="DT821" s="238">
        <f>IF(DT$8&lt;ШР!$N19,0,ШР!$T19*POWER(1+ШР!$W19,INT((DT$1-1)/12)))</f>
        <v>0</v>
      </c>
      <c r="DU821" s="238">
        <f>IF(DU$8&lt;ШР!$N19,0,ШР!$T19*POWER(1+ШР!$W19,INT((DU$1-1)/12)))</f>
        <v>0</v>
      </c>
      <c r="DV821" s="238">
        <f>IF(DV$8&lt;ШР!$N19,0,ШР!$T19*POWER(1+ШР!$W19,INT((DV$1-1)/12)))</f>
        <v>0</v>
      </c>
      <c r="DW821" s="238">
        <f>IF(DW$8&lt;ШР!$N19,0,ШР!$T19*POWER(1+ШР!$W19,INT((DW$1-1)/12)))</f>
        <v>0</v>
      </c>
      <c r="DX821" s="238">
        <f>IF(DX$8&lt;ШР!$N19,0,ШР!$T19*POWER(1+ШР!$W19,INT((DX$1-1)/12)))</f>
        <v>0</v>
      </c>
      <c r="DY821" s="238">
        <f>IF(DY$8&lt;ШР!$N19,0,ШР!$T19*POWER(1+ШР!$W19,INT((DY$1-1)/12)))</f>
        <v>0</v>
      </c>
      <c r="DZ821" s="238">
        <f>IF(DZ$8&lt;ШР!$N19,0,ШР!$T19*POWER(1+ШР!$W19,INT((DZ$1-1)/12)))</f>
        <v>0</v>
      </c>
      <c r="EA821" s="238">
        <f>IF(EA$8&lt;ШР!$N19,0,ШР!$T19*POWER(1+ШР!$W19,INT((EA$1-1)/12)))</f>
        <v>0</v>
      </c>
      <c r="EB821" s="238">
        <f>IF(EB$8&lt;ШР!$N19,0,ШР!$T19*POWER(1+ШР!$W19,INT((EB$1-1)/12)))</f>
        <v>0</v>
      </c>
      <c r="EC821" s="238">
        <f>IF(EC$8&lt;ШР!$N19,0,ШР!$T19*POWER(1+ШР!$W19,INT((EC$1-1)/12)))</f>
        <v>0</v>
      </c>
      <c r="ED821" s="238">
        <f>IF(ED$8&lt;ШР!$N19,0,ШР!$T19*POWER(1+ШР!$W19,INT((ED$1-1)/12)))</f>
        <v>0</v>
      </c>
      <c r="EE821" s="238">
        <f>IF(EE$8&lt;ШР!$N19,0,ШР!$T19*POWER(1+ШР!$W19,INT((EE$1-1)/12)))</f>
        <v>0</v>
      </c>
      <c r="EF821" s="238">
        <f>IF(EF$8&lt;ШР!$N19,0,ШР!$T19*POWER(1+ШР!$W19,INT((EF$1-1)/12)))</f>
        <v>0</v>
      </c>
      <c r="EG821" s="238">
        <f>IF(EG$8&lt;ШР!$N19,0,ШР!$T19*POWER(1+ШР!$W19,INT((EG$1-1)/12)))</f>
        <v>0</v>
      </c>
      <c r="EH821" s="238">
        <f>IF(EH$8&lt;ШР!$N19,0,ШР!$T19*POWER(1+ШР!$W19,INT((EH$1-1)/12)))</f>
        <v>0</v>
      </c>
      <c r="EI821" s="238">
        <f>IF(EI$8&lt;ШР!$N19,0,ШР!$T19*POWER(1+ШР!$W19,INT((EI$1-1)/12)))</f>
        <v>0</v>
      </c>
      <c r="EJ821" s="238">
        <f>IF(EJ$8&lt;ШР!$N19,0,ШР!$T19*POWER(1+ШР!$W19,INT((EJ$1-1)/12)))</f>
        <v>0</v>
      </c>
      <c r="EK821" s="238">
        <f>IF(EK$8&lt;ШР!$N19,0,ШР!$T19*POWER(1+ШР!$W19,INT((EK$1-1)/12)))</f>
        <v>0</v>
      </c>
      <c r="EL821" s="238">
        <f>IF(EL$8&lt;ШР!$N19,0,ШР!$T19*POWER(1+ШР!$W19,INT((EL$1-1)/12)))</f>
        <v>0</v>
      </c>
      <c r="EM821" s="238">
        <f>IF(EM$8&lt;ШР!$N19,0,ШР!$T19*POWER(1+ШР!$W19,INT((EM$1-1)/12)))</f>
        <v>0</v>
      </c>
      <c r="EN821" s="238">
        <f>IF(EN$8&lt;ШР!$N19,0,ШР!$T19*POWER(1+ШР!$W19,INT((EN$1-1)/12)))</f>
        <v>0</v>
      </c>
      <c r="EO821" s="238">
        <f>IF(EO$8&lt;ШР!$N19,0,ШР!$T19*POWER(1+ШР!$W19,INT((EO$1-1)/12)))</f>
        <v>0</v>
      </c>
      <c r="EP821" s="238">
        <f>IF(EP$8&lt;ШР!$N19,0,ШР!$T19*POWER(1+ШР!$W19,INT((EP$1-1)/12)))</f>
        <v>0</v>
      </c>
      <c r="EQ821" s="238">
        <f>IF(EQ$8&lt;ШР!$N19,0,ШР!$T19*POWER(1+ШР!$W19,INT((EQ$1-1)/12)))</f>
        <v>0</v>
      </c>
      <c r="ER821" s="238">
        <f>IF(ER$8&lt;ШР!$N19,0,ШР!$T19*POWER(1+ШР!$W19,INT((ER$1-1)/12)))</f>
        <v>0</v>
      </c>
      <c r="ES821" s="238">
        <f>IF(ES$8&lt;ШР!$N19,0,ШР!$T19*POWER(1+ШР!$W19,INT((ES$1-1)/12)))</f>
        <v>0</v>
      </c>
      <c r="ET821" s="238">
        <f>IF(ET$8&lt;ШР!$N19,0,ШР!$T19*POWER(1+ШР!$W19,INT((ET$1-1)/12)))</f>
        <v>0</v>
      </c>
      <c r="EU821" s="238">
        <f>IF(EU$8&lt;ШР!$N19,0,ШР!$T19*POWER(1+ШР!$W19,INT((EU$1-1)/12)))</f>
        <v>0</v>
      </c>
      <c r="EV821" s="238">
        <f>IF(EV$8&lt;ШР!$N19,0,ШР!$T19*POWER(1+ШР!$W19,INT((EV$1-1)/12)))</f>
        <v>0</v>
      </c>
      <c r="EW821" s="238">
        <f>IF(EW$8&lt;ШР!$N19,0,ШР!$T19*POWER(1+ШР!$W19,INT((EW$1-1)/12)))</f>
        <v>0</v>
      </c>
      <c r="EX821" s="238">
        <f>IF(EX$8&lt;ШР!$N19,0,ШР!$T19*POWER(1+ШР!$W19,INT((EX$1-1)/12)))</f>
        <v>0</v>
      </c>
      <c r="EY821" s="238">
        <f>IF(EY$8&lt;ШР!$N19,0,ШР!$T19*POWER(1+ШР!$W19,INT((EY$1-1)/12)))</f>
        <v>0</v>
      </c>
      <c r="EZ821" s="238">
        <f>IF(EZ$8&lt;ШР!$N19,0,ШР!$T19*POWER(1+ШР!$W19,INT((EZ$1-1)/12)))</f>
        <v>0</v>
      </c>
      <c r="FA821" s="238">
        <f>IF(FA$8&lt;ШР!$N19,0,ШР!$T19*POWER(1+ШР!$W19,INT((FA$1-1)/12)))</f>
        <v>0</v>
      </c>
      <c r="FB821" s="238">
        <f>IF(FB$8&lt;ШР!$N19,0,ШР!$T19*POWER(1+ШР!$W19,INT((FB$1-1)/12)))</f>
        <v>0</v>
      </c>
      <c r="FC821" s="238">
        <f>IF(FC$8&lt;ШР!$N19,0,ШР!$T19*POWER(1+ШР!$W19,INT((FC$1-1)/12)))</f>
        <v>0</v>
      </c>
      <c r="FD821" s="238">
        <f>IF(FD$8&lt;ШР!$N19,0,ШР!$T19*POWER(1+ШР!$W19,INT((FD$1-1)/12)))</f>
        <v>0</v>
      </c>
      <c r="FE821" s="238">
        <f>IF(FE$8&lt;ШР!$N19,0,ШР!$T19*POWER(1+ШР!$W19,INT((FE$1-1)/12)))</f>
        <v>0</v>
      </c>
      <c r="FF821" s="238">
        <f>IF(FF$8&lt;ШР!$N19,0,ШР!$T19*POWER(1+ШР!$W19,INT((FF$1-1)/12)))</f>
        <v>0</v>
      </c>
      <c r="FG821" s="238">
        <f>IF(FG$8&lt;ШР!$N19,0,ШР!$T19*POWER(1+ШР!$W19,INT((FG$1-1)/12)))</f>
        <v>0</v>
      </c>
      <c r="FH821" s="238">
        <f>IF(FH$8&lt;ШР!$N19,0,ШР!$T19*POWER(1+ШР!$W19,INT((FH$1-1)/12)))</f>
        <v>0</v>
      </c>
      <c r="FI821" s="238">
        <f>IF(FI$8&lt;ШР!$N19,0,ШР!$T19*POWER(1+ШР!$W19,INT((FI$1-1)/12)))</f>
        <v>0</v>
      </c>
      <c r="FJ821" s="238">
        <f>IF(FJ$8&lt;ШР!$N19,0,ШР!$T19*POWER(1+ШР!$W19,INT((FJ$1-1)/12)))</f>
        <v>0</v>
      </c>
      <c r="FK821" s="238">
        <f>IF(FK$8&lt;ШР!$N19,0,ШР!$T19*POWER(1+ШР!$W19,INT((FK$1-1)/12)))</f>
        <v>0</v>
      </c>
      <c r="FL821" s="238">
        <f>IF(FL$8&lt;ШР!$N19,0,ШР!$T19*POWER(1+ШР!$W19,INT((FL$1-1)/12)))</f>
        <v>0</v>
      </c>
      <c r="FM821" s="238">
        <f>IF(FM$8&lt;ШР!$N19,0,ШР!$T19*POWER(1+ШР!$W19,INT((FM$1-1)/12)))</f>
        <v>0</v>
      </c>
      <c r="FN821" s="238">
        <f>IF(FN$8&lt;ШР!$N19,0,ШР!$T19*POWER(1+ШР!$W19,INT((FN$1-1)/12)))</f>
        <v>0</v>
      </c>
      <c r="FO821" s="238">
        <f>IF(FO$8&lt;ШР!$N19,0,ШР!$T19*POWER(1+ШР!$W19,INT((FO$1-1)/12)))</f>
        <v>0</v>
      </c>
      <c r="FP821" s="238">
        <f>IF(FP$8&lt;ШР!$N19,0,ШР!$T19*POWER(1+ШР!$W19,INT((FP$1-1)/12)))</f>
        <v>0</v>
      </c>
      <c r="FQ821" s="238">
        <f>IF(FQ$8&lt;ШР!$N19,0,ШР!$T19*POWER(1+ШР!$W19,INT((FQ$1-1)/12)))</f>
        <v>0</v>
      </c>
      <c r="FR821" s="238">
        <f>IF(FR$8&lt;ШР!$N19,0,ШР!$T19*POWER(1+ШР!$W19,INT((FR$1-1)/12)))</f>
        <v>0</v>
      </c>
      <c r="FS821" s="238">
        <f>IF(FS$8&lt;ШР!$N19,0,ШР!$T19*POWER(1+ШР!$W19,INT((FS$1-1)/12)))</f>
        <v>0</v>
      </c>
      <c r="FT821" s="238">
        <f>IF(FT$8&lt;ШР!$N19,0,ШР!$T19*POWER(1+ШР!$W19,INT((FT$1-1)/12)))</f>
        <v>0</v>
      </c>
      <c r="FU821" s="238">
        <f>IF(FU$8&lt;ШР!$N19,0,ШР!$T19*POWER(1+ШР!$W19,INT((FU$1-1)/12)))</f>
        <v>0</v>
      </c>
      <c r="FV821" s="238">
        <f>IF(FV$8&lt;ШР!$N19,0,ШР!$T19*POWER(1+ШР!$W19,INT((FV$1-1)/12)))</f>
        <v>0</v>
      </c>
      <c r="FW821" s="238">
        <f>IF(FW$8&lt;ШР!$N19,0,ШР!$T19*POWER(1+ШР!$W19,INT((FW$1-1)/12)))</f>
        <v>0</v>
      </c>
      <c r="FX821" s="238">
        <f>IF(FX$8&lt;ШР!$N19,0,ШР!$T19*POWER(1+ШР!$W19,INT((FX$1-1)/12)))</f>
        <v>0</v>
      </c>
      <c r="FY821" s="238">
        <f>IF(FY$8&lt;ШР!$N19,0,ШР!$T19*POWER(1+ШР!$W19,INT((FY$1-1)/12)))</f>
        <v>0</v>
      </c>
      <c r="FZ821" s="238">
        <f>IF(FZ$8&lt;ШР!$N19,0,ШР!$T19*POWER(1+ШР!$W19,INT((FZ$1-1)/12)))</f>
        <v>0</v>
      </c>
      <c r="GA821" s="238">
        <f>IF(GA$8&lt;ШР!$N19,0,ШР!$T19*POWER(1+ШР!$W19,INT((GA$1-1)/12)))</f>
        <v>0</v>
      </c>
      <c r="GB821" s="238">
        <f>IF(GB$8&lt;ШР!$N19,0,ШР!$T19*POWER(1+ШР!$W19,INT((GB$1-1)/12)))</f>
        <v>0</v>
      </c>
      <c r="GC821" s="238">
        <f>IF(GC$8&lt;ШР!$N19,0,ШР!$T19*POWER(1+ШР!$W19,INT((GC$1-1)/12)))</f>
        <v>0</v>
      </c>
      <c r="GD821" s="238">
        <f>IF(GD$8&lt;ШР!$N19,0,ШР!$T19*POWER(1+ШР!$W19,INT((GD$1-1)/12)))</f>
        <v>0</v>
      </c>
      <c r="GE821" s="238">
        <f>IF(GE$8&lt;ШР!$N19,0,ШР!$T19*POWER(1+ШР!$W19,INT((GE$1-1)/12)))</f>
        <v>0</v>
      </c>
      <c r="GF821" s="238">
        <f>IF(GF$8&lt;ШР!$N19,0,ШР!$T19*POWER(1+ШР!$W19,INT((GF$1-1)/12)))</f>
        <v>0</v>
      </c>
      <c r="GG821" s="238">
        <f>IF(GG$8&lt;ШР!$N19,0,ШР!$T19*POWER(1+ШР!$W19,INT((GG$1-1)/12)))</f>
        <v>0</v>
      </c>
      <c r="GH821" s="238">
        <f>IF(GH$8&lt;ШР!$N19,0,ШР!$T19*POWER(1+ШР!$W19,INT((GH$1-1)/12)))</f>
        <v>0</v>
      </c>
      <c r="GI821" s="238">
        <f>IF(GI$8&lt;ШР!$N19,0,ШР!$T19*POWER(1+ШР!$W19,INT((GI$1-1)/12)))</f>
        <v>0</v>
      </c>
      <c r="GJ821" s="238">
        <f>IF(GJ$8&lt;ШР!$N19,0,ШР!$T19*POWER(1+ШР!$W19,INT((GJ$1-1)/12)))</f>
        <v>0</v>
      </c>
      <c r="GK821" s="238">
        <f>IF(GK$8&lt;ШР!$N19,0,ШР!$T19*POWER(1+ШР!$W19,INT((GK$1-1)/12)))</f>
        <v>0</v>
      </c>
      <c r="GL821" s="238">
        <f>IF(GL$8&lt;ШР!$N19,0,ШР!$T19*POWER(1+ШР!$W19,INT((GL$1-1)/12)))</f>
        <v>0</v>
      </c>
      <c r="GM821" s="238">
        <f>IF(GM$8&lt;ШР!$N19,0,ШР!$T19*POWER(1+ШР!$W19,INT((GM$1-1)/12)))</f>
        <v>0</v>
      </c>
      <c r="GN821" s="238">
        <f>IF(GN$8&lt;ШР!$N19,0,ШР!$T19*POWER(1+ШР!$W19,INT((GN$1-1)/12)))</f>
        <v>0</v>
      </c>
      <c r="GO821" s="238">
        <f>IF(GO$8&lt;ШР!$N19,0,ШР!$T19*POWER(1+ШР!$W19,INT((GO$1-1)/12)))</f>
        <v>0</v>
      </c>
      <c r="GP821" s="238">
        <f>IF(GP$8&lt;ШР!$N19,0,ШР!$T19*POWER(1+ШР!$W19,INT((GP$1-1)/12)))</f>
        <v>0</v>
      </c>
      <c r="GQ821" s="238">
        <f>IF(GQ$8&lt;ШР!$N19,0,ШР!$T19*POWER(1+ШР!$W19,INT((GQ$1-1)/12)))</f>
        <v>0</v>
      </c>
      <c r="GR821" s="238">
        <f>IF(GR$8&lt;ШР!$N19,0,ШР!$T19*POWER(1+ШР!$W19,INT((GR$1-1)/12)))</f>
        <v>0</v>
      </c>
      <c r="GS821" s="238">
        <f>IF(GS$8&lt;ШР!$N19,0,ШР!$T19*POWER(1+ШР!$W19,INT((GS$1-1)/12)))</f>
        <v>0</v>
      </c>
      <c r="GT821" s="238">
        <f>IF(GT$8&lt;ШР!$N19,0,ШР!$T19*POWER(1+ШР!$W19,INT((GT$1-1)/12)))</f>
        <v>0</v>
      </c>
      <c r="GU821" s="238">
        <f>IF(GU$8&lt;ШР!$N19,0,ШР!$T19*POWER(1+ШР!$W19,INT((GU$1-1)/12)))</f>
        <v>0</v>
      </c>
      <c r="GV821" s="238">
        <f>IF(GV$8&lt;ШР!$N19,0,ШР!$T19*POWER(1+ШР!$W19,INT((GV$1-1)/12)))</f>
        <v>0</v>
      </c>
      <c r="GW821" s="238">
        <f>IF(GW$8&lt;ШР!$N19,0,ШР!$T19*POWER(1+ШР!$W19,INT((GW$1-1)/12)))</f>
        <v>0</v>
      </c>
      <c r="GX821" s="238">
        <f>IF(GX$8&lt;ШР!$N19,0,ШР!$T19*POWER(1+ШР!$W19,INT((GX$1-1)/12)))</f>
        <v>0</v>
      </c>
      <c r="GY821" s="238">
        <f>IF(GY$8&lt;ШР!$N19,0,ШР!$T19*POWER(1+ШР!$W19,INT((GY$1-1)/12)))</f>
        <v>0</v>
      </c>
      <c r="GZ821" s="238">
        <f>IF(GZ$8&lt;ШР!$N19,0,ШР!$T19*POWER(1+ШР!$W19,INT((GZ$1-1)/12)))</f>
        <v>0</v>
      </c>
      <c r="HA821" s="228"/>
      <c r="HB821" s="228"/>
    </row>
    <row r="822" spans="1:210" s="239" customFormat="1" ht="10.199999999999999">
      <c r="A822" s="228"/>
      <c r="B822" s="229"/>
      <c r="C822" s="230"/>
      <c r="D822" s="229"/>
      <c r="E822" s="270"/>
      <c r="F822" s="116"/>
      <c r="G822" s="231"/>
      <c r="H822" s="228"/>
      <c r="I822" s="228" t="str">
        <f t="shared" si="3762"/>
        <v>З/п, вкл. НДФЛ, сотрудников с указанной должностью</v>
      </c>
      <c r="J822" s="228"/>
      <c r="K822" s="228"/>
      <c r="L822" s="228"/>
      <c r="M822" s="232"/>
      <c r="N822" s="233">
        <f t="shared" si="3761"/>
        <v>0</v>
      </c>
      <c r="O822" s="228"/>
      <c r="P822" s="231"/>
      <c r="Q822" s="228" t="s">
        <v>26</v>
      </c>
      <c r="R822" s="228"/>
      <c r="S822" s="228"/>
      <c r="T822" s="228"/>
      <c r="U822" s="228"/>
      <c r="V822" s="228"/>
      <c r="W822" s="235"/>
      <c r="X822" s="236"/>
      <c r="Y822" s="231" t="s">
        <v>6</v>
      </c>
      <c r="Z822" s="237"/>
      <c r="AA822" s="238">
        <f>IF(AA$8&lt;ШР!$N20,0,ШР!$T20*POWER(1+ШР!$W20,INT((AA$1-1)/12)))</f>
        <v>0</v>
      </c>
      <c r="AB822" s="238">
        <f>IF(AB$8&lt;ШР!$N20,0,ШР!$T20*POWER(1+ШР!$W20,INT((AB$1-1)/12)))</f>
        <v>0</v>
      </c>
      <c r="AC822" s="238">
        <f>IF(AC$8&lt;ШР!$N20,0,ШР!$T20*POWER(1+ШР!$W20,INT((AC$1-1)/12)))</f>
        <v>0</v>
      </c>
      <c r="AD822" s="238">
        <f>IF(AD$8&lt;ШР!$N20,0,ШР!$T20*POWER(1+ШР!$W20,INT((AD$1-1)/12)))</f>
        <v>0</v>
      </c>
      <c r="AE822" s="238">
        <f>IF(AE$8&lt;ШР!$N20,0,ШР!$T20*POWER(1+ШР!$W20,INT((AE$1-1)/12)))</f>
        <v>0</v>
      </c>
      <c r="AF822" s="238">
        <f>IF(AF$8&lt;ШР!$N20,0,ШР!$T20*POWER(1+ШР!$W20,INT((AF$1-1)/12)))</f>
        <v>0</v>
      </c>
      <c r="AG822" s="238">
        <f>IF(AG$8&lt;ШР!$N20,0,ШР!$T20*POWER(1+ШР!$W20,INT((AG$1-1)/12)))</f>
        <v>0</v>
      </c>
      <c r="AH822" s="238">
        <f>IF(AH$8&lt;ШР!$N20,0,ШР!$T20*POWER(1+ШР!$W20,INT((AH$1-1)/12)))</f>
        <v>0</v>
      </c>
      <c r="AI822" s="238">
        <f>IF(AI$8&lt;ШР!$N20,0,ШР!$T20*POWER(1+ШР!$W20,INT((AI$1-1)/12)))</f>
        <v>0</v>
      </c>
      <c r="AJ822" s="238">
        <f>IF(AJ$8&lt;ШР!$N20,0,ШР!$T20*POWER(1+ШР!$W20,INT((AJ$1-1)/12)))</f>
        <v>0</v>
      </c>
      <c r="AK822" s="238">
        <f>IF(AK$8&lt;ШР!$N20,0,ШР!$T20*POWER(1+ШР!$W20,INT((AK$1-1)/12)))</f>
        <v>0</v>
      </c>
      <c r="AL822" s="238">
        <f>IF(AL$8&lt;ШР!$N20,0,ШР!$T20*POWER(1+ШР!$W20,INT((AL$1-1)/12)))</f>
        <v>0</v>
      </c>
      <c r="AM822" s="238">
        <f>IF(AM$8&lt;ШР!$N20,0,ШР!$T20*POWER(1+ШР!$W20,INT((AM$1-1)/12)))</f>
        <v>0</v>
      </c>
      <c r="AN822" s="238">
        <f>IF(AN$8&lt;ШР!$N20,0,ШР!$T20*POWER(1+ШР!$W20,INT((AN$1-1)/12)))</f>
        <v>0</v>
      </c>
      <c r="AO822" s="238">
        <f>IF(AO$8&lt;ШР!$N20,0,ШР!$T20*POWER(1+ШР!$W20,INT((AO$1-1)/12)))</f>
        <v>0</v>
      </c>
      <c r="AP822" s="238">
        <f>IF(AP$8&lt;ШР!$N20,0,ШР!$T20*POWER(1+ШР!$W20,INT((AP$1-1)/12)))</f>
        <v>0</v>
      </c>
      <c r="AQ822" s="238">
        <f>IF(AQ$8&lt;ШР!$N20,0,ШР!$T20*POWER(1+ШР!$W20,INT((AQ$1-1)/12)))</f>
        <v>0</v>
      </c>
      <c r="AR822" s="238">
        <f>IF(AR$8&lt;ШР!$N20,0,ШР!$T20*POWER(1+ШР!$W20,INT((AR$1-1)/12)))</f>
        <v>0</v>
      </c>
      <c r="AS822" s="238">
        <f>IF(AS$8&lt;ШР!$N20,0,ШР!$T20*POWER(1+ШР!$W20,INT((AS$1-1)/12)))</f>
        <v>0</v>
      </c>
      <c r="AT822" s="238">
        <f>IF(AT$8&lt;ШР!$N20,0,ШР!$T20*POWER(1+ШР!$W20,INT((AT$1-1)/12)))</f>
        <v>0</v>
      </c>
      <c r="AU822" s="238">
        <f>IF(AU$8&lt;ШР!$N20,0,ШР!$T20*POWER(1+ШР!$W20,INT((AU$1-1)/12)))</f>
        <v>0</v>
      </c>
      <c r="AV822" s="238">
        <f>IF(AV$8&lt;ШР!$N20,0,ШР!$T20*POWER(1+ШР!$W20,INT((AV$1-1)/12)))</f>
        <v>0</v>
      </c>
      <c r="AW822" s="238">
        <f>IF(AW$8&lt;ШР!$N20,0,ШР!$T20*POWER(1+ШР!$W20,INT((AW$1-1)/12)))</f>
        <v>0</v>
      </c>
      <c r="AX822" s="238">
        <f>IF(AX$8&lt;ШР!$N20,0,ШР!$T20*POWER(1+ШР!$W20,INT((AX$1-1)/12)))</f>
        <v>0</v>
      </c>
      <c r="AY822" s="238">
        <f>IF(AY$8&lt;ШР!$N20,0,ШР!$T20*POWER(1+ШР!$W20,INT((AY$1-1)/12)))</f>
        <v>0</v>
      </c>
      <c r="AZ822" s="238">
        <f>IF(AZ$8&lt;ШР!$N20,0,ШР!$T20*POWER(1+ШР!$W20,INT((AZ$1-1)/12)))</f>
        <v>0</v>
      </c>
      <c r="BA822" s="238">
        <f>IF(BA$8&lt;ШР!$N20,0,ШР!$T20*POWER(1+ШР!$W20,INT((BA$1-1)/12)))</f>
        <v>0</v>
      </c>
      <c r="BB822" s="238">
        <f>IF(BB$8&lt;ШР!$N20,0,ШР!$T20*POWER(1+ШР!$W20,INT((BB$1-1)/12)))</f>
        <v>0</v>
      </c>
      <c r="BC822" s="238">
        <f>IF(BC$8&lt;ШР!$N20,0,ШР!$T20*POWER(1+ШР!$W20,INT((BC$1-1)/12)))</f>
        <v>0</v>
      </c>
      <c r="BD822" s="238">
        <f>IF(BD$8&lt;ШР!$N20,0,ШР!$T20*POWER(1+ШР!$W20,INT((BD$1-1)/12)))</f>
        <v>0</v>
      </c>
      <c r="BE822" s="238">
        <f>IF(BE$8&lt;ШР!$N20,0,ШР!$T20*POWER(1+ШР!$W20,INT((BE$1-1)/12)))</f>
        <v>0</v>
      </c>
      <c r="BF822" s="238">
        <f>IF(BF$8&lt;ШР!$N20,0,ШР!$T20*POWER(1+ШР!$W20,INT((BF$1-1)/12)))</f>
        <v>0</v>
      </c>
      <c r="BG822" s="238">
        <f>IF(BG$8&lt;ШР!$N20,0,ШР!$T20*POWER(1+ШР!$W20,INT((BG$1-1)/12)))</f>
        <v>0</v>
      </c>
      <c r="BH822" s="238">
        <f>IF(BH$8&lt;ШР!$N20,0,ШР!$T20*POWER(1+ШР!$W20,INT((BH$1-1)/12)))</f>
        <v>0</v>
      </c>
      <c r="BI822" s="238">
        <f>IF(BI$8&lt;ШР!$N20,0,ШР!$T20*POWER(1+ШР!$W20,INT((BI$1-1)/12)))</f>
        <v>0</v>
      </c>
      <c r="BJ822" s="238">
        <f>IF(BJ$8&lt;ШР!$N20,0,ШР!$T20*POWER(1+ШР!$W20,INT((BJ$1-1)/12)))</f>
        <v>0</v>
      </c>
      <c r="BK822" s="238">
        <f>IF(BK$8&lt;ШР!$N20,0,ШР!$T20*POWER(1+ШР!$W20,INT((BK$1-1)/12)))</f>
        <v>0</v>
      </c>
      <c r="BL822" s="238">
        <f>IF(BL$8&lt;ШР!$N20,0,ШР!$T20*POWER(1+ШР!$W20,INT((BL$1-1)/12)))</f>
        <v>0</v>
      </c>
      <c r="BM822" s="238">
        <f>IF(BM$8&lt;ШР!$N20,0,ШР!$T20*POWER(1+ШР!$W20,INT((BM$1-1)/12)))</f>
        <v>0</v>
      </c>
      <c r="BN822" s="238">
        <f>IF(BN$8&lt;ШР!$N20,0,ШР!$T20*POWER(1+ШР!$W20,INT((BN$1-1)/12)))</f>
        <v>0</v>
      </c>
      <c r="BO822" s="238">
        <f>IF(BO$8&lt;ШР!$N20,0,ШР!$T20*POWER(1+ШР!$W20,INT((BO$1-1)/12)))</f>
        <v>0</v>
      </c>
      <c r="BP822" s="238">
        <f>IF(BP$8&lt;ШР!$N20,0,ШР!$T20*POWER(1+ШР!$W20,INT((BP$1-1)/12)))</f>
        <v>0</v>
      </c>
      <c r="BQ822" s="238">
        <f>IF(BQ$8&lt;ШР!$N20,0,ШР!$T20*POWER(1+ШР!$W20,INT((BQ$1-1)/12)))</f>
        <v>0</v>
      </c>
      <c r="BR822" s="238">
        <f>IF(BR$8&lt;ШР!$N20,0,ШР!$T20*POWER(1+ШР!$W20,INT((BR$1-1)/12)))</f>
        <v>0</v>
      </c>
      <c r="BS822" s="238">
        <f>IF(BS$8&lt;ШР!$N20,0,ШР!$T20*POWER(1+ШР!$W20,INT((BS$1-1)/12)))</f>
        <v>0</v>
      </c>
      <c r="BT822" s="238">
        <f>IF(BT$8&lt;ШР!$N20,0,ШР!$T20*POWER(1+ШР!$W20,INT((BT$1-1)/12)))</f>
        <v>0</v>
      </c>
      <c r="BU822" s="238">
        <f>IF(BU$8&lt;ШР!$N20,0,ШР!$T20*POWER(1+ШР!$W20,INT((BU$1-1)/12)))</f>
        <v>0</v>
      </c>
      <c r="BV822" s="238">
        <f>IF(BV$8&lt;ШР!$N20,0,ШР!$T20*POWER(1+ШР!$W20,INT((BV$1-1)/12)))</f>
        <v>0</v>
      </c>
      <c r="BW822" s="238">
        <f>IF(BW$8&lt;ШР!$N20,0,ШР!$T20*POWER(1+ШР!$W20,INT((BW$1-1)/12)))</f>
        <v>0</v>
      </c>
      <c r="BX822" s="238">
        <f>IF(BX$8&lt;ШР!$N20,0,ШР!$T20*POWER(1+ШР!$W20,INT((BX$1-1)/12)))</f>
        <v>0</v>
      </c>
      <c r="BY822" s="238">
        <f>IF(BY$8&lt;ШР!$N20,0,ШР!$T20*POWER(1+ШР!$W20,INT((BY$1-1)/12)))</f>
        <v>0</v>
      </c>
      <c r="BZ822" s="238">
        <f>IF(BZ$8&lt;ШР!$N20,0,ШР!$T20*POWER(1+ШР!$W20,INT((BZ$1-1)/12)))</f>
        <v>0</v>
      </c>
      <c r="CA822" s="238">
        <f>IF(CA$8&lt;ШР!$N20,0,ШР!$T20*POWER(1+ШР!$W20,INT((CA$1-1)/12)))</f>
        <v>0</v>
      </c>
      <c r="CB822" s="238">
        <f>IF(CB$8&lt;ШР!$N20,0,ШР!$T20*POWER(1+ШР!$W20,INT((CB$1-1)/12)))</f>
        <v>0</v>
      </c>
      <c r="CC822" s="238">
        <f>IF(CC$8&lt;ШР!$N20,0,ШР!$T20*POWER(1+ШР!$W20,INT((CC$1-1)/12)))</f>
        <v>0</v>
      </c>
      <c r="CD822" s="238">
        <f>IF(CD$8&lt;ШР!$N20,0,ШР!$T20*POWER(1+ШР!$W20,INT((CD$1-1)/12)))</f>
        <v>0</v>
      </c>
      <c r="CE822" s="238">
        <f>IF(CE$8&lt;ШР!$N20,0,ШР!$T20*POWER(1+ШР!$W20,INT((CE$1-1)/12)))</f>
        <v>0</v>
      </c>
      <c r="CF822" s="238">
        <f>IF(CF$8&lt;ШР!$N20,0,ШР!$T20*POWER(1+ШР!$W20,INT((CF$1-1)/12)))</f>
        <v>0</v>
      </c>
      <c r="CG822" s="238">
        <f>IF(CG$8&lt;ШР!$N20,0,ШР!$T20*POWER(1+ШР!$W20,INT((CG$1-1)/12)))</f>
        <v>0</v>
      </c>
      <c r="CH822" s="238">
        <f>IF(CH$8&lt;ШР!$N20,0,ШР!$T20*POWER(1+ШР!$W20,INT((CH$1-1)/12)))</f>
        <v>0</v>
      </c>
      <c r="CI822" s="238">
        <f>IF(CI$8&lt;ШР!$N20,0,ШР!$T20*POWER(1+ШР!$W20,INT((CI$1-1)/12)))</f>
        <v>0</v>
      </c>
      <c r="CJ822" s="238">
        <f>IF(CJ$8&lt;ШР!$N20,0,ШР!$T20*POWER(1+ШР!$W20,INT((CJ$1-1)/12)))</f>
        <v>0</v>
      </c>
      <c r="CK822" s="238">
        <f>IF(CK$8&lt;ШР!$N20,0,ШР!$T20*POWER(1+ШР!$W20,INT((CK$1-1)/12)))</f>
        <v>0</v>
      </c>
      <c r="CL822" s="238">
        <f>IF(CL$8&lt;ШР!$N20,0,ШР!$T20*POWER(1+ШР!$W20,INT((CL$1-1)/12)))</f>
        <v>0</v>
      </c>
      <c r="CM822" s="238">
        <f>IF(CM$8&lt;ШР!$N20,0,ШР!$T20*POWER(1+ШР!$W20,INT((CM$1-1)/12)))</f>
        <v>0</v>
      </c>
      <c r="CN822" s="238">
        <f>IF(CN$8&lt;ШР!$N20,0,ШР!$T20*POWER(1+ШР!$W20,INT((CN$1-1)/12)))</f>
        <v>0</v>
      </c>
      <c r="CO822" s="238">
        <f>IF(CO$8&lt;ШР!$N20,0,ШР!$T20*POWER(1+ШР!$W20,INT((CO$1-1)/12)))</f>
        <v>0</v>
      </c>
      <c r="CP822" s="238">
        <f>IF(CP$8&lt;ШР!$N20,0,ШР!$T20*POWER(1+ШР!$W20,INT((CP$1-1)/12)))</f>
        <v>0</v>
      </c>
      <c r="CQ822" s="238">
        <f>IF(CQ$8&lt;ШР!$N20,0,ШР!$T20*POWER(1+ШР!$W20,INT((CQ$1-1)/12)))</f>
        <v>0</v>
      </c>
      <c r="CR822" s="238">
        <f>IF(CR$8&lt;ШР!$N20,0,ШР!$T20*POWER(1+ШР!$W20,INT((CR$1-1)/12)))</f>
        <v>0</v>
      </c>
      <c r="CS822" s="238">
        <f>IF(CS$8&lt;ШР!$N20,0,ШР!$T20*POWER(1+ШР!$W20,INT((CS$1-1)/12)))</f>
        <v>0</v>
      </c>
      <c r="CT822" s="238">
        <f>IF(CT$8&lt;ШР!$N20,0,ШР!$T20*POWER(1+ШР!$W20,INT((CT$1-1)/12)))</f>
        <v>0</v>
      </c>
      <c r="CU822" s="238">
        <f>IF(CU$8&lt;ШР!$N20,0,ШР!$T20*POWER(1+ШР!$W20,INT((CU$1-1)/12)))</f>
        <v>0</v>
      </c>
      <c r="CV822" s="238">
        <f>IF(CV$8&lt;ШР!$N20,0,ШР!$T20*POWER(1+ШР!$W20,INT((CV$1-1)/12)))</f>
        <v>0</v>
      </c>
      <c r="CW822" s="238">
        <f>IF(CW$8&lt;ШР!$N20,0,ШР!$T20*POWER(1+ШР!$W20,INT((CW$1-1)/12)))</f>
        <v>0</v>
      </c>
      <c r="CX822" s="238">
        <f>IF(CX$8&lt;ШР!$N20,0,ШР!$T20*POWER(1+ШР!$W20,INT((CX$1-1)/12)))</f>
        <v>0</v>
      </c>
      <c r="CY822" s="238">
        <f>IF(CY$8&lt;ШР!$N20,0,ШР!$T20*POWER(1+ШР!$W20,INT((CY$1-1)/12)))</f>
        <v>0</v>
      </c>
      <c r="CZ822" s="238">
        <f>IF(CZ$8&lt;ШР!$N20,0,ШР!$T20*POWER(1+ШР!$W20,INT((CZ$1-1)/12)))</f>
        <v>0</v>
      </c>
      <c r="DA822" s="238">
        <f>IF(DA$8&lt;ШР!$N20,0,ШР!$T20*POWER(1+ШР!$W20,INT((DA$1-1)/12)))</f>
        <v>0</v>
      </c>
      <c r="DB822" s="238">
        <f>IF(DB$8&lt;ШР!$N20,0,ШР!$T20*POWER(1+ШР!$W20,INT((DB$1-1)/12)))</f>
        <v>0</v>
      </c>
      <c r="DC822" s="238">
        <f>IF(DC$8&lt;ШР!$N20,0,ШР!$T20*POWER(1+ШР!$W20,INT((DC$1-1)/12)))</f>
        <v>0</v>
      </c>
      <c r="DD822" s="238">
        <f>IF(DD$8&lt;ШР!$N20,0,ШР!$T20*POWER(1+ШР!$W20,INT((DD$1-1)/12)))</f>
        <v>0</v>
      </c>
      <c r="DE822" s="238">
        <f>IF(DE$8&lt;ШР!$N20,0,ШР!$T20*POWER(1+ШР!$W20,INT((DE$1-1)/12)))</f>
        <v>0</v>
      </c>
      <c r="DF822" s="238">
        <f>IF(DF$8&lt;ШР!$N20,0,ШР!$T20*POWER(1+ШР!$W20,INT((DF$1-1)/12)))</f>
        <v>0</v>
      </c>
      <c r="DG822" s="238">
        <f>IF(DG$8&lt;ШР!$N20,0,ШР!$T20*POWER(1+ШР!$W20,INT((DG$1-1)/12)))</f>
        <v>0</v>
      </c>
      <c r="DH822" s="238">
        <f>IF(DH$8&lt;ШР!$N20,0,ШР!$T20*POWER(1+ШР!$W20,INT((DH$1-1)/12)))</f>
        <v>0</v>
      </c>
      <c r="DI822" s="238">
        <f>IF(DI$8&lt;ШР!$N20,0,ШР!$T20*POWER(1+ШР!$W20,INT((DI$1-1)/12)))</f>
        <v>0</v>
      </c>
      <c r="DJ822" s="238">
        <f>IF(DJ$8&lt;ШР!$N20,0,ШР!$T20*POWER(1+ШР!$W20,INT((DJ$1-1)/12)))</f>
        <v>0</v>
      </c>
      <c r="DK822" s="238">
        <f>IF(DK$8&lt;ШР!$N20,0,ШР!$T20*POWER(1+ШР!$W20,INT((DK$1-1)/12)))</f>
        <v>0</v>
      </c>
      <c r="DL822" s="238">
        <f>IF(DL$8&lt;ШР!$N20,0,ШР!$T20*POWER(1+ШР!$W20,INT((DL$1-1)/12)))</f>
        <v>0</v>
      </c>
      <c r="DM822" s="238">
        <f>IF(DM$8&lt;ШР!$N20,0,ШР!$T20*POWER(1+ШР!$W20,INT((DM$1-1)/12)))</f>
        <v>0</v>
      </c>
      <c r="DN822" s="238">
        <f>IF(DN$8&lt;ШР!$N20,0,ШР!$T20*POWER(1+ШР!$W20,INT((DN$1-1)/12)))</f>
        <v>0</v>
      </c>
      <c r="DO822" s="238">
        <f>IF(DO$8&lt;ШР!$N20,0,ШР!$T20*POWER(1+ШР!$W20,INT((DO$1-1)/12)))</f>
        <v>0</v>
      </c>
      <c r="DP822" s="238">
        <f>IF(DP$8&lt;ШР!$N20,0,ШР!$T20*POWER(1+ШР!$W20,INT((DP$1-1)/12)))</f>
        <v>0</v>
      </c>
      <c r="DQ822" s="238">
        <f>IF(DQ$8&lt;ШР!$N20,0,ШР!$T20*POWER(1+ШР!$W20,INT((DQ$1-1)/12)))</f>
        <v>0</v>
      </c>
      <c r="DR822" s="238">
        <f>IF(DR$8&lt;ШР!$N20,0,ШР!$T20*POWER(1+ШР!$W20,INT((DR$1-1)/12)))</f>
        <v>0</v>
      </c>
      <c r="DS822" s="238">
        <f>IF(DS$8&lt;ШР!$N20,0,ШР!$T20*POWER(1+ШР!$W20,INT((DS$1-1)/12)))</f>
        <v>0</v>
      </c>
      <c r="DT822" s="238">
        <f>IF(DT$8&lt;ШР!$N20,0,ШР!$T20*POWER(1+ШР!$W20,INT((DT$1-1)/12)))</f>
        <v>0</v>
      </c>
      <c r="DU822" s="238">
        <f>IF(DU$8&lt;ШР!$N20,0,ШР!$T20*POWER(1+ШР!$W20,INT((DU$1-1)/12)))</f>
        <v>0</v>
      </c>
      <c r="DV822" s="238">
        <f>IF(DV$8&lt;ШР!$N20,0,ШР!$T20*POWER(1+ШР!$W20,INT((DV$1-1)/12)))</f>
        <v>0</v>
      </c>
      <c r="DW822" s="238">
        <f>IF(DW$8&lt;ШР!$N20,0,ШР!$T20*POWER(1+ШР!$W20,INT((DW$1-1)/12)))</f>
        <v>0</v>
      </c>
      <c r="DX822" s="238">
        <f>IF(DX$8&lt;ШР!$N20,0,ШР!$T20*POWER(1+ШР!$W20,INT((DX$1-1)/12)))</f>
        <v>0</v>
      </c>
      <c r="DY822" s="238">
        <f>IF(DY$8&lt;ШР!$N20,0,ШР!$T20*POWER(1+ШР!$W20,INT((DY$1-1)/12)))</f>
        <v>0</v>
      </c>
      <c r="DZ822" s="238">
        <f>IF(DZ$8&lt;ШР!$N20,0,ШР!$T20*POWER(1+ШР!$W20,INT((DZ$1-1)/12)))</f>
        <v>0</v>
      </c>
      <c r="EA822" s="238">
        <f>IF(EA$8&lt;ШР!$N20,0,ШР!$T20*POWER(1+ШР!$W20,INT((EA$1-1)/12)))</f>
        <v>0</v>
      </c>
      <c r="EB822" s="238">
        <f>IF(EB$8&lt;ШР!$N20,0,ШР!$T20*POWER(1+ШР!$W20,INT((EB$1-1)/12)))</f>
        <v>0</v>
      </c>
      <c r="EC822" s="238">
        <f>IF(EC$8&lt;ШР!$N20,0,ШР!$T20*POWER(1+ШР!$W20,INT((EC$1-1)/12)))</f>
        <v>0</v>
      </c>
      <c r="ED822" s="238">
        <f>IF(ED$8&lt;ШР!$N20,0,ШР!$T20*POWER(1+ШР!$W20,INT((ED$1-1)/12)))</f>
        <v>0</v>
      </c>
      <c r="EE822" s="238">
        <f>IF(EE$8&lt;ШР!$N20,0,ШР!$T20*POWER(1+ШР!$W20,INT((EE$1-1)/12)))</f>
        <v>0</v>
      </c>
      <c r="EF822" s="238">
        <f>IF(EF$8&lt;ШР!$N20,0,ШР!$T20*POWER(1+ШР!$W20,INT((EF$1-1)/12)))</f>
        <v>0</v>
      </c>
      <c r="EG822" s="238">
        <f>IF(EG$8&lt;ШР!$N20,0,ШР!$T20*POWER(1+ШР!$W20,INT((EG$1-1)/12)))</f>
        <v>0</v>
      </c>
      <c r="EH822" s="238">
        <f>IF(EH$8&lt;ШР!$N20,0,ШР!$T20*POWER(1+ШР!$W20,INT((EH$1-1)/12)))</f>
        <v>0</v>
      </c>
      <c r="EI822" s="238">
        <f>IF(EI$8&lt;ШР!$N20,0,ШР!$T20*POWER(1+ШР!$W20,INT((EI$1-1)/12)))</f>
        <v>0</v>
      </c>
      <c r="EJ822" s="238">
        <f>IF(EJ$8&lt;ШР!$N20,0,ШР!$T20*POWER(1+ШР!$W20,INT((EJ$1-1)/12)))</f>
        <v>0</v>
      </c>
      <c r="EK822" s="238">
        <f>IF(EK$8&lt;ШР!$N20,0,ШР!$T20*POWER(1+ШР!$W20,INT((EK$1-1)/12)))</f>
        <v>0</v>
      </c>
      <c r="EL822" s="238">
        <f>IF(EL$8&lt;ШР!$N20,0,ШР!$T20*POWER(1+ШР!$W20,INT((EL$1-1)/12)))</f>
        <v>0</v>
      </c>
      <c r="EM822" s="238">
        <f>IF(EM$8&lt;ШР!$N20,0,ШР!$T20*POWER(1+ШР!$W20,INT((EM$1-1)/12)))</f>
        <v>0</v>
      </c>
      <c r="EN822" s="238">
        <f>IF(EN$8&lt;ШР!$N20,0,ШР!$T20*POWER(1+ШР!$W20,INT((EN$1-1)/12)))</f>
        <v>0</v>
      </c>
      <c r="EO822" s="238">
        <f>IF(EO$8&lt;ШР!$N20,0,ШР!$T20*POWER(1+ШР!$W20,INT((EO$1-1)/12)))</f>
        <v>0</v>
      </c>
      <c r="EP822" s="238">
        <f>IF(EP$8&lt;ШР!$N20,0,ШР!$T20*POWER(1+ШР!$W20,INT((EP$1-1)/12)))</f>
        <v>0</v>
      </c>
      <c r="EQ822" s="238">
        <f>IF(EQ$8&lt;ШР!$N20,0,ШР!$T20*POWER(1+ШР!$W20,INT((EQ$1-1)/12)))</f>
        <v>0</v>
      </c>
      <c r="ER822" s="238">
        <f>IF(ER$8&lt;ШР!$N20,0,ШР!$T20*POWER(1+ШР!$W20,INT((ER$1-1)/12)))</f>
        <v>0</v>
      </c>
      <c r="ES822" s="238">
        <f>IF(ES$8&lt;ШР!$N20,0,ШР!$T20*POWER(1+ШР!$W20,INT((ES$1-1)/12)))</f>
        <v>0</v>
      </c>
      <c r="ET822" s="238">
        <f>IF(ET$8&lt;ШР!$N20,0,ШР!$T20*POWER(1+ШР!$W20,INT((ET$1-1)/12)))</f>
        <v>0</v>
      </c>
      <c r="EU822" s="238">
        <f>IF(EU$8&lt;ШР!$N20,0,ШР!$T20*POWER(1+ШР!$W20,INT((EU$1-1)/12)))</f>
        <v>0</v>
      </c>
      <c r="EV822" s="238">
        <f>IF(EV$8&lt;ШР!$N20,0,ШР!$T20*POWER(1+ШР!$W20,INT((EV$1-1)/12)))</f>
        <v>0</v>
      </c>
      <c r="EW822" s="238">
        <f>IF(EW$8&lt;ШР!$N20,0,ШР!$T20*POWER(1+ШР!$W20,INT((EW$1-1)/12)))</f>
        <v>0</v>
      </c>
      <c r="EX822" s="238">
        <f>IF(EX$8&lt;ШР!$N20,0,ШР!$T20*POWER(1+ШР!$W20,INT((EX$1-1)/12)))</f>
        <v>0</v>
      </c>
      <c r="EY822" s="238">
        <f>IF(EY$8&lt;ШР!$N20,0,ШР!$T20*POWER(1+ШР!$W20,INT((EY$1-1)/12)))</f>
        <v>0</v>
      </c>
      <c r="EZ822" s="238">
        <f>IF(EZ$8&lt;ШР!$N20,0,ШР!$T20*POWER(1+ШР!$W20,INT((EZ$1-1)/12)))</f>
        <v>0</v>
      </c>
      <c r="FA822" s="238">
        <f>IF(FA$8&lt;ШР!$N20,0,ШР!$T20*POWER(1+ШР!$W20,INT((FA$1-1)/12)))</f>
        <v>0</v>
      </c>
      <c r="FB822" s="238">
        <f>IF(FB$8&lt;ШР!$N20,0,ШР!$T20*POWER(1+ШР!$W20,INT((FB$1-1)/12)))</f>
        <v>0</v>
      </c>
      <c r="FC822" s="238">
        <f>IF(FC$8&lt;ШР!$N20,0,ШР!$T20*POWER(1+ШР!$W20,INT((FC$1-1)/12)))</f>
        <v>0</v>
      </c>
      <c r="FD822" s="238">
        <f>IF(FD$8&lt;ШР!$N20,0,ШР!$T20*POWER(1+ШР!$W20,INT((FD$1-1)/12)))</f>
        <v>0</v>
      </c>
      <c r="FE822" s="238">
        <f>IF(FE$8&lt;ШР!$N20,0,ШР!$T20*POWER(1+ШР!$W20,INT((FE$1-1)/12)))</f>
        <v>0</v>
      </c>
      <c r="FF822" s="238">
        <f>IF(FF$8&lt;ШР!$N20,0,ШР!$T20*POWER(1+ШР!$W20,INT((FF$1-1)/12)))</f>
        <v>0</v>
      </c>
      <c r="FG822" s="238">
        <f>IF(FG$8&lt;ШР!$N20,0,ШР!$T20*POWER(1+ШР!$W20,INT((FG$1-1)/12)))</f>
        <v>0</v>
      </c>
      <c r="FH822" s="238">
        <f>IF(FH$8&lt;ШР!$N20,0,ШР!$T20*POWER(1+ШР!$W20,INT((FH$1-1)/12)))</f>
        <v>0</v>
      </c>
      <c r="FI822" s="238">
        <f>IF(FI$8&lt;ШР!$N20,0,ШР!$T20*POWER(1+ШР!$W20,INT((FI$1-1)/12)))</f>
        <v>0</v>
      </c>
      <c r="FJ822" s="238">
        <f>IF(FJ$8&lt;ШР!$N20,0,ШР!$T20*POWER(1+ШР!$W20,INT((FJ$1-1)/12)))</f>
        <v>0</v>
      </c>
      <c r="FK822" s="238">
        <f>IF(FK$8&lt;ШР!$N20,0,ШР!$T20*POWER(1+ШР!$W20,INT((FK$1-1)/12)))</f>
        <v>0</v>
      </c>
      <c r="FL822" s="238">
        <f>IF(FL$8&lt;ШР!$N20,0,ШР!$T20*POWER(1+ШР!$W20,INT((FL$1-1)/12)))</f>
        <v>0</v>
      </c>
      <c r="FM822" s="238">
        <f>IF(FM$8&lt;ШР!$N20,0,ШР!$T20*POWER(1+ШР!$W20,INT((FM$1-1)/12)))</f>
        <v>0</v>
      </c>
      <c r="FN822" s="238">
        <f>IF(FN$8&lt;ШР!$N20,0,ШР!$T20*POWER(1+ШР!$W20,INT((FN$1-1)/12)))</f>
        <v>0</v>
      </c>
      <c r="FO822" s="238">
        <f>IF(FO$8&lt;ШР!$N20,0,ШР!$T20*POWER(1+ШР!$W20,INT((FO$1-1)/12)))</f>
        <v>0</v>
      </c>
      <c r="FP822" s="238">
        <f>IF(FP$8&lt;ШР!$N20,0,ШР!$T20*POWER(1+ШР!$W20,INT((FP$1-1)/12)))</f>
        <v>0</v>
      </c>
      <c r="FQ822" s="238">
        <f>IF(FQ$8&lt;ШР!$N20,0,ШР!$T20*POWER(1+ШР!$W20,INT((FQ$1-1)/12)))</f>
        <v>0</v>
      </c>
      <c r="FR822" s="238">
        <f>IF(FR$8&lt;ШР!$N20,0,ШР!$T20*POWER(1+ШР!$W20,INT((FR$1-1)/12)))</f>
        <v>0</v>
      </c>
      <c r="FS822" s="238">
        <f>IF(FS$8&lt;ШР!$N20,0,ШР!$T20*POWER(1+ШР!$W20,INT((FS$1-1)/12)))</f>
        <v>0</v>
      </c>
      <c r="FT822" s="238">
        <f>IF(FT$8&lt;ШР!$N20,0,ШР!$T20*POWER(1+ШР!$W20,INT((FT$1-1)/12)))</f>
        <v>0</v>
      </c>
      <c r="FU822" s="238">
        <f>IF(FU$8&lt;ШР!$N20,0,ШР!$T20*POWER(1+ШР!$W20,INT((FU$1-1)/12)))</f>
        <v>0</v>
      </c>
      <c r="FV822" s="238">
        <f>IF(FV$8&lt;ШР!$N20,0,ШР!$T20*POWER(1+ШР!$W20,INT((FV$1-1)/12)))</f>
        <v>0</v>
      </c>
      <c r="FW822" s="238">
        <f>IF(FW$8&lt;ШР!$N20,0,ШР!$T20*POWER(1+ШР!$W20,INT((FW$1-1)/12)))</f>
        <v>0</v>
      </c>
      <c r="FX822" s="238">
        <f>IF(FX$8&lt;ШР!$N20,0,ШР!$T20*POWER(1+ШР!$W20,INT((FX$1-1)/12)))</f>
        <v>0</v>
      </c>
      <c r="FY822" s="238">
        <f>IF(FY$8&lt;ШР!$N20,0,ШР!$T20*POWER(1+ШР!$W20,INT((FY$1-1)/12)))</f>
        <v>0</v>
      </c>
      <c r="FZ822" s="238">
        <f>IF(FZ$8&lt;ШР!$N20,0,ШР!$T20*POWER(1+ШР!$W20,INT((FZ$1-1)/12)))</f>
        <v>0</v>
      </c>
      <c r="GA822" s="238">
        <f>IF(GA$8&lt;ШР!$N20,0,ШР!$T20*POWER(1+ШР!$W20,INT((GA$1-1)/12)))</f>
        <v>0</v>
      </c>
      <c r="GB822" s="238">
        <f>IF(GB$8&lt;ШР!$N20,0,ШР!$T20*POWER(1+ШР!$W20,INT((GB$1-1)/12)))</f>
        <v>0</v>
      </c>
      <c r="GC822" s="238">
        <f>IF(GC$8&lt;ШР!$N20,0,ШР!$T20*POWER(1+ШР!$W20,INT((GC$1-1)/12)))</f>
        <v>0</v>
      </c>
      <c r="GD822" s="238">
        <f>IF(GD$8&lt;ШР!$N20,0,ШР!$T20*POWER(1+ШР!$W20,INT((GD$1-1)/12)))</f>
        <v>0</v>
      </c>
      <c r="GE822" s="238">
        <f>IF(GE$8&lt;ШР!$N20,0,ШР!$T20*POWER(1+ШР!$W20,INT((GE$1-1)/12)))</f>
        <v>0</v>
      </c>
      <c r="GF822" s="238">
        <f>IF(GF$8&lt;ШР!$N20,0,ШР!$T20*POWER(1+ШР!$W20,INT((GF$1-1)/12)))</f>
        <v>0</v>
      </c>
      <c r="GG822" s="238">
        <f>IF(GG$8&lt;ШР!$N20,0,ШР!$T20*POWER(1+ШР!$W20,INT((GG$1-1)/12)))</f>
        <v>0</v>
      </c>
      <c r="GH822" s="238">
        <f>IF(GH$8&lt;ШР!$N20,0,ШР!$T20*POWER(1+ШР!$W20,INT((GH$1-1)/12)))</f>
        <v>0</v>
      </c>
      <c r="GI822" s="238">
        <f>IF(GI$8&lt;ШР!$N20,0,ШР!$T20*POWER(1+ШР!$W20,INT((GI$1-1)/12)))</f>
        <v>0</v>
      </c>
      <c r="GJ822" s="238">
        <f>IF(GJ$8&lt;ШР!$N20,0,ШР!$T20*POWER(1+ШР!$W20,INT((GJ$1-1)/12)))</f>
        <v>0</v>
      </c>
      <c r="GK822" s="238">
        <f>IF(GK$8&lt;ШР!$N20,0,ШР!$T20*POWER(1+ШР!$W20,INT((GK$1-1)/12)))</f>
        <v>0</v>
      </c>
      <c r="GL822" s="238">
        <f>IF(GL$8&lt;ШР!$N20,0,ШР!$T20*POWER(1+ШР!$W20,INT((GL$1-1)/12)))</f>
        <v>0</v>
      </c>
      <c r="GM822" s="238">
        <f>IF(GM$8&lt;ШР!$N20,0,ШР!$T20*POWER(1+ШР!$W20,INT((GM$1-1)/12)))</f>
        <v>0</v>
      </c>
      <c r="GN822" s="238">
        <f>IF(GN$8&lt;ШР!$N20,0,ШР!$T20*POWER(1+ШР!$W20,INT((GN$1-1)/12)))</f>
        <v>0</v>
      </c>
      <c r="GO822" s="238">
        <f>IF(GO$8&lt;ШР!$N20,0,ШР!$T20*POWER(1+ШР!$W20,INT((GO$1-1)/12)))</f>
        <v>0</v>
      </c>
      <c r="GP822" s="238">
        <f>IF(GP$8&lt;ШР!$N20,0,ШР!$T20*POWER(1+ШР!$W20,INT((GP$1-1)/12)))</f>
        <v>0</v>
      </c>
      <c r="GQ822" s="238">
        <f>IF(GQ$8&lt;ШР!$N20,0,ШР!$T20*POWER(1+ШР!$W20,INT((GQ$1-1)/12)))</f>
        <v>0</v>
      </c>
      <c r="GR822" s="238">
        <f>IF(GR$8&lt;ШР!$N20,0,ШР!$T20*POWER(1+ШР!$W20,INT((GR$1-1)/12)))</f>
        <v>0</v>
      </c>
      <c r="GS822" s="238">
        <f>IF(GS$8&lt;ШР!$N20,0,ШР!$T20*POWER(1+ШР!$W20,INT((GS$1-1)/12)))</f>
        <v>0</v>
      </c>
      <c r="GT822" s="238">
        <f>IF(GT$8&lt;ШР!$N20,0,ШР!$T20*POWER(1+ШР!$W20,INT((GT$1-1)/12)))</f>
        <v>0</v>
      </c>
      <c r="GU822" s="238">
        <f>IF(GU$8&lt;ШР!$N20,0,ШР!$T20*POWER(1+ШР!$W20,INT((GU$1-1)/12)))</f>
        <v>0</v>
      </c>
      <c r="GV822" s="238">
        <f>IF(GV$8&lt;ШР!$N20,0,ШР!$T20*POWER(1+ШР!$W20,INT((GV$1-1)/12)))</f>
        <v>0</v>
      </c>
      <c r="GW822" s="238">
        <f>IF(GW$8&lt;ШР!$N20,0,ШР!$T20*POWER(1+ШР!$W20,INT((GW$1-1)/12)))</f>
        <v>0</v>
      </c>
      <c r="GX822" s="238">
        <f>IF(GX$8&lt;ШР!$N20,0,ШР!$T20*POWER(1+ШР!$W20,INT((GX$1-1)/12)))</f>
        <v>0</v>
      </c>
      <c r="GY822" s="238">
        <f>IF(GY$8&lt;ШР!$N20,0,ШР!$T20*POWER(1+ШР!$W20,INT((GY$1-1)/12)))</f>
        <v>0</v>
      </c>
      <c r="GZ822" s="238">
        <f>IF(GZ$8&lt;ШР!$N20,0,ШР!$T20*POWER(1+ШР!$W20,INT((GZ$1-1)/12)))</f>
        <v>0</v>
      </c>
      <c r="HA822" s="228"/>
      <c r="HB822" s="228"/>
    </row>
    <row r="823" spans="1:210" s="239" customFormat="1" ht="10.199999999999999">
      <c r="A823" s="228"/>
      <c r="B823" s="229"/>
      <c r="C823" s="228"/>
      <c r="D823" s="229"/>
      <c r="E823" s="270"/>
      <c r="F823" s="116"/>
      <c r="G823" s="231"/>
      <c r="H823" s="228"/>
      <c r="I823" s="228" t="str">
        <f t="shared" si="3762"/>
        <v>З/п, вкл. НДФЛ, сотрудников с указанной должностью</v>
      </c>
      <c r="J823" s="228"/>
      <c r="K823" s="228"/>
      <c r="L823" s="228"/>
      <c r="M823" s="232"/>
      <c r="N823" s="233">
        <f t="shared" si="3761"/>
        <v>0</v>
      </c>
      <c r="O823" s="228"/>
      <c r="P823" s="231"/>
      <c r="Q823" s="228" t="s">
        <v>26</v>
      </c>
      <c r="R823" s="228"/>
      <c r="S823" s="228"/>
      <c r="T823" s="228"/>
      <c r="U823" s="228"/>
      <c r="V823" s="228"/>
      <c r="W823" s="235"/>
      <c r="X823" s="236"/>
      <c r="Y823" s="231" t="s">
        <v>6</v>
      </c>
      <c r="Z823" s="237"/>
      <c r="AA823" s="238">
        <f>IF(AA$8&lt;ШР!$N21,0,ШР!$T21*POWER(1+ШР!$W21,INT((AA$1-1)/12)))</f>
        <v>0</v>
      </c>
      <c r="AB823" s="238">
        <f>IF(AB$8&lt;ШР!$N21,0,ШР!$T21*POWER(1+ШР!$W21,INT((AB$1-1)/12)))</f>
        <v>0</v>
      </c>
      <c r="AC823" s="238">
        <f>IF(AC$8&lt;ШР!$N21,0,ШР!$T21*POWER(1+ШР!$W21,INT((AC$1-1)/12)))</f>
        <v>0</v>
      </c>
      <c r="AD823" s="238">
        <f>IF(AD$8&lt;ШР!$N21,0,ШР!$T21*POWER(1+ШР!$W21,INT((AD$1-1)/12)))</f>
        <v>0</v>
      </c>
      <c r="AE823" s="238">
        <f>IF(AE$8&lt;ШР!$N21,0,ШР!$T21*POWER(1+ШР!$W21,INT((AE$1-1)/12)))</f>
        <v>0</v>
      </c>
      <c r="AF823" s="238">
        <f>IF(AF$8&lt;ШР!$N21,0,ШР!$T21*POWER(1+ШР!$W21,INT((AF$1-1)/12)))</f>
        <v>0</v>
      </c>
      <c r="AG823" s="238">
        <f>IF(AG$8&lt;ШР!$N21,0,ШР!$T21*POWER(1+ШР!$W21,INT((AG$1-1)/12)))</f>
        <v>0</v>
      </c>
      <c r="AH823" s="238">
        <f>IF(AH$8&lt;ШР!$N21,0,ШР!$T21*POWER(1+ШР!$W21,INT((AH$1-1)/12)))</f>
        <v>0</v>
      </c>
      <c r="AI823" s="238">
        <f>IF(AI$8&lt;ШР!$N21,0,ШР!$T21*POWER(1+ШР!$W21,INT((AI$1-1)/12)))</f>
        <v>0</v>
      </c>
      <c r="AJ823" s="238">
        <f>IF(AJ$8&lt;ШР!$N21,0,ШР!$T21*POWER(1+ШР!$W21,INT((AJ$1-1)/12)))</f>
        <v>0</v>
      </c>
      <c r="AK823" s="238">
        <f>IF(AK$8&lt;ШР!$N21,0,ШР!$T21*POWER(1+ШР!$W21,INT((AK$1-1)/12)))</f>
        <v>0</v>
      </c>
      <c r="AL823" s="238">
        <f>IF(AL$8&lt;ШР!$N21,0,ШР!$T21*POWER(1+ШР!$W21,INT((AL$1-1)/12)))</f>
        <v>0</v>
      </c>
      <c r="AM823" s="238">
        <f>IF(AM$8&lt;ШР!$N21,0,ШР!$T21*POWER(1+ШР!$W21,INT((AM$1-1)/12)))</f>
        <v>0</v>
      </c>
      <c r="AN823" s="238">
        <f>IF(AN$8&lt;ШР!$N21,0,ШР!$T21*POWER(1+ШР!$W21,INT((AN$1-1)/12)))</f>
        <v>0</v>
      </c>
      <c r="AO823" s="238">
        <f>IF(AO$8&lt;ШР!$N21,0,ШР!$T21*POWER(1+ШР!$W21,INT((AO$1-1)/12)))</f>
        <v>0</v>
      </c>
      <c r="AP823" s="238">
        <f>IF(AP$8&lt;ШР!$N21,0,ШР!$T21*POWER(1+ШР!$W21,INT((AP$1-1)/12)))</f>
        <v>0</v>
      </c>
      <c r="AQ823" s="238">
        <f>IF(AQ$8&lt;ШР!$N21,0,ШР!$T21*POWER(1+ШР!$W21,INT((AQ$1-1)/12)))</f>
        <v>0</v>
      </c>
      <c r="AR823" s="238">
        <f>IF(AR$8&lt;ШР!$N21,0,ШР!$T21*POWER(1+ШР!$W21,INT((AR$1-1)/12)))</f>
        <v>0</v>
      </c>
      <c r="AS823" s="238">
        <f>IF(AS$8&lt;ШР!$N21,0,ШР!$T21*POWER(1+ШР!$W21,INT((AS$1-1)/12)))</f>
        <v>0</v>
      </c>
      <c r="AT823" s="238">
        <f>IF(AT$8&lt;ШР!$N21,0,ШР!$T21*POWER(1+ШР!$W21,INT((AT$1-1)/12)))</f>
        <v>0</v>
      </c>
      <c r="AU823" s="238">
        <f>IF(AU$8&lt;ШР!$N21,0,ШР!$T21*POWER(1+ШР!$W21,INT((AU$1-1)/12)))</f>
        <v>0</v>
      </c>
      <c r="AV823" s="238">
        <f>IF(AV$8&lt;ШР!$N21,0,ШР!$T21*POWER(1+ШР!$W21,INT((AV$1-1)/12)))</f>
        <v>0</v>
      </c>
      <c r="AW823" s="238">
        <f>IF(AW$8&lt;ШР!$N21,0,ШР!$T21*POWER(1+ШР!$W21,INT((AW$1-1)/12)))</f>
        <v>0</v>
      </c>
      <c r="AX823" s="238">
        <f>IF(AX$8&lt;ШР!$N21,0,ШР!$T21*POWER(1+ШР!$W21,INT((AX$1-1)/12)))</f>
        <v>0</v>
      </c>
      <c r="AY823" s="238">
        <f>IF(AY$8&lt;ШР!$N21,0,ШР!$T21*POWER(1+ШР!$W21,INT((AY$1-1)/12)))</f>
        <v>0</v>
      </c>
      <c r="AZ823" s="238">
        <f>IF(AZ$8&lt;ШР!$N21,0,ШР!$T21*POWER(1+ШР!$W21,INT((AZ$1-1)/12)))</f>
        <v>0</v>
      </c>
      <c r="BA823" s="238">
        <f>IF(BA$8&lt;ШР!$N21,0,ШР!$T21*POWER(1+ШР!$W21,INT((BA$1-1)/12)))</f>
        <v>0</v>
      </c>
      <c r="BB823" s="238">
        <f>IF(BB$8&lt;ШР!$N21,0,ШР!$T21*POWER(1+ШР!$W21,INT((BB$1-1)/12)))</f>
        <v>0</v>
      </c>
      <c r="BC823" s="238">
        <f>IF(BC$8&lt;ШР!$N21,0,ШР!$T21*POWER(1+ШР!$W21,INT((BC$1-1)/12)))</f>
        <v>0</v>
      </c>
      <c r="BD823" s="238">
        <f>IF(BD$8&lt;ШР!$N21,0,ШР!$T21*POWER(1+ШР!$W21,INT((BD$1-1)/12)))</f>
        <v>0</v>
      </c>
      <c r="BE823" s="238">
        <f>IF(BE$8&lt;ШР!$N21,0,ШР!$T21*POWER(1+ШР!$W21,INT((BE$1-1)/12)))</f>
        <v>0</v>
      </c>
      <c r="BF823" s="238">
        <f>IF(BF$8&lt;ШР!$N21,0,ШР!$T21*POWER(1+ШР!$W21,INT((BF$1-1)/12)))</f>
        <v>0</v>
      </c>
      <c r="BG823" s="238">
        <f>IF(BG$8&lt;ШР!$N21,0,ШР!$T21*POWER(1+ШР!$W21,INT((BG$1-1)/12)))</f>
        <v>0</v>
      </c>
      <c r="BH823" s="238">
        <f>IF(BH$8&lt;ШР!$N21,0,ШР!$T21*POWER(1+ШР!$W21,INT((BH$1-1)/12)))</f>
        <v>0</v>
      </c>
      <c r="BI823" s="238">
        <f>IF(BI$8&lt;ШР!$N21,0,ШР!$T21*POWER(1+ШР!$W21,INT((BI$1-1)/12)))</f>
        <v>0</v>
      </c>
      <c r="BJ823" s="238">
        <f>IF(BJ$8&lt;ШР!$N21,0,ШР!$T21*POWER(1+ШР!$W21,INT((BJ$1-1)/12)))</f>
        <v>0</v>
      </c>
      <c r="BK823" s="238">
        <f>IF(BK$8&lt;ШР!$N21,0,ШР!$T21*POWER(1+ШР!$W21,INT((BK$1-1)/12)))</f>
        <v>0</v>
      </c>
      <c r="BL823" s="238">
        <f>IF(BL$8&lt;ШР!$N21,0,ШР!$T21*POWER(1+ШР!$W21,INT((BL$1-1)/12)))</f>
        <v>0</v>
      </c>
      <c r="BM823" s="238">
        <f>IF(BM$8&lt;ШР!$N21,0,ШР!$T21*POWER(1+ШР!$W21,INT((BM$1-1)/12)))</f>
        <v>0</v>
      </c>
      <c r="BN823" s="238">
        <f>IF(BN$8&lt;ШР!$N21,0,ШР!$T21*POWER(1+ШР!$W21,INT((BN$1-1)/12)))</f>
        <v>0</v>
      </c>
      <c r="BO823" s="238">
        <f>IF(BO$8&lt;ШР!$N21,0,ШР!$T21*POWER(1+ШР!$W21,INT((BO$1-1)/12)))</f>
        <v>0</v>
      </c>
      <c r="BP823" s="238">
        <f>IF(BP$8&lt;ШР!$N21,0,ШР!$T21*POWER(1+ШР!$W21,INT((BP$1-1)/12)))</f>
        <v>0</v>
      </c>
      <c r="BQ823" s="238">
        <f>IF(BQ$8&lt;ШР!$N21,0,ШР!$T21*POWER(1+ШР!$W21,INT((BQ$1-1)/12)))</f>
        <v>0</v>
      </c>
      <c r="BR823" s="238">
        <f>IF(BR$8&lt;ШР!$N21,0,ШР!$T21*POWER(1+ШР!$W21,INT((BR$1-1)/12)))</f>
        <v>0</v>
      </c>
      <c r="BS823" s="238">
        <f>IF(BS$8&lt;ШР!$N21,0,ШР!$T21*POWER(1+ШР!$W21,INT((BS$1-1)/12)))</f>
        <v>0</v>
      </c>
      <c r="BT823" s="238">
        <f>IF(BT$8&lt;ШР!$N21,0,ШР!$T21*POWER(1+ШР!$W21,INT((BT$1-1)/12)))</f>
        <v>0</v>
      </c>
      <c r="BU823" s="238">
        <f>IF(BU$8&lt;ШР!$N21,0,ШР!$T21*POWER(1+ШР!$W21,INT((BU$1-1)/12)))</f>
        <v>0</v>
      </c>
      <c r="BV823" s="238">
        <f>IF(BV$8&lt;ШР!$N21,0,ШР!$T21*POWER(1+ШР!$W21,INT((BV$1-1)/12)))</f>
        <v>0</v>
      </c>
      <c r="BW823" s="238">
        <f>IF(BW$8&lt;ШР!$N21,0,ШР!$T21*POWER(1+ШР!$W21,INT((BW$1-1)/12)))</f>
        <v>0</v>
      </c>
      <c r="BX823" s="238">
        <f>IF(BX$8&lt;ШР!$N21,0,ШР!$T21*POWER(1+ШР!$W21,INT((BX$1-1)/12)))</f>
        <v>0</v>
      </c>
      <c r="BY823" s="238">
        <f>IF(BY$8&lt;ШР!$N21,0,ШР!$T21*POWER(1+ШР!$W21,INT((BY$1-1)/12)))</f>
        <v>0</v>
      </c>
      <c r="BZ823" s="238">
        <f>IF(BZ$8&lt;ШР!$N21,0,ШР!$T21*POWER(1+ШР!$W21,INT((BZ$1-1)/12)))</f>
        <v>0</v>
      </c>
      <c r="CA823" s="238">
        <f>IF(CA$8&lt;ШР!$N21,0,ШР!$T21*POWER(1+ШР!$W21,INT((CA$1-1)/12)))</f>
        <v>0</v>
      </c>
      <c r="CB823" s="238">
        <f>IF(CB$8&lt;ШР!$N21,0,ШР!$T21*POWER(1+ШР!$W21,INT((CB$1-1)/12)))</f>
        <v>0</v>
      </c>
      <c r="CC823" s="238">
        <f>IF(CC$8&lt;ШР!$N21,0,ШР!$T21*POWER(1+ШР!$W21,INT((CC$1-1)/12)))</f>
        <v>0</v>
      </c>
      <c r="CD823" s="238">
        <f>IF(CD$8&lt;ШР!$N21,0,ШР!$T21*POWER(1+ШР!$W21,INT((CD$1-1)/12)))</f>
        <v>0</v>
      </c>
      <c r="CE823" s="238">
        <f>IF(CE$8&lt;ШР!$N21,0,ШР!$T21*POWER(1+ШР!$W21,INT((CE$1-1)/12)))</f>
        <v>0</v>
      </c>
      <c r="CF823" s="238">
        <f>IF(CF$8&lt;ШР!$N21,0,ШР!$T21*POWER(1+ШР!$W21,INT((CF$1-1)/12)))</f>
        <v>0</v>
      </c>
      <c r="CG823" s="238">
        <f>IF(CG$8&lt;ШР!$N21,0,ШР!$T21*POWER(1+ШР!$W21,INT((CG$1-1)/12)))</f>
        <v>0</v>
      </c>
      <c r="CH823" s="238">
        <f>IF(CH$8&lt;ШР!$N21,0,ШР!$T21*POWER(1+ШР!$W21,INT((CH$1-1)/12)))</f>
        <v>0</v>
      </c>
      <c r="CI823" s="238">
        <f>IF(CI$8&lt;ШР!$N21,0,ШР!$T21*POWER(1+ШР!$W21,INT((CI$1-1)/12)))</f>
        <v>0</v>
      </c>
      <c r="CJ823" s="238">
        <f>IF(CJ$8&lt;ШР!$N21,0,ШР!$T21*POWER(1+ШР!$W21,INT((CJ$1-1)/12)))</f>
        <v>0</v>
      </c>
      <c r="CK823" s="238">
        <f>IF(CK$8&lt;ШР!$N21,0,ШР!$T21*POWER(1+ШР!$W21,INT((CK$1-1)/12)))</f>
        <v>0</v>
      </c>
      <c r="CL823" s="238">
        <f>IF(CL$8&lt;ШР!$N21,0,ШР!$T21*POWER(1+ШР!$W21,INT((CL$1-1)/12)))</f>
        <v>0</v>
      </c>
      <c r="CM823" s="238">
        <f>IF(CM$8&lt;ШР!$N21,0,ШР!$T21*POWER(1+ШР!$W21,INT((CM$1-1)/12)))</f>
        <v>0</v>
      </c>
      <c r="CN823" s="238">
        <f>IF(CN$8&lt;ШР!$N21,0,ШР!$T21*POWER(1+ШР!$W21,INT((CN$1-1)/12)))</f>
        <v>0</v>
      </c>
      <c r="CO823" s="238">
        <f>IF(CO$8&lt;ШР!$N21,0,ШР!$T21*POWER(1+ШР!$W21,INT((CO$1-1)/12)))</f>
        <v>0</v>
      </c>
      <c r="CP823" s="238">
        <f>IF(CP$8&lt;ШР!$N21,0,ШР!$T21*POWER(1+ШР!$W21,INT((CP$1-1)/12)))</f>
        <v>0</v>
      </c>
      <c r="CQ823" s="238">
        <f>IF(CQ$8&lt;ШР!$N21,0,ШР!$T21*POWER(1+ШР!$W21,INT((CQ$1-1)/12)))</f>
        <v>0</v>
      </c>
      <c r="CR823" s="238">
        <f>IF(CR$8&lt;ШР!$N21,0,ШР!$T21*POWER(1+ШР!$W21,INT((CR$1-1)/12)))</f>
        <v>0</v>
      </c>
      <c r="CS823" s="238">
        <f>IF(CS$8&lt;ШР!$N21,0,ШР!$T21*POWER(1+ШР!$W21,INT((CS$1-1)/12)))</f>
        <v>0</v>
      </c>
      <c r="CT823" s="238">
        <f>IF(CT$8&lt;ШР!$N21,0,ШР!$T21*POWER(1+ШР!$W21,INT((CT$1-1)/12)))</f>
        <v>0</v>
      </c>
      <c r="CU823" s="238">
        <f>IF(CU$8&lt;ШР!$N21,0,ШР!$T21*POWER(1+ШР!$W21,INT((CU$1-1)/12)))</f>
        <v>0</v>
      </c>
      <c r="CV823" s="238">
        <f>IF(CV$8&lt;ШР!$N21,0,ШР!$T21*POWER(1+ШР!$W21,INT((CV$1-1)/12)))</f>
        <v>0</v>
      </c>
      <c r="CW823" s="238">
        <f>IF(CW$8&lt;ШР!$N21,0,ШР!$T21*POWER(1+ШР!$W21,INT((CW$1-1)/12)))</f>
        <v>0</v>
      </c>
      <c r="CX823" s="238">
        <f>IF(CX$8&lt;ШР!$N21,0,ШР!$T21*POWER(1+ШР!$W21,INT((CX$1-1)/12)))</f>
        <v>0</v>
      </c>
      <c r="CY823" s="238">
        <f>IF(CY$8&lt;ШР!$N21,0,ШР!$T21*POWER(1+ШР!$W21,INT((CY$1-1)/12)))</f>
        <v>0</v>
      </c>
      <c r="CZ823" s="238">
        <f>IF(CZ$8&lt;ШР!$N21,0,ШР!$T21*POWER(1+ШР!$W21,INT((CZ$1-1)/12)))</f>
        <v>0</v>
      </c>
      <c r="DA823" s="238">
        <f>IF(DA$8&lt;ШР!$N21,0,ШР!$T21*POWER(1+ШР!$W21,INT((DA$1-1)/12)))</f>
        <v>0</v>
      </c>
      <c r="DB823" s="238">
        <f>IF(DB$8&lt;ШР!$N21,0,ШР!$T21*POWER(1+ШР!$W21,INT((DB$1-1)/12)))</f>
        <v>0</v>
      </c>
      <c r="DC823" s="238">
        <f>IF(DC$8&lt;ШР!$N21,0,ШР!$T21*POWER(1+ШР!$W21,INT((DC$1-1)/12)))</f>
        <v>0</v>
      </c>
      <c r="DD823" s="238">
        <f>IF(DD$8&lt;ШР!$N21,0,ШР!$T21*POWER(1+ШР!$W21,INT((DD$1-1)/12)))</f>
        <v>0</v>
      </c>
      <c r="DE823" s="238">
        <f>IF(DE$8&lt;ШР!$N21,0,ШР!$T21*POWER(1+ШР!$W21,INT((DE$1-1)/12)))</f>
        <v>0</v>
      </c>
      <c r="DF823" s="238">
        <f>IF(DF$8&lt;ШР!$N21,0,ШР!$T21*POWER(1+ШР!$W21,INT((DF$1-1)/12)))</f>
        <v>0</v>
      </c>
      <c r="DG823" s="238">
        <f>IF(DG$8&lt;ШР!$N21,0,ШР!$T21*POWER(1+ШР!$W21,INT((DG$1-1)/12)))</f>
        <v>0</v>
      </c>
      <c r="DH823" s="238">
        <f>IF(DH$8&lt;ШР!$N21,0,ШР!$T21*POWER(1+ШР!$W21,INT((DH$1-1)/12)))</f>
        <v>0</v>
      </c>
      <c r="DI823" s="238">
        <f>IF(DI$8&lt;ШР!$N21,0,ШР!$T21*POWER(1+ШР!$W21,INT((DI$1-1)/12)))</f>
        <v>0</v>
      </c>
      <c r="DJ823" s="238">
        <f>IF(DJ$8&lt;ШР!$N21,0,ШР!$T21*POWER(1+ШР!$W21,INT((DJ$1-1)/12)))</f>
        <v>0</v>
      </c>
      <c r="DK823" s="238">
        <f>IF(DK$8&lt;ШР!$N21,0,ШР!$T21*POWER(1+ШР!$W21,INT((DK$1-1)/12)))</f>
        <v>0</v>
      </c>
      <c r="DL823" s="238">
        <f>IF(DL$8&lt;ШР!$N21,0,ШР!$T21*POWER(1+ШР!$W21,INT((DL$1-1)/12)))</f>
        <v>0</v>
      </c>
      <c r="DM823" s="238">
        <f>IF(DM$8&lt;ШР!$N21,0,ШР!$T21*POWER(1+ШР!$W21,INT((DM$1-1)/12)))</f>
        <v>0</v>
      </c>
      <c r="DN823" s="238">
        <f>IF(DN$8&lt;ШР!$N21,0,ШР!$T21*POWER(1+ШР!$W21,INT((DN$1-1)/12)))</f>
        <v>0</v>
      </c>
      <c r="DO823" s="238">
        <f>IF(DO$8&lt;ШР!$N21,0,ШР!$T21*POWER(1+ШР!$W21,INT((DO$1-1)/12)))</f>
        <v>0</v>
      </c>
      <c r="DP823" s="238">
        <f>IF(DP$8&lt;ШР!$N21,0,ШР!$T21*POWER(1+ШР!$W21,INT((DP$1-1)/12)))</f>
        <v>0</v>
      </c>
      <c r="DQ823" s="238">
        <f>IF(DQ$8&lt;ШР!$N21,0,ШР!$T21*POWER(1+ШР!$W21,INT((DQ$1-1)/12)))</f>
        <v>0</v>
      </c>
      <c r="DR823" s="238">
        <f>IF(DR$8&lt;ШР!$N21,0,ШР!$T21*POWER(1+ШР!$W21,INT((DR$1-1)/12)))</f>
        <v>0</v>
      </c>
      <c r="DS823" s="238">
        <f>IF(DS$8&lt;ШР!$N21,0,ШР!$T21*POWER(1+ШР!$W21,INT((DS$1-1)/12)))</f>
        <v>0</v>
      </c>
      <c r="DT823" s="238">
        <f>IF(DT$8&lt;ШР!$N21,0,ШР!$T21*POWER(1+ШР!$W21,INT((DT$1-1)/12)))</f>
        <v>0</v>
      </c>
      <c r="DU823" s="238">
        <f>IF(DU$8&lt;ШР!$N21,0,ШР!$T21*POWER(1+ШР!$W21,INT((DU$1-1)/12)))</f>
        <v>0</v>
      </c>
      <c r="DV823" s="238">
        <f>IF(DV$8&lt;ШР!$N21,0,ШР!$T21*POWER(1+ШР!$W21,INT((DV$1-1)/12)))</f>
        <v>0</v>
      </c>
      <c r="DW823" s="238">
        <f>IF(DW$8&lt;ШР!$N21,0,ШР!$T21*POWER(1+ШР!$W21,INT((DW$1-1)/12)))</f>
        <v>0</v>
      </c>
      <c r="DX823" s="238">
        <f>IF(DX$8&lt;ШР!$N21,0,ШР!$T21*POWER(1+ШР!$W21,INT((DX$1-1)/12)))</f>
        <v>0</v>
      </c>
      <c r="DY823" s="238">
        <f>IF(DY$8&lt;ШР!$N21,0,ШР!$T21*POWER(1+ШР!$W21,INT((DY$1-1)/12)))</f>
        <v>0</v>
      </c>
      <c r="DZ823" s="238">
        <f>IF(DZ$8&lt;ШР!$N21,0,ШР!$T21*POWER(1+ШР!$W21,INT((DZ$1-1)/12)))</f>
        <v>0</v>
      </c>
      <c r="EA823" s="238">
        <f>IF(EA$8&lt;ШР!$N21,0,ШР!$T21*POWER(1+ШР!$W21,INT((EA$1-1)/12)))</f>
        <v>0</v>
      </c>
      <c r="EB823" s="238">
        <f>IF(EB$8&lt;ШР!$N21,0,ШР!$T21*POWER(1+ШР!$W21,INT((EB$1-1)/12)))</f>
        <v>0</v>
      </c>
      <c r="EC823" s="238">
        <f>IF(EC$8&lt;ШР!$N21,0,ШР!$T21*POWER(1+ШР!$W21,INT((EC$1-1)/12)))</f>
        <v>0</v>
      </c>
      <c r="ED823" s="238">
        <f>IF(ED$8&lt;ШР!$N21,0,ШР!$T21*POWER(1+ШР!$W21,INT((ED$1-1)/12)))</f>
        <v>0</v>
      </c>
      <c r="EE823" s="238">
        <f>IF(EE$8&lt;ШР!$N21,0,ШР!$T21*POWER(1+ШР!$W21,INT((EE$1-1)/12)))</f>
        <v>0</v>
      </c>
      <c r="EF823" s="238">
        <f>IF(EF$8&lt;ШР!$N21,0,ШР!$T21*POWER(1+ШР!$W21,INT((EF$1-1)/12)))</f>
        <v>0</v>
      </c>
      <c r="EG823" s="238">
        <f>IF(EG$8&lt;ШР!$N21,0,ШР!$T21*POWER(1+ШР!$W21,INT((EG$1-1)/12)))</f>
        <v>0</v>
      </c>
      <c r="EH823" s="238">
        <f>IF(EH$8&lt;ШР!$N21,0,ШР!$T21*POWER(1+ШР!$W21,INT((EH$1-1)/12)))</f>
        <v>0</v>
      </c>
      <c r="EI823" s="238">
        <f>IF(EI$8&lt;ШР!$N21,0,ШР!$T21*POWER(1+ШР!$W21,INT((EI$1-1)/12)))</f>
        <v>0</v>
      </c>
      <c r="EJ823" s="238">
        <f>IF(EJ$8&lt;ШР!$N21,0,ШР!$T21*POWER(1+ШР!$W21,INT((EJ$1-1)/12)))</f>
        <v>0</v>
      </c>
      <c r="EK823" s="238">
        <f>IF(EK$8&lt;ШР!$N21,0,ШР!$T21*POWER(1+ШР!$W21,INT((EK$1-1)/12)))</f>
        <v>0</v>
      </c>
      <c r="EL823" s="238">
        <f>IF(EL$8&lt;ШР!$N21,0,ШР!$T21*POWER(1+ШР!$W21,INT((EL$1-1)/12)))</f>
        <v>0</v>
      </c>
      <c r="EM823" s="238">
        <f>IF(EM$8&lt;ШР!$N21,0,ШР!$T21*POWER(1+ШР!$W21,INT((EM$1-1)/12)))</f>
        <v>0</v>
      </c>
      <c r="EN823" s="238">
        <f>IF(EN$8&lt;ШР!$N21,0,ШР!$T21*POWER(1+ШР!$W21,INT((EN$1-1)/12)))</f>
        <v>0</v>
      </c>
      <c r="EO823" s="238">
        <f>IF(EO$8&lt;ШР!$N21,0,ШР!$T21*POWER(1+ШР!$W21,INT((EO$1-1)/12)))</f>
        <v>0</v>
      </c>
      <c r="EP823" s="238">
        <f>IF(EP$8&lt;ШР!$N21,0,ШР!$T21*POWER(1+ШР!$W21,INT((EP$1-1)/12)))</f>
        <v>0</v>
      </c>
      <c r="EQ823" s="238">
        <f>IF(EQ$8&lt;ШР!$N21,0,ШР!$T21*POWER(1+ШР!$W21,INT((EQ$1-1)/12)))</f>
        <v>0</v>
      </c>
      <c r="ER823" s="238">
        <f>IF(ER$8&lt;ШР!$N21,0,ШР!$T21*POWER(1+ШР!$W21,INT((ER$1-1)/12)))</f>
        <v>0</v>
      </c>
      <c r="ES823" s="238">
        <f>IF(ES$8&lt;ШР!$N21,0,ШР!$T21*POWER(1+ШР!$W21,INT((ES$1-1)/12)))</f>
        <v>0</v>
      </c>
      <c r="ET823" s="238">
        <f>IF(ET$8&lt;ШР!$N21,0,ШР!$T21*POWER(1+ШР!$W21,INT((ET$1-1)/12)))</f>
        <v>0</v>
      </c>
      <c r="EU823" s="238">
        <f>IF(EU$8&lt;ШР!$N21,0,ШР!$T21*POWER(1+ШР!$W21,INT((EU$1-1)/12)))</f>
        <v>0</v>
      </c>
      <c r="EV823" s="238">
        <f>IF(EV$8&lt;ШР!$N21,0,ШР!$T21*POWER(1+ШР!$W21,INT((EV$1-1)/12)))</f>
        <v>0</v>
      </c>
      <c r="EW823" s="238">
        <f>IF(EW$8&lt;ШР!$N21,0,ШР!$T21*POWER(1+ШР!$W21,INT((EW$1-1)/12)))</f>
        <v>0</v>
      </c>
      <c r="EX823" s="238">
        <f>IF(EX$8&lt;ШР!$N21,0,ШР!$T21*POWER(1+ШР!$W21,INT((EX$1-1)/12)))</f>
        <v>0</v>
      </c>
      <c r="EY823" s="238">
        <f>IF(EY$8&lt;ШР!$N21,0,ШР!$T21*POWER(1+ШР!$W21,INT((EY$1-1)/12)))</f>
        <v>0</v>
      </c>
      <c r="EZ823" s="238">
        <f>IF(EZ$8&lt;ШР!$N21,0,ШР!$T21*POWER(1+ШР!$W21,INT((EZ$1-1)/12)))</f>
        <v>0</v>
      </c>
      <c r="FA823" s="238">
        <f>IF(FA$8&lt;ШР!$N21,0,ШР!$T21*POWER(1+ШР!$W21,INT((FA$1-1)/12)))</f>
        <v>0</v>
      </c>
      <c r="FB823" s="238">
        <f>IF(FB$8&lt;ШР!$N21,0,ШР!$T21*POWER(1+ШР!$W21,INT((FB$1-1)/12)))</f>
        <v>0</v>
      </c>
      <c r="FC823" s="238">
        <f>IF(FC$8&lt;ШР!$N21,0,ШР!$T21*POWER(1+ШР!$W21,INT((FC$1-1)/12)))</f>
        <v>0</v>
      </c>
      <c r="FD823" s="238">
        <f>IF(FD$8&lt;ШР!$N21,0,ШР!$T21*POWER(1+ШР!$W21,INT((FD$1-1)/12)))</f>
        <v>0</v>
      </c>
      <c r="FE823" s="238">
        <f>IF(FE$8&lt;ШР!$N21,0,ШР!$T21*POWER(1+ШР!$W21,INT((FE$1-1)/12)))</f>
        <v>0</v>
      </c>
      <c r="FF823" s="238">
        <f>IF(FF$8&lt;ШР!$N21,0,ШР!$T21*POWER(1+ШР!$W21,INT((FF$1-1)/12)))</f>
        <v>0</v>
      </c>
      <c r="FG823" s="238">
        <f>IF(FG$8&lt;ШР!$N21,0,ШР!$T21*POWER(1+ШР!$W21,INT((FG$1-1)/12)))</f>
        <v>0</v>
      </c>
      <c r="FH823" s="238">
        <f>IF(FH$8&lt;ШР!$N21,0,ШР!$T21*POWER(1+ШР!$W21,INT((FH$1-1)/12)))</f>
        <v>0</v>
      </c>
      <c r="FI823" s="238">
        <f>IF(FI$8&lt;ШР!$N21,0,ШР!$T21*POWER(1+ШР!$W21,INT((FI$1-1)/12)))</f>
        <v>0</v>
      </c>
      <c r="FJ823" s="238">
        <f>IF(FJ$8&lt;ШР!$N21,0,ШР!$T21*POWER(1+ШР!$W21,INT((FJ$1-1)/12)))</f>
        <v>0</v>
      </c>
      <c r="FK823" s="238">
        <f>IF(FK$8&lt;ШР!$N21,0,ШР!$T21*POWER(1+ШР!$W21,INT((FK$1-1)/12)))</f>
        <v>0</v>
      </c>
      <c r="FL823" s="238">
        <f>IF(FL$8&lt;ШР!$N21,0,ШР!$T21*POWER(1+ШР!$W21,INT((FL$1-1)/12)))</f>
        <v>0</v>
      </c>
      <c r="FM823" s="238">
        <f>IF(FM$8&lt;ШР!$N21,0,ШР!$T21*POWER(1+ШР!$W21,INT((FM$1-1)/12)))</f>
        <v>0</v>
      </c>
      <c r="FN823" s="238">
        <f>IF(FN$8&lt;ШР!$N21,0,ШР!$T21*POWER(1+ШР!$W21,INT((FN$1-1)/12)))</f>
        <v>0</v>
      </c>
      <c r="FO823" s="238">
        <f>IF(FO$8&lt;ШР!$N21,0,ШР!$T21*POWER(1+ШР!$W21,INT((FO$1-1)/12)))</f>
        <v>0</v>
      </c>
      <c r="FP823" s="238">
        <f>IF(FP$8&lt;ШР!$N21,0,ШР!$T21*POWER(1+ШР!$W21,INT((FP$1-1)/12)))</f>
        <v>0</v>
      </c>
      <c r="FQ823" s="238">
        <f>IF(FQ$8&lt;ШР!$N21,0,ШР!$T21*POWER(1+ШР!$W21,INT((FQ$1-1)/12)))</f>
        <v>0</v>
      </c>
      <c r="FR823" s="238">
        <f>IF(FR$8&lt;ШР!$N21,0,ШР!$T21*POWER(1+ШР!$W21,INT((FR$1-1)/12)))</f>
        <v>0</v>
      </c>
      <c r="FS823" s="238">
        <f>IF(FS$8&lt;ШР!$N21,0,ШР!$T21*POWER(1+ШР!$W21,INT((FS$1-1)/12)))</f>
        <v>0</v>
      </c>
      <c r="FT823" s="238">
        <f>IF(FT$8&lt;ШР!$N21,0,ШР!$T21*POWER(1+ШР!$W21,INT((FT$1-1)/12)))</f>
        <v>0</v>
      </c>
      <c r="FU823" s="238">
        <f>IF(FU$8&lt;ШР!$N21,0,ШР!$T21*POWER(1+ШР!$W21,INT((FU$1-1)/12)))</f>
        <v>0</v>
      </c>
      <c r="FV823" s="238">
        <f>IF(FV$8&lt;ШР!$N21,0,ШР!$T21*POWER(1+ШР!$W21,INT((FV$1-1)/12)))</f>
        <v>0</v>
      </c>
      <c r="FW823" s="238">
        <f>IF(FW$8&lt;ШР!$N21,0,ШР!$T21*POWER(1+ШР!$W21,INT((FW$1-1)/12)))</f>
        <v>0</v>
      </c>
      <c r="FX823" s="238">
        <f>IF(FX$8&lt;ШР!$N21,0,ШР!$T21*POWER(1+ШР!$W21,INT((FX$1-1)/12)))</f>
        <v>0</v>
      </c>
      <c r="FY823" s="238">
        <f>IF(FY$8&lt;ШР!$N21,0,ШР!$T21*POWER(1+ШР!$W21,INT((FY$1-1)/12)))</f>
        <v>0</v>
      </c>
      <c r="FZ823" s="238">
        <f>IF(FZ$8&lt;ШР!$N21,0,ШР!$T21*POWER(1+ШР!$W21,INT((FZ$1-1)/12)))</f>
        <v>0</v>
      </c>
      <c r="GA823" s="238">
        <f>IF(GA$8&lt;ШР!$N21,0,ШР!$T21*POWER(1+ШР!$W21,INT((GA$1-1)/12)))</f>
        <v>0</v>
      </c>
      <c r="GB823" s="238">
        <f>IF(GB$8&lt;ШР!$N21,0,ШР!$T21*POWER(1+ШР!$W21,INT((GB$1-1)/12)))</f>
        <v>0</v>
      </c>
      <c r="GC823" s="238">
        <f>IF(GC$8&lt;ШР!$N21,0,ШР!$T21*POWER(1+ШР!$W21,INT((GC$1-1)/12)))</f>
        <v>0</v>
      </c>
      <c r="GD823" s="238">
        <f>IF(GD$8&lt;ШР!$N21,0,ШР!$T21*POWER(1+ШР!$W21,INT((GD$1-1)/12)))</f>
        <v>0</v>
      </c>
      <c r="GE823" s="238">
        <f>IF(GE$8&lt;ШР!$N21,0,ШР!$T21*POWER(1+ШР!$W21,INT((GE$1-1)/12)))</f>
        <v>0</v>
      </c>
      <c r="GF823" s="238">
        <f>IF(GF$8&lt;ШР!$N21,0,ШР!$T21*POWER(1+ШР!$W21,INT((GF$1-1)/12)))</f>
        <v>0</v>
      </c>
      <c r="GG823" s="238">
        <f>IF(GG$8&lt;ШР!$N21,0,ШР!$T21*POWER(1+ШР!$W21,INT((GG$1-1)/12)))</f>
        <v>0</v>
      </c>
      <c r="GH823" s="238">
        <f>IF(GH$8&lt;ШР!$N21,0,ШР!$T21*POWER(1+ШР!$W21,INT((GH$1-1)/12)))</f>
        <v>0</v>
      </c>
      <c r="GI823" s="238">
        <f>IF(GI$8&lt;ШР!$N21,0,ШР!$T21*POWER(1+ШР!$W21,INT((GI$1-1)/12)))</f>
        <v>0</v>
      </c>
      <c r="GJ823" s="238">
        <f>IF(GJ$8&lt;ШР!$N21,0,ШР!$T21*POWER(1+ШР!$W21,INT((GJ$1-1)/12)))</f>
        <v>0</v>
      </c>
      <c r="GK823" s="238">
        <f>IF(GK$8&lt;ШР!$N21,0,ШР!$T21*POWER(1+ШР!$W21,INT((GK$1-1)/12)))</f>
        <v>0</v>
      </c>
      <c r="GL823" s="238">
        <f>IF(GL$8&lt;ШР!$N21,0,ШР!$T21*POWER(1+ШР!$W21,INT((GL$1-1)/12)))</f>
        <v>0</v>
      </c>
      <c r="GM823" s="238">
        <f>IF(GM$8&lt;ШР!$N21,0,ШР!$T21*POWER(1+ШР!$W21,INT((GM$1-1)/12)))</f>
        <v>0</v>
      </c>
      <c r="GN823" s="238">
        <f>IF(GN$8&lt;ШР!$N21,0,ШР!$T21*POWER(1+ШР!$W21,INT((GN$1-1)/12)))</f>
        <v>0</v>
      </c>
      <c r="GO823" s="238">
        <f>IF(GO$8&lt;ШР!$N21,0,ШР!$T21*POWER(1+ШР!$W21,INT((GO$1-1)/12)))</f>
        <v>0</v>
      </c>
      <c r="GP823" s="238">
        <f>IF(GP$8&lt;ШР!$N21,0,ШР!$T21*POWER(1+ШР!$W21,INT((GP$1-1)/12)))</f>
        <v>0</v>
      </c>
      <c r="GQ823" s="238">
        <f>IF(GQ$8&lt;ШР!$N21,0,ШР!$T21*POWER(1+ШР!$W21,INT((GQ$1-1)/12)))</f>
        <v>0</v>
      </c>
      <c r="GR823" s="238">
        <f>IF(GR$8&lt;ШР!$N21,0,ШР!$T21*POWER(1+ШР!$W21,INT((GR$1-1)/12)))</f>
        <v>0</v>
      </c>
      <c r="GS823" s="238">
        <f>IF(GS$8&lt;ШР!$N21,0,ШР!$T21*POWER(1+ШР!$W21,INT((GS$1-1)/12)))</f>
        <v>0</v>
      </c>
      <c r="GT823" s="238">
        <f>IF(GT$8&lt;ШР!$N21,0,ШР!$T21*POWER(1+ШР!$W21,INT((GT$1-1)/12)))</f>
        <v>0</v>
      </c>
      <c r="GU823" s="238">
        <f>IF(GU$8&lt;ШР!$N21,0,ШР!$T21*POWER(1+ШР!$W21,INT((GU$1-1)/12)))</f>
        <v>0</v>
      </c>
      <c r="GV823" s="238">
        <f>IF(GV$8&lt;ШР!$N21,0,ШР!$T21*POWER(1+ШР!$W21,INT((GV$1-1)/12)))</f>
        <v>0</v>
      </c>
      <c r="GW823" s="238">
        <f>IF(GW$8&lt;ШР!$N21,0,ШР!$T21*POWER(1+ШР!$W21,INT((GW$1-1)/12)))</f>
        <v>0</v>
      </c>
      <c r="GX823" s="238">
        <f>IF(GX$8&lt;ШР!$N21,0,ШР!$T21*POWER(1+ШР!$W21,INT((GX$1-1)/12)))</f>
        <v>0</v>
      </c>
      <c r="GY823" s="238">
        <f>IF(GY$8&lt;ШР!$N21,0,ШР!$T21*POWER(1+ШР!$W21,INT((GY$1-1)/12)))</f>
        <v>0</v>
      </c>
      <c r="GZ823" s="238">
        <f>IF(GZ$8&lt;ШР!$N21,0,ШР!$T21*POWER(1+ШР!$W21,INT((GZ$1-1)/12)))</f>
        <v>0</v>
      </c>
      <c r="HA823" s="228"/>
      <c r="HB823" s="228"/>
    </row>
    <row r="824" spans="1:210" s="239" customFormat="1" ht="10.199999999999999">
      <c r="A824" s="228"/>
      <c r="B824" s="229"/>
      <c r="C824" s="230"/>
      <c r="D824" s="229"/>
      <c r="E824" s="270"/>
      <c r="F824" s="116"/>
      <c r="G824" s="231"/>
      <c r="H824" s="228"/>
      <c r="I824" s="228" t="str">
        <f t="shared" si="3762"/>
        <v>З/п, вкл. НДФЛ, сотрудников с указанной должностью</v>
      </c>
      <c r="J824" s="228"/>
      <c r="K824" s="228"/>
      <c r="L824" s="228"/>
      <c r="M824" s="232"/>
      <c r="N824" s="233">
        <f t="shared" si="3761"/>
        <v>0</v>
      </c>
      <c r="O824" s="228"/>
      <c r="P824" s="231"/>
      <c r="Q824" s="228" t="s">
        <v>26</v>
      </c>
      <c r="R824" s="228"/>
      <c r="S824" s="228"/>
      <c r="T824" s="228"/>
      <c r="U824" s="228"/>
      <c r="V824" s="228"/>
      <c r="W824" s="235"/>
      <c r="X824" s="236"/>
      <c r="Y824" s="231" t="s">
        <v>6</v>
      </c>
      <c r="Z824" s="237"/>
      <c r="AA824" s="238">
        <f>IF(AA$8&lt;ШР!$N22,0,ШР!$T22*POWER(1+ШР!$W22,INT((AA$1-1)/12)))</f>
        <v>0</v>
      </c>
      <c r="AB824" s="238">
        <f>IF(AB$8&lt;ШР!$N22,0,ШР!$T22*POWER(1+ШР!$W22,INT((AB$1-1)/12)))</f>
        <v>0</v>
      </c>
      <c r="AC824" s="238">
        <f>IF(AC$8&lt;ШР!$N22,0,ШР!$T22*POWER(1+ШР!$W22,INT((AC$1-1)/12)))</f>
        <v>0</v>
      </c>
      <c r="AD824" s="238">
        <f>IF(AD$8&lt;ШР!$N22,0,ШР!$T22*POWER(1+ШР!$W22,INT((AD$1-1)/12)))</f>
        <v>0</v>
      </c>
      <c r="AE824" s="238">
        <f>IF(AE$8&lt;ШР!$N22,0,ШР!$T22*POWER(1+ШР!$W22,INT((AE$1-1)/12)))</f>
        <v>0</v>
      </c>
      <c r="AF824" s="238">
        <f>IF(AF$8&lt;ШР!$N22,0,ШР!$T22*POWER(1+ШР!$W22,INT((AF$1-1)/12)))</f>
        <v>0</v>
      </c>
      <c r="AG824" s="238">
        <f>IF(AG$8&lt;ШР!$N22,0,ШР!$T22*POWER(1+ШР!$W22,INT((AG$1-1)/12)))</f>
        <v>0</v>
      </c>
      <c r="AH824" s="238">
        <f>IF(AH$8&lt;ШР!$N22,0,ШР!$T22*POWER(1+ШР!$W22,INT((AH$1-1)/12)))</f>
        <v>0</v>
      </c>
      <c r="AI824" s="238">
        <f>IF(AI$8&lt;ШР!$N22,0,ШР!$T22*POWER(1+ШР!$W22,INT((AI$1-1)/12)))</f>
        <v>0</v>
      </c>
      <c r="AJ824" s="238">
        <f>IF(AJ$8&lt;ШР!$N22,0,ШР!$T22*POWER(1+ШР!$W22,INT((AJ$1-1)/12)))</f>
        <v>0</v>
      </c>
      <c r="AK824" s="238">
        <f>IF(AK$8&lt;ШР!$N22,0,ШР!$T22*POWER(1+ШР!$W22,INT((AK$1-1)/12)))</f>
        <v>0</v>
      </c>
      <c r="AL824" s="238">
        <f>IF(AL$8&lt;ШР!$N22,0,ШР!$T22*POWER(1+ШР!$W22,INT((AL$1-1)/12)))</f>
        <v>0</v>
      </c>
      <c r="AM824" s="238">
        <f>IF(AM$8&lt;ШР!$N22,0,ШР!$T22*POWER(1+ШР!$W22,INT((AM$1-1)/12)))</f>
        <v>0</v>
      </c>
      <c r="AN824" s="238">
        <f>IF(AN$8&lt;ШР!$N22,0,ШР!$T22*POWER(1+ШР!$W22,INT((AN$1-1)/12)))</f>
        <v>0</v>
      </c>
      <c r="AO824" s="238">
        <f>IF(AO$8&lt;ШР!$N22,0,ШР!$T22*POWER(1+ШР!$W22,INT((AO$1-1)/12)))</f>
        <v>0</v>
      </c>
      <c r="AP824" s="238">
        <f>IF(AP$8&lt;ШР!$N22,0,ШР!$T22*POWER(1+ШР!$W22,INT((AP$1-1)/12)))</f>
        <v>0</v>
      </c>
      <c r="AQ824" s="238">
        <f>IF(AQ$8&lt;ШР!$N22,0,ШР!$T22*POWER(1+ШР!$W22,INT((AQ$1-1)/12)))</f>
        <v>0</v>
      </c>
      <c r="AR824" s="238">
        <f>IF(AR$8&lt;ШР!$N22,0,ШР!$T22*POWER(1+ШР!$W22,INT((AR$1-1)/12)))</f>
        <v>0</v>
      </c>
      <c r="AS824" s="238">
        <f>IF(AS$8&lt;ШР!$N22,0,ШР!$T22*POWER(1+ШР!$W22,INT((AS$1-1)/12)))</f>
        <v>0</v>
      </c>
      <c r="AT824" s="238">
        <f>IF(AT$8&lt;ШР!$N22,0,ШР!$T22*POWER(1+ШР!$W22,INT((AT$1-1)/12)))</f>
        <v>0</v>
      </c>
      <c r="AU824" s="238">
        <f>IF(AU$8&lt;ШР!$N22,0,ШР!$T22*POWER(1+ШР!$W22,INT((AU$1-1)/12)))</f>
        <v>0</v>
      </c>
      <c r="AV824" s="238">
        <f>IF(AV$8&lt;ШР!$N22,0,ШР!$T22*POWER(1+ШР!$W22,INT((AV$1-1)/12)))</f>
        <v>0</v>
      </c>
      <c r="AW824" s="238">
        <f>IF(AW$8&lt;ШР!$N22,0,ШР!$T22*POWER(1+ШР!$W22,INT((AW$1-1)/12)))</f>
        <v>0</v>
      </c>
      <c r="AX824" s="238">
        <f>IF(AX$8&lt;ШР!$N22,0,ШР!$T22*POWER(1+ШР!$W22,INT((AX$1-1)/12)))</f>
        <v>0</v>
      </c>
      <c r="AY824" s="238">
        <f>IF(AY$8&lt;ШР!$N22,0,ШР!$T22*POWER(1+ШР!$W22,INT((AY$1-1)/12)))</f>
        <v>0</v>
      </c>
      <c r="AZ824" s="238">
        <f>IF(AZ$8&lt;ШР!$N22,0,ШР!$T22*POWER(1+ШР!$W22,INT((AZ$1-1)/12)))</f>
        <v>0</v>
      </c>
      <c r="BA824" s="238">
        <f>IF(BA$8&lt;ШР!$N22,0,ШР!$T22*POWER(1+ШР!$W22,INT((BA$1-1)/12)))</f>
        <v>0</v>
      </c>
      <c r="BB824" s="238">
        <f>IF(BB$8&lt;ШР!$N22,0,ШР!$T22*POWER(1+ШР!$W22,INT((BB$1-1)/12)))</f>
        <v>0</v>
      </c>
      <c r="BC824" s="238">
        <f>IF(BC$8&lt;ШР!$N22,0,ШР!$T22*POWER(1+ШР!$W22,INT((BC$1-1)/12)))</f>
        <v>0</v>
      </c>
      <c r="BD824" s="238">
        <f>IF(BD$8&lt;ШР!$N22,0,ШР!$T22*POWER(1+ШР!$W22,INT((BD$1-1)/12)))</f>
        <v>0</v>
      </c>
      <c r="BE824" s="238">
        <f>IF(BE$8&lt;ШР!$N22,0,ШР!$T22*POWER(1+ШР!$W22,INT((BE$1-1)/12)))</f>
        <v>0</v>
      </c>
      <c r="BF824" s="238">
        <f>IF(BF$8&lt;ШР!$N22,0,ШР!$T22*POWER(1+ШР!$W22,INT((BF$1-1)/12)))</f>
        <v>0</v>
      </c>
      <c r="BG824" s="238">
        <f>IF(BG$8&lt;ШР!$N22,0,ШР!$T22*POWER(1+ШР!$W22,INT((BG$1-1)/12)))</f>
        <v>0</v>
      </c>
      <c r="BH824" s="238">
        <f>IF(BH$8&lt;ШР!$N22,0,ШР!$T22*POWER(1+ШР!$W22,INT((BH$1-1)/12)))</f>
        <v>0</v>
      </c>
      <c r="BI824" s="238">
        <f>IF(BI$8&lt;ШР!$N22,0,ШР!$T22*POWER(1+ШР!$W22,INT((BI$1-1)/12)))</f>
        <v>0</v>
      </c>
      <c r="BJ824" s="238">
        <f>IF(BJ$8&lt;ШР!$N22,0,ШР!$T22*POWER(1+ШР!$W22,INT((BJ$1-1)/12)))</f>
        <v>0</v>
      </c>
      <c r="BK824" s="238">
        <f>IF(BK$8&lt;ШР!$N22,0,ШР!$T22*POWER(1+ШР!$W22,INT((BK$1-1)/12)))</f>
        <v>0</v>
      </c>
      <c r="BL824" s="238">
        <f>IF(BL$8&lt;ШР!$N22,0,ШР!$T22*POWER(1+ШР!$W22,INT((BL$1-1)/12)))</f>
        <v>0</v>
      </c>
      <c r="BM824" s="238">
        <f>IF(BM$8&lt;ШР!$N22,0,ШР!$T22*POWER(1+ШР!$W22,INT((BM$1-1)/12)))</f>
        <v>0</v>
      </c>
      <c r="BN824" s="238">
        <f>IF(BN$8&lt;ШР!$N22,0,ШР!$T22*POWER(1+ШР!$W22,INT((BN$1-1)/12)))</f>
        <v>0</v>
      </c>
      <c r="BO824" s="238">
        <f>IF(BO$8&lt;ШР!$N22,0,ШР!$T22*POWER(1+ШР!$W22,INT((BO$1-1)/12)))</f>
        <v>0</v>
      </c>
      <c r="BP824" s="238">
        <f>IF(BP$8&lt;ШР!$N22,0,ШР!$T22*POWER(1+ШР!$W22,INT((BP$1-1)/12)))</f>
        <v>0</v>
      </c>
      <c r="BQ824" s="238">
        <f>IF(BQ$8&lt;ШР!$N22,0,ШР!$T22*POWER(1+ШР!$W22,INT((BQ$1-1)/12)))</f>
        <v>0</v>
      </c>
      <c r="BR824" s="238">
        <f>IF(BR$8&lt;ШР!$N22,0,ШР!$T22*POWER(1+ШР!$W22,INT((BR$1-1)/12)))</f>
        <v>0</v>
      </c>
      <c r="BS824" s="238">
        <f>IF(BS$8&lt;ШР!$N22,0,ШР!$T22*POWER(1+ШР!$W22,INT((BS$1-1)/12)))</f>
        <v>0</v>
      </c>
      <c r="BT824" s="238">
        <f>IF(BT$8&lt;ШР!$N22,0,ШР!$T22*POWER(1+ШР!$W22,INT((BT$1-1)/12)))</f>
        <v>0</v>
      </c>
      <c r="BU824" s="238">
        <f>IF(BU$8&lt;ШР!$N22,0,ШР!$T22*POWER(1+ШР!$W22,INT((BU$1-1)/12)))</f>
        <v>0</v>
      </c>
      <c r="BV824" s="238">
        <f>IF(BV$8&lt;ШР!$N22,0,ШР!$T22*POWER(1+ШР!$W22,INT((BV$1-1)/12)))</f>
        <v>0</v>
      </c>
      <c r="BW824" s="238">
        <f>IF(BW$8&lt;ШР!$N22,0,ШР!$T22*POWER(1+ШР!$W22,INT((BW$1-1)/12)))</f>
        <v>0</v>
      </c>
      <c r="BX824" s="238">
        <f>IF(BX$8&lt;ШР!$N22,0,ШР!$T22*POWER(1+ШР!$W22,INT((BX$1-1)/12)))</f>
        <v>0</v>
      </c>
      <c r="BY824" s="238">
        <f>IF(BY$8&lt;ШР!$N22,0,ШР!$T22*POWER(1+ШР!$W22,INT((BY$1-1)/12)))</f>
        <v>0</v>
      </c>
      <c r="BZ824" s="238">
        <f>IF(BZ$8&lt;ШР!$N22,0,ШР!$T22*POWER(1+ШР!$W22,INT((BZ$1-1)/12)))</f>
        <v>0</v>
      </c>
      <c r="CA824" s="238">
        <f>IF(CA$8&lt;ШР!$N22,0,ШР!$T22*POWER(1+ШР!$W22,INT((CA$1-1)/12)))</f>
        <v>0</v>
      </c>
      <c r="CB824" s="238">
        <f>IF(CB$8&lt;ШР!$N22,0,ШР!$T22*POWER(1+ШР!$W22,INT((CB$1-1)/12)))</f>
        <v>0</v>
      </c>
      <c r="CC824" s="238">
        <f>IF(CC$8&lt;ШР!$N22,0,ШР!$T22*POWER(1+ШР!$W22,INT((CC$1-1)/12)))</f>
        <v>0</v>
      </c>
      <c r="CD824" s="238">
        <f>IF(CD$8&lt;ШР!$N22,0,ШР!$T22*POWER(1+ШР!$W22,INT((CD$1-1)/12)))</f>
        <v>0</v>
      </c>
      <c r="CE824" s="238">
        <f>IF(CE$8&lt;ШР!$N22,0,ШР!$T22*POWER(1+ШР!$W22,INT((CE$1-1)/12)))</f>
        <v>0</v>
      </c>
      <c r="CF824" s="238">
        <f>IF(CF$8&lt;ШР!$N22,0,ШР!$T22*POWER(1+ШР!$W22,INT((CF$1-1)/12)))</f>
        <v>0</v>
      </c>
      <c r="CG824" s="238">
        <f>IF(CG$8&lt;ШР!$N22,0,ШР!$T22*POWER(1+ШР!$W22,INT((CG$1-1)/12)))</f>
        <v>0</v>
      </c>
      <c r="CH824" s="238">
        <f>IF(CH$8&lt;ШР!$N22,0,ШР!$T22*POWER(1+ШР!$W22,INT((CH$1-1)/12)))</f>
        <v>0</v>
      </c>
      <c r="CI824" s="238">
        <f>IF(CI$8&lt;ШР!$N22,0,ШР!$T22*POWER(1+ШР!$W22,INT((CI$1-1)/12)))</f>
        <v>0</v>
      </c>
      <c r="CJ824" s="238">
        <f>IF(CJ$8&lt;ШР!$N22,0,ШР!$T22*POWER(1+ШР!$W22,INT((CJ$1-1)/12)))</f>
        <v>0</v>
      </c>
      <c r="CK824" s="238">
        <f>IF(CK$8&lt;ШР!$N22,0,ШР!$T22*POWER(1+ШР!$W22,INT((CK$1-1)/12)))</f>
        <v>0</v>
      </c>
      <c r="CL824" s="238">
        <f>IF(CL$8&lt;ШР!$N22,0,ШР!$T22*POWER(1+ШР!$W22,INT((CL$1-1)/12)))</f>
        <v>0</v>
      </c>
      <c r="CM824" s="238">
        <f>IF(CM$8&lt;ШР!$N22,0,ШР!$T22*POWER(1+ШР!$W22,INT((CM$1-1)/12)))</f>
        <v>0</v>
      </c>
      <c r="CN824" s="238">
        <f>IF(CN$8&lt;ШР!$N22,0,ШР!$T22*POWER(1+ШР!$W22,INT((CN$1-1)/12)))</f>
        <v>0</v>
      </c>
      <c r="CO824" s="238">
        <f>IF(CO$8&lt;ШР!$N22,0,ШР!$T22*POWER(1+ШР!$W22,INT((CO$1-1)/12)))</f>
        <v>0</v>
      </c>
      <c r="CP824" s="238">
        <f>IF(CP$8&lt;ШР!$N22,0,ШР!$T22*POWER(1+ШР!$W22,INT((CP$1-1)/12)))</f>
        <v>0</v>
      </c>
      <c r="CQ824" s="238">
        <f>IF(CQ$8&lt;ШР!$N22,0,ШР!$T22*POWER(1+ШР!$W22,INT((CQ$1-1)/12)))</f>
        <v>0</v>
      </c>
      <c r="CR824" s="238">
        <f>IF(CR$8&lt;ШР!$N22,0,ШР!$T22*POWER(1+ШР!$W22,INT((CR$1-1)/12)))</f>
        <v>0</v>
      </c>
      <c r="CS824" s="238">
        <f>IF(CS$8&lt;ШР!$N22,0,ШР!$T22*POWER(1+ШР!$W22,INT((CS$1-1)/12)))</f>
        <v>0</v>
      </c>
      <c r="CT824" s="238">
        <f>IF(CT$8&lt;ШР!$N22,0,ШР!$T22*POWER(1+ШР!$W22,INT((CT$1-1)/12)))</f>
        <v>0</v>
      </c>
      <c r="CU824" s="238">
        <f>IF(CU$8&lt;ШР!$N22,0,ШР!$T22*POWER(1+ШР!$W22,INT((CU$1-1)/12)))</f>
        <v>0</v>
      </c>
      <c r="CV824" s="238">
        <f>IF(CV$8&lt;ШР!$N22,0,ШР!$T22*POWER(1+ШР!$W22,INT((CV$1-1)/12)))</f>
        <v>0</v>
      </c>
      <c r="CW824" s="238">
        <f>IF(CW$8&lt;ШР!$N22,0,ШР!$T22*POWER(1+ШР!$W22,INT((CW$1-1)/12)))</f>
        <v>0</v>
      </c>
      <c r="CX824" s="238">
        <f>IF(CX$8&lt;ШР!$N22,0,ШР!$T22*POWER(1+ШР!$W22,INT((CX$1-1)/12)))</f>
        <v>0</v>
      </c>
      <c r="CY824" s="238">
        <f>IF(CY$8&lt;ШР!$N22,0,ШР!$T22*POWER(1+ШР!$W22,INT((CY$1-1)/12)))</f>
        <v>0</v>
      </c>
      <c r="CZ824" s="238">
        <f>IF(CZ$8&lt;ШР!$N22,0,ШР!$T22*POWER(1+ШР!$W22,INT((CZ$1-1)/12)))</f>
        <v>0</v>
      </c>
      <c r="DA824" s="238">
        <f>IF(DA$8&lt;ШР!$N22,0,ШР!$T22*POWER(1+ШР!$W22,INT((DA$1-1)/12)))</f>
        <v>0</v>
      </c>
      <c r="DB824" s="238">
        <f>IF(DB$8&lt;ШР!$N22,0,ШР!$T22*POWER(1+ШР!$W22,INT((DB$1-1)/12)))</f>
        <v>0</v>
      </c>
      <c r="DC824" s="238">
        <f>IF(DC$8&lt;ШР!$N22,0,ШР!$T22*POWER(1+ШР!$W22,INT((DC$1-1)/12)))</f>
        <v>0</v>
      </c>
      <c r="DD824" s="238">
        <f>IF(DD$8&lt;ШР!$N22,0,ШР!$T22*POWER(1+ШР!$W22,INT((DD$1-1)/12)))</f>
        <v>0</v>
      </c>
      <c r="DE824" s="238">
        <f>IF(DE$8&lt;ШР!$N22,0,ШР!$T22*POWER(1+ШР!$W22,INT((DE$1-1)/12)))</f>
        <v>0</v>
      </c>
      <c r="DF824" s="238">
        <f>IF(DF$8&lt;ШР!$N22,0,ШР!$T22*POWER(1+ШР!$W22,INT((DF$1-1)/12)))</f>
        <v>0</v>
      </c>
      <c r="DG824" s="238">
        <f>IF(DG$8&lt;ШР!$N22,0,ШР!$T22*POWER(1+ШР!$W22,INT((DG$1-1)/12)))</f>
        <v>0</v>
      </c>
      <c r="DH824" s="238">
        <f>IF(DH$8&lt;ШР!$N22,0,ШР!$T22*POWER(1+ШР!$W22,INT((DH$1-1)/12)))</f>
        <v>0</v>
      </c>
      <c r="DI824" s="238">
        <f>IF(DI$8&lt;ШР!$N22,0,ШР!$T22*POWER(1+ШР!$W22,INT((DI$1-1)/12)))</f>
        <v>0</v>
      </c>
      <c r="DJ824" s="238">
        <f>IF(DJ$8&lt;ШР!$N22,0,ШР!$T22*POWER(1+ШР!$W22,INT((DJ$1-1)/12)))</f>
        <v>0</v>
      </c>
      <c r="DK824" s="238">
        <f>IF(DK$8&lt;ШР!$N22,0,ШР!$T22*POWER(1+ШР!$W22,INT((DK$1-1)/12)))</f>
        <v>0</v>
      </c>
      <c r="DL824" s="238">
        <f>IF(DL$8&lt;ШР!$N22,0,ШР!$T22*POWER(1+ШР!$W22,INT((DL$1-1)/12)))</f>
        <v>0</v>
      </c>
      <c r="DM824" s="238">
        <f>IF(DM$8&lt;ШР!$N22,0,ШР!$T22*POWER(1+ШР!$W22,INT((DM$1-1)/12)))</f>
        <v>0</v>
      </c>
      <c r="DN824" s="238">
        <f>IF(DN$8&lt;ШР!$N22,0,ШР!$T22*POWER(1+ШР!$W22,INT((DN$1-1)/12)))</f>
        <v>0</v>
      </c>
      <c r="DO824" s="238">
        <f>IF(DO$8&lt;ШР!$N22,0,ШР!$T22*POWER(1+ШР!$W22,INT((DO$1-1)/12)))</f>
        <v>0</v>
      </c>
      <c r="DP824" s="238">
        <f>IF(DP$8&lt;ШР!$N22,0,ШР!$T22*POWER(1+ШР!$W22,INT((DP$1-1)/12)))</f>
        <v>0</v>
      </c>
      <c r="DQ824" s="238">
        <f>IF(DQ$8&lt;ШР!$N22,0,ШР!$T22*POWER(1+ШР!$W22,INT((DQ$1-1)/12)))</f>
        <v>0</v>
      </c>
      <c r="DR824" s="238">
        <f>IF(DR$8&lt;ШР!$N22,0,ШР!$T22*POWER(1+ШР!$W22,INT((DR$1-1)/12)))</f>
        <v>0</v>
      </c>
      <c r="DS824" s="238">
        <f>IF(DS$8&lt;ШР!$N22,0,ШР!$T22*POWER(1+ШР!$W22,INT((DS$1-1)/12)))</f>
        <v>0</v>
      </c>
      <c r="DT824" s="238">
        <f>IF(DT$8&lt;ШР!$N22,0,ШР!$T22*POWER(1+ШР!$W22,INT((DT$1-1)/12)))</f>
        <v>0</v>
      </c>
      <c r="DU824" s="238">
        <f>IF(DU$8&lt;ШР!$N22,0,ШР!$T22*POWER(1+ШР!$W22,INT((DU$1-1)/12)))</f>
        <v>0</v>
      </c>
      <c r="DV824" s="238">
        <f>IF(DV$8&lt;ШР!$N22,0,ШР!$T22*POWER(1+ШР!$W22,INT((DV$1-1)/12)))</f>
        <v>0</v>
      </c>
      <c r="DW824" s="238">
        <f>IF(DW$8&lt;ШР!$N22,0,ШР!$T22*POWER(1+ШР!$W22,INT((DW$1-1)/12)))</f>
        <v>0</v>
      </c>
      <c r="DX824" s="238">
        <f>IF(DX$8&lt;ШР!$N22,0,ШР!$T22*POWER(1+ШР!$W22,INT((DX$1-1)/12)))</f>
        <v>0</v>
      </c>
      <c r="DY824" s="238">
        <f>IF(DY$8&lt;ШР!$N22,0,ШР!$T22*POWER(1+ШР!$W22,INT((DY$1-1)/12)))</f>
        <v>0</v>
      </c>
      <c r="DZ824" s="238">
        <f>IF(DZ$8&lt;ШР!$N22,0,ШР!$T22*POWER(1+ШР!$W22,INT((DZ$1-1)/12)))</f>
        <v>0</v>
      </c>
      <c r="EA824" s="238">
        <f>IF(EA$8&lt;ШР!$N22,0,ШР!$T22*POWER(1+ШР!$W22,INT((EA$1-1)/12)))</f>
        <v>0</v>
      </c>
      <c r="EB824" s="238">
        <f>IF(EB$8&lt;ШР!$N22,0,ШР!$T22*POWER(1+ШР!$W22,INT((EB$1-1)/12)))</f>
        <v>0</v>
      </c>
      <c r="EC824" s="238">
        <f>IF(EC$8&lt;ШР!$N22,0,ШР!$T22*POWER(1+ШР!$W22,INT((EC$1-1)/12)))</f>
        <v>0</v>
      </c>
      <c r="ED824" s="238">
        <f>IF(ED$8&lt;ШР!$N22,0,ШР!$T22*POWER(1+ШР!$W22,INT((ED$1-1)/12)))</f>
        <v>0</v>
      </c>
      <c r="EE824" s="238">
        <f>IF(EE$8&lt;ШР!$N22,0,ШР!$T22*POWER(1+ШР!$W22,INT((EE$1-1)/12)))</f>
        <v>0</v>
      </c>
      <c r="EF824" s="238">
        <f>IF(EF$8&lt;ШР!$N22,0,ШР!$T22*POWER(1+ШР!$W22,INT((EF$1-1)/12)))</f>
        <v>0</v>
      </c>
      <c r="EG824" s="238">
        <f>IF(EG$8&lt;ШР!$N22,0,ШР!$T22*POWER(1+ШР!$W22,INT((EG$1-1)/12)))</f>
        <v>0</v>
      </c>
      <c r="EH824" s="238">
        <f>IF(EH$8&lt;ШР!$N22,0,ШР!$T22*POWER(1+ШР!$W22,INT((EH$1-1)/12)))</f>
        <v>0</v>
      </c>
      <c r="EI824" s="238">
        <f>IF(EI$8&lt;ШР!$N22,0,ШР!$T22*POWER(1+ШР!$W22,INT((EI$1-1)/12)))</f>
        <v>0</v>
      </c>
      <c r="EJ824" s="238">
        <f>IF(EJ$8&lt;ШР!$N22,0,ШР!$T22*POWER(1+ШР!$W22,INT((EJ$1-1)/12)))</f>
        <v>0</v>
      </c>
      <c r="EK824" s="238">
        <f>IF(EK$8&lt;ШР!$N22,0,ШР!$T22*POWER(1+ШР!$W22,INT((EK$1-1)/12)))</f>
        <v>0</v>
      </c>
      <c r="EL824" s="238">
        <f>IF(EL$8&lt;ШР!$N22,0,ШР!$T22*POWER(1+ШР!$W22,INT((EL$1-1)/12)))</f>
        <v>0</v>
      </c>
      <c r="EM824" s="238">
        <f>IF(EM$8&lt;ШР!$N22,0,ШР!$T22*POWER(1+ШР!$W22,INT((EM$1-1)/12)))</f>
        <v>0</v>
      </c>
      <c r="EN824" s="238">
        <f>IF(EN$8&lt;ШР!$N22,0,ШР!$T22*POWER(1+ШР!$W22,INT((EN$1-1)/12)))</f>
        <v>0</v>
      </c>
      <c r="EO824" s="238">
        <f>IF(EO$8&lt;ШР!$N22,0,ШР!$T22*POWER(1+ШР!$W22,INT((EO$1-1)/12)))</f>
        <v>0</v>
      </c>
      <c r="EP824" s="238">
        <f>IF(EP$8&lt;ШР!$N22,0,ШР!$T22*POWER(1+ШР!$W22,INT((EP$1-1)/12)))</f>
        <v>0</v>
      </c>
      <c r="EQ824" s="238">
        <f>IF(EQ$8&lt;ШР!$N22,0,ШР!$T22*POWER(1+ШР!$W22,INT((EQ$1-1)/12)))</f>
        <v>0</v>
      </c>
      <c r="ER824" s="238">
        <f>IF(ER$8&lt;ШР!$N22,0,ШР!$T22*POWER(1+ШР!$W22,INT((ER$1-1)/12)))</f>
        <v>0</v>
      </c>
      <c r="ES824" s="238">
        <f>IF(ES$8&lt;ШР!$N22,0,ШР!$T22*POWER(1+ШР!$W22,INT((ES$1-1)/12)))</f>
        <v>0</v>
      </c>
      <c r="ET824" s="238">
        <f>IF(ET$8&lt;ШР!$N22,0,ШР!$T22*POWER(1+ШР!$W22,INT((ET$1-1)/12)))</f>
        <v>0</v>
      </c>
      <c r="EU824" s="238">
        <f>IF(EU$8&lt;ШР!$N22,0,ШР!$T22*POWER(1+ШР!$W22,INT((EU$1-1)/12)))</f>
        <v>0</v>
      </c>
      <c r="EV824" s="238">
        <f>IF(EV$8&lt;ШР!$N22,0,ШР!$T22*POWER(1+ШР!$W22,INT((EV$1-1)/12)))</f>
        <v>0</v>
      </c>
      <c r="EW824" s="238">
        <f>IF(EW$8&lt;ШР!$N22,0,ШР!$T22*POWER(1+ШР!$W22,INT((EW$1-1)/12)))</f>
        <v>0</v>
      </c>
      <c r="EX824" s="238">
        <f>IF(EX$8&lt;ШР!$N22,0,ШР!$T22*POWER(1+ШР!$W22,INT((EX$1-1)/12)))</f>
        <v>0</v>
      </c>
      <c r="EY824" s="238">
        <f>IF(EY$8&lt;ШР!$N22,0,ШР!$T22*POWER(1+ШР!$W22,INT((EY$1-1)/12)))</f>
        <v>0</v>
      </c>
      <c r="EZ824" s="238">
        <f>IF(EZ$8&lt;ШР!$N22,0,ШР!$T22*POWER(1+ШР!$W22,INT((EZ$1-1)/12)))</f>
        <v>0</v>
      </c>
      <c r="FA824" s="238">
        <f>IF(FA$8&lt;ШР!$N22,0,ШР!$T22*POWER(1+ШР!$W22,INT((FA$1-1)/12)))</f>
        <v>0</v>
      </c>
      <c r="FB824" s="238">
        <f>IF(FB$8&lt;ШР!$N22,0,ШР!$T22*POWER(1+ШР!$W22,INT((FB$1-1)/12)))</f>
        <v>0</v>
      </c>
      <c r="FC824" s="238">
        <f>IF(FC$8&lt;ШР!$N22,0,ШР!$T22*POWER(1+ШР!$W22,INT((FC$1-1)/12)))</f>
        <v>0</v>
      </c>
      <c r="FD824" s="238">
        <f>IF(FD$8&lt;ШР!$N22,0,ШР!$T22*POWER(1+ШР!$W22,INT((FD$1-1)/12)))</f>
        <v>0</v>
      </c>
      <c r="FE824" s="238">
        <f>IF(FE$8&lt;ШР!$N22,0,ШР!$T22*POWER(1+ШР!$W22,INT((FE$1-1)/12)))</f>
        <v>0</v>
      </c>
      <c r="FF824" s="238">
        <f>IF(FF$8&lt;ШР!$N22,0,ШР!$T22*POWER(1+ШР!$W22,INT((FF$1-1)/12)))</f>
        <v>0</v>
      </c>
      <c r="FG824" s="238">
        <f>IF(FG$8&lt;ШР!$N22,0,ШР!$T22*POWER(1+ШР!$W22,INT((FG$1-1)/12)))</f>
        <v>0</v>
      </c>
      <c r="FH824" s="238">
        <f>IF(FH$8&lt;ШР!$N22,0,ШР!$T22*POWER(1+ШР!$W22,INT((FH$1-1)/12)))</f>
        <v>0</v>
      </c>
      <c r="FI824" s="238">
        <f>IF(FI$8&lt;ШР!$N22,0,ШР!$T22*POWER(1+ШР!$W22,INT((FI$1-1)/12)))</f>
        <v>0</v>
      </c>
      <c r="FJ824" s="238">
        <f>IF(FJ$8&lt;ШР!$N22,0,ШР!$T22*POWER(1+ШР!$W22,INT((FJ$1-1)/12)))</f>
        <v>0</v>
      </c>
      <c r="FK824" s="238">
        <f>IF(FK$8&lt;ШР!$N22,0,ШР!$T22*POWER(1+ШР!$W22,INT((FK$1-1)/12)))</f>
        <v>0</v>
      </c>
      <c r="FL824" s="238">
        <f>IF(FL$8&lt;ШР!$N22,0,ШР!$T22*POWER(1+ШР!$W22,INT((FL$1-1)/12)))</f>
        <v>0</v>
      </c>
      <c r="FM824" s="238">
        <f>IF(FM$8&lt;ШР!$N22,0,ШР!$T22*POWER(1+ШР!$W22,INT((FM$1-1)/12)))</f>
        <v>0</v>
      </c>
      <c r="FN824" s="238">
        <f>IF(FN$8&lt;ШР!$N22,0,ШР!$T22*POWER(1+ШР!$W22,INT((FN$1-1)/12)))</f>
        <v>0</v>
      </c>
      <c r="FO824" s="238">
        <f>IF(FO$8&lt;ШР!$N22,0,ШР!$T22*POWER(1+ШР!$W22,INT((FO$1-1)/12)))</f>
        <v>0</v>
      </c>
      <c r="FP824" s="238">
        <f>IF(FP$8&lt;ШР!$N22,0,ШР!$T22*POWER(1+ШР!$W22,INT((FP$1-1)/12)))</f>
        <v>0</v>
      </c>
      <c r="FQ824" s="238">
        <f>IF(FQ$8&lt;ШР!$N22,0,ШР!$T22*POWER(1+ШР!$W22,INT((FQ$1-1)/12)))</f>
        <v>0</v>
      </c>
      <c r="FR824" s="238">
        <f>IF(FR$8&lt;ШР!$N22,0,ШР!$T22*POWER(1+ШР!$W22,INT((FR$1-1)/12)))</f>
        <v>0</v>
      </c>
      <c r="FS824" s="238">
        <f>IF(FS$8&lt;ШР!$N22,0,ШР!$T22*POWER(1+ШР!$W22,INT((FS$1-1)/12)))</f>
        <v>0</v>
      </c>
      <c r="FT824" s="238">
        <f>IF(FT$8&lt;ШР!$N22,0,ШР!$T22*POWER(1+ШР!$W22,INT((FT$1-1)/12)))</f>
        <v>0</v>
      </c>
      <c r="FU824" s="238">
        <f>IF(FU$8&lt;ШР!$N22,0,ШР!$T22*POWER(1+ШР!$W22,INT((FU$1-1)/12)))</f>
        <v>0</v>
      </c>
      <c r="FV824" s="238">
        <f>IF(FV$8&lt;ШР!$N22,0,ШР!$T22*POWER(1+ШР!$W22,INT((FV$1-1)/12)))</f>
        <v>0</v>
      </c>
      <c r="FW824" s="238">
        <f>IF(FW$8&lt;ШР!$N22,0,ШР!$T22*POWER(1+ШР!$W22,INT((FW$1-1)/12)))</f>
        <v>0</v>
      </c>
      <c r="FX824" s="238">
        <f>IF(FX$8&lt;ШР!$N22,0,ШР!$T22*POWER(1+ШР!$W22,INT((FX$1-1)/12)))</f>
        <v>0</v>
      </c>
      <c r="FY824" s="238">
        <f>IF(FY$8&lt;ШР!$N22,0,ШР!$T22*POWER(1+ШР!$W22,INT((FY$1-1)/12)))</f>
        <v>0</v>
      </c>
      <c r="FZ824" s="238">
        <f>IF(FZ$8&lt;ШР!$N22,0,ШР!$T22*POWER(1+ШР!$W22,INT((FZ$1-1)/12)))</f>
        <v>0</v>
      </c>
      <c r="GA824" s="238">
        <f>IF(GA$8&lt;ШР!$N22,0,ШР!$T22*POWER(1+ШР!$W22,INT((GA$1-1)/12)))</f>
        <v>0</v>
      </c>
      <c r="GB824" s="238">
        <f>IF(GB$8&lt;ШР!$N22,0,ШР!$T22*POWER(1+ШР!$W22,INT((GB$1-1)/12)))</f>
        <v>0</v>
      </c>
      <c r="GC824" s="238">
        <f>IF(GC$8&lt;ШР!$N22,0,ШР!$T22*POWER(1+ШР!$W22,INT((GC$1-1)/12)))</f>
        <v>0</v>
      </c>
      <c r="GD824" s="238">
        <f>IF(GD$8&lt;ШР!$N22,0,ШР!$T22*POWER(1+ШР!$W22,INT((GD$1-1)/12)))</f>
        <v>0</v>
      </c>
      <c r="GE824" s="238">
        <f>IF(GE$8&lt;ШР!$N22,0,ШР!$T22*POWER(1+ШР!$W22,INT((GE$1-1)/12)))</f>
        <v>0</v>
      </c>
      <c r="GF824" s="238">
        <f>IF(GF$8&lt;ШР!$N22,0,ШР!$T22*POWER(1+ШР!$W22,INT((GF$1-1)/12)))</f>
        <v>0</v>
      </c>
      <c r="GG824" s="238">
        <f>IF(GG$8&lt;ШР!$N22,0,ШР!$T22*POWER(1+ШР!$W22,INT((GG$1-1)/12)))</f>
        <v>0</v>
      </c>
      <c r="GH824" s="238">
        <f>IF(GH$8&lt;ШР!$N22,0,ШР!$T22*POWER(1+ШР!$W22,INT((GH$1-1)/12)))</f>
        <v>0</v>
      </c>
      <c r="GI824" s="238">
        <f>IF(GI$8&lt;ШР!$N22,0,ШР!$T22*POWER(1+ШР!$W22,INT((GI$1-1)/12)))</f>
        <v>0</v>
      </c>
      <c r="GJ824" s="238">
        <f>IF(GJ$8&lt;ШР!$N22,0,ШР!$T22*POWER(1+ШР!$W22,INT((GJ$1-1)/12)))</f>
        <v>0</v>
      </c>
      <c r="GK824" s="238">
        <f>IF(GK$8&lt;ШР!$N22,0,ШР!$T22*POWER(1+ШР!$W22,INT((GK$1-1)/12)))</f>
        <v>0</v>
      </c>
      <c r="GL824" s="238">
        <f>IF(GL$8&lt;ШР!$N22,0,ШР!$T22*POWER(1+ШР!$W22,INT((GL$1-1)/12)))</f>
        <v>0</v>
      </c>
      <c r="GM824" s="238">
        <f>IF(GM$8&lt;ШР!$N22,0,ШР!$T22*POWER(1+ШР!$W22,INT((GM$1-1)/12)))</f>
        <v>0</v>
      </c>
      <c r="GN824" s="238">
        <f>IF(GN$8&lt;ШР!$N22,0,ШР!$T22*POWER(1+ШР!$W22,INT((GN$1-1)/12)))</f>
        <v>0</v>
      </c>
      <c r="GO824" s="238">
        <f>IF(GO$8&lt;ШР!$N22,0,ШР!$T22*POWER(1+ШР!$W22,INT((GO$1-1)/12)))</f>
        <v>0</v>
      </c>
      <c r="GP824" s="238">
        <f>IF(GP$8&lt;ШР!$N22,0,ШР!$T22*POWER(1+ШР!$W22,INT((GP$1-1)/12)))</f>
        <v>0</v>
      </c>
      <c r="GQ824" s="238">
        <f>IF(GQ$8&lt;ШР!$N22,0,ШР!$T22*POWER(1+ШР!$W22,INT((GQ$1-1)/12)))</f>
        <v>0</v>
      </c>
      <c r="GR824" s="238">
        <f>IF(GR$8&lt;ШР!$N22,0,ШР!$T22*POWER(1+ШР!$W22,INT((GR$1-1)/12)))</f>
        <v>0</v>
      </c>
      <c r="GS824" s="238">
        <f>IF(GS$8&lt;ШР!$N22,0,ШР!$T22*POWER(1+ШР!$W22,INT((GS$1-1)/12)))</f>
        <v>0</v>
      </c>
      <c r="GT824" s="238">
        <f>IF(GT$8&lt;ШР!$N22,0,ШР!$T22*POWER(1+ШР!$W22,INT((GT$1-1)/12)))</f>
        <v>0</v>
      </c>
      <c r="GU824" s="238">
        <f>IF(GU$8&lt;ШР!$N22,0,ШР!$T22*POWER(1+ШР!$W22,INT((GU$1-1)/12)))</f>
        <v>0</v>
      </c>
      <c r="GV824" s="238">
        <f>IF(GV$8&lt;ШР!$N22,0,ШР!$T22*POWER(1+ШР!$W22,INT((GV$1-1)/12)))</f>
        <v>0</v>
      </c>
      <c r="GW824" s="238">
        <f>IF(GW$8&lt;ШР!$N22,0,ШР!$T22*POWER(1+ШР!$W22,INT((GW$1-1)/12)))</f>
        <v>0</v>
      </c>
      <c r="GX824" s="238">
        <f>IF(GX$8&lt;ШР!$N22,0,ШР!$T22*POWER(1+ШР!$W22,INT((GX$1-1)/12)))</f>
        <v>0</v>
      </c>
      <c r="GY824" s="238">
        <f>IF(GY$8&lt;ШР!$N22,0,ШР!$T22*POWER(1+ШР!$W22,INT((GY$1-1)/12)))</f>
        <v>0</v>
      </c>
      <c r="GZ824" s="238">
        <f>IF(GZ$8&lt;ШР!$N22,0,ШР!$T22*POWER(1+ШР!$W22,INT((GZ$1-1)/12)))</f>
        <v>0</v>
      </c>
      <c r="HA824" s="228"/>
      <c r="HB824" s="228"/>
    </row>
    <row r="825" spans="1:210" s="239" customFormat="1" ht="10.199999999999999">
      <c r="A825" s="228"/>
      <c r="B825" s="229"/>
      <c r="C825" s="230"/>
      <c r="D825" s="229"/>
      <c r="E825" s="270"/>
      <c r="F825" s="116"/>
      <c r="G825" s="231"/>
      <c r="H825" s="228"/>
      <c r="I825" s="228" t="str">
        <f t="shared" si="3762"/>
        <v>З/п, вкл. НДФЛ, сотрудников с указанной должностью</v>
      </c>
      <c r="J825" s="228"/>
      <c r="K825" s="228"/>
      <c r="L825" s="228"/>
      <c r="M825" s="232"/>
      <c r="N825" s="233">
        <f t="shared" si="3761"/>
        <v>0</v>
      </c>
      <c r="O825" s="228"/>
      <c r="P825" s="231"/>
      <c r="Q825" s="228" t="s">
        <v>26</v>
      </c>
      <c r="R825" s="228"/>
      <c r="S825" s="228"/>
      <c r="T825" s="228"/>
      <c r="U825" s="228"/>
      <c r="V825" s="228"/>
      <c r="W825" s="235"/>
      <c r="X825" s="236"/>
      <c r="Y825" s="231" t="s">
        <v>6</v>
      </c>
      <c r="Z825" s="237"/>
      <c r="AA825" s="238">
        <f>IF(AA$8&lt;ШР!$N23,0,ШР!$T23*POWER(1+ШР!$W23,INT((AA$1-1)/12)))</f>
        <v>0</v>
      </c>
      <c r="AB825" s="238">
        <f>IF(AB$8&lt;ШР!$N23,0,ШР!$T23*POWER(1+ШР!$W23,INT((AB$1-1)/12)))</f>
        <v>0</v>
      </c>
      <c r="AC825" s="238">
        <f>IF(AC$8&lt;ШР!$N23,0,ШР!$T23*POWER(1+ШР!$W23,INT((AC$1-1)/12)))</f>
        <v>0</v>
      </c>
      <c r="AD825" s="238">
        <f>IF(AD$8&lt;ШР!$N23,0,ШР!$T23*POWER(1+ШР!$W23,INT((AD$1-1)/12)))</f>
        <v>0</v>
      </c>
      <c r="AE825" s="238">
        <f>IF(AE$8&lt;ШР!$N23,0,ШР!$T23*POWER(1+ШР!$W23,INT((AE$1-1)/12)))</f>
        <v>0</v>
      </c>
      <c r="AF825" s="238">
        <f>IF(AF$8&lt;ШР!$N23,0,ШР!$T23*POWER(1+ШР!$W23,INT((AF$1-1)/12)))</f>
        <v>0</v>
      </c>
      <c r="AG825" s="238">
        <f>IF(AG$8&lt;ШР!$N23,0,ШР!$T23*POWER(1+ШР!$W23,INT((AG$1-1)/12)))</f>
        <v>0</v>
      </c>
      <c r="AH825" s="238">
        <f>IF(AH$8&lt;ШР!$N23,0,ШР!$T23*POWER(1+ШР!$W23,INT((AH$1-1)/12)))</f>
        <v>0</v>
      </c>
      <c r="AI825" s="238">
        <f>IF(AI$8&lt;ШР!$N23,0,ШР!$T23*POWER(1+ШР!$W23,INT((AI$1-1)/12)))</f>
        <v>0</v>
      </c>
      <c r="AJ825" s="238">
        <f>IF(AJ$8&lt;ШР!$N23,0,ШР!$T23*POWER(1+ШР!$W23,INT((AJ$1-1)/12)))</f>
        <v>0</v>
      </c>
      <c r="AK825" s="238">
        <f>IF(AK$8&lt;ШР!$N23,0,ШР!$T23*POWER(1+ШР!$W23,INT((AK$1-1)/12)))</f>
        <v>0</v>
      </c>
      <c r="AL825" s="238">
        <f>IF(AL$8&lt;ШР!$N23,0,ШР!$T23*POWER(1+ШР!$W23,INT((AL$1-1)/12)))</f>
        <v>0</v>
      </c>
      <c r="AM825" s="238">
        <f>IF(AM$8&lt;ШР!$N23,0,ШР!$T23*POWER(1+ШР!$W23,INT((AM$1-1)/12)))</f>
        <v>0</v>
      </c>
      <c r="AN825" s="238">
        <f>IF(AN$8&lt;ШР!$N23,0,ШР!$T23*POWER(1+ШР!$W23,INT((AN$1-1)/12)))</f>
        <v>0</v>
      </c>
      <c r="AO825" s="238">
        <f>IF(AO$8&lt;ШР!$N23,0,ШР!$T23*POWER(1+ШР!$W23,INT((AO$1-1)/12)))</f>
        <v>0</v>
      </c>
      <c r="AP825" s="238">
        <f>IF(AP$8&lt;ШР!$N23,0,ШР!$T23*POWER(1+ШР!$W23,INT((AP$1-1)/12)))</f>
        <v>0</v>
      </c>
      <c r="AQ825" s="238">
        <f>IF(AQ$8&lt;ШР!$N23,0,ШР!$T23*POWER(1+ШР!$W23,INT((AQ$1-1)/12)))</f>
        <v>0</v>
      </c>
      <c r="AR825" s="238">
        <f>IF(AR$8&lt;ШР!$N23,0,ШР!$T23*POWER(1+ШР!$W23,INT((AR$1-1)/12)))</f>
        <v>0</v>
      </c>
      <c r="AS825" s="238">
        <f>IF(AS$8&lt;ШР!$N23,0,ШР!$T23*POWER(1+ШР!$W23,INT((AS$1-1)/12)))</f>
        <v>0</v>
      </c>
      <c r="AT825" s="238">
        <f>IF(AT$8&lt;ШР!$N23,0,ШР!$T23*POWER(1+ШР!$W23,INT((AT$1-1)/12)))</f>
        <v>0</v>
      </c>
      <c r="AU825" s="238">
        <f>IF(AU$8&lt;ШР!$N23,0,ШР!$T23*POWER(1+ШР!$W23,INT((AU$1-1)/12)))</f>
        <v>0</v>
      </c>
      <c r="AV825" s="238">
        <f>IF(AV$8&lt;ШР!$N23,0,ШР!$T23*POWER(1+ШР!$W23,INT((AV$1-1)/12)))</f>
        <v>0</v>
      </c>
      <c r="AW825" s="238">
        <f>IF(AW$8&lt;ШР!$N23,0,ШР!$T23*POWER(1+ШР!$W23,INT((AW$1-1)/12)))</f>
        <v>0</v>
      </c>
      <c r="AX825" s="238">
        <f>IF(AX$8&lt;ШР!$N23,0,ШР!$T23*POWER(1+ШР!$W23,INT((AX$1-1)/12)))</f>
        <v>0</v>
      </c>
      <c r="AY825" s="238">
        <f>IF(AY$8&lt;ШР!$N23,0,ШР!$T23*POWER(1+ШР!$W23,INT((AY$1-1)/12)))</f>
        <v>0</v>
      </c>
      <c r="AZ825" s="238">
        <f>IF(AZ$8&lt;ШР!$N23,0,ШР!$T23*POWER(1+ШР!$W23,INT((AZ$1-1)/12)))</f>
        <v>0</v>
      </c>
      <c r="BA825" s="238">
        <f>IF(BA$8&lt;ШР!$N23,0,ШР!$T23*POWER(1+ШР!$W23,INT((BA$1-1)/12)))</f>
        <v>0</v>
      </c>
      <c r="BB825" s="238">
        <f>IF(BB$8&lt;ШР!$N23,0,ШР!$T23*POWER(1+ШР!$W23,INT((BB$1-1)/12)))</f>
        <v>0</v>
      </c>
      <c r="BC825" s="238">
        <f>IF(BC$8&lt;ШР!$N23,0,ШР!$T23*POWER(1+ШР!$W23,INT((BC$1-1)/12)))</f>
        <v>0</v>
      </c>
      <c r="BD825" s="238">
        <f>IF(BD$8&lt;ШР!$N23,0,ШР!$T23*POWER(1+ШР!$W23,INT((BD$1-1)/12)))</f>
        <v>0</v>
      </c>
      <c r="BE825" s="238">
        <f>IF(BE$8&lt;ШР!$N23,0,ШР!$T23*POWER(1+ШР!$W23,INT((BE$1-1)/12)))</f>
        <v>0</v>
      </c>
      <c r="BF825" s="238">
        <f>IF(BF$8&lt;ШР!$N23,0,ШР!$T23*POWER(1+ШР!$W23,INT((BF$1-1)/12)))</f>
        <v>0</v>
      </c>
      <c r="BG825" s="238">
        <f>IF(BG$8&lt;ШР!$N23,0,ШР!$T23*POWER(1+ШР!$W23,INT((BG$1-1)/12)))</f>
        <v>0</v>
      </c>
      <c r="BH825" s="238">
        <f>IF(BH$8&lt;ШР!$N23,0,ШР!$T23*POWER(1+ШР!$W23,INT((BH$1-1)/12)))</f>
        <v>0</v>
      </c>
      <c r="BI825" s="238">
        <f>IF(BI$8&lt;ШР!$N23,0,ШР!$T23*POWER(1+ШР!$W23,INT((BI$1-1)/12)))</f>
        <v>0</v>
      </c>
      <c r="BJ825" s="238">
        <f>IF(BJ$8&lt;ШР!$N23,0,ШР!$T23*POWER(1+ШР!$W23,INT((BJ$1-1)/12)))</f>
        <v>0</v>
      </c>
      <c r="BK825" s="238">
        <f>IF(BK$8&lt;ШР!$N23,0,ШР!$T23*POWER(1+ШР!$W23,INT((BK$1-1)/12)))</f>
        <v>0</v>
      </c>
      <c r="BL825" s="238">
        <f>IF(BL$8&lt;ШР!$N23,0,ШР!$T23*POWER(1+ШР!$W23,INT((BL$1-1)/12)))</f>
        <v>0</v>
      </c>
      <c r="BM825" s="238">
        <f>IF(BM$8&lt;ШР!$N23,0,ШР!$T23*POWER(1+ШР!$W23,INT((BM$1-1)/12)))</f>
        <v>0</v>
      </c>
      <c r="BN825" s="238">
        <f>IF(BN$8&lt;ШР!$N23,0,ШР!$T23*POWER(1+ШР!$W23,INT((BN$1-1)/12)))</f>
        <v>0</v>
      </c>
      <c r="BO825" s="238">
        <f>IF(BO$8&lt;ШР!$N23,0,ШР!$T23*POWER(1+ШР!$W23,INT((BO$1-1)/12)))</f>
        <v>0</v>
      </c>
      <c r="BP825" s="238">
        <f>IF(BP$8&lt;ШР!$N23,0,ШР!$T23*POWER(1+ШР!$W23,INT((BP$1-1)/12)))</f>
        <v>0</v>
      </c>
      <c r="BQ825" s="238">
        <f>IF(BQ$8&lt;ШР!$N23,0,ШР!$T23*POWER(1+ШР!$W23,INT((BQ$1-1)/12)))</f>
        <v>0</v>
      </c>
      <c r="BR825" s="238">
        <f>IF(BR$8&lt;ШР!$N23,0,ШР!$T23*POWER(1+ШР!$W23,INT((BR$1-1)/12)))</f>
        <v>0</v>
      </c>
      <c r="BS825" s="238">
        <f>IF(BS$8&lt;ШР!$N23,0,ШР!$T23*POWER(1+ШР!$W23,INT((BS$1-1)/12)))</f>
        <v>0</v>
      </c>
      <c r="BT825" s="238">
        <f>IF(BT$8&lt;ШР!$N23,0,ШР!$T23*POWER(1+ШР!$W23,INT((BT$1-1)/12)))</f>
        <v>0</v>
      </c>
      <c r="BU825" s="238">
        <f>IF(BU$8&lt;ШР!$N23,0,ШР!$T23*POWER(1+ШР!$W23,INT((BU$1-1)/12)))</f>
        <v>0</v>
      </c>
      <c r="BV825" s="238">
        <f>IF(BV$8&lt;ШР!$N23,0,ШР!$T23*POWER(1+ШР!$W23,INT((BV$1-1)/12)))</f>
        <v>0</v>
      </c>
      <c r="BW825" s="238">
        <f>IF(BW$8&lt;ШР!$N23,0,ШР!$T23*POWER(1+ШР!$W23,INT((BW$1-1)/12)))</f>
        <v>0</v>
      </c>
      <c r="BX825" s="238">
        <f>IF(BX$8&lt;ШР!$N23,0,ШР!$T23*POWER(1+ШР!$W23,INT((BX$1-1)/12)))</f>
        <v>0</v>
      </c>
      <c r="BY825" s="238">
        <f>IF(BY$8&lt;ШР!$N23,0,ШР!$T23*POWER(1+ШР!$W23,INT((BY$1-1)/12)))</f>
        <v>0</v>
      </c>
      <c r="BZ825" s="238">
        <f>IF(BZ$8&lt;ШР!$N23,0,ШР!$T23*POWER(1+ШР!$W23,INT((BZ$1-1)/12)))</f>
        <v>0</v>
      </c>
      <c r="CA825" s="238">
        <f>IF(CA$8&lt;ШР!$N23,0,ШР!$T23*POWER(1+ШР!$W23,INT((CA$1-1)/12)))</f>
        <v>0</v>
      </c>
      <c r="CB825" s="238">
        <f>IF(CB$8&lt;ШР!$N23,0,ШР!$T23*POWER(1+ШР!$W23,INT((CB$1-1)/12)))</f>
        <v>0</v>
      </c>
      <c r="CC825" s="238">
        <f>IF(CC$8&lt;ШР!$N23,0,ШР!$T23*POWER(1+ШР!$W23,INT((CC$1-1)/12)))</f>
        <v>0</v>
      </c>
      <c r="CD825" s="238">
        <f>IF(CD$8&lt;ШР!$N23,0,ШР!$T23*POWER(1+ШР!$W23,INT((CD$1-1)/12)))</f>
        <v>0</v>
      </c>
      <c r="CE825" s="238">
        <f>IF(CE$8&lt;ШР!$N23,0,ШР!$T23*POWER(1+ШР!$W23,INT((CE$1-1)/12)))</f>
        <v>0</v>
      </c>
      <c r="CF825" s="238">
        <f>IF(CF$8&lt;ШР!$N23,0,ШР!$T23*POWER(1+ШР!$W23,INT((CF$1-1)/12)))</f>
        <v>0</v>
      </c>
      <c r="CG825" s="238">
        <f>IF(CG$8&lt;ШР!$N23,0,ШР!$T23*POWER(1+ШР!$W23,INT((CG$1-1)/12)))</f>
        <v>0</v>
      </c>
      <c r="CH825" s="238">
        <f>IF(CH$8&lt;ШР!$N23,0,ШР!$T23*POWER(1+ШР!$W23,INT((CH$1-1)/12)))</f>
        <v>0</v>
      </c>
      <c r="CI825" s="238">
        <f>IF(CI$8&lt;ШР!$N23,0,ШР!$T23*POWER(1+ШР!$W23,INT((CI$1-1)/12)))</f>
        <v>0</v>
      </c>
      <c r="CJ825" s="238">
        <f>IF(CJ$8&lt;ШР!$N23,0,ШР!$T23*POWER(1+ШР!$W23,INT((CJ$1-1)/12)))</f>
        <v>0</v>
      </c>
      <c r="CK825" s="238">
        <f>IF(CK$8&lt;ШР!$N23,0,ШР!$T23*POWER(1+ШР!$W23,INT((CK$1-1)/12)))</f>
        <v>0</v>
      </c>
      <c r="CL825" s="238">
        <f>IF(CL$8&lt;ШР!$N23,0,ШР!$T23*POWER(1+ШР!$W23,INT((CL$1-1)/12)))</f>
        <v>0</v>
      </c>
      <c r="CM825" s="238">
        <f>IF(CM$8&lt;ШР!$N23,0,ШР!$T23*POWER(1+ШР!$W23,INT((CM$1-1)/12)))</f>
        <v>0</v>
      </c>
      <c r="CN825" s="238">
        <f>IF(CN$8&lt;ШР!$N23,0,ШР!$T23*POWER(1+ШР!$W23,INT((CN$1-1)/12)))</f>
        <v>0</v>
      </c>
      <c r="CO825" s="238">
        <f>IF(CO$8&lt;ШР!$N23,0,ШР!$T23*POWER(1+ШР!$W23,INT((CO$1-1)/12)))</f>
        <v>0</v>
      </c>
      <c r="CP825" s="238">
        <f>IF(CP$8&lt;ШР!$N23,0,ШР!$T23*POWER(1+ШР!$W23,INT((CP$1-1)/12)))</f>
        <v>0</v>
      </c>
      <c r="CQ825" s="238">
        <f>IF(CQ$8&lt;ШР!$N23,0,ШР!$T23*POWER(1+ШР!$W23,INT((CQ$1-1)/12)))</f>
        <v>0</v>
      </c>
      <c r="CR825" s="238">
        <f>IF(CR$8&lt;ШР!$N23,0,ШР!$T23*POWER(1+ШР!$W23,INT((CR$1-1)/12)))</f>
        <v>0</v>
      </c>
      <c r="CS825" s="238">
        <f>IF(CS$8&lt;ШР!$N23,0,ШР!$T23*POWER(1+ШР!$W23,INT((CS$1-1)/12)))</f>
        <v>0</v>
      </c>
      <c r="CT825" s="238">
        <f>IF(CT$8&lt;ШР!$N23,0,ШР!$T23*POWER(1+ШР!$W23,INT((CT$1-1)/12)))</f>
        <v>0</v>
      </c>
      <c r="CU825" s="238">
        <f>IF(CU$8&lt;ШР!$N23,0,ШР!$T23*POWER(1+ШР!$W23,INT((CU$1-1)/12)))</f>
        <v>0</v>
      </c>
      <c r="CV825" s="238">
        <f>IF(CV$8&lt;ШР!$N23,0,ШР!$T23*POWER(1+ШР!$W23,INT((CV$1-1)/12)))</f>
        <v>0</v>
      </c>
      <c r="CW825" s="238">
        <f>IF(CW$8&lt;ШР!$N23,0,ШР!$T23*POWER(1+ШР!$W23,INT((CW$1-1)/12)))</f>
        <v>0</v>
      </c>
      <c r="CX825" s="238">
        <f>IF(CX$8&lt;ШР!$N23,0,ШР!$T23*POWER(1+ШР!$W23,INT((CX$1-1)/12)))</f>
        <v>0</v>
      </c>
      <c r="CY825" s="238">
        <f>IF(CY$8&lt;ШР!$N23,0,ШР!$T23*POWER(1+ШР!$W23,INT((CY$1-1)/12)))</f>
        <v>0</v>
      </c>
      <c r="CZ825" s="238">
        <f>IF(CZ$8&lt;ШР!$N23,0,ШР!$T23*POWER(1+ШР!$W23,INT((CZ$1-1)/12)))</f>
        <v>0</v>
      </c>
      <c r="DA825" s="238">
        <f>IF(DA$8&lt;ШР!$N23,0,ШР!$T23*POWER(1+ШР!$W23,INT((DA$1-1)/12)))</f>
        <v>0</v>
      </c>
      <c r="DB825" s="238">
        <f>IF(DB$8&lt;ШР!$N23,0,ШР!$T23*POWER(1+ШР!$W23,INT((DB$1-1)/12)))</f>
        <v>0</v>
      </c>
      <c r="DC825" s="238">
        <f>IF(DC$8&lt;ШР!$N23,0,ШР!$T23*POWER(1+ШР!$W23,INT((DC$1-1)/12)))</f>
        <v>0</v>
      </c>
      <c r="DD825" s="238">
        <f>IF(DD$8&lt;ШР!$N23,0,ШР!$T23*POWER(1+ШР!$W23,INT((DD$1-1)/12)))</f>
        <v>0</v>
      </c>
      <c r="DE825" s="238">
        <f>IF(DE$8&lt;ШР!$N23,0,ШР!$T23*POWER(1+ШР!$W23,INT((DE$1-1)/12)))</f>
        <v>0</v>
      </c>
      <c r="DF825" s="238">
        <f>IF(DF$8&lt;ШР!$N23,0,ШР!$T23*POWER(1+ШР!$W23,INT((DF$1-1)/12)))</f>
        <v>0</v>
      </c>
      <c r="DG825" s="238">
        <f>IF(DG$8&lt;ШР!$N23,0,ШР!$T23*POWER(1+ШР!$W23,INT((DG$1-1)/12)))</f>
        <v>0</v>
      </c>
      <c r="DH825" s="238">
        <f>IF(DH$8&lt;ШР!$N23,0,ШР!$T23*POWER(1+ШР!$W23,INT((DH$1-1)/12)))</f>
        <v>0</v>
      </c>
      <c r="DI825" s="238">
        <f>IF(DI$8&lt;ШР!$N23,0,ШР!$T23*POWER(1+ШР!$W23,INT((DI$1-1)/12)))</f>
        <v>0</v>
      </c>
      <c r="DJ825" s="238">
        <f>IF(DJ$8&lt;ШР!$N23,0,ШР!$T23*POWER(1+ШР!$W23,INT((DJ$1-1)/12)))</f>
        <v>0</v>
      </c>
      <c r="DK825" s="238">
        <f>IF(DK$8&lt;ШР!$N23,0,ШР!$T23*POWER(1+ШР!$W23,INT((DK$1-1)/12)))</f>
        <v>0</v>
      </c>
      <c r="DL825" s="238">
        <f>IF(DL$8&lt;ШР!$N23,0,ШР!$T23*POWER(1+ШР!$W23,INT((DL$1-1)/12)))</f>
        <v>0</v>
      </c>
      <c r="DM825" s="238">
        <f>IF(DM$8&lt;ШР!$N23,0,ШР!$T23*POWER(1+ШР!$W23,INT((DM$1-1)/12)))</f>
        <v>0</v>
      </c>
      <c r="DN825" s="238">
        <f>IF(DN$8&lt;ШР!$N23,0,ШР!$T23*POWER(1+ШР!$W23,INT((DN$1-1)/12)))</f>
        <v>0</v>
      </c>
      <c r="DO825" s="238">
        <f>IF(DO$8&lt;ШР!$N23,0,ШР!$T23*POWER(1+ШР!$W23,INT((DO$1-1)/12)))</f>
        <v>0</v>
      </c>
      <c r="DP825" s="238">
        <f>IF(DP$8&lt;ШР!$N23,0,ШР!$T23*POWER(1+ШР!$W23,INT((DP$1-1)/12)))</f>
        <v>0</v>
      </c>
      <c r="DQ825" s="238">
        <f>IF(DQ$8&lt;ШР!$N23,0,ШР!$T23*POWER(1+ШР!$W23,INT((DQ$1-1)/12)))</f>
        <v>0</v>
      </c>
      <c r="DR825" s="238">
        <f>IF(DR$8&lt;ШР!$N23,0,ШР!$T23*POWER(1+ШР!$W23,INT((DR$1-1)/12)))</f>
        <v>0</v>
      </c>
      <c r="DS825" s="238">
        <f>IF(DS$8&lt;ШР!$N23,0,ШР!$T23*POWER(1+ШР!$W23,INT((DS$1-1)/12)))</f>
        <v>0</v>
      </c>
      <c r="DT825" s="238">
        <f>IF(DT$8&lt;ШР!$N23,0,ШР!$T23*POWER(1+ШР!$W23,INT((DT$1-1)/12)))</f>
        <v>0</v>
      </c>
      <c r="DU825" s="238">
        <f>IF(DU$8&lt;ШР!$N23,0,ШР!$T23*POWER(1+ШР!$W23,INT((DU$1-1)/12)))</f>
        <v>0</v>
      </c>
      <c r="DV825" s="238">
        <f>IF(DV$8&lt;ШР!$N23,0,ШР!$T23*POWER(1+ШР!$W23,INT((DV$1-1)/12)))</f>
        <v>0</v>
      </c>
      <c r="DW825" s="238">
        <f>IF(DW$8&lt;ШР!$N23,0,ШР!$T23*POWER(1+ШР!$W23,INT((DW$1-1)/12)))</f>
        <v>0</v>
      </c>
      <c r="DX825" s="238">
        <f>IF(DX$8&lt;ШР!$N23,0,ШР!$T23*POWER(1+ШР!$W23,INT((DX$1-1)/12)))</f>
        <v>0</v>
      </c>
      <c r="DY825" s="238">
        <f>IF(DY$8&lt;ШР!$N23,0,ШР!$T23*POWER(1+ШР!$W23,INT((DY$1-1)/12)))</f>
        <v>0</v>
      </c>
      <c r="DZ825" s="238">
        <f>IF(DZ$8&lt;ШР!$N23,0,ШР!$T23*POWER(1+ШР!$W23,INT((DZ$1-1)/12)))</f>
        <v>0</v>
      </c>
      <c r="EA825" s="238">
        <f>IF(EA$8&lt;ШР!$N23,0,ШР!$T23*POWER(1+ШР!$W23,INT((EA$1-1)/12)))</f>
        <v>0</v>
      </c>
      <c r="EB825" s="238">
        <f>IF(EB$8&lt;ШР!$N23,0,ШР!$T23*POWER(1+ШР!$W23,INT((EB$1-1)/12)))</f>
        <v>0</v>
      </c>
      <c r="EC825" s="238">
        <f>IF(EC$8&lt;ШР!$N23,0,ШР!$T23*POWER(1+ШР!$W23,INT((EC$1-1)/12)))</f>
        <v>0</v>
      </c>
      <c r="ED825" s="238">
        <f>IF(ED$8&lt;ШР!$N23,0,ШР!$T23*POWER(1+ШР!$W23,INT((ED$1-1)/12)))</f>
        <v>0</v>
      </c>
      <c r="EE825" s="238">
        <f>IF(EE$8&lt;ШР!$N23,0,ШР!$T23*POWER(1+ШР!$W23,INT((EE$1-1)/12)))</f>
        <v>0</v>
      </c>
      <c r="EF825" s="238">
        <f>IF(EF$8&lt;ШР!$N23,0,ШР!$T23*POWER(1+ШР!$W23,INT((EF$1-1)/12)))</f>
        <v>0</v>
      </c>
      <c r="EG825" s="238">
        <f>IF(EG$8&lt;ШР!$N23,0,ШР!$T23*POWER(1+ШР!$W23,INT((EG$1-1)/12)))</f>
        <v>0</v>
      </c>
      <c r="EH825" s="238">
        <f>IF(EH$8&lt;ШР!$N23,0,ШР!$T23*POWER(1+ШР!$W23,INT((EH$1-1)/12)))</f>
        <v>0</v>
      </c>
      <c r="EI825" s="238">
        <f>IF(EI$8&lt;ШР!$N23,0,ШР!$T23*POWER(1+ШР!$W23,INT((EI$1-1)/12)))</f>
        <v>0</v>
      </c>
      <c r="EJ825" s="238">
        <f>IF(EJ$8&lt;ШР!$N23,0,ШР!$T23*POWER(1+ШР!$W23,INT((EJ$1-1)/12)))</f>
        <v>0</v>
      </c>
      <c r="EK825" s="238">
        <f>IF(EK$8&lt;ШР!$N23,0,ШР!$T23*POWER(1+ШР!$W23,INT((EK$1-1)/12)))</f>
        <v>0</v>
      </c>
      <c r="EL825" s="238">
        <f>IF(EL$8&lt;ШР!$N23,0,ШР!$T23*POWER(1+ШР!$W23,INT((EL$1-1)/12)))</f>
        <v>0</v>
      </c>
      <c r="EM825" s="238">
        <f>IF(EM$8&lt;ШР!$N23,0,ШР!$T23*POWER(1+ШР!$W23,INT((EM$1-1)/12)))</f>
        <v>0</v>
      </c>
      <c r="EN825" s="238">
        <f>IF(EN$8&lt;ШР!$N23,0,ШР!$T23*POWER(1+ШР!$W23,INT((EN$1-1)/12)))</f>
        <v>0</v>
      </c>
      <c r="EO825" s="238">
        <f>IF(EO$8&lt;ШР!$N23,0,ШР!$T23*POWER(1+ШР!$W23,INT((EO$1-1)/12)))</f>
        <v>0</v>
      </c>
      <c r="EP825" s="238">
        <f>IF(EP$8&lt;ШР!$N23,0,ШР!$T23*POWER(1+ШР!$W23,INT((EP$1-1)/12)))</f>
        <v>0</v>
      </c>
      <c r="EQ825" s="238">
        <f>IF(EQ$8&lt;ШР!$N23,0,ШР!$T23*POWER(1+ШР!$W23,INT((EQ$1-1)/12)))</f>
        <v>0</v>
      </c>
      <c r="ER825" s="238">
        <f>IF(ER$8&lt;ШР!$N23,0,ШР!$T23*POWER(1+ШР!$W23,INT((ER$1-1)/12)))</f>
        <v>0</v>
      </c>
      <c r="ES825" s="238">
        <f>IF(ES$8&lt;ШР!$N23,0,ШР!$T23*POWER(1+ШР!$W23,INT((ES$1-1)/12)))</f>
        <v>0</v>
      </c>
      <c r="ET825" s="238">
        <f>IF(ET$8&lt;ШР!$N23,0,ШР!$T23*POWER(1+ШР!$W23,INT((ET$1-1)/12)))</f>
        <v>0</v>
      </c>
      <c r="EU825" s="238">
        <f>IF(EU$8&lt;ШР!$N23,0,ШР!$T23*POWER(1+ШР!$W23,INT((EU$1-1)/12)))</f>
        <v>0</v>
      </c>
      <c r="EV825" s="238">
        <f>IF(EV$8&lt;ШР!$N23,0,ШР!$T23*POWER(1+ШР!$W23,INT((EV$1-1)/12)))</f>
        <v>0</v>
      </c>
      <c r="EW825" s="238">
        <f>IF(EW$8&lt;ШР!$N23,0,ШР!$T23*POWER(1+ШР!$W23,INT((EW$1-1)/12)))</f>
        <v>0</v>
      </c>
      <c r="EX825" s="238">
        <f>IF(EX$8&lt;ШР!$N23,0,ШР!$T23*POWER(1+ШР!$W23,INT((EX$1-1)/12)))</f>
        <v>0</v>
      </c>
      <c r="EY825" s="238">
        <f>IF(EY$8&lt;ШР!$N23,0,ШР!$T23*POWER(1+ШР!$W23,INT((EY$1-1)/12)))</f>
        <v>0</v>
      </c>
      <c r="EZ825" s="238">
        <f>IF(EZ$8&lt;ШР!$N23,0,ШР!$T23*POWER(1+ШР!$W23,INT((EZ$1-1)/12)))</f>
        <v>0</v>
      </c>
      <c r="FA825" s="238">
        <f>IF(FA$8&lt;ШР!$N23,0,ШР!$T23*POWER(1+ШР!$W23,INT((FA$1-1)/12)))</f>
        <v>0</v>
      </c>
      <c r="FB825" s="238">
        <f>IF(FB$8&lt;ШР!$N23,0,ШР!$T23*POWER(1+ШР!$W23,INT((FB$1-1)/12)))</f>
        <v>0</v>
      </c>
      <c r="FC825" s="238">
        <f>IF(FC$8&lt;ШР!$N23,0,ШР!$T23*POWER(1+ШР!$W23,INT((FC$1-1)/12)))</f>
        <v>0</v>
      </c>
      <c r="FD825" s="238">
        <f>IF(FD$8&lt;ШР!$N23,0,ШР!$T23*POWER(1+ШР!$W23,INT((FD$1-1)/12)))</f>
        <v>0</v>
      </c>
      <c r="FE825" s="238">
        <f>IF(FE$8&lt;ШР!$N23,0,ШР!$T23*POWER(1+ШР!$W23,INT((FE$1-1)/12)))</f>
        <v>0</v>
      </c>
      <c r="FF825" s="238">
        <f>IF(FF$8&lt;ШР!$N23,0,ШР!$T23*POWER(1+ШР!$W23,INT((FF$1-1)/12)))</f>
        <v>0</v>
      </c>
      <c r="FG825" s="238">
        <f>IF(FG$8&lt;ШР!$N23,0,ШР!$T23*POWER(1+ШР!$W23,INT((FG$1-1)/12)))</f>
        <v>0</v>
      </c>
      <c r="FH825" s="238">
        <f>IF(FH$8&lt;ШР!$N23,0,ШР!$T23*POWER(1+ШР!$W23,INT((FH$1-1)/12)))</f>
        <v>0</v>
      </c>
      <c r="FI825" s="238">
        <f>IF(FI$8&lt;ШР!$N23,0,ШР!$T23*POWER(1+ШР!$W23,INT((FI$1-1)/12)))</f>
        <v>0</v>
      </c>
      <c r="FJ825" s="238">
        <f>IF(FJ$8&lt;ШР!$N23,0,ШР!$T23*POWER(1+ШР!$W23,INT((FJ$1-1)/12)))</f>
        <v>0</v>
      </c>
      <c r="FK825" s="238">
        <f>IF(FK$8&lt;ШР!$N23,0,ШР!$T23*POWER(1+ШР!$W23,INT((FK$1-1)/12)))</f>
        <v>0</v>
      </c>
      <c r="FL825" s="238">
        <f>IF(FL$8&lt;ШР!$N23,0,ШР!$T23*POWER(1+ШР!$W23,INT((FL$1-1)/12)))</f>
        <v>0</v>
      </c>
      <c r="FM825" s="238">
        <f>IF(FM$8&lt;ШР!$N23,0,ШР!$T23*POWER(1+ШР!$W23,INT((FM$1-1)/12)))</f>
        <v>0</v>
      </c>
      <c r="FN825" s="238">
        <f>IF(FN$8&lt;ШР!$N23,0,ШР!$T23*POWER(1+ШР!$W23,INT((FN$1-1)/12)))</f>
        <v>0</v>
      </c>
      <c r="FO825" s="238">
        <f>IF(FO$8&lt;ШР!$N23,0,ШР!$T23*POWER(1+ШР!$W23,INT((FO$1-1)/12)))</f>
        <v>0</v>
      </c>
      <c r="FP825" s="238">
        <f>IF(FP$8&lt;ШР!$N23,0,ШР!$T23*POWER(1+ШР!$W23,INT((FP$1-1)/12)))</f>
        <v>0</v>
      </c>
      <c r="FQ825" s="238">
        <f>IF(FQ$8&lt;ШР!$N23,0,ШР!$T23*POWER(1+ШР!$W23,INT((FQ$1-1)/12)))</f>
        <v>0</v>
      </c>
      <c r="FR825" s="238">
        <f>IF(FR$8&lt;ШР!$N23,0,ШР!$T23*POWER(1+ШР!$W23,INT((FR$1-1)/12)))</f>
        <v>0</v>
      </c>
      <c r="FS825" s="238">
        <f>IF(FS$8&lt;ШР!$N23,0,ШР!$T23*POWER(1+ШР!$W23,INT((FS$1-1)/12)))</f>
        <v>0</v>
      </c>
      <c r="FT825" s="238">
        <f>IF(FT$8&lt;ШР!$N23,0,ШР!$T23*POWER(1+ШР!$W23,INT((FT$1-1)/12)))</f>
        <v>0</v>
      </c>
      <c r="FU825" s="238">
        <f>IF(FU$8&lt;ШР!$N23,0,ШР!$T23*POWER(1+ШР!$W23,INT((FU$1-1)/12)))</f>
        <v>0</v>
      </c>
      <c r="FV825" s="238">
        <f>IF(FV$8&lt;ШР!$N23,0,ШР!$T23*POWER(1+ШР!$W23,INT((FV$1-1)/12)))</f>
        <v>0</v>
      </c>
      <c r="FW825" s="238">
        <f>IF(FW$8&lt;ШР!$N23,0,ШР!$T23*POWER(1+ШР!$W23,INT((FW$1-1)/12)))</f>
        <v>0</v>
      </c>
      <c r="FX825" s="238">
        <f>IF(FX$8&lt;ШР!$N23,0,ШР!$T23*POWER(1+ШР!$W23,INT((FX$1-1)/12)))</f>
        <v>0</v>
      </c>
      <c r="FY825" s="238">
        <f>IF(FY$8&lt;ШР!$N23,0,ШР!$T23*POWER(1+ШР!$W23,INT((FY$1-1)/12)))</f>
        <v>0</v>
      </c>
      <c r="FZ825" s="238">
        <f>IF(FZ$8&lt;ШР!$N23,0,ШР!$T23*POWER(1+ШР!$W23,INT((FZ$1-1)/12)))</f>
        <v>0</v>
      </c>
      <c r="GA825" s="238">
        <f>IF(GA$8&lt;ШР!$N23,0,ШР!$T23*POWER(1+ШР!$W23,INT((GA$1-1)/12)))</f>
        <v>0</v>
      </c>
      <c r="GB825" s="238">
        <f>IF(GB$8&lt;ШР!$N23,0,ШР!$T23*POWER(1+ШР!$W23,INT((GB$1-1)/12)))</f>
        <v>0</v>
      </c>
      <c r="GC825" s="238">
        <f>IF(GC$8&lt;ШР!$N23,0,ШР!$T23*POWER(1+ШР!$W23,INT((GC$1-1)/12)))</f>
        <v>0</v>
      </c>
      <c r="GD825" s="238">
        <f>IF(GD$8&lt;ШР!$N23,0,ШР!$T23*POWER(1+ШР!$W23,INT((GD$1-1)/12)))</f>
        <v>0</v>
      </c>
      <c r="GE825" s="238">
        <f>IF(GE$8&lt;ШР!$N23,0,ШР!$T23*POWER(1+ШР!$W23,INT((GE$1-1)/12)))</f>
        <v>0</v>
      </c>
      <c r="GF825" s="238">
        <f>IF(GF$8&lt;ШР!$N23,0,ШР!$T23*POWER(1+ШР!$W23,INT((GF$1-1)/12)))</f>
        <v>0</v>
      </c>
      <c r="GG825" s="238">
        <f>IF(GG$8&lt;ШР!$N23,0,ШР!$T23*POWER(1+ШР!$W23,INT((GG$1-1)/12)))</f>
        <v>0</v>
      </c>
      <c r="GH825" s="238">
        <f>IF(GH$8&lt;ШР!$N23,0,ШР!$T23*POWER(1+ШР!$W23,INT((GH$1-1)/12)))</f>
        <v>0</v>
      </c>
      <c r="GI825" s="238">
        <f>IF(GI$8&lt;ШР!$N23,0,ШР!$T23*POWER(1+ШР!$W23,INT((GI$1-1)/12)))</f>
        <v>0</v>
      </c>
      <c r="GJ825" s="238">
        <f>IF(GJ$8&lt;ШР!$N23,0,ШР!$T23*POWER(1+ШР!$W23,INT((GJ$1-1)/12)))</f>
        <v>0</v>
      </c>
      <c r="GK825" s="238">
        <f>IF(GK$8&lt;ШР!$N23,0,ШР!$T23*POWER(1+ШР!$W23,INT((GK$1-1)/12)))</f>
        <v>0</v>
      </c>
      <c r="GL825" s="238">
        <f>IF(GL$8&lt;ШР!$N23,0,ШР!$T23*POWER(1+ШР!$W23,INT((GL$1-1)/12)))</f>
        <v>0</v>
      </c>
      <c r="GM825" s="238">
        <f>IF(GM$8&lt;ШР!$N23,0,ШР!$T23*POWER(1+ШР!$W23,INT((GM$1-1)/12)))</f>
        <v>0</v>
      </c>
      <c r="GN825" s="238">
        <f>IF(GN$8&lt;ШР!$N23,0,ШР!$T23*POWER(1+ШР!$W23,INT((GN$1-1)/12)))</f>
        <v>0</v>
      </c>
      <c r="GO825" s="238">
        <f>IF(GO$8&lt;ШР!$N23,0,ШР!$T23*POWER(1+ШР!$W23,INT((GO$1-1)/12)))</f>
        <v>0</v>
      </c>
      <c r="GP825" s="238">
        <f>IF(GP$8&lt;ШР!$N23,0,ШР!$T23*POWER(1+ШР!$W23,INT((GP$1-1)/12)))</f>
        <v>0</v>
      </c>
      <c r="GQ825" s="238">
        <f>IF(GQ$8&lt;ШР!$N23,0,ШР!$T23*POWER(1+ШР!$W23,INT((GQ$1-1)/12)))</f>
        <v>0</v>
      </c>
      <c r="GR825" s="238">
        <f>IF(GR$8&lt;ШР!$N23,0,ШР!$T23*POWER(1+ШР!$W23,INT((GR$1-1)/12)))</f>
        <v>0</v>
      </c>
      <c r="GS825" s="238">
        <f>IF(GS$8&lt;ШР!$N23,0,ШР!$T23*POWER(1+ШР!$W23,INT((GS$1-1)/12)))</f>
        <v>0</v>
      </c>
      <c r="GT825" s="238">
        <f>IF(GT$8&lt;ШР!$N23,0,ШР!$T23*POWER(1+ШР!$W23,INT((GT$1-1)/12)))</f>
        <v>0</v>
      </c>
      <c r="GU825" s="238">
        <f>IF(GU$8&lt;ШР!$N23,0,ШР!$T23*POWER(1+ШР!$W23,INT((GU$1-1)/12)))</f>
        <v>0</v>
      </c>
      <c r="GV825" s="238">
        <f>IF(GV$8&lt;ШР!$N23,0,ШР!$T23*POWER(1+ШР!$W23,INT((GV$1-1)/12)))</f>
        <v>0</v>
      </c>
      <c r="GW825" s="238">
        <f>IF(GW$8&lt;ШР!$N23,0,ШР!$T23*POWER(1+ШР!$W23,INT((GW$1-1)/12)))</f>
        <v>0</v>
      </c>
      <c r="GX825" s="238">
        <f>IF(GX$8&lt;ШР!$N23,0,ШР!$T23*POWER(1+ШР!$W23,INT((GX$1-1)/12)))</f>
        <v>0</v>
      </c>
      <c r="GY825" s="238">
        <f>IF(GY$8&lt;ШР!$N23,0,ШР!$T23*POWER(1+ШР!$W23,INT((GY$1-1)/12)))</f>
        <v>0</v>
      </c>
      <c r="GZ825" s="238">
        <f>IF(GZ$8&lt;ШР!$N23,0,ШР!$T23*POWER(1+ШР!$W23,INT((GZ$1-1)/12)))</f>
        <v>0</v>
      </c>
      <c r="HA825" s="228"/>
      <c r="HB825" s="228"/>
    </row>
    <row r="826" spans="1:210" s="239" customFormat="1" ht="10.199999999999999">
      <c r="A826" s="228"/>
      <c r="B826" s="245" t="s">
        <v>162</v>
      </c>
      <c r="C826" s="228"/>
      <c r="D826" s="229"/>
      <c r="E826" s="270"/>
      <c r="F826" s="116"/>
      <c r="G826" s="231"/>
      <c r="H826" s="228"/>
      <c r="I826" s="228" t="str">
        <f t="shared" si="3762"/>
        <v>З/п, вкл. НДФЛ, сотрудников с указанной должностью</v>
      </c>
      <c r="J826" s="228"/>
      <c r="K826" s="228"/>
      <c r="L826" s="228"/>
      <c r="M826" s="232"/>
      <c r="N826" s="233">
        <f t="shared" si="3761"/>
        <v>0</v>
      </c>
      <c r="O826" s="228"/>
      <c r="P826" s="231"/>
      <c r="Q826" s="228" t="s">
        <v>26</v>
      </c>
      <c r="R826" s="228"/>
      <c r="S826" s="228"/>
      <c r="T826" s="228"/>
      <c r="U826" s="228"/>
      <c r="V826" s="228"/>
      <c r="W826" s="235"/>
      <c r="X826" s="236"/>
      <c r="Y826" s="231" t="s">
        <v>6</v>
      </c>
      <c r="Z826" s="237"/>
      <c r="AA826" s="238">
        <f>IF(AA$8&lt;ШР!$N24,0,ШР!$T24*POWER(1+ШР!$W24,INT((AA$1-1)/12)))</f>
        <v>0</v>
      </c>
      <c r="AB826" s="238">
        <f>IF(AB$8&lt;ШР!$N24,0,ШР!$T24*POWER(1+ШР!$W24,INT((AB$1-1)/12)))</f>
        <v>0</v>
      </c>
      <c r="AC826" s="238">
        <f>IF(AC$8&lt;ШР!$N24,0,ШР!$T24*POWER(1+ШР!$W24,INT((AC$1-1)/12)))</f>
        <v>0</v>
      </c>
      <c r="AD826" s="238">
        <f>IF(AD$8&lt;ШР!$N24,0,ШР!$T24*POWER(1+ШР!$W24,INT((AD$1-1)/12)))</f>
        <v>0</v>
      </c>
      <c r="AE826" s="238">
        <f>IF(AE$8&lt;ШР!$N24,0,ШР!$T24*POWER(1+ШР!$W24,INT((AE$1-1)/12)))</f>
        <v>0</v>
      </c>
      <c r="AF826" s="238">
        <f>IF(AF$8&lt;ШР!$N24,0,ШР!$T24*POWER(1+ШР!$W24,INT((AF$1-1)/12)))</f>
        <v>0</v>
      </c>
      <c r="AG826" s="238">
        <f>IF(AG$8&lt;ШР!$N24,0,ШР!$T24*POWER(1+ШР!$W24,INT((AG$1-1)/12)))</f>
        <v>0</v>
      </c>
      <c r="AH826" s="238">
        <f>IF(AH$8&lt;ШР!$N24,0,ШР!$T24*POWER(1+ШР!$W24,INT((AH$1-1)/12)))</f>
        <v>0</v>
      </c>
      <c r="AI826" s="238">
        <f>IF(AI$8&lt;ШР!$N24,0,ШР!$T24*POWER(1+ШР!$W24,INT((AI$1-1)/12)))</f>
        <v>0</v>
      </c>
      <c r="AJ826" s="238">
        <f>IF(AJ$8&lt;ШР!$N24,0,ШР!$T24*POWER(1+ШР!$W24,INT((AJ$1-1)/12)))</f>
        <v>0</v>
      </c>
      <c r="AK826" s="238">
        <f>IF(AK$8&lt;ШР!$N24,0,ШР!$T24*POWER(1+ШР!$W24,INT((AK$1-1)/12)))</f>
        <v>0</v>
      </c>
      <c r="AL826" s="238">
        <f>IF(AL$8&lt;ШР!$N24,0,ШР!$T24*POWER(1+ШР!$W24,INT((AL$1-1)/12)))</f>
        <v>0</v>
      </c>
      <c r="AM826" s="238">
        <f>IF(AM$8&lt;ШР!$N24,0,ШР!$T24*POWER(1+ШР!$W24,INT((AM$1-1)/12)))</f>
        <v>0</v>
      </c>
      <c r="AN826" s="238">
        <f>IF(AN$8&lt;ШР!$N24,0,ШР!$T24*POWER(1+ШР!$W24,INT((AN$1-1)/12)))</f>
        <v>0</v>
      </c>
      <c r="AO826" s="238">
        <f>IF(AO$8&lt;ШР!$N24,0,ШР!$T24*POWER(1+ШР!$W24,INT((AO$1-1)/12)))</f>
        <v>0</v>
      </c>
      <c r="AP826" s="238">
        <f>IF(AP$8&lt;ШР!$N24,0,ШР!$T24*POWER(1+ШР!$W24,INT((AP$1-1)/12)))</f>
        <v>0</v>
      </c>
      <c r="AQ826" s="238">
        <f>IF(AQ$8&lt;ШР!$N24,0,ШР!$T24*POWER(1+ШР!$W24,INT((AQ$1-1)/12)))</f>
        <v>0</v>
      </c>
      <c r="AR826" s="238">
        <f>IF(AR$8&lt;ШР!$N24,0,ШР!$T24*POWER(1+ШР!$W24,INT((AR$1-1)/12)))</f>
        <v>0</v>
      </c>
      <c r="AS826" s="238">
        <f>IF(AS$8&lt;ШР!$N24,0,ШР!$T24*POWER(1+ШР!$W24,INT((AS$1-1)/12)))</f>
        <v>0</v>
      </c>
      <c r="AT826" s="238">
        <f>IF(AT$8&lt;ШР!$N24,0,ШР!$T24*POWER(1+ШР!$W24,INT((AT$1-1)/12)))</f>
        <v>0</v>
      </c>
      <c r="AU826" s="238">
        <f>IF(AU$8&lt;ШР!$N24,0,ШР!$T24*POWER(1+ШР!$W24,INT((AU$1-1)/12)))</f>
        <v>0</v>
      </c>
      <c r="AV826" s="238">
        <f>IF(AV$8&lt;ШР!$N24,0,ШР!$T24*POWER(1+ШР!$W24,INT((AV$1-1)/12)))</f>
        <v>0</v>
      </c>
      <c r="AW826" s="238">
        <f>IF(AW$8&lt;ШР!$N24,0,ШР!$T24*POWER(1+ШР!$W24,INT((AW$1-1)/12)))</f>
        <v>0</v>
      </c>
      <c r="AX826" s="238">
        <f>IF(AX$8&lt;ШР!$N24,0,ШР!$T24*POWER(1+ШР!$W24,INT((AX$1-1)/12)))</f>
        <v>0</v>
      </c>
      <c r="AY826" s="238">
        <f>IF(AY$8&lt;ШР!$N24,0,ШР!$T24*POWER(1+ШР!$W24,INT((AY$1-1)/12)))</f>
        <v>0</v>
      </c>
      <c r="AZ826" s="238">
        <f>IF(AZ$8&lt;ШР!$N24,0,ШР!$T24*POWER(1+ШР!$W24,INT((AZ$1-1)/12)))</f>
        <v>0</v>
      </c>
      <c r="BA826" s="238">
        <f>IF(BA$8&lt;ШР!$N24,0,ШР!$T24*POWER(1+ШР!$W24,INT((BA$1-1)/12)))</f>
        <v>0</v>
      </c>
      <c r="BB826" s="238">
        <f>IF(BB$8&lt;ШР!$N24,0,ШР!$T24*POWER(1+ШР!$W24,INT((BB$1-1)/12)))</f>
        <v>0</v>
      </c>
      <c r="BC826" s="238">
        <f>IF(BC$8&lt;ШР!$N24,0,ШР!$T24*POWER(1+ШР!$W24,INT((BC$1-1)/12)))</f>
        <v>0</v>
      </c>
      <c r="BD826" s="238">
        <f>IF(BD$8&lt;ШР!$N24,0,ШР!$T24*POWER(1+ШР!$W24,INT((BD$1-1)/12)))</f>
        <v>0</v>
      </c>
      <c r="BE826" s="238">
        <f>IF(BE$8&lt;ШР!$N24,0,ШР!$T24*POWER(1+ШР!$W24,INT((BE$1-1)/12)))</f>
        <v>0</v>
      </c>
      <c r="BF826" s="238">
        <f>IF(BF$8&lt;ШР!$N24,0,ШР!$T24*POWER(1+ШР!$W24,INT((BF$1-1)/12)))</f>
        <v>0</v>
      </c>
      <c r="BG826" s="238">
        <f>IF(BG$8&lt;ШР!$N24,0,ШР!$T24*POWER(1+ШР!$W24,INT((BG$1-1)/12)))</f>
        <v>0</v>
      </c>
      <c r="BH826" s="238">
        <f>IF(BH$8&lt;ШР!$N24,0,ШР!$T24*POWER(1+ШР!$W24,INT((BH$1-1)/12)))</f>
        <v>0</v>
      </c>
      <c r="BI826" s="238">
        <f>IF(BI$8&lt;ШР!$N24,0,ШР!$T24*POWER(1+ШР!$W24,INT((BI$1-1)/12)))</f>
        <v>0</v>
      </c>
      <c r="BJ826" s="238">
        <f>IF(BJ$8&lt;ШР!$N24,0,ШР!$T24*POWER(1+ШР!$W24,INT((BJ$1-1)/12)))</f>
        <v>0</v>
      </c>
      <c r="BK826" s="238">
        <f>IF(BK$8&lt;ШР!$N24,0,ШР!$T24*POWER(1+ШР!$W24,INT((BK$1-1)/12)))</f>
        <v>0</v>
      </c>
      <c r="BL826" s="238">
        <f>IF(BL$8&lt;ШР!$N24,0,ШР!$T24*POWER(1+ШР!$W24,INT((BL$1-1)/12)))</f>
        <v>0</v>
      </c>
      <c r="BM826" s="238">
        <f>IF(BM$8&lt;ШР!$N24,0,ШР!$T24*POWER(1+ШР!$W24,INT((BM$1-1)/12)))</f>
        <v>0</v>
      </c>
      <c r="BN826" s="238">
        <f>IF(BN$8&lt;ШР!$N24,0,ШР!$T24*POWER(1+ШР!$W24,INT((BN$1-1)/12)))</f>
        <v>0</v>
      </c>
      <c r="BO826" s="238">
        <f>IF(BO$8&lt;ШР!$N24,0,ШР!$T24*POWER(1+ШР!$W24,INT((BO$1-1)/12)))</f>
        <v>0</v>
      </c>
      <c r="BP826" s="238">
        <f>IF(BP$8&lt;ШР!$N24,0,ШР!$T24*POWER(1+ШР!$W24,INT((BP$1-1)/12)))</f>
        <v>0</v>
      </c>
      <c r="BQ826" s="238">
        <f>IF(BQ$8&lt;ШР!$N24,0,ШР!$T24*POWER(1+ШР!$W24,INT((BQ$1-1)/12)))</f>
        <v>0</v>
      </c>
      <c r="BR826" s="238">
        <f>IF(BR$8&lt;ШР!$N24,0,ШР!$T24*POWER(1+ШР!$W24,INT((BR$1-1)/12)))</f>
        <v>0</v>
      </c>
      <c r="BS826" s="238">
        <f>IF(BS$8&lt;ШР!$N24,0,ШР!$T24*POWER(1+ШР!$W24,INT((BS$1-1)/12)))</f>
        <v>0</v>
      </c>
      <c r="BT826" s="238">
        <f>IF(BT$8&lt;ШР!$N24,0,ШР!$T24*POWER(1+ШР!$W24,INT((BT$1-1)/12)))</f>
        <v>0</v>
      </c>
      <c r="BU826" s="238">
        <f>IF(BU$8&lt;ШР!$N24,0,ШР!$T24*POWER(1+ШР!$W24,INT((BU$1-1)/12)))</f>
        <v>0</v>
      </c>
      <c r="BV826" s="238">
        <f>IF(BV$8&lt;ШР!$N24,0,ШР!$T24*POWER(1+ШР!$W24,INT((BV$1-1)/12)))</f>
        <v>0</v>
      </c>
      <c r="BW826" s="238">
        <f>IF(BW$8&lt;ШР!$N24,0,ШР!$T24*POWER(1+ШР!$W24,INT((BW$1-1)/12)))</f>
        <v>0</v>
      </c>
      <c r="BX826" s="238">
        <f>IF(BX$8&lt;ШР!$N24,0,ШР!$T24*POWER(1+ШР!$W24,INT((BX$1-1)/12)))</f>
        <v>0</v>
      </c>
      <c r="BY826" s="238">
        <f>IF(BY$8&lt;ШР!$N24,0,ШР!$T24*POWER(1+ШР!$W24,INT((BY$1-1)/12)))</f>
        <v>0</v>
      </c>
      <c r="BZ826" s="238">
        <f>IF(BZ$8&lt;ШР!$N24,0,ШР!$T24*POWER(1+ШР!$W24,INT((BZ$1-1)/12)))</f>
        <v>0</v>
      </c>
      <c r="CA826" s="238">
        <f>IF(CA$8&lt;ШР!$N24,0,ШР!$T24*POWER(1+ШР!$W24,INT((CA$1-1)/12)))</f>
        <v>0</v>
      </c>
      <c r="CB826" s="238">
        <f>IF(CB$8&lt;ШР!$N24,0,ШР!$T24*POWER(1+ШР!$W24,INT((CB$1-1)/12)))</f>
        <v>0</v>
      </c>
      <c r="CC826" s="238">
        <f>IF(CC$8&lt;ШР!$N24,0,ШР!$T24*POWER(1+ШР!$W24,INT((CC$1-1)/12)))</f>
        <v>0</v>
      </c>
      <c r="CD826" s="238">
        <f>IF(CD$8&lt;ШР!$N24,0,ШР!$T24*POWER(1+ШР!$W24,INT((CD$1-1)/12)))</f>
        <v>0</v>
      </c>
      <c r="CE826" s="238">
        <f>IF(CE$8&lt;ШР!$N24,0,ШР!$T24*POWER(1+ШР!$W24,INT((CE$1-1)/12)))</f>
        <v>0</v>
      </c>
      <c r="CF826" s="238">
        <f>IF(CF$8&lt;ШР!$N24,0,ШР!$T24*POWER(1+ШР!$W24,INT((CF$1-1)/12)))</f>
        <v>0</v>
      </c>
      <c r="CG826" s="238">
        <f>IF(CG$8&lt;ШР!$N24,0,ШР!$T24*POWER(1+ШР!$W24,INT((CG$1-1)/12)))</f>
        <v>0</v>
      </c>
      <c r="CH826" s="238">
        <f>IF(CH$8&lt;ШР!$N24,0,ШР!$T24*POWER(1+ШР!$W24,INT((CH$1-1)/12)))</f>
        <v>0</v>
      </c>
      <c r="CI826" s="238">
        <f>IF(CI$8&lt;ШР!$N24,0,ШР!$T24*POWER(1+ШР!$W24,INT((CI$1-1)/12)))</f>
        <v>0</v>
      </c>
      <c r="CJ826" s="238">
        <f>IF(CJ$8&lt;ШР!$N24,0,ШР!$T24*POWER(1+ШР!$W24,INT((CJ$1-1)/12)))</f>
        <v>0</v>
      </c>
      <c r="CK826" s="238">
        <f>IF(CK$8&lt;ШР!$N24,0,ШР!$T24*POWER(1+ШР!$W24,INT((CK$1-1)/12)))</f>
        <v>0</v>
      </c>
      <c r="CL826" s="238">
        <f>IF(CL$8&lt;ШР!$N24,0,ШР!$T24*POWER(1+ШР!$W24,INT((CL$1-1)/12)))</f>
        <v>0</v>
      </c>
      <c r="CM826" s="238">
        <f>IF(CM$8&lt;ШР!$N24,0,ШР!$T24*POWER(1+ШР!$W24,INT((CM$1-1)/12)))</f>
        <v>0</v>
      </c>
      <c r="CN826" s="238">
        <f>IF(CN$8&lt;ШР!$N24,0,ШР!$T24*POWER(1+ШР!$W24,INT((CN$1-1)/12)))</f>
        <v>0</v>
      </c>
      <c r="CO826" s="238">
        <f>IF(CO$8&lt;ШР!$N24,0,ШР!$T24*POWER(1+ШР!$W24,INT((CO$1-1)/12)))</f>
        <v>0</v>
      </c>
      <c r="CP826" s="238">
        <f>IF(CP$8&lt;ШР!$N24,0,ШР!$T24*POWER(1+ШР!$W24,INT((CP$1-1)/12)))</f>
        <v>0</v>
      </c>
      <c r="CQ826" s="238">
        <f>IF(CQ$8&lt;ШР!$N24,0,ШР!$T24*POWER(1+ШР!$W24,INT((CQ$1-1)/12)))</f>
        <v>0</v>
      </c>
      <c r="CR826" s="238">
        <f>IF(CR$8&lt;ШР!$N24,0,ШР!$T24*POWER(1+ШР!$W24,INT((CR$1-1)/12)))</f>
        <v>0</v>
      </c>
      <c r="CS826" s="238">
        <f>IF(CS$8&lt;ШР!$N24,0,ШР!$T24*POWER(1+ШР!$W24,INT((CS$1-1)/12)))</f>
        <v>0</v>
      </c>
      <c r="CT826" s="238">
        <f>IF(CT$8&lt;ШР!$N24,0,ШР!$T24*POWER(1+ШР!$W24,INT((CT$1-1)/12)))</f>
        <v>0</v>
      </c>
      <c r="CU826" s="238">
        <f>IF(CU$8&lt;ШР!$N24,0,ШР!$T24*POWER(1+ШР!$W24,INT((CU$1-1)/12)))</f>
        <v>0</v>
      </c>
      <c r="CV826" s="238">
        <f>IF(CV$8&lt;ШР!$N24,0,ШР!$T24*POWER(1+ШР!$W24,INT((CV$1-1)/12)))</f>
        <v>0</v>
      </c>
      <c r="CW826" s="238">
        <f>IF(CW$8&lt;ШР!$N24,0,ШР!$T24*POWER(1+ШР!$W24,INT((CW$1-1)/12)))</f>
        <v>0</v>
      </c>
      <c r="CX826" s="238">
        <f>IF(CX$8&lt;ШР!$N24,0,ШР!$T24*POWER(1+ШР!$W24,INT((CX$1-1)/12)))</f>
        <v>0</v>
      </c>
      <c r="CY826" s="238">
        <f>IF(CY$8&lt;ШР!$N24,0,ШР!$T24*POWER(1+ШР!$W24,INT((CY$1-1)/12)))</f>
        <v>0</v>
      </c>
      <c r="CZ826" s="238">
        <f>IF(CZ$8&lt;ШР!$N24,0,ШР!$T24*POWER(1+ШР!$W24,INT((CZ$1-1)/12)))</f>
        <v>0</v>
      </c>
      <c r="DA826" s="238">
        <f>IF(DA$8&lt;ШР!$N24,0,ШР!$T24*POWER(1+ШР!$W24,INT((DA$1-1)/12)))</f>
        <v>0</v>
      </c>
      <c r="DB826" s="238">
        <f>IF(DB$8&lt;ШР!$N24,0,ШР!$T24*POWER(1+ШР!$W24,INT((DB$1-1)/12)))</f>
        <v>0</v>
      </c>
      <c r="DC826" s="238">
        <f>IF(DC$8&lt;ШР!$N24,0,ШР!$T24*POWER(1+ШР!$W24,INT((DC$1-1)/12)))</f>
        <v>0</v>
      </c>
      <c r="DD826" s="238">
        <f>IF(DD$8&lt;ШР!$N24,0,ШР!$T24*POWER(1+ШР!$W24,INT((DD$1-1)/12)))</f>
        <v>0</v>
      </c>
      <c r="DE826" s="238">
        <f>IF(DE$8&lt;ШР!$N24,0,ШР!$T24*POWER(1+ШР!$W24,INT((DE$1-1)/12)))</f>
        <v>0</v>
      </c>
      <c r="DF826" s="238">
        <f>IF(DF$8&lt;ШР!$N24,0,ШР!$T24*POWER(1+ШР!$W24,INT((DF$1-1)/12)))</f>
        <v>0</v>
      </c>
      <c r="DG826" s="238">
        <f>IF(DG$8&lt;ШР!$N24,0,ШР!$T24*POWER(1+ШР!$W24,INT((DG$1-1)/12)))</f>
        <v>0</v>
      </c>
      <c r="DH826" s="238">
        <f>IF(DH$8&lt;ШР!$N24,0,ШР!$T24*POWER(1+ШР!$W24,INT((DH$1-1)/12)))</f>
        <v>0</v>
      </c>
      <c r="DI826" s="238">
        <f>IF(DI$8&lt;ШР!$N24,0,ШР!$T24*POWER(1+ШР!$W24,INT((DI$1-1)/12)))</f>
        <v>0</v>
      </c>
      <c r="DJ826" s="238">
        <f>IF(DJ$8&lt;ШР!$N24,0,ШР!$T24*POWER(1+ШР!$W24,INT((DJ$1-1)/12)))</f>
        <v>0</v>
      </c>
      <c r="DK826" s="238">
        <f>IF(DK$8&lt;ШР!$N24,0,ШР!$T24*POWER(1+ШР!$W24,INT((DK$1-1)/12)))</f>
        <v>0</v>
      </c>
      <c r="DL826" s="238">
        <f>IF(DL$8&lt;ШР!$N24,0,ШР!$T24*POWER(1+ШР!$W24,INT((DL$1-1)/12)))</f>
        <v>0</v>
      </c>
      <c r="DM826" s="238">
        <f>IF(DM$8&lt;ШР!$N24,0,ШР!$T24*POWER(1+ШР!$W24,INT((DM$1-1)/12)))</f>
        <v>0</v>
      </c>
      <c r="DN826" s="238">
        <f>IF(DN$8&lt;ШР!$N24,0,ШР!$T24*POWER(1+ШР!$W24,INT((DN$1-1)/12)))</f>
        <v>0</v>
      </c>
      <c r="DO826" s="238">
        <f>IF(DO$8&lt;ШР!$N24,0,ШР!$T24*POWER(1+ШР!$W24,INT((DO$1-1)/12)))</f>
        <v>0</v>
      </c>
      <c r="DP826" s="238">
        <f>IF(DP$8&lt;ШР!$N24,0,ШР!$T24*POWER(1+ШР!$W24,INT((DP$1-1)/12)))</f>
        <v>0</v>
      </c>
      <c r="DQ826" s="238">
        <f>IF(DQ$8&lt;ШР!$N24,0,ШР!$T24*POWER(1+ШР!$W24,INT((DQ$1-1)/12)))</f>
        <v>0</v>
      </c>
      <c r="DR826" s="238">
        <f>IF(DR$8&lt;ШР!$N24,0,ШР!$T24*POWER(1+ШР!$W24,INT((DR$1-1)/12)))</f>
        <v>0</v>
      </c>
      <c r="DS826" s="238">
        <f>IF(DS$8&lt;ШР!$N24,0,ШР!$T24*POWER(1+ШР!$W24,INT((DS$1-1)/12)))</f>
        <v>0</v>
      </c>
      <c r="DT826" s="238">
        <f>IF(DT$8&lt;ШР!$N24,0,ШР!$T24*POWER(1+ШР!$W24,INT((DT$1-1)/12)))</f>
        <v>0</v>
      </c>
      <c r="DU826" s="238">
        <f>IF(DU$8&lt;ШР!$N24,0,ШР!$T24*POWER(1+ШР!$W24,INT((DU$1-1)/12)))</f>
        <v>0</v>
      </c>
      <c r="DV826" s="238">
        <f>IF(DV$8&lt;ШР!$N24,0,ШР!$T24*POWER(1+ШР!$W24,INT((DV$1-1)/12)))</f>
        <v>0</v>
      </c>
      <c r="DW826" s="238">
        <f>IF(DW$8&lt;ШР!$N24,0,ШР!$T24*POWER(1+ШР!$W24,INT((DW$1-1)/12)))</f>
        <v>0</v>
      </c>
      <c r="DX826" s="238">
        <f>IF(DX$8&lt;ШР!$N24,0,ШР!$T24*POWER(1+ШР!$W24,INT((DX$1-1)/12)))</f>
        <v>0</v>
      </c>
      <c r="DY826" s="238">
        <f>IF(DY$8&lt;ШР!$N24,0,ШР!$T24*POWER(1+ШР!$W24,INT((DY$1-1)/12)))</f>
        <v>0</v>
      </c>
      <c r="DZ826" s="238">
        <f>IF(DZ$8&lt;ШР!$N24,0,ШР!$T24*POWER(1+ШР!$W24,INT((DZ$1-1)/12)))</f>
        <v>0</v>
      </c>
      <c r="EA826" s="238">
        <f>IF(EA$8&lt;ШР!$N24,0,ШР!$T24*POWER(1+ШР!$W24,INT((EA$1-1)/12)))</f>
        <v>0</v>
      </c>
      <c r="EB826" s="238">
        <f>IF(EB$8&lt;ШР!$N24,0,ШР!$T24*POWER(1+ШР!$W24,INT((EB$1-1)/12)))</f>
        <v>0</v>
      </c>
      <c r="EC826" s="238">
        <f>IF(EC$8&lt;ШР!$N24,0,ШР!$T24*POWER(1+ШР!$W24,INT((EC$1-1)/12)))</f>
        <v>0</v>
      </c>
      <c r="ED826" s="238">
        <f>IF(ED$8&lt;ШР!$N24,0,ШР!$T24*POWER(1+ШР!$W24,INT((ED$1-1)/12)))</f>
        <v>0</v>
      </c>
      <c r="EE826" s="238">
        <f>IF(EE$8&lt;ШР!$N24,0,ШР!$T24*POWER(1+ШР!$W24,INT((EE$1-1)/12)))</f>
        <v>0</v>
      </c>
      <c r="EF826" s="238">
        <f>IF(EF$8&lt;ШР!$N24,0,ШР!$T24*POWER(1+ШР!$W24,INT((EF$1-1)/12)))</f>
        <v>0</v>
      </c>
      <c r="EG826" s="238">
        <f>IF(EG$8&lt;ШР!$N24,0,ШР!$T24*POWER(1+ШР!$W24,INT((EG$1-1)/12)))</f>
        <v>0</v>
      </c>
      <c r="EH826" s="238">
        <f>IF(EH$8&lt;ШР!$N24,0,ШР!$T24*POWER(1+ШР!$W24,INT((EH$1-1)/12)))</f>
        <v>0</v>
      </c>
      <c r="EI826" s="238">
        <f>IF(EI$8&lt;ШР!$N24,0,ШР!$T24*POWER(1+ШР!$W24,INT((EI$1-1)/12)))</f>
        <v>0</v>
      </c>
      <c r="EJ826" s="238">
        <f>IF(EJ$8&lt;ШР!$N24,0,ШР!$T24*POWER(1+ШР!$W24,INT((EJ$1-1)/12)))</f>
        <v>0</v>
      </c>
      <c r="EK826" s="238">
        <f>IF(EK$8&lt;ШР!$N24,0,ШР!$T24*POWER(1+ШР!$W24,INT((EK$1-1)/12)))</f>
        <v>0</v>
      </c>
      <c r="EL826" s="238">
        <f>IF(EL$8&lt;ШР!$N24,0,ШР!$T24*POWER(1+ШР!$W24,INT((EL$1-1)/12)))</f>
        <v>0</v>
      </c>
      <c r="EM826" s="238">
        <f>IF(EM$8&lt;ШР!$N24,0,ШР!$T24*POWER(1+ШР!$W24,INT((EM$1-1)/12)))</f>
        <v>0</v>
      </c>
      <c r="EN826" s="238">
        <f>IF(EN$8&lt;ШР!$N24,0,ШР!$T24*POWER(1+ШР!$W24,INT((EN$1-1)/12)))</f>
        <v>0</v>
      </c>
      <c r="EO826" s="238">
        <f>IF(EO$8&lt;ШР!$N24,0,ШР!$T24*POWER(1+ШР!$W24,INT((EO$1-1)/12)))</f>
        <v>0</v>
      </c>
      <c r="EP826" s="238">
        <f>IF(EP$8&lt;ШР!$N24,0,ШР!$T24*POWER(1+ШР!$W24,INT((EP$1-1)/12)))</f>
        <v>0</v>
      </c>
      <c r="EQ826" s="238">
        <f>IF(EQ$8&lt;ШР!$N24,0,ШР!$T24*POWER(1+ШР!$W24,INT((EQ$1-1)/12)))</f>
        <v>0</v>
      </c>
      <c r="ER826" s="238">
        <f>IF(ER$8&lt;ШР!$N24,0,ШР!$T24*POWER(1+ШР!$W24,INT((ER$1-1)/12)))</f>
        <v>0</v>
      </c>
      <c r="ES826" s="238">
        <f>IF(ES$8&lt;ШР!$N24,0,ШР!$T24*POWER(1+ШР!$W24,INT((ES$1-1)/12)))</f>
        <v>0</v>
      </c>
      <c r="ET826" s="238">
        <f>IF(ET$8&lt;ШР!$N24,0,ШР!$T24*POWER(1+ШР!$W24,INT((ET$1-1)/12)))</f>
        <v>0</v>
      </c>
      <c r="EU826" s="238">
        <f>IF(EU$8&lt;ШР!$N24,0,ШР!$T24*POWER(1+ШР!$W24,INT((EU$1-1)/12)))</f>
        <v>0</v>
      </c>
      <c r="EV826" s="238">
        <f>IF(EV$8&lt;ШР!$N24,0,ШР!$T24*POWER(1+ШР!$W24,INT((EV$1-1)/12)))</f>
        <v>0</v>
      </c>
      <c r="EW826" s="238">
        <f>IF(EW$8&lt;ШР!$N24,0,ШР!$T24*POWER(1+ШР!$W24,INT((EW$1-1)/12)))</f>
        <v>0</v>
      </c>
      <c r="EX826" s="238">
        <f>IF(EX$8&lt;ШР!$N24,0,ШР!$T24*POWER(1+ШР!$W24,INT((EX$1-1)/12)))</f>
        <v>0</v>
      </c>
      <c r="EY826" s="238">
        <f>IF(EY$8&lt;ШР!$N24,0,ШР!$T24*POWER(1+ШР!$W24,INT((EY$1-1)/12)))</f>
        <v>0</v>
      </c>
      <c r="EZ826" s="238">
        <f>IF(EZ$8&lt;ШР!$N24,0,ШР!$T24*POWER(1+ШР!$W24,INT((EZ$1-1)/12)))</f>
        <v>0</v>
      </c>
      <c r="FA826" s="238">
        <f>IF(FA$8&lt;ШР!$N24,0,ШР!$T24*POWER(1+ШР!$W24,INT((FA$1-1)/12)))</f>
        <v>0</v>
      </c>
      <c r="FB826" s="238">
        <f>IF(FB$8&lt;ШР!$N24,0,ШР!$T24*POWER(1+ШР!$W24,INT((FB$1-1)/12)))</f>
        <v>0</v>
      </c>
      <c r="FC826" s="238">
        <f>IF(FC$8&lt;ШР!$N24,0,ШР!$T24*POWER(1+ШР!$W24,INT((FC$1-1)/12)))</f>
        <v>0</v>
      </c>
      <c r="FD826" s="238">
        <f>IF(FD$8&lt;ШР!$N24,0,ШР!$T24*POWER(1+ШР!$W24,INT((FD$1-1)/12)))</f>
        <v>0</v>
      </c>
      <c r="FE826" s="238">
        <f>IF(FE$8&lt;ШР!$N24,0,ШР!$T24*POWER(1+ШР!$W24,INT((FE$1-1)/12)))</f>
        <v>0</v>
      </c>
      <c r="FF826" s="238">
        <f>IF(FF$8&lt;ШР!$N24,0,ШР!$T24*POWER(1+ШР!$W24,INT((FF$1-1)/12)))</f>
        <v>0</v>
      </c>
      <c r="FG826" s="238">
        <f>IF(FG$8&lt;ШР!$N24,0,ШР!$T24*POWER(1+ШР!$W24,INT((FG$1-1)/12)))</f>
        <v>0</v>
      </c>
      <c r="FH826" s="238">
        <f>IF(FH$8&lt;ШР!$N24,0,ШР!$T24*POWER(1+ШР!$W24,INT((FH$1-1)/12)))</f>
        <v>0</v>
      </c>
      <c r="FI826" s="238">
        <f>IF(FI$8&lt;ШР!$N24,0,ШР!$T24*POWER(1+ШР!$W24,INT((FI$1-1)/12)))</f>
        <v>0</v>
      </c>
      <c r="FJ826" s="238">
        <f>IF(FJ$8&lt;ШР!$N24,0,ШР!$T24*POWER(1+ШР!$W24,INT((FJ$1-1)/12)))</f>
        <v>0</v>
      </c>
      <c r="FK826" s="238">
        <f>IF(FK$8&lt;ШР!$N24,0,ШР!$T24*POWER(1+ШР!$W24,INT((FK$1-1)/12)))</f>
        <v>0</v>
      </c>
      <c r="FL826" s="238">
        <f>IF(FL$8&lt;ШР!$N24,0,ШР!$T24*POWER(1+ШР!$W24,INT((FL$1-1)/12)))</f>
        <v>0</v>
      </c>
      <c r="FM826" s="238">
        <f>IF(FM$8&lt;ШР!$N24,0,ШР!$T24*POWER(1+ШР!$W24,INT((FM$1-1)/12)))</f>
        <v>0</v>
      </c>
      <c r="FN826" s="238">
        <f>IF(FN$8&lt;ШР!$N24,0,ШР!$T24*POWER(1+ШР!$W24,INT((FN$1-1)/12)))</f>
        <v>0</v>
      </c>
      <c r="FO826" s="238">
        <f>IF(FO$8&lt;ШР!$N24,0,ШР!$T24*POWER(1+ШР!$W24,INT((FO$1-1)/12)))</f>
        <v>0</v>
      </c>
      <c r="FP826" s="238">
        <f>IF(FP$8&lt;ШР!$N24,0,ШР!$T24*POWER(1+ШР!$W24,INT((FP$1-1)/12)))</f>
        <v>0</v>
      </c>
      <c r="FQ826" s="238">
        <f>IF(FQ$8&lt;ШР!$N24,0,ШР!$T24*POWER(1+ШР!$W24,INT((FQ$1-1)/12)))</f>
        <v>0</v>
      </c>
      <c r="FR826" s="238">
        <f>IF(FR$8&lt;ШР!$N24,0,ШР!$T24*POWER(1+ШР!$W24,INT((FR$1-1)/12)))</f>
        <v>0</v>
      </c>
      <c r="FS826" s="238">
        <f>IF(FS$8&lt;ШР!$N24,0,ШР!$T24*POWER(1+ШР!$W24,INT((FS$1-1)/12)))</f>
        <v>0</v>
      </c>
      <c r="FT826" s="238">
        <f>IF(FT$8&lt;ШР!$N24,0,ШР!$T24*POWER(1+ШР!$W24,INT((FT$1-1)/12)))</f>
        <v>0</v>
      </c>
      <c r="FU826" s="238">
        <f>IF(FU$8&lt;ШР!$N24,0,ШР!$T24*POWER(1+ШР!$W24,INT((FU$1-1)/12)))</f>
        <v>0</v>
      </c>
      <c r="FV826" s="238">
        <f>IF(FV$8&lt;ШР!$N24,0,ШР!$T24*POWER(1+ШР!$W24,INT((FV$1-1)/12)))</f>
        <v>0</v>
      </c>
      <c r="FW826" s="238">
        <f>IF(FW$8&lt;ШР!$N24,0,ШР!$T24*POWER(1+ШР!$W24,INT((FW$1-1)/12)))</f>
        <v>0</v>
      </c>
      <c r="FX826" s="238">
        <f>IF(FX$8&lt;ШР!$N24,0,ШР!$T24*POWER(1+ШР!$W24,INT((FX$1-1)/12)))</f>
        <v>0</v>
      </c>
      <c r="FY826" s="238">
        <f>IF(FY$8&lt;ШР!$N24,0,ШР!$T24*POWER(1+ШР!$W24,INT((FY$1-1)/12)))</f>
        <v>0</v>
      </c>
      <c r="FZ826" s="238">
        <f>IF(FZ$8&lt;ШР!$N24,0,ШР!$T24*POWER(1+ШР!$W24,INT((FZ$1-1)/12)))</f>
        <v>0</v>
      </c>
      <c r="GA826" s="238">
        <f>IF(GA$8&lt;ШР!$N24,0,ШР!$T24*POWER(1+ШР!$W24,INT((GA$1-1)/12)))</f>
        <v>0</v>
      </c>
      <c r="GB826" s="238">
        <f>IF(GB$8&lt;ШР!$N24,0,ШР!$T24*POWER(1+ШР!$W24,INT((GB$1-1)/12)))</f>
        <v>0</v>
      </c>
      <c r="GC826" s="238">
        <f>IF(GC$8&lt;ШР!$N24,0,ШР!$T24*POWER(1+ШР!$W24,INT((GC$1-1)/12)))</f>
        <v>0</v>
      </c>
      <c r="GD826" s="238">
        <f>IF(GD$8&lt;ШР!$N24,0,ШР!$T24*POWER(1+ШР!$W24,INT((GD$1-1)/12)))</f>
        <v>0</v>
      </c>
      <c r="GE826" s="238">
        <f>IF(GE$8&lt;ШР!$N24,0,ШР!$T24*POWER(1+ШР!$W24,INT((GE$1-1)/12)))</f>
        <v>0</v>
      </c>
      <c r="GF826" s="238">
        <f>IF(GF$8&lt;ШР!$N24,0,ШР!$T24*POWER(1+ШР!$W24,INT((GF$1-1)/12)))</f>
        <v>0</v>
      </c>
      <c r="GG826" s="238">
        <f>IF(GG$8&lt;ШР!$N24,0,ШР!$T24*POWER(1+ШР!$W24,INT((GG$1-1)/12)))</f>
        <v>0</v>
      </c>
      <c r="GH826" s="238">
        <f>IF(GH$8&lt;ШР!$N24,0,ШР!$T24*POWER(1+ШР!$W24,INT((GH$1-1)/12)))</f>
        <v>0</v>
      </c>
      <c r="GI826" s="238">
        <f>IF(GI$8&lt;ШР!$N24,0,ШР!$T24*POWER(1+ШР!$W24,INT((GI$1-1)/12)))</f>
        <v>0</v>
      </c>
      <c r="GJ826" s="238">
        <f>IF(GJ$8&lt;ШР!$N24,0,ШР!$T24*POWER(1+ШР!$W24,INT((GJ$1-1)/12)))</f>
        <v>0</v>
      </c>
      <c r="GK826" s="238">
        <f>IF(GK$8&lt;ШР!$N24,0,ШР!$T24*POWER(1+ШР!$W24,INT((GK$1-1)/12)))</f>
        <v>0</v>
      </c>
      <c r="GL826" s="238">
        <f>IF(GL$8&lt;ШР!$N24,0,ШР!$T24*POWER(1+ШР!$W24,INT((GL$1-1)/12)))</f>
        <v>0</v>
      </c>
      <c r="GM826" s="238">
        <f>IF(GM$8&lt;ШР!$N24,0,ШР!$T24*POWER(1+ШР!$W24,INT((GM$1-1)/12)))</f>
        <v>0</v>
      </c>
      <c r="GN826" s="238">
        <f>IF(GN$8&lt;ШР!$N24,0,ШР!$T24*POWER(1+ШР!$W24,INT((GN$1-1)/12)))</f>
        <v>0</v>
      </c>
      <c r="GO826" s="238">
        <f>IF(GO$8&lt;ШР!$N24,0,ШР!$T24*POWER(1+ШР!$W24,INT((GO$1-1)/12)))</f>
        <v>0</v>
      </c>
      <c r="GP826" s="238">
        <f>IF(GP$8&lt;ШР!$N24,0,ШР!$T24*POWER(1+ШР!$W24,INT((GP$1-1)/12)))</f>
        <v>0</v>
      </c>
      <c r="GQ826" s="238">
        <f>IF(GQ$8&lt;ШР!$N24,0,ШР!$T24*POWER(1+ШР!$W24,INT((GQ$1-1)/12)))</f>
        <v>0</v>
      </c>
      <c r="GR826" s="238">
        <f>IF(GR$8&lt;ШР!$N24,0,ШР!$T24*POWER(1+ШР!$W24,INT((GR$1-1)/12)))</f>
        <v>0</v>
      </c>
      <c r="GS826" s="238">
        <f>IF(GS$8&lt;ШР!$N24,0,ШР!$T24*POWER(1+ШР!$W24,INT((GS$1-1)/12)))</f>
        <v>0</v>
      </c>
      <c r="GT826" s="238">
        <f>IF(GT$8&lt;ШР!$N24,0,ШР!$T24*POWER(1+ШР!$W24,INT((GT$1-1)/12)))</f>
        <v>0</v>
      </c>
      <c r="GU826" s="238">
        <f>IF(GU$8&lt;ШР!$N24,0,ШР!$T24*POWER(1+ШР!$W24,INT((GU$1-1)/12)))</f>
        <v>0</v>
      </c>
      <c r="GV826" s="238">
        <f>IF(GV$8&lt;ШР!$N24,0,ШР!$T24*POWER(1+ШР!$W24,INT((GV$1-1)/12)))</f>
        <v>0</v>
      </c>
      <c r="GW826" s="238">
        <f>IF(GW$8&lt;ШР!$N24,0,ШР!$T24*POWER(1+ШР!$W24,INT((GW$1-1)/12)))</f>
        <v>0</v>
      </c>
      <c r="GX826" s="238">
        <f>IF(GX$8&lt;ШР!$N24,0,ШР!$T24*POWER(1+ШР!$W24,INT((GX$1-1)/12)))</f>
        <v>0</v>
      </c>
      <c r="GY826" s="238">
        <f>IF(GY$8&lt;ШР!$N24,0,ШР!$T24*POWER(1+ШР!$W24,INT((GY$1-1)/12)))</f>
        <v>0</v>
      </c>
      <c r="GZ826" s="238">
        <f>IF(GZ$8&lt;ШР!$N24,0,ШР!$T24*POWER(1+ШР!$W24,INT((GZ$1-1)/12)))</f>
        <v>0</v>
      </c>
      <c r="HA826" s="228"/>
      <c r="HB826" s="228"/>
    </row>
    <row r="827" spans="1:210" ht="4.2" customHeight="1">
      <c r="A827" s="1"/>
      <c r="B827" s="1"/>
      <c r="C827" s="1"/>
      <c r="D827" s="14"/>
      <c r="E827" s="264"/>
      <c r="F827" s="14"/>
      <c r="G827" s="304"/>
      <c r="H827" s="14"/>
      <c r="I827" s="14"/>
      <c r="J827" s="14"/>
      <c r="K827" s="14"/>
      <c r="L827" s="14"/>
      <c r="M827" s="15"/>
      <c r="N827" s="14"/>
      <c r="O827" s="14"/>
      <c r="P827" s="15"/>
      <c r="Q827" s="14"/>
      <c r="R827" s="14"/>
      <c r="S827" s="15"/>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c r="DD827" s="180"/>
      <c r="DE827" s="180"/>
      <c r="DF827" s="180"/>
      <c r="DG827" s="180"/>
      <c r="DH827" s="180"/>
      <c r="DI827" s="180"/>
      <c r="DJ827" s="180"/>
      <c r="DK827" s="180"/>
      <c r="DL827" s="180"/>
      <c r="DM827" s="180"/>
      <c r="DN827" s="180"/>
      <c r="DO827" s="180"/>
      <c r="DP827" s="180"/>
      <c r="DQ827" s="180"/>
      <c r="DR827" s="180"/>
      <c r="DS827" s="180"/>
      <c r="DT827" s="180"/>
      <c r="DU827" s="180"/>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c r="FR827" s="180"/>
      <c r="FS827" s="180"/>
      <c r="FT827" s="180"/>
      <c r="FU827" s="180"/>
      <c r="FV827" s="180"/>
      <c r="FW827" s="180"/>
      <c r="FX827" s="180"/>
      <c r="FY827" s="180"/>
      <c r="FZ827" s="180"/>
      <c r="GA827" s="180"/>
      <c r="GB827" s="180"/>
      <c r="GC827" s="180"/>
      <c r="GD827" s="180"/>
      <c r="GE827" s="180"/>
      <c r="GF827" s="180"/>
      <c r="GG827" s="180"/>
      <c r="GH827" s="180"/>
      <c r="GI827" s="180"/>
      <c r="GJ827" s="180"/>
      <c r="GK827" s="180"/>
      <c r="GL827" s="180"/>
      <c r="GM827" s="180"/>
      <c r="GN827" s="180"/>
      <c r="GO827" s="180"/>
      <c r="GP827" s="180"/>
      <c r="GQ827" s="180"/>
      <c r="GR827" s="180"/>
      <c r="GS827" s="180"/>
      <c r="GT827" s="180"/>
      <c r="GU827" s="180"/>
      <c r="GV827" s="180"/>
      <c r="GW827" s="180"/>
      <c r="GX827" s="180"/>
      <c r="GY827" s="180"/>
      <c r="GZ827" s="180"/>
      <c r="HA827" s="1"/>
      <c r="HB827" s="1"/>
    </row>
    <row r="828" spans="1:210" ht="4.2" customHeight="1">
      <c r="A828" s="1"/>
      <c r="B828" s="1"/>
      <c r="C828" s="1"/>
      <c r="D828" s="1"/>
      <c r="E828" s="263"/>
      <c r="F828" s="48"/>
      <c r="G828" s="231"/>
      <c r="H828" s="1"/>
      <c r="I828" s="1"/>
      <c r="J828" s="1"/>
      <c r="K828" s="1"/>
      <c r="L828" s="1"/>
      <c r="M828" s="5"/>
      <c r="N828" s="1"/>
      <c r="O828" s="1"/>
      <c r="P828" s="5"/>
      <c r="Q828" s="1"/>
      <c r="R828" s="1"/>
      <c r="S828" s="5"/>
      <c r="T828" s="7"/>
      <c r="U828" s="24"/>
      <c r="V828" s="1"/>
      <c r="W828" s="12"/>
      <c r="X828" s="10"/>
      <c r="Y828" s="46"/>
      <c r="Z828" s="93"/>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94"/>
      <c r="CD828" s="94"/>
      <c r="CE828" s="94"/>
      <c r="CF828" s="94"/>
      <c r="CG828" s="94"/>
      <c r="CH828" s="94"/>
      <c r="CI828" s="94"/>
      <c r="CJ828" s="94"/>
      <c r="CK828" s="94"/>
      <c r="CL828" s="94"/>
      <c r="CM828" s="94"/>
      <c r="CN828" s="94"/>
      <c r="CO828" s="94"/>
      <c r="CP828" s="94"/>
      <c r="CQ828" s="94"/>
      <c r="CR828" s="94"/>
      <c r="CS828" s="94"/>
      <c r="CT828" s="94"/>
      <c r="CU828" s="94"/>
      <c r="CV828" s="94"/>
      <c r="CW828" s="94"/>
      <c r="CX828" s="94"/>
      <c r="CY828" s="94"/>
      <c r="CZ828" s="94"/>
      <c r="DA828" s="94"/>
      <c r="DB828" s="94"/>
      <c r="DC828" s="94"/>
      <c r="DD828" s="94"/>
      <c r="DE828" s="94"/>
      <c r="DF828" s="94"/>
      <c r="DG828" s="94"/>
      <c r="DH828" s="94"/>
      <c r="DI828" s="94"/>
      <c r="DJ828" s="94"/>
      <c r="DK828" s="94"/>
      <c r="DL828" s="94"/>
      <c r="DM828" s="94"/>
      <c r="DN828" s="94"/>
      <c r="DO828" s="94"/>
      <c r="DP828" s="94"/>
      <c r="DQ828" s="94"/>
      <c r="DR828" s="94"/>
      <c r="DS828" s="94"/>
      <c r="DT828" s="94"/>
      <c r="DU828" s="94"/>
      <c r="DV828" s="94"/>
      <c r="DW828" s="94"/>
      <c r="DX828" s="94"/>
      <c r="DY828" s="94"/>
      <c r="DZ828" s="94"/>
      <c r="EA828" s="94"/>
      <c r="EB828" s="94"/>
      <c r="EC828" s="94"/>
      <c r="ED828" s="94"/>
      <c r="EE828" s="94"/>
      <c r="EF828" s="94"/>
      <c r="EG828" s="94"/>
      <c r="EH828" s="94"/>
      <c r="EI828" s="94"/>
      <c r="EJ828" s="94"/>
      <c r="EK828" s="94"/>
      <c r="EL828" s="94"/>
      <c r="EM828" s="94"/>
      <c r="EN828" s="94"/>
      <c r="EO828" s="94"/>
      <c r="EP828" s="94"/>
      <c r="EQ828" s="94"/>
      <c r="ER828" s="94"/>
      <c r="ES828" s="94"/>
      <c r="ET828" s="94"/>
      <c r="EU828" s="94"/>
      <c r="EV828" s="94"/>
      <c r="EW828" s="94"/>
      <c r="EX828" s="94"/>
      <c r="EY828" s="94"/>
      <c r="EZ828" s="94"/>
      <c r="FA828" s="94"/>
      <c r="FB828" s="94"/>
      <c r="FC828" s="94"/>
      <c r="FD828" s="94"/>
      <c r="FE828" s="94"/>
      <c r="FF828" s="94"/>
      <c r="FG828" s="94"/>
      <c r="FH828" s="94"/>
      <c r="FI828" s="94"/>
      <c r="FJ828" s="94"/>
      <c r="FK828" s="94"/>
      <c r="FL828" s="94"/>
      <c r="FM828" s="94"/>
      <c r="FN828" s="94"/>
      <c r="FO828" s="94"/>
      <c r="FP828" s="94"/>
      <c r="FQ828" s="94"/>
      <c r="FR828" s="94"/>
      <c r="FS828" s="94"/>
      <c r="FT828" s="94"/>
      <c r="FU828" s="94"/>
      <c r="FV828" s="94"/>
      <c r="FW828" s="94"/>
      <c r="FX828" s="94"/>
      <c r="FY828" s="94"/>
      <c r="FZ828" s="94"/>
      <c r="GA828" s="94"/>
      <c r="GB828" s="94"/>
      <c r="GC828" s="94"/>
      <c r="GD828" s="94"/>
      <c r="GE828" s="94"/>
      <c r="GF828" s="94"/>
      <c r="GG828" s="94"/>
      <c r="GH828" s="94"/>
      <c r="GI828" s="94"/>
      <c r="GJ828" s="94"/>
      <c r="GK828" s="94"/>
      <c r="GL828" s="94"/>
      <c r="GM828" s="94"/>
      <c r="GN828" s="94"/>
      <c r="GO828" s="94"/>
      <c r="GP828" s="94"/>
      <c r="GQ828" s="94"/>
      <c r="GR828" s="94"/>
      <c r="GS828" s="94"/>
      <c r="GT828" s="94"/>
      <c r="GU828" s="94"/>
      <c r="GV828" s="94"/>
      <c r="GW828" s="94"/>
      <c r="GX828" s="94"/>
      <c r="GY828" s="94"/>
      <c r="GZ828" s="94"/>
      <c r="HA828" s="1"/>
      <c r="HB828" s="1"/>
    </row>
    <row r="829" spans="1:210" s="4" customFormat="1">
      <c r="A829" s="3"/>
      <c r="B829" s="259" t="s">
        <v>159</v>
      </c>
      <c r="C829" s="3"/>
      <c r="D829" s="3"/>
      <c r="E829" s="9"/>
      <c r="F829" s="51"/>
      <c r="G829" s="232"/>
      <c r="H829" s="13" t="str">
        <f>B829&amp;N800</f>
        <v>Учет - ФОТ, вкл. НДФЛ</v>
      </c>
      <c r="I829" s="13"/>
      <c r="J829" s="3"/>
      <c r="K829" s="3"/>
      <c r="L829" s="3"/>
      <c r="M829" s="5"/>
      <c r="N829" s="36" t="str">
        <f>Главная!$Y$8</f>
        <v>итого</v>
      </c>
      <c r="O829" s="36"/>
      <c r="P829" s="5"/>
      <c r="Q829" s="36" t="s">
        <v>26</v>
      </c>
      <c r="R829" s="36"/>
      <c r="S829" s="20" t="s">
        <v>6</v>
      </c>
      <c r="T829" s="308" t="s">
        <v>106</v>
      </c>
      <c r="U829" s="24" t="s">
        <v>7</v>
      </c>
      <c r="V829" s="36"/>
      <c r="W829" s="38">
        <f>SUM($Y829:$HA829)</f>
        <v>0</v>
      </c>
      <c r="X829" s="38"/>
      <c r="Y829" s="46"/>
      <c r="Z829" s="99"/>
      <c r="AA829" s="100">
        <f t="shared" ref="AA829:CL829" si="3763">IF(AA$8="",0,SUMPRODUCT(AA806:AA816,AA817:AA827))</f>
        <v>0</v>
      </c>
      <c r="AB829" s="100">
        <f t="shared" si="3763"/>
        <v>0</v>
      </c>
      <c r="AC829" s="100">
        <f t="shared" si="3763"/>
        <v>0</v>
      </c>
      <c r="AD829" s="100">
        <f t="shared" si="3763"/>
        <v>0</v>
      </c>
      <c r="AE829" s="100">
        <f t="shared" si="3763"/>
        <v>0</v>
      </c>
      <c r="AF829" s="100">
        <f t="shared" si="3763"/>
        <v>0</v>
      </c>
      <c r="AG829" s="100">
        <f t="shared" si="3763"/>
        <v>0</v>
      </c>
      <c r="AH829" s="100">
        <f t="shared" si="3763"/>
        <v>0</v>
      </c>
      <c r="AI829" s="100">
        <f t="shared" si="3763"/>
        <v>0</v>
      </c>
      <c r="AJ829" s="100">
        <f t="shared" si="3763"/>
        <v>0</v>
      </c>
      <c r="AK829" s="100">
        <f t="shared" si="3763"/>
        <v>0</v>
      </c>
      <c r="AL829" s="100">
        <f t="shared" si="3763"/>
        <v>0</v>
      </c>
      <c r="AM829" s="100">
        <f t="shared" si="3763"/>
        <v>0</v>
      </c>
      <c r="AN829" s="100">
        <f t="shared" si="3763"/>
        <v>0</v>
      </c>
      <c r="AO829" s="100">
        <f t="shared" si="3763"/>
        <v>0</v>
      </c>
      <c r="AP829" s="100">
        <f t="shared" si="3763"/>
        <v>0</v>
      </c>
      <c r="AQ829" s="100">
        <f t="shared" si="3763"/>
        <v>0</v>
      </c>
      <c r="AR829" s="100">
        <f t="shared" si="3763"/>
        <v>0</v>
      </c>
      <c r="AS829" s="100">
        <f t="shared" si="3763"/>
        <v>0</v>
      </c>
      <c r="AT829" s="100">
        <f t="shared" si="3763"/>
        <v>0</v>
      </c>
      <c r="AU829" s="100">
        <f t="shared" si="3763"/>
        <v>0</v>
      </c>
      <c r="AV829" s="100">
        <f t="shared" si="3763"/>
        <v>0</v>
      </c>
      <c r="AW829" s="100">
        <f t="shared" si="3763"/>
        <v>0</v>
      </c>
      <c r="AX829" s="100">
        <f t="shared" si="3763"/>
        <v>0</v>
      </c>
      <c r="AY829" s="100">
        <f t="shared" si="3763"/>
        <v>0</v>
      </c>
      <c r="AZ829" s="100">
        <f t="shared" si="3763"/>
        <v>0</v>
      </c>
      <c r="BA829" s="100">
        <f t="shared" si="3763"/>
        <v>0</v>
      </c>
      <c r="BB829" s="100">
        <f t="shared" si="3763"/>
        <v>0</v>
      </c>
      <c r="BC829" s="100">
        <f t="shared" si="3763"/>
        <v>0</v>
      </c>
      <c r="BD829" s="100">
        <f t="shared" si="3763"/>
        <v>0</v>
      </c>
      <c r="BE829" s="100">
        <f t="shared" si="3763"/>
        <v>0</v>
      </c>
      <c r="BF829" s="100">
        <f t="shared" si="3763"/>
        <v>0</v>
      </c>
      <c r="BG829" s="100">
        <f t="shared" si="3763"/>
        <v>0</v>
      </c>
      <c r="BH829" s="100">
        <f t="shared" si="3763"/>
        <v>0</v>
      </c>
      <c r="BI829" s="100">
        <f t="shared" si="3763"/>
        <v>0</v>
      </c>
      <c r="BJ829" s="100">
        <f t="shared" si="3763"/>
        <v>0</v>
      </c>
      <c r="BK829" s="100">
        <f t="shared" si="3763"/>
        <v>0</v>
      </c>
      <c r="BL829" s="100">
        <f t="shared" si="3763"/>
        <v>0</v>
      </c>
      <c r="BM829" s="100">
        <f t="shared" si="3763"/>
        <v>0</v>
      </c>
      <c r="BN829" s="100">
        <f t="shared" si="3763"/>
        <v>0</v>
      </c>
      <c r="BO829" s="100">
        <f t="shared" si="3763"/>
        <v>0</v>
      </c>
      <c r="BP829" s="100">
        <f t="shared" si="3763"/>
        <v>0</v>
      </c>
      <c r="BQ829" s="100">
        <f t="shared" si="3763"/>
        <v>0</v>
      </c>
      <c r="BR829" s="100">
        <f t="shared" si="3763"/>
        <v>0</v>
      </c>
      <c r="BS829" s="100">
        <f t="shared" si="3763"/>
        <v>0</v>
      </c>
      <c r="BT829" s="100">
        <f t="shared" si="3763"/>
        <v>0</v>
      </c>
      <c r="BU829" s="100">
        <f t="shared" si="3763"/>
        <v>0</v>
      </c>
      <c r="BV829" s="100">
        <f t="shared" si="3763"/>
        <v>0</v>
      </c>
      <c r="BW829" s="100">
        <f t="shared" si="3763"/>
        <v>0</v>
      </c>
      <c r="BX829" s="100">
        <f t="shared" si="3763"/>
        <v>0</v>
      </c>
      <c r="BY829" s="100">
        <f t="shared" si="3763"/>
        <v>0</v>
      </c>
      <c r="BZ829" s="100">
        <f t="shared" si="3763"/>
        <v>0</v>
      </c>
      <c r="CA829" s="100">
        <f t="shared" si="3763"/>
        <v>0</v>
      </c>
      <c r="CB829" s="100">
        <f t="shared" si="3763"/>
        <v>0</v>
      </c>
      <c r="CC829" s="100">
        <f t="shared" si="3763"/>
        <v>0</v>
      </c>
      <c r="CD829" s="100">
        <f t="shared" si="3763"/>
        <v>0</v>
      </c>
      <c r="CE829" s="100">
        <f t="shared" si="3763"/>
        <v>0</v>
      </c>
      <c r="CF829" s="100">
        <f t="shared" si="3763"/>
        <v>0</v>
      </c>
      <c r="CG829" s="100">
        <f t="shared" si="3763"/>
        <v>0</v>
      </c>
      <c r="CH829" s="100">
        <f t="shared" si="3763"/>
        <v>0</v>
      </c>
      <c r="CI829" s="100">
        <f t="shared" si="3763"/>
        <v>0</v>
      </c>
      <c r="CJ829" s="100">
        <f t="shared" si="3763"/>
        <v>0</v>
      </c>
      <c r="CK829" s="100">
        <f t="shared" si="3763"/>
        <v>0</v>
      </c>
      <c r="CL829" s="100">
        <f t="shared" si="3763"/>
        <v>0</v>
      </c>
      <c r="CM829" s="100">
        <f t="shared" ref="CM829:DG829" si="3764">IF(CM$8="",0,SUMPRODUCT(CM806:CM816,CM817:CM827))</f>
        <v>0</v>
      </c>
      <c r="CN829" s="100">
        <f t="shared" si="3764"/>
        <v>0</v>
      </c>
      <c r="CO829" s="100">
        <f t="shared" si="3764"/>
        <v>0</v>
      </c>
      <c r="CP829" s="100">
        <f t="shared" si="3764"/>
        <v>0</v>
      </c>
      <c r="CQ829" s="100">
        <f t="shared" si="3764"/>
        <v>0</v>
      </c>
      <c r="CR829" s="100">
        <f t="shared" si="3764"/>
        <v>0</v>
      </c>
      <c r="CS829" s="100">
        <f t="shared" si="3764"/>
        <v>0</v>
      </c>
      <c r="CT829" s="100">
        <f t="shared" si="3764"/>
        <v>0</v>
      </c>
      <c r="CU829" s="100">
        <f t="shared" si="3764"/>
        <v>0</v>
      </c>
      <c r="CV829" s="100">
        <f t="shared" si="3764"/>
        <v>0</v>
      </c>
      <c r="CW829" s="100">
        <f t="shared" si="3764"/>
        <v>0</v>
      </c>
      <c r="CX829" s="100">
        <f t="shared" si="3764"/>
        <v>0</v>
      </c>
      <c r="CY829" s="100">
        <f t="shared" si="3764"/>
        <v>0</v>
      </c>
      <c r="CZ829" s="100">
        <f t="shared" si="3764"/>
        <v>0</v>
      </c>
      <c r="DA829" s="100">
        <f t="shared" si="3764"/>
        <v>0</v>
      </c>
      <c r="DB829" s="100">
        <f t="shared" si="3764"/>
        <v>0</v>
      </c>
      <c r="DC829" s="100">
        <f t="shared" si="3764"/>
        <v>0</v>
      </c>
      <c r="DD829" s="100">
        <f t="shared" si="3764"/>
        <v>0</v>
      </c>
      <c r="DE829" s="100">
        <f t="shared" si="3764"/>
        <v>0</v>
      </c>
      <c r="DF829" s="100">
        <f t="shared" si="3764"/>
        <v>0</v>
      </c>
      <c r="DG829" s="100">
        <f t="shared" si="3764"/>
        <v>0</v>
      </c>
      <c r="DH829" s="100">
        <f t="shared" ref="DH829:FS829" si="3765">IF(DH$8="",0,SUMPRODUCT(DH806:DH816,DH817:DH827))</f>
        <v>0</v>
      </c>
      <c r="DI829" s="100">
        <f t="shared" si="3765"/>
        <v>0</v>
      </c>
      <c r="DJ829" s="100">
        <f t="shared" si="3765"/>
        <v>0</v>
      </c>
      <c r="DK829" s="100">
        <f t="shared" si="3765"/>
        <v>0</v>
      </c>
      <c r="DL829" s="100">
        <f t="shared" si="3765"/>
        <v>0</v>
      </c>
      <c r="DM829" s="100">
        <f t="shared" si="3765"/>
        <v>0</v>
      </c>
      <c r="DN829" s="100">
        <f t="shared" si="3765"/>
        <v>0</v>
      </c>
      <c r="DO829" s="100">
        <f t="shared" si="3765"/>
        <v>0</v>
      </c>
      <c r="DP829" s="100">
        <f t="shared" si="3765"/>
        <v>0</v>
      </c>
      <c r="DQ829" s="100">
        <f t="shared" si="3765"/>
        <v>0</v>
      </c>
      <c r="DR829" s="100">
        <f t="shared" si="3765"/>
        <v>0</v>
      </c>
      <c r="DS829" s="100">
        <f t="shared" si="3765"/>
        <v>0</v>
      </c>
      <c r="DT829" s="100">
        <f t="shared" si="3765"/>
        <v>0</v>
      </c>
      <c r="DU829" s="100">
        <f t="shared" si="3765"/>
        <v>0</v>
      </c>
      <c r="DV829" s="100">
        <f t="shared" si="3765"/>
        <v>0</v>
      </c>
      <c r="DW829" s="100">
        <f t="shared" si="3765"/>
        <v>0</v>
      </c>
      <c r="DX829" s="100">
        <f t="shared" si="3765"/>
        <v>0</v>
      </c>
      <c r="DY829" s="100">
        <f t="shared" si="3765"/>
        <v>0</v>
      </c>
      <c r="DZ829" s="100">
        <f t="shared" si="3765"/>
        <v>0</v>
      </c>
      <c r="EA829" s="100">
        <f t="shared" si="3765"/>
        <v>0</v>
      </c>
      <c r="EB829" s="100">
        <f t="shared" si="3765"/>
        <v>0</v>
      </c>
      <c r="EC829" s="100">
        <f t="shared" si="3765"/>
        <v>0</v>
      </c>
      <c r="ED829" s="100">
        <f t="shared" si="3765"/>
        <v>0</v>
      </c>
      <c r="EE829" s="100">
        <f t="shared" si="3765"/>
        <v>0</v>
      </c>
      <c r="EF829" s="100">
        <f t="shared" si="3765"/>
        <v>0</v>
      </c>
      <c r="EG829" s="100">
        <f t="shared" si="3765"/>
        <v>0</v>
      </c>
      <c r="EH829" s="100">
        <f t="shared" si="3765"/>
        <v>0</v>
      </c>
      <c r="EI829" s="100">
        <f t="shared" si="3765"/>
        <v>0</v>
      </c>
      <c r="EJ829" s="100">
        <f t="shared" si="3765"/>
        <v>0</v>
      </c>
      <c r="EK829" s="100">
        <f t="shared" si="3765"/>
        <v>0</v>
      </c>
      <c r="EL829" s="100">
        <f t="shared" si="3765"/>
        <v>0</v>
      </c>
      <c r="EM829" s="100">
        <f t="shared" si="3765"/>
        <v>0</v>
      </c>
      <c r="EN829" s="100">
        <f t="shared" si="3765"/>
        <v>0</v>
      </c>
      <c r="EO829" s="100">
        <f t="shared" si="3765"/>
        <v>0</v>
      </c>
      <c r="EP829" s="100">
        <f t="shared" si="3765"/>
        <v>0</v>
      </c>
      <c r="EQ829" s="100">
        <f t="shared" si="3765"/>
        <v>0</v>
      </c>
      <c r="ER829" s="100">
        <f t="shared" si="3765"/>
        <v>0</v>
      </c>
      <c r="ES829" s="100">
        <f t="shared" si="3765"/>
        <v>0</v>
      </c>
      <c r="ET829" s="100">
        <f t="shared" si="3765"/>
        <v>0</v>
      </c>
      <c r="EU829" s="100">
        <f t="shared" si="3765"/>
        <v>0</v>
      </c>
      <c r="EV829" s="100">
        <f t="shared" si="3765"/>
        <v>0</v>
      </c>
      <c r="EW829" s="100">
        <f t="shared" si="3765"/>
        <v>0</v>
      </c>
      <c r="EX829" s="100">
        <f t="shared" si="3765"/>
        <v>0</v>
      </c>
      <c r="EY829" s="100">
        <f t="shared" si="3765"/>
        <v>0</v>
      </c>
      <c r="EZ829" s="100">
        <f t="shared" si="3765"/>
        <v>0</v>
      </c>
      <c r="FA829" s="100">
        <f t="shared" si="3765"/>
        <v>0</v>
      </c>
      <c r="FB829" s="100">
        <f t="shared" si="3765"/>
        <v>0</v>
      </c>
      <c r="FC829" s="100">
        <f t="shared" si="3765"/>
        <v>0</v>
      </c>
      <c r="FD829" s="100">
        <f t="shared" si="3765"/>
        <v>0</v>
      </c>
      <c r="FE829" s="100">
        <f t="shared" si="3765"/>
        <v>0</v>
      </c>
      <c r="FF829" s="100">
        <f t="shared" si="3765"/>
        <v>0</v>
      </c>
      <c r="FG829" s="100">
        <f t="shared" si="3765"/>
        <v>0</v>
      </c>
      <c r="FH829" s="100">
        <f t="shared" si="3765"/>
        <v>0</v>
      </c>
      <c r="FI829" s="100">
        <f t="shared" si="3765"/>
        <v>0</v>
      </c>
      <c r="FJ829" s="100">
        <f t="shared" si="3765"/>
        <v>0</v>
      </c>
      <c r="FK829" s="100">
        <f t="shared" si="3765"/>
        <v>0</v>
      </c>
      <c r="FL829" s="100">
        <f t="shared" si="3765"/>
        <v>0</v>
      </c>
      <c r="FM829" s="100">
        <f t="shared" si="3765"/>
        <v>0</v>
      </c>
      <c r="FN829" s="100">
        <f t="shared" si="3765"/>
        <v>0</v>
      </c>
      <c r="FO829" s="100">
        <f t="shared" si="3765"/>
        <v>0</v>
      </c>
      <c r="FP829" s="100">
        <f t="shared" si="3765"/>
        <v>0</v>
      </c>
      <c r="FQ829" s="100">
        <f t="shared" si="3765"/>
        <v>0</v>
      </c>
      <c r="FR829" s="100">
        <f t="shared" si="3765"/>
        <v>0</v>
      </c>
      <c r="FS829" s="100">
        <f t="shared" si="3765"/>
        <v>0</v>
      </c>
      <c r="FT829" s="100">
        <f t="shared" ref="FT829:GZ829" si="3766">IF(FT$8="",0,SUMPRODUCT(FT806:FT816,FT817:FT827))</f>
        <v>0</v>
      </c>
      <c r="FU829" s="100">
        <f t="shared" si="3766"/>
        <v>0</v>
      </c>
      <c r="FV829" s="100">
        <f t="shared" si="3766"/>
        <v>0</v>
      </c>
      <c r="FW829" s="100">
        <f t="shared" si="3766"/>
        <v>0</v>
      </c>
      <c r="FX829" s="100">
        <f t="shared" si="3766"/>
        <v>0</v>
      </c>
      <c r="FY829" s="100">
        <f t="shared" si="3766"/>
        <v>0</v>
      </c>
      <c r="FZ829" s="100">
        <f t="shared" si="3766"/>
        <v>0</v>
      </c>
      <c r="GA829" s="100">
        <f t="shared" si="3766"/>
        <v>0</v>
      </c>
      <c r="GB829" s="100">
        <f t="shared" si="3766"/>
        <v>0</v>
      </c>
      <c r="GC829" s="100">
        <f t="shared" si="3766"/>
        <v>0</v>
      </c>
      <c r="GD829" s="100">
        <f t="shared" si="3766"/>
        <v>0</v>
      </c>
      <c r="GE829" s="100">
        <f t="shared" si="3766"/>
        <v>0</v>
      </c>
      <c r="GF829" s="100">
        <f t="shared" si="3766"/>
        <v>0</v>
      </c>
      <c r="GG829" s="100">
        <f t="shared" si="3766"/>
        <v>0</v>
      </c>
      <c r="GH829" s="100">
        <f t="shared" si="3766"/>
        <v>0</v>
      </c>
      <c r="GI829" s="100">
        <f t="shared" si="3766"/>
        <v>0</v>
      </c>
      <c r="GJ829" s="100">
        <f t="shared" si="3766"/>
        <v>0</v>
      </c>
      <c r="GK829" s="100">
        <f t="shared" si="3766"/>
        <v>0</v>
      </c>
      <c r="GL829" s="100">
        <f t="shared" si="3766"/>
        <v>0</v>
      </c>
      <c r="GM829" s="100">
        <f t="shared" si="3766"/>
        <v>0</v>
      </c>
      <c r="GN829" s="100">
        <f t="shared" si="3766"/>
        <v>0</v>
      </c>
      <c r="GO829" s="100">
        <f t="shared" si="3766"/>
        <v>0</v>
      </c>
      <c r="GP829" s="100">
        <f t="shared" si="3766"/>
        <v>0</v>
      </c>
      <c r="GQ829" s="100">
        <f t="shared" si="3766"/>
        <v>0</v>
      </c>
      <c r="GR829" s="100">
        <f t="shared" si="3766"/>
        <v>0</v>
      </c>
      <c r="GS829" s="100">
        <f t="shared" si="3766"/>
        <v>0</v>
      </c>
      <c r="GT829" s="100">
        <f t="shared" si="3766"/>
        <v>0</v>
      </c>
      <c r="GU829" s="100">
        <f t="shared" si="3766"/>
        <v>0</v>
      </c>
      <c r="GV829" s="100">
        <f t="shared" si="3766"/>
        <v>0</v>
      </c>
      <c r="GW829" s="100">
        <f t="shared" si="3766"/>
        <v>0</v>
      </c>
      <c r="GX829" s="100">
        <f t="shared" si="3766"/>
        <v>0</v>
      </c>
      <c r="GY829" s="100">
        <f t="shared" si="3766"/>
        <v>0</v>
      </c>
      <c r="GZ829" s="100">
        <f t="shared" si="3766"/>
        <v>0</v>
      </c>
      <c r="HA829" s="3"/>
      <c r="HB829" s="3"/>
    </row>
    <row r="830" spans="1:210" ht="4.2" customHeight="1">
      <c r="A830" s="1"/>
      <c r="B830" s="1"/>
      <c r="C830" s="1"/>
      <c r="D830" s="1"/>
      <c r="E830" s="263"/>
      <c r="F830" s="48"/>
      <c r="G830" s="231"/>
      <c r="H830" s="1"/>
      <c r="I830" s="1"/>
      <c r="J830" s="1"/>
      <c r="K830" s="1"/>
      <c r="L830" s="1"/>
      <c r="M830" s="5"/>
      <c r="N830" s="1"/>
      <c r="O830" s="1"/>
      <c r="P830" s="5"/>
      <c r="Q830" s="1"/>
      <c r="R830" s="1"/>
      <c r="S830" s="5"/>
      <c r="T830" s="7"/>
      <c r="U830" s="24"/>
      <c r="V830" s="1"/>
      <c r="W830" s="12"/>
      <c r="X830" s="10"/>
      <c r="Y830" s="46"/>
      <c r="Z830" s="93"/>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4"/>
      <c r="BB830" s="94"/>
      <c r="BC830" s="94"/>
      <c r="BD830" s="94"/>
      <c r="BE830" s="94"/>
      <c r="BF830" s="94"/>
      <c r="BG830" s="94"/>
      <c r="BH830" s="94"/>
      <c r="BI830" s="94"/>
      <c r="BJ830" s="94"/>
      <c r="BK830" s="94"/>
      <c r="BL830" s="94"/>
      <c r="BM830" s="94"/>
      <c r="BN830" s="94"/>
      <c r="BO830" s="94"/>
      <c r="BP830" s="94"/>
      <c r="BQ830" s="94"/>
      <c r="BR830" s="94"/>
      <c r="BS830" s="94"/>
      <c r="BT830" s="94"/>
      <c r="BU830" s="94"/>
      <c r="BV830" s="94"/>
      <c r="BW830" s="94"/>
      <c r="BX830" s="94"/>
      <c r="BY830" s="94"/>
      <c r="BZ830" s="94"/>
      <c r="CA830" s="94"/>
      <c r="CB830" s="94"/>
      <c r="CC830" s="94"/>
      <c r="CD830" s="94"/>
      <c r="CE830" s="94"/>
      <c r="CF830" s="94"/>
      <c r="CG830" s="94"/>
      <c r="CH830" s="94"/>
      <c r="CI830" s="94"/>
      <c r="CJ830" s="94"/>
      <c r="CK830" s="94"/>
      <c r="CL830" s="94"/>
      <c r="CM830" s="94"/>
      <c r="CN830" s="94"/>
      <c r="CO830" s="94"/>
      <c r="CP830" s="94"/>
      <c r="CQ830" s="94"/>
      <c r="CR830" s="94"/>
      <c r="CS830" s="94"/>
      <c r="CT830" s="94"/>
      <c r="CU830" s="94"/>
      <c r="CV830" s="94"/>
      <c r="CW830" s="94"/>
      <c r="CX830" s="94"/>
      <c r="CY830" s="94"/>
      <c r="CZ830" s="94"/>
      <c r="DA830" s="94"/>
      <c r="DB830" s="94"/>
      <c r="DC830" s="94"/>
      <c r="DD830" s="94"/>
      <c r="DE830" s="94"/>
      <c r="DF830" s="94"/>
      <c r="DG830" s="94"/>
      <c r="DH830" s="94"/>
      <c r="DI830" s="94"/>
      <c r="DJ830" s="94"/>
      <c r="DK830" s="94"/>
      <c r="DL830" s="94"/>
      <c r="DM830" s="94"/>
      <c r="DN830" s="94"/>
      <c r="DO830" s="94"/>
      <c r="DP830" s="94"/>
      <c r="DQ830" s="94"/>
      <c r="DR830" s="94"/>
      <c r="DS830" s="94"/>
      <c r="DT830" s="94"/>
      <c r="DU830" s="94"/>
      <c r="DV830" s="94"/>
      <c r="DW830" s="94"/>
      <c r="DX830" s="94"/>
      <c r="DY830" s="94"/>
      <c r="DZ830" s="94"/>
      <c r="EA830" s="94"/>
      <c r="EB830" s="94"/>
      <c r="EC830" s="94"/>
      <c r="ED830" s="94"/>
      <c r="EE830" s="94"/>
      <c r="EF830" s="94"/>
      <c r="EG830" s="94"/>
      <c r="EH830" s="94"/>
      <c r="EI830" s="94"/>
      <c r="EJ830" s="94"/>
      <c r="EK830" s="94"/>
      <c r="EL830" s="94"/>
      <c r="EM830" s="94"/>
      <c r="EN830" s="94"/>
      <c r="EO830" s="94"/>
      <c r="EP830" s="94"/>
      <c r="EQ830" s="94"/>
      <c r="ER830" s="94"/>
      <c r="ES830" s="94"/>
      <c r="ET830" s="94"/>
      <c r="EU830" s="94"/>
      <c r="EV830" s="94"/>
      <c r="EW830" s="94"/>
      <c r="EX830" s="94"/>
      <c r="EY830" s="94"/>
      <c r="EZ830" s="94"/>
      <c r="FA830" s="94"/>
      <c r="FB830" s="94"/>
      <c r="FC830" s="94"/>
      <c r="FD830" s="94"/>
      <c r="FE830" s="94"/>
      <c r="FF830" s="94"/>
      <c r="FG830" s="94"/>
      <c r="FH830" s="94"/>
      <c r="FI830" s="94"/>
      <c r="FJ830" s="94"/>
      <c r="FK830" s="94"/>
      <c r="FL830" s="94"/>
      <c r="FM830" s="94"/>
      <c r="FN830" s="94"/>
      <c r="FO830" s="94"/>
      <c r="FP830" s="94"/>
      <c r="FQ830" s="94"/>
      <c r="FR830" s="94"/>
      <c r="FS830" s="94"/>
      <c r="FT830" s="94"/>
      <c r="FU830" s="94"/>
      <c r="FV830" s="94"/>
      <c r="FW830" s="94"/>
      <c r="FX830" s="94"/>
      <c r="FY830" s="94"/>
      <c r="FZ830" s="94"/>
      <c r="GA830" s="94"/>
      <c r="GB830" s="94"/>
      <c r="GC830" s="94"/>
      <c r="GD830" s="94"/>
      <c r="GE830" s="94"/>
      <c r="GF830" s="94"/>
      <c r="GG830" s="94"/>
      <c r="GH830" s="94"/>
      <c r="GI830" s="94"/>
      <c r="GJ830" s="94"/>
      <c r="GK830" s="94"/>
      <c r="GL830" s="94"/>
      <c r="GM830" s="94"/>
      <c r="GN830" s="94"/>
      <c r="GO830" s="94"/>
      <c r="GP830" s="94"/>
      <c r="GQ830" s="94"/>
      <c r="GR830" s="94"/>
      <c r="GS830" s="94"/>
      <c r="GT830" s="94"/>
      <c r="GU830" s="94"/>
      <c r="GV830" s="94"/>
      <c r="GW830" s="94"/>
      <c r="GX830" s="94"/>
      <c r="GY830" s="94"/>
      <c r="GZ830" s="94"/>
      <c r="HA830" s="1"/>
      <c r="HB830" s="1"/>
    </row>
    <row r="831" spans="1:210" s="239" customFormat="1" ht="10.199999999999999">
      <c r="A831" s="228"/>
      <c r="B831" s="245" t="s">
        <v>157</v>
      </c>
      <c r="C831" s="230"/>
      <c r="D831" s="229"/>
      <c r="E831" s="270"/>
      <c r="F831" s="116"/>
      <c r="G831" s="231"/>
      <c r="H831" s="228"/>
      <c r="I831" s="228" t="str">
        <f>$I$289</f>
        <v>Оборачиваемость начислений расходов</v>
      </c>
      <c r="J831" s="228"/>
      <c r="K831" s="228"/>
      <c r="L831" s="228"/>
      <c r="M831" s="231"/>
      <c r="N831" s="228"/>
      <c r="O831" s="228"/>
      <c r="P831" s="231"/>
      <c r="Q831" s="228" t="s">
        <v>41</v>
      </c>
      <c r="R831" s="228"/>
      <c r="S831" s="231" t="s">
        <v>6</v>
      </c>
      <c r="T831" s="309"/>
      <c r="U831" s="228"/>
      <c r="V831" s="228"/>
      <c r="W831" s="235"/>
      <c r="X831" s="236"/>
      <c r="Y831" s="247"/>
      <c r="Z831" s="248"/>
      <c r="AA831" s="249"/>
      <c r="AB831" s="249"/>
      <c r="AC831" s="249"/>
      <c r="AD831" s="249"/>
      <c r="AE831" s="249"/>
      <c r="AF831" s="249"/>
      <c r="AG831" s="249"/>
      <c r="AH831" s="249"/>
      <c r="AI831" s="249"/>
      <c r="AJ831" s="249"/>
      <c r="AK831" s="249"/>
      <c r="AL831" s="249"/>
      <c r="AM831" s="249"/>
      <c r="AN831" s="249"/>
      <c r="AO831" s="249"/>
      <c r="AP831" s="249"/>
      <c r="AQ831" s="249"/>
      <c r="AR831" s="249"/>
      <c r="AS831" s="249"/>
      <c r="AT831" s="249"/>
      <c r="AU831" s="249"/>
      <c r="AV831" s="249"/>
      <c r="AW831" s="249"/>
      <c r="AX831" s="249"/>
      <c r="AY831" s="249"/>
      <c r="AZ831" s="249"/>
      <c r="BA831" s="249"/>
      <c r="BB831" s="249"/>
      <c r="BC831" s="249"/>
      <c r="BD831" s="249"/>
      <c r="BE831" s="249"/>
      <c r="BF831" s="249"/>
      <c r="BG831" s="249"/>
      <c r="BH831" s="249"/>
      <c r="BI831" s="249"/>
      <c r="BJ831" s="249"/>
      <c r="BK831" s="249"/>
      <c r="BL831" s="249"/>
      <c r="BM831" s="249"/>
      <c r="BN831" s="249"/>
      <c r="BO831" s="249"/>
      <c r="BP831" s="249"/>
      <c r="BQ831" s="249"/>
      <c r="BR831" s="249"/>
      <c r="BS831" s="249"/>
      <c r="BT831" s="249"/>
      <c r="BU831" s="249"/>
      <c r="BV831" s="249"/>
      <c r="BW831" s="249"/>
      <c r="BX831" s="249"/>
      <c r="BY831" s="249"/>
      <c r="BZ831" s="249"/>
      <c r="CA831" s="249"/>
      <c r="CB831" s="249"/>
      <c r="CC831" s="249"/>
      <c r="CD831" s="249"/>
      <c r="CE831" s="249"/>
      <c r="CF831" s="249"/>
      <c r="CG831" s="249"/>
      <c r="CH831" s="249"/>
      <c r="CI831" s="249"/>
      <c r="CJ831" s="249"/>
      <c r="CK831" s="249"/>
      <c r="CL831" s="249"/>
      <c r="CM831" s="249"/>
      <c r="CN831" s="249"/>
      <c r="CO831" s="249"/>
      <c r="CP831" s="249"/>
      <c r="CQ831" s="249"/>
      <c r="CR831" s="249"/>
      <c r="CS831" s="249"/>
      <c r="CT831" s="249"/>
      <c r="CU831" s="249"/>
      <c r="CV831" s="249"/>
      <c r="CW831" s="249"/>
      <c r="CX831" s="249"/>
      <c r="CY831" s="249"/>
      <c r="CZ831" s="249"/>
      <c r="DA831" s="249"/>
      <c r="DB831" s="249"/>
      <c r="DC831" s="249"/>
      <c r="DD831" s="249"/>
      <c r="DE831" s="249"/>
      <c r="DF831" s="249"/>
      <c r="DG831" s="249"/>
      <c r="DH831" s="249"/>
      <c r="DI831" s="249"/>
      <c r="DJ831" s="249"/>
      <c r="DK831" s="249"/>
      <c r="DL831" s="249"/>
      <c r="DM831" s="249"/>
      <c r="DN831" s="249"/>
      <c r="DO831" s="249"/>
      <c r="DP831" s="249"/>
      <c r="DQ831" s="249"/>
      <c r="DR831" s="249"/>
      <c r="DS831" s="249"/>
      <c r="DT831" s="249"/>
      <c r="DU831" s="249"/>
      <c r="DV831" s="249"/>
      <c r="DW831" s="249"/>
      <c r="DX831" s="249"/>
      <c r="DY831" s="249"/>
      <c r="DZ831" s="249"/>
      <c r="EA831" s="249"/>
      <c r="EB831" s="249"/>
      <c r="EC831" s="249"/>
      <c r="ED831" s="249"/>
      <c r="EE831" s="249"/>
      <c r="EF831" s="249"/>
      <c r="EG831" s="249"/>
      <c r="EH831" s="249"/>
      <c r="EI831" s="249"/>
      <c r="EJ831" s="249"/>
      <c r="EK831" s="249"/>
      <c r="EL831" s="249"/>
      <c r="EM831" s="249"/>
      <c r="EN831" s="249"/>
      <c r="EO831" s="249"/>
      <c r="EP831" s="249"/>
      <c r="EQ831" s="249"/>
      <c r="ER831" s="249"/>
      <c r="ES831" s="249"/>
      <c r="ET831" s="249"/>
      <c r="EU831" s="249"/>
      <c r="EV831" s="249"/>
      <c r="EW831" s="249"/>
      <c r="EX831" s="249"/>
      <c r="EY831" s="249"/>
      <c r="EZ831" s="249"/>
      <c r="FA831" s="249"/>
      <c r="FB831" s="249"/>
      <c r="FC831" s="249"/>
      <c r="FD831" s="249"/>
      <c r="FE831" s="249"/>
      <c r="FF831" s="249"/>
      <c r="FG831" s="249"/>
      <c r="FH831" s="249"/>
      <c r="FI831" s="249"/>
      <c r="FJ831" s="249"/>
      <c r="FK831" s="249"/>
      <c r="FL831" s="249"/>
      <c r="FM831" s="249"/>
      <c r="FN831" s="249"/>
      <c r="FO831" s="249"/>
      <c r="FP831" s="249"/>
      <c r="FQ831" s="249"/>
      <c r="FR831" s="249"/>
      <c r="FS831" s="249"/>
      <c r="FT831" s="249"/>
      <c r="FU831" s="249"/>
      <c r="FV831" s="249"/>
      <c r="FW831" s="249"/>
      <c r="FX831" s="249"/>
      <c r="FY831" s="249"/>
      <c r="FZ831" s="249"/>
      <c r="GA831" s="249"/>
      <c r="GB831" s="249"/>
      <c r="GC831" s="249"/>
      <c r="GD831" s="249"/>
      <c r="GE831" s="249"/>
      <c r="GF831" s="249"/>
      <c r="GG831" s="249"/>
      <c r="GH831" s="249"/>
      <c r="GI831" s="249"/>
      <c r="GJ831" s="249"/>
      <c r="GK831" s="249"/>
      <c r="GL831" s="249"/>
      <c r="GM831" s="249"/>
      <c r="GN831" s="249"/>
      <c r="GO831" s="249"/>
      <c r="GP831" s="249"/>
      <c r="GQ831" s="249"/>
      <c r="GR831" s="249"/>
      <c r="GS831" s="249"/>
      <c r="GT831" s="249"/>
      <c r="GU831" s="249"/>
      <c r="GV831" s="249"/>
      <c r="GW831" s="249"/>
      <c r="GX831" s="249"/>
      <c r="GY831" s="249"/>
      <c r="GZ831" s="249"/>
      <c r="HA831" s="228"/>
      <c r="HB831" s="228"/>
    </row>
    <row r="832" spans="1:210" ht="4.2" customHeight="1">
      <c r="A832" s="1"/>
      <c r="B832" s="1"/>
      <c r="C832" s="1"/>
      <c r="D832" s="1"/>
      <c r="E832" s="263"/>
      <c r="F832" s="48"/>
      <c r="G832" s="231"/>
      <c r="H832" s="1"/>
      <c r="I832" s="1"/>
      <c r="J832" s="1"/>
      <c r="K832" s="1"/>
      <c r="L832" s="1"/>
      <c r="M832" s="5"/>
      <c r="N832" s="1"/>
      <c r="O832" s="1"/>
      <c r="P832" s="5"/>
      <c r="Q832" s="1"/>
      <c r="R832" s="1"/>
      <c r="S832" s="5"/>
      <c r="T832" s="7"/>
      <c r="U832" s="24"/>
      <c r="V832" s="1"/>
      <c r="W832" s="12"/>
      <c r="X832" s="10"/>
      <c r="Y832" s="46"/>
      <c r="Z832" s="93"/>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4"/>
      <c r="BB832" s="94"/>
      <c r="BC832" s="94"/>
      <c r="BD832" s="94"/>
      <c r="BE832" s="94"/>
      <c r="BF832" s="94"/>
      <c r="BG832" s="94"/>
      <c r="BH832" s="94"/>
      <c r="BI832" s="94"/>
      <c r="BJ832" s="94"/>
      <c r="BK832" s="94"/>
      <c r="BL832" s="94"/>
      <c r="BM832" s="94"/>
      <c r="BN832" s="94"/>
      <c r="BO832" s="94"/>
      <c r="BP832" s="94"/>
      <c r="BQ832" s="94"/>
      <c r="BR832" s="94"/>
      <c r="BS832" s="94"/>
      <c r="BT832" s="94"/>
      <c r="BU832" s="94"/>
      <c r="BV832" s="94"/>
      <c r="BW832" s="94"/>
      <c r="BX832" s="94"/>
      <c r="BY832" s="94"/>
      <c r="BZ832" s="94"/>
      <c r="CA832" s="94"/>
      <c r="CB832" s="94"/>
      <c r="CC832" s="94"/>
      <c r="CD832" s="94"/>
      <c r="CE832" s="94"/>
      <c r="CF832" s="94"/>
      <c r="CG832" s="94"/>
      <c r="CH832" s="94"/>
      <c r="CI832" s="94"/>
      <c r="CJ832" s="94"/>
      <c r="CK832" s="94"/>
      <c r="CL832" s="94"/>
      <c r="CM832" s="94"/>
      <c r="CN832" s="94"/>
      <c r="CO832" s="94"/>
      <c r="CP832" s="94"/>
      <c r="CQ832" s="94"/>
      <c r="CR832" s="94"/>
      <c r="CS832" s="94"/>
      <c r="CT832" s="94"/>
      <c r="CU832" s="94"/>
      <c r="CV832" s="94"/>
      <c r="CW832" s="94"/>
      <c r="CX832" s="94"/>
      <c r="CY832" s="94"/>
      <c r="CZ832" s="94"/>
      <c r="DA832" s="94"/>
      <c r="DB832" s="94"/>
      <c r="DC832" s="94"/>
      <c r="DD832" s="94"/>
      <c r="DE832" s="94"/>
      <c r="DF832" s="94"/>
      <c r="DG832" s="94"/>
      <c r="DH832" s="94"/>
      <c r="DI832" s="94"/>
      <c r="DJ832" s="94"/>
      <c r="DK832" s="94"/>
      <c r="DL832" s="94"/>
      <c r="DM832" s="94"/>
      <c r="DN832" s="94"/>
      <c r="DO832" s="94"/>
      <c r="DP832" s="94"/>
      <c r="DQ832" s="94"/>
      <c r="DR832" s="94"/>
      <c r="DS832" s="94"/>
      <c r="DT832" s="94"/>
      <c r="DU832" s="94"/>
      <c r="DV832" s="94"/>
      <c r="DW832" s="94"/>
      <c r="DX832" s="94"/>
      <c r="DY832" s="94"/>
      <c r="DZ832" s="94"/>
      <c r="EA832" s="94"/>
      <c r="EB832" s="94"/>
      <c r="EC832" s="94"/>
      <c r="ED832" s="94"/>
      <c r="EE832" s="94"/>
      <c r="EF832" s="94"/>
      <c r="EG832" s="94"/>
      <c r="EH832" s="94"/>
      <c r="EI832" s="94"/>
      <c r="EJ832" s="94"/>
      <c r="EK832" s="94"/>
      <c r="EL832" s="94"/>
      <c r="EM832" s="94"/>
      <c r="EN832" s="94"/>
      <c r="EO832" s="94"/>
      <c r="EP832" s="94"/>
      <c r="EQ832" s="94"/>
      <c r="ER832" s="94"/>
      <c r="ES832" s="94"/>
      <c r="ET832" s="94"/>
      <c r="EU832" s="94"/>
      <c r="EV832" s="94"/>
      <c r="EW832" s="94"/>
      <c r="EX832" s="94"/>
      <c r="EY832" s="94"/>
      <c r="EZ832" s="94"/>
      <c r="FA832" s="94"/>
      <c r="FB832" s="94"/>
      <c r="FC832" s="94"/>
      <c r="FD832" s="94"/>
      <c r="FE832" s="94"/>
      <c r="FF832" s="94"/>
      <c r="FG832" s="94"/>
      <c r="FH832" s="94"/>
      <c r="FI832" s="94"/>
      <c r="FJ832" s="94"/>
      <c r="FK832" s="94"/>
      <c r="FL832" s="94"/>
      <c r="FM832" s="94"/>
      <c r="FN832" s="94"/>
      <c r="FO832" s="94"/>
      <c r="FP832" s="94"/>
      <c r="FQ832" s="94"/>
      <c r="FR832" s="94"/>
      <c r="FS832" s="94"/>
      <c r="FT832" s="94"/>
      <c r="FU832" s="94"/>
      <c r="FV832" s="94"/>
      <c r="FW832" s="94"/>
      <c r="FX832" s="94"/>
      <c r="FY832" s="94"/>
      <c r="FZ832" s="94"/>
      <c r="GA832" s="94"/>
      <c r="GB832" s="94"/>
      <c r="GC832" s="94"/>
      <c r="GD832" s="94"/>
      <c r="GE832" s="94"/>
      <c r="GF832" s="94"/>
      <c r="GG832" s="94"/>
      <c r="GH832" s="94"/>
      <c r="GI832" s="94"/>
      <c r="GJ832" s="94"/>
      <c r="GK832" s="94"/>
      <c r="GL832" s="94"/>
      <c r="GM832" s="94"/>
      <c r="GN832" s="94"/>
      <c r="GO832" s="94"/>
      <c r="GP832" s="94"/>
      <c r="GQ832" s="94"/>
      <c r="GR832" s="94"/>
      <c r="GS832" s="94"/>
      <c r="GT832" s="94"/>
      <c r="GU832" s="94"/>
      <c r="GV832" s="94"/>
      <c r="GW832" s="94"/>
      <c r="GX832" s="94"/>
      <c r="GY832" s="94"/>
      <c r="GZ832" s="94"/>
      <c r="HA832" s="1"/>
      <c r="HB832" s="1"/>
    </row>
    <row r="833" spans="1:210" s="4" customFormat="1">
      <c r="A833" s="3"/>
      <c r="B833" s="259" t="s">
        <v>156</v>
      </c>
      <c r="C833" s="3"/>
      <c r="D833" s="3"/>
      <c r="E833" s="9" t="str">
        <f>IF(OR(Главная!$N$19=справочники!$N$13,Главная!$N$19=справочники!$N$14),"",IF(T833=справочники!$P$10,"","ндс(-)"))</f>
        <v/>
      </c>
      <c r="F833" s="51"/>
      <c r="G833" s="232"/>
      <c r="H833" s="13" t="str">
        <f>B833&amp;N800</f>
        <v>Начисление - ФОТ, вкл. НДФЛ</v>
      </c>
      <c r="I833" s="13"/>
      <c r="J833" s="3"/>
      <c r="K833" s="3"/>
      <c r="L833" s="3"/>
      <c r="M833" s="5"/>
      <c r="N833" s="36" t="str">
        <f>Главная!$Y$8</f>
        <v>итого</v>
      </c>
      <c r="O833" s="36"/>
      <c r="P833" s="5"/>
      <c r="Q833" s="36" t="s">
        <v>26</v>
      </c>
      <c r="R833" s="36"/>
      <c r="S833" s="36"/>
      <c r="T833" s="62" t="str">
        <f>T829</f>
        <v>не облагается НДС</v>
      </c>
      <c r="U833" s="36"/>
      <c r="V833" s="36"/>
      <c r="W833" s="38">
        <f>SUM($Y833:$HA833)</f>
        <v>0</v>
      </c>
      <c r="X833" s="38"/>
      <c r="Y833" s="46"/>
      <c r="Z833" s="99"/>
      <c r="AA833" s="100">
        <f t="shared" ref="AA833:BF833" si="3767">IF(AA$8="",0,IF(AA$1=1,SUMIFS(829:829,$1:$1,"&gt;="&amp;1,$1:$1,"&lt;="&amp;INT($T831/30))+($T831/30-INT($T831/30))*SUMIFS(829:829,$1:$1,INT($T831/30)+1),0)+($T831/30-INT($T831/30))*SUMIFS(829:829,$1:$1,AA$1+INT($T831/30)+1)+(INT($T831/30)+1-$T831/30)*SUMIFS(829:829,$1:$1,AA$1+INT($T831/30)))</f>
        <v>0</v>
      </c>
      <c r="AB833" s="100">
        <f t="shared" si="3767"/>
        <v>0</v>
      </c>
      <c r="AC833" s="100">
        <f t="shared" si="3767"/>
        <v>0</v>
      </c>
      <c r="AD833" s="100">
        <f t="shared" si="3767"/>
        <v>0</v>
      </c>
      <c r="AE833" s="100">
        <f t="shared" si="3767"/>
        <v>0</v>
      </c>
      <c r="AF833" s="100">
        <f t="shared" si="3767"/>
        <v>0</v>
      </c>
      <c r="AG833" s="100">
        <f t="shared" si="3767"/>
        <v>0</v>
      </c>
      <c r="AH833" s="100">
        <f t="shared" si="3767"/>
        <v>0</v>
      </c>
      <c r="AI833" s="100">
        <f t="shared" si="3767"/>
        <v>0</v>
      </c>
      <c r="AJ833" s="100">
        <f t="shared" si="3767"/>
        <v>0</v>
      </c>
      <c r="AK833" s="100">
        <f t="shared" si="3767"/>
        <v>0</v>
      </c>
      <c r="AL833" s="100">
        <f t="shared" si="3767"/>
        <v>0</v>
      </c>
      <c r="AM833" s="100">
        <f t="shared" si="3767"/>
        <v>0</v>
      </c>
      <c r="AN833" s="100">
        <f t="shared" si="3767"/>
        <v>0</v>
      </c>
      <c r="AO833" s="100">
        <f t="shared" si="3767"/>
        <v>0</v>
      </c>
      <c r="AP833" s="100">
        <f t="shared" si="3767"/>
        <v>0</v>
      </c>
      <c r="AQ833" s="100">
        <f t="shared" si="3767"/>
        <v>0</v>
      </c>
      <c r="AR833" s="100">
        <f t="shared" si="3767"/>
        <v>0</v>
      </c>
      <c r="AS833" s="100">
        <f t="shared" si="3767"/>
        <v>0</v>
      </c>
      <c r="AT833" s="100">
        <f t="shared" si="3767"/>
        <v>0</v>
      </c>
      <c r="AU833" s="100">
        <f t="shared" si="3767"/>
        <v>0</v>
      </c>
      <c r="AV833" s="100">
        <f t="shared" si="3767"/>
        <v>0</v>
      </c>
      <c r="AW833" s="100">
        <f t="shared" si="3767"/>
        <v>0</v>
      </c>
      <c r="AX833" s="100">
        <f t="shared" si="3767"/>
        <v>0</v>
      </c>
      <c r="AY833" s="100">
        <f t="shared" si="3767"/>
        <v>0</v>
      </c>
      <c r="AZ833" s="100">
        <f t="shared" si="3767"/>
        <v>0</v>
      </c>
      <c r="BA833" s="100">
        <f t="shared" si="3767"/>
        <v>0</v>
      </c>
      <c r="BB833" s="100">
        <f t="shared" si="3767"/>
        <v>0</v>
      </c>
      <c r="BC833" s="100">
        <f t="shared" si="3767"/>
        <v>0</v>
      </c>
      <c r="BD833" s="100">
        <f t="shared" si="3767"/>
        <v>0</v>
      </c>
      <c r="BE833" s="100">
        <f t="shared" si="3767"/>
        <v>0</v>
      </c>
      <c r="BF833" s="100">
        <f t="shared" si="3767"/>
        <v>0</v>
      </c>
      <c r="BG833" s="100">
        <f t="shared" ref="BG833:CL833" si="3768">IF(BG$8="",0,IF(BG$1=1,SUMIFS(829:829,$1:$1,"&gt;="&amp;1,$1:$1,"&lt;="&amp;INT($T831/30))+($T831/30-INT($T831/30))*SUMIFS(829:829,$1:$1,INT($T831/30)+1),0)+($T831/30-INT($T831/30))*SUMIFS(829:829,$1:$1,BG$1+INT($T831/30)+1)+(INT($T831/30)+1-$T831/30)*SUMIFS(829:829,$1:$1,BG$1+INT($T831/30)))</f>
        <v>0</v>
      </c>
      <c r="BH833" s="100">
        <f t="shared" si="3768"/>
        <v>0</v>
      </c>
      <c r="BI833" s="100">
        <f t="shared" si="3768"/>
        <v>0</v>
      </c>
      <c r="BJ833" s="100">
        <f t="shared" si="3768"/>
        <v>0</v>
      </c>
      <c r="BK833" s="100">
        <f t="shared" si="3768"/>
        <v>0</v>
      </c>
      <c r="BL833" s="100">
        <f t="shared" si="3768"/>
        <v>0</v>
      </c>
      <c r="BM833" s="100">
        <f t="shared" si="3768"/>
        <v>0</v>
      </c>
      <c r="BN833" s="100">
        <f t="shared" si="3768"/>
        <v>0</v>
      </c>
      <c r="BO833" s="100">
        <f t="shared" si="3768"/>
        <v>0</v>
      </c>
      <c r="BP833" s="100">
        <f t="shared" si="3768"/>
        <v>0</v>
      </c>
      <c r="BQ833" s="100">
        <f t="shared" si="3768"/>
        <v>0</v>
      </c>
      <c r="BR833" s="100">
        <f t="shared" si="3768"/>
        <v>0</v>
      </c>
      <c r="BS833" s="100">
        <f t="shared" si="3768"/>
        <v>0</v>
      </c>
      <c r="BT833" s="100">
        <f t="shared" si="3768"/>
        <v>0</v>
      </c>
      <c r="BU833" s="100">
        <f t="shared" si="3768"/>
        <v>0</v>
      </c>
      <c r="BV833" s="100">
        <f t="shared" si="3768"/>
        <v>0</v>
      </c>
      <c r="BW833" s="100">
        <f t="shared" si="3768"/>
        <v>0</v>
      </c>
      <c r="BX833" s="100">
        <f t="shared" si="3768"/>
        <v>0</v>
      </c>
      <c r="BY833" s="100">
        <f t="shared" si="3768"/>
        <v>0</v>
      </c>
      <c r="BZ833" s="100">
        <f t="shared" si="3768"/>
        <v>0</v>
      </c>
      <c r="CA833" s="100">
        <f t="shared" si="3768"/>
        <v>0</v>
      </c>
      <c r="CB833" s="100">
        <f t="shared" si="3768"/>
        <v>0</v>
      </c>
      <c r="CC833" s="100">
        <f t="shared" si="3768"/>
        <v>0</v>
      </c>
      <c r="CD833" s="100">
        <f t="shared" si="3768"/>
        <v>0</v>
      </c>
      <c r="CE833" s="100">
        <f t="shared" si="3768"/>
        <v>0</v>
      </c>
      <c r="CF833" s="100">
        <f t="shared" si="3768"/>
        <v>0</v>
      </c>
      <c r="CG833" s="100">
        <f t="shared" si="3768"/>
        <v>0</v>
      </c>
      <c r="CH833" s="100">
        <f t="shared" si="3768"/>
        <v>0</v>
      </c>
      <c r="CI833" s="100">
        <f t="shared" si="3768"/>
        <v>0</v>
      </c>
      <c r="CJ833" s="100">
        <f t="shared" si="3768"/>
        <v>0</v>
      </c>
      <c r="CK833" s="100">
        <f t="shared" si="3768"/>
        <v>0</v>
      </c>
      <c r="CL833" s="100">
        <f t="shared" si="3768"/>
        <v>0</v>
      </c>
      <c r="CM833" s="100">
        <f t="shared" ref="CM833:DG833" si="3769">IF(CM$8="",0,IF(CM$1=1,SUMIFS(829:829,$1:$1,"&gt;="&amp;1,$1:$1,"&lt;="&amp;INT($T831/30))+($T831/30-INT($T831/30))*SUMIFS(829:829,$1:$1,INT($T831/30)+1),0)+($T831/30-INT($T831/30))*SUMIFS(829:829,$1:$1,CM$1+INT($T831/30)+1)+(INT($T831/30)+1-$T831/30)*SUMIFS(829:829,$1:$1,CM$1+INT($T831/30)))</f>
        <v>0</v>
      </c>
      <c r="CN833" s="100">
        <f t="shared" si="3769"/>
        <v>0</v>
      </c>
      <c r="CO833" s="100">
        <f t="shared" si="3769"/>
        <v>0</v>
      </c>
      <c r="CP833" s="100">
        <f t="shared" si="3769"/>
        <v>0</v>
      </c>
      <c r="CQ833" s="100">
        <f t="shared" si="3769"/>
        <v>0</v>
      </c>
      <c r="CR833" s="100">
        <f t="shared" si="3769"/>
        <v>0</v>
      </c>
      <c r="CS833" s="100">
        <f t="shared" si="3769"/>
        <v>0</v>
      </c>
      <c r="CT833" s="100">
        <f t="shared" si="3769"/>
        <v>0</v>
      </c>
      <c r="CU833" s="100">
        <f t="shared" si="3769"/>
        <v>0</v>
      </c>
      <c r="CV833" s="100">
        <f t="shared" si="3769"/>
        <v>0</v>
      </c>
      <c r="CW833" s="100">
        <f t="shared" si="3769"/>
        <v>0</v>
      </c>
      <c r="CX833" s="100">
        <f t="shared" si="3769"/>
        <v>0</v>
      </c>
      <c r="CY833" s="100">
        <f t="shared" si="3769"/>
        <v>0</v>
      </c>
      <c r="CZ833" s="100">
        <f t="shared" si="3769"/>
        <v>0</v>
      </c>
      <c r="DA833" s="100">
        <f t="shared" si="3769"/>
        <v>0</v>
      </c>
      <c r="DB833" s="100">
        <f t="shared" si="3769"/>
        <v>0</v>
      </c>
      <c r="DC833" s="100">
        <f t="shared" si="3769"/>
        <v>0</v>
      </c>
      <c r="DD833" s="100">
        <f t="shared" si="3769"/>
        <v>0</v>
      </c>
      <c r="DE833" s="100">
        <f t="shared" si="3769"/>
        <v>0</v>
      </c>
      <c r="DF833" s="100">
        <f t="shared" si="3769"/>
        <v>0</v>
      </c>
      <c r="DG833" s="100">
        <f t="shared" si="3769"/>
        <v>0</v>
      </c>
      <c r="DH833" s="100">
        <f t="shared" ref="DH833:FS833" si="3770">IF(DH$8="",0,IF(DH$1=1,SUMIFS(829:829,$1:$1,"&gt;="&amp;1,$1:$1,"&lt;="&amp;INT($T831/30))+($T831/30-INT($T831/30))*SUMIFS(829:829,$1:$1,INT($T831/30)+1),0)+($T831/30-INT($T831/30))*SUMIFS(829:829,$1:$1,DH$1+INT($T831/30)+1)+(INT($T831/30)+1-$T831/30)*SUMIFS(829:829,$1:$1,DH$1+INT($T831/30)))</f>
        <v>0</v>
      </c>
      <c r="DI833" s="100">
        <f t="shared" si="3770"/>
        <v>0</v>
      </c>
      <c r="DJ833" s="100">
        <f t="shared" si="3770"/>
        <v>0</v>
      </c>
      <c r="DK833" s="100">
        <f t="shared" si="3770"/>
        <v>0</v>
      </c>
      <c r="DL833" s="100">
        <f t="shared" si="3770"/>
        <v>0</v>
      </c>
      <c r="DM833" s="100">
        <f t="shared" si="3770"/>
        <v>0</v>
      </c>
      <c r="DN833" s="100">
        <f t="shared" si="3770"/>
        <v>0</v>
      </c>
      <c r="DO833" s="100">
        <f t="shared" si="3770"/>
        <v>0</v>
      </c>
      <c r="DP833" s="100">
        <f t="shared" si="3770"/>
        <v>0</v>
      </c>
      <c r="DQ833" s="100">
        <f t="shared" si="3770"/>
        <v>0</v>
      </c>
      <c r="DR833" s="100">
        <f t="shared" si="3770"/>
        <v>0</v>
      </c>
      <c r="DS833" s="100">
        <f t="shared" si="3770"/>
        <v>0</v>
      </c>
      <c r="DT833" s="100">
        <f t="shared" si="3770"/>
        <v>0</v>
      </c>
      <c r="DU833" s="100">
        <f t="shared" si="3770"/>
        <v>0</v>
      </c>
      <c r="DV833" s="100">
        <f t="shared" si="3770"/>
        <v>0</v>
      </c>
      <c r="DW833" s="100">
        <f t="shared" si="3770"/>
        <v>0</v>
      </c>
      <c r="DX833" s="100">
        <f t="shared" si="3770"/>
        <v>0</v>
      </c>
      <c r="DY833" s="100">
        <f t="shared" si="3770"/>
        <v>0</v>
      </c>
      <c r="DZ833" s="100">
        <f t="shared" si="3770"/>
        <v>0</v>
      </c>
      <c r="EA833" s="100">
        <f t="shared" si="3770"/>
        <v>0</v>
      </c>
      <c r="EB833" s="100">
        <f t="shared" si="3770"/>
        <v>0</v>
      </c>
      <c r="EC833" s="100">
        <f t="shared" si="3770"/>
        <v>0</v>
      </c>
      <c r="ED833" s="100">
        <f t="shared" si="3770"/>
        <v>0</v>
      </c>
      <c r="EE833" s="100">
        <f t="shared" si="3770"/>
        <v>0</v>
      </c>
      <c r="EF833" s="100">
        <f t="shared" si="3770"/>
        <v>0</v>
      </c>
      <c r="EG833" s="100">
        <f t="shared" si="3770"/>
        <v>0</v>
      </c>
      <c r="EH833" s="100">
        <f t="shared" si="3770"/>
        <v>0</v>
      </c>
      <c r="EI833" s="100">
        <f t="shared" si="3770"/>
        <v>0</v>
      </c>
      <c r="EJ833" s="100">
        <f t="shared" si="3770"/>
        <v>0</v>
      </c>
      <c r="EK833" s="100">
        <f t="shared" si="3770"/>
        <v>0</v>
      </c>
      <c r="EL833" s="100">
        <f t="shared" si="3770"/>
        <v>0</v>
      </c>
      <c r="EM833" s="100">
        <f t="shared" si="3770"/>
        <v>0</v>
      </c>
      <c r="EN833" s="100">
        <f t="shared" si="3770"/>
        <v>0</v>
      </c>
      <c r="EO833" s="100">
        <f t="shared" si="3770"/>
        <v>0</v>
      </c>
      <c r="EP833" s="100">
        <f t="shared" si="3770"/>
        <v>0</v>
      </c>
      <c r="EQ833" s="100">
        <f t="shared" si="3770"/>
        <v>0</v>
      </c>
      <c r="ER833" s="100">
        <f t="shared" si="3770"/>
        <v>0</v>
      </c>
      <c r="ES833" s="100">
        <f t="shared" si="3770"/>
        <v>0</v>
      </c>
      <c r="ET833" s="100">
        <f t="shared" si="3770"/>
        <v>0</v>
      </c>
      <c r="EU833" s="100">
        <f t="shared" si="3770"/>
        <v>0</v>
      </c>
      <c r="EV833" s="100">
        <f t="shared" si="3770"/>
        <v>0</v>
      </c>
      <c r="EW833" s="100">
        <f t="shared" si="3770"/>
        <v>0</v>
      </c>
      <c r="EX833" s="100">
        <f t="shared" si="3770"/>
        <v>0</v>
      </c>
      <c r="EY833" s="100">
        <f t="shared" si="3770"/>
        <v>0</v>
      </c>
      <c r="EZ833" s="100">
        <f t="shared" si="3770"/>
        <v>0</v>
      </c>
      <c r="FA833" s="100">
        <f t="shared" si="3770"/>
        <v>0</v>
      </c>
      <c r="FB833" s="100">
        <f t="shared" si="3770"/>
        <v>0</v>
      </c>
      <c r="FC833" s="100">
        <f t="shared" si="3770"/>
        <v>0</v>
      </c>
      <c r="FD833" s="100">
        <f t="shared" si="3770"/>
        <v>0</v>
      </c>
      <c r="FE833" s="100">
        <f t="shared" si="3770"/>
        <v>0</v>
      </c>
      <c r="FF833" s="100">
        <f t="shared" si="3770"/>
        <v>0</v>
      </c>
      <c r="FG833" s="100">
        <f t="shared" si="3770"/>
        <v>0</v>
      </c>
      <c r="FH833" s="100">
        <f t="shared" si="3770"/>
        <v>0</v>
      </c>
      <c r="FI833" s="100">
        <f t="shared" si="3770"/>
        <v>0</v>
      </c>
      <c r="FJ833" s="100">
        <f t="shared" si="3770"/>
        <v>0</v>
      </c>
      <c r="FK833" s="100">
        <f t="shared" si="3770"/>
        <v>0</v>
      </c>
      <c r="FL833" s="100">
        <f t="shared" si="3770"/>
        <v>0</v>
      </c>
      <c r="FM833" s="100">
        <f t="shared" si="3770"/>
        <v>0</v>
      </c>
      <c r="FN833" s="100">
        <f t="shared" si="3770"/>
        <v>0</v>
      </c>
      <c r="FO833" s="100">
        <f t="shared" si="3770"/>
        <v>0</v>
      </c>
      <c r="FP833" s="100">
        <f t="shared" si="3770"/>
        <v>0</v>
      </c>
      <c r="FQ833" s="100">
        <f t="shared" si="3770"/>
        <v>0</v>
      </c>
      <c r="FR833" s="100">
        <f t="shared" si="3770"/>
        <v>0</v>
      </c>
      <c r="FS833" s="100">
        <f t="shared" si="3770"/>
        <v>0</v>
      </c>
      <c r="FT833" s="100">
        <f t="shared" ref="FT833:GZ833" si="3771">IF(FT$8="",0,IF(FT$1=1,SUMIFS(829:829,$1:$1,"&gt;="&amp;1,$1:$1,"&lt;="&amp;INT($T831/30))+($T831/30-INT($T831/30))*SUMIFS(829:829,$1:$1,INT($T831/30)+1),0)+($T831/30-INT($T831/30))*SUMIFS(829:829,$1:$1,FT$1+INT($T831/30)+1)+(INT($T831/30)+1-$T831/30)*SUMIFS(829:829,$1:$1,FT$1+INT($T831/30)))</f>
        <v>0</v>
      </c>
      <c r="FU833" s="100">
        <f t="shared" si="3771"/>
        <v>0</v>
      </c>
      <c r="FV833" s="100">
        <f t="shared" si="3771"/>
        <v>0</v>
      </c>
      <c r="FW833" s="100">
        <f t="shared" si="3771"/>
        <v>0</v>
      </c>
      <c r="FX833" s="100">
        <f t="shared" si="3771"/>
        <v>0</v>
      </c>
      <c r="FY833" s="100">
        <f t="shared" si="3771"/>
        <v>0</v>
      </c>
      <c r="FZ833" s="100">
        <f t="shared" si="3771"/>
        <v>0</v>
      </c>
      <c r="GA833" s="100">
        <f t="shared" si="3771"/>
        <v>0</v>
      </c>
      <c r="GB833" s="100">
        <f t="shared" si="3771"/>
        <v>0</v>
      </c>
      <c r="GC833" s="100">
        <f t="shared" si="3771"/>
        <v>0</v>
      </c>
      <c r="GD833" s="100">
        <f t="shared" si="3771"/>
        <v>0</v>
      </c>
      <c r="GE833" s="100">
        <f t="shared" si="3771"/>
        <v>0</v>
      </c>
      <c r="GF833" s="100">
        <f t="shared" si="3771"/>
        <v>0</v>
      </c>
      <c r="GG833" s="100">
        <f t="shared" si="3771"/>
        <v>0</v>
      </c>
      <c r="GH833" s="100">
        <f t="shared" si="3771"/>
        <v>0</v>
      </c>
      <c r="GI833" s="100">
        <f t="shared" si="3771"/>
        <v>0</v>
      </c>
      <c r="GJ833" s="100">
        <f t="shared" si="3771"/>
        <v>0</v>
      </c>
      <c r="GK833" s="100">
        <f t="shared" si="3771"/>
        <v>0</v>
      </c>
      <c r="GL833" s="100">
        <f t="shared" si="3771"/>
        <v>0</v>
      </c>
      <c r="GM833" s="100">
        <f t="shared" si="3771"/>
        <v>0</v>
      </c>
      <c r="GN833" s="100">
        <f t="shared" si="3771"/>
        <v>0</v>
      </c>
      <c r="GO833" s="100">
        <f t="shared" si="3771"/>
        <v>0</v>
      </c>
      <c r="GP833" s="100">
        <f t="shared" si="3771"/>
        <v>0</v>
      </c>
      <c r="GQ833" s="100">
        <f t="shared" si="3771"/>
        <v>0</v>
      </c>
      <c r="GR833" s="100">
        <f t="shared" si="3771"/>
        <v>0</v>
      </c>
      <c r="GS833" s="100">
        <f t="shared" si="3771"/>
        <v>0</v>
      </c>
      <c r="GT833" s="100">
        <f t="shared" si="3771"/>
        <v>0</v>
      </c>
      <c r="GU833" s="100">
        <f t="shared" si="3771"/>
        <v>0</v>
      </c>
      <c r="GV833" s="100">
        <f t="shared" si="3771"/>
        <v>0</v>
      </c>
      <c r="GW833" s="100">
        <f t="shared" si="3771"/>
        <v>0</v>
      </c>
      <c r="GX833" s="100">
        <f t="shared" si="3771"/>
        <v>0</v>
      </c>
      <c r="GY833" s="100">
        <f t="shared" si="3771"/>
        <v>0</v>
      </c>
      <c r="GZ833" s="100">
        <f t="shared" si="3771"/>
        <v>0</v>
      </c>
      <c r="HA833" s="3"/>
      <c r="HB833" s="3"/>
    </row>
    <row r="834" spans="1:210" ht="4.2" customHeight="1">
      <c r="A834" s="1"/>
      <c r="B834" s="1"/>
      <c r="C834" s="1"/>
      <c r="D834" s="1"/>
      <c r="E834" s="263"/>
      <c r="F834" s="48"/>
      <c r="G834" s="231"/>
      <c r="H834" s="1"/>
      <c r="I834" s="1"/>
      <c r="J834" s="1"/>
      <c r="K834" s="1"/>
      <c r="L834" s="1"/>
      <c r="M834" s="5"/>
      <c r="N834" s="1"/>
      <c r="O834" s="1"/>
      <c r="P834" s="5"/>
      <c r="Q834" s="1"/>
      <c r="R834" s="1"/>
      <c r="S834" s="5"/>
      <c r="T834" s="7"/>
      <c r="U834" s="24"/>
      <c r="V834" s="1"/>
      <c r="W834" s="12"/>
      <c r="X834" s="10"/>
      <c r="Y834" s="46"/>
      <c r="Z834" s="93"/>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4"/>
      <c r="BB834" s="94"/>
      <c r="BC834" s="94"/>
      <c r="BD834" s="94"/>
      <c r="BE834" s="94"/>
      <c r="BF834" s="94"/>
      <c r="BG834" s="94"/>
      <c r="BH834" s="94"/>
      <c r="BI834" s="94"/>
      <c r="BJ834" s="94"/>
      <c r="BK834" s="94"/>
      <c r="BL834" s="94"/>
      <c r="BM834" s="94"/>
      <c r="BN834" s="94"/>
      <c r="BO834" s="94"/>
      <c r="BP834" s="94"/>
      <c r="BQ834" s="94"/>
      <c r="BR834" s="94"/>
      <c r="BS834" s="94"/>
      <c r="BT834" s="94"/>
      <c r="BU834" s="94"/>
      <c r="BV834" s="94"/>
      <c r="BW834" s="94"/>
      <c r="BX834" s="94"/>
      <c r="BY834" s="94"/>
      <c r="BZ834" s="94"/>
      <c r="CA834" s="94"/>
      <c r="CB834" s="94"/>
      <c r="CC834" s="94"/>
      <c r="CD834" s="94"/>
      <c r="CE834" s="94"/>
      <c r="CF834" s="94"/>
      <c r="CG834" s="94"/>
      <c r="CH834" s="94"/>
      <c r="CI834" s="94"/>
      <c r="CJ834" s="94"/>
      <c r="CK834" s="94"/>
      <c r="CL834" s="94"/>
      <c r="CM834" s="94"/>
      <c r="CN834" s="94"/>
      <c r="CO834" s="94"/>
      <c r="CP834" s="94"/>
      <c r="CQ834" s="94"/>
      <c r="CR834" s="94"/>
      <c r="CS834" s="94"/>
      <c r="CT834" s="94"/>
      <c r="CU834" s="94"/>
      <c r="CV834" s="94"/>
      <c r="CW834" s="94"/>
      <c r="CX834" s="94"/>
      <c r="CY834" s="94"/>
      <c r="CZ834" s="94"/>
      <c r="DA834" s="94"/>
      <c r="DB834" s="94"/>
      <c r="DC834" s="94"/>
      <c r="DD834" s="94"/>
      <c r="DE834" s="94"/>
      <c r="DF834" s="94"/>
      <c r="DG834" s="94"/>
      <c r="DH834" s="94"/>
      <c r="DI834" s="94"/>
      <c r="DJ834" s="94"/>
      <c r="DK834" s="94"/>
      <c r="DL834" s="94"/>
      <c r="DM834" s="94"/>
      <c r="DN834" s="94"/>
      <c r="DO834" s="94"/>
      <c r="DP834" s="94"/>
      <c r="DQ834" s="94"/>
      <c r="DR834" s="94"/>
      <c r="DS834" s="94"/>
      <c r="DT834" s="94"/>
      <c r="DU834" s="94"/>
      <c r="DV834" s="94"/>
      <c r="DW834" s="94"/>
      <c r="DX834" s="94"/>
      <c r="DY834" s="94"/>
      <c r="DZ834" s="94"/>
      <c r="EA834" s="94"/>
      <c r="EB834" s="94"/>
      <c r="EC834" s="94"/>
      <c r="ED834" s="94"/>
      <c r="EE834" s="94"/>
      <c r="EF834" s="94"/>
      <c r="EG834" s="94"/>
      <c r="EH834" s="94"/>
      <c r="EI834" s="94"/>
      <c r="EJ834" s="94"/>
      <c r="EK834" s="94"/>
      <c r="EL834" s="94"/>
      <c r="EM834" s="94"/>
      <c r="EN834" s="94"/>
      <c r="EO834" s="94"/>
      <c r="EP834" s="94"/>
      <c r="EQ834" s="94"/>
      <c r="ER834" s="94"/>
      <c r="ES834" s="94"/>
      <c r="ET834" s="94"/>
      <c r="EU834" s="94"/>
      <c r="EV834" s="94"/>
      <c r="EW834" s="94"/>
      <c r="EX834" s="94"/>
      <c r="EY834" s="94"/>
      <c r="EZ834" s="94"/>
      <c r="FA834" s="94"/>
      <c r="FB834" s="94"/>
      <c r="FC834" s="94"/>
      <c r="FD834" s="94"/>
      <c r="FE834" s="94"/>
      <c r="FF834" s="94"/>
      <c r="FG834" s="94"/>
      <c r="FH834" s="94"/>
      <c r="FI834" s="94"/>
      <c r="FJ834" s="94"/>
      <c r="FK834" s="94"/>
      <c r="FL834" s="94"/>
      <c r="FM834" s="94"/>
      <c r="FN834" s="94"/>
      <c r="FO834" s="94"/>
      <c r="FP834" s="94"/>
      <c r="FQ834" s="94"/>
      <c r="FR834" s="94"/>
      <c r="FS834" s="94"/>
      <c r="FT834" s="94"/>
      <c r="FU834" s="94"/>
      <c r="FV834" s="94"/>
      <c r="FW834" s="94"/>
      <c r="FX834" s="94"/>
      <c r="FY834" s="94"/>
      <c r="FZ834" s="94"/>
      <c r="GA834" s="94"/>
      <c r="GB834" s="94"/>
      <c r="GC834" s="94"/>
      <c r="GD834" s="94"/>
      <c r="GE834" s="94"/>
      <c r="GF834" s="94"/>
      <c r="GG834" s="94"/>
      <c r="GH834" s="94"/>
      <c r="GI834" s="94"/>
      <c r="GJ834" s="94"/>
      <c r="GK834" s="94"/>
      <c r="GL834" s="94"/>
      <c r="GM834" s="94"/>
      <c r="GN834" s="94"/>
      <c r="GO834" s="94"/>
      <c r="GP834" s="94"/>
      <c r="GQ834" s="94"/>
      <c r="GR834" s="94"/>
      <c r="GS834" s="94"/>
      <c r="GT834" s="94"/>
      <c r="GU834" s="94"/>
      <c r="GV834" s="94"/>
      <c r="GW834" s="94"/>
      <c r="GX834" s="94"/>
      <c r="GY834" s="94"/>
      <c r="GZ834" s="94"/>
      <c r="HA834" s="1"/>
      <c r="HB834" s="1"/>
    </row>
    <row r="835" spans="1:210" s="239" customFormat="1" ht="10.199999999999999">
      <c r="A835" s="228"/>
      <c r="B835" s="245" t="s">
        <v>163</v>
      </c>
      <c r="C835" s="230"/>
      <c r="D835" s="229"/>
      <c r="E835" s="270"/>
      <c r="F835" s="116"/>
      <c r="G835" s="231"/>
      <c r="H835" s="228"/>
      <c r="I835" s="228" t="str">
        <f>$I$228</f>
        <v>Оборачиваемость кредиторской задолженности</v>
      </c>
      <c r="J835" s="228"/>
      <c r="K835" s="228"/>
      <c r="L835" s="228"/>
      <c r="M835" s="231"/>
      <c r="N835" s="228"/>
      <c r="O835" s="228"/>
      <c r="P835" s="231"/>
      <c r="Q835" s="228" t="s">
        <v>41</v>
      </c>
      <c r="R835" s="228"/>
      <c r="S835" s="231" t="s">
        <v>6</v>
      </c>
      <c r="T835" s="309"/>
      <c r="U835" s="228"/>
      <c r="V835" s="228"/>
      <c r="W835" s="235"/>
      <c r="X835" s="236"/>
      <c r="Y835" s="247"/>
      <c r="Z835" s="248"/>
      <c r="AA835" s="249"/>
      <c r="AB835" s="249"/>
      <c r="AC835" s="249"/>
      <c r="AD835" s="249"/>
      <c r="AE835" s="249"/>
      <c r="AF835" s="249"/>
      <c r="AG835" s="249"/>
      <c r="AH835" s="249"/>
      <c r="AI835" s="249"/>
      <c r="AJ835" s="249"/>
      <c r="AK835" s="249"/>
      <c r="AL835" s="249"/>
      <c r="AM835" s="249"/>
      <c r="AN835" s="249"/>
      <c r="AO835" s="249"/>
      <c r="AP835" s="249"/>
      <c r="AQ835" s="249"/>
      <c r="AR835" s="249"/>
      <c r="AS835" s="249"/>
      <c r="AT835" s="249"/>
      <c r="AU835" s="249"/>
      <c r="AV835" s="249"/>
      <c r="AW835" s="249"/>
      <c r="AX835" s="249"/>
      <c r="AY835" s="249"/>
      <c r="AZ835" s="249"/>
      <c r="BA835" s="249"/>
      <c r="BB835" s="249"/>
      <c r="BC835" s="249"/>
      <c r="BD835" s="249"/>
      <c r="BE835" s="249"/>
      <c r="BF835" s="249"/>
      <c r="BG835" s="249"/>
      <c r="BH835" s="249"/>
      <c r="BI835" s="249"/>
      <c r="BJ835" s="249"/>
      <c r="BK835" s="249"/>
      <c r="BL835" s="249"/>
      <c r="BM835" s="249"/>
      <c r="BN835" s="249"/>
      <c r="BO835" s="249"/>
      <c r="BP835" s="249"/>
      <c r="BQ835" s="249"/>
      <c r="BR835" s="249"/>
      <c r="BS835" s="249"/>
      <c r="BT835" s="249"/>
      <c r="BU835" s="249"/>
      <c r="BV835" s="249"/>
      <c r="BW835" s="249"/>
      <c r="BX835" s="249"/>
      <c r="BY835" s="249"/>
      <c r="BZ835" s="249"/>
      <c r="CA835" s="249"/>
      <c r="CB835" s="249"/>
      <c r="CC835" s="249"/>
      <c r="CD835" s="249"/>
      <c r="CE835" s="249"/>
      <c r="CF835" s="249"/>
      <c r="CG835" s="249"/>
      <c r="CH835" s="249"/>
      <c r="CI835" s="249"/>
      <c r="CJ835" s="249"/>
      <c r="CK835" s="249"/>
      <c r="CL835" s="249"/>
      <c r="CM835" s="249"/>
      <c r="CN835" s="249"/>
      <c r="CO835" s="249"/>
      <c r="CP835" s="249"/>
      <c r="CQ835" s="249"/>
      <c r="CR835" s="249"/>
      <c r="CS835" s="249"/>
      <c r="CT835" s="249"/>
      <c r="CU835" s="249"/>
      <c r="CV835" s="249"/>
      <c r="CW835" s="249"/>
      <c r="CX835" s="249"/>
      <c r="CY835" s="249"/>
      <c r="CZ835" s="249"/>
      <c r="DA835" s="249"/>
      <c r="DB835" s="249"/>
      <c r="DC835" s="249"/>
      <c r="DD835" s="249"/>
      <c r="DE835" s="249"/>
      <c r="DF835" s="249"/>
      <c r="DG835" s="249"/>
      <c r="DH835" s="249"/>
      <c r="DI835" s="249"/>
      <c r="DJ835" s="249"/>
      <c r="DK835" s="249"/>
      <c r="DL835" s="249"/>
      <c r="DM835" s="249"/>
      <c r="DN835" s="249"/>
      <c r="DO835" s="249"/>
      <c r="DP835" s="249"/>
      <c r="DQ835" s="249"/>
      <c r="DR835" s="249"/>
      <c r="DS835" s="249"/>
      <c r="DT835" s="249"/>
      <c r="DU835" s="249"/>
      <c r="DV835" s="249"/>
      <c r="DW835" s="249"/>
      <c r="DX835" s="249"/>
      <c r="DY835" s="249"/>
      <c r="DZ835" s="249"/>
      <c r="EA835" s="249"/>
      <c r="EB835" s="249"/>
      <c r="EC835" s="249"/>
      <c r="ED835" s="249"/>
      <c r="EE835" s="249"/>
      <c r="EF835" s="249"/>
      <c r="EG835" s="249"/>
      <c r="EH835" s="249"/>
      <c r="EI835" s="249"/>
      <c r="EJ835" s="249"/>
      <c r="EK835" s="249"/>
      <c r="EL835" s="249"/>
      <c r="EM835" s="249"/>
      <c r="EN835" s="249"/>
      <c r="EO835" s="249"/>
      <c r="EP835" s="249"/>
      <c r="EQ835" s="249"/>
      <c r="ER835" s="249"/>
      <c r="ES835" s="249"/>
      <c r="ET835" s="249"/>
      <c r="EU835" s="249"/>
      <c r="EV835" s="249"/>
      <c r="EW835" s="249"/>
      <c r="EX835" s="249"/>
      <c r="EY835" s="249"/>
      <c r="EZ835" s="249"/>
      <c r="FA835" s="249"/>
      <c r="FB835" s="249"/>
      <c r="FC835" s="249"/>
      <c r="FD835" s="249"/>
      <c r="FE835" s="249"/>
      <c r="FF835" s="249"/>
      <c r="FG835" s="249"/>
      <c r="FH835" s="249"/>
      <c r="FI835" s="249"/>
      <c r="FJ835" s="249"/>
      <c r="FK835" s="249"/>
      <c r="FL835" s="249"/>
      <c r="FM835" s="249"/>
      <c r="FN835" s="249"/>
      <c r="FO835" s="249"/>
      <c r="FP835" s="249"/>
      <c r="FQ835" s="249"/>
      <c r="FR835" s="249"/>
      <c r="FS835" s="249"/>
      <c r="FT835" s="249"/>
      <c r="FU835" s="249"/>
      <c r="FV835" s="249"/>
      <c r="FW835" s="249"/>
      <c r="FX835" s="249"/>
      <c r="FY835" s="249"/>
      <c r="FZ835" s="249"/>
      <c r="GA835" s="249"/>
      <c r="GB835" s="249"/>
      <c r="GC835" s="249"/>
      <c r="GD835" s="249"/>
      <c r="GE835" s="249"/>
      <c r="GF835" s="249"/>
      <c r="GG835" s="249"/>
      <c r="GH835" s="249"/>
      <c r="GI835" s="249"/>
      <c r="GJ835" s="249"/>
      <c r="GK835" s="249"/>
      <c r="GL835" s="249"/>
      <c r="GM835" s="249"/>
      <c r="GN835" s="249"/>
      <c r="GO835" s="249"/>
      <c r="GP835" s="249"/>
      <c r="GQ835" s="249"/>
      <c r="GR835" s="249"/>
      <c r="GS835" s="249"/>
      <c r="GT835" s="249"/>
      <c r="GU835" s="249"/>
      <c r="GV835" s="249"/>
      <c r="GW835" s="249"/>
      <c r="GX835" s="249"/>
      <c r="GY835" s="249"/>
      <c r="GZ835" s="249"/>
      <c r="HA835" s="228"/>
      <c r="HB835" s="228"/>
    </row>
    <row r="836" spans="1:210" ht="4.2" customHeight="1">
      <c r="A836" s="1"/>
      <c r="B836" s="1"/>
      <c r="C836" s="1"/>
      <c r="D836" s="1"/>
      <c r="E836" s="263"/>
      <c r="F836" s="48"/>
      <c r="G836" s="231"/>
      <c r="H836" s="1"/>
      <c r="I836" s="1"/>
      <c r="J836" s="1"/>
      <c r="K836" s="1"/>
      <c r="L836" s="1"/>
      <c r="M836" s="5"/>
      <c r="N836" s="1"/>
      <c r="O836" s="1"/>
      <c r="P836" s="5"/>
      <c r="Q836" s="1"/>
      <c r="R836" s="1"/>
      <c r="S836" s="5"/>
      <c r="T836" s="7"/>
      <c r="U836" s="24"/>
      <c r="V836" s="1"/>
      <c r="W836" s="12"/>
      <c r="X836" s="10"/>
      <c r="Y836" s="46"/>
      <c r="Z836" s="93"/>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94"/>
      <c r="CD836" s="94"/>
      <c r="CE836" s="94"/>
      <c r="CF836" s="94"/>
      <c r="CG836" s="94"/>
      <c r="CH836" s="94"/>
      <c r="CI836" s="94"/>
      <c r="CJ836" s="94"/>
      <c r="CK836" s="94"/>
      <c r="CL836" s="94"/>
      <c r="CM836" s="94"/>
      <c r="CN836" s="94"/>
      <c r="CO836" s="94"/>
      <c r="CP836" s="94"/>
      <c r="CQ836" s="94"/>
      <c r="CR836" s="94"/>
      <c r="CS836" s="94"/>
      <c r="CT836" s="94"/>
      <c r="CU836" s="94"/>
      <c r="CV836" s="94"/>
      <c r="CW836" s="94"/>
      <c r="CX836" s="94"/>
      <c r="CY836" s="94"/>
      <c r="CZ836" s="94"/>
      <c r="DA836" s="94"/>
      <c r="DB836" s="94"/>
      <c r="DC836" s="94"/>
      <c r="DD836" s="94"/>
      <c r="DE836" s="94"/>
      <c r="DF836" s="94"/>
      <c r="DG836" s="94"/>
      <c r="DH836" s="94"/>
      <c r="DI836" s="94"/>
      <c r="DJ836" s="94"/>
      <c r="DK836" s="94"/>
      <c r="DL836" s="94"/>
      <c r="DM836" s="94"/>
      <c r="DN836" s="94"/>
      <c r="DO836" s="94"/>
      <c r="DP836" s="94"/>
      <c r="DQ836" s="94"/>
      <c r="DR836" s="94"/>
      <c r="DS836" s="94"/>
      <c r="DT836" s="94"/>
      <c r="DU836" s="94"/>
      <c r="DV836" s="94"/>
      <c r="DW836" s="94"/>
      <c r="DX836" s="94"/>
      <c r="DY836" s="94"/>
      <c r="DZ836" s="94"/>
      <c r="EA836" s="94"/>
      <c r="EB836" s="94"/>
      <c r="EC836" s="94"/>
      <c r="ED836" s="94"/>
      <c r="EE836" s="94"/>
      <c r="EF836" s="94"/>
      <c r="EG836" s="94"/>
      <c r="EH836" s="94"/>
      <c r="EI836" s="94"/>
      <c r="EJ836" s="94"/>
      <c r="EK836" s="94"/>
      <c r="EL836" s="94"/>
      <c r="EM836" s="94"/>
      <c r="EN836" s="94"/>
      <c r="EO836" s="94"/>
      <c r="EP836" s="94"/>
      <c r="EQ836" s="94"/>
      <c r="ER836" s="94"/>
      <c r="ES836" s="94"/>
      <c r="ET836" s="94"/>
      <c r="EU836" s="94"/>
      <c r="EV836" s="94"/>
      <c r="EW836" s="94"/>
      <c r="EX836" s="94"/>
      <c r="EY836" s="94"/>
      <c r="EZ836" s="94"/>
      <c r="FA836" s="94"/>
      <c r="FB836" s="94"/>
      <c r="FC836" s="94"/>
      <c r="FD836" s="94"/>
      <c r="FE836" s="94"/>
      <c r="FF836" s="94"/>
      <c r="FG836" s="94"/>
      <c r="FH836" s="94"/>
      <c r="FI836" s="94"/>
      <c r="FJ836" s="94"/>
      <c r="FK836" s="94"/>
      <c r="FL836" s="94"/>
      <c r="FM836" s="94"/>
      <c r="FN836" s="94"/>
      <c r="FO836" s="94"/>
      <c r="FP836" s="94"/>
      <c r="FQ836" s="94"/>
      <c r="FR836" s="94"/>
      <c r="FS836" s="94"/>
      <c r="FT836" s="94"/>
      <c r="FU836" s="94"/>
      <c r="FV836" s="94"/>
      <c r="FW836" s="94"/>
      <c r="FX836" s="94"/>
      <c r="FY836" s="94"/>
      <c r="FZ836" s="94"/>
      <c r="GA836" s="94"/>
      <c r="GB836" s="94"/>
      <c r="GC836" s="94"/>
      <c r="GD836" s="94"/>
      <c r="GE836" s="94"/>
      <c r="GF836" s="94"/>
      <c r="GG836" s="94"/>
      <c r="GH836" s="94"/>
      <c r="GI836" s="94"/>
      <c r="GJ836" s="94"/>
      <c r="GK836" s="94"/>
      <c r="GL836" s="94"/>
      <c r="GM836" s="94"/>
      <c r="GN836" s="94"/>
      <c r="GO836" s="94"/>
      <c r="GP836" s="94"/>
      <c r="GQ836" s="94"/>
      <c r="GR836" s="94"/>
      <c r="GS836" s="94"/>
      <c r="GT836" s="94"/>
      <c r="GU836" s="94"/>
      <c r="GV836" s="94"/>
      <c r="GW836" s="94"/>
      <c r="GX836" s="94"/>
      <c r="GY836" s="94"/>
      <c r="GZ836" s="94"/>
      <c r="HA836" s="1"/>
      <c r="HB836" s="1"/>
    </row>
    <row r="837" spans="1:210" s="4" customFormat="1">
      <c r="A837" s="3"/>
      <c r="B837" s="259" t="s">
        <v>160</v>
      </c>
      <c r="C837" s="3"/>
      <c r="D837" s="3"/>
      <c r="E837" s="9" t="s">
        <v>27</v>
      </c>
      <c r="F837" s="51"/>
      <c r="G837" s="232"/>
      <c r="H837" s="13" t="str">
        <f>B837&amp;N800</f>
        <v>Оплата - ФОТ, вкл. НДФЛ</v>
      </c>
      <c r="I837" s="13"/>
      <c r="J837" s="3"/>
      <c r="K837" s="3"/>
      <c r="L837" s="3"/>
      <c r="M837" s="5"/>
      <c r="N837" s="36" t="str">
        <f>Главная!$Y$8</f>
        <v>итого</v>
      </c>
      <c r="O837" s="36"/>
      <c r="P837" s="5"/>
      <c r="Q837" s="36" t="s">
        <v>26</v>
      </c>
      <c r="R837" s="36"/>
      <c r="S837" s="36"/>
      <c r="T837" s="36"/>
      <c r="U837" s="36"/>
      <c r="V837" s="36"/>
      <c r="W837" s="38">
        <f>SUM($Y837:$HA837)</f>
        <v>0</v>
      </c>
      <c r="X837" s="38"/>
      <c r="Y837" s="46"/>
      <c r="Z837" s="99"/>
      <c r="AA837" s="100">
        <f t="shared" ref="AA837:BF837" si="3772">IF(AA$8="",0,IF(AA$1=1,SUMIFS(833:833,$1:$1,"&gt;="&amp;1,$1:$1,"&lt;="&amp;INT(-$T835/30))+(-$T835/30-INT(-$T835/30))*SUMIFS(833:833,$1:$1,INT(-$T835/30)+1),0)+(-$T835/30-INT(-$T835/30))*SUMIFS(833:833,$1:$1,AA$1+INT(-$T835/30)+1)+(INT(-$T835/30)+1+$T835/30)*SUMIFS(833:833,$1:$1,AA$1+INT(-$T835/30)))</f>
        <v>0</v>
      </c>
      <c r="AB837" s="100">
        <f t="shared" si="3772"/>
        <v>0</v>
      </c>
      <c r="AC837" s="100">
        <f t="shared" si="3772"/>
        <v>0</v>
      </c>
      <c r="AD837" s="100">
        <f t="shared" si="3772"/>
        <v>0</v>
      </c>
      <c r="AE837" s="100">
        <f t="shared" si="3772"/>
        <v>0</v>
      </c>
      <c r="AF837" s="100">
        <f t="shared" si="3772"/>
        <v>0</v>
      </c>
      <c r="AG837" s="100">
        <f t="shared" si="3772"/>
        <v>0</v>
      </c>
      <c r="AH837" s="100">
        <f t="shared" si="3772"/>
        <v>0</v>
      </c>
      <c r="AI837" s="100">
        <f t="shared" si="3772"/>
        <v>0</v>
      </c>
      <c r="AJ837" s="100">
        <f t="shared" si="3772"/>
        <v>0</v>
      </c>
      <c r="AK837" s="100">
        <f t="shared" si="3772"/>
        <v>0</v>
      </c>
      <c r="AL837" s="100">
        <f t="shared" si="3772"/>
        <v>0</v>
      </c>
      <c r="AM837" s="100">
        <f t="shared" si="3772"/>
        <v>0</v>
      </c>
      <c r="AN837" s="100">
        <f t="shared" si="3772"/>
        <v>0</v>
      </c>
      <c r="AO837" s="100">
        <f t="shared" si="3772"/>
        <v>0</v>
      </c>
      <c r="AP837" s="100">
        <f t="shared" si="3772"/>
        <v>0</v>
      </c>
      <c r="AQ837" s="100">
        <f t="shared" si="3772"/>
        <v>0</v>
      </c>
      <c r="AR837" s="100">
        <f t="shared" si="3772"/>
        <v>0</v>
      </c>
      <c r="AS837" s="100">
        <f t="shared" si="3772"/>
        <v>0</v>
      </c>
      <c r="AT837" s="100">
        <f t="shared" si="3772"/>
        <v>0</v>
      </c>
      <c r="AU837" s="100">
        <f t="shared" si="3772"/>
        <v>0</v>
      </c>
      <c r="AV837" s="100">
        <f t="shared" si="3772"/>
        <v>0</v>
      </c>
      <c r="AW837" s="100">
        <f t="shared" si="3772"/>
        <v>0</v>
      </c>
      <c r="AX837" s="100">
        <f t="shared" si="3772"/>
        <v>0</v>
      </c>
      <c r="AY837" s="100">
        <f t="shared" si="3772"/>
        <v>0</v>
      </c>
      <c r="AZ837" s="100">
        <f t="shared" si="3772"/>
        <v>0</v>
      </c>
      <c r="BA837" s="100">
        <f t="shared" si="3772"/>
        <v>0</v>
      </c>
      <c r="BB837" s="100">
        <f t="shared" si="3772"/>
        <v>0</v>
      </c>
      <c r="BC837" s="100">
        <f t="shared" si="3772"/>
        <v>0</v>
      </c>
      <c r="BD837" s="100">
        <f t="shared" si="3772"/>
        <v>0</v>
      </c>
      <c r="BE837" s="100">
        <f t="shared" si="3772"/>
        <v>0</v>
      </c>
      <c r="BF837" s="100">
        <f t="shared" si="3772"/>
        <v>0</v>
      </c>
      <c r="BG837" s="100">
        <f t="shared" ref="BG837:CL837" si="3773">IF(BG$8="",0,IF(BG$1=1,SUMIFS(833:833,$1:$1,"&gt;="&amp;1,$1:$1,"&lt;="&amp;INT(-$T835/30))+(-$T835/30-INT(-$T835/30))*SUMIFS(833:833,$1:$1,INT(-$T835/30)+1),0)+(-$T835/30-INT(-$T835/30))*SUMIFS(833:833,$1:$1,BG$1+INT(-$T835/30)+1)+(INT(-$T835/30)+1+$T835/30)*SUMIFS(833:833,$1:$1,BG$1+INT(-$T835/30)))</f>
        <v>0</v>
      </c>
      <c r="BH837" s="100">
        <f t="shared" si="3773"/>
        <v>0</v>
      </c>
      <c r="BI837" s="100">
        <f t="shared" si="3773"/>
        <v>0</v>
      </c>
      <c r="BJ837" s="100">
        <f t="shared" si="3773"/>
        <v>0</v>
      </c>
      <c r="BK837" s="100">
        <f t="shared" si="3773"/>
        <v>0</v>
      </c>
      <c r="BL837" s="100">
        <f t="shared" si="3773"/>
        <v>0</v>
      </c>
      <c r="BM837" s="100">
        <f t="shared" si="3773"/>
        <v>0</v>
      </c>
      <c r="BN837" s="100">
        <f t="shared" si="3773"/>
        <v>0</v>
      </c>
      <c r="BO837" s="100">
        <f t="shared" si="3773"/>
        <v>0</v>
      </c>
      <c r="BP837" s="100">
        <f t="shared" si="3773"/>
        <v>0</v>
      </c>
      <c r="BQ837" s="100">
        <f t="shared" si="3773"/>
        <v>0</v>
      </c>
      <c r="BR837" s="100">
        <f t="shared" si="3773"/>
        <v>0</v>
      </c>
      <c r="BS837" s="100">
        <f t="shared" si="3773"/>
        <v>0</v>
      </c>
      <c r="BT837" s="100">
        <f t="shared" si="3773"/>
        <v>0</v>
      </c>
      <c r="BU837" s="100">
        <f t="shared" si="3773"/>
        <v>0</v>
      </c>
      <c r="BV837" s="100">
        <f t="shared" si="3773"/>
        <v>0</v>
      </c>
      <c r="BW837" s="100">
        <f t="shared" si="3773"/>
        <v>0</v>
      </c>
      <c r="BX837" s="100">
        <f t="shared" si="3773"/>
        <v>0</v>
      </c>
      <c r="BY837" s="100">
        <f t="shared" si="3773"/>
        <v>0</v>
      </c>
      <c r="BZ837" s="100">
        <f t="shared" si="3773"/>
        <v>0</v>
      </c>
      <c r="CA837" s="100">
        <f t="shared" si="3773"/>
        <v>0</v>
      </c>
      <c r="CB837" s="100">
        <f t="shared" si="3773"/>
        <v>0</v>
      </c>
      <c r="CC837" s="100">
        <f t="shared" si="3773"/>
        <v>0</v>
      </c>
      <c r="CD837" s="100">
        <f t="shared" si="3773"/>
        <v>0</v>
      </c>
      <c r="CE837" s="100">
        <f t="shared" si="3773"/>
        <v>0</v>
      </c>
      <c r="CF837" s="100">
        <f t="shared" si="3773"/>
        <v>0</v>
      </c>
      <c r="CG837" s="100">
        <f t="shared" si="3773"/>
        <v>0</v>
      </c>
      <c r="CH837" s="100">
        <f t="shared" si="3773"/>
        <v>0</v>
      </c>
      <c r="CI837" s="100">
        <f t="shared" si="3773"/>
        <v>0</v>
      </c>
      <c r="CJ837" s="100">
        <f t="shared" si="3773"/>
        <v>0</v>
      </c>
      <c r="CK837" s="100">
        <f t="shared" si="3773"/>
        <v>0</v>
      </c>
      <c r="CL837" s="100">
        <f t="shared" si="3773"/>
        <v>0</v>
      </c>
      <c r="CM837" s="100">
        <f t="shared" ref="CM837:DG837" si="3774">IF(CM$8="",0,IF(CM$1=1,SUMIFS(833:833,$1:$1,"&gt;="&amp;1,$1:$1,"&lt;="&amp;INT(-$T835/30))+(-$T835/30-INT(-$T835/30))*SUMIFS(833:833,$1:$1,INT(-$T835/30)+1),0)+(-$T835/30-INT(-$T835/30))*SUMIFS(833:833,$1:$1,CM$1+INT(-$T835/30)+1)+(INT(-$T835/30)+1+$T835/30)*SUMIFS(833:833,$1:$1,CM$1+INT(-$T835/30)))</f>
        <v>0</v>
      </c>
      <c r="CN837" s="100">
        <f t="shared" si="3774"/>
        <v>0</v>
      </c>
      <c r="CO837" s="100">
        <f t="shared" si="3774"/>
        <v>0</v>
      </c>
      <c r="CP837" s="100">
        <f t="shared" si="3774"/>
        <v>0</v>
      </c>
      <c r="CQ837" s="100">
        <f t="shared" si="3774"/>
        <v>0</v>
      </c>
      <c r="CR837" s="100">
        <f t="shared" si="3774"/>
        <v>0</v>
      </c>
      <c r="CS837" s="100">
        <f t="shared" si="3774"/>
        <v>0</v>
      </c>
      <c r="CT837" s="100">
        <f t="shared" si="3774"/>
        <v>0</v>
      </c>
      <c r="CU837" s="100">
        <f t="shared" si="3774"/>
        <v>0</v>
      </c>
      <c r="CV837" s="100">
        <f t="shared" si="3774"/>
        <v>0</v>
      </c>
      <c r="CW837" s="100">
        <f t="shared" si="3774"/>
        <v>0</v>
      </c>
      <c r="CX837" s="100">
        <f t="shared" si="3774"/>
        <v>0</v>
      </c>
      <c r="CY837" s="100">
        <f t="shared" si="3774"/>
        <v>0</v>
      </c>
      <c r="CZ837" s="100">
        <f t="shared" si="3774"/>
        <v>0</v>
      </c>
      <c r="DA837" s="100">
        <f t="shared" si="3774"/>
        <v>0</v>
      </c>
      <c r="DB837" s="100">
        <f t="shared" si="3774"/>
        <v>0</v>
      </c>
      <c r="DC837" s="100">
        <f t="shared" si="3774"/>
        <v>0</v>
      </c>
      <c r="DD837" s="100">
        <f t="shared" si="3774"/>
        <v>0</v>
      </c>
      <c r="DE837" s="100">
        <f t="shared" si="3774"/>
        <v>0</v>
      </c>
      <c r="DF837" s="100">
        <f t="shared" si="3774"/>
        <v>0</v>
      </c>
      <c r="DG837" s="100">
        <f t="shared" si="3774"/>
        <v>0</v>
      </c>
      <c r="DH837" s="100">
        <f t="shared" ref="DH837:FS837" si="3775">IF(DH$8="",0,IF(DH$1=1,SUMIFS(833:833,$1:$1,"&gt;="&amp;1,$1:$1,"&lt;="&amp;INT(-$T835/30))+(-$T835/30-INT(-$T835/30))*SUMIFS(833:833,$1:$1,INT(-$T835/30)+1),0)+(-$T835/30-INT(-$T835/30))*SUMIFS(833:833,$1:$1,DH$1+INT(-$T835/30)+1)+(INT(-$T835/30)+1+$T835/30)*SUMIFS(833:833,$1:$1,DH$1+INT(-$T835/30)))</f>
        <v>0</v>
      </c>
      <c r="DI837" s="100">
        <f t="shared" si="3775"/>
        <v>0</v>
      </c>
      <c r="DJ837" s="100">
        <f t="shared" si="3775"/>
        <v>0</v>
      </c>
      <c r="DK837" s="100">
        <f t="shared" si="3775"/>
        <v>0</v>
      </c>
      <c r="DL837" s="100">
        <f t="shared" si="3775"/>
        <v>0</v>
      </c>
      <c r="DM837" s="100">
        <f t="shared" si="3775"/>
        <v>0</v>
      </c>
      <c r="DN837" s="100">
        <f t="shared" si="3775"/>
        <v>0</v>
      </c>
      <c r="DO837" s="100">
        <f t="shared" si="3775"/>
        <v>0</v>
      </c>
      <c r="DP837" s="100">
        <f t="shared" si="3775"/>
        <v>0</v>
      </c>
      <c r="DQ837" s="100">
        <f t="shared" si="3775"/>
        <v>0</v>
      </c>
      <c r="DR837" s="100">
        <f t="shared" si="3775"/>
        <v>0</v>
      </c>
      <c r="DS837" s="100">
        <f t="shared" si="3775"/>
        <v>0</v>
      </c>
      <c r="DT837" s="100">
        <f t="shared" si="3775"/>
        <v>0</v>
      </c>
      <c r="DU837" s="100">
        <f t="shared" si="3775"/>
        <v>0</v>
      </c>
      <c r="DV837" s="100">
        <f t="shared" si="3775"/>
        <v>0</v>
      </c>
      <c r="DW837" s="100">
        <f t="shared" si="3775"/>
        <v>0</v>
      </c>
      <c r="DX837" s="100">
        <f t="shared" si="3775"/>
        <v>0</v>
      </c>
      <c r="DY837" s="100">
        <f t="shared" si="3775"/>
        <v>0</v>
      </c>
      <c r="DZ837" s="100">
        <f t="shared" si="3775"/>
        <v>0</v>
      </c>
      <c r="EA837" s="100">
        <f t="shared" si="3775"/>
        <v>0</v>
      </c>
      <c r="EB837" s="100">
        <f t="shared" si="3775"/>
        <v>0</v>
      </c>
      <c r="EC837" s="100">
        <f t="shared" si="3775"/>
        <v>0</v>
      </c>
      <c r="ED837" s="100">
        <f t="shared" si="3775"/>
        <v>0</v>
      </c>
      <c r="EE837" s="100">
        <f t="shared" si="3775"/>
        <v>0</v>
      </c>
      <c r="EF837" s="100">
        <f t="shared" si="3775"/>
        <v>0</v>
      </c>
      <c r="EG837" s="100">
        <f t="shared" si="3775"/>
        <v>0</v>
      </c>
      <c r="EH837" s="100">
        <f t="shared" si="3775"/>
        <v>0</v>
      </c>
      <c r="EI837" s="100">
        <f t="shared" si="3775"/>
        <v>0</v>
      </c>
      <c r="EJ837" s="100">
        <f t="shared" si="3775"/>
        <v>0</v>
      </c>
      <c r="EK837" s="100">
        <f t="shared" si="3775"/>
        <v>0</v>
      </c>
      <c r="EL837" s="100">
        <f t="shared" si="3775"/>
        <v>0</v>
      </c>
      <c r="EM837" s="100">
        <f t="shared" si="3775"/>
        <v>0</v>
      </c>
      <c r="EN837" s="100">
        <f t="shared" si="3775"/>
        <v>0</v>
      </c>
      <c r="EO837" s="100">
        <f t="shared" si="3775"/>
        <v>0</v>
      </c>
      <c r="EP837" s="100">
        <f t="shared" si="3775"/>
        <v>0</v>
      </c>
      <c r="EQ837" s="100">
        <f t="shared" si="3775"/>
        <v>0</v>
      </c>
      <c r="ER837" s="100">
        <f t="shared" si="3775"/>
        <v>0</v>
      </c>
      <c r="ES837" s="100">
        <f t="shared" si="3775"/>
        <v>0</v>
      </c>
      <c r="ET837" s="100">
        <f t="shared" si="3775"/>
        <v>0</v>
      </c>
      <c r="EU837" s="100">
        <f t="shared" si="3775"/>
        <v>0</v>
      </c>
      <c r="EV837" s="100">
        <f t="shared" si="3775"/>
        <v>0</v>
      </c>
      <c r="EW837" s="100">
        <f t="shared" si="3775"/>
        <v>0</v>
      </c>
      <c r="EX837" s="100">
        <f t="shared" si="3775"/>
        <v>0</v>
      </c>
      <c r="EY837" s="100">
        <f t="shared" si="3775"/>
        <v>0</v>
      </c>
      <c r="EZ837" s="100">
        <f t="shared" si="3775"/>
        <v>0</v>
      </c>
      <c r="FA837" s="100">
        <f t="shared" si="3775"/>
        <v>0</v>
      </c>
      <c r="FB837" s="100">
        <f t="shared" si="3775"/>
        <v>0</v>
      </c>
      <c r="FC837" s="100">
        <f t="shared" si="3775"/>
        <v>0</v>
      </c>
      <c r="FD837" s="100">
        <f t="shared" si="3775"/>
        <v>0</v>
      </c>
      <c r="FE837" s="100">
        <f t="shared" si="3775"/>
        <v>0</v>
      </c>
      <c r="FF837" s="100">
        <f t="shared" si="3775"/>
        <v>0</v>
      </c>
      <c r="FG837" s="100">
        <f t="shared" si="3775"/>
        <v>0</v>
      </c>
      <c r="FH837" s="100">
        <f t="shared" si="3775"/>
        <v>0</v>
      </c>
      <c r="FI837" s="100">
        <f t="shared" si="3775"/>
        <v>0</v>
      </c>
      <c r="FJ837" s="100">
        <f t="shared" si="3775"/>
        <v>0</v>
      </c>
      <c r="FK837" s="100">
        <f t="shared" si="3775"/>
        <v>0</v>
      </c>
      <c r="FL837" s="100">
        <f t="shared" si="3775"/>
        <v>0</v>
      </c>
      <c r="FM837" s="100">
        <f t="shared" si="3775"/>
        <v>0</v>
      </c>
      <c r="FN837" s="100">
        <f t="shared" si="3775"/>
        <v>0</v>
      </c>
      <c r="FO837" s="100">
        <f t="shared" si="3775"/>
        <v>0</v>
      </c>
      <c r="FP837" s="100">
        <f t="shared" si="3775"/>
        <v>0</v>
      </c>
      <c r="FQ837" s="100">
        <f t="shared" si="3775"/>
        <v>0</v>
      </c>
      <c r="FR837" s="100">
        <f t="shared" si="3775"/>
        <v>0</v>
      </c>
      <c r="FS837" s="100">
        <f t="shared" si="3775"/>
        <v>0</v>
      </c>
      <c r="FT837" s="100">
        <f t="shared" ref="FT837:GZ837" si="3776">IF(FT$8="",0,IF(FT$1=1,SUMIFS(833:833,$1:$1,"&gt;="&amp;1,$1:$1,"&lt;="&amp;INT(-$T835/30))+(-$T835/30-INT(-$T835/30))*SUMIFS(833:833,$1:$1,INT(-$T835/30)+1),0)+(-$T835/30-INT(-$T835/30))*SUMIFS(833:833,$1:$1,FT$1+INT(-$T835/30)+1)+(INT(-$T835/30)+1+$T835/30)*SUMIFS(833:833,$1:$1,FT$1+INT(-$T835/30)))</f>
        <v>0</v>
      </c>
      <c r="FU837" s="100">
        <f t="shared" si="3776"/>
        <v>0</v>
      </c>
      <c r="FV837" s="100">
        <f t="shared" si="3776"/>
        <v>0</v>
      </c>
      <c r="FW837" s="100">
        <f t="shared" si="3776"/>
        <v>0</v>
      </c>
      <c r="FX837" s="100">
        <f t="shared" si="3776"/>
        <v>0</v>
      </c>
      <c r="FY837" s="100">
        <f t="shared" si="3776"/>
        <v>0</v>
      </c>
      <c r="FZ837" s="100">
        <f t="shared" si="3776"/>
        <v>0</v>
      </c>
      <c r="GA837" s="100">
        <f t="shared" si="3776"/>
        <v>0</v>
      </c>
      <c r="GB837" s="100">
        <f t="shared" si="3776"/>
        <v>0</v>
      </c>
      <c r="GC837" s="100">
        <f t="shared" si="3776"/>
        <v>0</v>
      </c>
      <c r="GD837" s="100">
        <f t="shared" si="3776"/>
        <v>0</v>
      </c>
      <c r="GE837" s="100">
        <f t="shared" si="3776"/>
        <v>0</v>
      </c>
      <c r="GF837" s="100">
        <f t="shared" si="3776"/>
        <v>0</v>
      </c>
      <c r="GG837" s="100">
        <f t="shared" si="3776"/>
        <v>0</v>
      </c>
      <c r="GH837" s="100">
        <f t="shared" si="3776"/>
        <v>0</v>
      </c>
      <c r="GI837" s="100">
        <f t="shared" si="3776"/>
        <v>0</v>
      </c>
      <c r="GJ837" s="100">
        <f t="shared" si="3776"/>
        <v>0</v>
      </c>
      <c r="GK837" s="100">
        <f t="shared" si="3776"/>
        <v>0</v>
      </c>
      <c r="GL837" s="100">
        <f t="shared" si="3776"/>
        <v>0</v>
      </c>
      <c r="GM837" s="100">
        <f t="shared" si="3776"/>
        <v>0</v>
      </c>
      <c r="GN837" s="100">
        <f t="shared" si="3776"/>
        <v>0</v>
      </c>
      <c r="GO837" s="100">
        <f t="shared" si="3776"/>
        <v>0</v>
      </c>
      <c r="GP837" s="100">
        <f t="shared" si="3776"/>
        <v>0</v>
      </c>
      <c r="GQ837" s="100">
        <f t="shared" si="3776"/>
        <v>0</v>
      </c>
      <c r="GR837" s="100">
        <f t="shared" si="3776"/>
        <v>0</v>
      </c>
      <c r="GS837" s="100">
        <f t="shared" si="3776"/>
        <v>0</v>
      </c>
      <c r="GT837" s="100">
        <f t="shared" si="3776"/>
        <v>0</v>
      </c>
      <c r="GU837" s="100">
        <f t="shared" si="3776"/>
        <v>0</v>
      </c>
      <c r="GV837" s="100">
        <f t="shared" si="3776"/>
        <v>0</v>
      </c>
      <c r="GW837" s="100">
        <f t="shared" si="3776"/>
        <v>0</v>
      </c>
      <c r="GX837" s="100">
        <f t="shared" si="3776"/>
        <v>0</v>
      </c>
      <c r="GY837" s="100">
        <f t="shared" si="3776"/>
        <v>0</v>
      </c>
      <c r="GZ837" s="100">
        <f t="shared" si="3776"/>
        <v>0</v>
      </c>
      <c r="HA837" s="3"/>
      <c r="HB837" s="3"/>
    </row>
    <row r="838" spans="1:210" ht="4.2" customHeight="1">
      <c r="A838" s="1"/>
      <c r="B838" s="1"/>
      <c r="C838" s="1"/>
      <c r="D838" s="1"/>
      <c r="E838" s="263"/>
      <c r="F838" s="48"/>
      <c r="G838" s="231"/>
      <c r="H838" s="1"/>
      <c r="I838" s="1"/>
      <c r="J838" s="1"/>
      <c r="K838" s="1"/>
      <c r="L838" s="1"/>
      <c r="M838" s="5"/>
      <c r="N838" s="1"/>
      <c r="O838" s="1"/>
      <c r="P838" s="5"/>
      <c r="Q838" s="1"/>
      <c r="R838" s="1"/>
      <c r="S838" s="5"/>
      <c r="T838" s="7"/>
      <c r="U838" s="24"/>
      <c r="V838" s="1"/>
      <c r="W838" s="12"/>
      <c r="X838" s="10"/>
      <c r="Y838" s="46"/>
      <c r="Z838" s="93"/>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4"/>
      <c r="BB838" s="94"/>
      <c r="BC838" s="94"/>
      <c r="BD838" s="94"/>
      <c r="BE838" s="94"/>
      <c r="BF838" s="94"/>
      <c r="BG838" s="94"/>
      <c r="BH838" s="94"/>
      <c r="BI838" s="94"/>
      <c r="BJ838" s="94"/>
      <c r="BK838" s="94"/>
      <c r="BL838" s="94"/>
      <c r="BM838" s="94"/>
      <c r="BN838" s="94"/>
      <c r="BO838" s="94"/>
      <c r="BP838" s="94"/>
      <c r="BQ838" s="94"/>
      <c r="BR838" s="94"/>
      <c r="BS838" s="94"/>
      <c r="BT838" s="94"/>
      <c r="BU838" s="94"/>
      <c r="BV838" s="94"/>
      <c r="BW838" s="94"/>
      <c r="BX838" s="94"/>
      <c r="BY838" s="94"/>
      <c r="BZ838" s="94"/>
      <c r="CA838" s="94"/>
      <c r="CB838" s="94"/>
      <c r="CC838" s="94"/>
      <c r="CD838" s="94"/>
      <c r="CE838" s="94"/>
      <c r="CF838" s="94"/>
      <c r="CG838" s="94"/>
      <c r="CH838" s="94"/>
      <c r="CI838" s="94"/>
      <c r="CJ838" s="94"/>
      <c r="CK838" s="94"/>
      <c r="CL838" s="94"/>
      <c r="CM838" s="94"/>
      <c r="CN838" s="94"/>
      <c r="CO838" s="94"/>
      <c r="CP838" s="94"/>
      <c r="CQ838" s="94"/>
      <c r="CR838" s="94"/>
      <c r="CS838" s="94"/>
      <c r="CT838" s="94"/>
      <c r="CU838" s="94"/>
      <c r="CV838" s="94"/>
      <c r="CW838" s="94"/>
      <c r="CX838" s="94"/>
      <c r="CY838" s="94"/>
      <c r="CZ838" s="94"/>
      <c r="DA838" s="94"/>
      <c r="DB838" s="94"/>
      <c r="DC838" s="94"/>
      <c r="DD838" s="94"/>
      <c r="DE838" s="94"/>
      <c r="DF838" s="94"/>
      <c r="DG838" s="94"/>
      <c r="DH838" s="94"/>
      <c r="DI838" s="94"/>
      <c r="DJ838" s="94"/>
      <c r="DK838" s="94"/>
      <c r="DL838" s="94"/>
      <c r="DM838" s="94"/>
      <c r="DN838" s="94"/>
      <c r="DO838" s="94"/>
      <c r="DP838" s="94"/>
      <c r="DQ838" s="94"/>
      <c r="DR838" s="94"/>
      <c r="DS838" s="94"/>
      <c r="DT838" s="94"/>
      <c r="DU838" s="94"/>
      <c r="DV838" s="94"/>
      <c r="DW838" s="94"/>
      <c r="DX838" s="94"/>
      <c r="DY838" s="94"/>
      <c r="DZ838" s="94"/>
      <c r="EA838" s="94"/>
      <c r="EB838" s="94"/>
      <c r="EC838" s="94"/>
      <c r="ED838" s="94"/>
      <c r="EE838" s="94"/>
      <c r="EF838" s="94"/>
      <c r="EG838" s="94"/>
      <c r="EH838" s="94"/>
      <c r="EI838" s="94"/>
      <c r="EJ838" s="94"/>
      <c r="EK838" s="94"/>
      <c r="EL838" s="94"/>
      <c r="EM838" s="94"/>
      <c r="EN838" s="94"/>
      <c r="EO838" s="94"/>
      <c r="EP838" s="94"/>
      <c r="EQ838" s="94"/>
      <c r="ER838" s="94"/>
      <c r="ES838" s="94"/>
      <c r="ET838" s="94"/>
      <c r="EU838" s="94"/>
      <c r="EV838" s="94"/>
      <c r="EW838" s="94"/>
      <c r="EX838" s="94"/>
      <c r="EY838" s="94"/>
      <c r="EZ838" s="94"/>
      <c r="FA838" s="94"/>
      <c r="FB838" s="94"/>
      <c r="FC838" s="94"/>
      <c r="FD838" s="94"/>
      <c r="FE838" s="94"/>
      <c r="FF838" s="94"/>
      <c r="FG838" s="94"/>
      <c r="FH838" s="94"/>
      <c r="FI838" s="94"/>
      <c r="FJ838" s="94"/>
      <c r="FK838" s="94"/>
      <c r="FL838" s="94"/>
      <c r="FM838" s="94"/>
      <c r="FN838" s="94"/>
      <c r="FO838" s="94"/>
      <c r="FP838" s="94"/>
      <c r="FQ838" s="94"/>
      <c r="FR838" s="94"/>
      <c r="FS838" s="94"/>
      <c r="FT838" s="94"/>
      <c r="FU838" s="94"/>
      <c r="FV838" s="94"/>
      <c r="FW838" s="94"/>
      <c r="FX838" s="94"/>
      <c r="FY838" s="94"/>
      <c r="FZ838" s="94"/>
      <c r="GA838" s="94"/>
      <c r="GB838" s="94"/>
      <c r="GC838" s="94"/>
      <c r="GD838" s="94"/>
      <c r="GE838" s="94"/>
      <c r="GF838" s="94"/>
      <c r="GG838" s="94"/>
      <c r="GH838" s="94"/>
      <c r="GI838" s="94"/>
      <c r="GJ838" s="94"/>
      <c r="GK838" s="94"/>
      <c r="GL838" s="94"/>
      <c r="GM838" s="94"/>
      <c r="GN838" s="94"/>
      <c r="GO838" s="94"/>
      <c r="GP838" s="94"/>
      <c r="GQ838" s="94"/>
      <c r="GR838" s="94"/>
      <c r="GS838" s="94"/>
      <c r="GT838" s="94"/>
      <c r="GU838" s="94"/>
      <c r="GV838" s="94"/>
      <c r="GW838" s="94"/>
      <c r="GX838" s="94"/>
      <c r="GY838" s="94"/>
      <c r="GZ838" s="94"/>
      <c r="HA838" s="1"/>
      <c r="HB838" s="1"/>
    </row>
    <row r="839" spans="1:210" ht="4.2" customHeight="1">
      <c r="A839" s="1"/>
      <c r="B839" s="1"/>
      <c r="C839" s="1"/>
      <c r="D839" s="1"/>
      <c r="E839" s="380"/>
      <c r="F839" s="380"/>
      <c r="G839" s="380"/>
      <c r="H839" s="380"/>
      <c r="I839" s="380"/>
      <c r="J839" s="380"/>
      <c r="K839" s="380"/>
      <c r="L839" s="380"/>
      <c r="M839" s="381"/>
      <c r="N839" s="380"/>
      <c r="O839" s="380"/>
      <c r="P839" s="381"/>
      <c r="Q839" s="380"/>
      <c r="R839" s="1"/>
      <c r="S839" s="5"/>
      <c r="T839" s="7"/>
      <c r="U839" s="24"/>
      <c r="V839" s="1"/>
      <c r="W839" s="382"/>
      <c r="X839" s="10"/>
      <c r="Y839" s="46"/>
      <c r="Z839" s="9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383"/>
      <c r="CB839" s="383"/>
      <c r="CC839" s="383"/>
      <c r="CD839" s="383"/>
      <c r="CE839" s="383"/>
      <c r="CF839" s="383"/>
      <c r="CG839" s="383"/>
      <c r="CH839" s="383"/>
      <c r="CI839" s="383"/>
      <c r="CJ839" s="383"/>
      <c r="CK839" s="383"/>
      <c r="CL839" s="383"/>
      <c r="CM839" s="383"/>
      <c r="CN839" s="383"/>
      <c r="CO839" s="383"/>
      <c r="CP839" s="383"/>
      <c r="CQ839" s="383"/>
      <c r="CR839" s="383"/>
      <c r="CS839" s="383"/>
      <c r="CT839" s="383"/>
      <c r="CU839" s="383"/>
      <c r="CV839" s="383"/>
      <c r="CW839" s="383"/>
      <c r="CX839" s="383"/>
      <c r="CY839" s="383"/>
      <c r="CZ839" s="383"/>
      <c r="DA839" s="383"/>
      <c r="DB839" s="383"/>
      <c r="DC839" s="383"/>
      <c r="DD839" s="383"/>
      <c r="DE839" s="383"/>
      <c r="DF839" s="383"/>
      <c r="DG839" s="383"/>
      <c r="DH839" s="383"/>
      <c r="DI839" s="383"/>
      <c r="DJ839" s="383"/>
      <c r="DK839" s="383"/>
      <c r="DL839" s="383"/>
      <c r="DM839" s="383"/>
      <c r="DN839" s="383"/>
      <c r="DO839" s="383"/>
      <c r="DP839" s="383"/>
      <c r="DQ839" s="383"/>
      <c r="DR839" s="383"/>
      <c r="DS839" s="383"/>
      <c r="DT839" s="383"/>
      <c r="DU839" s="383"/>
      <c r="DV839" s="383"/>
      <c r="DW839" s="383"/>
      <c r="DX839" s="383"/>
      <c r="DY839" s="383"/>
      <c r="DZ839" s="383"/>
      <c r="EA839" s="383"/>
      <c r="EB839" s="383"/>
      <c r="EC839" s="383"/>
      <c r="ED839" s="383"/>
      <c r="EE839" s="383"/>
      <c r="EF839" s="383"/>
      <c r="EG839" s="383"/>
      <c r="EH839" s="383"/>
      <c r="EI839" s="383"/>
      <c r="EJ839" s="383"/>
      <c r="EK839" s="383"/>
      <c r="EL839" s="383"/>
      <c r="EM839" s="383"/>
      <c r="EN839" s="383"/>
      <c r="EO839" s="383"/>
      <c r="EP839" s="383"/>
      <c r="EQ839" s="383"/>
      <c r="ER839" s="383"/>
      <c r="ES839" s="383"/>
      <c r="ET839" s="383"/>
      <c r="EU839" s="383"/>
      <c r="EV839" s="383"/>
      <c r="EW839" s="383"/>
      <c r="EX839" s="383"/>
      <c r="EY839" s="383"/>
      <c r="EZ839" s="383"/>
      <c r="FA839" s="383"/>
      <c r="FB839" s="383"/>
      <c r="FC839" s="383"/>
      <c r="FD839" s="383"/>
      <c r="FE839" s="383"/>
      <c r="FF839" s="383"/>
      <c r="FG839" s="383"/>
      <c r="FH839" s="383"/>
      <c r="FI839" s="383"/>
      <c r="FJ839" s="383"/>
      <c r="FK839" s="383"/>
      <c r="FL839" s="383"/>
      <c r="FM839" s="383"/>
      <c r="FN839" s="383"/>
      <c r="FO839" s="383"/>
      <c r="FP839" s="383"/>
      <c r="FQ839" s="383"/>
      <c r="FR839" s="383"/>
      <c r="FS839" s="383"/>
      <c r="FT839" s="383"/>
      <c r="FU839" s="383"/>
      <c r="FV839" s="383"/>
      <c r="FW839" s="383"/>
      <c r="FX839" s="383"/>
      <c r="FY839" s="383"/>
      <c r="FZ839" s="383"/>
      <c r="GA839" s="383"/>
      <c r="GB839" s="383"/>
      <c r="GC839" s="383"/>
      <c r="GD839" s="383"/>
      <c r="GE839" s="383"/>
      <c r="GF839" s="383"/>
      <c r="GG839" s="383"/>
      <c r="GH839" s="383"/>
      <c r="GI839" s="383"/>
      <c r="GJ839" s="383"/>
      <c r="GK839" s="383"/>
      <c r="GL839" s="383"/>
      <c r="GM839" s="383"/>
      <c r="GN839" s="383"/>
      <c r="GO839" s="383"/>
      <c r="GP839" s="383"/>
      <c r="GQ839" s="383"/>
      <c r="GR839" s="383"/>
      <c r="GS839" s="383"/>
      <c r="GT839" s="383"/>
      <c r="GU839" s="383"/>
      <c r="GV839" s="383"/>
      <c r="GW839" s="383"/>
      <c r="GX839" s="383"/>
      <c r="GY839" s="383"/>
      <c r="GZ839" s="383"/>
      <c r="HA839" s="1"/>
      <c r="HB839" s="1"/>
    </row>
    <row r="840" spans="1:210" ht="7.2" customHeight="1">
      <c r="A840" s="1"/>
      <c r="B840" s="1"/>
      <c r="C840" s="1"/>
      <c r="D840" s="1"/>
      <c r="E840" s="263"/>
      <c r="F840" s="48"/>
      <c r="G840" s="231"/>
      <c r="H840" s="1"/>
      <c r="I840" s="1"/>
      <c r="J840" s="1"/>
      <c r="K840" s="1"/>
      <c r="L840" s="1"/>
      <c r="M840" s="5"/>
      <c r="N840" s="1"/>
      <c r="O840" s="1"/>
      <c r="P840" s="5"/>
      <c r="Q840" s="1"/>
      <c r="R840" s="1"/>
      <c r="S840" s="5"/>
      <c r="T840" s="7"/>
      <c r="U840" s="24"/>
      <c r="V840" s="1"/>
      <c r="W840" s="12"/>
      <c r="X840" s="10"/>
      <c r="Y840" s="46"/>
      <c r="Z840" s="93"/>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4"/>
      <c r="BB840" s="94"/>
      <c r="BC840" s="94"/>
      <c r="BD840" s="94"/>
      <c r="BE840" s="94"/>
      <c r="BF840" s="94"/>
      <c r="BG840" s="94"/>
      <c r="BH840" s="94"/>
      <c r="BI840" s="94"/>
      <c r="BJ840" s="94"/>
      <c r="BK840" s="94"/>
      <c r="BL840" s="94"/>
      <c r="BM840" s="94"/>
      <c r="BN840" s="94"/>
      <c r="BO840" s="94"/>
      <c r="BP840" s="94"/>
      <c r="BQ840" s="94"/>
      <c r="BR840" s="94"/>
      <c r="BS840" s="94"/>
      <c r="BT840" s="94"/>
      <c r="BU840" s="94"/>
      <c r="BV840" s="94"/>
      <c r="BW840" s="94"/>
      <c r="BX840" s="94"/>
      <c r="BY840" s="94"/>
      <c r="BZ840" s="94"/>
      <c r="CA840" s="94"/>
      <c r="CB840" s="94"/>
      <c r="CC840" s="94"/>
      <c r="CD840" s="94"/>
      <c r="CE840" s="94"/>
      <c r="CF840" s="94"/>
      <c r="CG840" s="94"/>
      <c r="CH840" s="94"/>
      <c r="CI840" s="94"/>
      <c r="CJ840" s="94"/>
      <c r="CK840" s="94"/>
      <c r="CL840" s="94"/>
      <c r="CM840" s="94"/>
      <c r="CN840" s="94"/>
      <c r="CO840" s="94"/>
      <c r="CP840" s="94"/>
      <c r="CQ840" s="94"/>
      <c r="CR840" s="94"/>
      <c r="CS840" s="94"/>
      <c r="CT840" s="94"/>
      <c r="CU840" s="94"/>
      <c r="CV840" s="94"/>
      <c r="CW840" s="94"/>
      <c r="CX840" s="94"/>
      <c r="CY840" s="94"/>
      <c r="CZ840" s="94"/>
      <c r="DA840" s="94"/>
      <c r="DB840" s="94"/>
      <c r="DC840" s="94"/>
      <c r="DD840" s="94"/>
      <c r="DE840" s="94"/>
      <c r="DF840" s="94"/>
      <c r="DG840" s="94"/>
      <c r="DH840" s="94"/>
      <c r="DI840" s="94"/>
      <c r="DJ840" s="94"/>
      <c r="DK840" s="94"/>
      <c r="DL840" s="94"/>
      <c r="DM840" s="94"/>
      <c r="DN840" s="94"/>
      <c r="DO840" s="94"/>
      <c r="DP840" s="94"/>
      <c r="DQ840" s="94"/>
      <c r="DR840" s="94"/>
      <c r="DS840" s="94"/>
      <c r="DT840" s="94"/>
      <c r="DU840" s="94"/>
      <c r="DV840" s="94"/>
      <c r="DW840" s="94"/>
      <c r="DX840" s="94"/>
      <c r="DY840" s="94"/>
      <c r="DZ840" s="94"/>
      <c r="EA840" s="94"/>
      <c r="EB840" s="94"/>
      <c r="EC840" s="94"/>
      <c r="ED840" s="94"/>
      <c r="EE840" s="94"/>
      <c r="EF840" s="94"/>
      <c r="EG840" s="94"/>
      <c r="EH840" s="94"/>
      <c r="EI840" s="94"/>
      <c r="EJ840" s="94"/>
      <c r="EK840" s="94"/>
      <c r="EL840" s="94"/>
      <c r="EM840" s="94"/>
      <c r="EN840" s="94"/>
      <c r="EO840" s="94"/>
      <c r="EP840" s="94"/>
      <c r="EQ840" s="94"/>
      <c r="ER840" s="94"/>
      <c r="ES840" s="94"/>
      <c r="ET840" s="94"/>
      <c r="EU840" s="94"/>
      <c r="EV840" s="94"/>
      <c r="EW840" s="94"/>
      <c r="EX840" s="94"/>
      <c r="EY840" s="94"/>
      <c r="EZ840" s="94"/>
      <c r="FA840" s="94"/>
      <c r="FB840" s="94"/>
      <c r="FC840" s="94"/>
      <c r="FD840" s="94"/>
      <c r="FE840" s="94"/>
      <c r="FF840" s="94"/>
      <c r="FG840" s="94"/>
      <c r="FH840" s="94"/>
      <c r="FI840" s="94"/>
      <c r="FJ840" s="94"/>
      <c r="FK840" s="94"/>
      <c r="FL840" s="94"/>
      <c r="FM840" s="94"/>
      <c r="FN840" s="94"/>
      <c r="FO840" s="94"/>
      <c r="FP840" s="94"/>
      <c r="FQ840" s="94"/>
      <c r="FR840" s="94"/>
      <c r="FS840" s="94"/>
      <c r="FT840" s="94"/>
      <c r="FU840" s="94"/>
      <c r="FV840" s="94"/>
      <c r="FW840" s="94"/>
      <c r="FX840" s="94"/>
      <c r="FY840" s="94"/>
      <c r="FZ840" s="94"/>
      <c r="GA840" s="94"/>
      <c r="GB840" s="94"/>
      <c r="GC840" s="94"/>
      <c r="GD840" s="94"/>
      <c r="GE840" s="94"/>
      <c r="GF840" s="94"/>
      <c r="GG840" s="94"/>
      <c r="GH840" s="94"/>
      <c r="GI840" s="94"/>
      <c r="GJ840" s="94"/>
      <c r="GK840" s="94"/>
      <c r="GL840" s="94"/>
      <c r="GM840" s="94"/>
      <c r="GN840" s="94"/>
      <c r="GO840" s="94"/>
      <c r="GP840" s="94"/>
      <c r="GQ840" s="94"/>
      <c r="GR840" s="94"/>
      <c r="GS840" s="94"/>
      <c r="GT840" s="94"/>
      <c r="GU840" s="94"/>
      <c r="GV840" s="94"/>
      <c r="GW840" s="94"/>
      <c r="GX840" s="94"/>
      <c r="GY840" s="94"/>
      <c r="GZ840" s="94"/>
      <c r="HA840" s="1"/>
      <c r="HB840" s="1"/>
    </row>
    <row r="841" spans="1:210" s="23" customFormat="1" ht="12.6" thickBot="1">
      <c r="A841" s="19"/>
      <c r="B841" s="244" t="s">
        <v>207</v>
      </c>
      <c r="C841" s="19"/>
      <c r="D841" s="19"/>
      <c r="E841" s="269"/>
      <c r="F841" s="52"/>
      <c r="G841" s="385" t="s">
        <v>6</v>
      </c>
      <c r="H841" s="386"/>
      <c r="I841" s="387" t="s">
        <v>211</v>
      </c>
      <c r="J841" s="386"/>
      <c r="K841" s="386"/>
      <c r="L841" s="386"/>
      <c r="M841" s="378" t="s">
        <v>6</v>
      </c>
      <c r="N841" s="388" t="s">
        <v>196</v>
      </c>
      <c r="O841" s="19"/>
      <c r="P841" s="20"/>
      <c r="Q841" s="19"/>
      <c r="R841" s="19"/>
      <c r="S841" s="19"/>
      <c r="T841" s="19"/>
      <c r="U841" s="19"/>
      <c r="V841" s="19"/>
      <c r="W841" s="21"/>
      <c r="X841" s="22"/>
      <c r="Y841" s="47"/>
      <c r="Z841" s="96"/>
      <c r="AA841" s="97"/>
      <c r="AB841" s="97"/>
      <c r="AC841" s="97"/>
      <c r="AD841" s="97"/>
      <c r="AE841" s="97"/>
      <c r="AF841" s="97"/>
      <c r="AG841" s="97"/>
      <c r="AH841" s="97"/>
      <c r="AI841" s="97"/>
      <c r="AJ841" s="97"/>
      <c r="AK841" s="97"/>
      <c r="AL841" s="97"/>
      <c r="AM841" s="97"/>
      <c r="AN841" s="97"/>
      <c r="AO841" s="97"/>
      <c r="AP841" s="97"/>
      <c r="AQ841" s="97"/>
      <c r="AR841" s="97"/>
      <c r="AS841" s="97"/>
      <c r="AT841" s="97"/>
      <c r="AU841" s="97"/>
      <c r="AV841" s="97"/>
      <c r="AW841" s="97"/>
      <c r="AX841" s="97"/>
      <c r="AY841" s="97"/>
      <c r="AZ841" s="97"/>
      <c r="BA841" s="97"/>
      <c r="BB841" s="97"/>
      <c r="BC841" s="97"/>
      <c r="BD841" s="97"/>
      <c r="BE841" s="97"/>
      <c r="BF841" s="97"/>
      <c r="BG841" s="97"/>
      <c r="BH841" s="97"/>
      <c r="BI841" s="97"/>
      <c r="BJ841" s="97"/>
      <c r="BK841" s="97"/>
      <c r="BL841" s="97"/>
      <c r="BM841" s="97"/>
      <c r="BN841" s="97"/>
      <c r="BO841" s="97"/>
      <c r="BP841" s="97"/>
      <c r="BQ841" s="97"/>
      <c r="BR841" s="97"/>
      <c r="BS841" s="97"/>
      <c r="BT841" s="97"/>
      <c r="BU841" s="97"/>
      <c r="BV841" s="97"/>
      <c r="BW841" s="97"/>
      <c r="BX841" s="97"/>
      <c r="BY841" s="97"/>
      <c r="BZ841" s="97"/>
      <c r="CA841" s="97"/>
      <c r="CB841" s="97"/>
      <c r="CC841" s="97"/>
      <c r="CD841" s="97"/>
      <c r="CE841" s="97"/>
      <c r="CF841" s="97"/>
      <c r="CG841" s="97"/>
      <c r="CH841" s="97"/>
      <c r="CI841" s="97"/>
      <c r="CJ841" s="97"/>
      <c r="CK841" s="97"/>
      <c r="CL841" s="97"/>
      <c r="CM841" s="97"/>
      <c r="CN841" s="97"/>
      <c r="CO841" s="97"/>
      <c r="CP841" s="97"/>
      <c r="CQ841" s="97"/>
      <c r="CR841" s="97"/>
      <c r="CS841" s="97"/>
      <c r="CT841" s="97"/>
      <c r="CU841" s="97"/>
      <c r="CV841" s="97"/>
      <c r="CW841" s="97"/>
      <c r="CX841" s="97"/>
      <c r="CY841" s="97"/>
      <c r="CZ841" s="97"/>
      <c r="DA841" s="97"/>
      <c r="DB841" s="97"/>
      <c r="DC841" s="97"/>
      <c r="DD841" s="97"/>
      <c r="DE841" s="97"/>
      <c r="DF841" s="97"/>
      <c r="DG841" s="97"/>
      <c r="DH841" s="97"/>
      <c r="DI841" s="97"/>
      <c r="DJ841" s="97"/>
      <c r="DK841" s="97"/>
      <c r="DL841" s="97"/>
      <c r="DM841" s="97"/>
      <c r="DN841" s="97"/>
      <c r="DO841" s="97"/>
      <c r="DP841" s="97"/>
      <c r="DQ841" s="97"/>
      <c r="DR841" s="97"/>
      <c r="DS841" s="97"/>
      <c r="DT841" s="97"/>
      <c r="DU841" s="97"/>
      <c r="DV841" s="97"/>
      <c r="DW841" s="97"/>
      <c r="DX841" s="97"/>
      <c r="DY841" s="97"/>
      <c r="DZ841" s="97"/>
      <c r="EA841" s="97"/>
      <c r="EB841" s="97"/>
      <c r="EC841" s="97"/>
      <c r="ED841" s="97"/>
      <c r="EE841" s="97"/>
      <c r="EF841" s="97"/>
      <c r="EG841" s="97"/>
      <c r="EH841" s="97"/>
      <c r="EI841" s="97"/>
      <c r="EJ841" s="97"/>
      <c r="EK841" s="97"/>
      <c r="EL841" s="97"/>
      <c r="EM841" s="97"/>
      <c r="EN841" s="97"/>
      <c r="EO841" s="97"/>
      <c r="EP841" s="97"/>
      <c r="EQ841" s="97"/>
      <c r="ER841" s="97"/>
      <c r="ES841" s="97"/>
      <c r="ET841" s="97"/>
      <c r="EU841" s="97"/>
      <c r="EV841" s="97"/>
      <c r="EW841" s="97"/>
      <c r="EX841" s="97"/>
      <c r="EY841" s="97"/>
      <c r="EZ841" s="97"/>
      <c r="FA841" s="97"/>
      <c r="FB841" s="97"/>
      <c r="FC841" s="97"/>
      <c r="FD841" s="97"/>
      <c r="FE841" s="97"/>
      <c r="FF841" s="97"/>
      <c r="FG841" s="97"/>
      <c r="FH841" s="97"/>
      <c r="FI841" s="97"/>
      <c r="FJ841" s="97"/>
      <c r="FK841" s="97"/>
      <c r="FL841" s="97"/>
      <c r="FM841" s="97"/>
      <c r="FN841" s="97"/>
      <c r="FO841" s="97"/>
      <c r="FP841" s="97"/>
      <c r="FQ841" s="97"/>
      <c r="FR841" s="97"/>
      <c r="FS841" s="97"/>
      <c r="FT841" s="97"/>
      <c r="FU841" s="97"/>
      <c r="FV841" s="97"/>
      <c r="FW841" s="97"/>
      <c r="FX841" s="97"/>
      <c r="FY841" s="97"/>
      <c r="FZ841" s="97"/>
      <c r="GA841" s="97"/>
      <c r="GB841" s="97"/>
      <c r="GC841" s="97"/>
      <c r="GD841" s="97"/>
      <c r="GE841" s="97"/>
      <c r="GF841" s="97"/>
      <c r="GG841" s="97"/>
      <c r="GH841" s="97"/>
      <c r="GI841" s="97"/>
      <c r="GJ841" s="97"/>
      <c r="GK841" s="97"/>
      <c r="GL841" s="97"/>
      <c r="GM841" s="97"/>
      <c r="GN841" s="97"/>
      <c r="GO841" s="97"/>
      <c r="GP841" s="97"/>
      <c r="GQ841" s="97"/>
      <c r="GR841" s="97"/>
      <c r="GS841" s="97"/>
      <c r="GT841" s="97"/>
      <c r="GU841" s="97"/>
      <c r="GV841" s="97"/>
      <c r="GW841" s="97"/>
      <c r="GX841" s="97"/>
      <c r="GY841" s="97"/>
      <c r="GZ841" s="97"/>
      <c r="HA841" s="19"/>
      <c r="HB841" s="19"/>
    </row>
    <row r="842" spans="1:210" ht="4.2" customHeight="1" thickTop="1">
      <c r="A842" s="1"/>
      <c r="B842" s="1"/>
      <c r="C842" s="1"/>
      <c r="D842" s="1"/>
      <c r="E842" s="263"/>
      <c r="F842" s="48"/>
      <c r="G842" s="384"/>
      <c r="H842" s="380"/>
      <c r="I842" s="380"/>
      <c r="J842" s="380"/>
      <c r="K842" s="380"/>
      <c r="L842" s="380"/>
      <c r="M842" s="381"/>
      <c r="N842" s="389"/>
      <c r="O842" s="1"/>
      <c r="P842" s="5"/>
      <c r="Q842" s="1"/>
      <c r="R842" s="1"/>
      <c r="S842" s="5"/>
      <c r="T842" s="7"/>
      <c r="U842" s="24"/>
      <c r="V842" s="1"/>
      <c r="W842" s="12"/>
      <c r="X842" s="10"/>
      <c r="Y842" s="46"/>
      <c r="Z842" s="93"/>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94"/>
      <c r="CD842" s="94"/>
      <c r="CE842" s="94"/>
      <c r="CF842" s="94"/>
      <c r="CG842" s="94"/>
      <c r="CH842" s="94"/>
      <c r="CI842" s="94"/>
      <c r="CJ842" s="94"/>
      <c r="CK842" s="94"/>
      <c r="CL842" s="94"/>
      <c r="CM842" s="94"/>
      <c r="CN842" s="94"/>
      <c r="CO842" s="94"/>
      <c r="CP842" s="94"/>
      <c r="CQ842" s="94"/>
      <c r="CR842" s="94"/>
      <c r="CS842" s="94"/>
      <c r="CT842" s="94"/>
      <c r="CU842" s="94"/>
      <c r="CV842" s="94"/>
      <c r="CW842" s="94"/>
      <c r="CX842" s="94"/>
      <c r="CY842" s="94"/>
      <c r="CZ842" s="94"/>
      <c r="DA842" s="94"/>
      <c r="DB842" s="94"/>
      <c r="DC842" s="94"/>
      <c r="DD842" s="94"/>
      <c r="DE842" s="94"/>
      <c r="DF842" s="94"/>
      <c r="DG842" s="94"/>
      <c r="DH842" s="94"/>
      <c r="DI842" s="94"/>
      <c r="DJ842" s="94"/>
      <c r="DK842" s="94"/>
      <c r="DL842" s="94"/>
      <c r="DM842" s="94"/>
      <c r="DN842" s="94"/>
      <c r="DO842" s="94"/>
      <c r="DP842" s="94"/>
      <c r="DQ842" s="94"/>
      <c r="DR842" s="94"/>
      <c r="DS842" s="94"/>
      <c r="DT842" s="94"/>
      <c r="DU842" s="94"/>
      <c r="DV842" s="94"/>
      <c r="DW842" s="94"/>
      <c r="DX842" s="94"/>
      <c r="DY842" s="94"/>
      <c r="DZ842" s="94"/>
      <c r="EA842" s="94"/>
      <c r="EB842" s="94"/>
      <c r="EC842" s="94"/>
      <c r="ED842" s="94"/>
      <c r="EE842" s="94"/>
      <c r="EF842" s="94"/>
      <c r="EG842" s="94"/>
      <c r="EH842" s="94"/>
      <c r="EI842" s="94"/>
      <c r="EJ842" s="94"/>
      <c r="EK842" s="94"/>
      <c r="EL842" s="94"/>
      <c r="EM842" s="94"/>
      <c r="EN842" s="94"/>
      <c r="EO842" s="94"/>
      <c r="EP842" s="94"/>
      <c r="EQ842" s="94"/>
      <c r="ER842" s="94"/>
      <c r="ES842" s="94"/>
      <c r="ET842" s="94"/>
      <c r="EU842" s="94"/>
      <c r="EV842" s="94"/>
      <c r="EW842" s="94"/>
      <c r="EX842" s="94"/>
      <c r="EY842" s="94"/>
      <c r="EZ842" s="94"/>
      <c r="FA842" s="94"/>
      <c r="FB842" s="94"/>
      <c r="FC842" s="94"/>
      <c r="FD842" s="94"/>
      <c r="FE842" s="94"/>
      <c r="FF842" s="94"/>
      <c r="FG842" s="94"/>
      <c r="FH842" s="94"/>
      <c r="FI842" s="94"/>
      <c r="FJ842" s="94"/>
      <c r="FK842" s="94"/>
      <c r="FL842" s="94"/>
      <c r="FM842" s="94"/>
      <c r="FN842" s="94"/>
      <c r="FO842" s="94"/>
      <c r="FP842" s="94"/>
      <c r="FQ842" s="94"/>
      <c r="FR842" s="94"/>
      <c r="FS842" s="94"/>
      <c r="FT842" s="94"/>
      <c r="FU842" s="94"/>
      <c r="FV842" s="94"/>
      <c r="FW842" s="94"/>
      <c r="FX842" s="94"/>
      <c r="FY842" s="94"/>
      <c r="FZ842" s="94"/>
      <c r="GA842" s="94"/>
      <c r="GB842" s="94"/>
      <c r="GC842" s="94"/>
      <c r="GD842" s="94"/>
      <c r="GE842" s="94"/>
      <c r="GF842" s="94"/>
      <c r="GG842" s="94"/>
      <c r="GH842" s="94"/>
      <c r="GI842" s="94"/>
      <c r="GJ842" s="94"/>
      <c r="GK842" s="94"/>
      <c r="GL842" s="94"/>
      <c r="GM842" s="94"/>
      <c r="GN842" s="94"/>
      <c r="GO842" s="94"/>
      <c r="GP842" s="94"/>
      <c r="GQ842" s="94"/>
      <c r="GR842" s="94"/>
      <c r="GS842" s="94"/>
      <c r="GT842" s="94"/>
      <c r="GU842" s="94"/>
      <c r="GV842" s="94"/>
      <c r="GW842" s="94"/>
      <c r="GX842" s="94"/>
      <c r="GY842" s="94"/>
      <c r="GZ842" s="94"/>
      <c r="HA842" s="1"/>
      <c r="HB842" s="1"/>
    </row>
    <row r="843" spans="1:210" ht="4.2" customHeight="1">
      <c r="A843" s="1"/>
      <c r="B843" s="1"/>
      <c r="C843" s="14"/>
      <c r="D843" s="14"/>
      <c r="E843" s="264"/>
      <c r="F843" s="14"/>
      <c r="G843" s="304"/>
      <c r="H843" s="14"/>
      <c r="I843" s="14"/>
      <c r="J843" s="14"/>
      <c r="K843" s="14"/>
      <c r="L843" s="14"/>
      <c r="M843" s="15"/>
      <c r="N843" s="14"/>
      <c r="O843" s="14"/>
      <c r="P843" s="15"/>
      <c r="Q843" s="14"/>
      <c r="R843" s="14"/>
      <c r="S843" s="15"/>
      <c r="T843" s="180"/>
      <c r="U843" s="24"/>
      <c r="V843" s="1"/>
      <c r="W843" s="12"/>
      <c r="X843" s="10"/>
      <c r="Y843" s="46"/>
      <c r="Z843" s="93"/>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4"/>
      <c r="BB843" s="94"/>
      <c r="BC843" s="94"/>
      <c r="BD843" s="94"/>
      <c r="BE843" s="94"/>
      <c r="BF843" s="94"/>
      <c r="BG843" s="94"/>
      <c r="BH843" s="94"/>
      <c r="BI843" s="94"/>
      <c r="BJ843" s="94"/>
      <c r="BK843" s="94"/>
      <c r="BL843" s="94"/>
      <c r="BM843" s="94"/>
      <c r="BN843" s="94"/>
      <c r="BO843" s="94"/>
      <c r="BP843" s="94"/>
      <c r="BQ843" s="94"/>
      <c r="BR843" s="94"/>
      <c r="BS843" s="94"/>
      <c r="BT843" s="94"/>
      <c r="BU843" s="94"/>
      <c r="BV843" s="94"/>
      <c r="BW843" s="94"/>
      <c r="BX843" s="94"/>
      <c r="BY843" s="94"/>
      <c r="BZ843" s="94"/>
      <c r="CA843" s="94"/>
      <c r="CB843" s="94"/>
      <c r="CC843" s="94"/>
      <c r="CD843" s="94"/>
      <c r="CE843" s="94"/>
      <c r="CF843" s="94"/>
      <c r="CG843" s="94"/>
      <c r="CH843" s="94"/>
      <c r="CI843" s="94"/>
      <c r="CJ843" s="94"/>
      <c r="CK843" s="94"/>
      <c r="CL843" s="94"/>
      <c r="CM843" s="94"/>
      <c r="CN843" s="94"/>
      <c r="CO843" s="94"/>
      <c r="CP843" s="94"/>
      <c r="CQ843" s="94"/>
      <c r="CR843" s="94"/>
      <c r="CS843" s="94"/>
      <c r="CT843" s="94"/>
      <c r="CU843" s="94"/>
      <c r="CV843" s="94"/>
      <c r="CW843" s="94"/>
      <c r="CX843" s="94"/>
      <c r="CY843" s="94"/>
      <c r="CZ843" s="94"/>
      <c r="DA843" s="94"/>
      <c r="DB843" s="94"/>
      <c r="DC843" s="94"/>
      <c r="DD843" s="94"/>
      <c r="DE843" s="94"/>
      <c r="DF843" s="94"/>
      <c r="DG843" s="94"/>
      <c r="DH843" s="94"/>
      <c r="DI843" s="94"/>
      <c r="DJ843" s="94"/>
      <c r="DK843" s="94"/>
      <c r="DL843" s="94"/>
      <c r="DM843" s="94"/>
      <c r="DN843" s="94"/>
      <c r="DO843" s="94"/>
      <c r="DP843" s="94"/>
      <c r="DQ843" s="94"/>
      <c r="DR843" s="94"/>
      <c r="DS843" s="94"/>
      <c r="DT843" s="94"/>
      <c r="DU843" s="94"/>
      <c r="DV843" s="94"/>
      <c r="DW843" s="94"/>
      <c r="DX843" s="94"/>
      <c r="DY843" s="94"/>
      <c r="DZ843" s="94"/>
      <c r="EA843" s="94"/>
      <c r="EB843" s="94"/>
      <c r="EC843" s="94"/>
      <c r="ED843" s="94"/>
      <c r="EE843" s="94"/>
      <c r="EF843" s="94"/>
      <c r="EG843" s="94"/>
      <c r="EH843" s="94"/>
      <c r="EI843" s="94"/>
      <c r="EJ843" s="94"/>
      <c r="EK843" s="94"/>
      <c r="EL843" s="94"/>
      <c r="EM843" s="94"/>
      <c r="EN843" s="94"/>
      <c r="EO843" s="94"/>
      <c r="EP843" s="94"/>
      <c r="EQ843" s="94"/>
      <c r="ER843" s="94"/>
      <c r="ES843" s="94"/>
      <c r="ET843" s="94"/>
      <c r="EU843" s="94"/>
      <c r="EV843" s="94"/>
      <c r="EW843" s="94"/>
      <c r="EX843" s="94"/>
      <c r="EY843" s="94"/>
      <c r="EZ843" s="94"/>
      <c r="FA843" s="94"/>
      <c r="FB843" s="94"/>
      <c r="FC843" s="94"/>
      <c r="FD843" s="94"/>
      <c r="FE843" s="94"/>
      <c r="FF843" s="94"/>
      <c r="FG843" s="94"/>
      <c r="FH843" s="94"/>
      <c r="FI843" s="94"/>
      <c r="FJ843" s="94"/>
      <c r="FK843" s="94"/>
      <c r="FL843" s="94"/>
      <c r="FM843" s="94"/>
      <c r="FN843" s="94"/>
      <c r="FO843" s="94"/>
      <c r="FP843" s="94"/>
      <c r="FQ843" s="94"/>
      <c r="FR843" s="94"/>
      <c r="FS843" s="94"/>
      <c r="FT843" s="94"/>
      <c r="FU843" s="94"/>
      <c r="FV843" s="94"/>
      <c r="FW843" s="94"/>
      <c r="FX843" s="94"/>
      <c r="FY843" s="94"/>
      <c r="FZ843" s="94"/>
      <c r="GA843" s="94"/>
      <c r="GB843" s="94"/>
      <c r="GC843" s="94"/>
      <c r="GD843" s="94"/>
      <c r="GE843" s="94"/>
      <c r="GF843" s="94"/>
      <c r="GG843" s="94"/>
      <c r="GH843" s="94"/>
      <c r="GI843" s="94"/>
      <c r="GJ843" s="94"/>
      <c r="GK843" s="94"/>
      <c r="GL843" s="94"/>
      <c r="GM843" s="94"/>
      <c r="GN843" s="94"/>
      <c r="GO843" s="94"/>
      <c r="GP843" s="94"/>
      <c r="GQ843" s="94"/>
      <c r="GR843" s="94"/>
      <c r="GS843" s="94"/>
      <c r="GT843" s="94"/>
      <c r="GU843" s="94"/>
      <c r="GV843" s="94"/>
      <c r="GW843" s="94"/>
      <c r="GX843" s="94"/>
      <c r="GY843" s="94"/>
      <c r="GZ843" s="94"/>
      <c r="HA843" s="1"/>
      <c r="HB843" s="1"/>
    </row>
    <row r="844" spans="1:210">
      <c r="A844" s="1"/>
      <c r="B844" s="1"/>
      <c r="C844" s="1"/>
      <c r="D844" s="196" t="s">
        <v>65</v>
      </c>
      <c r="E844" s="263"/>
      <c r="F844" s="48"/>
      <c r="G844" s="231" t="s">
        <v>6</v>
      </c>
      <c r="H844" s="1"/>
      <c r="I844" s="1" t="s">
        <v>208</v>
      </c>
      <c r="J844" s="1"/>
      <c r="K844" s="1"/>
      <c r="L844" s="1"/>
      <c r="M844" s="5"/>
      <c r="N844" s="19"/>
      <c r="O844" s="1"/>
      <c r="P844" s="5"/>
      <c r="Q844" s="1" t="s">
        <v>205</v>
      </c>
      <c r="R844" s="1"/>
      <c r="S844" s="1"/>
      <c r="T844" s="7"/>
      <c r="U844" s="1"/>
      <c r="V844" s="1"/>
      <c r="W844" s="12"/>
      <c r="X844" s="10"/>
      <c r="Y844" s="5" t="s">
        <v>6</v>
      </c>
      <c r="Z844" s="93"/>
      <c r="AA844" s="198"/>
      <c r="AB844" s="198"/>
      <c r="AC844" s="198"/>
      <c r="AD844" s="198"/>
      <c r="AE844" s="198"/>
      <c r="AF844" s="198"/>
      <c r="AG844" s="198"/>
      <c r="AH844" s="198"/>
      <c r="AI844" s="198"/>
      <c r="AJ844" s="198"/>
      <c r="AK844" s="198"/>
      <c r="AL844" s="198"/>
      <c r="AM844" s="198"/>
      <c r="AN844" s="198"/>
      <c r="AO844" s="198"/>
      <c r="AP844" s="198"/>
      <c r="AQ844" s="198"/>
      <c r="AR844" s="198"/>
      <c r="AS844" s="198"/>
      <c r="AT844" s="198"/>
      <c r="AU844" s="198"/>
      <c r="AV844" s="198"/>
      <c r="AW844" s="198"/>
      <c r="AX844" s="198"/>
      <c r="AY844" s="198"/>
      <c r="AZ844" s="198"/>
      <c r="BA844" s="198"/>
      <c r="BB844" s="198"/>
      <c r="BC844" s="198"/>
      <c r="BD844" s="198"/>
      <c r="BE844" s="198"/>
      <c r="BF844" s="198"/>
      <c r="BG844" s="198"/>
      <c r="BH844" s="198"/>
      <c r="BI844" s="198"/>
      <c r="BJ844" s="198"/>
      <c r="BK844" s="198"/>
      <c r="BL844" s="198"/>
      <c r="BM844" s="198"/>
      <c r="BN844" s="198"/>
      <c r="BO844" s="198"/>
      <c r="BP844" s="198"/>
      <c r="BQ844" s="198"/>
      <c r="BR844" s="198"/>
      <c r="BS844" s="198"/>
      <c r="BT844" s="198"/>
      <c r="BU844" s="198"/>
      <c r="BV844" s="198"/>
      <c r="BW844" s="198"/>
      <c r="BX844" s="198"/>
      <c r="BY844" s="198"/>
      <c r="BZ844" s="198"/>
      <c r="CA844" s="198"/>
      <c r="CB844" s="198"/>
      <c r="CC844" s="198"/>
      <c r="CD844" s="198"/>
      <c r="CE844" s="198"/>
      <c r="CF844" s="198"/>
      <c r="CG844" s="198"/>
      <c r="CH844" s="198"/>
      <c r="CI844" s="198"/>
      <c r="CJ844" s="198"/>
      <c r="CK844" s="198"/>
      <c r="CL844" s="198"/>
      <c r="CM844" s="198"/>
      <c r="CN844" s="198"/>
      <c r="CO844" s="198"/>
      <c r="CP844" s="198"/>
      <c r="CQ844" s="198"/>
      <c r="CR844" s="198"/>
      <c r="CS844" s="198"/>
      <c r="CT844" s="198"/>
      <c r="CU844" s="198"/>
      <c r="CV844" s="198"/>
      <c r="CW844" s="198"/>
      <c r="CX844" s="198"/>
      <c r="CY844" s="198"/>
      <c r="CZ844" s="198"/>
      <c r="DA844" s="198"/>
      <c r="DB844" s="198"/>
      <c r="DC844" s="198"/>
      <c r="DD844" s="198"/>
      <c r="DE844" s="198"/>
      <c r="DF844" s="198"/>
      <c r="DG844" s="198"/>
      <c r="DH844" s="198"/>
      <c r="DI844" s="198"/>
      <c r="DJ844" s="198"/>
      <c r="DK844" s="198"/>
      <c r="DL844" s="198"/>
      <c r="DM844" s="198"/>
      <c r="DN844" s="198"/>
      <c r="DO844" s="198"/>
      <c r="DP844" s="198"/>
      <c r="DQ844" s="198"/>
      <c r="DR844" s="198"/>
      <c r="DS844" s="198"/>
      <c r="DT844" s="198"/>
      <c r="DU844" s="198"/>
      <c r="DV844" s="198"/>
      <c r="DW844" s="198"/>
      <c r="DX844" s="198"/>
      <c r="DY844" s="198"/>
      <c r="DZ844" s="198"/>
      <c r="EA844" s="198"/>
      <c r="EB844" s="198"/>
      <c r="EC844" s="198"/>
      <c r="ED844" s="198"/>
      <c r="EE844" s="198"/>
      <c r="EF844" s="198"/>
      <c r="EG844" s="198"/>
      <c r="EH844" s="198"/>
      <c r="EI844" s="198"/>
      <c r="EJ844" s="198"/>
      <c r="EK844" s="198"/>
      <c r="EL844" s="198"/>
      <c r="EM844" s="198"/>
      <c r="EN844" s="198"/>
      <c r="EO844" s="198"/>
      <c r="EP844" s="198"/>
      <c r="EQ844" s="198"/>
      <c r="ER844" s="198"/>
      <c r="ES844" s="198"/>
      <c r="ET844" s="198"/>
      <c r="EU844" s="198"/>
      <c r="EV844" s="198"/>
      <c r="EW844" s="198"/>
      <c r="EX844" s="198"/>
      <c r="EY844" s="198"/>
      <c r="EZ844" s="198"/>
      <c r="FA844" s="198"/>
      <c r="FB844" s="198"/>
      <c r="FC844" s="198"/>
      <c r="FD844" s="198"/>
      <c r="FE844" s="198"/>
      <c r="FF844" s="198"/>
      <c r="FG844" s="198"/>
      <c r="FH844" s="198"/>
      <c r="FI844" s="198"/>
      <c r="FJ844" s="198"/>
      <c r="FK844" s="198"/>
      <c r="FL844" s="198"/>
      <c r="FM844" s="198"/>
      <c r="FN844" s="198"/>
      <c r="FO844" s="198"/>
      <c r="FP844" s="198"/>
      <c r="FQ844" s="198"/>
      <c r="FR844" s="198"/>
      <c r="FS844" s="198"/>
      <c r="FT844" s="198"/>
      <c r="FU844" s="198"/>
      <c r="FV844" s="198"/>
      <c r="FW844" s="198"/>
      <c r="FX844" s="198"/>
      <c r="FY844" s="198"/>
      <c r="FZ844" s="198"/>
      <c r="GA844" s="198"/>
      <c r="GB844" s="198"/>
      <c r="GC844" s="198"/>
      <c r="GD844" s="198"/>
      <c r="GE844" s="198"/>
      <c r="GF844" s="198"/>
      <c r="GG844" s="198"/>
      <c r="GH844" s="198"/>
      <c r="GI844" s="198"/>
      <c r="GJ844" s="198"/>
      <c r="GK844" s="198"/>
      <c r="GL844" s="198"/>
      <c r="GM844" s="198"/>
      <c r="GN844" s="198"/>
      <c r="GO844" s="198"/>
      <c r="GP844" s="198"/>
      <c r="GQ844" s="198"/>
      <c r="GR844" s="198"/>
      <c r="GS844" s="198"/>
      <c r="GT844" s="198"/>
      <c r="GU844" s="198"/>
      <c r="GV844" s="198"/>
      <c r="GW844" s="198"/>
      <c r="GX844" s="198"/>
      <c r="GY844" s="198"/>
      <c r="GZ844" s="198"/>
      <c r="HA844" s="1"/>
      <c r="HB844" s="1"/>
    </row>
    <row r="845" spans="1:210" ht="4.2" customHeight="1">
      <c r="A845" s="1"/>
      <c r="B845" s="1"/>
      <c r="C845" s="1"/>
      <c r="D845" s="14"/>
      <c r="E845" s="264"/>
      <c r="F845" s="14"/>
      <c r="G845" s="304"/>
      <c r="H845" s="14"/>
      <c r="I845" s="14"/>
      <c r="J845" s="14"/>
      <c r="K845" s="14"/>
      <c r="L845" s="14"/>
      <c r="M845" s="15"/>
      <c r="N845" s="14"/>
      <c r="O845" s="14"/>
      <c r="P845" s="15"/>
      <c r="Q845" s="14"/>
      <c r="R845" s="14"/>
      <c r="S845" s="15"/>
      <c r="T845" s="180"/>
      <c r="U845" s="24"/>
      <c r="V845" s="1"/>
      <c r="W845" s="12"/>
      <c r="X845" s="10"/>
      <c r="Y845" s="46"/>
      <c r="Z845" s="93"/>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94"/>
      <c r="CD845" s="94"/>
      <c r="CE845" s="94"/>
      <c r="CF845" s="94"/>
      <c r="CG845" s="94"/>
      <c r="CH845" s="94"/>
      <c r="CI845" s="94"/>
      <c r="CJ845" s="94"/>
      <c r="CK845" s="94"/>
      <c r="CL845" s="94"/>
      <c r="CM845" s="94"/>
      <c r="CN845" s="94"/>
      <c r="CO845" s="94"/>
      <c r="CP845" s="94"/>
      <c r="CQ845" s="94"/>
      <c r="CR845" s="94"/>
      <c r="CS845" s="94"/>
      <c r="CT845" s="94"/>
      <c r="CU845" s="94"/>
      <c r="CV845" s="94"/>
      <c r="CW845" s="94"/>
      <c r="CX845" s="94"/>
      <c r="CY845" s="94"/>
      <c r="CZ845" s="94"/>
      <c r="DA845" s="94"/>
      <c r="DB845" s="94"/>
      <c r="DC845" s="94"/>
      <c r="DD845" s="94"/>
      <c r="DE845" s="94"/>
      <c r="DF845" s="94"/>
      <c r="DG845" s="94"/>
      <c r="DH845" s="94"/>
      <c r="DI845" s="94"/>
      <c r="DJ845" s="94"/>
      <c r="DK845" s="94"/>
      <c r="DL845" s="94"/>
      <c r="DM845" s="94"/>
      <c r="DN845" s="94"/>
      <c r="DO845" s="94"/>
      <c r="DP845" s="94"/>
      <c r="DQ845" s="94"/>
      <c r="DR845" s="94"/>
      <c r="DS845" s="94"/>
      <c r="DT845" s="94"/>
      <c r="DU845" s="94"/>
      <c r="DV845" s="94"/>
      <c r="DW845" s="94"/>
      <c r="DX845" s="94"/>
      <c r="DY845" s="94"/>
      <c r="DZ845" s="94"/>
      <c r="EA845" s="94"/>
      <c r="EB845" s="94"/>
      <c r="EC845" s="94"/>
      <c r="ED845" s="94"/>
      <c r="EE845" s="94"/>
      <c r="EF845" s="94"/>
      <c r="EG845" s="94"/>
      <c r="EH845" s="94"/>
      <c r="EI845" s="94"/>
      <c r="EJ845" s="94"/>
      <c r="EK845" s="94"/>
      <c r="EL845" s="94"/>
      <c r="EM845" s="94"/>
      <c r="EN845" s="94"/>
      <c r="EO845" s="94"/>
      <c r="EP845" s="94"/>
      <c r="EQ845" s="94"/>
      <c r="ER845" s="94"/>
      <c r="ES845" s="94"/>
      <c r="ET845" s="94"/>
      <c r="EU845" s="94"/>
      <c r="EV845" s="94"/>
      <c r="EW845" s="94"/>
      <c r="EX845" s="94"/>
      <c r="EY845" s="94"/>
      <c r="EZ845" s="94"/>
      <c r="FA845" s="94"/>
      <c r="FB845" s="94"/>
      <c r="FC845" s="94"/>
      <c r="FD845" s="94"/>
      <c r="FE845" s="94"/>
      <c r="FF845" s="94"/>
      <c r="FG845" s="94"/>
      <c r="FH845" s="94"/>
      <c r="FI845" s="94"/>
      <c r="FJ845" s="94"/>
      <c r="FK845" s="94"/>
      <c r="FL845" s="94"/>
      <c r="FM845" s="94"/>
      <c r="FN845" s="94"/>
      <c r="FO845" s="94"/>
      <c r="FP845" s="94"/>
      <c r="FQ845" s="94"/>
      <c r="FR845" s="94"/>
      <c r="FS845" s="94"/>
      <c r="FT845" s="94"/>
      <c r="FU845" s="94"/>
      <c r="FV845" s="94"/>
      <c r="FW845" s="94"/>
      <c r="FX845" s="94"/>
      <c r="FY845" s="94"/>
      <c r="FZ845" s="94"/>
      <c r="GA845" s="94"/>
      <c r="GB845" s="94"/>
      <c r="GC845" s="94"/>
      <c r="GD845" s="94"/>
      <c r="GE845" s="94"/>
      <c r="GF845" s="94"/>
      <c r="GG845" s="94"/>
      <c r="GH845" s="94"/>
      <c r="GI845" s="94"/>
      <c r="GJ845" s="94"/>
      <c r="GK845" s="94"/>
      <c r="GL845" s="94"/>
      <c r="GM845" s="94"/>
      <c r="GN845" s="94"/>
      <c r="GO845" s="94"/>
      <c r="GP845" s="94"/>
      <c r="GQ845" s="94"/>
      <c r="GR845" s="94"/>
      <c r="GS845" s="94"/>
      <c r="GT845" s="94"/>
      <c r="GU845" s="94"/>
      <c r="GV845" s="94"/>
      <c r="GW845" s="94"/>
      <c r="GX845" s="94"/>
      <c r="GY845" s="94"/>
      <c r="GZ845" s="94"/>
      <c r="HA845" s="1"/>
      <c r="HB845" s="1"/>
    </row>
    <row r="846" spans="1:210">
      <c r="A846" s="1"/>
      <c r="B846" s="1"/>
      <c r="C846" s="197" t="s">
        <v>69</v>
      </c>
      <c r="D846" s="196" t="s">
        <v>66</v>
      </c>
      <c r="E846" s="263"/>
      <c r="F846" s="48"/>
      <c r="G846" s="231" t="s">
        <v>6</v>
      </c>
      <c r="H846" s="1"/>
      <c r="I846" s="1" t="s">
        <v>209</v>
      </c>
      <c r="J846" s="1"/>
      <c r="K846" s="1"/>
      <c r="L846" s="1"/>
      <c r="M846" s="5"/>
      <c r="N846" s="19"/>
      <c r="O846" s="1"/>
      <c r="P846" s="5"/>
      <c r="Q846" s="1" t="s">
        <v>205</v>
      </c>
      <c r="R846" s="1"/>
      <c r="S846" s="1"/>
      <c r="T846" s="7"/>
      <c r="U846" s="1"/>
      <c r="V846" s="1"/>
      <c r="W846" s="12"/>
      <c r="X846" s="10"/>
      <c r="Y846" s="5" t="s">
        <v>6</v>
      </c>
      <c r="Z846" s="93"/>
      <c r="AA846" s="198"/>
      <c r="AB846" s="199">
        <f>AA846*(1+AB847)</f>
        <v>0</v>
      </c>
      <c r="AC846" s="199">
        <f t="shared" ref="AC846" si="3777">AB846*(1+AC847)</f>
        <v>0</v>
      </c>
      <c r="AD846" s="199">
        <f t="shared" ref="AD846" si="3778">AC846*(1+AD847)</f>
        <v>0</v>
      </c>
      <c r="AE846" s="199">
        <f t="shared" ref="AE846" si="3779">AD846*(1+AE847)</f>
        <v>0</v>
      </c>
      <c r="AF846" s="199">
        <f t="shared" ref="AF846" si="3780">AE846*(1+AF847)</f>
        <v>0</v>
      </c>
      <c r="AG846" s="199">
        <f t="shared" ref="AG846" si="3781">AF846*(1+AG847)</f>
        <v>0</v>
      </c>
      <c r="AH846" s="199">
        <f t="shared" ref="AH846" si="3782">AG846*(1+AH847)</f>
        <v>0</v>
      </c>
      <c r="AI846" s="199">
        <f t="shared" ref="AI846" si="3783">AH846*(1+AI847)</f>
        <v>0</v>
      </c>
      <c r="AJ846" s="199">
        <f t="shared" ref="AJ846" si="3784">AI846*(1+AJ847)</f>
        <v>0</v>
      </c>
      <c r="AK846" s="199">
        <f t="shared" ref="AK846" si="3785">AJ846*(1+AK847)</f>
        <v>0</v>
      </c>
      <c r="AL846" s="199">
        <f t="shared" ref="AL846" si="3786">AK846*(1+AL847)</f>
        <v>0</v>
      </c>
      <c r="AM846" s="199">
        <f t="shared" ref="AM846" si="3787">AL846*(1+AM847)</f>
        <v>0</v>
      </c>
      <c r="AN846" s="199">
        <f t="shared" ref="AN846" si="3788">AM846*(1+AN847)</f>
        <v>0</v>
      </c>
      <c r="AO846" s="199">
        <f t="shared" ref="AO846" si="3789">AN846*(1+AO847)</f>
        <v>0</v>
      </c>
      <c r="AP846" s="199">
        <f t="shared" ref="AP846" si="3790">AO846*(1+AP847)</f>
        <v>0</v>
      </c>
      <c r="AQ846" s="199">
        <f t="shared" ref="AQ846" si="3791">AP846*(1+AQ847)</f>
        <v>0</v>
      </c>
      <c r="AR846" s="199">
        <f t="shared" ref="AR846" si="3792">AQ846*(1+AR847)</f>
        <v>0</v>
      </c>
      <c r="AS846" s="199">
        <f t="shared" ref="AS846" si="3793">AR846*(1+AS847)</f>
        <v>0</v>
      </c>
      <c r="AT846" s="199">
        <f t="shared" ref="AT846" si="3794">AS846*(1+AT847)</f>
        <v>0</v>
      </c>
      <c r="AU846" s="199">
        <f t="shared" ref="AU846" si="3795">AT846*(1+AU847)</f>
        <v>0</v>
      </c>
      <c r="AV846" s="199">
        <f t="shared" ref="AV846" si="3796">AU846*(1+AV847)</f>
        <v>0</v>
      </c>
      <c r="AW846" s="199">
        <f t="shared" ref="AW846" si="3797">AV846*(1+AW847)</f>
        <v>0</v>
      </c>
      <c r="AX846" s="199">
        <f t="shared" ref="AX846" si="3798">AW846*(1+AX847)</f>
        <v>0</v>
      </c>
      <c r="AY846" s="199">
        <f t="shared" ref="AY846" si="3799">AX846*(1+AY847)</f>
        <v>0</v>
      </c>
      <c r="AZ846" s="199">
        <f t="shared" ref="AZ846" si="3800">AY846*(1+AZ847)</f>
        <v>0</v>
      </c>
      <c r="BA846" s="199">
        <f t="shared" ref="BA846" si="3801">AZ846*(1+BA847)</f>
        <v>0</v>
      </c>
      <c r="BB846" s="199">
        <f t="shared" ref="BB846" si="3802">BA846*(1+BB847)</f>
        <v>0</v>
      </c>
      <c r="BC846" s="199">
        <f t="shared" ref="BC846" si="3803">BB846*(1+BC847)</f>
        <v>0</v>
      </c>
      <c r="BD846" s="199">
        <f t="shared" ref="BD846" si="3804">BC846*(1+BD847)</f>
        <v>0</v>
      </c>
      <c r="BE846" s="199">
        <f t="shared" ref="BE846" si="3805">BD846*(1+BE847)</f>
        <v>0</v>
      </c>
      <c r="BF846" s="199">
        <f t="shared" ref="BF846" si="3806">BE846*(1+BF847)</f>
        <v>0</v>
      </c>
      <c r="BG846" s="199">
        <f t="shared" ref="BG846" si="3807">BF846*(1+BG847)</f>
        <v>0</v>
      </c>
      <c r="BH846" s="199">
        <f t="shared" ref="BH846" si="3808">BG846*(1+BH847)</f>
        <v>0</v>
      </c>
      <c r="BI846" s="199">
        <f t="shared" ref="BI846" si="3809">BH846*(1+BI847)</f>
        <v>0</v>
      </c>
      <c r="BJ846" s="199">
        <f t="shared" ref="BJ846" si="3810">BI846*(1+BJ847)</f>
        <v>0</v>
      </c>
      <c r="BK846" s="199">
        <f t="shared" ref="BK846" si="3811">BJ846*(1+BK847)</f>
        <v>0</v>
      </c>
      <c r="BL846" s="199">
        <f t="shared" ref="BL846" si="3812">BK846*(1+BL847)</f>
        <v>0</v>
      </c>
      <c r="BM846" s="199">
        <f t="shared" ref="BM846" si="3813">BL846*(1+BM847)</f>
        <v>0</v>
      </c>
      <c r="BN846" s="199">
        <f t="shared" ref="BN846" si="3814">BM846*(1+BN847)</f>
        <v>0</v>
      </c>
      <c r="BO846" s="199">
        <f t="shared" ref="BO846" si="3815">BN846*(1+BO847)</f>
        <v>0</v>
      </c>
      <c r="BP846" s="199">
        <f t="shared" ref="BP846" si="3816">BO846*(1+BP847)</f>
        <v>0</v>
      </c>
      <c r="BQ846" s="199">
        <f t="shared" ref="BQ846" si="3817">BP846*(1+BQ847)</f>
        <v>0</v>
      </c>
      <c r="BR846" s="199">
        <f t="shared" ref="BR846" si="3818">BQ846*(1+BR847)</f>
        <v>0</v>
      </c>
      <c r="BS846" s="199">
        <f t="shared" ref="BS846" si="3819">BR846*(1+BS847)</f>
        <v>0</v>
      </c>
      <c r="BT846" s="199">
        <f t="shared" ref="BT846" si="3820">BS846*(1+BT847)</f>
        <v>0</v>
      </c>
      <c r="BU846" s="199">
        <f t="shared" ref="BU846" si="3821">BT846*(1+BU847)</f>
        <v>0</v>
      </c>
      <c r="BV846" s="199">
        <f t="shared" ref="BV846" si="3822">BU846*(1+BV847)</f>
        <v>0</v>
      </c>
      <c r="BW846" s="199">
        <f t="shared" ref="BW846" si="3823">BV846*(1+BW847)</f>
        <v>0</v>
      </c>
      <c r="BX846" s="199">
        <f t="shared" ref="BX846" si="3824">BW846*(1+BX847)</f>
        <v>0</v>
      </c>
      <c r="BY846" s="199">
        <f t="shared" ref="BY846" si="3825">BX846*(1+BY847)</f>
        <v>0</v>
      </c>
      <c r="BZ846" s="199">
        <f t="shared" ref="BZ846" si="3826">BY846*(1+BZ847)</f>
        <v>0</v>
      </c>
      <c r="CA846" s="199">
        <f t="shared" ref="CA846" si="3827">BZ846*(1+CA847)</f>
        <v>0</v>
      </c>
      <c r="CB846" s="199">
        <f t="shared" ref="CB846" si="3828">CA846*(1+CB847)</f>
        <v>0</v>
      </c>
      <c r="CC846" s="199">
        <f t="shared" ref="CC846" si="3829">CB846*(1+CC847)</f>
        <v>0</v>
      </c>
      <c r="CD846" s="199">
        <f t="shared" ref="CD846" si="3830">CC846*(1+CD847)</f>
        <v>0</v>
      </c>
      <c r="CE846" s="199">
        <f t="shared" ref="CE846" si="3831">CD846*(1+CE847)</f>
        <v>0</v>
      </c>
      <c r="CF846" s="199">
        <f t="shared" ref="CF846" si="3832">CE846*(1+CF847)</f>
        <v>0</v>
      </c>
      <c r="CG846" s="199">
        <f t="shared" ref="CG846" si="3833">CF846*(1+CG847)</f>
        <v>0</v>
      </c>
      <c r="CH846" s="199">
        <f t="shared" ref="CH846" si="3834">CG846*(1+CH847)</f>
        <v>0</v>
      </c>
      <c r="CI846" s="199">
        <f t="shared" ref="CI846" si="3835">CH846*(1+CI847)</f>
        <v>0</v>
      </c>
      <c r="CJ846" s="199">
        <f t="shared" ref="CJ846" si="3836">CI846*(1+CJ847)</f>
        <v>0</v>
      </c>
      <c r="CK846" s="199">
        <f t="shared" ref="CK846" si="3837">CJ846*(1+CK847)</f>
        <v>0</v>
      </c>
      <c r="CL846" s="199">
        <f t="shared" ref="CL846" si="3838">CK846*(1+CL847)</f>
        <v>0</v>
      </c>
      <c r="CM846" s="199">
        <f t="shared" ref="CM846" si="3839">CL846*(1+CM847)</f>
        <v>0</v>
      </c>
      <c r="CN846" s="199">
        <f t="shared" ref="CN846" si="3840">CM846*(1+CN847)</f>
        <v>0</v>
      </c>
      <c r="CO846" s="199">
        <f t="shared" ref="CO846" si="3841">CN846*(1+CO847)</f>
        <v>0</v>
      </c>
      <c r="CP846" s="199">
        <f t="shared" ref="CP846" si="3842">CO846*(1+CP847)</f>
        <v>0</v>
      </c>
      <c r="CQ846" s="199">
        <f t="shared" ref="CQ846" si="3843">CP846*(1+CQ847)</f>
        <v>0</v>
      </c>
      <c r="CR846" s="199">
        <f t="shared" ref="CR846" si="3844">CQ846*(1+CR847)</f>
        <v>0</v>
      </c>
      <c r="CS846" s="199">
        <f t="shared" ref="CS846" si="3845">CR846*(1+CS847)</f>
        <v>0</v>
      </c>
      <c r="CT846" s="199">
        <f t="shared" ref="CT846" si="3846">CS846*(1+CT847)</f>
        <v>0</v>
      </c>
      <c r="CU846" s="199">
        <f t="shared" ref="CU846" si="3847">CT846*(1+CU847)</f>
        <v>0</v>
      </c>
      <c r="CV846" s="199">
        <f t="shared" ref="CV846" si="3848">CU846*(1+CV847)</f>
        <v>0</v>
      </c>
      <c r="CW846" s="199">
        <f t="shared" ref="CW846" si="3849">CV846*(1+CW847)</f>
        <v>0</v>
      </c>
      <c r="CX846" s="199">
        <f t="shared" ref="CX846" si="3850">CW846*(1+CX847)</f>
        <v>0</v>
      </c>
      <c r="CY846" s="199">
        <f t="shared" ref="CY846" si="3851">CX846*(1+CY847)</f>
        <v>0</v>
      </c>
      <c r="CZ846" s="199">
        <f t="shared" ref="CZ846" si="3852">CY846*(1+CZ847)</f>
        <v>0</v>
      </c>
      <c r="DA846" s="199">
        <f t="shared" ref="DA846" si="3853">CZ846*(1+DA847)</f>
        <v>0</v>
      </c>
      <c r="DB846" s="199">
        <f t="shared" ref="DB846" si="3854">DA846*(1+DB847)</f>
        <v>0</v>
      </c>
      <c r="DC846" s="199">
        <f t="shared" ref="DC846" si="3855">DB846*(1+DC847)</f>
        <v>0</v>
      </c>
      <c r="DD846" s="199">
        <f t="shared" ref="DD846" si="3856">DC846*(1+DD847)</f>
        <v>0</v>
      </c>
      <c r="DE846" s="199">
        <f t="shared" ref="DE846" si="3857">DD846*(1+DE847)</f>
        <v>0</v>
      </c>
      <c r="DF846" s="199">
        <f t="shared" ref="DF846" si="3858">DE846*(1+DF847)</f>
        <v>0</v>
      </c>
      <c r="DG846" s="199">
        <f t="shared" ref="DG846" si="3859">DF846*(1+DG847)</f>
        <v>0</v>
      </c>
      <c r="DH846" s="199">
        <f t="shared" ref="DH846" si="3860">DG846*(1+DH847)</f>
        <v>0</v>
      </c>
      <c r="DI846" s="199">
        <f t="shared" ref="DI846" si="3861">DH846*(1+DI847)</f>
        <v>0</v>
      </c>
      <c r="DJ846" s="199">
        <f t="shared" ref="DJ846" si="3862">DI846*(1+DJ847)</f>
        <v>0</v>
      </c>
      <c r="DK846" s="199">
        <f t="shared" ref="DK846" si="3863">DJ846*(1+DK847)</f>
        <v>0</v>
      </c>
      <c r="DL846" s="199">
        <f t="shared" ref="DL846" si="3864">DK846*(1+DL847)</f>
        <v>0</v>
      </c>
      <c r="DM846" s="199">
        <f t="shared" ref="DM846" si="3865">DL846*(1+DM847)</f>
        <v>0</v>
      </c>
      <c r="DN846" s="199">
        <f t="shared" ref="DN846" si="3866">DM846*(1+DN847)</f>
        <v>0</v>
      </c>
      <c r="DO846" s="199">
        <f t="shared" ref="DO846" si="3867">DN846*(1+DO847)</f>
        <v>0</v>
      </c>
      <c r="DP846" s="199">
        <f t="shared" ref="DP846" si="3868">DO846*(1+DP847)</f>
        <v>0</v>
      </c>
      <c r="DQ846" s="199">
        <f t="shared" ref="DQ846" si="3869">DP846*(1+DQ847)</f>
        <v>0</v>
      </c>
      <c r="DR846" s="199">
        <f t="shared" ref="DR846" si="3870">DQ846*(1+DR847)</f>
        <v>0</v>
      </c>
      <c r="DS846" s="199">
        <f t="shared" ref="DS846" si="3871">DR846*(1+DS847)</f>
        <v>0</v>
      </c>
      <c r="DT846" s="199">
        <f t="shared" ref="DT846" si="3872">DS846*(1+DT847)</f>
        <v>0</v>
      </c>
      <c r="DU846" s="199">
        <f t="shared" ref="DU846" si="3873">DT846*(1+DU847)</f>
        <v>0</v>
      </c>
      <c r="DV846" s="199">
        <f t="shared" ref="DV846" si="3874">DU846*(1+DV847)</f>
        <v>0</v>
      </c>
      <c r="DW846" s="199">
        <f t="shared" ref="DW846" si="3875">DV846*(1+DW847)</f>
        <v>0</v>
      </c>
      <c r="DX846" s="199">
        <f t="shared" ref="DX846" si="3876">DW846*(1+DX847)</f>
        <v>0</v>
      </c>
      <c r="DY846" s="199">
        <f t="shared" ref="DY846" si="3877">DX846*(1+DY847)</f>
        <v>0</v>
      </c>
      <c r="DZ846" s="199">
        <f t="shared" ref="DZ846" si="3878">DY846*(1+DZ847)</f>
        <v>0</v>
      </c>
      <c r="EA846" s="199">
        <f t="shared" ref="EA846" si="3879">DZ846*(1+EA847)</f>
        <v>0</v>
      </c>
      <c r="EB846" s="199">
        <f t="shared" ref="EB846" si="3880">EA846*(1+EB847)</f>
        <v>0</v>
      </c>
      <c r="EC846" s="199">
        <f t="shared" ref="EC846" si="3881">EB846*(1+EC847)</f>
        <v>0</v>
      </c>
      <c r="ED846" s="199">
        <f t="shared" ref="ED846" si="3882">EC846*(1+ED847)</f>
        <v>0</v>
      </c>
      <c r="EE846" s="199">
        <f t="shared" ref="EE846" si="3883">ED846*(1+EE847)</f>
        <v>0</v>
      </c>
      <c r="EF846" s="199">
        <f t="shared" ref="EF846" si="3884">EE846*(1+EF847)</f>
        <v>0</v>
      </c>
      <c r="EG846" s="199">
        <f t="shared" ref="EG846" si="3885">EF846*(1+EG847)</f>
        <v>0</v>
      </c>
      <c r="EH846" s="199">
        <f t="shared" ref="EH846" si="3886">EG846*(1+EH847)</f>
        <v>0</v>
      </c>
      <c r="EI846" s="199">
        <f t="shared" ref="EI846" si="3887">EH846*(1+EI847)</f>
        <v>0</v>
      </c>
      <c r="EJ846" s="199">
        <f t="shared" ref="EJ846" si="3888">EI846*(1+EJ847)</f>
        <v>0</v>
      </c>
      <c r="EK846" s="199">
        <f t="shared" ref="EK846" si="3889">EJ846*(1+EK847)</f>
        <v>0</v>
      </c>
      <c r="EL846" s="199">
        <f t="shared" ref="EL846" si="3890">EK846*(1+EL847)</f>
        <v>0</v>
      </c>
      <c r="EM846" s="199">
        <f t="shared" ref="EM846" si="3891">EL846*(1+EM847)</f>
        <v>0</v>
      </c>
      <c r="EN846" s="199">
        <f t="shared" ref="EN846" si="3892">EM846*(1+EN847)</f>
        <v>0</v>
      </c>
      <c r="EO846" s="199">
        <f t="shared" ref="EO846" si="3893">EN846*(1+EO847)</f>
        <v>0</v>
      </c>
      <c r="EP846" s="199">
        <f t="shared" ref="EP846" si="3894">EO846*(1+EP847)</f>
        <v>0</v>
      </c>
      <c r="EQ846" s="199">
        <f t="shared" ref="EQ846" si="3895">EP846*(1+EQ847)</f>
        <v>0</v>
      </c>
      <c r="ER846" s="199">
        <f t="shared" ref="ER846" si="3896">EQ846*(1+ER847)</f>
        <v>0</v>
      </c>
      <c r="ES846" s="199">
        <f t="shared" ref="ES846" si="3897">ER846*(1+ES847)</f>
        <v>0</v>
      </c>
      <c r="ET846" s="199">
        <f t="shared" ref="ET846" si="3898">ES846*(1+ET847)</f>
        <v>0</v>
      </c>
      <c r="EU846" s="199">
        <f t="shared" ref="EU846" si="3899">ET846*(1+EU847)</f>
        <v>0</v>
      </c>
      <c r="EV846" s="199">
        <f t="shared" ref="EV846" si="3900">EU846*(1+EV847)</f>
        <v>0</v>
      </c>
      <c r="EW846" s="199">
        <f t="shared" ref="EW846" si="3901">EV846*(1+EW847)</f>
        <v>0</v>
      </c>
      <c r="EX846" s="199">
        <f t="shared" ref="EX846" si="3902">EW846*(1+EX847)</f>
        <v>0</v>
      </c>
      <c r="EY846" s="199">
        <f t="shared" ref="EY846" si="3903">EX846*(1+EY847)</f>
        <v>0</v>
      </c>
      <c r="EZ846" s="199">
        <f t="shared" ref="EZ846" si="3904">EY846*(1+EZ847)</f>
        <v>0</v>
      </c>
      <c r="FA846" s="199">
        <f t="shared" ref="FA846" si="3905">EZ846*(1+FA847)</f>
        <v>0</v>
      </c>
      <c r="FB846" s="199">
        <f t="shared" ref="FB846" si="3906">FA846*(1+FB847)</f>
        <v>0</v>
      </c>
      <c r="FC846" s="199">
        <f t="shared" ref="FC846" si="3907">FB846*(1+FC847)</f>
        <v>0</v>
      </c>
      <c r="FD846" s="199">
        <f t="shared" ref="FD846" si="3908">FC846*(1+FD847)</f>
        <v>0</v>
      </c>
      <c r="FE846" s="199">
        <f t="shared" ref="FE846" si="3909">FD846*(1+FE847)</f>
        <v>0</v>
      </c>
      <c r="FF846" s="199">
        <f t="shared" ref="FF846" si="3910">FE846*(1+FF847)</f>
        <v>0</v>
      </c>
      <c r="FG846" s="199">
        <f t="shared" ref="FG846" si="3911">FF846*(1+FG847)</f>
        <v>0</v>
      </c>
      <c r="FH846" s="199">
        <f t="shared" ref="FH846" si="3912">FG846*(1+FH847)</f>
        <v>0</v>
      </c>
      <c r="FI846" s="199">
        <f t="shared" ref="FI846" si="3913">FH846*(1+FI847)</f>
        <v>0</v>
      </c>
      <c r="FJ846" s="199">
        <f t="shared" ref="FJ846" si="3914">FI846*(1+FJ847)</f>
        <v>0</v>
      </c>
      <c r="FK846" s="199">
        <f t="shared" ref="FK846" si="3915">FJ846*(1+FK847)</f>
        <v>0</v>
      </c>
      <c r="FL846" s="199">
        <f t="shared" ref="FL846" si="3916">FK846*(1+FL847)</f>
        <v>0</v>
      </c>
      <c r="FM846" s="199">
        <f t="shared" ref="FM846" si="3917">FL846*(1+FM847)</f>
        <v>0</v>
      </c>
      <c r="FN846" s="199">
        <f t="shared" ref="FN846" si="3918">FM846*(1+FN847)</f>
        <v>0</v>
      </c>
      <c r="FO846" s="199">
        <f t="shared" ref="FO846" si="3919">FN846*(1+FO847)</f>
        <v>0</v>
      </c>
      <c r="FP846" s="199">
        <f t="shared" ref="FP846" si="3920">FO846*(1+FP847)</f>
        <v>0</v>
      </c>
      <c r="FQ846" s="199">
        <f t="shared" ref="FQ846" si="3921">FP846*(1+FQ847)</f>
        <v>0</v>
      </c>
      <c r="FR846" s="199">
        <f t="shared" ref="FR846" si="3922">FQ846*(1+FR847)</f>
        <v>0</v>
      </c>
      <c r="FS846" s="199">
        <f t="shared" ref="FS846" si="3923">FR846*(1+FS847)</f>
        <v>0</v>
      </c>
      <c r="FT846" s="199">
        <f t="shared" ref="FT846" si="3924">FS846*(1+FT847)</f>
        <v>0</v>
      </c>
      <c r="FU846" s="199">
        <f t="shared" ref="FU846" si="3925">FT846*(1+FU847)</f>
        <v>0</v>
      </c>
      <c r="FV846" s="199">
        <f t="shared" ref="FV846" si="3926">FU846*(1+FV847)</f>
        <v>0</v>
      </c>
      <c r="FW846" s="199">
        <f t="shared" ref="FW846" si="3927">FV846*(1+FW847)</f>
        <v>0</v>
      </c>
      <c r="FX846" s="199">
        <f t="shared" ref="FX846" si="3928">FW846*(1+FX847)</f>
        <v>0</v>
      </c>
      <c r="FY846" s="199">
        <f t="shared" ref="FY846" si="3929">FX846*(1+FY847)</f>
        <v>0</v>
      </c>
      <c r="FZ846" s="199">
        <f t="shared" ref="FZ846" si="3930">FY846*(1+FZ847)</f>
        <v>0</v>
      </c>
      <c r="GA846" s="199">
        <f t="shared" ref="GA846" si="3931">FZ846*(1+GA847)</f>
        <v>0</v>
      </c>
      <c r="GB846" s="199">
        <f t="shared" ref="GB846" si="3932">GA846*(1+GB847)</f>
        <v>0</v>
      </c>
      <c r="GC846" s="199">
        <f t="shared" ref="GC846" si="3933">GB846*(1+GC847)</f>
        <v>0</v>
      </c>
      <c r="GD846" s="199">
        <f t="shared" ref="GD846" si="3934">GC846*(1+GD847)</f>
        <v>0</v>
      </c>
      <c r="GE846" s="199">
        <f t="shared" ref="GE846" si="3935">GD846*(1+GE847)</f>
        <v>0</v>
      </c>
      <c r="GF846" s="199">
        <f t="shared" ref="GF846" si="3936">GE846*(1+GF847)</f>
        <v>0</v>
      </c>
      <c r="GG846" s="199">
        <f t="shared" ref="GG846" si="3937">GF846*(1+GG847)</f>
        <v>0</v>
      </c>
      <c r="GH846" s="199">
        <f t="shared" ref="GH846" si="3938">GG846*(1+GH847)</f>
        <v>0</v>
      </c>
      <c r="GI846" s="199">
        <f t="shared" ref="GI846" si="3939">GH846*(1+GI847)</f>
        <v>0</v>
      </c>
      <c r="GJ846" s="199">
        <f t="shared" ref="GJ846" si="3940">GI846*(1+GJ847)</f>
        <v>0</v>
      </c>
      <c r="GK846" s="199">
        <f t="shared" ref="GK846" si="3941">GJ846*(1+GK847)</f>
        <v>0</v>
      </c>
      <c r="GL846" s="199">
        <f t="shared" ref="GL846" si="3942">GK846*(1+GL847)</f>
        <v>0</v>
      </c>
      <c r="GM846" s="199">
        <f t="shared" ref="GM846" si="3943">GL846*(1+GM847)</f>
        <v>0</v>
      </c>
      <c r="GN846" s="199">
        <f t="shared" ref="GN846" si="3944">GM846*(1+GN847)</f>
        <v>0</v>
      </c>
      <c r="GO846" s="199">
        <f t="shared" ref="GO846" si="3945">GN846*(1+GO847)</f>
        <v>0</v>
      </c>
      <c r="GP846" s="199">
        <f t="shared" ref="GP846" si="3946">GO846*(1+GP847)</f>
        <v>0</v>
      </c>
      <c r="GQ846" s="199">
        <f t="shared" ref="GQ846" si="3947">GP846*(1+GQ847)</f>
        <v>0</v>
      </c>
      <c r="GR846" s="199">
        <f t="shared" ref="GR846" si="3948">GQ846*(1+GR847)</f>
        <v>0</v>
      </c>
      <c r="GS846" s="199">
        <f t="shared" ref="GS846" si="3949">GR846*(1+GS847)</f>
        <v>0</v>
      </c>
      <c r="GT846" s="199">
        <f t="shared" ref="GT846" si="3950">GS846*(1+GT847)</f>
        <v>0</v>
      </c>
      <c r="GU846" s="199">
        <f t="shared" ref="GU846" si="3951">GT846*(1+GU847)</f>
        <v>0</v>
      </c>
      <c r="GV846" s="199">
        <f t="shared" ref="GV846" si="3952">GU846*(1+GV847)</f>
        <v>0</v>
      </c>
      <c r="GW846" s="199">
        <f t="shared" ref="GW846" si="3953">GV846*(1+GW847)</f>
        <v>0</v>
      </c>
      <c r="GX846" s="199">
        <f t="shared" ref="GX846" si="3954">GW846*(1+GX847)</f>
        <v>0</v>
      </c>
      <c r="GY846" s="199">
        <f t="shared" ref="GY846" si="3955">GX846*(1+GY847)</f>
        <v>0</v>
      </c>
      <c r="GZ846" s="199">
        <f t="shared" ref="GZ846" si="3956">GY846*(1+GZ847)</f>
        <v>0</v>
      </c>
      <c r="HA846" s="1"/>
      <c r="HB846" s="1"/>
    </row>
    <row r="847" spans="1:210">
      <c r="A847" s="1"/>
      <c r="B847" s="1"/>
      <c r="C847" s="1"/>
      <c r="D847" s="196"/>
      <c r="E847" s="263"/>
      <c r="F847" s="48"/>
      <c r="G847" s="231"/>
      <c r="H847" s="1"/>
      <c r="I847" s="1" t="str">
        <f>$I$61</f>
        <v>Приросты мес/мес</v>
      </c>
      <c r="J847" s="1"/>
      <c r="K847" s="1"/>
      <c r="L847" s="1"/>
      <c r="M847" s="5"/>
      <c r="N847" s="19"/>
      <c r="O847" s="1"/>
      <c r="P847" s="5"/>
      <c r="Q847" s="1" t="s">
        <v>14</v>
      </c>
      <c r="R847" s="1"/>
      <c r="S847" s="1"/>
      <c r="T847" s="7"/>
      <c r="U847" s="1"/>
      <c r="V847" s="1"/>
      <c r="W847" s="12"/>
      <c r="X847" s="10"/>
      <c r="Y847" s="5" t="s">
        <v>6</v>
      </c>
      <c r="Z847" s="93"/>
      <c r="AA847" s="94"/>
      <c r="AB847" s="164"/>
      <c r="AC847" s="164"/>
      <c r="AD847" s="164"/>
      <c r="AE847" s="164"/>
      <c r="AF847" s="164"/>
      <c r="AG847" s="164"/>
      <c r="AH847" s="164"/>
      <c r="AI847" s="164"/>
      <c r="AJ847" s="164"/>
      <c r="AK847" s="164"/>
      <c r="AL847" s="164"/>
      <c r="AM847" s="164"/>
      <c r="AN847" s="164"/>
      <c r="AO847" s="164"/>
      <c r="AP847" s="164"/>
      <c r="AQ847" s="164"/>
      <c r="AR847" s="164"/>
      <c r="AS847" s="164"/>
      <c r="AT847" s="164"/>
      <c r="AU847" s="164"/>
      <c r="AV847" s="164"/>
      <c r="AW847" s="164"/>
      <c r="AX847" s="164"/>
      <c r="AY847" s="164"/>
      <c r="AZ847" s="164"/>
      <c r="BA847" s="164"/>
      <c r="BB847" s="164"/>
      <c r="BC847" s="164"/>
      <c r="BD847" s="164"/>
      <c r="BE847" s="164"/>
      <c r="BF847" s="164"/>
      <c r="BG847" s="164"/>
      <c r="BH847" s="164"/>
      <c r="BI847" s="164"/>
      <c r="BJ847" s="164"/>
      <c r="BK847" s="164"/>
      <c r="BL847" s="164"/>
      <c r="BM847" s="164"/>
      <c r="BN847" s="164"/>
      <c r="BO847" s="164"/>
      <c r="BP847" s="164"/>
      <c r="BQ847" s="164"/>
      <c r="BR847" s="164"/>
      <c r="BS847" s="164"/>
      <c r="BT847" s="164"/>
      <c r="BU847" s="164"/>
      <c r="BV847" s="164"/>
      <c r="BW847" s="164"/>
      <c r="BX847" s="164"/>
      <c r="BY847" s="164"/>
      <c r="BZ847" s="164"/>
      <c r="CA847" s="164"/>
      <c r="CB847" s="164"/>
      <c r="CC847" s="164"/>
      <c r="CD847" s="164"/>
      <c r="CE847" s="164"/>
      <c r="CF847" s="164"/>
      <c r="CG847" s="164"/>
      <c r="CH847" s="164"/>
      <c r="CI847" s="164"/>
      <c r="CJ847" s="164"/>
      <c r="CK847" s="164"/>
      <c r="CL847" s="164"/>
      <c r="CM847" s="164"/>
      <c r="CN847" s="164"/>
      <c r="CO847" s="164"/>
      <c r="CP847" s="164"/>
      <c r="CQ847" s="164"/>
      <c r="CR847" s="164"/>
      <c r="CS847" s="164"/>
      <c r="CT847" s="164"/>
      <c r="CU847" s="164"/>
      <c r="CV847" s="164"/>
      <c r="CW847" s="164"/>
      <c r="CX847" s="164"/>
      <c r="CY847" s="164"/>
      <c r="CZ847" s="164"/>
      <c r="DA847" s="164"/>
      <c r="DB847" s="164"/>
      <c r="DC847" s="164"/>
      <c r="DD847" s="164"/>
      <c r="DE847" s="164"/>
      <c r="DF847" s="164"/>
      <c r="DG847" s="164"/>
      <c r="DH847" s="164"/>
      <c r="DI847" s="164"/>
      <c r="DJ847" s="164"/>
      <c r="DK847" s="164"/>
      <c r="DL847" s="164"/>
      <c r="DM847" s="164"/>
      <c r="DN847" s="164"/>
      <c r="DO847" s="164"/>
      <c r="DP847" s="164"/>
      <c r="DQ847" s="164"/>
      <c r="DR847" s="164"/>
      <c r="DS847" s="164"/>
      <c r="DT847" s="164"/>
      <c r="DU847" s="164"/>
      <c r="DV847" s="164"/>
      <c r="DW847" s="164"/>
      <c r="DX847" s="164"/>
      <c r="DY847" s="164"/>
      <c r="DZ847" s="164"/>
      <c r="EA847" s="164"/>
      <c r="EB847" s="164"/>
      <c r="EC847" s="164"/>
      <c r="ED847" s="164"/>
      <c r="EE847" s="164"/>
      <c r="EF847" s="164"/>
      <c r="EG847" s="164"/>
      <c r="EH847" s="164"/>
      <c r="EI847" s="164"/>
      <c r="EJ847" s="164"/>
      <c r="EK847" s="164"/>
      <c r="EL847" s="164"/>
      <c r="EM847" s="164"/>
      <c r="EN847" s="164"/>
      <c r="EO847" s="164"/>
      <c r="EP847" s="164"/>
      <c r="EQ847" s="164"/>
      <c r="ER847" s="164"/>
      <c r="ES847" s="164"/>
      <c r="ET847" s="164"/>
      <c r="EU847" s="164"/>
      <c r="EV847" s="164"/>
      <c r="EW847" s="164"/>
      <c r="EX847" s="164"/>
      <c r="EY847" s="164"/>
      <c r="EZ847" s="164"/>
      <c r="FA847" s="164"/>
      <c r="FB847" s="164"/>
      <c r="FC847" s="164"/>
      <c r="FD847" s="164"/>
      <c r="FE847" s="164"/>
      <c r="FF847" s="164"/>
      <c r="FG847" s="164"/>
      <c r="FH847" s="164"/>
      <c r="FI847" s="164"/>
      <c r="FJ847" s="164"/>
      <c r="FK847" s="164"/>
      <c r="FL847" s="164"/>
      <c r="FM847" s="164"/>
      <c r="FN847" s="164"/>
      <c r="FO847" s="164"/>
      <c r="FP847" s="164"/>
      <c r="FQ847" s="164"/>
      <c r="FR847" s="164"/>
      <c r="FS847" s="164"/>
      <c r="FT847" s="164"/>
      <c r="FU847" s="164"/>
      <c r="FV847" s="164"/>
      <c r="FW847" s="164"/>
      <c r="FX847" s="164"/>
      <c r="FY847" s="164"/>
      <c r="FZ847" s="164"/>
      <c r="GA847" s="164"/>
      <c r="GB847" s="164"/>
      <c r="GC847" s="164"/>
      <c r="GD847" s="164"/>
      <c r="GE847" s="164"/>
      <c r="GF847" s="164"/>
      <c r="GG847" s="164"/>
      <c r="GH847" s="164"/>
      <c r="GI847" s="164"/>
      <c r="GJ847" s="164"/>
      <c r="GK847" s="164"/>
      <c r="GL847" s="164"/>
      <c r="GM847" s="164"/>
      <c r="GN847" s="164"/>
      <c r="GO847" s="164"/>
      <c r="GP847" s="164"/>
      <c r="GQ847" s="164"/>
      <c r="GR847" s="164"/>
      <c r="GS847" s="164"/>
      <c r="GT847" s="164"/>
      <c r="GU847" s="164"/>
      <c r="GV847" s="164"/>
      <c r="GW847" s="164"/>
      <c r="GX847" s="164"/>
      <c r="GY847" s="164"/>
      <c r="GZ847" s="164"/>
      <c r="HA847" s="1"/>
      <c r="HB847" s="1"/>
    </row>
    <row r="848" spans="1:210" ht="4.2" customHeight="1">
      <c r="A848" s="1"/>
      <c r="B848" s="1"/>
      <c r="C848" s="1"/>
      <c r="D848" s="14"/>
      <c r="E848" s="264"/>
      <c r="F848" s="14"/>
      <c r="G848" s="304"/>
      <c r="H848" s="14"/>
      <c r="I848" s="14"/>
      <c r="J848" s="14"/>
      <c r="K848" s="14"/>
      <c r="L848" s="14"/>
      <c r="M848" s="15"/>
      <c r="N848" s="14"/>
      <c r="O848" s="14"/>
      <c r="P848" s="15"/>
      <c r="Q848" s="14"/>
      <c r="R848" s="14"/>
      <c r="S848" s="15"/>
      <c r="T848" s="180"/>
      <c r="U848" s="24"/>
      <c r="V848" s="1"/>
      <c r="W848" s="12"/>
      <c r="X848" s="10"/>
      <c r="Y848" s="46"/>
      <c r="Z848" s="93"/>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4"/>
      <c r="BB848" s="94"/>
      <c r="BC848" s="94"/>
      <c r="BD848" s="94"/>
      <c r="BE848" s="94"/>
      <c r="BF848" s="94"/>
      <c r="BG848" s="94"/>
      <c r="BH848" s="94"/>
      <c r="BI848" s="94"/>
      <c r="BJ848" s="94"/>
      <c r="BK848" s="94"/>
      <c r="BL848" s="94"/>
      <c r="BM848" s="94"/>
      <c r="BN848" s="94"/>
      <c r="BO848" s="94"/>
      <c r="BP848" s="94"/>
      <c r="BQ848" s="94"/>
      <c r="BR848" s="94"/>
      <c r="BS848" s="94"/>
      <c r="BT848" s="94"/>
      <c r="BU848" s="94"/>
      <c r="BV848" s="94"/>
      <c r="BW848" s="94"/>
      <c r="BX848" s="94"/>
      <c r="BY848" s="94"/>
      <c r="BZ848" s="94"/>
      <c r="CA848" s="94"/>
      <c r="CB848" s="94"/>
      <c r="CC848" s="94"/>
      <c r="CD848" s="94"/>
      <c r="CE848" s="94"/>
      <c r="CF848" s="94"/>
      <c r="CG848" s="94"/>
      <c r="CH848" s="94"/>
      <c r="CI848" s="94"/>
      <c r="CJ848" s="94"/>
      <c r="CK848" s="94"/>
      <c r="CL848" s="94"/>
      <c r="CM848" s="94"/>
      <c r="CN848" s="94"/>
      <c r="CO848" s="94"/>
      <c r="CP848" s="94"/>
      <c r="CQ848" s="94"/>
      <c r="CR848" s="94"/>
      <c r="CS848" s="94"/>
      <c r="CT848" s="94"/>
      <c r="CU848" s="94"/>
      <c r="CV848" s="94"/>
      <c r="CW848" s="94"/>
      <c r="CX848" s="94"/>
      <c r="CY848" s="94"/>
      <c r="CZ848" s="94"/>
      <c r="DA848" s="94"/>
      <c r="DB848" s="94"/>
      <c r="DC848" s="94"/>
      <c r="DD848" s="94"/>
      <c r="DE848" s="94"/>
      <c r="DF848" s="94"/>
      <c r="DG848" s="94"/>
      <c r="DH848" s="94"/>
      <c r="DI848" s="94"/>
      <c r="DJ848" s="94"/>
      <c r="DK848" s="94"/>
      <c r="DL848" s="94"/>
      <c r="DM848" s="94"/>
      <c r="DN848" s="94"/>
      <c r="DO848" s="94"/>
      <c r="DP848" s="94"/>
      <c r="DQ848" s="94"/>
      <c r="DR848" s="94"/>
      <c r="DS848" s="94"/>
      <c r="DT848" s="94"/>
      <c r="DU848" s="94"/>
      <c r="DV848" s="94"/>
      <c r="DW848" s="94"/>
      <c r="DX848" s="94"/>
      <c r="DY848" s="94"/>
      <c r="DZ848" s="94"/>
      <c r="EA848" s="94"/>
      <c r="EB848" s="94"/>
      <c r="EC848" s="94"/>
      <c r="ED848" s="94"/>
      <c r="EE848" s="94"/>
      <c r="EF848" s="94"/>
      <c r="EG848" s="94"/>
      <c r="EH848" s="94"/>
      <c r="EI848" s="94"/>
      <c r="EJ848" s="94"/>
      <c r="EK848" s="94"/>
      <c r="EL848" s="94"/>
      <c r="EM848" s="94"/>
      <c r="EN848" s="94"/>
      <c r="EO848" s="94"/>
      <c r="EP848" s="94"/>
      <c r="EQ848" s="94"/>
      <c r="ER848" s="94"/>
      <c r="ES848" s="94"/>
      <c r="ET848" s="94"/>
      <c r="EU848" s="94"/>
      <c r="EV848" s="94"/>
      <c r="EW848" s="94"/>
      <c r="EX848" s="94"/>
      <c r="EY848" s="94"/>
      <c r="EZ848" s="94"/>
      <c r="FA848" s="94"/>
      <c r="FB848" s="94"/>
      <c r="FC848" s="94"/>
      <c r="FD848" s="94"/>
      <c r="FE848" s="94"/>
      <c r="FF848" s="94"/>
      <c r="FG848" s="94"/>
      <c r="FH848" s="94"/>
      <c r="FI848" s="94"/>
      <c r="FJ848" s="94"/>
      <c r="FK848" s="94"/>
      <c r="FL848" s="94"/>
      <c r="FM848" s="94"/>
      <c r="FN848" s="94"/>
      <c r="FO848" s="94"/>
      <c r="FP848" s="94"/>
      <c r="FQ848" s="94"/>
      <c r="FR848" s="94"/>
      <c r="FS848" s="94"/>
      <c r="FT848" s="94"/>
      <c r="FU848" s="94"/>
      <c r="FV848" s="94"/>
      <c r="FW848" s="94"/>
      <c r="FX848" s="94"/>
      <c r="FY848" s="94"/>
      <c r="FZ848" s="94"/>
      <c r="GA848" s="94"/>
      <c r="GB848" s="94"/>
      <c r="GC848" s="94"/>
      <c r="GD848" s="94"/>
      <c r="GE848" s="94"/>
      <c r="GF848" s="94"/>
      <c r="GG848" s="94"/>
      <c r="GH848" s="94"/>
      <c r="GI848" s="94"/>
      <c r="GJ848" s="94"/>
      <c r="GK848" s="94"/>
      <c r="GL848" s="94"/>
      <c r="GM848" s="94"/>
      <c r="GN848" s="94"/>
      <c r="GO848" s="94"/>
      <c r="GP848" s="94"/>
      <c r="GQ848" s="94"/>
      <c r="GR848" s="94"/>
      <c r="GS848" s="94"/>
      <c r="GT848" s="94"/>
      <c r="GU848" s="94"/>
      <c r="GV848" s="94"/>
      <c r="GW848" s="94"/>
      <c r="GX848" s="94"/>
      <c r="GY848" s="94"/>
      <c r="GZ848" s="94"/>
      <c r="HA848" s="1"/>
      <c r="HB848" s="1"/>
    </row>
    <row r="849" spans="1:210">
      <c r="A849" s="1"/>
      <c r="B849" s="1"/>
      <c r="C849" s="197" t="s">
        <v>69</v>
      </c>
      <c r="D849" s="196" t="s">
        <v>70</v>
      </c>
      <c r="E849" s="263"/>
      <c r="F849" s="48"/>
      <c r="G849" s="231" t="s">
        <v>6</v>
      </c>
      <c r="H849" s="1"/>
      <c r="I849" s="1" t="s">
        <v>210</v>
      </c>
      <c r="J849" s="1"/>
      <c r="K849" s="1"/>
      <c r="L849" s="1"/>
      <c r="M849" s="5"/>
      <c r="N849" s="19"/>
      <c r="O849" s="1"/>
      <c r="P849" s="5"/>
      <c r="Q849" s="1" t="s">
        <v>205</v>
      </c>
      <c r="R849" s="1"/>
      <c r="S849" s="5" t="s">
        <v>6</v>
      </c>
      <c r="T849" s="202"/>
      <c r="U849" s="24"/>
      <c r="V849" s="1"/>
      <c r="W849" s="12"/>
      <c r="X849" s="10"/>
      <c r="Y849" s="46"/>
      <c r="Z849" s="93"/>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94"/>
      <c r="CD849" s="94"/>
      <c r="CE849" s="94"/>
      <c r="CF849" s="94"/>
      <c r="CG849" s="94"/>
      <c r="CH849" s="94"/>
      <c r="CI849" s="94"/>
      <c r="CJ849" s="94"/>
      <c r="CK849" s="94"/>
      <c r="CL849" s="94"/>
      <c r="CM849" s="94"/>
      <c r="CN849" s="94"/>
      <c r="CO849" s="94"/>
      <c r="CP849" s="94"/>
      <c r="CQ849" s="94"/>
      <c r="CR849" s="94"/>
      <c r="CS849" s="94"/>
      <c r="CT849" s="94"/>
      <c r="CU849" s="94"/>
      <c r="CV849" s="94"/>
      <c r="CW849" s="94"/>
      <c r="CX849" s="94"/>
      <c r="CY849" s="94"/>
      <c r="CZ849" s="94"/>
      <c r="DA849" s="94"/>
      <c r="DB849" s="94"/>
      <c r="DC849" s="94"/>
      <c r="DD849" s="94"/>
      <c r="DE849" s="94"/>
      <c r="DF849" s="94"/>
      <c r="DG849" s="94"/>
      <c r="DH849" s="94"/>
      <c r="DI849" s="94"/>
      <c r="DJ849" s="94"/>
      <c r="DK849" s="94"/>
      <c r="DL849" s="94"/>
      <c r="DM849" s="94"/>
      <c r="DN849" s="94"/>
      <c r="DO849" s="94"/>
      <c r="DP849" s="94"/>
      <c r="DQ849" s="94"/>
      <c r="DR849" s="94"/>
      <c r="DS849" s="94"/>
      <c r="DT849" s="94"/>
      <c r="DU849" s="94"/>
      <c r="DV849" s="94"/>
      <c r="DW849" s="94"/>
      <c r="DX849" s="94"/>
      <c r="DY849" s="94"/>
      <c r="DZ849" s="94"/>
      <c r="EA849" s="94"/>
      <c r="EB849" s="94"/>
      <c r="EC849" s="94"/>
      <c r="ED849" s="94"/>
      <c r="EE849" s="94"/>
      <c r="EF849" s="94"/>
      <c r="EG849" s="94"/>
      <c r="EH849" s="94"/>
      <c r="EI849" s="94"/>
      <c r="EJ849" s="94"/>
      <c r="EK849" s="94"/>
      <c r="EL849" s="94"/>
      <c r="EM849" s="94"/>
      <c r="EN849" s="94"/>
      <c r="EO849" s="94"/>
      <c r="EP849" s="94"/>
      <c r="EQ849" s="94"/>
      <c r="ER849" s="94"/>
      <c r="ES849" s="94"/>
      <c r="ET849" s="94"/>
      <c r="EU849" s="94"/>
      <c r="EV849" s="94"/>
      <c r="EW849" s="94"/>
      <c r="EX849" s="94"/>
      <c r="EY849" s="94"/>
      <c r="EZ849" s="94"/>
      <c r="FA849" s="94"/>
      <c r="FB849" s="94"/>
      <c r="FC849" s="94"/>
      <c r="FD849" s="94"/>
      <c r="FE849" s="94"/>
      <c r="FF849" s="94"/>
      <c r="FG849" s="94"/>
      <c r="FH849" s="94"/>
      <c r="FI849" s="94"/>
      <c r="FJ849" s="94"/>
      <c r="FK849" s="94"/>
      <c r="FL849" s="94"/>
      <c r="FM849" s="94"/>
      <c r="FN849" s="94"/>
      <c r="FO849" s="94"/>
      <c r="FP849" s="94"/>
      <c r="FQ849" s="94"/>
      <c r="FR849" s="94"/>
      <c r="FS849" s="94"/>
      <c r="FT849" s="94"/>
      <c r="FU849" s="94"/>
      <c r="FV849" s="94"/>
      <c r="FW849" s="94"/>
      <c r="FX849" s="94"/>
      <c r="FY849" s="94"/>
      <c r="FZ849" s="94"/>
      <c r="GA849" s="94"/>
      <c r="GB849" s="94"/>
      <c r="GC849" s="94"/>
      <c r="GD849" s="94"/>
      <c r="GE849" s="94"/>
      <c r="GF849" s="94"/>
      <c r="GG849" s="94"/>
      <c r="GH849" s="94"/>
      <c r="GI849" s="94"/>
      <c r="GJ849" s="94"/>
      <c r="GK849" s="94"/>
      <c r="GL849" s="94"/>
      <c r="GM849" s="94"/>
      <c r="GN849" s="94"/>
      <c r="GO849" s="94"/>
      <c r="GP849" s="94"/>
      <c r="GQ849" s="94"/>
      <c r="GR849" s="94"/>
      <c r="GS849" s="94"/>
      <c r="GT849" s="94"/>
      <c r="GU849" s="94"/>
      <c r="GV849" s="94"/>
      <c r="GW849" s="94"/>
      <c r="GX849" s="94"/>
      <c r="GY849" s="94"/>
      <c r="GZ849" s="94"/>
      <c r="HA849" s="1"/>
      <c r="HB849" s="1"/>
    </row>
    <row r="850" spans="1:210" ht="4.2" customHeight="1">
      <c r="A850" s="1"/>
      <c r="B850" s="1"/>
      <c r="C850" s="1"/>
      <c r="D850" s="1"/>
      <c r="E850" s="263"/>
      <c r="F850" s="48"/>
      <c r="G850" s="231"/>
      <c r="H850" s="1"/>
      <c r="I850" s="1"/>
      <c r="J850" s="1"/>
      <c r="K850" s="1"/>
      <c r="L850" s="1"/>
      <c r="M850" s="5"/>
      <c r="N850" s="19"/>
      <c r="O850" s="1"/>
      <c r="P850" s="5"/>
      <c r="Q850" s="1"/>
      <c r="R850" s="1"/>
      <c r="S850" s="5"/>
      <c r="T850" s="7"/>
      <c r="U850" s="24"/>
      <c r="V850" s="1"/>
      <c r="W850" s="12"/>
      <c r="X850" s="10"/>
      <c r="Y850" s="46"/>
      <c r="Z850" s="93"/>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4"/>
      <c r="BB850" s="94"/>
      <c r="BC850" s="94"/>
      <c r="BD850" s="94"/>
      <c r="BE850" s="94"/>
      <c r="BF850" s="94"/>
      <c r="BG850" s="94"/>
      <c r="BH850" s="94"/>
      <c r="BI850" s="94"/>
      <c r="BJ850" s="94"/>
      <c r="BK850" s="94"/>
      <c r="BL850" s="94"/>
      <c r="BM850" s="94"/>
      <c r="BN850" s="94"/>
      <c r="BO850" s="94"/>
      <c r="BP850" s="94"/>
      <c r="BQ850" s="94"/>
      <c r="BR850" s="94"/>
      <c r="BS850" s="94"/>
      <c r="BT850" s="94"/>
      <c r="BU850" s="94"/>
      <c r="BV850" s="94"/>
      <c r="BW850" s="94"/>
      <c r="BX850" s="94"/>
      <c r="BY850" s="94"/>
      <c r="BZ850" s="94"/>
      <c r="CA850" s="94"/>
      <c r="CB850" s="94"/>
      <c r="CC850" s="94"/>
      <c r="CD850" s="94"/>
      <c r="CE850" s="94"/>
      <c r="CF850" s="94"/>
      <c r="CG850" s="94"/>
      <c r="CH850" s="94"/>
      <c r="CI850" s="94"/>
      <c r="CJ850" s="94"/>
      <c r="CK850" s="94"/>
      <c r="CL850" s="94"/>
      <c r="CM850" s="94"/>
      <c r="CN850" s="94"/>
      <c r="CO850" s="94"/>
      <c r="CP850" s="94"/>
      <c r="CQ850" s="94"/>
      <c r="CR850" s="94"/>
      <c r="CS850" s="94"/>
      <c r="CT850" s="94"/>
      <c r="CU850" s="94"/>
      <c r="CV850" s="94"/>
      <c r="CW850" s="94"/>
      <c r="CX850" s="94"/>
      <c r="CY850" s="94"/>
      <c r="CZ850" s="94"/>
      <c r="DA850" s="94"/>
      <c r="DB850" s="94"/>
      <c r="DC850" s="94"/>
      <c r="DD850" s="94"/>
      <c r="DE850" s="94"/>
      <c r="DF850" s="94"/>
      <c r="DG850" s="94"/>
      <c r="DH850" s="94"/>
      <c r="DI850" s="94"/>
      <c r="DJ850" s="94"/>
      <c r="DK850" s="94"/>
      <c r="DL850" s="94"/>
      <c r="DM850" s="94"/>
      <c r="DN850" s="94"/>
      <c r="DO850" s="94"/>
      <c r="DP850" s="94"/>
      <c r="DQ850" s="94"/>
      <c r="DR850" s="94"/>
      <c r="DS850" s="94"/>
      <c r="DT850" s="94"/>
      <c r="DU850" s="94"/>
      <c r="DV850" s="94"/>
      <c r="DW850" s="94"/>
      <c r="DX850" s="94"/>
      <c r="DY850" s="94"/>
      <c r="DZ850" s="94"/>
      <c r="EA850" s="94"/>
      <c r="EB850" s="94"/>
      <c r="EC850" s="94"/>
      <c r="ED850" s="94"/>
      <c r="EE850" s="94"/>
      <c r="EF850" s="94"/>
      <c r="EG850" s="94"/>
      <c r="EH850" s="94"/>
      <c r="EI850" s="94"/>
      <c r="EJ850" s="94"/>
      <c r="EK850" s="94"/>
      <c r="EL850" s="94"/>
      <c r="EM850" s="94"/>
      <c r="EN850" s="94"/>
      <c r="EO850" s="94"/>
      <c r="EP850" s="94"/>
      <c r="EQ850" s="94"/>
      <c r="ER850" s="94"/>
      <c r="ES850" s="94"/>
      <c r="ET850" s="94"/>
      <c r="EU850" s="94"/>
      <c r="EV850" s="94"/>
      <c r="EW850" s="94"/>
      <c r="EX850" s="94"/>
      <c r="EY850" s="94"/>
      <c r="EZ850" s="94"/>
      <c r="FA850" s="94"/>
      <c r="FB850" s="94"/>
      <c r="FC850" s="94"/>
      <c r="FD850" s="94"/>
      <c r="FE850" s="94"/>
      <c r="FF850" s="94"/>
      <c r="FG850" s="94"/>
      <c r="FH850" s="94"/>
      <c r="FI850" s="94"/>
      <c r="FJ850" s="94"/>
      <c r="FK850" s="94"/>
      <c r="FL850" s="94"/>
      <c r="FM850" s="94"/>
      <c r="FN850" s="94"/>
      <c r="FO850" s="94"/>
      <c r="FP850" s="94"/>
      <c r="FQ850" s="94"/>
      <c r="FR850" s="94"/>
      <c r="FS850" s="94"/>
      <c r="FT850" s="94"/>
      <c r="FU850" s="94"/>
      <c r="FV850" s="94"/>
      <c r="FW850" s="94"/>
      <c r="FX850" s="94"/>
      <c r="FY850" s="94"/>
      <c r="FZ850" s="94"/>
      <c r="GA850" s="94"/>
      <c r="GB850" s="94"/>
      <c r="GC850" s="94"/>
      <c r="GD850" s="94"/>
      <c r="GE850" s="94"/>
      <c r="GF850" s="94"/>
      <c r="GG850" s="94"/>
      <c r="GH850" s="94"/>
      <c r="GI850" s="94"/>
      <c r="GJ850" s="94"/>
      <c r="GK850" s="94"/>
      <c r="GL850" s="94"/>
      <c r="GM850" s="94"/>
      <c r="GN850" s="94"/>
      <c r="GO850" s="94"/>
      <c r="GP850" s="94"/>
      <c r="GQ850" s="94"/>
      <c r="GR850" s="94"/>
      <c r="GS850" s="94"/>
      <c r="GT850" s="94"/>
      <c r="GU850" s="94"/>
      <c r="GV850" s="94"/>
      <c r="GW850" s="94"/>
      <c r="GX850" s="94"/>
      <c r="GY850" s="94"/>
      <c r="GZ850" s="94"/>
      <c r="HA850" s="1"/>
      <c r="HB850" s="1"/>
    </row>
    <row r="851" spans="1:210" s="23" customFormat="1">
      <c r="A851" s="19"/>
      <c r="B851" s="19"/>
      <c r="C851" s="19"/>
      <c r="D851" s="19"/>
      <c r="E851" s="269"/>
      <c r="F851" s="52"/>
      <c r="G851" s="232"/>
      <c r="H851" s="19"/>
      <c r="I851" s="19" t="str">
        <f>$I$65</f>
        <v>скорость прироста</v>
      </c>
      <c r="J851" s="19"/>
      <c r="K851" s="19"/>
      <c r="L851" s="19"/>
      <c r="M851" s="20"/>
      <c r="N851" s="19"/>
      <c r="O851" s="19"/>
      <c r="P851" s="20"/>
      <c r="Q851" s="19" t="s">
        <v>12</v>
      </c>
      <c r="R851" s="19"/>
      <c r="S851" s="20" t="s">
        <v>6</v>
      </c>
      <c r="T851" s="204"/>
      <c r="U851" s="26" t="s">
        <v>7</v>
      </c>
      <c r="V851" s="19"/>
      <c r="W851" s="21"/>
      <c r="X851" s="22"/>
      <c r="Y851" s="47"/>
      <c r="Z851" s="96"/>
      <c r="AA851" s="97"/>
      <c r="AB851" s="97"/>
      <c r="AC851" s="97"/>
      <c r="AD851" s="97"/>
      <c r="AE851" s="97"/>
      <c r="AF851" s="97"/>
      <c r="AG851" s="97"/>
      <c r="AH851" s="97"/>
      <c r="AI851" s="97"/>
      <c r="AJ851" s="97"/>
      <c r="AK851" s="97"/>
      <c r="AL851" s="97"/>
      <c r="AM851" s="97"/>
      <c r="AN851" s="97"/>
      <c r="AO851" s="97"/>
      <c r="AP851" s="97"/>
      <c r="AQ851" s="97"/>
      <c r="AR851" s="97"/>
      <c r="AS851" s="97"/>
      <c r="AT851" s="97"/>
      <c r="AU851" s="97"/>
      <c r="AV851" s="97"/>
      <c r="AW851" s="97"/>
      <c r="AX851" s="97"/>
      <c r="AY851" s="97"/>
      <c r="AZ851" s="97"/>
      <c r="BA851" s="97"/>
      <c r="BB851" s="97"/>
      <c r="BC851" s="97"/>
      <c r="BD851" s="97"/>
      <c r="BE851" s="97"/>
      <c r="BF851" s="97"/>
      <c r="BG851" s="97"/>
      <c r="BH851" s="97"/>
      <c r="BI851" s="97"/>
      <c r="BJ851" s="97"/>
      <c r="BK851" s="97"/>
      <c r="BL851" s="97"/>
      <c r="BM851" s="97"/>
      <c r="BN851" s="97"/>
      <c r="BO851" s="97"/>
      <c r="BP851" s="97"/>
      <c r="BQ851" s="97"/>
      <c r="BR851" s="97"/>
      <c r="BS851" s="97"/>
      <c r="BT851" s="97"/>
      <c r="BU851" s="97"/>
      <c r="BV851" s="97"/>
      <c r="BW851" s="97"/>
      <c r="BX851" s="97"/>
      <c r="BY851" s="97"/>
      <c r="BZ851" s="97"/>
      <c r="CA851" s="97"/>
      <c r="CB851" s="97"/>
      <c r="CC851" s="97"/>
      <c r="CD851" s="97"/>
      <c r="CE851" s="97"/>
      <c r="CF851" s="97"/>
      <c r="CG851" s="97"/>
      <c r="CH851" s="97"/>
      <c r="CI851" s="97"/>
      <c r="CJ851" s="97"/>
      <c r="CK851" s="97"/>
      <c r="CL851" s="97"/>
      <c r="CM851" s="97"/>
      <c r="CN851" s="97"/>
      <c r="CO851" s="97"/>
      <c r="CP851" s="97"/>
      <c r="CQ851" s="97"/>
      <c r="CR851" s="97"/>
      <c r="CS851" s="97"/>
      <c r="CT851" s="97"/>
      <c r="CU851" s="97"/>
      <c r="CV851" s="97"/>
      <c r="CW851" s="97"/>
      <c r="CX851" s="97"/>
      <c r="CY851" s="97"/>
      <c r="CZ851" s="97"/>
      <c r="DA851" s="97"/>
      <c r="DB851" s="97"/>
      <c r="DC851" s="97"/>
      <c r="DD851" s="97"/>
      <c r="DE851" s="97"/>
      <c r="DF851" s="97"/>
      <c r="DG851" s="97"/>
      <c r="DH851" s="97"/>
      <c r="DI851" s="97"/>
      <c r="DJ851" s="97"/>
      <c r="DK851" s="97"/>
      <c r="DL851" s="97"/>
      <c r="DM851" s="97"/>
      <c r="DN851" s="97"/>
      <c r="DO851" s="97"/>
      <c r="DP851" s="97"/>
      <c r="DQ851" s="97"/>
      <c r="DR851" s="97"/>
      <c r="DS851" s="97"/>
      <c r="DT851" s="97"/>
      <c r="DU851" s="97"/>
      <c r="DV851" s="97"/>
      <c r="DW851" s="97"/>
      <c r="DX851" s="97"/>
      <c r="DY851" s="97"/>
      <c r="DZ851" s="97"/>
      <c r="EA851" s="97"/>
      <c r="EB851" s="97"/>
      <c r="EC851" s="97"/>
      <c r="ED851" s="97"/>
      <c r="EE851" s="97"/>
      <c r="EF851" s="97"/>
      <c r="EG851" s="97"/>
      <c r="EH851" s="97"/>
      <c r="EI851" s="97"/>
      <c r="EJ851" s="97"/>
      <c r="EK851" s="97"/>
      <c r="EL851" s="97"/>
      <c r="EM851" s="97"/>
      <c r="EN851" s="97"/>
      <c r="EO851" s="97"/>
      <c r="EP851" s="97"/>
      <c r="EQ851" s="97"/>
      <c r="ER851" s="97"/>
      <c r="ES851" s="97"/>
      <c r="ET851" s="97"/>
      <c r="EU851" s="97"/>
      <c r="EV851" s="97"/>
      <c r="EW851" s="97"/>
      <c r="EX851" s="97"/>
      <c r="EY851" s="97"/>
      <c r="EZ851" s="97"/>
      <c r="FA851" s="97"/>
      <c r="FB851" s="97"/>
      <c r="FC851" s="97"/>
      <c r="FD851" s="97"/>
      <c r="FE851" s="97"/>
      <c r="FF851" s="97"/>
      <c r="FG851" s="97"/>
      <c r="FH851" s="97"/>
      <c r="FI851" s="97"/>
      <c r="FJ851" s="97"/>
      <c r="FK851" s="97"/>
      <c r="FL851" s="97"/>
      <c r="FM851" s="97"/>
      <c r="FN851" s="97"/>
      <c r="FO851" s="97"/>
      <c r="FP851" s="97"/>
      <c r="FQ851" s="97"/>
      <c r="FR851" s="97"/>
      <c r="FS851" s="97"/>
      <c r="FT851" s="97"/>
      <c r="FU851" s="97"/>
      <c r="FV851" s="97"/>
      <c r="FW851" s="97"/>
      <c r="FX851" s="97"/>
      <c r="FY851" s="97"/>
      <c r="FZ851" s="97"/>
      <c r="GA851" s="97"/>
      <c r="GB851" s="97"/>
      <c r="GC851" s="97"/>
      <c r="GD851" s="97"/>
      <c r="GE851" s="97"/>
      <c r="GF851" s="97"/>
      <c r="GG851" s="97"/>
      <c r="GH851" s="97"/>
      <c r="GI851" s="97"/>
      <c r="GJ851" s="97"/>
      <c r="GK851" s="97"/>
      <c r="GL851" s="97"/>
      <c r="GM851" s="97"/>
      <c r="GN851" s="97"/>
      <c r="GO851" s="97"/>
      <c r="GP851" s="97"/>
      <c r="GQ851" s="97"/>
      <c r="GR851" s="97"/>
      <c r="GS851" s="97"/>
      <c r="GT851" s="97"/>
      <c r="GU851" s="97"/>
      <c r="GV851" s="97"/>
      <c r="GW851" s="97"/>
      <c r="GX851" s="97"/>
      <c r="GY851" s="97"/>
      <c r="GZ851" s="97"/>
      <c r="HA851" s="19"/>
      <c r="HB851" s="19"/>
    </row>
    <row r="852" spans="1:210" ht="4.2" customHeight="1">
      <c r="A852" s="1"/>
      <c r="B852" s="1"/>
      <c r="C852" s="1"/>
      <c r="D852" s="1"/>
      <c r="E852" s="263"/>
      <c r="F852" s="48"/>
      <c r="G852" s="231"/>
      <c r="H852" s="1"/>
      <c r="I852" s="1"/>
      <c r="J852" s="1"/>
      <c r="K852" s="1"/>
      <c r="L852" s="1"/>
      <c r="M852" s="5"/>
      <c r="N852" s="19"/>
      <c r="O852" s="1"/>
      <c r="P852" s="5"/>
      <c r="Q852" s="1"/>
      <c r="R852" s="1"/>
      <c r="S852" s="5"/>
      <c r="T852" s="7"/>
      <c r="U852" s="24"/>
      <c r="V852" s="1"/>
      <c r="W852" s="12"/>
      <c r="X852" s="10"/>
      <c r="Y852" s="46"/>
      <c r="Z852" s="93"/>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94"/>
      <c r="FL852" s="94"/>
      <c r="FM852" s="94"/>
      <c r="FN852" s="94"/>
      <c r="FO852" s="94"/>
      <c r="FP852" s="94"/>
      <c r="FQ852" s="94"/>
      <c r="FR852" s="94"/>
      <c r="FS852" s="94"/>
      <c r="FT852" s="94"/>
      <c r="FU852" s="94"/>
      <c r="FV852" s="94"/>
      <c r="FW852" s="94"/>
      <c r="FX852" s="94"/>
      <c r="FY852" s="94"/>
      <c r="FZ852" s="94"/>
      <c r="GA852" s="94"/>
      <c r="GB852" s="94"/>
      <c r="GC852" s="94"/>
      <c r="GD852" s="94"/>
      <c r="GE852" s="94"/>
      <c r="GF852" s="94"/>
      <c r="GG852" s="94"/>
      <c r="GH852" s="94"/>
      <c r="GI852" s="94"/>
      <c r="GJ852" s="94"/>
      <c r="GK852" s="94"/>
      <c r="GL852" s="94"/>
      <c r="GM852" s="94"/>
      <c r="GN852" s="94"/>
      <c r="GO852" s="94"/>
      <c r="GP852" s="94"/>
      <c r="GQ852" s="94"/>
      <c r="GR852" s="94"/>
      <c r="GS852" s="94"/>
      <c r="GT852" s="94"/>
      <c r="GU852" s="94"/>
      <c r="GV852" s="94"/>
      <c r="GW852" s="94"/>
      <c r="GX852" s="94"/>
      <c r="GY852" s="94"/>
      <c r="GZ852" s="94"/>
      <c r="HA852" s="1"/>
      <c r="HB852" s="1"/>
    </row>
    <row r="853" spans="1:210" s="23" customFormat="1">
      <c r="A853" s="19"/>
      <c r="B853" s="19"/>
      <c r="C853" s="19"/>
      <c r="D853" s="19"/>
      <c r="E853" s="269"/>
      <c r="F853" s="52"/>
      <c r="G853" s="232"/>
      <c r="H853" s="19"/>
      <c r="I853" s="19" t="str">
        <f>$I$67</f>
        <v>коэффициент (q) прироста</v>
      </c>
      <c r="J853" s="19"/>
      <c r="K853" s="19"/>
      <c r="L853" s="19"/>
      <c r="M853" s="20"/>
      <c r="N853" s="19"/>
      <c r="O853" s="19"/>
      <c r="P853" s="20"/>
      <c r="Q853" s="19" t="str">
        <f>IF(T851=справочники!$E$9,"a+qx",IF(T851=справочники!$E$10,"aq^x",IF(T851=справочники!$E$11,"a^(1+qx)","??")))</f>
        <v>??</v>
      </c>
      <c r="R853" s="19"/>
      <c r="S853" s="20" t="s">
        <v>6</v>
      </c>
      <c r="T853" s="213"/>
      <c r="U853" s="26"/>
      <c r="V853" s="19"/>
      <c r="W853" s="21"/>
      <c r="X853" s="22"/>
      <c r="Y853" s="47"/>
      <c r="Z853" s="96"/>
      <c r="AA853" s="97"/>
      <c r="AB853" s="97"/>
      <c r="AC853" s="97"/>
      <c r="AD853" s="97"/>
      <c r="AE853" s="97"/>
      <c r="AF853" s="97"/>
      <c r="AG853" s="97"/>
      <c r="AH853" s="97"/>
      <c r="AI853" s="97"/>
      <c r="AJ853" s="97"/>
      <c r="AK853" s="97"/>
      <c r="AL853" s="97"/>
      <c r="AM853" s="97"/>
      <c r="AN853" s="97"/>
      <c r="AO853" s="97"/>
      <c r="AP853" s="97"/>
      <c r="AQ853" s="97"/>
      <c r="AR853" s="97"/>
      <c r="AS853" s="97"/>
      <c r="AT853" s="97"/>
      <c r="AU853" s="97"/>
      <c r="AV853" s="97"/>
      <c r="AW853" s="97"/>
      <c r="AX853" s="97"/>
      <c r="AY853" s="97"/>
      <c r="AZ853" s="97"/>
      <c r="BA853" s="97"/>
      <c r="BB853" s="97"/>
      <c r="BC853" s="97"/>
      <c r="BD853" s="97"/>
      <c r="BE853" s="97"/>
      <c r="BF853" s="97"/>
      <c r="BG853" s="97"/>
      <c r="BH853" s="97"/>
      <c r="BI853" s="97"/>
      <c r="BJ853" s="97"/>
      <c r="BK853" s="97"/>
      <c r="BL853" s="97"/>
      <c r="BM853" s="97"/>
      <c r="BN853" s="97"/>
      <c r="BO853" s="97"/>
      <c r="BP853" s="97"/>
      <c r="BQ853" s="97"/>
      <c r="BR853" s="97"/>
      <c r="BS853" s="97"/>
      <c r="BT853" s="97"/>
      <c r="BU853" s="97"/>
      <c r="BV853" s="97"/>
      <c r="BW853" s="97"/>
      <c r="BX853" s="97"/>
      <c r="BY853" s="97"/>
      <c r="BZ853" s="97"/>
      <c r="CA853" s="97"/>
      <c r="CB853" s="97"/>
      <c r="CC853" s="97"/>
      <c r="CD853" s="97"/>
      <c r="CE853" s="97"/>
      <c r="CF853" s="97"/>
      <c r="CG853" s="97"/>
      <c r="CH853" s="97"/>
      <c r="CI853" s="97"/>
      <c r="CJ853" s="97"/>
      <c r="CK853" s="97"/>
      <c r="CL853" s="97"/>
      <c r="CM853" s="97"/>
      <c r="CN853" s="97"/>
      <c r="CO853" s="97"/>
      <c r="CP853" s="97"/>
      <c r="CQ853" s="97"/>
      <c r="CR853" s="97"/>
      <c r="CS853" s="97"/>
      <c r="CT853" s="97"/>
      <c r="CU853" s="97"/>
      <c r="CV853" s="97"/>
      <c r="CW853" s="97"/>
      <c r="CX853" s="97"/>
      <c r="CY853" s="97"/>
      <c r="CZ853" s="97"/>
      <c r="DA853" s="97"/>
      <c r="DB853" s="97"/>
      <c r="DC853" s="97"/>
      <c r="DD853" s="97"/>
      <c r="DE853" s="97"/>
      <c r="DF853" s="97"/>
      <c r="DG853" s="97"/>
      <c r="DH853" s="97"/>
      <c r="DI853" s="97"/>
      <c r="DJ853" s="97"/>
      <c r="DK853" s="97"/>
      <c r="DL853" s="97"/>
      <c r="DM853" s="97"/>
      <c r="DN853" s="97"/>
      <c r="DO853" s="97"/>
      <c r="DP853" s="97"/>
      <c r="DQ853" s="97"/>
      <c r="DR853" s="97"/>
      <c r="DS853" s="97"/>
      <c r="DT853" s="97"/>
      <c r="DU853" s="97"/>
      <c r="DV853" s="97"/>
      <c r="DW853" s="97"/>
      <c r="DX853" s="97"/>
      <c r="DY853" s="97"/>
      <c r="DZ853" s="97"/>
      <c r="EA853" s="97"/>
      <c r="EB853" s="97"/>
      <c r="EC853" s="97"/>
      <c r="ED853" s="97"/>
      <c r="EE853" s="97"/>
      <c r="EF853" s="97"/>
      <c r="EG853" s="97"/>
      <c r="EH853" s="97"/>
      <c r="EI853" s="97"/>
      <c r="EJ853" s="97"/>
      <c r="EK853" s="97"/>
      <c r="EL853" s="97"/>
      <c r="EM853" s="97"/>
      <c r="EN853" s="97"/>
      <c r="EO853" s="97"/>
      <c r="EP853" s="97"/>
      <c r="EQ853" s="97"/>
      <c r="ER853" s="97"/>
      <c r="ES853" s="97"/>
      <c r="ET853" s="97"/>
      <c r="EU853" s="97"/>
      <c r="EV853" s="97"/>
      <c r="EW853" s="97"/>
      <c r="EX853" s="97"/>
      <c r="EY853" s="97"/>
      <c r="EZ853" s="97"/>
      <c r="FA853" s="97"/>
      <c r="FB853" s="97"/>
      <c r="FC853" s="97"/>
      <c r="FD853" s="97"/>
      <c r="FE853" s="97"/>
      <c r="FF853" s="97"/>
      <c r="FG853" s="97"/>
      <c r="FH853" s="97"/>
      <c r="FI853" s="97"/>
      <c r="FJ853" s="97"/>
      <c r="FK853" s="97"/>
      <c r="FL853" s="97"/>
      <c r="FM853" s="97"/>
      <c r="FN853" s="97"/>
      <c r="FO853" s="97"/>
      <c r="FP853" s="97"/>
      <c r="FQ853" s="97"/>
      <c r="FR853" s="97"/>
      <c r="FS853" s="97"/>
      <c r="FT853" s="97"/>
      <c r="FU853" s="97"/>
      <c r="FV853" s="97"/>
      <c r="FW853" s="97"/>
      <c r="FX853" s="97"/>
      <c r="FY853" s="97"/>
      <c r="FZ853" s="97"/>
      <c r="GA853" s="97"/>
      <c r="GB853" s="97"/>
      <c r="GC853" s="97"/>
      <c r="GD853" s="97"/>
      <c r="GE853" s="97"/>
      <c r="GF853" s="97"/>
      <c r="GG853" s="97"/>
      <c r="GH853" s="97"/>
      <c r="GI853" s="97"/>
      <c r="GJ853" s="97"/>
      <c r="GK853" s="97"/>
      <c r="GL853" s="97"/>
      <c r="GM853" s="97"/>
      <c r="GN853" s="97"/>
      <c r="GO853" s="97"/>
      <c r="GP853" s="97"/>
      <c r="GQ853" s="97"/>
      <c r="GR853" s="97"/>
      <c r="GS853" s="97"/>
      <c r="GT853" s="97"/>
      <c r="GU853" s="97"/>
      <c r="GV853" s="97"/>
      <c r="GW853" s="97"/>
      <c r="GX853" s="97"/>
      <c r="GY853" s="97"/>
      <c r="GZ853" s="97"/>
      <c r="HA853" s="19"/>
      <c r="HB853" s="19"/>
    </row>
    <row r="854" spans="1:210" ht="4.2" customHeight="1">
      <c r="A854" s="1"/>
      <c r="B854" s="1"/>
      <c r="C854" s="1"/>
      <c r="D854" s="1"/>
      <c r="E854" s="263"/>
      <c r="F854" s="48"/>
      <c r="G854" s="231"/>
      <c r="H854" s="1"/>
      <c r="I854" s="1"/>
      <c r="J854" s="1"/>
      <c r="K854" s="1"/>
      <c r="L854" s="1"/>
      <c r="M854" s="5"/>
      <c r="N854" s="1"/>
      <c r="O854" s="1"/>
      <c r="P854" s="5"/>
      <c r="Q854" s="1"/>
      <c r="R854" s="1"/>
      <c r="S854" s="5"/>
      <c r="T854" s="7"/>
      <c r="U854" s="24"/>
      <c r="V854" s="1"/>
      <c r="W854" s="12"/>
      <c r="X854" s="10"/>
      <c r="Y854" s="46"/>
      <c r="Z854" s="93"/>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4"/>
      <c r="BB854" s="94"/>
      <c r="BC854" s="94"/>
      <c r="BD854" s="94"/>
      <c r="BE854" s="94"/>
      <c r="BF854" s="94"/>
      <c r="BG854" s="94"/>
      <c r="BH854" s="94"/>
      <c r="BI854" s="94"/>
      <c r="BJ854" s="94"/>
      <c r="BK854" s="94"/>
      <c r="BL854" s="94"/>
      <c r="BM854" s="94"/>
      <c r="BN854" s="94"/>
      <c r="BO854" s="94"/>
      <c r="BP854" s="94"/>
      <c r="BQ854" s="94"/>
      <c r="BR854" s="94"/>
      <c r="BS854" s="94"/>
      <c r="BT854" s="94"/>
      <c r="BU854" s="94"/>
      <c r="BV854" s="94"/>
      <c r="BW854" s="94"/>
      <c r="BX854" s="94"/>
      <c r="BY854" s="94"/>
      <c r="BZ854" s="94"/>
      <c r="CA854" s="94"/>
      <c r="CB854" s="94"/>
      <c r="CC854" s="94"/>
      <c r="CD854" s="94"/>
      <c r="CE854" s="94"/>
      <c r="CF854" s="94"/>
      <c r="CG854" s="94"/>
      <c r="CH854" s="94"/>
      <c r="CI854" s="94"/>
      <c r="CJ854" s="94"/>
      <c r="CK854" s="94"/>
      <c r="CL854" s="94"/>
      <c r="CM854" s="94"/>
      <c r="CN854" s="94"/>
      <c r="CO854" s="94"/>
      <c r="CP854" s="94"/>
      <c r="CQ854" s="94"/>
      <c r="CR854" s="94"/>
      <c r="CS854" s="94"/>
      <c r="CT854" s="94"/>
      <c r="CU854" s="94"/>
      <c r="CV854" s="94"/>
      <c r="CW854" s="94"/>
      <c r="CX854" s="94"/>
      <c r="CY854" s="94"/>
      <c r="CZ854" s="94"/>
      <c r="DA854" s="94"/>
      <c r="DB854" s="94"/>
      <c r="DC854" s="94"/>
      <c r="DD854" s="94"/>
      <c r="DE854" s="94"/>
      <c r="DF854" s="94"/>
      <c r="DG854" s="94"/>
      <c r="DH854" s="94"/>
      <c r="DI854" s="94"/>
      <c r="DJ854" s="94"/>
      <c r="DK854" s="94"/>
      <c r="DL854" s="94"/>
      <c r="DM854" s="94"/>
      <c r="DN854" s="94"/>
      <c r="DO854" s="94"/>
      <c r="DP854" s="94"/>
      <c r="DQ854" s="94"/>
      <c r="DR854" s="94"/>
      <c r="DS854" s="94"/>
      <c r="DT854" s="94"/>
      <c r="DU854" s="94"/>
      <c r="DV854" s="94"/>
      <c r="DW854" s="94"/>
      <c r="DX854" s="94"/>
      <c r="DY854" s="94"/>
      <c r="DZ854" s="94"/>
      <c r="EA854" s="94"/>
      <c r="EB854" s="94"/>
      <c r="EC854" s="94"/>
      <c r="ED854" s="94"/>
      <c r="EE854" s="94"/>
      <c r="EF854" s="94"/>
      <c r="EG854" s="94"/>
      <c r="EH854" s="94"/>
      <c r="EI854" s="94"/>
      <c r="EJ854" s="94"/>
      <c r="EK854" s="94"/>
      <c r="EL854" s="94"/>
      <c r="EM854" s="94"/>
      <c r="EN854" s="94"/>
      <c r="EO854" s="94"/>
      <c r="EP854" s="94"/>
      <c r="EQ854" s="94"/>
      <c r="ER854" s="94"/>
      <c r="ES854" s="94"/>
      <c r="ET854" s="94"/>
      <c r="EU854" s="94"/>
      <c r="EV854" s="94"/>
      <c r="EW854" s="94"/>
      <c r="EX854" s="94"/>
      <c r="EY854" s="94"/>
      <c r="EZ854" s="94"/>
      <c r="FA854" s="94"/>
      <c r="FB854" s="94"/>
      <c r="FC854" s="94"/>
      <c r="FD854" s="94"/>
      <c r="FE854" s="94"/>
      <c r="FF854" s="94"/>
      <c r="FG854" s="94"/>
      <c r="FH854" s="94"/>
      <c r="FI854" s="94"/>
      <c r="FJ854" s="94"/>
      <c r="FK854" s="94"/>
      <c r="FL854" s="94"/>
      <c r="FM854" s="94"/>
      <c r="FN854" s="94"/>
      <c r="FO854" s="94"/>
      <c r="FP854" s="94"/>
      <c r="FQ854" s="94"/>
      <c r="FR854" s="94"/>
      <c r="FS854" s="94"/>
      <c r="FT854" s="94"/>
      <c r="FU854" s="94"/>
      <c r="FV854" s="94"/>
      <c r="FW854" s="94"/>
      <c r="FX854" s="94"/>
      <c r="FY854" s="94"/>
      <c r="FZ854" s="94"/>
      <c r="GA854" s="94"/>
      <c r="GB854" s="94"/>
      <c r="GC854" s="94"/>
      <c r="GD854" s="94"/>
      <c r="GE854" s="94"/>
      <c r="GF854" s="94"/>
      <c r="GG854" s="94"/>
      <c r="GH854" s="94"/>
      <c r="GI854" s="94"/>
      <c r="GJ854" s="94"/>
      <c r="GK854" s="94"/>
      <c r="GL854" s="94"/>
      <c r="GM854" s="94"/>
      <c r="GN854" s="94"/>
      <c r="GO854" s="94"/>
      <c r="GP854" s="94"/>
      <c r="GQ854" s="94"/>
      <c r="GR854" s="94"/>
      <c r="GS854" s="94"/>
      <c r="GT854" s="94"/>
      <c r="GU854" s="94"/>
      <c r="GV854" s="94"/>
      <c r="GW854" s="94"/>
      <c r="GX854" s="94"/>
      <c r="GY854" s="94"/>
      <c r="GZ854" s="94"/>
      <c r="HA854" s="1"/>
      <c r="HB854" s="1"/>
    </row>
    <row r="855" spans="1:210" s="23" customFormat="1">
      <c r="A855" s="19"/>
      <c r="B855" s="19"/>
      <c r="C855" s="19"/>
      <c r="D855" s="19"/>
      <c r="E855" s="269"/>
      <c r="F855" s="52"/>
      <c r="G855" s="232"/>
      <c r="H855" s="19"/>
      <c r="I855" s="19" t="str">
        <f>справочники!$T$6</f>
        <v>частота прироста</v>
      </c>
      <c r="J855" s="19"/>
      <c r="K855" s="19"/>
      <c r="L855" s="19"/>
      <c r="M855" s="20"/>
      <c r="N855" s="19"/>
      <c r="O855" s="19"/>
      <c r="P855" s="20"/>
      <c r="Q855" s="19" t="s">
        <v>72</v>
      </c>
      <c r="R855" s="19"/>
      <c r="S855" s="20" t="s">
        <v>6</v>
      </c>
      <c r="T855" s="205"/>
      <c r="U855" s="26" t="s">
        <v>7</v>
      </c>
      <c r="V855" s="19"/>
      <c r="W855" s="21"/>
      <c r="X855" s="22"/>
      <c r="Y855" s="47"/>
      <c r="Z855" s="96"/>
      <c r="AA855" s="97"/>
      <c r="AB855" s="97"/>
      <c r="AC855" s="97"/>
      <c r="AD855" s="97"/>
      <c r="AE855" s="97"/>
      <c r="AF855" s="97"/>
      <c r="AG855" s="97"/>
      <c r="AH855" s="97"/>
      <c r="AI855" s="97"/>
      <c r="AJ855" s="97"/>
      <c r="AK855" s="97"/>
      <c r="AL855" s="97"/>
      <c r="AM855" s="97"/>
      <c r="AN855" s="97"/>
      <c r="AO855" s="97"/>
      <c r="AP855" s="97"/>
      <c r="AQ855" s="97"/>
      <c r="AR855" s="97"/>
      <c r="AS855" s="97"/>
      <c r="AT855" s="97"/>
      <c r="AU855" s="97"/>
      <c r="AV855" s="97"/>
      <c r="AW855" s="97"/>
      <c r="AX855" s="97"/>
      <c r="AY855" s="97"/>
      <c r="AZ855" s="97"/>
      <c r="BA855" s="97"/>
      <c r="BB855" s="97"/>
      <c r="BC855" s="97"/>
      <c r="BD855" s="97"/>
      <c r="BE855" s="97"/>
      <c r="BF855" s="97"/>
      <c r="BG855" s="97"/>
      <c r="BH855" s="97"/>
      <c r="BI855" s="97"/>
      <c r="BJ855" s="97"/>
      <c r="BK855" s="97"/>
      <c r="BL855" s="97"/>
      <c r="BM855" s="97"/>
      <c r="BN855" s="97"/>
      <c r="BO855" s="97"/>
      <c r="BP855" s="97"/>
      <c r="BQ855" s="97"/>
      <c r="BR855" s="97"/>
      <c r="BS855" s="97"/>
      <c r="BT855" s="97"/>
      <c r="BU855" s="97"/>
      <c r="BV855" s="97"/>
      <c r="BW855" s="97"/>
      <c r="BX855" s="97"/>
      <c r="BY855" s="97"/>
      <c r="BZ855" s="97"/>
      <c r="CA855" s="97"/>
      <c r="CB855" s="97"/>
      <c r="CC855" s="97"/>
      <c r="CD855" s="97"/>
      <c r="CE855" s="97"/>
      <c r="CF855" s="97"/>
      <c r="CG855" s="97"/>
      <c r="CH855" s="97"/>
      <c r="CI855" s="97"/>
      <c r="CJ855" s="97"/>
      <c r="CK855" s="97"/>
      <c r="CL855" s="97"/>
      <c r="CM855" s="97"/>
      <c r="CN855" s="97"/>
      <c r="CO855" s="97"/>
      <c r="CP855" s="97"/>
      <c r="CQ855" s="97"/>
      <c r="CR855" s="97"/>
      <c r="CS855" s="97"/>
      <c r="CT855" s="97"/>
      <c r="CU855" s="97"/>
      <c r="CV855" s="97"/>
      <c r="CW855" s="97"/>
      <c r="CX855" s="97"/>
      <c r="CY855" s="97"/>
      <c r="CZ855" s="97"/>
      <c r="DA855" s="97"/>
      <c r="DB855" s="97"/>
      <c r="DC855" s="97"/>
      <c r="DD855" s="97"/>
      <c r="DE855" s="97"/>
      <c r="DF855" s="97"/>
      <c r="DG855" s="97"/>
      <c r="DH855" s="97"/>
      <c r="DI855" s="97"/>
      <c r="DJ855" s="97"/>
      <c r="DK855" s="97"/>
      <c r="DL855" s="97"/>
      <c r="DM855" s="97"/>
      <c r="DN855" s="97"/>
      <c r="DO855" s="97"/>
      <c r="DP855" s="97"/>
      <c r="DQ855" s="97"/>
      <c r="DR855" s="97"/>
      <c r="DS855" s="97"/>
      <c r="DT855" s="97"/>
      <c r="DU855" s="97"/>
      <c r="DV855" s="97"/>
      <c r="DW855" s="97"/>
      <c r="DX855" s="97"/>
      <c r="DY855" s="97"/>
      <c r="DZ855" s="97"/>
      <c r="EA855" s="97"/>
      <c r="EB855" s="97"/>
      <c r="EC855" s="97"/>
      <c r="ED855" s="97"/>
      <c r="EE855" s="97"/>
      <c r="EF855" s="97"/>
      <c r="EG855" s="97"/>
      <c r="EH855" s="97"/>
      <c r="EI855" s="97"/>
      <c r="EJ855" s="97"/>
      <c r="EK855" s="97"/>
      <c r="EL855" s="97"/>
      <c r="EM855" s="97"/>
      <c r="EN855" s="97"/>
      <c r="EO855" s="97"/>
      <c r="EP855" s="97"/>
      <c r="EQ855" s="97"/>
      <c r="ER855" s="97"/>
      <c r="ES855" s="97"/>
      <c r="ET855" s="97"/>
      <c r="EU855" s="97"/>
      <c r="EV855" s="97"/>
      <c r="EW855" s="97"/>
      <c r="EX855" s="97"/>
      <c r="EY855" s="97"/>
      <c r="EZ855" s="97"/>
      <c r="FA855" s="97"/>
      <c r="FB855" s="97"/>
      <c r="FC855" s="97"/>
      <c r="FD855" s="97"/>
      <c r="FE855" s="97"/>
      <c r="FF855" s="97"/>
      <c r="FG855" s="97"/>
      <c r="FH855" s="97"/>
      <c r="FI855" s="97"/>
      <c r="FJ855" s="97"/>
      <c r="FK855" s="97"/>
      <c r="FL855" s="97"/>
      <c r="FM855" s="97"/>
      <c r="FN855" s="97"/>
      <c r="FO855" s="97"/>
      <c r="FP855" s="97"/>
      <c r="FQ855" s="97"/>
      <c r="FR855" s="97"/>
      <c r="FS855" s="97"/>
      <c r="FT855" s="97"/>
      <c r="FU855" s="97"/>
      <c r="FV855" s="97"/>
      <c r="FW855" s="97"/>
      <c r="FX855" s="97"/>
      <c r="FY855" s="97"/>
      <c r="FZ855" s="97"/>
      <c r="GA855" s="97"/>
      <c r="GB855" s="97"/>
      <c r="GC855" s="97"/>
      <c r="GD855" s="97"/>
      <c r="GE855" s="97"/>
      <c r="GF855" s="97"/>
      <c r="GG855" s="97"/>
      <c r="GH855" s="97"/>
      <c r="GI855" s="97"/>
      <c r="GJ855" s="97"/>
      <c r="GK855" s="97"/>
      <c r="GL855" s="97"/>
      <c r="GM855" s="97"/>
      <c r="GN855" s="97"/>
      <c r="GO855" s="97"/>
      <c r="GP855" s="97"/>
      <c r="GQ855" s="97"/>
      <c r="GR855" s="97"/>
      <c r="GS855" s="97"/>
      <c r="GT855" s="97"/>
      <c r="GU855" s="97"/>
      <c r="GV855" s="97"/>
      <c r="GW855" s="97"/>
      <c r="GX855" s="97"/>
      <c r="GY855" s="97"/>
      <c r="GZ855" s="97"/>
      <c r="HA855" s="19"/>
      <c r="HB855" s="19"/>
    </row>
    <row r="856" spans="1:210" ht="4.2" customHeight="1">
      <c r="A856" s="1"/>
      <c r="B856" s="1"/>
      <c r="C856" s="1"/>
      <c r="D856" s="14"/>
      <c r="E856" s="264"/>
      <c r="F856" s="14"/>
      <c r="G856" s="304"/>
      <c r="H856" s="14"/>
      <c r="I856" s="14"/>
      <c r="J856" s="14"/>
      <c r="K856" s="14"/>
      <c r="L856" s="14"/>
      <c r="M856" s="15"/>
      <c r="N856" s="14"/>
      <c r="O856" s="14"/>
      <c r="P856" s="15"/>
      <c r="Q856" s="14"/>
      <c r="R856" s="14"/>
      <c r="S856" s="15"/>
      <c r="T856" s="180"/>
      <c r="U856" s="24"/>
      <c r="V856" s="1"/>
      <c r="W856" s="12"/>
      <c r="X856" s="10"/>
      <c r="Y856" s="46"/>
      <c r="Z856" s="93"/>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4"/>
      <c r="BB856" s="94"/>
      <c r="BC856" s="94"/>
      <c r="BD856" s="94"/>
      <c r="BE856" s="94"/>
      <c r="BF856" s="94"/>
      <c r="BG856" s="94"/>
      <c r="BH856" s="94"/>
      <c r="BI856" s="94"/>
      <c r="BJ856" s="94"/>
      <c r="BK856" s="94"/>
      <c r="BL856" s="94"/>
      <c r="BM856" s="94"/>
      <c r="BN856" s="94"/>
      <c r="BO856" s="94"/>
      <c r="BP856" s="94"/>
      <c r="BQ856" s="94"/>
      <c r="BR856" s="94"/>
      <c r="BS856" s="94"/>
      <c r="BT856" s="94"/>
      <c r="BU856" s="94"/>
      <c r="BV856" s="94"/>
      <c r="BW856" s="94"/>
      <c r="BX856" s="94"/>
      <c r="BY856" s="94"/>
      <c r="BZ856" s="94"/>
      <c r="CA856" s="94"/>
      <c r="CB856" s="94"/>
      <c r="CC856" s="94"/>
      <c r="CD856" s="94"/>
      <c r="CE856" s="94"/>
      <c r="CF856" s="94"/>
      <c r="CG856" s="94"/>
      <c r="CH856" s="94"/>
      <c r="CI856" s="94"/>
      <c r="CJ856" s="94"/>
      <c r="CK856" s="94"/>
      <c r="CL856" s="94"/>
      <c r="CM856" s="94"/>
      <c r="CN856" s="94"/>
      <c r="CO856" s="94"/>
      <c r="CP856" s="94"/>
      <c r="CQ856" s="94"/>
      <c r="CR856" s="94"/>
      <c r="CS856" s="94"/>
      <c r="CT856" s="94"/>
      <c r="CU856" s="94"/>
      <c r="CV856" s="94"/>
      <c r="CW856" s="94"/>
      <c r="CX856" s="94"/>
      <c r="CY856" s="94"/>
      <c r="CZ856" s="94"/>
      <c r="DA856" s="94"/>
      <c r="DB856" s="94"/>
      <c r="DC856" s="94"/>
      <c r="DD856" s="94"/>
      <c r="DE856" s="94"/>
      <c r="DF856" s="94"/>
      <c r="DG856" s="94"/>
      <c r="DH856" s="94"/>
      <c r="DI856" s="94"/>
      <c r="DJ856" s="94"/>
      <c r="DK856" s="94"/>
      <c r="DL856" s="94"/>
      <c r="DM856" s="94"/>
      <c r="DN856" s="94"/>
      <c r="DO856" s="94"/>
      <c r="DP856" s="94"/>
      <c r="DQ856" s="94"/>
      <c r="DR856" s="94"/>
      <c r="DS856" s="94"/>
      <c r="DT856" s="94"/>
      <c r="DU856" s="94"/>
      <c r="DV856" s="94"/>
      <c r="DW856" s="94"/>
      <c r="DX856" s="94"/>
      <c r="DY856" s="94"/>
      <c r="DZ856" s="94"/>
      <c r="EA856" s="94"/>
      <c r="EB856" s="94"/>
      <c r="EC856" s="94"/>
      <c r="ED856" s="94"/>
      <c r="EE856" s="94"/>
      <c r="EF856" s="94"/>
      <c r="EG856" s="94"/>
      <c r="EH856" s="94"/>
      <c r="EI856" s="94"/>
      <c r="EJ856" s="94"/>
      <c r="EK856" s="94"/>
      <c r="EL856" s="94"/>
      <c r="EM856" s="94"/>
      <c r="EN856" s="94"/>
      <c r="EO856" s="94"/>
      <c r="EP856" s="94"/>
      <c r="EQ856" s="94"/>
      <c r="ER856" s="94"/>
      <c r="ES856" s="94"/>
      <c r="ET856" s="94"/>
      <c r="EU856" s="94"/>
      <c r="EV856" s="94"/>
      <c r="EW856" s="94"/>
      <c r="EX856" s="94"/>
      <c r="EY856" s="94"/>
      <c r="EZ856" s="94"/>
      <c r="FA856" s="94"/>
      <c r="FB856" s="94"/>
      <c r="FC856" s="94"/>
      <c r="FD856" s="94"/>
      <c r="FE856" s="94"/>
      <c r="FF856" s="94"/>
      <c r="FG856" s="94"/>
      <c r="FH856" s="94"/>
      <c r="FI856" s="94"/>
      <c r="FJ856" s="94"/>
      <c r="FK856" s="94"/>
      <c r="FL856" s="94"/>
      <c r="FM856" s="94"/>
      <c r="FN856" s="94"/>
      <c r="FO856" s="94"/>
      <c r="FP856" s="94"/>
      <c r="FQ856" s="94"/>
      <c r="FR856" s="94"/>
      <c r="FS856" s="94"/>
      <c r="FT856" s="94"/>
      <c r="FU856" s="94"/>
      <c r="FV856" s="94"/>
      <c r="FW856" s="94"/>
      <c r="FX856" s="94"/>
      <c r="FY856" s="94"/>
      <c r="FZ856" s="94"/>
      <c r="GA856" s="94"/>
      <c r="GB856" s="94"/>
      <c r="GC856" s="94"/>
      <c r="GD856" s="94"/>
      <c r="GE856" s="94"/>
      <c r="GF856" s="94"/>
      <c r="GG856" s="94"/>
      <c r="GH856" s="94"/>
      <c r="GI856" s="94"/>
      <c r="GJ856" s="94"/>
      <c r="GK856" s="94"/>
      <c r="GL856" s="94"/>
      <c r="GM856" s="94"/>
      <c r="GN856" s="94"/>
      <c r="GO856" s="94"/>
      <c r="GP856" s="94"/>
      <c r="GQ856" s="94"/>
      <c r="GR856" s="94"/>
      <c r="GS856" s="94"/>
      <c r="GT856" s="94"/>
      <c r="GU856" s="94"/>
      <c r="GV856" s="94"/>
      <c r="GW856" s="94"/>
      <c r="GX856" s="94"/>
      <c r="GY856" s="94"/>
      <c r="GZ856" s="94"/>
      <c r="HA856" s="1"/>
      <c r="HB856" s="1"/>
    </row>
    <row r="857" spans="1:210" ht="4.2" customHeight="1">
      <c r="A857" s="1"/>
      <c r="B857" s="1"/>
      <c r="C857" s="1"/>
      <c r="D857" s="1"/>
      <c r="E857" s="263"/>
      <c r="F857" s="48"/>
      <c r="G857" s="231"/>
      <c r="H857" s="1"/>
      <c r="I857" s="1"/>
      <c r="J857" s="1"/>
      <c r="K857" s="1"/>
      <c r="L857" s="1"/>
      <c r="M857" s="5"/>
      <c r="N857" s="1"/>
      <c r="O857" s="1"/>
      <c r="P857" s="5"/>
      <c r="Q857" s="1"/>
      <c r="R857" s="1"/>
      <c r="S857" s="5"/>
      <c r="T857" s="7"/>
      <c r="U857" s="24"/>
      <c r="V857" s="1"/>
      <c r="W857" s="12"/>
      <c r="X857" s="10"/>
      <c r="Y857" s="46"/>
      <c r="Z857" s="93"/>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4"/>
      <c r="BB857" s="94"/>
      <c r="BC857" s="94"/>
      <c r="BD857" s="94"/>
      <c r="BE857" s="94"/>
      <c r="BF857" s="94"/>
      <c r="BG857" s="94"/>
      <c r="BH857" s="94"/>
      <c r="BI857" s="94"/>
      <c r="BJ857" s="94"/>
      <c r="BK857" s="94"/>
      <c r="BL857" s="94"/>
      <c r="BM857" s="94"/>
      <c r="BN857" s="94"/>
      <c r="BO857" s="94"/>
      <c r="BP857" s="94"/>
      <c r="BQ857" s="94"/>
      <c r="BR857" s="94"/>
      <c r="BS857" s="94"/>
      <c r="BT857" s="94"/>
      <c r="BU857" s="94"/>
      <c r="BV857" s="94"/>
      <c r="BW857" s="94"/>
      <c r="BX857" s="94"/>
      <c r="BY857" s="94"/>
      <c r="BZ857" s="94"/>
      <c r="CA857" s="94"/>
      <c r="CB857" s="94"/>
      <c r="CC857" s="94"/>
      <c r="CD857" s="94"/>
      <c r="CE857" s="94"/>
      <c r="CF857" s="94"/>
      <c r="CG857" s="94"/>
      <c r="CH857" s="94"/>
      <c r="CI857" s="94"/>
      <c r="CJ857" s="94"/>
      <c r="CK857" s="94"/>
      <c r="CL857" s="94"/>
      <c r="CM857" s="94"/>
      <c r="CN857" s="94"/>
      <c r="CO857" s="94"/>
      <c r="CP857" s="94"/>
      <c r="CQ857" s="94"/>
      <c r="CR857" s="94"/>
      <c r="CS857" s="94"/>
      <c r="CT857" s="94"/>
      <c r="CU857" s="94"/>
      <c r="CV857" s="94"/>
      <c r="CW857" s="94"/>
      <c r="CX857" s="94"/>
      <c r="CY857" s="94"/>
      <c r="CZ857" s="94"/>
      <c r="DA857" s="94"/>
      <c r="DB857" s="94"/>
      <c r="DC857" s="94"/>
      <c r="DD857" s="94"/>
      <c r="DE857" s="94"/>
      <c r="DF857" s="94"/>
      <c r="DG857" s="94"/>
      <c r="DH857" s="94"/>
      <c r="DI857" s="94"/>
      <c r="DJ857" s="94"/>
      <c r="DK857" s="94"/>
      <c r="DL857" s="94"/>
      <c r="DM857" s="94"/>
      <c r="DN857" s="94"/>
      <c r="DO857" s="94"/>
      <c r="DP857" s="94"/>
      <c r="DQ857" s="94"/>
      <c r="DR857" s="94"/>
      <c r="DS857" s="94"/>
      <c r="DT857" s="94"/>
      <c r="DU857" s="94"/>
      <c r="DV857" s="94"/>
      <c r="DW857" s="94"/>
      <c r="DX857" s="94"/>
      <c r="DY857" s="94"/>
      <c r="DZ857" s="94"/>
      <c r="EA857" s="94"/>
      <c r="EB857" s="94"/>
      <c r="EC857" s="94"/>
      <c r="ED857" s="94"/>
      <c r="EE857" s="94"/>
      <c r="EF857" s="94"/>
      <c r="EG857" s="94"/>
      <c r="EH857" s="94"/>
      <c r="EI857" s="94"/>
      <c r="EJ857" s="94"/>
      <c r="EK857" s="94"/>
      <c r="EL857" s="94"/>
      <c r="EM857" s="94"/>
      <c r="EN857" s="94"/>
      <c r="EO857" s="94"/>
      <c r="EP857" s="94"/>
      <c r="EQ857" s="94"/>
      <c r="ER857" s="94"/>
      <c r="ES857" s="94"/>
      <c r="ET857" s="94"/>
      <c r="EU857" s="94"/>
      <c r="EV857" s="94"/>
      <c r="EW857" s="94"/>
      <c r="EX857" s="94"/>
      <c r="EY857" s="94"/>
      <c r="EZ857" s="94"/>
      <c r="FA857" s="94"/>
      <c r="FB857" s="94"/>
      <c r="FC857" s="94"/>
      <c r="FD857" s="94"/>
      <c r="FE857" s="94"/>
      <c r="FF857" s="94"/>
      <c r="FG857" s="94"/>
      <c r="FH857" s="94"/>
      <c r="FI857" s="94"/>
      <c r="FJ857" s="94"/>
      <c r="FK857" s="94"/>
      <c r="FL857" s="94"/>
      <c r="FM857" s="94"/>
      <c r="FN857" s="94"/>
      <c r="FO857" s="94"/>
      <c r="FP857" s="94"/>
      <c r="FQ857" s="94"/>
      <c r="FR857" s="94"/>
      <c r="FS857" s="94"/>
      <c r="FT857" s="94"/>
      <c r="FU857" s="94"/>
      <c r="FV857" s="94"/>
      <c r="FW857" s="94"/>
      <c r="FX857" s="94"/>
      <c r="FY857" s="94"/>
      <c r="FZ857" s="94"/>
      <c r="GA857" s="94"/>
      <c r="GB857" s="94"/>
      <c r="GC857" s="94"/>
      <c r="GD857" s="94"/>
      <c r="GE857" s="94"/>
      <c r="GF857" s="94"/>
      <c r="GG857" s="94"/>
      <c r="GH857" s="94"/>
      <c r="GI857" s="94"/>
      <c r="GJ857" s="94"/>
      <c r="GK857" s="94"/>
      <c r="GL857" s="94"/>
      <c r="GM857" s="94"/>
      <c r="GN857" s="94"/>
      <c r="GO857" s="94"/>
      <c r="GP857" s="94"/>
      <c r="GQ857" s="94"/>
      <c r="GR857" s="94"/>
      <c r="GS857" s="94"/>
      <c r="GT857" s="94"/>
      <c r="GU857" s="94"/>
      <c r="GV857" s="94"/>
      <c r="GW857" s="94"/>
      <c r="GX857" s="94"/>
      <c r="GY857" s="94"/>
      <c r="GZ857" s="94"/>
      <c r="HA857" s="1"/>
      <c r="HB857" s="1"/>
    </row>
    <row r="858" spans="1:210" s="4" customFormat="1">
      <c r="A858" s="3"/>
      <c r="B858" s="196" t="s">
        <v>75</v>
      </c>
      <c r="C858" s="3"/>
      <c r="D858" s="3"/>
      <c r="E858" s="9"/>
      <c r="F858" s="51"/>
      <c r="G858" s="231"/>
      <c r="H858" s="3" t="str">
        <f>$H$804</f>
        <v>Количество сотрудников</v>
      </c>
      <c r="I858" s="3"/>
      <c r="J858" s="3"/>
      <c r="K858" s="3"/>
      <c r="L858" s="3"/>
      <c r="M858" s="5"/>
      <c r="N858" s="3" t="str">
        <f>Главная!$Y$8</f>
        <v>итого</v>
      </c>
      <c r="O858" s="3"/>
      <c r="P858" s="5"/>
      <c r="Q858" s="3" t="s">
        <v>205</v>
      </c>
      <c r="R858" s="3"/>
      <c r="S858" s="5"/>
      <c r="T858" s="84"/>
      <c r="U858" s="24"/>
      <c r="V858" s="3"/>
      <c r="W858" s="12"/>
      <c r="X858" s="12"/>
      <c r="Y858" s="46"/>
      <c r="Z858" s="91"/>
      <c r="AA858" s="92">
        <f>IF(AA$8="",0,IF($W844&gt;0,AA844,IF($W846&gt;0,AA846,IF(AA$1=1,$T849,IF($T851=справочники!$E$9,$T849+$T853*INT((AA$1-$AA$1)/IF(OR($T855=0,$T855=""),1,$T855)),IF($T851=справочники!$E$10,$T849*POWER($T853,INT((AA$1-$AA$1)/IF(OR($T855=0,$T855=""),1,$T855))),IF($T851=справочники!$E$11,POWER($T849,1+$T853*INT((AA$1-$AA$1)/IF(OR($T855=0,$T855=""),1,$T855))),0)))))))</f>
        <v>0</v>
      </c>
      <c r="AB858" s="92">
        <f>IF(AB$8="",0,IF($W844&gt;0,AB844,IF($W846&gt;0,AB846,IF(AB$1=1,$T849,IF($T851=справочники!$E$9,$T849+$T853*INT((AB$1-$AA$1)/IF(OR($T855=0,$T855=""),1,$T855)),IF($T851=справочники!$E$10,$T849*POWER($T853,INT((AB$1-$AA$1)/IF(OR($T855=0,$T855=""),1,$T855))),IF($T851=справочники!$E$11,POWER($T849,1+$T853*INT((AB$1-$AA$1)/IF(OR($T855=0,$T855=""),1,$T855))),0)))))))</f>
        <v>0</v>
      </c>
      <c r="AC858" s="92">
        <f>IF(AC$8="",0,IF($W844&gt;0,AC844,IF($W846&gt;0,AC846,IF(AC$1=1,$T849,IF($T851=справочники!$E$9,$T849+$T853*INT((AC$1-$AA$1)/IF(OR($T855=0,$T855=""),1,$T855)),IF($T851=справочники!$E$10,$T849*POWER($T853,INT((AC$1-$AA$1)/IF(OR($T855=0,$T855=""),1,$T855))),IF($T851=справочники!$E$11,POWER($T849,1+$T853*INT((AC$1-$AA$1)/IF(OR($T855=0,$T855=""),1,$T855))),0)))))))</f>
        <v>0</v>
      </c>
      <c r="AD858" s="92">
        <f>IF(AD$8="",0,IF($W844&gt;0,AD844,IF($W846&gt;0,AD846,IF(AD$1=1,$T849,IF($T851=справочники!$E$9,$T849+$T853*INT((AD$1-$AA$1)/IF(OR($T855=0,$T855=""),1,$T855)),IF($T851=справочники!$E$10,$T849*POWER($T853,INT((AD$1-$AA$1)/IF(OR($T855=0,$T855=""),1,$T855))),IF($T851=справочники!$E$11,POWER($T849,1+$T853*INT((AD$1-$AA$1)/IF(OR($T855=0,$T855=""),1,$T855))),0)))))))</f>
        <v>0</v>
      </c>
      <c r="AE858" s="92">
        <f>IF(AE$8="",0,IF($W844&gt;0,AE844,IF($W846&gt;0,AE846,IF(AE$1=1,$T849,IF($T851=справочники!$E$9,$T849+$T853*INT((AE$1-$AA$1)/IF(OR($T855=0,$T855=""),1,$T855)),IF($T851=справочники!$E$10,$T849*POWER($T853,INT((AE$1-$AA$1)/IF(OR($T855=0,$T855=""),1,$T855))),IF($T851=справочники!$E$11,POWER($T849,1+$T853*INT((AE$1-$AA$1)/IF(OR($T855=0,$T855=""),1,$T855))),0)))))))</f>
        <v>0</v>
      </c>
      <c r="AF858" s="92">
        <f>IF(AF$8="",0,IF($W844&gt;0,AF844,IF($W846&gt;0,AF846,IF(AF$1=1,$T849,IF($T851=справочники!$E$9,$T849+$T853*INT((AF$1-$AA$1)/IF(OR($T855=0,$T855=""),1,$T855)),IF($T851=справочники!$E$10,$T849*POWER($T853,INT((AF$1-$AA$1)/IF(OR($T855=0,$T855=""),1,$T855))),IF($T851=справочники!$E$11,POWER($T849,1+$T853*INT((AF$1-$AA$1)/IF(OR($T855=0,$T855=""),1,$T855))),0)))))))</f>
        <v>0</v>
      </c>
      <c r="AG858" s="92">
        <f>IF(AG$8="",0,IF($W844&gt;0,AG844,IF($W846&gt;0,AG846,IF(AG$1=1,$T849,IF($T851=справочники!$E$9,$T849+$T853*INT((AG$1-$AA$1)/IF(OR($T855=0,$T855=""),1,$T855)),IF($T851=справочники!$E$10,$T849*POWER($T853,INT((AG$1-$AA$1)/IF(OR($T855=0,$T855=""),1,$T855))),IF($T851=справочники!$E$11,POWER($T849,1+$T853*INT((AG$1-$AA$1)/IF(OR($T855=0,$T855=""),1,$T855))),0)))))))</f>
        <v>0</v>
      </c>
      <c r="AH858" s="92">
        <f>IF(AH$8="",0,IF($W844&gt;0,AH844,IF($W846&gt;0,AH846,IF(AH$1=1,$T849,IF($T851=справочники!$E$9,$T849+$T853*INT((AH$1-$AA$1)/IF(OR($T855=0,$T855=""),1,$T855)),IF($T851=справочники!$E$10,$T849*POWER($T853,INT((AH$1-$AA$1)/IF(OR($T855=0,$T855=""),1,$T855))),IF($T851=справочники!$E$11,POWER($T849,1+$T853*INT((AH$1-$AA$1)/IF(OR($T855=0,$T855=""),1,$T855))),0)))))))</f>
        <v>0</v>
      </c>
      <c r="AI858" s="92">
        <f>IF(AI$8="",0,IF($W844&gt;0,AI844,IF($W846&gt;0,AI846,IF(AI$1=1,$T849,IF($T851=справочники!$E$9,$T849+$T853*INT((AI$1-$AA$1)/IF(OR($T855=0,$T855=""),1,$T855)),IF($T851=справочники!$E$10,$T849*POWER($T853,INT((AI$1-$AA$1)/IF(OR($T855=0,$T855=""),1,$T855))),IF($T851=справочники!$E$11,POWER($T849,1+$T853*INT((AI$1-$AA$1)/IF(OR($T855=0,$T855=""),1,$T855))),0)))))))</f>
        <v>0</v>
      </c>
      <c r="AJ858" s="92">
        <f>IF(AJ$8="",0,IF($W844&gt;0,AJ844,IF($W846&gt;0,AJ846,IF(AJ$1=1,$T849,IF($T851=справочники!$E$9,$T849+$T853*INT((AJ$1-$AA$1)/IF(OR($T855=0,$T855=""),1,$T855)),IF($T851=справочники!$E$10,$T849*POWER($T853,INT((AJ$1-$AA$1)/IF(OR($T855=0,$T855=""),1,$T855))),IF($T851=справочники!$E$11,POWER($T849,1+$T853*INT((AJ$1-$AA$1)/IF(OR($T855=0,$T855=""),1,$T855))),0)))))))</f>
        <v>0</v>
      </c>
      <c r="AK858" s="92">
        <f>IF(AK$8="",0,IF($W844&gt;0,AK844,IF($W846&gt;0,AK846,IF(AK$1=1,$T849,IF($T851=справочники!$E$9,$T849+$T853*INT((AK$1-$AA$1)/IF(OR($T855=0,$T855=""),1,$T855)),IF($T851=справочники!$E$10,$T849*POWER($T853,INT((AK$1-$AA$1)/IF(OR($T855=0,$T855=""),1,$T855))),IF($T851=справочники!$E$11,POWER($T849,1+$T853*INT((AK$1-$AA$1)/IF(OR($T855=0,$T855=""),1,$T855))),0)))))))</f>
        <v>0</v>
      </c>
      <c r="AL858" s="92">
        <f>IF(AL$8="",0,IF($W844&gt;0,AL844,IF($W846&gt;0,AL846,IF(AL$1=1,$T849,IF($T851=справочники!$E$9,$T849+$T853*INT((AL$1-$AA$1)/IF(OR($T855=0,$T855=""),1,$T855)),IF($T851=справочники!$E$10,$T849*POWER($T853,INT((AL$1-$AA$1)/IF(OR($T855=0,$T855=""),1,$T855))),IF($T851=справочники!$E$11,POWER($T849,1+$T853*INT((AL$1-$AA$1)/IF(OR($T855=0,$T855=""),1,$T855))),0)))))))</f>
        <v>0</v>
      </c>
      <c r="AM858" s="92">
        <f>IF(AM$8="",0,IF($W844&gt;0,AM844,IF($W846&gt;0,AM846,IF(AM$1=1,$T849,IF($T851=справочники!$E$9,$T849+$T853*INT((AM$1-$AA$1)/IF(OR($T855=0,$T855=""),1,$T855)),IF($T851=справочники!$E$10,$T849*POWER($T853,INT((AM$1-$AA$1)/IF(OR($T855=0,$T855=""),1,$T855))),IF($T851=справочники!$E$11,POWER($T849,1+$T853*INT((AM$1-$AA$1)/IF(OR($T855=0,$T855=""),1,$T855))),0)))))))</f>
        <v>0</v>
      </c>
      <c r="AN858" s="92">
        <f>IF(AN$8="",0,IF($W844&gt;0,AN844,IF($W846&gt;0,AN846,IF(AN$1=1,$T849,IF($T851=справочники!$E$9,$T849+$T853*INT((AN$1-$AA$1)/IF(OR($T855=0,$T855=""),1,$T855)),IF($T851=справочники!$E$10,$T849*POWER($T853,INT((AN$1-$AA$1)/IF(OR($T855=0,$T855=""),1,$T855))),IF($T851=справочники!$E$11,POWER($T849,1+$T853*INT((AN$1-$AA$1)/IF(OR($T855=0,$T855=""),1,$T855))),0)))))))</f>
        <v>0</v>
      </c>
      <c r="AO858" s="92">
        <f>IF(AO$8="",0,IF($W844&gt;0,AO844,IF($W846&gt;0,AO846,IF(AO$1=1,$T849,IF($T851=справочники!$E$9,$T849+$T853*INT((AO$1-$AA$1)/IF(OR($T855=0,$T855=""),1,$T855)),IF($T851=справочники!$E$10,$T849*POWER($T853,INT((AO$1-$AA$1)/IF(OR($T855=0,$T855=""),1,$T855))),IF($T851=справочники!$E$11,POWER($T849,1+$T853*INT((AO$1-$AA$1)/IF(OR($T855=0,$T855=""),1,$T855))),0)))))))</f>
        <v>0</v>
      </c>
      <c r="AP858" s="92">
        <f>IF(AP$8="",0,IF($W844&gt;0,AP844,IF($W846&gt;0,AP846,IF(AP$1=1,$T849,IF($T851=справочники!$E$9,$T849+$T853*INT((AP$1-$AA$1)/IF(OR($T855=0,$T855=""),1,$T855)),IF($T851=справочники!$E$10,$T849*POWER($T853,INT((AP$1-$AA$1)/IF(OR($T855=0,$T855=""),1,$T855))),IF($T851=справочники!$E$11,POWER($T849,1+$T853*INT((AP$1-$AA$1)/IF(OR($T855=0,$T855=""),1,$T855))),0)))))))</f>
        <v>0</v>
      </c>
      <c r="AQ858" s="92">
        <f>IF(AQ$8="",0,IF($W844&gt;0,AQ844,IF($W846&gt;0,AQ846,IF(AQ$1=1,$T849,IF($T851=справочники!$E$9,$T849+$T853*INT((AQ$1-$AA$1)/IF(OR($T855=0,$T855=""),1,$T855)),IF($T851=справочники!$E$10,$T849*POWER($T853,INT((AQ$1-$AA$1)/IF(OR($T855=0,$T855=""),1,$T855))),IF($T851=справочники!$E$11,POWER($T849,1+$T853*INT((AQ$1-$AA$1)/IF(OR($T855=0,$T855=""),1,$T855))),0)))))))</f>
        <v>0</v>
      </c>
      <c r="AR858" s="92">
        <f>IF(AR$8="",0,IF($W844&gt;0,AR844,IF($W846&gt;0,AR846,IF(AR$1=1,$T849,IF($T851=справочники!$E$9,$T849+$T853*INT((AR$1-$AA$1)/IF(OR($T855=0,$T855=""),1,$T855)),IF($T851=справочники!$E$10,$T849*POWER($T853,INT((AR$1-$AA$1)/IF(OR($T855=0,$T855=""),1,$T855))),IF($T851=справочники!$E$11,POWER($T849,1+$T853*INT((AR$1-$AA$1)/IF(OR($T855=0,$T855=""),1,$T855))),0)))))))</f>
        <v>0</v>
      </c>
      <c r="AS858" s="92">
        <f>IF(AS$8="",0,IF($W844&gt;0,AS844,IF($W846&gt;0,AS846,IF(AS$1=1,$T849,IF($T851=справочники!$E$9,$T849+$T853*INT((AS$1-$AA$1)/IF(OR($T855=0,$T855=""),1,$T855)),IF($T851=справочники!$E$10,$T849*POWER($T853,INT((AS$1-$AA$1)/IF(OR($T855=0,$T855=""),1,$T855))),IF($T851=справочники!$E$11,POWER($T849,1+$T853*INT((AS$1-$AA$1)/IF(OR($T855=0,$T855=""),1,$T855))),0)))))))</f>
        <v>0</v>
      </c>
      <c r="AT858" s="92">
        <f>IF(AT$8="",0,IF($W844&gt;0,AT844,IF($W846&gt;0,AT846,IF(AT$1=1,$T849,IF($T851=справочники!$E$9,$T849+$T853*INT((AT$1-$AA$1)/IF(OR($T855=0,$T855=""),1,$T855)),IF($T851=справочники!$E$10,$T849*POWER($T853,INT((AT$1-$AA$1)/IF(OR($T855=0,$T855=""),1,$T855))),IF($T851=справочники!$E$11,POWER($T849,1+$T853*INT((AT$1-$AA$1)/IF(OR($T855=0,$T855=""),1,$T855))),0)))))))</f>
        <v>0</v>
      </c>
      <c r="AU858" s="92">
        <f>IF(AU$8="",0,IF($W844&gt;0,AU844,IF($W846&gt;0,AU846,IF(AU$1=1,$T849,IF($T851=справочники!$E$9,$T849+$T853*INT((AU$1-$AA$1)/IF(OR($T855=0,$T855=""),1,$T855)),IF($T851=справочники!$E$10,$T849*POWER($T853,INT((AU$1-$AA$1)/IF(OR($T855=0,$T855=""),1,$T855))),IF($T851=справочники!$E$11,POWER($T849,1+$T853*INT((AU$1-$AA$1)/IF(OR($T855=0,$T855=""),1,$T855))),0)))))))</f>
        <v>0</v>
      </c>
      <c r="AV858" s="92">
        <f>IF(AV$8="",0,IF($W844&gt;0,AV844,IF($W846&gt;0,AV846,IF(AV$1=1,$T849,IF($T851=справочники!$E$9,$T849+$T853*INT((AV$1-$AA$1)/IF(OR($T855=0,$T855=""),1,$T855)),IF($T851=справочники!$E$10,$T849*POWER($T853,INT((AV$1-$AA$1)/IF(OR($T855=0,$T855=""),1,$T855))),IF($T851=справочники!$E$11,POWER($T849,1+$T853*INT((AV$1-$AA$1)/IF(OR($T855=0,$T855=""),1,$T855))),0)))))))</f>
        <v>0</v>
      </c>
      <c r="AW858" s="92">
        <f>IF(AW$8="",0,IF($W844&gt;0,AW844,IF($W846&gt;0,AW846,IF(AW$1=1,$T849,IF($T851=справочники!$E$9,$T849+$T853*INT((AW$1-$AA$1)/IF(OR($T855=0,$T855=""),1,$T855)),IF($T851=справочники!$E$10,$T849*POWER($T853,INT((AW$1-$AA$1)/IF(OR($T855=0,$T855=""),1,$T855))),IF($T851=справочники!$E$11,POWER($T849,1+$T853*INT((AW$1-$AA$1)/IF(OR($T855=0,$T855=""),1,$T855))),0)))))))</f>
        <v>0</v>
      </c>
      <c r="AX858" s="92">
        <f>IF(AX$8="",0,IF($W844&gt;0,AX844,IF($W846&gt;0,AX846,IF(AX$1=1,$T849,IF($T851=справочники!$E$9,$T849+$T853*INT((AX$1-$AA$1)/IF(OR($T855=0,$T855=""),1,$T855)),IF($T851=справочники!$E$10,$T849*POWER($T853,INT((AX$1-$AA$1)/IF(OR($T855=0,$T855=""),1,$T855))),IF($T851=справочники!$E$11,POWER($T849,1+$T853*INT((AX$1-$AA$1)/IF(OR($T855=0,$T855=""),1,$T855))),0)))))))</f>
        <v>0</v>
      </c>
      <c r="AY858" s="92">
        <f>IF(AY$8="",0,IF($W844&gt;0,AY844,IF($W846&gt;0,AY846,IF(AY$1=1,$T849,IF($T851=справочники!$E$9,$T849+$T853*INT((AY$1-$AA$1)/IF(OR($T855=0,$T855=""),1,$T855)),IF($T851=справочники!$E$10,$T849*POWER($T853,INT((AY$1-$AA$1)/IF(OR($T855=0,$T855=""),1,$T855))),IF($T851=справочники!$E$11,POWER($T849,1+$T853*INT((AY$1-$AA$1)/IF(OR($T855=0,$T855=""),1,$T855))),0)))))))</f>
        <v>0</v>
      </c>
      <c r="AZ858" s="92">
        <f>IF(AZ$8="",0,IF($W844&gt;0,AZ844,IF($W846&gt;0,AZ846,IF(AZ$1=1,$T849,IF($T851=справочники!$E$9,$T849+$T853*INT((AZ$1-$AA$1)/IF(OR($T855=0,$T855=""),1,$T855)),IF($T851=справочники!$E$10,$T849*POWER($T853,INT((AZ$1-$AA$1)/IF(OR($T855=0,$T855=""),1,$T855))),IF($T851=справочники!$E$11,POWER($T849,1+$T853*INT((AZ$1-$AA$1)/IF(OR($T855=0,$T855=""),1,$T855))),0)))))))</f>
        <v>0</v>
      </c>
      <c r="BA858" s="92">
        <f>IF(BA$8="",0,IF($W844&gt;0,BA844,IF($W846&gt;0,BA846,IF(BA$1=1,$T849,IF($T851=справочники!$E$9,$T849+$T853*INT((BA$1-$AA$1)/IF(OR($T855=0,$T855=""),1,$T855)),IF($T851=справочники!$E$10,$T849*POWER($T853,INT((BA$1-$AA$1)/IF(OR($T855=0,$T855=""),1,$T855))),IF($T851=справочники!$E$11,POWER($T849,1+$T853*INT((BA$1-$AA$1)/IF(OR($T855=0,$T855=""),1,$T855))),0)))))))</f>
        <v>0</v>
      </c>
      <c r="BB858" s="92">
        <f>IF(BB$8="",0,IF($W844&gt;0,BB844,IF($W846&gt;0,BB846,IF(BB$1=1,$T849,IF($T851=справочники!$E$9,$T849+$T853*INT((BB$1-$AA$1)/IF(OR($T855=0,$T855=""),1,$T855)),IF($T851=справочники!$E$10,$T849*POWER($T853,INT((BB$1-$AA$1)/IF(OR($T855=0,$T855=""),1,$T855))),IF($T851=справочники!$E$11,POWER($T849,1+$T853*INT((BB$1-$AA$1)/IF(OR($T855=0,$T855=""),1,$T855))),0)))))))</f>
        <v>0</v>
      </c>
      <c r="BC858" s="92">
        <f>IF(BC$8="",0,IF($W844&gt;0,BC844,IF($W846&gt;0,BC846,IF(BC$1=1,$T849,IF($T851=справочники!$E$9,$T849+$T853*INT((BC$1-$AA$1)/IF(OR($T855=0,$T855=""),1,$T855)),IF($T851=справочники!$E$10,$T849*POWER($T853,INT((BC$1-$AA$1)/IF(OR($T855=0,$T855=""),1,$T855))),IF($T851=справочники!$E$11,POWER($T849,1+$T853*INT((BC$1-$AA$1)/IF(OR($T855=0,$T855=""),1,$T855))),0)))))))</f>
        <v>0</v>
      </c>
      <c r="BD858" s="92">
        <f>IF(BD$8="",0,IF($W844&gt;0,BD844,IF($W846&gt;0,BD846,IF(BD$1=1,$T849,IF($T851=справочники!$E$9,$T849+$T853*INT((BD$1-$AA$1)/IF(OR($T855=0,$T855=""),1,$T855)),IF($T851=справочники!$E$10,$T849*POWER($T853,INT((BD$1-$AA$1)/IF(OR($T855=0,$T855=""),1,$T855))),IF($T851=справочники!$E$11,POWER($T849,1+$T853*INT((BD$1-$AA$1)/IF(OR($T855=0,$T855=""),1,$T855))),0)))))))</f>
        <v>0</v>
      </c>
      <c r="BE858" s="92">
        <f>IF(BE$8="",0,IF($W844&gt;0,BE844,IF($W846&gt;0,BE846,IF(BE$1=1,$T849,IF($T851=справочники!$E$9,$T849+$T853*INT((BE$1-$AA$1)/IF(OR($T855=0,$T855=""),1,$T855)),IF($T851=справочники!$E$10,$T849*POWER($T853,INT((BE$1-$AA$1)/IF(OR($T855=0,$T855=""),1,$T855))),IF($T851=справочники!$E$11,POWER($T849,1+$T853*INT((BE$1-$AA$1)/IF(OR($T855=0,$T855=""),1,$T855))),0)))))))</f>
        <v>0</v>
      </c>
      <c r="BF858" s="92">
        <f>IF(BF$8="",0,IF($W844&gt;0,BF844,IF($W846&gt;0,BF846,IF(BF$1=1,$T849,IF($T851=справочники!$E$9,$T849+$T853*INT((BF$1-$AA$1)/IF(OR($T855=0,$T855=""),1,$T855)),IF($T851=справочники!$E$10,$T849*POWER($T853,INT((BF$1-$AA$1)/IF(OR($T855=0,$T855=""),1,$T855))),IF($T851=справочники!$E$11,POWER($T849,1+$T853*INT((BF$1-$AA$1)/IF(OR($T855=0,$T855=""),1,$T855))),0)))))))</f>
        <v>0</v>
      </c>
      <c r="BG858" s="92">
        <f>IF(BG$8="",0,IF($W844&gt;0,BG844,IF($W846&gt;0,BG846,IF(BG$1=1,$T849,IF($T851=справочники!$E$9,$T849+$T853*INT((BG$1-$AA$1)/IF(OR($T855=0,$T855=""),1,$T855)),IF($T851=справочники!$E$10,$T849*POWER($T853,INT((BG$1-$AA$1)/IF(OR($T855=0,$T855=""),1,$T855))),IF($T851=справочники!$E$11,POWER($T849,1+$T853*INT((BG$1-$AA$1)/IF(OR($T855=0,$T855=""),1,$T855))),0)))))))</f>
        <v>0</v>
      </c>
      <c r="BH858" s="92">
        <f>IF(BH$8="",0,IF($W844&gt;0,BH844,IF($W846&gt;0,BH846,IF(BH$1=1,$T849,IF($T851=справочники!$E$9,$T849+$T853*INT((BH$1-$AA$1)/IF(OR($T855=0,$T855=""),1,$T855)),IF($T851=справочники!$E$10,$T849*POWER($T853,INT((BH$1-$AA$1)/IF(OR($T855=0,$T855=""),1,$T855))),IF($T851=справочники!$E$11,POWER($T849,1+$T853*INT((BH$1-$AA$1)/IF(OR($T855=0,$T855=""),1,$T855))),0)))))))</f>
        <v>0</v>
      </c>
      <c r="BI858" s="92">
        <f>IF(BI$8="",0,IF($W844&gt;0,BI844,IF($W846&gt;0,BI846,IF(BI$1=1,$T849,IF($T851=справочники!$E$9,$T849+$T853*INT((BI$1-$AA$1)/IF(OR($T855=0,$T855=""),1,$T855)),IF($T851=справочники!$E$10,$T849*POWER($T853,INT((BI$1-$AA$1)/IF(OR($T855=0,$T855=""),1,$T855))),IF($T851=справочники!$E$11,POWER($T849,1+$T853*INT((BI$1-$AA$1)/IF(OR($T855=0,$T855=""),1,$T855))),0)))))))</f>
        <v>0</v>
      </c>
      <c r="BJ858" s="92">
        <f>IF(BJ$8="",0,IF($W844&gt;0,BJ844,IF($W846&gt;0,BJ846,IF(BJ$1=1,$T849,IF($T851=справочники!$E$9,$T849+$T853*INT((BJ$1-$AA$1)/IF(OR($T855=0,$T855=""),1,$T855)),IF($T851=справочники!$E$10,$T849*POWER($T853,INT((BJ$1-$AA$1)/IF(OR($T855=0,$T855=""),1,$T855))),IF($T851=справочники!$E$11,POWER($T849,1+$T853*INT((BJ$1-$AA$1)/IF(OR($T855=0,$T855=""),1,$T855))),0)))))))</f>
        <v>0</v>
      </c>
      <c r="BK858" s="92">
        <f>IF(BK$8="",0,IF($W844&gt;0,BK844,IF($W846&gt;0,BK846,IF(BK$1=1,$T849,IF($T851=справочники!$E$9,$T849+$T853*INT((BK$1-$AA$1)/IF(OR($T855=0,$T855=""),1,$T855)),IF($T851=справочники!$E$10,$T849*POWER($T853,INT((BK$1-$AA$1)/IF(OR($T855=0,$T855=""),1,$T855))),IF($T851=справочники!$E$11,POWER($T849,1+$T853*INT((BK$1-$AA$1)/IF(OR($T855=0,$T855=""),1,$T855))),0)))))))</f>
        <v>0</v>
      </c>
      <c r="BL858" s="92">
        <f>IF(BL$8="",0,IF($W844&gt;0,BL844,IF($W846&gt;0,BL846,IF(BL$1=1,$T849,IF($T851=справочники!$E$9,$T849+$T853*INT((BL$1-$AA$1)/IF(OR($T855=0,$T855=""),1,$T855)),IF($T851=справочники!$E$10,$T849*POWER($T853,INT((BL$1-$AA$1)/IF(OR($T855=0,$T855=""),1,$T855))),IF($T851=справочники!$E$11,POWER($T849,1+$T853*INT((BL$1-$AA$1)/IF(OR($T855=0,$T855=""),1,$T855))),0)))))))</f>
        <v>0</v>
      </c>
      <c r="BM858" s="92">
        <f>IF(BM$8="",0,IF($W844&gt;0,BM844,IF($W846&gt;0,BM846,IF(BM$1=1,$T849,IF($T851=справочники!$E$9,$T849+$T853*INT((BM$1-$AA$1)/IF(OR($T855=0,$T855=""),1,$T855)),IF($T851=справочники!$E$10,$T849*POWER($T853,INT((BM$1-$AA$1)/IF(OR($T855=0,$T855=""),1,$T855))),IF($T851=справочники!$E$11,POWER($T849,1+$T853*INT((BM$1-$AA$1)/IF(OR($T855=0,$T855=""),1,$T855))),0)))))))</f>
        <v>0</v>
      </c>
      <c r="BN858" s="92">
        <f>IF(BN$8="",0,IF($W844&gt;0,BN844,IF($W846&gt;0,BN846,IF(BN$1=1,$T849,IF($T851=справочники!$E$9,$T849+$T853*INT((BN$1-$AA$1)/IF(OR($T855=0,$T855=""),1,$T855)),IF($T851=справочники!$E$10,$T849*POWER($T853,INT((BN$1-$AA$1)/IF(OR($T855=0,$T855=""),1,$T855))),IF($T851=справочники!$E$11,POWER($T849,1+$T853*INT((BN$1-$AA$1)/IF(OR($T855=0,$T855=""),1,$T855))),0)))))))</f>
        <v>0</v>
      </c>
      <c r="BO858" s="92">
        <f>IF(BO$8="",0,IF($W844&gt;0,BO844,IF($W846&gt;0,BO846,IF(BO$1=1,$T849,IF($T851=справочники!$E$9,$T849+$T853*INT((BO$1-$AA$1)/IF(OR($T855=0,$T855=""),1,$T855)),IF($T851=справочники!$E$10,$T849*POWER($T853,INT((BO$1-$AA$1)/IF(OR($T855=0,$T855=""),1,$T855))),IF($T851=справочники!$E$11,POWER($T849,1+$T853*INT((BO$1-$AA$1)/IF(OR($T855=0,$T855=""),1,$T855))),0)))))))</f>
        <v>0</v>
      </c>
      <c r="BP858" s="92">
        <f>IF(BP$8="",0,IF($W844&gt;0,BP844,IF($W846&gt;0,BP846,IF(BP$1=1,$T849,IF($T851=справочники!$E$9,$T849+$T853*INT((BP$1-$AA$1)/IF(OR($T855=0,$T855=""),1,$T855)),IF($T851=справочники!$E$10,$T849*POWER($T853,INT((BP$1-$AA$1)/IF(OR($T855=0,$T855=""),1,$T855))),IF($T851=справочники!$E$11,POWER($T849,1+$T853*INT((BP$1-$AA$1)/IF(OR($T855=0,$T855=""),1,$T855))),0)))))))</f>
        <v>0</v>
      </c>
      <c r="BQ858" s="92">
        <f>IF(BQ$8="",0,IF($W844&gt;0,BQ844,IF($W846&gt;0,BQ846,IF(BQ$1=1,$T849,IF($T851=справочники!$E$9,$T849+$T853*INT((BQ$1-$AA$1)/IF(OR($T855=0,$T855=""),1,$T855)),IF($T851=справочники!$E$10,$T849*POWER($T853,INT((BQ$1-$AA$1)/IF(OR($T855=0,$T855=""),1,$T855))),IF($T851=справочники!$E$11,POWER($T849,1+$T853*INT((BQ$1-$AA$1)/IF(OR($T855=0,$T855=""),1,$T855))),0)))))))</f>
        <v>0</v>
      </c>
      <c r="BR858" s="92">
        <f>IF(BR$8="",0,IF($W844&gt;0,BR844,IF($W846&gt;0,BR846,IF(BR$1=1,$T849,IF($T851=справочники!$E$9,$T849+$T853*INT((BR$1-$AA$1)/IF(OR($T855=0,$T855=""),1,$T855)),IF($T851=справочники!$E$10,$T849*POWER($T853,INT((BR$1-$AA$1)/IF(OR($T855=0,$T855=""),1,$T855))),IF($T851=справочники!$E$11,POWER($T849,1+$T853*INT((BR$1-$AA$1)/IF(OR($T855=0,$T855=""),1,$T855))),0)))))))</f>
        <v>0</v>
      </c>
      <c r="BS858" s="92">
        <f>IF(BS$8="",0,IF($W844&gt;0,BS844,IF($W846&gt;0,BS846,IF(BS$1=1,$T849,IF($T851=справочники!$E$9,$T849+$T853*INT((BS$1-$AA$1)/IF(OR($T855=0,$T855=""),1,$T855)),IF($T851=справочники!$E$10,$T849*POWER($T853,INT((BS$1-$AA$1)/IF(OR($T855=0,$T855=""),1,$T855))),IF($T851=справочники!$E$11,POWER($T849,1+$T853*INT((BS$1-$AA$1)/IF(OR($T855=0,$T855=""),1,$T855))),0)))))))</f>
        <v>0</v>
      </c>
      <c r="BT858" s="92">
        <f>IF(BT$8="",0,IF($W844&gt;0,BT844,IF($W846&gt;0,BT846,IF(BT$1=1,$T849,IF($T851=справочники!$E$9,$T849+$T853*INT((BT$1-$AA$1)/IF(OR($T855=0,$T855=""),1,$T855)),IF($T851=справочники!$E$10,$T849*POWER($T853,INT((BT$1-$AA$1)/IF(OR($T855=0,$T855=""),1,$T855))),IF($T851=справочники!$E$11,POWER($T849,1+$T853*INT((BT$1-$AA$1)/IF(OR($T855=0,$T855=""),1,$T855))),0)))))))</f>
        <v>0</v>
      </c>
      <c r="BU858" s="92">
        <f>IF(BU$8="",0,IF($W844&gt;0,BU844,IF($W846&gt;0,BU846,IF(BU$1=1,$T849,IF($T851=справочники!$E$9,$T849+$T853*INT((BU$1-$AA$1)/IF(OR($T855=0,$T855=""),1,$T855)),IF($T851=справочники!$E$10,$T849*POWER($T853,INT((BU$1-$AA$1)/IF(OR($T855=0,$T855=""),1,$T855))),IF($T851=справочники!$E$11,POWER($T849,1+$T853*INT((BU$1-$AA$1)/IF(OR($T855=0,$T855=""),1,$T855))),0)))))))</f>
        <v>0</v>
      </c>
      <c r="BV858" s="92">
        <f>IF(BV$8="",0,IF($W844&gt;0,BV844,IF($W846&gt;0,BV846,IF(BV$1=1,$T849,IF($T851=справочники!$E$9,$T849+$T853*INT((BV$1-$AA$1)/IF(OR($T855=0,$T855=""),1,$T855)),IF($T851=справочники!$E$10,$T849*POWER($T853,INT((BV$1-$AA$1)/IF(OR($T855=0,$T855=""),1,$T855))),IF($T851=справочники!$E$11,POWER($T849,1+$T853*INT((BV$1-$AA$1)/IF(OR($T855=0,$T855=""),1,$T855))),0)))))))</f>
        <v>0</v>
      </c>
      <c r="BW858" s="92">
        <f>IF(BW$8="",0,IF($W844&gt;0,BW844,IF($W846&gt;0,BW846,IF(BW$1=1,$T849,IF($T851=справочники!$E$9,$T849+$T853*INT((BW$1-$AA$1)/IF(OR($T855=0,$T855=""),1,$T855)),IF($T851=справочники!$E$10,$T849*POWER($T853,INT((BW$1-$AA$1)/IF(OR($T855=0,$T855=""),1,$T855))),IF($T851=справочники!$E$11,POWER($T849,1+$T853*INT((BW$1-$AA$1)/IF(OR($T855=0,$T855=""),1,$T855))),0)))))))</f>
        <v>0</v>
      </c>
      <c r="BX858" s="92">
        <f>IF(BX$8="",0,IF($W844&gt;0,BX844,IF($W846&gt;0,BX846,IF(BX$1=1,$T849,IF($T851=справочники!$E$9,$T849+$T853*INT((BX$1-$AA$1)/IF(OR($T855=0,$T855=""),1,$T855)),IF($T851=справочники!$E$10,$T849*POWER($T853,INT((BX$1-$AA$1)/IF(OR($T855=0,$T855=""),1,$T855))),IF($T851=справочники!$E$11,POWER($T849,1+$T853*INT((BX$1-$AA$1)/IF(OR($T855=0,$T855=""),1,$T855))),0)))))))</f>
        <v>0</v>
      </c>
      <c r="BY858" s="92">
        <f>IF(BY$8="",0,IF($W844&gt;0,BY844,IF($W846&gt;0,BY846,IF(BY$1=1,$T849,IF($T851=справочники!$E$9,$T849+$T853*INT((BY$1-$AA$1)/IF(OR($T855=0,$T855=""),1,$T855)),IF($T851=справочники!$E$10,$T849*POWER($T853,INT((BY$1-$AA$1)/IF(OR($T855=0,$T855=""),1,$T855))),IF($T851=справочники!$E$11,POWER($T849,1+$T853*INT((BY$1-$AA$1)/IF(OR($T855=0,$T855=""),1,$T855))),0)))))))</f>
        <v>0</v>
      </c>
      <c r="BZ858" s="92">
        <f>IF(BZ$8="",0,IF($W844&gt;0,BZ844,IF($W846&gt;0,BZ846,IF(BZ$1=1,$T849,IF($T851=справочники!$E$9,$T849+$T853*INT((BZ$1-$AA$1)/IF(OR($T855=0,$T855=""),1,$T855)),IF($T851=справочники!$E$10,$T849*POWER($T853,INT((BZ$1-$AA$1)/IF(OR($T855=0,$T855=""),1,$T855))),IF($T851=справочники!$E$11,POWER($T849,1+$T853*INT((BZ$1-$AA$1)/IF(OR($T855=0,$T855=""),1,$T855))),0)))))))</f>
        <v>0</v>
      </c>
      <c r="CA858" s="92">
        <f>IF(CA$8="",0,IF($W844&gt;0,CA844,IF($W846&gt;0,CA846,IF(CA$1=1,$T849,IF($T851=справочники!$E$9,$T849+$T853*INT((CA$1-$AA$1)/IF(OR($T855=0,$T855=""),1,$T855)),IF($T851=справочники!$E$10,$T849*POWER($T853,INT((CA$1-$AA$1)/IF(OR($T855=0,$T855=""),1,$T855))),IF($T851=справочники!$E$11,POWER($T849,1+$T853*INT((CA$1-$AA$1)/IF(OR($T855=0,$T855=""),1,$T855))),0)))))))</f>
        <v>0</v>
      </c>
      <c r="CB858" s="92">
        <f>IF(CB$8="",0,IF($W844&gt;0,CB844,IF($W846&gt;0,CB846,IF(CB$1=1,$T849,IF($T851=справочники!$E$9,$T849+$T853*INT((CB$1-$AA$1)/IF(OR($T855=0,$T855=""),1,$T855)),IF($T851=справочники!$E$10,$T849*POWER($T853,INT((CB$1-$AA$1)/IF(OR($T855=0,$T855=""),1,$T855))),IF($T851=справочники!$E$11,POWER($T849,1+$T853*INT((CB$1-$AA$1)/IF(OR($T855=0,$T855=""),1,$T855))),0)))))))</f>
        <v>0</v>
      </c>
      <c r="CC858" s="92">
        <f>IF(CC$8="",0,IF($W844&gt;0,CC844,IF($W846&gt;0,CC846,IF(CC$1=1,$T849,IF($T851=справочники!$E$9,$T849+$T853*INT((CC$1-$AA$1)/IF(OR($T855=0,$T855=""),1,$T855)),IF($T851=справочники!$E$10,$T849*POWER($T853,INT((CC$1-$AA$1)/IF(OR($T855=0,$T855=""),1,$T855))),IF($T851=справочники!$E$11,POWER($T849,1+$T853*INT((CC$1-$AA$1)/IF(OR($T855=0,$T855=""),1,$T855))),0)))))))</f>
        <v>0</v>
      </c>
      <c r="CD858" s="92">
        <f>IF(CD$8="",0,IF($W844&gt;0,CD844,IF($W846&gt;0,CD846,IF(CD$1=1,$T849,IF($T851=справочники!$E$9,$T849+$T853*INT((CD$1-$AA$1)/IF(OR($T855=0,$T855=""),1,$T855)),IF($T851=справочники!$E$10,$T849*POWER($T853,INT((CD$1-$AA$1)/IF(OR($T855=0,$T855=""),1,$T855))),IF($T851=справочники!$E$11,POWER($T849,1+$T853*INT((CD$1-$AA$1)/IF(OR($T855=0,$T855=""),1,$T855))),0)))))))</f>
        <v>0</v>
      </c>
      <c r="CE858" s="92">
        <f>IF(CE$8="",0,IF($W844&gt;0,CE844,IF($W846&gt;0,CE846,IF(CE$1=1,$T849,IF($T851=справочники!$E$9,$T849+$T853*INT((CE$1-$AA$1)/IF(OR($T855=0,$T855=""),1,$T855)),IF($T851=справочники!$E$10,$T849*POWER($T853,INT((CE$1-$AA$1)/IF(OR($T855=0,$T855=""),1,$T855))),IF($T851=справочники!$E$11,POWER($T849,1+$T853*INT((CE$1-$AA$1)/IF(OR($T855=0,$T855=""),1,$T855))),0)))))))</f>
        <v>0</v>
      </c>
      <c r="CF858" s="92">
        <f>IF(CF$8="",0,IF($W844&gt;0,CF844,IF($W846&gt;0,CF846,IF(CF$1=1,$T849,IF($T851=справочники!$E$9,$T849+$T853*INT((CF$1-$AA$1)/IF(OR($T855=0,$T855=""),1,$T855)),IF($T851=справочники!$E$10,$T849*POWER($T853,INT((CF$1-$AA$1)/IF(OR($T855=0,$T855=""),1,$T855))),IF($T851=справочники!$E$11,POWER($T849,1+$T853*INT((CF$1-$AA$1)/IF(OR($T855=0,$T855=""),1,$T855))),0)))))))</f>
        <v>0</v>
      </c>
      <c r="CG858" s="92">
        <f>IF(CG$8="",0,IF($W844&gt;0,CG844,IF($W846&gt;0,CG846,IF(CG$1=1,$T849,IF($T851=справочники!$E$9,$T849+$T853*INT((CG$1-$AA$1)/IF(OR($T855=0,$T855=""),1,$T855)),IF($T851=справочники!$E$10,$T849*POWER($T853,INT((CG$1-$AA$1)/IF(OR($T855=0,$T855=""),1,$T855))),IF($T851=справочники!$E$11,POWER($T849,1+$T853*INT((CG$1-$AA$1)/IF(OR($T855=0,$T855=""),1,$T855))),0)))))))</f>
        <v>0</v>
      </c>
      <c r="CH858" s="92">
        <f>IF(CH$8="",0,IF($W844&gt;0,CH844,IF($W846&gt;0,CH846,IF(CH$1=1,$T849,IF($T851=справочники!$E$9,$T849+$T853*INT((CH$1-$AA$1)/IF(OR($T855=0,$T855=""),1,$T855)),IF($T851=справочники!$E$10,$T849*POWER($T853,INT((CH$1-$AA$1)/IF(OR($T855=0,$T855=""),1,$T855))),IF($T851=справочники!$E$11,POWER($T849,1+$T853*INT((CH$1-$AA$1)/IF(OR($T855=0,$T855=""),1,$T855))),0)))))))</f>
        <v>0</v>
      </c>
      <c r="CI858" s="92">
        <f>IF(CI$8="",0,IF($W844&gt;0,CI844,IF($W846&gt;0,CI846,IF(CI$1=1,$T849,IF($T851=справочники!$E$9,$T849+$T853*INT((CI$1-$AA$1)/IF(OR($T855=0,$T855=""),1,$T855)),IF($T851=справочники!$E$10,$T849*POWER($T853,INT((CI$1-$AA$1)/IF(OR($T855=0,$T855=""),1,$T855))),IF($T851=справочники!$E$11,POWER($T849,1+$T853*INT((CI$1-$AA$1)/IF(OR($T855=0,$T855=""),1,$T855))),0)))))))</f>
        <v>0</v>
      </c>
      <c r="CJ858" s="92">
        <f>IF(CJ$8="",0,IF($W844&gt;0,CJ844,IF($W846&gt;0,CJ846,IF(CJ$1=1,$T849,IF($T851=справочники!$E$9,$T849+$T853*INT((CJ$1-$AA$1)/IF(OR($T855=0,$T855=""),1,$T855)),IF($T851=справочники!$E$10,$T849*POWER($T853,INT((CJ$1-$AA$1)/IF(OR($T855=0,$T855=""),1,$T855))),IF($T851=справочники!$E$11,POWER($T849,1+$T853*INT((CJ$1-$AA$1)/IF(OR($T855=0,$T855=""),1,$T855))),0)))))))</f>
        <v>0</v>
      </c>
      <c r="CK858" s="92">
        <f>IF(CK$8="",0,IF($W844&gt;0,CK844,IF($W846&gt;0,CK846,IF(CK$1=1,$T849,IF($T851=справочники!$E$9,$T849+$T853*INT((CK$1-$AA$1)/IF(OR($T855=0,$T855=""),1,$T855)),IF($T851=справочники!$E$10,$T849*POWER($T853,INT((CK$1-$AA$1)/IF(OR($T855=0,$T855=""),1,$T855))),IF($T851=справочники!$E$11,POWER($T849,1+$T853*INT((CK$1-$AA$1)/IF(OR($T855=0,$T855=""),1,$T855))),0)))))))</f>
        <v>0</v>
      </c>
      <c r="CL858" s="92">
        <f>IF(CL$8="",0,IF($W844&gt;0,CL844,IF($W846&gt;0,CL846,IF(CL$1=1,$T849,IF($T851=справочники!$E$9,$T849+$T853*INT((CL$1-$AA$1)/IF(OR($T855=0,$T855=""),1,$T855)),IF($T851=справочники!$E$10,$T849*POWER($T853,INT((CL$1-$AA$1)/IF(OR($T855=0,$T855=""),1,$T855))),IF($T851=справочники!$E$11,POWER($T849,1+$T853*INT((CL$1-$AA$1)/IF(OR($T855=0,$T855=""),1,$T855))),0)))))))</f>
        <v>0</v>
      </c>
      <c r="CM858" s="92">
        <f>IF(CM$8="",0,IF($W844&gt;0,CM844,IF($W846&gt;0,CM846,IF(CM$1=1,$T849,IF($T851=справочники!$E$9,$T849+$T853*INT((CM$1-$AA$1)/IF(OR($T855=0,$T855=""),1,$T855)),IF($T851=справочники!$E$10,$T849*POWER($T853,INT((CM$1-$AA$1)/IF(OR($T855=0,$T855=""),1,$T855))),IF($T851=справочники!$E$11,POWER($T849,1+$T853*INT((CM$1-$AA$1)/IF(OR($T855=0,$T855=""),1,$T855))),0)))))))</f>
        <v>0</v>
      </c>
      <c r="CN858" s="92">
        <f>IF(CN$8="",0,IF($W844&gt;0,CN844,IF($W846&gt;0,CN846,IF(CN$1=1,$T849,IF($T851=справочники!$E$9,$T849+$T853*INT((CN$1-$AA$1)/IF(OR($T855=0,$T855=""),1,$T855)),IF($T851=справочники!$E$10,$T849*POWER($T853,INT((CN$1-$AA$1)/IF(OR($T855=0,$T855=""),1,$T855))),IF($T851=справочники!$E$11,POWER($T849,1+$T853*INT((CN$1-$AA$1)/IF(OR($T855=0,$T855=""),1,$T855))),0)))))))</f>
        <v>0</v>
      </c>
      <c r="CO858" s="92">
        <f>IF(CO$8="",0,IF($W844&gt;0,CO844,IF($W846&gt;0,CO846,IF(CO$1=1,$T849,IF($T851=справочники!$E$9,$T849+$T853*INT((CO$1-$AA$1)/IF(OR($T855=0,$T855=""),1,$T855)),IF($T851=справочники!$E$10,$T849*POWER($T853,INT((CO$1-$AA$1)/IF(OR($T855=0,$T855=""),1,$T855))),IF($T851=справочники!$E$11,POWER($T849,1+$T853*INT((CO$1-$AA$1)/IF(OR($T855=0,$T855=""),1,$T855))),0)))))))</f>
        <v>0</v>
      </c>
      <c r="CP858" s="92">
        <f>IF(CP$8="",0,IF($W844&gt;0,CP844,IF($W846&gt;0,CP846,IF(CP$1=1,$T849,IF($T851=справочники!$E$9,$T849+$T853*INT((CP$1-$AA$1)/IF(OR($T855=0,$T855=""),1,$T855)),IF($T851=справочники!$E$10,$T849*POWER($T853,INT((CP$1-$AA$1)/IF(OR($T855=0,$T855=""),1,$T855))),IF($T851=справочники!$E$11,POWER($T849,1+$T853*INT((CP$1-$AA$1)/IF(OR($T855=0,$T855=""),1,$T855))),0)))))))</f>
        <v>0</v>
      </c>
      <c r="CQ858" s="92">
        <f>IF(CQ$8="",0,IF($W844&gt;0,CQ844,IF($W846&gt;0,CQ846,IF(CQ$1=1,$T849,IF($T851=справочники!$E$9,$T849+$T853*INT((CQ$1-$AA$1)/IF(OR($T855=0,$T855=""),1,$T855)),IF($T851=справочники!$E$10,$T849*POWER($T853,INT((CQ$1-$AA$1)/IF(OR($T855=0,$T855=""),1,$T855))),IF($T851=справочники!$E$11,POWER($T849,1+$T853*INT((CQ$1-$AA$1)/IF(OR($T855=0,$T855=""),1,$T855))),0)))))))</f>
        <v>0</v>
      </c>
      <c r="CR858" s="92">
        <f>IF(CR$8="",0,IF($W844&gt;0,CR844,IF($W846&gt;0,CR846,IF(CR$1=1,$T849,IF($T851=справочники!$E$9,$T849+$T853*INT((CR$1-$AA$1)/IF(OR($T855=0,$T855=""),1,$T855)),IF($T851=справочники!$E$10,$T849*POWER($T853,INT((CR$1-$AA$1)/IF(OR($T855=0,$T855=""),1,$T855))),IF($T851=справочники!$E$11,POWER($T849,1+$T853*INT((CR$1-$AA$1)/IF(OR($T855=0,$T855=""),1,$T855))),0)))))))</f>
        <v>0</v>
      </c>
      <c r="CS858" s="92">
        <f>IF(CS$8="",0,IF($W844&gt;0,CS844,IF($W846&gt;0,CS846,IF(CS$1=1,$T849,IF($T851=справочники!$E$9,$T849+$T853*INT((CS$1-$AA$1)/IF(OR($T855=0,$T855=""),1,$T855)),IF($T851=справочники!$E$10,$T849*POWER($T853,INT((CS$1-$AA$1)/IF(OR($T855=0,$T855=""),1,$T855))),IF($T851=справочники!$E$11,POWER($T849,1+$T853*INT((CS$1-$AA$1)/IF(OR($T855=0,$T855=""),1,$T855))),0)))))))</f>
        <v>0</v>
      </c>
      <c r="CT858" s="92">
        <f>IF(CT$8="",0,IF($W844&gt;0,CT844,IF($W846&gt;0,CT846,IF(CT$1=1,$T849,IF($T851=справочники!$E$9,$T849+$T853*INT((CT$1-$AA$1)/IF(OR($T855=0,$T855=""),1,$T855)),IF($T851=справочники!$E$10,$T849*POWER($T853,INT((CT$1-$AA$1)/IF(OR($T855=0,$T855=""),1,$T855))),IF($T851=справочники!$E$11,POWER($T849,1+$T853*INT((CT$1-$AA$1)/IF(OR($T855=0,$T855=""),1,$T855))),0)))))))</f>
        <v>0</v>
      </c>
      <c r="CU858" s="92">
        <f>IF(CU$8="",0,IF($W844&gt;0,CU844,IF($W846&gt;0,CU846,IF(CU$1=1,$T849,IF($T851=справочники!$E$9,$T849+$T853*INT((CU$1-$AA$1)/IF(OR($T855=0,$T855=""),1,$T855)),IF($T851=справочники!$E$10,$T849*POWER($T853,INT((CU$1-$AA$1)/IF(OR($T855=0,$T855=""),1,$T855))),IF($T851=справочники!$E$11,POWER($T849,1+$T853*INT((CU$1-$AA$1)/IF(OR($T855=0,$T855=""),1,$T855))),0)))))))</f>
        <v>0</v>
      </c>
      <c r="CV858" s="92">
        <f>IF(CV$8="",0,IF($W844&gt;0,CV844,IF($W846&gt;0,CV846,IF(CV$1=1,$T849,IF($T851=справочники!$E$9,$T849+$T853*INT((CV$1-$AA$1)/IF(OR($T855=0,$T855=""),1,$T855)),IF($T851=справочники!$E$10,$T849*POWER($T853,INT((CV$1-$AA$1)/IF(OR($T855=0,$T855=""),1,$T855))),IF($T851=справочники!$E$11,POWER($T849,1+$T853*INT((CV$1-$AA$1)/IF(OR($T855=0,$T855=""),1,$T855))),0)))))))</f>
        <v>0</v>
      </c>
      <c r="CW858" s="92">
        <f>IF(CW$8="",0,IF($W844&gt;0,CW844,IF($W846&gt;0,CW846,IF(CW$1=1,$T849,IF($T851=справочники!$E$9,$T849+$T853*INT((CW$1-$AA$1)/IF(OR($T855=0,$T855=""),1,$T855)),IF($T851=справочники!$E$10,$T849*POWER($T853,INT((CW$1-$AA$1)/IF(OR($T855=0,$T855=""),1,$T855))),IF($T851=справочники!$E$11,POWER($T849,1+$T853*INT((CW$1-$AA$1)/IF(OR($T855=0,$T855=""),1,$T855))),0)))))))</f>
        <v>0</v>
      </c>
      <c r="CX858" s="92">
        <f>IF(CX$8="",0,IF($W844&gt;0,CX844,IF($W846&gt;0,CX846,IF(CX$1=1,$T849,IF($T851=справочники!$E$9,$T849+$T853*INT((CX$1-$AA$1)/IF(OR($T855=0,$T855=""),1,$T855)),IF($T851=справочники!$E$10,$T849*POWER($T853,INT((CX$1-$AA$1)/IF(OR($T855=0,$T855=""),1,$T855))),IF($T851=справочники!$E$11,POWER($T849,1+$T853*INT((CX$1-$AA$1)/IF(OR($T855=0,$T855=""),1,$T855))),0)))))))</f>
        <v>0</v>
      </c>
      <c r="CY858" s="92">
        <f>IF(CY$8="",0,IF($W844&gt;0,CY844,IF($W846&gt;0,CY846,IF(CY$1=1,$T849,IF($T851=справочники!$E$9,$T849+$T853*INT((CY$1-$AA$1)/IF(OR($T855=0,$T855=""),1,$T855)),IF($T851=справочники!$E$10,$T849*POWER($T853,INT((CY$1-$AA$1)/IF(OR($T855=0,$T855=""),1,$T855))),IF($T851=справочники!$E$11,POWER($T849,1+$T853*INT((CY$1-$AA$1)/IF(OR($T855=0,$T855=""),1,$T855))),0)))))))</f>
        <v>0</v>
      </c>
      <c r="CZ858" s="92">
        <f>IF(CZ$8="",0,IF($W844&gt;0,CZ844,IF($W846&gt;0,CZ846,IF(CZ$1=1,$T849,IF($T851=справочники!$E$9,$T849+$T853*INT((CZ$1-$AA$1)/IF(OR($T855=0,$T855=""),1,$T855)),IF($T851=справочники!$E$10,$T849*POWER($T853,INT((CZ$1-$AA$1)/IF(OR($T855=0,$T855=""),1,$T855))),IF($T851=справочники!$E$11,POWER($T849,1+$T853*INT((CZ$1-$AA$1)/IF(OR($T855=0,$T855=""),1,$T855))),0)))))))</f>
        <v>0</v>
      </c>
      <c r="DA858" s="92">
        <f>IF(DA$8="",0,IF($W844&gt;0,DA844,IF($W846&gt;0,DA846,IF(DA$1=1,$T849,IF($T851=справочники!$E$9,$T849+$T853*INT((DA$1-$AA$1)/IF(OR($T855=0,$T855=""),1,$T855)),IF($T851=справочники!$E$10,$T849*POWER($T853,INT((DA$1-$AA$1)/IF(OR($T855=0,$T855=""),1,$T855))),IF($T851=справочники!$E$11,POWER($T849,1+$T853*INT((DA$1-$AA$1)/IF(OR($T855=0,$T855=""),1,$T855))),0)))))))</f>
        <v>0</v>
      </c>
      <c r="DB858" s="92">
        <f>IF(DB$8="",0,IF($W844&gt;0,DB844,IF($W846&gt;0,DB846,IF(DB$1=1,$T849,IF($T851=справочники!$E$9,$T849+$T853*INT((DB$1-$AA$1)/IF(OR($T855=0,$T855=""),1,$T855)),IF($T851=справочники!$E$10,$T849*POWER($T853,INT((DB$1-$AA$1)/IF(OR($T855=0,$T855=""),1,$T855))),IF($T851=справочники!$E$11,POWER($T849,1+$T853*INT((DB$1-$AA$1)/IF(OR($T855=0,$T855=""),1,$T855))),0)))))))</f>
        <v>0</v>
      </c>
      <c r="DC858" s="92">
        <f>IF(DC$8="",0,IF($W844&gt;0,DC844,IF($W846&gt;0,DC846,IF(DC$1=1,$T849,IF($T851=справочники!$E$9,$T849+$T853*INT((DC$1-$AA$1)/IF(OR($T855=0,$T855=""),1,$T855)),IF($T851=справочники!$E$10,$T849*POWER($T853,INT((DC$1-$AA$1)/IF(OR($T855=0,$T855=""),1,$T855))),IF($T851=справочники!$E$11,POWER($T849,1+$T853*INT((DC$1-$AA$1)/IF(OR($T855=0,$T855=""),1,$T855))),0)))))))</f>
        <v>0</v>
      </c>
      <c r="DD858" s="92">
        <f>IF(DD$8="",0,IF($W844&gt;0,DD844,IF($W846&gt;0,DD846,IF(DD$1=1,$T849,IF($T851=справочники!$E$9,$T849+$T853*INT((DD$1-$AA$1)/IF(OR($T855=0,$T855=""),1,$T855)),IF($T851=справочники!$E$10,$T849*POWER($T853,INT((DD$1-$AA$1)/IF(OR($T855=0,$T855=""),1,$T855))),IF($T851=справочники!$E$11,POWER($T849,1+$T853*INT((DD$1-$AA$1)/IF(OR($T855=0,$T855=""),1,$T855))),0)))))))</f>
        <v>0</v>
      </c>
      <c r="DE858" s="92">
        <f>IF(DE$8="",0,IF($W844&gt;0,DE844,IF($W846&gt;0,DE846,IF(DE$1=1,$T849,IF($T851=справочники!$E$9,$T849+$T853*INT((DE$1-$AA$1)/IF(OR($T855=0,$T855=""),1,$T855)),IF($T851=справочники!$E$10,$T849*POWER($T853,INT((DE$1-$AA$1)/IF(OR($T855=0,$T855=""),1,$T855))),IF($T851=справочники!$E$11,POWER($T849,1+$T853*INT((DE$1-$AA$1)/IF(OR($T855=0,$T855=""),1,$T855))),0)))))))</f>
        <v>0</v>
      </c>
      <c r="DF858" s="92">
        <f>IF(DF$8="",0,IF($W844&gt;0,DF844,IF($W846&gt;0,DF846,IF(DF$1=1,$T849,IF($T851=справочники!$E$9,$T849+$T853*INT((DF$1-$AA$1)/IF(OR($T855=0,$T855=""),1,$T855)),IF($T851=справочники!$E$10,$T849*POWER($T853,INT((DF$1-$AA$1)/IF(OR($T855=0,$T855=""),1,$T855))),IF($T851=справочники!$E$11,POWER($T849,1+$T853*INT((DF$1-$AA$1)/IF(OR($T855=0,$T855=""),1,$T855))),0)))))))</f>
        <v>0</v>
      </c>
      <c r="DG858" s="92">
        <f>IF(DG$8="",0,IF($W844&gt;0,DG844,IF($W846&gt;0,DG846,IF(DG$1=1,$T849,IF($T851=справочники!$E$9,$T849+$T853*INT((DG$1-$AA$1)/IF(OR($T855=0,$T855=""),1,$T855)),IF($T851=справочники!$E$10,$T849*POWER($T853,INT((DG$1-$AA$1)/IF(OR($T855=0,$T855=""),1,$T855))),IF($T851=справочники!$E$11,POWER($T849,1+$T853*INT((DG$1-$AA$1)/IF(OR($T855=0,$T855=""),1,$T855))),0)))))))</f>
        <v>0</v>
      </c>
      <c r="DH858" s="92">
        <f>IF(DH$8="",0,IF($W844&gt;0,DH844,IF($W846&gt;0,DH846,IF(DH$1=1,$T849,IF($T851=справочники!$E$9,$T849+$T853*INT((DH$1-$AA$1)/IF(OR($T855=0,$T855=""),1,$T855)),IF($T851=справочники!$E$10,$T849*POWER($T853,INT((DH$1-$AA$1)/IF(OR($T855=0,$T855=""),1,$T855))),IF($T851=справочники!$E$11,POWER($T849,1+$T853*INT((DH$1-$AA$1)/IF(OR($T855=0,$T855=""),1,$T855))),0)))))))</f>
        <v>0</v>
      </c>
      <c r="DI858" s="92">
        <f>IF(DI$8="",0,IF($W844&gt;0,DI844,IF($W846&gt;0,DI846,IF(DI$1=1,$T849,IF($T851=справочники!$E$9,$T849+$T853*INT((DI$1-$AA$1)/IF(OR($T855=0,$T855=""),1,$T855)),IF($T851=справочники!$E$10,$T849*POWER($T853,INT((DI$1-$AA$1)/IF(OR($T855=0,$T855=""),1,$T855))),IF($T851=справочники!$E$11,POWER($T849,1+$T853*INT((DI$1-$AA$1)/IF(OR($T855=0,$T855=""),1,$T855))),0)))))))</f>
        <v>0</v>
      </c>
      <c r="DJ858" s="92">
        <f>IF(DJ$8="",0,IF($W844&gt;0,DJ844,IF($W846&gt;0,DJ846,IF(DJ$1=1,$T849,IF($T851=справочники!$E$9,$T849+$T853*INT((DJ$1-$AA$1)/IF(OR($T855=0,$T855=""),1,$T855)),IF($T851=справочники!$E$10,$T849*POWER($T853,INT((DJ$1-$AA$1)/IF(OR($T855=0,$T855=""),1,$T855))),IF($T851=справочники!$E$11,POWER($T849,1+$T853*INT((DJ$1-$AA$1)/IF(OR($T855=0,$T855=""),1,$T855))),0)))))))</f>
        <v>0</v>
      </c>
      <c r="DK858" s="92">
        <f>IF(DK$8="",0,IF($W844&gt;0,DK844,IF($W846&gt;0,DK846,IF(DK$1=1,$T849,IF($T851=справочники!$E$9,$T849+$T853*INT((DK$1-$AA$1)/IF(OR($T855=0,$T855=""),1,$T855)),IF($T851=справочники!$E$10,$T849*POWER($T853,INT((DK$1-$AA$1)/IF(OR($T855=0,$T855=""),1,$T855))),IF($T851=справочники!$E$11,POWER($T849,1+$T853*INT((DK$1-$AA$1)/IF(OR($T855=0,$T855=""),1,$T855))),0)))))))</f>
        <v>0</v>
      </c>
      <c r="DL858" s="92">
        <f>IF(DL$8="",0,IF($W844&gt;0,DL844,IF($W846&gt;0,DL846,IF(DL$1=1,$T849,IF($T851=справочники!$E$9,$T849+$T853*INT((DL$1-$AA$1)/IF(OR($T855=0,$T855=""),1,$T855)),IF($T851=справочники!$E$10,$T849*POWER($T853,INT((DL$1-$AA$1)/IF(OR($T855=0,$T855=""),1,$T855))),IF($T851=справочники!$E$11,POWER($T849,1+$T853*INT((DL$1-$AA$1)/IF(OR($T855=0,$T855=""),1,$T855))),0)))))))</f>
        <v>0</v>
      </c>
      <c r="DM858" s="92">
        <f>IF(DM$8="",0,IF($W844&gt;0,DM844,IF($W846&gt;0,DM846,IF(DM$1=1,$T849,IF($T851=справочники!$E$9,$T849+$T853*INT((DM$1-$AA$1)/IF(OR($T855=0,$T855=""),1,$T855)),IF($T851=справочники!$E$10,$T849*POWER($T853,INT((DM$1-$AA$1)/IF(OR($T855=0,$T855=""),1,$T855))),IF($T851=справочники!$E$11,POWER($T849,1+$T853*INT((DM$1-$AA$1)/IF(OR($T855=0,$T855=""),1,$T855))),0)))))))</f>
        <v>0</v>
      </c>
      <c r="DN858" s="92">
        <f>IF(DN$8="",0,IF($W844&gt;0,DN844,IF($W846&gt;0,DN846,IF(DN$1=1,$T849,IF($T851=справочники!$E$9,$T849+$T853*INT((DN$1-$AA$1)/IF(OR($T855=0,$T855=""),1,$T855)),IF($T851=справочники!$E$10,$T849*POWER($T853,INT((DN$1-$AA$1)/IF(OR($T855=0,$T855=""),1,$T855))),IF($T851=справочники!$E$11,POWER($T849,1+$T853*INT((DN$1-$AA$1)/IF(OR($T855=0,$T855=""),1,$T855))),0)))))))</f>
        <v>0</v>
      </c>
      <c r="DO858" s="92">
        <f>IF(DO$8="",0,IF($W844&gt;0,DO844,IF($W846&gt;0,DO846,IF(DO$1=1,$T849,IF($T851=справочники!$E$9,$T849+$T853*INT((DO$1-$AA$1)/IF(OR($T855=0,$T855=""),1,$T855)),IF($T851=справочники!$E$10,$T849*POWER($T853,INT((DO$1-$AA$1)/IF(OR($T855=0,$T855=""),1,$T855))),IF($T851=справочники!$E$11,POWER($T849,1+$T853*INT((DO$1-$AA$1)/IF(OR($T855=0,$T855=""),1,$T855))),0)))))))</f>
        <v>0</v>
      </c>
      <c r="DP858" s="92">
        <f>IF(DP$8="",0,IF($W844&gt;0,DP844,IF($W846&gt;0,DP846,IF(DP$1=1,$T849,IF($T851=справочники!$E$9,$T849+$T853*INT((DP$1-$AA$1)/IF(OR($T855=0,$T855=""),1,$T855)),IF($T851=справочники!$E$10,$T849*POWER($T853,INT((DP$1-$AA$1)/IF(OR($T855=0,$T855=""),1,$T855))),IF($T851=справочники!$E$11,POWER($T849,1+$T853*INT((DP$1-$AA$1)/IF(OR($T855=0,$T855=""),1,$T855))),0)))))))</f>
        <v>0</v>
      </c>
      <c r="DQ858" s="92">
        <f>IF(DQ$8="",0,IF($W844&gt;0,DQ844,IF($W846&gt;0,DQ846,IF(DQ$1=1,$T849,IF($T851=справочники!$E$9,$T849+$T853*INT((DQ$1-$AA$1)/IF(OR($T855=0,$T855=""),1,$T855)),IF($T851=справочники!$E$10,$T849*POWER($T853,INT((DQ$1-$AA$1)/IF(OR($T855=0,$T855=""),1,$T855))),IF($T851=справочники!$E$11,POWER($T849,1+$T853*INT((DQ$1-$AA$1)/IF(OR($T855=0,$T855=""),1,$T855))),0)))))))</f>
        <v>0</v>
      </c>
      <c r="DR858" s="92">
        <f>IF(DR$8="",0,IF($W844&gt;0,DR844,IF($W846&gt;0,DR846,IF(DR$1=1,$T849,IF($T851=справочники!$E$9,$T849+$T853*INT((DR$1-$AA$1)/IF(OR($T855=0,$T855=""),1,$T855)),IF($T851=справочники!$E$10,$T849*POWER($T853,INT((DR$1-$AA$1)/IF(OR($T855=0,$T855=""),1,$T855))),IF($T851=справочники!$E$11,POWER($T849,1+$T853*INT((DR$1-$AA$1)/IF(OR($T855=0,$T855=""),1,$T855))),0)))))))</f>
        <v>0</v>
      </c>
      <c r="DS858" s="92">
        <f>IF(DS$8="",0,IF($W844&gt;0,DS844,IF($W846&gt;0,DS846,IF(DS$1=1,$T849,IF($T851=справочники!$E$9,$T849+$T853*INT((DS$1-$AA$1)/IF(OR($T855=0,$T855=""),1,$T855)),IF($T851=справочники!$E$10,$T849*POWER($T853,INT((DS$1-$AA$1)/IF(OR($T855=0,$T855=""),1,$T855))),IF($T851=справочники!$E$11,POWER($T849,1+$T853*INT((DS$1-$AA$1)/IF(OR($T855=0,$T855=""),1,$T855))),0)))))))</f>
        <v>0</v>
      </c>
      <c r="DT858" s="92">
        <f>IF(DT$8="",0,IF($W844&gt;0,DT844,IF($W846&gt;0,DT846,IF(DT$1=1,$T849,IF($T851=справочники!$E$9,$T849+$T853*INT((DT$1-$AA$1)/IF(OR($T855=0,$T855=""),1,$T855)),IF($T851=справочники!$E$10,$T849*POWER($T853,INT((DT$1-$AA$1)/IF(OR($T855=0,$T855=""),1,$T855))),IF($T851=справочники!$E$11,POWER($T849,1+$T853*INT((DT$1-$AA$1)/IF(OR($T855=0,$T855=""),1,$T855))),0)))))))</f>
        <v>0</v>
      </c>
      <c r="DU858" s="92">
        <f>IF(DU$8="",0,IF($W844&gt;0,DU844,IF($W846&gt;0,DU846,IF(DU$1=1,$T849,IF($T851=справочники!$E$9,$T849+$T853*INT((DU$1-$AA$1)/IF(OR($T855=0,$T855=""),1,$T855)),IF($T851=справочники!$E$10,$T849*POWER($T853,INT((DU$1-$AA$1)/IF(OR($T855=0,$T855=""),1,$T855))),IF($T851=справочники!$E$11,POWER($T849,1+$T853*INT((DU$1-$AA$1)/IF(OR($T855=0,$T855=""),1,$T855))),0)))))))</f>
        <v>0</v>
      </c>
      <c r="DV858" s="92">
        <f>IF(DV$8="",0,IF($W844&gt;0,DV844,IF($W846&gt;0,DV846,IF(DV$1=1,$T849,IF($T851=справочники!$E$9,$T849+$T853*INT((DV$1-$AA$1)/IF(OR($T855=0,$T855=""),1,$T855)),IF($T851=справочники!$E$10,$T849*POWER($T853,INT((DV$1-$AA$1)/IF(OR($T855=0,$T855=""),1,$T855))),IF($T851=справочники!$E$11,POWER($T849,1+$T853*INT((DV$1-$AA$1)/IF(OR($T855=0,$T855=""),1,$T855))),0)))))))</f>
        <v>0</v>
      </c>
      <c r="DW858" s="92">
        <f>IF(DW$8="",0,IF($W844&gt;0,DW844,IF($W846&gt;0,DW846,IF(DW$1=1,$T849,IF($T851=справочники!$E$9,$T849+$T853*INT((DW$1-$AA$1)/IF(OR($T855=0,$T855=""),1,$T855)),IF($T851=справочники!$E$10,$T849*POWER($T853,INT((DW$1-$AA$1)/IF(OR($T855=0,$T855=""),1,$T855))),IF($T851=справочники!$E$11,POWER($T849,1+$T853*INT((DW$1-$AA$1)/IF(OR($T855=0,$T855=""),1,$T855))),0)))))))</f>
        <v>0</v>
      </c>
      <c r="DX858" s="92">
        <f>IF(DX$8="",0,IF($W844&gt;0,DX844,IF($W846&gt;0,DX846,IF(DX$1=1,$T849,IF($T851=справочники!$E$9,$T849+$T853*INT((DX$1-$AA$1)/IF(OR($T855=0,$T855=""),1,$T855)),IF($T851=справочники!$E$10,$T849*POWER($T853,INT((DX$1-$AA$1)/IF(OR($T855=0,$T855=""),1,$T855))),IF($T851=справочники!$E$11,POWER($T849,1+$T853*INT((DX$1-$AA$1)/IF(OR($T855=0,$T855=""),1,$T855))),0)))))))</f>
        <v>0</v>
      </c>
      <c r="DY858" s="92">
        <f>IF(DY$8="",0,IF($W844&gt;0,DY844,IF($W846&gt;0,DY846,IF(DY$1=1,$T849,IF($T851=справочники!$E$9,$T849+$T853*INT((DY$1-$AA$1)/IF(OR($T855=0,$T855=""),1,$T855)),IF($T851=справочники!$E$10,$T849*POWER($T853,INT((DY$1-$AA$1)/IF(OR($T855=0,$T855=""),1,$T855))),IF($T851=справочники!$E$11,POWER($T849,1+$T853*INT((DY$1-$AA$1)/IF(OR($T855=0,$T855=""),1,$T855))),0)))))))</f>
        <v>0</v>
      </c>
      <c r="DZ858" s="92">
        <f>IF(DZ$8="",0,IF($W844&gt;0,DZ844,IF($W846&gt;0,DZ846,IF(DZ$1=1,$T849,IF($T851=справочники!$E$9,$T849+$T853*INT((DZ$1-$AA$1)/IF(OR($T855=0,$T855=""),1,$T855)),IF($T851=справочники!$E$10,$T849*POWER($T853,INT((DZ$1-$AA$1)/IF(OR($T855=0,$T855=""),1,$T855))),IF($T851=справочники!$E$11,POWER($T849,1+$T853*INT((DZ$1-$AA$1)/IF(OR($T855=0,$T855=""),1,$T855))),0)))))))</f>
        <v>0</v>
      </c>
      <c r="EA858" s="92">
        <f>IF(EA$8="",0,IF($W844&gt;0,EA844,IF($W846&gt;0,EA846,IF(EA$1=1,$T849,IF($T851=справочники!$E$9,$T849+$T853*INT((EA$1-$AA$1)/IF(OR($T855=0,$T855=""),1,$T855)),IF($T851=справочники!$E$10,$T849*POWER($T853,INT((EA$1-$AA$1)/IF(OR($T855=0,$T855=""),1,$T855))),IF($T851=справочники!$E$11,POWER($T849,1+$T853*INT((EA$1-$AA$1)/IF(OR($T855=0,$T855=""),1,$T855))),0)))))))</f>
        <v>0</v>
      </c>
      <c r="EB858" s="92">
        <f>IF(EB$8="",0,IF($W844&gt;0,EB844,IF($W846&gt;0,EB846,IF(EB$1=1,$T849,IF($T851=справочники!$E$9,$T849+$T853*INT((EB$1-$AA$1)/IF(OR($T855=0,$T855=""),1,$T855)),IF($T851=справочники!$E$10,$T849*POWER($T853,INT((EB$1-$AA$1)/IF(OR($T855=0,$T855=""),1,$T855))),IF($T851=справочники!$E$11,POWER($T849,1+$T853*INT((EB$1-$AA$1)/IF(OR($T855=0,$T855=""),1,$T855))),0)))))))</f>
        <v>0</v>
      </c>
      <c r="EC858" s="92">
        <f>IF(EC$8="",0,IF($W844&gt;0,EC844,IF($W846&gt;0,EC846,IF(EC$1=1,$T849,IF($T851=справочники!$E$9,$T849+$T853*INT((EC$1-$AA$1)/IF(OR($T855=0,$T855=""),1,$T855)),IF($T851=справочники!$E$10,$T849*POWER($T853,INT((EC$1-$AA$1)/IF(OR($T855=0,$T855=""),1,$T855))),IF($T851=справочники!$E$11,POWER($T849,1+$T853*INT((EC$1-$AA$1)/IF(OR($T855=0,$T855=""),1,$T855))),0)))))))</f>
        <v>0</v>
      </c>
      <c r="ED858" s="92">
        <f>IF(ED$8="",0,IF($W844&gt;0,ED844,IF($W846&gt;0,ED846,IF(ED$1=1,$T849,IF($T851=справочники!$E$9,$T849+$T853*INT((ED$1-$AA$1)/IF(OR($T855=0,$T855=""),1,$T855)),IF($T851=справочники!$E$10,$T849*POWER($T853,INT((ED$1-$AA$1)/IF(OR($T855=0,$T855=""),1,$T855))),IF($T851=справочники!$E$11,POWER($T849,1+$T853*INT((ED$1-$AA$1)/IF(OR($T855=0,$T855=""),1,$T855))),0)))))))</f>
        <v>0</v>
      </c>
      <c r="EE858" s="92">
        <f>IF(EE$8="",0,IF($W844&gt;0,EE844,IF($W846&gt;0,EE846,IF(EE$1=1,$T849,IF($T851=справочники!$E$9,$T849+$T853*INT((EE$1-$AA$1)/IF(OR($T855=0,$T855=""),1,$T855)),IF($T851=справочники!$E$10,$T849*POWER($T853,INT((EE$1-$AA$1)/IF(OR($T855=0,$T855=""),1,$T855))),IF($T851=справочники!$E$11,POWER($T849,1+$T853*INT((EE$1-$AA$1)/IF(OR($T855=0,$T855=""),1,$T855))),0)))))))</f>
        <v>0</v>
      </c>
      <c r="EF858" s="92">
        <f>IF(EF$8="",0,IF($W844&gt;0,EF844,IF($W846&gt;0,EF846,IF(EF$1=1,$T849,IF($T851=справочники!$E$9,$T849+$T853*INT((EF$1-$AA$1)/IF(OR($T855=0,$T855=""),1,$T855)),IF($T851=справочники!$E$10,$T849*POWER($T853,INT((EF$1-$AA$1)/IF(OR($T855=0,$T855=""),1,$T855))),IF($T851=справочники!$E$11,POWER($T849,1+$T853*INT((EF$1-$AA$1)/IF(OR($T855=0,$T855=""),1,$T855))),0)))))))</f>
        <v>0</v>
      </c>
      <c r="EG858" s="92">
        <f>IF(EG$8="",0,IF($W844&gt;0,EG844,IF($W846&gt;0,EG846,IF(EG$1=1,$T849,IF($T851=справочники!$E$9,$T849+$T853*INT((EG$1-$AA$1)/IF(OR($T855=0,$T855=""),1,$T855)),IF($T851=справочники!$E$10,$T849*POWER($T853,INT((EG$1-$AA$1)/IF(OR($T855=0,$T855=""),1,$T855))),IF($T851=справочники!$E$11,POWER($T849,1+$T853*INT((EG$1-$AA$1)/IF(OR($T855=0,$T855=""),1,$T855))),0)))))))</f>
        <v>0</v>
      </c>
      <c r="EH858" s="92">
        <f>IF(EH$8="",0,IF($W844&gt;0,EH844,IF($W846&gt;0,EH846,IF(EH$1=1,$T849,IF($T851=справочники!$E$9,$T849+$T853*INT((EH$1-$AA$1)/IF(OR($T855=0,$T855=""),1,$T855)),IF($T851=справочники!$E$10,$T849*POWER($T853,INT((EH$1-$AA$1)/IF(OR($T855=0,$T855=""),1,$T855))),IF($T851=справочники!$E$11,POWER($T849,1+$T853*INT((EH$1-$AA$1)/IF(OR($T855=0,$T855=""),1,$T855))),0)))))))</f>
        <v>0</v>
      </c>
      <c r="EI858" s="92">
        <f>IF(EI$8="",0,IF($W844&gt;0,EI844,IF($W846&gt;0,EI846,IF(EI$1=1,$T849,IF($T851=справочники!$E$9,$T849+$T853*INT((EI$1-$AA$1)/IF(OR($T855=0,$T855=""),1,$T855)),IF($T851=справочники!$E$10,$T849*POWER($T853,INT((EI$1-$AA$1)/IF(OR($T855=0,$T855=""),1,$T855))),IF($T851=справочники!$E$11,POWER($T849,1+$T853*INT((EI$1-$AA$1)/IF(OR($T855=0,$T855=""),1,$T855))),0)))))))</f>
        <v>0</v>
      </c>
      <c r="EJ858" s="92">
        <f>IF(EJ$8="",0,IF($W844&gt;0,EJ844,IF($W846&gt;0,EJ846,IF(EJ$1=1,$T849,IF($T851=справочники!$E$9,$T849+$T853*INT((EJ$1-$AA$1)/IF(OR($T855=0,$T855=""),1,$T855)),IF($T851=справочники!$E$10,$T849*POWER($T853,INT((EJ$1-$AA$1)/IF(OR($T855=0,$T855=""),1,$T855))),IF($T851=справочники!$E$11,POWER($T849,1+$T853*INT((EJ$1-$AA$1)/IF(OR($T855=0,$T855=""),1,$T855))),0)))))))</f>
        <v>0</v>
      </c>
      <c r="EK858" s="92">
        <f>IF(EK$8="",0,IF($W844&gt;0,EK844,IF($W846&gt;0,EK846,IF(EK$1=1,$T849,IF($T851=справочники!$E$9,$T849+$T853*INT((EK$1-$AA$1)/IF(OR($T855=0,$T855=""),1,$T855)),IF($T851=справочники!$E$10,$T849*POWER($T853,INT((EK$1-$AA$1)/IF(OR($T855=0,$T855=""),1,$T855))),IF($T851=справочники!$E$11,POWER($T849,1+$T853*INT((EK$1-$AA$1)/IF(OR($T855=0,$T855=""),1,$T855))),0)))))))</f>
        <v>0</v>
      </c>
      <c r="EL858" s="92">
        <f>IF(EL$8="",0,IF($W844&gt;0,EL844,IF($W846&gt;0,EL846,IF(EL$1=1,$T849,IF($T851=справочники!$E$9,$T849+$T853*INT((EL$1-$AA$1)/IF(OR($T855=0,$T855=""),1,$T855)),IF($T851=справочники!$E$10,$T849*POWER($T853,INT((EL$1-$AA$1)/IF(OR($T855=0,$T855=""),1,$T855))),IF($T851=справочники!$E$11,POWER($T849,1+$T853*INT((EL$1-$AA$1)/IF(OR($T855=0,$T855=""),1,$T855))),0)))))))</f>
        <v>0</v>
      </c>
      <c r="EM858" s="92">
        <f>IF(EM$8="",0,IF($W844&gt;0,EM844,IF($W846&gt;0,EM846,IF(EM$1=1,$T849,IF($T851=справочники!$E$9,$T849+$T853*INT((EM$1-$AA$1)/IF(OR($T855=0,$T855=""),1,$T855)),IF($T851=справочники!$E$10,$T849*POWER($T853,INT((EM$1-$AA$1)/IF(OR($T855=0,$T855=""),1,$T855))),IF($T851=справочники!$E$11,POWER($T849,1+$T853*INT((EM$1-$AA$1)/IF(OR($T855=0,$T855=""),1,$T855))),0)))))))</f>
        <v>0</v>
      </c>
      <c r="EN858" s="92">
        <f>IF(EN$8="",0,IF($W844&gt;0,EN844,IF($W846&gt;0,EN846,IF(EN$1=1,$T849,IF($T851=справочники!$E$9,$T849+$T853*INT((EN$1-$AA$1)/IF(OR($T855=0,$T855=""),1,$T855)),IF($T851=справочники!$E$10,$T849*POWER($T853,INT((EN$1-$AA$1)/IF(OR($T855=0,$T855=""),1,$T855))),IF($T851=справочники!$E$11,POWER($T849,1+$T853*INT((EN$1-$AA$1)/IF(OR($T855=0,$T855=""),1,$T855))),0)))))))</f>
        <v>0</v>
      </c>
      <c r="EO858" s="92">
        <f>IF(EO$8="",0,IF($W844&gt;0,EO844,IF($W846&gt;0,EO846,IF(EO$1=1,$T849,IF($T851=справочники!$E$9,$T849+$T853*INT((EO$1-$AA$1)/IF(OR($T855=0,$T855=""),1,$T855)),IF($T851=справочники!$E$10,$T849*POWER($T853,INT((EO$1-$AA$1)/IF(OR($T855=0,$T855=""),1,$T855))),IF($T851=справочники!$E$11,POWER($T849,1+$T853*INT((EO$1-$AA$1)/IF(OR($T855=0,$T855=""),1,$T855))),0)))))))</f>
        <v>0</v>
      </c>
      <c r="EP858" s="92">
        <f>IF(EP$8="",0,IF($W844&gt;0,EP844,IF($W846&gt;0,EP846,IF(EP$1=1,$T849,IF($T851=справочники!$E$9,$T849+$T853*INT((EP$1-$AA$1)/IF(OR($T855=0,$T855=""),1,$T855)),IF($T851=справочники!$E$10,$T849*POWER($T853,INT((EP$1-$AA$1)/IF(OR($T855=0,$T855=""),1,$T855))),IF($T851=справочники!$E$11,POWER($T849,1+$T853*INT((EP$1-$AA$1)/IF(OR($T855=0,$T855=""),1,$T855))),0)))))))</f>
        <v>0</v>
      </c>
      <c r="EQ858" s="92">
        <f>IF(EQ$8="",0,IF($W844&gt;0,EQ844,IF($W846&gt;0,EQ846,IF(EQ$1=1,$T849,IF($T851=справочники!$E$9,$T849+$T853*INT((EQ$1-$AA$1)/IF(OR($T855=0,$T855=""),1,$T855)),IF($T851=справочники!$E$10,$T849*POWER($T853,INT((EQ$1-$AA$1)/IF(OR($T855=0,$T855=""),1,$T855))),IF($T851=справочники!$E$11,POWER($T849,1+$T853*INT((EQ$1-$AA$1)/IF(OR($T855=0,$T855=""),1,$T855))),0)))))))</f>
        <v>0</v>
      </c>
      <c r="ER858" s="92">
        <f>IF(ER$8="",0,IF($W844&gt;0,ER844,IF($W846&gt;0,ER846,IF(ER$1=1,$T849,IF($T851=справочники!$E$9,$T849+$T853*INT((ER$1-$AA$1)/IF(OR($T855=0,$T855=""),1,$T855)),IF($T851=справочники!$E$10,$T849*POWER($T853,INT((ER$1-$AA$1)/IF(OR($T855=0,$T855=""),1,$T855))),IF($T851=справочники!$E$11,POWER($T849,1+$T853*INT((ER$1-$AA$1)/IF(OR($T855=0,$T855=""),1,$T855))),0)))))))</f>
        <v>0</v>
      </c>
      <c r="ES858" s="92">
        <f>IF(ES$8="",0,IF($W844&gt;0,ES844,IF($W846&gt;0,ES846,IF(ES$1=1,$T849,IF($T851=справочники!$E$9,$T849+$T853*INT((ES$1-$AA$1)/IF(OR($T855=0,$T855=""),1,$T855)),IF($T851=справочники!$E$10,$T849*POWER($T853,INT((ES$1-$AA$1)/IF(OR($T855=0,$T855=""),1,$T855))),IF($T851=справочники!$E$11,POWER($T849,1+$T853*INT((ES$1-$AA$1)/IF(OR($T855=0,$T855=""),1,$T855))),0)))))))</f>
        <v>0</v>
      </c>
      <c r="ET858" s="92">
        <f>IF(ET$8="",0,IF($W844&gt;0,ET844,IF($W846&gt;0,ET846,IF(ET$1=1,$T849,IF($T851=справочники!$E$9,$T849+$T853*INT((ET$1-$AA$1)/IF(OR($T855=0,$T855=""),1,$T855)),IF($T851=справочники!$E$10,$T849*POWER($T853,INT((ET$1-$AA$1)/IF(OR($T855=0,$T855=""),1,$T855))),IF($T851=справочники!$E$11,POWER($T849,1+$T853*INT((ET$1-$AA$1)/IF(OR($T855=0,$T855=""),1,$T855))),0)))))))</f>
        <v>0</v>
      </c>
      <c r="EU858" s="92">
        <f>IF(EU$8="",0,IF($W844&gt;0,EU844,IF($W846&gt;0,EU846,IF(EU$1=1,$T849,IF($T851=справочники!$E$9,$T849+$T853*INT((EU$1-$AA$1)/IF(OR($T855=0,$T855=""),1,$T855)),IF($T851=справочники!$E$10,$T849*POWER($T853,INT((EU$1-$AA$1)/IF(OR($T855=0,$T855=""),1,$T855))),IF($T851=справочники!$E$11,POWER($T849,1+$T853*INT((EU$1-$AA$1)/IF(OR($T855=0,$T855=""),1,$T855))),0)))))))</f>
        <v>0</v>
      </c>
      <c r="EV858" s="92">
        <f>IF(EV$8="",0,IF($W844&gt;0,EV844,IF($W846&gt;0,EV846,IF(EV$1=1,$T849,IF($T851=справочники!$E$9,$T849+$T853*INT((EV$1-$AA$1)/IF(OR($T855=0,$T855=""),1,$T855)),IF($T851=справочники!$E$10,$T849*POWER($T853,INT((EV$1-$AA$1)/IF(OR($T855=0,$T855=""),1,$T855))),IF($T851=справочники!$E$11,POWER($T849,1+$T853*INT((EV$1-$AA$1)/IF(OR($T855=0,$T855=""),1,$T855))),0)))))))</f>
        <v>0</v>
      </c>
      <c r="EW858" s="92">
        <f>IF(EW$8="",0,IF($W844&gt;0,EW844,IF($W846&gt;0,EW846,IF(EW$1=1,$T849,IF($T851=справочники!$E$9,$T849+$T853*INT((EW$1-$AA$1)/IF(OR($T855=0,$T855=""),1,$T855)),IF($T851=справочники!$E$10,$T849*POWER($T853,INT((EW$1-$AA$1)/IF(OR($T855=0,$T855=""),1,$T855))),IF($T851=справочники!$E$11,POWER($T849,1+$T853*INT((EW$1-$AA$1)/IF(OR($T855=0,$T855=""),1,$T855))),0)))))))</f>
        <v>0</v>
      </c>
      <c r="EX858" s="92">
        <f>IF(EX$8="",0,IF($W844&gt;0,EX844,IF($W846&gt;0,EX846,IF(EX$1=1,$T849,IF($T851=справочники!$E$9,$T849+$T853*INT((EX$1-$AA$1)/IF(OR($T855=0,$T855=""),1,$T855)),IF($T851=справочники!$E$10,$T849*POWER($T853,INT((EX$1-$AA$1)/IF(OR($T855=0,$T855=""),1,$T855))),IF($T851=справочники!$E$11,POWER($T849,1+$T853*INT((EX$1-$AA$1)/IF(OR($T855=0,$T855=""),1,$T855))),0)))))))</f>
        <v>0</v>
      </c>
      <c r="EY858" s="92">
        <f>IF(EY$8="",0,IF($W844&gt;0,EY844,IF($W846&gt;0,EY846,IF(EY$1=1,$T849,IF($T851=справочники!$E$9,$T849+$T853*INT((EY$1-$AA$1)/IF(OR($T855=0,$T855=""),1,$T855)),IF($T851=справочники!$E$10,$T849*POWER($T853,INT((EY$1-$AA$1)/IF(OR($T855=0,$T855=""),1,$T855))),IF($T851=справочники!$E$11,POWER($T849,1+$T853*INT((EY$1-$AA$1)/IF(OR($T855=0,$T855=""),1,$T855))),0)))))))</f>
        <v>0</v>
      </c>
      <c r="EZ858" s="92">
        <f>IF(EZ$8="",0,IF($W844&gt;0,EZ844,IF($W846&gt;0,EZ846,IF(EZ$1=1,$T849,IF($T851=справочники!$E$9,$T849+$T853*INT((EZ$1-$AA$1)/IF(OR($T855=0,$T855=""),1,$T855)),IF($T851=справочники!$E$10,$T849*POWER($T853,INT((EZ$1-$AA$1)/IF(OR($T855=0,$T855=""),1,$T855))),IF($T851=справочники!$E$11,POWER($T849,1+$T853*INT((EZ$1-$AA$1)/IF(OR($T855=0,$T855=""),1,$T855))),0)))))))</f>
        <v>0</v>
      </c>
      <c r="FA858" s="92">
        <f>IF(FA$8="",0,IF($W844&gt;0,FA844,IF($W846&gt;0,FA846,IF(FA$1=1,$T849,IF($T851=справочники!$E$9,$T849+$T853*INT((FA$1-$AA$1)/IF(OR($T855=0,$T855=""),1,$T855)),IF($T851=справочники!$E$10,$T849*POWER($T853,INT((FA$1-$AA$1)/IF(OR($T855=0,$T855=""),1,$T855))),IF($T851=справочники!$E$11,POWER($T849,1+$T853*INT((FA$1-$AA$1)/IF(OR($T855=0,$T855=""),1,$T855))),0)))))))</f>
        <v>0</v>
      </c>
      <c r="FB858" s="92">
        <f>IF(FB$8="",0,IF($W844&gt;0,FB844,IF($W846&gt;0,FB846,IF(FB$1=1,$T849,IF($T851=справочники!$E$9,$T849+$T853*INT((FB$1-$AA$1)/IF(OR($T855=0,$T855=""),1,$T855)),IF($T851=справочники!$E$10,$T849*POWER($T853,INT((FB$1-$AA$1)/IF(OR($T855=0,$T855=""),1,$T855))),IF($T851=справочники!$E$11,POWER($T849,1+$T853*INT((FB$1-$AA$1)/IF(OR($T855=0,$T855=""),1,$T855))),0)))))))</f>
        <v>0</v>
      </c>
      <c r="FC858" s="92">
        <f>IF(FC$8="",0,IF($W844&gt;0,FC844,IF($W846&gt;0,FC846,IF(FC$1=1,$T849,IF($T851=справочники!$E$9,$T849+$T853*INT((FC$1-$AA$1)/IF(OR($T855=0,$T855=""),1,$T855)),IF($T851=справочники!$E$10,$T849*POWER($T853,INT((FC$1-$AA$1)/IF(OR($T855=0,$T855=""),1,$T855))),IF($T851=справочники!$E$11,POWER($T849,1+$T853*INT((FC$1-$AA$1)/IF(OR($T855=0,$T855=""),1,$T855))),0)))))))</f>
        <v>0</v>
      </c>
      <c r="FD858" s="92">
        <f>IF(FD$8="",0,IF($W844&gt;0,FD844,IF($W846&gt;0,FD846,IF(FD$1=1,$T849,IF($T851=справочники!$E$9,$T849+$T853*INT((FD$1-$AA$1)/IF(OR($T855=0,$T855=""),1,$T855)),IF($T851=справочники!$E$10,$T849*POWER($T853,INT((FD$1-$AA$1)/IF(OR($T855=0,$T855=""),1,$T855))),IF($T851=справочники!$E$11,POWER($T849,1+$T853*INT((FD$1-$AA$1)/IF(OR($T855=0,$T855=""),1,$T855))),0)))))))</f>
        <v>0</v>
      </c>
      <c r="FE858" s="92">
        <f>IF(FE$8="",0,IF($W844&gt;0,FE844,IF($W846&gt;0,FE846,IF(FE$1=1,$T849,IF($T851=справочники!$E$9,$T849+$T853*INT((FE$1-$AA$1)/IF(OR($T855=0,$T855=""),1,$T855)),IF($T851=справочники!$E$10,$T849*POWER($T853,INT((FE$1-$AA$1)/IF(OR($T855=0,$T855=""),1,$T855))),IF($T851=справочники!$E$11,POWER($T849,1+$T853*INT((FE$1-$AA$1)/IF(OR($T855=0,$T855=""),1,$T855))),0)))))))</f>
        <v>0</v>
      </c>
      <c r="FF858" s="92">
        <f>IF(FF$8="",0,IF($W844&gt;0,FF844,IF($W846&gt;0,FF846,IF(FF$1=1,$T849,IF($T851=справочники!$E$9,$T849+$T853*INT((FF$1-$AA$1)/IF(OR($T855=0,$T855=""),1,$T855)),IF($T851=справочники!$E$10,$T849*POWER($T853,INT((FF$1-$AA$1)/IF(OR($T855=0,$T855=""),1,$T855))),IF($T851=справочники!$E$11,POWER($T849,1+$T853*INT((FF$1-$AA$1)/IF(OR($T855=0,$T855=""),1,$T855))),0)))))))</f>
        <v>0</v>
      </c>
      <c r="FG858" s="92">
        <f>IF(FG$8="",0,IF($W844&gt;0,FG844,IF($W846&gt;0,FG846,IF(FG$1=1,$T849,IF($T851=справочники!$E$9,$T849+$T853*INT((FG$1-$AA$1)/IF(OR($T855=0,$T855=""),1,$T855)),IF($T851=справочники!$E$10,$T849*POWER($T853,INT((FG$1-$AA$1)/IF(OR($T855=0,$T855=""),1,$T855))),IF($T851=справочники!$E$11,POWER($T849,1+$T853*INT((FG$1-$AA$1)/IF(OR($T855=0,$T855=""),1,$T855))),0)))))))</f>
        <v>0</v>
      </c>
      <c r="FH858" s="92">
        <f>IF(FH$8="",0,IF($W844&gt;0,FH844,IF($W846&gt;0,FH846,IF(FH$1=1,$T849,IF($T851=справочники!$E$9,$T849+$T853*INT((FH$1-$AA$1)/IF(OR($T855=0,$T855=""),1,$T855)),IF($T851=справочники!$E$10,$T849*POWER($T853,INT((FH$1-$AA$1)/IF(OR($T855=0,$T855=""),1,$T855))),IF($T851=справочники!$E$11,POWER($T849,1+$T853*INT((FH$1-$AA$1)/IF(OR($T855=0,$T855=""),1,$T855))),0)))))))</f>
        <v>0</v>
      </c>
      <c r="FI858" s="92">
        <f>IF(FI$8="",0,IF($W844&gt;0,FI844,IF($W846&gt;0,FI846,IF(FI$1=1,$T849,IF($T851=справочники!$E$9,$T849+$T853*INT((FI$1-$AA$1)/IF(OR($T855=0,$T855=""),1,$T855)),IF($T851=справочники!$E$10,$T849*POWER($T853,INT((FI$1-$AA$1)/IF(OR($T855=0,$T855=""),1,$T855))),IF($T851=справочники!$E$11,POWER($T849,1+$T853*INT((FI$1-$AA$1)/IF(OR($T855=0,$T855=""),1,$T855))),0)))))))</f>
        <v>0</v>
      </c>
      <c r="FJ858" s="92">
        <f>IF(FJ$8="",0,IF($W844&gt;0,FJ844,IF($W846&gt;0,FJ846,IF(FJ$1=1,$T849,IF($T851=справочники!$E$9,$T849+$T853*INT((FJ$1-$AA$1)/IF(OR($T855=0,$T855=""),1,$T855)),IF($T851=справочники!$E$10,$T849*POWER($T853,INT((FJ$1-$AA$1)/IF(OR($T855=0,$T855=""),1,$T855))),IF($T851=справочники!$E$11,POWER($T849,1+$T853*INT((FJ$1-$AA$1)/IF(OR($T855=0,$T855=""),1,$T855))),0)))))))</f>
        <v>0</v>
      </c>
      <c r="FK858" s="92">
        <f>IF(FK$8="",0,IF($W844&gt;0,FK844,IF($W846&gt;0,FK846,IF(FK$1=1,$T849,IF($T851=справочники!$E$9,$T849+$T853*INT((FK$1-$AA$1)/IF(OR($T855=0,$T855=""),1,$T855)),IF($T851=справочники!$E$10,$T849*POWER($T853,INT((FK$1-$AA$1)/IF(OR($T855=0,$T855=""),1,$T855))),IF($T851=справочники!$E$11,POWER($T849,1+$T853*INT((FK$1-$AA$1)/IF(OR($T855=0,$T855=""),1,$T855))),0)))))))</f>
        <v>0</v>
      </c>
      <c r="FL858" s="92">
        <f>IF(FL$8="",0,IF($W844&gt;0,FL844,IF($W846&gt;0,FL846,IF(FL$1=1,$T849,IF($T851=справочники!$E$9,$T849+$T853*INT((FL$1-$AA$1)/IF(OR($T855=0,$T855=""),1,$T855)),IF($T851=справочники!$E$10,$T849*POWER($T853,INT((FL$1-$AA$1)/IF(OR($T855=0,$T855=""),1,$T855))),IF($T851=справочники!$E$11,POWER($T849,1+$T853*INT((FL$1-$AA$1)/IF(OR($T855=0,$T855=""),1,$T855))),0)))))))</f>
        <v>0</v>
      </c>
      <c r="FM858" s="92">
        <f>IF(FM$8="",0,IF($W844&gt;0,FM844,IF($W846&gt;0,FM846,IF(FM$1=1,$T849,IF($T851=справочники!$E$9,$T849+$T853*INT((FM$1-$AA$1)/IF(OR($T855=0,$T855=""),1,$T855)),IF($T851=справочники!$E$10,$T849*POWER($T853,INT((FM$1-$AA$1)/IF(OR($T855=0,$T855=""),1,$T855))),IF($T851=справочники!$E$11,POWER($T849,1+$T853*INT((FM$1-$AA$1)/IF(OR($T855=0,$T855=""),1,$T855))),0)))))))</f>
        <v>0</v>
      </c>
      <c r="FN858" s="92">
        <f>IF(FN$8="",0,IF($W844&gt;0,FN844,IF($W846&gt;0,FN846,IF(FN$1=1,$T849,IF($T851=справочники!$E$9,$T849+$T853*INT((FN$1-$AA$1)/IF(OR($T855=0,$T855=""),1,$T855)),IF($T851=справочники!$E$10,$T849*POWER($T853,INT((FN$1-$AA$1)/IF(OR($T855=0,$T855=""),1,$T855))),IF($T851=справочники!$E$11,POWER($T849,1+$T853*INT((FN$1-$AA$1)/IF(OR($T855=0,$T855=""),1,$T855))),0)))))))</f>
        <v>0</v>
      </c>
      <c r="FO858" s="92">
        <f>IF(FO$8="",0,IF($W844&gt;0,FO844,IF($W846&gt;0,FO846,IF(FO$1=1,$T849,IF($T851=справочники!$E$9,$T849+$T853*INT((FO$1-$AA$1)/IF(OR($T855=0,$T855=""),1,$T855)),IF($T851=справочники!$E$10,$T849*POWER($T853,INT((FO$1-$AA$1)/IF(OR($T855=0,$T855=""),1,$T855))),IF($T851=справочники!$E$11,POWER($T849,1+$T853*INT((FO$1-$AA$1)/IF(OR($T855=0,$T855=""),1,$T855))),0)))))))</f>
        <v>0</v>
      </c>
      <c r="FP858" s="92">
        <f>IF(FP$8="",0,IF($W844&gt;0,FP844,IF($W846&gt;0,FP846,IF(FP$1=1,$T849,IF($T851=справочники!$E$9,$T849+$T853*INT((FP$1-$AA$1)/IF(OR($T855=0,$T855=""),1,$T855)),IF($T851=справочники!$E$10,$T849*POWER($T853,INT((FP$1-$AA$1)/IF(OR($T855=0,$T855=""),1,$T855))),IF($T851=справочники!$E$11,POWER($T849,1+$T853*INT((FP$1-$AA$1)/IF(OR($T855=0,$T855=""),1,$T855))),0)))))))</f>
        <v>0</v>
      </c>
      <c r="FQ858" s="92">
        <f>IF(FQ$8="",0,IF($W844&gt;0,FQ844,IF($W846&gt;0,FQ846,IF(FQ$1=1,$T849,IF($T851=справочники!$E$9,$T849+$T853*INT((FQ$1-$AA$1)/IF(OR($T855=0,$T855=""),1,$T855)),IF($T851=справочники!$E$10,$T849*POWER($T853,INT((FQ$1-$AA$1)/IF(OR($T855=0,$T855=""),1,$T855))),IF($T851=справочники!$E$11,POWER($T849,1+$T853*INT((FQ$1-$AA$1)/IF(OR($T855=0,$T855=""),1,$T855))),0)))))))</f>
        <v>0</v>
      </c>
      <c r="FR858" s="92">
        <f>IF(FR$8="",0,IF($W844&gt;0,FR844,IF($W846&gt;0,FR846,IF(FR$1=1,$T849,IF($T851=справочники!$E$9,$T849+$T853*INT((FR$1-$AA$1)/IF(OR($T855=0,$T855=""),1,$T855)),IF($T851=справочники!$E$10,$T849*POWER($T853,INT((FR$1-$AA$1)/IF(OR($T855=0,$T855=""),1,$T855))),IF($T851=справочники!$E$11,POWER($T849,1+$T853*INT((FR$1-$AA$1)/IF(OR($T855=0,$T855=""),1,$T855))),0)))))))</f>
        <v>0</v>
      </c>
      <c r="FS858" s="92">
        <f>IF(FS$8="",0,IF($W844&gt;0,FS844,IF($W846&gt;0,FS846,IF(FS$1=1,$T849,IF($T851=справочники!$E$9,$T849+$T853*INT((FS$1-$AA$1)/IF(OR($T855=0,$T855=""),1,$T855)),IF($T851=справочники!$E$10,$T849*POWER($T853,INT((FS$1-$AA$1)/IF(OR($T855=0,$T855=""),1,$T855))),IF($T851=справочники!$E$11,POWER($T849,1+$T853*INT((FS$1-$AA$1)/IF(OR($T855=0,$T855=""),1,$T855))),0)))))))</f>
        <v>0</v>
      </c>
      <c r="FT858" s="92">
        <f>IF(FT$8="",0,IF($W844&gt;0,FT844,IF($W846&gt;0,FT846,IF(FT$1=1,$T849,IF($T851=справочники!$E$9,$T849+$T853*INT((FT$1-$AA$1)/IF(OR($T855=0,$T855=""),1,$T855)),IF($T851=справочники!$E$10,$T849*POWER($T853,INT((FT$1-$AA$1)/IF(OR($T855=0,$T855=""),1,$T855))),IF($T851=справочники!$E$11,POWER($T849,1+$T853*INT((FT$1-$AA$1)/IF(OR($T855=0,$T855=""),1,$T855))),0)))))))</f>
        <v>0</v>
      </c>
      <c r="FU858" s="92">
        <f>IF(FU$8="",0,IF($W844&gt;0,FU844,IF($W846&gt;0,FU846,IF(FU$1=1,$T849,IF($T851=справочники!$E$9,$T849+$T853*INT((FU$1-$AA$1)/IF(OR($T855=0,$T855=""),1,$T855)),IF($T851=справочники!$E$10,$T849*POWER($T853,INT((FU$1-$AA$1)/IF(OR($T855=0,$T855=""),1,$T855))),IF($T851=справочники!$E$11,POWER($T849,1+$T853*INT((FU$1-$AA$1)/IF(OR($T855=0,$T855=""),1,$T855))),0)))))))</f>
        <v>0</v>
      </c>
      <c r="FV858" s="92">
        <f>IF(FV$8="",0,IF($W844&gt;0,FV844,IF($W846&gt;0,FV846,IF(FV$1=1,$T849,IF($T851=справочники!$E$9,$T849+$T853*INT((FV$1-$AA$1)/IF(OR($T855=0,$T855=""),1,$T855)),IF($T851=справочники!$E$10,$T849*POWER($T853,INT((FV$1-$AA$1)/IF(OR($T855=0,$T855=""),1,$T855))),IF($T851=справочники!$E$11,POWER($T849,1+$T853*INT((FV$1-$AA$1)/IF(OR($T855=0,$T855=""),1,$T855))),0)))))))</f>
        <v>0</v>
      </c>
      <c r="FW858" s="92">
        <f>IF(FW$8="",0,IF($W844&gt;0,FW844,IF($W846&gt;0,FW846,IF(FW$1=1,$T849,IF($T851=справочники!$E$9,$T849+$T853*INT((FW$1-$AA$1)/IF(OR($T855=0,$T855=""),1,$T855)),IF($T851=справочники!$E$10,$T849*POWER($T853,INT((FW$1-$AA$1)/IF(OR($T855=0,$T855=""),1,$T855))),IF($T851=справочники!$E$11,POWER($T849,1+$T853*INT((FW$1-$AA$1)/IF(OR($T855=0,$T855=""),1,$T855))),0)))))))</f>
        <v>0</v>
      </c>
      <c r="FX858" s="92">
        <f>IF(FX$8="",0,IF($W844&gt;0,FX844,IF($W846&gt;0,FX846,IF(FX$1=1,$T849,IF($T851=справочники!$E$9,$T849+$T853*INT((FX$1-$AA$1)/IF(OR($T855=0,$T855=""),1,$T855)),IF($T851=справочники!$E$10,$T849*POWER($T853,INT((FX$1-$AA$1)/IF(OR($T855=0,$T855=""),1,$T855))),IF($T851=справочники!$E$11,POWER($T849,1+$T853*INT((FX$1-$AA$1)/IF(OR($T855=0,$T855=""),1,$T855))),0)))))))</f>
        <v>0</v>
      </c>
      <c r="FY858" s="92">
        <f>IF(FY$8="",0,IF($W844&gt;0,FY844,IF($W846&gt;0,FY846,IF(FY$1=1,$T849,IF($T851=справочники!$E$9,$T849+$T853*INT((FY$1-$AA$1)/IF(OR($T855=0,$T855=""),1,$T855)),IF($T851=справочники!$E$10,$T849*POWER($T853,INT((FY$1-$AA$1)/IF(OR($T855=0,$T855=""),1,$T855))),IF($T851=справочники!$E$11,POWER($T849,1+$T853*INT((FY$1-$AA$1)/IF(OR($T855=0,$T855=""),1,$T855))),0)))))))</f>
        <v>0</v>
      </c>
      <c r="FZ858" s="92">
        <f>IF(FZ$8="",0,IF($W844&gt;0,FZ844,IF($W846&gt;0,FZ846,IF(FZ$1=1,$T849,IF($T851=справочники!$E$9,$T849+$T853*INT((FZ$1-$AA$1)/IF(OR($T855=0,$T855=""),1,$T855)),IF($T851=справочники!$E$10,$T849*POWER($T853,INT((FZ$1-$AA$1)/IF(OR($T855=0,$T855=""),1,$T855))),IF($T851=справочники!$E$11,POWER($T849,1+$T853*INT((FZ$1-$AA$1)/IF(OR($T855=0,$T855=""),1,$T855))),0)))))))</f>
        <v>0</v>
      </c>
      <c r="GA858" s="92">
        <f>IF(GA$8="",0,IF($W844&gt;0,GA844,IF($W846&gt;0,GA846,IF(GA$1=1,$T849,IF($T851=справочники!$E$9,$T849+$T853*INT((GA$1-$AA$1)/IF(OR($T855=0,$T855=""),1,$T855)),IF($T851=справочники!$E$10,$T849*POWER($T853,INT((GA$1-$AA$1)/IF(OR($T855=0,$T855=""),1,$T855))),IF($T851=справочники!$E$11,POWER($T849,1+$T853*INT((GA$1-$AA$1)/IF(OR($T855=0,$T855=""),1,$T855))),0)))))))</f>
        <v>0</v>
      </c>
      <c r="GB858" s="92">
        <f>IF(GB$8="",0,IF($W844&gt;0,GB844,IF($W846&gt;0,GB846,IF(GB$1=1,$T849,IF($T851=справочники!$E$9,$T849+$T853*INT((GB$1-$AA$1)/IF(OR($T855=0,$T855=""),1,$T855)),IF($T851=справочники!$E$10,$T849*POWER($T853,INT((GB$1-$AA$1)/IF(OR($T855=0,$T855=""),1,$T855))),IF($T851=справочники!$E$11,POWER($T849,1+$T853*INT((GB$1-$AA$1)/IF(OR($T855=0,$T855=""),1,$T855))),0)))))))</f>
        <v>0</v>
      </c>
      <c r="GC858" s="92">
        <f>IF(GC$8="",0,IF($W844&gt;0,GC844,IF($W846&gt;0,GC846,IF(GC$1=1,$T849,IF($T851=справочники!$E$9,$T849+$T853*INT((GC$1-$AA$1)/IF(OR($T855=0,$T855=""),1,$T855)),IF($T851=справочники!$E$10,$T849*POWER($T853,INT((GC$1-$AA$1)/IF(OR($T855=0,$T855=""),1,$T855))),IF($T851=справочники!$E$11,POWER($T849,1+$T853*INT((GC$1-$AA$1)/IF(OR($T855=0,$T855=""),1,$T855))),0)))))))</f>
        <v>0</v>
      </c>
      <c r="GD858" s="92">
        <f>IF(GD$8="",0,IF($W844&gt;0,GD844,IF($W846&gt;0,GD846,IF(GD$1=1,$T849,IF($T851=справочники!$E$9,$T849+$T853*INT((GD$1-$AA$1)/IF(OR($T855=0,$T855=""),1,$T855)),IF($T851=справочники!$E$10,$T849*POWER($T853,INT((GD$1-$AA$1)/IF(OR($T855=0,$T855=""),1,$T855))),IF($T851=справочники!$E$11,POWER($T849,1+$T853*INT((GD$1-$AA$1)/IF(OR($T855=0,$T855=""),1,$T855))),0)))))))</f>
        <v>0</v>
      </c>
      <c r="GE858" s="92">
        <f>IF(GE$8="",0,IF($W844&gt;0,GE844,IF($W846&gt;0,GE846,IF(GE$1=1,$T849,IF($T851=справочники!$E$9,$T849+$T853*INT((GE$1-$AA$1)/IF(OR($T855=0,$T855=""),1,$T855)),IF($T851=справочники!$E$10,$T849*POWER($T853,INT((GE$1-$AA$1)/IF(OR($T855=0,$T855=""),1,$T855))),IF($T851=справочники!$E$11,POWER($T849,1+$T853*INT((GE$1-$AA$1)/IF(OR($T855=0,$T855=""),1,$T855))),0)))))))</f>
        <v>0</v>
      </c>
      <c r="GF858" s="92">
        <f>IF(GF$8="",0,IF($W844&gt;0,GF844,IF($W846&gt;0,GF846,IF(GF$1=1,$T849,IF($T851=справочники!$E$9,$T849+$T853*INT((GF$1-$AA$1)/IF(OR($T855=0,$T855=""),1,$T855)),IF($T851=справочники!$E$10,$T849*POWER($T853,INT((GF$1-$AA$1)/IF(OR($T855=0,$T855=""),1,$T855))),IF($T851=справочники!$E$11,POWER($T849,1+$T853*INT((GF$1-$AA$1)/IF(OR($T855=0,$T855=""),1,$T855))),0)))))))</f>
        <v>0</v>
      </c>
      <c r="GG858" s="92">
        <f>IF(GG$8="",0,IF($W844&gt;0,GG844,IF($W846&gt;0,GG846,IF(GG$1=1,$T849,IF($T851=справочники!$E$9,$T849+$T853*INT((GG$1-$AA$1)/IF(OR($T855=0,$T855=""),1,$T855)),IF($T851=справочники!$E$10,$T849*POWER($T853,INT((GG$1-$AA$1)/IF(OR($T855=0,$T855=""),1,$T855))),IF($T851=справочники!$E$11,POWER($T849,1+$T853*INT((GG$1-$AA$1)/IF(OR($T855=0,$T855=""),1,$T855))),0)))))))</f>
        <v>0</v>
      </c>
      <c r="GH858" s="92">
        <f>IF(GH$8="",0,IF($W844&gt;0,GH844,IF($W846&gt;0,GH846,IF(GH$1=1,$T849,IF($T851=справочники!$E$9,$T849+$T853*INT((GH$1-$AA$1)/IF(OR($T855=0,$T855=""),1,$T855)),IF($T851=справочники!$E$10,$T849*POWER($T853,INT((GH$1-$AA$1)/IF(OR($T855=0,$T855=""),1,$T855))),IF($T851=справочники!$E$11,POWER($T849,1+$T853*INT((GH$1-$AA$1)/IF(OR($T855=0,$T855=""),1,$T855))),0)))))))</f>
        <v>0</v>
      </c>
      <c r="GI858" s="92">
        <f>IF(GI$8="",0,IF($W844&gt;0,GI844,IF($W846&gt;0,GI846,IF(GI$1=1,$T849,IF($T851=справочники!$E$9,$T849+$T853*INT((GI$1-$AA$1)/IF(OR($T855=0,$T855=""),1,$T855)),IF($T851=справочники!$E$10,$T849*POWER($T853,INT((GI$1-$AA$1)/IF(OR($T855=0,$T855=""),1,$T855))),IF($T851=справочники!$E$11,POWER($T849,1+$T853*INT((GI$1-$AA$1)/IF(OR($T855=0,$T855=""),1,$T855))),0)))))))</f>
        <v>0</v>
      </c>
      <c r="GJ858" s="92">
        <f>IF(GJ$8="",0,IF($W844&gt;0,GJ844,IF($W846&gt;0,GJ846,IF(GJ$1=1,$T849,IF($T851=справочники!$E$9,$T849+$T853*INT((GJ$1-$AA$1)/IF(OR($T855=0,$T855=""),1,$T855)),IF($T851=справочники!$E$10,$T849*POWER($T853,INT((GJ$1-$AA$1)/IF(OR($T855=0,$T855=""),1,$T855))),IF($T851=справочники!$E$11,POWER($T849,1+$T853*INT((GJ$1-$AA$1)/IF(OR($T855=0,$T855=""),1,$T855))),0)))))))</f>
        <v>0</v>
      </c>
      <c r="GK858" s="92">
        <f>IF(GK$8="",0,IF($W844&gt;0,GK844,IF($W846&gt;0,GK846,IF(GK$1=1,$T849,IF($T851=справочники!$E$9,$T849+$T853*INT((GK$1-$AA$1)/IF(OR($T855=0,$T855=""),1,$T855)),IF($T851=справочники!$E$10,$T849*POWER($T853,INT((GK$1-$AA$1)/IF(OR($T855=0,$T855=""),1,$T855))),IF($T851=справочники!$E$11,POWER($T849,1+$T853*INT((GK$1-$AA$1)/IF(OR($T855=0,$T855=""),1,$T855))),0)))))))</f>
        <v>0</v>
      </c>
      <c r="GL858" s="92">
        <f>IF(GL$8="",0,IF($W844&gt;0,GL844,IF($W846&gt;0,GL846,IF(GL$1=1,$T849,IF($T851=справочники!$E$9,$T849+$T853*INT((GL$1-$AA$1)/IF(OR($T855=0,$T855=""),1,$T855)),IF($T851=справочники!$E$10,$T849*POWER($T853,INT((GL$1-$AA$1)/IF(OR($T855=0,$T855=""),1,$T855))),IF($T851=справочники!$E$11,POWER($T849,1+$T853*INT((GL$1-$AA$1)/IF(OR($T855=0,$T855=""),1,$T855))),0)))))))</f>
        <v>0</v>
      </c>
      <c r="GM858" s="92">
        <f>IF(GM$8="",0,IF($W844&gt;0,GM844,IF($W846&gt;0,GM846,IF(GM$1=1,$T849,IF($T851=справочники!$E$9,$T849+$T853*INT((GM$1-$AA$1)/IF(OR($T855=0,$T855=""),1,$T855)),IF($T851=справочники!$E$10,$T849*POWER($T853,INT((GM$1-$AA$1)/IF(OR($T855=0,$T855=""),1,$T855))),IF($T851=справочники!$E$11,POWER($T849,1+$T853*INT((GM$1-$AA$1)/IF(OR($T855=0,$T855=""),1,$T855))),0)))))))</f>
        <v>0</v>
      </c>
      <c r="GN858" s="92">
        <f>IF(GN$8="",0,IF($W844&gt;0,GN844,IF($W846&gt;0,GN846,IF(GN$1=1,$T849,IF($T851=справочники!$E$9,$T849+$T853*INT((GN$1-$AA$1)/IF(OR($T855=0,$T855=""),1,$T855)),IF($T851=справочники!$E$10,$T849*POWER($T853,INT((GN$1-$AA$1)/IF(OR($T855=0,$T855=""),1,$T855))),IF($T851=справочники!$E$11,POWER($T849,1+$T853*INT((GN$1-$AA$1)/IF(OR($T855=0,$T855=""),1,$T855))),0)))))))</f>
        <v>0</v>
      </c>
      <c r="GO858" s="92">
        <f>IF(GO$8="",0,IF($W844&gt;0,GO844,IF($W846&gt;0,GO846,IF(GO$1=1,$T849,IF($T851=справочники!$E$9,$T849+$T853*INT((GO$1-$AA$1)/IF(OR($T855=0,$T855=""),1,$T855)),IF($T851=справочники!$E$10,$T849*POWER($T853,INT((GO$1-$AA$1)/IF(OR($T855=0,$T855=""),1,$T855))),IF($T851=справочники!$E$11,POWER($T849,1+$T853*INT((GO$1-$AA$1)/IF(OR($T855=0,$T855=""),1,$T855))),0)))))))</f>
        <v>0</v>
      </c>
      <c r="GP858" s="92">
        <f>IF(GP$8="",0,IF($W844&gt;0,GP844,IF($W846&gt;0,GP846,IF(GP$1=1,$T849,IF($T851=справочники!$E$9,$T849+$T853*INT((GP$1-$AA$1)/IF(OR($T855=0,$T855=""),1,$T855)),IF($T851=справочники!$E$10,$T849*POWER($T853,INT((GP$1-$AA$1)/IF(OR($T855=0,$T855=""),1,$T855))),IF($T851=справочники!$E$11,POWER($T849,1+$T853*INT((GP$1-$AA$1)/IF(OR($T855=0,$T855=""),1,$T855))),0)))))))</f>
        <v>0</v>
      </c>
      <c r="GQ858" s="92">
        <f>IF(GQ$8="",0,IF($W844&gt;0,GQ844,IF($W846&gt;0,GQ846,IF(GQ$1=1,$T849,IF($T851=справочники!$E$9,$T849+$T853*INT((GQ$1-$AA$1)/IF(OR($T855=0,$T855=""),1,$T855)),IF($T851=справочники!$E$10,$T849*POWER($T853,INT((GQ$1-$AA$1)/IF(OR($T855=0,$T855=""),1,$T855))),IF($T851=справочники!$E$11,POWER($T849,1+$T853*INT((GQ$1-$AA$1)/IF(OR($T855=0,$T855=""),1,$T855))),0)))))))</f>
        <v>0</v>
      </c>
      <c r="GR858" s="92">
        <f>IF(GR$8="",0,IF($W844&gt;0,GR844,IF($W846&gt;0,GR846,IF(GR$1=1,$T849,IF($T851=справочники!$E$9,$T849+$T853*INT((GR$1-$AA$1)/IF(OR($T855=0,$T855=""),1,$T855)),IF($T851=справочники!$E$10,$T849*POWER($T853,INT((GR$1-$AA$1)/IF(OR($T855=0,$T855=""),1,$T855))),IF($T851=справочники!$E$11,POWER($T849,1+$T853*INT((GR$1-$AA$1)/IF(OR($T855=0,$T855=""),1,$T855))),0)))))))</f>
        <v>0</v>
      </c>
      <c r="GS858" s="92">
        <f>IF(GS$8="",0,IF($W844&gt;0,GS844,IF($W846&gt;0,GS846,IF(GS$1=1,$T849,IF($T851=справочники!$E$9,$T849+$T853*INT((GS$1-$AA$1)/IF(OR($T855=0,$T855=""),1,$T855)),IF($T851=справочники!$E$10,$T849*POWER($T853,INT((GS$1-$AA$1)/IF(OR($T855=0,$T855=""),1,$T855))),IF($T851=справочники!$E$11,POWER($T849,1+$T853*INT((GS$1-$AA$1)/IF(OR($T855=0,$T855=""),1,$T855))),0)))))))</f>
        <v>0</v>
      </c>
      <c r="GT858" s="92">
        <f>IF(GT$8="",0,IF($W844&gt;0,GT844,IF($W846&gt;0,GT846,IF(GT$1=1,$T849,IF($T851=справочники!$E$9,$T849+$T853*INT((GT$1-$AA$1)/IF(OR($T855=0,$T855=""),1,$T855)),IF($T851=справочники!$E$10,$T849*POWER($T853,INT((GT$1-$AA$1)/IF(OR($T855=0,$T855=""),1,$T855))),IF($T851=справочники!$E$11,POWER($T849,1+$T853*INT((GT$1-$AA$1)/IF(OR($T855=0,$T855=""),1,$T855))),0)))))))</f>
        <v>0</v>
      </c>
      <c r="GU858" s="92">
        <f>IF(GU$8="",0,IF($W844&gt;0,GU844,IF($W846&gt;0,GU846,IF(GU$1=1,$T849,IF($T851=справочники!$E$9,$T849+$T853*INT((GU$1-$AA$1)/IF(OR($T855=0,$T855=""),1,$T855)),IF($T851=справочники!$E$10,$T849*POWER($T853,INT((GU$1-$AA$1)/IF(OR($T855=0,$T855=""),1,$T855))),IF($T851=справочники!$E$11,POWER($T849,1+$T853*INT((GU$1-$AA$1)/IF(OR($T855=0,$T855=""),1,$T855))),0)))))))</f>
        <v>0</v>
      </c>
      <c r="GV858" s="92">
        <f>IF(GV$8="",0,IF($W844&gt;0,GV844,IF($W846&gt;0,GV846,IF(GV$1=1,$T849,IF($T851=справочники!$E$9,$T849+$T853*INT((GV$1-$AA$1)/IF(OR($T855=0,$T855=""),1,$T855)),IF($T851=справочники!$E$10,$T849*POWER($T853,INT((GV$1-$AA$1)/IF(OR($T855=0,$T855=""),1,$T855))),IF($T851=справочники!$E$11,POWER($T849,1+$T853*INT((GV$1-$AA$1)/IF(OR($T855=0,$T855=""),1,$T855))),0)))))))</f>
        <v>0</v>
      </c>
      <c r="GW858" s="92">
        <f>IF(GW$8="",0,IF($W844&gt;0,GW844,IF($W846&gt;0,GW846,IF(GW$1=1,$T849,IF($T851=справочники!$E$9,$T849+$T853*INT((GW$1-$AA$1)/IF(OR($T855=0,$T855=""),1,$T855)),IF($T851=справочники!$E$10,$T849*POWER($T853,INT((GW$1-$AA$1)/IF(OR($T855=0,$T855=""),1,$T855))),IF($T851=справочники!$E$11,POWER($T849,1+$T853*INT((GW$1-$AA$1)/IF(OR($T855=0,$T855=""),1,$T855))),0)))))))</f>
        <v>0</v>
      </c>
      <c r="GX858" s="92">
        <f>IF(GX$8="",0,IF($W844&gt;0,GX844,IF($W846&gt;0,GX846,IF(GX$1=1,$T849,IF($T851=справочники!$E$9,$T849+$T853*INT((GX$1-$AA$1)/IF(OR($T855=0,$T855=""),1,$T855)),IF($T851=справочники!$E$10,$T849*POWER($T853,INT((GX$1-$AA$1)/IF(OR($T855=0,$T855=""),1,$T855))),IF($T851=справочники!$E$11,POWER($T849,1+$T853*INT((GX$1-$AA$1)/IF(OR($T855=0,$T855=""),1,$T855))),0)))))))</f>
        <v>0</v>
      </c>
      <c r="GY858" s="92">
        <f>IF(GY$8="",0,IF($W844&gt;0,GY844,IF($W846&gt;0,GY846,IF(GY$1=1,$T849,IF($T851=справочники!$E$9,$T849+$T853*INT((GY$1-$AA$1)/IF(OR($T855=0,$T855=""),1,$T855)),IF($T851=справочники!$E$10,$T849*POWER($T853,INT((GY$1-$AA$1)/IF(OR($T855=0,$T855=""),1,$T855))),IF($T851=справочники!$E$11,POWER($T849,1+$T853*INT((GY$1-$AA$1)/IF(OR($T855=0,$T855=""),1,$T855))),0)))))))</f>
        <v>0</v>
      </c>
      <c r="GZ858" s="92">
        <f>IF(GZ$8="",0,IF($W844&gt;0,GZ844,IF($W846&gt;0,GZ846,IF(GZ$1=1,$T849,IF($T851=справочники!$E$9,$T849+$T853*INT((GZ$1-$AA$1)/IF(OR($T855=0,$T855=""),1,$T855)),IF($T851=справочники!$E$10,$T849*POWER($T853,INT((GZ$1-$AA$1)/IF(OR($T855=0,$T855=""),1,$T855))),IF($T851=справочники!$E$11,POWER($T849,1+$T853*INT((GZ$1-$AA$1)/IF(OR($T855=0,$T855=""),1,$T855))),0)))))))</f>
        <v>0</v>
      </c>
      <c r="HA858" s="3"/>
      <c r="HB858" s="3"/>
    </row>
    <row r="859" spans="1:210" ht="4.2" customHeight="1">
      <c r="A859" s="1"/>
      <c r="B859" s="1"/>
      <c r="C859" s="14"/>
      <c r="D859" s="14"/>
      <c r="E859" s="264"/>
      <c r="F859" s="14"/>
      <c r="G859" s="304"/>
      <c r="H859" s="14"/>
      <c r="I859" s="14"/>
      <c r="J859" s="14"/>
      <c r="K859" s="14"/>
      <c r="L859" s="14"/>
      <c r="M859" s="15"/>
      <c r="N859" s="14"/>
      <c r="O859" s="14"/>
      <c r="P859" s="15"/>
      <c r="Q859" s="14"/>
      <c r="R859" s="14"/>
      <c r="S859" s="15"/>
      <c r="T859" s="180"/>
      <c r="U859" s="180"/>
      <c r="V859" s="180"/>
      <c r="W859" s="180"/>
      <c r="X859" s="180"/>
      <c r="Y859" s="180"/>
      <c r="Z859" s="180"/>
      <c r="AA859" s="180"/>
      <c r="AB859" s="180"/>
      <c r="AC859" s="180"/>
      <c r="AD859" s="180"/>
      <c r="AE859" s="180"/>
      <c r="AF859" s="180"/>
      <c r="AG859" s="180"/>
      <c r="AH859" s="180"/>
      <c r="AI859" s="180"/>
      <c r="AJ859" s="180"/>
      <c r="AK859" s="180"/>
      <c r="AL859" s="180"/>
      <c r="AM859" s="180"/>
      <c r="AN859" s="180"/>
      <c r="AO859" s="180"/>
      <c r="AP859" s="180"/>
      <c r="AQ859" s="180"/>
      <c r="AR859" s="180"/>
      <c r="AS859" s="180"/>
      <c r="AT859" s="180"/>
      <c r="AU859" s="180"/>
      <c r="AV859" s="180"/>
      <c r="AW859" s="180"/>
      <c r="AX859" s="180"/>
      <c r="AY859" s="180"/>
      <c r="AZ859" s="180"/>
      <c r="BA859" s="180"/>
      <c r="BB859" s="180"/>
      <c r="BC859" s="180"/>
      <c r="BD859" s="180"/>
      <c r="BE859" s="180"/>
      <c r="BF859" s="180"/>
      <c r="BG859" s="180"/>
      <c r="BH859" s="180"/>
      <c r="BI859" s="180"/>
      <c r="BJ859" s="180"/>
      <c r="BK859" s="180"/>
      <c r="BL859" s="180"/>
      <c r="BM859" s="180"/>
      <c r="BN859" s="180"/>
      <c r="BO859" s="180"/>
      <c r="BP859" s="180"/>
      <c r="BQ859" s="180"/>
      <c r="BR859" s="180"/>
      <c r="BS859" s="180"/>
      <c r="BT859" s="180"/>
      <c r="BU859" s="180"/>
      <c r="BV859" s="180"/>
      <c r="BW859" s="180"/>
      <c r="BX859" s="180"/>
      <c r="BY859" s="180"/>
      <c r="BZ859" s="180"/>
      <c r="CA859" s="180"/>
      <c r="CB859" s="180"/>
      <c r="CC859" s="180"/>
      <c r="CD859" s="180"/>
      <c r="CE859" s="180"/>
      <c r="CF859" s="180"/>
      <c r="CG859" s="180"/>
      <c r="CH859" s="180"/>
      <c r="CI859" s="180"/>
      <c r="CJ859" s="180"/>
      <c r="CK859" s="180"/>
      <c r="CL859" s="180"/>
      <c r="CM859" s="180"/>
      <c r="CN859" s="180"/>
      <c r="CO859" s="180"/>
      <c r="CP859" s="180"/>
      <c r="CQ859" s="180"/>
      <c r="CR859" s="180"/>
      <c r="CS859" s="180"/>
      <c r="CT859" s="180"/>
      <c r="CU859" s="180"/>
      <c r="CV859" s="180"/>
      <c r="CW859" s="180"/>
      <c r="CX859" s="180"/>
      <c r="CY859" s="180"/>
      <c r="CZ859" s="180"/>
      <c r="DA859" s="180"/>
      <c r="DB859" s="180"/>
      <c r="DC859" s="180"/>
      <c r="DD859" s="180"/>
      <c r="DE859" s="180"/>
      <c r="DF859" s="180"/>
      <c r="DG859" s="180"/>
      <c r="DH859" s="180"/>
      <c r="DI859" s="180"/>
      <c r="DJ859" s="180"/>
      <c r="DK859" s="180"/>
      <c r="DL859" s="180"/>
      <c r="DM859" s="180"/>
      <c r="DN859" s="180"/>
      <c r="DO859" s="180"/>
      <c r="DP859" s="180"/>
      <c r="DQ859" s="180"/>
      <c r="DR859" s="180"/>
      <c r="DS859" s="180"/>
      <c r="DT859" s="180"/>
      <c r="DU859" s="180"/>
      <c r="DV859" s="180"/>
      <c r="DW859" s="180"/>
      <c r="DX859" s="180"/>
      <c r="DY859" s="180"/>
      <c r="DZ859" s="180"/>
      <c r="EA859" s="180"/>
      <c r="EB859" s="180"/>
      <c r="EC859" s="180"/>
      <c r="ED859" s="180"/>
      <c r="EE859" s="180"/>
      <c r="EF859" s="180"/>
      <c r="EG859" s="180"/>
      <c r="EH859" s="180"/>
      <c r="EI859" s="180"/>
      <c r="EJ859" s="180"/>
      <c r="EK859" s="180"/>
      <c r="EL859" s="180"/>
      <c r="EM859" s="180"/>
      <c r="EN859" s="180"/>
      <c r="EO859" s="180"/>
      <c r="EP859" s="180"/>
      <c r="EQ859" s="180"/>
      <c r="ER859" s="180"/>
      <c r="ES859" s="180"/>
      <c r="ET859" s="180"/>
      <c r="EU859" s="180"/>
      <c r="EV859" s="180"/>
      <c r="EW859" s="180"/>
      <c r="EX859" s="180"/>
      <c r="EY859" s="180"/>
      <c r="EZ859" s="180"/>
      <c r="FA859" s="180"/>
      <c r="FB859" s="180"/>
      <c r="FC859" s="180"/>
      <c r="FD859" s="180"/>
      <c r="FE859" s="180"/>
      <c r="FF859" s="180"/>
      <c r="FG859" s="180"/>
      <c r="FH859" s="180"/>
      <c r="FI859" s="180"/>
      <c r="FJ859" s="180"/>
      <c r="FK859" s="180"/>
      <c r="FL859" s="180"/>
      <c r="FM859" s="180"/>
      <c r="FN859" s="180"/>
      <c r="FO859" s="180"/>
      <c r="FP859" s="180"/>
      <c r="FQ859" s="180"/>
      <c r="FR859" s="180"/>
      <c r="FS859" s="180"/>
      <c r="FT859" s="180"/>
      <c r="FU859" s="180"/>
      <c r="FV859" s="180"/>
      <c r="FW859" s="180"/>
      <c r="FX859" s="180"/>
      <c r="FY859" s="180"/>
      <c r="FZ859" s="180"/>
      <c r="GA859" s="180"/>
      <c r="GB859" s="180"/>
      <c r="GC859" s="180"/>
      <c r="GD859" s="180"/>
      <c r="GE859" s="180"/>
      <c r="GF859" s="180"/>
      <c r="GG859" s="180"/>
      <c r="GH859" s="180"/>
      <c r="GI859" s="180"/>
      <c r="GJ859" s="180"/>
      <c r="GK859" s="180"/>
      <c r="GL859" s="180"/>
      <c r="GM859" s="180"/>
      <c r="GN859" s="180"/>
      <c r="GO859" s="180"/>
      <c r="GP859" s="180"/>
      <c r="GQ859" s="180"/>
      <c r="GR859" s="180"/>
      <c r="GS859" s="180"/>
      <c r="GT859" s="180"/>
      <c r="GU859" s="180"/>
      <c r="GV859" s="180"/>
      <c r="GW859" s="180"/>
      <c r="GX859" s="180"/>
      <c r="GY859" s="180"/>
      <c r="GZ859" s="180"/>
      <c r="HA859" s="1"/>
      <c r="HB859" s="1"/>
    </row>
    <row r="860" spans="1:210" ht="4.2" customHeight="1">
      <c r="A860" s="1"/>
      <c r="B860" s="1"/>
      <c r="C860" s="1"/>
      <c r="D860" s="1"/>
      <c r="E860" s="263"/>
      <c r="F860" s="48"/>
      <c r="G860" s="231"/>
      <c r="H860" s="1"/>
      <c r="I860" s="1"/>
      <c r="J860" s="1"/>
      <c r="K860" s="1"/>
      <c r="L860" s="1"/>
      <c r="M860" s="5"/>
      <c r="N860" s="1"/>
      <c r="O860" s="1"/>
      <c r="P860" s="5"/>
      <c r="Q860" s="1"/>
      <c r="R860" s="1"/>
      <c r="S860" s="5"/>
      <c r="T860" s="7"/>
      <c r="U860" s="24"/>
      <c r="V860" s="1"/>
      <c r="W860" s="12"/>
      <c r="X860" s="10"/>
      <c r="Y860" s="46"/>
      <c r="Z860" s="93"/>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4"/>
      <c r="BB860" s="94"/>
      <c r="BC860" s="94"/>
      <c r="BD860" s="94"/>
      <c r="BE860" s="94"/>
      <c r="BF860" s="94"/>
      <c r="BG860" s="94"/>
      <c r="BH860" s="94"/>
      <c r="BI860" s="94"/>
      <c r="BJ860" s="94"/>
      <c r="BK860" s="94"/>
      <c r="BL860" s="94"/>
      <c r="BM860" s="94"/>
      <c r="BN860" s="94"/>
      <c r="BO860" s="94"/>
      <c r="BP860" s="94"/>
      <c r="BQ860" s="94"/>
      <c r="BR860" s="94"/>
      <c r="BS860" s="94"/>
      <c r="BT860" s="94"/>
      <c r="BU860" s="94"/>
      <c r="BV860" s="94"/>
      <c r="BW860" s="94"/>
      <c r="BX860" s="94"/>
      <c r="BY860" s="94"/>
      <c r="BZ860" s="94"/>
      <c r="CA860" s="94"/>
      <c r="CB860" s="94"/>
      <c r="CC860" s="94"/>
      <c r="CD860" s="94"/>
      <c r="CE860" s="94"/>
      <c r="CF860" s="94"/>
      <c r="CG860" s="94"/>
      <c r="CH860" s="94"/>
      <c r="CI860" s="94"/>
      <c r="CJ860" s="94"/>
      <c r="CK860" s="94"/>
      <c r="CL860" s="94"/>
      <c r="CM860" s="94"/>
      <c r="CN860" s="94"/>
      <c r="CO860" s="94"/>
      <c r="CP860" s="94"/>
      <c r="CQ860" s="94"/>
      <c r="CR860" s="94"/>
      <c r="CS860" s="94"/>
      <c r="CT860" s="94"/>
      <c r="CU860" s="94"/>
      <c r="CV860" s="94"/>
      <c r="CW860" s="94"/>
      <c r="CX860" s="94"/>
      <c r="CY860" s="94"/>
      <c r="CZ860" s="94"/>
      <c r="DA860" s="94"/>
      <c r="DB860" s="94"/>
      <c r="DC860" s="94"/>
      <c r="DD860" s="94"/>
      <c r="DE860" s="94"/>
      <c r="DF860" s="94"/>
      <c r="DG860" s="94"/>
      <c r="DH860" s="94"/>
      <c r="DI860" s="94"/>
      <c r="DJ860" s="94"/>
      <c r="DK860" s="94"/>
      <c r="DL860" s="94"/>
      <c r="DM860" s="94"/>
      <c r="DN860" s="94"/>
      <c r="DO860" s="94"/>
      <c r="DP860" s="94"/>
      <c r="DQ860" s="94"/>
      <c r="DR860" s="94"/>
      <c r="DS860" s="94"/>
      <c r="DT860" s="94"/>
      <c r="DU860" s="94"/>
      <c r="DV860" s="94"/>
      <c r="DW860" s="94"/>
      <c r="DX860" s="94"/>
      <c r="DY860" s="94"/>
      <c r="DZ860" s="94"/>
      <c r="EA860" s="94"/>
      <c r="EB860" s="94"/>
      <c r="EC860" s="94"/>
      <c r="ED860" s="94"/>
      <c r="EE860" s="94"/>
      <c r="EF860" s="94"/>
      <c r="EG860" s="94"/>
      <c r="EH860" s="94"/>
      <c r="EI860" s="94"/>
      <c r="EJ860" s="94"/>
      <c r="EK860" s="94"/>
      <c r="EL860" s="94"/>
      <c r="EM860" s="94"/>
      <c r="EN860" s="94"/>
      <c r="EO860" s="94"/>
      <c r="EP860" s="94"/>
      <c r="EQ860" s="94"/>
      <c r="ER860" s="94"/>
      <c r="ES860" s="94"/>
      <c r="ET860" s="94"/>
      <c r="EU860" s="94"/>
      <c r="EV860" s="94"/>
      <c r="EW860" s="94"/>
      <c r="EX860" s="94"/>
      <c r="EY860" s="94"/>
      <c r="EZ860" s="94"/>
      <c r="FA860" s="94"/>
      <c r="FB860" s="94"/>
      <c r="FC860" s="94"/>
      <c r="FD860" s="94"/>
      <c r="FE860" s="94"/>
      <c r="FF860" s="94"/>
      <c r="FG860" s="94"/>
      <c r="FH860" s="94"/>
      <c r="FI860" s="94"/>
      <c r="FJ860" s="94"/>
      <c r="FK860" s="94"/>
      <c r="FL860" s="94"/>
      <c r="FM860" s="94"/>
      <c r="FN860" s="94"/>
      <c r="FO860" s="94"/>
      <c r="FP860" s="94"/>
      <c r="FQ860" s="94"/>
      <c r="FR860" s="94"/>
      <c r="FS860" s="94"/>
      <c r="FT860" s="94"/>
      <c r="FU860" s="94"/>
      <c r="FV860" s="94"/>
      <c r="FW860" s="94"/>
      <c r="FX860" s="94"/>
      <c r="FY860" s="94"/>
      <c r="FZ860" s="94"/>
      <c r="GA860" s="94"/>
      <c r="GB860" s="94"/>
      <c r="GC860" s="94"/>
      <c r="GD860" s="94"/>
      <c r="GE860" s="94"/>
      <c r="GF860" s="94"/>
      <c r="GG860" s="94"/>
      <c r="GH860" s="94"/>
      <c r="GI860" s="94"/>
      <c r="GJ860" s="94"/>
      <c r="GK860" s="94"/>
      <c r="GL860" s="94"/>
      <c r="GM860" s="94"/>
      <c r="GN860" s="94"/>
      <c r="GO860" s="94"/>
      <c r="GP860" s="94"/>
      <c r="GQ860" s="94"/>
      <c r="GR860" s="94"/>
      <c r="GS860" s="94"/>
      <c r="GT860" s="94"/>
      <c r="GU860" s="94"/>
      <c r="GV860" s="94"/>
      <c r="GW860" s="94"/>
      <c r="GX860" s="94"/>
      <c r="GY860" s="94"/>
      <c r="GZ860" s="94"/>
      <c r="HA860" s="1"/>
      <c r="HB860" s="1"/>
    </row>
    <row r="861" spans="1:210">
      <c r="A861" s="12"/>
      <c r="B861" s="195" t="s">
        <v>212</v>
      </c>
      <c r="C861" s="12"/>
      <c r="D861" s="12"/>
      <c r="E861" s="268"/>
      <c r="F861" s="12"/>
      <c r="G861" s="235"/>
      <c r="H861" s="12"/>
      <c r="I861" s="12"/>
      <c r="J861" s="12"/>
      <c r="K861" s="12"/>
      <c r="L861" s="12"/>
      <c r="M861" s="12"/>
      <c r="N861" s="12"/>
      <c r="O861" s="12"/>
      <c r="P861" s="46"/>
      <c r="Q861" s="12"/>
      <c r="R861" s="12"/>
      <c r="S861" s="12"/>
      <c r="T861" s="203"/>
      <c r="U861" s="12"/>
      <c r="V861" s="12"/>
      <c r="W861" s="12"/>
      <c r="X861" s="10"/>
      <c r="Y861" s="46"/>
      <c r="Z861" s="93"/>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94"/>
      <c r="CD861" s="94"/>
      <c r="CE861" s="94"/>
      <c r="CF861" s="94"/>
      <c r="CG861" s="94"/>
      <c r="CH861" s="94"/>
      <c r="CI861" s="94"/>
      <c r="CJ861" s="94"/>
      <c r="CK861" s="94"/>
      <c r="CL861" s="94"/>
      <c r="CM861" s="94"/>
      <c r="CN861" s="94"/>
      <c r="CO861" s="94"/>
      <c r="CP861" s="94"/>
      <c r="CQ861" s="94"/>
      <c r="CR861" s="94"/>
      <c r="CS861" s="94"/>
      <c r="CT861" s="94"/>
      <c r="CU861" s="94"/>
      <c r="CV861" s="94"/>
      <c r="CW861" s="94"/>
      <c r="CX861" s="94"/>
      <c r="CY861" s="94"/>
      <c r="CZ861" s="94"/>
      <c r="DA861" s="94"/>
      <c r="DB861" s="94"/>
      <c r="DC861" s="94"/>
      <c r="DD861" s="94"/>
      <c r="DE861" s="94"/>
      <c r="DF861" s="94"/>
      <c r="DG861" s="94"/>
      <c r="DH861" s="94"/>
      <c r="DI861" s="94"/>
      <c r="DJ861" s="94"/>
      <c r="DK861" s="94"/>
      <c r="DL861" s="94"/>
      <c r="DM861" s="94"/>
      <c r="DN861" s="94"/>
      <c r="DO861" s="94"/>
      <c r="DP861" s="94"/>
      <c r="DQ861" s="94"/>
      <c r="DR861" s="94"/>
      <c r="DS861" s="94"/>
      <c r="DT861" s="94"/>
      <c r="DU861" s="94"/>
      <c r="DV861" s="94"/>
      <c r="DW861" s="94"/>
      <c r="DX861" s="94"/>
      <c r="DY861" s="94"/>
      <c r="DZ861" s="94"/>
      <c r="EA861" s="94"/>
      <c r="EB861" s="94"/>
      <c r="EC861" s="94"/>
      <c r="ED861" s="94"/>
      <c r="EE861" s="94"/>
      <c r="EF861" s="94"/>
      <c r="EG861" s="94"/>
      <c r="EH861" s="94"/>
      <c r="EI861" s="94"/>
      <c r="EJ861" s="94"/>
      <c r="EK861" s="94"/>
      <c r="EL861" s="94"/>
      <c r="EM861" s="94"/>
      <c r="EN861" s="94"/>
      <c r="EO861" s="94"/>
      <c r="EP861" s="94"/>
      <c r="EQ861" s="94"/>
      <c r="ER861" s="94"/>
      <c r="ES861" s="94"/>
      <c r="ET861" s="94"/>
      <c r="EU861" s="94"/>
      <c r="EV861" s="94"/>
      <c r="EW861" s="94"/>
      <c r="EX861" s="94"/>
      <c r="EY861" s="94"/>
      <c r="EZ861" s="94"/>
      <c r="FA861" s="94"/>
      <c r="FB861" s="94"/>
      <c r="FC861" s="94"/>
      <c r="FD861" s="94"/>
      <c r="FE861" s="94"/>
      <c r="FF861" s="94"/>
      <c r="FG861" s="94"/>
      <c r="FH861" s="94"/>
      <c r="FI861" s="94"/>
      <c r="FJ861" s="94"/>
      <c r="FK861" s="94"/>
      <c r="FL861" s="94"/>
      <c r="FM861" s="94"/>
      <c r="FN861" s="94"/>
      <c r="FO861" s="94"/>
      <c r="FP861" s="94"/>
      <c r="FQ861" s="94"/>
      <c r="FR861" s="94"/>
      <c r="FS861" s="94"/>
      <c r="FT861" s="94"/>
      <c r="FU861" s="94"/>
      <c r="FV861" s="94"/>
      <c r="FW861" s="94"/>
      <c r="FX861" s="94"/>
      <c r="FY861" s="94"/>
      <c r="FZ861" s="94"/>
      <c r="GA861" s="94"/>
      <c r="GB861" s="94"/>
      <c r="GC861" s="94"/>
      <c r="GD861" s="94"/>
      <c r="GE861" s="94"/>
      <c r="GF861" s="94"/>
      <c r="GG861" s="94"/>
      <c r="GH861" s="94"/>
      <c r="GI861" s="94"/>
      <c r="GJ861" s="94"/>
      <c r="GK861" s="94"/>
      <c r="GL861" s="94"/>
      <c r="GM861" s="94"/>
      <c r="GN861" s="94"/>
      <c r="GO861" s="94"/>
      <c r="GP861" s="94"/>
      <c r="GQ861" s="94"/>
      <c r="GR861" s="94"/>
      <c r="GS861" s="94"/>
      <c r="GT861" s="94"/>
      <c r="GU861" s="94"/>
      <c r="GV861" s="94"/>
      <c r="GW861" s="94"/>
      <c r="GX861" s="94"/>
      <c r="GY861" s="94"/>
      <c r="GZ861" s="94"/>
      <c r="HA861" s="1"/>
      <c r="HB861" s="1"/>
    </row>
    <row r="862" spans="1:210" ht="4.2" customHeight="1">
      <c r="A862" s="1"/>
      <c r="B862" s="1"/>
      <c r="C862" s="14"/>
      <c r="D862" s="14"/>
      <c r="E862" s="264"/>
      <c r="F862" s="14"/>
      <c r="G862" s="304"/>
      <c r="H862" s="14"/>
      <c r="I862" s="14"/>
      <c r="J862" s="14"/>
      <c r="K862" s="14"/>
      <c r="L862" s="14"/>
      <c r="M862" s="15"/>
      <c r="N862" s="14"/>
      <c r="O862" s="14"/>
      <c r="P862" s="15"/>
      <c r="Q862" s="14"/>
      <c r="R862" s="14"/>
      <c r="S862" s="15"/>
      <c r="T862" s="180"/>
      <c r="U862" s="24"/>
      <c r="V862" s="1"/>
      <c r="W862" s="12"/>
      <c r="X862" s="10"/>
      <c r="Y862" s="46"/>
      <c r="Z862" s="93"/>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4"/>
      <c r="BB862" s="94"/>
      <c r="BC862" s="94"/>
      <c r="BD862" s="94"/>
      <c r="BE862" s="94"/>
      <c r="BF862" s="94"/>
      <c r="BG862" s="94"/>
      <c r="BH862" s="94"/>
      <c r="BI862" s="94"/>
      <c r="BJ862" s="94"/>
      <c r="BK862" s="94"/>
      <c r="BL862" s="94"/>
      <c r="BM862" s="94"/>
      <c r="BN862" s="94"/>
      <c r="BO862" s="94"/>
      <c r="BP862" s="94"/>
      <c r="BQ862" s="94"/>
      <c r="BR862" s="94"/>
      <c r="BS862" s="94"/>
      <c r="BT862" s="94"/>
      <c r="BU862" s="94"/>
      <c r="BV862" s="94"/>
      <c r="BW862" s="94"/>
      <c r="BX862" s="94"/>
      <c r="BY862" s="94"/>
      <c r="BZ862" s="94"/>
      <c r="CA862" s="94"/>
      <c r="CB862" s="94"/>
      <c r="CC862" s="94"/>
      <c r="CD862" s="94"/>
      <c r="CE862" s="94"/>
      <c r="CF862" s="94"/>
      <c r="CG862" s="94"/>
      <c r="CH862" s="94"/>
      <c r="CI862" s="94"/>
      <c r="CJ862" s="94"/>
      <c r="CK862" s="94"/>
      <c r="CL862" s="94"/>
      <c r="CM862" s="94"/>
      <c r="CN862" s="94"/>
      <c r="CO862" s="94"/>
      <c r="CP862" s="94"/>
      <c r="CQ862" s="94"/>
      <c r="CR862" s="94"/>
      <c r="CS862" s="94"/>
      <c r="CT862" s="94"/>
      <c r="CU862" s="94"/>
      <c r="CV862" s="94"/>
      <c r="CW862" s="94"/>
      <c r="CX862" s="94"/>
      <c r="CY862" s="94"/>
      <c r="CZ862" s="94"/>
      <c r="DA862" s="94"/>
      <c r="DB862" s="94"/>
      <c r="DC862" s="94"/>
      <c r="DD862" s="94"/>
      <c r="DE862" s="94"/>
      <c r="DF862" s="94"/>
      <c r="DG862" s="94"/>
      <c r="DH862" s="94"/>
      <c r="DI862" s="94"/>
      <c r="DJ862" s="94"/>
      <c r="DK862" s="94"/>
      <c r="DL862" s="94"/>
      <c r="DM862" s="94"/>
      <c r="DN862" s="94"/>
      <c r="DO862" s="94"/>
      <c r="DP862" s="94"/>
      <c r="DQ862" s="94"/>
      <c r="DR862" s="94"/>
      <c r="DS862" s="94"/>
      <c r="DT862" s="94"/>
      <c r="DU862" s="94"/>
      <c r="DV862" s="94"/>
      <c r="DW862" s="94"/>
      <c r="DX862" s="94"/>
      <c r="DY862" s="94"/>
      <c r="DZ862" s="94"/>
      <c r="EA862" s="94"/>
      <c r="EB862" s="94"/>
      <c r="EC862" s="94"/>
      <c r="ED862" s="94"/>
      <c r="EE862" s="94"/>
      <c r="EF862" s="94"/>
      <c r="EG862" s="94"/>
      <c r="EH862" s="94"/>
      <c r="EI862" s="94"/>
      <c r="EJ862" s="94"/>
      <c r="EK862" s="94"/>
      <c r="EL862" s="94"/>
      <c r="EM862" s="94"/>
      <c r="EN862" s="94"/>
      <c r="EO862" s="94"/>
      <c r="EP862" s="94"/>
      <c r="EQ862" s="94"/>
      <c r="ER862" s="94"/>
      <c r="ES862" s="94"/>
      <c r="ET862" s="94"/>
      <c r="EU862" s="94"/>
      <c r="EV862" s="94"/>
      <c r="EW862" s="94"/>
      <c r="EX862" s="94"/>
      <c r="EY862" s="94"/>
      <c r="EZ862" s="94"/>
      <c r="FA862" s="94"/>
      <c r="FB862" s="94"/>
      <c r="FC862" s="94"/>
      <c r="FD862" s="94"/>
      <c r="FE862" s="94"/>
      <c r="FF862" s="94"/>
      <c r="FG862" s="94"/>
      <c r="FH862" s="94"/>
      <c r="FI862" s="94"/>
      <c r="FJ862" s="94"/>
      <c r="FK862" s="94"/>
      <c r="FL862" s="94"/>
      <c r="FM862" s="94"/>
      <c r="FN862" s="94"/>
      <c r="FO862" s="94"/>
      <c r="FP862" s="94"/>
      <c r="FQ862" s="94"/>
      <c r="FR862" s="94"/>
      <c r="FS862" s="94"/>
      <c r="FT862" s="94"/>
      <c r="FU862" s="94"/>
      <c r="FV862" s="94"/>
      <c r="FW862" s="94"/>
      <c r="FX862" s="94"/>
      <c r="FY862" s="94"/>
      <c r="FZ862" s="94"/>
      <c r="GA862" s="94"/>
      <c r="GB862" s="94"/>
      <c r="GC862" s="94"/>
      <c r="GD862" s="94"/>
      <c r="GE862" s="94"/>
      <c r="GF862" s="94"/>
      <c r="GG862" s="94"/>
      <c r="GH862" s="94"/>
      <c r="GI862" s="94"/>
      <c r="GJ862" s="94"/>
      <c r="GK862" s="94"/>
      <c r="GL862" s="94"/>
      <c r="GM862" s="94"/>
      <c r="GN862" s="94"/>
      <c r="GO862" s="94"/>
      <c r="GP862" s="94"/>
      <c r="GQ862" s="94"/>
      <c r="GR862" s="94"/>
      <c r="GS862" s="94"/>
      <c r="GT862" s="94"/>
      <c r="GU862" s="94"/>
      <c r="GV862" s="94"/>
      <c r="GW862" s="94"/>
      <c r="GX862" s="94"/>
      <c r="GY862" s="94"/>
      <c r="GZ862" s="94"/>
      <c r="HA862" s="1"/>
      <c r="HB862" s="1"/>
    </row>
    <row r="863" spans="1:210">
      <c r="A863" s="1"/>
      <c r="B863" s="1"/>
      <c r="C863" s="1"/>
      <c r="D863" s="196" t="s">
        <v>213</v>
      </c>
      <c r="E863" s="263"/>
      <c r="F863" s="48"/>
      <c r="G863" s="231" t="s">
        <v>6</v>
      </c>
      <c r="H863" s="1"/>
      <c r="I863" s="1" t="s">
        <v>215</v>
      </c>
      <c r="J863" s="1"/>
      <c r="K863" s="1"/>
      <c r="L863" s="1"/>
      <c r="M863" s="5"/>
      <c r="N863" s="19"/>
      <c r="O863" s="1"/>
      <c r="P863" s="5"/>
      <c r="Q863" s="1" t="s">
        <v>26</v>
      </c>
      <c r="R863" s="1"/>
      <c r="S863" s="1"/>
      <c r="T863" s="7"/>
      <c r="U863" s="1"/>
      <c r="V863" s="1"/>
      <c r="W863" s="12"/>
      <c r="X863" s="10"/>
      <c r="Y863" s="5" t="s">
        <v>6</v>
      </c>
      <c r="Z863" s="93"/>
      <c r="AA863" s="198"/>
      <c r="AB863" s="198"/>
      <c r="AC863" s="198"/>
      <c r="AD863" s="198"/>
      <c r="AE863" s="198"/>
      <c r="AF863" s="198"/>
      <c r="AG863" s="198"/>
      <c r="AH863" s="198"/>
      <c r="AI863" s="198"/>
      <c r="AJ863" s="198"/>
      <c r="AK863" s="198"/>
      <c r="AL863" s="198"/>
      <c r="AM863" s="198"/>
      <c r="AN863" s="198"/>
      <c r="AO863" s="198"/>
      <c r="AP863" s="198"/>
      <c r="AQ863" s="198"/>
      <c r="AR863" s="198"/>
      <c r="AS863" s="198"/>
      <c r="AT863" s="198"/>
      <c r="AU863" s="198"/>
      <c r="AV863" s="198"/>
      <c r="AW863" s="198"/>
      <c r="AX863" s="198"/>
      <c r="AY863" s="198"/>
      <c r="AZ863" s="198"/>
      <c r="BA863" s="198"/>
      <c r="BB863" s="198"/>
      <c r="BC863" s="198"/>
      <c r="BD863" s="198"/>
      <c r="BE863" s="198"/>
      <c r="BF863" s="198"/>
      <c r="BG863" s="198"/>
      <c r="BH863" s="198"/>
      <c r="BI863" s="198"/>
      <c r="BJ863" s="198"/>
      <c r="BK863" s="198"/>
      <c r="BL863" s="198"/>
      <c r="BM863" s="198"/>
      <c r="BN863" s="198"/>
      <c r="BO863" s="198"/>
      <c r="BP863" s="198"/>
      <c r="BQ863" s="198"/>
      <c r="BR863" s="198"/>
      <c r="BS863" s="198"/>
      <c r="BT863" s="198"/>
      <c r="BU863" s="198"/>
      <c r="BV863" s="198"/>
      <c r="BW863" s="198"/>
      <c r="BX863" s="198"/>
      <c r="BY863" s="198"/>
      <c r="BZ863" s="198"/>
      <c r="CA863" s="198"/>
      <c r="CB863" s="198"/>
      <c r="CC863" s="198"/>
      <c r="CD863" s="198"/>
      <c r="CE863" s="198"/>
      <c r="CF863" s="198"/>
      <c r="CG863" s="198"/>
      <c r="CH863" s="198"/>
      <c r="CI863" s="198"/>
      <c r="CJ863" s="198"/>
      <c r="CK863" s="198"/>
      <c r="CL863" s="198"/>
      <c r="CM863" s="198"/>
      <c r="CN863" s="198"/>
      <c r="CO863" s="198"/>
      <c r="CP863" s="198"/>
      <c r="CQ863" s="198"/>
      <c r="CR863" s="198"/>
      <c r="CS863" s="198"/>
      <c r="CT863" s="198"/>
      <c r="CU863" s="198"/>
      <c r="CV863" s="198"/>
      <c r="CW863" s="198"/>
      <c r="CX863" s="198"/>
      <c r="CY863" s="198"/>
      <c r="CZ863" s="198"/>
      <c r="DA863" s="198"/>
      <c r="DB863" s="198"/>
      <c r="DC863" s="198"/>
      <c r="DD863" s="198"/>
      <c r="DE863" s="198"/>
      <c r="DF863" s="198"/>
      <c r="DG863" s="198"/>
      <c r="DH863" s="198"/>
      <c r="DI863" s="198"/>
      <c r="DJ863" s="198"/>
      <c r="DK863" s="198"/>
      <c r="DL863" s="198"/>
      <c r="DM863" s="198"/>
      <c r="DN863" s="198"/>
      <c r="DO863" s="198"/>
      <c r="DP863" s="198"/>
      <c r="DQ863" s="198"/>
      <c r="DR863" s="198"/>
      <c r="DS863" s="198"/>
      <c r="DT863" s="198"/>
      <c r="DU863" s="198"/>
      <c r="DV863" s="198"/>
      <c r="DW863" s="198"/>
      <c r="DX863" s="198"/>
      <c r="DY863" s="198"/>
      <c r="DZ863" s="198"/>
      <c r="EA863" s="198"/>
      <c r="EB863" s="198"/>
      <c r="EC863" s="198"/>
      <c r="ED863" s="198"/>
      <c r="EE863" s="198"/>
      <c r="EF863" s="198"/>
      <c r="EG863" s="198"/>
      <c r="EH863" s="198"/>
      <c r="EI863" s="198"/>
      <c r="EJ863" s="198"/>
      <c r="EK863" s="198"/>
      <c r="EL863" s="198"/>
      <c r="EM863" s="198"/>
      <c r="EN863" s="198"/>
      <c r="EO863" s="198"/>
      <c r="EP863" s="198"/>
      <c r="EQ863" s="198"/>
      <c r="ER863" s="198"/>
      <c r="ES863" s="198"/>
      <c r="ET863" s="198"/>
      <c r="EU863" s="198"/>
      <c r="EV863" s="198"/>
      <c r="EW863" s="198"/>
      <c r="EX863" s="198"/>
      <c r="EY863" s="198"/>
      <c r="EZ863" s="198"/>
      <c r="FA863" s="198"/>
      <c r="FB863" s="198"/>
      <c r="FC863" s="198"/>
      <c r="FD863" s="198"/>
      <c r="FE863" s="198"/>
      <c r="FF863" s="198"/>
      <c r="FG863" s="198"/>
      <c r="FH863" s="198"/>
      <c r="FI863" s="198"/>
      <c r="FJ863" s="198"/>
      <c r="FK863" s="198"/>
      <c r="FL863" s="198"/>
      <c r="FM863" s="198"/>
      <c r="FN863" s="198"/>
      <c r="FO863" s="198"/>
      <c r="FP863" s="198"/>
      <c r="FQ863" s="198"/>
      <c r="FR863" s="198"/>
      <c r="FS863" s="198"/>
      <c r="FT863" s="198"/>
      <c r="FU863" s="198"/>
      <c r="FV863" s="198"/>
      <c r="FW863" s="198"/>
      <c r="FX863" s="198"/>
      <c r="FY863" s="198"/>
      <c r="FZ863" s="198"/>
      <c r="GA863" s="198"/>
      <c r="GB863" s="198"/>
      <c r="GC863" s="198"/>
      <c r="GD863" s="198"/>
      <c r="GE863" s="198"/>
      <c r="GF863" s="198"/>
      <c r="GG863" s="198"/>
      <c r="GH863" s="198"/>
      <c r="GI863" s="198"/>
      <c r="GJ863" s="198"/>
      <c r="GK863" s="198"/>
      <c r="GL863" s="198"/>
      <c r="GM863" s="198"/>
      <c r="GN863" s="198"/>
      <c r="GO863" s="198"/>
      <c r="GP863" s="198"/>
      <c r="GQ863" s="198"/>
      <c r="GR863" s="198"/>
      <c r="GS863" s="198"/>
      <c r="GT863" s="198"/>
      <c r="GU863" s="198"/>
      <c r="GV863" s="198"/>
      <c r="GW863" s="198"/>
      <c r="GX863" s="198"/>
      <c r="GY863" s="198"/>
      <c r="GZ863" s="198"/>
      <c r="HA863" s="1"/>
      <c r="HB863" s="1"/>
    </row>
    <row r="864" spans="1:210" ht="4.2" customHeight="1">
      <c r="A864" s="1"/>
      <c r="B864" s="1"/>
      <c r="C864" s="1"/>
      <c r="D864" s="14"/>
      <c r="E864" s="264"/>
      <c r="F864" s="14"/>
      <c r="G864" s="304"/>
      <c r="H864" s="14"/>
      <c r="I864" s="14"/>
      <c r="J864" s="14"/>
      <c r="K864" s="14"/>
      <c r="L864" s="14"/>
      <c r="M864" s="15"/>
      <c r="N864" s="14"/>
      <c r="O864" s="14"/>
      <c r="P864" s="15"/>
      <c r="Q864" s="14"/>
      <c r="R864" s="14"/>
      <c r="S864" s="15"/>
      <c r="T864" s="180"/>
      <c r="U864" s="24"/>
      <c r="V864" s="1"/>
      <c r="W864" s="12"/>
      <c r="X864" s="10"/>
      <c r="Y864" s="46"/>
      <c r="Z864" s="93"/>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94"/>
      <c r="CD864" s="94"/>
      <c r="CE864" s="94"/>
      <c r="CF864" s="94"/>
      <c r="CG864" s="94"/>
      <c r="CH864" s="94"/>
      <c r="CI864" s="94"/>
      <c r="CJ864" s="94"/>
      <c r="CK864" s="94"/>
      <c r="CL864" s="94"/>
      <c r="CM864" s="94"/>
      <c r="CN864" s="94"/>
      <c r="CO864" s="94"/>
      <c r="CP864" s="94"/>
      <c r="CQ864" s="94"/>
      <c r="CR864" s="94"/>
      <c r="CS864" s="94"/>
      <c r="CT864" s="94"/>
      <c r="CU864" s="94"/>
      <c r="CV864" s="94"/>
      <c r="CW864" s="94"/>
      <c r="CX864" s="94"/>
      <c r="CY864" s="94"/>
      <c r="CZ864" s="94"/>
      <c r="DA864" s="94"/>
      <c r="DB864" s="94"/>
      <c r="DC864" s="94"/>
      <c r="DD864" s="94"/>
      <c r="DE864" s="94"/>
      <c r="DF864" s="94"/>
      <c r="DG864" s="94"/>
      <c r="DH864" s="94"/>
      <c r="DI864" s="94"/>
      <c r="DJ864" s="94"/>
      <c r="DK864" s="94"/>
      <c r="DL864" s="94"/>
      <c r="DM864" s="94"/>
      <c r="DN864" s="94"/>
      <c r="DO864" s="94"/>
      <c r="DP864" s="94"/>
      <c r="DQ864" s="94"/>
      <c r="DR864" s="94"/>
      <c r="DS864" s="94"/>
      <c r="DT864" s="94"/>
      <c r="DU864" s="94"/>
      <c r="DV864" s="94"/>
      <c r="DW864" s="94"/>
      <c r="DX864" s="94"/>
      <c r="DY864" s="94"/>
      <c r="DZ864" s="94"/>
      <c r="EA864" s="94"/>
      <c r="EB864" s="94"/>
      <c r="EC864" s="94"/>
      <c r="ED864" s="94"/>
      <c r="EE864" s="94"/>
      <c r="EF864" s="94"/>
      <c r="EG864" s="94"/>
      <c r="EH864" s="94"/>
      <c r="EI864" s="94"/>
      <c r="EJ864" s="94"/>
      <c r="EK864" s="94"/>
      <c r="EL864" s="94"/>
      <c r="EM864" s="94"/>
      <c r="EN864" s="94"/>
      <c r="EO864" s="94"/>
      <c r="EP864" s="94"/>
      <c r="EQ864" s="94"/>
      <c r="ER864" s="94"/>
      <c r="ES864" s="94"/>
      <c r="ET864" s="94"/>
      <c r="EU864" s="94"/>
      <c r="EV864" s="94"/>
      <c r="EW864" s="94"/>
      <c r="EX864" s="94"/>
      <c r="EY864" s="94"/>
      <c r="EZ864" s="94"/>
      <c r="FA864" s="94"/>
      <c r="FB864" s="94"/>
      <c r="FC864" s="94"/>
      <c r="FD864" s="94"/>
      <c r="FE864" s="94"/>
      <c r="FF864" s="94"/>
      <c r="FG864" s="94"/>
      <c r="FH864" s="94"/>
      <c r="FI864" s="94"/>
      <c r="FJ864" s="94"/>
      <c r="FK864" s="94"/>
      <c r="FL864" s="94"/>
      <c r="FM864" s="94"/>
      <c r="FN864" s="94"/>
      <c r="FO864" s="94"/>
      <c r="FP864" s="94"/>
      <c r="FQ864" s="94"/>
      <c r="FR864" s="94"/>
      <c r="FS864" s="94"/>
      <c r="FT864" s="94"/>
      <c r="FU864" s="94"/>
      <c r="FV864" s="94"/>
      <c r="FW864" s="94"/>
      <c r="FX864" s="94"/>
      <c r="FY864" s="94"/>
      <c r="FZ864" s="94"/>
      <c r="GA864" s="94"/>
      <c r="GB864" s="94"/>
      <c r="GC864" s="94"/>
      <c r="GD864" s="94"/>
      <c r="GE864" s="94"/>
      <c r="GF864" s="94"/>
      <c r="GG864" s="94"/>
      <c r="GH864" s="94"/>
      <c r="GI864" s="94"/>
      <c r="GJ864" s="94"/>
      <c r="GK864" s="94"/>
      <c r="GL864" s="94"/>
      <c r="GM864" s="94"/>
      <c r="GN864" s="94"/>
      <c r="GO864" s="94"/>
      <c r="GP864" s="94"/>
      <c r="GQ864" s="94"/>
      <c r="GR864" s="94"/>
      <c r="GS864" s="94"/>
      <c r="GT864" s="94"/>
      <c r="GU864" s="94"/>
      <c r="GV864" s="94"/>
      <c r="GW864" s="94"/>
      <c r="GX864" s="94"/>
      <c r="GY864" s="94"/>
      <c r="GZ864" s="94"/>
      <c r="HA864" s="1"/>
      <c r="HB864" s="1"/>
    </row>
    <row r="865" spans="1:210">
      <c r="A865" s="1"/>
      <c r="B865" s="1"/>
      <c r="C865" s="197" t="s">
        <v>69</v>
      </c>
      <c r="D865" s="196" t="s">
        <v>66</v>
      </c>
      <c r="E865" s="263"/>
      <c r="F865" s="48"/>
      <c r="G865" s="231" t="s">
        <v>6</v>
      </c>
      <c r="H865" s="1"/>
      <c r="I865" s="1" t="s">
        <v>216</v>
      </c>
      <c r="J865" s="1"/>
      <c r="K865" s="1"/>
      <c r="L865" s="1"/>
      <c r="M865" s="5"/>
      <c r="N865" s="19"/>
      <c r="O865" s="1"/>
      <c r="P865" s="5"/>
      <c r="Q865" s="1" t="s">
        <v>26</v>
      </c>
      <c r="R865" s="1"/>
      <c r="S865" s="1"/>
      <c r="T865" s="7"/>
      <c r="U865" s="1"/>
      <c r="V865" s="1"/>
      <c r="W865" s="12"/>
      <c r="X865" s="10"/>
      <c r="Y865" s="5" t="s">
        <v>6</v>
      </c>
      <c r="Z865" s="93"/>
      <c r="AA865" s="198"/>
      <c r="AB865" s="199">
        <f>AA865*(1+AB866)</f>
        <v>0</v>
      </c>
      <c r="AC865" s="199">
        <f t="shared" ref="AC865" si="3957">AB865*(1+AC866)</f>
        <v>0</v>
      </c>
      <c r="AD865" s="199">
        <f t="shared" ref="AD865" si="3958">AC865*(1+AD866)</f>
        <v>0</v>
      </c>
      <c r="AE865" s="199">
        <f t="shared" ref="AE865" si="3959">AD865*(1+AE866)</f>
        <v>0</v>
      </c>
      <c r="AF865" s="199">
        <f t="shared" ref="AF865" si="3960">AE865*(1+AF866)</f>
        <v>0</v>
      </c>
      <c r="AG865" s="199">
        <f t="shared" ref="AG865" si="3961">AF865*(1+AG866)</f>
        <v>0</v>
      </c>
      <c r="AH865" s="199">
        <f t="shared" ref="AH865" si="3962">AG865*(1+AH866)</f>
        <v>0</v>
      </c>
      <c r="AI865" s="199">
        <f t="shared" ref="AI865" si="3963">AH865*(1+AI866)</f>
        <v>0</v>
      </c>
      <c r="AJ865" s="199">
        <f t="shared" ref="AJ865" si="3964">AI865*(1+AJ866)</f>
        <v>0</v>
      </c>
      <c r="AK865" s="199">
        <f t="shared" ref="AK865" si="3965">AJ865*(1+AK866)</f>
        <v>0</v>
      </c>
      <c r="AL865" s="199">
        <f t="shared" ref="AL865" si="3966">AK865*(1+AL866)</f>
        <v>0</v>
      </c>
      <c r="AM865" s="199">
        <f t="shared" ref="AM865" si="3967">AL865*(1+AM866)</f>
        <v>0</v>
      </c>
      <c r="AN865" s="199">
        <f t="shared" ref="AN865" si="3968">AM865*(1+AN866)</f>
        <v>0</v>
      </c>
      <c r="AO865" s="199">
        <f t="shared" ref="AO865" si="3969">AN865*(1+AO866)</f>
        <v>0</v>
      </c>
      <c r="AP865" s="199">
        <f t="shared" ref="AP865" si="3970">AO865*(1+AP866)</f>
        <v>0</v>
      </c>
      <c r="AQ865" s="199">
        <f t="shared" ref="AQ865" si="3971">AP865*(1+AQ866)</f>
        <v>0</v>
      </c>
      <c r="AR865" s="199">
        <f t="shared" ref="AR865" si="3972">AQ865*(1+AR866)</f>
        <v>0</v>
      </c>
      <c r="AS865" s="199">
        <f t="shared" ref="AS865" si="3973">AR865*(1+AS866)</f>
        <v>0</v>
      </c>
      <c r="AT865" s="199">
        <f t="shared" ref="AT865" si="3974">AS865*(1+AT866)</f>
        <v>0</v>
      </c>
      <c r="AU865" s="199">
        <f t="shared" ref="AU865" si="3975">AT865*(1+AU866)</f>
        <v>0</v>
      </c>
      <c r="AV865" s="199">
        <f t="shared" ref="AV865" si="3976">AU865*(1+AV866)</f>
        <v>0</v>
      </c>
      <c r="AW865" s="199">
        <f t="shared" ref="AW865" si="3977">AV865*(1+AW866)</f>
        <v>0</v>
      </c>
      <c r="AX865" s="199">
        <f t="shared" ref="AX865" si="3978">AW865*(1+AX866)</f>
        <v>0</v>
      </c>
      <c r="AY865" s="199">
        <f t="shared" ref="AY865" si="3979">AX865*(1+AY866)</f>
        <v>0</v>
      </c>
      <c r="AZ865" s="199">
        <f t="shared" ref="AZ865" si="3980">AY865*(1+AZ866)</f>
        <v>0</v>
      </c>
      <c r="BA865" s="199">
        <f t="shared" ref="BA865" si="3981">AZ865*(1+BA866)</f>
        <v>0</v>
      </c>
      <c r="BB865" s="199">
        <f t="shared" ref="BB865" si="3982">BA865*(1+BB866)</f>
        <v>0</v>
      </c>
      <c r="BC865" s="199">
        <f t="shared" ref="BC865" si="3983">BB865*(1+BC866)</f>
        <v>0</v>
      </c>
      <c r="BD865" s="199">
        <f t="shared" ref="BD865" si="3984">BC865*(1+BD866)</f>
        <v>0</v>
      </c>
      <c r="BE865" s="199">
        <f t="shared" ref="BE865" si="3985">BD865*(1+BE866)</f>
        <v>0</v>
      </c>
      <c r="BF865" s="199">
        <f t="shared" ref="BF865" si="3986">BE865*(1+BF866)</f>
        <v>0</v>
      </c>
      <c r="BG865" s="199">
        <f t="shared" ref="BG865" si="3987">BF865*(1+BG866)</f>
        <v>0</v>
      </c>
      <c r="BH865" s="199">
        <f t="shared" ref="BH865" si="3988">BG865*(1+BH866)</f>
        <v>0</v>
      </c>
      <c r="BI865" s="199">
        <f t="shared" ref="BI865" si="3989">BH865*(1+BI866)</f>
        <v>0</v>
      </c>
      <c r="BJ865" s="199">
        <f t="shared" ref="BJ865" si="3990">BI865*(1+BJ866)</f>
        <v>0</v>
      </c>
      <c r="BK865" s="199">
        <f t="shared" ref="BK865" si="3991">BJ865*(1+BK866)</f>
        <v>0</v>
      </c>
      <c r="BL865" s="199">
        <f t="shared" ref="BL865" si="3992">BK865*(1+BL866)</f>
        <v>0</v>
      </c>
      <c r="BM865" s="199">
        <f t="shared" ref="BM865" si="3993">BL865*(1+BM866)</f>
        <v>0</v>
      </c>
      <c r="BN865" s="199">
        <f t="shared" ref="BN865" si="3994">BM865*(1+BN866)</f>
        <v>0</v>
      </c>
      <c r="BO865" s="199">
        <f t="shared" ref="BO865" si="3995">BN865*(1+BO866)</f>
        <v>0</v>
      </c>
      <c r="BP865" s="199">
        <f t="shared" ref="BP865" si="3996">BO865*(1+BP866)</f>
        <v>0</v>
      </c>
      <c r="BQ865" s="199">
        <f t="shared" ref="BQ865" si="3997">BP865*(1+BQ866)</f>
        <v>0</v>
      </c>
      <c r="BR865" s="199">
        <f t="shared" ref="BR865" si="3998">BQ865*(1+BR866)</f>
        <v>0</v>
      </c>
      <c r="BS865" s="199">
        <f t="shared" ref="BS865" si="3999">BR865*(1+BS866)</f>
        <v>0</v>
      </c>
      <c r="BT865" s="199">
        <f t="shared" ref="BT865" si="4000">BS865*(1+BT866)</f>
        <v>0</v>
      </c>
      <c r="BU865" s="199">
        <f t="shared" ref="BU865" si="4001">BT865*(1+BU866)</f>
        <v>0</v>
      </c>
      <c r="BV865" s="199">
        <f t="shared" ref="BV865" si="4002">BU865*(1+BV866)</f>
        <v>0</v>
      </c>
      <c r="BW865" s="199">
        <f t="shared" ref="BW865" si="4003">BV865*(1+BW866)</f>
        <v>0</v>
      </c>
      <c r="BX865" s="199">
        <f t="shared" ref="BX865" si="4004">BW865*(1+BX866)</f>
        <v>0</v>
      </c>
      <c r="BY865" s="199">
        <f t="shared" ref="BY865" si="4005">BX865*(1+BY866)</f>
        <v>0</v>
      </c>
      <c r="BZ865" s="199">
        <f t="shared" ref="BZ865" si="4006">BY865*(1+BZ866)</f>
        <v>0</v>
      </c>
      <c r="CA865" s="199">
        <f t="shared" ref="CA865" si="4007">BZ865*(1+CA866)</f>
        <v>0</v>
      </c>
      <c r="CB865" s="199">
        <f t="shared" ref="CB865" si="4008">CA865*(1+CB866)</f>
        <v>0</v>
      </c>
      <c r="CC865" s="199">
        <f t="shared" ref="CC865" si="4009">CB865*(1+CC866)</f>
        <v>0</v>
      </c>
      <c r="CD865" s="199">
        <f t="shared" ref="CD865" si="4010">CC865*(1+CD866)</f>
        <v>0</v>
      </c>
      <c r="CE865" s="199">
        <f t="shared" ref="CE865" si="4011">CD865*(1+CE866)</f>
        <v>0</v>
      </c>
      <c r="CF865" s="199">
        <f t="shared" ref="CF865" si="4012">CE865*(1+CF866)</f>
        <v>0</v>
      </c>
      <c r="CG865" s="199">
        <f t="shared" ref="CG865" si="4013">CF865*(1+CG866)</f>
        <v>0</v>
      </c>
      <c r="CH865" s="199">
        <f t="shared" ref="CH865" si="4014">CG865*(1+CH866)</f>
        <v>0</v>
      </c>
      <c r="CI865" s="199">
        <f t="shared" ref="CI865" si="4015">CH865*(1+CI866)</f>
        <v>0</v>
      </c>
      <c r="CJ865" s="199">
        <f t="shared" ref="CJ865" si="4016">CI865*(1+CJ866)</f>
        <v>0</v>
      </c>
      <c r="CK865" s="199">
        <f t="shared" ref="CK865" si="4017">CJ865*(1+CK866)</f>
        <v>0</v>
      </c>
      <c r="CL865" s="199">
        <f t="shared" ref="CL865" si="4018">CK865*(1+CL866)</f>
        <v>0</v>
      </c>
      <c r="CM865" s="199">
        <f t="shared" ref="CM865" si="4019">CL865*(1+CM866)</f>
        <v>0</v>
      </c>
      <c r="CN865" s="199">
        <f t="shared" ref="CN865" si="4020">CM865*(1+CN866)</f>
        <v>0</v>
      </c>
      <c r="CO865" s="199">
        <f t="shared" ref="CO865" si="4021">CN865*(1+CO866)</f>
        <v>0</v>
      </c>
      <c r="CP865" s="199">
        <f t="shared" ref="CP865" si="4022">CO865*(1+CP866)</f>
        <v>0</v>
      </c>
      <c r="CQ865" s="199">
        <f t="shared" ref="CQ865" si="4023">CP865*(1+CQ866)</f>
        <v>0</v>
      </c>
      <c r="CR865" s="199">
        <f t="shared" ref="CR865" si="4024">CQ865*(1+CR866)</f>
        <v>0</v>
      </c>
      <c r="CS865" s="199">
        <f t="shared" ref="CS865" si="4025">CR865*(1+CS866)</f>
        <v>0</v>
      </c>
      <c r="CT865" s="199">
        <f t="shared" ref="CT865" si="4026">CS865*(1+CT866)</f>
        <v>0</v>
      </c>
      <c r="CU865" s="199">
        <f t="shared" ref="CU865" si="4027">CT865*(1+CU866)</f>
        <v>0</v>
      </c>
      <c r="CV865" s="199">
        <f t="shared" ref="CV865" si="4028">CU865*(1+CV866)</f>
        <v>0</v>
      </c>
      <c r="CW865" s="199">
        <f t="shared" ref="CW865" si="4029">CV865*(1+CW866)</f>
        <v>0</v>
      </c>
      <c r="CX865" s="199">
        <f t="shared" ref="CX865" si="4030">CW865*(1+CX866)</f>
        <v>0</v>
      </c>
      <c r="CY865" s="199">
        <f t="shared" ref="CY865" si="4031">CX865*(1+CY866)</f>
        <v>0</v>
      </c>
      <c r="CZ865" s="199">
        <f t="shared" ref="CZ865" si="4032">CY865*(1+CZ866)</f>
        <v>0</v>
      </c>
      <c r="DA865" s="199">
        <f t="shared" ref="DA865" si="4033">CZ865*(1+DA866)</f>
        <v>0</v>
      </c>
      <c r="DB865" s="199">
        <f t="shared" ref="DB865" si="4034">DA865*(1+DB866)</f>
        <v>0</v>
      </c>
      <c r="DC865" s="199">
        <f t="shared" ref="DC865" si="4035">DB865*(1+DC866)</f>
        <v>0</v>
      </c>
      <c r="DD865" s="199">
        <f t="shared" ref="DD865" si="4036">DC865*(1+DD866)</f>
        <v>0</v>
      </c>
      <c r="DE865" s="199">
        <f t="shared" ref="DE865" si="4037">DD865*(1+DE866)</f>
        <v>0</v>
      </c>
      <c r="DF865" s="199">
        <f t="shared" ref="DF865" si="4038">DE865*(1+DF866)</f>
        <v>0</v>
      </c>
      <c r="DG865" s="199">
        <f t="shared" ref="DG865" si="4039">DF865*(1+DG866)</f>
        <v>0</v>
      </c>
      <c r="DH865" s="199">
        <f t="shared" ref="DH865" si="4040">DG865*(1+DH866)</f>
        <v>0</v>
      </c>
      <c r="DI865" s="199">
        <f t="shared" ref="DI865" si="4041">DH865*(1+DI866)</f>
        <v>0</v>
      </c>
      <c r="DJ865" s="199">
        <f t="shared" ref="DJ865" si="4042">DI865*(1+DJ866)</f>
        <v>0</v>
      </c>
      <c r="DK865" s="199">
        <f t="shared" ref="DK865" si="4043">DJ865*(1+DK866)</f>
        <v>0</v>
      </c>
      <c r="DL865" s="199">
        <f t="shared" ref="DL865" si="4044">DK865*(1+DL866)</f>
        <v>0</v>
      </c>
      <c r="DM865" s="199">
        <f t="shared" ref="DM865" si="4045">DL865*(1+DM866)</f>
        <v>0</v>
      </c>
      <c r="DN865" s="199">
        <f t="shared" ref="DN865" si="4046">DM865*(1+DN866)</f>
        <v>0</v>
      </c>
      <c r="DO865" s="199">
        <f t="shared" ref="DO865" si="4047">DN865*(1+DO866)</f>
        <v>0</v>
      </c>
      <c r="DP865" s="199">
        <f t="shared" ref="DP865" si="4048">DO865*(1+DP866)</f>
        <v>0</v>
      </c>
      <c r="DQ865" s="199">
        <f t="shared" ref="DQ865" si="4049">DP865*(1+DQ866)</f>
        <v>0</v>
      </c>
      <c r="DR865" s="199">
        <f t="shared" ref="DR865" si="4050">DQ865*(1+DR866)</f>
        <v>0</v>
      </c>
      <c r="DS865" s="199">
        <f t="shared" ref="DS865" si="4051">DR865*(1+DS866)</f>
        <v>0</v>
      </c>
      <c r="DT865" s="199">
        <f t="shared" ref="DT865" si="4052">DS865*(1+DT866)</f>
        <v>0</v>
      </c>
      <c r="DU865" s="199">
        <f t="shared" ref="DU865" si="4053">DT865*(1+DU866)</f>
        <v>0</v>
      </c>
      <c r="DV865" s="199">
        <f t="shared" ref="DV865" si="4054">DU865*(1+DV866)</f>
        <v>0</v>
      </c>
      <c r="DW865" s="199">
        <f t="shared" ref="DW865" si="4055">DV865*(1+DW866)</f>
        <v>0</v>
      </c>
      <c r="DX865" s="199">
        <f t="shared" ref="DX865" si="4056">DW865*(1+DX866)</f>
        <v>0</v>
      </c>
      <c r="DY865" s="199">
        <f t="shared" ref="DY865" si="4057">DX865*(1+DY866)</f>
        <v>0</v>
      </c>
      <c r="DZ865" s="199">
        <f t="shared" ref="DZ865" si="4058">DY865*(1+DZ866)</f>
        <v>0</v>
      </c>
      <c r="EA865" s="199">
        <f t="shared" ref="EA865" si="4059">DZ865*(1+EA866)</f>
        <v>0</v>
      </c>
      <c r="EB865" s="199">
        <f t="shared" ref="EB865" si="4060">EA865*(1+EB866)</f>
        <v>0</v>
      </c>
      <c r="EC865" s="199">
        <f t="shared" ref="EC865" si="4061">EB865*(1+EC866)</f>
        <v>0</v>
      </c>
      <c r="ED865" s="199">
        <f t="shared" ref="ED865" si="4062">EC865*(1+ED866)</f>
        <v>0</v>
      </c>
      <c r="EE865" s="199">
        <f t="shared" ref="EE865" si="4063">ED865*(1+EE866)</f>
        <v>0</v>
      </c>
      <c r="EF865" s="199">
        <f t="shared" ref="EF865" si="4064">EE865*(1+EF866)</f>
        <v>0</v>
      </c>
      <c r="EG865" s="199">
        <f t="shared" ref="EG865" si="4065">EF865*(1+EG866)</f>
        <v>0</v>
      </c>
      <c r="EH865" s="199">
        <f t="shared" ref="EH865" si="4066">EG865*(1+EH866)</f>
        <v>0</v>
      </c>
      <c r="EI865" s="199">
        <f t="shared" ref="EI865" si="4067">EH865*(1+EI866)</f>
        <v>0</v>
      </c>
      <c r="EJ865" s="199">
        <f t="shared" ref="EJ865" si="4068">EI865*(1+EJ866)</f>
        <v>0</v>
      </c>
      <c r="EK865" s="199">
        <f t="shared" ref="EK865" si="4069">EJ865*(1+EK866)</f>
        <v>0</v>
      </c>
      <c r="EL865" s="199">
        <f t="shared" ref="EL865" si="4070">EK865*(1+EL866)</f>
        <v>0</v>
      </c>
      <c r="EM865" s="199">
        <f t="shared" ref="EM865" si="4071">EL865*(1+EM866)</f>
        <v>0</v>
      </c>
      <c r="EN865" s="199">
        <f t="shared" ref="EN865" si="4072">EM865*(1+EN866)</f>
        <v>0</v>
      </c>
      <c r="EO865" s="199">
        <f t="shared" ref="EO865" si="4073">EN865*(1+EO866)</f>
        <v>0</v>
      </c>
      <c r="EP865" s="199">
        <f t="shared" ref="EP865" si="4074">EO865*(1+EP866)</f>
        <v>0</v>
      </c>
      <c r="EQ865" s="199">
        <f t="shared" ref="EQ865" si="4075">EP865*(1+EQ866)</f>
        <v>0</v>
      </c>
      <c r="ER865" s="199">
        <f t="shared" ref="ER865" si="4076">EQ865*(1+ER866)</f>
        <v>0</v>
      </c>
      <c r="ES865" s="199">
        <f t="shared" ref="ES865" si="4077">ER865*(1+ES866)</f>
        <v>0</v>
      </c>
      <c r="ET865" s="199">
        <f t="shared" ref="ET865" si="4078">ES865*(1+ET866)</f>
        <v>0</v>
      </c>
      <c r="EU865" s="199">
        <f t="shared" ref="EU865" si="4079">ET865*(1+EU866)</f>
        <v>0</v>
      </c>
      <c r="EV865" s="199">
        <f t="shared" ref="EV865" si="4080">EU865*(1+EV866)</f>
        <v>0</v>
      </c>
      <c r="EW865" s="199">
        <f t="shared" ref="EW865" si="4081">EV865*(1+EW866)</f>
        <v>0</v>
      </c>
      <c r="EX865" s="199">
        <f t="shared" ref="EX865" si="4082">EW865*(1+EX866)</f>
        <v>0</v>
      </c>
      <c r="EY865" s="199">
        <f t="shared" ref="EY865" si="4083">EX865*(1+EY866)</f>
        <v>0</v>
      </c>
      <c r="EZ865" s="199">
        <f t="shared" ref="EZ865" si="4084">EY865*(1+EZ866)</f>
        <v>0</v>
      </c>
      <c r="FA865" s="199">
        <f t="shared" ref="FA865" si="4085">EZ865*(1+FA866)</f>
        <v>0</v>
      </c>
      <c r="FB865" s="199">
        <f t="shared" ref="FB865" si="4086">FA865*(1+FB866)</f>
        <v>0</v>
      </c>
      <c r="FC865" s="199">
        <f t="shared" ref="FC865" si="4087">FB865*(1+FC866)</f>
        <v>0</v>
      </c>
      <c r="FD865" s="199">
        <f t="shared" ref="FD865" si="4088">FC865*(1+FD866)</f>
        <v>0</v>
      </c>
      <c r="FE865" s="199">
        <f t="shared" ref="FE865" si="4089">FD865*(1+FE866)</f>
        <v>0</v>
      </c>
      <c r="FF865" s="199">
        <f t="shared" ref="FF865" si="4090">FE865*(1+FF866)</f>
        <v>0</v>
      </c>
      <c r="FG865" s="199">
        <f t="shared" ref="FG865" si="4091">FF865*(1+FG866)</f>
        <v>0</v>
      </c>
      <c r="FH865" s="199">
        <f t="shared" ref="FH865" si="4092">FG865*(1+FH866)</f>
        <v>0</v>
      </c>
      <c r="FI865" s="199">
        <f t="shared" ref="FI865" si="4093">FH865*(1+FI866)</f>
        <v>0</v>
      </c>
      <c r="FJ865" s="199">
        <f t="shared" ref="FJ865" si="4094">FI865*(1+FJ866)</f>
        <v>0</v>
      </c>
      <c r="FK865" s="199">
        <f t="shared" ref="FK865" si="4095">FJ865*(1+FK866)</f>
        <v>0</v>
      </c>
      <c r="FL865" s="199">
        <f t="shared" ref="FL865" si="4096">FK865*(1+FL866)</f>
        <v>0</v>
      </c>
      <c r="FM865" s="199">
        <f t="shared" ref="FM865" si="4097">FL865*(1+FM866)</f>
        <v>0</v>
      </c>
      <c r="FN865" s="199">
        <f t="shared" ref="FN865" si="4098">FM865*(1+FN866)</f>
        <v>0</v>
      </c>
      <c r="FO865" s="199">
        <f t="shared" ref="FO865" si="4099">FN865*(1+FO866)</f>
        <v>0</v>
      </c>
      <c r="FP865" s="199">
        <f t="shared" ref="FP865" si="4100">FO865*(1+FP866)</f>
        <v>0</v>
      </c>
      <c r="FQ865" s="199">
        <f t="shared" ref="FQ865" si="4101">FP865*(1+FQ866)</f>
        <v>0</v>
      </c>
      <c r="FR865" s="199">
        <f t="shared" ref="FR865" si="4102">FQ865*(1+FR866)</f>
        <v>0</v>
      </c>
      <c r="FS865" s="199">
        <f t="shared" ref="FS865" si="4103">FR865*(1+FS866)</f>
        <v>0</v>
      </c>
      <c r="FT865" s="199">
        <f t="shared" ref="FT865" si="4104">FS865*(1+FT866)</f>
        <v>0</v>
      </c>
      <c r="FU865" s="199">
        <f t="shared" ref="FU865" si="4105">FT865*(1+FU866)</f>
        <v>0</v>
      </c>
      <c r="FV865" s="199">
        <f t="shared" ref="FV865" si="4106">FU865*(1+FV866)</f>
        <v>0</v>
      </c>
      <c r="FW865" s="199">
        <f t="shared" ref="FW865" si="4107">FV865*(1+FW866)</f>
        <v>0</v>
      </c>
      <c r="FX865" s="199">
        <f t="shared" ref="FX865" si="4108">FW865*(1+FX866)</f>
        <v>0</v>
      </c>
      <c r="FY865" s="199">
        <f t="shared" ref="FY865" si="4109">FX865*(1+FY866)</f>
        <v>0</v>
      </c>
      <c r="FZ865" s="199">
        <f t="shared" ref="FZ865" si="4110">FY865*(1+FZ866)</f>
        <v>0</v>
      </c>
      <c r="GA865" s="199">
        <f t="shared" ref="GA865" si="4111">FZ865*(1+GA866)</f>
        <v>0</v>
      </c>
      <c r="GB865" s="199">
        <f t="shared" ref="GB865" si="4112">GA865*(1+GB866)</f>
        <v>0</v>
      </c>
      <c r="GC865" s="199">
        <f t="shared" ref="GC865" si="4113">GB865*(1+GC866)</f>
        <v>0</v>
      </c>
      <c r="GD865" s="199">
        <f t="shared" ref="GD865" si="4114">GC865*(1+GD866)</f>
        <v>0</v>
      </c>
      <c r="GE865" s="199">
        <f t="shared" ref="GE865" si="4115">GD865*(1+GE866)</f>
        <v>0</v>
      </c>
      <c r="GF865" s="199">
        <f t="shared" ref="GF865" si="4116">GE865*(1+GF866)</f>
        <v>0</v>
      </c>
      <c r="GG865" s="199">
        <f t="shared" ref="GG865" si="4117">GF865*(1+GG866)</f>
        <v>0</v>
      </c>
      <c r="GH865" s="199">
        <f t="shared" ref="GH865" si="4118">GG865*(1+GH866)</f>
        <v>0</v>
      </c>
      <c r="GI865" s="199">
        <f t="shared" ref="GI865" si="4119">GH865*(1+GI866)</f>
        <v>0</v>
      </c>
      <c r="GJ865" s="199">
        <f t="shared" ref="GJ865" si="4120">GI865*(1+GJ866)</f>
        <v>0</v>
      </c>
      <c r="GK865" s="199">
        <f t="shared" ref="GK865" si="4121">GJ865*(1+GK866)</f>
        <v>0</v>
      </c>
      <c r="GL865" s="199">
        <f t="shared" ref="GL865" si="4122">GK865*(1+GL866)</f>
        <v>0</v>
      </c>
      <c r="GM865" s="199">
        <f t="shared" ref="GM865" si="4123">GL865*(1+GM866)</f>
        <v>0</v>
      </c>
      <c r="GN865" s="199">
        <f t="shared" ref="GN865" si="4124">GM865*(1+GN866)</f>
        <v>0</v>
      </c>
      <c r="GO865" s="199">
        <f t="shared" ref="GO865" si="4125">GN865*(1+GO866)</f>
        <v>0</v>
      </c>
      <c r="GP865" s="199">
        <f t="shared" ref="GP865" si="4126">GO865*(1+GP866)</f>
        <v>0</v>
      </c>
      <c r="GQ865" s="199">
        <f t="shared" ref="GQ865" si="4127">GP865*(1+GQ866)</f>
        <v>0</v>
      </c>
      <c r="GR865" s="199">
        <f t="shared" ref="GR865" si="4128">GQ865*(1+GR866)</f>
        <v>0</v>
      </c>
      <c r="GS865" s="199">
        <f t="shared" ref="GS865" si="4129">GR865*(1+GS866)</f>
        <v>0</v>
      </c>
      <c r="GT865" s="199">
        <f t="shared" ref="GT865" si="4130">GS865*(1+GT866)</f>
        <v>0</v>
      </c>
      <c r="GU865" s="199">
        <f t="shared" ref="GU865" si="4131">GT865*(1+GU866)</f>
        <v>0</v>
      </c>
      <c r="GV865" s="199">
        <f t="shared" ref="GV865" si="4132">GU865*(1+GV866)</f>
        <v>0</v>
      </c>
      <c r="GW865" s="199">
        <f t="shared" ref="GW865" si="4133">GV865*(1+GW866)</f>
        <v>0</v>
      </c>
      <c r="GX865" s="199">
        <f t="shared" ref="GX865" si="4134">GW865*(1+GX866)</f>
        <v>0</v>
      </c>
      <c r="GY865" s="199">
        <f t="shared" ref="GY865" si="4135">GX865*(1+GY866)</f>
        <v>0</v>
      </c>
      <c r="GZ865" s="199">
        <f t="shared" ref="GZ865" si="4136">GY865*(1+GZ866)</f>
        <v>0</v>
      </c>
      <c r="HA865" s="1"/>
      <c r="HB865" s="1"/>
    </row>
    <row r="866" spans="1:210">
      <c r="A866" s="1"/>
      <c r="B866" s="1"/>
      <c r="C866" s="1"/>
      <c r="D866" s="196"/>
      <c r="E866" s="263"/>
      <c r="F866" s="48"/>
      <c r="G866" s="231"/>
      <c r="H866" s="1"/>
      <c r="I866" s="1" t="str">
        <f>$I$61</f>
        <v>Приросты мес/мес</v>
      </c>
      <c r="J866" s="1"/>
      <c r="K866" s="1"/>
      <c r="L866" s="1"/>
      <c r="M866" s="5"/>
      <c r="N866" s="19"/>
      <c r="O866" s="1"/>
      <c r="P866" s="5"/>
      <c r="Q866" s="1" t="s">
        <v>14</v>
      </c>
      <c r="R866" s="1"/>
      <c r="S866" s="1"/>
      <c r="T866" s="7"/>
      <c r="U866" s="1"/>
      <c r="V866" s="1"/>
      <c r="W866" s="12"/>
      <c r="X866" s="10"/>
      <c r="Y866" s="5" t="s">
        <v>6</v>
      </c>
      <c r="Z866" s="93"/>
      <c r="AA866" s="94"/>
      <c r="AB866" s="164"/>
      <c r="AC866" s="164"/>
      <c r="AD866" s="164"/>
      <c r="AE866" s="164"/>
      <c r="AF866" s="164"/>
      <c r="AG866" s="164"/>
      <c r="AH866" s="164"/>
      <c r="AI866" s="164"/>
      <c r="AJ866" s="164"/>
      <c r="AK866" s="164"/>
      <c r="AL866" s="164"/>
      <c r="AM866" s="164"/>
      <c r="AN866" s="164"/>
      <c r="AO866" s="164"/>
      <c r="AP866" s="164"/>
      <c r="AQ866" s="164"/>
      <c r="AR866" s="164"/>
      <c r="AS866" s="164"/>
      <c r="AT866" s="164"/>
      <c r="AU866" s="164"/>
      <c r="AV866" s="164"/>
      <c r="AW866" s="164"/>
      <c r="AX866" s="164"/>
      <c r="AY866" s="164"/>
      <c r="AZ866" s="164"/>
      <c r="BA866" s="164"/>
      <c r="BB866" s="164"/>
      <c r="BC866" s="164"/>
      <c r="BD866" s="164"/>
      <c r="BE866" s="164"/>
      <c r="BF866" s="164"/>
      <c r="BG866" s="164"/>
      <c r="BH866" s="164"/>
      <c r="BI866" s="164"/>
      <c r="BJ866" s="164"/>
      <c r="BK866" s="164"/>
      <c r="BL866" s="164"/>
      <c r="BM866" s="164"/>
      <c r="BN866" s="164"/>
      <c r="BO866" s="164"/>
      <c r="BP866" s="164"/>
      <c r="BQ866" s="164"/>
      <c r="BR866" s="164"/>
      <c r="BS866" s="164"/>
      <c r="BT866" s="164"/>
      <c r="BU866" s="164"/>
      <c r="BV866" s="164"/>
      <c r="BW866" s="164"/>
      <c r="BX866" s="164"/>
      <c r="BY866" s="164"/>
      <c r="BZ866" s="164"/>
      <c r="CA866" s="164"/>
      <c r="CB866" s="164"/>
      <c r="CC866" s="164"/>
      <c r="CD866" s="164"/>
      <c r="CE866" s="164"/>
      <c r="CF866" s="164"/>
      <c r="CG866" s="164"/>
      <c r="CH866" s="164"/>
      <c r="CI866" s="164"/>
      <c r="CJ866" s="164"/>
      <c r="CK866" s="164"/>
      <c r="CL866" s="164"/>
      <c r="CM866" s="164"/>
      <c r="CN866" s="164"/>
      <c r="CO866" s="164"/>
      <c r="CP866" s="164"/>
      <c r="CQ866" s="164"/>
      <c r="CR866" s="164"/>
      <c r="CS866" s="164"/>
      <c r="CT866" s="164"/>
      <c r="CU866" s="164"/>
      <c r="CV866" s="164"/>
      <c r="CW866" s="164"/>
      <c r="CX866" s="164"/>
      <c r="CY866" s="164"/>
      <c r="CZ866" s="164"/>
      <c r="DA866" s="164"/>
      <c r="DB866" s="164"/>
      <c r="DC866" s="164"/>
      <c r="DD866" s="164"/>
      <c r="DE866" s="164"/>
      <c r="DF866" s="164"/>
      <c r="DG866" s="164"/>
      <c r="DH866" s="164"/>
      <c r="DI866" s="164"/>
      <c r="DJ866" s="164"/>
      <c r="DK866" s="164"/>
      <c r="DL866" s="164"/>
      <c r="DM866" s="164"/>
      <c r="DN866" s="164"/>
      <c r="DO866" s="164"/>
      <c r="DP866" s="164"/>
      <c r="DQ866" s="164"/>
      <c r="DR866" s="164"/>
      <c r="DS866" s="164"/>
      <c r="DT866" s="164"/>
      <c r="DU866" s="164"/>
      <c r="DV866" s="164"/>
      <c r="DW866" s="164"/>
      <c r="DX866" s="164"/>
      <c r="DY866" s="164"/>
      <c r="DZ866" s="164"/>
      <c r="EA866" s="164"/>
      <c r="EB866" s="164"/>
      <c r="EC866" s="164"/>
      <c r="ED866" s="164"/>
      <c r="EE866" s="164"/>
      <c r="EF866" s="164"/>
      <c r="EG866" s="164"/>
      <c r="EH866" s="164"/>
      <c r="EI866" s="164"/>
      <c r="EJ866" s="164"/>
      <c r="EK866" s="164"/>
      <c r="EL866" s="164"/>
      <c r="EM866" s="164"/>
      <c r="EN866" s="164"/>
      <c r="EO866" s="164"/>
      <c r="EP866" s="164"/>
      <c r="EQ866" s="164"/>
      <c r="ER866" s="164"/>
      <c r="ES866" s="164"/>
      <c r="ET866" s="164"/>
      <c r="EU866" s="164"/>
      <c r="EV866" s="164"/>
      <c r="EW866" s="164"/>
      <c r="EX866" s="164"/>
      <c r="EY866" s="164"/>
      <c r="EZ866" s="164"/>
      <c r="FA866" s="164"/>
      <c r="FB866" s="164"/>
      <c r="FC866" s="164"/>
      <c r="FD866" s="164"/>
      <c r="FE866" s="164"/>
      <c r="FF866" s="164"/>
      <c r="FG866" s="164"/>
      <c r="FH866" s="164"/>
      <c r="FI866" s="164"/>
      <c r="FJ866" s="164"/>
      <c r="FK866" s="164"/>
      <c r="FL866" s="164"/>
      <c r="FM866" s="164"/>
      <c r="FN866" s="164"/>
      <c r="FO866" s="164"/>
      <c r="FP866" s="164"/>
      <c r="FQ866" s="164"/>
      <c r="FR866" s="164"/>
      <c r="FS866" s="164"/>
      <c r="FT866" s="164"/>
      <c r="FU866" s="164"/>
      <c r="FV866" s="164"/>
      <c r="FW866" s="164"/>
      <c r="FX866" s="164"/>
      <c r="FY866" s="164"/>
      <c r="FZ866" s="164"/>
      <c r="GA866" s="164"/>
      <c r="GB866" s="164"/>
      <c r="GC866" s="164"/>
      <c r="GD866" s="164"/>
      <c r="GE866" s="164"/>
      <c r="GF866" s="164"/>
      <c r="GG866" s="164"/>
      <c r="GH866" s="164"/>
      <c r="GI866" s="164"/>
      <c r="GJ866" s="164"/>
      <c r="GK866" s="164"/>
      <c r="GL866" s="164"/>
      <c r="GM866" s="164"/>
      <c r="GN866" s="164"/>
      <c r="GO866" s="164"/>
      <c r="GP866" s="164"/>
      <c r="GQ866" s="164"/>
      <c r="GR866" s="164"/>
      <c r="GS866" s="164"/>
      <c r="GT866" s="164"/>
      <c r="GU866" s="164"/>
      <c r="GV866" s="164"/>
      <c r="GW866" s="164"/>
      <c r="GX866" s="164"/>
      <c r="GY866" s="164"/>
      <c r="GZ866" s="164"/>
      <c r="HA866" s="1"/>
      <c r="HB866" s="1"/>
    </row>
    <row r="867" spans="1:210" ht="4.2" customHeight="1">
      <c r="A867" s="1"/>
      <c r="B867" s="1"/>
      <c r="C867" s="1"/>
      <c r="D867" s="14"/>
      <c r="E867" s="264"/>
      <c r="F867" s="14"/>
      <c r="G867" s="304"/>
      <c r="H867" s="14"/>
      <c r="I867" s="14"/>
      <c r="J867" s="14"/>
      <c r="K867" s="14"/>
      <c r="L867" s="14"/>
      <c r="M867" s="15"/>
      <c r="N867" s="14"/>
      <c r="O867" s="14"/>
      <c r="P867" s="15"/>
      <c r="Q867" s="14"/>
      <c r="R867" s="14"/>
      <c r="S867" s="15"/>
      <c r="T867" s="180"/>
      <c r="U867" s="24"/>
      <c r="V867" s="1"/>
      <c r="W867" s="12"/>
      <c r="X867" s="10"/>
      <c r="Y867" s="46"/>
      <c r="Z867" s="93"/>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4"/>
      <c r="BB867" s="94"/>
      <c r="BC867" s="94"/>
      <c r="BD867" s="94"/>
      <c r="BE867" s="94"/>
      <c r="BF867" s="94"/>
      <c r="BG867" s="94"/>
      <c r="BH867" s="94"/>
      <c r="BI867" s="94"/>
      <c r="BJ867" s="94"/>
      <c r="BK867" s="94"/>
      <c r="BL867" s="94"/>
      <c r="BM867" s="94"/>
      <c r="BN867" s="94"/>
      <c r="BO867" s="94"/>
      <c r="BP867" s="94"/>
      <c r="BQ867" s="94"/>
      <c r="BR867" s="94"/>
      <c r="BS867" s="94"/>
      <c r="BT867" s="94"/>
      <c r="BU867" s="94"/>
      <c r="BV867" s="94"/>
      <c r="BW867" s="94"/>
      <c r="BX867" s="94"/>
      <c r="BY867" s="94"/>
      <c r="BZ867" s="94"/>
      <c r="CA867" s="94"/>
      <c r="CB867" s="94"/>
      <c r="CC867" s="94"/>
      <c r="CD867" s="94"/>
      <c r="CE867" s="94"/>
      <c r="CF867" s="94"/>
      <c r="CG867" s="94"/>
      <c r="CH867" s="94"/>
      <c r="CI867" s="94"/>
      <c r="CJ867" s="94"/>
      <c r="CK867" s="94"/>
      <c r="CL867" s="94"/>
      <c r="CM867" s="94"/>
      <c r="CN867" s="94"/>
      <c r="CO867" s="94"/>
      <c r="CP867" s="94"/>
      <c r="CQ867" s="94"/>
      <c r="CR867" s="94"/>
      <c r="CS867" s="94"/>
      <c r="CT867" s="94"/>
      <c r="CU867" s="94"/>
      <c r="CV867" s="94"/>
      <c r="CW867" s="94"/>
      <c r="CX867" s="94"/>
      <c r="CY867" s="94"/>
      <c r="CZ867" s="94"/>
      <c r="DA867" s="94"/>
      <c r="DB867" s="94"/>
      <c r="DC867" s="94"/>
      <c r="DD867" s="94"/>
      <c r="DE867" s="94"/>
      <c r="DF867" s="94"/>
      <c r="DG867" s="94"/>
      <c r="DH867" s="94"/>
      <c r="DI867" s="94"/>
      <c r="DJ867" s="94"/>
      <c r="DK867" s="94"/>
      <c r="DL867" s="94"/>
      <c r="DM867" s="94"/>
      <c r="DN867" s="94"/>
      <c r="DO867" s="94"/>
      <c r="DP867" s="94"/>
      <c r="DQ867" s="94"/>
      <c r="DR867" s="94"/>
      <c r="DS867" s="94"/>
      <c r="DT867" s="94"/>
      <c r="DU867" s="94"/>
      <c r="DV867" s="94"/>
      <c r="DW867" s="94"/>
      <c r="DX867" s="94"/>
      <c r="DY867" s="94"/>
      <c r="DZ867" s="94"/>
      <c r="EA867" s="94"/>
      <c r="EB867" s="94"/>
      <c r="EC867" s="94"/>
      <c r="ED867" s="94"/>
      <c r="EE867" s="94"/>
      <c r="EF867" s="94"/>
      <c r="EG867" s="94"/>
      <c r="EH867" s="94"/>
      <c r="EI867" s="94"/>
      <c r="EJ867" s="94"/>
      <c r="EK867" s="94"/>
      <c r="EL867" s="94"/>
      <c r="EM867" s="94"/>
      <c r="EN867" s="94"/>
      <c r="EO867" s="94"/>
      <c r="EP867" s="94"/>
      <c r="EQ867" s="94"/>
      <c r="ER867" s="94"/>
      <c r="ES867" s="94"/>
      <c r="ET867" s="94"/>
      <c r="EU867" s="94"/>
      <c r="EV867" s="94"/>
      <c r="EW867" s="94"/>
      <c r="EX867" s="94"/>
      <c r="EY867" s="94"/>
      <c r="EZ867" s="94"/>
      <c r="FA867" s="94"/>
      <c r="FB867" s="94"/>
      <c r="FC867" s="94"/>
      <c r="FD867" s="94"/>
      <c r="FE867" s="94"/>
      <c r="FF867" s="94"/>
      <c r="FG867" s="94"/>
      <c r="FH867" s="94"/>
      <c r="FI867" s="94"/>
      <c r="FJ867" s="94"/>
      <c r="FK867" s="94"/>
      <c r="FL867" s="94"/>
      <c r="FM867" s="94"/>
      <c r="FN867" s="94"/>
      <c r="FO867" s="94"/>
      <c r="FP867" s="94"/>
      <c r="FQ867" s="94"/>
      <c r="FR867" s="94"/>
      <c r="FS867" s="94"/>
      <c r="FT867" s="94"/>
      <c r="FU867" s="94"/>
      <c r="FV867" s="94"/>
      <c r="FW867" s="94"/>
      <c r="FX867" s="94"/>
      <c r="FY867" s="94"/>
      <c r="FZ867" s="94"/>
      <c r="GA867" s="94"/>
      <c r="GB867" s="94"/>
      <c r="GC867" s="94"/>
      <c r="GD867" s="94"/>
      <c r="GE867" s="94"/>
      <c r="GF867" s="94"/>
      <c r="GG867" s="94"/>
      <c r="GH867" s="94"/>
      <c r="GI867" s="94"/>
      <c r="GJ867" s="94"/>
      <c r="GK867" s="94"/>
      <c r="GL867" s="94"/>
      <c r="GM867" s="94"/>
      <c r="GN867" s="94"/>
      <c r="GO867" s="94"/>
      <c r="GP867" s="94"/>
      <c r="GQ867" s="94"/>
      <c r="GR867" s="94"/>
      <c r="GS867" s="94"/>
      <c r="GT867" s="94"/>
      <c r="GU867" s="94"/>
      <c r="GV867" s="94"/>
      <c r="GW867" s="94"/>
      <c r="GX867" s="94"/>
      <c r="GY867" s="94"/>
      <c r="GZ867" s="94"/>
      <c r="HA867" s="1"/>
      <c r="HB867" s="1"/>
    </row>
    <row r="868" spans="1:210">
      <c r="A868" s="1"/>
      <c r="B868" s="1"/>
      <c r="C868" s="197" t="s">
        <v>69</v>
      </c>
      <c r="D868" s="196" t="s">
        <v>70</v>
      </c>
      <c r="E868" s="263"/>
      <c r="F868" s="48"/>
      <c r="G868" s="231" t="s">
        <v>6</v>
      </c>
      <c r="H868" s="1"/>
      <c r="I868" s="1" t="s">
        <v>217</v>
      </c>
      <c r="J868" s="1"/>
      <c r="K868" s="1"/>
      <c r="L868" s="1"/>
      <c r="M868" s="5"/>
      <c r="N868" s="19"/>
      <c r="O868" s="1"/>
      <c r="P868" s="5"/>
      <c r="Q868" s="1" t="s">
        <v>26</v>
      </c>
      <c r="R868" s="1"/>
      <c r="S868" s="5" t="s">
        <v>6</v>
      </c>
      <c r="T868" s="202"/>
      <c r="U868" s="24"/>
      <c r="V868" s="1"/>
      <c r="W868" s="12"/>
      <c r="X868" s="10"/>
      <c r="Y868" s="46"/>
      <c r="Z868" s="93"/>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4"/>
      <c r="BB868" s="94"/>
      <c r="BC868" s="94"/>
      <c r="BD868" s="94"/>
      <c r="BE868" s="94"/>
      <c r="BF868" s="94"/>
      <c r="BG868" s="94"/>
      <c r="BH868" s="94"/>
      <c r="BI868" s="94"/>
      <c r="BJ868" s="94"/>
      <c r="BK868" s="94"/>
      <c r="BL868" s="94"/>
      <c r="BM868" s="94"/>
      <c r="BN868" s="94"/>
      <c r="BO868" s="94"/>
      <c r="BP868" s="94"/>
      <c r="BQ868" s="94"/>
      <c r="BR868" s="94"/>
      <c r="BS868" s="94"/>
      <c r="BT868" s="94"/>
      <c r="BU868" s="94"/>
      <c r="BV868" s="94"/>
      <c r="BW868" s="94"/>
      <c r="BX868" s="94"/>
      <c r="BY868" s="94"/>
      <c r="BZ868" s="94"/>
      <c r="CA868" s="94"/>
      <c r="CB868" s="94"/>
      <c r="CC868" s="94"/>
      <c r="CD868" s="94"/>
      <c r="CE868" s="94"/>
      <c r="CF868" s="94"/>
      <c r="CG868" s="94"/>
      <c r="CH868" s="94"/>
      <c r="CI868" s="94"/>
      <c r="CJ868" s="94"/>
      <c r="CK868" s="94"/>
      <c r="CL868" s="94"/>
      <c r="CM868" s="94"/>
      <c r="CN868" s="94"/>
      <c r="CO868" s="94"/>
      <c r="CP868" s="94"/>
      <c r="CQ868" s="94"/>
      <c r="CR868" s="94"/>
      <c r="CS868" s="94"/>
      <c r="CT868" s="94"/>
      <c r="CU868" s="94"/>
      <c r="CV868" s="94"/>
      <c r="CW868" s="94"/>
      <c r="CX868" s="94"/>
      <c r="CY868" s="94"/>
      <c r="CZ868" s="94"/>
      <c r="DA868" s="94"/>
      <c r="DB868" s="94"/>
      <c r="DC868" s="94"/>
      <c r="DD868" s="94"/>
      <c r="DE868" s="94"/>
      <c r="DF868" s="94"/>
      <c r="DG868" s="94"/>
      <c r="DH868" s="94"/>
      <c r="DI868" s="94"/>
      <c r="DJ868" s="94"/>
      <c r="DK868" s="94"/>
      <c r="DL868" s="94"/>
      <c r="DM868" s="94"/>
      <c r="DN868" s="94"/>
      <c r="DO868" s="94"/>
      <c r="DP868" s="94"/>
      <c r="DQ868" s="94"/>
      <c r="DR868" s="94"/>
      <c r="DS868" s="94"/>
      <c r="DT868" s="94"/>
      <c r="DU868" s="94"/>
      <c r="DV868" s="94"/>
      <c r="DW868" s="94"/>
      <c r="DX868" s="94"/>
      <c r="DY868" s="94"/>
      <c r="DZ868" s="94"/>
      <c r="EA868" s="94"/>
      <c r="EB868" s="94"/>
      <c r="EC868" s="94"/>
      <c r="ED868" s="94"/>
      <c r="EE868" s="94"/>
      <c r="EF868" s="94"/>
      <c r="EG868" s="94"/>
      <c r="EH868" s="94"/>
      <c r="EI868" s="94"/>
      <c r="EJ868" s="94"/>
      <c r="EK868" s="94"/>
      <c r="EL868" s="94"/>
      <c r="EM868" s="94"/>
      <c r="EN868" s="94"/>
      <c r="EO868" s="94"/>
      <c r="EP868" s="94"/>
      <c r="EQ868" s="94"/>
      <c r="ER868" s="94"/>
      <c r="ES868" s="94"/>
      <c r="ET868" s="94"/>
      <c r="EU868" s="94"/>
      <c r="EV868" s="94"/>
      <c r="EW868" s="94"/>
      <c r="EX868" s="94"/>
      <c r="EY868" s="94"/>
      <c r="EZ868" s="94"/>
      <c r="FA868" s="94"/>
      <c r="FB868" s="94"/>
      <c r="FC868" s="94"/>
      <c r="FD868" s="94"/>
      <c r="FE868" s="94"/>
      <c r="FF868" s="94"/>
      <c r="FG868" s="94"/>
      <c r="FH868" s="94"/>
      <c r="FI868" s="94"/>
      <c r="FJ868" s="94"/>
      <c r="FK868" s="94"/>
      <c r="FL868" s="94"/>
      <c r="FM868" s="94"/>
      <c r="FN868" s="94"/>
      <c r="FO868" s="94"/>
      <c r="FP868" s="94"/>
      <c r="FQ868" s="94"/>
      <c r="FR868" s="94"/>
      <c r="FS868" s="94"/>
      <c r="FT868" s="94"/>
      <c r="FU868" s="94"/>
      <c r="FV868" s="94"/>
      <c r="FW868" s="94"/>
      <c r="FX868" s="94"/>
      <c r="FY868" s="94"/>
      <c r="FZ868" s="94"/>
      <c r="GA868" s="94"/>
      <c r="GB868" s="94"/>
      <c r="GC868" s="94"/>
      <c r="GD868" s="94"/>
      <c r="GE868" s="94"/>
      <c r="GF868" s="94"/>
      <c r="GG868" s="94"/>
      <c r="GH868" s="94"/>
      <c r="GI868" s="94"/>
      <c r="GJ868" s="94"/>
      <c r="GK868" s="94"/>
      <c r="GL868" s="94"/>
      <c r="GM868" s="94"/>
      <c r="GN868" s="94"/>
      <c r="GO868" s="94"/>
      <c r="GP868" s="94"/>
      <c r="GQ868" s="94"/>
      <c r="GR868" s="94"/>
      <c r="GS868" s="94"/>
      <c r="GT868" s="94"/>
      <c r="GU868" s="94"/>
      <c r="GV868" s="94"/>
      <c r="GW868" s="94"/>
      <c r="GX868" s="94"/>
      <c r="GY868" s="94"/>
      <c r="GZ868" s="94"/>
      <c r="HA868" s="1"/>
      <c r="HB868" s="1"/>
    </row>
    <row r="869" spans="1:210" ht="4.2" customHeight="1">
      <c r="A869" s="1"/>
      <c r="B869" s="1"/>
      <c r="C869" s="1"/>
      <c r="D869" s="1"/>
      <c r="E869" s="263"/>
      <c r="F869" s="48"/>
      <c r="G869" s="231"/>
      <c r="H869" s="1"/>
      <c r="I869" s="1"/>
      <c r="J869" s="1"/>
      <c r="K869" s="1"/>
      <c r="L869" s="1"/>
      <c r="M869" s="5"/>
      <c r="N869" s="19"/>
      <c r="O869" s="1"/>
      <c r="P869" s="5"/>
      <c r="Q869" s="1"/>
      <c r="R869" s="1"/>
      <c r="S869" s="5"/>
      <c r="T869" s="7"/>
      <c r="U869" s="24"/>
      <c r="V869" s="1"/>
      <c r="W869" s="12"/>
      <c r="X869" s="10"/>
      <c r="Y869" s="46"/>
      <c r="Z869" s="93"/>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4"/>
      <c r="BB869" s="94"/>
      <c r="BC869" s="94"/>
      <c r="BD869" s="94"/>
      <c r="BE869" s="94"/>
      <c r="BF869" s="94"/>
      <c r="BG869" s="94"/>
      <c r="BH869" s="94"/>
      <c r="BI869" s="94"/>
      <c r="BJ869" s="94"/>
      <c r="BK869" s="94"/>
      <c r="BL869" s="94"/>
      <c r="BM869" s="94"/>
      <c r="BN869" s="94"/>
      <c r="BO869" s="94"/>
      <c r="BP869" s="94"/>
      <c r="BQ869" s="94"/>
      <c r="BR869" s="94"/>
      <c r="BS869" s="94"/>
      <c r="BT869" s="94"/>
      <c r="BU869" s="94"/>
      <c r="BV869" s="94"/>
      <c r="BW869" s="94"/>
      <c r="BX869" s="94"/>
      <c r="BY869" s="94"/>
      <c r="BZ869" s="94"/>
      <c r="CA869" s="94"/>
      <c r="CB869" s="94"/>
      <c r="CC869" s="94"/>
      <c r="CD869" s="94"/>
      <c r="CE869" s="94"/>
      <c r="CF869" s="94"/>
      <c r="CG869" s="94"/>
      <c r="CH869" s="94"/>
      <c r="CI869" s="94"/>
      <c r="CJ869" s="94"/>
      <c r="CK869" s="94"/>
      <c r="CL869" s="94"/>
      <c r="CM869" s="94"/>
      <c r="CN869" s="94"/>
      <c r="CO869" s="94"/>
      <c r="CP869" s="94"/>
      <c r="CQ869" s="94"/>
      <c r="CR869" s="94"/>
      <c r="CS869" s="94"/>
      <c r="CT869" s="94"/>
      <c r="CU869" s="94"/>
      <c r="CV869" s="94"/>
      <c r="CW869" s="94"/>
      <c r="CX869" s="94"/>
      <c r="CY869" s="94"/>
      <c r="CZ869" s="94"/>
      <c r="DA869" s="94"/>
      <c r="DB869" s="94"/>
      <c r="DC869" s="94"/>
      <c r="DD869" s="94"/>
      <c r="DE869" s="94"/>
      <c r="DF869" s="94"/>
      <c r="DG869" s="94"/>
      <c r="DH869" s="94"/>
      <c r="DI869" s="94"/>
      <c r="DJ869" s="94"/>
      <c r="DK869" s="94"/>
      <c r="DL869" s="94"/>
      <c r="DM869" s="94"/>
      <c r="DN869" s="94"/>
      <c r="DO869" s="94"/>
      <c r="DP869" s="94"/>
      <c r="DQ869" s="94"/>
      <c r="DR869" s="94"/>
      <c r="DS869" s="94"/>
      <c r="DT869" s="94"/>
      <c r="DU869" s="94"/>
      <c r="DV869" s="94"/>
      <c r="DW869" s="94"/>
      <c r="DX869" s="94"/>
      <c r="DY869" s="94"/>
      <c r="DZ869" s="94"/>
      <c r="EA869" s="94"/>
      <c r="EB869" s="94"/>
      <c r="EC869" s="94"/>
      <c r="ED869" s="94"/>
      <c r="EE869" s="94"/>
      <c r="EF869" s="94"/>
      <c r="EG869" s="94"/>
      <c r="EH869" s="94"/>
      <c r="EI869" s="94"/>
      <c r="EJ869" s="94"/>
      <c r="EK869" s="94"/>
      <c r="EL869" s="94"/>
      <c r="EM869" s="94"/>
      <c r="EN869" s="94"/>
      <c r="EO869" s="94"/>
      <c r="EP869" s="94"/>
      <c r="EQ869" s="94"/>
      <c r="ER869" s="94"/>
      <c r="ES869" s="94"/>
      <c r="ET869" s="94"/>
      <c r="EU869" s="94"/>
      <c r="EV869" s="94"/>
      <c r="EW869" s="94"/>
      <c r="EX869" s="94"/>
      <c r="EY869" s="94"/>
      <c r="EZ869" s="94"/>
      <c r="FA869" s="94"/>
      <c r="FB869" s="94"/>
      <c r="FC869" s="94"/>
      <c r="FD869" s="94"/>
      <c r="FE869" s="94"/>
      <c r="FF869" s="94"/>
      <c r="FG869" s="94"/>
      <c r="FH869" s="94"/>
      <c r="FI869" s="94"/>
      <c r="FJ869" s="94"/>
      <c r="FK869" s="94"/>
      <c r="FL869" s="94"/>
      <c r="FM869" s="94"/>
      <c r="FN869" s="94"/>
      <c r="FO869" s="94"/>
      <c r="FP869" s="94"/>
      <c r="FQ869" s="94"/>
      <c r="FR869" s="94"/>
      <c r="FS869" s="94"/>
      <c r="FT869" s="94"/>
      <c r="FU869" s="94"/>
      <c r="FV869" s="94"/>
      <c r="FW869" s="94"/>
      <c r="FX869" s="94"/>
      <c r="FY869" s="94"/>
      <c r="FZ869" s="94"/>
      <c r="GA869" s="94"/>
      <c r="GB869" s="94"/>
      <c r="GC869" s="94"/>
      <c r="GD869" s="94"/>
      <c r="GE869" s="94"/>
      <c r="GF869" s="94"/>
      <c r="GG869" s="94"/>
      <c r="GH869" s="94"/>
      <c r="GI869" s="94"/>
      <c r="GJ869" s="94"/>
      <c r="GK869" s="94"/>
      <c r="GL869" s="94"/>
      <c r="GM869" s="94"/>
      <c r="GN869" s="94"/>
      <c r="GO869" s="94"/>
      <c r="GP869" s="94"/>
      <c r="GQ869" s="94"/>
      <c r="GR869" s="94"/>
      <c r="GS869" s="94"/>
      <c r="GT869" s="94"/>
      <c r="GU869" s="94"/>
      <c r="GV869" s="94"/>
      <c r="GW869" s="94"/>
      <c r="GX869" s="94"/>
      <c r="GY869" s="94"/>
      <c r="GZ869" s="94"/>
      <c r="HA869" s="1"/>
      <c r="HB869" s="1"/>
    </row>
    <row r="870" spans="1:210" s="23" customFormat="1">
      <c r="A870" s="19"/>
      <c r="B870" s="19"/>
      <c r="C870" s="19"/>
      <c r="D870" s="19"/>
      <c r="E870" s="269"/>
      <c r="F870" s="52"/>
      <c r="G870" s="232"/>
      <c r="H870" s="19"/>
      <c r="I870" s="19" t="str">
        <f>$I$65</f>
        <v>скорость прироста</v>
      </c>
      <c r="J870" s="19"/>
      <c r="K870" s="19"/>
      <c r="L870" s="19"/>
      <c r="M870" s="20"/>
      <c r="N870" s="19"/>
      <c r="O870" s="19"/>
      <c r="P870" s="20"/>
      <c r="Q870" s="19" t="s">
        <v>12</v>
      </c>
      <c r="R870" s="19"/>
      <c r="S870" s="20" t="s">
        <v>6</v>
      </c>
      <c r="T870" s="204"/>
      <c r="U870" s="26" t="s">
        <v>7</v>
      </c>
      <c r="V870" s="19"/>
      <c r="W870" s="21"/>
      <c r="X870" s="22"/>
      <c r="Y870" s="47"/>
      <c r="Z870" s="96"/>
      <c r="AA870" s="97"/>
      <c r="AB870" s="97"/>
      <c r="AC870" s="97"/>
      <c r="AD870" s="97"/>
      <c r="AE870" s="97"/>
      <c r="AF870" s="97"/>
      <c r="AG870" s="97"/>
      <c r="AH870" s="97"/>
      <c r="AI870" s="97"/>
      <c r="AJ870" s="97"/>
      <c r="AK870" s="97"/>
      <c r="AL870" s="97"/>
      <c r="AM870" s="97"/>
      <c r="AN870" s="97"/>
      <c r="AO870" s="97"/>
      <c r="AP870" s="97"/>
      <c r="AQ870" s="97"/>
      <c r="AR870" s="97"/>
      <c r="AS870" s="97"/>
      <c r="AT870" s="97"/>
      <c r="AU870" s="97"/>
      <c r="AV870" s="97"/>
      <c r="AW870" s="97"/>
      <c r="AX870" s="97"/>
      <c r="AY870" s="97"/>
      <c r="AZ870" s="97"/>
      <c r="BA870" s="97"/>
      <c r="BB870" s="97"/>
      <c r="BC870" s="97"/>
      <c r="BD870" s="97"/>
      <c r="BE870" s="97"/>
      <c r="BF870" s="97"/>
      <c r="BG870" s="97"/>
      <c r="BH870" s="97"/>
      <c r="BI870" s="97"/>
      <c r="BJ870" s="97"/>
      <c r="BK870" s="97"/>
      <c r="BL870" s="97"/>
      <c r="BM870" s="97"/>
      <c r="BN870" s="97"/>
      <c r="BO870" s="97"/>
      <c r="BP870" s="97"/>
      <c r="BQ870" s="97"/>
      <c r="BR870" s="97"/>
      <c r="BS870" s="97"/>
      <c r="BT870" s="97"/>
      <c r="BU870" s="97"/>
      <c r="BV870" s="97"/>
      <c r="BW870" s="97"/>
      <c r="BX870" s="97"/>
      <c r="BY870" s="97"/>
      <c r="BZ870" s="97"/>
      <c r="CA870" s="97"/>
      <c r="CB870" s="97"/>
      <c r="CC870" s="97"/>
      <c r="CD870" s="97"/>
      <c r="CE870" s="97"/>
      <c r="CF870" s="97"/>
      <c r="CG870" s="97"/>
      <c r="CH870" s="97"/>
      <c r="CI870" s="97"/>
      <c r="CJ870" s="97"/>
      <c r="CK870" s="97"/>
      <c r="CL870" s="97"/>
      <c r="CM870" s="97"/>
      <c r="CN870" s="97"/>
      <c r="CO870" s="97"/>
      <c r="CP870" s="97"/>
      <c r="CQ870" s="97"/>
      <c r="CR870" s="97"/>
      <c r="CS870" s="97"/>
      <c r="CT870" s="97"/>
      <c r="CU870" s="97"/>
      <c r="CV870" s="97"/>
      <c r="CW870" s="97"/>
      <c r="CX870" s="97"/>
      <c r="CY870" s="97"/>
      <c r="CZ870" s="97"/>
      <c r="DA870" s="97"/>
      <c r="DB870" s="97"/>
      <c r="DC870" s="97"/>
      <c r="DD870" s="97"/>
      <c r="DE870" s="97"/>
      <c r="DF870" s="97"/>
      <c r="DG870" s="97"/>
      <c r="DH870" s="97"/>
      <c r="DI870" s="97"/>
      <c r="DJ870" s="97"/>
      <c r="DK870" s="97"/>
      <c r="DL870" s="97"/>
      <c r="DM870" s="97"/>
      <c r="DN870" s="97"/>
      <c r="DO870" s="97"/>
      <c r="DP870" s="97"/>
      <c r="DQ870" s="97"/>
      <c r="DR870" s="97"/>
      <c r="DS870" s="97"/>
      <c r="DT870" s="97"/>
      <c r="DU870" s="97"/>
      <c r="DV870" s="97"/>
      <c r="DW870" s="97"/>
      <c r="DX870" s="97"/>
      <c r="DY870" s="97"/>
      <c r="DZ870" s="97"/>
      <c r="EA870" s="97"/>
      <c r="EB870" s="97"/>
      <c r="EC870" s="97"/>
      <c r="ED870" s="97"/>
      <c r="EE870" s="97"/>
      <c r="EF870" s="97"/>
      <c r="EG870" s="97"/>
      <c r="EH870" s="97"/>
      <c r="EI870" s="97"/>
      <c r="EJ870" s="97"/>
      <c r="EK870" s="97"/>
      <c r="EL870" s="97"/>
      <c r="EM870" s="97"/>
      <c r="EN870" s="97"/>
      <c r="EO870" s="97"/>
      <c r="EP870" s="97"/>
      <c r="EQ870" s="97"/>
      <c r="ER870" s="97"/>
      <c r="ES870" s="97"/>
      <c r="ET870" s="97"/>
      <c r="EU870" s="97"/>
      <c r="EV870" s="97"/>
      <c r="EW870" s="97"/>
      <c r="EX870" s="97"/>
      <c r="EY870" s="97"/>
      <c r="EZ870" s="97"/>
      <c r="FA870" s="97"/>
      <c r="FB870" s="97"/>
      <c r="FC870" s="97"/>
      <c r="FD870" s="97"/>
      <c r="FE870" s="97"/>
      <c r="FF870" s="97"/>
      <c r="FG870" s="97"/>
      <c r="FH870" s="97"/>
      <c r="FI870" s="97"/>
      <c r="FJ870" s="97"/>
      <c r="FK870" s="97"/>
      <c r="FL870" s="97"/>
      <c r="FM870" s="97"/>
      <c r="FN870" s="97"/>
      <c r="FO870" s="97"/>
      <c r="FP870" s="97"/>
      <c r="FQ870" s="97"/>
      <c r="FR870" s="97"/>
      <c r="FS870" s="97"/>
      <c r="FT870" s="97"/>
      <c r="FU870" s="97"/>
      <c r="FV870" s="97"/>
      <c r="FW870" s="97"/>
      <c r="FX870" s="97"/>
      <c r="FY870" s="97"/>
      <c r="FZ870" s="97"/>
      <c r="GA870" s="97"/>
      <c r="GB870" s="97"/>
      <c r="GC870" s="97"/>
      <c r="GD870" s="97"/>
      <c r="GE870" s="97"/>
      <c r="GF870" s="97"/>
      <c r="GG870" s="97"/>
      <c r="GH870" s="97"/>
      <c r="GI870" s="97"/>
      <c r="GJ870" s="97"/>
      <c r="GK870" s="97"/>
      <c r="GL870" s="97"/>
      <c r="GM870" s="97"/>
      <c r="GN870" s="97"/>
      <c r="GO870" s="97"/>
      <c r="GP870" s="97"/>
      <c r="GQ870" s="97"/>
      <c r="GR870" s="97"/>
      <c r="GS870" s="97"/>
      <c r="GT870" s="97"/>
      <c r="GU870" s="97"/>
      <c r="GV870" s="97"/>
      <c r="GW870" s="97"/>
      <c r="GX870" s="97"/>
      <c r="GY870" s="97"/>
      <c r="GZ870" s="97"/>
      <c r="HA870" s="19"/>
      <c r="HB870" s="19"/>
    </row>
    <row r="871" spans="1:210" ht="4.2" customHeight="1">
      <c r="A871" s="1"/>
      <c r="B871" s="1"/>
      <c r="C871" s="1"/>
      <c r="D871" s="1"/>
      <c r="E871" s="263"/>
      <c r="F871" s="48"/>
      <c r="G871" s="231"/>
      <c r="H871" s="1"/>
      <c r="I871" s="1"/>
      <c r="J871" s="1"/>
      <c r="K871" s="1"/>
      <c r="L871" s="1"/>
      <c r="M871" s="5"/>
      <c r="N871" s="19"/>
      <c r="O871" s="1"/>
      <c r="P871" s="5"/>
      <c r="Q871" s="1"/>
      <c r="R871" s="1"/>
      <c r="S871" s="5"/>
      <c r="T871" s="7"/>
      <c r="U871" s="24"/>
      <c r="V871" s="1"/>
      <c r="W871" s="12"/>
      <c r="X871" s="10"/>
      <c r="Y871" s="46"/>
      <c r="Z871" s="93"/>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4"/>
      <c r="BB871" s="94"/>
      <c r="BC871" s="94"/>
      <c r="BD871" s="94"/>
      <c r="BE871" s="94"/>
      <c r="BF871" s="94"/>
      <c r="BG871" s="94"/>
      <c r="BH871" s="94"/>
      <c r="BI871" s="94"/>
      <c r="BJ871" s="94"/>
      <c r="BK871" s="94"/>
      <c r="BL871" s="94"/>
      <c r="BM871" s="94"/>
      <c r="BN871" s="94"/>
      <c r="BO871" s="94"/>
      <c r="BP871" s="94"/>
      <c r="BQ871" s="94"/>
      <c r="BR871" s="94"/>
      <c r="BS871" s="94"/>
      <c r="BT871" s="94"/>
      <c r="BU871" s="94"/>
      <c r="BV871" s="94"/>
      <c r="BW871" s="94"/>
      <c r="BX871" s="94"/>
      <c r="BY871" s="94"/>
      <c r="BZ871" s="94"/>
      <c r="CA871" s="94"/>
      <c r="CB871" s="94"/>
      <c r="CC871" s="94"/>
      <c r="CD871" s="94"/>
      <c r="CE871" s="94"/>
      <c r="CF871" s="94"/>
      <c r="CG871" s="94"/>
      <c r="CH871" s="94"/>
      <c r="CI871" s="94"/>
      <c r="CJ871" s="94"/>
      <c r="CK871" s="94"/>
      <c r="CL871" s="94"/>
      <c r="CM871" s="94"/>
      <c r="CN871" s="94"/>
      <c r="CO871" s="94"/>
      <c r="CP871" s="94"/>
      <c r="CQ871" s="94"/>
      <c r="CR871" s="94"/>
      <c r="CS871" s="94"/>
      <c r="CT871" s="94"/>
      <c r="CU871" s="94"/>
      <c r="CV871" s="94"/>
      <c r="CW871" s="94"/>
      <c r="CX871" s="94"/>
      <c r="CY871" s="94"/>
      <c r="CZ871" s="94"/>
      <c r="DA871" s="94"/>
      <c r="DB871" s="94"/>
      <c r="DC871" s="94"/>
      <c r="DD871" s="94"/>
      <c r="DE871" s="94"/>
      <c r="DF871" s="94"/>
      <c r="DG871" s="94"/>
      <c r="DH871" s="94"/>
      <c r="DI871" s="94"/>
      <c r="DJ871" s="94"/>
      <c r="DK871" s="94"/>
      <c r="DL871" s="94"/>
      <c r="DM871" s="94"/>
      <c r="DN871" s="94"/>
      <c r="DO871" s="94"/>
      <c r="DP871" s="94"/>
      <c r="DQ871" s="94"/>
      <c r="DR871" s="94"/>
      <c r="DS871" s="94"/>
      <c r="DT871" s="94"/>
      <c r="DU871" s="94"/>
      <c r="DV871" s="94"/>
      <c r="DW871" s="94"/>
      <c r="DX871" s="94"/>
      <c r="DY871" s="94"/>
      <c r="DZ871" s="94"/>
      <c r="EA871" s="94"/>
      <c r="EB871" s="94"/>
      <c r="EC871" s="94"/>
      <c r="ED871" s="94"/>
      <c r="EE871" s="94"/>
      <c r="EF871" s="94"/>
      <c r="EG871" s="94"/>
      <c r="EH871" s="94"/>
      <c r="EI871" s="94"/>
      <c r="EJ871" s="94"/>
      <c r="EK871" s="94"/>
      <c r="EL871" s="94"/>
      <c r="EM871" s="94"/>
      <c r="EN871" s="94"/>
      <c r="EO871" s="94"/>
      <c r="EP871" s="94"/>
      <c r="EQ871" s="94"/>
      <c r="ER871" s="94"/>
      <c r="ES871" s="94"/>
      <c r="ET871" s="94"/>
      <c r="EU871" s="94"/>
      <c r="EV871" s="94"/>
      <c r="EW871" s="94"/>
      <c r="EX871" s="94"/>
      <c r="EY871" s="94"/>
      <c r="EZ871" s="94"/>
      <c r="FA871" s="94"/>
      <c r="FB871" s="94"/>
      <c r="FC871" s="94"/>
      <c r="FD871" s="94"/>
      <c r="FE871" s="94"/>
      <c r="FF871" s="94"/>
      <c r="FG871" s="94"/>
      <c r="FH871" s="94"/>
      <c r="FI871" s="94"/>
      <c r="FJ871" s="94"/>
      <c r="FK871" s="94"/>
      <c r="FL871" s="94"/>
      <c r="FM871" s="94"/>
      <c r="FN871" s="94"/>
      <c r="FO871" s="94"/>
      <c r="FP871" s="94"/>
      <c r="FQ871" s="94"/>
      <c r="FR871" s="94"/>
      <c r="FS871" s="94"/>
      <c r="FT871" s="94"/>
      <c r="FU871" s="94"/>
      <c r="FV871" s="94"/>
      <c r="FW871" s="94"/>
      <c r="FX871" s="94"/>
      <c r="FY871" s="94"/>
      <c r="FZ871" s="94"/>
      <c r="GA871" s="94"/>
      <c r="GB871" s="94"/>
      <c r="GC871" s="94"/>
      <c r="GD871" s="94"/>
      <c r="GE871" s="94"/>
      <c r="GF871" s="94"/>
      <c r="GG871" s="94"/>
      <c r="GH871" s="94"/>
      <c r="GI871" s="94"/>
      <c r="GJ871" s="94"/>
      <c r="GK871" s="94"/>
      <c r="GL871" s="94"/>
      <c r="GM871" s="94"/>
      <c r="GN871" s="94"/>
      <c r="GO871" s="94"/>
      <c r="GP871" s="94"/>
      <c r="GQ871" s="94"/>
      <c r="GR871" s="94"/>
      <c r="GS871" s="94"/>
      <c r="GT871" s="94"/>
      <c r="GU871" s="94"/>
      <c r="GV871" s="94"/>
      <c r="GW871" s="94"/>
      <c r="GX871" s="94"/>
      <c r="GY871" s="94"/>
      <c r="GZ871" s="94"/>
      <c r="HA871" s="1"/>
      <c r="HB871" s="1"/>
    </row>
    <row r="872" spans="1:210" s="23" customFormat="1">
      <c r="A872" s="19"/>
      <c r="B872" s="19"/>
      <c r="C872" s="19"/>
      <c r="D872" s="19"/>
      <c r="E872" s="269"/>
      <c r="F872" s="52"/>
      <c r="G872" s="232"/>
      <c r="H872" s="19"/>
      <c r="I872" s="19" t="str">
        <f>$I$67</f>
        <v>коэффициент (q) прироста</v>
      </c>
      <c r="J872" s="19"/>
      <c r="K872" s="19"/>
      <c r="L872" s="19"/>
      <c r="M872" s="20"/>
      <c r="N872" s="19"/>
      <c r="O872" s="19"/>
      <c r="P872" s="20"/>
      <c r="Q872" s="19" t="str">
        <f>IF(T870=справочники!$E$9,"a+qx",IF(T870=справочники!$E$10,"aq^x",IF(T870=справочники!$E$11,"a^(1+qx)","??")))</f>
        <v>??</v>
      </c>
      <c r="R872" s="19"/>
      <c r="S872" s="20" t="s">
        <v>6</v>
      </c>
      <c r="T872" s="213"/>
      <c r="U872" s="26"/>
      <c r="V872" s="19"/>
      <c r="W872" s="21"/>
      <c r="X872" s="22"/>
      <c r="Y872" s="47"/>
      <c r="Z872" s="96"/>
      <c r="AA872" s="97"/>
      <c r="AB872" s="97"/>
      <c r="AC872" s="97"/>
      <c r="AD872" s="97"/>
      <c r="AE872" s="97"/>
      <c r="AF872" s="97"/>
      <c r="AG872" s="97"/>
      <c r="AH872" s="97"/>
      <c r="AI872" s="97"/>
      <c r="AJ872" s="97"/>
      <c r="AK872" s="97"/>
      <c r="AL872" s="97"/>
      <c r="AM872" s="97"/>
      <c r="AN872" s="97"/>
      <c r="AO872" s="97"/>
      <c r="AP872" s="97"/>
      <c r="AQ872" s="97"/>
      <c r="AR872" s="97"/>
      <c r="AS872" s="97"/>
      <c r="AT872" s="97"/>
      <c r="AU872" s="97"/>
      <c r="AV872" s="97"/>
      <c r="AW872" s="97"/>
      <c r="AX872" s="97"/>
      <c r="AY872" s="97"/>
      <c r="AZ872" s="97"/>
      <c r="BA872" s="97"/>
      <c r="BB872" s="97"/>
      <c r="BC872" s="97"/>
      <c r="BD872" s="97"/>
      <c r="BE872" s="97"/>
      <c r="BF872" s="97"/>
      <c r="BG872" s="97"/>
      <c r="BH872" s="97"/>
      <c r="BI872" s="97"/>
      <c r="BJ872" s="97"/>
      <c r="BK872" s="97"/>
      <c r="BL872" s="97"/>
      <c r="BM872" s="97"/>
      <c r="BN872" s="97"/>
      <c r="BO872" s="97"/>
      <c r="BP872" s="97"/>
      <c r="BQ872" s="97"/>
      <c r="BR872" s="97"/>
      <c r="BS872" s="97"/>
      <c r="BT872" s="97"/>
      <c r="BU872" s="97"/>
      <c r="BV872" s="97"/>
      <c r="BW872" s="97"/>
      <c r="BX872" s="97"/>
      <c r="BY872" s="97"/>
      <c r="BZ872" s="97"/>
      <c r="CA872" s="97"/>
      <c r="CB872" s="97"/>
      <c r="CC872" s="97"/>
      <c r="CD872" s="97"/>
      <c r="CE872" s="97"/>
      <c r="CF872" s="97"/>
      <c r="CG872" s="97"/>
      <c r="CH872" s="97"/>
      <c r="CI872" s="97"/>
      <c r="CJ872" s="97"/>
      <c r="CK872" s="97"/>
      <c r="CL872" s="97"/>
      <c r="CM872" s="97"/>
      <c r="CN872" s="97"/>
      <c r="CO872" s="97"/>
      <c r="CP872" s="97"/>
      <c r="CQ872" s="97"/>
      <c r="CR872" s="97"/>
      <c r="CS872" s="97"/>
      <c r="CT872" s="97"/>
      <c r="CU872" s="97"/>
      <c r="CV872" s="97"/>
      <c r="CW872" s="97"/>
      <c r="CX872" s="97"/>
      <c r="CY872" s="97"/>
      <c r="CZ872" s="97"/>
      <c r="DA872" s="97"/>
      <c r="DB872" s="97"/>
      <c r="DC872" s="97"/>
      <c r="DD872" s="97"/>
      <c r="DE872" s="97"/>
      <c r="DF872" s="97"/>
      <c r="DG872" s="97"/>
      <c r="DH872" s="97"/>
      <c r="DI872" s="97"/>
      <c r="DJ872" s="97"/>
      <c r="DK872" s="97"/>
      <c r="DL872" s="97"/>
      <c r="DM872" s="97"/>
      <c r="DN872" s="97"/>
      <c r="DO872" s="97"/>
      <c r="DP872" s="97"/>
      <c r="DQ872" s="97"/>
      <c r="DR872" s="97"/>
      <c r="DS872" s="97"/>
      <c r="DT872" s="97"/>
      <c r="DU872" s="97"/>
      <c r="DV872" s="97"/>
      <c r="DW872" s="97"/>
      <c r="DX872" s="97"/>
      <c r="DY872" s="97"/>
      <c r="DZ872" s="97"/>
      <c r="EA872" s="97"/>
      <c r="EB872" s="97"/>
      <c r="EC872" s="97"/>
      <c r="ED872" s="97"/>
      <c r="EE872" s="97"/>
      <c r="EF872" s="97"/>
      <c r="EG872" s="97"/>
      <c r="EH872" s="97"/>
      <c r="EI872" s="97"/>
      <c r="EJ872" s="97"/>
      <c r="EK872" s="97"/>
      <c r="EL872" s="97"/>
      <c r="EM872" s="97"/>
      <c r="EN872" s="97"/>
      <c r="EO872" s="97"/>
      <c r="EP872" s="97"/>
      <c r="EQ872" s="97"/>
      <c r="ER872" s="97"/>
      <c r="ES872" s="97"/>
      <c r="ET872" s="97"/>
      <c r="EU872" s="97"/>
      <c r="EV872" s="97"/>
      <c r="EW872" s="97"/>
      <c r="EX872" s="97"/>
      <c r="EY872" s="97"/>
      <c r="EZ872" s="97"/>
      <c r="FA872" s="97"/>
      <c r="FB872" s="97"/>
      <c r="FC872" s="97"/>
      <c r="FD872" s="97"/>
      <c r="FE872" s="97"/>
      <c r="FF872" s="97"/>
      <c r="FG872" s="97"/>
      <c r="FH872" s="97"/>
      <c r="FI872" s="97"/>
      <c r="FJ872" s="97"/>
      <c r="FK872" s="97"/>
      <c r="FL872" s="97"/>
      <c r="FM872" s="97"/>
      <c r="FN872" s="97"/>
      <c r="FO872" s="97"/>
      <c r="FP872" s="97"/>
      <c r="FQ872" s="97"/>
      <c r="FR872" s="97"/>
      <c r="FS872" s="97"/>
      <c r="FT872" s="97"/>
      <c r="FU872" s="97"/>
      <c r="FV872" s="97"/>
      <c r="FW872" s="97"/>
      <c r="FX872" s="97"/>
      <c r="FY872" s="97"/>
      <c r="FZ872" s="97"/>
      <c r="GA872" s="97"/>
      <c r="GB872" s="97"/>
      <c r="GC872" s="97"/>
      <c r="GD872" s="97"/>
      <c r="GE872" s="97"/>
      <c r="GF872" s="97"/>
      <c r="GG872" s="97"/>
      <c r="GH872" s="97"/>
      <c r="GI872" s="97"/>
      <c r="GJ872" s="97"/>
      <c r="GK872" s="97"/>
      <c r="GL872" s="97"/>
      <c r="GM872" s="97"/>
      <c r="GN872" s="97"/>
      <c r="GO872" s="97"/>
      <c r="GP872" s="97"/>
      <c r="GQ872" s="97"/>
      <c r="GR872" s="97"/>
      <c r="GS872" s="97"/>
      <c r="GT872" s="97"/>
      <c r="GU872" s="97"/>
      <c r="GV872" s="97"/>
      <c r="GW872" s="97"/>
      <c r="GX872" s="97"/>
      <c r="GY872" s="97"/>
      <c r="GZ872" s="97"/>
      <c r="HA872" s="19"/>
      <c r="HB872" s="19"/>
    </row>
    <row r="873" spans="1:210" ht="4.2" customHeight="1">
      <c r="A873" s="1"/>
      <c r="B873" s="1"/>
      <c r="C873" s="1"/>
      <c r="D873" s="1"/>
      <c r="E873" s="263"/>
      <c r="F873" s="48"/>
      <c r="G873" s="231"/>
      <c r="H873" s="1"/>
      <c r="I873" s="1"/>
      <c r="J873" s="1"/>
      <c r="K873" s="1"/>
      <c r="L873" s="1"/>
      <c r="M873" s="5"/>
      <c r="N873" s="1"/>
      <c r="O873" s="1"/>
      <c r="P873" s="5"/>
      <c r="Q873" s="1"/>
      <c r="R873" s="1"/>
      <c r="S873" s="5"/>
      <c r="T873" s="7"/>
      <c r="U873" s="24"/>
      <c r="V873" s="1"/>
      <c r="W873" s="12"/>
      <c r="X873" s="10"/>
      <c r="Y873" s="46"/>
      <c r="Z873" s="93"/>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4"/>
      <c r="BB873" s="94"/>
      <c r="BC873" s="94"/>
      <c r="BD873" s="94"/>
      <c r="BE873" s="94"/>
      <c r="BF873" s="94"/>
      <c r="BG873" s="94"/>
      <c r="BH873" s="94"/>
      <c r="BI873" s="94"/>
      <c r="BJ873" s="94"/>
      <c r="BK873" s="94"/>
      <c r="BL873" s="94"/>
      <c r="BM873" s="94"/>
      <c r="BN873" s="94"/>
      <c r="BO873" s="94"/>
      <c r="BP873" s="94"/>
      <c r="BQ873" s="94"/>
      <c r="BR873" s="94"/>
      <c r="BS873" s="94"/>
      <c r="BT873" s="94"/>
      <c r="BU873" s="94"/>
      <c r="BV873" s="94"/>
      <c r="BW873" s="94"/>
      <c r="BX873" s="94"/>
      <c r="BY873" s="94"/>
      <c r="BZ873" s="94"/>
      <c r="CA873" s="94"/>
      <c r="CB873" s="94"/>
      <c r="CC873" s="94"/>
      <c r="CD873" s="94"/>
      <c r="CE873" s="94"/>
      <c r="CF873" s="94"/>
      <c r="CG873" s="94"/>
      <c r="CH873" s="94"/>
      <c r="CI873" s="94"/>
      <c r="CJ873" s="94"/>
      <c r="CK873" s="94"/>
      <c r="CL873" s="94"/>
      <c r="CM873" s="94"/>
      <c r="CN873" s="94"/>
      <c r="CO873" s="94"/>
      <c r="CP873" s="94"/>
      <c r="CQ873" s="94"/>
      <c r="CR873" s="94"/>
      <c r="CS873" s="94"/>
      <c r="CT873" s="94"/>
      <c r="CU873" s="94"/>
      <c r="CV873" s="94"/>
      <c r="CW873" s="94"/>
      <c r="CX873" s="94"/>
      <c r="CY873" s="94"/>
      <c r="CZ873" s="94"/>
      <c r="DA873" s="94"/>
      <c r="DB873" s="94"/>
      <c r="DC873" s="94"/>
      <c r="DD873" s="94"/>
      <c r="DE873" s="94"/>
      <c r="DF873" s="94"/>
      <c r="DG873" s="94"/>
      <c r="DH873" s="94"/>
      <c r="DI873" s="94"/>
      <c r="DJ873" s="94"/>
      <c r="DK873" s="94"/>
      <c r="DL873" s="94"/>
      <c r="DM873" s="94"/>
      <c r="DN873" s="94"/>
      <c r="DO873" s="94"/>
      <c r="DP873" s="94"/>
      <c r="DQ873" s="94"/>
      <c r="DR873" s="94"/>
      <c r="DS873" s="94"/>
      <c r="DT873" s="94"/>
      <c r="DU873" s="94"/>
      <c r="DV873" s="94"/>
      <c r="DW873" s="94"/>
      <c r="DX873" s="94"/>
      <c r="DY873" s="94"/>
      <c r="DZ873" s="94"/>
      <c r="EA873" s="94"/>
      <c r="EB873" s="94"/>
      <c r="EC873" s="94"/>
      <c r="ED873" s="94"/>
      <c r="EE873" s="94"/>
      <c r="EF873" s="94"/>
      <c r="EG873" s="94"/>
      <c r="EH873" s="94"/>
      <c r="EI873" s="94"/>
      <c r="EJ873" s="94"/>
      <c r="EK873" s="94"/>
      <c r="EL873" s="94"/>
      <c r="EM873" s="94"/>
      <c r="EN873" s="94"/>
      <c r="EO873" s="94"/>
      <c r="EP873" s="94"/>
      <c r="EQ873" s="94"/>
      <c r="ER873" s="94"/>
      <c r="ES873" s="94"/>
      <c r="ET873" s="94"/>
      <c r="EU873" s="94"/>
      <c r="EV873" s="94"/>
      <c r="EW873" s="94"/>
      <c r="EX873" s="94"/>
      <c r="EY873" s="94"/>
      <c r="EZ873" s="94"/>
      <c r="FA873" s="94"/>
      <c r="FB873" s="94"/>
      <c r="FC873" s="94"/>
      <c r="FD873" s="94"/>
      <c r="FE873" s="94"/>
      <c r="FF873" s="94"/>
      <c r="FG873" s="94"/>
      <c r="FH873" s="94"/>
      <c r="FI873" s="94"/>
      <c r="FJ873" s="94"/>
      <c r="FK873" s="94"/>
      <c r="FL873" s="94"/>
      <c r="FM873" s="94"/>
      <c r="FN873" s="94"/>
      <c r="FO873" s="94"/>
      <c r="FP873" s="94"/>
      <c r="FQ873" s="94"/>
      <c r="FR873" s="94"/>
      <c r="FS873" s="94"/>
      <c r="FT873" s="94"/>
      <c r="FU873" s="94"/>
      <c r="FV873" s="94"/>
      <c r="FW873" s="94"/>
      <c r="FX873" s="94"/>
      <c r="FY873" s="94"/>
      <c r="FZ873" s="94"/>
      <c r="GA873" s="94"/>
      <c r="GB873" s="94"/>
      <c r="GC873" s="94"/>
      <c r="GD873" s="94"/>
      <c r="GE873" s="94"/>
      <c r="GF873" s="94"/>
      <c r="GG873" s="94"/>
      <c r="GH873" s="94"/>
      <c r="GI873" s="94"/>
      <c r="GJ873" s="94"/>
      <c r="GK873" s="94"/>
      <c r="GL873" s="94"/>
      <c r="GM873" s="94"/>
      <c r="GN873" s="94"/>
      <c r="GO873" s="94"/>
      <c r="GP873" s="94"/>
      <c r="GQ873" s="94"/>
      <c r="GR873" s="94"/>
      <c r="GS873" s="94"/>
      <c r="GT873" s="94"/>
      <c r="GU873" s="94"/>
      <c r="GV873" s="94"/>
      <c r="GW873" s="94"/>
      <c r="GX873" s="94"/>
      <c r="GY873" s="94"/>
      <c r="GZ873" s="94"/>
      <c r="HA873" s="1"/>
      <c r="HB873" s="1"/>
    </row>
    <row r="874" spans="1:210" s="23" customFormat="1">
      <c r="A874" s="19"/>
      <c r="B874" s="19"/>
      <c r="C874" s="19"/>
      <c r="D874" s="19"/>
      <c r="E874" s="269"/>
      <c r="F874" s="52"/>
      <c r="G874" s="232"/>
      <c r="H874" s="19"/>
      <c r="I874" s="19" t="str">
        <f>справочники!$T$6</f>
        <v>частота прироста</v>
      </c>
      <c r="J874" s="19"/>
      <c r="K874" s="19"/>
      <c r="L874" s="19"/>
      <c r="M874" s="20"/>
      <c r="N874" s="19"/>
      <c r="O874" s="19"/>
      <c r="P874" s="20"/>
      <c r="Q874" s="19" t="s">
        <v>72</v>
      </c>
      <c r="R874" s="19"/>
      <c r="S874" s="20" t="s">
        <v>6</v>
      </c>
      <c r="T874" s="205"/>
      <c r="U874" s="26" t="s">
        <v>7</v>
      </c>
      <c r="V874" s="19"/>
      <c r="W874" s="21"/>
      <c r="X874" s="22"/>
      <c r="Y874" s="47"/>
      <c r="Z874" s="96"/>
      <c r="AA874" s="97"/>
      <c r="AB874" s="97"/>
      <c r="AC874" s="97"/>
      <c r="AD874" s="97"/>
      <c r="AE874" s="97"/>
      <c r="AF874" s="97"/>
      <c r="AG874" s="97"/>
      <c r="AH874" s="97"/>
      <c r="AI874" s="97"/>
      <c r="AJ874" s="97"/>
      <c r="AK874" s="97"/>
      <c r="AL874" s="97"/>
      <c r="AM874" s="97"/>
      <c r="AN874" s="97"/>
      <c r="AO874" s="97"/>
      <c r="AP874" s="97"/>
      <c r="AQ874" s="97"/>
      <c r="AR874" s="97"/>
      <c r="AS874" s="97"/>
      <c r="AT874" s="97"/>
      <c r="AU874" s="97"/>
      <c r="AV874" s="97"/>
      <c r="AW874" s="97"/>
      <c r="AX874" s="97"/>
      <c r="AY874" s="97"/>
      <c r="AZ874" s="97"/>
      <c r="BA874" s="97"/>
      <c r="BB874" s="97"/>
      <c r="BC874" s="97"/>
      <c r="BD874" s="97"/>
      <c r="BE874" s="97"/>
      <c r="BF874" s="97"/>
      <c r="BG874" s="97"/>
      <c r="BH874" s="97"/>
      <c r="BI874" s="97"/>
      <c r="BJ874" s="97"/>
      <c r="BK874" s="97"/>
      <c r="BL874" s="97"/>
      <c r="BM874" s="97"/>
      <c r="BN874" s="97"/>
      <c r="BO874" s="97"/>
      <c r="BP874" s="97"/>
      <c r="BQ874" s="97"/>
      <c r="BR874" s="97"/>
      <c r="BS874" s="97"/>
      <c r="BT874" s="97"/>
      <c r="BU874" s="97"/>
      <c r="BV874" s="97"/>
      <c r="BW874" s="97"/>
      <c r="BX874" s="97"/>
      <c r="BY874" s="97"/>
      <c r="BZ874" s="97"/>
      <c r="CA874" s="97"/>
      <c r="CB874" s="97"/>
      <c r="CC874" s="97"/>
      <c r="CD874" s="97"/>
      <c r="CE874" s="97"/>
      <c r="CF874" s="97"/>
      <c r="CG874" s="97"/>
      <c r="CH874" s="97"/>
      <c r="CI874" s="97"/>
      <c r="CJ874" s="97"/>
      <c r="CK874" s="97"/>
      <c r="CL874" s="97"/>
      <c r="CM874" s="97"/>
      <c r="CN874" s="97"/>
      <c r="CO874" s="97"/>
      <c r="CP874" s="97"/>
      <c r="CQ874" s="97"/>
      <c r="CR874" s="97"/>
      <c r="CS874" s="97"/>
      <c r="CT874" s="97"/>
      <c r="CU874" s="97"/>
      <c r="CV874" s="97"/>
      <c r="CW874" s="97"/>
      <c r="CX874" s="97"/>
      <c r="CY874" s="97"/>
      <c r="CZ874" s="97"/>
      <c r="DA874" s="97"/>
      <c r="DB874" s="97"/>
      <c r="DC874" s="97"/>
      <c r="DD874" s="97"/>
      <c r="DE874" s="97"/>
      <c r="DF874" s="97"/>
      <c r="DG874" s="97"/>
      <c r="DH874" s="97"/>
      <c r="DI874" s="97"/>
      <c r="DJ874" s="97"/>
      <c r="DK874" s="97"/>
      <c r="DL874" s="97"/>
      <c r="DM874" s="97"/>
      <c r="DN874" s="97"/>
      <c r="DO874" s="97"/>
      <c r="DP874" s="97"/>
      <c r="DQ874" s="97"/>
      <c r="DR874" s="97"/>
      <c r="DS874" s="97"/>
      <c r="DT874" s="97"/>
      <c r="DU874" s="97"/>
      <c r="DV874" s="97"/>
      <c r="DW874" s="97"/>
      <c r="DX874" s="97"/>
      <c r="DY874" s="97"/>
      <c r="DZ874" s="97"/>
      <c r="EA874" s="97"/>
      <c r="EB874" s="97"/>
      <c r="EC874" s="97"/>
      <c r="ED874" s="97"/>
      <c r="EE874" s="97"/>
      <c r="EF874" s="97"/>
      <c r="EG874" s="97"/>
      <c r="EH874" s="97"/>
      <c r="EI874" s="97"/>
      <c r="EJ874" s="97"/>
      <c r="EK874" s="97"/>
      <c r="EL874" s="97"/>
      <c r="EM874" s="97"/>
      <c r="EN874" s="97"/>
      <c r="EO874" s="97"/>
      <c r="EP874" s="97"/>
      <c r="EQ874" s="97"/>
      <c r="ER874" s="97"/>
      <c r="ES874" s="97"/>
      <c r="ET874" s="97"/>
      <c r="EU874" s="97"/>
      <c r="EV874" s="97"/>
      <c r="EW874" s="97"/>
      <c r="EX874" s="97"/>
      <c r="EY874" s="97"/>
      <c r="EZ874" s="97"/>
      <c r="FA874" s="97"/>
      <c r="FB874" s="97"/>
      <c r="FC874" s="97"/>
      <c r="FD874" s="97"/>
      <c r="FE874" s="97"/>
      <c r="FF874" s="97"/>
      <c r="FG874" s="97"/>
      <c r="FH874" s="97"/>
      <c r="FI874" s="97"/>
      <c r="FJ874" s="97"/>
      <c r="FK874" s="97"/>
      <c r="FL874" s="97"/>
      <c r="FM874" s="97"/>
      <c r="FN874" s="97"/>
      <c r="FO874" s="97"/>
      <c r="FP874" s="97"/>
      <c r="FQ874" s="97"/>
      <c r="FR874" s="97"/>
      <c r="FS874" s="97"/>
      <c r="FT874" s="97"/>
      <c r="FU874" s="97"/>
      <c r="FV874" s="97"/>
      <c r="FW874" s="97"/>
      <c r="FX874" s="97"/>
      <c r="FY874" s="97"/>
      <c r="FZ874" s="97"/>
      <c r="GA874" s="97"/>
      <c r="GB874" s="97"/>
      <c r="GC874" s="97"/>
      <c r="GD874" s="97"/>
      <c r="GE874" s="97"/>
      <c r="GF874" s="97"/>
      <c r="GG874" s="97"/>
      <c r="GH874" s="97"/>
      <c r="GI874" s="97"/>
      <c r="GJ874" s="97"/>
      <c r="GK874" s="97"/>
      <c r="GL874" s="97"/>
      <c r="GM874" s="97"/>
      <c r="GN874" s="97"/>
      <c r="GO874" s="97"/>
      <c r="GP874" s="97"/>
      <c r="GQ874" s="97"/>
      <c r="GR874" s="97"/>
      <c r="GS874" s="97"/>
      <c r="GT874" s="97"/>
      <c r="GU874" s="97"/>
      <c r="GV874" s="97"/>
      <c r="GW874" s="97"/>
      <c r="GX874" s="97"/>
      <c r="GY874" s="97"/>
      <c r="GZ874" s="97"/>
      <c r="HA874" s="19"/>
      <c r="HB874" s="19"/>
    </row>
    <row r="875" spans="1:210" ht="4.2" customHeight="1">
      <c r="A875" s="1"/>
      <c r="B875" s="1"/>
      <c r="C875" s="1"/>
      <c r="D875" s="14"/>
      <c r="E875" s="264"/>
      <c r="F875" s="14"/>
      <c r="G875" s="304"/>
      <c r="H875" s="14"/>
      <c r="I875" s="14"/>
      <c r="J875" s="14"/>
      <c r="K875" s="14"/>
      <c r="L875" s="14"/>
      <c r="M875" s="15"/>
      <c r="N875" s="14"/>
      <c r="O875" s="14"/>
      <c r="P875" s="15"/>
      <c r="Q875" s="14"/>
      <c r="R875" s="14"/>
      <c r="S875" s="15"/>
      <c r="T875" s="180"/>
      <c r="U875" s="24"/>
      <c r="V875" s="1"/>
      <c r="W875" s="12"/>
      <c r="X875" s="10"/>
      <c r="Y875" s="46"/>
      <c r="Z875" s="93"/>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4"/>
      <c r="BB875" s="94"/>
      <c r="BC875" s="94"/>
      <c r="BD875" s="94"/>
      <c r="BE875" s="94"/>
      <c r="BF875" s="94"/>
      <c r="BG875" s="94"/>
      <c r="BH875" s="94"/>
      <c r="BI875" s="94"/>
      <c r="BJ875" s="94"/>
      <c r="BK875" s="94"/>
      <c r="BL875" s="94"/>
      <c r="BM875" s="94"/>
      <c r="BN875" s="94"/>
      <c r="BO875" s="94"/>
      <c r="BP875" s="94"/>
      <c r="BQ875" s="94"/>
      <c r="BR875" s="94"/>
      <c r="BS875" s="94"/>
      <c r="BT875" s="94"/>
      <c r="BU875" s="94"/>
      <c r="BV875" s="94"/>
      <c r="BW875" s="94"/>
      <c r="BX875" s="94"/>
      <c r="BY875" s="94"/>
      <c r="BZ875" s="94"/>
      <c r="CA875" s="94"/>
      <c r="CB875" s="94"/>
      <c r="CC875" s="94"/>
      <c r="CD875" s="94"/>
      <c r="CE875" s="94"/>
      <c r="CF875" s="94"/>
      <c r="CG875" s="94"/>
      <c r="CH875" s="94"/>
      <c r="CI875" s="94"/>
      <c r="CJ875" s="94"/>
      <c r="CK875" s="94"/>
      <c r="CL875" s="94"/>
      <c r="CM875" s="94"/>
      <c r="CN875" s="94"/>
      <c r="CO875" s="94"/>
      <c r="CP875" s="94"/>
      <c r="CQ875" s="94"/>
      <c r="CR875" s="94"/>
      <c r="CS875" s="94"/>
      <c r="CT875" s="94"/>
      <c r="CU875" s="94"/>
      <c r="CV875" s="94"/>
      <c r="CW875" s="94"/>
      <c r="CX875" s="94"/>
      <c r="CY875" s="94"/>
      <c r="CZ875" s="94"/>
      <c r="DA875" s="94"/>
      <c r="DB875" s="94"/>
      <c r="DC875" s="94"/>
      <c r="DD875" s="94"/>
      <c r="DE875" s="94"/>
      <c r="DF875" s="94"/>
      <c r="DG875" s="94"/>
      <c r="DH875" s="94"/>
      <c r="DI875" s="94"/>
      <c r="DJ875" s="94"/>
      <c r="DK875" s="94"/>
      <c r="DL875" s="94"/>
      <c r="DM875" s="94"/>
      <c r="DN875" s="94"/>
      <c r="DO875" s="94"/>
      <c r="DP875" s="94"/>
      <c r="DQ875" s="94"/>
      <c r="DR875" s="94"/>
      <c r="DS875" s="94"/>
      <c r="DT875" s="94"/>
      <c r="DU875" s="94"/>
      <c r="DV875" s="94"/>
      <c r="DW875" s="94"/>
      <c r="DX875" s="94"/>
      <c r="DY875" s="94"/>
      <c r="DZ875" s="94"/>
      <c r="EA875" s="94"/>
      <c r="EB875" s="94"/>
      <c r="EC875" s="94"/>
      <c r="ED875" s="94"/>
      <c r="EE875" s="94"/>
      <c r="EF875" s="94"/>
      <c r="EG875" s="94"/>
      <c r="EH875" s="94"/>
      <c r="EI875" s="94"/>
      <c r="EJ875" s="94"/>
      <c r="EK875" s="94"/>
      <c r="EL875" s="94"/>
      <c r="EM875" s="94"/>
      <c r="EN875" s="94"/>
      <c r="EO875" s="94"/>
      <c r="EP875" s="94"/>
      <c r="EQ875" s="94"/>
      <c r="ER875" s="94"/>
      <c r="ES875" s="94"/>
      <c r="ET875" s="94"/>
      <c r="EU875" s="94"/>
      <c r="EV875" s="94"/>
      <c r="EW875" s="94"/>
      <c r="EX875" s="94"/>
      <c r="EY875" s="94"/>
      <c r="EZ875" s="94"/>
      <c r="FA875" s="94"/>
      <c r="FB875" s="94"/>
      <c r="FC875" s="94"/>
      <c r="FD875" s="94"/>
      <c r="FE875" s="94"/>
      <c r="FF875" s="94"/>
      <c r="FG875" s="94"/>
      <c r="FH875" s="94"/>
      <c r="FI875" s="94"/>
      <c r="FJ875" s="94"/>
      <c r="FK875" s="94"/>
      <c r="FL875" s="94"/>
      <c r="FM875" s="94"/>
      <c r="FN875" s="94"/>
      <c r="FO875" s="94"/>
      <c r="FP875" s="94"/>
      <c r="FQ875" s="94"/>
      <c r="FR875" s="94"/>
      <c r="FS875" s="94"/>
      <c r="FT875" s="94"/>
      <c r="FU875" s="94"/>
      <c r="FV875" s="94"/>
      <c r="FW875" s="94"/>
      <c r="FX875" s="94"/>
      <c r="FY875" s="94"/>
      <c r="FZ875" s="94"/>
      <c r="GA875" s="94"/>
      <c r="GB875" s="94"/>
      <c r="GC875" s="94"/>
      <c r="GD875" s="94"/>
      <c r="GE875" s="94"/>
      <c r="GF875" s="94"/>
      <c r="GG875" s="94"/>
      <c r="GH875" s="94"/>
      <c r="GI875" s="94"/>
      <c r="GJ875" s="94"/>
      <c r="GK875" s="94"/>
      <c r="GL875" s="94"/>
      <c r="GM875" s="94"/>
      <c r="GN875" s="94"/>
      <c r="GO875" s="94"/>
      <c r="GP875" s="94"/>
      <c r="GQ875" s="94"/>
      <c r="GR875" s="94"/>
      <c r="GS875" s="94"/>
      <c r="GT875" s="94"/>
      <c r="GU875" s="94"/>
      <c r="GV875" s="94"/>
      <c r="GW875" s="94"/>
      <c r="GX875" s="94"/>
      <c r="GY875" s="94"/>
      <c r="GZ875" s="94"/>
      <c r="HA875" s="1"/>
      <c r="HB875" s="1"/>
    </row>
    <row r="876" spans="1:210" ht="4.2" customHeight="1">
      <c r="A876" s="1"/>
      <c r="B876" s="1"/>
      <c r="C876" s="1"/>
      <c r="D876" s="1"/>
      <c r="E876" s="263"/>
      <c r="F876" s="48"/>
      <c r="G876" s="231"/>
      <c r="H876" s="1"/>
      <c r="I876" s="1"/>
      <c r="J876" s="1"/>
      <c r="K876" s="1"/>
      <c r="L876" s="1"/>
      <c r="M876" s="5"/>
      <c r="N876" s="1"/>
      <c r="O876" s="1"/>
      <c r="P876" s="5"/>
      <c r="Q876" s="1"/>
      <c r="R876" s="1"/>
      <c r="S876" s="5"/>
      <c r="T876" s="7"/>
      <c r="U876" s="24"/>
      <c r="V876" s="1"/>
      <c r="W876" s="12"/>
      <c r="X876" s="10"/>
      <c r="Y876" s="46"/>
      <c r="Z876" s="93"/>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4"/>
      <c r="BB876" s="94"/>
      <c r="BC876" s="94"/>
      <c r="BD876" s="94"/>
      <c r="BE876" s="94"/>
      <c r="BF876" s="94"/>
      <c r="BG876" s="94"/>
      <c r="BH876" s="94"/>
      <c r="BI876" s="94"/>
      <c r="BJ876" s="94"/>
      <c r="BK876" s="94"/>
      <c r="BL876" s="94"/>
      <c r="BM876" s="94"/>
      <c r="BN876" s="94"/>
      <c r="BO876" s="94"/>
      <c r="BP876" s="94"/>
      <c r="BQ876" s="94"/>
      <c r="BR876" s="94"/>
      <c r="BS876" s="94"/>
      <c r="BT876" s="94"/>
      <c r="BU876" s="94"/>
      <c r="BV876" s="94"/>
      <c r="BW876" s="94"/>
      <c r="BX876" s="94"/>
      <c r="BY876" s="94"/>
      <c r="BZ876" s="94"/>
      <c r="CA876" s="94"/>
      <c r="CB876" s="94"/>
      <c r="CC876" s="94"/>
      <c r="CD876" s="94"/>
      <c r="CE876" s="94"/>
      <c r="CF876" s="94"/>
      <c r="CG876" s="94"/>
      <c r="CH876" s="94"/>
      <c r="CI876" s="94"/>
      <c r="CJ876" s="94"/>
      <c r="CK876" s="94"/>
      <c r="CL876" s="94"/>
      <c r="CM876" s="94"/>
      <c r="CN876" s="94"/>
      <c r="CO876" s="94"/>
      <c r="CP876" s="94"/>
      <c r="CQ876" s="94"/>
      <c r="CR876" s="94"/>
      <c r="CS876" s="94"/>
      <c r="CT876" s="94"/>
      <c r="CU876" s="94"/>
      <c r="CV876" s="94"/>
      <c r="CW876" s="94"/>
      <c r="CX876" s="94"/>
      <c r="CY876" s="94"/>
      <c r="CZ876" s="94"/>
      <c r="DA876" s="94"/>
      <c r="DB876" s="94"/>
      <c r="DC876" s="94"/>
      <c r="DD876" s="94"/>
      <c r="DE876" s="94"/>
      <c r="DF876" s="94"/>
      <c r="DG876" s="94"/>
      <c r="DH876" s="94"/>
      <c r="DI876" s="94"/>
      <c r="DJ876" s="94"/>
      <c r="DK876" s="94"/>
      <c r="DL876" s="94"/>
      <c r="DM876" s="94"/>
      <c r="DN876" s="94"/>
      <c r="DO876" s="94"/>
      <c r="DP876" s="94"/>
      <c r="DQ876" s="94"/>
      <c r="DR876" s="94"/>
      <c r="DS876" s="94"/>
      <c r="DT876" s="94"/>
      <c r="DU876" s="94"/>
      <c r="DV876" s="94"/>
      <c r="DW876" s="94"/>
      <c r="DX876" s="94"/>
      <c r="DY876" s="94"/>
      <c r="DZ876" s="94"/>
      <c r="EA876" s="94"/>
      <c r="EB876" s="94"/>
      <c r="EC876" s="94"/>
      <c r="ED876" s="94"/>
      <c r="EE876" s="94"/>
      <c r="EF876" s="94"/>
      <c r="EG876" s="94"/>
      <c r="EH876" s="94"/>
      <c r="EI876" s="94"/>
      <c r="EJ876" s="94"/>
      <c r="EK876" s="94"/>
      <c r="EL876" s="94"/>
      <c r="EM876" s="94"/>
      <c r="EN876" s="94"/>
      <c r="EO876" s="94"/>
      <c r="EP876" s="94"/>
      <c r="EQ876" s="94"/>
      <c r="ER876" s="94"/>
      <c r="ES876" s="94"/>
      <c r="ET876" s="94"/>
      <c r="EU876" s="94"/>
      <c r="EV876" s="94"/>
      <c r="EW876" s="94"/>
      <c r="EX876" s="94"/>
      <c r="EY876" s="94"/>
      <c r="EZ876" s="94"/>
      <c r="FA876" s="94"/>
      <c r="FB876" s="94"/>
      <c r="FC876" s="94"/>
      <c r="FD876" s="94"/>
      <c r="FE876" s="94"/>
      <c r="FF876" s="94"/>
      <c r="FG876" s="94"/>
      <c r="FH876" s="94"/>
      <c r="FI876" s="94"/>
      <c r="FJ876" s="94"/>
      <c r="FK876" s="94"/>
      <c r="FL876" s="94"/>
      <c r="FM876" s="94"/>
      <c r="FN876" s="94"/>
      <c r="FO876" s="94"/>
      <c r="FP876" s="94"/>
      <c r="FQ876" s="94"/>
      <c r="FR876" s="94"/>
      <c r="FS876" s="94"/>
      <c r="FT876" s="94"/>
      <c r="FU876" s="94"/>
      <c r="FV876" s="94"/>
      <c r="FW876" s="94"/>
      <c r="FX876" s="94"/>
      <c r="FY876" s="94"/>
      <c r="FZ876" s="94"/>
      <c r="GA876" s="94"/>
      <c r="GB876" s="94"/>
      <c r="GC876" s="94"/>
      <c r="GD876" s="94"/>
      <c r="GE876" s="94"/>
      <c r="GF876" s="94"/>
      <c r="GG876" s="94"/>
      <c r="GH876" s="94"/>
      <c r="GI876" s="94"/>
      <c r="GJ876" s="94"/>
      <c r="GK876" s="94"/>
      <c r="GL876" s="94"/>
      <c r="GM876" s="94"/>
      <c r="GN876" s="94"/>
      <c r="GO876" s="94"/>
      <c r="GP876" s="94"/>
      <c r="GQ876" s="94"/>
      <c r="GR876" s="94"/>
      <c r="GS876" s="94"/>
      <c r="GT876" s="94"/>
      <c r="GU876" s="94"/>
      <c r="GV876" s="94"/>
      <c r="GW876" s="94"/>
      <c r="GX876" s="94"/>
      <c r="GY876" s="94"/>
      <c r="GZ876" s="94"/>
      <c r="HA876" s="1"/>
      <c r="HB876" s="1"/>
    </row>
    <row r="877" spans="1:210" s="4" customFormat="1">
      <c r="A877" s="3"/>
      <c r="B877" s="196" t="s">
        <v>75</v>
      </c>
      <c r="C877" s="3"/>
      <c r="D877" s="3"/>
      <c r="E877" s="9"/>
      <c r="F877" s="51"/>
      <c r="G877" s="231" t="s">
        <v>6</v>
      </c>
      <c r="H877" s="3" t="s">
        <v>214</v>
      </c>
      <c r="I877" s="3"/>
      <c r="J877" s="3"/>
      <c r="K877" s="3"/>
      <c r="L877" s="3"/>
      <c r="M877" s="5"/>
      <c r="N877" s="3"/>
      <c r="O877" s="3"/>
      <c r="P877" s="5"/>
      <c r="Q877" s="3" t="s">
        <v>26</v>
      </c>
      <c r="R877" s="3"/>
      <c r="S877" s="5"/>
      <c r="T877" s="84"/>
      <c r="U877" s="24"/>
      <c r="V877" s="3"/>
      <c r="W877" s="12"/>
      <c r="X877" s="12"/>
      <c r="Y877" s="46"/>
      <c r="Z877" s="91"/>
      <c r="AA877" s="92">
        <f>IF(AA$8="",0,IF($W863&gt;0,AA863,IF($W865&gt;0,AA865,IF(AA$1=1,$T868,IF($T870=справочники!$E$9,$T868+$T872*INT((AA$1-$AA$1)/IF(OR($T874=0,$T874=""),1,$T874)),IF($T870=справочники!$E$10,$T868*POWER($T872,INT((AA$1-$AA$1)/IF(OR($T874=0,$T874=""),1,$T874))),IF($T870=справочники!$E$11,POWER($T868,1+$T872*INT((AA$1-$AA$1)/IF(OR($T874=0,$T874=""),1,$T874))),0)))))))</f>
        <v>0</v>
      </c>
      <c r="AB877" s="92">
        <f>IF(AB$8="",0,IF($W863&gt;0,AB863,IF($W865&gt;0,AB865,IF(AB$1=1,$T868,IF($T870=справочники!$E$9,$T868+$T872*INT((AB$1-$AA$1)/IF(OR($T874=0,$T874=""),1,$T874)),IF($T870=справочники!$E$10,$T868*POWER($T872,INT((AB$1-$AA$1)/IF(OR($T874=0,$T874=""),1,$T874))),IF($T870=справочники!$E$11,POWER($T868,1+$T872*INT((AB$1-$AA$1)/IF(OR($T874=0,$T874=""),1,$T874))),0)))))))</f>
        <v>0</v>
      </c>
      <c r="AC877" s="92">
        <f>IF(AC$8="",0,IF($W863&gt;0,AC863,IF($W865&gt;0,AC865,IF(AC$1=1,$T868,IF($T870=справочники!$E$9,$T868+$T872*INT((AC$1-$AA$1)/IF(OR($T874=0,$T874=""),1,$T874)),IF($T870=справочники!$E$10,$T868*POWER($T872,INT((AC$1-$AA$1)/IF(OR($T874=0,$T874=""),1,$T874))),IF($T870=справочники!$E$11,POWER($T868,1+$T872*INT((AC$1-$AA$1)/IF(OR($T874=0,$T874=""),1,$T874))),0)))))))</f>
        <v>0</v>
      </c>
      <c r="AD877" s="92">
        <f>IF(AD$8="",0,IF($W863&gt;0,AD863,IF($W865&gt;0,AD865,IF(AD$1=1,$T868,IF($T870=справочники!$E$9,$T868+$T872*INT((AD$1-$AA$1)/IF(OR($T874=0,$T874=""),1,$T874)),IF($T870=справочники!$E$10,$T868*POWER($T872,INT((AD$1-$AA$1)/IF(OR($T874=0,$T874=""),1,$T874))),IF($T870=справочники!$E$11,POWER($T868,1+$T872*INT((AD$1-$AA$1)/IF(OR($T874=0,$T874=""),1,$T874))),0)))))))</f>
        <v>0</v>
      </c>
      <c r="AE877" s="92">
        <f>IF(AE$8="",0,IF($W863&gt;0,AE863,IF($W865&gt;0,AE865,IF(AE$1=1,$T868,IF($T870=справочники!$E$9,$T868+$T872*INT((AE$1-$AA$1)/IF(OR($T874=0,$T874=""),1,$T874)),IF($T870=справочники!$E$10,$T868*POWER($T872,INT((AE$1-$AA$1)/IF(OR($T874=0,$T874=""),1,$T874))),IF($T870=справочники!$E$11,POWER($T868,1+$T872*INT((AE$1-$AA$1)/IF(OR($T874=0,$T874=""),1,$T874))),0)))))))</f>
        <v>0</v>
      </c>
      <c r="AF877" s="92">
        <f>IF(AF$8="",0,IF($W863&gt;0,AF863,IF($W865&gt;0,AF865,IF(AF$1=1,$T868,IF($T870=справочники!$E$9,$T868+$T872*INT((AF$1-$AA$1)/IF(OR($T874=0,$T874=""),1,$T874)),IF($T870=справочники!$E$10,$T868*POWER($T872,INT((AF$1-$AA$1)/IF(OR($T874=0,$T874=""),1,$T874))),IF($T870=справочники!$E$11,POWER($T868,1+$T872*INT((AF$1-$AA$1)/IF(OR($T874=0,$T874=""),1,$T874))),0)))))))</f>
        <v>0</v>
      </c>
      <c r="AG877" s="92">
        <f>IF(AG$8="",0,IF($W863&gt;0,AG863,IF($W865&gt;0,AG865,IF(AG$1=1,$T868,IF($T870=справочники!$E$9,$T868+$T872*INT((AG$1-$AA$1)/IF(OR($T874=0,$T874=""),1,$T874)),IF($T870=справочники!$E$10,$T868*POWER($T872,INT((AG$1-$AA$1)/IF(OR($T874=0,$T874=""),1,$T874))),IF($T870=справочники!$E$11,POWER($T868,1+$T872*INT((AG$1-$AA$1)/IF(OR($T874=0,$T874=""),1,$T874))),0)))))))</f>
        <v>0</v>
      </c>
      <c r="AH877" s="92">
        <f>IF(AH$8="",0,IF($W863&gt;0,AH863,IF($W865&gt;0,AH865,IF(AH$1=1,$T868,IF($T870=справочники!$E$9,$T868+$T872*INT((AH$1-$AA$1)/IF(OR($T874=0,$T874=""),1,$T874)),IF($T870=справочники!$E$10,$T868*POWER($T872,INT((AH$1-$AA$1)/IF(OR($T874=0,$T874=""),1,$T874))),IF($T870=справочники!$E$11,POWER($T868,1+$T872*INT((AH$1-$AA$1)/IF(OR($T874=0,$T874=""),1,$T874))),0)))))))</f>
        <v>0</v>
      </c>
      <c r="AI877" s="92">
        <f>IF(AI$8="",0,IF($W863&gt;0,AI863,IF($W865&gt;0,AI865,IF(AI$1=1,$T868,IF($T870=справочники!$E$9,$T868+$T872*INT((AI$1-$AA$1)/IF(OR($T874=0,$T874=""),1,$T874)),IF($T870=справочники!$E$10,$T868*POWER($T872,INT((AI$1-$AA$1)/IF(OR($T874=0,$T874=""),1,$T874))),IF($T870=справочники!$E$11,POWER($T868,1+$T872*INT((AI$1-$AA$1)/IF(OR($T874=0,$T874=""),1,$T874))),0)))))))</f>
        <v>0</v>
      </c>
      <c r="AJ877" s="92">
        <f>IF(AJ$8="",0,IF($W863&gt;0,AJ863,IF($W865&gt;0,AJ865,IF(AJ$1=1,$T868,IF($T870=справочники!$E$9,$T868+$T872*INT((AJ$1-$AA$1)/IF(OR($T874=0,$T874=""),1,$T874)),IF($T870=справочники!$E$10,$T868*POWER($T872,INT((AJ$1-$AA$1)/IF(OR($T874=0,$T874=""),1,$T874))),IF($T870=справочники!$E$11,POWER($T868,1+$T872*INT((AJ$1-$AA$1)/IF(OR($T874=0,$T874=""),1,$T874))),0)))))))</f>
        <v>0</v>
      </c>
      <c r="AK877" s="92">
        <f>IF(AK$8="",0,IF($W863&gt;0,AK863,IF($W865&gt;0,AK865,IF(AK$1=1,$T868,IF($T870=справочники!$E$9,$T868+$T872*INT((AK$1-$AA$1)/IF(OR($T874=0,$T874=""),1,$T874)),IF($T870=справочники!$E$10,$T868*POWER($T872,INT((AK$1-$AA$1)/IF(OR($T874=0,$T874=""),1,$T874))),IF($T870=справочники!$E$11,POWER($T868,1+$T872*INT((AK$1-$AA$1)/IF(OR($T874=0,$T874=""),1,$T874))),0)))))))</f>
        <v>0</v>
      </c>
      <c r="AL877" s="92">
        <f>IF(AL$8="",0,IF($W863&gt;0,AL863,IF($W865&gt;0,AL865,IF(AL$1=1,$T868,IF($T870=справочники!$E$9,$T868+$T872*INT((AL$1-$AA$1)/IF(OR($T874=0,$T874=""),1,$T874)),IF($T870=справочники!$E$10,$T868*POWER($T872,INT((AL$1-$AA$1)/IF(OR($T874=0,$T874=""),1,$T874))),IF($T870=справочники!$E$11,POWER($T868,1+$T872*INT((AL$1-$AA$1)/IF(OR($T874=0,$T874=""),1,$T874))),0)))))))</f>
        <v>0</v>
      </c>
      <c r="AM877" s="92">
        <f>IF(AM$8="",0,IF($W863&gt;0,AM863,IF($W865&gt;0,AM865,IF(AM$1=1,$T868,IF($T870=справочники!$E$9,$T868+$T872*INT((AM$1-$AA$1)/IF(OR($T874=0,$T874=""),1,$T874)),IF($T870=справочники!$E$10,$T868*POWER($T872,INT((AM$1-$AA$1)/IF(OR($T874=0,$T874=""),1,$T874))),IF($T870=справочники!$E$11,POWER($T868,1+$T872*INT((AM$1-$AA$1)/IF(OR($T874=0,$T874=""),1,$T874))),0)))))))</f>
        <v>0</v>
      </c>
      <c r="AN877" s="92">
        <f>IF(AN$8="",0,IF($W863&gt;0,AN863,IF($W865&gt;0,AN865,IF(AN$1=1,$T868,IF($T870=справочники!$E$9,$T868+$T872*INT((AN$1-$AA$1)/IF(OR($T874=0,$T874=""),1,$T874)),IF($T870=справочники!$E$10,$T868*POWER($T872,INT((AN$1-$AA$1)/IF(OR($T874=0,$T874=""),1,$T874))),IF($T870=справочники!$E$11,POWER($T868,1+$T872*INT((AN$1-$AA$1)/IF(OR($T874=0,$T874=""),1,$T874))),0)))))))</f>
        <v>0</v>
      </c>
      <c r="AO877" s="92">
        <f>IF(AO$8="",0,IF($W863&gt;0,AO863,IF($W865&gt;0,AO865,IF(AO$1=1,$T868,IF($T870=справочники!$E$9,$T868+$T872*INT((AO$1-$AA$1)/IF(OR($T874=0,$T874=""),1,$T874)),IF($T870=справочники!$E$10,$T868*POWER($T872,INT((AO$1-$AA$1)/IF(OR($T874=0,$T874=""),1,$T874))),IF($T870=справочники!$E$11,POWER($T868,1+$T872*INT((AO$1-$AA$1)/IF(OR($T874=0,$T874=""),1,$T874))),0)))))))</f>
        <v>0</v>
      </c>
      <c r="AP877" s="92">
        <f>IF(AP$8="",0,IF($W863&gt;0,AP863,IF($W865&gt;0,AP865,IF(AP$1=1,$T868,IF($T870=справочники!$E$9,$T868+$T872*INT((AP$1-$AA$1)/IF(OR($T874=0,$T874=""),1,$T874)),IF($T870=справочники!$E$10,$T868*POWER($T872,INT((AP$1-$AA$1)/IF(OR($T874=0,$T874=""),1,$T874))),IF($T870=справочники!$E$11,POWER($T868,1+$T872*INT((AP$1-$AA$1)/IF(OR($T874=0,$T874=""),1,$T874))),0)))))))</f>
        <v>0</v>
      </c>
      <c r="AQ877" s="92">
        <f>IF(AQ$8="",0,IF($W863&gt;0,AQ863,IF($W865&gt;0,AQ865,IF(AQ$1=1,$T868,IF($T870=справочники!$E$9,$T868+$T872*INT((AQ$1-$AA$1)/IF(OR($T874=0,$T874=""),1,$T874)),IF($T870=справочники!$E$10,$T868*POWER($T872,INT((AQ$1-$AA$1)/IF(OR($T874=0,$T874=""),1,$T874))),IF($T870=справочники!$E$11,POWER($T868,1+$T872*INT((AQ$1-$AA$1)/IF(OR($T874=0,$T874=""),1,$T874))),0)))))))</f>
        <v>0</v>
      </c>
      <c r="AR877" s="92">
        <f>IF(AR$8="",0,IF($W863&gt;0,AR863,IF($W865&gt;0,AR865,IF(AR$1=1,$T868,IF($T870=справочники!$E$9,$T868+$T872*INT((AR$1-$AA$1)/IF(OR($T874=0,$T874=""),1,$T874)),IF($T870=справочники!$E$10,$T868*POWER($T872,INT((AR$1-$AA$1)/IF(OR($T874=0,$T874=""),1,$T874))),IF($T870=справочники!$E$11,POWER($T868,1+$T872*INT((AR$1-$AA$1)/IF(OR($T874=0,$T874=""),1,$T874))),0)))))))</f>
        <v>0</v>
      </c>
      <c r="AS877" s="92">
        <f>IF(AS$8="",0,IF($W863&gt;0,AS863,IF($W865&gt;0,AS865,IF(AS$1=1,$T868,IF($T870=справочники!$E$9,$T868+$T872*INT((AS$1-$AA$1)/IF(OR($T874=0,$T874=""),1,$T874)),IF($T870=справочники!$E$10,$T868*POWER($T872,INT((AS$1-$AA$1)/IF(OR($T874=0,$T874=""),1,$T874))),IF($T870=справочники!$E$11,POWER($T868,1+$T872*INT((AS$1-$AA$1)/IF(OR($T874=0,$T874=""),1,$T874))),0)))))))</f>
        <v>0</v>
      </c>
      <c r="AT877" s="92">
        <f>IF(AT$8="",0,IF($W863&gt;0,AT863,IF($W865&gt;0,AT865,IF(AT$1=1,$T868,IF($T870=справочники!$E$9,$T868+$T872*INT((AT$1-$AA$1)/IF(OR($T874=0,$T874=""),1,$T874)),IF($T870=справочники!$E$10,$T868*POWER($T872,INT((AT$1-$AA$1)/IF(OR($T874=0,$T874=""),1,$T874))),IF($T870=справочники!$E$11,POWER($T868,1+$T872*INT((AT$1-$AA$1)/IF(OR($T874=0,$T874=""),1,$T874))),0)))))))</f>
        <v>0</v>
      </c>
      <c r="AU877" s="92">
        <f>IF(AU$8="",0,IF($W863&gt;0,AU863,IF($W865&gt;0,AU865,IF(AU$1=1,$T868,IF($T870=справочники!$E$9,$T868+$T872*INT((AU$1-$AA$1)/IF(OR($T874=0,$T874=""),1,$T874)),IF($T870=справочники!$E$10,$T868*POWER($T872,INT((AU$1-$AA$1)/IF(OR($T874=0,$T874=""),1,$T874))),IF($T870=справочники!$E$11,POWER($T868,1+$T872*INT((AU$1-$AA$1)/IF(OR($T874=0,$T874=""),1,$T874))),0)))))))</f>
        <v>0</v>
      </c>
      <c r="AV877" s="92">
        <f>IF(AV$8="",0,IF($W863&gt;0,AV863,IF($W865&gt;0,AV865,IF(AV$1=1,$T868,IF($T870=справочники!$E$9,$T868+$T872*INT((AV$1-$AA$1)/IF(OR($T874=0,$T874=""),1,$T874)),IF($T870=справочники!$E$10,$T868*POWER($T872,INT((AV$1-$AA$1)/IF(OR($T874=0,$T874=""),1,$T874))),IF($T870=справочники!$E$11,POWER($T868,1+$T872*INT((AV$1-$AA$1)/IF(OR($T874=0,$T874=""),1,$T874))),0)))))))</f>
        <v>0</v>
      </c>
      <c r="AW877" s="92">
        <f>IF(AW$8="",0,IF($W863&gt;0,AW863,IF($W865&gt;0,AW865,IF(AW$1=1,$T868,IF($T870=справочники!$E$9,$T868+$T872*INT((AW$1-$AA$1)/IF(OR($T874=0,$T874=""),1,$T874)),IF($T870=справочники!$E$10,$T868*POWER($T872,INT((AW$1-$AA$1)/IF(OR($T874=0,$T874=""),1,$T874))),IF($T870=справочники!$E$11,POWER($T868,1+$T872*INT((AW$1-$AA$1)/IF(OR($T874=0,$T874=""),1,$T874))),0)))))))</f>
        <v>0</v>
      </c>
      <c r="AX877" s="92">
        <f>IF(AX$8="",0,IF($W863&gt;0,AX863,IF($W865&gt;0,AX865,IF(AX$1=1,$T868,IF($T870=справочники!$E$9,$T868+$T872*INT((AX$1-$AA$1)/IF(OR($T874=0,$T874=""),1,$T874)),IF($T870=справочники!$E$10,$T868*POWER($T872,INT((AX$1-$AA$1)/IF(OR($T874=0,$T874=""),1,$T874))),IF($T870=справочники!$E$11,POWER($T868,1+$T872*INT((AX$1-$AA$1)/IF(OR($T874=0,$T874=""),1,$T874))),0)))))))</f>
        <v>0</v>
      </c>
      <c r="AY877" s="92">
        <f>IF(AY$8="",0,IF($W863&gt;0,AY863,IF($W865&gt;0,AY865,IF(AY$1=1,$T868,IF($T870=справочники!$E$9,$T868+$T872*INT((AY$1-$AA$1)/IF(OR($T874=0,$T874=""),1,$T874)),IF($T870=справочники!$E$10,$T868*POWER($T872,INT((AY$1-$AA$1)/IF(OR($T874=0,$T874=""),1,$T874))),IF($T870=справочники!$E$11,POWER($T868,1+$T872*INT((AY$1-$AA$1)/IF(OR($T874=0,$T874=""),1,$T874))),0)))))))</f>
        <v>0</v>
      </c>
      <c r="AZ877" s="92">
        <f>IF(AZ$8="",0,IF($W863&gt;0,AZ863,IF($W865&gt;0,AZ865,IF(AZ$1=1,$T868,IF($T870=справочники!$E$9,$T868+$T872*INT((AZ$1-$AA$1)/IF(OR($T874=0,$T874=""),1,$T874)),IF($T870=справочники!$E$10,$T868*POWER($T872,INT((AZ$1-$AA$1)/IF(OR($T874=0,$T874=""),1,$T874))),IF($T870=справочники!$E$11,POWER($T868,1+$T872*INT((AZ$1-$AA$1)/IF(OR($T874=0,$T874=""),1,$T874))),0)))))))</f>
        <v>0</v>
      </c>
      <c r="BA877" s="92">
        <f>IF(BA$8="",0,IF($W863&gt;0,BA863,IF($W865&gt;0,BA865,IF(BA$1=1,$T868,IF($T870=справочники!$E$9,$T868+$T872*INT((BA$1-$AA$1)/IF(OR($T874=0,$T874=""),1,$T874)),IF($T870=справочники!$E$10,$T868*POWER($T872,INT((BA$1-$AA$1)/IF(OR($T874=0,$T874=""),1,$T874))),IF($T870=справочники!$E$11,POWER($T868,1+$T872*INT((BA$1-$AA$1)/IF(OR($T874=0,$T874=""),1,$T874))),0)))))))</f>
        <v>0</v>
      </c>
      <c r="BB877" s="92">
        <f>IF(BB$8="",0,IF($W863&gt;0,BB863,IF($W865&gt;0,BB865,IF(BB$1=1,$T868,IF($T870=справочники!$E$9,$T868+$T872*INT((BB$1-$AA$1)/IF(OR($T874=0,$T874=""),1,$T874)),IF($T870=справочники!$E$10,$T868*POWER($T872,INT((BB$1-$AA$1)/IF(OR($T874=0,$T874=""),1,$T874))),IF($T870=справочники!$E$11,POWER($T868,1+$T872*INT((BB$1-$AA$1)/IF(OR($T874=0,$T874=""),1,$T874))),0)))))))</f>
        <v>0</v>
      </c>
      <c r="BC877" s="92">
        <f>IF(BC$8="",0,IF($W863&gt;0,BC863,IF($W865&gt;0,BC865,IF(BC$1=1,$T868,IF($T870=справочники!$E$9,$T868+$T872*INT((BC$1-$AA$1)/IF(OR($T874=0,$T874=""),1,$T874)),IF($T870=справочники!$E$10,$T868*POWER($T872,INT((BC$1-$AA$1)/IF(OR($T874=0,$T874=""),1,$T874))),IF($T870=справочники!$E$11,POWER($T868,1+$T872*INT((BC$1-$AA$1)/IF(OR($T874=0,$T874=""),1,$T874))),0)))))))</f>
        <v>0</v>
      </c>
      <c r="BD877" s="92">
        <f>IF(BD$8="",0,IF($W863&gt;0,BD863,IF($W865&gt;0,BD865,IF(BD$1=1,$T868,IF($T870=справочники!$E$9,$T868+$T872*INT((BD$1-$AA$1)/IF(OR($T874=0,$T874=""),1,$T874)),IF($T870=справочники!$E$10,$T868*POWER($T872,INT((BD$1-$AA$1)/IF(OR($T874=0,$T874=""),1,$T874))),IF($T870=справочники!$E$11,POWER($T868,1+$T872*INT((BD$1-$AA$1)/IF(OR($T874=0,$T874=""),1,$T874))),0)))))))</f>
        <v>0</v>
      </c>
      <c r="BE877" s="92">
        <f>IF(BE$8="",0,IF($W863&gt;0,BE863,IF($W865&gt;0,BE865,IF(BE$1=1,$T868,IF($T870=справочники!$E$9,$T868+$T872*INT((BE$1-$AA$1)/IF(OR($T874=0,$T874=""),1,$T874)),IF($T870=справочники!$E$10,$T868*POWER($T872,INT((BE$1-$AA$1)/IF(OR($T874=0,$T874=""),1,$T874))),IF($T870=справочники!$E$11,POWER($T868,1+$T872*INT((BE$1-$AA$1)/IF(OR($T874=0,$T874=""),1,$T874))),0)))))))</f>
        <v>0</v>
      </c>
      <c r="BF877" s="92">
        <f>IF(BF$8="",0,IF($W863&gt;0,BF863,IF($W865&gt;0,BF865,IF(BF$1=1,$T868,IF($T870=справочники!$E$9,$T868+$T872*INT((BF$1-$AA$1)/IF(OR($T874=0,$T874=""),1,$T874)),IF($T870=справочники!$E$10,$T868*POWER($T872,INT((BF$1-$AA$1)/IF(OR($T874=0,$T874=""),1,$T874))),IF($T870=справочники!$E$11,POWER($T868,1+$T872*INT((BF$1-$AA$1)/IF(OR($T874=0,$T874=""),1,$T874))),0)))))))</f>
        <v>0</v>
      </c>
      <c r="BG877" s="92">
        <f>IF(BG$8="",0,IF($W863&gt;0,BG863,IF($W865&gt;0,BG865,IF(BG$1=1,$T868,IF($T870=справочники!$E$9,$T868+$T872*INT((BG$1-$AA$1)/IF(OR($T874=0,$T874=""),1,$T874)),IF($T870=справочники!$E$10,$T868*POWER($T872,INT((BG$1-$AA$1)/IF(OR($T874=0,$T874=""),1,$T874))),IF($T870=справочники!$E$11,POWER($T868,1+$T872*INT((BG$1-$AA$1)/IF(OR($T874=0,$T874=""),1,$T874))),0)))))))</f>
        <v>0</v>
      </c>
      <c r="BH877" s="92">
        <f>IF(BH$8="",0,IF($W863&gt;0,BH863,IF($W865&gt;0,BH865,IF(BH$1=1,$T868,IF($T870=справочники!$E$9,$T868+$T872*INT((BH$1-$AA$1)/IF(OR($T874=0,$T874=""),1,$T874)),IF($T870=справочники!$E$10,$T868*POWER($T872,INT((BH$1-$AA$1)/IF(OR($T874=0,$T874=""),1,$T874))),IF($T870=справочники!$E$11,POWER($T868,1+$T872*INT((BH$1-$AA$1)/IF(OR($T874=0,$T874=""),1,$T874))),0)))))))</f>
        <v>0</v>
      </c>
      <c r="BI877" s="92">
        <f>IF(BI$8="",0,IF($W863&gt;0,BI863,IF($W865&gt;0,BI865,IF(BI$1=1,$T868,IF($T870=справочники!$E$9,$T868+$T872*INT((BI$1-$AA$1)/IF(OR($T874=0,$T874=""),1,$T874)),IF($T870=справочники!$E$10,$T868*POWER($T872,INT((BI$1-$AA$1)/IF(OR($T874=0,$T874=""),1,$T874))),IF($T870=справочники!$E$11,POWER($T868,1+$T872*INT((BI$1-$AA$1)/IF(OR($T874=0,$T874=""),1,$T874))),0)))))))</f>
        <v>0</v>
      </c>
      <c r="BJ877" s="92">
        <f>IF(BJ$8="",0,IF($W863&gt;0,BJ863,IF($W865&gt;0,BJ865,IF(BJ$1=1,$T868,IF($T870=справочники!$E$9,$T868+$T872*INT((BJ$1-$AA$1)/IF(OR($T874=0,$T874=""),1,$T874)),IF($T870=справочники!$E$10,$T868*POWER($T872,INT((BJ$1-$AA$1)/IF(OR($T874=0,$T874=""),1,$T874))),IF($T870=справочники!$E$11,POWER($T868,1+$T872*INT((BJ$1-$AA$1)/IF(OR($T874=0,$T874=""),1,$T874))),0)))))))</f>
        <v>0</v>
      </c>
      <c r="BK877" s="92">
        <f>IF(BK$8="",0,IF($W863&gt;0,BK863,IF($W865&gt;0,BK865,IF(BK$1=1,$T868,IF($T870=справочники!$E$9,$T868+$T872*INT((BK$1-$AA$1)/IF(OR($T874=0,$T874=""),1,$T874)),IF($T870=справочники!$E$10,$T868*POWER($T872,INT((BK$1-$AA$1)/IF(OR($T874=0,$T874=""),1,$T874))),IF($T870=справочники!$E$11,POWER($T868,1+$T872*INT((BK$1-$AA$1)/IF(OR($T874=0,$T874=""),1,$T874))),0)))))))</f>
        <v>0</v>
      </c>
      <c r="BL877" s="92">
        <f>IF(BL$8="",0,IF($W863&gt;0,BL863,IF($W865&gt;0,BL865,IF(BL$1=1,$T868,IF($T870=справочники!$E$9,$T868+$T872*INT((BL$1-$AA$1)/IF(OR($T874=0,$T874=""),1,$T874)),IF($T870=справочники!$E$10,$T868*POWER($T872,INT((BL$1-$AA$1)/IF(OR($T874=0,$T874=""),1,$T874))),IF($T870=справочники!$E$11,POWER($T868,1+$T872*INT((BL$1-$AA$1)/IF(OR($T874=0,$T874=""),1,$T874))),0)))))))</f>
        <v>0</v>
      </c>
      <c r="BM877" s="92">
        <f>IF(BM$8="",0,IF($W863&gt;0,BM863,IF($W865&gt;0,BM865,IF(BM$1=1,$T868,IF($T870=справочники!$E$9,$T868+$T872*INT((BM$1-$AA$1)/IF(OR($T874=0,$T874=""),1,$T874)),IF($T870=справочники!$E$10,$T868*POWER($T872,INT((BM$1-$AA$1)/IF(OR($T874=0,$T874=""),1,$T874))),IF($T870=справочники!$E$11,POWER($T868,1+$T872*INT((BM$1-$AA$1)/IF(OR($T874=0,$T874=""),1,$T874))),0)))))))</f>
        <v>0</v>
      </c>
      <c r="BN877" s="92">
        <f>IF(BN$8="",0,IF($W863&gt;0,BN863,IF($W865&gt;0,BN865,IF(BN$1=1,$T868,IF($T870=справочники!$E$9,$T868+$T872*INT((BN$1-$AA$1)/IF(OR($T874=0,$T874=""),1,$T874)),IF($T870=справочники!$E$10,$T868*POWER($T872,INT((BN$1-$AA$1)/IF(OR($T874=0,$T874=""),1,$T874))),IF($T870=справочники!$E$11,POWER($T868,1+$T872*INT((BN$1-$AA$1)/IF(OR($T874=0,$T874=""),1,$T874))),0)))))))</f>
        <v>0</v>
      </c>
      <c r="BO877" s="92">
        <f>IF(BO$8="",0,IF($W863&gt;0,BO863,IF($W865&gt;0,BO865,IF(BO$1=1,$T868,IF($T870=справочники!$E$9,$T868+$T872*INT((BO$1-$AA$1)/IF(OR($T874=0,$T874=""),1,$T874)),IF($T870=справочники!$E$10,$T868*POWER($T872,INT((BO$1-$AA$1)/IF(OR($T874=0,$T874=""),1,$T874))),IF($T870=справочники!$E$11,POWER($T868,1+$T872*INT((BO$1-$AA$1)/IF(OR($T874=0,$T874=""),1,$T874))),0)))))))</f>
        <v>0</v>
      </c>
      <c r="BP877" s="92">
        <f>IF(BP$8="",0,IF($W863&gt;0,BP863,IF($W865&gt;0,BP865,IF(BP$1=1,$T868,IF($T870=справочники!$E$9,$T868+$T872*INT((BP$1-$AA$1)/IF(OR($T874=0,$T874=""),1,$T874)),IF($T870=справочники!$E$10,$T868*POWER($T872,INT((BP$1-$AA$1)/IF(OR($T874=0,$T874=""),1,$T874))),IF($T870=справочники!$E$11,POWER($T868,1+$T872*INT((BP$1-$AA$1)/IF(OR($T874=0,$T874=""),1,$T874))),0)))))))</f>
        <v>0</v>
      </c>
      <c r="BQ877" s="92">
        <f>IF(BQ$8="",0,IF($W863&gt;0,BQ863,IF($W865&gt;0,BQ865,IF(BQ$1=1,$T868,IF($T870=справочники!$E$9,$T868+$T872*INT((BQ$1-$AA$1)/IF(OR($T874=0,$T874=""),1,$T874)),IF($T870=справочники!$E$10,$T868*POWER($T872,INT((BQ$1-$AA$1)/IF(OR($T874=0,$T874=""),1,$T874))),IF($T870=справочники!$E$11,POWER($T868,1+$T872*INT((BQ$1-$AA$1)/IF(OR($T874=0,$T874=""),1,$T874))),0)))))))</f>
        <v>0</v>
      </c>
      <c r="BR877" s="92">
        <f>IF(BR$8="",0,IF($W863&gt;0,BR863,IF($W865&gt;0,BR865,IF(BR$1=1,$T868,IF($T870=справочники!$E$9,$T868+$T872*INT((BR$1-$AA$1)/IF(OR($T874=0,$T874=""),1,$T874)),IF($T870=справочники!$E$10,$T868*POWER($T872,INT((BR$1-$AA$1)/IF(OR($T874=0,$T874=""),1,$T874))),IF($T870=справочники!$E$11,POWER($T868,1+$T872*INT((BR$1-$AA$1)/IF(OR($T874=0,$T874=""),1,$T874))),0)))))))</f>
        <v>0</v>
      </c>
      <c r="BS877" s="92">
        <f>IF(BS$8="",0,IF($W863&gt;0,BS863,IF($W865&gt;0,BS865,IF(BS$1=1,$T868,IF($T870=справочники!$E$9,$T868+$T872*INT((BS$1-$AA$1)/IF(OR($T874=0,$T874=""),1,$T874)),IF($T870=справочники!$E$10,$T868*POWER($T872,INT((BS$1-$AA$1)/IF(OR($T874=0,$T874=""),1,$T874))),IF($T870=справочники!$E$11,POWER($T868,1+$T872*INT((BS$1-$AA$1)/IF(OR($T874=0,$T874=""),1,$T874))),0)))))))</f>
        <v>0</v>
      </c>
      <c r="BT877" s="92">
        <f>IF(BT$8="",0,IF($W863&gt;0,BT863,IF($W865&gt;0,BT865,IF(BT$1=1,$T868,IF($T870=справочники!$E$9,$T868+$T872*INT((BT$1-$AA$1)/IF(OR($T874=0,$T874=""),1,$T874)),IF($T870=справочники!$E$10,$T868*POWER($T872,INT((BT$1-$AA$1)/IF(OR($T874=0,$T874=""),1,$T874))),IF($T870=справочники!$E$11,POWER($T868,1+$T872*INT((BT$1-$AA$1)/IF(OR($T874=0,$T874=""),1,$T874))),0)))))))</f>
        <v>0</v>
      </c>
      <c r="BU877" s="92">
        <f>IF(BU$8="",0,IF($W863&gt;0,BU863,IF($W865&gt;0,BU865,IF(BU$1=1,$T868,IF($T870=справочники!$E$9,$T868+$T872*INT((BU$1-$AA$1)/IF(OR($T874=0,$T874=""),1,$T874)),IF($T870=справочники!$E$10,$T868*POWER($T872,INT((BU$1-$AA$1)/IF(OR($T874=0,$T874=""),1,$T874))),IF($T870=справочники!$E$11,POWER($T868,1+$T872*INT((BU$1-$AA$1)/IF(OR($T874=0,$T874=""),1,$T874))),0)))))))</f>
        <v>0</v>
      </c>
      <c r="BV877" s="92">
        <f>IF(BV$8="",0,IF($W863&gt;0,BV863,IF($W865&gt;0,BV865,IF(BV$1=1,$T868,IF($T870=справочники!$E$9,$T868+$T872*INT((BV$1-$AA$1)/IF(OR($T874=0,$T874=""),1,$T874)),IF($T870=справочники!$E$10,$T868*POWER($T872,INT((BV$1-$AA$1)/IF(OR($T874=0,$T874=""),1,$T874))),IF($T870=справочники!$E$11,POWER($T868,1+$T872*INT((BV$1-$AA$1)/IF(OR($T874=0,$T874=""),1,$T874))),0)))))))</f>
        <v>0</v>
      </c>
      <c r="BW877" s="92">
        <f>IF(BW$8="",0,IF($W863&gt;0,BW863,IF($W865&gt;0,BW865,IF(BW$1=1,$T868,IF($T870=справочники!$E$9,$T868+$T872*INT((BW$1-$AA$1)/IF(OR($T874=0,$T874=""),1,$T874)),IF($T870=справочники!$E$10,$T868*POWER($T872,INT((BW$1-$AA$1)/IF(OR($T874=0,$T874=""),1,$T874))),IF($T870=справочники!$E$11,POWER($T868,1+$T872*INT((BW$1-$AA$1)/IF(OR($T874=0,$T874=""),1,$T874))),0)))))))</f>
        <v>0</v>
      </c>
      <c r="BX877" s="92">
        <f>IF(BX$8="",0,IF($W863&gt;0,BX863,IF($W865&gt;0,BX865,IF(BX$1=1,$T868,IF($T870=справочники!$E$9,$T868+$T872*INT((BX$1-$AA$1)/IF(OR($T874=0,$T874=""),1,$T874)),IF($T870=справочники!$E$10,$T868*POWER($T872,INT((BX$1-$AA$1)/IF(OR($T874=0,$T874=""),1,$T874))),IF($T870=справочники!$E$11,POWER($T868,1+$T872*INT((BX$1-$AA$1)/IF(OR($T874=0,$T874=""),1,$T874))),0)))))))</f>
        <v>0</v>
      </c>
      <c r="BY877" s="92">
        <f>IF(BY$8="",0,IF($W863&gt;0,BY863,IF($W865&gt;0,BY865,IF(BY$1=1,$T868,IF($T870=справочники!$E$9,$T868+$T872*INT((BY$1-$AA$1)/IF(OR($T874=0,$T874=""),1,$T874)),IF($T870=справочники!$E$10,$T868*POWER($T872,INT((BY$1-$AA$1)/IF(OR($T874=0,$T874=""),1,$T874))),IF($T870=справочники!$E$11,POWER($T868,1+$T872*INT((BY$1-$AA$1)/IF(OR($T874=0,$T874=""),1,$T874))),0)))))))</f>
        <v>0</v>
      </c>
      <c r="BZ877" s="92">
        <f>IF(BZ$8="",0,IF($W863&gt;0,BZ863,IF($W865&gt;0,BZ865,IF(BZ$1=1,$T868,IF($T870=справочники!$E$9,$T868+$T872*INT((BZ$1-$AA$1)/IF(OR($T874=0,$T874=""),1,$T874)),IF($T870=справочники!$E$10,$T868*POWER($T872,INT((BZ$1-$AA$1)/IF(OR($T874=0,$T874=""),1,$T874))),IF($T870=справочники!$E$11,POWER($T868,1+$T872*INT((BZ$1-$AA$1)/IF(OR($T874=0,$T874=""),1,$T874))),0)))))))</f>
        <v>0</v>
      </c>
      <c r="CA877" s="92">
        <f>IF(CA$8="",0,IF($W863&gt;0,CA863,IF($W865&gt;0,CA865,IF(CA$1=1,$T868,IF($T870=справочники!$E$9,$T868+$T872*INT((CA$1-$AA$1)/IF(OR($T874=0,$T874=""),1,$T874)),IF($T870=справочники!$E$10,$T868*POWER($T872,INT((CA$1-$AA$1)/IF(OR($T874=0,$T874=""),1,$T874))),IF($T870=справочники!$E$11,POWER($T868,1+$T872*INT((CA$1-$AA$1)/IF(OR($T874=0,$T874=""),1,$T874))),0)))))))</f>
        <v>0</v>
      </c>
      <c r="CB877" s="92">
        <f>IF(CB$8="",0,IF($W863&gt;0,CB863,IF($W865&gt;0,CB865,IF(CB$1=1,$T868,IF($T870=справочники!$E$9,$T868+$T872*INT((CB$1-$AA$1)/IF(OR($T874=0,$T874=""),1,$T874)),IF($T870=справочники!$E$10,$T868*POWER($T872,INT((CB$1-$AA$1)/IF(OR($T874=0,$T874=""),1,$T874))),IF($T870=справочники!$E$11,POWER($T868,1+$T872*INT((CB$1-$AA$1)/IF(OR($T874=0,$T874=""),1,$T874))),0)))))))</f>
        <v>0</v>
      </c>
      <c r="CC877" s="92">
        <f>IF(CC$8="",0,IF($W863&gt;0,CC863,IF($W865&gt;0,CC865,IF(CC$1=1,$T868,IF($T870=справочники!$E$9,$T868+$T872*INT((CC$1-$AA$1)/IF(OR($T874=0,$T874=""),1,$T874)),IF($T870=справочники!$E$10,$T868*POWER($T872,INT((CC$1-$AA$1)/IF(OR($T874=0,$T874=""),1,$T874))),IF($T870=справочники!$E$11,POWER($T868,1+$T872*INT((CC$1-$AA$1)/IF(OR($T874=0,$T874=""),1,$T874))),0)))))))</f>
        <v>0</v>
      </c>
      <c r="CD877" s="92">
        <f>IF(CD$8="",0,IF($W863&gt;0,CD863,IF($W865&gt;0,CD865,IF(CD$1=1,$T868,IF($T870=справочники!$E$9,$T868+$T872*INT((CD$1-$AA$1)/IF(OR($T874=0,$T874=""),1,$T874)),IF($T870=справочники!$E$10,$T868*POWER($T872,INT((CD$1-$AA$1)/IF(OR($T874=0,$T874=""),1,$T874))),IF($T870=справочники!$E$11,POWER($T868,1+$T872*INT((CD$1-$AA$1)/IF(OR($T874=0,$T874=""),1,$T874))),0)))))))</f>
        <v>0</v>
      </c>
      <c r="CE877" s="92">
        <f>IF(CE$8="",0,IF($W863&gt;0,CE863,IF($W865&gt;0,CE865,IF(CE$1=1,$T868,IF($T870=справочники!$E$9,$T868+$T872*INT((CE$1-$AA$1)/IF(OR($T874=0,$T874=""),1,$T874)),IF($T870=справочники!$E$10,$T868*POWER($T872,INT((CE$1-$AA$1)/IF(OR($T874=0,$T874=""),1,$T874))),IF($T870=справочники!$E$11,POWER($T868,1+$T872*INT((CE$1-$AA$1)/IF(OR($T874=0,$T874=""),1,$T874))),0)))))))</f>
        <v>0</v>
      </c>
      <c r="CF877" s="92">
        <f>IF(CF$8="",0,IF($W863&gt;0,CF863,IF($W865&gt;0,CF865,IF(CF$1=1,$T868,IF($T870=справочники!$E$9,$T868+$T872*INT((CF$1-$AA$1)/IF(OR($T874=0,$T874=""),1,$T874)),IF($T870=справочники!$E$10,$T868*POWER($T872,INT((CF$1-$AA$1)/IF(OR($T874=0,$T874=""),1,$T874))),IF($T870=справочники!$E$11,POWER($T868,1+$T872*INT((CF$1-$AA$1)/IF(OR($T874=0,$T874=""),1,$T874))),0)))))))</f>
        <v>0</v>
      </c>
      <c r="CG877" s="92">
        <f>IF(CG$8="",0,IF($W863&gt;0,CG863,IF($W865&gt;0,CG865,IF(CG$1=1,$T868,IF($T870=справочники!$E$9,$T868+$T872*INT((CG$1-$AA$1)/IF(OR($T874=0,$T874=""),1,$T874)),IF($T870=справочники!$E$10,$T868*POWER($T872,INT((CG$1-$AA$1)/IF(OR($T874=0,$T874=""),1,$T874))),IF($T870=справочники!$E$11,POWER($T868,1+$T872*INT((CG$1-$AA$1)/IF(OR($T874=0,$T874=""),1,$T874))),0)))))))</f>
        <v>0</v>
      </c>
      <c r="CH877" s="92">
        <f>IF(CH$8="",0,IF($W863&gt;0,CH863,IF($W865&gt;0,CH865,IF(CH$1=1,$T868,IF($T870=справочники!$E$9,$T868+$T872*INT((CH$1-$AA$1)/IF(OR($T874=0,$T874=""),1,$T874)),IF($T870=справочники!$E$10,$T868*POWER($T872,INT((CH$1-$AA$1)/IF(OR($T874=0,$T874=""),1,$T874))),IF($T870=справочники!$E$11,POWER($T868,1+$T872*INT((CH$1-$AA$1)/IF(OR($T874=0,$T874=""),1,$T874))),0)))))))</f>
        <v>0</v>
      </c>
      <c r="CI877" s="92">
        <f>IF(CI$8="",0,IF($W863&gt;0,CI863,IF($W865&gt;0,CI865,IF(CI$1=1,$T868,IF($T870=справочники!$E$9,$T868+$T872*INT((CI$1-$AA$1)/IF(OR($T874=0,$T874=""),1,$T874)),IF($T870=справочники!$E$10,$T868*POWER($T872,INT((CI$1-$AA$1)/IF(OR($T874=0,$T874=""),1,$T874))),IF($T870=справочники!$E$11,POWER($T868,1+$T872*INT((CI$1-$AA$1)/IF(OR($T874=0,$T874=""),1,$T874))),0)))))))</f>
        <v>0</v>
      </c>
      <c r="CJ877" s="92">
        <f>IF(CJ$8="",0,IF($W863&gt;0,CJ863,IF($W865&gt;0,CJ865,IF(CJ$1=1,$T868,IF($T870=справочники!$E$9,$T868+$T872*INT((CJ$1-$AA$1)/IF(OR($T874=0,$T874=""),1,$T874)),IF($T870=справочники!$E$10,$T868*POWER($T872,INT((CJ$1-$AA$1)/IF(OR($T874=0,$T874=""),1,$T874))),IF($T870=справочники!$E$11,POWER($T868,1+$T872*INT((CJ$1-$AA$1)/IF(OR($T874=0,$T874=""),1,$T874))),0)))))))</f>
        <v>0</v>
      </c>
      <c r="CK877" s="92">
        <f>IF(CK$8="",0,IF($W863&gt;0,CK863,IF($W865&gt;0,CK865,IF(CK$1=1,$T868,IF($T870=справочники!$E$9,$T868+$T872*INT((CK$1-$AA$1)/IF(OR($T874=0,$T874=""),1,$T874)),IF($T870=справочники!$E$10,$T868*POWER($T872,INT((CK$1-$AA$1)/IF(OR($T874=0,$T874=""),1,$T874))),IF($T870=справочники!$E$11,POWER($T868,1+$T872*INT((CK$1-$AA$1)/IF(OR($T874=0,$T874=""),1,$T874))),0)))))))</f>
        <v>0</v>
      </c>
      <c r="CL877" s="92">
        <f>IF(CL$8="",0,IF($W863&gt;0,CL863,IF($W865&gt;0,CL865,IF(CL$1=1,$T868,IF($T870=справочники!$E$9,$T868+$T872*INT((CL$1-$AA$1)/IF(OR($T874=0,$T874=""),1,$T874)),IF($T870=справочники!$E$10,$T868*POWER($T872,INT((CL$1-$AA$1)/IF(OR($T874=0,$T874=""),1,$T874))),IF($T870=справочники!$E$11,POWER($T868,1+$T872*INT((CL$1-$AA$1)/IF(OR($T874=0,$T874=""),1,$T874))),0)))))))</f>
        <v>0</v>
      </c>
      <c r="CM877" s="92">
        <f>IF(CM$8="",0,IF($W863&gt;0,CM863,IF($W865&gt;0,CM865,IF(CM$1=1,$T868,IF($T870=справочники!$E$9,$T868+$T872*INT((CM$1-$AA$1)/IF(OR($T874=0,$T874=""),1,$T874)),IF($T870=справочники!$E$10,$T868*POWER($T872,INT((CM$1-$AA$1)/IF(OR($T874=0,$T874=""),1,$T874))),IF($T870=справочники!$E$11,POWER($T868,1+$T872*INT((CM$1-$AA$1)/IF(OR($T874=0,$T874=""),1,$T874))),0)))))))</f>
        <v>0</v>
      </c>
      <c r="CN877" s="92">
        <f>IF(CN$8="",0,IF($W863&gt;0,CN863,IF($W865&gt;0,CN865,IF(CN$1=1,$T868,IF($T870=справочники!$E$9,$T868+$T872*INT((CN$1-$AA$1)/IF(OR($T874=0,$T874=""),1,$T874)),IF($T870=справочники!$E$10,$T868*POWER($T872,INT((CN$1-$AA$1)/IF(OR($T874=0,$T874=""),1,$T874))),IF($T870=справочники!$E$11,POWER($T868,1+$T872*INT((CN$1-$AA$1)/IF(OR($T874=0,$T874=""),1,$T874))),0)))))))</f>
        <v>0</v>
      </c>
      <c r="CO877" s="92">
        <f>IF(CO$8="",0,IF($W863&gt;0,CO863,IF($W865&gt;0,CO865,IF(CO$1=1,$T868,IF($T870=справочники!$E$9,$T868+$T872*INT((CO$1-$AA$1)/IF(OR($T874=0,$T874=""),1,$T874)),IF($T870=справочники!$E$10,$T868*POWER($T872,INT((CO$1-$AA$1)/IF(OR($T874=0,$T874=""),1,$T874))),IF($T870=справочники!$E$11,POWER($T868,1+$T872*INT((CO$1-$AA$1)/IF(OR($T874=0,$T874=""),1,$T874))),0)))))))</f>
        <v>0</v>
      </c>
      <c r="CP877" s="92">
        <f>IF(CP$8="",0,IF($W863&gt;0,CP863,IF($W865&gt;0,CP865,IF(CP$1=1,$T868,IF($T870=справочники!$E$9,$T868+$T872*INT((CP$1-$AA$1)/IF(OR($T874=0,$T874=""),1,$T874)),IF($T870=справочники!$E$10,$T868*POWER($T872,INT((CP$1-$AA$1)/IF(OR($T874=0,$T874=""),1,$T874))),IF($T870=справочники!$E$11,POWER($T868,1+$T872*INT((CP$1-$AA$1)/IF(OR($T874=0,$T874=""),1,$T874))),0)))))))</f>
        <v>0</v>
      </c>
      <c r="CQ877" s="92">
        <f>IF(CQ$8="",0,IF($W863&gt;0,CQ863,IF($W865&gt;0,CQ865,IF(CQ$1=1,$T868,IF($T870=справочники!$E$9,$T868+$T872*INT((CQ$1-$AA$1)/IF(OR($T874=0,$T874=""),1,$T874)),IF($T870=справочники!$E$10,$T868*POWER($T872,INT((CQ$1-$AA$1)/IF(OR($T874=0,$T874=""),1,$T874))),IF($T870=справочники!$E$11,POWER($T868,1+$T872*INT((CQ$1-$AA$1)/IF(OR($T874=0,$T874=""),1,$T874))),0)))))))</f>
        <v>0</v>
      </c>
      <c r="CR877" s="92">
        <f>IF(CR$8="",0,IF($W863&gt;0,CR863,IF($W865&gt;0,CR865,IF(CR$1=1,$T868,IF($T870=справочники!$E$9,$T868+$T872*INT((CR$1-$AA$1)/IF(OR($T874=0,$T874=""),1,$T874)),IF($T870=справочники!$E$10,$T868*POWER($T872,INT((CR$1-$AA$1)/IF(OR($T874=0,$T874=""),1,$T874))),IF($T870=справочники!$E$11,POWER($T868,1+$T872*INT((CR$1-$AA$1)/IF(OR($T874=0,$T874=""),1,$T874))),0)))))))</f>
        <v>0</v>
      </c>
      <c r="CS877" s="92">
        <f>IF(CS$8="",0,IF($W863&gt;0,CS863,IF($W865&gt;0,CS865,IF(CS$1=1,$T868,IF($T870=справочники!$E$9,$T868+$T872*INT((CS$1-$AA$1)/IF(OR($T874=0,$T874=""),1,$T874)),IF($T870=справочники!$E$10,$T868*POWER($T872,INT((CS$1-$AA$1)/IF(OR($T874=0,$T874=""),1,$T874))),IF($T870=справочники!$E$11,POWER($T868,1+$T872*INT((CS$1-$AA$1)/IF(OR($T874=0,$T874=""),1,$T874))),0)))))))</f>
        <v>0</v>
      </c>
      <c r="CT877" s="92">
        <f>IF(CT$8="",0,IF($W863&gt;0,CT863,IF($W865&gt;0,CT865,IF(CT$1=1,$T868,IF($T870=справочники!$E$9,$T868+$T872*INT((CT$1-$AA$1)/IF(OR($T874=0,$T874=""),1,$T874)),IF($T870=справочники!$E$10,$T868*POWER($T872,INT((CT$1-$AA$1)/IF(OR($T874=0,$T874=""),1,$T874))),IF($T870=справочники!$E$11,POWER($T868,1+$T872*INT((CT$1-$AA$1)/IF(OR($T874=0,$T874=""),1,$T874))),0)))))))</f>
        <v>0</v>
      </c>
      <c r="CU877" s="92">
        <f>IF(CU$8="",0,IF($W863&gt;0,CU863,IF($W865&gt;0,CU865,IF(CU$1=1,$T868,IF($T870=справочники!$E$9,$T868+$T872*INT((CU$1-$AA$1)/IF(OR($T874=0,$T874=""),1,$T874)),IF($T870=справочники!$E$10,$T868*POWER($T872,INT((CU$1-$AA$1)/IF(OR($T874=0,$T874=""),1,$T874))),IF($T870=справочники!$E$11,POWER($T868,1+$T872*INT((CU$1-$AA$1)/IF(OR($T874=0,$T874=""),1,$T874))),0)))))))</f>
        <v>0</v>
      </c>
      <c r="CV877" s="92">
        <f>IF(CV$8="",0,IF($W863&gt;0,CV863,IF($W865&gt;0,CV865,IF(CV$1=1,$T868,IF($T870=справочники!$E$9,$T868+$T872*INT((CV$1-$AA$1)/IF(OR($T874=0,$T874=""),1,$T874)),IF($T870=справочники!$E$10,$T868*POWER($T872,INT((CV$1-$AA$1)/IF(OR($T874=0,$T874=""),1,$T874))),IF($T870=справочники!$E$11,POWER($T868,1+$T872*INT((CV$1-$AA$1)/IF(OR($T874=0,$T874=""),1,$T874))),0)))))))</f>
        <v>0</v>
      </c>
      <c r="CW877" s="92">
        <f>IF(CW$8="",0,IF($W863&gt;0,CW863,IF($W865&gt;0,CW865,IF(CW$1=1,$T868,IF($T870=справочники!$E$9,$T868+$T872*INT((CW$1-$AA$1)/IF(OR($T874=0,$T874=""),1,$T874)),IF($T870=справочники!$E$10,$T868*POWER($T872,INT((CW$1-$AA$1)/IF(OR($T874=0,$T874=""),1,$T874))),IF($T870=справочники!$E$11,POWER($T868,1+$T872*INT((CW$1-$AA$1)/IF(OR($T874=0,$T874=""),1,$T874))),0)))))))</f>
        <v>0</v>
      </c>
      <c r="CX877" s="92">
        <f>IF(CX$8="",0,IF($W863&gt;0,CX863,IF($W865&gt;0,CX865,IF(CX$1=1,$T868,IF($T870=справочники!$E$9,$T868+$T872*INT((CX$1-$AA$1)/IF(OR($T874=0,$T874=""),1,$T874)),IF($T870=справочники!$E$10,$T868*POWER($T872,INT((CX$1-$AA$1)/IF(OR($T874=0,$T874=""),1,$T874))),IF($T870=справочники!$E$11,POWER($T868,1+$T872*INT((CX$1-$AA$1)/IF(OR($T874=0,$T874=""),1,$T874))),0)))))))</f>
        <v>0</v>
      </c>
      <c r="CY877" s="92">
        <f>IF(CY$8="",0,IF($W863&gt;0,CY863,IF($W865&gt;0,CY865,IF(CY$1=1,$T868,IF($T870=справочники!$E$9,$T868+$T872*INT((CY$1-$AA$1)/IF(OR($T874=0,$T874=""),1,$T874)),IF($T870=справочники!$E$10,$T868*POWER($T872,INT((CY$1-$AA$1)/IF(OR($T874=0,$T874=""),1,$T874))),IF($T870=справочники!$E$11,POWER($T868,1+$T872*INT((CY$1-$AA$1)/IF(OR($T874=0,$T874=""),1,$T874))),0)))))))</f>
        <v>0</v>
      </c>
      <c r="CZ877" s="92">
        <f>IF(CZ$8="",0,IF($W863&gt;0,CZ863,IF($W865&gt;0,CZ865,IF(CZ$1=1,$T868,IF($T870=справочники!$E$9,$T868+$T872*INT((CZ$1-$AA$1)/IF(OR($T874=0,$T874=""),1,$T874)),IF($T870=справочники!$E$10,$T868*POWER($T872,INT((CZ$1-$AA$1)/IF(OR($T874=0,$T874=""),1,$T874))),IF($T870=справочники!$E$11,POWER($T868,1+$T872*INT((CZ$1-$AA$1)/IF(OR($T874=0,$T874=""),1,$T874))),0)))))))</f>
        <v>0</v>
      </c>
      <c r="DA877" s="92">
        <f>IF(DA$8="",0,IF($W863&gt;0,DA863,IF($W865&gt;0,DA865,IF(DA$1=1,$T868,IF($T870=справочники!$E$9,$T868+$T872*INT((DA$1-$AA$1)/IF(OR($T874=0,$T874=""),1,$T874)),IF($T870=справочники!$E$10,$T868*POWER($T872,INT((DA$1-$AA$1)/IF(OR($T874=0,$T874=""),1,$T874))),IF($T870=справочники!$E$11,POWER($T868,1+$T872*INT((DA$1-$AA$1)/IF(OR($T874=0,$T874=""),1,$T874))),0)))))))</f>
        <v>0</v>
      </c>
      <c r="DB877" s="92">
        <f>IF(DB$8="",0,IF($W863&gt;0,DB863,IF($W865&gt;0,DB865,IF(DB$1=1,$T868,IF($T870=справочники!$E$9,$T868+$T872*INT((DB$1-$AA$1)/IF(OR($T874=0,$T874=""),1,$T874)),IF($T870=справочники!$E$10,$T868*POWER($T872,INT((DB$1-$AA$1)/IF(OR($T874=0,$T874=""),1,$T874))),IF($T870=справочники!$E$11,POWER($T868,1+$T872*INT((DB$1-$AA$1)/IF(OR($T874=0,$T874=""),1,$T874))),0)))))))</f>
        <v>0</v>
      </c>
      <c r="DC877" s="92">
        <f>IF(DC$8="",0,IF($W863&gt;0,DC863,IF($W865&gt;0,DC865,IF(DC$1=1,$T868,IF($T870=справочники!$E$9,$T868+$T872*INT((DC$1-$AA$1)/IF(OR($T874=0,$T874=""),1,$T874)),IF($T870=справочники!$E$10,$T868*POWER($T872,INT((DC$1-$AA$1)/IF(OR($T874=0,$T874=""),1,$T874))),IF($T870=справочники!$E$11,POWER($T868,1+$T872*INT((DC$1-$AA$1)/IF(OR($T874=0,$T874=""),1,$T874))),0)))))))</f>
        <v>0</v>
      </c>
      <c r="DD877" s="92">
        <f>IF(DD$8="",0,IF($W863&gt;0,DD863,IF($W865&gt;0,DD865,IF(DD$1=1,$T868,IF($T870=справочники!$E$9,$T868+$T872*INT((DD$1-$AA$1)/IF(OR($T874=0,$T874=""),1,$T874)),IF($T870=справочники!$E$10,$T868*POWER($T872,INT((DD$1-$AA$1)/IF(OR($T874=0,$T874=""),1,$T874))),IF($T870=справочники!$E$11,POWER($T868,1+$T872*INT((DD$1-$AA$1)/IF(OR($T874=0,$T874=""),1,$T874))),0)))))))</f>
        <v>0</v>
      </c>
      <c r="DE877" s="92">
        <f>IF(DE$8="",0,IF($W863&gt;0,DE863,IF($W865&gt;0,DE865,IF(DE$1=1,$T868,IF($T870=справочники!$E$9,$T868+$T872*INT((DE$1-$AA$1)/IF(OR($T874=0,$T874=""),1,$T874)),IF($T870=справочники!$E$10,$T868*POWER($T872,INT((DE$1-$AA$1)/IF(OR($T874=0,$T874=""),1,$T874))),IF($T870=справочники!$E$11,POWER($T868,1+$T872*INT((DE$1-$AA$1)/IF(OR($T874=0,$T874=""),1,$T874))),0)))))))</f>
        <v>0</v>
      </c>
      <c r="DF877" s="92">
        <f>IF(DF$8="",0,IF($W863&gt;0,DF863,IF($W865&gt;0,DF865,IF(DF$1=1,$T868,IF($T870=справочники!$E$9,$T868+$T872*INT((DF$1-$AA$1)/IF(OR($T874=0,$T874=""),1,$T874)),IF($T870=справочники!$E$10,$T868*POWER($T872,INT((DF$1-$AA$1)/IF(OR($T874=0,$T874=""),1,$T874))),IF($T870=справочники!$E$11,POWER($T868,1+$T872*INT((DF$1-$AA$1)/IF(OR($T874=0,$T874=""),1,$T874))),0)))))))</f>
        <v>0</v>
      </c>
      <c r="DG877" s="92">
        <f>IF(DG$8="",0,IF($W863&gt;0,DG863,IF($W865&gt;0,DG865,IF(DG$1=1,$T868,IF($T870=справочники!$E$9,$T868+$T872*INT((DG$1-$AA$1)/IF(OR($T874=0,$T874=""),1,$T874)),IF($T870=справочники!$E$10,$T868*POWER($T872,INT((DG$1-$AA$1)/IF(OR($T874=0,$T874=""),1,$T874))),IF($T870=справочники!$E$11,POWER($T868,1+$T872*INT((DG$1-$AA$1)/IF(OR($T874=0,$T874=""),1,$T874))),0)))))))</f>
        <v>0</v>
      </c>
      <c r="DH877" s="92">
        <f>IF(DH$8="",0,IF($W863&gt;0,DH863,IF($W865&gt;0,DH865,IF(DH$1=1,$T868,IF($T870=справочники!$E$9,$T868+$T872*INT((DH$1-$AA$1)/IF(OR($T874=0,$T874=""),1,$T874)),IF($T870=справочники!$E$10,$T868*POWER($T872,INT((DH$1-$AA$1)/IF(OR($T874=0,$T874=""),1,$T874))),IF($T870=справочники!$E$11,POWER($T868,1+$T872*INT((DH$1-$AA$1)/IF(OR($T874=0,$T874=""),1,$T874))),0)))))))</f>
        <v>0</v>
      </c>
      <c r="DI877" s="92">
        <f>IF(DI$8="",0,IF($W863&gt;0,DI863,IF($W865&gt;0,DI865,IF(DI$1=1,$T868,IF($T870=справочники!$E$9,$T868+$T872*INT((DI$1-$AA$1)/IF(OR($T874=0,$T874=""),1,$T874)),IF($T870=справочники!$E$10,$T868*POWER($T872,INT((DI$1-$AA$1)/IF(OR($T874=0,$T874=""),1,$T874))),IF($T870=справочники!$E$11,POWER($T868,1+$T872*INT((DI$1-$AA$1)/IF(OR($T874=0,$T874=""),1,$T874))),0)))))))</f>
        <v>0</v>
      </c>
      <c r="DJ877" s="92">
        <f>IF(DJ$8="",0,IF($W863&gt;0,DJ863,IF($W865&gt;0,DJ865,IF(DJ$1=1,$T868,IF($T870=справочники!$E$9,$T868+$T872*INT((DJ$1-$AA$1)/IF(OR($T874=0,$T874=""),1,$T874)),IF($T870=справочники!$E$10,$T868*POWER($T872,INT((DJ$1-$AA$1)/IF(OR($T874=0,$T874=""),1,$T874))),IF($T870=справочники!$E$11,POWER($T868,1+$T872*INT((DJ$1-$AA$1)/IF(OR($T874=0,$T874=""),1,$T874))),0)))))))</f>
        <v>0</v>
      </c>
      <c r="DK877" s="92">
        <f>IF(DK$8="",0,IF($W863&gt;0,DK863,IF($W865&gt;0,DK865,IF(DK$1=1,$T868,IF($T870=справочники!$E$9,$T868+$T872*INT((DK$1-$AA$1)/IF(OR($T874=0,$T874=""),1,$T874)),IF($T870=справочники!$E$10,$T868*POWER($T872,INT((DK$1-$AA$1)/IF(OR($T874=0,$T874=""),1,$T874))),IF($T870=справочники!$E$11,POWER($T868,1+$T872*INT((DK$1-$AA$1)/IF(OR($T874=0,$T874=""),1,$T874))),0)))))))</f>
        <v>0</v>
      </c>
      <c r="DL877" s="92">
        <f>IF(DL$8="",0,IF($W863&gt;0,DL863,IF($W865&gt;0,DL865,IF(DL$1=1,$T868,IF($T870=справочники!$E$9,$T868+$T872*INT((DL$1-$AA$1)/IF(OR($T874=0,$T874=""),1,$T874)),IF($T870=справочники!$E$10,$T868*POWER($T872,INT((DL$1-$AA$1)/IF(OR($T874=0,$T874=""),1,$T874))),IF($T870=справочники!$E$11,POWER($T868,1+$T872*INT((DL$1-$AA$1)/IF(OR($T874=0,$T874=""),1,$T874))),0)))))))</f>
        <v>0</v>
      </c>
      <c r="DM877" s="92">
        <f>IF(DM$8="",0,IF($W863&gt;0,DM863,IF($W865&gt;0,DM865,IF(DM$1=1,$T868,IF($T870=справочники!$E$9,$T868+$T872*INT((DM$1-$AA$1)/IF(OR($T874=0,$T874=""),1,$T874)),IF($T870=справочники!$E$10,$T868*POWER($T872,INT((DM$1-$AA$1)/IF(OR($T874=0,$T874=""),1,$T874))),IF($T870=справочники!$E$11,POWER($T868,1+$T872*INT((DM$1-$AA$1)/IF(OR($T874=0,$T874=""),1,$T874))),0)))))))</f>
        <v>0</v>
      </c>
      <c r="DN877" s="92">
        <f>IF(DN$8="",0,IF($W863&gt;0,DN863,IF($W865&gt;0,DN865,IF(DN$1=1,$T868,IF($T870=справочники!$E$9,$T868+$T872*INT((DN$1-$AA$1)/IF(OR($T874=0,$T874=""),1,$T874)),IF($T870=справочники!$E$10,$T868*POWER($T872,INT((DN$1-$AA$1)/IF(OR($T874=0,$T874=""),1,$T874))),IF($T870=справочники!$E$11,POWER($T868,1+$T872*INT((DN$1-$AA$1)/IF(OR($T874=0,$T874=""),1,$T874))),0)))))))</f>
        <v>0</v>
      </c>
      <c r="DO877" s="92">
        <f>IF(DO$8="",0,IF($W863&gt;0,DO863,IF($W865&gt;0,DO865,IF(DO$1=1,$T868,IF($T870=справочники!$E$9,$T868+$T872*INT((DO$1-$AA$1)/IF(OR($T874=0,$T874=""),1,$T874)),IF($T870=справочники!$E$10,$T868*POWER($T872,INT((DO$1-$AA$1)/IF(OR($T874=0,$T874=""),1,$T874))),IF($T870=справочники!$E$11,POWER($T868,1+$T872*INT((DO$1-$AA$1)/IF(OR($T874=0,$T874=""),1,$T874))),0)))))))</f>
        <v>0</v>
      </c>
      <c r="DP877" s="92">
        <f>IF(DP$8="",0,IF($W863&gt;0,DP863,IF($W865&gt;0,DP865,IF(DP$1=1,$T868,IF($T870=справочники!$E$9,$T868+$T872*INT((DP$1-$AA$1)/IF(OR($T874=0,$T874=""),1,$T874)),IF($T870=справочники!$E$10,$T868*POWER($T872,INT((DP$1-$AA$1)/IF(OR($T874=0,$T874=""),1,$T874))),IF($T870=справочники!$E$11,POWER($T868,1+$T872*INT((DP$1-$AA$1)/IF(OR($T874=0,$T874=""),1,$T874))),0)))))))</f>
        <v>0</v>
      </c>
      <c r="DQ877" s="92">
        <f>IF(DQ$8="",0,IF($W863&gt;0,DQ863,IF($W865&gt;0,DQ865,IF(DQ$1=1,$T868,IF($T870=справочники!$E$9,$T868+$T872*INT((DQ$1-$AA$1)/IF(OR($T874=0,$T874=""),1,$T874)),IF($T870=справочники!$E$10,$T868*POWER($T872,INT((DQ$1-$AA$1)/IF(OR($T874=0,$T874=""),1,$T874))),IF($T870=справочники!$E$11,POWER($T868,1+$T872*INT((DQ$1-$AA$1)/IF(OR($T874=0,$T874=""),1,$T874))),0)))))))</f>
        <v>0</v>
      </c>
      <c r="DR877" s="92">
        <f>IF(DR$8="",0,IF($W863&gt;0,DR863,IF($W865&gt;0,DR865,IF(DR$1=1,$T868,IF($T870=справочники!$E$9,$T868+$T872*INT((DR$1-$AA$1)/IF(OR($T874=0,$T874=""),1,$T874)),IF($T870=справочники!$E$10,$T868*POWER($T872,INT((DR$1-$AA$1)/IF(OR($T874=0,$T874=""),1,$T874))),IF($T870=справочники!$E$11,POWER($T868,1+$T872*INT((DR$1-$AA$1)/IF(OR($T874=0,$T874=""),1,$T874))),0)))))))</f>
        <v>0</v>
      </c>
      <c r="DS877" s="92">
        <f>IF(DS$8="",0,IF($W863&gt;0,DS863,IF($W865&gt;0,DS865,IF(DS$1=1,$T868,IF($T870=справочники!$E$9,$T868+$T872*INT((DS$1-$AA$1)/IF(OR($T874=0,$T874=""),1,$T874)),IF($T870=справочники!$E$10,$T868*POWER($T872,INT((DS$1-$AA$1)/IF(OR($T874=0,$T874=""),1,$T874))),IF($T870=справочники!$E$11,POWER($T868,1+$T872*INT((DS$1-$AA$1)/IF(OR($T874=0,$T874=""),1,$T874))),0)))))))</f>
        <v>0</v>
      </c>
      <c r="DT877" s="92">
        <f>IF(DT$8="",0,IF($W863&gt;0,DT863,IF($W865&gt;0,DT865,IF(DT$1=1,$T868,IF($T870=справочники!$E$9,$T868+$T872*INT((DT$1-$AA$1)/IF(OR($T874=0,$T874=""),1,$T874)),IF($T870=справочники!$E$10,$T868*POWER($T872,INT((DT$1-$AA$1)/IF(OR($T874=0,$T874=""),1,$T874))),IF($T870=справочники!$E$11,POWER($T868,1+$T872*INT((DT$1-$AA$1)/IF(OR($T874=0,$T874=""),1,$T874))),0)))))))</f>
        <v>0</v>
      </c>
      <c r="DU877" s="92">
        <f>IF(DU$8="",0,IF($W863&gt;0,DU863,IF($W865&gt;0,DU865,IF(DU$1=1,$T868,IF($T870=справочники!$E$9,$T868+$T872*INT((DU$1-$AA$1)/IF(OR($T874=0,$T874=""),1,$T874)),IF($T870=справочники!$E$10,$T868*POWER($T872,INT((DU$1-$AA$1)/IF(OR($T874=0,$T874=""),1,$T874))),IF($T870=справочники!$E$11,POWER($T868,1+$T872*INT((DU$1-$AA$1)/IF(OR($T874=0,$T874=""),1,$T874))),0)))))))</f>
        <v>0</v>
      </c>
      <c r="DV877" s="92">
        <f>IF(DV$8="",0,IF($W863&gt;0,DV863,IF($W865&gt;0,DV865,IF(DV$1=1,$T868,IF($T870=справочники!$E$9,$T868+$T872*INT((DV$1-$AA$1)/IF(OR($T874=0,$T874=""),1,$T874)),IF($T870=справочники!$E$10,$T868*POWER($T872,INT((DV$1-$AA$1)/IF(OR($T874=0,$T874=""),1,$T874))),IF($T870=справочники!$E$11,POWER($T868,1+$T872*INT((DV$1-$AA$1)/IF(OR($T874=0,$T874=""),1,$T874))),0)))))))</f>
        <v>0</v>
      </c>
      <c r="DW877" s="92">
        <f>IF(DW$8="",0,IF($W863&gt;0,DW863,IF($W865&gt;0,DW865,IF(DW$1=1,$T868,IF($T870=справочники!$E$9,$T868+$T872*INT((DW$1-$AA$1)/IF(OR($T874=0,$T874=""),1,$T874)),IF($T870=справочники!$E$10,$T868*POWER($T872,INT((DW$1-$AA$1)/IF(OR($T874=0,$T874=""),1,$T874))),IF($T870=справочники!$E$11,POWER($T868,1+$T872*INT((DW$1-$AA$1)/IF(OR($T874=0,$T874=""),1,$T874))),0)))))))</f>
        <v>0</v>
      </c>
      <c r="DX877" s="92">
        <f>IF(DX$8="",0,IF($W863&gt;0,DX863,IF($W865&gt;0,DX865,IF(DX$1=1,$T868,IF($T870=справочники!$E$9,$T868+$T872*INT((DX$1-$AA$1)/IF(OR($T874=0,$T874=""),1,$T874)),IF($T870=справочники!$E$10,$T868*POWER($T872,INT((DX$1-$AA$1)/IF(OR($T874=0,$T874=""),1,$T874))),IF($T870=справочники!$E$11,POWER($T868,1+$T872*INT((DX$1-$AA$1)/IF(OR($T874=0,$T874=""),1,$T874))),0)))))))</f>
        <v>0</v>
      </c>
      <c r="DY877" s="92">
        <f>IF(DY$8="",0,IF($W863&gt;0,DY863,IF($W865&gt;0,DY865,IF(DY$1=1,$T868,IF($T870=справочники!$E$9,$T868+$T872*INT((DY$1-$AA$1)/IF(OR($T874=0,$T874=""),1,$T874)),IF($T870=справочники!$E$10,$T868*POWER($T872,INT((DY$1-$AA$1)/IF(OR($T874=0,$T874=""),1,$T874))),IF($T870=справочники!$E$11,POWER($T868,1+$T872*INT((DY$1-$AA$1)/IF(OR($T874=0,$T874=""),1,$T874))),0)))))))</f>
        <v>0</v>
      </c>
      <c r="DZ877" s="92">
        <f>IF(DZ$8="",0,IF($W863&gt;0,DZ863,IF($W865&gt;0,DZ865,IF(DZ$1=1,$T868,IF($T870=справочники!$E$9,$T868+$T872*INT((DZ$1-$AA$1)/IF(OR($T874=0,$T874=""),1,$T874)),IF($T870=справочники!$E$10,$T868*POWER($T872,INT((DZ$1-$AA$1)/IF(OR($T874=0,$T874=""),1,$T874))),IF($T870=справочники!$E$11,POWER($T868,1+$T872*INT((DZ$1-$AA$1)/IF(OR($T874=0,$T874=""),1,$T874))),0)))))))</f>
        <v>0</v>
      </c>
      <c r="EA877" s="92">
        <f>IF(EA$8="",0,IF($W863&gt;0,EA863,IF($W865&gt;0,EA865,IF(EA$1=1,$T868,IF($T870=справочники!$E$9,$T868+$T872*INT((EA$1-$AA$1)/IF(OR($T874=0,$T874=""),1,$T874)),IF($T870=справочники!$E$10,$T868*POWER($T872,INT((EA$1-$AA$1)/IF(OR($T874=0,$T874=""),1,$T874))),IF($T870=справочники!$E$11,POWER($T868,1+$T872*INT((EA$1-$AA$1)/IF(OR($T874=0,$T874=""),1,$T874))),0)))))))</f>
        <v>0</v>
      </c>
      <c r="EB877" s="92">
        <f>IF(EB$8="",0,IF($W863&gt;0,EB863,IF($W865&gt;0,EB865,IF(EB$1=1,$T868,IF($T870=справочники!$E$9,$T868+$T872*INT((EB$1-$AA$1)/IF(OR($T874=0,$T874=""),1,$T874)),IF($T870=справочники!$E$10,$T868*POWER($T872,INT((EB$1-$AA$1)/IF(OR($T874=0,$T874=""),1,$T874))),IF($T870=справочники!$E$11,POWER($T868,1+$T872*INT((EB$1-$AA$1)/IF(OR($T874=0,$T874=""),1,$T874))),0)))))))</f>
        <v>0</v>
      </c>
      <c r="EC877" s="92">
        <f>IF(EC$8="",0,IF($W863&gt;0,EC863,IF($W865&gt;0,EC865,IF(EC$1=1,$T868,IF($T870=справочники!$E$9,$T868+$T872*INT((EC$1-$AA$1)/IF(OR($T874=0,$T874=""),1,$T874)),IF($T870=справочники!$E$10,$T868*POWER($T872,INT((EC$1-$AA$1)/IF(OR($T874=0,$T874=""),1,$T874))),IF($T870=справочники!$E$11,POWER($T868,1+$T872*INT((EC$1-$AA$1)/IF(OR($T874=0,$T874=""),1,$T874))),0)))))))</f>
        <v>0</v>
      </c>
      <c r="ED877" s="92">
        <f>IF(ED$8="",0,IF($W863&gt;0,ED863,IF($W865&gt;0,ED865,IF(ED$1=1,$T868,IF($T870=справочники!$E$9,$T868+$T872*INT((ED$1-$AA$1)/IF(OR($T874=0,$T874=""),1,$T874)),IF($T870=справочники!$E$10,$T868*POWER($T872,INT((ED$1-$AA$1)/IF(OR($T874=0,$T874=""),1,$T874))),IF($T870=справочники!$E$11,POWER($T868,1+$T872*INT((ED$1-$AA$1)/IF(OR($T874=0,$T874=""),1,$T874))),0)))))))</f>
        <v>0</v>
      </c>
      <c r="EE877" s="92">
        <f>IF(EE$8="",0,IF($W863&gt;0,EE863,IF($W865&gt;0,EE865,IF(EE$1=1,$T868,IF($T870=справочники!$E$9,$T868+$T872*INT((EE$1-$AA$1)/IF(OR($T874=0,$T874=""),1,$T874)),IF($T870=справочники!$E$10,$T868*POWER($T872,INT((EE$1-$AA$1)/IF(OR($T874=0,$T874=""),1,$T874))),IF($T870=справочники!$E$11,POWER($T868,1+$T872*INT((EE$1-$AA$1)/IF(OR($T874=0,$T874=""),1,$T874))),0)))))))</f>
        <v>0</v>
      </c>
      <c r="EF877" s="92">
        <f>IF(EF$8="",0,IF($W863&gt;0,EF863,IF($W865&gt;0,EF865,IF(EF$1=1,$T868,IF($T870=справочники!$E$9,$T868+$T872*INT((EF$1-$AA$1)/IF(OR($T874=0,$T874=""),1,$T874)),IF($T870=справочники!$E$10,$T868*POWER($T872,INT((EF$1-$AA$1)/IF(OR($T874=0,$T874=""),1,$T874))),IF($T870=справочники!$E$11,POWER($T868,1+$T872*INT((EF$1-$AA$1)/IF(OR($T874=0,$T874=""),1,$T874))),0)))))))</f>
        <v>0</v>
      </c>
      <c r="EG877" s="92">
        <f>IF(EG$8="",0,IF($W863&gt;0,EG863,IF($W865&gt;0,EG865,IF(EG$1=1,$T868,IF($T870=справочники!$E$9,$T868+$T872*INT((EG$1-$AA$1)/IF(OR($T874=0,$T874=""),1,$T874)),IF($T870=справочники!$E$10,$T868*POWER($T872,INT((EG$1-$AA$1)/IF(OR($T874=0,$T874=""),1,$T874))),IF($T870=справочники!$E$11,POWER($T868,1+$T872*INT((EG$1-$AA$1)/IF(OR($T874=0,$T874=""),1,$T874))),0)))))))</f>
        <v>0</v>
      </c>
      <c r="EH877" s="92">
        <f>IF(EH$8="",0,IF($W863&gt;0,EH863,IF($W865&gt;0,EH865,IF(EH$1=1,$T868,IF($T870=справочники!$E$9,$T868+$T872*INT((EH$1-$AA$1)/IF(OR($T874=0,$T874=""),1,$T874)),IF($T870=справочники!$E$10,$T868*POWER($T872,INT((EH$1-$AA$1)/IF(OR($T874=0,$T874=""),1,$T874))),IF($T870=справочники!$E$11,POWER($T868,1+$T872*INT((EH$1-$AA$1)/IF(OR($T874=0,$T874=""),1,$T874))),0)))))))</f>
        <v>0</v>
      </c>
      <c r="EI877" s="92">
        <f>IF(EI$8="",0,IF($W863&gt;0,EI863,IF($W865&gt;0,EI865,IF(EI$1=1,$T868,IF($T870=справочники!$E$9,$T868+$T872*INT((EI$1-$AA$1)/IF(OR($T874=0,$T874=""),1,$T874)),IF($T870=справочники!$E$10,$T868*POWER($T872,INT((EI$1-$AA$1)/IF(OR($T874=0,$T874=""),1,$T874))),IF($T870=справочники!$E$11,POWER($T868,1+$T872*INT((EI$1-$AA$1)/IF(OR($T874=0,$T874=""),1,$T874))),0)))))))</f>
        <v>0</v>
      </c>
      <c r="EJ877" s="92">
        <f>IF(EJ$8="",0,IF($W863&gt;0,EJ863,IF($W865&gt;0,EJ865,IF(EJ$1=1,$T868,IF($T870=справочники!$E$9,$T868+$T872*INT((EJ$1-$AA$1)/IF(OR($T874=0,$T874=""),1,$T874)),IF($T870=справочники!$E$10,$T868*POWER($T872,INT((EJ$1-$AA$1)/IF(OR($T874=0,$T874=""),1,$T874))),IF($T870=справочники!$E$11,POWER($T868,1+$T872*INT((EJ$1-$AA$1)/IF(OR($T874=0,$T874=""),1,$T874))),0)))))))</f>
        <v>0</v>
      </c>
      <c r="EK877" s="92">
        <f>IF(EK$8="",0,IF($W863&gt;0,EK863,IF($W865&gt;0,EK865,IF(EK$1=1,$T868,IF($T870=справочники!$E$9,$T868+$T872*INT((EK$1-$AA$1)/IF(OR($T874=0,$T874=""),1,$T874)),IF($T870=справочники!$E$10,$T868*POWER($T872,INT((EK$1-$AA$1)/IF(OR($T874=0,$T874=""),1,$T874))),IF($T870=справочники!$E$11,POWER($T868,1+$T872*INT((EK$1-$AA$1)/IF(OR($T874=0,$T874=""),1,$T874))),0)))))))</f>
        <v>0</v>
      </c>
      <c r="EL877" s="92">
        <f>IF(EL$8="",0,IF($W863&gt;0,EL863,IF($W865&gt;0,EL865,IF(EL$1=1,$T868,IF($T870=справочники!$E$9,$T868+$T872*INT((EL$1-$AA$1)/IF(OR($T874=0,$T874=""),1,$T874)),IF($T870=справочники!$E$10,$T868*POWER($T872,INT((EL$1-$AA$1)/IF(OR($T874=0,$T874=""),1,$T874))),IF($T870=справочники!$E$11,POWER($T868,1+$T872*INT((EL$1-$AA$1)/IF(OR($T874=0,$T874=""),1,$T874))),0)))))))</f>
        <v>0</v>
      </c>
      <c r="EM877" s="92">
        <f>IF(EM$8="",0,IF($W863&gt;0,EM863,IF($W865&gt;0,EM865,IF(EM$1=1,$T868,IF($T870=справочники!$E$9,$T868+$T872*INT((EM$1-$AA$1)/IF(OR($T874=0,$T874=""),1,$T874)),IF($T870=справочники!$E$10,$T868*POWER($T872,INT((EM$1-$AA$1)/IF(OR($T874=0,$T874=""),1,$T874))),IF($T870=справочники!$E$11,POWER($T868,1+$T872*INT((EM$1-$AA$1)/IF(OR($T874=0,$T874=""),1,$T874))),0)))))))</f>
        <v>0</v>
      </c>
      <c r="EN877" s="92">
        <f>IF(EN$8="",0,IF($W863&gt;0,EN863,IF($W865&gt;0,EN865,IF(EN$1=1,$T868,IF($T870=справочники!$E$9,$T868+$T872*INT((EN$1-$AA$1)/IF(OR($T874=0,$T874=""),1,$T874)),IF($T870=справочники!$E$10,$T868*POWER($T872,INT((EN$1-$AA$1)/IF(OR($T874=0,$T874=""),1,$T874))),IF($T870=справочники!$E$11,POWER($T868,1+$T872*INT((EN$1-$AA$1)/IF(OR($T874=0,$T874=""),1,$T874))),0)))))))</f>
        <v>0</v>
      </c>
      <c r="EO877" s="92">
        <f>IF(EO$8="",0,IF($W863&gt;0,EO863,IF($W865&gt;0,EO865,IF(EO$1=1,$T868,IF($T870=справочники!$E$9,$T868+$T872*INT((EO$1-$AA$1)/IF(OR($T874=0,$T874=""),1,$T874)),IF($T870=справочники!$E$10,$T868*POWER($T872,INT((EO$1-$AA$1)/IF(OR($T874=0,$T874=""),1,$T874))),IF($T870=справочники!$E$11,POWER($T868,1+$T872*INT((EO$1-$AA$1)/IF(OR($T874=0,$T874=""),1,$T874))),0)))))))</f>
        <v>0</v>
      </c>
      <c r="EP877" s="92">
        <f>IF(EP$8="",0,IF($W863&gt;0,EP863,IF($W865&gt;0,EP865,IF(EP$1=1,$T868,IF($T870=справочники!$E$9,$T868+$T872*INT((EP$1-$AA$1)/IF(OR($T874=0,$T874=""),1,$T874)),IF($T870=справочники!$E$10,$T868*POWER($T872,INT((EP$1-$AA$1)/IF(OR($T874=0,$T874=""),1,$T874))),IF($T870=справочники!$E$11,POWER($T868,1+$T872*INT((EP$1-$AA$1)/IF(OR($T874=0,$T874=""),1,$T874))),0)))))))</f>
        <v>0</v>
      </c>
      <c r="EQ877" s="92">
        <f>IF(EQ$8="",0,IF($W863&gt;0,EQ863,IF($W865&gt;0,EQ865,IF(EQ$1=1,$T868,IF($T870=справочники!$E$9,$T868+$T872*INT((EQ$1-$AA$1)/IF(OR($T874=0,$T874=""),1,$T874)),IF($T870=справочники!$E$10,$T868*POWER($T872,INT((EQ$1-$AA$1)/IF(OR($T874=0,$T874=""),1,$T874))),IF($T870=справочники!$E$11,POWER($T868,1+$T872*INT((EQ$1-$AA$1)/IF(OR($T874=0,$T874=""),1,$T874))),0)))))))</f>
        <v>0</v>
      </c>
      <c r="ER877" s="92">
        <f>IF(ER$8="",0,IF($W863&gt;0,ER863,IF($W865&gt;0,ER865,IF(ER$1=1,$T868,IF($T870=справочники!$E$9,$T868+$T872*INT((ER$1-$AA$1)/IF(OR($T874=0,$T874=""),1,$T874)),IF($T870=справочники!$E$10,$T868*POWER($T872,INT((ER$1-$AA$1)/IF(OR($T874=0,$T874=""),1,$T874))),IF($T870=справочники!$E$11,POWER($T868,1+$T872*INT((ER$1-$AA$1)/IF(OR($T874=0,$T874=""),1,$T874))),0)))))))</f>
        <v>0</v>
      </c>
      <c r="ES877" s="92">
        <f>IF(ES$8="",0,IF($W863&gt;0,ES863,IF($W865&gt;0,ES865,IF(ES$1=1,$T868,IF($T870=справочники!$E$9,$T868+$T872*INT((ES$1-$AA$1)/IF(OR($T874=0,$T874=""),1,$T874)),IF($T870=справочники!$E$10,$T868*POWER($T872,INT((ES$1-$AA$1)/IF(OR($T874=0,$T874=""),1,$T874))),IF($T870=справочники!$E$11,POWER($T868,1+$T872*INT((ES$1-$AA$1)/IF(OR($T874=0,$T874=""),1,$T874))),0)))))))</f>
        <v>0</v>
      </c>
      <c r="ET877" s="92">
        <f>IF(ET$8="",0,IF($W863&gt;0,ET863,IF($W865&gt;0,ET865,IF(ET$1=1,$T868,IF($T870=справочники!$E$9,$T868+$T872*INT((ET$1-$AA$1)/IF(OR($T874=0,$T874=""),1,$T874)),IF($T870=справочники!$E$10,$T868*POWER($T872,INT((ET$1-$AA$1)/IF(OR($T874=0,$T874=""),1,$T874))),IF($T870=справочники!$E$11,POWER($T868,1+$T872*INT((ET$1-$AA$1)/IF(OR($T874=0,$T874=""),1,$T874))),0)))))))</f>
        <v>0</v>
      </c>
      <c r="EU877" s="92">
        <f>IF(EU$8="",0,IF($W863&gt;0,EU863,IF($W865&gt;0,EU865,IF(EU$1=1,$T868,IF($T870=справочники!$E$9,$T868+$T872*INT((EU$1-$AA$1)/IF(OR($T874=0,$T874=""),1,$T874)),IF($T870=справочники!$E$10,$T868*POWER($T872,INT((EU$1-$AA$1)/IF(OR($T874=0,$T874=""),1,$T874))),IF($T870=справочники!$E$11,POWER($T868,1+$T872*INT((EU$1-$AA$1)/IF(OR($T874=0,$T874=""),1,$T874))),0)))))))</f>
        <v>0</v>
      </c>
      <c r="EV877" s="92">
        <f>IF(EV$8="",0,IF($W863&gt;0,EV863,IF($W865&gt;0,EV865,IF(EV$1=1,$T868,IF($T870=справочники!$E$9,$T868+$T872*INT((EV$1-$AA$1)/IF(OR($T874=0,$T874=""),1,$T874)),IF($T870=справочники!$E$10,$T868*POWER($T872,INT((EV$1-$AA$1)/IF(OR($T874=0,$T874=""),1,$T874))),IF($T870=справочники!$E$11,POWER($T868,1+$T872*INT((EV$1-$AA$1)/IF(OR($T874=0,$T874=""),1,$T874))),0)))))))</f>
        <v>0</v>
      </c>
      <c r="EW877" s="92">
        <f>IF(EW$8="",0,IF($W863&gt;0,EW863,IF($W865&gt;0,EW865,IF(EW$1=1,$T868,IF($T870=справочники!$E$9,$T868+$T872*INT((EW$1-$AA$1)/IF(OR($T874=0,$T874=""),1,$T874)),IF($T870=справочники!$E$10,$T868*POWER($T872,INT((EW$1-$AA$1)/IF(OR($T874=0,$T874=""),1,$T874))),IF($T870=справочники!$E$11,POWER($T868,1+$T872*INT((EW$1-$AA$1)/IF(OR($T874=0,$T874=""),1,$T874))),0)))))))</f>
        <v>0</v>
      </c>
      <c r="EX877" s="92">
        <f>IF(EX$8="",0,IF($W863&gt;0,EX863,IF($W865&gt;0,EX865,IF(EX$1=1,$T868,IF($T870=справочники!$E$9,$T868+$T872*INT((EX$1-$AA$1)/IF(OR($T874=0,$T874=""),1,$T874)),IF($T870=справочники!$E$10,$T868*POWER($T872,INT((EX$1-$AA$1)/IF(OR($T874=0,$T874=""),1,$T874))),IF($T870=справочники!$E$11,POWER($T868,1+$T872*INT((EX$1-$AA$1)/IF(OR($T874=0,$T874=""),1,$T874))),0)))))))</f>
        <v>0</v>
      </c>
      <c r="EY877" s="92">
        <f>IF(EY$8="",0,IF($W863&gt;0,EY863,IF($W865&gt;0,EY865,IF(EY$1=1,$T868,IF($T870=справочники!$E$9,$T868+$T872*INT((EY$1-$AA$1)/IF(OR($T874=0,$T874=""),1,$T874)),IF($T870=справочники!$E$10,$T868*POWER($T872,INT((EY$1-$AA$1)/IF(OR($T874=0,$T874=""),1,$T874))),IF($T870=справочники!$E$11,POWER($T868,1+$T872*INT((EY$1-$AA$1)/IF(OR($T874=0,$T874=""),1,$T874))),0)))))))</f>
        <v>0</v>
      </c>
      <c r="EZ877" s="92">
        <f>IF(EZ$8="",0,IF($W863&gt;0,EZ863,IF($W865&gt;0,EZ865,IF(EZ$1=1,$T868,IF($T870=справочники!$E$9,$T868+$T872*INT((EZ$1-$AA$1)/IF(OR($T874=0,$T874=""),1,$T874)),IF($T870=справочники!$E$10,$T868*POWER($T872,INT((EZ$1-$AA$1)/IF(OR($T874=0,$T874=""),1,$T874))),IF($T870=справочники!$E$11,POWER($T868,1+$T872*INT((EZ$1-$AA$1)/IF(OR($T874=0,$T874=""),1,$T874))),0)))))))</f>
        <v>0</v>
      </c>
      <c r="FA877" s="92">
        <f>IF(FA$8="",0,IF($W863&gt;0,FA863,IF($W865&gt;0,FA865,IF(FA$1=1,$T868,IF($T870=справочники!$E$9,$T868+$T872*INT((FA$1-$AA$1)/IF(OR($T874=0,$T874=""),1,$T874)),IF($T870=справочники!$E$10,$T868*POWER($T872,INT((FA$1-$AA$1)/IF(OR($T874=0,$T874=""),1,$T874))),IF($T870=справочники!$E$11,POWER($T868,1+$T872*INT((FA$1-$AA$1)/IF(OR($T874=0,$T874=""),1,$T874))),0)))))))</f>
        <v>0</v>
      </c>
      <c r="FB877" s="92">
        <f>IF(FB$8="",0,IF($W863&gt;0,FB863,IF($W865&gt;0,FB865,IF(FB$1=1,$T868,IF($T870=справочники!$E$9,$T868+$T872*INT((FB$1-$AA$1)/IF(OR($T874=0,$T874=""),1,$T874)),IF($T870=справочники!$E$10,$T868*POWER($T872,INT((FB$1-$AA$1)/IF(OR($T874=0,$T874=""),1,$T874))),IF($T870=справочники!$E$11,POWER($T868,1+$T872*INT((FB$1-$AA$1)/IF(OR($T874=0,$T874=""),1,$T874))),0)))))))</f>
        <v>0</v>
      </c>
      <c r="FC877" s="92">
        <f>IF(FC$8="",0,IF($W863&gt;0,FC863,IF($W865&gt;0,FC865,IF(FC$1=1,$T868,IF($T870=справочники!$E$9,$T868+$T872*INT((FC$1-$AA$1)/IF(OR($T874=0,$T874=""),1,$T874)),IF($T870=справочники!$E$10,$T868*POWER($T872,INT((FC$1-$AA$1)/IF(OR($T874=0,$T874=""),1,$T874))),IF($T870=справочники!$E$11,POWER($T868,1+$T872*INT((FC$1-$AA$1)/IF(OR($T874=0,$T874=""),1,$T874))),0)))))))</f>
        <v>0</v>
      </c>
      <c r="FD877" s="92">
        <f>IF(FD$8="",0,IF($W863&gt;0,FD863,IF($W865&gt;0,FD865,IF(FD$1=1,$T868,IF($T870=справочники!$E$9,$T868+$T872*INT((FD$1-$AA$1)/IF(OR($T874=0,$T874=""),1,$T874)),IF($T870=справочники!$E$10,$T868*POWER($T872,INT((FD$1-$AA$1)/IF(OR($T874=0,$T874=""),1,$T874))),IF($T870=справочники!$E$11,POWER($T868,1+$T872*INT((FD$1-$AA$1)/IF(OR($T874=0,$T874=""),1,$T874))),0)))))))</f>
        <v>0</v>
      </c>
      <c r="FE877" s="92">
        <f>IF(FE$8="",0,IF($W863&gt;0,FE863,IF($W865&gt;0,FE865,IF(FE$1=1,$T868,IF($T870=справочники!$E$9,$T868+$T872*INT((FE$1-$AA$1)/IF(OR($T874=0,$T874=""),1,$T874)),IF($T870=справочники!$E$10,$T868*POWER($T872,INT((FE$1-$AA$1)/IF(OR($T874=0,$T874=""),1,$T874))),IF($T870=справочники!$E$11,POWER($T868,1+$T872*INT((FE$1-$AA$1)/IF(OR($T874=0,$T874=""),1,$T874))),0)))))))</f>
        <v>0</v>
      </c>
      <c r="FF877" s="92">
        <f>IF(FF$8="",0,IF($W863&gt;0,FF863,IF($W865&gt;0,FF865,IF(FF$1=1,$T868,IF($T870=справочники!$E$9,$T868+$T872*INT((FF$1-$AA$1)/IF(OR($T874=0,$T874=""),1,$T874)),IF($T870=справочники!$E$10,$T868*POWER($T872,INT((FF$1-$AA$1)/IF(OR($T874=0,$T874=""),1,$T874))),IF($T870=справочники!$E$11,POWER($T868,1+$T872*INT((FF$1-$AA$1)/IF(OR($T874=0,$T874=""),1,$T874))),0)))))))</f>
        <v>0</v>
      </c>
      <c r="FG877" s="92">
        <f>IF(FG$8="",0,IF($W863&gt;0,FG863,IF($W865&gt;0,FG865,IF(FG$1=1,$T868,IF($T870=справочники!$E$9,$T868+$T872*INT((FG$1-$AA$1)/IF(OR($T874=0,$T874=""),1,$T874)),IF($T870=справочники!$E$10,$T868*POWER($T872,INT((FG$1-$AA$1)/IF(OR($T874=0,$T874=""),1,$T874))),IF($T870=справочники!$E$11,POWER($T868,1+$T872*INT((FG$1-$AA$1)/IF(OR($T874=0,$T874=""),1,$T874))),0)))))))</f>
        <v>0</v>
      </c>
      <c r="FH877" s="92">
        <f>IF(FH$8="",0,IF($W863&gt;0,FH863,IF($W865&gt;0,FH865,IF(FH$1=1,$T868,IF($T870=справочники!$E$9,$T868+$T872*INT((FH$1-$AA$1)/IF(OR($T874=0,$T874=""),1,$T874)),IF($T870=справочники!$E$10,$T868*POWER($T872,INT((FH$1-$AA$1)/IF(OR($T874=0,$T874=""),1,$T874))),IF($T870=справочники!$E$11,POWER($T868,1+$T872*INT((FH$1-$AA$1)/IF(OR($T874=0,$T874=""),1,$T874))),0)))))))</f>
        <v>0</v>
      </c>
      <c r="FI877" s="92">
        <f>IF(FI$8="",0,IF($W863&gt;0,FI863,IF($W865&gt;0,FI865,IF(FI$1=1,$T868,IF($T870=справочники!$E$9,$T868+$T872*INT((FI$1-$AA$1)/IF(OR($T874=0,$T874=""),1,$T874)),IF($T870=справочники!$E$10,$T868*POWER($T872,INT((FI$1-$AA$1)/IF(OR($T874=0,$T874=""),1,$T874))),IF($T870=справочники!$E$11,POWER($T868,1+$T872*INT((FI$1-$AA$1)/IF(OR($T874=0,$T874=""),1,$T874))),0)))))))</f>
        <v>0</v>
      </c>
      <c r="FJ877" s="92">
        <f>IF(FJ$8="",0,IF($W863&gt;0,FJ863,IF($W865&gt;0,FJ865,IF(FJ$1=1,$T868,IF($T870=справочники!$E$9,$T868+$T872*INT((FJ$1-$AA$1)/IF(OR($T874=0,$T874=""),1,$T874)),IF($T870=справочники!$E$10,$T868*POWER($T872,INT((FJ$1-$AA$1)/IF(OR($T874=0,$T874=""),1,$T874))),IF($T870=справочники!$E$11,POWER($T868,1+$T872*INT((FJ$1-$AA$1)/IF(OR($T874=0,$T874=""),1,$T874))),0)))))))</f>
        <v>0</v>
      </c>
      <c r="FK877" s="92">
        <f>IF(FK$8="",0,IF($W863&gt;0,FK863,IF($W865&gt;0,FK865,IF(FK$1=1,$T868,IF($T870=справочники!$E$9,$T868+$T872*INT((FK$1-$AA$1)/IF(OR($T874=0,$T874=""),1,$T874)),IF($T870=справочники!$E$10,$T868*POWER($T872,INT((FK$1-$AA$1)/IF(OR($T874=0,$T874=""),1,$T874))),IF($T870=справочники!$E$11,POWER($T868,1+$T872*INT((FK$1-$AA$1)/IF(OR($T874=0,$T874=""),1,$T874))),0)))))))</f>
        <v>0</v>
      </c>
      <c r="FL877" s="92">
        <f>IF(FL$8="",0,IF($W863&gt;0,FL863,IF($W865&gt;0,FL865,IF(FL$1=1,$T868,IF($T870=справочники!$E$9,$T868+$T872*INT((FL$1-$AA$1)/IF(OR($T874=0,$T874=""),1,$T874)),IF($T870=справочники!$E$10,$T868*POWER($T872,INT((FL$1-$AA$1)/IF(OR($T874=0,$T874=""),1,$T874))),IF($T870=справочники!$E$11,POWER($T868,1+$T872*INT((FL$1-$AA$1)/IF(OR($T874=0,$T874=""),1,$T874))),0)))))))</f>
        <v>0</v>
      </c>
      <c r="FM877" s="92">
        <f>IF(FM$8="",0,IF($W863&gt;0,FM863,IF($W865&gt;0,FM865,IF(FM$1=1,$T868,IF($T870=справочники!$E$9,$T868+$T872*INT((FM$1-$AA$1)/IF(OR($T874=0,$T874=""),1,$T874)),IF($T870=справочники!$E$10,$T868*POWER($T872,INT((FM$1-$AA$1)/IF(OR($T874=0,$T874=""),1,$T874))),IF($T870=справочники!$E$11,POWER($T868,1+$T872*INT((FM$1-$AA$1)/IF(OR($T874=0,$T874=""),1,$T874))),0)))))))</f>
        <v>0</v>
      </c>
      <c r="FN877" s="92">
        <f>IF(FN$8="",0,IF($W863&gt;0,FN863,IF($W865&gt;0,FN865,IF(FN$1=1,$T868,IF($T870=справочники!$E$9,$T868+$T872*INT((FN$1-$AA$1)/IF(OR($T874=0,$T874=""),1,$T874)),IF($T870=справочники!$E$10,$T868*POWER($T872,INT((FN$1-$AA$1)/IF(OR($T874=0,$T874=""),1,$T874))),IF($T870=справочники!$E$11,POWER($T868,1+$T872*INT((FN$1-$AA$1)/IF(OR($T874=0,$T874=""),1,$T874))),0)))))))</f>
        <v>0</v>
      </c>
      <c r="FO877" s="92">
        <f>IF(FO$8="",0,IF($W863&gt;0,FO863,IF($W865&gt;0,FO865,IF(FO$1=1,$T868,IF($T870=справочники!$E$9,$T868+$T872*INT((FO$1-$AA$1)/IF(OR($T874=0,$T874=""),1,$T874)),IF($T870=справочники!$E$10,$T868*POWER($T872,INT((FO$1-$AA$1)/IF(OR($T874=0,$T874=""),1,$T874))),IF($T870=справочники!$E$11,POWER($T868,1+$T872*INT((FO$1-$AA$1)/IF(OR($T874=0,$T874=""),1,$T874))),0)))))))</f>
        <v>0</v>
      </c>
      <c r="FP877" s="92">
        <f>IF(FP$8="",0,IF($W863&gt;0,FP863,IF($W865&gt;0,FP865,IF(FP$1=1,$T868,IF($T870=справочники!$E$9,$T868+$T872*INT((FP$1-$AA$1)/IF(OR($T874=0,$T874=""),1,$T874)),IF($T870=справочники!$E$10,$T868*POWER($T872,INT((FP$1-$AA$1)/IF(OR($T874=0,$T874=""),1,$T874))),IF($T870=справочники!$E$11,POWER($T868,1+$T872*INT((FP$1-$AA$1)/IF(OR($T874=0,$T874=""),1,$T874))),0)))))))</f>
        <v>0</v>
      </c>
      <c r="FQ877" s="92">
        <f>IF(FQ$8="",0,IF($W863&gt;0,FQ863,IF($W865&gt;0,FQ865,IF(FQ$1=1,$T868,IF($T870=справочники!$E$9,$T868+$T872*INT((FQ$1-$AA$1)/IF(OR($T874=0,$T874=""),1,$T874)),IF($T870=справочники!$E$10,$T868*POWER($T872,INT((FQ$1-$AA$1)/IF(OR($T874=0,$T874=""),1,$T874))),IF($T870=справочники!$E$11,POWER($T868,1+$T872*INT((FQ$1-$AA$1)/IF(OR($T874=0,$T874=""),1,$T874))),0)))))))</f>
        <v>0</v>
      </c>
      <c r="FR877" s="92">
        <f>IF(FR$8="",0,IF($W863&gt;0,FR863,IF($W865&gt;0,FR865,IF(FR$1=1,$T868,IF($T870=справочники!$E$9,$T868+$T872*INT((FR$1-$AA$1)/IF(OR($T874=0,$T874=""),1,$T874)),IF($T870=справочники!$E$10,$T868*POWER($T872,INT((FR$1-$AA$1)/IF(OR($T874=0,$T874=""),1,$T874))),IF($T870=справочники!$E$11,POWER($T868,1+$T872*INT((FR$1-$AA$1)/IF(OR($T874=0,$T874=""),1,$T874))),0)))))))</f>
        <v>0</v>
      </c>
      <c r="FS877" s="92">
        <f>IF(FS$8="",0,IF($W863&gt;0,FS863,IF($W865&gt;0,FS865,IF(FS$1=1,$T868,IF($T870=справочники!$E$9,$T868+$T872*INT((FS$1-$AA$1)/IF(OR($T874=0,$T874=""),1,$T874)),IF($T870=справочники!$E$10,$T868*POWER($T872,INT((FS$1-$AA$1)/IF(OR($T874=0,$T874=""),1,$T874))),IF($T870=справочники!$E$11,POWER($T868,1+$T872*INT((FS$1-$AA$1)/IF(OR($T874=0,$T874=""),1,$T874))),0)))))))</f>
        <v>0</v>
      </c>
      <c r="FT877" s="92">
        <f>IF(FT$8="",0,IF($W863&gt;0,FT863,IF($W865&gt;0,FT865,IF(FT$1=1,$T868,IF($T870=справочники!$E$9,$T868+$T872*INT((FT$1-$AA$1)/IF(OR($T874=0,$T874=""),1,$T874)),IF($T870=справочники!$E$10,$T868*POWER($T872,INT((FT$1-$AA$1)/IF(OR($T874=0,$T874=""),1,$T874))),IF($T870=справочники!$E$11,POWER($T868,1+$T872*INT((FT$1-$AA$1)/IF(OR($T874=0,$T874=""),1,$T874))),0)))))))</f>
        <v>0</v>
      </c>
      <c r="FU877" s="92">
        <f>IF(FU$8="",0,IF($W863&gt;0,FU863,IF($W865&gt;0,FU865,IF(FU$1=1,$T868,IF($T870=справочники!$E$9,$T868+$T872*INT((FU$1-$AA$1)/IF(OR($T874=0,$T874=""),1,$T874)),IF($T870=справочники!$E$10,$T868*POWER($T872,INT((FU$1-$AA$1)/IF(OR($T874=0,$T874=""),1,$T874))),IF($T870=справочники!$E$11,POWER($T868,1+$T872*INT((FU$1-$AA$1)/IF(OR($T874=0,$T874=""),1,$T874))),0)))))))</f>
        <v>0</v>
      </c>
      <c r="FV877" s="92">
        <f>IF(FV$8="",0,IF($W863&gt;0,FV863,IF($W865&gt;0,FV865,IF(FV$1=1,$T868,IF($T870=справочники!$E$9,$T868+$T872*INT((FV$1-$AA$1)/IF(OR($T874=0,$T874=""),1,$T874)),IF($T870=справочники!$E$10,$T868*POWER($T872,INT((FV$1-$AA$1)/IF(OR($T874=0,$T874=""),1,$T874))),IF($T870=справочники!$E$11,POWER($T868,1+$T872*INT((FV$1-$AA$1)/IF(OR($T874=0,$T874=""),1,$T874))),0)))))))</f>
        <v>0</v>
      </c>
      <c r="FW877" s="92">
        <f>IF(FW$8="",0,IF($W863&gt;0,FW863,IF($W865&gt;0,FW865,IF(FW$1=1,$T868,IF($T870=справочники!$E$9,$T868+$T872*INT((FW$1-$AA$1)/IF(OR($T874=0,$T874=""),1,$T874)),IF($T870=справочники!$E$10,$T868*POWER($T872,INT((FW$1-$AA$1)/IF(OR($T874=0,$T874=""),1,$T874))),IF($T870=справочники!$E$11,POWER($T868,1+$T872*INT((FW$1-$AA$1)/IF(OR($T874=0,$T874=""),1,$T874))),0)))))))</f>
        <v>0</v>
      </c>
      <c r="FX877" s="92">
        <f>IF(FX$8="",0,IF($W863&gt;0,FX863,IF($W865&gt;0,FX865,IF(FX$1=1,$T868,IF($T870=справочники!$E$9,$T868+$T872*INT((FX$1-$AA$1)/IF(OR($T874=0,$T874=""),1,$T874)),IF($T870=справочники!$E$10,$T868*POWER($T872,INT((FX$1-$AA$1)/IF(OR($T874=0,$T874=""),1,$T874))),IF($T870=справочники!$E$11,POWER($T868,1+$T872*INT((FX$1-$AA$1)/IF(OR($T874=0,$T874=""),1,$T874))),0)))))))</f>
        <v>0</v>
      </c>
      <c r="FY877" s="92">
        <f>IF(FY$8="",0,IF($W863&gt;0,FY863,IF($W865&gt;0,FY865,IF(FY$1=1,$T868,IF($T870=справочники!$E$9,$T868+$T872*INT((FY$1-$AA$1)/IF(OR($T874=0,$T874=""),1,$T874)),IF($T870=справочники!$E$10,$T868*POWER($T872,INT((FY$1-$AA$1)/IF(OR($T874=0,$T874=""),1,$T874))),IF($T870=справочники!$E$11,POWER($T868,1+$T872*INT((FY$1-$AA$1)/IF(OR($T874=0,$T874=""),1,$T874))),0)))))))</f>
        <v>0</v>
      </c>
      <c r="FZ877" s="92">
        <f>IF(FZ$8="",0,IF($W863&gt;0,FZ863,IF($W865&gt;0,FZ865,IF(FZ$1=1,$T868,IF($T870=справочники!$E$9,$T868+$T872*INT((FZ$1-$AA$1)/IF(OR($T874=0,$T874=""),1,$T874)),IF($T870=справочники!$E$10,$T868*POWER($T872,INT((FZ$1-$AA$1)/IF(OR($T874=0,$T874=""),1,$T874))),IF($T870=справочники!$E$11,POWER($T868,1+$T872*INT((FZ$1-$AA$1)/IF(OR($T874=0,$T874=""),1,$T874))),0)))))))</f>
        <v>0</v>
      </c>
      <c r="GA877" s="92">
        <f>IF(GA$8="",0,IF($W863&gt;0,GA863,IF($W865&gt;0,GA865,IF(GA$1=1,$T868,IF($T870=справочники!$E$9,$T868+$T872*INT((GA$1-$AA$1)/IF(OR($T874=0,$T874=""),1,$T874)),IF($T870=справочники!$E$10,$T868*POWER($T872,INT((GA$1-$AA$1)/IF(OR($T874=0,$T874=""),1,$T874))),IF($T870=справочники!$E$11,POWER($T868,1+$T872*INT((GA$1-$AA$1)/IF(OR($T874=0,$T874=""),1,$T874))),0)))))))</f>
        <v>0</v>
      </c>
      <c r="GB877" s="92">
        <f>IF(GB$8="",0,IF($W863&gt;0,GB863,IF($W865&gt;0,GB865,IF(GB$1=1,$T868,IF($T870=справочники!$E$9,$T868+$T872*INT((GB$1-$AA$1)/IF(OR($T874=0,$T874=""),1,$T874)),IF($T870=справочники!$E$10,$T868*POWER($T872,INT((GB$1-$AA$1)/IF(OR($T874=0,$T874=""),1,$T874))),IF($T870=справочники!$E$11,POWER($T868,1+$T872*INT((GB$1-$AA$1)/IF(OR($T874=0,$T874=""),1,$T874))),0)))))))</f>
        <v>0</v>
      </c>
      <c r="GC877" s="92">
        <f>IF(GC$8="",0,IF($W863&gt;0,GC863,IF($W865&gt;0,GC865,IF(GC$1=1,$T868,IF($T870=справочники!$E$9,$T868+$T872*INT((GC$1-$AA$1)/IF(OR($T874=0,$T874=""),1,$T874)),IF($T870=справочники!$E$10,$T868*POWER($T872,INT((GC$1-$AA$1)/IF(OR($T874=0,$T874=""),1,$T874))),IF($T870=справочники!$E$11,POWER($T868,1+$T872*INT((GC$1-$AA$1)/IF(OR($T874=0,$T874=""),1,$T874))),0)))))))</f>
        <v>0</v>
      </c>
      <c r="GD877" s="92">
        <f>IF(GD$8="",0,IF($W863&gt;0,GD863,IF($W865&gt;0,GD865,IF(GD$1=1,$T868,IF($T870=справочники!$E$9,$T868+$T872*INT((GD$1-$AA$1)/IF(OR($T874=0,$T874=""),1,$T874)),IF($T870=справочники!$E$10,$T868*POWER($T872,INT((GD$1-$AA$1)/IF(OR($T874=0,$T874=""),1,$T874))),IF($T870=справочники!$E$11,POWER($T868,1+$T872*INT((GD$1-$AA$1)/IF(OR($T874=0,$T874=""),1,$T874))),0)))))))</f>
        <v>0</v>
      </c>
      <c r="GE877" s="92">
        <f>IF(GE$8="",0,IF($W863&gt;0,GE863,IF($W865&gt;0,GE865,IF(GE$1=1,$T868,IF($T870=справочники!$E$9,$T868+$T872*INT((GE$1-$AA$1)/IF(OR($T874=0,$T874=""),1,$T874)),IF($T870=справочники!$E$10,$T868*POWER($T872,INT((GE$1-$AA$1)/IF(OR($T874=0,$T874=""),1,$T874))),IF($T870=справочники!$E$11,POWER($T868,1+$T872*INT((GE$1-$AA$1)/IF(OR($T874=0,$T874=""),1,$T874))),0)))))))</f>
        <v>0</v>
      </c>
      <c r="GF877" s="92">
        <f>IF(GF$8="",0,IF($W863&gt;0,GF863,IF($W865&gt;0,GF865,IF(GF$1=1,$T868,IF($T870=справочники!$E$9,$T868+$T872*INT((GF$1-$AA$1)/IF(OR($T874=0,$T874=""),1,$T874)),IF($T870=справочники!$E$10,$T868*POWER($T872,INT((GF$1-$AA$1)/IF(OR($T874=0,$T874=""),1,$T874))),IF($T870=справочники!$E$11,POWER($T868,1+$T872*INT((GF$1-$AA$1)/IF(OR($T874=0,$T874=""),1,$T874))),0)))))))</f>
        <v>0</v>
      </c>
      <c r="GG877" s="92">
        <f>IF(GG$8="",0,IF($W863&gt;0,GG863,IF($W865&gt;0,GG865,IF(GG$1=1,$T868,IF($T870=справочники!$E$9,$T868+$T872*INT((GG$1-$AA$1)/IF(OR($T874=0,$T874=""),1,$T874)),IF($T870=справочники!$E$10,$T868*POWER($T872,INT((GG$1-$AA$1)/IF(OR($T874=0,$T874=""),1,$T874))),IF($T870=справочники!$E$11,POWER($T868,1+$T872*INT((GG$1-$AA$1)/IF(OR($T874=0,$T874=""),1,$T874))),0)))))))</f>
        <v>0</v>
      </c>
      <c r="GH877" s="92">
        <f>IF(GH$8="",0,IF($W863&gt;0,GH863,IF($W865&gt;0,GH865,IF(GH$1=1,$T868,IF($T870=справочники!$E$9,$T868+$T872*INT((GH$1-$AA$1)/IF(OR($T874=0,$T874=""),1,$T874)),IF($T870=справочники!$E$10,$T868*POWER($T872,INT((GH$1-$AA$1)/IF(OR($T874=0,$T874=""),1,$T874))),IF($T870=справочники!$E$11,POWER($T868,1+$T872*INT((GH$1-$AA$1)/IF(OR($T874=0,$T874=""),1,$T874))),0)))))))</f>
        <v>0</v>
      </c>
      <c r="GI877" s="92">
        <f>IF(GI$8="",0,IF($W863&gt;0,GI863,IF($W865&gt;0,GI865,IF(GI$1=1,$T868,IF($T870=справочники!$E$9,$T868+$T872*INT((GI$1-$AA$1)/IF(OR($T874=0,$T874=""),1,$T874)),IF($T870=справочники!$E$10,$T868*POWER($T872,INT((GI$1-$AA$1)/IF(OR($T874=0,$T874=""),1,$T874))),IF($T870=справочники!$E$11,POWER($T868,1+$T872*INT((GI$1-$AA$1)/IF(OR($T874=0,$T874=""),1,$T874))),0)))))))</f>
        <v>0</v>
      </c>
      <c r="GJ877" s="92">
        <f>IF(GJ$8="",0,IF($W863&gt;0,GJ863,IF($W865&gt;0,GJ865,IF(GJ$1=1,$T868,IF($T870=справочники!$E$9,$T868+$T872*INT((GJ$1-$AA$1)/IF(OR($T874=0,$T874=""),1,$T874)),IF($T870=справочники!$E$10,$T868*POWER($T872,INT((GJ$1-$AA$1)/IF(OR($T874=0,$T874=""),1,$T874))),IF($T870=справочники!$E$11,POWER($T868,1+$T872*INT((GJ$1-$AA$1)/IF(OR($T874=0,$T874=""),1,$T874))),0)))))))</f>
        <v>0</v>
      </c>
      <c r="GK877" s="92">
        <f>IF(GK$8="",0,IF($W863&gt;0,GK863,IF($W865&gt;0,GK865,IF(GK$1=1,$T868,IF($T870=справочники!$E$9,$T868+$T872*INT((GK$1-$AA$1)/IF(OR($T874=0,$T874=""),1,$T874)),IF($T870=справочники!$E$10,$T868*POWER($T872,INT((GK$1-$AA$1)/IF(OR($T874=0,$T874=""),1,$T874))),IF($T870=справочники!$E$11,POWER($T868,1+$T872*INT((GK$1-$AA$1)/IF(OR($T874=0,$T874=""),1,$T874))),0)))))))</f>
        <v>0</v>
      </c>
      <c r="GL877" s="92">
        <f>IF(GL$8="",0,IF($W863&gt;0,GL863,IF($W865&gt;0,GL865,IF(GL$1=1,$T868,IF($T870=справочники!$E$9,$T868+$T872*INT((GL$1-$AA$1)/IF(OR($T874=0,$T874=""),1,$T874)),IF($T870=справочники!$E$10,$T868*POWER($T872,INT((GL$1-$AA$1)/IF(OR($T874=0,$T874=""),1,$T874))),IF($T870=справочники!$E$11,POWER($T868,1+$T872*INT((GL$1-$AA$1)/IF(OR($T874=0,$T874=""),1,$T874))),0)))))))</f>
        <v>0</v>
      </c>
      <c r="GM877" s="92">
        <f>IF(GM$8="",0,IF($W863&gt;0,GM863,IF($W865&gt;0,GM865,IF(GM$1=1,$T868,IF($T870=справочники!$E$9,$T868+$T872*INT((GM$1-$AA$1)/IF(OR($T874=0,$T874=""),1,$T874)),IF($T870=справочники!$E$10,$T868*POWER($T872,INT((GM$1-$AA$1)/IF(OR($T874=0,$T874=""),1,$T874))),IF($T870=справочники!$E$11,POWER($T868,1+$T872*INT((GM$1-$AA$1)/IF(OR($T874=0,$T874=""),1,$T874))),0)))))))</f>
        <v>0</v>
      </c>
      <c r="GN877" s="92">
        <f>IF(GN$8="",0,IF($W863&gt;0,GN863,IF($W865&gt;0,GN865,IF(GN$1=1,$T868,IF($T870=справочники!$E$9,$T868+$T872*INT((GN$1-$AA$1)/IF(OR($T874=0,$T874=""),1,$T874)),IF($T870=справочники!$E$10,$T868*POWER($T872,INT((GN$1-$AA$1)/IF(OR($T874=0,$T874=""),1,$T874))),IF($T870=справочники!$E$11,POWER($T868,1+$T872*INT((GN$1-$AA$1)/IF(OR($T874=0,$T874=""),1,$T874))),0)))))))</f>
        <v>0</v>
      </c>
      <c r="GO877" s="92">
        <f>IF(GO$8="",0,IF($W863&gt;0,GO863,IF($W865&gt;0,GO865,IF(GO$1=1,$T868,IF($T870=справочники!$E$9,$T868+$T872*INT((GO$1-$AA$1)/IF(OR($T874=0,$T874=""),1,$T874)),IF($T870=справочники!$E$10,$T868*POWER($T872,INT((GO$1-$AA$1)/IF(OR($T874=0,$T874=""),1,$T874))),IF($T870=справочники!$E$11,POWER($T868,1+$T872*INT((GO$1-$AA$1)/IF(OR($T874=0,$T874=""),1,$T874))),0)))))))</f>
        <v>0</v>
      </c>
      <c r="GP877" s="92">
        <f>IF(GP$8="",0,IF($W863&gt;0,GP863,IF($W865&gt;0,GP865,IF(GP$1=1,$T868,IF($T870=справочники!$E$9,$T868+$T872*INT((GP$1-$AA$1)/IF(OR($T874=0,$T874=""),1,$T874)),IF($T870=справочники!$E$10,$T868*POWER($T872,INT((GP$1-$AA$1)/IF(OR($T874=0,$T874=""),1,$T874))),IF($T870=справочники!$E$11,POWER($T868,1+$T872*INT((GP$1-$AA$1)/IF(OR($T874=0,$T874=""),1,$T874))),0)))))))</f>
        <v>0</v>
      </c>
      <c r="GQ877" s="92">
        <f>IF(GQ$8="",0,IF($W863&gt;0,GQ863,IF($W865&gt;0,GQ865,IF(GQ$1=1,$T868,IF($T870=справочники!$E$9,$T868+$T872*INT((GQ$1-$AA$1)/IF(OR($T874=0,$T874=""),1,$T874)),IF($T870=справочники!$E$10,$T868*POWER($T872,INT((GQ$1-$AA$1)/IF(OR($T874=0,$T874=""),1,$T874))),IF($T870=справочники!$E$11,POWER($T868,1+$T872*INT((GQ$1-$AA$1)/IF(OR($T874=0,$T874=""),1,$T874))),0)))))))</f>
        <v>0</v>
      </c>
      <c r="GR877" s="92">
        <f>IF(GR$8="",0,IF($W863&gt;0,GR863,IF($W865&gt;0,GR865,IF(GR$1=1,$T868,IF($T870=справочники!$E$9,$T868+$T872*INT((GR$1-$AA$1)/IF(OR($T874=0,$T874=""),1,$T874)),IF($T870=справочники!$E$10,$T868*POWER($T872,INT((GR$1-$AA$1)/IF(OR($T874=0,$T874=""),1,$T874))),IF($T870=справочники!$E$11,POWER($T868,1+$T872*INT((GR$1-$AA$1)/IF(OR($T874=0,$T874=""),1,$T874))),0)))))))</f>
        <v>0</v>
      </c>
      <c r="GS877" s="92">
        <f>IF(GS$8="",0,IF($W863&gt;0,GS863,IF($W865&gt;0,GS865,IF(GS$1=1,$T868,IF($T870=справочники!$E$9,$T868+$T872*INT((GS$1-$AA$1)/IF(OR($T874=0,$T874=""),1,$T874)),IF($T870=справочники!$E$10,$T868*POWER($T872,INT((GS$1-$AA$1)/IF(OR($T874=0,$T874=""),1,$T874))),IF($T870=справочники!$E$11,POWER($T868,1+$T872*INT((GS$1-$AA$1)/IF(OR($T874=0,$T874=""),1,$T874))),0)))))))</f>
        <v>0</v>
      </c>
      <c r="GT877" s="92">
        <f>IF(GT$8="",0,IF($W863&gt;0,GT863,IF($W865&gt;0,GT865,IF(GT$1=1,$T868,IF($T870=справочники!$E$9,$T868+$T872*INT((GT$1-$AA$1)/IF(OR($T874=0,$T874=""),1,$T874)),IF($T870=справочники!$E$10,$T868*POWER($T872,INT((GT$1-$AA$1)/IF(OR($T874=0,$T874=""),1,$T874))),IF($T870=справочники!$E$11,POWER($T868,1+$T872*INT((GT$1-$AA$1)/IF(OR($T874=0,$T874=""),1,$T874))),0)))))))</f>
        <v>0</v>
      </c>
      <c r="GU877" s="92">
        <f>IF(GU$8="",0,IF($W863&gt;0,GU863,IF($W865&gt;0,GU865,IF(GU$1=1,$T868,IF($T870=справочники!$E$9,$T868+$T872*INT((GU$1-$AA$1)/IF(OR($T874=0,$T874=""),1,$T874)),IF($T870=справочники!$E$10,$T868*POWER($T872,INT((GU$1-$AA$1)/IF(OR($T874=0,$T874=""),1,$T874))),IF($T870=справочники!$E$11,POWER($T868,1+$T872*INT((GU$1-$AA$1)/IF(OR($T874=0,$T874=""),1,$T874))),0)))))))</f>
        <v>0</v>
      </c>
      <c r="GV877" s="92">
        <f>IF(GV$8="",0,IF($W863&gt;0,GV863,IF($W865&gt;0,GV865,IF(GV$1=1,$T868,IF($T870=справочники!$E$9,$T868+$T872*INT((GV$1-$AA$1)/IF(OR($T874=0,$T874=""),1,$T874)),IF($T870=справочники!$E$10,$T868*POWER($T872,INT((GV$1-$AA$1)/IF(OR($T874=0,$T874=""),1,$T874))),IF($T870=справочники!$E$11,POWER($T868,1+$T872*INT((GV$1-$AA$1)/IF(OR($T874=0,$T874=""),1,$T874))),0)))))))</f>
        <v>0</v>
      </c>
      <c r="GW877" s="92">
        <f>IF(GW$8="",0,IF($W863&gt;0,GW863,IF($W865&gt;0,GW865,IF(GW$1=1,$T868,IF($T870=справочники!$E$9,$T868+$T872*INT((GW$1-$AA$1)/IF(OR($T874=0,$T874=""),1,$T874)),IF($T870=справочники!$E$10,$T868*POWER($T872,INT((GW$1-$AA$1)/IF(OR($T874=0,$T874=""),1,$T874))),IF($T870=справочники!$E$11,POWER($T868,1+$T872*INT((GW$1-$AA$1)/IF(OR($T874=0,$T874=""),1,$T874))),0)))))))</f>
        <v>0</v>
      </c>
      <c r="GX877" s="92">
        <f>IF(GX$8="",0,IF($W863&gt;0,GX863,IF($W865&gt;0,GX865,IF(GX$1=1,$T868,IF($T870=справочники!$E$9,$T868+$T872*INT((GX$1-$AA$1)/IF(OR($T874=0,$T874=""),1,$T874)),IF($T870=справочники!$E$10,$T868*POWER($T872,INT((GX$1-$AA$1)/IF(OR($T874=0,$T874=""),1,$T874))),IF($T870=справочники!$E$11,POWER($T868,1+$T872*INT((GX$1-$AA$1)/IF(OR($T874=0,$T874=""),1,$T874))),0)))))))</f>
        <v>0</v>
      </c>
      <c r="GY877" s="92">
        <f>IF(GY$8="",0,IF($W863&gt;0,GY863,IF($W865&gt;0,GY865,IF(GY$1=1,$T868,IF($T870=справочники!$E$9,$T868+$T872*INT((GY$1-$AA$1)/IF(OR($T874=0,$T874=""),1,$T874)),IF($T870=справочники!$E$10,$T868*POWER($T872,INT((GY$1-$AA$1)/IF(OR($T874=0,$T874=""),1,$T874))),IF($T870=справочники!$E$11,POWER($T868,1+$T872*INT((GY$1-$AA$1)/IF(OR($T874=0,$T874=""),1,$T874))),0)))))))</f>
        <v>0</v>
      </c>
      <c r="GZ877" s="92">
        <f>IF(GZ$8="",0,IF($W863&gt;0,GZ863,IF($W865&gt;0,GZ865,IF(GZ$1=1,$T868,IF($T870=справочники!$E$9,$T868+$T872*INT((GZ$1-$AA$1)/IF(OR($T874=0,$T874=""),1,$T874)),IF($T870=справочники!$E$10,$T868*POWER($T872,INT((GZ$1-$AA$1)/IF(OR($T874=0,$T874=""),1,$T874))),IF($T870=справочники!$E$11,POWER($T868,1+$T872*INT((GZ$1-$AA$1)/IF(OR($T874=0,$T874=""),1,$T874))),0)))))))</f>
        <v>0</v>
      </c>
      <c r="HA877" s="3"/>
      <c r="HB877" s="3"/>
    </row>
    <row r="878" spans="1:210" ht="4.2" customHeight="1">
      <c r="A878" s="1"/>
      <c r="B878" s="1"/>
      <c r="C878" s="14"/>
      <c r="D878" s="14"/>
      <c r="E878" s="264"/>
      <c r="F878" s="14"/>
      <c r="G878" s="304"/>
      <c r="H878" s="14"/>
      <c r="I878" s="14"/>
      <c r="J878" s="14"/>
      <c r="K878" s="14"/>
      <c r="L878" s="14"/>
      <c r="M878" s="15"/>
      <c r="N878" s="14"/>
      <c r="O878" s="14"/>
      <c r="P878" s="15"/>
      <c r="Q878" s="14"/>
      <c r="R878" s="14"/>
      <c r="S878" s="15"/>
      <c r="T878" s="180"/>
      <c r="U878" s="180"/>
      <c r="V878" s="180"/>
      <c r="W878" s="180"/>
      <c r="X878" s="180"/>
      <c r="Y878" s="180"/>
      <c r="Z878" s="180"/>
      <c r="AA878" s="180"/>
      <c r="AB878" s="180"/>
      <c r="AC878" s="180"/>
      <c r="AD878" s="180"/>
      <c r="AE878" s="180"/>
      <c r="AF878" s="180"/>
      <c r="AG878" s="180"/>
      <c r="AH878" s="180"/>
      <c r="AI878" s="180"/>
      <c r="AJ878" s="180"/>
      <c r="AK878" s="180"/>
      <c r="AL878" s="180"/>
      <c r="AM878" s="180"/>
      <c r="AN878" s="180"/>
      <c r="AO878" s="180"/>
      <c r="AP878" s="180"/>
      <c r="AQ878" s="180"/>
      <c r="AR878" s="180"/>
      <c r="AS878" s="180"/>
      <c r="AT878" s="180"/>
      <c r="AU878" s="180"/>
      <c r="AV878" s="180"/>
      <c r="AW878" s="180"/>
      <c r="AX878" s="180"/>
      <c r="AY878" s="180"/>
      <c r="AZ878" s="180"/>
      <c r="BA878" s="180"/>
      <c r="BB878" s="180"/>
      <c r="BC878" s="180"/>
      <c r="BD878" s="180"/>
      <c r="BE878" s="180"/>
      <c r="BF878" s="180"/>
      <c r="BG878" s="180"/>
      <c r="BH878" s="180"/>
      <c r="BI878" s="180"/>
      <c r="BJ878" s="180"/>
      <c r="BK878" s="180"/>
      <c r="BL878" s="180"/>
      <c r="BM878" s="180"/>
      <c r="BN878" s="180"/>
      <c r="BO878" s="180"/>
      <c r="BP878" s="180"/>
      <c r="BQ878" s="180"/>
      <c r="BR878" s="180"/>
      <c r="BS878" s="180"/>
      <c r="BT878" s="180"/>
      <c r="BU878" s="180"/>
      <c r="BV878" s="180"/>
      <c r="BW878" s="180"/>
      <c r="BX878" s="180"/>
      <c r="BY878" s="180"/>
      <c r="BZ878" s="180"/>
      <c r="CA878" s="180"/>
      <c r="CB878" s="180"/>
      <c r="CC878" s="180"/>
      <c r="CD878" s="180"/>
      <c r="CE878" s="180"/>
      <c r="CF878" s="180"/>
      <c r="CG878" s="180"/>
      <c r="CH878" s="180"/>
      <c r="CI878" s="180"/>
      <c r="CJ878" s="180"/>
      <c r="CK878" s="180"/>
      <c r="CL878" s="180"/>
      <c r="CM878" s="180"/>
      <c r="CN878" s="180"/>
      <c r="CO878" s="180"/>
      <c r="CP878" s="180"/>
      <c r="CQ878" s="180"/>
      <c r="CR878" s="180"/>
      <c r="CS878" s="180"/>
      <c r="CT878" s="180"/>
      <c r="CU878" s="180"/>
      <c r="CV878" s="180"/>
      <c r="CW878" s="180"/>
      <c r="CX878" s="180"/>
      <c r="CY878" s="180"/>
      <c r="CZ878" s="180"/>
      <c r="DA878" s="180"/>
      <c r="DB878" s="180"/>
      <c r="DC878" s="180"/>
      <c r="DD878" s="180"/>
      <c r="DE878" s="180"/>
      <c r="DF878" s="180"/>
      <c r="DG878" s="180"/>
      <c r="DH878" s="180"/>
      <c r="DI878" s="180"/>
      <c r="DJ878" s="180"/>
      <c r="DK878" s="180"/>
      <c r="DL878" s="180"/>
      <c r="DM878" s="180"/>
      <c r="DN878" s="180"/>
      <c r="DO878" s="180"/>
      <c r="DP878" s="180"/>
      <c r="DQ878" s="180"/>
      <c r="DR878" s="180"/>
      <c r="DS878" s="180"/>
      <c r="DT878" s="180"/>
      <c r="DU878" s="180"/>
      <c r="DV878" s="180"/>
      <c r="DW878" s="180"/>
      <c r="DX878" s="180"/>
      <c r="DY878" s="180"/>
      <c r="DZ878" s="180"/>
      <c r="EA878" s="180"/>
      <c r="EB878" s="180"/>
      <c r="EC878" s="180"/>
      <c r="ED878" s="180"/>
      <c r="EE878" s="180"/>
      <c r="EF878" s="180"/>
      <c r="EG878" s="180"/>
      <c r="EH878" s="180"/>
      <c r="EI878" s="180"/>
      <c r="EJ878" s="180"/>
      <c r="EK878" s="180"/>
      <c r="EL878" s="180"/>
      <c r="EM878" s="180"/>
      <c r="EN878" s="180"/>
      <c r="EO878" s="180"/>
      <c r="EP878" s="180"/>
      <c r="EQ878" s="180"/>
      <c r="ER878" s="180"/>
      <c r="ES878" s="180"/>
      <c r="ET878" s="180"/>
      <c r="EU878" s="180"/>
      <c r="EV878" s="180"/>
      <c r="EW878" s="180"/>
      <c r="EX878" s="180"/>
      <c r="EY878" s="180"/>
      <c r="EZ878" s="180"/>
      <c r="FA878" s="180"/>
      <c r="FB878" s="180"/>
      <c r="FC878" s="180"/>
      <c r="FD878" s="180"/>
      <c r="FE878" s="180"/>
      <c r="FF878" s="180"/>
      <c r="FG878" s="180"/>
      <c r="FH878" s="180"/>
      <c r="FI878" s="180"/>
      <c r="FJ878" s="180"/>
      <c r="FK878" s="180"/>
      <c r="FL878" s="180"/>
      <c r="FM878" s="180"/>
      <c r="FN878" s="180"/>
      <c r="FO878" s="180"/>
      <c r="FP878" s="180"/>
      <c r="FQ878" s="180"/>
      <c r="FR878" s="180"/>
      <c r="FS878" s="180"/>
      <c r="FT878" s="180"/>
      <c r="FU878" s="180"/>
      <c r="FV878" s="180"/>
      <c r="FW878" s="180"/>
      <c r="FX878" s="180"/>
      <c r="FY878" s="180"/>
      <c r="FZ878" s="180"/>
      <c r="GA878" s="180"/>
      <c r="GB878" s="180"/>
      <c r="GC878" s="180"/>
      <c r="GD878" s="180"/>
      <c r="GE878" s="180"/>
      <c r="GF878" s="180"/>
      <c r="GG878" s="180"/>
      <c r="GH878" s="180"/>
      <c r="GI878" s="180"/>
      <c r="GJ878" s="180"/>
      <c r="GK878" s="180"/>
      <c r="GL878" s="180"/>
      <c r="GM878" s="180"/>
      <c r="GN878" s="180"/>
      <c r="GO878" s="180"/>
      <c r="GP878" s="180"/>
      <c r="GQ878" s="180"/>
      <c r="GR878" s="180"/>
      <c r="GS878" s="180"/>
      <c r="GT878" s="180"/>
      <c r="GU878" s="180"/>
      <c r="GV878" s="180"/>
      <c r="GW878" s="180"/>
      <c r="GX878" s="180"/>
      <c r="GY878" s="180"/>
      <c r="GZ878" s="180"/>
      <c r="HA878" s="1"/>
      <c r="HB878" s="1"/>
    </row>
    <row r="879" spans="1:210" ht="4.2" customHeight="1">
      <c r="A879" s="1"/>
      <c r="B879" s="1"/>
      <c r="C879" s="1"/>
      <c r="D879" s="1"/>
      <c r="E879" s="263"/>
      <c r="F879" s="48"/>
      <c r="G879" s="231"/>
      <c r="H879" s="1"/>
      <c r="I879" s="1"/>
      <c r="J879" s="1"/>
      <c r="K879" s="1"/>
      <c r="L879" s="1"/>
      <c r="M879" s="5"/>
      <c r="N879" s="1"/>
      <c r="O879" s="1"/>
      <c r="P879" s="5"/>
      <c r="Q879" s="1"/>
      <c r="R879" s="1"/>
      <c r="S879" s="5"/>
      <c r="T879" s="7"/>
      <c r="U879" s="24"/>
      <c r="V879" s="1"/>
      <c r="W879" s="12"/>
      <c r="X879" s="10"/>
      <c r="Y879" s="46"/>
      <c r="Z879" s="93"/>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4"/>
      <c r="BB879" s="94"/>
      <c r="BC879" s="94"/>
      <c r="BD879" s="94"/>
      <c r="BE879" s="94"/>
      <c r="BF879" s="94"/>
      <c r="BG879" s="94"/>
      <c r="BH879" s="94"/>
      <c r="BI879" s="94"/>
      <c r="BJ879" s="94"/>
      <c r="BK879" s="94"/>
      <c r="BL879" s="94"/>
      <c r="BM879" s="94"/>
      <c r="BN879" s="94"/>
      <c r="BO879" s="94"/>
      <c r="BP879" s="94"/>
      <c r="BQ879" s="94"/>
      <c r="BR879" s="94"/>
      <c r="BS879" s="94"/>
      <c r="BT879" s="94"/>
      <c r="BU879" s="94"/>
      <c r="BV879" s="94"/>
      <c r="BW879" s="94"/>
      <c r="BX879" s="94"/>
      <c r="BY879" s="94"/>
      <c r="BZ879" s="94"/>
      <c r="CA879" s="94"/>
      <c r="CB879" s="94"/>
      <c r="CC879" s="94"/>
      <c r="CD879" s="94"/>
      <c r="CE879" s="94"/>
      <c r="CF879" s="94"/>
      <c r="CG879" s="94"/>
      <c r="CH879" s="94"/>
      <c r="CI879" s="94"/>
      <c r="CJ879" s="94"/>
      <c r="CK879" s="94"/>
      <c r="CL879" s="94"/>
      <c r="CM879" s="94"/>
      <c r="CN879" s="94"/>
      <c r="CO879" s="94"/>
      <c r="CP879" s="94"/>
      <c r="CQ879" s="94"/>
      <c r="CR879" s="94"/>
      <c r="CS879" s="94"/>
      <c r="CT879" s="94"/>
      <c r="CU879" s="94"/>
      <c r="CV879" s="94"/>
      <c r="CW879" s="94"/>
      <c r="CX879" s="94"/>
      <c r="CY879" s="94"/>
      <c r="CZ879" s="94"/>
      <c r="DA879" s="94"/>
      <c r="DB879" s="94"/>
      <c r="DC879" s="94"/>
      <c r="DD879" s="94"/>
      <c r="DE879" s="94"/>
      <c r="DF879" s="94"/>
      <c r="DG879" s="94"/>
      <c r="DH879" s="94"/>
      <c r="DI879" s="94"/>
      <c r="DJ879" s="94"/>
      <c r="DK879" s="94"/>
      <c r="DL879" s="94"/>
      <c r="DM879" s="94"/>
      <c r="DN879" s="94"/>
      <c r="DO879" s="94"/>
      <c r="DP879" s="94"/>
      <c r="DQ879" s="94"/>
      <c r="DR879" s="94"/>
      <c r="DS879" s="94"/>
      <c r="DT879" s="94"/>
      <c r="DU879" s="94"/>
      <c r="DV879" s="94"/>
      <c r="DW879" s="94"/>
      <c r="DX879" s="94"/>
      <c r="DY879" s="94"/>
      <c r="DZ879" s="94"/>
      <c r="EA879" s="94"/>
      <c r="EB879" s="94"/>
      <c r="EC879" s="94"/>
      <c r="ED879" s="94"/>
      <c r="EE879" s="94"/>
      <c r="EF879" s="94"/>
      <c r="EG879" s="94"/>
      <c r="EH879" s="94"/>
      <c r="EI879" s="94"/>
      <c r="EJ879" s="94"/>
      <c r="EK879" s="94"/>
      <c r="EL879" s="94"/>
      <c r="EM879" s="94"/>
      <c r="EN879" s="94"/>
      <c r="EO879" s="94"/>
      <c r="EP879" s="94"/>
      <c r="EQ879" s="94"/>
      <c r="ER879" s="94"/>
      <c r="ES879" s="94"/>
      <c r="ET879" s="94"/>
      <c r="EU879" s="94"/>
      <c r="EV879" s="94"/>
      <c r="EW879" s="94"/>
      <c r="EX879" s="94"/>
      <c r="EY879" s="94"/>
      <c r="EZ879" s="94"/>
      <c r="FA879" s="94"/>
      <c r="FB879" s="94"/>
      <c r="FC879" s="94"/>
      <c r="FD879" s="94"/>
      <c r="FE879" s="94"/>
      <c r="FF879" s="94"/>
      <c r="FG879" s="94"/>
      <c r="FH879" s="94"/>
      <c r="FI879" s="94"/>
      <c r="FJ879" s="94"/>
      <c r="FK879" s="94"/>
      <c r="FL879" s="94"/>
      <c r="FM879" s="94"/>
      <c r="FN879" s="94"/>
      <c r="FO879" s="94"/>
      <c r="FP879" s="94"/>
      <c r="FQ879" s="94"/>
      <c r="FR879" s="94"/>
      <c r="FS879" s="94"/>
      <c r="FT879" s="94"/>
      <c r="FU879" s="94"/>
      <c r="FV879" s="94"/>
      <c r="FW879" s="94"/>
      <c r="FX879" s="94"/>
      <c r="FY879" s="94"/>
      <c r="FZ879" s="94"/>
      <c r="GA879" s="94"/>
      <c r="GB879" s="94"/>
      <c r="GC879" s="94"/>
      <c r="GD879" s="94"/>
      <c r="GE879" s="94"/>
      <c r="GF879" s="94"/>
      <c r="GG879" s="94"/>
      <c r="GH879" s="94"/>
      <c r="GI879" s="94"/>
      <c r="GJ879" s="94"/>
      <c r="GK879" s="94"/>
      <c r="GL879" s="94"/>
      <c r="GM879" s="94"/>
      <c r="GN879" s="94"/>
      <c r="GO879" s="94"/>
      <c r="GP879" s="94"/>
      <c r="GQ879" s="94"/>
      <c r="GR879" s="94"/>
      <c r="GS879" s="94"/>
      <c r="GT879" s="94"/>
      <c r="GU879" s="94"/>
      <c r="GV879" s="94"/>
      <c r="GW879" s="94"/>
      <c r="GX879" s="94"/>
      <c r="GY879" s="94"/>
      <c r="GZ879" s="94"/>
      <c r="HA879" s="1"/>
      <c r="HB879" s="1"/>
    </row>
    <row r="880" spans="1:210" s="4" customFormat="1">
      <c r="A880" s="3"/>
      <c r="B880" s="245" t="s">
        <v>162</v>
      </c>
      <c r="C880" s="3"/>
      <c r="D880" s="3"/>
      <c r="E880" s="9"/>
      <c r="F880" s="51"/>
      <c r="G880" s="231"/>
      <c r="H880" s="3" t="str">
        <f>$H$877</f>
        <v>Средняя з/п, вкл. НДФЛ, одного сотрудника</v>
      </c>
      <c r="I880" s="3"/>
      <c r="J880" s="3"/>
      <c r="K880" s="3"/>
      <c r="L880" s="3"/>
      <c r="M880" s="5"/>
      <c r="N880" s="3" t="str">
        <f>Главная!$Y$8</f>
        <v>итого</v>
      </c>
      <c r="O880" s="3"/>
      <c r="P880" s="5"/>
      <c r="Q880" s="3" t="s">
        <v>26</v>
      </c>
      <c r="R880" s="3"/>
      <c r="S880" s="5"/>
      <c r="T880" s="84"/>
      <c r="U880" s="24"/>
      <c r="V880" s="3"/>
      <c r="W880" s="12"/>
      <c r="X880" s="12"/>
      <c r="Y880" s="46"/>
      <c r="Z880" s="91"/>
      <c r="AA880" s="92">
        <f>IF(AA$8="",0,IF(AA804+AA858=0,0,(AA858*AA877+AA829)/(AA804+AA858)))</f>
        <v>0</v>
      </c>
      <c r="AB880" s="92">
        <f t="shared" ref="AB880:AE880" si="4137">IF(AB$8="",0,IF(AB804+AB858=0,0,(AB858*AB877+AB829)/(AB804+AB858)))</f>
        <v>0</v>
      </c>
      <c r="AC880" s="92">
        <f t="shared" si="4137"/>
        <v>0</v>
      </c>
      <c r="AD880" s="92">
        <f t="shared" si="4137"/>
        <v>0</v>
      </c>
      <c r="AE880" s="92">
        <f t="shared" si="4137"/>
        <v>0</v>
      </c>
      <c r="AF880" s="92">
        <f t="shared" ref="AF880:CQ880" si="4138">IF(AF$8="",0,IF(AF804+AF858=0,0,(AF858*AF877+AF829)/(AF804+AF858)))</f>
        <v>0</v>
      </c>
      <c r="AG880" s="92">
        <f t="shared" si="4138"/>
        <v>0</v>
      </c>
      <c r="AH880" s="92">
        <f t="shared" si="4138"/>
        <v>0</v>
      </c>
      <c r="AI880" s="92">
        <f t="shared" si="4138"/>
        <v>0</v>
      </c>
      <c r="AJ880" s="92">
        <f t="shared" si="4138"/>
        <v>0</v>
      </c>
      <c r="AK880" s="92">
        <f t="shared" si="4138"/>
        <v>0</v>
      </c>
      <c r="AL880" s="92">
        <f t="shared" si="4138"/>
        <v>0</v>
      </c>
      <c r="AM880" s="92">
        <f t="shared" si="4138"/>
        <v>0</v>
      </c>
      <c r="AN880" s="92">
        <f t="shared" si="4138"/>
        <v>0</v>
      </c>
      <c r="AO880" s="92">
        <f t="shared" si="4138"/>
        <v>0</v>
      </c>
      <c r="AP880" s="92">
        <f t="shared" si="4138"/>
        <v>0</v>
      </c>
      <c r="AQ880" s="92">
        <f t="shared" si="4138"/>
        <v>0</v>
      </c>
      <c r="AR880" s="92">
        <f t="shared" si="4138"/>
        <v>0</v>
      </c>
      <c r="AS880" s="92">
        <f t="shared" si="4138"/>
        <v>0</v>
      </c>
      <c r="AT880" s="92">
        <f t="shared" si="4138"/>
        <v>0</v>
      </c>
      <c r="AU880" s="92">
        <f t="shared" si="4138"/>
        <v>0</v>
      </c>
      <c r="AV880" s="92">
        <f t="shared" si="4138"/>
        <v>0</v>
      </c>
      <c r="AW880" s="92">
        <f t="shared" si="4138"/>
        <v>0</v>
      </c>
      <c r="AX880" s="92">
        <f t="shared" si="4138"/>
        <v>0</v>
      </c>
      <c r="AY880" s="92">
        <f t="shared" si="4138"/>
        <v>0</v>
      </c>
      <c r="AZ880" s="92">
        <f t="shared" si="4138"/>
        <v>0</v>
      </c>
      <c r="BA880" s="92">
        <f t="shared" si="4138"/>
        <v>0</v>
      </c>
      <c r="BB880" s="92">
        <f t="shared" si="4138"/>
        <v>0</v>
      </c>
      <c r="BC880" s="92">
        <f t="shared" si="4138"/>
        <v>0</v>
      </c>
      <c r="BD880" s="92">
        <f t="shared" si="4138"/>
        <v>0</v>
      </c>
      <c r="BE880" s="92">
        <f t="shared" si="4138"/>
        <v>0</v>
      </c>
      <c r="BF880" s="92">
        <f t="shared" si="4138"/>
        <v>0</v>
      </c>
      <c r="BG880" s="92">
        <f t="shared" si="4138"/>
        <v>0</v>
      </c>
      <c r="BH880" s="92">
        <f t="shared" si="4138"/>
        <v>0</v>
      </c>
      <c r="BI880" s="92">
        <f t="shared" si="4138"/>
        <v>0</v>
      </c>
      <c r="BJ880" s="92">
        <f t="shared" si="4138"/>
        <v>0</v>
      </c>
      <c r="BK880" s="92">
        <f t="shared" si="4138"/>
        <v>0</v>
      </c>
      <c r="BL880" s="92">
        <f t="shared" si="4138"/>
        <v>0</v>
      </c>
      <c r="BM880" s="92">
        <f t="shared" si="4138"/>
        <v>0</v>
      </c>
      <c r="BN880" s="92">
        <f t="shared" si="4138"/>
        <v>0</v>
      </c>
      <c r="BO880" s="92">
        <f t="shared" si="4138"/>
        <v>0</v>
      </c>
      <c r="BP880" s="92">
        <f t="shared" si="4138"/>
        <v>0</v>
      </c>
      <c r="BQ880" s="92">
        <f t="shared" si="4138"/>
        <v>0</v>
      </c>
      <c r="BR880" s="92">
        <f t="shared" si="4138"/>
        <v>0</v>
      </c>
      <c r="BS880" s="92">
        <f t="shared" si="4138"/>
        <v>0</v>
      </c>
      <c r="BT880" s="92">
        <f t="shared" si="4138"/>
        <v>0</v>
      </c>
      <c r="BU880" s="92">
        <f t="shared" si="4138"/>
        <v>0</v>
      </c>
      <c r="BV880" s="92">
        <f t="shared" si="4138"/>
        <v>0</v>
      </c>
      <c r="BW880" s="92">
        <f t="shared" si="4138"/>
        <v>0</v>
      </c>
      <c r="BX880" s="92">
        <f t="shared" si="4138"/>
        <v>0</v>
      </c>
      <c r="BY880" s="92">
        <f t="shared" si="4138"/>
        <v>0</v>
      </c>
      <c r="BZ880" s="92">
        <f t="shared" si="4138"/>
        <v>0</v>
      </c>
      <c r="CA880" s="92">
        <f t="shared" si="4138"/>
        <v>0</v>
      </c>
      <c r="CB880" s="92">
        <f t="shared" si="4138"/>
        <v>0</v>
      </c>
      <c r="CC880" s="92">
        <f t="shared" si="4138"/>
        <v>0</v>
      </c>
      <c r="CD880" s="92">
        <f t="shared" si="4138"/>
        <v>0</v>
      </c>
      <c r="CE880" s="92">
        <f t="shared" si="4138"/>
        <v>0</v>
      </c>
      <c r="CF880" s="92">
        <f t="shared" si="4138"/>
        <v>0</v>
      </c>
      <c r="CG880" s="92">
        <f t="shared" si="4138"/>
        <v>0</v>
      </c>
      <c r="CH880" s="92">
        <f t="shared" si="4138"/>
        <v>0</v>
      </c>
      <c r="CI880" s="92">
        <f t="shared" si="4138"/>
        <v>0</v>
      </c>
      <c r="CJ880" s="92">
        <f t="shared" si="4138"/>
        <v>0</v>
      </c>
      <c r="CK880" s="92">
        <f t="shared" si="4138"/>
        <v>0</v>
      </c>
      <c r="CL880" s="92">
        <f t="shared" si="4138"/>
        <v>0</v>
      </c>
      <c r="CM880" s="92">
        <f t="shared" si="4138"/>
        <v>0</v>
      </c>
      <c r="CN880" s="92">
        <f t="shared" si="4138"/>
        <v>0</v>
      </c>
      <c r="CO880" s="92">
        <f t="shared" si="4138"/>
        <v>0</v>
      </c>
      <c r="CP880" s="92">
        <f t="shared" si="4138"/>
        <v>0</v>
      </c>
      <c r="CQ880" s="92">
        <f t="shared" si="4138"/>
        <v>0</v>
      </c>
      <c r="CR880" s="92">
        <f t="shared" ref="CR880:DG880" si="4139">IF(CR$8="",0,IF(CR804+CR858=0,0,(CR858*CR877+CR829)/(CR804+CR858)))</f>
        <v>0</v>
      </c>
      <c r="CS880" s="92">
        <f t="shared" si="4139"/>
        <v>0</v>
      </c>
      <c r="CT880" s="92">
        <f t="shared" si="4139"/>
        <v>0</v>
      </c>
      <c r="CU880" s="92">
        <f t="shared" si="4139"/>
        <v>0</v>
      </c>
      <c r="CV880" s="92">
        <f t="shared" si="4139"/>
        <v>0</v>
      </c>
      <c r="CW880" s="92">
        <f t="shared" si="4139"/>
        <v>0</v>
      </c>
      <c r="CX880" s="92">
        <f t="shared" si="4139"/>
        <v>0</v>
      </c>
      <c r="CY880" s="92">
        <f t="shared" si="4139"/>
        <v>0</v>
      </c>
      <c r="CZ880" s="92">
        <f t="shared" si="4139"/>
        <v>0</v>
      </c>
      <c r="DA880" s="92">
        <f t="shared" si="4139"/>
        <v>0</v>
      </c>
      <c r="DB880" s="92">
        <f t="shared" si="4139"/>
        <v>0</v>
      </c>
      <c r="DC880" s="92">
        <f t="shared" si="4139"/>
        <v>0</v>
      </c>
      <c r="DD880" s="92">
        <f t="shared" si="4139"/>
        <v>0</v>
      </c>
      <c r="DE880" s="92">
        <f t="shared" si="4139"/>
        <v>0</v>
      </c>
      <c r="DF880" s="92">
        <f t="shared" si="4139"/>
        <v>0</v>
      </c>
      <c r="DG880" s="92">
        <f t="shared" si="4139"/>
        <v>0</v>
      </c>
      <c r="DH880" s="92">
        <f t="shared" ref="DH880:FS880" si="4140">IF(DH$8="",0,IF(DH804+DH858=0,0,(DH858*DH877+DH829)/(DH804+DH858)))</f>
        <v>0</v>
      </c>
      <c r="DI880" s="92">
        <f t="shared" si="4140"/>
        <v>0</v>
      </c>
      <c r="DJ880" s="92">
        <f t="shared" si="4140"/>
        <v>0</v>
      </c>
      <c r="DK880" s="92">
        <f t="shared" si="4140"/>
        <v>0</v>
      </c>
      <c r="DL880" s="92">
        <f t="shared" si="4140"/>
        <v>0</v>
      </c>
      <c r="DM880" s="92">
        <f t="shared" si="4140"/>
        <v>0</v>
      </c>
      <c r="DN880" s="92">
        <f t="shared" si="4140"/>
        <v>0</v>
      </c>
      <c r="DO880" s="92">
        <f t="shared" si="4140"/>
        <v>0</v>
      </c>
      <c r="DP880" s="92">
        <f t="shared" si="4140"/>
        <v>0</v>
      </c>
      <c r="DQ880" s="92">
        <f t="shared" si="4140"/>
        <v>0</v>
      </c>
      <c r="DR880" s="92">
        <f t="shared" si="4140"/>
        <v>0</v>
      </c>
      <c r="DS880" s="92">
        <f t="shared" si="4140"/>
        <v>0</v>
      </c>
      <c r="DT880" s="92">
        <f t="shared" si="4140"/>
        <v>0</v>
      </c>
      <c r="DU880" s="92">
        <f t="shared" si="4140"/>
        <v>0</v>
      </c>
      <c r="DV880" s="92">
        <f t="shared" si="4140"/>
        <v>0</v>
      </c>
      <c r="DW880" s="92">
        <f t="shared" si="4140"/>
        <v>0</v>
      </c>
      <c r="DX880" s="92">
        <f t="shared" si="4140"/>
        <v>0</v>
      </c>
      <c r="DY880" s="92">
        <f t="shared" si="4140"/>
        <v>0</v>
      </c>
      <c r="DZ880" s="92">
        <f t="shared" si="4140"/>
        <v>0</v>
      </c>
      <c r="EA880" s="92">
        <f t="shared" si="4140"/>
        <v>0</v>
      </c>
      <c r="EB880" s="92">
        <f t="shared" si="4140"/>
        <v>0</v>
      </c>
      <c r="EC880" s="92">
        <f t="shared" si="4140"/>
        <v>0</v>
      </c>
      <c r="ED880" s="92">
        <f t="shared" si="4140"/>
        <v>0</v>
      </c>
      <c r="EE880" s="92">
        <f t="shared" si="4140"/>
        <v>0</v>
      </c>
      <c r="EF880" s="92">
        <f t="shared" si="4140"/>
        <v>0</v>
      </c>
      <c r="EG880" s="92">
        <f t="shared" si="4140"/>
        <v>0</v>
      </c>
      <c r="EH880" s="92">
        <f t="shared" si="4140"/>
        <v>0</v>
      </c>
      <c r="EI880" s="92">
        <f t="shared" si="4140"/>
        <v>0</v>
      </c>
      <c r="EJ880" s="92">
        <f t="shared" si="4140"/>
        <v>0</v>
      </c>
      <c r="EK880" s="92">
        <f t="shared" si="4140"/>
        <v>0</v>
      </c>
      <c r="EL880" s="92">
        <f t="shared" si="4140"/>
        <v>0</v>
      </c>
      <c r="EM880" s="92">
        <f t="shared" si="4140"/>
        <v>0</v>
      </c>
      <c r="EN880" s="92">
        <f t="shared" si="4140"/>
        <v>0</v>
      </c>
      <c r="EO880" s="92">
        <f t="shared" si="4140"/>
        <v>0</v>
      </c>
      <c r="EP880" s="92">
        <f t="shared" si="4140"/>
        <v>0</v>
      </c>
      <c r="EQ880" s="92">
        <f t="shared" si="4140"/>
        <v>0</v>
      </c>
      <c r="ER880" s="92">
        <f t="shared" si="4140"/>
        <v>0</v>
      </c>
      <c r="ES880" s="92">
        <f t="shared" si="4140"/>
        <v>0</v>
      </c>
      <c r="ET880" s="92">
        <f t="shared" si="4140"/>
        <v>0</v>
      </c>
      <c r="EU880" s="92">
        <f t="shared" si="4140"/>
        <v>0</v>
      </c>
      <c r="EV880" s="92">
        <f t="shared" si="4140"/>
        <v>0</v>
      </c>
      <c r="EW880" s="92">
        <f t="shared" si="4140"/>
        <v>0</v>
      </c>
      <c r="EX880" s="92">
        <f t="shared" si="4140"/>
        <v>0</v>
      </c>
      <c r="EY880" s="92">
        <f t="shared" si="4140"/>
        <v>0</v>
      </c>
      <c r="EZ880" s="92">
        <f t="shared" si="4140"/>
        <v>0</v>
      </c>
      <c r="FA880" s="92">
        <f t="shared" si="4140"/>
        <v>0</v>
      </c>
      <c r="FB880" s="92">
        <f t="shared" si="4140"/>
        <v>0</v>
      </c>
      <c r="FC880" s="92">
        <f t="shared" si="4140"/>
        <v>0</v>
      </c>
      <c r="FD880" s="92">
        <f t="shared" si="4140"/>
        <v>0</v>
      </c>
      <c r="FE880" s="92">
        <f t="shared" si="4140"/>
        <v>0</v>
      </c>
      <c r="FF880" s="92">
        <f t="shared" si="4140"/>
        <v>0</v>
      </c>
      <c r="FG880" s="92">
        <f t="shared" si="4140"/>
        <v>0</v>
      </c>
      <c r="FH880" s="92">
        <f t="shared" si="4140"/>
        <v>0</v>
      </c>
      <c r="FI880" s="92">
        <f t="shared" si="4140"/>
        <v>0</v>
      </c>
      <c r="FJ880" s="92">
        <f t="shared" si="4140"/>
        <v>0</v>
      </c>
      <c r="FK880" s="92">
        <f t="shared" si="4140"/>
        <v>0</v>
      </c>
      <c r="FL880" s="92">
        <f t="shared" si="4140"/>
        <v>0</v>
      </c>
      <c r="FM880" s="92">
        <f t="shared" si="4140"/>
        <v>0</v>
      </c>
      <c r="FN880" s="92">
        <f t="shared" si="4140"/>
        <v>0</v>
      </c>
      <c r="FO880" s="92">
        <f t="shared" si="4140"/>
        <v>0</v>
      </c>
      <c r="FP880" s="92">
        <f t="shared" si="4140"/>
        <v>0</v>
      </c>
      <c r="FQ880" s="92">
        <f t="shared" si="4140"/>
        <v>0</v>
      </c>
      <c r="FR880" s="92">
        <f t="shared" si="4140"/>
        <v>0</v>
      </c>
      <c r="FS880" s="92">
        <f t="shared" si="4140"/>
        <v>0</v>
      </c>
      <c r="FT880" s="92">
        <f t="shared" ref="FT880:GZ880" si="4141">IF(FT$8="",0,IF(FT804+FT858=0,0,(FT858*FT877+FT829)/(FT804+FT858)))</f>
        <v>0</v>
      </c>
      <c r="FU880" s="92">
        <f t="shared" si="4141"/>
        <v>0</v>
      </c>
      <c r="FV880" s="92">
        <f t="shared" si="4141"/>
        <v>0</v>
      </c>
      <c r="FW880" s="92">
        <f t="shared" si="4141"/>
        <v>0</v>
      </c>
      <c r="FX880" s="92">
        <f t="shared" si="4141"/>
        <v>0</v>
      </c>
      <c r="FY880" s="92">
        <f t="shared" si="4141"/>
        <v>0</v>
      </c>
      <c r="FZ880" s="92">
        <f t="shared" si="4141"/>
        <v>0</v>
      </c>
      <c r="GA880" s="92">
        <f t="shared" si="4141"/>
        <v>0</v>
      </c>
      <c r="GB880" s="92">
        <f t="shared" si="4141"/>
        <v>0</v>
      </c>
      <c r="GC880" s="92">
        <f t="shared" si="4141"/>
        <v>0</v>
      </c>
      <c r="GD880" s="92">
        <f t="shared" si="4141"/>
        <v>0</v>
      </c>
      <c r="GE880" s="92">
        <f t="shared" si="4141"/>
        <v>0</v>
      </c>
      <c r="GF880" s="92">
        <f t="shared" si="4141"/>
        <v>0</v>
      </c>
      <c r="GG880" s="92">
        <f t="shared" si="4141"/>
        <v>0</v>
      </c>
      <c r="GH880" s="92">
        <f t="shared" si="4141"/>
        <v>0</v>
      </c>
      <c r="GI880" s="92">
        <f t="shared" si="4141"/>
        <v>0</v>
      </c>
      <c r="GJ880" s="92">
        <f t="shared" si="4141"/>
        <v>0</v>
      </c>
      <c r="GK880" s="92">
        <f t="shared" si="4141"/>
        <v>0</v>
      </c>
      <c r="GL880" s="92">
        <f t="shared" si="4141"/>
        <v>0</v>
      </c>
      <c r="GM880" s="92">
        <f t="shared" si="4141"/>
        <v>0</v>
      </c>
      <c r="GN880" s="92">
        <f t="shared" si="4141"/>
        <v>0</v>
      </c>
      <c r="GO880" s="92">
        <f t="shared" si="4141"/>
        <v>0</v>
      </c>
      <c r="GP880" s="92">
        <f t="shared" si="4141"/>
        <v>0</v>
      </c>
      <c r="GQ880" s="92">
        <f t="shared" si="4141"/>
        <v>0</v>
      </c>
      <c r="GR880" s="92">
        <f t="shared" si="4141"/>
        <v>0</v>
      </c>
      <c r="GS880" s="92">
        <f t="shared" si="4141"/>
        <v>0</v>
      </c>
      <c r="GT880" s="92">
        <f t="shared" si="4141"/>
        <v>0</v>
      </c>
      <c r="GU880" s="92">
        <f t="shared" si="4141"/>
        <v>0</v>
      </c>
      <c r="GV880" s="92">
        <f t="shared" si="4141"/>
        <v>0</v>
      </c>
      <c r="GW880" s="92">
        <f t="shared" si="4141"/>
        <v>0</v>
      </c>
      <c r="GX880" s="92">
        <f t="shared" si="4141"/>
        <v>0</v>
      </c>
      <c r="GY880" s="92">
        <f t="shared" si="4141"/>
        <v>0</v>
      </c>
      <c r="GZ880" s="92">
        <f t="shared" si="4141"/>
        <v>0</v>
      </c>
      <c r="HA880" s="3"/>
      <c r="HB880" s="3"/>
    </row>
    <row r="881" spans="1:210" ht="4.2" customHeight="1">
      <c r="A881" s="1"/>
      <c r="B881" s="1"/>
      <c r="C881" s="14"/>
      <c r="D881" s="14"/>
      <c r="E881" s="264"/>
      <c r="F881" s="14"/>
      <c r="G881" s="304"/>
      <c r="H881" s="14"/>
      <c r="I881" s="14"/>
      <c r="J881" s="14"/>
      <c r="K881" s="14"/>
      <c r="L881" s="14"/>
      <c r="M881" s="15"/>
      <c r="N881" s="14"/>
      <c r="O881" s="14"/>
      <c r="P881" s="15"/>
      <c r="Q881" s="14"/>
      <c r="R881" s="14"/>
      <c r="S881" s="15"/>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BQ881" s="180"/>
      <c r="BR881" s="180"/>
      <c r="BS881" s="180"/>
      <c r="BT881" s="180"/>
      <c r="BU881" s="180"/>
      <c r="BV881" s="180"/>
      <c r="BW881" s="180"/>
      <c r="BX881" s="180"/>
      <c r="BY881" s="180"/>
      <c r="BZ881" s="180"/>
      <c r="CA881" s="180"/>
      <c r="CB881" s="180"/>
      <c r="CC881" s="180"/>
      <c r="CD881" s="180"/>
      <c r="CE881" s="180"/>
      <c r="CF881" s="180"/>
      <c r="CG881" s="180"/>
      <c r="CH881" s="180"/>
      <c r="CI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c r="EU881" s="180"/>
      <c r="EV881" s="180"/>
      <c r="EW881" s="180"/>
      <c r="EX881" s="180"/>
      <c r="EY881" s="180"/>
      <c r="EZ881" s="180"/>
      <c r="FA881" s="180"/>
      <c r="FB881" s="180"/>
      <c r="FC881" s="180"/>
      <c r="FD881" s="180"/>
      <c r="FE881" s="180"/>
      <c r="FF881" s="180"/>
      <c r="FG881" s="180"/>
      <c r="FH881" s="180"/>
      <c r="FI881" s="180"/>
      <c r="FJ881" s="180"/>
      <c r="FK881" s="180"/>
      <c r="FL881" s="180"/>
      <c r="FM881" s="180"/>
      <c r="FN881" s="180"/>
      <c r="FO881" s="180"/>
      <c r="FP881" s="180"/>
      <c r="FQ881" s="180"/>
      <c r="FR881" s="180"/>
      <c r="FS881" s="180"/>
      <c r="FT881" s="180"/>
      <c r="FU881" s="180"/>
      <c r="FV881" s="180"/>
      <c r="FW881" s="180"/>
      <c r="FX881" s="180"/>
      <c r="FY881" s="180"/>
      <c r="FZ881" s="180"/>
      <c r="GA881" s="180"/>
      <c r="GB881" s="180"/>
      <c r="GC881" s="180"/>
      <c r="GD881" s="180"/>
      <c r="GE881" s="180"/>
      <c r="GF881" s="180"/>
      <c r="GG881" s="180"/>
      <c r="GH881" s="180"/>
      <c r="GI881" s="180"/>
      <c r="GJ881" s="180"/>
      <c r="GK881" s="180"/>
      <c r="GL881" s="180"/>
      <c r="GM881" s="180"/>
      <c r="GN881" s="180"/>
      <c r="GO881" s="180"/>
      <c r="GP881" s="180"/>
      <c r="GQ881" s="180"/>
      <c r="GR881" s="180"/>
      <c r="GS881" s="180"/>
      <c r="GT881" s="180"/>
      <c r="GU881" s="180"/>
      <c r="GV881" s="180"/>
      <c r="GW881" s="180"/>
      <c r="GX881" s="180"/>
      <c r="GY881" s="180"/>
      <c r="GZ881" s="180"/>
      <c r="HA881" s="1"/>
      <c r="HB881" s="1"/>
    </row>
    <row r="882" spans="1:210" ht="4.2" customHeight="1">
      <c r="A882" s="1"/>
      <c r="B882" s="1"/>
      <c r="C882" s="1"/>
      <c r="D882" s="1"/>
      <c r="E882" s="263"/>
      <c r="F882" s="48"/>
      <c r="G882" s="231"/>
      <c r="H882" s="1"/>
      <c r="I882" s="1"/>
      <c r="J882" s="1"/>
      <c r="K882" s="1"/>
      <c r="L882" s="1"/>
      <c r="M882" s="5"/>
      <c r="N882" s="1"/>
      <c r="O882" s="1"/>
      <c r="P882" s="5"/>
      <c r="Q882" s="1"/>
      <c r="R882" s="1"/>
      <c r="S882" s="5"/>
      <c r="T882" s="7"/>
      <c r="U882" s="24"/>
      <c r="V882" s="1"/>
      <c r="W882" s="12"/>
      <c r="X882" s="10"/>
      <c r="Y882" s="46"/>
      <c r="Z882" s="93"/>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4"/>
      <c r="BB882" s="94"/>
      <c r="BC882" s="94"/>
      <c r="BD882" s="94"/>
      <c r="BE882" s="94"/>
      <c r="BF882" s="94"/>
      <c r="BG882" s="94"/>
      <c r="BH882" s="94"/>
      <c r="BI882" s="94"/>
      <c r="BJ882" s="94"/>
      <c r="BK882" s="94"/>
      <c r="BL882" s="94"/>
      <c r="BM882" s="94"/>
      <c r="BN882" s="94"/>
      <c r="BO882" s="94"/>
      <c r="BP882" s="94"/>
      <c r="BQ882" s="94"/>
      <c r="BR882" s="94"/>
      <c r="BS882" s="94"/>
      <c r="BT882" s="94"/>
      <c r="BU882" s="94"/>
      <c r="BV882" s="94"/>
      <c r="BW882" s="94"/>
      <c r="BX882" s="94"/>
      <c r="BY882" s="94"/>
      <c r="BZ882" s="94"/>
      <c r="CA882" s="94"/>
      <c r="CB882" s="94"/>
      <c r="CC882" s="94"/>
      <c r="CD882" s="94"/>
      <c r="CE882" s="94"/>
      <c r="CF882" s="94"/>
      <c r="CG882" s="94"/>
      <c r="CH882" s="94"/>
      <c r="CI882" s="94"/>
      <c r="CJ882" s="94"/>
      <c r="CK882" s="94"/>
      <c r="CL882" s="94"/>
      <c r="CM882" s="94"/>
      <c r="CN882" s="94"/>
      <c r="CO882" s="94"/>
      <c r="CP882" s="94"/>
      <c r="CQ882" s="94"/>
      <c r="CR882" s="94"/>
      <c r="CS882" s="94"/>
      <c r="CT882" s="94"/>
      <c r="CU882" s="94"/>
      <c r="CV882" s="94"/>
      <c r="CW882" s="94"/>
      <c r="CX882" s="94"/>
      <c r="CY882" s="94"/>
      <c r="CZ882" s="94"/>
      <c r="DA882" s="94"/>
      <c r="DB882" s="94"/>
      <c r="DC882" s="94"/>
      <c r="DD882" s="94"/>
      <c r="DE882" s="94"/>
      <c r="DF882" s="94"/>
      <c r="DG882" s="94"/>
      <c r="DH882" s="94"/>
      <c r="DI882" s="94"/>
      <c r="DJ882" s="94"/>
      <c r="DK882" s="94"/>
      <c r="DL882" s="94"/>
      <c r="DM882" s="94"/>
      <c r="DN882" s="94"/>
      <c r="DO882" s="94"/>
      <c r="DP882" s="94"/>
      <c r="DQ882" s="94"/>
      <c r="DR882" s="94"/>
      <c r="DS882" s="94"/>
      <c r="DT882" s="94"/>
      <c r="DU882" s="94"/>
      <c r="DV882" s="94"/>
      <c r="DW882" s="94"/>
      <c r="DX882" s="94"/>
      <c r="DY882" s="94"/>
      <c r="DZ882" s="94"/>
      <c r="EA882" s="94"/>
      <c r="EB882" s="94"/>
      <c r="EC882" s="94"/>
      <c r="ED882" s="94"/>
      <c r="EE882" s="94"/>
      <c r="EF882" s="94"/>
      <c r="EG882" s="94"/>
      <c r="EH882" s="94"/>
      <c r="EI882" s="94"/>
      <c r="EJ882" s="94"/>
      <c r="EK882" s="94"/>
      <c r="EL882" s="94"/>
      <c r="EM882" s="94"/>
      <c r="EN882" s="94"/>
      <c r="EO882" s="94"/>
      <c r="EP882" s="94"/>
      <c r="EQ882" s="94"/>
      <c r="ER882" s="94"/>
      <c r="ES882" s="94"/>
      <c r="ET882" s="94"/>
      <c r="EU882" s="94"/>
      <c r="EV882" s="94"/>
      <c r="EW882" s="94"/>
      <c r="EX882" s="94"/>
      <c r="EY882" s="94"/>
      <c r="EZ882" s="94"/>
      <c r="FA882" s="94"/>
      <c r="FB882" s="94"/>
      <c r="FC882" s="94"/>
      <c r="FD882" s="94"/>
      <c r="FE882" s="94"/>
      <c r="FF882" s="94"/>
      <c r="FG882" s="94"/>
      <c r="FH882" s="94"/>
      <c r="FI882" s="94"/>
      <c r="FJ882" s="94"/>
      <c r="FK882" s="94"/>
      <c r="FL882" s="94"/>
      <c r="FM882" s="94"/>
      <c r="FN882" s="94"/>
      <c r="FO882" s="94"/>
      <c r="FP882" s="94"/>
      <c r="FQ882" s="94"/>
      <c r="FR882" s="94"/>
      <c r="FS882" s="94"/>
      <c r="FT882" s="94"/>
      <c r="FU882" s="94"/>
      <c r="FV882" s="94"/>
      <c r="FW882" s="94"/>
      <c r="FX882" s="94"/>
      <c r="FY882" s="94"/>
      <c r="FZ882" s="94"/>
      <c r="GA882" s="94"/>
      <c r="GB882" s="94"/>
      <c r="GC882" s="94"/>
      <c r="GD882" s="94"/>
      <c r="GE882" s="94"/>
      <c r="GF882" s="94"/>
      <c r="GG882" s="94"/>
      <c r="GH882" s="94"/>
      <c r="GI882" s="94"/>
      <c r="GJ882" s="94"/>
      <c r="GK882" s="94"/>
      <c r="GL882" s="94"/>
      <c r="GM882" s="94"/>
      <c r="GN882" s="94"/>
      <c r="GO882" s="94"/>
      <c r="GP882" s="94"/>
      <c r="GQ882" s="94"/>
      <c r="GR882" s="94"/>
      <c r="GS882" s="94"/>
      <c r="GT882" s="94"/>
      <c r="GU882" s="94"/>
      <c r="GV882" s="94"/>
      <c r="GW882" s="94"/>
      <c r="GX882" s="94"/>
      <c r="GY882" s="94"/>
      <c r="GZ882" s="94"/>
      <c r="HA882" s="1"/>
      <c r="HB882" s="1"/>
    </row>
    <row r="883" spans="1:210" s="4" customFormat="1">
      <c r="A883" s="3"/>
      <c r="B883" s="259" t="s">
        <v>159</v>
      </c>
      <c r="C883" s="3"/>
      <c r="D883" s="3"/>
      <c r="E883" s="9"/>
      <c r="F883" s="51"/>
      <c r="G883" s="232"/>
      <c r="H883" s="13" t="str">
        <f>B883&amp;N841</f>
        <v>Учет - ФОТ, вкл. НДФЛ</v>
      </c>
      <c r="I883" s="13"/>
      <c r="J883" s="3"/>
      <c r="K883" s="3"/>
      <c r="L883" s="3"/>
      <c r="M883" s="5"/>
      <c r="N883" s="36" t="str">
        <f>Главная!$Y$8</f>
        <v>итого</v>
      </c>
      <c r="O883" s="36"/>
      <c r="P883" s="5"/>
      <c r="Q883" s="36" t="s">
        <v>26</v>
      </c>
      <c r="R883" s="36"/>
      <c r="S883" s="20" t="s">
        <v>6</v>
      </c>
      <c r="T883" s="308" t="s">
        <v>106</v>
      </c>
      <c r="U883" s="24" t="s">
        <v>7</v>
      </c>
      <c r="V883" s="36"/>
      <c r="W883" s="38">
        <f>SUM($Y883:$HA883)</f>
        <v>0</v>
      </c>
      <c r="X883" s="38"/>
      <c r="Y883" s="46"/>
      <c r="Z883" s="99"/>
      <c r="AA883" s="100">
        <f>IF(AA$8="",0,AA858*AA877)</f>
        <v>0</v>
      </c>
      <c r="AB883" s="100">
        <f t="shared" ref="AB883:CM883" si="4142">IF(AB$8="",0,AB858*AB877)</f>
        <v>0</v>
      </c>
      <c r="AC883" s="100">
        <f t="shared" si="4142"/>
        <v>0</v>
      </c>
      <c r="AD883" s="100">
        <f t="shared" si="4142"/>
        <v>0</v>
      </c>
      <c r="AE883" s="100">
        <f t="shared" si="4142"/>
        <v>0</v>
      </c>
      <c r="AF883" s="100">
        <f t="shared" si="4142"/>
        <v>0</v>
      </c>
      <c r="AG883" s="100">
        <f t="shared" si="4142"/>
        <v>0</v>
      </c>
      <c r="AH883" s="100">
        <f t="shared" si="4142"/>
        <v>0</v>
      </c>
      <c r="AI883" s="100">
        <f t="shared" si="4142"/>
        <v>0</v>
      </c>
      <c r="AJ883" s="100">
        <f t="shared" si="4142"/>
        <v>0</v>
      </c>
      <c r="AK883" s="100">
        <f t="shared" si="4142"/>
        <v>0</v>
      </c>
      <c r="AL883" s="100">
        <f t="shared" si="4142"/>
        <v>0</v>
      </c>
      <c r="AM883" s="100">
        <f t="shared" si="4142"/>
        <v>0</v>
      </c>
      <c r="AN883" s="100">
        <f t="shared" si="4142"/>
        <v>0</v>
      </c>
      <c r="AO883" s="100">
        <f t="shared" si="4142"/>
        <v>0</v>
      </c>
      <c r="AP883" s="100">
        <f t="shared" si="4142"/>
        <v>0</v>
      </c>
      <c r="AQ883" s="100">
        <f t="shared" si="4142"/>
        <v>0</v>
      </c>
      <c r="AR883" s="100">
        <f t="shared" si="4142"/>
        <v>0</v>
      </c>
      <c r="AS883" s="100">
        <f t="shared" si="4142"/>
        <v>0</v>
      </c>
      <c r="AT883" s="100">
        <f t="shared" si="4142"/>
        <v>0</v>
      </c>
      <c r="AU883" s="100">
        <f t="shared" si="4142"/>
        <v>0</v>
      </c>
      <c r="AV883" s="100">
        <f t="shared" si="4142"/>
        <v>0</v>
      </c>
      <c r="AW883" s="100">
        <f t="shared" si="4142"/>
        <v>0</v>
      </c>
      <c r="AX883" s="100">
        <f t="shared" si="4142"/>
        <v>0</v>
      </c>
      <c r="AY883" s="100">
        <f t="shared" si="4142"/>
        <v>0</v>
      </c>
      <c r="AZ883" s="100">
        <f t="shared" si="4142"/>
        <v>0</v>
      </c>
      <c r="BA883" s="100">
        <f t="shared" si="4142"/>
        <v>0</v>
      </c>
      <c r="BB883" s="100">
        <f t="shared" si="4142"/>
        <v>0</v>
      </c>
      <c r="BC883" s="100">
        <f t="shared" si="4142"/>
        <v>0</v>
      </c>
      <c r="BD883" s="100">
        <f t="shared" si="4142"/>
        <v>0</v>
      </c>
      <c r="BE883" s="100">
        <f t="shared" si="4142"/>
        <v>0</v>
      </c>
      <c r="BF883" s="100">
        <f t="shared" si="4142"/>
        <v>0</v>
      </c>
      <c r="BG883" s="100">
        <f t="shared" si="4142"/>
        <v>0</v>
      </c>
      <c r="BH883" s="100">
        <f t="shared" si="4142"/>
        <v>0</v>
      </c>
      <c r="BI883" s="100">
        <f t="shared" si="4142"/>
        <v>0</v>
      </c>
      <c r="BJ883" s="100">
        <f t="shared" si="4142"/>
        <v>0</v>
      </c>
      <c r="BK883" s="100">
        <f t="shared" si="4142"/>
        <v>0</v>
      </c>
      <c r="BL883" s="100">
        <f t="shared" si="4142"/>
        <v>0</v>
      </c>
      <c r="BM883" s="100">
        <f t="shared" si="4142"/>
        <v>0</v>
      </c>
      <c r="BN883" s="100">
        <f t="shared" si="4142"/>
        <v>0</v>
      </c>
      <c r="BO883" s="100">
        <f t="shared" si="4142"/>
        <v>0</v>
      </c>
      <c r="BP883" s="100">
        <f t="shared" si="4142"/>
        <v>0</v>
      </c>
      <c r="BQ883" s="100">
        <f t="shared" si="4142"/>
        <v>0</v>
      </c>
      <c r="BR883" s="100">
        <f t="shared" si="4142"/>
        <v>0</v>
      </c>
      <c r="BS883" s="100">
        <f t="shared" si="4142"/>
        <v>0</v>
      </c>
      <c r="BT883" s="100">
        <f t="shared" si="4142"/>
        <v>0</v>
      </c>
      <c r="BU883" s="100">
        <f t="shared" si="4142"/>
        <v>0</v>
      </c>
      <c r="BV883" s="100">
        <f t="shared" si="4142"/>
        <v>0</v>
      </c>
      <c r="BW883" s="100">
        <f t="shared" si="4142"/>
        <v>0</v>
      </c>
      <c r="BX883" s="100">
        <f t="shared" si="4142"/>
        <v>0</v>
      </c>
      <c r="BY883" s="100">
        <f t="shared" si="4142"/>
        <v>0</v>
      </c>
      <c r="BZ883" s="100">
        <f t="shared" si="4142"/>
        <v>0</v>
      </c>
      <c r="CA883" s="100">
        <f t="shared" si="4142"/>
        <v>0</v>
      </c>
      <c r="CB883" s="100">
        <f t="shared" si="4142"/>
        <v>0</v>
      </c>
      <c r="CC883" s="100">
        <f t="shared" si="4142"/>
        <v>0</v>
      </c>
      <c r="CD883" s="100">
        <f t="shared" si="4142"/>
        <v>0</v>
      </c>
      <c r="CE883" s="100">
        <f t="shared" si="4142"/>
        <v>0</v>
      </c>
      <c r="CF883" s="100">
        <f t="shared" si="4142"/>
        <v>0</v>
      </c>
      <c r="CG883" s="100">
        <f t="shared" si="4142"/>
        <v>0</v>
      </c>
      <c r="CH883" s="100">
        <f t="shared" si="4142"/>
        <v>0</v>
      </c>
      <c r="CI883" s="100">
        <f t="shared" si="4142"/>
        <v>0</v>
      </c>
      <c r="CJ883" s="100">
        <f t="shared" si="4142"/>
        <v>0</v>
      </c>
      <c r="CK883" s="100">
        <f t="shared" si="4142"/>
        <v>0</v>
      </c>
      <c r="CL883" s="100">
        <f t="shared" si="4142"/>
        <v>0</v>
      </c>
      <c r="CM883" s="100">
        <f t="shared" si="4142"/>
        <v>0</v>
      </c>
      <c r="CN883" s="100">
        <f t="shared" ref="CN883:DG883" si="4143">IF(CN$8="",0,CN858*CN877)</f>
        <v>0</v>
      </c>
      <c r="CO883" s="100">
        <f t="shared" si="4143"/>
        <v>0</v>
      </c>
      <c r="CP883" s="100">
        <f t="shared" si="4143"/>
        <v>0</v>
      </c>
      <c r="CQ883" s="100">
        <f t="shared" si="4143"/>
        <v>0</v>
      </c>
      <c r="CR883" s="100">
        <f t="shared" si="4143"/>
        <v>0</v>
      </c>
      <c r="CS883" s="100">
        <f t="shared" si="4143"/>
        <v>0</v>
      </c>
      <c r="CT883" s="100">
        <f t="shared" si="4143"/>
        <v>0</v>
      </c>
      <c r="CU883" s="100">
        <f t="shared" si="4143"/>
        <v>0</v>
      </c>
      <c r="CV883" s="100">
        <f t="shared" si="4143"/>
        <v>0</v>
      </c>
      <c r="CW883" s="100">
        <f t="shared" si="4143"/>
        <v>0</v>
      </c>
      <c r="CX883" s="100">
        <f t="shared" si="4143"/>
        <v>0</v>
      </c>
      <c r="CY883" s="100">
        <f t="shared" si="4143"/>
        <v>0</v>
      </c>
      <c r="CZ883" s="100">
        <f t="shared" si="4143"/>
        <v>0</v>
      </c>
      <c r="DA883" s="100">
        <f t="shared" si="4143"/>
        <v>0</v>
      </c>
      <c r="DB883" s="100">
        <f t="shared" si="4143"/>
        <v>0</v>
      </c>
      <c r="DC883" s="100">
        <f t="shared" si="4143"/>
        <v>0</v>
      </c>
      <c r="DD883" s="100">
        <f t="shared" si="4143"/>
        <v>0</v>
      </c>
      <c r="DE883" s="100">
        <f t="shared" si="4143"/>
        <v>0</v>
      </c>
      <c r="DF883" s="100">
        <f t="shared" si="4143"/>
        <v>0</v>
      </c>
      <c r="DG883" s="100">
        <f t="shared" si="4143"/>
        <v>0</v>
      </c>
      <c r="DH883" s="100">
        <f t="shared" ref="DH883:FS883" si="4144">IF(DH$8="",0,DH858*DH877)</f>
        <v>0</v>
      </c>
      <c r="DI883" s="100">
        <f t="shared" si="4144"/>
        <v>0</v>
      </c>
      <c r="DJ883" s="100">
        <f t="shared" si="4144"/>
        <v>0</v>
      </c>
      <c r="DK883" s="100">
        <f t="shared" si="4144"/>
        <v>0</v>
      </c>
      <c r="DL883" s="100">
        <f t="shared" si="4144"/>
        <v>0</v>
      </c>
      <c r="DM883" s="100">
        <f t="shared" si="4144"/>
        <v>0</v>
      </c>
      <c r="DN883" s="100">
        <f t="shared" si="4144"/>
        <v>0</v>
      </c>
      <c r="DO883" s="100">
        <f t="shared" si="4144"/>
        <v>0</v>
      </c>
      <c r="DP883" s="100">
        <f t="shared" si="4144"/>
        <v>0</v>
      </c>
      <c r="DQ883" s="100">
        <f t="shared" si="4144"/>
        <v>0</v>
      </c>
      <c r="DR883" s="100">
        <f t="shared" si="4144"/>
        <v>0</v>
      </c>
      <c r="DS883" s="100">
        <f t="shared" si="4144"/>
        <v>0</v>
      </c>
      <c r="DT883" s="100">
        <f t="shared" si="4144"/>
        <v>0</v>
      </c>
      <c r="DU883" s="100">
        <f t="shared" si="4144"/>
        <v>0</v>
      </c>
      <c r="DV883" s="100">
        <f t="shared" si="4144"/>
        <v>0</v>
      </c>
      <c r="DW883" s="100">
        <f t="shared" si="4144"/>
        <v>0</v>
      </c>
      <c r="DX883" s="100">
        <f t="shared" si="4144"/>
        <v>0</v>
      </c>
      <c r="DY883" s="100">
        <f t="shared" si="4144"/>
        <v>0</v>
      </c>
      <c r="DZ883" s="100">
        <f t="shared" si="4144"/>
        <v>0</v>
      </c>
      <c r="EA883" s="100">
        <f t="shared" si="4144"/>
        <v>0</v>
      </c>
      <c r="EB883" s="100">
        <f t="shared" si="4144"/>
        <v>0</v>
      </c>
      <c r="EC883" s="100">
        <f t="shared" si="4144"/>
        <v>0</v>
      </c>
      <c r="ED883" s="100">
        <f t="shared" si="4144"/>
        <v>0</v>
      </c>
      <c r="EE883" s="100">
        <f t="shared" si="4144"/>
        <v>0</v>
      </c>
      <c r="EF883" s="100">
        <f t="shared" si="4144"/>
        <v>0</v>
      </c>
      <c r="EG883" s="100">
        <f t="shared" si="4144"/>
        <v>0</v>
      </c>
      <c r="EH883" s="100">
        <f t="shared" si="4144"/>
        <v>0</v>
      </c>
      <c r="EI883" s="100">
        <f t="shared" si="4144"/>
        <v>0</v>
      </c>
      <c r="EJ883" s="100">
        <f t="shared" si="4144"/>
        <v>0</v>
      </c>
      <c r="EK883" s="100">
        <f t="shared" si="4144"/>
        <v>0</v>
      </c>
      <c r="EL883" s="100">
        <f t="shared" si="4144"/>
        <v>0</v>
      </c>
      <c r="EM883" s="100">
        <f t="shared" si="4144"/>
        <v>0</v>
      </c>
      <c r="EN883" s="100">
        <f t="shared" si="4144"/>
        <v>0</v>
      </c>
      <c r="EO883" s="100">
        <f t="shared" si="4144"/>
        <v>0</v>
      </c>
      <c r="EP883" s="100">
        <f t="shared" si="4144"/>
        <v>0</v>
      </c>
      <c r="EQ883" s="100">
        <f t="shared" si="4144"/>
        <v>0</v>
      </c>
      <c r="ER883" s="100">
        <f t="shared" si="4144"/>
        <v>0</v>
      </c>
      <c r="ES883" s="100">
        <f t="shared" si="4144"/>
        <v>0</v>
      </c>
      <c r="ET883" s="100">
        <f t="shared" si="4144"/>
        <v>0</v>
      </c>
      <c r="EU883" s="100">
        <f t="shared" si="4144"/>
        <v>0</v>
      </c>
      <c r="EV883" s="100">
        <f t="shared" si="4144"/>
        <v>0</v>
      </c>
      <c r="EW883" s="100">
        <f t="shared" si="4144"/>
        <v>0</v>
      </c>
      <c r="EX883" s="100">
        <f t="shared" si="4144"/>
        <v>0</v>
      </c>
      <c r="EY883" s="100">
        <f t="shared" si="4144"/>
        <v>0</v>
      </c>
      <c r="EZ883" s="100">
        <f t="shared" si="4144"/>
        <v>0</v>
      </c>
      <c r="FA883" s="100">
        <f t="shared" si="4144"/>
        <v>0</v>
      </c>
      <c r="FB883" s="100">
        <f t="shared" si="4144"/>
        <v>0</v>
      </c>
      <c r="FC883" s="100">
        <f t="shared" si="4144"/>
        <v>0</v>
      </c>
      <c r="FD883" s="100">
        <f t="shared" si="4144"/>
        <v>0</v>
      </c>
      <c r="FE883" s="100">
        <f t="shared" si="4144"/>
        <v>0</v>
      </c>
      <c r="FF883" s="100">
        <f t="shared" si="4144"/>
        <v>0</v>
      </c>
      <c r="FG883" s="100">
        <f t="shared" si="4144"/>
        <v>0</v>
      </c>
      <c r="FH883" s="100">
        <f t="shared" si="4144"/>
        <v>0</v>
      </c>
      <c r="FI883" s="100">
        <f t="shared" si="4144"/>
        <v>0</v>
      </c>
      <c r="FJ883" s="100">
        <f t="shared" si="4144"/>
        <v>0</v>
      </c>
      <c r="FK883" s="100">
        <f t="shared" si="4144"/>
        <v>0</v>
      </c>
      <c r="FL883" s="100">
        <f t="shared" si="4144"/>
        <v>0</v>
      </c>
      <c r="FM883" s="100">
        <f t="shared" si="4144"/>
        <v>0</v>
      </c>
      <c r="FN883" s="100">
        <f t="shared" si="4144"/>
        <v>0</v>
      </c>
      <c r="FO883" s="100">
        <f t="shared" si="4144"/>
        <v>0</v>
      </c>
      <c r="FP883" s="100">
        <f t="shared" si="4144"/>
        <v>0</v>
      </c>
      <c r="FQ883" s="100">
        <f t="shared" si="4144"/>
        <v>0</v>
      </c>
      <c r="FR883" s="100">
        <f t="shared" si="4144"/>
        <v>0</v>
      </c>
      <c r="FS883" s="100">
        <f t="shared" si="4144"/>
        <v>0</v>
      </c>
      <c r="FT883" s="100">
        <f t="shared" ref="FT883:GZ883" si="4145">IF(FT$8="",0,FT858*FT877)</f>
        <v>0</v>
      </c>
      <c r="FU883" s="100">
        <f t="shared" si="4145"/>
        <v>0</v>
      </c>
      <c r="FV883" s="100">
        <f t="shared" si="4145"/>
        <v>0</v>
      </c>
      <c r="FW883" s="100">
        <f t="shared" si="4145"/>
        <v>0</v>
      </c>
      <c r="FX883" s="100">
        <f t="shared" si="4145"/>
        <v>0</v>
      </c>
      <c r="FY883" s="100">
        <f t="shared" si="4145"/>
        <v>0</v>
      </c>
      <c r="FZ883" s="100">
        <f t="shared" si="4145"/>
        <v>0</v>
      </c>
      <c r="GA883" s="100">
        <f t="shared" si="4145"/>
        <v>0</v>
      </c>
      <c r="GB883" s="100">
        <f t="shared" si="4145"/>
        <v>0</v>
      </c>
      <c r="GC883" s="100">
        <f t="shared" si="4145"/>
        <v>0</v>
      </c>
      <c r="GD883" s="100">
        <f t="shared" si="4145"/>
        <v>0</v>
      </c>
      <c r="GE883" s="100">
        <f t="shared" si="4145"/>
        <v>0</v>
      </c>
      <c r="GF883" s="100">
        <f t="shared" si="4145"/>
        <v>0</v>
      </c>
      <c r="GG883" s="100">
        <f t="shared" si="4145"/>
        <v>0</v>
      </c>
      <c r="GH883" s="100">
        <f t="shared" si="4145"/>
        <v>0</v>
      </c>
      <c r="GI883" s="100">
        <f t="shared" si="4145"/>
        <v>0</v>
      </c>
      <c r="GJ883" s="100">
        <f t="shared" si="4145"/>
        <v>0</v>
      </c>
      <c r="GK883" s="100">
        <f t="shared" si="4145"/>
        <v>0</v>
      </c>
      <c r="GL883" s="100">
        <f t="shared" si="4145"/>
        <v>0</v>
      </c>
      <c r="GM883" s="100">
        <f t="shared" si="4145"/>
        <v>0</v>
      </c>
      <c r="GN883" s="100">
        <f t="shared" si="4145"/>
        <v>0</v>
      </c>
      <c r="GO883" s="100">
        <f t="shared" si="4145"/>
        <v>0</v>
      </c>
      <c r="GP883" s="100">
        <f t="shared" si="4145"/>
        <v>0</v>
      </c>
      <c r="GQ883" s="100">
        <f t="shared" si="4145"/>
        <v>0</v>
      </c>
      <c r="GR883" s="100">
        <f t="shared" si="4145"/>
        <v>0</v>
      </c>
      <c r="GS883" s="100">
        <f t="shared" si="4145"/>
        <v>0</v>
      </c>
      <c r="GT883" s="100">
        <f t="shared" si="4145"/>
        <v>0</v>
      </c>
      <c r="GU883" s="100">
        <f t="shared" si="4145"/>
        <v>0</v>
      </c>
      <c r="GV883" s="100">
        <f t="shared" si="4145"/>
        <v>0</v>
      </c>
      <c r="GW883" s="100">
        <f t="shared" si="4145"/>
        <v>0</v>
      </c>
      <c r="GX883" s="100">
        <f t="shared" si="4145"/>
        <v>0</v>
      </c>
      <c r="GY883" s="100">
        <f t="shared" si="4145"/>
        <v>0</v>
      </c>
      <c r="GZ883" s="100">
        <f t="shared" si="4145"/>
        <v>0</v>
      </c>
      <c r="HA883" s="3"/>
      <c r="HB883" s="3"/>
    </row>
    <row r="884" spans="1:210" ht="4.2" customHeight="1">
      <c r="A884" s="1"/>
      <c r="B884" s="1"/>
      <c r="C884" s="1"/>
      <c r="D884" s="1"/>
      <c r="E884" s="263"/>
      <c r="F884" s="48"/>
      <c r="G884" s="231"/>
      <c r="H884" s="1"/>
      <c r="I884" s="1"/>
      <c r="J884" s="1"/>
      <c r="K884" s="1"/>
      <c r="L884" s="1"/>
      <c r="M884" s="5"/>
      <c r="N884" s="1"/>
      <c r="O884" s="1"/>
      <c r="P884" s="5"/>
      <c r="Q884" s="1"/>
      <c r="R884" s="1"/>
      <c r="S884" s="5"/>
      <c r="T884" s="7"/>
      <c r="U884" s="24"/>
      <c r="V884" s="1"/>
      <c r="W884" s="12"/>
      <c r="X884" s="10"/>
      <c r="Y884" s="46"/>
      <c r="Z884" s="93"/>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4"/>
      <c r="CD884" s="94"/>
      <c r="CE884" s="94"/>
      <c r="CF884" s="94"/>
      <c r="CG884" s="94"/>
      <c r="CH884" s="94"/>
      <c r="CI884" s="94"/>
      <c r="CJ884" s="94"/>
      <c r="CK884" s="94"/>
      <c r="CL884" s="94"/>
      <c r="CM884" s="94"/>
      <c r="CN884" s="94"/>
      <c r="CO884" s="94"/>
      <c r="CP884" s="94"/>
      <c r="CQ884" s="94"/>
      <c r="CR884" s="94"/>
      <c r="CS884" s="94"/>
      <c r="CT884" s="94"/>
      <c r="CU884" s="94"/>
      <c r="CV884" s="94"/>
      <c r="CW884" s="94"/>
      <c r="CX884" s="94"/>
      <c r="CY884" s="94"/>
      <c r="CZ884" s="94"/>
      <c r="DA884" s="94"/>
      <c r="DB884" s="94"/>
      <c r="DC884" s="94"/>
      <c r="DD884" s="94"/>
      <c r="DE884" s="94"/>
      <c r="DF884" s="94"/>
      <c r="DG884" s="94"/>
      <c r="DH884" s="94"/>
      <c r="DI884" s="94"/>
      <c r="DJ884" s="94"/>
      <c r="DK884" s="94"/>
      <c r="DL884" s="94"/>
      <c r="DM884" s="94"/>
      <c r="DN884" s="94"/>
      <c r="DO884" s="94"/>
      <c r="DP884" s="94"/>
      <c r="DQ884" s="94"/>
      <c r="DR884" s="94"/>
      <c r="DS884" s="94"/>
      <c r="DT884" s="94"/>
      <c r="DU884" s="94"/>
      <c r="DV884" s="94"/>
      <c r="DW884" s="94"/>
      <c r="DX884" s="94"/>
      <c r="DY884" s="94"/>
      <c r="DZ884" s="94"/>
      <c r="EA884" s="94"/>
      <c r="EB884" s="94"/>
      <c r="EC884" s="94"/>
      <c r="ED884" s="94"/>
      <c r="EE884" s="94"/>
      <c r="EF884" s="94"/>
      <c r="EG884" s="94"/>
      <c r="EH884" s="94"/>
      <c r="EI884" s="94"/>
      <c r="EJ884" s="94"/>
      <c r="EK884" s="94"/>
      <c r="EL884" s="94"/>
      <c r="EM884" s="94"/>
      <c r="EN884" s="94"/>
      <c r="EO884" s="94"/>
      <c r="EP884" s="94"/>
      <c r="EQ884" s="94"/>
      <c r="ER884" s="94"/>
      <c r="ES884" s="94"/>
      <c r="ET884" s="94"/>
      <c r="EU884" s="94"/>
      <c r="EV884" s="94"/>
      <c r="EW884" s="94"/>
      <c r="EX884" s="94"/>
      <c r="EY884" s="94"/>
      <c r="EZ884" s="94"/>
      <c r="FA884" s="94"/>
      <c r="FB884" s="94"/>
      <c r="FC884" s="94"/>
      <c r="FD884" s="94"/>
      <c r="FE884" s="94"/>
      <c r="FF884" s="94"/>
      <c r="FG884" s="94"/>
      <c r="FH884" s="94"/>
      <c r="FI884" s="94"/>
      <c r="FJ884" s="94"/>
      <c r="FK884" s="94"/>
      <c r="FL884" s="94"/>
      <c r="FM884" s="94"/>
      <c r="FN884" s="94"/>
      <c r="FO884" s="94"/>
      <c r="FP884" s="94"/>
      <c r="FQ884" s="94"/>
      <c r="FR884" s="94"/>
      <c r="FS884" s="94"/>
      <c r="FT884" s="94"/>
      <c r="FU884" s="94"/>
      <c r="FV884" s="94"/>
      <c r="FW884" s="94"/>
      <c r="FX884" s="94"/>
      <c r="FY884" s="94"/>
      <c r="FZ884" s="94"/>
      <c r="GA884" s="94"/>
      <c r="GB884" s="94"/>
      <c r="GC884" s="94"/>
      <c r="GD884" s="94"/>
      <c r="GE884" s="94"/>
      <c r="GF884" s="94"/>
      <c r="GG884" s="94"/>
      <c r="GH884" s="94"/>
      <c r="GI884" s="94"/>
      <c r="GJ884" s="94"/>
      <c r="GK884" s="94"/>
      <c r="GL884" s="94"/>
      <c r="GM884" s="94"/>
      <c r="GN884" s="94"/>
      <c r="GO884" s="94"/>
      <c r="GP884" s="94"/>
      <c r="GQ884" s="94"/>
      <c r="GR884" s="94"/>
      <c r="GS884" s="94"/>
      <c r="GT884" s="94"/>
      <c r="GU884" s="94"/>
      <c r="GV884" s="94"/>
      <c r="GW884" s="94"/>
      <c r="GX884" s="94"/>
      <c r="GY884" s="94"/>
      <c r="GZ884" s="94"/>
      <c r="HA884" s="1"/>
      <c r="HB884" s="1"/>
    </row>
    <row r="885" spans="1:210" s="239" customFormat="1" ht="10.199999999999999">
      <c r="A885" s="228"/>
      <c r="B885" s="245" t="s">
        <v>157</v>
      </c>
      <c r="C885" s="230"/>
      <c r="D885" s="229"/>
      <c r="E885" s="270"/>
      <c r="F885" s="116"/>
      <c r="G885" s="231"/>
      <c r="H885" s="228"/>
      <c r="I885" s="228" t="str">
        <f>$I$289</f>
        <v>Оборачиваемость начислений расходов</v>
      </c>
      <c r="J885" s="228"/>
      <c r="K885" s="228"/>
      <c r="L885" s="228"/>
      <c r="M885" s="231"/>
      <c r="N885" s="228"/>
      <c r="O885" s="228"/>
      <c r="P885" s="231"/>
      <c r="Q885" s="228" t="s">
        <v>41</v>
      </c>
      <c r="R885" s="228"/>
      <c r="S885" s="231" t="s">
        <v>6</v>
      </c>
      <c r="T885" s="309"/>
      <c r="U885" s="228"/>
      <c r="V885" s="228"/>
      <c r="W885" s="235"/>
      <c r="X885" s="236"/>
      <c r="Y885" s="247"/>
      <c r="Z885" s="248"/>
      <c r="AA885" s="249"/>
      <c r="AB885" s="249"/>
      <c r="AC885" s="249"/>
      <c r="AD885" s="249"/>
      <c r="AE885" s="249"/>
      <c r="AF885" s="249"/>
      <c r="AG885" s="249"/>
      <c r="AH885" s="249"/>
      <c r="AI885" s="249"/>
      <c r="AJ885" s="249"/>
      <c r="AK885" s="249"/>
      <c r="AL885" s="249"/>
      <c r="AM885" s="249"/>
      <c r="AN885" s="249"/>
      <c r="AO885" s="249"/>
      <c r="AP885" s="249"/>
      <c r="AQ885" s="249"/>
      <c r="AR885" s="249"/>
      <c r="AS885" s="249"/>
      <c r="AT885" s="249"/>
      <c r="AU885" s="249"/>
      <c r="AV885" s="249"/>
      <c r="AW885" s="249"/>
      <c r="AX885" s="249"/>
      <c r="AY885" s="249"/>
      <c r="AZ885" s="249"/>
      <c r="BA885" s="249"/>
      <c r="BB885" s="249"/>
      <c r="BC885" s="249"/>
      <c r="BD885" s="249"/>
      <c r="BE885" s="249"/>
      <c r="BF885" s="249"/>
      <c r="BG885" s="249"/>
      <c r="BH885" s="249"/>
      <c r="BI885" s="249"/>
      <c r="BJ885" s="249"/>
      <c r="BK885" s="249"/>
      <c r="BL885" s="249"/>
      <c r="BM885" s="249"/>
      <c r="BN885" s="249"/>
      <c r="BO885" s="249"/>
      <c r="BP885" s="249"/>
      <c r="BQ885" s="249"/>
      <c r="BR885" s="249"/>
      <c r="BS885" s="249"/>
      <c r="BT885" s="249"/>
      <c r="BU885" s="249"/>
      <c r="BV885" s="249"/>
      <c r="BW885" s="249"/>
      <c r="BX885" s="249"/>
      <c r="BY885" s="249"/>
      <c r="BZ885" s="249"/>
      <c r="CA885" s="249"/>
      <c r="CB885" s="249"/>
      <c r="CC885" s="249"/>
      <c r="CD885" s="249"/>
      <c r="CE885" s="249"/>
      <c r="CF885" s="249"/>
      <c r="CG885" s="249"/>
      <c r="CH885" s="249"/>
      <c r="CI885" s="249"/>
      <c r="CJ885" s="249"/>
      <c r="CK885" s="249"/>
      <c r="CL885" s="249"/>
      <c r="CM885" s="249"/>
      <c r="CN885" s="249"/>
      <c r="CO885" s="249"/>
      <c r="CP885" s="249"/>
      <c r="CQ885" s="249"/>
      <c r="CR885" s="249"/>
      <c r="CS885" s="249"/>
      <c r="CT885" s="249"/>
      <c r="CU885" s="249"/>
      <c r="CV885" s="249"/>
      <c r="CW885" s="249"/>
      <c r="CX885" s="249"/>
      <c r="CY885" s="249"/>
      <c r="CZ885" s="249"/>
      <c r="DA885" s="249"/>
      <c r="DB885" s="249"/>
      <c r="DC885" s="249"/>
      <c r="DD885" s="249"/>
      <c r="DE885" s="249"/>
      <c r="DF885" s="249"/>
      <c r="DG885" s="249"/>
      <c r="DH885" s="249"/>
      <c r="DI885" s="249"/>
      <c r="DJ885" s="249"/>
      <c r="DK885" s="249"/>
      <c r="DL885" s="249"/>
      <c r="DM885" s="249"/>
      <c r="DN885" s="249"/>
      <c r="DO885" s="249"/>
      <c r="DP885" s="249"/>
      <c r="DQ885" s="249"/>
      <c r="DR885" s="249"/>
      <c r="DS885" s="249"/>
      <c r="DT885" s="249"/>
      <c r="DU885" s="249"/>
      <c r="DV885" s="249"/>
      <c r="DW885" s="249"/>
      <c r="DX885" s="249"/>
      <c r="DY885" s="249"/>
      <c r="DZ885" s="249"/>
      <c r="EA885" s="249"/>
      <c r="EB885" s="249"/>
      <c r="EC885" s="249"/>
      <c r="ED885" s="249"/>
      <c r="EE885" s="249"/>
      <c r="EF885" s="249"/>
      <c r="EG885" s="249"/>
      <c r="EH885" s="249"/>
      <c r="EI885" s="249"/>
      <c r="EJ885" s="249"/>
      <c r="EK885" s="249"/>
      <c r="EL885" s="249"/>
      <c r="EM885" s="249"/>
      <c r="EN885" s="249"/>
      <c r="EO885" s="249"/>
      <c r="EP885" s="249"/>
      <c r="EQ885" s="249"/>
      <c r="ER885" s="249"/>
      <c r="ES885" s="249"/>
      <c r="ET885" s="249"/>
      <c r="EU885" s="249"/>
      <c r="EV885" s="249"/>
      <c r="EW885" s="249"/>
      <c r="EX885" s="249"/>
      <c r="EY885" s="249"/>
      <c r="EZ885" s="249"/>
      <c r="FA885" s="249"/>
      <c r="FB885" s="249"/>
      <c r="FC885" s="249"/>
      <c r="FD885" s="249"/>
      <c r="FE885" s="249"/>
      <c r="FF885" s="249"/>
      <c r="FG885" s="249"/>
      <c r="FH885" s="249"/>
      <c r="FI885" s="249"/>
      <c r="FJ885" s="249"/>
      <c r="FK885" s="249"/>
      <c r="FL885" s="249"/>
      <c r="FM885" s="249"/>
      <c r="FN885" s="249"/>
      <c r="FO885" s="249"/>
      <c r="FP885" s="249"/>
      <c r="FQ885" s="249"/>
      <c r="FR885" s="249"/>
      <c r="FS885" s="249"/>
      <c r="FT885" s="249"/>
      <c r="FU885" s="249"/>
      <c r="FV885" s="249"/>
      <c r="FW885" s="249"/>
      <c r="FX885" s="249"/>
      <c r="FY885" s="249"/>
      <c r="FZ885" s="249"/>
      <c r="GA885" s="249"/>
      <c r="GB885" s="249"/>
      <c r="GC885" s="249"/>
      <c r="GD885" s="249"/>
      <c r="GE885" s="249"/>
      <c r="GF885" s="249"/>
      <c r="GG885" s="249"/>
      <c r="GH885" s="249"/>
      <c r="GI885" s="249"/>
      <c r="GJ885" s="249"/>
      <c r="GK885" s="249"/>
      <c r="GL885" s="249"/>
      <c r="GM885" s="249"/>
      <c r="GN885" s="249"/>
      <c r="GO885" s="249"/>
      <c r="GP885" s="249"/>
      <c r="GQ885" s="249"/>
      <c r="GR885" s="249"/>
      <c r="GS885" s="249"/>
      <c r="GT885" s="249"/>
      <c r="GU885" s="249"/>
      <c r="GV885" s="249"/>
      <c r="GW885" s="249"/>
      <c r="GX885" s="249"/>
      <c r="GY885" s="249"/>
      <c r="GZ885" s="249"/>
      <c r="HA885" s="228"/>
      <c r="HB885" s="228"/>
    </row>
    <row r="886" spans="1:210" ht="4.2" customHeight="1">
      <c r="A886" s="1"/>
      <c r="B886" s="1"/>
      <c r="C886" s="1"/>
      <c r="D886" s="1"/>
      <c r="E886" s="263"/>
      <c r="F886" s="48"/>
      <c r="G886" s="231"/>
      <c r="H886" s="1"/>
      <c r="I886" s="1"/>
      <c r="J886" s="1"/>
      <c r="K886" s="1"/>
      <c r="L886" s="1"/>
      <c r="M886" s="5"/>
      <c r="N886" s="1"/>
      <c r="O886" s="1"/>
      <c r="P886" s="5"/>
      <c r="Q886" s="1"/>
      <c r="R886" s="1"/>
      <c r="S886" s="5"/>
      <c r="T886" s="7"/>
      <c r="U886" s="24"/>
      <c r="V886" s="1"/>
      <c r="W886" s="12"/>
      <c r="X886" s="10"/>
      <c r="Y886" s="46"/>
      <c r="Z886" s="93"/>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4"/>
      <c r="BB886" s="94"/>
      <c r="BC886" s="94"/>
      <c r="BD886" s="94"/>
      <c r="BE886" s="94"/>
      <c r="BF886" s="94"/>
      <c r="BG886" s="94"/>
      <c r="BH886" s="94"/>
      <c r="BI886" s="94"/>
      <c r="BJ886" s="94"/>
      <c r="BK886" s="94"/>
      <c r="BL886" s="94"/>
      <c r="BM886" s="94"/>
      <c r="BN886" s="94"/>
      <c r="BO886" s="94"/>
      <c r="BP886" s="94"/>
      <c r="BQ886" s="94"/>
      <c r="BR886" s="94"/>
      <c r="BS886" s="94"/>
      <c r="BT886" s="94"/>
      <c r="BU886" s="94"/>
      <c r="BV886" s="94"/>
      <c r="BW886" s="94"/>
      <c r="BX886" s="94"/>
      <c r="BY886" s="94"/>
      <c r="BZ886" s="94"/>
      <c r="CA886" s="94"/>
      <c r="CB886" s="94"/>
      <c r="CC886" s="94"/>
      <c r="CD886" s="94"/>
      <c r="CE886" s="94"/>
      <c r="CF886" s="94"/>
      <c r="CG886" s="94"/>
      <c r="CH886" s="94"/>
      <c r="CI886" s="94"/>
      <c r="CJ886" s="94"/>
      <c r="CK886" s="94"/>
      <c r="CL886" s="94"/>
      <c r="CM886" s="94"/>
      <c r="CN886" s="94"/>
      <c r="CO886" s="94"/>
      <c r="CP886" s="94"/>
      <c r="CQ886" s="94"/>
      <c r="CR886" s="94"/>
      <c r="CS886" s="94"/>
      <c r="CT886" s="94"/>
      <c r="CU886" s="94"/>
      <c r="CV886" s="94"/>
      <c r="CW886" s="94"/>
      <c r="CX886" s="94"/>
      <c r="CY886" s="94"/>
      <c r="CZ886" s="94"/>
      <c r="DA886" s="94"/>
      <c r="DB886" s="94"/>
      <c r="DC886" s="94"/>
      <c r="DD886" s="94"/>
      <c r="DE886" s="94"/>
      <c r="DF886" s="94"/>
      <c r="DG886" s="94"/>
      <c r="DH886" s="94"/>
      <c r="DI886" s="94"/>
      <c r="DJ886" s="94"/>
      <c r="DK886" s="94"/>
      <c r="DL886" s="94"/>
      <c r="DM886" s="94"/>
      <c r="DN886" s="94"/>
      <c r="DO886" s="94"/>
      <c r="DP886" s="94"/>
      <c r="DQ886" s="94"/>
      <c r="DR886" s="94"/>
      <c r="DS886" s="94"/>
      <c r="DT886" s="94"/>
      <c r="DU886" s="94"/>
      <c r="DV886" s="94"/>
      <c r="DW886" s="94"/>
      <c r="DX886" s="94"/>
      <c r="DY886" s="94"/>
      <c r="DZ886" s="94"/>
      <c r="EA886" s="94"/>
      <c r="EB886" s="94"/>
      <c r="EC886" s="94"/>
      <c r="ED886" s="94"/>
      <c r="EE886" s="94"/>
      <c r="EF886" s="94"/>
      <c r="EG886" s="94"/>
      <c r="EH886" s="94"/>
      <c r="EI886" s="94"/>
      <c r="EJ886" s="94"/>
      <c r="EK886" s="94"/>
      <c r="EL886" s="94"/>
      <c r="EM886" s="94"/>
      <c r="EN886" s="94"/>
      <c r="EO886" s="94"/>
      <c r="EP886" s="94"/>
      <c r="EQ886" s="94"/>
      <c r="ER886" s="94"/>
      <c r="ES886" s="94"/>
      <c r="ET886" s="94"/>
      <c r="EU886" s="94"/>
      <c r="EV886" s="94"/>
      <c r="EW886" s="94"/>
      <c r="EX886" s="94"/>
      <c r="EY886" s="94"/>
      <c r="EZ886" s="94"/>
      <c r="FA886" s="94"/>
      <c r="FB886" s="94"/>
      <c r="FC886" s="94"/>
      <c r="FD886" s="94"/>
      <c r="FE886" s="94"/>
      <c r="FF886" s="94"/>
      <c r="FG886" s="94"/>
      <c r="FH886" s="94"/>
      <c r="FI886" s="94"/>
      <c r="FJ886" s="94"/>
      <c r="FK886" s="94"/>
      <c r="FL886" s="94"/>
      <c r="FM886" s="94"/>
      <c r="FN886" s="94"/>
      <c r="FO886" s="94"/>
      <c r="FP886" s="94"/>
      <c r="FQ886" s="94"/>
      <c r="FR886" s="94"/>
      <c r="FS886" s="94"/>
      <c r="FT886" s="94"/>
      <c r="FU886" s="94"/>
      <c r="FV886" s="94"/>
      <c r="FW886" s="94"/>
      <c r="FX886" s="94"/>
      <c r="FY886" s="94"/>
      <c r="FZ886" s="94"/>
      <c r="GA886" s="94"/>
      <c r="GB886" s="94"/>
      <c r="GC886" s="94"/>
      <c r="GD886" s="94"/>
      <c r="GE886" s="94"/>
      <c r="GF886" s="94"/>
      <c r="GG886" s="94"/>
      <c r="GH886" s="94"/>
      <c r="GI886" s="94"/>
      <c r="GJ886" s="94"/>
      <c r="GK886" s="94"/>
      <c r="GL886" s="94"/>
      <c r="GM886" s="94"/>
      <c r="GN886" s="94"/>
      <c r="GO886" s="94"/>
      <c r="GP886" s="94"/>
      <c r="GQ886" s="94"/>
      <c r="GR886" s="94"/>
      <c r="GS886" s="94"/>
      <c r="GT886" s="94"/>
      <c r="GU886" s="94"/>
      <c r="GV886" s="94"/>
      <c r="GW886" s="94"/>
      <c r="GX886" s="94"/>
      <c r="GY886" s="94"/>
      <c r="GZ886" s="94"/>
      <c r="HA886" s="1"/>
      <c r="HB886" s="1"/>
    </row>
    <row r="887" spans="1:210" s="4" customFormat="1">
      <c r="A887" s="3"/>
      <c r="B887" s="259" t="s">
        <v>156</v>
      </c>
      <c r="C887" s="3"/>
      <c r="D887" s="3"/>
      <c r="E887" s="9" t="str">
        <f>IF(OR(Главная!$N$19=справочники!$N$13,Главная!$N$19=справочники!$N$14),"",IF(T887=справочники!$P$10,"","ндс(-)"))</f>
        <v/>
      </c>
      <c r="F887" s="51"/>
      <c r="G887" s="232"/>
      <c r="H887" s="13" t="str">
        <f>B887&amp;N841</f>
        <v>Начисление - ФОТ, вкл. НДФЛ</v>
      </c>
      <c r="I887" s="13"/>
      <c r="J887" s="3"/>
      <c r="K887" s="3"/>
      <c r="L887" s="3"/>
      <c r="M887" s="5"/>
      <c r="N887" s="36" t="str">
        <f>Главная!$Y$8</f>
        <v>итого</v>
      </c>
      <c r="O887" s="36"/>
      <c r="P887" s="5"/>
      <c r="Q887" s="36" t="s">
        <v>26</v>
      </c>
      <c r="R887" s="36"/>
      <c r="S887" s="36"/>
      <c r="T887" s="62" t="str">
        <f>T883</f>
        <v>не облагается НДС</v>
      </c>
      <c r="U887" s="36"/>
      <c r="V887" s="36"/>
      <c r="W887" s="38">
        <f>SUM($Y887:$HA887)</f>
        <v>0</v>
      </c>
      <c r="X887" s="38"/>
      <c r="Y887" s="46"/>
      <c r="Z887" s="99"/>
      <c r="AA887" s="100">
        <f t="shared" ref="AA887:BF887" si="4146">IF(AA$8="",0,IF(AA$1=1,SUMIFS(883:883,$1:$1,"&gt;="&amp;1,$1:$1,"&lt;="&amp;INT($T885/30))+($T885/30-INT($T885/30))*SUMIFS(883:883,$1:$1,INT($T885/30)+1),0)+($T885/30-INT($T885/30))*SUMIFS(883:883,$1:$1,AA$1+INT($T885/30)+1)+(INT($T885/30)+1-$T885/30)*SUMIFS(883:883,$1:$1,AA$1+INT($T885/30)))</f>
        <v>0</v>
      </c>
      <c r="AB887" s="100">
        <f t="shared" si="4146"/>
        <v>0</v>
      </c>
      <c r="AC887" s="100">
        <f t="shared" si="4146"/>
        <v>0</v>
      </c>
      <c r="AD887" s="100">
        <f t="shared" si="4146"/>
        <v>0</v>
      </c>
      <c r="AE887" s="100">
        <f t="shared" si="4146"/>
        <v>0</v>
      </c>
      <c r="AF887" s="100">
        <f t="shared" si="4146"/>
        <v>0</v>
      </c>
      <c r="AG887" s="100">
        <f t="shared" si="4146"/>
        <v>0</v>
      </c>
      <c r="AH887" s="100">
        <f t="shared" si="4146"/>
        <v>0</v>
      </c>
      <c r="AI887" s="100">
        <f t="shared" si="4146"/>
        <v>0</v>
      </c>
      <c r="AJ887" s="100">
        <f t="shared" si="4146"/>
        <v>0</v>
      </c>
      <c r="AK887" s="100">
        <f t="shared" si="4146"/>
        <v>0</v>
      </c>
      <c r="AL887" s="100">
        <f t="shared" si="4146"/>
        <v>0</v>
      </c>
      <c r="AM887" s="100">
        <f t="shared" si="4146"/>
        <v>0</v>
      </c>
      <c r="AN887" s="100">
        <f t="shared" si="4146"/>
        <v>0</v>
      </c>
      <c r="AO887" s="100">
        <f t="shared" si="4146"/>
        <v>0</v>
      </c>
      <c r="AP887" s="100">
        <f t="shared" si="4146"/>
        <v>0</v>
      </c>
      <c r="AQ887" s="100">
        <f t="shared" si="4146"/>
        <v>0</v>
      </c>
      <c r="AR887" s="100">
        <f t="shared" si="4146"/>
        <v>0</v>
      </c>
      <c r="AS887" s="100">
        <f t="shared" si="4146"/>
        <v>0</v>
      </c>
      <c r="AT887" s="100">
        <f t="shared" si="4146"/>
        <v>0</v>
      </c>
      <c r="AU887" s="100">
        <f t="shared" si="4146"/>
        <v>0</v>
      </c>
      <c r="AV887" s="100">
        <f t="shared" si="4146"/>
        <v>0</v>
      </c>
      <c r="AW887" s="100">
        <f t="shared" si="4146"/>
        <v>0</v>
      </c>
      <c r="AX887" s="100">
        <f t="shared" si="4146"/>
        <v>0</v>
      </c>
      <c r="AY887" s="100">
        <f t="shared" si="4146"/>
        <v>0</v>
      </c>
      <c r="AZ887" s="100">
        <f t="shared" si="4146"/>
        <v>0</v>
      </c>
      <c r="BA887" s="100">
        <f t="shared" si="4146"/>
        <v>0</v>
      </c>
      <c r="BB887" s="100">
        <f t="shared" si="4146"/>
        <v>0</v>
      </c>
      <c r="BC887" s="100">
        <f t="shared" si="4146"/>
        <v>0</v>
      </c>
      <c r="BD887" s="100">
        <f t="shared" si="4146"/>
        <v>0</v>
      </c>
      <c r="BE887" s="100">
        <f t="shared" si="4146"/>
        <v>0</v>
      </c>
      <c r="BF887" s="100">
        <f t="shared" si="4146"/>
        <v>0</v>
      </c>
      <c r="BG887" s="100">
        <f t="shared" ref="BG887:CL887" si="4147">IF(BG$8="",0,IF(BG$1=1,SUMIFS(883:883,$1:$1,"&gt;="&amp;1,$1:$1,"&lt;="&amp;INT($T885/30))+($T885/30-INT($T885/30))*SUMIFS(883:883,$1:$1,INT($T885/30)+1),0)+($T885/30-INT($T885/30))*SUMIFS(883:883,$1:$1,BG$1+INT($T885/30)+1)+(INT($T885/30)+1-$T885/30)*SUMIFS(883:883,$1:$1,BG$1+INT($T885/30)))</f>
        <v>0</v>
      </c>
      <c r="BH887" s="100">
        <f t="shared" si="4147"/>
        <v>0</v>
      </c>
      <c r="BI887" s="100">
        <f t="shared" si="4147"/>
        <v>0</v>
      </c>
      <c r="BJ887" s="100">
        <f t="shared" si="4147"/>
        <v>0</v>
      </c>
      <c r="BK887" s="100">
        <f t="shared" si="4147"/>
        <v>0</v>
      </c>
      <c r="BL887" s="100">
        <f t="shared" si="4147"/>
        <v>0</v>
      </c>
      <c r="BM887" s="100">
        <f t="shared" si="4147"/>
        <v>0</v>
      </c>
      <c r="BN887" s="100">
        <f t="shared" si="4147"/>
        <v>0</v>
      </c>
      <c r="BO887" s="100">
        <f t="shared" si="4147"/>
        <v>0</v>
      </c>
      <c r="BP887" s="100">
        <f t="shared" si="4147"/>
        <v>0</v>
      </c>
      <c r="BQ887" s="100">
        <f t="shared" si="4147"/>
        <v>0</v>
      </c>
      <c r="BR887" s="100">
        <f t="shared" si="4147"/>
        <v>0</v>
      </c>
      <c r="BS887" s="100">
        <f t="shared" si="4147"/>
        <v>0</v>
      </c>
      <c r="BT887" s="100">
        <f t="shared" si="4147"/>
        <v>0</v>
      </c>
      <c r="BU887" s="100">
        <f t="shared" si="4147"/>
        <v>0</v>
      </c>
      <c r="BV887" s="100">
        <f t="shared" si="4147"/>
        <v>0</v>
      </c>
      <c r="BW887" s="100">
        <f t="shared" si="4147"/>
        <v>0</v>
      </c>
      <c r="BX887" s="100">
        <f t="shared" si="4147"/>
        <v>0</v>
      </c>
      <c r="BY887" s="100">
        <f t="shared" si="4147"/>
        <v>0</v>
      </c>
      <c r="BZ887" s="100">
        <f t="shared" si="4147"/>
        <v>0</v>
      </c>
      <c r="CA887" s="100">
        <f t="shared" si="4147"/>
        <v>0</v>
      </c>
      <c r="CB887" s="100">
        <f t="shared" si="4147"/>
        <v>0</v>
      </c>
      <c r="CC887" s="100">
        <f t="shared" si="4147"/>
        <v>0</v>
      </c>
      <c r="CD887" s="100">
        <f t="shared" si="4147"/>
        <v>0</v>
      </c>
      <c r="CE887" s="100">
        <f t="shared" si="4147"/>
        <v>0</v>
      </c>
      <c r="CF887" s="100">
        <f t="shared" si="4147"/>
        <v>0</v>
      </c>
      <c r="CG887" s="100">
        <f t="shared" si="4147"/>
        <v>0</v>
      </c>
      <c r="CH887" s="100">
        <f t="shared" si="4147"/>
        <v>0</v>
      </c>
      <c r="CI887" s="100">
        <f t="shared" si="4147"/>
        <v>0</v>
      </c>
      <c r="CJ887" s="100">
        <f t="shared" si="4147"/>
        <v>0</v>
      </c>
      <c r="CK887" s="100">
        <f t="shared" si="4147"/>
        <v>0</v>
      </c>
      <c r="CL887" s="100">
        <f t="shared" si="4147"/>
        <v>0</v>
      </c>
      <c r="CM887" s="100">
        <f t="shared" ref="CM887:DG887" si="4148">IF(CM$8="",0,IF(CM$1=1,SUMIFS(883:883,$1:$1,"&gt;="&amp;1,$1:$1,"&lt;="&amp;INT($T885/30))+($T885/30-INT($T885/30))*SUMIFS(883:883,$1:$1,INT($T885/30)+1),0)+($T885/30-INT($T885/30))*SUMIFS(883:883,$1:$1,CM$1+INT($T885/30)+1)+(INT($T885/30)+1-$T885/30)*SUMIFS(883:883,$1:$1,CM$1+INT($T885/30)))</f>
        <v>0</v>
      </c>
      <c r="CN887" s="100">
        <f t="shared" si="4148"/>
        <v>0</v>
      </c>
      <c r="CO887" s="100">
        <f t="shared" si="4148"/>
        <v>0</v>
      </c>
      <c r="CP887" s="100">
        <f t="shared" si="4148"/>
        <v>0</v>
      </c>
      <c r="CQ887" s="100">
        <f t="shared" si="4148"/>
        <v>0</v>
      </c>
      <c r="CR887" s="100">
        <f t="shared" si="4148"/>
        <v>0</v>
      </c>
      <c r="CS887" s="100">
        <f t="shared" si="4148"/>
        <v>0</v>
      </c>
      <c r="CT887" s="100">
        <f t="shared" si="4148"/>
        <v>0</v>
      </c>
      <c r="CU887" s="100">
        <f t="shared" si="4148"/>
        <v>0</v>
      </c>
      <c r="CV887" s="100">
        <f t="shared" si="4148"/>
        <v>0</v>
      </c>
      <c r="CW887" s="100">
        <f t="shared" si="4148"/>
        <v>0</v>
      </c>
      <c r="CX887" s="100">
        <f t="shared" si="4148"/>
        <v>0</v>
      </c>
      <c r="CY887" s="100">
        <f t="shared" si="4148"/>
        <v>0</v>
      </c>
      <c r="CZ887" s="100">
        <f t="shared" si="4148"/>
        <v>0</v>
      </c>
      <c r="DA887" s="100">
        <f t="shared" si="4148"/>
        <v>0</v>
      </c>
      <c r="DB887" s="100">
        <f t="shared" si="4148"/>
        <v>0</v>
      </c>
      <c r="DC887" s="100">
        <f t="shared" si="4148"/>
        <v>0</v>
      </c>
      <c r="DD887" s="100">
        <f t="shared" si="4148"/>
        <v>0</v>
      </c>
      <c r="DE887" s="100">
        <f t="shared" si="4148"/>
        <v>0</v>
      </c>
      <c r="DF887" s="100">
        <f t="shared" si="4148"/>
        <v>0</v>
      </c>
      <c r="DG887" s="100">
        <f t="shared" si="4148"/>
        <v>0</v>
      </c>
      <c r="DH887" s="100">
        <f t="shared" ref="DH887:FS887" si="4149">IF(DH$8="",0,IF(DH$1=1,SUMIFS(883:883,$1:$1,"&gt;="&amp;1,$1:$1,"&lt;="&amp;INT($T885/30))+($T885/30-INT($T885/30))*SUMIFS(883:883,$1:$1,INT($T885/30)+1),0)+($T885/30-INT($T885/30))*SUMIFS(883:883,$1:$1,DH$1+INT($T885/30)+1)+(INT($T885/30)+1-$T885/30)*SUMIFS(883:883,$1:$1,DH$1+INT($T885/30)))</f>
        <v>0</v>
      </c>
      <c r="DI887" s="100">
        <f t="shared" si="4149"/>
        <v>0</v>
      </c>
      <c r="DJ887" s="100">
        <f t="shared" si="4149"/>
        <v>0</v>
      </c>
      <c r="DK887" s="100">
        <f t="shared" si="4149"/>
        <v>0</v>
      </c>
      <c r="DL887" s="100">
        <f t="shared" si="4149"/>
        <v>0</v>
      </c>
      <c r="DM887" s="100">
        <f t="shared" si="4149"/>
        <v>0</v>
      </c>
      <c r="DN887" s="100">
        <f t="shared" si="4149"/>
        <v>0</v>
      </c>
      <c r="DO887" s="100">
        <f t="shared" si="4149"/>
        <v>0</v>
      </c>
      <c r="DP887" s="100">
        <f t="shared" si="4149"/>
        <v>0</v>
      </c>
      <c r="DQ887" s="100">
        <f t="shared" si="4149"/>
        <v>0</v>
      </c>
      <c r="DR887" s="100">
        <f t="shared" si="4149"/>
        <v>0</v>
      </c>
      <c r="DS887" s="100">
        <f t="shared" si="4149"/>
        <v>0</v>
      </c>
      <c r="DT887" s="100">
        <f t="shared" si="4149"/>
        <v>0</v>
      </c>
      <c r="DU887" s="100">
        <f t="shared" si="4149"/>
        <v>0</v>
      </c>
      <c r="DV887" s="100">
        <f t="shared" si="4149"/>
        <v>0</v>
      </c>
      <c r="DW887" s="100">
        <f t="shared" si="4149"/>
        <v>0</v>
      </c>
      <c r="DX887" s="100">
        <f t="shared" si="4149"/>
        <v>0</v>
      </c>
      <c r="DY887" s="100">
        <f t="shared" si="4149"/>
        <v>0</v>
      </c>
      <c r="DZ887" s="100">
        <f t="shared" si="4149"/>
        <v>0</v>
      </c>
      <c r="EA887" s="100">
        <f t="shared" si="4149"/>
        <v>0</v>
      </c>
      <c r="EB887" s="100">
        <f t="shared" si="4149"/>
        <v>0</v>
      </c>
      <c r="EC887" s="100">
        <f t="shared" si="4149"/>
        <v>0</v>
      </c>
      <c r="ED887" s="100">
        <f t="shared" si="4149"/>
        <v>0</v>
      </c>
      <c r="EE887" s="100">
        <f t="shared" si="4149"/>
        <v>0</v>
      </c>
      <c r="EF887" s="100">
        <f t="shared" si="4149"/>
        <v>0</v>
      </c>
      <c r="EG887" s="100">
        <f t="shared" si="4149"/>
        <v>0</v>
      </c>
      <c r="EH887" s="100">
        <f t="shared" si="4149"/>
        <v>0</v>
      </c>
      <c r="EI887" s="100">
        <f t="shared" si="4149"/>
        <v>0</v>
      </c>
      <c r="EJ887" s="100">
        <f t="shared" si="4149"/>
        <v>0</v>
      </c>
      <c r="EK887" s="100">
        <f t="shared" si="4149"/>
        <v>0</v>
      </c>
      <c r="EL887" s="100">
        <f t="shared" si="4149"/>
        <v>0</v>
      </c>
      <c r="EM887" s="100">
        <f t="shared" si="4149"/>
        <v>0</v>
      </c>
      <c r="EN887" s="100">
        <f t="shared" si="4149"/>
        <v>0</v>
      </c>
      <c r="EO887" s="100">
        <f t="shared" si="4149"/>
        <v>0</v>
      </c>
      <c r="EP887" s="100">
        <f t="shared" si="4149"/>
        <v>0</v>
      </c>
      <c r="EQ887" s="100">
        <f t="shared" si="4149"/>
        <v>0</v>
      </c>
      <c r="ER887" s="100">
        <f t="shared" si="4149"/>
        <v>0</v>
      </c>
      <c r="ES887" s="100">
        <f t="shared" si="4149"/>
        <v>0</v>
      </c>
      <c r="ET887" s="100">
        <f t="shared" si="4149"/>
        <v>0</v>
      </c>
      <c r="EU887" s="100">
        <f t="shared" si="4149"/>
        <v>0</v>
      </c>
      <c r="EV887" s="100">
        <f t="shared" si="4149"/>
        <v>0</v>
      </c>
      <c r="EW887" s="100">
        <f t="shared" si="4149"/>
        <v>0</v>
      </c>
      <c r="EX887" s="100">
        <f t="shared" si="4149"/>
        <v>0</v>
      </c>
      <c r="EY887" s="100">
        <f t="shared" si="4149"/>
        <v>0</v>
      </c>
      <c r="EZ887" s="100">
        <f t="shared" si="4149"/>
        <v>0</v>
      </c>
      <c r="FA887" s="100">
        <f t="shared" si="4149"/>
        <v>0</v>
      </c>
      <c r="FB887" s="100">
        <f t="shared" si="4149"/>
        <v>0</v>
      </c>
      <c r="FC887" s="100">
        <f t="shared" si="4149"/>
        <v>0</v>
      </c>
      <c r="FD887" s="100">
        <f t="shared" si="4149"/>
        <v>0</v>
      </c>
      <c r="FE887" s="100">
        <f t="shared" si="4149"/>
        <v>0</v>
      </c>
      <c r="FF887" s="100">
        <f t="shared" si="4149"/>
        <v>0</v>
      </c>
      <c r="FG887" s="100">
        <f t="shared" si="4149"/>
        <v>0</v>
      </c>
      <c r="FH887" s="100">
        <f t="shared" si="4149"/>
        <v>0</v>
      </c>
      <c r="FI887" s="100">
        <f t="shared" si="4149"/>
        <v>0</v>
      </c>
      <c r="FJ887" s="100">
        <f t="shared" si="4149"/>
        <v>0</v>
      </c>
      <c r="FK887" s="100">
        <f t="shared" si="4149"/>
        <v>0</v>
      </c>
      <c r="FL887" s="100">
        <f t="shared" si="4149"/>
        <v>0</v>
      </c>
      <c r="FM887" s="100">
        <f t="shared" si="4149"/>
        <v>0</v>
      </c>
      <c r="FN887" s="100">
        <f t="shared" si="4149"/>
        <v>0</v>
      </c>
      <c r="FO887" s="100">
        <f t="shared" si="4149"/>
        <v>0</v>
      </c>
      <c r="FP887" s="100">
        <f t="shared" si="4149"/>
        <v>0</v>
      </c>
      <c r="FQ887" s="100">
        <f t="shared" si="4149"/>
        <v>0</v>
      </c>
      <c r="FR887" s="100">
        <f t="shared" si="4149"/>
        <v>0</v>
      </c>
      <c r="FS887" s="100">
        <f t="shared" si="4149"/>
        <v>0</v>
      </c>
      <c r="FT887" s="100">
        <f t="shared" ref="FT887:GZ887" si="4150">IF(FT$8="",0,IF(FT$1=1,SUMIFS(883:883,$1:$1,"&gt;="&amp;1,$1:$1,"&lt;="&amp;INT($T885/30))+($T885/30-INT($T885/30))*SUMIFS(883:883,$1:$1,INT($T885/30)+1),0)+($T885/30-INT($T885/30))*SUMIFS(883:883,$1:$1,FT$1+INT($T885/30)+1)+(INT($T885/30)+1-$T885/30)*SUMIFS(883:883,$1:$1,FT$1+INT($T885/30)))</f>
        <v>0</v>
      </c>
      <c r="FU887" s="100">
        <f t="shared" si="4150"/>
        <v>0</v>
      </c>
      <c r="FV887" s="100">
        <f t="shared" si="4150"/>
        <v>0</v>
      </c>
      <c r="FW887" s="100">
        <f t="shared" si="4150"/>
        <v>0</v>
      </c>
      <c r="FX887" s="100">
        <f t="shared" si="4150"/>
        <v>0</v>
      </c>
      <c r="FY887" s="100">
        <f t="shared" si="4150"/>
        <v>0</v>
      </c>
      <c r="FZ887" s="100">
        <f t="shared" si="4150"/>
        <v>0</v>
      </c>
      <c r="GA887" s="100">
        <f t="shared" si="4150"/>
        <v>0</v>
      </c>
      <c r="GB887" s="100">
        <f t="shared" si="4150"/>
        <v>0</v>
      </c>
      <c r="GC887" s="100">
        <f t="shared" si="4150"/>
        <v>0</v>
      </c>
      <c r="GD887" s="100">
        <f t="shared" si="4150"/>
        <v>0</v>
      </c>
      <c r="GE887" s="100">
        <f t="shared" si="4150"/>
        <v>0</v>
      </c>
      <c r="GF887" s="100">
        <f t="shared" si="4150"/>
        <v>0</v>
      </c>
      <c r="GG887" s="100">
        <f t="shared" si="4150"/>
        <v>0</v>
      </c>
      <c r="GH887" s="100">
        <f t="shared" si="4150"/>
        <v>0</v>
      </c>
      <c r="GI887" s="100">
        <f t="shared" si="4150"/>
        <v>0</v>
      </c>
      <c r="GJ887" s="100">
        <f t="shared" si="4150"/>
        <v>0</v>
      </c>
      <c r="GK887" s="100">
        <f t="shared" si="4150"/>
        <v>0</v>
      </c>
      <c r="GL887" s="100">
        <f t="shared" si="4150"/>
        <v>0</v>
      </c>
      <c r="GM887" s="100">
        <f t="shared" si="4150"/>
        <v>0</v>
      </c>
      <c r="GN887" s="100">
        <f t="shared" si="4150"/>
        <v>0</v>
      </c>
      <c r="GO887" s="100">
        <f t="shared" si="4150"/>
        <v>0</v>
      </c>
      <c r="GP887" s="100">
        <f t="shared" si="4150"/>
        <v>0</v>
      </c>
      <c r="GQ887" s="100">
        <f t="shared" si="4150"/>
        <v>0</v>
      </c>
      <c r="GR887" s="100">
        <f t="shared" si="4150"/>
        <v>0</v>
      </c>
      <c r="GS887" s="100">
        <f t="shared" si="4150"/>
        <v>0</v>
      </c>
      <c r="GT887" s="100">
        <f t="shared" si="4150"/>
        <v>0</v>
      </c>
      <c r="GU887" s="100">
        <f t="shared" si="4150"/>
        <v>0</v>
      </c>
      <c r="GV887" s="100">
        <f t="shared" si="4150"/>
        <v>0</v>
      </c>
      <c r="GW887" s="100">
        <f t="shared" si="4150"/>
        <v>0</v>
      </c>
      <c r="GX887" s="100">
        <f t="shared" si="4150"/>
        <v>0</v>
      </c>
      <c r="GY887" s="100">
        <f t="shared" si="4150"/>
        <v>0</v>
      </c>
      <c r="GZ887" s="100">
        <f t="shared" si="4150"/>
        <v>0</v>
      </c>
      <c r="HA887" s="3"/>
      <c r="HB887" s="3"/>
    </row>
    <row r="888" spans="1:210" ht="4.2" customHeight="1">
      <c r="A888" s="1"/>
      <c r="B888" s="1"/>
      <c r="C888" s="1"/>
      <c r="D888" s="1"/>
      <c r="E888" s="263"/>
      <c r="F888" s="48"/>
      <c r="G888" s="231"/>
      <c r="H888" s="1"/>
      <c r="I888" s="1"/>
      <c r="J888" s="1"/>
      <c r="K888" s="1"/>
      <c r="L888" s="1"/>
      <c r="M888" s="5"/>
      <c r="N888" s="1"/>
      <c r="O888" s="1"/>
      <c r="P888" s="5"/>
      <c r="Q888" s="1"/>
      <c r="R888" s="1"/>
      <c r="S888" s="5"/>
      <c r="T888" s="7"/>
      <c r="U888" s="24"/>
      <c r="V888" s="1"/>
      <c r="W888" s="12"/>
      <c r="X888" s="10"/>
      <c r="Y888" s="46"/>
      <c r="Z888" s="93"/>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4"/>
      <c r="BB888" s="94"/>
      <c r="BC888" s="94"/>
      <c r="BD888" s="94"/>
      <c r="BE888" s="94"/>
      <c r="BF888" s="94"/>
      <c r="BG888" s="94"/>
      <c r="BH888" s="94"/>
      <c r="BI888" s="94"/>
      <c r="BJ888" s="94"/>
      <c r="BK888" s="94"/>
      <c r="BL888" s="94"/>
      <c r="BM888" s="94"/>
      <c r="BN888" s="94"/>
      <c r="BO888" s="94"/>
      <c r="BP888" s="94"/>
      <c r="BQ888" s="94"/>
      <c r="BR888" s="94"/>
      <c r="BS888" s="94"/>
      <c r="BT888" s="94"/>
      <c r="BU888" s="94"/>
      <c r="BV888" s="94"/>
      <c r="BW888" s="94"/>
      <c r="BX888" s="94"/>
      <c r="BY888" s="94"/>
      <c r="BZ888" s="94"/>
      <c r="CA888" s="94"/>
      <c r="CB888" s="94"/>
      <c r="CC888" s="94"/>
      <c r="CD888" s="94"/>
      <c r="CE888" s="94"/>
      <c r="CF888" s="94"/>
      <c r="CG888" s="94"/>
      <c r="CH888" s="94"/>
      <c r="CI888" s="94"/>
      <c r="CJ888" s="94"/>
      <c r="CK888" s="94"/>
      <c r="CL888" s="94"/>
      <c r="CM888" s="94"/>
      <c r="CN888" s="94"/>
      <c r="CO888" s="94"/>
      <c r="CP888" s="94"/>
      <c r="CQ888" s="94"/>
      <c r="CR888" s="94"/>
      <c r="CS888" s="94"/>
      <c r="CT888" s="94"/>
      <c r="CU888" s="94"/>
      <c r="CV888" s="94"/>
      <c r="CW888" s="94"/>
      <c r="CX888" s="94"/>
      <c r="CY888" s="94"/>
      <c r="CZ888" s="94"/>
      <c r="DA888" s="94"/>
      <c r="DB888" s="94"/>
      <c r="DC888" s="94"/>
      <c r="DD888" s="94"/>
      <c r="DE888" s="94"/>
      <c r="DF888" s="94"/>
      <c r="DG888" s="94"/>
      <c r="DH888" s="94"/>
      <c r="DI888" s="94"/>
      <c r="DJ888" s="94"/>
      <c r="DK888" s="94"/>
      <c r="DL888" s="94"/>
      <c r="DM888" s="94"/>
      <c r="DN888" s="94"/>
      <c r="DO888" s="94"/>
      <c r="DP888" s="94"/>
      <c r="DQ888" s="94"/>
      <c r="DR888" s="94"/>
      <c r="DS888" s="94"/>
      <c r="DT888" s="94"/>
      <c r="DU888" s="94"/>
      <c r="DV888" s="94"/>
      <c r="DW888" s="94"/>
      <c r="DX888" s="94"/>
      <c r="DY888" s="94"/>
      <c r="DZ888" s="94"/>
      <c r="EA888" s="94"/>
      <c r="EB888" s="94"/>
      <c r="EC888" s="94"/>
      <c r="ED888" s="94"/>
      <c r="EE888" s="94"/>
      <c r="EF888" s="94"/>
      <c r="EG888" s="94"/>
      <c r="EH888" s="94"/>
      <c r="EI888" s="94"/>
      <c r="EJ888" s="94"/>
      <c r="EK888" s="94"/>
      <c r="EL888" s="94"/>
      <c r="EM888" s="94"/>
      <c r="EN888" s="94"/>
      <c r="EO888" s="94"/>
      <c r="EP888" s="94"/>
      <c r="EQ888" s="94"/>
      <c r="ER888" s="94"/>
      <c r="ES888" s="94"/>
      <c r="ET888" s="94"/>
      <c r="EU888" s="94"/>
      <c r="EV888" s="94"/>
      <c r="EW888" s="94"/>
      <c r="EX888" s="94"/>
      <c r="EY888" s="94"/>
      <c r="EZ888" s="94"/>
      <c r="FA888" s="94"/>
      <c r="FB888" s="94"/>
      <c r="FC888" s="94"/>
      <c r="FD888" s="94"/>
      <c r="FE888" s="94"/>
      <c r="FF888" s="94"/>
      <c r="FG888" s="94"/>
      <c r="FH888" s="94"/>
      <c r="FI888" s="94"/>
      <c r="FJ888" s="94"/>
      <c r="FK888" s="94"/>
      <c r="FL888" s="94"/>
      <c r="FM888" s="94"/>
      <c r="FN888" s="94"/>
      <c r="FO888" s="94"/>
      <c r="FP888" s="94"/>
      <c r="FQ888" s="94"/>
      <c r="FR888" s="94"/>
      <c r="FS888" s="94"/>
      <c r="FT888" s="94"/>
      <c r="FU888" s="94"/>
      <c r="FV888" s="94"/>
      <c r="FW888" s="94"/>
      <c r="FX888" s="94"/>
      <c r="FY888" s="94"/>
      <c r="FZ888" s="94"/>
      <c r="GA888" s="94"/>
      <c r="GB888" s="94"/>
      <c r="GC888" s="94"/>
      <c r="GD888" s="94"/>
      <c r="GE888" s="94"/>
      <c r="GF888" s="94"/>
      <c r="GG888" s="94"/>
      <c r="GH888" s="94"/>
      <c r="GI888" s="94"/>
      <c r="GJ888" s="94"/>
      <c r="GK888" s="94"/>
      <c r="GL888" s="94"/>
      <c r="GM888" s="94"/>
      <c r="GN888" s="94"/>
      <c r="GO888" s="94"/>
      <c r="GP888" s="94"/>
      <c r="GQ888" s="94"/>
      <c r="GR888" s="94"/>
      <c r="GS888" s="94"/>
      <c r="GT888" s="94"/>
      <c r="GU888" s="94"/>
      <c r="GV888" s="94"/>
      <c r="GW888" s="94"/>
      <c r="GX888" s="94"/>
      <c r="GY888" s="94"/>
      <c r="GZ888" s="94"/>
      <c r="HA888" s="1"/>
      <c r="HB888" s="1"/>
    </row>
    <row r="889" spans="1:210" s="239" customFormat="1" ht="10.199999999999999">
      <c r="A889" s="228"/>
      <c r="B889" s="245" t="s">
        <v>163</v>
      </c>
      <c r="C889" s="230"/>
      <c r="D889" s="229"/>
      <c r="E889" s="270"/>
      <c r="F889" s="116"/>
      <c r="G889" s="231"/>
      <c r="H889" s="228"/>
      <c r="I889" s="228" t="str">
        <f>$I$228</f>
        <v>Оборачиваемость кредиторской задолженности</v>
      </c>
      <c r="J889" s="228"/>
      <c r="K889" s="228"/>
      <c r="L889" s="228"/>
      <c r="M889" s="231"/>
      <c r="N889" s="228"/>
      <c r="O889" s="228"/>
      <c r="P889" s="231"/>
      <c r="Q889" s="228" t="s">
        <v>41</v>
      </c>
      <c r="R889" s="228"/>
      <c r="S889" s="231" t="s">
        <v>6</v>
      </c>
      <c r="T889" s="309"/>
      <c r="U889" s="228"/>
      <c r="V889" s="228"/>
      <c r="W889" s="235"/>
      <c r="X889" s="236"/>
      <c r="Y889" s="247"/>
      <c r="Z889" s="248"/>
      <c r="AA889" s="249"/>
      <c r="AB889" s="249"/>
      <c r="AC889" s="249"/>
      <c r="AD889" s="249"/>
      <c r="AE889" s="249"/>
      <c r="AF889" s="249"/>
      <c r="AG889" s="249"/>
      <c r="AH889" s="249"/>
      <c r="AI889" s="249"/>
      <c r="AJ889" s="249"/>
      <c r="AK889" s="249"/>
      <c r="AL889" s="249"/>
      <c r="AM889" s="249"/>
      <c r="AN889" s="249"/>
      <c r="AO889" s="249"/>
      <c r="AP889" s="249"/>
      <c r="AQ889" s="249"/>
      <c r="AR889" s="249"/>
      <c r="AS889" s="249"/>
      <c r="AT889" s="249"/>
      <c r="AU889" s="249"/>
      <c r="AV889" s="249"/>
      <c r="AW889" s="249"/>
      <c r="AX889" s="249"/>
      <c r="AY889" s="249"/>
      <c r="AZ889" s="249"/>
      <c r="BA889" s="249"/>
      <c r="BB889" s="249"/>
      <c r="BC889" s="249"/>
      <c r="BD889" s="249"/>
      <c r="BE889" s="249"/>
      <c r="BF889" s="249"/>
      <c r="BG889" s="249"/>
      <c r="BH889" s="249"/>
      <c r="BI889" s="249"/>
      <c r="BJ889" s="249"/>
      <c r="BK889" s="249"/>
      <c r="BL889" s="249"/>
      <c r="BM889" s="249"/>
      <c r="BN889" s="249"/>
      <c r="BO889" s="249"/>
      <c r="BP889" s="249"/>
      <c r="BQ889" s="249"/>
      <c r="BR889" s="249"/>
      <c r="BS889" s="249"/>
      <c r="BT889" s="249"/>
      <c r="BU889" s="249"/>
      <c r="BV889" s="249"/>
      <c r="BW889" s="249"/>
      <c r="BX889" s="249"/>
      <c r="BY889" s="249"/>
      <c r="BZ889" s="249"/>
      <c r="CA889" s="249"/>
      <c r="CB889" s="249"/>
      <c r="CC889" s="249"/>
      <c r="CD889" s="249"/>
      <c r="CE889" s="249"/>
      <c r="CF889" s="249"/>
      <c r="CG889" s="249"/>
      <c r="CH889" s="249"/>
      <c r="CI889" s="249"/>
      <c r="CJ889" s="249"/>
      <c r="CK889" s="249"/>
      <c r="CL889" s="249"/>
      <c r="CM889" s="249"/>
      <c r="CN889" s="249"/>
      <c r="CO889" s="249"/>
      <c r="CP889" s="249"/>
      <c r="CQ889" s="249"/>
      <c r="CR889" s="249"/>
      <c r="CS889" s="249"/>
      <c r="CT889" s="249"/>
      <c r="CU889" s="249"/>
      <c r="CV889" s="249"/>
      <c r="CW889" s="249"/>
      <c r="CX889" s="249"/>
      <c r="CY889" s="249"/>
      <c r="CZ889" s="249"/>
      <c r="DA889" s="249"/>
      <c r="DB889" s="249"/>
      <c r="DC889" s="249"/>
      <c r="DD889" s="249"/>
      <c r="DE889" s="249"/>
      <c r="DF889" s="249"/>
      <c r="DG889" s="249"/>
      <c r="DH889" s="249"/>
      <c r="DI889" s="249"/>
      <c r="DJ889" s="249"/>
      <c r="DK889" s="249"/>
      <c r="DL889" s="249"/>
      <c r="DM889" s="249"/>
      <c r="DN889" s="249"/>
      <c r="DO889" s="249"/>
      <c r="DP889" s="249"/>
      <c r="DQ889" s="249"/>
      <c r="DR889" s="249"/>
      <c r="DS889" s="249"/>
      <c r="DT889" s="249"/>
      <c r="DU889" s="249"/>
      <c r="DV889" s="249"/>
      <c r="DW889" s="249"/>
      <c r="DX889" s="249"/>
      <c r="DY889" s="249"/>
      <c r="DZ889" s="249"/>
      <c r="EA889" s="249"/>
      <c r="EB889" s="249"/>
      <c r="EC889" s="249"/>
      <c r="ED889" s="249"/>
      <c r="EE889" s="249"/>
      <c r="EF889" s="249"/>
      <c r="EG889" s="249"/>
      <c r="EH889" s="249"/>
      <c r="EI889" s="249"/>
      <c r="EJ889" s="249"/>
      <c r="EK889" s="249"/>
      <c r="EL889" s="249"/>
      <c r="EM889" s="249"/>
      <c r="EN889" s="249"/>
      <c r="EO889" s="249"/>
      <c r="EP889" s="249"/>
      <c r="EQ889" s="249"/>
      <c r="ER889" s="249"/>
      <c r="ES889" s="249"/>
      <c r="ET889" s="249"/>
      <c r="EU889" s="249"/>
      <c r="EV889" s="249"/>
      <c r="EW889" s="249"/>
      <c r="EX889" s="249"/>
      <c r="EY889" s="249"/>
      <c r="EZ889" s="249"/>
      <c r="FA889" s="249"/>
      <c r="FB889" s="249"/>
      <c r="FC889" s="249"/>
      <c r="FD889" s="249"/>
      <c r="FE889" s="249"/>
      <c r="FF889" s="249"/>
      <c r="FG889" s="249"/>
      <c r="FH889" s="249"/>
      <c r="FI889" s="249"/>
      <c r="FJ889" s="249"/>
      <c r="FK889" s="249"/>
      <c r="FL889" s="249"/>
      <c r="FM889" s="249"/>
      <c r="FN889" s="249"/>
      <c r="FO889" s="249"/>
      <c r="FP889" s="249"/>
      <c r="FQ889" s="249"/>
      <c r="FR889" s="249"/>
      <c r="FS889" s="249"/>
      <c r="FT889" s="249"/>
      <c r="FU889" s="249"/>
      <c r="FV889" s="249"/>
      <c r="FW889" s="249"/>
      <c r="FX889" s="249"/>
      <c r="FY889" s="249"/>
      <c r="FZ889" s="249"/>
      <c r="GA889" s="249"/>
      <c r="GB889" s="249"/>
      <c r="GC889" s="249"/>
      <c r="GD889" s="249"/>
      <c r="GE889" s="249"/>
      <c r="GF889" s="249"/>
      <c r="GG889" s="249"/>
      <c r="GH889" s="249"/>
      <c r="GI889" s="249"/>
      <c r="GJ889" s="249"/>
      <c r="GK889" s="249"/>
      <c r="GL889" s="249"/>
      <c r="GM889" s="249"/>
      <c r="GN889" s="249"/>
      <c r="GO889" s="249"/>
      <c r="GP889" s="249"/>
      <c r="GQ889" s="249"/>
      <c r="GR889" s="249"/>
      <c r="GS889" s="249"/>
      <c r="GT889" s="249"/>
      <c r="GU889" s="249"/>
      <c r="GV889" s="249"/>
      <c r="GW889" s="249"/>
      <c r="GX889" s="249"/>
      <c r="GY889" s="249"/>
      <c r="GZ889" s="249"/>
      <c r="HA889" s="228"/>
      <c r="HB889" s="228"/>
    </row>
    <row r="890" spans="1:210" ht="4.2" customHeight="1">
      <c r="A890" s="1"/>
      <c r="B890" s="1"/>
      <c r="C890" s="1"/>
      <c r="D890" s="1"/>
      <c r="E890" s="263"/>
      <c r="F890" s="48"/>
      <c r="G890" s="231"/>
      <c r="H890" s="1"/>
      <c r="I890" s="1"/>
      <c r="J890" s="1"/>
      <c r="K890" s="1"/>
      <c r="L890" s="1"/>
      <c r="M890" s="5"/>
      <c r="N890" s="1"/>
      <c r="O890" s="1"/>
      <c r="P890" s="5"/>
      <c r="Q890" s="1"/>
      <c r="R890" s="1"/>
      <c r="S890" s="5"/>
      <c r="T890" s="7"/>
      <c r="U890" s="24"/>
      <c r="V890" s="1"/>
      <c r="W890" s="12"/>
      <c r="X890" s="10"/>
      <c r="Y890" s="46"/>
      <c r="Z890" s="93"/>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4"/>
      <c r="BB890" s="94"/>
      <c r="BC890" s="94"/>
      <c r="BD890" s="94"/>
      <c r="BE890" s="94"/>
      <c r="BF890" s="94"/>
      <c r="BG890" s="94"/>
      <c r="BH890" s="94"/>
      <c r="BI890" s="94"/>
      <c r="BJ890" s="94"/>
      <c r="BK890" s="94"/>
      <c r="BL890" s="94"/>
      <c r="BM890" s="94"/>
      <c r="BN890" s="94"/>
      <c r="BO890" s="94"/>
      <c r="BP890" s="94"/>
      <c r="BQ890" s="94"/>
      <c r="BR890" s="94"/>
      <c r="BS890" s="94"/>
      <c r="BT890" s="94"/>
      <c r="BU890" s="94"/>
      <c r="BV890" s="94"/>
      <c r="BW890" s="94"/>
      <c r="BX890" s="94"/>
      <c r="BY890" s="94"/>
      <c r="BZ890" s="94"/>
      <c r="CA890" s="94"/>
      <c r="CB890" s="94"/>
      <c r="CC890" s="94"/>
      <c r="CD890" s="94"/>
      <c r="CE890" s="94"/>
      <c r="CF890" s="94"/>
      <c r="CG890" s="94"/>
      <c r="CH890" s="94"/>
      <c r="CI890" s="94"/>
      <c r="CJ890" s="94"/>
      <c r="CK890" s="94"/>
      <c r="CL890" s="94"/>
      <c r="CM890" s="94"/>
      <c r="CN890" s="94"/>
      <c r="CO890" s="94"/>
      <c r="CP890" s="94"/>
      <c r="CQ890" s="94"/>
      <c r="CR890" s="94"/>
      <c r="CS890" s="94"/>
      <c r="CT890" s="94"/>
      <c r="CU890" s="94"/>
      <c r="CV890" s="94"/>
      <c r="CW890" s="94"/>
      <c r="CX890" s="94"/>
      <c r="CY890" s="94"/>
      <c r="CZ890" s="94"/>
      <c r="DA890" s="94"/>
      <c r="DB890" s="94"/>
      <c r="DC890" s="94"/>
      <c r="DD890" s="94"/>
      <c r="DE890" s="94"/>
      <c r="DF890" s="94"/>
      <c r="DG890" s="94"/>
      <c r="DH890" s="94"/>
      <c r="DI890" s="94"/>
      <c r="DJ890" s="94"/>
      <c r="DK890" s="94"/>
      <c r="DL890" s="94"/>
      <c r="DM890" s="94"/>
      <c r="DN890" s="94"/>
      <c r="DO890" s="94"/>
      <c r="DP890" s="94"/>
      <c r="DQ890" s="94"/>
      <c r="DR890" s="94"/>
      <c r="DS890" s="94"/>
      <c r="DT890" s="94"/>
      <c r="DU890" s="94"/>
      <c r="DV890" s="94"/>
      <c r="DW890" s="94"/>
      <c r="DX890" s="94"/>
      <c r="DY890" s="94"/>
      <c r="DZ890" s="94"/>
      <c r="EA890" s="94"/>
      <c r="EB890" s="94"/>
      <c r="EC890" s="94"/>
      <c r="ED890" s="94"/>
      <c r="EE890" s="94"/>
      <c r="EF890" s="94"/>
      <c r="EG890" s="94"/>
      <c r="EH890" s="94"/>
      <c r="EI890" s="94"/>
      <c r="EJ890" s="94"/>
      <c r="EK890" s="94"/>
      <c r="EL890" s="94"/>
      <c r="EM890" s="94"/>
      <c r="EN890" s="94"/>
      <c r="EO890" s="94"/>
      <c r="EP890" s="94"/>
      <c r="EQ890" s="94"/>
      <c r="ER890" s="94"/>
      <c r="ES890" s="94"/>
      <c r="ET890" s="94"/>
      <c r="EU890" s="94"/>
      <c r="EV890" s="94"/>
      <c r="EW890" s="94"/>
      <c r="EX890" s="94"/>
      <c r="EY890" s="94"/>
      <c r="EZ890" s="94"/>
      <c r="FA890" s="94"/>
      <c r="FB890" s="94"/>
      <c r="FC890" s="94"/>
      <c r="FD890" s="94"/>
      <c r="FE890" s="94"/>
      <c r="FF890" s="94"/>
      <c r="FG890" s="94"/>
      <c r="FH890" s="94"/>
      <c r="FI890" s="94"/>
      <c r="FJ890" s="94"/>
      <c r="FK890" s="94"/>
      <c r="FL890" s="94"/>
      <c r="FM890" s="94"/>
      <c r="FN890" s="94"/>
      <c r="FO890" s="94"/>
      <c r="FP890" s="94"/>
      <c r="FQ890" s="94"/>
      <c r="FR890" s="94"/>
      <c r="FS890" s="94"/>
      <c r="FT890" s="94"/>
      <c r="FU890" s="94"/>
      <c r="FV890" s="94"/>
      <c r="FW890" s="94"/>
      <c r="FX890" s="94"/>
      <c r="FY890" s="94"/>
      <c r="FZ890" s="94"/>
      <c r="GA890" s="94"/>
      <c r="GB890" s="94"/>
      <c r="GC890" s="94"/>
      <c r="GD890" s="94"/>
      <c r="GE890" s="94"/>
      <c r="GF890" s="94"/>
      <c r="GG890" s="94"/>
      <c r="GH890" s="94"/>
      <c r="GI890" s="94"/>
      <c r="GJ890" s="94"/>
      <c r="GK890" s="94"/>
      <c r="GL890" s="94"/>
      <c r="GM890" s="94"/>
      <c r="GN890" s="94"/>
      <c r="GO890" s="94"/>
      <c r="GP890" s="94"/>
      <c r="GQ890" s="94"/>
      <c r="GR890" s="94"/>
      <c r="GS890" s="94"/>
      <c r="GT890" s="94"/>
      <c r="GU890" s="94"/>
      <c r="GV890" s="94"/>
      <c r="GW890" s="94"/>
      <c r="GX890" s="94"/>
      <c r="GY890" s="94"/>
      <c r="GZ890" s="94"/>
      <c r="HA890" s="1"/>
      <c r="HB890" s="1"/>
    </row>
    <row r="891" spans="1:210" s="4" customFormat="1">
      <c r="A891" s="3"/>
      <c r="B891" s="259" t="s">
        <v>160</v>
      </c>
      <c r="C891" s="3"/>
      <c r="D891" s="3"/>
      <c r="E891" s="9" t="s">
        <v>27</v>
      </c>
      <c r="F891" s="51"/>
      <c r="G891" s="232"/>
      <c r="H891" s="13" t="str">
        <f>B891&amp;N841</f>
        <v>Оплата - ФОТ, вкл. НДФЛ</v>
      </c>
      <c r="I891" s="13"/>
      <c r="J891" s="3"/>
      <c r="K891" s="3"/>
      <c r="L891" s="3"/>
      <c r="M891" s="5"/>
      <c r="N891" s="36" t="str">
        <f>Главная!$Y$8</f>
        <v>итого</v>
      </c>
      <c r="O891" s="36"/>
      <c r="P891" s="5"/>
      <c r="Q891" s="36" t="s">
        <v>26</v>
      </c>
      <c r="R891" s="36"/>
      <c r="S891" s="36"/>
      <c r="T891" s="36"/>
      <c r="U891" s="36"/>
      <c r="V891" s="36"/>
      <c r="W891" s="38">
        <f>SUM($Y891:$HA891)</f>
        <v>0</v>
      </c>
      <c r="X891" s="38"/>
      <c r="Y891" s="46"/>
      <c r="Z891" s="99"/>
      <c r="AA891" s="100">
        <f t="shared" ref="AA891:BF891" si="4151">IF(AA$8="",0,IF(AA$1=1,SUMIFS(887:887,$1:$1,"&gt;="&amp;1,$1:$1,"&lt;="&amp;INT(-$T889/30))+(-$T889/30-INT(-$T889/30))*SUMIFS(887:887,$1:$1,INT(-$T889/30)+1),0)+(-$T889/30-INT(-$T889/30))*SUMIFS(887:887,$1:$1,AA$1+INT(-$T889/30)+1)+(INT(-$T889/30)+1+$T889/30)*SUMIFS(887:887,$1:$1,AA$1+INT(-$T889/30)))</f>
        <v>0</v>
      </c>
      <c r="AB891" s="100">
        <f t="shared" si="4151"/>
        <v>0</v>
      </c>
      <c r="AC891" s="100">
        <f t="shared" si="4151"/>
        <v>0</v>
      </c>
      <c r="AD891" s="100">
        <f t="shared" si="4151"/>
        <v>0</v>
      </c>
      <c r="AE891" s="100">
        <f t="shared" si="4151"/>
        <v>0</v>
      </c>
      <c r="AF891" s="100">
        <f t="shared" si="4151"/>
        <v>0</v>
      </c>
      <c r="AG891" s="100">
        <f t="shared" si="4151"/>
        <v>0</v>
      </c>
      <c r="AH891" s="100">
        <f t="shared" si="4151"/>
        <v>0</v>
      </c>
      <c r="AI891" s="100">
        <f t="shared" si="4151"/>
        <v>0</v>
      </c>
      <c r="AJ891" s="100">
        <f t="shared" si="4151"/>
        <v>0</v>
      </c>
      <c r="AK891" s="100">
        <f t="shared" si="4151"/>
        <v>0</v>
      </c>
      <c r="AL891" s="100">
        <f t="shared" si="4151"/>
        <v>0</v>
      </c>
      <c r="AM891" s="100">
        <f t="shared" si="4151"/>
        <v>0</v>
      </c>
      <c r="AN891" s="100">
        <f t="shared" si="4151"/>
        <v>0</v>
      </c>
      <c r="AO891" s="100">
        <f t="shared" si="4151"/>
        <v>0</v>
      </c>
      <c r="AP891" s="100">
        <f t="shared" si="4151"/>
        <v>0</v>
      </c>
      <c r="AQ891" s="100">
        <f t="shared" si="4151"/>
        <v>0</v>
      </c>
      <c r="AR891" s="100">
        <f t="shared" si="4151"/>
        <v>0</v>
      </c>
      <c r="AS891" s="100">
        <f t="shared" si="4151"/>
        <v>0</v>
      </c>
      <c r="AT891" s="100">
        <f t="shared" si="4151"/>
        <v>0</v>
      </c>
      <c r="AU891" s="100">
        <f t="shared" si="4151"/>
        <v>0</v>
      </c>
      <c r="AV891" s="100">
        <f t="shared" si="4151"/>
        <v>0</v>
      </c>
      <c r="AW891" s="100">
        <f t="shared" si="4151"/>
        <v>0</v>
      </c>
      <c r="AX891" s="100">
        <f t="shared" si="4151"/>
        <v>0</v>
      </c>
      <c r="AY891" s="100">
        <f t="shared" si="4151"/>
        <v>0</v>
      </c>
      <c r="AZ891" s="100">
        <f t="shared" si="4151"/>
        <v>0</v>
      </c>
      <c r="BA891" s="100">
        <f t="shared" si="4151"/>
        <v>0</v>
      </c>
      <c r="BB891" s="100">
        <f t="shared" si="4151"/>
        <v>0</v>
      </c>
      <c r="BC891" s="100">
        <f t="shared" si="4151"/>
        <v>0</v>
      </c>
      <c r="BD891" s="100">
        <f t="shared" si="4151"/>
        <v>0</v>
      </c>
      <c r="BE891" s="100">
        <f t="shared" si="4151"/>
        <v>0</v>
      </c>
      <c r="BF891" s="100">
        <f t="shared" si="4151"/>
        <v>0</v>
      </c>
      <c r="BG891" s="100">
        <f t="shared" ref="BG891:CL891" si="4152">IF(BG$8="",0,IF(BG$1=1,SUMIFS(887:887,$1:$1,"&gt;="&amp;1,$1:$1,"&lt;="&amp;INT(-$T889/30))+(-$T889/30-INT(-$T889/30))*SUMIFS(887:887,$1:$1,INT(-$T889/30)+1),0)+(-$T889/30-INT(-$T889/30))*SUMIFS(887:887,$1:$1,BG$1+INT(-$T889/30)+1)+(INT(-$T889/30)+1+$T889/30)*SUMIFS(887:887,$1:$1,BG$1+INT(-$T889/30)))</f>
        <v>0</v>
      </c>
      <c r="BH891" s="100">
        <f t="shared" si="4152"/>
        <v>0</v>
      </c>
      <c r="BI891" s="100">
        <f t="shared" si="4152"/>
        <v>0</v>
      </c>
      <c r="BJ891" s="100">
        <f t="shared" si="4152"/>
        <v>0</v>
      </c>
      <c r="BK891" s="100">
        <f t="shared" si="4152"/>
        <v>0</v>
      </c>
      <c r="BL891" s="100">
        <f t="shared" si="4152"/>
        <v>0</v>
      </c>
      <c r="BM891" s="100">
        <f t="shared" si="4152"/>
        <v>0</v>
      </c>
      <c r="BN891" s="100">
        <f t="shared" si="4152"/>
        <v>0</v>
      </c>
      <c r="BO891" s="100">
        <f t="shared" si="4152"/>
        <v>0</v>
      </c>
      <c r="BP891" s="100">
        <f t="shared" si="4152"/>
        <v>0</v>
      </c>
      <c r="BQ891" s="100">
        <f t="shared" si="4152"/>
        <v>0</v>
      </c>
      <c r="BR891" s="100">
        <f t="shared" si="4152"/>
        <v>0</v>
      </c>
      <c r="BS891" s="100">
        <f t="shared" si="4152"/>
        <v>0</v>
      </c>
      <c r="BT891" s="100">
        <f t="shared" si="4152"/>
        <v>0</v>
      </c>
      <c r="BU891" s="100">
        <f t="shared" si="4152"/>
        <v>0</v>
      </c>
      <c r="BV891" s="100">
        <f t="shared" si="4152"/>
        <v>0</v>
      </c>
      <c r="BW891" s="100">
        <f t="shared" si="4152"/>
        <v>0</v>
      </c>
      <c r="BX891" s="100">
        <f t="shared" si="4152"/>
        <v>0</v>
      </c>
      <c r="BY891" s="100">
        <f t="shared" si="4152"/>
        <v>0</v>
      </c>
      <c r="BZ891" s="100">
        <f t="shared" si="4152"/>
        <v>0</v>
      </c>
      <c r="CA891" s="100">
        <f t="shared" si="4152"/>
        <v>0</v>
      </c>
      <c r="CB891" s="100">
        <f t="shared" si="4152"/>
        <v>0</v>
      </c>
      <c r="CC891" s="100">
        <f t="shared" si="4152"/>
        <v>0</v>
      </c>
      <c r="CD891" s="100">
        <f t="shared" si="4152"/>
        <v>0</v>
      </c>
      <c r="CE891" s="100">
        <f t="shared" si="4152"/>
        <v>0</v>
      </c>
      <c r="CF891" s="100">
        <f t="shared" si="4152"/>
        <v>0</v>
      </c>
      <c r="CG891" s="100">
        <f t="shared" si="4152"/>
        <v>0</v>
      </c>
      <c r="CH891" s="100">
        <f t="shared" si="4152"/>
        <v>0</v>
      </c>
      <c r="CI891" s="100">
        <f t="shared" si="4152"/>
        <v>0</v>
      </c>
      <c r="CJ891" s="100">
        <f t="shared" si="4152"/>
        <v>0</v>
      </c>
      <c r="CK891" s="100">
        <f t="shared" si="4152"/>
        <v>0</v>
      </c>
      <c r="CL891" s="100">
        <f t="shared" si="4152"/>
        <v>0</v>
      </c>
      <c r="CM891" s="100">
        <f t="shared" ref="CM891:DG891" si="4153">IF(CM$8="",0,IF(CM$1=1,SUMIFS(887:887,$1:$1,"&gt;="&amp;1,$1:$1,"&lt;="&amp;INT(-$T889/30))+(-$T889/30-INT(-$T889/30))*SUMIFS(887:887,$1:$1,INT(-$T889/30)+1),0)+(-$T889/30-INT(-$T889/30))*SUMIFS(887:887,$1:$1,CM$1+INT(-$T889/30)+1)+(INT(-$T889/30)+1+$T889/30)*SUMIFS(887:887,$1:$1,CM$1+INT(-$T889/30)))</f>
        <v>0</v>
      </c>
      <c r="CN891" s="100">
        <f t="shared" si="4153"/>
        <v>0</v>
      </c>
      <c r="CO891" s="100">
        <f t="shared" si="4153"/>
        <v>0</v>
      </c>
      <c r="CP891" s="100">
        <f t="shared" si="4153"/>
        <v>0</v>
      </c>
      <c r="CQ891" s="100">
        <f t="shared" si="4153"/>
        <v>0</v>
      </c>
      <c r="CR891" s="100">
        <f t="shared" si="4153"/>
        <v>0</v>
      </c>
      <c r="CS891" s="100">
        <f t="shared" si="4153"/>
        <v>0</v>
      </c>
      <c r="CT891" s="100">
        <f t="shared" si="4153"/>
        <v>0</v>
      </c>
      <c r="CU891" s="100">
        <f t="shared" si="4153"/>
        <v>0</v>
      </c>
      <c r="CV891" s="100">
        <f t="shared" si="4153"/>
        <v>0</v>
      </c>
      <c r="CW891" s="100">
        <f t="shared" si="4153"/>
        <v>0</v>
      </c>
      <c r="CX891" s="100">
        <f t="shared" si="4153"/>
        <v>0</v>
      </c>
      <c r="CY891" s="100">
        <f t="shared" si="4153"/>
        <v>0</v>
      </c>
      <c r="CZ891" s="100">
        <f t="shared" si="4153"/>
        <v>0</v>
      </c>
      <c r="DA891" s="100">
        <f t="shared" si="4153"/>
        <v>0</v>
      </c>
      <c r="DB891" s="100">
        <f t="shared" si="4153"/>
        <v>0</v>
      </c>
      <c r="DC891" s="100">
        <f t="shared" si="4153"/>
        <v>0</v>
      </c>
      <c r="DD891" s="100">
        <f t="shared" si="4153"/>
        <v>0</v>
      </c>
      <c r="DE891" s="100">
        <f t="shared" si="4153"/>
        <v>0</v>
      </c>
      <c r="DF891" s="100">
        <f t="shared" si="4153"/>
        <v>0</v>
      </c>
      <c r="DG891" s="100">
        <f t="shared" si="4153"/>
        <v>0</v>
      </c>
      <c r="DH891" s="100">
        <f t="shared" ref="DH891:FS891" si="4154">IF(DH$8="",0,IF(DH$1=1,SUMIFS(887:887,$1:$1,"&gt;="&amp;1,$1:$1,"&lt;="&amp;INT(-$T889/30))+(-$T889/30-INT(-$T889/30))*SUMIFS(887:887,$1:$1,INT(-$T889/30)+1),0)+(-$T889/30-INT(-$T889/30))*SUMIFS(887:887,$1:$1,DH$1+INT(-$T889/30)+1)+(INT(-$T889/30)+1+$T889/30)*SUMIFS(887:887,$1:$1,DH$1+INT(-$T889/30)))</f>
        <v>0</v>
      </c>
      <c r="DI891" s="100">
        <f t="shared" si="4154"/>
        <v>0</v>
      </c>
      <c r="DJ891" s="100">
        <f t="shared" si="4154"/>
        <v>0</v>
      </c>
      <c r="DK891" s="100">
        <f t="shared" si="4154"/>
        <v>0</v>
      </c>
      <c r="DL891" s="100">
        <f t="shared" si="4154"/>
        <v>0</v>
      </c>
      <c r="DM891" s="100">
        <f t="shared" si="4154"/>
        <v>0</v>
      </c>
      <c r="DN891" s="100">
        <f t="shared" si="4154"/>
        <v>0</v>
      </c>
      <c r="DO891" s="100">
        <f t="shared" si="4154"/>
        <v>0</v>
      </c>
      <c r="DP891" s="100">
        <f t="shared" si="4154"/>
        <v>0</v>
      </c>
      <c r="DQ891" s="100">
        <f t="shared" si="4154"/>
        <v>0</v>
      </c>
      <c r="DR891" s="100">
        <f t="shared" si="4154"/>
        <v>0</v>
      </c>
      <c r="DS891" s="100">
        <f t="shared" si="4154"/>
        <v>0</v>
      </c>
      <c r="DT891" s="100">
        <f t="shared" si="4154"/>
        <v>0</v>
      </c>
      <c r="DU891" s="100">
        <f t="shared" si="4154"/>
        <v>0</v>
      </c>
      <c r="DV891" s="100">
        <f t="shared" si="4154"/>
        <v>0</v>
      </c>
      <c r="DW891" s="100">
        <f t="shared" si="4154"/>
        <v>0</v>
      </c>
      <c r="DX891" s="100">
        <f t="shared" si="4154"/>
        <v>0</v>
      </c>
      <c r="DY891" s="100">
        <f t="shared" si="4154"/>
        <v>0</v>
      </c>
      <c r="DZ891" s="100">
        <f t="shared" si="4154"/>
        <v>0</v>
      </c>
      <c r="EA891" s="100">
        <f t="shared" si="4154"/>
        <v>0</v>
      </c>
      <c r="EB891" s="100">
        <f t="shared" si="4154"/>
        <v>0</v>
      </c>
      <c r="EC891" s="100">
        <f t="shared" si="4154"/>
        <v>0</v>
      </c>
      <c r="ED891" s="100">
        <f t="shared" si="4154"/>
        <v>0</v>
      </c>
      <c r="EE891" s="100">
        <f t="shared" si="4154"/>
        <v>0</v>
      </c>
      <c r="EF891" s="100">
        <f t="shared" si="4154"/>
        <v>0</v>
      </c>
      <c r="EG891" s="100">
        <f t="shared" si="4154"/>
        <v>0</v>
      </c>
      <c r="EH891" s="100">
        <f t="shared" si="4154"/>
        <v>0</v>
      </c>
      <c r="EI891" s="100">
        <f t="shared" si="4154"/>
        <v>0</v>
      </c>
      <c r="EJ891" s="100">
        <f t="shared" si="4154"/>
        <v>0</v>
      </c>
      <c r="EK891" s="100">
        <f t="shared" si="4154"/>
        <v>0</v>
      </c>
      <c r="EL891" s="100">
        <f t="shared" si="4154"/>
        <v>0</v>
      </c>
      <c r="EM891" s="100">
        <f t="shared" si="4154"/>
        <v>0</v>
      </c>
      <c r="EN891" s="100">
        <f t="shared" si="4154"/>
        <v>0</v>
      </c>
      <c r="EO891" s="100">
        <f t="shared" si="4154"/>
        <v>0</v>
      </c>
      <c r="EP891" s="100">
        <f t="shared" si="4154"/>
        <v>0</v>
      </c>
      <c r="EQ891" s="100">
        <f t="shared" si="4154"/>
        <v>0</v>
      </c>
      <c r="ER891" s="100">
        <f t="shared" si="4154"/>
        <v>0</v>
      </c>
      <c r="ES891" s="100">
        <f t="shared" si="4154"/>
        <v>0</v>
      </c>
      <c r="ET891" s="100">
        <f t="shared" si="4154"/>
        <v>0</v>
      </c>
      <c r="EU891" s="100">
        <f t="shared" si="4154"/>
        <v>0</v>
      </c>
      <c r="EV891" s="100">
        <f t="shared" si="4154"/>
        <v>0</v>
      </c>
      <c r="EW891" s="100">
        <f t="shared" si="4154"/>
        <v>0</v>
      </c>
      <c r="EX891" s="100">
        <f t="shared" si="4154"/>
        <v>0</v>
      </c>
      <c r="EY891" s="100">
        <f t="shared" si="4154"/>
        <v>0</v>
      </c>
      <c r="EZ891" s="100">
        <f t="shared" si="4154"/>
        <v>0</v>
      </c>
      <c r="FA891" s="100">
        <f t="shared" si="4154"/>
        <v>0</v>
      </c>
      <c r="FB891" s="100">
        <f t="shared" si="4154"/>
        <v>0</v>
      </c>
      <c r="FC891" s="100">
        <f t="shared" si="4154"/>
        <v>0</v>
      </c>
      <c r="FD891" s="100">
        <f t="shared" si="4154"/>
        <v>0</v>
      </c>
      <c r="FE891" s="100">
        <f t="shared" si="4154"/>
        <v>0</v>
      </c>
      <c r="FF891" s="100">
        <f t="shared" si="4154"/>
        <v>0</v>
      </c>
      <c r="FG891" s="100">
        <f t="shared" si="4154"/>
        <v>0</v>
      </c>
      <c r="FH891" s="100">
        <f t="shared" si="4154"/>
        <v>0</v>
      </c>
      <c r="FI891" s="100">
        <f t="shared" si="4154"/>
        <v>0</v>
      </c>
      <c r="FJ891" s="100">
        <f t="shared" si="4154"/>
        <v>0</v>
      </c>
      <c r="FK891" s="100">
        <f t="shared" si="4154"/>
        <v>0</v>
      </c>
      <c r="FL891" s="100">
        <f t="shared" si="4154"/>
        <v>0</v>
      </c>
      <c r="FM891" s="100">
        <f t="shared" si="4154"/>
        <v>0</v>
      </c>
      <c r="FN891" s="100">
        <f t="shared" si="4154"/>
        <v>0</v>
      </c>
      <c r="FO891" s="100">
        <f t="shared" si="4154"/>
        <v>0</v>
      </c>
      <c r="FP891" s="100">
        <f t="shared" si="4154"/>
        <v>0</v>
      </c>
      <c r="FQ891" s="100">
        <f t="shared" si="4154"/>
        <v>0</v>
      </c>
      <c r="FR891" s="100">
        <f t="shared" si="4154"/>
        <v>0</v>
      </c>
      <c r="FS891" s="100">
        <f t="shared" si="4154"/>
        <v>0</v>
      </c>
      <c r="FT891" s="100">
        <f t="shared" ref="FT891:GZ891" si="4155">IF(FT$8="",0,IF(FT$1=1,SUMIFS(887:887,$1:$1,"&gt;="&amp;1,$1:$1,"&lt;="&amp;INT(-$T889/30))+(-$T889/30-INT(-$T889/30))*SUMIFS(887:887,$1:$1,INT(-$T889/30)+1),0)+(-$T889/30-INT(-$T889/30))*SUMIFS(887:887,$1:$1,FT$1+INT(-$T889/30)+1)+(INT(-$T889/30)+1+$T889/30)*SUMIFS(887:887,$1:$1,FT$1+INT(-$T889/30)))</f>
        <v>0</v>
      </c>
      <c r="FU891" s="100">
        <f t="shared" si="4155"/>
        <v>0</v>
      </c>
      <c r="FV891" s="100">
        <f t="shared" si="4155"/>
        <v>0</v>
      </c>
      <c r="FW891" s="100">
        <f t="shared" si="4155"/>
        <v>0</v>
      </c>
      <c r="FX891" s="100">
        <f t="shared" si="4155"/>
        <v>0</v>
      </c>
      <c r="FY891" s="100">
        <f t="shared" si="4155"/>
        <v>0</v>
      </c>
      <c r="FZ891" s="100">
        <f t="shared" si="4155"/>
        <v>0</v>
      </c>
      <c r="GA891" s="100">
        <f t="shared" si="4155"/>
        <v>0</v>
      </c>
      <c r="GB891" s="100">
        <f t="shared" si="4155"/>
        <v>0</v>
      </c>
      <c r="GC891" s="100">
        <f t="shared" si="4155"/>
        <v>0</v>
      </c>
      <c r="GD891" s="100">
        <f t="shared" si="4155"/>
        <v>0</v>
      </c>
      <c r="GE891" s="100">
        <f t="shared" si="4155"/>
        <v>0</v>
      </c>
      <c r="GF891" s="100">
        <f t="shared" si="4155"/>
        <v>0</v>
      </c>
      <c r="GG891" s="100">
        <f t="shared" si="4155"/>
        <v>0</v>
      </c>
      <c r="GH891" s="100">
        <f t="shared" si="4155"/>
        <v>0</v>
      </c>
      <c r="GI891" s="100">
        <f t="shared" si="4155"/>
        <v>0</v>
      </c>
      <c r="GJ891" s="100">
        <f t="shared" si="4155"/>
        <v>0</v>
      </c>
      <c r="GK891" s="100">
        <f t="shared" si="4155"/>
        <v>0</v>
      </c>
      <c r="GL891" s="100">
        <f t="shared" si="4155"/>
        <v>0</v>
      </c>
      <c r="GM891" s="100">
        <f t="shared" si="4155"/>
        <v>0</v>
      </c>
      <c r="GN891" s="100">
        <f t="shared" si="4155"/>
        <v>0</v>
      </c>
      <c r="GO891" s="100">
        <f t="shared" si="4155"/>
        <v>0</v>
      </c>
      <c r="GP891" s="100">
        <f t="shared" si="4155"/>
        <v>0</v>
      </c>
      <c r="GQ891" s="100">
        <f t="shared" si="4155"/>
        <v>0</v>
      </c>
      <c r="GR891" s="100">
        <f t="shared" si="4155"/>
        <v>0</v>
      </c>
      <c r="GS891" s="100">
        <f t="shared" si="4155"/>
        <v>0</v>
      </c>
      <c r="GT891" s="100">
        <f t="shared" si="4155"/>
        <v>0</v>
      </c>
      <c r="GU891" s="100">
        <f t="shared" si="4155"/>
        <v>0</v>
      </c>
      <c r="GV891" s="100">
        <f t="shared" si="4155"/>
        <v>0</v>
      </c>
      <c r="GW891" s="100">
        <f t="shared" si="4155"/>
        <v>0</v>
      </c>
      <c r="GX891" s="100">
        <f t="shared" si="4155"/>
        <v>0</v>
      </c>
      <c r="GY891" s="100">
        <f t="shared" si="4155"/>
        <v>0</v>
      </c>
      <c r="GZ891" s="100">
        <f t="shared" si="4155"/>
        <v>0</v>
      </c>
      <c r="HA891" s="3"/>
      <c r="HB891" s="3"/>
    </row>
    <row r="892" spans="1:210" ht="4.2" customHeight="1">
      <c r="A892" s="1"/>
      <c r="B892" s="1"/>
      <c r="C892" s="1"/>
      <c r="D892" s="1"/>
      <c r="E892" s="263"/>
      <c r="F892" s="48"/>
      <c r="G892" s="231"/>
      <c r="H892" s="1"/>
      <c r="I892" s="1"/>
      <c r="J892" s="1"/>
      <c r="K892" s="1"/>
      <c r="L892" s="1"/>
      <c r="M892" s="5"/>
      <c r="N892" s="1"/>
      <c r="O892" s="1"/>
      <c r="P892" s="5"/>
      <c r="Q892" s="1"/>
      <c r="R892" s="1"/>
      <c r="S892" s="5"/>
      <c r="T892" s="7"/>
      <c r="U892" s="24"/>
      <c r="V892" s="1"/>
      <c r="W892" s="12"/>
      <c r="X892" s="10"/>
      <c r="Y892" s="46"/>
      <c r="Z892" s="93"/>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4"/>
      <c r="BB892" s="94"/>
      <c r="BC892" s="94"/>
      <c r="BD892" s="94"/>
      <c r="BE892" s="94"/>
      <c r="BF892" s="94"/>
      <c r="BG892" s="94"/>
      <c r="BH892" s="94"/>
      <c r="BI892" s="94"/>
      <c r="BJ892" s="94"/>
      <c r="BK892" s="94"/>
      <c r="BL892" s="94"/>
      <c r="BM892" s="94"/>
      <c r="BN892" s="94"/>
      <c r="BO892" s="94"/>
      <c r="BP892" s="94"/>
      <c r="BQ892" s="94"/>
      <c r="BR892" s="94"/>
      <c r="BS892" s="94"/>
      <c r="BT892" s="94"/>
      <c r="BU892" s="94"/>
      <c r="BV892" s="94"/>
      <c r="BW892" s="94"/>
      <c r="BX892" s="94"/>
      <c r="BY892" s="94"/>
      <c r="BZ892" s="94"/>
      <c r="CA892" s="94"/>
      <c r="CB892" s="94"/>
      <c r="CC892" s="94"/>
      <c r="CD892" s="94"/>
      <c r="CE892" s="94"/>
      <c r="CF892" s="94"/>
      <c r="CG892" s="94"/>
      <c r="CH892" s="94"/>
      <c r="CI892" s="94"/>
      <c r="CJ892" s="94"/>
      <c r="CK892" s="94"/>
      <c r="CL892" s="94"/>
      <c r="CM892" s="94"/>
      <c r="CN892" s="94"/>
      <c r="CO892" s="94"/>
      <c r="CP892" s="94"/>
      <c r="CQ892" s="94"/>
      <c r="CR892" s="94"/>
      <c r="CS892" s="94"/>
      <c r="CT892" s="94"/>
      <c r="CU892" s="94"/>
      <c r="CV892" s="94"/>
      <c r="CW892" s="94"/>
      <c r="CX892" s="94"/>
      <c r="CY892" s="94"/>
      <c r="CZ892" s="94"/>
      <c r="DA892" s="94"/>
      <c r="DB892" s="94"/>
      <c r="DC892" s="94"/>
      <c r="DD892" s="94"/>
      <c r="DE892" s="94"/>
      <c r="DF892" s="94"/>
      <c r="DG892" s="94"/>
      <c r="DH892" s="94"/>
      <c r="DI892" s="94"/>
      <c r="DJ892" s="94"/>
      <c r="DK892" s="94"/>
      <c r="DL892" s="94"/>
      <c r="DM892" s="94"/>
      <c r="DN892" s="94"/>
      <c r="DO892" s="94"/>
      <c r="DP892" s="94"/>
      <c r="DQ892" s="94"/>
      <c r="DR892" s="94"/>
      <c r="DS892" s="94"/>
      <c r="DT892" s="94"/>
      <c r="DU892" s="94"/>
      <c r="DV892" s="94"/>
      <c r="DW892" s="94"/>
      <c r="DX892" s="94"/>
      <c r="DY892" s="94"/>
      <c r="DZ892" s="94"/>
      <c r="EA892" s="94"/>
      <c r="EB892" s="94"/>
      <c r="EC892" s="94"/>
      <c r="ED892" s="94"/>
      <c r="EE892" s="94"/>
      <c r="EF892" s="94"/>
      <c r="EG892" s="94"/>
      <c r="EH892" s="94"/>
      <c r="EI892" s="94"/>
      <c r="EJ892" s="94"/>
      <c r="EK892" s="94"/>
      <c r="EL892" s="94"/>
      <c r="EM892" s="94"/>
      <c r="EN892" s="94"/>
      <c r="EO892" s="94"/>
      <c r="EP892" s="94"/>
      <c r="EQ892" s="94"/>
      <c r="ER892" s="94"/>
      <c r="ES892" s="94"/>
      <c r="ET892" s="94"/>
      <c r="EU892" s="94"/>
      <c r="EV892" s="94"/>
      <c r="EW892" s="94"/>
      <c r="EX892" s="94"/>
      <c r="EY892" s="94"/>
      <c r="EZ892" s="94"/>
      <c r="FA892" s="94"/>
      <c r="FB892" s="94"/>
      <c r="FC892" s="94"/>
      <c r="FD892" s="94"/>
      <c r="FE892" s="94"/>
      <c r="FF892" s="94"/>
      <c r="FG892" s="94"/>
      <c r="FH892" s="94"/>
      <c r="FI892" s="94"/>
      <c r="FJ892" s="94"/>
      <c r="FK892" s="94"/>
      <c r="FL892" s="94"/>
      <c r="FM892" s="94"/>
      <c r="FN892" s="94"/>
      <c r="FO892" s="94"/>
      <c r="FP892" s="94"/>
      <c r="FQ892" s="94"/>
      <c r="FR892" s="94"/>
      <c r="FS892" s="94"/>
      <c r="FT892" s="94"/>
      <c r="FU892" s="94"/>
      <c r="FV892" s="94"/>
      <c r="FW892" s="94"/>
      <c r="FX892" s="94"/>
      <c r="FY892" s="94"/>
      <c r="FZ892" s="94"/>
      <c r="GA892" s="94"/>
      <c r="GB892" s="94"/>
      <c r="GC892" s="94"/>
      <c r="GD892" s="94"/>
      <c r="GE892" s="94"/>
      <c r="GF892" s="94"/>
      <c r="GG892" s="94"/>
      <c r="GH892" s="94"/>
      <c r="GI892" s="94"/>
      <c r="GJ892" s="94"/>
      <c r="GK892" s="94"/>
      <c r="GL892" s="94"/>
      <c r="GM892" s="94"/>
      <c r="GN892" s="94"/>
      <c r="GO892" s="94"/>
      <c r="GP892" s="94"/>
      <c r="GQ892" s="94"/>
      <c r="GR892" s="94"/>
      <c r="GS892" s="94"/>
      <c r="GT892" s="94"/>
      <c r="GU892" s="94"/>
      <c r="GV892" s="94"/>
      <c r="GW892" s="94"/>
      <c r="GX892" s="94"/>
      <c r="GY892" s="94"/>
      <c r="GZ892" s="94"/>
      <c r="HA892" s="1"/>
      <c r="HB892" s="1"/>
    </row>
    <row r="893" spans="1:210" ht="4.2" customHeight="1">
      <c r="A893" s="1"/>
      <c r="B893" s="1"/>
      <c r="C893" s="1"/>
      <c r="D893" s="1"/>
      <c r="E893" s="380"/>
      <c r="F893" s="380"/>
      <c r="G893" s="380"/>
      <c r="H893" s="380"/>
      <c r="I893" s="380"/>
      <c r="J893" s="380"/>
      <c r="K893" s="380"/>
      <c r="L893" s="380"/>
      <c r="M893" s="381"/>
      <c r="N893" s="380"/>
      <c r="O893" s="380"/>
      <c r="P893" s="381"/>
      <c r="Q893" s="380"/>
      <c r="R893" s="1"/>
      <c r="S893" s="5"/>
      <c r="T893" s="7"/>
      <c r="U893" s="24"/>
      <c r="V893" s="1"/>
      <c r="W893" s="382"/>
      <c r="X893" s="10"/>
      <c r="Y893" s="46"/>
      <c r="Z893" s="93"/>
      <c r="AA893" s="383"/>
      <c r="AB893" s="383"/>
      <c r="AC893" s="383"/>
      <c r="AD893" s="383"/>
      <c r="AE893" s="383"/>
      <c r="AF893" s="383"/>
      <c r="AG893" s="383"/>
      <c r="AH893" s="383"/>
      <c r="AI893" s="383"/>
      <c r="AJ893" s="383"/>
      <c r="AK893" s="383"/>
      <c r="AL893" s="383"/>
      <c r="AM893" s="383"/>
      <c r="AN893" s="383"/>
      <c r="AO893" s="383"/>
      <c r="AP893" s="383"/>
      <c r="AQ893" s="383"/>
      <c r="AR893" s="383"/>
      <c r="AS893" s="383"/>
      <c r="AT893" s="383"/>
      <c r="AU893" s="383"/>
      <c r="AV893" s="383"/>
      <c r="AW893" s="383"/>
      <c r="AX893" s="383"/>
      <c r="AY893" s="383"/>
      <c r="AZ893" s="383"/>
      <c r="BA893" s="383"/>
      <c r="BB893" s="383"/>
      <c r="BC893" s="383"/>
      <c r="BD893" s="383"/>
      <c r="BE893" s="383"/>
      <c r="BF893" s="383"/>
      <c r="BG893" s="383"/>
      <c r="BH893" s="383"/>
      <c r="BI893" s="383"/>
      <c r="BJ893" s="383"/>
      <c r="BK893" s="383"/>
      <c r="BL893" s="383"/>
      <c r="BM893" s="383"/>
      <c r="BN893" s="383"/>
      <c r="BO893" s="383"/>
      <c r="BP893" s="383"/>
      <c r="BQ893" s="383"/>
      <c r="BR893" s="383"/>
      <c r="BS893" s="383"/>
      <c r="BT893" s="383"/>
      <c r="BU893" s="383"/>
      <c r="BV893" s="383"/>
      <c r="BW893" s="383"/>
      <c r="BX893" s="383"/>
      <c r="BY893" s="383"/>
      <c r="BZ893" s="383"/>
      <c r="CA893" s="383"/>
      <c r="CB893" s="383"/>
      <c r="CC893" s="383"/>
      <c r="CD893" s="383"/>
      <c r="CE893" s="383"/>
      <c r="CF893" s="383"/>
      <c r="CG893" s="383"/>
      <c r="CH893" s="383"/>
      <c r="CI893" s="383"/>
      <c r="CJ893" s="383"/>
      <c r="CK893" s="383"/>
      <c r="CL893" s="383"/>
      <c r="CM893" s="383"/>
      <c r="CN893" s="383"/>
      <c r="CO893" s="383"/>
      <c r="CP893" s="383"/>
      <c r="CQ893" s="383"/>
      <c r="CR893" s="383"/>
      <c r="CS893" s="383"/>
      <c r="CT893" s="383"/>
      <c r="CU893" s="383"/>
      <c r="CV893" s="383"/>
      <c r="CW893" s="383"/>
      <c r="CX893" s="383"/>
      <c r="CY893" s="383"/>
      <c r="CZ893" s="383"/>
      <c r="DA893" s="383"/>
      <c r="DB893" s="383"/>
      <c r="DC893" s="383"/>
      <c r="DD893" s="383"/>
      <c r="DE893" s="383"/>
      <c r="DF893" s="383"/>
      <c r="DG893" s="383"/>
      <c r="DH893" s="383"/>
      <c r="DI893" s="383"/>
      <c r="DJ893" s="383"/>
      <c r="DK893" s="383"/>
      <c r="DL893" s="383"/>
      <c r="DM893" s="383"/>
      <c r="DN893" s="383"/>
      <c r="DO893" s="383"/>
      <c r="DP893" s="383"/>
      <c r="DQ893" s="383"/>
      <c r="DR893" s="383"/>
      <c r="DS893" s="383"/>
      <c r="DT893" s="383"/>
      <c r="DU893" s="383"/>
      <c r="DV893" s="383"/>
      <c r="DW893" s="383"/>
      <c r="DX893" s="383"/>
      <c r="DY893" s="383"/>
      <c r="DZ893" s="383"/>
      <c r="EA893" s="383"/>
      <c r="EB893" s="383"/>
      <c r="EC893" s="383"/>
      <c r="ED893" s="383"/>
      <c r="EE893" s="383"/>
      <c r="EF893" s="383"/>
      <c r="EG893" s="383"/>
      <c r="EH893" s="383"/>
      <c r="EI893" s="383"/>
      <c r="EJ893" s="383"/>
      <c r="EK893" s="383"/>
      <c r="EL893" s="383"/>
      <c r="EM893" s="383"/>
      <c r="EN893" s="383"/>
      <c r="EO893" s="383"/>
      <c r="EP893" s="383"/>
      <c r="EQ893" s="383"/>
      <c r="ER893" s="383"/>
      <c r="ES893" s="383"/>
      <c r="ET893" s="383"/>
      <c r="EU893" s="383"/>
      <c r="EV893" s="383"/>
      <c r="EW893" s="383"/>
      <c r="EX893" s="383"/>
      <c r="EY893" s="383"/>
      <c r="EZ893" s="383"/>
      <c r="FA893" s="383"/>
      <c r="FB893" s="383"/>
      <c r="FC893" s="383"/>
      <c r="FD893" s="383"/>
      <c r="FE893" s="383"/>
      <c r="FF893" s="383"/>
      <c r="FG893" s="383"/>
      <c r="FH893" s="383"/>
      <c r="FI893" s="383"/>
      <c r="FJ893" s="383"/>
      <c r="FK893" s="383"/>
      <c r="FL893" s="383"/>
      <c r="FM893" s="383"/>
      <c r="FN893" s="383"/>
      <c r="FO893" s="383"/>
      <c r="FP893" s="383"/>
      <c r="FQ893" s="383"/>
      <c r="FR893" s="383"/>
      <c r="FS893" s="383"/>
      <c r="FT893" s="383"/>
      <c r="FU893" s="383"/>
      <c r="FV893" s="383"/>
      <c r="FW893" s="383"/>
      <c r="FX893" s="383"/>
      <c r="FY893" s="383"/>
      <c r="FZ893" s="383"/>
      <c r="GA893" s="383"/>
      <c r="GB893" s="383"/>
      <c r="GC893" s="383"/>
      <c r="GD893" s="383"/>
      <c r="GE893" s="383"/>
      <c r="GF893" s="383"/>
      <c r="GG893" s="383"/>
      <c r="GH893" s="383"/>
      <c r="GI893" s="383"/>
      <c r="GJ893" s="383"/>
      <c r="GK893" s="383"/>
      <c r="GL893" s="383"/>
      <c r="GM893" s="383"/>
      <c r="GN893" s="383"/>
      <c r="GO893" s="383"/>
      <c r="GP893" s="383"/>
      <c r="GQ893" s="383"/>
      <c r="GR893" s="383"/>
      <c r="GS893" s="383"/>
      <c r="GT893" s="383"/>
      <c r="GU893" s="383"/>
      <c r="GV893" s="383"/>
      <c r="GW893" s="383"/>
      <c r="GX893" s="383"/>
      <c r="GY893" s="383"/>
      <c r="GZ893" s="383"/>
      <c r="HA893" s="1"/>
      <c r="HB893" s="1"/>
    </row>
    <row r="894" spans="1:210" ht="7.2" customHeight="1">
      <c r="A894" s="1"/>
      <c r="B894" s="1"/>
      <c r="C894" s="1"/>
      <c r="D894" s="1"/>
      <c r="E894" s="263"/>
      <c r="F894" s="48"/>
      <c r="G894" s="231"/>
      <c r="H894" s="1"/>
      <c r="I894" s="1"/>
      <c r="J894" s="1"/>
      <c r="K894" s="1"/>
      <c r="L894" s="1"/>
      <c r="M894" s="5"/>
      <c r="N894" s="1"/>
      <c r="O894" s="1"/>
      <c r="P894" s="5"/>
      <c r="Q894" s="1"/>
      <c r="R894" s="1"/>
      <c r="S894" s="5"/>
      <c r="T894" s="7"/>
      <c r="U894" s="24"/>
      <c r="V894" s="1"/>
      <c r="W894" s="12"/>
      <c r="X894" s="10"/>
      <c r="Y894" s="46"/>
      <c r="Z894" s="93"/>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4"/>
      <c r="BB894" s="94"/>
      <c r="BC894" s="94"/>
      <c r="BD894" s="94"/>
      <c r="BE894" s="94"/>
      <c r="BF894" s="94"/>
      <c r="BG894" s="94"/>
      <c r="BH894" s="94"/>
      <c r="BI894" s="94"/>
      <c r="BJ894" s="94"/>
      <c r="BK894" s="94"/>
      <c r="BL894" s="94"/>
      <c r="BM894" s="94"/>
      <c r="BN894" s="94"/>
      <c r="BO894" s="94"/>
      <c r="BP894" s="94"/>
      <c r="BQ894" s="94"/>
      <c r="BR894" s="94"/>
      <c r="BS894" s="94"/>
      <c r="BT894" s="94"/>
      <c r="BU894" s="94"/>
      <c r="BV894" s="94"/>
      <c r="BW894" s="94"/>
      <c r="BX894" s="94"/>
      <c r="BY894" s="94"/>
      <c r="BZ894" s="94"/>
      <c r="CA894" s="94"/>
      <c r="CB894" s="94"/>
      <c r="CC894" s="94"/>
      <c r="CD894" s="94"/>
      <c r="CE894" s="94"/>
      <c r="CF894" s="94"/>
      <c r="CG894" s="94"/>
      <c r="CH894" s="94"/>
      <c r="CI894" s="94"/>
      <c r="CJ894" s="94"/>
      <c r="CK894" s="94"/>
      <c r="CL894" s="94"/>
      <c r="CM894" s="94"/>
      <c r="CN894" s="94"/>
      <c r="CO894" s="94"/>
      <c r="CP894" s="94"/>
      <c r="CQ894" s="94"/>
      <c r="CR894" s="94"/>
      <c r="CS894" s="94"/>
      <c r="CT894" s="94"/>
      <c r="CU894" s="94"/>
      <c r="CV894" s="94"/>
      <c r="CW894" s="94"/>
      <c r="CX894" s="94"/>
      <c r="CY894" s="94"/>
      <c r="CZ894" s="94"/>
      <c r="DA894" s="94"/>
      <c r="DB894" s="94"/>
      <c r="DC894" s="94"/>
      <c r="DD894" s="94"/>
      <c r="DE894" s="94"/>
      <c r="DF894" s="94"/>
      <c r="DG894" s="94"/>
      <c r="DH894" s="94"/>
      <c r="DI894" s="94"/>
      <c r="DJ894" s="94"/>
      <c r="DK894" s="94"/>
      <c r="DL894" s="94"/>
      <c r="DM894" s="94"/>
      <c r="DN894" s="94"/>
      <c r="DO894" s="94"/>
      <c r="DP894" s="94"/>
      <c r="DQ894" s="94"/>
      <c r="DR894" s="94"/>
      <c r="DS894" s="94"/>
      <c r="DT894" s="94"/>
      <c r="DU894" s="94"/>
      <c r="DV894" s="94"/>
      <c r="DW894" s="94"/>
      <c r="DX894" s="94"/>
      <c r="DY894" s="94"/>
      <c r="DZ894" s="94"/>
      <c r="EA894" s="94"/>
      <c r="EB894" s="94"/>
      <c r="EC894" s="94"/>
      <c r="ED894" s="94"/>
      <c r="EE894" s="94"/>
      <c r="EF894" s="94"/>
      <c r="EG894" s="94"/>
      <c r="EH894" s="94"/>
      <c r="EI894" s="94"/>
      <c r="EJ894" s="94"/>
      <c r="EK894" s="94"/>
      <c r="EL894" s="94"/>
      <c r="EM894" s="94"/>
      <c r="EN894" s="94"/>
      <c r="EO894" s="94"/>
      <c r="EP894" s="94"/>
      <c r="EQ894" s="94"/>
      <c r="ER894" s="94"/>
      <c r="ES894" s="94"/>
      <c r="ET894" s="94"/>
      <c r="EU894" s="94"/>
      <c r="EV894" s="94"/>
      <c r="EW894" s="94"/>
      <c r="EX894" s="94"/>
      <c r="EY894" s="94"/>
      <c r="EZ894" s="94"/>
      <c r="FA894" s="94"/>
      <c r="FB894" s="94"/>
      <c r="FC894" s="94"/>
      <c r="FD894" s="94"/>
      <c r="FE894" s="94"/>
      <c r="FF894" s="94"/>
      <c r="FG894" s="94"/>
      <c r="FH894" s="94"/>
      <c r="FI894" s="94"/>
      <c r="FJ894" s="94"/>
      <c r="FK894" s="94"/>
      <c r="FL894" s="94"/>
      <c r="FM894" s="94"/>
      <c r="FN894" s="94"/>
      <c r="FO894" s="94"/>
      <c r="FP894" s="94"/>
      <c r="FQ894" s="94"/>
      <c r="FR894" s="94"/>
      <c r="FS894" s="94"/>
      <c r="FT894" s="94"/>
      <c r="FU894" s="94"/>
      <c r="FV894" s="94"/>
      <c r="FW894" s="94"/>
      <c r="FX894" s="94"/>
      <c r="FY894" s="94"/>
      <c r="FZ894" s="94"/>
      <c r="GA894" s="94"/>
      <c r="GB894" s="94"/>
      <c r="GC894" s="94"/>
      <c r="GD894" s="94"/>
      <c r="GE894" s="94"/>
      <c r="GF894" s="94"/>
      <c r="GG894" s="94"/>
      <c r="GH894" s="94"/>
      <c r="GI894" s="94"/>
      <c r="GJ894" s="94"/>
      <c r="GK894" s="94"/>
      <c r="GL894" s="94"/>
      <c r="GM894" s="94"/>
      <c r="GN894" s="94"/>
      <c r="GO894" s="94"/>
      <c r="GP894" s="94"/>
      <c r="GQ894" s="94"/>
      <c r="GR894" s="94"/>
      <c r="GS894" s="94"/>
      <c r="GT894" s="94"/>
      <c r="GU894" s="94"/>
      <c r="GV894" s="94"/>
      <c r="GW894" s="94"/>
      <c r="GX894" s="94"/>
      <c r="GY894" s="94"/>
      <c r="GZ894" s="94"/>
      <c r="HA894" s="1"/>
      <c r="HB894" s="1"/>
    </row>
    <row r="895" spans="1:210" s="23" customFormat="1" ht="12.6" thickBot="1">
      <c r="A895" s="19"/>
      <c r="B895" s="244" t="s">
        <v>207</v>
      </c>
      <c r="C895" s="19"/>
      <c r="D895" s="19"/>
      <c r="E895" s="269"/>
      <c r="F895" s="52"/>
      <c r="G895" s="385" t="s">
        <v>6</v>
      </c>
      <c r="H895" s="386"/>
      <c r="I895" s="387" t="s">
        <v>219</v>
      </c>
      <c r="J895" s="386"/>
      <c r="K895" s="386"/>
      <c r="L895" s="386"/>
      <c r="M895" s="378" t="s">
        <v>6</v>
      </c>
      <c r="N895" s="388" t="s">
        <v>218</v>
      </c>
      <c r="O895" s="19"/>
      <c r="P895" s="20"/>
      <c r="Q895" s="19"/>
      <c r="R895" s="19"/>
      <c r="S895" s="19"/>
      <c r="T895" s="19"/>
      <c r="U895" s="19"/>
      <c r="V895" s="19"/>
      <c r="W895" s="21"/>
      <c r="X895" s="22"/>
      <c r="Y895" s="47"/>
      <c r="Z895" s="96"/>
      <c r="AA895" s="97"/>
      <c r="AB895" s="97"/>
      <c r="AC895" s="97"/>
      <c r="AD895" s="97"/>
      <c r="AE895" s="97"/>
      <c r="AF895" s="97"/>
      <c r="AG895" s="97"/>
      <c r="AH895" s="97"/>
      <c r="AI895" s="97"/>
      <c r="AJ895" s="97"/>
      <c r="AK895" s="97"/>
      <c r="AL895" s="97"/>
      <c r="AM895" s="97"/>
      <c r="AN895" s="97"/>
      <c r="AO895" s="97"/>
      <c r="AP895" s="97"/>
      <c r="AQ895" s="97"/>
      <c r="AR895" s="97"/>
      <c r="AS895" s="97"/>
      <c r="AT895" s="97"/>
      <c r="AU895" s="97"/>
      <c r="AV895" s="97"/>
      <c r="AW895" s="97"/>
      <c r="AX895" s="97"/>
      <c r="AY895" s="97"/>
      <c r="AZ895" s="97"/>
      <c r="BA895" s="97"/>
      <c r="BB895" s="97"/>
      <c r="BC895" s="97"/>
      <c r="BD895" s="97"/>
      <c r="BE895" s="97"/>
      <c r="BF895" s="97"/>
      <c r="BG895" s="97"/>
      <c r="BH895" s="97"/>
      <c r="BI895" s="97"/>
      <c r="BJ895" s="97"/>
      <c r="BK895" s="97"/>
      <c r="BL895" s="97"/>
      <c r="BM895" s="97"/>
      <c r="BN895" s="97"/>
      <c r="BO895" s="97"/>
      <c r="BP895" s="97"/>
      <c r="BQ895" s="97"/>
      <c r="BR895" s="97"/>
      <c r="BS895" s="97"/>
      <c r="BT895" s="97"/>
      <c r="BU895" s="97"/>
      <c r="BV895" s="97"/>
      <c r="BW895" s="97"/>
      <c r="BX895" s="97"/>
      <c r="BY895" s="97"/>
      <c r="BZ895" s="97"/>
      <c r="CA895" s="97"/>
      <c r="CB895" s="97"/>
      <c r="CC895" s="97"/>
      <c r="CD895" s="97"/>
      <c r="CE895" s="97"/>
      <c r="CF895" s="97"/>
      <c r="CG895" s="97"/>
      <c r="CH895" s="97"/>
      <c r="CI895" s="97"/>
      <c r="CJ895" s="97"/>
      <c r="CK895" s="97"/>
      <c r="CL895" s="97"/>
      <c r="CM895" s="97"/>
      <c r="CN895" s="97"/>
      <c r="CO895" s="97"/>
      <c r="CP895" s="97"/>
      <c r="CQ895" s="97"/>
      <c r="CR895" s="97"/>
      <c r="CS895" s="97"/>
      <c r="CT895" s="97"/>
      <c r="CU895" s="97"/>
      <c r="CV895" s="97"/>
      <c r="CW895" s="97"/>
      <c r="CX895" s="97"/>
      <c r="CY895" s="97"/>
      <c r="CZ895" s="97"/>
      <c r="DA895" s="97"/>
      <c r="DB895" s="97"/>
      <c r="DC895" s="97"/>
      <c r="DD895" s="97"/>
      <c r="DE895" s="97"/>
      <c r="DF895" s="97"/>
      <c r="DG895" s="97"/>
      <c r="DH895" s="97"/>
      <c r="DI895" s="97"/>
      <c r="DJ895" s="97"/>
      <c r="DK895" s="97"/>
      <c r="DL895" s="97"/>
      <c r="DM895" s="97"/>
      <c r="DN895" s="97"/>
      <c r="DO895" s="97"/>
      <c r="DP895" s="97"/>
      <c r="DQ895" s="97"/>
      <c r="DR895" s="97"/>
      <c r="DS895" s="97"/>
      <c r="DT895" s="97"/>
      <c r="DU895" s="97"/>
      <c r="DV895" s="97"/>
      <c r="DW895" s="97"/>
      <c r="DX895" s="97"/>
      <c r="DY895" s="97"/>
      <c r="DZ895" s="97"/>
      <c r="EA895" s="97"/>
      <c r="EB895" s="97"/>
      <c r="EC895" s="97"/>
      <c r="ED895" s="97"/>
      <c r="EE895" s="97"/>
      <c r="EF895" s="97"/>
      <c r="EG895" s="97"/>
      <c r="EH895" s="97"/>
      <c r="EI895" s="97"/>
      <c r="EJ895" s="97"/>
      <c r="EK895" s="97"/>
      <c r="EL895" s="97"/>
      <c r="EM895" s="97"/>
      <c r="EN895" s="97"/>
      <c r="EO895" s="97"/>
      <c r="EP895" s="97"/>
      <c r="EQ895" s="97"/>
      <c r="ER895" s="97"/>
      <c r="ES895" s="97"/>
      <c r="ET895" s="97"/>
      <c r="EU895" s="97"/>
      <c r="EV895" s="97"/>
      <c r="EW895" s="97"/>
      <c r="EX895" s="97"/>
      <c r="EY895" s="97"/>
      <c r="EZ895" s="97"/>
      <c r="FA895" s="97"/>
      <c r="FB895" s="97"/>
      <c r="FC895" s="97"/>
      <c r="FD895" s="97"/>
      <c r="FE895" s="97"/>
      <c r="FF895" s="97"/>
      <c r="FG895" s="97"/>
      <c r="FH895" s="97"/>
      <c r="FI895" s="97"/>
      <c r="FJ895" s="97"/>
      <c r="FK895" s="97"/>
      <c r="FL895" s="97"/>
      <c r="FM895" s="97"/>
      <c r="FN895" s="97"/>
      <c r="FO895" s="97"/>
      <c r="FP895" s="97"/>
      <c r="FQ895" s="97"/>
      <c r="FR895" s="97"/>
      <c r="FS895" s="97"/>
      <c r="FT895" s="97"/>
      <c r="FU895" s="97"/>
      <c r="FV895" s="97"/>
      <c r="FW895" s="97"/>
      <c r="FX895" s="97"/>
      <c r="FY895" s="97"/>
      <c r="FZ895" s="97"/>
      <c r="GA895" s="97"/>
      <c r="GB895" s="97"/>
      <c r="GC895" s="97"/>
      <c r="GD895" s="97"/>
      <c r="GE895" s="97"/>
      <c r="GF895" s="97"/>
      <c r="GG895" s="97"/>
      <c r="GH895" s="97"/>
      <c r="GI895" s="97"/>
      <c r="GJ895" s="97"/>
      <c r="GK895" s="97"/>
      <c r="GL895" s="97"/>
      <c r="GM895" s="97"/>
      <c r="GN895" s="97"/>
      <c r="GO895" s="97"/>
      <c r="GP895" s="97"/>
      <c r="GQ895" s="97"/>
      <c r="GR895" s="97"/>
      <c r="GS895" s="97"/>
      <c r="GT895" s="97"/>
      <c r="GU895" s="97"/>
      <c r="GV895" s="97"/>
      <c r="GW895" s="97"/>
      <c r="GX895" s="97"/>
      <c r="GY895" s="97"/>
      <c r="GZ895" s="97"/>
      <c r="HA895" s="19"/>
      <c r="HB895" s="19"/>
    </row>
    <row r="896" spans="1:210" ht="4.2" customHeight="1" thickTop="1">
      <c r="A896" s="1"/>
      <c r="B896" s="1"/>
      <c r="C896" s="1"/>
      <c r="D896" s="1"/>
      <c r="E896" s="263"/>
      <c r="F896" s="48"/>
      <c r="G896" s="384"/>
      <c r="H896" s="380"/>
      <c r="I896" s="380"/>
      <c r="J896" s="380"/>
      <c r="K896" s="380"/>
      <c r="L896" s="380"/>
      <c r="M896" s="381"/>
      <c r="N896" s="389"/>
      <c r="O896" s="1"/>
      <c r="P896" s="5"/>
      <c r="Q896" s="1"/>
      <c r="R896" s="1"/>
      <c r="S896" s="5"/>
      <c r="T896" s="7"/>
      <c r="U896" s="24"/>
      <c r="V896" s="1"/>
      <c r="W896" s="12"/>
      <c r="X896" s="10"/>
      <c r="Y896" s="46"/>
      <c r="Z896" s="93"/>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4"/>
      <c r="BB896" s="94"/>
      <c r="BC896" s="94"/>
      <c r="BD896" s="94"/>
      <c r="BE896" s="94"/>
      <c r="BF896" s="94"/>
      <c r="BG896" s="94"/>
      <c r="BH896" s="94"/>
      <c r="BI896" s="94"/>
      <c r="BJ896" s="94"/>
      <c r="BK896" s="94"/>
      <c r="BL896" s="94"/>
      <c r="BM896" s="94"/>
      <c r="BN896" s="94"/>
      <c r="BO896" s="94"/>
      <c r="BP896" s="94"/>
      <c r="BQ896" s="94"/>
      <c r="BR896" s="94"/>
      <c r="BS896" s="94"/>
      <c r="BT896" s="94"/>
      <c r="BU896" s="94"/>
      <c r="BV896" s="94"/>
      <c r="BW896" s="94"/>
      <c r="BX896" s="94"/>
      <c r="BY896" s="94"/>
      <c r="BZ896" s="94"/>
      <c r="CA896" s="94"/>
      <c r="CB896" s="94"/>
      <c r="CC896" s="94"/>
      <c r="CD896" s="94"/>
      <c r="CE896" s="94"/>
      <c r="CF896" s="94"/>
      <c r="CG896" s="94"/>
      <c r="CH896" s="94"/>
      <c r="CI896" s="94"/>
      <c r="CJ896" s="94"/>
      <c r="CK896" s="94"/>
      <c r="CL896" s="94"/>
      <c r="CM896" s="94"/>
      <c r="CN896" s="94"/>
      <c r="CO896" s="94"/>
      <c r="CP896" s="94"/>
      <c r="CQ896" s="94"/>
      <c r="CR896" s="94"/>
      <c r="CS896" s="94"/>
      <c r="CT896" s="94"/>
      <c r="CU896" s="94"/>
      <c r="CV896" s="94"/>
      <c r="CW896" s="94"/>
      <c r="CX896" s="94"/>
      <c r="CY896" s="94"/>
      <c r="CZ896" s="94"/>
      <c r="DA896" s="94"/>
      <c r="DB896" s="94"/>
      <c r="DC896" s="94"/>
      <c r="DD896" s="94"/>
      <c r="DE896" s="94"/>
      <c r="DF896" s="94"/>
      <c r="DG896" s="94"/>
      <c r="DH896" s="94"/>
      <c r="DI896" s="94"/>
      <c r="DJ896" s="94"/>
      <c r="DK896" s="94"/>
      <c r="DL896" s="94"/>
      <c r="DM896" s="94"/>
      <c r="DN896" s="94"/>
      <c r="DO896" s="94"/>
      <c r="DP896" s="94"/>
      <c r="DQ896" s="94"/>
      <c r="DR896" s="94"/>
      <c r="DS896" s="94"/>
      <c r="DT896" s="94"/>
      <c r="DU896" s="94"/>
      <c r="DV896" s="94"/>
      <c r="DW896" s="94"/>
      <c r="DX896" s="94"/>
      <c r="DY896" s="94"/>
      <c r="DZ896" s="94"/>
      <c r="EA896" s="94"/>
      <c r="EB896" s="94"/>
      <c r="EC896" s="94"/>
      <c r="ED896" s="94"/>
      <c r="EE896" s="94"/>
      <c r="EF896" s="94"/>
      <c r="EG896" s="94"/>
      <c r="EH896" s="94"/>
      <c r="EI896" s="94"/>
      <c r="EJ896" s="94"/>
      <c r="EK896" s="94"/>
      <c r="EL896" s="94"/>
      <c r="EM896" s="94"/>
      <c r="EN896" s="94"/>
      <c r="EO896" s="94"/>
      <c r="EP896" s="94"/>
      <c r="EQ896" s="94"/>
      <c r="ER896" s="94"/>
      <c r="ES896" s="94"/>
      <c r="ET896" s="94"/>
      <c r="EU896" s="94"/>
      <c r="EV896" s="94"/>
      <c r="EW896" s="94"/>
      <c r="EX896" s="94"/>
      <c r="EY896" s="94"/>
      <c r="EZ896" s="94"/>
      <c r="FA896" s="94"/>
      <c r="FB896" s="94"/>
      <c r="FC896" s="94"/>
      <c r="FD896" s="94"/>
      <c r="FE896" s="94"/>
      <c r="FF896" s="94"/>
      <c r="FG896" s="94"/>
      <c r="FH896" s="94"/>
      <c r="FI896" s="94"/>
      <c r="FJ896" s="94"/>
      <c r="FK896" s="94"/>
      <c r="FL896" s="94"/>
      <c r="FM896" s="94"/>
      <c r="FN896" s="94"/>
      <c r="FO896" s="94"/>
      <c r="FP896" s="94"/>
      <c r="FQ896" s="94"/>
      <c r="FR896" s="94"/>
      <c r="FS896" s="94"/>
      <c r="FT896" s="94"/>
      <c r="FU896" s="94"/>
      <c r="FV896" s="94"/>
      <c r="FW896" s="94"/>
      <c r="FX896" s="94"/>
      <c r="FY896" s="94"/>
      <c r="FZ896" s="94"/>
      <c r="GA896" s="94"/>
      <c r="GB896" s="94"/>
      <c r="GC896" s="94"/>
      <c r="GD896" s="94"/>
      <c r="GE896" s="94"/>
      <c r="GF896" s="94"/>
      <c r="GG896" s="94"/>
      <c r="GH896" s="94"/>
      <c r="GI896" s="94"/>
      <c r="GJ896" s="94"/>
      <c r="GK896" s="94"/>
      <c r="GL896" s="94"/>
      <c r="GM896" s="94"/>
      <c r="GN896" s="94"/>
      <c r="GO896" s="94"/>
      <c r="GP896" s="94"/>
      <c r="GQ896" s="94"/>
      <c r="GR896" s="94"/>
      <c r="GS896" s="94"/>
      <c r="GT896" s="94"/>
      <c r="GU896" s="94"/>
      <c r="GV896" s="94"/>
      <c r="GW896" s="94"/>
      <c r="GX896" s="94"/>
      <c r="GY896" s="94"/>
      <c r="GZ896" s="94"/>
      <c r="HA896" s="1"/>
      <c r="HB896" s="1"/>
    </row>
    <row r="897" spans="1:210" ht="4.2" customHeight="1">
      <c r="A897" s="1"/>
      <c r="B897" s="1"/>
      <c r="C897" s="1"/>
      <c r="D897" s="1"/>
      <c r="E897" s="263"/>
      <c r="F897" s="48"/>
      <c r="G897" s="231"/>
      <c r="H897" s="1"/>
      <c r="I897" s="1"/>
      <c r="J897" s="1"/>
      <c r="K897" s="1"/>
      <c r="L897" s="1"/>
      <c r="M897" s="5"/>
      <c r="N897" s="1"/>
      <c r="O897" s="1"/>
      <c r="P897" s="5"/>
      <c r="Q897" s="1"/>
      <c r="R897" s="1"/>
      <c r="S897" s="5"/>
      <c r="T897" s="7"/>
      <c r="U897" s="24"/>
      <c r="V897" s="1"/>
      <c r="W897" s="12"/>
      <c r="X897" s="10"/>
      <c r="Y897" s="46"/>
      <c r="Z897" s="93"/>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94"/>
      <c r="CD897" s="94"/>
      <c r="CE897" s="94"/>
      <c r="CF897" s="94"/>
      <c r="CG897" s="94"/>
      <c r="CH897" s="94"/>
      <c r="CI897" s="94"/>
      <c r="CJ897" s="94"/>
      <c r="CK897" s="94"/>
      <c r="CL897" s="94"/>
      <c r="CM897" s="94"/>
      <c r="CN897" s="94"/>
      <c r="CO897" s="94"/>
      <c r="CP897" s="94"/>
      <c r="CQ897" s="94"/>
      <c r="CR897" s="94"/>
      <c r="CS897" s="94"/>
      <c r="CT897" s="94"/>
      <c r="CU897" s="94"/>
      <c r="CV897" s="94"/>
      <c r="CW897" s="94"/>
      <c r="CX897" s="94"/>
      <c r="CY897" s="94"/>
      <c r="CZ897" s="94"/>
      <c r="DA897" s="94"/>
      <c r="DB897" s="94"/>
      <c r="DC897" s="94"/>
      <c r="DD897" s="94"/>
      <c r="DE897" s="94"/>
      <c r="DF897" s="94"/>
      <c r="DG897" s="94"/>
      <c r="DH897" s="94"/>
      <c r="DI897" s="94"/>
      <c r="DJ897" s="94"/>
      <c r="DK897" s="94"/>
      <c r="DL897" s="94"/>
      <c r="DM897" s="94"/>
      <c r="DN897" s="94"/>
      <c r="DO897" s="94"/>
      <c r="DP897" s="94"/>
      <c r="DQ897" s="94"/>
      <c r="DR897" s="94"/>
      <c r="DS897" s="94"/>
      <c r="DT897" s="94"/>
      <c r="DU897" s="94"/>
      <c r="DV897" s="94"/>
      <c r="DW897" s="94"/>
      <c r="DX897" s="94"/>
      <c r="DY897" s="94"/>
      <c r="DZ897" s="94"/>
      <c r="EA897" s="94"/>
      <c r="EB897" s="94"/>
      <c r="EC897" s="94"/>
      <c r="ED897" s="94"/>
      <c r="EE897" s="94"/>
      <c r="EF897" s="94"/>
      <c r="EG897" s="94"/>
      <c r="EH897" s="94"/>
      <c r="EI897" s="94"/>
      <c r="EJ897" s="94"/>
      <c r="EK897" s="94"/>
      <c r="EL897" s="94"/>
      <c r="EM897" s="94"/>
      <c r="EN897" s="94"/>
      <c r="EO897" s="94"/>
      <c r="EP897" s="94"/>
      <c r="EQ897" s="94"/>
      <c r="ER897" s="94"/>
      <c r="ES897" s="94"/>
      <c r="ET897" s="94"/>
      <c r="EU897" s="94"/>
      <c r="EV897" s="94"/>
      <c r="EW897" s="94"/>
      <c r="EX897" s="94"/>
      <c r="EY897" s="94"/>
      <c r="EZ897" s="94"/>
      <c r="FA897" s="94"/>
      <c r="FB897" s="94"/>
      <c r="FC897" s="94"/>
      <c r="FD897" s="94"/>
      <c r="FE897" s="94"/>
      <c r="FF897" s="94"/>
      <c r="FG897" s="94"/>
      <c r="FH897" s="94"/>
      <c r="FI897" s="94"/>
      <c r="FJ897" s="94"/>
      <c r="FK897" s="94"/>
      <c r="FL897" s="94"/>
      <c r="FM897" s="94"/>
      <c r="FN897" s="94"/>
      <c r="FO897" s="94"/>
      <c r="FP897" s="94"/>
      <c r="FQ897" s="94"/>
      <c r="FR897" s="94"/>
      <c r="FS897" s="94"/>
      <c r="FT897" s="94"/>
      <c r="FU897" s="94"/>
      <c r="FV897" s="94"/>
      <c r="FW897" s="94"/>
      <c r="FX897" s="94"/>
      <c r="FY897" s="94"/>
      <c r="FZ897" s="94"/>
      <c r="GA897" s="94"/>
      <c r="GB897" s="94"/>
      <c r="GC897" s="94"/>
      <c r="GD897" s="94"/>
      <c r="GE897" s="94"/>
      <c r="GF897" s="94"/>
      <c r="GG897" s="94"/>
      <c r="GH897" s="94"/>
      <c r="GI897" s="94"/>
      <c r="GJ897" s="94"/>
      <c r="GK897" s="94"/>
      <c r="GL897" s="94"/>
      <c r="GM897" s="94"/>
      <c r="GN897" s="94"/>
      <c r="GO897" s="94"/>
      <c r="GP897" s="94"/>
      <c r="GQ897" s="94"/>
      <c r="GR897" s="94"/>
      <c r="GS897" s="94"/>
      <c r="GT897" s="94"/>
      <c r="GU897" s="94"/>
      <c r="GV897" s="94"/>
      <c r="GW897" s="94"/>
      <c r="GX897" s="94"/>
      <c r="GY897" s="94"/>
      <c r="GZ897" s="94"/>
      <c r="HA897" s="1"/>
      <c r="HB897" s="1"/>
    </row>
    <row r="898" spans="1:210" s="4" customFormat="1">
      <c r="A898" s="3"/>
      <c r="B898" s="259" t="s">
        <v>159</v>
      </c>
      <c r="C898" s="3"/>
      <c r="D898" s="3"/>
      <c r="E898" s="9"/>
      <c r="F898" s="51"/>
      <c r="G898" s="232"/>
      <c r="H898" s="13" t="str">
        <f>B898&amp;N895</f>
        <v>Учет - Соцсборы с ФОТ</v>
      </c>
      <c r="I898" s="13"/>
      <c r="J898" s="3"/>
      <c r="K898" s="3"/>
      <c r="L898" s="3"/>
      <c r="M898" s="5"/>
      <c r="N898" s="36" t="str">
        <f>Главная!$Y$8</f>
        <v>итого</v>
      </c>
      <c r="O898" s="36"/>
      <c r="P898" s="5"/>
      <c r="Q898" s="36" t="s">
        <v>26</v>
      </c>
      <c r="R898" s="36"/>
      <c r="S898" s="20" t="s">
        <v>6</v>
      </c>
      <c r="T898" s="308" t="s">
        <v>106</v>
      </c>
      <c r="U898" s="24" t="s">
        <v>7</v>
      </c>
      <c r="V898" s="36"/>
      <c r="W898" s="38">
        <f>SUM($Y898:$HA898)</f>
        <v>0</v>
      </c>
      <c r="X898" s="38"/>
      <c r="Y898" s="46"/>
      <c r="Z898" s="99"/>
      <c r="AA898" s="100">
        <f>IF(AA$8="",0,(AA833+AA887)*IF(Главная!$N$19=справочники!$N$15,IF(AA$1&lt;=справочники!$Y$16*12,справочники!$AE$16,IF(AA$1&lt;=справочники!$Y$17*12,справочники!$AE$17,IF(AA$1&lt;=справочники!$Y$18*12,справочники!$AE$18,справочники!$AE$9))),справочники!$AE$9))</f>
        <v>0</v>
      </c>
      <c r="AB898" s="100">
        <f>IF(AB$8="",0,(AB833+AB887)*IF(Главная!$N$19=справочники!$N$15,IF(AB$1&lt;=справочники!$Y$16*12,справочники!$AE$16,IF(AB$1&lt;=справочники!$Y$17*12,справочники!$AE$17,IF(AB$1&lt;=справочники!$Y$18*12,справочники!$AE$18,справочники!$AE$9))),справочники!$AE$9))</f>
        <v>0</v>
      </c>
      <c r="AC898" s="100">
        <f>IF(AC$8="",0,(AC833+AC887)*IF(Главная!$N$19=справочники!$N$15,IF(AC$1&lt;=справочники!$Y$16*12,справочники!$AE$16,IF(AC$1&lt;=справочники!$Y$17*12,справочники!$AE$17,IF(AC$1&lt;=справочники!$Y$18*12,справочники!$AE$18,справочники!$AE$9))),справочники!$AE$9))</f>
        <v>0</v>
      </c>
      <c r="AD898" s="100">
        <f>IF(AD$8="",0,(AD833+AD887)*IF(Главная!$N$19=справочники!$N$15,IF(AD$1&lt;=справочники!$Y$16*12,справочники!$AE$16,IF(AD$1&lt;=справочники!$Y$17*12,справочники!$AE$17,IF(AD$1&lt;=справочники!$Y$18*12,справочники!$AE$18,справочники!$AE$9))),справочники!$AE$9))</f>
        <v>0</v>
      </c>
      <c r="AE898" s="100">
        <f>IF(AE$8="",0,(AE833+AE887)*IF(Главная!$N$19=справочники!$N$15,IF(AE$1&lt;=справочники!$Y$16*12,справочники!$AE$16,IF(AE$1&lt;=справочники!$Y$17*12,справочники!$AE$17,IF(AE$1&lt;=справочники!$Y$18*12,справочники!$AE$18,справочники!$AE$9))),справочники!$AE$9))</f>
        <v>0</v>
      </c>
      <c r="AF898" s="100">
        <f>IF(AF$8="",0,(AF833+AF887)*IF(Главная!$N$19=справочники!$N$15,IF(AF$1&lt;=справочники!$Y$16*12,справочники!$AE$16,IF(AF$1&lt;=справочники!$Y$17*12,справочники!$AE$17,IF(AF$1&lt;=справочники!$Y$18*12,справочники!$AE$18,справочники!$AE$9))),справочники!$AE$9))</f>
        <v>0</v>
      </c>
      <c r="AG898" s="100">
        <f>IF(AG$8="",0,(AG833+AG887)*IF(Главная!$N$19=справочники!$N$15,IF(AG$1&lt;=справочники!$Y$16*12,справочники!$AE$16,IF(AG$1&lt;=справочники!$Y$17*12,справочники!$AE$17,IF(AG$1&lt;=справочники!$Y$18*12,справочники!$AE$18,справочники!$AE$9))),справочники!$AE$9))</f>
        <v>0</v>
      </c>
      <c r="AH898" s="100">
        <f>IF(AH$8="",0,(AH833+AH887)*IF(Главная!$N$19=справочники!$N$15,IF(AH$1&lt;=справочники!$Y$16*12,справочники!$AE$16,IF(AH$1&lt;=справочники!$Y$17*12,справочники!$AE$17,IF(AH$1&lt;=справочники!$Y$18*12,справочники!$AE$18,справочники!$AE$9))),справочники!$AE$9))</f>
        <v>0</v>
      </c>
      <c r="AI898" s="100">
        <f>IF(AI$8="",0,(AI833+AI887)*IF(Главная!$N$19=справочники!$N$15,IF(AI$1&lt;=справочники!$Y$16*12,справочники!$AE$16,IF(AI$1&lt;=справочники!$Y$17*12,справочники!$AE$17,IF(AI$1&lt;=справочники!$Y$18*12,справочники!$AE$18,справочники!$AE$9))),справочники!$AE$9))</f>
        <v>0</v>
      </c>
      <c r="AJ898" s="100">
        <f>IF(AJ$8="",0,(AJ833+AJ887)*IF(Главная!$N$19=справочники!$N$15,IF(AJ$1&lt;=справочники!$Y$16*12,справочники!$AE$16,IF(AJ$1&lt;=справочники!$Y$17*12,справочники!$AE$17,IF(AJ$1&lt;=справочники!$Y$18*12,справочники!$AE$18,справочники!$AE$9))),справочники!$AE$9))</f>
        <v>0</v>
      </c>
      <c r="AK898" s="100">
        <f>IF(AK$8="",0,(AK833+AK887)*IF(Главная!$N$19=справочники!$N$15,IF(AK$1&lt;=справочники!$Y$16*12,справочники!$AE$16,IF(AK$1&lt;=справочники!$Y$17*12,справочники!$AE$17,IF(AK$1&lt;=справочники!$Y$18*12,справочники!$AE$18,справочники!$AE$9))),справочники!$AE$9))</f>
        <v>0</v>
      </c>
      <c r="AL898" s="100">
        <f>IF(AL$8="",0,(AL833+AL887)*IF(Главная!$N$19=справочники!$N$15,IF(AL$1&lt;=справочники!$Y$16*12,справочники!$AE$16,IF(AL$1&lt;=справочники!$Y$17*12,справочники!$AE$17,IF(AL$1&lt;=справочники!$Y$18*12,справочники!$AE$18,справочники!$AE$9))),справочники!$AE$9))</f>
        <v>0</v>
      </c>
      <c r="AM898" s="100">
        <f>IF(AM$8="",0,(AM833+AM887)*IF(Главная!$N$19=справочники!$N$15,IF(AM$1&lt;=справочники!$Y$16*12,справочники!$AE$16,IF(AM$1&lt;=справочники!$Y$17*12,справочники!$AE$17,IF(AM$1&lt;=справочники!$Y$18*12,справочники!$AE$18,справочники!$AE$9))),справочники!$AE$9))</f>
        <v>0</v>
      </c>
      <c r="AN898" s="100">
        <f>IF(AN$8="",0,(AN833+AN887)*IF(Главная!$N$19=справочники!$N$15,IF(AN$1&lt;=справочники!$Y$16*12,справочники!$AE$16,IF(AN$1&lt;=справочники!$Y$17*12,справочники!$AE$17,IF(AN$1&lt;=справочники!$Y$18*12,справочники!$AE$18,справочники!$AE$9))),справочники!$AE$9))</f>
        <v>0</v>
      </c>
      <c r="AO898" s="100">
        <f>IF(AO$8="",0,(AO833+AO887)*IF(Главная!$N$19=справочники!$N$15,IF(AO$1&lt;=справочники!$Y$16*12,справочники!$AE$16,IF(AO$1&lt;=справочники!$Y$17*12,справочники!$AE$17,IF(AO$1&lt;=справочники!$Y$18*12,справочники!$AE$18,справочники!$AE$9))),справочники!$AE$9))</f>
        <v>0</v>
      </c>
      <c r="AP898" s="100">
        <f>IF(AP$8="",0,(AP833+AP887)*IF(Главная!$N$19=справочники!$N$15,IF(AP$1&lt;=справочники!$Y$16*12,справочники!$AE$16,IF(AP$1&lt;=справочники!$Y$17*12,справочники!$AE$17,IF(AP$1&lt;=справочники!$Y$18*12,справочники!$AE$18,справочники!$AE$9))),справочники!$AE$9))</f>
        <v>0</v>
      </c>
      <c r="AQ898" s="100">
        <f>IF(AQ$8="",0,(AQ833+AQ887)*IF(Главная!$N$19=справочники!$N$15,IF(AQ$1&lt;=справочники!$Y$16*12,справочники!$AE$16,IF(AQ$1&lt;=справочники!$Y$17*12,справочники!$AE$17,IF(AQ$1&lt;=справочники!$Y$18*12,справочники!$AE$18,справочники!$AE$9))),справочники!$AE$9))</f>
        <v>0</v>
      </c>
      <c r="AR898" s="100">
        <f>IF(AR$8="",0,(AR833+AR887)*IF(Главная!$N$19=справочники!$N$15,IF(AR$1&lt;=справочники!$Y$16*12,справочники!$AE$16,IF(AR$1&lt;=справочники!$Y$17*12,справочники!$AE$17,IF(AR$1&lt;=справочники!$Y$18*12,справочники!$AE$18,справочники!$AE$9))),справочники!$AE$9))</f>
        <v>0</v>
      </c>
      <c r="AS898" s="100">
        <f>IF(AS$8="",0,(AS833+AS887)*IF(Главная!$N$19=справочники!$N$15,IF(AS$1&lt;=справочники!$Y$16*12,справочники!$AE$16,IF(AS$1&lt;=справочники!$Y$17*12,справочники!$AE$17,IF(AS$1&lt;=справочники!$Y$18*12,справочники!$AE$18,справочники!$AE$9))),справочники!$AE$9))</f>
        <v>0</v>
      </c>
      <c r="AT898" s="100">
        <f>IF(AT$8="",0,(AT833+AT887)*IF(Главная!$N$19=справочники!$N$15,IF(AT$1&lt;=справочники!$Y$16*12,справочники!$AE$16,IF(AT$1&lt;=справочники!$Y$17*12,справочники!$AE$17,IF(AT$1&lt;=справочники!$Y$18*12,справочники!$AE$18,справочники!$AE$9))),справочники!$AE$9))</f>
        <v>0</v>
      </c>
      <c r="AU898" s="100">
        <f>IF(AU$8="",0,(AU833+AU887)*IF(Главная!$N$19=справочники!$N$15,IF(AU$1&lt;=справочники!$Y$16*12,справочники!$AE$16,IF(AU$1&lt;=справочники!$Y$17*12,справочники!$AE$17,IF(AU$1&lt;=справочники!$Y$18*12,справочники!$AE$18,справочники!$AE$9))),справочники!$AE$9))</f>
        <v>0</v>
      </c>
      <c r="AV898" s="100">
        <f>IF(AV$8="",0,(AV833+AV887)*IF(Главная!$N$19=справочники!$N$15,IF(AV$1&lt;=справочники!$Y$16*12,справочники!$AE$16,IF(AV$1&lt;=справочники!$Y$17*12,справочники!$AE$17,IF(AV$1&lt;=справочники!$Y$18*12,справочники!$AE$18,справочники!$AE$9))),справочники!$AE$9))</f>
        <v>0</v>
      </c>
      <c r="AW898" s="100">
        <f>IF(AW$8="",0,(AW833+AW887)*IF(Главная!$N$19=справочники!$N$15,IF(AW$1&lt;=справочники!$Y$16*12,справочники!$AE$16,IF(AW$1&lt;=справочники!$Y$17*12,справочники!$AE$17,IF(AW$1&lt;=справочники!$Y$18*12,справочники!$AE$18,справочники!$AE$9))),справочники!$AE$9))</f>
        <v>0</v>
      </c>
      <c r="AX898" s="100">
        <f>IF(AX$8="",0,(AX833+AX887)*IF(Главная!$N$19=справочники!$N$15,IF(AX$1&lt;=справочники!$Y$16*12,справочники!$AE$16,IF(AX$1&lt;=справочники!$Y$17*12,справочники!$AE$17,IF(AX$1&lt;=справочники!$Y$18*12,справочники!$AE$18,справочники!$AE$9))),справочники!$AE$9))</f>
        <v>0</v>
      </c>
      <c r="AY898" s="100">
        <f>IF(AY$8="",0,(AY833+AY887)*IF(Главная!$N$19=справочники!$N$15,IF(AY$1&lt;=справочники!$Y$16*12,справочники!$AE$16,IF(AY$1&lt;=справочники!$Y$17*12,справочники!$AE$17,IF(AY$1&lt;=справочники!$Y$18*12,справочники!$AE$18,справочники!$AE$9))),справочники!$AE$9))</f>
        <v>0</v>
      </c>
      <c r="AZ898" s="100">
        <f>IF(AZ$8="",0,(AZ833+AZ887)*IF(Главная!$N$19=справочники!$N$15,IF(AZ$1&lt;=справочники!$Y$16*12,справочники!$AE$16,IF(AZ$1&lt;=справочники!$Y$17*12,справочники!$AE$17,IF(AZ$1&lt;=справочники!$Y$18*12,справочники!$AE$18,справочники!$AE$9))),справочники!$AE$9))</f>
        <v>0</v>
      </c>
      <c r="BA898" s="100">
        <f>IF(BA$8="",0,(BA833+BA887)*IF(Главная!$N$19=справочники!$N$15,IF(BA$1&lt;=справочники!$Y$16*12,справочники!$AE$16,IF(BA$1&lt;=справочники!$Y$17*12,справочники!$AE$17,IF(BA$1&lt;=справочники!$Y$18*12,справочники!$AE$18,справочники!$AE$9))),справочники!$AE$9))</f>
        <v>0</v>
      </c>
      <c r="BB898" s="100">
        <f>IF(BB$8="",0,(BB833+BB887)*IF(Главная!$N$19=справочники!$N$15,IF(BB$1&lt;=справочники!$Y$16*12,справочники!$AE$16,IF(BB$1&lt;=справочники!$Y$17*12,справочники!$AE$17,IF(BB$1&lt;=справочники!$Y$18*12,справочники!$AE$18,справочники!$AE$9))),справочники!$AE$9))</f>
        <v>0</v>
      </c>
      <c r="BC898" s="100">
        <f>IF(BC$8="",0,(BC833+BC887)*IF(Главная!$N$19=справочники!$N$15,IF(BC$1&lt;=справочники!$Y$16*12,справочники!$AE$16,IF(BC$1&lt;=справочники!$Y$17*12,справочники!$AE$17,IF(BC$1&lt;=справочники!$Y$18*12,справочники!$AE$18,справочники!$AE$9))),справочники!$AE$9))</f>
        <v>0</v>
      </c>
      <c r="BD898" s="100">
        <f>IF(BD$8="",0,(BD833+BD887)*IF(Главная!$N$19=справочники!$N$15,IF(BD$1&lt;=справочники!$Y$16*12,справочники!$AE$16,IF(BD$1&lt;=справочники!$Y$17*12,справочники!$AE$17,IF(BD$1&lt;=справочники!$Y$18*12,справочники!$AE$18,справочники!$AE$9))),справочники!$AE$9))</f>
        <v>0</v>
      </c>
      <c r="BE898" s="100">
        <f>IF(BE$8="",0,(BE833+BE887)*IF(Главная!$N$19=справочники!$N$15,IF(BE$1&lt;=справочники!$Y$16*12,справочники!$AE$16,IF(BE$1&lt;=справочники!$Y$17*12,справочники!$AE$17,IF(BE$1&lt;=справочники!$Y$18*12,справочники!$AE$18,справочники!$AE$9))),справочники!$AE$9))</f>
        <v>0</v>
      </c>
      <c r="BF898" s="100">
        <f>IF(BF$8="",0,(BF833+BF887)*IF(Главная!$N$19=справочники!$N$15,IF(BF$1&lt;=справочники!$Y$16*12,справочники!$AE$16,IF(BF$1&lt;=справочники!$Y$17*12,справочники!$AE$17,IF(BF$1&lt;=справочники!$Y$18*12,справочники!$AE$18,справочники!$AE$9))),справочники!$AE$9))</f>
        <v>0</v>
      </c>
      <c r="BG898" s="100">
        <f>IF(BG$8="",0,(BG833+BG887)*IF(Главная!$N$19=справочники!$N$15,IF(BG$1&lt;=справочники!$Y$16*12,справочники!$AE$16,IF(BG$1&lt;=справочники!$Y$17*12,справочники!$AE$17,IF(BG$1&lt;=справочники!$Y$18*12,справочники!$AE$18,справочники!$AE$9))),справочники!$AE$9))</f>
        <v>0</v>
      </c>
      <c r="BH898" s="100">
        <f>IF(BH$8="",0,(BH833+BH887)*IF(Главная!$N$19=справочники!$N$15,IF(BH$1&lt;=справочники!$Y$16*12,справочники!$AE$16,IF(BH$1&lt;=справочники!$Y$17*12,справочники!$AE$17,IF(BH$1&lt;=справочники!$Y$18*12,справочники!$AE$18,справочники!$AE$9))),справочники!$AE$9))</f>
        <v>0</v>
      </c>
      <c r="BI898" s="100">
        <f>IF(BI$8="",0,(BI833+BI887)*IF(Главная!$N$19=справочники!$N$15,IF(BI$1&lt;=справочники!$Y$16*12,справочники!$AE$16,IF(BI$1&lt;=справочники!$Y$17*12,справочники!$AE$17,IF(BI$1&lt;=справочники!$Y$18*12,справочники!$AE$18,справочники!$AE$9))),справочники!$AE$9))</f>
        <v>0</v>
      </c>
      <c r="BJ898" s="100">
        <f>IF(BJ$8="",0,(BJ833+BJ887)*IF(Главная!$N$19=справочники!$N$15,IF(BJ$1&lt;=справочники!$Y$16*12,справочники!$AE$16,IF(BJ$1&lt;=справочники!$Y$17*12,справочники!$AE$17,IF(BJ$1&lt;=справочники!$Y$18*12,справочники!$AE$18,справочники!$AE$9))),справочники!$AE$9))</f>
        <v>0</v>
      </c>
      <c r="BK898" s="100">
        <f>IF(BK$8="",0,(BK833+BK887)*IF(Главная!$N$19=справочники!$N$15,IF(BK$1&lt;=справочники!$Y$16*12,справочники!$AE$16,IF(BK$1&lt;=справочники!$Y$17*12,справочники!$AE$17,IF(BK$1&lt;=справочники!$Y$18*12,справочники!$AE$18,справочники!$AE$9))),справочники!$AE$9))</f>
        <v>0</v>
      </c>
      <c r="BL898" s="100">
        <f>IF(BL$8="",0,(BL833+BL887)*IF(Главная!$N$19=справочники!$N$15,IF(BL$1&lt;=справочники!$Y$16*12,справочники!$AE$16,IF(BL$1&lt;=справочники!$Y$17*12,справочники!$AE$17,IF(BL$1&lt;=справочники!$Y$18*12,справочники!$AE$18,справочники!$AE$9))),справочники!$AE$9))</f>
        <v>0</v>
      </c>
      <c r="BM898" s="100">
        <f>IF(BM$8="",0,(BM833+BM887)*IF(Главная!$N$19=справочники!$N$15,IF(BM$1&lt;=справочники!$Y$16*12,справочники!$AE$16,IF(BM$1&lt;=справочники!$Y$17*12,справочники!$AE$17,IF(BM$1&lt;=справочники!$Y$18*12,справочники!$AE$18,справочники!$AE$9))),справочники!$AE$9))</f>
        <v>0</v>
      </c>
      <c r="BN898" s="100">
        <f>IF(BN$8="",0,(BN833+BN887)*IF(Главная!$N$19=справочники!$N$15,IF(BN$1&lt;=справочники!$Y$16*12,справочники!$AE$16,IF(BN$1&lt;=справочники!$Y$17*12,справочники!$AE$17,IF(BN$1&lt;=справочники!$Y$18*12,справочники!$AE$18,справочники!$AE$9))),справочники!$AE$9))</f>
        <v>0</v>
      </c>
      <c r="BO898" s="100">
        <f>IF(BO$8="",0,(BO833+BO887)*IF(Главная!$N$19=справочники!$N$15,IF(BO$1&lt;=справочники!$Y$16*12,справочники!$AE$16,IF(BO$1&lt;=справочники!$Y$17*12,справочники!$AE$17,IF(BO$1&lt;=справочники!$Y$18*12,справочники!$AE$18,справочники!$AE$9))),справочники!$AE$9))</f>
        <v>0</v>
      </c>
      <c r="BP898" s="100">
        <f>IF(BP$8="",0,(BP833+BP887)*IF(Главная!$N$19=справочники!$N$15,IF(BP$1&lt;=справочники!$Y$16*12,справочники!$AE$16,IF(BP$1&lt;=справочники!$Y$17*12,справочники!$AE$17,IF(BP$1&lt;=справочники!$Y$18*12,справочники!$AE$18,справочники!$AE$9))),справочники!$AE$9))</f>
        <v>0</v>
      </c>
      <c r="BQ898" s="100">
        <f>IF(BQ$8="",0,(BQ833+BQ887)*IF(Главная!$N$19=справочники!$N$15,IF(BQ$1&lt;=справочники!$Y$16*12,справочники!$AE$16,IF(BQ$1&lt;=справочники!$Y$17*12,справочники!$AE$17,IF(BQ$1&lt;=справочники!$Y$18*12,справочники!$AE$18,справочники!$AE$9))),справочники!$AE$9))</f>
        <v>0</v>
      </c>
      <c r="BR898" s="100">
        <f>IF(BR$8="",0,(BR833+BR887)*IF(Главная!$N$19=справочники!$N$15,IF(BR$1&lt;=справочники!$Y$16*12,справочники!$AE$16,IF(BR$1&lt;=справочники!$Y$17*12,справочники!$AE$17,IF(BR$1&lt;=справочники!$Y$18*12,справочники!$AE$18,справочники!$AE$9))),справочники!$AE$9))</f>
        <v>0</v>
      </c>
      <c r="BS898" s="100">
        <f>IF(BS$8="",0,(BS833+BS887)*IF(Главная!$N$19=справочники!$N$15,IF(BS$1&lt;=справочники!$Y$16*12,справочники!$AE$16,IF(BS$1&lt;=справочники!$Y$17*12,справочники!$AE$17,IF(BS$1&lt;=справочники!$Y$18*12,справочники!$AE$18,справочники!$AE$9))),справочники!$AE$9))</f>
        <v>0</v>
      </c>
      <c r="BT898" s="100">
        <f>IF(BT$8="",0,(BT833+BT887)*IF(Главная!$N$19=справочники!$N$15,IF(BT$1&lt;=справочники!$Y$16*12,справочники!$AE$16,IF(BT$1&lt;=справочники!$Y$17*12,справочники!$AE$17,IF(BT$1&lt;=справочники!$Y$18*12,справочники!$AE$18,справочники!$AE$9))),справочники!$AE$9))</f>
        <v>0</v>
      </c>
      <c r="BU898" s="100">
        <f>IF(BU$8="",0,(BU833+BU887)*IF(Главная!$N$19=справочники!$N$15,IF(BU$1&lt;=справочники!$Y$16*12,справочники!$AE$16,IF(BU$1&lt;=справочники!$Y$17*12,справочники!$AE$17,IF(BU$1&lt;=справочники!$Y$18*12,справочники!$AE$18,справочники!$AE$9))),справочники!$AE$9))</f>
        <v>0</v>
      </c>
      <c r="BV898" s="100">
        <f>IF(BV$8="",0,(BV833+BV887)*IF(Главная!$N$19=справочники!$N$15,IF(BV$1&lt;=справочники!$Y$16*12,справочники!$AE$16,IF(BV$1&lt;=справочники!$Y$17*12,справочники!$AE$17,IF(BV$1&lt;=справочники!$Y$18*12,справочники!$AE$18,справочники!$AE$9))),справочники!$AE$9))</f>
        <v>0</v>
      </c>
      <c r="BW898" s="100">
        <f>IF(BW$8="",0,(BW833+BW887)*IF(Главная!$N$19=справочники!$N$15,IF(BW$1&lt;=справочники!$Y$16*12,справочники!$AE$16,IF(BW$1&lt;=справочники!$Y$17*12,справочники!$AE$17,IF(BW$1&lt;=справочники!$Y$18*12,справочники!$AE$18,справочники!$AE$9))),справочники!$AE$9))</f>
        <v>0</v>
      </c>
      <c r="BX898" s="100">
        <f>IF(BX$8="",0,(BX833+BX887)*IF(Главная!$N$19=справочники!$N$15,IF(BX$1&lt;=справочники!$Y$16*12,справочники!$AE$16,IF(BX$1&lt;=справочники!$Y$17*12,справочники!$AE$17,IF(BX$1&lt;=справочники!$Y$18*12,справочники!$AE$18,справочники!$AE$9))),справочники!$AE$9))</f>
        <v>0</v>
      </c>
      <c r="BY898" s="100">
        <f>IF(BY$8="",0,(BY833+BY887)*IF(Главная!$N$19=справочники!$N$15,IF(BY$1&lt;=справочники!$Y$16*12,справочники!$AE$16,IF(BY$1&lt;=справочники!$Y$17*12,справочники!$AE$17,IF(BY$1&lt;=справочники!$Y$18*12,справочники!$AE$18,справочники!$AE$9))),справочники!$AE$9))</f>
        <v>0</v>
      </c>
      <c r="BZ898" s="100">
        <f>IF(BZ$8="",0,(BZ833+BZ887)*IF(Главная!$N$19=справочники!$N$15,IF(BZ$1&lt;=справочники!$Y$16*12,справочники!$AE$16,IF(BZ$1&lt;=справочники!$Y$17*12,справочники!$AE$17,IF(BZ$1&lt;=справочники!$Y$18*12,справочники!$AE$18,справочники!$AE$9))),справочники!$AE$9))</f>
        <v>0</v>
      </c>
      <c r="CA898" s="100">
        <f>IF(CA$8="",0,(CA833+CA887)*IF(Главная!$N$19=справочники!$N$15,IF(CA$1&lt;=справочники!$Y$16*12,справочники!$AE$16,IF(CA$1&lt;=справочники!$Y$17*12,справочники!$AE$17,IF(CA$1&lt;=справочники!$Y$18*12,справочники!$AE$18,справочники!$AE$9))),справочники!$AE$9))</f>
        <v>0</v>
      </c>
      <c r="CB898" s="100">
        <f>IF(CB$8="",0,(CB833+CB887)*IF(Главная!$N$19=справочники!$N$15,IF(CB$1&lt;=справочники!$Y$16*12,справочники!$AE$16,IF(CB$1&lt;=справочники!$Y$17*12,справочники!$AE$17,IF(CB$1&lt;=справочники!$Y$18*12,справочники!$AE$18,справочники!$AE$9))),справочники!$AE$9))</f>
        <v>0</v>
      </c>
      <c r="CC898" s="100">
        <f>IF(CC$8="",0,(CC833+CC887)*IF(Главная!$N$19=справочники!$N$15,IF(CC$1&lt;=справочники!$Y$16*12,справочники!$AE$16,IF(CC$1&lt;=справочники!$Y$17*12,справочники!$AE$17,IF(CC$1&lt;=справочники!$Y$18*12,справочники!$AE$18,справочники!$AE$9))),справочники!$AE$9))</f>
        <v>0</v>
      </c>
      <c r="CD898" s="100">
        <f>IF(CD$8="",0,(CD833+CD887)*IF(Главная!$N$19=справочники!$N$15,IF(CD$1&lt;=справочники!$Y$16*12,справочники!$AE$16,IF(CD$1&lt;=справочники!$Y$17*12,справочники!$AE$17,IF(CD$1&lt;=справочники!$Y$18*12,справочники!$AE$18,справочники!$AE$9))),справочники!$AE$9))</f>
        <v>0</v>
      </c>
      <c r="CE898" s="100">
        <f>IF(CE$8="",0,(CE833+CE887)*IF(Главная!$N$19=справочники!$N$15,IF(CE$1&lt;=справочники!$Y$16*12,справочники!$AE$16,IF(CE$1&lt;=справочники!$Y$17*12,справочники!$AE$17,IF(CE$1&lt;=справочники!$Y$18*12,справочники!$AE$18,справочники!$AE$9))),справочники!$AE$9))</f>
        <v>0</v>
      </c>
      <c r="CF898" s="100">
        <f>IF(CF$8="",0,(CF833+CF887)*IF(Главная!$N$19=справочники!$N$15,IF(CF$1&lt;=справочники!$Y$16*12,справочники!$AE$16,IF(CF$1&lt;=справочники!$Y$17*12,справочники!$AE$17,IF(CF$1&lt;=справочники!$Y$18*12,справочники!$AE$18,справочники!$AE$9))),справочники!$AE$9))</f>
        <v>0</v>
      </c>
      <c r="CG898" s="100">
        <f>IF(CG$8="",0,(CG833+CG887)*IF(Главная!$N$19=справочники!$N$15,IF(CG$1&lt;=справочники!$Y$16*12,справочники!$AE$16,IF(CG$1&lt;=справочники!$Y$17*12,справочники!$AE$17,IF(CG$1&lt;=справочники!$Y$18*12,справочники!$AE$18,справочники!$AE$9))),справочники!$AE$9))</f>
        <v>0</v>
      </c>
      <c r="CH898" s="100">
        <f>IF(CH$8="",0,(CH833+CH887)*IF(Главная!$N$19=справочники!$N$15,IF(CH$1&lt;=справочники!$Y$16*12,справочники!$AE$16,IF(CH$1&lt;=справочники!$Y$17*12,справочники!$AE$17,IF(CH$1&lt;=справочники!$Y$18*12,справочники!$AE$18,справочники!$AE$9))),справочники!$AE$9))</f>
        <v>0</v>
      </c>
      <c r="CI898" s="100">
        <f>IF(CI$8="",0,(CI833+CI887)*IF(Главная!$N$19=справочники!$N$15,IF(CI$1&lt;=справочники!$Y$16*12,справочники!$AE$16,IF(CI$1&lt;=справочники!$Y$17*12,справочники!$AE$17,IF(CI$1&lt;=справочники!$Y$18*12,справочники!$AE$18,справочники!$AE$9))),справочники!$AE$9))</f>
        <v>0</v>
      </c>
      <c r="CJ898" s="100">
        <f>IF(CJ$8="",0,(CJ833+CJ887)*IF(Главная!$N$19=справочники!$N$15,IF(CJ$1&lt;=справочники!$Y$16*12,справочники!$AE$16,IF(CJ$1&lt;=справочники!$Y$17*12,справочники!$AE$17,IF(CJ$1&lt;=справочники!$Y$18*12,справочники!$AE$18,справочники!$AE$9))),справочники!$AE$9))</f>
        <v>0</v>
      </c>
      <c r="CK898" s="100">
        <f>IF(CK$8="",0,(CK833+CK887)*IF(Главная!$N$19=справочники!$N$15,IF(CK$1&lt;=справочники!$Y$16*12,справочники!$AE$16,IF(CK$1&lt;=справочники!$Y$17*12,справочники!$AE$17,IF(CK$1&lt;=справочники!$Y$18*12,справочники!$AE$18,справочники!$AE$9))),справочники!$AE$9))</f>
        <v>0</v>
      </c>
      <c r="CL898" s="100">
        <f>IF(CL$8="",0,(CL833+CL887)*IF(Главная!$N$19=справочники!$N$15,IF(CL$1&lt;=справочники!$Y$16*12,справочники!$AE$16,IF(CL$1&lt;=справочники!$Y$17*12,справочники!$AE$17,IF(CL$1&lt;=справочники!$Y$18*12,справочники!$AE$18,справочники!$AE$9))),справочники!$AE$9))</f>
        <v>0</v>
      </c>
      <c r="CM898" s="100">
        <f>IF(CM$8="",0,(CM833+CM887)*IF(Главная!$N$19=справочники!$N$15,IF(CM$1&lt;=справочники!$Y$16*12,справочники!$AE$16,IF(CM$1&lt;=справочники!$Y$17*12,справочники!$AE$17,IF(CM$1&lt;=справочники!$Y$18*12,справочники!$AE$18,справочники!$AE$9))),справочники!$AE$9))</f>
        <v>0</v>
      </c>
      <c r="CN898" s="100">
        <f>IF(CN$8="",0,(CN833+CN887)*IF(Главная!$N$19=справочники!$N$15,IF(CN$1&lt;=справочники!$Y$16*12,справочники!$AE$16,IF(CN$1&lt;=справочники!$Y$17*12,справочники!$AE$17,IF(CN$1&lt;=справочники!$Y$18*12,справочники!$AE$18,справочники!$AE$9))),справочники!$AE$9))</f>
        <v>0</v>
      </c>
      <c r="CO898" s="100">
        <f>IF(CO$8="",0,(CO833+CO887)*IF(Главная!$N$19=справочники!$N$15,IF(CO$1&lt;=справочники!$Y$16*12,справочники!$AE$16,IF(CO$1&lt;=справочники!$Y$17*12,справочники!$AE$17,IF(CO$1&lt;=справочники!$Y$18*12,справочники!$AE$18,справочники!$AE$9))),справочники!$AE$9))</f>
        <v>0</v>
      </c>
      <c r="CP898" s="100">
        <f>IF(CP$8="",0,(CP833+CP887)*IF(Главная!$N$19=справочники!$N$15,IF(CP$1&lt;=справочники!$Y$16*12,справочники!$AE$16,IF(CP$1&lt;=справочники!$Y$17*12,справочники!$AE$17,IF(CP$1&lt;=справочники!$Y$18*12,справочники!$AE$18,справочники!$AE$9))),справочники!$AE$9))</f>
        <v>0</v>
      </c>
      <c r="CQ898" s="100">
        <f>IF(CQ$8="",0,(CQ833+CQ887)*IF(Главная!$N$19=справочники!$N$15,IF(CQ$1&lt;=справочники!$Y$16*12,справочники!$AE$16,IF(CQ$1&lt;=справочники!$Y$17*12,справочники!$AE$17,IF(CQ$1&lt;=справочники!$Y$18*12,справочники!$AE$18,справочники!$AE$9))),справочники!$AE$9))</f>
        <v>0</v>
      </c>
      <c r="CR898" s="100">
        <f>IF(CR$8="",0,(CR833+CR887)*IF(Главная!$N$19=справочники!$N$15,IF(CR$1&lt;=справочники!$Y$16*12,справочники!$AE$16,IF(CR$1&lt;=справочники!$Y$17*12,справочники!$AE$17,IF(CR$1&lt;=справочники!$Y$18*12,справочники!$AE$18,справочники!$AE$9))),справочники!$AE$9))</f>
        <v>0</v>
      </c>
      <c r="CS898" s="100">
        <f>IF(CS$8="",0,(CS833+CS887)*IF(Главная!$N$19=справочники!$N$15,IF(CS$1&lt;=справочники!$Y$16*12,справочники!$AE$16,IF(CS$1&lt;=справочники!$Y$17*12,справочники!$AE$17,IF(CS$1&lt;=справочники!$Y$18*12,справочники!$AE$18,справочники!$AE$9))),справочники!$AE$9))</f>
        <v>0</v>
      </c>
      <c r="CT898" s="100">
        <f>IF(CT$8="",0,(CT833+CT887)*IF(Главная!$N$19=справочники!$N$15,IF(CT$1&lt;=справочники!$Y$16*12,справочники!$AE$16,IF(CT$1&lt;=справочники!$Y$17*12,справочники!$AE$17,IF(CT$1&lt;=справочники!$Y$18*12,справочники!$AE$18,справочники!$AE$9))),справочники!$AE$9))</f>
        <v>0</v>
      </c>
      <c r="CU898" s="100">
        <f>IF(CU$8="",0,(CU833+CU887)*IF(Главная!$N$19=справочники!$N$15,IF(CU$1&lt;=справочники!$Y$16*12,справочники!$AE$16,IF(CU$1&lt;=справочники!$Y$17*12,справочники!$AE$17,IF(CU$1&lt;=справочники!$Y$18*12,справочники!$AE$18,справочники!$AE$9))),справочники!$AE$9))</f>
        <v>0</v>
      </c>
      <c r="CV898" s="100">
        <f>IF(CV$8="",0,(CV833+CV887)*IF(Главная!$N$19=справочники!$N$15,IF(CV$1&lt;=справочники!$Y$16*12,справочники!$AE$16,IF(CV$1&lt;=справочники!$Y$17*12,справочники!$AE$17,IF(CV$1&lt;=справочники!$Y$18*12,справочники!$AE$18,справочники!$AE$9))),справочники!$AE$9))</f>
        <v>0</v>
      </c>
      <c r="CW898" s="100">
        <f>IF(CW$8="",0,(CW833+CW887)*IF(Главная!$N$19=справочники!$N$15,IF(CW$1&lt;=справочники!$Y$16*12,справочники!$AE$16,IF(CW$1&lt;=справочники!$Y$17*12,справочники!$AE$17,IF(CW$1&lt;=справочники!$Y$18*12,справочники!$AE$18,справочники!$AE$9))),справочники!$AE$9))</f>
        <v>0</v>
      </c>
      <c r="CX898" s="100">
        <f>IF(CX$8="",0,(CX833+CX887)*IF(Главная!$N$19=справочники!$N$15,IF(CX$1&lt;=справочники!$Y$16*12,справочники!$AE$16,IF(CX$1&lt;=справочники!$Y$17*12,справочники!$AE$17,IF(CX$1&lt;=справочники!$Y$18*12,справочники!$AE$18,справочники!$AE$9))),справочники!$AE$9))</f>
        <v>0</v>
      </c>
      <c r="CY898" s="100">
        <f>IF(CY$8="",0,(CY833+CY887)*IF(Главная!$N$19=справочники!$N$15,IF(CY$1&lt;=справочники!$Y$16*12,справочники!$AE$16,IF(CY$1&lt;=справочники!$Y$17*12,справочники!$AE$17,IF(CY$1&lt;=справочники!$Y$18*12,справочники!$AE$18,справочники!$AE$9))),справочники!$AE$9))</f>
        <v>0</v>
      </c>
      <c r="CZ898" s="100">
        <f>IF(CZ$8="",0,(CZ833+CZ887)*IF(Главная!$N$19=справочники!$N$15,IF(CZ$1&lt;=справочники!$Y$16*12,справочники!$AE$16,IF(CZ$1&lt;=справочники!$Y$17*12,справочники!$AE$17,IF(CZ$1&lt;=справочники!$Y$18*12,справочники!$AE$18,справочники!$AE$9))),справочники!$AE$9))</f>
        <v>0</v>
      </c>
      <c r="DA898" s="100">
        <f>IF(DA$8="",0,(DA833+DA887)*IF(Главная!$N$19=справочники!$N$15,IF(DA$1&lt;=справочники!$Y$16*12,справочники!$AE$16,IF(DA$1&lt;=справочники!$Y$17*12,справочники!$AE$17,IF(DA$1&lt;=справочники!$Y$18*12,справочники!$AE$18,справочники!$AE$9))),справочники!$AE$9))</f>
        <v>0</v>
      </c>
      <c r="DB898" s="100">
        <f>IF(DB$8="",0,(DB833+DB887)*IF(Главная!$N$19=справочники!$N$15,IF(DB$1&lt;=справочники!$Y$16*12,справочники!$AE$16,IF(DB$1&lt;=справочники!$Y$17*12,справочники!$AE$17,IF(DB$1&lt;=справочники!$Y$18*12,справочники!$AE$18,справочники!$AE$9))),справочники!$AE$9))</f>
        <v>0</v>
      </c>
      <c r="DC898" s="100">
        <f>IF(DC$8="",0,(DC833+DC887)*IF(Главная!$N$19=справочники!$N$15,IF(DC$1&lt;=справочники!$Y$16*12,справочники!$AE$16,IF(DC$1&lt;=справочники!$Y$17*12,справочники!$AE$17,IF(DC$1&lt;=справочники!$Y$18*12,справочники!$AE$18,справочники!$AE$9))),справочники!$AE$9))</f>
        <v>0</v>
      </c>
      <c r="DD898" s="100">
        <f>IF(DD$8="",0,(DD833+DD887)*IF(Главная!$N$19=справочники!$N$15,IF(DD$1&lt;=справочники!$Y$16*12,справочники!$AE$16,IF(DD$1&lt;=справочники!$Y$17*12,справочники!$AE$17,IF(DD$1&lt;=справочники!$Y$18*12,справочники!$AE$18,справочники!$AE$9))),справочники!$AE$9))</f>
        <v>0</v>
      </c>
      <c r="DE898" s="100">
        <f>IF(DE$8="",0,(DE833+DE887)*IF(Главная!$N$19=справочники!$N$15,IF(DE$1&lt;=справочники!$Y$16*12,справочники!$AE$16,IF(DE$1&lt;=справочники!$Y$17*12,справочники!$AE$17,IF(DE$1&lt;=справочники!$Y$18*12,справочники!$AE$18,справочники!$AE$9))),справочники!$AE$9))</f>
        <v>0</v>
      </c>
      <c r="DF898" s="100">
        <f>IF(DF$8="",0,(DF833+DF887)*IF(Главная!$N$19=справочники!$N$15,IF(DF$1&lt;=справочники!$Y$16*12,справочники!$AE$16,IF(DF$1&lt;=справочники!$Y$17*12,справочники!$AE$17,IF(DF$1&lt;=справочники!$Y$18*12,справочники!$AE$18,справочники!$AE$9))),справочники!$AE$9))</f>
        <v>0</v>
      </c>
      <c r="DG898" s="100">
        <f>IF(DG$8="",0,(DG833+DG887)*IF(Главная!$N$19=справочники!$N$15,IF(DG$1&lt;=справочники!$Y$16*12,справочники!$AE$16,IF(DG$1&lt;=справочники!$Y$17*12,справочники!$AE$17,IF(DG$1&lt;=справочники!$Y$18*12,справочники!$AE$18,справочники!$AE$9))),справочники!$AE$9))</f>
        <v>0</v>
      </c>
      <c r="DH898" s="100">
        <f>IF(DH$8="",0,(DH833+DH887)*IF(Главная!$N$19=справочники!$N$15,IF(DH$1&lt;=справочники!$Y$16*12,справочники!$AE$16,IF(DH$1&lt;=справочники!$Y$17*12,справочники!$AE$17,IF(DH$1&lt;=справочники!$Y$18*12,справочники!$AE$18,справочники!$AE$9))),справочники!$AE$9))</f>
        <v>0</v>
      </c>
      <c r="DI898" s="100">
        <f>IF(DI$8="",0,(DI833+DI887)*IF(Главная!$N$19=справочники!$N$15,IF(DI$1&lt;=справочники!$Y$16*12,справочники!$AE$16,IF(DI$1&lt;=справочники!$Y$17*12,справочники!$AE$17,IF(DI$1&lt;=справочники!$Y$18*12,справочники!$AE$18,справочники!$AE$9))),справочники!$AE$9))</f>
        <v>0</v>
      </c>
      <c r="DJ898" s="100">
        <f>IF(DJ$8="",0,(DJ833+DJ887)*IF(Главная!$N$19=справочники!$N$15,IF(DJ$1&lt;=справочники!$Y$16*12,справочники!$AE$16,IF(DJ$1&lt;=справочники!$Y$17*12,справочники!$AE$17,IF(DJ$1&lt;=справочники!$Y$18*12,справочники!$AE$18,справочники!$AE$9))),справочники!$AE$9))</f>
        <v>0</v>
      </c>
      <c r="DK898" s="100">
        <f>IF(DK$8="",0,(DK833+DK887)*IF(Главная!$N$19=справочники!$N$15,IF(DK$1&lt;=справочники!$Y$16*12,справочники!$AE$16,IF(DK$1&lt;=справочники!$Y$17*12,справочники!$AE$17,IF(DK$1&lt;=справочники!$Y$18*12,справочники!$AE$18,справочники!$AE$9))),справочники!$AE$9))</f>
        <v>0</v>
      </c>
      <c r="DL898" s="100">
        <f>IF(DL$8="",0,(DL833+DL887)*IF(Главная!$N$19=справочники!$N$15,IF(DL$1&lt;=справочники!$Y$16*12,справочники!$AE$16,IF(DL$1&lt;=справочники!$Y$17*12,справочники!$AE$17,IF(DL$1&lt;=справочники!$Y$18*12,справочники!$AE$18,справочники!$AE$9))),справочники!$AE$9))</f>
        <v>0</v>
      </c>
      <c r="DM898" s="100">
        <f>IF(DM$8="",0,(DM833+DM887)*IF(Главная!$N$19=справочники!$N$15,IF(DM$1&lt;=справочники!$Y$16*12,справочники!$AE$16,IF(DM$1&lt;=справочники!$Y$17*12,справочники!$AE$17,IF(DM$1&lt;=справочники!$Y$18*12,справочники!$AE$18,справочники!$AE$9))),справочники!$AE$9))</f>
        <v>0</v>
      </c>
      <c r="DN898" s="100">
        <f>IF(DN$8="",0,(DN833+DN887)*IF(Главная!$N$19=справочники!$N$15,IF(DN$1&lt;=справочники!$Y$16*12,справочники!$AE$16,IF(DN$1&lt;=справочники!$Y$17*12,справочники!$AE$17,IF(DN$1&lt;=справочники!$Y$18*12,справочники!$AE$18,справочники!$AE$9))),справочники!$AE$9))</f>
        <v>0</v>
      </c>
      <c r="DO898" s="100">
        <f>IF(DO$8="",0,(DO833+DO887)*IF(Главная!$N$19=справочники!$N$15,IF(DO$1&lt;=справочники!$Y$16*12,справочники!$AE$16,IF(DO$1&lt;=справочники!$Y$17*12,справочники!$AE$17,IF(DO$1&lt;=справочники!$Y$18*12,справочники!$AE$18,справочники!$AE$9))),справочники!$AE$9))</f>
        <v>0</v>
      </c>
      <c r="DP898" s="100">
        <f>IF(DP$8="",0,(DP833+DP887)*IF(Главная!$N$19=справочники!$N$15,IF(DP$1&lt;=справочники!$Y$16*12,справочники!$AE$16,IF(DP$1&lt;=справочники!$Y$17*12,справочники!$AE$17,IF(DP$1&lt;=справочники!$Y$18*12,справочники!$AE$18,справочники!$AE$9))),справочники!$AE$9))</f>
        <v>0</v>
      </c>
      <c r="DQ898" s="100">
        <f>IF(DQ$8="",0,(DQ833+DQ887)*IF(Главная!$N$19=справочники!$N$15,IF(DQ$1&lt;=справочники!$Y$16*12,справочники!$AE$16,IF(DQ$1&lt;=справочники!$Y$17*12,справочники!$AE$17,IF(DQ$1&lt;=справочники!$Y$18*12,справочники!$AE$18,справочники!$AE$9))),справочники!$AE$9))</f>
        <v>0</v>
      </c>
      <c r="DR898" s="100">
        <f>IF(DR$8="",0,(DR833+DR887)*IF(Главная!$N$19=справочники!$N$15,IF(DR$1&lt;=справочники!$Y$16*12,справочники!$AE$16,IF(DR$1&lt;=справочники!$Y$17*12,справочники!$AE$17,IF(DR$1&lt;=справочники!$Y$18*12,справочники!$AE$18,справочники!$AE$9))),справочники!$AE$9))</f>
        <v>0</v>
      </c>
      <c r="DS898" s="100">
        <f>IF(DS$8="",0,(DS833+DS887)*IF(Главная!$N$19=справочники!$N$15,IF(DS$1&lt;=справочники!$Y$16*12,справочники!$AE$16,IF(DS$1&lt;=справочники!$Y$17*12,справочники!$AE$17,IF(DS$1&lt;=справочники!$Y$18*12,справочники!$AE$18,справочники!$AE$9))),справочники!$AE$9))</f>
        <v>0</v>
      </c>
      <c r="DT898" s="100">
        <f>IF(DT$8="",0,(DT833+DT887)*IF(Главная!$N$19=справочники!$N$15,IF(DT$1&lt;=справочники!$Y$16*12,справочники!$AE$16,IF(DT$1&lt;=справочники!$Y$17*12,справочники!$AE$17,IF(DT$1&lt;=справочники!$Y$18*12,справочники!$AE$18,справочники!$AE$9))),справочники!$AE$9))</f>
        <v>0</v>
      </c>
      <c r="DU898" s="100">
        <f>IF(DU$8="",0,(DU833+DU887)*IF(Главная!$N$19=справочники!$N$15,IF(DU$1&lt;=справочники!$Y$16*12,справочники!$AE$16,IF(DU$1&lt;=справочники!$Y$17*12,справочники!$AE$17,IF(DU$1&lt;=справочники!$Y$18*12,справочники!$AE$18,справочники!$AE$9))),справочники!$AE$9))</f>
        <v>0</v>
      </c>
      <c r="DV898" s="100">
        <f>IF(DV$8="",0,(DV833+DV887)*IF(Главная!$N$19=справочники!$N$15,IF(DV$1&lt;=справочники!$Y$16*12,справочники!$AE$16,IF(DV$1&lt;=справочники!$Y$17*12,справочники!$AE$17,IF(DV$1&lt;=справочники!$Y$18*12,справочники!$AE$18,справочники!$AE$9))),справочники!$AE$9))</f>
        <v>0</v>
      </c>
      <c r="DW898" s="100">
        <f>IF(DW$8="",0,(DW833+DW887)*IF(Главная!$N$19=справочники!$N$15,IF(DW$1&lt;=справочники!$Y$16*12,справочники!$AE$16,IF(DW$1&lt;=справочники!$Y$17*12,справочники!$AE$17,IF(DW$1&lt;=справочники!$Y$18*12,справочники!$AE$18,справочники!$AE$9))),справочники!$AE$9))</f>
        <v>0</v>
      </c>
      <c r="DX898" s="100">
        <f>IF(DX$8="",0,(DX833+DX887)*IF(Главная!$N$19=справочники!$N$15,IF(DX$1&lt;=справочники!$Y$16*12,справочники!$AE$16,IF(DX$1&lt;=справочники!$Y$17*12,справочники!$AE$17,IF(DX$1&lt;=справочники!$Y$18*12,справочники!$AE$18,справочники!$AE$9))),справочники!$AE$9))</f>
        <v>0</v>
      </c>
      <c r="DY898" s="100">
        <f>IF(DY$8="",0,(DY833+DY887)*IF(Главная!$N$19=справочники!$N$15,IF(DY$1&lt;=справочники!$Y$16*12,справочники!$AE$16,IF(DY$1&lt;=справочники!$Y$17*12,справочники!$AE$17,IF(DY$1&lt;=справочники!$Y$18*12,справочники!$AE$18,справочники!$AE$9))),справочники!$AE$9))</f>
        <v>0</v>
      </c>
      <c r="DZ898" s="100">
        <f>IF(DZ$8="",0,(DZ833+DZ887)*IF(Главная!$N$19=справочники!$N$15,IF(DZ$1&lt;=справочники!$Y$16*12,справочники!$AE$16,IF(DZ$1&lt;=справочники!$Y$17*12,справочники!$AE$17,IF(DZ$1&lt;=справочники!$Y$18*12,справочники!$AE$18,справочники!$AE$9))),справочники!$AE$9))</f>
        <v>0</v>
      </c>
      <c r="EA898" s="100">
        <f>IF(EA$8="",0,(EA833+EA887)*IF(Главная!$N$19=справочники!$N$15,IF(EA$1&lt;=справочники!$Y$16*12,справочники!$AE$16,IF(EA$1&lt;=справочники!$Y$17*12,справочники!$AE$17,IF(EA$1&lt;=справочники!$Y$18*12,справочники!$AE$18,справочники!$AE$9))),справочники!$AE$9))</f>
        <v>0</v>
      </c>
      <c r="EB898" s="100">
        <f>IF(EB$8="",0,(EB833+EB887)*IF(Главная!$N$19=справочники!$N$15,IF(EB$1&lt;=справочники!$Y$16*12,справочники!$AE$16,IF(EB$1&lt;=справочники!$Y$17*12,справочники!$AE$17,IF(EB$1&lt;=справочники!$Y$18*12,справочники!$AE$18,справочники!$AE$9))),справочники!$AE$9))</f>
        <v>0</v>
      </c>
      <c r="EC898" s="100">
        <f>IF(EC$8="",0,(EC833+EC887)*IF(Главная!$N$19=справочники!$N$15,IF(EC$1&lt;=справочники!$Y$16*12,справочники!$AE$16,IF(EC$1&lt;=справочники!$Y$17*12,справочники!$AE$17,IF(EC$1&lt;=справочники!$Y$18*12,справочники!$AE$18,справочники!$AE$9))),справочники!$AE$9))</f>
        <v>0</v>
      </c>
      <c r="ED898" s="100">
        <f>IF(ED$8="",0,(ED833+ED887)*IF(Главная!$N$19=справочники!$N$15,IF(ED$1&lt;=справочники!$Y$16*12,справочники!$AE$16,IF(ED$1&lt;=справочники!$Y$17*12,справочники!$AE$17,IF(ED$1&lt;=справочники!$Y$18*12,справочники!$AE$18,справочники!$AE$9))),справочники!$AE$9))</f>
        <v>0</v>
      </c>
      <c r="EE898" s="100">
        <f>IF(EE$8="",0,(EE833+EE887)*IF(Главная!$N$19=справочники!$N$15,IF(EE$1&lt;=справочники!$Y$16*12,справочники!$AE$16,IF(EE$1&lt;=справочники!$Y$17*12,справочники!$AE$17,IF(EE$1&lt;=справочники!$Y$18*12,справочники!$AE$18,справочники!$AE$9))),справочники!$AE$9))</f>
        <v>0</v>
      </c>
      <c r="EF898" s="100">
        <f>IF(EF$8="",0,(EF833+EF887)*IF(Главная!$N$19=справочники!$N$15,IF(EF$1&lt;=справочники!$Y$16*12,справочники!$AE$16,IF(EF$1&lt;=справочники!$Y$17*12,справочники!$AE$17,IF(EF$1&lt;=справочники!$Y$18*12,справочники!$AE$18,справочники!$AE$9))),справочники!$AE$9))</f>
        <v>0</v>
      </c>
      <c r="EG898" s="100">
        <f>IF(EG$8="",0,(EG833+EG887)*IF(Главная!$N$19=справочники!$N$15,IF(EG$1&lt;=справочники!$Y$16*12,справочники!$AE$16,IF(EG$1&lt;=справочники!$Y$17*12,справочники!$AE$17,IF(EG$1&lt;=справочники!$Y$18*12,справочники!$AE$18,справочники!$AE$9))),справочники!$AE$9))</f>
        <v>0</v>
      </c>
      <c r="EH898" s="100">
        <f>IF(EH$8="",0,(EH833+EH887)*IF(Главная!$N$19=справочники!$N$15,IF(EH$1&lt;=справочники!$Y$16*12,справочники!$AE$16,IF(EH$1&lt;=справочники!$Y$17*12,справочники!$AE$17,IF(EH$1&lt;=справочники!$Y$18*12,справочники!$AE$18,справочники!$AE$9))),справочники!$AE$9))</f>
        <v>0</v>
      </c>
      <c r="EI898" s="100">
        <f>IF(EI$8="",0,(EI833+EI887)*IF(Главная!$N$19=справочники!$N$15,IF(EI$1&lt;=справочники!$Y$16*12,справочники!$AE$16,IF(EI$1&lt;=справочники!$Y$17*12,справочники!$AE$17,IF(EI$1&lt;=справочники!$Y$18*12,справочники!$AE$18,справочники!$AE$9))),справочники!$AE$9))</f>
        <v>0</v>
      </c>
      <c r="EJ898" s="100">
        <f>IF(EJ$8="",0,(EJ833+EJ887)*IF(Главная!$N$19=справочники!$N$15,IF(EJ$1&lt;=справочники!$Y$16*12,справочники!$AE$16,IF(EJ$1&lt;=справочники!$Y$17*12,справочники!$AE$17,IF(EJ$1&lt;=справочники!$Y$18*12,справочники!$AE$18,справочники!$AE$9))),справочники!$AE$9))</f>
        <v>0</v>
      </c>
      <c r="EK898" s="100">
        <f>IF(EK$8="",0,(EK833+EK887)*IF(Главная!$N$19=справочники!$N$15,IF(EK$1&lt;=справочники!$Y$16*12,справочники!$AE$16,IF(EK$1&lt;=справочники!$Y$17*12,справочники!$AE$17,IF(EK$1&lt;=справочники!$Y$18*12,справочники!$AE$18,справочники!$AE$9))),справочники!$AE$9))</f>
        <v>0</v>
      </c>
      <c r="EL898" s="100">
        <f>IF(EL$8="",0,(EL833+EL887)*IF(Главная!$N$19=справочники!$N$15,IF(EL$1&lt;=справочники!$Y$16*12,справочники!$AE$16,IF(EL$1&lt;=справочники!$Y$17*12,справочники!$AE$17,IF(EL$1&lt;=справочники!$Y$18*12,справочники!$AE$18,справочники!$AE$9))),справочники!$AE$9))</f>
        <v>0</v>
      </c>
      <c r="EM898" s="100">
        <f>IF(EM$8="",0,(EM833+EM887)*IF(Главная!$N$19=справочники!$N$15,IF(EM$1&lt;=справочники!$Y$16*12,справочники!$AE$16,IF(EM$1&lt;=справочники!$Y$17*12,справочники!$AE$17,IF(EM$1&lt;=справочники!$Y$18*12,справочники!$AE$18,справочники!$AE$9))),справочники!$AE$9))</f>
        <v>0</v>
      </c>
      <c r="EN898" s="100">
        <f>IF(EN$8="",0,(EN833+EN887)*IF(Главная!$N$19=справочники!$N$15,IF(EN$1&lt;=справочники!$Y$16*12,справочники!$AE$16,IF(EN$1&lt;=справочники!$Y$17*12,справочники!$AE$17,IF(EN$1&lt;=справочники!$Y$18*12,справочники!$AE$18,справочники!$AE$9))),справочники!$AE$9))</f>
        <v>0</v>
      </c>
      <c r="EO898" s="100">
        <f>IF(EO$8="",0,(EO833+EO887)*IF(Главная!$N$19=справочники!$N$15,IF(EO$1&lt;=справочники!$Y$16*12,справочники!$AE$16,IF(EO$1&lt;=справочники!$Y$17*12,справочники!$AE$17,IF(EO$1&lt;=справочники!$Y$18*12,справочники!$AE$18,справочники!$AE$9))),справочники!$AE$9))</f>
        <v>0</v>
      </c>
      <c r="EP898" s="100">
        <f>IF(EP$8="",0,(EP833+EP887)*IF(Главная!$N$19=справочники!$N$15,IF(EP$1&lt;=справочники!$Y$16*12,справочники!$AE$16,IF(EP$1&lt;=справочники!$Y$17*12,справочники!$AE$17,IF(EP$1&lt;=справочники!$Y$18*12,справочники!$AE$18,справочники!$AE$9))),справочники!$AE$9))</f>
        <v>0</v>
      </c>
      <c r="EQ898" s="100">
        <f>IF(EQ$8="",0,(EQ833+EQ887)*IF(Главная!$N$19=справочники!$N$15,IF(EQ$1&lt;=справочники!$Y$16*12,справочники!$AE$16,IF(EQ$1&lt;=справочники!$Y$17*12,справочники!$AE$17,IF(EQ$1&lt;=справочники!$Y$18*12,справочники!$AE$18,справочники!$AE$9))),справочники!$AE$9))</f>
        <v>0</v>
      </c>
      <c r="ER898" s="100">
        <f>IF(ER$8="",0,(ER833+ER887)*IF(Главная!$N$19=справочники!$N$15,IF(ER$1&lt;=справочники!$Y$16*12,справочники!$AE$16,IF(ER$1&lt;=справочники!$Y$17*12,справочники!$AE$17,IF(ER$1&lt;=справочники!$Y$18*12,справочники!$AE$18,справочники!$AE$9))),справочники!$AE$9))</f>
        <v>0</v>
      </c>
      <c r="ES898" s="100">
        <f>IF(ES$8="",0,(ES833+ES887)*IF(Главная!$N$19=справочники!$N$15,IF(ES$1&lt;=справочники!$Y$16*12,справочники!$AE$16,IF(ES$1&lt;=справочники!$Y$17*12,справочники!$AE$17,IF(ES$1&lt;=справочники!$Y$18*12,справочники!$AE$18,справочники!$AE$9))),справочники!$AE$9))</f>
        <v>0</v>
      </c>
      <c r="ET898" s="100">
        <f>IF(ET$8="",0,(ET833+ET887)*IF(Главная!$N$19=справочники!$N$15,IF(ET$1&lt;=справочники!$Y$16*12,справочники!$AE$16,IF(ET$1&lt;=справочники!$Y$17*12,справочники!$AE$17,IF(ET$1&lt;=справочники!$Y$18*12,справочники!$AE$18,справочники!$AE$9))),справочники!$AE$9))</f>
        <v>0</v>
      </c>
      <c r="EU898" s="100">
        <f>IF(EU$8="",0,(EU833+EU887)*IF(Главная!$N$19=справочники!$N$15,IF(EU$1&lt;=справочники!$Y$16*12,справочники!$AE$16,IF(EU$1&lt;=справочники!$Y$17*12,справочники!$AE$17,IF(EU$1&lt;=справочники!$Y$18*12,справочники!$AE$18,справочники!$AE$9))),справочники!$AE$9))</f>
        <v>0</v>
      </c>
      <c r="EV898" s="100">
        <f>IF(EV$8="",0,(EV833+EV887)*IF(Главная!$N$19=справочники!$N$15,IF(EV$1&lt;=справочники!$Y$16*12,справочники!$AE$16,IF(EV$1&lt;=справочники!$Y$17*12,справочники!$AE$17,IF(EV$1&lt;=справочники!$Y$18*12,справочники!$AE$18,справочники!$AE$9))),справочники!$AE$9))</f>
        <v>0</v>
      </c>
      <c r="EW898" s="100">
        <f>IF(EW$8="",0,(EW833+EW887)*IF(Главная!$N$19=справочники!$N$15,IF(EW$1&lt;=справочники!$Y$16*12,справочники!$AE$16,IF(EW$1&lt;=справочники!$Y$17*12,справочники!$AE$17,IF(EW$1&lt;=справочники!$Y$18*12,справочники!$AE$18,справочники!$AE$9))),справочники!$AE$9))</f>
        <v>0</v>
      </c>
      <c r="EX898" s="100">
        <f>IF(EX$8="",0,(EX833+EX887)*IF(Главная!$N$19=справочники!$N$15,IF(EX$1&lt;=справочники!$Y$16*12,справочники!$AE$16,IF(EX$1&lt;=справочники!$Y$17*12,справочники!$AE$17,IF(EX$1&lt;=справочники!$Y$18*12,справочники!$AE$18,справочники!$AE$9))),справочники!$AE$9))</f>
        <v>0</v>
      </c>
      <c r="EY898" s="100">
        <f>IF(EY$8="",0,(EY833+EY887)*IF(Главная!$N$19=справочники!$N$15,IF(EY$1&lt;=справочники!$Y$16*12,справочники!$AE$16,IF(EY$1&lt;=справочники!$Y$17*12,справочники!$AE$17,IF(EY$1&lt;=справочники!$Y$18*12,справочники!$AE$18,справочники!$AE$9))),справочники!$AE$9))</f>
        <v>0</v>
      </c>
      <c r="EZ898" s="100">
        <f>IF(EZ$8="",0,(EZ833+EZ887)*IF(Главная!$N$19=справочники!$N$15,IF(EZ$1&lt;=справочники!$Y$16*12,справочники!$AE$16,IF(EZ$1&lt;=справочники!$Y$17*12,справочники!$AE$17,IF(EZ$1&lt;=справочники!$Y$18*12,справочники!$AE$18,справочники!$AE$9))),справочники!$AE$9))</f>
        <v>0</v>
      </c>
      <c r="FA898" s="100">
        <f>IF(FA$8="",0,(FA833+FA887)*IF(Главная!$N$19=справочники!$N$15,IF(FA$1&lt;=справочники!$Y$16*12,справочники!$AE$16,IF(FA$1&lt;=справочники!$Y$17*12,справочники!$AE$17,IF(FA$1&lt;=справочники!$Y$18*12,справочники!$AE$18,справочники!$AE$9))),справочники!$AE$9))</f>
        <v>0</v>
      </c>
      <c r="FB898" s="100">
        <f>IF(FB$8="",0,(FB833+FB887)*IF(Главная!$N$19=справочники!$N$15,IF(FB$1&lt;=справочники!$Y$16*12,справочники!$AE$16,IF(FB$1&lt;=справочники!$Y$17*12,справочники!$AE$17,IF(FB$1&lt;=справочники!$Y$18*12,справочники!$AE$18,справочники!$AE$9))),справочники!$AE$9))</f>
        <v>0</v>
      </c>
      <c r="FC898" s="100">
        <f>IF(FC$8="",0,(FC833+FC887)*IF(Главная!$N$19=справочники!$N$15,IF(FC$1&lt;=справочники!$Y$16*12,справочники!$AE$16,IF(FC$1&lt;=справочники!$Y$17*12,справочники!$AE$17,IF(FC$1&lt;=справочники!$Y$18*12,справочники!$AE$18,справочники!$AE$9))),справочники!$AE$9))</f>
        <v>0</v>
      </c>
      <c r="FD898" s="100">
        <f>IF(FD$8="",0,(FD833+FD887)*IF(Главная!$N$19=справочники!$N$15,IF(FD$1&lt;=справочники!$Y$16*12,справочники!$AE$16,IF(FD$1&lt;=справочники!$Y$17*12,справочники!$AE$17,IF(FD$1&lt;=справочники!$Y$18*12,справочники!$AE$18,справочники!$AE$9))),справочники!$AE$9))</f>
        <v>0</v>
      </c>
      <c r="FE898" s="100">
        <f>IF(FE$8="",0,(FE833+FE887)*IF(Главная!$N$19=справочники!$N$15,IF(FE$1&lt;=справочники!$Y$16*12,справочники!$AE$16,IF(FE$1&lt;=справочники!$Y$17*12,справочники!$AE$17,IF(FE$1&lt;=справочники!$Y$18*12,справочники!$AE$18,справочники!$AE$9))),справочники!$AE$9))</f>
        <v>0</v>
      </c>
      <c r="FF898" s="100">
        <f>IF(FF$8="",0,(FF833+FF887)*IF(Главная!$N$19=справочники!$N$15,IF(FF$1&lt;=справочники!$Y$16*12,справочники!$AE$16,IF(FF$1&lt;=справочники!$Y$17*12,справочники!$AE$17,IF(FF$1&lt;=справочники!$Y$18*12,справочники!$AE$18,справочники!$AE$9))),справочники!$AE$9))</f>
        <v>0</v>
      </c>
      <c r="FG898" s="100">
        <f>IF(FG$8="",0,(FG833+FG887)*IF(Главная!$N$19=справочники!$N$15,IF(FG$1&lt;=справочники!$Y$16*12,справочники!$AE$16,IF(FG$1&lt;=справочники!$Y$17*12,справочники!$AE$17,IF(FG$1&lt;=справочники!$Y$18*12,справочники!$AE$18,справочники!$AE$9))),справочники!$AE$9))</f>
        <v>0</v>
      </c>
      <c r="FH898" s="100">
        <f>IF(FH$8="",0,(FH833+FH887)*IF(Главная!$N$19=справочники!$N$15,IF(FH$1&lt;=справочники!$Y$16*12,справочники!$AE$16,IF(FH$1&lt;=справочники!$Y$17*12,справочники!$AE$17,IF(FH$1&lt;=справочники!$Y$18*12,справочники!$AE$18,справочники!$AE$9))),справочники!$AE$9))</f>
        <v>0</v>
      </c>
      <c r="FI898" s="100">
        <f>IF(FI$8="",0,(FI833+FI887)*IF(Главная!$N$19=справочники!$N$15,IF(FI$1&lt;=справочники!$Y$16*12,справочники!$AE$16,IF(FI$1&lt;=справочники!$Y$17*12,справочники!$AE$17,IF(FI$1&lt;=справочники!$Y$18*12,справочники!$AE$18,справочники!$AE$9))),справочники!$AE$9))</f>
        <v>0</v>
      </c>
      <c r="FJ898" s="100">
        <f>IF(FJ$8="",0,(FJ833+FJ887)*IF(Главная!$N$19=справочники!$N$15,IF(FJ$1&lt;=справочники!$Y$16*12,справочники!$AE$16,IF(FJ$1&lt;=справочники!$Y$17*12,справочники!$AE$17,IF(FJ$1&lt;=справочники!$Y$18*12,справочники!$AE$18,справочники!$AE$9))),справочники!$AE$9))</f>
        <v>0</v>
      </c>
      <c r="FK898" s="100">
        <f>IF(FK$8="",0,(FK833+FK887)*IF(Главная!$N$19=справочники!$N$15,IF(FK$1&lt;=справочники!$Y$16*12,справочники!$AE$16,IF(FK$1&lt;=справочники!$Y$17*12,справочники!$AE$17,IF(FK$1&lt;=справочники!$Y$18*12,справочники!$AE$18,справочники!$AE$9))),справочники!$AE$9))</f>
        <v>0</v>
      </c>
      <c r="FL898" s="100">
        <f>IF(FL$8="",0,(FL833+FL887)*IF(Главная!$N$19=справочники!$N$15,IF(FL$1&lt;=справочники!$Y$16*12,справочники!$AE$16,IF(FL$1&lt;=справочники!$Y$17*12,справочники!$AE$17,IF(FL$1&lt;=справочники!$Y$18*12,справочники!$AE$18,справочники!$AE$9))),справочники!$AE$9))</f>
        <v>0</v>
      </c>
      <c r="FM898" s="100">
        <f>IF(FM$8="",0,(FM833+FM887)*IF(Главная!$N$19=справочники!$N$15,IF(FM$1&lt;=справочники!$Y$16*12,справочники!$AE$16,IF(FM$1&lt;=справочники!$Y$17*12,справочники!$AE$17,IF(FM$1&lt;=справочники!$Y$18*12,справочники!$AE$18,справочники!$AE$9))),справочники!$AE$9))</f>
        <v>0</v>
      </c>
      <c r="FN898" s="100">
        <f>IF(FN$8="",0,(FN833+FN887)*IF(Главная!$N$19=справочники!$N$15,IF(FN$1&lt;=справочники!$Y$16*12,справочники!$AE$16,IF(FN$1&lt;=справочники!$Y$17*12,справочники!$AE$17,IF(FN$1&lt;=справочники!$Y$18*12,справочники!$AE$18,справочники!$AE$9))),справочники!$AE$9))</f>
        <v>0</v>
      </c>
      <c r="FO898" s="100">
        <f>IF(FO$8="",0,(FO833+FO887)*IF(Главная!$N$19=справочники!$N$15,IF(FO$1&lt;=справочники!$Y$16*12,справочники!$AE$16,IF(FO$1&lt;=справочники!$Y$17*12,справочники!$AE$17,IF(FO$1&lt;=справочники!$Y$18*12,справочники!$AE$18,справочники!$AE$9))),справочники!$AE$9))</f>
        <v>0</v>
      </c>
      <c r="FP898" s="100">
        <f>IF(FP$8="",0,(FP833+FP887)*IF(Главная!$N$19=справочники!$N$15,IF(FP$1&lt;=справочники!$Y$16*12,справочники!$AE$16,IF(FP$1&lt;=справочники!$Y$17*12,справочники!$AE$17,IF(FP$1&lt;=справочники!$Y$18*12,справочники!$AE$18,справочники!$AE$9))),справочники!$AE$9))</f>
        <v>0</v>
      </c>
      <c r="FQ898" s="100">
        <f>IF(FQ$8="",0,(FQ833+FQ887)*IF(Главная!$N$19=справочники!$N$15,IF(FQ$1&lt;=справочники!$Y$16*12,справочники!$AE$16,IF(FQ$1&lt;=справочники!$Y$17*12,справочники!$AE$17,IF(FQ$1&lt;=справочники!$Y$18*12,справочники!$AE$18,справочники!$AE$9))),справочники!$AE$9))</f>
        <v>0</v>
      </c>
      <c r="FR898" s="100">
        <f>IF(FR$8="",0,(FR833+FR887)*IF(Главная!$N$19=справочники!$N$15,IF(FR$1&lt;=справочники!$Y$16*12,справочники!$AE$16,IF(FR$1&lt;=справочники!$Y$17*12,справочники!$AE$17,IF(FR$1&lt;=справочники!$Y$18*12,справочники!$AE$18,справочники!$AE$9))),справочники!$AE$9))</f>
        <v>0</v>
      </c>
      <c r="FS898" s="100">
        <f>IF(FS$8="",0,(FS833+FS887)*IF(Главная!$N$19=справочники!$N$15,IF(FS$1&lt;=справочники!$Y$16*12,справочники!$AE$16,IF(FS$1&lt;=справочники!$Y$17*12,справочники!$AE$17,IF(FS$1&lt;=справочники!$Y$18*12,справочники!$AE$18,справочники!$AE$9))),справочники!$AE$9))</f>
        <v>0</v>
      </c>
      <c r="FT898" s="100">
        <f>IF(FT$8="",0,(FT833+FT887)*IF(Главная!$N$19=справочники!$N$15,IF(FT$1&lt;=справочники!$Y$16*12,справочники!$AE$16,IF(FT$1&lt;=справочники!$Y$17*12,справочники!$AE$17,IF(FT$1&lt;=справочники!$Y$18*12,справочники!$AE$18,справочники!$AE$9))),справочники!$AE$9))</f>
        <v>0</v>
      </c>
      <c r="FU898" s="100">
        <f>IF(FU$8="",0,(FU833+FU887)*IF(Главная!$N$19=справочники!$N$15,IF(FU$1&lt;=справочники!$Y$16*12,справочники!$AE$16,IF(FU$1&lt;=справочники!$Y$17*12,справочники!$AE$17,IF(FU$1&lt;=справочники!$Y$18*12,справочники!$AE$18,справочники!$AE$9))),справочники!$AE$9))</f>
        <v>0</v>
      </c>
      <c r="FV898" s="100">
        <f>IF(FV$8="",0,(FV833+FV887)*IF(Главная!$N$19=справочники!$N$15,IF(FV$1&lt;=справочники!$Y$16*12,справочники!$AE$16,IF(FV$1&lt;=справочники!$Y$17*12,справочники!$AE$17,IF(FV$1&lt;=справочники!$Y$18*12,справочники!$AE$18,справочники!$AE$9))),справочники!$AE$9))</f>
        <v>0</v>
      </c>
      <c r="FW898" s="100">
        <f>IF(FW$8="",0,(FW833+FW887)*IF(Главная!$N$19=справочники!$N$15,IF(FW$1&lt;=справочники!$Y$16*12,справочники!$AE$16,IF(FW$1&lt;=справочники!$Y$17*12,справочники!$AE$17,IF(FW$1&lt;=справочники!$Y$18*12,справочники!$AE$18,справочники!$AE$9))),справочники!$AE$9))</f>
        <v>0</v>
      </c>
      <c r="FX898" s="100">
        <f>IF(FX$8="",0,(FX833+FX887)*IF(Главная!$N$19=справочники!$N$15,IF(FX$1&lt;=справочники!$Y$16*12,справочники!$AE$16,IF(FX$1&lt;=справочники!$Y$17*12,справочники!$AE$17,IF(FX$1&lt;=справочники!$Y$18*12,справочники!$AE$18,справочники!$AE$9))),справочники!$AE$9))</f>
        <v>0</v>
      </c>
      <c r="FY898" s="100">
        <f>IF(FY$8="",0,(FY833+FY887)*IF(Главная!$N$19=справочники!$N$15,IF(FY$1&lt;=справочники!$Y$16*12,справочники!$AE$16,IF(FY$1&lt;=справочники!$Y$17*12,справочники!$AE$17,IF(FY$1&lt;=справочники!$Y$18*12,справочники!$AE$18,справочники!$AE$9))),справочники!$AE$9))</f>
        <v>0</v>
      </c>
      <c r="FZ898" s="100">
        <f>IF(FZ$8="",0,(FZ833+FZ887)*IF(Главная!$N$19=справочники!$N$15,IF(FZ$1&lt;=справочники!$Y$16*12,справочники!$AE$16,IF(FZ$1&lt;=справочники!$Y$17*12,справочники!$AE$17,IF(FZ$1&lt;=справочники!$Y$18*12,справочники!$AE$18,справочники!$AE$9))),справочники!$AE$9))</f>
        <v>0</v>
      </c>
      <c r="GA898" s="100">
        <f>IF(GA$8="",0,(GA833+GA887)*IF(Главная!$N$19=справочники!$N$15,IF(GA$1&lt;=справочники!$Y$16*12,справочники!$AE$16,IF(GA$1&lt;=справочники!$Y$17*12,справочники!$AE$17,IF(GA$1&lt;=справочники!$Y$18*12,справочники!$AE$18,справочники!$AE$9))),справочники!$AE$9))</f>
        <v>0</v>
      </c>
      <c r="GB898" s="100">
        <f>IF(GB$8="",0,(GB833+GB887)*IF(Главная!$N$19=справочники!$N$15,IF(GB$1&lt;=справочники!$Y$16*12,справочники!$AE$16,IF(GB$1&lt;=справочники!$Y$17*12,справочники!$AE$17,IF(GB$1&lt;=справочники!$Y$18*12,справочники!$AE$18,справочники!$AE$9))),справочники!$AE$9))</f>
        <v>0</v>
      </c>
      <c r="GC898" s="100">
        <f>IF(GC$8="",0,(GC833+GC887)*IF(Главная!$N$19=справочники!$N$15,IF(GC$1&lt;=справочники!$Y$16*12,справочники!$AE$16,IF(GC$1&lt;=справочники!$Y$17*12,справочники!$AE$17,IF(GC$1&lt;=справочники!$Y$18*12,справочники!$AE$18,справочники!$AE$9))),справочники!$AE$9))</f>
        <v>0</v>
      </c>
      <c r="GD898" s="100">
        <f>IF(GD$8="",0,(GD833+GD887)*IF(Главная!$N$19=справочники!$N$15,IF(GD$1&lt;=справочники!$Y$16*12,справочники!$AE$16,IF(GD$1&lt;=справочники!$Y$17*12,справочники!$AE$17,IF(GD$1&lt;=справочники!$Y$18*12,справочники!$AE$18,справочники!$AE$9))),справочники!$AE$9))</f>
        <v>0</v>
      </c>
      <c r="GE898" s="100">
        <f>IF(GE$8="",0,(GE833+GE887)*IF(Главная!$N$19=справочники!$N$15,IF(GE$1&lt;=справочники!$Y$16*12,справочники!$AE$16,IF(GE$1&lt;=справочники!$Y$17*12,справочники!$AE$17,IF(GE$1&lt;=справочники!$Y$18*12,справочники!$AE$18,справочники!$AE$9))),справочники!$AE$9))</f>
        <v>0</v>
      </c>
      <c r="GF898" s="100">
        <f>IF(GF$8="",0,(GF833+GF887)*IF(Главная!$N$19=справочники!$N$15,IF(GF$1&lt;=справочники!$Y$16*12,справочники!$AE$16,IF(GF$1&lt;=справочники!$Y$17*12,справочники!$AE$17,IF(GF$1&lt;=справочники!$Y$18*12,справочники!$AE$18,справочники!$AE$9))),справочники!$AE$9))</f>
        <v>0</v>
      </c>
      <c r="GG898" s="100">
        <f>IF(GG$8="",0,(GG833+GG887)*IF(Главная!$N$19=справочники!$N$15,IF(GG$1&lt;=справочники!$Y$16*12,справочники!$AE$16,IF(GG$1&lt;=справочники!$Y$17*12,справочники!$AE$17,IF(GG$1&lt;=справочники!$Y$18*12,справочники!$AE$18,справочники!$AE$9))),справочники!$AE$9))</f>
        <v>0</v>
      </c>
      <c r="GH898" s="100">
        <f>IF(GH$8="",0,(GH833+GH887)*IF(Главная!$N$19=справочники!$N$15,IF(GH$1&lt;=справочники!$Y$16*12,справочники!$AE$16,IF(GH$1&lt;=справочники!$Y$17*12,справочники!$AE$17,IF(GH$1&lt;=справочники!$Y$18*12,справочники!$AE$18,справочники!$AE$9))),справочники!$AE$9))</f>
        <v>0</v>
      </c>
      <c r="GI898" s="100">
        <f>IF(GI$8="",0,(GI833+GI887)*IF(Главная!$N$19=справочники!$N$15,IF(GI$1&lt;=справочники!$Y$16*12,справочники!$AE$16,IF(GI$1&lt;=справочники!$Y$17*12,справочники!$AE$17,IF(GI$1&lt;=справочники!$Y$18*12,справочники!$AE$18,справочники!$AE$9))),справочники!$AE$9))</f>
        <v>0</v>
      </c>
      <c r="GJ898" s="100">
        <f>IF(GJ$8="",0,(GJ833+GJ887)*IF(Главная!$N$19=справочники!$N$15,IF(GJ$1&lt;=справочники!$Y$16*12,справочники!$AE$16,IF(GJ$1&lt;=справочники!$Y$17*12,справочники!$AE$17,IF(GJ$1&lt;=справочники!$Y$18*12,справочники!$AE$18,справочники!$AE$9))),справочники!$AE$9))</f>
        <v>0</v>
      </c>
      <c r="GK898" s="100">
        <f>IF(GK$8="",0,(GK833+GK887)*IF(Главная!$N$19=справочники!$N$15,IF(GK$1&lt;=справочники!$Y$16*12,справочники!$AE$16,IF(GK$1&lt;=справочники!$Y$17*12,справочники!$AE$17,IF(GK$1&lt;=справочники!$Y$18*12,справочники!$AE$18,справочники!$AE$9))),справочники!$AE$9))</f>
        <v>0</v>
      </c>
      <c r="GL898" s="100">
        <f>IF(GL$8="",0,(GL833+GL887)*IF(Главная!$N$19=справочники!$N$15,IF(GL$1&lt;=справочники!$Y$16*12,справочники!$AE$16,IF(GL$1&lt;=справочники!$Y$17*12,справочники!$AE$17,IF(GL$1&lt;=справочники!$Y$18*12,справочники!$AE$18,справочники!$AE$9))),справочники!$AE$9))</f>
        <v>0</v>
      </c>
      <c r="GM898" s="100">
        <f>IF(GM$8="",0,(GM833+GM887)*IF(Главная!$N$19=справочники!$N$15,IF(GM$1&lt;=справочники!$Y$16*12,справочники!$AE$16,IF(GM$1&lt;=справочники!$Y$17*12,справочники!$AE$17,IF(GM$1&lt;=справочники!$Y$18*12,справочники!$AE$18,справочники!$AE$9))),справочники!$AE$9))</f>
        <v>0</v>
      </c>
      <c r="GN898" s="100">
        <f>IF(GN$8="",0,(GN833+GN887)*IF(Главная!$N$19=справочники!$N$15,IF(GN$1&lt;=справочники!$Y$16*12,справочники!$AE$16,IF(GN$1&lt;=справочники!$Y$17*12,справочники!$AE$17,IF(GN$1&lt;=справочники!$Y$18*12,справочники!$AE$18,справочники!$AE$9))),справочники!$AE$9))</f>
        <v>0</v>
      </c>
      <c r="GO898" s="100">
        <f>IF(GO$8="",0,(GO833+GO887)*IF(Главная!$N$19=справочники!$N$15,IF(GO$1&lt;=справочники!$Y$16*12,справочники!$AE$16,IF(GO$1&lt;=справочники!$Y$17*12,справочники!$AE$17,IF(GO$1&lt;=справочники!$Y$18*12,справочники!$AE$18,справочники!$AE$9))),справочники!$AE$9))</f>
        <v>0</v>
      </c>
      <c r="GP898" s="100">
        <f>IF(GP$8="",0,(GP833+GP887)*IF(Главная!$N$19=справочники!$N$15,IF(GP$1&lt;=справочники!$Y$16*12,справочники!$AE$16,IF(GP$1&lt;=справочники!$Y$17*12,справочники!$AE$17,IF(GP$1&lt;=справочники!$Y$18*12,справочники!$AE$18,справочники!$AE$9))),справочники!$AE$9))</f>
        <v>0</v>
      </c>
      <c r="GQ898" s="100">
        <f>IF(GQ$8="",0,(GQ833+GQ887)*IF(Главная!$N$19=справочники!$N$15,IF(GQ$1&lt;=справочники!$Y$16*12,справочники!$AE$16,IF(GQ$1&lt;=справочники!$Y$17*12,справочники!$AE$17,IF(GQ$1&lt;=справочники!$Y$18*12,справочники!$AE$18,справочники!$AE$9))),справочники!$AE$9))</f>
        <v>0</v>
      </c>
      <c r="GR898" s="100">
        <f>IF(GR$8="",0,(GR833+GR887)*IF(Главная!$N$19=справочники!$N$15,IF(GR$1&lt;=справочники!$Y$16*12,справочники!$AE$16,IF(GR$1&lt;=справочники!$Y$17*12,справочники!$AE$17,IF(GR$1&lt;=справочники!$Y$18*12,справочники!$AE$18,справочники!$AE$9))),справочники!$AE$9))</f>
        <v>0</v>
      </c>
      <c r="GS898" s="100">
        <f>IF(GS$8="",0,(GS833+GS887)*IF(Главная!$N$19=справочники!$N$15,IF(GS$1&lt;=справочники!$Y$16*12,справочники!$AE$16,IF(GS$1&lt;=справочники!$Y$17*12,справочники!$AE$17,IF(GS$1&lt;=справочники!$Y$18*12,справочники!$AE$18,справочники!$AE$9))),справочники!$AE$9))</f>
        <v>0</v>
      </c>
      <c r="GT898" s="100">
        <f>IF(GT$8="",0,(GT833+GT887)*IF(Главная!$N$19=справочники!$N$15,IF(GT$1&lt;=справочники!$Y$16*12,справочники!$AE$16,IF(GT$1&lt;=справочники!$Y$17*12,справочники!$AE$17,IF(GT$1&lt;=справочники!$Y$18*12,справочники!$AE$18,справочники!$AE$9))),справочники!$AE$9))</f>
        <v>0</v>
      </c>
      <c r="GU898" s="100">
        <f>IF(GU$8="",0,(GU833+GU887)*IF(Главная!$N$19=справочники!$N$15,IF(GU$1&lt;=справочники!$Y$16*12,справочники!$AE$16,IF(GU$1&lt;=справочники!$Y$17*12,справочники!$AE$17,IF(GU$1&lt;=справочники!$Y$18*12,справочники!$AE$18,справочники!$AE$9))),справочники!$AE$9))</f>
        <v>0</v>
      </c>
      <c r="GV898" s="100">
        <f>IF(GV$8="",0,(GV833+GV887)*IF(Главная!$N$19=справочники!$N$15,IF(GV$1&lt;=справочники!$Y$16*12,справочники!$AE$16,IF(GV$1&lt;=справочники!$Y$17*12,справочники!$AE$17,IF(GV$1&lt;=справочники!$Y$18*12,справочники!$AE$18,справочники!$AE$9))),справочники!$AE$9))</f>
        <v>0</v>
      </c>
      <c r="GW898" s="100">
        <f>IF(GW$8="",0,(GW833+GW887)*IF(Главная!$N$19=справочники!$N$15,IF(GW$1&lt;=справочники!$Y$16*12,справочники!$AE$16,IF(GW$1&lt;=справочники!$Y$17*12,справочники!$AE$17,IF(GW$1&lt;=справочники!$Y$18*12,справочники!$AE$18,справочники!$AE$9))),справочники!$AE$9))</f>
        <v>0</v>
      </c>
      <c r="GX898" s="100">
        <f>IF(GX$8="",0,(GX833+GX887)*IF(Главная!$N$19=справочники!$N$15,IF(GX$1&lt;=справочники!$Y$16*12,справочники!$AE$16,IF(GX$1&lt;=справочники!$Y$17*12,справочники!$AE$17,IF(GX$1&lt;=справочники!$Y$18*12,справочники!$AE$18,справочники!$AE$9))),справочники!$AE$9))</f>
        <v>0</v>
      </c>
      <c r="GY898" s="100">
        <f>IF(GY$8="",0,(GY833+GY887)*IF(Главная!$N$19=справочники!$N$15,IF(GY$1&lt;=справочники!$Y$16*12,справочники!$AE$16,IF(GY$1&lt;=справочники!$Y$17*12,справочники!$AE$17,IF(GY$1&lt;=справочники!$Y$18*12,справочники!$AE$18,справочники!$AE$9))),справочники!$AE$9))</f>
        <v>0</v>
      </c>
      <c r="GZ898" s="100">
        <f>IF(GZ$8="",0,(GZ833+GZ887)*IF(Главная!$N$19=справочники!$N$15,IF(GZ$1&lt;=справочники!$Y$16*12,справочники!$AE$16,IF(GZ$1&lt;=справочники!$Y$17*12,справочники!$AE$17,IF(GZ$1&lt;=справочники!$Y$18*12,справочники!$AE$18,справочники!$AE$9))),справочники!$AE$9))</f>
        <v>0</v>
      </c>
      <c r="HA898" s="3"/>
      <c r="HB898" s="3"/>
    </row>
    <row r="899" spans="1:210" ht="4.2" customHeight="1">
      <c r="A899" s="1"/>
      <c r="B899" s="1"/>
      <c r="C899" s="1"/>
      <c r="D899" s="1"/>
      <c r="E899" s="263"/>
      <c r="F899" s="48"/>
      <c r="G899" s="231"/>
      <c r="H899" s="1"/>
      <c r="I899" s="1"/>
      <c r="J899" s="1"/>
      <c r="K899" s="1"/>
      <c r="L899" s="1"/>
      <c r="M899" s="5"/>
      <c r="N899" s="1"/>
      <c r="O899" s="1"/>
      <c r="P899" s="5"/>
      <c r="Q899" s="1"/>
      <c r="R899" s="1"/>
      <c r="S899" s="5"/>
      <c r="T899" s="7"/>
      <c r="U899" s="24"/>
      <c r="V899" s="1"/>
      <c r="W899" s="12"/>
      <c r="X899" s="10"/>
      <c r="Y899" s="46"/>
      <c r="Z899" s="93"/>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4"/>
      <c r="BB899" s="94"/>
      <c r="BC899" s="94"/>
      <c r="BD899" s="94"/>
      <c r="BE899" s="94"/>
      <c r="BF899" s="94"/>
      <c r="BG899" s="94"/>
      <c r="BH899" s="94"/>
      <c r="BI899" s="94"/>
      <c r="BJ899" s="94"/>
      <c r="BK899" s="94"/>
      <c r="BL899" s="94"/>
      <c r="BM899" s="94"/>
      <c r="BN899" s="94"/>
      <c r="BO899" s="94"/>
      <c r="BP899" s="94"/>
      <c r="BQ899" s="94"/>
      <c r="BR899" s="94"/>
      <c r="BS899" s="94"/>
      <c r="BT899" s="94"/>
      <c r="BU899" s="94"/>
      <c r="BV899" s="94"/>
      <c r="BW899" s="94"/>
      <c r="BX899" s="94"/>
      <c r="BY899" s="94"/>
      <c r="BZ899" s="94"/>
      <c r="CA899" s="94"/>
      <c r="CB899" s="94"/>
      <c r="CC899" s="94"/>
      <c r="CD899" s="94"/>
      <c r="CE899" s="94"/>
      <c r="CF899" s="94"/>
      <c r="CG899" s="94"/>
      <c r="CH899" s="94"/>
      <c r="CI899" s="94"/>
      <c r="CJ899" s="94"/>
      <c r="CK899" s="94"/>
      <c r="CL899" s="94"/>
      <c r="CM899" s="94"/>
      <c r="CN899" s="94"/>
      <c r="CO899" s="94"/>
      <c r="CP899" s="94"/>
      <c r="CQ899" s="94"/>
      <c r="CR899" s="94"/>
      <c r="CS899" s="94"/>
      <c r="CT899" s="94"/>
      <c r="CU899" s="94"/>
      <c r="CV899" s="94"/>
      <c r="CW899" s="94"/>
      <c r="CX899" s="94"/>
      <c r="CY899" s="94"/>
      <c r="CZ899" s="94"/>
      <c r="DA899" s="94"/>
      <c r="DB899" s="94"/>
      <c r="DC899" s="94"/>
      <c r="DD899" s="94"/>
      <c r="DE899" s="94"/>
      <c r="DF899" s="94"/>
      <c r="DG899" s="94"/>
      <c r="DH899" s="94"/>
      <c r="DI899" s="94"/>
      <c r="DJ899" s="94"/>
      <c r="DK899" s="94"/>
      <c r="DL899" s="94"/>
      <c r="DM899" s="94"/>
      <c r="DN899" s="94"/>
      <c r="DO899" s="94"/>
      <c r="DP899" s="94"/>
      <c r="DQ899" s="94"/>
      <c r="DR899" s="94"/>
      <c r="DS899" s="94"/>
      <c r="DT899" s="94"/>
      <c r="DU899" s="94"/>
      <c r="DV899" s="94"/>
      <c r="DW899" s="94"/>
      <c r="DX899" s="94"/>
      <c r="DY899" s="94"/>
      <c r="DZ899" s="94"/>
      <c r="EA899" s="94"/>
      <c r="EB899" s="94"/>
      <c r="EC899" s="94"/>
      <c r="ED899" s="94"/>
      <c r="EE899" s="94"/>
      <c r="EF899" s="94"/>
      <c r="EG899" s="94"/>
      <c r="EH899" s="94"/>
      <c r="EI899" s="94"/>
      <c r="EJ899" s="94"/>
      <c r="EK899" s="94"/>
      <c r="EL899" s="94"/>
      <c r="EM899" s="94"/>
      <c r="EN899" s="94"/>
      <c r="EO899" s="94"/>
      <c r="EP899" s="94"/>
      <c r="EQ899" s="94"/>
      <c r="ER899" s="94"/>
      <c r="ES899" s="94"/>
      <c r="ET899" s="94"/>
      <c r="EU899" s="94"/>
      <c r="EV899" s="94"/>
      <c r="EW899" s="94"/>
      <c r="EX899" s="94"/>
      <c r="EY899" s="94"/>
      <c r="EZ899" s="94"/>
      <c r="FA899" s="94"/>
      <c r="FB899" s="94"/>
      <c r="FC899" s="94"/>
      <c r="FD899" s="94"/>
      <c r="FE899" s="94"/>
      <c r="FF899" s="94"/>
      <c r="FG899" s="94"/>
      <c r="FH899" s="94"/>
      <c r="FI899" s="94"/>
      <c r="FJ899" s="94"/>
      <c r="FK899" s="94"/>
      <c r="FL899" s="94"/>
      <c r="FM899" s="94"/>
      <c r="FN899" s="94"/>
      <c r="FO899" s="94"/>
      <c r="FP899" s="94"/>
      <c r="FQ899" s="94"/>
      <c r="FR899" s="94"/>
      <c r="FS899" s="94"/>
      <c r="FT899" s="94"/>
      <c r="FU899" s="94"/>
      <c r="FV899" s="94"/>
      <c r="FW899" s="94"/>
      <c r="FX899" s="94"/>
      <c r="FY899" s="94"/>
      <c r="FZ899" s="94"/>
      <c r="GA899" s="94"/>
      <c r="GB899" s="94"/>
      <c r="GC899" s="94"/>
      <c r="GD899" s="94"/>
      <c r="GE899" s="94"/>
      <c r="GF899" s="94"/>
      <c r="GG899" s="94"/>
      <c r="GH899" s="94"/>
      <c r="GI899" s="94"/>
      <c r="GJ899" s="94"/>
      <c r="GK899" s="94"/>
      <c r="GL899" s="94"/>
      <c r="GM899" s="94"/>
      <c r="GN899" s="94"/>
      <c r="GO899" s="94"/>
      <c r="GP899" s="94"/>
      <c r="GQ899" s="94"/>
      <c r="GR899" s="94"/>
      <c r="GS899" s="94"/>
      <c r="GT899" s="94"/>
      <c r="GU899" s="94"/>
      <c r="GV899" s="94"/>
      <c r="GW899" s="94"/>
      <c r="GX899" s="94"/>
      <c r="GY899" s="94"/>
      <c r="GZ899" s="94"/>
      <c r="HA899" s="1"/>
      <c r="HB899" s="1"/>
    </row>
    <row r="900" spans="1:210" s="239" customFormat="1" ht="10.199999999999999">
      <c r="A900" s="228"/>
      <c r="B900" s="245" t="s">
        <v>157</v>
      </c>
      <c r="C900" s="230"/>
      <c r="D900" s="229"/>
      <c r="E900" s="270"/>
      <c r="F900" s="116"/>
      <c r="G900" s="231"/>
      <c r="H900" s="228"/>
      <c r="I900" s="228" t="str">
        <f>$I$289</f>
        <v>Оборачиваемость начислений расходов</v>
      </c>
      <c r="J900" s="228"/>
      <c r="K900" s="228"/>
      <c r="L900" s="228"/>
      <c r="M900" s="231"/>
      <c r="N900" s="228"/>
      <c r="O900" s="228"/>
      <c r="P900" s="231"/>
      <c r="Q900" s="228" t="s">
        <v>41</v>
      </c>
      <c r="R900" s="228"/>
      <c r="S900" s="231" t="s">
        <v>6</v>
      </c>
      <c r="T900" s="309"/>
      <c r="U900" s="228"/>
      <c r="V900" s="228"/>
      <c r="W900" s="235"/>
      <c r="X900" s="236"/>
      <c r="Y900" s="247"/>
      <c r="Z900" s="248"/>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28"/>
      <c r="HB900" s="228"/>
    </row>
    <row r="901" spans="1:210" ht="4.2" customHeight="1">
      <c r="A901" s="1"/>
      <c r="B901" s="1"/>
      <c r="C901" s="1"/>
      <c r="D901" s="1"/>
      <c r="E901" s="263"/>
      <c r="F901" s="48"/>
      <c r="G901" s="231"/>
      <c r="H901" s="1"/>
      <c r="I901" s="1"/>
      <c r="J901" s="1"/>
      <c r="K901" s="1"/>
      <c r="L901" s="1"/>
      <c r="M901" s="5"/>
      <c r="N901" s="1"/>
      <c r="O901" s="1"/>
      <c r="P901" s="5"/>
      <c r="Q901" s="1"/>
      <c r="R901" s="1"/>
      <c r="S901" s="5"/>
      <c r="T901" s="7"/>
      <c r="U901" s="24"/>
      <c r="V901" s="1"/>
      <c r="W901" s="12"/>
      <c r="X901" s="10"/>
      <c r="Y901" s="46"/>
      <c r="Z901" s="93"/>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4"/>
      <c r="BB901" s="94"/>
      <c r="BC901" s="94"/>
      <c r="BD901" s="94"/>
      <c r="BE901" s="94"/>
      <c r="BF901" s="94"/>
      <c r="BG901" s="94"/>
      <c r="BH901" s="94"/>
      <c r="BI901" s="94"/>
      <c r="BJ901" s="94"/>
      <c r="BK901" s="94"/>
      <c r="BL901" s="94"/>
      <c r="BM901" s="94"/>
      <c r="BN901" s="94"/>
      <c r="BO901" s="94"/>
      <c r="BP901" s="94"/>
      <c r="BQ901" s="94"/>
      <c r="BR901" s="94"/>
      <c r="BS901" s="94"/>
      <c r="BT901" s="94"/>
      <c r="BU901" s="94"/>
      <c r="BV901" s="94"/>
      <c r="BW901" s="94"/>
      <c r="BX901" s="94"/>
      <c r="BY901" s="94"/>
      <c r="BZ901" s="94"/>
      <c r="CA901" s="94"/>
      <c r="CB901" s="94"/>
      <c r="CC901" s="94"/>
      <c r="CD901" s="94"/>
      <c r="CE901" s="94"/>
      <c r="CF901" s="94"/>
      <c r="CG901" s="94"/>
      <c r="CH901" s="94"/>
      <c r="CI901" s="94"/>
      <c r="CJ901" s="94"/>
      <c r="CK901" s="94"/>
      <c r="CL901" s="94"/>
      <c r="CM901" s="94"/>
      <c r="CN901" s="94"/>
      <c r="CO901" s="94"/>
      <c r="CP901" s="94"/>
      <c r="CQ901" s="94"/>
      <c r="CR901" s="94"/>
      <c r="CS901" s="94"/>
      <c r="CT901" s="94"/>
      <c r="CU901" s="94"/>
      <c r="CV901" s="94"/>
      <c r="CW901" s="94"/>
      <c r="CX901" s="94"/>
      <c r="CY901" s="94"/>
      <c r="CZ901" s="94"/>
      <c r="DA901" s="94"/>
      <c r="DB901" s="94"/>
      <c r="DC901" s="94"/>
      <c r="DD901" s="94"/>
      <c r="DE901" s="94"/>
      <c r="DF901" s="94"/>
      <c r="DG901" s="94"/>
      <c r="DH901" s="94"/>
      <c r="DI901" s="94"/>
      <c r="DJ901" s="94"/>
      <c r="DK901" s="94"/>
      <c r="DL901" s="94"/>
      <c r="DM901" s="94"/>
      <c r="DN901" s="94"/>
      <c r="DO901" s="94"/>
      <c r="DP901" s="94"/>
      <c r="DQ901" s="94"/>
      <c r="DR901" s="94"/>
      <c r="DS901" s="94"/>
      <c r="DT901" s="94"/>
      <c r="DU901" s="94"/>
      <c r="DV901" s="94"/>
      <c r="DW901" s="94"/>
      <c r="DX901" s="94"/>
      <c r="DY901" s="94"/>
      <c r="DZ901" s="94"/>
      <c r="EA901" s="94"/>
      <c r="EB901" s="94"/>
      <c r="EC901" s="94"/>
      <c r="ED901" s="94"/>
      <c r="EE901" s="94"/>
      <c r="EF901" s="94"/>
      <c r="EG901" s="94"/>
      <c r="EH901" s="94"/>
      <c r="EI901" s="94"/>
      <c r="EJ901" s="94"/>
      <c r="EK901" s="94"/>
      <c r="EL901" s="94"/>
      <c r="EM901" s="94"/>
      <c r="EN901" s="94"/>
      <c r="EO901" s="94"/>
      <c r="EP901" s="94"/>
      <c r="EQ901" s="94"/>
      <c r="ER901" s="94"/>
      <c r="ES901" s="94"/>
      <c r="ET901" s="94"/>
      <c r="EU901" s="94"/>
      <c r="EV901" s="94"/>
      <c r="EW901" s="94"/>
      <c r="EX901" s="94"/>
      <c r="EY901" s="94"/>
      <c r="EZ901" s="94"/>
      <c r="FA901" s="94"/>
      <c r="FB901" s="94"/>
      <c r="FC901" s="94"/>
      <c r="FD901" s="94"/>
      <c r="FE901" s="94"/>
      <c r="FF901" s="94"/>
      <c r="FG901" s="94"/>
      <c r="FH901" s="94"/>
      <c r="FI901" s="94"/>
      <c r="FJ901" s="94"/>
      <c r="FK901" s="94"/>
      <c r="FL901" s="94"/>
      <c r="FM901" s="94"/>
      <c r="FN901" s="94"/>
      <c r="FO901" s="94"/>
      <c r="FP901" s="94"/>
      <c r="FQ901" s="94"/>
      <c r="FR901" s="94"/>
      <c r="FS901" s="94"/>
      <c r="FT901" s="94"/>
      <c r="FU901" s="94"/>
      <c r="FV901" s="94"/>
      <c r="FW901" s="94"/>
      <c r="FX901" s="94"/>
      <c r="FY901" s="94"/>
      <c r="FZ901" s="94"/>
      <c r="GA901" s="94"/>
      <c r="GB901" s="94"/>
      <c r="GC901" s="94"/>
      <c r="GD901" s="94"/>
      <c r="GE901" s="94"/>
      <c r="GF901" s="94"/>
      <c r="GG901" s="94"/>
      <c r="GH901" s="94"/>
      <c r="GI901" s="94"/>
      <c r="GJ901" s="94"/>
      <c r="GK901" s="94"/>
      <c r="GL901" s="94"/>
      <c r="GM901" s="94"/>
      <c r="GN901" s="94"/>
      <c r="GO901" s="94"/>
      <c r="GP901" s="94"/>
      <c r="GQ901" s="94"/>
      <c r="GR901" s="94"/>
      <c r="GS901" s="94"/>
      <c r="GT901" s="94"/>
      <c r="GU901" s="94"/>
      <c r="GV901" s="94"/>
      <c r="GW901" s="94"/>
      <c r="GX901" s="94"/>
      <c r="GY901" s="94"/>
      <c r="GZ901" s="94"/>
      <c r="HA901" s="1"/>
      <c r="HB901" s="1"/>
    </row>
    <row r="902" spans="1:210" s="4" customFormat="1">
      <c r="A902" s="3"/>
      <c r="B902" s="259" t="s">
        <v>156</v>
      </c>
      <c r="C902" s="3"/>
      <c r="D902" s="3"/>
      <c r="E902" s="9" t="str">
        <f>IF(OR(Главная!$N$19=справочники!$N$13,Главная!$N$19=справочники!$N$14),"",IF(T902=справочники!$P$10,"","ндс(-)"))</f>
        <v/>
      </c>
      <c r="F902" s="51"/>
      <c r="G902" s="232"/>
      <c r="H902" s="13" t="str">
        <f>B902&amp;N895</f>
        <v>Начисление - Соцсборы с ФОТ</v>
      </c>
      <c r="I902" s="13"/>
      <c r="J902" s="3"/>
      <c r="K902" s="3"/>
      <c r="L902" s="3"/>
      <c r="M902" s="5"/>
      <c r="N902" s="36" t="str">
        <f>Главная!$Y$8</f>
        <v>итого</v>
      </c>
      <c r="O902" s="36"/>
      <c r="P902" s="5"/>
      <c r="Q902" s="36" t="s">
        <v>26</v>
      </c>
      <c r="R902" s="36"/>
      <c r="S902" s="36"/>
      <c r="T902" s="62" t="str">
        <f>T898</f>
        <v>не облагается НДС</v>
      </c>
      <c r="U902" s="36"/>
      <c r="V902" s="36"/>
      <c r="W902" s="38">
        <f>SUM($Y902:$HA902)</f>
        <v>0</v>
      </c>
      <c r="X902" s="38"/>
      <c r="Y902" s="46"/>
      <c r="Z902" s="99"/>
      <c r="AA902" s="100">
        <f t="shared" ref="AA902:BF902" si="4156">IF(AA$8="",0,IF(AA$1=1,SUMIFS(898:898,$1:$1,"&gt;="&amp;1,$1:$1,"&lt;="&amp;INT($T900/30))+($T900/30-INT($T900/30))*SUMIFS(898:898,$1:$1,INT($T900/30)+1),0)+($T900/30-INT($T900/30))*SUMIFS(898:898,$1:$1,AA$1+INT($T900/30)+1)+(INT($T900/30)+1-$T900/30)*SUMIFS(898:898,$1:$1,AA$1+INT($T900/30)))</f>
        <v>0</v>
      </c>
      <c r="AB902" s="100">
        <f t="shared" si="4156"/>
        <v>0</v>
      </c>
      <c r="AC902" s="100">
        <f t="shared" si="4156"/>
        <v>0</v>
      </c>
      <c r="AD902" s="100">
        <f t="shared" si="4156"/>
        <v>0</v>
      </c>
      <c r="AE902" s="100">
        <f t="shared" si="4156"/>
        <v>0</v>
      </c>
      <c r="AF902" s="100">
        <f t="shared" si="4156"/>
        <v>0</v>
      </c>
      <c r="AG902" s="100">
        <f t="shared" si="4156"/>
        <v>0</v>
      </c>
      <c r="AH902" s="100">
        <f t="shared" si="4156"/>
        <v>0</v>
      </c>
      <c r="AI902" s="100">
        <f t="shared" si="4156"/>
        <v>0</v>
      </c>
      <c r="AJ902" s="100">
        <f t="shared" si="4156"/>
        <v>0</v>
      </c>
      <c r="AK902" s="100">
        <f t="shared" si="4156"/>
        <v>0</v>
      </c>
      <c r="AL902" s="100">
        <f t="shared" si="4156"/>
        <v>0</v>
      </c>
      <c r="AM902" s="100">
        <f t="shared" si="4156"/>
        <v>0</v>
      </c>
      <c r="AN902" s="100">
        <f t="shared" si="4156"/>
        <v>0</v>
      </c>
      <c r="AO902" s="100">
        <f t="shared" si="4156"/>
        <v>0</v>
      </c>
      <c r="AP902" s="100">
        <f t="shared" si="4156"/>
        <v>0</v>
      </c>
      <c r="AQ902" s="100">
        <f t="shared" si="4156"/>
        <v>0</v>
      </c>
      <c r="AR902" s="100">
        <f t="shared" si="4156"/>
        <v>0</v>
      </c>
      <c r="AS902" s="100">
        <f t="shared" si="4156"/>
        <v>0</v>
      </c>
      <c r="AT902" s="100">
        <f t="shared" si="4156"/>
        <v>0</v>
      </c>
      <c r="AU902" s="100">
        <f t="shared" si="4156"/>
        <v>0</v>
      </c>
      <c r="AV902" s="100">
        <f t="shared" si="4156"/>
        <v>0</v>
      </c>
      <c r="AW902" s="100">
        <f t="shared" si="4156"/>
        <v>0</v>
      </c>
      <c r="AX902" s="100">
        <f t="shared" si="4156"/>
        <v>0</v>
      </c>
      <c r="AY902" s="100">
        <f t="shared" si="4156"/>
        <v>0</v>
      </c>
      <c r="AZ902" s="100">
        <f t="shared" si="4156"/>
        <v>0</v>
      </c>
      <c r="BA902" s="100">
        <f t="shared" si="4156"/>
        <v>0</v>
      </c>
      <c r="BB902" s="100">
        <f t="shared" si="4156"/>
        <v>0</v>
      </c>
      <c r="BC902" s="100">
        <f t="shared" si="4156"/>
        <v>0</v>
      </c>
      <c r="BD902" s="100">
        <f t="shared" si="4156"/>
        <v>0</v>
      </c>
      <c r="BE902" s="100">
        <f t="shared" si="4156"/>
        <v>0</v>
      </c>
      <c r="BF902" s="100">
        <f t="shared" si="4156"/>
        <v>0</v>
      </c>
      <c r="BG902" s="100">
        <f t="shared" ref="BG902:CL902" si="4157">IF(BG$8="",0,IF(BG$1=1,SUMIFS(898:898,$1:$1,"&gt;="&amp;1,$1:$1,"&lt;="&amp;INT($T900/30))+($T900/30-INT($T900/30))*SUMIFS(898:898,$1:$1,INT($T900/30)+1),0)+($T900/30-INT($T900/30))*SUMIFS(898:898,$1:$1,BG$1+INT($T900/30)+1)+(INT($T900/30)+1-$T900/30)*SUMIFS(898:898,$1:$1,BG$1+INT($T900/30)))</f>
        <v>0</v>
      </c>
      <c r="BH902" s="100">
        <f t="shared" si="4157"/>
        <v>0</v>
      </c>
      <c r="BI902" s="100">
        <f t="shared" si="4157"/>
        <v>0</v>
      </c>
      <c r="BJ902" s="100">
        <f t="shared" si="4157"/>
        <v>0</v>
      </c>
      <c r="BK902" s="100">
        <f t="shared" si="4157"/>
        <v>0</v>
      </c>
      <c r="BL902" s="100">
        <f t="shared" si="4157"/>
        <v>0</v>
      </c>
      <c r="BM902" s="100">
        <f t="shared" si="4157"/>
        <v>0</v>
      </c>
      <c r="BN902" s="100">
        <f t="shared" si="4157"/>
        <v>0</v>
      </c>
      <c r="BO902" s="100">
        <f t="shared" si="4157"/>
        <v>0</v>
      </c>
      <c r="BP902" s="100">
        <f t="shared" si="4157"/>
        <v>0</v>
      </c>
      <c r="BQ902" s="100">
        <f t="shared" si="4157"/>
        <v>0</v>
      </c>
      <c r="BR902" s="100">
        <f t="shared" si="4157"/>
        <v>0</v>
      </c>
      <c r="BS902" s="100">
        <f t="shared" si="4157"/>
        <v>0</v>
      </c>
      <c r="BT902" s="100">
        <f t="shared" si="4157"/>
        <v>0</v>
      </c>
      <c r="BU902" s="100">
        <f t="shared" si="4157"/>
        <v>0</v>
      </c>
      <c r="BV902" s="100">
        <f t="shared" si="4157"/>
        <v>0</v>
      </c>
      <c r="BW902" s="100">
        <f t="shared" si="4157"/>
        <v>0</v>
      </c>
      <c r="BX902" s="100">
        <f t="shared" si="4157"/>
        <v>0</v>
      </c>
      <c r="BY902" s="100">
        <f t="shared" si="4157"/>
        <v>0</v>
      </c>
      <c r="BZ902" s="100">
        <f t="shared" si="4157"/>
        <v>0</v>
      </c>
      <c r="CA902" s="100">
        <f t="shared" si="4157"/>
        <v>0</v>
      </c>
      <c r="CB902" s="100">
        <f t="shared" si="4157"/>
        <v>0</v>
      </c>
      <c r="CC902" s="100">
        <f t="shared" si="4157"/>
        <v>0</v>
      </c>
      <c r="CD902" s="100">
        <f t="shared" si="4157"/>
        <v>0</v>
      </c>
      <c r="CE902" s="100">
        <f t="shared" si="4157"/>
        <v>0</v>
      </c>
      <c r="CF902" s="100">
        <f t="shared" si="4157"/>
        <v>0</v>
      </c>
      <c r="CG902" s="100">
        <f t="shared" si="4157"/>
        <v>0</v>
      </c>
      <c r="CH902" s="100">
        <f t="shared" si="4157"/>
        <v>0</v>
      </c>
      <c r="CI902" s="100">
        <f t="shared" si="4157"/>
        <v>0</v>
      </c>
      <c r="CJ902" s="100">
        <f t="shared" si="4157"/>
        <v>0</v>
      </c>
      <c r="CK902" s="100">
        <f t="shared" si="4157"/>
        <v>0</v>
      </c>
      <c r="CL902" s="100">
        <f t="shared" si="4157"/>
        <v>0</v>
      </c>
      <c r="CM902" s="100">
        <f t="shared" ref="CM902:DG902" si="4158">IF(CM$8="",0,IF(CM$1=1,SUMIFS(898:898,$1:$1,"&gt;="&amp;1,$1:$1,"&lt;="&amp;INT($T900/30))+($T900/30-INT($T900/30))*SUMIFS(898:898,$1:$1,INT($T900/30)+1),0)+($T900/30-INT($T900/30))*SUMIFS(898:898,$1:$1,CM$1+INT($T900/30)+1)+(INT($T900/30)+1-$T900/30)*SUMIFS(898:898,$1:$1,CM$1+INT($T900/30)))</f>
        <v>0</v>
      </c>
      <c r="CN902" s="100">
        <f t="shared" si="4158"/>
        <v>0</v>
      </c>
      <c r="CO902" s="100">
        <f t="shared" si="4158"/>
        <v>0</v>
      </c>
      <c r="CP902" s="100">
        <f t="shared" si="4158"/>
        <v>0</v>
      </c>
      <c r="CQ902" s="100">
        <f t="shared" si="4158"/>
        <v>0</v>
      </c>
      <c r="CR902" s="100">
        <f t="shared" si="4158"/>
        <v>0</v>
      </c>
      <c r="CS902" s="100">
        <f t="shared" si="4158"/>
        <v>0</v>
      </c>
      <c r="CT902" s="100">
        <f t="shared" si="4158"/>
        <v>0</v>
      </c>
      <c r="CU902" s="100">
        <f t="shared" si="4158"/>
        <v>0</v>
      </c>
      <c r="CV902" s="100">
        <f t="shared" si="4158"/>
        <v>0</v>
      </c>
      <c r="CW902" s="100">
        <f t="shared" si="4158"/>
        <v>0</v>
      </c>
      <c r="CX902" s="100">
        <f t="shared" si="4158"/>
        <v>0</v>
      </c>
      <c r="CY902" s="100">
        <f t="shared" si="4158"/>
        <v>0</v>
      </c>
      <c r="CZ902" s="100">
        <f t="shared" si="4158"/>
        <v>0</v>
      </c>
      <c r="DA902" s="100">
        <f t="shared" si="4158"/>
        <v>0</v>
      </c>
      <c r="DB902" s="100">
        <f t="shared" si="4158"/>
        <v>0</v>
      </c>
      <c r="DC902" s="100">
        <f t="shared" si="4158"/>
        <v>0</v>
      </c>
      <c r="DD902" s="100">
        <f t="shared" si="4158"/>
        <v>0</v>
      </c>
      <c r="DE902" s="100">
        <f t="shared" si="4158"/>
        <v>0</v>
      </c>
      <c r="DF902" s="100">
        <f t="shared" si="4158"/>
        <v>0</v>
      </c>
      <c r="DG902" s="100">
        <f t="shared" si="4158"/>
        <v>0</v>
      </c>
      <c r="DH902" s="100">
        <f t="shared" ref="DH902:FS902" si="4159">IF(DH$8="",0,IF(DH$1=1,SUMIFS(898:898,$1:$1,"&gt;="&amp;1,$1:$1,"&lt;="&amp;INT($T900/30))+($T900/30-INT($T900/30))*SUMIFS(898:898,$1:$1,INT($T900/30)+1),0)+($T900/30-INT($T900/30))*SUMIFS(898:898,$1:$1,DH$1+INT($T900/30)+1)+(INT($T900/30)+1-$T900/30)*SUMIFS(898:898,$1:$1,DH$1+INT($T900/30)))</f>
        <v>0</v>
      </c>
      <c r="DI902" s="100">
        <f t="shared" si="4159"/>
        <v>0</v>
      </c>
      <c r="DJ902" s="100">
        <f t="shared" si="4159"/>
        <v>0</v>
      </c>
      <c r="DK902" s="100">
        <f t="shared" si="4159"/>
        <v>0</v>
      </c>
      <c r="DL902" s="100">
        <f t="shared" si="4159"/>
        <v>0</v>
      </c>
      <c r="DM902" s="100">
        <f t="shared" si="4159"/>
        <v>0</v>
      </c>
      <c r="DN902" s="100">
        <f t="shared" si="4159"/>
        <v>0</v>
      </c>
      <c r="DO902" s="100">
        <f t="shared" si="4159"/>
        <v>0</v>
      </c>
      <c r="DP902" s="100">
        <f t="shared" si="4159"/>
        <v>0</v>
      </c>
      <c r="DQ902" s="100">
        <f t="shared" si="4159"/>
        <v>0</v>
      </c>
      <c r="DR902" s="100">
        <f t="shared" si="4159"/>
        <v>0</v>
      </c>
      <c r="DS902" s="100">
        <f t="shared" si="4159"/>
        <v>0</v>
      </c>
      <c r="DT902" s="100">
        <f t="shared" si="4159"/>
        <v>0</v>
      </c>
      <c r="DU902" s="100">
        <f t="shared" si="4159"/>
        <v>0</v>
      </c>
      <c r="DV902" s="100">
        <f t="shared" si="4159"/>
        <v>0</v>
      </c>
      <c r="DW902" s="100">
        <f t="shared" si="4159"/>
        <v>0</v>
      </c>
      <c r="DX902" s="100">
        <f t="shared" si="4159"/>
        <v>0</v>
      </c>
      <c r="DY902" s="100">
        <f t="shared" si="4159"/>
        <v>0</v>
      </c>
      <c r="DZ902" s="100">
        <f t="shared" si="4159"/>
        <v>0</v>
      </c>
      <c r="EA902" s="100">
        <f t="shared" si="4159"/>
        <v>0</v>
      </c>
      <c r="EB902" s="100">
        <f t="shared" si="4159"/>
        <v>0</v>
      </c>
      <c r="EC902" s="100">
        <f t="shared" si="4159"/>
        <v>0</v>
      </c>
      <c r="ED902" s="100">
        <f t="shared" si="4159"/>
        <v>0</v>
      </c>
      <c r="EE902" s="100">
        <f t="shared" si="4159"/>
        <v>0</v>
      </c>
      <c r="EF902" s="100">
        <f t="shared" si="4159"/>
        <v>0</v>
      </c>
      <c r="EG902" s="100">
        <f t="shared" si="4159"/>
        <v>0</v>
      </c>
      <c r="EH902" s="100">
        <f t="shared" si="4159"/>
        <v>0</v>
      </c>
      <c r="EI902" s="100">
        <f t="shared" si="4159"/>
        <v>0</v>
      </c>
      <c r="EJ902" s="100">
        <f t="shared" si="4159"/>
        <v>0</v>
      </c>
      <c r="EK902" s="100">
        <f t="shared" si="4159"/>
        <v>0</v>
      </c>
      <c r="EL902" s="100">
        <f t="shared" si="4159"/>
        <v>0</v>
      </c>
      <c r="EM902" s="100">
        <f t="shared" si="4159"/>
        <v>0</v>
      </c>
      <c r="EN902" s="100">
        <f t="shared" si="4159"/>
        <v>0</v>
      </c>
      <c r="EO902" s="100">
        <f t="shared" si="4159"/>
        <v>0</v>
      </c>
      <c r="EP902" s="100">
        <f t="shared" si="4159"/>
        <v>0</v>
      </c>
      <c r="EQ902" s="100">
        <f t="shared" si="4159"/>
        <v>0</v>
      </c>
      <c r="ER902" s="100">
        <f t="shared" si="4159"/>
        <v>0</v>
      </c>
      <c r="ES902" s="100">
        <f t="shared" si="4159"/>
        <v>0</v>
      </c>
      <c r="ET902" s="100">
        <f t="shared" si="4159"/>
        <v>0</v>
      </c>
      <c r="EU902" s="100">
        <f t="shared" si="4159"/>
        <v>0</v>
      </c>
      <c r="EV902" s="100">
        <f t="shared" si="4159"/>
        <v>0</v>
      </c>
      <c r="EW902" s="100">
        <f t="shared" si="4159"/>
        <v>0</v>
      </c>
      <c r="EX902" s="100">
        <f t="shared" si="4159"/>
        <v>0</v>
      </c>
      <c r="EY902" s="100">
        <f t="shared" si="4159"/>
        <v>0</v>
      </c>
      <c r="EZ902" s="100">
        <f t="shared" si="4159"/>
        <v>0</v>
      </c>
      <c r="FA902" s="100">
        <f t="shared" si="4159"/>
        <v>0</v>
      </c>
      <c r="FB902" s="100">
        <f t="shared" si="4159"/>
        <v>0</v>
      </c>
      <c r="FC902" s="100">
        <f t="shared" si="4159"/>
        <v>0</v>
      </c>
      <c r="FD902" s="100">
        <f t="shared" si="4159"/>
        <v>0</v>
      </c>
      <c r="FE902" s="100">
        <f t="shared" si="4159"/>
        <v>0</v>
      </c>
      <c r="FF902" s="100">
        <f t="shared" si="4159"/>
        <v>0</v>
      </c>
      <c r="FG902" s="100">
        <f t="shared" si="4159"/>
        <v>0</v>
      </c>
      <c r="FH902" s="100">
        <f t="shared" si="4159"/>
        <v>0</v>
      </c>
      <c r="FI902" s="100">
        <f t="shared" si="4159"/>
        <v>0</v>
      </c>
      <c r="FJ902" s="100">
        <f t="shared" si="4159"/>
        <v>0</v>
      </c>
      <c r="FK902" s="100">
        <f t="shared" si="4159"/>
        <v>0</v>
      </c>
      <c r="FL902" s="100">
        <f t="shared" si="4159"/>
        <v>0</v>
      </c>
      <c r="FM902" s="100">
        <f t="shared" si="4159"/>
        <v>0</v>
      </c>
      <c r="FN902" s="100">
        <f t="shared" si="4159"/>
        <v>0</v>
      </c>
      <c r="FO902" s="100">
        <f t="shared" si="4159"/>
        <v>0</v>
      </c>
      <c r="FP902" s="100">
        <f t="shared" si="4159"/>
        <v>0</v>
      </c>
      <c r="FQ902" s="100">
        <f t="shared" si="4159"/>
        <v>0</v>
      </c>
      <c r="FR902" s="100">
        <f t="shared" si="4159"/>
        <v>0</v>
      </c>
      <c r="FS902" s="100">
        <f t="shared" si="4159"/>
        <v>0</v>
      </c>
      <c r="FT902" s="100">
        <f t="shared" ref="FT902:GZ902" si="4160">IF(FT$8="",0,IF(FT$1=1,SUMIFS(898:898,$1:$1,"&gt;="&amp;1,$1:$1,"&lt;="&amp;INT($T900/30))+($T900/30-INT($T900/30))*SUMIFS(898:898,$1:$1,INT($T900/30)+1),0)+($T900/30-INT($T900/30))*SUMIFS(898:898,$1:$1,FT$1+INT($T900/30)+1)+(INT($T900/30)+1-$T900/30)*SUMIFS(898:898,$1:$1,FT$1+INT($T900/30)))</f>
        <v>0</v>
      </c>
      <c r="FU902" s="100">
        <f t="shared" si="4160"/>
        <v>0</v>
      </c>
      <c r="FV902" s="100">
        <f t="shared" si="4160"/>
        <v>0</v>
      </c>
      <c r="FW902" s="100">
        <f t="shared" si="4160"/>
        <v>0</v>
      </c>
      <c r="FX902" s="100">
        <f t="shared" si="4160"/>
        <v>0</v>
      </c>
      <c r="FY902" s="100">
        <f t="shared" si="4160"/>
        <v>0</v>
      </c>
      <c r="FZ902" s="100">
        <f t="shared" si="4160"/>
        <v>0</v>
      </c>
      <c r="GA902" s="100">
        <f t="shared" si="4160"/>
        <v>0</v>
      </c>
      <c r="GB902" s="100">
        <f t="shared" si="4160"/>
        <v>0</v>
      </c>
      <c r="GC902" s="100">
        <f t="shared" si="4160"/>
        <v>0</v>
      </c>
      <c r="GD902" s="100">
        <f t="shared" si="4160"/>
        <v>0</v>
      </c>
      <c r="GE902" s="100">
        <f t="shared" si="4160"/>
        <v>0</v>
      </c>
      <c r="GF902" s="100">
        <f t="shared" si="4160"/>
        <v>0</v>
      </c>
      <c r="GG902" s="100">
        <f t="shared" si="4160"/>
        <v>0</v>
      </c>
      <c r="GH902" s="100">
        <f t="shared" si="4160"/>
        <v>0</v>
      </c>
      <c r="GI902" s="100">
        <f t="shared" si="4160"/>
        <v>0</v>
      </c>
      <c r="GJ902" s="100">
        <f t="shared" si="4160"/>
        <v>0</v>
      </c>
      <c r="GK902" s="100">
        <f t="shared" si="4160"/>
        <v>0</v>
      </c>
      <c r="GL902" s="100">
        <f t="shared" si="4160"/>
        <v>0</v>
      </c>
      <c r="GM902" s="100">
        <f t="shared" si="4160"/>
        <v>0</v>
      </c>
      <c r="GN902" s="100">
        <f t="shared" si="4160"/>
        <v>0</v>
      </c>
      <c r="GO902" s="100">
        <f t="shared" si="4160"/>
        <v>0</v>
      </c>
      <c r="GP902" s="100">
        <f t="shared" si="4160"/>
        <v>0</v>
      </c>
      <c r="GQ902" s="100">
        <f t="shared" si="4160"/>
        <v>0</v>
      </c>
      <c r="GR902" s="100">
        <f t="shared" si="4160"/>
        <v>0</v>
      </c>
      <c r="GS902" s="100">
        <f t="shared" si="4160"/>
        <v>0</v>
      </c>
      <c r="GT902" s="100">
        <f t="shared" si="4160"/>
        <v>0</v>
      </c>
      <c r="GU902" s="100">
        <f t="shared" si="4160"/>
        <v>0</v>
      </c>
      <c r="GV902" s="100">
        <f t="shared" si="4160"/>
        <v>0</v>
      </c>
      <c r="GW902" s="100">
        <f t="shared" si="4160"/>
        <v>0</v>
      </c>
      <c r="GX902" s="100">
        <f t="shared" si="4160"/>
        <v>0</v>
      </c>
      <c r="GY902" s="100">
        <f t="shared" si="4160"/>
        <v>0</v>
      </c>
      <c r="GZ902" s="100">
        <f t="shared" si="4160"/>
        <v>0</v>
      </c>
      <c r="HA902" s="3"/>
      <c r="HB902" s="3"/>
    </row>
    <row r="903" spans="1:210" ht="4.2" customHeight="1">
      <c r="A903" s="1"/>
      <c r="B903" s="1"/>
      <c r="C903" s="1"/>
      <c r="D903" s="1"/>
      <c r="E903" s="263"/>
      <c r="F903" s="48"/>
      <c r="G903" s="231"/>
      <c r="H903" s="1"/>
      <c r="I903" s="1"/>
      <c r="J903" s="1"/>
      <c r="K903" s="1"/>
      <c r="L903" s="1"/>
      <c r="M903" s="5"/>
      <c r="N903" s="1"/>
      <c r="O903" s="1"/>
      <c r="P903" s="5"/>
      <c r="Q903" s="1"/>
      <c r="R903" s="1"/>
      <c r="S903" s="5"/>
      <c r="T903" s="7"/>
      <c r="U903" s="24"/>
      <c r="V903" s="1"/>
      <c r="W903" s="12"/>
      <c r="X903" s="10"/>
      <c r="Y903" s="46"/>
      <c r="Z903" s="93"/>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94"/>
      <c r="CD903" s="94"/>
      <c r="CE903" s="94"/>
      <c r="CF903" s="94"/>
      <c r="CG903" s="94"/>
      <c r="CH903" s="94"/>
      <c r="CI903" s="94"/>
      <c r="CJ903" s="94"/>
      <c r="CK903" s="94"/>
      <c r="CL903" s="94"/>
      <c r="CM903" s="94"/>
      <c r="CN903" s="94"/>
      <c r="CO903" s="94"/>
      <c r="CP903" s="94"/>
      <c r="CQ903" s="94"/>
      <c r="CR903" s="94"/>
      <c r="CS903" s="94"/>
      <c r="CT903" s="94"/>
      <c r="CU903" s="94"/>
      <c r="CV903" s="94"/>
      <c r="CW903" s="94"/>
      <c r="CX903" s="94"/>
      <c r="CY903" s="94"/>
      <c r="CZ903" s="94"/>
      <c r="DA903" s="94"/>
      <c r="DB903" s="94"/>
      <c r="DC903" s="94"/>
      <c r="DD903" s="94"/>
      <c r="DE903" s="94"/>
      <c r="DF903" s="94"/>
      <c r="DG903" s="94"/>
      <c r="DH903" s="94"/>
      <c r="DI903" s="94"/>
      <c r="DJ903" s="94"/>
      <c r="DK903" s="94"/>
      <c r="DL903" s="94"/>
      <c r="DM903" s="94"/>
      <c r="DN903" s="94"/>
      <c r="DO903" s="94"/>
      <c r="DP903" s="94"/>
      <c r="DQ903" s="94"/>
      <c r="DR903" s="94"/>
      <c r="DS903" s="94"/>
      <c r="DT903" s="94"/>
      <c r="DU903" s="94"/>
      <c r="DV903" s="94"/>
      <c r="DW903" s="94"/>
      <c r="DX903" s="94"/>
      <c r="DY903" s="94"/>
      <c r="DZ903" s="94"/>
      <c r="EA903" s="94"/>
      <c r="EB903" s="94"/>
      <c r="EC903" s="94"/>
      <c r="ED903" s="94"/>
      <c r="EE903" s="94"/>
      <c r="EF903" s="94"/>
      <c r="EG903" s="94"/>
      <c r="EH903" s="94"/>
      <c r="EI903" s="94"/>
      <c r="EJ903" s="94"/>
      <c r="EK903" s="94"/>
      <c r="EL903" s="94"/>
      <c r="EM903" s="94"/>
      <c r="EN903" s="94"/>
      <c r="EO903" s="94"/>
      <c r="EP903" s="94"/>
      <c r="EQ903" s="94"/>
      <c r="ER903" s="94"/>
      <c r="ES903" s="94"/>
      <c r="ET903" s="94"/>
      <c r="EU903" s="94"/>
      <c r="EV903" s="94"/>
      <c r="EW903" s="94"/>
      <c r="EX903" s="94"/>
      <c r="EY903" s="94"/>
      <c r="EZ903" s="94"/>
      <c r="FA903" s="94"/>
      <c r="FB903" s="94"/>
      <c r="FC903" s="94"/>
      <c r="FD903" s="94"/>
      <c r="FE903" s="94"/>
      <c r="FF903" s="94"/>
      <c r="FG903" s="94"/>
      <c r="FH903" s="94"/>
      <c r="FI903" s="94"/>
      <c r="FJ903" s="94"/>
      <c r="FK903" s="94"/>
      <c r="FL903" s="94"/>
      <c r="FM903" s="94"/>
      <c r="FN903" s="94"/>
      <c r="FO903" s="94"/>
      <c r="FP903" s="94"/>
      <c r="FQ903" s="94"/>
      <c r="FR903" s="94"/>
      <c r="FS903" s="94"/>
      <c r="FT903" s="94"/>
      <c r="FU903" s="94"/>
      <c r="FV903" s="94"/>
      <c r="FW903" s="94"/>
      <c r="FX903" s="94"/>
      <c r="FY903" s="94"/>
      <c r="FZ903" s="94"/>
      <c r="GA903" s="94"/>
      <c r="GB903" s="94"/>
      <c r="GC903" s="94"/>
      <c r="GD903" s="94"/>
      <c r="GE903" s="94"/>
      <c r="GF903" s="94"/>
      <c r="GG903" s="94"/>
      <c r="GH903" s="94"/>
      <c r="GI903" s="94"/>
      <c r="GJ903" s="94"/>
      <c r="GK903" s="94"/>
      <c r="GL903" s="94"/>
      <c r="GM903" s="94"/>
      <c r="GN903" s="94"/>
      <c r="GO903" s="94"/>
      <c r="GP903" s="94"/>
      <c r="GQ903" s="94"/>
      <c r="GR903" s="94"/>
      <c r="GS903" s="94"/>
      <c r="GT903" s="94"/>
      <c r="GU903" s="94"/>
      <c r="GV903" s="94"/>
      <c r="GW903" s="94"/>
      <c r="GX903" s="94"/>
      <c r="GY903" s="94"/>
      <c r="GZ903" s="94"/>
      <c r="HA903" s="1"/>
      <c r="HB903" s="1"/>
    </row>
    <row r="904" spans="1:210" s="239" customFormat="1" ht="10.199999999999999">
      <c r="A904" s="228"/>
      <c r="B904" s="245" t="s">
        <v>163</v>
      </c>
      <c r="C904" s="230"/>
      <c r="D904" s="229"/>
      <c r="E904" s="270"/>
      <c r="F904" s="116"/>
      <c r="G904" s="231"/>
      <c r="H904" s="228"/>
      <c r="I904" s="228" t="str">
        <f>$I$228</f>
        <v>Оборачиваемость кредиторской задолженности</v>
      </c>
      <c r="J904" s="228"/>
      <c r="K904" s="228"/>
      <c r="L904" s="228"/>
      <c r="M904" s="231"/>
      <c r="N904" s="228"/>
      <c r="O904" s="228"/>
      <c r="P904" s="231"/>
      <c r="Q904" s="228" t="s">
        <v>41</v>
      </c>
      <c r="R904" s="228"/>
      <c r="S904" s="231" t="s">
        <v>6</v>
      </c>
      <c r="T904" s="309"/>
      <c r="U904" s="228"/>
      <c r="V904" s="228"/>
      <c r="W904" s="235"/>
      <c r="X904" s="236"/>
      <c r="Y904" s="247"/>
      <c r="Z904" s="248"/>
      <c r="AA904" s="249"/>
      <c r="AB904" s="249"/>
      <c r="AC904" s="249"/>
      <c r="AD904" s="249"/>
      <c r="AE904" s="249"/>
      <c r="AF904" s="249"/>
      <c r="AG904" s="249"/>
      <c r="AH904" s="249"/>
      <c r="AI904" s="249"/>
      <c r="AJ904" s="249"/>
      <c r="AK904" s="249"/>
      <c r="AL904" s="249"/>
      <c r="AM904" s="249"/>
      <c r="AN904" s="249"/>
      <c r="AO904" s="249"/>
      <c r="AP904" s="249"/>
      <c r="AQ904" s="249"/>
      <c r="AR904" s="249"/>
      <c r="AS904" s="249"/>
      <c r="AT904" s="249"/>
      <c r="AU904" s="249"/>
      <c r="AV904" s="249"/>
      <c r="AW904" s="249"/>
      <c r="AX904" s="249"/>
      <c r="AY904" s="249"/>
      <c r="AZ904" s="249"/>
      <c r="BA904" s="249"/>
      <c r="BB904" s="249"/>
      <c r="BC904" s="249"/>
      <c r="BD904" s="249"/>
      <c r="BE904" s="249"/>
      <c r="BF904" s="249"/>
      <c r="BG904" s="249"/>
      <c r="BH904" s="249"/>
      <c r="BI904" s="249"/>
      <c r="BJ904" s="249"/>
      <c r="BK904" s="249"/>
      <c r="BL904" s="249"/>
      <c r="BM904" s="249"/>
      <c r="BN904" s="249"/>
      <c r="BO904" s="249"/>
      <c r="BP904" s="249"/>
      <c r="BQ904" s="249"/>
      <c r="BR904" s="249"/>
      <c r="BS904" s="249"/>
      <c r="BT904" s="249"/>
      <c r="BU904" s="249"/>
      <c r="BV904" s="249"/>
      <c r="BW904" s="249"/>
      <c r="BX904" s="249"/>
      <c r="BY904" s="249"/>
      <c r="BZ904" s="249"/>
      <c r="CA904" s="249"/>
      <c r="CB904" s="249"/>
      <c r="CC904" s="249"/>
      <c r="CD904" s="249"/>
      <c r="CE904" s="249"/>
      <c r="CF904" s="249"/>
      <c r="CG904" s="249"/>
      <c r="CH904" s="249"/>
      <c r="CI904" s="249"/>
      <c r="CJ904" s="249"/>
      <c r="CK904" s="249"/>
      <c r="CL904" s="249"/>
      <c r="CM904" s="249"/>
      <c r="CN904" s="249"/>
      <c r="CO904" s="249"/>
      <c r="CP904" s="249"/>
      <c r="CQ904" s="249"/>
      <c r="CR904" s="249"/>
      <c r="CS904" s="249"/>
      <c r="CT904" s="249"/>
      <c r="CU904" s="249"/>
      <c r="CV904" s="249"/>
      <c r="CW904" s="249"/>
      <c r="CX904" s="249"/>
      <c r="CY904" s="249"/>
      <c r="CZ904" s="249"/>
      <c r="DA904" s="249"/>
      <c r="DB904" s="249"/>
      <c r="DC904" s="249"/>
      <c r="DD904" s="249"/>
      <c r="DE904" s="249"/>
      <c r="DF904" s="249"/>
      <c r="DG904" s="249"/>
      <c r="DH904" s="249"/>
      <c r="DI904" s="249"/>
      <c r="DJ904" s="249"/>
      <c r="DK904" s="249"/>
      <c r="DL904" s="249"/>
      <c r="DM904" s="249"/>
      <c r="DN904" s="249"/>
      <c r="DO904" s="249"/>
      <c r="DP904" s="249"/>
      <c r="DQ904" s="249"/>
      <c r="DR904" s="249"/>
      <c r="DS904" s="249"/>
      <c r="DT904" s="249"/>
      <c r="DU904" s="249"/>
      <c r="DV904" s="249"/>
      <c r="DW904" s="249"/>
      <c r="DX904" s="249"/>
      <c r="DY904" s="249"/>
      <c r="DZ904" s="249"/>
      <c r="EA904" s="249"/>
      <c r="EB904" s="249"/>
      <c r="EC904" s="249"/>
      <c r="ED904" s="249"/>
      <c r="EE904" s="249"/>
      <c r="EF904" s="249"/>
      <c r="EG904" s="249"/>
      <c r="EH904" s="249"/>
      <c r="EI904" s="249"/>
      <c r="EJ904" s="249"/>
      <c r="EK904" s="249"/>
      <c r="EL904" s="249"/>
      <c r="EM904" s="249"/>
      <c r="EN904" s="249"/>
      <c r="EO904" s="249"/>
      <c r="EP904" s="249"/>
      <c r="EQ904" s="249"/>
      <c r="ER904" s="249"/>
      <c r="ES904" s="249"/>
      <c r="ET904" s="249"/>
      <c r="EU904" s="249"/>
      <c r="EV904" s="249"/>
      <c r="EW904" s="249"/>
      <c r="EX904" s="249"/>
      <c r="EY904" s="249"/>
      <c r="EZ904" s="249"/>
      <c r="FA904" s="249"/>
      <c r="FB904" s="249"/>
      <c r="FC904" s="249"/>
      <c r="FD904" s="249"/>
      <c r="FE904" s="249"/>
      <c r="FF904" s="249"/>
      <c r="FG904" s="249"/>
      <c r="FH904" s="249"/>
      <c r="FI904" s="249"/>
      <c r="FJ904" s="249"/>
      <c r="FK904" s="249"/>
      <c r="FL904" s="249"/>
      <c r="FM904" s="249"/>
      <c r="FN904" s="249"/>
      <c r="FO904" s="249"/>
      <c r="FP904" s="249"/>
      <c r="FQ904" s="249"/>
      <c r="FR904" s="249"/>
      <c r="FS904" s="249"/>
      <c r="FT904" s="249"/>
      <c r="FU904" s="249"/>
      <c r="FV904" s="249"/>
      <c r="FW904" s="249"/>
      <c r="FX904" s="249"/>
      <c r="FY904" s="249"/>
      <c r="FZ904" s="249"/>
      <c r="GA904" s="249"/>
      <c r="GB904" s="249"/>
      <c r="GC904" s="249"/>
      <c r="GD904" s="249"/>
      <c r="GE904" s="249"/>
      <c r="GF904" s="249"/>
      <c r="GG904" s="249"/>
      <c r="GH904" s="249"/>
      <c r="GI904" s="249"/>
      <c r="GJ904" s="249"/>
      <c r="GK904" s="249"/>
      <c r="GL904" s="249"/>
      <c r="GM904" s="249"/>
      <c r="GN904" s="249"/>
      <c r="GO904" s="249"/>
      <c r="GP904" s="249"/>
      <c r="GQ904" s="249"/>
      <c r="GR904" s="249"/>
      <c r="GS904" s="249"/>
      <c r="GT904" s="249"/>
      <c r="GU904" s="249"/>
      <c r="GV904" s="249"/>
      <c r="GW904" s="249"/>
      <c r="GX904" s="249"/>
      <c r="GY904" s="249"/>
      <c r="GZ904" s="249"/>
      <c r="HA904" s="228"/>
      <c r="HB904" s="228"/>
    </row>
    <row r="905" spans="1:210" ht="4.2" customHeight="1">
      <c r="A905" s="1"/>
      <c r="B905" s="1"/>
      <c r="C905" s="1"/>
      <c r="D905" s="1"/>
      <c r="E905" s="263"/>
      <c r="F905" s="48"/>
      <c r="G905" s="231"/>
      <c r="H905" s="1"/>
      <c r="I905" s="1"/>
      <c r="J905" s="1"/>
      <c r="K905" s="1"/>
      <c r="L905" s="1"/>
      <c r="M905" s="5"/>
      <c r="N905" s="1"/>
      <c r="O905" s="1"/>
      <c r="P905" s="5"/>
      <c r="Q905" s="1"/>
      <c r="R905" s="1"/>
      <c r="S905" s="5"/>
      <c r="T905" s="7"/>
      <c r="U905" s="24"/>
      <c r="V905" s="1"/>
      <c r="W905" s="12"/>
      <c r="X905" s="10"/>
      <c r="Y905" s="46"/>
      <c r="Z905" s="93"/>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4"/>
      <c r="BB905" s="94"/>
      <c r="BC905" s="94"/>
      <c r="BD905" s="94"/>
      <c r="BE905" s="94"/>
      <c r="BF905" s="94"/>
      <c r="BG905" s="94"/>
      <c r="BH905" s="94"/>
      <c r="BI905" s="94"/>
      <c r="BJ905" s="94"/>
      <c r="BK905" s="94"/>
      <c r="BL905" s="94"/>
      <c r="BM905" s="94"/>
      <c r="BN905" s="94"/>
      <c r="BO905" s="94"/>
      <c r="BP905" s="94"/>
      <c r="BQ905" s="94"/>
      <c r="BR905" s="94"/>
      <c r="BS905" s="94"/>
      <c r="BT905" s="94"/>
      <c r="BU905" s="94"/>
      <c r="BV905" s="94"/>
      <c r="BW905" s="94"/>
      <c r="BX905" s="94"/>
      <c r="BY905" s="94"/>
      <c r="BZ905" s="94"/>
      <c r="CA905" s="94"/>
      <c r="CB905" s="94"/>
      <c r="CC905" s="94"/>
      <c r="CD905" s="94"/>
      <c r="CE905" s="94"/>
      <c r="CF905" s="94"/>
      <c r="CG905" s="94"/>
      <c r="CH905" s="94"/>
      <c r="CI905" s="94"/>
      <c r="CJ905" s="94"/>
      <c r="CK905" s="94"/>
      <c r="CL905" s="94"/>
      <c r="CM905" s="94"/>
      <c r="CN905" s="94"/>
      <c r="CO905" s="94"/>
      <c r="CP905" s="94"/>
      <c r="CQ905" s="94"/>
      <c r="CR905" s="94"/>
      <c r="CS905" s="94"/>
      <c r="CT905" s="94"/>
      <c r="CU905" s="94"/>
      <c r="CV905" s="94"/>
      <c r="CW905" s="94"/>
      <c r="CX905" s="94"/>
      <c r="CY905" s="94"/>
      <c r="CZ905" s="94"/>
      <c r="DA905" s="94"/>
      <c r="DB905" s="94"/>
      <c r="DC905" s="94"/>
      <c r="DD905" s="94"/>
      <c r="DE905" s="94"/>
      <c r="DF905" s="94"/>
      <c r="DG905" s="94"/>
      <c r="DH905" s="94"/>
      <c r="DI905" s="94"/>
      <c r="DJ905" s="94"/>
      <c r="DK905" s="94"/>
      <c r="DL905" s="94"/>
      <c r="DM905" s="94"/>
      <c r="DN905" s="94"/>
      <c r="DO905" s="94"/>
      <c r="DP905" s="94"/>
      <c r="DQ905" s="94"/>
      <c r="DR905" s="94"/>
      <c r="DS905" s="94"/>
      <c r="DT905" s="94"/>
      <c r="DU905" s="94"/>
      <c r="DV905" s="94"/>
      <c r="DW905" s="94"/>
      <c r="DX905" s="94"/>
      <c r="DY905" s="94"/>
      <c r="DZ905" s="94"/>
      <c r="EA905" s="94"/>
      <c r="EB905" s="94"/>
      <c r="EC905" s="94"/>
      <c r="ED905" s="94"/>
      <c r="EE905" s="94"/>
      <c r="EF905" s="94"/>
      <c r="EG905" s="94"/>
      <c r="EH905" s="94"/>
      <c r="EI905" s="94"/>
      <c r="EJ905" s="94"/>
      <c r="EK905" s="94"/>
      <c r="EL905" s="94"/>
      <c r="EM905" s="94"/>
      <c r="EN905" s="94"/>
      <c r="EO905" s="94"/>
      <c r="EP905" s="94"/>
      <c r="EQ905" s="94"/>
      <c r="ER905" s="94"/>
      <c r="ES905" s="94"/>
      <c r="ET905" s="94"/>
      <c r="EU905" s="94"/>
      <c r="EV905" s="94"/>
      <c r="EW905" s="94"/>
      <c r="EX905" s="94"/>
      <c r="EY905" s="94"/>
      <c r="EZ905" s="94"/>
      <c r="FA905" s="94"/>
      <c r="FB905" s="94"/>
      <c r="FC905" s="94"/>
      <c r="FD905" s="94"/>
      <c r="FE905" s="94"/>
      <c r="FF905" s="94"/>
      <c r="FG905" s="94"/>
      <c r="FH905" s="94"/>
      <c r="FI905" s="94"/>
      <c r="FJ905" s="94"/>
      <c r="FK905" s="94"/>
      <c r="FL905" s="94"/>
      <c r="FM905" s="94"/>
      <c r="FN905" s="94"/>
      <c r="FO905" s="94"/>
      <c r="FP905" s="94"/>
      <c r="FQ905" s="94"/>
      <c r="FR905" s="94"/>
      <c r="FS905" s="94"/>
      <c r="FT905" s="94"/>
      <c r="FU905" s="94"/>
      <c r="FV905" s="94"/>
      <c r="FW905" s="94"/>
      <c r="FX905" s="94"/>
      <c r="FY905" s="94"/>
      <c r="FZ905" s="94"/>
      <c r="GA905" s="94"/>
      <c r="GB905" s="94"/>
      <c r="GC905" s="94"/>
      <c r="GD905" s="94"/>
      <c r="GE905" s="94"/>
      <c r="GF905" s="94"/>
      <c r="GG905" s="94"/>
      <c r="GH905" s="94"/>
      <c r="GI905" s="94"/>
      <c r="GJ905" s="94"/>
      <c r="GK905" s="94"/>
      <c r="GL905" s="94"/>
      <c r="GM905" s="94"/>
      <c r="GN905" s="94"/>
      <c r="GO905" s="94"/>
      <c r="GP905" s="94"/>
      <c r="GQ905" s="94"/>
      <c r="GR905" s="94"/>
      <c r="GS905" s="94"/>
      <c r="GT905" s="94"/>
      <c r="GU905" s="94"/>
      <c r="GV905" s="94"/>
      <c r="GW905" s="94"/>
      <c r="GX905" s="94"/>
      <c r="GY905" s="94"/>
      <c r="GZ905" s="94"/>
      <c r="HA905" s="1"/>
      <c r="HB905" s="1"/>
    </row>
    <row r="906" spans="1:210" s="4" customFormat="1">
      <c r="A906" s="3"/>
      <c r="B906" s="259" t="s">
        <v>160</v>
      </c>
      <c r="C906" s="3"/>
      <c r="D906" s="3"/>
      <c r="E906" s="9" t="s">
        <v>27</v>
      </c>
      <c r="F906" s="51"/>
      <c r="G906" s="232"/>
      <c r="H906" s="13" t="str">
        <f>B906&amp;N895</f>
        <v>Оплата - Соцсборы с ФОТ</v>
      </c>
      <c r="I906" s="13"/>
      <c r="J906" s="3"/>
      <c r="K906" s="3"/>
      <c r="L906" s="3"/>
      <c r="M906" s="5"/>
      <c r="N906" s="36" t="str">
        <f>Главная!$Y$8</f>
        <v>итого</v>
      </c>
      <c r="O906" s="36"/>
      <c r="P906" s="5"/>
      <c r="Q906" s="36" t="s">
        <v>26</v>
      </c>
      <c r="R906" s="36"/>
      <c r="S906" s="36"/>
      <c r="T906" s="36"/>
      <c r="U906" s="36"/>
      <c r="V906" s="36"/>
      <c r="W906" s="38">
        <f>SUM($Y906:$HA906)</f>
        <v>0</v>
      </c>
      <c r="X906" s="38"/>
      <c r="Y906" s="46"/>
      <c r="Z906" s="99"/>
      <c r="AA906" s="100">
        <f t="shared" ref="AA906:BF906" si="4161">IF(AA$8="",0,IF(AA$1=1,SUMIFS(902:902,$1:$1,"&gt;="&amp;1,$1:$1,"&lt;="&amp;INT(-$T904/30))+(-$T904/30-INT(-$T904/30))*SUMIFS(902:902,$1:$1,INT(-$T904/30)+1),0)+(-$T904/30-INT(-$T904/30))*SUMIFS(902:902,$1:$1,AA$1+INT(-$T904/30)+1)+(INT(-$T904/30)+1+$T904/30)*SUMIFS(902:902,$1:$1,AA$1+INT(-$T904/30)))</f>
        <v>0</v>
      </c>
      <c r="AB906" s="100">
        <f t="shared" si="4161"/>
        <v>0</v>
      </c>
      <c r="AC906" s="100">
        <f t="shared" si="4161"/>
        <v>0</v>
      </c>
      <c r="AD906" s="100">
        <f t="shared" si="4161"/>
        <v>0</v>
      </c>
      <c r="AE906" s="100">
        <f t="shared" si="4161"/>
        <v>0</v>
      </c>
      <c r="AF906" s="100">
        <f t="shared" si="4161"/>
        <v>0</v>
      </c>
      <c r="AG906" s="100">
        <f t="shared" si="4161"/>
        <v>0</v>
      </c>
      <c r="AH906" s="100">
        <f t="shared" si="4161"/>
        <v>0</v>
      </c>
      <c r="AI906" s="100">
        <f t="shared" si="4161"/>
        <v>0</v>
      </c>
      <c r="AJ906" s="100">
        <f t="shared" si="4161"/>
        <v>0</v>
      </c>
      <c r="AK906" s="100">
        <f t="shared" si="4161"/>
        <v>0</v>
      </c>
      <c r="AL906" s="100">
        <f t="shared" si="4161"/>
        <v>0</v>
      </c>
      <c r="AM906" s="100">
        <f t="shared" si="4161"/>
        <v>0</v>
      </c>
      <c r="AN906" s="100">
        <f t="shared" si="4161"/>
        <v>0</v>
      </c>
      <c r="AO906" s="100">
        <f t="shared" si="4161"/>
        <v>0</v>
      </c>
      <c r="AP906" s="100">
        <f t="shared" si="4161"/>
        <v>0</v>
      </c>
      <c r="AQ906" s="100">
        <f t="shared" si="4161"/>
        <v>0</v>
      </c>
      <c r="AR906" s="100">
        <f t="shared" si="4161"/>
        <v>0</v>
      </c>
      <c r="AS906" s="100">
        <f t="shared" si="4161"/>
        <v>0</v>
      </c>
      <c r="AT906" s="100">
        <f t="shared" si="4161"/>
        <v>0</v>
      </c>
      <c r="AU906" s="100">
        <f t="shared" si="4161"/>
        <v>0</v>
      </c>
      <c r="AV906" s="100">
        <f t="shared" si="4161"/>
        <v>0</v>
      </c>
      <c r="AW906" s="100">
        <f t="shared" si="4161"/>
        <v>0</v>
      </c>
      <c r="AX906" s="100">
        <f t="shared" si="4161"/>
        <v>0</v>
      </c>
      <c r="AY906" s="100">
        <f t="shared" si="4161"/>
        <v>0</v>
      </c>
      <c r="AZ906" s="100">
        <f t="shared" si="4161"/>
        <v>0</v>
      </c>
      <c r="BA906" s="100">
        <f t="shared" si="4161"/>
        <v>0</v>
      </c>
      <c r="BB906" s="100">
        <f t="shared" si="4161"/>
        <v>0</v>
      </c>
      <c r="BC906" s="100">
        <f t="shared" si="4161"/>
        <v>0</v>
      </c>
      <c r="BD906" s="100">
        <f t="shared" si="4161"/>
        <v>0</v>
      </c>
      <c r="BE906" s="100">
        <f t="shared" si="4161"/>
        <v>0</v>
      </c>
      <c r="BF906" s="100">
        <f t="shared" si="4161"/>
        <v>0</v>
      </c>
      <c r="BG906" s="100">
        <f t="shared" ref="BG906:CL906" si="4162">IF(BG$8="",0,IF(BG$1=1,SUMIFS(902:902,$1:$1,"&gt;="&amp;1,$1:$1,"&lt;="&amp;INT(-$T904/30))+(-$T904/30-INT(-$T904/30))*SUMIFS(902:902,$1:$1,INT(-$T904/30)+1),0)+(-$T904/30-INT(-$T904/30))*SUMIFS(902:902,$1:$1,BG$1+INT(-$T904/30)+1)+(INT(-$T904/30)+1+$T904/30)*SUMIFS(902:902,$1:$1,BG$1+INT(-$T904/30)))</f>
        <v>0</v>
      </c>
      <c r="BH906" s="100">
        <f t="shared" si="4162"/>
        <v>0</v>
      </c>
      <c r="BI906" s="100">
        <f t="shared" si="4162"/>
        <v>0</v>
      </c>
      <c r="BJ906" s="100">
        <f t="shared" si="4162"/>
        <v>0</v>
      </c>
      <c r="BK906" s="100">
        <f t="shared" si="4162"/>
        <v>0</v>
      </c>
      <c r="BL906" s="100">
        <f t="shared" si="4162"/>
        <v>0</v>
      </c>
      <c r="BM906" s="100">
        <f t="shared" si="4162"/>
        <v>0</v>
      </c>
      <c r="BN906" s="100">
        <f t="shared" si="4162"/>
        <v>0</v>
      </c>
      <c r="BO906" s="100">
        <f t="shared" si="4162"/>
        <v>0</v>
      </c>
      <c r="BP906" s="100">
        <f t="shared" si="4162"/>
        <v>0</v>
      </c>
      <c r="BQ906" s="100">
        <f t="shared" si="4162"/>
        <v>0</v>
      </c>
      <c r="BR906" s="100">
        <f t="shared" si="4162"/>
        <v>0</v>
      </c>
      <c r="BS906" s="100">
        <f t="shared" si="4162"/>
        <v>0</v>
      </c>
      <c r="BT906" s="100">
        <f t="shared" si="4162"/>
        <v>0</v>
      </c>
      <c r="BU906" s="100">
        <f t="shared" si="4162"/>
        <v>0</v>
      </c>
      <c r="BV906" s="100">
        <f t="shared" si="4162"/>
        <v>0</v>
      </c>
      <c r="BW906" s="100">
        <f t="shared" si="4162"/>
        <v>0</v>
      </c>
      <c r="BX906" s="100">
        <f t="shared" si="4162"/>
        <v>0</v>
      </c>
      <c r="BY906" s="100">
        <f t="shared" si="4162"/>
        <v>0</v>
      </c>
      <c r="BZ906" s="100">
        <f t="shared" si="4162"/>
        <v>0</v>
      </c>
      <c r="CA906" s="100">
        <f t="shared" si="4162"/>
        <v>0</v>
      </c>
      <c r="CB906" s="100">
        <f t="shared" si="4162"/>
        <v>0</v>
      </c>
      <c r="CC906" s="100">
        <f t="shared" si="4162"/>
        <v>0</v>
      </c>
      <c r="CD906" s="100">
        <f t="shared" si="4162"/>
        <v>0</v>
      </c>
      <c r="CE906" s="100">
        <f t="shared" si="4162"/>
        <v>0</v>
      </c>
      <c r="CF906" s="100">
        <f t="shared" si="4162"/>
        <v>0</v>
      </c>
      <c r="CG906" s="100">
        <f t="shared" si="4162"/>
        <v>0</v>
      </c>
      <c r="CH906" s="100">
        <f t="shared" si="4162"/>
        <v>0</v>
      </c>
      <c r="CI906" s="100">
        <f t="shared" si="4162"/>
        <v>0</v>
      </c>
      <c r="CJ906" s="100">
        <f t="shared" si="4162"/>
        <v>0</v>
      </c>
      <c r="CK906" s="100">
        <f t="shared" si="4162"/>
        <v>0</v>
      </c>
      <c r="CL906" s="100">
        <f t="shared" si="4162"/>
        <v>0</v>
      </c>
      <c r="CM906" s="100">
        <f t="shared" ref="CM906:DG906" si="4163">IF(CM$8="",0,IF(CM$1=1,SUMIFS(902:902,$1:$1,"&gt;="&amp;1,$1:$1,"&lt;="&amp;INT(-$T904/30))+(-$T904/30-INT(-$T904/30))*SUMIFS(902:902,$1:$1,INT(-$T904/30)+1),0)+(-$T904/30-INT(-$T904/30))*SUMIFS(902:902,$1:$1,CM$1+INT(-$T904/30)+1)+(INT(-$T904/30)+1+$T904/30)*SUMIFS(902:902,$1:$1,CM$1+INT(-$T904/30)))</f>
        <v>0</v>
      </c>
      <c r="CN906" s="100">
        <f t="shared" si="4163"/>
        <v>0</v>
      </c>
      <c r="CO906" s="100">
        <f t="shared" si="4163"/>
        <v>0</v>
      </c>
      <c r="CP906" s="100">
        <f t="shared" si="4163"/>
        <v>0</v>
      </c>
      <c r="CQ906" s="100">
        <f t="shared" si="4163"/>
        <v>0</v>
      </c>
      <c r="CR906" s="100">
        <f t="shared" si="4163"/>
        <v>0</v>
      </c>
      <c r="CS906" s="100">
        <f t="shared" si="4163"/>
        <v>0</v>
      </c>
      <c r="CT906" s="100">
        <f t="shared" si="4163"/>
        <v>0</v>
      </c>
      <c r="CU906" s="100">
        <f t="shared" si="4163"/>
        <v>0</v>
      </c>
      <c r="CV906" s="100">
        <f t="shared" si="4163"/>
        <v>0</v>
      </c>
      <c r="CW906" s="100">
        <f t="shared" si="4163"/>
        <v>0</v>
      </c>
      <c r="CX906" s="100">
        <f t="shared" si="4163"/>
        <v>0</v>
      </c>
      <c r="CY906" s="100">
        <f t="shared" si="4163"/>
        <v>0</v>
      </c>
      <c r="CZ906" s="100">
        <f t="shared" si="4163"/>
        <v>0</v>
      </c>
      <c r="DA906" s="100">
        <f t="shared" si="4163"/>
        <v>0</v>
      </c>
      <c r="DB906" s="100">
        <f t="shared" si="4163"/>
        <v>0</v>
      </c>
      <c r="DC906" s="100">
        <f t="shared" si="4163"/>
        <v>0</v>
      </c>
      <c r="DD906" s="100">
        <f t="shared" si="4163"/>
        <v>0</v>
      </c>
      <c r="DE906" s="100">
        <f t="shared" si="4163"/>
        <v>0</v>
      </c>
      <c r="DF906" s="100">
        <f t="shared" si="4163"/>
        <v>0</v>
      </c>
      <c r="DG906" s="100">
        <f t="shared" si="4163"/>
        <v>0</v>
      </c>
      <c r="DH906" s="100">
        <f t="shared" ref="DH906:FS906" si="4164">IF(DH$8="",0,IF(DH$1=1,SUMIFS(902:902,$1:$1,"&gt;="&amp;1,$1:$1,"&lt;="&amp;INT(-$T904/30))+(-$T904/30-INT(-$T904/30))*SUMIFS(902:902,$1:$1,INT(-$T904/30)+1),0)+(-$T904/30-INT(-$T904/30))*SUMIFS(902:902,$1:$1,DH$1+INT(-$T904/30)+1)+(INT(-$T904/30)+1+$T904/30)*SUMIFS(902:902,$1:$1,DH$1+INT(-$T904/30)))</f>
        <v>0</v>
      </c>
      <c r="DI906" s="100">
        <f t="shared" si="4164"/>
        <v>0</v>
      </c>
      <c r="DJ906" s="100">
        <f t="shared" si="4164"/>
        <v>0</v>
      </c>
      <c r="DK906" s="100">
        <f t="shared" si="4164"/>
        <v>0</v>
      </c>
      <c r="DL906" s="100">
        <f t="shared" si="4164"/>
        <v>0</v>
      </c>
      <c r="DM906" s="100">
        <f t="shared" si="4164"/>
        <v>0</v>
      </c>
      <c r="DN906" s="100">
        <f t="shared" si="4164"/>
        <v>0</v>
      </c>
      <c r="DO906" s="100">
        <f t="shared" si="4164"/>
        <v>0</v>
      </c>
      <c r="DP906" s="100">
        <f t="shared" si="4164"/>
        <v>0</v>
      </c>
      <c r="DQ906" s="100">
        <f t="shared" si="4164"/>
        <v>0</v>
      </c>
      <c r="DR906" s="100">
        <f t="shared" si="4164"/>
        <v>0</v>
      </c>
      <c r="DS906" s="100">
        <f t="shared" si="4164"/>
        <v>0</v>
      </c>
      <c r="DT906" s="100">
        <f t="shared" si="4164"/>
        <v>0</v>
      </c>
      <c r="DU906" s="100">
        <f t="shared" si="4164"/>
        <v>0</v>
      </c>
      <c r="DV906" s="100">
        <f t="shared" si="4164"/>
        <v>0</v>
      </c>
      <c r="DW906" s="100">
        <f t="shared" si="4164"/>
        <v>0</v>
      </c>
      <c r="DX906" s="100">
        <f t="shared" si="4164"/>
        <v>0</v>
      </c>
      <c r="DY906" s="100">
        <f t="shared" si="4164"/>
        <v>0</v>
      </c>
      <c r="DZ906" s="100">
        <f t="shared" si="4164"/>
        <v>0</v>
      </c>
      <c r="EA906" s="100">
        <f t="shared" si="4164"/>
        <v>0</v>
      </c>
      <c r="EB906" s="100">
        <f t="shared" si="4164"/>
        <v>0</v>
      </c>
      <c r="EC906" s="100">
        <f t="shared" si="4164"/>
        <v>0</v>
      </c>
      <c r="ED906" s="100">
        <f t="shared" si="4164"/>
        <v>0</v>
      </c>
      <c r="EE906" s="100">
        <f t="shared" si="4164"/>
        <v>0</v>
      </c>
      <c r="EF906" s="100">
        <f t="shared" si="4164"/>
        <v>0</v>
      </c>
      <c r="EG906" s="100">
        <f t="shared" si="4164"/>
        <v>0</v>
      </c>
      <c r="EH906" s="100">
        <f t="shared" si="4164"/>
        <v>0</v>
      </c>
      <c r="EI906" s="100">
        <f t="shared" si="4164"/>
        <v>0</v>
      </c>
      <c r="EJ906" s="100">
        <f t="shared" si="4164"/>
        <v>0</v>
      </c>
      <c r="EK906" s="100">
        <f t="shared" si="4164"/>
        <v>0</v>
      </c>
      <c r="EL906" s="100">
        <f t="shared" si="4164"/>
        <v>0</v>
      </c>
      <c r="EM906" s="100">
        <f t="shared" si="4164"/>
        <v>0</v>
      </c>
      <c r="EN906" s="100">
        <f t="shared" si="4164"/>
        <v>0</v>
      </c>
      <c r="EO906" s="100">
        <f t="shared" si="4164"/>
        <v>0</v>
      </c>
      <c r="EP906" s="100">
        <f t="shared" si="4164"/>
        <v>0</v>
      </c>
      <c r="EQ906" s="100">
        <f t="shared" si="4164"/>
        <v>0</v>
      </c>
      <c r="ER906" s="100">
        <f t="shared" si="4164"/>
        <v>0</v>
      </c>
      <c r="ES906" s="100">
        <f t="shared" si="4164"/>
        <v>0</v>
      </c>
      <c r="ET906" s="100">
        <f t="shared" si="4164"/>
        <v>0</v>
      </c>
      <c r="EU906" s="100">
        <f t="shared" si="4164"/>
        <v>0</v>
      </c>
      <c r="EV906" s="100">
        <f t="shared" si="4164"/>
        <v>0</v>
      </c>
      <c r="EW906" s="100">
        <f t="shared" si="4164"/>
        <v>0</v>
      </c>
      <c r="EX906" s="100">
        <f t="shared" si="4164"/>
        <v>0</v>
      </c>
      <c r="EY906" s="100">
        <f t="shared" si="4164"/>
        <v>0</v>
      </c>
      <c r="EZ906" s="100">
        <f t="shared" si="4164"/>
        <v>0</v>
      </c>
      <c r="FA906" s="100">
        <f t="shared" si="4164"/>
        <v>0</v>
      </c>
      <c r="FB906" s="100">
        <f t="shared" si="4164"/>
        <v>0</v>
      </c>
      <c r="FC906" s="100">
        <f t="shared" si="4164"/>
        <v>0</v>
      </c>
      <c r="FD906" s="100">
        <f t="shared" si="4164"/>
        <v>0</v>
      </c>
      <c r="FE906" s="100">
        <f t="shared" si="4164"/>
        <v>0</v>
      </c>
      <c r="FF906" s="100">
        <f t="shared" si="4164"/>
        <v>0</v>
      </c>
      <c r="FG906" s="100">
        <f t="shared" si="4164"/>
        <v>0</v>
      </c>
      <c r="FH906" s="100">
        <f t="shared" si="4164"/>
        <v>0</v>
      </c>
      <c r="FI906" s="100">
        <f t="shared" si="4164"/>
        <v>0</v>
      </c>
      <c r="FJ906" s="100">
        <f t="shared" si="4164"/>
        <v>0</v>
      </c>
      <c r="FK906" s="100">
        <f t="shared" si="4164"/>
        <v>0</v>
      </c>
      <c r="FL906" s="100">
        <f t="shared" si="4164"/>
        <v>0</v>
      </c>
      <c r="FM906" s="100">
        <f t="shared" si="4164"/>
        <v>0</v>
      </c>
      <c r="FN906" s="100">
        <f t="shared" si="4164"/>
        <v>0</v>
      </c>
      <c r="FO906" s="100">
        <f t="shared" si="4164"/>
        <v>0</v>
      </c>
      <c r="FP906" s="100">
        <f t="shared" si="4164"/>
        <v>0</v>
      </c>
      <c r="FQ906" s="100">
        <f t="shared" si="4164"/>
        <v>0</v>
      </c>
      <c r="FR906" s="100">
        <f t="shared" si="4164"/>
        <v>0</v>
      </c>
      <c r="FS906" s="100">
        <f t="shared" si="4164"/>
        <v>0</v>
      </c>
      <c r="FT906" s="100">
        <f t="shared" ref="FT906:GZ906" si="4165">IF(FT$8="",0,IF(FT$1=1,SUMIFS(902:902,$1:$1,"&gt;="&amp;1,$1:$1,"&lt;="&amp;INT(-$T904/30))+(-$T904/30-INT(-$T904/30))*SUMIFS(902:902,$1:$1,INT(-$T904/30)+1),0)+(-$T904/30-INT(-$T904/30))*SUMIFS(902:902,$1:$1,FT$1+INT(-$T904/30)+1)+(INT(-$T904/30)+1+$T904/30)*SUMIFS(902:902,$1:$1,FT$1+INT(-$T904/30)))</f>
        <v>0</v>
      </c>
      <c r="FU906" s="100">
        <f t="shared" si="4165"/>
        <v>0</v>
      </c>
      <c r="FV906" s="100">
        <f t="shared" si="4165"/>
        <v>0</v>
      </c>
      <c r="FW906" s="100">
        <f t="shared" si="4165"/>
        <v>0</v>
      </c>
      <c r="FX906" s="100">
        <f t="shared" si="4165"/>
        <v>0</v>
      </c>
      <c r="FY906" s="100">
        <f t="shared" si="4165"/>
        <v>0</v>
      </c>
      <c r="FZ906" s="100">
        <f t="shared" si="4165"/>
        <v>0</v>
      </c>
      <c r="GA906" s="100">
        <f t="shared" si="4165"/>
        <v>0</v>
      </c>
      <c r="GB906" s="100">
        <f t="shared" si="4165"/>
        <v>0</v>
      </c>
      <c r="GC906" s="100">
        <f t="shared" si="4165"/>
        <v>0</v>
      </c>
      <c r="GD906" s="100">
        <f t="shared" si="4165"/>
        <v>0</v>
      </c>
      <c r="GE906" s="100">
        <f t="shared" si="4165"/>
        <v>0</v>
      </c>
      <c r="GF906" s="100">
        <f t="shared" si="4165"/>
        <v>0</v>
      </c>
      <c r="GG906" s="100">
        <f t="shared" si="4165"/>
        <v>0</v>
      </c>
      <c r="GH906" s="100">
        <f t="shared" si="4165"/>
        <v>0</v>
      </c>
      <c r="GI906" s="100">
        <f t="shared" si="4165"/>
        <v>0</v>
      </c>
      <c r="GJ906" s="100">
        <f t="shared" si="4165"/>
        <v>0</v>
      </c>
      <c r="GK906" s="100">
        <f t="shared" si="4165"/>
        <v>0</v>
      </c>
      <c r="GL906" s="100">
        <f t="shared" si="4165"/>
        <v>0</v>
      </c>
      <c r="GM906" s="100">
        <f t="shared" si="4165"/>
        <v>0</v>
      </c>
      <c r="GN906" s="100">
        <f t="shared" si="4165"/>
        <v>0</v>
      </c>
      <c r="GO906" s="100">
        <f t="shared" si="4165"/>
        <v>0</v>
      </c>
      <c r="GP906" s="100">
        <f t="shared" si="4165"/>
        <v>0</v>
      </c>
      <c r="GQ906" s="100">
        <f t="shared" si="4165"/>
        <v>0</v>
      </c>
      <c r="GR906" s="100">
        <f t="shared" si="4165"/>
        <v>0</v>
      </c>
      <c r="GS906" s="100">
        <f t="shared" si="4165"/>
        <v>0</v>
      </c>
      <c r="GT906" s="100">
        <f t="shared" si="4165"/>
        <v>0</v>
      </c>
      <c r="GU906" s="100">
        <f t="shared" si="4165"/>
        <v>0</v>
      </c>
      <c r="GV906" s="100">
        <f t="shared" si="4165"/>
        <v>0</v>
      </c>
      <c r="GW906" s="100">
        <f t="shared" si="4165"/>
        <v>0</v>
      </c>
      <c r="GX906" s="100">
        <f t="shared" si="4165"/>
        <v>0</v>
      </c>
      <c r="GY906" s="100">
        <f t="shared" si="4165"/>
        <v>0</v>
      </c>
      <c r="GZ906" s="100">
        <f t="shared" si="4165"/>
        <v>0</v>
      </c>
      <c r="HA906" s="3"/>
      <c r="HB906" s="3"/>
    </row>
    <row r="907" spans="1:210" ht="4.2" customHeight="1">
      <c r="A907" s="1"/>
      <c r="B907" s="1"/>
      <c r="C907" s="1"/>
      <c r="D907" s="1"/>
      <c r="E907" s="263"/>
      <c r="F907" s="48"/>
      <c r="G907" s="231"/>
      <c r="H907" s="1"/>
      <c r="I907" s="1"/>
      <c r="J907" s="1"/>
      <c r="K907" s="1"/>
      <c r="L907" s="1"/>
      <c r="M907" s="5"/>
      <c r="N907" s="1"/>
      <c r="O907" s="1"/>
      <c r="P907" s="5"/>
      <c r="Q907" s="1"/>
      <c r="R907" s="1"/>
      <c r="S907" s="5"/>
      <c r="T907" s="7"/>
      <c r="U907" s="24"/>
      <c r="V907" s="1"/>
      <c r="W907" s="12"/>
      <c r="X907" s="10"/>
      <c r="Y907" s="46"/>
      <c r="Z907" s="93"/>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4"/>
      <c r="BB907" s="94"/>
      <c r="BC907" s="94"/>
      <c r="BD907" s="94"/>
      <c r="BE907" s="94"/>
      <c r="BF907" s="94"/>
      <c r="BG907" s="94"/>
      <c r="BH907" s="94"/>
      <c r="BI907" s="94"/>
      <c r="BJ907" s="94"/>
      <c r="BK907" s="94"/>
      <c r="BL907" s="94"/>
      <c r="BM907" s="94"/>
      <c r="BN907" s="94"/>
      <c r="BO907" s="94"/>
      <c r="BP907" s="94"/>
      <c r="BQ907" s="94"/>
      <c r="BR907" s="94"/>
      <c r="BS907" s="94"/>
      <c r="BT907" s="94"/>
      <c r="BU907" s="94"/>
      <c r="BV907" s="94"/>
      <c r="BW907" s="94"/>
      <c r="BX907" s="94"/>
      <c r="BY907" s="94"/>
      <c r="BZ907" s="94"/>
      <c r="CA907" s="94"/>
      <c r="CB907" s="94"/>
      <c r="CC907" s="94"/>
      <c r="CD907" s="94"/>
      <c r="CE907" s="94"/>
      <c r="CF907" s="94"/>
      <c r="CG907" s="94"/>
      <c r="CH907" s="94"/>
      <c r="CI907" s="94"/>
      <c r="CJ907" s="94"/>
      <c r="CK907" s="94"/>
      <c r="CL907" s="94"/>
      <c r="CM907" s="94"/>
      <c r="CN907" s="94"/>
      <c r="CO907" s="94"/>
      <c r="CP907" s="94"/>
      <c r="CQ907" s="94"/>
      <c r="CR907" s="94"/>
      <c r="CS907" s="94"/>
      <c r="CT907" s="94"/>
      <c r="CU907" s="94"/>
      <c r="CV907" s="94"/>
      <c r="CW907" s="94"/>
      <c r="CX907" s="94"/>
      <c r="CY907" s="94"/>
      <c r="CZ907" s="94"/>
      <c r="DA907" s="94"/>
      <c r="DB907" s="94"/>
      <c r="DC907" s="94"/>
      <c r="DD907" s="94"/>
      <c r="DE907" s="94"/>
      <c r="DF907" s="94"/>
      <c r="DG907" s="94"/>
      <c r="DH907" s="94"/>
      <c r="DI907" s="94"/>
      <c r="DJ907" s="94"/>
      <c r="DK907" s="94"/>
      <c r="DL907" s="94"/>
      <c r="DM907" s="94"/>
      <c r="DN907" s="94"/>
      <c r="DO907" s="94"/>
      <c r="DP907" s="94"/>
      <c r="DQ907" s="94"/>
      <c r="DR907" s="94"/>
      <c r="DS907" s="94"/>
      <c r="DT907" s="94"/>
      <c r="DU907" s="94"/>
      <c r="DV907" s="94"/>
      <c r="DW907" s="94"/>
      <c r="DX907" s="94"/>
      <c r="DY907" s="94"/>
      <c r="DZ907" s="94"/>
      <c r="EA907" s="94"/>
      <c r="EB907" s="94"/>
      <c r="EC907" s="94"/>
      <c r="ED907" s="94"/>
      <c r="EE907" s="94"/>
      <c r="EF907" s="94"/>
      <c r="EG907" s="94"/>
      <c r="EH907" s="94"/>
      <c r="EI907" s="94"/>
      <c r="EJ907" s="94"/>
      <c r="EK907" s="94"/>
      <c r="EL907" s="94"/>
      <c r="EM907" s="94"/>
      <c r="EN907" s="94"/>
      <c r="EO907" s="94"/>
      <c r="EP907" s="94"/>
      <c r="EQ907" s="94"/>
      <c r="ER907" s="94"/>
      <c r="ES907" s="94"/>
      <c r="ET907" s="94"/>
      <c r="EU907" s="94"/>
      <c r="EV907" s="94"/>
      <c r="EW907" s="94"/>
      <c r="EX907" s="94"/>
      <c r="EY907" s="94"/>
      <c r="EZ907" s="94"/>
      <c r="FA907" s="94"/>
      <c r="FB907" s="94"/>
      <c r="FC907" s="94"/>
      <c r="FD907" s="94"/>
      <c r="FE907" s="94"/>
      <c r="FF907" s="94"/>
      <c r="FG907" s="94"/>
      <c r="FH907" s="94"/>
      <c r="FI907" s="94"/>
      <c r="FJ907" s="94"/>
      <c r="FK907" s="94"/>
      <c r="FL907" s="94"/>
      <c r="FM907" s="94"/>
      <c r="FN907" s="94"/>
      <c r="FO907" s="94"/>
      <c r="FP907" s="94"/>
      <c r="FQ907" s="94"/>
      <c r="FR907" s="94"/>
      <c r="FS907" s="94"/>
      <c r="FT907" s="94"/>
      <c r="FU907" s="94"/>
      <c r="FV907" s="94"/>
      <c r="FW907" s="94"/>
      <c r="FX907" s="94"/>
      <c r="FY907" s="94"/>
      <c r="FZ907" s="94"/>
      <c r="GA907" s="94"/>
      <c r="GB907" s="94"/>
      <c r="GC907" s="94"/>
      <c r="GD907" s="94"/>
      <c r="GE907" s="94"/>
      <c r="GF907" s="94"/>
      <c r="GG907" s="94"/>
      <c r="GH907" s="94"/>
      <c r="GI907" s="94"/>
      <c r="GJ907" s="94"/>
      <c r="GK907" s="94"/>
      <c r="GL907" s="94"/>
      <c r="GM907" s="94"/>
      <c r="GN907" s="94"/>
      <c r="GO907" s="94"/>
      <c r="GP907" s="94"/>
      <c r="GQ907" s="94"/>
      <c r="GR907" s="94"/>
      <c r="GS907" s="94"/>
      <c r="GT907" s="94"/>
      <c r="GU907" s="94"/>
      <c r="GV907" s="94"/>
      <c r="GW907" s="94"/>
      <c r="GX907" s="94"/>
      <c r="GY907" s="94"/>
      <c r="GZ907" s="94"/>
      <c r="HA907" s="1"/>
      <c r="HB907" s="1"/>
    </row>
    <row r="908" spans="1:210" ht="4.2" customHeight="1">
      <c r="A908" s="1"/>
      <c r="B908" s="1"/>
      <c r="C908" s="1"/>
      <c r="D908" s="1"/>
      <c r="E908" s="380"/>
      <c r="F908" s="380"/>
      <c r="G908" s="380"/>
      <c r="H908" s="380"/>
      <c r="I908" s="380"/>
      <c r="J908" s="380"/>
      <c r="K908" s="380"/>
      <c r="L908" s="380"/>
      <c r="M908" s="381"/>
      <c r="N908" s="380"/>
      <c r="O908" s="380"/>
      <c r="P908" s="381"/>
      <c r="Q908" s="380"/>
      <c r="R908" s="1"/>
      <c r="S908" s="5"/>
      <c r="T908" s="7"/>
      <c r="U908" s="24"/>
      <c r="V908" s="1"/>
      <c r="W908" s="382"/>
      <c r="X908" s="10"/>
      <c r="Y908" s="46"/>
      <c r="Z908" s="9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383"/>
      <c r="CB908" s="383"/>
      <c r="CC908" s="383"/>
      <c r="CD908" s="383"/>
      <c r="CE908" s="383"/>
      <c r="CF908" s="383"/>
      <c r="CG908" s="383"/>
      <c r="CH908" s="383"/>
      <c r="CI908" s="383"/>
      <c r="CJ908" s="383"/>
      <c r="CK908" s="383"/>
      <c r="CL908" s="383"/>
      <c r="CM908" s="383"/>
      <c r="CN908" s="383"/>
      <c r="CO908" s="383"/>
      <c r="CP908" s="383"/>
      <c r="CQ908" s="383"/>
      <c r="CR908" s="383"/>
      <c r="CS908" s="383"/>
      <c r="CT908" s="383"/>
      <c r="CU908" s="383"/>
      <c r="CV908" s="383"/>
      <c r="CW908" s="383"/>
      <c r="CX908" s="383"/>
      <c r="CY908" s="383"/>
      <c r="CZ908" s="383"/>
      <c r="DA908" s="383"/>
      <c r="DB908" s="383"/>
      <c r="DC908" s="383"/>
      <c r="DD908" s="383"/>
      <c r="DE908" s="383"/>
      <c r="DF908" s="383"/>
      <c r="DG908" s="383"/>
      <c r="DH908" s="383"/>
      <c r="DI908" s="383"/>
      <c r="DJ908" s="383"/>
      <c r="DK908" s="383"/>
      <c r="DL908" s="383"/>
      <c r="DM908" s="383"/>
      <c r="DN908" s="383"/>
      <c r="DO908" s="383"/>
      <c r="DP908" s="383"/>
      <c r="DQ908" s="383"/>
      <c r="DR908" s="383"/>
      <c r="DS908" s="383"/>
      <c r="DT908" s="383"/>
      <c r="DU908" s="383"/>
      <c r="DV908" s="383"/>
      <c r="DW908" s="383"/>
      <c r="DX908" s="383"/>
      <c r="DY908" s="383"/>
      <c r="DZ908" s="383"/>
      <c r="EA908" s="383"/>
      <c r="EB908" s="383"/>
      <c r="EC908" s="383"/>
      <c r="ED908" s="383"/>
      <c r="EE908" s="383"/>
      <c r="EF908" s="383"/>
      <c r="EG908" s="383"/>
      <c r="EH908" s="383"/>
      <c r="EI908" s="383"/>
      <c r="EJ908" s="383"/>
      <c r="EK908" s="383"/>
      <c r="EL908" s="383"/>
      <c r="EM908" s="383"/>
      <c r="EN908" s="383"/>
      <c r="EO908" s="383"/>
      <c r="EP908" s="383"/>
      <c r="EQ908" s="383"/>
      <c r="ER908" s="383"/>
      <c r="ES908" s="383"/>
      <c r="ET908" s="383"/>
      <c r="EU908" s="383"/>
      <c r="EV908" s="383"/>
      <c r="EW908" s="383"/>
      <c r="EX908" s="383"/>
      <c r="EY908" s="383"/>
      <c r="EZ908" s="383"/>
      <c r="FA908" s="383"/>
      <c r="FB908" s="383"/>
      <c r="FC908" s="383"/>
      <c r="FD908" s="383"/>
      <c r="FE908" s="383"/>
      <c r="FF908" s="383"/>
      <c r="FG908" s="383"/>
      <c r="FH908" s="383"/>
      <c r="FI908" s="383"/>
      <c r="FJ908" s="383"/>
      <c r="FK908" s="383"/>
      <c r="FL908" s="383"/>
      <c r="FM908" s="383"/>
      <c r="FN908" s="383"/>
      <c r="FO908" s="383"/>
      <c r="FP908" s="383"/>
      <c r="FQ908" s="383"/>
      <c r="FR908" s="383"/>
      <c r="FS908" s="383"/>
      <c r="FT908" s="383"/>
      <c r="FU908" s="383"/>
      <c r="FV908" s="383"/>
      <c r="FW908" s="383"/>
      <c r="FX908" s="383"/>
      <c r="FY908" s="383"/>
      <c r="FZ908" s="383"/>
      <c r="GA908" s="383"/>
      <c r="GB908" s="383"/>
      <c r="GC908" s="383"/>
      <c r="GD908" s="383"/>
      <c r="GE908" s="383"/>
      <c r="GF908" s="383"/>
      <c r="GG908" s="383"/>
      <c r="GH908" s="383"/>
      <c r="GI908" s="383"/>
      <c r="GJ908" s="383"/>
      <c r="GK908" s="383"/>
      <c r="GL908" s="383"/>
      <c r="GM908" s="383"/>
      <c r="GN908" s="383"/>
      <c r="GO908" s="383"/>
      <c r="GP908" s="383"/>
      <c r="GQ908" s="383"/>
      <c r="GR908" s="383"/>
      <c r="GS908" s="383"/>
      <c r="GT908" s="383"/>
      <c r="GU908" s="383"/>
      <c r="GV908" s="383"/>
      <c r="GW908" s="383"/>
      <c r="GX908" s="383"/>
      <c r="GY908" s="383"/>
      <c r="GZ908" s="383"/>
      <c r="HA908" s="1"/>
      <c r="HB908" s="1"/>
    </row>
    <row r="909" spans="1:210" ht="7.2" customHeight="1">
      <c r="A909" s="1"/>
      <c r="B909" s="1"/>
      <c r="C909" s="1"/>
      <c r="D909" s="1"/>
      <c r="E909" s="263"/>
      <c r="F909" s="48"/>
      <c r="G909" s="231"/>
      <c r="H909" s="1"/>
      <c r="I909" s="1"/>
      <c r="J909" s="1"/>
      <c r="K909" s="1"/>
      <c r="L909" s="1"/>
      <c r="M909" s="5"/>
      <c r="N909" s="1"/>
      <c r="O909" s="1"/>
      <c r="P909" s="5"/>
      <c r="Q909" s="1"/>
      <c r="R909" s="1"/>
      <c r="S909" s="5"/>
      <c r="T909" s="7"/>
      <c r="U909" s="24"/>
      <c r="V909" s="1"/>
      <c r="W909" s="12"/>
      <c r="X909" s="10"/>
      <c r="Y909" s="46"/>
      <c r="Z909" s="93"/>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94"/>
      <c r="CD909" s="94"/>
      <c r="CE909" s="94"/>
      <c r="CF909" s="94"/>
      <c r="CG909" s="94"/>
      <c r="CH909" s="94"/>
      <c r="CI909" s="94"/>
      <c r="CJ909" s="94"/>
      <c r="CK909" s="94"/>
      <c r="CL909" s="94"/>
      <c r="CM909" s="94"/>
      <c r="CN909" s="94"/>
      <c r="CO909" s="94"/>
      <c r="CP909" s="94"/>
      <c r="CQ909" s="94"/>
      <c r="CR909" s="94"/>
      <c r="CS909" s="94"/>
      <c r="CT909" s="94"/>
      <c r="CU909" s="94"/>
      <c r="CV909" s="94"/>
      <c r="CW909" s="94"/>
      <c r="CX909" s="94"/>
      <c r="CY909" s="94"/>
      <c r="CZ909" s="94"/>
      <c r="DA909" s="94"/>
      <c r="DB909" s="94"/>
      <c r="DC909" s="94"/>
      <c r="DD909" s="94"/>
      <c r="DE909" s="94"/>
      <c r="DF909" s="94"/>
      <c r="DG909" s="94"/>
      <c r="DH909" s="94"/>
      <c r="DI909" s="94"/>
      <c r="DJ909" s="94"/>
      <c r="DK909" s="94"/>
      <c r="DL909" s="94"/>
      <c r="DM909" s="94"/>
      <c r="DN909" s="94"/>
      <c r="DO909" s="94"/>
      <c r="DP909" s="94"/>
      <c r="DQ909" s="94"/>
      <c r="DR909" s="94"/>
      <c r="DS909" s="94"/>
      <c r="DT909" s="94"/>
      <c r="DU909" s="94"/>
      <c r="DV909" s="94"/>
      <c r="DW909" s="94"/>
      <c r="DX909" s="94"/>
      <c r="DY909" s="94"/>
      <c r="DZ909" s="94"/>
      <c r="EA909" s="94"/>
      <c r="EB909" s="94"/>
      <c r="EC909" s="94"/>
      <c r="ED909" s="94"/>
      <c r="EE909" s="94"/>
      <c r="EF909" s="94"/>
      <c r="EG909" s="94"/>
      <c r="EH909" s="94"/>
      <c r="EI909" s="94"/>
      <c r="EJ909" s="94"/>
      <c r="EK909" s="94"/>
      <c r="EL909" s="94"/>
      <c r="EM909" s="94"/>
      <c r="EN909" s="94"/>
      <c r="EO909" s="94"/>
      <c r="EP909" s="94"/>
      <c r="EQ909" s="94"/>
      <c r="ER909" s="94"/>
      <c r="ES909" s="94"/>
      <c r="ET909" s="94"/>
      <c r="EU909" s="94"/>
      <c r="EV909" s="94"/>
      <c r="EW909" s="94"/>
      <c r="EX909" s="94"/>
      <c r="EY909" s="94"/>
      <c r="EZ909" s="94"/>
      <c r="FA909" s="94"/>
      <c r="FB909" s="94"/>
      <c r="FC909" s="94"/>
      <c r="FD909" s="94"/>
      <c r="FE909" s="94"/>
      <c r="FF909" s="94"/>
      <c r="FG909" s="94"/>
      <c r="FH909" s="94"/>
      <c r="FI909" s="94"/>
      <c r="FJ909" s="94"/>
      <c r="FK909" s="94"/>
      <c r="FL909" s="94"/>
      <c r="FM909" s="94"/>
      <c r="FN909" s="94"/>
      <c r="FO909" s="94"/>
      <c r="FP909" s="94"/>
      <c r="FQ909" s="94"/>
      <c r="FR909" s="94"/>
      <c r="FS909" s="94"/>
      <c r="FT909" s="94"/>
      <c r="FU909" s="94"/>
      <c r="FV909" s="94"/>
      <c r="FW909" s="94"/>
      <c r="FX909" s="94"/>
      <c r="FY909" s="94"/>
      <c r="FZ909" s="94"/>
      <c r="GA909" s="94"/>
      <c r="GB909" s="94"/>
      <c r="GC909" s="94"/>
      <c r="GD909" s="94"/>
      <c r="GE909" s="94"/>
      <c r="GF909" s="94"/>
      <c r="GG909" s="94"/>
      <c r="GH909" s="94"/>
      <c r="GI909" s="94"/>
      <c r="GJ909" s="94"/>
      <c r="GK909" s="94"/>
      <c r="GL909" s="94"/>
      <c r="GM909" s="94"/>
      <c r="GN909" s="94"/>
      <c r="GO909" s="94"/>
      <c r="GP909" s="94"/>
      <c r="GQ909" s="94"/>
      <c r="GR909" s="94"/>
      <c r="GS909" s="94"/>
      <c r="GT909" s="94"/>
      <c r="GU909" s="94"/>
      <c r="GV909" s="94"/>
      <c r="GW909" s="94"/>
      <c r="GX909" s="94"/>
      <c r="GY909" s="94"/>
      <c r="GZ909" s="94"/>
      <c r="HA909" s="1"/>
      <c r="HB909" s="1"/>
    </row>
    <row r="910" spans="1:210" ht="12.6" thickBot="1">
      <c r="A910" s="1"/>
      <c r="B910" s="244" t="s">
        <v>153</v>
      </c>
      <c r="C910" s="197"/>
      <c r="D910" s="196"/>
      <c r="E910" s="263"/>
      <c r="F910" s="48"/>
      <c r="G910" s="385" t="s">
        <v>6</v>
      </c>
      <c r="H910" s="386"/>
      <c r="I910" s="387" t="s">
        <v>316</v>
      </c>
      <c r="J910" s="386"/>
      <c r="K910" s="386"/>
      <c r="L910" s="386"/>
      <c r="M910" s="600" t="s">
        <v>6</v>
      </c>
      <c r="N910" s="601" t="s">
        <v>377</v>
      </c>
      <c r="O910" s="1"/>
      <c r="P910" s="5"/>
      <c r="Q910" s="1" t="s">
        <v>26</v>
      </c>
      <c r="R910" s="1"/>
      <c r="S910" s="5" t="s">
        <v>6</v>
      </c>
      <c r="T910" s="202"/>
      <c r="U910" s="24"/>
      <c r="V910" s="1"/>
      <c r="W910" s="12"/>
      <c r="X910" s="10"/>
      <c r="Y910" s="46"/>
      <c r="Z910" s="93"/>
      <c r="AA910" s="577" t="str">
        <f>IF(AA912=1,"1-ый мес. расхода","")</f>
        <v/>
      </c>
      <c r="AB910" s="577" t="str">
        <f t="shared" ref="AB910:CM910" si="4166">IF(AB912=1,"1-ый мес. расхода","")</f>
        <v/>
      </c>
      <c r="AC910" s="577" t="str">
        <f t="shared" si="4166"/>
        <v/>
      </c>
      <c r="AD910" s="577" t="str">
        <f t="shared" si="4166"/>
        <v/>
      </c>
      <c r="AE910" s="577" t="str">
        <f t="shared" si="4166"/>
        <v/>
      </c>
      <c r="AF910" s="577" t="str">
        <f t="shared" si="4166"/>
        <v/>
      </c>
      <c r="AG910" s="577" t="str">
        <f t="shared" si="4166"/>
        <v/>
      </c>
      <c r="AH910" s="577" t="str">
        <f t="shared" si="4166"/>
        <v/>
      </c>
      <c r="AI910" s="577" t="str">
        <f t="shared" si="4166"/>
        <v/>
      </c>
      <c r="AJ910" s="577" t="str">
        <f t="shared" si="4166"/>
        <v/>
      </c>
      <c r="AK910" s="577" t="str">
        <f t="shared" si="4166"/>
        <v/>
      </c>
      <c r="AL910" s="577" t="str">
        <f t="shared" si="4166"/>
        <v/>
      </c>
      <c r="AM910" s="577" t="str">
        <f t="shared" si="4166"/>
        <v/>
      </c>
      <c r="AN910" s="577" t="str">
        <f t="shared" si="4166"/>
        <v/>
      </c>
      <c r="AO910" s="577" t="str">
        <f t="shared" si="4166"/>
        <v/>
      </c>
      <c r="AP910" s="577" t="str">
        <f t="shared" si="4166"/>
        <v/>
      </c>
      <c r="AQ910" s="577" t="str">
        <f t="shared" si="4166"/>
        <v/>
      </c>
      <c r="AR910" s="577" t="str">
        <f t="shared" si="4166"/>
        <v/>
      </c>
      <c r="AS910" s="577" t="str">
        <f t="shared" si="4166"/>
        <v/>
      </c>
      <c r="AT910" s="577" t="str">
        <f t="shared" si="4166"/>
        <v/>
      </c>
      <c r="AU910" s="577" t="str">
        <f t="shared" si="4166"/>
        <v/>
      </c>
      <c r="AV910" s="577" t="str">
        <f t="shared" si="4166"/>
        <v/>
      </c>
      <c r="AW910" s="577" t="str">
        <f t="shared" si="4166"/>
        <v/>
      </c>
      <c r="AX910" s="577" t="str">
        <f t="shared" si="4166"/>
        <v/>
      </c>
      <c r="AY910" s="577" t="str">
        <f t="shared" si="4166"/>
        <v/>
      </c>
      <c r="AZ910" s="577" t="str">
        <f t="shared" si="4166"/>
        <v/>
      </c>
      <c r="BA910" s="577" t="str">
        <f t="shared" si="4166"/>
        <v/>
      </c>
      <c r="BB910" s="577" t="str">
        <f t="shared" si="4166"/>
        <v/>
      </c>
      <c r="BC910" s="577" t="str">
        <f t="shared" si="4166"/>
        <v/>
      </c>
      <c r="BD910" s="577" t="str">
        <f t="shared" si="4166"/>
        <v/>
      </c>
      <c r="BE910" s="577" t="str">
        <f t="shared" si="4166"/>
        <v/>
      </c>
      <c r="BF910" s="577" t="str">
        <f t="shared" si="4166"/>
        <v/>
      </c>
      <c r="BG910" s="577" t="str">
        <f t="shared" si="4166"/>
        <v/>
      </c>
      <c r="BH910" s="577" t="str">
        <f t="shared" si="4166"/>
        <v/>
      </c>
      <c r="BI910" s="577" t="str">
        <f t="shared" si="4166"/>
        <v/>
      </c>
      <c r="BJ910" s="577" t="str">
        <f t="shared" si="4166"/>
        <v/>
      </c>
      <c r="BK910" s="577" t="str">
        <f t="shared" si="4166"/>
        <v/>
      </c>
      <c r="BL910" s="577" t="str">
        <f t="shared" si="4166"/>
        <v/>
      </c>
      <c r="BM910" s="577" t="str">
        <f t="shared" si="4166"/>
        <v/>
      </c>
      <c r="BN910" s="577" t="str">
        <f t="shared" si="4166"/>
        <v/>
      </c>
      <c r="BO910" s="577" t="str">
        <f t="shared" si="4166"/>
        <v/>
      </c>
      <c r="BP910" s="577" t="str">
        <f t="shared" si="4166"/>
        <v/>
      </c>
      <c r="BQ910" s="577" t="str">
        <f t="shared" si="4166"/>
        <v/>
      </c>
      <c r="BR910" s="577" t="str">
        <f t="shared" si="4166"/>
        <v/>
      </c>
      <c r="BS910" s="577" t="str">
        <f t="shared" si="4166"/>
        <v/>
      </c>
      <c r="BT910" s="577" t="str">
        <f t="shared" si="4166"/>
        <v/>
      </c>
      <c r="BU910" s="577" t="str">
        <f t="shared" si="4166"/>
        <v/>
      </c>
      <c r="BV910" s="577" t="str">
        <f t="shared" si="4166"/>
        <v/>
      </c>
      <c r="BW910" s="577" t="str">
        <f t="shared" si="4166"/>
        <v/>
      </c>
      <c r="BX910" s="577" t="str">
        <f t="shared" si="4166"/>
        <v/>
      </c>
      <c r="BY910" s="577" t="str">
        <f t="shared" si="4166"/>
        <v/>
      </c>
      <c r="BZ910" s="577" t="str">
        <f t="shared" si="4166"/>
        <v/>
      </c>
      <c r="CA910" s="577" t="str">
        <f t="shared" si="4166"/>
        <v/>
      </c>
      <c r="CB910" s="577" t="str">
        <f t="shared" si="4166"/>
        <v/>
      </c>
      <c r="CC910" s="577" t="str">
        <f t="shared" si="4166"/>
        <v/>
      </c>
      <c r="CD910" s="577" t="str">
        <f t="shared" si="4166"/>
        <v/>
      </c>
      <c r="CE910" s="577" t="str">
        <f t="shared" si="4166"/>
        <v/>
      </c>
      <c r="CF910" s="577" t="str">
        <f t="shared" si="4166"/>
        <v/>
      </c>
      <c r="CG910" s="577" t="str">
        <f t="shared" si="4166"/>
        <v/>
      </c>
      <c r="CH910" s="577" t="str">
        <f t="shared" si="4166"/>
        <v/>
      </c>
      <c r="CI910" s="577" t="str">
        <f t="shared" si="4166"/>
        <v/>
      </c>
      <c r="CJ910" s="577" t="str">
        <f t="shared" si="4166"/>
        <v/>
      </c>
      <c r="CK910" s="577" t="str">
        <f t="shared" si="4166"/>
        <v/>
      </c>
      <c r="CL910" s="577" t="str">
        <f t="shared" si="4166"/>
        <v/>
      </c>
      <c r="CM910" s="577" t="str">
        <f t="shared" si="4166"/>
        <v/>
      </c>
      <c r="CN910" s="577" t="str">
        <f t="shared" ref="CN910:DG910" si="4167">IF(CN912=1,"1-ый мес. расхода","")</f>
        <v/>
      </c>
      <c r="CO910" s="577" t="str">
        <f t="shared" si="4167"/>
        <v/>
      </c>
      <c r="CP910" s="577" t="str">
        <f t="shared" si="4167"/>
        <v/>
      </c>
      <c r="CQ910" s="577" t="str">
        <f t="shared" si="4167"/>
        <v/>
      </c>
      <c r="CR910" s="577" t="str">
        <f t="shared" si="4167"/>
        <v/>
      </c>
      <c r="CS910" s="577" t="str">
        <f t="shared" si="4167"/>
        <v/>
      </c>
      <c r="CT910" s="577" t="str">
        <f t="shared" si="4167"/>
        <v/>
      </c>
      <c r="CU910" s="577" t="str">
        <f t="shared" si="4167"/>
        <v/>
      </c>
      <c r="CV910" s="577" t="str">
        <f t="shared" si="4167"/>
        <v/>
      </c>
      <c r="CW910" s="577" t="str">
        <f t="shared" si="4167"/>
        <v/>
      </c>
      <c r="CX910" s="577" t="str">
        <f t="shared" si="4167"/>
        <v/>
      </c>
      <c r="CY910" s="577" t="str">
        <f t="shared" si="4167"/>
        <v/>
      </c>
      <c r="CZ910" s="577" t="str">
        <f t="shared" si="4167"/>
        <v/>
      </c>
      <c r="DA910" s="577" t="str">
        <f t="shared" si="4167"/>
        <v/>
      </c>
      <c r="DB910" s="577" t="str">
        <f t="shared" si="4167"/>
        <v/>
      </c>
      <c r="DC910" s="577" t="str">
        <f t="shared" si="4167"/>
        <v/>
      </c>
      <c r="DD910" s="577" t="str">
        <f t="shared" si="4167"/>
        <v/>
      </c>
      <c r="DE910" s="577" t="str">
        <f t="shared" si="4167"/>
        <v/>
      </c>
      <c r="DF910" s="577" t="str">
        <f t="shared" si="4167"/>
        <v/>
      </c>
      <c r="DG910" s="577" t="str">
        <f t="shared" si="4167"/>
        <v/>
      </c>
      <c r="DH910" s="577" t="str">
        <f t="shared" ref="DH910:FS910" si="4168">IF(DH912=1,"1-ый мес. расхода","")</f>
        <v/>
      </c>
      <c r="DI910" s="577" t="str">
        <f t="shared" si="4168"/>
        <v/>
      </c>
      <c r="DJ910" s="577" t="str">
        <f t="shared" si="4168"/>
        <v/>
      </c>
      <c r="DK910" s="577" t="str">
        <f t="shared" si="4168"/>
        <v/>
      </c>
      <c r="DL910" s="577" t="str">
        <f t="shared" si="4168"/>
        <v/>
      </c>
      <c r="DM910" s="577" t="str">
        <f t="shared" si="4168"/>
        <v/>
      </c>
      <c r="DN910" s="577" t="str">
        <f t="shared" si="4168"/>
        <v/>
      </c>
      <c r="DO910" s="577" t="str">
        <f t="shared" si="4168"/>
        <v/>
      </c>
      <c r="DP910" s="577" t="str">
        <f t="shared" si="4168"/>
        <v/>
      </c>
      <c r="DQ910" s="577" t="str">
        <f t="shared" si="4168"/>
        <v/>
      </c>
      <c r="DR910" s="577" t="str">
        <f t="shared" si="4168"/>
        <v/>
      </c>
      <c r="DS910" s="577" t="str">
        <f t="shared" si="4168"/>
        <v/>
      </c>
      <c r="DT910" s="577" t="str">
        <f t="shared" si="4168"/>
        <v/>
      </c>
      <c r="DU910" s="577" t="str">
        <f t="shared" si="4168"/>
        <v/>
      </c>
      <c r="DV910" s="577" t="str">
        <f t="shared" si="4168"/>
        <v/>
      </c>
      <c r="DW910" s="577" t="str">
        <f t="shared" si="4168"/>
        <v/>
      </c>
      <c r="DX910" s="577" t="str">
        <f t="shared" si="4168"/>
        <v/>
      </c>
      <c r="DY910" s="577" t="str">
        <f t="shared" si="4168"/>
        <v/>
      </c>
      <c r="DZ910" s="577" t="str">
        <f t="shared" si="4168"/>
        <v/>
      </c>
      <c r="EA910" s="577" t="str">
        <f t="shared" si="4168"/>
        <v/>
      </c>
      <c r="EB910" s="577" t="str">
        <f t="shared" si="4168"/>
        <v/>
      </c>
      <c r="EC910" s="577" t="str">
        <f t="shared" si="4168"/>
        <v/>
      </c>
      <c r="ED910" s="577" t="str">
        <f t="shared" si="4168"/>
        <v/>
      </c>
      <c r="EE910" s="577" t="str">
        <f t="shared" si="4168"/>
        <v/>
      </c>
      <c r="EF910" s="577" t="str">
        <f t="shared" si="4168"/>
        <v/>
      </c>
      <c r="EG910" s="577" t="str">
        <f t="shared" si="4168"/>
        <v/>
      </c>
      <c r="EH910" s="577" t="str">
        <f t="shared" si="4168"/>
        <v/>
      </c>
      <c r="EI910" s="577" t="str">
        <f t="shared" si="4168"/>
        <v/>
      </c>
      <c r="EJ910" s="577" t="str">
        <f t="shared" si="4168"/>
        <v/>
      </c>
      <c r="EK910" s="577" t="str">
        <f t="shared" si="4168"/>
        <v/>
      </c>
      <c r="EL910" s="577" t="str">
        <f t="shared" si="4168"/>
        <v/>
      </c>
      <c r="EM910" s="577" t="str">
        <f t="shared" si="4168"/>
        <v/>
      </c>
      <c r="EN910" s="577" t="str">
        <f t="shared" si="4168"/>
        <v/>
      </c>
      <c r="EO910" s="577" t="str">
        <f t="shared" si="4168"/>
        <v/>
      </c>
      <c r="EP910" s="577" t="str">
        <f t="shared" si="4168"/>
        <v/>
      </c>
      <c r="EQ910" s="577" t="str">
        <f t="shared" si="4168"/>
        <v/>
      </c>
      <c r="ER910" s="577" t="str">
        <f t="shared" si="4168"/>
        <v/>
      </c>
      <c r="ES910" s="577" t="str">
        <f t="shared" si="4168"/>
        <v/>
      </c>
      <c r="ET910" s="577" t="str">
        <f t="shared" si="4168"/>
        <v/>
      </c>
      <c r="EU910" s="577" t="str">
        <f t="shared" si="4168"/>
        <v/>
      </c>
      <c r="EV910" s="577" t="str">
        <f t="shared" si="4168"/>
        <v/>
      </c>
      <c r="EW910" s="577" t="str">
        <f t="shared" si="4168"/>
        <v/>
      </c>
      <c r="EX910" s="577" t="str">
        <f t="shared" si="4168"/>
        <v/>
      </c>
      <c r="EY910" s="577" t="str">
        <f t="shared" si="4168"/>
        <v/>
      </c>
      <c r="EZ910" s="577" t="str">
        <f t="shared" si="4168"/>
        <v/>
      </c>
      <c r="FA910" s="577" t="str">
        <f t="shared" si="4168"/>
        <v/>
      </c>
      <c r="FB910" s="577" t="str">
        <f t="shared" si="4168"/>
        <v/>
      </c>
      <c r="FC910" s="577" t="str">
        <f t="shared" si="4168"/>
        <v/>
      </c>
      <c r="FD910" s="577" t="str">
        <f t="shared" si="4168"/>
        <v/>
      </c>
      <c r="FE910" s="577" t="str">
        <f t="shared" si="4168"/>
        <v/>
      </c>
      <c r="FF910" s="577" t="str">
        <f t="shared" si="4168"/>
        <v/>
      </c>
      <c r="FG910" s="577" t="str">
        <f t="shared" si="4168"/>
        <v/>
      </c>
      <c r="FH910" s="577" t="str">
        <f t="shared" si="4168"/>
        <v/>
      </c>
      <c r="FI910" s="577" t="str">
        <f t="shared" si="4168"/>
        <v/>
      </c>
      <c r="FJ910" s="577" t="str">
        <f t="shared" si="4168"/>
        <v/>
      </c>
      <c r="FK910" s="577" t="str">
        <f t="shared" si="4168"/>
        <v/>
      </c>
      <c r="FL910" s="577" t="str">
        <f t="shared" si="4168"/>
        <v/>
      </c>
      <c r="FM910" s="577" t="str">
        <f t="shared" si="4168"/>
        <v/>
      </c>
      <c r="FN910" s="577" t="str">
        <f t="shared" si="4168"/>
        <v/>
      </c>
      <c r="FO910" s="577" t="str">
        <f t="shared" si="4168"/>
        <v/>
      </c>
      <c r="FP910" s="577" t="str">
        <f t="shared" si="4168"/>
        <v/>
      </c>
      <c r="FQ910" s="577" t="str">
        <f t="shared" si="4168"/>
        <v/>
      </c>
      <c r="FR910" s="577" t="str">
        <f t="shared" si="4168"/>
        <v/>
      </c>
      <c r="FS910" s="577" t="str">
        <f t="shared" si="4168"/>
        <v/>
      </c>
      <c r="FT910" s="577" t="str">
        <f t="shared" ref="FT910:GZ910" si="4169">IF(FT912=1,"1-ый мес. расхода","")</f>
        <v/>
      </c>
      <c r="FU910" s="577" t="str">
        <f t="shared" si="4169"/>
        <v/>
      </c>
      <c r="FV910" s="577" t="str">
        <f t="shared" si="4169"/>
        <v/>
      </c>
      <c r="FW910" s="577" t="str">
        <f t="shared" si="4169"/>
        <v/>
      </c>
      <c r="FX910" s="577" t="str">
        <f t="shared" si="4169"/>
        <v/>
      </c>
      <c r="FY910" s="577" t="str">
        <f t="shared" si="4169"/>
        <v/>
      </c>
      <c r="FZ910" s="577" t="str">
        <f t="shared" si="4169"/>
        <v/>
      </c>
      <c r="GA910" s="577" t="str">
        <f t="shared" si="4169"/>
        <v/>
      </c>
      <c r="GB910" s="577" t="str">
        <f t="shared" si="4169"/>
        <v/>
      </c>
      <c r="GC910" s="577" t="str">
        <f t="shared" si="4169"/>
        <v/>
      </c>
      <c r="GD910" s="577" t="str">
        <f t="shared" si="4169"/>
        <v/>
      </c>
      <c r="GE910" s="577" t="str">
        <f t="shared" si="4169"/>
        <v/>
      </c>
      <c r="GF910" s="577" t="str">
        <f t="shared" si="4169"/>
        <v/>
      </c>
      <c r="GG910" s="577" t="str">
        <f t="shared" si="4169"/>
        <v/>
      </c>
      <c r="GH910" s="577" t="str">
        <f t="shared" si="4169"/>
        <v/>
      </c>
      <c r="GI910" s="577" t="str">
        <f t="shared" si="4169"/>
        <v/>
      </c>
      <c r="GJ910" s="577" t="str">
        <f t="shared" si="4169"/>
        <v/>
      </c>
      <c r="GK910" s="577" t="str">
        <f t="shared" si="4169"/>
        <v/>
      </c>
      <c r="GL910" s="577" t="str">
        <f t="shared" si="4169"/>
        <v/>
      </c>
      <c r="GM910" s="577" t="str">
        <f t="shared" si="4169"/>
        <v/>
      </c>
      <c r="GN910" s="577" t="str">
        <f t="shared" si="4169"/>
        <v/>
      </c>
      <c r="GO910" s="577" t="str">
        <f t="shared" si="4169"/>
        <v/>
      </c>
      <c r="GP910" s="577" t="str">
        <f t="shared" si="4169"/>
        <v/>
      </c>
      <c r="GQ910" s="577" t="str">
        <f t="shared" si="4169"/>
        <v/>
      </c>
      <c r="GR910" s="577" t="str">
        <f t="shared" si="4169"/>
        <v/>
      </c>
      <c r="GS910" s="577" t="str">
        <f t="shared" si="4169"/>
        <v/>
      </c>
      <c r="GT910" s="577" t="str">
        <f t="shared" si="4169"/>
        <v/>
      </c>
      <c r="GU910" s="577" t="str">
        <f t="shared" si="4169"/>
        <v/>
      </c>
      <c r="GV910" s="577" t="str">
        <f t="shared" si="4169"/>
        <v/>
      </c>
      <c r="GW910" s="577" t="str">
        <f t="shared" si="4169"/>
        <v/>
      </c>
      <c r="GX910" s="577" t="str">
        <f t="shared" si="4169"/>
        <v/>
      </c>
      <c r="GY910" s="577" t="str">
        <f t="shared" si="4169"/>
        <v/>
      </c>
      <c r="GZ910" s="577" t="str">
        <f t="shared" si="4169"/>
        <v/>
      </c>
      <c r="HA910" s="1"/>
      <c r="HB910" s="1"/>
    </row>
    <row r="911" spans="1:210" ht="4.2" customHeight="1" thickTop="1">
      <c r="A911" s="1"/>
      <c r="B911" s="1"/>
      <c r="C911" s="1"/>
      <c r="D911" s="1"/>
      <c r="E911" s="263"/>
      <c r="F911" s="48"/>
      <c r="G911" s="384"/>
      <c r="H911" s="380"/>
      <c r="I911" s="380"/>
      <c r="J911" s="380"/>
      <c r="K911" s="380"/>
      <c r="L911" s="380"/>
      <c r="M911" s="381"/>
      <c r="N911" s="389"/>
      <c r="O911" s="1"/>
      <c r="P911" s="5"/>
      <c r="Q911" s="1"/>
      <c r="R911" s="1"/>
      <c r="S911" s="5"/>
      <c r="T911" s="7"/>
      <c r="U911" s="24"/>
      <c r="V911" s="1"/>
      <c r="W911" s="12"/>
      <c r="X911" s="10"/>
      <c r="Y911" s="46"/>
      <c r="Z911" s="93"/>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4"/>
      <c r="BB911" s="94"/>
      <c r="BC911" s="94"/>
      <c r="BD911" s="94"/>
      <c r="BE911" s="94"/>
      <c r="BF911" s="94"/>
      <c r="BG911" s="94"/>
      <c r="BH911" s="94"/>
      <c r="BI911" s="94"/>
      <c r="BJ911" s="94"/>
      <c r="BK911" s="94"/>
      <c r="BL911" s="94"/>
      <c r="BM911" s="94"/>
      <c r="BN911" s="94"/>
      <c r="BO911" s="94"/>
      <c r="BP911" s="94"/>
      <c r="BQ911" s="94"/>
      <c r="BR911" s="94"/>
      <c r="BS911" s="94"/>
      <c r="BT911" s="94"/>
      <c r="BU911" s="94"/>
      <c r="BV911" s="94"/>
      <c r="BW911" s="94"/>
      <c r="BX911" s="94"/>
      <c r="BY911" s="94"/>
      <c r="BZ911" s="94"/>
      <c r="CA911" s="94"/>
      <c r="CB911" s="94"/>
      <c r="CC911" s="94"/>
      <c r="CD911" s="94"/>
      <c r="CE911" s="94"/>
      <c r="CF911" s="94"/>
      <c r="CG911" s="94"/>
      <c r="CH911" s="94"/>
      <c r="CI911" s="94"/>
      <c r="CJ911" s="94"/>
      <c r="CK911" s="94"/>
      <c r="CL911" s="94"/>
      <c r="CM911" s="94"/>
      <c r="CN911" s="94"/>
      <c r="CO911" s="94"/>
      <c r="CP911" s="94"/>
      <c r="CQ911" s="94"/>
      <c r="CR911" s="94"/>
      <c r="CS911" s="94"/>
      <c r="CT911" s="94"/>
      <c r="CU911" s="94"/>
      <c r="CV911" s="94"/>
      <c r="CW911" s="94"/>
      <c r="CX911" s="94"/>
      <c r="CY911" s="94"/>
      <c r="CZ911" s="94"/>
      <c r="DA911" s="94"/>
      <c r="DB911" s="94"/>
      <c r="DC911" s="94"/>
      <c r="DD911" s="94"/>
      <c r="DE911" s="94"/>
      <c r="DF911" s="94"/>
      <c r="DG911" s="94"/>
      <c r="DH911" s="94"/>
      <c r="DI911" s="94"/>
      <c r="DJ911" s="94"/>
      <c r="DK911" s="94"/>
      <c r="DL911" s="94"/>
      <c r="DM911" s="94"/>
      <c r="DN911" s="94"/>
      <c r="DO911" s="94"/>
      <c r="DP911" s="94"/>
      <c r="DQ911" s="94"/>
      <c r="DR911" s="94"/>
      <c r="DS911" s="94"/>
      <c r="DT911" s="94"/>
      <c r="DU911" s="94"/>
      <c r="DV911" s="94"/>
      <c r="DW911" s="94"/>
      <c r="DX911" s="94"/>
      <c r="DY911" s="94"/>
      <c r="DZ911" s="94"/>
      <c r="EA911" s="94"/>
      <c r="EB911" s="94"/>
      <c r="EC911" s="94"/>
      <c r="ED911" s="94"/>
      <c r="EE911" s="94"/>
      <c r="EF911" s="94"/>
      <c r="EG911" s="94"/>
      <c r="EH911" s="94"/>
      <c r="EI911" s="94"/>
      <c r="EJ911" s="94"/>
      <c r="EK911" s="94"/>
      <c r="EL911" s="94"/>
      <c r="EM911" s="94"/>
      <c r="EN911" s="94"/>
      <c r="EO911" s="94"/>
      <c r="EP911" s="94"/>
      <c r="EQ911" s="94"/>
      <c r="ER911" s="94"/>
      <c r="ES911" s="94"/>
      <c r="ET911" s="94"/>
      <c r="EU911" s="94"/>
      <c r="EV911" s="94"/>
      <c r="EW911" s="94"/>
      <c r="EX911" s="94"/>
      <c r="EY911" s="94"/>
      <c r="EZ911" s="94"/>
      <c r="FA911" s="94"/>
      <c r="FB911" s="94"/>
      <c r="FC911" s="94"/>
      <c r="FD911" s="94"/>
      <c r="FE911" s="94"/>
      <c r="FF911" s="94"/>
      <c r="FG911" s="94"/>
      <c r="FH911" s="94"/>
      <c r="FI911" s="94"/>
      <c r="FJ911" s="94"/>
      <c r="FK911" s="94"/>
      <c r="FL911" s="94"/>
      <c r="FM911" s="94"/>
      <c r="FN911" s="94"/>
      <c r="FO911" s="94"/>
      <c r="FP911" s="94"/>
      <c r="FQ911" s="94"/>
      <c r="FR911" s="94"/>
      <c r="FS911" s="94"/>
      <c r="FT911" s="94"/>
      <c r="FU911" s="94"/>
      <c r="FV911" s="94"/>
      <c r="FW911" s="94"/>
      <c r="FX911" s="94"/>
      <c r="FY911" s="94"/>
      <c r="FZ911" s="94"/>
      <c r="GA911" s="94"/>
      <c r="GB911" s="94"/>
      <c r="GC911" s="94"/>
      <c r="GD911" s="94"/>
      <c r="GE911" s="94"/>
      <c r="GF911" s="94"/>
      <c r="GG911" s="94"/>
      <c r="GH911" s="94"/>
      <c r="GI911" s="94"/>
      <c r="GJ911" s="94"/>
      <c r="GK911" s="94"/>
      <c r="GL911" s="94"/>
      <c r="GM911" s="94"/>
      <c r="GN911" s="94"/>
      <c r="GO911" s="94"/>
      <c r="GP911" s="94"/>
      <c r="GQ911" s="94"/>
      <c r="GR911" s="94"/>
      <c r="GS911" s="94"/>
      <c r="GT911" s="94"/>
      <c r="GU911" s="94"/>
      <c r="GV911" s="94"/>
      <c r="GW911" s="94"/>
      <c r="GX911" s="94"/>
      <c r="GY911" s="94"/>
      <c r="GZ911" s="94"/>
      <c r="HA911" s="1"/>
      <c r="HB911" s="1"/>
    </row>
    <row r="912" spans="1:210" s="23" customFormat="1">
      <c r="A912" s="19"/>
      <c r="B912" s="5"/>
      <c r="C912" s="34" t="str">
        <f>$C$337</f>
        <v>месяц старта расхода</v>
      </c>
      <c r="D912" s="196"/>
      <c r="E912" s="269"/>
      <c r="F912" s="52"/>
      <c r="G912" s="232"/>
      <c r="H912" s="19"/>
      <c r="I912" s="19"/>
      <c r="J912" s="5" t="s">
        <v>6</v>
      </c>
      <c r="K912" s="575"/>
      <c r="L912" s="24" t="s">
        <v>7</v>
      </c>
      <c r="M912" s="20"/>
      <c r="N912" s="196" t="s">
        <v>170</v>
      </c>
      <c r="O912" s="19"/>
      <c r="P912" s="20"/>
      <c r="Q912" s="19" t="s">
        <v>12</v>
      </c>
      <c r="R912" s="19"/>
      <c r="S912" s="20" t="s">
        <v>6</v>
      </c>
      <c r="T912" s="204"/>
      <c r="U912" s="26" t="s">
        <v>7</v>
      </c>
      <c r="V912" s="19"/>
      <c r="W912" s="21"/>
      <c r="X912" s="22"/>
      <c r="Y912" s="47"/>
      <c r="Z912" s="96"/>
      <c r="AA912" s="578" t="str">
        <f>IF(AA914="","",IF(AND(Z914="",AA914&lt;&gt;""),1,Z912+1))</f>
        <v/>
      </c>
      <c r="AB912" s="578" t="str">
        <f t="shared" ref="AB912:CM912" si="4170">IF(AB914="","",IF(AND(AA914="",AB914&lt;&gt;""),1,AA912+1))</f>
        <v/>
      </c>
      <c r="AC912" s="578" t="str">
        <f t="shared" si="4170"/>
        <v/>
      </c>
      <c r="AD912" s="578" t="str">
        <f t="shared" si="4170"/>
        <v/>
      </c>
      <c r="AE912" s="578" t="str">
        <f t="shared" si="4170"/>
        <v/>
      </c>
      <c r="AF912" s="578" t="str">
        <f t="shared" si="4170"/>
        <v/>
      </c>
      <c r="AG912" s="578" t="str">
        <f t="shared" si="4170"/>
        <v/>
      </c>
      <c r="AH912" s="578" t="str">
        <f t="shared" si="4170"/>
        <v/>
      </c>
      <c r="AI912" s="578" t="str">
        <f t="shared" si="4170"/>
        <v/>
      </c>
      <c r="AJ912" s="578" t="str">
        <f t="shared" si="4170"/>
        <v/>
      </c>
      <c r="AK912" s="578" t="str">
        <f t="shared" si="4170"/>
        <v/>
      </c>
      <c r="AL912" s="578" t="str">
        <f t="shared" si="4170"/>
        <v/>
      </c>
      <c r="AM912" s="578" t="str">
        <f t="shared" si="4170"/>
        <v/>
      </c>
      <c r="AN912" s="578" t="str">
        <f t="shared" si="4170"/>
        <v/>
      </c>
      <c r="AO912" s="578" t="str">
        <f t="shared" si="4170"/>
        <v/>
      </c>
      <c r="AP912" s="578" t="str">
        <f t="shared" si="4170"/>
        <v/>
      </c>
      <c r="AQ912" s="578" t="str">
        <f t="shared" si="4170"/>
        <v/>
      </c>
      <c r="AR912" s="578" t="str">
        <f t="shared" si="4170"/>
        <v/>
      </c>
      <c r="AS912" s="578" t="str">
        <f t="shared" si="4170"/>
        <v/>
      </c>
      <c r="AT912" s="578" t="str">
        <f t="shared" si="4170"/>
        <v/>
      </c>
      <c r="AU912" s="578" t="str">
        <f t="shared" si="4170"/>
        <v/>
      </c>
      <c r="AV912" s="578" t="str">
        <f t="shared" si="4170"/>
        <v/>
      </c>
      <c r="AW912" s="578" t="str">
        <f t="shared" si="4170"/>
        <v/>
      </c>
      <c r="AX912" s="578" t="str">
        <f t="shared" si="4170"/>
        <v/>
      </c>
      <c r="AY912" s="578" t="str">
        <f t="shared" si="4170"/>
        <v/>
      </c>
      <c r="AZ912" s="578" t="str">
        <f t="shared" si="4170"/>
        <v/>
      </c>
      <c r="BA912" s="578" t="str">
        <f t="shared" si="4170"/>
        <v/>
      </c>
      <c r="BB912" s="578" t="str">
        <f t="shared" si="4170"/>
        <v/>
      </c>
      <c r="BC912" s="578" t="str">
        <f t="shared" si="4170"/>
        <v/>
      </c>
      <c r="BD912" s="578" t="str">
        <f t="shared" si="4170"/>
        <v/>
      </c>
      <c r="BE912" s="578" t="str">
        <f t="shared" si="4170"/>
        <v/>
      </c>
      <c r="BF912" s="578" t="str">
        <f t="shared" si="4170"/>
        <v/>
      </c>
      <c r="BG912" s="578" t="str">
        <f t="shared" si="4170"/>
        <v/>
      </c>
      <c r="BH912" s="578" t="str">
        <f t="shared" si="4170"/>
        <v/>
      </c>
      <c r="BI912" s="578" t="str">
        <f t="shared" si="4170"/>
        <v/>
      </c>
      <c r="BJ912" s="578" t="str">
        <f t="shared" si="4170"/>
        <v/>
      </c>
      <c r="BK912" s="578" t="str">
        <f t="shared" si="4170"/>
        <v/>
      </c>
      <c r="BL912" s="578" t="str">
        <f t="shared" si="4170"/>
        <v/>
      </c>
      <c r="BM912" s="578" t="str">
        <f t="shared" si="4170"/>
        <v/>
      </c>
      <c r="BN912" s="578" t="str">
        <f t="shared" si="4170"/>
        <v/>
      </c>
      <c r="BO912" s="578" t="str">
        <f t="shared" si="4170"/>
        <v/>
      </c>
      <c r="BP912" s="578" t="str">
        <f t="shared" si="4170"/>
        <v/>
      </c>
      <c r="BQ912" s="578" t="str">
        <f t="shared" si="4170"/>
        <v/>
      </c>
      <c r="BR912" s="578" t="str">
        <f t="shared" si="4170"/>
        <v/>
      </c>
      <c r="BS912" s="578" t="str">
        <f t="shared" si="4170"/>
        <v/>
      </c>
      <c r="BT912" s="578" t="str">
        <f t="shared" si="4170"/>
        <v/>
      </c>
      <c r="BU912" s="578" t="str">
        <f t="shared" si="4170"/>
        <v/>
      </c>
      <c r="BV912" s="578" t="str">
        <f t="shared" si="4170"/>
        <v/>
      </c>
      <c r="BW912" s="578" t="str">
        <f t="shared" si="4170"/>
        <v/>
      </c>
      <c r="BX912" s="578" t="str">
        <f t="shared" si="4170"/>
        <v/>
      </c>
      <c r="BY912" s="578" t="str">
        <f t="shared" si="4170"/>
        <v/>
      </c>
      <c r="BZ912" s="578" t="str">
        <f t="shared" si="4170"/>
        <v/>
      </c>
      <c r="CA912" s="578" t="str">
        <f t="shared" si="4170"/>
        <v/>
      </c>
      <c r="CB912" s="578" t="str">
        <f t="shared" si="4170"/>
        <v/>
      </c>
      <c r="CC912" s="578" t="str">
        <f t="shared" si="4170"/>
        <v/>
      </c>
      <c r="CD912" s="578" t="str">
        <f t="shared" si="4170"/>
        <v/>
      </c>
      <c r="CE912" s="578" t="str">
        <f t="shared" si="4170"/>
        <v/>
      </c>
      <c r="CF912" s="578" t="str">
        <f t="shared" si="4170"/>
        <v/>
      </c>
      <c r="CG912" s="578" t="str">
        <f t="shared" si="4170"/>
        <v/>
      </c>
      <c r="CH912" s="578" t="str">
        <f t="shared" si="4170"/>
        <v/>
      </c>
      <c r="CI912" s="578" t="str">
        <f t="shared" si="4170"/>
        <v/>
      </c>
      <c r="CJ912" s="578" t="str">
        <f t="shared" si="4170"/>
        <v/>
      </c>
      <c r="CK912" s="578" t="str">
        <f t="shared" si="4170"/>
        <v/>
      </c>
      <c r="CL912" s="578" t="str">
        <f t="shared" si="4170"/>
        <v/>
      </c>
      <c r="CM912" s="578" t="str">
        <f t="shared" si="4170"/>
        <v/>
      </c>
      <c r="CN912" s="578" t="str">
        <f t="shared" ref="CN912:DG912" si="4171">IF(CN914="","",IF(AND(CM914="",CN914&lt;&gt;""),1,CM912+1))</f>
        <v/>
      </c>
      <c r="CO912" s="578" t="str">
        <f t="shared" si="4171"/>
        <v/>
      </c>
      <c r="CP912" s="578" t="str">
        <f t="shared" si="4171"/>
        <v/>
      </c>
      <c r="CQ912" s="578" t="str">
        <f t="shared" si="4171"/>
        <v/>
      </c>
      <c r="CR912" s="578" t="str">
        <f t="shared" si="4171"/>
        <v/>
      </c>
      <c r="CS912" s="578" t="str">
        <f t="shared" si="4171"/>
        <v/>
      </c>
      <c r="CT912" s="578" t="str">
        <f t="shared" si="4171"/>
        <v/>
      </c>
      <c r="CU912" s="578" t="str">
        <f t="shared" si="4171"/>
        <v/>
      </c>
      <c r="CV912" s="578" t="str">
        <f t="shared" si="4171"/>
        <v/>
      </c>
      <c r="CW912" s="578" t="str">
        <f t="shared" si="4171"/>
        <v/>
      </c>
      <c r="CX912" s="578" t="str">
        <f t="shared" si="4171"/>
        <v/>
      </c>
      <c r="CY912" s="578" t="str">
        <f t="shared" si="4171"/>
        <v/>
      </c>
      <c r="CZ912" s="578" t="str">
        <f t="shared" si="4171"/>
        <v/>
      </c>
      <c r="DA912" s="578" t="str">
        <f t="shared" si="4171"/>
        <v/>
      </c>
      <c r="DB912" s="578" t="str">
        <f t="shared" si="4171"/>
        <v/>
      </c>
      <c r="DC912" s="578" t="str">
        <f t="shared" si="4171"/>
        <v/>
      </c>
      <c r="DD912" s="578" t="str">
        <f t="shared" si="4171"/>
        <v/>
      </c>
      <c r="DE912" s="578" t="str">
        <f t="shared" si="4171"/>
        <v/>
      </c>
      <c r="DF912" s="578" t="str">
        <f t="shared" si="4171"/>
        <v/>
      </c>
      <c r="DG912" s="578" t="str">
        <f t="shared" si="4171"/>
        <v/>
      </c>
      <c r="DH912" s="578" t="str">
        <f t="shared" ref="DH912" si="4172">IF(DH914="","",IF(AND(DG914="",DH914&lt;&gt;""),1,DG912+1))</f>
        <v/>
      </c>
      <c r="DI912" s="578" t="str">
        <f t="shared" ref="DI912" si="4173">IF(DI914="","",IF(AND(DH914="",DI914&lt;&gt;""),1,DH912+1))</f>
        <v/>
      </c>
      <c r="DJ912" s="578" t="str">
        <f t="shared" ref="DJ912" si="4174">IF(DJ914="","",IF(AND(DI914="",DJ914&lt;&gt;""),1,DI912+1))</f>
        <v/>
      </c>
      <c r="DK912" s="578" t="str">
        <f t="shared" ref="DK912" si="4175">IF(DK914="","",IF(AND(DJ914="",DK914&lt;&gt;""),1,DJ912+1))</f>
        <v/>
      </c>
      <c r="DL912" s="578" t="str">
        <f t="shared" ref="DL912" si="4176">IF(DL914="","",IF(AND(DK914="",DL914&lt;&gt;""),1,DK912+1))</f>
        <v/>
      </c>
      <c r="DM912" s="578" t="str">
        <f t="shared" ref="DM912" si="4177">IF(DM914="","",IF(AND(DL914="",DM914&lt;&gt;""),1,DL912+1))</f>
        <v/>
      </c>
      <c r="DN912" s="578" t="str">
        <f t="shared" ref="DN912" si="4178">IF(DN914="","",IF(AND(DM914="",DN914&lt;&gt;""),1,DM912+1))</f>
        <v/>
      </c>
      <c r="DO912" s="578" t="str">
        <f t="shared" ref="DO912" si="4179">IF(DO914="","",IF(AND(DN914="",DO914&lt;&gt;""),1,DN912+1))</f>
        <v/>
      </c>
      <c r="DP912" s="578" t="str">
        <f t="shared" ref="DP912" si="4180">IF(DP914="","",IF(AND(DO914="",DP914&lt;&gt;""),1,DO912+1))</f>
        <v/>
      </c>
      <c r="DQ912" s="578" t="str">
        <f t="shared" ref="DQ912" si="4181">IF(DQ914="","",IF(AND(DP914="",DQ914&lt;&gt;""),1,DP912+1))</f>
        <v/>
      </c>
      <c r="DR912" s="578" t="str">
        <f t="shared" ref="DR912" si="4182">IF(DR914="","",IF(AND(DQ914="",DR914&lt;&gt;""),1,DQ912+1))</f>
        <v/>
      </c>
      <c r="DS912" s="578" t="str">
        <f t="shared" ref="DS912" si="4183">IF(DS914="","",IF(AND(DR914="",DS914&lt;&gt;""),1,DR912+1))</f>
        <v/>
      </c>
      <c r="DT912" s="578" t="str">
        <f t="shared" ref="DT912" si="4184">IF(DT914="","",IF(AND(DS914="",DT914&lt;&gt;""),1,DS912+1))</f>
        <v/>
      </c>
      <c r="DU912" s="578" t="str">
        <f t="shared" ref="DU912" si="4185">IF(DU914="","",IF(AND(DT914="",DU914&lt;&gt;""),1,DT912+1))</f>
        <v/>
      </c>
      <c r="DV912" s="578" t="str">
        <f t="shared" ref="DV912" si="4186">IF(DV914="","",IF(AND(DU914="",DV914&lt;&gt;""),1,DU912+1))</f>
        <v/>
      </c>
      <c r="DW912" s="578" t="str">
        <f t="shared" ref="DW912" si="4187">IF(DW914="","",IF(AND(DV914="",DW914&lt;&gt;""),1,DV912+1))</f>
        <v/>
      </c>
      <c r="DX912" s="578" t="str">
        <f t="shared" ref="DX912" si="4188">IF(DX914="","",IF(AND(DW914="",DX914&lt;&gt;""),1,DW912+1))</f>
        <v/>
      </c>
      <c r="DY912" s="578" t="str">
        <f t="shared" ref="DY912" si="4189">IF(DY914="","",IF(AND(DX914="",DY914&lt;&gt;""),1,DX912+1))</f>
        <v/>
      </c>
      <c r="DZ912" s="578" t="str">
        <f t="shared" ref="DZ912" si="4190">IF(DZ914="","",IF(AND(DY914="",DZ914&lt;&gt;""),1,DY912+1))</f>
        <v/>
      </c>
      <c r="EA912" s="578" t="str">
        <f t="shared" ref="EA912" si="4191">IF(EA914="","",IF(AND(DZ914="",EA914&lt;&gt;""),1,DZ912+1))</f>
        <v/>
      </c>
      <c r="EB912" s="578" t="str">
        <f t="shared" ref="EB912" si="4192">IF(EB914="","",IF(AND(EA914="",EB914&lt;&gt;""),1,EA912+1))</f>
        <v/>
      </c>
      <c r="EC912" s="578" t="str">
        <f t="shared" ref="EC912" si="4193">IF(EC914="","",IF(AND(EB914="",EC914&lt;&gt;""),1,EB912+1))</f>
        <v/>
      </c>
      <c r="ED912" s="578" t="str">
        <f t="shared" ref="ED912" si="4194">IF(ED914="","",IF(AND(EC914="",ED914&lt;&gt;""),1,EC912+1))</f>
        <v/>
      </c>
      <c r="EE912" s="578" t="str">
        <f t="shared" ref="EE912" si="4195">IF(EE914="","",IF(AND(ED914="",EE914&lt;&gt;""),1,ED912+1))</f>
        <v/>
      </c>
      <c r="EF912" s="578" t="str">
        <f t="shared" ref="EF912" si="4196">IF(EF914="","",IF(AND(EE914="",EF914&lt;&gt;""),1,EE912+1))</f>
        <v/>
      </c>
      <c r="EG912" s="578" t="str">
        <f t="shared" ref="EG912" si="4197">IF(EG914="","",IF(AND(EF914="",EG914&lt;&gt;""),1,EF912+1))</f>
        <v/>
      </c>
      <c r="EH912" s="578" t="str">
        <f t="shared" ref="EH912" si="4198">IF(EH914="","",IF(AND(EG914="",EH914&lt;&gt;""),1,EG912+1))</f>
        <v/>
      </c>
      <c r="EI912" s="578" t="str">
        <f t="shared" ref="EI912" si="4199">IF(EI914="","",IF(AND(EH914="",EI914&lt;&gt;""),1,EH912+1))</f>
        <v/>
      </c>
      <c r="EJ912" s="578" t="str">
        <f t="shared" ref="EJ912" si="4200">IF(EJ914="","",IF(AND(EI914="",EJ914&lt;&gt;""),1,EI912+1))</f>
        <v/>
      </c>
      <c r="EK912" s="578" t="str">
        <f t="shared" ref="EK912" si="4201">IF(EK914="","",IF(AND(EJ914="",EK914&lt;&gt;""),1,EJ912+1))</f>
        <v/>
      </c>
      <c r="EL912" s="578" t="str">
        <f t="shared" ref="EL912" si="4202">IF(EL914="","",IF(AND(EK914="",EL914&lt;&gt;""),1,EK912+1))</f>
        <v/>
      </c>
      <c r="EM912" s="578" t="str">
        <f t="shared" ref="EM912" si="4203">IF(EM914="","",IF(AND(EL914="",EM914&lt;&gt;""),1,EL912+1))</f>
        <v/>
      </c>
      <c r="EN912" s="578" t="str">
        <f t="shared" ref="EN912" si="4204">IF(EN914="","",IF(AND(EM914="",EN914&lt;&gt;""),1,EM912+1))</f>
        <v/>
      </c>
      <c r="EO912" s="578" t="str">
        <f t="shared" ref="EO912" si="4205">IF(EO914="","",IF(AND(EN914="",EO914&lt;&gt;""),1,EN912+1))</f>
        <v/>
      </c>
      <c r="EP912" s="578" t="str">
        <f t="shared" ref="EP912" si="4206">IF(EP914="","",IF(AND(EO914="",EP914&lt;&gt;""),1,EO912+1))</f>
        <v/>
      </c>
      <c r="EQ912" s="578" t="str">
        <f t="shared" ref="EQ912" si="4207">IF(EQ914="","",IF(AND(EP914="",EQ914&lt;&gt;""),1,EP912+1))</f>
        <v/>
      </c>
      <c r="ER912" s="578" t="str">
        <f t="shared" ref="ER912" si="4208">IF(ER914="","",IF(AND(EQ914="",ER914&lt;&gt;""),1,EQ912+1))</f>
        <v/>
      </c>
      <c r="ES912" s="578" t="str">
        <f t="shared" ref="ES912" si="4209">IF(ES914="","",IF(AND(ER914="",ES914&lt;&gt;""),1,ER912+1))</f>
        <v/>
      </c>
      <c r="ET912" s="578" t="str">
        <f t="shared" ref="ET912" si="4210">IF(ET914="","",IF(AND(ES914="",ET914&lt;&gt;""),1,ES912+1))</f>
        <v/>
      </c>
      <c r="EU912" s="578" t="str">
        <f t="shared" ref="EU912" si="4211">IF(EU914="","",IF(AND(ET914="",EU914&lt;&gt;""),1,ET912+1))</f>
        <v/>
      </c>
      <c r="EV912" s="578" t="str">
        <f t="shared" ref="EV912" si="4212">IF(EV914="","",IF(AND(EU914="",EV914&lt;&gt;""),1,EU912+1))</f>
        <v/>
      </c>
      <c r="EW912" s="578" t="str">
        <f t="shared" ref="EW912" si="4213">IF(EW914="","",IF(AND(EV914="",EW914&lt;&gt;""),1,EV912+1))</f>
        <v/>
      </c>
      <c r="EX912" s="578" t="str">
        <f t="shared" ref="EX912" si="4214">IF(EX914="","",IF(AND(EW914="",EX914&lt;&gt;""),1,EW912+1))</f>
        <v/>
      </c>
      <c r="EY912" s="578" t="str">
        <f t="shared" ref="EY912" si="4215">IF(EY914="","",IF(AND(EX914="",EY914&lt;&gt;""),1,EX912+1))</f>
        <v/>
      </c>
      <c r="EZ912" s="578" t="str">
        <f t="shared" ref="EZ912" si="4216">IF(EZ914="","",IF(AND(EY914="",EZ914&lt;&gt;""),1,EY912+1))</f>
        <v/>
      </c>
      <c r="FA912" s="578" t="str">
        <f t="shared" ref="FA912" si="4217">IF(FA914="","",IF(AND(EZ914="",FA914&lt;&gt;""),1,EZ912+1))</f>
        <v/>
      </c>
      <c r="FB912" s="578" t="str">
        <f t="shared" ref="FB912" si="4218">IF(FB914="","",IF(AND(FA914="",FB914&lt;&gt;""),1,FA912+1))</f>
        <v/>
      </c>
      <c r="FC912" s="578" t="str">
        <f t="shared" ref="FC912" si="4219">IF(FC914="","",IF(AND(FB914="",FC914&lt;&gt;""),1,FB912+1))</f>
        <v/>
      </c>
      <c r="FD912" s="578" t="str">
        <f t="shared" ref="FD912" si="4220">IF(FD914="","",IF(AND(FC914="",FD914&lt;&gt;""),1,FC912+1))</f>
        <v/>
      </c>
      <c r="FE912" s="578" t="str">
        <f t="shared" ref="FE912" si="4221">IF(FE914="","",IF(AND(FD914="",FE914&lt;&gt;""),1,FD912+1))</f>
        <v/>
      </c>
      <c r="FF912" s="578" t="str">
        <f t="shared" ref="FF912" si="4222">IF(FF914="","",IF(AND(FE914="",FF914&lt;&gt;""),1,FE912+1))</f>
        <v/>
      </c>
      <c r="FG912" s="578" t="str">
        <f t="shared" ref="FG912" si="4223">IF(FG914="","",IF(AND(FF914="",FG914&lt;&gt;""),1,FF912+1))</f>
        <v/>
      </c>
      <c r="FH912" s="578" t="str">
        <f t="shared" ref="FH912" si="4224">IF(FH914="","",IF(AND(FG914="",FH914&lt;&gt;""),1,FG912+1))</f>
        <v/>
      </c>
      <c r="FI912" s="578" t="str">
        <f t="shared" ref="FI912" si="4225">IF(FI914="","",IF(AND(FH914="",FI914&lt;&gt;""),1,FH912+1))</f>
        <v/>
      </c>
      <c r="FJ912" s="578" t="str">
        <f t="shared" ref="FJ912" si="4226">IF(FJ914="","",IF(AND(FI914="",FJ914&lt;&gt;""),1,FI912+1))</f>
        <v/>
      </c>
      <c r="FK912" s="578" t="str">
        <f t="shared" ref="FK912" si="4227">IF(FK914="","",IF(AND(FJ914="",FK914&lt;&gt;""),1,FJ912+1))</f>
        <v/>
      </c>
      <c r="FL912" s="578" t="str">
        <f t="shared" ref="FL912" si="4228">IF(FL914="","",IF(AND(FK914="",FL914&lt;&gt;""),1,FK912+1))</f>
        <v/>
      </c>
      <c r="FM912" s="578" t="str">
        <f t="shared" ref="FM912" si="4229">IF(FM914="","",IF(AND(FL914="",FM914&lt;&gt;""),1,FL912+1))</f>
        <v/>
      </c>
      <c r="FN912" s="578" t="str">
        <f t="shared" ref="FN912" si="4230">IF(FN914="","",IF(AND(FM914="",FN914&lt;&gt;""),1,FM912+1))</f>
        <v/>
      </c>
      <c r="FO912" s="578" t="str">
        <f t="shared" ref="FO912" si="4231">IF(FO914="","",IF(AND(FN914="",FO914&lt;&gt;""),1,FN912+1))</f>
        <v/>
      </c>
      <c r="FP912" s="578" t="str">
        <f t="shared" ref="FP912" si="4232">IF(FP914="","",IF(AND(FO914="",FP914&lt;&gt;""),1,FO912+1))</f>
        <v/>
      </c>
      <c r="FQ912" s="578" t="str">
        <f t="shared" ref="FQ912" si="4233">IF(FQ914="","",IF(AND(FP914="",FQ914&lt;&gt;""),1,FP912+1))</f>
        <v/>
      </c>
      <c r="FR912" s="578" t="str">
        <f t="shared" ref="FR912" si="4234">IF(FR914="","",IF(AND(FQ914="",FR914&lt;&gt;""),1,FQ912+1))</f>
        <v/>
      </c>
      <c r="FS912" s="578" t="str">
        <f t="shared" ref="FS912" si="4235">IF(FS914="","",IF(AND(FR914="",FS914&lt;&gt;""),1,FR912+1))</f>
        <v/>
      </c>
      <c r="FT912" s="578" t="str">
        <f t="shared" ref="FT912" si="4236">IF(FT914="","",IF(AND(FS914="",FT914&lt;&gt;""),1,FS912+1))</f>
        <v/>
      </c>
      <c r="FU912" s="578" t="str">
        <f t="shared" ref="FU912" si="4237">IF(FU914="","",IF(AND(FT914="",FU914&lt;&gt;""),1,FT912+1))</f>
        <v/>
      </c>
      <c r="FV912" s="578" t="str">
        <f t="shared" ref="FV912" si="4238">IF(FV914="","",IF(AND(FU914="",FV914&lt;&gt;""),1,FU912+1))</f>
        <v/>
      </c>
      <c r="FW912" s="578" t="str">
        <f t="shared" ref="FW912" si="4239">IF(FW914="","",IF(AND(FV914="",FW914&lt;&gt;""),1,FV912+1))</f>
        <v/>
      </c>
      <c r="FX912" s="578" t="str">
        <f t="shared" ref="FX912" si="4240">IF(FX914="","",IF(AND(FW914="",FX914&lt;&gt;""),1,FW912+1))</f>
        <v/>
      </c>
      <c r="FY912" s="578" t="str">
        <f t="shared" ref="FY912" si="4241">IF(FY914="","",IF(AND(FX914="",FY914&lt;&gt;""),1,FX912+1))</f>
        <v/>
      </c>
      <c r="FZ912" s="578" t="str">
        <f t="shared" ref="FZ912" si="4242">IF(FZ914="","",IF(AND(FY914="",FZ914&lt;&gt;""),1,FY912+1))</f>
        <v/>
      </c>
      <c r="GA912" s="578" t="str">
        <f t="shared" ref="GA912" si="4243">IF(GA914="","",IF(AND(FZ914="",GA914&lt;&gt;""),1,FZ912+1))</f>
        <v/>
      </c>
      <c r="GB912" s="578" t="str">
        <f t="shared" ref="GB912" si="4244">IF(GB914="","",IF(AND(GA914="",GB914&lt;&gt;""),1,GA912+1))</f>
        <v/>
      </c>
      <c r="GC912" s="578" t="str">
        <f t="shared" ref="GC912" si="4245">IF(GC914="","",IF(AND(GB914="",GC914&lt;&gt;""),1,GB912+1))</f>
        <v/>
      </c>
      <c r="GD912" s="578" t="str">
        <f t="shared" ref="GD912" si="4246">IF(GD914="","",IF(AND(GC914="",GD914&lt;&gt;""),1,GC912+1))</f>
        <v/>
      </c>
      <c r="GE912" s="578" t="str">
        <f t="shared" ref="GE912" si="4247">IF(GE914="","",IF(AND(GD914="",GE914&lt;&gt;""),1,GD912+1))</f>
        <v/>
      </c>
      <c r="GF912" s="578" t="str">
        <f t="shared" ref="GF912" si="4248">IF(GF914="","",IF(AND(GE914="",GF914&lt;&gt;""),1,GE912+1))</f>
        <v/>
      </c>
      <c r="GG912" s="578" t="str">
        <f t="shared" ref="GG912" si="4249">IF(GG914="","",IF(AND(GF914="",GG914&lt;&gt;""),1,GF912+1))</f>
        <v/>
      </c>
      <c r="GH912" s="578" t="str">
        <f t="shared" ref="GH912" si="4250">IF(GH914="","",IF(AND(GG914="",GH914&lt;&gt;""),1,GG912+1))</f>
        <v/>
      </c>
      <c r="GI912" s="578" t="str">
        <f t="shared" ref="GI912" si="4251">IF(GI914="","",IF(AND(GH914="",GI914&lt;&gt;""),1,GH912+1))</f>
        <v/>
      </c>
      <c r="GJ912" s="578" t="str">
        <f t="shared" ref="GJ912" si="4252">IF(GJ914="","",IF(AND(GI914="",GJ914&lt;&gt;""),1,GI912+1))</f>
        <v/>
      </c>
      <c r="GK912" s="578" t="str">
        <f t="shared" ref="GK912" si="4253">IF(GK914="","",IF(AND(GJ914="",GK914&lt;&gt;""),1,GJ912+1))</f>
        <v/>
      </c>
      <c r="GL912" s="578" t="str">
        <f t="shared" ref="GL912" si="4254">IF(GL914="","",IF(AND(GK914="",GL914&lt;&gt;""),1,GK912+1))</f>
        <v/>
      </c>
      <c r="GM912" s="578" t="str">
        <f t="shared" ref="GM912" si="4255">IF(GM914="","",IF(AND(GL914="",GM914&lt;&gt;""),1,GL912+1))</f>
        <v/>
      </c>
      <c r="GN912" s="578" t="str">
        <f t="shared" ref="GN912" si="4256">IF(GN914="","",IF(AND(GM914="",GN914&lt;&gt;""),1,GM912+1))</f>
        <v/>
      </c>
      <c r="GO912" s="578" t="str">
        <f t="shared" ref="GO912" si="4257">IF(GO914="","",IF(AND(GN914="",GO914&lt;&gt;""),1,GN912+1))</f>
        <v/>
      </c>
      <c r="GP912" s="578" t="str">
        <f t="shared" ref="GP912" si="4258">IF(GP914="","",IF(AND(GO914="",GP914&lt;&gt;""),1,GO912+1))</f>
        <v/>
      </c>
      <c r="GQ912" s="578" t="str">
        <f t="shared" ref="GQ912" si="4259">IF(GQ914="","",IF(AND(GP914="",GQ914&lt;&gt;""),1,GP912+1))</f>
        <v/>
      </c>
      <c r="GR912" s="578" t="str">
        <f t="shared" ref="GR912" si="4260">IF(GR914="","",IF(AND(GQ914="",GR914&lt;&gt;""),1,GQ912+1))</f>
        <v/>
      </c>
      <c r="GS912" s="578" t="str">
        <f t="shared" ref="GS912" si="4261">IF(GS914="","",IF(AND(GR914="",GS914&lt;&gt;""),1,GR912+1))</f>
        <v/>
      </c>
      <c r="GT912" s="578" t="str">
        <f t="shared" ref="GT912" si="4262">IF(GT914="","",IF(AND(GS914="",GT914&lt;&gt;""),1,GS912+1))</f>
        <v/>
      </c>
      <c r="GU912" s="578" t="str">
        <f t="shared" ref="GU912" si="4263">IF(GU914="","",IF(AND(GT914="",GU914&lt;&gt;""),1,GT912+1))</f>
        <v/>
      </c>
      <c r="GV912" s="578" t="str">
        <f t="shared" ref="GV912" si="4264">IF(GV914="","",IF(AND(GU914="",GV914&lt;&gt;""),1,GU912+1))</f>
        <v/>
      </c>
      <c r="GW912" s="578" t="str">
        <f t="shared" ref="GW912" si="4265">IF(GW914="","",IF(AND(GV914="",GW914&lt;&gt;""),1,GV912+1))</f>
        <v/>
      </c>
      <c r="GX912" s="578" t="str">
        <f t="shared" ref="GX912" si="4266">IF(GX914="","",IF(AND(GW914="",GX914&lt;&gt;""),1,GW912+1))</f>
        <v/>
      </c>
      <c r="GY912" s="578" t="str">
        <f t="shared" ref="GY912" si="4267">IF(GY914="","",IF(AND(GX914="",GY914&lt;&gt;""),1,GX912+1))</f>
        <v/>
      </c>
      <c r="GZ912" s="578" t="str">
        <f t="shared" ref="GZ912" si="4268">IF(GZ914="","",IF(AND(GY914="",GZ914&lt;&gt;""),1,GY912+1))</f>
        <v/>
      </c>
      <c r="HA912" s="19"/>
      <c r="HB912" s="19"/>
    </row>
    <row r="913" spans="1:210" ht="4.2" customHeight="1">
      <c r="A913" s="1"/>
      <c r="B913" s="5"/>
      <c r="C913" s="1"/>
      <c r="D913" s="1"/>
      <c r="E913" s="263"/>
      <c r="F913" s="48"/>
      <c r="G913" s="231"/>
      <c r="H913" s="1"/>
      <c r="I913" s="1"/>
      <c r="J913" s="1"/>
      <c r="K913" s="1"/>
      <c r="L913" s="1"/>
      <c r="M913" s="5"/>
      <c r="N913" s="19"/>
      <c r="O913" s="1"/>
      <c r="P913" s="5"/>
      <c r="Q913" s="1"/>
      <c r="R913" s="1"/>
      <c r="S913" s="5"/>
      <c r="T913" s="7"/>
      <c r="U913" s="24"/>
      <c r="V913" s="1"/>
      <c r="W913" s="12"/>
      <c r="X913" s="10"/>
      <c r="Y913" s="46"/>
      <c r="Z913" s="93"/>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4"/>
      <c r="BB913" s="94"/>
      <c r="BC913" s="94"/>
      <c r="BD913" s="94"/>
      <c r="BE913" s="94"/>
      <c r="BF913" s="94"/>
      <c r="BG913" s="94"/>
      <c r="BH913" s="94"/>
      <c r="BI913" s="94"/>
      <c r="BJ913" s="94"/>
      <c r="BK913" s="94"/>
      <c r="BL913" s="94"/>
      <c r="BM913" s="94"/>
      <c r="BN913" s="94"/>
      <c r="BO913" s="94"/>
      <c r="BP913" s="94"/>
      <c r="BQ913" s="94"/>
      <c r="BR913" s="94"/>
      <c r="BS913" s="94"/>
      <c r="BT913" s="94"/>
      <c r="BU913" s="94"/>
      <c r="BV913" s="94"/>
      <c r="BW913" s="94"/>
      <c r="BX913" s="94"/>
      <c r="BY913" s="94"/>
      <c r="BZ913" s="94"/>
      <c r="CA913" s="94"/>
      <c r="CB913" s="94"/>
      <c r="CC913" s="94"/>
      <c r="CD913" s="94"/>
      <c r="CE913" s="94"/>
      <c r="CF913" s="94"/>
      <c r="CG913" s="94"/>
      <c r="CH913" s="94"/>
      <c r="CI913" s="94"/>
      <c r="CJ913" s="94"/>
      <c r="CK913" s="94"/>
      <c r="CL913" s="94"/>
      <c r="CM913" s="94"/>
      <c r="CN913" s="94"/>
      <c r="CO913" s="94"/>
      <c r="CP913" s="94"/>
      <c r="CQ913" s="94"/>
      <c r="CR913" s="94"/>
      <c r="CS913" s="94"/>
      <c r="CT913" s="94"/>
      <c r="CU913" s="94"/>
      <c r="CV913" s="94"/>
      <c r="CW913" s="94"/>
      <c r="CX913" s="94"/>
      <c r="CY913" s="94"/>
      <c r="CZ913" s="94"/>
      <c r="DA913" s="94"/>
      <c r="DB913" s="94"/>
      <c r="DC913" s="94"/>
      <c r="DD913" s="94"/>
      <c r="DE913" s="94"/>
      <c r="DF913" s="94"/>
      <c r="DG913" s="94"/>
      <c r="DH913" s="94"/>
      <c r="DI913" s="94"/>
      <c r="DJ913" s="94"/>
      <c r="DK913" s="94"/>
      <c r="DL913" s="94"/>
      <c r="DM913" s="94"/>
      <c r="DN913" s="94"/>
      <c r="DO913" s="94"/>
      <c r="DP913" s="94"/>
      <c r="DQ913" s="94"/>
      <c r="DR913" s="94"/>
      <c r="DS913" s="94"/>
      <c r="DT913" s="94"/>
      <c r="DU913" s="94"/>
      <c r="DV913" s="94"/>
      <c r="DW913" s="94"/>
      <c r="DX913" s="94"/>
      <c r="DY913" s="94"/>
      <c r="DZ913" s="94"/>
      <c r="EA913" s="94"/>
      <c r="EB913" s="94"/>
      <c r="EC913" s="94"/>
      <c r="ED913" s="94"/>
      <c r="EE913" s="94"/>
      <c r="EF913" s="94"/>
      <c r="EG913" s="94"/>
      <c r="EH913" s="94"/>
      <c r="EI913" s="94"/>
      <c r="EJ913" s="94"/>
      <c r="EK913" s="94"/>
      <c r="EL913" s="94"/>
      <c r="EM913" s="94"/>
      <c r="EN913" s="94"/>
      <c r="EO913" s="94"/>
      <c r="EP913" s="94"/>
      <c r="EQ913" s="94"/>
      <c r="ER913" s="94"/>
      <c r="ES913" s="94"/>
      <c r="ET913" s="94"/>
      <c r="EU913" s="94"/>
      <c r="EV913" s="94"/>
      <c r="EW913" s="94"/>
      <c r="EX913" s="94"/>
      <c r="EY913" s="94"/>
      <c r="EZ913" s="94"/>
      <c r="FA913" s="94"/>
      <c r="FB913" s="94"/>
      <c r="FC913" s="94"/>
      <c r="FD913" s="94"/>
      <c r="FE913" s="94"/>
      <c r="FF913" s="94"/>
      <c r="FG913" s="94"/>
      <c r="FH913" s="94"/>
      <c r="FI913" s="94"/>
      <c r="FJ913" s="94"/>
      <c r="FK913" s="94"/>
      <c r="FL913" s="94"/>
      <c r="FM913" s="94"/>
      <c r="FN913" s="94"/>
      <c r="FO913" s="94"/>
      <c r="FP913" s="94"/>
      <c r="FQ913" s="94"/>
      <c r="FR913" s="94"/>
      <c r="FS913" s="94"/>
      <c r="FT913" s="94"/>
      <c r="FU913" s="94"/>
      <c r="FV913" s="94"/>
      <c r="FW913" s="94"/>
      <c r="FX913" s="94"/>
      <c r="FY913" s="94"/>
      <c r="FZ913" s="94"/>
      <c r="GA913" s="94"/>
      <c r="GB913" s="94"/>
      <c r="GC913" s="94"/>
      <c r="GD913" s="94"/>
      <c r="GE913" s="94"/>
      <c r="GF913" s="94"/>
      <c r="GG913" s="94"/>
      <c r="GH913" s="94"/>
      <c r="GI913" s="94"/>
      <c r="GJ913" s="94"/>
      <c r="GK913" s="94"/>
      <c r="GL913" s="94"/>
      <c r="GM913" s="94"/>
      <c r="GN913" s="94"/>
      <c r="GO913" s="94"/>
      <c r="GP913" s="94"/>
      <c r="GQ913" s="94"/>
      <c r="GR913" s="94"/>
      <c r="GS913" s="94"/>
      <c r="GT913" s="94"/>
      <c r="GU913" s="94"/>
      <c r="GV913" s="94"/>
      <c r="GW913" s="94"/>
      <c r="GX913" s="94"/>
      <c r="GY913" s="94"/>
      <c r="GZ913" s="94"/>
      <c r="HA913" s="1"/>
      <c r="HB913" s="1"/>
    </row>
    <row r="914" spans="1:210" s="23" customFormat="1">
      <c r="A914" s="19"/>
      <c r="B914" s="5"/>
      <c r="C914" s="34" t="str">
        <f>$C$339</f>
        <v>месяц окончания расхода</v>
      </c>
      <c r="D914" s="19"/>
      <c r="E914" s="269"/>
      <c r="F914" s="52"/>
      <c r="G914" s="232"/>
      <c r="H914" s="19"/>
      <c r="I914" s="19"/>
      <c r="J914" s="5" t="s">
        <v>6</v>
      </c>
      <c r="K914" s="575"/>
      <c r="L914" s="24" t="s">
        <v>7</v>
      </c>
      <c r="M914" s="20"/>
      <c r="N914" s="196" t="s">
        <v>172</v>
      </c>
      <c r="O914" s="19"/>
      <c r="P914" s="20"/>
      <c r="Q914" s="19" t="str">
        <f>IF(T912=справочники!$E$9,"a+qx",IF(T912=справочники!$E$10,"aq^x",IF(T912=справочники!$E$11,"a^(1+qx)","??")))</f>
        <v>??</v>
      </c>
      <c r="R914" s="19"/>
      <c r="S914" s="20" t="s">
        <v>6</v>
      </c>
      <c r="T914" s="213"/>
      <c r="U914" s="26"/>
      <c r="V914" s="19"/>
      <c r="W914" s="21"/>
      <c r="X914" s="22"/>
      <c r="Y914" s="47"/>
      <c r="Z914" s="96"/>
      <c r="AA914" s="579" t="str">
        <f>IF(AND(AA$8&gt;=$K912,AA$8&lt;=IF(OR($K914="",$K914=0),1000000,$K914)),AA$8,"")</f>
        <v/>
      </c>
      <c r="AB914" s="579" t="str">
        <f t="shared" ref="AB914:CM914" si="4269">IF(AND(AB$8&gt;=$K912,AB$8&lt;=IF(OR($K914="",$K914=0),1000000,$K914)),AB$8,"")</f>
        <v/>
      </c>
      <c r="AC914" s="579" t="str">
        <f t="shared" si="4269"/>
        <v/>
      </c>
      <c r="AD914" s="579" t="str">
        <f t="shared" si="4269"/>
        <v/>
      </c>
      <c r="AE914" s="579" t="str">
        <f t="shared" si="4269"/>
        <v/>
      </c>
      <c r="AF914" s="579" t="str">
        <f t="shared" si="4269"/>
        <v/>
      </c>
      <c r="AG914" s="579" t="str">
        <f t="shared" si="4269"/>
        <v/>
      </c>
      <c r="AH914" s="579" t="str">
        <f t="shared" si="4269"/>
        <v/>
      </c>
      <c r="AI914" s="579" t="str">
        <f t="shared" si="4269"/>
        <v/>
      </c>
      <c r="AJ914" s="579" t="str">
        <f t="shared" si="4269"/>
        <v/>
      </c>
      <c r="AK914" s="579" t="str">
        <f t="shared" si="4269"/>
        <v/>
      </c>
      <c r="AL914" s="579" t="str">
        <f t="shared" si="4269"/>
        <v/>
      </c>
      <c r="AM914" s="579" t="str">
        <f t="shared" si="4269"/>
        <v/>
      </c>
      <c r="AN914" s="579" t="str">
        <f t="shared" si="4269"/>
        <v/>
      </c>
      <c r="AO914" s="579" t="str">
        <f t="shared" si="4269"/>
        <v/>
      </c>
      <c r="AP914" s="579" t="str">
        <f t="shared" si="4269"/>
        <v/>
      </c>
      <c r="AQ914" s="579" t="str">
        <f t="shared" si="4269"/>
        <v/>
      </c>
      <c r="AR914" s="579" t="str">
        <f t="shared" si="4269"/>
        <v/>
      </c>
      <c r="AS914" s="579" t="str">
        <f t="shared" si="4269"/>
        <v/>
      </c>
      <c r="AT914" s="579" t="str">
        <f t="shared" si="4269"/>
        <v/>
      </c>
      <c r="AU914" s="579" t="str">
        <f t="shared" si="4269"/>
        <v/>
      </c>
      <c r="AV914" s="579" t="str">
        <f t="shared" si="4269"/>
        <v/>
      </c>
      <c r="AW914" s="579" t="str">
        <f t="shared" si="4269"/>
        <v/>
      </c>
      <c r="AX914" s="579" t="str">
        <f t="shared" si="4269"/>
        <v/>
      </c>
      <c r="AY914" s="579" t="str">
        <f t="shared" si="4269"/>
        <v/>
      </c>
      <c r="AZ914" s="579" t="str">
        <f t="shared" si="4269"/>
        <v/>
      </c>
      <c r="BA914" s="579" t="str">
        <f t="shared" si="4269"/>
        <v/>
      </c>
      <c r="BB914" s="579" t="str">
        <f t="shared" si="4269"/>
        <v/>
      </c>
      <c r="BC914" s="579" t="str">
        <f t="shared" si="4269"/>
        <v/>
      </c>
      <c r="BD914" s="579" t="str">
        <f t="shared" si="4269"/>
        <v/>
      </c>
      <c r="BE914" s="579" t="str">
        <f t="shared" si="4269"/>
        <v/>
      </c>
      <c r="BF914" s="579" t="str">
        <f t="shared" si="4269"/>
        <v/>
      </c>
      <c r="BG914" s="579" t="str">
        <f t="shared" si="4269"/>
        <v/>
      </c>
      <c r="BH914" s="579" t="str">
        <f t="shared" si="4269"/>
        <v/>
      </c>
      <c r="BI914" s="579" t="str">
        <f t="shared" si="4269"/>
        <v/>
      </c>
      <c r="BJ914" s="579" t="str">
        <f t="shared" si="4269"/>
        <v/>
      </c>
      <c r="BK914" s="579" t="str">
        <f t="shared" si="4269"/>
        <v/>
      </c>
      <c r="BL914" s="579" t="str">
        <f t="shared" si="4269"/>
        <v/>
      </c>
      <c r="BM914" s="579" t="str">
        <f t="shared" si="4269"/>
        <v/>
      </c>
      <c r="BN914" s="579" t="str">
        <f t="shared" si="4269"/>
        <v/>
      </c>
      <c r="BO914" s="579" t="str">
        <f t="shared" si="4269"/>
        <v/>
      </c>
      <c r="BP914" s="579" t="str">
        <f t="shared" si="4269"/>
        <v/>
      </c>
      <c r="BQ914" s="579" t="str">
        <f t="shared" si="4269"/>
        <v/>
      </c>
      <c r="BR914" s="579" t="str">
        <f t="shared" si="4269"/>
        <v/>
      </c>
      <c r="BS914" s="579" t="str">
        <f t="shared" si="4269"/>
        <v/>
      </c>
      <c r="BT914" s="579" t="str">
        <f t="shared" si="4269"/>
        <v/>
      </c>
      <c r="BU914" s="579" t="str">
        <f t="shared" si="4269"/>
        <v/>
      </c>
      <c r="BV914" s="579" t="str">
        <f t="shared" si="4269"/>
        <v/>
      </c>
      <c r="BW914" s="579" t="str">
        <f t="shared" si="4269"/>
        <v/>
      </c>
      <c r="BX914" s="579" t="str">
        <f t="shared" si="4269"/>
        <v/>
      </c>
      <c r="BY914" s="579" t="str">
        <f t="shared" si="4269"/>
        <v/>
      </c>
      <c r="BZ914" s="579" t="str">
        <f t="shared" si="4269"/>
        <v/>
      </c>
      <c r="CA914" s="579" t="str">
        <f t="shared" si="4269"/>
        <v/>
      </c>
      <c r="CB914" s="579" t="str">
        <f t="shared" si="4269"/>
        <v/>
      </c>
      <c r="CC914" s="579" t="str">
        <f t="shared" si="4269"/>
        <v/>
      </c>
      <c r="CD914" s="579" t="str">
        <f t="shared" si="4269"/>
        <v/>
      </c>
      <c r="CE914" s="579" t="str">
        <f t="shared" si="4269"/>
        <v/>
      </c>
      <c r="CF914" s="579" t="str">
        <f t="shared" si="4269"/>
        <v/>
      </c>
      <c r="CG914" s="579" t="str">
        <f t="shared" si="4269"/>
        <v/>
      </c>
      <c r="CH914" s="579" t="str">
        <f t="shared" si="4269"/>
        <v/>
      </c>
      <c r="CI914" s="579" t="str">
        <f t="shared" si="4269"/>
        <v/>
      </c>
      <c r="CJ914" s="579" t="str">
        <f t="shared" si="4269"/>
        <v/>
      </c>
      <c r="CK914" s="579" t="str">
        <f t="shared" si="4269"/>
        <v/>
      </c>
      <c r="CL914" s="579" t="str">
        <f t="shared" si="4269"/>
        <v/>
      </c>
      <c r="CM914" s="579" t="str">
        <f t="shared" si="4269"/>
        <v/>
      </c>
      <c r="CN914" s="579" t="str">
        <f t="shared" ref="CN914:DG914" si="4270">IF(AND(CN$8&gt;=$K912,CN$8&lt;=IF(OR($K914="",$K914=0),1000000,$K914)),CN$8,"")</f>
        <v/>
      </c>
      <c r="CO914" s="579" t="str">
        <f t="shared" si="4270"/>
        <v/>
      </c>
      <c r="CP914" s="579" t="str">
        <f t="shared" si="4270"/>
        <v/>
      </c>
      <c r="CQ914" s="579" t="str">
        <f t="shared" si="4270"/>
        <v/>
      </c>
      <c r="CR914" s="579" t="str">
        <f t="shared" si="4270"/>
        <v/>
      </c>
      <c r="CS914" s="579" t="str">
        <f t="shared" si="4270"/>
        <v/>
      </c>
      <c r="CT914" s="579" t="str">
        <f t="shared" si="4270"/>
        <v/>
      </c>
      <c r="CU914" s="579" t="str">
        <f t="shared" si="4270"/>
        <v/>
      </c>
      <c r="CV914" s="579" t="str">
        <f t="shared" si="4270"/>
        <v/>
      </c>
      <c r="CW914" s="579" t="str">
        <f t="shared" si="4270"/>
        <v/>
      </c>
      <c r="CX914" s="579" t="str">
        <f t="shared" si="4270"/>
        <v/>
      </c>
      <c r="CY914" s="579" t="str">
        <f t="shared" si="4270"/>
        <v/>
      </c>
      <c r="CZ914" s="579" t="str">
        <f t="shared" si="4270"/>
        <v/>
      </c>
      <c r="DA914" s="579" t="str">
        <f t="shared" si="4270"/>
        <v/>
      </c>
      <c r="DB914" s="579" t="str">
        <f t="shared" si="4270"/>
        <v/>
      </c>
      <c r="DC914" s="579" t="str">
        <f t="shared" si="4270"/>
        <v/>
      </c>
      <c r="DD914" s="579" t="str">
        <f t="shared" si="4270"/>
        <v/>
      </c>
      <c r="DE914" s="579" t="str">
        <f t="shared" si="4270"/>
        <v/>
      </c>
      <c r="DF914" s="579" t="str">
        <f t="shared" si="4270"/>
        <v/>
      </c>
      <c r="DG914" s="579" t="str">
        <f t="shared" si="4270"/>
        <v/>
      </c>
      <c r="DH914" s="579" t="str">
        <f t="shared" ref="DH914:FS914" si="4271">IF(AND(DH$8&gt;=$K912,DH$8&lt;=IF(OR($K914="",$K914=0),1000000,$K914)),DH$8,"")</f>
        <v/>
      </c>
      <c r="DI914" s="579" t="str">
        <f t="shared" si="4271"/>
        <v/>
      </c>
      <c r="DJ914" s="579" t="str">
        <f t="shared" si="4271"/>
        <v/>
      </c>
      <c r="DK914" s="579" t="str">
        <f t="shared" si="4271"/>
        <v/>
      </c>
      <c r="DL914" s="579" t="str">
        <f t="shared" si="4271"/>
        <v/>
      </c>
      <c r="DM914" s="579" t="str">
        <f t="shared" si="4271"/>
        <v/>
      </c>
      <c r="DN914" s="579" t="str">
        <f t="shared" si="4271"/>
        <v/>
      </c>
      <c r="DO914" s="579" t="str">
        <f t="shared" si="4271"/>
        <v/>
      </c>
      <c r="DP914" s="579" t="str">
        <f t="shared" si="4271"/>
        <v/>
      </c>
      <c r="DQ914" s="579" t="str">
        <f t="shared" si="4271"/>
        <v/>
      </c>
      <c r="DR914" s="579" t="str">
        <f t="shared" si="4271"/>
        <v/>
      </c>
      <c r="DS914" s="579" t="str">
        <f t="shared" si="4271"/>
        <v/>
      </c>
      <c r="DT914" s="579" t="str">
        <f t="shared" si="4271"/>
        <v/>
      </c>
      <c r="DU914" s="579" t="str">
        <f t="shared" si="4271"/>
        <v/>
      </c>
      <c r="DV914" s="579" t="str">
        <f t="shared" si="4271"/>
        <v/>
      </c>
      <c r="DW914" s="579" t="str">
        <f t="shared" si="4271"/>
        <v/>
      </c>
      <c r="DX914" s="579" t="str">
        <f t="shared" si="4271"/>
        <v/>
      </c>
      <c r="DY914" s="579" t="str">
        <f t="shared" si="4271"/>
        <v/>
      </c>
      <c r="DZ914" s="579" t="str">
        <f t="shared" si="4271"/>
        <v/>
      </c>
      <c r="EA914" s="579" t="str">
        <f t="shared" si="4271"/>
        <v/>
      </c>
      <c r="EB914" s="579" t="str">
        <f t="shared" si="4271"/>
        <v/>
      </c>
      <c r="EC914" s="579" t="str">
        <f t="shared" si="4271"/>
        <v/>
      </c>
      <c r="ED914" s="579" t="str">
        <f t="shared" si="4271"/>
        <v/>
      </c>
      <c r="EE914" s="579" t="str">
        <f t="shared" si="4271"/>
        <v/>
      </c>
      <c r="EF914" s="579" t="str">
        <f t="shared" si="4271"/>
        <v/>
      </c>
      <c r="EG914" s="579" t="str">
        <f t="shared" si="4271"/>
        <v/>
      </c>
      <c r="EH914" s="579" t="str">
        <f t="shared" si="4271"/>
        <v/>
      </c>
      <c r="EI914" s="579" t="str">
        <f t="shared" si="4271"/>
        <v/>
      </c>
      <c r="EJ914" s="579" t="str">
        <f t="shared" si="4271"/>
        <v/>
      </c>
      <c r="EK914" s="579" t="str">
        <f t="shared" si="4271"/>
        <v/>
      </c>
      <c r="EL914" s="579" t="str">
        <f t="shared" si="4271"/>
        <v/>
      </c>
      <c r="EM914" s="579" t="str">
        <f t="shared" si="4271"/>
        <v/>
      </c>
      <c r="EN914" s="579" t="str">
        <f t="shared" si="4271"/>
        <v/>
      </c>
      <c r="EO914" s="579" t="str">
        <f t="shared" si="4271"/>
        <v/>
      </c>
      <c r="EP914" s="579" t="str">
        <f t="shared" si="4271"/>
        <v/>
      </c>
      <c r="EQ914" s="579" t="str">
        <f t="shared" si="4271"/>
        <v/>
      </c>
      <c r="ER914" s="579" t="str">
        <f t="shared" si="4271"/>
        <v/>
      </c>
      <c r="ES914" s="579" t="str">
        <f t="shared" si="4271"/>
        <v/>
      </c>
      <c r="ET914" s="579" t="str">
        <f t="shared" si="4271"/>
        <v/>
      </c>
      <c r="EU914" s="579" t="str">
        <f t="shared" si="4271"/>
        <v/>
      </c>
      <c r="EV914" s="579" t="str">
        <f t="shared" si="4271"/>
        <v/>
      </c>
      <c r="EW914" s="579" t="str">
        <f t="shared" si="4271"/>
        <v/>
      </c>
      <c r="EX914" s="579" t="str">
        <f t="shared" si="4271"/>
        <v/>
      </c>
      <c r="EY914" s="579" t="str">
        <f t="shared" si="4271"/>
        <v/>
      </c>
      <c r="EZ914" s="579" t="str">
        <f t="shared" si="4271"/>
        <v/>
      </c>
      <c r="FA914" s="579" t="str">
        <f t="shared" si="4271"/>
        <v/>
      </c>
      <c r="FB914" s="579" t="str">
        <f t="shared" si="4271"/>
        <v/>
      </c>
      <c r="FC914" s="579" t="str">
        <f t="shared" si="4271"/>
        <v/>
      </c>
      <c r="FD914" s="579" t="str">
        <f t="shared" si="4271"/>
        <v/>
      </c>
      <c r="FE914" s="579" t="str">
        <f t="shared" si="4271"/>
        <v/>
      </c>
      <c r="FF914" s="579" t="str">
        <f t="shared" si="4271"/>
        <v/>
      </c>
      <c r="FG914" s="579" t="str">
        <f t="shared" si="4271"/>
        <v/>
      </c>
      <c r="FH914" s="579" t="str">
        <f t="shared" si="4271"/>
        <v/>
      </c>
      <c r="FI914" s="579" t="str">
        <f t="shared" si="4271"/>
        <v/>
      </c>
      <c r="FJ914" s="579" t="str">
        <f t="shared" si="4271"/>
        <v/>
      </c>
      <c r="FK914" s="579" t="str">
        <f t="shared" si="4271"/>
        <v/>
      </c>
      <c r="FL914" s="579" t="str">
        <f t="shared" si="4271"/>
        <v/>
      </c>
      <c r="FM914" s="579" t="str">
        <f t="shared" si="4271"/>
        <v/>
      </c>
      <c r="FN914" s="579" t="str">
        <f t="shared" si="4271"/>
        <v/>
      </c>
      <c r="FO914" s="579" t="str">
        <f t="shared" si="4271"/>
        <v/>
      </c>
      <c r="FP914" s="579" t="str">
        <f t="shared" si="4271"/>
        <v/>
      </c>
      <c r="FQ914" s="579" t="str">
        <f t="shared" si="4271"/>
        <v/>
      </c>
      <c r="FR914" s="579" t="str">
        <f t="shared" si="4271"/>
        <v/>
      </c>
      <c r="FS914" s="579" t="str">
        <f t="shared" si="4271"/>
        <v/>
      </c>
      <c r="FT914" s="579" t="str">
        <f t="shared" ref="FT914:GZ914" si="4272">IF(AND(FT$8&gt;=$K912,FT$8&lt;=IF(OR($K914="",$K914=0),1000000,$K914)),FT$8,"")</f>
        <v/>
      </c>
      <c r="FU914" s="579" t="str">
        <f t="shared" si="4272"/>
        <v/>
      </c>
      <c r="FV914" s="579" t="str">
        <f t="shared" si="4272"/>
        <v/>
      </c>
      <c r="FW914" s="579" t="str">
        <f t="shared" si="4272"/>
        <v/>
      </c>
      <c r="FX914" s="579" t="str">
        <f t="shared" si="4272"/>
        <v/>
      </c>
      <c r="FY914" s="579" t="str">
        <f t="shared" si="4272"/>
        <v/>
      </c>
      <c r="FZ914" s="579" t="str">
        <f t="shared" si="4272"/>
        <v/>
      </c>
      <c r="GA914" s="579" t="str">
        <f t="shared" si="4272"/>
        <v/>
      </c>
      <c r="GB914" s="579" t="str">
        <f t="shared" si="4272"/>
        <v/>
      </c>
      <c r="GC914" s="579" t="str">
        <f t="shared" si="4272"/>
        <v/>
      </c>
      <c r="GD914" s="579" t="str">
        <f t="shared" si="4272"/>
        <v/>
      </c>
      <c r="GE914" s="579" t="str">
        <f t="shared" si="4272"/>
        <v/>
      </c>
      <c r="GF914" s="579" t="str">
        <f t="shared" si="4272"/>
        <v/>
      </c>
      <c r="GG914" s="579" t="str">
        <f t="shared" si="4272"/>
        <v/>
      </c>
      <c r="GH914" s="579" t="str">
        <f t="shared" si="4272"/>
        <v/>
      </c>
      <c r="GI914" s="579" t="str">
        <f t="shared" si="4272"/>
        <v/>
      </c>
      <c r="GJ914" s="579" t="str">
        <f t="shared" si="4272"/>
        <v/>
      </c>
      <c r="GK914" s="579" t="str">
        <f t="shared" si="4272"/>
        <v/>
      </c>
      <c r="GL914" s="579" t="str">
        <f t="shared" si="4272"/>
        <v/>
      </c>
      <c r="GM914" s="579" t="str">
        <f t="shared" si="4272"/>
        <v/>
      </c>
      <c r="GN914" s="579" t="str">
        <f t="shared" si="4272"/>
        <v/>
      </c>
      <c r="GO914" s="579" t="str">
        <f t="shared" si="4272"/>
        <v/>
      </c>
      <c r="GP914" s="579" t="str">
        <f t="shared" si="4272"/>
        <v/>
      </c>
      <c r="GQ914" s="579" t="str">
        <f t="shared" si="4272"/>
        <v/>
      </c>
      <c r="GR914" s="579" t="str">
        <f t="shared" si="4272"/>
        <v/>
      </c>
      <c r="GS914" s="579" t="str">
        <f t="shared" si="4272"/>
        <v/>
      </c>
      <c r="GT914" s="579" t="str">
        <f t="shared" si="4272"/>
        <v/>
      </c>
      <c r="GU914" s="579" t="str">
        <f t="shared" si="4272"/>
        <v/>
      </c>
      <c r="GV914" s="579" t="str">
        <f t="shared" si="4272"/>
        <v/>
      </c>
      <c r="GW914" s="579" t="str">
        <f t="shared" si="4272"/>
        <v/>
      </c>
      <c r="GX914" s="579" t="str">
        <f t="shared" si="4272"/>
        <v/>
      </c>
      <c r="GY914" s="579" t="str">
        <f t="shared" si="4272"/>
        <v/>
      </c>
      <c r="GZ914" s="579" t="str">
        <f t="shared" si="4272"/>
        <v/>
      </c>
      <c r="HA914" s="19"/>
      <c r="HB914" s="19"/>
    </row>
    <row r="915" spans="1:210" ht="4.2" customHeight="1">
      <c r="A915" s="1"/>
      <c r="B915" s="1"/>
      <c r="C915" s="1"/>
      <c r="D915" s="1"/>
      <c r="E915" s="263"/>
      <c r="F915" s="48"/>
      <c r="G915" s="231"/>
      <c r="H915" s="1"/>
      <c r="I915" s="1"/>
      <c r="J915" s="1"/>
      <c r="K915" s="1"/>
      <c r="L915" s="1"/>
      <c r="M915" s="5"/>
      <c r="N915" s="1"/>
      <c r="O915" s="1"/>
      <c r="P915" s="5"/>
      <c r="Q915" s="1"/>
      <c r="R915" s="1"/>
      <c r="S915" s="5"/>
      <c r="T915" s="7"/>
      <c r="U915" s="24"/>
      <c r="V915" s="1"/>
      <c r="W915" s="12"/>
      <c r="X915" s="10"/>
      <c r="Y915" s="46"/>
      <c r="Z915" s="93"/>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4"/>
      <c r="BB915" s="94"/>
      <c r="BC915" s="94"/>
      <c r="BD915" s="94"/>
      <c r="BE915" s="94"/>
      <c r="BF915" s="94"/>
      <c r="BG915" s="94"/>
      <c r="BH915" s="94"/>
      <c r="BI915" s="94"/>
      <c r="BJ915" s="94"/>
      <c r="BK915" s="94"/>
      <c r="BL915" s="94"/>
      <c r="BM915" s="94"/>
      <c r="BN915" s="94"/>
      <c r="BO915" s="94"/>
      <c r="BP915" s="94"/>
      <c r="BQ915" s="94"/>
      <c r="BR915" s="94"/>
      <c r="BS915" s="94"/>
      <c r="BT915" s="94"/>
      <c r="BU915" s="94"/>
      <c r="BV915" s="94"/>
      <c r="BW915" s="94"/>
      <c r="BX915" s="94"/>
      <c r="BY915" s="94"/>
      <c r="BZ915" s="94"/>
      <c r="CA915" s="94"/>
      <c r="CB915" s="94"/>
      <c r="CC915" s="94"/>
      <c r="CD915" s="94"/>
      <c r="CE915" s="94"/>
      <c r="CF915" s="94"/>
      <c r="CG915" s="94"/>
      <c r="CH915" s="94"/>
      <c r="CI915" s="94"/>
      <c r="CJ915" s="94"/>
      <c r="CK915" s="94"/>
      <c r="CL915" s="94"/>
      <c r="CM915" s="94"/>
      <c r="CN915" s="94"/>
      <c r="CO915" s="94"/>
      <c r="CP915" s="94"/>
      <c r="CQ915" s="94"/>
      <c r="CR915" s="94"/>
      <c r="CS915" s="94"/>
      <c r="CT915" s="94"/>
      <c r="CU915" s="94"/>
      <c r="CV915" s="94"/>
      <c r="CW915" s="94"/>
      <c r="CX915" s="94"/>
      <c r="CY915" s="94"/>
      <c r="CZ915" s="94"/>
      <c r="DA915" s="94"/>
      <c r="DB915" s="94"/>
      <c r="DC915" s="94"/>
      <c r="DD915" s="94"/>
      <c r="DE915" s="94"/>
      <c r="DF915" s="94"/>
      <c r="DG915" s="94"/>
      <c r="DH915" s="94"/>
      <c r="DI915" s="94"/>
      <c r="DJ915" s="94"/>
      <c r="DK915" s="94"/>
      <c r="DL915" s="94"/>
      <c r="DM915" s="94"/>
      <c r="DN915" s="94"/>
      <c r="DO915" s="94"/>
      <c r="DP915" s="94"/>
      <c r="DQ915" s="94"/>
      <c r="DR915" s="94"/>
      <c r="DS915" s="94"/>
      <c r="DT915" s="94"/>
      <c r="DU915" s="94"/>
      <c r="DV915" s="94"/>
      <c r="DW915" s="94"/>
      <c r="DX915" s="94"/>
      <c r="DY915" s="94"/>
      <c r="DZ915" s="94"/>
      <c r="EA915" s="94"/>
      <c r="EB915" s="94"/>
      <c r="EC915" s="94"/>
      <c r="ED915" s="94"/>
      <c r="EE915" s="94"/>
      <c r="EF915" s="94"/>
      <c r="EG915" s="94"/>
      <c r="EH915" s="94"/>
      <c r="EI915" s="94"/>
      <c r="EJ915" s="94"/>
      <c r="EK915" s="94"/>
      <c r="EL915" s="94"/>
      <c r="EM915" s="94"/>
      <c r="EN915" s="94"/>
      <c r="EO915" s="94"/>
      <c r="EP915" s="94"/>
      <c r="EQ915" s="94"/>
      <c r="ER915" s="94"/>
      <c r="ES915" s="94"/>
      <c r="ET915" s="94"/>
      <c r="EU915" s="94"/>
      <c r="EV915" s="94"/>
      <c r="EW915" s="94"/>
      <c r="EX915" s="94"/>
      <c r="EY915" s="94"/>
      <c r="EZ915" s="94"/>
      <c r="FA915" s="94"/>
      <c r="FB915" s="94"/>
      <c r="FC915" s="94"/>
      <c r="FD915" s="94"/>
      <c r="FE915" s="94"/>
      <c r="FF915" s="94"/>
      <c r="FG915" s="94"/>
      <c r="FH915" s="94"/>
      <c r="FI915" s="94"/>
      <c r="FJ915" s="94"/>
      <c r="FK915" s="94"/>
      <c r="FL915" s="94"/>
      <c r="FM915" s="94"/>
      <c r="FN915" s="94"/>
      <c r="FO915" s="94"/>
      <c r="FP915" s="94"/>
      <c r="FQ915" s="94"/>
      <c r="FR915" s="94"/>
      <c r="FS915" s="94"/>
      <c r="FT915" s="94"/>
      <c r="FU915" s="94"/>
      <c r="FV915" s="94"/>
      <c r="FW915" s="94"/>
      <c r="FX915" s="94"/>
      <c r="FY915" s="94"/>
      <c r="FZ915" s="94"/>
      <c r="GA915" s="94"/>
      <c r="GB915" s="94"/>
      <c r="GC915" s="94"/>
      <c r="GD915" s="94"/>
      <c r="GE915" s="94"/>
      <c r="GF915" s="94"/>
      <c r="GG915" s="94"/>
      <c r="GH915" s="94"/>
      <c r="GI915" s="94"/>
      <c r="GJ915" s="94"/>
      <c r="GK915" s="94"/>
      <c r="GL915" s="94"/>
      <c r="GM915" s="94"/>
      <c r="GN915" s="94"/>
      <c r="GO915" s="94"/>
      <c r="GP915" s="94"/>
      <c r="GQ915" s="94"/>
      <c r="GR915" s="94"/>
      <c r="GS915" s="94"/>
      <c r="GT915" s="94"/>
      <c r="GU915" s="94"/>
      <c r="GV915" s="94"/>
      <c r="GW915" s="94"/>
      <c r="GX915" s="94"/>
      <c r="GY915" s="94"/>
      <c r="GZ915" s="94"/>
      <c r="HA915" s="1"/>
      <c r="HB915" s="1"/>
    </row>
    <row r="916" spans="1:210" s="23" customFormat="1">
      <c r="A916" s="19"/>
      <c r="B916" s="244" t="s">
        <v>161</v>
      </c>
      <c r="C916" s="19"/>
      <c r="D916" s="19"/>
      <c r="E916" s="269"/>
      <c r="F916" s="52"/>
      <c r="G916" s="232"/>
      <c r="H916" s="19"/>
      <c r="I916" s="245" t="s">
        <v>162</v>
      </c>
      <c r="J916" s="19"/>
      <c r="K916" s="19"/>
      <c r="L916" s="19"/>
      <c r="M916" s="20"/>
      <c r="N916" s="196" t="s">
        <v>171</v>
      </c>
      <c r="O916" s="19"/>
      <c r="P916" s="20"/>
      <c r="Q916" s="19" t="s">
        <v>72</v>
      </c>
      <c r="R916" s="19"/>
      <c r="S916" s="20" t="s">
        <v>6</v>
      </c>
      <c r="T916" s="205"/>
      <c r="U916" s="26" t="s">
        <v>7</v>
      </c>
      <c r="V916" s="19"/>
      <c r="W916" s="21"/>
      <c r="X916" s="22"/>
      <c r="Y916" s="47"/>
      <c r="Z916" s="96"/>
      <c r="AA916" s="97"/>
      <c r="AB916" s="97"/>
      <c r="AC916" s="97"/>
      <c r="AD916" s="97"/>
      <c r="AE916" s="97"/>
      <c r="AF916" s="97"/>
      <c r="AG916" s="97"/>
      <c r="AH916" s="97"/>
      <c r="AI916" s="97"/>
      <c r="AJ916" s="97"/>
      <c r="AK916" s="97"/>
      <c r="AL916" s="97"/>
      <c r="AM916" s="97"/>
      <c r="AN916" s="97"/>
      <c r="AO916" s="97"/>
      <c r="AP916" s="97"/>
      <c r="AQ916" s="97"/>
      <c r="AR916" s="97"/>
      <c r="AS916" s="97"/>
      <c r="AT916" s="97"/>
      <c r="AU916" s="97"/>
      <c r="AV916" s="97"/>
      <c r="AW916" s="97"/>
      <c r="AX916" s="97"/>
      <c r="AY916" s="97"/>
      <c r="AZ916" s="97"/>
      <c r="BA916" s="97"/>
      <c r="BB916" s="97"/>
      <c r="BC916" s="97"/>
      <c r="BD916" s="97"/>
      <c r="BE916" s="97"/>
      <c r="BF916" s="97"/>
      <c r="BG916" s="97"/>
      <c r="BH916" s="97"/>
      <c r="BI916" s="97"/>
      <c r="BJ916" s="97"/>
      <c r="BK916" s="97"/>
      <c r="BL916" s="97"/>
      <c r="BM916" s="97"/>
      <c r="BN916" s="97"/>
      <c r="BO916" s="97"/>
      <c r="BP916" s="97"/>
      <c r="BQ916" s="97"/>
      <c r="BR916" s="97"/>
      <c r="BS916" s="97"/>
      <c r="BT916" s="97"/>
      <c r="BU916" s="97"/>
      <c r="BV916" s="97"/>
      <c r="BW916" s="97"/>
      <c r="BX916" s="97"/>
      <c r="BY916" s="97"/>
      <c r="BZ916" s="97"/>
      <c r="CA916" s="97"/>
      <c r="CB916" s="97"/>
      <c r="CC916" s="97"/>
      <c r="CD916" s="97"/>
      <c r="CE916" s="97"/>
      <c r="CF916" s="97"/>
      <c r="CG916" s="97"/>
      <c r="CH916" s="97"/>
      <c r="CI916" s="97"/>
      <c r="CJ916" s="97"/>
      <c r="CK916" s="97"/>
      <c r="CL916" s="97"/>
      <c r="CM916" s="97"/>
      <c r="CN916" s="97"/>
      <c r="CO916" s="97"/>
      <c r="CP916" s="97"/>
      <c r="CQ916" s="97"/>
      <c r="CR916" s="97"/>
      <c r="CS916" s="97"/>
      <c r="CT916" s="97"/>
      <c r="CU916" s="97"/>
      <c r="CV916" s="97"/>
      <c r="CW916" s="97"/>
      <c r="CX916" s="97"/>
      <c r="CY916" s="97"/>
      <c r="CZ916" s="97"/>
      <c r="DA916" s="97"/>
      <c r="DB916" s="97"/>
      <c r="DC916" s="97"/>
      <c r="DD916" s="97"/>
      <c r="DE916" s="97"/>
      <c r="DF916" s="97"/>
      <c r="DG916" s="97"/>
      <c r="DH916" s="97"/>
      <c r="DI916" s="97"/>
      <c r="DJ916" s="97"/>
      <c r="DK916" s="97"/>
      <c r="DL916" s="97"/>
      <c r="DM916" s="97"/>
      <c r="DN916" s="97"/>
      <c r="DO916" s="97"/>
      <c r="DP916" s="97"/>
      <c r="DQ916" s="97"/>
      <c r="DR916" s="97"/>
      <c r="DS916" s="97"/>
      <c r="DT916" s="97"/>
      <c r="DU916" s="97"/>
      <c r="DV916" s="97"/>
      <c r="DW916" s="97"/>
      <c r="DX916" s="97"/>
      <c r="DY916" s="97"/>
      <c r="DZ916" s="97"/>
      <c r="EA916" s="97"/>
      <c r="EB916" s="97"/>
      <c r="EC916" s="97"/>
      <c r="ED916" s="97"/>
      <c r="EE916" s="97"/>
      <c r="EF916" s="97"/>
      <c r="EG916" s="97"/>
      <c r="EH916" s="97"/>
      <c r="EI916" s="97"/>
      <c r="EJ916" s="97"/>
      <c r="EK916" s="97"/>
      <c r="EL916" s="97"/>
      <c r="EM916" s="97"/>
      <c r="EN916" s="97"/>
      <c r="EO916" s="97"/>
      <c r="EP916" s="97"/>
      <c r="EQ916" s="97"/>
      <c r="ER916" s="97"/>
      <c r="ES916" s="97"/>
      <c r="ET916" s="97"/>
      <c r="EU916" s="97"/>
      <c r="EV916" s="97"/>
      <c r="EW916" s="97"/>
      <c r="EX916" s="97"/>
      <c r="EY916" s="97"/>
      <c r="EZ916" s="97"/>
      <c r="FA916" s="97"/>
      <c r="FB916" s="97"/>
      <c r="FC916" s="97"/>
      <c r="FD916" s="97"/>
      <c r="FE916" s="97"/>
      <c r="FF916" s="97"/>
      <c r="FG916" s="97"/>
      <c r="FH916" s="97"/>
      <c r="FI916" s="97"/>
      <c r="FJ916" s="97"/>
      <c r="FK916" s="97"/>
      <c r="FL916" s="97"/>
      <c r="FM916" s="97"/>
      <c r="FN916" s="97"/>
      <c r="FO916" s="97"/>
      <c r="FP916" s="97"/>
      <c r="FQ916" s="97"/>
      <c r="FR916" s="97"/>
      <c r="FS916" s="97"/>
      <c r="FT916" s="97"/>
      <c r="FU916" s="97"/>
      <c r="FV916" s="97"/>
      <c r="FW916" s="97"/>
      <c r="FX916" s="97"/>
      <c r="FY916" s="97"/>
      <c r="FZ916" s="97"/>
      <c r="GA916" s="97"/>
      <c r="GB916" s="97"/>
      <c r="GC916" s="97"/>
      <c r="GD916" s="97"/>
      <c r="GE916" s="97"/>
      <c r="GF916" s="97"/>
      <c r="GG916" s="97"/>
      <c r="GH916" s="97"/>
      <c r="GI916" s="97"/>
      <c r="GJ916" s="97"/>
      <c r="GK916" s="97"/>
      <c r="GL916" s="97"/>
      <c r="GM916" s="97"/>
      <c r="GN916" s="97"/>
      <c r="GO916" s="97"/>
      <c r="GP916" s="97"/>
      <c r="GQ916" s="97"/>
      <c r="GR916" s="97"/>
      <c r="GS916" s="97"/>
      <c r="GT916" s="97"/>
      <c r="GU916" s="97"/>
      <c r="GV916" s="97"/>
      <c r="GW916" s="97"/>
      <c r="GX916" s="97"/>
      <c r="GY916" s="97"/>
      <c r="GZ916" s="97"/>
      <c r="HA916" s="19"/>
      <c r="HB916" s="19"/>
    </row>
    <row r="917" spans="1:210" ht="4.2" customHeight="1">
      <c r="A917" s="1"/>
      <c r="B917" s="1"/>
      <c r="C917" s="1"/>
      <c r="D917" s="1"/>
      <c r="E917" s="263"/>
      <c r="F917" s="48"/>
      <c r="G917" s="231"/>
      <c r="H917" s="1"/>
      <c r="I917" s="1"/>
      <c r="J917" s="1"/>
      <c r="K917" s="1"/>
      <c r="L917" s="1"/>
      <c r="M917" s="5"/>
      <c r="N917" s="1"/>
      <c r="O917" s="1"/>
      <c r="P917" s="5"/>
      <c r="Q917" s="1"/>
      <c r="R917" s="1"/>
      <c r="S917" s="5"/>
      <c r="T917" s="7"/>
      <c r="U917" s="24"/>
      <c r="V917" s="1"/>
      <c r="W917" s="12"/>
      <c r="X917" s="10"/>
      <c r="Y917" s="46"/>
      <c r="Z917" s="93"/>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4"/>
      <c r="BB917" s="94"/>
      <c r="BC917" s="94"/>
      <c r="BD917" s="94"/>
      <c r="BE917" s="94"/>
      <c r="BF917" s="94"/>
      <c r="BG917" s="94"/>
      <c r="BH917" s="94"/>
      <c r="BI917" s="94"/>
      <c r="BJ917" s="94"/>
      <c r="BK917" s="94"/>
      <c r="BL917" s="94"/>
      <c r="BM917" s="94"/>
      <c r="BN917" s="94"/>
      <c r="BO917" s="94"/>
      <c r="BP917" s="94"/>
      <c r="BQ917" s="94"/>
      <c r="BR917" s="94"/>
      <c r="BS917" s="94"/>
      <c r="BT917" s="94"/>
      <c r="BU917" s="94"/>
      <c r="BV917" s="94"/>
      <c r="BW917" s="94"/>
      <c r="BX917" s="94"/>
      <c r="BY917" s="94"/>
      <c r="BZ917" s="94"/>
      <c r="CA917" s="94"/>
      <c r="CB917" s="94"/>
      <c r="CC917" s="94"/>
      <c r="CD917" s="94"/>
      <c r="CE917" s="94"/>
      <c r="CF917" s="94"/>
      <c r="CG917" s="94"/>
      <c r="CH917" s="94"/>
      <c r="CI917" s="94"/>
      <c r="CJ917" s="94"/>
      <c r="CK917" s="94"/>
      <c r="CL917" s="94"/>
      <c r="CM917" s="94"/>
      <c r="CN917" s="94"/>
      <c r="CO917" s="94"/>
      <c r="CP917" s="94"/>
      <c r="CQ917" s="94"/>
      <c r="CR917" s="94"/>
      <c r="CS917" s="94"/>
      <c r="CT917" s="94"/>
      <c r="CU917" s="94"/>
      <c r="CV917" s="94"/>
      <c r="CW917" s="94"/>
      <c r="CX917" s="94"/>
      <c r="CY917" s="94"/>
      <c r="CZ917" s="94"/>
      <c r="DA917" s="94"/>
      <c r="DB917" s="94"/>
      <c r="DC917" s="94"/>
      <c r="DD917" s="94"/>
      <c r="DE917" s="94"/>
      <c r="DF917" s="94"/>
      <c r="DG917" s="94"/>
      <c r="DH917" s="94"/>
      <c r="DI917" s="94"/>
      <c r="DJ917" s="94"/>
      <c r="DK917" s="94"/>
      <c r="DL917" s="94"/>
      <c r="DM917" s="94"/>
      <c r="DN917" s="94"/>
      <c r="DO917" s="94"/>
      <c r="DP917" s="94"/>
      <c r="DQ917" s="94"/>
      <c r="DR917" s="94"/>
      <c r="DS917" s="94"/>
      <c r="DT917" s="94"/>
      <c r="DU917" s="94"/>
      <c r="DV917" s="94"/>
      <c r="DW917" s="94"/>
      <c r="DX917" s="94"/>
      <c r="DY917" s="94"/>
      <c r="DZ917" s="94"/>
      <c r="EA917" s="94"/>
      <c r="EB917" s="94"/>
      <c r="EC917" s="94"/>
      <c r="ED917" s="94"/>
      <c r="EE917" s="94"/>
      <c r="EF917" s="94"/>
      <c r="EG917" s="94"/>
      <c r="EH917" s="94"/>
      <c r="EI917" s="94"/>
      <c r="EJ917" s="94"/>
      <c r="EK917" s="94"/>
      <c r="EL917" s="94"/>
      <c r="EM917" s="94"/>
      <c r="EN917" s="94"/>
      <c r="EO917" s="94"/>
      <c r="EP917" s="94"/>
      <c r="EQ917" s="94"/>
      <c r="ER917" s="94"/>
      <c r="ES917" s="94"/>
      <c r="ET917" s="94"/>
      <c r="EU917" s="94"/>
      <c r="EV917" s="94"/>
      <c r="EW917" s="94"/>
      <c r="EX917" s="94"/>
      <c r="EY917" s="94"/>
      <c r="EZ917" s="94"/>
      <c r="FA917" s="94"/>
      <c r="FB917" s="94"/>
      <c r="FC917" s="94"/>
      <c r="FD917" s="94"/>
      <c r="FE917" s="94"/>
      <c r="FF917" s="94"/>
      <c r="FG917" s="94"/>
      <c r="FH917" s="94"/>
      <c r="FI917" s="94"/>
      <c r="FJ917" s="94"/>
      <c r="FK917" s="94"/>
      <c r="FL917" s="94"/>
      <c r="FM917" s="94"/>
      <c r="FN917" s="94"/>
      <c r="FO917" s="94"/>
      <c r="FP917" s="94"/>
      <c r="FQ917" s="94"/>
      <c r="FR917" s="94"/>
      <c r="FS917" s="94"/>
      <c r="FT917" s="94"/>
      <c r="FU917" s="94"/>
      <c r="FV917" s="94"/>
      <c r="FW917" s="94"/>
      <c r="FX917" s="94"/>
      <c r="FY917" s="94"/>
      <c r="FZ917" s="94"/>
      <c r="GA917" s="94"/>
      <c r="GB917" s="94"/>
      <c r="GC917" s="94"/>
      <c r="GD917" s="94"/>
      <c r="GE917" s="94"/>
      <c r="GF917" s="94"/>
      <c r="GG917" s="94"/>
      <c r="GH917" s="94"/>
      <c r="GI917" s="94"/>
      <c r="GJ917" s="94"/>
      <c r="GK917" s="94"/>
      <c r="GL917" s="94"/>
      <c r="GM917" s="94"/>
      <c r="GN917" s="94"/>
      <c r="GO917" s="94"/>
      <c r="GP917" s="94"/>
      <c r="GQ917" s="94"/>
      <c r="GR917" s="94"/>
      <c r="GS917" s="94"/>
      <c r="GT917" s="94"/>
      <c r="GU917" s="94"/>
      <c r="GV917" s="94"/>
      <c r="GW917" s="94"/>
      <c r="GX917" s="94"/>
      <c r="GY917" s="94"/>
      <c r="GZ917" s="94"/>
      <c r="HA917" s="1"/>
      <c r="HB917" s="1"/>
    </row>
    <row r="918" spans="1:210" s="4" customFormat="1">
      <c r="A918" s="3"/>
      <c r="B918" s="259" t="s">
        <v>159</v>
      </c>
      <c r="C918" s="3"/>
      <c r="D918" s="3"/>
      <c r="E918" s="9"/>
      <c r="F918" s="51"/>
      <c r="G918" s="232"/>
      <c r="H918" s="13" t="str">
        <f>B918&amp;N910</f>
        <v>Учет - Общие коммунальные расходы</v>
      </c>
      <c r="I918" s="13"/>
      <c r="J918" s="3"/>
      <c r="K918" s="3"/>
      <c r="L918" s="3"/>
      <c r="M918" s="5"/>
      <c r="N918" s="36" t="str">
        <f>Главная!$Y$8</f>
        <v>итого</v>
      </c>
      <c r="O918" s="36"/>
      <c r="P918" s="5"/>
      <c r="Q918" s="36" t="s">
        <v>26</v>
      </c>
      <c r="R918" s="36"/>
      <c r="S918" s="20" t="s">
        <v>6</v>
      </c>
      <c r="T918" s="308"/>
      <c r="U918" s="24" t="s">
        <v>7</v>
      </c>
      <c r="V918" s="36"/>
      <c r="W918" s="38">
        <f>SUM($Y918:$HA918)</f>
        <v>0</v>
      </c>
      <c r="X918" s="38"/>
      <c r="Y918" s="46"/>
      <c r="Z918" s="99"/>
      <c r="AA918" s="100">
        <f>IF(AA914="",0,IF(AA912=1,$T910,IF($T912=справочники!$E$9,$T910+$T914*INT((AA912-1)/IF(OR($T916=0,$T916=""),1,$T916)),IF($T912=справочники!$E$10,$T910*POWER($T914,INT((AA912-1)/IF(OR($T916=0,$T916=""),1,$T916))),IF($T912=справочники!$E$11,POWER($T910,1+$T914*INT((AA912-1)/IF(OR($T916=0,$T916=""),1,$T916))),0)))))</f>
        <v>0</v>
      </c>
      <c r="AB918" s="100">
        <f>IF(AB914="",0,IF(AB912=1,$T910,IF($T912=справочники!$E$9,$T910+$T914*INT((AB912-1)/IF(OR($T916=0,$T916=""),1,$T916)),IF($T912=справочники!$E$10,$T910*POWER($T914,INT((AB912-1)/IF(OR($T916=0,$T916=""),1,$T916))),IF($T912=справочники!$E$11,POWER($T910,1+$T914*INT((AB912-1)/IF(OR($T916=0,$T916=""),1,$T916))),0)))))</f>
        <v>0</v>
      </c>
      <c r="AC918" s="100">
        <f>IF(AC914="",0,IF(AC912=1,$T910,IF($T912=справочники!$E$9,$T910+$T914*INT((AC912-1)/IF(OR($T916=0,$T916=""),1,$T916)),IF($T912=справочники!$E$10,$T910*POWER($T914,INT((AC912-1)/IF(OR($T916=0,$T916=""),1,$T916))),IF($T912=справочники!$E$11,POWER($T910,1+$T914*INT((AC912-1)/IF(OR($T916=0,$T916=""),1,$T916))),0)))))</f>
        <v>0</v>
      </c>
      <c r="AD918" s="100">
        <f>IF(AD914="",0,IF(AD912=1,$T910,IF($T912=справочники!$E$9,$T910+$T914*INT((AD912-1)/IF(OR($T916=0,$T916=""),1,$T916)),IF($T912=справочники!$E$10,$T910*POWER($T914,INT((AD912-1)/IF(OR($T916=0,$T916=""),1,$T916))),IF($T912=справочники!$E$11,POWER($T910,1+$T914*INT((AD912-1)/IF(OR($T916=0,$T916=""),1,$T916))),0)))))</f>
        <v>0</v>
      </c>
      <c r="AE918" s="100">
        <f>IF(AE914="",0,IF(AE912=1,$T910,IF($T912=справочники!$E$9,$T910+$T914*INT((AE912-1)/IF(OR($T916=0,$T916=""),1,$T916)),IF($T912=справочники!$E$10,$T910*POWER($T914,INT((AE912-1)/IF(OR($T916=0,$T916=""),1,$T916))),IF($T912=справочники!$E$11,POWER($T910,1+$T914*INT((AE912-1)/IF(OR($T916=0,$T916=""),1,$T916))),0)))))</f>
        <v>0</v>
      </c>
      <c r="AF918" s="100">
        <f>IF(AF914="",0,IF(AF912=1,$T910,IF($T912=справочники!$E$9,$T910+$T914*INT((AF912-1)/IF(OR($T916=0,$T916=""),1,$T916)),IF($T912=справочники!$E$10,$T910*POWER($T914,INT((AF912-1)/IF(OR($T916=0,$T916=""),1,$T916))),IF($T912=справочники!$E$11,POWER($T910,1+$T914*INT((AF912-1)/IF(OR($T916=0,$T916=""),1,$T916))),0)))))</f>
        <v>0</v>
      </c>
      <c r="AG918" s="100">
        <f>IF(AG914="",0,IF(AG912=1,$T910,IF($T912=справочники!$E$9,$T910+$T914*INT((AG912-1)/IF(OR($T916=0,$T916=""),1,$T916)),IF($T912=справочники!$E$10,$T910*POWER($T914,INT((AG912-1)/IF(OR($T916=0,$T916=""),1,$T916))),IF($T912=справочники!$E$11,POWER($T910,1+$T914*INT((AG912-1)/IF(OR($T916=0,$T916=""),1,$T916))),0)))))</f>
        <v>0</v>
      </c>
      <c r="AH918" s="100">
        <f>IF(AH914="",0,IF(AH912=1,$T910,IF($T912=справочники!$E$9,$T910+$T914*INT((AH912-1)/IF(OR($T916=0,$T916=""),1,$T916)),IF($T912=справочники!$E$10,$T910*POWER($T914,INT((AH912-1)/IF(OR($T916=0,$T916=""),1,$T916))),IF($T912=справочники!$E$11,POWER($T910,1+$T914*INT((AH912-1)/IF(OR($T916=0,$T916=""),1,$T916))),0)))))</f>
        <v>0</v>
      </c>
      <c r="AI918" s="100">
        <f>IF(AI914="",0,IF(AI912=1,$T910,IF($T912=справочники!$E$9,$T910+$T914*INT((AI912-1)/IF(OR($T916=0,$T916=""),1,$T916)),IF($T912=справочники!$E$10,$T910*POWER($T914,INT((AI912-1)/IF(OR($T916=0,$T916=""),1,$T916))),IF($T912=справочники!$E$11,POWER($T910,1+$T914*INT((AI912-1)/IF(OR($T916=0,$T916=""),1,$T916))),0)))))</f>
        <v>0</v>
      </c>
      <c r="AJ918" s="100">
        <f>IF(AJ914="",0,IF(AJ912=1,$T910,IF($T912=справочники!$E$9,$T910+$T914*INT((AJ912-1)/IF(OR($T916=0,$T916=""),1,$T916)),IF($T912=справочники!$E$10,$T910*POWER($T914,INT((AJ912-1)/IF(OR($T916=0,$T916=""),1,$T916))),IF($T912=справочники!$E$11,POWER($T910,1+$T914*INT((AJ912-1)/IF(OR($T916=0,$T916=""),1,$T916))),0)))))</f>
        <v>0</v>
      </c>
      <c r="AK918" s="100">
        <f>IF(AK914="",0,IF(AK912=1,$T910,IF($T912=справочники!$E$9,$T910+$T914*INT((AK912-1)/IF(OR($T916=0,$T916=""),1,$T916)),IF($T912=справочники!$E$10,$T910*POWER($T914,INT((AK912-1)/IF(OR($T916=0,$T916=""),1,$T916))),IF($T912=справочники!$E$11,POWER($T910,1+$T914*INT((AK912-1)/IF(OR($T916=0,$T916=""),1,$T916))),0)))))</f>
        <v>0</v>
      </c>
      <c r="AL918" s="100">
        <f>IF(AL914="",0,IF(AL912=1,$T910,IF($T912=справочники!$E$9,$T910+$T914*INT((AL912-1)/IF(OR($T916=0,$T916=""),1,$T916)),IF($T912=справочники!$E$10,$T910*POWER($T914,INT((AL912-1)/IF(OR($T916=0,$T916=""),1,$T916))),IF($T912=справочники!$E$11,POWER($T910,1+$T914*INT((AL912-1)/IF(OR($T916=0,$T916=""),1,$T916))),0)))))</f>
        <v>0</v>
      </c>
      <c r="AM918" s="100">
        <f>IF(AM914="",0,IF(AM912=1,$T910,IF($T912=справочники!$E$9,$T910+$T914*INT((AM912-1)/IF(OR($T916=0,$T916=""),1,$T916)),IF($T912=справочники!$E$10,$T910*POWER($T914,INT((AM912-1)/IF(OR($T916=0,$T916=""),1,$T916))),IF($T912=справочники!$E$11,POWER($T910,1+$T914*INT((AM912-1)/IF(OR($T916=0,$T916=""),1,$T916))),0)))))</f>
        <v>0</v>
      </c>
      <c r="AN918" s="100">
        <f>IF(AN914="",0,IF(AN912=1,$T910,IF($T912=справочники!$E$9,$T910+$T914*INT((AN912-1)/IF(OR($T916=0,$T916=""),1,$T916)),IF($T912=справочники!$E$10,$T910*POWER($T914,INT((AN912-1)/IF(OR($T916=0,$T916=""),1,$T916))),IF($T912=справочники!$E$11,POWER($T910,1+$T914*INT((AN912-1)/IF(OR($T916=0,$T916=""),1,$T916))),0)))))</f>
        <v>0</v>
      </c>
      <c r="AO918" s="100">
        <f>IF(AO914="",0,IF(AO912=1,$T910,IF($T912=справочники!$E$9,$T910+$T914*INT((AO912-1)/IF(OR($T916=0,$T916=""),1,$T916)),IF($T912=справочники!$E$10,$T910*POWER($T914,INT((AO912-1)/IF(OR($T916=0,$T916=""),1,$T916))),IF($T912=справочники!$E$11,POWER($T910,1+$T914*INT((AO912-1)/IF(OR($T916=0,$T916=""),1,$T916))),0)))))</f>
        <v>0</v>
      </c>
      <c r="AP918" s="100">
        <f>IF(AP914="",0,IF(AP912=1,$T910,IF($T912=справочники!$E$9,$T910+$T914*INT((AP912-1)/IF(OR($T916=0,$T916=""),1,$T916)),IF($T912=справочники!$E$10,$T910*POWER($T914,INT((AP912-1)/IF(OR($T916=0,$T916=""),1,$T916))),IF($T912=справочники!$E$11,POWER($T910,1+$T914*INT((AP912-1)/IF(OR($T916=0,$T916=""),1,$T916))),0)))))</f>
        <v>0</v>
      </c>
      <c r="AQ918" s="100">
        <f>IF(AQ914="",0,IF(AQ912=1,$T910,IF($T912=справочники!$E$9,$T910+$T914*INT((AQ912-1)/IF(OR($T916=0,$T916=""),1,$T916)),IF($T912=справочники!$E$10,$T910*POWER($T914,INT((AQ912-1)/IF(OR($T916=0,$T916=""),1,$T916))),IF($T912=справочники!$E$11,POWER($T910,1+$T914*INT((AQ912-1)/IF(OR($T916=0,$T916=""),1,$T916))),0)))))</f>
        <v>0</v>
      </c>
      <c r="AR918" s="100">
        <f>IF(AR914="",0,IF(AR912=1,$T910,IF($T912=справочники!$E$9,$T910+$T914*INT((AR912-1)/IF(OR($T916=0,$T916=""),1,$T916)),IF($T912=справочники!$E$10,$T910*POWER($T914,INT((AR912-1)/IF(OR($T916=0,$T916=""),1,$T916))),IF($T912=справочники!$E$11,POWER($T910,1+$T914*INT((AR912-1)/IF(OR($T916=0,$T916=""),1,$T916))),0)))))</f>
        <v>0</v>
      </c>
      <c r="AS918" s="100">
        <f>IF(AS914="",0,IF(AS912=1,$T910,IF($T912=справочники!$E$9,$T910+$T914*INT((AS912-1)/IF(OR($T916=0,$T916=""),1,$T916)),IF($T912=справочники!$E$10,$T910*POWER($T914,INT((AS912-1)/IF(OR($T916=0,$T916=""),1,$T916))),IF($T912=справочники!$E$11,POWER($T910,1+$T914*INT((AS912-1)/IF(OR($T916=0,$T916=""),1,$T916))),0)))))</f>
        <v>0</v>
      </c>
      <c r="AT918" s="100">
        <f>IF(AT914="",0,IF(AT912=1,$T910,IF($T912=справочники!$E$9,$T910+$T914*INT((AT912-1)/IF(OR($T916=0,$T916=""),1,$T916)),IF($T912=справочники!$E$10,$T910*POWER($T914,INT((AT912-1)/IF(OR($T916=0,$T916=""),1,$T916))),IF($T912=справочники!$E$11,POWER($T910,1+$T914*INT((AT912-1)/IF(OR($T916=0,$T916=""),1,$T916))),0)))))</f>
        <v>0</v>
      </c>
      <c r="AU918" s="100">
        <f>IF(AU914="",0,IF(AU912=1,$T910,IF($T912=справочники!$E$9,$T910+$T914*INT((AU912-1)/IF(OR($T916=0,$T916=""),1,$T916)),IF($T912=справочники!$E$10,$T910*POWER($T914,INT((AU912-1)/IF(OR($T916=0,$T916=""),1,$T916))),IF($T912=справочники!$E$11,POWER($T910,1+$T914*INT((AU912-1)/IF(OR($T916=0,$T916=""),1,$T916))),0)))))</f>
        <v>0</v>
      </c>
      <c r="AV918" s="100">
        <f>IF(AV914="",0,IF(AV912=1,$T910,IF($T912=справочники!$E$9,$T910+$T914*INT((AV912-1)/IF(OR($T916=0,$T916=""),1,$T916)),IF($T912=справочники!$E$10,$T910*POWER($T914,INT((AV912-1)/IF(OR($T916=0,$T916=""),1,$T916))),IF($T912=справочники!$E$11,POWER($T910,1+$T914*INT((AV912-1)/IF(OR($T916=0,$T916=""),1,$T916))),0)))))</f>
        <v>0</v>
      </c>
      <c r="AW918" s="100">
        <f>IF(AW914="",0,IF(AW912=1,$T910,IF($T912=справочники!$E$9,$T910+$T914*INT((AW912-1)/IF(OR($T916=0,$T916=""),1,$T916)),IF($T912=справочники!$E$10,$T910*POWER($T914,INT((AW912-1)/IF(OR($T916=0,$T916=""),1,$T916))),IF($T912=справочники!$E$11,POWER($T910,1+$T914*INT((AW912-1)/IF(OR($T916=0,$T916=""),1,$T916))),0)))))</f>
        <v>0</v>
      </c>
      <c r="AX918" s="100">
        <f>IF(AX914="",0,IF(AX912=1,$T910,IF($T912=справочники!$E$9,$T910+$T914*INT((AX912-1)/IF(OR($T916=0,$T916=""),1,$T916)),IF($T912=справочники!$E$10,$T910*POWER($T914,INT((AX912-1)/IF(OR($T916=0,$T916=""),1,$T916))),IF($T912=справочники!$E$11,POWER($T910,1+$T914*INT((AX912-1)/IF(OR($T916=0,$T916=""),1,$T916))),0)))))</f>
        <v>0</v>
      </c>
      <c r="AY918" s="100">
        <f>IF(AY914="",0,IF(AY912=1,$T910,IF($T912=справочники!$E$9,$T910+$T914*INT((AY912-1)/IF(OR($T916=0,$T916=""),1,$T916)),IF($T912=справочники!$E$10,$T910*POWER($T914,INT((AY912-1)/IF(OR($T916=0,$T916=""),1,$T916))),IF($T912=справочники!$E$11,POWER($T910,1+$T914*INT((AY912-1)/IF(OR($T916=0,$T916=""),1,$T916))),0)))))</f>
        <v>0</v>
      </c>
      <c r="AZ918" s="100">
        <f>IF(AZ914="",0,IF(AZ912=1,$T910,IF($T912=справочники!$E$9,$T910+$T914*INT((AZ912-1)/IF(OR($T916=0,$T916=""),1,$T916)),IF($T912=справочники!$E$10,$T910*POWER($T914,INT((AZ912-1)/IF(OR($T916=0,$T916=""),1,$T916))),IF($T912=справочники!$E$11,POWER($T910,1+$T914*INT((AZ912-1)/IF(OR($T916=0,$T916=""),1,$T916))),0)))))</f>
        <v>0</v>
      </c>
      <c r="BA918" s="100">
        <f>IF(BA914="",0,IF(BA912=1,$T910,IF($T912=справочники!$E$9,$T910+$T914*INT((BA912-1)/IF(OR($T916=0,$T916=""),1,$T916)),IF($T912=справочники!$E$10,$T910*POWER($T914,INT((BA912-1)/IF(OR($T916=0,$T916=""),1,$T916))),IF($T912=справочники!$E$11,POWER($T910,1+$T914*INT((BA912-1)/IF(OR($T916=0,$T916=""),1,$T916))),0)))))</f>
        <v>0</v>
      </c>
      <c r="BB918" s="100">
        <f>IF(BB914="",0,IF(BB912=1,$T910,IF($T912=справочники!$E$9,$T910+$T914*INT((BB912-1)/IF(OR($T916=0,$T916=""),1,$T916)),IF($T912=справочники!$E$10,$T910*POWER($T914,INT((BB912-1)/IF(OR($T916=0,$T916=""),1,$T916))),IF($T912=справочники!$E$11,POWER($T910,1+$T914*INT((BB912-1)/IF(OR($T916=0,$T916=""),1,$T916))),0)))))</f>
        <v>0</v>
      </c>
      <c r="BC918" s="100">
        <f>IF(BC914="",0,IF(BC912=1,$T910,IF($T912=справочники!$E$9,$T910+$T914*INT((BC912-1)/IF(OR($T916=0,$T916=""),1,$T916)),IF($T912=справочники!$E$10,$T910*POWER($T914,INT((BC912-1)/IF(OR($T916=0,$T916=""),1,$T916))),IF($T912=справочники!$E$11,POWER($T910,1+$T914*INT((BC912-1)/IF(OR($T916=0,$T916=""),1,$T916))),0)))))</f>
        <v>0</v>
      </c>
      <c r="BD918" s="100">
        <f>IF(BD914="",0,IF(BD912=1,$T910,IF($T912=справочники!$E$9,$T910+$T914*INT((BD912-1)/IF(OR($T916=0,$T916=""),1,$T916)),IF($T912=справочники!$E$10,$T910*POWER($T914,INT((BD912-1)/IF(OR($T916=0,$T916=""),1,$T916))),IF($T912=справочники!$E$11,POWER($T910,1+$T914*INT((BD912-1)/IF(OR($T916=0,$T916=""),1,$T916))),0)))))</f>
        <v>0</v>
      </c>
      <c r="BE918" s="100">
        <f>IF(BE914="",0,IF(BE912=1,$T910,IF($T912=справочники!$E$9,$T910+$T914*INT((BE912-1)/IF(OR($T916=0,$T916=""),1,$T916)),IF($T912=справочники!$E$10,$T910*POWER($T914,INT((BE912-1)/IF(OR($T916=0,$T916=""),1,$T916))),IF($T912=справочники!$E$11,POWER($T910,1+$T914*INT((BE912-1)/IF(OR($T916=0,$T916=""),1,$T916))),0)))))</f>
        <v>0</v>
      </c>
      <c r="BF918" s="100">
        <f>IF(BF914="",0,IF(BF912=1,$T910,IF($T912=справочники!$E$9,$T910+$T914*INT((BF912-1)/IF(OR($T916=0,$T916=""),1,$T916)),IF($T912=справочники!$E$10,$T910*POWER($T914,INT((BF912-1)/IF(OR($T916=0,$T916=""),1,$T916))),IF($T912=справочники!$E$11,POWER($T910,1+$T914*INT((BF912-1)/IF(OR($T916=0,$T916=""),1,$T916))),0)))))</f>
        <v>0</v>
      </c>
      <c r="BG918" s="100">
        <f>IF(BG914="",0,IF(BG912=1,$T910,IF($T912=справочники!$E$9,$T910+$T914*INT((BG912-1)/IF(OR($T916=0,$T916=""),1,$T916)),IF($T912=справочники!$E$10,$T910*POWER($T914,INT((BG912-1)/IF(OR($T916=0,$T916=""),1,$T916))),IF($T912=справочники!$E$11,POWER($T910,1+$T914*INT((BG912-1)/IF(OR($T916=0,$T916=""),1,$T916))),0)))))</f>
        <v>0</v>
      </c>
      <c r="BH918" s="100">
        <f>IF(BH914="",0,IF(BH912=1,$T910,IF($T912=справочники!$E$9,$T910+$T914*INT((BH912-1)/IF(OR($T916=0,$T916=""),1,$T916)),IF($T912=справочники!$E$10,$T910*POWER($T914,INT((BH912-1)/IF(OR($T916=0,$T916=""),1,$T916))),IF($T912=справочники!$E$11,POWER($T910,1+$T914*INT((BH912-1)/IF(OR($T916=0,$T916=""),1,$T916))),0)))))</f>
        <v>0</v>
      </c>
      <c r="BI918" s="100">
        <f>IF(BI914="",0,IF(BI912=1,$T910,IF($T912=справочники!$E$9,$T910+$T914*INT((BI912-1)/IF(OR($T916=0,$T916=""),1,$T916)),IF($T912=справочники!$E$10,$T910*POWER($T914,INT((BI912-1)/IF(OR($T916=0,$T916=""),1,$T916))),IF($T912=справочники!$E$11,POWER($T910,1+$T914*INT((BI912-1)/IF(OR($T916=0,$T916=""),1,$T916))),0)))))</f>
        <v>0</v>
      </c>
      <c r="BJ918" s="100">
        <f>IF(BJ914="",0,IF(BJ912=1,$T910,IF($T912=справочники!$E$9,$T910+$T914*INT((BJ912-1)/IF(OR($T916=0,$T916=""),1,$T916)),IF($T912=справочники!$E$10,$T910*POWER($T914,INT((BJ912-1)/IF(OR($T916=0,$T916=""),1,$T916))),IF($T912=справочники!$E$11,POWER($T910,1+$T914*INT((BJ912-1)/IF(OR($T916=0,$T916=""),1,$T916))),0)))))</f>
        <v>0</v>
      </c>
      <c r="BK918" s="100">
        <f>IF(BK914="",0,IF(BK912=1,$T910,IF($T912=справочники!$E$9,$T910+$T914*INT((BK912-1)/IF(OR($T916=0,$T916=""),1,$T916)),IF($T912=справочники!$E$10,$T910*POWER($T914,INT((BK912-1)/IF(OR($T916=0,$T916=""),1,$T916))),IF($T912=справочники!$E$11,POWER($T910,1+$T914*INT((BK912-1)/IF(OR($T916=0,$T916=""),1,$T916))),0)))))</f>
        <v>0</v>
      </c>
      <c r="BL918" s="100">
        <f>IF(BL914="",0,IF(BL912=1,$T910,IF($T912=справочники!$E$9,$T910+$T914*INT((BL912-1)/IF(OR($T916=0,$T916=""),1,$T916)),IF($T912=справочники!$E$10,$T910*POWER($T914,INT((BL912-1)/IF(OR($T916=0,$T916=""),1,$T916))),IF($T912=справочники!$E$11,POWER($T910,1+$T914*INT((BL912-1)/IF(OR($T916=0,$T916=""),1,$T916))),0)))))</f>
        <v>0</v>
      </c>
      <c r="BM918" s="100">
        <f>IF(BM914="",0,IF(BM912=1,$T910,IF($T912=справочники!$E$9,$T910+$T914*INT((BM912-1)/IF(OR($T916=0,$T916=""),1,$T916)),IF($T912=справочники!$E$10,$T910*POWER($T914,INT((BM912-1)/IF(OR($T916=0,$T916=""),1,$T916))),IF($T912=справочники!$E$11,POWER($T910,1+$T914*INT((BM912-1)/IF(OR($T916=0,$T916=""),1,$T916))),0)))))</f>
        <v>0</v>
      </c>
      <c r="BN918" s="100">
        <f>IF(BN914="",0,IF(BN912=1,$T910,IF($T912=справочники!$E$9,$T910+$T914*INT((BN912-1)/IF(OR($T916=0,$T916=""),1,$T916)),IF($T912=справочники!$E$10,$T910*POWER($T914,INT((BN912-1)/IF(OR($T916=0,$T916=""),1,$T916))),IF($T912=справочники!$E$11,POWER($T910,1+$T914*INT((BN912-1)/IF(OR($T916=0,$T916=""),1,$T916))),0)))))</f>
        <v>0</v>
      </c>
      <c r="BO918" s="100">
        <f>IF(BO914="",0,IF(BO912=1,$T910,IF($T912=справочники!$E$9,$T910+$T914*INT((BO912-1)/IF(OR($T916=0,$T916=""),1,$T916)),IF($T912=справочники!$E$10,$T910*POWER($T914,INT((BO912-1)/IF(OR($T916=0,$T916=""),1,$T916))),IF($T912=справочники!$E$11,POWER($T910,1+$T914*INT((BO912-1)/IF(OR($T916=0,$T916=""),1,$T916))),0)))))</f>
        <v>0</v>
      </c>
      <c r="BP918" s="100">
        <f>IF(BP914="",0,IF(BP912=1,$T910,IF($T912=справочники!$E$9,$T910+$T914*INT((BP912-1)/IF(OR($T916=0,$T916=""),1,$T916)),IF($T912=справочники!$E$10,$T910*POWER($T914,INT((BP912-1)/IF(OR($T916=0,$T916=""),1,$T916))),IF($T912=справочники!$E$11,POWER($T910,1+$T914*INT((BP912-1)/IF(OR($T916=0,$T916=""),1,$T916))),0)))))</f>
        <v>0</v>
      </c>
      <c r="BQ918" s="100">
        <f>IF(BQ914="",0,IF(BQ912=1,$T910,IF($T912=справочники!$E$9,$T910+$T914*INT((BQ912-1)/IF(OR($T916=0,$T916=""),1,$T916)),IF($T912=справочники!$E$10,$T910*POWER($T914,INT((BQ912-1)/IF(OR($T916=0,$T916=""),1,$T916))),IF($T912=справочники!$E$11,POWER($T910,1+$T914*INT((BQ912-1)/IF(OR($T916=0,$T916=""),1,$T916))),0)))))</f>
        <v>0</v>
      </c>
      <c r="BR918" s="100">
        <f>IF(BR914="",0,IF(BR912=1,$T910,IF($T912=справочники!$E$9,$T910+$T914*INT((BR912-1)/IF(OR($T916=0,$T916=""),1,$T916)),IF($T912=справочники!$E$10,$T910*POWER($T914,INT((BR912-1)/IF(OR($T916=0,$T916=""),1,$T916))),IF($T912=справочники!$E$11,POWER($T910,1+$T914*INT((BR912-1)/IF(OR($T916=0,$T916=""),1,$T916))),0)))))</f>
        <v>0</v>
      </c>
      <c r="BS918" s="100">
        <f>IF(BS914="",0,IF(BS912=1,$T910,IF($T912=справочники!$E$9,$T910+$T914*INT((BS912-1)/IF(OR($T916=0,$T916=""),1,$T916)),IF($T912=справочники!$E$10,$T910*POWER($T914,INT((BS912-1)/IF(OR($T916=0,$T916=""),1,$T916))),IF($T912=справочники!$E$11,POWER($T910,1+$T914*INT((BS912-1)/IF(OR($T916=0,$T916=""),1,$T916))),0)))))</f>
        <v>0</v>
      </c>
      <c r="BT918" s="100">
        <f>IF(BT914="",0,IF(BT912=1,$T910,IF($T912=справочники!$E$9,$T910+$T914*INT((BT912-1)/IF(OR($T916=0,$T916=""),1,$T916)),IF($T912=справочники!$E$10,$T910*POWER($T914,INT((BT912-1)/IF(OR($T916=0,$T916=""),1,$T916))),IF($T912=справочники!$E$11,POWER($T910,1+$T914*INT((BT912-1)/IF(OR($T916=0,$T916=""),1,$T916))),0)))))</f>
        <v>0</v>
      </c>
      <c r="BU918" s="100">
        <f>IF(BU914="",0,IF(BU912=1,$T910,IF($T912=справочники!$E$9,$T910+$T914*INT((BU912-1)/IF(OR($T916=0,$T916=""),1,$T916)),IF($T912=справочники!$E$10,$T910*POWER($T914,INT((BU912-1)/IF(OR($T916=0,$T916=""),1,$T916))),IF($T912=справочники!$E$11,POWER($T910,1+$T914*INT((BU912-1)/IF(OR($T916=0,$T916=""),1,$T916))),0)))))</f>
        <v>0</v>
      </c>
      <c r="BV918" s="100">
        <f>IF(BV914="",0,IF(BV912=1,$T910,IF($T912=справочники!$E$9,$T910+$T914*INT((BV912-1)/IF(OR($T916=0,$T916=""),1,$T916)),IF($T912=справочники!$E$10,$T910*POWER($T914,INT((BV912-1)/IF(OR($T916=0,$T916=""),1,$T916))),IF($T912=справочники!$E$11,POWER($T910,1+$T914*INT((BV912-1)/IF(OR($T916=0,$T916=""),1,$T916))),0)))))</f>
        <v>0</v>
      </c>
      <c r="BW918" s="100">
        <f>IF(BW914="",0,IF(BW912=1,$T910,IF($T912=справочники!$E$9,$T910+$T914*INT((BW912-1)/IF(OR($T916=0,$T916=""),1,$T916)),IF($T912=справочники!$E$10,$T910*POWER($T914,INT((BW912-1)/IF(OR($T916=0,$T916=""),1,$T916))),IF($T912=справочники!$E$11,POWER($T910,1+$T914*INT((BW912-1)/IF(OR($T916=0,$T916=""),1,$T916))),0)))))</f>
        <v>0</v>
      </c>
      <c r="BX918" s="100">
        <f>IF(BX914="",0,IF(BX912=1,$T910,IF($T912=справочники!$E$9,$T910+$T914*INT((BX912-1)/IF(OR($T916=0,$T916=""),1,$T916)),IF($T912=справочники!$E$10,$T910*POWER($T914,INT((BX912-1)/IF(OR($T916=0,$T916=""),1,$T916))),IF($T912=справочники!$E$11,POWER($T910,1+$T914*INT((BX912-1)/IF(OR($T916=0,$T916=""),1,$T916))),0)))))</f>
        <v>0</v>
      </c>
      <c r="BY918" s="100">
        <f>IF(BY914="",0,IF(BY912=1,$T910,IF($T912=справочники!$E$9,$T910+$T914*INT((BY912-1)/IF(OR($T916=0,$T916=""),1,$T916)),IF($T912=справочники!$E$10,$T910*POWER($T914,INT((BY912-1)/IF(OR($T916=0,$T916=""),1,$T916))),IF($T912=справочники!$E$11,POWER($T910,1+$T914*INT((BY912-1)/IF(OR($T916=0,$T916=""),1,$T916))),0)))))</f>
        <v>0</v>
      </c>
      <c r="BZ918" s="100">
        <f>IF(BZ914="",0,IF(BZ912=1,$T910,IF($T912=справочники!$E$9,$T910+$T914*INT((BZ912-1)/IF(OR($T916=0,$T916=""),1,$T916)),IF($T912=справочники!$E$10,$T910*POWER($T914,INT((BZ912-1)/IF(OR($T916=0,$T916=""),1,$T916))),IF($T912=справочники!$E$11,POWER($T910,1+$T914*INT((BZ912-1)/IF(OR($T916=0,$T916=""),1,$T916))),0)))))</f>
        <v>0</v>
      </c>
      <c r="CA918" s="100">
        <f>IF(CA914="",0,IF(CA912=1,$T910,IF($T912=справочники!$E$9,$T910+$T914*INT((CA912-1)/IF(OR($T916=0,$T916=""),1,$T916)),IF($T912=справочники!$E$10,$T910*POWER($T914,INT((CA912-1)/IF(OR($T916=0,$T916=""),1,$T916))),IF($T912=справочники!$E$11,POWER($T910,1+$T914*INT((CA912-1)/IF(OR($T916=0,$T916=""),1,$T916))),0)))))</f>
        <v>0</v>
      </c>
      <c r="CB918" s="100">
        <f>IF(CB914="",0,IF(CB912=1,$T910,IF($T912=справочники!$E$9,$T910+$T914*INT((CB912-1)/IF(OR($T916=0,$T916=""),1,$T916)),IF($T912=справочники!$E$10,$T910*POWER($T914,INT((CB912-1)/IF(OR($T916=0,$T916=""),1,$T916))),IF($T912=справочники!$E$11,POWER($T910,1+$T914*INT((CB912-1)/IF(OR($T916=0,$T916=""),1,$T916))),0)))))</f>
        <v>0</v>
      </c>
      <c r="CC918" s="100">
        <f>IF(CC914="",0,IF(CC912=1,$T910,IF($T912=справочники!$E$9,$T910+$T914*INT((CC912-1)/IF(OR($T916=0,$T916=""),1,$T916)),IF($T912=справочники!$E$10,$T910*POWER($T914,INT((CC912-1)/IF(OR($T916=0,$T916=""),1,$T916))),IF($T912=справочники!$E$11,POWER($T910,1+$T914*INT((CC912-1)/IF(OR($T916=0,$T916=""),1,$T916))),0)))))</f>
        <v>0</v>
      </c>
      <c r="CD918" s="100">
        <f>IF(CD914="",0,IF(CD912=1,$T910,IF($T912=справочники!$E$9,$T910+$T914*INT((CD912-1)/IF(OR($T916=0,$T916=""),1,$T916)),IF($T912=справочники!$E$10,$T910*POWER($T914,INT((CD912-1)/IF(OR($T916=0,$T916=""),1,$T916))),IF($T912=справочники!$E$11,POWER($T910,1+$T914*INT((CD912-1)/IF(OR($T916=0,$T916=""),1,$T916))),0)))))</f>
        <v>0</v>
      </c>
      <c r="CE918" s="100">
        <f>IF(CE914="",0,IF(CE912=1,$T910,IF($T912=справочники!$E$9,$T910+$T914*INT((CE912-1)/IF(OR($T916=0,$T916=""),1,$T916)),IF($T912=справочники!$E$10,$T910*POWER($T914,INT((CE912-1)/IF(OR($T916=0,$T916=""),1,$T916))),IF($T912=справочники!$E$11,POWER($T910,1+$T914*INT((CE912-1)/IF(OR($T916=0,$T916=""),1,$T916))),0)))))</f>
        <v>0</v>
      </c>
      <c r="CF918" s="100">
        <f>IF(CF914="",0,IF(CF912=1,$T910,IF($T912=справочники!$E$9,$T910+$T914*INT((CF912-1)/IF(OR($T916=0,$T916=""),1,$T916)),IF($T912=справочники!$E$10,$T910*POWER($T914,INT((CF912-1)/IF(OR($T916=0,$T916=""),1,$T916))),IF($T912=справочники!$E$11,POWER($T910,1+$T914*INT((CF912-1)/IF(OR($T916=0,$T916=""),1,$T916))),0)))))</f>
        <v>0</v>
      </c>
      <c r="CG918" s="100">
        <f>IF(CG914="",0,IF(CG912=1,$T910,IF($T912=справочники!$E$9,$T910+$T914*INT((CG912-1)/IF(OR($T916=0,$T916=""),1,$T916)),IF($T912=справочники!$E$10,$T910*POWER($T914,INT((CG912-1)/IF(OR($T916=0,$T916=""),1,$T916))),IF($T912=справочники!$E$11,POWER($T910,1+$T914*INT((CG912-1)/IF(OR($T916=0,$T916=""),1,$T916))),0)))))</f>
        <v>0</v>
      </c>
      <c r="CH918" s="100">
        <f>IF(CH914="",0,IF(CH912=1,$T910,IF($T912=справочники!$E$9,$T910+$T914*INT((CH912-1)/IF(OR($T916=0,$T916=""),1,$T916)),IF($T912=справочники!$E$10,$T910*POWER($T914,INT((CH912-1)/IF(OR($T916=0,$T916=""),1,$T916))),IF($T912=справочники!$E$11,POWER($T910,1+$T914*INT((CH912-1)/IF(OR($T916=0,$T916=""),1,$T916))),0)))))</f>
        <v>0</v>
      </c>
      <c r="CI918" s="100">
        <f>IF(CI914="",0,IF(CI912=1,$T910,IF($T912=справочники!$E$9,$T910+$T914*INT((CI912-1)/IF(OR($T916=0,$T916=""),1,$T916)),IF($T912=справочники!$E$10,$T910*POWER($T914,INT((CI912-1)/IF(OR($T916=0,$T916=""),1,$T916))),IF($T912=справочники!$E$11,POWER($T910,1+$T914*INT((CI912-1)/IF(OR($T916=0,$T916=""),1,$T916))),0)))))</f>
        <v>0</v>
      </c>
      <c r="CJ918" s="100">
        <f>IF(CJ914="",0,IF(CJ912=1,$T910,IF($T912=справочники!$E$9,$T910+$T914*INT((CJ912-1)/IF(OR($T916=0,$T916=""),1,$T916)),IF($T912=справочники!$E$10,$T910*POWER($T914,INT((CJ912-1)/IF(OR($T916=0,$T916=""),1,$T916))),IF($T912=справочники!$E$11,POWER($T910,1+$T914*INT((CJ912-1)/IF(OR($T916=0,$T916=""),1,$T916))),0)))))</f>
        <v>0</v>
      </c>
      <c r="CK918" s="100">
        <f>IF(CK914="",0,IF(CK912=1,$T910,IF($T912=справочники!$E$9,$T910+$T914*INT((CK912-1)/IF(OR($T916=0,$T916=""),1,$T916)),IF($T912=справочники!$E$10,$T910*POWER($T914,INT((CK912-1)/IF(OR($T916=0,$T916=""),1,$T916))),IF($T912=справочники!$E$11,POWER($T910,1+$T914*INT((CK912-1)/IF(OR($T916=0,$T916=""),1,$T916))),0)))))</f>
        <v>0</v>
      </c>
      <c r="CL918" s="100">
        <f>IF(CL914="",0,IF(CL912=1,$T910,IF($T912=справочники!$E$9,$T910+$T914*INT((CL912-1)/IF(OR($T916=0,$T916=""),1,$T916)),IF($T912=справочники!$E$10,$T910*POWER($T914,INT((CL912-1)/IF(OR($T916=0,$T916=""),1,$T916))),IF($T912=справочники!$E$11,POWER($T910,1+$T914*INT((CL912-1)/IF(OR($T916=0,$T916=""),1,$T916))),0)))))</f>
        <v>0</v>
      </c>
      <c r="CM918" s="100">
        <f>IF(CM914="",0,IF(CM912=1,$T910,IF($T912=справочники!$E$9,$T910+$T914*INT((CM912-1)/IF(OR($T916=0,$T916=""),1,$T916)),IF($T912=справочники!$E$10,$T910*POWER($T914,INT((CM912-1)/IF(OR($T916=0,$T916=""),1,$T916))),IF($T912=справочники!$E$11,POWER($T910,1+$T914*INT((CM912-1)/IF(OR($T916=0,$T916=""),1,$T916))),0)))))</f>
        <v>0</v>
      </c>
      <c r="CN918" s="100">
        <f>IF(CN914="",0,IF(CN912=1,$T910,IF($T912=справочники!$E$9,$T910+$T914*INT((CN912-1)/IF(OR($T916=0,$T916=""),1,$T916)),IF($T912=справочники!$E$10,$T910*POWER($T914,INT((CN912-1)/IF(OR($T916=0,$T916=""),1,$T916))),IF($T912=справочники!$E$11,POWER($T910,1+$T914*INT((CN912-1)/IF(OR($T916=0,$T916=""),1,$T916))),0)))))</f>
        <v>0</v>
      </c>
      <c r="CO918" s="100">
        <f>IF(CO914="",0,IF(CO912=1,$T910,IF($T912=справочники!$E$9,$T910+$T914*INT((CO912-1)/IF(OR($T916=0,$T916=""),1,$T916)),IF($T912=справочники!$E$10,$T910*POWER($T914,INT((CO912-1)/IF(OR($T916=0,$T916=""),1,$T916))),IF($T912=справочники!$E$11,POWER($T910,1+$T914*INT((CO912-1)/IF(OR($T916=0,$T916=""),1,$T916))),0)))))</f>
        <v>0</v>
      </c>
      <c r="CP918" s="100">
        <f>IF(CP914="",0,IF(CP912=1,$T910,IF($T912=справочники!$E$9,$T910+$T914*INT((CP912-1)/IF(OR($T916=0,$T916=""),1,$T916)),IF($T912=справочники!$E$10,$T910*POWER($T914,INT((CP912-1)/IF(OR($T916=0,$T916=""),1,$T916))),IF($T912=справочники!$E$11,POWER($T910,1+$T914*INT((CP912-1)/IF(OR($T916=0,$T916=""),1,$T916))),0)))))</f>
        <v>0</v>
      </c>
      <c r="CQ918" s="100">
        <f>IF(CQ914="",0,IF(CQ912=1,$T910,IF($T912=справочники!$E$9,$T910+$T914*INT((CQ912-1)/IF(OR($T916=0,$T916=""),1,$T916)),IF($T912=справочники!$E$10,$T910*POWER($T914,INT((CQ912-1)/IF(OR($T916=0,$T916=""),1,$T916))),IF($T912=справочники!$E$11,POWER($T910,1+$T914*INT((CQ912-1)/IF(OR($T916=0,$T916=""),1,$T916))),0)))))</f>
        <v>0</v>
      </c>
      <c r="CR918" s="100">
        <f>IF(CR914="",0,IF(CR912=1,$T910,IF($T912=справочники!$E$9,$T910+$T914*INT((CR912-1)/IF(OR($T916=0,$T916=""),1,$T916)),IF($T912=справочники!$E$10,$T910*POWER($T914,INT((CR912-1)/IF(OR($T916=0,$T916=""),1,$T916))),IF($T912=справочники!$E$11,POWER($T910,1+$T914*INT((CR912-1)/IF(OR($T916=0,$T916=""),1,$T916))),0)))))</f>
        <v>0</v>
      </c>
      <c r="CS918" s="100">
        <f>IF(CS914="",0,IF(CS912=1,$T910,IF($T912=справочники!$E$9,$T910+$T914*INT((CS912-1)/IF(OR($T916=0,$T916=""),1,$T916)),IF($T912=справочники!$E$10,$T910*POWER($T914,INT((CS912-1)/IF(OR($T916=0,$T916=""),1,$T916))),IF($T912=справочники!$E$11,POWER($T910,1+$T914*INT((CS912-1)/IF(OR($T916=0,$T916=""),1,$T916))),0)))))</f>
        <v>0</v>
      </c>
      <c r="CT918" s="100">
        <f>IF(CT914="",0,IF(CT912=1,$T910,IF($T912=справочники!$E$9,$T910+$T914*INT((CT912-1)/IF(OR($T916=0,$T916=""),1,$T916)),IF($T912=справочники!$E$10,$T910*POWER($T914,INT((CT912-1)/IF(OR($T916=0,$T916=""),1,$T916))),IF($T912=справочники!$E$11,POWER($T910,1+$T914*INT((CT912-1)/IF(OR($T916=0,$T916=""),1,$T916))),0)))))</f>
        <v>0</v>
      </c>
      <c r="CU918" s="100">
        <f>IF(CU914="",0,IF(CU912=1,$T910,IF($T912=справочники!$E$9,$T910+$T914*INT((CU912-1)/IF(OR($T916=0,$T916=""),1,$T916)),IF($T912=справочники!$E$10,$T910*POWER($T914,INT((CU912-1)/IF(OR($T916=0,$T916=""),1,$T916))),IF($T912=справочники!$E$11,POWER($T910,1+$T914*INT((CU912-1)/IF(OR($T916=0,$T916=""),1,$T916))),0)))))</f>
        <v>0</v>
      </c>
      <c r="CV918" s="100">
        <f>IF(CV914="",0,IF(CV912=1,$T910,IF($T912=справочники!$E$9,$T910+$T914*INT((CV912-1)/IF(OR($T916=0,$T916=""),1,$T916)),IF($T912=справочники!$E$10,$T910*POWER($T914,INT((CV912-1)/IF(OR($T916=0,$T916=""),1,$T916))),IF($T912=справочники!$E$11,POWER($T910,1+$T914*INT((CV912-1)/IF(OR($T916=0,$T916=""),1,$T916))),0)))))</f>
        <v>0</v>
      </c>
      <c r="CW918" s="100">
        <f>IF(CW914="",0,IF(CW912=1,$T910,IF($T912=справочники!$E$9,$T910+$T914*INT((CW912-1)/IF(OR($T916=0,$T916=""),1,$T916)),IF($T912=справочники!$E$10,$T910*POWER($T914,INT((CW912-1)/IF(OR($T916=0,$T916=""),1,$T916))),IF($T912=справочники!$E$11,POWER($T910,1+$T914*INT((CW912-1)/IF(OR($T916=0,$T916=""),1,$T916))),0)))))</f>
        <v>0</v>
      </c>
      <c r="CX918" s="100">
        <f>IF(CX914="",0,IF(CX912=1,$T910,IF($T912=справочники!$E$9,$T910+$T914*INT((CX912-1)/IF(OR($T916=0,$T916=""),1,$T916)),IF($T912=справочники!$E$10,$T910*POWER($T914,INT((CX912-1)/IF(OR($T916=0,$T916=""),1,$T916))),IF($T912=справочники!$E$11,POWER($T910,1+$T914*INT((CX912-1)/IF(OR($T916=0,$T916=""),1,$T916))),0)))))</f>
        <v>0</v>
      </c>
      <c r="CY918" s="100">
        <f>IF(CY914="",0,IF(CY912=1,$T910,IF($T912=справочники!$E$9,$T910+$T914*INT((CY912-1)/IF(OR($T916=0,$T916=""),1,$T916)),IF($T912=справочники!$E$10,$T910*POWER($T914,INT((CY912-1)/IF(OR($T916=0,$T916=""),1,$T916))),IF($T912=справочники!$E$11,POWER($T910,1+$T914*INT((CY912-1)/IF(OR($T916=0,$T916=""),1,$T916))),0)))))</f>
        <v>0</v>
      </c>
      <c r="CZ918" s="100">
        <f>IF(CZ914="",0,IF(CZ912=1,$T910,IF($T912=справочники!$E$9,$T910+$T914*INT((CZ912-1)/IF(OR($T916=0,$T916=""),1,$T916)),IF($T912=справочники!$E$10,$T910*POWER($T914,INT((CZ912-1)/IF(OR($T916=0,$T916=""),1,$T916))),IF($T912=справочники!$E$11,POWER($T910,1+$T914*INT((CZ912-1)/IF(OR($T916=0,$T916=""),1,$T916))),0)))))</f>
        <v>0</v>
      </c>
      <c r="DA918" s="100">
        <f>IF(DA914="",0,IF(DA912=1,$T910,IF($T912=справочники!$E$9,$T910+$T914*INT((DA912-1)/IF(OR($T916=0,$T916=""),1,$T916)),IF($T912=справочники!$E$10,$T910*POWER($T914,INT((DA912-1)/IF(OR($T916=0,$T916=""),1,$T916))),IF($T912=справочники!$E$11,POWER($T910,1+$T914*INT((DA912-1)/IF(OR($T916=0,$T916=""),1,$T916))),0)))))</f>
        <v>0</v>
      </c>
      <c r="DB918" s="100">
        <f>IF(DB914="",0,IF(DB912=1,$T910,IF($T912=справочники!$E$9,$T910+$T914*INT((DB912-1)/IF(OR($T916=0,$T916=""),1,$T916)),IF($T912=справочники!$E$10,$T910*POWER($T914,INT((DB912-1)/IF(OR($T916=0,$T916=""),1,$T916))),IF($T912=справочники!$E$11,POWER($T910,1+$T914*INT((DB912-1)/IF(OR($T916=0,$T916=""),1,$T916))),0)))))</f>
        <v>0</v>
      </c>
      <c r="DC918" s="100">
        <f>IF(DC914="",0,IF(DC912=1,$T910,IF($T912=справочники!$E$9,$T910+$T914*INT((DC912-1)/IF(OR($T916=0,$T916=""),1,$T916)),IF($T912=справочники!$E$10,$T910*POWER($T914,INT((DC912-1)/IF(OR($T916=0,$T916=""),1,$T916))),IF($T912=справочники!$E$11,POWER($T910,1+$T914*INT((DC912-1)/IF(OR($T916=0,$T916=""),1,$T916))),0)))))</f>
        <v>0</v>
      </c>
      <c r="DD918" s="100">
        <f>IF(DD914="",0,IF(DD912=1,$T910,IF($T912=справочники!$E$9,$T910+$T914*INT((DD912-1)/IF(OR($T916=0,$T916=""),1,$T916)),IF($T912=справочники!$E$10,$T910*POWER($T914,INT((DD912-1)/IF(OR($T916=0,$T916=""),1,$T916))),IF($T912=справочники!$E$11,POWER($T910,1+$T914*INT((DD912-1)/IF(OR($T916=0,$T916=""),1,$T916))),0)))))</f>
        <v>0</v>
      </c>
      <c r="DE918" s="100">
        <f>IF(DE914="",0,IF(DE912=1,$T910,IF($T912=справочники!$E$9,$T910+$T914*INT((DE912-1)/IF(OR($T916=0,$T916=""),1,$T916)),IF($T912=справочники!$E$10,$T910*POWER($T914,INT((DE912-1)/IF(OR($T916=0,$T916=""),1,$T916))),IF($T912=справочники!$E$11,POWER($T910,1+$T914*INT((DE912-1)/IF(OR($T916=0,$T916=""),1,$T916))),0)))))</f>
        <v>0</v>
      </c>
      <c r="DF918" s="100">
        <f>IF(DF914="",0,IF(DF912=1,$T910,IF($T912=справочники!$E$9,$T910+$T914*INT((DF912-1)/IF(OR($T916=0,$T916=""),1,$T916)),IF($T912=справочники!$E$10,$T910*POWER($T914,INT((DF912-1)/IF(OR($T916=0,$T916=""),1,$T916))),IF($T912=справочники!$E$11,POWER($T910,1+$T914*INT((DF912-1)/IF(OR($T916=0,$T916=""),1,$T916))),0)))))</f>
        <v>0</v>
      </c>
      <c r="DG918" s="100">
        <f>IF(DG914="",0,IF(DG912=1,$T910,IF($T912=справочники!$E$9,$T910+$T914*INT((DG912-1)/IF(OR($T916=0,$T916=""),1,$T916)),IF($T912=справочники!$E$10,$T910*POWER($T914,INT((DG912-1)/IF(OR($T916=0,$T916=""),1,$T916))),IF($T912=справочники!$E$11,POWER($T910,1+$T914*INT((DG912-1)/IF(OR($T916=0,$T916=""),1,$T916))),0)))))</f>
        <v>0</v>
      </c>
      <c r="DH918" s="100">
        <f>IF(DH914="",0,IF(DH912=1,$T910,IF($T912=справочники!$E$9,$T910+$T914*INT((DH912-1)/IF(OR($T916=0,$T916=""),1,$T916)),IF($T912=справочники!$E$10,$T910*POWER($T914,INT((DH912-1)/IF(OR($T916=0,$T916=""),1,$T916))),IF($T912=справочники!$E$11,POWER($T910,1+$T914*INT((DH912-1)/IF(OR($T916=0,$T916=""),1,$T916))),0)))))</f>
        <v>0</v>
      </c>
      <c r="DI918" s="100">
        <f>IF(DI914="",0,IF(DI912=1,$T910,IF($T912=справочники!$E$9,$T910+$T914*INT((DI912-1)/IF(OR($T916=0,$T916=""),1,$T916)),IF($T912=справочники!$E$10,$T910*POWER($T914,INT((DI912-1)/IF(OR($T916=0,$T916=""),1,$T916))),IF($T912=справочники!$E$11,POWER($T910,1+$T914*INT((DI912-1)/IF(OR($T916=0,$T916=""),1,$T916))),0)))))</f>
        <v>0</v>
      </c>
      <c r="DJ918" s="100">
        <f>IF(DJ914="",0,IF(DJ912=1,$T910,IF($T912=справочники!$E$9,$T910+$T914*INT((DJ912-1)/IF(OR($T916=0,$T916=""),1,$T916)),IF($T912=справочники!$E$10,$T910*POWER($T914,INT((DJ912-1)/IF(OR($T916=0,$T916=""),1,$T916))),IF($T912=справочники!$E$11,POWER($T910,1+$T914*INT((DJ912-1)/IF(OR($T916=0,$T916=""),1,$T916))),0)))))</f>
        <v>0</v>
      </c>
      <c r="DK918" s="100">
        <f>IF(DK914="",0,IF(DK912=1,$T910,IF($T912=справочники!$E$9,$T910+$T914*INT((DK912-1)/IF(OR($T916=0,$T916=""),1,$T916)),IF($T912=справочники!$E$10,$T910*POWER($T914,INT((DK912-1)/IF(OR($T916=0,$T916=""),1,$T916))),IF($T912=справочники!$E$11,POWER($T910,1+$T914*INT((DK912-1)/IF(OR($T916=0,$T916=""),1,$T916))),0)))))</f>
        <v>0</v>
      </c>
      <c r="DL918" s="100">
        <f>IF(DL914="",0,IF(DL912=1,$T910,IF($T912=справочники!$E$9,$T910+$T914*INT((DL912-1)/IF(OR($T916=0,$T916=""),1,$T916)),IF($T912=справочники!$E$10,$T910*POWER($T914,INT((DL912-1)/IF(OR($T916=0,$T916=""),1,$T916))),IF($T912=справочники!$E$11,POWER($T910,1+$T914*INT((DL912-1)/IF(OR($T916=0,$T916=""),1,$T916))),0)))))</f>
        <v>0</v>
      </c>
      <c r="DM918" s="100">
        <f>IF(DM914="",0,IF(DM912=1,$T910,IF($T912=справочники!$E$9,$T910+$T914*INT((DM912-1)/IF(OR($T916=0,$T916=""),1,$T916)),IF($T912=справочники!$E$10,$T910*POWER($T914,INT((DM912-1)/IF(OR($T916=0,$T916=""),1,$T916))),IF($T912=справочники!$E$11,POWER($T910,1+$T914*INT((DM912-1)/IF(OR($T916=0,$T916=""),1,$T916))),0)))))</f>
        <v>0</v>
      </c>
      <c r="DN918" s="100">
        <f>IF(DN914="",0,IF(DN912=1,$T910,IF($T912=справочники!$E$9,$T910+$T914*INT((DN912-1)/IF(OR($T916=0,$T916=""),1,$T916)),IF($T912=справочники!$E$10,$T910*POWER($T914,INT((DN912-1)/IF(OR($T916=0,$T916=""),1,$T916))),IF($T912=справочники!$E$11,POWER($T910,1+$T914*INT((DN912-1)/IF(OR($T916=0,$T916=""),1,$T916))),0)))))</f>
        <v>0</v>
      </c>
      <c r="DO918" s="100">
        <f>IF(DO914="",0,IF(DO912=1,$T910,IF($T912=справочники!$E$9,$T910+$T914*INT((DO912-1)/IF(OR($T916=0,$T916=""),1,$T916)),IF($T912=справочники!$E$10,$T910*POWER($T914,INT((DO912-1)/IF(OR($T916=0,$T916=""),1,$T916))),IF($T912=справочники!$E$11,POWER($T910,1+$T914*INT((DO912-1)/IF(OR($T916=0,$T916=""),1,$T916))),0)))))</f>
        <v>0</v>
      </c>
      <c r="DP918" s="100">
        <f>IF(DP914="",0,IF(DP912=1,$T910,IF($T912=справочники!$E$9,$T910+$T914*INT((DP912-1)/IF(OR($T916=0,$T916=""),1,$T916)),IF($T912=справочники!$E$10,$T910*POWER($T914,INT((DP912-1)/IF(OR($T916=0,$T916=""),1,$T916))),IF($T912=справочники!$E$11,POWER($T910,1+$T914*INT((DP912-1)/IF(OR($T916=0,$T916=""),1,$T916))),0)))))</f>
        <v>0</v>
      </c>
      <c r="DQ918" s="100">
        <f>IF(DQ914="",0,IF(DQ912=1,$T910,IF($T912=справочники!$E$9,$T910+$T914*INT((DQ912-1)/IF(OR($T916=0,$T916=""),1,$T916)),IF($T912=справочники!$E$10,$T910*POWER($T914,INT((DQ912-1)/IF(OR($T916=0,$T916=""),1,$T916))),IF($T912=справочники!$E$11,POWER($T910,1+$T914*INT((DQ912-1)/IF(OR($T916=0,$T916=""),1,$T916))),0)))))</f>
        <v>0</v>
      </c>
      <c r="DR918" s="100">
        <f>IF(DR914="",0,IF(DR912=1,$T910,IF($T912=справочники!$E$9,$T910+$T914*INT((DR912-1)/IF(OR($T916=0,$T916=""),1,$T916)),IF($T912=справочники!$E$10,$T910*POWER($T914,INT((DR912-1)/IF(OR($T916=0,$T916=""),1,$T916))),IF($T912=справочники!$E$11,POWER($T910,1+$T914*INT((DR912-1)/IF(OR($T916=0,$T916=""),1,$T916))),0)))))</f>
        <v>0</v>
      </c>
      <c r="DS918" s="100">
        <f>IF(DS914="",0,IF(DS912=1,$T910,IF($T912=справочники!$E$9,$T910+$T914*INT((DS912-1)/IF(OR($T916=0,$T916=""),1,$T916)),IF($T912=справочники!$E$10,$T910*POWER($T914,INT((DS912-1)/IF(OR($T916=0,$T916=""),1,$T916))),IF($T912=справочники!$E$11,POWER($T910,1+$T914*INT((DS912-1)/IF(OR($T916=0,$T916=""),1,$T916))),0)))))</f>
        <v>0</v>
      </c>
      <c r="DT918" s="100">
        <f>IF(DT914="",0,IF(DT912=1,$T910,IF($T912=справочники!$E$9,$T910+$T914*INT((DT912-1)/IF(OR($T916=0,$T916=""),1,$T916)),IF($T912=справочники!$E$10,$T910*POWER($T914,INT((DT912-1)/IF(OR($T916=0,$T916=""),1,$T916))),IF($T912=справочники!$E$11,POWER($T910,1+$T914*INT((DT912-1)/IF(OR($T916=0,$T916=""),1,$T916))),0)))))</f>
        <v>0</v>
      </c>
      <c r="DU918" s="100">
        <f>IF(DU914="",0,IF(DU912=1,$T910,IF($T912=справочники!$E$9,$T910+$T914*INT((DU912-1)/IF(OR($T916=0,$T916=""),1,$T916)),IF($T912=справочники!$E$10,$T910*POWER($T914,INT((DU912-1)/IF(OR($T916=0,$T916=""),1,$T916))),IF($T912=справочники!$E$11,POWER($T910,1+$T914*INT((DU912-1)/IF(OR($T916=0,$T916=""),1,$T916))),0)))))</f>
        <v>0</v>
      </c>
      <c r="DV918" s="100">
        <f>IF(DV914="",0,IF(DV912=1,$T910,IF($T912=справочники!$E$9,$T910+$T914*INT((DV912-1)/IF(OR($T916=0,$T916=""),1,$T916)),IF($T912=справочники!$E$10,$T910*POWER($T914,INT((DV912-1)/IF(OR($T916=0,$T916=""),1,$T916))),IF($T912=справочники!$E$11,POWER($T910,1+$T914*INT((DV912-1)/IF(OR($T916=0,$T916=""),1,$T916))),0)))))</f>
        <v>0</v>
      </c>
      <c r="DW918" s="100">
        <f>IF(DW914="",0,IF(DW912=1,$T910,IF($T912=справочники!$E$9,$T910+$T914*INT((DW912-1)/IF(OR($T916=0,$T916=""),1,$T916)),IF($T912=справочники!$E$10,$T910*POWER($T914,INT((DW912-1)/IF(OR($T916=0,$T916=""),1,$T916))),IF($T912=справочники!$E$11,POWER($T910,1+$T914*INT((DW912-1)/IF(OR($T916=0,$T916=""),1,$T916))),0)))))</f>
        <v>0</v>
      </c>
      <c r="DX918" s="100">
        <f>IF(DX914="",0,IF(DX912=1,$T910,IF($T912=справочники!$E$9,$T910+$T914*INT((DX912-1)/IF(OR($T916=0,$T916=""),1,$T916)),IF($T912=справочники!$E$10,$T910*POWER($T914,INT((DX912-1)/IF(OR($T916=0,$T916=""),1,$T916))),IF($T912=справочники!$E$11,POWER($T910,1+$T914*INT((DX912-1)/IF(OR($T916=0,$T916=""),1,$T916))),0)))))</f>
        <v>0</v>
      </c>
      <c r="DY918" s="100">
        <f>IF(DY914="",0,IF(DY912=1,$T910,IF($T912=справочники!$E$9,$T910+$T914*INT((DY912-1)/IF(OR($T916=0,$T916=""),1,$T916)),IF($T912=справочники!$E$10,$T910*POWER($T914,INT((DY912-1)/IF(OR($T916=0,$T916=""),1,$T916))),IF($T912=справочники!$E$11,POWER($T910,1+$T914*INT((DY912-1)/IF(OR($T916=0,$T916=""),1,$T916))),0)))))</f>
        <v>0</v>
      </c>
      <c r="DZ918" s="100">
        <f>IF(DZ914="",0,IF(DZ912=1,$T910,IF($T912=справочники!$E$9,$T910+$T914*INT((DZ912-1)/IF(OR($T916=0,$T916=""),1,$T916)),IF($T912=справочники!$E$10,$T910*POWER($T914,INT((DZ912-1)/IF(OR($T916=0,$T916=""),1,$T916))),IF($T912=справочники!$E$11,POWER($T910,1+$T914*INT((DZ912-1)/IF(OR($T916=0,$T916=""),1,$T916))),0)))))</f>
        <v>0</v>
      </c>
      <c r="EA918" s="100">
        <f>IF(EA914="",0,IF(EA912=1,$T910,IF($T912=справочники!$E$9,$T910+$T914*INT((EA912-1)/IF(OR($T916=0,$T916=""),1,$T916)),IF($T912=справочники!$E$10,$T910*POWER($T914,INT((EA912-1)/IF(OR($T916=0,$T916=""),1,$T916))),IF($T912=справочники!$E$11,POWER($T910,1+$T914*INT((EA912-1)/IF(OR($T916=0,$T916=""),1,$T916))),0)))))</f>
        <v>0</v>
      </c>
      <c r="EB918" s="100">
        <f>IF(EB914="",0,IF(EB912=1,$T910,IF($T912=справочники!$E$9,$T910+$T914*INT((EB912-1)/IF(OR($T916=0,$T916=""),1,$T916)),IF($T912=справочники!$E$10,$T910*POWER($T914,INT((EB912-1)/IF(OR($T916=0,$T916=""),1,$T916))),IF($T912=справочники!$E$11,POWER($T910,1+$T914*INT((EB912-1)/IF(OR($T916=0,$T916=""),1,$T916))),0)))))</f>
        <v>0</v>
      </c>
      <c r="EC918" s="100">
        <f>IF(EC914="",0,IF(EC912=1,$T910,IF($T912=справочники!$E$9,$T910+$T914*INT((EC912-1)/IF(OR($T916=0,$T916=""),1,$T916)),IF($T912=справочники!$E$10,$T910*POWER($T914,INT((EC912-1)/IF(OR($T916=0,$T916=""),1,$T916))),IF($T912=справочники!$E$11,POWER($T910,1+$T914*INT((EC912-1)/IF(OR($T916=0,$T916=""),1,$T916))),0)))))</f>
        <v>0</v>
      </c>
      <c r="ED918" s="100">
        <f>IF(ED914="",0,IF(ED912=1,$T910,IF($T912=справочники!$E$9,$T910+$T914*INT((ED912-1)/IF(OR($T916=0,$T916=""),1,$T916)),IF($T912=справочники!$E$10,$T910*POWER($T914,INT((ED912-1)/IF(OR($T916=0,$T916=""),1,$T916))),IF($T912=справочники!$E$11,POWER($T910,1+$T914*INT((ED912-1)/IF(OR($T916=0,$T916=""),1,$T916))),0)))))</f>
        <v>0</v>
      </c>
      <c r="EE918" s="100">
        <f>IF(EE914="",0,IF(EE912=1,$T910,IF($T912=справочники!$E$9,$T910+$T914*INT((EE912-1)/IF(OR($T916=0,$T916=""),1,$T916)),IF($T912=справочники!$E$10,$T910*POWER($T914,INT((EE912-1)/IF(OR($T916=0,$T916=""),1,$T916))),IF($T912=справочники!$E$11,POWER($T910,1+$T914*INT((EE912-1)/IF(OR($T916=0,$T916=""),1,$T916))),0)))))</f>
        <v>0</v>
      </c>
      <c r="EF918" s="100">
        <f>IF(EF914="",0,IF(EF912=1,$T910,IF($T912=справочники!$E$9,$T910+$T914*INT((EF912-1)/IF(OR($T916=0,$T916=""),1,$T916)),IF($T912=справочники!$E$10,$T910*POWER($T914,INT((EF912-1)/IF(OR($T916=0,$T916=""),1,$T916))),IF($T912=справочники!$E$11,POWER($T910,1+$T914*INT((EF912-1)/IF(OR($T916=0,$T916=""),1,$T916))),0)))))</f>
        <v>0</v>
      </c>
      <c r="EG918" s="100">
        <f>IF(EG914="",0,IF(EG912=1,$T910,IF($T912=справочники!$E$9,$T910+$T914*INT((EG912-1)/IF(OR($T916=0,$T916=""),1,$T916)),IF($T912=справочники!$E$10,$T910*POWER($T914,INT((EG912-1)/IF(OR($T916=0,$T916=""),1,$T916))),IF($T912=справочники!$E$11,POWER($T910,1+$T914*INT((EG912-1)/IF(OR($T916=0,$T916=""),1,$T916))),0)))))</f>
        <v>0</v>
      </c>
      <c r="EH918" s="100">
        <f>IF(EH914="",0,IF(EH912=1,$T910,IF($T912=справочники!$E$9,$T910+$T914*INT((EH912-1)/IF(OR($T916=0,$T916=""),1,$T916)),IF($T912=справочники!$E$10,$T910*POWER($T914,INT((EH912-1)/IF(OR($T916=0,$T916=""),1,$T916))),IF($T912=справочники!$E$11,POWER($T910,1+$T914*INT((EH912-1)/IF(OR($T916=0,$T916=""),1,$T916))),0)))))</f>
        <v>0</v>
      </c>
      <c r="EI918" s="100">
        <f>IF(EI914="",0,IF(EI912=1,$T910,IF($T912=справочники!$E$9,$T910+$T914*INT((EI912-1)/IF(OR($T916=0,$T916=""),1,$T916)),IF($T912=справочники!$E$10,$T910*POWER($T914,INT((EI912-1)/IF(OR($T916=0,$T916=""),1,$T916))),IF($T912=справочники!$E$11,POWER($T910,1+$T914*INT((EI912-1)/IF(OR($T916=0,$T916=""),1,$T916))),0)))))</f>
        <v>0</v>
      </c>
      <c r="EJ918" s="100">
        <f>IF(EJ914="",0,IF(EJ912=1,$T910,IF($T912=справочники!$E$9,$T910+$T914*INT((EJ912-1)/IF(OR($T916=0,$T916=""),1,$T916)),IF($T912=справочники!$E$10,$T910*POWER($T914,INT((EJ912-1)/IF(OR($T916=0,$T916=""),1,$T916))),IF($T912=справочники!$E$11,POWER($T910,1+$T914*INT((EJ912-1)/IF(OR($T916=0,$T916=""),1,$T916))),0)))))</f>
        <v>0</v>
      </c>
      <c r="EK918" s="100">
        <f>IF(EK914="",0,IF(EK912=1,$T910,IF($T912=справочники!$E$9,$T910+$T914*INT((EK912-1)/IF(OR($T916=0,$T916=""),1,$T916)),IF($T912=справочники!$E$10,$T910*POWER($T914,INT((EK912-1)/IF(OR($T916=0,$T916=""),1,$T916))),IF($T912=справочники!$E$11,POWER($T910,1+$T914*INT((EK912-1)/IF(OR($T916=0,$T916=""),1,$T916))),0)))))</f>
        <v>0</v>
      </c>
      <c r="EL918" s="100">
        <f>IF(EL914="",0,IF(EL912=1,$T910,IF($T912=справочники!$E$9,$T910+$T914*INT((EL912-1)/IF(OR($T916=0,$T916=""),1,$T916)),IF($T912=справочники!$E$10,$T910*POWER($T914,INT((EL912-1)/IF(OR($T916=0,$T916=""),1,$T916))),IF($T912=справочники!$E$11,POWER($T910,1+$T914*INT((EL912-1)/IF(OR($T916=0,$T916=""),1,$T916))),0)))))</f>
        <v>0</v>
      </c>
      <c r="EM918" s="100">
        <f>IF(EM914="",0,IF(EM912=1,$T910,IF($T912=справочники!$E$9,$T910+$T914*INT((EM912-1)/IF(OR($T916=0,$T916=""),1,$T916)),IF($T912=справочники!$E$10,$T910*POWER($T914,INT((EM912-1)/IF(OR($T916=0,$T916=""),1,$T916))),IF($T912=справочники!$E$11,POWER($T910,1+$T914*INT((EM912-1)/IF(OR($T916=0,$T916=""),1,$T916))),0)))))</f>
        <v>0</v>
      </c>
      <c r="EN918" s="100">
        <f>IF(EN914="",0,IF(EN912=1,$T910,IF($T912=справочники!$E$9,$T910+$T914*INT((EN912-1)/IF(OR($T916=0,$T916=""),1,$T916)),IF($T912=справочники!$E$10,$T910*POWER($T914,INT((EN912-1)/IF(OR($T916=0,$T916=""),1,$T916))),IF($T912=справочники!$E$11,POWER($T910,1+$T914*INT((EN912-1)/IF(OR($T916=0,$T916=""),1,$T916))),0)))))</f>
        <v>0</v>
      </c>
      <c r="EO918" s="100">
        <f>IF(EO914="",0,IF(EO912=1,$T910,IF($T912=справочники!$E$9,$T910+$T914*INT((EO912-1)/IF(OR($T916=0,$T916=""),1,$T916)),IF($T912=справочники!$E$10,$T910*POWER($T914,INT((EO912-1)/IF(OR($T916=0,$T916=""),1,$T916))),IF($T912=справочники!$E$11,POWER($T910,1+$T914*INT((EO912-1)/IF(OR($T916=0,$T916=""),1,$T916))),0)))))</f>
        <v>0</v>
      </c>
      <c r="EP918" s="100">
        <f>IF(EP914="",0,IF(EP912=1,$T910,IF($T912=справочники!$E$9,$T910+$T914*INT((EP912-1)/IF(OR($T916=0,$T916=""),1,$T916)),IF($T912=справочники!$E$10,$T910*POWER($T914,INT((EP912-1)/IF(OR($T916=0,$T916=""),1,$T916))),IF($T912=справочники!$E$11,POWER($T910,1+$T914*INT((EP912-1)/IF(OR($T916=0,$T916=""),1,$T916))),0)))))</f>
        <v>0</v>
      </c>
      <c r="EQ918" s="100">
        <f>IF(EQ914="",0,IF(EQ912=1,$T910,IF($T912=справочники!$E$9,$T910+$T914*INT((EQ912-1)/IF(OR($T916=0,$T916=""),1,$T916)),IF($T912=справочники!$E$10,$T910*POWER($T914,INT((EQ912-1)/IF(OR($T916=0,$T916=""),1,$T916))),IF($T912=справочники!$E$11,POWER($T910,1+$T914*INT((EQ912-1)/IF(OR($T916=0,$T916=""),1,$T916))),0)))))</f>
        <v>0</v>
      </c>
      <c r="ER918" s="100">
        <f>IF(ER914="",0,IF(ER912=1,$T910,IF($T912=справочники!$E$9,$T910+$T914*INT((ER912-1)/IF(OR($T916=0,$T916=""),1,$T916)),IF($T912=справочники!$E$10,$T910*POWER($T914,INT((ER912-1)/IF(OR($T916=0,$T916=""),1,$T916))),IF($T912=справочники!$E$11,POWER($T910,1+$T914*INT((ER912-1)/IF(OR($T916=0,$T916=""),1,$T916))),0)))))</f>
        <v>0</v>
      </c>
      <c r="ES918" s="100">
        <f>IF(ES914="",0,IF(ES912=1,$T910,IF($T912=справочники!$E$9,$T910+$T914*INT((ES912-1)/IF(OR($T916=0,$T916=""),1,$T916)),IF($T912=справочники!$E$10,$T910*POWER($T914,INT((ES912-1)/IF(OR($T916=0,$T916=""),1,$T916))),IF($T912=справочники!$E$11,POWER($T910,1+$T914*INT((ES912-1)/IF(OR($T916=0,$T916=""),1,$T916))),0)))))</f>
        <v>0</v>
      </c>
      <c r="ET918" s="100">
        <f>IF(ET914="",0,IF(ET912=1,$T910,IF($T912=справочники!$E$9,$T910+$T914*INT((ET912-1)/IF(OR($T916=0,$T916=""),1,$T916)),IF($T912=справочники!$E$10,$T910*POWER($T914,INT((ET912-1)/IF(OR($T916=0,$T916=""),1,$T916))),IF($T912=справочники!$E$11,POWER($T910,1+$T914*INT((ET912-1)/IF(OR($T916=0,$T916=""),1,$T916))),0)))))</f>
        <v>0</v>
      </c>
      <c r="EU918" s="100">
        <f>IF(EU914="",0,IF(EU912=1,$T910,IF($T912=справочники!$E$9,$T910+$T914*INT((EU912-1)/IF(OR($T916=0,$T916=""),1,$T916)),IF($T912=справочники!$E$10,$T910*POWER($T914,INT((EU912-1)/IF(OR($T916=0,$T916=""),1,$T916))),IF($T912=справочники!$E$11,POWER($T910,1+$T914*INT((EU912-1)/IF(OR($T916=0,$T916=""),1,$T916))),0)))))</f>
        <v>0</v>
      </c>
      <c r="EV918" s="100">
        <f>IF(EV914="",0,IF(EV912=1,$T910,IF($T912=справочники!$E$9,$T910+$T914*INT((EV912-1)/IF(OR($T916=0,$T916=""),1,$T916)),IF($T912=справочники!$E$10,$T910*POWER($T914,INT((EV912-1)/IF(OR($T916=0,$T916=""),1,$T916))),IF($T912=справочники!$E$11,POWER($T910,1+$T914*INT((EV912-1)/IF(OR($T916=0,$T916=""),1,$T916))),0)))))</f>
        <v>0</v>
      </c>
      <c r="EW918" s="100">
        <f>IF(EW914="",0,IF(EW912=1,$T910,IF($T912=справочники!$E$9,$T910+$T914*INT((EW912-1)/IF(OR($T916=0,$T916=""),1,$T916)),IF($T912=справочники!$E$10,$T910*POWER($T914,INT((EW912-1)/IF(OR($T916=0,$T916=""),1,$T916))),IF($T912=справочники!$E$11,POWER($T910,1+$T914*INT((EW912-1)/IF(OR($T916=0,$T916=""),1,$T916))),0)))))</f>
        <v>0</v>
      </c>
      <c r="EX918" s="100">
        <f>IF(EX914="",0,IF(EX912=1,$T910,IF($T912=справочники!$E$9,$T910+$T914*INT((EX912-1)/IF(OR($T916=0,$T916=""),1,$T916)),IF($T912=справочники!$E$10,$T910*POWER($T914,INT((EX912-1)/IF(OR($T916=0,$T916=""),1,$T916))),IF($T912=справочники!$E$11,POWER($T910,1+$T914*INT((EX912-1)/IF(OR($T916=0,$T916=""),1,$T916))),0)))))</f>
        <v>0</v>
      </c>
      <c r="EY918" s="100">
        <f>IF(EY914="",0,IF(EY912=1,$T910,IF($T912=справочники!$E$9,$T910+$T914*INT((EY912-1)/IF(OR($T916=0,$T916=""),1,$T916)),IF($T912=справочники!$E$10,$T910*POWER($T914,INT((EY912-1)/IF(OR($T916=0,$T916=""),1,$T916))),IF($T912=справочники!$E$11,POWER($T910,1+$T914*INT((EY912-1)/IF(OR($T916=0,$T916=""),1,$T916))),0)))))</f>
        <v>0</v>
      </c>
      <c r="EZ918" s="100">
        <f>IF(EZ914="",0,IF(EZ912=1,$T910,IF($T912=справочники!$E$9,$T910+$T914*INT((EZ912-1)/IF(OR($T916=0,$T916=""),1,$T916)),IF($T912=справочники!$E$10,$T910*POWER($T914,INT((EZ912-1)/IF(OR($T916=0,$T916=""),1,$T916))),IF($T912=справочники!$E$11,POWER($T910,1+$T914*INT((EZ912-1)/IF(OR($T916=0,$T916=""),1,$T916))),0)))))</f>
        <v>0</v>
      </c>
      <c r="FA918" s="100">
        <f>IF(FA914="",0,IF(FA912=1,$T910,IF($T912=справочники!$E$9,$T910+$T914*INT((FA912-1)/IF(OR($T916=0,$T916=""),1,$T916)),IF($T912=справочники!$E$10,$T910*POWER($T914,INT((FA912-1)/IF(OR($T916=0,$T916=""),1,$T916))),IF($T912=справочники!$E$11,POWER($T910,1+$T914*INT((FA912-1)/IF(OR($T916=0,$T916=""),1,$T916))),0)))))</f>
        <v>0</v>
      </c>
      <c r="FB918" s="100">
        <f>IF(FB914="",0,IF(FB912=1,$T910,IF($T912=справочники!$E$9,$T910+$T914*INT((FB912-1)/IF(OR($T916=0,$T916=""),1,$T916)),IF($T912=справочники!$E$10,$T910*POWER($T914,INT((FB912-1)/IF(OR($T916=0,$T916=""),1,$T916))),IF($T912=справочники!$E$11,POWER($T910,1+$T914*INT((FB912-1)/IF(OR($T916=0,$T916=""),1,$T916))),0)))))</f>
        <v>0</v>
      </c>
      <c r="FC918" s="100">
        <f>IF(FC914="",0,IF(FC912=1,$T910,IF($T912=справочники!$E$9,$T910+$T914*INT((FC912-1)/IF(OR($T916=0,$T916=""),1,$T916)),IF($T912=справочники!$E$10,$T910*POWER($T914,INT((FC912-1)/IF(OR($T916=0,$T916=""),1,$T916))),IF($T912=справочники!$E$11,POWER($T910,1+$T914*INT((FC912-1)/IF(OR($T916=0,$T916=""),1,$T916))),0)))))</f>
        <v>0</v>
      </c>
      <c r="FD918" s="100">
        <f>IF(FD914="",0,IF(FD912=1,$T910,IF($T912=справочники!$E$9,$T910+$T914*INT((FD912-1)/IF(OR($T916=0,$T916=""),1,$T916)),IF($T912=справочники!$E$10,$T910*POWER($T914,INT((FD912-1)/IF(OR($T916=0,$T916=""),1,$T916))),IF($T912=справочники!$E$11,POWER($T910,1+$T914*INT((FD912-1)/IF(OR($T916=0,$T916=""),1,$T916))),0)))))</f>
        <v>0</v>
      </c>
      <c r="FE918" s="100">
        <f>IF(FE914="",0,IF(FE912=1,$T910,IF($T912=справочники!$E$9,$T910+$T914*INT((FE912-1)/IF(OR($T916=0,$T916=""),1,$T916)),IF($T912=справочники!$E$10,$T910*POWER($T914,INT((FE912-1)/IF(OR($T916=0,$T916=""),1,$T916))),IF($T912=справочники!$E$11,POWER($T910,1+$T914*INT((FE912-1)/IF(OR($T916=0,$T916=""),1,$T916))),0)))))</f>
        <v>0</v>
      </c>
      <c r="FF918" s="100">
        <f>IF(FF914="",0,IF(FF912=1,$T910,IF($T912=справочники!$E$9,$T910+$T914*INT((FF912-1)/IF(OR($T916=0,$T916=""),1,$T916)),IF($T912=справочники!$E$10,$T910*POWER($T914,INT((FF912-1)/IF(OR($T916=0,$T916=""),1,$T916))),IF($T912=справочники!$E$11,POWER($T910,1+$T914*INT((FF912-1)/IF(OR($T916=0,$T916=""),1,$T916))),0)))))</f>
        <v>0</v>
      </c>
      <c r="FG918" s="100">
        <f>IF(FG914="",0,IF(FG912=1,$T910,IF($T912=справочники!$E$9,$T910+$T914*INT((FG912-1)/IF(OR($T916=0,$T916=""),1,$T916)),IF($T912=справочники!$E$10,$T910*POWER($T914,INT((FG912-1)/IF(OR($T916=0,$T916=""),1,$T916))),IF($T912=справочники!$E$11,POWER($T910,1+$T914*INT((FG912-1)/IF(OR($T916=0,$T916=""),1,$T916))),0)))))</f>
        <v>0</v>
      </c>
      <c r="FH918" s="100">
        <f>IF(FH914="",0,IF(FH912=1,$T910,IF($T912=справочники!$E$9,$T910+$T914*INT((FH912-1)/IF(OR($T916=0,$T916=""),1,$T916)),IF($T912=справочники!$E$10,$T910*POWER($T914,INT((FH912-1)/IF(OR($T916=0,$T916=""),1,$T916))),IF($T912=справочники!$E$11,POWER($T910,1+$T914*INT((FH912-1)/IF(OR($T916=0,$T916=""),1,$T916))),0)))))</f>
        <v>0</v>
      </c>
      <c r="FI918" s="100">
        <f>IF(FI914="",0,IF(FI912=1,$T910,IF($T912=справочники!$E$9,$T910+$T914*INT((FI912-1)/IF(OR($T916=0,$T916=""),1,$T916)),IF($T912=справочники!$E$10,$T910*POWER($T914,INT((FI912-1)/IF(OR($T916=0,$T916=""),1,$T916))),IF($T912=справочники!$E$11,POWER($T910,1+$T914*INT((FI912-1)/IF(OR($T916=0,$T916=""),1,$T916))),0)))))</f>
        <v>0</v>
      </c>
      <c r="FJ918" s="100">
        <f>IF(FJ914="",0,IF(FJ912=1,$T910,IF($T912=справочники!$E$9,$T910+$T914*INT((FJ912-1)/IF(OR($T916=0,$T916=""),1,$T916)),IF($T912=справочники!$E$10,$T910*POWER($T914,INT((FJ912-1)/IF(OR($T916=0,$T916=""),1,$T916))),IF($T912=справочники!$E$11,POWER($T910,1+$T914*INT((FJ912-1)/IF(OR($T916=0,$T916=""),1,$T916))),0)))))</f>
        <v>0</v>
      </c>
      <c r="FK918" s="100">
        <f>IF(FK914="",0,IF(FK912=1,$T910,IF($T912=справочники!$E$9,$T910+$T914*INT((FK912-1)/IF(OR($T916=0,$T916=""),1,$T916)),IF($T912=справочники!$E$10,$T910*POWER($T914,INT((FK912-1)/IF(OR($T916=0,$T916=""),1,$T916))),IF($T912=справочники!$E$11,POWER($T910,1+$T914*INT((FK912-1)/IF(OR($T916=0,$T916=""),1,$T916))),0)))))</f>
        <v>0</v>
      </c>
      <c r="FL918" s="100">
        <f>IF(FL914="",0,IF(FL912=1,$T910,IF($T912=справочники!$E$9,$T910+$T914*INT((FL912-1)/IF(OR($T916=0,$T916=""),1,$T916)),IF($T912=справочники!$E$10,$T910*POWER($T914,INT((FL912-1)/IF(OR($T916=0,$T916=""),1,$T916))),IF($T912=справочники!$E$11,POWER($T910,1+$T914*INT((FL912-1)/IF(OR($T916=0,$T916=""),1,$T916))),0)))))</f>
        <v>0</v>
      </c>
      <c r="FM918" s="100">
        <f>IF(FM914="",0,IF(FM912=1,$T910,IF($T912=справочники!$E$9,$T910+$T914*INT((FM912-1)/IF(OR($T916=0,$T916=""),1,$T916)),IF($T912=справочники!$E$10,$T910*POWER($T914,INT((FM912-1)/IF(OR($T916=0,$T916=""),1,$T916))),IF($T912=справочники!$E$11,POWER($T910,1+$T914*INT((FM912-1)/IF(OR($T916=0,$T916=""),1,$T916))),0)))))</f>
        <v>0</v>
      </c>
      <c r="FN918" s="100">
        <f>IF(FN914="",0,IF(FN912=1,$T910,IF($T912=справочники!$E$9,$T910+$T914*INT((FN912-1)/IF(OR($T916=0,$T916=""),1,$T916)),IF($T912=справочники!$E$10,$T910*POWER($T914,INT((FN912-1)/IF(OR($T916=0,$T916=""),1,$T916))),IF($T912=справочники!$E$11,POWER($T910,1+$T914*INT((FN912-1)/IF(OR($T916=0,$T916=""),1,$T916))),0)))))</f>
        <v>0</v>
      </c>
      <c r="FO918" s="100">
        <f>IF(FO914="",0,IF(FO912=1,$T910,IF($T912=справочники!$E$9,$T910+$T914*INT((FO912-1)/IF(OR($T916=0,$T916=""),1,$T916)),IF($T912=справочники!$E$10,$T910*POWER($T914,INT((FO912-1)/IF(OR($T916=0,$T916=""),1,$T916))),IF($T912=справочники!$E$11,POWER($T910,1+$T914*INT((FO912-1)/IF(OR($T916=0,$T916=""),1,$T916))),0)))))</f>
        <v>0</v>
      </c>
      <c r="FP918" s="100">
        <f>IF(FP914="",0,IF(FP912=1,$T910,IF($T912=справочники!$E$9,$T910+$T914*INT((FP912-1)/IF(OR($T916=0,$T916=""),1,$T916)),IF($T912=справочники!$E$10,$T910*POWER($T914,INT((FP912-1)/IF(OR($T916=0,$T916=""),1,$T916))),IF($T912=справочники!$E$11,POWER($T910,1+$T914*INT((FP912-1)/IF(OR($T916=0,$T916=""),1,$T916))),0)))))</f>
        <v>0</v>
      </c>
      <c r="FQ918" s="100">
        <f>IF(FQ914="",0,IF(FQ912=1,$T910,IF($T912=справочники!$E$9,$T910+$T914*INT((FQ912-1)/IF(OR($T916=0,$T916=""),1,$T916)),IF($T912=справочники!$E$10,$T910*POWER($T914,INT((FQ912-1)/IF(OR($T916=0,$T916=""),1,$T916))),IF($T912=справочники!$E$11,POWER($T910,1+$T914*INT((FQ912-1)/IF(OR($T916=0,$T916=""),1,$T916))),0)))))</f>
        <v>0</v>
      </c>
      <c r="FR918" s="100">
        <f>IF(FR914="",0,IF(FR912=1,$T910,IF($T912=справочники!$E$9,$T910+$T914*INT((FR912-1)/IF(OR($T916=0,$T916=""),1,$T916)),IF($T912=справочники!$E$10,$T910*POWER($T914,INT((FR912-1)/IF(OR($T916=0,$T916=""),1,$T916))),IF($T912=справочники!$E$11,POWER($T910,1+$T914*INT((FR912-1)/IF(OR($T916=0,$T916=""),1,$T916))),0)))))</f>
        <v>0</v>
      </c>
      <c r="FS918" s="100">
        <f>IF(FS914="",0,IF(FS912=1,$T910,IF($T912=справочники!$E$9,$T910+$T914*INT((FS912-1)/IF(OR($T916=0,$T916=""),1,$T916)),IF($T912=справочники!$E$10,$T910*POWER($T914,INT((FS912-1)/IF(OR($T916=0,$T916=""),1,$T916))),IF($T912=справочники!$E$11,POWER($T910,1+$T914*INT((FS912-1)/IF(OR($T916=0,$T916=""),1,$T916))),0)))))</f>
        <v>0</v>
      </c>
      <c r="FT918" s="100">
        <f>IF(FT914="",0,IF(FT912=1,$T910,IF($T912=справочники!$E$9,$T910+$T914*INT((FT912-1)/IF(OR($T916=0,$T916=""),1,$T916)),IF($T912=справочники!$E$10,$T910*POWER($T914,INT((FT912-1)/IF(OR($T916=0,$T916=""),1,$T916))),IF($T912=справочники!$E$11,POWER($T910,1+$T914*INT((FT912-1)/IF(OR($T916=0,$T916=""),1,$T916))),0)))))</f>
        <v>0</v>
      </c>
      <c r="FU918" s="100">
        <f>IF(FU914="",0,IF(FU912=1,$T910,IF($T912=справочники!$E$9,$T910+$T914*INT((FU912-1)/IF(OR($T916=0,$T916=""),1,$T916)),IF($T912=справочники!$E$10,$T910*POWER($T914,INT((FU912-1)/IF(OR($T916=0,$T916=""),1,$T916))),IF($T912=справочники!$E$11,POWER($T910,1+$T914*INT((FU912-1)/IF(OR($T916=0,$T916=""),1,$T916))),0)))))</f>
        <v>0</v>
      </c>
      <c r="FV918" s="100">
        <f>IF(FV914="",0,IF(FV912=1,$T910,IF($T912=справочники!$E$9,$T910+$T914*INT((FV912-1)/IF(OR($T916=0,$T916=""),1,$T916)),IF($T912=справочники!$E$10,$T910*POWER($T914,INT((FV912-1)/IF(OR($T916=0,$T916=""),1,$T916))),IF($T912=справочники!$E$11,POWER($T910,1+$T914*INT((FV912-1)/IF(OR($T916=0,$T916=""),1,$T916))),0)))))</f>
        <v>0</v>
      </c>
      <c r="FW918" s="100">
        <f>IF(FW914="",0,IF(FW912=1,$T910,IF($T912=справочники!$E$9,$T910+$T914*INT((FW912-1)/IF(OR($T916=0,$T916=""),1,$T916)),IF($T912=справочники!$E$10,$T910*POWER($T914,INT((FW912-1)/IF(OR($T916=0,$T916=""),1,$T916))),IF($T912=справочники!$E$11,POWER($T910,1+$T914*INT((FW912-1)/IF(OR($T916=0,$T916=""),1,$T916))),0)))))</f>
        <v>0</v>
      </c>
      <c r="FX918" s="100">
        <f>IF(FX914="",0,IF(FX912=1,$T910,IF($T912=справочники!$E$9,$T910+$T914*INT((FX912-1)/IF(OR($T916=0,$T916=""),1,$T916)),IF($T912=справочники!$E$10,$T910*POWER($T914,INT((FX912-1)/IF(OR($T916=0,$T916=""),1,$T916))),IF($T912=справочники!$E$11,POWER($T910,1+$T914*INT((FX912-1)/IF(OR($T916=0,$T916=""),1,$T916))),0)))))</f>
        <v>0</v>
      </c>
      <c r="FY918" s="100">
        <f>IF(FY914="",0,IF(FY912=1,$T910,IF($T912=справочники!$E$9,$T910+$T914*INT((FY912-1)/IF(OR($T916=0,$T916=""),1,$T916)),IF($T912=справочники!$E$10,$T910*POWER($T914,INT((FY912-1)/IF(OR($T916=0,$T916=""),1,$T916))),IF($T912=справочники!$E$11,POWER($T910,1+$T914*INT((FY912-1)/IF(OR($T916=0,$T916=""),1,$T916))),0)))))</f>
        <v>0</v>
      </c>
      <c r="FZ918" s="100">
        <f>IF(FZ914="",0,IF(FZ912=1,$T910,IF($T912=справочники!$E$9,$T910+$T914*INT((FZ912-1)/IF(OR($T916=0,$T916=""),1,$T916)),IF($T912=справочники!$E$10,$T910*POWER($T914,INT((FZ912-1)/IF(OR($T916=0,$T916=""),1,$T916))),IF($T912=справочники!$E$11,POWER($T910,1+$T914*INT((FZ912-1)/IF(OR($T916=0,$T916=""),1,$T916))),0)))))</f>
        <v>0</v>
      </c>
      <c r="GA918" s="100">
        <f>IF(GA914="",0,IF(GA912=1,$T910,IF($T912=справочники!$E$9,$T910+$T914*INT((GA912-1)/IF(OR($T916=0,$T916=""),1,$T916)),IF($T912=справочники!$E$10,$T910*POWER($T914,INT((GA912-1)/IF(OR($T916=0,$T916=""),1,$T916))),IF($T912=справочники!$E$11,POWER($T910,1+$T914*INT((GA912-1)/IF(OR($T916=0,$T916=""),1,$T916))),0)))))</f>
        <v>0</v>
      </c>
      <c r="GB918" s="100">
        <f>IF(GB914="",0,IF(GB912=1,$T910,IF($T912=справочники!$E$9,$T910+$T914*INT((GB912-1)/IF(OR($T916=0,$T916=""),1,$T916)),IF($T912=справочники!$E$10,$T910*POWER($T914,INT((GB912-1)/IF(OR($T916=0,$T916=""),1,$T916))),IF($T912=справочники!$E$11,POWER($T910,1+$T914*INT((GB912-1)/IF(OR($T916=0,$T916=""),1,$T916))),0)))))</f>
        <v>0</v>
      </c>
      <c r="GC918" s="100">
        <f>IF(GC914="",0,IF(GC912=1,$T910,IF($T912=справочники!$E$9,$T910+$T914*INT((GC912-1)/IF(OR($T916=0,$T916=""),1,$T916)),IF($T912=справочники!$E$10,$T910*POWER($T914,INT((GC912-1)/IF(OR($T916=0,$T916=""),1,$T916))),IF($T912=справочники!$E$11,POWER($T910,1+$T914*INT((GC912-1)/IF(OR($T916=0,$T916=""),1,$T916))),0)))))</f>
        <v>0</v>
      </c>
      <c r="GD918" s="100">
        <f>IF(GD914="",0,IF(GD912=1,$T910,IF($T912=справочники!$E$9,$T910+$T914*INT((GD912-1)/IF(OR($T916=0,$T916=""),1,$T916)),IF($T912=справочники!$E$10,$T910*POWER($T914,INT((GD912-1)/IF(OR($T916=0,$T916=""),1,$T916))),IF($T912=справочники!$E$11,POWER($T910,1+$T914*INT((GD912-1)/IF(OR($T916=0,$T916=""),1,$T916))),0)))))</f>
        <v>0</v>
      </c>
      <c r="GE918" s="100">
        <f>IF(GE914="",0,IF(GE912=1,$T910,IF($T912=справочники!$E$9,$T910+$T914*INT((GE912-1)/IF(OR($T916=0,$T916=""),1,$T916)),IF($T912=справочники!$E$10,$T910*POWER($T914,INT((GE912-1)/IF(OR($T916=0,$T916=""),1,$T916))),IF($T912=справочники!$E$11,POWER($T910,1+$T914*INT((GE912-1)/IF(OR($T916=0,$T916=""),1,$T916))),0)))))</f>
        <v>0</v>
      </c>
      <c r="GF918" s="100">
        <f>IF(GF914="",0,IF(GF912=1,$T910,IF($T912=справочники!$E$9,$T910+$T914*INT((GF912-1)/IF(OR($T916=0,$T916=""),1,$T916)),IF($T912=справочники!$E$10,$T910*POWER($T914,INT((GF912-1)/IF(OR($T916=0,$T916=""),1,$T916))),IF($T912=справочники!$E$11,POWER($T910,1+$T914*INT((GF912-1)/IF(OR($T916=0,$T916=""),1,$T916))),0)))))</f>
        <v>0</v>
      </c>
      <c r="GG918" s="100">
        <f>IF(GG914="",0,IF(GG912=1,$T910,IF($T912=справочники!$E$9,$T910+$T914*INT((GG912-1)/IF(OR($T916=0,$T916=""),1,$T916)),IF($T912=справочники!$E$10,$T910*POWER($T914,INT((GG912-1)/IF(OR($T916=0,$T916=""),1,$T916))),IF($T912=справочники!$E$11,POWER($T910,1+$T914*INT((GG912-1)/IF(OR($T916=0,$T916=""),1,$T916))),0)))))</f>
        <v>0</v>
      </c>
      <c r="GH918" s="100">
        <f>IF(GH914="",0,IF(GH912=1,$T910,IF($T912=справочники!$E$9,$T910+$T914*INT((GH912-1)/IF(OR($T916=0,$T916=""),1,$T916)),IF($T912=справочники!$E$10,$T910*POWER($T914,INT((GH912-1)/IF(OR($T916=0,$T916=""),1,$T916))),IF($T912=справочники!$E$11,POWER($T910,1+$T914*INT((GH912-1)/IF(OR($T916=0,$T916=""),1,$T916))),0)))))</f>
        <v>0</v>
      </c>
      <c r="GI918" s="100">
        <f>IF(GI914="",0,IF(GI912=1,$T910,IF($T912=справочники!$E$9,$T910+$T914*INT((GI912-1)/IF(OR($T916=0,$T916=""),1,$T916)),IF($T912=справочники!$E$10,$T910*POWER($T914,INT((GI912-1)/IF(OR($T916=0,$T916=""),1,$T916))),IF($T912=справочники!$E$11,POWER($T910,1+$T914*INT((GI912-1)/IF(OR($T916=0,$T916=""),1,$T916))),0)))))</f>
        <v>0</v>
      </c>
      <c r="GJ918" s="100">
        <f>IF(GJ914="",0,IF(GJ912=1,$T910,IF($T912=справочники!$E$9,$T910+$T914*INT((GJ912-1)/IF(OR($T916=0,$T916=""),1,$T916)),IF($T912=справочники!$E$10,$T910*POWER($T914,INT((GJ912-1)/IF(OR($T916=0,$T916=""),1,$T916))),IF($T912=справочники!$E$11,POWER($T910,1+$T914*INT((GJ912-1)/IF(OR($T916=0,$T916=""),1,$T916))),0)))))</f>
        <v>0</v>
      </c>
      <c r="GK918" s="100">
        <f>IF(GK914="",0,IF(GK912=1,$T910,IF($T912=справочники!$E$9,$T910+$T914*INT((GK912-1)/IF(OR($T916=0,$T916=""),1,$T916)),IF($T912=справочники!$E$10,$T910*POWER($T914,INT((GK912-1)/IF(OR($T916=0,$T916=""),1,$T916))),IF($T912=справочники!$E$11,POWER($T910,1+$T914*INT((GK912-1)/IF(OR($T916=0,$T916=""),1,$T916))),0)))))</f>
        <v>0</v>
      </c>
      <c r="GL918" s="100">
        <f>IF(GL914="",0,IF(GL912=1,$T910,IF($T912=справочники!$E$9,$T910+$T914*INT((GL912-1)/IF(OR($T916=0,$T916=""),1,$T916)),IF($T912=справочники!$E$10,$T910*POWER($T914,INT((GL912-1)/IF(OR($T916=0,$T916=""),1,$T916))),IF($T912=справочники!$E$11,POWER($T910,1+$T914*INT((GL912-1)/IF(OR($T916=0,$T916=""),1,$T916))),0)))))</f>
        <v>0</v>
      </c>
      <c r="GM918" s="100">
        <f>IF(GM914="",0,IF(GM912=1,$T910,IF($T912=справочники!$E$9,$T910+$T914*INT((GM912-1)/IF(OR($T916=0,$T916=""),1,$T916)),IF($T912=справочники!$E$10,$T910*POWER($T914,INT((GM912-1)/IF(OR($T916=0,$T916=""),1,$T916))),IF($T912=справочники!$E$11,POWER($T910,1+$T914*INT((GM912-1)/IF(OR($T916=0,$T916=""),1,$T916))),0)))))</f>
        <v>0</v>
      </c>
      <c r="GN918" s="100">
        <f>IF(GN914="",0,IF(GN912=1,$T910,IF($T912=справочники!$E$9,$T910+$T914*INT((GN912-1)/IF(OR($T916=0,$T916=""),1,$T916)),IF($T912=справочники!$E$10,$T910*POWER($T914,INT((GN912-1)/IF(OR($T916=0,$T916=""),1,$T916))),IF($T912=справочники!$E$11,POWER($T910,1+$T914*INT((GN912-1)/IF(OR($T916=0,$T916=""),1,$T916))),0)))))</f>
        <v>0</v>
      </c>
      <c r="GO918" s="100">
        <f>IF(GO914="",0,IF(GO912=1,$T910,IF($T912=справочники!$E$9,$T910+$T914*INT((GO912-1)/IF(OR($T916=0,$T916=""),1,$T916)),IF($T912=справочники!$E$10,$T910*POWER($T914,INT((GO912-1)/IF(OR($T916=0,$T916=""),1,$T916))),IF($T912=справочники!$E$11,POWER($T910,1+$T914*INT((GO912-1)/IF(OR($T916=0,$T916=""),1,$T916))),0)))))</f>
        <v>0</v>
      </c>
      <c r="GP918" s="100">
        <f>IF(GP914="",0,IF(GP912=1,$T910,IF($T912=справочники!$E$9,$T910+$T914*INT((GP912-1)/IF(OR($T916=0,$T916=""),1,$T916)),IF($T912=справочники!$E$10,$T910*POWER($T914,INT((GP912-1)/IF(OR($T916=0,$T916=""),1,$T916))),IF($T912=справочники!$E$11,POWER($T910,1+$T914*INT((GP912-1)/IF(OR($T916=0,$T916=""),1,$T916))),0)))))</f>
        <v>0</v>
      </c>
      <c r="GQ918" s="100">
        <f>IF(GQ914="",0,IF(GQ912=1,$T910,IF($T912=справочники!$E$9,$T910+$T914*INT((GQ912-1)/IF(OR($T916=0,$T916=""),1,$T916)),IF($T912=справочники!$E$10,$T910*POWER($T914,INT((GQ912-1)/IF(OR($T916=0,$T916=""),1,$T916))),IF($T912=справочники!$E$11,POWER($T910,1+$T914*INT((GQ912-1)/IF(OR($T916=0,$T916=""),1,$T916))),0)))))</f>
        <v>0</v>
      </c>
      <c r="GR918" s="100">
        <f>IF(GR914="",0,IF(GR912=1,$T910,IF($T912=справочники!$E$9,$T910+$T914*INT((GR912-1)/IF(OR($T916=0,$T916=""),1,$T916)),IF($T912=справочники!$E$10,$T910*POWER($T914,INT((GR912-1)/IF(OR($T916=0,$T916=""),1,$T916))),IF($T912=справочники!$E$11,POWER($T910,1+$T914*INT((GR912-1)/IF(OR($T916=0,$T916=""),1,$T916))),0)))))</f>
        <v>0</v>
      </c>
      <c r="GS918" s="100">
        <f>IF(GS914="",0,IF(GS912=1,$T910,IF($T912=справочники!$E$9,$T910+$T914*INT((GS912-1)/IF(OR($T916=0,$T916=""),1,$T916)),IF($T912=справочники!$E$10,$T910*POWER($T914,INT((GS912-1)/IF(OR($T916=0,$T916=""),1,$T916))),IF($T912=справочники!$E$11,POWER($T910,1+$T914*INT((GS912-1)/IF(OR($T916=0,$T916=""),1,$T916))),0)))))</f>
        <v>0</v>
      </c>
      <c r="GT918" s="100">
        <f>IF(GT914="",0,IF(GT912=1,$T910,IF($T912=справочники!$E$9,$T910+$T914*INT((GT912-1)/IF(OR($T916=0,$T916=""),1,$T916)),IF($T912=справочники!$E$10,$T910*POWER($T914,INT((GT912-1)/IF(OR($T916=0,$T916=""),1,$T916))),IF($T912=справочники!$E$11,POWER($T910,1+$T914*INT((GT912-1)/IF(OR($T916=0,$T916=""),1,$T916))),0)))))</f>
        <v>0</v>
      </c>
      <c r="GU918" s="100">
        <f>IF(GU914="",0,IF(GU912=1,$T910,IF($T912=справочники!$E$9,$T910+$T914*INT((GU912-1)/IF(OR($T916=0,$T916=""),1,$T916)),IF($T912=справочники!$E$10,$T910*POWER($T914,INT((GU912-1)/IF(OR($T916=0,$T916=""),1,$T916))),IF($T912=справочники!$E$11,POWER($T910,1+$T914*INT((GU912-1)/IF(OR($T916=0,$T916=""),1,$T916))),0)))))</f>
        <v>0</v>
      </c>
      <c r="GV918" s="100">
        <f>IF(GV914="",0,IF(GV912=1,$T910,IF($T912=справочники!$E$9,$T910+$T914*INT((GV912-1)/IF(OR($T916=0,$T916=""),1,$T916)),IF($T912=справочники!$E$10,$T910*POWER($T914,INT((GV912-1)/IF(OR($T916=0,$T916=""),1,$T916))),IF($T912=справочники!$E$11,POWER($T910,1+$T914*INT((GV912-1)/IF(OR($T916=0,$T916=""),1,$T916))),0)))))</f>
        <v>0</v>
      </c>
      <c r="GW918" s="100">
        <f>IF(GW914="",0,IF(GW912=1,$T910,IF($T912=справочники!$E$9,$T910+$T914*INT((GW912-1)/IF(OR($T916=0,$T916=""),1,$T916)),IF($T912=справочники!$E$10,$T910*POWER($T914,INT((GW912-1)/IF(OR($T916=0,$T916=""),1,$T916))),IF($T912=справочники!$E$11,POWER($T910,1+$T914*INT((GW912-1)/IF(OR($T916=0,$T916=""),1,$T916))),0)))))</f>
        <v>0</v>
      </c>
      <c r="GX918" s="100">
        <f>IF(GX914="",0,IF(GX912=1,$T910,IF($T912=справочники!$E$9,$T910+$T914*INT((GX912-1)/IF(OR($T916=0,$T916=""),1,$T916)),IF($T912=справочники!$E$10,$T910*POWER($T914,INT((GX912-1)/IF(OR($T916=0,$T916=""),1,$T916))),IF($T912=справочники!$E$11,POWER($T910,1+$T914*INT((GX912-1)/IF(OR($T916=0,$T916=""),1,$T916))),0)))))</f>
        <v>0</v>
      </c>
      <c r="GY918" s="100">
        <f>IF(GY914="",0,IF(GY912=1,$T910,IF($T912=справочники!$E$9,$T910+$T914*INT((GY912-1)/IF(OR($T916=0,$T916=""),1,$T916)),IF($T912=справочники!$E$10,$T910*POWER($T914,INT((GY912-1)/IF(OR($T916=0,$T916=""),1,$T916))),IF($T912=справочники!$E$11,POWER($T910,1+$T914*INT((GY912-1)/IF(OR($T916=0,$T916=""),1,$T916))),0)))))</f>
        <v>0</v>
      </c>
      <c r="GZ918" s="100">
        <f>IF(GZ914="",0,IF(GZ912=1,$T910,IF($T912=справочники!$E$9,$T910+$T914*INT((GZ912-1)/IF(OR($T916=0,$T916=""),1,$T916)),IF($T912=справочники!$E$10,$T910*POWER($T914,INT((GZ912-1)/IF(OR($T916=0,$T916=""),1,$T916))),IF($T912=справочники!$E$11,POWER($T910,1+$T914*INT((GZ912-1)/IF(OR($T916=0,$T916=""),1,$T916))),0)))))</f>
        <v>0</v>
      </c>
      <c r="HA918" s="3"/>
      <c r="HB918" s="3"/>
    </row>
    <row r="919" spans="1:210" ht="4.2" customHeight="1">
      <c r="A919" s="1"/>
      <c r="B919" s="1"/>
      <c r="C919" s="1"/>
      <c r="D919" s="1"/>
      <c r="E919" s="263"/>
      <c r="F919" s="48"/>
      <c r="G919" s="231"/>
      <c r="H919" s="1"/>
      <c r="I919" s="1"/>
      <c r="J919" s="1"/>
      <c r="K919" s="1"/>
      <c r="L919" s="1"/>
      <c r="M919" s="5"/>
      <c r="N919" s="1"/>
      <c r="O919" s="1"/>
      <c r="P919" s="5"/>
      <c r="Q919" s="1"/>
      <c r="R919" s="1"/>
      <c r="S919" s="5"/>
      <c r="T919" s="7"/>
      <c r="U919" s="24"/>
      <c r="V919" s="1"/>
      <c r="W919" s="12"/>
      <c r="X919" s="10"/>
      <c r="Y919" s="46"/>
      <c r="Z919" s="93"/>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4"/>
      <c r="BB919" s="94"/>
      <c r="BC919" s="94"/>
      <c r="BD919" s="94"/>
      <c r="BE919" s="94"/>
      <c r="BF919" s="94"/>
      <c r="BG919" s="94"/>
      <c r="BH919" s="94"/>
      <c r="BI919" s="94"/>
      <c r="BJ919" s="94"/>
      <c r="BK919" s="94"/>
      <c r="BL919" s="94"/>
      <c r="BM919" s="94"/>
      <c r="BN919" s="94"/>
      <c r="BO919" s="94"/>
      <c r="BP919" s="94"/>
      <c r="BQ919" s="94"/>
      <c r="BR919" s="94"/>
      <c r="BS919" s="94"/>
      <c r="BT919" s="94"/>
      <c r="BU919" s="94"/>
      <c r="BV919" s="94"/>
      <c r="BW919" s="94"/>
      <c r="BX919" s="94"/>
      <c r="BY919" s="94"/>
      <c r="BZ919" s="94"/>
      <c r="CA919" s="94"/>
      <c r="CB919" s="94"/>
      <c r="CC919" s="94"/>
      <c r="CD919" s="94"/>
      <c r="CE919" s="94"/>
      <c r="CF919" s="94"/>
      <c r="CG919" s="94"/>
      <c r="CH919" s="94"/>
      <c r="CI919" s="94"/>
      <c r="CJ919" s="94"/>
      <c r="CK919" s="94"/>
      <c r="CL919" s="94"/>
      <c r="CM919" s="94"/>
      <c r="CN919" s="94"/>
      <c r="CO919" s="94"/>
      <c r="CP919" s="94"/>
      <c r="CQ919" s="94"/>
      <c r="CR919" s="94"/>
      <c r="CS919" s="94"/>
      <c r="CT919" s="94"/>
      <c r="CU919" s="94"/>
      <c r="CV919" s="94"/>
      <c r="CW919" s="94"/>
      <c r="CX919" s="94"/>
      <c r="CY919" s="94"/>
      <c r="CZ919" s="94"/>
      <c r="DA919" s="94"/>
      <c r="DB919" s="94"/>
      <c r="DC919" s="94"/>
      <c r="DD919" s="94"/>
      <c r="DE919" s="94"/>
      <c r="DF919" s="94"/>
      <c r="DG919" s="94"/>
      <c r="DH919" s="94"/>
      <c r="DI919" s="94"/>
      <c r="DJ919" s="94"/>
      <c r="DK919" s="94"/>
      <c r="DL919" s="94"/>
      <c r="DM919" s="94"/>
      <c r="DN919" s="94"/>
      <c r="DO919" s="94"/>
      <c r="DP919" s="94"/>
      <c r="DQ919" s="94"/>
      <c r="DR919" s="94"/>
      <c r="DS919" s="94"/>
      <c r="DT919" s="94"/>
      <c r="DU919" s="94"/>
      <c r="DV919" s="94"/>
      <c r="DW919" s="94"/>
      <c r="DX919" s="94"/>
      <c r="DY919" s="94"/>
      <c r="DZ919" s="94"/>
      <c r="EA919" s="94"/>
      <c r="EB919" s="94"/>
      <c r="EC919" s="94"/>
      <c r="ED919" s="94"/>
      <c r="EE919" s="94"/>
      <c r="EF919" s="94"/>
      <c r="EG919" s="94"/>
      <c r="EH919" s="94"/>
      <c r="EI919" s="94"/>
      <c r="EJ919" s="94"/>
      <c r="EK919" s="94"/>
      <c r="EL919" s="94"/>
      <c r="EM919" s="94"/>
      <c r="EN919" s="94"/>
      <c r="EO919" s="94"/>
      <c r="EP919" s="94"/>
      <c r="EQ919" s="94"/>
      <c r="ER919" s="94"/>
      <c r="ES919" s="94"/>
      <c r="ET919" s="94"/>
      <c r="EU919" s="94"/>
      <c r="EV919" s="94"/>
      <c r="EW919" s="94"/>
      <c r="EX919" s="94"/>
      <c r="EY919" s="94"/>
      <c r="EZ919" s="94"/>
      <c r="FA919" s="94"/>
      <c r="FB919" s="94"/>
      <c r="FC919" s="94"/>
      <c r="FD919" s="94"/>
      <c r="FE919" s="94"/>
      <c r="FF919" s="94"/>
      <c r="FG919" s="94"/>
      <c r="FH919" s="94"/>
      <c r="FI919" s="94"/>
      <c r="FJ919" s="94"/>
      <c r="FK919" s="94"/>
      <c r="FL919" s="94"/>
      <c r="FM919" s="94"/>
      <c r="FN919" s="94"/>
      <c r="FO919" s="94"/>
      <c r="FP919" s="94"/>
      <c r="FQ919" s="94"/>
      <c r="FR919" s="94"/>
      <c r="FS919" s="94"/>
      <c r="FT919" s="94"/>
      <c r="FU919" s="94"/>
      <c r="FV919" s="94"/>
      <c r="FW919" s="94"/>
      <c r="FX919" s="94"/>
      <c r="FY919" s="94"/>
      <c r="FZ919" s="94"/>
      <c r="GA919" s="94"/>
      <c r="GB919" s="94"/>
      <c r="GC919" s="94"/>
      <c r="GD919" s="94"/>
      <c r="GE919" s="94"/>
      <c r="GF919" s="94"/>
      <c r="GG919" s="94"/>
      <c r="GH919" s="94"/>
      <c r="GI919" s="94"/>
      <c r="GJ919" s="94"/>
      <c r="GK919" s="94"/>
      <c r="GL919" s="94"/>
      <c r="GM919" s="94"/>
      <c r="GN919" s="94"/>
      <c r="GO919" s="94"/>
      <c r="GP919" s="94"/>
      <c r="GQ919" s="94"/>
      <c r="GR919" s="94"/>
      <c r="GS919" s="94"/>
      <c r="GT919" s="94"/>
      <c r="GU919" s="94"/>
      <c r="GV919" s="94"/>
      <c r="GW919" s="94"/>
      <c r="GX919" s="94"/>
      <c r="GY919" s="94"/>
      <c r="GZ919" s="94"/>
      <c r="HA919" s="1"/>
      <c r="HB919" s="1"/>
    </row>
    <row r="920" spans="1:210" s="239" customFormat="1" ht="10.199999999999999">
      <c r="A920" s="228"/>
      <c r="B920" s="245" t="s">
        <v>157</v>
      </c>
      <c r="C920" s="230"/>
      <c r="D920" s="229"/>
      <c r="E920" s="270"/>
      <c r="F920" s="116"/>
      <c r="G920" s="231"/>
      <c r="H920" s="228"/>
      <c r="I920" s="228" t="str">
        <f>$I$289</f>
        <v>Оборачиваемость начислений расходов</v>
      </c>
      <c r="J920" s="228"/>
      <c r="K920" s="228"/>
      <c r="L920" s="228"/>
      <c r="M920" s="231"/>
      <c r="N920" s="228"/>
      <c r="O920" s="228"/>
      <c r="P920" s="231"/>
      <c r="Q920" s="228" t="s">
        <v>41</v>
      </c>
      <c r="R920" s="228"/>
      <c r="S920" s="231" t="s">
        <v>6</v>
      </c>
      <c r="T920" s="309"/>
      <c r="U920" s="228"/>
      <c r="V920" s="228"/>
      <c r="W920" s="235"/>
      <c r="X920" s="236"/>
      <c r="Y920" s="247"/>
      <c r="Z920" s="248"/>
      <c r="AA920" s="249"/>
      <c r="AB920" s="249"/>
      <c r="AC920" s="249"/>
      <c r="AD920" s="249"/>
      <c r="AE920" s="249"/>
      <c r="AF920" s="249"/>
      <c r="AG920" s="249"/>
      <c r="AH920" s="249"/>
      <c r="AI920" s="249"/>
      <c r="AJ920" s="249"/>
      <c r="AK920" s="249"/>
      <c r="AL920" s="249"/>
      <c r="AM920" s="249"/>
      <c r="AN920" s="249"/>
      <c r="AO920" s="249"/>
      <c r="AP920" s="249"/>
      <c r="AQ920" s="249"/>
      <c r="AR920" s="249"/>
      <c r="AS920" s="249"/>
      <c r="AT920" s="249"/>
      <c r="AU920" s="249"/>
      <c r="AV920" s="249"/>
      <c r="AW920" s="249"/>
      <c r="AX920" s="249"/>
      <c r="AY920" s="249"/>
      <c r="AZ920" s="249"/>
      <c r="BA920" s="249"/>
      <c r="BB920" s="249"/>
      <c r="BC920" s="249"/>
      <c r="BD920" s="249"/>
      <c r="BE920" s="249"/>
      <c r="BF920" s="249"/>
      <c r="BG920" s="249"/>
      <c r="BH920" s="249"/>
      <c r="BI920" s="249"/>
      <c r="BJ920" s="249"/>
      <c r="BK920" s="249"/>
      <c r="BL920" s="249"/>
      <c r="BM920" s="249"/>
      <c r="BN920" s="249"/>
      <c r="BO920" s="249"/>
      <c r="BP920" s="249"/>
      <c r="BQ920" s="249"/>
      <c r="BR920" s="249"/>
      <c r="BS920" s="249"/>
      <c r="BT920" s="249"/>
      <c r="BU920" s="249"/>
      <c r="BV920" s="249"/>
      <c r="BW920" s="249"/>
      <c r="BX920" s="249"/>
      <c r="BY920" s="249"/>
      <c r="BZ920" s="249"/>
      <c r="CA920" s="249"/>
      <c r="CB920" s="249"/>
      <c r="CC920" s="249"/>
      <c r="CD920" s="249"/>
      <c r="CE920" s="249"/>
      <c r="CF920" s="249"/>
      <c r="CG920" s="249"/>
      <c r="CH920" s="249"/>
      <c r="CI920" s="249"/>
      <c r="CJ920" s="249"/>
      <c r="CK920" s="249"/>
      <c r="CL920" s="249"/>
      <c r="CM920" s="249"/>
      <c r="CN920" s="249"/>
      <c r="CO920" s="249"/>
      <c r="CP920" s="249"/>
      <c r="CQ920" s="249"/>
      <c r="CR920" s="249"/>
      <c r="CS920" s="249"/>
      <c r="CT920" s="249"/>
      <c r="CU920" s="249"/>
      <c r="CV920" s="249"/>
      <c r="CW920" s="249"/>
      <c r="CX920" s="249"/>
      <c r="CY920" s="249"/>
      <c r="CZ920" s="249"/>
      <c r="DA920" s="249"/>
      <c r="DB920" s="249"/>
      <c r="DC920" s="249"/>
      <c r="DD920" s="249"/>
      <c r="DE920" s="249"/>
      <c r="DF920" s="249"/>
      <c r="DG920" s="249"/>
      <c r="DH920" s="249"/>
      <c r="DI920" s="249"/>
      <c r="DJ920" s="249"/>
      <c r="DK920" s="249"/>
      <c r="DL920" s="249"/>
      <c r="DM920" s="249"/>
      <c r="DN920" s="249"/>
      <c r="DO920" s="249"/>
      <c r="DP920" s="249"/>
      <c r="DQ920" s="249"/>
      <c r="DR920" s="249"/>
      <c r="DS920" s="249"/>
      <c r="DT920" s="249"/>
      <c r="DU920" s="249"/>
      <c r="DV920" s="249"/>
      <c r="DW920" s="249"/>
      <c r="DX920" s="249"/>
      <c r="DY920" s="249"/>
      <c r="DZ920" s="249"/>
      <c r="EA920" s="249"/>
      <c r="EB920" s="249"/>
      <c r="EC920" s="249"/>
      <c r="ED920" s="249"/>
      <c r="EE920" s="249"/>
      <c r="EF920" s="249"/>
      <c r="EG920" s="249"/>
      <c r="EH920" s="249"/>
      <c r="EI920" s="249"/>
      <c r="EJ920" s="249"/>
      <c r="EK920" s="249"/>
      <c r="EL920" s="249"/>
      <c r="EM920" s="249"/>
      <c r="EN920" s="249"/>
      <c r="EO920" s="249"/>
      <c r="EP920" s="249"/>
      <c r="EQ920" s="249"/>
      <c r="ER920" s="249"/>
      <c r="ES920" s="249"/>
      <c r="ET920" s="249"/>
      <c r="EU920" s="249"/>
      <c r="EV920" s="249"/>
      <c r="EW920" s="249"/>
      <c r="EX920" s="249"/>
      <c r="EY920" s="249"/>
      <c r="EZ920" s="249"/>
      <c r="FA920" s="249"/>
      <c r="FB920" s="249"/>
      <c r="FC920" s="249"/>
      <c r="FD920" s="249"/>
      <c r="FE920" s="249"/>
      <c r="FF920" s="249"/>
      <c r="FG920" s="249"/>
      <c r="FH920" s="249"/>
      <c r="FI920" s="249"/>
      <c r="FJ920" s="249"/>
      <c r="FK920" s="249"/>
      <c r="FL920" s="249"/>
      <c r="FM920" s="249"/>
      <c r="FN920" s="249"/>
      <c r="FO920" s="249"/>
      <c r="FP920" s="249"/>
      <c r="FQ920" s="249"/>
      <c r="FR920" s="249"/>
      <c r="FS920" s="249"/>
      <c r="FT920" s="249"/>
      <c r="FU920" s="249"/>
      <c r="FV920" s="249"/>
      <c r="FW920" s="249"/>
      <c r="FX920" s="249"/>
      <c r="FY920" s="249"/>
      <c r="FZ920" s="249"/>
      <c r="GA920" s="249"/>
      <c r="GB920" s="249"/>
      <c r="GC920" s="249"/>
      <c r="GD920" s="249"/>
      <c r="GE920" s="249"/>
      <c r="GF920" s="249"/>
      <c r="GG920" s="249"/>
      <c r="GH920" s="249"/>
      <c r="GI920" s="249"/>
      <c r="GJ920" s="249"/>
      <c r="GK920" s="249"/>
      <c r="GL920" s="249"/>
      <c r="GM920" s="249"/>
      <c r="GN920" s="249"/>
      <c r="GO920" s="249"/>
      <c r="GP920" s="249"/>
      <c r="GQ920" s="249"/>
      <c r="GR920" s="249"/>
      <c r="GS920" s="249"/>
      <c r="GT920" s="249"/>
      <c r="GU920" s="249"/>
      <c r="GV920" s="249"/>
      <c r="GW920" s="249"/>
      <c r="GX920" s="249"/>
      <c r="GY920" s="249"/>
      <c r="GZ920" s="249"/>
      <c r="HA920" s="228"/>
      <c r="HB920" s="228"/>
    </row>
    <row r="921" spans="1:210" ht="4.2" customHeight="1">
      <c r="A921" s="1"/>
      <c r="B921" s="1"/>
      <c r="C921" s="1"/>
      <c r="D921" s="1"/>
      <c r="E921" s="263"/>
      <c r="F921" s="48"/>
      <c r="G921" s="231"/>
      <c r="H921" s="1"/>
      <c r="I921" s="1"/>
      <c r="J921" s="1"/>
      <c r="K921" s="1"/>
      <c r="L921" s="1"/>
      <c r="M921" s="5"/>
      <c r="N921" s="1"/>
      <c r="O921" s="1"/>
      <c r="P921" s="5"/>
      <c r="Q921" s="1"/>
      <c r="R921" s="1"/>
      <c r="S921" s="5"/>
      <c r="T921" s="7"/>
      <c r="U921" s="24"/>
      <c r="V921" s="1"/>
      <c r="W921" s="12"/>
      <c r="X921" s="10"/>
      <c r="Y921" s="46"/>
      <c r="Z921" s="93"/>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4"/>
      <c r="BB921" s="94"/>
      <c r="BC921" s="94"/>
      <c r="BD921" s="94"/>
      <c r="BE921" s="94"/>
      <c r="BF921" s="94"/>
      <c r="BG921" s="94"/>
      <c r="BH921" s="94"/>
      <c r="BI921" s="94"/>
      <c r="BJ921" s="94"/>
      <c r="BK921" s="94"/>
      <c r="BL921" s="94"/>
      <c r="BM921" s="94"/>
      <c r="BN921" s="94"/>
      <c r="BO921" s="94"/>
      <c r="BP921" s="94"/>
      <c r="BQ921" s="94"/>
      <c r="BR921" s="94"/>
      <c r="BS921" s="94"/>
      <c r="BT921" s="94"/>
      <c r="BU921" s="94"/>
      <c r="BV921" s="94"/>
      <c r="BW921" s="94"/>
      <c r="BX921" s="94"/>
      <c r="BY921" s="94"/>
      <c r="BZ921" s="94"/>
      <c r="CA921" s="94"/>
      <c r="CB921" s="94"/>
      <c r="CC921" s="94"/>
      <c r="CD921" s="94"/>
      <c r="CE921" s="94"/>
      <c r="CF921" s="94"/>
      <c r="CG921" s="94"/>
      <c r="CH921" s="94"/>
      <c r="CI921" s="94"/>
      <c r="CJ921" s="94"/>
      <c r="CK921" s="94"/>
      <c r="CL921" s="94"/>
      <c r="CM921" s="94"/>
      <c r="CN921" s="94"/>
      <c r="CO921" s="94"/>
      <c r="CP921" s="94"/>
      <c r="CQ921" s="94"/>
      <c r="CR921" s="94"/>
      <c r="CS921" s="94"/>
      <c r="CT921" s="94"/>
      <c r="CU921" s="94"/>
      <c r="CV921" s="94"/>
      <c r="CW921" s="94"/>
      <c r="CX921" s="94"/>
      <c r="CY921" s="94"/>
      <c r="CZ921" s="94"/>
      <c r="DA921" s="94"/>
      <c r="DB921" s="94"/>
      <c r="DC921" s="94"/>
      <c r="DD921" s="94"/>
      <c r="DE921" s="94"/>
      <c r="DF921" s="94"/>
      <c r="DG921" s="94"/>
      <c r="DH921" s="94"/>
      <c r="DI921" s="94"/>
      <c r="DJ921" s="94"/>
      <c r="DK921" s="94"/>
      <c r="DL921" s="94"/>
      <c r="DM921" s="94"/>
      <c r="DN921" s="94"/>
      <c r="DO921" s="94"/>
      <c r="DP921" s="94"/>
      <c r="DQ921" s="94"/>
      <c r="DR921" s="94"/>
      <c r="DS921" s="94"/>
      <c r="DT921" s="94"/>
      <c r="DU921" s="94"/>
      <c r="DV921" s="94"/>
      <c r="DW921" s="94"/>
      <c r="DX921" s="94"/>
      <c r="DY921" s="94"/>
      <c r="DZ921" s="94"/>
      <c r="EA921" s="94"/>
      <c r="EB921" s="94"/>
      <c r="EC921" s="94"/>
      <c r="ED921" s="94"/>
      <c r="EE921" s="94"/>
      <c r="EF921" s="94"/>
      <c r="EG921" s="94"/>
      <c r="EH921" s="94"/>
      <c r="EI921" s="94"/>
      <c r="EJ921" s="94"/>
      <c r="EK921" s="94"/>
      <c r="EL921" s="94"/>
      <c r="EM921" s="94"/>
      <c r="EN921" s="94"/>
      <c r="EO921" s="94"/>
      <c r="EP921" s="94"/>
      <c r="EQ921" s="94"/>
      <c r="ER921" s="94"/>
      <c r="ES921" s="94"/>
      <c r="ET921" s="94"/>
      <c r="EU921" s="94"/>
      <c r="EV921" s="94"/>
      <c r="EW921" s="94"/>
      <c r="EX921" s="94"/>
      <c r="EY921" s="94"/>
      <c r="EZ921" s="94"/>
      <c r="FA921" s="94"/>
      <c r="FB921" s="94"/>
      <c r="FC921" s="94"/>
      <c r="FD921" s="94"/>
      <c r="FE921" s="94"/>
      <c r="FF921" s="94"/>
      <c r="FG921" s="94"/>
      <c r="FH921" s="94"/>
      <c r="FI921" s="94"/>
      <c r="FJ921" s="94"/>
      <c r="FK921" s="94"/>
      <c r="FL921" s="94"/>
      <c r="FM921" s="94"/>
      <c r="FN921" s="94"/>
      <c r="FO921" s="94"/>
      <c r="FP921" s="94"/>
      <c r="FQ921" s="94"/>
      <c r="FR921" s="94"/>
      <c r="FS921" s="94"/>
      <c r="FT921" s="94"/>
      <c r="FU921" s="94"/>
      <c r="FV921" s="94"/>
      <c r="FW921" s="94"/>
      <c r="FX921" s="94"/>
      <c r="FY921" s="94"/>
      <c r="FZ921" s="94"/>
      <c r="GA921" s="94"/>
      <c r="GB921" s="94"/>
      <c r="GC921" s="94"/>
      <c r="GD921" s="94"/>
      <c r="GE921" s="94"/>
      <c r="GF921" s="94"/>
      <c r="GG921" s="94"/>
      <c r="GH921" s="94"/>
      <c r="GI921" s="94"/>
      <c r="GJ921" s="94"/>
      <c r="GK921" s="94"/>
      <c r="GL921" s="94"/>
      <c r="GM921" s="94"/>
      <c r="GN921" s="94"/>
      <c r="GO921" s="94"/>
      <c r="GP921" s="94"/>
      <c r="GQ921" s="94"/>
      <c r="GR921" s="94"/>
      <c r="GS921" s="94"/>
      <c r="GT921" s="94"/>
      <c r="GU921" s="94"/>
      <c r="GV921" s="94"/>
      <c r="GW921" s="94"/>
      <c r="GX921" s="94"/>
      <c r="GY921" s="94"/>
      <c r="GZ921" s="94"/>
      <c r="HA921" s="1"/>
      <c r="HB921" s="1"/>
    </row>
    <row r="922" spans="1:210" s="4" customFormat="1">
      <c r="A922" s="3"/>
      <c r="B922" s="259" t="s">
        <v>156</v>
      </c>
      <c r="C922" s="3"/>
      <c r="D922" s="3"/>
      <c r="E922" s="9" t="str">
        <f>IF(Главная!$N$19=справочники!$N$12,"",IF(OR(Главная!$N$19=справочники!$N$13,Главная!$N$19=справочники!$N$14),"",IF(T922=справочники!$P$10,"","ндс(-)")))</f>
        <v>ндс(-)</v>
      </c>
      <c r="F922" s="51"/>
      <c r="G922" s="232"/>
      <c r="H922" s="13" t="str">
        <f>B922&amp;N910</f>
        <v>Начисление - Общие коммунальные расходы</v>
      </c>
      <c r="I922" s="13"/>
      <c r="J922" s="3"/>
      <c r="K922" s="3"/>
      <c r="L922" s="3"/>
      <c r="M922" s="5"/>
      <c r="N922" s="36" t="str">
        <f>Главная!$Y$8</f>
        <v>итого</v>
      </c>
      <c r="O922" s="36"/>
      <c r="P922" s="5"/>
      <c r="Q922" s="36" t="s">
        <v>26</v>
      </c>
      <c r="R922" s="36"/>
      <c r="S922" s="36"/>
      <c r="T922" s="62">
        <f>T918</f>
        <v>0</v>
      </c>
      <c r="U922" s="36"/>
      <c r="V922" s="36"/>
      <c r="W922" s="38">
        <f>SUM($Y922:$HA922)</f>
        <v>0</v>
      </c>
      <c r="X922" s="38"/>
      <c r="Y922" s="46"/>
      <c r="Z922" s="99"/>
      <c r="AA922" s="100">
        <f t="shared" ref="AA922:BF922" si="4273">IF(AA$8="",0,IF(AA$1=1,SUMIFS(918:918,$1:$1,"&gt;="&amp;1,$1:$1,"&lt;="&amp;INT($T920/30))+($T920/30-INT($T920/30))*SUMIFS(918:918,$1:$1,INT($T920/30)+1),0)+($T920/30-INT($T920/30))*SUMIFS(918:918,$1:$1,AA$1+INT($T920/30)+1)+(INT($T920/30)+1-$T920/30)*SUMIFS(918:918,$1:$1,AA$1+INT($T920/30)))</f>
        <v>0</v>
      </c>
      <c r="AB922" s="100">
        <f t="shared" si="4273"/>
        <v>0</v>
      </c>
      <c r="AC922" s="100">
        <f t="shared" si="4273"/>
        <v>0</v>
      </c>
      <c r="AD922" s="100">
        <f t="shared" si="4273"/>
        <v>0</v>
      </c>
      <c r="AE922" s="100">
        <f t="shared" si="4273"/>
        <v>0</v>
      </c>
      <c r="AF922" s="100">
        <f t="shared" si="4273"/>
        <v>0</v>
      </c>
      <c r="AG922" s="100">
        <f t="shared" si="4273"/>
        <v>0</v>
      </c>
      <c r="AH922" s="100">
        <f t="shared" si="4273"/>
        <v>0</v>
      </c>
      <c r="AI922" s="100">
        <f t="shared" si="4273"/>
        <v>0</v>
      </c>
      <c r="AJ922" s="100">
        <f t="shared" si="4273"/>
        <v>0</v>
      </c>
      <c r="AK922" s="100">
        <f t="shared" si="4273"/>
        <v>0</v>
      </c>
      <c r="AL922" s="100">
        <f t="shared" si="4273"/>
        <v>0</v>
      </c>
      <c r="AM922" s="100">
        <f t="shared" si="4273"/>
        <v>0</v>
      </c>
      <c r="AN922" s="100">
        <f t="shared" si="4273"/>
        <v>0</v>
      </c>
      <c r="AO922" s="100">
        <f t="shared" si="4273"/>
        <v>0</v>
      </c>
      <c r="AP922" s="100">
        <f t="shared" si="4273"/>
        <v>0</v>
      </c>
      <c r="AQ922" s="100">
        <f t="shared" si="4273"/>
        <v>0</v>
      </c>
      <c r="AR922" s="100">
        <f t="shared" si="4273"/>
        <v>0</v>
      </c>
      <c r="AS922" s="100">
        <f t="shared" si="4273"/>
        <v>0</v>
      </c>
      <c r="AT922" s="100">
        <f t="shared" si="4273"/>
        <v>0</v>
      </c>
      <c r="AU922" s="100">
        <f t="shared" si="4273"/>
        <v>0</v>
      </c>
      <c r="AV922" s="100">
        <f t="shared" si="4273"/>
        <v>0</v>
      </c>
      <c r="AW922" s="100">
        <f t="shared" si="4273"/>
        <v>0</v>
      </c>
      <c r="AX922" s="100">
        <f t="shared" si="4273"/>
        <v>0</v>
      </c>
      <c r="AY922" s="100">
        <f t="shared" si="4273"/>
        <v>0</v>
      </c>
      <c r="AZ922" s="100">
        <f t="shared" si="4273"/>
        <v>0</v>
      </c>
      <c r="BA922" s="100">
        <f t="shared" si="4273"/>
        <v>0</v>
      </c>
      <c r="BB922" s="100">
        <f t="shared" si="4273"/>
        <v>0</v>
      </c>
      <c r="BC922" s="100">
        <f t="shared" si="4273"/>
        <v>0</v>
      </c>
      <c r="BD922" s="100">
        <f t="shared" si="4273"/>
        <v>0</v>
      </c>
      <c r="BE922" s="100">
        <f t="shared" si="4273"/>
        <v>0</v>
      </c>
      <c r="BF922" s="100">
        <f t="shared" si="4273"/>
        <v>0</v>
      </c>
      <c r="BG922" s="100">
        <f t="shared" ref="BG922:CL922" si="4274">IF(BG$8="",0,IF(BG$1=1,SUMIFS(918:918,$1:$1,"&gt;="&amp;1,$1:$1,"&lt;="&amp;INT($T920/30))+($T920/30-INT($T920/30))*SUMIFS(918:918,$1:$1,INT($T920/30)+1),0)+($T920/30-INT($T920/30))*SUMIFS(918:918,$1:$1,BG$1+INT($T920/30)+1)+(INT($T920/30)+1-$T920/30)*SUMIFS(918:918,$1:$1,BG$1+INT($T920/30)))</f>
        <v>0</v>
      </c>
      <c r="BH922" s="100">
        <f t="shared" si="4274"/>
        <v>0</v>
      </c>
      <c r="BI922" s="100">
        <f t="shared" si="4274"/>
        <v>0</v>
      </c>
      <c r="BJ922" s="100">
        <f t="shared" si="4274"/>
        <v>0</v>
      </c>
      <c r="BK922" s="100">
        <f t="shared" si="4274"/>
        <v>0</v>
      </c>
      <c r="BL922" s="100">
        <f t="shared" si="4274"/>
        <v>0</v>
      </c>
      <c r="BM922" s="100">
        <f t="shared" si="4274"/>
        <v>0</v>
      </c>
      <c r="BN922" s="100">
        <f t="shared" si="4274"/>
        <v>0</v>
      </c>
      <c r="BO922" s="100">
        <f t="shared" si="4274"/>
        <v>0</v>
      </c>
      <c r="BP922" s="100">
        <f t="shared" si="4274"/>
        <v>0</v>
      </c>
      <c r="BQ922" s="100">
        <f t="shared" si="4274"/>
        <v>0</v>
      </c>
      <c r="BR922" s="100">
        <f t="shared" si="4274"/>
        <v>0</v>
      </c>
      <c r="BS922" s="100">
        <f t="shared" si="4274"/>
        <v>0</v>
      </c>
      <c r="BT922" s="100">
        <f t="shared" si="4274"/>
        <v>0</v>
      </c>
      <c r="BU922" s="100">
        <f t="shared" si="4274"/>
        <v>0</v>
      </c>
      <c r="BV922" s="100">
        <f t="shared" si="4274"/>
        <v>0</v>
      </c>
      <c r="BW922" s="100">
        <f t="shared" si="4274"/>
        <v>0</v>
      </c>
      <c r="BX922" s="100">
        <f t="shared" si="4274"/>
        <v>0</v>
      </c>
      <c r="BY922" s="100">
        <f t="shared" si="4274"/>
        <v>0</v>
      </c>
      <c r="BZ922" s="100">
        <f t="shared" si="4274"/>
        <v>0</v>
      </c>
      <c r="CA922" s="100">
        <f t="shared" si="4274"/>
        <v>0</v>
      </c>
      <c r="CB922" s="100">
        <f t="shared" si="4274"/>
        <v>0</v>
      </c>
      <c r="CC922" s="100">
        <f t="shared" si="4274"/>
        <v>0</v>
      </c>
      <c r="CD922" s="100">
        <f t="shared" si="4274"/>
        <v>0</v>
      </c>
      <c r="CE922" s="100">
        <f t="shared" si="4274"/>
        <v>0</v>
      </c>
      <c r="CF922" s="100">
        <f t="shared" si="4274"/>
        <v>0</v>
      </c>
      <c r="CG922" s="100">
        <f t="shared" si="4274"/>
        <v>0</v>
      </c>
      <c r="CH922" s="100">
        <f t="shared" si="4274"/>
        <v>0</v>
      </c>
      <c r="CI922" s="100">
        <f t="shared" si="4274"/>
        <v>0</v>
      </c>
      <c r="CJ922" s="100">
        <f t="shared" si="4274"/>
        <v>0</v>
      </c>
      <c r="CK922" s="100">
        <f t="shared" si="4274"/>
        <v>0</v>
      </c>
      <c r="CL922" s="100">
        <f t="shared" si="4274"/>
        <v>0</v>
      </c>
      <c r="CM922" s="100">
        <f t="shared" ref="CM922:DG922" si="4275">IF(CM$8="",0,IF(CM$1=1,SUMIFS(918:918,$1:$1,"&gt;="&amp;1,$1:$1,"&lt;="&amp;INT($T920/30))+($T920/30-INT($T920/30))*SUMIFS(918:918,$1:$1,INT($T920/30)+1),0)+($T920/30-INT($T920/30))*SUMIFS(918:918,$1:$1,CM$1+INT($T920/30)+1)+(INT($T920/30)+1-$T920/30)*SUMIFS(918:918,$1:$1,CM$1+INT($T920/30)))</f>
        <v>0</v>
      </c>
      <c r="CN922" s="100">
        <f t="shared" si="4275"/>
        <v>0</v>
      </c>
      <c r="CO922" s="100">
        <f t="shared" si="4275"/>
        <v>0</v>
      </c>
      <c r="CP922" s="100">
        <f t="shared" si="4275"/>
        <v>0</v>
      </c>
      <c r="CQ922" s="100">
        <f t="shared" si="4275"/>
        <v>0</v>
      </c>
      <c r="CR922" s="100">
        <f t="shared" si="4275"/>
        <v>0</v>
      </c>
      <c r="CS922" s="100">
        <f t="shared" si="4275"/>
        <v>0</v>
      </c>
      <c r="CT922" s="100">
        <f t="shared" si="4275"/>
        <v>0</v>
      </c>
      <c r="CU922" s="100">
        <f t="shared" si="4275"/>
        <v>0</v>
      </c>
      <c r="CV922" s="100">
        <f t="shared" si="4275"/>
        <v>0</v>
      </c>
      <c r="CW922" s="100">
        <f t="shared" si="4275"/>
        <v>0</v>
      </c>
      <c r="CX922" s="100">
        <f t="shared" si="4275"/>
        <v>0</v>
      </c>
      <c r="CY922" s="100">
        <f t="shared" si="4275"/>
        <v>0</v>
      </c>
      <c r="CZ922" s="100">
        <f t="shared" si="4275"/>
        <v>0</v>
      </c>
      <c r="DA922" s="100">
        <f t="shared" si="4275"/>
        <v>0</v>
      </c>
      <c r="DB922" s="100">
        <f t="shared" si="4275"/>
        <v>0</v>
      </c>
      <c r="DC922" s="100">
        <f t="shared" si="4275"/>
        <v>0</v>
      </c>
      <c r="DD922" s="100">
        <f t="shared" si="4275"/>
        <v>0</v>
      </c>
      <c r="DE922" s="100">
        <f t="shared" si="4275"/>
        <v>0</v>
      </c>
      <c r="DF922" s="100">
        <f t="shared" si="4275"/>
        <v>0</v>
      </c>
      <c r="DG922" s="100">
        <f t="shared" si="4275"/>
        <v>0</v>
      </c>
      <c r="DH922" s="100">
        <f t="shared" ref="DH922:FS922" si="4276">IF(DH$8="",0,IF(DH$1=1,SUMIFS(918:918,$1:$1,"&gt;="&amp;1,$1:$1,"&lt;="&amp;INT($T920/30))+($T920/30-INT($T920/30))*SUMIFS(918:918,$1:$1,INT($T920/30)+1),0)+($T920/30-INT($T920/30))*SUMIFS(918:918,$1:$1,DH$1+INT($T920/30)+1)+(INT($T920/30)+1-$T920/30)*SUMIFS(918:918,$1:$1,DH$1+INT($T920/30)))</f>
        <v>0</v>
      </c>
      <c r="DI922" s="100">
        <f t="shared" si="4276"/>
        <v>0</v>
      </c>
      <c r="DJ922" s="100">
        <f t="shared" si="4276"/>
        <v>0</v>
      </c>
      <c r="DK922" s="100">
        <f t="shared" si="4276"/>
        <v>0</v>
      </c>
      <c r="DL922" s="100">
        <f t="shared" si="4276"/>
        <v>0</v>
      </c>
      <c r="DM922" s="100">
        <f t="shared" si="4276"/>
        <v>0</v>
      </c>
      <c r="DN922" s="100">
        <f t="shared" si="4276"/>
        <v>0</v>
      </c>
      <c r="DO922" s="100">
        <f t="shared" si="4276"/>
        <v>0</v>
      </c>
      <c r="DP922" s="100">
        <f t="shared" si="4276"/>
        <v>0</v>
      </c>
      <c r="DQ922" s="100">
        <f t="shared" si="4276"/>
        <v>0</v>
      </c>
      <c r="DR922" s="100">
        <f t="shared" si="4276"/>
        <v>0</v>
      </c>
      <c r="DS922" s="100">
        <f t="shared" si="4276"/>
        <v>0</v>
      </c>
      <c r="DT922" s="100">
        <f t="shared" si="4276"/>
        <v>0</v>
      </c>
      <c r="DU922" s="100">
        <f t="shared" si="4276"/>
        <v>0</v>
      </c>
      <c r="DV922" s="100">
        <f t="shared" si="4276"/>
        <v>0</v>
      </c>
      <c r="DW922" s="100">
        <f t="shared" si="4276"/>
        <v>0</v>
      </c>
      <c r="DX922" s="100">
        <f t="shared" si="4276"/>
        <v>0</v>
      </c>
      <c r="DY922" s="100">
        <f t="shared" si="4276"/>
        <v>0</v>
      </c>
      <c r="DZ922" s="100">
        <f t="shared" si="4276"/>
        <v>0</v>
      </c>
      <c r="EA922" s="100">
        <f t="shared" si="4276"/>
        <v>0</v>
      </c>
      <c r="EB922" s="100">
        <f t="shared" si="4276"/>
        <v>0</v>
      </c>
      <c r="EC922" s="100">
        <f t="shared" si="4276"/>
        <v>0</v>
      </c>
      <c r="ED922" s="100">
        <f t="shared" si="4276"/>
        <v>0</v>
      </c>
      <c r="EE922" s="100">
        <f t="shared" si="4276"/>
        <v>0</v>
      </c>
      <c r="EF922" s="100">
        <f t="shared" si="4276"/>
        <v>0</v>
      </c>
      <c r="EG922" s="100">
        <f t="shared" si="4276"/>
        <v>0</v>
      </c>
      <c r="EH922" s="100">
        <f t="shared" si="4276"/>
        <v>0</v>
      </c>
      <c r="EI922" s="100">
        <f t="shared" si="4276"/>
        <v>0</v>
      </c>
      <c r="EJ922" s="100">
        <f t="shared" si="4276"/>
        <v>0</v>
      </c>
      <c r="EK922" s="100">
        <f t="shared" si="4276"/>
        <v>0</v>
      </c>
      <c r="EL922" s="100">
        <f t="shared" si="4276"/>
        <v>0</v>
      </c>
      <c r="EM922" s="100">
        <f t="shared" si="4276"/>
        <v>0</v>
      </c>
      <c r="EN922" s="100">
        <f t="shared" si="4276"/>
        <v>0</v>
      </c>
      <c r="EO922" s="100">
        <f t="shared" si="4276"/>
        <v>0</v>
      </c>
      <c r="EP922" s="100">
        <f t="shared" si="4276"/>
        <v>0</v>
      </c>
      <c r="EQ922" s="100">
        <f t="shared" si="4276"/>
        <v>0</v>
      </c>
      <c r="ER922" s="100">
        <f t="shared" si="4276"/>
        <v>0</v>
      </c>
      <c r="ES922" s="100">
        <f t="shared" si="4276"/>
        <v>0</v>
      </c>
      <c r="ET922" s="100">
        <f t="shared" si="4276"/>
        <v>0</v>
      </c>
      <c r="EU922" s="100">
        <f t="shared" si="4276"/>
        <v>0</v>
      </c>
      <c r="EV922" s="100">
        <f t="shared" si="4276"/>
        <v>0</v>
      </c>
      <c r="EW922" s="100">
        <f t="shared" si="4276"/>
        <v>0</v>
      </c>
      <c r="EX922" s="100">
        <f t="shared" si="4276"/>
        <v>0</v>
      </c>
      <c r="EY922" s="100">
        <f t="shared" si="4276"/>
        <v>0</v>
      </c>
      <c r="EZ922" s="100">
        <f t="shared" si="4276"/>
        <v>0</v>
      </c>
      <c r="FA922" s="100">
        <f t="shared" si="4276"/>
        <v>0</v>
      </c>
      <c r="FB922" s="100">
        <f t="shared" si="4276"/>
        <v>0</v>
      </c>
      <c r="FC922" s="100">
        <f t="shared" si="4276"/>
        <v>0</v>
      </c>
      <c r="FD922" s="100">
        <f t="shared" si="4276"/>
        <v>0</v>
      </c>
      <c r="FE922" s="100">
        <f t="shared" si="4276"/>
        <v>0</v>
      </c>
      <c r="FF922" s="100">
        <f t="shared" si="4276"/>
        <v>0</v>
      </c>
      <c r="FG922" s="100">
        <f t="shared" si="4276"/>
        <v>0</v>
      </c>
      <c r="FH922" s="100">
        <f t="shared" si="4276"/>
        <v>0</v>
      </c>
      <c r="FI922" s="100">
        <f t="shared" si="4276"/>
        <v>0</v>
      </c>
      <c r="FJ922" s="100">
        <f t="shared" si="4276"/>
        <v>0</v>
      </c>
      <c r="FK922" s="100">
        <f t="shared" si="4276"/>
        <v>0</v>
      </c>
      <c r="FL922" s="100">
        <f t="shared" si="4276"/>
        <v>0</v>
      </c>
      <c r="FM922" s="100">
        <f t="shared" si="4276"/>
        <v>0</v>
      </c>
      <c r="FN922" s="100">
        <f t="shared" si="4276"/>
        <v>0</v>
      </c>
      <c r="FO922" s="100">
        <f t="shared" si="4276"/>
        <v>0</v>
      </c>
      <c r="FP922" s="100">
        <f t="shared" si="4276"/>
        <v>0</v>
      </c>
      <c r="FQ922" s="100">
        <f t="shared" si="4276"/>
        <v>0</v>
      </c>
      <c r="FR922" s="100">
        <f t="shared" si="4276"/>
        <v>0</v>
      </c>
      <c r="FS922" s="100">
        <f t="shared" si="4276"/>
        <v>0</v>
      </c>
      <c r="FT922" s="100">
        <f t="shared" ref="FT922:GZ922" si="4277">IF(FT$8="",0,IF(FT$1=1,SUMIFS(918:918,$1:$1,"&gt;="&amp;1,$1:$1,"&lt;="&amp;INT($T920/30))+($T920/30-INT($T920/30))*SUMIFS(918:918,$1:$1,INT($T920/30)+1),0)+($T920/30-INT($T920/30))*SUMIFS(918:918,$1:$1,FT$1+INT($T920/30)+1)+(INT($T920/30)+1-$T920/30)*SUMIFS(918:918,$1:$1,FT$1+INT($T920/30)))</f>
        <v>0</v>
      </c>
      <c r="FU922" s="100">
        <f t="shared" si="4277"/>
        <v>0</v>
      </c>
      <c r="FV922" s="100">
        <f t="shared" si="4277"/>
        <v>0</v>
      </c>
      <c r="FW922" s="100">
        <f t="shared" si="4277"/>
        <v>0</v>
      </c>
      <c r="FX922" s="100">
        <f t="shared" si="4277"/>
        <v>0</v>
      </c>
      <c r="FY922" s="100">
        <f t="shared" si="4277"/>
        <v>0</v>
      </c>
      <c r="FZ922" s="100">
        <f t="shared" si="4277"/>
        <v>0</v>
      </c>
      <c r="GA922" s="100">
        <f t="shared" si="4277"/>
        <v>0</v>
      </c>
      <c r="GB922" s="100">
        <f t="shared" si="4277"/>
        <v>0</v>
      </c>
      <c r="GC922" s="100">
        <f t="shared" si="4277"/>
        <v>0</v>
      </c>
      <c r="GD922" s="100">
        <f t="shared" si="4277"/>
        <v>0</v>
      </c>
      <c r="GE922" s="100">
        <f t="shared" si="4277"/>
        <v>0</v>
      </c>
      <c r="GF922" s="100">
        <f t="shared" si="4277"/>
        <v>0</v>
      </c>
      <c r="GG922" s="100">
        <f t="shared" si="4277"/>
        <v>0</v>
      </c>
      <c r="GH922" s="100">
        <f t="shared" si="4277"/>
        <v>0</v>
      </c>
      <c r="GI922" s="100">
        <f t="shared" si="4277"/>
        <v>0</v>
      </c>
      <c r="GJ922" s="100">
        <f t="shared" si="4277"/>
        <v>0</v>
      </c>
      <c r="GK922" s="100">
        <f t="shared" si="4277"/>
        <v>0</v>
      </c>
      <c r="GL922" s="100">
        <f t="shared" si="4277"/>
        <v>0</v>
      </c>
      <c r="GM922" s="100">
        <f t="shared" si="4277"/>
        <v>0</v>
      </c>
      <c r="GN922" s="100">
        <f t="shared" si="4277"/>
        <v>0</v>
      </c>
      <c r="GO922" s="100">
        <f t="shared" si="4277"/>
        <v>0</v>
      </c>
      <c r="GP922" s="100">
        <f t="shared" si="4277"/>
        <v>0</v>
      </c>
      <c r="GQ922" s="100">
        <f t="shared" si="4277"/>
        <v>0</v>
      </c>
      <c r="GR922" s="100">
        <f t="shared" si="4277"/>
        <v>0</v>
      </c>
      <c r="GS922" s="100">
        <f t="shared" si="4277"/>
        <v>0</v>
      </c>
      <c r="GT922" s="100">
        <f t="shared" si="4277"/>
        <v>0</v>
      </c>
      <c r="GU922" s="100">
        <f t="shared" si="4277"/>
        <v>0</v>
      </c>
      <c r="GV922" s="100">
        <f t="shared" si="4277"/>
        <v>0</v>
      </c>
      <c r="GW922" s="100">
        <f t="shared" si="4277"/>
        <v>0</v>
      </c>
      <c r="GX922" s="100">
        <f t="shared" si="4277"/>
        <v>0</v>
      </c>
      <c r="GY922" s="100">
        <f t="shared" si="4277"/>
        <v>0</v>
      </c>
      <c r="GZ922" s="100">
        <f t="shared" si="4277"/>
        <v>0</v>
      </c>
      <c r="HA922" s="3"/>
      <c r="HB922" s="3"/>
    </row>
    <row r="923" spans="1:210" ht="4.2" customHeight="1">
      <c r="A923" s="1"/>
      <c r="B923" s="1"/>
      <c r="C923" s="1"/>
      <c r="D923" s="1"/>
      <c r="E923" s="263"/>
      <c r="F923" s="48"/>
      <c r="G923" s="231"/>
      <c r="H923" s="1"/>
      <c r="I923" s="1"/>
      <c r="J923" s="1"/>
      <c r="K923" s="1"/>
      <c r="L923" s="1"/>
      <c r="M923" s="5"/>
      <c r="N923" s="1"/>
      <c r="O923" s="1"/>
      <c r="P923" s="5"/>
      <c r="Q923" s="1"/>
      <c r="R923" s="1"/>
      <c r="S923" s="5"/>
      <c r="T923" s="7"/>
      <c r="U923" s="24"/>
      <c r="V923" s="1"/>
      <c r="W923" s="12"/>
      <c r="X923" s="10"/>
      <c r="Y923" s="46"/>
      <c r="Z923" s="93"/>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4"/>
      <c r="BB923" s="94"/>
      <c r="BC923" s="94"/>
      <c r="BD923" s="94"/>
      <c r="BE923" s="94"/>
      <c r="BF923" s="94"/>
      <c r="BG923" s="94"/>
      <c r="BH923" s="94"/>
      <c r="BI923" s="94"/>
      <c r="BJ923" s="94"/>
      <c r="BK923" s="94"/>
      <c r="BL923" s="94"/>
      <c r="BM923" s="94"/>
      <c r="BN923" s="94"/>
      <c r="BO923" s="94"/>
      <c r="BP923" s="94"/>
      <c r="BQ923" s="94"/>
      <c r="BR923" s="94"/>
      <c r="BS923" s="94"/>
      <c r="BT923" s="94"/>
      <c r="BU923" s="94"/>
      <c r="BV923" s="94"/>
      <c r="BW923" s="94"/>
      <c r="BX923" s="94"/>
      <c r="BY923" s="94"/>
      <c r="BZ923" s="94"/>
      <c r="CA923" s="94"/>
      <c r="CB923" s="94"/>
      <c r="CC923" s="94"/>
      <c r="CD923" s="94"/>
      <c r="CE923" s="94"/>
      <c r="CF923" s="94"/>
      <c r="CG923" s="94"/>
      <c r="CH923" s="94"/>
      <c r="CI923" s="94"/>
      <c r="CJ923" s="94"/>
      <c r="CK923" s="94"/>
      <c r="CL923" s="94"/>
      <c r="CM923" s="94"/>
      <c r="CN923" s="94"/>
      <c r="CO923" s="94"/>
      <c r="CP923" s="94"/>
      <c r="CQ923" s="94"/>
      <c r="CR923" s="94"/>
      <c r="CS923" s="94"/>
      <c r="CT923" s="94"/>
      <c r="CU923" s="94"/>
      <c r="CV923" s="94"/>
      <c r="CW923" s="94"/>
      <c r="CX923" s="94"/>
      <c r="CY923" s="94"/>
      <c r="CZ923" s="94"/>
      <c r="DA923" s="94"/>
      <c r="DB923" s="94"/>
      <c r="DC923" s="94"/>
      <c r="DD923" s="94"/>
      <c r="DE923" s="94"/>
      <c r="DF923" s="94"/>
      <c r="DG923" s="94"/>
      <c r="DH923" s="94"/>
      <c r="DI923" s="94"/>
      <c r="DJ923" s="94"/>
      <c r="DK923" s="94"/>
      <c r="DL923" s="94"/>
      <c r="DM923" s="94"/>
      <c r="DN923" s="94"/>
      <c r="DO923" s="94"/>
      <c r="DP923" s="94"/>
      <c r="DQ923" s="94"/>
      <c r="DR923" s="94"/>
      <c r="DS923" s="94"/>
      <c r="DT923" s="94"/>
      <c r="DU923" s="94"/>
      <c r="DV923" s="94"/>
      <c r="DW923" s="94"/>
      <c r="DX923" s="94"/>
      <c r="DY923" s="94"/>
      <c r="DZ923" s="94"/>
      <c r="EA923" s="94"/>
      <c r="EB923" s="94"/>
      <c r="EC923" s="94"/>
      <c r="ED923" s="94"/>
      <c r="EE923" s="94"/>
      <c r="EF923" s="94"/>
      <c r="EG923" s="94"/>
      <c r="EH923" s="94"/>
      <c r="EI923" s="94"/>
      <c r="EJ923" s="94"/>
      <c r="EK923" s="94"/>
      <c r="EL923" s="94"/>
      <c r="EM923" s="94"/>
      <c r="EN923" s="94"/>
      <c r="EO923" s="94"/>
      <c r="EP923" s="94"/>
      <c r="EQ923" s="94"/>
      <c r="ER923" s="94"/>
      <c r="ES923" s="94"/>
      <c r="ET923" s="94"/>
      <c r="EU923" s="94"/>
      <c r="EV923" s="94"/>
      <c r="EW923" s="94"/>
      <c r="EX923" s="94"/>
      <c r="EY923" s="94"/>
      <c r="EZ923" s="94"/>
      <c r="FA923" s="94"/>
      <c r="FB923" s="94"/>
      <c r="FC923" s="94"/>
      <c r="FD923" s="94"/>
      <c r="FE923" s="94"/>
      <c r="FF923" s="94"/>
      <c r="FG923" s="94"/>
      <c r="FH923" s="94"/>
      <c r="FI923" s="94"/>
      <c r="FJ923" s="94"/>
      <c r="FK923" s="94"/>
      <c r="FL923" s="94"/>
      <c r="FM923" s="94"/>
      <c r="FN923" s="94"/>
      <c r="FO923" s="94"/>
      <c r="FP923" s="94"/>
      <c r="FQ923" s="94"/>
      <c r="FR923" s="94"/>
      <c r="FS923" s="94"/>
      <c r="FT923" s="94"/>
      <c r="FU923" s="94"/>
      <c r="FV923" s="94"/>
      <c r="FW923" s="94"/>
      <c r="FX923" s="94"/>
      <c r="FY923" s="94"/>
      <c r="FZ923" s="94"/>
      <c r="GA923" s="94"/>
      <c r="GB923" s="94"/>
      <c r="GC923" s="94"/>
      <c r="GD923" s="94"/>
      <c r="GE923" s="94"/>
      <c r="GF923" s="94"/>
      <c r="GG923" s="94"/>
      <c r="GH923" s="94"/>
      <c r="GI923" s="94"/>
      <c r="GJ923" s="94"/>
      <c r="GK923" s="94"/>
      <c r="GL923" s="94"/>
      <c r="GM923" s="94"/>
      <c r="GN923" s="94"/>
      <c r="GO923" s="94"/>
      <c r="GP923" s="94"/>
      <c r="GQ923" s="94"/>
      <c r="GR923" s="94"/>
      <c r="GS923" s="94"/>
      <c r="GT923" s="94"/>
      <c r="GU923" s="94"/>
      <c r="GV923" s="94"/>
      <c r="GW923" s="94"/>
      <c r="GX923" s="94"/>
      <c r="GY923" s="94"/>
      <c r="GZ923" s="94"/>
      <c r="HA923" s="1"/>
      <c r="HB923" s="1"/>
    </row>
    <row r="924" spans="1:210" s="239" customFormat="1" ht="10.199999999999999">
      <c r="A924" s="228"/>
      <c r="B924" s="245" t="s">
        <v>163</v>
      </c>
      <c r="C924" s="230"/>
      <c r="D924" s="229"/>
      <c r="E924" s="270"/>
      <c r="F924" s="116"/>
      <c r="G924" s="231"/>
      <c r="H924" s="228"/>
      <c r="I924" s="228" t="str">
        <f>$I$228</f>
        <v>Оборачиваемость кредиторской задолженности</v>
      </c>
      <c r="J924" s="228"/>
      <c r="K924" s="228"/>
      <c r="L924" s="228"/>
      <c r="M924" s="231"/>
      <c r="N924" s="228"/>
      <c r="O924" s="228"/>
      <c r="P924" s="231"/>
      <c r="Q924" s="228" t="s">
        <v>41</v>
      </c>
      <c r="R924" s="228"/>
      <c r="S924" s="231" t="s">
        <v>6</v>
      </c>
      <c r="T924" s="309"/>
      <c r="U924" s="228"/>
      <c r="V924" s="228"/>
      <c r="W924" s="235"/>
      <c r="X924" s="236"/>
      <c r="Y924" s="247"/>
      <c r="Z924" s="248"/>
      <c r="AA924" s="249"/>
      <c r="AB924" s="249"/>
      <c r="AC924" s="249"/>
      <c r="AD924" s="249"/>
      <c r="AE924" s="249"/>
      <c r="AF924" s="249"/>
      <c r="AG924" s="249"/>
      <c r="AH924" s="249"/>
      <c r="AI924" s="249"/>
      <c r="AJ924" s="249"/>
      <c r="AK924" s="249"/>
      <c r="AL924" s="249"/>
      <c r="AM924" s="249"/>
      <c r="AN924" s="249"/>
      <c r="AO924" s="249"/>
      <c r="AP924" s="249"/>
      <c r="AQ924" s="249"/>
      <c r="AR924" s="249"/>
      <c r="AS924" s="249"/>
      <c r="AT924" s="249"/>
      <c r="AU924" s="249"/>
      <c r="AV924" s="249"/>
      <c r="AW924" s="249"/>
      <c r="AX924" s="249"/>
      <c r="AY924" s="249"/>
      <c r="AZ924" s="249"/>
      <c r="BA924" s="249"/>
      <c r="BB924" s="249"/>
      <c r="BC924" s="249"/>
      <c r="BD924" s="249"/>
      <c r="BE924" s="249"/>
      <c r="BF924" s="249"/>
      <c r="BG924" s="249"/>
      <c r="BH924" s="249"/>
      <c r="BI924" s="249"/>
      <c r="BJ924" s="249"/>
      <c r="BK924" s="249"/>
      <c r="BL924" s="249"/>
      <c r="BM924" s="249"/>
      <c r="BN924" s="249"/>
      <c r="BO924" s="249"/>
      <c r="BP924" s="249"/>
      <c r="BQ924" s="249"/>
      <c r="BR924" s="249"/>
      <c r="BS924" s="249"/>
      <c r="BT924" s="249"/>
      <c r="BU924" s="249"/>
      <c r="BV924" s="249"/>
      <c r="BW924" s="249"/>
      <c r="BX924" s="249"/>
      <c r="BY924" s="249"/>
      <c r="BZ924" s="249"/>
      <c r="CA924" s="249"/>
      <c r="CB924" s="249"/>
      <c r="CC924" s="249"/>
      <c r="CD924" s="249"/>
      <c r="CE924" s="249"/>
      <c r="CF924" s="249"/>
      <c r="CG924" s="249"/>
      <c r="CH924" s="249"/>
      <c r="CI924" s="249"/>
      <c r="CJ924" s="249"/>
      <c r="CK924" s="249"/>
      <c r="CL924" s="249"/>
      <c r="CM924" s="249"/>
      <c r="CN924" s="249"/>
      <c r="CO924" s="249"/>
      <c r="CP924" s="249"/>
      <c r="CQ924" s="249"/>
      <c r="CR924" s="249"/>
      <c r="CS924" s="249"/>
      <c r="CT924" s="249"/>
      <c r="CU924" s="249"/>
      <c r="CV924" s="249"/>
      <c r="CW924" s="249"/>
      <c r="CX924" s="249"/>
      <c r="CY924" s="249"/>
      <c r="CZ924" s="249"/>
      <c r="DA924" s="249"/>
      <c r="DB924" s="249"/>
      <c r="DC924" s="249"/>
      <c r="DD924" s="249"/>
      <c r="DE924" s="249"/>
      <c r="DF924" s="249"/>
      <c r="DG924" s="249"/>
      <c r="DH924" s="249"/>
      <c r="DI924" s="249"/>
      <c r="DJ924" s="249"/>
      <c r="DK924" s="249"/>
      <c r="DL924" s="249"/>
      <c r="DM924" s="249"/>
      <c r="DN924" s="249"/>
      <c r="DO924" s="249"/>
      <c r="DP924" s="249"/>
      <c r="DQ924" s="249"/>
      <c r="DR924" s="249"/>
      <c r="DS924" s="249"/>
      <c r="DT924" s="249"/>
      <c r="DU924" s="249"/>
      <c r="DV924" s="249"/>
      <c r="DW924" s="249"/>
      <c r="DX924" s="249"/>
      <c r="DY924" s="249"/>
      <c r="DZ924" s="249"/>
      <c r="EA924" s="249"/>
      <c r="EB924" s="249"/>
      <c r="EC924" s="249"/>
      <c r="ED924" s="249"/>
      <c r="EE924" s="249"/>
      <c r="EF924" s="249"/>
      <c r="EG924" s="249"/>
      <c r="EH924" s="249"/>
      <c r="EI924" s="249"/>
      <c r="EJ924" s="249"/>
      <c r="EK924" s="249"/>
      <c r="EL924" s="249"/>
      <c r="EM924" s="249"/>
      <c r="EN924" s="249"/>
      <c r="EO924" s="249"/>
      <c r="EP924" s="249"/>
      <c r="EQ924" s="249"/>
      <c r="ER924" s="249"/>
      <c r="ES924" s="249"/>
      <c r="ET924" s="249"/>
      <c r="EU924" s="249"/>
      <c r="EV924" s="249"/>
      <c r="EW924" s="249"/>
      <c r="EX924" s="249"/>
      <c r="EY924" s="249"/>
      <c r="EZ924" s="249"/>
      <c r="FA924" s="249"/>
      <c r="FB924" s="249"/>
      <c r="FC924" s="249"/>
      <c r="FD924" s="249"/>
      <c r="FE924" s="249"/>
      <c r="FF924" s="249"/>
      <c r="FG924" s="249"/>
      <c r="FH924" s="249"/>
      <c r="FI924" s="249"/>
      <c r="FJ924" s="249"/>
      <c r="FK924" s="249"/>
      <c r="FL924" s="249"/>
      <c r="FM924" s="249"/>
      <c r="FN924" s="249"/>
      <c r="FO924" s="249"/>
      <c r="FP924" s="249"/>
      <c r="FQ924" s="249"/>
      <c r="FR924" s="249"/>
      <c r="FS924" s="249"/>
      <c r="FT924" s="249"/>
      <c r="FU924" s="249"/>
      <c r="FV924" s="249"/>
      <c r="FW924" s="249"/>
      <c r="FX924" s="249"/>
      <c r="FY924" s="249"/>
      <c r="FZ924" s="249"/>
      <c r="GA924" s="249"/>
      <c r="GB924" s="249"/>
      <c r="GC924" s="249"/>
      <c r="GD924" s="249"/>
      <c r="GE924" s="249"/>
      <c r="GF924" s="249"/>
      <c r="GG924" s="249"/>
      <c r="GH924" s="249"/>
      <c r="GI924" s="249"/>
      <c r="GJ924" s="249"/>
      <c r="GK924" s="249"/>
      <c r="GL924" s="249"/>
      <c r="GM924" s="249"/>
      <c r="GN924" s="249"/>
      <c r="GO924" s="249"/>
      <c r="GP924" s="249"/>
      <c r="GQ924" s="249"/>
      <c r="GR924" s="249"/>
      <c r="GS924" s="249"/>
      <c r="GT924" s="249"/>
      <c r="GU924" s="249"/>
      <c r="GV924" s="249"/>
      <c r="GW924" s="249"/>
      <c r="GX924" s="249"/>
      <c r="GY924" s="249"/>
      <c r="GZ924" s="249"/>
      <c r="HA924" s="228"/>
      <c r="HB924" s="228"/>
    </row>
    <row r="925" spans="1:210" ht="4.2" customHeight="1">
      <c r="A925" s="1"/>
      <c r="B925" s="1"/>
      <c r="C925" s="1"/>
      <c r="D925" s="1"/>
      <c r="E925" s="263"/>
      <c r="F925" s="48"/>
      <c r="G925" s="231"/>
      <c r="H925" s="1"/>
      <c r="I925" s="1"/>
      <c r="J925" s="1"/>
      <c r="K925" s="1"/>
      <c r="L925" s="1"/>
      <c r="M925" s="5"/>
      <c r="N925" s="1"/>
      <c r="O925" s="1"/>
      <c r="P925" s="5"/>
      <c r="Q925" s="1"/>
      <c r="R925" s="1"/>
      <c r="S925" s="5"/>
      <c r="T925" s="7"/>
      <c r="U925" s="24"/>
      <c r="V925" s="1"/>
      <c r="W925" s="12"/>
      <c r="X925" s="10"/>
      <c r="Y925" s="46"/>
      <c r="Z925" s="93"/>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4"/>
      <c r="BB925" s="94"/>
      <c r="BC925" s="94"/>
      <c r="BD925" s="94"/>
      <c r="BE925" s="94"/>
      <c r="BF925" s="94"/>
      <c r="BG925" s="94"/>
      <c r="BH925" s="94"/>
      <c r="BI925" s="94"/>
      <c r="BJ925" s="94"/>
      <c r="BK925" s="94"/>
      <c r="BL925" s="94"/>
      <c r="BM925" s="94"/>
      <c r="BN925" s="94"/>
      <c r="BO925" s="94"/>
      <c r="BP925" s="94"/>
      <c r="BQ925" s="94"/>
      <c r="BR925" s="94"/>
      <c r="BS925" s="94"/>
      <c r="BT925" s="94"/>
      <c r="BU925" s="94"/>
      <c r="BV925" s="94"/>
      <c r="BW925" s="94"/>
      <c r="BX925" s="94"/>
      <c r="BY925" s="94"/>
      <c r="BZ925" s="94"/>
      <c r="CA925" s="94"/>
      <c r="CB925" s="94"/>
      <c r="CC925" s="94"/>
      <c r="CD925" s="94"/>
      <c r="CE925" s="94"/>
      <c r="CF925" s="94"/>
      <c r="CG925" s="94"/>
      <c r="CH925" s="94"/>
      <c r="CI925" s="94"/>
      <c r="CJ925" s="94"/>
      <c r="CK925" s="94"/>
      <c r="CL925" s="94"/>
      <c r="CM925" s="94"/>
      <c r="CN925" s="94"/>
      <c r="CO925" s="94"/>
      <c r="CP925" s="94"/>
      <c r="CQ925" s="94"/>
      <c r="CR925" s="94"/>
      <c r="CS925" s="94"/>
      <c r="CT925" s="94"/>
      <c r="CU925" s="94"/>
      <c r="CV925" s="94"/>
      <c r="CW925" s="94"/>
      <c r="CX925" s="94"/>
      <c r="CY925" s="94"/>
      <c r="CZ925" s="94"/>
      <c r="DA925" s="94"/>
      <c r="DB925" s="94"/>
      <c r="DC925" s="94"/>
      <c r="DD925" s="94"/>
      <c r="DE925" s="94"/>
      <c r="DF925" s="94"/>
      <c r="DG925" s="94"/>
      <c r="DH925" s="94"/>
      <c r="DI925" s="94"/>
      <c r="DJ925" s="94"/>
      <c r="DK925" s="94"/>
      <c r="DL925" s="94"/>
      <c r="DM925" s="94"/>
      <c r="DN925" s="94"/>
      <c r="DO925" s="94"/>
      <c r="DP925" s="94"/>
      <c r="DQ925" s="94"/>
      <c r="DR925" s="94"/>
      <c r="DS925" s="94"/>
      <c r="DT925" s="94"/>
      <c r="DU925" s="94"/>
      <c r="DV925" s="94"/>
      <c r="DW925" s="94"/>
      <c r="DX925" s="94"/>
      <c r="DY925" s="94"/>
      <c r="DZ925" s="94"/>
      <c r="EA925" s="94"/>
      <c r="EB925" s="94"/>
      <c r="EC925" s="94"/>
      <c r="ED925" s="94"/>
      <c r="EE925" s="94"/>
      <c r="EF925" s="94"/>
      <c r="EG925" s="94"/>
      <c r="EH925" s="94"/>
      <c r="EI925" s="94"/>
      <c r="EJ925" s="94"/>
      <c r="EK925" s="94"/>
      <c r="EL925" s="94"/>
      <c r="EM925" s="94"/>
      <c r="EN925" s="94"/>
      <c r="EO925" s="94"/>
      <c r="EP925" s="94"/>
      <c r="EQ925" s="94"/>
      <c r="ER925" s="94"/>
      <c r="ES925" s="94"/>
      <c r="ET925" s="94"/>
      <c r="EU925" s="94"/>
      <c r="EV925" s="94"/>
      <c r="EW925" s="94"/>
      <c r="EX925" s="94"/>
      <c r="EY925" s="94"/>
      <c r="EZ925" s="94"/>
      <c r="FA925" s="94"/>
      <c r="FB925" s="94"/>
      <c r="FC925" s="94"/>
      <c r="FD925" s="94"/>
      <c r="FE925" s="94"/>
      <c r="FF925" s="94"/>
      <c r="FG925" s="94"/>
      <c r="FH925" s="94"/>
      <c r="FI925" s="94"/>
      <c r="FJ925" s="94"/>
      <c r="FK925" s="94"/>
      <c r="FL925" s="94"/>
      <c r="FM925" s="94"/>
      <c r="FN925" s="94"/>
      <c r="FO925" s="94"/>
      <c r="FP925" s="94"/>
      <c r="FQ925" s="94"/>
      <c r="FR925" s="94"/>
      <c r="FS925" s="94"/>
      <c r="FT925" s="94"/>
      <c r="FU925" s="94"/>
      <c r="FV925" s="94"/>
      <c r="FW925" s="94"/>
      <c r="FX925" s="94"/>
      <c r="FY925" s="94"/>
      <c r="FZ925" s="94"/>
      <c r="GA925" s="94"/>
      <c r="GB925" s="94"/>
      <c r="GC925" s="94"/>
      <c r="GD925" s="94"/>
      <c r="GE925" s="94"/>
      <c r="GF925" s="94"/>
      <c r="GG925" s="94"/>
      <c r="GH925" s="94"/>
      <c r="GI925" s="94"/>
      <c r="GJ925" s="94"/>
      <c r="GK925" s="94"/>
      <c r="GL925" s="94"/>
      <c r="GM925" s="94"/>
      <c r="GN925" s="94"/>
      <c r="GO925" s="94"/>
      <c r="GP925" s="94"/>
      <c r="GQ925" s="94"/>
      <c r="GR925" s="94"/>
      <c r="GS925" s="94"/>
      <c r="GT925" s="94"/>
      <c r="GU925" s="94"/>
      <c r="GV925" s="94"/>
      <c r="GW925" s="94"/>
      <c r="GX925" s="94"/>
      <c r="GY925" s="94"/>
      <c r="GZ925" s="94"/>
      <c r="HA925" s="1"/>
      <c r="HB925" s="1"/>
    </row>
    <row r="926" spans="1:210" s="4" customFormat="1">
      <c r="A926" s="3"/>
      <c r="B926" s="259" t="s">
        <v>160</v>
      </c>
      <c r="C926" s="3"/>
      <c r="D926" s="3"/>
      <c r="E926" s="9" t="s">
        <v>27</v>
      </c>
      <c r="F926" s="51"/>
      <c r="G926" s="232"/>
      <c r="H926" s="13" t="str">
        <f>B926&amp;N910</f>
        <v>Оплата - Общие коммунальные расходы</v>
      </c>
      <c r="I926" s="13"/>
      <c r="J926" s="3"/>
      <c r="K926" s="3"/>
      <c r="L926" s="3"/>
      <c r="M926" s="5"/>
      <c r="N926" s="36" t="str">
        <f>Главная!$Y$8</f>
        <v>итого</v>
      </c>
      <c r="O926" s="36"/>
      <c r="P926" s="5"/>
      <c r="Q926" s="36" t="s">
        <v>26</v>
      </c>
      <c r="R926" s="36"/>
      <c r="S926" s="36"/>
      <c r="T926" s="36"/>
      <c r="U926" s="36"/>
      <c r="V926" s="36"/>
      <c r="W926" s="38">
        <f>SUM($Y926:$HA926)</f>
        <v>0</v>
      </c>
      <c r="X926" s="38"/>
      <c r="Y926" s="46"/>
      <c r="Z926" s="99"/>
      <c r="AA926" s="100">
        <f t="shared" ref="AA926:BF926" si="4278">IF(AA$8="",0,IF(AA$1=1,SUMIFS(922:922,$1:$1,"&gt;="&amp;1,$1:$1,"&lt;="&amp;INT(-$T924/30))+(-$T924/30-INT(-$T924/30))*SUMIFS(922:922,$1:$1,INT(-$T924/30)+1),0)+(-$T924/30-INT(-$T924/30))*SUMIFS(922:922,$1:$1,AA$1+INT(-$T924/30)+1)+(INT(-$T924/30)+1+$T924/30)*SUMIFS(922:922,$1:$1,AA$1+INT(-$T924/30)))</f>
        <v>0</v>
      </c>
      <c r="AB926" s="100">
        <f t="shared" si="4278"/>
        <v>0</v>
      </c>
      <c r="AC926" s="100">
        <f t="shared" si="4278"/>
        <v>0</v>
      </c>
      <c r="AD926" s="100">
        <f t="shared" si="4278"/>
        <v>0</v>
      </c>
      <c r="AE926" s="100">
        <f t="shared" si="4278"/>
        <v>0</v>
      </c>
      <c r="AF926" s="100">
        <f t="shared" si="4278"/>
        <v>0</v>
      </c>
      <c r="AG926" s="100">
        <f t="shared" si="4278"/>
        <v>0</v>
      </c>
      <c r="AH926" s="100">
        <f t="shared" si="4278"/>
        <v>0</v>
      </c>
      <c r="AI926" s="100">
        <f t="shared" si="4278"/>
        <v>0</v>
      </c>
      <c r="AJ926" s="100">
        <f t="shared" si="4278"/>
        <v>0</v>
      </c>
      <c r="AK926" s="100">
        <f t="shared" si="4278"/>
        <v>0</v>
      </c>
      <c r="AL926" s="100">
        <f t="shared" si="4278"/>
        <v>0</v>
      </c>
      <c r="AM926" s="100">
        <f t="shared" si="4278"/>
        <v>0</v>
      </c>
      <c r="AN926" s="100">
        <f t="shared" si="4278"/>
        <v>0</v>
      </c>
      <c r="AO926" s="100">
        <f t="shared" si="4278"/>
        <v>0</v>
      </c>
      <c r="AP926" s="100">
        <f t="shared" si="4278"/>
        <v>0</v>
      </c>
      <c r="AQ926" s="100">
        <f t="shared" si="4278"/>
        <v>0</v>
      </c>
      <c r="AR926" s="100">
        <f t="shared" si="4278"/>
        <v>0</v>
      </c>
      <c r="AS926" s="100">
        <f t="shared" si="4278"/>
        <v>0</v>
      </c>
      <c r="AT926" s="100">
        <f t="shared" si="4278"/>
        <v>0</v>
      </c>
      <c r="AU926" s="100">
        <f t="shared" si="4278"/>
        <v>0</v>
      </c>
      <c r="AV926" s="100">
        <f t="shared" si="4278"/>
        <v>0</v>
      </c>
      <c r="AW926" s="100">
        <f t="shared" si="4278"/>
        <v>0</v>
      </c>
      <c r="AX926" s="100">
        <f t="shared" si="4278"/>
        <v>0</v>
      </c>
      <c r="AY926" s="100">
        <f t="shared" si="4278"/>
        <v>0</v>
      </c>
      <c r="AZ926" s="100">
        <f t="shared" si="4278"/>
        <v>0</v>
      </c>
      <c r="BA926" s="100">
        <f t="shared" si="4278"/>
        <v>0</v>
      </c>
      <c r="BB926" s="100">
        <f t="shared" si="4278"/>
        <v>0</v>
      </c>
      <c r="BC926" s="100">
        <f t="shared" si="4278"/>
        <v>0</v>
      </c>
      <c r="BD926" s="100">
        <f t="shared" si="4278"/>
        <v>0</v>
      </c>
      <c r="BE926" s="100">
        <f t="shared" si="4278"/>
        <v>0</v>
      </c>
      <c r="BF926" s="100">
        <f t="shared" si="4278"/>
        <v>0</v>
      </c>
      <c r="BG926" s="100">
        <f t="shared" ref="BG926:CL926" si="4279">IF(BG$8="",0,IF(BG$1=1,SUMIFS(922:922,$1:$1,"&gt;="&amp;1,$1:$1,"&lt;="&amp;INT(-$T924/30))+(-$T924/30-INT(-$T924/30))*SUMIFS(922:922,$1:$1,INT(-$T924/30)+1),0)+(-$T924/30-INT(-$T924/30))*SUMIFS(922:922,$1:$1,BG$1+INT(-$T924/30)+1)+(INT(-$T924/30)+1+$T924/30)*SUMIFS(922:922,$1:$1,BG$1+INT(-$T924/30)))</f>
        <v>0</v>
      </c>
      <c r="BH926" s="100">
        <f t="shared" si="4279"/>
        <v>0</v>
      </c>
      <c r="BI926" s="100">
        <f t="shared" si="4279"/>
        <v>0</v>
      </c>
      <c r="BJ926" s="100">
        <f t="shared" si="4279"/>
        <v>0</v>
      </c>
      <c r="BK926" s="100">
        <f t="shared" si="4279"/>
        <v>0</v>
      </c>
      <c r="BL926" s="100">
        <f t="shared" si="4279"/>
        <v>0</v>
      </c>
      <c r="BM926" s="100">
        <f t="shared" si="4279"/>
        <v>0</v>
      </c>
      <c r="BN926" s="100">
        <f t="shared" si="4279"/>
        <v>0</v>
      </c>
      <c r="BO926" s="100">
        <f t="shared" si="4279"/>
        <v>0</v>
      </c>
      <c r="BP926" s="100">
        <f t="shared" si="4279"/>
        <v>0</v>
      </c>
      <c r="BQ926" s="100">
        <f t="shared" si="4279"/>
        <v>0</v>
      </c>
      <c r="BR926" s="100">
        <f t="shared" si="4279"/>
        <v>0</v>
      </c>
      <c r="BS926" s="100">
        <f t="shared" si="4279"/>
        <v>0</v>
      </c>
      <c r="BT926" s="100">
        <f t="shared" si="4279"/>
        <v>0</v>
      </c>
      <c r="BU926" s="100">
        <f t="shared" si="4279"/>
        <v>0</v>
      </c>
      <c r="BV926" s="100">
        <f t="shared" si="4279"/>
        <v>0</v>
      </c>
      <c r="BW926" s="100">
        <f t="shared" si="4279"/>
        <v>0</v>
      </c>
      <c r="BX926" s="100">
        <f t="shared" si="4279"/>
        <v>0</v>
      </c>
      <c r="BY926" s="100">
        <f t="shared" si="4279"/>
        <v>0</v>
      </c>
      <c r="BZ926" s="100">
        <f t="shared" si="4279"/>
        <v>0</v>
      </c>
      <c r="CA926" s="100">
        <f t="shared" si="4279"/>
        <v>0</v>
      </c>
      <c r="CB926" s="100">
        <f t="shared" si="4279"/>
        <v>0</v>
      </c>
      <c r="CC926" s="100">
        <f t="shared" si="4279"/>
        <v>0</v>
      </c>
      <c r="CD926" s="100">
        <f t="shared" si="4279"/>
        <v>0</v>
      </c>
      <c r="CE926" s="100">
        <f t="shared" si="4279"/>
        <v>0</v>
      </c>
      <c r="CF926" s="100">
        <f t="shared" si="4279"/>
        <v>0</v>
      </c>
      <c r="CG926" s="100">
        <f t="shared" si="4279"/>
        <v>0</v>
      </c>
      <c r="CH926" s="100">
        <f t="shared" si="4279"/>
        <v>0</v>
      </c>
      <c r="CI926" s="100">
        <f t="shared" si="4279"/>
        <v>0</v>
      </c>
      <c r="CJ926" s="100">
        <f t="shared" si="4279"/>
        <v>0</v>
      </c>
      <c r="CK926" s="100">
        <f t="shared" si="4279"/>
        <v>0</v>
      </c>
      <c r="CL926" s="100">
        <f t="shared" si="4279"/>
        <v>0</v>
      </c>
      <c r="CM926" s="100">
        <f t="shared" ref="CM926:DG926" si="4280">IF(CM$8="",0,IF(CM$1=1,SUMIFS(922:922,$1:$1,"&gt;="&amp;1,$1:$1,"&lt;="&amp;INT(-$T924/30))+(-$T924/30-INT(-$T924/30))*SUMIFS(922:922,$1:$1,INT(-$T924/30)+1),0)+(-$T924/30-INT(-$T924/30))*SUMIFS(922:922,$1:$1,CM$1+INT(-$T924/30)+1)+(INT(-$T924/30)+1+$T924/30)*SUMIFS(922:922,$1:$1,CM$1+INT(-$T924/30)))</f>
        <v>0</v>
      </c>
      <c r="CN926" s="100">
        <f t="shared" si="4280"/>
        <v>0</v>
      </c>
      <c r="CO926" s="100">
        <f t="shared" si="4280"/>
        <v>0</v>
      </c>
      <c r="CP926" s="100">
        <f t="shared" si="4280"/>
        <v>0</v>
      </c>
      <c r="CQ926" s="100">
        <f t="shared" si="4280"/>
        <v>0</v>
      </c>
      <c r="CR926" s="100">
        <f t="shared" si="4280"/>
        <v>0</v>
      </c>
      <c r="CS926" s="100">
        <f t="shared" si="4280"/>
        <v>0</v>
      </c>
      <c r="CT926" s="100">
        <f t="shared" si="4280"/>
        <v>0</v>
      </c>
      <c r="CU926" s="100">
        <f t="shared" si="4280"/>
        <v>0</v>
      </c>
      <c r="CV926" s="100">
        <f t="shared" si="4280"/>
        <v>0</v>
      </c>
      <c r="CW926" s="100">
        <f t="shared" si="4280"/>
        <v>0</v>
      </c>
      <c r="CX926" s="100">
        <f t="shared" si="4280"/>
        <v>0</v>
      </c>
      <c r="CY926" s="100">
        <f t="shared" si="4280"/>
        <v>0</v>
      </c>
      <c r="CZ926" s="100">
        <f t="shared" si="4280"/>
        <v>0</v>
      </c>
      <c r="DA926" s="100">
        <f t="shared" si="4280"/>
        <v>0</v>
      </c>
      <c r="DB926" s="100">
        <f t="shared" si="4280"/>
        <v>0</v>
      </c>
      <c r="DC926" s="100">
        <f t="shared" si="4280"/>
        <v>0</v>
      </c>
      <c r="DD926" s="100">
        <f t="shared" si="4280"/>
        <v>0</v>
      </c>
      <c r="DE926" s="100">
        <f t="shared" si="4280"/>
        <v>0</v>
      </c>
      <c r="DF926" s="100">
        <f t="shared" si="4280"/>
        <v>0</v>
      </c>
      <c r="DG926" s="100">
        <f t="shared" si="4280"/>
        <v>0</v>
      </c>
      <c r="DH926" s="100">
        <f t="shared" ref="DH926:FS926" si="4281">IF(DH$8="",0,IF(DH$1=1,SUMIFS(922:922,$1:$1,"&gt;="&amp;1,$1:$1,"&lt;="&amp;INT(-$T924/30))+(-$T924/30-INT(-$T924/30))*SUMIFS(922:922,$1:$1,INT(-$T924/30)+1),0)+(-$T924/30-INT(-$T924/30))*SUMIFS(922:922,$1:$1,DH$1+INT(-$T924/30)+1)+(INT(-$T924/30)+1+$T924/30)*SUMIFS(922:922,$1:$1,DH$1+INT(-$T924/30)))</f>
        <v>0</v>
      </c>
      <c r="DI926" s="100">
        <f t="shared" si="4281"/>
        <v>0</v>
      </c>
      <c r="DJ926" s="100">
        <f t="shared" si="4281"/>
        <v>0</v>
      </c>
      <c r="DK926" s="100">
        <f t="shared" si="4281"/>
        <v>0</v>
      </c>
      <c r="DL926" s="100">
        <f t="shared" si="4281"/>
        <v>0</v>
      </c>
      <c r="DM926" s="100">
        <f t="shared" si="4281"/>
        <v>0</v>
      </c>
      <c r="DN926" s="100">
        <f t="shared" si="4281"/>
        <v>0</v>
      </c>
      <c r="DO926" s="100">
        <f t="shared" si="4281"/>
        <v>0</v>
      </c>
      <c r="DP926" s="100">
        <f t="shared" si="4281"/>
        <v>0</v>
      </c>
      <c r="DQ926" s="100">
        <f t="shared" si="4281"/>
        <v>0</v>
      </c>
      <c r="DR926" s="100">
        <f t="shared" si="4281"/>
        <v>0</v>
      </c>
      <c r="DS926" s="100">
        <f t="shared" si="4281"/>
        <v>0</v>
      </c>
      <c r="DT926" s="100">
        <f t="shared" si="4281"/>
        <v>0</v>
      </c>
      <c r="DU926" s="100">
        <f t="shared" si="4281"/>
        <v>0</v>
      </c>
      <c r="DV926" s="100">
        <f t="shared" si="4281"/>
        <v>0</v>
      </c>
      <c r="DW926" s="100">
        <f t="shared" si="4281"/>
        <v>0</v>
      </c>
      <c r="DX926" s="100">
        <f t="shared" si="4281"/>
        <v>0</v>
      </c>
      <c r="DY926" s="100">
        <f t="shared" si="4281"/>
        <v>0</v>
      </c>
      <c r="DZ926" s="100">
        <f t="shared" si="4281"/>
        <v>0</v>
      </c>
      <c r="EA926" s="100">
        <f t="shared" si="4281"/>
        <v>0</v>
      </c>
      <c r="EB926" s="100">
        <f t="shared" si="4281"/>
        <v>0</v>
      </c>
      <c r="EC926" s="100">
        <f t="shared" si="4281"/>
        <v>0</v>
      </c>
      <c r="ED926" s="100">
        <f t="shared" si="4281"/>
        <v>0</v>
      </c>
      <c r="EE926" s="100">
        <f t="shared" si="4281"/>
        <v>0</v>
      </c>
      <c r="EF926" s="100">
        <f t="shared" si="4281"/>
        <v>0</v>
      </c>
      <c r="EG926" s="100">
        <f t="shared" si="4281"/>
        <v>0</v>
      </c>
      <c r="EH926" s="100">
        <f t="shared" si="4281"/>
        <v>0</v>
      </c>
      <c r="EI926" s="100">
        <f t="shared" si="4281"/>
        <v>0</v>
      </c>
      <c r="EJ926" s="100">
        <f t="shared" si="4281"/>
        <v>0</v>
      </c>
      <c r="EK926" s="100">
        <f t="shared" si="4281"/>
        <v>0</v>
      </c>
      <c r="EL926" s="100">
        <f t="shared" si="4281"/>
        <v>0</v>
      </c>
      <c r="EM926" s="100">
        <f t="shared" si="4281"/>
        <v>0</v>
      </c>
      <c r="EN926" s="100">
        <f t="shared" si="4281"/>
        <v>0</v>
      </c>
      <c r="EO926" s="100">
        <f t="shared" si="4281"/>
        <v>0</v>
      </c>
      <c r="EP926" s="100">
        <f t="shared" si="4281"/>
        <v>0</v>
      </c>
      <c r="EQ926" s="100">
        <f t="shared" si="4281"/>
        <v>0</v>
      </c>
      <c r="ER926" s="100">
        <f t="shared" si="4281"/>
        <v>0</v>
      </c>
      <c r="ES926" s="100">
        <f t="shared" si="4281"/>
        <v>0</v>
      </c>
      <c r="ET926" s="100">
        <f t="shared" si="4281"/>
        <v>0</v>
      </c>
      <c r="EU926" s="100">
        <f t="shared" si="4281"/>
        <v>0</v>
      </c>
      <c r="EV926" s="100">
        <f t="shared" si="4281"/>
        <v>0</v>
      </c>
      <c r="EW926" s="100">
        <f t="shared" si="4281"/>
        <v>0</v>
      </c>
      <c r="EX926" s="100">
        <f t="shared" si="4281"/>
        <v>0</v>
      </c>
      <c r="EY926" s="100">
        <f t="shared" si="4281"/>
        <v>0</v>
      </c>
      <c r="EZ926" s="100">
        <f t="shared" si="4281"/>
        <v>0</v>
      </c>
      <c r="FA926" s="100">
        <f t="shared" si="4281"/>
        <v>0</v>
      </c>
      <c r="FB926" s="100">
        <f t="shared" si="4281"/>
        <v>0</v>
      </c>
      <c r="FC926" s="100">
        <f t="shared" si="4281"/>
        <v>0</v>
      </c>
      <c r="FD926" s="100">
        <f t="shared" si="4281"/>
        <v>0</v>
      </c>
      <c r="FE926" s="100">
        <f t="shared" si="4281"/>
        <v>0</v>
      </c>
      <c r="FF926" s="100">
        <f t="shared" si="4281"/>
        <v>0</v>
      </c>
      <c r="FG926" s="100">
        <f t="shared" si="4281"/>
        <v>0</v>
      </c>
      <c r="FH926" s="100">
        <f t="shared" si="4281"/>
        <v>0</v>
      </c>
      <c r="FI926" s="100">
        <f t="shared" si="4281"/>
        <v>0</v>
      </c>
      <c r="FJ926" s="100">
        <f t="shared" si="4281"/>
        <v>0</v>
      </c>
      <c r="FK926" s="100">
        <f t="shared" si="4281"/>
        <v>0</v>
      </c>
      <c r="FL926" s="100">
        <f t="shared" si="4281"/>
        <v>0</v>
      </c>
      <c r="FM926" s="100">
        <f t="shared" si="4281"/>
        <v>0</v>
      </c>
      <c r="FN926" s="100">
        <f t="shared" si="4281"/>
        <v>0</v>
      </c>
      <c r="FO926" s="100">
        <f t="shared" si="4281"/>
        <v>0</v>
      </c>
      <c r="FP926" s="100">
        <f t="shared" si="4281"/>
        <v>0</v>
      </c>
      <c r="FQ926" s="100">
        <f t="shared" si="4281"/>
        <v>0</v>
      </c>
      <c r="FR926" s="100">
        <f t="shared" si="4281"/>
        <v>0</v>
      </c>
      <c r="FS926" s="100">
        <f t="shared" si="4281"/>
        <v>0</v>
      </c>
      <c r="FT926" s="100">
        <f t="shared" ref="FT926:GZ926" si="4282">IF(FT$8="",0,IF(FT$1=1,SUMIFS(922:922,$1:$1,"&gt;="&amp;1,$1:$1,"&lt;="&amp;INT(-$T924/30))+(-$T924/30-INT(-$T924/30))*SUMIFS(922:922,$1:$1,INT(-$T924/30)+1),0)+(-$T924/30-INT(-$T924/30))*SUMIFS(922:922,$1:$1,FT$1+INT(-$T924/30)+1)+(INT(-$T924/30)+1+$T924/30)*SUMIFS(922:922,$1:$1,FT$1+INT(-$T924/30)))</f>
        <v>0</v>
      </c>
      <c r="FU926" s="100">
        <f t="shared" si="4282"/>
        <v>0</v>
      </c>
      <c r="FV926" s="100">
        <f t="shared" si="4282"/>
        <v>0</v>
      </c>
      <c r="FW926" s="100">
        <f t="shared" si="4282"/>
        <v>0</v>
      </c>
      <c r="FX926" s="100">
        <f t="shared" si="4282"/>
        <v>0</v>
      </c>
      <c r="FY926" s="100">
        <f t="shared" si="4282"/>
        <v>0</v>
      </c>
      <c r="FZ926" s="100">
        <f t="shared" si="4282"/>
        <v>0</v>
      </c>
      <c r="GA926" s="100">
        <f t="shared" si="4282"/>
        <v>0</v>
      </c>
      <c r="GB926" s="100">
        <f t="shared" si="4282"/>
        <v>0</v>
      </c>
      <c r="GC926" s="100">
        <f t="shared" si="4282"/>
        <v>0</v>
      </c>
      <c r="GD926" s="100">
        <f t="shared" si="4282"/>
        <v>0</v>
      </c>
      <c r="GE926" s="100">
        <f t="shared" si="4282"/>
        <v>0</v>
      </c>
      <c r="GF926" s="100">
        <f t="shared" si="4282"/>
        <v>0</v>
      </c>
      <c r="GG926" s="100">
        <f t="shared" si="4282"/>
        <v>0</v>
      </c>
      <c r="GH926" s="100">
        <f t="shared" si="4282"/>
        <v>0</v>
      </c>
      <c r="GI926" s="100">
        <f t="shared" si="4282"/>
        <v>0</v>
      </c>
      <c r="GJ926" s="100">
        <f t="shared" si="4282"/>
        <v>0</v>
      </c>
      <c r="GK926" s="100">
        <f t="shared" si="4282"/>
        <v>0</v>
      </c>
      <c r="GL926" s="100">
        <f t="shared" si="4282"/>
        <v>0</v>
      </c>
      <c r="GM926" s="100">
        <f t="shared" si="4282"/>
        <v>0</v>
      </c>
      <c r="GN926" s="100">
        <f t="shared" si="4282"/>
        <v>0</v>
      </c>
      <c r="GO926" s="100">
        <f t="shared" si="4282"/>
        <v>0</v>
      </c>
      <c r="GP926" s="100">
        <f t="shared" si="4282"/>
        <v>0</v>
      </c>
      <c r="GQ926" s="100">
        <f t="shared" si="4282"/>
        <v>0</v>
      </c>
      <c r="GR926" s="100">
        <f t="shared" si="4282"/>
        <v>0</v>
      </c>
      <c r="GS926" s="100">
        <f t="shared" si="4282"/>
        <v>0</v>
      </c>
      <c r="GT926" s="100">
        <f t="shared" si="4282"/>
        <v>0</v>
      </c>
      <c r="GU926" s="100">
        <f t="shared" si="4282"/>
        <v>0</v>
      </c>
      <c r="GV926" s="100">
        <f t="shared" si="4282"/>
        <v>0</v>
      </c>
      <c r="GW926" s="100">
        <f t="shared" si="4282"/>
        <v>0</v>
      </c>
      <c r="GX926" s="100">
        <f t="shared" si="4282"/>
        <v>0</v>
      </c>
      <c r="GY926" s="100">
        <f t="shared" si="4282"/>
        <v>0</v>
      </c>
      <c r="GZ926" s="100">
        <f t="shared" si="4282"/>
        <v>0</v>
      </c>
      <c r="HA926" s="3"/>
      <c r="HB926" s="3"/>
    </row>
    <row r="927" spans="1:210" ht="4.2" customHeight="1">
      <c r="A927" s="1"/>
      <c r="B927" s="1"/>
      <c r="C927" s="1"/>
      <c r="D927" s="1"/>
      <c r="E927" s="263"/>
      <c r="F927" s="48"/>
      <c r="G927" s="231"/>
      <c r="H927" s="1"/>
      <c r="I927" s="1"/>
      <c r="J927" s="1"/>
      <c r="K927" s="1"/>
      <c r="L927" s="1"/>
      <c r="M927" s="5"/>
      <c r="N927" s="1"/>
      <c r="O927" s="1"/>
      <c r="P927" s="5"/>
      <c r="Q927" s="1"/>
      <c r="R927" s="1"/>
      <c r="S927" s="5"/>
      <c r="T927" s="7"/>
      <c r="U927" s="24"/>
      <c r="V927" s="1"/>
      <c r="W927" s="12"/>
      <c r="X927" s="10"/>
      <c r="Y927" s="46"/>
      <c r="Z927" s="93"/>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4"/>
      <c r="BB927" s="94"/>
      <c r="BC927" s="94"/>
      <c r="BD927" s="94"/>
      <c r="BE927" s="94"/>
      <c r="BF927" s="94"/>
      <c r="BG927" s="94"/>
      <c r="BH927" s="94"/>
      <c r="BI927" s="94"/>
      <c r="BJ927" s="94"/>
      <c r="BK927" s="94"/>
      <c r="BL927" s="94"/>
      <c r="BM927" s="94"/>
      <c r="BN927" s="94"/>
      <c r="BO927" s="94"/>
      <c r="BP927" s="94"/>
      <c r="BQ927" s="94"/>
      <c r="BR927" s="94"/>
      <c r="BS927" s="94"/>
      <c r="BT927" s="94"/>
      <c r="BU927" s="94"/>
      <c r="BV927" s="94"/>
      <c r="BW927" s="94"/>
      <c r="BX927" s="94"/>
      <c r="BY927" s="94"/>
      <c r="BZ927" s="94"/>
      <c r="CA927" s="94"/>
      <c r="CB927" s="94"/>
      <c r="CC927" s="94"/>
      <c r="CD927" s="94"/>
      <c r="CE927" s="94"/>
      <c r="CF927" s="94"/>
      <c r="CG927" s="94"/>
      <c r="CH927" s="94"/>
      <c r="CI927" s="94"/>
      <c r="CJ927" s="94"/>
      <c r="CK927" s="94"/>
      <c r="CL927" s="94"/>
      <c r="CM927" s="94"/>
      <c r="CN927" s="94"/>
      <c r="CO927" s="94"/>
      <c r="CP927" s="94"/>
      <c r="CQ927" s="94"/>
      <c r="CR927" s="94"/>
      <c r="CS927" s="94"/>
      <c r="CT927" s="94"/>
      <c r="CU927" s="94"/>
      <c r="CV927" s="94"/>
      <c r="CW927" s="94"/>
      <c r="CX927" s="94"/>
      <c r="CY927" s="94"/>
      <c r="CZ927" s="94"/>
      <c r="DA927" s="94"/>
      <c r="DB927" s="94"/>
      <c r="DC927" s="94"/>
      <c r="DD927" s="94"/>
      <c r="DE927" s="94"/>
      <c r="DF927" s="94"/>
      <c r="DG927" s="94"/>
      <c r="DH927" s="94"/>
      <c r="DI927" s="94"/>
      <c r="DJ927" s="94"/>
      <c r="DK927" s="94"/>
      <c r="DL927" s="94"/>
      <c r="DM927" s="94"/>
      <c r="DN927" s="94"/>
      <c r="DO927" s="94"/>
      <c r="DP927" s="94"/>
      <c r="DQ927" s="94"/>
      <c r="DR927" s="94"/>
      <c r="DS927" s="94"/>
      <c r="DT927" s="94"/>
      <c r="DU927" s="94"/>
      <c r="DV927" s="94"/>
      <c r="DW927" s="94"/>
      <c r="DX927" s="94"/>
      <c r="DY927" s="94"/>
      <c r="DZ927" s="94"/>
      <c r="EA927" s="94"/>
      <c r="EB927" s="94"/>
      <c r="EC927" s="94"/>
      <c r="ED927" s="94"/>
      <c r="EE927" s="94"/>
      <c r="EF927" s="94"/>
      <c r="EG927" s="94"/>
      <c r="EH927" s="94"/>
      <c r="EI927" s="94"/>
      <c r="EJ927" s="94"/>
      <c r="EK927" s="94"/>
      <c r="EL927" s="94"/>
      <c r="EM927" s="94"/>
      <c r="EN927" s="94"/>
      <c r="EO927" s="94"/>
      <c r="EP927" s="94"/>
      <c r="EQ927" s="94"/>
      <c r="ER927" s="94"/>
      <c r="ES927" s="94"/>
      <c r="ET927" s="94"/>
      <c r="EU927" s="94"/>
      <c r="EV927" s="94"/>
      <c r="EW927" s="94"/>
      <c r="EX927" s="94"/>
      <c r="EY927" s="94"/>
      <c r="EZ927" s="94"/>
      <c r="FA927" s="94"/>
      <c r="FB927" s="94"/>
      <c r="FC927" s="94"/>
      <c r="FD927" s="94"/>
      <c r="FE927" s="94"/>
      <c r="FF927" s="94"/>
      <c r="FG927" s="94"/>
      <c r="FH927" s="94"/>
      <c r="FI927" s="94"/>
      <c r="FJ927" s="94"/>
      <c r="FK927" s="94"/>
      <c r="FL927" s="94"/>
      <c r="FM927" s="94"/>
      <c r="FN927" s="94"/>
      <c r="FO927" s="94"/>
      <c r="FP927" s="94"/>
      <c r="FQ927" s="94"/>
      <c r="FR927" s="94"/>
      <c r="FS927" s="94"/>
      <c r="FT927" s="94"/>
      <c r="FU927" s="94"/>
      <c r="FV927" s="94"/>
      <c r="FW927" s="94"/>
      <c r="FX927" s="94"/>
      <c r="FY927" s="94"/>
      <c r="FZ927" s="94"/>
      <c r="GA927" s="94"/>
      <c r="GB927" s="94"/>
      <c r="GC927" s="94"/>
      <c r="GD927" s="94"/>
      <c r="GE927" s="94"/>
      <c r="GF927" s="94"/>
      <c r="GG927" s="94"/>
      <c r="GH927" s="94"/>
      <c r="GI927" s="94"/>
      <c r="GJ927" s="94"/>
      <c r="GK927" s="94"/>
      <c r="GL927" s="94"/>
      <c r="GM927" s="94"/>
      <c r="GN927" s="94"/>
      <c r="GO927" s="94"/>
      <c r="GP927" s="94"/>
      <c r="GQ927" s="94"/>
      <c r="GR927" s="94"/>
      <c r="GS927" s="94"/>
      <c r="GT927" s="94"/>
      <c r="GU927" s="94"/>
      <c r="GV927" s="94"/>
      <c r="GW927" s="94"/>
      <c r="GX927" s="94"/>
      <c r="GY927" s="94"/>
      <c r="GZ927" s="94"/>
      <c r="HA927" s="1"/>
      <c r="HB927" s="1"/>
    </row>
    <row r="928" spans="1:210" ht="4.2" customHeight="1">
      <c r="A928" s="1"/>
      <c r="B928" s="1"/>
      <c r="C928" s="1"/>
      <c r="D928" s="1"/>
      <c r="E928" s="380"/>
      <c r="F928" s="380"/>
      <c r="G928" s="380"/>
      <c r="H928" s="380"/>
      <c r="I928" s="380"/>
      <c r="J928" s="380"/>
      <c r="K928" s="380"/>
      <c r="L928" s="380"/>
      <c r="M928" s="381"/>
      <c r="N928" s="380"/>
      <c r="O928" s="380"/>
      <c r="P928" s="381"/>
      <c r="Q928" s="380"/>
      <c r="R928" s="1"/>
      <c r="S928" s="5"/>
      <c r="T928" s="7"/>
      <c r="U928" s="24"/>
      <c r="V928" s="1"/>
      <c r="W928" s="382"/>
      <c r="X928" s="10"/>
      <c r="Y928" s="46"/>
      <c r="Z928" s="93"/>
      <c r="AA928" s="383"/>
      <c r="AB928" s="383"/>
      <c r="AC928" s="383"/>
      <c r="AD928" s="383"/>
      <c r="AE928" s="383"/>
      <c r="AF928" s="383"/>
      <c r="AG928" s="383"/>
      <c r="AH928" s="383"/>
      <c r="AI928" s="383"/>
      <c r="AJ928" s="383"/>
      <c r="AK928" s="383"/>
      <c r="AL928" s="383"/>
      <c r="AM928" s="383"/>
      <c r="AN928" s="383"/>
      <c r="AO928" s="383"/>
      <c r="AP928" s="383"/>
      <c r="AQ928" s="383"/>
      <c r="AR928" s="383"/>
      <c r="AS928" s="383"/>
      <c r="AT928" s="383"/>
      <c r="AU928" s="383"/>
      <c r="AV928" s="383"/>
      <c r="AW928" s="383"/>
      <c r="AX928" s="383"/>
      <c r="AY928" s="383"/>
      <c r="AZ928" s="383"/>
      <c r="BA928" s="383"/>
      <c r="BB928" s="383"/>
      <c r="BC928" s="383"/>
      <c r="BD928" s="383"/>
      <c r="BE928" s="383"/>
      <c r="BF928" s="383"/>
      <c r="BG928" s="383"/>
      <c r="BH928" s="383"/>
      <c r="BI928" s="383"/>
      <c r="BJ928" s="383"/>
      <c r="BK928" s="383"/>
      <c r="BL928" s="383"/>
      <c r="BM928" s="383"/>
      <c r="BN928" s="383"/>
      <c r="BO928" s="383"/>
      <c r="BP928" s="383"/>
      <c r="BQ928" s="383"/>
      <c r="BR928" s="383"/>
      <c r="BS928" s="383"/>
      <c r="BT928" s="383"/>
      <c r="BU928" s="383"/>
      <c r="BV928" s="383"/>
      <c r="BW928" s="383"/>
      <c r="BX928" s="383"/>
      <c r="BY928" s="383"/>
      <c r="BZ928" s="383"/>
      <c r="CA928" s="383"/>
      <c r="CB928" s="383"/>
      <c r="CC928" s="383"/>
      <c r="CD928" s="383"/>
      <c r="CE928" s="383"/>
      <c r="CF928" s="383"/>
      <c r="CG928" s="383"/>
      <c r="CH928" s="383"/>
      <c r="CI928" s="383"/>
      <c r="CJ928" s="383"/>
      <c r="CK928" s="383"/>
      <c r="CL928" s="383"/>
      <c r="CM928" s="383"/>
      <c r="CN928" s="383"/>
      <c r="CO928" s="383"/>
      <c r="CP928" s="383"/>
      <c r="CQ928" s="383"/>
      <c r="CR928" s="383"/>
      <c r="CS928" s="383"/>
      <c r="CT928" s="383"/>
      <c r="CU928" s="383"/>
      <c r="CV928" s="383"/>
      <c r="CW928" s="383"/>
      <c r="CX928" s="383"/>
      <c r="CY928" s="383"/>
      <c r="CZ928" s="383"/>
      <c r="DA928" s="383"/>
      <c r="DB928" s="383"/>
      <c r="DC928" s="383"/>
      <c r="DD928" s="383"/>
      <c r="DE928" s="383"/>
      <c r="DF928" s="383"/>
      <c r="DG928" s="383"/>
      <c r="DH928" s="383"/>
      <c r="DI928" s="383"/>
      <c r="DJ928" s="383"/>
      <c r="DK928" s="383"/>
      <c r="DL928" s="383"/>
      <c r="DM928" s="383"/>
      <c r="DN928" s="383"/>
      <c r="DO928" s="383"/>
      <c r="DP928" s="383"/>
      <c r="DQ928" s="383"/>
      <c r="DR928" s="383"/>
      <c r="DS928" s="383"/>
      <c r="DT928" s="383"/>
      <c r="DU928" s="383"/>
      <c r="DV928" s="383"/>
      <c r="DW928" s="383"/>
      <c r="DX928" s="383"/>
      <c r="DY928" s="383"/>
      <c r="DZ928" s="383"/>
      <c r="EA928" s="383"/>
      <c r="EB928" s="383"/>
      <c r="EC928" s="383"/>
      <c r="ED928" s="383"/>
      <c r="EE928" s="383"/>
      <c r="EF928" s="383"/>
      <c r="EG928" s="383"/>
      <c r="EH928" s="383"/>
      <c r="EI928" s="383"/>
      <c r="EJ928" s="383"/>
      <c r="EK928" s="383"/>
      <c r="EL928" s="383"/>
      <c r="EM928" s="383"/>
      <c r="EN928" s="383"/>
      <c r="EO928" s="383"/>
      <c r="EP928" s="383"/>
      <c r="EQ928" s="383"/>
      <c r="ER928" s="383"/>
      <c r="ES928" s="383"/>
      <c r="ET928" s="383"/>
      <c r="EU928" s="383"/>
      <c r="EV928" s="383"/>
      <c r="EW928" s="383"/>
      <c r="EX928" s="383"/>
      <c r="EY928" s="383"/>
      <c r="EZ928" s="383"/>
      <c r="FA928" s="383"/>
      <c r="FB928" s="383"/>
      <c r="FC928" s="383"/>
      <c r="FD928" s="383"/>
      <c r="FE928" s="383"/>
      <c r="FF928" s="383"/>
      <c r="FG928" s="383"/>
      <c r="FH928" s="383"/>
      <c r="FI928" s="383"/>
      <c r="FJ928" s="383"/>
      <c r="FK928" s="383"/>
      <c r="FL928" s="383"/>
      <c r="FM928" s="383"/>
      <c r="FN928" s="383"/>
      <c r="FO928" s="383"/>
      <c r="FP928" s="383"/>
      <c r="FQ928" s="383"/>
      <c r="FR928" s="383"/>
      <c r="FS928" s="383"/>
      <c r="FT928" s="383"/>
      <c r="FU928" s="383"/>
      <c r="FV928" s="383"/>
      <c r="FW928" s="383"/>
      <c r="FX928" s="383"/>
      <c r="FY928" s="383"/>
      <c r="FZ928" s="383"/>
      <c r="GA928" s="383"/>
      <c r="GB928" s="383"/>
      <c r="GC928" s="383"/>
      <c r="GD928" s="383"/>
      <c r="GE928" s="383"/>
      <c r="GF928" s="383"/>
      <c r="GG928" s="383"/>
      <c r="GH928" s="383"/>
      <c r="GI928" s="383"/>
      <c r="GJ928" s="383"/>
      <c r="GK928" s="383"/>
      <c r="GL928" s="383"/>
      <c r="GM928" s="383"/>
      <c r="GN928" s="383"/>
      <c r="GO928" s="383"/>
      <c r="GP928" s="383"/>
      <c r="GQ928" s="383"/>
      <c r="GR928" s="383"/>
      <c r="GS928" s="383"/>
      <c r="GT928" s="383"/>
      <c r="GU928" s="383"/>
      <c r="GV928" s="383"/>
      <c r="GW928" s="383"/>
      <c r="GX928" s="383"/>
      <c r="GY928" s="383"/>
      <c r="GZ928" s="383"/>
      <c r="HA928" s="1"/>
      <c r="HB928" s="1"/>
    </row>
    <row r="929" spans="1:210" ht="7.2" customHeight="1">
      <c r="A929" s="1"/>
      <c r="B929" s="1"/>
      <c r="C929" s="1"/>
      <c r="D929" s="1"/>
      <c r="E929" s="263"/>
      <c r="F929" s="48"/>
      <c r="G929" s="231"/>
      <c r="H929" s="1"/>
      <c r="I929" s="1"/>
      <c r="J929" s="1"/>
      <c r="K929" s="1"/>
      <c r="L929" s="1"/>
      <c r="M929" s="5"/>
      <c r="N929" s="1"/>
      <c r="O929" s="1"/>
      <c r="P929" s="5"/>
      <c r="Q929" s="1"/>
      <c r="R929" s="1"/>
      <c r="S929" s="5"/>
      <c r="T929" s="7"/>
      <c r="U929" s="24"/>
      <c r="V929" s="1"/>
      <c r="W929" s="12"/>
      <c r="X929" s="10"/>
      <c r="Y929" s="46"/>
      <c r="Z929" s="93"/>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4"/>
      <c r="BB929" s="94"/>
      <c r="BC929" s="94"/>
      <c r="BD929" s="94"/>
      <c r="BE929" s="94"/>
      <c r="BF929" s="94"/>
      <c r="BG929" s="94"/>
      <c r="BH929" s="94"/>
      <c r="BI929" s="94"/>
      <c r="BJ929" s="94"/>
      <c r="BK929" s="94"/>
      <c r="BL929" s="94"/>
      <c r="BM929" s="94"/>
      <c r="BN929" s="94"/>
      <c r="BO929" s="94"/>
      <c r="BP929" s="94"/>
      <c r="BQ929" s="94"/>
      <c r="BR929" s="94"/>
      <c r="BS929" s="94"/>
      <c r="BT929" s="94"/>
      <c r="BU929" s="94"/>
      <c r="BV929" s="94"/>
      <c r="BW929" s="94"/>
      <c r="BX929" s="94"/>
      <c r="BY929" s="94"/>
      <c r="BZ929" s="94"/>
      <c r="CA929" s="94"/>
      <c r="CB929" s="94"/>
      <c r="CC929" s="94"/>
      <c r="CD929" s="94"/>
      <c r="CE929" s="94"/>
      <c r="CF929" s="94"/>
      <c r="CG929" s="94"/>
      <c r="CH929" s="94"/>
      <c r="CI929" s="94"/>
      <c r="CJ929" s="94"/>
      <c r="CK929" s="94"/>
      <c r="CL929" s="94"/>
      <c r="CM929" s="94"/>
      <c r="CN929" s="94"/>
      <c r="CO929" s="94"/>
      <c r="CP929" s="94"/>
      <c r="CQ929" s="94"/>
      <c r="CR929" s="94"/>
      <c r="CS929" s="94"/>
      <c r="CT929" s="94"/>
      <c r="CU929" s="94"/>
      <c r="CV929" s="94"/>
      <c r="CW929" s="94"/>
      <c r="CX929" s="94"/>
      <c r="CY929" s="94"/>
      <c r="CZ929" s="94"/>
      <c r="DA929" s="94"/>
      <c r="DB929" s="94"/>
      <c r="DC929" s="94"/>
      <c r="DD929" s="94"/>
      <c r="DE929" s="94"/>
      <c r="DF929" s="94"/>
      <c r="DG929" s="94"/>
      <c r="DH929" s="94"/>
      <c r="DI929" s="94"/>
      <c r="DJ929" s="94"/>
      <c r="DK929" s="94"/>
      <c r="DL929" s="94"/>
      <c r="DM929" s="94"/>
      <c r="DN929" s="94"/>
      <c r="DO929" s="94"/>
      <c r="DP929" s="94"/>
      <c r="DQ929" s="94"/>
      <c r="DR929" s="94"/>
      <c r="DS929" s="94"/>
      <c r="DT929" s="94"/>
      <c r="DU929" s="94"/>
      <c r="DV929" s="94"/>
      <c r="DW929" s="94"/>
      <c r="DX929" s="94"/>
      <c r="DY929" s="94"/>
      <c r="DZ929" s="94"/>
      <c r="EA929" s="94"/>
      <c r="EB929" s="94"/>
      <c r="EC929" s="94"/>
      <c r="ED929" s="94"/>
      <c r="EE929" s="94"/>
      <c r="EF929" s="94"/>
      <c r="EG929" s="94"/>
      <c r="EH929" s="94"/>
      <c r="EI929" s="94"/>
      <c r="EJ929" s="94"/>
      <c r="EK929" s="94"/>
      <c r="EL929" s="94"/>
      <c r="EM929" s="94"/>
      <c r="EN929" s="94"/>
      <c r="EO929" s="94"/>
      <c r="EP929" s="94"/>
      <c r="EQ929" s="94"/>
      <c r="ER929" s="94"/>
      <c r="ES929" s="94"/>
      <c r="ET929" s="94"/>
      <c r="EU929" s="94"/>
      <c r="EV929" s="94"/>
      <c r="EW929" s="94"/>
      <c r="EX929" s="94"/>
      <c r="EY929" s="94"/>
      <c r="EZ929" s="94"/>
      <c r="FA929" s="94"/>
      <c r="FB929" s="94"/>
      <c r="FC929" s="94"/>
      <c r="FD929" s="94"/>
      <c r="FE929" s="94"/>
      <c r="FF929" s="94"/>
      <c r="FG929" s="94"/>
      <c r="FH929" s="94"/>
      <c r="FI929" s="94"/>
      <c r="FJ929" s="94"/>
      <c r="FK929" s="94"/>
      <c r="FL929" s="94"/>
      <c r="FM929" s="94"/>
      <c r="FN929" s="94"/>
      <c r="FO929" s="94"/>
      <c r="FP929" s="94"/>
      <c r="FQ929" s="94"/>
      <c r="FR929" s="94"/>
      <c r="FS929" s="94"/>
      <c r="FT929" s="94"/>
      <c r="FU929" s="94"/>
      <c r="FV929" s="94"/>
      <c r="FW929" s="94"/>
      <c r="FX929" s="94"/>
      <c r="FY929" s="94"/>
      <c r="FZ929" s="94"/>
      <c r="GA929" s="94"/>
      <c r="GB929" s="94"/>
      <c r="GC929" s="94"/>
      <c r="GD929" s="94"/>
      <c r="GE929" s="94"/>
      <c r="GF929" s="94"/>
      <c r="GG929" s="94"/>
      <c r="GH929" s="94"/>
      <c r="GI929" s="94"/>
      <c r="GJ929" s="94"/>
      <c r="GK929" s="94"/>
      <c r="GL929" s="94"/>
      <c r="GM929" s="94"/>
      <c r="GN929" s="94"/>
      <c r="GO929" s="94"/>
      <c r="GP929" s="94"/>
      <c r="GQ929" s="94"/>
      <c r="GR929" s="94"/>
      <c r="GS929" s="94"/>
      <c r="GT929" s="94"/>
      <c r="GU929" s="94"/>
      <c r="GV929" s="94"/>
      <c r="GW929" s="94"/>
      <c r="GX929" s="94"/>
      <c r="GY929" s="94"/>
      <c r="GZ929" s="94"/>
      <c r="HA929" s="1"/>
      <c r="HB929" s="1"/>
    </row>
    <row r="930" spans="1:210" ht="12.6" thickBot="1">
      <c r="A930" s="1"/>
      <c r="B930" s="244" t="s">
        <v>154</v>
      </c>
      <c r="C930" s="197"/>
      <c r="D930" s="196"/>
      <c r="E930" s="263"/>
      <c r="F930" s="48"/>
      <c r="G930" s="385"/>
      <c r="H930" s="386"/>
      <c r="I930" s="387" t="str">
        <f>$I$910</f>
        <v>общий пост. расход, укажите сумму в месяц с ндс</v>
      </c>
      <c r="J930" s="386"/>
      <c r="K930" s="386"/>
      <c r="L930" s="386"/>
      <c r="M930" s="600" t="s">
        <v>6</v>
      </c>
      <c r="N930" s="601" t="s">
        <v>430</v>
      </c>
      <c r="O930" s="1"/>
      <c r="P930" s="5"/>
      <c r="Q930" s="1" t="s">
        <v>26</v>
      </c>
      <c r="R930" s="1"/>
      <c r="S930" s="5" t="s">
        <v>6</v>
      </c>
      <c r="T930" s="202"/>
      <c r="U930" s="24"/>
      <c r="V930" s="1"/>
      <c r="W930" s="12"/>
      <c r="X930" s="10"/>
      <c r="Y930" s="46"/>
      <c r="Z930" s="93"/>
      <c r="AA930" s="577" t="str">
        <f>IF(AA932=1,"1-ый мес. расхода","")</f>
        <v/>
      </c>
      <c r="AB930" s="577" t="str">
        <f t="shared" ref="AB930:CM930" si="4283">IF(AB932=1,"1-ый мес. расхода","")</f>
        <v/>
      </c>
      <c r="AC930" s="577" t="str">
        <f t="shared" si="4283"/>
        <v/>
      </c>
      <c r="AD930" s="577" t="str">
        <f t="shared" si="4283"/>
        <v/>
      </c>
      <c r="AE930" s="577" t="str">
        <f t="shared" si="4283"/>
        <v/>
      </c>
      <c r="AF930" s="577" t="str">
        <f t="shared" si="4283"/>
        <v/>
      </c>
      <c r="AG930" s="577" t="str">
        <f t="shared" si="4283"/>
        <v/>
      </c>
      <c r="AH930" s="577" t="str">
        <f t="shared" si="4283"/>
        <v/>
      </c>
      <c r="AI930" s="577" t="str">
        <f t="shared" si="4283"/>
        <v/>
      </c>
      <c r="AJ930" s="577" t="str">
        <f t="shared" si="4283"/>
        <v/>
      </c>
      <c r="AK930" s="577" t="str">
        <f t="shared" si="4283"/>
        <v/>
      </c>
      <c r="AL930" s="577" t="str">
        <f t="shared" si="4283"/>
        <v/>
      </c>
      <c r="AM930" s="577" t="str">
        <f t="shared" si="4283"/>
        <v/>
      </c>
      <c r="AN930" s="577" t="str">
        <f t="shared" si="4283"/>
        <v/>
      </c>
      <c r="AO930" s="577" t="str">
        <f t="shared" si="4283"/>
        <v/>
      </c>
      <c r="AP930" s="577" t="str">
        <f t="shared" si="4283"/>
        <v/>
      </c>
      <c r="AQ930" s="577" t="str">
        <f t="shared" si="4283"/>
        <v/>
      </c>
      <c r="AR930" s="577" t="str">
        <f t="shared" si="4283"/>
        <v/>
      </c>
      <c r="AS930" s="577" t="str">
        <f t="shared" si="4283"/>
        <v/>
      </c>
      <c r="AT930" s="577" t="str">
        <f t="shared" si="4283"/>
        <v/>
      </c>
      <c r="AU930" s="577" t="str">
        <f t="shared" si="4283"/>
        <v/>
      </c>
      <c r="AV930" s="577" t="str">
        <f t="shared" si="4283"/>
        <v/>
      </c>
      <c r="AW930" s="577" t="str">
        <f t="shared" si="4283"/>
        <v/>
      </c>
      <c r="AX930" s="577" t="str">
        <f t="shared" si="4283"/>
        <v/>
      </c>
      <c r="AY930" s="577" t="str">
        <f t="shared" si="4283"/>
        <v/>
      </c>
      <c r="AZ930" s="577" t="str">
        <f t="shared" si="4283"/>
        <v/>
      </c>
      <c r="BA930" s="577" t="str">
        <f t="shared" si="4283"/>
        <v/>
      </c>
      <c r="BB930" s="577" t="str">
        <f t="shared" si="4283"/>
        <v/>
      </c>
      <c r="BC930" s="577" t="str">
        <f t="shared" si="4283"/>
        <v/>
      </c>
      <c r="BD930" s="577" t="str">
        <f t="shared" si="4283"/>
        <v/>
      </c>
      <c r="BE930" s="577" t="str">
        <f t="shared" si="4283"/>
        <v/>
      </c>
      <c r="BF930" s="577" t="str">
        <f t="shared" si="4283"/>
        <v/>
      </c>
      <c r="BG930" s="577" t="str">
        <f t="shared" si="4283"/>
        <v/>
      </c>
      <c r="BH930" s="577" t="str">
        <f t="shared" si="4283"/>
        <v/>
      </c>
      <c r="BI930" s="577" t="str">
        <f t="shared" si="4283"/>
        <v/>
      </c>
      <c r="BJ930" s="577" t="str">
        <f t="shared" si="4283"/>
        <v/>
      </c>
      <c r="BK930" s="577" t="str">
        <f t="shared" si="4283"/>
        <v/>
      </c>
      <c r="BL930" s="577" t="str">
        <f t="shared" si="4283"/>
        <v/>
      </c>
      <c r="BM930" s="577" t="str">
        <f t="shared" si="4283"/>
        <v/>
      </c>
      <c r="BN930" s="577" t="str">
        <f t="shared" si="4283"/>
        <v/>
      </c>
      <c r="BO930" s="577" t="str">
        <f t="shared" si="4283"/>
        <v/>
      </c>
      <c r="BP930" s="577" t="str">
        <f t="shared" si="4283"/>
        <v/>
      </c>
      <c r="BQ930" s="577" t="str">
        <f t="shared" si="4283"/>
        <v/>
      </c>
      <c r="BR930" s="577" t="str">
        <f t="shared" si="4283"/>
        <v/>
      </c>
      <c r="BS930" s="577" t="str">
        <f t="shared" si="4283"/>
        <v/>
      </c>
      <c r="BT930" s="577" t="str">
        <f t="shared" si="4283"/>
        <v/>
      </c>
      <c r="BU930" s="577" t="str">
        <f t="shared" si="4283"/>
        <v/>
      </c>
      <c r="BV930" s="577" t="str">
        <f t="shared" si="4283"/>
        <v/>
      </c>
      <c r="BW930" s="577" t="str">
        <f t="shared" si="4283"/>
        <v/>
      </c>
      <c r="BX930" s="577" t="str">
        <f t="shared" si="4283"/>
        <v/>
      </c>
      <c r="BY930" s="577" t="str">
        <f t="shared" si="4283"/>
        <v/>
      </c>
      <c r="BZ930" s="577" t="str">
        <f t="shared" si="4283"/>
        <v/>
      </c>
      <c r="CA930" s="577" t="str">
        <f t="shared" si="4283"/>
        <v/>
      </c>
      <c r="CB930" s="577" t="str">
        <f t="shared" si="4283"/>
        <v/>
      </c>
      <c r="CC930" s="577" t="str">
        <f t="shared" si="4283"/>
        <v/>
      </c>
      <c r="CD930" s="577" t="str">
        <f t="shared" si="4283"/>
        <v/>
      </c>
      <c r="CE930" s="577" t="str">
        <f t="shared" si="4283"/>
        <v/>
      </c>
      <c r="CF930" s="577" t="str">
        <f t="shared" si="4283"/>
        <v/>
      </c>
      <c r="CG930" s="577" t="str">
        <f t="shared" si="4283"/>
        <v/>
      </c>
      <c r="CH930" s="577" t="str">
        <f t="shared" si="4283"/>
        <v/>
      </c>
      <c r="CI930" s="577" t="str">
        <f t="shared" si="4283"/>
        <v/>
      </c>
      <c r="CJ930" s="577" t="str">
        <f t="shared" si="4283"/>
        <v/>
      </c>
      <c r="CK930" s="577" t="str">
        <f t="shared" si="4283"/>
        <v/>
      </c>
      <c r="CL930" s="577" t="str">
        <f t="shared" si="4283"/>
        <v/>
      </c>
      <c r="CM930" s="577" t="str">
        <f t="shared" si="4283"/>
        <v/>
      </c>
      <c r="CN930" s="577" t="str">
        <f t="shared" ref="CN930:DG930" si="4284">IF(CN932=1,"1-ый мес. расхода","")</f>
        <v/>
      </c>
      <c r="CO930" s="577" t="str">
        <f t="shared" si="4284"/>
        <v/>
      </c>
      <c r="CP930" s="577" t="str">
        <f t="shared" si="4284"/>
        <v/>
      </c>
      <c r="CQ930" s="577" t="str">
        <f t="shared" si="4284"/>
        <v/>
      </c>
      <c r="CR930" s="577" t="str">
        <f t="shared" si="4284"/>
        <v/>
      </c>
      <c r="CS930" s="577" t="str">
        <f t="shared" si="4284"/>
        <v/>
      </c>
      <c r="CT930" s="577" t="str">
        <f t="shared" si="4284"/>
        <v/>
      </c>
      <c r="CU930" s="577" t="str">
        <f t="shared" si="4284"/>
        <v/>
      </c>
      <c r="CV930" s="577" t="str">
        <f t="shared" si="4284"/>
        <v/>
      </c>
      <c r="CW930" s="577" t="str">
        <f t="shared" si="4284"/>
        <v/>
      </c>
      <c r="CX930" s="577" t="str">
        <f t="shared" si="4284"/>
        <v/>
      </c>
      <c r="CY930" s="577" t="str">
        <f t="shared" si="4284"/>
        <v/>
      </c>
      <c r="CZ930" s="577" t="str">
        <f t="shared" si="4284"/>
        <v/>
      </c>
      <c r="DA930" s="577" t="str">
        <f t="shared" si="4284"/>
        <v/>
      </c>
      <c r="DB930" s="577" t="str">
        <f t="shared" si="4284"/>
        <v/>
      </c>
      <c r="DC930" s="577" t="str">
        <f t="shared" si="4284"/>
        <v/>
      </c>
      <c r="DD930" s="577" t="str">
        <f t="shared" si="4284"/>
        <v/>
      </c>
      <c r="DE930" s="577" t="str">
        <f t="shared" si="4284"/>
        <v/>
      </c>
      <c r="DF930" s="577" t="str">
        <f t="shared" si="4284"/>
        <v/>
      </c>
      <c r="DG930" s="577" t="str">
        <f t="shared" si="4284"/>
        <v/>
      </c>
      <c r="DH930" s="577" t="str">
        <f t="shared" ref="DH930:FS930" si="4285">IF(DH932=1,"1-ый мес. расхода","")</f>
        <v/>
      </c>
      <c r="DI930" s="577" t="str">
        <f t="shared" si="4285"/>
        <v/>
      </c>
      <c r="DJ930" s="577" t="str">
        <f t="shared" si="4285"/>
        <v/>
      </c>
      <c r="DK930" s="577" t="str">
        <f t="shared" si="4285"/>
        <v/>
      </c>
      <c r="DL930" s="577" t="str">
        <f t="shared" si="4285"/>
        <v/>
      </c>
      <c r="DM930" s="577" t="str">
        <f t="shared" si="4285"/>
        <v/>
      </c>
      <c r="DN930" s="577" t="str">
        <f t="shared" si="4285"/>
        <v/>
      </c>
      <c r="DO930" s="577" t="str">
        <f t="shared" si="4285"/>
        <v/>
      </c>
      <c r="DP930" s="577" t="str">
        <f t="shared" si="4285"/>
        <v/>
      </c>
      <c r="DQ930" s="577" t="str">
        <f t="shared" si="4285"/>
        <v/>
      </c>
      <c r="DR930" s="577" t="str">
        <f t="shared" si="4285"/>
        <v/>
      </c>
      <c r="DS930" s="577" t="str">
        <f t="shared" si="4285"/>
        <v/>
      </c>
      <c r="DT930" s="577" t="str">
        <f t="shared" si="4285"/>
        <v/>
      </c>
      <c r="DU930" s="577" t="str">
        <f t="shared" si="4285"/>
        <v/>
      </c>
      <c r="DV930" s="577" t="str">
        <f t="shared" si="4285"/>
        <v/>
      </c>
      <c r="DW930" s="577" t="str">
        <f t="shared" si="4285"/>
        <v/>
      </c>
      <c r="DX930" s="577" t="str">
        <f t="shared" si="4285"/>
        <v/>
      </c>
      <c r="DY930" s="577" t="str">
        <f t="shared" si="4285"/>
        <v/>
      </c>
      <c r="DZ930" s="577" t="str">
        <f t="shared" si="4285"/>
        <v/>
      </c>
      <c r="EA930" s="577" t="str">
        <f t="shared" si="4285"/>
        <v/>
      </c>
      <c r="EB930" s="577" t="str">
        <f t="shared" si="4285"/>
        <v/>
      </c>
      <c r="EC930" s="577" t="str">
        <f t="shared" si="4285"/>
        <v/>
      </c>
      <c r="ED930" s="577" t="str">
        <f t="shared" si="4285"/>
        <v/>
      </c>
      <c r="EE930" s="577" t="str">
        <f t="shared" si="4285"/>
        <v/>
      </c>
      <c r="EF930" s="577" t="str">
        <f t="shared" si="4285"/>
        <v/>
      </c>
      <c r="EG930" s="577" t="str">
        <f t="shared" si="4285"/>
        <v/>
      </c>
      <c r="EH930" s="577" t="str">
        <f t="shared" si="4285"/>
        <v/>
      </c>
      <c r="EI930" s="577" t="str">
        <f t="shared" si="4285"/>
        <v/>
      </c>
      <c r="EJ930" s="577" t="str">
        <f t="shared" si="4285"/>
        <v/>
      </c>
      <c r="EK930" s="577" t="str">
        <f t="shared" si="4285"/>
        <v/>
      </c>
      <c r="EL930" s="577" t="str">
        <f t="shared" si="4285"/>
        <v/>
      </c>
      <c r="EM930" s="577" t="str">
        <f t="shared" si="4285"/>
        <v/>
      </c>
      <c r="EN930" s="577" t="str">
        <f t="shared" si="4285"/>
        <v/>
      </c>
      <c r="EO930" s="577" t="str">
        <f t="shared" si="4285"/>
        <v/>
      </c>
      <c r="EP930" s="577" t="str">
        <f t="shared" si="4285"/>
        <v/>
      </c>
      <c r="EQ930" s="577" t="str">
        <f t="shared" si="4285"/>
        <v/>
      </c>
      <c r="ER930" s="577" t="str">
        <f t="shared" si="4285"/>
        <v/>
      </c>
      <c r="ES930" s="577" t="str">
        <f t="shared" si="4285"/>
        <v/>
      </c>
      <c r="ET930" s="577" t="str">
        <f t="shared" si="4285"/>
        <v/>
      </c>
      <c r="EU930" s="577" t="str">
        <f t="shared" si="4285"/>
        <v/>
      </c>
      <c r="EV930" s="577" t="str">
        <f t="shared" si="4285"/>
        <v/>
      </c>
      <c r="EW930" s="577" t="str">
        <f t="shared" si="4285"/>
        <v/>
      </c>
      <c r="EX930" s="577" t="str">
        <f t="shared" si="4285"/>
        <v/>
      </c>
      <c r="EY930" s="577" t="str">
        <f t="shared" si="4285"/>
        <v/>
      </c>
      <c r="EZ930" s="577" t="str">
        <f t="shared" si="4285"/>
        <v/>
      </c>
      <c r="FA930" s="577" t="str">
        <f t="shared" si="4285"/>
        <v/>
      </c>
      <c r="FB930" s="577" t="str">
        <f t="shared" si="4285"/>
        <v/>
      </c>
      <c r="FC930" s="577" t="str">
        <f t="shared" si="4285"/>
        <v/>
      </c>
      <c r="FD930" s="577" t="str">
        <f t="shared" si="4285"/>
        <v/>
      </c>
      <c r="FE930" s="577" t="str">
        <f t="shared" si="4285"/>
        <v/>
      </c>
      <c r="FF930" s="577" t="str">
        <f t="shared" si="4285"/>
        <v/>
      </c>
      <c r="FG930" s="577" t="str">
        <f t="shared" si="4285"/>
        <v/>
      </c>
      <c r="FH930" s="577" t="str">
        <f t="shared" si="4285"/>
        <v/>
      </c>
      <c r="FI930" s="577" t="str">
        <f t="shared" si="4285"/>
        <v/>
      </c>
      <c r="FJ930" s="577" t="str">
        <f t="shared" si="4285"/>
        <v/>
      </c>
      <c r="FK930" s="577" t="str">
        <f t="shared" si="4285"/>
        <v/>
      </c>
      <c r="FL930" s="577" t="str">
        <f t="shared" si="4285"/>
        <v/>
      </c>
      <c r="FM930" s="577" t="str">
        <f t="shared" si="4285"/>
        <v/>
      </c>
      <c r="FN930" s="577" t="str">
        <f t="shared" si="4285"/>
        <v/>
      </c>
      <c r="FO930" s="577" t="str">
        <f t="shared" si="4285"/>
        <v/>
      </c>
      <c r="FP930" s="577" t="str">
        <f t="shared" si="4285"/>
        <v/>
      </c>
      <c r="FQ930" s="577" t="str">
        <f t="shared" si="4285"/>
        <v/>
      </c>
      <c r="FR930" s="577" t="str">
        <f t="shared" si="4285"/>
        <v/>
      </c>
      <c r="FS930" s="577" t="str">
        <f t="shared" si="4285"/>
        <v/>
      </c>
      <c r="FT930" s="577" t="str">
        <f t="shared" ref="FT930:GZ930" si="4286">IF(FT932=1,"1-ый мес. расхода","")</f>
        <v/>
      </c>
      <c r="FU930" s="577" t="str">
        <f t="shared" si="4286"/>
        <v/>
      </c>
      <c r="FV930" s="577" t="str">
        <f t="shared" si="4286"/>
        <v/>
      </c>
      <c r="FW930" s="577" t="str">
        <f t="shared" si="4286"/>
        <v/>
      </c>
      <c r="FX930" s="577" t="str">
        <f t="shared" si="4286"/>
        <v/>
      </c>
      <c r="FY930" s="577" t="str">
        <f t="shared" si="4286"/>
        <v/>
      </c>
      <c r="FZ930" s="577" t="str">
        <f t="shared" si="4286"/>
        <v/>
      </c>
      <c r="GA930" s="577" t="str">
        <f t="shared" si="4286"/>
        <v/>
      </c>
      <c r="GB930" s="577" t="str">
        <f t="shared" si="4286"/>
        <v/>
      </c>
      <c r="GC930" s="577" t="str">
        <f t="shared" si="4286"/>
        <v/>
      </c>
      <c r="GD930" s="577" t="str">
        <f t="shared" si="4286"/>
        <v/>
      </c>
      <c r="GE930" s="577" t="str">
        <f t="shared" si="4286"/>
        <v/>
      </c>
      <c r="GF930" s="577" t="str">
        <f t="shared" si="4286"/>
        <v/>
      </c>
      <c r="GG930" s="577" t="str">
        <f t="shared" si="4286"/>
        <v/>
      </c>
      <c r="GH930" s="577" t="str">
        <f t="shared" si="4286"/>
        <v/>
      </c>
      <c r="GI930" s="577" t="str">
        <f t="shared" si="4286"/>
        <v/>
      </c>
      <c r="GJ930" s="577" t="str">
        <f t="shared" si="4286"/>
        <v/>
      </c>
      <c r="GK930" s="577" t="str">
        <f t="shared" si="4286"/>
        <v/>
      </c>
      <c r="GL930" s="577" t="str">
        <f t="shared" si="4286"/>
        <v/>
      </c>
      <c r="GM930" s="577" t="str">
        <f t="shared" si="4286"/>
        <v/>
      </c>
      <c r="GN930" s="577" t="str">
        <f t="shared" si="4286"/>
        <v/>
      </c>
      <c r="GO930" s="577" t="str">
        <f t="shared" si="4286"/>
        <v/>
      </c>
      <c r="GP930" s="577" t="str">
        <f t="shared" si="4286"/>
        <v/>
      </c>
      <c r="GQ930" s="577" t="str">
        <f t="shared" si="4286"/>
        <v/>
      </c>
      <c r="GR930" s="577" t="str">
        <f t="shared" si="4286"/>
        <v/>
      </c>
      <c r="GS930" s="577" t="str">
        <f t="shared" si="4286"/>
        <v/>
      </c>
      <c r="GT930" s="577" t="str">
        <f t="shared" si="4286"/>
        <v/>
      </c>
      <c r="GU930" s="577" t="str">
        <f t="shared" si="4286"/>
        <v/>
      </c>
      <c r="GV930" s="577" t="str">
        <f t="shared" si="4286"/>
        <v/>
      </c>
      <c r="GW930" s="577" t="str">
        <f t="shared" si="4286"/>
        <v/>
      </c>
      <c r="GX930" s="577" t="str">
        <f t="shared" si="4286"/>
        <v/>
      </c>
      <c r="GY930" s="577" t="str">
        <f t="shared" si="4286"/>
        <v/>
      </c>
      <c r="GZ930" s="577" t="str">
        <f t="shared" si="4286"/>
        <v/>
      </c>
      <c r="HA930" s="1"/>
      <c r="HB930" s="1"/>
    </row>
    <row r="931" spans="1:210" ht="4.2" customHeight="1" thickTop="1">
      <c r="A931" s="1"/>
      <c r="B931" s="1"/>
      <c r="C931" s="1"/>
      <c r="D931" s="1"/>
      <c r="E931" s="263"/>
      <c r="F931" s="48"/>
      <c r="G931" s="384"/>
      <c r="H931" s="380"/>
      <c r="I931" s="380"/>
      <c r="J931" s="380"/>
      <c r="K931" s="380"/>
      <c r="L931" s="380"/>
      <c r="M931" s="381"/>
      <c r="N931" s="389"/>
      <c r="O931" s="1"/>
      <c r="P931" s="5"/>
      <c r="Q931" s="1"/>
      <c r="R931" s="1"/>
      <c r="S931" s="5"/>
      <c r="T931" s="7"/>
      <c r="U931" s="24"/>
      <c r="V931" s="1"/>
      <c r="W931" s="12"/>
      <c r="X931" s="10"/>
      <c r="Y931" s="46"/>
      <c r="Z931" s="93"/>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4"/>
      <c r="BB931" s="94"/>
      <c r="BC931" s="94"/>
      <c r="BD931" s="94"/>
      <c r="BE931" s="94"/>
      <c r="BF931" s="94"/>
      <c r="BG931" s="94"/>
      <c r="BH931" s="94"/>
      <c r="BI931" s="94"/>
      <c r="BJ931" s="94"/>
      <c r="BK931" s="94"/>
      <c r="BL931" s="94"/>
      <c r="BM931" s="94"/>
      <c r="BN931" s="94"/>
      <c r="BO931" s="94"/>
      <c r="BP931" s="94"/>
      <c r="BQ931" s="94"/>
      <c r="BR931" s="94"/>
      <c r="BS931" s="94"/>
      <c r="BT931" s="94"/>
      <c r="BU931" s="94"/>
      <c r="BV931" s="94"/>
      <c r="BW931" s="94"/>
      <c r="BX931" s="94"/>
      <c r="BY931" s="94"/>
      <c r="BZ931" s="94"/>
      <c r="CA931" s="94"/>
      <c r="CB931" s="94"/>
      <c r="CC931" s="94"/>
      <c r="CD931" s="94"/>
      <c r="CE931" s="94"/>
      <c r="CF931" s="94"/>
      <c r="CG931" s="94"/>
      <c r="CH931" s="94"/>
      <c r="CI931" s="94"/>
      <c r="CJ931" s="94"/>
      <c r="CK931" s="94"/>
      <c r="CL931" s="94"/>
      <c r="CM931" s="94"/>
      <c r="CN931" s="94"/>
      <c r="CO931" s="94"/>
      <c r="CP931" s="94"/>
      <c r="CQ931" s="94"/>
      <c r="CR931" s="94"/>
      <c r="CS931" s="94"/>
      <c r="CT931" s="94"/>
      <c r="CU931" s="94"/>
      <c r="CV931" s="94"/>
      <c r="CW931" s="94"/>
      <c r="CX931" s="94"/>
      <c r="CY931" s="94"/>
      <c r="CZ931" s="94"/>
      <c r="DA931" s="94"/>
      <c r="DB931" s="94"/>
      <c r="DC931" s="94"/>
      <c r="DD931" s="94"/>
      <c r="DE931" s="94"/>
      <c r="DF931" s="94"/>
      <c r="DG931" s="94"/>
      <c r="DH931" s="94"/>
      <c r="DI931" s="94"/>
      <c r="DJ931" s="94"/>
      <c r="DK931" s="94"/>
      <c r="DL931" s="94"/>
      <c r="DM931" s="94"/>
      <c r="DN931" s="94"/>
      <c r="DO931" s="94"/>
      <c r="DP931" s="94"/>
      <c r="DQ931" s="94"/>
      <c r="DR931" s="94"/>
      <c r="DS931" s="94"/>
      <c r="DT931" s="94"/>
      <c r="DU931" s="94"/>
      <c r="DV931" s="94"/>
      <c r="DW931" s="94"/>
      <c r="DX931" s="94"/>
      <c r="DY931" s="94"/>
      <c r="DZ931" s="94"/>
      <c r="EA931" s="94"/>
      <c r="EB931" s="94"/>
      <c r="EC931" s="94"/>
      <c r="ED931" s="94"/>
      <c r="EE931" s="94"/>
      <c r="EF931" s="94"/>
      <c r="EG931" s="94"/>
      <c r="EH931" s="94"/>
      <c r="EI931" s="94"/>
      <c r="EJ931" s="94"/>
      <c r="EK931" s="94"/>
      <c r="EL931" s="94"/>
      <c r="EM931" s="94"/>
      <c r="EN931" s="94"/>
      <c r="EO931" s="94"/>
      <c r="EP931" s="94"/>
      <c r="EQ931" s="94"/>
      <c r="ER931" s="94"/>
      <c r="ES931" s="94"/>
      <c r="ET931" s="94"/>
      <c r="EU931" s="94"/>
      <c r="EV931" s="94"/>
      <c r="EW931" s="94"/>
      <c r="EX931" s="94"/>
      <c r="EY931" s="94"/>
      <c r="EZ931" s="94"/>
      <c r="FA931" s="94"/>
      <c r="FB931" s="94"/>
      <c r="FC931" s="94"/>
      <c r="FD931" s="94"/>
      <c r="FE931" s="94"/>
      <c r="FF931" s="94"/>
      <c r="FG931" s="94"/>
      <c r="FH931" s="94"/>
      <c r="FI931" s="94"/>
      <c r="FJ931" s="94"/>
      <c r="FK931" s="94"/>
      <c r="FL931" s="94"/>
      <c r="FM931" s="94"/>
      <c r="FN931" s="94"/>
      <c r="FO931" s="94"/>
      <c r="FP931" s="94"/>
      <c r="FQ931" s="94"/>
      <c r="FR931" s="94"/>
      <c r="FS931" s="94"/>
      <c r="FT931" s="94"/>
      <c r="FU931" s="94"/>
      <c r="FV931" s="94"/>
      <c r="FW931" s="94"/>
      <c r="FX931" s="94"/>
      <c r="FY931" s="94"/>
      <c r="FZ931" s="94"/>
      <c r="GA931" s="94"/>
      <c r="GB931" s="94"/>
      <c r="GC931" s="94"/>
      <c r="GD931" s="94"/>
      <c r="GE931" s="94"/>
      <c r="GF931" s="94"/>
      <c r="GG931" s="94"/>
      <c r="GH931" s="94"/>
      <c r="GI931" s="94"/>
      <c r="GJ931" s="94"/>
      <c r="GK931" s="94"/>
      <c r="GL931" s="94"/>
      <c r="GM931" s="94"/>
      <c r="GN931" s="94"/>
      <c r="GO931" s="94"/>
      <c r="GP931" s="94"/>
      <c r="GQ931" s="94"/>
      <c r="GR931" s="94"/>
      <c r="GS931" s="94"/>
      <c r="GT931" s="94"/>
      <c r="GU931" s="94"/>
      <c r="GV931" s="94"/>
      <c r="GW931" s="94"/>
      <c r="GX931" s="94"/>
      <c r="GY931" s="94"/>
      <c r="GZ931" s="94"/>
      <c r="HA931" s="1"/>
      <c r="HB931" s="1"/>
    </row>
    <row r="932" spans="1:210" s="23" customFormat="1">
      <c r="A932" s="19"/>
      <c r="B932" s="5"/>
      <c r="C932" s="34" t="str">
        <f>$C$337</f>
        <v>месяц старта расхода</v>
      </c>
      <c r="D932" s="196"/>
      <c r="E932" s="269"/>
      <c r="F932" s="52"/>
      <c r="G932" s="232"/>
      <c r="H932" s="19"/>
      <c r="I932" s="19"/>
      <c r="J932" s="5" t="s">
        <v>6</v>
      </c>
      <c r="K932" s="575"/>
      <c r="L932" s="24" t="s">
        <v>7</v>
      </c>
      <c r="M932" s="20"/>
      <c r="N932" s="196" t="s">
        <v>170</v>
      </c>
      <c r="O932" s="19"/>
      <c r="P932" s="20"/>
      <c r="Q932" s="19" t="s">
        <v>12</v>
      </c>
      <c r="R932" s="19"/>
      <c r="S932" s="20" t="s">
        <v>6</v>
      </c>
      <c r="T932" s="204"/>
      <c r="U932" s="26" t="s">
        <v>7</v>
      </c>
      <c r="V932" s="19"/>
      <c r="W932" s="21"/>
      <c r="X932" s="22"/>
      <c r="Y932" s="47"/>
      <c r="Z932" s="96"/>
      <c r="AA932" s="578" t="str">
        <f>IF(AA934="","",IF(AND(Z934="",AA934&lt;&gt;""),1,Z932+1))</f>
        <v/>
      </c>
      <c r="AB932" s="578" t="str">
        <f t="shared" ref="AB932:CM932" si="4287">IF(AB934="","",IF(AND(AA934="",AB934&lt;&gt;""),1,AA932+1))</f>
        <v/>
      </c>
      <c r="AC932" s="578" t="str">
        <f t="shared" si="4287"/>
        <v/>
      </c>
      <c r="AD932" s="578" t="str">
        <f t="shared" si="4287"/>
        <v/>
      </c>
      <c r="AE932" s="578" t="str">
        <f t="shared" si="4287"/>
        <v/>
      </c>
      <c r="AF932" s="578" t="str">
        <f t="shared" si="4287"/>
        <v/>
      </c>
      <c r="AG932" s="578" t="str">
        <f t="shared" si="4287"/>
        <v/>
      </c>
      <c r="AH932" s="578" t="str">
        <f t="shared" si="4287"/>
        <v/>
      </c>
      <c r="AI932" s="578" t="str">
        <f t="shared" si="4287"/>
        <v/>
      </c>
      <c r="AJ932" s="578" t="str">
        <f t="shared" si="4287"/>
        <v/>
      </c>
      <c r="AK932" s="578" t="str">
        <f t="shared" si="4287"/>
        <v/>
      </c>
      <c r="AL932" s="578" t="str">
        <f t="shared" si="4287"/>
        <v/>
      </c>
      <c r="AM932" s="578" t="str">
        <f t="shared" si="4287"/>
        <v/>
      </c>
      <c r="AN932" s="578" t="str">
        <f t="shared" si="4287"/>
        <v/>
      </c>
      <c r="AO932" s="578" t="str">
        <f t="shared" si="4287"/>
        <v/>
      </c>
      <c r="AP932" s="578" t="str">
        <f t="shared" si="4287"/>
        <v/>
      </c>
      <c r="AQ932" s="578" t="str">
        <f t="shared" si="4287"/>
        <v/>
      </c>
      <c r="AR932" s="578" t="str">
        <f t="shared" si="4287"/>
        <v/>
      </c>
      <c r="AS932" s="578" t="str">
        <f t="shared" si="4287"/>
        <v/>
      </c>
      <c r="AT932" s="578" t="str">
        <f t="shared" si="4287"/>
        <v/>
      </c>
      <c r="AU932" s="578" t="str">
        <f t="shared" si="4287"/>
        <v/>
      </c>
      <c r="AV932" s="578" t="str">
        <f t="shared" si="4287"/>
        <v/>
      </c>
      <c r="AW932" s="578" t="str">
        <f t="shared" si="4287"/>
        <v/>
      </c>
      <c r="AX932" s="578" t="str">
        <f t="shared" si="4287"/>
        <v/>
      </c>
      <c r="AY932" s="578" t="str">
        <f t="shared" si="4287"/>
        <v/>
      </c>
      <c r="AZ932" s="578" t="str">
        <f t="shared" si="4287"/>
        <v/>
      </c>
      <c r="BA932" s="578" t="str">
        <f t="shared" si="4287"/>
        <v/>
      </c>
      <c r="BB932" s="578" t="str">
        <f t="shared" si="4287"/>
        <v/>
      </c>
      <c r="BC932" s="578" t="str">
        <f t="shared" si="4287"/>
        <v/>
      </c>
      <c r="BD932" s="578" t="str">
        <f t="shared" si="4287"/>
        <v/>
      </c>
      <c r="BE932" s="578" t="str">
        <f t="shared" si="4287"/>
        <v/>
      </c>
      <c r="BF932" s="578" t="str">
        <f t="shared" si="4287"/>
        <v/>
      </c>
      <c r="BG932" s="578" t="str">
        <f t="shared" si="4287"/>
        <v/>
      </c>
      <c r="BH932" s="578" t="str">
        <f t="shared" si="4287"/>
        <v/>
      </c>
      <c r="BI932" s="578" t="str">
        <f t="shared" si="4287"/>
        <v/>
      </c>
      <c r="BJ932" s="578" t="str">
        <f t="shared" si="4287"/>
        <v/>
      </c>
      <c r="BK932" s="578" t="str">
        <f t="shared" si="4287"/>
        <v/>
      </c>
      <c r="BL932" s="578" t="str">
        <f t="shared" si="4287"/>
        <v/>
      </c>
      <c r="BM932" s="578" t="str">
        <f t="shared" si="4287"/>
        <v/>
      </c>
      <c r="BN932" s="578" t="str">
        <f t="shared" si="4287"/>
        <v/>
      </c>
      <c r="BO932" s="578" t="str">
        <f t="shared" si="4287"/>
        <v/>
      </c>
      <c r="BP932" s="578" t="str">
        <f t="shared" si="4287"/>
        <v/>
      </c>
      <c r="BQ932" s="578" t="str">
        <f t="shared" si="4287"/>
        <v/>
      </c>
      <c r="BR932" s="578" t="str">
        <f t="shared" si="4287"/>
        <v/>
      </c>
      <c r="BS932" s="578" t="str">
        <f t="shared" si="4287"/>
        <v/>
      </c>
      <c r="BT932" s="578" t="str">
        <f t="shared" si="4287"/>
        <v/>
      </c>
      <c r="BU932" s="578" t="str">
        <f t="shared" si="4287"/>
        <v/>
      </c>
      <c r="BV932" s="578" t="str">
        <f t="shared" si="4287"/>
        <v/>
      </c>
      <c r="BW932" s="578" t="str">
        <f t="shared" si="4287"/>
        <v/>
      </c>
      <c r="BX932" s="578" t="str">
        <f t="shared" si="4287"/>
        <v/>
      </c>
      <c r="BY932" s="578" t="str">
        <f t="shared" si="4287"/>
        <v/>
      </c>
      <c r="BZ932" s="578" t="str">
        <f t="shared" si="4287"/>
        <v/>
      </c>
      <c r="CA932" s="578" t="str">
        <f t="shared" si="4287"/>
        <v/>
      </c>
      <c r="CB932" s="578" t="str">
        <f t="shared" si="4287"/>
        <v/>
      </c>
      <c r="CC932" s="578" t="str">
        <f t="shared" si="4287"/>
        <v/>
      </c>
      <c r="CD932" s="578" t="str">
        <f t="shared" si="4287"/>
        <v/>
      </c>
      <c r="CE932" s="578" t="str">
        <f t="shared" si="4287"/>
        <v/>
      </c>
      <c r="CF932" s="578" t="str">
        <f t="shared" si="4287"/>
        <v/>
      </c>
      <c r="CG932" s="578" t="str">
        <f t="shared" si="4287"/>
        <v/>
      </c>
      <c r="CH932" s="578" t="str">
        <f t="shared" si="4287"/>
        <v/>
      </c>
      <c r="CI932" s="578" t="str">
        <f t="shared" si="4287"/>
        <v/>
      </c>
      <c r="CJ932" s="578" t="str">
        <f t="shared" si="4287"/>
        <v/>
      </c>
      <c r="CK932" s="578" t="str">
        <f t="shared" si="4287"/>
        <v/>
      </c>
      <c r="CL932" s="578" t="str">
        <f t="shared" si="4287"/>
        <v/>
      </c>
      <c r="CM932" s="578" t="str">
        <f t="shared" si="4287"/>
        <v/>
      </c>
      <c r="CN932" s="578" t="str">
        <f t="shared" ref="CN932:DG932" si="4288">IF(CN934="","",IF(AND(CM934="",CN934&lt;&gt;""),1,CM932+1))</f>
        <v/>
      </c>
      <c r="CO932" s="578" t="str">
        <f t="shared" si="4288"/>
        <v/>
      </c>
      <c r="CP932" s="578" t="str">
        <f t="shared" si="4288"/>
        <v/>
      </c>
      <c r="CQ932" s="578" t="str">
        <f t="shared" si="4288"/>
        <v/>
      </c>
      <c r="CR932" s="578" t="str">
        <f t="shared" si="4288"/>
        <v/>
      </c>
      <c r="CS932" s="578" t="str">
        <f t="shared" si="4288"/>
        <v/>
      </c>
      <c r="CT932" s="578" t="str">
        <f t="shared" si="4288"/>
        <v/>
      </c>
      <c r="CU932" s="578" t="str">
        <f t="shared" si="4288"/>
        <v/>
      </c>
      <c r="CV932" s="578" t="str">
        <f t="shared" si="4288"/>
        <v/>
      </c>
      <c r="CW932" s="578" t="str">
        <f t="shared" si="4288"/>
        <v/>
      </c>
      <c r="CX932" s="578" t="str">
        <f t="shared" si="4288"/>
        <v/>
      </c>
      <c r="CY932" s="578" t="str">
        <f t="shared" si="4288"/>
        <v/>
      </c>
      <c r="CZ932" s="578" t="str">
        <f t="shared" si="4288"/>
        <v/>
      </c>
      <c r="DA932" s="578" t="str">
        <f t="shared" si="4288"/>
        <v/>
      </c>
      <c r="DB932" s="578" t="str">
        <f t="shared" si="4288"/>
        <v/>
      </c>
      <c r="DC932" s="578" t="str">
        <f t="shared" si="4288"/>
        <v/>
      </c>
      <c r="DD932" s="578" t="str">
        <f t="shared" si="4288"/>
        <v/>
      </c>
      <c r="DE932" s="578" t="str">
        <f t="shared" si="4288"/>
        <v/>
      </c>
      <c r="DF932" s="578" t="str">
        <f t="shared" si="4288"/>
        <v/>
      </c>
      <c r="DG932" s="578" t="str">
        <f t="shared" si="4288"/>
        <v/>
      </c>
      <c r="DH932" s="578" t="str">
        <f t="shared" ref="DH932" si="4289">IF(DH934="","",IF(AND(DG934="",DH934&lt;&gt;""),1,DG932+1))</f>
        <v/>
      </c>
      <c r="DI932" s="578" t="str">
        <f t="shared" ref="DI932" si="4290">IF(DI934="","",IF(AND(DH934="",DI934&lt;&gt;""),1,DH932+1))</f>
        <v/>
      </c>
      <c r="DJ932" s="578" t="str">
        <f t="shared" ref="DJ932" si="4291">IF(DJ934="","",IF(AND(DI934="",DJ934&lt;&gt;""),1,DI932+1))</f>
        <v/>
      </c>
      <c r="DK932" s="578" t="str">
        <f t="shared" ref="DK932" si="4292">IF(DK934="","",IF(AND(DJ934="",DK934&lt;&gt;""),1,DJ932+1))</f>
        <v/>
      </c>
      <c r="DL932" s="578" t="str">
        <f t="shared" ref="DL932" si="4293">IF(DL934="","",IF(AND(DK934="",DL934&lt;&gt;""),1,DK932+1))</f>
        <v/>
      </c>
      <c r="DM932" s="578" t="str">
        <f t="shared" ref="DM932" si="4294">IF(DM934="","",IF(AND(DL934="",DM934&lt;&gt;""),1,DL932+1))</f>
        <v/>
      </c>
      <c r="DN932" s="578" t="str">
        <f t="shared" ref="DN932" si="4295">IF(DN934="","",IF(AND(DM934="",DN934&lt;&gt;""),1,DM932+1))</f>
        <v/>
      </c>
      <c r="DO932" s="578" t="str">
        <f t="shared" ref="DO932" si="4296">IF(DO934="","",IF(AND(DN934="",DO934&lt;&gt;""),1,DN932+1))</f>
        <v/>
      </c>
      <c r="DP932" s="578" t="str">
        <f t="shared" ref="DP932" si="4297">IF(DP934="","",IF(AND(DO934="",DP934&lt;&gt;""),1,DO932+1))</f>
        <v/>
      </c>
      <c r="DQ932" s="578" t="str">
        <f t="shared" ref="DQ932" si="4298">IF(DQ934="","",IF(AND(DP934="",DQ934&lt;&gt;""),1,DP932+1))</f>
        <v/>
      </c>
      <c r="DR932" s="578" t="str">
        <f t="shared" ref="DR932" si="4299">IF(DR934="","",IF(AND(DQ934="",DR934&lt;&gt;""),1,DQ932+1))</f>
        <v/>
      </c>
      <c r="DS932" s="578" t="str">
        <f t="shared" ref="DS932" si="4300">IF(DS934="","",IF(AND(DR934="",DS934&lt;&gt;""),1,DR932+1))</f>
        <v/>
      </c>
      <c r="DT932" s="578" t="str">
        <f t="shared" ref="DT932" si="4301">IF(DT934="","",IF(AND(DS934="",DT934&lt;&gt;""),1,DS932+1))</f>
        <v/>
      </c>
      <c r="DU932" s="578" t="str">
        <f t="shared" ref="DU932" si="4302">IF(DU934="","",IF(AND(DT934="",DU934&lt;&gt;""),1,DT932+1))</f>
        <v/>
      </c>
      <c r="DV932" s="578" t="str">
        <f t="shared" ref="DV932" si="4303">IF(DV934="","",IF(AND(DU934="",DV934&lt;&gt;""),1,DU932+1))</f>
        <v/>
      </c>
      <c r="DW932" s="578" t="str">
        <f t="shared" ref="DW932" si="4304">IF(DW934="","",IF(AND(DV934="",DW934&lt;&gt;""),1,DV932+1))</f>
        <v/>
      </c>
      <c r="DX932" s="578" t="str">
        <f t="shared" ref="DX932" si="4305">IF(DX934="","",IF(AND(DW934="",DX934&lt;&gt;""),1,DW932+1))</f>
        <v/>
      </c>
      <c r="DY932" s="578" t="str">
        <f t="shared" ref="DY932" si="4306">IF(DY934="","",IF(AND(DX934="",DY934&lt;&gt;""),1,DX932+1))</f>
        <v/>
      </c>
      <c r="DZ932" s="578" t="str">
        <f t="shared" ref="DZ932" si="4307">IF(DZ934="","",IF(AND(DY934="",DZ934&lt;&gt;""),1,DY932+1))</f>
        <v/>
      </c>
      <c r="EA932" s="578" t="str">
        <f t="shared" ref="EA932" si="4308">IF(EA934="","",IF(AND(DZ934="",EA934&lt;&gt;""),1,DZ932+1))</f>
        <v/>
      </c>
      <c r="EB932" s="578" t="str">
        <f t="shared" ref="EB932" si="4309">IF(EB934="","",IF(AND(EA934="",EB934&lt;&gt;""),1,EA932+1))</f>
        <v/>
      </c>
      <c r="EC932" s="578" t="str">
        <f t="shared" ref="EC932" si="4310">IF(EC934="","",IF(AND(EB934="",EC934&lt;&gt;""),1,EB932+1))</f>
        <v/>
      </c>
      <c r="ED932" s="578" t="str">
        <f t="shared" ref="ED932" si="4311">IF(ED934="","",IF(AND(EC934="",ED934&lt;&gt;""),1,EC932+1))</f>
        <v/>
      </c>
      <c r="EE932" s="578" t="str">
        <f t="shared" ref="EE932" si="4312">IF(EE934="","",IF(AND(ED934="",EE934&lt;&gt;""),1,ED932+1))</f>
        <v/>
      </c>
      <c r="EF932" s="578" t="str">
        <f t="shared" ref="EF932" si="4313">IF(EF934="","",IF(AND(EE934="",EF934&lt;&gt;""),1,EE932+1))</f>
        <v/>
      </c>
      <c r="EG932" s="578" t="str">
        <f t="shared" ref="EG932" si="4314">IF(EG934="","",IF(AND(EF934="",EG934&lt;&gt;""),1,EF932+1))</f>
        <v/>
      </c>
      <c r="EH932" s="578" t="str">
        <f t="shared" ref="EH932" si="4315">IF(EH934="","",IF(AND(EG934="",EH934&lt;&gt;""),1,EG932+1))</f>
        <v/>
      </c>
      <c r="EI932" s="578" t="str">
        <f t="shared" ref="EI932" si="4316">IF(EI934="","",IF(AND(EH934="",EI934&lt;&gt;""),1,EH932+1))</f>
        <v/>
      </c>
      <c r="EJ932" s="578" t="str">
        <f t="shared" ref="EJ932" si="4317">IF(EJ934="","",IF(AND(EI934="",EJ934&lt;&gt;""),1,EI932+1))</f>
        <v/>
      </c>
      <c r="EK932" s="578" t="str">
        <f t="shared" ref="EK932" si="4318">IF(EK934="","",IF(AND(EJ934="",EK934&lt;&gt;""),1,EJ932+1))</f>
        <v/>
      </c>
      <c r="EL932" s="578" t="str">
        <f t="shared" ref="EL932" si="4319">IF(EL934="","",IF(AND(EK934="",EL934&lt;&gt;""),1,EK932+1))</f>
        <v/>
      </c>
      <c r="EM932" s="578" t="str">
        <f t="shared" ref="EM932" si="4320">IF(EM934="","",IF(AND(EL934="",EM934&lt;&gt;""),1,EL932+1))</f>
        <v/>
      </c>
      <c r="EN932" s="578" t="str">
        <f t="shared" ref="EN932" si="4321">IF(EN934="","",IF(AND(EM934="",EN934&lt;&gt;""),1,EM932+1))</f>
        <v/>
      </c>
      <c r="EO932" s="578" t="str">
        <f t="shared" ref="EO932" si="4322">IF(EO934="","",IF(AND(EN934="",EO934&lt;&gt;""),1,EN932+1))</f>
        <v/>
      </c>
      <c r="EP932" s="578" t="str">
        <f t="shared" ref="EP932" si="4323">IF(EP934="","",IF(AND(EO934="",EP934&lt;&gt;""),1,EO932+1))</f>
        <v/>
      </c>
      <c r="EQ932" s="578" t="str">
        <f t="shared" ref="EQ932" si="4324">IF(EQ934="","",IF(AND(EP934="",EQ934&lt;&gt;""),1,EP932+1))</f>
        <v/>
      </c>
      <c r="ER932" s="578" t="str">
        <f t="shared" ref="ER932" si="4325">IF(ER934="","",IF(AND(EQ934="",ER934&lt;&gt;""),1,EQ932+1))</f>
        <v/>
      </c>
      <c r="ES932" s="578" t="str">
        <f t="shared" ref="ES932" si="4326">IF(ES934="","",IF(AND(ER934="",ES934&lt;&gt;""),1,ER932+1))</f>
        <v/>
      </c>
      <c r="ET932" s="578" t="str">
        <f t="shared" ref="ET932" si="4327">IF(ET934="","",IF(AND(ES934="",ET934&lt;&gt;""),1,ES932+1))</f>
        <v/>
      </c>
      <c r="EU932" s="578" t="str">
        <f t="shared" ref="EU932" si="4328">IF(EU934="","",IF(AND(ET934="",EU934&lt;&gt;""),1,ET932+1))</f>
        <v/>
      </c>
      <c r="EV932" s="578" t="str">
        <f t="shared" ref="EV932" si="4329">IF(EV934="","",IF(AND(EU934="",EV934&lt;&gt;""),1,EU932+1))</f>
        <v/>
      </c>
      <c r="EW932" s="578" t="str">
        <f t="shared" ref="EW932" si="4330">IF(EW934="","",IF(AND(EV934="",EW934&lt;&gt;""),1,EV932+1))</f>
        <v/>
      </c>
      <c r="EX932" s="578" t="str">
        <f t="shared" ref="EX932" si="4331">IF(EX934="","",IF(AND(EW934="",EX934&lt;&gt;""),1,EW932+1))</f>
        <v/>
      </c>
      <c r="EY932" s="578" t="str">
        <f t="shared" ref="EY932" si="4332">IF(EY934="","",IF(AND(EX934="",EY934&lt;&gt;""),1,EX932+1))</f>
        <v/>
      </c>
      <c r="EZ932" s="578" t="str">
        <f t="shared" ref="EZ932" si="4333">IF(EZ934="","",IF(AND(EY934="",EZ934&lt;&gt;""),1,EY932+1))</f>
        <v/>
      </c>
      <c r="FA932" s="578" t="str">
        <f t="shared" ref="FA932" si="4334">IF(FA934="","",IF(AND(EZ934="",FA934&lt;&gt;""),1,EZ932+1))</f>
        <v/>
      </c>
      <c r="FB932" s="578" t="str">
        <f t="shared" ref="FB932" si="4335">IF(FB934="","",IF(AND(FA934="",FB934&lt;&gt;""),1,FA932+1))</f>
        <v/>
      </c>
      <c r="FC932" s="578" t="str">
        <f t="shared" ref="FC932" si="4336">IF(FC934="","",IF(AND(FB934="",FC934&lt;&gt;""),1,FB932+1))</f>
        <v/>
      </c>
      <c r="FD932" s="578" t="str">
        <f t="shared" ref="FD932" si="4337">IF(FD934="","",IF(AND(FC934="",FD934&lt;&gt;""),1,FC932+1))</f>
        <v/>
      </c>
      <c r="FE932" s="578" t="str">
        <f t="shared" ref="FE932" si="4338">IF(FE934="","",IF(AND(FD934="",FE934&lt;&gt;""),1,FD932+1))</f>
        <v/>
      </c>
      <c r="FF932" s="578" t="str">
        <f t="shared" ref="FF932" si="4339">IF(FF934="","",IF(AND(FE934="",FF934&lt;&gt;""),1,FE932+1))</f>
        <v/>
      </c>
      <c r="FG932" s="578" t="str">
        <f t="shared" ref="FG932" si="4340">IF(FG934="","",IF(AND(FF934="",FG934&lt;&gt;""),1,FF932+1))</f>
        <v/>
      </c>
      <c r="FH932" s="578" t="str">
        <f t="shared" ref="FH932" si="4341">IF(FH934="","",IF(AND(FG934="",FH934&lt;&gt;""),1,FG932+1))</f>
        <v/>
      </c>
      <c r="FI932" s="578" t="str">
        <f t="shared" ref="FI932" si="4342">IF(FI934="","",IF(AND(FH934="",FI934&lt;&gt;""),1,FH932+1))</f>
        <v/>
      </c>
      <c r="FJ932" s="578" t="str">
        <f t="shared" ref="FJ932" si="4343">IF(FJ934="","",IF(AND(FI934="",FJ934&lt;&gt;""),1,FI932+1))</f>
        <v/>
      </c>
      <c r="FK932" s="578" t="str">
        <f t="shared" ref="FK932" si="4344">IF(FK934="","",IF(AND(FJ934="",FK934&lt;&gt;""),1,FJ932+1))</f>
        <v/>
      </c>
      <c r="FL932" s="578" t="str">
        <f t="shared" ref="FL932" si="4345">IF(FL934="","",IF(AND(FK934="",FL934&lt;&gt;""),1,FK932+1))</f>
        <v/>
      </c>
      <c r="FM932" s="578" t="str">
        <f t="shared" ref="FM932" si="4346">IF(FM934="","",IF(AND(FL934="",FM934&lt;&gt;""),1,FL932+1))</f>
        <v/>
      </c>
      <c r="FN932" s="578" t="str">
        <f t="shared" ref="FN932" si="4347">IF(FN934="","",IF(AND(FM934="",FN934&lt;&gt;""),1,FM932+1))</f>
        <v/>
      </c>
      <c r="FO932" s="578" t="str">
        <f t="shared" ref="FO932" si="4348">IF(FO934="","",IF(AND(FN934="",FO934&lt;&gt;""),1,FN932+1))</f>
        <v/>
      </c>
      <c r="FP932" s="578" t="str">
        <f t="shared" ref="FP932" si="4349">IF(FP934="","",IF(AND(FO934="",FP934&lt;&gt;""),1,FO932+1))</f>
        <v/>
      </c>
      <c r="FQ932" s="578" t="str">
        <f t="shared" ref="FQ932" si="4350">IF(FQ934="","",IF(AND(FP934="",FQ934&lt;&gt;""),1,FP932+1))</f>
        <v/>
      </c>
      <c r="FR932" s="578" t="str">
        <f t="shared" ref="FR932" si="4351">IF(FR934="","",IF(AND(FQ934="",FR934&lt;&gt;""),1,FQ932+1))</f>
        <v/>
      </c>
      <c r="FS932" s="578" t="str">
        <f t="shared" ref="FS932" si="4352">IF(FS934="","",IF(AND(FR934="",FS934&lt;&gt;""),1,FR932+1))</f>
        <v/>
      </c>
      <c r="FT932" s="578" t="str">
        <f t="shared" ref="FT932" si="4353">IF(FT934="","",IF(AND(FS934="",FT934&lt;&gt;""),1,FS932+1))</f>
        <v/>
      </c>
      <c r="FU932" s="578" t="str">
        <f t="shared" ref="FU932" si="4354">IF(FU934="","",IF(AND(FT934="",FU934&lt;&gt;""),1,FT932+1))</f>
        <v/>
      </c>
      <c r="FV932" s="578" t="str">
        <f t="shared" ref="FV932" si="4355">IF(FV934="","",IF(AND(FU934="",FV934&lt;&gt;""),1,FU932+1))</f>
        <v/>
      </c>
      <c r="FW932" s="578" t="str">
        <f t="shared" ref="FW932" si="4356">IF(FW934="","",IF(AND(FV934="",FW934&lt;&gt;""),1,FV932+1))</f>
        <v/>
      </c>
      <c r="FX932" s="578" t="str">
        <f t="shared" ref="FX932" si="4357">IF(FX934="","",IF(AND(FW934="",FX934&lt;&gt;""),1,FW932+1))</f>
        <v/>
      </c>
      <c r="FY932" s="578" t="str">
        <f t="shared" ref="FY932" si="4358">IF(FY934="","",IF(AND(FX934="",FY934&lt;&gt;""),1,FX932+1))</f>
        <v/>
      </c>
      <c r="FZ932" s="578" t="str">
        <f t="shared" ref="FZ932" si="4359">IF(FZ934="","",IF(AND(FY934="",FZ934&lt;&gt;""),1,FY932+1))</f>
        <v/>
      </c>
      <c r="GA932" s="578" t="str">
        <f t="shared" ref="GA932" si="4360">IF(GA934="","",IF(AND(FZ934="",GA934&lt;&gt;""),1,FZ932+1))</f>
        <v/>
      </c>
      <c r="GB932" s="578" t="str">
        <f t="shared" ref="GB932" si="4361">IF(GB934="","",IF(AND(GA934="",GB934&lt;&gt;""),1,GA932+1))</f>
        <v/>
      </c>
      <c r="GC932" s="578" t="str">
        <f t="shared" ref="GC932" si="4362">IF(GC934="","",IF(AND(GB934="",GC934&lt;&gt;""),1,GB932+1))</f>
        <v/>
      </c>
      <c r="GD932" s="578" t="str">
        <f t="shared" ref="GD932" si="4363">IF(GD934="","",IF(AND(GC934="",GD934&lt;&gt;""),1,GC932+1))</f>
        <v/>
      </c>
      <c r="GE932" s="578" t="str">
        <f t="shared" ref="GE932" si="4364">IF(GE934="","",IF(AND(GD934="",GE934&lt;&gt;""),1,GD932+1))</f>
        <v/>
      </c>
      <c r="GF932" s="578" t="str">
        <f t="shared" ref="GF932" si="4365">IF(GF934="","",IF(AND(GE934="",GF934&lt;&gt;""),1,GE932+1))</f>
        <v/>
      </c>
      <c r="GG932" s="578" t="str">
        <f t="shared" ref="GG932" si="4366">IF(GG934="","",IF(AND(GF934="",GG934&lt;&gt;""),1,GF932+1))</f>
        <v/>
      </c>
      <c r="GH932" s="578" t="str">
        <f t="shared" ref="GH932" si="4367">IF(GH934="","",IF(AND(GG934="",GH934&lt;&gt;""),1,GG932+1))</f>
        <v/>
      </c>
      <c r="GI932" s="578" t="str">
        <f t="shared" ref="GI932" si="4368">IF(GI934="","",IF(AND(GH934="",GI934&lt;&gt;""),1,GH932+1))</f>
        <v/>
      </c>
      <c r="GJ932" s="578" t="str">
        <f t="shared" ref="GJ932" si="4369">IF(GJ934="","",IF(AND(GI934="",GJ934&lt;&gt;""),1,GI932+1))</f>
        <v/>
      </c>
      <c r="GK932" s="578" t="str">
        <f t="shared" ref="GK932" si="4370">IF(GK934="","",IF(AND(GJ934="",GK934&lt;&gt;""),1,GJ932+1))</f>
        <v/>
      </c>
      <c r="GL932" s="578" t="str">
        <f t="shared" ref="GL932" si="4371">IF(GL934="","",IF(AND(GK934="",GL934&lt;&gt;""),1,GK932+1))</f>
        <v/>
      </c>
      <c r="GM932" s="578" t="str">
        <f t="shared" ref="GM932" si="4372">IF(GM934="","",IF(AND(GL934="",GM934&lt;&gt;""),1,GL932+1))</f>
        <v/>
      </c>
      <c r="GN932" s="578" t="str">
        <f t="shared" ref="GN932" si="4373">IF(GN934="","",IF(AND(GM934="",GN934&lt;&gt;""),1,GM932+1))</f>
        <v/>
      </c>
      <c r="GO932" s="578" t="str">
        <f t="shared" ref="GO932" si="4374">IF(GO934="","",IF(AND(GN934="",GO934&lt;&gt;""),1,GN932+1))</f>
        <v/>
      </c>
      <c r="GP932" s="578" t="str">
        <f t="shared" ref="GP932" si="4375">IF(GP934="","",IF(AND(GO934="",GP934&lt;&gt;""),1,GO932+1))</f>
        <v/>
      </c>
      <c r="GQ932" s="578" t="str">
        <f t="shared" ref="GQ932" si="4376">IF(GQ934="","",IF(AND(GP934="",GQ934&lt;&gt;""),1,GP932+1))</f>
        <v/>
      </c>
      <c r="GR932" s="578" t="str">
        <f t="shared" ref="GR932" si="4377">IF(GR934="","",IF(AND(GQ934="",GR934&lt;&gt;""),1,GQ932+1))</f>
        <v/>
      </c>
      <c r="GS932" s="578" t="str">
        <f t="shared" ref="GS932" si="4378">IF(GS934="","",IF(AND(GR934="",GS934&lt;&gt;""),1,GR932+1))</f>
        <v/>
      </c>
      <c r="GT932" s="578" t="str">
        <f t="shared" ref="GT932" si="4379">IF(GT934="","",IF(AND(GS934="",GT934&lt;&gt;""),1,GS932+1))</f>
        <v/>
      </c>
      <c r="GU932" s="578" t="str">
        <f t="shared" ref="GU932" si="4380">IF(GU934="","",IF(AND(GT934="",GU934&lt;&gt;""),1,GT932+1))</f>
        <v/>
      </c>
      <c r="GV932" s="578" t="str">
        <f t="shared" ref="GV932" si="4381">IF(GV934="","",IF(AND(GU934="",GV934&lt;&gt;""),1,GU932+1))</f>
        <v/>
      </c>
      <c r="GW932" s="578" t="str">
        <f t="shared" ref="GW932" si="4382">IF(GW934="","",IF(AND(GV934="",GW934&lt;&gt;""),1,GV932+1))</f>
        <v/>
      </c>
      <c r="GX932" s="578" t="str">
        <f t="shared" ref="GX932" si="4383">IF(GX934="","",IF(AND(GW934="",GX934&lt;&gt;""),1,GW932+1))</f>
        <v/>
      </c>
      <c r="GY932" s="578" t="str">
        <f t="shared" ref="GY932" si="4384">IF(GY934="","",IF(AND(GX934="",GY934&lt;&gt;""),1,GX932+1))</f>
        <v/>
      </c>
      <c r="GZ932" s="578" t="str">
        <f t="shared" ref="GZ932" si="4385">IF(GZ934="","",IF(AND(GY934="",GZ934&lt;&gt;""),1,GY932+1))</f>
        <v/>
      </c>
      <c r="HA932" s="19"/>
      <c r="HB932" s="19"/>
    </row>
    <row r="933" spans="1:210" ht="4.2" customHeight="1">
      <c r="A933" s="1"/>
      <c r="B933" s="5"/>
      <c r="C933" s="1"/>
      <c r="D933" s="1"/>
      <c r="E933" s="263"/>
      <c r="F933" s="48"/>
      <c r="G933" s="231"/>
      <c r="H933" s="1"/>
      <c r="I933" s="1"/>
      <c r="J933" s="1"/>
      <c r="K933" s="1"/>
      <c r="L933" s="1"/>
      <c r="M933" s="5"/>
      <c r="N933" s="19"/>
      <c r="O933" s="1"/>
      <c r="P933" s="5"/>
      <c r="Q933" s="1"/>
      <c r="R933" s="1"/>
      <c r="S933" s="5"/>
      <c r="T933" s="7"/>
      <c r="U933" s="24"/>
      <c r="V933" s="1"/>
      <c r="W933" s="12"/>
      <c r="X933" s="10"/>
      <c r="Y933" s="46"/>
      <c r="Z933" s="93"/>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4"/>
      <c r="BB933" s="94"/>
      <c r="BC933" s="94"/>
      <c r="BD933" s="94"/>
      <c r="BE933" s="94"/>
      <c r="BF933" s="94"/>
      <c r="BG933" s="94"/>
      <c r="BH933" s="94"/>
      <c r="BI933" s="94"/>
      <c r="BJ933" s="94"/>
      <c r="BK933" s="94"/>
      <c r="BL933" s="94"/>
      <c r="BM933" s="94"/>
      <c r="BN933" s="94"/>
      <c r="BO933" s="94"/>
      <c r="BP933" s="94"/>
      <c r="BQ933" s="94"/>
      <c r="BR933" s="94"/>
      <c r="BS933" s="94"/>
      <c r="BT933" s="94"/>
      <c r="BU933" s="94"/>
      <c r="BV933" s="94"/>
      <c r="BW933" s="94"/>
      <c r="BX933" s="94"/>
      <c r="BY933" s="94"/>
      <c r="BZ933" s="94"/>
      <c r="CA933" s="94"/>
      <c r="CB933" s="94"/>
      <c r="CC933" s="94"/>
      <c r="CD933" s="94"/>
      <c r="CE933" s="94"/>
      <c r="CF933" s="94"/>
      <c r="CG933" s="94"/>
      <c r="CH933" s="94"/>
      <c r="CI933" s="94"/>
      <c r="CJ933" s="94"/>
      <c r="CK933" s="94"/>
      <c r="CL933" s="94"/>
      <c r="CM933" s="94"/>
      <c r="CN933" s="94"/>
      <c r="CO933" s="94"/>
      <c r="CP933" s="94"/>
      <c r="CQ933" s="94"/>
      <c r="CR933" s="94"/>
      <c r="CS933" s="94"/>
      <c r="CT933" s="94"/>
      <c r="CU933" s="94"/>
      <c r="CV933" s="94"/>
      <c r="CW933" s="94"/>
      <c r="CX933" s="94"/>
      <c r="CY933" s="94"/>
      <c r="CZ933" s="94"/>
      <c r="DA933" s="94"/>
      <c r="DB933" s="94"/>
      <c r="DC933" s="94"/>
      <c r="DD933" s="94"/>
      <c r="DE933" s="94"/>
      <c r="DF933" s="94"/>
      <c r="DG933" s="94"/>
      <c r="DH933" s="94"/>
      <c r="DI933" s="94"/>
      <c r="DJ933" s="94"/>
      <c r="DK933" s="94"/>
      <c r="DL933" s="94"/>
      <c r="DM933" s="94"/>
      <c r="DN933" s="94"/>
      <c r="DO933" s="94"/>
      <c r="DP933" s="94"/>
      <c r="DQ933" s="94"/>
      <c r="DR933" s="94"/>
      <c r="DS933" s="94"/>
      <c r="DT933" s="94"/>
      <c r="DU933" s="94"/>
      <c r="DV933" s="94"/>
      <c r="DW933" s="94"/>
      <c r="DX933" s="94"/>
      <c r="DY933" s="94"/>
      <c r="DZ933" s="94"/>
      <c r="EA933" s="94"/>
      <c r="EB933" s="94"/>
      <c r="EC933" s="94"/>
      <c r="ED933" s="94"/>
      <c r="EE933" s="94"/>
      <c r="EF933" s="94"/>
      <c r="EG933" s="94"/>
      <c r="EH933" s="94"/>
      <c r="EI933" s="94"/>
      <c r="EJ933" s="94"/>
      <c r="EK933" s="94"/>
      <c r="EL933" s="94"/>
      <c r="EM933" s="94"/>
      <c r="EN933" s="94"/>
      <c r="EO933" s="94"/>
      <c r="EP933" s="94"/>
      <c r="EQ933" s="94"/>
      <c r="ER933" s="94"/>
      <c r="ES933" s="94"/>
      <c r="ET933" s="94"/>
      <c r="EU933" s="94"/>
      <c r="EV933" s="94"/>
      <c r="EW933" s="94"/>
      <c r="EX933" s="94"/>
      <c r="EY933" s="94"/>
      <c r="EZ933" s="94"/>
      <c r="FA933" s="94"/>
      <c r="FB933" s="94"/>
      <c r="FC933" s="94"/>
      <c r="FD933" s="94"/>
      <c r="FE933" s="94"/>
      <c r="FF933" s="94"/>
      <c r="FG933" s="94"/>
      <c r="FH933" s="94"/>
      <c r="FI933" s="94"/>
      <c r="FJ933" s="94"/>
      <c r="FK933" s="94"/>
      <c r="FL933" s="94"/>
      <c r="FM933" s="94"/>
      <c r="FN933" s="94"/>
      <c r="FO933" s="94"/>
      <c r="FP933" s="94"/>
      <c r="FQ933" s="94"/>
      <c r="FR933" s="94"/>
      <c r="FS933" s="94"/>
      <c r="FT933" s="94"/>
      <c r="FU933" s="94"/>
      <c r="FV933" s="94"/>
      <c r="FW933" s="94"/>
      <c r="FX933" s="94"/>
      <c r="FY933" s="94"/>
      <c r="FZ933" s="94"/>
      <c r="GA933" s="94"/>
      <c r="GB933" s="94"/>
      <c r="GC933" s="94"/>
      <c r="GD933" s="94"/>
      <c r="GE933" s="94"/>
      <c r="GF933" s="94"/>
      <c r="GG933" s="94"/>
      <c r="GH933" s="94"/>
      <c r="GI933" s="94"/>
      <c r="GJ933" s="94"/>
      <c r="GK933" s="94"/>
      <c r="GL933" s="94"/>
      <c r="GM933" s="94"/>
      <c r="GN933" s="94"/>
      <c r="GO933" s="94"/>
      <c r="GP933" s="94"/>
      <c r="GQ933" s="94"/>
      <c r="GR933" s="94"/>
      <c r="GS933" s="94"/>
      <c r="GT933" s="94"/>
      <c r="GU933" s="94"/>
      <c r="GV933" s="94"/>
      <c r="GW933" s="94"/>
      <c r="GX933" s="94"/>
      <c r="GY933" s="94"/>
      <c r="GZ933" s="94"/>
      <c r="HA933" s="1"/>
      <c r="HB933" s="1"/>
    </row>
    <row r="934" spans="1:210" s="23" customFormat="1">
      <c r="A934" s="19"/>
      <c r="B934" s="5"/>
      <c r="C934" s="34" t="str">
        <f>$C$339</f>
        <v>месяц окончания расхода</v>
      </c>
      <c r="D934" s="19"/>
      <c r="E934" s="269"/>
      <c r="F934" s="52"/>
      <c r="G934" s="232"/>
      <c r="H934" s="19"/>
      <c r="I934" s="19"/>
      <c r="J934" s="5" t="s">
        <v>6</v>
      </c>
      <c r="K934" s="575"/>
      <c r="L934" s="24" t="s">
        <v>7</v>
      </c>
      <c r="M934" s="20"/>
      <c r="N934" s="196" t="s">
        <v>172</v>
      </c>
      <c r="O934" s="19"/>
      <c r="P934" s="20"/>
      <c r="Q934" s="19" t="str">
        <f>IF(T932=справочники!$E$9,"a+qx",IF(T932=справочники!$E$10,"aq^x",IF(T932=справочники!$E$11,"a^(1+qx)","??")))</f>
        <v>??</v>
      </c>
      <c r="R934" s="19"/>
      <c r="S934" s="20" t="s">
        <v>6</v>
      </c>
      <c r="T934" s="213"/>
      <c r="U934" s="26"/>
      <c r="V934" s="19"/>
      <c r="W934" s="21"/>
      <c r="X934" s="22"/>
      <c r="Y934" s="47"/>
      <c r="Z934" s="96"/>
      <c r="AA934" s="579" t="str">
        <f>IF(AND(AA$8&gt;=$K932,AA$8&lt;=IF(OR($K934="",$K934=0),1000000,$K934)),AA$8,"")</f>
        <v/>
      </c>
      <c r="AB934" s="579" t="str">
        <f t="shared" ref="AB934:AC934" si="4386">IF(AND(AB$8&gt;=$K932,AB$8&lt;=IF(OR($K934="",$K934=0),1000000,$K934)),AB$8,"")</f>
        <v/>
      </c>
      <c r="AC934" s="579" t="str">
        <f t="shared" si="4386"/>
        <v/>
      </c>
      <c r="AD934" s="579" t="str">
        <f>IF(AND(AD$8&gt;=$K932,AD$8&lt;=IF(OR($K934="",$K934=0),1000000,$K934)),AD$8,"")</f>
        <v/>
      </c>
      <c r="AE934" s="579" t="str">
        <f t="shared" ref="AE934:CP934" si="4387">IF(AND(AE$8&gt;=$K932,AE$8&lt;=IF(OR($K934="",$K934=0),1000000,$K934)),AE$8,"")</f>
        <v/>
      </c>
      <c r="AF934" s="579" t="str">
        <f t="shared" si="4387"/>
        <v/>
      </c>
      <c r="AG934" s="579" t="str">
        <f t="shared" si="4387"/>
        <v/>
      </c>
      <c r="AH934" s="579" t="str">
        <f t="shared" si="4387"/>
        <v/>
      </c>
      <c r="AI934" s="579" t="str">
        <f t="shared" si="4387"/>
        <v/>
      </c>
      <c r="AJ934" s="579" t="str">
        <f t="shared" si="4387"/>
        <v/>
      </c>
      <c r="AK934" s="579" t="str">
        <f t="shared" si="4387"/>
        <v/>
      </c>
      <c r="AL934" s="579" t="str">
        <f t="shared" si="4387"/>
        <v/>
      </c>
      <c r="AM934" s="579" t="str">
        <f t="shared" si="4387"/>
        <v/>
      </c>
      <c r="AN934" s="579" t="str">
        <f t="shared" si="4387"/>
        <v/>
      </c>
      <c r="AO934" s="579" t="str">
        <f t="shared" si="4387"/>
        <v/>
      </c>
      <c r="AP934" s="579" t="str">
        <f t="shared" si="4387"/>
        <v/>
      </c>
      <c r="AQ934" s="579" t="str">
        <f t="shared" si="4387"/>
        <v/>
      </c>
      <c r="AR934" s="579" t="str">
        <f t="shared" si="4387"/>
        <v/>
      </c>
      <c r="AS934" s="579" t="str">
        <f t="shared" si="4387"/>
        <v/>
      </c>
      <c r="AT934" s="579" t="str">
        <f t="shared" si="4387"/>
        <v/>
      </c>
      <c r="AU934" s="579" t="str">
        <f t="shared" si="4387"/>
        <v/>
      </c>
      <c r="AV934" s="579" t="str">
        <f t="shared" si="4387"/>
        <v/>
      </c>
      <c r="AW934" s="579" t="str">
        <f t="shared" si="4387"/>
        <v/>
      </c>
      <c r="AX934" s="579" t="str">
        <f t="shared" si="4387"/>
        <v/>
      </c>
      <c r="AY934" s="579" t="str">
        <f t="shared" si="4387"/>
        <v/>
      </c>
      <c r="AZ934" s="579" t="str">
        <f t="shared" si="4387"/>
        <v/>
      </c>
      <c r="BA934" s="579" t="str">
        <f t="shared" si="4387"/>
        <v/>
      </c>
      <c r="BB934" s="579" t="str">
        <f t="shared" si="4387"/>
        <v/>
      </c>
      <c r="BC934" s="579" t="str">
        <f t="shared" si="4387"/>
        <v/>
      </c>
      <c r="BD934" s="579" t="str">
        <f t="shared" si="4387"/>
        <v/>
      </c>
      <c r="BE934" s="579" t="str">
        <f t="shared" si="4387"/>
        <v/>
      </c>
      <c r="BF934" s="579" t="str">
        <f t="shared" si="4387"/>
        <v/>
      </c>
      <c r="BG934" s="579" t="str">
        <f t="shared" si="4387"/>
        <v/>
      </c>
      <c r="BH934" s="579" t="str">
        <f t="shared" si="4387"/>
        <v/>
      </c>
      <c r="BI934" s="579" t="str">
        <f t="shared" si="4387"/>
        <v/>
      </c>
      <c r="BJ934" s="579" t="str">
        <f t="shared" si="4387"/>
        <v/>
      </c>
      <c r="BK934" s="579" t="str">
        <f t="shared" si="4387"/>
        <v/>
      </c>
      <c r="BL934" s="579" t="str">
        <f t="shared" si="4387"/>
        <v/>
      </c>
      <c r="BM934" s="579" t="str">
        <f t="shared" si="4387"/>
        <v/>
      </c>
      <c r="BN934" s="579" t="str">
        <f t="shared" si="4387"/>
        <v/>
      </c>
      <c r="BO934" s="579" t="str">
        <f t="shared" si="4387"/>
        <v/>
      </c>
      <c r="BP934" s="579" t="str">
        <f t="shared" si="4387"/>
        <v/>
      </c>
      <c r="BQ934" s="579" t="str">
        <f t="shared" si="4387"/>
        <v/>
      </c>
      <c r="BR934" s="579" t="str">
        <f t="shared" si="4387"/>
        <v/>
      </c>
      <c r="BS934" s="579" t="str">
        <f t="shared" si="4387"/>
        <v/>
      </c>
      <c r="BT934" s="579" t="str">
        <f t="shared" si="4387"/>
        <v/>
      </c>
      <c r="BU934" s="579" t="str">
        <f t="shared" si="4387"/>
        <v/>
      </c>
      <c r="BV934" s="579" t="str">
        <f t="shared" si="4387"/>
        <v/>
      </c>
      <c r="BW934" s="579" t="str">
        <f t="shared" si="4387"/>
        <v/>
      </c>
      <c r="BX934" s="579" t="str">
        <f t="shared" si="4387"/>
        <v/>
      </c>
      <c r="BY934" s="579" t="str">
        <f t="shared" si="4387"/>
        <v/>
      </c>
      <c r="BZ934" s="579" t="str">
        <f t="shared" si="4387"/>
        <v/>
      </c>
      <c r="CA934" s="579" t="str">
        <f t="shared" si="4387"/>
        <v/>
      </c>
      <c r="CB934" s="579" t="str">
        <f t="shared" si="4387"/>
        <v/>
      </c>
      <c r="CC934" s="579" t="str">
        <f t="shared" si="4387"/>
        <v/>
      </c>
      <c r="CD934" s="579" t="str">
        <f t="shared" si="4387"/>
        <v/>
      </c>
      <c r="CE934" s="579" t="str">
        <f t="shared" si="4387"/>
        <v/>
      </c>
      <c r="CF934" s="579" t="str">
        <f t="shared" si="4387"/>
        <v/>
      </c>
      <c r="CG934" s="579" t="str">
        <f t="shared" si="4387"/>
        <v/>
      </c>
      <c r="CH934" s="579" t="str">
        <f t="shared" si="4387"/>
        <v/>
      </c>
      <c r="CI934" s="579" t="str">
        <f t="shared" si="4387"/>
        <v/>
      </c>
      <c r="CJ934" s="579" t="str">
        <f t="shared" si="4387"/>
        <v/>
      </c>
      <c r="CK934" s="579" t="str">
        <f t="shared" si="4387"/>
        <v/>
      </c>
      <c r="CL934" s="579" t="str">
        <f t="shared" si="4387"/>
        <v/>
      </c>
      <c r="CM934" s="579" t="str">
        <f t="shared" si="4387"/>
        <v/>
      </c>
      <c r="CN934" s="579" t="str">
        <f t="shared" si="4387"/>
        <v/>
      </c>
      <c r="CO934" s="579" t="str">
        <f t="shared" si="4387"/>
        <v/>
      </c>
      <c r="CP934" s="579" t="str">
        <f t="shared" si="4387"/>
        <v/>
      </c>
      <c r="CQ934" s="579" t="str">
        <f t="shared" ref="CQ934:DG934" si="4388">IF(AND(CQ$8&gt;=$K932,CQ$8&lt;=IF(OR($K934="",$K934=0),1000000,$K934)),CQ$8,"")</f>
        <v/>
      </c>
      <c r="CR934" s="579" t="str">
        <f t="shared" si="4388"/>
        <v/>
      </c>
      <c r="CS934" s="579" t="str">
        <f t="shared" si="4388"/>
        <v/>
      </c>
      <c r="CT934" s="579" t="str">
        <f t="shared" si="4388"/>
        <v/>
      </c>
      <c r="CU934" s="579" t="str">
        <f t="shared" si="4388"/>
        <v/>
      </c>
      <c r="CV934" s="579" t="str">
        <f t="shared" si="4388"/>
        <v/>
      </c>
      <c r="CW934" s="579" t="str">
        <f t="shared" si="4388"/>
        <v/>
      </c>
      <c r="CX934" s="579" t="str">
        <f t="shared" si="4388"/>
        <v/>
      </c>
      <c r="CY934" s="579" t="str">
        <f t="shared" si="4388"/>
        <v/>
      </c>
      <c r="CZ934" s="579" t="str">
        <f t="shared" si="4388"/>
        <v/>
      </c>
      <c r="DA934" s="579" t="str">
        <f t="shared" si="4388"/>
        <v/>
      </c>
      <c r="DB934" s="579" t="str">
        <f t="shared" si="4388"/>
        <v/>
      </c>
      <c r="DC934" s="579" t="str">
        <f t="shared" si="4388"/>
        <v/>
      </c>
      <c r="DD934" s="579" t="str">
        <f t="shared" si="4388"/>
        <v/>
      </c>
      <c r="DE934" s="579" t="str">
        <f t="shared" si="4388"/>
        <v/>
      </c>
      <c r="DF934" s="579" t="str">
        <f t="shared" si="4388"/>
        <v/>
      </c>
      <c r="DG934" s="579" t="str">
        <f t="shared" si="4388"/>
        <v/>
      </c>
      <c r="DH934" s="579" t="str">
        <f t="shared" ref="DH934:FS934" si="4389">IF(AND(DH$8&gt;=$K932,DH$8&lt;=IF(OR($K934="",$K934=0),1000000,$K934)),DH$8,"")</f>
        <v/>
      </c>
      <c r="DI934" s="579" t="str">
        <f t="shared" si="4389"/>
        <v/>
      </c>
      <c r="DJ934" s="579" t="str">
        <f t="shared" si="4389"/>
        <v/>
      </c>
      <c r="DK934" s="579" t="str">
        <f t="shared" si="4389"/>
        <v/>
      </c>
      <c r="DL934" s="579" t="str">
        <f t="shared" si="4389"/>
        <v/>
      </c>
      <c r="DM934" s="579" t="str">
        <f t="shared" si="4389"/>
        <v/>
      </c>
      <c r="DN934" s="579" t="str">
        <f t="shared" si="4389"/>
        <v/>
      </c>
      <c r="DO934" s="579" t="str">
        <f t="shared" si="4389"/>
        <v/>
      </c>
      <c r="DP934" s="579" t="str">
        <f t="shared" si="4389"/>
        <v/>
      </c>
      <c r="DQ934" s="579" t="str">
        <f t="shared" si="4389"/>
        <v/>
      </c>
      <c r="DR934" s="579" t="str">
        <f t="shared" si="4389"/>
        <v/>
      </c>
      <c r="DS934" s="579" t="str">
        <f t="shared" si="4389"/>
        <v/>
      </c>
      <c r="DT934" s="579" t="str">
        <f t="shared" si="4389"/>
        <v/>
      </c>
      <c r="DU934" s="579" t="str">
        <f t="shared" si="4389"/>
        <v/>
      </c>
      <c r="DV934" s="579" t="str">
        <f t="shared" si="4389"/>
        <v/>
      </c>
      <c r="DW934" s="579" t="str">
        <f t="shared" si="4389"/>
        <v/>
      </c>
      <c r="DX934" s="579" t="str">
        <f t="shared" si="4389"/>
        <v/>
      </c>
      <c r="DY934" s="579" t="str">
        <f t="shared" si="4389"/>
        <v/>
      </c>
      <c r="DZ934" s="579" t="str">
        <f t="shared" si="4389"/>
        <v/>
      </c>
      <c r="EA934" s="579" t="str">
        <f t="shared" si="4389"/>
        <v/>
      </c>
      <c r="EB934" s="579" t="str">
        <f t="shared" si="4389"/>
        <v/>
      </c>
      <c r="EC934" s="579" t="str">
        <f t="shared" si="4389"/>
        <v/>
      </c>
      <c r="ED934" s="579" t="str">
        <f t="shared" si="4389"/>
        <v/>
      </c>
      <c r="EE934" s="579" t="str">
        <f t="shared" si="4389"/>
        <v/>
      </c>
      <c r="EF934" s="579" t="str">
        <f t="shared" si="4389"/>
        <v/>
      </c>
      <c r="EG934" s="579" t="str">
        <f t="shared" si="4389"/>
        <v/>
      </c>
      <c r="EH934" s="579" t="str">
        <f t="shared" si="4389"/>
        <v/>
      </c>
      <c r="EI934" s="579" t="str">
        <f t="shared" si="4389"/>
        <v/>
      </c>
      <c r="EJ934" s="579" t="str">
        <f t="shared" si="4389"/>
        <v/>
      </c>
      <c r="EK934" s="579" t="str">
        <f t="shared" si="4389"/>
        <v/>
      </c>
      <c r="EL934" s="579" t="str">
        <f t="shared" si="4389"/>
        <v/>
      </c>
      <c r="EM934" s="579" t="str">
        <f t="shared" si="4389"/>
        <v/>
      </c>
      <c r="EN934" s="579" t="str">
        <f t="shared" si="4389"/>
        <v/>
      </c>
      <c r="EO934" s="579" t="str">
        <f t="shared" si="4389"/>
        <v/>
      </c>
      <c r="EP934" s="579" t="str">
        <f t="shared" si="4389"/>
        <v/>
      </c>
      <c r="EQ934" s="579" t="str">
        <f t="shared" si="4389"/>
        <v/>
      </c>
      <c r="ER934" s="579" t="str">
        <f t="shared" si="4389"/>
        <v/>
      </c>
      <c r="ES934" s="579" t="str">
        <f t="shared" si="4389"/>
        <v/>
      </c>
      <c r="ET934" s="579" t="str">
        <f t="shared" si="4389"/>
        <v/>
      </c>
      <c r="EU934" s="579" t="str">
        <f t="shared" si="4389"/>
        <v/>
      </c>
      <c r="EV934" s="579" t="str">
        <f t="shared" si="4389"/>
        <v/>
      </c>
      <c r="EW934" s="579" t="str">
        <f t="shared" si="4389"/>
        <v/>
      </c>
      <c r="EX934" s="579" t="str">
        <f t="shared" si="4389"/>
        <v/>
      </c>
      <c r="EY934" s="579" t="str">
        <f t="shared" si="4389"/>
        <v/>
      </c>
      <c r="EZ934" s="579" t="str">
        <f t="shared" si="4389"/>
        <v/>
      </c>
      <c r="FA934" s="579" t="str">
        <f t="shared" si="4389"/>
        <v/>
      </c>
      <c r="FB934" s="579" t="str">
        <f t="shared" si="4389"/>
        <v/>
      </c>
      <c r="FC934" s="579" t="str">
        <f t="shared" si="4389"/>
        <v/>
      </c>
      <c r="FD934" s="579" t="str">
        <f t="shared" si="4389"/>
        <v/>
      </c>
      <c r="FE934" s="579" t="str">
        <f t="shared" si="4389"/>
        <v/>
      </c>
      <c r="FF934" s="579" t="str">
        <f t="shared" si="4389"/>
        <v/>
      </c>
      <c r="FG934" s="579" t="str">
        <f t="shared" si="4389"/>
        <v/>
      </c>
      <c r="FH934" s="579" t="str">
        <f t="shared" si="4389"/>
        <v/>
      </c>
      <c r="FI934" s="579" t="str">
        <f t="shared" si="4389"/>
        <v/>
      </c>
      <c r="FJ934" s="579" t="str">
        <f t="shared" si="4389"/>
        <v/>
      </c>
      <c r="FK934" s="579" t="str">
        <f t="shared" si="4389"/>
        <v/>
      </c>
      <c r="FL934" s="579" t="str">
        <f t="shared" si="4389"/>
        <v/>
      </c>
      <c r="FM934" s="579" t="str">
        <f t="shared" si="4389"/>
        <v/>
      </c>
      <c r="FN934" s="579" t="str">
        <f t="shared" si="4389"/>
        <v/>
      </c>
      <c r="FO934" s="579" t="str">
        <f t="shared" si="4389"/>
        <v/>
      </c>
      <c r="FP934" s="579" t="str">
        <f t="shared" si="4389"/>
        <v/>
      </c>
      <c r="FQ934" s="579" t="str">
        <f t="shared" si="4389"/>
        <v/>
      </c>
      <c r="FR934" s="579" t="str">
        <f t="shared" si="4389"/>
        <v/>
      </c>
      <c r="FS934" s="579" t="str">
        <f t="shared" si="4389"/>
        <v/>
      </c>
      <c r="FT934" s="579" t="str">
        <f t="shared" ref="FT934:GZ934" si="4390">IF(AND(FT$8&gt;=$K932,FT$8&lt;=IF(OR($K934="",$K934=0),1000000,$K934)),FT$8,"")</f>
        <v/>
      </c>
      <c r="FU934" s="579" t="str">
        <f t="shared" si="4390"/>
        <v/>
      </c>
      <c r="FV934" s="579" t="str">
        <f t="shared" si="4390"/>
        <v/>
      </c>
      <c r="FW934" s="579" t="str">
        <f t="shared" si="4390"/>
        <v/>
      </c>
      <c r="FX934" s="579" t="str">
        <f t="shared" si="4390"/>
        <v/>
      </c>
      <c r="FY934" s="579" t="str">
        <f t="shared" si="4390"/>
        <v/>
      </c>
      <c r="FZ934" s="579" t="str">
        <f t="shared" si="4390"/>
        <v/>
      </c>
      <c r="GA934" s="579" t="str">
        <f t="shared" si="4390"/>
        <v/>
      </c>
      <c r="GB934" s="579" t="str">
        <f t="shared" si="4390"/>
        <v/>
      </c>
      <c r="GC934" s="579" t="str">
        <f t="shared" si="4390"/>
        <v/>
      </c>
      <c r="GD934" s="579" t="str">
        <f t="shared" si="4390"/>
        <v/>
      </c>
      <c r="GE934" s="579" t="str">
        <f t="shared" si="4390"/>
        <v/>
      </c>
      <c r="GF934" s="579" t="str">
        <f t="shared" si="4390"/>
        <v/>
      </c>
      <c r="GG934" s="579" t="str">
        <f t="shared" si="4390"/>
        <v/>
      </c>
      <c r="GH934" s="579" t="str">
        <f t="shared" si="4390"/>
        <v/>
      </c>
      <c r="GI934" s="579" t="str">
        <f t="shared" si="4390"/>
        <v/>
      </c>
      <c r="GJ934" s="579" t="str">
        <f t="shared" si="4390"/>
        <v/>
      </c>
      <c r="GK934" s="579" t="str">
        <f t="shared" si="4390"/>
        <v/>
      </c>
      <c r="GL934" s="579" t="str">
        <f t="shared" si="4390"/>
        <v/>
      </c>
      <c r="GM934" s="579" t="str">
        <f t="shared" si="4390"/>
        <v/>
      </c>
      <c r="GN934" s="579" t="str">
        <f t="shared" si="4390"/>
        <v/>
      </c>
      <c r="GO934" s="579" t="str">
        <f t="shared" si="4390"/>
        <v/>
      </c>
      <c r="GP934" s="579" t="str">
        <f t="shared" si="4390"/>
        <v/>
      </c>
      <c r="GQ934" s="579" t="str">
        <f t="shared" si="4390"/>
        <v/>
      </c>
      <c r="GR934" s="579" t="str">
        <f t="shared" si="4390"/>
        <v/>
      </c>
      <c r="GS934" s="579" t="str">
        <f t="shared" si="4390"/>
        <v/>
      </c>
      <c r="GT934" s="579" t="str">
        <f t="shared" si="4390"/>
        <v/>
      </c>
      <c r="GU934" s="579" t="str">
        <f t="shared" si="4390"/>
        <v/>
      </c>
      <c r="GV934" s="579" t="str">
        <f t="shared" si="4390"/>
        <v/>
      </c>
      <c r="GW934" s="579" t="str">
        <f t="shared" si="4390"/>
        <v/>
      </c>
      <c r="GX934" s="579" t="str">
        <f t="shared" si="4390"/>
        <v/>
      </c>
      <c r="GY934" s="579" t="str">
        <f t="shared" si="4390"/>
        <v/>
      </c>
      <c r="GZ934" s="579" t="str">
        <f t="shared" si="4390"/>
        <v/>
      </c>
      <c r="HA934" s="19"/>
      <c r="HB934" s="19"/>
    </row>
    <row r="935" spans="1:210" ht="4.2" customHeight="1">
      <c r="A935" s="1"/>
      <c r="B935" s="1"/>
      <c r="C935" s="1"/>
      <c r="D935" s="1"/>
      <c r="E935" s="263"/>
      <c r="F935" s="48"/>
      <c r="G935" s="231"/>
      <c r="H935" s="1"/>
      <c r="I935" s="1"/>
      <c r="J935" s="1"/>
      <c r="K935" s="1"/>
      <c r="L935" s="1"/>
      <c r="M935" s="5"/>
      <c r="N935" s="1"/>
      <c r="O935" s="1"/>
      <c r="P935" s="5"/>
      <c r="Q935" s="1"/>
      <c r="R935" s="1"/>
      <c r="S935" s="5"/>
      <c r="T935" s="7"/>
      <c r="U935" s="24"/>
      <c r="V935" s="1"/>
      <c r="W935" s="12"/>
      <c r="X935" s="10"/>
      <c r="Y935" s="46"/>
      <c r="Z935" s="93"/>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4"/>
      <c r="BB935" s="94"/>
      <c r="BC935" s="94"/>
      <c r="BD935" s="94"/>
      <c r="BE935" s="94"/>
      <c r="BF935" s="94"/>
      <c r="BG935" s="94"/>
      <c r="BH935" s="94"/>
      <c r="BI935" s="94"/>
      <c r="BJ935" s="94"/>
      <c r="BK935" s="94"/>
      <c r="BL935" s="94"/>
      <c r="BM935" s="94"/>
      <c r="BN935" s="94"/>
      <c r="BO935" s="94"/>
      <c r="BP935" s="94"/>
      <c r="BQ935" s="94"/>
      <c r="BR935" s="94"/>
      <c r="BS935" s="94"/>
      <c r="BT935" s="94"/>
      <c r="BU935" s="94"/>
      <c r="BV935" s="94"/>
      <c r="BW935" s="94"/>
      <c r="BX935" s="94"/>
      <c r="BY935" s="94"/>
      <c r="BZ935" s="94"/>
      <c r="CA935" s="94"/>
      <c r="CB935" s="94"/>
      <c r="CC935" s="94"/>
      <c r="CD935" s="94"/>
      <c r="CE935" s="94"/>
      <c r="CF935" s="94"/>
      <c r="CG935" s="94"/>
      <c r="CH935" s="94"/>
      <c r="CI935" s="94"/>
      <c r="CJ935" s="94"/>
      <c r="CK935" s="94"/>
      <c r="CL935" s="94"/>
      <c r="CM935" s="94"/>
      <c r="CN935" s="94"/>
      <c r="CO935" s="94"/>
      <c r="CP935" s="94"/>
      <c r="CQ935" s="94"/>
      <c r="CR935" s="94"/>
      <c r="CS935" s="94"/>
      <c r="CT935" s="94"/>
      <c r="CU935" s="94"/>
      <c r="CV935" s="94"/>
      <c r="CW935" s="94"/>
      <c r="CX935" s="94"/>
      <c r="CY935" s="94"/>
      <c r="CZ935" s="94"/>
      <c r="DA935" s="94"/>
      <c r="DB935" s="94"/>
      <c r="DC935" s="94"/>
      <c r="DD935" s="94"/>
      <c r="DE935" s="94"/>
      <c r="DF935" s="94"/>
      <c r="DG935" s="94"/>
      <c r="DH935" s="94"/>
      <c r="DI935" s="94"/>
      <c r="DJ935" s="94"/>
      <c r="DK935" s="94"/>
      <c r="DL935" s="94"/>
      <c r="DM935" s="94"/>
      <c r="DN935" s="94"/>
      <c r="DO935" s="94"/>
      <c r="DP935" s="94"/>
      <c r="DQ935" s="94"/>
      <c r="DR935" s="94"/>
      <c r="DS935" s="94"/>
      <c r="DT935" s="94"/>
      <c r="DU935" s="94"/>
      <c r="DV935" s="94"/>
      <c r="DW935" s="94"/>
      <c r="DX935" s="94"/>
      <c r="DY935" s="94"/>
      <c r="DZ935" s="94"/>
      <c r="EA935" s="94"/>
      <c r="EB935" s="94"/>
      <c r="EC935" s="94"/>
      <c r="ED935" s="94"/>
      <c r="EE935" s="94"/>
      <c r="EF935" s="94"/>
      <c r="EG935" s="94"/>
      <c r="EH935" s="94"/>
      <c r="EI935" s="94"/>
      <c r="EJ935" s="94"/>
      <c r="EK935" s="94"/>
      <c r="EL935" s="94"/>
      <c r="EM935" s="94"/>
      <c r="EN935" s="94"/>
      <c r="EO935" s="94"/>
      <c r="EP935" s="94"/>
      <c r="EQ935" s="94"/>
      <c r="ER935" s="94"/>
      <c r="ES935" s="94"/>
      <c r="ET935" s="94"/>
      <c r="EU935" s="94"/>
      <c r="EV935" s="94"/>
      <c r="EW935" s="94"/>
      <c r="EX935" s="94"/>
      <c r="EY935" s="94"/>
      <c r="EZ935" s="94"/>
      <c r="FA935" s="94"/>
      <c r="FB935" s="94"/>
      <c r="FC935" s="94"/>
      <c r="FD935" s="94"/>
      <c r="FE935" s="94"/>
      <c r="FF935" s="94"/>
      <c r="FG935" s="94"/>
      <c r="FH935" s="94"/>
      <c r="FI935" s="94"/>
      <c r="FJ935" s="94"/>
      <c r="FK935" s="94"/>
      <c r="FL935" s="94"/>
      <c r="FM935" s="94"/>
      <c r="FN935" s="94"/>
      <c r="FO935" s="94"/>
      <c r="FP935" s="94"/>
      <c r="FQ935" s="94"/>
      <c r="FR935" s="94"/>
      <c r="FS935" s="94"/>
      <c r="FT935" s="94"/>
      <c r="FU935" s="94"/>
      <c r="FV935" s="94"/>
      <c r="FW935" s="94"/>
      <c r="FX935" s="94"/>
      <c r="FY935" s="94"/>
      <c r="FZ935" s="94"/>
      <c r="GA935" s="94"/>
      <c r="GB935" s="94"/>
      <c r="GC935" s="94"/>
      <c r="GD935" s="94"/>
      <c r="GE935" s="94"/>
      <c r="GF935" s="94"/>
      <c r="GG935" s="94"/>
      <c r="GH935" s="94"/>
      <c r="GI935" s="94"/>
      <c r="GJ935" s="94"/>
      <c r="GK935" s="94"/>
      <c r="GL935" s="94"/>
      <c r="GM935" s="94"/>
      <c r="GN935" s="94"/>
      <c r="GO935" s="94"/>
      <c r="GP935" s="94"/>
      <c r="GQ935" s="94"/>
      <c r="GR935" s="94"/>
      <c r="GS935" s="94"/>
      <c r="GT935" s="94"/>
      <c r="GU935" s="94"/>
      <c r="GV935" s="94"/>
      <c r="GW935" s="94"/>
      <c r="GX935" s="94"/>
      <c r="GY935" s="94"/>
      <c r="GZ935" s="94"/>
      <c r="HA935" s="1"/>
      <c r="HB935" s="1"/>
    </row>
    <row r="936" spans="1:210" s="23" customFormat="1">
      <c r="A936" s="19"/>
      <c r="B936" s="244" t="s">
        <v>164</v>
      </c>
      <c r="C936" s="19"/>
      <c r="D936" s="19"/>
      <c r="E936" s="269"/>
      <c r="F936" s="52"/>
      <c r="G936" s="232"/>
      <c r="H936" s="19"/>
      <c r="I936" s="245" t="s">
        <v>162</v>
      </c>
      <c r="J936" s="19"/>
      <c r="K936" s="19"/>
      <c r="L936" s="19"/>
      <c r="M936" s="20"/>
      <c r="N936" s="196" t="s">
        <v>171</v>
      </c>
      <c r="O936" s="19"/>
      <c r="P936" s="20"/>
      <c r="Q936" s="19" t="s">
        <v>72</v>
      </c>
      <c r="R936" s="19"/>
      <c r="S936" s="20" t="s">
        <v>6</v>
      </c>
      <c r="T936" s="205"/>
      <c r="U936" s="26" t="s">
        <v>7</v>
      </c>
      <c r="V936" s="19"/>
      <c r="W936" s="21"/>
      <c r="X936" s="22"/>
      <c r="Y936" s="47"/>
      <c r="Z936" s="96"/>
      <c r="AA936" s="97"/>
      <c r="AB936" s="97"/>
      <c r="AC936" s="97"/>
      <c r="AD936" s="97"/>
      <c r="AE936" s="97"/>
      <c r="AF936" s="97"/>
      <c r="AG936" s="97"/>
      <c r="AH936" s="97"/>
      <c r="AI936" s="97"/>
      <c r="AJ936" s="97"/>
      <c r="AK936" s="97"/>
      <c r="AL936" s="97"/>
      <c r="AM936" s="97"/>
      <c r="AN936" s="97"/>
      <c r="AO936" s="97"/>
      <c r="AP936" s="97"/>
      <c r="AQ936" s="97"/>
      <c r="AR936" s="97"/>
      <c r="AS936" s="97"/>
      <c r="AT936" s="97"/>
      <c r="AU936" s="97"/>
      <c r="AV936" s="97"/>
      <c r="AW936" s="97"/>
      <c r="AX936" s="97"/>
      <c r="AY936" s="97"/>
      <c r="AZ936" s="97"/>
      <c r="BA936" s="97"/>
      <c r="BB936" s="97"/>
      <c r="BC936" s="97"/>
      <c r="BD936" s="97"/>
      <c r="BE936" s="97"/>
      <c r="BF936" s="97"/>
      <c r="BG936" s="97"/>
      <c r="BH936" s="97"/>
      <c r="BI936" s="97"/>
      <c r="BJ936" s="97"/>
      <c r="BK936" s="97"/>
      <c r="BL936" s="97"/>
      <c r="BM936" s="97"/>
      <c r="BN936" s="97"/>
      <c r="BO936" s="97"/>
      <c r="BP936" s="97"/>
      <c r="BQ936" s="97"/>
      <c r="BR936" s="97"/>
      <c r="BS936" s="97"/>
      <c r="BT936" s="97"/>
      <c r="BU936" s="97"/>
      <c r="BV936" s="97"/>
      <c r="BW936" s="97"/>
      <c r="BX936" s="97"/>
      <c r="BY936" s="97"/>
      <c r="BZ936" s="97"/>
      <c r="CA936" s="97"/>
      <c r="CB936" s="97"/>
      <c r="CC936" s="97"/>
      <c r="CD936" s="97"/>
      <c r="CE936" s="97"/>
      <c r="CF936" s="97"/>
      <c r="CG936" s="97"/>
      <c r="CH936" s="97"/>
      <c r="CI936" s="97"/>
      <c r="CJ936" s="97"/>
      <c r="CK936" s="97"/>
      <c r="CL936" s="97"/>
      <c r="CM936" s="97"/>
      <c r="CN936" s="97"/>
      <c r="CO936" s="97"/>
      <c r="CP936" s="97"/>
      <c r="CQ936" s="97"/>
      <c r="CR936" s="97"/>
      <c r="CS936" s="97"/>
      <c r="CT936" s="97"/>
      <c r="CU936" s="97"/>
      <c r="CV936" s="97"/>
      <c r="CW936" s="97"/>
      <c r="CX936" s="97"/>
      <c r="CY936" s="97"/>
      <c r="CZ936" s="97"/>
      <c r="DA936" s="97"/>
      <c r="DB936" s="97"/>
      <c r="DC936" s="97"/>
      <c r="DD936" s="97"/>
      <c r="DE936" s="97"/>
      <c r="DF936" s="97"/>
      <c r="DG936" s="97"/>
      <c r="DH936" s="97"/>
      <c r="DI936" s="97"/>
      <c r="DJ936" s="97"/>
      <c r="DK936" s="97"/>
      <c r="DL936" s="97"/>
      <c r="DM936" s="97"/>
      <c r="DN936" s="97"/>
      <c r="DO936" s="97"/>
      <c r="DP936" s="97"/>
      <c r="DQ936" s="97"/>
      <c r="DR936" s="97"/>
      <c r="DS936" s="97"/>
      <c r="DT936" s="97"/>
      <c r="DU936" s="97"/>
      <c r="DV936" s="97"/>
      <c r="DW936" s="97"/>
      <c r="DX936" s="97"/>
      <c r="DY936" s="97"/>
      <c r="DZ936" s="97"/>
      <c r="EA936" s="97"/>
      <c r="EB936" s="97"/>
      <c r="EC936" s="97"/>
      <c r="ED936" s="97"/>
      <c r="EE936" s="97"/>
      <c r="EF936" s="97"/>
      <c r="EG936" s="97"/>
      <c r="EH936" s="97"/>
      <c r="EI936" s="97"/>
      <c r="EJ936" s="97"/>
      <c r="EK936" s="97"/>
      <c r="EL936" s="97"/>
      <c r="EM936" s="97"/>
      <c r="EN936" s="97"/>
      <c r="EO936" s="97"/>
      <c r="EP936" s="97"/>
      <c r="EQ936" s="97"/>
      <c r="ER936" s="97"/>
      <c r="ES936" s="97"/>
      <c r="ET936" s="97"/>
      <c r="EU936" s="97"/>
      <c r="EV936" s="97"/>
      <c r="EW936" s="97"/>
      <c r="EX936" s="97"/>
      <c r="EY936" s="97"/>
      <c r="EZ936" s="97"/>
      <c r="FA936" s="97"/>
      <c r="FB936" s="97"/>
      <c r="FC936" s="97"/>
      <c r="FD936" s="97"/>
      <c r="FE936" s="97"/>
      <c r="FF936" s="97"/>
      <c r="FG936" s="97"/>
      <c r="FH936" s="97"/>
      <c r="FI936" s="97"/>
      <c r="FJ936" s="97"/>
      <c r="FK936" s="97"/>
      <c r="FL936" s="97"/>
      <c r="FM936" s="97"/>
      <c r="FN936" s="97"/>
      <c r="FO936" s="97"/>
      <c r="FP936" s="97"/>
      <c r="FQ936" s="97"/>
      <c r="FR936" s="97"/>
      <c r="FS936" s="97"/>
      <c r="FT936" s="97"/>
      <c r="FU936" s="97"/>
      <c r="FV936" s="97"/>
      <c r="FW936" s="97"/>
      <c r="FX936" s="97"/>
      <c r="FY936" s="97"/>
      <c r="FZ936" s="97"/>
      <c r="GA936" s="97"/>
      <c r="GB936" s="97"/>
      <c r="GC936" s="97"/>
      <c r="GD936" s="97"/>
      <c r="GE936" s="97"/>
      <c r="GF936" s="97"/>
      <c r="GG936" s="97"/>
      <c r="GH936" s="97"/>
      <c r="GI936" s="97"/>
      <c r="GJ936" s="97"/>
      <c r="GK936" s="97"/>
      <c r="GL936" s="97"/>
      <c r="GM936" s="97"/>
      <c r="GN936" s="97"/>
      <c r="GO936" s="97"/>
      <c r="GP936" s="97"/>
      <c r="GQ936" s="97"/>
      <c r="GR936" s="97"/>
      <c r="GS936" s="97"/>
      <c r="GT936" s="97"/>
      <c r="GU936" s="97"/>
      <c r="GV936" s="97"/>
      <c r="GW936" s="97"/>
      <c r="GX936" s="97"/>
      <c r="GY936" s="97"/>
      <c r="GZ936" s="97"/>
      <c r="HA936" s="19"/>
      <c r="HB936" s="19"/>
    </row>
    <row r="937" spans="1:210" ht="4.2" customHeight="1">
      <c r="A937" s="1"/>
      <c r="B937" s="1"/>
      <c r="C937" s="1"/>
      <c r="D937" s="1"/>
      <c r="E937" s="263"/>
      <c r="F937" s="48"/>
      <c r="G937" s="231"/>
      <c r="H937" s="1"/>
      <c r="I937" s="1"/>
      <c r="J937" s="1"/>
      <c r="K937" s="1"/>
      <c r="L937" s="1"/>
      <c r="M937" s="5"/>
      <c r="N937" s="1"/>
      <c r="O937" s="1"/>
      <c r="P937" s="5"/>
      <c r="Q937" s="1"/>
      <c r="R937" s="1"/>
      <c r="S937" s="5"/>
      <c r="T937" s="7"/>
      <c r="U937" s="24"/>
      <c r="V937" s="1"/>
      <c r="W937" s="12"/>
      <c r="X937" s="10"/>
      <c r="Y937" s="46"/>
      <c r="Z937" s="93"/>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4"/>
      <c r="BB937" s="94"/>
      <c r="BC937" s="94"/>
      <c r="BD937" s="94"/>
      <c r="BE937" s="94"/>
      <c r="BF937" s="94"/>
      <c r="BG937" s="94"/>
      <c r="BH937" s="94"/>
      <c r="BI937" s="94"/>
      <c r="BJ937" s="94"/>
      <c r="BK937" s="94"/>
      <c r="BL937" s="94"/>
      <c r="BM937" s="94"/>
      <c r="BN937" s="94"/>
      <c r="BO937" s="94"/>
      <c r="BP937" s="94"/>
      <c r="BQ937" s="94"/>
      <c r="BR937" s="94"/>
      <c r="BS937" s="94"/>
      <c r="BT937" s="94"/>
      <c r="BU937" s="94"/>
      <c r="BV937" s="94"/>
      <c r="BW937" s="94"/>
      <c r="BX937" s="94"/>
      <c r="BY937" s="94"/>
      <c r="BZ937" s="94"/>
      <c r="CA937" s="94"/>
      <c r="CB937" s="94"/>
      <c r="CC937" s="94"/>
      <c r="CD937" s="94"/>
      <c r="CE937" s="94"/>
      <c r="CF937" s="94"/>
      <c r="CG937" s="94"/>
      <c r="CH937" s="94"/>
      <c r="CI937" s="94"/>
      <c r="CJ937" s="94"/>
      <c r="CK937" s="94"/>
      <c r="CL937" s="94"/>
      <c r="CM937" s="94"/>
      <c r="CN937" s="94"/>
      <c r="CO937" s="94"/>
      <c r="CP937" s="94"/>
      <c r="CQ937" s="94"/>
      <c r="CR937" s="94"/>
      <c r="CS937" s="94"/>
      <c r="CT937" s="94"/>
      <c r="CU937" s="94"/>
      <c r="CV937" s="94"/>
      <c r="CW937" s="94"/>
      <c r="CX937" s="94"/>
      <c r="CY937" s="94"/>
      <c r="CZ937" s="94"/>
      <c r="DA937" s="94"/>
      <c r="DB937" s="94"/>
      <c r="DC937" s="94"/>
      <c r="DD937" s="94"/>
      <c r="DE937" s="94"/>
      <c r="DF937" s="94"/>
      <c r="DG937" s="94"/>
      <c r="DH937" s="94"/>
      <c r="DI937" s="94"/>
      <c r="DJ937" s="94"/>
      <c r="DK937" s="94"/>
      <c r="DL937" s="94"/>
      <c r="DM937" s="94"/>
      <c r="DN937" s="94"/>
      <c r="DO937" s="94"/>
      <c r="DP937" s="94"/>
      <c r="DQ937" s="94"/>
      <c r="DR937" s="94"/>
      <c r="DS937" s="94"/>
      <c r="DT937" s="94"/>
      <c r="DU937" s="94"/>
      <c r="DV937" s="94"/>
      <c r="DW937" s="94"/>
      <c r="DX937" s="94"/>
      <c r="DY937" s="94"/>
      <c r="DZ937" s="94"/>
      <c r="EA937" s="94"/>
      <c r="EB937" s="94"/>
      <c r="EC937" s="94"/>
      <c r="ED937" s="94"/>
      <c r="EE937" s="94"/>
      <c r="EF937" s="94"/>
      <c r="EG937" s="94"/>
      <c r="EH937" s="94"/>
      <c r="EI937" s="94"/>
      <c r="EJ937" s="94"/>
      <c r="EK937" s="94"/>
      <c r="EL937" s="94"/>
      <c r="EM937" s="94"/>
      <c r="EN937" s="94"/>
      <c r="EO937" s="94"/>
      <c r="EP937" s="94"/>
      <c r="EQ937" s="94"/>
      <c r="ER937" s="94"/>
      <c r="ES937" s="94"/>
      <c r="ET937" s="94"/>
      <c r="EU937" s="94"/>
      <c r="EV937" s="94"/>
      <c r="EW937" s="94"/>
      <c r="EX937" s="94"/>
      <c r="EY937" s="94"/>
      <c r="EZ937" s="94"/>
      <c r="FA937" s="94"/>
      <c r="FB937" s="94"/>
      <c r="FC937" s="94"/>
      <c r="FD937" s="94"/>
      <c r="FE937" s="94"/>
      <c r="FF937" s="94"/>
      <c r="FG937" s="94"/>
      <c r="FH937" s="94"/>
      <c r="FI937" s="94"/>
      <c r="FJ937" s="94"/>
      <c r="FK937" s="94"/>
      <c r="FL937" s="94"/>
      <c r="FM937" s="94"/>
      <c r="FN937" s="94"/>
      <c r="FO937" s="94"/>
      <c r="FP937" s="94"/>
      <c r="FQ937" s="94"/>
      <c r="FR937" s="94"/>
      <c r="FS937" s="94"/>
      <c r="FT937" s="94"/>
      <c r="FU937" s="94"/>
      <c r="FV937" s="94"/>
      <c r="FW937" s="94"/>
      <c r="FX937" s="94"/>
      <c r="FY937" s="94"/>
      <c r="FZ937" s="94"/>
      <c r="GA937" s="94"/>
      <c r="GB937" s="94"/>
      <c r="GC937" s="94"/>
      <c r="GD937" s="94"/>
      <c r="GE937" s="94"/>
      <c r="GF937" s="94"/>
      <c r="GG937" s="94"/>
      <c r="GH937" s="94"/>
      <c r="GI937" s="94"/>
      <c r="GJ937" s="94"/>
      <c r="GK937" s="94"/>
      <c r="GL937" s="94"/>
      <c r="GM937" s="94"/>
      <c r="GN937" s="94"/>
      <c r="GO937" s="94"/>
      <c r="GP937" s="94"/>
      <c r="GQ937" s="94"/>
      <c r="GR937" s="94"/>
      <c r="GS937" s="94"/>
      <c r="GT937" s="94"/>
      <c r="GU937" s="94"/>
      <c r="GV937" s="94"/>
      <c r="GW937" s="94"/>
      <c r="GX937" s="94"/>
      <c r="GY937" s="94"/>
      <c r="GZ937" s="94"/>
      <c r="HA937" s="1"/>
      <c r="HB937" s="1"/>
    </row>
    <row r="938" spans="1:210" s="4" customFormat="1">
      <c r="A938" s="3"/>
      <c r="B938" s="259" t="s">
        <v>159</v>
      </c>
      <c r="C938" s="3"/>
      <c r="D938" s="3"/>
      <c r="E938" s="9"/>
      <c r="F938" s="51"/>
      <c r="G938" s="232"/>
      <c r="H938" s="13" t="str">
        <f>B938&amp;N930</f>
        <v>Учет - Расходы на содержание термоисточника</v>
      </c>
      <c r="I938" s="13"/>
      <c r="J938" s="3"/>
      <c r="K938" s="3"/>
      <c r="L938" s="3"/>
      <c r="M938" s="5"/>
      <c r="N938" s="36" t="str">
        <f>Главная!$Y$8</f>
        <v>итого</v>
      </c>
      <c r="O938" s="36"/>
      <c r="P938" s="5"/>
      <c r="Q938" s="36" t="s">
        <v>26</v>
      </c>
      <c r="R938" s="36"/>
      <c r="S938" s="20" t="s">
        <v>6</v>
      </c>
      <c r="T938" s="308"/>
      <c r="U938" s="24" t="s">
        <v>7</v>
      </c>
      <c r="V938" s="36"/>
      <c r="W938" s="38">
        <f>SUM($Y938:$HA938)</f>
        <v>0</v>
      </c>
      <c r="X938" s="38"/>
      <c r="Y938" s="46"/>
      <c r="Z938" s="99"/>
      <c r="AA938" s="100">
        <f>IF(AA934="",0,IF(AA932=1,$T930,IF($T932=справочники!$E$9,$T930+$T934*INT((AA932-1)/IF(OR($T936=0,$T936=""),1,$T936)),IF($T932=справочники!$E$10,$T930*POWER($T934,INT((AA932-1)/IF(OR($T936=0,$T936=""),1,$T936))),IF($T932=справочники!$E$11,POWER($T930,1+$T934*INT((AA932-1)/IF(OR($T936=0,$T936=""),1,$T936))),0)))))</f>
        <v>0</v>
      </c>
      <c r="AB938" s="100">
        <f>IF(AB934="",0,IF(AB932=1,$T930,IF($T932=справочники!$E$9,$T930+$T934*INT((AB932-1)/IF(OR($T936=0,$T936=""),1,$T936)),IF($T932=справочники!$E$10,$T930*POWER($T934,INT((AB932-1)/IF(OR($T936=0,$T936=""),1,$T936))),IF($T932=справочники!$E$11,POWER($T930,1+$T934*INT((AB932-1)/IF(OR($T936=0,$T936=""),1,$T936))),0)))))</f>
        <v>0</v>
      </c>
      <c r="AC938" s="100">
        <f>IF(AC934="",0,IF(AC932=1,$T930,IF($T932=справочники!$E$9,$T930+$T934*INT((AC932-1)/IF(OR($T936=0,$T936=""),1,$T936)),IF($T932=справочники!$E$10,$T930*POWER($T934,INT((AC932-1)/IF(OR($T936=0,$T936=""),1,$T936))),IF($T932=справочники!$E$11,POWER($T930,1+$T934*INT((AC932-1)/IF(OR($T936=0,$T936=""),1,$T936))),0)))))</f>
        <v>0</v>
      </c>
      <c r="AD938" s="100">
        <f>IF(AD934="",0,IF(AD932=1,$T930,IF($T932=справочники!$E$9,$T930+$T934*INT((AD932-1)/IF(OR($T936=0,$T936=""),1,$T936)),IF($T932=справочники!$E$10,$T930*POWER($T934,INT((AD932-1)/IF(OR($T936=0,$T936=""),1,$T936))),IF($T932=справочники!$E$11,POWER($T930,1+$T934*INT((AD932-1)/IF(OR($T936=0,$T936=""),1,$T936))),0)))))</f>
        <v>0</v>
      </c>
      <c r="AE938" s="100">
        <f>IF(AE934="",0,IF(AE932=1,$T930,IF($T932=справочники!$E$9,$T930+$T934*INT((AE932-1)/IF(OR($T936=0,$T936=""),1,$T936)),IF($T932=справочники!$E$10,$T930*POWER($T934,INT((AE932-1)/IF(OR($T936=0,$T936=""),1,$T936))),IF($T932=справочники!$E$11,POWER($T930,1+$T934*INT((AE932-1)/IF(OR($T936=0,$T936=""),1,$T936))),0)))))</f>
        <v>0</v>
      </c>
      <c r="AF938" s="100">
        <f>IF(AF934="",0,IF(AF932=1,$T930,IF($T932=справочники!$E$9,$T930+$T934*INT((AF932-1)/IF(OR($T936=0,$T936=""),1,$T936)),IF($T932=справочники!$E$10,$T930*POWER($T934,INT((AF932-1)/IF(OR($T936=0,$T936=""),1,$T936))),IF($T932=справочники!$E$11,POWER($T930,1+$T934*INT((AF932-1)/IF(OR($T936=0,$T936=""),1,$T936))),0)))))</f>
        <v>0</v>
      </c>
      <c r="AG938" s="100">
        <f>IF(AG934="",0,IF(AG932=1,$T930,IF($T932=справочники!$E$9,$T930+$T934*INT((AG932-1)/IF(OR($T936=0,$T936=""),1,$T936)),IF($T932=справочники!$E$10,$T930*POWER($T934,INT((AG932-1)/IF(OR($T936=0,$T936=""),1,$T936))),IF($T932=справочники!$E$11,POWER($T930,1+$T934*INT((AG932-1)/IF(OR($T936=0,$T936=""),1,$T936))),0)))))</f>
        <v>0</v>
      </c>
      <c r="AH938" s="100">
        <f>IF(AH934="",0,IF(AH932=1,$T930,IF($T932=справочники!$E$9,$T930+$T934*INT((AH932-1)/IF(OR($T936=0,$T936=""),1,$T936)),IF($T932=справочники!$E$10,$T930*POWER($T934,INT((AH932-1)/IF(OR($T936=0,$T936=""),1,$T936))),IF($T932=справочники!$E$11,POWER($T930,1+$T934*INT((AH932-1)/IF(OR($T936=0,$T936=""),1,$T936))),0)))))</f>
        <v>0</v>
      </c>
      <c r="AI938" s="100">
        <f>IF(AI934="",0,IF(AI932=1,$T930,IF($T932=справочники!$E$9,$T930+$T934*INT((AI932-1)/IF(OR($T936=0,$T936=""),1,$T936)),IF($T932=справочники!$E$10,$T930*POWER($T934,INT((AI932-1)/IF(OR($T936=0,$T936=""),1,$T936))),IF($T932=справочники!$E$11,POWER($T930,1+$T934*INT((AI932-1)/IF(OR($T936=0,$T936=""),1,$T936))),0)))))</f>
        <v>0</v>
      </c>
      <c r="AJ938" s="100">
        <f>IF(AJ934="",0,IF(AJ932=1,$T930,IF($T932=справочники!$E$9,$T930+$T934*INT((AJ932-1)/IF(OR($T936=0,$T936=""),1,$T936)),IF($T932=справочники!$E$10,$T930*POWER($T934,INT((AJ932-1)/IF(OR($T936=0,$T936=""),1,$T936))),IF($T932=справочники!$E$11,POWER($T930,1+$T934*INT((AJ932-1)/IF(OR($T936=0,$T936=""),1,$T936))),0)))))</f>
        <v>0</v>
      </c>
      <c r="AK938" s="100">
        <f>IF(AK934="",0,IF(AK932=1,$T930,IF($T932=справочники!$E$9,$T930+$T934*INT((AK932-1)/IF(OR($T936=0,$T936=""),1,$T936)),IF($T932=справочники!$E$10,$T930*POWER($T934,INT((AK932-1)/IF(OR($T936=0,$T936=""),1,$T936))),IF($T932=справочники!$E$11,POWER($T930,1+$T934*INT((AK932-1)/IF(OR($T936=0,$T936=""),1,$T936))),0)))))</f>
        <v>0</v>
      </c>
      <c r="AL938" s="100">
        <f>IF(AL934="",0,IF(AL932=1,$T930,IF($T932=справочники!$E$9,$T930+$T934*INT((AL932-1)/IF(OR($T936=0,$T936=""),1,$T936)),IF($T932=справочники!$E$10,$T930*POWER($T934,INT((AL932-1)/IF(OR($T936=0,$T936=""),1,$T936))),IF($T932=справочники!$E$11,POWER($T930,1+$T934*INT((AL932-1)/IF(OR($T936=0,$T936=""),1,$T936))),0)))))</f>
        <v>0</v>
      </c>
      <c r="AM938" s="100">
        <f>IF(AM934="",0,IF(AM932=1,$T930,IF($T932=справочники!$E$9,$T930+$T934*INT((AM932-1)/IF(OR($T936=0,$T936=""),1,$T936)),IF($T932=справочники!$E$10,$T930*POWER($T934,INT((AM932-1)/IF(OR($T936=0,$T936=""),1,$T936))),IF($T932=справочники!$E$11,POWER($T930,1+$T934*INT((AM932-1)/IF(OR($T936=0,$T936=""),1,$T936))),0)))))</f>
        <v>0</v>
      </c>
      <c r="AN938" s="100">
        <f>IF(AN934="",0,IF(AN932=1,$T930,IF($T932=справочники!$E$9,$T930+$T934*INT((AN932-1)/IF(OR($T936=0,$T936=""),1,$T936)),IF($T932=справочники!$E$10,$T930*POWER($T934,INT((AN932-1)/IF(OR($T936=0,$T936=""),1,$T936))),IF($T932=справочники!$E$11,POWER($T930,1+$T934*INT((AN932-1)/IF(OR($T936=0,$T936=""),1,$T936))),0)))))</f>
        <v>0</v>
      </c>
      <c r="AO938" s="100">
        <f>IF(AO934="",0,IF(AO932=1,$T930,IF($T932=справочники!$E$9,$T930+$T934*INT((AO932-1)/IF(OR($T936=0,$T936=""),1,$T936)),IF($T932=справочники!$E$10,$T930*POWER($T934,INT((AO932-1)/IF(OR($T936=0,$T936=""),1,$T936))),IF($T932=справочники!$E$11,POWER($T930,1+$T934*INT((AO932-1)/IF(OR($T936=0,$T936=""),1,$T936))),0)))))</f>
        <v>0</v>
      </c>
      <c r="AP938" s="100">
        <f>IF(AP934="",0,IF(AP932=1,$T930,IF($T932=справочники!$E$9,$T930+$T934*INT((AP932-1)/IF(OR($T936=0,$T936=""),1,$T936)),IF($T932=справочники!$E$10,$T930*POWER($T934,INT((AP932-1)/IF(OR($T936=0,$T936=""),1,$T936))),IF($T932=справочники!$E$11,POWER($T930,1+$T934*INT((AP932-1)/IF(OR($T936=0,$T936=""),1,$T936))),0)))))</f>
        <v>0</v>
      </c>
      <c r="AQ938" s="100">
        <f>IF(AQ934="",0,IF(AQ932=1,$T930,IF($T932=справочники!$E$9,$T930+$T934*INT((AQ932-1)/IF(OR($T936=0,$T936=""),1,$T936)),IF($T932=справочники!$E$10,$T930*POWER($T934,INT((AQ932-1)/IF(OR($T936=0,$T936=""),1,$T936))),IF($T932=справочники!$E$11,POWER($T930,1+$T934*INT((AQ932-1)/IF(OR($T936=0,$T936=""),1,$T936))),0)))))</f>
        <v>0</v>
      </c>
      <c r="AR938" s="100">
        <f>IF(AR934="",0,IF(AR932=1,$T930,IF($T932=справочники!$E$9,$T930+$T934*INT((AR932-1)/IF(OR($T936=0,$T936=""),1,$T936)),IF($T932=справочники!$E$10,$T930*POWER($T934,INT((AR932-1)/IF(OR($T936=0,$T936=""),1,$T936))),IF($T932=справочники!$E$11,POWER($T930,1+$T934*INT((AR932-1)/IF(OR($T936=0,$T936=""),1,$T936))),0)))))</f>
        <v>0</v>
      </c>
      <c r="AS938" s="100">
        <f>IF(AS934="",0,IF(AS932=1,$T930,IF($T932=справочники!$E$9,$T930+$T934*INT((AS932-1)/IF(OR($T936=0,$T936=""),1,$T936)),IF($T932=справочники!$E$10,$T930*POWER($T934,INT((AS932-1)/IF(OR($T936=0,$T936=""),1,$T936))),IF($T932=справочники!$E$11,POWER($T930,1+$T934*INT((AS932-1)/IF(OR($T936=0,$T936=""),1,$T936))),0)))))</f>
        <v>0</v>
      </c>
      <c r="AT938" s="100">
        <f>IF(AT934="",0,IF(AT932=1,$T930,IF($T932=справочники!$E$9,$T930+$T934*INT((AT932-1)/IF(OR($T936=0,$T936=""),1,$T936)),IF($T932=справочники!$E$10,$T930*POWER($T934,INT((AT932-1)/IF(OR($T936=0,$T936=""),1,$T936))),IF($T932=справочники!$E$11,POWER($T930,1+$T934*INT((AT932-1)/IF(OR($T936=0,$T936=""),1,$T936))),0)))))</f>
        <v>0</v>
      </c>
      <c r="AU938" s="100">
        <f>IF(AU934="",0,IF(AU932=1,$T930,IF($T932=справочники!$E$9,$T930+$T934*INT((AU932-1)/IF(OR($T936=0,$T936=""),1,$T936)),IF($T932=справочники!$E$10,$T930*POWER($T934,INT((AU932-1)/IF(OR($T936=0,$T936=""),1,$T936))),IF($T932=справочники!$E$11,POWER($T930,1+$T934*INT((AU932-1)/IF(OR($T936=0,$T936=""),1,$T936))),0)))))</f>
        <v>0</v>
      </c>
      <c r="AV938" s="100">
        <f>IF(AV934="",0,IF(AV932=1,$T930,IF($T932=справочники!$E$9,$T930+$T934*INT((AV932-1)/IF(OR($T936=0,$T936=""),1,$T936)),IF($T932=справочники!$E$10,$T930*POWER($T934,INT((AV932-1)/IF(OR($T936=0,$T936=""),1,$T936))),IF($T932=справочники!$E$11,POWER($T930,1+$T934*INT((AV932-1)/IF(OR($T936=0,$T936=""),1,$T936))),0)))))</f>
        <v>0</v>
      </c>
      <c r="AW938" s="100">
        <f>IF(AW934="",0,IF(AW932=1,$T930,IF($T932=справочники!$E$9,$T930+$T934*INT((AW932-1)/IF(OR($T936=0,$T936=""),1,$T936)),IF($T932=справочники!$E$10,$T930*POWER($T934,INT((AW932-1)/IF(OR($T936=0,$T936=""),1,$T936))),IF($T932=справочники!$E$11,POWER($T930,1+$T934*INT((AW932-1)/IF(OR($T936=0,$T936=""),1,$T936))),0)))))</f>
        <v>0</v>
      </c>
      <c r="AX938" s="100">
        <f>IF(AX934="",0,IF(AX932=1,$T930,IF($T932=справочники!$E$9,$T930+$T934*INT((AX932-1)/IF(OR($T936=0,$T936=""),1,$T936)),IF($T932=справочники!$E$10,$T930*POWER($T934,INT((AX932-1)/IF(OR($T936=0,$T936=""),1,$T936))),IF($T932=справочники!$E$11,POWER($T930,1+$T934*INT((AX932-1)/IF(OR($T936=0,$T936=""),1,$T936))),0)))))</f>
        <v>0</v>
      </c>
      <c r="AY938" s="100">
        <f>IF(AY934="",0,IF(AY932=1,$T930,IF($T932=справочники!$E$9,$T930+$T934*INT((AY932-1)/IF(OR($T936=0,$T936=""),1,$T936)),IF($T932=справочники!$E$10,$T930*POWER($T934,INT((AY932-1)/IF(OR($T936=0,$T936=""),1,$T936))),IF($T932=справочники!$E$11,POWER($T930,1+$T934*INT((AY932-1)/IF(OR($T936=0,$T936=""),1,$T936))),0)))))</f>
        <v>0</v>
      </c>
      <c r="AZ938" s="100">
        <f>IF(AZ934="",0,IF(AZ932=1,$T930,IF($T932=справочники!$E$9,$T930+$T934*INT((AZ932-1)/IF(OR($T936=0,$T936=""),1,$T936)),IF($T932=справочники!$E$10,$T930*POWER($T934,INT((AZ932-1)/IF(OR($T936=0,$T936=""),1,$T936))),IF($T932=справочники!$E$11,POWER($T930,1+$T934*INT((AZ932-1)/IF(OR($T936=0,$T936=""),1,$T936))),0)))))</f>
        <v>0</v>
      </c>
      <c r="BA938" s="100">
        <f>IF(BA934="",0,IF(BA932=1,$T930,IF($T932=справочники!$E$9,$T930+$T934*INT((BA932-1)/IF(OR($T936=0,$T936=""),1,$T936)),IF($T932=справочники!$E$10,$T930*POWER($T934,INT((BA932-1)/IF(OR($T936=0,$T936=""),1,$T936))),IF($T932=справочники!$E$11,POWER($T930,1+$T934*INT((BA932-1)/IF(OR($T936=0,$T936=""),1,$T936))),0)))))</f>
        <v>0</v>
      </c>
      <c r="BB938" s="100">
        <f>IF(BB934="",0,IF(BB932=1,$T930,IF($T932=справочники!$E$9,$T930+$T934*INT((BB932-1)/IF(OR($T936=0,$T936=""),1,$T936)),IF($T932=справочники!$E$10,$T930*POWER($T934,INT((BB932-1)/IF(OR($T936=0,$T936=""),1,$T936))),IF($T932=справочники!$E$11,POWER($T930,1+$T934*INT((BB932-1)/IF(OR($T936=0,$T936=""),1,$T936))),0)))))</f>
        <v>0</v>
      </c>
      <c r="BC938" s="100">
        <f>IF(BC934="",0,IF(BC932=1,$T930,IF($T932=справочники!$E$9,$T930+$T934*INT((BC932-1)/IF(OR($T936=0,$T936=""),1,$T936)),IF($T932=справочники!$E$10,$T930*POWER($T934,INT((BC932-1)/IF(OR($T936=0,$T936=""),1,$T936))),IF($T932=справочники!$E$11,POWER($T930,1+$T934*INT((BC932-1)/IF(OR($T936=0,$T936=""),1,$T936))),0)))))</f>
        <v>0</v>
      </c>
      <c r="BD938" s="100">
        <f>IF(BD934="",0,IF(BD932=1,$T930,IF($T932=справочники!$E$9,$T930+$T934*INT((BD932-1)/IF(OR($T936=0,$T936=""),1,$T936)),IF($T932=справочники!$E$10,$T930*POWER($T934,INT((BD932-1)/IF(OR($T936=0,$T936=""),1,$T936))),IF($T932=справочники!$E$11,POWER($T930,1+$T934*INT((BD932-1)/IF(OR($T936=0,$T936=""),1,$T936))),0)))))</f>
        <v>0</v>
      </c>
      <c r="BE938" s="100">
        <f>IF(BE934="",0,IF(BE932=1,$T930,IF($T932=справочники!$E$9,$T930+$T934*INT((BE932-1)/IF(OR($T936=0,$T936=""),1,$T936)),IF($T932=справочники!$E$10,$T930*POWER($T934,INT((BE932-1)/IF(OR($T936=0,$T936=""),1,$T936))),IF($T932=справочники!$E$11,POWER($T930,1+$T934*INT((BE932-1)/IF(OR($T936=0,$T936=""),1,$T936))),0)))))</f>
        <v>0</v>
      </c>
      <c r="BF938" s="100">
        <f>IF(BF934="",0,IF(BF932=1,$T930,IF($T932=справочники!$E$9,$T930+$T934*INT((BF932-1)/IF(OR($T936=0,$T936=""),1,$T936)),IF($T932=справочники!$E$10,$T930*POWER($T934,INT((BF932-1)/IF(OR($T936=0,$T936=""),1,$T936))),IF($T932=справочники!$E$11,POWER($T930,1+$T934*INT((BF932-1)/IF(OR($T936=0,$T936=""),1,$T936))),0)))))</f>
        <v>0</v>
      </c>
      <c r="BG938" s="100">
        <f>IF(BG934="",0,IF(BG932=1,$T930,IF($T932=справочники!$E$9,$T930+$T934*INT((BG932-1)/IF(OR($T936=0,$T936=""),1,$T936)),IF($T932=справочники!$E$10,$T930*POWER($T934,INT((BG932-1)/IF(OR($T936=0,$T936=""),1,$T936))),IF($T932=справочники!$E$11,POWER($T930,1+$T934*INT((BG932-1)/IF(OR($T936=0,$T936=""),1,$T936))),0)))))</f>
        <v>0</v>
      </c>
      <c r="BH938" s="100">
        <f>IF(BH934="",0,IF(BH932=1,$T930,IF($T932=справочники!$E$9,$T930+$T934*INT((BH932-1)/IF(OR($T936=0,$T936=""),1,$T936)),IF($T932=справочники!$E$10,$T930*POWER($T934,INT((BH932-1)/IF(OR($T936=0,$T936=""),1,$T936))),IF($T932=справочники!$E$11,POWER($T930,1+$T934*INT((BH932-1)/IF(OR($T936=0,$T936=""),1,$T936))),0)))))</f>
        <v>0</v>
      </c>
      <c r="BI938" s="100">
        <f>IF(BI934="",0,IF(BI932=1,$T930,IF($T932=справочники!$E$9,$T930+$T934*INT((BI932-1)/IF(OR($T936=0,$T936=""),1,$T936)),IF($T932=справочники!$E$10,$T930*POWER($T934,INT((BI932-1)/IF(OR($T936=0,$T936=""),1,$T936))),IF($T932=справочники!$E$11,POWER($T930,1+$T934*INT((BI932-1)/IF(OR($T936=0,$T936=""),1,$T936))),0)))))</f>
        <v>0</v>
      </c>
      <c r="BJ938" s="100">
        <f>IF(BJ934="",0,IF(BJ932=1,$T930,IF($T932=справочники!$E$9,$T930+$T934*INT((BJ932-1)/IF(OR($T936=0,$T936=""),1,$T936)),IF($T932=справочники!$E$10,$T930*POWER($T934,INT((BJ932-1)/IF(OR($T936=0,$T936=""),1,$T936))),IF($T932=справочники!$E$11,POWER($T930,1+$T934*INT((BJ932-1)/IF(OR($T936=0,$T936=""),1,$T936))),0)))))</f>
        <v>0</v>
      </c>
      <c r="BK938" s="100">
        <f>IF(BK934="",0,IF(BK932=1,$T930,IF($T932=справочники!$E$9,$T930+$T934*INT((BK932-1)/IF(OR($T936=0,$T936=""),1,$T936)),IF($T932=справочники!$E$10,$T930*POWER($T934,INT((BK932-1)/IF(OR($T936=0,$T936=""),1,$T936))),IF($T932=справочники!$E$11,POWER($T930,1+$T934*INT((BK932-1)/IF(OR($T936=0,$T936=""),1,$T936))),0)))))</f>
        <v>0</v>
      </c>
      <c r="BL938" s="100">
        <f>IF(BL934="",0,IF(BL932=1,$T930,IF($T932=справочники!$E$9,$T930+$T934*INT((BL932-1)/IF(OR($T936=0,$T936=""),1,$T936)),IF($T932=справочники!$E$10,$T930*POWER($T934,INT((BL932-1)/IF(OR($T936=0,$T936=""),1,$T936))),IF($T932=справочники!$E$11,POWER($T930,1+$T934*INT((BL932-1)/IF(OR($T936=0,$T936=""),1,$T936))),0)))))</f>
        <v>0</v>
      </c>
      <c r="BM938" s="100">
        <f>IF(BM934="",0,IF(BM932=1,$T930,IF($T932=справочники!$E$9,$T930+$T934*INT((BM932-1)/IF(OR($T936=0,$T936=""),1,$T936)),IF($T932=справочники!$E$10,$T930*POWER($T934,INT((BM932-1)/IF(OR($T936=0,$T936=""),1,$T936))),IF($T932=справочники!$E$11,POWER($T930,1+$T934*INT((BM932-1)/IF(OR($T936=0,$T936=""),1,$T936))),0)))))</f>
        <v>0</v>
      </c>
      <c r="BN938" s="100">
        <f>IF(BN934="",0,IF(BN932=1,$T930,IF($T932=справочники!$E$9,$T930+$T934*INT((BN932-1)/IF(OR($T936=0,$T936=""),1,$T936)),IF($T932=справочники!$E$10,$T930*POWER($T934,INT((BN932-1)/IF(OR($T936=0,$T936=""),1,$T936))),IF($T932=справочники!$E$11,POWER($T930,1+$T934*INT((BN932-1)/IF(OR($T936=0,$T936=""),1,$T936))),0)))))</f>
        <v>0</v>
      </c>
      <c r="BO938" s="100">
        <f>IF(BO934="",0,IF(BO932=1,$T930,IF($T932=справочники!$E$9,$T930+$T934*INT((BO932-1)/IF(OR($T936=0,$T936=""),1,$T936)),IF($T932=справочники!$E$10,$T930*POWER($T934,INT((BO932-1)/IF(OR($T936=0,$T936=""),1,$T936))),IF($T932=справочники!$E$11,POWER($T930,1+$T934*INT((BO932-1)/IF(OR($T936=0,$T936=""),1,$T936))),0)))))</f>
        <v>0</v>
      </c>
      <c r="BP938" s="100">
        <f>IF(BP934="",0,IF(BP932=1,$T930,IF($T932=справочники!$E$9,$T930+$T934*INT((BP932-1)/IF(OR($T936=0,$T936=""),1,$T936)),IF($T932=справочники!$E$10,$T930*POWER($T934,INT((BP932-1)/IF(OR($T936=0,$T936=""),1,$T936))),IF($T932=справочники!$E$11,POWER($T930,1+$T934*INT((BP932-1)/IF(OR($T936=0,$T936=""),1,$T936))),0)))))</f>
        <v>0</v>
      </c>
      <c r="BQ938" s="100">
        <f>IF(BQ934="",0,IF(BQ932=1,$T930,IF($T932=справочники!$E$9,$T930+$T934*INT((BQ932-1)/IF(OR($T936=0,$T936=""),1,$T936)),IF($T932=справочники!$E$10,$T930*POWER($T934,INT((BQ932-1)/IF(OR($T936=0,$T936=""),1,$T936))),IF($T932=справочники!$E$11,POWER($T930,1+$T934*INT((BQ932-1)/IF(OR($T936=0,$T936=""),1,$T936))),0)))))</f>
        <v>0</v>
      </c>
      <c r="BR938" s="100">
        <f>IF(BR934="",0,IF(BR932=1,$T930,IF($T932=справочники!$E$9,$T930+$T934*INT((BR932-1)/IF(OR($T936=0,$T936=""),1,$T936)),IF($T932=справочники!$E$10,$T930*POWER($T934,INT((BR932-1)/IF(OR($T936=0,$T936=""),1,$T936))),IF($T932=справочники!$E$11,POWER($T930,1+$T934*INT((BR932-1)/IF(OR($T936=0,$T936=""),1,$T936))),0)))))</f>
        <v>0</v>
      </c>
      <c r="BS938" s="100">
        <f>IF(BS934="",0,IF(BS932=1,$T930,IF($T932=справочники!$E$9,$T930+$T934*INT((BS932-1)/IF(OR($T936=0,$T936=""),1,$T936)),IF($T932=справочники!$E$10,$T930*POWER($T934,INT((BS932-1)/IF(OR($T936=0,$T936=""),1,$T936))),IF($T932=справочники!$E$11,POWER($T930,1+$T934*INT((BS932-1)/IF(OR($T936=0,$T936=""),1,$T936))),0)))))</f>
        <v>0</v>
      </c>
      <c r="BT938" s="100">
        <f>IF(BT934="",0,IF(BT932=1,$T930,IF($T932=справочники!$E$9,$T930+$T934*INT((BT932-1)/IF(OR($T936=0,$T936=""),1,$T936)),IF($T932=справочники!$E$10,$T930*POWER($T934,INT((BT932-1)/IF(OR($T936=0,$T936=""),1,$T936))),IF($T932=справочники!$E$11,POWER($T930,1+$T934*INT((BT932-1)/IF(OR($T936=0,$T936=""),1,$T936))),0)))))</f>
        <v>0</v>
      </c>
      <c r="BU938" s="100">
        <f>IF(BU934="",0,IF(BU932=1,$T930,IF($T932=справочники!$E$9,$T930+$T934*INT((BU932-1)/IF(OR($T936=0,$T936=""),1,$T936)),IF($T932=справочники!$E$10,$T930*POWER($T934,INT((BU932-1)/IF(OR($T936=0,$T936=""),1,$T936))),IF($T932=справочники!$E$11,POWER($T930,1+$T934*INT((BU932-1)/IF(OR($T936=0,$T936=""),1,$T936))),0)))))</f>
        <v>0</v>
      </c>
      <c r="BV938" s="100">
        <f>IF(BV934="",0,IF(BV932=1,$T930,IF($T932=справочники!$E$9,$T930+$T934*INT((BV932-1)/IF(OR($T936=0,$T936=""),1,$T936)),IF($T932=справочники!$E$10,$T930*POWER($T934,INT((BV932-1)/IF(OR($T936=0,$T936=""),1,$T936))),IF($T932=справочники!$E$11,POWER($T930,1+$T934*INT((BV932-1)/IF(OR($T936=0,$T936=""),1,$T936))),0)))))</f>
        <v>0</v>
      </c>
      <c r="BW938" s="100">
        <f>IF(BW934="",0,IF(BW932=1,$T930,IF($T932=справочники!$E$9,$T930+$T934*INT((BW932-1)/IF(OR($T936=0,$T936=""),1,$T936)),IF($T932=справочники!$E$10,$T930*POWER($T934,INT((BW932-1)/IF(OR($T936=0,$T936=""),1,$T936))),IF($T932=справочники!$E$11,POWER($T930,1+$T934*INT((BW932-1)/IF(OR($T936=0,$T936=""),1,$T936))),0)))))</f>
        <v>0</v>
      </c>
      <c r="BX938" s="100">
        <f>IF(BX934="",0,IF(BX932=1,$T930,IF($T932=справочники!$E$9,$T930+$T934*INT((BX932-1)/IF(OR($T936=0,$T936=""),1,$T936)),IF($T932=справочники!$E$10,$T930*POWER($T934,INT((BX932-1)/IF(OR($T936=0,$T936=""),1,$T936))),IF($T932=справочники!$E$11,POWER($T930,1+$T934*INT((BX932-1)/IF(OR($T936=0,$T936=""),1,$T936))),0)))))</f>
        <v>0</v>
      </c>
      <c r="BY938" s="100">
        <f>IF(BY934="",0,IF(BY932=1,$T930,IF($T932=справочники!$E$9,$T930+$T934*INT((BY932-1)/IF(OR($T936=0,$T936=""),1,$T936)),IF($T932=справочники!$E$10,$T930*POWER($T934,INT((BY932-1)/IF(OR($T936=0,$T936=""),1,$T936))),IF($T932=справочники!$E$11,POWER($T930,1+$T934*INT((BY932-1)/IF(OR($T936=0,$T936=""),1,$T936))),0)))))</f>
        <v>0</v>
      </c>
      <c r="BZ938" s="100">
        <f>IF(BZ934="",0,IF(BZ932=1,$T930,IF($T932=справочники!$E$9,$T930+$T934*INT((BZ932-1)/IF(OR($T936=0,$T936=""),1,$T936)),IF($T932=справочники!$E$10,$T930*POWER($T934,INT((BZ932-1)/IF(OR($T936=0,$T936=""),1,$T936))),IF($T932=справочники!$E$11,POWER($T930,1+$T934*INT((BZ932-1)/IF(OR($T936=0,$T936=""),1,$T936))),0)))))</f>
        <v>0</v>
      </c>
      <c r="CA938" s="100">
        <f>IF(CA934="",0,IF(CA932=1,$T930,IF($T932=справочники!$E$9,$T930+$T934*INT((CA932-1)/IF(OR($T936=0,$T936=""),1,$T936)),IF($T932=справочники!$E$10,$T930*POWER($T934,INT((CA932-1)/IF(OR($T936=0,$T936=""),1,$T936))),IF($T932=справочники!$E$11,POWER($T930,1+$T934*INT((CA932-1)/IF(OR($T936=0,$T936=""),1,$T936))),0)))))</f>
        <v>0</v>
      </c>
      <c r="CB938" s="100">
        <f>IF(CB934="",0,IF(CB932=1,$T930,IF($T932=справочники!$E$9,$T930+$T934*INT((CB932-1)/IF(OR($T936=0,$T936=""),1,$T936)),IF($T932=справочники!$E$10,$T930*POWER($T934,INT((CB932-1)/IF(OR($T936=0,$T936=""),1,$T936))),IF($T932=справочники!$E$11,POWER($T930,1+$T934*INT((CB932-1)/IF(OR($T936=0,$T936=""),1,$T936))),0)))))</f>
        <v>0</v>
      </c>
      <c r="CC938" s="100">
        <f>IF(CC934="",0,IF(CC932=1,$T930,IF($T932=справочники!$E$9,$T930+$T934*INT((CC932-1)/IF(OR($T936=0,$T936=""),1,$T936)),IF($T932=справочники!$E$10,$T930*POWER($T934,INT((CC932-1)/IF(OR($T936=0,$T936=""),1,$T936))),IF($T932=справочники!$E$11,POWER($T930,1+$T934*INT((CC932-1)/IF(OR($T936=0,$T936=""),1,$T936))),0)))))</f>
        <v>0</v>
      </c>
      <c r="CD938" s="100">
        <f>IF(CD934="",0,IF(CD932=1,$T930,IF($T932=справочники!$E$9,$T930+$T934*INT((CD932-1)/IF(OR($T936=0,$T936=""),1,$T936)),IF($T932=справочники!$E$10,$T930*POWER($T934,INT((CD932-1)/IF(OR($T936=0,$T936=""),1,$T936))),IF($T932=справочники!$E$11,POWER($T930,1+$T934*INT((CD932-1)/IF(OR($T936=0,$T936=""),1,$T936))),0)))))</f>
        <v>0</v>
      </c>
      <c r="CE938" s="100">
        <f>IF(CE934="",0,IF(CE932=1,$T930,IF($T932=справочники!$E$9,$T930+$T934*INT((CE932-1)/IF(OR($T936=0,$T936=""),1,$T936)),IF($T932=справочники!$E$10,$T930*POWER($T934,INT((CE932-1)/IF(OR($T936=0,$T936=""),1,$T936))),IF($T932=справочники!$E$11,POWER($T930,1+$T934*INT((CE932-1)/IF(OR($T936=0,$T936=""),1,$T936))),0)))))</f>
        <v>0</v>
      </c>
      <c r="CF938" s="100">
        <f>IF(CF934="",0,IF(CF932=1,$T930,IF($T932=справочники!$E$9,$T930+$T934*INT((CF932-1)/IF(OR($T936=0,$T936=""),1,$T936)),IF($T932=справочники!$E$10,$T930*POWER($T934,INT((CF932-1)/IF(OR($T936=0,$T936=""),1,$T936))),IF($T932=справочники!$E$11,POWER($T930,1+$T934*INT((CF932-1)/IF(OR($T936=0,$T936=""),1,$T936))),0)))))</f>
        <v>0</v>
      </c>
      <c r="CG938" s="100">
        <f>IF(CG934="",0,IF(CG932=1,$T930,IF($T932=справочники!$E$9,$T930+$T934*INT((CG932-1)/IF(OR($T936=0,$T936=""),1,$T936)),IF($T932=справочники!$E$10,$T930*POWER($T934,INT((CG932-1)/IF(OR($T936=0,$T936=""),1,$T936))),IF($T932=справочники!$E$11,POWER($T930,1+$T934*INT((CG932-1)/IF(OR($T936=0,$T936=""),1,$T936))),0)))))</f>
        <v>0</v>
      </c>
      <c r="CH938" s="100">
        <f>IF(CH934="",0,IF(CH932=1,$T930,IF($T932=справочники!$E$9,$T930+$T934*INT((CH932-1)/IF(OR($T936=0,$T936=""),1,$T936)),IF($T932=справочники!$E$10,$T930*POWER($T934,INT((CH932-1)/IF(OR($T936=0,$T936=""),1,$T936))),IF($T932=справочники!$E$11,POWER($T930,1+$T934*INT((CH932-1)/IF(OR($T936=0,$T936=""),1,$T936))),0)))))</f>
        <v>0</v>
      </c>
      <c r="CI938" s="100">
        <f>IF(CI934="",0,IF(CI932=1,$T930,IF($T932=справочники!$E$9,$T930+$T934*INT((CI932-1)/IF(OR($T936=0,$T936=""),1,$T936)),IF($T932=справочники!$E$10,$T930*POWER($T934,INT((CI932-1)/IF(OR($T936=0,$T936=""),1,$T936))),IF($T932=справочники!$E$11,POWER($T930,1+$T934*INT((CI932-1)/IF(OR($T936=0,$T936=""),1,$T936))),0)))))</f>
        <v>0</v>
      </c>
      <c r="CJ938" s="100">
        <f>IF(CJ934="",0,IF(CJ932=1,$T930,IF($T932=справочники!$E$9,$T930+$T934*INT((CJ932-1)/IF(OR($T936=0,$T936=""),1,$T936)),IF($T932=справочники!$E$10,$T930*POWER($T934,INT((CJ932-1)/IF(OR($T936=0,$T936=""),1,$T936))),IF($T932=справочники!$E$11,POWER($T930,1+$T934*INT((CJ932-1)/IF(OR($T936=0,$T936=""),1,$T936))),0)))))</f>
        <v>0</v>
      </c>
      <c r="CK938" s="100">
        <f>IF(CK934="",0,IF(CK932=1,$T930,IF($T932=справочники!$E$9,$T930+$T934*INT((CK932-1)/IF(OR($T936=0,$T936=""),1,$T936)),IF($T932=справочники!$E$10,$T930*POWER($T934,INT((CK932-1)/IF(OR($T936=0,$T936=""),1,$T936))),IF($T932=справочники!$E$11,POWER($T930,1+$T934*INT((CK932-1)/IF(OR($T936=0,$T936=""),1,$T936))),0)))))</f>
        <v>0</v>
      </c>
      <c r="CL938" s="100">
        <f>IF(CL934="",0,IF(CL932=1,$T930,IF($T932=справочники!$E$9,$T930+$T934*INT((CL932-1)/IF(OR($T936=0,$T936=""),1,$T936)),IF($T932=справочники!$E$10,$T930*POWER($T934,INT((CL932-1)/IF(OR($T936=0,$T936=""),1,$T936))),IF($T932=справочники!$E$11,POWER($T930,1+$T934*INT((CL932-1)/IF(OR($T936=0,$T936=""),1,$T936))),0)))))</f>
        <v>0</v>
      </c>
      <c r="CM938" s="100">
        <f>IF(CM934="",0,IF(CM932=1,$T930,IF($T932=справочники!$E$9,$T930+$T934*INT((CM932-1)/IF(OR($T936=0,$T936=""),1,$T936)),IF($T932=справочники!$E$10,$T930*POWER($T934,INT((CM932-1)/IF(OR($T936=0,$T936=""),1,$T936))),IF($T932=справочники!$E$11,POWER($T930,1+$T934*INT((CM932-1)/IF(OR($T936=0,$T936=""),1,$T936))),0)))))</f>
        <v>0</v>
      </c>
      <c r="CN938" s="100">
        <f>IF(CN934="",0,IF(CN932=1,$T930,IF($T932=справочники!$E$9,$T930+$T934*INT((CN932-1)/IF(OR($T936=0,$T936=""),1,$T936)),IF($T932=справочники!$E$10,$T930*POWER($T934,INT((CN932-1)/IF(OR($T936=0,$T936=""),1,$T936))),IF($T932=справочники!$E$11,POWER($T930,1+$T934*INT((CN932-1)/IF(OR($T936=0,$T936=""),1,$T936))),0)))))</f>
        <v>0</v>
      </c>
      <c r="CO938" s="100">
        <f>IF(CO934="",0,IF(CO932=1,$T930,IF($T932=справочники!$E$9,$T930+$T934*INT((CO932-1)/IF(OR($T936=0,$T936=""),1,$T936)),IF($T932=справочники!$E$10,$T930*POWER($T934,INT((CO932-1)/IF(OR($T936=0,$T936=""),1,$T936))),IF($T932=справочники!$E$11,POWER($T930,1+$T934*INT((CO932-1)/IF(OR($T936=0,$T936=""),1,$T936))),0)))))</f>
        <v>0</v>
      </c>
      <c r="CP938" s="100">
        <f>IF(CP934="",0,IF(CP932=1,$T930,IF($T932=справочники!$E$9,$T930+$T934*INT((CP932-1)/IF(OR($T936=0,$T936=""),1,$T936)),IF($T932=справочники!$E$10,$T930*POWER($T934,INT((CP932-1)/IF(OR($T936=0,$T936=""),1,$T936))),IF($T932=справочники!$E$11,POWER($T930,1+$T934*INT((CP932-1)/IF(OR($T936=0,$T936=""),1,$T936))),0)))))</f>
        <v>0</v>
      </c>
      <c r="CQ938" s="100">
        <f>IF(CQ934="",0,IF(CQ932=1,$T930,IF($T932=справочники!$E$9,$T930+$T934*INT((CQ932-1)/IF(OR($T936=0,$T936=""),1,$T936)),IF($T932=справочники!$E$10,$T930*POWER($T934,INT((CQ932-1)/IF(OR($T936=0,$T936=""),1,$T936))),IF($T932=справочники!$E$11,POWER($T930,1+$T934*INT((CQ932-1)/IF(OR($T936=0,$T936=""),1,$T936))),0)))))</f>
        <v>0</v>
      </c>
      <c r="CR938" s="100">
        <f>IF(CR934="",0,IF(CR932=1,$T930,IF($T932=справочники!$E$9,$T930+$T934*INT((CR932-1)/IF(OR($T936=0,$T936=""),1,$T936)),IF($T932=справочники!$E$10,$T930*POWER($T934,INT((CR932-1)/IF(OR($T936=0,$T936=""),1,$T936))),IF($T932=справочники!$E$11,POWER($T930,1+$T934*INT((CR932-1)/IF(OR($T936=0,$T936=""),1,$T936))),0)))))</f>
        <v>0</v>
      </c>
      <c r="CS938" s="100">
        <f>IF(CS934="",0,IF(CS932=1,$T930,IF($T932=справочники!$E$9,$T930+$T934*INT((CS932-1)/IF(OR($T936=0,$T936=""),1,$T936)),IF($T932=справочники!$E$10,$T930*POWER($T934,INT((CS932-1)/IF(OR($T936=0,$T936=""),1,$T936))),IF($T932=справочники!$E$11,POWER($T930,1+$T934*INT((CS932-1)/IF(OR($T936=0,$T936=""),1,$T936))),0)))))</f>
        <v>0</v>
      </c>
      <c r="CT938" s="100">
        <f>IF(CT934="",0,IF(CT932=1,$T930,IF($T932=справочники!$E$9,$T930+$T934*INT((CT932-1)/IF(OR($T936=0,$T936=""),1,$T936)),IF($T932=справочники!$E$10,$T930*POWER($T934,INT((CT932-1)/IF(OR($T936=0,$T936=""),1,$T936))),IF($T932=справочники!$E$11,POWER($T930,1+$T934*INT((CT932-1)/IF(OR($T936=0,$T936=""),1,$T936))),0)))))</f>
        <v>0</v>
      </c>
      <c r="CU938" s="100">
        <f>IF(CU934="",0,IF(CU932=1,$T930,IF($T932=справочники!$E$9,$T930+$T934*INT((CU932-1)/IF(OR($T936=0,$T936=""),1,$T936)),IF($T932=справочники!$E$10,$T930*POWER($T934,INT((CU932-1)/IF(OR($T936=0,$T936=""),1,$T936))),IF($T932=справочники!$E$11,POWER($T930,1+$T934*INT((CU932-1)/IF(OR($T936=0,$T936=""),1,$T936))),0)))))</f>
        <v>0</v>
      </c>
      <c r="CV938" s="100">
        <f>IF(CV934="",0,IF(CV932=1,$T930,IF($T932=справочники!$E$9,$T930+$T934*INT((CV932-1)/IF(OR($T936=0,$T936=""),1,$T936)),IF($T932=справочники!$E$10,$T930*POWER($T934,INT((CV932-1)/IF(OR($T936=0,$T936=""),1,$T936))),IF($T932=справочники!$E$11,POWER($T930,1+$T934*INT((CV932-1)/IF(OR($T936=0,$T936=""),1,$T936))),0)))))</f>
        <v>0</v>
      </c>
      <c r="CW938" s="100">
        <f>IF(CW934="",0,IF(CW932=1,$T930,IF($T932=справочники!$E$9,$T930+$T934*INT((CW932-1)/IF(OR($T936=0,$T936=""),1,$T936)),IF($T932=справочники!$E$10,$T930*POWER($T934,INT((CW932-1)/IF(OR($T936=0,$T936=""),1,$T936))),IF($T932=справочники!$E$11,POWER($T930,1+$T934*INT((CW932-1)/IF(OR($T936=0,$T936=""),1,$T936))),0)))))</f>
        <v>0</v>
      </c>
      <c r="CX938" s="100">
        <f>IF(CX934="",0,IF(CX932=1,$T930,IF($T932=справочники!$E$9,$T930+$T934*INT((CX932-1)/IF(OR($T936=0,$T936=""),1,$T936)),IF($T932=справочники!$E$10,$T930*POWER($T934,INT((CX932-1)/IF(OR($T936=0,$T936=""),1,$T936))),IF($T932=справочники!$E$11,POWER($T930,1+$T934*INT((CX932-1)/IF(OR($T936=0,$T936=""),1,$T936))),0)))))</f>
        <v>0</v>
      </c>
      <c r="CY938" s="100">
        <f>IF(CY934="",0,IF(CY932=1,$T930,IF($T932=справочники!$E$9,$T930+$T934*INT((CY932-1)/IF(OR($T936=0,$T936=""),1,$T936)),IF($T932=справочники!$E$10,$T930*POWER($T934,INT((CY932-1)/IF(OR($T936=0,$T936=""),1,$T936))),IF($T932=справочники!$E$11,POWER($T930,1+$T934*INT((CY932-1)/IF(OR($T936=0,$T936=""),1,$T936))),0)))))</f>
        <v>0</v>
      </c>
      <c r="CZ938" s="100">
        <f>IF(CZ934="",0,IF(CZ932=1,$T930,IF($T932=справочники!$E$9,$T930+$T934*INT((CZ932-1)/IF(OR($T936=0,$T936=""),1,$T936)),IF($T932=справочники!$E$10,$T930*POWER($T934,INT((CZ932-1)/IF(OR($T936=0,$T936=""),1,$T936))),IF($T932=справочники!$E$11,POWER($T930,1+$T934*INT((CZ932-1)/IF(OR($T936=0,$T936=""),1,$T936))),0)))))</f>
        <v>0</v>
      </c>
      <c r="DA938" s="100">
        <f>IF(DA934="",0,IF(DA932=1,$T930,IF($T932=справочники!$E$9,$T930+$T934*INT((DA932-1)/IF(OR($T936=0,$T936=""),1,$T936)),IF($T932=справочники!$E$10,$T930*POWER($T934,INT((DA932-1)/IF(OR($T936=0,$T936=""),1,$T936))),IF($T932=справочники!$E$11,POWER($T930,1+$T934*INT((DA932-1)/IF(OR($T936=0,$T936=""),1,$T936))),0)))))</f>
        <v>0</v>
      </c>
      <c r="DB938" s="100">
        <f>IF(DB934="",0,IF(DB932=1,$T930,IF($T932=справочники!$E$9,$T930+$T934*INT((DB932-1)/IF(OR($T936=0,$T936=""),1,$T936)),IF($T932=справочники!$E$10,$T930*POWER($T934,INT((DB932-1)/IF(OR($T936=0,$T936=""),1,$T936))),IF($T932=справочники!$E$11,POWER($T930,1+$T934*INT((DB932-1)/IF(OR($T936=0,$T936=""),1,$T936))),0)))))</f>
        <v>0</v>
      </c>
      <c r="DC938" s="100">
        <f>IF(DC934="",0,IF(DC932=1,$T930,IF($T932=справочники!$E$9,$T930+$T934*INT((DC932-1)/IF(OR($T936=0,$T936=""),1,$T936)),IF($T932=справочники!$E$10,$T930*POWER($T934,INT((DC932-1)/IF(OR($T936=0,$T936=""),1,$T936))),IF($T932=справочники!$E$11,POWER($T930,1+$T934*INT((DC932-1)/IF(OR($T936=0,$T936=""),1,$T936))),0)))))</f>
        <v>0</v>
      </c>
      <c r="DD938" s="100">
        <f>IF(DD934="",0,IF(DD932=1,$T930,IF($T932=справочники!$E$9,$T930+$T934*INT((DD932-1)/IF(OR($T936=0,$T936=""),1,$T936)),IF($T932=справочники!$E$10,$T930*POWER($T934,INT((DD932-1)/IF(OR($T936=0,$T936=""),1,$T936))),IF($T932=справочники!$E$11,POWER($T930,1+$T934*INT((DD932-1)/IF(OR($T936=0,$T936=""),1,$T936))),0)))))</f>
        <v>0</v>
      </c>
      <c r="DE938" s="100">
        <f>IF(DE934="",0,IF(DE932=1,$T930,IF($T932=справочники!$E$9,$T930+$T934*INT((DE932-1)/IF(OR($T936=0,$T936=""),1,$T936)),IF($T932=справочники!$E$10,$T930*POWER($T934,INT((DE932-1)/IF(OR($T936=0,$T936=""),1,$T936))),IF($T932=справочники!$E$11,POWER($T930,1+$T934*INT((DE932-1)/IF(OR($T936=0,$T936=""),1,$T936))),0)))))</f>
        <v>0</v>
      </c>
      <c r="DF938" s="100">
        <f>IF(DF934="",0,IF(DF932=1,$T930,IF($T932=справочники!$E$9,$T930+$T934*INT((DF932-1)/IF(OR($T936=0,$T936=""),1,$T936)),IF($T932=справочники!$E$10,$T930*POWER($T934,INT((DF932-1)/IF(OR($T936=0,$T936=""),1,$T936))),IF($T932=справочники!$E$11,POWER($T930,1+$T934*INT((DF932-1)/IF(OR($T936=0,$T936=""),1,$T936))),0)))))</f>
        <v>0</v>
      </c>
      <c r="DG938" s="100">
        <f>IF(DG934="",0,IF(DG932=1,$T930,IF($T932=справочники!$E$9,$T930+$T934*INT((DG932-1)/IF(OR($T936=0,$T936=""),1,$T936)),IF($T932=справочники!$E$10,$T930*POWER($T934,INT((DG932-1)/IF(OR($T936=0,$T936=""),1,$T936))),IF($T932=справочники!$E$11,POWER($T930,1+$T934*INT((DG932-1)/IF(OR($T936=0,$T936=""),1,$T936))),0)))))</f>
        <v>0</v>
      </c>
      <c r="DH938" s="100">
        <f>IF(DH934="",0,IF(DH932=1,$T930,IF($T932=справочники!$E$9,$T930+$T934*INT((DH932-1)/IF(OR($T936=0,$T936=""),1,$T936)),IF($T932=справочники!$E$10,$T930*POWER($T934,INT((DH932-1)/IF(OR($T936=0,$T936=""),1,$T936))),IF($T932=справочники!$E$11,POWER($T930,1+$T934*INT((DH932-1)/IF(OR($T936=0,$T936=""),1,$T936))),0)))))</f>
        <v>0</v>
      </c>
      <c r="DI938" s="100">
        <f>IF(DI934="",0,IF(DI932=1,$T930,IF($T932=справочники!$E$9,$T930+$T934*INT((DI932-1)/IF(OR($T936=0,$T936=""),1,$T936)),IF($T932=справочники!$E$10,$T930*POWER($T934,INT((DI932-1)/IF(OR($T936=0,$T936=""),1,$T936))),IF($T932=справочники!$E$11,POWER($T930,1+$T934*INT((DI932-1)/IF(OR($T936=0,$T936=""),1,$T936))),0)))))</f>
        <v>0</v>
      </c>
      <c r="DJ938" s="100">
        <f>IF(DJ934="",0,IF(DJ932=1,$T930,IF($T932=справочники!$E$9,$T930+$T934*INT((DJ932-1)/IF(OR($T936=0,$T936=""),1,$T936)),IF($T932=справочники!$E$10,$T930*POWER($T934,INT((DJ932-1)/IF(OR($T936=0,$T936=""),1,$T936))),IF($T932=справочники!$E$11,POWER($T930,1+$T934*INT((DJ932-1)/IF(OR($T936=0,$T936=""),1,$T936))),0)))))</f>
        <v>0</v>
      </c>
      <c r="DK938" s="100">
        <f>IF(DK934="",0,IF(DK932=1,$T930,IF($T932=справочники!$E$9,$T930+$T934*INT((DK932-1)/IF(OR($T936=0,$T936=""),1,$T936)),IF($T932=справочники!$E$10,$T930*POWER($T934,INT((DK932-1)/IF(OR($T936=0,$T936=""),1,$T936))),IF($T932=справочники!$E$11,POWER($T930,1+$T934*INT((DK932-1)/IF(OR($T936=0,$T936=""),1,$T936))),0)))))</f>
        <v>0</v>
      </c>
      <c r="DL938" s="100">
        <f>IF(DL934="",0,IF(DL932=1,$T930,IF($T932=справочники!$E$9,$T930+$T934*INT((DL932-1)/IF(OR($T936=0,$T936=""),1,$T936)),IF($T932=справочники!$E$10,$T930*POWER($T934,INT((DL932-1)/IF(OR($T936=0,$T936=""),1,$T936))),IF($T932=справочники!$E$11,POWER($T930,1+$T934*INT((DL932-1)/IF(OR($T936=0,$T936=""),1,$T936))),0)))))</f>
        <v>0</v>
      </c>
      <c r="DM938" s="100">
        <f>IF(DM934="",0,IF(DM932=1,$T930,IF($T932=справочники!$E$9,$T930+$T934*INT((DM932-1)/IF(OR($T936=0,$T936=""),1,$T936)),IF($T932=справочники!$E$10,$T930*POWER($T934,INT((DM932-1)/IF(OR($T936=0,$T936=""),1,$T936))),IF($T932=справочники!$E$11,POWER($T930,1+$T934*INT((DM932-1)/IF(OR($T936=0,$T936=""),1,$T936))),0)))))</f>
        <v>0</v>
      </c>
      <c r="DN938" s="100">
        <f>IF(DN934="",0,IF(DN932=1,$T930,IF($T932=справочники!$E$9,$T930+$T934*INT((DN932-1)/IF(OR($T936=0,$T936=""),1,$T936)),IF($T932=справочники!$E$10,$T930*POWER($T934,INT((DN932-1)/IF(OR($T936=0,$T936=""),1,$T936))),IF($T932=справочники!$E$11,POWER($T930,1+$T934*INT((DN932-1)/IF(OR($T936=0,$T936=""),1,$T936))),0)))))</f>
        <v>0</v>
      </c>
      <c r="DO938" s="100">
        <f>IF(DO934="",0,IF(DO932=1,$T930,IF($T932=справочники!$E$9,$T930+$T934*INT((DO932-1)/IF(OR($T936=0,$T936=""),1,$T936)),IF($T932=справочники!$E$10,$T930*POWER($T934,INT((DO932-1)/IF(OR($T936=0,$T936=""),1,$T936))),IF($T932=справочники!$E$11,POWER($T930,1+$T934*INT((DO932-1)/IF(OR($T936=0,$T936=""),1,$T936))),0)))))</f>
        <v>0</v>
      </c>
      <c r="DP938" s="100">
        <f>IF(DP934="",0,IF(DP932=1,$T930,IF($T932=справочники!$E$9,$T930+$T934*INT((DP932-1)/IF(OR($T936=0,$T936=""),1,$T936)),IF($T932=справочники!$E$10,$T930*POWER($T934,INT((DP932-1)/IF(OR($T936=0,$T936=""),1,$T936))),IF($T932=справочники!$E$11,POWER($T930,1+$T934*INT((DP932-1)/IF(OR($T936=0,$T936=""),1,$T936))),0)))))</f>
        <v>0</v>
      </c>
      <c r="DQ938" s="100">
        <f>IF(DQ934="",0,IF(DQ932=1,$T930,IF($T932=справочники!$E$9,$T930+$T934*INT((DQ932-1)/IF(OR($T936=0,$T936=""),1,$T936)),IF($T932=справочники!$E$10,$T930*POWER($T934,INT((DQ932-1)/IF(OR($T936=0,$T936=""),1,$T936))),IF($T932=справочники!$E$11,POWER($T930,1+$T934*INT((DQ932-1)/IF(OR($T936=0,$T936=""),1,$T936))),0)))))</f>
        <v>0</v>
      </c>
      <c r="DR938" s="100">
        <f>IF(DR934="",0,IF(DR932=1,$T930,IF($T932=справочники!$E$9,$T930+$T934*INT((DR932-1)/IF(OR($T936=0,$T936=""),1,$T936)),IF($T932=справочники!$E$10,$T930*POWER($T934,INT((DR932-1)/IF(OR($T936=0,$T936=""),1,$T936))),IF($T932=справочники!$E$11,POWER($T930,1+$T934*INT((DR932-1)/IF(OR($T936=0,$T936=""),1,$T936))),0)))))</f>
        <v>0</v>
      </c>
      <c r="DS938" s="100">
        <f>IF(DS934="",0,IF(DS932=1,$T930,IF($T932=справочники!$E$9,$T930+$T934*INT((DS932-1)/IF(OR($T936=0,$T936=""),1,$T936)),IF($T932=справочники!$E$10,$T930*POWER($T934,INT((DS932-1)/IF(OR($T936=0,$T936=""),1,$T936))),IF($T932=справочники!$E$11,POWER($T930,1+$T934*INT((DS932-1)/IF(OR($T936=0,$T936=""),1,$T936))),0)))))</f>
        <v>0</v>
      </c>
      <c r="DT938" s="100">
        <f>IF(DT934="",0,IF(DT932=1,$T930,IF($T932=справочники!$E$9,$T930+$T934*INT((DT932-1)/IF(OR($T936=0,$T936=""),1,$T936)),IF($T932=справочники!$E$10,$T930*POWER($T934,INT((DT932-1)/IF(OR($T936=0,$T936=""),1,$T936))),IF($T932=справочники!$E$11,POWER($T930,1+$T934*INT((DT932-1)/IF(OR($T936=0,$T936=""),1,$T936))),0)))))</f>
        <v>0</v>
      </c>
      <c r="DU938" s="100">
        <f>IF(DU934="",0,IF(DU932=1,$T930,IF($T932=справочники!$E$9,$T930+$T934*INT((DU932-1)/IF(OR($T936=0,$T936=""),1,$T936)),IF($T932=справочники!$E$10,$T930*POWER($T934,INT((DU932-1)/IF(OR($T936=0,$T936=""),1,$T936))),IF($T932=справочники!$E$11,POWER($T930,1+$T934*INT((DU932-1)/IF(OR($T936=0,$T936=""),1,$T936))),0)))))</f>
        <v>0</v>
      </c>
      <c r="DV938" s="100">
        <f>IF(DV934="",0,IF(DV932=1,$T930,IF($T932=справочники!$E$9,$T930+$T934*INT((DV932-1)/IF(OR($T936=0,$T936=""),1,$T936)),IF($T932=справочники!$E$10,$T930*POWER($T934,INT((DV932-1)/IF(OR($T936=0,$T936=""),1,$T936))),IF($T932=справочники!$E$11,POWER($T930,1+$T934*INT((DV932-1)/IF(OR($T936=0,$T936=""),1,$T936))),0)))))</f>
        <v>0</v>
      </c>
      <c r="DW938" s="100">
        <f>IF(DW934="",0,IF(DW932=1,$T930,IF($T932=справочники!$E$9,$T930+$T934*INT((DW932-1)/IF(OR($T936=0,$T936=""),1,$T936)),IF($T932=справочники!$E$10,$T930*POWER($T934,INT((DW932-1)/IF(OR($T936=0,$T936=""),1,$T936))),IF($T932=справочники!$E$11,POWER($T930,1+$T934*INT((DW932-1)/IF(OR($T936=0,$T936=""),1,$T936))),0)))))</f>
        <v>0</v>
      </c>
      <c r="DX938" s="100">
        <f>IF(DX934="",0,IF(DX932=1,$T930,IF($T932=справочники!$E$9,$T930+$T934*INT((DX932-1)/IF(OR($T936=0,$T936=""),1,$T936)),IF($T932=справочники!$E$10,$T930*POWER($T934,INT((DX932-1)/IF(OR($T936=0,$T936=""),1,$T936))),IF($T932=справочники!$E$11,POWER($T930,1+$T934*INT((DX932-1)/IF(OR($T936=0,$T936=""),1,$T936))),0)))))</f>
        <v>0</v>
      </c>
      <c r="DY938" s="100">
        <f>IF(DY934="",0,IF(DY932=1,$T930,IF($T932=справочники!$E$9,$T930+$T934*INT((DY932-1)/IF(OR($T936=0,$T936=""),1,$T936)),IF($T932=справочники!$E$10,$T930*POWER($T934,INT((DY932-1)/IF(OR($T936=0,$T936=""),1,$T936))),IF($T932=справочники!$E$11,POWER($T930,1+$T934*INT((DY932-1)/IF(OR($T936=0,$T936=""),1,$T936))),0)))))</f>
        <v>0</v>
      </c>
      <c r="DZ938" s="100">
        <f>IF(DZ934="",0,IF(DZ932=1,$T930,IF($T932=справочники!$E$9,$T930+$T934*INT((DZ932-1)/IF(OR($T936=0,$T936=""),1,$T936)),IF($T932=справочники!$E$10,$T930*POWER($T934,INT((DZ932-1)/IF(OR($T936=0,$T936=""),1,$T936))),IF($T932=справочники!$E$11,POWER($T930,1+$T934*INT((DZ932-1)/IF(OR($T936=0,$T936=""),1,$T936))),0)))))</f>
        <v>0</v>
      </c>
      <c r="EA938" s="100">
        <f>IF(EA934="",0,IF(EA932=1,$T930,IF($T932=справочники!$E$9,$T930+$T934*INT((EA932-1)/IF(OR($T936=0,$T936=""),1,$T936)),IF($T932=справочники!$E$10,$T930*POWER($T934,INT((EA932-1)/IF(OR($T936=0,$T936=""),1,$T936))),IF($T932=справочники!$E$11,POWER($T930,1+$T934*INT((EA932-1)/IF(OR($T936=0,$T936=""),1,$T936))),0)))))</f>
        <v>0</v>
      </c>
      <c r="EB938" s="100">
        <f>IF(EB934="",0,IF(EB932=1,$T930,IF($T932=справочники!$E$9,$T930+$T934*INT((EB932-1)/IF(OR($T936=0,$T936=""),1,$T936)),IF($T932=справочники!$E$10,$T930*POWER($T934,INT((EB932-1)/IF(OR($T936=0,$T936=""),1,$T936))),IF($T932=справочники!$E$11,POWER($T930,1+$T934*INT((EB932-1)/IF(OR($T936=0,$T936=""),1,$T936))),0)))))</f>
        <v>0</v>
      </c>
      <c r="EC938" s="100">
        <f>IF(EC934="",0,IF(EC932=1,$T930,IF($T932=справочники!$E$9,$T930+$T934*INT((EC932-1)/IF(OR($T936=0,$T936=""),1,$T936)),IF($T932=справочники!$E$10,$T930*POWER($T934,INT((EC932-1)/IF(OR($T936=0,$T936=""),1,$T936))),IF($T932=справочники!$E$11,POWER($T930,1+$T934*INT((EC932-1)/IF(OR($T936=0,$T936=""),1,$T936))),0)))))</f>
        <v>0</v>
      </c>
      <c r="ED938" s="100">
        <f>IF(ED934="",0,IF(ED932=1,$T930,IF($T932=справочники!$E$9,$T930+$T934*INT((ED932-1)/IF(OR($T936=0,$T936=""),1,$T936)),IF($T932=справочники!$E$10,$T930*POWER($T934,INT((ED932-1)/IF(OR($T936=0,$T936=""),1,$T936))),IF($T932=справочники!$E$11,POWER($T930,1+$T934*INT((ED932-1)/IF(OR($T936=0,$T936=""),1,$T936))),0)))))</f>
        <v>0</v>
      </c>
      <c r="EE938" s="100">
        <f>IF(EE934="",0,IF(EE932=1,$T930,IF($T932=справочники!$E$9,$T930+$T934*INT((EE932-1)/IF(OR($T936=0,$T936=""),1,$T936)),IF($T932=справочники!$E$10,$T930*POWER($T934,INT((EE932-1)/IF(OR($T936=0,$T936=""),1,$T936))),IF($T932=справочники!$E$11,POWER($T930,1+$T934*INT((EE932-1)/IF(OR($T936=0,$T936=""),1,$T936))),0)))))</f>
        <v>0</v>
      </c>
      <c r="EF938" s="100">
        <f>IF(EF934="",0,IF(EF932=1,$T930,IF($T932=справочники!$E$9,$T930+$T934*INT((EF932-1)/IF(OR($T936=0,$T936=""),1,$T936)),IF($T932=справочники!$E$10,$T930*POWER($T934,INT((EF932-1)/IF(OR($T936=0,$T936=""),1,$T936))),IF($T932=справочники!$E$11,POWER($T930,1+$T934*INT((EF932-1)/IF(OR($T936=0,$T936=""),1,$T936))),0)))))</f>
        <v>0</v>
      </c>
      <c r="EG938" s="100">
        <f>IF(EG934="",0,IF(EG932=1,$T930,IF($T932=справочники!$E$9,$T930+$T934*INT((EG932-1)/IF(OR($T936=0,$T936=""),1,$T936)),IF($T932=справочники!$E$10,$T930*POWER($T934,INT((EG932-1)/IF(OR($T936=0,$T936=""),1,$T936))),IF($T932=справочники!$E$11,POWER($T930,1+$T934*INT((EG932-1)/IF(OR($T936=0,$T936=""),1,$T936))),0)))))</f>
        <v>0</v>
      </c>
      <c r="EH938" s="100">
        <f>IF(EH934="",0,IF(EH932=1,$T930,IF($T932=справочники!$E$9,$T930+$T934*INT((EH932-1)/IF(OR($T936=0,$T936=""),1,$T936)),IF($T932=справочники!$E$10,$T930*POWER($T934,INT((EH932-1)/IF(OR($T936=0,$T936=""),1,$T936))),IF($T932=справочники!$E$11,POWER($T930,1+$T934*INT((EH932-1)/IF(OR($T936=0,$T936=""),1,$T936))),0)))))</f>
        <v>0</v>
      </c>
      <c r="EI938" s="100">
        <f>IF(EI934="",0,IF(EI932=1,$T930,IF($T932=справочники!$E$9,$T930+$T934*INT((EI932-1)/IF(OR($T936=0,$T936=""),1,$T936)),IF($T932=справочники!$E$10,$T930*POWER($T934,INT((EI932-1)/IF(OR($T936=0,$T936=""),1,$T936))),IF($T932=справочники!$E$11,POWER($T930,1+$T934*INT((EI932-1)/IF(OR($T936=0,$T936=""),1,$T936))),0)))))</f>
        <v>0</v>
      </c>
      <c r="EJ938" s="100">
        <f>IF(EJ934="",0,IF(EJ932=1,$T930,IF($T932=справочники!$E$9,$T930+$T934*INT((EJ932-1)/IF(OR($T936=0,$T936=""),1,$T936)),IF($T932=справочники!$E$10,$T930*POWER($T934,INT((EJ932-1)/IF(OR($T936=0,$T936=""),1,$T936))),IF($T932=справочники!$E$11,POWER($T930,1+$T934*INT((EJ932-1)/IF(OR($T936=0,$T936=""),1,$T936))),0)))))</f>
        <v>0</v>
      </c>
      <c r="EK938" s="100">
        <f>IF(EK934="",0,IF(EK932=1,$T930,IF($T932=справочники!$E$9,$T930+$T934*INT((EK932-1)/IF(OR($T936=0,$T936=""),1,$T936)),IF($T932=справочники!$E$10,$T930*POWER($T934,INT((EK932-1)/IF(OR($T936=0,$T936=""),1,$T936))),IF($T932=справочники!$E$11,POWER($T930,1+$T934*INT((EK932-1)/IF(OR($T936=0,$T936=""),1,$T936))),0)))))</f>
        <v>0</v>
      </c>
      <c r="EL938" s="100">
        <f>IF(EL934="",0,IF(EL932=1,$T930,IF($T932=справочники!$E$9,$T930+$T934*INT((EL932-1)/IF(OR($T936=0,$T936=""),1,$T936)),IF($T932=справочники!$E$10,$T930*POWER($T934,INT((EL932-1)/IF(OR($T936=0,$T936=""),1,$T936))),IF($T932=справочники!$E$11,POWER($T930,1+$T934*INT((EL932-1)/IF(OR($T936=0,$T936=""),1,$T936))),0)))))</f>
        <v>0</v>
      </c>
      <c r="EM938" s="100">
        <f>IF(EM934="",0,IF(EM932=1,$T930,IF($T932=справочники!$E$9,$T930+$T934*INT((EM932-1)/IF(OR($T936=0,$T936=""),1,$T936)),IF($T932=справочники!$E$10,$T930*POWER($T934,INT((EM932-1)/IF(OR($T936=0,$T936=""),1,$T936))),IF($T932=справочники!$E$11,POWER($T930,1+$T934*INT((EM932-1)/IF(OR($T936=0,$T936=""),1,$T936))),0)))))</f>
        <v>0</v>
      </c>
      <c r="EN938" s="100">
        <f>IF(EN934="",0,IF(EN932=1,$T930,IF($T932=справочники!$E$9,$T930+$T934*INT((EN932-1)/IF(OR($T936=0,$T936=""),1,$T936)),IF($T932=справочники!$E$10,$T930*POWER($T934,INT((EN932-1)/IF(OR($T936=0,$T936=""),1,$T936))),IF($T932=справочники!$E$11,POWER($T930,1+$T934*INT((EN932-1)/IF(OR($T936=0,$T936=""),1,$T936))),0)))))</f>
        <v>0</v>
      </c>
      <c r="EO938" s="100">
        <f>IF(EO934="",0,IF(EO932=1,$T930,IF($T932=справочники!$E$9,$T930+$T934*INT((EO932-1)/IF(OR($T936=0,$T936=""),1,$T936)),IF($T932=справочники!$E$10,$T930*POWER($T934,INT((EO932-1)/IF(OR($T936=0,$T936=""),1,$T936))),IF($T932=справочники!$E$11,POWER($T930,1+$T934*INT((EO932-1)/IF(OR($T936=0,$T936=""),1,$T936))),0)))))</f>
        <v>0</v>
      </c>
      <c r="EP938" s="100">
        <f>IF(EP934="",0,IF(EP932=1,$T930,IF($T932=справочники!$E$9,$T930+$T934*INT((EP932-1)/IF(OR($T936=0,$T936=""),1,$T936)),IF($T932=справочники!$E$10,$T930*POWER($T934,INT((EP932-1)/IF(OR($T936=0,$T936=""),1,$T936))),IF($T932=справочники!$E$11,POWER($T930,1+$T934*INT((EP932-1)/IF(OR($T936=0,$T936=""),1,$T936))),0)))))</f>
        <v>0</v>
      </c>
      <c r="EQ938" s="100">
        <f>IF(EQ934="",0,IF(EQ932=1,$T930,IF($T932=справочники!$E$9,$T930+$T934*INT((EQ932-1)/IF(OR($T936=0,$T936=""),1,$T936)),IF($T932=справочники!$E$10,$T930*POWER($T934,INT((EQ932-1)/IF(OR($T936=0,$T936=""),1,$T936))),IF($T932=справочники!$E$11,POWER($T930,1+$T934*INT((EQ932-1)/IF(OR($T936=0,$T936=""),1,$T936))),0)))))</f>
        <v>0</v>
      </c>
      <c r="ER938" s="100">
        <f>IF(ER934="",0,IF(ER932=1,$T930,IF($T932=справочники!$E$9,$T930+$T934*INT((ER932-1)/IF(OR($T936=0,$T936=""),1,$T936)),IF($T932=справочники!$E$10,$T930*POWER($T934,INT((ER932-1)/IF(OR($T936=0,$T936=""),1,$T936))),IF($T932=справочники!$E$11,POWER($T930,1+$T934*INT((ER932-1)/IF(OR($T936=0,$T936=""),1,$T936))),0)))))</f>
        <v>0</v>
      </c>
      <c r="ES938" s="100">
        <f>IF(ES934="",0,IF(ES932=1,$T930,IF($T932=справочники!$E$9,$T930+$T934*INT((ES932-1)/IF(OR($T936=0,$T936=""),1,$T936)),IF($T932=справочники!$E$10,$T930*POWER($T934,INT((ES932-1)/IF(OR($T936=0,$T936=""),1,$T936))),IF($T932=справочники!$E$11,POWER($T930,1+$T934*INT((ES932-1)/IF(OR($T936=0,$T936=""),1,$T936))),0)))))</f>
        <v>0</v>
      </c>
      <c r="ET938" s="100">
        <f>IF(ET934="",0,IF(ET932=1,$T930,IF($T932=справочники!$E$9,$T930+$T934*INT((ET932-1)/IF(OR($T936=0,$T936=""),1,$T936)),IF($T932=справочники!$E$10,$T930*POWER($T934,INT((ET932-1)/IF(OR($T936=0,$T936=""),1,$T936))),IF($T932=справочники!$E$11,POWER($T930,1+$T934*INT((ET932-1)/IF(OR($T936=0,$T936=""),1,$T936))),0)))))</f>
        <v>0</v>
      </c>
      <c r="EU938" s="100">
        <f>IF(EU934="",0,IF(EU932=1,$T930,IF($T932=справочники!$E$9,$T930+$T934*INT((EU932-1)/IF(OR($T936=0,$T936=""),1,$T936)),IF($T932=справочники!$E$10,$T930*POWER($T934,INT((EU932-1)/IF(OR($T936=0,$T936=""),1,$T936))),IF($T932=справочники!$E$11,POWER($T930,1+$T934*INT((EU932-1)/IF(OR($T936=0,$T936=""),1,$T936))),0)))))</f>
        <v>0</v>
      </c>
      <c r="EV938" s="100">
        <f>IF(EV934="",0,IF(EV932=1,$T930,IF($T932=справочники!$E$9,$T930+$T934*INT((EV932-1)/IF(OR($T936=0,$T936=""),1,$T936)),IF($T932=справочники!$E$10,$T930*POWER($T934,INT((EV932-1)/IF(OR($T936=0,$T936=""),1,$T936))),IF($T932=справочники!$E$11,POWER($T930,1+$T934*INT((EV932-1)/IF(OR($T936=0,$T936=""),1,$T936))),0)))))</f>
        <v>0</v>
      </c>
      <c r="EW938" s="100">
        <f>IF(EW934="",0,IF(EW932=1,$T930,IF($T932=справочники!$E$9,$T930+$T934*INT((EW932-1)/IF(OR($T936=0,$T936=""),1,$T936)),IF($T932=справочники!$E$10,$T930*POWER($T934,INT((EW932-1)/IF(OR($T936=0,$T936=""),1,$T936))),IF($T932=справочники!$E$11,POWER($T930,1+$T934*INT((EW932-1)/IF(OR($T936=0,$T936=""),1,$T936))),0)))))</f>
        <v>0</v>
      </c>
      <c r="EX938" s="100">
        <f>IF(EX934="",0,IF(EX932=1,$T930,IF($T932=справочники!$E$9,$T930+$T934*INT((EX932-1)/IF(OR($T936=0,$T936=""),1,$T936)),IF($T932=справочники!$E$10,$T930*POWER($T934,INT((EX932-1)/IF(OR($T936=0,$T936=""),1,$T936))),IF($T932=справочники!$E$11,POWER($T930,1+$T934*INT((EX932-1)/IF(OR($T936=0,$T936=""),1,$T936))),0)))))</f>
        <v>0</v>
      </c>
      <c r="EY938" s="100">
        <f>IF(EY934="",0,IF(EY932=1,$T930,IF($T932=справочники!$E$9,$T930+$T934*INT((EY932-1)/IF(OR($T936=0,$T936=""),1,$T936)),IF($T932=справочники!$E$10,$T930*POWER($T934,INT((EY932-1)/IF(OR($T936=0,$T936=""),1,$T936))),IF($T932=справочники!$E$11,POWER($T930,1+$T934*INT((EY932-1)/IF(OR($T936=0,$T936=""),1,$T936))),0)))))</f>
        <v>0</v>
      </c>
      <c r="EZ938" s="100">
        <f>IF(EZ934="",0,IF(EZ932=1,$T930,IF($T932=справочники!$E$9,$T930+$T934*INT((EZ932-1)/IF(OR($T936=0,$T936=""),1,$T936)),IF($T932=справочники!$E$10,$T930*POWER($T934,INT((EZ932-1)/IF(OR($T936=0,$T936=""),1,$T936))),IF($T932=справочники!$E$11,POWER($T930,1+$T934*INT((EZ932-1)/IF(OR($T936=0,$T936=""),1,$T936))),0)))))</f>
        <v>0</v>
      </c>
      <c r="FA938" s="100">
        <f>IF(FA934="",0,IF(FA932=1,$T930,IF($T932=справочники!$E$9,$T930+$T934*INT((FA932-1)/IF(OR($T936=0,$T936=""),1,$T936)),IF($T932=справочники!$E$10,$T930*POWER($T934,INT((FA932-1)/IF(OR($T936=0,$T936=""),1,$T936))),IF($T932=справочники!$E$11,POWER($T930,1+$T934*INT((FA932-1)/IF(OR($T936=0,$T936=""),1,$T936))),0)))))</f>
        <v>0</v>
      </c>
      <c r="FB938" s="100">
        <f>IF(FB934="",0,IF(FB932=1,$T930,IF($T932=справочники!$E$9,$T930+$T934*INT((FB932-1)/IF(OR($T936=0,$T936=""),1,$T936)),IF($T932=справочники!$E$10,$T930*POWER($T934,INT((FB932-1)/IF(OR($T936=0,$T936=""),1,$T936))),IF($T932=справочники!$E$11,POWER($T930,1+$T934*INT((FB932-1)/IF(OR($T936=0,$T936=""),1,$T936))),0)))))</f>
        <v>0</v>
      </c>
      <c r="FC938" s="100">
        <f>IF(FC934="",0,IF(FC932=1,$T930,IF($T932=справочники!$E$9,$T930+$T934*INT((FC932-1)/IF(OR($T936=0,$T936=""),1,$T936)),IF($T932=справочники!$E$10,$T930*POWER($T934,INT((FC932-1)/IF(OR($T936=0,$T936=""),1,$T936))),IF($T932=справочники!$E$11,POWER($T930,1+$T934*INT((FC932-1)/IF(OR($T936=0,$T936=""),1,$T936))),0)))))</f>
        <v>0</v>
      </c>
      <c r="FD938" s="100">
        <f>IF(FD934="",0,IF(FD932=1,$T930,IF($T932=справочники!$E$9,$T930+$T934*INT((FD932-1)/IF(OR($T936=0,$T936=""),1,$T936)),IF($T932=справочники!$E$10,$T930*POWER($T934,INT((FD932-1)/IF(OR($T936=0,$T936=""),1,$T936))),IF($T932=справочники!$E$11,POWER($T930,1+$T934*INT((FD932-1)/IF(OR($T936=0,$T936=""),1,$T936))),0)))))</f>
        <v>0</v>
      </c>
      <c r="FE938" s="100">
        <f>IF(FE934="",0,IF(FE932=1,$T930,IF($T932=справочники!$E$9,$T930+$T934*INT((FE932-1)/IF(OR($T936=0,$T936=""),1,$T936)),IF($T932=справочники!$E$10,$T930*POWER($T934,INT((FE932-1)/IF(OR($T936=0,$T936=""),1,$T936))),IF($T932=справочники!$E$11,POWER($T930,1+$T934*INT((FE932-1)/IF(OR($T936=0,$T936=""),1,$T936))),0)))))</f>
        <v>0</v>
      </c>
      <c r="FF938" s="100">
        <f>IF(FF934="",0,IF(FF932=1,$T930,IF($T932=справочники!$E$9,$T930+$T934*INT((FF932-1)/IF(OR($T936=0,$T936=""),1,$T936)),IF($T932=справочники!$E$10,$T930*POWER($T934,INT((FF932-1)/IF(OR($T936=0,$T936=""),1,$T936))),IF($T932=справочники!$E$11,POWER($T930,1+$T934*INT((FF932-1)/IF(OR($T936=0,$T936=""),1,$T936))),0)))))</f>
        <v>0</v>
      </c>
      <c r="FG938" s="100">
        <f>IF(FG934="",0,IF(FG932=1,$T930,IF($T932=справочники!$E$9,$T930+$T934*INT((FG932-1)/IF(OR($T936=0,$T936=""),1,$T936)),IF($T932=справочники!$E$10,$T930*POWER($T934,INT((FG932-1)/IF(OR($T936=0,$T936=""),1,$T936))),IF($T932=справочники!$E$11,POWER($T930,1+$T934*INT((FG932-1)/IF(OR($T936=0,$T936=""),1,$T936))),0)))))</f>
        <v>0</v>
      </c>
      <c r="FH938" s="100">
        <f>IF(FH934="",0,IF(FH932=1,$T930,IF($T932=справочники!$E$9,$T930+$T934*INT((FH932-1)/IF(OR($T936=0,$T936=""),1,$T936)),IF($T932=справочники!$E$10,$T930*POWER($T934,INT((FH932-1)/IF(OR($T936=0,$T936=""),1,$T936))),IF($T932=справочники!$E$11,POWER($T930,1+$T934*INT((FH932-1)/IF(OR($T936=0,$T936=""),1,$T936))),0)))))</f>
        <v>0</v>
      </c>
      <c r="FI938" s="100">
        <f>IF(FI934="",0,IF(FI932=1,$T930,IF($T932=справочники!$E$9,$T930+$T934*INT((FI932-1)/IF(OR($T936=0,$T936=""),1,$T936)),IF($T932=справочники!$E$10,$T930*POWER($T934,INT((FI932-1)/IF(OR($T936=0,$T936=""),1,$T936))),IF($T932=справочники!$E$11,POWER($T930,1+$T934*INT((FI932-1)/IF(OR($T936=0,$T936=""),1,$T936))),0)))))</f>
        <v>0</v>
      </c>
      <c r="FJ938" s="100">
        <f>IF(FJ934="",0,IF(FJ932=1,$T930,IF($T932=справочники!$E$9,$T930+$T934*INT((FJ932-1)/IF(OR($T936=0,$T936=""),1,$T936)),IF($T932=справочники!$E$10,$T930*POWER($T934,INT((FJ932-1)/IF(OR($T936=0,$T936=""),1,$T936))),IF($T932=справочники!$E$11,POWER($T930,1+$T934*INT((FJ932-1)/IF(OR($T936=0,$T936=""),1,$T936))),0)))))</f>
        <v>0</v>
      </c>
      <c r="FK938" s="100">
        <f>IF(FK934="",0,IF(FK932=1,$T930,IF($T932=справочники!$E$9,$T930+$T934*INT((FK932-1)/IF(OR($T936=0,$T936=""),1,$T936)),IF($T932=справочники!$E$10,$T930*POWER($T934,INT((FK932-1)/IF(OR($T936=0,$T936=""),1,$T936))),IF($T932=справочники!$E$11,POWER($T930,1+$T934*INT((FK932-1)/IF(OR($T936=0,$T936=""),1,$T936))),0)))))</f>
        <v>0</v>
      </c>
      <c r="FL938" s="100">
        <f>IF(FL934="",0,IF(FL932=1,$T930,IF($T932=справочники!$E$9,$T930+$T934*INT((FL932-1)/IF(OR($T936=0,$T936=""),1,$T936)),IF($T932=справочники!$E$10,$T930*POWER($T934,INT((FL932-1)/IF(OR($T936=0,$T936=""),1,$T936))),IF($T932=справочники!$E$11,POWER($T930,1+$T934*INT((FL932-1)/IF(OR($T936=0,$T936=""),1,$T936))),0)))))</f>
        <v>0</v>
      </c>
      <c r="FM938" s="100">
        <f>IF(FM934="",0,IF(FM932=1,$T930,IF($T932=справочники!$E$9,$T930+$T934*INT((FM932-1)/IF(OR($T936=0,$T936=""),1,$T936)),IF($T932=справочники!$E$10,$T930*POWER($T934,INT((FM932-1)/IF(OR($T936=0,$T936=""),1,$T936))),IF($T932=справочники!$E$11,POWER($T930,1+$T934*INT((FM932-1)/IF(OR($T936=0,$T936=""),1,$T936))),0)))))</f>
        <v>0</v>
      </c>
      <c r="FN938" s="100">
        <f>IF(FN934="",0,IF(FN932=1,$T930,IF($T932=справочники!$E$9,$T930+$T934*INT((FN932-1)/IF(OR($T936=0,$T936=""),1,$T936)),IF($T932=справочники!$E$10,$T930*POWER($T934,INT((FN932-1)/IF(OR($T936=0,$T936=""),1,$T936))),IF($T932=справочники!$E$11,POWER($T930,1+$T934*INT((FN932-1)/IF(OR($T936=0,$T936=""),1,$T936))),0)))))</f>
        <v>0</v>
      </c>
      <c r="FO938" s="100">
        <f>IF(FO934="",0,IF(FO932=1,$T930,IF($T932=справочники!$E$9,$T930+$T934*INT((FO932-1)/IF(OR($T936=0,$T936=""),1,$T936)),IF($T932=справочники!$E$10,$T930*POWER($T934,INT((FO932-1)/IF(OR($T936=0,$T936=""),1,$T936))),IF($T932=справочники!$E$11,POWER($T930,1+$T934*INT((FO932-1)/IF(OR($T936=0,$T936=""),1,$T936))),0)))))</f>
        <v>0</v>
      </c>
      <c r="FP938" s="100">
        <f>IF(FP934="",0,IF(FP932=1,$T930,IF($T932=справочники!$E$9,$T930+$T934*INT((FP932-1)/IF(OR($T936=0,$T936=""),1,$T936)),IF($T932=справочники!$E$10,$T930*POWER($T934,INT((FP932-1)/IF(OR($T936=0,$T936=""),1,$T936))),IF($T932=справочники!$E$11,POWER($T930,1+$T934*INT((FP932-1)/IF(OR($T936=0,$T936=""),1,$T936))),0)))))</f>
        <v>0</v>
      </c>
      <c r="FQ938" s="100">
        <f>IF(FQ934="",0,IF(FQ932=1,$T930,IF($T932=справочники!$E$9,$T930+$T934*INT((FQ932-1)/IF(OR($T936=0,$T936=""),1,$T936)),IF($T932=справочники!$E$10,$T930*POWER($T934,INT((FQ932-1)/IF(OR($T936=0,$T936=""),1,$T936))),IF($T932=справочники!$E$11,POWER($T930,1+$T934*INT((FQ932-1)/IF(OR($T936=0,$T936=""),1,$T936))),0)))))</f>
        <v>0</v>
      </c>
      <c r="FR938" s="100">
        <f>IF(FR934="",0,IF(FR932=1,$T930,IF($T932=справочники!$E$9,$T930+$T934*INT((FR932-1)/IF(OR($T936=0,$T936=""),1,$T936)),IF($T932=справочники!$E$10,$T930*POWER($T934,INT((FR932-1)/IF(OR($T936=0,$T936=""),1,$T936))),IF($T932=справочники!$E$11,POWER($T930,1+$T934*INT((FR932-1)/IF(OR($T936=0,$T936=""),1,$T936))),0)))))</f>
        <v>0</v>
      </c>
      <c r="FS938" s="100">
        <f>IF(FS934="",0,IF(FS932=1,$T930,IF($T932=справочники!$E$9,$T930+$T934*INT((FS932-1)/IF(OR($T936=0,$T936=""),1,$T936)),IF($T932=справочники!$E$10,$T930*POWER($T934,INT((FS932-1)/IF(OR($T936=0,$T936=""),1,$T936))),IF($T932=справочники!$E$11,POWER($T930,1+$T934*INT((FS932-1)/IF(OR($T936=0,$T936=""),1,$T936))),0)))))</f>
        <v>0</v>
      </c>
      <c r="FT938" s="100">
        <f>IF(FT934="",0,IF(FT932=1,$T930,IF($T932=справочники!$E$9,$T930+$T934*INT((FT932-1)/IF(OR($T936=0,$T936=""),1,$T936)),IF($T932=справочники!$E$10,$T930*POWER($T934,INT((FT932-1)/IF(OR($T936=0,$T936=""),1,$T936))),IF($T932=справочники!$E$11,POWER($T930,1+$T934*INT((FT932-1)/IF(OR($T936=0,$T936=""),1,$T936))),0)))))</f>
        <v>0</v>
      </c>
      <c r="FU938" s="100">
        <f>IF(FU934="",0,IF(FU932=1,$T930,IF($T932=справочники!$E$9,$T930+$T934*INT((FU932-1)/IF(OR($T936=0,$T936=""),1,$T936)),IF($T932=справочники!$E$10,$T930*POWER($T934,INT((FU932-1)/IF(OR($T936=0,$T936=""),1,$T936))),IF($T932=справочники!$E$11,POWER($T930,1+$T934*INT((FU932-1)/IF(OR($T936=0,$T936=""),1,$T936))),0)))))</f>
        <v>0</v>
      </c>
      <c r="FV938" s="100">
        <f>IF(FV934="",0,IF(FV932=1,$T930,IF($T932=справочники!$E$9,$T930+$T934*INT((FV932-1)/IF(OR($T936=0,$T936=""),1,$T936)),IF($T932=справочники!$E$10,$T930*POWER($T934,INT((FV932-1)/IF(OR($T936=0,$T936=""),1,$T936))),IF($T932=справочники!$E$11,POWER($T930,1+$T934*INT((FV932-1)/IF(OR($T936=0,$T936=""),1,$T936))),0)))))</f>
        <v>0</v>
      </c>
      <c r="FW938" s="100">
        <f>IF(FW934="",0,IF(FW932=1,$T930,IF($T932=справочники!$E$9,$T930+$T934*INT((FW932-1)/IF(OR($T936=0,$T936=""),1,$T936)),IF($T932=справочники!$E$10,$T930*POWER($T934,INT((FW932-1)/IF(OR($T936=0,$T936=""),1,$T936))),IF($T932=справочники!$E$11,POWER($T930,1+$T934*INT((FW932-1)/IF(OR($T936=0,$T936=""),1,$T936))),0)))))</f>
        <v>0</v>
      </c>
      <c r="FX938" s="100">
        <f>IF(FX934="",0,IF(FX932=1,$T930,IF($T932=справочники!$E$9,$T930+$T934*INT((FX932-1)/IF(OR($T936=0,$T936=""),1,$T936)),IF($T932=справочники!$E$10,$T930*POWER($T934,INT((FX932-1)/IF(OR($T936=0,$T936=""),1,$T936))),IF($T932=справочники!$E$11,POWER($T930,1+$T934*INT((FX932-1)/IF(OR($T936=0,$T936=""),1,$T936))),0)))))</f>
        <v>0</v>
      </c>
      <c r="FY938" s="100">
        <f>IF(FY934="",0,IF(FY932=1,$T930,IF($T932=справочники!$E$9,$T930+$T934*INT((FY932-1)/IF(OR($T936=0,$T936=""),1,$T936)),IF($T932=справочники!$E$10,$T930*POWER($T934,INT((FY932-1)/IF(OR($T936=0,$T936=""),1,$T936))),IF($T932=справочники!$E$11,POWER($T930,1+$T934*INT((FY932-1)/IF(OR($T936=0,$T936=""),1,$T936))),0)))))</f>
        <v>0</v>
      </c>
      <c r="FZ938" s="100">
        <f>IF(FZ934="",0,IF(FZ932=1,$T930,IF($T932=справочники!$E$9,$T930+$T934*INT((FZ932-1)/IF(OR($T936=0,$T936=""),1,$T936)),IF($T932=справочники!$E$10,$T930*POWER($T934,INT((FZ932-1)/IF(OR($T936=0,$T936=""),1,$T936))),IF($T932=справочники!$E$11,POWER($T930,1+$T934*INT((FZ932-1)/IF(OR($T936=0,$T936=""),1,$T936))),0)))))</f>
        <v>0</v>
      </c>
      <c r="GA938" s="100">
        <f>IF(GA934="",0,IF(GA932=1,$T930,IF($T932=справочники!$E$9,$T930+$T934*INT((GA932-1)/IF(OR($T936=0,$T936=""),1,$T936)),IF($T932=справочники!$E$10,$T930*POWER($T934,INT((GA932-1)/IF(OR($T936=0,$T936=""),1,$T936))),IF($T932=справочники!$E$11,POWER($T930,1+$T934*INT((GA932-1)/IF(OR($T936=0,$T936=""),1,$T936))),0)))))</f>
        <v>0</v>
      </c>
      <c r="GB938" s="100">
        <f>IF(GB934="",0,IF(GB932=1,$T930,IF($T932=справочники!$E$9,$T930+$T934*INT((GB932-1)/IF(OR($T936=0,$T936=""),1,$T936)),IF($T932=справочники!$E$10,$T930*POWER($T934,INT((GB932-1)/IF(OR($T936=0,$T936=""),1,$T936))),IF($T932=справочники!$E$11,POWER($T930,1+$T934*INT((GB932-1)/IF(OR($T936=0,$T936=""),1,$T936))),0)))))</f>
        <v>0</v>
      </c>
      <c r="GC938" s="100">
        <f>IF(GC934="",0,IF(GC932=1,$T930,IF($T932=справочники!$E$9,$T930+$T934*INT((GC932-1)/IF(OR($T936=0,$T936=""),1,$T936)),IF($T932=справочники!$E$10,$T930*POWER($T934,INT((GC932-1)/IF(OR($T936=0,$T936=""),1,$T936))),IF($T932=справочники!$E$11,POWER($T930,1+$T934*INT((GC932-1)/IF(OR($T936=0,$T936=""),1,$T936))),0)))))</f>
        <v>0</v>
      </c>
      <c r="GD938" s="100">
        <f>IF(GD934="",0,IF(GD932=1,$T930,IF($T932=справочники!$E$9,$T930+$T934*INT((GD932-1)/IF(OR($T936=0,$T936=""),1,$T936)),IF($T932=справочники!$E$10,$T930*POWER($T934,INT((GD932-1)/IF(OR($T936=0,$T936=""),1,$T936))),IF($T932=справочники!$E$11,POWER($T930,1+$T934*INT((GD932-1)/IF(OR($T936=0,$T936=""),1,$T936))),0)))))</f>
        <v>0</v>
      </c>
      <c r="GE938" s="100">
        <f>IF(GE934="",0,IF(GE932=1,$T930,IF($T932=справочники!$E$9,$T930+$T934*INT((GE932-1)/IF(OR($T936=0,$T936=""),1,$T936)),IF($T932=справочники!$E$10,$T930*POWER($T934,INT((GE932-1)/IF(OR($T936=0,$T936=""),1,$T936))),IF($T932=справочники!$E$11,POWER($T930,1+$T934*INT((GE932-1)/IF(OR($T936=0,$T936=""),1,$T936))),0)))))</f>
        <v>0</v>
      </c>
      <c r="GF938" s="100">
        <f>IF(GF934="",0,IF(GF932=1,$T930,IF($T932=справочники!$E$9,$T930+$T934*INT((GF932-1)/IF(OR($T936=0,$T936=""),1,$T936)),IF($T932=справочники!$E$10,$T930*POWER($T934,INT((GF932-1)/IF(OR($T936=0,$T936=""),1,$T936))),IF($T932=справочники!$E$11,POWER($T930,1+$T934*INT((GF932-1)/IF(OR($T936=0,$T936=""),1,$T936))),0)))))</f>
        <v>0</v>
      </c>
      <c r="GG938" s="100">
        <f>IF(GG934="",0,IF(GG932=1,$T930,IF($T932=справочники!$E$9,$T930+$T934*INT((GG932-1)/IF(OR($T936=0,$T936=""),1,$T936)),IF($T932=справочники!$E$10,$T930*POWER($T934,INT((GG932-1)/IF(OR($T936=0,$T936=""),1,$T936))),IF($T932=справочники!$E$11,POWER($T930,1+$T934*INT((GG932-1)/IF(OR($T936=0,$T936=""),1,$T936))),0)))))</f>
        <v>0</v>
      </c>
      <c r="GH938" s="100">
        <f>IF(GH934="",0,IF(GH932=1,$T930,IF($T932=справочники!$E$9,$T930+$T934*INT((GH932-1)/IF(OR($T936=0,$T936=""),1,$T936)),IF($T932=справочники!$E$10,$T930*POWER($T934,INT((GH932-1)/IF(OR($T936=0,$T936=""),1,$T936))),IF($T932=справочники!$E$11,POWER($T930,1+$T934*INT((GH932-1)/IF(OR($T936=0,$T936=""),1,$T936))),0)))))</f>
        <v>0</v>
      </c>
      <c r="GI938" s="100">
        <f>IF(GI934="",0,IF(GI932=1,$T930,IF($T932=справочники!$E$9,$T930+$T934*INT((GI932-1)/IF(OR($T936=0,$T936=""),1,$T936)),IF($T932=справочники!$E$10,$T930*POWER($T934,INT((GI932-1)/IF(OR($T936=0,$T936=""),1,$T936))),IF($T932=справочники!$E$11,POWER($T930,1+$T934*INT((GI932-1)/IF(OR($T936=0,$T936=""),1,$T936))),0)))))</f>
        <v>0</v>
      </c>
      <c r="GJ938" s="100">
        <f>IF(GJ934="",0,IF(GJ932=1,$T930,IF($T932=справочники!$E$9,$T930+$T934*INT((GJ932-1)/IF(OR($T936=0,$T936=""),1,$T936)),IF($T932=справочники!$E$10,$T930*POWER($T934,INT((GJ932-1)/IF(OR($T936=0,$T936=""),1,$T936))),IF($T932=справочники!$E$11,POWER($T930,1+$T934*INT((GJ932-1)/IF(OR($T936=0,$T936=""),1,$T936))),0)))))</f>
        <v>0</v>
      </c>
      <c r="GK938" s="100">
        <f>IF(GK934="",0,IF(GK932=1,$T930,IF($T932=справочники!$E$9,$T930+$T934*INT((GK932-1)/IF(OR($T936=0,$T936=""),1,$T936)),IF($T932=справочники!$E$10,$T930*POWER($T934,INT((GK932-1)/IF(OR($T936=0,$T936=""),1,$T936))),IF($T932=справочники!$E$11,POWER($T930,1+$T934*INT((GK932-1)/IF(OR($T936=0,$T936=""),1,$T936))),0)))))</f>
        <v>0</v>
      </c>
      <c r="GL938" s="100">
        <f>IF(GL934="",0,IF(GL932=1,$T930,IF($T932=справочники!$E$9,$T930+$T934*INT((GL932-1)/IF(OR($T936=0,$T936=""),1,$T936)),IF($T932=справочники!$E$10,$T930*POWER($T934,INT((GL932-1)/IF(OR($T936=0,$T936=""),1,$T936))),IF($T932=справочники!$E$11,POWER($T930,1+$T934*INT((GL932-1)/IF(OR($T936=0,$T936=""),1,$T936))),0)))))</f>
        <v>0</v>
      </c>
      <c r="GM938" s="100">
        <f>IF(GM934="",0,IF(GM932=1,$T930,IF($T932=справочники!$E$9,$T930+$T934*INT((GM932-1)/IF(OR($T936=0,$T936=""),1,$T936)),IF($T932=справочники!$E$10,$T930*POWER($T934,INT((GM932-1)/IF(OR($T936=0,$T936=""),1,$T936))),IF($T932=справочники!$E$11,POWER($T930,1+$T934*INT((GM932-1)/IF(OR($T936=0,$T936=""),1,$T936))),0)))))</f>
        <v>0</v>
      </c>
      <c r="GN938" s="100">
        <f>IF(GN934="",0,IF(GN932=1,$T930,IF($T932=справочники!$E$9,$T930+$T934*INT((GN932-1)/IF(OR($T936=0,$T936=""),1,$T936)),IF($T932=справочники!$E$10,$T930*POWER($T934,INT((GN932-1)/IF(OR($T936=0,$T936=""),1,$T936))),IF($T932=справочники!$E$11,POWER($T930,1+$T934*INT((GN932-1)/IF(OR($T936=0,$T936=""),1,$T936))),0)))))</f>
        <v>0</v>
      </c>
      <c r="GO938" s="100">
        <f>IF(GO934="",0,IF(GO932=1,$T930,IF($T932=справочники!$E$9,$T930+$T934*INT((GO932-1)/IF(OR($T936=0,$T936=""),1,$T936)),IF($T932=справочники!$E$10,$T930*POWER($T934,INT((GO932-1)/IF(OR($T936=0,$T936=""),1,$T936))),IF($T932=справочники!$E$11,POWER($T930,1+$T934*INT((GO932-1)/IF(OR($T936=0,$T936=""),1,$T936))),0)))))</f>
        <v>0</v>
      </c>
      <c r="GP938" s="100">
        <f>IF(GP934="",0,IF(GP932=1,$T930,IF($T932=справочники!$E$9,$T930+$T934*INT((GP932-1)/IF(OR($T936=0,$T936=""),1,$T936)),IF($T932=справочники!$E$10,$T930*POWER($T934,INT((GP932-1)/IF(OR($T936=0,$T936=""),1,$T936))),IF($T932=справочники!$E$11,POWER($T930,1+$T934*INT((GP932-1)/IF(OR($T936=0,$T936=""),1,$T936))),0)))))</f>
        <v>0</v>
      </c>
      <c r="GQ938" s="100">
        <f>IF(GQ934="",0,IF(GQ932=1,$T930,IF($T932=справочники!$E$9,$T930+$T934*INT((GQ932-1)/IF(OR($T936=0,$T936=""),1,$T936)),IF($T932=справочники!$E$10,$T930*POWER($T934,INT((GQ932-1)/IF(OR($T936=0,$T936=""),1,$T936))),IF($T932=справочники!$E$11,POWER($T930,1+$T934*INT((GQ932-1)/IF(OR($T936=0,$T936=""),1,$T936))),0)))))</f>
        <v>0</v>
      </c>
      <c r="GR938" s="100">
        <f>IF(GR934="",0,IF(GR932=1,$T930,IF($T932=справочники!$E$9,$T930+$T934*INT((GR932-1)/IF(OR($T936=0,$T936=""),1,$T936)),IF($T932=справочники!$E$10,$T930*POWER($T934,INT((GR932-1)/IF(OR($T936=0,$T936=""),1,$T936))),IF($T932=справочники!$E$11,POWER($T930,1+$T934*INT((GR932-1)/IF(OR($T936=0,$T936=""),1,$T936))),0)))))</f>
        <v>0</v>
      </c>
      <c r="GS938" s="100">
        <f>IF(GS934="",0,IF(GS932=1,$T930,IF($T932=справочники!$E$9,$T930+$T934*INT((GS932-1)/IF(OR($T936=0,$T936=""),1,$T936)),IF($T932=справочники!$E$10,$T930*POWER($T934,INT((GS932-1)/IF(OR($T936=0,$T936=""),1,$T936))),IF($T932=справочники!$E$11,POWER($T930,1+$T934*INT((GS932-1)/IF(OR($T936=0,$T936=""),1,$T936))),0)))))</f>
        <v>0</v>
      </c>
      <c r="GT938" s="100">
        <f>IF(GT934="",0,IF(GT932=1,$T930,IF($T932=справочники!$E$9,$T930+$T934*INT((GT932-1)/IF(OR($T936=0,$T936=""),1,$T936)),IF($T932=справочники!$E$10,$T930*POWER($T934,INT((GT932-1)/IF(OR($T936=0,$T936=""),1,$T936))),IF($T932=справочники!$E$11,POWER($T930,1+$T934*INT((GT932-1)/IF(OR($T936=0,$T936=""),1,$T936))),0)))))</f>
        <v>0</v>
      </c>
      <c r="GU938" s="100">
        <f>IF(GU934="",0,IF(GU932=1,$T930,IF($T932=справочники!$E$9,$T930+$T934*INT((GU932-1)/IF(OR($T936=0,$T936=""),1,$T936)),IF($T932=справочники!$E$10,$T930*POWER($T934,INT((GU932-1)/IF(OR($T936=0,$T936=""),1,$T936))),IF($T932=справочники!$E$11,POWER($T930,1+$T934*INT((GU932-1)/IF(OR($T936=0,$T936=""),1,$T936))),0)))))</f>
        <v>0</v>
      </c>
      <c r="GV938" s="100">
        <f>IF(GV934="",0,IF(GV932=1,$T930,IF($T932=справочники!$E$9,$T930+$T934*INT((GV932-1)/IF(OR($T936=0,$T936=""),1,$T936)),IF($T932=справочники!$E$10,$T930*POWER($T934,INT((GV932-1)/IF(OR($T936=0,$T936=""),1,$T936))),IF($T932=справочники!$E$11,POWER($T930,1+$T934*INT((GV932-1)/IF(OR($T936=0,$T936=""),1,$T936))),0)))))</f>
        <v>0</v>
      </c>
      <c r="GW938" s="100">
        <f>IF(GW934="",0,IF(GW932=1,$T930,IF($T932=справочники!$E$9,$T930+$T934*INT((GW932-1)/IF(OR($T936=0,$T936=""),1,$T936)),IF($T932=справочники!$E$10,$T930*POWER($T934,INT((GW932-1)/IF(OR($T936=0,$T936=""),1,$T936))),IF($T932=справочники!$E$11,POWER($T930,1+$T934*INT((GW932-1)/IF(OR($T936=0,$T936=""),1,$T936))),0)))))</f>
        <v>0</v>
      </c>
      <c r="GX938" s="100">
        <f>IF(GX934="",0,IF(GX932=1,$T930,IF($T932=справочники!$E$9,$T930+$T934*INT((GX932-1)/IF(OR($T936=0,$T936=""),1,$T936)),IF($T932=справочники!$E$10,$T930*POWER($T934,INT((GX932-1)/IF(OR($T936=0,$T936=""),1,$T936))),IF($T932=справочники!$E$11,POWER($T930,1+$T934*INT((GX932-1)/IF(OR($T936=0,$T936=""),1,$T936))),0)))))</f>
        <v>0</v>
      </c>
      <c r="GY938" s="100">
        <f>IF(GY934="",0,IF(GY932=1,$T930,IF($T932=справочники!$E$9,$T930+$T934*INT((GY932-1)/IF(OR($T936=0,$T936=""),1,$T936)),IF($T932=справочники!$E$10,$T930*POWER($T934,INT((GY932-1)/IF(OR($T936=0,$T936=""),1,$T936))),IF($T932=справочники!$E$11,POWER($T930,1+$T934*INT((GY932-1)/IF(OR($T936=0,$T936=""),1,$T936))),0)))))</f>
        <v>0</v>
      </c>
      <c r="GZ938" s="100">
        <f>IF(GZ934="",0,IF(GZ932=1,$T930,IF($T932=справочники!$E$9,$T930+$T934*INT((GZ932-1)/IF(OR($T936=0,$T936=""),1,$T936)),IF($T932=справочники!$E$10,$T930*POWER($T934,INT((GZ932-1)/IF(OR($T936=0,$T936=""),1,$T936))),IF($T932=справочники!$E$11,POWER($T930,1+$T934*INT((GZ932-1)/IF(OR($T936=0,$T936=""),1,$T936))),0)))))</f>
        <v>0</v>
      </c>
      <c r="HA938" s="3"/>
      <c r="HB938" s="3"/>
    </row>
    <row r="939" spans="1:210" ht="4.2" customHeight="1">
      <c r="A939" s="1"/>
      <c r="B939" s="1"/>
      <c r="C939" s="1"/>
      <c r="D939" s="1"/>
      <c r="E939" s="263"/>
      <c r="F939" s="48"/>
      <c r="G939" s="231"/>
      <c r="H939" s="1"/>
      <c r="I939" s="1"/>
      <c r="J939" s="1"/>
      <c r="K939" s="1"/>
      <c r="L939" s="1"/>
      <c r="M939" s="5"/>
      <c r="N939" s="1"/>
      <c r="O939" s="1"/>
      <c r="P939" s="5"/>
      <c r="Q939" s="1"/>
      <c r="R939" s="1"/>
      <c r="S939" s="5"/>
      <c r="T939" s="7"/>
      <c r="U939" s="24"/>
      <c r="V939" s="1"/>
      <c r="W939" s="12"/>
      <c r="X939" s="10"/>
      <c r="Y939" s="46"/>
      <c r="Z939" s="93"/>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4"/>
      <c r="BB939" s="94"/>
      <c r="BC939" s="94"/>
      <c r="BD939" s="94"/>
      <c r="BE939" s="94"/>
      <c r="BF939" s="94"/>
      <c r="BG939" s="94"/>
      <c r="BH939" s="94"/>
      <c r="BI939" s="94"/>
      <c r="BJ939" s="94"/>
      <c r="BK939" s="94"/>
      <c r="BL939" s="94"/>
      <c r="BM939" s="94"/>
      <c r="BN939" s="94"/>
      <c r="BO939" s="94"/>
      <c r="BP939" s="94"/>
      <c r="BQ939" s="94"/>
      <c r="BR939" s="94"/>
      <c r="BS939" s="94"/>
      <c r="BT939" s="94"/>
      <c r="BU939" s="94"/>
      <c r="BV939" s="94"/>
      <c r="BW939" s="94"/>
      <c r="BX939" s="94"/>
      <c r="BY939" s="94"/>
      <c r="BZ939" s="94"/>
      <c r="CA939" s="94"/>
      <c r="CB939" s="94"/>
      <c r="CC939" s="94"/>
      <c r="CD939" s="94"/>
      <c r="CE939" s="94"/>
      <c r="CF939" s="94"/>
      <c r="CG939" s="94"/>
      <c r="CH939" s="94"/>
      <c r="CI939" s="94"/>
      <c r="CJ939" s="94"/>
      <c r="CK939" s="94"/>
      <c r="CL939" s="94"/>
      <c r="CM939" s="94"/>
      <c r="CN939" s="94"/>
      <c r="CO939" s="94"/>
      <c r="CP939" s="94"/>
      <c r="CQ939" s="94"/>
      <c r="CR939" s="94"/>
      <c r="CS939" s="94"/>
      <c r="CT939" s="94"/>
      <c r="CU939" s="94"/>
      <c r="CV939" s="94"/>
      <c r="CW939" s="94"/>
      <c r="CX939" s="94"/>
      <c r="CY939" s="94"/>
      <c r="CZ939" s="94"/>
      <c r="DA939" s="94"/>
      <c r="DB939" s="94"/>
      <c r="DC939" s="94"/>
      <c r="DD939" s="94"/>
      <c r="DE939" s="94"/>
      <c r="DF939" s="94"/>
      <c r="DG939" s="94"/>
      <c r="DH939" s="94"/>
      <c r="DI939" s="94"/>
      <c r="DJ939" s="94"/>
      <c r="DK939" s="94"/>
      <c r="DL939" s="94"/>
      <c r="DM939" s="94"/>
      <c r="DN939" s="94"/>
      <c r="DO939" s="94"/>
      <c r="DP939" s="94"/>
      <c r="DQ939" s="94"/>
      <c r="DR939" s="94"/>
      <c r="DS939" s="94"/>
      <c r="DT939" s="94"/>
      <c r="DU939" s="94"/>
      <c r="DV939" s="94"/>
      <c r="DW939" s="94"/>
      <c r="DX939" s="94"/>
      <c r="DY939" s="94"/>
      <c r="DZ939" s="94"/>
      <c r="EA939" s="94"/>
      <c r="EB939" s="94"/>
      <c r="EC939" s="94"/>
      <c r="ED939" s="94"/>
      <c r="EE939" s="94"/>
      <c r="EF939" s="94"/>
      <c r="EG939" s="94"/>
      <c r="EH939" s="94"/>
      <c r="EI939" s="94"/>
      <c r="EJ939" s="94"/>
      <c r="EK939" s="94"/>
      <c r="EL939" s="94"/>
      <c r="EM939" s="94"/>
      <c r="EN939" s="94"/>
      <c r="EO939" s="94"/>
      <c r="EP939" s="94"/>
      <c r="EQ939" s="94"/>
      <c r="ER939" s="94"/>
      <c r="ES939" s="94"/>
      <c r="ET939" s="94"/>
      <c r="EU939" s="94"/>
      <c r="EV939" s="94"/>
      <c r="EW939" s="94"/>
      <c r="EX939" s="94"/>
      <c r="EY939" s="94"/>
      <c r="EZ939" s="94"/>
      <c r="FA939" s="94"/>
      <c r="FB939" s="94"/>
      <c r="FC939" s="94"/>
      <c r="FD939" s="94"/>
      <c r="FE939" s="94"/>
      <c r="FF939" s="94"/>
      <c r="FG939" s="94"/>
      <c r="FH939" s="94"/>
      <c r="FI939" s="94"/>
      <c r="FJ939" s="94"/>
      <c r="FK939" s="94"/>
      <c r="FL939" s="94"/>
      <c r="FM939" s="94"/>
      <c r="FN939" s="94"/>
      <c r="FO939" s="94"/>
      <c r="FP939" s="94"/>
      <c r="FQ939" s="94"/>
      <c r="FR939" s="94"/>
      <c r="FS939" s="94"/>
      <c r="FT939" s="94"/>
      <c r="FU939" s="94"/>
      <c r="FV939" s="94"/>
      <c r="FW939" s="94"/>
      <c r="FX939" s="94"/>
      <c r="FY939" s="94"/>
      <c r="FZ939" s="94"/>
      <c r="GA939" s="94"/>
      <c r="GB939" s="94"/>
      <c r="GC939" s="94"/>
      <c r="GD939" s="94"/>
      <c r="GE939" s="94"/>
      <c r="GF939" s="94"/>
      <c r="GG939" s="94"/>
      <c r="GH939" s="94"/>
      <c r="GI939" s="94"/>
      <c r="GJ939" s="94"/>
      <c r="GK939" s="94"/>
      <c r="GL939" s="94"/>
      <c r="GM939" s="94"/>
      <c r="GN939" s="94"/>
      <c r="GO939" s="94"/>
      <c r="GP939" s="94"/>
      <c r="GQ939" s="94"/>
      <c r="GR939" s="94"/>
      <c r="GS939" s="94"/>
      <c r="GT939" s="94"/>
      <c r="GU939" s="94"/>
      <c r="GV939" s="94"/>
      <c r="GW939" s="94"/>
      <c r="GX939" s="94"/>
      <c r="GY939" s="94"/>
      <c r="GZ939" s="94"/>
      <c r="HA939" s="1"/>
      <c r="HB939" s="1"/>
    </row>
    <row r="940" spans="1:210" s="239" customFormat="1" ht="10.199999999999999">
      <c r="A940" s="228"/>
      <c r="B940" s="245" t="s">
        <v>157</v>
      </c>
      <c r="C940" s="230"/>
      <c r="D940" s="229"/>
      <c r="E940" s="270"/>
      <c r="F940" s="116"/>
      <c r="G940" s="231"/>
      <c r="H940" s="228"/>
      <c r="I940" s="228" t="str">
        <f>$I$289</f>
        <v>Оборачиваемость начислений расходов</v>
      </c>
      <c r="J940" s="228"/>
      <c r="K940" s="228"/>
      <c r="L940" s="228"/>
      <c r="M940" s="231"/>
      <c r="N940" s="228"/>
      <c r="O940" s="228"/>
      <c r="P940" s="231"/>
      <c r="Q940" s="228" t="s">
        <v>41</v>
      </c>
      <c r="R940" s="228"/>
      <c r="S940" s="231" t="s">
        <v>6</v>
      </c>
      <c r="T940" s="309"/>
      <c r="U940" s="228"/>
      <c r="V940" s="228"/>
      <c r="W940" s="235"/>
      <c r="X940" s="236"/>
      <c r="Y940" s="247"/>
      <c r="Z940" s="248"/>
      <c r="AA940" s="249"/>
      <c r="AB940" s="249"/>
      <c r="AC940" s="249"/>
      <c r="AD940" s="249"/>
      <c r="AE940" s="249"/>
      <c r="AF940" s="249"/>
      <c r="AG940" s="249"/>
      <c r="AH940" s="249"/>
      <c r="AI940" s="249"/>
      <c r="AJ940" s="249"/>
      <c r="AK940" s="249"/>
      <c r="AL940" s="249"/>
      <c r="AM940" s="249"/>
      <c r="AN940" s="249"/>
      <c r="AO940" s="249"/>
      <c r="AP940" s="249"/>
      <c r="AQ940" s="249"/>
      <c r="AR940" s="249"/>
      <c r="AS940" s="249"/>
      <c r="AT940" s="249"/>
      <c r="AU940" s="249"/>
      <c r="AV940" s="249"/>
      <c r="AW940" s="249"/>
      <c r="AX940" s="249"/>
      <c r="AY940" s="249"/>
      <c r="AZ940" s="249"/>
      <c r="BA940" s="249"/>
      <c r="BB940" s="249"/>
      <c r="BC940" s="249"/>
      <c r="BD940" s="249"/>
      <c r="BE940" s="249"/>
      <c r="BF940" s="249"/>
      <c r="BG940" s="249"/>
      <c r="BH940" s="249"/>
      <c r="BI940" s="249"/>
      <c r="BJ940" s="249"/>
      <c r="BK940" s="249"/>
      <c r="BL940" s="249"/>
      <c r="BM940" s="249"/>
      <c r="BN940" s="249"/>
      <c r="BO940" s="249"/>
      <c r="BP940" s="249"/>
      <c r="BQ940" s="249"/>
      <c r="BR940" s="249"/>
      <c r="BS940" s="249"/>
      <c r="BT940" s="249"/>
      <c r="BU940" s="249"/>
      <c r="BV940" s="249"/>
      <c r="BW940" s="249"/>
      <c r="BX940" s="249"/>
      <c r="BY940" s="249"/>
      <c r="BZ940" s="249"/>
      <c r="CA940" s="249"/>
      <c r="CB940" s="249"/>
      <c r="CC940" s="249"/>
      <c r="CD940" s="249"/>
      <c r="CE940" s="249"/>
      <c r="CF940" s="249"/>
      <c r="CG940" s="249"/>
      <c r="CH940" s="249"/>
      <c r="CI940" s="249"/>
      <c r="CJ940" s="249"/>
      <c r="CK940" s="249"/>
      <c r="CL940" s="249"/>
      <c r="CM940" s="249"/>
      <c r="CN940" s="249"/>
      <c r="CO940" s="249"/>
      <c r="CP940" s="249"/>
      <c r="CQ940" s="249"/>
      <c r="CR940" s="249"/>
      <c r="CS940" s="249"/>
      <c r="CT940" s="249"/>
      <c r="CU940" s="249"/>
      <c r="CV940" s="249"/>
      <c r="CW940" s="249"/>
      <c r="CX940" s="249"/>
      <c r="CY940" s="249"/>
      <c r="CZ940" s="249"/>
      <c r="DA940" s="249"/>
      <c r="DB940" s="249"/>
      <c r="DC940" s="249"/>
      <c r="DD940" s="249"/>
      <c r="DE940" s="249"/>
      <c r="DF940" s="249"/>
      <c r="DG940" s="249"/>
      <c r="DH940" s="249"/>
      <c r="DI940" s="249"/>
      <c r="DJ940" s="249"/>
      <c r="DK940" s="249"/>
      <c r="DL940" s="249"/>
      <c r="DM940" s="249"/>
      <c r="DN940" s="249"/>
      <c r="DO940" s="249"/>
      <c r="DP940" s="249"/>
      <c r="DQ940" s="249"/>
      <c r="DR940" s="249"/>
      <c r="DS940" s="249"/>
      <c r="DT940" s="249"/>
      <c r="DU940" s="249"/>
      <c r="DV940" s="249"/>
      <c r="DW940" s="249"/>
      <c r="DX940" s="249"/>
      <c r="DY940" s="249"/>
      <c r="DZ940" s="249"/>
      <c r="EA940" s="249"/>
      <c r="EB940" s="249"/>
      <c r="EC940" s="249"/>
      <c r="ED940" s="249"/>
      <c r="EE940" s="249"/>
      <c r="EF940" s="249"/>
      <c r="EG940" s="249"/>
      <c r="EH940" s="249"/>
      <c r="EI940" s="249"/>
      <c r="EJ940" s="249"/>
      <c r="EK940" s="249"/>
      <c r="EL940" s="249"/>
      <c r="EM940" s="249"/>
      <c r="EN940" s="249"/>
      <c r="EO940" s="249"/>
      <c r="EP940" s="249"/>
      <c r="EQ940" s="249"/>
      <c r="ER940" s="249"/>
      <c r="ES940" s="249"/>
      <c r="ET940" s="249"/>
      <c r="EU940" s="249"/>
      <c r="EV940" s="249"/>
      <c r="EW940" s="249"/>
      <c r="EX940" s="249"/>
      <c r="EY940" s="249"/>
      <c r="EZ940" s="249"/>
      <c r="FA940" s="249"/>
      <c r="FB940" s="249"/>
      <c r="FC940" s="249"/>
      <c r="FD940" s="249"/>
      <c r="FE940" s="249"/>
      <c r="FF940" s="249"/>
      <c r="FG940" s="249"/>
      <c r="FH940" s="249"/>
      <c r="FI940" s="249"/>
      <c r="FJ940" s="249"/>
      <c r="FK940" s="249"/>
      <c r="FL940" s="249"/>
      <c r="FM940" s="249"/>
      <c r="FN940" s="249"/>
      <c r="FO940" s="249"/>
      <c r="FP940" s="249"/>
      <c r="FQ940" s="249"/>
      <c r="FR940" s="249"/>
      <c r="FS940" s="249"/>
      <c r="FT940" s="249"/>
      <c r="FU940" s="249"/>
      <c r="FV940" s="249"/>
      <c r="FW940" s="249"/>
      <c r="FX940" s="249"/>
      <c r="FY940" s="249"/>
      <c r="FZ940" s="249"/>
      <c r="GA940" s="249"/>
      <c r="GB940" s="249"/>
      <c r="GC940" s="249"/>
      <c r="GD940" s="249"/>
      <c r="GE940" s="249"/>
      <c r="GF940" s="249"/>
      <c r="GG940" s="249"/>
      <c r="GH940" s="249"/>
      <c r="GI940" s="249"/>
      <c r="GJ940" s="249"/>
      <c r="GK940" s="249"/>
      <c r="GL940" s="249"/>
      <c r="GM940" s="249"/>
      <c r="GN940" s="249"/>
      <c r="GO940" s="249"/>
      <c r="GP940" s="249"/>
      <c r="GQ940" s="249"/>
      <c r="GR940" s="249"/>
      <c r="GS940" s="249"/>
      <c r="GT940" s="249"/>
      <c r="GU940" s="249"/>
      <c r="GV940" s="249"/>
      <c r="GW940" s="249"/>
      <c r="GX940" s="249"/>
      <c r="GY940" s="249"/>
      <c r="GZ940" s="249"/>
      <c r="HA940" s="228"/>
      <c r="HB940" s="228"/>
    </row>
    <row r="941" spans="1:210" ht="4.2" customHeight="1">
      <c r="A941" s="1"/>
      <c r="B941" s="1"/>
      <c r="C941" s="1"/>
      <c r="D941" s="1"/>
      <c r="E941" s="263"/>
      <c r="F941" s="48"/>
      <c r="G941" s="231"/>
      <c r="H941" s="1"/>
      <c r="I941" s="1"/>
      <c r="J941" s="1"/>
      <c r="K941" s="1"/>
      <c r="L941" s="1"/>
      <c r="M941" s="5"/>
      <c r="N941" s="1"/>
      <c r="O941" s="1"/>
      <c r="P941" s="5"/>
      <c r="Q941" s="1"/>
      <c r="R941" s="1"/>
      <c r="S941" s="5"/>
      <c r="T941" s="7"/>
      <c r="U941" s="24"/>
      <c r="V941" s="1"/>
      <c r="W941" s="12"/>
      <c r="X941" s="10"/>
      <c r="Y941" s="46"/>
      <c r="Z941" s="93"/>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4"/>
      <c r="BB941" s="94"/>
      <c r="BC941" s="94"/>
      <c r="BD941" s="94"/>
      <c r="BE941" s="94"/>
      <c r="BF941" s="94"/>
      <c r="BG941" s="94"/>
      <c r="BH941" s="94"/>
      <c r="BI941" s="94"/>
      <c r="BJ941" s="94"/>
      <c r="BK941" s="94"/>
      <c r="BL941" s="94"/>
      <c r="BM941" s="94"/>
      <c r="BN941" s="94"/>
      <c r="BO941" s="94"/>
      <c r="BP941" s="94"/>
      <c r="BQ941" s="94"/>
      <c r="BR941" s="94"/>
      <c r="BS941" s="94"/>
      <c r="BT941" s="94"/>
      <c r="BU941" s="94"/>
      <c r="BV941" s="94"/>
      <c r="BW941" s="94"/>
      <c r="BX941" s="94"/>
      <c r="BY941" s="94"/>
      <c r="BZ941" s="94"/>
      <c r="CA941" s="94"/>
      <c r="CB941" s="94"/>
      <c r="CC941" s="94"/>
      <c r="CD941" s="94"/>
      <c r="CE941" s="94"/>
      <c r="CF941" s="94"/>
      <c r="CG941" s="94"/>
      <c r="CH941" s="94"/>
      <c r="CI941" s="94"/>
      <c r="CJ941" s="94"/>
      <c r="CK941" s="94"/>
      <c r="CL941" s="94"/>
      <c r="CM941" s="94"/>
      <c r="CN941" s="94"/>
      <c r="CO941" s="94"/>
      <c r="CP941" s="94"/>
      <c r="CQ941" s="94"/>
      <c r="CR941" s="94"/>
      <c r="CS941" s="94"/>
      <c r="CT941" s="94"/>
      <c r="CU941" s="94"/>
      <c r="CV941" s="94"/>
      <c r="CW941" s="94"/>
      <c r="CX941" s="94"/>
      <c r="CY941" s="94"/>
      <c r="CZ941" s="94"/>
      <c r="DA941" s="94"/>
      <c r="DB941" s="94"/>
      <c r="DC941" s="94"/>
      <c r="DD941" s="94"/>
      <c r="DE941" s="94"/>
      <c r="DF941" s="94"/>
      <c r="DG941" s="94"/>
      <c r="DH941" s="94"/>
      <c r="DI941" s="94"/>
      <c r="DJ941" s="94"/>
      <c r="DK941" s="94"/>
      <c r="DL941" s="94"/>
      <c r="DM941" s="94"/>
      <c r="DN941" s="94"/>
      <c r="DO941" s="94"/>
      <c r="DP941" s="94"/>
      <c r="DQ941" s="94"/>
      <c r="DR941" s="94"/>
      <c r="DS941" s="94"/>
      <c r="DT941" s="94"/>
      <c r="DU941" s="94"/>
      <c r="DV941" s="94"/>
      <c r="DW941" s="94"/>
      <c r="DX941" s="94"/>
      <c r="DY941" s="94"/>
      <c r="DZ941" s="94"/>
      <c r="EA941" s="94"/>
      <c r="EB941" s="94"/>
      <c r="EC941" s="94"/>
      <c r="ED941" s="94"/>
      <c r="EE941" s="94"/>
      <c r="EF941" s="94"/>
      <c r="EG941" s="94"/>
      <c r="EH941" s="94"/>
      <c r="EI941" s="94"/>
      <c r="EJ941" s="94"/>
      <c r="EK941" s="94"/>
      <c r="EL941" s="94"/>
      <c r="EM941" s="94"/>
      <c r="EN941" s="94"/>
      <c r="EO941" s="94"/>
      <c r="EP941" s="94"/>
      <c r="EQ941" s="94"/>
      <c r="ER941" s="94"/>
      <c r="ES941" s="94"/>
      <c r="ET941" s="94"/>
      <c r="EU941" s="94"/>
      <c r="EV941" s="94"/>
      <c r="EW941" s="94"/>
      <c r="EX941" s="94"/>
      <c r="EY941" s="94"/>
      <c r="EZ941" s="94"/>
      <c r="FA941" s="94"/>
      <c r="FB941" s="94"/>
      <c r="FC941" s="94"/>
      <c r="FD941" s="94"/>
      <c r="FE941" s="94"/>
      <c r="FF941" s="94"/>
      <c r="FG941" s="94"/>
      <c r="FH941" s="94"/>
      <c r="FI941" s="94"/>
      <c r="FJ941" s="94"/>
      <c r="FK941" s="94"/>
      <c r="FL941" s="94"/>
      <c r="FM941" s="94"/>
      <c r="FN941" s="94"/>
      <c r="FO941" s="94"/>
      <c r="FP941" s="94"/>
      <c r="FQ941" s="94"/>
      <c r="FR941" s="94"/>
      <c r="FS941" s="94"/>
      <c r="FT941" s="94"/>
      <c r="FU941" s="94"/>
      <c r="FV941" s="94"/>
      <c r="FW941" s="94"/>
      <c r="FX941" s="94"/>
      <c r="FY941" s="94"/>
      <c r="FZ941" s="94"/>
      <c r="GA941" s="94"/>
      <c r="GB941" s="94"/>
      <c r="GC941" s="94"/>
      <c r="GD941" s="94"/>
      <c r="GE941" s="94"/>
      <c r="GF941" s="94"/>
      <c r="GG941" s="94"/>
      <c r="GH941" s="94"/>
      <c r="GI941" s="94"/>
      <c r="GJ941" s="94"/>
      <c r="GK941" s="94"/>
      <c r="GL941" s="94"/>
      <c r="GM941" s="94"/>
      <c r="GN941" s="94"/>
      <c r="GO941" s="94"/>
      <c r="GP941" s="94"/>
      <c r="GQ941" s="94"/>
      <c r="GR941" s="94"/>
      <c r="GS941" s="94"/>
      <c r="GT941" s="94"/>
      <c r="GU941" s="94"/>
      <c r="GV941" s="94"/>
      <c r="GW941" s="94"/>
      <c r="GX941" s="94"/>
      <c r="GY941" s="94"/>
      <c r="GZ941" s="94"/>
      <c r="HA941" s="1"/>
      <c r="HB941" s="1"/>
    </row>
    <row r="942" spans="1:210" s="4" customFormat="1">
      <c r="A942" s="3"/>
      <c r="B942" s="259" t="s">
        <v>156</v>
      </c>
      <c r="C942" s="3"/>
      <c r="D942" s="3"/>
      <c r="E942" s="9" t="str">
        <f>IF(Главная!$N$19=справочники!$N$12,"",IF(OR(Главная!$N$19=справочники!$N$13,Главная!$N$19=справочники!$N$14),"",IF(T942=справочники!$P$10,"","ндс(-)")))</f>
        <v>ндс(-)</v>
      </c>
      <c r="F942" s="51"/>
      <c r="G942" s="232"/>
      <c r="H942" s="13" t="str">
        <f>B942&amp;N930</f>
        <v>Начисление - Расходы на содержание термоисточника</v>
      </c>
      <c r="I942" s="13"/>
      <c r="J942" s="3"/>
      <c r="K942" s="3"/>
      <c r="L942" s="3"/>
      <c r="M942" s="5"/>
      <c r="N942" s="36" t="str">
        <f>Главная!$Y$8</f>
        <v>итого</v>
      </c>
      <c r="O942" s="36"/>
      <c r="P942" s="5"/>
      <c r="Q942" s="36" t="s">
        <v>26</v>
      </c>
      <c r="R942" s="36"/>
      <c r="S942" s="36"/>
      <c r="T942" s="62">
        <f>T938</f>
        <v>0</v>
      </c>
      <c r="U942" s="36"/>
      <c r="V942" s="36"/>
      <c r="W942" s="38">
        <f>SUM($Y942:$HA942)</f>
        <v>0</v>
      </c>
      <c r="X942" s="38"/>
      <c r="Y942" s="46"/>
      <c r="Z942" s="99"/>
      <c r="AA942" s="100">
        <f t="shared" ref="AA942:BF942" si="4391">IF(AA$8="",0,IF(AA$1=1,SUMIFS(938:938,$1:$1,"&gt;="&amp;1,$1:$1,"&lt;="&amp;INT($T940/30))+($T940/30-INT($T940/30))*SUMIFS(938:938,$1:$1,INT($T940/30)+1),0)+($T940/30-INT($T940/30))*SUMIFS(938:938,$1:$1,AA$1+INT($T940/30)+1)+(INT($T940/30)+1-$T940/30)*SUMIFS(938:938,$1:$1,AA$1+INT($T940/30)))</f>
        <v>0</v>
      </c>
      <c r="AB942" s="100">
        <f t="shared" si="4391"/>
        <v>0</v>
      </c>
      <c r="AC942" s="100">
        <f t="shared" si="4391"/>
        <v>0</v>
      </c>
      <c r="AD942" s="100">
        <f t="shared" si="4391"/>
        <v>0</v>
      </c>
      <c r="AE942" s="100">
        <f t="shared" si="4391"/>
        <v>0</v>
      </c>
      <c r="AF942" s="100">
        <f t="shared" si="4391"/>
        <v>0</v>
      </c>
      <c r="AG942" s="100">
        <f t="shared" si="4391"/>
        <v>0</v>
      </c>
      <c r="AH942" s="100">
        <f t="shared" si="4391"/>
        <v>0</v>
      </c>
      <c r="AI942" s="100">
        <f t="shared" si="4391"/>
        <v>0</v>
      </c>
      <c r="AJ942" s="100">
        <f t="shared" si="4391"/>
        <v>0</v>
      </c>
      <c r="AK942" s="100">
        <f t="shared" si="4391"/>
        <v>0</v>
      </c>
      <c r="AL942" s="100">
        <f t="shared" si="4391"/>
        <v>0</v>
      </c>
      <c r="AM942" s="100">
        <f t="shared" si="4391"/>
        <v>0</v>
      </c>
      <c r="AN942" s="100">
        <f t="shared" si="4391"/>
        <v>0</v>
      </c>
      <c r="AO942" s="100">
        <f t="shared" si="4391"/>
        <v>0</v>
      </c>
      <c r="AP942" s="100">
        <f t="shared" si="4391"/>
        <v>0</v>
      </c>
      <c r="AQ942" s="100">
        <f t="shared" si="4391"/>
        <v>0</v>
      </c>
      <c r="AR942" s="100">
        <f t="shared" si="4391"/>
        <v>0</v>
      </c>
      <c r="AS942" s="100">
        <f t="shared" si="4391"/>
        <v>0</v>
      </c>
      <c r="AT942" s="100">
        <f t="shared" si="4391"/>
        <v>0</v>
      </c>
      <c r="AU942" s="100">
        <f t="shared" si="4391"/>
        <v>0</v>
      </c>
      <c r="AV942" s="100">
        <f t="shared" si="4391"/>
        <v>0</v>
      </c>
      <c r="AW942" s="100">
        <f t="shared" si="4391"/>
        <v>0</v>
      </c>
      <c r="AX942" s="100">
        <f t="shared" si="4391"/>
        <v>0</v>
      </c>
      <c r="AY942" s="100">
        <f t="shared" si="4391"/>
        <v>0</v>
      </c>
      <c r="AZ942" s="100">
        <f t="shared" si="4391"/>
        <v>0</v>
      </c>
      <c r="BA942" s="100">
        <f t="shared" si="4391"/>
        <v>0</v>
      </c>
      <c r="BB942" s="100">
        <f t="shared" si="4391"/>
        <v>0</v>
      </c>
      <c r="BC942" s="100">
        <f t="shared" si="4391"/>
        <v>0</v>
      </c>
      <c r="BD942" s="100">
        <f t="shared" si="4391"/>
        <v>0</v>
      </c>
      <c r="BE942" s="100">
        <f t="shared" si="4391"/>
        <v>0</v>
      </c>
      <c r="BF942" s="100">
        <f t="shared" si="4391"/>
        <v>0</v>
      </c>
      <c r="BG942" s="100">
        <f t="shared" ref="BG942:CL942" si="4392">IF(BG$8="",0,IF(BG$1=1,SUMIFS(938:938,$1:$1,"&gt;="&amp;1,$1:$1,"&lt;="&amp;INT($T940/30))+($T940/30-INT($T940/30))*SUMIFS(938:938,$1:$1,INT($T940/30)+1),0)+($T940/30-INT($T940/30))*SUMIFS(938:938,$1:$1,BG$1+INT($T940/30)+1)+(INT($T940/30)+1-$T940/30)*SUMIFS(938:938,$1:$1,BG$1+INT($T940/30)))</f>
        <v>0</v>
      </c>
      <c r="BH942" s="100">
        <f t="shared" si="4392"/>
        <v>0</v>
      </c>
      <c r="BI942" s="100">
        <f t="shared" si="4392"/>
        <v>0</v>
      </c>
      <c r="BJ942" s="100">
        <f t="shared" si="4392"/>
        <v>0</v>
      </c>
      <c r="BK942" s="100">
        <f t="shared" si="4392"/>
        <v>0</v>
      </c>
      <c r="BL942" s="100">
        <f t="shared" si="4392"/>
        <v>0</v>
      </c>
      <c r="BM942" s="100">
        <f t="shared" si="4392"/>
        <v>0</v>
      </c>
      <c r="BN942" s="100">
        <f t="shared" si="4392"/>
        <v>0</v>
      </c>
      <c r="BO942" s="100">
        <f t="shared" si="4392"/>
        <v>0</v>
      </c>
      <c r="BP942" s="100">
        <f t="shared" si="4392"/>
        <v>0</v>
      </c>
      <c r="BQ942" s="100">
        <f t="shared" si="4392"/>
        <v>0</v>
      </c>
      <c r="BR942" s="100">
        <f t="shared" si="4392"/>
        <v>0</v>
      </c>
      <c r="BS942" s="100">
        <f t="shared" si="4392"/>
        <v>0</v>
      </c>
      <c r="BT942" s="100">
        <f t="shared" si="4392"/>
        <v>0</v>
      </c>
      <c r="BU942" s="100">
        <f t="shared" si="4392"/>
        <v>0</v>
      </c>
      <c r="BV942" s="100">
        <f t="shared" si="4392"/>
        <v>0</v>
      </c>
      <c r="BW942" s="100">
        <f t="shared" si="4392"/>
        <v>0</v>
      </c>
      <c r="BX942" s="100">
        <f t="shared" si="4392"/>
        <v>0</v>
      </c>
      <c r="BY942" s="100">
        <f t="shared" si="4392"/>
        <v>0</v>
      </c>
      <c r="BZ942" s="100">
        <f t="shared" si="4392"/>
        <v>0</v>
      </c>
      <c r="CA942" s="100">
        <f t="shared" si="4392"/>
        <v>0</v>
      </c>
      <c r="CB942" s="100">
        <f t="shared" si="4392"/>
        <v>0</v>
      </c>
      <c r="CC942" s="100">
        <f t="shared" si="4392"/>
        <v>0</v>
      </c>
      <c r="CD942" s="100">
        <f t="shared" si="4392"/>
        <v>0</v>
      </c>
      <c r="CE942" s="100">
        <f t="shared" si="4392"/>
        <v>0</v>
      </c>
      <c r="CF942" s="100">
        <f t="shared" si="4392"/>
        <v>0</v>
      </c>
      <c r="CG942" s="100">
        <f t="shared" si="4392"/>
        <v>0</v>
      </c>
      <c r="CH942" s="100">
        <f t="shared" si="4392"/>
        <v>0</v>
      </c>
      <c r="CI942" s="100">
        <f t="shared" si="4392"/>
        <v>0</v>
      </c>
      <c r="CJ942" s="100">
        <f t="shared" si="4392"/>
        <v>0</v>
      </c>
      <c r="CK942" s="100">
        <f t="shared" si="4392"/>
        <v>0</v>
      </c>
      <c r="CL942" s="100">
        <f t="shared" si="4392"/>
        <v>0</v>
      </c>
      <c r="CM942" s="100">
        <f t="shared" ref="CM942:DG942" si="4393">IF(CM$8="",0,IF(CM$1=1,SUMIFS(938:938,$1:$1,"&gt;="&amp;1,$1:$1,"&lt;="&amp;INT($T940/30))+($T940/30-INT($T940/30))*SUMIFS(938:938,$1:$1,INT($T940/30)+1),0)+($T940/30-INT($T940/30))*SUMIFS(938:938,$1:$1,CM$1+INT($T940/30)+1)+(INT($T940/30)+1-$T940/30)*SUMIFS(938:938,$1:$1,CM$1+INT($T940/30)))</f>
        <v>0</v>
      </c>
      <c r="CN942" s="100">
        <f t="shared" si="4393"/>
        <v>0</v>
      </c>
      <c r="CO942" s="100">
        <f t="shared" si="4393"/>
        <v>0</v>
      </c>
      <c r="CP942" s="100">
        <f t="shared" si="4393"/>
        <v>0</v>
      </c>
      <c r="CQ942" s="100">
        <f t="shared" si="4393"/>
        <v>0</v>
      </c>
      <c r="CR942" s="100">
        <f t="shared" si="4393"/>
        <v>0</v>
      </c>
      <c r="CS942" s="100">
        <f t="shared" si="4393"/>
        <v>0</v>
      </c>
      <c r="CT942" s="100">
        <f t="shared" si="4393"/>
        <v>0</v>
      </c>
      <c r="CU942" s="100">
        <f t="shared" si="4393"/>
        <v>0</v>
      </c>
      <c r="CV942" s="100">
        <f t="shared" si="4393"/>
        <v>0</v>
      </c>
      <c r="CW942" s="100">
        <f t="shared" si="4393"/>
        <v>0</v>
      </c>
      <c r="CX942" s="100">
        <f t="shared" si="4393"/>
        <v>0</v>
      </c>
      <c r="CY942" s="100">
        <f t="shared" si="4393"/>
        <v>0</v>
      </c>
      <c r="CZ942" s="100">
        <f t="shared" si="4393"/>
        <v>0</v>
      </c>
      <c r="DA942" s="100">
        <f t="shared" si="4393"/>
        <v>0</v>
      </c>
      <c r="DB942" s="100">
        <f t="shared" si="4393"/>
        <v>0</v>
      </c>
      <c r="DC942" s="100">
        <f t="shared" si="4393"/>
        <v>0</v>
      </c>
      <c r="DD942" s="100">
        <f t="shared" si="4393"/>
        <v>0</v>
      </c>
      <c r="DE942" s="100">
        <f t="shared" si="4393"/>
        <v>0</v>
      </c>
      <c r="DF942" s="100">
        <f t="shared" si="4393"/>
        <v>0</v>
      </c>
      <c r="DG942" s="100">
        <f t="shared" si="4393"/>
        <v>0</v>
      </c>
      <c r="DH942" s="100">
        <f t="shared" ref="DH942:FS942" si="4394">IF(DH$8="",0,IF(DH$1=1,SUMIFS(938:938,$1:$1,"&gt;="&amp;1,$1:$1,"&lt;="&amp;INT($T940/30))+($T940/30-INT($T940/30))*SUMIFS(938:938,$1:$1,INT($T940/30)+1),0)+($T940/30-INT($T940/30))*SUMIFS(938:938,$1:$1,DH$1+INT($T940/30)+1)+(INT($T940/30)+1-$T940/30)*SUMIFS(938:938,$1:$1,DH$1+INT($T940/30)))</f>
        <v>0</v>
      </c>
      <c r="DI942" s="100">
        <f t="shared" si="4394"/>
        <v>0</v>
      </c>
      <c r="DJ942" s="100">
        <f t="shared" si="4394"/>
        <v>0</v>
      </c>
      <c r="DK942" s="100">
        <f t="shared" si="4394"/>
        <v>0</v>
      </c>
      <c r="DL942" s="100">
        <f t="shared" si="4394"/>
        <v>0</v>
      </c>
      <c r="DM942" s="100">
        <f t="shared" si="4394"/>
        <v>0</v>
      </c>
      <c r="DN942" s="100">
        <f t="shared" si="4394"/>
        <v>0</v>
      </c>
      <c r="DO942" s="100">
        <f t="shared" si="4394"/>
        <v>0</v>
      </c>
      <c r="DP942" s="100">
        <f t="shared" si="4394"/>
        <v>0</v>
      </c>
      <c r="DQ942" s="100">
        <f t="shared" si="4394"/>
        <v>0</v>
      </c>
      <c r="DR942" s="100">
        <f t="shared" si="4394"/>
        <v>0</v>
      </c>
      <c r="DS942" s="100">
        <f t="shared" si="4394"/>
        <v>0</v>
      </c>
      <c r="DT942" s="100">
        <f t="shared" si="4394"/>
        <v>0</v>
      </c>
      <c r="DU942" s="100">
        <f t="shared" si="4394"/>
        <v>0</v>
      </c>
      <c r="DV942" s="100">
        <f t="shared" si="4394"/>
        <v>0</v>
      </c>
      <c r="DW942" s="100">
        <f t="shared" si="4394"/>
        <v>0</v>
      </c>
      <c r="DX942" s="100">
        <f t="shared" si="4394"/>
        <v>0</v>
      </c>
      <c r="DY942" s="100">
        <f t="shared" si="4394"/>
        <v>0</v>
      </c>
      <c r="DZ942" s="100">
        <f t="shared" si="4394"/>
        <v>0</v>
      </c>
      <c r="EA942" s="100">
        <f t="shared" si="4394"/>
        <v>0</v>
      </c>
      <c r="EB942" s="100">
        <f t="shared" si="4394"/>
        <v>0</v>
      </c>
      <c r="EC942" s="100">
        <f t="shared" si="4394"/>
        <v>0</v>
      </c>
      <c r="ED942" s="100">
        <f t="shared" si="4394"/>
        <v>0</v>
      </c>
      <c r="EE942" s="100">
        <f t="shared" si="4394"/>
        <v>0</v>
      </c>
      <c r="EF942" s="100">
        <f t="shared" si="4394"/>
        <v>0</v>
      </c>
      <c r="EG942" s="100">
        <f t="shared" si="4394"/>
        <v>0</v>
      </c>
      <c r="EH942" s="100">
        <f t="shared" si="4394"/>
        <v>0</v>
      </c>
      <c r="EI942" s="100">
        <f t="shared" si="4394"/>
        <v>0</v>
      </c>
      <c r="EJ942" s="100">
        <f t="shared" si="4394"/>
        <v>0</v>
      </c>
      <c r="EK942" s="100">
        <f t="shared" si="4394"/>
        <v>0</v>
      </c>
      <c r="EL942" s="100">
        <f t="shared" si="4394"/>
        <v>0</v>
      </c>
      <c r="EM942" s="100">
        <f t="shared" si="4394"/>
        <v>0</v>
      </c>
      <c r="EN942" s="100">
        <f t="shared" si="4394"/>
        <v>0</v>
      </c>
      <c r="EO942" s="100">
        <f t="shared" si="4394"/>
        <v>0</v>
      </c>
      <c r="EP942" s="100">
        <f t="shared" si="4394"/>
        <v>0</v>
      </c>
      <c r="EQ942" s="100">
        <f t="shared" si="4394"/>
        <v>0</v>
      </c>
      <c r="ER942" s="100">
        <f t="shared" si="4394"/>
        <v>0</v>
      </c>
      <c r="ES942" s="100">
        <f t="shared" si="4394"/>
        <v>0</v>
      </c>
      <c r="ET942" s="100">
        <f t="shared" si="4394"/>
        <v>0</v>
      </c>
      <c r="EU942" s="100">
        <f t="shared" si="4394"/>
        <v>0</v>
      </c>
      <c r="EV942" s="100">
        <f t="shared" si="4394"/>
        <v>0</v>
      </c>
      <c r="EW942" s="100">
        <f t="shared" si="4394"/>
        <v>0</v>
      </c>
      <c r="EX942" s="100">
        <f t="shared" si="4394"/>
        <v>0</v>
      </c>
      <c r="EY942" s="100">
        <f t="shared" si="4394"/>
        <v>0</v>
      </c>
      <c r="EZ942" s="100">
        <f t="shared" si="4394"/>
        <v>0</v>
      </c>
      <c r="FA942" s="100">
        <f t="shared" si="4394"/>
        <v>0</v>
      </c>
      <c r="FB942" s="100">
        <f t="shared" si="4394"/>
        <v>0</v>
      </c>
      <c r="FC942" s="100">
        <f t="shared" si="4394"/>
        <v>0</v>
      </c>
      <c r="FD942" s="100">
        <f t="shared" si="4394"/>
        <v>0</v>
      </c>
      <c r="FE942" s="100">
        <f t="shared" si="4394"/>
        <v>0</v>
      </c>
      <c r="FF942" s="100">
        <f t="shared" si="4394"/>
        <v>0</v>
      </c>
      <c r="FG942" s="100">
        <f t="shared" si="4394"/>
        <v>0</v>
      </c>
      <c r="FH942" s="100">
        <f t="shared" si="4394"/>
        <v>0</v>
      </c>
      <c r="FI942" s="100">
        <f t="shared" si="4394"/>
        <v>0</v>
      </c>
      <c r="FJ942" s="100">
        <f t="shared" si="4394"/>
        <v>0</v>
      </c>
      <c r="FK942" s="100">
        <f t="shared" si="4394"/>
        <v>0</v>
      </c>
      <c r="FL942" s="100">
        <f t="shared" si="4394"/>
        <v>0</v>
      </c>
      <c r="FM942" s="100">
        <f t="shared" si="4394"/>
        <v>0</v>
      </c>
      <c r="FN942" s="100">
        <f t="shared" si="4394"/>
        <v>0</v>
      </c>
      <c r="FO942" s="100">
        <f t="shared" si="4394"/>
        <v>0</v>
      </c>
      <c r="FP942" s="100">
        <f t="shared" si="4394"/>
        <v>0</v>
      </c>
      <c r="FQ942" s="100">
        <f t="shared" si="4394"/>
        <v>0</v>
      </c>
      <c r="FR942" s="100">
        <f t="shared" si="4394"/>
        <v>0</v>
      </c>
      <c r="FS942" s="100">
        <f t="shared" si="4394"/>
        <v>0</v>
      </c>
      <c r="FT942" s="100">
        <f t="shared" ref="FT942:GZ942" si="4395">IF(FT$8="",0,IF(FT$1=1,SUMIFS(938:938,$1:$1,"&gt;="&amp;1,$1:$1,"&lt;="&amp;INT($T940/30))+($T940/30-INT($T940/30))*SUMIFS(938:938,$1:$1,INT($T940/30)+1),0)+($T940/30-INT($T940/30))*SUMIFS(938:938,$1:$1,FT$1+INT($T940/30)+1)+(INT($T940/30)+1-$T940/30)*SUMIFS(938:938,$1:$1,FT$1+INT($T940/30)))</f>
        <v>0</v>
      </c>
      <c r="FU942" s="100">
        <f t="shared" si="4395"/>
        <v>0</v>
      </c>
      <c r="FV942" s="100">
        <f t="shared" si="4395"/>
        <v>0</v>
      </c>
      <c r="FW942" s="100">
        <f t="shared" si="4395"/>
        <v>0</v>
      </c>
      <c r="FX942" s="100">
        <f t="shared" si="4395"/>
        <v>0</v>
      </c>
      <c r="FY942" s="100">
        <f t="shared" si="4395"/>
        <v>0</v>
      </c>
      <c r="FZ942" s="100">
        <f t="shared" si="4395"/>
        <v>0</v>
      </c>
      <c r="GA942" s="100">
        <f t="shared" si="4395"/>
        <v>0</v>
      </c>
      <c r="GB942" s="100">
        <f t="shared" si="4395"/>
        <v>0</v>
      </c>
      <c r="GC942" s="100">
        <f t="shared" si="4395"/>
        <v>0</v>
      </c>
      <c r="GD942" s="100">
        <f t="shared" si="4395"/>
        <v>0</v>
      </c>
      <c r="GE942" s="100">
        <f t="shared" si="4395"/>
        <v>0</v>
      </c>
      <c r="GF942" s="100">
        <f t="shared" si="4395"/>
        <v>0</v>
      </c>
      <c r="GG942" s="100">
        <f t="shared" si="4395"/>
        <v>0</v>
      </c>
      <c r="GH942" s="100">
        <f t="shared" si="4395"/>
        <v>0</v>
      </c>
      <c r="GI942" s="100">
        <f t="shared" si="4395"/>
        <v>0</v>
      </c>
      <c r="GJ942" s="100">
        <f t="shared" si="4395"/>
        <v>0</v>
      </c>
      <c r="GK942" s="100">
        <f t="shared" si="4395"/>
        <v>0</v>
      </c>
      <c r="GL942" s="100">
        <f t="shared" si="4395"/>
        <v>0</v>
      </c>
      <c r="GM942" s="100">
        <f t="shared" si="4395"/>
        <v>0</v>
      </c>
      <c r="GN942" s="100">
        <f t="shared" si="4395"/>
        <v>0</v>
      </c>
      <c r="GO942" s="100">
        <f t="shared" si="4395"/>
        <v>0</v>
      </c>
      <c r="GP942" s="100">
        <f t="shared" si="4395"/>
        <v>0</v>
      </c>
      <c r="GQ942" s="100">
        <f t="shared" si="4395"/>
        <v>0</v>
      </c>
      <c r="GR942" s="100">
        <f t="shared" si="4395"/>
        <v>0</v>
      </c>
      <c r="GS942" s="100">
        <f t="shared" si="4395"/>
        <v>0</v>
      </c>
      <c r="GT942" s="100">
        <f t="shared" si="4395"/>
        <v>0</v>
      </c>
      <c r="GU942" s="100">
        <f t="shared" si="4395"/>
        <v>0</v>
      </c>
      <c r="GV942" s="100">
        <f t="shared" si="4395"/>
        <v>0</v>
      </c>
      <c r="GW942" s="100">
        <f t="shared" si="4395"/>
        <v>0</v>
      </c>
      <c r="GX942" s="100">
        <f t="shared" si="4395"/>
        <v>0</v>
      </c>
      <c r="GY942" s="100">
        <f t="shared" si="4395"/>
        <v>0</v>
      </c>
      <c r="GZ942" s="100">
        <f t="shared" si="4395"/>
        <v>0</v>
      </c>
      <c r="HA942" s="3"/>
      <c r="HB942" s="3"/>
    </row>
    <row r="943" spans="1:210" ht="4.2" customHeight="1">
      <c r="A943" s="1"/>
      <c r="B943" s="1"/>
      <c r="C943" s="1"/>
      <c r="D943" s="1"/>
      <c r="E943" s="263"/>
      <c r="F943" s="48"/>
      <c r="G943" s="231"/>
      <c r="H943" s="1"/>
      <c r="I943" s="1"/>
      <c r="J943" s="1"/>
      <c r="K943" s="1"/>
      <c r="L943" s="1"/>
      <c r="M943" s="5"/>
      <c r="N943" s="1"/>
      <c r="O943" s="1"/>
      <c r="P943" s="5"/>
      <c r="Q943" s="1"/>
      <c r="R943" s="1"/>
      <c r="S943" s="5"/>
      <c r="T943" s="7"/>
      <c r="U943" s="24"/>
      <c r="V943" s="1"/>
      <c r="W943" s="12"/>
      <c r="X943" s="10"/>
      <c r="Y943" s="46"/>
      <c r="Z943" s="93"/>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4"/>
      <c r="BB943" s="94"/>
      <c r="BC943" s="94"/>
      <c r="BD943" s="94"/>
      <c r="BE943" s="94"/>
      <c r="BF943" s="94"/>
      <c r="BG943" s="94"/>
      <c r="BH943" s="94"/>
      <c r="BI943" s="94"/>
      <c r="BJ943" s="94"/>
      <c r="BK943" s="94"/>
      <c r="BL943" s="94"/>
      <c r="BM943" s="94"/>
      <c r="BN943" s="94"/>
      <c r="BO943" s="94"/>
      <c r="BP943" s="94"/>
      <c r="BQ943" s="94"/>
      <c r="BR943" s="94"/>
      <c r="BS943" s="94"/>
      <c r="BT943" s="94"/>
      <c r="BU943" s="94"/>
      <c r="BV943" s="94"/>
      <c r="BW943" s="94"/>
      <c r="BX943" s="94"/>
      <c r="BY943" s="94"/>
      <c r="BZ943" s="94"/>
      <c r="CA943" s="94"/>
      <c r="CB943" s="94"/>
      <c r="CC943" s="94"/>
      <c r="CD943" s="94"/>
      <c r="CE943" s="94"/>
      <c r="CF943" s="94"/>
      <c r="CG943" s="94"/>
      <c r="CH943" s="94"/>
      <c r="CI943" s="94"/>
      <c r="CJ943" s="94"/>
      <c r="CK943" s="94"/>
      <c r="CL943" s="94"/>
      <c r="CM943" s="94"/>
      <c r="CN943" s="94"/>
      <c r="CO943" s="94"/>
      <c r="CP943" s="94"/>
      <c r="CQ943" s="94"/>
      <c r="CR943" s="94"/>
      <c r="CS943" s="94"/>
      <c r="CT943" s="94"/>
      <c r="CU943" s="94"/>
      <c r="CV943" s="94"/>
      <c r="CW943" s="94"/>
      <c r="CX943" s="94"/>
      <c r="CY943" s="94"/>
      <c r="CZ943" s="94"/>
      <c r="DA943" s="94"/>
      <c r="DB943" s="94"/>
      <c r="DC943" s="94"/>
      <c r="DD943" s="94"/>
      <c r="DE943" s="94"/>
      <c r="DF943" s="94"/>
      <c r="DG943" s="94"/>
      <c r="DH943" s="94"/>
      <c r="DI943" s="94"/>
      <c r="DJ943" s="94"/>
      <c r="DK943" s="94"/>
      <c r="DL943" s="94"/>
      <c r="DM943" s="94"/>
      <c r="DN943" s="94"/>
      <c r="DO943" s="94"/>
      <c r="DP943" s="94"/>
      <c r="DQ943" s="94"/>
      <c r="DR943" s="94"/>
      <c r="DS943" s="94"/>
      <c r="DT943" s="94"/>
      <c r="DU943" s="94"/>
      <c r="DV943" s="94"/>
      <c r="DW943" s="94"/>
      <c r="DX943" s="94"/>
      <c r="DY943" s="94"/>
      <c r="DZ943" s="94"/>
      <c r="EA943" s="94"/>
      <c r="EB943" s="94"/>
      <c r="EC943" s="94"/>
      <c r="ED943" s="94"/>
      <c r="EE943" s="94"/>
      <c r="EF943" s="94"/>
      <c r="EG943" s="94"/>
      <c r="EH943" s="94"/>
      <c r="EI943" s="94"/>
      <c r="EJ943" s="94"/>
      <c r="EK943" s="94"/>
      <c r="EL943" s="94"/>
      <c r="EM943" s="94"/>
      <c r="EN943" s="94"/>
      <c r="EO943" s="94"/>
      <c r="EP943" s="94"/>
      <c r="EQ943" s="94"/>
      <c r="ER943" s="94"/>
      <c r="ES943" s="94"/>
      <c r="ET943" s="94"/>
      <c r="EU943" s="94"/>
      <c r="EV943" s="94"/>
      <c r="EW943" s="94"/>
      <c r="EX943" s="94"/>
      <c r="EY943" s="94"/>
      <c r="EZ943" s="94"/>
      <c r="FA943" s="94"/>
      <c r="FB943" s="94"/>
      <c r="FC943" s="94"/>
      <c r="FD943" s="94"/>
      <c r="FE943" s="94"/>
      <c r="FF943" s="94"/>
      <c r="FG943" s="94"/>
      <c r="FH943" s="94"/>
      <c r="FI943" s="94"/>
      <c r="FJ943" s="94"/>
      <c r="FK943" s="94"/>
      <c r="FL943" s="94"/>
      <c r="FM943" s="94"/>
      <c r="FN943" s="94"/>
      <c r="FO943" s="94"/>
      <c r="FP943" s="94"/>
      <c r="FQ943" s="94"/>
      <c r="FR943" s="94"/>
      <c r="FS943" s="94"/>
      <c r="FT943" s="94"/>
      <c r="FU943" s="94"/>
      <c r="FV943" s="94"/>
      <c r="FW943" s="94"/>
      <c r="FX943" s="94"/>
      <c r="FY943" s="94"/>
      <c r="FZ943" s="94"/>
      <c r="GA943" s="94"/>
      <c r="GB943" s="94"/>
      <c r="GC943" s="94"/>
      <c r="GD943" s="94"/>
      <c r="GE943" s="94"/>
      <c r="GF943" s="94"/>
      <c r="GG943" s="94"/>
      <c r="GH943" s="94"/>
      <c r="GI943" s="94"/>
      <c r="GJ943" s="94"/>
      <c r="GK943" s="94"/>
      <c r="GL943" s="94"/>
      <c r="GM943" s="94"/>
      <c r="GN943" s="94"/>
      <c r="GO943" s="94"/>
      <c r="GP943" s="94"/>
      <c r="GQ943" s="94"/>
      <c r="GR943" s="94"/>
      <c r="GS943" s="94"/>
      <c r="GT943" s="94"/>
      <c r="GU943" s="94"/>
      <c r="GV943" s="94"/>
      <c r="GW943" s="94"/>
      <c r="GX943" s="94"/>
      <c r="GY943" s="94"/>
      <c r="GZ943" s="94"/>
      <c r="HA943" s="1"/>
      <c r="HB943" s="1"/>
    </row>
    <row r="944" spans="1:210" s="239" customFormat="1" ht="10.199999999999999">
      <c r="A944" s="228"/>
      <c r="B944" s="245" t="s">
        <v>163</v>
      </c>
      <c r="C944" s="230"/>
      <c r="D944" s="229"/>
      <c r="E944" s="270"/>
      <c r="F944" s="116"/>
      <c r="G944" s="231"/>
      <c r="H944" s="228"/>
      <c r="I944" s="228" t="str">
        <f>$I$228</f>
        <v>Оборачиваемость кредиторской задолженности</v>
      </c>
      <c r="J944" s="228"/>
      <c r="K944" s="228"/>
      <c r="L944" s="228"/>
      <c r="M944" s="231"/>
      <c r="N944" s="228"/>
      <c r="O944" s="228"/>
      <c r="P944" s="231"/>
      <c r="Q944" s="228" t="s">
        <v>41</v>
      </c>
      <c r="R944" s="228"/>
      <c r="S944" s="231" t="s">
        <v>6</v>
      </c>
      <c r="T944" s="309"/>
      <c r="U944" s="228"/>
      <c r="V944" s="228"/>
      <c r="W944" s="235"/>
      <c r="X944" s="236"/>
      <c r="Y944" s="247"/>
      <c r="Z944" s="248"/>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28"/>
      <c r="HB944" s="228"/>
    </row>
    <row r="945" spans="1:210" ht="4.2" customHeight="1">
      <c r="A945" s="1"/>
      <c r="B945" s="1"/>
      <c r="C945" s="1"/>
      <c r="D945" s="1"/>
      <c r="E945" s="263"/>
      <c r="F945" s="48"/>
      <c r="G945" s="231"/>
      <c r="H945" s="1"/>
      <c r="I945" s="1"/>
      <c r="J945" s="1"/>
      <c r="K945" s="1"/>
      <c r="L945" s="1"/>
      <c r="M945" s="5"/>
      <c r="N945" s="1"/>
      <c r="O945" s="1"/>
      <c r="P945" s="5"/>
      <c r="Q945" s="1"/>
      <c r="R945" s="1"/>
      <c r="S945" s="5"/>
      <c r="T945" s="7"/>
      <c r="U945" s="24"/>
      <c r="V945" s="1"/>
      <c r="W945" s="12"/>
      <c r="X945" s="10"/>
      <c r="Y945" s="46"/>
      <c r="Z945" s="93"/>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4"/>
      <c r="BB945" s="94"/>
      <c r="BC945" s="94"/>
      <c r="BD945" s="94"/>
      <c r="BE945" s="94"/>
      <c r="BF945" s="94"/>
      <c r="BG945" s="94"/>
      <c r="BH945" s="94"/>
      <c r="BI945" s="94"/>
      <c r="BJ945" s="94"/>
      <c r="BK945" s="94"/>
      <c r="BL945" s="94"/>
      <c r="BM945" s="94"/>
      <c r="BN945" s="94"/>
      <c r="BO945" s="94"/>
      <c r="BP945" s="94"/>
      <c r="BQ945" s="94"/>
      <c r="BR945" s="94"/>
      <c r="BS945" s="94"/>
      <c r="BT945" s="94"/>
      <c r="BU945" s="94"/>
      <c r="BV945" s="94"/>
      <c r="BW945" s="94"/>
      <c r="BX945" s="94"/>
      <c r="BY945" s="94"/>
      <c r="BZ945" s="94"/>
      <c r="CA945" s="94"/>
      <c r="CB945" s="94"/>
      <c r="CC945" s="94"/>
      <c r="CD945" s="94"/>
      <c r="CE945" s="94"/>
      <c r="CF945" s="94"/>
      <c r="CG945" s="94"/>
      <c r="CH945" s="94"/>
      <c r="CI945" s="94"/>
      <c r="CJ945" s="94"/>
      <c r="CK945" s="94"/>
      <c r="CL945" s="94"/>
      <c r="CM945" s="94"/>
      <c r="CN945" s="94"/>
      <c r="CO945" s="94"/>
      <c r="CP945" s="94"/>
      <c r="CQ945" s="94"/>
      <c r="CR945" s="94"/>
      <c r="CS945" s="94"/>
      <c r="CT945" s="94"/>
      <c r="CU945" s="94"/>
      <c r="CV945" s="94"/>
      <c r="CW945" s="94"/>
      <c r="CX945" s="94"/>
      <c r="CY945" s="94"/>
      <c r="CZ945" s="94"/>
      <c r="DA945" s="94"/>
      <c r="DB945" s="94"/>
      <c r="DC945" s="94"/>
      <c r="DD945" s="94"/>
      <c r="DE945" s="94"/>
      <c r="DF945" s="94"/>
      <c r="DG945" s="94"/>
      <c r="DH945" s="94"/>
      <c r="DI945" s="94"/>
      <c r="DJ945" s="94"/>
      <c r="DK945" s="94"/>
      <c r="DL945" s="94"/>
      <c r="DM945" s="94"/>
      <c r="DN945" s="94"/>
      <c r="DO945" s="94"/>
      <c r="DP945" s="94"/>
      <c r="DQ945" s="94"/>
      <c r="DR945" s="94"/>
      <c r="DS945" s="94"/>
      <c r="DT945" s="94"/>
      <c r="DU945" s="94"/>
      <c r="DV945" s="94"/>
      <c r="DW945" s="94"/>
      <c r="DX945" s="94"/>
      <c r="DY945" s="94"/>
      <c r="DZ945" s="94"/>
      <c r="EA945" s="94"/>
      <c r="EB945" s="94"/>
      <c r="EC945" s="94"/>
      <c r="ED945" s="94"/>
      <c r="EE945" s="94"/>
      <c r="EF945" s="94"/>
      <c r="EG945" s="94"/>
      <c r="EH945" s="94"/>
      <c r="EI945" s="94"/>
      <c r="EJ945" s="94"/>
      <c r="EK945" s="94"/>
      <c r="EL945" s="94"/>
      <c r="EM945" s="94"/>
      <c r="EN945" s="94"/>
      <c r="EO945" s="94"/>
      <c r="EP945" s="94"/>
      <c r="EQ945" s="94"/>
      <c r="ER945" s="94"/>
      <c r="ES945" s="94"/>
      <c r="ET945" s="94"/>
      <c r="EU945" s="94"/>
      <c r="EV945" s="94"/>
      <c r="EW945" s="94"/>
      <c r="EX945" s="94"/>
      <c r="EY945" s="94"/>
      <c r="EZ945" s="94"/>
      <c r="FA945" s="94"/>
      <c r="FB945" s="94"/>
      <c r="FC945" s="94"/>
      <c r="FD945" s="94"/>
      <c r="FE945" s="94"/>
      <c r="FF945" s="94"/>
      <c r="FG945" s="94"/>
      <c r="FH945" s="94"/>
      <c r="FI945" s="94"/>
      <c r="FJ945" s="94"/>
      <c r="FK945" s="94"/>
      <c r="FL945" s="94"/>
      <c r="FM945" s="94"/>
      <c r="FN945" s="94"/>
      <c r="FO945" s="94"/>
      <c r="FP945" s="94"/>
      <c r="FQ945" s="94"/>
      <c r="FR945" s="94"/>
      <c r="FS945" s="94"/>
      <c r="FT945" s="94"/>
      <c r="FU945" s="94"/>
      <c r="FV945" s="94"/>
      <c r="FW945" s="94"/>
      <c r="FX945" s="94"/>
      <c r="FY945" s="94"/>
      <c r="FZ945" s="94"/>
      <c r="GA945" s="94"/>
      <c r="GB945" s="94"/>
      <c r="GC945" s="94"/>
      <c r="GD945" s="94"/>
      <c r="GE945" s="94"/>
      <c r="GF945" s="94"/>
      <c r="GG945" s="94"/>
      <c r="GH945" s="94"/>
      <c r="GI945" s="94"/>
      <c r="GJ945" s="94"/>
      <c r="GK945" s="94"/>
      <c r="GL945" s="94"/>
      <c r="GM945" s="94"/>
      <c r="GN945" s="94"/>
      <c r="GO945" s="94"/>
      <c r="GP945" s="94"/>
      <c r="GQ945" s="94"/>
      <c r="GR945" s="94"/>
      <c r="GS945" s="94"/>
      <c r="GT945" s="94"/>
      <c r="GU945" s="94"/>
      <c r="GV945" s="94"/>
      <c r="GW945" s="94"/>
      <c r="GX945" s="94"/>
      <c r="GY945" s="94"/>
      <c r="GZ945" s="94"/>
      <c r="HA945" s="1"/>
      <c r="HB945" s="1"/>
    </row>
    <row r="946" spans="1:210" s="4" customFormat="1">
      <c r="A946" s="3"/>
      <c r="B946" s="259" t="s">
        <v>160</v>
      </c>
      <c r="C946" s="3"/>
      <c r="D946" s="3"/>
      <c r="E946" s="9" t="s">
        <v>27</v>
      </c>
      <c r="F946" s="51"/>
      <c r="G946" s="232"/>
      <c r="H946" s="13" t="str">
        <f>B946&amp;N930</f>
        <v>Оплата - Расходы на содержание термоисточника</v>
      </c>
      <c r="I946" s="13"/>
      <c r="J946" s="3"/>
      <c r="K946" s="3"/>
      <c r="L946" s="3"/>
      <c r="M946" s="5"/>
      <c r="N946" s="36" t="str">
        <f>Главная!$Y$8</f>
        <v>итого</v>
      </c>
      <c r="O946" s="36"/>
      <c r="P946" s="5"/>
      <c r="Q946" s="36" t="s">
        <v>26</v>
      </c>
      <c r="R946" s="36"/>
      <c r="S946" s="36"/>
      <c r="T946" s="36"/>
      <c r="U946" s="36"/>
      <c r="V946" s="36"/>
      <c r="W946" s="38">
        <f>SUM($Y946:$HA946)</f>
        <v>0</v>
      </c>
      <c r="X946" s="38"/>
      <c r="Y946" s="46"/>
      <c r="Z946" s="99"/>
      <c r="AA946" s="100">
        <f t="shared" ref="AA946:BF946" si="4396">IF(AA$8="",0,IF(AA$1=1,SUMIFS(942:942,$1:$1,"&gt;="&amp;1,$1:$1,"&lt;="&amp;INT(-$T944/30))+(-$T944/30-INT(-$T944/30))*SUMIFS(942:942,$1:$1,INT(-$T944/30)+1),0)+(-$T944/30-INT(-$T944/30))*SUMIFS(942:942,$1:$1,AA$1+INT(-$T944/30)+1)+(INT(-$T944/30)+1+$T944/30)*SUMIFS(942:942,$1:$1,AA$1+INT(-$T944/30)))</f>
        <v>0</v>
      </c>
      <c r="AB946" s="100">
        <f t="shared" si="4396"/>
        <v>0</v>
      </c>
      <c r="AC946" s="100">
        <f t="shared" si="4396"/>
        <v>0</v>
      </c>
      <c r="AD946" s="100">
        <f t="shared" si="4396"/>
        <v>0</v>
      </c>
      <c r="AE946" s="100">
        <f t="shared" si="4396"/>
        <v>0</v>
      </c>
      <c r="AF946" s="100">
        <f t="shared" si="4396"/>
        <v>0</v>
      </c>
      <c r="AG946" s="100">
        <f t="shared" si="4396"/>
        <v>0</v>
      </c>
      <c r="AH946" s="100">
        <f t="shared" si="4396"/>
        <v>0</v>
      </c>
      <c r="AI946" s="100">
        <f t="shared" si="4396"/>
        <v>0</v>
      </c>
      <c r="AJ946" s="100">
        <f t="shared" si="4396"/>
        <v>0</v>
      </c>
      <c r="AK946" s="100">
        <f t="shared" si="4396"/>
        <v>0</v>
      </c>
      <c r="AL946" s="100">
        <f t="shared" si="4396"/>
        <v>0</v>
      </c>
      <c r="AM946" s="100">
        <f t="shared" si="4396"/>
        <v>0</v>
      </c>
      <c r="AN946" s="100">
        <f t="shared" si="4396"/>
        <v>0</v>
      </c>
      <c r="AO946" s="100">
        <f t="shared" si="4396"/>
        <v>0</v>
      </c>
      <c r="AP946" s="100">
        <f t="shared" si="4396"/>
        <v>0</v>
      </c>
      <c r="AQ946" s="100">
        <f t="shared" si="4396"/>
        <v>0</v>
      </c>
      <c r="AR946" s="100">
        <f t="shared" si="4396"/>
        <v>0</v>
      </c>
      <c r="AS946" s="100">
        <f t="shared" si="4396"/>
        <v>0</v>
      </c>
      <c r="AT946" s="100">
        <f t="shared" si="4396"/>
        <v>0</v>
      </c>
      <c r="AU946" s="100">
        <f t="shared" si="4396"/>
        <v>0</v>
      </c>
      <c r="AV946" s="100">
        <f t="shared" si="4396"/>
        <v>0</v>
      </c>
      <c r="AW946" s="100">
        <f t="shared" si="4396"/>
        <v>0</v>
      </c>
      <c r="AX946" s="100">
        <f t="shared" si="4396"/>
        <v>0</v>
      </c>
      <c r="AY946" s="100">
        <f t="shared" si="4396"/>
        <v>0</v>
      </c>
      <c r="AZ946" s="100">
        <f t="shared" si="4396"/>
        <v>0</v>
      </c>
      <c r="BA946" s="100">
        <f t="shared" si="4396"/>
        <v>0</v>
      </c>
      <c r="BB946" s="100">
        <f t="shared" si="4396"/>
        <v>0</v>
      </c>
      <c r="BC946" s="100">
        <f t="shared" si="4396"/>
        <v>0</v>
      </c>
      <c r="BD946" s="100">
        <f t="shared" si="4396"/>
        <v>0</v>
      </c>
      <c r="BE946" s="100">
        <f t="shared" si="4396"/>
        <v>0</v>
      </c>
      <c r="BF946" s="100">
        <f t="shared" si="4396"/>
        <v>0</v>
      </c>
      <c r="BG946" s="100">
        <f t="shared" ref="BG946:CL946" si="4397">IF(BG$8="",0,IF(BG$1=1,SUMIFS(942:942,$1:$1,"&gt;="&amp;1,$1:$1,"&lt;="&amp;INT(-$T944/30))+(-$T944/30-INT(-$T944/30))*SUMIFS(942:942,$1:$1,INT(-$T944/30)+1),0)+(-$T944/30-INT(-$T944/30))*SUMIFS(942:942,$1:$1,BG$1+INT(-$T944/30)+1)+(INT(-$T944/30)+1+$T944/30)*SUMIFS(942:942,$1:$1,BG$1+INT(-$T944/30)))</f>
        <v>0</v>
      </c>
      <c r="BH946" s="100">
        <f t="shared" si="4397"/>
        <v>0</v>
      </c>
      <c r="BI946" s="100">
        <f t="shared" si="4397"/>
        <v>0</v>
      </c>
      <c r="BJ946" s="100">
        <f t="shared" si="4397"/>
        <v>0</v>
      </c>
      <c r="BK946" s="100">
        <f t="shared" si="4397"/>
        <v>0</v>
      </c>
      <c r="BL946" s="100">
        <f t="shared" si="4397"/>
        <v>0</v>
      </c>
      <c r="BM946" s="100">
        <f t="shared" si="4397"/>
        <v>0</v>
      </c>
      <c r="BN946" s="100">
        <f t="shared" si="4397"/>
        <v>0</v>
      </c>
      <c r="BO946" s="100">
        <f t="shared" si="4397"/>
        <v>0</v>
      </c>
      <c r="BP946" s="100">
        <f t="shared" si="4397"/>
        <v>0</v>
      </c>
      <c r="BQ946" s="100">
        <f t="shared" si="4397"/>
        <v>0</v>
      </c>
      <c r="BR946" s="100">
        <f t="shared" si="4397"/>
        <v>0</v>
      </c>
      <c r="BS946" s="100">
        <f t="shared" si="4397"/>
        <v>0</v>
      </c>
      <c r="BT946" s="100">
        <f t="shared" si="4397"/>
        <v>0</v>
      </c>
      <c r="BU946" s="100">
        <f t="shared" si="4397"/>
        <v>0</v>
      </c>
      <c r="BV946" s="100">
        <f t="shared" si="4397"/>
        <v>0</v>
      </c>
      <c r="BW946" s="100">
        <f t="shared" si="4397"/>
        <v>0</v>
      </c>
      <c r="BX946" s="100">
        <f t="shared" si="4397"/>
        <v>0</v>
      </c>
      <c r="BY946" s="100">
        <f t="shared" si="4397"/>
        <v>0</v>
      </c>
      <c r="BZ946" s="100">
        <f t="shared" si="4397"/>
        <v>0</v>
      </c>
      <c r="CA946" s="100">
        <f t="shared" si="4397"/>
        <v>0</v>
      </c>
      <c r="CB946" s="100">
        <f t="shared" si="4397"/>
        <v>0</v>
      </c>
      <c r="CC946" s="100">
        <f t="shared" si="4397"/>
        <v>0</v>
      </c>
      <c r="CD946" s="100">
        <f t="shared" si="4397"/>
        <v>0</v>
      </c>
      <c r="CE946" s="100">
        <f t="shared" si="4397"/>
        <v>0</v>
      </c>
      <c r="CF946" s="100">
        <f t="shared" si="4397"/>
        <v>0</v>
      </c>
      <c r="CG946" s="100">
        <f t="shared" si="4397"/>
        <v>0</v>
      </c>
      <c r="CH946" s="100">
        <f t="shared" si="4397"/>
        <v>0</v>
      </c>
      <c r="CI946" s="100">
        <f t="shared" si="4397"/>
        <v>0</v>
      </c>
      <c r="CJ946" s="100">
        <f t="shared" si="4397"/>
        <v>0</v>
      </c>
      <c r="CK946" s="100">
        <f t="shared" si="4397"/>
        <v>0</v>
      </c>
      <c r="CL946" s="100">
        <f t="shared" si="4397"/>
        <v>0</v>
      </c>
      <c r="CM946" s="100">
        <f t="shared" ref="CM946:DG946" si="4398">IF(CM$8="",0,IF(CM$1=1,SUMIFS(942:942,$1:$1,"&gt;="&amp;1,$1:$1,"&lt;="&amp;INT(-$T944/30))+(-$T944/30-INT(-$T944/30))*SUMIFS(942:942,$1:$1,INT(-$T944/30)+1),0)+(-$T944/30-INT(-$T944/30))*SUMIFS(942:942,$1:$1,CM$1+INT(-$T944/30)+1)+(INT(-$T944/30)+1+$T944/30)*SUMIFS(942:942,$1:$1,CM$1+INT(-$T944/30)))</f>
        <v>0</v>
      </c>
      <c r="CN946" s="100">
        <f t="shared" si="4398"/>
        <v>0</v>
      </c>
      <c r="CO946" s="100">
        <f t="shared" si="4398"/>
        <v>0</v>
      </c>
      <c r="CP946" s="100">
        <f t="shared" si="4398"/>
        <v>0</v>
      </c>
      <c r="CQ946" s="100">
        <f t="shared" si="4398"/>
        <v>0</v>
      </c>
      <c r="CR946" s="100">
        <f t="shared" si="4398"/>
        <v>0</v>
      </c>
      <c r="CS946" s="100">
        <f t="shared" si="4398"/>
        <v>0</v>
      </c>
      <c r="CT946" s="100">
        <f t="shared" si="4398"/>
        <v>0</v>
      </c>
      <c r="CU946" s="100">
        <f t="shared" si="4398"/>
        <v>0</v>
      </c>
      <c r="CV946" s="100">
        <f t="shared" si="4398"/>
        <v>0</v>
      </c>
      <c r="CW946" s="100">
        <f t="shared" si="4398"/>
        <v>0</v>
      </c>
      <c r="CX946" s="100">
        <f t="shared" si="4398"/>
        <v>0</v>
      </c>
      <c r="CY946" s="100">
        <f t="shared" si="4398"/>
        <v>0</v>
      </c>
      <c r="CZ946" s="100">
        <f t="shared" si="4398"/>
        <v>0</v>
      </c>
      <c r="DA946" s="100">
        <f t="shared" si="4398"/>
        <v>0</v>
      </c>
      <c r="DB946" s="100">
        <f t="shared" si="4398"/>
        <v>0</v>
      </c>
      <c r="DC946" s="100">
        <f t="shared" si="4398"/>
        <v>0</v>
      </c>
      <c r="DD946" s="100">
        <f t="shared" si="4398"/>
        <v>0</v>
      </c>
      <c r="DE946" s="100">
        <f t="shared" si="4398"/>
        <v>0</v>
      </c>
      <c r="DF946" s="100">
        <f t="shared" si="4398"/>
        <v>0</v>
      </c>
      <c r="DG946" s="100">
        <f t="shared" si="4398"/>
        <v>0</v>
      </c>
      <c r="DH946" s="100">
        <f t="shared" ref="DH946:FS946" si="4399">IF(DH$8="",0,IF(DH$1=1,SUMIFS(942:942,$1:$1,"&gt;="&amp;1,$1:$1,"&lt;="&amp;INT(-$T944/30))+(-$T944/30-INT(-$T944/30))*SUMIFS(942:942,$1:$1,INT(-$T944/30)+1),0)+(-$T944/30-INT(-$T944/30))*SUMIFS(942:942,$1:$1,DH$1+INT(-$T944/30)+1)+(INT(-$T944/30)+1+$T944/30)*SUMIFS(942:942,$1:$1,DH$1+INT(-$T944/30)))</f>
        <v>0</v>
      </c>
      <c r="DI946" s="100">
        <f t="shared" si="4399"/>
        <v>0</v>
      </c>
      <c r="DJ946" s="100">
        <f t="shared" si="4399"/>
        <v>0</v>
      </c>
      <c r="DK946" s="100">
        <f t="shared" si="4399"/>
        <v>0</v>
      </c>
      <c r="DL946" s="100">
        <f t="shared" si="4399"/>
        <v>0</v>
      </c>
      <c r="DM946" s="100">
        <f t="shared" si="4399"/>
        <v>0</v>
      </c>
      <c r="DN946" s="100">
        <f t="shared" si="4399"/>
        <v>0</v>
      </c>
      <c r="DO946" s="100">
        <f t="shared" si="4399"/>
        <v>0</v>
      </c>
      <c r="DP946" s="100">
        <f t="shared" si="4399"/>
        <v>0</v>
      </c>
      <c r="DQ946" s="100">
        <f t="shared" si="4399"/>
        <v>0</v>
      </c>
      <c r="DR946" s="100">
        <f t="shared" si="4399"/>
        <v>0</v>
      </c>
      <c r="DS946" s="100">
        <f t="shared" si="4399"/>
        <v>0</v>
      </c>
      <c r="DT946" s="100">
        <f t="shared" si="4399"/>
        <v>0</v>
      </c>
      <c r="DU946" s="100">
        <f t="shared" si="4399"/>
        <v>0</v>
      </c>
      <c r="DV946" s="100">
        <f t="shared" si="4399"/>
        <v>0</v>
      </c>
      <c r="DW946" s="100">
        <f t="shared" si="4399"/>
        <v>0</v>
      </c>
      <c r="DX946" s="100">
        <f t="shared" si="4399"/>
        <v>0</v>
      </c>
      <c r="DY946" s="100">
        <f t="shared" si="4399"/>
        <v>0</v>
      </c>
      <c r="DZ946" s="100">
        <f t="shared" si="4399"/>
        <v>0</v>
      </c>
      <c r="EA946" s="100">
        <f t="shared" si="4399"/>
        <v>0</v>
      </c>
      <c r="EB946" s="100">
        <f t="shared" si="4399"/>
        <v>0</v>
      </c>
      <c r="EC946" s="100">
        <f t="shared" si="4399"/>
        <v>0</v>
      </c>
      <c r="ED946" s="100">
        <f t="shared" si="4399"/>
        <v>0</v>
      </c>
      <c r="EE946" s="100">
        <f t="shared" si="4399"/>
        <v>0</v>
      </c>
      <c r="EF946" s="100">
        <f t="shared" si="4399"/>
        <v>0</v>
      </c>
      <c r="EG946" s="100">
        <f t="shared" si="4399"/>
        <v>0</v>
      </c>
      <c r="EH946" s="100">
        <f t="shared" si="4399"/>
        <v>0</v>
      </c>
      <c r="EI946" s="100">
        <f t="shared" si="4399"/>
        <v>0</v>
      </c>
      <c r="EJ946" s="100">
        <f t="shared" si="4399"/>
        <v>0</v>
      </c>
      <c r="EK946" s="100">
        <f t="shared" si="4399"/>
        <v>0</v>
      </c>
      <c r="EL946" s="100">
        <f t="shared" si="4399"/>
        <v>0</v>
      </c>
      <c r="EM946" s="100">
        <f t="shared" si="4399"/>
        <v>0</v>
      </c>
      <c r="EN946" s="100">
        <f t="shared" si="4399"/>
        <v>0</v>
      </c>
      <c r="EO946" s="100">
        <f t="shared" si="4399"/>
        <v>0</v>
      </c>
      <c r="EP946" s="100">
        <f t="shared" si="4399"/>
        <v>0</v>
      </c>
      <c r="EQ946" s="100">
        <f t="shared" si="4399"/>
        <v>0</v>
      </c>
      <c r="ER946" s="100">
        <f t="shared" si="4399"/>
        <v>0</v>
      </c>
      <c r="ES946" s="100">
        <f t="shared" si="4399"/>
        <v>0</v>
      </c>
      <c r="ET946" s="100">
        <f t="shared" si="4399"/>
        <v>0</v>
      </c>
      <c r="EU946" s="100">
        <f t="shared" si="4399"/>
        <v>0</v>
      </c>
      <c r="EV946" s="100">
        <f t="shared" si="4399"/>
        <v>0</v>
      </c>
      <c r="EW946" s="100">
        <f t="shared" si="4399"/>
        <v>0</v>
      </c>
      <c r="EX946" s="100">
        <f t="shared" si="4399"/>
        <v>0</v>
      </c>
      <c r="EY946" s="100">
        <f t="shared" si="4399"/>
        <v>0</v>
      </c>
      <c r="EZ946" s="100">
        <f t="shared" si="4399"/>
        <v>0</v>
      </c>
      <c r="FA946" s="100">
        <f t="shared" si="4399"/>
        <v>0</v>
      </c>
      <c r="FB946" s="100">
        <f t="shared" si="4399"/>
        <v>0</v>
      </c>
      <c r="FC946" s="100">
        <f t="shared" si="4399"/>
        <v>0</v>
      </c>
      <c r="FD946" s="100">
        <f t="shared" si="4399"/>
        <v>0</v>
      </c>
      <c r="FE946" s="100">
        <f t="shared" si="4399"/>
        <v>0</v>
      </c>
      <c r="FF946" s="100">
        <f t="shared" si="4399"/>
        <v>0</v>
      </c>
      <c r="FG946" s="100">
        <f t="shared" si="4399"/>
        <v>0</v>
      </c>
      <c r="FH946" s="100">
        <f t="shared" si="4399"/>
        <v>0</v>
      </c>
      <c r="FI946" s="100">
        <f t="shared" si="4399"/>
        <v>0</v>
      </c>
      <c r="FJ946" s="100">
        <f t="shared" si="4399"/>
        <v>0</v>
      </c>
      <c r="FK946" s="100">
        <f t="shared" si="4399"/>
        <v>0</v>
      </c>
      <c r="FL946" s="100">
        <f t="shared" si="4399"/>
        <v>0</v>
      </c>
      <c r="FM946" s="100">
        <f t="shared" si="4399"/>
        <v>0</v>
      </c>
      <c r="FN946" s="100">
        <f t="shared" si="4399"/>
        <v>0</v>
      </c>
      <c r="FO946" s="100">
        <f t="shared" si="4399"/>
        <v>0</v>
      </c>
      <c r="FP946" s="100">
        <f t="shared" si="4399"/>
        <v>0</v>
      </c>
      <c r="FQ946" s="100">
        <f t="shared" si="4399"/>
        <v>0</v>
      </c>
      <c r="FR946" s="100">
        <f t="shared" si="4399"/>
        <v>0</v>
      </c>
      <c r="FS946" s="100">
        <f t="shared" si="4399"/>
        <v>0</v>
      </c>
      <c r="FT946" s="100">
        <f t="shared" ref="FT946:GZ946" si="4400">IF(FT$8="",0,IF(FT$1=1,SUMIFS(942:942,$1:$1,"&gt;="&amp;1,$1:$1,"&lt;="&amp;INT(-$T944/30))+(-$T944/30-INT(-$T944/30))*SUMIFS(942:942,$1:$1,INT(-$T944/30)+1),0)+(-$T944/30-INT(-$T944/30))*SUMIFS(942:942,$1:$1,FT$1+INT(-$T944/30)+1)+(INT(-$T944/30)+1+$T944/30)*SUMIFS(942:942,$1:$1,FT$1+INT(-$T944/30)))</f>
        <v>0</v>
      </c>
      <c r="FU946" s="100">
        <f t="shared" si="4400"/>
        <v>0</v>
      </c>
      <c r="FV946" s="100">
        <f t="shared" si="4400"/>
        <v>0</v>
      </c>
      <c r="FW946" s="100">
        <f t="shared" si="4400"/>
        <v>0</v>
      </c>
      <c r="FX946" s="100">
        <f t="shared" si="4400"/>
        <v>0</v>
      </c>
      <c r="FY946" s="100">
        <f t="shared" si="4400"/>
        <v>0</v>
      </c>
      <c r="FZ946" s="100">
        <f t="shared" si="4400"/>
        <v>0</v>
      </c>
      <c r="GA946" s="100">
        <f t="shared" si="4400"/>
        <v>0</v>
      </c>
      <c r="GB946" s="100">
        <f t="shared" si="4400"/>
        <v>0</v>
      </c>
      <c r="GC946" s="100">
        <f t="shared" si="4400"/>
        <v>0</v>
      </c>
      <c r="GD946" s="100">
        <f t="shared" si="4400"/>
        <v>0</v>
      </c>
      <c r="GE946" s="100">
        <f t="shared" si="4400"/>
        <v>0</v>
      </c>
      <c r="GF946" s="100">
        <f t="shared" si="4400"/>
        <v>0</v>
      </c>
      <c r="GG946" s="100">
        <f t="shared" si="4400"/>
        <v>0</v>
      </c>
      <c r="GH946" s="100">
        <f t="shared" si="4400"/>
        <v>0</v>
      </c>
      <c r="GI946" s="100">
        <f t="shared" si="4400"/>
        <v>0</v>
      </c>
      <c r="GJ946" s="100">
        <f t="shared" si="4400"/>
        <v>0</v>
      </c>
      <c r="GK946" s="100">
        <f t="shared" si="4400"/>
        <v>0</v>
      </c>
      <c r="GL946" s="100">
        <f t="shared" si="4400"/>
        <v>0</v>
      </c>
      <c r="GM946" s="100">
        <f t="shared" si="4400"/>
        <v>0</v>
      </c>
      <c r="GN946" s="100">
        <f t="shared" si="4400"/>
        <v>0</v>
      </c>
      <c r="GO946" s="100">
        <f t="shared" si="4400"/>
        <v>0</v>
      </c>
      <c r="GP946" s="100">
        <f t="shared" si="4400"/>
        <v>0</v>
      </c>
      <c r="GQ946" s="100">
        <f t="shared" si="4400"/>
        <v>0</v>
      </c>
      <c r="GR946" s="100">
        <f t="shared" si="4400"/>
        <v>0</v>
      </c>
      <c r="GS946" s="100">
        <f t="shared" si="4400"/>
        <v>0</v>
      </c>
      <c r="GT946" s="100">
        <f t="shared" si="4400"/>
        <v>0</v>
      </c>
      <c r="GU946" s="100">
        <f t="shared" si="4400"/>
        <v>0</v>
      </c>
      <c r="GV946" s="100">
        <f t="shared" si="4400"/>
        <v>0</v>
      </c>
      <c r="GW946" s="100">
        <f t="shared" si="4400"/>
        <v>0</v>
      </c>
      <c r="GX946" s="100">
        <f t="shared" si="4400"/>
        <v>0</v>
      </c>
      <c r="GY946" s="100">
        <f t="shared" si="4400"/>
        <v>0</v>
      </c>
      <c r="GZ946" s="100">
        <f t="shared" si="4400"/>
        <v>0</v>
      </c>
      <c r="HA946" s="3"/>
      <c r="HB946" s="3"/>
    </row>
    <row r="947" spans="1:210" ht="4.2" customHeight="1">
      <c r="A947" s="1"/>
      <c r="B947" s="1"/>
      <c r="C947" s="1"/>
      <c r="D947" s="1"/>
      <c r="E947" s="263"/>
      <c r="F947" s="48"/>
      <c r="G947" s="231"/>
      <c r="H947" s="1"/>
      <c r="I947" s="1"/>
      <c r="J947" s="1"/>
      <c r="K947" s="1"/>
      <c r="L947" s="1"/>
      <c r="M947" s="5"/>
      <c r="N947" s="1"/>
      <c r="O947" s="1"/>
      <c r="P947" s="5"/>
      <c r="Q947" s="1"/>
      <c r="R947" s="1"/>
      <c r="S947" s="5"/>
      <c r="T947" s="7"/>
      <c r="U947" s="24"/>
      <c r="V947" s="1"/>
      <c r="W947" s="12"/>
      <c r="X947" s="10"/>
      <c r="Y947" s="46"/>
      <c r="Z947" s="93"/>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4"/>
      <c r="BB947" s="94"/>
      <c r="BC947" s="94"/>
      <c r="BD947" s="94"/>
      <c r="BE947" s="94"/>
      <c r="BF947" s="94"/>
      <c r="BG947" s="94"/>
      <c r="BH947" s="94"/>
      <c r="BI947" s="94"/>
      <c r="BJ947" s="94"/>
      <c r="BK947" s="94"/>
      <c r="BL947" s="94"/>
      <c r="BM947" s="94"/>
      <c r="BN947" s="94"/>
      <c r="BO947" s="94"/>
      <c r="BP947" s="94"/>
      <c r="BQ947" s="94"/>
      <c r="BR947" s="94"/>
      <c r="BS947" s="94"/>
      <c r="BT947" s="94"/>
      <c r="BU947" s="94"/>
      <c r="BV947" s="94"/>
      <c r="BW947" s="94"/>
      <c r="BX947" s="94"/>
      <c r="BY947" s="94"/>
      <c r="BZ947" s="94"/>
      <c r="CA947" s="94"/>
      <c r="CB947" s="94"/>
      <c r="CC947" s="94"/>
      <c r="CD947" s="94"/>
      <c r="CE947" s="94"/>
      <c r="CF947" s="94"/>
      <c r="CG947" s="94"/>
      <c r="CH947" s="94"/>
      <c r="CI947" s="94"/>
      <c r="CJ947" s="94"/>
      <c r="CK947" s="94"/>
      <c r="CL947" s="94"/>
      <c r="CM947" s="94"/>
      <c r="CN947" s="94"/>
      <c r="CO947" s="94"/>
      <c r="CP947" s="94"/>
      <c r="CQ947" s="94"/>
      <c r="CR947" s="94"/>
      <c r="CS947" s="94"/>
      <c r="CT947" s="94"/>
      <c r="CU947" s="94"/>
      <c r="CV947" s="94"/>
      <c r="CW947" s="94"/>
      <c r="CX947" s="94"/>
      <c r="CY947" s="94"/>
      <c r="CZ947" s="94"/>
      <c r="DA947" s="94"/>
      <c r="DB947" s="94"/>
      <c r="DC947" s="94"/>
      <c r="DD947" s="94"/>
      <c r="DE947" s="94"/>
      <c r="DF947" s="94"/>
      <c r="DG947" s="94"/>
      <c r="DH947" s="94"/>
      <c r="DI947" s="94"/>
      <c r="DJ947" s="94"/>
      <c r="DK947" s="94"/>
      <c r="DL947" s="94"/>
      <c r="DM947" s="94"/>
      <c r="DN947" s="94"/>
      <c r="DO947" s="94"/>
      <c r="DP947" s="94"/>
      <c r="DQ947" s="94"/>
      <c r="DR947" s="94"/>
      <c r="DS947" s="94"/>
      <c r="DT947" s="94"/>
      <c r="DU947" s="94"/>
      <c r="DV947" s="94"/>
      <c r="DW947" s="94"/>
      <c r="DX947" s="94"/>
      <c r="DY947" s="94"/>
      <c r="DZ947" s="94"/>
      <c r="EA947" s="94"/>
      <c r="EB947" s="94"/>
      <c r="EC947" s="94"/>
      <c r="ED947" s="94"/>
      <c r="EE947" s="94"/>
      <c r="EF947" s="94"/>
      <c r="EG947" s="94"/>
      <c r="EH947" s="94"/>
      <c r="EI947" s="94"/>
      <c r="EJ947" s="94"/>
      <c r="EK947" s="94"/>
      <c r="EL947" s="94"/>
      <c r="EM947" s="94"/>
      <c r="EN947" s="94"/>
      <c r="EO947" s="94"/>
      <c r="EP947" s="94"/>
      <c r="EQ947" s="94"/>
      <c r="ER947" s="94"/>
      <c r="ES947" s="94"/>
      <c r="ET947" s="94"/>
      <c r="EU947" s="94"/>
      <c r="EV947" s="94"/>
      <c r="EW947" s="94"/>
      <c r="EX947" s="94"/>
      <c r="EY947" s="94"/>
      <c r="EZ947" s="94"/>
      <c r="FA947" s="94"/>
      <c r="FB947" s="94"/>
      <c r="FC947" s="94"/>
      <c r="FD947" s="94"/>
      <c r="FE947" s="94"/>
      <c r="FF947" s="94"/>
      <c r="FG947" s="94"/>
      <c r="FH947" s="94"/>
      <c r="FI947" s="94"/>
      <c r="FJ947" s="94"/>
      <c r="FK947" s="94"/>
      <c r="FL947" s="94"/>
      <c r="FM947" s="94"/>
      <c r="FN947" s="94"/>
      <c r="FO947" s="94"/>
      <c r="FP947" s="94"/>
      <c r="FQ947" s="94"/>
      <c r="FR947" s="94"/>
      <c r="FS947" s="94"/>
      <c r="FT947" s="94"/>
      <c r="FU947" s="94"/>
      <c r="FV947" s="94"/>
      <c r="FW947" s="94"/>
      <c r="FX947" s="94"/>
      <c r="FY947" s="94"/>
      <c r="FZ947" s="94"/>
      <c r="GA947" s="94"/>
      <c r="GB947" s="94"/>
      <c r="GC947" s="94"/>
      <c r="GD947" s="94"/>
      <c r="GE947" s="94"/>
      <c r="GF947" s="94"/>
      <c r="GG947" s="94"/>
      <c r="GH947" s="94"/>
      <c r="GI947" s="94"/>
      <c r="GJ947" s="94"/>
      <c r="GK947" s="94"/>
      <c r="GL947" s="94"/>
      <c r="GM947" s="94"/>
      <c r="GN947" s="94"/>
      <c r="GO947" s="94"/>
      <c r="GP947" s="94"/>
      <c r="GQ947" s="94"/>
      <c r="GR947" s="94"/>
      <c r="GS947" s="94"/>
      <c r="GT947" s="94"/>
      <c r="GU947" s="94"/>
      <c r="GV947" s="94"/>
      <c r="GW947" s="94"/>
      <c r="GX947" s="94"/>
      <c r="GY947" s="94"/>
      <c r="GZ947" s="94"/>
      <c r="HA947" s="1"/>
      <c r="HB947" s="1"/>
    </row>
    <row r="948" spans="1:210" ht="4.2" customHeight="1">
      <c r="A948" s="1"/>
      <c r="B948" s="1"/>
      <c r="C948" s="1"/>
      <c r="D948" s="1"/>
      <c r="E948" s="380"/>
      <c r="F948" s="380"/>
      <c r="G948" s="380"/>
      <c r="H948" s="380"/>
      <c r="I948" s="380"/>
      <c r="J948" s="380"/>
      <c r="K948" s="380"/>
      <c r="L948" s="380"/>
      <c r="M948" s="381"/>
      <c r="N948" s="380"/>
      <c r="O948" s="380"/>
      <c r="P948" s="381"/>
      <c r="Q948" s="380"/>
      <c r="R948" s="1"/>
      <c r="S948" s="5"/>
      <c r="T948" s="7"/>
      <c r="U948" s="24"/>
      <c r="V948" s="1"/>
      <c r="W948" s="382"/>
      <c r="X948" s="10"/>
      <c r="Y948" s="46"/>
      <c r="Z948" s="93"/>
      <c r="AA948" s="383"/>
      <c r="AB948" s="383"/>
      <c r="AC948" s="383"/>
      <c r="AD948" s="383"/>
      <c r="AE948" s="383"/>
      <c r="AF948" s="383"/>
      <c r="AG948" s="383"/>
      <c r="AH948" s="383"/>
      <c r="AI948" s="383"/>
      <c r="AJ948" s="383"/>
      <c r="AK948" s="383"/>
      <c r="AL948" s="383"/>
      <c r="AM948" s="383"/>
      <c r="AN948" s="383"/>
      <c r="AO948" s="383"/>
      <c r="AP948" s="383"/>
      <c r="AQ948" s="383"/>
      <c r="AR948" s="383"/>
      <c r="AS948" s="383"/>
      <c r="AT948" s="383"/>
      <c r="AU948" s="383"/>
      <c r="AV948" s="383"/>
      <c r="AW948" s="383"/>
      <c r="AX948" s="383"/>
      <c r="AY948" s="383"/>
      <c r="AZ948" s="383"/>
      <c r="BA948" s="383"/>
      <c r="BB948" s="383"/>
      <c r="BC948" s="383"/>
      <c r="BD948" s="383"/>
      <c r="BE948" s="383"/>
      <c r="BF948" s="383"/>
      <c r="BG948" s="383"/>
      <c r="BH948" s="383"/>
      <c r="BI948" s="383"/>
      <c r="BJ948" s="383"/>
      <c r="BK948" s="383"/>
      <c r="BL948" s="383"/>
      <c r="BM948" s="383"/>
      <c r="BN948" s="383"/>
      <c r="BO948" s="383"/>
      <c r="BP948" s="383"/>
      <c r="BQ948" s="383"/>
      <c r="BR948" s="383"/>
      <c r="BS948" s="383"/>
      <c r="BT948" s="383"/>
      <c r="BU948" s="383"/>
      <c r="BV948" s="383"/>
      <c r="BW948" s="383"/>
      <c r="BX948" s="383"/>
      <c r="BY948" s="383"/>
      <c r="BZ948" s="383"/>
      <c r="CA948" s="383"/>
      <c r="CB948" s="383"/>
      <c r="CC948" s="383"/>
      <c r="CD948" s="383"/>
      <c r="CE948" s="383"/>
      <c r="CF948" s="383"/>
      <c r="CG948" s="383"/>
      <c r="CH948" s="383"/>
      <c r="CI948" s="383"/>
      <c r="CJ948" s="383"/>
      <c r="CK948" s="383"/>
      <c r="CL948" s="383"/>
      <c r="CM948" s="383"/>
      <c r="CN948" s="383"/>
      <c r="CO948" s="383"/>
      <c r="CP948" s="383"/>
      <c r="CQ948" s="383"/>
      <c r="CR948" s="383"/>
      <c r="CS948" s="383"/>
      <c r="CT948" s="383"/>
      <c r="CU948" s="383"/>
      <c r="CV948" s="383"/>
      <c r="CW948" s="383"/>
      <c r="CX948" s="383"/>
      <c r="CY948" s="383"/>
      <c r="CZ948" s="383"/>
      <c r="DA948" s="383"/>
      <c r="DB948" s="383"/>
      <c r="DC948" s="383"/>
      <c r="DD948" s="383"/>
      <c r="DE948" s="383"/>
      <c r="DF948" s="383"/>
      <c r="DG948" s="383"/>
      <c r="DH948" s="383"/>
      <c r="DI948" s="383"/>
      <c r="DJ948" s="383"/>
      <c r="DK948" s="383"/>
      <c r="DL948" s="383"/>
      <c r="DM948" s="383"/>
      <c r="DN948" s="383"/>
      <c r="DO948" s="383"/>
      <c r="DP948" s="383"/>
      <c r="DQ948" s="383"/>
      <c r="DR948" s="383"/>
      <c r="DS948" s="383"/>
      <c r="DT948" s="383"/>
      <c r="DU948" s="383"/>
      <c r="DV948" s="383"/>
      <c r="DW948" s="383"/>
      <c r="DX948" s="383"/>
      <c r="DY948" s="383"/>
      <c r="DZ948" s="383"/>
      <c r="EA948" s="383"/>
      <c r="EB948" s="383"/>
      <c r="EC948" s="383"/>
      <c r="ED948" s="383"/>
      <c r="EE948" s="383"/>
      <c r="EF948" s="383"/>
      <c r="EG948" s="383"/>
      <c r="EH948" s="383"/>
      <c r="EI948" s="383"/>
      <c r="EJ948" s="383"/>
      <c r="EK948" s="383"/>
      <c r="EL948" s="383"/>
      <c r="EM948" s="383"/>
      <c r="EN948" s="383"/>
      <c r="EO948" s="383"/>
      <c r="EP948" s="383"/>
      <c r="EQ948" s="383"/>
      <c r="ER948" s="383"/>
      <c r="ES948" s="383"/>
      <c r="ET948" s="383"/>
      <c r="EU948" s="383"/>
      <c r="EV948" s="383"/>
      <c r="EW948" s="383"/>
      <c r="EX948" s="383"/>
      <c r="EY948" s="383"/>
      <c r="EZ948" s="383"/>
      <c r="FA948" s="383"/>
      <c r="FB948" s="383"/>
      <c r="FC948" s="383"/>
      <c r="FD948" s="383"/>
      <c r="FE948" s="383"/>
      <c r="FF948" s="383"/>
      <c r="FG948" s="383"/>
      <c r="FH948" s="383"/>
      <c r="FI948" s="383"/>
      <c r="FJ948" s="383"/>
      <c r="FK948" s="383"/>
      <c r="FL948" s="383"/>
      <c r="FM948" s="383"/>
      <c r="FN948" s="383"/>
      <c r="FO948" s="383"/>
      <c r="FP948" s="383"/>
      <c r="FQ948" s="383"/>
      <c r="FR948" s="383"/>
      <c r="FS948" s="383"/>
      <c r="FT948" s="383"/>
      <c r="FU948" s="383"/>
      <c r="FV948" s="383"/>
      <c r="FW948" s="383"/>
      <c r="FX948" s="383"/>
      <c r="FY948" s="383"/>
      <c r="FZ948" s="383"/>
      <c r="GA948" s="383"/>
      <c r="GB948" s="383"/>
      <c r="GC948" s="383"/>
      <c r="GD948" s="383"/>
      <c r="GE948" s="383"/>
      <c r="GF948" s="383"/>
      <c r="GG948" s="383"/>
      <c r="GH948" s="383"/>
      <c r="GI948" s="383"/>
      <c r="GJ948" s="383"/>
      <c r="GK948" s="383"/>
      <c r="GL948" s="383"/>
      <c r="GM948" s="383"/>
      <c r="GN948" s="383"/>
      <c r="GO948" s="383"/>
      <c r="GP948" s="383"/>
      <c r="GQ948" s="383"/>
      <c r="GR948" s="383"/>
      <c r="GS948" s="383"/>
      <c r="GT948" s="383"/>
      <c r="GU948" s="383"/>
      <c r="GV948" s="383"/>
      <c r="GW948" s="383"/>
      <c r="GX948" s="383"/>
      <c r="GY948" s="383"/>
      <c r="GZ948" s="383"/>
      <c r="HA948" s="1"/>
      <c r="HB948" s="1"/>
    </row>
    <row r="949" spans="1:210" ht="7.2" customHeight="1">
      <c r="A949" s="1"/>
      <c r="B949" s="1"/>
      <c r="C949" s="1"/>
      <c r="D949" s="1"/>
      <c r="E949" s="263"/>
      <c r="F949" s="48"/>
      <c r="G949" s="231"/>
      <c r="H949" s="1"/>
      <c r="I949" s="1"/>
      <c r="J949" s="1"/>
      <c r="K949" s="1"/>
      <c r="L949" s="1"/>
      <c r="M949" s="5"/>
      <c r="N949" s="1"/>
      <c r="O949" s="1"/>
      <c r="P949" s="5"/>
      <c r="Q949" s="1"/>
      <c r="R949" s="1"/>
      <c r="S949" s="5"/>
      <c r="T949" s="7"/>
      <c r="U949" s="24"/>
      <c r="V949" s="1"/>
      <c r="W949" s="12"/>
      <c r="X949" s="10"/>
      <c r="Y949" s="46"/>
      <c r="Z949" s="93"/>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4"/>
      <c r="BB949" s="94"/>
      <c r="BC949" s="94"/>
      <c r="BD949" s="94"/>
      <c r="BE949" s="94"/>
      <c r="BF949" s="94"/>
      <c r="BG949" s="94"/>
      <c r="BH949" s="94"/>
      <c r="BI949" s="94"/>
      <c r="BJ949" s="94"/>
      <c r="BK949" s="94"/>
      <c r="BL949" s="94"/>
      <c r="BM949" s="94"/>
      <c r="BN949" s="94"/>
      <c r="BO949" s="94"/>
      <c r="BP949" s="94"/>
      <c r="BQ949" s="94"/>
      <c r="BR949" s="94"/>
      <c r="BS949" s="94"/>
      <c r="BT949" s="94"/>
      <c r="BU949" s="94"/>
      <c r="BV949" s="94"/>
      <c r="BW949" s="94"/>
      <c r="BX949" s="94"/>
      <c r="BY949" s="94"/>
      <c r="BZ949" s="94"/>
      <c r="CA949" s="94"/>
      <c r="CB949" s="94"/>
      <c r="CC949" s="94"/>
      <c r="CD949" s="94"/>
      <c r="CE949" s="94"/>
      <c r="CF949" s="94"/>
      <c r="CG949" s="94"/>
      <c r="CH949" s="94"/>
      <c r="CI949" s="94"/>
      <c r="CJ949" s="94"/>
      <c r="CK949" s="94"/>
      <c r="CL949" s="94"/>
      <c r="CM949" s="94"/>
      <c r="CN949" s="94"/>
      <c r="CO949" s="94"/>
      <c r="CP949" s="94"/>
      <c r="CQ949" s="94"/>
      <c r="CR949" s="94"/>
      <c r="CS949" s="94"/>
      <c r="CT949" s="94"/>
      <c r="CU949" s="94"/>
      <c r="CV949" s="94"/>
      <c r="CW949" s="94"/>
      <c r="CX949" s="94"/>
      <c r="CY949" s="94"/>
      <c r="CZ949" s="94"/>
      <c r="DA949" s="94"/>
      <c r="DB949" s="94"/>
      <c r="DC949" s="94"/>
      <c r="DD949" s="94"/>
      <c r="DE949" s="94"/>
      <c r="DF949" s="94"/>
      <c r="DG949" s="94"/>
      <c r="DH949" s="94"/>
      <c r="DI949" s="94"/>
      <c r="DJ949" s="94"/>
      <c r="DK949" s="94"/>
      <c r="DL949" s="94"/>
      <c r="DM949" s="94"/>
      <c r="DN949" s="94"/>
      <c r="DO949" s="94"/>
      <c r="DP949" s="94"/>
      <c r="DQ949" s="94"/>
      <c r="DR949" s="94"/>
      <c r="DS949" s="94"/>
      <c r="DT949" s="94"/>
      <c r="DU949" s="94"/>
      <c r="DV949" s="94"/>
      <c r="DW949" s="94"/>
      <c r="DX949" s="94"/>
      <c r="DY949" s="94"/>
      <c r="DZ949" s="94"/>
      <c r="EA949" s="94"/>
      <c r="EB949" s="94"/>
      <c r="EC949" s="94"/>
      <c r="ED949" s="94"/>
      <c r="EE949" s="94"/>
      <c r="EF949" s="94"/>
      <c r="EG949" s="94"/>
      <c r="EH949" s="94"/>
      <c r="EI949" s="94"/>
      <c r="EJ949" s="94"/>
      <c r="EK949" s="94"/>
      <c r="EL949" s="94"/>
      <c r="EM949" s="94"/>
      <c r="EN949" s="94"/>
      <c r="EO949" s="94"/>
      <c r="EP949" s="94"/>
      <c r="EQ949" s="94"/>
      <c r="ER949" s="94"/>
      <c r="ES949" s="94"/>
      <c r="ET949" s="94"/>
      <c r="EU949" s="94"/>
      <c r="EV949" s="94"/>
      <c r="EW949" s="94"/>
      <c r="EX949" s="94"/>
      <c r="EY949" s="94"/>
      <c r="EZ949" s="94"/>
      <c r="FA949" s="94"/>
      <c r="FB949" s="94"/>
      <c r="FC949" s="94"/>
      <c r="FD949" s="94"/>
      <c r="FE949" s="94"/>
      <c r="FF949" s="94"/>
      <c r="FG949" s="94"/>
      <c r="FH949" s="94"/>
      <c r="FI949" s="94"/>
      <c r="FJ949" s="94"/>
      <c r="FK949" s="94"/>
      <c r="FL949" s="94"/>
      <c r="FM949" s="94"/>
      <c r="FN949" s="94"/>
      <c r="FO949" s="94"/>
      <c r="FP949" s="94"/>
      <c r="FQ949" s="94"/>
      <c r="FR949" s="94"/>
      <c r="FS949" s="94"/>
      <c r="FT949" s="94"/>
      <c r="FU949" s="94"/>
      <c r="FV949" s="94"/>
      <c r="FW949" s="94"/>
      <c r="FX949" s="94"/>
      <c r="FY949" s="94"/>
      <c r="FZ949" s="94"/>
      <c r="GA949" s="94"/>
      <c r="GB949" s="94"/>
      <c r="GC949" s="94"/>
      <c r="GD949" s="94"/>
      <c r="GE949" s="94"/>
      <c r="GF949" s="94"/>
      <c r="GG949" s="94"/>
      <c r="GH949" s="94"/>
      <c r="GI949" s="94"/>
      <c r="GJ949" s="94"/>
      <c r="GK949" s="94"/>
      <c r="GL949" s="94"/>
      <c r="GM949" s="94"/>
      <c r="GN949" s="94"/>
      <c r="GO949" s="94"/>
      <c r="GP949" s="94"/>
      <c r="GQ949" s="94"/>
      <c r="GR949" s="94"/>
      <c r="GS949" s="94"/>
      <c r="GT949" s="94"/>
      <c r="GU949" s="94"/>
      <c r="GV949" s="94"/>
      <c r="GW949" s="94"/>
      <c r="GX949" s="94"/>
      <c r="GY949" s="94"/>
      <c r="GZ949" s="94"/>
      <c r="HA949" s="1"/>
      <c r="HB949" s="1"/>
    </row>
    <row r="950" spans="1:210" ht="12.6" thickBot="1">
      <c r="A950" s="1"/>
      <c r="B950" s="244" t="s">
        <v>154</v>
      </c>
      <c r="C950" s="197"/>
      <c r="D950" s="196"/>
      <c r="E950" s="263"/>
      <c r="F950" s="48"/>
      <c r="G950" s="385"/>
      <c r="H950" s="386"/>
      <c r="I950" s="387" t="str">
        <f>$I$910</f>
        <v>общий пост. расход, укажите сумму в месяц с ндс</v>
      </c>
      <c r="J950" s="386"/>
      <c r="K950" s="386"/>
      <c r="L950" s="386"/>
      <c r="M950" s="600" t="s">
        <v>6</v>
      </c>
      <c r="N950" s="601" t="s">
        <v>378</v>
      </c>
      <c r="O950" s="1"/>
      <c r="P950" s="5"/>
      <c r="Q950" s="1" t="s">
        <v>26</v>
      </c>
      <c r="R950" s="1"/>
      <c r="S950" s="5" t="s">
        <v>6</v>
      </c>
      <c r="T950" s="202"/>
      <c r="U950" s="24"/>
      <c r="V950" s="1"/>
      <c r="W950" s="12"/>
      <c r="X950" s="10"/>
      <c r="Y950" s="46"/>
      <c r="Z950" s="93"/>
      <c r="AA950" s="577" t="str">
        <f>IF(AA952=1,"1-ый мес. расхода","")</f>
        <v/>
      </c>
      <c r="AB950" s="577" t="str">
        <f t="shared" ref="AB950:CM950" si="4401">IF(AB952=1,"1-ый мес. расхода","")</f>
        <v/>
      </c>
      <c r="AC950" s="577" t="str">
        <f t="shared" si="4401"/>
        <v/>
      </c>
      <c r="AD950" s="577" t="str">
        <f t="shared" si="4401"/>
        <v/>
      </c>
      <c r="AE950" s="577" t="str">
        <f t="shared" si="4401"/>
        <v/>
      </c>
      <c r="AF950" s="577" t="str">
        <f t="shared" si="4401"/>
        <v/>
      </c>
      <c r="AG950" s="577" t="str">
        <f t="shared" si="4401"/>
        <v/>
      </c>
      <c r="AH950" s="577" t="str">
        <f t="shared" si="4401"/>
        <v/>
      </c>
      <c r="AI950" s="577" t="str">
        <f t="shared" si="4401"/>
        <v/>
      </c>
      <c r="AJ950" s="577" t="str">
        <f t="shared" si="4401"/>
        <v/>
      </c>
      <c r="AK950" s="577" t="str">
        <f t="shared" si="4401"/>
        <v/>
      </c>
      <c r="AL950" s="577" t="str">
        <f t="shared" si="4401"/>
        <v/>
      </c>
      <c r="AM950" s="577" t="str">
        <f t="shared" si="4401"/>
        <v/>
      </c>
      <c r="AN950" s="577" t="str">
        <f t="shared" si="4401"/>
        <v/>
      </c>
      <c r="AO950" s="577" t="str">
        <f t="shared" si="4401"/>
        <v/>
      </c>
      <c r="AP950" s="577" t="str">
        <f t="shared" si="4401"/>
        <v/>
      </c>
      <c r="AQ950" s="577" t="str">
        <f t="shared" si="4401"/>
        <v/>
      </c>
      <c r="AR950" s="577" t="str">
        <f t="shared" si="4401"/>
        <v/>
      </c>
      <c r="AS950" s="577" t="str">
        <f t="shared" si="4401"/>
        <v/>
      </c>
      <c r="AT950" s="577" t="str">
        <f t="shared" si="4401"/>
        <v/>
      </c>
      <c r="AU950" s="577" t="str">
        <f t="shared" si="4401"/>
        <v/>
      </c>
      <c r="AV950" s="577" t="str">
        <f t="shared" si="4401"/>
        <v/>
      </c>
      <c r="AW950" s="577" t="str">
        <f t="shared" si="4401"/>
        <v/>
      </c>
      <c r="AX950" s="577" t="str">
        <f t="shared" si="4401"/>
        <v/>
      </c>
      <c r="AY950" s="577" t="str">
        <f t="shared" si="4401"/>
        <v/>
      </c>
      <c r="AZ950" s="577" t="str">
        <f t="shared" si="4401"/>
        <v/>
      </c>
      <c r="BA950" s="577" t="str">
        <f t="shared" si="4401"/>
        <v/>
      </c>
      <c r="BB950" s="577" t="str">
        <f t="shared" si="4401"/>
        <v/>
      </c>
      <c r="BC950" s="577" t="str">
        <f t="shared" si="4401"/>
        <v/>
      </c>
      <c r="BD950" s="577" t="str">
        <f t="shared" si="4401"/>
        <v/>
      </c>
      <c r="BE950" s="577" t="str">
        <f t="shared" si="4401"/>
        <v/>
      </c>
      <c r="BF950" s="577" t="str">
        <f t="shared" si="4401"/>
        <v/>
      </c>
      <c r="BG950" s="577" t="str">
        <f t="shared" si="4401"/>
        <v/>
      </c>
      <c r="BH950" s="577" t="str">
        <f t="shared" si="4401"/>
        <v/>
      </c>
      <c r="BI950" s="577" t="str">
        <f t="shared" si="4401"/>
        <v/>
      </c>
      <c r="BJ950" s="577" t="str">
        <f t="shared" si="4401"/>
        <v/>
      </c>
      <c r="BK950" s="577" t="str">
        <f t="shared" si="4401"/>
        <v/>
      </c>
      <c r="BL950" s="577" t="str">
        <f t="shared" si="4401"/>
        <v/>
      </c>
      <c r="BM950" s="577" t="str">
        <f t="shared" si="4401"/>
        <v/>
      </c>
      <c r="BN950" s="577" t="str">
        <f t="shared" si="4401"/>
        <v/>
      </c>
      <c r="BO950" s="577" t="str">
        <f t="shared" si="4401"/>
        <v/>
      </c>
      <c r="BP950" s="577" t="str">
        <f t="shared" si="4401"/>
        <v/>
      </c>
      <c r="BQ950" s="577" t="str">
        <f t="shared" si="4401"/>
        <v/>
      </c>
      <c r="BR950" s="577" t="str">
        <f t="shared" si="4401"/>
        <v/>
      </c>
      <c r="BS950" s="577" t="str">
        <f t="shared" si="4401"/>
        <v/>
      </c>
      <c r="BT950" s="577" t="str">
        <f t="shared" si="4401"/>
        <v/>
      </c>
      <c r="BU950" s="577" t="str">
        <f t="shared" si="4401"/>
        <v/>
      </c>
      <c r="BV950" s="577" t="str">
        <f t="shared" si="4401"/>
        <v/>
      </c>
      <c r="BW950" s="577" t="str">
        <f t="shared" si="4401"/>
        <v/>
      </c>
      <c r="BX950" s="577" t="str">
        <f t="shared" si="4401"/>
        <v/>
      </c>
      <c r="BY950" s="577" t="str">
        <f t="shared" si="4401"/>
        <v/>
      </c>
      <c r="BZ950" s="577" t="str">
        <f t="shared" si="4401"/>
        <v/>
      </c>
      <c r="CA950" s="577" t="str">
        <f t="shared" si="4401"/>
        <v/>
      </c>
      <c r="CB950" s="577" t="str">
        <f t="shared" si="4401"/>
        <v/>
      </c>
      <c r="CC950" s="577" t="str">
        <f t="shared" si="4401"/>
        <v/>
      </c>
      <c r="CD950" s="577" t="str">
        <f t="shared" si="4401"/>
        <v/>
      </c>
      <c r="CE950" s="577" t="str">
        <f t="shared" si="4401"/>
        <v/>
      </c>
      <c r="CF950" s="577" t="str">
        <f t="shared" si="4401"/>
        <v/>
      </c>
      <c r="CG950" s="577" t="str">
        <f t="shared" si="4401"/>
        <v/>
      </c>
      <c r="CH950" s="577" t="str">
        <f t="shared" si="4401"/>
        <v/>
      </c>
      <c r="CI950" s="577" t="str">
        <f t="shared" si="4401"/>
        <v/>
      </c>
      <c r="CJ950" s="577" t="str">
        <f t="shared" si="4401"/>
        <v/>
      </c>
      <c r="CK950" s="577" t="str">
        <f t="shared" si="4401"/>
        <v/>
      </c>
      <c r="CL950" s="577" t="str">
        <f t="shared" si="4401"/>
        <v/>
      </c>
      <c r="CM950" s="577" t="str">
        <f t="shared" si="4401"/>
        <v/>
      </c>
      <c r="CN950" s="577" t="str">
        <f t="shared" ref="CN950:DG950" si="4402">IF(CN952=1,"1-ый мес. расхода","")</f>
        <v/>
      </c>
      <c r="CO950" s="577" t="str">
        <f t="shared" si="4402"/>
        <v/>
      </c>
      <c r="CP950" s="577" t="str">
        <f t="shared" si="4402"/>
        <v/>
      </c>
      <c r="CQ950" s="577" t="str">
        <f t="shared" si="4402"/>
        <v/>
      </c>
      <c r="CR950" s="577" t="str">
        <f t="shared" si="4402"/>
        <v/>
      </c>
      <c r="CS950" s="577" t="str">
        <f t="shared" si="4402"/>
        <v/>
      </c>
      <c r="CT950" s="577" t="str">
        <f t="shared" si="4402"/>
        <v/>
      </c>
      <c r="CU950" s="577" t="str">
        <f t="shared" si="4402"/>
        <v/>
      </c>
      <c r="CV950" s="577" t="str">
        <f t="shared" si="4402"/>
        <v/>
      </c>
      <c r="CW950" s="577" t="str">
        <f t="shared" si="4402"/>
        <v/>
      </c>
      <c r="CX950" s="577" t="str">
        <f t="shared" si="4402"/>
        <v/>
      </c>
      <c r="CY950" s="577" t="str">
        <f t="shared" si="4402"/>
        <v/>
      </c>
      <c r="CZ950" s="577" t="str">
        <f t="shared" si="4402"/>
        <v/>
      </c>
      <c r="DA950" s="577" t="str">
        <f t="shared" si="4402"/>
        <v/>
      </c>
      <c r="DB950" s="577" t="str">
        <f t="shared" si="4402"/>
        <v/>
      </c>
      <c r="DC950" s="577" t="str">
        <f t="shared" si="4402"/>
        <v/>
      </c>
      <c r="DD950" s="577" t="str">
        <f t="shared" si="4402"/>
        <v/>
      </c>
      <c r="DE950" s="577" t="str">
        <f t="shared" si="4402"/>
        <v/>
      </c>
      <c r="DF950" s="577" t="str">
        <f t="shared" si="4402"/>
        <v/>
      </c>
      <c r="DG950" s="577" t="str">
        <f t="shared" si="4402"/>
        <v/>
      </c>
      <c r="DH950" s="577" t="str">
        <f t="shared" ref="DH950:FS950" si="4403">IF(DH952=1,"1-ый мес. расхода","")</f>
        <v/>
      </c>
      <c r="DI950" s="577" t="str">
        <f t="shared" si="4403"/>
        <v/>
      </c>
      <c r="DJ950" s="577" t="str">
        <f t="shared" si="4403"/>
        <v/>
      </c>
      <c r="DK950" s="577" t="str">
        <f t="shared" si="4403"/>
        <v/>
      </c>
      <c r="DL950" s="577" t="str">
        <f t="shared" si="4403"/>
        <v/>
      </c>
      <c r="DM950" s="577" t="str">
        <f t="shared" si="4403"/>
        <v/>
      </c>
      <c r="DN950" s="577" t="str">
        <f t="shared" si="4403"/>
        <v/>
      </c>
      <c r="DO950" s="577" t="str">
        <f t="shared" si="4403"/>
        <v/>
      </c>
      <c r="DP950" s="577" t="str">
        <f t="shared" si="4403"/>
        <v/>
      </c>
      <c r="DQ950" s="577" t="str">
        <f t="shared" si="4403"/>
        <v/>
      </c>
      <c r="DR950" s="577" t="str">
        <f t="shared" si="4403"/>
        <v/>
      </c>
      <c r="DS950" s="577" t="str">
        <f t="shared" si="4403"/>
        <v/>
      </c>
      <c r="DT950" s="577" t="str">
        <f t="shared" si="4403"/>
        <v/>
      </c>
      <c r="DU950" s="577" t="str">
        <f t="shared" si="4403"/>
        <v/>
      </c>
      <c r="DV950" s="577" t="str">
        <f t="shared" si="4403"/>
        <v/>
      </c>
      <c r="DW950" s="577" t="str">
        <f t="shared" si="4403"/>
        <v/>
      </c>
      <c r="DX950" s="577" t="str">
        <f t="shared" si="4403"/>
        <v/>
      </c>
      <c r="DY950" s="577" t="str">
        <f t="shared" si="4403"/>
        <v/>
      </c>
      <c r="DZ950" s="577" t="str">
        <f t="shared" si="4403"/>
        <v/>
      </c>
      <c r="EA950" s="577" t="str">
        <f t="shared" si="4403"/>
        <v/>
      </c>
      <c r="EB950" s="577" t="str">
        <f t="shared" si="4403"/>
        <v/>
      </c>
      <c r="EC950" s="577" t="str">
        <f t="shared" si="4403"/>
        <v/>
      </c>
      <c r="ED950" s="577" t="str">
        <f t="shared" si="4403"/>
        <v/>
      </c>
      <c r="EE950" s="577" t="str">
        <f t="shared" si="4403"/>
        <v/>
      </c>
      <c r="EF950" s="577" t="str">
        <f t="shared" si="4403"/>
        <v/>
      </c>
      <c r="EG950" s="577" t="str">
        <f t="shared" si="4403"/>
        <v/>
      </c>
      <c r="EH950" s="577" t="str">
        <f t="shared" si="4403"/>
        <v/>
      </c>
      <c r="EI950" s="577" t="str">
        <f t="shared" si="4403"/>
        <v/>
      </c>
      <c r="EJ950" s="577" t="str">
        <f t="shared" si="4403"/>
        <v/>
      </c>
      <c r="EK950" s="577" t="str">
        <f t="shared" si="4403"/>
        <v/>
      </c>
      <c r="EL950" s="577" t="str">
        <f t="shared" si="4403"/>
        <v/>
      </c>
      <c r="EM950" s="577" t="str">
        <f t="shared" si="4403"/>
        <v/>
      </c>
      <c r="EN950" s="577" t="str">
        <f t="shared" si="4403"/>
        <v/>
      </c>
      <c r="EO950" s="577" t="str">
        <f t="shared" si="4403"/>
        <v/>
      </c>
      <c r="EP950" s="577" t="str">
        <f t="shared" si="4403"/>
        <v/>
      </c>
      <c r="EQ950" s="577" t="str">
        <f t="shared" si="4403"/>
        <v/>
      </c>
      <c r="ER950" s="577" t="str">
        <f t="shared" si="4403"/>
        <v/>
      </c>
      <c r="ES950" s="577" t="str">
        <f t="shared" si="4403"/>
        <v/>
      </c>
      <c r="ET950" s="577" t="str">
        <f t="shared" si="4403"/>
        <v/>
      </c>
      <c r="EU950" s="577" t="str">
        <f t="shared" si="4403"/>
        <v/>
      </c>
      <c r="EV950" s="577" t="str">
        <f t="shared" si="4403"/>
        <v/>
      </c>
      <c r="EW950" s="577" t="str">
        <f t="shared" si="4403"/>
        <v/>
      </c>
      <c r="EX950" s="577" t="str">
        <f t="shared" si="4403"/>
        <v/>
      </c>
      <c r="EY950" s="577" t="str">
        <f t="shared" si="4403"/>
        <v/>
      </c>
      <c r="EZ950" s="577" t="str">
        <f t="shared" si="4403"/>
        <v/>
      </c>
      <c r="FA950" s="577" t="str">
        <f t="shared" si="4403"/>
        <v/>
      </c>
      <c r="FB950" s="577" t="str">
        <f t="shared" si="4403"/>
        <v/>
      </c>
      <c r="FC950" s="577" t="str">
        <f t="shared" si="4403"/>
        <v/>
      </c>
      <c r="FD950" s="577" t="str">
        <f t="shared" si="4403"/>
        <v/>
      </c>
      <c r="FE950" s="577" t="str">
        <f t="shared" si="4403"/>
        <v/>
      </c>
      <c r="FF950" s="577" t="str">
        <f t="shared" si="4403"/>
        <v/>
      </c>
      <c r="FG950" s="577" t="str">
        <f t="shared" si="4403"/>
        <v/>
      </c>
      <c r="FH950" s="577" t="str">
        <f t="shared" si="4403"/>
        <v/>
      </c>
      <c r="FI950" s="577" t="str">
        <f t="shared" si="4403"/>
        <v/>
      </c>
      <c r="FJ950" s="577" t="str">
        <f t="shared" si="4403"/>
        <v/>
      </c>
      <c r="FK950" s="577" t="str">
        <f t="shared" si="4403"/>
        <v/>
      </c>
      <c r="FL950" s="577" t="str">
        <f t="shared" si="4403"/>
        <v/>
      </c>
      <c r="FM950" s="577" t="str">
        <f t="shared" si="4403"/>
        <v/>
      </c>
      <c r="FN950" s="577" t="str">
        <f t="shared" si="4403"/>
        <v/>
      </c>
      <c r="FO950" s="577" t="str">
        <f t="shared" si="4403"/>
        <v/>
      </c>
      <c r="FP950" s="577" t="str">
        <f t="shared" si="4403"/>
        <v/>
      </c>
      <c r="FQ950" s="577" t="str">
        <f t="shared" si="4403"/>
        <v/>
      </c>
      <c r="FR950" s="577" t="str">
        <f t="shared" si="4403"/>
        <v/>
      </c>
      <c r="FS950" s="577" t="str">
        <f t="shared" si="4403"/>
        <v/>
      </c>
      <c r="FT950" s="577" t="str">
        <f t="shared" ref="FT950:GZ950" si="4404">IF(FT952=1,"1-ый мес. расхода","")</f>
        <v/>
      </c>
      <c r="FU950" s="577" t="str">
        <f t="shared" si="4404"/>
        <v/>
      </c>
      <c r="FV950" s="577" t="str">
        <f t="shared" si="4404"/>
        <v/>
      </c>
      <c r="FW950" s="577" t="str">
        <f t="shared" si="4404"/>
        <v/>
      </c>
      <c r="FX950" s="577" t="str">
        <f t="shared" si="4404"/>
        <v/>
      </c>
      <c r="FY950" s="577" t="str">
        <f t="shared" si="4404"/>
        <v/>
      </c>
      <c r="FZ950" s="577" t="str">
        <f t="shared" si="4404"/>
        <v/>
      </c>
      <c r="GA950" s="577" t="str">
        <f t="shared" si="4404"/>
        <v/>
      </c>
      <c r="GB950" s="577" t="str">
        <f t="shared" si="4404"/>
        <v/>
      </c>
      <c r="GC950" s="577" t="str">
        <f t="shared" si="4404"/>
        <v/>
      </c>
      <c r="GD950" s="577" t="str">
        <f t="shared" si="4404"/>
        <v/>
      </c>
      <c r="GE950" s="577" t="str">
        <f t="shared" si="4404"/>
        <v/>
      </c>
      <c r="GF950" s="577" t="str">
        <f t="shared" si="4404"/>
        <v/>
      </c>
      <c r="GG950" s="577" t="str">
        <f t="shared" si="4404"/>
        <v/>
      </c>
      <c r="GH950" s="577" t="str">
        <f t="shared" si="4404"/>
        <v/>
      </c>
      <c r="GI950" s="577" t="str">
        <f t="shared" si="4404"/>
        <v/>
      </c>
      <c r="GJ950" s="577" t="str">
        <f t="shared" si="4404"/>
        <v/>
      </c>
      <c r="GK950" s="577" t="str">
        <f t="shared" si="4404"/>
        <v/>
      </c>
      <c r="GL950" s="577" t="str">
        <f t="shared" si="4404"/>
        <v/>
      </c>
      <c r="GM950" s="577" t="str">
        <f t="shared" si="4404"/>
        <v/>
      </c>
      <c r="GN950" s="577" t="str">
        <f t="shared" si="4404"/>
        <v/>
      </c>
      <c r="GO950" s="577" t="str">
        <f t="shared" si="4404"/>
        <v/>
      </c>
      <c r="GP950" s="577" t="str">
        <f t="shared" si="4404"/>
        <v/>
      </c>
      <c r="GQ950" s="577" t="str">
        <f t="shared" si="4404"/>
        <v/>
      </c>
      <c r="GR950" s="577" t="str">
        <f t="shared" si="4404"/>
        <v/>
      </c>
      <c r="GS950" s="577" t="str">
        <f t="shared" si="4404"/>
        <v/>
      </c>
      <c r="GT950" s="577" t="str">
        <f t="shared" si="4404"/>
        <v/>
      </c>
      <c r="GU950" s="577" t="str">
        <f t="shared" si="4404"/>
        <v/>
      </c>
      <c r="GV950" s="577" t="str">
        <f t="shared" si="4404"/>
        <v/>
      </c>
      <c r="GW950" s="577" t="str">
        <f t="shared" si="4404"/>
        <v/>
      </c>
      <c r="GX950" s="577" t="str">
        <f t="shared" si="4404"/>
        <v/>
      </c>
      <c r="GY950" s="577" t="str">
        <f t="shared" si="4404"/>
        <v/>
      </c>
      <c r="GZ950" s="577" t="str">
        <f t="shared" si="4404"/>
        <v/>
      </c>
      <c r="HA950" s="1"/>
      <c r="HB950" s="1"/>
    </row>
    <row r="951" spans="1:210" ht="4.2" customHeight="1" thickTop="1">
      <c r="A951" s="1"/>
      <c r="B951" s="1"/>
      <c r="C951" s="1"/>
      <c r="D951" s="1"/>
      <c r="E951" s="263"/>
      <c r="F951" s="48"/>
      <c r="G951" s="384"/>
      <c r="H951" s="380"/>
      <c r="I951" s="380"/>
      <c r="J951" s="380"/>
      <c r="K951" s="380"/>
      <c r="L951" s="380"/>
      <c r="M951" s="381"/>
      <c r="N951" s="389"/>
      <c r="O951" s="1"/>
      <c r="P951" s="5"/>
      <c r="Q951" s="1"/>
      <c r="R951" s="1"/>
      <c r="S951" s="5"/>
      <c r="T951" s="7"/>
      <c r="U951" s="24"/>
      <c r="V951" s="1"/>
      <c r="W951" s="12"/>
      <c r="X951" s="10"/>
      <c r="Y951" s="46"/>
      <c r="Z951" s="93"/>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4"/>
      <c r="BB951" s="94"/>
      <c r="BC951" s="94"/>
      <c r="BD951" s="94"/>
      <c r="BE951" s="94"/>
      <c r="BF951" s="94"/>
      <c r="BG951" s="94"/>
      <c r="BH951" s="94"/>
      <c r="BI951" s="94"/>
      <c r="BJ951" s="94"/>
      <c r="BK951" s="94"/>
      <c r="BL951" s="94"/>
      <c r="BM951" s="94"/>
      <c r="BN951" s="94"/>
      <c r="BO951" s="94"/>
      <c r="BP951" s="94"/>
      <c r="BQ951" s="94"/>
      <c r="BR951" s="94"/>
      <c r="BS951" s="94"/>
      <c r="BT951" s="94"/>
      <c r="BU951" s="94"/>
      <c r="BV951" s="94"/>
      <c r="BW951" s="94"/>
      <c r="BX951" s="94"/>
      <c r="BY951" s="94"/>
      <c r="BZ951" s="94"/>
      <c r="CA951" s="94"/>
      <c r="CB951" s="94"/>
      <c r="CC951" s="94"/>
      <c r="CD951" s="94"/>
      <c r="CE951" s="94"/>
      <c r="CF951" s="94"/>
      <c r="CG951" s="94"/>
      <c r="CH951" s="94"/>
      <c r="CI951" s="94"/>
      <c r="CJ951" s="94"/>
      <c r="CK951" s="94"/>
      <c r="CL951" s="94"/>
      <c r="CM951" s="94"/>
      <c r="CN951" s="94"/>
      <c r="CO951" s="94"/>
      <c r="CP951" s="94"/>
      <c r="CQ951" s="94"/>
      <c r="CR951" s="94"/>
      <c r="CS951" s="94"/>
      <c r="CT951" s="94"/>
      <c r="CU951" s="94"/>
      <c r="CV951" s="94"/>
      <c r="CW951" s="94"/>
      <c r="CX951" s="94"/>
      <c r="CY951" s="94"/>
      <c r="CZ951" s="94"/>
      <c r="DA951" s="94"/>
      <c r="DB951" s="94"/>
      <c r="DC951" s="94"/>
      <c r="DD951" s="94"/>
      <c r="DE951" s="94"/>
      <c r="DF951" s="94"/>
      <c r="DG951" s="94"/>
      <c r="DH951" s="94"/>
      <c r="DI951" s="94"/>
      <c r="DJ951" s="94"/>
      <c r="DK951" s="94"/>
      <c r="DL951" s="94"/>
      <c r="DM951" s="94"/>
      <c r="DN951" s="94"/>
      <c r="DO951" s="94"/>
      <c r="DP951" s="94"/>
      <c r="DQ951" s="94"/>
      <c r="DR951" s="94"/>
      <c r="DS951" s="94"/>
      <c r="DT951" s="94"/>
      <c r="DU951" s="94"/>
      <c r="DV951" s="94"/>
      <c r="DW951" s="94"/>
      <c r="DX951" s="94"/>
      <c r="DY951" s="94"/>
      <c r="DZ951" s="94"/>
      <c r="EA951" s="94"/>
      <c r="EB951" s="94"/>
      <c r="EC951" s="94"/>
      <c r="ED951" s="94"/>
      <c r="EE951" s="94"/>
      <c r="EF951" s="94"/>
      <c r="EG951" s="94"/>
      <c r="EH951" s="94"/>
      <c r="EI951" s="94"/>
      <c r="EJ951" s="94"/>
      <c r="EK951" s="94"/>
      <c r="EL951" s="94"/>
      <c r="EM951" s="94"/>
      <c r="EN951" s="94"/>
      <c r="EO951" s="94"/>
      <c r="EP951" s="94"/>
      <c r="EQ951" s="94"/>
      <c r="ER951" s="94"/>
      <c r="ES951" s="94"/>
      <c r="ET951" s="94"/>
      <c r="EU951" s="94"/>
      <c r="EV951" s="94"/>
      <c r="EW951" s="94"/>
      <c r="EX951" s="94"/>
      <c r="EY951" s="94"/>
      <c r="EZ951" s="94"/>
      <c r="FA951" s="94"/>
      <c r="FB951" s="94"/>
      <c r="FC951" s="94"/>
      <c r="FD951" s="94"/>
      <c r="FE951" s="94"/>
      <c r="FF951" s="94"/>
      <c r="FG951" s="94"/>
      <c r="FH951" s="94"/>
      <c r="FI951" s="94"/>
      <c r="FJ951" s="94"/>
      <c r="FK951" s="94"/>
      <c r="FL951" s="94"/>
      <c r="FM951" s="94"/>
      <c r="FN951" s="94"/>
      <c r="FO951" s="94"/>
      <c r="FP951" s="94"/>
      <c r="FQ951" s="94"/>
      <c r="FR951" s="94"/>
      <c r="FS951" s="94"/>
      <c r="FT951" s="94"/>
      <c r="FU951" s="94"/>
      <c r="FV951" s="94"/>
      <c r="FW951" s="94"/>
      <c r="FX951" s="94"/>
      <c r="FY951" s="94"/>
      <c r="FZ951" s="94"/>
      <c r="GA951" s="94"/>
      <c r="GB951" s="94"/>
      <c r="GC951" s="94"/>
      <c r="GD951" s="94"/>
      <c r="GE951" s="94"/>
      <c r="GF951" s="94"/>
      <c r="GG951" s="94"/>
      <c r="GH951" s="94"/>
      <c r="GI951" s="94"/>
      <c r="GJ951" s="94"/>
      <c r="GK951" s="94"/>
      <c r="GL951" s="94"/>
      <c r="GM951" s="94"/>
      <c r="GN951" s="94"/>
      <c r="GO951" s="94"/>
      <c r="GP951" s="94"/>
      <c r="GQ951" s="94"/>
      <c r="GR951" s="94"/>
      <c r="GS951" s="94"/>
      <c r="GT951" s="94"/>
      <c r="GU951" s="94"/>
      <c r="GV951" s="94"/>
      <c r="GW951" s="94"/>
      <c r="GX951" s="94"/>
      <c r="GY951" s="94"/>
      <c r="GZ951" s="94"/>
      <c r="HA951" s="1"/>
      <c r="HB951" s="1"/>
    </row>
    <row r="952" spans="1:210" s="23" customFormat="1">
      <c r="A952" s="19"/>
      <c r="B952" s="5"/>
      <c r="C952" s="34" t="str">
        <f>$C$337</f>
        <v>месяц старта расхода</v>
      </c>
      <c r="D952" s="196"/>
      <c r="E952" s="269"/>
      <c r="F952" s="52"/>
      <c r="G952" s="232"/>
      <c r="H952" s="19"/>
      <c r="I952" s="19"/>
      <c r="J952" s="5" t="s">
        <v>6</v>
      </c>
      <c r="K952" s="575"/>
      <c r="L952" s="24" t="s">
        <v>7</v>
      </c>
      <c r="M952" s="20"/>
      <c r="N952" s="196" t="s">
        <v>170</v>
      </c>
      <c r="O952" s="19"/>
      <c r="P952" s="20"/>
      <c r="Q952" s="19" t="s">
        <v>12</v>
      </c>
      <c r="R952" s="19"/>
      <c r="S952" s="20" t="s">
        <v>6</v>
      </c>
      <c r="T952" s="204"/>
      <c r="U952" s="26" t="s">
        <v>7</v>
      </c>
      <c r="V952" s="19"/>
      <c r="W952" s="21"/>
      <c r="X952" s="22"/>
      <c r="Y952" s="47"/>
      <c r="Z952" s="96"/>
      <c r="AA952" s="578" t="str">
        <f>IF(AA954="","",IF(AND(Z954="",AA954&lt;&gt;""),1,Z952+1))</f>
        <v/>
      </c>
      <c r="AB952" s="578" t="str">
        <f t="shared" ref="AB952:CM952" si="4405">IF(AB954="","",IF(AND(AA954="",AB954&lt;&gt;""),1,AA952+1))</f>
        <v/>
      </c>
      <c r="AC952" s="578" t="str">
        <f t="shared" si="4405"/>
        <v/>
      </c>
      <c r="AD952" s="578" t="str">
        <f t="shared" si="4405"/>
        <v/>
      </c>
      <c r="AE952" s="578" t="str">
        <f t="shared" si="4405"/>
        <v/>
      </c>
      <c r="AF952" s="578" t="str">
        <f t="shared" si="4405"/>
        <v/>
      </c>
      <c r="AG952" s="578" t="str">
        <f t="shared" si="4405"/>
        <v/>
      </c>
      <c r="AH952" s="578" t="str">
        <f t="shared" si="4405"/>
        <v/>
      </c>
      <c r="AI952" s="578" t="str">
        <f t="shared" si="4405"/>
        <v/>
      </c>
      <c r="AJ952" s="578" t="str">
        <f t="shared" si="4405"/>
        <v/>
      </c>
      <c r="AK952" s="578" t="str">
        <f t="shared" si="4405"/>
        <v/>
      </c>
      <c r="AL952" s="578" t="str">
        <f t="shared" si="4405"/>
        <v/>
      </c>
      <c r="AM952" s="578" t="str">
        <f t="shared" si="4405"/>
        <v/>
      </c>
      <c r="AN952" s="578" t="str">
        <f t="shared" si="4405"/>
        <v/>
      </c>
      <c r="AO952" s="578" t="str">
        <f t="shared" si="4405"/>
        <v/>
      </c>
      <c r="AP952" s="578" t="str">
        <f t="shared" si="4405"/>
        <v/>
      </c>
      <c r="AQ952" s="578" t="str">
        <f t="shared" si="4405"/>
        <v/>
      </c>
      <c r="AR952" s="578" t="str">
        <f t="shared" si="4405"/>
        <v/>
      </c>
      <c r="AS952" s="578" t="str">
        <f t="shared" si="4405"/>
        <v/>
      </c>
      <c r="AT952" s="578" t="str">
        <f t="shared" si="4405"/>
        <v/>
      </c>
      <c r="AU952" s="578" t="str">
        <f t="shared" si="4405"/>
        <v/>
      </c>
      <c r="AV952" s="578" t="str">
        <f t="shared" si="4405"/>
        <v/>
      </c>
      <c r="AW952" s="578" t="str">
        <f t="shared" si="4405"/>
        <v/>
      </c>
      <c r="AX952" s="578" t="str">
        <f t="shared" si="4405"/>
        <v/>
      </c>
      <c r="AY952" s="578" t="str">
        <f t="shared" si="4405"/>
        <v/>
      </c>
      <c r="AZ952" s="578" t="str">
        <f t="shared" si="4405"/>
        <v/>
      </c>
      <c r="BA952" s="578" t="str">
        <f t="shared" si="4405"/>
        <v/>
      </c>
      <c r="BB952" s="578" t="str">
        <f t="shared" si="4405"/>
        <v/>
      </c>
      <c r="BC952" s="578" t="str">
        <f t="shared" si="4405"/>
        <v/>
      </c>
      <c r="BD952" s="578" t="str">
        <f t="shared" si="4405"/>
        <v/>
      </c>
      <c r="BE952" s="578" t="str">
        <f t="shared" si="4405"/>
        <v/>
      </c>
      <c r="BF952" s="578" t="str">
        <f t="shared" si="4405"/>
        <v/>
      </c>
      <c r="BG952" s="578" t="str">
        <f t="shared" si="4405"/>
        <v/>
      </c>
      <c r="BH952" s="578" t="str">
        <f t="shared" si="4405"/>
        <v/>
      </c>
      <c r="BI952" s="578" t="str">
        <f t="shared" si="4405"/>
        <v/>
      </c>
      <c r="BJ952" s="578" t="str">
        <f t="shared" si="4405"/>
        <v/>
      </c>
      <c r="BK952" s="578" t="str">
        <f t="shared" si="4405"/>
        <v/>
      </c>
      <c r="BL952" s="578" t="str">
        <f t="shared" si="4405"/>
        <v/>
      </c>
      <c r="BM952" s="578" t="str">
        <f t="shared" si="4405"/>
        <v/>
      </c>
      <c r="BN952" s="578" t="str">
        <f t="shared" si="4405"/>
        <v/>
      </c>
      <c r="BO952" s="578" t="str">
        <f t="shared" si="4405"/>
        <v/>
      </c>
      <c r="BP952" s="578" t="str">
        <f t="shared" si="4405"/>
        <v/>
      </c>
      <c r="BQ952" s="578" t="str">
        <f t="shared" si="4405"/>
        <v/>
      </c>
      <c r="BR952" s="578" t="str">
        <f t="shared" si="4405"/>
        <v/>
      </c>
      <c r="BS952" s="578" t="str">
        <f t="shared" si="4405"/>
        <v/>
      </c>
      <c r="BT952" s="578" t="str">
        <f t="shared" si="4405"/>
        <v/>
      </c>
      <c r="BU952" s="578" t="str">
        <f t="shared" si="4405"/>
        <v/>
      </c>
      <c r="BV952" s="578" t="str">
        <f t="shared" si="4405"/>
        <v/>
      </c>
      <c r="BW952" s="578" t="str">
        <f t="shared" si="4405"/>
        <v/>
      </c>
      <c r="BX952" s="578" t="str">
        <f t="shared" si="4405"/>
        <v/>
      </c>
      <c r="BY952" s="578" t="str">
        <f t="shared" si="4405"/>
        <v/>
      </c>
      <c r="BZ952" s="578" t="str">
        <f t="shared" si="4405"/>
        <v/>
      </c>
      <c r="CA952" s="578" t="str">
        <f t="shared" si="4405"/>
        <v/>
      </c>
      <c r="CB952" s="578" t="str">
        <f t="shared" si="4405"/>
        <v/>
      </c>
      <c r="CC952" s="578" t="str">
        <f t="shared" si="4405"/>
        <v/>
      </c>
      <c r="CD952" s="578" t="str">
        <f t="shared" si="4405"/>
        <v/>
      </c>
      <c r="CE952" s="578" t="str">
        <f t="shared" si="4405"/>
        <v/>
      </c>
      <c r="CF952" s="578" t="str">
        <f t="shared" si="4405"/>
        <v/>
      </c>
      <c r="CG952" s="578" t="str">
        <f t="shared" si="4405"/>
        <v/>
      </c>
      <c r="CH952" s="578" t="str">
        <f t="shared" si="4405"/>
        <v/>
      </c>
      <c r="CI952" s="578" t="str">
        <f t="shared" si="4405"/>
        <v/>
      </c>
      <c r="CJ952" s="578" t="str">
        <f t="shared" si="4405"/>
        <v/>
      </c>
      <c r="CK952" s="578" t="str">
        <f t="shared" si="4405"/>
        <v/>
      </c>
      <c r="CL952" s="578" t="str">
        <f t="shared" si="4405"/>
        <v/>
      </c>
      <c r="CM952" s="578" t="str">
        <f t="shared" si="4405"/>
        <v/>
      </c>
      <c r="CN952" s="578" t="str">
        <f t="shared" ref="CN952:DG952" si="4406">IF(CN954="","",IF(AND(CM954="",CN954&lt;&gt;""),1,CM952+1))</f>
        <v/>
      </c>
      <c r="CO952" s="578" t="str">
        <f t="shared" si="4406"/>
        <v/>
      </c>
      <c r="CP952" s="578" t="str">
        <f t="shared" si="4406"/>
        <v/>
      </c>
      <c r="CQ952" s="578" t="str">
        <f t="shared" si="4406"/>
        <v/>
      </c>
      <c r="CR952" s="578" t="str">
        <f t="shared" si="4406"/>
        <v/>
      </c>
      <c r="CS952" s="578" t="str">
        <f t="shared" si="4406"/>
        <v/>
      </c>
      <c r="CT952" s="578" t="str">
        <f t="shared" si="4406"/>
        <v/>
      </c>
      <c r="CU952" s="578" t="str">
        <f t="shared" si="4406"/>
        <v/>
      </c>
      <c r="CV952" s="578" t="str">
        <f t="shared" si="4406"/>
        <v/>
      </c>
      <c r="CW952" s="578" t="str">
        <f t="shared" si="4406"/>
        <v/>
      </c>
      <c r="CX952" s="578" t="str">
        <f t="shared" si="4406"/>
        <v/>
      </c>
      <c r="CY952" s="578" t="str">
        <f t="shared" si="4406"/>
        <v/>
      </c>
      <c r="CZ952" s="578" t="str">
        <f t="shared" si="4406"/>
        <v/>
      </c>
      <c r="DA952" s="578" t="str">
        <f t="shared" si="4406"/>
        <v/>
      </c>
      <c r="DB952" s="578" t="str">
        <f t="shared" si="4406"/>
        <v/>
      </c>
      <c r="DC952" s="578" t="str">
        <f t="shared" si="4406"/>
        <v/>
      </c>
      <c r="DD952" s="578" t="str">
        <f t="shared" si="4406"/>
        <v/>
      </c>
      <c r="DE952" s="578" t="str">
        <f t="shared" si="4406"/>
        <v/>
      </c>
      <c r="DF952" s="578" t="str">
        <f t="shared" si="4406"/>
        <v/>
      </c>
      <c r="DG952" s="578" t="str">
        <f t="shared" si="4406"/>
        <v/>
      </c>
      <c r="DH952" s="578" t="str">
        <f t="shared" ref="DH952" si="4407">IF(DH954="","",IF(AND(DG954="",DH954&lt;&gt;""),1,DG952+1))</f>
        <v/>
      </c>
      <c r="DI952" s="578" t="str">
        <f t="shared" ref="DI952" si="4408">IF(DI954="","",IF(AND(DH954="",DI954&lt;&gt;""),1,DH952+1))</f>
        <v/>
      </c>
      <c r="DJ952" s="578" t="str">
        <f t="shared" ref="DJ952" si="4409">IF(DJ954="","",IF(AND(DI954="",DJ954&lt;&gt;""),1,DI952+1))</f>
        <v/>
      </c>
      <c r="DK952" s="578" t="str">
        <f t="shared" ref="DK952" si="4410">IF(DK954="","",IF(AND(DJ954="",DK954&lt;&gt;""),1,DJ952+1))</f>
        <v/>
      </c>
      <c r="DL952" s="578" t="str">
        <f t="shared" ref="DL952" si="4411">IF(DL954="","",IF(AND(DK954="",DL954&lt;&gt;""),1,DK952+1))</f>
        <v/>
      </c>
      <c r="DM952" s="578" t="str">
        <f t="shared" ref="DM952" si="4412">IF(DM954="","",IF(AND(DL954="",DM954&lt;&gt;""),1,DL952+1))</f>
        <v/>
      </c>
      <c r="DN952" s="578" t="str">
        <f t="shared" ref="DN952" si="4413">IF(DN954="","",IF(AND(DM954="",DN954&lt;&gt;""),1,DM952+1))</f>
        <v/>
      </c>
      <c r="DO952" s="578" t="str">
        <f t="shared" ref="DO952" si="4414">IF(DO954="","",IF(AND(DN954="",DO954&lt;&gt;""),1,DN952+1))</f>
        <v/>
      </c>
      <c r="DP952" s="578" t="str">
        <f t="shared" ref="DP952" si="4415">IF(DP954="","",IF(AND(DO954="",DP954&lt;&gt;""),1,DO952+1))</f>
        <v/>
      </c>
      <c r="DQ952" s="578" t="str">
        <f t="shared" ref="DQ952" si="4416">IF(DQ954="","",IF(AND(DP954="",DQ954&lt;&gt;""),1,DP952+1))</f>
        <v/>
      </c>
      <c r="DR952" s="578" t="str">
        <f t="shared" ref="DR952" si="4417">IF(DR954="","",IF(AND(DQ954="",DR954&lt;&gt;""),1,DQ952+1))</f>
        <v/>
      </c>
      <c r="DS952" s="578" t="str">
        <f t="shared" ref="DS952" si="4418">IF(DS954="","",IF(AND(DR954="",DS954&lt;&gt;""),1,DR952+1))</f>
        <v/>
      </c>
      <c r="DT952" s="578" t="str">
        <f t="shared" ref="DT952" si="4419">IF(DT954="","",IF(AND(DS954="",DT954&lt;&gt;""),1,DS952+1))</f>
        <v/>
      </c>
      <c r="DU952" s="578" t="str">
        <f t="shared" ref="DU952" si="4420">IF(DU954="","",IF(AND(DT954="",DU954&lt;&gt;""),1,DT952+1))</f>
        <v/>
      </c>
      <c r="DV952" s="578" t="str">
        <f t="shared" ref="DV952" si="4421">IF(DV954="","",IF(AND(DU954="",DV954&lt;&gt;""),1,DU952+1))</f>
        <v/>
      </c>
      <c r="DW952" s="578" t="str">
        <f t="shared" ref="DW952" si="4422">IF(DW954="","",IF(AND(DV954="",DW954&lt;&gt;""),1,DV952+1))</f>
        <v/>
      </c>
      <c r="DX952" s="578" t="str">
        <f t="shared" ref="DX952" si="4423">IF(DX954="","",IF(AND(DW954="",DX954&lt;&gt;""),1,DW952+1))</f>
        <v/>
      </c>
      <c r="DY952" s="578" t="str">
        <f t="shared" ref="DY952" si="4424">IF(DY954="","",IF(AND(DX954="",DY954&lt;&gt;""),1,DX952+1))</f>
        <v/>
      </c>
      <c r="DZ952" s="578" t="str">
        <f t="shared" ref="DZ952" si="4425">IF(DZ954="","",IF(AND(DY954="",DZ954&lt;&gt;""),1,DY952+1))</f>
        <v/>
      </c>
      <c r="EA952" s="578" t="str">
        <f t="shared" ref="EA952" si="4426">IF(EA954="","",IF(AND(DZ954="",EA954&lt;&gt;""),1,DZ952+1))</f>
        <v/>
      </c>
      <c r="EB952" s="578" t="str">
        <f t="shared" ref="EB952" si="4427">IF(EB954="","",IF(AND(EA954="",EB954&lt;&gt;""),1,EA952+1))</f>
        <v/>
      </c>
      <c r="EC952" s="578" t="str">
        <f t="shared" ref="EC952" si="4428">IF(EC954="","",IF(AND(EB954="",EC954&lt;&gt;""),1,EB952+1))</f>
        <v/>
      </c>
      <c r="ED952" s="578" t="str">
        <f t="shared" ref="ED952" si="4429">IF(ED954="","",IF(AND(EC954="",ED954&lt;&gt;""),1,EC952+1))</f>
        <v/>
      </c>
      <c r="EE952" s="578" t="str">
        <f t="shared" ref="EE952" si="4430">IF(EE954="","",IF(AND(ED954="",EE954&lt;&gt;""),1,ED952+1))</f>
        <v/>
      </c>
      <c r="EF952" s="578" t="str">
        <f t="shared" ref="EF952" si="4431">IF(EF954="","",IF(AND(EE954="",EF954&lt;&gt;""),1,EE952+1))</f>
        <v/>
      </c>
      <c r="EG952" s="578" t="str">
        <f t="shared" ref="EG952" si="4432">IF(EG954="","",IF(AND(EF954="",EG954&lt;&gt;""),1,EF952+1))</f>
        <v/>
      </c>
      <c r="EH952" s="578" t="str">
        <f t="shared" ref="EH952" si="4433">IF(EH954="","",IF(AND(EG954="",EH954&lt;&gt;""),1,EG952+1))</f>
        <v/>
      </c>
      <c r="EI952" s="578" t="str">
        <f t="shared" ref="EI952" si="4434">IF(EI954="","",IF(AND(EH954="",EI954&lt;&gt;""),1,EH952+1))</f>
        <v/>
      </c>
      <c r="EJ952" s="578" t="str">
        <f t="shared" ref="EJ952" si="4435">IF(EJ954="","",IF(AND(EI954="",EJ954&lt;&gt;""),1,EI952+1))</f>
        <v/>
      </c>
      <c r="EK952" s="578" t="str">
        <f t="shared" ref="EK952" si="4436">IF(EK954="","",IF(AND(EJ954="",EK954&lt;&gt;""),1,EJ952+1))</f>
        <v/>
      </c>
      <c r="EL952" s="578" t="str">
        <f t="shared" ref="EL952" si="4437">IF(EL954="","",IF(AND(EK954="",EL954&lt;&gt;""),1,EK952+1))</f>
        <v/>
      </c>
      <c r="EM952" s="578" t="str">
        <f t="shared" ref="EM952" si="4438">IF(EM954="","",IF(AND(EL954="",EM954&lt;&gt;""),1,EL952+1))</f>
        <v/>
      </c>
      <c r="EN952" s="578" t="str">
        <f t="shared" ref="EN952" si="4439">IF(EN954="","",IF(AND(EM954="",EN954&lt;&gt;""),1,EM952+1))</f>
        <v/>
      </c>
      <c r="EO952" s="578" t="str">
        <f t="shared" ref="EO952" si="4440">IF(EO954="","",IF(AND(EN954="",EO954&lt;&gt;""),1,EN952+1))</f>
        <v/>
      </c>
      <c r="EP952" s="578" t="str">
        <f t="shared" ref="EP952" si="4441">IF(EP954="","",IF(AND(EO954="",EP954&lt;&gt;""),1,EO952+1))</f>
        <v/>
      </c>
      <c r="EQ952" s="578" t="str">
        <f t="shared" ref="EQ952" si="4442">IF(EQ954="","",IF(AND(EP954="",EQ954&lt;&gt;""),1,EP952+1))</f>
        <v/>
      </c>
      <c r="ER952" s="578" t="str">
        <f t="shared" ref="ER952" si="4443">IF(ER954="","",IF(AND(EQ954="",ER954&lt;&gt;""),1,EQ952+1))</f>
        <v/>
      </c>
      <c r="ES952" s="578" t="str">
        <f t="shared" ref="ES952" si="4444">IF(ES954="","",IF(AND(ER954="",ES954&lt;&gt;""),1,ER952+1))</f>
        <v/>
      </c>
      <c r="ET952" s="578" t="str">
        <f t="shared" ref="ET952" si="4445">IF(ET954="","",IF(AND(ES954="",ET954&lt;&gt;""),1,ES952+1))</f>
        <v/>
      </c>
      <c r="EU952" s="578" t="str">
        <f t="shared" ref="EU952" si="4446">IF(EU954="","",IF(AND(ET954="",EU954&lt;&gt;""),1,ET952+1))</f>
        <v/>
      </c>
      <c r="EV952" s="578" t="str">
        <f t="shared" ref="EV952" si="4447">IF(EV954="","",IF(AND(EU954="",EV954&lt;&gt;""),1,EU952+1))</f>
        <v/>
      </c>
      <c r="EW952" s="578" t="str">
        <f t="shared" ref="EW952" si="4448">IF(EW954="","",IF(AND(EV954="",EW954&lt;&gt;""),1,EV952+1))</f>
        <v/>
      </c>
      <c r="EX952" s="578" t="str">
        <f t="shared" ref="EX952" si="4449">IF(EX954="","",IF(AND(EW954="",EX954&lt;&gt;""),1,EW952+1))</f>
        <v/>
      </c>
      <c r="EY952" s="578" t="str">
        <f t="shared" ref="EY952" si="4450">IF(EY954="","",IF(AND(EX954="",EY954&lt;&gt;""),1,EX952+1))</f>
        <v/>
      </c>
      <c r="EZ952" s="578" t="str">
        <f t="shared" ref="EZ952" si="4451">IF(EZ954="","",IF(AND(EY954="",EZ954&lt;&gt;""),1,EY952+1))</f>
        <v/>
      </c>
      <c r="FA952" s="578" t="str">
        <f t="shared" ref="FA952" si="4452">IF(FA954="","",IF(AND(EZ954="",FA954&lt;&gt;""),1,EZ952+1))</f>
        <v/>
      </c>
      <c r="FB952" s="578" t="str">
        <f t="shared" ref="FB952" si="4453">IF(FB954="","",IF(AND(FA954="",FB954&lt;&gt;""),1,FA952+1))</f>
        <v/>
      </c>
      <c r="FC952" s="578" t="str">
        <f t="shared" ref="FC952" si="4454">IF(FC954="","",IF(AND(FB954="",FC954&lt;&gt;""),1,FB952+1))</f>
        <v/>
      </c>
      <c r="FD952" s="578" t="str">
        <f t="shared" ref="FD952" si="4455">IF(FD954="","",IF(AND(FC954="",FD954&lt;&gt;""),1,FC952+1))</f>
        <v/>
      </c>
      <c r="FE952" s="578" t="str">
        <f t="shared" ref="FE952" si="4456">IF(FE954="","",IF(AND(FD954="",FE954&lt;&gt;""),1,FD952+1))</f>
        <v/>
      </c>
      <c r="FF952" s="578" t="str">
        <f t="shared" ref="FF952" si="4457">IF(FF954="","",IF(AND(FE954="",FF954&lt;&gt;""),1,FE952+1))</f>
        <v/>
      </c>
      <c r="FG952" s="578" t="str">
        <f t="shared" ref="FG952" si="4458">IF(FG954="","",IF(AND(FF954="",FG954&lt;&gt;""),1,FF952+1))</f>
        <v/>
      </c>
      <c r="FH952" s="578" t="str">
        <f t="shared" ref="FH952" si="4459">IF(FH954="","",IF(AND(FG954="",FH954&lt;&gt;""),1,FG952+1))</f>
        <v/>
      </c>
      <c r="FI952" s="578" t="str">
        <f t="shared" ref="FI952" si="4460">IF(FI954="","",IF(AND(FH954="",FI954&lt;&gt;""),1,FH952+1))</f>
        <v/>
      </c>
      <c r="FJ952" s="578" t="str">
        <f t="shared" ref="FJ952" si="4461">IF(FJ954="","",IF(AND(FI954="",FJ954&lt;&gt;""),1,FI952+1))</f>
        <v/>
      </c>
      <c r="FK952" s="578" t="str">
        <f t="shared" ref="FK952" si="4462">IF(FK954="","",IF(AND(FJ954="",FK954&lt;&gt;""),1,FJ952+1))</f>
        <v/>
      </c>
      <c r="FL952" s="578" t="str">
        <f t="shared" ref="FL952" si="4463">IF(FL954="","",IF(AND(FK954="",FL954&lt;&gt;""),1,FK952+1))</f>
        <v/>
      </c>
      <c r="FM952" s="578" t="str">
        <f t="shared" ref="FM952" si="4464">IF(FM954="","",IF(AND(FL954="",FM954&lt;&gt;""),1,FL952+1))</f>
        <v/>
      </c>
      <c r="FN952" s="578" t="str">
        <f t="shared" ref="FN952" si="4465">IF(FN954="","",IF(AND(FM954="",FN954&lt;&gt;""),1,FM952+1))</f>
        <v/>
      </c>
      <c r="FO952" s="578" t="str">
        <f t="shared" ref="FO952" si="4466">IF(FO954="","",IF(AND(FN954="",FO954&lt;&gt;""),1,FN952+1))</f>
        <v/>
      </c>
      <c r="FP952" s="578" t="str">
        <f t="shared" ref="FP952" si="4467">IF(FP954="","",IF(AND(FO954="",FP954&lt;&gt;""),1,FO952+1))</f>
        <v/>
      </c>
      <c r="FQ952" s="578" t="str">
        <f t="shared" ref="FQ952" si="4468">IF(FQ954="","",IF(AND(FP954="",FQ954&lt;&gt;""),1,FP952+1))</f>
        <v/>
      </c>
      <c r="FR952" s="578" t="str">
        <f t="shared" ref="FR952" si="4469">IF(FR954="","",IF(AND(FQ954="",FR954&lt;&gt;""),1,FQ952+1))</f>
        <v/>
      </c>
      <c r="FS952" s="578" t="str">
        <f t="shared" ref="FS952" si="4470">IF(FS954="","",IF(AND(FR954="",FS954&lt;&gt;""),1,FR952+1))</f>
        <v/>
      </c>
      <c r="FT952" s="578" t="str">
        <f t="shared" ref="FT952" si="4471">IF(FT954="","",IF(AND(FS954="",FT954&lt;&gt;""),1,FS952+1))</f>
        <v/>
      </c>
      <c r="FU952" s="578" t="str">
        <f t="shared" ref="FU952" si="4472">IF(FU954="","",IF(AND(FT954="",FU954&lt;&gt;""),1,FT952+1))</f>
        <v/>
      </c>
      <c r="FV952" s="578" t="str">
        <f t="shared" ref="FV952" si="4473">IF(FV954="","",IF(AND(FU954="",FV954&lt;&gt;""),1,FU952+1))</f>
        <v/>
      </c>
      <c r="FW952" s="578" t="str">
        <f t="shared" ref="FW952" si="4474">IF(FW954="","",IF(AND(FV954="",FW954&lt;&gt;""),1,FV952+1))</f>
        <v/>
      </c>
      <c r="FX952" s="578" t="str">
        <f t="shared" ref="FX952" si="4475">IF(FX954="","",IF(AND(FW954="",FX954&lt;&gt;""),1,FW952+1))</f>
        <v/>
      </c>
      <c r="FY952" s="578" t="str">
        <f t="shared" ref="FY952" si="4476">IF(FY954="","",IF(AND(FX954="",FY954&lt;&gt;""),1,FX952+1))</f>
        <v/>
      </c>
      <c r="FZ952" s="578" t="str">
        <f t="shared" ref="FZ952" si="4477">IF(FZ954="","",IF(AND(FY954="",FZ954&lt;&gt;""),1,FY952+1))</f>
        <v/>
      </c>
      <c r="GA952" s="578" t="str">
        <f t="shared" ref="GA952" si="4478">IF(GA954="","",IF(AND(FZ954="",GA954&lt;&gt;""),1,FZ952+1))</f>
        <v/>
      </c>
      <c r="GB952" s="578" t="str">
        <f t="shared" ref="GB952" si="4479">IF(GB954="","",IF(AND(GA954="",GB954&lt;&gt;""),1,GA952+1))</f>
        <v/>
      </c>
      <c r="GC952" s="578" t="str">
        <f t="shared" ref="GC952" si="4480">IF(GC954="","",IF(AND(GB954="",GC954&lt;&gt;""),1,GB952+1))</f>
        <v/>
      </c>
      <c r="GD952" s="578" t="str">
        <f t="shared" ref="GD952" si="4481">IF(GD954="","",IF(AND(GC954="",GD954&lt;&gt;""),1,GC952+1))</f>
        <v/>
      </c>
      <c r="GE952" s="578" t="str">
        <f t="shared" ref="GE952" si="4482">IF(GE954="","",IF(AND(GD954="",GE954&lt;&gt;""),1,GD952+1))</f>
        <v/>
      </c>
      <c r="GF952" s="578" t="str">
        <f t="shared" ref="GF952" si="4483">IF(GF954="","",IF(AND(GE954="",GF954&lt;&gt;""),1,GE952+1))</f>
        <v/>
      </c>
      <c r="GG952" s="578" t="str">
        <f t="shared" ref="GG952" si="4484">IF(GG954="","",IF(AND(GF954="",GG954&lt;&gt;""),1,GF952+1))</f>
        <v/>
      </c>
      <c r="GH952" s="578" t="str">
        <f t="shared" ref="GH952" si="4485">IF(GH954="","",IF(AND(GG954="",GH954&lt;&gt;""),1,GG952+1))</f>
        <v/>
      </c>
      <c r="GI952" s="578" t="str">
        <f t="shared" ref="GI952" si="4486">IF(GI954="","",IF(AND(GH954="",GI954&lt;&gt;""),1,GH952+1))</f>
        <v/>
      </c>
      <c r="GJ952" s="578" t="str">
        <f t="shared" ref="GJ952" si="4487">IF(GJ954="","",IF(AND(GI954="",GJ954&lt;&gt;""),1,GI952+1))</f>
        <v/>
      </c>
      <c r="GK952" s="578" t="str">
        <f t="shared" ref="GK952" si="4488">IF(GK954="","",IF(AND(GJ954="",GK954&lt;&gt;""),1,GJ952+1))</f>
        <v/>
      </c>
      <c r="GL952" s="578" t="str">
        <f t="shared" ref="GL952" si="4489">IF(GL954="","",IF(AND(GK954="",GL954&lt;&gt;""),1,GK952+1))</f>
        <v/>
      </c>
      <c r="GM952" s="578" t="str">
        <f t="shared" ref="GM952" si="4490">IF(GM954="","",IF(AND(GL954="",GM954&lt;&gt;""),1,GL952+1))</f>
        <v/>
      </c>
      <c r="GN952" s="578" t="str">
        <f t="shared" ref="GN952" si="4491">IF(GN954="","",IF(AND(GM954="",GN954&lt;&gt;""),1,GM952+1))</f>
        <v/>
      </c>
      <c r="GO952" s="578" t="str">
        <f t="shared" ref="GO952" si="4492">IF(GO954="","",IF(AND(GN954="",GO954&lt;&gt;""),1,GN952+1))</f>
        <v/>
      </c>
      <c r="GP952" s="578" t="str">
        <f t="shared" ref="GP952" si="4493">IF(GP954="","",IF(AND(GO954="",GP954&lt;&gt;""),1,GO952+1))</f>
        <v/>
      </c>
      <c r="GQ952" s="578" t="str">
        <f t="shared" ref="GQ952" si="4494">IF(GQ954="","",IF(AND(GP954="",GQ954&lt;&gt;""),1,GP952+1))</f>
        <v/>
      </c>
      <c r="GR952" s="578" t="str">
        <f t="shared" ref="GR952" si="4495">IF(GR954="","",IF(AND(GQ954="",GR954&lt;&gt;""),1,GQ952+1))</f>
        <v/>
      </c>
      <c r="GS952" s="578" t="str">
        <f t="shared" ref="GS952" si="4496">IF(GS954="","",IF(AND(GR954="",GS954&lt;&gt;""),1,GR952+1))</f>
        <v/>
      </c>
      <c r="GT952" s="578" t="str">
        <f t="shared" ref="GT952" si="4497">IF(GT954="","",IF(AND(GS954="",GT954&lt;&gt;""),1,GS952+1))</f>
        <v/>
      </c>
      <c r="GU952" s="578" t="str">
        <f t="shared" ref="GU952" si="4498">IF(GU954="","",IF(AND(GT954="",GU954&lt;&gt;""),1,GT952+1))</f>
        <v/>
      </c>
      <c r="GV952" s="578" t="str">
        <f t="shared" ref="GV952" si="4499">IF(GV954="","",IF(AND(GU954="",GV954&lt;&gt;""),1,GU952+1))</f>
        <v/>
      </c>
      <c r="GW952" s="578" t="str">
        <f t="shared" ref="GW952" si="4500">IF(GW954="","",IF(AND(GV954="",GW954&lt;&gt;""),1,GV952+1))</f>
        <v/>
      </c>
      <c r="GX952" s="578" t="str">
        <f t="shared" ref="GX952" si="4501">IF(GX954="","",IF(AND(GW954="",GX954&lt;&gt;""),1,GW952+1))</f>
        <v/>
      </c>
      <c r="GY952" s="578" t="str">
        <f t="shared" ref="GY952" si="4502">IF(GY954="","",IF(AND(GX954="",GY954&lt;&gt;""),1,GX952+1))</f>
        <v/>
      </c>
      <c r="GZ952" s="578" t="str">
        <f t="shared" ref="GZ952" si="4503">IF(GZ954="","",IF(AND(GY954="",GZ954&lt;&gt;""),1,GY952+1))</f>
        <v/>
      </c>
      <c r="HA952" s="19"/>
      <c r="HB952" s="19"/>
    </row>
    <row r="953" spans="1:210" ht="4.2" customHeight="1">
      <c r="A953" s="1"/>
      <c r="B953" s="5"/>
      <c r="C953" s="1"/>
      <c r="D953" s="1"/>
      <c r="E953" s="263"/>
      <c r="F953" s="48"/>
      <c r="G953" s="231"/>
      <c r="H953" s="1"/>
      <c r="I953" s="1"/>
      <c r="J953" s="1"/>
      <c r="K953" s="1"/>
      <c r="L953" s="1"/>
      <c r="M953" s="5"/>
      <c r="N953" s="19"/>
      <c r="O953" s="1"/>
      <c r="P953" s="5"/>
      <c r="Q953" s="1"/>
      <c r="R953" s="1"/>
      <c r="S953" s="5"/>
      <c r="T953" s="7"/>
      <c r="U953" s="24"/>
      <c r="V953" s="1"/>
      <c r="W953" s="12"/>
      <c r="X953" s="10"/>
      <c r="Y953" s="46"/>
      <c r="Z953" s="93"/>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4"/>
      <c r="BB953" s="94"/>
      <c r="BC953" s="94"/>
      <c r="BD953" s="94"/>
      <c r="BE953" s="94"/>
      <c r="BF953" s="94"/>
      <c r="BG953" s="94"/>
      <c r="BH953" s="94"/>
      <c r="BI953" s="94"/>
      <c r="BJ953" s="94"/>
      <c r="BK953" s="94"/>
      <c r="BL953" s="94"/>
      <c r="BM953" s="94"/>
      <c r="BN953" s="94"/>
      <c r="BO953" s="94"/>
      <c r="BP953" s="94"/>
      <c r="BQ953" s="94"/>
      <c r="BR953" s="94"/>
      <c r="BS953" s="94"/>
      <c r="BT953" s="94"/>
      <c r="BU953" s="94"/>
      <c r="BV953" s="94"/>
      <c r="BW953" s="94"/>
      <c r="BX953" s="94"/>
      <c r="BY953" s="94"/>
      <c r="BZ953" s="94"/>
      <c r="CA953" s="94"/>
      <c r="CB953" s="94"/>
      <c r="CC953" s="94"/>
      <c r="CD953" s="94"/>
      <c r="CE953" s="94"/>
      <c r="CF953" s="94"/>
      <c r="CG953" s="94"/>
      <c r="CH953" s="94"/>
      <c r="CI953" s="94"/>
      <c r="CJ953" s="94"/>
      <c r="CK953" s="94"/>
      <c r="CL953" s="94"/>
      <c r="CM953" s="94"/>
      <c r="CN953" s="94"/>
      <c r="CO953" s="94"/>
      <c r="CP953" s="94"/>
      <c r="CQ953" s="94"/>
      <c r="CR953" s="94"/>
      <c r="CS953" s="94"/>
      <c r="CT953" s="94"/>
      <c r="CU953" s="94"/>
      <c r="CV953" s="94"/>
      <c r="CW953" s="94"/>
      <c r="CX953" s="94"/>
      <c r="CY953" s="94"/>
      <c r="CZ953" s="94"/>
      <c r="DA953" s="94"/>
      <c r="DB953" s="94"/>
      <c r="DC953" s="94"/>
      <c r="DD953" s="94"/>
      <c r="DE953" s="94"/>
      <c r="DF953" s="94"/>
      <c r="DG953" s="94"/>
      <c r="DH953" s="94"/>
      <c r="DI953" s="94"/>
      <c r="DJ953" s="94"/>
      <c r="DK953" s="94"/>
      <c r="DL953" s="94"/>
      <c r="DM953" s="94"/>
      <c r="DN953" s="94"/>
      <c r="DO953" s="94"/>
      <c r="DP953" s="94"/>
      <c r="DQ953" s="94"/>
      <c r="DR953" s="94"/>
      <c r="DS953" s="94"/>
      <c r="DT953" s="94"/>
      <c r="DU953" s="94"/>
      <c r="DV953" s="94"/>
      <c r="DW953" s="94"/>
      <c r="DX953" s="94"/>
      <c r="DY953" s="94"/>
      <c r="DZ953" s="94"/>
      <c r="EA953" s="94"/>
      <c r="EB953" s="94"/>
      <c r="EC953" s="94"/>
      <c r="ED953" s="94"/>
      <c r="EE953" s="94"/>
      <c r="EF953" s="94"/>
      <c r="EG953" s="94"/>
      <c r="EH953" s="94"/>
      <c r="EI953" s="94"/>
      <c r="EJ953" s="94"/>
      <c r="EK953" s="94"/>
      <c r="EL953" s="94"/>
      <c r="EM953" s="94"/>
      <c r="EN953" s="94"/>
      <c r="EO953" s="94"/>
      <c r="EP953" s="94"/>
      <c r="EQ953" s="94"/>
      <c r="ER953" s="94"/>
      <c r="ES953" s="94"/>
      <c r="ET953" s="94"/>
      <c r="EU953" s="94"/>
      <c r="EV953" s="94"/>
      <c r="EW953" s="94"/>
      <c r="EX953" s="94"/>
      <c r="EY953" s="94"/>
      <c r="EZ953" s="94"/>
      <c r="FA953" s="94"/>
      <c r="FB953" s="94"/>
      <c r="FC953" s="94"/>
      <c r="FD953" s="94"/>
      <c r="FE953" s="94"/>
      <c r="FF953" s="94"/>
      <c r="FG953" s="94"/>
      <c r="FH953" s="94"/>
      <c r="FI953" s="94"/>
      <c r="FJ953" s="94"/>
      <c r="FK953" s="94"/>
      <c r="FL953" s="94"/>
      <c r="FM953" s="94"/>
      <c r="FN953" s="94"/>
      <c r="FO953" s="94"/>
      <c r="FP953" s="94"/>
      <c r="FQ953" s="94"/>
      <c r="FR953" s="94"/>
      <c r="FS953" s="94"/>
      <c r="FT953" s="94"/>
      <c r="FU953" s="94"/>
      <c r="FV953" s="94"/>
      <c r="FW953" s="94"/>
      <c r="FX953" s="94"/>
      <c r="FY953" s="94"/>
      <c r="FZ953" s="94"/>
      <c r="GA953" s="94"/>
      <c r="GB953" s="94"/>
      <c r="GC953" s="94"/>
      <c r="GD953" s="94"/>
      <c r="GE953" s="94"/>
      <c r="GF953" s="94"/>
      <c r="GG953" s="94"/>
      <c r="GH953" s="94"/>
      <c r="GI953" s="94"/>
      <c r="GJ953" s="94"/>
      <c r="GK953" s="94"/>
      <c r="GL953" s="94"/>
      <c r="GM953" s="94"/>
      <c r="GN953" s="94"/>
      <c r="GO953" s="94"/>
      <c r="GP953" s="94"/>
      <c r="GQ953" s="94"/>
      <c r="GR953" s="94"/>
      <c r="GS953" s="94"/>
      <c r="GT953" s="94"/>
      <c r="GU953" s="94"/>
      <c r="GV953" s="94"/>
      <c r="GW953" s="94"/>
      <c r="GX953" s="94"/>
      <c r="GY953" s="94"/>
      <c r="GZ953" s="94"/>
      <c r="HA953" s="1"/>
      <c r="HB953" s="1"/>
    </row>
    <row r="954" spans="1:210" s="23" customFormat="1">
      <c r="A954" s="19"/>
      <c r="B954" s="5"/>
      <c r="C954" s="34" t="str">
        <f>$C$339</f>
        <v>месяц окончания расхода</v>
      </c>
      <c r="D954" s="19"/>
      <c r="E954" s="269"/>
      <c r="F954" s="52"/>
      <c r="G954" s="232"/>
      <c r="H954" s="19"/>
      <c r="I954" s="19"/>
      <c r="J954" s="5" t="s">
        <v>6</v>
      </c>
      <c r="K954" s="575"/>
      <c r="L954" s="24" t="s">
        <v>7</v>
      </c>
      <c r="M954" s="20"/>
      <c r="N954" s="196" t="s">
        <v>172</v>
      </c>
      <c r="O954" s="19"/>
      <c r="P954" s="20"/>
      <c r="Q954" s="19" t="str">
        <f>IF(T952=справочники!$E$9,"a+qx",IF(T952=справочники!$E$10,"aq^x",IF(T952=справочники!$E$11,"a^(1+qx)","??")))</f>
        <v>??</v>
      </c>
      <c r="R954" s="19"/>
      <c r="S954" s="20" t="s">
        <v>6</v>
      </c>
      <c r="T954" s="213"/>
      <c r="U954" s="26"/>
      <c r="V954" s="19"/>
      <c r="W954" s="21"/>
      <c r="X954" s="22"/>
      <c r="Y954" s="47"/>
      <c r="Z954" s="96"/>
      <c r="AA954" s="579" t="str">
        <f>IF(AND(AA$8&gt;=$K952,AA$8&lt;=IF(OR($K954="",$K954=0),1000000,$K954)),AA$8,"")</f>
        <v/>
      </c>
      <c r="AB954" s="579" t="str">
        <f t="shared" ref="AB954:CM954" si="4504">IF(AND(AB$8&gt;=$K952,AB$8&lt;=IF(OR($K954="",$K954=0),1000000,$K954)),AB$8,"")</f>
        <v/>
      </c>
      <c r="AC954" s="579" t="str">
        <f t="shared" si="4504"/>
        <v/>
      </c>
      <c r="AD954" s="579" t="str">
        <f t="shared" si="4504"/>
        <v/>
      </c>
      <c r="AE954" s="579" t="str">
        <f t="shared" si="4504"/>
        <v/>
      </c>
      <c r="AF954" s="579" t="str">
        <f t="shared" si="4504"/>
        <v/>
      </c>
      <c r="AG954" s="579" t="str">
        <f t="shared" si="4504"/>
        <v/>
      </c>
      <c r="AH954" s="579" t="str">
        <f t="shared" si="4504"/>
        <v/>
      </c>
      <c r="AI954" s="579" t="str">
        <f t="shared" si="4504"/>
        <v/>
      </c>
      <c r="AJ954" s="579" t="str">
        <f t="shared" si="4504"/>
        <v/>
      </c>
      <c r="AK954" s="579" t="str">
        <f t="shared" si="4504"/>
        <v/>
      </c>
      <c r="AL954" s="579" t="str">
        <f t="shared" si="4504"/>
        <v/>
      </c>
      <c r="AM954" s="579" t="str">
        <f t="shared" si="4504"/>
        <v/>
      </c>
      <c r="AN954" s="579" t="str">
        <f t="shared" si="4504"/>
        <v/>
      </c>
      <c r="AO954" s="579" t="str">
        <f t="shared" si="4504"/>
        <v/>
      </c>
      <c r="AP954" s="579" t="str">
        <f t="shared" si="4504"/>
        <v/>
      </c>
      <c r="AQ954" s="579" t="str">
        <f t="shared" si="4504"/>
        <v/>
      </c>
      <c r="AR954" s="579" t="str">
        <f t="shared" si="4504"/>
        <v/>
      </c>
      <c r="AS954" s="579" t="str">
        <f t="shared" si="4504"/>
        <v/>
      </c>
      <c r="AT954" s="579" t="str">
        <f t="shared" si="4504"/>
        <v/>
      </c>
      <c r="AU954" s="579" t="str">
        <f t="shared" si="4504"/>
        <v/>
      </c>
      <c r="AV954" s="579" t="str">
        <f t="shared" si="4504"/>
        <v/>
      </c>
      <c r="AW954" s="579" t="str">
        <f t="shared" si="4504"/>
        <v/>
      </c>
      <c r="AX954" s="579" t="str">
        <f t="shared" si="4504"/>
        <v/>
      </c>
      <c r="AY954" s="579" t="str">
        <f t="shared" si="4504"/>
        <v/>
      </c>
      <c r="AZ954" s="579" t="str">
        <f t="shared" si="4504"/>
        <v/>
      </c>
      <c r="BA954" s="579" t="str">
        <f t="shared" si="4504"/>
        <v/>
      </c>
      <c r="BB954" s="579" t="str">
        <f t="shared" si="4504"/>
        <v/>
      </c>
      <c r="BC954" s="579" t="str">
        <f t="shared" si="4504"/>
        <v/>
      </c>
      <c r="BD954" s="579" t="str">
        <f t="shared" si="4504"/>
        <v/>
      </c>
      <c r="BE954" s="579" t="str">
        <f t="shared" si="4504"/>
        <v/>
      </c>
      <c r="BF954" s="579" t="str">
        <f t="shared" si="4504"/>
        <v/>
      </c>
      <c r="BG954" s="579" t="str">
        <f t="shared" si="4504"/>
        <v/>
      </c>
      <c r="BH954" s="579" t="str">
        <f t="shared" si="4504"/>
        <v/>
      </c>
      <c r="BI954" s="579" t="str">
        <f t="shared" si="4504"/>
        <v/>
      </c>
      <c r="BJ954" s="579" t="str">
        <f t="shared" si="4504"/>
        <v/>
      </c>
      <c r="BK954" s="579" t="str">
        <f t="shared" si="4504"/>
        <v/>
      </c>
      <c r="BL954" s="579" t="str">
        <f t="shared" si="4504"/>
        <v/>
      </c>
      <c r="BM954" s="579" t="str">
        <f t="shared" si="4504"/>
        <v/>
      </c>
      <c r="BN954" s="579" t="str">
        <f t="shared" si="4504"/>
        <v/>
      </c>
      <c r="BO954" s="579" t="str">
        <f t="shared" si="4504"/>
        <v/>
      </c>
      <c r="BP954" s="579" t="str">
        <f t="shared" si="4504"/>
        <v/>
      </c>
      <c r="BQ954" s="579" t="str">
        <f t="shared" si="4504"/>
        <v/>
      </c>
      <c r="BR954" s="579" t="str">
        <f t="shared" si="4504"/>
        <v/>
      </c>
      <c r="BS954" s="579" t="str">
        <f t="shared" si="4504"/>
        <v/>
      </c>
      <c r="BT954" s="579" t="str">
        <f t="shared" si="4504"/>
        <v/>
      </c>
      <c r="BU954" s="579" t="str">
        <f t="shared" si="4504"/>
        <v/>
      </c>
      <c r="BV954" s="579" t="str">
        <f t="shared" si="4504"/>
        <v/>
      </c>
      <c r="BW954" s="579" t="str">
        <f t="shared" si="4504"/>
        <v/>
      </c>
      <c r="BX954" s="579" t="str">
        <f t="shared" si="4504"/>
        <v/>
      </c>
      <c r="BY954" s="579" t="str">
        <f t="shared" si="4504"/>
        <v/>
      </c>
      <c r="BZ954" s="579" t="str">
        <f t="shared" si="4504"/>
        <v/>
      </c>
      <c r="CA954" s="579" t="str">
        <f t="shared" si="4504"/>
        <v/>
      </c>
      <c r="CB954" s="579" t="str">
        <f t="shared" si="4504"/>
        <v/>
      </c>
      <c r="CC954" s="579" t="str">
        <f t="shared" si="4504"/>
        <v/>
      </c>
      <c r="CD954" s="579" t="str">
        <f t="shared" si="4504"/>
        <v/>
      </c>
      <c r="CE954" s="579" t="str">
        <f t="shared" si="4504"/>
        <v/>
      </c>
      <c r="CF954" s="579" t="str">
        <f t="shared" si="4504"/>
        <v/>
      </c>
      <c r="CG954" s="579" t="str">
        <f t="shared" si="4504"/>
        <v/>
      </c>
      <c r="CH954" s="579" t="str">
        <f t="shared" si="4504"/>
        <v/>
      </c>
      <c r="CI954" s="579" t="str">
        <f t="shared" si="4504"/>
        <v/>
      </c>
      <c r="CJ954" s="579" t="str">
        <f t="shared" si="4504"/>
        <v/>
      </c>
      <c r="CK954" s="579" t="str">
        <f t="shared" si="4504"/>
        <v/>
      </c>
      <c r="CL954" s="579" t="str">
        <f t="shared" si="4504"/>
        <v/>
      </c>
      <c r="CM954" s="579" t="str">
        <f t="shared" si="4504"/>
        <v/>
      </c>
      <c r="CN954" s="579" t="str">
        <f t="shared" ref="CN954:DG954" si="4505">IF(AND(CN$8&gt;=$K952,CN$8&lt;=IF(OR($K954="",$K954=0),1000000,$K954)),CN$8,"")</f>
        <v/>
      </c>
      <c r="CO954" s="579" t="str">
        <f t="shared" si="4505"/>
        <v/>
      </c>
      <c r="CP954" s="579" t="str">
        <f t="shared" si="4505"/>
        <v/>
      </c>
      <c r="CQ954" s="579" t="str">
        <f t="shared" si="4505"/>
        <v/>
      </c>
      <c r="CR954" s="579" t="str">
        <f t="shared" si="4505"/>
        <v/>
      </c>
      <c r="CS954" s="579" t="str">
        <f t="shared" si="4505"/>
        <v/>
      </c>
      <c r="CT954" s="579" t="str">
        <f t="shared" si="4505"/>
        <v/>
      </c>
      <c r="CU954" s="579" t="str">
        <f t="shared" si="4505"/>
        <v/>
      </c>
      <c r="CV954" s="579" t="str">
        <f t="shared" si="4505"/>
        <v/>
      </c>
      <c r="CW954" s="579" t="str">
        <f t="shared" si="4505"/>
        <v/>
      </c>
      <c r="CX954" s="579" t="str">
        <f t="shared" si="4505"/>
        <v/>
      </c>
      <c r="CY954" s="579" t="str">
        <f t="shared" si="4505"/>
        <v/>
      </c>
      <c r="CZ954" s="579" t="str">
        <f t="shared" si="4505"/>
        <v/>
      </c>
      <c r="DA954" s="579" t="str">
        <f t="shared" si="4505"/>
        <v/>
      </c>
      <c r="DB954" s="579" t="str">
        <f t="shared" si="4505"/>
        <v/>
      </c>
      <c r="DC954" s="579" t="str">
        <f t="shared" si="4505"/>
        <v/>
      </c>
      <c r="DD954" s="579" t="str">
        <f t="shared" si="4505"/>
        <v/>
      </c>
      <c r="DE954" s="579" t="str">
        <f t="shared" si="4505"/>
        <v/>
      </c>
      <c r="DF954" s="579" t="str">
        <f t="shared" si="4505"/>
        <v/>
      </c>
      <c r="DG954" s="579" t="str">
        <f t="shared" si="4505"/>
        <v/>
      </c>
      <c r="DH954" s="579" t="str">
        <f t="shared" ref="DH954:FS954" si="4506">IF(AND(DH$8&gt;=$K952,DH$8&lt;=IF(OR($K954="",$K954=0),1000000,$K954)),DH$8,"")</f>
        <v/>
      </c>
      <c r="DI954" s="579" t="str">
        <f t="shared" si="4506"/>
        <v/>
      </c>
      <c r="DJ954" s="579" t="str">
        <f t="shared" si="4506"/>
        <v/>
      </c>
      <c r="DK954" s="579" t="str">
        <f t="shared" si="4506"/>
        <v/>
      </c>
      <c r="DL954" s="579" t="str">
        <f t="shared" si="4506"/>
        <v/>
      </c>
      <c r="DM954" s="579" t="str">
        <f t="shared" si="4506"/>
        <v/>
      </c>
      <c r="DN954" s="579" t="str">
        <f t="shared" si="4506"/>
        <v/>
      </c>
      <c r="DO954" s="579" t="str">
        <f t="shared" si="4506"/>
        <v/>
      </c>
      <c r="DP954" s="579" t="str">
        <f t="shared" si="4506"/>
        <v/>
      </c>
      <c r="DQ954" s="579" t="str">
        <f t="shared" si="4506"/>
        <v/>
      </c>
      <c r="DR954" s="579" t="str">
        <f t="shared" si="4506"/>
        <v/>
      </c>
      <c r="DS954" s="579" t="str">
        <f t="shared" si="4506"/>
        <v/>
      </c>
      <c r="DT954" s="579" t="str">
        <f t="shared" si="4506"/>
        <v/>
      </c>
      <c r="DU954" s="579" t="str">
        <f t="shared" si="4506"/>
        <v/>
      </c>
      <c r="DV954" s="579" t="str">
        <f t="shared" si="4506"/>
        <v/>
      </c>
      <c r="DW954" s="579" t="str">
        <f t="shared" si="4506"/>
        <v/>
      </c>
      <c r="DX954" s="579" t="str">
        <f t="shared" si="4506"/>
        <v/>
      </c>
      <c r="DY954" s="579" t="str">
        <f t="shared" si="4506"/>
        <v/>
      </c>
      <c r="DZ954" s="579" t="str">
        <f t="shared" si="4506"/>
        <v/>
      </c>
      <c r="EA954" s="579" t="str">
        <f t="shared" si="4506"/>
        <v/>
      </c>
      <c r="EB954" s="579" t="str">
        <f t="shared" si="4506"/>
        <v/>
      </c>
      <c r="EC954" s="579" t="str">
        <f t="shared" si="4506"/>
        <v/>
      </c>
      <c r="ED954" s="579" t="str">
        <f t="shared" si="4506"/>
        <v/>
      </c>
      <c r="EE954" s="579" t="str">
        <f t="shared" si="4506"/>
        <v/>
      </c>
      <c r="EF954" s="579" t="str">
        <f t="shared" si="4506"/>
        <v/>
      </c>
      <c r="EG954" s="579" t="str">
        <f t="shared" si="4506"/>
        <v/>
      </c>
      <c r="EH954" s="579" t="str">
        <f t="shared" si="4506"/>
        <v/>
      </c>
      <c r="EI954" s="579" t="str">
        <f t="shared" si="4506"/>
        <v/>
      </c>
      <c r="EJ954" s="579" t="str">
        <f t="shared" si="4506"/>
        <v/>
      </c>
      <c r="EK954" s="579" t="str">
        <f t="shared" si="4506"/>
        <v/>
      </c>
      <c r="EL954" s="579" t="str">
        <f t="shared" si="4506"/>
        <v/>
      </c>
      <c r="EM954" s="579" t="str">
        <f t="shared" si="4506"/>
        <v/>
      </c>
      <c r="EN954" s="579" t="str">
        <f t="shared" si="4506"/>
        <v/>
      </c>
      <c r="EO954" s="579" t="str">
        <f t="shared" si="4506"/>
        <v/>
      </c>
      <c r="EP954" s="579" t="str">
        <f t="shared" si="4506"/>
        <v/>
      </c>
      <c r="EQ954" s="579" t="str">
        <f t="shared" si="4506"/>
        <v/>
      </c>
      <c r="ER954" s="579" t="str">
        <f t="shared" si="4506"/>
        <v/>
      </c>
      <c r="ES954" s="579" t="str">
        <f t="shared" si="4506"/>
        <v/>
      </c>
      <c r="ET954" s="579" t="str">
        <f t="shared" si="4506"/>
        <v/>
      </c>
      <c r="EU954" s="579" t="str">
        <f t="shared" si="4506"/>
        <v/>
      </c>
      <c r="EV954" s="579" t="str">
        <f t="shared" si="4506"/>
        <v/>
      </c>
      <c r="EW954" s="579" t="str">
        <f t="shared" si="4506"/>
        <v/>
      </c>
      <c r="EX954" s="579" t="str">
        <f t="shared" si="4506"/>
        <v/>
      </c>
      <c r="EY954" s="579" t="str">
        <f t="shared" si="4506"/>
        <v/>
      </c>
      <c r="EZ954" s="579" t="str">
        <f t="shared" si="4506"/>
        <v/>
      </c>
      <c r="FA954" s="579" t="str">
        <f t="shared" si="4506"/>
        <v/>
      </c>
      <c r="FB954" s="579" t="str">
        <f t="shared" si="4506"/>
        <v/>
      </c>
      <c r="FC954" s="579" t="str">
        <f t="shared" si="4506"/>
        <v/>
      </c>
      <c r="FD954" s="579" t="str">
        <f t="shared" si="4506"/>
        <v/>
      </c>
      <c r="FE954" s="579" t="str">
        <f t="shared" si="4506"/>
        <v/>
      </c>
      <c r="FF954" s="579" t="str">
        <f t="shared" si="4506"/>
        <v/>
      </c>
      <c r="FG954" s="579" t="str">
        <f t="shared" si="4506"/>
        <v/>
      </c>
      <c r="FH954" s="579" t="str">
        <f t="shared" si="4506"/>
        <v/>
      </c>
      <c r="FI954" s="579" t="str">
        <f t="shared" si="4506"/>
        <v/>
      </c>
      <c r="FJ954" s="579" t="str">
        <f t="shared" si="4506"/>
        <v/>
      </c>
      <c r="FK954" s="579" t="str">
        <f t="shared" si="4506"/>
        <v/>
      </c>
      <c r="FL954" s="579" t="str">
        <f t="shared" si="4506"/>
        <v/>
      </c>
      <c r="FM954" s="579" t="str">
        <f t="shared" si="4506"/>
        <v/>
      </c>
      <c r="FN954" s="579" t="str">
        <f t="shared" si="4506"/>
        <v/>
      </c>
      <c r="FO954" s="579" t="str">
        <f t="shared" si="4506"/>
        <v/>
      </c>
      <c r="FP954" s="579" t="str">
        <f t="shared" si="4506"/>
        <v/>
      </c>
      <c r="FQ954" s="579" t="str">
        <f t="shared" si="4506"/>
        <v/>
      </c>
      <c r="FR954" s="579" t="str">
        <f t="shared" si="4506"/>
        <v/>
      </c>
      <c r="FS954" s="579" t="str">
        <f t="shared" si="4506"/>
        <v/>
      </c>
      <c r="FT954" s="579" t="str">
        <f t="shared" ref="FT954:GZ954" si="4507">IF(AND(FT$8&gt;=$K952,FT$8&lt;=IF(OR($K954="",$K954=0),1000000,$K954)),FT$8,"")</f>
        <v/>
      </c>
      <c r="FU954" s="579" t="str">
        <f t="shared" si="4507"/>
        <v/>
      </c>
      <c r="FV954" s="579" t="str">
        <f t="shared" si="4507"/>
        <v/>
      </c>
      <c r="FW954" s="579" t="str">
        <f t="shared" si="4507"/>
        <v/>
      </c>
      <c r="FX954" s="579" t="str">
        <f t="shared" si="4507"/>
        <v/>
      </c>
      <c r="FY954" s="579" t="str">
        <f t="shared" si="4507"/>
        <v/>
      </c>
      <c r="FZ954" s="579" t="str">
        <f t="shared" si="4507"/>
        <v/>
      </c>
      <c r="GA954" s="579" t="str">
        <f t="shared" si="4507"/>
        <v/>
      </c>
      <c r="GB954" s="579" t="str">
        <f t="shared" si="4507"/>
        <v/>
      </c>
      <c r="GC954" s="579" t="str">
        <f t="shared" si="4507"/>
        <v/>
      </c>
      <c r="GD954" s="579" t="str">
        <f t="shared" si="4507"/>
        <v/>
      </c>
      <c r="GE954" s="579" t="str">
        <f t="shared" si="4507"/>
        <v/>
      </c>
      <c r="GF954" s="579" t="str">
        <f t="shared" si="4507"/>
        <v/>
      </c>
      <c r="GG954" s="579" t="str">
        <f t="shared" si="4507"/>
        <v/>
      </c>
      <c r="GH954" s="579" t="str">
        <f t="shared" si="4507"/>
        <v/>
      </c>
      <c r="GI954" s="579" t="str">
        <f t="shared" si="4507"/>
        <v/>
      </c>
      <c r="GJ954" s="579" t="str">
        <f t="shared" si="4507"/>
        <v/>
      </c>
      <c r="GK954" s="579" t="str">
        <f t="shared" si="4507"/>
        <v/>
      </c>
      <c r="GL954" s="579" t="str">
        <f t="shared" si="4507"/>
        <v/>
      </c>
      <c r="GM954" s="579" t="str">
        <f t="shared" si="4507"/>
        <v/>
      </c>
      <c r="GN954" s="579" t="str">
        <f t="shared" si="4507"/>
        <v/>
      </c>
      <c r="GO954" s="579" t="str">
        <f t="shared" si="4507"/>
        <v/>
      </c>
      <c r="GP954" s="579" t="str">
        <f t="shared" si="4507"/>
        <v/>
      </c>
      <c r="GQ954" s="579" t="str">
        <f t="shared" si="4507"/>
        <v/>
      </c>
      <c r="GR954" s="579" t="str">
        <f t="shared" si="4507"/>
        <v/>
      </c>
      <c r="GS954" s="579" t="str">
        <f t="shared" si="4507"/>
        <v/>
      </c>
      <c r="GT954" s="579" t="str">
        <f t="shared" si="4507"/>
        <v/>
      </c>
      <c r="GU954" s="579" t="str">
        <f t="shared" si="4507"/>
        <v/>
      </c>
      <c r="GV954" s="579" t="str">
        <f t="shared" si="4507"/>
        <v/>
      </c>
      <c r="GW954" s="579" t="str">
        <f t="shared" si="4507"/>
        <v/>
      </c>
      <c r="GX954" s="579" t="str">
        <f t="shared" si="4507"/>
        <v/>
      </c>
      <c r="GY954" s="579" t="str">
        <f t="shared" si="4507"/>
        <v/>
      </c>
      <c r="GZ954" s="579" t="str">
        <f t="shared" si="4507"/>
        <v/>
      </c>
      <c r="HA954" s="19"/>
      <c r="HB954" s="19"/>
    </row>
    <row r="955" spans="1:210" ht="4.2" customHeight="1">
      <c r="A955" s="1"/>
      <c r="B955" s="1"/>
      <c r="C955" s="1"/>
      <c r="D955" s="1"/>
      <c r="E955" s="263"/>
      <c r="F955" s="48"/>
      <c r="G955" s="231"/>
      <c r="H955" s="1"/>
      <c r="I955" s="1"/>
      <c r="J955" s="1"/>
      <c r="K955" s="1"/>
      <c r="L955" s="1"/>
      <c r="M955" s="5"/>
      <c r="N955" s="1"/>
      <c r="O955" s="1"/>
      <c r="P955" s="5"/>
      <c r="Q955" s="1"/>
      <c r="R955" s="1"/>
      <c r="S955" s="5"/>
      <c r="T955" s="7"/>
      <c r="U955" s="24"/>
      <c r="V955" s="1"/>
      <c r="W955" s="12"/>
      <c r="X955" s="10"/>
      <c r="Y955" s="46"/>
      <c r="Z955" s="93"/>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94"/>
      <c r="CD955" s="94"/>
      <c r="CE955" s="94"/>
      <c r="CF955" s="94"/>
      <c r="CG955" s="94"/>
      <c r="CH955" s="94"/>
      <c r="CI955" s="94"/>
      <c r="CJ955" s="94"/>
      <c r="CK955" s="94"/>
      <c r="CL955" s="94"/>
      <c r="CM955" s="94"/>
      <c r="CN955" s="94"/>
      <c r="CO955" s="94"/>
      <c r="CP955" s="94"/>
      <c r="CQ955" s="94"/>
      <c r="CR955" s="94"/>
      <c r="CS955" s="94"/>
      <c r="CT955" s="94"/>
      <c r="CU955" s="94"/>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94"/>
      <c r="ED955" s="94"/>
      <c r="EE955" s="94"/>
      <c r="EF955" s="94"/>
      <c r="EG955" s="94"/>
      <c r="EH955" s="94"/>
      <c r="EI955" s="94"/>
      <c r="EJ955" s="94"/>
      <c r="EK955" s="94"/>
      <c r="EL955" s="94"/>
      <c r="EM955" s="94"/>
      <c r="EN955" s="94"/>
      <c r="EO955" s="94"/>
      <c r="EP955" s="94"/>
      <c r="EQ955" s="94"/>
      <c r="ER955" s="94"/>
      <c r="ES955" s="94"/>
      <c r="ET955" s="94"/>
      <c r="EU955" s="94"/>
      <c r="EV955" s="94"/>
      <c r="EW955" s="94"/>
      <c r="EX955" s="94"/>
      <c r="EY955" s="94"/>
      <c r="EZ955" s="94"/>
      <c r="FA955" s="94"/>
      <c r="FB955" s="94"/>
      <c r="FC955" s="94"/>
      <c r="FD955" s="94"/>
      <c r="FE955" s="94"/>
      <c r="FF955" s="94"/>
      <c r="FG955" s="94"/>
      <c r="FH955" s="94"/>
      <c r="FI955" s="94"/>
      <c r="FJ955" s="94"/>
      <c r="FK955" s="94"/>
      <c r="FL955" s="94"/>
      <c r="FM955" s="94"/>
      <c r="FN955" s="94"/>
      <c r="FO955" s="94"/>
      <c r="FP955" s="94"/>
      <c r="FQ955" s="94"/>
      <c r="FR955" s="94"/>
      <c r="FS955" s="94"/>
      <c r="FT955" s="94"/>
      <c r="FU955" s="94"/>
      <c r="FV955" s="94"/>
      <c r="FW955" s="94"/>
      <c r="FX955" s="94"/>
      <c r="FY955" s="94"/>
      <c r="FZ955" s="94"/>
      <c r="GA955" s="94"/>
      <c r="GB955" s="94"/>
      <c r="GC955" s="94"/>
      <c r="GD955" s="94"/>
      <c r="GE955" s="94"/>
      <c r="GF955" s="94"/>
      <c r="GG955" s="94"/>
      <c r="GH955" s="94"/>
      <c r="GI955" s="94"/>
      <c r="GJ955" s="94"/>
      <c r="GK955" s="94"/>
      <c r="GL955" s="94"/>
      <c r="GM955" s="94"/>
      <c r="GN955" s="94"/>
      <c r="GO955" s="94"/>
      <c r="GP955" s="94"/>
      <c r="GQ955" s="94"/>
      <c r="GR955" s="94"/>
      <c r="GS955" s="94"/>
      <c r="GT955" s="94"/>
      <c r="GU955" s="94"/>
      <c r="GV955" s="94"/>
      <c r="GW955" s="94"/>
      <c r="GX955" s="94"/>
      <c r="GY955" s="94"/>
      <c r="GZ955" s="94"/>
      <c r="HA955" s="1"/>
      <c r="HB955" s="1"/>
    </row>
    <row r="956" spans="1:210" s="23" customFormat="1">
      <c r="A956" s="19"/>
      <c r="B956" s="244" t="s">
        <v>165</v>
      </c>
      <c r="C956" s="19"/>
      <c r="D956" s="19"/>
      <c r="E956" s="269"/>
      <c r="F956" s="52"/>
      <c r="G956" s="232"/>
      <c r="H956" s="19"/>
      <c r="I956" s="245" t="s">
        <v>162</v>
      </c>
      <c r="J956" s="19"/>
      <c r="K956" s="19"/>
      <c r="L956" s="19"/>
      <c r="M956" s="20"/>
      <c r="N956" s="196" t="s">
        <v>171</v>
      </c>
      <c r="O956" s="19"/>
      <c r="P956" s="20"/>
      <c r="Q956" s="19" t="s">
        <v>72</v>
      </c>
      <c r="R956" s="19"/>
      <c r="S956" s="20" t="s">
        <v>6</v>
      </c>
      <c r="T956" s="205"/>
      <c r="U956" s="26" t="s">
        <v>7</v>
      </c>
      <c r="V956" s="19"/>
      <c r="W956" s="21"/>
      <c r="X956" s="22"/>
      <c r="Y956" s="47"/>
      <c r="Z956" s="96"/>
      <c r="AA956" s="97"/>
      <c r="AB956" s="97"/>
      <c r="AC956" s="97"/>
      <c r="AD956" s="97"/>
      <c r="AE956" s="97"/>
      <c r="AF956" s="97"/>
      <c r="AG956" s="97"/>
      <c r="AH956" s="97"/>
      <c r="AI956" s="97"/>
      <c r="AJ956" s="97"/>
      <c r="AK956" s="97"/>
      <c r="AL956" s="97"/>
      <c r="AM956" s="97"/>
      <c r="AN956" s="97"/>
      <c r="AO956" s="97"/>
      <c r="AP956" s="97"/>
      <c r="AQ956" s="97"/>
      <c r="AR956" s="97"/>
      <c r="AS956" s="97"/>
      <c r="AT956" s="97"/>
      <c r="AU956" s="97"/>
      <c r="AV956" s="97"/>
      <c r="AW956" s="97"/>
      <c r="AX956" s="97"/>
      <c r="AY956" s="97"/>
      <c r="AZ956" s="97"/>
      <c r="BA956" s="97"/>
      <c r="BB956" s="97"/>
      <c r="BC956" s="97"/>
      <c r="BD956" s="97"/>
      <c r="BE956" s="97"/>
      <c r="BF956" s="97"/>
      <c r="BG956" s="97"/>
      <c r="BH956" s="97"/>
      <c r="BI956" s="97"/>
      <c r="BJ956" s="97"/>
      <c r="BK956" s="97"/>
      <c r="BL956" s="97"/>
      <c r="BM956" s="97"/>
      <c r="BN956" s="97"/>
      <c r="BO956" s="97"/>
      <c r="BP956" s="97"/>
      <c r="BQ956" s="97"/>
      <c r="BR956" s="97"/>
      <c r="BS956" s="97"/>
      <c r="BT956" s="97"/>
      <c r="BU956" s="97"/>
      <c r="BV956" s="97"/>
      <c r="BW956" s="97"/>
      <c r="BX956" s="97"/>
      <c r="BY956" s="97"/>
      <c r="BZ956" s="97"/>
      <c r="CA956" s="97"/>
      <c r="CB956" s="97"/>
      <c r="CC956" s="97"/>
      <c r="CD956" s="97"/>
      <c r="CE956" s="97"/>
      <c r="CF956" s="97"/>
      <c r="CG956" s="97"/>
      <c r="CH956" s="97"/>
      <c r="CI956" s="97"/>
      <c r="CJ956" s="97"/>
      <c r="CK956" s="97"/>
      <c r="CL956" s="97"/>
      <c r="CM956" s="97"/>
      <c r="CN956" s="97"/>
      <c r="CO956" s="97"/>
      <c r="CP956" s="97"/>
      <c r="CQ956" s="97"/>
      <c r="CR956" s="97"/>
      <c r="CS956" s="97"/>
      <c r="CT956" s="97"/>
      <c r="CU956" s="97"/>
      <c r="CV956" s="97"/>
      <c r="CW956" s="97"/>
      <c r="CX956" s="97"/>
      <c r="CY956" s="97"/>
      <c r="CZ956" s="97"/>
      <c r="DA956" s="97"/>
      <c r="DB956" s="97"/>
      <c r="DC956" s="97"/>
      <c r="DD956" s="97"/>
      <c r="DE956" s="97"/>
      <c r="DF956" s="97"/>
      <c r="DG956" s="97"/>
      <c r="DH956" s="97"/>
      <c r="DI956" s="97"/>
      <c r="DJ956" s="97"/>
      <c r="DK956" s="97"/>
      <c r="DL956" s="97"/>
      <c r="DM956" s="97"/>
      <c r="DN956" s="97"/>
      <c r="DO956" s="97"/>
      <c r="DP956" s="97"/>
      <c r="DQ956" s="97"/>
      <c r="DR956" s="97"/>
      <c r="DS956" s="97"/>
      <c r="DT956" s="97"/>
      <c r="DU956" s="97"/>
      <c r="DV956" s="97"/>
      <c r="DW956" s="97"/>
      <c r="DX956" s="97"/>
      <c r="DY956" s="97"/>
      <c r="DZ956" s="97"/>
      <c r="EA956" s="97"/>
      <c r="EB956" s="97"/>
      <c r="EC956" s="97"/>
      <c r="ED956" s="97"/>
      <c r="EE956" s="97"/>
      <c r="EF956" s="97"/>
      <c r="EG956" s="97"/>
      <c r="EH956" s="97"/>
      <c r="EI956" s="97"/>
      <c r="EJ956" s="97"/>
      <c r="EK956" s="97"/>
      <c r="EL956" s="97"/>
      <c r="EM956" s="97"/>
      <c r="EN956" s="97"/>
      <c r="EO956" s="97"/>
      <c r="EP956" s="97"/>
      <c r="EQ956" s="97"/>
      <c r="ER956" s="97"/>
      <c r="ES956" s="97"/>
      <c r="ET956" s="97"/>
      <c r="EU956" s="97"/>
      <c r="EV956" s="97"/>
      <c r="EW956" s="97"/>
      <c r="EX956" s="97"/>
      <c r="EY956" s="97"/>
      <c r="EZ956" s="97"/>
      <c r="FA956" s="97"/>
      <c r="FB956" s="97"/>
      <c r="FC956" s="97"/>
      <c r="FD956" s="97"/>
      <c r="FE956" s="97"/>
      <c r="FF956" s="97"/>
      <c r="FG956" s="97"/>
      <c r="FH956" s="97"/>
      <c r="FI956" s="97"/>
      <c r="FJ956" s="97"/>
      <c r="FK956" s="97"/>
      <c r="FL956" s="97"/>
      <c r="FM956" s="97"/>
      <c r="FN956" s="97"/>
      <c r="FO956" s="97"/>
      <c r="FP956" s="97"/>
      <c r="FQ956" s="97"/>
      <c r="FR956" s="97"/>
      <c r="FS956" s="97"/>
      <c r="FT956" s="97"/>
      <c r="FU956" s="97"/>
      <c r="FV956" s="97"/>
      <c r="FW956" s="97"/>
      <c r="FX956" s="97"/>
      <c r="FY956" s="97"/>
      <c r="FZ956" s="97"/>
      <c r="GA956" s="97"/>
      <c r="GB956" s="97"/>
      <c r="GC956" s="97"/>
      <c r="GD956" s="97"/>
      <c r="GE956" s="97"/>
      <c r="GF956" s="97"/>
      <c r="GG956" s="97"/>
      <c r="GH956" s="97"/>
      <c r="GI956" s="97"/>
      <c r="GJ956" s="97"/>
      <c r="GK956" s="97"/>
      <c r="GL956" s="97"/>
      <c r="GM956" s="97"/>
      <c r="GN956" s="97"/>
      <c r="GO956" s="97"/>
      <c r="GP956" s="97"/>
      <c r="GQ956" s="97"/>
      <c r="GR956" s="97"/>
      <c r="GS956" s="97"/>
      <c r="GT956" s="97"/>
      <c r="GU956" s="97"/>
      <c r="GV956" s="97"/>
      <c r="GW956" s="97"/>
      <c r="GX956" s="97"/>
      <c r="GY956" s="97"/>
      <c r="GZ956" s="97"/>
      <c r="HA956" s="19"/>
      <c r="HB956" s="19"/>
    </row>
    <row r="957" spans="1:210" ht="4.2" customHeight="1">
      <c r="A957" s="1"/>
      <c r="B957" s="1"/>
      <c r="C957" s="1"/>
      <c r="D957" s="1"/>
      <c r="E957" s="263"/>
      <c r="F957" s="48"/>
      <c r="G957" s="231"/>
      <c r="H957" s="1"/>
      <c r="I957" s="1"/>
      <c r="J957" s="1"/>
      <c r="K957" s="1"/>
      <c r="L957" s="1"/>
      <c r="M957" s="5"/>
      <c r="N957" s="1"/>
      <c r="O957" s="1"/>
      <c r="P957" s="5"/>
      <c r="Q957" s="1"/>
      <c r="R957" s="1"/>
      <c r="S957" s="5"/>
      <c r="T957" s="7"/>
      <c r="U957" s="24"/>
      <c r="V957" s="1"/>
      <c r="W957" s="12"/>
      <c r="X957" s="10"/>
      <c r="Y957" s="46"/>
      <c r="Z957" s="93"/>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94"/>
      <c r="CD957" s="94"/>
      <c r="CE957" s="94"/>
      <c r="CF957" s="94"/>
      <c r="CG957" s="94"/>
      <c r="CH957" s="94"/>
      <c r="CI957" s="94"/>
      <c r="CJ957" s="94"/>
      <c r="CK957" s="94"/>
      <c r="CL957" s="94"/>
      <c r="CM957" s="94"/>
      <c r="CN957" s="94"/>
      <c r="CO957" s="94"/>
      <c r="CP957" s="94"/>
      <c r="CQ957" s="94"/>
      <c r="CR957" s="94"/>
      <c r="CS957" s="94"/>
      <c r="CT957" s="94"/>
      <c r="CU957" s="94"/>
      <c r="CV957" s="94"/>
      <c r="CW957" s="94"/>
      <c r="CX957" s="94"/>
      <c r="CY957" s="94"/>
      <c r="CZ957" s="94"/>
      <c r="DA957" s="94"/>
      <c r="DB957" s="94"/>
      <c r="DC957" s="94"/>
      <c r="DD957" s="94"/>
      <c r="DE957" s="94"/>
      <c r="DF957" s="94"/>
      <c r="DG957" s="94"/>
      <c r="DH957" s="94"/>
      <c r="DI957" s="94"/>
      <c r="DJ957" s="94"/>
      <c r="DK957" s="94"/>
      <c r="DL957" s="94"/>
      <c r="DM957" s="94"/>
      <c r="DN957" s="94"/>
      <c r="DO957" s="94"/>
      <c r="DP957" s="94"/>
      <c r="DQ957" s="94"/>
      <c r="DR957" s="94"/>
      <c r="DS957" s="94"/>
      <c r="DT957" s="94"/>
      <c r="DU957" s="94"/>
      <c r="DV957" s="94"/>
      <c r="DW957" s="94"/>
      <c r="DX957" s="94"/>
      <c r="DY957" s="94"/>
      <c r="DZ957" s="94"/>
      <c r="EA957" s="94"/>
      <c r="EB957" s="94"/>
      <c r="EC957" s="94"/>
      <c r="ED957" s="94"/>
      <c r="EE957" s="94"/>
      <c r="EF957" s="94"/>
      <c r="EG957" s="94"/>
      <c r="EH957" s="94"/>
      <c r="EI957" s="94"/>
      <c r="EJ957" s="94"/>
      <c r="EK957" s="94"/>
      <c r="EL957" s="94"/>
      <c r="EM957" s="94"/>
      <c r="EN957" s="94"/>
      <c r="EO957" s="94"/>
      <c r="EP957" s="94"/>
      <c r="EQ957" s="94"/>
      <c r="ER957" s="94"/>
      <c r="ES957" s="94"/>
      <c r="ET957" s="94"/>
      <c r="EU957" s="94"/>
      <c r="EV957" s="94"/>
      <c r="EW957" s="94"/>
      <c r="EX957" s="94"/>
      <c r="EY957" s="94"/>
      <c r="EZ957" s="94"/>
      <c r="FA957" s="94"/>
      <c r="FB957" s="94"/>
      <c r="FC957" s="94"/>
      <c r="FD957" s="94"/>
      <c r="FE957" s="94"/>
      <c r="FF957" s="94"/>
      <c r="FG957" s="94"/>
      <c r="FH957" s="94"/>
      <c r="FI957" s="94"/>
      <c r="FJ957" s="94"/>
      <c r="FK957" s="94"/>
      <c r="FL957" s="94"/>
      <c r="FM957" s="94"/>
      <c r="FN957" s="94"/>
      <c r="FO957" s="94"/>
      <c r="FP957" s="94"/>
      <c r="FQ957" s="94"/>
      <c r="FR957" s="94"/>
      <c r="FS957" s="94"/>
      <c r="FT957" s="94"/>
      <c r="FU957" s="94"/>
      <c r="FV957" s="94"/>
      <c r="FW957" s="94"/>
      <c r="FX957" s="94"/>
      <c r="FY957" s="94"/>
      <c r="FZ957" s="94"/>
      <c r="GA957" s="94"/>
      <c r="GB957" s="94"/>
      <c r="GC957" s="94"/>
      <c r="GD957" s="94"/>
      <c r="GE957" s="94"/>
      <c r="GF957" s="94"/>
      <c r="GG957" s="94"/>
      <c r="GH957" s="94"/>
      <c r="GI957" s="94"/>
      <c r="GJ957" s="94"/>
      <c r="GK957" s="94"/>
      <c r="GL957" s="94"/>
      <c r="GM957" s="94"/>
      <c r="GN957" s="94"/>
      <c r="GO957" s="94"/>
      <c r="GP957" s="94"/>
      <c r="GQ957" s="94"/>
      <c r="GR957" s="94"/>
      <c r="GS957" s="94"/>
      <c r="GT957" s="94"/>
      <c r="GU957" s="94"/>
      <c r="GV957" s="94"/>
      <c r="GW957" s="94"/>
      <c r="GX957" s="94"/>
      <c r="GY957" s="94"/>
      <c r="GZ957" s="94"/>
      <c r="HA957" s="1"/>
      <c r="HB957" s="1"/>
    </row>
    <row r="958" spans="1:210" s="4" customFormat="1">
      <c r="A958" s="3"/>
      <c r="B958" s="259" t="s">
        <v>159</v>
      </c>
      <c r="C958" s="3"/>
      <c r="D958" s="3"/>
      <c r="E958" s="9"/>
      <c r="F958" s="51"/>
      <c r="G958" s="232"/>
      <c r="H958" s="13" t="str">
        <f>B958&amp;N950</f>
        <v>Учет - Регулярные технические и ремонтные работы</v>
      </c>
      <c r="I958" s="13"/>
      <c r="J958" s="3"/>
      <c r="K958" s="3"/>
      <c r="L958" s="3"/>
      <c r="M958" s="5"/>
      <c r="N958" s="36" t="str">
        <f>Главная!$Y$8</f>
        <v>итого</v>
      </c>
      <c r="O958" s="36"/>
      <c r="P958" s="5"/>
      <c r="Q958" s="36" t="s">
        <v>26</v>
      </c>
      <c r="R958" s="36"/>
      <c r="S958" s="20" t="s">
        <v>6</v>
      </c>
      <c r="T958" s="308"/>
      <c r="U958" s="24" t="s">
        <v>7</v>
      </c>
      <c r="V958" s="36"/>
      <c r="W958" s="38">
        <f>SUM($Y958:$HA958)</f>
        <v>0</v>
      </c>
      <c r="X958" s="38"/>
      <c r="Y958" s="46"/>
      <c r="Z958" s="99"/>
      <c r="AA958" s="100">
        <f>IF(AA954="",0,IF(AA952=1,$T950,IF($T952=справочники!$E$9,$T950+$T954*INT((AA952-1)/IF(OR($T956=0,$T956=""),1,$T956)),IF($T952=справочники!$E$10,$T950*POWER($T954,INT((AA952-1)/IF(OR($T956=0,$T956=""),1,$T956))),IF($T952=справочники!$E$11,POWER($T950,1+$T954*INT((AA952-1)/IF(OR($T956=0,$T956=""),1,$T956))),0)))))</f>
        <v>0</v>
      </c>
      <c r="AB958" s="100">
        <f>IF(AB954="",0,IF(AB952=1,$T950,IF($T952=справочники!$E$9,$T950+$T954*INT((AB952-1)/IF(OR($T956=0,$T956=""),1,$T956)),IF($T952=справочники!$E$10,$T950*POWER($T954,INT((AB952-1)/IF(OR($T956=0,$T956=""),1,$T956))),IF($T952=справочники!$E$11,POWER($T950,1+$T954*INT((AB952-1)/IF(OR($T956=0,$T956=""),1,$T956))),0)))))</f>
        <v>0</v>
      </c>
      <c r="AC958" s="100">
        <f>IF(AC954="",0,IF(AC952=1,$T950,IF($T952=справочники!$E$9,$T950+$T954*INT((AC952-1)/IF(OR($T956=0,$T956=""),1,$T956)),IF($T952=справочники!$E$10,$T950*POWER($T954,INT((AC952-1)/IF(OR($T956=0,$T956=""),1,$T956))),IF($T952=справочники!$E$11,POWER($T950,1+$T954*INT((AC952-1)/IF(OR($T956=0,$T956=""),1,$T956))),0)))))</f>
        <v>0</v>
      </c>
      <c r="AD958" s="100">
        <f>IF(AD954="",0,IF(AD952=1,$T950,IF($T952=справочники!$E$9,$T950+$T954*INT((AD952-1)/IF(OR($T956=0,$T956=""),1,$T956)),IF($T952=справочники!$E$10,$T950*POWER($T954,INT((AD952-1)/IF(OR($T956=0,$T956=""),1,$T956))),IF($T952=справочники!$E$11,POWER($T950,1+$T954*INT((AD952-1)/IF(OR($T956=0,$T956=""),1,$T956))),0)))))</f>
        <v>0</v>
      </c>
      <c r="AE958" s="100">
        <f>IF(AE954="",0,IF(AE952=1,$T950,IF($T952=справочники!$E$9,$T950+$T954*INT((AE952-1)/IF(OR($T956=0,$T956=""),1,$T956)),IF($T952=справочники!$E$10,$T950*POWER($T954,INT((AE952-1)/IF(OR($T956=0,$T956=""),1,$T956))),IF($T952=справочники!$E$11,POWER($T950,1+$T954*INT((AE952-1)/IF(OR($T956=0,$T956=""),1,$T956))),0)))))</f>
        <v>0</v>
      </c>
      <c r="AF958" s="100">
        <f>IF(AF954="",0,IF(AF952=1,$T950,IF($T952=справочники!$E$9,$T950+$T954*INT((AF952-1)/IF(OR($T956=0,$T956=""),1,$T956)),IF($T952=справочники!$E$10,$T950*POWER($T954,INT((AF952-1)/IF(OR($T956=0,$T956=""),1,$T956))),IF($T952=справочники!$E$11,POWER($T950,1+$T954*INT((AF952-1)/IF(OR($T956=0,$T956=""),1,$T956))),0)))))</f>
        <v>0</v>
      </c>
      <c r="AG958" s="100">
        <f>IF(AG954="",0,IF(AG952=1,$T950,IF($T952=справочники!$E$9,$T950+$T954*INT((AG952-1)/IF(OR($T956=0,$T956=""),1,$T956)),IF($T952=справочники!$E$10,$T950*POWER($T954,INT((AG952-1)/IF(OR($T956=0,$T956=""),1,$T956))),IF($T952=справочники!$E$11,POWER($T950,1+$T954*INT((AG952-1)/IF(OR($T956=0,$T956=""),1,$T956))),0)))))</f>
        <v>0</v>
      </c>
      <c r="AH958" s="100">
        <f>IF(AH954="",0,IF(AH952=1,$T950,IF($T952=справочники!$E$9,$T950+$T954*INT((AH952-1)/IF(OR($T956=0,$T956=""),1,$T956)),IF($T952=справочники!$E$10,$T950*POWER($T954,INT((AH952-1)/IF(OR($T956=0,$T956=""),1,$T956))),IF($T952=справочники!$E$11,POWER($T950,1+$T954*INT((AH952-1)/IF(OR($T956=0,$T956=""),1,$T956))),0)))))</f>
        <v>0</v>
      </c>
      <c r="AI958" s="100">
        <f>IF(AI954="",0,IF(AI952=1,$T950,IF($T952=справочники!$E$9,$T950+$T954*INT((AI952-1)/IF(OR($T956=0,$T956=""),1,$T956)),IF($T952=справочники!$E$10,$T950*POWER($T954,INT((AI952-1)/IF(OR($T956=0,$T956=""),1,$T956))),IF($T952=справочники!$E$11,POWER($T950,1+$T954*INT((AI952-1)/IF(OR($T956=0,$T956=""),1,$T956))),0)))))</f>
        <v>0</v>
      </c>
      <c r="AJ958" s="100">
        <f>IF(AJ954="",0,IF(AJ952=1,$T950,IF($T952=справочники!$E$9,$T950+$T954*INT((AJ952-1)/IF(OR($T956=0,$T956=""),1,$T956)),IF($T952=справочники!$E$10,$T950*POWER($T954,INT((AJ952-1)/IF(OR($T956=0,$T956=""),1,$T956))),IF($T952=справочники!$E$11,POWER($T950,1+$T954*INT((AJ952-1)/IF(OR($T956=0,$T956=""),1,$T956))),0)))))</f>
        <v>0</v>
      </c>
      <c r="AK958" s="100">
        <f>IF(AK954="",0,IF(AK952=1,$T950,IF($T952=справочники!$E$9,$T950+$T954*INT((AK952-1)/IF(OR($T956=0,$T956=""),1,$T956)),IF($T952=справочники!$E$10,$T950*POWER($T954,INT((AK952-1)/IF(OR($T956=0,$T956=""),1,$T956))),IF($T952=справочники!$E$11,POWER($T950,1+$T954*INT((AK952-1)/IF(OR($T956=0,$T956=""),1,$T956))),0)))))</f>
        <v>0</v>
      </c>
      <c r="AL958" s="100">
        <f>IF(AL954="",0,IF(AL952=1,$T950,IF($T952=справочники!$E$9,$T950+$T954*INT((AL952-1)/IF(OR($T956=0,$T956=""),1,$T956)),IF($T952=справочники!$E$10,$T950*POWER($T954,INT((AL952-1)/IF(OR($T956=0,$T956=""),1,$T956))),IF($T952=справочники!$E$11,POWER($T950,1+$T954*INT((AL952-1)/IF(OR($T956=0,$T956=""),1,$T956))),0)))))</f>
        <v>0</v>
      </c>
      <c r="AM958" s="100">
        <f>IF(AM954="",0,IF(AM952=1,$T950,IF($T952=справочники!$E$9,$T950+$T954*INT((AM952-1)/IF(OR($T956=0,$T956=""),1,$T956)),IF($T952=справочники!$E$10,$T950*POWER($T954,INT((AM952-1)/IF(OR($T956=0,$T956=""),1,$T956))),IF($T952=справочники!$E$11,POWER($T950,1+$T954*INT((AM952-1)/IF(OR($T956=0,$T956=""),1,$T956))),0)))))</f>
        <v>0</v>
      </c>
      <c r="AN958" s="100">
        <f>IF(AN954="",0,IF(AN952=1,$T950,IF($T952=справочники!$E$9,$T950+$T954*INT((AN952-1)/IF(OR($T956=0,$T956=""),1,$T956)),IF($T952=справочники!$E$10,$T950*POWER($T954,INT((AN952-1)/IF(OR($T956=0,$T956=""),1,$T956))),IF($T952=справочники!$E$11,POWER($T950,1+$T954*INT((AN952-1)/IF(OR($T956=0,$T956=""),1,$T956))),0)))))</f>
        <v>0</v>
      </c>
      <c r="AO958" s="100">
        <f>IF(AO954="",0,IF(AO952=1,$T950,IF($T952=справочники!$E$9,$T950+$T954*INT((AO952-1)/IF(OR($T956=0,$T956=""),1,$T956)),IF($T952=справочники!$E$10,$T950*POWER($T954,INT((AO952-1)/IF(OR($T956=0,$T956=""),1,$T956))),IF($T952=справочники!$E$11,POWER($T950,1+$T954*INT((AO952-1)/IF(OR($T956=0,$T956=""),1,$T956))),0)))))</f>
        <v>0</v>
      </c>
      <c r="AP958" s="100">
        <f>IF(AP954="",0,IF(AP952=1,$T950,IF($T952=справочники!$E$9,$T950+$T954*INT((AP952-1)/IF(OR($T956=0,$T956=""),1,$T956)),IF($T952=справочники!$E$10,$T950*POWER($T954,INT((AP952-1)/IF(OR($T956=0,$T956=""),1,$T956))),IF($T952=справочники!$E$11,POWER($T950,1+$T954*INT((AP952-1)/IF(OR($T956=0,$T956=""),1,$T956))),0)))))</f>
        <v>0</v>
      </c>
      <c r="AQ958" s="100">
        <f>IF(AQ954="",0,IF(AQ952=1,$T950,IF($T952=справочники!$E$9,$T950+$T954*INT((AQ952-1)/IF(OR($T956=0,$T956=""),1,$T956)),IF($T952=справочники!$E$10,$T950*POWER($T954,INT((AQ952-1)/IF(OR($T956=0,$T956=""),1,$T956))),IF($T952=справочники!$E$11,POWER($T950,1+$T954*INT((AQ952-1)/IF(OR($T956=0,$T956=""),1,$T956))),0)))))</f>
        <v>0</v>
      </c>
      <c r="AR958" s="100">
        <f>IF(AR954="",0,IF(AR952=1,$T950,IF($T952=справочники!$E$9,$T950+$T954*INT((AR952-1)/IF(OR($T956=0,$T956=""),1,$T956)),IF($T952=справочники!$E$10,$T950*POWER($T954,INT((AR952-1)/IF(OR($T956=0,$T956=""),1,$T956))),IF($T952=справочники!$E$11,POWER($T950,1+$T954*INT((AR952-1)/IF(OR($T956=0,$T956=""),1,$T956))),0)))))</f>
        <v>0</v>
      </c>
      <c r="AS958" s="100">
        <f>IF(AS954="",0,IF(AS952=1,$T950,IF($T952=справочники!$E$9,$T950+$T954*INT((AS952-1)/IF(OR($T956=0,$T956=""),1,$T956)),IF($T952=справочники!$E$10,$T950*POWER($T954,INT((AS952-1)/IF(OR($T956=0,$T956=""),1,$T956))),IF($T952=справочники!$E$11,POWER($T950,1+$T954*INT((AS952-1)/IF(OR($T956=0,$T956=""),1,$T956))),0)))))</f>
        <v>0</v>
      </c>
      <c r="AT958" s="100">
        <f>IF(AT954="",0,IF(AT952=1,$T950,IF($T952=справочники!$E$9,$T950+$T954*INT((AT952-1)/IF(OR($T956=0,$T956=""),1,$T956)),IF($T952=справочники!$E$10,$T950*POWER($T954,INT((AT952-1)/IF(OR($T956=0,$T956=""),1,$T956))),IF($T952=справочники!$E$11,POWER($T950,1+$T954*INT((AT952-1)/IF(OR($T956=0,$T956=""),1,$T956))),0)))))</f>
        <v>0</v>
      </c>
      <c r="AU958" s="100">
        <f>IF(AU954="",0,IF(AU952=1,$T950,IF($T952=справочники!$E$9,$T950+$T954*INT((AU952-1)/IF(OR($T956=0,$T956=""),1,$T956)),IF($T952=справочники!$E$10,$T950*POWER($T954,INT((AU952-1)/IF(OR($T956=0,$T956=""),1,$T956))),IF($T952=справочники!$E$11,POWER($T950,1+$T954*INT((AU952-1)/IF(OR($T956=0,$T956=""),1,$T956))),0)))))</f>
        <v>0</v>
      </c>
      <c r="AV958" s="100">
        <f>IF(AV954="",0,IF(AV952=1,$T950,IF($T952=справочники!$E$9,$T950+$T954*INT((AV952-1)/IF(OR($T956=0,$T956=""),1,$T956)),IF($T952=справочники!$E$10,$T950*POWER($T954,INT((AV952-1)/IF(OR($T956=0,$T956=""),1,$T956))),IF($T952=справочники!$E$11,POWER($T950,1+$T954*INT((AV952-1)/IF(OR($T956=0,$T956=""),1,$T956))),0)))))</f>
        <v>0</v>
      </c>
      <c r="AW958" s="100">
        <f>IF(AW954="",0,IF(AW952=1,$T950,IF($T952=справочники!$E$9,$T950+$T954*INT((AW952-1)/IF(OR($T956=0,$T956=""),1,$T956)),IF($T952=справочники!$E$10,$T950*POWER($T954,INT((AW952-1)/IF(OR($T956=0,$T956=""),1,$T956))),IF($T952=справочники!$E$11,POWER($T950,1+$T954*INT((AW952-1)/IF(OR($T956=0,$T956=""),1,$T956))),0)))))</f>
        <v>0</v>
      </c>
      <c r="AX958" s="100">
        <f>IF(AX954="",0,IF(AX952=1,$T950,IF($T952=справочники!$E$9,$T950+$T954*INT((AX952-1)/IF(OR($T956=0,$T956=""),1,$T956)),IF($T952=справочники!$E$10,$T950*POWER($T954,INT((AX952-1)/IF(OR($T956=0,$T956=""),1,$T956))),IF($T952=справочники!$E$11,POWER($T950,1+$T954*INT((AX952-1)/IF(OR($T956=0,$T956=""),1,$T956))),0)))))</f>
        <v>0</v>
      </c>
      <c r="AY958" s="100">
        <f>IF(AY954="",0,IF(AY952=1,$T950,IF($T952=справочники!$E$9,$T950+$T954*INT((AY952-1)/IF(OR($T956=0,$T956=""),1,$T956)),IF($T952=справочники!$E$10,$T950*POWER($T954,INT((AY952-1)/IF(OR($T956=0,$T956=""),1,$T956))),IF($T952=справочники!$E$11,POWER($T950,1+$T954*INT((AY952-1)/IF(OR($T956=0,$T956=""),1,$T956))),0)))))</f>
        <v>0</v>
      </c>
      <c r="AZ958" s="100">
        <f>IF(AZ954="",0,IF(AZ952=1,$T950,IF($T952=справочники!$E$9,$T950+$T954*INT((AZ952-1)/IF(OR($T956=0,$T956=""),1,$T956)),IF($T952=справочники!$E$10,$T950*POWER($T954,INT((AZ952-1)/IF(OR($T956=0,$T956=""),1,$T956))),IF($T952=справочники!$E$11,POWER($T950,1+$T954*INT((AZ952-1)/IF(OR($T956=0,$T956=""),1,$T956))),0)))))</f>
        <v>0</v>
      </c>
      <c r="BA958" s="100">
        <f>IF(BA954="",0,IF(BA952=1,$T950,IF($T952=справочники!$E$9,$T950+$T954*INT((BA952-1)/IF(OR($T956=0,$T956=""),1,$T956)),IF($T952=справочники!$E$10,$T950*POWER($T954,INT((BA952-1)/IF(OR($T956=0,$T956=""),1,$T956))),IF($T952=справочники!$E$11,POWER($T950,1+$T954*INT((BA952-1)/IF(OR($T956=0,$T956=""),1,$T956))),0)))))</f>
        <v>0</v>
      </c>
      <c r="BB958" s="100">
        <f>IF(BB954="",0,IF(BB952=1,$T950,IF($T952=справочники!$E$9,$T950+$T954*INT((BB952-1)/IF(OR($T956=0,$T956=""),1,$T956)),IF($T952=справочники!$E$10,$T950*POWER($T954,INT((BB952-1)/IF(OR($T956=0,$T956=""),1,$T956))),IF($T952=справочники!$E$11,POWER($T950,1+$T954*INT((BB952-1)/IF(OR($T956=0,$T956=""),1,$T956))),0)))))</f>
        <v>0</v>
      </c>
      <c r="BC958" s="100">
        <f>IF(BC954="",0,IF(BC952=1,$T950,IF($T952=справочники!$E$9,$T950+$T954*INT((BC952-1)/IF(OR($T956=0,$T956=""),1,$T956)),IF($T952=справочники!$E$10,$T950*POWER($T954,INT((BC952-1)/IF(OR($T956=0,$T956=""),1,$T956))),IF($T952=справочники!$E$11,POWER($T950,1+$T954*INT((BC952-1)/IF(OR($T956=0,$T956=""),1,$T956))),0)))))</f>
        <v>0</v>
      </c>
      <c r="BD958" s="100">
        <f>IF(BD954="",0,IF(BD952=1,$T950,IF($T952=справочники!$E$9,$T950+$T954*INT((BD952-1)/IF(OR($T956=0,$T956=""),1,$T956)),IF($T952=справочники!$E$10,$T950*POWER($T954,INT((BD952-1)/IF(OR($T956=0,$T956=""),1,$T956))),IF($T952=справочники!$E$11,POWER($T950,1+$T954*INT((BD952-1)/IF(OR($T956=0,$T956=""),1,$T956))),0)))))</f>
        <v>0</v>
      </c>
      <c r="BE958" s="100">
        <f>IF(BE954="",0,IF(BE952=1,$T950,IF($T952=справочники!$E$9,$T950+$T954*INT((BE952-1)/IF(OR($T956=0,$T956=""),1,$T956)),IF($T952=справочники!$E$10,$T950*POWER($T954,INT((BE952-1)/IF(OR($T956=0,$T956=""),1,$T956))),IF($T952=справочники!$E$11,POWER($T950,1+$T954*INT((BE952-1)/IF(OR($T956=0,$T956=""),1,$T956))),0)))))</f>
        <v>0</v>
      </c>
      <c r="BF958" s="100">
        <f>IF(BF954="",0,IF(BF952=1,$T950,IF($T952=справочники!$E$9,$T950+$T954*INT((BF952-1)/IF(OR($T956=0,$T956=""),1,$T956)),IF($T952=справочники!$E$10,$T950*POWER($T954,INT((BF952-1)/IF(OR($T956=0,$T956=""),1,$T956))),IF($T952=справочники!$E$11,POWER($T950,1+$T954*INT((BF952-1)/IF(OR($T956=0,$T956=""),1,$T956))),0)))))</f>
        <v>0</v>
      </c>
      <c r="BG958" s="100">
        <f>IF(BG954="",0,IF(BG952=1,$T950,IF($T952=справочники!$E$9,$T950+$T954*INT((BG952-1)/IF(OR($T956=0,$T956=""),1,$T956)),IF($T952=справочники!$E$10,$T950*POWER($T954,INT((BG952-1)/IF(OR($T956=0,$T956=""),1,$T956))),IF($T952=справочники!$E$11,POWER($T950,1+$T954*INT((BG952-1)/IF(OR($T956=0,$T956=""),1,$T956))),0)))))</f>
        <v>0</v>
      </c>
      <c r="BH958" s="100">
        <f>IF(BH954="",0,IF(BH952=1,$T950,IF($T952=справочники!$E$9,$T950+$T954*INT((BH952-1)/IF(OR($T956=0,$T956=""),1,$T956)),IF($T952=справочники!$E$10,$T950*POWER($T954,INT((BH952-1)/IF(OR($T956=0,$T956=""),1,$T956))),IF($T952=справочники!$E$11,POWER($T950,1+$T954*INT((BH952-1)/IF(OR($T956=0,$T956=""),1,$T956))),0)))))</f>
        <v>0</v>
      </c>
      <c r="BI958" s="100">
        <f>IF(BI954="",0,IF(BI952=1,$T950,IF($T952=справочники!$E$9,$T950+$T954*INT((BI952-1)/IF(OR($T956=0,$T956=""),1,$T956)),IF($T952=справочники!$E$10,$T950*POWER($T954,INT((BI952-1)/IF(OR($T956=0,$T956=""),1,$T956))),IF($T952=справочники!$E$11,POWER($T950,1+$T954*INT((BI952-1)/IF(OR($T956=0,$T956=""),1,$T956))),0)))))</f>
        <v>0</v>
      </c>
      <c r="BJ958" s="100">
        <f>IF(BJ954="",0,IF(BJ952=1,$T950,IF($T952=справочники!$E$9,$T950+$T954*INT((BJ952-1)/IF(OR($T956=0,$T956=""),1,$T956)),IF($T952=справочники!$E$10,$T950*POWER($T954,INT((BJ952-1)/IF(OR($T956=0,$T956=""),1,$T956))),IF($T952=справочники!$E$11,POWER($T950,1+$T954*INT((BJ952-1)/IF(OR($T956=0,$T956=""),1,$T956))),0)))))</f>
        <v>0</v>
      </c>
      <c r="BK958" s="100">
        <f>IF(BK954="",0,IF(BK952=1,$T950,IF($T952=справочники!$E$9,$T950+$T954*INT((BK952-1)/IF(OR($T956=0,$T956=""),1,$T956)),IF($T952=справочники!$E$10,$T950*POWER($T954,INT((BK952-1)/IF(OR($T956=0,$T956=""),1,$T956))),IF($T952=справочники!$E$11,POWER($T950,1+$T954*INT((BK952-1)/IF(OR($T956=0,$T956=""),1,$T956))),0)))))</f>
        <v>0</v>
      </c>
      <c r="BL958" s="100">
        <f>IF(BL954="",0,IF(BL952=1,$T950,IF($T952=справочники!$E$9,$T950+$T954*INT((BL952-1)/IF(OR($T956=0,$T956=""),1,$T956)),IF($T952=справочники!$E$10,$T950*POWER($T954,INT((BL952-1)/IF(OR($T956=0,$T956=""),1,$T956))),IF($T952=справочники!$E$11,POWER($T950,1+$T954*INT((BL952-1)/IF(OR($T956=0,$T956=""),1,$T956))),0)))))</f>
        <v>0</v>
      </c>
      <c r="BM958" s="100">
        <f>IF(BM954="",0,IF(BM952=1,$T950,IF($T952=справочники!$E$9,$T950+$T954*INT((BM952-1)/IF(OR($T956=0,$T956=""),1,$T956)),IF($T952=справочники!$E$10,$T950*POWER($T954,INT((BM952-1)/IF(OR($T956=0,$T956=""),1,$T956))),IF($T952=справочники!$E$11,POWER($T950,1+$T954*INT((BM952-1)/IF(OR($T956=0,$T956=""),1,$T956))),0)))))</f>
        <v>0</v>
      </c>
      <c r="BN958" s="100">
        <f>IF(BN954="",0,IF(BN952=1,$T950,IF($T952=справочники!$E$9,$T950+$T954*INT((BN952-1)/IF(OR($T956=0,$T956=""),1,$T956)),IF($T952=справочники!$E$10,$T950*POWER($T954,INT((BN952-1)/IF(OR($T956=0,$T956=""),1,$T956))),IF($T952=справочники!$E$11,POWER($T950,1+$T954*INT((BN952-1)/IF(OR($T956=0,$T956=""),1,$T956))),0)))))</f>
        <v>0</v>
      </c>
      <c r="BO958" s="100">
        <f>IF(BO954="",0,IF(BO952=1,$T950,IF($T952=справочники!$E$9,$T950+$T954*INT((BO952-1)/IF(OR($T956=0,$T956=""),1,$T956)),IF($T952=справочники!$E$10,$T950*POWER($T954,INT((BO952-1)/IF(OR($T956=0,$T956=""),1,$T956))),IF($T952=справочники!$E$11,POWER($T950,1+$T954*INT((BO952-1)/IF(OR($T956=0,$T956=""),1,$T956))),0)))))</f>
        <v>0</v>
      </c>
      <c r="BP958" s="100">
        <f>IF(BP954="",0,IF(BP952=1,$T950,IF($T952=справочники!$E$9,$T950+$T954*INT((BP952-1)/IF(OR($T956=0,$T956=""),1,$T956)),IF($T952=справочники!$E$10,$T950*POWER($T954,INT((BP952-1)/IF(OR($T956=0,$T956=""),1,$T956))),IF($T952=справочники!$E$11,POWER($T950,1+$T954*INT((BP952-1)/IF(OR($T956=0,$T956=""),1,$T956))),0)))))</f>
        <v>0</v>
      </c>
      <c r="BQ958" s="100">
        <f>IF(BQ954="",0,IF(BQ952=1,$T950,IF($T952=справочники!$E$9,$T950+$T954*INT((BQ952-1)/IF(OR($T956=0,$T956=""),1,$T956)),IF($T952=справочники!$E$10,$T950*POWER($T954,INT((BQ952-1)/IF(OR($T956=0,$T956=""),1,$T956))),IF($T952=справочники!$E$11,POWER($T950,1+$T954*INT((BQ952-1)/IF(OR($T956=0,$T956=""),1,$T956))),0)))))</f>
        <v>0</v>
      </c>
      <c r="BR958" s="100">
        <f>IF(BR954="",0,IF(BR952=1,$T950,IF($T952=справочники!$E$9,$T950+$T954*INT((BR952-1)/IF(OR($T956=0,$T956=""),1,$T956)),IF($T952=справочники!$E$10,$T950*POWER($T954,INT((BR952-1)/IF(OR($T956=0,$T956=""),1,$T956))),IF($T952=справочники!$E$11,POWER($T950,1+$T954*INT((BR952-1)/IF(OR($T956=0,$T956=""),1,$T956))),0)))))</f>
        <v>0</v>
      </c>
      <c r="BS958" s="100">
        <f>IF(BS954="",0,IF(BS952=1,$T950,IF($T952=справочники!$E$9,$T950+$T954*INT((BS952-1)/IF(OR($T956=0,$T956=""),1,$T956)),IF($T952=справочники!$E$10,$T950*POWER($T954,INT((BS952-1)/IF(OR($T956=0,$T956=""),1,$T956))),IF($T952=справочники!$E$11,POWER($T950,1+$T954*INT((BS952-1)/IF(OR($T956=0,$T956=""),1,$T956))),0)))))</f>
        <v>0</v>
      </c>
      <c r="BT958" s="100">
        <f>IF(BT954="",0,IF(BT952=1,$T950,IF($T952=справочники!$E$9,$T950+$T954*INT((BT952-1)/IF(OR($T956=0,$T956=""),1,$T956)),IF($T952=справочники!$E$10,$T950*POWER($T954,INT((BT952-1)/IF(OR($T956=0,$T956=""),1,$T956))),IF($T952=справочники!$E$11,POWER($T950,1+$T954*INT((BT952-1)/IF(OR($T956=0,$T956=""),1,$T956))),0)))))</f>
        <v>0</v>
      </c>
      <c r="BU958" s="100">
        <f>IF(BU954="",0,IF(BU952=1,$T950,IF($T952=справочники!$E$9,$T950+$T954*INT((BU952-1)/IF(OR($T956=0,$T956=""),1,$T956)),IF($T952=справочники!$E$10,$T950*POWER($T954,INT((BU952-1)/IF(OR($T956=0,$T956=""),1,$T956))),IF($T952=справочники!$E$11,POWER($T950,1+$T954*INT((BU952-1)/IF(OR($T956=0,$T956=""),1,$T956))),0)))))</f>
        <v>0</v>
      </c>
      <c r="BV958" s="100">
        <f>IF(BV954="",0,IF(BV952=1,$T950,IF($T952=справочники!$E$9,$T950+$T954*INT((BV952-1)/IF(OR($T956=0,$T956=""),1,$T956)),IF($T952=справочники!$E$10,$T950*POWER($T954,INT((BV952-1)/IF(OR($T956=0,$T956=""),1,$T956))),IF($T952=справочники!$E$11,POWER($T950,1+$T954*INT((BV952-1)/IF(OR($T956=0,$T956=""),1,$T956))),0)))))</f>
        <v>0</v>
      </c>
      <c r="BW958" s="100">
        <f>IF(BW954="",0,IF(BW952=1,$T950,IF($T952=справочники!$E$9,$T950+$T954*INT((BW952-1)/IF(OR($T956=0,$T956=""),1,$T956)),IF($T952=справочники!$E$10,$T950*POWER($T954,INT((BW952-1)/IF(OR($T956=0,$T956=""),1,$T956))),IF($T952=справочники!$E$11,POWER($T950,1+$T954*INT((BW952-1)/IF(OR($T956=0,$T956=""),1,$T956))),0)))))</f>
        <v>0</v>
      </c>
      <c r="BX958" s="100">
        <f>IF(BX954="",0,IF(BX952=1,$T950,IF($T952=справочники!$E$9,$T950+$T954*INT((BX952-1)/IF(OR($T956=0,$T956=""),1,$T956)),IF($T952=справочники!$E$10,$T950*POWER($T954,INT((BX952-1)/IF(OR($T956=0,$T956=""),1,$T956))),IF($T952=справочники!$E$11,POWER($T950,1+$T954*INT((BX952-1)/IF(OR($T956=0,$T956=""),1,$T956))),0)))))</f>
        <v>0</v>
      </c>
      <c r="BY958" s="100">
        <f>IF(BY954="",0,IF(BY952=1,$T950,IF($T952=справочники!$E$9,$T950+$T954*INT((BY952-1)/IF(OR($T956=0,$T956=""),1,$T956)),IF($T952=справочники!$E$10,$T950*POWER($T954,INT((BY952-1)/IF(OR($T956=0,$T956=""),1,$T956))),IF($T952=справочники!$E$11,POWER($T950,1+$T954*INT((BY952-1)/IF(OR($T956=0,$T956=""),1,$T956))),0)))))</f>
        <v>0</v>
      </c>
      <c r="BZ958" s="100">
        <f>IF(BZ954="",0,IF(BZ952=1,$T950,IF($T952=справочники!$E$9,$T950+$T954*INT((BZ952-1)/IF(OR($T956=0,$T956=""),1,$T956)),IF($T952=справочники!$E$10,$T950*POWER($T954,INT((BZ952-1)/IF(OR($T956=0,$T956=""),1,$T956))),IF($T952=справочники!$E$11,POWER($T950,1+$T954*INT((BZ952-1)/IF(OR($T956=0,$T956=""),1,$T956))),0)))))</f>
        <v>0</v>
      </c>
      <c r="CA958" s="100">
        <f>IF(CA954="",0,IF(CA952=1,$T950,IF($T952=справочники!$E$9,$T950+$T954*INT((CA952-1)/IF(OR($T956=0,$T956=""),1,$T956)),IF($T952=справочники!$E$10,$T950*POWER($T954,INT((CA952-1)/IF(OR($T956=0,$T956=""),1,$T956))),IF($T952=справочники!$E$11,POWER($T950,1+$T954*INT((CA952-1)/IF(OR($T956=0,$T956=""),1,$T956))),0)))))</f>
        <v>0</v>
      </c>
      <c r="CB958" s="100">
        <f>IF(CB954="",0,IF(CB952=1,$T950,IF($T952=справочники!$E$9,$T950+$T954*INT((CB952-1)/IF(OR($T956=0,$T956=""),1,$T956)),IF($T952=справочники!$E$10,$T950*POWER($T954,INT((CB952-1)/IF(OR($T956=0,$T956=""),1,$T956))),IF($T952=справочники!$E$11,POWER($T950,1+$T954*INT((CB952-1)/IF(OR($T956=0,$T956=""),1,$T956))),0)))))</f>
        <v>0</v>
      </c>
      <c r="CC958" s="100">
        <f>IF(CC954="",0,IF(CC952=1,$T950,IF($T952=справочники!$E$9,$T950+$T954*INT((CC952-1)/IF(OR($T956=0,$T956=""),1,$T956)),IF($T952=справочники!$E$10,$T950*POWER($T954,INT((CC952-1)/IF(OR($T956=0,$T956=""),1,$T956))),IF($T952=справочники!$E$11,POWER($T950,1+$T954*INT((CC952-1)/IF(OR($T956=0,$T956=""),1,$T956))),0)))))</f>
        <v>0</v>
      </c>
      <c r="CD958" s="100">
        <f>IF(CD954="",0,IF(CD952=1,$T950,IF($T952=справочники!$E$9,$T950+$T954*INT((CD952-1)/IF(OR($T956=0,$T956=""),1,$T956)),IF($T952=справочники!$E$10,$T950*POWER($T954,INT((CD952-1)/IF(OR($T956=0,$T956=""),1,$T956))),IF($T952=справочники!$E$11,POWER($T950,1+$T954*INT((CD952-1)/IF(OR($T956=0,$T956=""),1,$T956))),0)))))</f>
        <v>0</v>
      </c>
      <c r="CE958" s="100">
        <f>IF(CE954="",0,IF(CE952=1,$T950,IF($T952=справочники!$E$9,$T950+$T954*INT((CE952-1)/IF(OR($T956=0,$T956=""),1,$T956)),IF($T952=справочники!$E$10,$T950*POWER($T954,INT((CE952-1)/IF(OR($T956=0,$T956=""),1,$T956))),IF($T952=справочники!$E$11,POWER($T950,1+$T954*INT((CE952-1)/IF(OR($T956=0,$T956=""),1,$T956))),0)))))</f>
        <v>0</v>
      </c>
      <c r="CF958" s="100">
        <f>IF(CF954="",0,IF(CF952=1,$T950,IF($T952=справочники!$E$9,$T950+$T954*INT((CF952-1)/IF(OR($T956=0,$T956=""),1,$T956)),IF($T952=справочники!$E$10,$T950*POWER($T954,INT((CF952-1)/IF(OR($T956=0,$T956=""),1,$T956))),IF($T952=справочники!$E$11,POWER($T950,1+$T954*INT((CF952-1)/IF(OR($T956=0,$T956=""),1,$T956))),0)))))</f>
        <v>0</v>
      </c>
      <c r="CG958" s="100">
        <f>IF(CG954="",0,IF(CG952=1,$T950,IF($T952=справочники!$E$9,$T950+$T954*INT((CG952-1)/IF(OR($T956=0,$T956=""),1,$T956)),IF($T952=справочники!$E$10,$T950*POWER($T954,INT((CG952-1)/IF(OR($T956=0,$T956=""),1,$T956))),IF($T952=справочники!$E$11,POWER($T950,1+$T954*INT((CG952-1)/IF(OR($T956=0,$T956=""),1,$T956))),0)))))</f>
        <v>0</v>
      </c>
      <c r="CH958" s="100">
        <f>IF(CH954="",0,IF(CH952=1,$T950,IF($T952=справочники!$E$9,$T950+$T954*INT((CH952-1)/IF(OR($T956=0,$T956=""),1,$T956)),IF($T952=справочники!$E$10,$T950*POWER($T954,INT((CH952-1)/IF(OR($T956=0,$T956=""),1,$T956))),IF($T952=справочники!$E$11,POWER($T950,1+$T954*INT((CH952-1)/IF(OR($T956=0,$T956=""),1,$T956))),0)))))</f>
        <v>0</v>
      </c>
      <c r="CI958" s="100">
        <f>IF(CI954="",0,IF(CI952=1,$T950,IF($T952=справочники!$E$9,$T950+$T954*INT((CI952-1)/IF(OR($T956=0,$T956=""),1,$T956)),IF($T952=справочники!$E$10,$T950*POWER($T954,INT((CI952-1)/IF(OR($T956=0,$T956=""),1,$T956))),IF($T952=справочники!$E$11,POWER($T950,1+$T954*INT((CI952-1)/IF(OR($T956=0,$T956=""),1,$T956))),0)))))</f>
        <v>0</v>
      </c>
      <c r="CJ958" s="100">
        <f>IF(CJ954="",0,IF(CJ952=1,$T950,IF($T952=справочники!$E$9,$T950+$T954*INT((CJ952-1)/IF(OR($T956=0,$T956=""),1,$T956)),IF($T952=справочники!$E$10,$T950*POWER($T954,INT((CJ952-1)/IF(OR($T956=0,$T956=""),1,$T956))),IF($T952=справочники!$E$11,POWER($T950,1+$T954*INT((CJ952-1)/IF(OR($T956=0,$T956=""),1,$T956))),0)))))</f>
        <v>0</v>
      </c>
      <c r="CK958" s="100">
        <f>IF(CK954="",0,IF(CK952=1,$T950,IF($T952=справочники!$E$9,$T950+$T954*INT((CK952-1)/IF(OR($T956=0,$T956=""),1,$T956)),IF($T952=справочники!$E$10,$T950*POWER($T954,INT((CK952-1)/IF(OR($T956=0,$T956=""),1,$T956))),IF($T952=справочники!$E$11,POWER($T950,1+$T954*INT((CK952-1)/IF(OR($T956=0,$T956=""),1,$T956))),0)))))</f>
        <v>0</v>
      </c>
      <c r="CL958" s="100">
        <f>IF(CL954="",0,IF(CL952=1,$T950,IF($T952=справочники!$E$9,$T950+$T954*INT((CL952-1)/IF(OR($T956=0,$T956=""),1,$T956)),IF($T952=справочники!$E$10,$T950*POWER($T954,INT((CL952-1)/IF(OR($T956=0,$T956=""),1,$T956))),IF($T952=справочники!$E$11,POWER($T950,1+$T954*INT((CL952-1)/IF(OR($T956=0,$T956=""),1,$T956))),0)))))</f>
        <v>0</v>
      </c>
      <c r="CM958" s="100">
        <f>IF(CM954="",0,IF(CM952=1,$T950,IF($T952=справочники!$E$9,$T950+$T954*INT((CM952-1)/IF(OR($T956=0,$T956=""),1,$T956)),IF($T952=справочники!$E$10,$T950*POWER($T954,INT((CM952-1)/IF(OR($T956=0,$T956=""),1,$T956))),IF($T952=справочники!$E$11,POWER($T950,1+$T954*INT((CM952-1)/IF(OR($T956=0,$T956=""),1,$T956))),0)))))</f>
        <v>0</v>
      </c>
      <c r="CN958" s="100">
        <f>IF(CN954="",0,IF(CN952=1,$T950,IF($T952=справочники!$E$9,$T950+$T954*INT((CN952-1)/IF(OR($T956=0,$T956=""),1,$T956)),IF($T952=справочники!$E$10,$T950*POWER($T954,INT((CN952-1)/IF(OR($T956=0,$T956=""),1,$T956))),IF($T952=справочники!$E$11,POWER($T950,1+$T954*INT((CN952-1)/IF(OR($T956=0,$T956=""),1,$T956))),0)))))</f>
        <v>0</v>
      </c>
      <c r="CO958" s="100">
        <f>IF(CO954="",0,IF(CO952=1,$T950,IF($T952=справочники!$E$9,$T950+$T954*INT((CO952-1)/IF(OR($T956=0,$T956=""),1,$T956)),IF($T952=справочники!$E$10,$T950*POWER($T954,INT((CO952-1)/IF(OR($T956=0,$T956=""),1,$T956))),IF($T952=справочники!$E$11,POWER($T950,1+$T954*INT((CO952-1)/IF(OR($T956=0,$T956=""),1,$T956))),0)))))</f>
        <v>0</v>
      </c>
      <c r="CP958" s="100">
        <f>IF(CP954="",0,IF(CP952=1,$T950,IF($T952=справочники!$E$9,$T950+$T954*INT((CP952-1)/IF(OR($T956=0,$T956=""),1,$T956)),IF($T952=справочники!$E$10,$T950*POWER($T954,INT((CP952-1)/IF(OR($T956=0,$T956=""),1,$T956))),IF($T952=справочники!$E$11,POWER($T950,1+$T954*INT((CP952-1)/IF(OR($T956=0,$T956=""),1,$T956))),0)))))</f>
        <v>0</v>
      </c>
      <c r="CQ958" s="100">
        <f>IF(CQ954="",0,IF(CQ952=1,$T950,IF($T952=справочники!$E$9,$T950+$T954*INT((CQ952-1)/IF(OR($T956=0,$T956=""),1,$T956)),IF($T952=справочники!$E$10,$T950*POWER($T954,INT((CQ952-1)/IF(OR($T956=0,$T956=""),1,$T956))),IF($T952=справочники!$E$11,POWER($T950,1+$T954*INT((CQ952-1)/IF(OR($T956=0,$T956=""),1,$T956))),0)))))</f>
        <v>0</v>
      </c>
      <c r="CR958" s="100">
        <f>IF(CR954="",0,IF(CR952=1,$T950,IF($T952=справочники!$E$9,$T950+$T954*INT((CR952-1)/IF(OR($T956=0,$T956=""),1,$T956)),IF($T952=справочники!$E$10,$T950*POWER($T954,INT((CR952-1)/IF(OR($T956=0,$T956=""),1,$T956))),IF($T952=справочники!$E$11,POWER($T950,1+$T954*INT((CR952-1)/IF(OR($T956=0,$T956=""),1,$T956))),0)))))</f>
        <v>0</v>
      </c>
      <c r="CS958" s="100">
        <f>IF(CS954="",0,IF(CS952=1,$T950,IF($T952=справочники!$E$9,$T950+$T954*INT((CS952-1)/IF(OR($T956=0,$T956=""),1,$T956)),IF($T952=справочники!$E$10,$T950*POWER($T954,INT((CS952-1)/IF(OR($T956=0,$T956=""),1,$T956))),IF($T952=справочники!$E$11,POWER($T950,1+$T954*INT((CS952-1)/IF(OR($T956=0,$T956=""),1,$T956))),0)))))</f>
        <v>0</v>
      </c>
      <c r="CT958" s="100">
        <f>IF(CT954="",0,IF(CT952=1,$T950,IF($T952=справочники!$E$9,$T950+$T954*INT((CT952-1)/IF(OR($T956=0,$T956=""),1,$T956)),IF($T952=справочники!$E$10,$T950*POWER($T954,INT((CT952-1)/IF(OR($T956=0,$T956=""),1,$T956))),IF($T952=справочники!$E$11,POWER($T950,1+$T954*INT((CT952-1)/IF(OR($T956=0,$T956=""),1,$T956))),0)))))</f>
        <v>0</v>
      </c>
      <c r="CU958" s="100">
        <f>IF(CU954="",0,IF(CU952=1,$T950,IF($T952=справочники!$E$9,$T950+$T954*INT((CU952-1)/IF(OR($T956=0,$T956=""),1,$T956)),IF($T952=справочники!$E$10,$T950*POWER($T954,INT((CU952-1)/IF(OR($T956=0,$T956=""),1,$T956))),IF($T952=справочники!$E$11,POWER($T950,1+$T954*INT((CU952-1)/IF(OR($T956=0,$T956=""),1,$T956))),0)))))</f>
        <v>0</v>
      </c>
      <c r="CV958" s="100">
        <f>IF(CV954="",0,IF(CV952=1,$T950,IF($T952=справочники!$E$9,$T950+$T954*INT((CV952-1)/IF(OR($T956=0,$T956=""),1,$T956)),IF($T952=справочники!$E$10,$T950*POWER($T954,INT((CV952-1)/IF(OR($T956=0,$T956=""),1,$T956))),IF($T952=справочники!$E$11,POWER($T950,1+$T954*INT((CV952-1)/IF(OR($T956=0,$T956=""),1,$T956))),0)))))</f>
        <v>0</v>
      </c>
      <c r="CW958" s="100">
        <f>IF(CW954="",0,IF(CW952=1,$T950,IF($T952=справочники!$E$9,$T950+$T954*INT((CW952-1)/IF(OR($T956=0,$T956=""),1,$T956)),IF($T952=справочники!$E$10,$T950*POWER($T954,INT((CW952-1)/IF(OR($T956=0,$T956=""),1,$T956))),IF($T952=справочники!$E$11,POWER($T950,1+$T954*INT((CW952-1)/IF(OR($T956=0,$T956=""),1,$T956))),0)))))</f>
        <v>0</v>
      </c>
      <c r="CX958" s="100">
        <f>IF(CX954="",0,IF(CX952=1,$T950,IF($T952=справочники!$E$9,$T950+$T954*INT((CX952-1)/IF(OR($T956=0,$T956=""),1,$T956)),IF($T952=справочники!$E$10,$T950*POWER($T954,INT((CX952-1)/IF(OR($T956=0,$T956=""),1,$T956))),IF($T952=справочники!$E$11,POWER($T950,1+$T954*INT((CX952-1)/IF(OR($T956=0,$T956=""),1,$T956))),0)))))</f>
        <v>0</v>
      </c>
      <c r="CY958" s="100">
        <f>IF(CY954="",0,IF(CY952=1,$T950,IF($T952=справочники!$E$9,$T950+$T954*INT((CY952-1)/IF(OR($T956=0,$T956=""),1,$T956)),IF($T952=справочники!$E$10,$T950*POWER($T954,INT((CY952-1)/IF(OR($T956=0,$T956=""),1,$T956))),IF($T952=справочники!$E$11,POWER($T950,1+$T954*INT((CY952-1)/IF(OR($T956=0,$T956=""),1,$T956))),0)))))</f>
        <v>0</v>
      </c>
      <c r="CZ958" s="100">
        <f>IF(CZ954="",0,IF(CZ952=1,$T950,IF($T952=справочники!$E$9,$T950+$T954*INT((CZ952-1)/IF(OR($T956=0,$T956=""),1,$T956)),IF($T952=справочники!$E$10,$T950*POWER($T954,INT((CZ952-1)/IF(OR($T956=0,$T956=""),1,$T956))),IF($T952=справочники!$E$11,POWER($T950,1+$T954*INT((CZ952-1)/IF(OR($T956=0,$T956=""),1,$T956))),0)))))</f>
        <v>0</v>
      </c>
      <c r="DA958" s="100">
        <f>IF(DA954="",0,IF(DA952=1,$T950,IF($T952=справочники!$E$9,$T950+$T954*INT((DA952-1)/IF(OR($T956=0,$T956=""),1,$T956)),IF($T952=справочники!$E$10,$T950*POWER($T954,INT((DA952-1)/IF(OR($T956=0,$T956=""),1,$T956))),IF($T952=справочники!$E$11,POWER($T950,1+$T954*INT((DA952-1)/IF(OR($T956=0,$T956=""),1,$T956))),0)))))</f>
        <v>0</v>
      </c>
      <c r="DB958" s="100">
        <f>IF(DB954="",0,IF(DB952=1,$T950,IF($T952=справочники!$E$9,$T950+$T954*INT((DB952-1)/IF(OR($T956=0,$T956=""),1,$T956)),IF($T952=справочники!$E$10,$T950*POWER($T954,INT((DB952-1)/IF(OR($T956=0,$T956=""),1,$T956))),IF($T952=справочники!$E$11,POWER($T950,1+$T954*INT((DB952-1)/IF(OR($T956=0,$T956=""),1,$T956))),0)))))</f>
        <v>0</v>
      </c>
      <c r="DC958" s="100">
        <f>IF(DC954="",0,IF(DC952=1,$T950,IF($T952=справочники!$E$9,$T950+$T954*INT((DC952-1)/IF(OR($T956=0,$T956=""),1,$T956)),IF($T952=справочники!$E$10,$T950*POWER($T954,INT((DC952-1)/IF(OR($T956=0,$T956=""),1,$T956))),IF($T952=справочники!$E$11,POWER($T950,1+$T954*INT((DC952-1)/IF(OR($T956=0,$T956=""),1,$T956))),0)))))</f>
        <v>0</v>
      </c>
      <c r="DD958" s="100">
        <f>IF(DD954="",0,IF(DD952=1,$T950,IF($T952=справочники!$E$9,$T950+$T954*INT((DD952-1)/IF(OR($T956=0,$T956=""),1,$T956)),IF($T952=справочники!$E$10,$T950*POWER($T954,INT((DD952-1)/IF(OR($T956=0,$T956=""),1,$T956))),IF($T952=справочники!$E$11,POWER($T950,1+$T954*INT((DD952-1)/IF(OR($T956=0,$T956=""),1,$T956))),0)))))</f>
        <v>0</v>
      </c>
      <c r="DE958" s="100">
        <f>IF(DE954="",0,IF(DE952=1,$T950,IF($T952=справочники!$E$9,$T950+$T954*INT((DE952-1)/IF(OR($T956=0,$T956=""),1,$T956)),IF($T952=справочники!$E$10,$T950*POWER($T954,INT((DE952-1)/IF(OR($T956=0,$T956=""),1,$T956))),IF($T952=справочники!$E$11,POWER($T950,1+$T954*INT((DE952-1)/IF(OR($T956=0,$T956=""),1,$T956))),0)))))</f>
        <v>0</v>
      </c>
      <c r="DF958" s="100">
        <f>IF(DF954="",0,IF(DF952=1,$T950,IF($T952=справочники!$E$9,$T950+$T954*INT((DF952-1)/IF(OR($T956=0,$T956=""),1,$T956)),IF($T952=справочники!$E$10,$T950*POWER($T954,INT((DF952-1)/IF(OR($T956=0,$T956=""),1,$T956))),IF($T952=справочники!$E$11,POWER($T950,1+$T954*INT((DF952-1)/IF(OR($T956=0,$T956=""),1,$T956))),0)))))</f>
        <v>0</v>
      </c>
      <c r="DG958" s="100">
        <f>IF(DG954="",0,IF(DG952=1,$T950,IF($T952=справочники!$E$9,$T950+$T954*INT((DG952-1)/IF(OR($T956=0,$T956=""),1,$T956)),IF($T952=справочники!$E$10,$T950*POWER($T954,INT((DG952-1)/IF(OR($T956=0,$T956=""),1,$T956))),IF($T952=справочники!$E$11,POWER($T950,1+$T954*INT((DG952-1)/IF(OR($T956=0,$T956=""),1,$T956))),0)))))</f>
        <v>0</v>
      </c>
      <c r="DH958" s="100">
        <f>IF(DH954="",0,IF(DH952=1,$T950,IF($T952=справочники!$E$9,$T950+$T954*INT((DH952-1)/IF(OR($T956=0,$T956=""),1,$T956)),IF($T952=справочники!$E$10,$T950*POWER($T954,INT((DH952-1)/IF(OR($T956=0,$T956=""),1,$T956))),IF($T952=справочники!$E$11,POWER($T950,1+$T954*INT((DH952-1)/IF(OR($T956=0,$T956=""),1,$T956))),0)))))</f>
        <v>0</v>
      </c>
      <c r="DI958" s="100">
        <f>IF(DI954="",0,IF(DI952=1,$T950,IF($T952=справочники!$E$9,$T950+$T954*INT((DI952-1)/IF(OR($T956=0,$T956=""),1,$T956)),IF($T952=справочники!$E$10,$T950*POWER($T954,INT((DI952-1)/IF(OR($T956=0,$T956=""),1,$T956))),IF($T952=справочники!$E$11,POWER($T950,1+$T954*INT((DI952-1)/IF(OR($T956=0,$T956=""),1,$T956))),0)))))</f>
        <v>0</v>
      </c>
      <c r="DJ958" s="100">
        <f>IF(DJ954="",0,IF(DJ952=1,$T950,IF($T952=справочники!$E$9,$T950+$T954*INT((DJ952-1)/IF(OR($T956=0,$T956=""),1,$T956)),IF($T952=справочники!$E$10,$T950*POWER($T954,INT((DJ952-1)/IF(OR($T956=0,$T956=""),1,$T956))),IF($T952=справочники!$E$11,POWER($T950,1+$T954*INT((DJ952-1)/IF(OR($T956=0,$T956=""),1,$T956))),0)))))</f>
        <v>0</v>
      </c>
      <c r="DK958" s="100">
        <f>IF(DK954="",0,IF(DK952=1,$T950,IF($T952=справочники!$E$9,$T950+$T954*INT((DK952-1)/IF(OR($T956=0,$T956=""),1,$T956)),IF($T952=справочники!$E$10,$T950*POWER($T954,INT((DK952-1)/IF(OR($T956=0,$T956=""),1,$T956))),IF($T952=справочники!$E$11,POWER($T950,1+$T954*INT((DK952-1)/IF(OR($T956=0,$T956=""),1,$T956))),0)))))</f>
        <v>0</v>
      </c>
      <c r="DL958" s="100">
        <f>IF(DL954="",0,IF(DL952=1,$T950,IF($T952=справочники!$E$9,$T950+$T954*INT((DL952-1)/IF(OR($T956=0,$T956=""),1,$T956)),IF($T952=справочники!$E$10,$T950*POWER($T954,INT((DL952-1)/IF(OR($T956=0,$T956=""),1,$T956))),IF($T952=справочники!$E$11,POWER($T950,1+$T954*INT((DL952-1)/IF(OR($T956=0,$T956=""),1,$T956))),0)))))</f>
        <v>0</v>
      </c>
      <c r="DM958" s="100">
        <f>IF(DM954="",0,IF(DM952=1,$T950,IF($T952=справочники!$E$9,$T950+$T954*INT((DM952-1)/IF(OR($T956=0,$T956=""),1,$T956)),IF($T952=справочники!$E$10,$T950*POWER($T954,INT((DM952-1)/IF(OR($T956=0,$T956=""),1,$T956))),IF($T952=справочники!$E$11,POWER($T950,1+$T954*INT((DM952-1)/IF(OR($T956=0,$T956=""),1,$T956))),0)))))</f>
        <v>0</v>
      </c>
      <c r="DN958" s="100">
        <f>IF(DN954="",0,IF(DN952=1,$T950,IF($T952=справочники!$E$9,$T950+$T954*INT((DN952-1)/IF(OR($T956=0,$T956=""),1,$T956)),IF($T952=справочники!$E$10,$T950*POWER($T954,INT((DN952-1)/IF(OR($T956=0,$T956=""),1,$T956))),IF($T952=справочники!$E$11,POWER($T950,1+$T954*INT((DN952-1)/IF(OR($T956=0,$T956=""),1,$T956))),0)))))</f>
        <v>0</v>
      </c>
      <c r="DO958" s="100">
        <f>IF(DO954="",0,IF(DO952=1,$T950,IF($T952=справочники!$E$9,$T950+$T954*INT((DO952-1)/IF(OR($T956=0,$T956=""),1,$T956)),IF($T952=справочники!$E$10,$T950*POWER($T954,INT((DO952-1)/IF(OR($T956=0,$T956=""),1,$T956))),IF($T952=справочники!$E$11,POWER($T950,1+$T954*INT((DO952-1)/IF(OR($T956=0,$T956=""),1,$T956))),0)))))</f>
        <v>0</v>
      </c>
      <c r="DP958" s="100">
        <f>IF(DP954="",0,IF(DP952=1,$T950,IF($T952=справочники!$E$9,$T950+$T954*INT((DP952-1)/IF(OR($T956=0,$T956=""),1,$T956)),IF($T952=справочники!$E$10,$T950*POWER($T954,INT((DP952-1)/IF(OR($T956=0,$T956=""),1,$T956))),IF($T952=справочники!$E$11,POWER($T950,1+$T954*INT((DP952-1)/IF(OR($T956=0,$T956=""),1,$T956))),0)))))</f>
        <v>0</v>
      </c>
      <c r="DQ958" s="100">
        <f>IF(DQ954="",0,IF(DQ952=1,$T950,IF($T952=справочники!$E$9,$T950+$T954*INT((DQ952-1)/IF(OR($T956=0,$T956=""),1,$T956)),IF($T952=справочники!$E$10,$T950*POWER($T954,INT((DQ952-1)/IF(OR($T956=0,$T956=""),1,$T956))),IF($T952=справочники!$E$11,POWER($T950,1+$T954*INT((DQ952-1)/IF(OR($T956=0,$T956=""),1,$T956))),0)))))</f>
        <v>0</v>
      </c>
      <c r="DR958" s="100">
        <f>IF(DR954="",0,IF(DR952=1,$T950,IF($T952=справочники!$E$9,$T950+$T954*INT((DR952-1)/IF(OR($T956=0,$T956=""),1,$T956)),IF($T952=справочники!$E$10,$T950*POWER($T954,INT((DR952-1)/IF(OR($T956=0,$T956=""),1,$T956))),IF($T952=справочники!$E$11,POWER($T950,1+$T954*INT((DR952-1)/IF(OR($T956=0,$T956=""),1,$T956))),0)))))</f>
        <v>0</v>
      </c>
      <c r="DS958" s="100">
        <f>IF(DS954="",0,IF(DS952=1,$T950,IF($T952=справочники!$E$9,$T950+$T954*INT((DS952-1)/IF(OR($T956=0,$T956=""),1,$T956)),IF($T952=справочники!$E$10,$T950*POWER($T954,INT((DS952-1)/IF(OR($T956=0,$T956=""),1,$T956))),IF($T952=справочники!$E$11,POWER($T950,1+$T954*INT((DS952-1)/IF(OR($T956=0,$T956=""),1,$T956))),0)))))</f>
        <v>0</v>
      </c>
      <c r="DT958" s="100">
        <f>IF(DT954="",0,IF(DT952=1,$T950,IF($T952=справочники!$E$9,$T950+$T954*INT((DT952-1)/IF(OR($T956=0,$T956=""),1,$T956)),IF($T952=справочники!$E$10,$T950*POWER($T954,INT((DT952-1)/IF(OR($T956=0,$T956=""),1,$T956))),IF($T952=справочники!$E$11,POWER($T950,1+$T954*INT((DT952-1)/IF(OR($T956=0,$T956=""),1,$T956))),0)))))</f>
        <v>0</v>
      </c>
      <c r="DU958" s="100">
        <f>IF(DU954="",0,IF(DU952=1,$T950,IF($T952=справочники!$E$9,$T950+$T954*INT((DU952-1)/IF(OR($T956=0,$T956=""),1,$T956)),IF($T952=справочники!$E$10,$T950*POWER($T954,INT((DU952-1)/IF(OR($T956=0,$T956=""),1,$T956))),IF($T952=справочники!$E$11,POWER($T950,1+$T954*INT((DU952-1)/IF(OR($T956=0,$T956=""),1,$T956))),0)))))</f>
        <v>0</v>
      </c>
      <c r="DV958" s="100">
        <f>IF(DV954="",0,IF(DV952=1,$T950,IF($T952=справочники!$E$9,$T950+$T954*INT((DV952-1)/IF(OR($T956=0,$T956=""),1,$T956)),IF($T952=справочники!$E$10,$T950*POWER($T954,INT((DV952-1)/IF(OR($T956=0,$T956=""),1,$T956))),IF($T952=справочники!$E$11,POWER($T950,1+$T954*INT((DV952-1)/IF(OR($T956=0,$T956=""),1,$T956))),0)))))</f>
        <v>0</v>
      </c>
      <c r="DW958" s="100">
        <f>IF(DW954="",0,IF(DW952=1,$T950,IF($T952=справочники!$E$9,$T950+$T954*INT((DW952-1)/IF(OR($T956=0,$T956=""),1,$T956)),IF($T952=справочники!$E$10,$T950*POWER($T954,INT((DW952-1)/IF(OR($T956=0,$T956=""),1,$T956))),IF($T952=справочники!$E$11,POWER($T950,1+$T954*INT((DW952-1)/IF(OR($T956=0,$T956=""),1,$T956))),0)))))</f>
        <v>0</v>
      </c>
      <c r="DX958" s="100">
        <f>IF(DX954="",0,IF(DX952=1,$T950,IF($T952=справочники!$E$9,$T950+$T954*INT((DX952-1)/IF(OR($T956=0,$T956=""),1,$T956)),IF($T952=справочники!$E$10,$T950*POWER($T954,INT((DX952-1)/IF(OR($T956=0,$T956=""),1,$T956))),IF($T952=справочники!$E$11,POWER($T950,1+$T954*INT((DX952-1)/IF(OR($T956=0,$T956=""),1,$T956))),0)))))</f>
        <v>0</v>
      </c>
      <c r="DY958" s="100">
        <f>IF(DY954="",0,IF(DY952=1,$T950,IF($T952=справочники!$E$9,$T950+$T954*INT((DY952-1)/IF(OR($T956=0,$T956=""),1,$T956)),IF($T952=справочники!$E$10,$T950*POWER($T954,INT((DY952-1)/IF(OR($T956=0,$T956=""),1,$T956))),IF($T952=справочники!$E$11,POWER($T950,1+$T954*INT((DY952-1)/IF(OR($T956=0,$T956=""),1,$T956))),0)))))</f>
        <v>0</v>
      </c>
      <c r="DZ958" s="100">
        <f>IF(DZ954="",0,IF(DZ952=1,$T950,IF($T952=справочники!$E$9,$T950+$T954*INT((DZ952-1)/IF(OR($T956=0,$T956=""),1,$T956)),IF($T952=справочники!$E$10,$T950*POWER($T954,INT((DZ952-1)/IF(OR($T956=0,$T956=""),1,$T956))),IF($T952=справочники!$E$11,POWER($T950,1+$T954*INT((DZ952-1)/IF(OR($T956=0,$T956=""),1,$T956))),0)))))</f>
        <v>0</v>
      </c>
      <c r="EA958" s="100">
        <f>IF(EA954="",0,IF(EA952=1,$T950,IF($T952=справочники!$E$9,$T950+$T954*INT((EA952-1)/IF(OR($T956=0,$T956=""),1,$T956)),IF($T952=справочники!$E$10,$T950*POWER($T954,INT((EA952-1)/IF(OR($T956=0,$T956=""),1,$T956))),IF($T952=справочники!$E$11,POWER($T950,1+$T954*INT((EA952-1)/IF(OR($T956=0,$T956=""),1,$T956))),0)))))</f>
        <v>0</v>
      </c>
      <c r="EB958" s="100">
        <f>IF(EB954="",0,IF(EB952=1,$T950,IF($T952=справочники!$E$9,$T950+$T954*INT((EB952-1)/IF(OR($T956=0,$T956=""),1,$T956)),IF($T952=справочники!$E$10,$T950*POWER($T954,INT((EB952-1)/IF(OR($T956=0,$T956=""),1,$T956))),IF($T952=справочники!$E$11,POWER($T950,1+$T954*INT((EB952-1)/IF(OR($T956=0,$T956=""),1,$T956))),0)))))</f>
        <v>0</v>
      </c>
      <c r="EC958" s="100">
        <f>IF(EC954="",0,IF(EC952=1,$T950,IF($T952=справочники!$E$9,$T950+$T954*INT((EC952-1)/IF(OR($T956=0,$T956=""),1,$T956)),IF($T952=справочники!$E$10,$T950*POWER($T954,INT((EC952-1)/IF(OR($T956=0,$T956=""),1,$T956))),IF($T952=справочники!$E$11,POWER($T950,1+$T954*INT((EC952-1)/IF(OR($T956=0,$T956=""),1,$T956))),0)))))</f>
        <v>0</v>
      </c>
      <c r="ED958" s="100">
        <f>IF(ED954="",0,IF(ED952=1,$T950,IF($T952=справочники!$E$9,$T950+$T954*INT((ED952-1)/IF(OR($T956=0,$T956=""),1,$T956)),IF($T952=справочники!$E$10,$T950*POWER($T954,INT((ED952-1)/IF(OR($T956=0,$T956=""),1,$T956))),IF($T952=справочники!$E$11,POWER($T950,1+$T954*INT((ED952-1)/IF(OR($T956=0,$T956=""),1,$T956))),0)))))</f>
        <v>0</v>
      </c>
      <c r="EE958" s="100">
        <f>IF(EE954="",0,IF(EE952=1,$T950,IF($T952=справочники!$E$9,$T950+$T954*INT((EE952-1)/IF(OR($T956=0,$T956=""),1,$T956)),IF($T952=справочники!$E$10,$T950*POWER($T954,INT((EE952-1)/IF(OR($T956=0,$T956=""),1,$T956))),IF($T952=справочники!$E$11,POWER($T950,1+$T954*INT((EE952-1)/IF(OR($T956=0,$T956=""),1,$T956))),0)))))</f>
        <v>0</v>
      </c>
      <c r="EF958" s="100">
        <f>IF(EF954="",0,IF(EF952=1,$T950,IF($T952=справочники!$E$9,$T950+$T954*INT((EF952-1)/IF(OR($T956=0,$T956=""),1,$T956)),IF($T952=справочники!$E$10,$T950*POWER($T954,INT((EF952-1)/IF(OR($T956=0,$T956=""),1,$T956))),IF($T952=справочники!$E$11,POWER($T950,1+$T954*INT((EF952-1)/IF(OR($T956=0,$T956=""),1,$T956))),0)))))</f>
        <v>0</v>
      </c>
      <c r="EG958" s="100">
        <f>IF(EG954="",0,IF(EG952=1,$T950,IF($T952=справочники!$E$9,$T950+$T954*INT((EG952-1)/IF(OR($T956=0,$T956=""),1,$T956)),IF($T952=справочники!$E$10,$T950*POWER($T954,INT((EG952-1)/IF(OR($T956=0,$T956=""),1,$T956))),IF($T952=справочники!$E$11,POWER($T950,1+$T954*INT((EG952-1)/IF(OR($T956=0,$T956=""),1,$T956))),0)))))</f>
        <v>0</v>
      </c>
      <c r="EH958" s="100">
        <f>IF(EH954="",0,IF(EH952=1,$T950,IF($T952=справочники!$E$9,$T950+$T954*INT((EH952-1)/IF(OR($T956=0,$T956=""),1,$T956)),IF($T952=справочники!$E$10,$T950*POWER($T954,INT((EH952-1)/IF(OR($T956=0,$T956=""),1,$T956))),IF($T952=справочники!$E$11,POWER($T950,1+$T954*INT((EH952-1)/IF(OR($T956=0,$T956=""),1,$T956))),0)))))</f>
        <v>0</v>
      </c>
      <c r="EI958" s="100">
        <f>IF(EI954="",0,IF(EI952=1,$T950,IF($T952=справочники!$E$9,$T950+$T954*INT((EI952-1)/IF(OR($T956=0,$T956=""),1,$T956)),IF($T952=справочники!$E$10,$T950*POWER($T954,INT((EI952-1)/IF(OR($T956=0,$T956=""),1,$T956))),IF($T952=справочники!$E$11,POWER($T950,1+$T954*INT((EI952-1)/IF(OR($T956=0,$T956=""),1,$T956))),0)))))</f>
        <v>0</v>
      </c>
      <c r="EJ958" s="100">
        <f>IF(EJ954="",0,IF(EJ952=1,$T950,IF($T952=справочники!$E$9,$T950+$T954*INT((EJ952-1)/IF(OR($T956=0,$T956=""),1,$T956)),IF($T952=справочники!$E$10,$T950*POWER($T954,INT((EJ952-1)/IF(OR($T956=0,$T956=""),1,$T956))),IF($T952=справочники!$E$11,POWER($T950,1+$T954*INT((EJ952-1)/IF(OR($T956=0,$T956=""),1,$T956))),0)))))</f>
        <v>0</v>
      </c>
      <c r="EK958" s="100">
        <f>IF(EK954="",0,IF(EK952=1,$T950,IF($T952=справочники!$E$9,$T950+$T954*INT((EK952-1)/IF(OR($T956=0,$T956=""),1,$T956)),IF($T952=справочники!$E$10,$T950*POWER($T954,INT((EK952-1)/IF(OR($T956=0,$T956=""),1,$T956))),IF($T952=справочники!$E$11,POWER($T950,1+$T954*INT((EK952-1)/IF(OR($T956=0,$T956=""),1,$T956))),0)))))</f>
        <v>0</v>
      </c>
      <c r="EL958" s="100">
        <f>IF(EL954="",0,IF(EL952=1,$T950,IF($T952=справочники!$E$9,$T950+$T954*INT((EL952-1)/IF(OR($T956=0,$T956=""),1,$T956)),IF($T952=справочники!$E$10,$T950*POWER($T954,INT((EL952-1)/IF(OR($T956=0,$T956=""),1,$T956))),IF($T952=справочники!$E$11,POWER($T950,1+$T954*INT((EL952-1)/IF(OR($T956=0,$T956=""),1,$T956))),0)))))</f>
        <v>0</v>
      </c>
      <c r="EM958" s="100">
        <f>IF(EM954="",0,IF(EM952=1,$T950,IF($T952=справочники!$E$9,$T950+$T954*INT((EM952-1)/IF(OR($T956=0,$T956=""),1,$T956)),IF($T952=справочники!$E$10,$T950*POWER($T954,INT((EM952-1)/IF(OR($T956=0,$T956=""),1,$T956))),IF($T952=справочники!$E$11,POWER($T950,1+$T954*INT((EM952-1)/IF(OR($T956=0,$T956=""),1,$T956))),0)))))</f>
        <v>0</v>
      </c>
      <c r="EN958" s="100">
        <f>IF(EN954="",0,IF(EN952=1,$T950,IF($T952=справочники!$E$9,$T950+$T954*INT((EN952-1)/IF(OR($T956=0,$T956=""),1,$T956)),IF($T952=справочники!$E$10,$T950*POWER($T954,INT((EN952-1)/IF(OR($T956=0,$T956=""),1,$T956))),IF($T952=справочники!$E$11,POWER($T950,1+$T954*INT((EN952-1)/IF(OR($T956=0,$T956=""),1,$T956))),0)))))</f>
        <v>0</v>
      </c>
      <c r="EO958" s="100">
        <f>IF(EO954="",0,IF(EO952=1,$T950,IF($T952=справочники!$E$9,$T950+$T954*INT((EO952-1)/IF(OR($T956=0,$T956=""),1,$T956)),IF($T952=справочники!$E$10,$T950*POWER($T954,INT((EO952-1)/IF(OR($T956=0,$T956=""),1,$T956))),IF($T952=справочники!$E$11,POWER($T950,1+$T954*INT((EO952-1)/IF(OR($T956=0,$T956=""),1,$T956))),0)))))</f>
        <v>0</v>
      </c>
      <c r="EP958" s="100">
        <f>IF(EP954="",0,IF(EP952=1,$T950,IF($T952=справочники!$E$9,$T950+$T954*INT((EP952-1)/IF(OR($T956=0,$T956=""),1,$T956)),IF($T952=справочники!$E$10,$T950*POWER($T954,INT((EP952-1)/IF(OR($T956=0,$T956=""),1,$T956))),IF($T952=справочники!$E$11,POWER($T950,1+$T954*INT((EP952-1)/IF(OR($T956=0,$T956=""),1,$T956))),0)))))</f>
        <v>0</v>
      </c>
      <c r="EQ958" s="100">
        <f>IF(EQ954="",0,IF(EQ952=1,$T950,IF($T952=справочники!$E$9,$T950+$T954*INT((EQ952-1)/IF(OR($T956=0,$T956=""),1,$T956)),IF($T952=справочники!$E$10,$T950*POWER($T954,INT((EQ952-1)/IF(OR($T956=0,$T956=""),1,$T956))),IF($T952=справочники!$E$11,POWER($T950,1+$T954*INT((EQ952-1)/IF(OR($T956=0,$T956=""),1,$T956))),0)))))</f>
        <v>0</v>
      </c>
      <c r="ER958" s="100">
        <f>IF(ER954="",0,IF(ER952=1,$T950,IF($T952=справочники!$E$9,$T950+$T954*INT((ER952-1)/IF(OR($T956=0,$T956=""),1,$T956)),IF($T952=справочники!$E$10,$T950*POWER($T954,INT((ER952-1)/IF(OR($T956=0,$T956=""),1,$T956))),IF($T952=справочники!$E$11,POWER($T950,1+$T954*INT((ER952-1)/IF(OR($T956=0,$T956=""),1,$T956))),0)))))</f>
        <v>0</v>
      </c>
      <c r="ES958" s="100">
        <f>IF(ES954="",0,IF(ES952=1,$T950,IF($T952=справочники!$E$9,$T950+$T954*INT((ES952-1)/IF(OR($T956=0,$T956=""),1,$T956)),IF($T952=справочники!$E$10,$T950*POWER($T954,INT((ES952-1)/IF(OR($T956=0,$T956=""),1,$T956))),IF($T952=справочники!$E$11,POWER($T950,1+$T954*INT((ES952-1)/IF(OR($T956=0,$T956=""),1,$T956))),0)))))</f>
        <v>0</v>
      </c>
      <c r="ET958" s="100">
        <f>IF(ET954="",0,IF(ET952=1,$T950,IF($T952=справочники!$E$9,$T950+$T954*INT((ET952-1)/IF(OR($T956=0,$T956=""),1,$T956)),IF($T952=справочники!$E$10,$T950*POWER($T954,INT((ET952-1)/IF(OR($T956=0,$T956=""),1,$T956))),IF($T952=справочники!$E$11,POWER($T950,1+$T954*INT((ET952-1)/IF(OR($T956=0,$T956=""),1,$T956))),0)))))</f>
        <v>0</v>
      </c>
      <c r="EU958" s="100">
        <f>IF(EU954="",0,IF(EU952=1,$T950,IF($T952=справочники!$E$9,$T950+$T954*INT((EU952-1)/IF(OR($T956=0,$T956=""),1,$T956)),IF($T952=справочники!$E$10,$T950*POWER($T954,INT((EU952-1)/IF(OR($T956=0,$T956=""),1,$T956))),IF($T952=справочники!$E$11,POWER($T950,1+$T954*INT((EU952-1)/IF(OR($T956=0,$T956=""),1,$T956))),0)))))</f>
        <v>0</v>
      </c>
      <c r="EV958" s="100">
        <f>IF(EV954="",0,IF(EV952=1,$T950,IF($T952=справочники!$E$9,$T950+$T954*INT((EV952-1)/IF(OR($T956=0,$T956=""),1,$T956)),IF($T952=справочники!$E$10,$T950*POWER($T954,INT((EV952-1)/IF(OR($T956=0,$T956=""),1,$T956))),IF($T952=справочники!$E$11,POWER($T950,1+$T954*INT((EV952-1)/IF(OR($T956=0,$T956=""),1,$T956))),0)))))</f>
        <v>0</v>
      </c>
      <c r="EW958" s="100">
        <f>IF(EW954="",0,IF(EW952=1,$T950,IF($T952=справочники!$E$9,$T950+$T954*INT((EW952-1)/IF(OR($T956=0,$T956=""),1,$T956)),IF($T952=справочники!$E$10,$T950*POWER($T954,INT((EW952-1)/IF(OR($T956=0,$T956=""),1,$T956))),IF($T952=справочники!$E$11,POWER($T950,1+$T954*INT((EW952-1)/IF(OR($T956=0,$T956=""),1,$T956))),0)))))</f>
        <v>0</v>
      </c>
      <c r="EX958" s="100">
        <f>IF(EX954="",0,IF(EX952=1,$T950,IF($T952=справочники!$E$9,$T950+$T954*INT((EX952-1)/IF(OR($T956=0,$T956=""),1,$T956)),IF($T952=справочники!$E$10,$T950*POWER($T954,INT((EX952-1)/IF(OR($T956=0,$T956=""),1,$T956))),IF($T952=справочники!$E$11,POWER($T950,1+$T954*INT((EX952-1)/IF(OR($T956=0,$T956=""),1,$T956))),0)))))</f>
        <v>0</v>
      </c>
      <c r="EY958" s="100">
        <f>IF(EY954="",0,IF(EY952=1,$T950,IF($T952=справочники!$E$9,$T950+$T954*INT((EY952-1)/IF(OR($T956=0,$T956=""),1,$T956)),IF($T952=справочники!$E$10,$T950*POWER($T954,INT((EY952-1)/IF(OR($T956=0,$T956=""),1,$T956))),IF($T952=справочники!$E$11,POWER($T950,1+$T954*INT((EY952-1)/IF(OR($T956=0,$T956=""),1,$T956))),0)))))</f>
        <v>0</v>
      </c>
      <c r="EZ958" s="100">
        <f>IF(EZ954="",0,IF(EZ952=1,$T950,IF($T952=справочники!$E$9,$T950+$T954*INT((EZ952-1)/IF(OR($T956=0,$T956=""),1,$T956)),IF($T952=справочники!$E$10,$T950*POWER($T954,INT((EZ952-1)/IF(OR($T956=0,$T956=""),1,$T956))),IF($T952=справочники!$E$11,POWER($T950,1+$T954*INT((EZ952-1)/IF(OR($T956=0,$T956=""),1,$T956))),0)))))</f>
        <v>0</v>
      </c>
      <c r="FA958" s="100">
        <f>IF(FA954="",0,IF(FA952=1,$T950,IF($T952=справочники!$E$9,$T950+$T954*INT((FA952-1)/IF(OR($T956=0,$T956=""),1,$T956)),IF($T952=справочники!$E$10,$T950*POWER($T954,INT((FA952-1)/IF(OR($T956=0,$T956=""),1,$T956))),IF($T952=справочники!$E$11,POWER($T950,1+$T954*INT((FA952-1)/IF(OR($T956=0,$T956=""),1,$T956))),0)))))</f>
        <v>0</v>
      </c>
      <c r="FB958" s="100">
        <f>IF(FB954="",0,IF(FB952=1,$T950,IF($T952=справочники!$E$9,$T950+$T954*INT((FB952-1)/IF(OR($T956=0,$T956=""),1,$T956)),IF($T952=справочники!$E$10,$T950*POWER($T954,INT((FB952-1)/IF(OR($T956=0,$T956=""),1,$T956))),IF($T952=справочники!$E$11,POWER($T950,1+$T954*INT((FB952-1)/IF(OR($T956=0,$T956=""),1,$T956))),0)))))</f>
        <v>0</v>
      </c>
      <c r="FC958" s="100">
        <f>IF(FC954="",0,IF(FC952=1,$T950,IF($T952=справочники!$E$9,$T950+$T954*INT((FC952-1)/IF(OR($T956=0,$T956=""),1,$T956)),IF($T952=справочники!$E$10,$T950*POWER($T954,INT((FC952-1)/IF(OR($T956=0,$T956=""),1,$T956))),IF($T952=справочники!$E$11,POWER($T950,1+$T954*INT((FC952-1)/IF(OR($T956=0,$T956=""),1,$T956))),0)))))</f>
        <v>0</v>
      </c>
      <c r="FD958" s="100">
        <f>IF(FD954="",0,IF(FD952=1,$T950,IF($T952=справочники!$E$9,$T950+$T954*INT((FD952-1)/IF(OR($T956=0,$T956=""),1,$T956)),IF($T952=справочники!$E$10,$T950*POWER($T954,INT((FD952-1)/IF(OR($T956=0,$T956=""),1,$T956))),IF($T952=справочники!$E$11,POWER($T950,1+$T954*INT((FD952-1)/IF(OR($T956=0,$T956=""),1,$T956))),0)))))</f>
        <v>0</v>
      </c>
      <c r="FE958" s="100">
        <f>IF(FE954="",0,IF(FE952=1,$T950,IF($T952=справочники!$E$9,$T950+$T954*INT((FE952-1)/IF(OR($T956=0,$T956=""),1,$T956)),IF($T952=справочники!$E$10,$T950*POWER($T954,INT((FE952-1)/IF(OR($T956=0,$T956=""),1,$T956))),IF($T952=справочники!$E$11,POWER($T950,1+$T954*INT((FE952-1)/IF(OR($T956=0,$T956=""),1,$T956))),0)))))</f>
        <v>0</v>
      </c>
      <c r="FF958" s="100">
        <f>IF(FF954="",0,IF(FF952=1,$T950,IF($T952=справочники!$E$9,$T950+$T954*INT((FF952-1)/IF(OR($T956=0,$T956=""),1,$T956)),IF($T952=справочники!$E$10,$T950*POWER($T954,INT((FF952-1)/IF(OR($T956=0,$T956=""),1,$T956))),IF($T952=справочники!$E$11,POWER($T950,1+$T954*INT((FF952-1)/IF(OR($T956=0,$T956=""),1,$T956))),0)))))</f>
        <v>0</v>
      </c>
      <c r="FG958" s="100">
        <f>IF(FG954="",0,IF(FG952=1,$T950,IF($T952=справочники!$E$9,$T950+$T954*INT((FG952-1)/IF(OR($T956=0,$T956=""),1,$T956)),IF($T952=справочники!$E$10,$T950*POWER($T954,INT((FG952-1)/IF(OR($T956=0,$T956=""),1,$T956))),IF($T952=справочники!$E$11,POWER($T950,1+$T954*INT((FG952-1)/IF(OR($T956=0,$T956=""),1,$T956))),0)))))</f>
        <v>0</v>
      </c>
      <c r="FH958" s="100">
        <f>IF(FH954="",0,IF(FH952=1,$T950,IF($T952=справочники!$E$9,$T950+$T954*INT((FH952-1)/IF(OR($T956=0,$T956=""),1,$T956)),IF($T952=справочники!$E$10,$T950*POWER($T954,INT((FH952-1)/IF(OR($T956=0,$T956=""),1,$T956))),IF($T952=справочники!$E$11,POWER($T950,1+$T954*INT((FH952-1)/IF(OR($T956=0,$T956=""),1,$T956))),0)))))</f>
        <v>0</v>
      </c>
      <c r="FI958" s="100">
        <f>IF(FI954="",0,IF(FI952=1,$T950,IF($T952=справочники!$E$9,$T950+$T954*INT((FI952-1)/IF(OR($T956=0,$T956=""),1,$T956)),IF($T952=справочники!$E$10,$T950*POWER($T954,INT((FI952-1)/IF(OR($T956=0,$T956=""),1,$T956))),IF($T952=справочники!$E$11,POWER($T950,1+$T954*INT((FI952-1)/IF(OR($T956=0,$T956=""),1,$T956))),0)))))</f>
        <v>0</v>
      </c>
      <c r="FJ958" s="100">
        <f>IF(FJ954="",0,IF(FJ952=1,$T950,IF($T952=справочники!$E$9,$T950+$T954*INT((FJ952-1)/IF(OR($T956=0,$T956=""),1,$T956)),IF($T952=справочники!$E$10,$T950*POWER($T954,INT((FJ952-1)/IF(OR($T956=0,$T956=""),1,$T956))),IF($T952=справочники!$E$11,POWER($T950,1+$T954*INT((FJ952-1)/IF(OR($T956=0,$T956=""),1,$T956))),0)))))</f>
        <v>0</v>
      </c>
      <c r="FK958" s="100">
        <f>IF(FK954="",0,IF(FK952=1,$T950,IF($T952=справочники!$E$9,$T950+$T954*INT((FK952-1)/IF(OR($T956=0,$T956=""),1,$T956)),IF($T952=справочники!$E$10,$T950*POWER($T954,INT((FK952-1)/IF(OR($T956=0,$T956=""),1,$T956))),IF($T952=справочники!$E$11,POWER($T950,1+$T954*INT((FK952-1)/IF(OR($T956=0,$T956=""),1,$T956))),0)))))</f>
        <v>0</v>
      </c>
      <c r="FL958" s="100">
        <f>IF(FL954="",0,IF(FL952=1,$T950,IF($T952=справочники!$E$9,$T950+$T954*INT((FL952-1)/IF(OR($T956=0,$T956=""),1,$T956)),IF($T952=справочники!$E$10,$T950*POWER($T954,INT((FL952-1)/IF(OR($T956=0,$T956=""),1,$T956))),IF($T952=справочники!$E$11,POWER($T950,1+$T954*INT((FL952-1)/IF(OR($T956=0,$T956=""),1,$T956))),0)))))</f>
        <v>0</v>
      </c>
      <c r="FM958" s="100">
        <f>IF(FM954="",0,IF(FM952=1,$T950,IF($T952=справочники!$E$9,$T950+$T954*INT((FM952-1)/IF(OR($T956=0,$T956=""),1,$T956)),IF($T952=справочники!$E$10,$T950*POWER($T954,INT((FM952-1)/IF(OR($T956=0,$T956=""),1,$T956))),IF($T952=справочники!$E$11,POWER($T950,1+$T954*INT((FM952-1)/IF(OR($T956=0,$T956=""),1,$T956))),0)))))</f>
        <v>0</v>
      </c>
      <c r="FN958" s="100">
        <f>IF(FN954="",0,IF(FN952=1,$T950,IF($T952=справочники!$E$9,$T950+$T954*INT((FN952-1)/IF(OR($T956=0,$T956=""),1,$T956)),IF($T952=справочники!$E$10,$T950*POWER($T954,INT((FN952-1)/IF(OR($T956=0,$T956=""),1,$T956))),IF($T952=справочники!$E$11,POWER($T950,1+$T954*INT((FN952-1)/IF(OR($T956=0,$T956=""),1,$T956))),0)))))</f>
        <v>0</v>
      </c>
      <c r="FO958" s="100">
        <f>IF(FO954="",0,IF(FO952=1,$T950,IF($T952=справочники!$E$9,$T950+$T954*INT((FO952-1)/IF(OR($T956=0,$T956=""),1,$T956)),IF($T952=справочники!$E$10,$T950*POWER($T954,INT((FO952-1)/IF(OR($T956=0,$T956=""),1,$T956))),IF($T952=справочники!$E$11,POWER($T950,1+$T954*INT((FO952-1)/IF(OR($T956=0,$T956=""),1,$T956))),0)))))</f>
        <v>0</v>
      </c>
      <c r="FP958" s="100">
        <f>IF(FP954="",0,IF(FP952=1,$T950,IF($T952=справочники!$E$9,$T950+$T954*INT((FP952-1)/IF(OR($T956=0,$T956=""),1,$T956)),IF($T952=справочники!$E$10,$T950*POWER($T954,INT((FP952-1)/IF(OR($T956=0,$T956=""),1,$T956))),IF($T952=справочники!$E$11,POWER($T950,1+$T954*INT((FP952-1)/IF(OR($T956=0,$T956=""),1,$T956))),0)))))</f>
        <v>0</v>
      </c>
      <c r="FQ958" s="100">
        <f>IF(FQ954="",0,IF(FQ952=1,$T950,IF($T952=справочники!$E$9,$T950+$T954*INT((FQ952-1)/IF(OR($T956=0,$T956=""),1,$T956)),IF($T952=справочники!$E$10,$T950*POWER($T954,INT((FQ952-1)/IF(OR($T956=0,$T956=""),1,$T956))),IF($T952=справочники!$E$11,POWER($T950,1+$T954*INT((FQ952-1)/IF(OR($T956=0,$T956=""),1,$T956))),0)))))</f>
        <v>0</v>
      </c>
      <c r="FR958" s="100">
        <f>IF(FR954="",0,IF(FR952=1,$T950,IF($T952=справочники!$E$9,$T950+$T954*INT((FR952-1)/IF(OR($T956=0,$T956=""),1,$T956)),IF($T952=справочники!$E$10,$T950*POWER($T954,INT((FR952-1)/IF(OR($T956=0,$T956=""),1,$T956))),IF($T952=справочники!$E$11,POWER($T950,1+$T954*INT((FR952-1)/IF(OR($T956=0,$T956=""),1,$T956))),0)))))</f>
        <v>0</v>
      </c>
      <c r="FS958" s="100">
        <f>IF(FS954="",0,IF(FS952=1,$T950,IF($T952=справочники!$E$9,$T950+$T954*INT((FS952-1)/IF(OR($T956=0,$T956=""),1,$T956)),IF($T952=справочники!$E$10,$T950*POWER($T954,INT((FS952-1)/IF(OR($T956=0,$T956=""),1,$T956))),IF($T952=справочники!$E$11,POWER($T950,1+$T954*INT((FS952-1)/IF(OR($T956=0,$T956=""),1,$T956))),0)))))</f>
        <v>0</v>
      </c>
      <c r="FT958" s="100">
        <f>IF(FT954="",0,IF(FT952=1,$T950,IF($T952=справочники!$E$9,$T950+$T954*INT((FT952-1)/IF(OR($T956=0,$T956=""),1,$T956)),IF($T952=справочники!$E$10,$T950*POWER($T954,INT((FT952-1)/IF(OR($T956=0,$T956=""),1,$T956))),IF($T952=справочники!$E$11,POWER($T950,1+$T954*INT((FT952-1)/IF(OR($T956=0,$T956=""),1,$T956))),0)))))</f>
        <v>0</v>
      </c>
      <c r="FU958" s="100">
        <f>IF(FU954="",0,IF(FU952=1,$T950,IF($T952=справочники!$E$9,$T950+$T954*INT((FU952-1)/IF(OR($T956=0,$T956=""),1,$T956)),IF($T952=справочники!$E$10,$T950*POWER($T954,INT((FU952-1)/IF(OR($T956=0,$T956=""),1,$T956))),IF($T952=справочники!$E$11,POWER($T950,1+$T954*INT((FU952-1)/IF(OR($T956=0,$T956=""),1,$T956))),0)))))</f>
        <v>0</v>
      </c>
      <c r="FV958" s="100">
        <f>IF(FV954="",0,IF(FV952=1,$T950,IF($T952=справочники!$E$9,$T950+$T954*INT((FV952-1)/IF(OR($T956=0,$T956=""),1,$T956)),IF($T952=справочники!$E$10,$T950*POWER($T954,INT((FV952-1)/IF(OR($T956=0,$T956=""),1,$T956))),IF($T952=справочники!$E$11,POWER($T950,1+$T954*INT((FV952-1)/IF(OR($T956=0,$T956=""),1,$T956))),0)))))</f>
        <v>0</v>
      </c>
      <c r="FW958" s="100">
        <f>IF(FW954="",0,IF(FW952=1,$T950,IF($T952=справочники!$E$9,$T950+$T954*INT((FW952-1)/IF(OR($T956=0,$T956=""),1,$T956)),IF($T952=справочники!$E$10,$T950*POWER($T954,INT((FW952-1)/IF(OR($T956=0,$T956=""),1,$T956))),IF($T952=справочники!$E$11,POWER($T950,1+$T954*INT((FW952-1)/IF(OR($T956=0,$T956=""),1,$T956))),0)))))</f>
        <v>0</v>
      </c>
      <c r="FX958" s="100">
        <f>IF(FX954="",0,IF(FX952=1,$T950,IF($T952=справочники!$E$9,$T950+$T954*INT((FX952-1)/IF(OR($T956=0,$T956=""),1,$T956)),IF($T952=справочники!$E$10,$T950*POWER($T954,INT((FX952-1)/IF(OR($T956=0,$T956=""),1,$T956))),IF($T952=справочники!$E$11,POWER($T950,1+$T954*INT((FX952-1)/IF(OR($T956=0,$T956=""),1,$T956))),0)))))</f>
        <v>0</v>
      </c>
      <c r="FY958" s="100">
        <f>IF(FY954="",0,IF(FY952=1,$T950,IF($T952=справочники!$E$9,$T950+$T954*INT((FY952-1)/IF(OR($T956=0,$T956=""),1,$T956)),IF($T952=справочники!$E$10,$T950*POWER($T954,INT((FY952-1)/IF(OR($T956=0,$T956=""),1,$T956))),IF($T952=справочники!$E$11,POWER($T950,1+$T954*INT((FY952-1)/IF(OR($T956=0,$T956=""),1,$T956))),0)))))</f>
        <v>0</v>
      </c>
      <c r="FZ958" s="100">
        <f>IF(FZ954="",0,IF(FZ952=1,$T950,IF($T952=справочники!$E$9,$T950+$T954*INT((FZ952-1)/IF(OR($T956=0,$T956=""),1,$T956)),IF($T952=справочники!$E$10,$T950*POWER($T954,INT((FZ952-1)/IF(OR($T956=0,$T956=""),1,$T956))),IF($T952=справочники!$E$11,POWER($T950,1+$T954*INT((FZ952-1)/IF(OR($T956=0,$T956=""),1,$T956))),0)))))</f>
        <v>0</v>
      </c>
      <c r="GA958" s="100">
        <f>IF(GA954="",0,IF(GA952=1,$T950,IF($T952=справочники!$E$9,$T950+$T954*INT((GA952-1)/IF(OR($T956=0,$T956=""),1,$T956)),IF($T952=справочники!$E$10,$T950*POWER($T954,INT((GA952-1)/IF(OR($T956=0,$T956=""),1,$T956))),IF($T952=справочники!$E$11,POWER($T950,1+$T954*INT((GA952-1)/IF(OR($T956=0,$T956=""),1,$T956))),0)))))</f>
        <v>0</v>
      </c>
      <c r="GB958" s="100">
        <f>IF(GB954="",0,IF(GB952=1,$T950,IF($T952=справочники!$E$9,$T950+$T954*INT((GB952-1)/IF(OR($T956=0,$T956=""),1,$T956)),IF($T952=справочники!$E$10,$T950*POWER($T954,INT((GB952-1)/IF(OR($T956=0,$T956=""),1,$T956))),IF($T952=справочники!$E$11,POWER($T950,1+$T954*INT((GB952-1)/IF(OR($T956=0,$T956=""),1,$T956))),0)))))</f>
        <v>0</v>
      </c>
      <c r="GC958" s="100">
        <f>IF(GC954="",0,IF(GC952=1,$T950,IF($T952=справочники!$E$9,$T950+$T954*INT((GC952-1)/IF(OR($T956=0,$T956=""),1,$T956)),IF($T952=справочники!$E$10,$T950*POWER($T954,INT((GC952-1)/IF(OR($T956=0,$T956=""),1,$T956))),IF($T952=справочники!$E$11,POWER($T950,1+$T954*INT((GC952-1)/IF(OR($T956=0,$T956=""),1,$T956))),0)))))</f>
        <v>0</v>
      </c>
      <c r="GD958" s="100">
        <f>IF(GD954="",0,IF(GD952=1,$T950,IF($T952=справочники!$E$9,$T950+$T954*INT((GD952-1)/IF(OR($T956=0,$T956=""),1,$T956)),IF($T952=справочники!$E$10,$T950*POWER($T954,INT((GD952-1)/IF(OR($T956=0,$T956=""),1,$T956))),IF($T952=справочники!$E$11,POWER($T950,1+$T954*INT((GD952-1)/IF(OR($T956=0,$T956=""),1,$T956))),0)))))</f>
        <v>0</v>
      </c>
      <c r="GE958" s="100">
        <f>IF(GE954="",0,IF(GE952=1,$T950,IF($T952=справочники!$E$9,$T950+$T954*INT((GE952-1)/IF(OR($T956=0,$T956=""),1,$T956)),IF($T952=справочники!$E$10,$T950*POWER($T954,INT((GE952-1)/IF(OR($T956=0,$T956=""),1,$T956))),IF($T952=справочники!$E$11,POWER($T950,1+$T954*INT((GE952-1)/IF(OR($T956=0,$T956=""),1,$T956))),0)))))</f>
        <v>0</v>
      </c>
      <c r="GF958" s="100">
        <f>IF(GF954="",0,IF(GF952=1,$T950,IF($T952=справочники!$E$9,$T950+$T954*INT((GF952-1)/IF(OR($T956=0,$T956=""),1,$T956)),IF($T952=справочники!$E$10,$T950*POWER($T954,INT((GF952-1)/IF(OR($T956=0,$T956=""),1,$T956))),IF($T952=справочники!$E$11,POWER($T950,1+$T954*INT((GF952-1)/IF(OR($T956=0,$T956=""),1,$T956))),0)))))</f>
        <v>0</v>
      </c>
      <c r="GG958" s="100">
        <f>IF(GG954="",0,IF(GG952=1,$T950,IF($T952=справочники!$E$9,$T950+$T954*INT((GG952-1)/IF(OR($T956=0,$T956=""),1,$T956)),IF($T952=справочники!$E$10,$T950*POWER($T954,INT((GG952-1)/IF(OR($T956=0,$T956=""),1,$T956))),IF($T952=справочники!$E$11,POWER($T950,1+$T954*INT((GG952-1)/IF(OR($T956=0,$T956=""),1,$T956))),0)))))</f>
        <v>0</v>
      </c>
      <c r="GH958" s="100">
        <f>IF(GH954="",0,IF(GH952=1,$T950,IF($T952=справочники!$E$9,$T950+$T954*INT((GH952-1)/IF(OR($T956=0,$T956=""),1,$T956)),IF($T952=справочники!$E$10,$T950*POWER($T954,INT((GH952-1)/IF(OR($T956=0,$T956=""),1,$T956))),IF($T952=справочники!$E$11,POWER($T950,1+$T954*INT((GH952-1)/IF(OR($T956=0,$T956=""),1,$T956))),0)))))</f>
        <v>0</v>
      </c>
      <c r="GI958" s="100">
        <f>IF(GI954="",0,IF(GI952=1,$T950,IF($T952=справочники!$E$9,$T950+$T954*INT((GI952-1)/IF(OR($T956=0,$T956=""),1,$T956)),IF($T952=справочники!$E$10,$T950*POWER($T954,INT((GI952-1)/IF(OR($T956=0,$T956=""),1,$T956))),IF($T952=справочники!$E$11,POWER($T950,1+$T954*INT((GI952-1)/IF(OR($T956=0,$T956=""),1,$T956))),0)))))</f>
        <v>0</v>
      </c>
      <c r="GJ958" s="100">
        <f>IF(GJ954="",0,IF(GJ952=1,$T950,IF($T952=справочники!$E$9,$T950+$T954*INT((GJ952-1)/IF(OR($T956=0,$T956=""),1,$T956)),IF($T952=справочники!$E$10,$T950*POWER($T954,INT((GJ952-1)/IF(OR($T956=0,$T956=""),1,$T956))),IF($T952=справочники!$E$11,POWER($T950,1+$T954*INT((GJ952-1)/IF(OR($T956=0,$T956=""),1,$T956))),0)))))</f>
        <v>0</v>
      </c>
      <c r="GK958" s="100">
        <f>IF(GK954="",0,IF(GK952=1,$T950,IF($T952=справочники!$E$9,$T950+$T954*INT((GK952-1)/IF(OR($T956=0,$T956=""),1,$T956)),IF($T952=справочники!$E$10,$T950*POWER($T954,INT((GK952-1)/IF(OR($T956=0,$T956=""),1,$T956))),IF($T952=справочники!$E$11,POWER($T950,1+$T954*INT((GK952-1)/IF(OR($T956=0,$T956=""),1,$T956))),0)))))</f>
        <v>0</v>
      </c>
      <c r="GL958" s="100">
        <f>IF(GL954="",0,IF(GL952=1,$T950,IF($T952=справочники!$E$9,$T950+$T954*INT((GL952-1)/IF(OR($T956=0,$T956=""),1,$T956)),IF($T952=справочники!$E$10,$T950*POWER($T954,INT((GL952-1)/IF(OR($T956=0,$T956=""),1,$T956))),IF($T952=справочники!$E$11,POWER($T950,1+$T954*INT((GL952-1)/IF(OR($T956=0,$T956=""),1,$T956))),0)))))</f>
        <v>0</v>
      </c>
      <c r="GM958" s="100">
        <f>IF(GM954="",0,IF(GM952=1,$T950,IF($T952=справочники!$E$9,$T950+$T954*INT((GM952-1)/IF(OR($T956=0,$T956=""),1,$T956)),IF($T952=справочники!$E$10,$T950*POWER($T954,INT((GM952-1)/IF(OR($T956=0,$T956=""),1,$T956))),IF($T952=справочники!$E$11,POWER($T950,1+$T954*INT((GM952-1)/IF(OR($T956=0,$T956=""),1,$T956))),0)))))</f>
        <v>0</v>
      </c>
      <c r="GN958" s="100">
        <f>IF(GN954="",0,IF(GN952=1,$T950,IF($T952=справочники!$E$9,$T950+$T954*INT((GN952-1)/IF(OR($T956=0,$T956=""),1,$T956)),IF($T952=справочники!$E$10,$T950*POWER($T954,INT((GN952-1)/IF(OR($T956=0,$T956=""),1,$T956))),IF($T952=справочники!$E$11,POWER($T950,1+$T954*INT((GN952-1)/IF(OR($T956=0,$T956=""),1,$T956))),0)))))</f>
        <v>0</v>
      </c>
      <c r="GO958" s="100">
        <f>IF(GO954="",0,IF(GO952=1,$T950,IF($T952=справочники!$E$9,$T950+$T954*INT((GO952-1)/IF(OR($T956=0,$T956=""),1,$T956)),IF($T952=справочники!$E$10,$T950*POWER($T954,INT((GO952-1)/IF(OR($T956=0,$T956=""),1,$T956))),IF($T952=справочники!$E$11,POWER($T950,1+$T954*INT((GO952-1)/IF(OR($T956=0,$T956=""),1,$T956))),0)))))</f>
        <v>0</v>
      </c>
      <c r="GP958" s="100">
        <f>IF(GP954="",0,IF(GP952=1,$T950,IF($T952=справочники!$E$9,$T950+$T954*INT((GP952-1)/IF(OR($T956=0,$T956=""),1,$T956)),IF($T952=справочники!$E$10,$T950*POWER($T954,INT((GP952-1)/IF(OR($T956=0,$T956=""),1,$T956))),IF($T952=справочники!$E$11,POWER($T950,1+$T954*INT((GP952-1)/IF(OR($T956=0,$T956=""),1,$T956))),0)))))</f>
        <v>0</v>
      </c>
      <c r="GQ958" s="100">
        <f>IF(GQ954="",0,IF(GQ952=1,$T950,IF($T952=справочники!$E$9,$T950+$T954*INT((GQ952-1)/IF(OR($T956=0,$T956=""),1,$T956)),IF($T952=справочники!$E$10,$T950*POWER($T954,INT((GQ952-1)/IF(OR($T956=0,$T956=""),1,$T956))),IF($T952=справочники!$E$11,POWER($T950,1+$T954*INT((GQ952-1)/IF(OR($T956=0,$T956=""),1,$T956))),0)))))</f>
        <v>0</v>
      </c>
      <c r="GR958" s="100">
        <f>IF(GR954="",0,IF(GR952=1,$T950,IF($T952=справочники!$E$9,$T950+$T954*INT((GR952-1)/IF(OR($T956=0,$T956=""),1,$T956)),IF($T952=справочники!$E$10,$T950*POWER($T954,INT((GR952-1)/IF(OR($T956=0,$T956=""),1,$T956))),IF($T952=справочники!$E$11,POWER($T950,1+$T954*INT((GR952-1)/IF(OR($T956=0,$T956=""),1,$T956))),0)))))</f>
        <v>0</v>
      </c>
      <c r="GS958" s="100">
        <f>IF(GS954="",0,IF(GS952=1,$T950,IF($T952=справочники!$E$9,$T950+$T954*INT((GS952-1)/IF(OR($T956=0,$T956=""),1,$T956)),IF($T952=справочники!$E$10,$T950*POWER($T954,INT((GS952-1)/IF(OR($T956=0,$T956=""),1,$T956))),IF($T952=справочники!$E$11,POWER($T950,1+$T954*INT((GS952-1)/IF(OR($T956=0,$T956=""),1,$T956))),0)))))</f>
        <v>0</v>
      </c>
      <c r="GT958" s="100">
        <f>IF(GT954="",0,IF(GT952=1,$T950,IF($T952=справочники!$E$9,$T950+$T954*INT((GT952-1)/IF(OR($T956=0,$T956=""),1,$T956)),IF($T952=справочники!$E$10,$T950*POWER($T954,INT((GT952-1)/IF(OR($T956=0,$T956=""),1,$T956))),IF($T952=справочники!$E$11,POWER($T950,1+$T954*INT((GT952-1)/IF(OR($T956=0,$T956=""),1,$T956))),0)))))</f>
        <v>0</v>
      </c>
      <c r="GU958" s="100">
        <f>IF(GU954="",0,IF(GU952=1,$T950,IF($T952=справочники!$E$9,$T950+$T954*INT((GU952-1)/IF(OR($T956=0,$T956=""),1,$T956)),IF($T952=справочники!$E$10,$T950*POWER($T954,INT((GU952-1)/IF(OR($T956=0,$T956=""),1,$T956))),IF($T952=справочники!$E$11,POWER($T950,1+$T954*INT((GU952-1)/IF(OR($T956=0,$T956=""),1,$T956))),0)))))</f>
        <v>0</v>
      </c>
      <c r="GV958" s="100">
        <f>IF(GV954="",0,IF(GV952=1,$T950,IF($T952=справочники!$E$9,$T950+$T954*INT((GV952-1)/IF(OR($T956=0,$T956=""),1,$T956)),IF($T952=справочники!$E$10,$T950*POWER($T954,INT((GV952-1)/IF(OR($T956=0,$T956=""),1,$T956))),IF($T952=справочники!$E$11,POWER($T950,1+$T954*INT((GV952-1)/IF(OR($T956=0,$T956=""),1,$T956))),0)))))</f>
        <v>0</v>
      </c>
      <c r="GW958" s="100">
        <f>IF(GW954="",0,IF(GW952=1,$T950,IF($T952=справочники!$E$9,$T950+$T954*INT((GW952-1)/IF(OR($T956=0,$T956=""),1,$T956)),IF($T952=справочники!$E$10,$T950*POWER($T954,INT((GW952-1)/IF(OR($T956=0,$T956=""),1,$T956))),IF($T952=справочники!$E$11,POWER($T950,1+$T954*INT((GW952-1)/IF(OR($T956=0,$T956=""),1,$T956))),0)))))</f>
        <v>0</v>
      </c>
      <c r="GX958" s="100">
        <f>IF(GX954="",0,IF(GX952=1,$T950,IF($T952=справочники!$E$9,$T950+$T954*INT((GX952-1)/IF(OR($T956=0,$T956=""),1,$T956)),IF($T952=справочники!$E$10,$T950*POWER($T954,INT((GX952-1)/IF(OR($T956=0,$T956=""),1,$T956))),IF($T952=справочники!$E$11,POWER($T950,1+$T954*INT((GX952-1)/IF(OR($T956=0,$T956=""),1,$T956))),0)))))</f>
        <v>0</v>
      </c>
      <c r="GY958" s="100">
        <f>IF(GY954="",0,IF(GY952=1,$T950,IF($T952=справочники!$E$9,$T950+$T954*INT((GY952-1)/IF(OR($T956=0,$T956=""),1,$T956)),IF($T952=справочники!$E$10,$T950*POWER($T954,INT((GY952-1)/IF(OR($T956=0,$T956=""),1,$T956))),IF($T952=справочники!$E$11,POWER($T950,1+$T954*INT((GY952-1)/IF(OR($T956=0,$T956=""),1,$T956))),0)))))</f>
        <v>0</v>
      </c>
      <c r="GZ958" s="100">
        <f>IF(GZ954="",0,IF(GZ952=1,$T950,IF($T952=справочники!$E$9,$T950+$T954*INT((GZ952-1)/IF(OR($T956=0,$T956=""),1,$T956)),IF($T952=справочники!$E$10,$T950*POWER($T954,INT((GZ952-1)/IF(OR($T956=0,$T956=""),1,$T956))),IF($T952=справочники!$E$11,POWER($T950,1+$T954*INT((GZ952-1)/IF(OR($T956=0,$T956=""),1,$T956))),0)))))</f>
        <v>0</v>
      </c>
      <c r="HA958" s="3"/>
      <c r="HB958" s="3"/>
    </row>
    <row r="959" spans="1:210" ht="4.2" customHeight="1">
      <c r="A959" s="1"/>
      <c r="B959" s="1"/>
      <c r="C959" s="1"/>
      <c r="D959" s="1"/>
      <c r="E959" s="263"/>
      <c r="F959" s="48"/>
      <c r="G959" s="231"/>
      <c r="H959" s="1"/>
      <c r="I959" s="1"/>
      <c r="J959" s="1"/>
      <c r="K959" s="1"/>
      <c r="L959" s="1"/>
      <c r="M959" s="5"/>
      <c r="N959" s="1"/>
      <c r="O959" s="1"/>
      <c r="P959" s="5"/>
      <c r="Q959" s="1"/>
      <c r="R959" s="1"/>
      <c r="S959" s="5"/>
      <c r="T959" s="7"/>
      <c r="U959" s="24"/>
      <c r="V959" s="1"/>
      <c r="W959" s="12"/>
      <c r="X959" s="10"/>
      <c r="Y959" s="46"/>
      <c r="Z959" s="93"/>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4"/>
      <c r="BB959" s="94"/>
      <c r="BC959" s="94"/>
      <c r="BD959" s="94"/>
      <c r="BE959" s="94"/>
      <c r="BF959" s="94"/>
      <c r="BG959" s="94"/>
      <c r="BH959" s="94"/>
      <c r="BI959" s="94"/>
      <c r="BJ959" s="94"/>
      <c r="BK959" s="94"/>
      <c r="BL959" s="94"/>
      <c r="BM959" s="94"/>
      <c r="BN959" s="94"/>
      <c r="BO959" s="94"/>
      <c r="BP959" s="94"/>
      <c r="BQ959" s="94"/>
      <c r="BR959" s="94"/>
      <c r="BS959" s="94"/>
      <c r="BT959" s="94"/>
      <c r="BU959" s="94"/>
      <c r="BV959" s="94"/>
      <c r="BW959" s="94"/>
      <c r="BX959" s="94"/>
      <c r="BY959" s="94"/>
      <c r="BZ959" s="94"/>
      <c r="CA959" s="94"/>
      <c r="CB959" s="94"/>
      <c r="CC959" s="94"/>
      <c r="CD959" s="94"/>
      <c r="CE959" s="94"/>
      <c r="CF959" s="94"/>
      <c r="CG959" s="94"/>
      <c r="CH959" s="94"/>
      <c r="CI959" s="94"/>
      <c r="CJ959" s="94"/>
      <c r="CK959" s="94"/>
      <c r="CL959" s="94"/>
      <c r="CM959" s="94"/>
      <c r="CN959" s="94"/>
      <c r="CO959" s="94"/>
      <c r="CP959" s="94"/>
      <c r="CQ959" s="94"/>
      <c r="CR959" s="94"/>
      <c r="CS959" s="94"/>
      <c r="CT959" s="94"/>
      <c r="CU959" s="94"/>
      <c r="CV959" s="94"/>
      <c r="CW959" s="94"/>
      <c r="CX959" s="94"/>
      <c r="CY959" s="94"/>
      <c r="CZ959" s="94"/>
      <c r="DA959" s="94"/>
      <c r="DB959" s="94"/>
      <c r="DC959" s="94"/>
      <c r="DD959" s="94"/>
      <c r="DE959" s="94"/>
      <c r="DF959" s="94"/>
      <c r="DG959" s="94"/>
      <c r="DH959" s="94"/>
      <c r="DI959" s="94"/>
      <c r="DJ959" s="94"/>
      <c r="DK959" s="94"/>
      <c r="DL959" s="94"/>
      <c r="DM959" s="94"/>
      <c r="DN959" s="94"/>
      <c r="DO959" s="94"/>
      <c r="DP959" s="94"/>
      <c r="DQ959" s="94"/>
      <c r="DR959" s="94"/>
      <c r="DS959" s="94"/>
      <c r="DT959" s="94"/>
      <c r="DU959" s="94"/>
      <c r="DV959" s="94"/>
      <c r="DW959" s="94"/>
      <c r="DX959" s="94"/>
      <c r="DY959" s="94"/>
      <c r="DZ959" s="94"/>
      <c r="EA959" s="94"/>
      <c r="EB959" s="94"/>
      <c r="EC959" s="94"/>
      <c r="ED959" s="94"/>
      <c r="EE959" s="94"/>
      <c r="EF959" s="94"/>
      <c r="EG959" s="94"/>
      <c r="EH959" s="94"/>
      <c r="EI959" s="94"/>
      <c r="EJ959" s="94"/>
      <c r="EK959" s="94"/>
      <c r="EL959" s="94"/>
      <c r="EM959" s="94"/>
      <c r="EN959" s="94"/>
      <c r="EO959" s="94"/>
      <c r="EP959" s="94"/>
      <c r="EQ959" s="94"/>
      <c r="ER959" s="94"/>
      <c r="ES959" s="94"/>
      <c r="ET959" s="94"/>
      <c r="EU959" s="94"/>
      <c r="EV959" s="94"/>
      <c r="EW959" s="94"/>
      <c r="EX959" s="94"/>
      <c r="EY959" s="94"/>
      <c r="EZ959" s="94"/>
      <c r="FA959" s="94"/>
      <c r="FB959" s="94"/>
      <c r="FC959" s="94"/>
      <c r="FD959" s="94"/>
      <c r="FE959" s="94"/>
      <c r="FF959" s="94"/>
      <c r="FG959" s="94"/>
      <c r="FH959" s="94"/>
      <c r="FI959" s="94"/>
      <c r="FJ959" s="94"/>
      <c r="FK959" s="94"/>
      <c r="FL959" s="94"/>
      <c r="FM959" s="94"/>
      <c r="FN959" s="94"/>
      <c r="FO959" s="94"/>
      <c r="FP959" s="94"/>
      <c r="FQ959" s="94"/>
      <c r="FR959" s="94"/>
      <c r="FS959" s="94"/>
      <c r="FT959" s="94"/>
      <c r="FU959" s="94"/>
      <c r="FV959" s="94"/>
      <c r="FW959" s="94"/>
      <c r="FX959" s="94"/>
      <c r="FY959" s="94"/>
      <c r="FZ959" s="94"/>
      <c r="GA959" s="94"/>
      <c r="GB959" s="94"/>
      <c r="GC959" s="94"/>
      <c r="GD959" s="94"/>
      <c r="GE959" s="94"/>
      <c r="GF959" s="94"/>
      <c r="GG959" s="94"/>
      <c r="GH959" s="94"/>
      <c r="GI959" s="94"/>
      <c r="GJ959" s="94"/>
      <c r="GK959" s="94"/>
      <c r="GL959" s="94"/>
      <c r="GM959" s="94"/>
      <c r="GN959" s="94"/>
      <c r="GO959" s="94"/>
      <c r="GP959" s="94"/>
      <c r="GQ959" s="94"/>
      <c r="GR959" s="94"/>
      <c r="GS959" s="94"/>
      <c r="GT959" s="94"/>
      <c r="GU959" s="94"/>
      <c r="GV959" s="94"/>
      <c r="GW959" s="94"/>
      <c r="GX959" s="94"/>
      <c r="GY959" s="94"/>
      <c r="GZ959" s="94"/>
      <c r="HA959" s="1"/>
      <c r="HB959" s="1"/>
    </row>
    <row r="960" spans="1:210" s="239" customFormat="1" ht="10.199999999999999">
      <c r="A960" s="228"/>
      <c r="B960" s="245" t="s">
        <v>157</v>
      </c>
      <c r="C960" s="230"/>
      <c r="D960" s="229"/>
      <c r="E960" s="270"/>
      <c r="F960" s="116"/>
      <c r="G960" s="231"/>
      <c r="H960" s="228"/>
      <c r="I960" s="228" t="str">
        <f>$I$289</f>
        <v>Оборачиваемость начислений расходов</v>
      </c>
      <c r="J960" s="228"/>
      <c r="K960" s="228"/>
      <c r="L960" s="228"/>
      <c r="M960" s="231"/>
      <c r="N960" s="228"/>
      <c r="O960" s="228"/>
      <c r="P960" s="231"/>
      <c r="Q960" s="228" t="s">
        <v>41</v>
      </c>
      <c r="R960" s="228"/>
      <c r="S960" s="231" t="s">
        <v>6</v>
      </c>
      <c r="T960" s="309"/>
      <c r="U960" s="228"/>
      <c r="V960" s="228"/>
      <c r="W960" s="235"/>
      <c r="X960" s="236"/>
      <c r="Y960" s="247"/>
      <c r="Z960" s="248"/>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28"/>
      <c r="HB960" s="228"/>
    </row>
    <row r="961" spans="1:210" ht="4.2" customHeight="1">
      <c r="A961" s="1"/>
      <c r="B961" s="1"/>
      <c r="C961" s="1"/>
      <c r="D961" s="1"/>
      <c r="E961" s="263"/>
      <c r="F961" s="48"/>
      <c r="G961" s="231"/>
      <c r="H961" s="1"/>
      <c r="I961" s="1"/>
      <c r="J961" s="1"/>
      <c r="K961" s="1"/>
      <c r="L961" s="1"/>
      <c r="M961" s="5"/>
      <c r="N961" s="1"/>
      <c r="O961" s="1"/>
      <c r="P961" s="5"/>
      <c r="Q961" s="1"/>
      <c r="R961" s="1"/>
      <c r="S961" s="5"/>
      <c r="T961" s="7"/>
      <c r="U961" s="24"/>
      <c r="V961" s="1"/>
      <c r="W961" s="12"/>
      <c r="X961" s="10"/>
      <c r="Y961" s="46"/>
      <c r="Z961" s="93"/>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4"/>
      <c r="BB961" s="94"/>
      <c r="BC961" s="94"/>
      <c r="BD961" s="94"/>
      <c r="BE961" s="94"/>
      <c r="BF961" s="94"/>
      <c r="BG961" s="94"/>
      <c r="BH961" s="94"/>
      <c r="BI961" s="94"/>
      <c r="BJ961" s="94"/>
      <c r="BK961" s="94"/>
      <c r="BL961" s="94"/>
      <c r="BM961" s="94"/>
      <c r="BN961" s="94"/>
      <c r="BO961" s="94"/>
      <c r="BP961" s="94"/>
      <c r="BQ961" s="94"/>
      <c r="BR961" s="94"/>
      <c r="BS961" s="94"/>
      <c r="BT961" s="94"/>
      <c r="BU961" s="94"/>
      <c r="BV961" s="94"/>
      <c r="BW961" s="94"/>
      <c r="BX961" s="94"/>
      <c r="BY961" s="94"/>
      <c r="BZ961" s="94"/>
      <c r="CA961" s="94"/>
      <c r="CB961" s="94"/>
      <c r="CC961" s="94"/>
      <c r="CD961" s="94"/>
      <c r="CE961" s="94"/>
      <c r="CF961" s="94"/>
      <c r="CG961" s="94"/>
      <c r="CH961" s="94"/>
      <c r="CI961" s="94"/>
      <c r="CJ961" s="94"/>
      <c r="CK961" s="94"/>
      <c r="CL961" s="94"/>
      <c r="CM961" s="94"/>
      <c r="CN961" s="94"/>
      <c r="CO961" s="94"/>
      <c r="CP961" s="94"/>
      <c r="CQ961" s="94"/>
      <c r="CR961" s="94"/>
      <c r="CS961" s="94"/>
      <c r="CT961" s="94"/>
      <c r="CU961" s="94"/>
      <c r="CV961" s="94"/>
      <c r="CW961" s="94"/>
      <c r="CX961" s="94"/>
      <c r="CY961" s="94"/>
      <c r="CZ961" s="94"/>
      <c r="DA961" s="94"/>
      <c r="DB961" s="94"/>
      <c r="DC961" s="94"/>
      <c r="DD961" s="94"/>
      <c r="DE961" s="94"/>
      <c r="DF961" s="94"/>
      <c r="DG961" s="94"/>
      <c r="DH961" s="94"/>
      <c r="DI961" s="94"/>
      <c r="DJ961" s="94"/>
      <c r="DK961" s="94"/>
      <c r="DL961" s="94"/>
      <c r="DM961" s="94"/>
      <c r="DN961" s="94"/>
      <c r="DO961" s="94"/>
      <c r="DP961" s="94"/>
      <c r="DQ961" s="94"/>
      <c r="DR961" s="94"/>
      <c r="DS961" s="94"/>
      <c r="DT961" s="94"/>
      <c r="DU961" s="94"/>
      <c r="DV961" s="94"/>
      <c r="DW961" s="94"/>
      <c r="DX961" s="94"/>
      <c r="DY961" s="94"/>
      <c r="DZ961" s="94"/>
      <c r="EA961" s="94"/>
      <c r="EB961" s="94"/>
      <c r="EC961" s="94"/>
      <c r="ED961" s="94"/>
      <c r="EE961" s="94"/>
      <c r="EF961" s="94"/>
      <c r="EG961" s="94"/>
      <c r="EH961" s="94"/>
      <c r="EI961" s="94"/>
      <c r="EJ961" s="94"/>
      <c r="EK961" s="94"/>
      <c r="EL961" s="94"/>
      <c r="EM961" s="94"/>
      <c r="EN961" s="94"/>
      <c r="EO961" s="94"/>
      <c r="EP961" s="94"/>
      <c r="EQ961" s="94"/>
      <c r="ER961" s="94"/>
      <c r="ES961" s="94"/>
      <c r="ET961" s="94"/>
      <c r="EU961" s="94"/>
      <c r="EV961" s="94"/>
      <c r="EW961" s="94"/>
      <c r="EX961" s="94"/>
      <c r="EY961" s="94"/>
      <c r="EZ961" s="94"/>
      <c r="FA961" s="94"/>
      <c r="FB961" s="94"/>
      <c r="FC961" s="94"/>
      <c r="FD961" s="94"/>
      <c r="FE961" s="94"/>
      <c r="FF961" s="94"/>
      <c r="FG961" s="94"/>
      <c r="FH961" s="94"/>
      <c r="FI961" s="94"/>
      <c r="FJ961" s="94"/>
      <c r="FK961" s="94"/>
      <c r="FL961" s="94"/>
      <c r="FM961" s="94"/>
      <c r="FN961" s="94"/>
      <c r="FO961" s="94"/>
      <c r="FP961" s="94"/>
      <c r="FQ961" s="94"/>
      <c r="FR961" s="94"/>
      <c r="FS961" s="94"/>
      <c r="FT961" s="94"/>
      <c r="FU961" s="94"/>
      <c r="FV961" s="94"/>
      <c r="FW961" s="94"/>
      <c r="FX961" s="94"/>
      <c r="FY961" s="94"/>
      <c r="FZ961" s="94"/>
      <c r="GA961" s="94"/>
      <c r="GB961" s="94"/>
      <c r="GC961" s="94"/>
      <c r="GD961" s="94"/>
      <c r="GE961" s="94"/>
      <c r="GF961" s="94"/>
      <c r="GG961" s="94"/>
      <c r="GH961" s="94"/>
      <c r="GI961" s="94"/>
      <c r="GJ961" s="94"/>
      <c r="GK961" s="94"/>
      <c r="GL961" s="94"/>
      <c r="GM961" s="94"/>
      <c r="GN961" s="94"/>
      <c r="GO961" s="94"/>
      <c r="GP961" s="94"/>
      <c r="GQ961" s="94"/>
      <c r="GR961" s="94"/>
      <c r="GS961" s="94"/>
      <c r="GT961" s="94"/>
      <c r="GU961" s="94"/>
      <c r="GV961" s="94"/>
      <c r="GW961" s="94"/>
      <c r="GX961" s="94"/>
      <c r="GY961" s="94"/>
      <c r="GZ961" s="94"/>
      <c r="HA961" s="1"/>
      <c r="HB961" s="1"/>
    </row>
    <row r="962" spans="1:210" s="4" customFormat="1">
      <c r="A962" s="3"/>
      <c r="B962" s="259" t="s">
        <v>156</v>
      </c>
      <c r="C962" s="3"/>
      <c r="D962" s="3"/>
      <c r="E962" s="9" t="str">
        <f>IF(Главная!$N$19=справочники!$N$12,"",IF(OR(Главная!$N$19=справочники!$N$13,Главная!$N$19=справочники!$N$14),"",IF(T962=справочники!$P$10,"","ндс(-)")))</f>
        <v>ндс(-)</v>
      </c>
      <c r="F962" s="51"/>
      <c r="G962" s="232"/>
      <c r="H962" s="13" t="str">
        <f>B962&amp;N950</f>
        <v>Начисление - Регулярные технические и ремонтные работы</v>
      </c>
      <c r="I962" s="13"/>
      <c r="J962" s="3"/>
      <c r="K962" s="3"/>
      <c r="L962" s="3"/>
      <c r="M962" s="5"/>
      <c r="N962" s="36" t="str">
        <f>Главная!$Y$8</f>
        <v>итого</v>
      </c>
      <c r="O962" s="36"/>
      <c r="P962" s="5"/>
      <c r="Q962" s="36" t="s">
        <v>26</v>
      </c>
      <c r="R962" s="36"/>
      <c r="S962" s="36"/>
      <c r="T962" s="62">
        <f>T958</f>
        <v>0</v>
      </c>
      <c r="U962" s="36"/>
      <c r="V962" s="36"/>
      <c r="W962" s="38">
        <f>SUM($Y962:$HA962)</f>
        <v>0</v>
      </c>
      <c r="X962" s="38"/>
      <c r="Y962" s="46"/>
      <c r="Z962" s="99"/>
      <c r="AA962" s="100">
        <f t="shared" ref="AA962:BF962" si="4508">IF(AA$8="",0,IF(AA$1=1,SUMIFS(958:958,$1:$1,"&gt;="&amp;1,$1:$1,"&lt;="&amp;INT($T960/30))+($T960/30-INT($T960/30))*SUMIFS(958:958,$1:$1,INT($T960/30)+1),0)+($T960/30-INT($T960/30))*SUMIFS(958:958,$1:$1,AA$1+INT($T960/30)+1)+(INT($T960/30)+1-$T960/30)*SUMIFS(958:958,$1:$1,AA$1+INT($T960/30)))</f>
        <v>0</v>
      </c>
      <c r="AB962" s="100">
        <f t="shared" si="4508"/>
        <v>0</v>
      </c>
      <c r="AC962" s="100">
        <f t="shared" si="4508"/>
        <v>0</v>
      </c>
      <c r="AD962" s="100">
        <f t="shared" si="4508"/>
        <v>0</v>
      </c>
      <c r="AE962" s="100">
        <f t="shared" si="4508"/>
        <v>0</v>
      </c>
      <c r="AF962" s="100">
        <f t="shared" si="4508"/>
        <v>0</v>
      </c>
      <c r="AG962" s="100">
        <f t="shared" si="4508"/>
        <v>0</v>
      </c>
      <c r="AH962" s="100">
        <f t="shared" si="4508"/>
        <v>0</v>
      </c>
      <c r="AI962" s="100">
        <f t="shared" si="4508"/>
        <v>0</v>
      </c>
      <c r="AJ962" s="100">
        <f t="shared" si="4508"/>
        <v>0</v>
      </c>
      <c r="AK962" s="100">
        <f t="shared" si="4508"/>
        <v>0</v>
      </c>
      <c r="AL962" s="100">
        <f t="shared" si="4508"/>
        <v>0</v>
      </c>
      <c r="AM962" s="100">
        <f t="shared" si="4508"/>
        <v>0</v>
      </c>
      <c r="AN962" s="100">
        <f t="shared" si="4508"/>
        <v>0</v>
      </c>
      <c r="AO962" s="100">
        <f t="shared" si="4508"/>
        <v>0</v>
      </c>
      <c r="AP962" s="100">
        <f t="shared" si="4508"/>
        <v>0</v>
      </c>
      <c r="AQ962" s="100">
        <f t="shared" si="4508"/>
        <v>0</v>
      </c>
      <c r="AR962" s="100">
        <f t="shared" si="4508"/>
        <v>0</v>
      </c>
      <c r="AS962" s="100">
        <f t="shared" si="4508"/>
        <v>0</v>
      </c>
      <c r="AT962" s="100">
        <f t="shared" si="4508"/>
        <v>0</v>
      </c>
      <c r="AU962" s="100">
        <f t="shared" si="4508"/>
        <v>0</v>
      </c>
      <c r="AV962" s="100">
        <f t="shared" si="4508"/>
        <v>0</v>
      </c>
      <c r="AW962" s="100">
        <f t="shared" si="4508"/>
        <v>0</v>
      </c>
      <c r="AX962" s="100">
        <f t="shared" si="4508"/>
        <v>0</v>
      </c>
      <c r="AY962" s="100">
        <f t="shared" si="4508"/>
        <v>0</v>
      </c>
      <c r="AZ962" s="100">
        <f t="shared" si="4508"/>
        <v>0</v>
      </c>
      <c r="BA962" s="100">
        <f t="shared" si="4508"/>
        <v>0</v>
      </c>
      <c r="BB962" s="100">
        <f t="shared" si="4508"/>
        <v>0</v>
      </c>
      <c r="BC962" s="100">
        <f t="shared" si="4508"/>
        <v>0</v>
      </c>
      <c r="BD962" s="100">
        <f t="shared" si="4508"/>
        <v>0</v>
      </c>
      <c r="BE962" s="100">
        <f t="shared" si="4508"/>
        <v>0</v>
      </c>
      <c r="BF962" s="100">
        <f t="shared" si="4508"/>
        <v>0</v>
      </c>
      <c r="BG962" s="100">
        <f t="shared" ref="BG962:CL962" si="4509">IF(BG$8="",0,IF(BG$1=1,SUMIFS(958:958,$1:$1,"&gt;="&amp;1,$1:$1,"&lt;="&amp;INT($T960/30))+($T960/30-INT($T960/30))*SUMIFS(958:958,$1:$1,INT($T960/30)+1),0)+($T960/30-INT($T960/30))*SUMIFS(958:958,$1:$1,BG$1+INT($T960/30)+1)+(INT($T960/30)+1-$T960/30)*SUMIFS(958:958,$1:$1,BG$1+INT($T960/30)))</f>
        <v>0</v>
      </c>
      <c r="BH962" s="100">
        <f t="shared" si="4509"/>
        <v>0</v>
      </c>
      <c r="BI962" s="100">
        <f t="shared" si="4509"/>
        <v>0</v>
      </c>
      <c r="BJ962" s="100">
        <f t="shared" si="4509"/>
        <v>0</v>
      </c>
      <c r="BK962" s="100">
        <f t="shared" si="4509"/>
        <v>0</v>
      </c>
      <c r="BL962" s="100">
        <f t="shared" si="4509"/>
        <v>0</v>
      </c>
      <c r="BM962" s="100">
        <f t="shared" si="4509"/>
        <v>0</v>
      </c>
      <c r="BN962" s="100">
        <f t="shared" si="4509"/>
        <v>0</v>
      </c>
      <c r="BO962" s="100">
        <f t="shared" si="4509"/>
        <v>0</v>
      </c>
      <c r="BP962" s="100">
        <f t="shared" si="4509"/>
        <v>0</v>
      </c>
      <c r="BQ962" s="100">
        <f t="shared" si="4509"/>
        <v>0</v>
      </c>
      <c r="BR962" s="100">
        <f t="shared" si="4509"/>
        <v>0</v>
      </c>
      <c r="BS962" s="100">
        <f t="shared" si="4509"/>
        <v>0</v>
      </c>
      <c r="BT962" s="100">
        <f t="shared" si="4509"/>
        <v>0</v>
      </c>
      <c r="BU962" s="100">
        <f t="shared" si="4509"/>
        <v>0</v>
      </c>
      <c r="BV962" s="100">
        <f t="shared" si="4509"/>
        <v>0</v>
      </c>
      <c r="BW962" s="100">
        <f t="shared" si="4509"/>
        <v>0</v>
      </c>
      <c r="BX962" s="100">
        <f t="shared" si="4509"/>
        <v>0</v>
      </c>
      <c r="BY962" s="100">
        <f t="shared" si="4509"/>
        <v>0</v>
      </c>
      <c r="BZ962" s="100">
        <f t="shared" si="4509"/>
        <v>0</v>
      </c>
      <c r="CA962" s="100">
        <f t="shared" si="4509"/>
        <v>0</v>
      </c>
      <c r="CB962" s="100">
        <f t="shared" si="4509"/>
        <v>0</v>
      </c>
      <c r="CC962" s="100">
        <f t="shared" si="4509"/>
        <v>0</v>
      </c>
      <c r="CD962" s="100">
        <f t="shared" si="4509"/>
        <v>0</v>
      </c>
      <c r="CE962" s="100">
        <f t="shared" si="4509"/>
        <v>0</v>
      </c>
      <c r="CF962" s="100">
        <f t="shared" si="4509"/>
        <v>0</v>
      </c>
      <c r="CG962" s="100">
        <f t="shared" si="4509"/>
        <v>0</v>
      </c>
      <c r="CH962" s="100">
        <f t="shared" si="4509"/>
        <v>0</v>
      </c>
      <c r="CI962" s="100">
        <f t="shared" si="4509"/>
        <v>0</v>
      </c>
      <c r="CJ962" s="100">
        <f t="shared" si="4509"/>
        <v>0</v>
      </c>
      <c r="CK962" s="100">
        <f t="shared" si="4509"/>
        <v>0</v>
      </c>
      <c r="CL962" s="100">
        <f t="shared" si="4509"/>
        <v>0</v>
      </c>
      <c r="CM962" s="100">
        <f t="shared" ref="CM962:DG962" si="4510">IF(CM$8="",0,IF(CM$1=1,SUMIFS(958:958,$1:$1,"&gt;="&amp;1,$1:$1,"&lt;="&amp;INT($T960/30))+($T960/30-INT($T960/30))*SUMIFS(958:958,$1:$1,INT($T960/30)+1),0)+($T960/30-INT($T960/30))*SUMIFS(958:958,$1:$1,CM$1+INT($T960/30)+1)+(INT($T960/30)+1-$T960/30)*SUMIFS(958:958,$1:$1,CM$1+INT($T960/30)))</f>
        <v>0</v>
      </c>
      <c r="CN962" s="100">
        <f t="shared" si="4510"/>
        <v>0</v>
      </c>
      <c r="CO962" s="100">
        <f t="shared" si="4510"/>
        <v>0</v>
      </c>
      <c r="CP962" s="100">
        <f t="shared" si="4510"/>
        <v>0</v>
      </c>
      <c r="CQ962" s="100">
        <f t="shared" si="4510"/>
        <v>0</v>
      </c>
      <c r="CR962" s="100">
        <f t="shared" si="4510"/>
        <v>0</v>
      </c>
      <c r="CS962" s="100">
        <f t="shared" si="4510"/>
        <v>0</v>
      </c>
      <c r="CT962" s="100">
        <f t="shared" si="4510"/>
        <v>0</v>
      </c>
      <c r="CU962" s="100">
        <f t="shared" si="4510"/>
        <v>0</v>
      </c>
      <c r="CV962" s="100">
        <f t="shared" si="4510"/>
        <v>0</v>
      </c>
      <c r="CW962" s="100">
        <f t="shared" si="4510"/>
        <v>0</v>
      </c>
      <c r="CX962" s="100">
        <f t="shared" si="4510"/>
        <v>0</v>
      </c>
      <c r="CY962" s="100">
        <f t="shared" si="4510"/>
        <v>0</v>
      </c>
      <c r="CZ962" s="100">
        <f t="shared" si="4510"/>
        <v>0</v>
      </c>
      <c r="DA962" s="100">
        <f t="shared" si="4510"/>
        <v>0</v>
      </c>
      <c r="DB962" s="100">
        <f t="shared" si="4510"/>
        <v>0</v>
      </c>
      <c r="DC962" s="100">
        <f t="shared" si="4510"/>
        <v>0</v>
      </c>
      <c r="DD962" s="100">
        <f t="shared" si="4510"/>
        <v>0</v>
      </c>
      <c r="DE962" s="100">
        <f t="shared" si="4510"/>
        <v>0</v>
      </c>
      <c r="DF962" s="100">
        <f t="shared" si="4510"/>
        <v>0</v>
      </c>
      <c r="DG962" s="100">
        <f t="shared" si="4510"/>
        <v>0</v>
      </c>
      <c r="DH962" s="100">
        <f t="shared" ref="DH962:FS962" si="4511">IF(DH$8="",0,IF(DH$1=1,SUMIFS(958:958,$1:$1,"&gt;="&amp;1,$1:$1,"&lt;="&amp;INT($T960/30))+($T960/30-INT($T960/30))*SUMIFS(958:958,$1:$1,INT($T960/30)+1),0)+($T960/30-INT($T960/30))*SUMIFS(958:958,$1:$1,DH$1+INT($T960/30)+1)+(INT($T960/30)+1-$T960/30)*SUMIFS(958:958,$1:$1,DH$1+INT($T960/30)))</f>
        <v>0</v>
      </c>
      <c r="DI962" s="100">
        <f t="shared" si="4511"/>
        <v>0</v>
      </c>
      <c r="DJ962" s="100">
        <f t="shared" si="4511"/>
        <v>0</v>
      </c>
      <c r="DK962" s="100">
        <f t="shared" si="4511"/>
        <v>0</v>
      </c>
      <c r="DL962" s="100">
        <f t="shared" si="4511"/>
        <v>0</v>
      </c>
      <c r="DM962" s="100">
        <f t="shared" si="4511"/>
        <v>0</v>
      </c>
      <c r="DN962" s="100">
        <f t="shared" si="4511"/>
        <v>0</v>
      </c>
      <c r="DO962" s="100">
        <f t="shared" si="4511"/>
        <v>0</v>
      </c>
      <c r="DP962" s="100">
        <f t="shared" si="4511"/>
        <v>0</v>
      </c>
      <c r="DQ962" s="100">
        <f t="shared" si="4511"/>
        <v>0</v>
      </c>
      <c r="DR962" s="100">
        <f t="shared" si="4511"/>
        <v>0</v>
      </c>
      <c r="DS962" s="100">
        <f t="shared" si="4511"/>
        <v>0</v>
      </c>
      <c r="DT962" s="100">
        <f t="shared" si="4511"/>
        <v>0</v>
      </c>
      <c r="DU962" s="100">
        <f t="shared" si="4511"/>
        <v>0</v>
      </c>
      <c r="DV962" s="100">
        <f t="shared" si="4511"/>
        <v>0</v>
      </c>
      <c r="DW962" s="100">
        <f t="shared" si="4511"/>
        <v>0</v>
      </c>
      <c r="DX962" s="100">
        <f t="shared" si="4511"/>
        <v>0</v>
      </c>
      <c r="DY962" s="100">
        <f t="shared" si="4511"/>
        <v>0</v>
      </c>
      <c r="DZ962" s="100">
        <f t="shared" si="4511"/>
        <v>0</v>
      </c>
      <c r="EA962" s="100">
        <f t="shared" si="4511"/>
        <v>0</v>
      </c>
      <c r="EB962" s="100">
        <f t="shared" si="4511"/>
        <v>0</v>
      </c>
      <c r="EC962" s="100">
        <f t="shared" si="4511"/>
        <v>0</v>
      </c>
      <c r="ED962" s="100">
        <f t="shared" si="4511"/>
        <v>0</v>
      </c>
      <c r="EE962" s="100">
        <f t="shared" si="4511"/>
        <v>0</v>
      </c>
      <c r="EF962" s="100">
        <f t="shared" si="4511"/>
        <v>0</v>
      </c>
      <c r="EG962" s="100">
        <f t="shared" si="4511"/>
        <v>0</v>
      </c>
      <c r="EH962" s="100">
        <f t="shared" si="4511"/>
        <v>0</v>
      </c>
      <c r="EI962" s="100">
        <f t="shared" si="4511"/>
        <v>0</v>
      </c>
      <c r="EJ962" s="100">
        <f t="shared" si="4511"/>
        <v>0</v>
      </c>
      <c r="EK962" s="100">
        <f t="shared" si="4511"/>
        <v>0</v>
      </c>
      <c r="EL962" s="100">
        <f t="shared" si="4511"/>
        <v>0</v>
      </c>
      <c r="EM962" s="100">
        <f t="shared" si="4511"/>
        <v>0</v>
      </c>
      <c r="EN962" s="100">
        <f t="shared" si="4511"/>
        <v>0</v>
      </c>
      <c r="EO962" s="100">
        <f t="shared" si="4511"/>
        <v>0</v>
      </c>
      <c r="EP962" s="100">
        <f t="shared" si="4511"/>
        <v>0</v>
      </c>
      <c r="EQ962" s="100">
        <f t="shared" si="4511"/>
        <v>0</v>
      </c>
      <c r="ER962" s="100">
        <f t="shared" si="4511"/>
        <v>0</v>
      </c>
      <c r="ES962" s="100">
        <f t="shared" si="4511"/>
        <v>0</v>
      </c>
      <c r="ET962" s="100">
        <f t="shared" si="4511"/>
        <v>0</v>
      </c>
      <c r="EU962" s="100">
        <f t="shared" si="4511"/>
        <v>0</v>
      </c>
      <c r="EV962" s="100">
        <f t="shared" si="4511"/>
        <v>0</v>
      </c>
      <c r="EW962" s="100">
        <f t="shared" si="4511"/>
        <v>0</v>
      </c>
      <c r="EX962" s="100">
        <f t="shared" si="4511"/>
        <v>0</v>
      </c>
      <c r="EY962" s="100">
        <f t="shared" si="4511"/>
        <v>0</v>
      </c>
      <c r="EZ962" s="100">
        <f t="shared" si="4511"/>
        <v>0</v>
      </c>
      <c r="FA962" s="100">
        <f t="shared" si="4511"/>
        <v>0</v>
      </c>
      <c r="FB962" s="100">
        <f t="shared" si="4511"/>
        <v>0</v>
      </c>
      <c r="FC962" s="100">
        <f t="shared" si="4511"/>
        <v>0</v>
      </c>
      <c r="FD962" s="100">
        <f t="shared" si="4511"/>
        <v>0</v>
      </c>
      <c r="FE962" s="100">
        <f t="shared" si="4511"/>
        <v>0</v>
      </c>
      <c r="FF962" s="100">
        <f t="shared" si="4511"/>
        <v>0</v>
      </c>
      <c r="FG962" s="100">
        <f t="shared" si="4511"/>
        <v>0</v>
      </c>
      <c r="FH962" s="100">
        <f t="shared" si="4511"/>
        <v>0</v>
      </c>
      <c r="FI962" s="100">
        <f t="shared" si="4511"/>
        <v>0</v>
      </c>
      <c r="FJ962" s="100">
        <f t="shared" si="4511"/>
        <v>0</v>
      </c>
      <c r="FK962" s="100">
        <f t="shared" si="4511"/>
        <v>0</v>
      </c>
      <c r="FL962" s="100">
        <f t="shared" si="4511"/>
        <v>0</v>
      </c>
      <c r="FM962" s="100">
        <f t="shared" si="4511"/>
        <v>0</v>
      </c>
      <c r="FN962" s="100">
        <f t="shared" si="4511"/>
        <v>0</v>
      </c>
      <c r="FO962" s="100">
        <f t="shared" si="4511"/>
        <v>0</v>
      </c>
      <c r="FP962" s="100">
        <f t="shared" si="4511"/>
        <v>0</v>
      </c>
      <c r="FQ962" s="100">
        <f t="shared" si="4511"/>
        <v>0</v>
      </c>
      <c r="FR962" s="100">
        <f t="shared" si="4511"/>
        <v>0</v>
      </c>
      <c r="FS962" s="100">
        <f t="shared" si="4511"/>
        <v>0</v>
      </c>
      <c r="FT962" s="100">
        <f t="shared" ref="FT962:GZ962" si="4512">IF(FT$8="",0,IF(FT$1=1,SUMIFS(958:958,$1:$1,"&gt;="&amp;1,$1:$1,"&lt;="&amp;INT($T960/30))+($T960/30-INT($T960/30))*SUMIFS(958:958,$1:$1,INT($T960/30)+1),0)+($T960/30-INT($T960/30))*SUMIFS(958:958,$1:$1,FT$1+INT($T960/30)+1)+(INT($T960/30)+1-$T960/30)*SUMIFS(958:958,$1:$1,FT$1+INT($T960/30)))</f>
        <v>0</v>
      </c>
      <c r="FU962" s="100">
        <f t="shared" si="4512"/>
        <v>0</v>
      </c>
      <c r="FV962" s="100">
        <f t="shared" si="4512"/>
        <v>0</v>
      </c>
      <c r="FW962" s="100">
        <f t="shared" si="4512"/>
        <v>0</v>
      </c>
      <c r="FX962" s="100">
        <f t="shared" si="4512"/>
        <v>0</v>
      </c>
      <c r="FY962" s="100">
        <f t="shared" si="4512"/>
        <v>0</v>
      </c>
      <c r="FZ962" s="100">
        <f t="shared" si="4512"/>
        <v>0</v>
      </c>
      <c r="GA962" s="100">
        <f t="shared" si="4512"/>
        <v>0</v>
      </c>
      <c r="GB962" s="100">
        <f t="shared" si="4512"/>
        <v>0</v>
      </c>
      <c r="GC962" s="100">
        <f t="shared" si="4512"/>
        <v>0</v>
      </c>
      <c r="GD962" s="100">
        <f t="shared" si="4512"/>
        <v>0</v>
      </c>
      <c r="GE962" s="100">
        <f t="shared" si="4512"/>
        <v>0</v>
      </c>
      <c r="GF962" s="100">
        <f t="shared" si="4512"/>
        <v>0</v>
      </c>
      <c r="GG962" s="100">
        <f t="shared" si="4512"/>
        <v>0</v>
      </c>
      <c r="GH962" s="100">
        <f t="shared" si="4512"/>
        <v>0</v>
      </c>
      <c r="GI962" s="100">
        <f t="shared" si="4512"/>
        <v>0</v>
      </c>
      <c r="GJ962" s="100">
        <f t="shared" si="4512"/>
        <v>0</v>
      </c>
      <c r="GK962" s="100">
        <f t="shared" si="4512"/>
        <v>0</v>
      </c>
      <c r="GL962" s="100">
        <f t="shared" si="4512"/>
        <v>0</v>
      </c>
      <c r="GM962" s="100">
        <f t="shared" si="4512"/>
        <v>0</v>
      </c>
      <c r="GN962" s="100">
        <f t="shared" si="4512"/>
        <v>0</v>
      </c>
      <c r="GO962" s="100">
        <f t="shared" si="4512"/>
        <v>0</v>
      </c>
      <c r="GP962" s="100">
        <f t="shared" si="4512"/>
        <v>0</v>
      </c>
      <c r="GQ962" s="100">
        <f t="shared" si="4512"/>
        <v>0</v>
      </c>
      <c r="GR962" s="100">
        <f t="shared" si="4512"/>
        <v>0</v>
      </c>
      <c r="GS962" s="100">
        <f t="shared" si="4512"/>
        <v>0</v>
      </c>
      <c r="GT962" s="100">
        <f t="shared" si="4512"/>
        <v>0</v>
      </c>
      <c r="GU962" s="100">
        <f t="shared" si="4512"/>
        <v>0</v>
      </c>
      <c r="GV962" s="100">
        <f t="shared" si="4512"/>
        <v>0</v>
      </c>
      <c r="GW962" s="100">
        <f t="shared" si="4512"/>
        <v>0</v>
      </c>
      <c r="GX962" s="100">
        <f t="shared" si="4512"/>
        <v>0</v>
      </c>
      <c r="GY962" s="100">
        <f t="shared" si="4512"/>
        <v>0</v>
      </c>
      <c r="GZ962" s="100">
        <f t="shared" si="4512"/>
        <v>0</v>
      </c>
      <c r="HA962" s="3"/>
      <c r="HB962" s="3"/>
    </row>
    <row r="963" spans="1:210" ht="4.2" customHeight="1">
      <c r="A963" s="1"/>
      <c r="B963" s="1"/>
      <c r="C963" s="1"/>
      <c r="D963" s="1"/>
      <c r="E963" s="263"/>
      <c r="F963" s="48"/>
      <c r="G963" s="231"/>
      <c r="H963" s="1"/>
      <c r="I963" s="1"/>
      <c r="J963" s="1"/>
      <c r="K963" s="1"/>
      <c r="L963" s="1"/>
      <c r="M963" s="5"/>
      <c r="N963" s="1"/>
      <c r="O963" s="1"/>
      <c r="P963" s="5"/>
      <c r="Q963" s="1"/>
      <c r="R963" s="1"/>
      <c r="S963" s="5"/>
      <c r="T963" s="7"/>
      <c r="U963" s="24"/>
      <c r="V963" s="1"/>
      <c r="W963" s="12"/>
      <c r="X963" s="10"/>
      <c r="Y963" s="46"/>
      <c r="Z963" s="93"/>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4"/>
      <c r="BB963" s="94"/>
      <c r="BC963" s="94"/>
      <c r="BD963" s="94"/>
      <c r="BE963" s="94"/>
      <c r="BF963" s="94"/>
      <c r="BG963" s="94"/>
      <c r="BH963" s="94"/>
      <c r="BI963" s="94"/>
      <c r="BJ963" s="94"/>
      <c r="BK963" s="94"/>
      <c r="BL963" s="94"/>
      <c r="BM963" s="94"/>
      <c r="BN963" s="94"/>
      <c r="BO963" s="94"/>
      <c r="BP963" s="94"/>
      <c r="BQ963" s="94"/>
      <c r="BR963" s="94"/>
      <c r="BS963" s="94"/>
      <c r="BT963" s="94"/>
      <c r="BU963" s="94"/>
      <c r="BV963" s="94"/>
      <c r="BW963" s="94"/>
      <c r="BX963" s="94"/>
      <c r="BY963" s="94"/>
      <c r="BZ963" s="94"/>
      <c r="CA963" s="94"/>
      <c r="CB963" s="94"/>
      <c r="CC963" s="94"/>
      <c r="CD963" s="94"/>
      <c r="CE963" s="94"/>
      <c r="CF963" s="94"/>
      <c r="CG963" s="94"/>
      <c r="CH963" s="94"/>
      <c r="CI963" s="94"/>
      <c r="CJ963" s="94"/>
      <c r="CK963" s="94"/>
      <c r="CL963" s="94"/>
      <c r="CM963" s="94"/>
      <c r="CN963" s="94"/>
      <c r="CO963" s="94"/>
      <c r="CP963" s="94"/>
      <c r="CQ963" s="94"/>
      <c r="CR963" s="94"/>
      <c r="CS963" s="94"/>
      <c r="CT963" s="94"/>
      <c r="CU963" s="94"/>
      <c r="CV963" s="94"/>
      <c r="CW963" s="94"/>
      <c r="CX963" s="94"/>
      <c r="CY963" s="94"/>
      <c r="CZ963" s="94"/>
      <c r="DA963" s="94"/>
      <c r="DB963" s="94"/>
      <c r="DC963" s="94"/>
      <c r="DD963" s="94"/>
      <c r="DE963" s="94"/>
      <c r="DF963" s="94"/>
      <c r="DG963" s="94"/>
      <c r="DH963" s="94"/>
      <c r="DI963" s="94"/>
      <c r="DJ963" s="94"/>
      <c r="DK963" s="94"/>
      <c r="DL963" s="94"/>
      <c r="DM963" s="94"/>
      <c r="DN963" s="94"/>
      <c r="DO963" s="94"/>
      <c r="DP963" s="94"/>
      <c r="DQ963" s="94"/>
      <c r="DR963" s="94"/>
      <c r="DS963" s="94"/>
      <c r="DT963" s="94"/>
      <c r="DU963" s="94"/>
      <c r="DV963" s="94"/>
      <c r="DW963" s="94"/>
      <c r="DX963" s="94"/>
      <c r="DY963" s="94"/>
      <c r="DZ963" s="94"/>
      <c r="EA963" s="94"/>
      <c r="EB963" s="94"/>
      <c r="EC963" s="94"/>
      <c r="ED963" s="94"/>
      <c r="EE963" s="94"/>
      <c r="EF963" s="94"/>
      <c r="EG963" s="94"/>
      <c r="EH963" s="94"/>
      <c r="EI963" s="94"/>
      <c r="EJ963" s="94"/>
      <c r="EK963" s="94"/>
      <c r="EL963" s="94"/>
      <c r="EM963" s="94"/>
      <c r="EN963" s="94"/>
      <c r="EO963" s="94"/>
      <c r="EP963" s="94"/>
      <c r="EQ963" s="94"/>
      <c r="ER963" s="94"/>
      <c r="ES963" s="94"/>
      <c r="ET963" s="94"/>
      <c r="EU963" s="94"/>
      <c r="EV963" s="94"/>
      <c r="EW963" s="94"/>
      <c r="EX963" s="94"/>
      <c r="EY963" s="94"/>
      <c r="EZ963" s="94"/>
      <c r="FA963" s="94"/>
      <c r="FB963" s="94"/>
      <c r="FC963" s="94"/>
      <c r="FD963" s="94"/>
      <c r="FE963" s="94"/>
      <c r="FF963" s="94"/>
      <c r="FG963" s="94"/>
      <c r="FH963" s="94"/>
      <c r="FI963" s="94"/>
      <c r="FJ963" s="94"/>
      <c r="FK963" s="94"/>
      <c r="FL963" s="94"/>
      <c r="FM963" s="94"/>
      <c r="FN963" s="94"/>
      <c r="FO963" s="94"/>
      <c r="FP963" s="94"/>
      <c r="FQ963" s="94"/>
      <c r="FR963" s="94"/>
      <c r="FS963" s="94"/>
      <c r="FT963" s="94"/>
      <c r="FU963" s="94"/>
      <c r="FV963" s="94"/>
      <c r="FW963" s="94"/>
      <c r="FX963" s="94"/>
      <c r="FY963" s="94"/>
      <c r="FZ963" s="94"/>
      <c r="GA963" s="94"/>
      <c r="GB963" s="94"/>
      <c r="GC963" s="94"/>
      <c r="GD963" s="94"/>
      <c r="GE963" s="94"/>
      <c r="GF963" s="94"/>
      <c r="GG963" s="94"/>
      <c r="GH963" s="94"/>
      <c r="GI963" s="94"/>
      <c r="GJ963" s="94"/>
      <c r="GK963" s="94"/>
      <c r="GL963" s="94"/>
      <c r="GM963" s="94"/>
      <c r="GN963" s="94"/>
      <c r="GO963" s="94"/>
      <c r="GP963" s="94"/>
      <c r="GQ963" s="94"/>
      <c r="GR963" s="94"/>
      <c r="GS963" s="94"/>
      <c r="GT963" s="94"/>
      <c r="GU963" s="94"/>
      <c r="GV963" s="94"/>
      <c r="GW963" s="94"/>
      <c r="GX963" s="94"/>
      <c r="GY963" s="94"/>
      <c r="GZ963" s="94"/>
      <c r="HA963" s="1"/>
      <c r="HB963" s="1"/>
    </row>
    <row r="964" spans="1:210" s="239" customFormat="1" ht="10.199999999999999">
      <c r="A964" s="228"/>
      <c r="B964" s="245" t="s">
        <v>163</v>
      </c>
      <c r="C964" s="230"/>
      <c r="D964" s="229"/>
      <c r="E964" s="270"/>
      <c r="F964" s="116"/>
      <c r="G964" s="231"/>
      <c r="H964" s="228"/>
      <c r="I964" s="228" t="str">
        <f>$I$228</f>
        <v>Оборачиваемость кредиторской задолженности</v>
      </c>
      <c r="J964" s="228"/>
      <c r="K964" s="228"/>
      <c r="L964" s="228"/>
      <c r="M964" s="231"/>
      <c r="N964" s="228"/>
      <c r="O964" s="228"/>
      <c r="P964" s="231"/>
      <c r="Q964" s="228" t="s">
        <v>41</v>
      </c>
      <c r="R964" s="228"/>
      <c r="S964" s="231" t="s">
        <v>6</v>
      </c>
      <c r="T964" s="309"/>
      <c r="U964" s="228"/>
      <c r="V964" s="228"/>
      <c r="W964" s="235"/>
      <c r="X964" s="236"/>
      <c r="Y964" s="247"/>
      <c r="Z964" s="248"/>
      <c r="AA964" s="249"/>
      <c r="AB964" s="249"/>
      <c r="AC964" s="249"/>
      <c r="AD964" s="249"/>
      <c r="AE964" s="249"/>
      <c r="AF964" s="249"/>
      <c r="AG964" s="249"/>
      <c r="AH964" s="249"/>
      <c r="AI964" s="249"/>
      <c r="AJ964" s="249"/>
      <c r="AK964" s="249"/>
      <c r="AL964" s="249"/>
      <c r="AM964" s="249"/>
      <c r="AN964" s="249"/>
      <c r="AO964" s="249"/>
      <c r="AP964" s="249"/>
      <c r="AQ964" s="249"/>
      <c r="AR964" s="249"/>
      <c r="AS964" s="249"/>
      <c r="AT964" s="249"/>
      <c r="AU964" s="249"/>
      <c r="AV964" s="249"/>
      <c r="AW964" s="249"/>
      <c r="AX964" s="249"/>
      <c r="AY964" s="249"/>
      <c r="AZ964" s="249"/>
      <c r="BA964" s="249"/>
      <c r="BB964" s="249"/>
      <c r="BC964" s="249"/>
      <c r="BD964" s="249"/>
      <c r="BE964" s="249"/>
      <c r="BF964" s="249"/>
      <c r="BG964" s="249"/>
      <c r="BH964" s="249"/>
      <c r="BI964" s="249"/>
      <c r="BJ964" s="249"/>
      <c r="BK964" s="249"/>
      <c r="BL964" s="249"/>
      <c r="BM964" s="249"/>
      <c r="BN964" s="249"/>
      <c r="BO964" s="249"/>
      <c r="BP964" s="249"/>
      <c r="BQ964" s="249"/>
      <c r="BR964" s="249"/>
      <c r="BS964" s="249"/>
      <c r="BT964" s="249"/>
      <c r="BU964" s="249"/>
      <c r="BV964" s="249"/>
      <c r="BW964" s="249"/>
      <c r="BX964" s="249"/>
      <c r="BY964" s="249"/>
      <c r="BZ964" s="249"/>
      <c r="CA964" s="249"/>
      <c r="CB964" s="249"/>
      <c r="CC964" s="249"/>
      <c r="CD964" s="249"/>
      <c r="CE964" s="249"/>
      <c r="CF964" s="249"/>
      <c r="CG964" s="249"/>
      <c r="CH964" s="249"/>
      <c r="CI964" s="249"/>
      <c r="CJ964" s="249"/>
      <c r="CK964" s="249"/>
      <c r="CL964" s="249"/>
      <c r="CM964" s="249"/>
      <c r="CN964" s="249"/>
      <c r="CO964" s="249"/>
      <c r="CP964" s="249"/>
      <c r="CQ964" s="249"/>
      <c r="CR964" s="249"/>
      <c r="CS964" s="249"/>
      <c r="CT964" s="249"/>
      <c r="CU964" s="249"/>
      <c r="CV964" s="249"/>
      <c r="CW964" s="249"/>
      <c r="CX964" s="249"/>
      <c r="CY964" s="249"/>
      <c r="CZ964" s="249"/>
      <c r="DA964" s="249"/>
      <c r="DB964" s="249"/>
      <c r="DC964" s="249"/>
      <c r="DD964" s="249"/>
      <c r="DE964" s="249"/>
      <c r="DF964" s="249"/>
      <c r="DG964" s="249"/>
      <c r="DH964" s="249"/>
      <c r="DI964" s="249"/>
      <c r="DJ964" s="249"/>
      <c r="DK964" s="249"/>
      <c r="DL964" s="249"/>
      <c r="DM964" s="249"/>
      <c r="DN964" s="249"/>
      <c r="DO964" s="249"/>
      <c r="DP964" s="249"/>
      <c r="DQ964" s="249"/>
      <c r="DR964" s="249"/>
      <c r="DS964" s="249"/>
      <c r="DT964" s="249"/>
      <c r="DU964" s="249"/>
      <c r="DV964" s="249"/>
      <c r="DW964" s="249"/>
      <c r="DX964" s="249"/>
      <c r="DY964" s="249"/>
      <c r="DZ964" s="249"/>
      <c r="EA964" s="249"/>
      <c r="EB964" s="249"/>
      <c r="EC964" s="249"/>
      <c r="ED964" s="249"/>
      <c r="EE964" s="249"/>
      <c r="EF964" s="249"/>
      <c r="EG964" s="249"/>
      <c r="EH964" s="249"/>
      <c r="EI964" s="249"/>
      <c r="EJ964" s="249"/>
      <c r="EK964" s="249"/>
      <c r="EL964" s="249"/>
      <c r="EM964" s="249"/>
      <c r="EN964" s="249"/>
      <c r="EO964" s="249"/>
      <c r="EP964" s="249"/>
      <c r="EQ964" s="249"/>
      <c r="ER964" s="249"/>
      <c r="ES964" s="249"/>
      <c r="ET964" s="249"/>
      <c r="EU964" s="249"/>
      <c r="EV964" s="249"/>
      <c r="EW964" s="249"/>
      <c r="EX964" s="249"/>
      <c r="EY964" s="249"/>
      <c r="EZ964" s="249"/>
      <c r="FA964" s="249"/>
      <c r="FB964" s="249"/>
      <c r="FC964" s="249"/>
      <c r="FD964" s="249"/>
      <c r="FE964" s="249"/>
      <c r="FF964" s="249"/>
      <c r="FG964" s="249"/>
      <c r="FH964" s="249"/>
      <c r="FI964" s="249"/>
      <c r="FJ964" s="249"/>
      <c r="FK964" s="249"/>
      <c r="FL964" s="249"/>
      <c r="FM964" s="249"/>
      <c r="FN964" s="249"/>
      <c r="FO964" s="249"/>
      <c r="FP964" s="249"/>
      <c r="FQ964" s="249"/>
      <c r="FR964" s="249"/>
      <c r="FS964" s="249"/>
      <c r="FT964" s="249"/>
      <c r="FU964" s="249"/>
      <c r="FV964" s="249"/>
      <c r="FW964" s="249"/>
      <c r="FX964" s="249"/>
      <c r="FY964" s="249"/>
      <c r="FZ964" s="249"/>
      <c r="GA964" s="249"/>
      <c r="GB964" s="249"/>
      <c r="GC964" s="249"/>
      <c r="GD964" s="249"/>
      <c r="GE964" s="249"/>
      <c r="GF964" s="249"/>
      <c r="GG964" s="249"/>
      <c r="GH964" s="249"/>
      <c r="GI964" s="249"/>
      <c r="GJ964" s="249"/>
      <c r="GK964" s="249"/>
      <c r="GL964" s="249"/>
      <c r="GM964" s="249"/>
      <c r="GN964" s="249"/>
      <c r="GO964" s="249"/>
      <c r="GP964" s="249"/>
      <c r="GQ964" s="249"/>
      <c r="GR964" s="249"/>
      <c r="GS964" s="249"/>
      <c r="GT964" s="249"/>
      <c r="GU964" s="249"/>
      <c r="GV964" s="249"/>
      <c r="GW964" s="249"/>
      <c r="GX964" s="249"/>
      <c r="GY964" s="249"/>
      <c r="GZ964" s="249"/>
      <c r="HA964" s="228"/>
      <c r="HB964" s="228"/>
    </row>
    <row r="965" spans="1:210" ht="4.2" customHeight="1">
      <c r="A965" s="1"/>
      <c r="B965" s="1"/>
      <c r="C965" s="1"/>
      <c r="D965" s="1"/>
      <c r="E965" s="263"/>
      <c r="F965" s="48"/>
      <c r="G965" s="231"/>
      <c r="H965" s="1"/>
      <c r="I965" s="1"/>
      <c r="J965" s="1"/>
      <c r="K965" s="1"/>
      <c r="L965" s="1"/>
      <c r="M965" s="5"/>
      <c r="N965" s="1"/>
      <c r="O965" s="1"/>
      <c r="P965" s="5"/>
      <c r="Q965" s="1"/>
      <c r="R965" s="1"/>
      <c r="S965" s="5"/>
      <c r="T965" s="7"/>
      <c r="U965" s="24"/>
      <c r="V965" s="1"/>
      <c r="W965" s="12"/>
      <c r="X965" s="10"/>
      <c r="Y965" s="46"/>
      <c r="Z965" s="93"/>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4"/>
      <c r="BB965" s="94"/>
      <c r="BC965" s="94"/>
      <c r="BD965" s="94"/>
      <c r="BE965" s="94"/>
      <c r="BF965" s="94"/>
      <c r="BG965" s="94"/>
      <c r="BH965" s="94"/>
      <c r="BI965" s="94"/>
      <c r="BJ965" s="94"/>
      <c r="BK965" s="94"/>
      <c r="BL965" s="94"/>
      <c r="BM965" s="94"/>
      <c r="BN965" s="94"/>
      <c r="BO965" s="94"/>
      <c r="BP965" s="94"/>
      <c r="BQ965" s="94"/>
      <c r="BR965" s="94"/>
      <c r="BS965" s="94"/>
      <c r="BT965" s="94"/>
      <c r="BU965" s="94"/>
      <c r="BV965" s="94"/>
      <c r="BW965" s="94"/>
      <c r="BX965" s="94"/>
      <c r="BY965" s="94"/>
      <c r="BZ965" s="94"/>
      <c r="CA965" s="94"/>
      <c r="CB965" s="94"/>
      <c r="CC965" s="94"/>
      <c r="CD965" s="94"/>
      <c r="CE965" s="94"/>
      <c r="CF965" s="94"/>
      <c r="CG965" s="94"/>
      <c r="CH965" s="94"/>
      <c r="CI965" s="94"/>
      <c r="CJ965" s="94"/>
      <c r="CK965" s="94"/>
      <c r="CL965" s="94"/>
      <c r="CM965" s="94"/>
      <c r="CN965" s="94"/>
      <c r="CO965" s="94"/>
      <c r="CP965" s="94"/>
      <c r="CQ965" s="94"/>
      <c r="CR965" s="94"/>
      <c r="CS965" s="94"/>
      <c r="CT965" s="94"/>
      <c r="CU965" s="94"/>
      <c r="CV965" s="94"/>
      <c r="CW965" s="94"/>
      <c r="CX965" s="94"/>
      <c r="CY965" s="94"/>
      <c r="CZ965" s="94"/>
      <c r="DA965" s="94"/>
      <c r="DB965" s="94"/>
      <c r="DC965" s="94"/>
      <c r="DD965" s="94"/>
      <c r="DE965" s="94"/>
      <c r="DF965" s="94"/>
      <c r="DG965" s="94"/>
      <c r="DH965" s="94"/>
      <c r="DI965" s="94"/>
      <c r="DJ965" s="94"/>
      <c r="DK965" s="94"/>
      <c r="DL965" s="94"/>
      <c r="DM965" s="94"/>
      <c r="DN965" s="94"/>
      <c r="DO965" s="94"/>
      <c r="DP965" s="94"/>
      <c r="DQ965" s="94"/>
      <c r="DR965" s="94"/>
      <c r="DS965" s="94"/>
      <c r="DT965" s="94"/>
      <c r="DU965" s="94"/>
      <c r="DV965" s="94"/>
      <c r="DW965" s="94"/>
      <c r="DX965" s="94"/>
      <c r="DY965" s="94"/>
      <c r="DZ965" s="94"/>
      <c r="EA965" s="94"/>
      <c r="EB965" s="94"/>
      <c r="EC965" s="94"/>
      <c r="ED965" s="94"/>
      <c r="EE965" s="94"/>
      <c r="EF965" s="94"/>
      <c r="EG965" s="94"/>
      <c r="EH965" s="94"/>
      <c r="EI965" s="94"/>
      <c r="EJ965" s="94"/>
      <c r="EK965" s="94"/>
      <c r="EL965" s="94"/>
      <c r="EM965" s="94"/>
      <c r="EN965" s="94"/>
      <c r="EO965" s="94"/>
      <c r="EP965" s="94"/>
      <c r="EQ965" s="94"/>
      <c r="ER965" s="94"/>
      <c r="ES965" s="94"/>
      <c r="ET965" s="94"/>
      <c r="EU965" s="94"/>
      <c r="EV965" s="94"/>
      <c r="EW965" s="94"/>
      <c r="EX965" s="94"/>
      <c r="EY965" s="94"/>
      <c r="EZ965" s="94"/>
      <c r="FA965" s="94"/>
      <c r="FB965" s="94"/>
      <c r="FC965" s="94"/>
      <c r="FD965" s="94"/>
      <c r="FE965" s="94"/>
      <c r="FF965" s="94"/>
      <c r="FG965" s="94"/>
      <c r="FH965" s="94"/>
      <c r="FI965" s="94"/>
      <c r="FJ965" s="94"/>
      <c r="FK965" s="94"/>
      <c r="FL965" s="94"/>
      <c r="FM965" s="94"/>
      <c r="FN965" s="94"/>
      <c r="FO965" s="94"/>
      <c r="FP965" s="94"/>
      <c r="FQ965" s="94"/>
      <c r="FR965" s="94"/>
      <c r="FS965" s="94"/>
      <c r="FT965" s="94"/>
      <c r="FU965" s="94"/>
      <c r="FV965" s="94"/>
      <c r="FW965" s="94"/>
      <c r="FX965" s="94"/>
      <c r="FY965" s="94"/>
      <c r="FZ965" s="94"/>
      <c r="GA965" s="94"/>
      <c r="GB965" s="94"/>
      <c r="GC965" s="94"/>
      <c r="GD965" s="94"/>
      <c r="GE965" s="94"/>
      <c r="GF965" s="94"/>
      <c r="GG965" s="94"/>
      <c r="GH965" s="94"/>
      <c r="GI965" s="94"/>
      <c r="GJ965" s="94"/>
      <c r="GK965" s="94"/>
      <c r="GL965" s="94"/>
      <c r="GM965" s="94"/>
      <c r="GN965" s="94"/>
      <c r="GO965" s="94"/>
      <c r="GP965" s="94"/>
      <c r="GQ965" s="94"/>
      <c r="GR965" s="94"/>
      <c r="GS965" s="94"/>
      <c r="GT965" s="94"/>
      <c r="GU965" s="94"/>
      <c r="GV965" s="94"/>
      <c r="GW965" s="94"/>
      <c r="GX965" s="94"/>
      <c r="GY965" s="94"/>
      <c r="GZ965" s="94"/>
      <c r="HA965" s="1"/>
      <c r="HB965" s="1"/>
    </row>
    <row r="966" spans="1:210" s="4" customFormat="1">
      <c r="A966" s="3"/>
      <c r="B966" s="259" t="s">
        <v>160</v>
      </c>
      <c r="C966" s="3"/>
      <c r="D966" s="3"/>
      <c r="E966" s="9" t="s">
        <v>27</v>
      </c>
      <c r="F966" s="51"/>
      <c r="G966" s="232"/>
      <c r="H966" s="13" t="str">
        <f>B966&amp;N950</f>
        <v>Оплата - Регулярные технические и ремонтные работы</v>
      </c>
      <c r="I966" s="13"/>
      <c r="J966" s="3"/>
      <c r="K966" s="3"/>
      <c r="L966" s="3"/>
      <c r="M966" s="5"/>
      <c r="N966" s="36" t="str">
        <f>Главная!$Y$8</f>
        <v>итого</v>
      </c>
      <c r="O966" s="36"/>
      <c r="P966" s="5"/>
      <c r="Q966" s="36" t="s">
        <v>26</v>
      </c>
      <c r="R966" s="36"/>
      <c r="S966" s="36"/>
      <c r="T966" s="36"/>
      <c r="U966" s="36"/>
      <c r="V966" s="36"/>
      <c r="W966" s="38">
        <f>SUM($Y966:$HA966)</f>
        <v>0</v>
      </c>
      <c r="X966" s="38"/>
      <c r="Y966" s="46"/>
      <c r="Z966" s="99"/>
      <c r="AA966" s="100">
        <f t="shared" ref="AA966:BF966" si="4513">IF(AA$8="",0,IF(AA$1=1,SUMIFS(962:962,$1:$1,"&gt;="&amp;1,$1:$1,"&lt;="&amp;INT(-$T964/30))+(-$T964/30-INT(-$T964/30))*SUMIFS(962:962,$1:$1,INT(-$T964/30)+1),0)+(-$T964/30-INT(-$T964/30))*SUMIFS(962:962,$1:$1,AA$1+INT(-$T964/30)+1)+(INT(-$T964/30)+1+$T964/30)*SUMIFS(962:962,$1:$1,AA$1+INT(-$T964/30)))</f>
        <v>0</v>
      </c>
      <c r="AB966" s="100">
        <f t="shared" si="4513"/>
        <v>0</v>
      </c>
      <c r="AC966" s="100">
        <f t="shared" si="4513"/>
        <v>0</v>
      </c>
      <c r="AD966" s="100">
        <f t="shared" si="4513"/>
        <v>0</v>
      </c>
      <c r="AE966" s="100">
        <f t="shared" si="4513"/>
        <v>0</v>
      </c>
      <c r="AF966" s="100">
        <f t="shared" si="4513"/>
        <v>0</v>
      </c>
      <c r="AG966" s="100">
        <f t="shared" si="4513"/>
        <v>0</v>
      </c>
      <c r="AH966" s="100">
        <f t="shared" si="4513"/>
        <v>0</v>
      </c>
      <c r="AI966" s="100">
        <f t="shared" si="4513"/>
        <v>0</v>
      </c>
      <c r="AJ966" s="100">
        <f t="shared" si="4513"/>
        <v>0</v>
      </c>
      <c r="AK966" s="100">
        <f t="shared" si="4513"/>
        <v>0</v>
      </c>
      <c r="AL966" s="100">
        <f t="shared" si="4513"/>
        <v>0</v>
      </c>
      <c r="AM966" s="100">
        <f t="shared" si="4513"/>
        <v>0</v>
      </c>
      <c r="AN966" s="100">
        <f t="shared" si="4513"/>
        <v>0</v>
      </c>
      <c r="AO966" s="100">
        <f t="shared" si="4513"/>
        <v>0</v>
      </c>
      <c r="AP966" s="100">
        <f t="shared" si="4513"/>
        <v>0</v>
      </c>
      <c r="AQ966" s="100">
        <f t="shared" si="4513"/>
        <v>0</v>
      </c>
      <c r="AR966" s="100">
        <f t="shared" si="4513"/>
        <v>0</v>
      </c>
      <c r="AS966" s="100">
        <f t="shared" si="4513"/>
        <v>0</v>
      </c>
      <c r="AT966" s="100">
        <f t="shared" si="4513"/>
        <v>0</v>
      </c>
      <c r="AU966" s="100">
        <f t="shared" si="4513"/>
        <v>0</v>
      </c>
      <c r="AV966" s="100">
        <f t="shared" si="4513"/>
        <v>0</v>
      </c>
      <c r="AW966" s="100">
        <f t="shared" si="4513"/>
        <v>0</v>
      </c>
      <c r="AX966" s="100">
        <f t="shared" si="4513"/>
        <v>0</v>
      </c>
      <c r="AY966" s="100">
        <f t="shared" si="4513"/>
        <v>0</v>
      </c>
      <c r="AZ966" s="100">
        <f t="shared" si="4513"/>
        <v>0</v>
      </c>
      <c r="BA966" s="100">
        <f t="shared" si="4513"/>
        <v>0</v>
      </c>
      <c r="BB966" s="100">
        <f t="shared" si="4513"/>
        <v>0</v>
      </c>
      <c r="BC966" s="100">
        <f t="shared" si="4513"/>
        <v>0</v>
      </c>
      <c r="BD966" s="100">
        <f t="shared" si="4513"/>
        <v>0</v>
      </c>
      <c r="BE966" s="100">
        <f t="shared" si="4513"/>
        <v>0</v>
      </c>
      <c r="BF966" s="100">
        <f t="shared" si="4513"/>
        <v>0</v>
      </c>
      <c r="BG966" s="100">
        <f t="shared" ref="BG966:CL966" si="4514">IF(BG$8="",0,IF(BG$1=1,SUMIFS(962:962,$1:$1,"&gt;="&amp;1,$1:$1,"&lt;="&amp;INT(-$T964/30))+(-$T964/30-INT(-$T964/30))*SUMIFS(962:962,$1:$1,INT(-$T964/30)+1),0)+(-$T964/30-INT(-$T964/30))*SUMIFS(962:962,$1:$1,BG$1+INT(-$T964/30)+1)+(INT(-$T964/30)+1+$T964/30)*SUMIFS(962:962,$1:$1,BG$1+INT(-$T964/30)))</f>
        <v>0</v>
      </c>
      <c r="BH966" s="100">
        <f t="shared" si="4514"/>
        <v>0</v>
      </c>
      <c r="BI966" s="100">
        <f t="shared" si="4514"/>
        <v>0</v>
      </c>
      <c r="BJ966" s="100">
        <f t="shared" si="4514"/>
        <v>0</v>
      </c>
      <c r="BK966" s="100">
        <f t="shared" si="4514"/>
        <v>0</v>
      </c>
      <c r="BL966" s="100">
        <f t="shared" si="4514"/>
        <v>0</v>
      </c>
      <c r="BM966" s="100">
        <f t="shared" si="4514"/>
        <v>0</v>
      </c>
      <c r="BN966" s="100">
        <f t="shared" si="4514"/>
        <v>0</v>
      </c>
      <c r="BO966" s="100">
        <f t="shared" si="4514"/>
        <v>0</v>
      </c>
      <c r="BP966" s="100">
        <f t="shared" si="4514"/>
        <v>0</v>
      </c>
      <c r="BQ966" s="100">
        <f t="shared" si="4514"/>
        <v>0</v>
      </c>
      <c r="BR966" s="100">
        <f t="shared" si="4514"/>
        <v>0</v>
      </c>
      <c r="BS966" s="100">
        <f t="shared" si="4514"/>
        <v>0</v>
      </c>
      <c r="BT966" s="100">
        <f t="shared" si="4514"/>
        <v>0</v>
      </c>
      <c r="BU966" s="100">
        <f t="shared" si="4514"/>
        <v>0</v>
      </c>
      <c r="BV966" s="100">
        <f t="shared" si="4514"/>
        <v>0</v>
      </c>
      <c r="BW966" s="100">
        <f t="shared" si="4514"/>
        <v>0</v>
      </c>
      <c r="BX966" s="100">
        <f t="shared" si="4514"/>
        <v>0</v>
      </c>
      <c r="BY966" s="100">
        <f t="shared" si="4514"/>
        <v>0</v>
      </c>
      <c r="BZ966" s="100">
        <f t="shared" si="4514"/>
        <v>0</v>
      </c>
      <c r="CA966" s="100">
        <f t="shared" si="4514"/>
        <v>0</v>
      </c>
      <c r="CB966" s="100">
        <f t="shared" si="4514"/>
        <v>0</v>
      </c>
      <c r="CC966" s="100">
        <f t="shared" si="4514"/>
        <v>0</v>
      </c>
      <c r="CD966" s="100">
        <f t="shared" si="4514"/>
        <v>0</v>
      </c>
      <c r="CE966" s="100">
        <f t="shared" si="4514"/>
        <v>0</v>
      </c>
      <c r="CF966" s="100">
        <f t="shared" si="4514"/>
        <v>0</v>
      </c>
      <c r="CG966" s="100">
        <f t="shared" si="4514"/>
        <v>0</v>
      </c>
      <c r="CH966" s="100">
        <f t="shared" si="4514"/>
        <v>0</v>
      </c>
      <c r="CI966" s="100">
        <f t="shared" si="4514"/>
        <v>0</v>
      </c>
      <c r="CJ966" s="100">
        <f t="shared" si="4514"/>
        <v>0</v>
      </c>
      <c r="CK966" s="100">
        <f t="shared" si="4514"/>
        <v>0</v>
      </c>
      <c r="CL966" s="100">
        <f t="shared" si="4514"/>
        <v>0</v>
      </c>
      <c r="CM966" s="100">
        <f t="shared" ref="CM966:DG966" si="4515">IF(CM$8="",0,IF(CM$1=1,SUMIFS(962:962,$1:$1,"&gt;="&amp;1,$1:$1,"&lt;="&amp;INT(-$T964/30))+(-$T964/30-INT(-$T964/30))*SUMIFS(962:962,$1:$1,INT(-$T964/30)+1),0)+(-$T964/30-INT(-$T964/30))*SUMIFS(962:962,$1:$1,CM$1+INT(-$T964/30)+1)+(INT(-$T964/30)+1+$T964/30)*SUMIFS(962:962,$1:$1,CM$1+INT(-$T964/30)))</f>
        <v>0</v>
      </c>
      <c r="CN966" s="100">
        <f t="shared" si="4515"/>
        <v>0</v>
      </c>
      <c r="CO966" s="100">
        <f t="shared" si="4515"/>
        <v>0</v>
      </c>
      <c r="CP966" s="100">
        <f t="shared" si="4515"/>
        <v>0</v>
      </c>
      <c r="CQ966" s="100">
        <f t="shared" si="4515"/>
        <v>0</v>
      </c>
      <c r="CR966" s="100">
        <f t="shared" si="4515"/>
        <v>0</v>
      </c>
      <c r="CS966" s="100">
        <f t="shared" si="4515"/>
        <v>0</v>
      </c>
      <c r="CT966" s="100">
        <f t="shared" si="4515"/>
        <v>0</v>
      </c>
      <c r="CU966" s="100">
        <f t="shared" si="4515"/>
        <v>0</v>
      </c>
      <c r="CV966" s="100">
        <f t="shared" si="4515"/>
        <v>0</v>
      </c>
      <c r="CW966" s="100">
        <f t="shared" si="4515"/>
        <v>0</v>
      </c>
      <c r="CX966" s="100">
        <f t="shared" si="4515"/>
        <v>0</v>
      </c>
      <c r="CY966" s="100">
        <f t="shared" si="4515"/>
        <v>0</v>
      </c>
      <c r="CZ966" s="100">
        <f t="shared" si="4515"/>
        <v>0</v>
      </c>
      <c r="DA966" s="100">
        <f t="shared" si="4515"/>
        <v>0</v>
      </c>
      <c r="DB966" s="100">
        <f t="shared" si="4515"/>
        <v>0</v>
      </c>
      <c r="DC966" s="100">
        <f t="shared" si="4515"/>
        <v>0</v>
      </c>
      <c r="DD966" s="100">
        <f t="shared" si="4515"/>
        <v>0</v>
      </c>
      <c r="DE966" s="100">
        <f t="shared" si="4515"/>
        <v>0</v>
      </c>
      <c r="DF966" s="100">
        <f t="shared" si="4515"/>
        <v>0</v>
      </c>
      <c r="DG966" s="100">
        <f t="shared" si="4515"/>
        <v>0</v>
      </c>
      <c r="DH966" s="100">
        <f t="shared" ref="DH966:FS966" si="4516">IF(DH$8="",0,IF(DH$1=1,SUMIFS(962:962,$1:$1,"&gt;="&amp;1,$1:$1,"&lt;="&amp;INT(-$T964/30))+(-$T964/30-INT(-$T964/30))*SUMIFS(962:962,$1:$1,INT(-$T964/30)+1),0)+(-$T964/30-INT(-$T964/30))*SUMIFS(962:962,$1:$1,DH$1+INT(-$T964/30)+1)+(INT(-$T964/30)+1+$T964/30)*SUMIFS(962:962,$1:$1,DH$1+INT(-$T964/30)))</f>
        <v>0</v>
      </c>
      <c r="DI966" s="100">
        <f t="shared" si="4516"/>
        <v>0</v>
      </c>
      <c r="DJ966" s="100">
        <f t="shared" si="4516"/>
        <v>0</v>
      </c>
      <c r="DK966" s="100">
        <f t="shared" si="4516"/>
        <v>0</v>
      </c>
      <c r="DL966" s="100">
        <f t="shared" si="4516"/>
        <v>0</v>
      </c>
      <c r="DM966" s="100">
        <f t="shared" si="4516"/>
        <v>0</v>
      </c>
      <c r="DN966" s="100">
        <f t="shared" si="4516"/>
        <v>0</v>
      </c>
      <c r="DO966" s="100">
        <f t="shared" si="4516"/>
        <v>0</v>
      </c>
      <c r="DP966" s="100">
        <f t="shared" si="4516"/>
        <v>0</v>
      </c>
      <c r="DQ966" s="100">
        <f t="shared" si="4516"/>
        <v>0</v>
      </c>
      <c r="DR966" s="100">
        <f t="shared" si="4516"/>
        <v>0</v>
      </c>
      <c r="DS966" s="100">
        <f t="shared" si="4516"/>
        <v>0</v>
      </c>
      <c r="DT966" s="100">
        <f t="shared" si="4516"/>
        <v>0</v>
      </c>
      <c r="DU966" s="100">
        <f t="shared" si="4516"/>
        <v>0</v>
      </c>
      <c r="DV966" s="100">
        <f t="shared" si="4516"/>
        <v>0</v>
      </c>
      <c r="DW966" s="100">
        <f t="shared" si="4516"/>
        <v>0</v>
      </c>
      <c r="DX966" s="100">
        <f t="shared" si="4516"/>
        <v>0</v>
      </c>
      <c r="DY966" s="100">
        <f t="shared" si="4516"/>
        <v>0</v>
      </c>
      <c r="DZ966" s="100">
        <f t="shared" si="4516"/>
        <v>0</v>
      </c>
      <c r="EA966" s="100">
        <f t="shared" si="4516"/>
        <v>0</v>
      </c>
      <c r="EB966" s="100">
        <f t="shared" si="4516"/>
        <v>0</v>
      </c>
      <c r="EC966" s="100">
        <f t="shared" si="4516"/>
        <v>0</v>
      </c>
      <c r="ED966" s="100">
        <f t="shared" si="4516"/>
        <v>0</v>
      </c>
      <c r="EE966" s="100">
        <f t="shared" si="4516"/>
        <v>0</v>
      </c>
      <c r="EF966" s="100">
        <f t="shared" si="4516"/>
        <v>0</v>
      </c>
      <c r="EG966" s="100">
        <f t="shared" si="4516"/>
        <v>0</v>
      </c>
      <c r="EH966" s="100">
        <f t="shared" si="4516"/>
        <v>0</v>
      </c>
      <c r="EI966" s="100">
        <f t="shared" si="4516"/>
        <v>0</v>
      </c>
      <c r="EJ966" s="100">
        <f t="shared" si="4516"/>
        <v>0</v>
      </c>
      <c r="EK966" s="100">
        <f t="shared" si="4516"/>
        <v>0</v>
      </c>
      <c r="EL966" s="100">
        <f t="shared" si="4516"/>
        <v>0</v>
      </c>
      <c r="EM966" s="100">
        <f t="shared" si="4516"/>
        <v>0</v>
      </c>
      <c r="EN966" s="100">
        <f t="shared" si="4516"/>
        <v>0</v>
      </c>
      <c r="EO966" s="100">
        <f t="shared" si="4516"/>
        <v>0</v>
      </c>
      <c r="EP966" s="100">
        <f t="shared" si="4516"/>
        <v>0</v>
      </c>
      <c r="EQ966" s="100">
        <f t="shared" si="4516"/>
        <v>0</v>
      </c>
      <c r="ER966" s="100">
        <f t="shared" si="4516"/>
        <v>0</v>
      </c>
      <c r="ES966" s="100">
        <f t="shared" si="4516"/>
        <v>0</v>
      </c>
      <c r="ET966" s="100">
        <f t="shared" si="4516"/>
        <v>0</v>
      </c>
      <c r="EU966" s="100">
        <f t="shared" si="4516"/>
        <v>0</v>
      </c>
      <c r="EV966" s="100">
        <f t="shared" si="4516"/>
        <v>0</v>
      </c>
      <c r="EW966" s="100">
        <f t="shared" si="4516"/>
        <v>0</v>
      </c>
      <c r="EX966" s="100">
        <f t="shared" si="4516"/>
        <v>0</v>
      </c>
      <c r="EY966" s="100">
        <f t="shared" si="4516"/>
        <v>0</v>
      </c>
      <c r="EZ966" s="100">
        <f t="shared" si="4516"/>
        <v>0</v>
      </c>
      <c r="FA966" s="100">
        <f t="shared" si="4516"/>
        <v>0</v>
      </c>
      <c r="FB966" s="100">
        <f t="shared" si="4516"/>
        <v>0</v>
      </c>
      <c r="FC966" s="100">
        <f t="shared" si="4516"/>
        <v>0</v>
      </c>
      <c r="FD966" s="100">
        <f t="shared" si="4516"/>
        <v>0</v>
      </c>
      <c r="FE966" s="100">
        <f t="shared" si="4516"/>
        <v>0</v>
      </c>
      <c r="FF966" s="100">
        <f t="shared" si="4516"/>
        <v>0</v>
      </c>
      <c r="FG966" s="100">
        <f t="shared" si="4516"/>
        <v>0</v>
      </c>
      <c r="FH966" s="100">
        <f t="shared" si="4516"/>
        <v>0</v>
      </c>
      <c r="FI966" s="100">
        <f t="shared" si="4516"/>
        <v>0</v>
      </c>
      <c r="FJ966" s="100">
        <f t="shared" si="4516"/>
        <v>0</v>
      </c>
      <c r="FK966" s="100">
        <f t="shared" si="4516"/>
        <v>0</v>
      </c>
      <c r="FL966" s="100">
        <f t="shared" si="4516"/>
        <v>0</v>
      </c>
      <c r="FM966" s="100">
        <f t="shared" si="4516"/>
        <v>0</v>
      </c>
      <c r="FN966" s="100">
        <f t="shared" si="4516"/>
        <v>0</v>
      </c>
      <c r="FO966" s="100">
        <f t="shared" si="4516"/>
        <v>0</v>
      </c>
      <c r="FP966" s="100">
        <f t="shared" si="4516"/>
        <v>0</v>
      </c>
      <c r="FQ966" s="100">
        <f t="shared" si="4516"/>
        <v>0</v>
      </c>
      <c r="FR966" s="100">
        <f t="shared" si="4516"/>
        <v>0</v>
      </c>
      <c r="FS966" s="100">
        <f t="shared" si="4516"/>
        <v>0</v>
      </c>
      <c r="FT966" s="100">
        <f t="shared" ref="FT966:GZ966" si="4517">IF(FT$8="",0,IF(FT$1=1,SUMIFS(962:962,$1:$1,"&gt;="&amp;1,$1:$1,"&lt;="&amp;INT(-$T964/30))+(-$T964/30-INT(-$T964/30))*SUMIFS(962:962,$1:$1,INT(-$T964/30)+1),0)+(-$T964/30-INT(-$T964/30))*SUMIFS(962:962,$1:$1,FT$1+INT(-$T964/30)+1)+(INT(-$T964/30)+1+$T964/30)*SUMIFS(962:962,$1:$1,FT$1+INT(-$T964/30)))</f>
        <v>0</v>
      </c>
      <c r="FU966" s="100">
        <f t="shared" si="4517"/>
        <v>0</v>
      </c>
      <c r="FV966" s="100">
        <f t="shared" si="4517"/>
        <v>0</v>
      </c>
      <c r="FW966" s="100">
        <f t="shared" si="4517"/>
        <v>0</v>
      </c>
      <c r="FX966" s="100">
        <f t="shared" si="4517"/>
        <v>0</v>
      </c>
      <c r="FY966" s="100">
        <f t="shared" si="4517"/>
        <v>0</v>
      </c>
      <c r="FZ966" s="100">
        <f t="shared" si="4517"/>
        <v>0</v>
      </c>
      <c r="GA966" s="100">
        <f t="shared" si="4517"/>
        <v>0</v>
      </c>
      <c r="GB966" s="100">
        <f t="shared" si="4517"/>
        <v>0</v>
      </c>
      <c r="GC966" s="100">
        <f t="shared" si="4517"/>
        <v>0</v>
      </c>
      <c r="GD966" s="100">
        <f t="shared" si="4517"/>
        <v>0</v>
      </c>
      <c r="GE966" s="100">
        <f t="shared" si="4517"/>
        <v>0</v>
      </c>
      <c r="GF966" s="100">
        <f t="shared" si="4517"/>
        <v>0</v>
      </c>
      <c r="GG966" s="100">
        <f t="shared" si="4517"/>
        <v>0</v>
      </c>
      <c r="GH966" s="100">
        <f t="shared" si="4517"/>
        <v>0</v>
      </c>
      <c r="GI966" s="100">
        <f t="shared" si="4517"/>
        <v>0</v>
      </c>
      <c r="GJ966" s="100">
        <f t="shared" si="4517"/>
        <v>0</v>
      </c>
      <c r="GK966" s="100">
        <f t="shared" si="4517"/>
        <v>0</v>
      </c>
      <c r="GL966" s="100">
        <f t="shared" si="4517"/>
        <v>0</v>
      </c>
      <c r="GM966" s="100">
        <f t="shared" si="4517"/>
        <v>0</v>
      </c>
      <c r="GN966" s="100">
        <f t="shared" si="4517"/>
        <v>0</v>
      </c>
      <c r="GO966" s="100">
        <f t="shared" si="4517"/>
        <v>0</v>
      </c>
      <c r="GP966" s="100">
        <f t="shared" si="4517"/>
        <v>0</v>
      </c>
      <c r="GQ966" s="100">
        <f t="shared" si="4517"/>
        <v>0</v>
      </c>
      <c r="GR966" s="100">
        <f t="shared" si="4517"/>
        <v>0</v>
      </c>
      <c r="GS966" s="100">
        <f t="shared" si="4517"/>
        <v>0</v>
      </c>
      <c r="GT966" s="100">
        <f t="shared" si="4517"/>
        <v>0</v>
      </c>
      <c r="GU966" s="100">
        <f t="shared" si="4517"/>
        <v>0</v>
      </c>
      <c r="GV966" s="100">
        <f t="shared" si="4517"/>
        <v>0</v>
      </c>
      <c r="GW966" s="100">
        <f t="shared" si="4517"/>
        <v>0</v>
      </c>
      <c r="GX966" s="100">
        <f t="shared" si="4517"/>
        <v>0</v>
      </c>
      <c r="GY966" s="100">
        <f t="shared" si="4517"/>
        <v>0</v>
      </c>
      <c r="GZ966" s="100">
        <f t="shared" si="4517"/>
        <v>0</v>
      </c>
      <c r="HA966" s="3"/>
      <c r="HB966" s="3"/>
    </row>
    <row r="967" spans="1:210" ht="4.2" customHeight="1">
      <c r="A967" s="1"/>
      <c r="B967" s="1"/>
      <c r="C967" s="1"/>
      <c r="D967" s="1"/>
      <c r="E967" s="263"/>
      <c r="F967" s="48"/>
      <c r="G967" s="231"/>
      <c r="H967" s="1"/>
      <c r="I967" s="1"/>
      <c r="J967" s="1"/>
      <c r="K967" s="1"/>
      <c r="L967" s="1"/>
      <c r="M967" s="5"/>
      <c r="N967" s="1"/>
      <c r="O967" s="1"/>
      <c r="P967" s="5"/>
      <c r="Q967" s="1"/>
      <c r="R967" s="1"/>
      <c r="S967" s="5"/>
      <c r="T967" s="7"/>
      <c r="U967" s="24"/>
      <c r="V967" s="1"/>
      <c r="W967" s="12"/>
      <c r="X967" s="10"/>
      <c r="Y967" s="46"/>
      <c r="Z967" s="93"/>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4"/>
      <c r="BB967" s="94"/>
      <c r="BC967" s="94"/>
      <c r="BD967" s="94"/>
      <c r="BE967" s="94"/>
      <c r="BF967" s="94"/>
      <c r="BG967" s="94"/>
      <c r="BH967" s="94"/>
      <c r="BI967" s="94"/>
      <c r="BJ967" s="94"/>
      <c r="BK967" s="94"/>
      <c r="BL967" s="94"/>
      <c r="BM967" s="94"/>
      <c r="BN967" s="94"/>
      <c r="BO967" s="94"/>
      <c r="BP967" s="94"/>
      <c r="BQ967" s="94"/>
      <c r="BR967" s="94"/>
      <c r="BS967" s="94"/>
      <c r="BT967" s="94"/>
      <c r="BU967" s="94"/>
      <c r="BV967" s="94"/>
      <c r="BW967" s="94"/>
      <c r="BX967" s="94"/>
      <c r="BY967" s="94"/>
      <c r="BZ967" s="94"/>
      <c r="CA967" s="94"/>
      <c r="CB967" s="94"/>
      <c r="CC967" s="94"/>
      <c r="CD967" s="94"/>
      <c r="CE967" s="94"/>
      <c r="CF967" s="94"/>
      <c r="CG967" s="94"/>
      <c r="CH967" s="94"/>
      <c r="CI967" s="94"/>
      <c r="CJ967" s="94"/>
      <c r="CK967" s="94"/>
      <c r="CL967" s="94"/>
      <c r="CM967" s="94"/>
      <c r="CN967" s="94"/>
      <c r="CO967" s="94"/>
      <c r="CP967" s="94"/>
      <c r="CQ967" s="94"/>
      <c r="CR967" s="94"/>
      <c r="CS967" s="94"/>
      <c r="CT967" s="94"/>
      <c r="CU967" s="94"/>
      <c r="CV967" s="94"/>
      <c r="CW967" s="94"/>
      <c r="CX967" s="94"/>
      <c r="CY967" s="94"/>
      <c r="CZ967" s="94"/>
      <c r="DA967" s="94"/>
      <c r="DB967" s="94"/>
      <c r="DC967" s="94"/>
      <c r="DD967" s="94"/>
      <c r="DE967" s="94"/>
      <c r="DF967" s="94"/>
      <c r="DG967" s="94"/>
      <c r="DH967" s="94"/>
      <c r="DI967" s="94"/>
      <c r="DJ967" s="94"/>
      <c r="DK967" s="94"/>
      <c r="DL967" s="94"/>
      <c r="DM967" s="94"/>
      <c r="DN967" s="94"/>
      <c r="DO967" s="94"/>
      <c r="DP967" s="94"/>
      <c r="DQ967" s="94"/>
      <c r="DR967" s="94"/>
      <c r="DS967" s="94"/>
      <c r="DT967" s="94"/>
      <c r="DU967" s="94"/>
      <c r="DV967" s="94"/>
      <c r="DW967" s="94"/>
      <c r="DX967" s="94"/>
      <c r="DY967" s="94"/>
      <c r="DZ967" s="94"/>
      <c r="EA967" s="94"/>
      <c r="EB967" s="94"/>
      <c r="EC967" s="94"/>
      <c r="ED967" s="94"/>
      <c r="EE967" s="94"/>
      <c r="EF967" s="94"/>
      <c r="EG967" s="94"/>
      <c r="EH967" s="94"/>
      <c r="EI967" s="94"/>
      <c r="EJ967" s="94"/>
      <c r="EK967" s="94"/>
      <c r="EL967" s="94"/>
      <c r="EM967" s="94"/>
      <c r="EN967" s="94"/>
      <c r="EO967" s="94"/>
      <c r="EP967" s="94"/>
      <c r="EQ967" s="94"/>
      <c r="ER967" s="94"/>
      <c r="ES967" s="94"/>
      <c r="ET967" s="94"/>
      <c r="EU967" s="94"/>
      <c r="EV967" s="94"/>
      <c r="EW967" s="94"/>
      <c r="EX967" s="94"/>
      <c r="EY967" s="94"/>
      <c r="EZ967" s="94"/>
      <c r="FA967" s="94"/>
      <c r="FB967" s="94"/>
      <c r="FC967" s="94"/>
      <c r="FD967" s="94"/>
      <c r="FE967" s="94"/>
      <c r="FF967" s="94"/>
      <c r="FG967" s="94"/>
      <c r="FH967" s="94"/>
      <c r="FI967" s="94"/>
      <c r="FJ967" s="94"/>
      <c r="FK967" s="94"/>
      <c r="FL967" s="94"/>
      <c r="FM967" s="94"/>
      <c r="FN967" s="94"/>
      <c r="FO967" s="94"/>
      <c r="FP967" s="94"/>
      <c r="FQ967" s="94"/>
      <c r="FR967" s="94"/>
      <c r="FS967" s="94"/>
      <c r="FT967" s="94"/>
      <c r="FU967" s="94"/>
      <c r="FV967" s="94"/>
      <c r="FW967" s="94"/>
      <c r="FX967" s="94"/>
      <c r="FY967" s="94"/>
      <c r="FZ967" s="94"/>
      <c r="GA967" s="94"/>
      <c r="GB967" s="94"/>
      <c r="GC967" s="94"/>
      <c r="GD967" s="94"/>
      <c r="GE967" s="94"/>
      <c r="GF967" s="94"/>
      <c r="GG967" s="94"/>
      <c r="GH967" s="94"/>
      <c r="GI967" s="94"/>
      <c r="GJ967" s="94"/>
      <c r="GK967" s="94"/>
      <c r="GL967" s="94"/>
      <c r="GM967" s="94"/>
      <c r="GN967" s="94"/>
      <c r="GO967" s="94"/>
      <c r="GP967" s="94"/>
      <c r="GQ967" s="94"/>
      <c r="GR967" s="94"/>
      <c r="GS967" s="94"/>
      <c r="GT967" s="94"/>
      <c r="GU967" s="94"/>
      <c r="GV967" s="94"/>
      <c r="GW967" s="94"/>
      <c r="GX967" s="94"/>
      <c r="GY967" s="94"/>
      <c r="GZ967" s="94"/>
      <c r="HA967" s="1"/>
      <c r="HB967" s="1"/>
    </row>
    <row r="968" spans="1:210" ht="4.2" customHeight="1">
      <c r="A968" s="1"/>
      <c r="B968" s="1"/>
      <c r="C968" s="1"/>
      <c r="D968" s="1"/>
      <c r="E968" s="380"/>
      <c r="F968" s="380"/>
      <c r="G968" s="380"/>
      <c r="H968" s="380"/>
      <c r="I968" s="380"/>
      <c r="J968" s="380"/>
      <c r="K968" s="380"/>
      <c r="L968" s="380"/>
      <c r="M968" s="381"/>
      <c r="N968" s="380"/>
      <c r="O968" s="380"/>
      <c r="P968" s="381"/>
      <c r="Q968" s="380"/>
      <c r="R968" s="1"/>
      <c r="S968" s="5"/>
      <c r="T968" s="7"/>
      <c r="U968" s="24"/>
      <c r="V968" s="1"/>
      <c r="W968" s="382"/>
      <c r="X968" s="10"/>
      <c r="Y968" s="46"/>
      <c r="Z968" s="93"/>
      <c r="AA968" s="383"/>
      <c r="AB968" s="383"/>
      <c r="AC968" s="383"/>
      <c r="AD968" s="383"/>
      <c r="AE968" s="383"/>
      <c r="AF968" s="383"/>
      <c r="AG968" s="383"/>
      <c r="AH968" s="383"/>
      <c r="AI968" s="383"/>
      <c r="AJ968" s="383"/>
      <c r="AK968" s="383"/>
      <c r="AL968" s="383"/>
      <c r="AM968" s="383"/>
      <c r="AN968" s="383"/>
      <c r="AO968" s="383"/>
      <c r="AP968" s="383"/>
      <c r="AQ968" s="383"/>
      <c r="AR968" s="383"/>
      <c r="AS968" s="383"/>
      <c r="AT968" s="383"/>
      <c r="AU968" s="383"/>
      <c r="AV968" s="383"/>
      <c r="AW968" s="383"/>
      <c r="AX968" s="383"/>
      <c r="AY968" s="383"/>
      <c r="AZ968" s="383"/>
      <c r="BA968" s="383"/>
      <c r="BB968" s="383"/>
      <c r="BC968" s="383"/>
      <c r="BD968" s="383"/>
      <c r="BE968" s="383"/>
      <c r="BF968" s="383"/>
      <c r="BG968" s="383"/>
      <c r="BH968" s="383"/>
      <c r="BI968" s="383"/>
      <c r="BJ968" s="383"/>
      <c r="BK968" s="383"/>
      <c r="BL968" s="383"/>
      <c r="BM968" s="383"/>
      <c r="BN968" s="383"/>
      <c r="BO968" s="383"/>
      <c r="BP968" s="383"/>
      <c r="BQ968" s="383"/>
      <c r="BR968" s="383"/>
      <c r="BS968" s="383"/>
      <c r="BT968" s="383"/>
      <c r="BU968" s="383"/>
      <c r="BV968" s="383"/>
      <c r="BW968" s="383"/>
      <c r="BX968" s="383"/>
      <c r="BY968" s="383"/>
      <c r="BZ968" s="383"/>
      <c r="CA968" s="383"/>
      <c r="CB968" s="383"/>
      <c r="CC968" s="383"/>
      <c r="CD968" s="383"/>
      <c r="CE968" s="383"/>
      <c r="CF968" s="383"/>
      <c r="CG968" s="383"/>
      <c r="CH968" s="383"/>
      <c r="CI968" s="383"/>
      <c r="CJ968" s="383"/>
      <c r="CK968" s="383"/>
      <c r="CL968" s="383"/>
      <c r="CM968" s="383"/>
      <c r="CN968" s="383"/>
      <c r="CO968" s="383"/>
      <c r="CP968" s="383"/>
      <c r="CQ968" s="383"/>
      <c r="CR968" s="383"/>
      <c r="CS968" s="383"/>
      <c r="CT968" s="383"/>
      <c r="CU968" s="383"/>
      <c r="CV968" s="383"/>
      <c r="CW968" s="383"/>
      <c r="CX968" s="383"/>
      <c r="CY968" s="383"/>
      <c r="CZ968" s="383"/>
      <c r="DA968" s="383"/>
      <c r="DB968" s="383"/>
      <c r="DC968" s="383"/>
      <c r="DD968" s="383"/>
      <c r="DE968" s="383"/>
      <c r="DF968" s="383"/>
      <c r="DG968" s="383"/>
      <c r="DH968" s="383"/>
      <c r="DI968" s="383"/>
      <c r="DJ968" s="383"/>
      <c r="DK968" s="383"/>
      <c r="DL968" s="383"/>
      <c r="DM968" s="383"/>
      <c r="DN968" s="383"/>
      <c r="DO968" s="383"/>
      <c r="DP968" s="383"/>
      <c r="DQ968" s="383"/>
      <c r="DR968" s="383"/>
      <c r="DS968" s="383"/>
      <c r="DT968" s="383"/>
      <c r="DU968" s="383"/>
      <c r="DV968" s="383"/>
      <c r="DW968" s="383"/>
      <c r="DX968" s="383"/>
      <c r="DY968" s="383"/>
      <c r="DZ968" s="383"/>
      <c r="EA968" s="383"/>
      <c r="EB968" s="383"/>
      <c r="EC968" s="383"/>
      <c r="ED968" s="383"/>
      <c r="EE968" s="383"/>
      <c r="EF968" s="383"/>
      <c r="EG968" s="383"/>
      <c r="EH968" s="383"/>
      <c r="EI968" s="383"/>
      <c r="EJ968" s="383"/>
      <c r="EK968" s="383"/>
      <c r="EL968" s="383"/>
      <c r="EM968" s="383"/>
      <c r="EN968" s="383"/>
      <c r="EO968" s="383"/>
      <c r="EP968" s="383"/>
      <c r="EQ968" s="383"/>
      <c r="ER968" s="383"/>
      <c r="ES968" s="383"/>
      <c r="ET968" s="383"/>
      <c r="EU968" s="383"/>
      <c r="EV968" s="383"/>
      <c r="EW968" s="383"/>
      <c r="EX968" s="383"/>
      <c r="EY968" s="383"/>
      <c r="EZ968" s="383"/>
      <c r="FA968" s="383"/>
      <c r="FB968" s="383"/>
      <c r="FC968" s="383"/>
      <c r="FD968" s="383"/>
      <c r="FE968" s="383"/>
      <c r="FF968" s="383"/>
      <c r="FG968" s="383"/>
      <c r="FH968" s="383"/>
      <c r="FI968" s="383"/>
      <c r="FJ968" s="383"/>
      <c r="FK968" s="383"/>
      <c r="FL968" s="383"/>
      <c r="FM968" s="383"/>
      <c r="FN968" s="383"/>
      <c r="FO968" s="383"/>
      <c r="FP968" s="383"/>
      <c r="FQ968" s="383"/>
      <c r="FR968" s="383"/>
      <c r="FS968" s="383"/>
      <c r="FT968" s="383"/>
      <c r="FU968" s="383"/>
      <c r="FV968" s="383"/>
      <c r="FW968" s="383"/>
      <c r="FX968" s="383"/>
      <c r="FY968" s="383"/>
      <c r="FZ968" s="383"/>
      <c r="GA968" s="383"/>
      <c r="GB968" s="383"/>
      <c r="GC968" s="383"/>
      <c r="GD968" s="383"/>
      <c r="GE968" s="383"/>
      <c r="GF968" s="383"/>
      <c r="GG968" s="383"/>
      <c r="GH968" s="383"/>
      <c r="GI968" s="383"/>
      <c r="GJ968" s="383"/>
      <c r="GK968" s="383"/>
      <c r="GL968" s="383"/>
      <c r="GM968" s="383"/>
      <c r="GN968" s="383"/>
      <c r="GO968" s="383"/>
      <c r="GP968" s="383"/>
      <c r="GQ968" s="383"/>
      <c r="GR968" s="383"/>
      <c r="GS968" s="383"/>
      <c r="GT968" s="383"/>
      <c r="GU968" s="383"/>
      <c r="GV968" s="383"/>
      <c r="GW968" s="383"/>
      <c r="GX968" s="383"/>
      <c r="GY968" s="383"/>
      <c r="GZ968" s="383"/>
      <c r="HA968" s="1"/>
      <c r="HB968" s="1"/>
    </row>
    <row r="969" spans="1:210" ht="7.2" customHeight="1">
      <c r="A969" s="1"/>
      <c r="B969" s="1"/>
      <c r="C969" s="1"/>
      <c r="D969" s="1"/>
      <c r="E969" s="263"/>
      <c r="F969" s="48"/>
      <c r="G969" s="231"/>
      <c r="H969" s="1"/>
      <c r="I969" s="1"/>
      <c r="J969" s="1"/>
      <c r="K969" s="1"/>
      <c r="L969" s="1"/>
      <c r="M969" s="5"/>
      <c r="N969" s="1"/>
      <c r="O969" s="1"/>
      <c r="P969" s="5"/>
      <c r="Q969" s="1"/>
      <c r="R969" s="1"/>
      <c r="S969" s="5"/>
      <c r="T969" s="7"/>
      <c r="U969" s="24"/>
      <c r="V969" s="1"/>
      <c r="W969" s="12"/>
      <c r="X969" s="10"/>
      <c r="Y969" s="46"/>
      <c r="Z969" s="93"/>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94"/>
      <c r="CD969" s="94"/>
      <c r="CE969" s="94"/>
      <c r="CF969" s="94"/>
      <c r="CG969" s="94"/>
      <c r="CH969" s="94"/>
      <c r="CI969" s="94"/>
      <c r="CJ969" s="94"/>
      <c r="CK969" s="94"/>
      <c r="CL969" s="94"/>
      <c r="CM969" s="94"/>
      <c r="CN969" s="94"/>
      <c r="CO969" s="94"/>
      <c r="CP969" s="94"/>
      <c r="CQ969" s="94"/>
      <c r="CR969" s="94"/>
      <c r="CS969" s="94"/>
      <c r="CT969" s="94"/>
      <c r="CU969" s="94"/>
      <c r="CV969" s="94"/>
      <c r="CW969" s="94"/>
      <c r="CX969" s="94"/>
      <c r="CY969" s="94"/>
      <c r="CZ969" s="94"/>
      <c r="DA969" s="94"/>
      <c r="DB969" s="94"/>
      <c r="DC969" s="94"/>
      <c r="DD969" s="94"/>
      <c r="DE969" s="94"/>
      <c r="DF969" s="94"/>
      <c r="DG969" s="94"/>
      <c r="DH969" s="94"/>
      <c r="DI969" s="94"/>
      <c r="DJ969" s="94"/>
      <c r="DK969" s="94"/>
      <c r="DL969" s="94"/>
      <c r="DM969" s="94"/>
      <c r="DN969" s="94"/>
      <c r="DO969" s="94"/>
      <c r="DP969" s="94"/>
      <c r="DQ969" s="94"/>
      <c r="DR969" s="94"/>
      <c r="DS969" s="94"/>
      <c r="DT969" s="94"/>
      <c r="DU969" s="94"/>
      <c r="DV969" s="94"/>
      <c r="DW969" s="94"/>
      <c r="DX969" s="94"/>
      <c r="DY969" s="94"/>
      <c r="DZ969" s="94"/>
      <c r="EA969" s="94"/>
      <c r="EB969" s="94"/>
      <c r="EC969" s="94"/>
      <c r="ED969" s="94"/>
      <c r="EE969" s="94"/>
      <c r="EF969" s="94"/>
      <c r="EG969" s="94"/>
      <c r="EH969" s="94"/>
      <c r="EI969" s="94"/>
      <c r="EJ969" s="94"/>
      <c r="EK969" s="94"/>
      <c r="EL969" s="94"/>
      <c r="EM969" s="94"/>
      <c r="EN969" s="94"/>
      <c r="EO969" s="94"/>
      <c r="EP969" s="94"/>
      <c r="EQ969" s="94"/>
      <c r="ER969" s="94"/>
      <c r="ES969" s="94"/>
      <c r="ET969" s="94"/>
      <c r="EU969" s="94"/>
      <c r="EV969" s="94"/>
      <c r="EW969" s="94"/>
      <c r="EX969" s="94"/>
      <c r="EY969" s="94"/>
      <c r="EZ969" s="94"/>
      <c r="FA969" s="94"/>
      <c r="FB969" s="94"/>
      <c r="FC969" s="94"/>
      <c r="FD969" s="94"/>
      <c r="FE969" s="94"/>
      <c r="FF969" s="94"/>
      <c r="FG969" s="94"/>
      <c r="FH969" s="94"/>
      <c r="FI969" s="94"/>
      <c r="FJ969" s="94"/>
      <c r="FK969" s="94"/>
      <c r="FL969" s="94"/>
      <c r="FM969" s="94"/>
      <c r="FN969" s="94"/>
      <c r="FO969" s="94"/>
      <c r="FP969" s="94"/>
      <c r="FQ969" s="94"/>
      <c r="FR969" s="94"/>
      <c r="FS969" s="94"/>
      <c r="FT969" s="94"/>
      <c r="FU969" s="94"/>
      <c r="FV969" s="94"/>
      <c r="FW969" s="94"/>
      <c r="FX969" s="94"/>
      <c r="FY969" s="94"/>
      <c r="FZ969" s="94"/>
      <c r="GA969" s="94"/>
      <c r="GB969" s="94"/>
      <c r="GC969" s="94"/>
      <c r="GD969" s="94"/>
      <c r="GE969" s="94"/>
      <c r="GF969" s="94"/>
      <c r="GG969" s="94"/>
      <c r="GH969" s="94"/>
      <c r="GI969" s="94"/>
      <c r="GJ969" s="94"/>
      <c r="GK969" s="94"/>
      <c r="GL969" s="94"/>
      <c r="GM969" s="94"/>
      <c r="GN969" s="94"/>
      <c r="GO969" s="94"/>
      <c r="GP969" s="94"/>
      <c r="GQ969" s="94"/>
      <c r="GR969" s="94"/>
      <c r="GS969" s="94"/>
      <c r="GT969" s="94"/>
      <c r="GU969" s="94"/>
      <c r="GV969" s="94"/>
      <c r="GW969" s="94"/>
      <c r="GX969" s="94"/>
      <c r="GY969" s="94"/>
      <c r="GZ969" s="94"/>
      <c r="HA969" s="1"/>
      <c r="HB969" s="1"/>
    </row>
    <row r="970" spans="1:210" ht="12.6" thickBot="1">
      <c r="A970" s="1"/>
      <c r="B970" s="244" t="s">
        <v>154</v>
      </c>
      <c r="C970" s="197"/>
      <c r="D970" s="196"/>
      <c r="E970" s="263"/>
      <c r="F970" s="48"/>
      <c r="G970" s="385"/>
      <c r="H970" s="386"/>
      <c r="I970" s="387" t="str">
        <f>$I$910</f>
        <v>общий пост. расход, укажите сумму в месяц с ндс</v>
      </c>
      <c r="J970" s="386"/>
      <c r="K970" s="386"/>
      <c r="L970" s="386"/>
      <c r="M970" s="600" t="s">
        <v>6</v>
      </c>
      <c r="N970" s="601" t="s">
        <v>356</v>
      </c>
      <c r="O970" s="1"/>
      <c r="P970" s="5"/>
      <c r="Q970" s="1" t="s">
        <v>26</v>
      </c>
      <c r="R970" s="1"/>
      <c r="S970" s="5" t="s">
        <v>6</v>
      </c>
      <c r="T970" s="202"/>
      <c r="U970" s="24"/>
      <c r="V970" s="1"/>
      <c r="W970" s="12"/>
      <c r="X970" s="10"/>
      <c r="Y970" s="46"/>
      <c r="Z970" s="93"/>
      <c r="AA970" s="577" t="str">
        <f>IF(AA972=1,"1-ый мес. расхода","")</f>
        <v/>
      </c>
      <c r="AB970" s="577" t="str">
        <f t="shared" ref="AB970:CM970" si="4518">IF(AB972=1,"1-ый мес. расхода","")</f>
        <v/>
      </c>
      <c r="AC970" s="577" t="str">
        <f t="shared" si="4518"/>
        <v/>
      </c>
      <c r="AD970" s="577" t="str">
        <f t="shared" si="4518"/>
        <v/>
      </c>
      <c r="AE970" s="577" t="str">
        <f t="shared" si="4518"/>
        <v/>
      </c>
      <c r="AF970" s="577" t="str">
        <f t="shared" si="4518"/>
        <v/>
      </c>
      <c r="AG970" s="577" t="str">
        <f t="shared" si="4518"/>
        <v/>
      </c>
      <c r="AH970" s="577" t="str">
        <f t="shared" si="4518"/>
        <v/>
      </c>
      <c r="AI970" s="577" t="str">
        <f t="shared" si="4518"/>
        <v/>
      </c>
      <c r="AJ970" s="577" t="str">
        <f t="shared" si="4518"/>
        <v/>
      </c>
      <c r="AK970" s="577" t="str">
        <f t="shared" si="4518"/>
        <v/>
      </c>
      <c r="AL970" s="577" t="str">
        <f t="shared" si="4518"/>
        <v/>
      </c>
      <c r="AM970" s="577" t="str">
        <f t="shared" si="4518"/>
        <v/>
      </c>
      <c r="AN970" s="577" t="str">
        <f t="shared" si="4518"/>
        <v/>
      </c>
      <c r="AO970" s="577" t="str">
        <f t="shared" si="4518"/>
        <v/>
      </c>
      <c r="AP970" s="577" t="str">
        <f t="shared" si="4518"/>
        <v/>
      </c>
      <c r="AQ970" s="577" t="str">
        <f t="shared" si="4518"/>
        <v/>
      </c>
      <c r="AR970" s="577" t="str">
        <f t="shared" si="4518"/>
        <v/>
      </c>
      <c r="AS970" s="577" t="str">
        <f t="shared" si="4518"/>
        <v/>
      </c>
      <c r="AT970" s="577" t="str">
        <f t="shared" si="4518"/>
        <v/>
      </c>
      <c r="AU970" s="577" t="str">
        <f t="shared" si="4518"/>
        <v/>
      </c>
      <c r="AV970" s="577" t="str">
        <f t="shared" si="4518"/>
        <v/>
      </c>
      <c r="AW970" s="577" t="str">
        <f t="shared" si="4518"/>
        <v/>
      </c>
      <c r="AX970" s="577" t="str">
        <f t="shared" si="4518"/>
        <v/>
      </c>
      <c r="AY970" s="577" t="str">
        <f t="shared" si="4518"/>
        <v/>
      </c>
      <c r="AZ970" s="577" t="str">
        <f t="shared" si="4518"/>
        <v/>
      </c>
      <c r="BA970" s="577" t="str">
        <f t="shared" si="4518"/>
        <v/>
      </c>
      <c r="BB970" s="577" t="str">
        <f t="shared" si="4518"/>
        <v/>
      </c>
      <c r="BC970" s="577" t="str">
        <f t="shared" si="4518"/>
        <v/>
      </c>
      <c r="BD970" s="577" t="str">
        <f t="shared" si="4518"/>
        <v/>
      </c>
      <c r="BE970" s="577" t="str">
        <f t="shared" si="4518"/>
        <v/>
      </c>
      <c r="BF970" s="577" t="str">
        <f t="shared" si="4518"/>
        <v/>
      </c>
      <c r="BG970" s="577" t="str">
        <f t="shared" si="4518"/>
        <v/>
      </c>
      <c r="BH970" s="577" t="str">
        <f t="shared" si="4518"/>
        <v/>
      </c>
      <c r="BI970" s="577" t="str">
        <f t="shared" si="4518"/>
        <v/>
      </c>
      <c r="BJ970" s="577" t="str">
        <f t="shared" si="4518"/>
        <v/>
      </c>
      <c r="BK970" s="577" t="str">
        <f t="shared" si="4518"/>
        <v/>
      </c>
      <c r="BL970" s="577" t="str">
        <f t="shared" si="4518"/>
        <v/>
      </c>
      <c r="BM970" s="577" t="str">
        <f t="shared" si="4518"/>
        <v/>
      </c>
      <c r="BN970" s="577" t="str">
        <f t="shared" si="4518"/>
        <v/>
      </c>
      <c r="BO970" s="577" t="str">
        <f t="shared" si="4518"/>
        <v/>
      </c>
      <c r="BP970" s="577" t="str">
        <f t="shared" si="4518"/>
        <v/>
      </c>
      <c r="BQ970" s="577" t="str">
        <f t="shared" si="4518"/>
        <v/>
      </c>
      <c r="BR970" s="577" t="str">
        <f t="shared" si="4518"/>
        <v/>
      </c>
      <c r="BS970" s="577" t="str">
        <f t="shared" si="4518"/>
        <v/>
      </c>
      <c r="BT970" s="577" t="str">
        <f t="shared" si="4518"/>
        <v/>
      </c>
      <c r="BU970" s="577" t="str">
        <f t="shared" si="4518"/>
        <v/>
      </c>
      <c r="BV970" s="577" t="str">
        <f t="shared" si="4518"/>
        <v/>
      </c>
      <c r="BW970" s="577" t="str">
        <f t="shared" si="4518"/>
        <v/>
      </c>
      <c r="BX970" s="577" t="str">
        <f t="shared" si="4518"/>
        <v/>
      </c>
      <c r="BY970" s="577" t="str">
        <f t="shared" si="4518"/>
        <v/>
      </c>
      <c r="BZ970" s="577" t="str">
        <f t="shared" si="4518"/>
        <v/>
      </c>
      <c r="CA970" s="577" t="str">
        <f t="shared" si="4518"/>
        <v/>
      </c>
      <c r="CB970" s="577" t="str">
        <f t="shared" si="4518"/>
        <v/>
      </c>
      <c r="CC970" s="577" t="str">
        <f t="shared" si="4518"/>
        <v/>
      </c>
      <c r="CD970" s="577" t="str">
        <f t="shared" si="4518"/>
        <v/>
      </c>
      <c r="CE970" s="577" t="str">
        <f t="shared" si="4518"/>
        <v/>
      </c>
      <c r="CF970" s="577" t="str">
        <f t="shared" si="4518"/>
        <v/>
      </c>
      <c r="CG970" s="577" t="str">
        <f t="shared" si="4518"/>
        <v/>
      </c>
      <c r="CH970" s="577" t="str">
        <f t="shared" si="4518"/>
        <v/>
      </c>
      <c r="CI970" s="577" t="str">
        <f t="shared" si="4518"/>
        <v/>
      </c>
      <c r="CJ970" s="577" t="str">
        <f t="shared" si="4518"/>
        <v/>
      </c>
      <c r="CK970" s="577" t="str">
        <f t="shared" si="4518"/>
        <v/>
      </c>
      <c r="CL970" s="577" t="str">
        <f t="shared" si="4518"/>
        <v/>
      </c>
      <c r="CM970" s="577" t="str">
        <f t="shared" si="4518"/>
        <v/>
      </c>
      <c r="CN970" s="577" t="str">
        <f t="shared" ref="CN970:DG970" si="4519">IF(CN972=1,"1-ый мес. расхода","")</f>
        <v/>
      </c>
      <c r="CO970" s="577" t="str">
        <f t="shared" si="4519"/>
        <v/>
      </c>
      <c r="CP970" s="577" t="str">
        <f t="shared" si="4519"/>
        <v/>
      </c>
      <c r="CQ970" s="577" t="str">
        <f t="shared" si="4519"/>
        <v/>
      </c>
      <c r="CR970" s="577" t="str">
        <f t="shared" si="4519"/>
        <v/>
      </c>
      <c r="CS970" s="577" t="str">
        <f t="shared" si="4519"/>
        <v/>
      </c>
      <c r="CT970" s="577" t="str">
        <f t="shared" si="4519"/>
        <v/>
      </c>
      <c r="CU970" s="577" t="str">
        <f t="shared" si="4519"/>
        <v/>
      </c>
      <c r="CV970" s="577" t="str">
        <f t="shared" si="4519"/>
        <v/>
      </c>
      <c r="CW970" s="577" t="str">
        <f t="shared" si="4519"/>
        <v/>
      </c>
      <c r="CX970" s="577" t="str">
        <f t="shared" si="4519"/>
        <v/>
      </c>
      <c r="CY970" s="577" t="str">
        <f t="shared" si="4519"/>
        <v/>
      </c>
      <c r="CZ970" s="577" t="str">
        <f t="shared" si="4519"/>
        <v/>
      </c>
      <c r="DA970" s="577" t="str">
        <f t="shared" si="4519"/>
        <v/>
      </c>
      <c r="DB970" s="577" t="str">
        <f t="shared" si="4519"/>
        <v/>
      </c>
      <c r="DC970" s="577" t="str">
        <f t="shared" si="4519"/>
        <v/>
      </c>
      <c r="DD970" s="577" t="str">
        <f t="shared" si="4519"/>
        <v/>
      </c>
      <c r="DE970" s="577" t="str">
        <f t="shared" si="4519"/>
        <v/>
      </c>
      <c r="DF970" s="577" t="str">
        <f t="shared" si="4519"/>
        <v/>
      </c>
      <c r="DG970" s="577" t="str">
        <f t="shared" si="4519"/>
        <v/>
      </c>
      <c r="DH970" s="577" t="str">
        <f t="shared" ref="DH970:FS970" si="4520">IF(DH972=1,"1-ый мес. расхода","")</f>
        <v/>
      </c>
      <c r="DI970" s="577" t="str">
        <f t="shared" si="4520"/>
        <v/>
      </c>
      <c r="DJ970" s="577" t="str">
        <f t="shared" si="4520"/>
        <v/>
      </c>
      <c r="DK970" s="577" t="str">
        <f t="shared" si="4520"/>
        <v/>
      </c>
      <c r="DL970" s="577" t="str">
        <f t="shared" si="4520"/>
        <v/>
      </c>
      <c r="DM970" s="577" t="str">
        <f t="shared" si="4520"/>
        <v/>
      </c>
      <c r="DN970" s="577" t="str">
        <f t="shared" si="4520"/>
        <v/>
      </c>
      <c r="DO970" s="577" t="str">
        <f t="shared" si="4520"/>
        <v/>
      </c>
      <c r="DP970" s="577" t="str">
        <f t="shared" si="4520"/>
        <v/>
      </c>
      <c r="DQ970" s="577" t="str">
        <f t="shared" si="4520"/>
        <v/>
      </c>
      <c r="DR970" s="577" t="str">
        <f t="shared" si="4520"/>
        <v/>
      </c>
      <c r="DS970" s="577" t="str">
        <f t="shared" si="4520"/>
        <v/>
      </c>
      <c r="DT970" s="577" t="str">
        <f t="shared" si="4520"/>
        <v/>
      </c>
      <c r="DU970" s="577" t="str">
        <f t="shared" si="4520"/>
        <v/>
      </c>
      <c r="DV970" s="577" t="str">
        <f t="shared" si="4520"/>
        <v/>
      </c>
      <c r="DW970" s="577" t="str">
        <f t="shared" si="4520"/>
        <v/>
      </c>
      <c r="DX970" s="577" t="str">
        <f t="shared" si="4520"/>
        <v/>
      </c>
      <c r="DY970" s="577" t="str">
        <f t="shared" si="4520"/>
        <v/>
      </c>
      <c r="DZ970" s="577" t="str">
        <f t="shared" si="4520"/>
        <v/>
      </c>
      <c r="EA970" s="577" t="str">
        <f t="shared" si="4520"/>
        <v/>
      </c>
      <c r="EB970" s="577" t="str">
        <f t="shared" si="4520"/>
        <v/>
      </c>
      <c r="EC970" s="577" t="str">
        <f t="shared" si="4520"/>
        <v/>
      </c>
      <c r="ED970" s="577" t="str">
        <f t="shared" si="4520"/>
        <v/>
      </c>
      <c r="EE970" s="577" t="str">
        <f t="shared" si="4520"/>
        <v/>
      </c>
      <c r="EF970" s="577" t="str">
        <f t="shared" si="4520"/>
        <v/>
      </c>
      <c r="EG970" s="577" t="str">
        <f t="shared" si="4520"/>
        <v/>
      </c>
      <c r="EH970" s="577" t="str">
        <f t="shared" si="4520"/>
        <v/>
      </c>
      <c r="EI970" s="577" t="str">
        <f t="shared" si="4520"/>
        <v/>
      </c>
      <c r="EJ970" s="577" t="str">
        <f t="shared" si="4520"/>
        <v/>
      </c>
      <c r="EK970" s="577" t="str">
        <f t="shared" si="4520"/>
        <v/>
      </c>
      <c r="EL970" s="577" t="str">
        <f t="shared" si="4520"/>
        <v/>
      </c>
      <c r="EM970" s="577" t="str">
        <f t="shared" si="4520"/>
        <v/>
      </c>
      <c r="EN970" s="577" t="str">
        <f t="shared" si="4520"/>
        <v/>
      </c>
      <c r="EO970" s="577" t="str">
        <f t="shared" si="4520"/>
        <v/>
      </c>
      <c r="EP970" s="577" t="str">
        <f t="shared" si="4520"/>
        <v/>
      </c>
      <c r="EQ970" s="577" t="str">
        <f t="shared" si="4520"/>
        <v/>
      </c>
      <c r="ER970" s="577" t="str">
        <f t="shared" si="4520"/>
        <v/>
      </c>
      <c r="ES970" s="577" t="str">
        <f t="shared" si="4520"/>
        <v/>
      </c>
      <c r="ET970" s="577" t="str">
        <f t="shared" si="4520"/>
        <v/>
      </c>
      <c r="EU970" s="577" t="str">
        <f t="shared" si="4520"/>
        <v/>
      </c>
      <c r="EV970" s="577" t="str">
        <f t="shared" si="4520"/>
        <v/>
      </c>
      <c r="EW970" s="577" t="str">
        <f t="shared" si="4520"/>
        <v/>
      </c>
      <c r="EX970" s="577" t="str">
        <f t="shared" si="4520"/>
        <v/>
      </c>
      <c r="EY970" s="577" t="str">
        <f t="shared" si="4520"/>
        <v/>
      </c>
      <c r="EZ970" s="577" t="str">
        <f t="shared" si="4520"/>
        <v/>
      </c>
      <c r="FA970" s="577" t="str">
        <f t="shared" si="4520"/>
        <v/>
      </c>
      <c r="FB970" s="577" t="str">
        <f t="shared" si="4520"/>
        <v/>
      </c>
      <c r="FC970" s="577" t="str">
        <f t="shared" si="4520"/>
        <v/>
      </c>
      <c r="FD970" s="577" t="str">
        <f t="shared" si="4520"/>
        <v/>
      </c>
      <c r="FE970" s="577" t="str">
        <f t="shared" si="4520"/>
        <v/>
      </c>
      <c r="FF970" s="577" t="str">
        <f t="shared" si="4520"/>
        <v/>
      </c>
      <c r="FG970" s="577" t="str">
        <f t="shared" si="4520"/>
        <v/>
      </c>
      <c r="FH970" s="577" t="str">
        <f t="shared" si="4520"/>
        <v/>
      </c>
      <c r="FI970" s="577" t="str">
        <f t="shared" si="4520"/>
        <v/>
      </c>
      <c r="FJ970" s="577" t="str">
        <f t="shared" si="4520"/>
        <v/>
      </c>
      <c r="FK970" s="577" t="str">
        <f t="shared" si="4520"/>
        <v/>
      </c>
      <c r="FL970" s="577" t="str">
        <f t="shared" si="4520"/>
        <v/>
      </c>
      <c r="FM970" s="577" t="str">
        <f t="shared" si="4520"/>
        <v/>
      </c>
      <c r="FN970" s="577" t="str">
        <f t="shared" si="4520"/>
        <v/>
      </c>
      <c r="FO970" s="577" t="str">
        <f t="shared" si="4520"/>
        <v/>
      </c>
      <c r="FP970" s="577" t="str">
        <f t="shared" si="4520"/>
        <v/>
      </c>
      <c r="FQ970" s="577" t="str">
        <f t="shared" si="4520"/>
        <v/>
      </c>
      <c r="FR970" s="577" t="str">
        <f t="shared" si="4520"/>
        <v/>
      </c>
      <c r="FS970" s="577" t="str">
        <f t="shared" si="4520"/>
        <v/>
      </c>
      <c r="FT970" s="577" t="str">
        <f t="shared" ref="FT970:GZ970" si="4521">IF(FT972=1,"1-ый мес. расхода","")</f>
        <v/>
      </c>
      <c r="FU970" s="577" t="str">
        <f t="shared" si="4521"/>
        <v/>
      </c>
      <c r="FV970" s="577" t="str">
        <f t="shared" si="4521"/>
        <v/>
      </c>
      <c r="FW970" s="577" t="str">
        <f t="shared" si="4521"/>
        <v/>
      </c>
      <c r="FX970" s="577" t="str">
        <f t="shared" si="4521"/>
        <v/>
      </c>
      <c r="FY970" s="577" t="str">
        <f t="shared" si="4521"/>
        <v/>
      </c>
      <c r="FZ970" s="577" t="str">
        <f t="shared" si="4521"/>
        <v/>
      </c>
      <c r="GA970" s="577" t="str">
        <f t="shared" si="4521"/>
        <v/>
      </c>
      <c r="GB970" s="577" t="str">
        <f t="shared" si="4521"/>
        <v/>
      </c>
      <c r="GC970" s="577" t="str">
        <f t="shared" si="4521"/>
        <v/>
      </c>
      <c r="GD970" s="577" t="str">
        <f t="shared" si="4521"/>
        <v/>
      </c>
      <c r="GE970" s="577" t="str">
        <f t="shared" si="4521"/>
        <v/>
      </c>
      <c r="GF970" s="577" t="str">
        <f t="shared" si="4521"/>
        <v/>
      </c>
      <c r="GG970" s="577" t="str">
        <f t="shared" si="4521"/>
        <v/>
      </c>
      <c r="GH970" s="577" t="str">
        <f t="shared" si="4521"/>
        <v/>
      </c>
      <c r="GI970" s="577" t="str">
        <f t="shared" si="4521"/>
        <v/>
      </c>
      <c r="GJ970" s="577" t="str">
        <f t="shared" si="4521"/>
        <v/>
      </c>
      <c r="GK970" s="577" t="str">
        <f t="shared" si="4521"/>
        <v/>
      </c>
      <c r="GL970" s="577" t="str">
        <f t="shared" si="4521"/>
        <v/>
      </c>
      <c r="GM970" s="577" t="str">
        <f t="shared" si="4521"/>
        <v/>
      </c>
      <c r="GN970" s="577" t="str">
        <f t="shared" si="4521"/>
        <v/>
      </c>
      <c r="GO970" s="577" t="str">
        <f t="shared" si="4521"/>
        <v/>
      </c>
      <c r="GP970" s="577" t="str">
        <f t="shared" si="4521"/>
        <v/>
      </c>
      <c r="GQ970" s="577" t="str">
        <f t="shared" si="4521"/>
        <v/>
      </c>
      <c r="GR970" s="577" t="str">
        <f t="shared" si="4521"/>
        <v/>
      </c>
      <c r="GS970" s="577" t="str">
        <f t="shared" si="4521"/>
        <v/>
      </c>
      <c r="GT970" s="577" t="str">
        <f t="shared" si="4521"/>
        <v/>
      </c>
      <c r="GU970" s="577" t="str">
        <f t="shared" si="4521"/>
        <v/>
      </c>
      <c r="GV970" s="577" t="str">
        <f t="shared" si="4521"/>
        <v/>
      </c>
      <c r="GW970" s="577" t="str">
        <f t="shared" si="4521"/>
        <v/>
      </c>
      <c r="GX970" s="577" t="str">
        <f t="shared" si="4521"/>
        <v/>
      </c>
      <c r="GY970" s="577" t="str">
        <f t="shared" si="4521"/>
        <v/>
      </c>
      <c r="GZ970" s="577" t="str">
        <f t="shared" si="4521"/>
        <v/>
      </c>
      <c r="HA970" s="1"/>
      <c r="HB970" s="1"/>
    </row>
    <row r="971" spans="1:210" ht="4.2" customHeight="1" thickTop="1">
      <c r="A971" s="1"/>
      <c r="B971" s="1"/>
      <c r="C971" s="1"/>
      <c r="D971" s="1"/>
      <c r="E971" s="263"/>
      <c r="F971" s="48"/>
      <c r="G971" s="384"/>
      <c r="H971" s="380"/>
      <c r="I971" s="380"/>
      <c r="J971" s="380"/>
      <c r="K971" s="380"/>
      <c r="L971" s="380"/>
      <c r="M971" s="381"/>
      <c r="N971" s="389"/>
      <c r="O971" s="1"/>
      <c r="P971" s="5"/>
      <c r="Q971" s="1"/>
      <c r="R971" s="1"/>
      <c r="S971" s="5"/>
      <c r="T971" s="7"/>
      <c r="U971" s="24"/>
      <c r="V971" s="1"/>
      <c r="W971" s="12"/>
      <c r="X971" s="10"/>
      <c r="Y971" s="46"/>
      <c r="Z971" s="93"/>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94"/>
      <c r="CD971" s="94"/>
      <c r="CE971" s="94"/>
      <c r="CF971" s="94"/>
      <c r="CG971" s="94"/>
      <c r="CH971" s="94"/>
      <c r="CI971" s="94"/>
      <c r="CJ971" s="94"/>
      <c r="CK971" s="94"/>
      <c r="CL971" s="94"/>
      <c r="CM971" s="94"/>
      <c r="CN971" s="94"/>
      <c r="CO971" s="94"/>
      <c r="CP971" s="94"/>
      <c r="CQ971" s="94"/>
      <c r="CR971" s="94"/>
      <c r="CS971" s="94"/>
      <c r="CT971" s="94"/>
      <c r="CU971" s="94"/>
      <c r="CV971" s="94"/>
      <c r="CW971" s="94"/>
      <c r="CX971" s="94"/>
      <c r="CY971" s="94"/>
      <c r="CZ971" s="94"/>
      <c r="DA971" s="94"/>
      <c r="DB971" s="94"/>
      <c r="DC971" s="94"/>
      <c r="DD971" s="94"/>
      <c r="DE971" s="94"/>
      <c r="DF971" s="94"/>
      <c r="DG971" s="94"/>
      <c r="DH971" s="94"/>
      <c r="DI971" s="94"/>
      <c r="DJ971" s="94"/>
      <c r="DK971" s="94"/>
      <c r="DL971" s="94"/>
      <c r="DM971" s="94"/>
      <c r="DN971" s="94"/>
      <c r="DO971" s="94"/>
      <c r="DP971" s="94"/>
      <c r="DQ971" s="94"/>
      <c r="DR971" s="94"/>
      <c r="DS971" s="94"/>
      <c r="DT971" s="94"/>
      <c r="DU971" s="94"/>
      <c r="DV971" s="94"/>
      <c r="DW971" s="94"/>
      <c r="DX971" s="94"/>
      <c r="DY971" s="94"/>
      <c r="DZ971" s="94"/>
      <c r="EA971" s="94"/>
      <c r="EB971" s="94"/>
      <c r="EC971" s="94"/>
      <c r="ED971" s="94"/>
      <c r="EE971" s="94"/>
      <c r="EF971" s="94"/>
      <c r="EG971" s="94"/>
      <c r="EH971" s="94"/>
      <c r="EI971" s="94"/>
      <c r="EJ971" s="94"/>
      <c r="EK971" s="94"/>
      <c r="EL971" s="94"/>
      <c r="EM971" s="94"/>
      <c r="EN971" s="94"/>
      <c r="EO971" s="94"/>
      <c r="EP971" s="94"/>
      <c r="EQ971" s="94"/>
      <c r="ER971" s="94"/>
      <c r="ES971" s="94"/>
      <c r="ET971" s="94"/>
      <c r="EU971" s="94"/>
      <c r="EV971" s="94"/>
      <c r="EW971" s="94"/>
      <c r="EX971" s="94"/>
      <c r="EY971" s="94"/>
      <c r="EZ971" s="94"/>
      <c r="FA971" s="94"/>
      <c r="FB971" s="94"/>
      <c r="FC971" s="94"/>
      <c r="FD971" s="94"/>
      <c r="FE971" s="94"/>
      <c r="FF971" s="94"/>
      <c r="FG971" s="94"/>
      <c r="FH971" s="94"/>
      <c r="FI971" s="94"/>
      <c r="FJ971" s="94"/>
      <c r="FK971" s="94"/>
      <c r="FL971" s="94"/>
      <c r="FM971" s="94"/>
      <c r="FN971" s="94"/>
      <c r="FO971" s="94"/>
      <c r="FP971" s="94"/>
      <c r="FQ971" s="94"/>
      <c r="FR971" s="94"/>
      <c r="FS971" s="94"/>
      <c r="FT971" s="94"/>
      <c r="FU971" s="94"/>
      <c r="FV971" s="94"/>
      <c r="FW971" s="94"/>
      <c r="FX971" s="94"/>
      <c r="FY971" s="94"/>
      <c r="FZ971" s="94"/>
      <c r="GA971" s="94"/>
      <c r="GB971" s="94"/>
      <c r="GC971" s="94"/>
      <c r="GD971" s="94"/>
      <c r="GE971" s="94"/>
      <c r="GF971" s="94"/>
      <c r="GG971" s="94"/>
      <c r="GH971" s="94"/>
      <c r="GI971" s="94"/>
      <c r="GJ971" s="94"/>
      <c r="GK971" s="94"/>
      <c r="GL971" s="94"/>
      <c r="GM971" s="94"/>
      <c r="GN971" s="94"/>
      <c r="GO971" s="94"/>
      <c r="GP971" s="94"/>
      <c r="GQ971" s="94"/>
      <c r="GR971" s="94"/>
      <c r="GS971" s="94"/>
      <c r="GT971" s="94"/>
      <c r="GU971" s="94"/>
      <c r="GV971" s="94"/>
      <c r="GW971" s="94"/>
      <c r="GX971" s="94"/>
      <c r="GY971" s="94"/>
      <c r="GZ971" s="94"/>
      <c r="HA971" s="1"/>
      <c r="HB971" s="1"/>
    </row>
    <row r="972" spans="1:210" s="23" customFormat="1">
      <c r="A972" s="19"/>
      <c r="B972" s="5"/>
      <c r="C972" s="34" t="str">
        <f>$C$337</f>
        <v>месяц старта расхода</v>
      </c>
      <c r="D972" s="196"/>
      <c r="E972" s="269"/>
      <c r="F972" s="52"/>
      <c r="G972" s="232"/>
      <c r="H972" s="19"/>
      <c r="I972" s="19"/>
      <c r="J972" s="5" t="s">
        <v>6</v>
      </c>
      <c r="K972" s="575"/>
      <c r="L972" s="24" t="s">
        <v>7</v>
      </c>
      <c r="M972" s="20"/>
      <c r="N972" s="196" t="s">
        <v>170</v>
      </c>
      <c r="O972" s="19"/>
      <c r="P972" s="20"/>
      <c r="Q972" s="19" t="s">
        <v>12</v>
      </c>
      <c r="R972" s="19"/>
      <c r="S972" s="20" t="s">
        <v>6</v>
      </c>
      <c r="T972" s="204"/>
      <c r="U972" s="26" t="s">
        <v>7</v>
      </c>
      <c r="V972" s="19"/>
      <c r="W972" s="21"/>
      <c r="X972" s="22"/>
      <c r="Y972" s="47"/>
      <c r="Z972" s="96"/>
      <c r="AA972" s="578" t="str">
        <f>IF(AA974="","",IF(AND(Z974="",AA974&lt;&gt;""),1,Z972+1))</f>
        <v/>
      </c>
      <c r="AB972" s="578" t="str">
        <f t="shared" ref="AB972:CM972" si="4522">IF(AB974="","",IF(AND(AA974="",AB974&lt;&gt;""),1,AA972+1))</f>
        <v/>
      </c>
      <c r="AC972" s="578" t="str">
        <f t="shared" si="4522"/>
        <v/>
      </c>
      <c r="AD972" s="578" t="str">
        <f t="shared" si="4522"/>
        <v/>
      </c>
      <c r="AE972" s="578" t="str">
        <f t="shared" si="4522"/>
        <v/>
      </c>
      <c r="AF972" s="578" t="str">
        <f t="shared" si="4522"/>
        <v/>
      </c>
      <c r="AG972" s="578" t="str">
        <f t="shared" si="4522"/>
        <v/>
      </c>
      <c r="AH972" s="578" t="str">
        <f t="shared" si="4522"/>
        <v/>
      </c>
      <c r="AI972" s="578" t="str">
        <f t="shared" si="4522"/>
        <v/>
      </c>
      <c r="AJ972" s="578" t="str">
        <f t="shared" si="4522"/>
        <v/>
      </c>
      <c r="AK972" s="578" t="str">
        <f t="shared" si="4522"/>
        <v/>
      </c>
      <c r="AL972" s="578" t="str">
        <f t="shared" si="4522"/>
        <v/>
      </c>
      <c r="AM972" s="578" t="str">
        <f t="shared" si="4522"/>
        <v/>
      </c>
      <c r="AN972" s="578" t="str">
        <f t="shared" si="4522"/>
        <v/>
      </c>
      <c r="AO972" s="578" t="str">
        <f t="shared" si="4522"/>
        <v/>
      </c>
      <c r="AP972" s="578" t="str">
        <f t="shared" si="4522"/>
        <v/>
      </c>
      <c r="AQ972" s="578" t="str">
        <f t="shared" si="4522"/>
        <v/>
      </c>
      <c r="AR972" s="578" t="str">
        <f t="shared" si="4522"/>
        <v/>
      </c>
      <c r="AS972" s="578" t="str">
        <f t="shared" si="4522"/>
        <v/>
      </c>
      <c r="AT972" s="578" t="str">
        <f t="shared" si="4522"/>
        <v/>
      </c>
      <c r="AU972" s="578" t="str">
        <f t="shared" si="4522"/>
        <v/>
      </c>
      <c r="AV972" s="578" t="str">
        <f t="shared" si="4522"/>
        <v/>
      </c>
      <c r="AW972" s="578" t="str">
        <f t="shared" si="4522"/>
        <v/>
      </c>
      <c r="AX972" s="578" t="str">
        <f t="shared" si="4522"/>
        <v/>
      </c>
      <c r="AY972" s="578" t="str">
        <f t="shared" si="4522"/>
        <v/>
      </c>
      <c r="AZ972" s="578" t="str">
        <f t="shared" si="4522"/>
        <v/>
      </c>
      <c r="BA972" s="578" t="str">
        <f t="shared" si="4522"/>
        <v/>
      </c>
      <c r="BB972" s="578" t="str">
        <f t="shared" si="4522"/>
        <v/>
      </c>
      <c r="BC972" s="578" t="str">
        <f t="shared" si="4522"/>
        <v/>
      </c>
      <c r="BD972" s="578" t="str">
        <f t="shared" si="4522"/>
        <v/>
      </c>
      <c r="BE972" s="578" t="str">
        <f t="shared" si="4522"/>
        <v/>
      </c>
      <c r="BF972" s="578" t="str">
        <f t="shared" si="4522"/>
        <v/>
      </c>
      <c r="BG972" s="578" t="str">
        <f t="shared" si="4522"/>
        <v/>
      </c>
      <c r="BH972" s="578" t="str">
        <f t="shared" si="4522"/>
        <v/>
      </c>
      <c r="BI972" s="578" t="str">
        <f t="shared" si="4522"/>
        <v/>
      </c>
      <c r="BJ972" s="578" t="str">
        <f t="shared" si="4522"/>
        <v/>
      </c>
      <c r="BK972" s="578" t="str">
        <f t="shared" si="4522"/>
        <v/>
      </c>
      <c r="BL972" s="578" t="str">
        <f t="shared" si="4522"/>
        <v/>
      </c>
      <c r="BM972" s="578" t="str">
        <f t="shared" si="4522"/>
        <v/>
      </c>
      <c r="BN972" s="578" t="str">
        <f t="shared" si="4522"/>
        <v/>
      </c>
      <c r="BO972" s="578" t="str">
        <f t="shared" si="4522"/>
        <v/>
      </c>
      <c r="BP972" s="578" t="str">
        <f t="shared" si="4522"/>
        <v/>
      </c>
      <c r="BQ972" s="578" t="str">
        <f t="shared" si="4522"/>
        <v/>
      </c>
      <c r="BR972" s="578" t="str">
        <f t="shared" si="4522"/>
        <v/>
      </c>
      <c r="BS972" s="578" t="str">
        <f t="shared" si="4522"/>
        <v/>
      </c>
      <c r="BT972" s="578" t="str">
        <f t="shared" si="4522"/>
        <v/>
      </c>
      <c r="BU972" s="578" t="str">
        <f t="shared" si="4522"/>
        <v/>
      </c>
      <c r="BV972" s="578" t="str">
        <f t="shared" si="4522"/>
        <v/>
      </c>
      <c r="BW972" s="578" t="str">
        <f t="shared" si="4522"/>
        <v/>
      </c>
      <c r="BX972" s="578" t="str">
        <f t="shared" si="4522"/>
        <v/>
      </c>
      <c r="BY972" s="578" t="str">
        <f t="shared" si="4522"/>
        <v/>
      </c>
      <c r="BZ972" s="578" t="str">
        <f t="shared" si="4522"/>
        <v/>
      </c>
      <c r="CA972" s="578" t="str">
        <f t="shared" si="4522"/>
        <v/>
      </c>
      <c r="CB972" s="578" t="str">
        <f t="shared" si="4522"/>
        <v/>
      </c>
      <c r="CC972" s="578" t="str">
        <f t="shared" si="4522"/>
        <v/>
      </c>
      <c r="CD972" s="578" t="str">
        <f t="shared" si="4522"/>
        <v/>
      </c>
      <c r="CE972" s="578" t="str">
        <f t="shared" si="4522"/>
        <v/>
      </c>
      <c r="CF972" s="578" t="str">
        <f t="shared" si="4522"/>
        <v/>
      </c>
      <c r="CG972" s="578" t="str">
        <f t="shared" si="4522"/>
        <v/>
      </c>
      <c r="CH972" s="578" t="str">
        <f t="shared" si="4522"/>
        <v/>
      </c>
      <c r="CI972" s="578" t="str">
        <f t="shared" si="4522"/>
        <v/>
      </c>
      <c r="CJ972" s="578" t="str">
        <f t="shared" si="4522"/>
        <v/>
      </c>
      <c r="CK972" s="578" t="str">
        <f t="shared" si="4522"/>
        <v/>
      </c>
      <c r="CL972" s="578" t="str">
        <f t="shared" si="4522"/>
        <v/>
      </c>
      <c r="CM972" s="578" t="str">
        <f t="shared" si="4522"/>
        <v/>
      </c>
      <c r="CN972" s="578" t="str">
        <f t="shared" ref="CN972:DG972" si="4523">IF(CN974="","",IF(AND(CM974="",CN974&lt;&gt;""),1,CM972+1))</f>
        <v/>
      </c>
      <c r="CO972" s="578" t="str">
        <f t="shared" si="4523"/>
        <v/>
      </c>
      <c r="CP972" s="578" t="str">
        <f t="shared" si="4523"/>
        <v/>
      </c>
      <c r="CQ972" s="578" t="str">
        <f t="shared" si="4523"/>
        <v/>
      </c>
      <c r="CR972" s="578" t="str">
        <f t="shared" si="4523"/>
        <v/>
      </c>
      <c r="CS972" s="578" t="str">
        <f t="shared" si="4523"/>
        <v/>
      </c>
      <c r="CT972" s="578" t="str">
        <f t="shared" si="4523"/>
        <v/>
      </c>
      <c r="CU972" s="578" t="str">
        <f t="shared" si="4523"/>
        <v/>
      </c>
      <c r="CV972" s="578" t="str">
        <f t="shared" si="4523"/>
        <v/>
      </c>
      <c r="CW972" s="578" t="str">
        <f t="shared" si="4523"/>
        <v/>
      </c>
      <c r="CX972" s="578" t="str">
        <f t="shared" si="4523"/>
        <v/>
      </c>
      <c r="CY972" s="578" t="str">
        <f t="shared" si="4523"/>
        <v/>
      </c>
      <c r="CZ972" s="578" t="str">
        <f t="shared" si="4523"/>
        <v/>
      </c>
      <c r="DA972" s="578" t="str">
        <f t="shared" si="4523"/>
        <v/>
      </c>
      <c r="DB972" s="578" t="str">
        <f t="shared" si="4523"/>
        <v/>
      </c>
      <c r="DC972" s="578" t="str">
        <f t="shared" si="4523"/>
        <v/>
      </c>
      <c r="DD972" s="578" t="str">
        <f t="shared" si="4523"/>
        <v/>
      </c>
      <c r="DE972" s="578" t="str">
        <f t="shared" si="4523"/>
        <v/>
      </c>
      <c r="DF972" s="578" t="str">
        <f t="shared" si="4523"/>
        <v/>
      </c>
      <c r="DG972" s="578" t="str">
        <f t="shared" si="4523"/>
        <v/>
      </c>
      <c r="DH972" s="578" t="str">
        <f t="shared" ref="DH972" si="4524">IF(DH974="","",IF(AND(DG974="",DH974&lt;&gt;""),1,DG972+1))</f>
        <v/>
      </c>
      <c r="DI972" s="578" t="str">
        <f t="shared" ref="DI972" si="4525">IF(DI974="","",IF(AND(DH974="",DI974&lt;&gt;""),1,DH972+1))</f>
        <v/>
      </c>
      <c r="DJ972" s="578" t="str">
        <f t="shared" ref="DJ972" si="4526">IF(DJ974="","",IF(AND(DI974="",DJ974&lt;&gt;""),1,DI972+1))</f>
        <v/>
      </c>
      <c r="DK972" s="578" t="str">
        <f t="shared" ref="DK972" si="4527">IF(DK974="","",IF(AND(DJ974="",DK974&lt;&gt;""),1,DJ972+1))</f>
        <v/>
      </c>
      <c r="DL972" s="578" t="str">
        <f t="shared" ref="DL972" si="4528">IF(DL974="","",IF(AND(DK974="",DL974&lt;&gt;""),1,DK972+1))</f>
        <v/>
      </c>
      <c r="DM972" s="578" t="str">
        <f t="shared" ref="DM972" si="4529">IF(DM974="","",IF(AND(DL974="",DM974&lt;&gt;""),1,DL972+1))</f>
        <v/>
      </c>
      <c r="DN972" s="578" t="str">
        <f t="shared" ref="DN972" si="4530">IF(DN974="","",IF(AND(DM974="",DN974&lt;&gt;""),1,DM972+1))</f>
        <v/>
      </c>
      <c r="DO972" s="578" t="str">
        <f t="shared" ref="DO972" si="4531">IF(DO974="","",IF(AND(DN974="",DO974&lt;&gt;""),1,DN972+1))</f>
        <v/>
      </c>
      <c r="DP972" s="578" t="str">
        <f t="shared" ref="DP972" si="4532">IF(DP974="","",IF(AND(DO974="",DP974&lt;&gt;""),1,DO972+1))</f>
        <v/>
      </c>
      <c r="DQ972" s="578" t="str">
        <f t="shared" ref="DQ972" si="4533">IF(DQ974="","",IF(AND(DP974="",DQ974&lt;&gt;""),1,DP972+1))</f>
        <v/>
      </c>
      <c r="DR972" s="578" t="str">
        <f t="shared" ref="DR972" si="4534">IF(DR974="","",IF(AND(DQ974="",DR974&lt;&gt;""),1,DQ972+1))</f>
        <v/>
      </c>
      <c r="DS972" s="578" t="str">
        <f t="shared" ref="DS972" si="4535">IF(DS974="","",IF(AND(DR974="",DS974&lt;&gt;""),1,DR972+1))</f>
        <v/>
      </c>
      <c r="DT972" s="578" t="str">
        <f t="shared" ref="DT972" si="4536">IF(DT974="","",IF(AND(DS974="",DT974&lt;&gt;""),1,DS972+1))</f>
        <v/>
      </c>
      <c r="DU972" s="578" t="str">
        <f t="shared" ref="DU972" si="4537">IF(DU974="","",IF(AND(DT974="",DU974&lt;&gt;""),1,DT972+1))</f>
        <v/>
      </c>
      <c r="DV972" s="578" t="str">
        <f t="shared" ref="DV972" si="4538">IF(DV974="","",IF(AND(DU974="",DV974&lt;&gt;""),1,DU972+1))</f>
        <v/>
      </c>
      <c r="DW972" s="578" t="str">
        <f t="shared" ref="DW972" si="4539">IF(DW974="","",IF(AND(DV974="",DW974&lt;&gt;""),1,DV972+1))</f>
        <v/>
      </c>
      <c r="DX972" s="578" t="str">
        <f t="shared" ref="DX972" si="4540">IF(DX974="","",IF(AND(DW974="",DX974&lt;&gt;""),1,DW972+1))</f>
        <v/>
      </c>
      <c r="DY972" s="578" t="str">
        <f t="shared" ref="DY972" si="4541">IF(DY974="","",IF(AND(DX974="",DY974&lt;&gt;""),1,DX972+1))</f>
        <v/>
      </c>
      <c r="DZ972" s="578" t="str">
        <f t="shared" ref="DZ972" si="4542">IF(DZ974="","",IF(AND(DY974="",DZ974&lt;&gt;""),1,DY972+1))</f>
        <v/>
      </c>
      <c r="EA972" s="578" t="str">
        <f t="shared" ref="EA972" si="4543">IF(EA974="","",IF(AND(DZ974="",EA974&lt;&gt;""),1,DZ972+1))</f>
        <v/>
      </c>
      <c r="EB972" s="578" t="str">
        <f t="shared" ref="EB972" si="4544">IF(EB974="","",IF(AND(EA974="",EB974&lt;&gt;""),1,EA972+1))</f>
        <v/>
      </c>
      <c r="EC972" s="578" t="str">
        <f t="shared" ref="EC972" si="4545">IF(EC974="","",IF(AND(EB974="",EC974&lt;&gt;""),1,EB972+1))</f>
        <v/>
      </c>
      <c r="ED972" s="578" t="str">
        <f t="shared" ref="ED972" si="4546">IF(ED974="","",IF(AND(EC974="",ED974&lt;&gt;""),1,EC972+1))</f>
        <v/>
      </c>
      <c r="EE972" s="578" t="str">
        <f t="shared" ref="EE972" si="4547">IF(EE974="","",IF(AND(ED974="",EE974&lt;&gt;""),1,ED972+1))</f>
        <v/>
      </c>
      <c r="EF972" s="578" t="str">
        <f t="shared" ref="EF972" si="4548">IF(EF974="","",IF(AND(EE974="",EF974&lt;&gt;""),1,EE972+1))</f>
        <v/>
      </c>
      <c r="EG972" s="578" t="str">
        <f t="shared" ref="EG972" si="4549">IF(EG974="","",IF(AND(EF974="",EG974&lt;&gt;""),1,EF972+1))</f>
        <v/>
      </c>
      <c r="EH972" s="578" t="str">
        <f t="shared" ref="EH972" si="4550">IF(EH974="","",IF(AND(EG974="",EH974&lt;&gt;""),1,EG972+1))</f>
        <v/>
      </c>
      <c r="EI972" s="578" t="str">
        <f t="shared" ref="EI972" si="4551">IF(EI974="","",IF(AND(EH974="",EI974&lt;&gt;""),1,EH972+1))</f>
        <v/>
      </c>
      <c r="EJ972" s="578" t="str">
        <f t="shared" ref="EJ972" si="4552">IF(EJ974="","",IF(AND(EI974="",EJ974&lt;&gt;""),1,EI972+1))</f>
        <v/>
      </c>
      <c r="EK972" s="578" t="str">
        <f t="shared" ref="EK972" si="4553">IF(EK974="","",IF(AND(EJ974="",EK974&lt;&gt;""),1,EJ972+1))</f>
        <v/>
      </c>
      <c r="EL972" s="578" t="str">
        <f t="shared" ref="EL972" si="4554">IF(EL974="","",IF(AND(EK974="",EL974&lt;&gt;""),1,EK972+1))</f>
        <v/>
      </c>
      <c r="EM972" s="578" t="str">
        <f t="shared" ref="EM972" si="4555">IF(EM974="","",IF(AND(EL974="",EM974&lt;&gt;""),1,EL972+1))</f>
        <v/>
      </c>
      <c r="EN972" s="578" t="str">
        <f t="shared" ref="EN972" si="4556">IF(EN974="","",IF(AND(EM974="",EN974&lt;&gt;""),1,EM972+1))</f>
        <v/>
      </c>
      <c r="EO972" s="578" t="str">
        <f t="shared" ref="EO972" si="4557">IF(EO974="","",IF(AND(EN974="",EO974&lt;&gt;""),1,EN972+1))</f>
        <v/>
      </c>
      <c r="EP972" s="578" t="str">
        <f t="shared" ref="EP972" si="4558">IF(EP974="","",IF(AND(EO974="",EP974&lt;&gt;""),1,EO972+1))</f>
        <v/>
      </c>
      <c r="EQ972" s="578" t="str">
        <f t="shared" ref="EQ972" si="4559">IF(EQ974="","",IF(AND(EP974="",EQ974&lt;&gt;""),1,EP972+1))</f>
        <v/>
      </c>
      <c r="ER972" s="578" t="str">
        <f t="shared" ref="ER972" si="4560">IF(ER974="","",IF(AND(EQ974="",ER974&lt;&gt;""),1,EQ972+1))</f>
        <v/>
      </c>
      <c r="ES972" s="578" t="str">
        <f t="shared" ref="ES972" si="4561">IF(ES974="","",IF(AND(ER974="",ES974&lt;&gt;""),1,ER972+1))</f>
        <v/>
      </c>
      <c r="ET972" s="578" t="str">
        <f t="shared" ref="ET972" si="4562">IF(ET974="","",IF(AND(ES974="",ET974&lt;&gt;""),1,ES972+1))</f>
        <v/>
      </c>
      <c r="EU972" s="578" t="str">
        <f t="shared" ref="EU972" si="4563">IF(EU974="","",IF(AND(ET974="",EU974&lt;&gt;""),1,ET972+1))</f>
        <v/>
      </c>
      <c r="EV972" s="578" t="str">
        <f t="shared" ref="EV972" si="4564">IF(EV974="","",IF(AND(EU974="",EV974&lt;&gt;""),1,EU972+1))</f>
        <v/>
      </c>
      <c r="EW972" s="578" t="str">
        <f t="shared" ref="EW972" si="4565">IF(EW974="","",IF(AND(EV974="",EW974&lt;&gt;""),1,EV972+1))</f>
        <v/>
      </c>
      <c r="EX972" s="578" t="str">
        <f t="shared" ref="EX972" si="4566">IF(EX974="","",IF(AND(EW974="",EX974&lt;&gt;""),1,EW972+1))</f>
        <v/>
      </c>
      <c r="EY972" s="578" t="str">
        <f t="shared" ref="EY972" si="4567">IF(EY974="","",IF(AND(EX974="",EY974&lt;&gt;""),1,EX972+1))</f>
        <v/>
      </c>
      <c r="EZ972" s="578" t="str">
        <f t="shared" ref="EZ972" si="4568">IF(EZ974="","",IF(AND(EY974="",EZ974&lt;&gt;""),1,EY972+1))</f>
        <v/>
      </c>
      <c r="FA972" s="578" t="str">
        <f t="shared" ref="FA972" si="4569">IF(FA974="","",IF(AND(EZ974="",FA974&lt;&gt;""),1,EZ972+1))</f>
        <v/>
      </c>
      <c r="FB972" s="578" t="str">
        <f t="shared" ref="FB972" si="4570">IF(FB974="","",IF(AND(FA974="",FB974&lt;&gt;""),1,FA972+1))</f>
        <v/>
      </c>
      <c r="FC972" s="578" t="str">
        <f t="shared" ref="FC972" si="4571">IF(FC974="","",IF(AND(FB974="",FC974&lt;&gt;""),1,FB972+1))</f>
        <v/>
      </c>
      <c r="FD972" s="578" t="str">
        <f t="shared" ref="FD972" si="4572">IF(FD974="","",IF(AND(FC974="",FD974&lt;&gt;""),1,FC972+1))</f>
        <v/>
      </c>
      <c r="FE972" s="578" t="str">
        <f t="shared" ref="FE972" si="4573">IF(FE974="","",IF(AND(FD974="",FE974&lt;&gt;""),1,FD972+1))</f>
        <v/>
      </c>
      <c r="FF972" s="578" t="str">
        <f t="shared" ref="FF972" si="4574">IF(FF974="","",IF(AND(FE974="",FF974&lt;&gt;""),1,FE972+1))</f>
        <v/>
      </c>
      <c r="FG972" s="578" t="str">
        <f t="shared" ref="FG972" si="4575">IF(FG974="","",IF(AND(FF974="",FG974&lt;&gt;""),1,FF972+1))</f>
        <v/>
      </c>
      <c r="FH972" s="578" t="str">
        <f t="shared" ref="FH972" si="4576">IF(FH974="","",IF(AND(FG974="",FH974&lt;&gt;""),1,FG972+1))</f>
        <v/>
      </c>
      <c r="FI972" s="578" t="str">
        <f t="shared" ref="FI972" si="4577">IF(FI974="","",IF(AND(FH974="",FI974&lt;&gt;""),1,FH972+1))</f>
        <v/>
      </c>
      <c r="FJ972" s="578" t="str">
        <f t="shared" ref="FJ972" si="4578">IF(FJ974="","",IF(AND(FI974="",FJ974&lt;&gt;""),1,FI972+1))</f>
        <v/>
      </c>
      <c r="FK972" s="578" t="str">
        <f t="shared" ref="FK972" si="4579">IF(FK974="","",IF(AND(FJ974="",FK974&lt;&gt;""),1,FJ972+1))</f>
        <v/>
      </c>
      <c r="FL972" s="578" t="str">
        <f t="shared" ref="FL972" si="4580">IF(FL974="","",IF(AND(FK974="",FL974&lt;&gt;""),1,FK972+1))</f>
        <v/>
      </c>
      <c r="FM972" s="578" t="str">
        <f t="shared" ref="FM972" si="4581">IF(FM974="","",IF(AND(FL974="",FM974&lt;&gt;""),1,FL972+1))</f>
        <v/>
      </c>
      <c r="FN972" s="578" t="str">
        <f t="shared" ref="FN972" si="4582">IF(FN974="","",IF(AND(FM974="",FN974&lt;&gt;""),1,FM972+1))</f>
        <v/>
      </c>
      <c r="FO972" s="578" t="str">
        <f t="shared" ref="FO972" si="4583">IF(FO974="","",IF(AND(FN974="",FO974&lt;&gt;""),1,FN972+1))</f>
        <v/>
      </c>
      <c r="FP972" s="578" t="str">
        <f t="shared" ref="FP972" si="4584">IF(FP974="","",IF(AND(FO974="",FP974&lt;&gt;""),1,FO972+1))</f>
        <v/>
      </c>
      <c r="FQ972" s="578" t="str">
        <f t="shared" ref="FQ972" si="4585">IF(FQ974="","",IF(AND(FP974="",FQ974&lt;&gt;""),1,FP972+1))</f>
        <v/>
      </c>
      <c r="FR972" s="578" t="str">
        <f t="shared" ref="FR972" si="4586">IF(FR974="","",IF(AND(FQ974="",FR974&lt;&gt;""),1,FQ972+1))</f>
        <v/>
      </c>
      <c r="FS972" s="578" t="str">
        <f t="shared" ref="FS972" si="4587">IF(FS974="","",IF(AND(FR974="",FS974&lt;&gt;""),1,FR972+1))</f>
        <v/>
      </c>
      <c r="FT972" s="578" t="str">
        <f t="shared" ref="FT972" si="4588">IF(FT974="","",IF(AND(FS974="",FT974&lt;&gt;""),1,FS972+1))</f>
        <v/>
      </c>
      <c r="FU972" s="578" t="str">
        <f t="shared" ref="FU972" si="4589">IF(FU974="","",IF(AND(FT974="",FU974&lt;&gt;""),1,FT972+1))</f>
        <v/>
      </c>
      <c r="FV972" s="578" t="str">
        <f t="shared" ref="FV972" si="4590">IF(FV974="","",IF(AND(FU974="",FV974&lt;&gt;""),1,FU972+1))</f>
        <v/>
      </c>
      <c r="FW972" s="578" t="str">
        <f t="shared" ref="FW972" si="4591">IF(FW974="","",IF(AND(FV974="",FW974&lt;&gt;""),1,FV972+1))</f>
        <v/>
      </c>
      <c r="FX972" s="578" t="str">
        <f t="shared" ref="FX972" si="4592">IF(FX974="","",IF(AND(FW974="",FX974&lt;&gt;""),1,FW972+1))</f>
        <v/>
      </c>
      <c r="FY972" s="578" t="str">
        <f t="shared" ref="FY972" si="4593">IF(FY974="","",IF(AND(FX974="",FY974&lt;&gt;""),1,FX972+1))</f>
        <v/>
      </c>
      <c r="FZ972" s="578" t="str">
        <f t="shared" ref="FZ972" si="4594">IF(FZ974="","",IF(AND(FY974="",FZ974&lt;&gt;""),1,FY972+1))</f>
        <v/>
      </c>
      <c r="GA972" s="578" t="str">
        <f t="shared" ref="GA972" si="4595">IF(GA974="","",IF(AND(FZ974="",GA974&lt;&gt;""),1,FZ972+1))</f>
        <v/>
      </c>
      <c r="GB972" s="578" t="str">
        <f t="shared" ref="GB972" si="4596">IF(GB974="","",IF(AND(GA974="",GB974&lt;&gt;""),1,GA972+1))</f>
        <v/>
      </c>
      <c r="GC972" s="578" t="str">
        <f t="shared" ref="GC972" si="4597">IF(GC974="","",IF(AND(GB974="",GC974&lt;&gt;""),1,GB972+1))</f>
        <v/>
      </c>
      <c r="GD972" s="578" t="str">
        <f t="shared" ref="GD972" si="4598">IF(GD974="","",IF(AND(GC974="",GD974&lt;&gt;""),1,GC972+1))</f>
        <v/>
      </c>
      <c r="GE972" s="578" t="str">
        <f t="shared" ref="GE972" si="4599">IF(GE974="","",IF(AND(GD974="",GE974&lt;&gt;""),1,GD972+1))</f>
        <v/>
      </c>
      <c r="GF972" s="578" t="str">
        <f t="shared" ref="GF972" si="4600">IF(GF974="","",IF(AND(GE974="",GF974&lt;&gt;""),1,GE972+1))</f>
        <v/>
      </c>
      <c r="GG972" s="578" t="str">
        <f t="shared" ref="GG972" si="4601">IF(GG974="","",IF(AND(GF974="",GG974&lt;&gt;""),1,GF972+1))</f>
        <v/>
      </c>
      <c r="GH972" s="578" t="str">
        <f t="shared" ref="GH972" si="4602">IF(GH974="","",IF(AND(GG974="",GH974&lt;&gt;""),1,GG972+1))</f>
        <v/>
      </c>
      <c r="GI972" s="578" t="str">
        <f t="shared" ref="GI972" si="4603">IF(GI974="","",IF(AND(GH974="",GI974&lt;&gt;""),1,GH972+1))</f>
        <v/>
      </c>
      <c r="GJ972" s="578" t="str">
        <f t="shared" ref="GJ972" si="4604">IF(GJ974="","",IF(AND(GI974="",GJ974&lt;&gt;""),1,GI972+1))</f>
        <v/>
      </c>
      <c r="GK972" s="578" t="str">
        <f t="shared" ref="GK972" si="4605">IF(GK974="","",IF(AND(GJ974="",GK974&lt;&gt;""),1,GJ972+1))</f>
        <v/>
      </c>
      <c r="GL972" s="578" t="str">
        <f t="shared" ref="GL972" si="4606">IF(GL974="","",IF(AND(GK974="",GL974&lt;&gt;""),1,GK972+1))</f>
        <v/>
      </c>
      <c r="GM972" s="578" t="str">
        <f t="shared" ref="GM972" si="4607">IF(GM974="","",IF(AND(GL974="",GM974&lt;&gt;""),1,GL972+1))</f>
        <v/>
      </c>
      <c r="GN972" s="578" t="str">
        <f t="shared" ref="GN972" si="4608">IF(GN974="","",IF(AND(GM974="",GN974&lt;&gt;""),1,GM972+1))</f>
        <v/>
      </c>
      <c r="GO972" s="578" t="str">
        <f t="shared" ref="GO972" si="4609">IF(GO974="","",IF(AND(GN974="",GO974&lt;&gt;""),1,GN972+1))</f>
        <v/>
      </c>
      <c r="GP972" s="578" t="str">
        <f t="shared" ref="GP972" si="4610">IF(GP974="","",IF(AND(GO974="",GP974&lt;&gt;""),1,GO972+1))</f>
        <v/>
      </c>
      <c r="GQ972" s="578" t="str">
        <f t="shared" ref="GQ972" si="4611">IF(GQ974="","",IF(AND(GP974="",GQ974&lt;&gt;""),1,GP972+1))</f>
        <v/>
      </c>
      <c r="GR972" s="578" t="str">
        <f t="shared" ref="GR972" si="4612">IF(GR974="","",IF(AND(GQ974="",GR974&lt;&gt;""),1,GQ972+1))</f>
        <v/>
      </c>
      <c r="GS972" s="578" t="str">
        <f t="shared" ref="GS972" si="4613">IF(GS974="","",IF(AND(GR974="",GS974&lt;&gt;""),1,GR972+1))</f>
        <v/>
      </c>
      <c r="GT972" s="578" t="str">
        <f t="shared" ref="GT972" si="4614">IF(GT974="","",IF(AND(GS974="",GT974&lt;&gt;""),1,GS972+1))</f>
        <v/>
      </c>
      <c r="GU972" s="578" t="str">
        <f t="shared" ref="GU972" si="4615">IF(GU974="","",IF(AND(GT974="",GU974&lt;&gt;""),1,GT972+1))</f>
        <v/>
      </c>
      <c r="GV972" s="578" t="str">
        <f t="shared" ref="GV972" si="4616">IF(GV974="","",IF(AND(GU974="",GV974&lt;&gt;""),1,GU972+1))</f>
        <v/>
      </c>
      <c r="GW972" s="578" t="str">
        <f t="shared" ref="GW972" si="4617">IF(GW974="","",IF(AND(GV974="",GW974&lt;&gt;""),1,GV972+1))</f>
        <v/>
      </c>
      <c r="GX972" s="578" t="str">
        <f t="shared" ref="GX972" si="4618">IF(GX974="","",IF(AND(GW974="",GX974&lt;&gt;""),1,GW972+1))</f>
        <v/>
      </c>
      <c r="GY972" s="578" t="str">
        <f t="shared" ref="GY972" si="4619">IF(GY974="","",IF(AND(GX974="",GY974&lt;&gt;""),1,GX972+1))</f>
        <v/>
      </c>
      <c r="GZ972" s="578" t="str">
        <f t="shared" ref="GZ972" si="4620">IF(GZ974="","",IF(AND(GY974="",GZ974&lt;&gt;""),1,GY972+1))</f>
        <v/>
      </c>
      <c r="HA972" s="19"/>
      <c r="HB972" s="19"/>
    </row>
    <row r="973" spans="1:210" ht="4.2" customHeight="1">
      <c r="A973" s="1"/>
      <c r="B973" s="5"/>
      <c r="C973" s="1"/>
      <c r="D973" s="1"/>
      <c r="E973" s="263"/>
      <c r="F973" s="48"/>
      <c r="G973" s="231"/>
      <c r="H973" s="1"/>
      <c r="I973" s="1"/>
      <c r="J973" s="1"/>
      <c r="K973" s="1"/>
      <c r="L973" s="1"/>
      <c r="M973" s="5"/>
      <c r="N973" s="19"/>
      <c r="O973" s="1"/>
      <c r="P973" s="5"/>
      <c r="Q973" s="1"/>
      <c r="R973" s="1"/>
      <c r="S973" s="5"/>
      <c r="T973" s="7"/>
      <c r="U973" s="24"/>
      <c r="V973" s="1"/>
      <c r="W973" s="12"/>
      <c r="X973" s="10"/>
      <c r="Y973" s="46"/>
      <c r="Z973" s="93"/>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94"/>
      <c r="CD973" s="94"/>
      <c r="CE973" s="94"/>
      <c r="CF973" s="94"/>
      <c r="CG973" s="94"/>
      <c r="CH973" s="94"/>
      <c r="CI973" s="94"/>
      <c r="CJ973" s="94"/>
      <c r="CK973" s="94"/>
      <c r="CL973" s="94"/>
      <c r="CM973" s="94"/>
      <c r="CN973" s="94"/>
      <c r="CO973" s="94"/>
      <c r="CP973" s="94"/>
      <c r="CQ973" s="94"/>
      <c r="CR973" s="94"/>
      <c r="CS973" s="94"/>
      <c r="CT973" s="94"/>
      <c r="CU973" s="94"/>
      <c r="CV973" s="94"/>
      <c r="CW973" s="94"/>
      <c r="CX973" s="94"/>
      <c r="CY973" s="94"/>
      <c r="CZ973" s="94"/>
      <c r="DA973" s="94"/>
      <c r="DB973" s="94"/>
      <c r="DC973" s="94"/>
      <c r="DD973" s="94"/>
      <c r="DE973" s="94"/>
      <c r="DF973" s="94"/>
      <c r="DG973" s="94"/>
      <c r="DH973" s="94"/>
      <c r="DI973" s="94"/>
      <c r="DJ973" s="94"/>
      <c r="DK973" s="94"/>
      <c r="DL973" s="94"/>
      <c r="DM973" s="94"/>
      <c r="DN973" s="94"/>
      <c r="DO973" s="94"/>
      <c r="DP973" s="94"/>
      <c r="DQ973" s="94"/>
      <c r="DR973" s="94"/>
      <c r="DS973" s="94"/>
      <c r="DT973" s="94"/>
      <c r="DU973" s="94"/>
      <c r="DV973" s="94"/>
      <c r="DW973" s="94"/>
      <c r="DX973" s="94"/>
      <c r="DY973" s="94"/>
      <c r="DZ973" s="94"/>
      <c r="EA973" s="94"/>
      <c r="EB973" s="94"/>
      <c r="EC973" s="94"/>
      <c r="ED973" s="94"/>
      <c r="EE973" s="94"/>
      <c r="EF973" s="94"/>
      <c r="EG973" s="94"/>
      <c r="EH973" s="94"/>
      <c r="EI973" s="94"/>
      <c r="EJ973" s="94"/>
      <c r="EK973" s="94"/>
      <c r="EL973" s="94"/>
      <c r="EM973" s="94"/>
      <c r="EN973" s="94"/>
      <c r="EO973" s="94"/>
      <c r="EP973" s="94"/>
      <c r="EQ973" s="94"/>
      <c r="ER973" s="94"/>
      <c r="ES973" s="94"/>
      <c r="ET973" s="94"/>
      <c r="EU973" s="94"/>
      <c r="EV973" s="94"/>
      <c r="EW973" s="94"/>
      <c r="EX973" s="94"/>
      <c r="EY973" s="94"/>
      <c r="EZ973" s="94"/>
      <c r="FA973" s="94"/>
      <c r="FB973" s="94"/>
      <c r="FC973" s="94"/>
      <c r="FD973" s="94"/>
      <c r="FE973" s="94"/>
      <c r="FF973" s="94"/>
      <c r="FG973" s="94"/>
      <c r="FH973" s="94"/>
      <c r="FI973" s="94"/>
      <c r="FJ973" s="94"/>
      <c r="FK973" s="94"/>
      <c r="FL973" s="94"/>
      <c r="FM973" s="94"/>
      <c r="FN973" s="94"/>
      <c r="FO973" s="94"/>
      <c r="FP973" s="94"/>
      <c r="FQ973" s="94"/>
      <c r="FR973" s="94"/>
      <c r="FS973" s="94"/>
      <c r="FT973" s="94"/>
      <c r="FU973" s="94"/>
      <c r="FV973" s="94"/>
      <c r="FW973" s="94"/>
      <c r="FX973" s="94"/>
      <c r="FY973" s="94"/>
      <c r="FZ973" s="94"/>
      <c r="GA973" s="94"/>
      <c r="GB973" s="94"/>
      <c r="GC973" s="94"/>
      <c r="GD973" s="94"/>
      <c r="GE973" s="94"/>
      <c r="GF973" s="94"/>
      <c r="GG973" s="94"/>
      <c r="GH973" s="94"/>
      <c r="GI973" s="94"/>
      <c r="GJ973" s="94"/>
      <c r="GK973" s="94"/>
      <c r="GL973" s="94"/>
      <c r="GM973" s="94"/>
      <c r="GN973" s="94"/>
      <c r="GO973" s="94"/>
      <c r="GP973" s="94"/>
      <c r="GQ973" s="94"/>
      <c r="GR973" s="94"/>
      <c r="GS973" s="94"/>
      <c r="GT973" s="94"/>
      <c r="GU973" s="94"/>
      <c r="GV973" s="94"/>
      <c r="GW973" s="94"/>
      <c r="GX973" s="94"/>
      <c r="GY973" s="94"/>
      <c r="GZ973" s="94"/>
      <c r="HA973" s="1"/>
      <c r="HB973" s="1"/>
    </row>
    <row r="974" spans="1:210" s="23" customFormat="1">
      <c r="A974" s="19"/>
      <c r="B974" s="5"/>
      <c r="C974" s="34" t="str">
        <f>$C$339</f>
        <v>месяц окончания расхода</v>
      </c>
      <c r="D974" s="19"/>
      <c r="E974" s="269"/>
      <c r="F974" s="52"/>
      <c r="G974" s="232"/>
      <c r="H974" s="19"/>
      <c r="I974" s="19"/>
      <c r="J974" s="5" t="s">
        <v>6</v>
      </c>
      <c r="K974" s="575"/>
      <c r="L974" s="24" t="s">
        <v>7</v>
      </c>
      <c r="M974" s="20"/>
      <c r="N974" s="196" t="s">
        <v>172</v>
      </c>
      <c r="O974" s="19"/>
      <c r="P974" s="20"/>
      <c r="Q974" s="19" t="str">
        <f>IF(T972=справочники!$E$9,"a+qx",IF(T972=справочники!$E$10,"aq^x",IF(T972=справочники!$E$11,"a^(1+qx)","??")))</f>
        <v>??</v>
      </c>
      <c r="R974" s="19"/>
      <c r="S974" s="20" t="s">
        <v>6</v>
      </c>
      <c r="T974" s="213"/>
      <c r="U974" s="26"/>
      <c r="V974" s="19"/>
      <c r="W974" s="21"/>
      <c r="X974" s="22"/>
      <c r="Y974" s="47"/>
      <c r="Z974" s="96"/>
      <c r="AA974" s="579" t="str">
        <f>IF(AND(AA$8&gt;=$K972,AA$8&lt;=IF(OR($K974="",$K974=0),1000000,$K974)),AA$8,"")</f>
        <v/>
      </c>
      <c r="AB974" s="579" t="str">
        <f t="shared" ref="AB974:AC974" si="4621">IF(AND(AB$8&gt;=$K972,AB$8&lt;=IF(OR($K974="",$K974=0),1000000,$K974)),AB$8,"")</f>
        <v/>
      </c>
      <c r="AC974" s="579" t="str">
        <f t="shared" si="4621"/>
        <v/>
      </c>
      <c r="AD974" s="579" t="str">
        <f>IF(AND(AD$8&gt;=$K972,AD$8&lt;=IF(OR($K974="",$K974=0),1000000,$K974)),AD$8,"")</f>
        <v/>
      </c>
      <c r="AE974" s="579" t="str">
        <f t="shared" ref="AE974:CP974" si="4622">IF(AND(AE$8&gt;=$K972,AE$8&lt;=IF(OR($K974="",$K974=0),1000000,$K974)),AE$8,"")</f>
        <v/>
      </c>
      <c r="AF974" s="579" t="str">
        <f t="shared" si="4622"/>
        <v/>
      </c>
      <c r="AG974" s="579" t="str">
        <f t="shared" si="4622"/>
        <v/>
      </c>
      <c r="AH974" s="579" t="str">
        <f t="shared" si="4622"/>
        <v/>
      </c>
      <c r="AI974" s="579" t="str">
        <f t="shared" si="4622"/>
        <v/>
      </c>
      <c r="AJ974" s="579" t="str">
        <f t="shared" si="4622"/>
        <v/>
      </c>
      <c r="AK974" s="579" t="str">
        <f t="shared" si="4622"/>
        <v/>
      </c>
      <c r="AL974" s="579" t="str">
        <f t="shared" si="4622"/>
        <v/>
      </c>
      <c r="AM974" s="579" t="str">
        <f t="shared" si="4622"/>
        <v/>
      </c>
      <c r="AN974" s="579" t="str">
        <f t="shared" si="4622"/>
        <v/>
      </c>
      <c r="AO974" s="579" t="str">
        <f t="shared" si="4622"/>
        <v/>
      </c>
      <c r="AP974" s="579" t="str">
        <f t="shared" si="4622"/>
        <v/>
      </c>
      <c r="AQ974" s="579" t="str">
        <f t="shared" si="4622"/>
        <v/>
      </c>
      <c r="AR974" s="579" t="str">
        <f t="shared" si="4622"/>
        <v/>
      </c>
      <c r="AS974" s="579" t="str">
        <f t="shared" si="4622"/>
        <v/>
      </c>
      <c r="AT974" s="579" t="str">
        <f t="shared" si="4622"/>
        <v/>
      </c>
      <c r="AU974" s="579" t="str">
        <f t="shared" si="4622"/>
        <v/>
      </c>
      <c r="AV974" s="579" t="str">
        <f t="shared" si="4622"/>
        <v/>
      </c>
      <c r="AW974" s="579" t="str">
        <f t="shared" si="4622"/>
        <v/>
      </c>
      <c r="AX974" s="579" t="str">
        <f t="shared" si="4622"/>
        <v/>
      </c>
      <c r="AY974" s="579" t="str">
        <f t="shared" si="4622"/>
        <v/>
      </c>
      <c r="AZ974" s="579" t="str">
        <f t="shared" si="4622"/>
        <v/>
      </c>
      <c r="BA974" s="579" t="str">
        <f t="shared" si="4622"/>
        <v/>
      </c>
      <c r="BB974" s="579" t="str">
        <f t="shared" si="4622"/>
        <v/>
      </c>
      <c r="BC974" s="579" t="str">
        <f t="shared" si="4622"/>
        <v/>
      </c>
      <c r="BD974" s="579" t="str">
        <f t="shared" si="4622"/>
        <v/>
      </c>
      <c r="BE974" s="579" t="str">
        <f t="shared" si="4622"/>
        <v/>
      </c>
      <c r="BF974" s="579" t="str">
        <f t="shared" si="4622"/>
        <v/>
      </c>
      <c r="BG974" s="579" t="str">
        <f t="shared" si="4622"/>
        <v/>
      </c>
      <c r="BH974" s="579" t="str">
        <f t="shared" si="4622"/>
        <v/>
      </c>
      <c r="BI974" s="579" t="str">
        <f t="shared" si="4622"/>
        <v/>
      </c>
      <c r="BJ974" s="579" t="str">
        <f t="shared" si="4622"/>
        <v/>
      </c>
      <c r="BK974" s="579" t="str">
        <f t="shared" si="4622"/>
        <v/>
      </c>
      <c r="BL974" s="579" t="str">
        <f t="shared" si="4622"/>
        <v/>
      </c>
      <c r="BM974" s="579" t="str">
        <f t="shared" si="4622"/>
        <v/>
      </c>
      <c r="BN974" s="579" t="str">
        <f t="shared" si="4622"/>
        <v/>
      </c>
      <c r="BO974" s="579" t="str">
        <f t="shared" si="4622"/>
        <v/>
      </c>
      <c r="BP974" s="579" t="str">
        <f t="shared" si="4622"/>
        <v/>
      </c>
      <c r="BQ974" s="579" t="str">
        <f t="shared" si="4622"/>
        <v/>
      </c>
      <c r="BR974" s="579" t="str">
        <f t="shared" si="4622"/>
        <v/>
      </c>
      <c r="BS974" s="579" t="str">
        <f t="shared" si="4622"/>
        <v/>
      </c>
      <c r="BT974" s="579" t="str">
        <f t="shared" si="4622"/>
        <v/>
      </c>
      <c r="BU974" s="579" t="str">
        <f t="shared" si="4622"/>
        <v/>
      </c>
      <c r="BV974" s="579" t="str">
        <f t="shared" si="4622"/>
        <v/>
      </c>
      <c r="BW974" s="579" t="str">
        <f t="shared" si="4622"/>
        <v/>
      </c>
      <c r="BX974" s="579" t="str">
        <f t="shared" si="4622"/>
        <v/>
      </c>
      <c r="BY974" s="579" t="str">
        <f t="shared" si="4622"/>
        <v/>
      </c>
      <c r="BZ974" s="579" t="str">
        <f t="shared" si="4622"/>
        <v/>
      </c>
      <c r="CA974" s="579" t="str">
        <f t="shared" si="4622"/>
        <v/>
      </c>
      <c r="CB974" s="579" t="str">
        <f t="shared" si="4622"/>
        <v/>
      </c>
      <c r="CC974" s="579" t="str">
        <f t="shared" si="4622"/>
        <v/>
      </c>
      <c r="CD974" s="579" t="str">
        <f t="shared" si="4622"/>
        <v/>
      </c>
      <c r="CE974" s="579" t="str">
        <f t="shared" si="4622"/>
        <v/>
      </c>
      <c r="CF974" s="579" t="str">
        <f t="shared" si="4622"/>
        <v/>
      </c>
      <c r="CG974" s="579" t="str">
        <f t="shared" si="4622"/>
        <v/>
      </c>
      <c r="CH974" s="579" t="str">
        <f t="shared" si="4622"/>
        <v/>
      </c>
      <c r="CI974" s="579" t="str">
        <f t="shared" si="4622"/>
        <v/>
      </c>
      <c r="CJ974" s="579" t="str">
        <f t="shared" si="4622"/>
        <v/>
      </c>
      <c r="CK974" s="579" t="str">
        <f t="shared" si="4622"/>
        <v/>
      </c>
      <c r="CL974" s="579" t="str">
        <f t="shared" si="4622"/>
        <v/>
      </c>
      <c r="CM974" s="579" t="str">
        <f t="shared" si="4622"/>
        <v/>
      </c>
      <c r="CN974" s="579" t="str">
        <f t="shared" si="4622"/>
        <v/>
      </c>
      <c r="CO974" s="579" t="str">
        <f t="shared" si="4622"/>
        <v/>
      </c>
      <c r="CP974" s="579" t="str">
        <f t="shared" si="4622"/>
        <v/>
      </c>
      <c r="CQ974" s="579" t="str">
        <f t="shared" ref="CQ974:DG974" si="4623">IF(AND(CQ$8&gt;=$K972,CQ$8&lt;=IF(OR($K974="",$K974=0),1000000,$K974)),CQ$8,"")</f>
        <v/>
      </c>
      <c r="CR974" s="579" t="str">
        <f t="shared" si="4623"/>
        <v/>
      </c>
      <c r="CS974" s="579" t="str">
        <f t="shared" si="4623"/>
        <v/>
      </c>
      <c r="CT974" s="579" t="str">
        <f t="shared" si="4623"/>
        <v/>
      </c>
      <c r="CU974" s="579" t="str">
        <f t="shared" si="4623"/>
        <v/>
      </c>
      <c r="CV974" s="579" t="str">
        <f t="shared" si="4623"/>
        <v/>
      </c>
      <c r="CW974" s="579" t="str">
        <f t="shared" si="4623"/>
        <v/>
      </c>
      <c r="CX974" s="579" t="str">
        <f t="shared" si="4623"/>
        <v/>
      </c>
      <c r="CY974" s="579" t="str">
        <f t="shared" si="4623"/>
        <v/>
      </c>
      <c r="CZ974" s="579" t="str">
        <f t="shared" si="4623"/>
        <v/>
      </c>
      <c r="DA974" s="579" t="str">
        <f t="shared" si="4623"/>
        <v/>
      </c>
      <c r="DB974" s="579" t="str">
        <f t="shared" si="4623"/>
        <v/>
      </c>
      <c r="DC974" s="579" t="str">
        <f t="shared" si="4623"/>
        <v/>
      </c>
      <c r="DD974" s="579" t="str">
        <f t="shared" si="4623"/>
        <v/>
      </c>
      <c r="DE974" s="579" t="str">
        <f t="shared" si="4623"/>
        <v/>
      </c>
      <c r="DF974" s="579" t="str">
        <f t="shared" si="4623"/>
        <v/>
      </c>
      <c r="DG974" s="579" t="str">
        <f t="shared" si="4623"/>
        <v/>
      </c>
      <c r="DH974" s="579" t="str">
        <f t="shared" ref="DH974:FS974" si="4624">IF(AND(DH$8&gt;=$K972,DH$8&lt;=IF(OR($K974="",$K974=0),1000000,$K974)),DH$8,"")</f>
        <v/>
      </c>
      <c r="DI974" s="579" t="str">
        <f t="shared" si="4624"/>
        <v/>
      </c>
      <c r="DJ974" s="579" t="str">
        <f t="shared" si="4624"/>
        <v/>
      </c>
      <c r="DK974" s="579" t="str">
        <f t="shared" si="4624"/>
        <v/>
      </c>
      <c r="DL974" s="579" t="str">
        <f t="shared" si="4624"/>
        <v/>
      </c>
      <c r="DM974" s="579" t="str">
        <f t="shared" si="4624"/>
        <v/>
      </c>
      <c r="DN974" s="579" t="str">
        <f t="shared" si="4624"/>
        <v/>
      </c>
      <c r="DO974" s="579" t="str">
        <f t="shared" si="4624"/>
        <v/>
      </c>
      <c r="DP974" s="579" t="str">
        <f t="shared" si="4624"/>
        <v/>
      </c>
      <c r="DQ974" s="579" t="str">
        <f t="shared" si="4624"/>
        <v/>
      </c>
      <c r="DR974" s="579" t="str">
        <f t="shared" si="4624"/>
        <v/>
      </c>
      <c r="DS974" s="579" t="str">
        <f t="shared" si="4624"/>
        <v/>
      </c>
      <c r="DT974" s="579" t="str">
        <f t="shared" si="4624"/>
        <v/>
      </c>
      <c r="DU974" s="579" t="str">
        <f t="shared" si="4624"/>
        <v/>
      </c>
      <c r="DV974" s="579" t="str">
        <f t="shared" si="4624"/>
        <v/>
      </c>
      <c r="DW974" s="579" t="str">
        <f t="shared" si="4624"/>
        <v/>
      </c>
      <c r="DX974" s="579" t="str">
        <f t="shared" si="4624"/>
        <v/>
      </c>
      <c r="DY974" s="579" t="str">
        <f t="shared" si="4624"/>
        <v/>
      </c>
      <c r="DZ974" s="579" t="str">
        <f t="shared" si="4624"/>
        <v/>
      </c>
      <c r="EA974" s="579" t="str">
        <f t="shared" si="4624"/>
        <v/>
      </c>
      <c r="EB974" s="579" t="str">
        <f t="shared" si="4624"/>
        <v/>
      </c>
      <c r="EC974" s="579" t="str">
        <f t="shared" si="4624"/>
        <v/>
      </c>
      <c r="ED974" s="579" t="str">
        <f t="shared" si="4624"/>
        <v/>
      </c>
      <c r="EE974" s="579" t="str">
        <f t="shared" si="4624"/>
        <v/>
      </c>
      <c r="EF974" s="579" t="str">
        <f t="shared" si="4624"/>
        <v/>
      </c>
      <c r="EG974" s="579" t="str">
        <f t="shared" si="4624"/>
        <v/>
      </c>
      <c r="EH974" s="579" t="str">
        <f t="shared" si="4624"/>
        <v/>
      </c>
      <c r="EI974" s="579" t="str">
        <f t="shared" si="4624"/>
        <v/>
      </c>
      <c r="EJ974" s="579" t="str">
        <f t="shared" si="4624"/>
        <v/>
      </c>
      <c r="EK974" s="579" t="str">
        <f t="shared" si="4624"/>
        <v/>
      </c>
      <c r="EL974" s="579" t="str">
        <f t="shared" si="4624"/>
        <v/>
      </c>
      <c r="EM974" s="579" t="str">
        <f t="shared" si="4624"/>
        <v/>
      </c>
      <c r="EN974" s="579" t="str">
        <f t="shared" si="4624"/>
        <v/>
      </c>
      <c r="EO974" s="579" t="str">
        <f t="shared" si="4624"/>
        <v/>
      </c>
      <c r="EP974" s="579" t="str">
        <f t="shared" si="4624"/>
        <v/>
      </c>
      <c r="EQ974" s="579" t="str">
        <f t="shared" si="4624"/>
        <v/>
      </c>
      <c r="ER974" s="579" t="str">
        <f t="shared" si="4624"/>
        <v/>
      </c>
      <c r="ES974" s="579" t="str">
        <f t="shared" si="4624"/>
        <v/>
      </c>
      <c r="ET974" s="579" t="str">
        <f t="shared" si="4624"/>
        <v/>
      </c>
      <c r="EU974" s="579" t="str">
        <f t="shared" si="4624"/>
        <v/>
      </c>
      <c r="EV974" s="579" t="str">
        <f t="shared" si="4624"/>
        <v/>
      </c>
      <c r="EW974" s="579" t="str">
        <f t="shared" si="4624"/>
        <v/>
      </c>
      <c r="EX974" s="579" t="str">
        <f t="shared" si="4624"/>
        <v/>
      </c>
      <c r="EY974" s="579" t="str">
        <f t="shared" si="4624"/>
        <v/>
      </c>
      <c r="EZ974" s="579" t="str">
        <f t="shared" si="4624"/>
        <v/>
      </c>
      <c r="FA974" s="579" t="str">
        <f t="shared" si="4624"/>
        <v/>
      </c>
      <c r="FB974" s="579" t="str">
        <f t="shared" si="4624"/>
        <v/>
      </c>
      <c r="FC974" s="579" t="str">
        <f t="shared" si="4624"/>
        <v/>
      </c>
      <c r="FD974" s="579" t="str">
        <f t="shared" si="4624"/>
        <v/>
      </c>
      <c r="FE974" s="579" t="str">
        <f t="shared" si="4624"/>
        <v/>
      </c>
      <c r="FF974" s="579" t="str">
        <f t="shared" si="4624"/>
        <v/>
      </c>
      <c r="FG974" s="579" t="str">
        <f t="shared" si="4624"/>
        <v/>
      </c>
      <c r="FH974" s="579" t="str">
        <f t="shared" si="4624"/>
        <v/>
      </c>
      <c r="FI974" s="579" t="str">
        <f t="shared" si="4624"/>
        <v/>
      </c>
      <c r="FJ974" s="579" t="str">
        <f t="shared" si="4624"/>
        <v/>
      </c>
      <c r="FK974" s="579" t="str">
        <f t="shared" si="4624"/>
        <v/>
      </c>
      <c r="FL974" s="579" t="str">
        <f t="shared" si="4624"/>
        <v/>
      </c>
      <c r="FM974" s="579" t="str">
        <f t="shared" si="4624"/>
        <v/>
      </c>
      <c r="FN974" s="579" t="str">
        <f t="shared" si="4624"/>
        <v/>
      </c>
      <c r="FO974" s="579" t="str">
        <f t="shared" si="4624"/>
        <v/>
      </c>
      <c r="FP974" s="579" t="str">
        <f t="shared" si="4624"/>
        <v/>
      </c>
      <c r="FQ974" s="579" t="str">
        <f t="shared" si="4624"/>
        <v/>
      </c>
      <c r="FR974" s="579" t="str">
        <f t="shared" si="4624"/>
        <v/>
      </c>
      <c r="FS974" s="579" t="str">
        <f t="shared" si="4624"/>
        <v/>
      </c>
      <c r="FT974" s="579" t="str">
        <f t="shared" ref="FT974:GZ974" si="4625">IF(AND(FT$8&gt;=$K972,FT$8&lt;=IF(OR($K974="",$K974=0),1000000,$K974)),FT$8,"")</f>
        <v/>
      </c>
      <c r="FU974" s="579" t="str">
        <f t="shared" si="4625"/>
        <v/>
      </c>
      <c r="FV974" s="579" t="str">
        <f t="shared" si="4625"/>
        <v/>
      </c>
      <c r="FW974" s="579" t="str">
        <f t="shared" si="4625"/>
        <v/>
      </c>
      <c r="FX974" s="579" t="str">
        <f t="shared" si="4625"/>
        <v/>
      </c>
      <c r="FY974" s="579" t="str">
        <f t="shared" si="4625"/>
        <v/>
      </c>
      <c r="FZ974" s="579" t="str">
        <f t="shared" si="4625"/>
        <v/>
      </c>
      <c r="GA974" s="579" t="str">
        <f t="shared" si="4625"/>
        <v/>
      </c>
      <c r="GB974" s="579" t="str">
        <f t="shared" si="4625"/>
        <v/>
      </c>
      <c r="GC974" s="579" t="str">
        <f t="shared" si="4625"/>
        <v/>
      </c>
      <c r="GD974" s="579" t="str">
        <f t="shared" si="4625"/>
        <v/>
      </c>
      <c r="GE974" s="579" t="str">
        <f t="shared" si="4625"/>
        <v/>
      </c>
      <c r="GF974" s="579" t="str">
        <f t="shared" si="4625"/>
        <v/>
      </c>
      <c r="GG974" s="579" t="str">
        <f t="shared" si="4625"/>
        <v/>
      </c>
      <c r="GH974" s="579" t="str">
        <f t="shared" si="4625"/>
        <v/>
      </c>
      <c r="GI974" s="579" t="str">
        <f t="shared" si="4625"/>
        <v/>
      </c>
      <c r="GJ974" s="579" t="str">
        <f t="shared" si="4625"/>
        <v/>
      </c>
      <c r="GK974" s="579" t="str">
        <f t="shared" si="4625"/>
        <v/>
      </c>
      <c r="GL974" s="579" t="str">
        <f t="shared" si="4625"/>
        <v/>
      </c>
      <c r="GM974" s="579" t="str">
        <f t="shared" si="4625"/>
        <v/>
      </c>
      <c r="GN974" s="579" t="str">
        <f t="shared" si="4625"/>
        <v/>
      </c>
      <c r="GO974" s="579" t="str">
        <f t="shared" si="4625"/>
        <v/>
      </c>
      <c r="GP974" s="579" t="str">
        <f t="shared" si="4625"/>
        <v/>
      </c>
      <c r="GQ974" s="579" t="str">
        <f t="shared" si="4625"/>
        <v/>
      </c>
      <c r="GR974" s="579" t="str">
        <f t="shared" si="4625"/>
        <v/>
      </c>
      <c r="GS974" s="579" t="str">
        <f t="shared" si="4625"/>
        <v/>
      </c>
      <c r="GT974" s="579" t="str">
        <f t="shared" si="4625"/>
        <v/>
      </c>
      <c r="GU974" s="579" t="str">
        <f t="shared" si="4625"/>
        <v/>
      </c>
      <c r="GV974" s="579" t="str">
        <f t="shared" si="4625"/>
        <v/>
      </c>
      <c r="GW974" s="579" t="str">
        <f t="shared" si="4625"/>
        <v/>
      </c>
      <c r="GX974" s="579" t="str">
        <f t="shared" si="4625"/>
        <v/>
      </c>
      <c r="GY974" s="579" t="str">
        <f t="shared" si="4625"/>
        <v/>
      </c>
      <c r="GZ974" s="579" t="str">
        <f t="shared" si="4625"/>
        <v/>
      </c>
      <c r="HA974" s="19"/>
      <c r="HB974" s="19"/>
    </row>
    <row r="975" spans="1:210" ht="4.2" customHeight="1">
      <c r="A975" s="1"/>
      <c r="B975" s="1"/>
      <c r="C975" s="1"/>
      <c r="D975" s="1"/>
      <c r="E975" s="263"/>
      <c r="F975" s="48"/>
      <c r="G975" s="231"/>
      <c r="H975" s="1"/>
      <c r="I975" s="1"/>
      <c r="J975" s="1"/>
      <c r="K975" s="1"/>
      <c r="L975" s="1"/>
      <c r="M975" s="5"/>
      <c r="N975" s="1"/>
      <c r="O975" s="1"/>
      <c r="P975" s="5"/>
      <c r="Q975" s="1"/>
      <c r="R975" s="1"/>
      <c r="S975" s="5"/>
      <c r="T975" s="7"/>
      <c r="U975" s="24"/>
      <c r="V975" s="1"/>
      <c r="W975" s="12"/>
      <c r="X975" s="10"/>
      <c r="Y975" s="46"/>
      <c r="Z975" s="93"/>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94"/>
      <c r="CD975" s="94"/>
      <c r="CE975" s="94"/>
      <c r="CF975" s="94"/>
      <c r="CG975" s="94"/>
      <c r="CH975" s="94"/>
      <c r="CI975" s="94"/>
      <c r="CJ975" s="94"/>
      <c r="CK975" s="94"/>
      <c r="CL975" s="94"/>
      <c r="CM975" s="94"/>
      <c r="CN975" s="94"/>
      <c r="CO975" s="94"/>
      <c r="CP975" s="94"/>
      <c r="CQ975" s="94"/>
      <c r="CR975" s="94"/>
      <c r="CS975" s="94"/>
      <c r="CT975" s="94"/>
      <c r="CU975" s="94"/>
      <c r="CV975" s="94"/>
      <c r="CW975" s="94"/>
      <c r="CX975" s="94"/>
      <c r="CY975" s="94"/>
      <c r="CZ975" s="94"/>
      <c r="DA975" s="94"/>
      <c r="DB975" s="94"/>
      <c r="DC975" s="94"/>
      <c r="DD975" s="94"/>
      <c r="DE975" s="94"/>
      <c r="DF975" s="94"/>
      <c r="DG975" s="94"/>
      <c r="DH975" s="94"/>
      <c r="DI975" s="94"/>
      <c r="DJ975" s="94"/>
      <c r="DK975" s="94"/>
      <c r="DL975" s="94"/>
      <c r="DM975" s="94"/>
      <c r="DN975" s="94"/>
      <c r="DO975" s="94"/>
      <c r="DP975" s="94"/>
      <c r="DQ975" s="94"/>
      <c r="DR975" s="94"/>
      <c r="DS975" s="94"/>
      <c r="DT975" s="94"/>
      <c r="DU975" s="94"/>
      <c r="DV975" s="94"/>
      <c r="DW975" s="94"/>
      <c r="DX975" s="94"/>
      <c r="DY975" s="94"/>
      <c r="DZ975" s="94"/>
      <c r="EA975" s="94"/>
      <c r="EB975" s="94"/>
      <c r="EC975" s="94"/>
      <c r="ED975" s="94"/>
      <c r="EE975" s="94"/>
      <c r="EF975" s="94"/>
      <c r="EG975" s="94"/>
      <c r="EH975" s="94"/>
      <c r="EI975" s="94"/>
      <c r="EJ975" s="94"/>
      <c r="EK975" s="94"/>
      <c r="EL975" s="94"/>
      <c r="EM975" s="94"/>
      <c r="EN975" s="94"/>
      <c r="EO975" s="94"/>
      <c r="EP975" s="94"/>
      <c r="EQ975" s="94"/>
      <c r="ER975" s="94"/>
      <c r="ES975" s="94"/>
      <c r="ET975" s="94"/>
      <c r="EU975" s="94"/>
      <c r="EV975" s="94"/>
      <c r="EW975" s="94"/>
      <c r="EX975" s="94"/>
      <c r="EY975" s="94"/>
      <c r="EZ975" s="94"/>
      <c r="FA975" s="94"/>
      <c r="FB975" s="94"/>
      <c r="FC975" s="94"/>
      <c r="FD975" s="94"/>
      <c r="FE975" s="94"/>
      <c r="FF975" s="94"/>
      <c r="FG975" s="94"/>
      <c r="FH975" s="94"/>
      <c r="FI975" s="94"/>
      <c r="FJ975" s="94"/>
      <c r="FK975" s="94"/>
      <c r="FL975" s="94"/>
      <c r="FM975" s="94"/>
      <c r="FN975" s="94"/>
      <c r="FO975" s="94"/>
      <c r="FP975" s="94"/>
      <c r="FQ975" s="94"/>
      <c r="FR975" s="94"/>
      <c r="FS975" s="94"/>
      <c r="FT975" s="94"/>
      <c r="FU975" s="94"/>
      <c r="FV975" s="94"/>
      <c r="FW975" s="94"/>
      <c r="FX975" s="94"/>
      <c r="FY975" s="94"/>
      <c r="FZ975" s="94"/>
      <c r="GA975" s="94"/>
      <c r="GB975" s="94"/>
      <c r="GC975" s="94"/>
      <c r="GD975" s="94"/>
      <c r="GE975" s="94"/>
      <c r="GF975" s="94"/>
      <c r="GG975" s="94"/>
      <c r="GH975" s="94"/>
      <c r="GI975" s="94"/>
      <c r="GJ975" s="94"/>
      <c r="GK975" s="94"/>
      <c r="GL975" s="94"/>
      <c r="GM975" s="94"/>
      <c r="GN975" s="94"/>
      <c r="GO975" s="94"/>
      <c r="GP975" s="94"/>
      <c r="GQ975" s="94"/>
      <c r="GR975" s="94"/>
      <c r="GS975" s="94"/>
      <c r="GT975" s="94"/>
      <c r="GU975" s="94"/>
      <c r="GV975" s="94"/>
      <c r="GW975" s="94"/>
      <c r="GX975" s="94"/>
      <c r="GY975" s="94"/>
      <c r="GZ975" s="94"/>
      <c r="HA975" s="1"/>
      <c r="HB975" s="1"/>
    </row>
    <row r="976" spans="1:210" s="23" customFormat="1">
      <c r="A976" s="19"/>
      <c r="B976" s="244" t="s">
        <v>164</v>
      </c>
      <c r="C976" s="19"/>
      <c r="D976" s="19"/>
      <c r="E976" s="269"/>
      <c r="F976" s="52"/>
      <c r="G976" s="232"/>
      <c r="H976" s="19"/>
      <c r="I976" s="245" t="s">
        <v>162</v>
      </c>
      <c r="J976" s="19"/>
      <c r="K976" s="19"/>
      <c r="L976" s="19"/>
      <c r="M976" s="20"/>
      <c r="N976" s="196" t="s">
        <v>171</v>
      </c>
      <c r="O976" s="19"/>
      <c r="P976" s="20"/>
      <c r="Q976" s="19" t="s">
        <v>72</v>
      </c>
      <c r="R976" s="19"/>
      <c r="S976" s="20" t="s">
        <v>6</v>
      </c>
      <c r="T976" s="205"/>
      <c r="U976" s="26" t="s">
        <v>7</v>
      </c>
      <c r="V976" s="19"/>
      <c r="W976" s="21"/>
      <c r="X976" s="22"/>
      <c r="Y976" s="47"/>
      <c r="Z976" s="96"/>
      <c r="AA976" s="97"/>
      <c r="AB976" s="97"/>
      <c r="AC976" s="97"/>
      <c r="AD976" s="97"/>
      <c r="AE976" s="97"/>
      <c r="AF976" s="97"/>
      <c r="AG976" s="97"/>
      <c r="AH976" s="97"/>
      <c r="AI976" s="97"/>
      <c r="AJ976" s="97"/>
      <c r="AK976" s="97"/>
      <c r="AL976" s="97"/>
      <c r="AM976" s="97"/>
      <c r="AN976" s="97"/>
      <c r="AO976" s="97"/>
      <c r="AP976" s="97"/>
      <c r="AQ976" s="97"/>
      <c r="AR976" s="97"/>
      <c r="AS976" s="97"/>
      <c r="AT976" s="97"/>
      <c r="AU976" s="97"/>
      <c r="AV976" s="97"/>
      <c r="AW976" s="97"/>
      <c r="AX976" s="97"/>
      <c r="AY976" s="97"/>
      <c r="AZ976" s="97"/>
      <c r="BA976" s="97"/>
      <c r="BB976" s="97"/>
      <c r="BC976" s="97"/>
      <c r="BD976" s="97"/>
      <c r="BE976" s="97"/>
      <c r="BF976" s="97"/>
      <c r="BG976" s="97"/>
      <c r="BH976" s="97"/>
      <c r="BI976" s="97"/>
      <c r="BJ976" s="97"/>
      <c r="BK976" s="97"/>
      <c r="BL976" s="97"/>
      <c r="BM976" s="97"/>
      <c r="BN976" s="97"/>
      <c r="BO976" s="97"/>
      <c r="BP976" s="97"/>
      <c r="BQ976" s="97"/>
      <c r="BR976" s="97"/>
      <c r="BS976" s="97"/>
      <c r="BT976" s="97"/>
      <c r="BU976" s="97"/>
      <c r="BV976" s="97"/>
      <c r="BW976" s="97"/>
      <c r="BX976" s="97"/>
      <c r="BY976" s="97"/>
      <c r="BZ976" s="97"/>
      <c r="CA976" s="97"/>
      <c r="CB976" s="97"/>
      <c r="CC976" s="97"/>
      <c r="CD976" s="97"/>
      <c r="CE976" s="97"/>
      <c r="CF976" s="97"/>
      <c r="CG976" s="97"/>
      <c r="CH976" s="97"/>
      <c r="CI976" s="97"/>
      <c r="CJ976" s="97"/>
      <c r="CK976" s="97"/>
      <c r="CL976" s="97"/>
      <c r="CM976" s="97"/>
      <c r="CN976" s="97"/>
      <c r="CO976" s="97"/>
      <c r="CP976" s="97"/>
      <c r="CQ976" s="97"/>
      <c r="CR976" s="97"/>
      <c r="CS976" s="97"/>
      <c r="CT976" s="97"/>
      <c r="CU976" s="97"/>
      <c r="CV976" s="97"/>
      <c r="CW976" s="97"/>
      <c r="CX976" s="97"/>
      <c r="CY976" s="97"/>
      <c r="CZ976" s="97"/>
      <c r="DA976" s="97"/>
      <c r="DB976" s="97"/>
      <c r="DC976" s="97"/>
      <c r="DD976" s="97"/>
      <c r="DE976" s="97"/>
      <c r="DF976" s="97"/>
      <c r="DG976" s="97"/>
      <c r="DH976" s="97"/>
      <c r="DI976" s="97"/>
      <c r="DJ976" s="97"/>
      <c r="DK976" s="97"/>
      <c r="DL976" s="97"/>
      <c r="DM976" s="97"/>
      <c r="DN976" s="97"/>
      <c r="DO976" s="97"/>
      <c r="DP976" s="97"/>
      <c r="DQ976" s="97"/>
      <c r="DR976" s="97"/>
      <c r="DS976" s="97"/>
      <c r="DT976" s="97"/>
      <c r="DU976" s="97"/>
      <c r="DV976" s="97"/>
      <c r="DW976" s="97"/>
      <c r="DX976" s="97"/>
      <c r="DY976" s="97"/>
      <c r="DZ976" s="97"/>
      <c r="EA976" s="97"/>
      <c r="EB976" s="97"/>
      <c r="EC976" s="97"/>
      <c r="ED976" s="97"/>
      <c r="EE976" s="97"/>
      <c r="EF976" s="97"/>
      <c r="EG976" s="97"/>
      <c r="EH976" s="97"/>
      <c r="EI976" s="97"/>
      <c r="EJ976" s="97"/>
      <c r="EK976" s="97"/>
      <c r="EL976" s="97"/>
      <c r="EM976" s="97"/>
      <c r="EN976" s="97"/>
      <c r="EO976" s="97"/>
      <c r="EP976" s="97"/>
      <c r="EQ976" s="97"/>
      <c r="ER976" s="97"/>
      <c r="ES976" s="97"/>
      <c r="ET976" s="97"/>
      <c r="EU976" s="97"/>
      <c r="EV976" s="97"/>
      <c r="EW976" s="97"/>
      <c r="EX976" s="97"/>
      <c r="EY976" s="97"/>
      <c r="EZ976" s="97"/>
      <c r="FA976" s="97"/>
      <c r="FB976" s="97"/>
      <c r="FC976" s="97"/>
      <c r="FD976" s="97"/>
      <c r="FE976" s="97"/>
      <c r="FF976" s="97"/>
      <c r="FG976" s="97"/>
      <c r="FH976" s="97"/>
      <c r="FI976" s="97"/>
      <c r="FJ976" s="97"/>
      <c r="FK976" s="97"/>
      <c r="FL976" s="97"/>
      <c r="FM976" s="97"/>
      <c r="FN976" s="97"/>
      <c r="FO976" s="97"/>
      <c r="FP976" s="97"/>
      <c r="FQ976" s="97"/>
      <c r="FR976" s="97"/>
      <c r="FS976" s="97"/>
      <c r="FT976" s="97"/>
      <c r="FU976" s="97"/>
      <c r="FV976" s="97"/>
      <c r="FW976" s="97"/>
      <c r="FX976" s="97"/>
      <c r="FY976" s="97"/>
      <c r="FZ976" s="97"/>
      <c r="GA976" s="97"/>
      <c r="GB976" s="97"/>
      <c r="GC976" s="97"/>
      <c r="GD976" s="97"/>
      <c r="GE976" s="97"/>
      <c r="GF976" s="97"/>
      <c r="GG976" s="97"/>
      <c r="GH976" s="97"/>
      <c r="GI976" s="97"/>
      <c r="GJ976" s="97"/>
      <c r="GK976" s="97"/>
      <c r="GL976" s="97"/>
      <c r="GM976" s="97"/>
      <c r="GN976" s="97"/>
      <c r="GO976" s="97"/>
      <c r="GP976" s="97"/>
      <c r="GQ976" s="97"/>
      <c r="GR976" s="97"/>
      <c r="GS976" s="97"/>
      <c r="GT976" s="97"/>
      <c r="GU976" s="97"/>
      <c r="GV976" s="97"/>
      <c r="GW976" s="97"/>
      <c r="GX976" s="97"/>
      <c r="GY976" s="97"/>
      <c r="GZ976" s="97"/>
      <c r="HA976" s="19"/>
      <c r="HB976" s="19"/>
    </row>
    <row r="977" spans="1:210" ht="4.2" customHeight="1">
      <c r="A977" s="1"/>
      <c r="B977" s="1"/>
      <c r="C977" s="1"/>
      <c r="D977" s="1"/>
      <c r="E977" s="263"/>
      <c r="F977" s="48"/>
      <c r="G977" s="231"/>
      <c r="H977" s="1"/>
      <c r="I977" s="1"/>
      <c r="J977" s="1"/>
      <c r="K977" s="1"/>
      <c r="L977" s="1"/>
      <c r="M977" s="5"/>
      <c r="N977" s="1"/>
      <c r="O977" s="1"/>
      <c r="P977" s="5"/>
      <c r="Q977" s="1"/>
      <c r="R977" s="1"/>
      <c r="S977" s="5"/>
      <c r="T977" s="7"/>
      <c r="U977" s="24"/>
      <c r="V977" s="1"/>
      <c r="W977" s="12"/>
      <c r="X977" s="10"/>
      <c r="Y977" s="46"/>
      <c r="Z977" s="93"/>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94"/>
      <c r="CD977" s="94"/>
      <c r="CE977" s="94"/>
      <c r="CF977" s="94"/>
      <c r="CG977" s="94"/>
      <c r="CH977" s="94"/>
      <c r="CI977" s="94"/>
      <c r="CJ977" s="94"/>
      <c r="CK977" s="94"/>
      <c r="CL977" s="94"/>
      <c r="CM977" s="94"/>
      <c r="CN977" s="94"/>
      <c r="CO977" s="94"/>
      <c r="CP977" s="94"/>
      <c r="CQ977" s="94"/>
      <c r="CR977" s="94"/>
      <c r="CS977" s="94"/>
      <c r="CT977" s="94"/>
      <c r="CU977" s="94"/>
      <c r="CV977" s="94"/>
      <c r="CW977" s="94"/>
      <c r="CX977" s="94"/>
      <c r="CY977" s="94"/>
      <c r="CZ977" s="94"/>
      <c r="DA977" s="94"/>
      <c r="DB977" s="94"/>
      <c r="DC977" s="94"/>
      <c r="DD977" s="94"/>
      <c r="DE977" s="94"/>
      <c r="DF977" s="94"/>
      <c r="DG977" s="94"/>
      <c r="DH977" s="94"/>
      <c r="DI977" s="94"/>
      <c r="DJ977" s="94"/>
      <c r="DK977" s="94"/>
      <c r="DL977" s="94"/>
      <c r="DM977" s="94"/>
      <c r="DN977" s="94"/>
      <c r="DO977" s="94"/>
      <c r="DP977" s="94"/>
      <c r="DQ977" s="94"/>
      <c r="DR977" s="94"/>
      <c r="DS977" s="94"/>
      <c r="DT977" s="94"/>
      <c r="DU977" s="94"/>
      <c r="DV977" s="94"/>
      <c r="DW977" s="94"/>
      <c r="DX977" s="94"/>
      <c r="DY977" s="94"/>
      <c r="DZ977" s="94"/>
      <c r="EA977" s="94"/>
      <c r="EB977" s="94"/>
      <c r="EC977" s="94"/>
      <c r="ED977" s="94"/>
      <c r="EE977" s="94"/>
      <c r="EF977" s="94"/>
      <c r="EG977" s="94"/>
      <c r="EH977" s="94"/>
      <c r="EI977" s="94"/>
      <c r="EJ977" s="94"/>
      <c r="EK977" s="94"/>
      <c r="EL977" s="94"/>
      <c r="EM977" s="94"/>
      <c r="EN977" s="94"/>
      <c r="EO977" s="94"/>
      <c r="EP977" s="94"/>
      <c r="EQ977" s="94"/>
      <c r="ER977" s="94"/>
      <c r="ES977" s="94"/>
      <c r="ET977" s="94"/>
      <c r="EU977" s="94"/>
      <c r="EV977" s="94"/>
      <c r="EW977" s="94"/>
      <c r="EX977" s="94"/>
      <c r="EY977" s="94"/>
      <c r="EZ977" s="94"/>
      <c r="FA977" s="94"/>
      <c r="FB977" s="94"/>
      <c r="FC977" s="94"/>
      <c r="FD977" s="94"/>
      <c r="FE977" s="94"/>
      <c r="FF977" s="94"/>
      <c r="FG977" s="94"/>
      <c r="FH977" s="94"/>
      <c r="FI977" s="94"/>
      <c r="FJ977" s="94"/>
      <c r="FK977" s="94"/>
      <c r="FL977" s="94"/>
      <c r="FM977" s="94"/>
      <c r="FN977" s="94"/>
      <c r="FO977" s="94"/>
      <c r="FP977" s="94"/>
      <c r="FQ977" s="94"/>
      <c r="FR977" s="94"/>
      <c r="FS977" s="94"/>
      <c r="FT977" s="94"/>
      <c r="FU977" s="94"/>
      <c r="FV977" s="94"/>
      <c r="FW977" s="94"/>
      <c r="FX977" s="94"/>
      <c r="FY977" s="94"/>
      <c r="FZ977" s="94"/>
      <c r="GA977" s="94"/>
      <c r="GB977" s="94"/>
      <c r="GC977" s="94"/>
      <c r="GD977" s="94"/>
      <c r="GE977" s="94"/>
      <c r="GF977" s="94"/>
      <c r="GG977" s="94"/>
      <c r="GH977" s="94"/>
      <c r="GI977" s="94"/>
      <c r="GJ977" s="94"/>
      <c r="GK977" s="94"/>
      <c r="GL977" s="94"/>
      <c r="GM977" s="94"/>
      <c r="GN977" s="94"/>
      <c r="GO977" s="94"/>
      <c r="GP977" s="94"/>
      <c r="GQ977" s="94"/>
      <c r="GR977" s="94"/>
      <c r="GS977" s="94"/>
      <c r="GT977" s="94"/>
      <c r="GU977" s="94"/>
      <c r="GV977" s="94"/>
      <c r="GW977" s="94"/>
      <c r="GX977" s="94"/>
      <c r="GY977" s="94"/>
      <c r="GZ977" s="94"/>
      <c r="HA977" s="1"/>
      <c r="HB977" s="1"/>
    </row>
    <row r="978" spans="1:210" s="4" customFormat="1">
      <c r="A978" s="3"/>
      <c r="B978" s="259" t="s">
        <v>159</v>
      </c>
      <c r="C978" s="3"/>
      <c r="D978" s="3"/>
      <c r="E978" s="9"/>
      <c r="F978" s="51"/>
      <c r="G978" s="232"/>
      <c r="H978" s="13" t="str">
        <f>B978&amp;N970</f>
        <v>Учет - Услуги связи и интернета</v>
      </c>
      <c r="I978" s="13"/>
      <c r="J978" s="3"/>
      <c r="K978" s="3"/>
      <c r="L978" s="3"/>
      <c r="M978" s="5"/>
      <c r="N978" s="36" t="str">
        <f>Главная!$Y$8</f>
        <v>итого</v>
      </c>
      <c r="O978" s="36"/>
      <c r="P978" s="5"/>
      <c r="Q978" s="36" t="s">
        <v>26</v>
      </c>
      <c r="R978" s="36"/>
      <c r="S978" s="20" t="s">
        <v>6</v>
      </c>
      <c r="T978" s="308"/>
      <c r="U978" s="24" t="s">
        <v>7</v>
      </c>
      <c r="V978" s="36"/>
      <c r="W978" s="38">
        <f>SUM($Y978:$HA978)</f>
        <v>0</v>
      </c>
      <c r="X978" s="38"/>
      <c r="Y978" s="46"/>
      <c r="Z978" s="99"/>
      <c r="AA978" s="100">
        <f>IF(AA974="",0,IF(AA972=1,$T970,IF($T972=справочники!$E$9,$T970+$T974*INT((AA972-1)/IF(OR($T976=0,$T976=""),1,$T976)),IF($T972=справочники!$E$10,$T970*POWER($T974,INT((AA972-1)/IF(OR($T976=0,$T976=""),1,$T976))),IF($T972=справочники!$E$11,POWER($T970,1+$T974*INT((AA972-1)/IF(OR($T976=0,$T976=""),1,$T976))),0)))))</f>
        <v>0</v>
      </c>
      <c r="AB978" s="100">
        <f>IF(AB974="",0,IF(AB972=1,$T970,IF($T972=справочники!$E$9,$T970+$T974*INT((AB972-1)/IF(OR($T976=0,$T976=""),1,$T976)),IF($T972=справочники!$E$10,$T970*POWER($T974,INT((AB972-1)/IF(OR($T976=0,$T976=""),1,$T976))),IF($T972=справочники!$E$11,POWER($T970,1+$T974*INT((AB972-1)/IF(OR($T976=0,$T976=""),1,$T976))),0)))))</f>
        <v>0</v>
      </c>
      <c r="AC978" s="100">
        <f>IF(AC974="",0,IF(AC972=1,$T970,IF($T972=справочники!$E$9,$T970+$T974*INT((AC972-1)/IF(OR($T976=0,$T976=""),1,$T976)),IF($T972=справочники!$E$10,$T970*POWER($T974,INT((AC972-1)/IF(OR($T976=0,$T976=""),1,$T976))),IF($T972=справочники!$E$11,POWER($T970,1+$T974*INT((AC972-1)/IF(OR($T976=0,$T976=""),1,$T976))),0)))))</f>
        <v>0</v>
      </c>
      <c r="AD978" s="100">
        <f>IF(AD974="",0,IF(AD972=1,$T970,IF($T972=справочники!$E$9,$T970+$T974*INT((AD972-1)/IF(OR($T976=0,$T976=""),1,$T976)),IF($T972=справочники!$E$10,$T970*POWER($T974,INT((AD972-1)/IF(OR($T976=0,$T976=""),1,$T976))),IF($T972=справочники!$E$11,POWER($T970,1+$T974*INT((AD972-1)/IF(OR($T976=0,$T976=""),1,$T976))),0)))))</f>
        <v>0</v>
      </c>
      <c r="AE978" s="100">
        <f>IF(AE974="",0,IF(AE972=1,$T970,IF($T972=справочники!$E$9,$T970+$T974*INT((AE972-1)/IF(OR($T976=0,$T976=""),1,$T976)),IF($T972=справочники!$E$10,$T970*POWER($T974,INT((AE972-1)/IF(OR($T976=0,$T976=""),1,$T976))),IF($T972=справочники!$E$11,POWER($T970,1+$T974*INT((AE972-1)/IF(OR($T976=0,$T976=""),1,$T976))),0)))))</f>
        <v>0</v>
      </c>
      <c r="AF978" s="100">
        <f>IF(AF974="",0,IF(AF972=1,$T970,IF($T972=справочники!$E$9,$T970+$T974*INT((AF972-1)/IF(OR($T976=0,$T976=""),1,$T976)),IF($T972=справочники!$E$10,$T970*POWER($T974,INT((AF972-1)/IF(OR($T976=0,$T976=""),1,$T976))),IF($T972=справочники!$E$11,POWER($T970,1+$T974*INT((AF972-1)/IF(OR($T976=0,$T976=""),1,$T976))),0)))))</f>
        <v>0</v>
      </c>
      <c r="AG978" s="100">
        <f>IF(AG974="",0,IF(AG972=1,$T970,IF($T972=справочники!$E$9,$T970+$T974*INT((AG972-1)/IF(OR($T976=0,$T976=""),1,$T976)),IF($T972=справочники!$E$10,$T970*POWER($T974,INT((AG972-1)/IF(OR($T976=0,$T976=""),1,$T976))),IF($T972=справочники!$E$11,POWER($T970,1+$T974*INT((AG972-1)/IF(OR($T976=0,$T976=""),1,$T976))),0)))))</f>
        <v>0</v>
      </c>
      <c r="AH978" s="100">
        <f>IF(AH974="",0,IF(AH972=1,$T970,IF($T972=справочники!$E$9,$T970+$T974*INT((AH972-1)/IF(OR($T976=0,$T976=""),1,$T976)),IF($T972=справочники!$E$10,$T970*POWER($T974,INT((AH972-1)/IF(OR($T976=0,$T976=""),1,$T976))),IF($T972=справочники!$E$11,POWER($T970,1+$T974*INT((AH972-1)/IF(OR($T976=0,$T976=""),1,$T976))),0)))))</f>
        <v>0</v>
      </c>
      <c r="AI978" s="100">
        <f>IF(AI974="",0,IF(AI972=1,$T970,IF($T972=справочники!$E$9,$T970+$T974*INT((AI972-1)/IF(OR($T976=0,$T976=""),1,$T976)),IF($T972=справочники!$E$10,$T970*POWER($T974,INT((AI972-1)/IF(OR($T976=0,$T976=""),1,$T976))),IF($T972=справочники!$E$11,POWER($T970,1+$T974*INT((AI972-1)/IF(OR($T976=0,$T976=""),1,$T976))),0)))))</f>
        <v>0</v>
      </c>
      <c r="AJ978" s="100">
        <f>IF(AJ974="",0,IF(AJ972=1,$T970,IF($T972=справочники!$E$9,$T970+$T974*INT((AJ972-1)/IF(OR($T976=0,$T976=""),1,$T976)),IF($T972=справочники!$E$10,$T970*POWER($T974,INT((AJ972-1)/IF(OR($T976=0,$T976=""),1,$T976))),IF($T972=справочники!$E$11,POWER($T970,1+$T974*INT((AJ972-1)/IF(OR($T976=0,$T976=""),1,$T976))),0)))))</f>
        <v>0</v>
      </c>
      <c r="AK978" s="100">
        <f>IF(AK974="",0,IF(AK972=1,$T970,IF($T972=справочники!$E$9,$T970+$T974*INT((AK972-1)/IF(OR($T976=0,$T976=""),1,$T976)),IF($T972=справочники!$E$10,$T970*POWER($T974,INT((AK972-1)/IF(OR($T976=0,$T976=""),1,$T976))),IF($T972=справочники!$E$11,POWER($T970,1+$T974*INT((AK972-1)/IF(OR($T976=0,$T976=""),1,$T976))),0)))))</f>
        <v>0</v>
      </c>
      <c r="AL978" s="100">
        <f>IF(AL974="",0,IF(AL972=1,$T970,IF($T972=справочники!$E$9,$T970+$T974*INT((AL972-1)/IF(OR($T976=0,$T976=""),1,$T976)),IF($T972=справочники!$E$10,$T970*POWER($T974,INT((AL972-1)/IF(OR($T976=0,$T976=""),1,$T976))),IF($T972=справочники!$E$11,POWER($T970,1+$T974*INT((AL972-1)/IF(OR($T976=0,$T976=""),1,$T976))),0)))))</f>
        <v>0</v>
      </c>
      <c r="AM978" s="100">
        <f>IF(AM974="",0,IF(AM972=1,$T970,IF($T972=справочники!$E$9,$T970+$T974*INT((AM972-1)/IF(OR($T976=0,$T976=""),1,$T976)),IF($T972=справочники!$E$10,$T970*POWER($T974,INT((AM972-1)/IF(OR($T976=0,$T976=""),1,$T976))),IF($T972=справочники!$E$11,POWER($T970,1+$T974*INT((AM972-1)/IF(OR($T976=0,$T976=""),1,$T976))),0)))))</f>
        <v>0</v>
      </c>
      <c r="AN978" s="100">
        <f>IF(AN974="",0,IF(AN972=1,$T970,IF($T972=справочники!$E$9,$T970+$T974*INT((AN972-1)/IF(OR($T976=0,$T976=""),1,$T976)),IF($T972=справочники!$E$10,$T970*POWER($T974,INT((AN972-1)/IF(OR($T976=0,$T976=""),1,$T976))),IF($T972=справочники!$E$11,POWER($T970,1+$T974*INT((AN972-1)/IF(OR($T976=0,$T976=""),1,$T976))),0)))))</f>
        <v>0</v>
      </c>
      <c r="AO978" s="100">
        <f>IF(AO974="",0,IF(AO972=1,$T970,IF($T972=справочники!$E$9,$T970+$T974*INT((AO972-1)/IF(OR($T976=0,$T976=""),1,$T976)),IF($T972=справочники!$E$10,$T970*POWER($T974,INT((AO972-1)/IF(OR($T976=0,$T976=""),1,$T976))),IF($T972=справочники!$E$11,POWER($T970,1+$T974*INT((AO972-1)/IF(OR($T976=0,$T976=""),1,$T976))),0)))))</f>
        <v>0</v>
      </c>
      <c r="AP978" s="100">
        <f>IF(AP974="",0,IF(AP972=1,$T970,IF($T972=справочники!$E$9,$T970+$T974*INT((AP972-1)/IF(OR($T976=0,$T976=""),1,$T976)),IF($T972=справочники!$E$10,$T970*POWER($T974,INT((AP972-1)/IF(OR($T976=0,$T976=""),1,$T976))),IF($T972=справочники!$E$11,POWER($T970,1+$T974*INT((AP972-1)/IF(OR($T976=0,$T976=""),1,$T976))),0)))))</f>
        <v>0</v>
      </c>
      <c r="AQ978" s="100">
        <f>IF(AQ974="",0,IF(AQ972=1,$T970,IF($T972=справочники!$E$9,$T970+$T974*INT((AQ972-1)/IF(OR($T976=0,$T976=""),1,$T976)),IF($T972=справочники!$E$10,$T970*POWER($T974,INT((AQ972-1)/IF(OR($T976=0,$T976=""),1,$T976))),IF($T972=справочники!$E$11,POWER($T970,1+$T974*INT((AQ972-1)/IF(OR($T976=0,$T976=""),1,$T976))),0)))))</f>
        <v>0</v>
      </c>
      <c r="AR978" s="100">
        <f>IF(AR974="",0,IF(AR972=1,$T970,IF($T972=справочники!$E$9,$T970+$T974*INT((AR972-1)/IF(OR($T976=0,$T976=""),1,$T976)),IF($T972=справочники!$E$10,$T970*POWER($T974,INT((AR972-1)/IF(OR($T976=0,$T976=""),1,$T976))),IF($T972=справочники!$E$11,POWER($T970,1+$T974*INT((AR972-1)/IF(OR($T976=0,$T976=""),1,$T976))),0)))))</f>
        <v>0</v>
      </c>
      <c r="AS978" s="100">
        <f>IF(AS974="",0,IF(AS972=1,$T970,IF($T972=справочники!$E$9,$T970+$T974*INT((AS972-1)/IF(OR($T976=0,$T976=""),1,$T976)),IF($T972=справочники!$E$10,$T970*POWER($T974,INT((AS972-1)/IF(OR($T976=0,$T976=""),1,$T976))),IF($T972=справочники!$E$11,POWER($T970,1+$T974*INT((AS972-1)/IF(OR($T976=0,$T976=""),1,$T976))),0)))))</f>
        <v>0</v>
      </c>
      <c r="AT978" s="100">
        <f>IF(AT974="",0,IF(AT972=1,$T970,IF($T972=справочники!$E$9,$T970+$T974*INT((AT972-1)/IF(OR($T976=0,$T976=""),1,$T976)),IF($T972=справочники!$E$10,$T970*POWER($T974,INT((AT972-1)/IF(OR($T976=0,$T976=""),1,$T976))),IF($T972=справочники!$E$11,POWER($T970,1+$T974*INT((AT972-1)/IF(OR($T976=0,$T976=""),1,$T976))),0)))))</f>
        <v>0</v>
      </c>
      <c r="AU978" s="100">
        <f>IF(AU974="",0,IF(AU972=1,$T970,IF($T972=справочники!$E$9,$T970+$T974*INT((AU972-1)/IF(OR($T976=0,$T976=""),1,$T976)),IF($T972=справочники!$E$10,$T970*POWER($T974,INT((AU972-1)/IF(OR($T976=0,$T976=""),1,$T976))),IF($T972=справочники!$E$11,POWER($T970,1+$T974*INT((AU972-1)/IF(OR($T976=0,$T976=""),1,$T976))),0)))))</f>
        <v>0</v>
      </c>
      <c r="AV978" s="100">
        <f>IF(AV974="",0,IF(AV972=1,$T970,IF($T972=справочники!$E$9,$T970+$T974*INT((AV972-1)/IF(OR($T976=0,$T976=""),1,$T976)),IF($T972=справочники!$E$10,$T970*POWER($T974,INT((AV972-1)/IF(OR($T976=0,$T976=""),1,$T976))),IF($T972=справочники!$E$11,POWER($T970,1+$T974*INT((AV972-1)/IF(OR($T976=0,$T976=""),1,$T976))),0)))))</f>
        <v>0</v>
      </c>
      <c r="AW978" s="100">
        <f>IF(AW974="",0,IF(AW972=1,$T970,IF($T972=справочники!$E$9,$T970+$T974*INT((AW972-1)/IF(OR($T976=0,$T976=""),1,$T976)),IF($T972=справочники!$E$10,$T970*POWER($T974,INT((AW972-1)/IF(OR($T976=0,$T976=""),1,$T976))),IF($T972=справочники!$E$11,POWER($T970,1+$T974*INT((AW972-1)/IF(OR($T976=0,$T976=""),1,$T976))),0)))))</f>
        <v>0</v>
      </c>
      <c r="AX978" s="100">
        <f>IF(AX974="",0,IF(AX972=1,$T970,IF($T972=справочники!$E$9,$T970+$T974*INT((AX972-1)/IF(OR($T976=0,$T976=""),1,$T976)),IF($T972=справочники!$E$10,$T970*POWER($T974,INT((AX972-1)/IF(OR($T976=0,$T976=""),1,$T976))),IF($T972=справочники!$E$11,POWER($T970,1+$T974*INT((AX972-1)/IF(OR($T976=0,$T976=""),1,$T976))),0)))))</f>
        <v>0</v>
      </c>
      <c r="AY978" s="100">
        <f>IF(AY974="",0,IF(AY972=1,$T970,IF($T972=справочники!$E$9,$T970+$T974*INT((AY972-1)/IF(OR($T976=0,$T976=""),1,$T976)),IF($T972=справочники!$E$10,$T970*POWER($T974,INT((AY972-1)/IF(OR($T976=0,$T976=""),1,$T976))),IF($T972=справочники!$E$11,POWER($T970,1+$T974*INT((AY972-1)/IF(OR($T976=0,$T976=""),1,$T976))),0)))))</f>
        <v>0</v>
      </c>
      <c r="AZ978" s="100">
        <f>IF(AZ974="",0,IF(AZ972=1,$T970,IF($T972=справочники!$E$9,$T970+$T974*INT((AZ972-1)/IF(OR($T976=0,$T976=""),1,$T976)),IF($T972=справочники!$E$10,$T970*POWER($T974,INT((AZ972-1)/IF(OR($T976=0,$T976=""),1,$T976))),IF($T972=справочники!$E$11,POWER($T970,1+$T974*INT((AZ972-1)/IF(OR($T976=0,$T976=""),1,$T976))),0)))))</f>
        <v>0</v>
      </c>
      <c r="BA978" s="100">
        <f>IF(BA974="",0,IF(BA972=1,$T970,IF($T972=справочники!$E$9,$T970+$T974*INT((BA972-1)/IF(OR($T976=0,$T976=""),1,$T976)),IF($T972=справочники!$E$10,$T970*POWER($T974,INT((BA972-1)/IF(OR($T976=0,$T976=""),1,$T976))),IF($T972=справочники!$E$11,POWER($T970,1+$T974*INT((BA972-1)/IF(OR($T976=0,$T976=""),1,$T976))),0)))))</f>
        <v>0</v>
      </c>
      <c r="BB978" s="100">
        <f>IF(BB974="",0,IF(BB972=1,$T970,IF($T972=справочники!$E$9,$T970+$T974*INT((BB972-1)/IF(OR($T976=0,$T976=""),1,$T976)),IF($T972=справочники!$E$10,$T970*POWER($T974,INT((BB972-1)/IF(OR($T976=0,$T976=""),1,$T976))),IF($T972=справочники!$E$11,POWER($T970,1+$T974*INT((BB972-1)/IF(OR($T976=0,$T976=""),1,$T976))),0)))))</f>
        <v>0</v>
      </c>
      <c r="BC978" s="100">
        <f>IF(BC974="",0,IF(BC972=1,$T970,IF($T972=справочники!$E$9,$T970+$T974*INT((BC972-1)/IF(OR($T976=0,$T976=""),1,$T976)),IF($T972=справочники!$E$10,$T970*POWER($T974,INT((BC972-1)/IF(OR($T976=0,$T976=""),1,$T976))),IF($T972=справочники!$E$11,POWER($T970,1+$T974*INT((BC972-1)/IF(OR($T976=0,$T976=""),1,$T976))),0)))))</f>
        <v>0</v>
      </c>
      <c r="BD978" s="100">
        <f>IF(BD974="",0,IF(BD972=1,$T970,IF($T972=справочники!$E$9,$T970+$T974*INT((BD972-1)/IF(OR($T976=0,$T976=""),1,$T976)),IF($T972=справочники!$E$10,$T970*POWER($T974,INT((BD972-1)/IF(OR($T976=0,$T976=""),1,$T976))),IF($T972=справочники!$E$11,POWER($T970,1+$T974*INT((BD972-1)/IF(OR($T976=0,$T976=""),1,$T976))),0)))))</f>
        <v>0</v>
      </c>
      <c r="BE978" s="100">
        <f>IF(BE974="",0,IF(BE972=1,$T970,IF($T972=справочники!$E$9,$T970+$T974*INT((BE972-1)/IF(OR($T976=0,$T976=""),1,$T976)),IF($T972=справочники!$E$10,$T970*POWER($T974,INT((BE972-1)/IF(OR($T976=0,$T976=""),1,$T976))),IF($T972=справочники!$E$11,POWER($T970,1+$T974*INT((BE972-1)/IF(OR($T976=0,$T976=""),1,$T976))),0)))))</f>
        <v>0</v>
      </c>
      <c r="BF978" s="100">
        <f>IF(BF974="",0,IF(BF972=1,$T970,IF($T972=справочники!$E$9,$T970+$T974*INT((BF972-1)/IF(OR($T976=0,$T976=""),1,$T976)),IF($T972=справочники!$E$10,$T970*POWER($T974,INT((BF972-1)/IF(OR($T976=0,$T976=""),1,$T976))),IF($T972=справочники!$E$11,POWER($T970,1+$T974*INT((BF972-1)/IF(OR($T976=0,$T976=""),1,$T976))),0)))))</f>
        <v>0</v>
      </c>
      <c r="BG978" s="100">
        <f>IF(BG974="",0,IF(BG972=1,$T970,IF($T972=справочники!$E$9,$T970+$T974*INT((BG972-1)/IF(OR($T976=0,$T976=""),1,$T976)),IF($T972=справочники!$E$10,$T970*POWER($T974,INT((BG972-1)/IF(OR($T976=0,$T976=""),1,$T976))),IF($T972=справочники!$E$11,POWER($T970,1+$T974*INT((BG972-1)/IF(OR($T976=0,$T976=""),1,$T976))),0)))))</f>
        <v>0</v>
      </c>
      <c r="BH978" s="100">
        <f>IF(BH974="",0,IF(BH972=1,$T970,IF($T972=справочники!$E$9,$T970+$T974*INT((BH972-1)/IF(OR($T976=0,$T976=""),1,$T976)),IF($T972=справочники!$E$10,$T970*POWER($T974,INT((BH972-1)/IF(OR($T976=0,$T976=""),1,$T976))),IF($T972=справочники!$E$11,POWER($T970,1+$T974*INT((BH972-1)/IF(OR($T976=0,$T976=""),1,$T976))),0)))))</f>
        <v>0</v>
      </c>
      <c r="BI978" s="100">
        <f>IF(BI974="",0,IF(BI972=1,$T970,IF($T972=справочники!$E$9,$T970+$T974*INT((BI972-1)/IF(OR($T976=0,$T976=""),1,$T976)),IF($T972=справочники!$E$10,$T970*POWER($T974,INT((BI972-1)/IF(OR($T976=0,$T976=""),1,$T976))),IF($T972=справочники!$E$11,POWER($T970,1+$T974*INT((BI972-1)/IF(OR($T976=0,$T976=""),1,$T976))),0)))))</f>
        <v>0</v>
      </c>
      <c r="BJ978" s="100">
        <f>IF(BJ974="",0,IF(BJ972=1,$T970,IF($T972=справочники!$E$9,$T970+$T974*INT((BJ972-1)/IF(OR($T976=0,$T976=""),1,$T976)),IF($T972=справочники!$E$10,$T970*POWER($T974,INT((BJ972-1)/IF(OR($T976=0,$T976=""),1,$T976))),IF($T972=справочники!$E$11,POWER($T970,1+$T974*INT((BJ972-1)/IF(OR($T976=0,$T976=""),1,$T976))),0)))))</f>
        <v>0</v>
      </c>
      <c r="BK978" s="100">
        <f>IF(BK974="",0,IF(BK972=1,$T970,IF($T972=справочники!$E$9,$T970+$T974*INT((BK972-1)/IF(OR($T976=0,$T976=""),1,$T976)),IF($T972=справочники!$E$10,$T970*POWER($T974,INT((BK972-1)/IF(OR($T976=0,$T976=""),1,$T976))),IF($T972=справочники!$E$11,POWER($T970,1+$T974*INT((BK972-1)/IF(OR($T976=0,$T976=""),1,$T976))),0)))))</f>
        <v>0</v>
      </c>
      <c r="BL978" s="100">
        <f>IF(BL974="",0,IF(BL972=1,$T970,IF($T972=справочники!$E$9,$T970+$T974*INT((BL972-1)/IF(OR($T976=0,$T976=""),1,$T976)),IF($T972=справочники!$E$10,$T970*POWER($T974,INT((BL972-1)/IF(OR($T976=0,$T976=""),1,$T976))),IF($T972=справочники!$E$11,POWER($T970,1+$T974*INT((BL972-1)/IF(OR($T976=0,$T976=""),1,$T976))),0)))))</f>
        <v>0</v>
      </c>
      <c r="BM978" s="100">
        <f>IF(BM974="",0,IF(BM972=1,$T970,IF($T972=справочники!$E$9,$T970+$T974*INT((BM972-1)/IF(OR($T976=0,$T976=""),1,$T976)),IF($T972=справочники!$E$10,$T970*POWER($T974,INT((BM972-1)/IF(OR($T976=0,$T976=""),1,$T976))),IF($T972=справочники!$E$11,POWER($T970,1+$T974*INT((BM972-1)/IF(OR($T976=0,$T976=""),1,$T976))),0)))))</f>
        <v>0</v>
      </c>
      <c r="BN978" s="100">
        <f>IF(BN974="",0,IF(BN972=1,$T970,IF($T972=справочники!$E$9,$T970+$T974*INT((BN972-1)/IF(OR($T976=0,$T976=""),1,$T976)),IF($T972=справочники!$E$10,$T970*POWER($T974,INT((BN972-1)/IF(OR($T976=0,$T976=""),1,$T976))),IF($T972=справочники!$E$11,POWER($T970,1+$T974*INT((BN972-1)/IF(OR($T976=0,$T976=""),1,$T976))),0)))))</f>
        <v>0</v>
      </c>
      <c r="BO978" s="100">
        <f>IF(BO974="",0,IF(BO972=1,$T970,IF($T972=справочники!$E$9,$T970+$T974*INT((BO972-1)/IF(OR($T976=0,$T976=""),1,$T976)),IF($T972=справочники!$E$10,$T970*POWER($T974,INT((BO972-1)/IF(OR($T976=0,$T976=""),1,$T976))),IF($T972=справочники!$E$11,POWER($T970,1+$T974*INT((BO972-1)/IF(OR($T976=0,$T976=""),1,$T976))),0)))))</f>
        <v>0</v>
      </c>
      <c r="BP978" s="100">
        <f>IF(BP974="",0,IF(BP972=1,$T970,IF($T972=справочники!$E$9,$T970+$T974*INT((BP972-1)/IF(OR($T976=0,$T976=""),1,$T976)),IF($T972=справочники!$E$10,$T970*POWER($T974,INT((BP972-1)/IF(OR($T976=0,$T976=""),1,$T976))),IF($T972=справочники!$E$11,POWER($T970,1+$T974*INT((BP972-1)/IF(OR($T976=0,$T976=""),1,$T976))),0)))))</f>
        <v>0</v>
      </c>
      <c r="BQ978" s="100">
        <f>IF(BQ974="",0,IF(BQ972=1,$T970,IF($T972=справочники!$E$9,$T970+$T974*INT((BQ972-1)/IF(OR($T976=0,$T976=""),1,$T976)),IF($T972=справочники!$E$10,$T970*POWER($T974,INT((BQ972-1)/IF(OR($T976=0,$T976=""),1,$T976))),IF($T972=справочники!$E$11,POWER($T970,1+$T974*INT((BQ972-1)/IF(OR($T976=0,$T976=""),1,$T976))),0)))))</f>
        <v>0</v>
      </c>
      <c r="BR978" s="100">
        <f>IF(BR974="",0,IF(BR972=1,$T970,IF($T972=справочники!$E$9,$T970+$T974*INT((BR972-1)/IF(OR($T976=0,$T976=""),1,$T976)),IF($T972=справочники!$E$10,$T970*POWER($T974,INT((BR972-1)/IF(OR($T976=0,$T976=""),1,$T976))),IF($T972=справочники!$E$11,POWER($T970,1+$T974*INT((BR972-1)/IF(OR($T976=0,$T976=""),1,$T976))),0)))))</f>
        <v>0</v>
      </c>
      <c r="BS978" s="100">
        <f>IF(BS974="",0,IF(BS972=1,$T970,IF($T972=справочники!$E$9,$T970+$T974*INT((BS972-1)/IF(OR($T976=0,$T976=""),1,$T976)),IF($T972=справочники!$E$10,$T970*POWER($T974,INT((BS972-1)/IF(OR($T976=0,$T976=""),1,$T976))),IF($T972=справочники!$E$11,POWER($T970,1+$T974*INT((BS972-1)/IF(OR($T976=0,$T976=""),1,$T976))),0)))))</f>
        <v>0</v>
      </c>
      <c r="BT978" s="100">
        <f>IF(BT974="",0,IF(BT972=1,$T970,IF($T972=справочники!$E$9,$T970+$T974*INT((BT972-1)/IF(OR($T976=0,$T976=""),1,$T976)),IF($T972=справочники!$E$10,$T970*POWER($T974,INT((BT972-1)/IF(OR($T976=0,$T976=""),1,$T976))),IF($T972=справочники!$E$11,POWER($T970,1+$T974*INT((BT972-1)/IF(OR($T976=0,$T976=""),1,$T976))),0)))))</f>
        <v>0</v>
      </c>
      <c r="BU978" s="100">
        <f>IF(BU974="",0,IF(BU972=1,$T970,IF($T972=справочники!$E$9,$T970+$T974*INT((BU972-1)/IF(OR($T976=0,$T976=""),1,$T976)),IF($T972=справочники!$E$10,$T970*POWER($T974,INT((BU972-1)/IF(OR($T976=0,$T976=""),1,$T976))),IF($T972=справочники!$E$11,POWER($T970,1+$T974*INT((BU972-1)/IF(OR($T976=0,$T976=""),1,$T976))),0)))))</f>
        <v>0</v>
      </c>
      <c r="BV978" s="100">
        <f>IF(BV974="",0,IF(BV972=1,$T970,IF($T972=справочники!$E$9,$T970+$T974*INT((BV972-1)/IF(OR($T976=0,$T976=""),1,$T976)),IF($T972=справочники!$E$10,$T970*POWER($T974,INT((BV972-1)/IF(OR($T976=0,$T976=""),1,$T976))),IF($T972=справочники!$E$11,POWER($T970,1+$T974*INT((BV972-1)/IF(OR($T976=0,$T976=""),1,$T976))),0)))))</f>
        <v>0</v>
      </c>
      <c r="BW978" s="100">
        <f>IF(BW974="",0,IF(BW972=1,$T970,IF($T972=справочники!$E$9,$T970+$T974*INT((BW972-1)/IF(OR($T976=0,$T976=""),1,$T976)),IF($T972=справочники!$E$10,$T970*POWER($T974,INT((BW972-1)/IF(OR($T976=0,$T976=""),1,$T976))),IF($T972=справочники!$E$11,POWER($T970,1+$T974*INT((BW972-1)/IF(OR($T976=0,$T976=""),1,$T976))),0)))))</f>
        <v>0</v>
      </c>
      <c r="BX978" s="100">
        <f>IF(BX974="",0,IF(BX972=1,$T970,IF($T972=справочники!$E$9,$T970+$T974*INT((BX972-1)/IF(OR($T976=0,$T976=""),1,$T976)),IF($T972=справочники!$E$10,$T970*POWER($T974,INT((BX972-1)/IF(OR($T976=0,$T976=""),1,$T976))),IF($T972=справочники!$E$11,POWER($T970,1+$T974*INT((BX972-1)/IF(OR($T976=0,$T976=""),1,$T976))),0)))))</f>
        <v>0</v>
      </c>
      <c r="BY978" s="100">
        <f>IF(BY974="",0,IF(BY972=1,$T970,IF($T972=справочники!$E$9,$T970+$T974*INT((BY972-1)/IF(OR($T976=0,$T976=""),1,$T976)),IF($T972=справочники!$E$10,$T970*POWER($T974,INT((BY972-1)/IF(OR($T976=0,$T976=""),1,$T976))),IF($T972=справочники!$E$11,POWER($T970,1+$T974*INT((BY972-1)/IF(OR($T976=0,$T976=""),1,$T976))),0)))))</f>
        <v>0</v>
      </c>
      <c r="BZ978" s="100">
        <f>IF(BZ974="",0,IF(BZ972=1,$T970,IF($T972=справочники!$E$9,$T970+$T974*INT((BZ972-1)/IF(OR($T976=0,$T976=""),1,$T976)),IF($T972=справочники!$E$10,$T970*POWER($T974,INT((BZ972-1)/IF(OR($T976=0,$T976=""),1,$T976))),IF($T972=справочники!$E$11,POWER($T970,1+$T974*INT((BZ972-1)/IF(OR($T976=0,$T976=""),1,$T976))),0)))))</f>
        <v>0</v>
      </c>
      <c r="CA978" s="100">
        <f>IF(CA974="",0,IF(CA972=1,$T970,IF($T972=справочники!$E$9,$T970+$T974*INT((CA972-1)/IF(OR($T976=0,$T976=""),1,$T976)),IF($T972=справочники!$E$10,$T970*POWER($T974,INT((CA972-1)/IF(OR($T976=0,$T976=""),1,$T976))),IF($T972=справочники!$E$11,POWER($T970,1+$T974*INT((CA972-1)/IF(OR($T976=0,$T976=""),1,$T976))),0)))))</f>
        <v>0</v>
      </c>
      <c r="CB978" s="100">
        <f>IF(CB974="",0,IF(CB972=1,$T970,IF($T972=справочники!$E$9,$T970+$T974*INT((CB972-1)/IF(OR($T976=0,$T976=""),1,$T976)),IF($T972=справочники!$E$10,$T970*POWER($T974,INT((CB972-1)/IF(OR($T976=0,$T976=""),1,$T976))),IF($T972=справочники!$E$11,POWER($T970,1+$T974*INT((CB972-1)/IF(OR($T976=0,$T976=""),1,$T976))),0)))))</f>
        <v>0</v>
      </c>
      <c r="CC978" s="100">
        <f>IF(CC974="",0,IF(CC972=1,$T970,IF($T972=справочники!$E$9,$T970+$T974*INT((CC972-1)/IF(OR($T976=0,$T976=""),1,$T976)),IF($T972=справочники!$E$10,$T970*POWER($T974,INT((CC972-1)/IF(OR($T976=0,$T976=""),1,$T976))),IF($T972=справочники!$E$11,POWER($T970,1+$T974*INT((CC972-1)/IF(OR($T976=0,$T976=""),1,$T976))),0)))))</f>
        <v>0</v>
      </c>
      <c r="CD978" s="100">
        <f>IF(CD974="",0,IF(CD972=1,$T970,IF($T972=справочники!$E$9,$T970+$T974*INT((CD972-1)/IF(OR($T976=0,$T976=""),1,$T976)),IF($T972=справочники!$E$10,$T970*POWER($T974,INT((CD972-1)/IF(OR($T976=0,$T976=""),1,$T976))),IF($T972=справочники!$E$11,POWER($T970,1+$T974*INT((CD972-1)/IF(OR($T976=0,$T976=""),1,$T976))),0)))))</f>
        <v>0</v>
      </c>
      <c r="CE978" s="100">
        <f>IF(CE974="",0,IF(CE972=1,$T970,IF($T972=справочники!$E$9,$T970+$T974*INT((CE972-1)/IF(OR($T976=0,$T976=""),1,$T976)),IF($T972=справочники!$E$10,$T970*POWER($T974,INT((CE972-1)/IF(OR($T976=0,$T976=""),1,$T976))),IF($T972=справочники!$E$11,POWER($T970,1+$T974*INT((CE972-1)/IF(OR($T976=0,$T976=""),1,$T976))),0)))))</f>
        <v>0</v>
      </c>
      <c r="CF978" s="100">
        <f>IF(CF974="",0,IF(CF972=1,$T970,IF($T972=справочники!$E$9,$T970+$T974*INT((CF972-1)/IF(OR($T976=0,$T976=""),1,$T976)),IF($T972=справочники!$E$10,$T970*POWER($T974,INT((CF972-1)/IF(OR($T976=0,$T976=""),1,$T976))),IF($T972=справочники!$E$11,POWER($T970,1+$T974*INT((CF972-1)/IF(OR($T976=0,$T976=""),1,$T976))),0)))))</f>
        <v>0</v>
      </c>
      <c r="CG978" s="100">
        <f>IF(CG974="",0,IF(CG972=1,$T970,IF($T972=справочники!$E$9,$T970+$T974*INT((CG972-1)/IF(OR($T976=0,$T976=""),1,$T976)),IF($T972=справочники!$E$10,$T970*POWER($T974,INT((CG972-1)/IF(OR($T976=0,$T976=""),1,$T976))),IF($T972=справочники!$E$11,POWER($T970,1+$T974*INT((CG972-1)/IF(OR($T976=0,$T976=""),1,$T976))),0)))))</f>
        <v>0</v>
      </c>
      <c r="CH978" s="100">
        <f>IF(CH974="",0,IF(CH972=1,$T970,IF($T972=справочники!$E$9,$T970+$T974*INT((CH972-1)/IF(OR($T976=0,$T976=""),1,$T976)),IF($T972=справочники!$E$10,$T970*POWER($T974,INT((CH972-1)/IF(OR($T976=0,$T976=""),1,$T976))),IF($T972=справочники!$E$11,POWER($T970,1+$T974*INT((CH972-1)/IF(OR($T976=0,$T976=""),1,$T976))),0)))))</f>
        <v>0</v>
      </c>
      <c r="CI978" s="100">
        <f>IF(CI974="",0,IF(CI972=1,$T970,IF($T972=справочники!$E$9,$T970+$T974*INT((CI972-1)/IF(OR($T976=0,$T976=""),1,$T976)),IF($T972=справочники!$E$10,$T970*POWER($T974,INT((CI972-1)/IF(OR($T976=0,$T976=""),1,$T976))),IF($T972=справочники!$E$11,POWER($T970,1+$T974*INT((CI972-1)/IF(OR($T976=0,$T976=""),1,$T976))),0)))))</f>
        <v>0</v>
      </c>
      <c r="CJ978" s="100">
        <f>IF(CJ974="",0,IF(CJ972=1,$T970,IF($T972=справочники!$E$9,$T970+$T974*INT((CJ972-1)/IF(OR($T976=0,$T976=""),1,$T976)),IF($T972=справочники!$E$10,$T970*POWER($T974,INT((CJ972-1)/IF(OR($T976=0,$T976=""),1,$T976))),IF($T972=справочники!$E$11,POWER($T970,1+$T974*INT((CJ972-1)/IF(OR($T976=0,$T976=""),1,$T976))),0)))))</f>
        <v>0</v>
      </c>
      <c r="CK978" s="100">
        <f>IF(CK974="",0,IF(CK972=1,$T970,IF($T972=справочники!$E$9,$T970+$T974*INT((CK972-1)/IF(OR($T976=0,$T976=""),1,$T976)),IF($T972=справочники!$E$10,$T970*POWER($T974,INT((CK972-1)/IF(OR($T976=0,$T976=""),1,$T976))),IF($T972=справочники!$E$11,POWER($T970,1+$T974*INT((CK972-1)/IF(OR($T976=0,$T976=""),1,$T976))),0)))))</f>
        <v>0</v>
      </c>
      <c r="CL978" s="100">
        <f>IF(CL974="",0,IF(CL972=1,$T970,IF($T972=справочники!$E$9,$T970+$T974*INT((CL972-1)/IF(OR($T976=0,$T976=""),1,$T976)),IF($T972=справочники!$E$10,$T970*POWER($T974,INT((CL972-1)/IF(OR($T976=0,$T976=""),1,$T976))),IF($T972=справочники!$E$11,POWER($T970,1+$T974*INT((CL972-1)/IF(OR($T976=0,$T976=""),1,$T976))),0)))))</f>
        <v>0</v>
      </c>
      <c r="CM978" s="100">
        <f>IF(CM974="",0,IF(CM972=1,$T970,IF($T972=справочники!$E$9,$T970+$T974*INT((CM972-1)/IF(OR($T976=0,$T976=""),1,$T976)),IF($T972=справочники!$E$10,$T970*POWER($T974,INT((CM972-1)/IF(OR($T976=0,$T976=""),1,$T976))),IF($T972=справочники!$E$11,POWER($T970,1+$T974*INT((CM972-1)/IF(OR($T976=0,$T976=""),1,$T976))),0)))))</f>
        <v>0</v>
      </c>
      <c r="CN978" s="100">
        <f>IF(CN974="",0,IF(CN972=1,$T970,IF($T972=справочники!$E$9,$T970+$T974*INT((CN972-1)/IF(OR($T976=0,$T976=""),1,$T976)),IF($T972=справочники!$E$10,$T970*POWER($T974,INT((CN972-1)/IF(OR($T976=0,$T976=""),1,$T976))),IF($T972=справочники!$E$11,POWER($T970,1+$T974*INT((CN972-1)/IF(OR($T976=0,$T976=""),1,$T976))),0)))))</f>
        <v>0</v>
      </c>
      <c r="CO978" s="100">
        <f>IF(CO974="",0,IF(CO972=1,$T970,IF($T972=справочники!$E$9,$T970+$T974*INT((CO972-1)/IF(OR($T976=0,$T976=""),1,$T976)),IF($T972=справочники!$E$10,$T970*POWER($T974,INT((CO972-1)/IF(OR($T976=0,$T976=""),1,$T976))),IF($T972=справочники!$E$11,POWER($T970,1+$T974*INT((CO972-1)/IF(OR($T976=0,$T976=""),1,$T976))),0)))))</f>
        <v>0</v>
      </c>
      <c r="CP978" s="100">
        <f>IF(CP974="",0,IF(CP972=1,$T970,IF($T972=справочники!$E$9,$T970+$T974*INT((CP972-1)/IF(OR($T976=0,$T976=""),1,$T976)),IF($T972=справочники!$E$10,$T970*POWER($T974,INT((CP972-1)/IF(OR($T976=0,$T976=""),1,$T976))),IF($T972=справочники!$E$11,POWER($T970,1+$T974*INT((CP972-1)/IF(OR($T976=0,$T976=""),1,$T976))),0)))))</f>
        <v>0</v>
      </c>
      <c r="CQ978" s="100">
        <f>IF(CQ974="",0,IF(CQ972=1,$T970,IF($T972=справочники!$E$9,$T970+$T974*INT((CQ972-1)/IF(OR($T976=0,$T976=""),1,$T976)),IF($T972=справочники!$E$10,$T970*POWER($T974,INT((CQ972-1)/IF(OR($T976=0,$T976=""),1,$T976))),IF($T972=справочники!$E$11,POWER($T970,1+$T974*INT((CQ972-1)/IF(OR($T976=0,$T976=""),1,$T976))),0)))))</f>
        <v>0</v>
      </c>
      <c r="CR978" s="100">
        <f>IF(CR974="",0,IF(CR972=1,$T970,IF($T972=справочники!$E$9,$T970+$T974*INT((CR972-1)/IF(OR($T976=0,$T976=""),1,$T976)),IF($T972=справочники!$E$10,$T970*POWER($T974,INT((CR972-1)/IF(OR($T976=0,$T976=""),1,$T976))),IF($T972=справочники!$E$11,POWER($T970,1+$T974*INT((CR972-1)/IF(OR($T976=0,$T976=""),1,$T976))),0)))))</f>
        <v>0</v>
      </c>
      <c r="CS978" s="100">
        <f>IF(CS974="",0,IF(CS972=1,$T970,IF($T972=справочники!$E$9,$T970+$T974*INT((CS972-1)/IF(OR($T976=0,$T976=""),1,$T976)),IF($T972=справочники!$E$10,$T970*POWER($T974,INT((CS972-1)/IF(OR($T976=0,$T976=""),1,$T976))),IF($T972=справочники!$E$11,POWER($T970,1+$T974*INT((CS972-1)/IF(OR($T976=0,$T976=""),1,$T976))),0)))))</f>
        <v>0</v>
      </c>
      <c r="CT978" s="100">
        <f>IF(CT974="",0,IF(CT972=1,$T970,IF($T972=справочники!$E$9,$T970+$T974*INT((CT972-1)/IF(OR($T976=0,$T976=""),1,$T976)),IF($T972=справочники!$E$10,$T970*POWER($T974,INT((CT972-1)/IF(OR($T976=0,$T976=""),1,$T976))),IF($T972=справочники!$E$11,POWER($T970,1+$T974*INT((CT972-1)/IF(OR($T976=0,$T976=""),1,$T976))),0)))))</f>
        <v>0</v>
      </c>
      <c r="CU978" s="100">
        <f>IF(CU974="",0,IF(CU972=1,$T970,IF($T972=справочники!$E$9,$T970+$T974*INT((CU972-1)/IF(OR($T976=0,$T976=""),1,$T976)),IF($T972=справочники!$E$10,$T970*POWER($T974,INT((CU972-1)/IF(OR($T976=0,$T976=""),1,$T976))),IF($T972=справочники!$E$11,POWER($T970,1+$T974*INT((CU972-1)/IF(OR($T976=0,$T976=""),1,$T976))),0)))))</f>
        <v>0</v>
      </c>
      <c r="CV978" s="100">
        <f>IF(CV974="",0,IF(CV972=1,$T970,IF($T972=справочники!$E$9,$T970+$T974*INT((CV972-1)/IF(OR($T976=0,$T976=""),1,$T976)),IF($T972=справочники!$E$10,$T970*POWER($T974,INT((CV972-1)/IF(OR($T976=0,$T976=""),1,$T976))),IF($T972=справочники!$E$11,POWER($T970,1+$T974*INT((CV972-1)/IF(OR($T976=0,$T976=""),1,$T976))),0)))))</f>
        <v>0</v>
      </c>
      <c r="CW978" s="100">
        <f>IF(CW974="",0,IF(CW972=1,$T970,IF($T972=справочники!$E$9,$T970+$T974*INT((CW972-1)/IF(OR($T976=0,$T976=""),1,$T976)),IF($T972=справочники!$E$10,$T970*POWER($T974,INT((CW972-1)/IF(OR($T976=0,$T976=""),1,$T976))),IF($T972=справочники!$E$11,POWER($T970,1+$T974*INT((CW972-1)/IF(OR($T976=0,$T976=""),1,$T976))),0)))))</f>
        <v>0</v>
      </c>
      <c r="CX978" s="100">
        <f>IF(CX974="",0,IF(CX972=1,$T970,IF($T972=справочники!$E$9,$T970+$T974*INT((CX972-1)/IF(OR($T976=0,$T976=""),1,$T976)),IF($T972=справочники!$E$10,$T970*POWER($T974,INT((CX972-1)/IF(OR($T976=0,$T976=""),1,$T976))),IF($T972=справочники!$E$11,POWER($T970,1+$T974*INT((CX972-1)/IF(OR($T976=0,$T976=""),1,$T976))),0)))))</f>
        <v>0</v>
      </c>
      <c r="CY978" s="100">
        <f>IF(CY974="",0,IF(CY972=1,$T970,IF($T972=справочники!$E$9,$T970+$T974*INT((CY972-1)/IF(OR($T976=0,$T976=""),1,$T976)),IF($T972=справочники!$E$10,$T970*POWER($T974,INT((CY972-1)/IF(OR($T976=0,$T976=""),1,$T976))),IF($T972=справочники!$E$11,POWER($T970,1+$T974*INT((CY972-1)/IF(OR($T976=0,$T976=""),1,$T976))),0)))))</f>
        <v>0</v>
      </c>
      <c r="CZ978" s="100">
        <f>IF(CZ974="",0,IF(CZ972=1,$T970,IF($T972=справочники!$E$9,$T970+$T974*INT((CZ972-1)/IF(OR($T976=0,$T976=""),1,$T976)),IF($T972=справочники!$E$10,$T970*POWER($T974,INT((CZ972-1)/IF(OR($T976=0,$T976=""),1,$T976))),IF($T972=справочники!$E$11,POWER($T970,1+$T974*INT((CZ972-1)/IF(OR($T976=0,$T976=""),1,$T976))),0)))))</f>
        <v>0</v>
      </c>
      <c r="DA978" s="100">
        <f>IF(DA974="",0,IF(DA972=1,$T970,IF($T972=справочники!$E$9,$T970+$T974*INT((DA972-1)/IF(OR($T976=0,$T976=""),1,$T976)),IF($T972=справочники!$E$10,$T970*POWER($T974,INT((DA972-1)/IF(OR($T976=0,$T976=""),1,$T976))),IF($T972=справочники!$E$11,POWER($T970,1+$T974*INT((DA972-1)/IF(OR($T976=0,$T976=""),1,$T976))),0)))))</f>
        <v>0</v>
      </c>
      <c r="DB978" s="100">
        <f>IF(DB974="",0,IF(DB972=1,$T970,IF($T972=справочники!$E$9,$T970+$T974*INT((DB972-1)/IF(OR($T976=0,$T976=""),1,$T976)),IF($T972=справочники!$E$10,$T970*POWER($T974,INT((DB972-1)/IF(OR($T976=0,$T976=""),1,$T976))),IF($T972=справочники!$E$11,POWER($T970,1+$T974*INT((DB972-1)/IF(OR($T976=0,$T976=""),1,$T976))),0)))))</f>
        <v>0</v>
      </c>
      <c r="DC978" s="100">
        <f>IF(DC974="",0,IF(DC972=1,$T970,IF($T972=справочники!$E$9,$T970+$T974*INT((DC972-1)/IF(OR($T976=0,$T976=""),1,$T976)),IF($T972=справочники!$E$10,$T970*POWER($T974,INT((DC972-1)/IF(OR($T976=0,$T976=""),1,$T976))),IF($T972=справочники!$E$11,POWER($T970,1+$T974*INT((DC972-1)/IF(OR($T976=0,$T976=""),1,$T976))),0)))))</f>
        <v>0</v>
      </c>
      <c r="DD978" s="100">
        <f>IF(DD974="",0,IF(DD972=1,$T970,IF($T972=справочники!$E$9,$T970+$T974*INT((DD972-1)/IF(OR($T976=0,$T976=""),1,$T976)),IF($T972=справочники!$E$10,$T970*POWER($T974,INT((DD972-1)/IF(OR($T976=0,$T976=""),1,$T976))),IF($T972=справочники!$E$11,POWER($T970,1+$T974*INT((DD972-1)/IF(OR($T976=0,$T976=""),1,$T976))),0)))))</f>
        <v>0</v>
      </c>
      <c r="DE978" s="100">
        <f>IF(DE974="",0,IF(DE972=1,$T970,IF($T972=справочники!$E$9,$T970+$T974*INT((DE972-1)/IF(OR($T976=0,$T976=""),1,$T976)),IF($T972=справочники!$E$10,$T970*POWER($T974,INT((DE972-1)/IF(OR($T976=0,$T976=""),1,$T976))),IF($T972=справочники!$E$11,POWER($T970,1+$T974*INT((DE972-1)/IF(OR($T976=0,$T976=""),1,$T976))),0)))))</f>
        <v>0</v>
      </c>
      <c r="DF978" s="100">
        <f>IF(DF974="",0,IF(DF972=1,$T970,IF($T972=справочники!$E$9,$T970+$T974*INT((DF972-1)/IF(OR($T976=0,$T976=""),1,$T976)),IF($T972=справочники!$E$10,$T970*POWER($T974,INT((DF972-1)/IF(OR($T976=0,$T976=""),1,$T976))),IF($T972=справочники!$E$11,POWER($T970,1+$T974*INT((DF972-1)/IF(OR($T976=0,$T976=""),1,$T976))),0)))))</f>
        <v>0</v>
      </c>
      <c r="DG978" s="100">
        <f>IF(DG974="",0,IF(DG972=1,$T970,IF($T972=справочники!$E$9,$T970+$T974*INT((DG972-1)/IF(OR($T976=0,$T976=""),1,$T976)),IF($T972=справочники!$E$10,$T970*POWER($T974,INT((DG972-1)/IF(OR($T976=0,$T976=""),1,$T976))),IF($T972=справочники!$E$11,POWER($T970,1+$T974*INT((DG972-1)/IF(OR($T976=0,$T976=""),1,$T976))),0)))))</f>
        <v>0</v>
      </c>
      <c r="DH978" s="100">
        <f>IF(DH974="",0,IF(DH972=1,$T970,IF($T972=справочники!$E$9,$T970+$T974*INT((DH972-1)/IF(OR($T976=0,$T976=""),1,$T976)),IF($T972=справочники!$E$10,$T970*POWER($T974,INT((DH972-1)/IF(OR($T976=0,$T976=""),1,$T976))),IF($T972=справочники!$E$11,POWER($T970,1+$T974*INT((DH972-1)/IF(OR($T976=0,$T976=""),1,$T976))),0)))))</f>
        <v>0</v>
      </c>
      <c r="DI978" s="100">
        <f>IF(DI974="",0,IF(DI972=1,$T970,IF($T972=справочники!$E$9,$T970+$T974*INT((DI972-1)/IF(OR($T976=0,$T976=""),1,$T976)),IF($T972=справочники!$E$10,$T970*POWER($T974,INT((DI972-1)/IF(OR($T976=0,$T976=""),1,$T976))),IF($T972=справочники!$E$11,POWER($T970,1+$T974*INT((DI972-1)/IF(OR($T976=0,$T976=""),1,$T976))),0)))))</f>
        <v>0</v>
      </c>
      <c r="DJ978" s="100">
        <f>IF(DJ974="",0,IF(DJ972=1,$T970,IF($T972=справочники!$E$9,$T970+$T974*INT((DJ972-1)/IF(OR($T976=0,$T976=""),1,$T976)),IF($T972=справочники!$E$10,$T970*POWER($T974,INT((DJ972-1)/IF(OR($T976=0,$T976=""),1,$T976))),IF($T972=справочники!$E$11,POWER($T970,1+$T974*INT((DJ972-1)/IF(OR($T976=0,$T976=""),1,$T976))),0)))))</f>
        <v>0</v>
      </c>
      <c r="DK978" s="100">
        <f>IF(DK974="",0,IF(DK972=1,$T970,IF($T972=справочники!$E$9,$T970+$T974*INT((DK972-1)/IF(OR($T976=0,$T976=""),1,$T976)),IF($T972=справочники!$E$10,$T970*POWER($T974,INT((DK972-1)/IF(OR($T976=0,$T976=""),1,$T976))),IF($T972=справочники!$E$11,POWER($T970,1+$T974*INT((DK972-1)/IF(OR($T976=0,$T976=""),1,$T976))),0)))))</f>
        <v>0</v>
      </c>
      <c r="DL978" s="100">
        <f>IF(DL974="",0,IF(DL972=1,$T970,IF($T972=справочники!$E$9,$T970+$T974*INT((DL972-1)/IF(OR($T976=0,$T976=""),1,$T976)),IF($T972=справочники!$E$10,$T970*POWER($T974,INT((DL972-1)/IF(OR($T976=0,$T976=""),1,$T976))),IF($T972=справочники!$E$11,POWER($T970,1+$T974*INT((DL972-1)/IF(OR($T976=0,$T976=""),1,$T976))),0)))))</f>
        <v>0</v>
      </c>
      <c r="DM978" s="100">
        <f>IF(DM974="",0,IF(DM972=1,$T970,IF($T972=справочники!$E$9,$T970+$T974*INT((DM972-1)/IF(OR($T976=0,$T976=""),1,$T976)),IF($T972=справочники!$E$10,$T970*POWER($T974,INT((DM972-1)/IF(OR($T976=0,$T976=""),1,$T976))),IF($T972=справочники!$E$11,POWER($T970,1+$T974*INT((DM972-1)/IF(OR($T976=0,$T976=""),1,$T976))),0)))))</f>
        <v>0</v>
      </c>
      <c r="DN978" s="100">
        <f>IF(DN974="",0,IF(DN972=1,$T970,IF($T972=справочники!$E$9,$T970+$T974*INT((DN972-1)/IF(OR($T976=0,$T976=""),1,$T976)),IF($T972=справочники!$E$10,$T970*POWER($T974,INT((DN972-1)/IF(OR($T976=0,$T976=""),1,$T976))),IF($T972=справочники!$E$11,POWER($T970,1+$T974*INT((DN972-1)/IF(OR($T976=0,$T976=""),1,$T976))),0)))))</f>
        <v>0</v>
      </c>
      <c r="DO978" s="100">
        <f>IF(DO974="",0,IF(DO972=1,$T970,IF($T972=справочники!$E$9,$T970+$T974*INT((DO972-1)/IF(OR($T976=0,$T976=""),1,$T976)),IF($T972=справочники!$E$10,$T970*POWER($T974,INT((DO972-1)/IF(OR($T976=0,$T976=""),1,$T976))),IF($T972=справочники!$E$11,POWER($T970,1+$T974*INT((DO972-1)/IF(OR($T976=0,$T976=""),1,$T976))),0)))))</f>
        <v>0</v>
      </c>
      <c r="DP978" s="100">
        <f>IF(DP974="",0,IF(DP972=1,$T970,IF($T972=справочники!$E$9,$T970+$T974*INT((DP972-1)/IF(OR($T976=0,$T976=""),1,$T976)),IF($T972=справочники!$E$10,$T970*POWER($T974,INT((DP972-1)/IF(OR($T976=0,$T976=""),1,$T976))),IF($T972=справочники!$E$11,POWER($T970,1+$T974*INT((DP972-1)/IF(OR($T976=0,$T976=""),1,$T976))),0)))))</f>
        <v>0</v>
      </c>
      <c r="DQ978" s="100">
        <f>IF(DQ974="",0,IF(DQ972=1,$T970,IF($T972=справочники!$E$9,$T970+$T974*INT((DQ972-1)/IF(OR($T976=0,$T976=""),1,$T976)),IF($T972=справочники!$E$10,$T970*POWER($T974,INT((DQ972-1)/IF(OR($T976=0,$T976=""),1,$T976))),IF($T972=справочники!$E$11,POWER($T970,1+$T974*INT((DQ972-1)/IF(OR($T976=0,$T976=""),1,$T976))),0)))))</f>
        <v>0</v>
      </c>
      <c r="DR978" s="100">
        <f>IF(DR974="",0,IF(DR972=1,$T970,IF($T972=справочники!$E$9,$T970+$T974*INT((DR972-1)/IF(OR($T976=0,$T976=""),1,$T976)),IF($T972=справочники!$E$10,$T970*POWER($T974,INT((DR972-1)/IF(OR($T976=0,$T976=""),1,$T976))),IF($T972=справочники!$E$11,POWER($T970,1+$T974*INT((DR972-1)/IF(OR($T976=0,$T976=""),1,$T976))),0)))))</f>
        <v>0</v>
      </c>
      <c r="DS978" s="100">
        <f>IF(DS974="",0,IF(DS972=1,$T970,IF($T972=справочники!$E$9,$T970+$T974*INT((DS972-1)/IF(OR($T976=0,$T976=""),1,$T976)),IF($T972=справочники!$E$10,$T970*POWER($T974,INT((DS972-1)/IF(OR($T976=0,$T976=""),1,$T976))),IF($T972=справочники!$E$11,POWER($T970,1+$T974*INT((DS972-1)/IF(OR($T976=0,$T976=""),1,$T976))),0)))))</f>
        <v>0</v>
      </c>
      <c r="DT978" s="100">
        <f>IF(DT974="",0,IF(DT972=1,$T970,IF($T972=справочники!$E$9,$T970+$T974*INT((DT972-1)/IF(OR($T976=0,$T976=""),1,$T976)),IF($T972=справочники!$E$10,$T970*POWER($T974,INT((DT972-1)/IF(OR($T976=0,$T976=""),1,$T976))),IF($T972=справочники!$E$11,POWER($T970,1+$T974*INT((DT972-1)/IF(OR($T976=0,$T976=""),1,$T976))),0)))))</f>
        <v>0</v>
      </c>
      <c r="DU978" s="100">
        <f>IF(DU974="",0,IF(DU972=1,$T970,IF($T972=справочники!$E$9,$T970+$T974*INT((DU972-1)/IF(OR($T976=0,$T976=""),1,$T976)),IF($T972=справочники!$E$10,$T970*POWER($T974,INT((DU972-1)/IF(OR($T976=0,$T976=""),1,$T976))),IF($T972=справочники!$E$11,POWER($T970,1+$T974*INT((DU972-1)/IF(OR($T976=0,$T976=""),1,$T976))),0)))))</f>
        <v>0</v>
      </c>
      <c r="DV978" s="100">
        <f>IF(DV974="",0,IF(DV972=1,$T970,IF($T972=справочники!$E$9,$T970+$T974*INT((DV972-1)/IF(OR($T976=0,$T976=""),1,$T976)),IF($T972=справочники!$E$10,$T970*POWER($T974,INT((DV972-1)/IF(OR($T976=0,$T976=""),1,$T976))),IF($T972=справочники!$E$11,POWER($T970,1+$T974*INT((DV972-1)/IF(OR($T976=0,$T976=""),1,$T976))),0)))))</f>
        <v>0</v>
      </c>
      <c r="DW978" s="100">
        <f>IF(DW974="",0,IF(DW972=1,$T970,IF($T972=справочники!$E$9,$T970+$T974*INT((DW972-1)/IF(OR($T976=0,$T976=""),1,$T976)),IF($T972=справочники!$E$10,$T970*POWER($T974,INT((DW972-1)/IF(OR($T976=0,$T976=""),1,$T976))),IF($T972=справочники!$E$11,POWER($T970,1+$T974*INT((DW972-1)/IF(OR($T976=0,$T976=""),1,$T976))),0)))))</f>
        <v>0</v>
      </c>
      <c r="DX978" s="100">
        <f>IF(DX974="",0,IF(DX972=1,$T970,IF($T972=справочники!$E$9,$T970+$T974*INT((DX972-1)/IF(OR($T976=0,$T976=""),1,$T976)),IF($T972=справочники!$E$10,$T970*POWER($T974,INT((DX972-1)/IF(OR($T976=0,$T976=""),1,$T976))),IF($T972=справочники!$E$11,POWER($T970,1+$T974*INT((DX972-1)/IF(OR($T976=0,$T976=""),1,$T976))),0)))))</f>
        <v>0</v>
      </c>
      <c r="DY978" s="100">
        <f>IF(DY974="",0,IF(DY972=1,$T970,IF($T972=справочники!$E$9,$T970+$T974*INT((DY972-1)/IF(OR($T976=0,$T976=""),1,$T976)),IF($T972=справочники!$E$10,$T970*POWER($T974,INT((DY972-1)/IF(OR($T976=0,$T976=""),1,$T976))),IF($T972=справочники!$E$11,POWER($T970,1+$T974*INT((DY972-1)/IF(OR($T976=0,$T976=""),1,$T976))),0)))))</f>
        <v>0</v>
      </c>
      <c r="DZ978" s="100">
        <f>IF(DZ974="",0,IF(DZ972=1,$T970,IF($T972=справочники!$E$9,$T970+$T974*INT((DZ972-1)/IF(OR($T976=0,$T976=""),1,$T976)),IF($T972=справочники!$E$10,$T970*POWER($T974,INT((DZ972-1)/IF(OR($T976=0,$T976=""),1,$T976))),IF($T972=справочники!$E$11,POWER($T970,1+$T974*INT((DZ972-1)/IF(OR($T976=0,$T976=""),1,$T976))),0)))))</f>
        <v>0</v>
      </c>
      <c r="EA978" s="100">
        <f>IF(EA974="",0,IF(EA972=1,$T970,IF($T972=справочники!$E$9,$T970+$T974*INT((EA972-1)/IF(OR($T976=0,$T976=""),1,$T976)),IF($T972=справочники!$E$10,$T970*POWER($T974,INT((EA972-1)/IF(OR($T976=0,$T976=""),1,$T976))),IF($T972=справочники!$E$11,POWER($T970,1+$T974*INT((EA972-1)/IF(OR($T976=0,$T976=""),1,$T976))),0)))))</f>
        <v>0</v>
      </c>
      <c r="EB978" s="100">
        <f>IF(EB974="",0,IF(EB972=1,$T970,IF($T972=справочники!$E$9,$T970+$T974*INT((EB972-1)/IF(OR($T976=0,$T976=""),1,$T976)),IF($T972=справочники!$E$10,$T970*POWER($T974,INT((EB972-1)/IF(OR($T976=0,$T976=""),1,$T976))),IF($T972=справочники!$E$11,POWER($T970,1+$T974*INT((EB972-1)/IF(OR($T976=0,$T976=""),1,$T976))),0)))))</f>
        <v>0</v>
      </c>
      <c r="EC978" s="100">
        <f>IF(EC974="",0,IF(EC972=1,$T970,IF($T972=справочники!$E$9,$T970+$T974*INT((EC972-1)/IF(OR($T976=0,$T976=""),1,$T976)),IF($T972=справочники!$E$10,$T970*POWER($T974,INT((EC972-1)/IF(OR($T976=0,$T976=""),1,$T976))),IF($T972=справочники!$E$11,POWER($T970,1+$T974*INT((EC972-1)/IF(OR($T976=0,$T976=""),1,$T976))),0)))))</f>
        <v>0</v>
      </c>
      <c r="ED978" s="100">
        <f>IF(ED974="",0,IF(ED972=1,$T970,IF($T972=справочники!$E$9,$T970+$T974*INT((ED972-1)/IF(OR($T976=0,$T976=""),1,$T976)),IF($T972=справочники!$E$10,$T970*POWER($T974,INT((ED972-1)/IF(OR($T976=0,$T976=""),1,$T976))),IF($T972=справочники!$E$11,POWER($T970,1+$T974*INT((ED972-1)/IF(OR($T976=0,$T976=""),1,$T976))),0)))))</f>
        <v>0</v>
      </c>
      <c r="EE978" s="100">
        <f>IF(EE974="",0,IF(EE972=1,$T970,IF($T972=справочники!$E$9,$T970+$T974*INT((EE972-1)/IF(OR($T976=0,$T976=""),1,$T976)),IF($T972=справочники!$E$10,$T970*POWER($T974,INT((EE972-1)/IF(OR($T976=0,$T976=""),1,$T976))),IF($T972=справочники!$E$11,POWER($T970,1+$T974*INT((EE972-1)/IF(OR($T976=0,$T976=""),1,$T976))),0)))))</f>
        <v>0</v>
      </c>
      <c r="EF978" s="100">
        <f>IF(EF974="",0,IF(EF972=1,$T970,IF($T972=справочники!$E$9,$T970+$T974*INT((EF972-1)/IF(OR($T976=0,$T976=""),1,$T976)),IF($T972=справочники!$E$10,$T970*POWER($T974,INT((EF972-1)/IF(OR($T976=0,$T976=""),1,$T976))),IF($T972=справочники!$E$11,POWER($T970,1+$T974*INT((EF972-1)/IF(OR($T976=0,$T976=""),1,$T976))),0)))))</f>
        <v>0</v>
      </c>
      <c r="EG978" s="100">
        <f>IF(EG974="",0,IF(EG972=1,$T970,IF($T972=справочники!$E$9,$T970+$T974*INT((EG972-1)/IF(OR($T976=0,$T976=""),1,$T976)),IF($T972=справочники!$E$10,$T970*POWER($T974,INT((EG972-1)/IF(OR($T976=0,$T976=""),1,$T976))),IF($T972=справочники!$E$11,POWER($T970,1+$T974*INT((EG972-1)/IF(OR($T976=0,$T976=""),1,$T976))),0)))))</f>
        <v>0</v>
      </c>
      <c r="EH978" s="100">
        <f>IF(EH974="",0,IF(EH972=1,$T970,IF($T972=справочники!$E$9,$T970+$T974*INT((EH972-1)/IF(OR($T976=0,$T976=""),1,$T976)),IF($T972=справочники!$E$10,$T970*POWER($T974,INT((EH972-1)/IF(OR($T976=0,$T976=""),1,$T976))),IF($T972=справочники!$E$11,POWER($T970,1+$T974*INT((EH972-1)/IF(OR($T976=0,$T976=""),1,$T976))),0)))))</f>
        <v>0</v>
      </c>
      <c r="EI978" s="100">
        <f>IF(EI974="",0,IF(EI972=1,$T970,IF($T972=справочники!$E$9,$T970+$T974*INT((EI972-1)/IF(OR($T976=0,$T976=""),1,$T976)),IF($T972=справочники!$E$10,$T970*POWER($T974,INT((EI972-1)/IF(OR($T976=0,$T976=""),1,$T976))),IF($T972=справочники!$E$11,POWER($T970,1+$T974*INT((EI972-1)/IF(OR($T976=0,$T976=""),1,$T976))),0)))))</f>
        <v>0</v>
      </c>
      <c r="EJ978" s="100">
        <f>IF(EJ974="",0,IF(EJ972=1,$T970,IF($T972=справочники!$E$9,$T970+$T974*INT((EJ972-1)/IF(OR($T976=0,$T976=""),1,$T976)),IF($T972=справочники!$E$10,$T970*POWER($T974,INT((EJ972-1)/IF(OR($T976=0,$T976=""),1,$T976))),IF($T972=справочники!$E$11,POWER($T970,1+$T974*INT((EJ972-1)/IF(OR($T976=0,$T976=""),1,$T976))),0)))))</f>
        <v>0</v>
      </c>
      <c r="EK978" s="100">
        <f>IF(EK974="",0,IF(EK972=1,$T970,IF($T972=справочники!$E$9,$T970+$T974*INT((EK972-1)/IF(OR($T976=0,$T976=""),1,$T976)),IF($T972=справочники!$E$10,$T970*POWER($T974,INT((EK972-1)/IF(OR($T976=0,$T976=""),1,$T976))),IF($T972=справочники!$E$11,POWER($T970,1+$T974*INT((EK972-1)/IF(OR($T976=0,$T976=""),1,$T976))),0)))))</f>
        <v>0</v>
      </c>
      <c r="EL978" s="100">
        <f>IF(EL974="",0,IF(EL972=1,$T970,IF($T972=справочники!$E$9,$T970+$T974*INT((EL972-1)/IF(OR($T976=0,$T976=""),1,$T976)),IF($T972=справочники!$E$10,$T970*POWER($T974,INT((EL972-1)/IF(OR($T976=0,$T976=""),1,$T976))),IF($T972=справочники!$E$11,POWER($T970,1+$T974*INT((EL972-1)/IF(OR($T976=0,$T976=""),1,$T976))),0)))))</f>
        <v>0</v>
      </c>
      <c r="EM978" s="100">
        <f>IF(EM974="",0,IF(EM972=1,$T970,IF($T972=справочники!$E$9,$T970+$T974*INT((EM972-1)/IF(OR($T976=0,$T976=""),1,$T976)),IF($T972=справочники!$E$10,$T970*POWER($T974,INT((EM972-1)/IF(OR($T976=0,$T976=""),1,$T976))),IF($T972=справочники!$E$11,POWER($T970,1+$T974*INT((EM972-1)/IF(OR($T976=0,$T976=""),1,$T976))),0)))))</f>
        <v>0</v>
      </c>
      <c r="EN978" s="100">
        <f>IF(EN974="",0,IF(EN972=1,$T970,IF($T972=справочники!$E$9,$T970+$T974*INT((EN972-1)/IF(OR($T976=0,$T976=""),1,$T976)),IF($T972=справочники!$E$10,$T970*POWER($T974,INT((EN972-1)/IF(OR($T976=0,$T976=""),1,$T976))),IF($T972=справочники!$E$11,POWER($T970,1+$T974*INT((EN972-1)/IF(OR($T976=0,$T976=""),1,$T976))),0)))))</f>
        <v>0</v>
      </c>
      <c r="EO978" s="100">
        <f>IF(EO974="",0,IF(EO972=1,$T970,IF($T972=справочники!$E$9,$T970+$T974*INT((EO972-1)/IF(OR($T976=0,$T976=""),1,$T976)),IF($T972=справочники!$E$10,$T970*POWER($T974,INT((EO972-1)/IF(OR($T976=0,$T976=""),1,$T976))),IF($T972=справочники!$E$11,POWER($T970,1+$T974*INT((EO972-1)/IF(OR($T976=0,$T976=""),1,$T976))),0)))))</f>
        <v>0</v>
      </c>
      <c r="EP978" s="100">
        <f>IF(EP974="",0,IF(EP972=1,$T970,IF($T972=справочники!$E$9,$T970+$T974*INT((EP972-1)/IF(OR($T976=0,$T976=""),1,$T976)),IF($T972=справочники!$E$10,$T970*POWER($T974,INT((EP972-1)/IF(OR($T976=0,$T976=""),1,$T976))),IF($T972=справочники!$E$11,POWER($T970,1+$T974*INT((EP972-1)/IF(OR($T976=0,$T976=""),1,$T976))),0)))))</f>
        <v>0</v>
      </c>
      <c r="EQ978" s="100">
        <f>IF(EQ974="",0,IF(EQ972=1,$T970,IF($T972=справочники!$E$9,$T970+$T974*INT((EQ972-1)/IF(OR($T976=0,$T976=""),1,$T976)),IF($T972=справочники!$E$10,$T970*POWER($T974,INT((EQ972-1)/IF(OR($T976=0,$T976=""),1,$T976))),IF($T972=справочники!$E$11,POWER($T970,1+$T974*INT((EQ972-1)/IF(OR($T976=0,$T976=""),1,$T976))),0)))))</f>
        <v>0</v>
      </c>
      <c r="ER978" s="100">
        <f>IF(ER974="",0,IF(ER972=1,$T970,IF($T972=справочники!$E$9,$T970+$T974*INT((ER972-1)/IF(OR($T976=0,$T976=""),1,$T976)),IF($T972=справочники!$E$10,$T970*POWER($T974,INT((ER972-1)/IF(OR($T976=0,$T976=""),1,$T976))),IF($T972=справочники!$E$11,POWER($T970,1+$T974*INT((ER972-1)/IF(OR($T976=0,$T976=""),1,$T976))),0)))))</f>
        <v>0</v>
      </c>
      <c r="ES978" s="100">
        <f>IF(ES974="",0,IF(ES972=1,$T970,IF($T972=справочники!$E$9,$T970+$T974*INT((ES972-1)/IF(OR($T976=0,$T976=""),1,$T976)),IF($T972=справочники!$E$10,$T970*POWER($T974,INT((ES972-1)/IF(OR($T976=0,$T976=""),1,$T976))),IF($T972=справочники!$E$11,POWER($T970,1+$T974*INT((ES972-1)/IF(OR($T976=0,$T976=""),1,$T976))),0)))))</f>
        <v>0</v>
      </c>
      <c r="ET978" s="100">
        <f>IF(ET974="",0,IF(ET972=1,$T970,IF($T972=справочники!$E$9,$T970+$T974*INT((ET972-1)/IF(OR($T976=0,$T976=""),1,$T976)),IF($T972=справочники!$E$10,$T970*POWER($T974,INT((ET972-1)/IF(OR($T976=0,$T976=""),1,$T976))),IF($T972=справочники!$E$11,POWER($T970,1+$T974*INT((ET972-1)/IF(OR($T976=0,$T976=""),1,$T976))),0)))))</f>
        <v>0</v>
      </c>
      <c r="EU978" s="100">
        <f>IF(EU974="",0,IF(EU972=1,$T970,IF($T972=справочники!$E$9,$T970+$T974*INT((EU972-1)/IF(OR($T976=0,$T976=""),1,$T976)),IF($T972=справочники!$E$10,$T970*POWER($T974,INT((EU972-1)/IF(OR($T976=0,$T976=""),1,$T976))),IF($T972=справочники!$E$11,POWER($T970,1+$T974*INT((EU972-1)/IF(OR($T976=0,$T976=""),1,$T976))),0)))))</f>
        <v>0</v>
      </c>
      <c r="EV978" s="100">
        <f>IF(EV974="",0,IF(EV972=1,$T970,IF($T972=справочники!$E$9,$T970+$T974*INT((EV972-1)/IF(OR($T976=0,$T976=""),1,$T976)),IF($T972=справочники!$E$10,$T970*POWER($T974,INT((EV972-1)/IF(OR($T976=0,$T976=""),1,$T976))),IF($T972=справочники!$E$11,POWER($T970,1+$T974*INT((EV972-1)/IF(OR($T976=0,$T976=""),1,$T976))),0)))))</f>
        <v>0</v>
      </c>
      <c r="EW978" s="100">
        <f>IF(EW974="",0,IF(EW972=1,$T970,IF($T972=справочники!$E$9,$T970+$T974*INT((EW972-1)/IF(OR($T976=0,$T976=""),1,$T976)),IF($T972=справочники!$E$10,$T970*POWER($T974,INT((EW972-1)/IF(OR($T976=0,$T976=""),1,$T976))),IF($T972=справочники!$E$11,POWER($T970,1+$T974*INT((EW972-1)/IF(OR($T976=0,$T976=""),1,$T976))),0)))))</f>
        <v>0</v>
      </c>
      <c r="EX978" s="100">
        <f>IF(EX974="",0,IF(EX972=1,$T970,IF($T972=справочники!$E$9,$T970+$T974*INT((EX972-1)/IF(OR($T976=0,$T976=""),1,$T976)),IF($T972=справочники!$E$10,$T970*POWER($T974,INT((EX972-1)/IF(OR($T976=0,$T976=""),1,$T976))),IF($T972=справочники!$E$11,POWER($T970,1+$T974*INT((EX972-1)/IF(OR($T976=0,$T976=""),1,$T976))),0)))))</f>
        <v>0</v>
      </c>
      <c r="EY978" s="100">
        <f>IF(EY974="",0,IF(EY972=1,$T970,IF($T972=справочники!$E$9,$T970+$T974*INT((EY972-1)/IF(OR($T976=0,$T976=""),1,$T976)),IF($T972=справочники!$E$10,$T970*POWER($T974,INT((EY972-1)/IF(OR($T976=0,$T976=""),1,$T976))),IF($T972=справочники!$E$11,POWER($T970,1+$T974*INT((EY972-1)/IF(OR($T976=0,$T976=""),1,$T976))),0)))))</f>
        <v>0</v>
      </c>
      <c r="EZ978" s="100">
        <f>IF(EZ974="",0,IF(EZ972=1,$T970,IF($T972=справочники!$E$9,$T970+$T974*INT((EZ972-1)/IF(OR($T976=0,$T976=""),1,$T976)),IF($T972=справочники!$E$10,$T970*POWER($T974,INT((EZ972-1)/IF(OR($T976=0,$T976=""),1,$T976))),IF($T972=справочники!$E$11,POWER($T970,1+$T974*INT((EZ972-1)/IF(OR($T976=0,$T976=""),1,$T976))),0)))))</f>
        <v>0</v>
      </c>
      <c r="FA978" s="100">
        <f>IF(FA974="",0,IF(FA972=1,$T970,IF($T972=справочники!$E$9,$T970+$T974*INT((FA972-1)/IF(OR($T976=0,$T976=""),1,$T976)),IF($T972=справочники!$E$10,$T970*POWER($T974,INT((FA972-1)/IF(OR($T976=0,$T976=""),1,$T976))),IF($T972=справочники!$E$11,POWER($T970,1+$T974*INT((FA972-1)/IF(OR($T976=0,$T976=""),1,$T976))),0)))))</f>
        <v>0</v>
      </c>
      <c r="FB978" s="100">
        <f>IF(FB974="",0,IF(FB972=1,$T970,IF($T972=справочники!$E$9,$T970+$T974*INT((FB972-1)/IF(OR($T976=0,$T976=""),1,$T976)),IF($T972=справочники!$E$10,$T970*POWER($T974,INT((FB972-1)/IF(OR($T976=0,$T976=""),1,$T976))),IF($T972=справочники!$E$11,POWER($T970,1+$T974*INT((FB972-1)/IF(OR($T976=0,$T976=""),1,$T976))),0)))))</f>
        <v>0</v>
      </c>
      <c r="FC978" s="100">
        <f>IF(FC974="",0,IF(FC972=1,$T970,IF($T972=справочники!$E$9,$T970+$T974*INT((FC972-1)/IF(OR($T976=0,$T976=""),1,$T976)),IF($T972=справочники!$E$10,$T970*POWER($T974,INT((FC972-1)/IF(OR($T976=0,$T976=""),1,$T976))),IF($T972=справочники!$E$11,POWER($T970,1+$T974*INT((FC972-1)/IF(OR($T976=0,$T976=""),1,$T976))),0)))))</f>
        <v>0</v>
      </c>
      <c r="FD978" s="100">
        <f>IF(FD974="",0,IF(FD972=1,$T970,IF($T972=справочники!$E$9,$T970+$T974*INT((FD972-1)/IF(OR($T976=0,$T976=""),1,$T976)),IF($T972=справочники!$E$10,$T970*POWER($T974,INT((FD972-1)/IF(OR($T976=0,$T976=""),1,$T976))),IF($T972=справочники!$E$11,POWER($T970,1+$T974*INT((FD972-1)/IF(OR($T976=0,$T976=""),1,$T976))),0)))))</f>
        <v>0</v>
      </c>
      <c r="FE978" s="100">
        <f>IF(FE974="",0,IF(FE972=1,$T970,IF($T972=справочники!$E$9,$T970+$T974*INT((FE972-1)/IF(OR($T976=0,$T976=""),1,$T976)),IF($T972=справочники!$E$10,$T970*POWER($T974,INT((FE972-1)/IF(OR($T976=0,$T976=""),1,$T976))),IF($T972=справочники!$E$11,POWER($T970,1+$T974*INT((FE972-1)/IF(OR($T976=0,$T976=""),1,$T976))),0)))))</f>
        <v>0</v>
      </c>
      <c r="FF978" s="100">
        <f>IF(FF974="",0,IF(FF972=1,$T970,IF($T972=справочники!$E$9,$T970+$T974*INT((FF972-1)/IF(OR($T976=0,$T976=""),1,$T976)),IF($T972=справочники!$E$10,$T970*POWER($T974,INT((FF972-1)/IF(OR($T976=0,$T976=""),1,$T976))),IF($T972=справочники!$E$11,POWER($T970,1+$T974*INT((FF972-1)/IF(OR($T976=0,$T976=""),1,$T976))),0)))))</f>
        <v>0</v>
      </c>
      <c r="FG978" s="100">
        <f>IF(FG974="",0,IF(FG972=1,$T970,IF($T972=справочники!$E$9,$T970+$T974*INT((FG972-1)/IF(OR($T976=0,$T976=""),1,$T976)),IF($T972=справочники!$E$10,$T970*POWER($T974,INT((FG972-1)/IF(OR($T976=0,$T976=""),1,$T976))),IF($T972=справочники!$E$11,POWER($T970,1+$T974*INT((FG972-1)/IF(OR($T976=0,$T976=""),1,$T976))),0)))))</f>
        <v>0</v>
      </c>
      <c r="FH978" s="100">
        <f>IF(FH974="",0,IF(FH972=1,$T970,IF($T972=справочники!$E$9,$T970+$T974*INT((FH972-1)/IF(OR($T976=0,$T976=""),1,$T976)),IF($T972=справочники!$E$10,$T970*POWER($T974,INT((FH972-1)/IF(OR($T976=0,$T976=""),1,$T976))),IF($T972=справочники!$E$11,POWER($T970,1+$T974*INT((FH972-1)/IF(OR($T976=0,$T976=""),1,$T976))),0)))))</f>
        <v>0</v>
      </c>
      <c r="FI978" s="100">
        <f>IF(FI974="",0,IF(FI972=1,$T970,IF($T972=справочники!$E$9,$T970+$T974*INT((FI972-1)/IF(OR($T976=0,$T976=""),1,$T976)),IF($T972=справочники!$E$10,$T970*POWER($T974,INT((FI972-1)/IF(OR($T976=0,$T976=""),1,$T976))),IF($T972=справочники!$E$11,POWER($T970,1+$T974*INT((FI972-1)/IF(OR($T976=0,$T976=""),1,$T976))),0)))))</f>
        <v>0</v>
      </c>
      <c r="FJ978" s="100">
        <f>IF(FJ974="",0,IF(FJ972=1,$T970,IF($T972=справочники!$E$9,$T970+$T974*INT((FJ972-1)/IF(OR($T976=0,$T976=""),1,$T976)),IF($T972=справочники!$E$10,$T970*POWER($T974,INT((FJ972-1)/IF(OR($T976=0,$T976=""),1,$T976))),IF($T972=справочники!$E$11,POWER($T970,1+$T974*INT((FJ972-1)/IF(OR($T976=0,$T976=""),1,$T976))),0)))))</f>
        <v>0</v>
      </c>
      <c r="FK978" s="100">
        <f>IF(FK974="",0,IF(FK972=1,$T970,IF($T972=справочники!$E$9,$T970+$T974*INT((FK972-1)/IF(OR($T976=0,$T976=""),1,$T976)),IF($T972=справочники!$E$10,$T970*POWER($T974,INT((FK972-1)/IF(OR($T976=0,$T976=""),1,$T976))),IF($T972=справочники!$E$11,POWER($T970,1+$T974*INT((FK972-1)/IF(OR($T976=0,$T976=""),1,$T976))),0)))))</f>
        <v>0</v>
      </c>
      <c r="FL978" s="100">
        <f>IF(FL974="",0,IF(FL972=1,$T970,IF($T972=справочники!$E$9,$T970+$T974*INT((FL972-1)/IF(OR($T976=0,$T976=""),1,$T976)),IF($T972=справочники!$E$10,$T970*POWER($T974,INT((FL972-1)/IF(OR($T976=0,$T976=""),1,$T976))),IF($T972=справочники!$E$11,POWER($T970,1+$T974*INT((FL972-1)/IF(OR($T976=0,$T976=""),1,$T976))),0)))))</f>
        <v>0</v>
      </c>
      <c r="FM978" s="100">
        <f>IF(FM974="",0,IF(FM972=1,$T970,IF($T972=справочники!$E$9,$T970+$T974*INT((FM972-1)/IF(OR($T976=0,$T976=""),1,$T976)),IF($T972=справочники!$E$10,$T970*POWER($T974,INT((FM972-1)/IF(OR($T976=0,$T976=""),1,$T976))),IF($T972=справочники!$E$11,POWER($T970,1+$T974*INT((FM972-1)/IF(OR($T976=0,$T976=""),1,$T976))),0)))))</f>
        <v>0</v>
      </c>
      <c r="FN978" s="100">
        <f>IF(FN974="",0,IF(FN972=1,$T970,IF($T972=справочники!$E$9,$T970+$T974*INT((FN972-1)/IF(OR($T976=0,$T976=""),1,$T976)),IF($T972=справочники!$E$10,$T970*POWER($T974,INT((FN972-1)/IF(OR($T976=0,$T976=""),1,$T976))),IF($T972=справочники!$E$11,POWER($T970,1+$T974*INT((FN972-1)/IF(OR($T976=0,$T976=""),1,$T976))),0)))))</f>
        <v>0</v>
      </c>
      <c r="FO978" s="100">
        <f>IF(FO974="",0,IF(FO972=1,$T970,IF($T972=справочники!$E$9,$T970+$T974*INT((FO972-1)/IF(OR($T976=0,$T976=""),1,$T976)),IF($T972=справочники!$E$10,$T970*POWER($T974,INT((FO972-1)/IF(OR($T976=0,$T976=""),1,$T976))),IF($T972=справочники!$E$11,POWER($T970,1+$T974*INT((FO972-1)/IF(OR($T976=0,$T976=""),1,$T976))),0)))))</f>
        <v>0</v>
      </c>
      <c r="FP978" s="100">
        <f>IF(FP974="",0,IF(FP972=1,$T970,IF($T972=справочники!$E$9,$T970+$T974*INT((FP972-1)/IF(OR($T976=0,$T976=""),1,$T976)),IF($T972=справочники!$E$10,$T970*POWER($T974,INT((FP972-1)/IF(OR($T976=0,$T976=""),1,$T976))),IF($T972=справочники!$E$11,POWER($T970,1+$T974*INT((FP972-1)/IF(OR($T976=0,$T976=""),1,$T976))),0)))))</f>
        <v>0</v>
      </c>
      <c r="FQ978" s="100">
        <f>IF(FQ974="",0,IF(FQ972=1,$T970,IF($T972=справочники!$E$9,$T970+$T974*INT((FQ972-1)/IF(OR($T976=0,$T976=""),1,$T976)),IF($T972=справочники!$E$10,$T970*POWER($T974,INT((FQ972-1)/IF(OR($T976=0,$T976=""),1,$T976))),IF($T972=справочники!$E$11,POWER($T970,1+$T974*INT((FQ972-1)/IF(OR($T976=0,$T976=""),1,$T976))),0)))))</f>
        <v>0</v>
      </c>
      <c r="FR978" s="100">
        <f>IF(FR974="",0,IF(FR972=1,$T970,IF($T972=справочники!$E$9,$T970+$T974*INT((FR972-1)/IF(OR($T976=0,$T976=""),1,$T976)),IF($T972=справочники!$E$10,$T970*POWER($T974,INT((FR972-1)/IF(OR($T976=0,$T976=""),1,$T976))),IF($T972=справочники!$E$11,POWER($T970,1+$T974*INT((FR972-1)/IF(OR($T976=0,$T976=""),1,$T976))),0)))))</f>
        <v>0</v>
      </c>
      <c r="FS978" s="100">
        <f>IF(FS974="",0,IF(FS972=1,$T970,IF($T972=справочники!$E$9,$T970+$T974*INT((FS972-1)/IF(OR($T976=0,$T976=""),1,$T976)),IF($T972=справочники!$E$10,$T970*POWER($T974,INT((FS972-1)/IF(OR($T976=0,$T976=""),1,$T976))),IF($T972=справочники!$E$11,POWER($T970,1+$T974*INT((FS972-1)/IF(OR($T976=0,$T976=""),1,$T976))),0)))))</f>
        <v>0</v>
      </c>
      <c r="FT978" s="100">
        <f>IF(FT974="",0,IF(FT972=1,$T970,IF($T972=справочники!$E$9,$T970+$T974*INT((FT972-1)/IF(OR($T976=0,$T976=""),1,$T976)),IF($T972=справочники!$E$10,$T970*POWER($T974,INT((FT972-1)/IF(OR($T976=0,$T976=""),1,$T976))),IF($T972=справочники!$E$11,POWER($T970,1+$T974*INT((FT972-1)/IF(OR($T976=0,$T976=""),1,$T976))),0)))))</f>
        <v>0</v>
      </c>
      <c r="FU978" s="100">
        <f>IF(FU974="",0,IF(FU972=1,$T970,IF($T972=справочники!$E$9,$T970+$T974*INT((FU972-1)/IF(OR($T976=0,$T976=""),1,$T976)),IF($T972=справочники!$E$10,$T970*POWER($T974,INT((FU972-1)/IF(OR($T976=0,$T976=""),1,$T976))),IF($T972=справочники!$E$11,POWER($T970,1+$T974*INT((FU972-1)/IF(OR($T976=0,$T976=""),1,$T976))),0)))))</f>
        <v>0</v>
      </c>
      <c r="FV978" s="100">
        <f>IF(FV974="",0,IF(FV972=1,$T970,IF($T972=справочники!$E$9,$T970+$T974*INT((FV972-1)/IF(OR($T976=0,$T976=""),1,$T976)),IF($T972=справочники!$E$10,$T970*POWER($T974,INT((FV972-1)/IF(OR($T976=0,$T976=""),1,$T976))),IF($T972=справочники!$E$11,POWER($T970,1+$T974*INT((FV972-1)/IF(OR($T976=0,$T976=""),1,$T976))),0)))))</f>
        <v>0</v>
      </c>
      <c r="FW978" s="100">
        <f>IF(FW974="",0,IF(FW972=1,$T970,IF($T972=справочники!$E$9,$T970+$T974*INT((FW972-1)/IF(OR($T976=0,$T976=""),1,$T976)),IF($T972=справочники!$E$10,$T970*POWER($T974,INT((FW972-1)/IF(OR($T976=0,$T976=""),1,$T976))),IF($T972=справочники!$E$11,POWER($T970,1+$T974*INT((FW972-1)/IF(OR($T976=0,$T976=""),1,$T976))),0)))))</f>
        <v>0</v>
      </c>
      <c r="FX978" s="100">
        <f>IF(FX974="",0,IF(FX972=1,$T970,IF($T972=справочники!$E$9,$T970+$T974*INT((FX972-1)/IF(OR($T976=0,$T976=""),1,$T976)),IF($T972=справочники!$E$10,$T970*POWER($T974,INT((FX972-1)/IF(OR($T976=0,$T976=""),1,$T976))),IF($T972=справочники!$E$11,POWER($T970,1+$T974*INT((FX972-1)/IF(OR($T976=0,$T976=""),1,$T976))),0)))))</f>
        <v>0</v>
      </c>
      <c r="FY978" s="100">
        <f>IF(FY974="",0,IF(FY972=1,$T970,IF($T972=справочники!$E$9,$T970+$T974*INT((FY972-1)/IF(OR($T976=0,$T976=""),1,$T976)),IF($T972=справочники!$E$10,$T970*POWER($T974,INT((FY972-1)/IF(OR($T976=0,$T976=""),1,$T976))),IF($T972=справочники!$E$11,POWER($T970,1+$T974*INT((FY972-1)/IF(OR($T976=0,$T976=""),1,$T976))),0)))))</f>
        <v>0</v>
      </c>
      <c r="FZ978" s="100">
        <f>IF(FZ974="",0,IF(FZ972=1,$T970,IF($T972=справочники!$E$9,$T970+$T974*INT((FZ972-1)/IF(OR($T976=0,$T976=""),1,$T976)),IF($T972=справочники!$E$10,$T970*POWER($T974,INT((FZ972-1)/IF(OR($T976=0,$T976=""),1,$T976))),IF($T972=справочники!$E$11,POWER($T970,1+$T974*INT((FZ972-1)/IF(OR($T976=0,$T976=""),1,$T976))),0)))))</f>
        <v>0</v>
      </c>
      <c r="GA978" s="100">
        <f>IF(GA974="",0,IF(GA972=1,$T970,IF($T972=справочники!$E$9,$T970+$T974*INT((GA972-1)/IF(OR($T976=0,$T976=""),1,$T976)),IF($T972=справочники!$E$10,$T970*POWER($T974,INT((GA972-1)/IF(OR($T976=0,$T976=""),1,$T976))),IF($T972=справочники!$E$11,POWER($T970,1+$T974*INT((GA972-1)/IF(OR($T976=0,$T976=""),1,$T976))),0)))))</f>
        <v>0</v>
      </c>
      <c r="GB978" s="100">
        <f>IF(GB974="",0,IF(GB972=1,$T970,IF($T972=справочники!$E$9,$T970+$T974*INT((GB972-1)/IF(OR($T976=0,$T976=""),1,$T976)),IF($T972=справочники!$E$10,$T970*POWER($T974,INT((GB972-1)/IF(OR($T976=0,$T976=""),1,$T976))),IF($T972=справочники!$E$11,POWER($T970,1+$T974*INT((GB972-1)/IF(OR($T976=0,$T976=""),1,$T976))),0)))))</f>
        <v>0</v>
      </c>
      <c r="GC978" s="100">
        <f>IF(GC974="",0,IF(GC972=1,$T970,IF($T972=справочники!$E$9,$T970+$T974*INT((GC972-1)/IF(OR($T976=0,$T976=""),1,$T976)),IF($T972=справочники!$E$10,$T970*POWER($T974,INT((GC972-1)/IF(OR($T976=0,$T976=""),1,$T976))),IF($T972=справочники!$E$11,POWER($T970,1+$T974*INT((GC972-1)/IF(OR($T976=0,$T976=""),1,$T976))),0)))))</f>
        <v>0</v>
      </c>
      <c r="GD978" s="100">
        <f>IF(GD974="",0,IF(GD972=1,$T970,IF($T972=справочники!$E$9,$T970+$T974*INT((GD972-1)/IF(OR($T976=0,$T976=""),1,$T976)),IF($T972=справочники!$E$10,$T970*POWER($T974,INT((GD972-1)/IF(OR($T976=0,$T976=""),1,$T976))),IF($T972=справочники!$E$11,POWER($T970,1+$T974*INT((GD972-1)/IF(OR($T976=0,$T976=""),1,$T976))),0)))))</f>
        <v>0</v>
      </c>
      <c r="GE978" s="100">
        <f>IF(GE974="",0,IF(GE972=1,$T970,IF($T972=справочники!$E$9,$T970+$T974*INT((GE972-1)/IF(OR($T976=0,$T976=""),1,$T976)),IF($T972=справочники!$E$10,$T970*POWER($T974,INT((GE972-1)/IF(OR($T976=0,$T976=""),1,$T976))),IF($T972=справочники!$E$11,POWER($T970,1+$T974*INT((GE972-1)/IF(OR($T976=0,$T976=""),1,$T976))),0)))))</f>
        <v>0</v>
      </c>
      <c r="GF978" s="100">
        <f>IF(GF974="",0,IF(GF972=1,$T970,IF($T972=справочники!$E$9,$T970+$T974*INT((GF972-1)/IF(OR($T976=0,$T976=""),1,$T976)),IF($T972=справочники!$E$10,$T970*POWER($T974,INT((GF972-1)/IF(OR($T976=0,$T976=""),1,$T976))),IF($T972=справочники!$E$11,POWER($T970,1+$T974*INT((GF972-1)/IF(OR($T976=0,$T976=""),1,$T976))),0)))))</f>
        <v>0</v>
      </c>
      <c r="GG978" s="100">
        <f>IF(GG974="",0,IF(GG972=1,$T970,IF($T972=справочники!$E$9,$T970+$T974*INT((GG972-1)/IF(OR($T976=0,$T976=""),1,$T976)),IF($T972=справочники!$E$10,$T970*POWER($T974,INT((GG972-1)/IF(OR($T976=0,$T976=""),1,$T976))),IF($T972=справочники!$E$11,POWER($T970,1+$T974*INT((GG972-1)/IF(OR($T976=0,$T976=""),1,$T976))),0)))))</f>
        <v>0</v>
      </c>
      <c r="GH978" s="100">
        <f>IF(GH974="",0,IF(GH972=1,$T970,IF($T972=справочники!$E$9,$T970+$T974*INT((GH972-1)/IF(OR($T976=0,$T976=""),1,$T976)),IF($T972=справочники!$E$10,$T970*POWER($T974,INT((GH972-1)/IF(OR($T976=0,$T976=""),1,$T976))),IF($T972=справочники!$E$11,POWER($T970,1+$T974*INT((GH972-1)/IF(OR($T976=0,$T976=""),1,$T976))),0)))))</f>
        <v>0</v>
      </c>
      <c r="GI978" s="100">
        <f>IF(GI974="",0,IF(GI972=1,$T970,IF($T972=справочники!$E$9,$T970+$T974*INT((GI972-1)/IF(OR($T976=0,$T976=""),1,$T976)),IF($T972=справочники!$E$10,$T970*POWER($T974,INT((GI972-1)/IF(OR($T976=0,$T976=""),1,$T976))),IF($T972=справочники!$E$11,POWER($T970,1+$T974*INT((GI972-1)/IF(OR($T976=0,$T976=""),1,$T976))),0)))))</f>
        <v>0</v>
      </c>
      <c r="GJ978" s="100">
        <f>IF(GJ974="",0,IF(GJ972=1,$T970,IF($T972=справочники!$E$9,$T970+$T974*INT((GJ972-1)/IF(OR($T976=0,$T976=""),1,$T976)),IF($T972=справочники!$E$10,$T970*POWER($T974,INT((GJ972-1)/IF(OR($T976=0,$T976=""),1,$T976))),IF($T972=справочники!$E$11,POWER($T970,1+$T974*INT((GJ972-1)/IF(OR($T976=0,$T976=""),1,$T976))),0)))))</f>
        <v>0</v>
      </c>
      <c r="GK978" s="100">
        <f>IF(GK974="",0,IF(GK972=1,$T970,IF($T972=справочники!$E$9,$T970+$T974*INT((GK972-1)/IF(OR($T976=0,$T976=""),1,$T976)),IF($T972=справочники!$E$10,$T970*POWER($T974,INT((GK972-1)/IF(OR($T976=0,$T976=""),1,$T976))),IF($T972=справочники!$E$11,POWER($T970,1+$T974*INT((GK972-1)/IF(OR($T976=0,$T976=""),1,$T976))),0)))))</f>
        <v>0</v>
      </c>
      <c r="GL978" s="100">
        <f>IF(GL974="",0,IF(GL972=1,$T970,IF($T972=справочники!$E$9,$T970+$T974*INT((GL972-1)/IF(OR($T976=0,$T976=""),1,$T976)),IF($T972=справочники!$E$10,$T970*POWER($T974,INT((GL972-1)/IF(OR($T976=0,$T976=""),1,$T976))),IF($T972=справочники!$E$11,POWER($T970,1+$T974*INT((GL972-1)/IF(OR($T976=0,$T976=""),1,$T976))),0)))))</f>
        <v>0</v>
      </c>
      <c r="GM978" s="100">
        <f>IF(GM974="",0,IF(GM972=1,$T970,IF($T972=справочники!$E$9,$T970+$T974*INT((GM972-1)/IF(OR($T976=0,$T976=""),1,$T976)),IF($T972=справочники!$E$10,$T970*POWER($T974,INT((GM972-1)/IF(OR($T976=0,$T976=""),1,$T976))),IF($T972=справочники!$E$11,POWER($T970,1+$T974*INT((GM972-1)/IF(OR($T976=0,$T976=""),1,$T976))),0)))))</f>
        <v>0</v>
      </c>
      <c r="GN978" s="100">
        <f>IF(GN974="",0,IF(GN972=1,$T970,IF($T972=справочники!$E$9,$T970+$T974*INT((GN972-1)/IF(OR($T976=0,$T976=""),1,$T976)),IF($T972=справочники!$E$10,$T970*POWER($T974,INT((GN972-1)/IF(OR($T976=0,$T976=""),1,$T976))),IF($T972=справочники!$E$11,POWER($T970,1+$T974*INT((GN972-1)/IF(OR($T976=0,$T976=""),1,$T976))),0)))))</f>
        <v>0</v>
      </c>
      <c r="GO978" s="100">
        <f>IF(GO974="",0,IF(GO972=1,$T970,IF($T972=справочники!$E$9,$T970+$T974*INT((GO972-1)/IF(OR($T976=0,$T976=""),1,$T976)),IF($T972=справочники!$E$10,$T970*POWER($T974,INT((GO972-1)/IF(OR($T976=0,$T976=""),1,$T976))),IF($T972=справочники!$E$11,POWER($T970,1+$T974*INT((GO972-1)/IF(OR($T976=0,$T976=""),1,$T976))),0)))))</f>
        <v>0</v>
      </c>
      <c r="GP978" s="100">
        <f>IF(GP974="",0,IF(GP972=1,$T970,IF($T972=справочники!$E$9,$T970+$T974*INT((GP972-1)/IF(OR($T976=0,$T976=""),1,$T976)),IF($T972=справочники!$E$10,$T970*POWER($T974,INT((GP972-1)/IF(OR($T976=0,$T976=""),1,$T976))),IF($T972=справочники!$E$11,POWER($T970,1+$T974*INT((GP972-1)/IF(OR($T976=0,$T976=""),1,$T976))),0)))))</f>
        <v>0</v>
      </c>
      <c r="GQ978" s="100">
        <f>IF(GQ974="",0,IF(GQ972=1,$T970,IF($T972=справочники!$E$9,$T970+$T974*INT((GQ972-1)/IF(OR($T976=0,$T976=""),1,$T976)),IF($T972=справочники!$E$10,$T970*POWER($T974,INT((GQ972-1)/IF(OR($T976=0,$T976=""),1,$T976))),IF($T972=справочники!$E$11,POWER($T970,1+$T974*INT((GQ972-1)/IF(OR($T976=0,$T976=""),1,$T976))),0)))))</f>
        <v>0</v>
      </c>
      <c r="GR978" s="100">
        <f>IF(GR974="",0,IF(GR972=1,$T970,IF($T972=справочники!$E$9,$T970+$T974*INT((GR972-1)/IF(OR($T976=0,$T976=""),1,$T976)),IF($T972=справочники!$E$10,$T970*POWER($T974,INT((GR972-1)/IF(OR($T976=0,$T976=""),1,$T976))),IF($T972=справочники!$E$11,POWER($T970,1+$T974*INT((GR972-1)/IF(OR($T976=0,$T976=""),1,$T976))),0)))))</f>
        <v>0</v>
      </c>
      <c r="GS978" s="100">
        <f>IF(GS974="",0,IF(GS972=1,$T970,IF($T972=справочники!$E$9,$T970+$T974*INT((GS972-1)/IF(OR($T976=0,$T976=""),1,$T976)),IF($T972=справочники!$E$10,$T970*POWER($T974,INT((GS972-1)/IF(OR($T976=0,$T976=""),1,$T976))),IF($T972=справочники!$E$11,POWER($T970,1+$T974*INT((GS972-1)/IF(OR($T976=0,$T976=""),1,$T976))),0)))))</f>
        <v>0</v>
      </c>
      <c r="GT978" s="100">
        <f>IF(GT974="",0,IF(GT972=1,$T970,IF($T972=справочники!$E$9,$T970+$T974*INT((GT972-1)/IF(OR($T976=0,$T976=""),1,$T976)),IF($T972=справочники!$E$10,$T970*POWER($T974,INT((GT972-1)/IF(OR($T976=0,$T976=""),1,$T976))),IF($T972=справочники!$E$11,POWER($T970,1+$T974*INT((GT972-1)/IF(OR($T976=0,$T976=""),1,$T976))),0)))))</f>
        <v>0</v>
      </c>
      <c r="GU978" s="100">
        <f>IF(GU974="",0,IF(GU972=1,$T970,IF($T972=справочники!$E$9,$T970+$T974*INT((GU972-1)/IF(OR($T976=0,$T976=""),1,$T976)),IF($T972=справочники!$E$10,$T970*POWER($T974,INT((GU972-1)/IF(OR($T976=0,$T976=""),1,$T976))),IF($T972=справочники!$E$11,POWER($T970,1+$T974*INT((GU972-1)/IF(OR($T976=0,$T976=""),1,$T976))),0)))))</f>
        <v>0</v>
      </c>
      <c r="GV978" s="100">
        <f>IF(GV974="",0,IF(GV972=1,$T970,IF($T972=справочники!$E$9,$T970+$T974*INT((GV972-1)/IF(OR($T976=0,$T976=""),1,$T976)),IF($T972=справочники!$E$10,$T970*POWER($T974,INT((GV972-1)/IF(OR($T976=0,$T976=""),1,$T976))),IF($T972=справочники!$E$11,POWER($T970,1+$T974*INT((GV972-1)/IF(OR($T976=0,$T976=""),1,$T976))),0)))))</f>
        <v>0</v>
      </c>
      <c r="GW978" s="100">
        <f>IF(GW974="",0,IF(GW972=1,$T970,IF($T972=справочники!$E$9,$T970+$T974*INT((GW972-1)/IF(OR($T976=0,$T976=""),1,$T976)),IF($T972=справочники!$E$10,$T970*POWER($T974,INT((GW972-1)/IF(OR($T976=0,$T976=""),1,$T976))),IF($T972=справочники!$E$11,POWER($T970,1+$T974*INT((GW972-1)/IF(OR($T976=0,$T976=""),1,$T976))),0)))))</f>
        <v>0</v>
      </c>
      <c r="GX978" s="100">
        <f>IF(GX974="",0,IF(GX972=1,$T970,IF($T972=справочники!$E$9,$T970+$T974*INT((GX972-1)/IF(OR($T976=0,$T976=""),1,$T976)),IF($T972=справочники!$E$10,$T970*POWER($T974,INT((GX972-1)/IF(OR($T976=0,$T976=""),1,$T976))),IF($T972=справочники!$E$11,POWER($T970,1+$T974*INT((GX972-1)/IF(OR($T976=0,$T976=""),1,$T976))),0)))))</f>
        <v>0</v>
      </c>
      <c r="GY978" s="100">
        <f>IF(GY974="",0,IF(GY972=1,$T970,IF($T972=справочники!$E$9,$T970+$T974*INT((GY972-1)/IF(OR($T976=0,$T976=""),1,$T976)),IF($T972=справочники!$E$10,$T970*POWER($T974,INT((GY972-1)/IF(OR($T976=0,$T976=""),1,$T976))),IF($T972=справочники!$E$11,POWER($T970,1+$T974*INT((GY972-1)/IF(OR($T976=0,$T976=""),1,$T976))),0)))))</f>
        <v>0</v>
      </c>
      <c r="GZ978" s="100">
        <f>IF(GZ974="",0,IF(GZ972=1,$T970,IF($T972=справочники!$E$9,$T970+$T974*INT((GZ972-1)/IF(OR($T976=0,$T976=""),1,$T976)),IF($T972=справочники!$E$10,$T970*POWER($T974,INT((GZ972-1)/IF(OR($T976=0,$T976=""),1,$T976))),IF($T972=справочники!$E$11,POWER($T970,1+$T974*INT((GZ972-1)/IF(OR($T976=0,$T976=""),1,$T976))),0)))))</f>
        <v>0</v>
      </c>
      <c r="HA978" s="3"/>
      <c r="HB978" s="3"/>
    </row>
    <row r="979" spans="1:210" ht="4.2" customHeight="1">
      <c r="A979" s="1"/>
      <c r="B979" s="1"/>
      <c r="C979" s="1"/>
      <c r="D979" s="1"/>
      <c r="E979" s="263"/>
      <c r="F979" s="48"/>
      <c r="G979" s="231"/>
      <c r="H979" s="1"/>
      <c r="I979" s="1"/>
      <c r="J979" s="1"/>
      <c r="K979" s="1"/>
      <c r="L979" s="1"/>
      <c r="M979" s="5"/>
      <c r="N979" s="1"/>
      <c r="O979" s="1"/>
      <c r="P979" s="5"/>
      <c r="Q979" s="1"/>
      <c r="R979" s="1"/>
      <c r="S979" s="5"/>
      <c r="T979" s="7"/>
      <c r="U979" s="24"/>
      <c r="V979" s="1"/>
      <c r="W979" s="12"/>
      <c r="X979" s="10"/>
      <c r="Y979" s="46"/>
      <c r="Z979" s="93"/>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4"/>
      <c r="BB979" s="94"/>
      <c r="BC979" s="94"/>
      <c r="BD979" s="94"/>
      <c r="BE979" s="94"/>
      <c r="BF979" s="94"/>
      <c r="BG979" s="94"/>
      <c r="BH979" s="94"/>
      <c r="BI979" s="94"/>
      <c r="BJ979" s="94"/>
      <c r="BK979" s="94"/>
      <c r="BL979" s="94"/>
      <c r="BM979" s="94"/>
      <c r="BN979" s="94"/>
      <c r="BO979" s="94"/>
      <c r="BP979" s="94"/>
      <c r="BQ979" s="94"/>
      <c r="BR979" s="94"/>
      <c r="BS979" s="94"/>
      <c r="BT979" s="94"/>
      <c r="BU979" s="94"/>
      <c r="BV979" s="94"/>
      <c r="BW979" s="94"/>
      <c r="BX979" s="94"/>
      <c r="BY979" s="94"/>
      <c r="BZ979" s="94"/>
      <c r="CA979" s="94"/>
      <c r="CB979" s="94"/>
      <c r="CC979" s="94"/>
      <c r="CD979" s="94"/>
      <c r="CE979" s="94"/>
      <c r="CF979" s="94"/>
      <c r="CG979" s="94"/>
      <c r="CH979" s="94"/>
      <c r="CI979" s="94"/>
      <c r="CJ979" s="94"/>
      <c r="CK979" s="94"/>
      <c r="CL979" s="94"/>
      <c r="CM979" s="94"/>
      <c r="CN979" s="94"/>
      <c r="CO979" s="94"/>
      <c r="CP979" s="94"/>
      <c r="CQ979" s="94"/>
      <c r="CR979" s="94"/>
      <c r="CS979" s="94"/>
      <c r="CT979" s="94"/>
      <c r="CU979" s="94"/>
      <c r="CV979" s="94"/>
      <c r="CW979" s="94"/>
      <c r="CX979" s="94"/>
      <c r="CY979" s="94"/>
      <c r="CZ979" s="94"/>
      <c r="DA979" s="94"/>
      <c r="DB979" s="94"/>
      <c r="DC979" s="94"/>
      <c r="DD979" s="94"/>
      <c r="DE979" s="94"/>
      <c r="DF979" s="94"/>
      <c r="DG979" s="94"/>
      <c r="DH979" s="94"/>
      <c r="DI979" s="94"/>
      <c r="DJ979" s="94"/>
      <c r="DK979" s="94"/>
      <c r="DL979" s="94"/>
      <c r="DM979" s="94"/>
      <c r="DN979" s="94"/>
      <c r="DO979" s="94"/>
      <c r="DP979" s="94"/>
      <c r="DQ979" s="94"/>
      <c r="DR979" s="94"/>
      <c r="DS979" s="94"/>
      <c r="DT979" s="94"/>
      <c r="DU979" s="94"/>
      <c r="DV979" s="94"/>
      <c r="DW979" s="94"/>
      <c r="DX979" s="94"/>
      <c r="DY979" s="94"/>
      <c r="DZ979" s="94"/>
      <c r="EA979" s="94"/>
      <c r="EB979" s="94"/>
      <c r="EC979" s="94"/>
      <c r="ED979" s="94"/>
      <c r="EE979" s="94"/>
      <c r="EF979" s="94"/>
      <c r="EG979" s="94"/>
      <c r="EH979" s="94"/>
      <c r="EI979" s="94"/>
      <c r="EJ979" s="94"/>
      <c r="EK979" s="94"/>
      <c r="EL979" s="94"/>
      <c r="EM979" s="94"/>
      <c r="EN979" s="94"/>
      <c r="EO979" s="94"/>
      <c r="EP979" s="94"/>
      <c r="EQ979" s="94"/>
      <c r="ER979" s="94"/>
      <c r="ES979" s="94"/>
      <c r="ET979" s="94"/>
      <c r="EU979" s="94"/>
      <c r="EV979" s="94"/>
      <c r="EW979" s="94"/>
      <c r="EX979" s="94"/>
      <c r="EY979" s="94"/>
      <c r="EZ979" s="94"/>
      <c r="FA979" s="94"/>
      <c r="FB979" s="94"/>
      <c r="FC979" s="94"/>
      <c r="FD979" s="94"/>
      <c r="FE979" s="94"/>
      <c r="FF979" s="94"/>
      <c r="FG979" s="94"/>
      <c r="FH979" s="94"/>
      <c r="FI979" s="94"/>
      <c r="FJ979" s="94"/>
      <c r="FK979" s="94"/>
      <c r="FL979" s="94"/>
      <c r="FM979" s="94"/>
      <c r="FN979" s="94"/>
      <c r="FO979" s="94"/>
      <c r="FP979" s="94"/>
      <c r="FQ979" s="94"/>
      <c r="FR979" s="94"/>
      <c r="FS979" s="94"/>
      <c r="FT979" s="94"/>
      <c r="FU979" s="94"/>
      <c r="FV979" s="94"/>
      <c r="FW979" s="94"/>
      <c r="FX979" s="94"/>
      <c r="FY979" s="94"/>
      <c r="FZ979" s="94"/>
      <c r="GA979" s="94"/>
      <c r="GB979" s="94"/>
      <c r="GC979" s="94"/>
      <c r="GD979" s="94"/>
      <c r="GE979" s="94"/>
      <c r="GF979" s="94"/>
      <c r="GG979" s="94"/>
      <c r="GH979" s="94"/>
      <c r="GI979" s="94"/>
      <c r="GJ979" s="94"/>
      <c r="GK979" s="94"/>
      <c r="GL979" s="94"/>
      <c r="GM979" s="94"/>
      <c r="GN979" s="94"/>
      <c r="GO979" s="94"/>
      <c r="GP979" s="94"/>
      <c r="GQ979" s="94"/>
      <c r="GR979" s="94"/>
      <c r="GS979" s="94"/>
      <c r="GT979" s="94"/>
      <c r="GU979" s="94"/>
      <c r="GV979" s="94"/>
      <c r="GW979" s="94"/>
      <c r="GX979" s="94"/>
      <c r="GY979" s="94"/>
      <c r="GZ979" s="94"/>
      <c r="HA979" s="1"/>
      <c r="HB979" s="1"/>
    </row>
    <row r="980" spans="1:210" s="239" customFormat="1" ht="10.199999999999999">
      <c r="A980" s="228"/>
      <c r="B980" s="245" t="s">
        <v>157</v>
      </c>
      <c r="C980" s="230"/>
      <c r="D980" s="229"/>
      <c r="E980" s="270"/>
      <c r="F980" s="116"/>
      <c r="G980" s="231"/>
      <c r="H980" s="228"/>
      <c r="I980" s="228" t="str">
        <f>$I$289</f>
        <v>Оборачиваемость начислений расходов</v>
      </c>
      <c r="J980" s="228"/>
      <c r="K980" s="228"/>
      <c r="L980" s="228"/>
      <c r="M980" s="231"/>
      <c r="N980" s="228"/>
      <c r="O980" s="228"/>
      <c r="P980" s="231"/>
      <c r="Q980" s="228" t="s">
        <v>41</v>
      </c>
      <c r="R980" s="228"/>
      <c r="S980" s="231" t="s">
        <v>6</v>
      </c>
      <c r="T980" s="309"/>
      <c r="U980" s="228"/>
      <c r="V980" s="228"/>
      <c r="W980" s="235"/>
      <c r="X980" s="236"/>
      <c r="Y980" s="247"/>
      <c r="Z980" s="248"/>
      <c r="AA980" s="249"/>
      <c r="AB980" s="249"/>
      <c r="AC980" s="249"/>
      <c r="AD980" s="249"/>
      <c r="AE980" s="249"/>
      <c r="AF980" s="249"/>
      <c r="AG980" s="249"/>
      <c r="AH980" s="249"/>
      <c r="AI980" s="249"/>
      <c r="AJ980" s="249"/>
      <c r="AK980" s="249"/>
      <c r="AL980" s="249"/>
      <c r="AM980" s="249"/>
      <c r="AN980" s="249"/>
      <c r="AO980" s="249"/>
      <c r="AP980" s="249"/>
      <c r="AQ980" s="249"/>
      <c r="AR980" s="249"/>
      <c r="AS980" s="249"/>
      <c r="AT980" s="249"/>
      <c r="AU980" s="249"/>
      <c r="AV980" s="249"/>
      <c r="AW980" s="249"/>
      <c r="AX980" s="249"/>
      <c r="AY980" s="249"/>
      <c r="AZ980" s="249"/>
      <c r="BA980" s="249"/>
      <c r="BB980" s="249"/>
      <c r="BC980" s="249"/>
      <c r="BD980" s="249"/>
      <c r="BE980" s="249"/>
      <c r="BF980" s="249"/>
      <c r="BG980" s="249"/>
      <c r="BH980" s="249"/>
      <c r="BI980" s="249"/>
      <c r="BJ980" s="249"/>
      <c r="BK980" s="249"/>
      <c r="BL980" s="249"/>
      <c r="BM980" s="249"/>
      <c r="BN980" s="249"/>
      <c r="BO980" s="249"/>
      <c r="BP980" s="249"/>
      <c r="BQ980" s="249"/>
      <c r="BR980" s="249"/>
      <c r="BS980" s="249"/>
      <c r="BT980" s="249"/>
      <c r="BU980" s="249"/>
      <c r="BV980" s="249"/>
      <c r="BW980" s="249"/>
      <c r="BX980" s="249"/>
      <c r="BY980" s="249"/>
      <c r="BZ980" s="249"/>
      <c r="CA980" s="249"/>
      <c r="CB980" s="249"/>
      <c r="CC980" s="249"/>
      <c r="CD980" s="249"/>
      <c r="CE980" s="249"/>
      <c r="CF980" s="249"/>
      <c r="CG980" s="249"/>
      <c r="CH980" s="249"/>
      <c r="CI980" s="249"/>
      <c r="CJ980" s="249"/>
      <c r="CK980" s="249"/>
      <c r="CL980" s="249"/>
      <c r="CM980" s="249"/>
      <c r="CN980" s="249"/>
      <c r="CO980" s="249"/>
      <c r="CP980" s="249"/>
      <c r="CQ980" s="249"/>
      <c r="CR980" s="249"/>
      <c r="CS980" s="249"/>
      <c r="CT980" s="249"/>
      <c r="CU980" s="249"/>
      <c r="CV980" s="249"/>
      <c r="CW980" s="249"/>
      <c r="CX980" s="249"/>
      <c r="CY980" s="249"/>
      <c r="CZ980" s="249"/>
      <c r="DA980" s="249"/>
      <c r="DB980" s="249"/>
      <c r="DC980" s="249"/>
      <c r="DD980" s="249"/>
      <c r="DE980" s="249"/>
      <c r="DF980" s="249"/>
      <c r="DG980" s="249"/>
      <c r="DH980" s="249"/>
      <c r="DI980" s="249"/>
      <c r="DJ980" s="249"/>
      <c r="DK980" s="249"/>
      <c r="DL980" s="249"/>
      <c r="DM980" s="249"/>
      <c r="DN980" s="249"/>
      <c r="DO980" s="249"/>
      <c r="DP980" s="249"/>
      <c r="DQ980" s="249"/>
      <c r="DR980" s="249"/>
      <c r="DS980" s="249"/>
      <c r="DT980" s="249"/>
      <c r="DU980" s="249"/>
      <c r="DV980" s="249"/>
      <c r="DW980" s="249"/>
      <c r="DX980" s="249"/>
      <c r="DY980" s="249"/>
      <c r="DZ980" s="249"/>
      <c r="EA980" s="249"/>
      <c r="EB980" s="249"/>
      <c r="EC980" s="249"/>
      <c r="ED980" s="249"/>
      <c r="EE980" s="249"/>
      <c r="EF980" s="249"/>
      <c r="EG980" s="249"/>
      <c r="EH980" s="249"/>
      <c r="EI980" s="249"/>
      <c r="EJ980" s="249"/>
      <c r="EK980" s="249"/>
      <c r="EL980" s="249"/>
      <c r="EM980" s="249"/>
      <c r="EN980" s="249"/>
      <c r="EO980" s="249"/>
      <c r="EP980" s="249"/>
      <c r="EQ980" s="249"/>
      <c r="ER980" s="249"/>
      <c r="ES980" s="249"/>
      <c r="ET980" s="249"/>
      <c r="EU980" s="249"/>
      <c r="EV980" s="249"/>
      <c r="EW980" s="249"/>
      <c r="EX980" s="249"/>
      <c r="EY980" s="249"/>
      <c r="EZ980" s="249"/>
      <c r="FA980" s="249"/>
      <c r="FB980" s="249"/>
      <c r="FC980" s="249"/>
      <c r="FD980" s="249"/>
      <c r="FE980" s="249"/>
      <c r="FF980" s="249"/>
      <c r="FG980" s="249"/>
      <c r="FH980" s="249"/>
      <c r="FI980" s="249"/>
      <c r="FJ980" s="249"/>
      <c r="FK980" s="249"/>
      <c r="FL980" s="249"/>
      <c r="FM980" s="249"/>
      <c r="FN980" s="249"/>
      <c r="FO980" s="249"/>
      <c r="FP980" s="249"/>
      <c r="FQ980" s="249"/>
      <c r="FR980" s="249"/>
      <c r="FS980" s="249"/>
      <c r="FT980" s="249"/>
      <c r="FU980" s="249"/>
      <c r="FV980" s="249"/>
      <c r="FW980" s="249"/>
      <c r="FX980" s="249"/>
      <c r="FY980" s="249"/>
      <c r="FZ980" s="249"/>
      <c r="GA980" s="249"/>
      <c r="GB980" s="249"/>
      <c r="GC980" s="249"/>
      <c r="GD980" s="249"/>
      <c r="GE980" s="249"/>
      <c r="GF980" s="249"/>
      <c r="GG980" s="249"/>
      <c r="GH980" s="249"/>
      <c r="GI980" s="249"/>
      <c r="GJ980" s="249"/>
      <c r="GK980" s="249"/>
      <c r="GL980" s="249"/>
      <c r="GM980" s="249"/>
      <c r="GN980" s="249"/>
      <c r="GO980" s="249"/>
      <c r="GP980" s="249"/>
      <c r="GQ980" s="249"/>
      <c r="GR980" s="249"/>
      <c r="GS980" s="249"/>
      <c r="GT980" s="249"/>
      <c r="GU980" s="249"/>
      <c r="GV980" s="249"/>
      <c r="GW980" s="249"/>
      <c r="GX980" s="249"/>
      <c r="GY980" s="249"/>
      <c r="GZ980" s="249"/>
      <c r="HA980" s="228"/>
      <c r="HB980" s="228"/>
    </row>
    <row r="981" spans="1:210" ht="4.2" customHeight="1">
      <c r="A981" s="1"/>
      <c r="B981" s="1"/>
      <c r="C981" s="1"/>
      <c r="D981" s="1"/>
      <c r="E981" s="263"/>
      <c r="F981" s="48"/>
      <c r="G981" s="231"/>
      <c r="H981" s="1"/>
      <c r="I981" s="1"/>
      <c r="J981" s="1"/>
      <c r="K981" s="1"/>
      <c r="L981" s="1"/>
      <c r="M981" s="5"/>
      <c r="N981" s="1"/>
      <c r="O981" s="1"/>
      <c r="P981" s="5"/>
      <c r="Q981" s="1"/>
      <c r="R981" s="1"/>
      <c r="S981" s="5"/>
      <c r="T981" s="7"/>
      <c r="U981" s="24"/>
      <c r="V981" s="1"/>
      <c r="W981" s="12"/>
      <c r="X981" s="10"/>
      <c r="Y981" s="46"/>
      <c r="Z981" s="93"/>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94"/>
      <c r="CD981" s="94"/>
      <c r="CE981" s="94"/>
      <c r="CF981" s="94"/>
      <c r="CG981" s="94"/>
      <c r="CH981" s="94"/>
      <c r="CI981" s="94"/>
      <c r="CJ981" s="94"/>
      <c r="CK981" s="94"/>
      <c r="CL981" s="94"/>
      <c r="CM981" s="94"/>
      <c r="CN981" s="94"/>
      <c r="CO981" s="94"/>
      <c r="CP981" s="94"/>
      <c r="CQ981" s="94"/>
      <c r="CR981" s="94"/>
      <c r="CS981" s="94"/>
      <c r="CT981" s="94"/>
      <c r="CU981" s="94"/>
      <c r="CV981" s="94"/>
      <c r="CW981" s="94"/>
      <c r="CX981" s="94"/>
      <c r="CY981" s="94"/>
      <c r="CZ981" s="94"/>
      <c r="DA981" s="94"/>
      <c r="DB981" s="94"/>
      <c r="DC981" s="94"/>
      <c r="DD981" s="94"/>
      <c r="DE981" s="94"/>
      <c r="DF981" s="94"/>
      <c r="DG981" s="94"/>
      <c r="DH981" s="94"/>
      <c r="DI981" s="94"/>
      <c r="DJ981" s="94"/>
      <c r="DK981" s="94"/>
      <c r="DL981" s="94"/>
      <c r="DM981" s="94"/>
      <c r="DN981" s="94"/>
      <c r="DO981" s="94"/>
      <c r="DP981" s="94"/>
      <c r="DQ981" s="94"/>
      <c r="DR981" s="94"/>
      <c r="DS981" s="94"/>
      <c r="DT981" s="94"/>
      <c r="DU981" s="94"/>
      <c r="DV981" s="94"/>
      <c r="DW981" s="94"/>
      <c r="DX981" s="94"/>
      <c r="DY981" s="94"/>
      <c r="DZ981" s="94"/>
      <c r="EA981" s="94"/>
      <c r="EB981" s="94"/>
      <c r="EC981" s="94"/>
      <c r="ED981" s="94"/>
      <c r="EE981" s="94"/>
      <c r="EF981" s="94"/>
      <c r="EG981" s="94"/>
      <c r="EH981" s="94"/>
      <c r="EI981" s="94"/>
      <c r="EJ981" s="94"/>
      <c r="EK981" s="94"/>
      <c r="EL981" s="94"/>
      <c r="EM981" s="94"/>
      <c r="EN981" s="94"/>
      <c r="EO981" s="94"/>
      <c r="EP981" s="94"/>
      <c r="EQ981" s="94"/>
      <c r="ER981" s="94"/>
      <c r="ES981" s="94"/>
      <c r="ET981" s="94"/>
      <c r="EU981" s="94"/>
      <c r="EV981" s="94"/>
      <c r="EW981" s="94"/>
      <c r="EX981" s="94"/>
      <c r="EY981" s="94"/>
      <c r="EZ981" s="94"/>
      <c r="FA981" s="94"/>
      <c r="FB981" s="94"/>
      <c r="FC981" s="94"/>
      <c r="FD981" s="94"/>
      <c r="FE981" s="94"/>
      <c r="FF981" s="94"/>
      <c r="FG981" s="94"/>
      <c r="FH981" s="94"/>
      <c r="FI981" s="94"/>
      <c r="FJ981" s="94"/>
      <c r="FK981" s="94"/>
      <c r="FL981" s="94"/>
      <c r="FM981" s="94"/>
      <c r="FN981" s="94"/>
      <c r="FO981" s="94"/>
      <c r="FP981" s="94"/>
      <c r="FQ981" s="94"/>
      <c r="FR981" s="94"/>
      <c r="FS981" s="94"/>
      <c r="FT981" s="94"/>
      <c r="FU981" s="94"/>
      <c r="FV981" s="94"/>
      <c r="FW981" s="94"/>
      <c r="FX981" s="94"/>
      <c r="FY981" s="94"/>
      <c r="FZ981" s="94"/>
      <c r="GA981" s="94"/>
      <c r="GB981" s="94"/>
      <c r="GC981" s="94"/>
      <c r="GD981" s="94"/>
      <c r="GE981" s="94"/>
      <c r="GF981" s="94"/>
      <c r="GG981" s="94"/>
      <c r="GH981" s="94"/>
      <c r="GI981" s="94"/>
      <c r="GJ981" s="94"/>
      <c r="GK981" s="94"/>
      <c r="GL981" s="94"/>
      <c r="GM981" s="94"/>
      <c r="GN981" s="94"/>
      <c r="GO981" s="94"/>
      <c r="GP981" s="94"/>
      <c r="GQ981" s="94"/>
      <c r="GR981" s="94"/>
      <c r="GS981" s="94"/>
      <c r="GT981" s="94"/>
      <c r="GU981" s="94"/>
      <c r="GV981" s="94"/>
      <c r="GW981" s="94"/>
      <c r="GX981" s="94"/>
      <c r="GY981" s="94"/>
      <c r="GZ981" s="94"/>
      <c r="HA981" s="1"/>
      <c r="HB981" s="1"/>
    </row>
    <row r="982" spans="1:210" s="4" customFormat="1">
      <c r="A982" s="3"/>
      <c r="B982" s="259" t="s">
        <v>156</v>
      </c>
      <c r="C982" s="3"/>
      <c r="D982" s="3"/>
      <c r="E982" s="9" t="str">
        <f>IF(Главная!$N$19=справочники!$N$12,"",IF(OR(Главная!$N$19=справочники!$N$13,Главная!$N$19=справочники!$N$14),"",IF(T982=справочники!$P$10,"","ндс(-)")))</f>
        <v>ндс(-)</v>
      </c>
      <c r="F982" s="51"/>
      <c r="G982" s="232"/>
      <c r="H982" s="13" t="str">
        <f>B982&amp;N970</f>
        <v>Начисление - Услуги связи и интернета</v>
      </c>
      <c r="I982" s="13"/>
      <c r="J982" s="3"/>
      <c r="K982" s="3"/>
      <c r="L982" s="3"/>
      <c r="M982" s="5"/>
      <c r="N982" s="36" t="str">
        <f>Главная!$Y$8</f>
        <v>итого</v>
      </c>
      <c r="O982" s="36"/>
      <c r="P982" s="5"/>
      <c r="Q982" s="36" t="s">
        <v>26</v>
      </c>
      <c r="R982" s="36"/>
      <c r="S982" s="36"/>
      <c r="T982" s="62">
        <f>T978</f>
        <v>0</v>
      </c>
      <c r="U982" s="36"/>
      <c r="V982" s="36"/>
      <c r="W982" s="38">
        <f>SUM($Y982:$HA982)</f>
        <v>0</v>
      </c>
      <c r="X982" s="38"/>
      <c r="Y982" s="46"/>
      <c r="Z982" s="99"/>
      <c r="AA982" s="100">
        <f t="shared" ref="AA982:BF982" si="4626">IF(AA$8="",0,IF(AA$1=1,SUMIFS(978:978,$1:$1,"&gt;="&amp;1,$1:$1,"&lt;="&amp;INT($T980/30))+($T980/30-INT($T980/30))*SUMIFS(978:978,$1:$1,INT($T980/30)+1),0)+($T980/30-INT($T980/30))*SUMIFS(978:978,$1:$1,AA$1+INT($T980/30)+1)+(INT($T980/30)+1-$T980/30)*SUMIFS(978:978,$1:$1,AA$1+INT($T980/30)))</f>
        <v>0</v>
      </c>
      <c r="AB982" s="100">
        <f t="shared" si="4626"/>
        <v>0</v>
      </c>
      <c r="AC982" s="100">
        <f t="shared" si="4626"/>
        <v>0</v>
      </c>
      <c r="AD982" s="100">
        <f t="shared" si="4626"/>
        <v>0</v>
      </c>
      <c r="AE982" s="100">
        <f t="shared" si="4626"/>
        <v>0</v>
      </c>
      <c r="AF982" s="100">
        <f t="shared" si="4626"/>
        <v>0</v>
      </c>
      <c r="AG982" s="100">
        <f t="shared" si="4626"/>
        <v>0</v>
      </c>
      <c r="AH982" s="100">
        <f t="shared" si="4626"/>
        <v>0</v>
      </c>
      <c r="AI982" s="100">
        <f t="shared" si="4626"/>
        <v>0</v>
      </c>
      <c r="AJ982" s="100">
        <f t="shared" si="4626"/>
        <v>0</v>
      </c>
      <c r="AK982" s="100">
        <f t="shared" si="4626"/>
        <v>0</v>
      </c>
      <c r="AL982" s="100">
        <f t="shared" si="4626"/>
        <v>0</v>
      </c>
      <c r="AM982" s="100">
        <f t="shared" si="4626"/>
        <v>0</v>
      </c>
      <c r="AN982" s="100">
        <f t="shared" si="4626"/>
        <v>0</v>
      </c>
      <c r="AO982" s="100">
        <f t="shared" si="4626"/>
        <v>0</v>
      </c>
      <c r="AP982" s="100">
        <f t="shared" si="4626"/>
        <v>0</v>
      </c>
      <c r="AQ982" s="100">
        <f t="shared" si="4626"/>
        <v>0</v>
      </c>
      <c r="AR982" s="100">
        <f t="shared" si="4626"/>
        <v>0</v>
      </c>
      <c r="AS982" s="100">
        <f t="shared" si="4626"/>
        <v>0</v>
      </c>
      <c r="AT982" s="100">
        <f t="shared" si="4626"/>
        <v>0</v>
      </c>
      <c r="AU982" s="100">
        <f t="shared" si="4626"/>
        <v>0</v>
      </c>
      <c r="AV982" s="100">
        <f t="shared" si="4626"/>
        <v>0</v>
      </c>
      <c r="AW982" s="100">
        <f t="shared" si="4626"/>
        <v>0</v>
      </c>
      <c r="AX982" s="100">
        <f t="shared" si="4626"/>
        <v>0</v>
      </c>
      <c r="AY982" s="100">
        <f t="shared" si="4626"/>
        <v>0</v>
      </c>
      <c r="AZ982" s="100">
        <f t="shared" si="4626"/>
        <v>0</v>
      </c>
      <c r="BA982" s="100">
        <f t="shared" si="4626"/>
        <v>0</v>
      </c>
      <c r="BB982" s="100">
        <f t="shared" si="4626"/>
        <v>0</v>
      </c>
      <c r="BC982" s="100">
        <f t="shared" si="4626"/>
        <v>0</v>
      </c>
      <c r="BD982" s="100">
        <f t="shared" si="4626"/>
        <v>0</v>
      </c>
      <c r="BE982" s="100">
        <f t="shared" si="4626"/>
        <v>0</v>
      </c>
      <c r="BF982" s="100">
        <f t="shared" si="4626"/>
        <v>0</v>
      </c>
      <c r="BG982" s="100">
        <f t="shared" ref="BG982:CL982" si="4627">IF(BG$8="",0,IF(BG$1=1,SUMIFS(978:978,$1:$1,"&gt;="&amp;1,$1:$1,"&lt;="&amp;INT($T980/30))+($T980/30-INT($T980/30))*SUMIFS(978:978,$1:$1,INT($T980/30)+1),0)+($T980/30-INT($T980/30))*SUMIFS(978:978,$1:$1,BG$1+INT($T980/30)+1)+(INT($T980/30)+1-$T980/30)*SUMIFS(978:978,$1:$1,BG$1+INT($T980/30)))</f>
        <v>0</v>
      </c>
      <c r="BH982" s="100">
        <f t="shared" si="4627"/>
        <v>0</v>
      </c>
      <c r="BI982" s="100">
        <f t="shared" si="4627"/>
        <v>0</v>
      </c>
      <c r="BJ982" s="100">
        <f t="shared" si="4627"/>
        <v>0</v>
      </c>
      <c r="BK982" s="100">
        <f t="shared" si="4627"/>
        <v>0</v>
      </c>
      <c r="BL982" s="100">
        <f t="shared" si="4627"/>
        <v>0</v>
      </c>
      <c r="BM982" s="100">
        <f t="shared" si="4627"/>
        <v>0</v>
      </c>
      <c r="BN982" s="100">
        <f t="shared" si="4627"/>
        <v>0</v>
      </c>
      <c r="BO982" s="100">
        <f t="shared" si="4627"/>
        <v>0</v>
      </c>
      <c r="BP982" s="100">
        <f t="shared" si="4627"/>
        <v>0</v>
      </c>
      <c r="BQ982" s="100">
        <f t="shared" si="4627"/>
        <v>0</v>
      </c>
      <c r="BR982" s="100">
        <f t="shared" si="4627"/>
        <v>0</v>
      </c>
      <c r="BS982" s="100">
        <f t="shared" si="4627"/>
        <v>0</v>
      </c>
      <c r="BT982" s="100">
        <f t="shared" si="4627"/>
        <v>0</v>
      </c>
      <c r="BU982" s="100">
        <f t="shared" si="4627"/>
        <v>0</v>
      </c>
      <c r="BV982" s="100">
        <f t="shared" si="4627"/>
        <v>0</v>
      </c>
      <c r="BW982" s="100">
        <f t="shared" si="4627"/>
        <v>0</v>
      </c>
      <c r="BX982" s="100">
        <f t="shared" si="4627"/>
        <v>0</v>
      </c>
      <c r="BY982" s="100">
        <f t="shared" si="4627"/>
        <v>0</v>
      </c>
      <c r="BZ982" s="100">
        <f t="shared" si="4627"/>
        <v>0</v>
      </c>
      <c r="CA982" s="100">
        <f t="shared" si="4627"/>
        <v>0</v>
      </c>
      <c r="CB982" s="100">
        <f t="shared" si="4627"/>
        <v>0</v>
      </c>
      <c r="CC982" s="100">
        <f t="shared" si="4627"/>
        <v>0</v>
      </c>
      <c r="CD982" s="100">
        <f t="shared" si="4627"/>
        <v>0</v>
      </c>
      <c r="CE982" s="100">
        <f t="shared" si="4627"/>
        <v>0</v>
      </c>
      <c r="CF982" s="100">
        <f t="shared" si="4627"/>
        <v>0</v>
      </c>
      <c r="CG982" s="100">
        <f t="shared" si="4627"/>
        <v>0</v>
      </c>
      <c r="CH982" s="100">
        <f t="shared" si="4627"/>
        <v>0</v>
      </c>
      <c r="CI982" s="100">
        <f t="shared" si="4627"/>
        <v>0</v>
      </c>
      <c r="CJ982" s="100">
        <f t="shared" si="4627"/>
        <v>0</v>
      </c>
      <c r="CK982" s="100">
        <f t="shared" si="4627"/>
        <v>0</v>
      </c>
      <c r="CL982" s="100">
        <f t="shared" si="4627"/>
        <v>0</v>
      </c>
      <c r="CM982" s="100">
        <f t="shared" ref="CM982:DG982" si="4628">IF(CM$8="",0,IF(CM$1=1,SUMIFS(978:978,$1:$1,"&gt;="&amp;1,$1:$1,"&lt;="&amp;INT($T980/30))+($T980/30-INT($T980/30))*SUMIFS(978:978,$1:$1,INT($T980/30)+1),0)+($T980/30-INT($T980/30))*SUMIFS(978:978,$1:$1,CM$1+INT($T980/30)+1)+(INT($T980/30)+1-$T980/30)*SUMIFS(978:978,$1:$1,CM$1+INT($T980/30)))</f>
        <v>0</v>
      </c>
      <c r="CN982" s="100">
        <f t="shared" si="4628"/>
        <v>0</v>
      </c>
      <c r="CO982" s="100">
        <f t="shared" si="4628"/>
        <v>0</v>
      </c>
      <c r="CP982" s="100">
        <f t="shared" si="4628"/>
        <v>0</v>
      </c>
      <c r="CQ982" s="100">
        <f t="shared" si="4628"/>
        <v>0</v>
      </c>
      <c r="CR982" s="100">
        <f t="shared" si="4628"/>
        <v>0</v>
      </c>
      <c r="CS982" s="100">
        <f t="shared" si="4628"/>
        <v>0</v>
      </c>
      <c r="CT982" s="100">
        <f t="shared" si="4628"/>
        <v>0</v>
      </c>
      <c r="CU982" s="100">
        <f t="shared" si="4628"/>
        <v>0</v>
      </c>
      <c r="CV982" s="100">
        <f t="shared" si="4628"/>
        <v>0</v>
      </c>
      <c r="CW982" s="100">
        <f t="shared" si="4628"/>
        <v>0</v>
      </c>
      <c r="CX982" s="100">
        <f t="shared" si="4628"/>
        <v>0</v>
      </c>
      <c r="CY982" s="100">
        <f t="shared" si="4628"/>
        <v>0</v>
      </c>
      <c r="CZ982" s="100">
        <f t="shared" si="4628"/>
        <v>0</v>
      </c>
      <c r="DA982" s="100">
        <f t="shared" si="4628"/>
        <v>0</v>
      </c>
      <c r="DB982" s="100">
        <f t="shared" si="4628"/>
        <v>0</v>
      </c>
      <c r="DC982" s="100">
        <f t="shared" si="4628"/>
        <v>0</v>
      </c>
      <c r="DD982" s="100">
        <f t="shared" si="4628"/>
        <v>0</v>
      </c>
      <c r="DE982" s="100">
        <f t="shared" si="4628"/>
        <v>0</v>
      </c>
      <c r="DF982" s="100">
        <f t="shared" si="4628"/>
        <v>0</v>
      </c>
      <c r="DG982" s="100">
        <f t="shared" si="4628"/>
        <v>0</v>
      </c>
      <c r="DH982" s="100">
        <f t="shared" ref="DH982:FS982" si="4629">IF(DH$8="",0,IF(DH$1=1,SUMIFS(978:978,$1:$1,"&gt;="&amp;1,$1:$1,"&lt;="&amp;INT($T980/30))+($T980/30-INT($T980/30))*SUMIFS(978:978,$1:$1,INT($T980/30)+1),0)+($T980/30-INT($T980/30))*SUMIFS(978:978,$1:$1,DH$1+INT($T980/30)+1)+(INT($T980/30)+1-$T980/30)*SUMIFS(978:978,$1:$1,DH$1+INT($T980/30)))</f>
        <v>0</v>
      </c>
      <c r="DI982" s="100">
        <f t="shared" si="4629"/>
        <v>0</v>
      </c>
      <c r="DJ982" s="100">
        <f t="shared" si="4629"/>
        <v>0</v>
      </c>
      <c r="DK982" s="100">
        <f t="shared" si="4629"/>
        <v>0</v>
      </c>
      <c r="DL982" s="100">
        <f t="shared" si="4629"/>
        <v>0</v>
      </c>
      <c r="DM982" s="100">
        <f t="shared" si="4629"/>
        <v>0</v>
      </c>
      <c r="DN982" s="100">
        <f t="shared" si="4629"/>
        <v>0</v>
      </c>
      <c r="DO982" s="100">
        <f t="shared" si="4629"/>
        <v>0</v>
      </c>
      <c r="DP982" s="100">
        <f t="shared" si="4629"/>
        <v>0</v>
      </c>
      <c r="DQ982" s="100">
        <f t="shared" si="4629"/>
        <v>0</v>
      </c>
      <c r="DR982" s="100">
        <f t="shared" si="4629"/>
        <v>0</v>
      </c>
      <c r="DS982" s="100">
        <f t="shared" si="4629"/>
        <v>0</v>
      </c>
      <c r="DT982" s="100">
        <f t="shared" si="4629"/>
        <v>0</v>
      </c>
      <c r="DU982" s="100">
        <f t="shared" si="4629"/>
        <v>0</v>
      </c>
      <c r="DV982" s="100">
        <f t="shared" si="4629"/>
        <v>0</v>
      </c>
      <c r="DW982" s="100">
        <f t="shared" si="4629"/>
        <v>0</v>
      </c>
      <c r="DX982" s="100">
        <f t="shared" si="4629"/>
        <v>0</v>
      </c>
      <c r="DY982" s="100">
        <f t="shared" si="4629"/>
        <v>0</v>
      </c>
      <c r="DZ982" s="100">
        <f t="shared" si="4629"/>
        <v>0</v>
      </c>
      <c r="EA982" s="100">
        <f t="shared" si="4629"/>
        <v>0</v>
      </c>
      <c r="EB982" s="100">
        <f t="shared" si="4629"/>
        <v>0</v>
      </c>
      <c r="EC982" s="100">
        <f t="shared" si="4629"/>
        <v>0</v>
      </c>
      <c r="ED982" s="100">
        <f t="shared" si="4629"/>
        <v>0</v>
      </c>
      <c r="EE982" s="100">
        <f t="shared" si="4629"/>
        <v>0</v>
      </c>
      <c r="EF982" s="100">
        <f t="shared" si="4629"/>
        <v>0</v>
      </c>
      <c r="EG982" s="100">
        <f t="shared" si="4629"/>
        <v>0</v>
      </c>
      <c r="EH982" s="100">
        <f t="shared" si="4629"/>
        <v>0</v>
      </c>
      <c r="EI982" s="100">
        <f t="shared" si="4629"/>
        <v>0</v>
      </c>
      <c r="EJ982" s="100">
        <f t="shared" si="4629"/>
        <v>0</v>
      </c>
      <c r="EK982" s="100">
        <f t="shared" si="4629"/>
        <v>0</v>
      </c>
      <c r="EL982" s="100">
        <f t="shared" si="4629"/>
        <v>0</v>
      </c>
      <c r="EM982" s="100">
        <f t="shared" si="4629"/>
        <v>0</v>
      </c>
      <c r="EN982" s="100">
        <f t="shared" si="4629"/>
        <v>0</v>
      </c>
      <c r="EO982" s="100">
        <f t="shared" si="4629"/>
        <v>0</v>
      </c>
      <c r="EP982" s="100">
        <f t="shared" si="4629"/>
        <v>0</v>
      </c>
      <c r="EQ982" s="100">
        <f t="shared" si="4629"/>
        <v>0</v>
      </c>
      <c r="ER982" s="100">
        <f t="shared" si="4629"/>
        <v>0</v>
      </c>
      <c r="ES982" s="100">
        <f t="shared" si="4629"/>
        <v>0</v>
      </c>
      <c r="ET982" s="100">
        <f t="shared" si="4629"/>
        <v>0</v>
      </c>
      <c r="EU982" s="100">
        <f t="shared" si="4629"/>
        <v>0</v>
      </c>
      <c r="EV982" s="100">
        <f t="shared" si="4629"/>
        <v>0</v>
      </c>
      <c r="EW982" s="100">
        <f t="shared" si="4629"/>
        <v>0</v>
      </c>
      <c r="EX982" s="100">
        <f t="shared" si="4629"/>
        <v>0</v>
      </c>
      <c r="EY982" s="100">
        <f t="shared" si="4629"/>
        <v>0</v>
      </c>
      <c r="EZ982" s="100">
        <f t="shared" si="4629"/>
        <v>0</v>
      </c>
      <c r="FA982" s="100">
        <f t="shared" si="4629"/>
        <v>0</v>
      </c>
      <c r="FB982" s="100">
        <f t="shared" si="4629"/>
        <v>0</v>
      </c>
      <c r="FC982" s="100">
        <f t="shared" si="4629"/>
        <v>0</v>
      </c>
      <c r="FD982" s="100">
        <f t="shared" si="4629"/>
        <v>0</v>
      </c>
      <c r="FE982" s="100">
        <f t="shared" si="4629"/>
        <v>0</v>
      </c>
      <c r="FF982" s="100">
        <f t="shared" si="4629"/>
        <v>0</v>
      </c>
      <c r="FG982" s="100">
        <f t="shared" si="4629"/>
        <v>0</v>
      </c>
      <c r="FH982" s="100">
        <f t="shared" si="4629"/>
        <v>0</v>
      </c>
      <c r="FI982" s="100">
        <f t="shared" si="4629"/>
        <v>0</v>
      </c>
      <c r="FJ982" s="100">
        <f t="shared" si="4629"/>
        <v>0</v>
      </c>
      <c r="FK982" s="100">
        <f t="shared" si="4629"/>
        <v>0</v>
      </c>
      <c r="FL982" s="100">
        <f t="shared" si="4629"/>
        <v>0</v>
      </c>
      <c r="FM982" s="100">
        <f t="shared" si="4629"/>
        <v>0</v>
      </c>
      <c r="FN982" s="100">
        <f t="shared" si="4629"/>
        <v>0</v>
      </c>
      <c r="FO982" s="100">
        <f t="shared" si="4629"/>
        <v>0</v>
      </c>
      <c r="FP982" s="100">
        <f t="shared" si="4629"/>
        <v>0</v>
      </c>
      <c r="FQ982" s="100">
        <f t="shared" si="4629"/>
        <v>0</v>
      </c>
      <c r="FR982" s="100">
        <f t="shared" si="4629"/>
        <v>0</v>
      </c>
      <c r="FS982" s="100">
        <f t="shared" si="4629"/>
        <v>0</v>
      </c>
      <c r="FT982" s="100">
        <f t="shared" ref="FT982:GZ982" si="4630">IF(FT$8="",0,IF(FT$1=1,SUMIFS(978:978,$1:$1,"&gt;="&amp;1,$1:$1,"&lt;="&amp;INT($T980/30))+($T980/30-INT($T980/30))*SUMIFS(978:978,$1:$1,INT($T980/30)+1),0)+($T980/30-INT($T980/30))*SUMIFS(978:978,$1:$1,FT$1+INT($T980/30)+1)+(INT($T980/30)+1-$T980/30)*SUMIFS(978:978,$1:$1,FT$1+INT($T980/30)))</f>
        <v>0</v>
      </c>
      <c r="FU982" s="100">
        <f t="shared" si="4630"/>
        <v>0</v>
      </c>
      <c r="FV982" s="100">
        <f t="shared" si="4630"/>
        <v>0</v>
      </c>
      <c r="FW982" s="100">
        <f t="shared" si="4630"/>
        <v>0</v>
      </c>
      <c r="FX982" s="100">
        <f t="shared" si="4630"/>
        <v>0</v>
      </c>
      <c r="FY982" s="100">
        <f t="shared" si="4630"/>
        <v>0</v>
      </c>
      <c r="FZ982" s="100">
        <f t="shared" si="4630"/>
        <v>0</v>
      </c>
      <c r="GA982" s="100">
        <f t="shared" si="4630"/>
        <v>0</v>
      </c>
      <c r="GB982" s="100">
        <f t="shared" si="4630"/>
        <v>0</v>
      </c>
      <c r="GC982" s="100">
        <f t="shared" si="4630"/>
        <v>0</v>
      </c>
      <c r="GD982" s="100">
        <f t="shared" si="4630"/>
        <v>0</v>
      </c>
      <c r="GE982" s="100">
        <f t="shared" si="4630"/>
        <v>0</v>
      </c>
      <c r="GF982" s="100">
        <f t="shared" si="4630"/>
        <v>0</v>
      </c>
      <c r="GG982" s="100">
        <f t="shared" si="4630"/>
        <v>0</v>
      </c>
      <c r="GH982" s="100">
        <f t="shared" si="4630"/>
        <v>0</v>
      </c>
      <c r="GI982" s="100">
        <f t="shared" si="4630"/>
        <v>0</v>
      </c>
      <c r="GJ982" s="100">
        <f t="shared" si="4630"/>
        <v>0</v>
      </c>
      <c r="GK982" s="100">
        <f t="shared" si="4630"/>
        <v>0</v>
      </c>
      <c r="GL982" s="100">
        <f t="shared" si="4630"/>
        <v>0</v>
      </c>
      <c r="GM982" s="100">
        <f t="shared" si="4630"/>
        <v>0</v>
      </c>
      <c r="GN982" s="100">
        <f t="shared" si="4630"/>
        <v>0</v>
      </c>
      <c r="GO982" s="100">
        <f t="shared" si="4630"/>
        <v>0</v>
      </c>
      <c r="GP982" s="100">
        <f t="shared" si="4630"/>
        <v>0</v>
      </c>
      <c r="GQ982" s="100">
        <f t="shared" si="4630"/>
        <v>0</v>
      </c>
      <c r="GR982" s="100">
        <f t="shared" si="4630"/>
        <v>0</v>
      </c>
      <c r="GS982" s="100">
        <f t="shared" si="4630"/>
        <v>0</v>
      </c>
      <c r="GT982" s="100">
        <f t="shared" si="4630"/>
        <v>0</v>
      </c>
      <c r="GU982" s="100">
        <f t="shared" si="4630"/>
        <v>0</v>
      </c>
      <c r="GV982" s="100">
        <f t="shared" si="4630"/>
        <v>0</v>
      </c>
      <c r="GW982" s="100">
        <f t="shared" si="4630"/>
        <v>0</v>
      </c>
      <c r="GX982" s="100">
        <f t="shared" si="4630"/>
        <v>0</v>
      </c>
      <c r="GY982" s="100">
        <f t="shared" si="4630"/>
        <v>0</v>
      </c>
      <c r="GZ982" s="100">
        <f t="shared" si="4630"/>
        <v>0</v>
      </c>
      <c r="HA982" s="3"/>
      <c r="HB982" s="3"/>
    </row>
    <row r="983" spans="1:210" ht="4.2" customHeight="1">
      <c r="A983" s="1"/>
      <c r="B983" s="1"/>
      <c r="C983" s="1"/>
      <c r="D983" s="1"/>
      <c r="E983" s="263"/>
      <c r="F983" s="48"/>
      <c r="G983" s="231"/>
      <c r="H983" s="1"/>
      <c r="I983" s="1"/>
      <c r="J983" s="1"/>
      <c r="K983" s="1"/>
      <c r="L983" s="1"/>
      <c r="M983" s="5"/>
      <c r="N983" s="1"/>
      <c r="O983" s="1"/>
      <c r="P983" s="5"/>
      <c r="Q983" s="1"/>
      <c r="R983" s="1"/>
      <c r="S983" s="5"/>
      <c r="T983" s="7"/>
      <c r="U983" s="24"/>
      <c r="V983" s="1"/>
      <c r="W983" s="12"/>
      <c r="X983" s="10"/>
      <c r="Y983" s="46"/>
      <c r="Z983" s="93"/>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4"/>
      <c r="BB983" s="94"/>
      <c r="BC983" s="94"/>
      <c r="BD983" s="94"/>
      <c r="BE983" s="94"/>
      <c r="BF983" s="94"/>
      <c r="BG983" s="94"/>
      <c r="BH983" s="94"/>
      <c r="BI983" s="94"/>
      <c r="BJ983" s="94"/>
      <c r="BK983" s="94"/>
      <c r="BL983" s="94"/>
      <c r="BM983" s="94"/>
      <c r="BN983" s="94"/>
      <c r="BO983" s="94"/>
      <c r="BP983" s="94"/>
      <c r="BQ983" s="94"/>
      <c r="BR983" s="94"/>
      <c r="BS983" s="94"/>
      <c r="BT983" s="94"/>
      <c r="BU983" s="94"/>
      <c r="BV983" s="94"/>
      <c r="BW983" s="94"/>
      <c r="BX983" s="94"/>
      <c r="BY983" s="94"/>
      <c r="BZ983" s="94"/>
      <c r="CA983" s="94"/>
      <c r="CB983" s="94"/>
      <c r="CC983" s="94"/>
      <c r="CD983" s="94"/>
      <c r="CE983" s="94"/>
      <c r="CF983" s="94"/>
      <c r="CG983" s="94"/>
      <c r="CH983" s="94"/>
      <c r="CI983" s="94"/>
      <c r="CJ983" s="94"/>
      <c r="CK983" s="94"/>
      <c r="CL983" s="94"/>
      <c r="CM983" s="94"/>
      <c r="CN983" s="94"/>
      <c r="CO983" s="94"/>
      <c r="CP983" s="94"/>
      <c r="CQ983" s="94"/>
      <c r="CR983" s="94"/>
      <c r="CS983" s="94"/>
      <c r="CT983" s="94"/>
      <c r="CU983" s="94"/>
      <c r="CV983" s="94"/>
      <c r="CW983" s="94"/>
      <c r="CX983" s="94"/>
      <c r="CY983" s="94"/>
      <c r="CZ983" s="94"/>
      <c r="DA983" s="94"/>
      <c r="DB983" s="94"/>
      <c r="DC983" s="94"/>
      <c r="DD983" s="94"/>
      <c r="DE983" s="94"/>
      <c r="DF983" s="94"/>
      <c r="DG983" s="94"/>
      <c r="DH983" s="94"/>
      <c r="DI983" s="94"/>
      <c r="DJ983" s="94"/>
      <c r="DK983" s="94"/>
      <c r="DL983" s="94"/>
      <c r="DM983" s="94"/>
      <c r="DN983" s="94"/>
      <c r="DO983" s="94"/>
      <c r="DP983" s="94"/>
      <c r="DQ983" s="94"/>
      <c r="DR983" s="94"/>
      <c r="DS983" s="94"/>
      <c r="DT983" s="94"/>
      <c r="DU983" s="94"/>
      <c r="DV983" s="94"/>
      <c r="DW983" s="94"/>
      <c r="DX983" s="94"/>
      <c r="DY983" s="94"/>
      <c r="DZ983" s="94"/>
      <c r="EA983" s="94"/>
      <c r="EB983" s="94"/>
      <c r="EC983" s="94"/>
      <c r="ED983" s="94"/>
      <c r="EE983" s="94"/>
      <c r="EF983" s="94"/>
      <c r="EG983" s="94"/>
      <c r="EH983" s="94"/>
      <c r="EI983" s="94"/>
      <c r="EJ983" s="94"/>
      <c r="EK983" s="94"/>
      <c r="EL983" s="94"/>
      <c r="EM983" s="94"/>
      <c r="EN983" s="94"/>
      <c r="EO983" s="94"/>
      <c r="EP983" s="94"/>
      <c r="EQ983" s="94"/>
      <c r="ER983" s="94"/>
      <c r="ES983" s="94"/>
      <c r="ET983" s="94"/>
      <c r="EU983" s="94"/>
      <c r="EV983" s="94"/>
      <c r="EW983" s="94"/>
      <c r="EX983" s="94"/>
      <c r="EY983" s="94"/>
      <c r="EZ983" s="94"/>
      <c r="FA983" s="94"/>
      <c r="FB983" s="94"/>
      <c r="FC983" s="94"/>
      <c r="FD983" s="94"/>
      <c r="FE983" s="94"/>
      <c r="FF983" s="94"/>
      <c r="FG983" s="94"/>
      <c r="FH983" s="94"/>
      <c r="FI983" s="94"/>
      <c r="FJ983" s="94"/>
      <c r="FK983" s="94"/>
      <c r="FL983" s="94"/>
      <c r="FM983" s="94"/>
      <c r="FN983" s="94"/>
      <c r="FO983" s="94"/>
      <c r="FP983" s="94"/>
      <c r="FQ983" s="94"/>
      <c r="FR983" s="94"/>
      <c r="FS983" s="94"/>
      <c r="FT983" s="94"/>
      <c r="FU983" s="94"/>
      <c r="FV983" s="94"/>
      <c r="FW983" s="94"/>
      <c r="FX983" s="94"/>
      <c r="FY983" s="94"/>
      <c r="FZ983" s="94"/>
      <c r="GA983" s="94"/>
      <c r="GB983" s="94"/>
      <c r="GC983" s="94"/>
      <c r="GD983" s="94"/>
      <c r="GE983" s="94"/>
      <c r="GF983" s="94"/>
      <c r="GG983" s="94"/>
      <c r="GH983" s="94"/>
      <c r="GI983" s="94"/>
      <c r="GJ983" s="94"/>
      <c r="GK983" s="94"/>
      <c r="GL983" s="94"/>
      <c r="GM983" s="94"/>
      <c r="GN983" s="94"/>
      <c r="GO983" s="94"/>
      <c r="GP983" s="94"/>
      <c r="GQ983" s="94"/>
      <c r="GR983" s="94"/>
      <c r="GS983" s="94"/>
      <c r="GT983" s="94"/>
      <c r="GU983" s="94"/>
      <c r="GV983" s="94"/>
      <c r="GW983" s="94"/>
      <c r="GX983" s="94"/>
      <c r="GY983" s="94"/>
      <c r="GZ983" s="94"/>
      <c r="HA983" s="1"/>
      <c r="HB983" s="1"/>
    </row>
    <row r="984" spans="1:210" s="239" customFormat="1" ht="10.199999999999999">
      <c r="A984" s="228"/>
      <c r="B984" s="245" t="s">
        <v>163</v>
      </c>
      <c r="C984" s="230"/>
      <c r="D984" s="229"/>
      <c r="E984" s="270"/>
      <c r="F984" s="116"/>
      <c r="G984" s="231"/>
      <c r="H984" s="228"/>
      <c r="I984" s="228" t="str">
        <f>$I$228</f>
        <v>Оборачиваемость кредиторской задолженности</v>
      </c>
      <c r="J984" s="228"/>
      <c r="K984" s="228"/>
      <c r="L984" s="228"/>
      <c r="M984" s="231"/>
      <c r="N984" s="228"/>
      <c r="O984" s="228"/>
      <c r="P984" s="231"/>
      <c r="Q984" s="228" t="s">
        <v>41</v>
      </c>
      <c r="R984" s="228"/>
      <c r="S984" s="231" t="s">
        <v>6</v>
      </c>
      <c r="T984" s="309"/>
      <c r="U984" s="228"/>
      <c r="V984" s="228"/>
      <c r="W984" s="235"/>
      <c r="X984" s="236"/>
      <c r="Y984" s="247"/>
      <c r="Z984" s="248"/>
      <c r="AA984" s="249"/>
      <c r="AB984" s="249"/>
      <c r="AC984" s="249"/>
      <c r="AD984" s="249"/>
      <c r="AE984" s="249"/>
      <c r="AF984" s="249"/>
      <c r="AG984" s="249"/>
      <c r="AH984" s="249"/>
      <c r="AI984" s="249"/>
      <c r="AJ984" s="249"/>
      <c r="AK984" s="249"/>
      <c r="AL984" s="249"/>
      <c r="AM984" s="249"/>
      <c r="AN984" s="249"/>
      <c r="AO984" s="249"/>
      <c r="AP984" s="249"/>
      <c r="AQ984" s="249"/>
      <c r="AR984" s="249"/>
      <c r="AS984" s="249"/>
      <c r="AT984" s="249"/>
      <c r="AU984" s="249"/>
      <c r="AV984" s="249"/>
      <c r="AW984" s="249"/>
      <c r="AX984" s="249"/>
      <c r="AY984" s="249"/>
      <c r="AZ984" s="249"/>
      <c r="BA984" s="249"/>
      <c r="BB984" s="249"/>
      <c r="BC984" s="249"/>
      <c r="BD984" s="249"/>
      <c r="BE984" s="249"/>
      <c r="BF984" s="249"/>
      <c r="BG984" s="249"/>
      <c r="BH984" s="249"/>
      <c r="BI984" s="249"/>
      <c r="BJ984" s="249"/>
      <c r="BK984" s="249"/>
      <c r="BL984" s="249"/>
      <c r="BM984" s="249"/>
      <c r="BN984" s="249"/>
      <c r="BO984" s="249"/>
      <c r="BP984" s="249"/>
      <c r="BQ984" s="249"/>
      <c r="BR984" s="249"/>
      <c r="BS984" s="249"/>
      <c r="BT984" s="249"/>
      <c r="BU984" s="249"/>
      <c r="BV984" s="249"/>
      <c r="BW984" s="249"/>
      <c r="BX984" s="249"/>
      <c r="BY984" s="249"/>
      <c r="BZ984" s="249"/>
      <c r="CA984" s="249"/>
      <c r="CB984" s="249"/>
      <c r="CC984" s="249"/>
      <c r="CD984" s="249"/>
      <c r="CE984" s="249"/>
      <c r="CF984" s="249"/>
      <c r="CG984" s="249"/>
      <c r="CH984" s="249"/>
      <c r="CI984" s="249"/>
      <c r="CJ984" s="249"/>
      <c r="CK984" s="249"/>
      <c r="CL984" s="249"/>
      <c r="CM984" s="249"/>
      <c r="CN984" s="249"/>
      <c r="CO984" s="249"/>
      <c r="CP984" s="249"/>
      <c r="CQ984" s="249"/>
      <c r="CR984" s="249"/>
      <c r="CS984" s="249"/>
      <c r="CT984" s="249"/>
      <c r="CU984" s="249"/>
      <c r="CV984" s="249"/>
      <c r="CW984" s="249"/>
      <c r="CX984" s="249"/>
      <c r="CY984" s="249"/>
      <c r="CZ984" s="249"/>
      <c r="DA984" s="249"/>
      <c r="DB984" s="249"/>
      <c r="DC984" s="249"/>
      <c r="DD984" s="249"/>
      <c r="DE984" s="249"/>
      <c r="DF984" s="249"/>
      <c r="DG984" s="249"/>
      <c r="DH984" s="249"/>
      <c r="DI984" s="249"/>
      <c r="DJ984" s="249"/>
      <c r="DK984" s="249"/>
      <c r="DL984" s="249"/>
      <c r="DM984" s="249"/>
      <c r="DN984" s="249"/>
      <c r="DO984" s="249"/>
      <c r="DP984" s="249"/>
      <c r="DQ984" s="249"/>
      <c r="DR984" s="249"/>
      <c r="DS984" s="249"/>
      <c r="DT984" s="249"/>
      <c r="DU984" s="249"/>
      <c r="DV984" s="249"/>
      <c r="DW984" s="249"/>
      <c r="DX984" s="249"/>
      <c r="DY984" s="249"/>
      <c r="DZ984" s="249"/>
      <c r="EA984" s="249"/>
      <c r="EB984" s="249"/>
      <c r="EC984" s="249"/>
      <c r="ED984" s="249"/>
      <c r="EE984" s="249"/>
      <c r="EF984" s="249"/>
      <c r="EG984" s="249"/>
      <c r="EH984" s="249"/>
      <c r="EI984" s="249"/>
      <c r="EJ984" s="249"/>
      <c r="EK984" s="249"/>
      <c r="EL984" s="249"/>
      <c r="EM984" s="249"/>
      <c r="EN984" s="249"/>
      <c r="EO984" s="249"/>
      <c r="EP984" s="249"/>
      <c r="EQ984" s="249"/>
      <c r="ER984" s="249"/>
      <c r="ES984" s="249"/>
      <c r="ET984" s="249"/>
      <c r="EU984" s="249"/>
      <c r="EV984" s="249"/>
      <c r="EW984" s="249"/>
      <c r="EX984" s="249"/>
      <c r="EY984" s="249"/>
      <c r="EZ984" s="249"/>
      <c r="FA984" s="249"/>
      <c r="FB984" s="249"/>
      <c r="FC984" s="249"/>
      <c r="FD984" s="249"/>
      <c r="FE984" s="249"/>
      <c r="FF984" s="249"/>
      <c r="FG984" s="249"/>
      <c r="FH984" s="249"/>
      <c r="FI984" s="249"/>
      <c r="FJ984" s="249"/>
      <c r="FK984" s="249"/>
      <c r="FL984" s="249"/>
      <c r="FM984" s="249"/>
      <c r="FN984" s="249"/>
      <c r="FO984" s="249"/>
      <c r="FP984" s="249"/>
      <c r="FQ984" s="249"/>
      <c r="FR984" s="249"/>
      <c r="FS984" s="249"/>
      <c r="FT984" s="249"/>
      <c r="FU984" s="249"/>
      <c r="FV984" s="249"/>
      <c r="FW984" s="249"/>
      <c r="FX984" s="249"/>
      <c r="FY984" s="249"/>
      <c r="FZ984" s="249"/>
      <c r="GA984" s="249"/>
      <c r="GB984" s="249"/>
      <c r="GC984" s="249"/>
      <c r="GD984" s="249"/>
      <c r="GE984" s="249"/>
      <c r="GF984" s="249"/>
      <c r="GG984" s="249"/>
      <c r="GH984" s="249"/>
      <c r="GI984" s="249"/>
      <c r="GJ984" s="249"/>
      <c r="GK984" s="249"/>
      <c r="GL984" s="249"/>
      <c r="GM984" s="249"/>
      <c r="GN984" s="249"/>
      <c r="GO984" s="249"/>
      <c r="GP984" s="249"/>
      <c r="GQ984" s="249"/>
      <c r="GR984" s="249"/>
      <c r="GS984" s="249"/>
      <c r="GT984" s="249"/>
      <c r="GU984" s="249"/>
      <c r="GV984" s="249"/>
      <c r="GW984" s="249"/>
      <c r="GX984" s="249"/>
      <c r="GY984" s="249"/>
      <c r="GZ984" s="249"/>
      <c r="HA984" s="228"/>
      <c r="HB984" s="228"/>
    </row>
    <row r="985" spans="1:210" ht="4.2" customHeight="1">
      <c r="A985" s="1"/>
      <c r="B985" s="1"/>
      <c r="C985" s="1"/>
      <c r="D985" s="1"/>
      <c r="E985" s="263"/>
      <c r="F985" s="48"/>
      <c r="G985" s="231"/>
      <c r="H985" s="1"/>
      <c r="I985" s="1"/>
      <c r="J985" s="1"/>
      <c r="K985" s="1"/>
      <c r="L985" s="1"/>
      <c r="M985" s="5"/>
      <c r="N985" s="1"/>
      <c r="O985" s="1"/>
      <c r="P985" s="5"/>
      <c r="Q985" s="1"/>
      <c r="R985" s="1"/>
      <c r="S985" s="5"/>
      <c r="T985" s="7"/>
      <c r="U985" s="24"/>
      <c r="V985" s="1"/>
      <c r="W985" s="12"/>
      <c r="X985" s="10"/>
      <c r="Y985" s="46"/>
      <c r="Z985" s="93"/>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4"/>
      <c r="BB985" s="94"/>
      <c r="BC985" s="94"/>
      <c r="BD985" s="94"/>
      <c r="BE985" s="94"/>
      <c r="BF985" s="94"/>
      <c r="BG985" s="94"/>
      <c r="BH985" s="94"/>
      <c r="BI985" s="94"/>
      <c r="BJ985" s="94"/>
      <c r="BK985" s="94"/>
      <c r="BL985" s="94"/>
      <c r="BM985" s="94"/>
      <c r="BN985" s="94"/>
      <c r="BO985" s="94"/>
      <c r="BP985" s="94"/>
      <c r="BQ985" s="94"/>
      <c r="BR985" s="94"/>
      <c r="BS985" s="94"/>
      <c r="BT985" s="94"/>
      <c r="BU985" s="94"/>
      <c r="BV985" s="94"/>
      <c r="BW985" s="94"/>
      <c r="BX985" s="94"/>
      <c r="BY985" s="94"/>
      <c r="BZ985" s="94"/>
      <c r="CA985" s="94"/>
      <c r="CB985" s="94"/>
      <c r="CC985" s="94"/>
      <c r="CD985" s="94"/>
      <c r="CE985" s="94"/>
      <c r="CF985" s="94"/>
      <c r="CG985" s="94"/>
      <c r="CH985" s="94"/>
      <c r="CI985" s="94"/>
      <c r="CJ985" s="94"/>
      <c r="CK985" s="94"/>
      <c r="CL985" s="94"/>
      <c r="CM985" s="94"/>
      <c r="CN985" s="94"/>
      <c r="CO985" s="94"/>
      <c r="CP985" s="94"/>
      <c r="CQ985" s="94"/>
      <c r="CR985" s="94"/>
      <c r="CS985" s="94"/>
      <c r="CT985" s="94"/>
      <c r="CU985" s="94"/>
      <c r="CV985" s="94"/>
      <c r="CW985" s="94"/>
      <c r="CX985" s="94"/>
      <c r="CY985" s="94"/>
      <c r="CZ985" s="94"/>
      <c r="DA985" s="94"/>
      <c r="DB985" s="94"/>
      <c r="DC985" s="94"/>
      <c r="DD985" s="94"/>
      <c r="DE985" s="94"/>
      <c r="DF985" s="94"/>
      <c r="DG985" s="94"/>
      <c r="DH985" s="94"/>
      <c r="DI985" s="94"/>
      <c r="DJ985" s="94"/>
      <c r="DK985" s="94"/>
      <c r="DL985" s="94"/>
      <c r="DM985" s="94"/>
      <c r="DN985" s="94"/>
      <c r="DO985" s="94"/>
      <c r="DP985" s="94"/>
      <c r="DQ985" s="94"/>
      <c r="DR985" s="94"/>
      <c r="DS985" s="94"/>
      <c r="DT985" s="94"/>
      <c r="DU985" s="94"/>
      <c r="DV985" s="94"/>
      <c r="DW985" s="94"/>
      <c r="DX985" s="94"/>
      <c r="DY985" s="94"/>
      <c r="DZ985" s="94"/>
      <c r="EA985" s="94"/>
      <c r="EB985" s="94"/>
      <c r="EC985" s="94"/>
      <c r="ED985" s="94"/>
      <c r="EE985" s="94"/>
      <c r="EF985" s="94"/>
      <c r="EG985" s="94"/>
      <c r="EH985" s="94"/>
      <c r="EI985" s="94"/>
      <c r="EJ985" s="94"/>
      <c r="EK985" s="94"/>
      <c r="EL985" s="94"/>
      <c r="EM985" s="94"/>
      <c r="EN985" s="94"/>
      <c r="EO985" s="94"/>
      <c r="EP985" s="94"/>
      <c r="EQ985" s="94"/>
      <c r="ER985" s="94"/>
      <c r="ES985" s="94"/>
      <c r="ET985" s="94"/>
      <c r="EU985" s="94"/>
      <c r="EV985" s="94"/>
      <c r="EW985" s="94"/>
      <c r="EX985" s="94"/>
      <c r="EY985" s="94"/>
      <c r="EZ985" s="94"/>
      <c r="FA985" s="94"/>
      <c r="FB985" s="94"/>
      <c r="FC985" s="94"/>
      <c r="FD985" s="94"/>
      <c r="FE985" s="94"/>
      <c r="FF985" s="94"/>
      <c r="FG985" s="94"/>
      <c r="FH985" s="94"/>
      <c r="FI985" s="94"/>
      <c r="FJ985" s="94"/>
      <c r="FK985" s="94"/>
      <c r="FL985" s="94"/>
      <c r="FM985" s="94"/>
      <c r="FN985" s="94"/>
      <c r="FO985" s="94"/>
      <c r="FP985" s="94"/>
      <c r="FQ985" s="94"/>
      <c r="FR985" s="94"/>
      <c r="FS985" s="94"/>
      <c r="FT985" s="94"/>
      <c r="FU985" s="94"/>
      <c r="FV985" s="94"/>
      <c r="FW985" s="94"/>
      <c r="FX985" s="94"/>
      <c r="FY985" s="94"/>
      <c r="FZ985" s="94"/>
      <c r="GA985" s="94"/>
      <c r="GB985" s="94"/>
      <c r="GC985" s="94"/>
      <c r="GD985" s="94"/>
      <c r="GE985" s="94"/>
      <c r="GF985" s="94"/>
      <c r="GG985" s="94"/>
      <c r="GH985" s="94"/>
      <c r="GI985" s="94"/>
      <c r="GJ985" s="94"/>
      <c r="GK985" s="94"/>
      <c r="GL985" s="94"/>
      <c r="GM985" s="94"/>
      <c r="GN985" s="94"/>
      <c r="GO985" s="94"/>
      <c r="GP985" s="94"/>
      <c r="GQ985" s="94"/>
      <c r="GR985" s="94"/>
      <c r="GS985" s="94"/>
      <c r="GT985" s="94"/>
      <c r="GU985" s="94"/>
      <c r="GV985" s="94"/>
      <c r="GW985" s="94"/>
      <c r="GX985" s="94"/>
      <c r="GY985" s="94"/>
      <c r="GZ985" s="94"/>
      <c r="HA985" s="1"/>
      <c r="HB985" s="1"/>
    </row>
    <row r="986" spans="1:210" s="4" customFormat="1">
      <c r="A986" s="3"/>
      <c r="B986" s="259" t="s">
        <v>160</v>
      </c>
      <c r="C986" s="3"/>
      <c r="D986" s="3"/>
      <c r="E986" s="9" t="s">
        <v>27</v>
      </c>
      <c r="F986" s="51"/>
      <c r="G986" s="232"/>
      <c r="H986" s="13" t="str">
        <f>B986&amp;N970</f>
        <v>Оплата - Услуги связи и интернета</v>
      </c>
      <c r="I986" s="13"/>
      <c r="J986" s="3"/>
      <c r="K986" s="3"/>
      <c r="L986" s="3"/>
      <c r="M986" s="5"/>
      <c r="N986" s="36" t="str">
        <f>Главная!$Y$8</f>
        <v>итого</v>
      </c>
      <c r="O986" s="36"/>
      <c r="P986" s="5"/>
      <c r="Q986" s="36" t="s">
        <v>26</v>
      </c>
      <c r="R986" s="36"/>
      <c r="S986" s="36"/>
      <c r="T986" s="36"/>
      <c r="U986" s="36"/>
      <c r="V986" s="36"/>
      <c r="W986" s="38">
        <f>SUM($Y986:$HA986)</f>
        <v>0</v>
      </c>
      <c r="X986" s="38"/>
      <c r="Y986" s="46"/>
      <c r="Z986" s="99"/>
      <c r="AA986" s="100">
        <f t="shared" ref="AA986:BF986" si="4631">IF(AA$8="",0,IF(AA$1=1,SUMIFS(982:982,$1:$1,"&gt;="&amp;1,$1:$1,"&lt;="&amp;INT(-$T984/30))+(-$T984/30-INT(-$T984/30))*SUMIFS(982:982,$1:$1,INT(-$T984/30)+1),0)+(-$T984/30-INT(-$T984/30))*SUMIFS(982:982,$1:$1,AA$1+INT(-$T984/30)+1)+(INT(-$T984/30)+1+$T984/30)*SUMIFS(982:982,$1:$1,AA$1+INT(-$T984/30)))</f>
        <v>0</v>
      </c>
      <c r="AB986" s="100">
        <f t="shared" si="4631"/>
        <v>0</v>
      </c>
      <c r="AC986" s="100">
        <f t="shared" si="4631"/>
        <v>0</v>
      </c>
      <c r="AD986" s="100">
        <f t="shared" si="4631"/>
        <v>0</v>
      </c>
      <c r="AE986" s="100">
        <f t="shared" si="4631"/>
        <v>0</v>
      </c>
      <c r="AF986" s="100">
        <f t="shared" si="4631"/>
        <v>0</v>
      </c>
      <c r="AG986" s="100">
        <f t="shared" si="4631"/>
        <v>0</v>
      </c>
      <c r="AH986" s="100">
        <f t="shared" si="4631"/>
        <v>0</v>
      </c>
      <c r="AI986" s="100">
        <f t="shared" si="4631"/>
        <v>0</v>
      </c>
      <c r="AJ986" s="100">
        <f t="shared" si="4631"/>
        <v>0</v>
      </c>
      <c r="AK986" s="100">
        <f t="shared" si="4631"/>
        <v>0</v>
      </c>
      <c r="AL986" s="100">
        <f t="shared" si="4631"/>
        <v>0</v>
      </c>
      <c r="AM986" s="100">
        <f t="shared" si="4631"/>
        <v>0</v>
      </c>
      <c r="AN986" s="100">
        <f t="shared" si="4631"/>
        <v>0</v>
      </c>
      <c r="AO986" s="100">
        <f t="shared" si="4631"/>
        <v>0</v>
      </c>
      <c r="AP986" s="100">
        <f t="shared" si="4631"/>
        <v>0</v>
      </c>
      <c r="AQ986" s="100">
        <f t="shared" si="4631"/>
        <v>0</v>
      </c>
      <c r="AR986" s="100">
        <f t="shared" si="4631"/>
        <v>0</v>
      </c>
      <c r="AS986" s="100">
        <f t="shared" si="4631"/>
        <v>0</v>
      </c>
      <c r="AT986" s="100">
        <f t="shared" si="4631"/>
        <v>0</v>
      </c>
      <c r="AU986" s="100">
        <f t="shared" si="4631"/>
        <v>0</v>
      </c>
      <c r="AV986" s="100">
        <f t="shared" si="4631"/>
        <v>0</v>
      </c>
      <c r="AW986" s="100">
        <f t="shared" si="4631"/>
        <v>0</v>
      </c>
      <c r="AX986" s="100">
        <f t="shared" si="4631"/>
        <v>0</v>
      </c>
      <c r="AY986" s="100">
        <f t="shared" si="4631"/>
        <v>0</v>
      </c>
      <c r="AZ986" s="100">
        <f t="shared" si="4631"/>
        <v>0</v>
      </c>
      <c r="BA986" s="100">
        <f t="shared" si="4631"/>
        <v>0</v>
      </c>
      <c r="BB986" s="100">
        <f t="shared" si="4631"/>
        <v>0</v>
      </c>
      <c r="BC986" s="100">
        <f t="shared" si="4631"/>
        <v>0</v>
      </c>
      <c r="BD986" s="100">
        <f t="shared" si="4631"/>
        <v>0</v>
      </c>
      <c r="BE986" s="100">
        <f t="shared" si="4631"/>
        <v>0</v>
      </c>
      <c r="BF986" s="100">
        <f t="shared" si="4631"/>
        <v>0</v>
      </c>
      <c r="BG986" s="100">
        <f t="shared" ref="BG986:CL986" si="4632">IF(BG$8="",0,IF(BG$1=1,SUMIFS(982:982,$1:$1,"&gt;="&amp;1,$1:$1,"&lt;="&amp;INT(-$T984/30))+(-$T984/30-INT(-$T984/30))*SUMIFS(982:982,$1:$1,INT(-$T984/30)+1),0)+(-$T984/30-INT(-$T984/30))*SUMIFS(982:982,$1:$1,BG$1+INT(-$T984/30)+1)+(INT(-$T984/30)+1+$T984/30)*SUMIFS(982:982,$1:$1,BG$1+INT(-$T984/30)))</f>
        <v>0</v>
      </c>
      <c r="BH986" s="100">
        <f t="shared" si="4632"/>
        <v>0</v>
      </c>
      <c r="BI986" s="100">
        <f t="shared" si="4632"/>
        <v>0</v>
      </c>
      <c r="BJ986" s="100">
        <f t="shared" si="4632"/>
        <v>0</v>
      </c>
      <c r="BK986" s="100">
        <f t="shared" si="4632"/>
        <v>0</v>
      </c>
      <c r="BL986" s="100">
        <f t="shared" si="4632"/>
        <v>0</v>
      </c>
      <c r="BM986" s="100">
        <f t="shared" si="4632"/>
        <v>0</v>
      </c>
      <c r="BN986" s="100">
        <f t="shared" si="4632"/>
        <v>0</v>
      </c>
      <c r="BO986" s="100">
        <f t="shared" si="4632"/>
        <v>0</v>
      </c>
      <c r="BP986" s="100">
        <f t="shared" si="4632"/>
        <v>0</v>
      </c>
      <c r="BQ986" s="100">
        <f t="shared" si="4632"/>
        <v>0</v>
      </c>
      <c r="BR986" s="100">
        <f t="shared" si="4632"/>
        <v>0</v>
      </c>
      <c r="BS986" s="100">
        <f t="shared" si="4632"/>
        <v>0</v>
      </c>
      <c r="BT986" s="100">
        <f t="shared" si="4632"/>
        <v>0</v>
      </c>
      <c r="BU986" s="100">
        <f t="shared" si="4632"/>
        <v>0</v>
      </c>
      <c r="BV986" s="100">
        <f t="shared" si="4632"/>
        <v>0</v>
      </c>
      <c r="BW986" s="100">
        <f t="shared" si="4632"/>
        <v>0</v>
      </c>
      <c r="BX986" s="100">
        <f t="shared" si="4632"/>
        <v>0</v>
      </c>
      <c r="BY986" s="100">
        <f t="shared" si="4632"/>
        <v>0</v>
      </c>
      <c r="BZ986" s="100">
        <f t="shared" si="4632"/>
        <v>0</v>
      </c>
      <c r="CA986" s="100">
        <f t="shared" si="4632"/>
        <v>0</v>
      </c>
      <c r="CB986" s="100">
        <f t="shared" si="4632"/>
        <v>0</v>
      </c>
      <c r="CC986" s="100">
        <f t="shared" si="4632"/>
        <v>0</v>
      </c>
      <c r="CD986" s="100">
        <f t="shared" si="4632"/>
        <v>0</v>
      </c>
      <c r="CE986" s="100">
        <f t="shared" si="4632"/>
        <v>0</v>
      </c>
      <c r="CF986" s="100">
        <f t="shared" si="4632"/>
        <v>0</v>
      </c>
      <c r="CG986" s="100">
        <f t="shared" si="4632"/>
        <v>0</v>
      </c>
      <c r="CH986" s="100">
        <f t="shared" si="4632"/>
        <v>0</v>
      </c>
      <c r="CI986" s="100">
        <f t="shared" si="4632"/>
        <v>0</v>
      </c>
      <c r="CJ986" s="100">
        <f t="shared" si="4632"/>
        <v>0</v>
      </c>
      <c r="CK986" s="100">
        <f t="shared" si="4632"/>
        <v>0</v>
      </c>
      <c r="CL986" s="100">
        <f t="shared" si="4632"/>
        <v>0</v>
      </c>
      <c r="CM986" s="100">
        <f t="shared" ref="CM986:DG986" si="4633">IF(CM$8="",0,IF(CM$1=1,SUMIFS(982:982,$1:$1,"&gt;="&amp;1,$1:$1,"&lt;="&amp;INT(-$T984/30))+(-$T984/30-INT(-$T984/30))*SUMIFS(982:982,$1:$1,INT(-$T984/30)+1),0)+(-$T984/30-INT(-$T984/30))*SUMIFS(982:982,$1:$1,CM$1+INT(-$T984/30)+1)+(INT(-$T984/30)+1+$T984/30)*SUMIFS(982:982,$1:$1,CM$1+INT(-$T984/30)))</f>
        <v>0</v>
      </c>
      <c r="CN986" s="100">
        <f t="shared" si="4633"/>
        <v>0</v>
      </c>
      <c r="CO986" s="100">
        <f t="shared" si="4633"/>
        <v>0</v>
      </c>
      <c r="CP986" s="100">
        <f t="shared" si="4633"/>
        <v>0</v>
      </c>
      <c r="CQ986" s="100">
        <f t="shared" si="4633"/>
        <v>0</v>
      </c>
      <c r="CR986" s="100">
        <f t="shared" si="4633"/>
        <v>0</v>
      </c>
      <c r="CS986" s="100">
        <f t="shared" si="4633"/>
        <v>0</v>
      </c>
      <c r="CT986" s="100">
        <f t="shared" si="4633"/>
        <v>0</v>
      </c>
      <c r="CU986" s="100">
        <f t="shared" si="4633"/>
        <v>0</v>
      </c>
      <c r="CV986" s="100">
        <f t="shared" si="4633"/>
        <v>0</v>
      </c>
      <c r="CW986" s="100">
        <f t="shared" si="4633"/>
        <v>0</v>
      </c>
      <c r="CX986" s="100">
        <f t="shared" si="4633"/>
        <v>0</v>
      </c>
      <c r="CY986" s="100">
        <f t="shared" si="4633"/>
        <v>0</v>
      </c>
      <c r="CZ986" s="100">
        <f t="shared" si="4633"/>
        <v>0</v>
      </c>
      <c r="DA986" s="100">
        <f t="shared" si="4633"/>
        <v>0</v>
      </c>
      <c r="DB986" s="100">
        <f t="shared" si="4633"/>
        <v>0</v>
      </c>
      <c r="DC986" s="100">
        <f t="shared" si="4633"/>
        <v>0</v>
      </c>
      <c r="DD986" s="100">
        <f t="shared" si="4633"/>
        <v>0</v>
      </c>
      <c r="DE986" s="100">
        <f t="shared" si="4633"/>
        <v>0</v>
      </c>
      <c r="DF986" s="100">
        <f t="shared" si="4633"/>
        <v>0</v>
      </c>
      <c r="DG986" s="100">
        <f t="shared" si="4633"/>
        <v>0</v>
      </c>
      <c r="DH986" s="100">
        <f t="shared" ref="DH986:FS986" si="4634">IF(DH$8="",0,IF(DH$1=1,SUMIFS(982:982,$1:$1,"&gt;="&amp;1,$1:$1,"&lt;="&amp;INT(-$T984/30))+(-$T984/30-INT(-$T984/30))*SUMIFS(982:982,$1:$1,INT(-$T984/30)+1),0)+(-$T984/30-INT(-$T984/30))*SUMIFS(982:982,$1:$1,DH$1+INT(-$T984/30)+1)+(INT(-$T984/30)+1+$T984/30)*SUMIFS(982:982,$1:$1,DH$1+INT(-$T984/30)))</f>
        <v>0</v>
      </c>
      <c r="DI986" s="100">
        <f t="shared" si="4634"/>
        <v>0</v>
      </c>
      <c r="DJ986" s="100">
        <f t="shared" si="4634"/>
        <v>0</v>
      </c>
      <c r="DK986" s="100">
        <f t="shared" si="4634"/>
        <v>0</v>
      </c>
      <c r="DL986" s="100">
        <f t="shared" si="4634"/>
        <v>0</v>
      </c>
      <c r="DM986" s="100">
        <f t="shared" si="4634"/>
        <v>0</v>
      </c>
      <c r="DN986" s="100">
        <f t="shared" si="4634"/>
        <v>0</v>
      </c>
      <c r="DO986" s="100">
        <f t="shared" si="4634"/>
        <v>0</v>
      </c>
      <c r="DP986" s="100">
        <f t="shared" si="4634"/>
        <v>0</v>
      </c>
      <c r="DQ986" s="100">
        <f t="shared" si="4634"/>
        <v>0</v>
      </c>
      <c r="DR986" s="100">
        <f t="shared" si="4634"/>
        <v>0</v>
      </c>
      <c r="DS986" s="100">
        <f t="shared" si="4634"/>
        <v>0</v>
      </c>
      <c r="DT986" s="100">
        <f t="shared" si="4634"/>
        <v>0</v>
      </c>
      <c r="DU986" s="100">
        <f t="shared" si="4634"/>
        <v>0</v>
      </c>
      <c r="DV986" s="100">
        <f t="shared" si="4634"/>
        <v>0</v>
      </c>
      <c r="DW986" s="100">
        <f t="shared" si="4634"/>
        <v>0</v>
      </c>
      <c r="DX986" s="100">
        <f t="shared" si="4634"/>
        <v>0</v>
      </c>
      <c r="DY986" s="100">
        <f t="shared" si="4634"/>
        <v>0</v>
      </c>
      <c r="DZ986" s="100">
        <f t="shared" si="4634"/>
        <v>0</v>
      </c>
      <c r="EA986" s="100">
        <f t="shared" si="4634"/>
        <v>0</v>
      </c>
      <c r="EB986" s="100">
        <f t="shared" si="4634"/>
        <v>0</v>
      </c>
      <c r="EC986" s="100">
        <f t="shared" si="4634"/>
        <v>0</v>
      </c>
      <c r="ED986" s="100">
        <f t="shared" si="4634"/>
        <v>0</v>
      </c>
      <c r="EE986" s="100">
        <f t="shared" si="4634"/>
        <v>0</v>
      </c>
      <c r="EF986" s="100">
        <f t="shared" si="4634"/>
        <v>0</v>
      </c>
      <c r="EG986" s="100">
        <f t="shared" si="4634"/>
        <v>0</v>
      </c>
      <c r="EH986" s="100">
        <f t="shared" si="4634"/>
        <v>0</v>
      </c>
      <c r="EI986" s="100">
        <f t="shared" si="4634"/>
        <v>0</v>
      </c>
      <c r="EJ986" s="100">
        <f t="shared" si="4634"/>
        <v>0</v>
      </c>
      <c r="EK986" s="100">
        <f t="shared" si="4634"/>
        <v>0</v>
      </c>
      <c r="EL986" s="100">
        <f t="shared" si="4634"/>
        <v>0</v>
      </c>
      <c r="EM986" s="100">
        <f t="shared" si="4634"/>
        <v>0</v>
      </c>
      <c r="EN986" s="100">
        <f t="shared" si="4634"/>
        <v>0</v>
      </c>
      <c r="EO986" s="100">
        <f t="shared" si="4634"/>
        <v>0</v>
      </c>
      <c r="EP986" s="100">
        <f t="shared" si="4634"/>
        <v>0</v>
      </c>
      <c r="EQ986" s="100">
        <f t="shared" si="4634"/>
        <v>0</v>
      </c>
      <c r="ER986" s="100">
        <f t="shared" si="4634"/>
        <v>0</v>
      </c>
      <c r="ES986" s="100">
        <f t="shared" si="4634"/>
        <v>0</v>
      </c>
      <c r="ET986" s="100">
        <f t="shared" si="4634"/>
        <v>0</v>
      </c>
      <c r="EU986" s="100">
        <f t="shared" si="4634"/>
        <v>0</v>
      </c>
      <c r="EV986" s="100">
        <f t="shared" si="4634"/>
        <v>0</v>
      </c>
      <c r="EW986" s="100">
        <f t="shared" si="4634"/>
        <v>0</v>
      </c>
      <c r="EX986" s="100">
        <f t="shared" si="4634"/>
        <v>0</v>
      </c>
      <c r="EY986" s="100">
        <f t="shared" si="4634"/>
        <v>0</v>
      </c>
      <c r="EZ986" s="100">
        <f t="shared" si="4634"/>
        <v>0</v>
      </c>
      <c r="FA986" s="100">
        <f t="shared" si="4634"/>
        <v>0</v>
      </c>
      <c r="FB986" s="100">
        <f t="shared" si="4634"/>
        <v>0</v>
      </c>
      <c r="FC986" s="100">
        <f t="shared" si="4634"/>
        <v>0</v>
      </c>
      <c r="FD986" s="100">
        <f t="shared" si="4634"/>
        <v>0</v>
      </c>
      <c r="FE986" s="100">
        <f t="shared" si="4634"/>
        <v>0</v>
      </c>
      <c r="FF986" s="100">
        <f t="shared" si="4634"/>
        <v>0</v>
      </c>
      <c r="FG986" s="100">
        <f t="shared" si="4634"/>
        <v>0</v>
      </c>
      <c r="FH986" s="100">
        <f t="shared" si="4634"/>
        <v>0</v>
      </c>
      <c r="FI986" s="100">
        <f t="shared" si="4634"/>
        <v>0</v>
      </c>
      <c r="FJ986" s="100">
        <f t="shared" si="4634"/>
        <v>0</v>
      </c>
      <c r="FK986" s="100">
        <f t="shared" si="4634"/>
        <v>0</v>
      </c>
      <c r="FL986" s="100">
        <f t="shared" si="4634"/>
        <v>0</v>
      </c>
      <c r="FM986" s="100">
        <f t="shared" si="4634"/>
        <v>0</v>
      </c>
      <c r="FN986" s="100">
        <f t="shared" si="4634"/>
        <v>0</v>
      </c>
      <c r="FO986" s="100">
        <f t="shared" si="4634"/>
        <v>0</v>
      </c>
      <c r="FP986" s="100">
        <f t="shared" si="4634"/>
        <v>0</v>
      </c>
      <c r="FQ986" s="100">
        <f t="shared" si="4634"/>
        <v>0</v>
      </c>
      <c r="FR986" s="100">
        <f t="shared" si="4634"/>
        <v>0</v>
      </c>
      <c r="FS986" s="100">
        <f t="shared" si="4634"/>
        <v>0</v>
      </c>
      <c r="FT986" s="100">
        <f t="shared" ref="FT986:GZ986" si="4635">IF(FT$8="",0,IF(FT$1=1,SUMIFS(982:982,$1:$1,"&gt;="&amp;1,$1:$1,"&lt;="&amp;INT(-$T984/30))+(-$T984/30-INT(-$T984/30))*SUMIFS(982:982,$1:$1,INT(-$T984/30)+1),0)+(-$T984/30-INT(-$T984/30))*SUMIFS(982:982,$1:$1,FT$1+INT(-$T984/30)+1)+(INT(-$T984/30)+1+$T984/30)*SUMIFS(982:982,$1:$1,FT$1+INT(-$T984/30)))</f>
        <v>0</v>
      </c>
      <c r="FU986" s="100">
        <f t="shared" si="4635"/>
        <v>0</v>
      </c>
      <c r="FV986" s="100">
        <f t="shared" si="4635"/>
        <v>0</v>
      </c>
      <c r="FW986" s="100">
        <f t="shared" si="4635"/>
        <v>0</v>
      </c>
      <c r="FX986" s="100">
        <f t="shared" si="4635"/>
        <v>0</v>
      </c>
      <c r="FY986" s="100">
        <f t="shared" si="4635"/>
        <v>0</v>
      </c>
      <c r="FZ986" s="100">
        <f t="shared" si="4635"/>
        <v>0</v>
      </c>
      <c r="GA986" s="100">
        <f t="shared" si="4635"/>
        <v>0</v>
      </c>
      <c r="GB986" s="100">
        <f t="shared" si="4635"/>
        <v>0</v>
      </c>
      <c r="GC986" s="100">
        <f t="shared" si="4635"/>
        <v>0</v>
      </c>
      <c r="GD986" s="100">
        <f t="shared" si="4635"/>
        <v>0</v>
      </c>
      <c r="GE986" s="100">
        <f t="shared" si="4635"/>
        <v>0</v>
      </c>
      <c r="GF986" s="100">
        <f t="shared" si="4635"/>
        <v>0</v>
      </c>
      <c r="GG986" s="100">
        <f t="shared" si="4635"/>
        <v>0</v>
      </c>
      <c r="GH986" s="100">
        <f t="shared" si="4635"/>
        <v>0</v>
      </c>
      <c r="GI986" s="100">
        <f t="shared" si="4635"/>
        <v>0</v>
      </c>
      <c r="GJ986" s="100">
        <f t="shared" si="4635"/>
        <v>0</v>
      </c>
      <c r="GK986" s="100">
        <f t="shared" si="4635"/>
        <v>0</v>
      </c>
      <c r="GL986" s="100">
        <f t="shared" si="4635"/>
        <v>0</v>
      </c>
      <c r="GM986" s="100">
        <f t="shared" si="4635"/>
        <v>0</v>
      </c>
      <c r="GN986" s="100">
        <f t="shared" si="4635"/>
        <v>0</v>
      </c>
      <c r="GO986" s="100">
        <f t="shared" si="4635"/>
        <v>0</v>
      </c>
      <c r="GP986" s="100">
        <f t="shared" si="4635"/>
        <v>0</v>
      </c>
      <c r="GQ986" s="100">
        <f t="shared" si="4635"/>
        <v>0</v>
      </c>
      <c r="GR986" s="100">
        <f t="shared" si="4635"/>
        <v>0</v>
      </c>
      <c r="GS986" s="100">
        <f t="shared" si="4635"/>
        <v>0</v>
      </c>
      <c r="GT986" s="100">
        <f t="shared" si="4635"/>
        <v>0</v>
      </c>
      <c r="GU986" s="100">
        <f t="shared" si="4635"/>
        <v>0</v>
      </c>
      <c r="GV986" s="100">
        <f t="shared" si="4635"/>
        <v>0</v>
      </c>
      <c r="GW986" s="100">
        <f t="shared" si="4635"/>
        <v>0</v>
      </c>
      <c r="GX986" s="100">
        <f t="shared" si="4635"/>
        <v>0</v>
      </c>
      <c r="GY986" s="100">
        <f t="shared" si="4635"/>
        <v>0</v>
      </c>
      <c r="GZ986" s="100">
        <f t="shared" si="4635"/>
        <v>0</v>
      </c>
      <c r="HA986" s="3"/>
      <c r="HB986" s="3"/>
    </row>
    <row r="987" spans="1:210" ht="4.2" customHeight="1">
      <c r="A987" s="1"/>
      <c r="B987" s="1"/>
      <c r="C987" s="1"/>
      <c r="D987" s="1"/>
      <c r="E987" s="263"/>
      <c r="F987" s="48"/>
      <c r="G987" s="231"/>
      <c r="H987" s="1"/>
      <c r="I987" s="1"/>
      <c r="J987" s="1"/>
      <c r="K987" s="1"/>
      <c r="L987" s="1"/>
      <c r="M987" s="5"/>
      <c r="N987" s="1"/>
      <c r="O987" s="1"/>
      <c r="P987" s="5"/>
      <c r="Q987" s="1"/>
      <c r="R987" s="1"/>
      <c r="S987" s="5"/>
      <c r="T987" s="7"/>
      <c r="U987" s="24"/>
      <c r="V987" s="1"/>
      <c r="W987" s="12"/>
      <c r="X987" s="10"/>
      <c r="Y987" s="46"/>
      <c r="Z987" s="93"/>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4"/>
      <c r="BB987" s="94"/>
      <c r="BC987" s="94"/>
      <c r="BD987" s="94"/>
      <c r="BE987" s="94"/>
      <c r="BF987" s="94"/>
      <c r="BG987" s="94"/>
      <c r="BH987" s="94"/>
      <c r="BI987" s="94"/>
      <c r="BJ987" s="94"/>
      <c r="BK987" s="94"/>
      <c r="BL987" s="94"/>
      <c r="BM987" s="94"/>
      <c r="BN987" s="94"/>
      <c r="BO987" s="94"/>
      <c r="BP987" s="94"/>
      <c r="BQ987" s="94"/>
      <c r="BR987" s="94"/>
      <c r="BS987" s="94"/>
      <c r="BT987" s="94"/>
      <c r="BU987" s="94"/>
      <c r="BV987" s="94"/>
      <c r="BW987" s="94"/>
      <c r="BX987" s="94"/>
      <c r="BY987" s="94"/>
      <c r="BZ987" s="94"/>
      <c r="CA987" s="94"/>
      <c r="CB987" s="94"/>
      <c r="CC987" s="94"/>
      <c r="CD987" s="94"/>
      <c r="CE987" s="94"/>
      <c r="CF987" s="94"/>
      <c r="CG987" s="94"/>
      <c r="CH987" s="94"/>
      <c r="CI987" s="94"/>
      <c r="CJ987" s="94"/>
      <c r="CK987" s="94"/>
      <c r="CL987" s="94"/>
      <c r="CM987" s="94"/>
      <c r="CN987" s="94"/>
      <c r="CO987" s="94"/>
      <c r="CP987" s="94"/>
      <c r="CQ987" s="94"/>
      <c r="CR987" s="94"/>
      <c r="CS987" s="94"/>
      <c r="CT987" s="94"/>
      <c r="CU987" s="94"/>
      <c r="CV987" s="94"/>
      <c r="CW987" s="94"/>
      <c r="CX987" s="94"/>
      <c r="CY987" s="94"/>
      <c r="CZ987" s="94"/>
      <c r="DA987" s="94"/>
      <c r="DB987" s="94"/>
      <c r="DC987" s="94"/>
      <c r="DD987" s="94"/>
      <c r="DE987" s="94"/>
      <c r="DF987" s="94"/>
      <c r="DG987" s="94"/>
      <c r="DH987" s="94"/>
      <c r="DI987" s="94"/>
      <c r="DJ987" s="94"/>
      <c r="DK987" s="94"/>
      <c r="DL987" s="94"/>
      <c r="DM987" s="94"/>
      <c r="DN987" s="94"/>
      <c r="DO987" s="94"/>
      <c r="DP987" s="94"/>
      <c r="DQ987" s="94"/>
      <c r="DR987" s="94"/>
      <c r="DS987" s="94"/>
      <c r="DT987" s="94"/>
      <c r="DU987" s="94"/>
      <c r="DV987" s="94"/>
      <c r="DW987" s="94"/>
      <c r="DX987" s="94"/>
      <c r="DY987" s="94"/>
      <c r="DZ987" s="94"/>
      <c r="EA987" s="94"/>
      <c r="EB987" s="94"/>
      <c r="EC987" s="94"/>
      <c r="ED987" s="94"/>
      <c r="EE987" s="94"/>
      <c r="EF987" s="94"/>
      <c r="EG987" s="94"/>
      <c r="EH987" s="94"/>
      <c r="EI987" s="94"/>
      <c r="EJ987" s="94"/>
      <c r="EK987" s="94"/>
      <c r="EL987" s="94"/>
      <c r="EM987" s="94"/>
      <c r="EN987" s="94"/>
      <c r="EO987" s="94"/>
      <c r="EP987" s="94"/>
      <c r="EQ987" s="94"/>
      <c r="ER987" s="94"/>
      <c r="ES987" s="94"/>
      <c r="ET987" s="94"/>
      <c r="EU987" s="94"/>
      <c r="EV987" s="94"/>
      <c r="EW987" s="94"/>
      <c r="EX987" s="94"/>
      <c r="EY987" s="94"/>
      <c r="EZ987" s="94"/>
      <c r="FA987" s="94"/>
      <c r="FB987" s="94"/>
      <c r="FC987" s="94"/>
      <c r="FD987" s="94"/>
      <c r="FE987" s="94"/>
      <c r="FF987" s="94"/>
      <c r="FG987" s="94"/>
      <c r="FH987" s="94"/>
      <c r="FI987" s="94"/>
      <c r="FJ987" s="94"/>
      <c r="FK987" s="94"/>
      <c r="FL987" s="94"/>
      <c r="FM987" s="94"/>
      <c r="FN987" s="94"/>
      <c r="FO987" s="94"/>
      <c r="FP987" s="94"/>
      <c r="FQ987" s="94"/>
      <c r="FR987" s="94"/>
      <c r="FS987" s="94"/>
      <c r="FT987" s="94"/>
      <c r="FU987" s="94"/>
      <c r="FV987" s="94"/>
      <c r="FW987" s="94"/>
      <c r="FX987" s="94"/>
      <c r="FY987" s="94"/>
      <c r="FZ987" s="94"/>
      <c r="GA987" s="94"/>
      <c r="GB987" s="94"/>
      <c r="GC987" s="94"/>
      <c r="GD987" s="94"/>
      <c r="GE987" s="94"/>
      <c r="GF987" s="94"/>
      <c r="GG987" s="94"/>
      <c r="GH987" s="94"/>
      <c r="GI987" s="94"/>
      <c r="GJ987" s="94"/>
      <c r="GK987" s="94"/>
      <c r="GL987" s="94"/>
      <c r="GM987" s="94"/>
      <c r="GN987" s="94"/>
      <c r="GO987" s="94"/>
      <c r="GP987" s="94"/>
      <c r="GQ987" s="94"/>
      <c r="GR987" s="94"/>
      <c r="GS987" s="94"/>
      <c r="GT987" s="94"/>
      <c r="GU987" s="94"/>
      <c r="GV987" s="94"/>
      <c r="GW987" s="94"/>
      <c r="GX987" s="94"/>
      <c r="GY987" s="94"/>
      <c r="GZ987" s="94"/>
      <c r="HA987" s="1"/>
      <c r="HB987" s="1"/>
    </row>
    <row r="988" spans="1:210" ht="4.2" customHeight="1">
      <c r="A988" s="1"/>
      <c r="B988" s="1"/>
      <c r="C988" s="1"/>
      <c r="D988" s="1"/>
      <c r="E988" s="380"/>
      <c r="F988" s="380"/>
      <c r="G988" s="380"/>
      <c r="H988" s="380"/>
      <c r="I988" s="380"/>
      <c r="J988" s="380"/>
      <c r="K988" s="380"/>
      <c r="L988" s="380"/>
      <c r="M988" s="381"/>
      <c r="N988" s="380"/>
      <c r="O988" s="380"/>
      <c r="P988" s="381"/>
      <c r="Q988" s="380"/>
      <c r="R988" s="1"/>
      <c r="S988" s="5"/>
      <c r="T988" s="7"/>
      <c r="U988" s="24"/>
      <c r="V988" s="1"/>
      <c r="W988" s="382"/>
      <c r="X988" s="10"/>
      <c r="Y988" s="46"/>
      <c r="Z988" s="9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383"/>
      <c r="CB988" s="383"/>
      <c r="CC988" s="383"/>
      <c r="CD988" s="383"/>
      <c r="CE988" s="383"/>
      <c r="CF988" s="383"/>
      <c r="CG988" s="383"/>
      <c r="CH988" s="383"/>
      <c r="CI988" s="383"/>
      <c r="CJ988" s="383"/>
      <c r="CK988" s="383"/>
      <c r="CL988" s="383"/>
      <c r="CM988" s="383"/>
      <c r="CN988" s="383"/>
      <c r="CO988" s="383"/>
      <c r="CP988" s="383"/>
      <c r="CQ988" s="383"/>
      <c r="CR988" s="383"/>
      <c r="CS988" s="383"/>
      <c r="CT988" s="383"/>
      <c r="CU988" s="383"/>
      <c r="CV988" s="383"/>
      <c r="CW988" s="383"/>
      <c r="CX988" s="383"/>
      <c r="CY988" s="383"/>
      <c r="CZ988" s="383"/>
      <c r="DA988" s="383"/>
      <c r="DB988" s="383"/>
      <c r="DC988" s="383"/>
      <c r="DD988" s="383"/>
      <c r="DE988" s="383"/>
      <c r="DF988" s="383"/>
      <c r="DG988" s="383"/>
      <c r="DH988" s="383"/>
      <c r="DI988" s="383"/>
      <c r="DJ988" s="383"/>
      <c r="DK988" s="383"/>
      <c r="DL988" s="383"/>
      <c r="DM988" s="383"/>
      <c r="DN988" s="383"/>
      <c r="DO988" s="383"/>
      <c r="DP988" s="383"/>
      <c r="DQ988" s="383"/>
      <c r="DR988" s="383"/>
      <c r="DS988" s="383"/>
      <c r="DT988" s="383"/>
      <c r="DU988" s="383"/>
      <c r="DV988" s="383"/>
      <c r="DW988" s="383"/>
      <c r="DX988" s="383"/>
      <c r="DY988" s="383"/>
      <c r="DZ988" s="383"/>
      <c r="EA988" s="383"/>
      <c r="EB988" s="383"/>
      <c r="EC988" s="383"/>
      <c r="ED988" s="383"/>
      <c r="EE988" s="383"/>
      <c r="EF988" s="383"/>
      <c r="EG988" s="383"/>
      <c r="EH988" s="383"/>
      <c r="EI988" s="383"/>
      <c r="EJ988" s="383"/>
      <c r="EK988" s="383"/>
      <c r="EL988" s="383"/>
      <c r="EM988" s="383"/>
      <c r="EN988" s="383"/>
      <c r="EO988" s="383"/>
      <c r="EP988" s="383"/>
      <c r="EQ988" s="383"/>
      <c r="ER988" s="383"/>
      <c r="ES988" s="383"/>
      <c r="ET988" s="383"/>
      <c r="EU988" s="383"/>
      <c r="EV988" s="383"/>
      <c r="EW988" s="383"/>
      <c r="EX988" s="383"/>
      <c r="EY988" s="383"/>
      <c r="EZ988" s="383"/>
      <c r="FA988" s="383"/>
      <c r="FB988" s="383"/>
      <c r="FC988" s="383"/>
      <c r="FD988" s="383"/>
      <c r="FE988" s="383"/>
      <c r="FF988" s="383"/>
      <c r="FG988" s="383"/>
      <c r="FH988" s="383"/>
      <c r="FI988" s="383"/>
      <c r="FJ988" s="383"/>
      <c r="FK988" s="383"/>
      <c r="FL988" s="383"/>
      <c r="FM988" s="383"/>
      <c r="FN988" s="383"/>
      <c r="FO988" s="383"/>
      <c r="FP988" s="383"/>
      <c r="FQ988" s="383"/>
      <c r="FR988" s="383"/>
      <c r="FS988" s="383"/>
      <c r="FT988" s="383"/>
      <c r="FU988" s="383"/>
      <c r="FV988" s="383"/>
      <c r="FW988" s="383"/>
      <c r="FX988" s="383"/>
      <c r="FY988" s="383"/>
      <c r="FZ988" s="383"/>
      <c r="GA988" s="383"/>
      <c r="GB988" s="383"/>
      <c r="GC988" s="383"/>
      <c r="GD988" s="383"/>
      <c r="GE988" s="383"/>
      <c r="GF988" s="383"/>
      <c r="GG988" s="383"/>
      <c r="GH988" s="383"/>
      <c r="GI988" s="383"/>
      <c r="GJ988" s="383"/>
      <c r="GK988" s="383"/>
      <c r="GL988" s="383"/>
      <c r="GM988" s="383"/>
      <c r="GN988" s="383"/>
      <c r="GO988" s="383"/>
      <c r="GP988" s="383"/>
      <c r="GQ988" s="383"/>
      <c r="GR988" s="383"/>
      <c r="GS988" s="383"/>
      <c r="GT988" s="383"/>
      <c r="GU988" s="383"/>
      <c r="GV988" s="383"/>
      <c r="GW988" s="383"/>
      <c r="GX988" s="383"/>
      <c r="GY988" s="383"/>
      <c r="GZ988" s="383"/>
      <c r="HA988" s="1"/>
      <c r="HB988" s="1"/>
    </row>
    <row r="989" spans="1:210" ht="7.2" customHeight="1">
      <c r="A989" s="1"/>
      <c r="B989" s="1"/>
      <c r="C989" s="1"/>
      <c r="D989" s="1"/>
      <c r="E989" s="263"/>
      <c r="F989" s="48"/>
      <c r="G989" s="231"/>
      <c r="H989" s="1"/>
      <c r="I989" s="1"/>
      <c r="J989" s="1"/>
      <c r="K989" s="1"/>
      <c r="L989" s="1"/>
      <c r="M989" s="5"/>
      <c r="N989" s="1"/>
      <c r="O989" s="1"/>
      <c r="P989" s="5"/>
      <c r="Q989" s="1"/>
      <c r="R989" s="1"/>
      <c r="S989" s="5"/>
      <c r="T989" s="7"/>
      <c r="U989" s="24"/>
      <c r="V989" s="1"/>
      <c r="W989" s="12"/>
      <c r="X989" s="10"/>
      <c r="Y989" s="46"/>
      <c r="Z989" s="93"/>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4"/>
      <c r="BB989" s="94"/>
      <c r="BC989" s="94"/>
      <c r="BD989" s="94"/>
      <c r="BE989" s="94"/>
      <c r="BF989" s="94"/>
      <c r="BG989" s="94"/>
      <c r="BH989" s="94"/>
      <c r="BI989" s="94"/>
      <c r="BJ989" s="94"/>
      <c r="BK989" s="94"/>
      <c r="BL989" s="94"/>
      <c r="BM989" s="94"/>
      <c r="BN989" s="94"/>
      <c r="BO989" s="94"/>
      <c r="BP989" s="94"/>
      <c r="BQ989" s="94"/>
      <c r="BR989" s="94"/>
      <c r="BS989" s="94"/>
      <c r="BT989" s="94"/>
      <c r="BU989" s="94"/>
      <c r="BV989" s="94"/>
      <c r="BW989" s="94"/>
      <c r="BX989" s="94"/>
      <c r="BY989" s="94"/>
      <c r="BZ989" s="94"/>
      <c r="CA989" s="94"/>
      <c r="CB989" s="94"/>
      <c r="CC989" s="94"/>
      <c r="CD989" s="94"/>
      <c r="CE989" s="94"/>
      <c r="CF989" s="94"/>
      <c r="CG989" s="94"/>
      <c r="CH989" s="94"/>
      <c r="CI989" s="94"/>
      <c r="CJ989" s="94"/>
      <c r="CK989" s="94"/>
      <c r="CL989" s="94"/>
      <c r="CM989" s="94"/>
      <c r="CN989" s="94"/>
      <c r="CO989" s="94"/>
      <c r="CP989" s="94"/>
      <c r="CQ989" s="94"/>
      <c r="CR989" s="94"/>
      <c r="CS989" s="94"/>
      <c r="CT989" s="94"/>
      <c r="CU989" s="94"/>
      <c r="CV989" s="94"/>
      <c r="CW989" s="94"/>
      <c r="CX989" s="94"/>
      <c r="CY989" s="94"/>
      <c r="CZ989" s="94"/>
      <c r="DA989" s="94"/>
      <c r="DB989" s="94"/>
      <c r="DC989" s="94"/>
      <c r="DD989" s="94"/>
      <c r="DE989" s="94"/>
      <c r="DF989" s="94"/>
      <c r="DG989" s="94"/>
      <c r="DH989" s="94"/>
      <c r="DI989" s="94"/>
      <c r="DJ989" s="94"/>
      <c r="DK989" s="94"/>
      <c r="DL989" s="94"/>
      <c r="DM989" s="94"/>
      <c r="DN989" s="94"/>
      <c r="DO989" s="94"/>
      <c r="DP989" s="94"/>
      <c r="DQ989" s="94"/>
      <c r="DR989" s="94"/>
      <c r="DS989" s="94"/>
      <c r="DT989" s="94"/>
      <c r="DU989" s="94"/>
      <c r="DV989" s="94"/>
      <c r="DW989" s="94"/>
      <c r="DX989" s="94"/>
      <c r="DY989" s="94"/>
      <c r="DZ989" s="94"/>
      <c r="EA989" s="94"/>
      <c r="EB989" s="94"/>
      <c r="EC989" s="94"/>
      <c r="ED989" s="94"/>
      <c r="EE989" s="94"/>
      <c r="EF989" s="94"/>
      <c r="EG989" s="94"/>
      <c r="EH989" s="94"/>
      <c r="EI989" s="94"/>
      <c r="EJ989" s="94"/>
      <c r="EK989" s="94"/>
      <c r="EL989" s="94"/>
      <c r="EM989" s="94"/>
      <c r="EN989" s="94"/>
      <c r="EO989" s="94"/>
      <c r="EP989" s="94"/>
      <c r="EQ989" s="94"/>
      <c r="ER989" s="94"/>
      <c r="ES989" s="94"/>
      <c r="ET989" s="94"/>
      <c r="EU989" s="94"/>
      <c r="EV989" s="94"/>
      <c r="EW989" s="94"/>
      <c r="EX989" s="94"/>
      <c r="EY989" s="94"/>
      <c r="EZ989" s="94"/>
      <c r="FA989" s="94"/>
      <c r="FB989" s="94"/>
      <c r="FC989" s="94"/>
      <c r="FD989" s="94"/>
      <c r="FE989" s="94"/>
      <c r="FF989" s="94"/>
      <c r="FG989" s="94"/>
      <c r="FH989" s="94"/>
      <c r="FI989" s="94"/>
      <c r="FJ989" s="94"/>
      <c r="FK989" s="94"/>
      <c r="FL989" s="94"/>
      <c r="FM989" s="94"/>
      <c r="FN989" s="94"/>
      <c r="FO989" s="94"/>
      <c r="FP989" s="94"/>
      <c r="FQ989" s="94"/>
      <c r="FR989" s="94"/>
      <c r="FS989" s="94"/>
      <c r="FT989" s="94"/>
      <c r="FU989" s="94"/>
      <c r="FV989" s="94"/>
      <c r="FW989" s="94"/>
      <c r="FX989" s="94"/>
      <c r="FY989" s="94"/>
      <c r="FZ989" s="94"/>
      <c r="GA989" s="94"/>
      <c r="GB989" s="94"/>
      <c r="GC989" s="94"/>
      <c r="GD989" s="94"/>
      <c r="GE989" s="94"/>
      <c r="GF989" s="94"/>
      <c r="GG989" s="94"/>
      <c r="GH989" s="94"/>
      <c r="GI989" s="94"/>
      <c r="GJ989" s="94"/>
      <c r="GK989" s="94"/>
      <c r="GL989" s="94"/>
      <c r="GM989" s="94"/>
      <c r="GN989" s="94"/>
      <c r="GO989" s="94"/>
      <c r="GP989" s="94"/>
      <c r="GQ989" s="94"/>
      <c r="GR989" s="94"/>
      <c r="GS989" s="94"/>
      <c r="GT989" s="94"/>
      <c r="GU989" s="94"/>
      <c r="GV989" s="94"/>
      <c r="GW989" s="94"/>
      <c r="GX989" s="94"/>
      <c r="GY989" s="94"/>
      <c r="GZ989" s="94"/>
      <c r="HA989" s="1"/>
      <c r="HB989" s="1"/>
    </row>
    <row r="990" spans="1:210" ht="12.6" thickBot="1">
      <c r="A990" s="1"/>
      <c r="B990" s="244" t="s">
        <v>154</v>
      </c>
      <c r="C990" s="197"/>
      <c r="D990" s="196"/>
      <c r="E990" s="263"/>
      <c r="F990" s="48"/>
      <c r="G990" s="385"/>
      <c r="H990" s="386"/>
      <c r="I990" s="387" t="str">
        <f>$I$910</f>
        <v>общий пост. расход, укажите сумму в месяц с ндс</v>
      </c>
      <c r="J990" s="386"/>
      <c r="K990" s="386"/>
      <c r="L990" s="386"/>
      <c r="M990" s="600" t="s">
        <v>6</v>
      </c>
      <c r="N990" s="601" t="s">
        <v>433</v>
      </c>
      <c r="O990" s="1"/>
      <c r="P990" s="5"/>
      <c r="Q990" s="1" t="s">
        <v>26</v>
      </c>
      <c r="R990" s="1"/>
      <c r="S990" s="5" t="s">
        <v>6</v>
      </c>
      <c r="T990" s="202"/>
      <c r="U990" s="24"/>
      <c r="V990" s="1"/>
      <c r="W990" s="12"/>
      <c r="X990" s="10"/>
      <c r="Y990" s="46"/>
      <c r="Z990" s="93"/>
      <c r="AA990" s="577" t="str">
        <f>IF(AA992=1,"1-ый мес. расхода","")</f>
        <v/>
      </c>
      <c r="AB990" s="577" t="str">
        <f t="shared" ref="AB990:CM990" si="4636">IF(AB992=1,"1-ый мес. расхода","")</f>
        <v/>
      </c>
      <c r="AC990" s="577" t="str">
        <f t="shared" si="4636"/>
        <v/>
      </c>
      <c r="AD990" s="577" t="str">
        <f t="shared" si="4636"/>
        <v/>
      </c>
      <c r="AE990" s="577" t="str">
        <f t="shared" si="4636"/>
        <v/>
      </c>
      <c r="AF990" s="577" t="str">
        <f t="shared" si="4636"/>
        <v/>
      </c>
      <c r="AG990" s="577" t="str">
        <f t="shared" si="4636"/>
        <v/>
      </c>
      <c r="AH990" s="577" t="str">
        <f t="shared" si="4636"/>
        <v/>
      </c>
      <c r="AI990" s="577" t="str">
        <f t="shared" si="4636"/>
        <v/>
      </c>
      <c r="AJ990" s="577" t="str">
        <f t="shared" si="4636"/>
        <v/>
      </c>
      <c r="AK990" s="577" t="str">
        <f t="shared" si="4636"/>
        <v/>
      </c>
      <c r="AL990" s="577" t="str">
        <f t="shared" si="4636"/>
        <v/>
      </c>
      <c r="AM990" s="577" t="str">
        <f t="shared" si="4636"/>
        <v/>
      </c>
      <c r="AN990" s="577" t="str">
        <f t="shared" si="4636"/>
        <v/>
      </c>
      <c r="AO990" s="577" t="str">
        <f t="shared" si="4636"/>
        <v/>
      </c>
      <c r="AP990" s="577" t="str">
        <f t="shared" si="4636"/>
        <v/>
      </c>
      <c r="AQ990" s="577" t="str">
        <f t="shared" si="4636"/>
        <v/>
      </c>
      <c r="AR990" s="577" t="str">
        <f t="shared" si="4636"/>
        <v/>
      </c>
      <c r="AS990" s="577" t="str">
        <f t="shared" si="4636"/>
        <v/>
      </c>
      <c r="AT990" s="577" t="str">
        <f t="shared" si="4636"/>
        <v/>
      </c>
      <c r="AU990" s="577" t="str">
        <f t="shared" si="4636"/>
        <v/>
      </c>
      <c r="AV990" s="577" t="str">
        <f t="shared" si="4636"/>
        <v/>
      </c>
      <c r="AW990" s="577" t="str">
        <f t="shared" si="4636"/>
        <v/>
      </c>
      <c r="AX990" s="577" t="str">
        <f t="shared" si="4636"/>
        <v/>
      </c>
      <c r="AY990" s="577" t="str">
        <f t="shared" si="4636"/>
        <v/>
      </c>
      <c r="AZ990" s="577" t="str">
        <f t="shared" si="4636"/>
        <v/>
      </c>
      <c r="BA990" s="577" t="str">
        <f t="shared" si="4636"/>
        <v/>
      </c>
      <c r="BB990" s="577" t="str">
        <f t="shared" si="4636"/>
        <v/>
      </c>
      <c r="BC990" s="577" t="str">
        <f t="shared" si="4636"/>
        <v/>
      </c>
      <c r="BD990" s="577" t="str">
        <f t="shared" si="4636"/>
        <v/>
      </c>
      <c r="BE990" s="577" t="str">
        <f t="shared" si="4636"/>
        <v/>
      </c>
      <c r="BF990" s="577" t="str">
        <f t="shared" si="4636"/>
        <v/>
      </c>
      <c r="BG990" s="577" t="str">
        <f t="shared" si="4636"/>
        <v/>
      </c>
      <c r="BH990" s="577" t="str">
        <f t="shared" si="4636"/>
        <v/>
      </c>
      <c r="BI990" s="577" t="str">
        <f t="shared" si="4636"/>
        <v/>
      </c>
      <c r="BJ990" s="577" t="str">
        <f t="shared" si="4636"/>
        <v/>
      </c>
      <c r="BK990" s="577" t="str">
        <f t="shared" si="4636"/>
        <v/>
      </c>
      <c r="BL990" s="577" t="str">
        <f t="shared" si="4636"/>
        <v/>
      </c>
      <c r="BM990" s="577" t="str">
        <f t="shared" si="4636"/>
        <v/>
      </c>
      <c r="BN990" s="577" t="str">
        <f t="shared" si="4636"/>
        <v/>
      </c>
      <c r="BO990" s="577" t="str">
        <f t="shared" si="4636"/>
        <v/>
      </c>
      <c r="BP990" s="577" t="str">
        <f t="shared" si="4636"/>
        <v/>
      </c>
      <c r="BQ990" s="577" t="str">
        <f t="shared" si="4636"/>
        <v/>
      </c>
      <c r="BR990" s="577" t="str">
        <f t="shared" si="4636"/>
        <v/>
      </c>
      <c r="BS990" s="577" t="str">
        <f t="shared" si="4636"/>
        <v/>
      </c>
      <c r="BT990" s="577" t="str">
        <f t="shared" si="4636"/>
        <v/>
      </c>
      <c r="BU990" s="577" t="str">
        <f t="shared" si="4636"/>
        <v/>
      </c>
      <c r="BV990" s="577" t="str">
        <f t="shared" si="4636"/>
        <v/>
      </c>
      <c r="BW990" s="577" t="str">
        <f t="shared" si="4636"/>
        <v/>
      </c>
      <c r="BX990" s="577" t="str">
        <f t="shared" si="4636"/>
        <v/>
      </c>
      <c r="BY990" s="577" t="str">
        <f t="shared" si="4636"/>
        <v/>
      </c>
      <c r="BZ990" s="577" t="str">
        <f t="shared" si="4636"/>
        <v/>
      </c>
      <c r="CA990" s="577" t="str">
        <f t="shared" si="4636"/>
        <v/>
      </c>
      <c r="CB990" s="577" t="str">
        <f t="shared" si="4636"/>
        <v/>
      </c>
      <c r="CC990" s="577" t="str">
        <f t="shared" si="4636"/>
        <v/>
      </c>
      <c r="CD990" s="577" t="str">
        <f t="shared" si="4636"/>
        <v/>
      </c>
      <c r="CE990" s="577" t="str">
        <f t="shared" si="4636"/>
        <v/>
      </c>
      <c r="CF990" s="577" t="str">
        <f t="shared" si="4636"/>
        <v/>
      </c>
      <c r="CG990" s="577" t="str">
        <f t="shared" si="4636"/>
        <v/>
      </c>
      <c r="CH990" s="577" t="str">
        <f t="shared" si="4636"/>
        <v/>
      </c>
      <c r="CI990" s="577" t="str">
        <f t="shared" si="4636"/>
        <v/>
      </c>
      <c r="CJ990" s="577" t="str">
        <f t="shared" si="4636"/>
        <v/>
      </c>
      <c r="CK990" s="577" t="str">
        <f t="shared" si="4636"/>
        <v/>
      </c>
      <c r="CL990" s="577" t="str">
        <f t="shared" si="4636"/>
        <v/>
      </c>
      <c r="CM990" s="577" t="str">
        <f t="shared" si="4636"/>
        <v/>
      </c>
      <c r="CN990" s="577" t="str">
        <f t="shared" ref="CN990:DG990" si="4637">IF(CN992=1,"1-ый мес. расхода","")</f>
        <v/>
      </c>
      <c r="CO990" s="577" t="str">
        <f t="shared" si="4637"/>
        <v/>
      </c>
      <c r="CP990" s="577" t="str">
        <f t="shared" si="4637"/>
        <v/>
      </c>
      <c r="CQ990" s="577" t="str">
        <f t="shared" si="4637"/>
        <v/>
      </c>
      <c r="CR990" s="577" t="str">
        <f t="shared" si="4637"/>
        <v/>
      </c>
      <c r="CS990" s="577" t="str">
        <f t="shared" si="4637"/>
        <v/>
      </c>
      <c r="CT990" s="577" t="str">
        <f t="shared" si="4637"/>
        <v/>
      </c>
      <c r="CU990" s="577" t="str">
        <f t="shared" si="4637"/>
        <v/>
      </c>
      <c r="CV990" s="577" t="str">
        <f t="shared" si="4637"/>
        <v/>
      </c>
      <c r="CW990" s="577" t="str">
        <f t="shared" si="4637"/>
        <v/>
      </c>
      <c r="CX990" s="577" t="str">
        <f t="shared" si="4637"/>
        <v/>
      </c>
      <c r="CY990" s="577" t="str">
        <f t="shared" si="4637"/>
        <v/>
      </c>
      <c r="CZ990" s="577" t="str">
        <f t="shared" si="4637"/>
        <v/>
      </c>
      <c r="DA990" s="577" t="str">
        <f t="shared" si="4637"/>
        <v/>
      </c>
      <c r="DB990" s="577" t="str">
        <f t="shared" si="4637"/>
        <v/>
      </c>
      <c r="DC990" s="577" t="str">
        <f t="shared" si="4637"/>
        <v/>
      </c>
      <c r="DD990" s="577" t="str">
        <f t="shared" si="4637"/>
        <v/>
      </c>
      <c r="DE990" s="577" t="str">
        <f t="shared" si="4637"/>
        <v/>
      </c>
      <c r="DF990" s="577" t="str">
        <f t="shared" si="4637"/>
        <v/>
      </c>
      <c r="DG990" s="577" t="str">
        <f t="shared" si="4637"/>
        <v/>
      </c>
      <c r="DH990" s="577" t="str">
        <f t="shared" ref="DH990:FS990" si="4638">IF(DH992=1,"1-ый мес. расхода","")</f>
        <v/>
      </c>
      <c r="DI990" s="577" t="str">
        <f t="shared" si="4638"/>
        <v/>
      </c>
      <c r="DJ990" s="577" t="str">
        <f t="shared" si="4638"/>
        <v/>
      </c>
      <c r="DK990" s="577" t="str">
        <f t="shared" si="4638"/>
        <v/>
      </c>
      <c r="DL990" s="577" t="str">
        <f t="shared" si="4638"/>
        <v/>
      </c>
      <c r="DM990" s="577" t="str">
        <f t="shared" si="4638"/>
        <v/>
      </c>
      <c r="DN990" s="577" t="str">
        <f t="shared" si="4638"/>
        <v/>
      </c>
      <c r="DO990" s="577" t="str">
        <f t="shared" si="4638"/>
        <v/>
      </c>
      <c r="DP990" s="577" t="str">
        <f t="shared" si="4638"/>
        <v/>
      </c>
      <c r="DQ990" s="577" t="str">
        <f t="shared" si="4638"/>
        <v/>
      </c>
      <c r="DR990" s="577" t="str">
        <f t="shared" si="4638"/>
        <v/>
      </c>
      <c r="DS990" s="577" t="str">
        <f t="shared" si="4638"/>
        <v/>
      </c>
      <c r="DT990" s="577" t="str">
        <f t="shared" si="4638"/>
        <v/>
      </c>
      <c r="DU990" s="577" t="str">
        <f t="shared" si="4638"/>
        <v/>
      </c>
      <c r="DV990" s="577" t="str">
        <f t="shared" si="4638"/>
        <v/>
      </c>
      <c r="DW990" s="577" t="str">
        <f t="shared" si="4638"/>
        <v/>
      </c>
      <c r="DX990" s="577" t="str">
        <f t="shared" si="4638"/>
        <v/>
      </c>
      <c r="DY990" s="577" t="str">
        <f t="shared" si="4638"/>
        <v/>
      </c>
      <c r="DZ990" s="577" t="str">
        <f t="shared" si="4638"/>
        <v/>
      </c>
      <c r="EA990" s="577" t="str">
        <f t="shared" si="4638"/>
        <v/>
      </c>
      <c r="EB990" s="577" t="str">
        <f t="shared" si="4638"/>
        <v/>
      </c>
      <c r="EC990" s="577" t="str">
        <f t="shared" si="4638"/>
        <v/>
      </c>
      <c r="ED990" s="577" t="str">
        <f t="shared" si="4638"/>
        <v/>
      </c>
      <c r="EE990" s="577" t="str">
        <f t="shared" si="4638"/>
        <v/>
      </c>
      <c r="EF990" s="577" t="str">
        <f t="shared" si="4638"/>
        <v/>
      </c>
      <c r="EG990" s="577" t="str">
        <f t="shared" si="4638"/>
        <v/>
      </c>
      <c r="EH990" s="577" t="str">
        <f t="shared" si="4638"/>
        <v/>
      </c>
      <c r="EI990" s="577" t="str">
        <f t="shared" si="4638"/>
        <v/>
      </c>
      <c r="EJ990" s="577" t="str">
        <f t="shared" si="4638"/>
        <v/>
      </c>
      <c r="EK990" s="577" t="str">
        <f t="shared" si="4638"/>
        <v/>
      </c>
      <c r="EL990" s="577" t="str">
        <f t="shared" si="4638"/>
        <v/>
      </c>
      <c r="EM990" s="577" t="str">
        <f t="shared" si="4638"/>
        <v/>
      </c>
      <c r="EN990" s="577" t="str">
        <f t="shared" si="4638"/>
        <v/>
      </c>
      <c r="EO990" s="577" t="str">
        <f t="shared" si="4638"/>
        <v/>
      </c>
      <c r="EP990" s="577" t="str">
        <f t="shared" si="4638"/>
        <v/>
      </c>
      <c r="EQ990" s="577" t="str">
        <f t="shared" si="4638"/>
        <v/>
      </c>
      <c r="ER990" s="577" t="str">
        <f t="shared" si="4638"/>
        <v/>
      </c>
      <c r="ES990" s="577" t="str">
        <f t="shared" si="4638"/>
        <v/>
      </c>
      <c r="ET990" s="577" t="str">
        <f t="shared" si="4638"/>
        <v/>
      </c>
      <c r="EU990" s="577" t="str">
        <f t="shared" si="4638"/>
        <v/>
      </c>
      <c r="EV990" s="577" t="str">
        <f t="shared" si="4638"/>
        <v/>
      </c>
      <c r="EW990" s="577" t="str">
        <f t="shared" si="4638"/>
        <v/>
      </c>
      <c r="EX990" s="577" t="str">
        <f t="shared" si="4638"/>
        <v/>
      </c>
      <c r="EY990" s="577" t="str">
        <f t="shared" si="4638"/>
        <v/>
      </c>
      <c r="EZ990" s="577" t="str">
        <f t="shared" si="4638"/>
        <v/>
      </c>
      <c r="FA990" s="577" t="str">
        <f t="shared" si="4638"/>
        <v/>
      </c>
      <c r="FB990" s="577" t="str">
        <f t="shared" si="4638"/>
        <v/>
      </c>
      <c r="FC990" s="577" t="str">
        <f t="shared" si="4638"/>
        <v/>
      </c>
      <c r="FD990" s="577" t="str">
        <f t="shared" si="4638"/>
        <v/>
      </c>
      <c r="FE990" s="577" t="str">
        <f t="shared" si="4638"/>
        <v/>
      </c>
      <c r="FF990" s="577" t="str">
        <f t="shared" si="4638"/>
        <v/>
      </c>
      <c r="FG990" s="577" t="str">
        <f t="shared" si="4638"/>
        <v/>
      </c>
      <c r="FH990" s="577" t="str">
        <f t="shared" si="4638"/>
        <v/>
      </c>
      <c r="FI990" s="577" t="str">
        <f t="shared" si="4638"/>
        <v/>
      </c>
      <c r="FJ990" s="577" t="str">
        <f t="shared" si="4638"/>
        <v/>
      </c>
      <c r="FK990" s="577" t="str">
        <f t="shared" si="4638"/>
        <v/>
      </c>
      <c r="FL990" s="577" t="str">
        <f t="shared" si="4638"/>
        <v/>
      </c>
      <c r="FM990" s="577" t="str">
        <f t="shared" si="4638"/>
        <v/>
      </c>
      <c r="FN990" s="577" t="str">
        <f t="shared" si="4638"/>
        <v/>
      </c>
      <c r="FO990" s="577" t="str">
        <f t="shared" si="4638"/>
        <v/>
      </c>
      <c r="FP990" s="577" t="str">
        <f t="shared" si="4638"/>
        <v/>
      </c>
      <c r="FQ990" s="577" t="str">
        <f t="shared" si="4638"/>
        <v/>
      </c>
      <c r="FR990" s="577" t="str">
        <f t="shared" si="4638"/>
        <v/>
      </c>
      <c r="FS990" s="577" t="str">
        <f t="shared" si="4638"/>
        <v/>
      </c>
      <c r="FT990" s="577" t="str">
        <f t="shared" ref="FT990:GZ990" si="4639">IF(FT992=1,"1-ый мес. расхода","")</f>
        <v/>
      </c>
      <c r="FU990" s="577" t="str">
        <f t="shared" si="4639"/>
        <v/>
      </c>
      <c r="FV990" s="577" t="str">
        <f t="shared" si="4639"/>
        <v/>
      </c>
      <c r="FW990" s="577" t="str">
        <f t="shared" si="4639"/>
        <v/>
      </c>
      <c r="FX990" s="577" t="str">
        <f t="shared" si="4639"/>
        <v/>
      </c>
      <c r="FY990" s="577" t="str">
        <f t="shared" si="4639"/>
        <v/>
      </c>
      <c r="FZ990" s="577" t="str">
        <f t="shared" si="4639"/>
        <v/>
      </c>
      <c r="GA990" s="577" t="str">
        <f t="shared" si="4639"/>
        <v/>
      </c>
      <c r="GB990" s="577" t="str">
        <f t="shared" si="4639"/>
        <v/>
      </c>
      <c r="GC990" s="577" t="str">
        <f t="shared" si="4639"/>
        <v/>
      </c>
      <c r="GD990" s="577" t="str">
        <f t="shared" si="4639"/>
        <v/>
      </c>
      <c r="GE990" s="577" t="str">
        <f t="shared" si="4639"/>
        <v/>
      </c>
      <c r="GF990" s="577" t="str">
        <f t="shared" si="4639"/>
        <v/>
      </c>
      <c r="GG990" s="577" t="str">
        <f t="shared" si="4639"/>
        <v/>
      </c>
      <c r="GH990" s="577" t="str">
        <f t="shared" si="4639"/>
        <v/>
      </c>
      <c r="GI990" s="577" t="str">
        <f t="shared" si="4639"/>
        <v/>
      </c>
      <c r="GJ990" s="577" t="str">
        <f t="shared" si="4639"/>
        <v/>
      </c>
      <c r="GK990" s="577" t="str">
        <f t="shared" si="4639"/>
        <v/>
      </c>
      <c r="GL990" s="577" t="str">
        <f t="shared" si="4639"/>
        <v/>
      </c>
      <c r="GM990" s="577" t="str">
        <f t="shared" si="4639"/>
        <v/>
      </c>
      <c r="GN990" s="577" t="str">
        <f t="shared" si="4639"/>
        <v/>
      </c>
      <c r="GO990" s="577" t="str">
        <f t="shared" si="4639"/>
        <v/>
      </c>
      <c r="GP990" s="577" t="str">
        <f t="shared" si="4639"/>
        <v/>
      </c>
      <c r="GQ990" s="577" t="str">
        <f t="shared" si="4639"/>
        <v/>
      </c>
      <c r="GR990" s="577" t="str">
        <f t="shared" si="4639"/>
        <v/>
      </c>
      <c r="GS990" s="577" t="str">
        <f t="shared" si="4639"/>
        <v/>
      </c>
      <c r="GT990" s="577" t="str">
        <f t="shared" si="4639"/>
        <v/>
      </c>
      <c r="GU990" s="577" t="str">
        <f t="shared" si="4639"/>
        <v/>
      </c>
      <c r="GV990" s="577" t="str">
        <f t="shared" si="4639"/>
        <v/>
      </c>
      <c r="GW990" s="577" t="str">
        <f t="shared" si="4639"/>
        <v/>
      </c>
      <c r="GX990" s="577" t="str">
        <f t="shared" si="4639"/>
        <v/>
      </c>
      <c r="GY990" s="577" t="str">
        <f t="shared" si="4639"/>
        <v/>
      </c>
      <c r="GZ990" s="577" t="str">
        <f t="shared" si="4639"/>
        <v/>
      </c>
      <c r="HA990" s="1"/>
      <c r="HB990" s="1"/>
    </row>
    <row r="991" spans="1:210" ht="4.2" customHeight="1" thickTop="1">
      <c r="A991" s="1"/>
      <c r="B991" s="1"/>
      <c r="C991" s="1"/>
      <c r="D991" s="1"/>
      <c r="E991" s="263"/>
      <c r="F991" s="48"/>
      <c r="G991" s="384"/>
      <c r="H991" s="380"/>
      <c r="I991" s="380"/>
      <c r="J991" s="380"/>
      <c r="K991" s="380"/>
      <c r="L991" s="380"/>
      <c r="M991" s="381"/>
      <c r="N991" s="389"/>
      <c r="O991" s="1"/>
      <c r="P991" s="5"/>
      <c r="Q991" s="1"/>
      <c r="R991" s="1"/>
      <c r="S991" s="5"/>
      <c r="T991" s="7"/>
      <c r="U991" s="24"/>
      <c r="V991" s="1"/>
      <c r="W991" s="12"/>
      <c r="X991" s="10"/>
      <c r="Y991" s="46"/>
      <c r="Z991" s="93"/>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4"/>
      <c r="BB991" s="94"/>
      <c r="BC991" s="94"/>
      <c r="BD991" s="94"/>
      <c r="BE991" s="94"/>
      <c r="BF991" s="94"/>
      <c r="BG991" s="94"/>
      <c r="BH991" s="94"/>
      <c r="BI991" s="94"/>
      <c r="BJ991" s="94"/>
      <c r="BK991" s="94"/>
      <c r="BL991" s="94"/>
      <c r="BM991" s="94"/>
      <c r="BN991" s="94"/>
      <c r="BO991" s="94"/>
      <c r="BP991" s="94"/>
      <c r="BQ991" s="94"/>
      <c r="BR991" s="94"/>
      <c r="BS991" s="94"/>
      <c r="BT991" s="94"/>
      <c r="BU991" s="94"/>
      <c r="BV991" s="94"/>
      <c r="BW991" s="94"/>
      <c r="BX991" s="94"/>
      <c r="BY991" s="94"/>
      <c r="BZ991" s="94"/>
      <c r="CA991" s="94"/>
      <c r="CB991" s="94"/>
      <c r="CC991" s="94"/>
      <c r="CD991" s="94"/>
      <c r="CE991" s="94"/>
      <c r="CF991" s="94"/>
      <c r="CG991" s="94"/>
      <c r="CH991" s="94"/>
      <c r="CI991" s="94"/>
      <c r="CJ991" s="94"/>
      <c r="CK991" s="94"/>
      <c r="CL991" s="94"/>
      <c r="CM991" s="94"/>
      <c r="CN991" s="94"/>
      <c r="CO991" s="94"/>
      <c r="CP991" s="94"/>
      <c r="CQ991" s="94"/>
      <c r="CR991" s="94"/>
      <c r="CS991" s="94"/>
      <c r="CT991" s="94"/>
      <c r="CU991" s="94"/>
      <c r="CV991" s="94"/>
      <c r="CW991" s="94"/>
      <c r="CX991" s="94"/>
      <c r="CY991" s="94"/>
      <c r="CZ991" s="94"/>
      <c r="DA991" s="94"/>
      <c r="DB991" s="94"/>
      <c r="DC991" s="94"/>
      <c r="DD991" s="94"/>
      <c r="DE991" s="94"/>
      <c r="DF991" s="94"/>
      <c r="DG991" s="94"/>
      <c r="DH991" s="94"/>
      <c r="DI991" s="94"/>
      <c r="DJ991" s="94"/>
      <c r="DK991" s="94"/>
      <c r="DL991" s="94"/>
      <c r="DM991" s="94"/>
      <c r="DN991" s="94"/>
      <c r="DO991" s="94"/>
      <c r="DP991" s="94"/>
      <c r="DQ991" s="94"/>
      <c r="DR991" s="94"/>
      <c r="DS991" s="94"/>
      <c r="DT991" s="94"/>
      <c r="DU991" s="94"/>
      <c r="DV991" s="94"/>
      <c r="DW991" s="94"/>
      <c r="DX991" s="94"/>
      <c r="DY991" s="94"/>
      <c r="DZ991" s="94"/>
      <c r="EA991" s="94"/>
      <c r="EB991" s="94"/>
      <c r="EC991" s="94"/>
      <c r="ED991" s="94"/>
      <c r="EE991" s="94"/>
      <c r="EF991" s="94"/>
      <c r="EG991" s="94"/>
      <c r="EH991" s="94"/>
      <c r="EI991" s="94"/>
      <c r="EJ991" s="94"/>
      <c r="EK991" s="94"/>
      <c r="EL991" s="94"/>
      <c r="EM991" s="94"/>
      <c r="EN991" s="94"/>
      <c r="EO991" s="94"/>
      <c r="EP991" s="94"/>
      <c r="EQ991" s="94"/>
      <c r="ER991" s="94"/>
      <c r="ES991" s="94"/>
      <c r="ET991" s="94"/>
      <c r="EU991" s="94"/>
      <c r="EV991" s="94"/>
      <c r="EW991" s="94"/>
      <c r="EX991" s="94"/>
      <c r="EY991" s="94"/>
      <c r="EZ991" s="94"/>
      <c r="FA991" s="94"/>
      <c r="FB991" s="94"/>
      <c r="FC991" s="94"/>
      <c r="FD991" s="94"/>
      <c r="FE991" s="94"/>
      <c r="FF991" s="94"/>
      <c r="FG991" s="94"/>
      <c r="FH991" s="94"/>
      <c r="FI991" s="94"/>
      <c r="FJ991" s="94"/>
      <c r="FK991" s="94"/>
      <c r="FL991" s="94"/>
      <c r="FM991" s="94"/>
      <c r="FN991" s="94"/>
      <c r="FO991" s="94"/>
      <c r="FP991" s="94"/>
      <c r="FQ991" s="94"/>
      <c r="FR991" s="94"/>
      <c r="FS991" s="94"/>
      <c r="FT991" s="94"/>
      <c r="FU991" s="94"/>
      <c r="FV991" s="94"/>
      <c r="FW991" s="94"/>
      <c r="FX991" s="94"/>
      <c r="FY991" s="94"/>
      <c r="FZ991" s="94"/>
      <c r="GA991" s="94"/>
      <c r="GB991" s="94"/>
      <c r="GC991" s="94"/>
      <c r="GD991" s="94"/>
      <c r="GE991" s="94"/>
      <c r="GF991" s="94"/>
      <c r="GG991" s="94"/>
      <c r="GH991" s="94"/>
      <c r="GI991" s="94"/>
      <c r="GJ991" s="94"/>
      <c r="GK991" s="94"/>
      <c r="GL991" s="94"/>
      <c r="GM991" s="94"/>
      <c r="GN991" s="94"/>
      <c r="GO991" s="94"/>
      <c r="GP991" s="94"/>
      <c r="GQ991" s="94"/>
      <c r="GR991" s="94"/>
      <c r="GS991" s="94"/>
      <c r="GT991" s="94"/>
      <c r="GU991" s="94"/>
      <c r="GV991" s="94"/>
      <c r="GW991" s="94"/>
      <c r="GX991" s="94"/>
      <c r="GY991" s="94"/>
      <c r="GZ991" s="94"/>
      <c r="HA991" s="1"/>
      <c r="HB991" s="1"/>
    </row>
    <row r="992" spans="1:210" s="23" customFormat="1">
      <c r="A992" s="19"/>
      <c r="B992" s="5"/>
      <c r="C992" s="34" t="str">
        <f>$C$337</f>
        <v>месяц старта расхода</v>
      </c>
      <c r="D992" s="196"/>
      <c r="E992" s="269"/>
      <c r="F992" s="52"/>
      <c r="G992" s="232"/>
      <c r="H992" s="19"/>
      <c r="I992" s="19"/>
      <c r="J992" s="5" t="s">
        <v>6</v>
      </c>
      <c r="K992" s="575"/>
      <c r="L992" s="24" t="s">
        <v>7</v>
      </c>
      <c r="M992" s="20"/>
      <c r="N992" s="196" t="s">
        <v>170</v>
      </c>
      <c r="O992" s="19"/>
      <c r="P992" s="20"/>
      <c r="Q992" s="19" t="s">
        <v>12</v>
      </c>
      <c r="R992" s="19"/>
      <c r="S992" s="20" t="s">
        <v>6</v>
      </c>
      <c r="T992" s="204"/>
      <c r="U992" s="26" t="s">
        <v>7</v>
      </c>
      <c r="V992" s="19"/>
      <c r="W992" s="21"/>
      <c r="X992" s="22"/>
      <c r="Y992" s="47"/>
      <c r="Z992" s="96"/>
      <c r="AA992" s="578" t="str">
        <f>IF(AA994="","",IF(AND(Z994="",AA994&lt;&gt;""),1,Z992+1))</f>
        <v/>
      </c>
      <c r="AB992" s="578" t="str">
        <f t="shared" ref="AB992:CM992" si="4640">IF(AB994="","",IF(AND(AA994="",AB994&lt;&gt;""),1,AA992+1))</f>
        <v/>
      </c>
      <c r="AC992" s="578" t="str">
        <f t="shared" si="4640"/>
        <v/>
      </c>
      <c r="AD992" s="578" t="str">
        <f t="shared" si="4640"/>
        <v/>
      </c>
      <c r="AE992" s="578" t="str">
        <f t="shared" si="4640"/>
        <v/>
      </c>
      <c r="AF992" s="578" t="str">
        <f t="shared" si="4640"/>
        <v/>
      </c>
      <c r="AG992" s="578" t="str">
        <f t="shared" si="4640"/>
        <v/>
      </c>
      <c r="AH992" s="578" t="str">
        <f t="shared" si="4640"/>
        <v/>
      </c>
      <c r="AI992" s="578" t="str">
        <f t="shared" si="4640"/>
        <v/>
      </c>
      <c r="AJ992" s="578" t="str">
        <f t="shared" si="4640"/>
        <v/>
      </c>
      <c r="AK992" s="578" t="str">
        <f t="shared" si="4640"/>
        <v/>
      </c>
      <c r="AL992" s="578" t="str">
        <f t="shared" si="4640"/>
        <v/>
      </c>
      <c r="AM992" s="578" t="str">
        <f t="shared" si="4640"/>
        <v/>
      </c>
      <c r="AN992" s="578" t="str">
        <f t="shared" si="4640"/>
        <v/>
      </c>
      <c r="AO992" s="578" t="str">
        <f t="shared" si="4640"/>
        <v/>
      </c>
      <c r="AP992" s="578" t="str">
        <f t="shared" si="4640"/>
        <v/>
      </c>
      <c r="AQ992" s="578" t="str">
        <f t="shared" si="4640"/>
        <v/>
      </c>
      <c r="AR992" s="578" t="str">
        <f t="shared" si="4640"/>
        <v/>
      </c>
      <c r="AS992" s="578" t="str">
        <f t="shared" si="4640"/>
        <v/>
      </c>
      <c r="AT992" s="578" t="str">
        <f t="shared" si="4640"/>
        <v/>
      </c>
      <c r="AU992" s="578" t="str">
        <f t="shared" si="4640"/>
        <v/>
      </c>
      <c r="AV992" s="578" t="str">
        <f t="shared" si="4640"/>
        <v/>
      </c>
      <c r="AW992" s="578" t="str">
        <f t="shared" si="4640"/>
        <v/>
      </c>
      <c r="AX992" s="578" t="str">
        <f t="shared" si="4640"/>
        <v/>
      </c>
      <c r="AY992" s="578" t="str">
        <f t="shared" si="4640"/>
        <v/>
      </c>
      <c r="AZ992" s="578" t="str">
        <f t="shared" si="4640"/>
        <v/>
      </c>
      <c r="BA992" s="578" t="str">
        <f t="shared" si="4640"/>
        <v/>
      </c>
      <c r="BB992" s="578" t="str">
        <f t="shared" si="4640"/>
        <v/>
      </c>
      <c r="BC992" s="578" t="str">
        <f t="shared" si="4640"/>
        <v/>
      </c>
      <c r="BD992" s="578" t="str">
        <f t="shared" si="4640"/>
        <v/>
      </c>
      <c r="BE992" s="578" t="str">
        <f t="shared" si="4640"/>
        <v/>
      </c>
      <c r="BF992" s="578" t="str">
        <f t="shared" si="4640"/>
        <v/>
      </c>
      <c r="BG992" s="578" t="str">
        <f t="shared" si="4640"/>
        <v/>
      </c>
      <c r="BH992" s="578" t="str">
        <f t="shared" si="4640"/>
        <v/>
      </c>
      <c r="BI992" s="578" t="str">
        <f t="shared" si="4640"/>
        <v/>
      </c>
      <c r="BJ992" s="578" t="str">
        <f t="shared" si="4640"/>
        <v/>
      </c>
      <c r="BK992" s="578" t="str">
        <f t="shared" si="4640"/>
        <v/>
      </c>
      <c r="BL992" s="578" t="str">
        <f t="shared" si="4640"/>
        <v/>
      </c>
      <c r="BM992" s="578" t="str">
        <f t="shared" si="4640"/>
        <v/>
      </c>
      <c r="BN992" s="578" t="str">
        <f t="shared" si="4640"/>
        <v/>
      </c>
      <c r="BO992" s="578" t="str">
        <f t="shared" si="4640"/>
        <v/>
      </c>
      <c r="BP992" s="578" t="str">
        <f t="shared" si="4640"/>
        <v/>
      </c>
      <c r="BQ992" s="578" t="str">
        <f t="shared" si="4640"/>
        <v/>
      </c>
      <c r="BR992" s="578" t="str">
        <f t="shared" si="4640"/>
        <v/>
      </c>
      <c r="BS992" s="578" t="str">
        <f t="shared" si="4640"/>
        <v/>
      </c>
      <c r="BT992" s="578" t="str">
        <f t="shared" si="4640"/>
        <v/>
      </c>
      <c r="BU992" s="578" t="str">
        <f t="shared" si="4640"/>
        <v/>
      </c>
      <c r="BV992" s="578" t="str">
        <f t="shared" si="4640"/>
        <v/>
      </c>
      <c r="BW992" s="578" t="str">
        <f t="shared" si="4640"/>
        <v/>
      </c>
      <c r="BX992" s="578" t="str">
        <f t="shared" si="4640"/>
        <v/>
      </c>
      <c r="BY992" s="578" t="str">
        <f t="shared" si="4640"/>
        <v/>
      </c>
      <c r="BZ992" s="578" t="str">
        <f t="shared" si="4640"/>
        <v/>
      </c>
      <c r="CA992" s="578" t="str">
        <f t="shared" si="4640"/>
        <v/>
      </c>
      <c r="CB992" s="578" t="str">
        <f t="shared" si="4640"/>
        <v/>
      </c>
      <c r="CC992" s="578" t="str">
        <f t="shared" si="4640"/>
        <v/>
      </c>
      <c r="CD992" s="578" t="str">
        <f t="shared" si="4640"/>
        <v/>
      </c>
      <c r="CE992" s="578" t="str">
        <f t="shared" si="4640"/>
        <v/>
      </c>
      <c r="CF992" s="578" t="str">
        <f t="shared" si="4640"/>
        <v/>
      </c>
      <c r="CG992" s="578" t="str">
        <f t="shared" si="4640"/>
        <v/>
      </c>
      <c r="CH992" s="578" t="str">
        <f t="shared" si="4640"/>
        <v/>
      </c>
      <c r="CI992" s="578" t="str">
        <f t="shared" si="4640"/>
        <v/>
      </c>
      <c r="CJ992" s="578" t="str">
        <f t="shared" si="4640"/>
        <v/>
      </c>
      <c r="CK992" s="578" t="str">
        <f t="shared" si="4640"/>
        <v/>
      </c>
      <c r="CL992" s="578" t="str">
        <f t="shared" si="4640"/>
        <v/>
      </c>
      <c r="CM992" s="578" t="str">
        <f t="shared" si="4640"/>
        <v/>
      </c>
      <c r="CN992" s="578" t="str">
        <f t="shared" ref="CN992:DG992" si="4641">IF(CN994="","",IF(AND(CM994="",CN994&lt;&gt;""),1,CM992+1))</f>
        <v/>
      </c>
      <c r="CO992" s="578" t="str">
        <f t="shared" si="4641"/>
        <v/>
      </c>
      <c r="CP992" s="578" t="str">
        <f t="shared" si="4641"/>
        <v/>
      </c>
      <c r="CQ992" s="578" t="str">
        <f t="shared" si="4641"/>
        <v/>
      </c>
      <c r="CR992" s="578" t="str">
        <f t="shared" si="4641"/>
        <v/>
      </c>
      <c r="CS992" s="578" t="str">
        <f t="shared" si="4641"/>
        <v/>
      </c>
      <c r="CT992" s="578" t="str">
        <f t="shared" si="4641"/>
        <v/>
      </c>
      <c r="CU992" s="578" t="str">
        <f t="shared" si="4641"/>
        <v/>
      </c>
      <c r="CV992" s="578" t="str">
        <f t="shared" si="4641"/>
        <v/>
      </c>
      <c r="CW992" s="578" t="str">
        <f t="shared" si="4641"/>
        <v/>
      </c>
      <c r="CX992" s="578" t="str">
        <f t="shared" si="4641"/>
        <v/>
      </c>
      <c r="CY992" s="578" t="str">
        <f t="shared" si="4641"/>
        <v/>
      </c>
      <c r="CZ992" s="578" t="str">
        <f t="shared" si="4641"/>
        <v/>
      </c>
      <c r="DA992" s="578" t="str">
        <f t="shared" si="4641"/>
        <v/>
      </c>
      <c r="DB992" s="578" t="str">
        <f t="shared" si="4641"/>
        <v/>
      </c>
      <c r="DC992" s="578" t="str">
        <f t="shared" si="4641"/>
        <v/>
      </c>
      <c r="DD992" s="578" t="str">
        <f t="shared" si="4641"/>
        <v/>
      </c>
      <c r="DE992" s="578" t="str">
        <f t="shared" si="4641"/>
        <v/>
      </c>
      <c r="DF992" s="578" t="str">
        <f t="shared" si="4641"/>
        <v/>
      </c>
      <c r="DG992" s="578" t="str">
        <f t="shared" si="4641"/>
        <v/>
      </c>
      <c r="DH992" s="578" t="str">
        <f t="shared" ref="DH992" si="4642">IF(DH994="","",IF(AND(DG994="",DH994&lt;&gt;""),1,DG992+1))</f>
        <v/>
      </c>
      <c r="DI992" s="578" t="str">
        <f t="shared" ref="DI992" si="4643">IF(DI994="","",IF(AND(DH994="",DI994&lt;&gt;""),1,DH992+1))</f>
        <v/>
      </c>
      <c r="DJ992" s="578" t="str">
        <f t="shared" ref="DJ992" si="4644">IF(DJ994="","",IF(AND(DI994="",DJ994&lt;&gt;""),1,DI992+1))</f>
        <v/>
      </c>
      <c r="DK992" s="578" t="str">
        <f t="shared" ref="DK992" si="4645">IF(DK994="","",IF(AND(DJ994="",DK994&lt;&gt;""),1,DJ992+1))</f>
        <v/>
      </c>
      <c r="DL992" s="578" t="str">
        <f t="shared" ref="DL992" si="4646">IF(DL994="","",IF(AND(DK994="",DL994&lt;&gt;""),1,DK992+1))</f>
        <v/>
      </c>
      <c r="DM992" s="578" t="str">
        <f t="shared" ref="DM992" si="4647">IF(DM994="","",IF(AND(DL994="",DM994&lt;&gt;""),1,DL992+1))</f>
        <v/>
      </c>
      <c r="DN992" s="578" t="str">
        <f t="shared" ref="DN992" si="4648">IF(DN994="","",IF(AND(DM994="",DN994&lt;&gt;""),1,DM992+1))</f>
        <v/>
      </c>
      <c r="DO992" s="578" t="str">
        <f t="shared" ref="DO992" si="4649">IF(DO994="","",IF(AND(DN994="",DO994&lt;&gt;""),1,DN992+1))</f>
        <v/>
      </c>
      <c r="DP992" s="578" t="str">
        <f t="shared" ref="DP992" si="4650">IF(DP994="","",IF(AND(DO994="",DP994&lt;&gt;""),1,DO992+1))</f>
        <v/>
      </c>
      <c r="DQ992" s="578" t="str">
        <f t="shared" ref="DQ992" si="4651">IF(DQ994="","",IF(AND(DP994="",DQ994&lt;&gt;""),1,DP992+1))</f>
        <v/>
      </c>
      <c r="DR992" s="578" t="str">
        <f t="shared" ref="DR992" si="4652">IF(DR994="","",IF(AND(DQ994="",DR994&lt;&gt;""),1,DQ992+1))</f>
        <v/>
      </c>
      <c r="DS992" s="578" t="str">
        <f t="shared" ref="DS992" si="4653">IF(DS994="","",IF(AND(DR994="",DS994&lt;&gt;""),1,DR992+1))</f>
        <v/>
      </c>
      <c r="DT992" s="578" t="str">
        <f t="shared" ref="DT992" si="4654">IF(DT994="","",IF(AND(DS994="",DT994&lt;&gt;""),1,DS992+1))</f>
        <v/>
      </c>
      <c r="DU992" s="578" t="str">
        <f t="shared" ref="DU992" si="4655">IF(DU994="","",IF(AND(DT994="",DU994&lt;&gt;""),1,DT992+1))</f>
        <v/>
      </c>
      <c r="DV992" s="578" t="str">
        <f t="shared" ref="DV992" si="4656">IF(DV994="","",IF(AND(DU994="",DV994&lt;&gt;""),1,DU992+1))</f>
        <v/>
      </c>
      <c r="DW992" s="578" t="str">
        <f t="shared" ref="DW992" si="4657">IF(DW994="","",IF(AND(DV994="",DW994&lt;&gt;""),1,DV992+1))</f>
        <v/>
      </c>
      <c r="DX992" s="578" t="str">
        <f t="shared" ref="DX992" si="4658">IF(DX994="","",IF(AND(DW994="",DX994&lt;&gt;""),1,DW992+1))</f>
        <v/>
      </c>
      <c r="DY992" s="578" t="str">
        <f t="shared" ref="DY992" si="4659">IF(DY994="","",IF(AND(DX994="",DY994&lt;&gt;""),1,DX992+1))</f>
        <v/>
      </c>
      <c r="DZ992" s="578" t="str">
        <f t="shared" ref="DZ992" si="4660">IF(DZ994="","",IF(AND(DY994="",DZ994&lt;&gt;""),1,DY992+1))</f>
        <v/>
      </c>
      <c r="EA992" s="578" t="str">
        <f t="shared" ref="EA992" si="4661">IF(EA994="","",IF(AND(DZ994="",EA994&lt;&gt;""),1,DZ992+1))</f>
        <v/>
      </c>
      <c r="EB992" s="578" t="str">
        <f t="shared" ref="EB992" si="4662">IF(EB994="","",IF(AND(EA994="",EB994&lt;&gt;""),1,EA992+1))</f>
        <v/>
      </c>
      <c r="EC992" s="578" t="str">
        <f t="shared" ref="EC992" si="4663">IF(EC994="","",IF(AND(EB994="",EC994&lt;&gt;""),1,EB992+1))</f>
        <v/>
      </c>
      <c r="ED992" s="578" t="str">
        <f t="shared" ref="ED992" si="4664">IF(ED994="","",IF(AND(EC994="",ED994&lt;&gt;""),1,EC992+1))</f>
        <v/>
      </c>
      <c r="EE992" s="578" t="str">
        <f t="shared" ref="EE992" si="4665">IF(EE994="","",IF(AND(ED994="",EE994&lt;&gt;""),1,ED992+1))</f>
        <v/>
      </c>
      <c r="EF992" s="578" t="str">
        <f t="shared" ref="EF992" si="4666">IF(EF994="","",IF(AND(EE994="",EF994&lt;&gt;""),1,EE992+1))</f>
        <v/>
      </c>
      <c r="EG992" s="578" t="str">
        <f t="shared" ref="EG992" si="4667">IF(EG994="","",IF(AND(EF994="",EG994&lt;&gt;""),1,EF992+1))</f>
        <v/>
      </c>
      <c r="EH992" s="578" t="str">
        <f t="shared" ref="EH992" si="4668">IF(EH994="","",IF(AND(EG994="",EH994&lt;&gt;""),1,EG992+1))</f>
        <v/>
      </c>
      <c r="EI992" s="578" t="str">
        <f t="shared" ref="EI992" si="4669">IF(EI994="","",IF(AND(EH994="",EI994&lt;&gt;""),1,EH992+1))</f>
        <v/>
      </c>
      <c r="EJ992" s="578" t="str">
        <f t="shared" ref="EJ992" si="4670">IF(EJ994="","",IF(AND(EI994="",EJ994&lt;&gt;""),1,EI992+1))</f>
        <v/>
      </c>
      <c r="EK992" s="578" t="str">
        <f t="shared" ref="EK992" si="4671">IF(EK994="","",IF(AND(EJ994="",EK994&lt;&gt;""),1,EJ992+1))</f>
        <v/>
      </c>
      <c r="EL992" s="578" t="str">
        <f t="shared" ref="EL992" si="4672">IF(EL994="","",IF(AND(EK994="",EL994&lt;&gt;""),1,EK992+1))</f>
        <v/>
      </c>
      <c r="EM992" s="578" t="str">
        <f t="shared" ref="EM992" si="4673">IF(EM994="","",IF(AND(EL994="",EM994&lt;&gt;""),1,EL992+1))</f>
        <v/>
      </c>
      <c r="EN992" s="578" t="str">
        <f t="shared" ref="EN992" si="4674">IF(EN994="","",IF(AND(EM994="",EN994&lt;&gt;""),1,EM992+1))</f>
        <v/>
      </c>
      <c r="EO992" s="578" t="str">
        <f t="shared" ref="EO992" si="4675">IF(EO994="","",IF(AND(EN994="",EO994&lt;&gt;""),1,EN992+1))</f>
        <v/>
      </c>
      <c r="EP992" s="578" t="str">
        <f t="shared" ref="EP992" si="4676">IF(EP994="","",IF(AND(EO994="",EP994&lt;&gt;""),1,EO992+1))</f>
        <v/>
      </c>
      <c r="EQ992" s="578" t="str">
        <f t="shared" ref="EQ992" si="4677">IF(EQ994="","",IF(AND(EP994="",EQ994&lt;&gt;""),1,EP992+1))</f>
        <v/>
      </c>
      <c r="ER992" s="578" t="str">
        <f t="shared" ref="ER992" si="4678">IF(ER994="","",IF(AND(EQ994="",ER994&lt;&gt;""),1,EQ992+1))</f>
        <v/>
      </c>
      <c r="ES992" s="578" t="str">
        <f t="shared" ref="ES992" si="4679">IF(ES994="","",IF(AND(ER994="",ES994&lt;&gt;""),1,ER992+1))</f>
        <v/>
      </c>
      <c r="ET992" s="578" t="str">
        <f t="shared" ref="ET992" si="4680">IF(ET994="","",IF(AND(ES994="",ET994&lt;&gt;""),1,ES992+1))</f>
        <v/>
      </c>
      <c r="EU992" s="578" t="str">
        <f t="shared" ref="EU992" si="4681">IF(EU994="","",IF(AND(ET994="",EU994&lt;&gt;""),1,ET992+1))</f>
        <v/>
      </c>
      <c r="EV992" s="578" t="str">
        <f t="shared" ref="EV992" si="4682">IF(EV994="","",IF(AND(EU994="",EV994&lt;&gt;""),1,EU992+1))</f>
        <v/>
      </c>
      <c r="EW992" s="578" t="str">
        <f t="shared" ref="EW992" si="4683">IF(EW994="","",IF(AND(EV994="",EW994&lt;&gt;""),1,EV992+1))</f>
        <v/>
      </c>
      <c r="EX992" s="578" t="str">
        <f t="shared" ref="EX992" si="4684">IF(EX994="","",IF(AND(EW994="",EX994&lt;&gt;""),1,EW992+1))</f>
        <v/>
      </c>
      <c r="EY992" s="578" t="str">
        <f t="shared" ref="EY992" si="4685">IF(EY994="","",IF(AND(EX994="",EY994&lt;&gt;""),1,EX992+1))</f>
        <v/>
      </c>
      <c r="EZ992" s="578" t="str">
        <f t="shared" ref="EZ992" si="4686">IF(EZ994="","",IF(AND(EY994="",EZ994&lt;&gt;""),1,EY992+1))</f>
        <v/>
      </c>
      <c r="FA992" s="578" t="str">
        <f t="shared" ref="FA992" si="4687">IF(FA994="","",IF(AND(EZ994="",FA994&lt;&gt;""),1,EZ992+1))</f>
        <v/>
      </c>
      <c r="FB992" s="578" t="str">
        <f t="shared" ref="FB992" si="4688">IF(FB994="","",IF(AND(FA994="",FB994&lt;&gt;""),1,FA992+1))</f>
        <v/>
      </c>
      <c r="FC992" s="578" t="str">
        <f t="shared" ref="FC992" si="4689">IF(FC994="","",IF(AND(FB994="",FC994&lt;&gt;""),1,FB992+1))</f>
        <v/>
      </c>
      <c r="FD992" s="578" t="str">
        <f t="shared" ref="FD992" si="4690">IF(FD994="","",IF(AND(FC994="",FD994&lt;&gt;""),1,FC992+1))</f>
        <v/>
      </c>
      <c r="FE992" s="578" t="str">
        <f t="shared" ref="FE992" si="4691">IF(FE994="","",IF(AND(FD994="",FE994&lt;&gt;""),1,FD992+1))</f>
        <v/>
      </c>
      <c r="FF992" s="578" t="str">
        <f t="shared" ref="FF992" si="4692">IF(FF994="","",IF(AND(FE994="",FF994&lt;&gt;""),1,FE992+1))</f>
        <v/>
      </c>
      <c r="FG992" s="578" t="str">
        <f t="shared" ref="FG992" si="4693">IF(FG994="","",IF(AND(FF994="",FG994&lt;&gt;""),1,FF992+1))</f>
        <v/>
      </c>
      <c r="FH992" s="578" t="str">
        <f t="shared" ref="FH992" si="4694">IF(FH994="","",IF(AND(FG994="",FH994&lt;&gt;""),1,FG992+1))</f>
        <v/>
      </c>
      <c r="FI992" s="578" t="str">
        <f t="shared" ref="FI992" si="4695">IF(FI994="","",IF(AND(FH994="",FI994&lt;&gt;""),1,FH992+1))</f>
        <v/>
      </c>
      <c r="FJ992" s="578" t="str">
        <f t="shared" ref="FJ992" si="4696">IF(FJ994="","",IF(AND(FI994="",FJ994&lt;&gt;""),1,FI992+1))</f>
        <v/>
      </c>
      <c r="FK992" s="578" t="str">
        <f t="shared" ref="FK992" si="4697">IF(FK994="","",IF(AND(FJ994="",FK994&lt;&gt;""),1,FJ992+1))</f>
        <v/>
      </c>
      <c r="FL992" s="578" t="str">
        <f t="shared" ref="FL992" si="4698">IF(FL994="","",IF(AND(FK994="",FL994&lt;&gt;""),1,FK992+1))</f>
        <v/>
      </c>
      <c r="FM992" s="578" t="str">
        <f t="shared" ref="FM992" si="4699">IF(FM994="","",IF(AND(FL994="",FM994&lt;&gt;""),1,FL992+1))</f>
        <v/>
      </c>
      <c r="FN992" s="578" t="str">
        <f t="shared" ref="FN992" si="4700">IF(FN994="","",IF(AND(FM994="",FN994&lt;&gt;""),1,FM992+1))</f>
        <v/>
      </c>
      <c r="FO992" s="578" t="str">
        <f t="shared" ref="FO992" si="4701">IF(FO994="","",IF(AND(FN994="",FO994&lt;&gt;""),1,FN992+1))</f>
        <v/>
      </c>
      <c r="FP992" s="578" t="str">
        <f t="shared" ref="FP992" si="4702">IF(FP994="","",IF(AND(FO994="",FP994&lt;&gt;""),1,FO992+1))</f>
        <v/>
      </c>
      <c r="FQ992" s="578" t="str">
        <f t="shared" ref="FQ992" si="4703">IF(FQ994="","",IF(AND(FP994="",FQ994&lt;&gt;""),1,FP992+1))</f>
        <v/>
      </c>
      <c r="FR992" s="578" t="str">
        <f t="shared" ref="FR992" si="4704">IF(FR994="","",IF(AND(FQ994="",FR994&lt;&gt;""),1,FQ992+1))</f>
        <v/>
      </c>
      <c r="FS992" s="578" t="str">
        <f t="shared" ref="FS992" si="4705">IF(FS994="","",IF(AND(FR994="",FS994&lt;&gt;""),1,FR992+1))</f>
        <v/>
      </c>
      <c r="FT992" s="578" t="str">
        <f t="shared" ref="FT992" si="4706">IF(FT994="","",IF(AND(FS994="",FT994&lt;&gt;""),1,FS992+1))</f>
        <v/>
      </c>
      <c r="FU992" s="578" t="str">
        <f t="shared" ref="FU992" si="4707">IF(FU994="","",IF(AND(FT994="",FU994&lt;&gt;""),1,FT992+1))</f>
        <v/>
      </c>
      <c r="FV992" s="578" t="str">
        <f t="shared" ref="FV992" si="4708">IF(FV994="","",IF(AND(FU994="",FV994&lt;&gt;""),1,FU992+1))</f>
        <v/>
      </c>
      <c r="FW992" s="578" t="str">
        <f t="shared" ref="FW992" si="4709">IF(FW994="","",IF(AND(FV994="",FW994&lt;&gt;""),1,FV992+1))</f>
        <v/>
      </c>
      <c r="FX992" s="578" t="str">
        <f t="shared" ref="FX992" si="4710">IF(FX994="","",IF(AND(FW994="",FX994&lt;&gt;""),1,FW992+1))</f>
        <v/>
      </c>
      <c r="FY992" s="578" t="str">
        <f t="shared" ref="FY992" si="4711">IF(FY994="","",IF(AND(FX994="",FY994&lt;&gt;""),1,FX992+1))</f>
        <v/>
      </c>
      <c r="FZ992" s="578" t="str">
        <f t="shared" ref="FZ992" si="4712">IF(FZ994="","",IF(AND(FY994="",FZ994&lt;&gt;""),1,FY992+1))</f>
        <v/>
      </c>
      <c r="GA992" s="578" t="str">
        <f t="shared" ref="GA992" si="4713">IF(GA994="","",IF(AND(FZ994="",GA994&lt;&gt;""),1,FZ992+1))</f>
        <v/>
      </c>
      <c r="GB992" s="578" t="str">
        <f t="shared" ref="GB992" si="4714">IF(GB994="","",IF(AND(GA994="",GB994&lt;&gt;""),1,GA992+1))</f>
        <v/>
      </c>
      <c r="GC992" s="578" t="str">
        <f t="shared" ref="GC992" si="4715">IF(GC994="","",IF(AND(GB994="",GC994&lt;&gt;""),1,GB992+1))</f>
        <v/>
      </c>
      <c r="GD992" s="578" t="str">
        <f t="shared" ref="GD992" si="4716">IF(GD994="","",IF(AND(GC994="",GD994&lt;&gt;""),1,GC992+1))</f>
        <v/>
      </c>
      <c r="GE992" s="578" t="str">
        <f t="shared" ref="GE992" si="4717">IF(GE994="","",IF(AND(GD994="",GE994&lt;&gt;""),1,GD992+1))</f>
        <v/>
      </c>
      <c r="GF992" s="578" t="str">
        <f t="shared" ref="GF992" si="4718">IF(GF994="","",IF(AND(GE994="",GF994&lt;&gt;""),1,GE992+1))</f>
        <v/>
      </c>
      <c r="GG992" s="578" t="str">
        <f t="shared" ref="GG992" si="4719">IF(GG994="","",IF(AND(GF994="",GG994&lt;&gt;""),1,GF992+1))</f>
        <v/>
      </c>
      <c r="GH992" s="578" t="str">
        <f t="shared" ref="GH992" si="4720">IF(GH994="","",IF(AND(GG994="",GH994&lt;&gt;""),1,GG992+1))</f>
        <v/>
      </c>
      <c r="GI992" s="578" t="str">
        <f t="shared" ref="GI992" si="4721">IF(GI994="","",IF(AND(GH994="",GI994&lt;&gt;""),1,GH992+1))</f>
        <v/>
      </c>
      <c r="GJ992" s="578" t="str">
        <f t="shared" ref="GJ992" si="4722">IF(GJ994="","",IF(AND(GI994="",GJ994&lt;&gt;""),1,GI992+1))</f>
        <v/>
      </c>
      <c r="GK992" s="578" t="str">
        <f t="shared" ref="GK992" si="4723">IF(GK994="","",IF(AND(GJ994="",GK994&lt;&gt;""),1,GJ992+1))</f>
        <v/>
      </c>
      <c r="GL992" s="578" t="str">
        <f t="shared" ref="GL992" si="4724">IF(GL994="","",IF(AND(GK994="",GL994&lt;&gt;""),1,GK992+1))</f>
        <v/>
      </c>
      <c r="GM992" s="578" t="str">
        <f t="shared" ref="GM992" si="4725">IF(GM994="","",IF(AND(GL994="",GM994&lt;&gt;""),1,GL992+1))</f>
        <v/>
      </c>
      <c r="GN992" s="578" t="str">
        <f t="shared" ref="GN992" si="4726">IF(GN994="","",IF(AND(GM994="",GN994&lt;&gt;""),1,GM992+1))</f>
        <v/>
      </c>
      <c r="GO992" s="578" t="str">
        <f t="shared" ref="GO992" si="4727">IF(GO994="","",IF(AND(GN994="",GO994&lt;&gt;""),1,GN992+1))</f>
        <v/>
      </c>
      <c r="GP992" s="578" t="str">
        <f t="shared" ref="GP992" si="4728">IF(GP994="","",IF(AND(GO994="",GP994&lt;&gt;""),1,GO992+1))</f>
        <v/>
      </c>
      <c r="GQ992" s="578" t="str">
        <f t="shared" ref="GQ992" si="4729">IF(GQ994="","",IF(AND(GP994="",GQ994&lt;&gt;""),1,GP992+1))</f>
        <v/>
      </c>
      <c r="GR992" s="578" t="str">
        <f t="shared" ref="GR992" si="4730">IF(GR994="","",IF(AND(GQ994="",GR994&lt;&gt;""),1,GQ992+1))</f>
        <v/>
      </c>
      <c r="GS992" s="578" t="str">
        <f t="shared" ref="GS992" si="4731">IF(GS994="","",IF(AND(GR994="",GS994&lt;&gt;""),1,GR992+1))</f>
        <v/>
      </c>
      <c r="GT992" s="578" t="str">
        <f t="shared" ref="GT992" si="4732">IF(GT994="","",IF(AND(GS994="",GT994&lt;&gt;""),1,GS992+1))</f>
        <v/>
      </c>
      <c r="GU992" s="578" t="str">
        <f t="shared" ref="GU992" si="4733">IF(GU994="","",IF(AND(GT994="",GU994&lt;&gt;""),1,GT992+1))</f>
        <v/>
      </c>
      <c r="GV992" s="578" t="str">
        <f t="shared" ref="GV992" si="4734">IF(GV994="","",IF(AND(GU994="",GV994&lt;&gt;""),1,GU992+1))</f>
        <v/>
      </c>
      <c r="GW992" s="578" t="str">
        <f t="shared" ref="GW992" si="4735">IF(GW994="","",IF(AND(GV994="",GW994&lt;&gt;""),1,GV992+1))</f>
        <v/>
      </c>
      <c r="GX992" s="578" t="str">
        <f t="shared" ref="GX992" si="4736">IF(GX994="","",IF(AND(GW994="",GX994&lt;&gt;""),1,GW992+1))</f>
        <v/>
      </c>
      <c r="GY992" s="578" t="str">
        <f t="shared" ref="GY992" si="4737">IF(GY994="","",IF(AND(GX994="",GY994&lt;&gt;""),1,GX992+1))</f>
        <v/>
      </c>
      <c r="GZ992" s="578" t="str">
        <f t="shared" ref="GZ992" si="4738">IF(GZ994="","",IF(AND(GY994="",GZ994&lt;&gt;""),1,GY992+1))</f>
        <v/>
      </c>
      <c r="HA992" s="19"/>
      <c r="HB992" s="19"/>
    </row>
    <row r="993" spans="1:210" ht="4.2" customHeight="1">
      <c r="A993" s="1"/>
      <c r="B993" s="5"/>
      <c r="C993" s="1"/>
      <c r="D993" s="1"/>
      <c r="E993" s="263"/>
      <c r="F993" s="48"/>
      <c r="G993" s="231"/>
      <c r="H993" s="1"/>
      <c r="I993" s="1"/>
      <c r="J993" s="1"/>
      <c r="K993" s="1"/>
      <c r="L993" s="1"/>
      <c r="M993" s="5"/>
      <c r="N993" s="19"/>
      <c r="O993" s="1"/>
      <c r="P993" s="5"/>
      <c r="Q993" s="1"/>
      <c r="R993" s="1"/>
      <c r="S993" s="5"/>
      <c r="T993" s="7"/>
      <c r="U993" s="24"/>
      <c r="V993" s="1"/>
      <c r="W993" s="12"/>
      <c r="X993" s="10"/>
      <c r="Y993" s="46"/>
      <c r="Z993" s="93"/>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4"/>
      <c r="BB993" s="94"/>
      <c r="BC993" s="94"/>
      <c r="BD993" s="94"/>
      <c r="BE993" s="94"/>
      <c r="BF993" s="94"/>
      <c r="BG993" s="94"/>
      <c r="BH993" s="94"/>
      <c r="BI993" s="94"/>
      <c r="BJ993" s="94"/>
      <c r="BK993" s="94"/>
      <c r="BL993" s="94"/>
      <c r="BM993" s="94"/>
      <c r="BN993" s="94"/>
      <c r="BO993" s="94"/>
      <c r="BP993" s="94"/>
      <c r="BQ993" s="94"/>
      <c r="BR993" s="94"/>
      <c r="BS993" s="94"/>
      <c r="BT993" s="94"/>
      <c r="BU993" s="94"/>
      <c r="BV993" s="94"/>
      <c r="BW993" s="94"/>
      <c r="BX993" s="94"/>
      <c r="BY993" s="94"/>
      <c r="BZ993" s="94"/>
      <c r="CA993" s="94"/>
      <c r="CB993" s="94"/>
      <c r="CC993" s="94"/>
      <c r="CD993" s="94"/>
      <c r="CE993" s="94"/>
      <c r="CF993" s="94"/>
      <c r="CG993" s="94"/>
      <c r="CH993" s="94"/>
      <c r="CI993" s="94"/>
      <c r="CJ993" s="94"/>
      <c r="CK993" s="94"/>
      <c r="CL993" s="94"/>
      <c r="CM993" s="94"/>
      <c r="CN993" s="94"/>
      <c r="CO993" s="94"/>
      <c r="CP993" s="94"/>
      <c r="CQ993" s="94"/>
      <c r="CR993" s="94"/>
      <c r="CS993" s="94"/>
      <c r="CT993" s="94"/>
      <c r="CU993" s="94"/>
      <c r="CV993" s="94"/>
      <c r="CW993" s="94"/>
      <c r="CX993" s="94"/>
      <c r="CY993" s="94"/>
      <c r="CZ993" s="94"/>
      <c r="DA993" s="94"/>
      <c r="DB993" s="94"/>
      <c r="DC993" s="94"/>
      <c r="DD993" s="94"/>
      <c r="DE993" s="94"/>
      <c r="DF993" s="94"/>
      <c r="DG993" s="94"/>
      <c r="DH993" s="94"/>
      <c r="DI993" s="94"/>
      <c r="DJ993" s="94"/>
      <c r="DK993" s="94"/>
      <c r="DL993" s="94"/>
      <c r="DM993" s="94"/>
      <c r="DN993" s="94"/>
      <c r="DO993" s="94"/>
      <c r="DP993" s="94"/>
      <c r="DQ993" s="94"/>
      <c r="DR993" s="94"/>
      <c r="DS993" s="94"/>
      <c r="DT993" s="94"/>
      <c r="DU993" s="94"/>
      <c r="DV993" s="94"/>
      <c r="DW993" s="94"/>
      <c r="DX993" s="94"/>
      <c r="DY993" s="94"/>
      <c r="DZ993" s="94"/>
      <c r="EA993" s="94"/>
      <c r="EB993" s="94"/>
      <c r="EC993" s="94"/>
      <c r="ED993" s="94"/>
      <c r="EE993" s="94"/>
      <c r="EF993" s="94"/>
      <c r="EG993" s="94"/>
      <c r="EH993" s="94"/>
      <c r="EI993" s="94"/>
      <c r="EJ993" s="94"/>
      <c r="EK993" s="94"/>
      <c r="EL993" s="94"/>
      <c r="EM993" s="94"/>
      <c r="EN993" s="94"/>
      <c r="EO993" s="94"/>
      <c r="EP993" s="94"/>
      <c r="EQ993" s="94"/>
      <c r="ER993" s="94"/>
      <c r="ES993" s="94"/>
      <c r="ET993" s="94"/>
      <c r="EU993" s="94"/>
      <c r="EV993" s="94"/>
      <c r="EW993" s="94"/>
      <c r="EX993" s="94"/>
      <c r="EY993" s="94"/>
      <c r="EZ993" s="94"/>
      <c r="FA993" s="94"/>
      <c r="FB993" s="94"/>
      <c r="FC993" s="94"/>
      <c r="FD993" s="94"/>
      <c r="FE993" s="94"/>
      <c r="FF993" s="94"/>
      <c r="FG993" s="94"/>
      <c r="FH993" s="94"/>
      <c r="FI993" s="94"/>
      <c r="FJ993" s="94"/>
      <c r="FK993" s="94"/>
      <c r="FL993" s="94"/>
      <c r="FM993" s="94"/>
      <c r="FN993" s="94"/>
      <c r="FO993" s="94"/>
      <c r="FP993" s="94"/>
      <c r="FQ993" s="94"/>
      <c r="FR993" s="94"/>
      <c r="FS993" s="94"/>
      <c r="FT993" s="94"/>
      <c r="FU993" s="94"/>
      <c r="FV993" s="94"/>
      <c r="FW993" s="94"/>
      <c r="FX993" s="94"/>
      <c r="FY993" s="94"/>
      <c r="FZ993" s="94"/>
      <c r="GA993" s="94"/>
      <c r="GB993" s="94"/>
      <c r="GC993" s="94"/>
      <c r="GD993" s="94"/>
      <c r="GE993" s="94"/>
      <c r="GF993" s="94"/>
      <c r="GG993" s="94"/>
      <c r="GH993" s="94"/>
      <c r="GI993" s="94"/>
      <c r="GJ993" s="94"/>
      <c r="GK993" s="94"/>
      <c r="GL993" s="94"/>
      <c r="GM993" s="94"/>
      <c r="GN993" s="94"/>
      <c r="GO993" s="94"/>
      <c r="GP993" s="94"/>
      <c r="GQ993" s="94"/>
      <c r="GR993" s="94"/>
      <c r="GS993" s="94"/>
      <c r="GT993" s="94"/>
      <c r="GU993" s="94"/>
      <c r="GV993" s="94"/>
      <c r="GW993" s="94"/>
      <c r="GX993" s="94"/>
      <c r="GY993" s="94"/>
      <c r="GZ993" s="94"/>
      <c r="HA993" s="1"/>
      <c r="HB993" s="1"/>
    </row>
    <row r="994" spans="1:210" s="23" customFormat="1">
      <c r="A994" s="19"/>
      <c r="B994" s="5"/>
      <c r="C994" s="34" t="str">
        <f>$C$339</f>
        <v>месяц окончания расхода</v>
      </c>
      <c r="D994" s="19"/>
      <c r="E994" s="269"/>
      <c r="F994" s="52"/>
      <c r="G994" s="232"/>
      <c r="H994" s="19"/>
      <c r="I994" s="19"/>
      <c r="J994" s="5" t="s">
        <v>6</v>
      </c>
      <c r="K994" s="575"/>
      <c r="L994" s="24" t="s">
        <v>7</v>
      </c>
      <c r="M994" s="20"/>
      <c r="N994" s="196" t="s">
        <v>172</v>
      </c>
      <c r="O994" s="19"/>
      <c r="P994" s="20"/>
      <c r="Q994" s="19" t="str">
        <f>IF(T992=справочники!$E$9,"a+qx",IF(T992=справочники!$E$10,"aq^x",IF(T992=справочники!$E$11,"a^(1+qx)","??")))</f>
        <v>??</v>
      </c>
      <c r="R994" s="19"/>
      <c r="S994" s="20" t="s">
        <v>6</v>
      </c>
      <c r="T994" s="213"/>
      <c r="U994" s="26"/>
      <c r="V994" s="19"/>
      <c r="W994" s="21"/>
      <c r="X994" s="22"/>
      <c r="Y994" s="47"/>
      <c r="Z994" s="96"/>
      <c r="AA994" s="579" t="str">
        <f>IF(AND(AA$8&gt;=$K992,AA$8&lt;=IF(OR($K994="",$K994=0),1000000,$K994)),AA$8,"")</f>
        <v/>
      </c>
      <c r="AB994" s="579" t="str">
        <f t="shared" ref="AB994:CM994" si="4739">IF(AND(AB$8&gt;=$K992,AB$8&lt;=IF(OR($K994="",$K994=0),1000000,$K994)),AB$8,"")</f>
        <v/>
      </c>
      <c r="AC994" s="579" t="str">
        <f t="shared" si="4739"/>
        <v/>
      </c>
      <c r="AD994" s="579" t="str">
        <f t="shared" si="4739"/>
        <v/>
      </c>
      <c r="AE994" s="579" t="str">
        <f t="shared" si="4739"/>
        <v/>
      </c>
      <c r="AF994" s="579" t="str">
        <f t="shared" si="4739"/>
        <v/>
      </c>
      <c r="AG994" s="579" t="str">
        <f t="shared" si="4739"/>
        <v/>
      </c>
      <c r="AH994" s="579" t="str">
        <f t="shared" si="4739"/>
        <v/>
      </c>
      <c r="AI994" s="579" t="str">
        <f t="shared" si="4739"/>
        <v/>
      </c>
      <c r="AJ994" s="579" t="str">
        <f t="shared" si="4739"/>
        <v/>
      </c>
      <c r="AK994" s="579" t="str">
        <f t="shared" si="4739"/>
        <v/>
      </c>
      <c r="AL994" s="579" t="str">
        <f t="shared" si="4739"/>
        <v/>
      </c>
      <c r="AM994" s="579" t="str">
        <f t="shared" si="4739"/>
        <v/>
      </c>
      <c r="AN994" s="579" t="str">
        <f t="shared" si="4739"/>
        <v/>
      </c>
      <c r="AO994" s="579" t="str">
        <f t="shared" si="4739"/>
        <v/>
      </c>
      <c r="AP994" s="579" t="str">
        <f t="shared" si="4739"/>
        <v/>
      </c>
      <c r="AQ994" s="579" t="str">
        <f t="shared" si="4739"/>
        <v/>
      </c>
      <c r="AR994" s="579" t="str">
        <f t="shared" si="4739"/>
        <v/>
      </c>
      <c r="AS994" s="579" t="str">
        <f t="shared" si="4739"/>
        <v/>
      </c>
      <c r="AT994" s="579" t="str">
        <f t="shared" si="4739"/>
        <v/>
      </c>
      <c r="AU994" s="579" t="str">
        <f t="shared" si="4739"/>
        <v/>
      </c>
      <c r="AV994" s="579" t="str">
        <f t="shared" si="4739"/>
        <v/>
      </c>
      <c r="AW994" s="579" t="str">
        <f t="shared" si="4739"/>
        <v/>
      </c>
      <c r="AX994" s="579" t="str">
        <f t="shared" si="4739"/>
        <v/>
      </c>
      <c r="AY994" s="579" t="str">
        <f t="shared" si="4739"/>
        <v/>
      </c>
      <c r="AZ994" s="579" t="str">
        <f t="shared" si="4739"/>
        <v/>
      </c>
      <c r="BA994" s="579" t="str">
        <f t="shared" si="4739"/>
        <v/>
      </c>
      <c r="BB994" s="579" t="str">
        <f t="shared" si="4739"/>
        <v/>
      </c>
      <c r="BC994" s="579" t="str">
        <f t="shared" si="4739"/>
        <v/>
      </c>
      <c r="BD994" s="579" t="str">
        <f t="shared" si="4739"/>
        <v/>
      </c>
      <c r="BE994" s="579" t="str">
        <f t="shared" si="4739"/>
        <v/>
      </c>
      <c r="BF994" s="579" t="str">
        <f t="shared" si="4739"/>
        <v/>
      </c>
      <c r="BG994" s="579" t="str">
        <f t="shared" si="4739"/>
        <v/>
      </c>
      <c r="BH994" s="579" t="str">
        <f t="shared" si="4739"/>
        <v/>
      </c>
      <c r="BI994" s="579" t="str">
        <f t="shared" si="4739"/>
        <v/>
      </c>
      <c r="BJ994" s="579" t="str">
        <f t="shared" si="4739"/>
        <v/>
      </c>
      <c r="BK994" s="579" t="str">
        <f t="shared" si="4739"/>
        <v/>
      </c>
      <c r="BL994" s="579" t="str">
        <f t="shared" si="4739"/>
        <v/>
      </c>
      <c r="BM994" s="579" t="str">
        <f t="shared" si="4739"/>
        <v/>
      </c>
      <c r="BN994" s="579" t="str">
        <f t="shared" si="4739"/>
        <v/>
      </c>
      <c r="BO994" s="579" t="str">
        <f t="shared" si="4739"/>
        <v/>
      </c>
      <c r="BP994" s="579" t="str">
        <f t="shared" si="4739"/>
        <v/>
      </c>
      <c r="BQ994" s="579" t="str">
        <f t="shared" si="4739"/>
        <v/>
      </c>
      <c r="BR994" s="579" t="str">
        <f t="shared" si="4739"/>
        <v/>
      </c>
      <c r="BS994" s="579" t="str">
        <f t="shared" si="4739"/>
        <v/>
      </c>
      <c r="BT994" s="579" t="str">
        <f t="shared" si="4739"/>
        <v/>
      </c>
      <c r="BU994" s="579" t="str">
        <f t="shared" si="4739"/>
        <v/>
      </c>
      <c r="BV994" s="579" t="str">
        <f t="shared" si="4739"/>
        <v/>
      </c>
      <c r="BW994" s="579" t="str">
        <f t="shared" si="4739"/>
        <v/>
      </c>
      <c r="BX994" s="579" t="str">
        <f t="shared" si="4739"/>
        <v/>
      </c>
      <c r="BY994" s="579" t="str">
        <f t="shared" si="4739"/>
        <v/>
      </c>
      <c r="BZ994" s="579" t="str">
        <f t="shared" si="4739"/>
        <v/>
      </c>
      <c r="CA994" s="579" t="str">
        <f t="shared" si="4739"/>
        <v/>
      </c>
      <c r="CB994" s="579" t="str">
        <f t="shared" si="4739"/>
        <v/>
      </c>
      <c r="CC994" s="579" t="str">
        <f t="shared" si="4739"/>
        <v/>
      </c>
      <c r="CD994" s="579" t="str">
        <f t="shared" si="4739"/>
        <v/>
      </c>
      <c r="CE994" s="579" t="str">
        <f t="shared" si="4739"/>
        <v/>
      </c>
      <c r="CF994" s="579" t="str">
        <f t="shared" si="4739"/>
        <v/>
      </c>
      <c r="CG994" s="579" t="str">
        <f t="shared" si="4739"/>
        <v/>
      </c>
      <c r="CH994" s="579" t="str">
        <f t="shared" si="4739"/>
        <v/>
      </c>
      <c r="CI994" s="579" t="str">
        <f t="shared" si="4739"/>
        <v/>
      </c>
      <c r="CJ994" s="579" t="str">
        <f t="shared" si="4739"/>
        <v/>
      </c>
      <c r="CK994" s="579" t="str">
        <f t="shared" si="4739"/>
        <v/>
      </c>
      <c r="CL994" s="579" t="str">
        <f t="shared" si="4739"/>
        <v/>
      </c>
      <c r="CM994" s="579" t="str">
        <f t="shared" si="4739"/>
        <v/>
      </c>
      <c r="CN994" s="579" t="str">
        <f t="shared" ref="CN994:DG994" si="4740">IF(AND(CN$8&gt;=$K992,CN$8&lt;=IF(OR($K994="",$K994=0),1000000,$K994)),CN$8,"")</f>
        <v/>
      </c>
      <c r="CO994" s="579" t="str">
        <f t="shared" si="4740"/>
        <v/>
      </c>
      <c r="CP994" s="579" t="str">
        <f t="shared" si="4740"/>
        <v/>
      </c>
      <c r="CQ994" s="579" t="str">
        <f t="shared" si="4740"/>
        <v/>
      </c>
      <c r="CR994" s="579" t="str">
        <f t="shared" si="4740"/>
        <v/>
      </c>
      <c r="CS994" s="579" t="str">
        <f t="shared" si="4740"/>
        <v/>
      </c>
      <c r="CT994" s="579" t="str">
        <f t="shared" si="4740"/>
        <v/>
      </c>
      <c r="CU994" s="579" t="str">
        <f t="shared" si="4740"/>
        <v/>
      </c>
      <c r="CV994" s="579" t="str">
        <f t="shared" si="4740"/>
        <v/>
      </c>
      <c r="CW994" s="579" t="str">
        <f t="shared" si="4740"/>
        <v/>
      </c>
      <c r="CX994" s="579" t="str">
        <f t="shared" si="4740"/>
        <v/>
      </c>
      <c r="CY994" s="579" t="str">
        <f t="shared" si="4740"/>
        <v/>
      </c>
      <c r="CZ994" s="579" t="str">
        <f t="shared" si="4740"/>
        <v/>
      </c>
      <c r="DA994" s="579" t="str">
        <f t="shared" si="4740"/>
        <v/>
      </c>
      <c r="DB994" s="579" t="str">
        <f t="shared" si="4740"/>
        <v/>
      </c>
      <c r="DC994" s="579" t="str">
        <f t="shared" si="4740"/>
        <v/>
      </c>
      <c r="DD994" s="579" t="str">
        <f t="shared" si="4740"/>
        <v/>
      </c>
      <c r="DE994" s="579" t="str">
        <f t="shared" si="4740"/>
        <v/>
      </c>
      <c r="DF994" s="579" t="str">
        <f t="shared" si="4740"/>
        <v/>
      </c>
      <c r="DG994" s="579" t="str">
        <f t="shared" si="4740"/>
        <v/>
      </c>
      <c r="DH994" s="579" t="str">
        <f t="shared" ref="DH994:FS994" si="4741">IF(AND(DH$8&gt;=$K992,DH$8&lt;=IF(OR($K994="",$K994=0),1000000,$K994)),DH$8,"")</f>
        <v/>
      </c>
      <c r="DI994" s="579" t="str">
        <f t="shared" si="4741"/>
        <v/>
      </c>
      <c r="DJ994" s="579" t="str">
        <f t="shared" si="4741"/>
        <v/>
      </c>
      <c r="DK994" s="579" t="str">
        <f t="shared" si="4741"/>
        <v/>
      </c>
      <c r="DL994" s="579" t="str">
        <f t="shared" si="4741"/>
        <v/>
      </c>
      <c r="DM994" s="579" t="str">
        <f t="shared" si="4741"/>
        <v/>
      </c>
      <c r="DN994" s="579" t="str">
        <f t="shared" si="4741"/>
        <v/>
      </c>
      <c r="DO994" s="579" t="str">
        <f t="shared" si="4741"/>
        <v/>
      </c>
      <c r="DP994" s="579" t="str">
        <f t="shared" si="4741"/>
        <v/>
      </c>
      <c r="DQ994" s="579" t="str">
        <f t="shared" si="4741"/>
        <v/>
      </c>
      <c r="DR994" s="579" t="str">
        <f t="shared" si="4741"/>
        <v/>
      </c>
      <c r="DS994" s="579" t="str">
        <f t="shared" si="4741"/>
        <v/>
      </c>
      <c r="DT994" s="579" t="str">
        <f t="shared" si="4741"/>
        <v/>
      </c>
      <c r="DU994" s="579" t="str">
        <f t="shared" si="4741"/>
        <v/>
      </c>
      <c r="DV994" s="579" t="str">
        <f t="shared" si="4741"/>
        <v/>
      </c>
      <c r="DW994" s="579" t="str">
        <f t="shared" si="4741"/>
        <v/>
      </c>
      <c r="DX994" s="579" t="str">
        <f t="shared" si="4741"/>
        <v/>
      </c>
      <c r="DY994" s="579" t="str">
        <f t="shared" si="4741"/>
        <v/>
      </c>
      <c r="DZ994" s="579" t="str">
        <f t="shared" si="4741"/>
        <v/>
      </c>
      <c r="EA994" s="579" t="str">
        <f t="shared" si="4741"/>
        <v/>
      </c>
      <c r="EB994" s="579" t="str">
        <f t="shared" si="4741"/>
        <v/>
      </c>
      <c r="EC994" s="579" t="str">
        <f t="shared" si="4741"/>
        <v/>
      </c>
      <c r="ED994" s="579" t="str">
        <f t="shared" si="4741"/>
        <v/>
      </c>
      <c r="EE994" s="579" t="str">
        <f t="shared" si="4741"/>
        <v/>
      </c>
      <c r="EF994" s="579" t="str">
        <f t="shared" si="4741"/>
        <v/>
      </c>
      <c r="EG994" s="579" t="str">
        <f t="shared" si="4741"/>
        <v/>
      </c>
      <c r="EH994" s="579" t="str">
        <f t="shared" si="4741"/>
        <v/>
      </c>
      <c r="EI994" s="579" t="str">
        <f t="shared" si="4741"/>
        <v/>
      </c>
      <c r="EJ994" s="579" t="str">
        <f t="shared" si="4741"/>
        <v/>
      </c>
      <c r="EK994" s="579" t="str">
        <f t="shared" si="4741"/>
        <v/>
      </c>
      <c r="EL994" s="579" t="str">
        <f t="shared" si="4741"/>
        <v/>
      </c>
      <c r="EM994" s="579" t="str">
        <f t="shared" si="4741"/>
        <v/>
      </c>
      <c r="EN994" s="579" t="str">
        <f t="shared" si="4741"/>
        <v/>
      </c>
      <c r="EO994" s="579" t="str">
        <f t="shared" si="4741"/>
        <v/>
      </c>
      <c r="EP994" s="579" t="str">
        <f t="shared" si="4741"/>
        <v/>
      </c>
      <c r="EQ994" s="579" t="str">
        <f t="shared" si="4741"/>
        <v/>
      </c>
      <c r="ER994" s="579" t="str">
        <f t="shared" si="4741"/>
        <v/>
      </c>
      <c r="ES994" s="579" t="str">
        <f t="shared" si="4741"/>
        <v/>
      </c>
      <c r="ET994" s="579" t="str">
        <f t="shared" si="4741"/>
        <v/>
      </c>
      <c r="EU994" s="579" t="str">
        <f t="shared" si="4741"/>
        <v/>
      </c>
      <c r="EV994" s="579" t="str">
        <f t="shared" si="4741"/>
        <v/>
      </c>
      <c r="EW994" s="579" t="str">
        <f t="shared" si="4741"/>
        <v/>
      </c>
      <c r="EX994" s="579" t="str">
        <f t="shared" si="4741"/>
        <v/>
      </c>
      <c r="EY994" s="579" t="str">
        <f t="shared" si="4741"/>
        <v/>
      </c>
      <c r="EZ994" s="579" t="str">
        <f t="shared" si="4741"/>
        <v/>
      </c>
      <c r="FA994" s="579" t="str">
        <f t="shared" si="4741"/>
        <v/>
      </c>
      <c r="FB994" s="579" t="str">
        <f t="shared" si="4741"/>
        <v/>
      </c>
      <c r="FC994" s="579" t="str">
        <f t="shared" si="4741"/>
        <v/>
      </c>
      <c r="FD994" s="579" t="str">
        <f t="shared" si="4741"/>
        <v/>
      </c>
      <c r="FE994" s="579" t="str">
        <f t="shared" si="4741"/>
        <v/>
      </c>
      <c r="FF994" s="579" t="str">
        <f t="shared" si="4741"/>
        <v/>
      </c>
      <c r="FG994" s="579" t="str">
        <f t="shared" si="4741"/>
        <v/>
      </c>
      <c r="FH994" s="579" t="str">
        <f t="shared" si="4741"/>
        <v/>
      </c>
      <c r="FI994" s="579" t="str">
        <f t="shared" si="4741"/>
        <v/>
      </c>
      <c r="FJ994" s="579" t="str">
        <f t="shared" si="4741"/>
        <v/>
      </c>
      <c r="FK994" s="579" t="str">
        <f t="shared" si="4741"/>
        <v/>
      </c>
      <c r="FL994" s="579" t="str">
        <f t="shared" si="4741"/>
        <v/>
      </c>
      <c r="FM994" s="579" t="str">
        <f t="shared" si="4741"/>
        <v/>
      </c>
      <c r="FN994" s="579" t="str">
        <f t="shared" si="4741"/>
        <v/>
      </c>
      <c r="FO994" s="579" t="str">
        <f t="shared" si="4741"/>
        <v/>
      </c>
      <c r="FP994" s="579" t="str">
        <f t="shared" si="4741"/>
        <v/>
      </c>
      <c r="FQ994" s="579" t="str">
        <f t="shared" si="4741"/>
        <v/>
      </c>
      <c r="FR994" s="579" t="str">
        <f t="shared" si="4741"/>
        <v/>
      </c>
      <c r="FS994" s="579" t="str">
        <f t="shared" si="4741"/>
        <v/>
      </c>
      <c r="FT994" s="579" t="str">
        <f t="shared" ref="FT994:GZ994" si="4742">IF(AND(FT$8&gt;=$K992,FT$8&lt;=IF(OR($K994="",$K994=0),1000000,$K994)),FT$8,"")</f>
        <v/>
      </c>
      <c r="FU994" s="579" t="str">
        <f t="shared" si="4742"/>
        <v/>
      </c>
      <c r="FV994" s="579" t="str">
        <f t="shared" si="4742"/>
        <v/>
      </c>
      <c r="FW994" s="579" t="str">
        <f t="shared" si="4742"/>
        <v/>
      </c>
      <c r="FX994" s="579" t="str">
        <f t="shared" si="4742"/>
        <v/>
      </c>
      <c r="FY994" s="579" t="str">
        <f t="shared" si="4742"/>
        <v/>
      </c>
      <c r="FZ994" s="579" t="str">
        <f t="shared" si="4742"/>
        <v/>
      </c>
      <c r="GA994" s="579" t="str">
        <f t="shared" si="4742"/>
        <v/>
      </c>
      <c r="GB994" s="579" t="str">
        <f t="shared" si="4742"/>
        <v/>
      </c>
      <c r="GC994" s="579" t="str">
        <f t="shared" si="4742"/>
        <v/>
      </c>
      <c r="GD994" s="579" t="str">
        <f t="shared" si="4742"/>
        <v/>
      </c>
      <c r="GE994" s="579" t="str">
        <f t="shared" si="4742"/>
        <v/>
      </c>
      <c r="GF994" s="579" t="str">
        <f t="shared" si="4742"/>
        <v/>
      </c>
      <c r="GG994" s="579" t="str">
        <f t="shared" si="4742"/>
        <v/>
      </c>
      <c r="GH994" s="579" t="str">
        <f t="shared" si="4742"/>
        <v/>
      </c>
      <c r="GI994" s="579" t="str">
        <f t="shared" si="4742"/>
        <v/>
      </c>
      <c r="GJ994" s="579" t="str">
        <f t="shared" si="4742"/>
        <v/>
      </c>
      <c r="GK994" s="579" t="str">
        <f t="shared" si="4742"/>
        <v/>
      </c>
      <c r="GL994" s="579" t="str">
        <f t="shared" si="4742"/>
        <v/>
      </c>
      <c r="GM994" s="579" t="str">
        <f t="shared" si="4742"/>
        <v/>
      </c>
      <c r="GN994" s="579" t="str">
        <f t="shared" si="4742"/>
        <v/>
      </c>
      <c r="GO994" s="579" t="str">
        <f t="shared" si="4742"/>
        <v/>
      </c>
      <c r="GP994" s="579" t="str">
        <f t="shared" si="4742"/>
        <v/>
      </c>
      <c r="GQ994" s="579" t="str">
        <f t="shared" si="4742"/>
        <v/>
      </c>
      <c r="GR994" s="579" t="str">
        <f t="shared" si="4742"/>
        <v/>
      </c>
      <c r="GS994" s="579" t="str">
        <f t="shared" si="4742"/>
        <v/>
      </c>
      <c r="GT994" s="579" t="str">
        <f t="shared" si="4742"/>
        <v/>
      </c>
      <c r="GU994" s="579" t="str">
        <f t="shared" si="4742"/>
        <v/>
      </c>
      <c r="GV994" s="579" t="str">
        <f t="shared" si="4742"/>
        <v/>
      </c>
      <c r="GW994" s="579" t="str">
        <f t="shared" si="4742"/>
        <v/>
      </c>
      <c r="GX994" s="579" t="str">
        <f t="shared" si="4742"/>
        <v/>
      </c>
      <c r="GY994" s="579" t="str">
        <f t="shared" si="4742"/>
        <v/>
      </c>
      <c r="GZ994" s="579" t="str">
        <f t="shared" si="4742"/>
        <v/>
      </c>
      <c r="HA994" s="19"/>
      <c r="HB994" s="19"/>
    </row>
    <row r="995" spans="1:210" ht="4.2" customHeight="1">
      <c r="A995" s="1"/>
      <c r="B995" s="1"/>
      <c r="C995" s="1"/>
      <c r="D995" s="1"/>
      <c r="E995" s="263"/>
      <c r="F995" s="48"/>
      <c r="G995" s="231"/>
      <c r="H995" s="1"/>
      <c r="I995" s="1"/>
      <c r="J995" s="1"/>
      <c r="K995" s="1"/>
      <c r="L995" s="1"/>
      <c r="M995" s="5"/>
      <c r="N995" s="1"/>
      <c r="O995" s="1"/>
      <c r="P995" s="5"/>
      <c r="Q995" s="1"/>
      <c r="R995" s="1"/>
      <c r="S995" s="5"/>
      <c r="T995" s="7"/>
      <c r="U995" s="24"/>
      <c r="V995" s="1"/>
      <c r="W995" s="12"/>
      <c r="X995" s="10"/>
      <c r="Y995" s="46"/>
      <c r="Z995" s="93"/>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4"/>
      <c r="BB995" s="94"/>
      <c r="BC995" s="94"/>
      <c r="BD995" s="94"/>
      <c r="BE995" s="94"/>
      <c r="BF995" s="94"/>
      <c r="BG995" s="94"/>
      <c r="BH995" s="94"/>
      <c r="BI995" s="94"/>
      <c r="BJ995" s="94"/>
      <c r="BK995" s="94"/>
      <c r="BL995" s="94"/>
      <c r="BM995" s="94"/>
      <c r="BN995" s="94"/>
      <c r="BO995" s="94"/>
      <c r="BP995" s="94"/>
      <c r="BQ995" s="94"/>
      <c r="BR995" s="94"/>
      <c r="BS995" s="94"/>
      <c r="BT995" s="94"/>
      <c r="BU995" s="94"/>
      <c r="BV995" s="94"/>
      <c r="BW995" s="94"/>
      <c r="BX995" s="94"/>
      <c r="BY995" s="94"/>
      <c r="BZ995" s="94"/>
      <c r="CA995" s="94"/>
      <c r="CB995" s="94"/>
      <c r="CC995" s="94"/>
      <c r="CD995" s="94"/>
      <c r="CE995" s="94"/>
      <c r="CF995" s="94"/>
      <c r="CG995" s="94"/>
      <c r="CH995" s="94"/>
      <c r="CI995" s="94"/>
      <c r="CJ995" s="94"/>
      <c r="CK995" s="94"/>
      <c r="CL995" s="94"/>
      <c r="CM995" s="94"/>
      <c r="CN995" s="94"/>
      <c r="CO995" s="94"/>
      <c r="CP995" s="94"/>
      <c r="CQ995" s="94"/>
      <c r="CR995" s="94"/>
      <c r="CS995" s="94"/>
      <c r="CT995" s="94"/>
      <c r="CU995" s="94"/>
      <c r="CV995" s="94"/>
      <c r="CW995" s="94"/>
      <c r="CX995" s="94"/>
      <c r="CY995" s="94"/>
      <c r="CZ995" s="94"/>
      <c r="DA995" s="94"/>
      <c r="DB995" s="94"/>
      <c r="DC995" s="94"/>
      <c r="DD995" s="94"/>
      <c r="DE995" s="94"/>
      <c r="DF995" s="94"/>
      <c r="DG995" s="94"/>
      <c r="DH995" s="94"/>
      <c r="DI995" s="94"/>
      <c r="DJ995" s="94"/>
      <c r="DK995" s="94"/>
      <c r="DL995" s="94"/>
      <c r="DM995" s="94"/>
      <c r="DN995" s="94"/>
      <c r="DO995" s="94"/>
      <c r="DP995" s="94"/>
      <c r="DQ995" s="94"/>
      <c r="DR995" s="94"/>
      <c r="DS995" s="94"/>
      <c r="DT995" s="94"/>
      <c r="DU995" s="94"/>
      <c r="DV995" s="94"/>
      <c r="DW995" s="94"/>
      <c r="DX995" s="94"/>
      <c r="DY995" s="94"/>
      <c r="DZ995" s="94"/>
      <c r="EA995" s="94"/>
      <c r="EB995" s="94"/>
      <c r="EC995" s="94"/>
      <c r="ED995" s="94"/>
      <c r="EE995" s="94"/>
      <c r="EF995" s="94"/>
      <c r="EG995" s="94"/>
      <c r="EH995" s="94"/>
      <c r="EI995" s="94"/>
      <c r="EJ995" s="94"/>
      <c r="EK995" s="94"/>
      <c r="EL995" s="94"/>
      <c r="EM995" s="94"/>
      <c r="EN995" s="94"/>
      <c r="EO995" s="94"/>
      <c r="EP995" s="94"/>
      <c r="EQ995" s="94"/>
      <c r="ER995" s="94"/>
      <c r="ES995" s="94"/>
      <c r="ET995" s="94"/>
      <c r="EU995" s="94"/>
      <c r="EV995" s="94"/>
      <c r="EW995" s="94"/>
      <c r="EX995" s="94"/>
      <c r="EY995" s="94"/>
      <c r="EZ995" s="94"/>
      <c r="FA995" s="94"/>
      <c r="FB995" s="94"/>
      <c r="FC995" s="94"/>
      <c r="FD995" s="94"/>
      <c r="FE995" s="94"/>
      <c r="FF995" s="94"/>
      <c r="FG995" s="94"/>
      <c r="FH995" s="94"/>
      <c r="FI995" s="94"/>
      <c r="FJ995" s="94"/>
      <c r="FK995" s="94"/>
      <c r="FL995" s="94"/>
      <c r="FM995" s="94"/>
      <c r="FN995" s="94"/>
      <c r="FO995" s="94"/>
      <c r="FP995" s="94"/>
      <c r="FQ995" s="94"/>
      <c r="FR995" s="94"/>
      <c r="FS995" s="94"/>
      <c r="FT995" s="94"/>
      <c r="FU995" s="94"/>
      <c r="FV995" s="94"/>
      <c r="FW995" s="94"/>
      <c r="FX995" s="94"/>
      <c r="FY995" s="94"/>
      <c r="FZ995" s="94"/>
      <c r="GA995" s="94"/>
      <c r="GB995" s="94"/>
      <c r="GC995" s="94"/>
      <c r="GD995" s="94"/>
      <c r="GE995" s="94"/>
      <c r="GF995" s="94"/>
      <c r="GG995" s="94"/>
      <c r="GH995" s="94"/>
      <c r="GI995" s="94"/>
      <c r="GJ995" s="94"/>
      <c r="GK995" s="94"/>
      <c r="GL995" s="94"/>
      <c r="GM995" s="94"/>
      <c r="GN995" s="94"/>
      <c r="GO995" s="94"/>
      <c r="GP995" s="94"/>
      <c r="GQ995" s="94"/>
      <c r="GR995" s="94"/>
      <c r="GS995" s="94"/>
      <c r="GT995" s="94"/>
      <c r="GU995" s="94"/>
      <c r="GV995" s="94"/>
      <c r="GW995" s="94"/>
      <c r="GX995" s="94"/>
      <c r="GY995" s="94"/>
      <c r="GZ995" s="94"/>
      <c r="HA995" s="1"/>
      <c r="HB995" s="1"/>
    </row>
    <row r="996" spans="1:210" s="23" customFormat="1">
      <c r="A996" s="19"/>
      <c r="B996" s="244" t="s">
        <v>165</v>
      </c>
      <c r="C996" s="19"/>
      <c r="D996" s="19"/>
      <c r="E996" s="269"/>
      <c r="F996" s="52"/>
      <c r="G996" s="232"/>
      <c r="H996" s="19"/>
      <c r="I996" s="245" t="s">
        <v>162</v>
      </c>
      <c r="J996" s="19"/>
      <c r="K996" s="19"/>
      <c r="L996" s="19"/>
      <c r="M996" s="20"/>
      <c r="N996" s="196" t="s">
        <v>171</v>
      </c>
      <c r="O996" s="19"/>
      <c r="P996" s="20"/>
      <c r="Q996" s="19" t="s">
        <v>72</v>
      </c>
      <c r="R996" s="19"/>
      <c r="S996" s="20" t="s">
        <v>6</v>
      </c>
      <c r="T996" s="205"/>
      <c r="U996" s="26" t="s">
        <v>7</v>
      </c>
      <c r="V996" s="19"/>
      <c r="W996" s="21"/>
      <c r="X996" s="22"/>
      <c r="Y996" s="47"/>
      <c r="Z996" s="96"/>
      <c r="AA996" s="97"/>
      <c r="AB996" s="97"/>
      <c r="AC996" s="97"/>
      <c r="AD996" s="97"/>
      <c r="AE996" s="97"/>
      <c r="AF996" s="97"/>
      <c r="AG996" s="97"/>
      <c r="AH996" s="97"/>
      <c r="AI996" s="97"/>
      <c r="AJ996" s="97"/>
      <c r="AK996" s="97"/>
      <c r="AL996" s="97"/>
      <c r="AM996" s="97"/>
      <c r="AN996" s="97"/>
      <c r="AO996" s="97"/>
      <c r="AP996" s="97"/>
      <c r="AQ996" s="97"/>
      <c r="AR996" s="97"/>
      <c r="AS996" s="97"/>
      <c r="AT996" s="97"/>
      <c r="AU996" s="97"/>
      <c r="AV996" s="97"/>
      <c r="AW996" s="97"/>
      <c r="AX996" s="97"/>
      <c r="AY996" s="97"/>
      <c r="AZ996" s="97"/>
      <c r="BA996" s="97"/>
      <c r="BB996" s="97"/>
      <c r="BC996" s="97"/>
      <c r="BD996" s="97"/>
      <c r="BE996" s="97"/>
      <c r="BF996" s="97"/>
      <c r="BG996" s="97"/>
      <c r="BH996" s="97"/>
      <c r="BI996" s="97"/>
      <c r="BJ996" s="97"/>
      <c r="BK996" s="97"/>
      <c r="BL996" s="97"/>
      <c r="BM996" s="97"/>
      <c r="BN996" s="97"/>
      <c r="BO996" s="97"/>
      <c r="BP996" s="97"/>
      <c r="BQ996" s="97"/>
      <c r="BR996" s="97"/>
      <c r="BS996" s="97"/>
      <c r="BT996" s="97"/>
      <c r="BU996" s="97"/>
      <c r="BV996" s="97"/>
      <c r="BW996" s="97"/>
      <c r="BX996" s="97"/>
      <c r="BY996" s="97"/>
      <c r="BZ996" s="97"/>
      <c r="CA996" s="97"/>
      <c r="CB996" s="97"/>
      <c r="CC996" s="97"/>
      <c r="CD996" s="97"/>
      <c r="CE996" s="97"/>
      <c r="CF996" s="97"/>
      <c r="CG996" s="97"/>
      <c r="CH996" s="97"/>
      <c r="CI996" s="97"/>
      <c r="CJ996" s="97"/>
      <c r="CK996" s="97"/>
      <c r="CL996" s="97"/>
      <c r="CM996" s="97"/>
      <c r="CN996" s="97"/>
      <c r="CO996" s="97"/>
      <c r="CP996" s="97"/>
      <c r="CQ996" s="97"/>
      <c r="CR996" s="97"/>
      <c r="CS996" s="97"/>
      <c r="CT996" s="97"/>
      <c r="CU996" s="97"/>
      <c r="CV996" s="97"/>
      <c r="CW996" s="97"/>
      <c r="CX996" s="97"/>
      <c r="CY996" s="97"/>
      <c r="CZ996" s="97"/>
      <c r="DA996" s="97"/>
      <c r="DB996" s="97"/>
      <c r="DC996" s="97"/>
      <c r="DD996" s="97"/>
      <c r="DE996" s="97"/>
      <c r="DF996" s="97"/>
      <c r="DG996" s="97"/>
      <c r="DH996" s="97"/>
      <c r="DI996" s="97"/>
      <c r="DJ996" s="97"/>
      <c r="DK996" s="97"/>
      <c r="DL996" s="97"/>
      <c r="DM996" s="97"/>
      <c r="DN996" s="97"/>
      <c r="DO996" s="97"/>
      <c r="DP996" s="97"/>
      <c r="DQ996" s="97"/>
      <c r="DR996" s="97"/>
      <c r="DS996" s="97"/>
      <c r="DT996" s="97"/>
      <c r="DU996" s="97"/>
      <c r="DV996" s="97"/>
      <c r="DW996" s="97"/>
      <c r="DX996" s="97"/>
      <c r="DY996" s="97"/>
      <c r="DZ996" s="97"/>
      <c r="EA996" s="97"/>
      <c r="EB996" s="97"/>
      <c r="EC996" s="97"/>
      <c r="ED996" s="97"/>
      <c r="EE996" s="97"/>
      <c r="EF996" s="97"/>
      <c r="EG996" s="97"/>
      <c r="EH996" s="97"/>
      <c r="EI996" s="97"/>
      <c r="EJ996" s="97"/>
      <c r="EK996" s="97"/>
      <c r="EL996" s="97"/>
      <c r="EM996" s="97"/>
      <c r="EN996" s="97"/>
      <c r="EO996" s="97"/>
      <c r="EP996" s="97"/>
      <c r="EQ996" s="97"/>
      <c r="ER996" s="97"/>
      <c r="ES996" s="97"/>
      <c r="ET996" s="97"/>
      <c r="EU996" s="97"/>
      <c r="EV996" s="97"/>
      <c r="EW996" s="97"/>
      <c r="EX996" s="97"/>
      <c r="EY996" s="97"/>
      <c r="EZ996" s="97"/>
      <c r="FA996" s="97"/>
      <c r="FB996" s="97"/>
      <c r="FC996" s="97"/>
      <c r="FD996" s="97"/>
      <c r="FE996" s="97"/>
      <c r="FF996" s="97"/>
      <c r="FG996" s="97"/>
      <c r="FH996" s="97"/>
      <c r="FI996" s="97"/>
      <c r="FJ996" s="97"/>
      <c r="FK996" s="97"/>
      <c r="FL996" s="97"/>
      <c r="FM996" s="97"/>
      <c r="FN996" s="97"/>
      <c r="FO996" s="97"/>
      <c r="FP996" s="97"/>
      <c r="FQ996" s="97"/>
      <c r="FR996" s="97"/>
      <c r="FS996" s="97"/>
      <c r="FT996" s="97"/>
      <c r="FU996" s="97"/>
      <c r="FV996" s="97"/>
      <c r="FW996" s="97"/>
      <c r="FX996" s="97"/>
      <c r="FY996" s="97"/>
      <c r="FZ996" s="97"/>
      <c r="GA996" s="97"/>
      <c r="GB996" s="97"/>
      <c r="GC996" s="97"/>
      <c r="GD996" s="97"/>
      <c r="GE996" s="97"/>
      <c r="GF996" s="97"/>
      <c r="GG996" s="97"/>
      <c r="GH996" s="97"/>
      <c r="GI996" s="97"/>
      <c r="GJ996" s="97"/>
      <c r="GK996" s="97"/>
      <c r="GL996" s="97"/>
      <c r="GM996" s="97"/>
      <c r="GN996" s="97"/>
      <c r="GO996" s="97"/>
      <c r="GP996" s="97"/>
      <c r="GQ996" s="97"/>
      <c r="GR996" s="97"/>
      <c r="GS996" s="97"/>
      <c r="GT996" s="97"/>
      <c r="GU996" s="97"/>
      <c r="GV996" s="97"/>
      <c r="GW996" s="97"/>
      <c r="GX996" s="97"/>
      <c r="GY996" s="97"/>
      <c r="GZ996" s="97"/>
      <c r="HA996" s="19"/>
      <c r="HB996" s="19"/>
    </row>
    <row r="997" spans="1:210" ht="4.2" customHeight="1">
      <c r="A997" s="1"/>
      <c r="B997" s="1"/>
      <c r="C997" s="1"/>
      <c r="D997" s="1"/>
      <c r="E997" s="263"/>
      <c r="F997" s="48"/>
      <c r="G997" s="231"/>
      <c r="H997" s="1"/>
      <c r="I997" s="1"/>
      <c r="J997" s="1"/>
      <c r="K997" s="1"/>
      <c r="L997" s="1"/>
      <c r="M997" s="5"/>
      <c r="N997" s="1"/>
      <c r="O997" s="1"/>
      <c r="P997" s="5"/>
      <c r="Q997" s="1"/>
      <c r="R997" s="1"/>
      <c r="S997" s="5"/>
      <c r="T997" s="7"/>
      <c r="U997" s="24"/>
      <c r="V997" s="1"/>
      <c r="W997" s="12"/>
      <c r="X997" s="10"/>
      <c r="Y997" s="46"/>
      <c r="Z997" s="93"/>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4"/>
      <c r="BB997" s="94"/>
      <c r="BC997" s="94"/>
      <c r="BD997" s="94"/>
      <c r="BE997" s="94"/>
      <c r="BF997" s="94"/>
      <c r="BG997" s="94"/>
      <c r="BH997" s="94"/>
      <c r="BI997" s="94"/>
      <c r="BJ997" s="94"/>
      <c r="BK997" s="94"/>
      <c r="BL997" s="94"/>
      <c r="BM997" s="94"/>
      <c r="BN997" s="94"/>
      <c r="BO997" s="94"/>
      <c r="BP997" s="94"/>
      <c r="BQ997" s="94"/>
      <c r="BR997" s="94"/>
      <c r="BS997" s="94"/>
      <c r="BT997" s="94"/>
      <c r="BU997" s="94"/>
      <c r="BV997" s="94"/>
      <c r="BW997" s="94"/>
      <c r="BX997" s="94"/>
      <c r="BY997" s="94"/>
      <c r="BZ997" s="94"/>
      <c r="CA997" s="94"/>
      <c r="CB997" s="94"/>
      <c r="CC997" s="94"/>
      <c r="CD997" s="94"/>
      <c r="CE997" s="94"/>
      <c r="CF997" s="94"/>
      <c r="CG997" s="94"/>
      <c r="CH997" s="94"/>
      <c r="CI997" s="94"/>
      <c r="CJ997" s="94"/>
      <c r="CK997" s="94"/>
      <c r="CL997" s="94"/>
      <c r="CM997" s="94"/>
      <c r="CN997" s="94"/>
      <c r="CO997" s="94"/>
      <c r="CP997" s="94"/>
      <c r="CQ997" s="94"/>
      <c r="CR997" s="94"/>
      <c r="CS997" s="94"/>
      <c r="CT997" s="94"/>
      <c r="CU997" s="94"/>
      <c r="CV997" s="94"/>
      <c r="CW997" s="94"/>
      <c r="CX997" s="94"/>
      <c r="CY997" s="94"/>
      <c r="CZ997" s="94"/>
      <c r="DA997" s="94"/>
      <c r="DB997" s="94"/>
      <c r="DC997" s="94"/>
      <c r="DD997" s="94"/>
      <c r="DE997" s="94"/>
      <c r="DF997" s="94"/>
      <c r="DG997" s="94"/>
      <c r="DH997" s="94"/>
      <c r="DI997" s="94"/>
      <c r="DJ997" s="94"/>
      <c r="DK997" s="94"/>
      <c r="DL997" s="94"/>
      <c r="DM997" s="94"/>
      <c r="DN997" s="94"/>
      <c r="DO997" s="94"/>
      <c r="DP997" s="94"/>
      <c r="DQ997" s="94"/>
      <c r="DR997" s="94"/>
      <c r="DS997" s="94"/>
      <c r="DT997" s="94"/>
      <c r="DU997" s="94"/>
      <c r="DV997" s="94"/>
      <c r="DW997" s="94"/>
      <c r="DX997" s="94"/>
      <c r="DY997" s="94"/>
      <c r="DZ997" s="94"/>
      <c r="EA997" s="94"/>
      <c r="EB997" s="94"/>
      <c r="EC997" s="94"/>
      <c r="ED997" s="94"/>
      <c r="EE997" s="94"/>
      <c r="EF997" s="94"/>
      <c r="EG997" s="94"/>
      <c r="EH997" s="94"/>
      <c r="EI997" s="94"/>
      <c r="EJ997" s="94"/>
      <c r="EK997" s="94"/>
      <c r="EL997" s="94"/>
      <c r="EM997" s="94"/>
      <c r="EN997" s="94"/>
      <c r="EO997" s="94"/>
      <c r="EP997" s="94"/>
      <c r="EQ997" s="94"/>
      <c r="ER997" s="94"/>
      <c r="ES997" s="94"/>
      <c r="ET997" s="94"/>
      <c r="EU997" s="94"/>
      <c r="EV997" s="94"/>
      <c r="EW997" s="94"/>
      <c r="EX997" s="94"/>
      <c r="EY997" s="94"/>
      <c r="EZ997" s="94"/>
      <c r="FA997" s="94"/>
      <c r="FB997" s="94"/>
      <c r="FC997" s="94"/>
      <c r="FD997" s="94"/>
      <c r="FE997" s="94"/>
      <c r="FF997" s="94"/>
      <c r="FG997" s="94"/>
      <c r="FH997" s="94"/>
      <c r="FI997" s="94"/>
      <c r="FJ997" s="94"/>
      <c r="FK997" s="94"/>
      <c r="FL997" s="94"/>
      <c r="FM997" s="94"/>
      <c r="FN997" s="94"/>
      <c r="FO997" s="94"/>
      <c r="FP997" s="94"/>
      <c r="FQ997" s="94"/>
      <c r="FR997" s="94"/>
      <c r="FS997" s="94"/>
      <c r="FT997" s="94"/>
      <c r="FU997" s="94"/>
      <c r="FV997" s="94"/>
      <c r="FW997" s="94"/>
      <c r="FX997" s="94"/>
      <c r="FY997" s="94"/>
      <c r="FZ997" s="94"/>
      <c r="GA997" s="94"/>
      <c r="GB997" s="94"/>
      <c r="GC997" s="94"/>
      <c r="GD997" s="94"/>
      <c r="GE997" s="94"/>
      <c r="GF997" s="94"/>
      <c r="GG997" s="94"/>
      <c r="GH997" s="94"/>
      <c r="GI997" s="94"/>
      <c r="GJ997" s="94"/>
      <c r="GK997" s="94"/>
      <c r="GL997" s="94"/>
      <c r="GM997" s="94"/>
      <c r="GN997" s="94"/>
      <c r="GO997" s="94"/>
      <c r="GP997" s="94"/>
      <c r="GQ997" s="94"/>
      <c r="GR997" s="94"/>
      <c r="GS997" s="94"/>
      <c r="GT997" s="94"/>
      <c r="GU997" s="94"/>
      <c r="GV997" s="94"/>
      <c r="GW997" s="94"/>
      <c r="GX997" s="94"/>
      <c r="GY997" s="94"/>
      <c r="GZ997" s="94"/>
      <c r="HA997" s="1"/>
      <c r="HB997" s="1"/>
    </row>
    <row r="998" spans="1:210" s="4" customFormat="1">
      <c r="A998" s="3"/>
      <c r="B998" s="259" t="s">
        <v>159</v>
      </c>
      <c r="C998" s="3"/>
      <c r="D998" s="3"/>
      <c r="E998" s="9"/>
      <c r="F998" s="51"/>
      <c r="G998" s="232"/>
      <c r="H998" s="13" t="str">
        <f>B998&amp;N990</f>
        <v>Учет - Расходы на аутсорсеров</v>
      </c>
      <c r="I998" s="13"/>
      <c r="J998" s="3"/>
      <c r="K998" s="3"/>
      <c r="L998" s="3"/>
      <c r="M998" s="5"/>
      <c r="N998" s="36" t="str">
        <f>Главная!$Y$8</f>
        <v>итого</v>
      </c>
      <c r="O998" s="36"/>
      <c r="P998" s="5"/>
      <c r="Q998" s="36" t="s">
        <v>26</v>
      </c>
      <c r="R998" s="36"/>
      <c r="S998" s="20" t="s">
        <v>6</v>
      </c>
      <c r="T998" s="308"/>
      <c r="U998" s="24" t="s">
        <v>7</v>
      </c>
      <c r="V998" s="36"/>
      <c r="W998" s="38">
        <f>SUM($Y998:$HA998)</f>
        <v>0</v>
      </c>
      <c r="X998" s="38"/>
      <c r="Y998" s="46"/>
      <c r="Z998" s="99"/>
      <c r="AA998" s="100">
        <f>IF(AA994="",0,IF(AA992=1,$T990,IF($T992=справочники!$E$9,$T990+$T994*INT((AA992-1)/IF(OR($T996=0,$T996=""),1,$T996)),IF($T992=справочники!$E$10,$T990*POWER($T994,INT((AA992-1)/IF(OR($T996=0,$T996=""),1,$T996))),IF($T992=справочники!$E$11,POWER($T990,1+$T994*INT((AA992-1)/IF(OR($T996=0,$T996=""),1,$T996))),0)))))</f>
        <v>0</v>
      </c>
      <c r="AB998" s="100">
        <f>IF(AB994="",0,IF(AB992=1,$T990,IF($T992=справочники!$E$9,$T990+$T994*INT((AB992-1)/IF(OR($T996=0,$T996=""),1,$T996)),IF($T992=справочники!$E$10,$T990*POWER($T994,INT((AB992-1)/IF(OR($T996=0,$T996=""),1,$T996))),IF($T992=справочники!$E$11,POWER($T990,1+$T994*INT((AB992-1)/IF(OR($T996=0,$T996=""),1,$T996))),0)))))</f>
        <v>0</v>
      </c>
      <c r="AC998" s="100">
        <f>IF(AC994="",0,IF(AC992=1,$T990,IF($T992=справочники!$E$9,$T990+$T994*INT((AC992-1)/IF(OR($T996=0,$T996=""),1,$T996)),IF($T992=справочники!$E$10,$T990*POWER($T994,INT((AC992-1)/IF(OR($T996=0,$T996=""),1,$T996))),IF($T992=справочники!$E$11,POWER($T990,1+$T994*INT((AC992-1)/IF(OR($T996=0,$T996=""),1,$T996))),0)))))</f>
        <v>0</v>
      </c>
      <c r="AD998" s="100">
        <f>IF(AD994="",0,IF(AD992=1,$T990,IF($T992=справочники!$E$9,$T990+$T994*INT((AD992-1)/IF(OR($T996=0,$T996=""),1,$T996)),IF($T992=справочники!$E$10,$T990*POWER($T994,INT((AD992-1)/IF(OR($T996=0,$T996=""),1,$T996))),IF($T992=справочники!$E$11,POWER($T990,1+$T994*INT((AD992-1)/IF(OR($T996=0,$T996=""),1,$T996))),0)))))</f>
        <v>0</v>
      </c>
      <c r="AE998" s="100">
        <f>IF(AE994="",0,IF(AE992=1,$T990,IF($T992=справочники!$E$9,$T990+$T994*INT((AE992-1)/IF(OR($T996=0,$T996=""),1,$T996)),IF($T992=справочники!$E$10,$T990*POWER($T994,INT((AE992-1)/IF(OR($T996=0,$T996=""),1,$T996))),IF($T992=справочники!$E$11,POWER($T990,1+$T994*INT((AE992-1)/IF(OR($T996=0,$T996=""),1,$T996))),0)))))</f>
        <v>0</v>
      </c>
      <c r="AF998" s="100">
        <f>IF(AF994="",0,IF(AF992=1,$T990,IF($T992=справочники!$E$9,$T990+$T994*INT((AF992-1)/IF(OR($T996=0,$T996=""),1,$T996)),IF($T992=справочники!$E$10,$T990*POWER($T994,INT((AF992-1)/IF(OR($T996=0,$T996=""),1,$T996))),IF($T992=справочники!$E$11,POWER($T990,1+$T994*INT((AF992-1)/IF(OR($T996=0,$T996=""),1,$T996))),0)))))</f>
        <v>0</v>
      </c>
      <c r="AG998" s="100">
        <f>IF(AG994="",0,IF(AG992=1,$T990,IF($T992=справочники!$E$9,$T990+$T994*INT((AG992-1)/IF(OR($T996=0,$T996=""),1,$T996)),IF($T992=справочники!$E$10,$T990*POWER($T994,INT((AG992-1)/IF(OR($T996=0,$T996=""),1,$T996))),IF($T992=справочники!$E$11,POWER($T990,1+$T994*INT((AG992-1)/IF(OR($T996=0,$T996=""),1,$T996))),0)))))</f>
        <v>0</v>
      </c>
      <c r="AH998" s="100">
        <f>IF(AH994="",0,IF(AH992=1,$T990,IF($T992=справочники!$E$9,$T990+$T994*INT((AH992-1)/IF(OR($T996=0,$T996=""),1,$T996)),IF($T992=справочники!$E$10,$T990*POWER($T994,INT((AH992-1)/IF(OR($T996=0,$T996=""),1,$T996))),IF($T992=справочники!$E$11,POWER($T990,1+$T994*INT((AH992-1)/IF(OR($T996=0,$T996=""),1,$T996))),0)))))</f>
        <v>0</v>
      </c>
      <c r="AI998" s="100">
        <f>IF(AI994="",0,IF(AI992=1,$T990,IF($T992=справочники!$E$9,$T990+$T994*INT((AI992-1)/IF(OR($T996=0,$T996=""),1,$T996)),IF($T992=справочники!$E$10,$T990*POWER($T994,INT((AI992-1)/IF(OR($T996=0,$T996=""),1,$T996))),IF($T992=справочники!$E$11,POWER($T990,1+$T994*INT((AI992-1)/IF(OR($T996=0,$T996=""),1,$T996))),0)))))</f>
        <v>0</v>
      </c>
      <c r="AJ998" s="100">
        <f>IF(AJ994="",0,IF(AJ992=1,$T990,IF($T992=справочники!$E$9,$T990+$T994*INT((AJ992-1)/IF(OR($T996=0,$T996=""),1,$T996)),IF($T992=справочники!$E$10,$T990*POWER($T994,INT((AJ992-1)/IF(OR($T996=0,$T996=""),1,$T996))),IF($T992=справочники!$E$11,POWER($T990,1+$T994*INT((AJ992-1)/IF(OR($T996=0,$T996=""),1,$T996))),0)))))</f>
        <v>0</v>
      </c>
      <c r="AK998" s="100">
        <f>IF(AK994="",0,IF(AK992=1,$T990,IF($T992=справочники!$E$9,$T990+$T994*INT((AK992-1)/IF(OR($T996=0,$T996=""),1,$T996)),IF($T992=справочники!$E$10,$T990*POWER($T994,INT((AK992-1)/IF(OR($T996=0,$T996=""),1,$T996))),IF($T992=справочники!$E$11,POWER($T990,1+$T994*INT((AK992-1)/IF(OR($T996=0,$T996=""),1,$T996))),0)))))</f>
        <v>0</v>
      </c>
      <c r="AL998" s="100">
        <f>IF(AL994="",0,IF(AL992=1,$T990,IF($T992=справочники!$E$9,$T990+$T994*INT((AL992-1)/IF(OR($T996=0,$T996=""),1,$T996)),IF($T992=справочники!$E$10,$T990*POWER($T994,INT((AL992-1)/IF(OR($T996=0,$T996=""),1,$T996))),IF($T992=справочники!$E$11,POWER($T990,1+$T994*INT((AL992-1)/IF(OR($T996=0,$T996=""),1,$T996))),0)))))</f>
        <v>0</v>
      </c>
      <c r="AM998" s="100">
        <f>IF(AM994="",0,IF(AM992=1,$T990,IF($T992=справочники!$E$9,$T990+$T994*INT((AM992-1)/IF(OR($T996=0,$T996=""),1,$T996)),IF($T992=справочники!$E$10,$T990*POWER($T994,INT((AM992-1)/IF(OR($T996=0,$T996=""),1,$T996))),IF($T992=справочники!$E$11,POWER($T990,1+$T994*INT((AM992-1)/IF(OR($T996=0,$T996=""),1,$T996))),0)))))</f>
        <v>0</v>
      </c>
      <c r="AN998" s="100">
        <f>IF(AN994="",0,IF(AN992=1,$T990,IF($T992=справочники!$E$9,$T990+$T994*INT((AN992-1)/IF(OR($T996=0,$T996=""),1,$T996)),IF($T992=справочники!$E$10,$T990*POWER($T994,INT((AN992-1)/IF(OR($T996=0,$T996=""),1,$T996))),IF($T992=справочники!$E$11,POWER($T990,1+$T994*INT((AN992-1)/IF(OR($T996=0,$T996=""),1,$T996))),0)))))</f>
        <v>0</v>
      </c>
      <c r="AO998" s="100">
        <f>IF(AO994="",0,IF(AO992=1,$T990,IF($T992=справочники!$E$9,$T990+$T994*INT((AO992-1)/IF(OR($T996=0,$T996=""),1,$T996)),IF($T992=справочники!$E$10,$T990*POWER($T994,INT((AO992-1)/IF(OR($T996=0,$T996=""),1,$T996))),IF($T992=справочники!$E$11,POWER($T990,1+$T994*INT((AO992-1)/IF(OR($T996=0,$T996=""),1,$T996))),0)))))</f>
        <v>0</v>
      </c>
      <c r="AP998" s="100">
        <f>IF(AP994="",0,IF(AP992=1,$T990,IF($T992=справочники!$E$9,$T990+$T994*INT((AP992-1)/IF(OR($T996=0,$T996=""),1,$T996)),IF($T992=справочники!$E$10,$T990*POWER($T994,INT((AP992-1)/IF(OR($T996=0,$T996=""),1,$T996))),IF($T992=справочники!$E$11,POWER($T990,1+$T994*INT((AP992-1)/IF(OR($T996=0,$T996=""),1,$T996))),0)))))</f>
        <v>0</v>
      </c>
      <c r="AQ998" s="100">
        <f>IF(AQ994="",0,IF(AQ992=1,$T990,IF($T992=справочники!$E$9,$T990+$T994*INT((AQ992-1)/IF(OR($T996=0,$T996=""),1,$T996)),IF($T992=справочники!$E$10,$T990*POWER($T994,INT((AQ992-1)/IF(OR($T996=0,$T996=""),1,$T996))),IF($T992=справочники!$E$11,POWER($T990,1+$T994*INT((AQ992-1)/IF(OR($T996=0,$T996=""),1,$T996))),0)))))</f>
        <v>0</v>
      </c>
      <c r="AR998" s="100">
        <f>IF(AR994="",0,IF(AR992=1,$T990,IF($T992=справочники!$E$9,$T990+$T994*INT((AR992-1)/IF(OR($T996=0,$T996=""),1,$T996)),IF($T992=справочники!$E$10,$T990*POWER($T994,INT((AR992-1)/IF(OR($T996=0,$T996=""),1,$T996))),IF($T992=справочники!$E$11,POWER($T990,1+$T994*INT((AR992-1)/IF(OR($T996=0,$T996=""),1,$T996))),0)))))</f>
        <v>0</v>
      </c>
      <c r="AS998" s="100">
        <f>IF(AS994="",0,IF(AS992=1,$T990,IF($T992=справочники!$E$9,$T990+$T994*INT((AS992-1)/IF(OR($T996=0,$T996=""),1,$T996)),IF($T992=справочники!$E$10,$T990*POWER($T994,INT((AS992-1)/IF(OR($T996=0,$T996=""),1,$T996))),IF($T992=справочники!$E$11,POWER($T990,1+$T994*INT((AS992-1)/IF(OR($T996=0,$T996=""),1,$T996))),0)))))</f>
        <v>0</v>
      </c>
      <c r="AT998" s="100">
        <f>IF(AT994="",0,IF(AT992=1,$T990,IF($T992=справочники!$E$9,$T990+$T994*INT((AT992-1)/IF(OR($T996=0,$T996=""),1,$T996)),IF($T992=справочники!$E$10,$T990*POWER($T994,INT((AT992-1)/IF(OR($T996=0,$T996=""),1,$T996))),IF($T992=справочники!$E$11,POWER($T990,1+$T994*INT((AT992-1)/IF(OR($T996=0,$T996=""),1,$T996))),0)))))</f>
        <v>0</v>
      </c>
      <c r="AU998" s="100">
        <f>IF(AU994="",0,IF(AU992=1,$T990,IF($T992=справочники!$E$9,$T990+$T994*INT((AU992-1)/IF(OR($T996=0,$T996=""),1,$T996)),IF($T992=справочники!$E$10,$T990*POWER($T994,INT((AU992-1)/IF(OR($T996=0,$T996=""),1,$T996))),IF($T992=справочники!$E$11,POWER($T990,1+$T994*INT((AU992-1)/IF(OR($T996=0,$T996=""),1,$T996))),0)))))</f>
        <v>0</v>
      </c>
      <c r="AV998" s="100">
        <f>IF(AV994="",0,IF(AV992=1,$T990,IF($T992=справочники!$E$9,$T990+$T994*INT((AV992-1)/IF(OR($T996=0,$T996=""),1,$T996)),IF($T992=справочники!$E$10,$T990*POWER($T994,INT((AV992-1)/IF(OR($T996=0,$T996=""),1,$T996))),IF($T992=справочники!$E$11,POWER($T990,1+$T994*INT((AV992-1)/IF(OR($T996=0,$T996=""),1,$T996))),0)))))</f>
        <v>0</v>
      </c>
      <c r="AW998" s="100">
        <f>IF(AW994="",0,IF(AW992=1,$T990,IF($T992=справочники!$E$9,$T990+$T994*INT((AW992-1)/IF(OR($T996=0,$T996=""),1,$T996)),IF($T992=справочники!$E$10,$T990*POWER($T994,INT((AW992-1)/IF(OR($T996=0,$T996=""),1,$T996))),IF($T992=справочники!$E$11,POWER($T990,1+$T994*INT((AW992-1)/IF(OR($T996=0,$T996=""),1,$T996))),0)))))</f>
        <v>0</v>
      </c>
      <c r="AX998" s="100">
        <f>IF(AX994="",0,IF(AX992=1,$T990,IF($T992=справочники!$E$9,$T990+$T994*INT((AX992-1)/IF(OR($T996=0,$T996=""),1,$T996)),IF($T992=справочники!$E$10,$T990*POWER($T994,INT((AX992-1)/IF(OR($T996=0,$T996=""),1,$T996))),IF($T992=справочники!$E$11,POWER($T990,1+$T994*INT((AX992-1)/IF(OR($T996=0,$T996=""),1,$T996))),0)))))</f>
        <v>0</v>
      </c>
      <c r="AY998" s="100">
        <f>IF(AY994="",0,IF(AY992=1,$T990,IF($T992=справочники!$E$9,$T990+$T994*INT((AY992-1)/IF(OR($T996=0,$T996=""),1,$T996)),IF($T992=справочники!$E$10,$T990*POWER($T994,INT((AY992-1)/IF(OR($T996=0,$T996=""),1,$T996))),IF($T992=справочники!$E$11,POWER($T990,1+$T994*INT((AY992-1)/IF(OR($T996=0,$T996=""),1,$T996))),0)))))</f>
        <v>0</v>
      </c>
      <c r="AZ998" s="100">
        <f>IF(AZ994="",0,IF(AZ992=1,$T990,IF($T992=справочники!$E$9,$T990+$T994*INT((AZ992-1)/IF(OR($T996=0,$T996=""),1,$T996)),IF($T992=справочники!$E$10,$T990*POWER($T994,INT((AZ992-1)/IF(OR($T996=0,$T996=""),1,$T996))),IF($T992=справочники!$E$11,POWER($T990,1+$T994*INT((AZ992-1)/IF(OR($T996=0,$T996=""),1,$T996))),0)))))</f>
        <v>0</v>
      </c>
      <c r="BA998" s="100">
        <f>IF(BA994="",0,IF(BA992=1,$T990,IF($T992=справочники!$E$9,$T990+$T994*INT((BA992-1)/IF(OR($T996=0,$T996=""),1,$T996)),IF($T992=справочники!$E$10,$T990*POWER($T994,INT((BA992-1)/IF(OR($T996=0,$T996=""),1,$T996))),IF($T992=справочники!$E$11,POWER($T990,1+$T994*INT((BA992-1)/IF(OR($T996=0,$T996=""),1,$T996))),0)))))</f>
        <v>0</v>
      </c>
      <c r="BB998" s="100">
        <f>IF(BB994="",0,IF(BB992=1,$T990,IF($T992=справочники!$E$9,$T990+$T994*INT((BB992-1)/IF(OR($T996=0,$T996=""),1,$T996)),IF($T992=справочники!$E$10,$T990*POWER($T994,INT((BB992-1)/IF(OR($T996=0,$T996=""),1,$T996))),IF($T992=справочники!$E$11,POWER($T990,1+$T994*INT((BB992-1)/IF(OR($T996=0,$T996=""),1,$T996))),0)))))</f>
        <v>0</v>
      </c>
      <c r="BC998" s="100">
        <f>IF(BC994="",0,IF(BC992=1,$T990,IF($T992=справочники!$E$9,$T990+$T994*INT((BC992-1)/IF(OR($T996=0,$T996=""),1,$T996)),IF($T992=справочники!$E$10,$T990*POWER($T994,INT((BC992-1)/IF(OR($T996=0,$T996=""),1,$T996))),IF($T992=справочники!$E$11,POWER($T990,1+$T994*INT((BC992-1)/IF(OR($T996=0,$T996=""),1,$T996))),0)))))</f>
        <v>0</v>
      </c>
      <c r="BD998" s="100">
        <f>IF(BD994="",0,IF(BD992=1,$T990,IF($T992=справочники!$E$9,$T990+$T994*INT((BD992-1)/IF(OR($T996=0,$T996=""),1,$T996)),IF($T992=справочники!$E$10,$T990*POWER($T994,INT((BD992-1)/IF(OR($T996=0,$T996=""),1,$T996))),IF($T992=справочники!$E$11,POWER($T990,1+$T994*INT((BD992-1)/IF(OR($T996=0,$T996=""),1,$T996))),0)))))</f>
        <v>0</v>
      </c>
      <c r="BE998" s="100">
        <f>IF(BE994="",0,IF(BE992=1,$T990,IF($T992=справочники!$E$9,$T990+$T994*INT((BE992-1)/IF(OR($T996=0,$T996=""),1,$T996)),IF($T992=справочники!$E$10,$T990*POWER($T994,INT((BE992-1)/IF(OR($T996=0,$T996=""),1,$T996))),IF($T992=справочники!$E$11,POWER($T990,1+$T994*INT((BE992-1)/IF(OR($T996=0,$T996=""),1,$T996))),0)))))</f>
        <v>0</v>
      </c>
      <c r="BF998" s="100">
        <f>IF(BF994="",0,IF(BF992=1,$T990,IF($T992=справочники!$E$9,$T990+$T994*INT((BF992-1)/IF(OR($T996=0,$T996=""),1,$T996)),IF($T992=справочники!$E$10,$T990*POWER($T994,INT((BF992-1)/IF(OR($T996=0,$T996=""),1,$T996))),IF($T992=справочники!$E$11,POWER($T990,1+$T994*INT((BF992-1)/IF(OR($T996=0,$T996=""),1,$T996))),0)))))</f>
        <v>0</v>
      </c>
      <c r="BG998" s="100">
        <f>IF(BG994="",0,IF(BG992=1,$T990,IF($T992=справочники!$E$9,$T990+$T994*INT((BG992-1)/IF(OR($T996=0,$T996=""),1,$T996)),IF($T992=справочники!$E$10,$T990*POWER($T994,INT((BG992-1)/IF(OR($T996=0,$T996=""),1,$T996))),IF($T992=справочники!$E$11,POWER($T990,1+$T994*INT((BG992-1)/IF(OR($T996=0,$T996=""),1,$T996))),0)))))</f>
        <v>0</v>
      </c>
      <c r="BH998" s="100">
        <f>IF(BH994="",0,IF(BH992=1,$T990,IF($T992=справочники!$E$9,$T990+$T994*INT((BH992-1)/IF(OR($T996=0,$T996=""),1,$T996)),IF($T992=справочники!$E$10,$T990*POWER($T994,INT((BH992-1)/IF(OR($T996=0,$T996=""),1,$T996))),IF($T992=справочники!$E$11,POWER($T990,1+$T994*INT((BH992-1)/IF(OR($T996=0,$T996=""),1,$T996))),0)))))</f>
        <v>0</v>
      </c>
      <c r="BI998" s="100">
        <f>IF(BI994="",0,IF(BI992=1,$T990,IF($T992=справочники!$E$9,$T990+$T994*INT((BI992-1)/IF(OR($T996=0,$T996=""),1,$T996)),IF($T992=справочники!$E$10,$T990*POWER($T994,INT((BI992-1)/IF(OR($T996=0,$T996=""),1,$T996))),IF($T992=справочники!$E$11,POWER($T990,1+$T994*INT((BI992-1)/IF(OR($T996=0,$T996=""),1,$T996))),0)))))</f>
        <v>0</v>
      </c>
      <c r="BJ998" s="100">
        <f>IF(BJ994="",0,IF(BJ992=1,$T990,IF($T992=справочники!$E$9,$T990+$T994*INT((BJ992-1)/IF(OR($T996=0,$T996=""),1,$T996)),IF($T992=справочники!$E$10,$T990*POWER($T994,INT((BJ992-1)/IF(OR($T996=0,$T996=""),1,$T996))),IF($T992=справочники!$E$11,POWER($T990,1+$T994*INT((BJ992-1)/IF(OR($T996=0,$T996=""),1,$T996))),0)))))</f>
        <v>0</v>
      </c>
      <c r="BK998" s="100">
        <f>IF(BK994="",0,IF(BK992=1,$T990,IF($T992=справочники!$E$9,$T990+$T994*INT((BK992-1)/IF(OR($T996=0,$T996=""),1,$T996)),IF($T992=справочники!$E$10,$T990*POWER($T994,INT((BK992-1)/IF(OR($T996=0,$T996=""),1,$T996))),IF($T992=справочники!$E$11,POWER($T990,1+$T994*INT((BK992-1)/IF(OR($T996=0,$T996=""),1,$T996))),0)))))</f>
        <v>0</v>
      </c>
      <c r="BL998" s="100">
        <f>IF(BL994="",0,IF(BL992=1,$T990,IF($T992=справочники!$E$9,$T990+$T994*INT((BL992-1)/IF(OR($T996=0,$T996=""),1,$T996)),IF($T992=справочники!$E$10,$T990*POWER($T994,INT((BL992-1)/IF(OR($T996=0,$T996=""),1,$T996))),IF($T992=справочники!$E$11,POWER($T990,1+$T994*INT((BL992-1)/IF(OR($T996=0,$T996=""),1,$T996))),0)))))</f>
        <v>0</v>
      </c>
      <c r="BM998" s="100">
        <f>IF(BM994="",0,IF(BM992=1,$T990,IF($T992=справочники!$E$9,$T990+$T994*INT((BM992-1)/IF(OR($T996=0,$T996=""),1,$T996)),IF($T992=справочники!$E$10,$T990*POWER($T994,INT((BM992-1)/IF(OR($T996=0,$T996=""),1,$T996))),IF($T992=справочники!$E$11,POWER($T990,1+$T994*INT((BM992-1)/IF(OR($T996=0,$T996=""),1,$T996))),0)))))</f>
        <v>0</v>
      </c>
      <c r="BN998" s="100">
        <f>IF(BN994="",0,IF(BN992=1,$T990,IF($T992=справочники!$E$9,$T990+$T994*INT((BN992-1)/IF(OR($T996=0,$T996=""),1,$T996)),IF($T992=справочники!$E$10,$T990*POWER($T994,INT((BN992-1)/IF(OR($T996=0,$T996=""),1,$T996))),IF($T992=справочники!$E$11,POWER($T990,1+$T994*INT((BN992-1)/IF(OR($T996=0,$T996=""),1,$T996))),0)))))</f>
        <v>0</v>
      </c>
      <c r="BO998" s="100">
        <f>IF(BO994="",0,IF(BO992=1,$T990,IF($T992=справочники!$E$9,$T990+$T994*INT((BO992-1)/IF(OR($T996=0,$T996=""),1,$T996)),IF($T992=справочники!$E$10,$T990*POWER($T994,INT((BO992-1)/IF(OR($T996=0,$T996=""),1,$T996))),IF($T992=справочники!$E$11,POWER($T990,1+$T994*INT((BO992-1)/IF(OR($T996=0,$T996=""),1,$T996))),0)))))</f>
        <v>0</v>
      </c>
      <c r="BP998" s="100">
        <f>IF(BP994="",0,IF(BP992=1,$T990,IF($T992=справочники!$E$9,$T990+$T994*INT((BP992-1)/IF(OR($T996=0,$T996=""),1,$T996)),IF($T992=справочники!$E$10,$T990*POWER($T994,INT((BP992-1)/IF(OR($T996=0,$T996=""),1,$T996))),IF($T992=справочники!$E$11,POWER($T990,1+$T994*INT((BP992-1)/IF(OR($T996=0,$T996=""),1,$T996))),0)))))</f>
        <v>0</v>
      </c>
      <c r="BQ998" s="100">
        <f>IF(BQ994="",0,IF(BQ992=1,$T990,IF($T992=справочники!$E$9,$T990+$T994*INT((BQ992-1)/IF(OR($T996=0,$T996=""),1,$T996)),IF($T992=справочники!$E$10,$T990*POWER($T994,INT((BQ992-1)/IF(OR($T996=0,$T996=""),1,$T996))),IF($T992=справочники!$E$11,POWER($T990,1+$T994*INT((BQ992-1)/IF(OR($T996=0,$T996=""),1,$T996))),0)))))</f>
        <v>0</v>
      </c>
      <c r="BR998" s="100">
        <f>IF(BR994="",0,IF(BR992=1,$T990,IF($T992=справочники!$E$9,$T990+$T994*INT((BR992-1)/IF(OR($T996=0,$T996=""),1,$T996)),IF($T992=справочники!$E$10,$T990*POWER($T994,INT((BR992-1)/IF(OR($T996=0,$T996=""),1,$T996))),IF($T992=справочники!$E$11,POWER($T990,1+$T994*INT((BR992-1)/IF(OR($T996=0,$T996=""),1,$T996))),0)))))</f>
        <v>0</v>
      </c>
      <c r="BS998" s="100">
        <f>IF(BS994="",0,IF(BS992=1,$T990,IF($T992=справочники!$E$9,$T990+$T994*INT((BS992-1)/IF(OR($T996=0,$T996=""),1,$T996)),IF($T992=справочники!$E$10,$T990*POWER($T994,INT((BS992-1)/IF(OR($T996=0,$T996=""),1,$T996))),IF($T992=справочники!$E$11,POWER($T990,1+$T994*INT((BS992-1)/IF(OR($T996=0,$T996=""),1,$T996))),0)))))</f>
        <v>0</v>
      </c>
      <c r="BT998" s="100">
        <f>IF(BT994="",0,IF(BT992=1,$T990,IF($T992=справочники!$E$9,$T990+$T994*INT((BT992-1)/IF(OR($T996=0,$T996=""),1,$T996)),IF($T992=справочники!$E$10,$T990*POWER($T994,INT((BT992-1)/IF(OR($T996=0,$T996=""),1,$T996))),IF($T992=справочники!$E$11,POWER($T990,1+$T994*INT((BT992-1)/IF(OR($T996=0,$T996=""),1,$T996))),0)))))</f>
        <v>0</v>
      </c>
      <c r="BU998" s="100">
        <f>IF(BU994="",0,IF(BU992=1,$T990,IF($T992=справочники!$E$9,$T990+$T994*INT((BU992-1)/IF(OR($T996=0,$T996=""),1,$T996)),IF($T992=справочники!$E$10,$T990*POWER($T994,INT((BU992-1)/IF(OR($T996=0,$T996=""),1,$T996))),IF($T992=справочники!$E$11,POWER($T990,1+$T994*INT((BU992-1)/IF(OR($T996=0,$T996=""),1,$T996))),0)))))</f>
        <v>0</v>
      </c>
      <c r="BV998" s="100">
        <f>IF(BV994="",0,IF(BV992=1,$T990,IF($T992=справочники!$E$9,$T990+$T994*INT((BV992-1)/IF(OR($T996=0,$T996=""),1,$T996)),IF($T992=справочники!$E$10,$T990*POWER($T994,INT((BV992-1)/IF(OR($T996=0,$T996=""),1,$T996))),IF($T992=справочники!$E$11,POWER($T990,1+$T994*INT((BV992-1)/IF(OR($T996=0,$T996=""),1,$T996))),0)))))</f>
        <v>0</v>
      </c>
      <c r="BW998" s="100">
        <f>IF(BW994="",0,IF(BW992=1,$T990,IF($T992=справочники!$E$9,$T990+$T994*INT((BW992-1)/IF(OR($T996=0,$T996=""),1,$T996)),IF($T992=справочники!$E$10,$T990*POWER($T994,INT((BW992-1)/IF(OR($T996=0,$T996=""),1,$T996))),IF($T992=справочники!$E$11,POWER($T990,1+$T994*INT((BW992-1)/IF(OR($T996=0,$T996=""),1,$T996))),0)))))</f>
        <v>0</v>
      </c>
      <c r="BX998" s="100">
        <f>IF(BX994="",0,IF(BX992=1,$T990,IF($T992=справочники!$E$9,$T990+$T994*INT((BX992-1)/IF(OR($T996=0,$T996=""),1,$T996)),IF($T992=справочники!$E$10,$T990*POWER($T994,INT((BX992-1)/IF(OR($T996=0,$T996=""),1,$T996))),IF($T992=справочники!$E$11,POWER($T990,1+$T994*INT((BX992-1)/IF(OR($T996=0,$T996=""),1,$T996))),0)))))</f>
        <v>0</v>
      </c>
      <c r="BY998" s="100">
        <f>IF(BY994="",0,IF(BY992=1,$T990,IF($T992=справочники!$E$9,$T990+$T994*INT((BY992-1)/IF(OR($T996=0,$T996=""),1,$T996)),IF($T992=справочники!$E$10,$T990*POWER($T994,INT((BY992-1)/IF(OR($T996=0,$T996=""),1,$T996))),IF($T992=справочники!$E$11,POWER($T990,1+$T994*INT((BY992-1)/IF(OR($T996=0,$T996=""),1,$T996))),0)))))</f>
        <v>0</v>
      </c>
      <c r="BZ998" s="100">
        <f>IF(BZ994="",0,IF(BZ992=1,$T990,IF($T992=справочники!$E$9,$T990+$T994*INT((BZ992-1)/IF(OR($T996=0,$T996=""),1,$T996)),IF($T992=справочники!$E$10,$T990*POWER($T994,INT((BZ992-1)/IF(OR($T996=0,$T996=""),1,$T996))),IF($T992=справочники!$E$11,POWER($T990,1+$T994*INT((BZ992-1)/IF(OR($T996=0,$T996=""),1,$T996))),0)))))</f>
        <v>0</v>
      </c>
      <c r="CA998" s="100">
        <f>IF(CA994="",0,IF(CA992=1,$T990,IF($T992=справочники!$E$9,$T990+$T994*INT((CA992-1)/IF(OR($T996=0,$T996=""),1,$T996)),IF($T992=справочники!$E$10,$T990*POWER($T994,INT((CA992-1)/IF(OR($T996=0,$T996=""),1,$T996))),IF($T992=справочники!$E$11,POWER($T990,1+$T994*INT((CA992-1)/IF(OR($T996=0,$T996=""),1,$T996))),0)))))</f>
        <v>0</v>
      </c>
      <c r="CB998" s="100">
        <f>IF(CB994="",0,IF(CB992=1,$T990,IF($T992=справочники!$E$9,$T990+$T994*INT((CB992-1)/IF(OR($T996=0,$T996=""),1,$T996)),IF($T992=справочники!$E$10,$T990*POWER($T994,INT((CB992-1)/IF(OR($T996=0,$T996=""),1,$T996))),IF($T992=справочники!$E$11,POWER($T990,1+$T994*INT((CB992-1)/IF(OR($T996=0,$T996=""),1,$T996))),0)))))</f>
        <v>0</v>
      </c>
      <c r="CC998" s="100">
        <f>IF(CC994="",0,IF(CC992=1,$T990,IF($T992=справочники!$E$9,$T990+$T994*INT((CC992-1)/IF(OR($T996=0,$T996=""),1,$T996)),IF($T992=справочники!$E$10,$T990*POWER($T994,INT((CC992-1)/IF(OR($T996=0,$T996=""),1,$T996))),IF($T992=справочники!$E$11,POWER($T990,1+$T994*INT((CC992-1)/IF(OR($T996=0,$T996=""),1,$T996))),0)))))</f>
        <v>0</v>
      </c>
      <c r="CD998" s="100">
        <f>IF(CD994="",0,IF(CD992=1,$T990,IF($T992=справочники!$E$9,$T990+$T994*INT((CD992-1)/IF(OR($T996=0,$T996=""),1,$T996)),IF($T992=справочники!$E$10,$T990*POWER($T994,INT((CD992-1)/IF(OR($T996=0,$T996=""),1,$T996))),IF($T992=справочники!$E$11,POWER($T990,1+$T994*INT((CD992-1)/IF(OR($T996=0,$T996=""),1,$T996))),0)))))</f>
        <v>0</v>
      </c>
      <c r="CE998" s="100">
        <f>IF(CE994="",0,IF(CE992=1,$T990,IF($T992=справочники!$E$9,$T990+$T994*INT((CE992-1)/IF(OR($T996=0,$T996=""),1,$T996)),IF($T992=справочники!$E$10,$T990*POWER($T994,INT((CE992-1)/IF(OR($T996=0,$T996=""),1,$T996))),IF($T992=справочники!$E$11,POWER($T990,1+$T994*INT((CE992-1)/IF(OR($T996=0,$T996=""),1,$T996))),0)))))</f>
        <v>0</v>
      </c>
      <c r="CF998" s="100">
        <f>IF(CF994="",0,IF(CF992=1,$T990,IF($T992=справочники!$E$9,$T990+$T994*INT((CF992-1)/IF(OR($T996=0,$T996=""),1,$T996)),IF($T992=справочники!$E$10,$T990*POWER($T994,INT((CF992-1)/IF(OR($T996=0,$T996=""),1,$T996))),IF($T992=справочники!$E$11,POWER($T990,1+$T994*INT((CF992-1)/IF(OR($T996=0,$T996=""),1,$T996))),0)))))</f>
        <v>0</v>
      </c>
      <c r="CG998" s="100">
        <f>IF(CG994="",0,IF(CG992=1,$T990,IF($T992=справочники!$E$9,$T990+$T994*INT((CG992-1)/IF(OR($T996=0,$T996=""),1,$T996)),IF($T992=справочники!$E$10,$T990*POWER($T994,INT((CG992-1)/IF(OR($T996=0,$T996=""),1,$T996))),IF($T992=справочники!$E$11,POWER($T990,1+$T994*INT((CG992-1)/IF(OR($T996=0,$T996=""),1,$T996))),0)))))</f>
        <v>0</v>
      </c>
      <c r="CH998" s="100">
        <f>IF(CH994="",0,IF(CH992=1,$T990,IF($T992=справочники!$E$9,$T990+$T994*INT((CH992-1)/IF(OR($T996=0,$T996=""),1,$T996)),IF($T992=справочники!$E$10,$T990*POWER($T994,INT((CH992-1)/IF(OR($T996=0,$T996=""),1,$T996))),IF($T992=справочники!$E$11,POWER($T990,1+$T994*INT((CH992-1)/IF(OR($T996=0,$T996=""),1,$T996))),0)))))</f>
        <v>0</v>
      </c>
      <c r="CI998" s="100">
        <f>IF(CI994="",0,IF(CI992=1,$T990,IF($T992=справочники!$E$9,$T990+$T994*INT((CI992-1)/IF(OR($T996=0,$T996=""),1,$T996)),IF($T992=справочники!$E$10,$T990*POWER($T994,INT((CI992-1)/IF(OR($T996=0,$T996=""),1,$T996))),IF($T992=справочники!$E$11,POWER($T990,1+$T994*INT((CI992-1)/IF(OR($T996=0,$T996=""),1,$T996))),0)))))</f>
        <v>0</v>
      </c>
      <c r="CJ998" s="100">
        <f>IF(CJ994="",0,IF(CJ992=1,$T990,IF($T992=справочники!$E$9,$T990+$T994*INT((CJ992-1)/IF(OR($T996=0,$T996=""),1,$T996)),IF($T992=справочники!$E$10,$T990*POWER($T994,INT((CJ992-1)/IF(OR($T996=0,$T996=""),1,$T996))),IF($T992=справочники!$E$11,POWER($T990,1+$T994*INT((CJ992-1)/IF(OR($T996=0,$T996=""),1,$T996))),0)))))</f>
        <v>0</v>
      </c>
      <c r="CK998" s="100">
        <f>IF(CK994="",0,IF(CK992=1,$T990,IF($T992=справочники!$E$9,$T990+$T994*INT((CK992-1)/IF(OR($T996=0,$T996=""),1,$T996)),IF($T992=справочники!$E$10,$T990*POWER($T994,INT((CK992-1)/IF(OR($T996=0,$T996=""),1,$T996))),IF($T992=справочники!$E$11,POWER($T990,1+$T994*INT((CK992-1)/IF(OR($T996=0,$T996=""),1,$T996))),0)))))</f>
        <v>0</v>
      </c>
      <c r="CL998" s="100">
        <f>IF(CL994="",0,IF(CL992=1,$T990,IF($T992=справочники!$E$9,$T990+$T994*INT((CL992-1)/IF(OR($T996=0,$T996=""),1,$T996)),IF($T992=справочники!$E$10,$T990*POWER($T994,INT((CL992-1)/IF(OR($T996=0,$T996=""),1,$T996))),IF($T992=справочники!$E$11,POWER($T990,1+$T994*INT((CL992-1)/IF(OR($T996=0,$T996=""),1,$T996))),0)))))</f>
        <v>0</v>
      </c>
      <c r="CM998" s="100">
        <f>IF(CM994="",0,IF(CM992=1,$T990,IF($T992=справочники!$E$9,$T990+$T994*INT((CM992-1)/IF(OR($T996=0,$T996=""),1,$T996)),IF($T992=справочники!$E$10,$T990*POWER($T994,INT((CM992-1)/IF(OR($T996=0,$T996=""),1,$T996))),IF($T992=справочники!$E$11,POWER($T990,1+$T994*INT((CM992-1)/IF(OR($T996=0,$T996=""),1,$T996))),0)))))</f>
        <v>0</v>
      </c>
      <c r="CN998" s="100">
        <f>IF(CN994="",0,IF(CN992=1,$T990,IF($T992=справочники!$E$9,$T990+$T994*INT((CN992-1)/IF(OR($T996=0,$T996=""),1,$T996)),IF($T992=справочники!$E$10,$T990*POWER($T994,INT((CN992-1)/IF(OR($T996=0,$T996=""),1,$T996))),IF($T992=справочники!$E$11,POWER($T990,1+$T994*INT((CN992-1)/IF(OR($T996=0,$T996=""),1,$T996))),0)))))</f>
        <v>0</v>
      </c>
      <c r="CO998" s="100">
        <f>IF(CO994="",0,IF(CO992=1,$T990,IF($T992=справочники!$E$9,$T990+$T994*INT((CO992-1)/IF(OR($T996=0,$T996=""),1,$T996)),IF($T992=справочники!$E$10,$T990*POWER($T994,INT((CO992-1)/IF(OR($T996=0,$T996=""),1,$T996))),IF($T992=справочники!$E$11,POWER($T990,1+$T994*INT((CO992-1)/IF(OR($T996=0,$T996=""),1,$T996))),0)))))</f>
        <v>0</v>
      </c>
      <c r="CP998" s="100">
        <f>IF(CP994="",0,IF(CP992=1,$T990,IF($T992=справочники!$E$9,$T990+$T994*INT((CP992-1)/IF(OR($T996=0,$T996=""),1,$T996)),IF($T992=справочники!$E$10,$T990*POWER($T994,INT((CP992-1)/IF(OR($T996=0,$T996=""),1,$T996))),IF($T992=справочники!$E$11,POWER($T990,1+$T994*INT((CP992-1)/IF(OR($T996=0,$T996=""),1,$T996))),0)))))</f>
        <v>0</v>
      </c>
      <c r="CQ998" s="100">
        <f>IF(CQ994="",0,IF(CQ992=1,$T990,IF($T992=справочники!$E$9,$T990+$T994*INT((CQ992-1)/IF(OR($T996=0,$T996=""),1,$T996)),IF($T992=справочники!$E$10,$T990*POWER($T994,INT((CQ992-1)/IF(OR($T996=0,$T996=""),1,$T996))),IF($T992=справочники!$E$11,POWER($T990,1+$T994*INT((CQ992-1)/IF(OR($T996=0,$T996=""),1,$T996))),0)))))</f>
        <v>0</v>
      </c>
      <c r="CR998" s="100">
        <f>IF(CR994="",0,IF(CR992=1,$T990,IF($T992=справочники!$E$9,$T990+$T994*INT((CR992-1)/IF(OR($T996=0,$T996=""),1,$T996)),IF($T992=справочники!$E$10,$T990*POWER($T994,INT((CR992-1)/IF(OR($T996=0,$T996=""),1,$T996))),IF($T992=справочники!$E$11,POWER($T990,1+$T994*INT((CR992-1)/IF(OR($T996=0,$T996=""),1,$T996))),0)))))</f>
        <v>0</v>
      </c>
      <c r="CS998" s="100">
        <f>IF(CS994="",0,IF(CS992=1,$T990,IF($T992=справочники!$E$9,$T990+$T994*INT((CS992-1)/IF(OR($T996=0,$T996=""),1,$T996)),IF($T992=справочники!$E$10,$T990*POWER($T994,INT((CS992-1)/IF(OR($T996=0,$T996=""),1,$T996))),IF($T992=справочники!$E$11,POWER($T990,1+$T994*INT((CS992-1)/IF(OR($T996=0,$T996=""),1,$T996))),0)))))</f>
        <v>0</v>
      </c>
      <c r="CT998" s="100">
        <f>IF(CT994="",0,IF(CT992=1,$T990,IF($T992=справочники!$E$9,$T990+$T994*INT((CT992-1)/IF(OR($T996=0,$T996=""),1,$T996)),IF($T992=справочники!$E$10,$T990*POWER($T994,INT((CT992-1)/IF(OR($T996=0,$T996=""),1,$T996))),IF($T992=справочники!$E$11,POWER($T990,1+$T994*INT((CT992-1)/IF(OR($T996=0,$T996=""),1,$T996))),0)))))</f>
        <v>0</v>
      </c>
      <c r="CU998" s="100">
        <f>IF(CU994="",0,IF(CU992=1,$T990,IF($T992=справочники!$E$9,$T990+$T994*INT((CU992-1)/IF(OR($T996=0,$T996=""),1,$T996)),IF($T992=справочники!$E$10,$T990*POWER($T994,INT((CU992-1)/IF(OR($T996=0,$T996=""),1,$T996))),IF($T992=справочники!$E$11,POWER($T990,1+$T994*INT((CU992-1)/IF(OR($T996=0,$T996=""),1,$T996))),0)))))</f>
        <v>0</v>
      </c>
      <c r="CV998" s="100">
        <f>IF(CV994="",0,IF(CV992=1,$T990,IF($T992=справочники!$E$9,$T990+$T994*INT((CV992-1)/IF(OR($T996=0,$T996=""),1,$T996)),IF($T992=справочники!$E$10,$T990*POWER($T994,INT((CV992-1)/IF(OR($T996=0,$T996=""),1,$T996))),IF($T992=справочники!$E$11,POWER($T990,1+$T994*INT((CV992-1)/IF(OR($T996=0,$T996=""),1,$T996))),0)))))</f>
        <v>0</v>
      </c>
      <c r="CW998" s="100">
        <f>IF(CW994="",0,IF(CW992=1,$T990,IF($T992=справочники!$E$9,$T990+$T994*INT((CW992-1)/IF(OR($T996=0,$T996=""),1,$T996)),IF($T992=справочники!$E$10,$T990*POWER($T994,INT((CW992-1)/IF(OR($T996=0,$T996=""),1,$T996))),IF($T992=справочники!$E$11,POWER($T990,1+$T994*INT((CW992-1)/IF(OR($T996=0,$T996=""),1,$T996))),0)))))</f>
        <v>0</v>
      </c>
      <c r="CX998" s="100">
        <f>IF(CX994="",0,IF(CX992=1,$T990,IF($T992=справочники!$E$9,$T990+$T994*INT((CX992-1)/IF(OR($T996=0,$T996=""),1,$T996)),IF($T992=справочники!$E$10,$T990*POWER($T994,INT((CX992-1)/IF(OR($T996=0,$T996=""),1,$T996))),IF($T992=справочники!$E$11,POWER($T990,1+$T994*INT((CX992-1)/IF(OR($T996=0,$T996=""),1,$T996))),0)))))</f>
        <v>0</v>
      </c>
      <c r="CY998" s="100">
        <f>IF(CY994="",0,IF(CY992=1,$T990,IF($T992=справочники!$E$9,$T990+$T994*INT((CY992-1)/IF(OR($T996=0,$T996=""),1,$T996)),IF($T992=справочники!$E$10,$T990*POWER($T994,INT((CY992-1)/IF(OR($T996=0,$T996=""),1,$T996))),IF($T992=справочники!$E$11,POWER($T990,1+$T994*INT((CY992-1)/IF(OR($T996=0,$T996=""),1,$T996))),0)))))</f>
        <v>0</v>
      </c>
      <c r="CZ998" s="100">
        <f>IF(CZ994="",0,IF(CZ992=1,$T990,IF($T992=справочники!$E$9,$T990+$T994*INT((CZ992-1)/IF(OR($T996=0,$T996=""),1,$T996)),IF($T992=справочники!$E$10,$T990*POWER($T994,INT((CZ992-1)/IF(OR($T996=0,$T996=""),1,$T996))),IF($T992=справочники!$E$11,POWER($T990,1+$T994*INT((CZ992-1)/IF(OR($T996=0,$T996=""),1,$T996))),0)))))</f>
        <v>0</v>
      </c>
      <c r="DA998" s="100">
        <f>IF(DA994="",0,IF(DA992=1,$T990,IF($T992=справочники!$E$9,$T990+$T994*INT((DA992-1)/IF(OR($T996=0,$T996=""),1,$T996)),IF($T992=справочники!$E$10,$T990*POWER($T994,INT((DA992-1)/IF(OR($T996=0,$T996=""),1,$T996))),IF($T992=справочники!$E$11,POWER($T990,1+$T994*INT((DA992-1)/IF(OR($T996=0,$T996=""),1,$T996))),0)))))</f>
        <v>0</v>
      </c>
      <c r="DB998" s="100">
        <f>IF(DB994="",0,IF(DB992=1,$T990,IF($T992=справочники!$E$9,$T990+$T994*INT((DB992-1)/IF(OR($T996=0,$T996=""),1,$T996)),IF($T992=справочники!$E$10,$T990*POWER($T994,INT((DB992-1)/IF(OR($T996=0,$T996=""),1,$T996))),IF($T992=справочники!$E$11,POWER($T990,1+$T994*INT((DB992-1)/IF(OR($T996=0,$T996=""),1,$T996))),0)))))</f>
        <v>0</v>
      </c>
      <c r="DC998" s="100">
        <f>IF(DC994="",0,IF(DC992=1,$T990,IF($T992=справочники!$E$9,$T990+$T994*INT((DC992-1)/IF(OR($T996=0,$T996=""),1,$T996)),IF($T992=справочники!$E$10,$T990*POWER($T994,INT((DC992-1)/IF(OR($T996=0,$T996=""),1,$T996))),IF($T992=справочники!$E$11,POWER($T990,1+$T994*INT((DC992-1)/IF(OR($T996=0,$T996=""),1,$T996))),0)))))</f>
        <v>0</v>
      </c>
      <c r="DD998" s="100">
        <f>IF(DD994="",0,IF(DD992=1,$T990,IF($T992=справочники!$E$9,$T990+$T994*INT((DD992-1)/IF(OR($T996=0,$T996=""),1,$T996)),IF($T992=справочники!$E$10,$T990*POWER($T994,INT((DD992-1)/IF(OR($T996=0,$T996=""),1,$T996))),IF($T992=справочники!$E$11,POWER($T990,1+$T994*INT((DD992-1)/IF(OR($T996=0,$T996=""),1,$T996))),0)))))</f>
        <v>0</v>
      </c>
      <c r="DE998" s="100">
        <f>IF(DE994="",0,IF(DE992=1,$T990,IF($T992=справочники!$E$9,$T990+$T994*INT((DE992-1)/IF(OR($T996=0,$T996=""),1,$T996)),IF($T992=справочники!$E$10,$T990*POWER($T994,INT((DE992-1)/IF(OR($T996=0,$T996=""),1,$T996))),IF($T992=справочники!$E$11,POWER($T990,1+$T994*INT((DE992-1)/IF(OR($T996=0,$T996=""),1,$T996))),0)))))</f>
        <v>0</v>
      </c>
      <c r="DF998" s="100">
        <f>IF(DF994="",0,IF(DF992=1,$T990,IF($T992=справочники!$E$9,$T990+$T994*INT((DF992-1)/IF(OR($T996=0,$T996=""),1,$T996)),IF($T992=справочники!$E$10,$T990*POWER($T994,INT((DF992-1)/IF(OR($T996=0,$T996=""),1,$T996))),IF($T992=справочники!$E$11,POWER($T990,1+$T994*INT((DF992-1)/IF(OR($T996=0,$T996=""),1,$T996))),0)))))</f>
        <v>0</v>
      </c>
      <c r="DG998" s="100">
        <f>IF(DG994="",0,IF(DG992=1,$T990,IF($T992=справочники!$E$9,$T990+$T994*INT((DG992-1)/IF(OR($T996=0,$T996=""),1,$T996)),IF($T992=справочники!$E$10,$T990*POWER($T994,INT((DG992-1)/IF(OR($T996=0,$T996=""),1,$T996))),IF($T992=справочники!$E$11,POWER($T990,1+$T994*INT((DG992-1)/IF(OR($T996=0,$T996=""),1,$T996))),0)))))</f>
        <v>0</v>
      </c>
      <c r="DH998" s="100">
        <f>IF(DH994="",0,IF(DH992=1,$T990,IF($T992=справочники!$E$9,$T990+$T994*INT((DH992-1)/IF(OR($T996=0,$T996=""),1,$T996)),IF($T992=справочники!$E$10,$T990*POWER($T994,INT((DH992-1)/IF(OR($T996=0,$T996=""),1,$T996))),IF($T992=справочники!$E$11,POWER($T990,1+$T994*INT((DH992-1)/IF(OR($T996=0,$T996=""),1,$T996))),0)))))</f>
        <v>0</v>
      </c>
      <c r="DI998" s="100">
        <f>IF(DI994="",0,IF(DI992=1,$T990,IF($T992=справочники!$E$9,$T990+$T994*INT((DI992-1)/IF(OR($T996=0,$T996=""),1,$T996)),IF($T992=справочники!$E$10,$T990*POWER($T994,INT((DI992-1)/IF(OR($T996=0,$T996=""),1,$T996))),IF($T992=справочники!$E$11,POWER($T990,1+$T994*INT((DI992-1)/IF(OR($T996=0,$T996=""),1,$T996))),0)))))</f>
        <v>0</v>
      </c>
      <c r="DJ998" s="100">
        <f>IF(DJ994="",0,IF(DJ992=1,$T990,IF($T992=справочники!$E$9,$T990+$T994*INT((DJ992-1)/IF(OR($T996=0,$T996=""),1,$T996)),IF($T992=справочники!$E$10,$T990*POWER($T994,INT((DJ992-1)/IF(OR($T996=0,$T996=""),1,$T996))),IF($T992=справочники!$E$11,POWER($T990,1+$T994*INT((DJ992-1)/IF(OR($T996=0,$T996=""),1,$T996))),0)))))</f>
        <v>0</v>
      </c>
      <c r="DK998" s="100">
        <f>IF(DK994="",0,IF(DK992=1,$T990,IF($T992=справочники!$E$9,$T990+$T994*INT((DK992-1)/IF(OR($T996=0,$T996=""),1,$T996)),IF($T992=справочники!$E$10,$T990*POWER($T994,INT((DK992-1)/IF(OR($T996=0,$T996=""),1,$T996))),IF($T992=справочники!$E$11,POWER($T990,1+$T994*INT((DK992-1)/IF(OR($T996=0,$T996=""),1,$T996))),0)))))</f>
        <v>0</v>
      </c>
      <c r="DL998" s="100">
        <f>IF(DL994="",0,IF(DL992=1,$T990,IF($T992=справочники!$E$9,$T990+$T994*INT((DL992-1)/IF(OR($T996=0,$T996=""),1,$T996)),IF($T992=справочники!$E$10,$T990*POWER($T994,INT((DL992-1)/IF(OR($T996=0,$T996=""),1,$T996))),IF($T992=справочники!$E$11,POWER($T990,1+$T994*INT((DL992-1)/IF(OR($T996=0,$T996=""),1,$T996))),0)))))</f>
        <v>0</v>
      </c>
      <c r="DM998" s="100">
        <f>IF(DM994="",0,IF(DM992=1,$T990,IF($T992=справочники!$E$9,$T990+$T994*INT((DM992-1)/IF(OR($T996=0,$T996=""),1,$T996)),IF($T992=справочники!$E$10,$T990*POWER($T994,INT((DM992-1)/IF(OR($T996=0,$T996=""),1,$T996))),IF($T992=справочники!$E$11,POWER($T990,1+$T994*INT((DM992-1)/IF(OR($T996=0,$T996=""),1,$T996))),0)))))</f>
        <v>0</v>
      </c>
      <c r="DN998" s="100">
        <f>IF(DN994="",0,IF(DN992=1,$T990,IF($T992=справочники!$E$9,$T990+$T994*INT((DN992-1)/IF(OR($T996=0,$T996=""),1,$T996)),IF($T992=справочники!$E$10,$T990*POWER($T994,INT((DN992-1)/IF(OR($T996=0,$T996=""),1,$T996))),IF($T992=справочники!$E$11,POWER($T990,1+$T994*INT((DN992-1)/IF(OR($T996=0,$T996=""),1,$T996))),0)))))</f>
        <v>0</v>
      </c>
      <c r="DO998" s="100">
        <f>IF(DO994="",0,IF(DO992=1,$T990,IF($T992=справочники!$E$9,$T990+$T994*INT((DO992-1)/IF(OR($T996=0,$T996=""),1,$T996)),IF($T992=справочники!$E$10,$T990*POWER($T994,INT((DO992-1)/IF(OR($T996=0,$T996=""),1,$T996))),IF($T992=справочники!$E$11,POWER($T990,1+$T994*INT((DO992-1)/IF(OR($T996=0,$T996=""),1,$T996))),0)))))</f>
        <v>0</v>
      </c>
      <c r="DP998" s="100">
        <f>IF(DP994="",0,IF(DP992=1,$T990,IF($T992=справочники!$E$9,$T990+$T994*INT((DP992-1)/IF(OR($T996=0,$T996=""),1,$T996)),IF($T992=справочники!$E$10,$T990*POWER($T994,INT((DP992-1)/IF(OR($T996=0,$T996=""),1,$T996))),IF($T992=справочники!$E$11,POWER($T990,1+$T994*INT((DP992-1)/IF(OR($T996=0,$T996=""),1,$T996))),0)))))</f>
        <v>0</v>
      </c>
      <c r="DQ998" s="100">
        <f>IF(DQ994="",0,IF(DQ992=1,$T990,IF($T992=справочники!$E$9,$T990+$T994*INT((DQ992-1)/IF(OR($T996=0,$T996=""),1,$T996)),IF($T992=справочники!$E$10,$T990*POWER($T994,INT((DQ992-1)/IF(OR($T996=0,$T996=""),1,$T996))),IF($T992=справочники!$E$11,POWER($T990,1+$T994*INT((DQ992-1)/IF(OR($T996=0,$T996=""),1,$T996))),0)))))</f>
        <v>0</v>
      </c>
      <c r="DR998" s="100">
        <f>IF(DR994="",0,IF(DR992=1,$T990,IF($T992=справочники!$E$9,$T990+$T994*INT((DR992-1)/IF(OR($T996=0,$T996=""),1,$T996)),IF($T992=справочники!$E$10,$T990*POWER($T994,INT((DR992-1)/IF(OR($T996=0,$T996=""),1,$T996))),IF($T992=справочники!$E$11,POWER($T990,1+$T994*INT((DR992-1)/IF(OR($T996=0,$T996=""),1,$T996))),0)))))</f>
        <v>0</v>
      </c>
      <c r="DS998" s="100">
        <f>IF(DS994="",0,IF(DS992=1,$T990,IF($T992=справочники!$E$9,$T990+$T994*INT((DS992-1)/IF(OR($T996=0,$T996=""),1,$T996)),IF($T992=справочники!$E$10,$T990*POWER($T994,INT((DS992-1)/IF(OR($T996=0,$T996=""),1,$T996))),IF($T992=справочники!$E$11,POWER($T990,1+$T994*INT((DS992-1)/IF(OR($T996=0,$T996=""),1,$T996))),0)))))</f>
        <v>0</v>
      </c>
      <c r="DT998" s="100">
        <f>IF(DT994="",0,IF(DT992=1,$T990,IF($T992=справочники!$E$9,$T990+$T994*INT((DT992-1)/IF(OR($T996=0,$T996=""),1,$T996)),IF($T992=справочники!$E$10,$T990*POWER($T994,INT((DT992-1)/IF(OR($T996=0,$T996=""),1,$T996))),IF($T992=справочники!$E$11,POWER($T990,1+$T994*INT((DT992-1)/IF(OR($T996=0,$T996=""),1,$T996))),0)))))</f>
        <v>0</v>
      </c>
      <c r="DU998" s="100">
        <f>IF(DU994="",0,IF(DU992=1,$T990,IF($T992=справочники!$E$9,$T990+$T994*INT((DU992-1)/IF(OR($T996=0,$T996=""),1,$T996)),IF($T992=справочники!$E$10,$T990*POWER($T994,INT((DU992-1)/IF(OR($T996=0,$T996=""),1,$T996))),IF($T992=справочники!$E$11,POWER($T990,1+$T994*INT((DU992-1)/IF(OR($T996=0,$T996=""),1,$T996))),0)))))</f>
        <v>0</v>
      </c>
      <c r="DV998" s="100">
        <f>IF(DV994="",0,IF(DV992=1,$T990,IF($T992=справочники!$E$9,$T990+$T994*INT((DV992-1)/IF(OR($T996=0,$T996=""),1,$T996)),IF($T992=справочники!$E$10,$T990*POWER($T994,INT((DV992-1)/IF(OR($T996=0,$T996=""),1,$T996))),IF($T992=справочники!$E$11,POWER($T990,1+$T994*INT((DV992-1)/IF(OR($T996=0,$T996=""),1,$T996))),0)))))</f>
        <v>0</v>
      </c>
      <c r="DW998" s="100">
        <f>IF(DW994="",0,IF(DW992=1,$T990,IF($T992=справочники!$E$9,$T990+$T994*INT((DW992-1)/IF(OR($T996=0,$T996=""),1,$T996)),IF($T992=справочники!$E$10,$T990*POWER($T994,INT((DW992-1)/IF(OR($T996=0,$T996=""),1,$T996))),IF($T992=справочники!$E$11,POWER($T990,1+$T994*INT((DW992-1)/IF(OR($T996=0,$T996=""),1,$T996))),0)))))</f>
        <v>0</v>
      </c>
      <c r="DX998" s="100">
        <f>IF(DX994="",0,IF(DX992=1,$T990,IF($T992=справочники!$E$9,$T990+$T994*INT((DX992-1)/IF(OR($T996=0,$T996=""),1,$T996)),IF($T992=справочники!$E$10,$T990*POWER($T994,INT((DX992-1)/IF(OR($T996=0,$T996=""),1,$T996))),IF($T992=справочники!$E$11,POWER($T990,1+$T994*INT((DX992-1)/IF(OR($T996=0,$T996=""),1,$T996))),0)))))</f>
        <v>0</v>
      </c>
      <c r="DY998" s="100">
        <f>IF(DY994="",0,IF(DY992=1,$T990,IF($T992=справочники!$E$9,$T990+$T994*INT((DY992-1)/IF(OR($T996=0,$T996=""),1,$T996)),IF($T992=справочники!$E$10,$T990*POWER($T994,INT((DY992-1)/IF(OR($T996=0,$T996=""),1,$T996))),IF($T992=справочники!$E$11,POWER($T990,1+$T994*INT((DY992-1)/IF(OR($T996=0,$T996=""),1,$T996))),0)))))</f>
        <v>0</v>
      </c>
      <c r="DZ998" s="100">
        <f>IF(DZ994="",0,IF(DZ992=1,$T990,IF($T992=справочники!$E$9,$T990+$T994*INT((DZ992-1)/IF(OR($T996=0,$T996=""),1,$T996)),IF($T992=справочники!$E$10,$T990*POWER($T994,INT((DZ992-1)/IF(OR($T996=0,$T996=""),1,$T996))),IF($T992=справочники!$E$11,POWER($T990,1+$T994*INT((DZ992-1)/IF(OR($T996=0,$T996=""),1,$T996))),0)))))</f>
        <v>0</v>
      </c>
      <c r="EA998" s="100">
        <f>IF(EA994="",0,IF(EA992=1,$T990,IF($T992=справочники!$E$9,$T990+$T994*INT((EA992-1)/IF(OR($T996=0,$T996=""),1,$T996)),IF($T992=справочники!$E$10,$T990*POWER($T994,INT((EA992-1)/IF(OR($T996=0,$T996=""),1,$T996))),IF($T992=справочники!$E$11,POWER($T990,1+$T994*INT((EA992-1)/IF(OR($T996=0,$T996=""),1,$T996))),0)))))</f>
        <v>0</v>
      </c>
      <c r="EB998" s="100">
        <f>IF(EB994="",0,IF(EB992=1,$T990,IF($T992=справочники!$E$9,$T990+$T994*INT((EB992-1)/IF(OR($T996=0,$T996=""),1,$T996)),IF($T992=справочники!$E$10,$T990*POWER($T994,INT((EB992-1)/IF(OR($T996=0,$T996=""),1,$T996))),IF($T992=справочники!$E$11,POWER($T990,1+$T994*INT((EB992-1)/IF(OR($T996=0,$T996=""),1,$T996))),0)))))</f>
        <v>0</v>
      </c>
      <c r="EC998" s="100">
        <f>IF(EC994="",0,IF(EC992=1,$T990,IF($T992=справочники!$E$9,$T990+$T994*INT((EC992-1)/IF(OR($T996=0,$T996=""),1,$T996)),IF($T992=справочники!$E$10,$T990*POWER($T994,INT((EC992-1)/IF(OR($T996=0,$T996=""),1,$T996))),IF($T992=справочники!$E$11,POWER($T990,1+$T994*INT((EC992-1)/IF(OR($T996=0,$T996=""),1,$T996))),0)))))</f>
        <v>0</v>
      </c>
      <c r="ED998" s="100">
        <f>IF(ED994="",0,IF(ED992=1,$T990,IF($T992=справочники!$E$9,$T990+$T994*INT((ED992-1)/IF(OR($T996=0,$T996=""),1,$T996)),IF($T992=справочники!$E$10,$T990*POWER($T994,INT((ED992-1)/IF(OR($T996=0,$T996=""),1,$T996))),IF($T992=справочники!$E$11,POWER($T990,1+$T994*INT((ED992-1)/IF(OR($T996=0,$T996=""),1,$T996))),0)))))</f>
        <v>0</v>
      </c>
      <c r="EE998" s="100">
        <f>IF(EE994="",0,IF(EE992=1,$T990,IF($T992=справочники!$E$9,$T990+$T994*INT((EE992-1)/IF(OR($T996=0,$T996=""),1,$T996)),IF($T992=справочники!$E$10,$T990*POWER($T994,INT((EE992-1)/IF(OR($T996=0,$T996=""),1,$T996))),IF($T992=справочники!$E$11,POWER($T990,1+$T994*INT((EE992-1)/IF(OR($T996=0,$T996=""),1,$T996))),0)))))</f>
        <v>0</v>
      </c>
      <c r="EF998" s="100">
        <f>IF(EF994="",0,IF(EF992=1,$T990,IF($T992=справочники!$E$9,$T990+$T994*INT((EF992-1)/IF(OR($T996=0,$T996=""),1,$T996)),IF($T992=справочники!$E$10,$T990*POWER($T994,INT((EF992-1)/IF(OR($T996=0,$T996=""),1,$T996))),IF($T992=справочники!$E$11,POWER($T990,1+$T994*INT((EF992-1)/IF(OR($T996=0,$T996=""),1,$T996))),0)))))</f>
        <v>0</v>
      </c>
      <c r="EG998" s="100">
        <f>IF(EG994="",0,IF(EG992=1,$T990,IF($T992=справочники!$E$9,$T990+$T994*INT((EG992-1)/IF(OR($T996=0,$T996=""),1,$T996)),IF($T992=справочники!$E$10,$T990*POWER($T994,INT((EG992-1)/IF(OR($T996=0,$T996=""),1,$T996))),IF($T992=справочники!$E$11,POWER($T990,1+$T994*INT((EG992-1)/IF(OR($T996=0,$T996=""),1,$T996))),0)))))</f>
        <v>0</v>
      </c>
      <c r="EH998" s="100">
        <f>IF(EH994="",0,IF(EH992=1,$T990,IF($T992=справочники!$E$9,$T990+$T994*INT((EH992-1)/IF(OR($T996=0,$T996=""),1,$T996)),IF($T992=справочники!$E$10,$T990*POWER($T994,INT((EH992-1)/IF(OR($T996=0,$T996=""),1,$T996))),IF($T992=справочники!$E$11,POWER($T990,1+$T994*INT((EH992-1)/IF(OR($T996=0,$T996=""),1,$T996))),0)))))</f>
        <v>0</v>
      </c>
      <c r="EI998" s="100">
        <f>IF(EI994="",0,IF(EI992=1,$T990,IF($T992=справочники!$E$9,$T990+$T994*INT((EI992-1)/IF(OR($T996=0,$T996=""),1,$T996)),IF($T992=справочники!$E$10,$T990*POWER($T994,INT((EI992-1)/IF(OR($T996=0,$T996=""),1,$T996))),IF($T992=справочники!$E$11,POWER($T990,1+$T994*INT((EI992-1)/IF(OR($T996=0,$T996=""),1,$T996))),0)))))</f>
        <v>0</v>
      </c>
      <c r="EJ998" s="100">
        <f>IF(EJ994="",0,IF(EJ992=1,$T990,IF($T992=справочники!$E$9,$T990+$T994*INT((EJ992-1)/IF(OR($T996=0,$T996=""),1,$T996)),IF($T992=справочники!$E$10,$T990*POWER($T994,INT((EJ992-1)/IF(OR($T996=0,$T996=""),1,$T996))),IF($T992=справочники!$E$11,POWER($T990,1+$T994*INT((EJ992-1)/IF(OR($T996=0,$T996=""),1,$T996))),0)))))</f>
        <v>0</v>
      </c>
      <c r="EK998" s="100">
        <f>IF(EK994="",0,IF(EK992=1,$T990,IF($T992=справочники!$E$9,$T990+$T994*INT((EK992-1)/IF(OR($T996=0,$T996=""),1,$T996)),IF($T992=справочники!$E$10,$T990*POWER($T994,INT((EK992-1)/IF(OR($T996=0,$T996=""),1,$T996))),IF($T992=справочники!$E$11,POWER($T990,1+$T994*INT((EK992-1)/IF(OR($T996=0,$T996=""),1,$T996))),0)))))</f>
        <v>0</v>
      </c>
      <c r="EL998" s="100">
        <f>IF(EL994="",0,IF(EL992=1,$T990,IF($T992=справочники!$E$9,$T990+$T994*INT((EL992-1)/IF(OR($T996=0,$T996=""),1,$T996)),IF($T992=справочники!$E$10,$T990*POWER($T994,INT((EL992-1)/IF(OR($T996=0,$T996=""),1,$T996))),IF($T992=справочники!$E$11,POWER($T990,1+$T994*INT((EL992-1)/IF(OR($T996=0,$T996=""),1,$T996))),0)))))</f>
        <v>0</v>
      </c>
      <c r="EM998" s="100">
        <f>IF(EM994="",0,IF(EM992=1,$T990,IF($T992=справочники!$E$9,$T990+$T994*INT((EM992-1)/IF(OR($T996=0,$T996=""),1,$T996)),IF($T992=справочники!$E$10,$T990*POWER($T994,INT((EM992-1)/IF(OR($T996=0,$T996=""),1,$T996))),IF($T992=справочники!$E$11,POWER($T990,1+$T994*INT((EM992-1)/IF(OR($T996=0,$T996=""),1,$T996))),0)))))</f>
        <v>0</v>
      </c>
      <c r="EN998" s="100">
        <f>IF(EN994="",0,IF(EN992=1,$T990,IF($T992=справочники!$E$9,$T990+$T994*INT((EN992-1)/IF(OR($T996=0,$T996=""),1,$T996)),IF($T992=справочники!$E$10,$T990*POWER($T994,INT((EN992-1)/IF(OR($T996=0,$T996=""),1,$T996))),IF($T992=справочники!$E$11,POWER($T990,1+$T994*INT((EN992-1)/IF(OR($T996=0,$T996=""),1,$T996))),0)))))</f>
        <v>0</v>
      </c>
      <c r="EO998" s="100">
        <f>IF(EO994="",0,IF(EO992=1,$T990,IF($T992=справочники!$E$9,$T990+$T994*INT((EO992-1)/IF(OR($T996=0,$T996=""),1,$T996)),IF($T992=справочники!$E$10,$T990*POWER($T994,INT((EO992-1)/IF(OR($T996=0,$T996=""),1,$T996))),IF($T992=справочники!$E$11,POWER($T990,1+$T994*INT((EO992-1)/IF(OR($T996=0,$T996=""),1,$T996))),0)))))</f>
        <v>0</v>
      </c>
      <c r="EP998" s="100">
        <f>IF(EP994="",0,IF(EP992=1,$T990,IF($T992=справочники!$E$9,$T990+$T994*INT((EP992-1)/IF(OR($T996=0,$T996=""),1,$T996)),IF($T992=справочники!$E$10,$T990*POWER($T994,INT((EP992-1)/IF(OR($T996=0,$T996=""),1,$T996))),IF($T992=справочники!$E$11,POWER($T990,1+$T994*INT((EP992-1)/IF(OR($T996=0,$T996=""),1,$T996))),0)))))</f>
        <v>0</v>
      </c>
      <c r="EQ998" s="100">
        <f>IF(EQ994="",0,IF(EQ992=1,$T990,IF($T992=справочники!$E$9,$T990+$T994*INT((EQ992-1)/IF(OR($T996=0,$T996=""),1,$T996)),IF($T992=справочники!$E$10,$T990*POWER($T994,INT((EQ992-1)/IF(OR($T996=0,$T996=""),1,$T996))),IF($T992=справочники!$E$11,POWER($T990,1+$T994*INT((EQ992-1)/IF(OR($T996=0,$T996=""),1,$T996))),0)))))</f>
        <v>0</v>
      </c>
      <c r="ER998" s="100">
        <f>IF(ER994="",0,IF(ER992=1,$T990,IF($T992=справочники!$E$9,$T990+$T994*INT((ER992-1)/IF(OR($T996=0,$T996=""),1,$T996)),IF($T992=справочники!$E$10,$T990*POWER($T994,INT((ER992-1)/IF(OR($T996=0,$T996=""),1,$T996))),IF($T992=справочники!$E$11,POWER($T990,1+$T994*INT((ER992-1)/IF(OR($T996=0,$T996=""),1,$T996))),0)))))</f>
        <v>0</v>
      </c>
      <c r="ES998" s="100">
        <f>IF(ES994="",0,IF(ES992=1,$T990,IF($T992=справочники!$E$9,$T990+$T994*INT((ES992-1)/IF(OR($T996=0,$T996=""),1,$T996)),IF($T992=справочники!$E$10,$T990*POWER($T994,INT((ES992-1)/IF(OR($T996=0,$T996=""),1,$T996))),IF($T992=справочники!$E$11,POWER($T990,1+$T994*INT((ES992-1)/IF(OR($T996=0,$T996=""),1,$T996))),0)))))</f>
        <v>0</v>
      </c>
      <c r="ET998" s="100">
        <f>IF(ET994="",0,IF(ET992=1,$T990,IF($T992=справочники!$E$9,$T990+$T994*INT((ET992-1)/IF(OR($T996=0,$T996=""),1,$T996)),IF($T992=справочники!$E$10,$T990*POWER($T994,INT((ET992-1)/IF(OR($T996=0,$T996=""),1,$T996))),IF($T992=справочники!$E$11,POWER($T990,1+$T994*INT((ET992-1)/IF(OR($T996=0,$T996=""),1,$T996))),0)))))</f>
        <v>0</v>
      </c>
      <c r="EU998" s="100">
        <f>IF(EU994="",0,IF(EU992=1,$T990,IF($T992=справочники!$E$9,$T990+$T994*INT((EU992-1)/IF(OR($T996=0,$T996=""),1,$T996)),IF($T992=справочники!$E$10,$T990*POWER($T994,INT((EU992-1)/IF(OR($T996=0,$T996=""),1,$T996))),IF($T992=справочники!$E$11,POWER($T990,1+$T994*INT((EU992-1)/IF(OR($T996=0,$T996=""),1,$T996))),0)))))</f>
        <v>0</v>
      </c>
      <c r="EV998" s="100">
        <f>IF(EV994="",0,IF(EV992=1,$T990,IF($T992=справочники!$E$9,$T990+$T994*INT((EV992-1)/IF(OR($T996=0,$T996=""),1,$T996)),IF($T992=справочники!$E$10,$T990*POWER($T994,INT((EV992-1)/IF(OR($T996=0,$T996=""),1,$T996))),IF($T992=справочники!$E$11,POWER($T990,1+$T994*INT((EV992-1)/IF(OR($T996=0,$T996=""),1,$T996))),0)))))</f>
        <v>0</v>
      </c>
      <c r="EW998" s="100">
        <f>IF(EW994="",0,IF(EW992=1,$T990,IF($T992=справочники!$E$9,$T990+$T994*INT((EW992-1)/IF(OR($T996=0,$T996=""),1,$T996)),IF($T992=справочники!$E$10,$T990*POWER($T994,INT((EW992-1)/IF(OR($T996=0,$T996=""),1,$T996))),IF($T992=справочники!$E$11,POWER($T990,1+$T994*INT((EW992-1)/IF(OR($T996=0,$T996=""),1,$T996))),0)))))</f>
        <v>0</v>
      </c>
      <c r="EX998" s="100">
        <f>IF(EX994="",0,IF(EX992=1,$T990,IF($T992=справочники!$E$9,$T990+$T994*INT((EX992-1)/IF(OR($T996=0,$T996=""),1,$T996)),IF($T992=справочники!$E$10,$T990*POWER($T994,INT((EX992-1)/IF(OR($T996=0,$T996=""),1,$T996))),IF($T992=справочники!$E$11,POWER($T990,1+$T994*INT((EX992-1)/IF(OR($T996=0,$T996=""),1,$T996))),0)))))</f>
        <v>0</v>
      </c>
      <c r="EY998" s="100">
        <f>IF(EY994="",0,IF(EY992=1,$T990,IF($T992=справочники!$E$9,$T990+$T994*INT((EY992-1)/IF(OR($T996=0,$T996=""),1,$T996)),IF($T992=справочники!$E$10,$T990*POWER($T994,INT((EY992-1)/IF(OR($T996=0,$T996=""),1,$T996))),IF($T992=справочники!$E$11,POWER($T990,1+$T994*INT((EY992-1)/IF(OR($T996=0,$T996=""),1,$T996))),0)))))</f>
        <v>0</v>
      </c>
      <c r="EZ998" s="100">
        <f>IF(EZ994="",0,IF(EZ992=1,$T990,IF($T992=справочники!$E$9,$T990+$T994*INT((EZ992-1)/IF(OR($T996=0,$T996=""),1,$T996)),IF($T992=справочники!$E$10,$T990*POWER($T994,INT((EZ992-1)/IF(OR($T996=0,$T996=""),1,$T996))),IF($T992=справочники!$E$11,POWER($T990,1+$T994*INT((EZ992-1)/IF(OR($T996=0,$T996=""),1,$T996))),0)))))</f>
        <v>0</v>
      </c>
      <c r="FA998" s="100">
        <f>IF(FA994="",0,IF(FA992=1,$T990,IF($T992=справочники!$E$9,$T990+$T994*INT((FA992-1)/IF(OR($T996=0,$T996=""),1,$T996)),IF($T992=справочники!$E$10,$T990*POWER($T994,INT((FA992-1)/IF(OR($T996=0,$T996=""),1,$T996))),IF($T992=справочники!$E$11,POWER($T990,1+$T994*INT((FA992-1)/IF(OR($T996=0,$T996=""),1,$T996))),0)))))</f>
        <v>0</v>
      </c>
      <c r="FB998" s="100">
        <f>IF(FB994="",0,IF(FB992=1,$T990,IF($T992=справочники!$E$9,$T990+$T994*INT((FB992-1)/IF(OR($T996=0,$T996=""),1,$T996)),IF($T992=справочники!$E$10,$T990*POWER($T994,INT((FB992-1)/IF(OR($T996=0,$T996=""),1,$T996))),IF($T992=справочники!$E$11,POWER($T990,1+$T994*INT((FB992-1)/IF(OR($T996=0,$T996=""),1,$T996))),0)))))</f>
        <v>0</v>
      </c>
      <c r="FC998" s="100">
        <f>IF(FC994="",0,IF(FC992=1,$T990,IF($T992=справочники!$E$9,$T990+$T994*INT((FC992-1)/IF(OR($T996=0,$T996=""),1,$T996)),IF($T992=справочники!$E$10,$T990*POWER($T994,INT((FC992-1)/IF(OR($T996=0,$T996=""),1,$T996))),IF($T992=справочники!$E$11,POWER($T990,1+$T994*INT((FC992-1)/IF(OR($T996=0,$T996=""),1,$T996))),0)))))</f>
        <v>0</v>
      </c>
      <c r="FD998" s="100">
        <f>IF(FD994="",0,IF(FD992=1,$T990,IF($T992=справочники!$E$9,$T990+$T994*INT((FD992-1)/IF(OR($T996=0,$T996=""),1,$T996)),IF($T992=справочники!$E$10,$T990*POWER($T994,INT((FD992-1)/IF(OR($T996=0,$T996=""),1,$T996))),IF($T992=справочники!$E$11,POWER($T990,1+$T994*INT((FD992-1)/IF(OR($T996=0,$T996=""),1,$T996))),0)))))</f>
        <v>0</v>
      </c>
      <c r="FE998" s="100">
        <f>IF(FE994="",0,IF(FE992=1,$T990,IF($T992=справочники!$E$9,$T990+$T994*INT((FE992-1)/IF(OR($T996=0,$T996=""),1,$T996)),IF($T992=справочники!$E$10,$T990*POWER($T994,INT((FE992-1)/IF(OR($T996=0,$T996=""),1,$T996))),IF($T992=справочники!$E$11,POWER($T990,1+$T994*INT((FE992-1)/IF(OR($T996=0,$T996=""),1,$T996))),0)))))</f>
        <v>0</v>
      </c>
      <c r="FF998" s="100">
        <f>IF(FF994="",0,IF(FF992=1,$T990,IF($T992=справочники!$E$9,$T990+$T994*INT((FF992-1)/IF(OR($T996=0,$T996=""),1,$T996)),IF($T992=справочники!$E$10,$T990*POWER($T994,INT((FF992-1)/IF(OR($T996=0,$T996=""),1,$T996))),IF($T992=справочники!$E$11,POWER($T990,1+$T994*INT((FF992-1)/IF(OR($T996=0,$T996=""),1,$T996))),0)))))</f>
        <v>0</v>
      </c>
      <c r="FG998" s="100">
        <f>IF(FG994="",0,IF(FG992=1,$T990,IF($T992=справочники!$E$9,$T990+$T994*INT((FG992-1)/IF(OR($T996=0,$T996=""),1,$T996)),IF($T992=справочники!$E$10,$T990*POWER($T994,INT((FG992-1)/IF(OR($T996=0,$T996=""),1,$T996))),IF($T992=справочники!$E$11,POWER($T990,1+$T994*INT((FG992-1)/IF(OR($T996=0,$T996=""),1,$T996))),0)))))</f>
        <v>0</v>
      </c>
      <c r="FH998" s="100">
        <f>IF(FH994="",0,IF(FH992=1,$T990,IF($T992=справочники!$E$9,$T990+$T994*INT((FH992-1)/IF(OR($T996=0,$T996=""),1,$T996)),IF($T992=справочники!$E$10,$T990*POWER($T994,INT((FH992-1)/IF(OR($T996=0,$T996=""),1,$T996))),IF($T992=справочники!$E$11,POWER($T990,1+$T994*INT((FH992-1)/IF(OR($T996=0,$T996=""),1,$T996))),0)))))</f>
        <v>0</v>
      </c>
      <c r="FI998" s="100">
        <f>IF(FI994="",0,IF(FI992=1,$T990,IF($T992=справочники!$E$9,$T990+$T994*INT((FI992-1)/IF(OR($T996=0,$T996=""),1,$T996)),IF($T992=справочники!$E$10,$T990*POWER($T994,INT((FI992-1)/IF(OR($T996=0,$T996=""),1,$T996))),IF($T992=справочники!$E$11,POWER($T990,1+$T994*INT((FI992-1)/IF(OR($T996=0,$T996=""),1,$T996))),0)))))</f>
        <v>0</v>
      </c>
      <c r="FJ998" s="100">
        <f>IF(FJ994="",0,IF(FJ992=1,$T990,IF($T992=справочники!$E$9,$T990+$T994*INT((FJ992-1)/IF(OR($T996=0,$T996=""),1,$T996)),IF($T992=справочники!$E$10,$T990*POWER($T994,INT((FJ992-1)/IF(OR($T996=0,$T996=""),1,$T996))),IF($T992=справочники!$E$11,POWER($T990,1+$T994*INT((FJ992-1)/IF(OR($T996=0,$T996=""),1,$T996))),0)))))</f>
        <v>0</v>
      </c>
      <c r="FK998" s="100">
        <f>IF(FK994="",0,IF(FK992=1,$T990,IF($T992=справочники!$E$9,$T990+$T994*INT((FK992-1)/IF(OR($T996=0,$T996=""),1,$T996)),IF($T992=справочники!$E$10,$T990*POWER($T994,INT((FK992-1)/IF(OR($T996=0,$T996=""),1,$T996))),IF($T992=справочники!$E$11,POWER($T990,1+$T994*INT((FK992-1)/IF(OR($T996=0,$T996=""),1,$T996))),0)))))</f>
        <v>0</v>
      </c>
      <c r="FL998" s="100">
        <f>IF(FL994="",0,IF(FL992=1,$T990,IF($T992=справочники!$E$9,$T990+$T994*INT((FL992-1)/IF(OR($T996=0,$T996=""),1,$T996)),IF($T992=справочники!$E$10,$T990*POWER($T994,INT((FL992-1)/IF(OR($T996=0,$T996=""),1,$T996))),IF($T992=справочники!$E$11,POWER($T990,1+$T994*INT((FL992-1)/IF(OR($T996=0,$T996=""),1,$T996))),0)))))</f>
        <v>0</v>
      </c>
      <c r="FM998" s="100">
        <f>IF(FM994="",0,IF(FM992=1,$T990,IF($T992=справочники!$E$9,$T990+$T994*INT((FM992-1)/IF(OR($T996=0,$T996=""),1,$T996)),IF($T992=справочники!$E$10,$T990*POWER($T994,INT((FM992-1)/IF(OR($T996=0,$T996=""),1,$T996))),IF($T992=справочники!$E$11,POWER($T990,1+$T994*INT((FM992-1)/IF(OR($T996=0,$T996=""),1,$T996))),0)))))</f>
        <v>0</v>
      </c>
      <c r="FN998" s="100">
        <f>IF(FN994="",0,IF(FN992=1,$T990,IF($T992=справочники!$E$9,$T990+$T994*INT((FN992-1)/IF(OR($T996=0,$T996=""),1,$T996)),IF($T992=справочники!$E$10,$T990*POWER($T994,INT((FN992-1)/IF(OR($T996=0,$T996=""),1,$T996))),IF($T992=справочники!$E$11,POWER($T990,1+$T994*INT((FN992-1)/IF(OR($T996=0,$T996=""),1,$T996))),0)))))</f>
        <v>0</v>
      </c>
      <c r="FO998" s="100">
        <f>IF(FO994="",0,IF(FO992=1,$T990,IF($T992=справочники!$E$9,$T990+$T994*INT((FO992-1)/IF(OR($T996=0,$T996=""),1,$T996)),IF($T992=справочники!$E$10,$T990*POWER($T994,INT((FO992-1)/IF(OR($T996=0,$T996=""),1,$T996))),IF($T992=справочники!$E$11,POWER($T990,1+$T994*INT((FO992-1)/IF(OR($T996=0,$T996=""),1,$T996))),0)))))</f>
        <v>0</v>
      </c>
      <c r="FP998" s="100">
        <f>IF(FP994="",0,IF(FP992=1,$T990,IF($T992=справочники!$E$9,$T990+$T994*INT((FP992-1)/IF(OR($T996=0,$T996=""),1,$T996)),IF($T992=справочники!$E$10,$T990*POWER($T994,INT((FP992-1)/IF(OR($T996=0,$T996=""),1,$T996))),IF($T992=справочники!$E$11,POWER($T990,1+$T994*INT((FP992-1)/IF(OR($T996=0,$T996=""),1,$T996))),0)))))</f>
        <v>0</v>
      </c>
      <c r="FQ998" s="100">
        <f>IF(FQ994="",0,IF(FQ992=1,$T990,IF($T992=справочники!$E$9,$T990+$T994*INT((FQ992-1)/IF(OR($T996=0,$T996=""),1,$T996)),IF($T992=справочники!$E$10,$T990*POWER($T994,INT((FQ992-1)/IF(OR($T996=0,$T996=""),1,$T996))),IF($T992=справочники!$E$11,POWER($T990,1+$T994*INT((FQ992-1)/IF(OR($T996=0,$T996=""),1,$T996))),0)))))</f>
        <v>0</v>
      </c>
      <c r="FR998" s="100">
        <f>IF(FR994="",0,IF(FR992=1,$T990,IF($T992=справочники!$E$9,$T990+$T994*INT((FR992-1)/IF(OR($T996=0,$T996=""),1,$T996)),IF($T992=справочники!$E$10,$T990*POWER($T994,INT((FR992-1)/IF(OR($T996=0,$T996=""),1,$T996))),IF($T992=справочники!$E$11,POWER($T990,1+$T994*INT((FR992-1)/IF(OR($T996=0,$T996=""),1,$T996))),0)))))</f>
        <v>0</v>
      </c>
      <c r="FS998" s="100">
        <f>IF(FS994="",0,IF(FS992=1,$T990,IF($T992=справочники!$E$9,$T990+$T994*INT((FS992-1)/IF(OR($T996=0,$T996=""),1,$T996)),IF($T992=справочники!$E$10,$T990*POWER($T994,INT((FS992-1)/IF(OR($T996=0,$T996=""),1,$T996))),IF($T992=справочники!$E$11,POWER($T990,1+$T994*INT((FS992-1)/IF(OR($T996=0,$T996=""),1,$T996))),0)))))</f>
        <v>0</v>
      </c>
      <c r="FT998" s="100">
        <f>IF(FT994="",0,IF(FT992=1,$T990,IF($T992=справочники!$E$9,$T990+$T994*INT((FT992-1)/IF(OR($T996=0,$T996=""),1,$T996)),IF($T992=справочники!$E$10,$T990*POWER($T994,INT((FT992-1)/IF(OR($T996=0,$T996=""),1,$T996))),IF($T992=справочники!$E$11,POWER($T990,1+$T994*INT((FT992-1)/IF(OR($T996=0,$T996=""),1,$T996))),0)))))</f>
        <v>0</v>
      </c>
      <c r="FU998" s="100">
        <f>IF(FU994="",0,IF(FU992=1,$T990,IF($T992=справочники!$E$9,$T990+$T994*INT((FU992-1)/IF(OR($T996=0,$T996=""),1,$T996)),IF($T992=справочники!$E$10,$T990*POWER($T994,INT((FU992-1)/IF(OR($T996=0,$T996=""),1,$T996))),IF($T992=справочники!$E$11,POWER($T990,1+$T994*INT((FU992-1)/IF(OR($T996=0,$T996=""),1,$T996))),0)))))</f>
        <v>0</v>
      </c>
      <c r="FV998" s="100">
        <f>IF(FV994="",0,IF(FV992=1,$T990,IF($T992=справочники!$E$9,$T990+$T994*INT((FV992-1)/IF(OR($T996=0,$T996=""),1,$T996)),IF($T992=справочники!$E$10,$T990*POWER($T994,INT((FV992-1)/IF(OR($T996=0,$T996=""),1,$T996))),IF($T992=справочники!$E$11,POWER($T990,1+$T994*INT((FV992-1)/IF(OR($T996=0,$T996=""),1,$T996))),0)))))</f>
        <v>0</v>
      </c>
      <c r="FW998" s="100">
        <f>IF(FW994="",0,IF(FW992=1,$T990,IF($T992=справочники!$E$9,$T990+$T994*INT((FW992-1)/IF(OR($T996=0,$T996=""),1,$T996)),IF($T992=справочники!$E$10,$T990*POWER($T994,INT((FW992-1)/IF(OR($T996=0,$T996=""),1,$T996))),IF($T992=справочники!$E$11,POWER($T990,1+$T994*INT((FW992-1)/IF(OR($T996=0,$T996=""),1,$T996))),0)))))</f>
        <v>0</v>
      </c>
      <c r="FX998" s="100">
        <f>IF(FX994="",0,IF(FX992=1,$T990,IF($T992=справочники!$E$9,$T990+$T994*INT((FX992-1)/IF(OR($T996=0,$T996=""),1,$T996)),IF($T992=справочники!$E$10,$T990*POWER($T994,INT((FX992-1)/IF(OR($T996=0,$T996=""),1,$T996))),IF($T992=справочники!$E$11,POWER($T990,1+$T994*INT((FX992-1)/IF(OR($T996=0,$T996=""),1,$T996))),0)))))</f>
        <v>0</v>
      </c>
      <c r="FY998" s="100">
        <f>IF(FY994="",0,IF(FY992=1,$T990,IF($T992=справочники!$E$9,$T990+$T994*INT((FY992-1)/IF(OR($T996=0,$T996=""),1,$T996)),IF($T992=справочники!$E$10,$T990*POWER($T994,INT((FY992-1)/IF(OR($T996=0,$T996=""),1,$T996))),IF($T992=справочники!$E$11,POWER($T990,1+$T994*INT((FY992-1)/IF(OR($T996=0,$T996=""),1,$T996))),0)))))</f>
        <v>0</v>
      </c>
      <c r="FZ998" s="100">
        <f>IF(FZ994="",0,IF(FZ992=1,$T990,IF($T992=справочники!$E$9,$T990+$T994*INT((FZ992-1)/IF(OR($T996=0,$T996=""),1,$T996)),IF($T992=справочники!$E$10,$T990*POWER($T994,INT((FZ992-1)/IF(OR($T996=0,$T996=""),1,$T996))),IF($T992=справочники!$E$11,POWER($T990,1+$T994*INT((FZ992-1)/IF(OR($T996=0,$T996=""),1,$T996))),0)))))</f>
        <v>0</v>
      </c>
      <c r="GA998" s="100">
        <f>IF(GA994="",0,IF(GA992=1,$T990,IF($T992=справочники!$E$9,$T990+$T994*INT((GA992-1)/IF(OR($T996=0,$T996=""),1,$T996)),IF($T992=справочники!$E$10,$T990*POWER($T994,INT((GA992-1)/IF(OR($T996=0,$T996=""),1,$T996))),IF($T992=справочники!$E$11,POWER($T990,1+$T994*INT((GA992-1)/IF(OR($T996=0,$T996=""),1,$T996))),0)))))</f>
        <v>0</v>
      </c>
      <c r="GB998" s="100">
        <f>IF(GB994="",0,IF(GB992=1,$T990,IF($T992=справочники!$E$9,$T990+$T994*INT((GB992-1)/IF(OR($T996=0,$T996=""),1,$T996)),IF($T992=справочники!$E$10,$T990*POWER($T994,INT((GB992-1)/IF(OR($T996=0,$T996=""),1,$T996))),IF($T992=справочники!$E$11,POWER($T990,1+$T994*INT((GB992-1)/IF(OR($T996=0,$T996=""),1,$T996))),0)))))</f>
        <v>0</v>
      </c>
      <c r="GC998" s="100">
        <f>IF(GC994="",0,IF(GC992=1,$T990,IF($T992=справочники!$E$9,$T990+$T994*INT((GC992-1)/IF(OR($T996=0,$T996=""),1,$T996)),IF($T992=справочники!$E$10,$T990*POWER($T994,INT((GC992-1)/IF(OR($T996=0,$T996=""),1,$T996))),IF($T992=справочники!$E$11,POWER($T990,1+$T994*INT((GC992-1)/IF(OR($T996=0,$T996=""),1,$T996))),0)))))</f>
        <v>0</v>
      </c>
      <c r="GD998" s="100">
        <f>IF(GD994="",0,IF(GD992=1,$T990,IF($T992=справочники!$E$9,$T990+$T994*INT((GD992-1)/IF(OR($T996=0,$T996=""),1,$T996)),IF($T992=справочники!$E$10,$T990*POWER($T994,INT((GD992-1)/IF(OR($T996=0,$T996=""),1,$T996))),IF($T992=справочники!$E$11,POWER($T990,1+$T994*INT((GD992-1)/IF(OR($T996=0,$T996=""),1,$T996))),0)))))</f>
        <v>0</v>
      </c>
      <c r="GE998" s="100">
        <f>IF(GE994="",0,IF(GE992=1,$T990,IF($T992=справочники!$E$9,$T990+$T994*INT((GE992-1)/IF(OR($T996=0,$T996=""),1,$T996)),IF($T992=справочники!$E$10,$T990*POWER($T994,INT((GE992-1)/IF(OR($T996=0,$T996=""),1,$T996))),IF($T992=справочники!$E$11,POWER($T990,1+$T994*INT((GE992-1)/IF(OR($T996=0,$T996=""),1,$T996))),0)))))</f>
        <v>0</v>
      </c>
      <c r="GF998" s="100">
        <f>IF(GF994="",0,IF(GF992=1,$T990,IF($T992=справочники!$E$9,$T990+$T994*INT((GF992-1)/IF(OR($T996=0,$T996=""),1,$T996)),IF($T992=справочники!$E$10,$T990*POWER($T994,INT((GF992-1)/IF(OR($T996=0,$T996=""),1,$T996))),IF($T992=справочники!$E$11,POWER($T990,1+$T994*INT((GF992-1)/IF(OR($T996=0,$T996=""),1,$T996))),0)))))</f>
        <v>0</v>
      </c>
      <c r="GG998" s="100">
        <f>IF(GG994="",0,IF(GG992=1,$T990,IF($T992=справочники!$E$9,$T990+$T994*INT((GG992-1)/IF(OR($T996=0,$T996=""),1,$T996)),IF($T992=справочники!$E$10,$T990*POWER($T994,INT((GG992-1)/IF(OR($T996=0,$T996=""),1,$T996))),IF($T992=справочники!$E$11,POWER($T990,1+$T994*INT((GG992-1)/IF(OR($T996=0,$T996=""),1,$T996))),0)))))</f>
        <v>0</v>
      </c>
      <c r="GH998" s="100">
        <f>IF(GH994="",0,IF(GH992=1,$T990,IF($T992=справочники!$E$9,$T990+$T994*INT((GH992-1)/IF(OR($T996=0,$T996=""),1,$T996)),IF($T992=справочники!$E$10,$T990*POWER($T994,INT((GH992-1)/IF(OR($T996=0,$T996=""),1,$T996))),IF($T992=справочники!$E$11,POWER($T990,1+$T994*INT((GH992-1)/IF(OR($T996=0,$T996=""),1,$T996))),0)))))</f>
        <v>0</v>
      </c>
      <c r="GI998" s="100">
        <f>IF(GI994="",0,IF(GI992=1,$T990,IF($T992=справочники!$E$9,$T990+$T994*INT((GI992-1)/IF(OR($T996=0,$T996=""),1,$T996)),IF($T992=справочники!$E$10,$T990*POWER($T994,INT((GI992-1)/IF(OR($T996=0,$T996=""),1,$T996))),IF($T992=справочники!$E$11,POWER($T990,1+$T994*INT((GI992-1)/IF(OR($T996=0,$T996=""),1,$T996))),0)))))</f>
        <v>0</v>
      </c>
      <c r="GJ998" s="100">
        <f>IF(GJ994="",0,IF(GJ992=1,$T990,IF($T992=справочники!$E$9,$T990+$T994*INT((GJ992-1)/IF(OR($T996=0,$T996=""),1,$T996)),IF($T992=справочники!$E$10,$T990*POWER($T994,INT((GJ992-1)/IF(OR($T996=0,$T996=""),1,$T996))),IF($T992=справочники!$E$11,POWER($T990,1+$T994*INT((GJ992-1)/IF(OR($T996=0,$T996=""),1,$T996))),0)))))</f>
        <v>0</v>
      </c>
      <c r="GK998" s="100">
        <f>IF(GK994="",0,IF(GK992=1,$T990,IF($T992=справочники!$E$9,$T990+$T994*INT((GK992-1)/IF(OR($T996=0,$T996=""),1,$T996)),IF($T992=справочники!$E$10,$T990*POWER($T994,INT((GK992-1)/IF(OR($T996=0,$T996=""),1,$T996))),IF($T992=справочники!$E$11,POWER($T990,1+$T994*INT((GK992-1)/IF(OR($T996=0,$T996=""),1,$T996))),0)))))</f>
        <v>0</v>
      </c>
      <c r="GL998" s="100">
        <f>IF(GL994="",0,IF(GL992=1,$T990,IF($T992=справочники!$E$9,$T990+$T994*INT((GL992-1)/IF(OR($T996=0,$T996=""),1,$T996)),IF($T992=справочники!$E$10,$T990*POWER($T994,INT((GL992-1)/IF(OR($T996=0,$T996=""),1,$T996))),IF($T992=справочники!$E$11,POWER($T990,1+$T994*INT((GL992-1)/IF(OR($T996=0,$T996=""),1,$T996))),0)))))</f>
        <v>0</v>
      </c>
      <c r="GM998" s="100">
        <f>IF(GM994="",0,IF(GM992=1,$T990,IF($T992=справочники!$E$9,$T990+$T994*INT((GM992-1)/IF(OR($T996=0,$T996=""),1,$T996)),IF($T992=справочники!$E$10,$T990*POWER($T994,INT((GM992-1)/IF(OR($T996=0,$T996=""),1,$T996))),IF($T992=справочники!$E$11,POWER($T990,1+$T994*INT((GM992-1)/IF(OR($T996=0,$T996=""),1,$T996))),0)))))</f>
        <v>0</v>
      </c>
      <c r="GN998" s="100">
        <f>IF(GN994="",0,IF(GN992=1,$T990,IF($T992=справочники!$E$9,$T990+$T994*INT((GN992-1)/IF(OR($T996=0,$T996=""),1,$T996)),IF($T992=справочники!$E$10,$T990*POWER($T994,INT((GN992-1)/IF(OR($T996=0,$T996=""),1,$T996))),IF($T992=справочники!$E$11,POWER($T990,1+$T994*INT((GN992-1)/IF(OR($T996=0,$T996=""),1,$T996))),0)))))</f>
        <v>0</v>
      </c>
      <c r="GO998" s="100">
        <f>IF(GO994="",0,IF(GO992=1,$T990,IF($T992=справочники!$E$9,$T990+$T994*INT((GO992-1)/IF(OR($T996=0,$T996=""),1,$T996)),IF($T992=справочники!$E$10,$T990*POWER($T994,INT((GO992-1)/IF(OR($T996=0,$T996=""),1,$T996))),IF($T992=справочники!$E$11,POWER($T990,1+$T994*INT((GO992-1)/IF(OR($T996=0,$T996=""),1,$T996))),0)))))</f>
        <v>0</v>
      </c>
      <c r="GP998" s="100">
        <f>IF(GP994="",0,IF(GP992=1,$T990,IF($T992=справочники!$E$9,$T990+$T994*INT((GP992-1)/IF(OR($T996=0,$T996=""),1,$T996)),IF($T992=справочники!$E$10,$T990*POWER($T994,INT((GP992-1)/IF(OR($T996=0,$T996=""),1,$T996))),IF($T992=справочники!$E$11,POWER($T990,1+$T994*INT((GP992-1)/IF(OR($T996=0,$T996=""),1,$T996))),0)))))</f>
        <v>0</v>
      </c>
      <c r="GQ998" s="100">
        <f>IF(GQ994="",0,IF(GQ992=1,$T990,IF($T992=справочники!$E$9,$T990+$T994*INT((GQ992-1)/IF(OR($T996=0,$T996=""),1,$T996)),IF($T992=справочники!$E$10,$T990*POWER($T994,INT((GQ992-1)/IF(OR($T996=0,$T996=""),1,$T996))),IF($T992=справочники!$E$11,POWER($T990,1+$T994*INT((GQ992-1)/IF(OR($T996=0,$T996=""),1,$T996))),0)))))</f>
        <v>0</v>
      </c>
      <c r="GR998" s="100">
        <f>IF(GR994="",0,IF(GR992=1,$T990,IF($T992=справочники!$E$9,$T990+$T994*INT((GR992-1)/IF(OR($T996=0,$T996=""),1,$T996)),IF($T992=справочники!$E$10,$T990*POWER($T994,INT((GR992-1)/IF(OR($T996=0,$T996=""),1,$T996))),IF($T992=справочники!$E$11,POWER($T990,1+$T994*INT((GR992-1)/IF(OR($T996=0,$T996=""),1,$T996))),0)))))</f>
        <v>0</v>
      </c>
      <c r="GS998" s="100">
        <f>IF(GS994="",0,IF(GS992=1,$T990,IF($T992=справочники!$E$9,$T990+$T994*INT((GS992-1)/IF(OR($T996=0,$T996=""),1,$T996)),IF($T992=справочники!$E$10,$T990*POWER($T994,INT((GS992-1)/IF(OR($T996=0,$T996=""),1,$T996))),IF($T992=справочники!$E$11,POWER($T990,1+$T994*INT((GS992-1)/IF(OR($T996=0,$T996=""),1,$T996))),0)))))</f>
        <v>0</v>
      </c>
      <c r="GT998" s="100">
        <f>IF(GT994="",0,IF(GT992=1,$T990,IF($T992=справочники!$E$9,$T990+$T994*INT((GT992-1)/IF(OR($T996=0,$T996=""),1,$T996)),IF($T992=справочники!$E$10,$T990*POWER($T994,INT((GT992-1)/IF(OR($T996=0,$T996=""),1,$T996))),IF($T992=справочники!$E$11,POWER($T990,1+$T994*INT((GT992-1)/IF(OR($T996=0,$T996=""),1,$T996))),0)))))</f>
        <v>0</v>
      </c>
      <c r="GU998" s="100">
        <f>IF(GU994="",0,IF(GU992=1,$T990,IF($T992=справочники!$E$9,$T990+$T994*INT((GU992-1)/IF(OR($T996=0,$T996=""),1,$T996)),IF($T992=справочники!$E$10,$T990*POWER($T994,INT((GU992-1)/IF(OR($T996=0,$T996=""),1,$T996))),IF($T992=справочники!$E$11,POWER($T990,1+$T994*INT((GU992-1)/IF(OR($T996=0,$T996=""),1,$T996))),0)))))</f>
        <v>0</v>
      </c>
      <c r="GV998" s="100">
        <f>IF(GV994="",0,IF(GV992=1,$T990,IF($T992=справочники!$E$9,$T990+$T994*INT((GV992-1)/IF(OR($T996=0,$T996=""),1,$T996)),IF($T992=справочники!$E$10,$T990*POWER($T994,INT((GV992-1)/IF(OR($T996=0,$T996=""),1,$T996))),IF($T992=справочники!$E$11,POWER($T990,1+$T994*INT((GV992-1)/IF(OR($T996=0,$T996=""),1,$T996))),0)))))</f>
        <v>0</v>
      </c>
      <c r="GW998" s="100">
        <f>IF(GW994="",0,IF(GW992=1,$T990,IF($T992=справочники!$E$9,$T990+$T994*INT((GW992-1)/IF(OR($T996=0,$T996=""),1,$T996)),IF($T992=справочники!$E$10,$T990*POWER($T994,INT((GW992-1)/IF(OR($T996=0,$T996=""),1,$T996))),IF($T992=справочники!$E$11,POWER($T990,1+$T994*INT((GW992-1)/IF(OR($T996=0,$T996=""),1,$T996))),0)))))</f>
        <v>0</v>
      </c>
      <c r="GX998" s="100">
        <f>IF(GX994="",0,IF(GX992=1,$T990,IF($T992=справочники!$E$9,$T990+$T994*INT((GX992-1)/IF(OR($T996=0,$T996=""),1,$T996)),IF($T992=справочники!$E$10,$T990*POWER($T994,INT((GX992-1)/IF(OR($T996=0,$T996=""),1,$T996))),IF($T992=справочники!$E$11,POWER($T990,1+$T994*INT((GX992-1)/IF(OR($T996=0,$T996=""),1,$T996))),0)))))</f>
        <v>0</v>
      </c>
      <c r="GY998" s="100">
        <f>IF(GY994="",0,IF(GY992=1,$T990,IF($T992=справочники!$E$9,$T990+$T994*INT((GY992-1)/IF(OR($T996=0,$T996=""),1,$T996)),IF($T992=справочники!$E$10,$T990*POWER($T994,INT((GY992-1)/IF(OR($T996=0,$T996=""),1,$T996))),IF($T992=справочники!$E$11,POWER($T990,1+$T994*INT((GY992-1)/IF(OR($T996=0,$T996=""),1,$T996))),0)))))</f>
        <v>0</v>
      </c>
      <c r="GZ998" s="100">
        <f>IF(GZ994="",0,IF(GZ992=1,$T990,IF($T992=справочники!$E$9,$T990+$T994*INT((GZ992-1)/IF(OR($T996=0,$T996=""),1,$T996)),IF($T992=справочники!$E$10,$T990*POWER($T994,INT((GZ992-1)/IF(OR($T996=0,$T996=""),1,$T996))),IF($T992=справочники!$E$11,POWER($T990,1+$T994*INT((GZ992-1)/IF(OR($T996=0,$T996=""),1,$T996))),0)))))</f>
        <v>0</v>
      </c>
      <c r="HA998" s="3"/>
      <c r="HB998" s="3"/>
    </row>
    <row r="999" spans="1:210" ht="4.2" customHeight="1">
      <c r="A999" s="1"/>
      <c r="B999" s="1"/>
      <c r="C999" s="1"/>
      <c r="D999" s="1"/>
      <c r="E999" s="263"/>
      <c r="F999" s="48"/>
      <c r="G999" s="231"/>
      <c r="H999" s="1"/>
      <c r="I999" s="1"/>
      <c r="J999" s="1"/>
      <c r="K999" s="1"/>
      <c r="L999" s="1"/>
      <c r="M999" s="5"/>
      <c r="N999" s="1"/>
      <c r="O999" s="1"/>
      <c r="P999" s="5"/>
      <c r="Q999" s="1"/>
      <c r="R999" s="1"/>
      <c r="S999" s="5"/>
      <c r="T999" s="7"/>
      <c r="U999" s="24"/>
      <c r="V999" s="1"/>
      <c r="W999" s="12"/>
      <c r="X999" s="10"/>
      <c r="Y999" s="46"/>
      <c r="Z999" s="93"/>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94"/>
      <c r="CD999" s="94"/>
      <c r="CE999" s="94"/>
      <c r="CF999" s="94"/>
      <c r="CG999" s="94"/>
      <c r="CH999" s="94"/>
      <c r="CI999" s="94"/>
      <c r="CJ999" s="94"/>
      <c r="CK999" s="94"/>
      <c r="CL999" s="94"/>
      <c r="CM999" s="94"/>
      <c r="CN999" s="94"/>
      <c r="CO999" s="94"/>
      <c r="CP999" s="94"/>
      <c r="CQ999" s="94"/>
      <c r="CR999" s="94"/>
      <c r="CS999" s="94"/>
      <c r="CT999" s="94"/>
      <c r="CU999" s="94"/>
      <c r="CV999" s="94"/>
      <c r="CW999" s="94"/>
      <c r="CX999" s="94"/>
      <c r="CY999" s="94"/>
      <c r="CZ999" s="94"/>
      <c r="DA999" s="94"/>
      <c r="DB999" s="94"/>
      <c r="DC999" s="94"/>
      <c r="DD999" s="94"/>
      <c r="DE999" s="94"/>
      <c r="DF999" s="94"/>
      <c r="DG999" s="94"/>
      <c r="DH999" s="94"/>
      <c r="DI999" s="94"/>
      <c r="DJ999" s="94"/>
      <c r="DK999" s="94"/>
      <c r="DL999" s="94"/>
      <c r="DM999" s="94"/>
      <c r="DN999" s="94"/>
      <c r="DO999" s="94"/>
      <c r="DP999" s="94"/>
      <c r="DQ999" s="94"/>
      <c r="DR999" s="94"/>
      <c r="DS999" s="94"/>
      <c r="DT999" s="94"/>
      <c r="DU999" s="94"/>
      <c r="DV999" s="94"/>
      <c r="DW999" s="94"/>
      <c r="DX999" s="94"/>
      <c r="DY999" s="94"/>
      <c r="DZ999" s="94"/>
      <c r="EA999" s="94"/>
      <c r="EB999" s="94"/>
      <c r="EC999" s="94"/>
      <c r="ED999" s="94"/>
      <c r="EE999" s="94"/>
      <c r="EF999" s="94"/>
      <c r="EG999" s="94"/>
      <c r="EH999" s="94"/>
      <c r="EI999" s="94"/>
      <c r="EJ999" s="94"/>
      <c r="EK999" s="94"/>
      <c r="EL999" s="94"/>
      <c r="EM999" s="94"/>
      <c r="EN999" s="94"/>
      <c r="EO999" s="94"/>
      <c r="EP999" s="94"/>
      <c r="EQ999" s="94"/>
      <c r="ER999" s="94"/>
      <c r="ES999" s="94"/>
      <c r="ET999" s="94"/>
      <c r="EU999" s="94"/>
      <c r="EV999" s="94"/>
      <c r="EW999" s="94"/>
      <c r="EX999" s="94"/>
      <c r="EY999" s="94"/>
      <c r="EZ999" s="94"/>
      <c r="FA999" s="94"/>
      <c r="FB999" s="94"/>
      <c r="FC999" s="94"/>
      <c r="FD999" s="94"/>
      <c r="FE999" s="94"/>
      <c r="FF999" s="94"/>
      <c r="FG999" s="94"/>
      <c r="FH999" s="94"/>
      <c r="FI999" s="94"/>
      <c r="FJ999" s="94"/>
      <c r="FK999" s="94"/>
      <c r="FL999" s="94"/>
      <c r="FM999" s="94"/>
      <c r="FN999" s="94"/>
      <c r="FO999" s="94"/>
      <c r="FP999" s="94"/>
      <c r="FQ999" s="94"/>
      <c r="FR999" s="94"/>
      <c r="FS999" s="94"/>
      <c r="FT999" s="94"/>
      <c r="FU999" s="94"/>
      <c r="FV999" s="94"/>
      <c r="FW999" s="94"/>
      <c r="FX999" s="94"/>
      <c r="FY999" s="94"/>
      <c r="FZ999" s="94"/>
      <c r="GA999" s="94"/>
      <c r="GB999" s="94"/>
      <c r="GC999" s="94"/>
      <c r="GD999" s="94"/>
      <c r="GE999" s="94"/>
      <c r="GF999" s="94"/>
      <c r="GG999" s="94"/>
      <c r="GH999" s="94"/>
      <c r="GI999" s="94"/>
      <c r="GJ999" s="94"/>
      <c r="GK999" s="94"/>
      <c r="GL999" s="94"/>
      <c r="GM999" s="94"/>
      <c r="GN999" s="94"/>
      <c r="GO999" s="94"/>
      <c r="GP999" s="94"/>
      <c r="GQ999" s="94"/>
      <c r="GR999" s="94"/>
      <c r="GS999" s="94"/>
      <c r="GT999" s="94"/>
      <c r="GU999" s="94"/>
      <c r="GV999" s="94"/>
      <c r="GW999" s="94"/>
      <c r="GX999" s="94"/>
      <c r="GY999" s="94"/>
      <c r="GZ999" s="94"/>
      <c r="HA999" s="1"/>
      <c r="HB999" s="1"/>
    </row>
    <row r="1000" spans="1:210" s="239" customFormat="1" ht="10.199999999999999">
      <c r="A1000" s="228"/>
      <c r="B1000" s="245" t="s">
        <v>157</v>
      </c>
      <c r="C1000" s="230"/>
      <c r="D1000" s="229"/>
      <c r="E1000" s="270"/>
      <c r="F1000" s="116"/>
      <c r="G1000" s="231"/>
      <c r="H1000" s="228"/>
      <c r="I1000" s="228" t="str">
        <f>$I$289</f>
        <v>Оборачиваемость начислений расходов</v>
      </c>
      <c r="J1000" s="228"/>
      <c r="K1000" s="228"/>
      <c r="L1000" s="228"/>
      <c r="M1000" s="231"/>
      <c r="N1000" s="228"/>
      <c r="O1000" s="228"/>
      <c r="P1000" s="231"/>
      <c r="Q1000" s="228" t="s">
        <v>41</v>
      </c>
      <c r="R1000" s="228"/>
      <c r="S1000" s="231" t="s">
        <v>6</v>
      </c>
      <c r="T1000" s="309"/>
      <c r="U1000" s="228"/>
      <c r="V1000" s="228"/>
      <c r="W1000" s="235"/>
      <c r="X1000" s="236"/>
      <c r="Y1000" s="247"/>
      <c r="Z1000" s="248"/>
      <c r="AA1000" s="249"/>
      <c r="AB1000" s="249"/>
      <c r="AC1000" s="249"/>
      <c r="AD1000" s="249"/>
      <c r="AE1000" s="249"/>
      <c r="AF1000" s="249"/>
      <c r="AG1000" s="249"/>
      <c r="AH1000" s="249"/>
      <c r="AI1000" s="249"/>
      <c r="AJ1000" s="249"/>
      <c r="AK1000" s="249"/>
      <c r="AL1000" s="249"/>
      <c r="AM1000" s="249"/>
      <c r="AN1000" s="249"/>
      <c r="AO1000" s="249"/>
      <c r="AP1000" s="249"/>
      <c r="AQ1000" s="249"/>
      <c r="AR1000" s="249"/>
      <c r="AS1000" s="249"/>
      <c r="AT1000" s="249"/>
      <c r="AU1000" s="249"/>
      <c r="AV1000" s="249"/>
      <c r="AW1000" s="249"/>
      <c r="AX1000" s="249"/>
      <c r="AY1000" s="249"/>
      <c r="AZ1000" s="249"/>
      <c r="BA1000" s="249"/>
      <c r="BB1000" s="249"/>
      <c r="BC1000" s="249"/>
      <c r="BD1000" s="249"/>
      <c r="BE1000" s="249"/>
      <c r="BF1000" s="249"/>
      <c r="BG1000" s="249"/>
      <c r="BH1000" s="249"/>
      <c r="BI1000" s="249"/>
      <c r="BJ1000" s="249"/>
      <c r="BK1000" s="249"/>
      <c r="BL1000" s="249"/>
      <c r="BM1000" s="249"/>
      <c r="BN1000" s="249"/>
      <c r="BO1000" s="249"/>
      <c r="BP1000" s="249"/>
      <c r="BQ1000" s="249"/>
      <c r="BR1000" s="249"/>
      <c r="BS1000" s="249"/>
      <c r="BT1000" s="249"/>
      <c r="BU1000" s="249"/>
      <c r="BV1000" s="249"/>
      <c r="BW1000" s="249"/>
      <c r="BX1000" s="249"/>
      <c r="BY1000" s="249"/>
      <c r="BZ1000" s="249"/>
      <c r="CA1000" s="249"/>
      <c r="CB1000" s="249"/>
      <c r="CC1000" s="249"/>
      <c r="CD1000" s="249"/>
      <c r="CE1000" s="249"/>
      <c r="CF1000" s="249"/>
      <c r="CG1000" s="249"/>
      <c r="CH1000" s="249"/>
      <c r="CI1000" s="249"/>
      <c r="CJ1000" s="249"/>
      <c r="CK1000" s="249"/>
      <c r="CL1000" s="249"/>
      <c r="CM1000" s="249"/>
      <c r="CN1000" s="249"/>
      <c r="CO1000" s="249"/>
      <c r="CP1000" s="249"/>
      <c r="CQ1000" s="249"/>
      <c r="CR1000" s="249"/>
      <c r="CS1000" s="249"/>
      <c r="CT1000" s="249"/>
      <c r="CU1000" s="249"/>
      <c r="CV1000" s="249"/>
      <c r="CW1000" s="249"/>
      <c r="CX1000" s="249"/>
      <c r="CY1000" s="249"/>
      <c r="CZ1000" s="249"/>
      <c r="DA1000" s="249"/>
      <c r="DB1000" s="249"/>
      <c r="DC1000" s="249"/>
      <c r="DD1000" s="249"/>
      <c r="DE1000" s="249"/>
      <c r="DF1000" s="249"/>
      <c r="DG1000" s="249"/>
      <c r="DH1000" s="249"/>
      <c r="DI1000" s="249"/>
      <c r="DJ1000" s="249"/>
      <c r="DK1000" s="249"/>
      <c r="DL1000" s="249"/>
      <c r="DM1000" s="249"/>
      <c r="DN1000" s="249"/>
      <c r="DO1000" s="249"/>
      <c r="DP1000" s="249"/>
      <c r="DQ1000" s="249"/>
      <c r="DR1000" s="249"/>
      <c r="DS1000" s="249"/>
      <c r="DT1000" s="249"/>
      <c r="DU1000" s="249"/>
      <c r="DV1000" s="249"/>
      <c r="DW1000" s="249"/>
      <c r="DX1000" s="249"/>
      <c r="DY1000" s="249"/>
      <c r="DZ1000" s="249"/>
      <c r="EA1000" s="249"/>
      <c r="EB1000" s="249"/>
      <c r="EC1000" s="249"/>
      <c r="ED1000" s="249"/>
      <c r="EE1000" s="249"/>
      <c r="EF1000" s="249"/>
      <c r="EG1000" s="249"/>
      <c r="EH1000" s="249"/>
      <c r="EI1000" s="249"/>
      <c r="EJ1000" s="249"/>
      <c r="EK1000" s="249"/>
      <c r="EL1000" s="249"/>
      <c r="EM1000" s="249"/>
      <c r="EN1000" s="249"/>
      <c r="EO1000" s="249"/>
      <c r="EP1000" s="249"/>
      <c r="EQ1000" s="249"/>
      <c r="ER1000" s="249"/>
      <c r="ES1000" s="249"/>
      <c r="ET1000" s="249"/>
      <c r="EU1000" s="249"/>
      <c r="EV1000" s="249"/>
      <c r="EW1000" s="249"/>
      <c r="EX1000" s="249"/>
      <c r="EY1000" s="249"/>
      <c r="EZ1000" s="249"/>
      <c r="FA1000" s="249"/>
      <c r="FB1000" s="249"/>
      <c r="FC1000" s="249"/>
      <c r="FD1000" s="249"/>
      <c r="FE1000" s="249"/>
      <c r="FF1000" s="249"/>
      <c r="FG1000" s="249"/>
      <c r="FH1000" s="249"/>
      <c r="FI1000" s="249"/>
      <c r="FJ1000" s="249"/>
      <c r="FK1000" s="249"/>
      <c r="FL1000" s="249"/>
      <c r="FM1000" s="249"/>
      <c r="FN1000" s="249"/>
      <c r="FO1000" s="249"/>
      <c r="FP1000" s="249"/>
      <c r="FQ1000" s="249"/>
      <c r="FR1000" s="249"/>
      <c r="FS1000" s="249"/>
      <c r="FT1000" s="249"/>
      <c r="FU1000" s="249"/>
      <c r="FV1000" s="249"/>
      <c r="FW1000" s="249"/>
      <c r="FX1000" s="249"/>
      <c r="FY1000" s="249"/>
      <c r="FZ1000" s="249"/>
      <c r="GA1000" s="249"/>
      <c r="GB1000" s="249"/>
      <c r="GC1000" s="249"/>
      <c r="GD1000" s="249"/>
      <c r="GE1000" s="249"/>
      <c r="GF1000" s="249"/>
      <c r="GG1000" s="249"/>
      <c r="GH1000" s="249"/>
      <c r="GI1000" s="249"/>
      <c r="GJ1000" s="249"/>
      <c r="GK1000" s="249"/>
      <c r="GL1000" s="249"/>
      <c r="GM1000" s="249"/>
      <c r="GN1000" s="249"/>
      <c r="GO1000" s="249"/>
      <c r="GP1000" s="249"/>
      <c r="GQ1000" s="249"/>
      <c r="GR1000" s="249"/>
      <c r="GS1000" s="249"/>
      <c r="GT1000" s="249"/>
      <c r="GU1000" s="249"/>
      <c r="GV1000" s="249"/>
      <c r="GW1000" s="249"/>
      <c r="GX1000" s="249"/>
      <c r="GY1000" s="249"/>
      <c r="GZ1000" s="249"/>
      <c r="HA1000" s="228"/>
      <c r="HB1000" s="228"/>
    </row>
    <row r="1001" spans="1:210" ht="4.2" customHeight="1">
      <c r="A1001" s="1"/>
      <c r="B1001" s="1"/>
      <c r="C1001" s="1"/>
      <c r="D1001" s="1"/>
      <c r="E1001" s="263"/>
      <c r="F1001" s="48"/>
      <c r="G1001" s="231"/>
      <c r="H1001" s="1"/>
      <c r="I1001" s="1"/>
      <c r="J1001" s="1"/>
      <c r="K1001" s="1"/>
      <c r="L1001" s="1"/>
      <c r="M1001" s="5"/>
      <c r="N1001" s="1"/>
      <c r="O1001" s="1"/>
      <c r="P1001" s="5"/>
      <c r="Q1001" s="1"/>
      <c r="R1001" s="1"/>
      <c r="S1001" s="5"/>
      <c r="T1001" s="7"/>
      <c r="U1001" s="24"/>
      <c r="V1001" s="1"/>
      <c r="W1001" s="12"/>
      <c r="X1001" s="10"/>
      <c r="Y1001" s="46"/>
      <c r="Z1001" s="93"/>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94"/>
      <c r="CD1001" s="94"/>
      <c r="CE1001" s="94"/>
      <c r="CF1001" s="94"/>
      <c r="CG1001" s="94"/>
      <c r="CH1001" s="94"/>
      <c r="CI1001" s="94"/>
      <c r="CJ1001" s="94"/>
      <c r="CK1001" s="94"/>
      <c r="CL1001" s="94"/>
      <c r="CM1001" s="94"/>
      <c r="CN1001" s="94"/>
      <c r="CO1001" s="94"/>
      <c r="CP1001" s="94"/>
      <c r="CQ1001" s="94"/>
      <c r="CR1001" s="94"/>
      <c r="CS1001" s="94"/>
      <c r="CT1001" s="94"/>
      <c r="CU1001" s="94"/>
      <c r="CV1001" s="94"/>
      <c r="CW1001" s="94"/>
      <c r="CX1001" s="94"/>
      <c r="CY1001" s="94"/>
      <c r="CZ1001" s="94"/>
      <c r="DA1001" s="94"/>
      <c r="DB1001" s="94"/>
      <c r="DC1001" s="94"/>
      <c r="DD1001" s="94"/>
      <c r="DE1001" s="94"/>
      <c r="DF1001" s="94"/>
      <c r="DG1001" s="94"/>
      <c r="DH1001" s="94"/>
      <c r="DI1001" s="94"/>
      <c r="DJ1001" s="94"/>
      <c r="DK1001" s="94"/>
      <c r="DL1001" s="94"/>
      <c r="DM1001" s="94"/>
      <c r="DN1001" s="94"/>
      <c r="DO1001" s="94"/>
      <c r="DP1001" s="94"/>
      <c r="DQ1001" s="94"/>
      <c r="DR1001" s="94"/>
      <c r="DS1001" s="94"/>
      <c r="DT1001" s="94"/>
      <c r="DU1001" s="94"/>
      <c r="DV1001" s="94"/>
      <c r="DW1001" s="94"/>
      <c r="DX1001" s="94"/>
      <c r="DY1001" s="94"/>
      <c r="DZ1001" s="94"/>
      <c r="EA1001" s="94"/>
      <c r="EB1001" s="94"/>
      <c r="EC1001" s="94"/>
      <c r="ED1001" s="94"/>
      <c r="EE1001" s="94"/>
      <c r="EF1001" s="94"/>
      <c r="EG1001" s="94"/>
      <c r="EH1001" s="94"/>
      <c r="EI1001" s="94"/>
      <c r="EJ1001" s="94"/>
      <c r="EK1001" s="94"/>
      <c r="EL1001" s="94"/>
      <c r="EM1001" s="94"/>
      <c r="EN1001" s="94"/>
      <c r="EO1001" s="94"/>
      <c r="EP1001" s="94"/>
      <c r="EQ1001" s="94"/>
      <c r="ER1001" s="94"/>
      <c r="ES1001" s="94"/>
      <c r="ET1001" s="94"/>
      <c r="EU1001" s="94"/>
      <c r="EV1001" s="94"/>
      <c r="EW1001" s="94"/>
      <c r="EX1001" s="94"/>
      <c r="EY1001" s="94"/>
      <c r="EZ1001" s="94"/>
      <c r="FA1001" s="94"/>
      <c r="FB1001" s="94"/>
      <c r="FC1001" s="94"/>
      <c r="FD1001" s="94"/>
      <c r="FE1001" s="94"/>
      <c r="FF1001" s="94"/>
      <c r="FG1001" s="94"/>
      <c r="FH1001" s="94"/>
      <c r="FI1001" s="94"/>
      <c r="FJ1001" s="94"/>
      <c r="FK1001" s="94"/>
      <c r="FL1001" s="94"/>
      <c r="FM1001" s="94"/>
      <c r="FN1001" s="94"/>
      <c r="FO1001" s="94"/>
      <c r="FP1001" s="94"/>
      <c r="FQ1001" s="94"/>
      <c r="FR1001" s="94"/>
      <c r="FS1001" s="94"/>
      <c r="FT1001" s="94"/>
      <c r="FU1001" s="94"/>
      <c r="FV1001" s="94"/>
      <c r="FW1001" s="94"/>
      <c r="FX1001" s="94"/>
      <c r="FY1001" s="94"/>
      <c r="FZ1001" s="94"/>
      <c r="GA1001" s="94"/>
      <c r="GB1001" s="94"/>
      <c r="GC1001" s="94"/>
      <c r="GD1001" s="94"/>
      <c r="GE1001" s="94"/>
      <c r="GF1001" s="94"/>
      <c r="GG1001" s="94"/>
      <c r="GH1001" s="94"/>
      <c r="GI1001" s="94"/>
      <c r="GJ1001" s="94"/>
      <c r="GK1001" s="94"/>
      <c r="GL1001" s="94"/>
      <c r="GM1001" s="94"/>
      <c r="GN1001" s="94"/>
      <c r="GO1001" s="94"/>
      <c r="GP1001" s="94"/>
      <c r="GQ1001" s="94"/>
      <c r="GR1001" s="94"/>
      <c r="GS1001" s="94"/>
      <c r="GT1001" s="94"/>
      <c r="GU1001" s="94"/>
      <c r="GV1001" s="94"/>
      <c r="GW1001" s="94"/>
      <c r="GX1001" s="94"/>
      <c r="GY1001" s="94"/>
      <c r="GZ1001" s="94"/>
      <c r="HA1001" s="1"/>
      <c r="HB1001" s="1"/>
    </row>
    <row r="1002" spans="1:210" s="4" customFormat="1">
      <c r="A1002" s="3"/>
      <c r="B1002" s="259" t="s">
        <v>156</v>
      </c>
      <c r="C1002" s="3"/>
      <c r="D1002" s="3"/>
      <c r="E1002" s="9" t="str">
        <f>IF(OR(Главная!$N$19=справочники!$N$13,Главная!$N$19=справочники!$N$14),"",IF(T1002=справочники!$P$10,"","ндс(-)"))</f>
        <v>ндс(-)</v>
      </c>
      <c r="F1002" s="51"/>
      <c r="G1002" s="232"/>
      <c r="H1002" s="13" t="str">
        <f>B1002&amp;N990</f>
        <v>Начисление - Расходы на аутсорсеров</v>
      </c>
      <c r="I1002" s="13"/>
      <c r="J1002" s="3"/>
      <c r="K1002" s="3"/>
      <c r="L1002" s="3"/>
      <c r="M1002" s="5"/>
      <c r="N1002" s="36" t="str">
        <f>Главная!$Y$8</f>
        <v>итого</v>
      </c>
      <c r="O1002" s="36"/>
      <c r="P1002" s="5"/>
      <c r="Q1002" s="36" t="s">
        <v>26</v>
      </c>
      <c r="R1002" s="36"/>
      <c r="S1002" s="36"/>
      <c r="T1002" s="62">
        <f>T998</f>
        <v>0</v>
      </c>
      <c r="U1002" s="36"/>
      <c r="V1002" s="36"/>
      <c r="W1002" s="38">
        <f>SUM($Y1002:$HA1002)</f>
        <v>0</v>
      </c>
      <c r="X1002" s="38"/>
      <c r="Y1002" s="46"/>
      <c r="Z1002" s="99"/>
      <c r="AA1002" s="100">
        <f t="shared" ref="AA1002:BF1002" si="4743">IF(AA$8="",0,IF(AA$1=1,SUMIFS(998:998,$1:$1,"&gt;="&amp;1,$1:$1,"&lt;="&amp;INT($T1000/30))+($T1000/30-INT($T1000/30))*SUMIFS(998:998,$1:$1,INT($T1000/30)+1),0)+($T1000/30-INT($T1000/30))*SUMIFS(998:998,$1:$1,AA$1+INT($T1000/30)+1)+(INT($T1000/30)+1-$T1000/30)*SUMIFS(998:998,$1:$1,AA$1+INT($T1000/30)))</f>
        <v>0</v>
      </c>
      <c r="AB1002" s="100">
        <f t="shared" si="4743"/>
        <v>0</v>
      </c>
      <c r="AC1002" s="100">
        <f t="shared" si="4743"/>
        <v>0</v>
      </c>
      <c r="AD1002" s="100">
        <f t="shared" si="4743"/>
        <v>0</v>
      </c>
      <c r="AE1002" s="100">
        <f t="shared" si="4743"/>
        <v>0</v>
      </c>
      <c r="AF1002" s="100">
        <f t="shared" si="4743"/>
        <v>0</v>
      </c>
      <c r="AG1002" s="100">
        <f t="shared" si="4743"/>
        <v>0</v>
      </c>
      <c r="AH1002" s="100">
        <f t="shared" si="4743"/>
        <v>0</v>
      </c>
      <c r="AI1002" s="100">
        <f t="shared" si="4743"/>
        <v>0</v>
      </c>
      <c r="AJ1002" s="100">
        <f t="shared" si="4743"/>
        <v>0</v>
      </c>
      <c r="AK1002" s="100">
        <f t="shared" si="4743"/>
        <v>0</v>
      </c>
      <c r="AL1002" s="100">
        <f t="shared" si="4743"/>
        <v>0</v>
      </c>
      <c r="AM1002" s="100">
        <f t="shared" si="4743"/>
        <v>0</v>
      </c>
      <c r="AN1002" s="100">
        <f t="shared" si="4743"/>
        <v>0</v>
      </c>
      <c r="AO1002" s="100">
        <f t="shared" si="4743"/>
        <v>0</v>
      </c>
      <c r="AP1002" s="100">
        <f t="shared" si="4743"/>
        <v>0</v>
      </c>
      <c r="AQ1002" s="100">
        <f t="shared" si="4743"/>
        <v>0</v>
      </c>
      <c r="AR1002" s="100">
        <f t="shared" si="4743"/>
        <v>0</v>
      </c>
      <c r="AS1002" s="100">
        <f t="shared" si="4743"/>
        <v>0</v>
      </c>
      <c r="AT1002" s="100">
        <f t="shared" si="4743"/>
        <v>0</v>
      </c>
      <c r="AU1002" s="100">
        <f t="shared" si="4743"/>
        <v>0</v>
      </c>
      <c r="AV1002" s="100">
        <f t="shared" si="4743"/>
        <v>0</v>
      </c>
      <c r="AW1002" s="100">
        <f t="shared" si="4743"/>
        <v>0</v>
      </c>
      <c r="AX1002" s="100">
        <f t="shared" si="4743"/>
        <v>0</v>
      </c>
      <c r="AY1002" s="100">
        <f t="shared" si="4743"/>
        <v>0</v>
      </c>
      <c r="AZ1002" s="100">
        <f t="shared" si="4743"/>
        <v>0</v>
      </c>
      <c r="BA1002" s="100">
        <f t="shared" si="4743"/>
        <v>0</v>
      </c>
      <c r="BB1002" s="100">
        <f t="shared" si="4743"/>
        <v>0</v>
      </c>
      <c r="BC1002" s="100">
        <f t="shared" si="4743"/>
        <v>0</v>
      </c>
      <c r="BD1002" s="100">
        <f t="shared" si="4743"/>
        <v>0</v>
      </c>
      <c r="BE1002" s="100">
        <f t="shared" si="4743"/>
        <v>0</v>
      </c>
      <c r="BF1002" s="100">
        <f t="shared" si="4743"/>
        <v>0</v>
      </c>
      <c r="BG1002" s="100">
        <f t="shared" ref="BG1002:CL1002" si="4744">IF(BG$8="",0,IF(BG$1=1,SUMIFS(998:998,$1:$1,"&gt;="&amp;1,$1:$1,"&lt;="&amp;INT($T1000/30))+($T1000/30-INT($T1000/30))*SUMIFS(998:998,$1:$1,INT($T1000/30)+1),0)+($T1000/30-INT($T1000/30))*SUMIFS(998:998,$1:$1,BG$1+INT($T1000/30)+1)+(INT($T1000/30)+1-$T1000/30)*SUMIFS(998:998,$1:$1,BG$1+INT($T1000/30)))</f>
        <v>0</v>
      </c>
      <c r="BH1002" s="100">
        <f t="shared" si="4744"/>
        <v>0</v>
      </c>
      <c r="BI1002" s="100">
        <f t="shared" si="4744"/>
        <v>0</v>
      </c>
      <c r="BJ1002" s="100">
        <f t="shared" si="4744"/>
        <v>0</v>
      </c>
      <c r="BK1002" s="100">
        <f t="shared" si="4744"/>
        <v>0</v>
      </c>
      <c r="BL1002" s="100">
        <f t="shared" si="4744"/>
        <v>0</v>
      </c>
      <c r="BM1002" s="100">
        <f t="shared" si="4744"/>
        <v>0</v>
      </c>
      <c r="BN1002" s="100">
        <f t="shared" si="4744"/>
        <v>0</v>
      </c>
      <c r="BO1002" s="100">
        <f t="shared" si="4744"/>
        <v>0</v>
      </c>
      <c r="BP1002" s="100">
        <f t="shared" si="4744"/>
        <v>0</v>
      </c>
      <c r="BQ1002" s="100">
        <f t="shared" si="4744"/>
        <v>0</v>
      </c>
      <c r="BR1002" s="100">
        <f t="shared" si="4744"/>
        <v>0</v>
      </c>
      <c r="BS1002" s="100">
        <f t="shared" si="4744"/>
        <v>0</v>
      </c>
      <c r="BT1002" s="100">
        <f t="shared" si="4744"/>
        <v>0</v>
      </c>
      <c r="BU1002" s="100">
        <f t="shared" si="4744"/>
        <v>0</v>
      </c>
      <c r="BV1002" s="100">
        <f t="shared" si="4744"/>
        <v>0</v>
      </c>
      <c r="BW1002" s="100">
        <f t="shared" si="4744"/>
        <v>0</v>
      </c>
      <c r="BX1002" s="100">
        <f t="shared" si="4744"/>
        <v>0</v>
      </c>
      <c r="BY1002" s="100">
        <f t="shared" si="4744"/>
        <v>0</v>
      </c>
      <c r="BZ1002" s="100">
        <f t="shared" si="4744"/>
        <v>0</v>
      </c>
      <c r="CA1002" s="100">
        <f t="shared" si="4744"/>
        <v>0</v>
      </c>
      <c r="CB1002" s="100">
        <f t="shared" si="4744"/>
        <v>0</v>
      </c>
      <c r="CC1002" s="100">
        <f t="shared" si="4744"/>
        <v>0</v>
      </c>
      <c r="CD1002" s="100">
        <f t="shared" si="4744"/>
        <v>0</v>
      </c>
      <c r="CE1002" s="100">
        <f t="shared" si="4744"/>
        <v>0</v>
      </c>
      <c r="CF1002" s="100">
        <f t="shared" si="4744"/>
        <v>0</v>
      </c>
      <c r="CG1002" s="100">
        <f t="shared" si="4744"/>
        <v>0</v>
      </c>
      <c r="CH1002" s="100">
        <f t="shared" si="4744"/>
        <v>0</v>
      </c>
      <c r="CI1002" s="100">
        <f t="shared" si="4744"/>
        <v>0</v>
      </c>
      <c r="CJ1002" s="100">
        <f t="shared" si="4744"/>
        <v>0</v>
      </c>
      <c r="CK1002" s="100">
        <f t="shared" si="4744"/>
        <v>0</v>
      </c>
      <c r="CL1002" s="100">
        <f t="shared" si="4744"/>
        <v>0</v>
      </c>
      <c r="CM1002" s="100">
        <f t="shared" ref="CM1002:DG1002" si="4745">IF(CM$8="",0,IF(CM$1=1,SUMIFS(998:998,$1:$1,"&gt;="&amp;1,$1:$1,"&lt;="&amp;INT($T1000/30))+($T1000/30-INT($T1000/30))*SUMIFS(998:998,$1:$1,INT($T1000/30)+1),0)+($T1000/30-INT($T1000/30))*SUMIFS(998:998,$1:$1,CM$1+INT($T1000/30)+1)+(INT($T1000/30)+1-$T1000/30)*SUMIFS(998:998,$1:$1,CM$1+INT($T1000/30)))</f>
        <v>0</v>
      </c>
      <c r="CN1002" s="100">
        <f t="shared" si="4745"/>
        <v>0</v>
      </c>
      <c r="CO1002" s="100">
        <f t="shared" si="4745"/>
        <v>0</v>
      </c>
      <c r="CP1002" s="100">
        <f t="shared" si="4745"/>
        <v>0</v>
      </c>
      <c r="CQ1002" s="100">
        <f t="shared" si="4745"/>
        <v>0</v>
      </c>
      <c r="CR1002" s="100">
        <f t="shared" si="4745"/>
        <v>0</v>
      </c>
      <c r="CS1002" s="100">
        <f t="shared" si="4745"/>
        <v>0</v>
      </c>
      <c r="CT1002" s="100">
        <f t="shared" si="4745"/>
        <v>0</v>
      </c>
      <c r="CU1002" s="100">
        <f t="shared" si="4745"/>
        <v>0</v>
      </c>
      <c r="CV1002" s="100">
        <f t="shared" si="4745"/>
        <v>0</v>
      </c>
      <c r="CW1002" s="100">
        <f t="shared" si="4745"/>
        <v>0</v>
      </c>
      <c r="CX1002" s="100">
        <f t="shared" si="4745"/>
        <v>0</v>
      </c>
      <c r="CY1002" s="100">
        <f t="shared" si="4745"/>
        <v>0</v>
      </c>
      <c r="CZ1002" s="100">
        <f t="shared" si="4745"/>
        <v>0</v>
      </c>
      <c r="DA1002" s="100">
        <f t="shared" si="4745"/>
        <v>0</v>
      </c>
      <c r="DB1002" s="100">
        <f t="shared" si="4745"/>
        <v>0</v>
      </c>
      <c r="DC1002" s="100">
        <f t="shared" si="4745"/>
        <v>0</v>
      </c>
      <c r="DD1002" s="100">
        <f t="shared" si="4745"/>
        <v>0</v>
      </c>
      <c r="DE1002" s="100">
        <f t="shared" si="4745"/>
        <v>0</v>
      </c>
      <c r="DF1002" s="100">
        <f t="shared" si="4745"/>
        <v>0</v>
      </c>
      <c r="DG1002" s="100">
        <f t="shared" si="4745"/>
        <v>0</v>
      </c>
      <c r="DH1002" s="100">
        <f t="shared" ref="DH1002:FS1002" si="4746">IF(DH$8="",0,IF(DH$1=1,SUMIFS(998:998,$1:$1,"&gt;="&amp;1,$1:$1,"&lt;="&amp;INT($T1000/30))+($T1000/30-INT($T1000/30))*SUMIFS(998:998,$1:$1,INT($T1000/30)+1),0)+($T1000/30-INT($T1000/30))*SUMIFS(998:998,$1:$1,DH$1+INT($T1000/30)+1)+(INT($T1000/30)+1-$T1000/30)*SUMIFS(998:998,$1:$1,DH$1+INT($T1000/30)))</f>
        <v>0</v>
      </c>
      <c r="DI1002" s="100">
        <f t="shared" si="4746"/>
        <v>0</v>
      </c>
      <c r="DJ1002" s="100">
        <f t="shared" si="4746"/>
        <v>0</v>
      </c>
      <c r="DK1002" s="100">
        <f t="shared" si="4746"/>
        <v>0</v>
      </c>
      <c r="DL1002" s="100">
        <f t="shared" si="4746"/>
        <v>0</v>
      </c>
      <c r="DM1002" s="100">
        <f t="shared" si="4746"/>
        <v>0</v>
      </c>
      <c r="DN1002" s="100">
        <f t="shared" si="4746"/>
        <v>0</v>
      </c>
      <c r="DO1002" s="100">
        <f t="shared" si="4746"/>
        <v>0</v>
      </c>
      <c r="DP1002" s="100">
        <f t="shared" si="4746"/>
        <v>0</v>
      </c>
      <c r="DQ1002" s="100">
        <f t="shared" si="4746"/>
        <v>0</v>
      </c>
      <c r="DR1002" s="100">
        <f t="shared" si="4746"/>
        <v>0</v>
      </c>
      <c r="DS1002" s="100">
        <f t="shared" si="4746"/>
        <v>0</v>
      </c>
      <c r="DT1002" s="100">
        <f t="shared" si="4746"/>
        <v>0</v>
      </c>
      <c r="DU1002" s="100">
        <f t="shared" si="4746"/>
        <v>0</v>
      </c>
      <c r="DV1002" s="100">
        <f t="shared" si="4746"/>
        <v>0</v>
      </c>
      <c r="DW1002" s="100">
        <f t="shared" si="4746"/>
        <v>0</v>
      </c>
      <c r="DX1002" s="100">
        <f t="shared" si="4746"/>
        <v>0</v>
      </c>
      <c r="DY1002" s="100">
        <f t="shared" si="4746"/>
        <v>0</v>
      </c>
      <c r="DZ1002" s="100">
        <f t="shared" si="4746"/>
        <v>0</v>
      </c>
      <c r="EA1002" s="100">
        <f t="shared" si="4746"/>
        <v>0</v>
      </c>
      <c r="EB1002" s="100">
        <f t="shared" si="4746"/>
        <v>0</v>
      </c>
      <c r="EC1002" s="100">
        <f t="shared" si="4746"/>
        <v>0</v>
      </c>
      <c r="ED1002" s="100">
        <f t="shared" si="4746"/>
        <v>0</v>
      </c>
      <c r="EE1002" s="100">
        <f t="shared" si="4746"/>
        <v>0</v>
      </c>
      <c r="EF1002" s="100">
        <f t="shared" si="4746"/>
        <v>0</v>
      </c>
      <c r="EG1002" s="100">
        <f t="shared" si="4746"/>
        <v>0</v>
      </c>
      <c r="EH1002" s="100">
        <f t="shared" si="4746"/>
        <v>0</v>
      </c>
      <c r="EI1002" s="100">
        <f t="shared" si="4746"/>
        <v>0</v>
      </c>
      <c r="EJ1002" s="100">
        <f t="shared" si="4746"/>
        <v>0</v>
      </c>
      <c r="EK1002" s="100">
        <f t="shared" si="4746"/>
        <v>0</v>
      </c>
      <c r="EL1002" s="100">
        <f t="shared" si="4746"/>
        <v>0</v>
      </c>
      <c r="EM1002" s="100">
        <f t="shared" si="4746"/>
        <v>0</v>
      </c>
      <c r="EN1002" s="100">
        <f t="shared" si="4746"/>
        <v>0</v>
      </c>
      <c r="EO1002" s="100">
        <f t="shared" si="4746"/>
        <v>0</v>
      </c>
      <c r="EP1002" s="100">
        <f t="shared" si="4746"/>
        <v>0</v>
      </c>
      <c r="EQ1002" s="100">
        <f t="shared" si="4746"/>
        <v>0</v>
      </c>
      <c r="ER1002" s="100">
        <f t="shared" si="4746"/>
        <v>0</v>
      </c>
      <c r="ES1002" s="100">
        <f t="shared" si="4746"/>
        <v>0</v>
      </c>
      <c r="ET1002" s="100">
        <f t="shared" si="4746"/>
        <v>0</v>
      </c>
      <c r="EU1002" s="100">
        <f t="shared" si="4746"/>
        <v>0</v>
      </c>
      <c r="EV1002" s="100">
        <f t="shared" si="4746"/>
        <v>0</v>
      </c>
      <c r="EW1002" s="100">
        <f t="shared" si="4746"/>
        <v>0</v>
      </c>
      <c r="EX1002" s="100">
        <f t="shared" si="4746"/>
        <v>0</v>
      </c>
      <c r="EY1002" s="100">
        <f t="shared" si="4746"/>
        <v>0</v>
      </c>
      <c r="EZ1002" s="100">
        <f t="shared" si="4746"/>
        <v>0</v>
      </c>
      <c r="FA1002" s="100">
        <f t="shared" si="4746"/>
        <v>0</v>
      </c>
      <c r="FB1002" s="100">
        <f t="shared" si="4746"/>
        <v>0</v>
      </c>
      <c r="FC1002" s="100">
        <f t="shared" si="4746"/>
        <v>0</v>
      </c>
      <c r="FD1002" s="100">
        <f t="shared" si="4746"/>
        <v>0</v>
      </c>
      <c r="FE1002" s="100">
        <f t="shared" si="4746"/>
        <v>0</v>
      </c>
      <c r="FF1002" s="100">
        <f t="shared" si="4746"/>
        <v>0</v>
      </c>
      <c r="FG1002" s="100">
        <f t="shared" si="4746"/>
        <v>0</v>
      </c>
      <c r="FH1002" s="100">
        <f t="shared" si="4746"/>
        <v>0</v>
      </c>
      <c r="FI1002" s="100">
        <f t="shared" si="4746"/>
        <v>0</v>
      </c>
      <c r="FJ1002" s="100">
        <f t="shared" si="4746"/>
        <v>0</v>
      </c>
      <c r="FK1002" s="100">
        <f t="shared" si="4746"/>
        <v>0</v>
      </c>
      <c r="FL1002" s="100">
        <f t="shared" si="4746"/>
        <v>0</v>
      </c>
      <c r="FM1002" s="100">
        <f t="shared" si="4746"/>
        <v>0</v>
      </c>
      <c r="FN1002" s="100">
        <f t="shared" si="4746"/>
        <v>0</v>
      </c>
      <c r="FO1002" s="100">
        <f t="shared" si="4746"/>
        <v>0</v>
      </c>
      <c r="FP1002" s="100">
        <f t="shared" si="4746"/>
        <v>0</v>
      </c>
      <c r="FQ1002" s="100">
        <f t="shared" si="4746"/>
        <v>0</v>
      </c>
      <c r="FR1002" s="100">
        <f t="shared" si="4746"/>
        <v>0</v>
      </c>
      <c r="FS1002" s="100">
        <f t="shared" si="4746"/>
        <v>0</v>
      </c>
      <c r="FT1002" s="100">
        <f t="shared" ref="FT1002:GZ1002" si="4747">IF(FT$8="",0,IF(FT$1=1,SUMIFS(998:998,$1:$1,"&gt;="&amp;1,$1:$1,"&lt;="&amp;INT($T1000/30))+($T1000/30-INT($T1000/30))*SUMIFS(998:998,$1:$1,INT($T1000/30)+1),0)+($T1000/30-INT($T1000/30))*SUMIFS(998:998,$1:$1,FT$1+INT($T1000/30)+1)+(INT($T1000/30)+1-$T1000/30)*SUMIFS(998:998,$1:$1,FT$1+INT($T1000/30)))</f>
        <v>0</v>
      </c>
      <c r="FU1002" s="100">
        <f t="shared" si="4747"/>
        <v>0</v>
      </c>
      <c r="FV1002" s="100">
        <f t="shared" si="4747"/>
        <v>0</v>
      </c>
      <c r="FW1002" s="100">
        <f t="shared" si="4747"/>
        <v>0</v>
      </c>
      <c r="FX1002" s="100">
        <f t="shared" si="4747"/>
        <v>0</v>
      </c>
      <c r="FY1002" s="100">
        <f t="shared" si="4747"/>
        <v>0</v>
      </c>
      <c r="FZ1002" s="100">
        <f t="shared" si="4747"/>
        <v>0</v>
      </c>
      <c r="GA1002" s="100">
        <f t="shared" si="4747"/>
        <v>0</v>
      </c>
      <c r="GB1002" s="100">
        <f t="shared" si="4747"/>
        <v>0</v>
      </c>
      <c r="GC1002" s="100">
        <f t="shared" si="4747"/>
        <v>0</v>
      </c>
      <c r="GD1002" s="100">
        <f t="shared" si="4747"/>
        <v>0</v>
      </c>
      <c r="GE1002" s="100">
        <f t="shared" si="4747"/>
        <v>0</v>
      </c>
      <c r="GF1002" s="100">
        <f t="shared" si="4747"/>
        <v>0</v>
      </c>
      <c r="GG1002" s="100">
        <f t="shared" si="4747"/>
        <v>0</v>
      </c>
      <c r="GH1002" s="100">
        <f t="shared" si="4747"/>
        <v>0</v>
      </c>
      <c r="GI1002" s="100">
        <f t="shared" si="4747"/>
        <v>0</v>
      </c>
      <c r="GJ1002" s="100">
        <f t="shared" si="4747"/>
        <v>0</v>
      </c>
      <c r="GK1002" s="100">
        <f t="shared" si="4747"/>
        <v>0</v>
      </c>
      <c r="GL1002" s="100">
        <f t="shared" si="4747"/>
        <v>0</v>
      </c>
      <c r="GM1002" s="100">
        <f t="shared" si="4747"/>
        <v>0</v>
      </c>
      <c r="GN1002" s="100">
        <f t="shared" si="4747"/>
        <v>0</v>
      </c>
      <c r="GO1002" s="100">
        <f t="shared" si="4747"/>
        <v>0</v>
      </c>
      <c r="GP1002" s="100">
        <f t="shared" si="4747"/>
        <v>0</v>
      </c>
      <c r="GQ1002" s="100">
        <f t="shared" si="4747"/>
        <v>0</v>
      </c>
      <c r="GR1002" s="100">
        <f t="shared" si="4747"/>
        <v>0</v>
      </c>
      <c r="GS1002" s="100">
        <f t="shared" si="4747"/>
        <v>0</v>
      </c>
      <c r="GT1002" s="100">
        <f t="shared" si="4747"/>
        <v>0</v>
      </c>
      <c r="GU1002" s="100">
        <f t="shared" si="4747"/>
        <v>0</v>
      </c>
      <c r="GV1002" s="100">
        <f t="shared" si="4747"/>
        <v>0</v>
      </c>
      <c r="GW1002" s="100">
        <f t="shared" si="4747"/>
        <v>0</v>
      </c>
      <c r="GX1002" s="100">
        <f t="shared" si="4747"/>
        <v>0</v>
      </c>
      <c r="GY1002" s="100">
        <f t="shared" si="4747"/>
        <v>0</v>
      </c>
      <c r="GZ1002" s="100">
        <f t="shared" si="4747"/>
        <v>0</v>
      </c>
      <c r="HA1002" s="3"/>
      <c r="HB1002" s="3"/>
    </row>
    <row r="1003" spans="1:210" ht="4.2" customHeight="1">
      <c r="A1003" s="1"/>
      <c r="B1003" s="1"/>
      <c r="C1003" s="1"/>
      <c r="D1003" s="1"/>
      <c r="E1003" s="263"/>
      <c r="F1003" s="48"/>
      <c r="G1003" s="231"/>
      <c r="H1003" s="1"/>
      <c r="I1003" s="1"/>
      <c r="J1003" s="1"/>
      <c r="K1003" s="1"/>
      <c r="L1003" s="1"/>
      <c r="M1003" s="5"/>
      <c r="N1003" s="1"/>
      <c r="O1003" s="1"/>
      <c r="P1003" s="5"/>
      <c r="Q1003" s="1"/>
      <c r="R1003" s="1"/>
      <c r="S1003" s="5"/>
      <c r="T1003" s="7"/>
      <c r="U1003" s="24"/>
      <c r="V1003" s="1"/>
      <c r="W1003" s="12"/>
      <c r="X1003" s="10"/>
      <c r="Y1003" s="46"/>
      <c r="Z1003" s="93"/>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94"/>
      <c r="CD1003" s="94"/>
      <c r="CE1003" s="94"/>
      <c r="CF1003" s="94"/>
      <c r="CG1003" s="94"/>
      <c r="CH1003" s="94"/>
      <c r="CI1003" s="94"/>
      <c r="CJ1003" s="94"/>
      <c r="CK1003" s="94"/>
      <c r="CL1003" s="94"/>
      <c r="CM1003" s="94"/>
      <c r="CN1003" s="94"/>
      <c r="CO1003" s="94"/>
      <c r="CP1003" s="94"/>
      <c r="CQ1003" s="94"/>
      <c r="CR1003" s="94"/>
      <c r="CS1003" s="94"/>
      <c r="CT1003" s="94"/>
      <c r="CU1003" s="94"/>
      <c r="CV1003" s="94"/>
      <c r="CW1003" s="94"/>
      <c r="CX1003" s="94"/>
      <c r="CY1003" s="94"/>
      <c r="CZ1003" s="94"/>
      <c r="DA1003" s="94"/>
      <c r="DB1003" s="94"/>
      <c r="DC1003" s="94"/>
      <c r="DD1003" s="94"/>
      <c r="DE1003" s="94"/>
      <c r="DF1003" s="94"/>
      <c r="DG1003" s="94"/>
      <c r="DH1003" s="94"/>
      <c r="DI1003" s="94"/>
      <c r="DJ1003" s="94"/>
      <c r="DK1003" s="94"/>
      <c r="DL1003" s="94"/>
      <c r="DM1003" s="94"/>
      <c r="DN1003" s="94"/>
      <c r="DO1003" s="94"/>
      <c r="DP1003" s="94"/>
      <c r="DQ1003" s="94"/>
      <c r="DR1003" s="94"/>
      <c r="DS1003" s="94"/>
      <c r="DT1003" s="94"/>
      <c r="DU1003" s="94"/>
      <c r="DV1003" s="94"/>
      <c r="DW1003" s="94"/>
      <c r="DX1003" s="94"/>
      <c r="DY1003" s="94"/>
      <c r="DZ1003" s="94"/>
      <c r="EA1003" s="94"/>
      <c r="EB1003" s="94"/>
      <c r="EC1003" s="94"/>
      <c r="ED1003" s="94"/>
      <c r="EE1003" s="94"/>
      <c r="EF1003" s="94"/>
      <c r="EG1003" s="94"/>
      <c r="EH1003" s="94"/>
      <c r="EI1003" s="94"/>
      <c r="EJ1003" s="94"/>
      <c r="EK1003" s="94"/>
      <c r="EL1003" s="94"/>
      <c r="EM1003" s="94"/>
      <c r="EN1003" s="94"/>
      <c r="EO1003" s="94"/>
      <c r="EP1003" s="94"/>
      <c r="EQ1003" s="94"/>
      <c r="ER1003" s="94"/>
      <c r="ES1003" s="94"/>
      <c r="ET1003" s="94"/>
      <c r="EU1003" s="94"/>
      <c r="EV1003" s="94"/>
      <c r="EW1003" s="94"/>
      <c r="EX1003" s="94"/>
      <c r="EY1003" s="94"/>
      <c r="EZ1003" s="94"/>
      <c r="FA1003" s="94"/>
      <c r="FB1003" s="94"/>
      <c r="FC1003" s="94"/>
      <c r="FD1003" s="94"/>
      <c r="FE1003" s="94"/>
      <c r="FF1003" s="94"/>
      <c r="FG1003" s="94"/>
      <c r="FH1003" s="94"/>
      <c r="FI1003" s="94"/>
      <c r="FJ1003" s="94"/>
      <c r="FK1003" s="94"/>
      <c r="FL1003" s="94"/>
      <c r="FM1003" s="94"/>
      <c r="FN1003" s="94"/>
      <c r="FO1003" s="94"/>
      <c r="FP1003" s="94"/>
      <c r="FQ1003" s="94"/>
      <c r="FR1003" s="94"/>
      <c r="FS1003" s="94"/>
      <c r="FT1003" s="94"/>
      <c r="FU1003" s="94"/>
      <c r="FV1003" s="94"/>
      <c r="FW1003" s="94"/>
      <c r="FX1003" s="94"/>
      <c r="FY1003" s="94"/>
      <c r="FZ1003" s="94"/>
      <c r="GA1003" s="94"/>
      <c r="GB1003" s="94"/>
      <c r="GC1003" s="94"/>
      <c r="GD1003" s="94"/>
      <c r="GE1003" s="94"/>
      <c r="GF1003" s="94"/>
      <c r="GG1003" s="94"/>
      <c r="GH1003" s="94"/>
      <c r="GI1003" s="94"/>
      <c r="GJ1003" s="94"/>
      <c r="GK1003" s="94"/>
      <c r="GL1003" s="94"/>
      <c r="GM1003" s="94"/>
      <c r="GN1003" s="94"/>
      <c r="GO1003" s="94"/>
      <c r="GP1003" s="94"/>
      <c r="GQ1003" s="94"/>
      <c r="GR1003" s="94"/>
      <c r="GS1003" s="94"/>
      <c r="GT1003" s="94"/>
      <c r="GU1003" s="94"/>
      <c r="GV1003" s="94"/>
      <c r="GW1003" s="94"/>
      <c r="GX1003" s="94"/>
      <c r="GY1003" s="94"/>
      <c r="GZ1003" s="94"/>
      <c r="HA1003" s="1"/>
      <c r="HB1003" s="1"/>
    </row>
    <row r="1004" spans="1:210" s="239" customFormat="1" ht="10.199999999999999">
      <c r="A1004" s="228"/>
      <c r="B1004" s="245" t="s">
        <v>163</v>
      </c>
      <c r="C1004" s="230"/>
      <c r="D1004" s="229"/>
      <c r="E1004" s="270"/>
      <c r="F1004" s="116"/>
      <c r="G1004" s="231"/>
      <c r="H1004" s="228"/>
      <c r="I1004" s="228" t="str">
        <f>$I$228</f>
        <v>Оборачиваемость кредиторской задолженности</v>
      </c>
      <c r="J1004" s="228"/>
      <c r="K1004" s="228"/>
      <c r="L1004" s="228"/>
      <c r="M1004" s="231"/>
      <c r="N1004" s="228"/>
      <c r="O1004" s="228"/>
      <c r="P1004" s="231"/>
      <c r="Q1004" s="228" t="s">
        <v>41</v>
      </c>
      <c r="R1004" s="228"/>
      <c r="S1004" s="231" t="s">
        <v>6</v>
      </c>
      <c r="T1004" s="309"/>
      <c r="U1004" s="228"/>
      <c r="V1004" s="228"/>
      <c r="W1004" s="235"/>
      <c r="X1004" s="236"/>
      <c r="Y1004" s="247"/>
      <c r="Z1004" s="248"/>
      <c r="AA1004" s="249"/>
      <c r="AB1004" s="249"/>
      <c r="AC1004" s="249"/>
      <c r="AD1004" s="249"/>
      <c r="AE1004" s="249"/>
      <c r="AF1004" s="249"/>
      <c r="AG1004" s="249"/>
      <c r="AH1004" s="249"/>
      <c r="AI1004" s="249"/>
      <c r="AJ1004" s="249"/>
      <c r="AK1004" s="249"/>
      <c r="AL1004" s="249"/>
      <c r="AM1004" s="249"/>
      <c r="AN1004" s="249"/>
      <c r="AO1004" s="249"/>
      <c r="AP1004" s="249"/>
      <c r="AQ1004" s="249"/>
      <c r="AR1004" s="249"/>
      <c r="AS1004" s="249"/>
      <c r="AT1004" s="249"/>
      <c r="AU1004" s="249"/>
      <c r="AV1004" s="249"/>
      <c r="AW1004" s="249"/>
      <c r="AX1004" s="249"/>
      <c r="AY1004" s="249"/>
      <c r="AZ1004" s="249"/>
      <c r="BA1004" s="249"/>
      <c r="BB1004" s="249"/>
      <c r="BC1004" s="249"/>
      <c r="BD1004" s="249"/>
      <c r="BE1004" s="249"/>
      <c r="BF1004" s="249"/>
      <c r="BG1004" s="249"/>
      <c r="BH1004" s="249"/>
      <c r="BI1004" s="249"/>
      <c r="BJ1004" s="249"/>
      <c r="BK1004" s="249"/>
      <c r="BL1004" s="249"/>
      <c r="BM1004" s="249"/>
      <c r="BN1004" s="249"/>
      <c r="BO1004" s="249"/>
      <c r="BP1004" s="249"/>
      <c r="BQ1004" s="249"/>
      <c r="BR1004" s="249"/>
      <c r="BS1004" s="249"/>
      <c r="BT1004" s="249"/>
      <c r="BU1004" s="249"/>
      <c r="BV1004" s="249"/>
      <c r="BW1004" s="249"/>
      <c r="BX1004" s="249"/>
      <c r="BY1004" s="249"/>
      <c r="BZ1004" s="249"/>
      <c r="CA1004" s="249"/>
      <c r="CB1004" s="249"/>
      <c r="CC1004" s="249"/>
      <c r="CD1004" s="249"/>
      <c r="CE1004" s="249"/>
      <c r="CF1004" s="249"/>
      <c r="CG1004" s="249"/>
      <c r="CH1004" s="249"/>
      <c r="CI1004" s="249"/>
      <c r="CJ1004" s="249"/>
      <c r="CK1004" s="249"/>
      <c r="CL1004" s="249"/>
      <c r="CM1004" s="249"/>
      <c r="CN1004" s="249"/>
      <c r="CO1004" s="249"/>
      <c r="CP1004" s="249"/>
      <c r="CQ1004" s="249"/>
      <c r="CR1004" s="249"/>
      <c r="CS1004" s="249"/>
      <c r="CT1004" s="249"/>
      <c r="CU1004" s="249"/>
      <c r="CV1004" s="249"/>
      <c r="CW1004" s="249"/>
      <c r="CX1004" s="249"/>
      <c r="CY1004" s="249"/>
      <c r="CZ1004" s="249"/>
      <c r="DA1004" s="249"/>
      <c r="DB1004" s="249"/>
      <c r="DC1004" s="249"/>
      <c r="DD1004" s="249"/>
      <c r="DE1004" s="249"/>
      <c r="DF1004" s="249"/>
      <c r="DG1004" s="249"/>
      <c r="DH1004" s="249"/>
      <c r="DI1004" s="249"/>
      <c r="DJ1004" s="249"/>
      <c r="DK1004" s="249"/>
      <c r="DL1004" s="249"/>
      <c r="DM1004" s="249"/>
      <c r="DN1004" s="249"/>
      <c r="DO1004" s="249"/>
      <c r="DP1004" s="249"/>
      <c r="DQ1004" s="249"/>
      <c r="DR1004" s="249"/>
      <c r="DS1004" s="249"/>
      <c r="DT1004" s="249"/>
      <c r="DU1004" s="249"/>
      <c r="DV1004" s="249"/>
      <c r="DW1004" s="249"/>
      <c r="DX1004" s="249"/>
      <c r="DY1004" s="249"/>
      <c r="DZ1004" s="249"/>
      <c r="EA1004" s="249"/>
      <c r="EB1004" s="249"/>
      <c r="EC1004" s="249"/>
      <c r="ED1004" s="249"/>
      <c r="EE1004" s="249"/>
      <c r="EF1004" s="249"/>
      <c r="EG1004" s="249"/>
      <c r="EH1004" s="249"/>
      <c r="EI1004" s="249"/>
      <c r="EJ1004" s="249"/>
      <c r="EK1004" s="249"/>
      <c r="EL1004" s="249"/>
      <c r="EM1004" s="249"/>
      <c r="EN1004" s="249"/>
      <c r="EO1004" s="249"/>
      <c r="EP1004" s="249"/>
      <c r="EQ1004" s="249"/>
      <c r="ER1004" s="249"/>
      <c r="ES1004" s="249"/>
      <c r="ET1004" s="249"/>
      <c r="EU1004" s="249"/>
      <c r="EV1004" s="249"/>
      <c r="EW1004" s="249"/>
      <c r="EX1004" s="249"/>
      <c r="EY1004" s="249"/>
      <c r="EZ1004" s="249"/>
      <c r="FA1004" s="249"/>
      <c r="FB1004" s="249"/>
      <c r="FC1004" s="249"/>
      <c r="FD1004" s="249"/>
      <c r="FE1004" s="249"/>
      <c r="FF1004" s="249"/>
      <c r="FG1004" s="249"/>
      <c r="FH1004" s="249"/>
      <c r="FI1004" s="249"/>
      <c r="FJ1004" s="249"/>
      <c r="FK1004" s="249"/>
      <c r="FL1004" s="249"/>
      <c r="FM1004" s="249"/>
      <c r="FN1004" s="249"/>
      <c r="FO1004" s="249"/>
      <c r="FP1004" s="249"/>
      <c r="FQ1004" s="249"/>
      <c r="FR1004" s="249"/>
      <c r="FS1004" s="249"/>
      <c r="FT1004" s="249"/>
      <c r="FU1004" s="249"/>
      <c r="FV1004" s="249"/>
      <c r="FW1004" s="249"/>
      <c r="FX1004" s="249"/>
      <c r="FY1004" s="249"/>
      <c r="FZ1004" s="249"/>
      <c r="GA1004" s="249"/>
      <c r="GB1004" s="249"/>
      <c r="GC1004" s="249"/>
      <c r="GD1004" s="249"/>
      <c r="GE1004" s="249"/>
      <c r="GF1004" s="249"/>
      <c r="GG1004" s="249"/>
      <c r="GH1004" s="249"/>
      <c r="GI1004" s="249"/>
      <c r="GJ1004" s="249"/>
      <c r="GK1004" s="249"/>
      <c r="GL1004" s="249"/>
      <c r="GM1004" s="249"/>
      <c r="GN1004" s="249"/>
      <c r="GO1004" s="249"/>
      <c r="GP1004" s="249"/>
      <c r="GQ1004" s="249"/>
      <c r="GR1004" s="249"/>
      <c r="GS1004" s="249"/>
      <c r="GT1004" s="249"/>
      <c r="GU1004" s="249"/>
      <c r="GV1004" s="249"/>
      <c r="GW1004" s="249"/>
      <c r="GX1004" s="249"/>
      <c r="GY1004" s="249"/>
      <c r="GZ1004" s="249"/>
      <c r="HA1004" s="228"/>
      <c r="HB1004" s="228"/>
    </row>
    <row r="1005" spans="1:210" ht="4.2" customHeight="1">
      <c r="A1005" s="1"/>
      <c r="B1005" s="1"/>
      <c r="C1005" s="1"/>
      <c r="D1005" s="1"/>
      <c r="E1005" s="263"/>
      <c r="F1005" s="48"/>
      <c r="G1005" s="231"/>
      <c r="H1005" s="1"/>
      <c r="I1005" s="1"/>
      <c r="J1005" s="1"/>
      <c r="K1005" s="1"/>
      <c r="L1005" s="1"/>
      <c r="M1005" s="5"/>
      <c r="N1005" s="1"/>
      <c r="O1005" s="1"/>
      <c r="P1005" s="5"/>
      <c r="Q1005" s="1"/>
      <c r="R1005" s="1"/>
      <c r="S1005" s="5"/>
      <c r="T1005" s="7"/>
      <c r="U1005" s="24"/>
      <c r="V1005" s="1"/>
      <c r="W1005" s="12"/>
      <c r="X1005" s="10"/>
      <c r="Y1005" s="46"/>
      <c r="Z1005" s="93"/>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4"/>
      <c r="BB1005" s="94"/>
      <c r="BC1005" s="94"/>
      <c r="BD1005" s="94"/>
      <c r="BE1005" s="94"/>
      <c r="BF1005" s="94"/>
      <c r="BG1005" s="94"/>
      <c r="BH1005" s="94"/>
      <c r="BI1005" s="94"/>
      <c r="BJ1005" s="94"/>
      <c r="BK1005" s="94"/>
      <c r="BL1005" s="94"/>
      <c r="BM1005" s="94"/>
      <c r="BN1005" s="94"/>
      <c r="BO1005" s="94"/>
      <c r="BP1005" s="94"/>
      <c r="BQ1005" s="94"/>
      <c r="BR1005" s="94"/>
      <c r="BS1005" s="94"/>
      <c r="BT1005" s="94"/>
      <c r="BU1005" s="94"/>
      <c r="BV1005" s="94"/>
      <c r="BW1005" s="94"/>
      <c r="BX1005" s="94"/>
      <c r="BY1005" s="94"/>
      <c r="BZ1005" s="94"/>
      <c r="CA1005" s="94"/>
      <c r="CB1005" s="94"/>
      <c r="CC1005" s="94"/>
      <c r="CD1005" s="94"/>
      <c r="CE1005" s="94"/>
      <c r="CF1005" s="94"/>
      <c r="CG1005" s="94"/>
      <c r="CH1005" s="94"/>
      <c r="CI1005" s="94"/>
      <c r="CJ1005" s="94"/>
      <c r="CK1005" s="94"/>
      <c r="CL1005" s="94"/>
      <c r="CM1005" s="94"/>
      <c r="CN1005" s="94"/>
      <c r="CO1005" s="94"/>
      <c r="CP1005" s="94"/>
      <c r="CQ1005" s="94"/>
      <c r="CR1005" s="94"/>
      <c r="CS1005" s="94"/>
      <c r="CT1005" s="94"/>
      <c r="CU1005" s="94"/>
      <c r="CV1005" s="94"/>
      <c r="CW1005" s="94"/>
      <c r="CX1005" s="94"/>
      <c r="CY1005" s="94"/>
      <c r="CZ1005" s="94"/>
      <c r="DA1005" s="94"/>
      <c r="DB1005" s="94"/>
      <c r="DC1005" s="94"/>
      <c r="DD1005" s="94"/>
      <c r="DE1005" s="94"/>
      <c r="DF1005" s="94"/>
      <c r="DG1005" s="94"/>
      <c r="DH1005" s="94"/>
      <c r="DI1005" s="94"/>
      <c r="DJ1005" s="94"/>
      <c r="DK1005" s="94"/>
      <c r="DL1005" s="94"/>
      <c r="DM1005" s="94"/>
      <c r="DN1005" s="94"/>
      <c r="DO1005" s="94"/>
      <c r="DP1005" s="94"/>
      <c r="DQ1005" s="94"/>
      <c r="DR1005" s="94"/>
      <c r="DS1005" s="94"/>
      <c r="DT1005" s="94"/>
      <c r="DU1005" s="94"/>
      <c r="DV1005" s="94"/>
      <c r="DW1005" s="94"/>
      <c r="DX1005" s="94"/>
      <c r="DY1005" s="94"/>
      <c r="DZ1005" s="94"/>
      <c r="EA1005" s="94"/>
      <c r="EB1005" s="94"/>
      <c r="EC1005" s="94"/>
      <c r="ED1005" s="94"/>
      <c r="EE1005" s="94"/>
      <c r="EF1005" s="94"/>
      <c r="EG1005" s="94"/>
      <c r="EH1005" s="94"/>
      <c r="EI1005" s="94"/>
      <c r="EJ1005" s="94"/>
      <c r="EK1005" s="94"/>
      <c r="EL1005" s="94"/>
      <c r="EM1005" s="94"/>
      <c r="EN1005" s="94"/>
      <c r="EO1005" s="94"/>
      <c r="EP1005" s="94"/>
      <c r="EQ1005" s="94"/>
      <c r="ER1005" s="94"/>
      <c r="ES1005" s="94"/>
      <c r="ET1005" s="94"/>
      <c r="EU1005" s="94"/>
      <c r="EV1005" s="94"/>
      <c r="EW1005" s="94"/>
      <c r="EX1005" s="94"/>
      <c r="EY1005" s="94"/>
      <c r="EZ1005" s="94"/>
      <c r="FA1005" s="94"/>
      <c r="FB1005" s="94"/>
      <c r="FC1005" s="94"/>
      <c r="FD1005" s="94"/>
      <c r="FE1005" s="94"/>
      <c r="FF1005" s="94"/>
      <c r="FG1005" s="94"/>
      <c r="FH1005" s="94"/>
      <c r="FI1005" s="94"/>
      <c r="FJ1005" s="94"/>
      <c r="FK1005" s="94"/>
      <c r="FL1005" s="94"/>
      <c r="FM1005" s="94"/>
      <c r="FN1005" s="94"/>
      <c r="FO1005" s="94"/>
      <c r="FP1005" s="94"/>
      <c r="FQ1005" s="94"/>
      <c r="FR1005" s="94"/>
      <c r="FS1005" s="94"/>
      <c r="FT1005" s="94"/>
      <c r="FU1005" s="94"/>
      <c r="FV1005" s="94"/>
      <c r="FW1005" s="94"/>
      <c r="FX1005" s="94"/>
      <c r="FY1005" s="94"/>
      <c r="FZ1005" s="94"/>
      <c r="GA1005" s="94"/>
      <c r="GB1005" s="94"/>
      <c r="GC1005" s="94"/>
      <c r="GD1005" s="94"/>
      <c r="GE1005" s="94"/>
      <c r="GF1005" s="94"/>
      <c r="GG1005" s="94"/>
      <c r="GH1005" s="94"/>
      <c r="GI1005" s="94"/>
      <c r="GJ1005" s="94"/>
      <c r="GK1005" s="94"/>
      <c r="GL1005" s="94"/>
      <c r="GM1005" s="94"/>
      <c r="GN1005" s="94"/>
      <c r="GO1005" s="94"/>
      <c r="GP1005" s="94"/>
      <c r="GQ1005" s="94"/>
      <c r="GR1005" s="94"/>
      <c r="GS1005" s="94"/>
      <c r="GT1005" s="94"/>
      <c r="GU1005" s="94"/>
      <c r="GV1005" s="94"/>
      <c r="GW1005" s="94"/>
      <c r="GX1005" s="94"/>
      <c r="GY1005" s="94"/>
      <c r="GZ1005" s="94"/>
      <c r="HA1005" s="1"/>
      <c r="HB1005" s="1"/>
    </row>
    <row r="1006" spans="1:210" s="4" customFormat="1">
      <c r="A1006" s="3"/>
      <c r="B1006" s="259" t="s">
        <v>160</v>
      </c>
      <c r="C1006" s="3"/>
      <c r="D1006" s="3"/>
      <c r="E1006" s="9" t="s">
        <v>27</v>
      </c>
      <c r="F1006" s="51"/>
      <c r="G1006" s="232"/>
      <c r="H1006" s="13" t="str">
        <f>B1006&amp;N990</f>
        <v>Оплата - Расходы на аутсорсеров</v>
      </c>
      <c r="I1006" s="13"/>
      <c r="J1006" s="3"/>
      <c r="K1006" s="3"/>
      <c r="L1006" s="3"/>
      <c r="M1006" s="5"/>
      <c r="N1006" s="36" t="str">
        <f>Главная!$Y$8</f>
        <v>итого</v>
      </c>
      <c r="O1006" s="36"/>
      <c r="P1006" s="5"/>
      <c r="Q1006" s="36" t="s">
        <v>26</v>
      </c>
      <c r="R1006" s="36"/>
      <c r="S1006" s="36"/>
      <c r="T1006" s="36"/>
      <c r="U1006" s="36"/>
      <c r="V1006" s="36"/>
      <c r="W1006" s="38">
        <f>SUM($Y1006:$HA1006)</f>
        <v>0</v>
      </c>
      <c r="X1006" s="38"/>
      <c r="Y1006" s="46"/>
      <c r="Z1006" s="99"/>
      <c r="AA1006" s="100">
        <f t="shared" ref="AA1006:BF1006" si="4748">IF(AA$8="",0,IF(AA$1=1,SUMIFS(1002:1002,$1:$1,"&gt;="&amp;1,$1:$1,"&lt;="&amp;INT(-$T1004/30))+(-$T1004/30-INT(-$T1004/30))*SUMIFS(1002:1002,$1:$1,INT(-$T1004/30)+1),0)+(-$T1004/30-INT(-$T1004/30))*SUMIFS(1002:1002,$1:$1,AA$1+INT(-$T1004/30)+1)+(INT(-$T1004/30)+1+$T1004/30)*SUMIFS(1002:1002,$1:$1,AA$1+INT(-$T1004/30)))</f>
        <v>0</v>
      </c>
      <c r="AB1006" s="100">
        <f t="shared" si="4748"/>
        <v>0</v>
      </c>
      <c r="AC1006" s="100">
        <f t="shared" si="4748"/>
        <v>0</v>
      </c>
      <c r="AD1006" s="100">
        <f t="shared" si="4748"/>
        <v>0</v>
      </c>
      <c r="AE1006" s="100">
        <f t="shared" si="4748"/>
        <v>0</v>
      </c>
      <c r="AF1006" s="100">
        <f t="shared" si="4748"/>
        <v>0</v>
      </c>
      <c r="AG1006" s="100">
        <f t="shared" si="4748"/>
        <v>0</v>
      </c>
      <c r="AH1006" s="100">
        <f t="shared" si="4748"/>
        <v>0</v>
      </c>
      <c r="AI1006" s="100">
        <f t="shared" si="4748"/>
        <v>0</v>
      </c>
      <c r="AJ1006" s="100">
        <f t="shared" si="4748"/>
        <v>0</v>
      </c>
      <c r="AK1006" s="100">
        <f t="shared" si="4748"/>
        <v>0</v>
      </c>
      <c r="AL1006" s="100">
        <f t="shared" si="4748"/>
        <v>0</v>
      </c>
      <c r="AM1006" s="100">
        <f t="shared" si="4748"/>
        <v>0</v>
      </c>
      <c r="AN1006" s="100">
        <f t="shared" si="4748"/>
        <v>0</v>
      </c>
      <c r="AO1006" s="100">
        <f t="shared" si="4748"/>
        <v>0</v>
      </c>
      <c r="AP1006" s="100">
        <f t="shared" si="4748"/>
        <v>0</v>
      </c>
      <c r="AQ1006" s="100">
        <f t="shared" si="4748"/>
        <v>0</v>
      </c>
      <c r="AR1006" s="100">
        <f t="shared" si="4748"/>
        <v>0</v>
      </c>
      <c r="AS1006" s="100">
        <f t="shared" si="4748"/>
        <v>0</v>
      </c>
      <c r="AT1006" s="100">
        <f t="shared" si="4748"/>
        <v>0</v>
      </c>
      <c r="AU1006" s="100">
        <f t="shared" si="4748"/>
        <v>0</v>
      </c>
      <c r="AV1006" s="100">
        <f t="shared" si="4748"/>
        <v>0</v>
      </c>
      <c r="AW1006" s="100">
        <f t="shared" si="4748"/>
        <v>0</v>
      </c>
      <c r="AX1006" s="100">
        <f t="shared" si="4748"/>
        <v>0</v>
      </c>
      <c r="AY1006" s="100">
        <f t="shared" si="4748"/>
        <v>0</v>
      </c>
      <c r="AZ1006" s="100">
        <f t="shared" si="4748"/>
        <v>0</v>
      </c>
      <c r="BA1006" s="100">
        <f t="shared" si="4748"/>
        <v>0</v>
      </c>
      <c r="BB1006" s="100">
        <f t="shared" si="4748"/>
        <v>0</v>
      </c>
      <c r="BC1006" s="100">
        <f t="shared" si="4748"/>
        <v>0</v>
      </c>
      <c r="BD1006" s="100">
        <f t="shared" si="4748"/>
        <v>0</v>
      </c>
      <c r="BE1006" s="100">
        <f t="shared" si="4748"/>
        <v>0</v>
      </c>
      <c r="BF1006" s="100">
        <f t="shared" si="4748"/>
        <v>0</v>
      </c>
      <c r="BG1006" s="100">
        <f t="shared" ref="BG1006:CL1006" si="4749">IF(BG$8="",0,IF(BG$1=1,SUMIFS(1002:1002,$1:$1,"&gt;="&amp;1,$1:$1,"&lt;="&amp;INT(-$T1004/30))+(-$T1004/30-INT(-$T1004/30))*SUMIFS(1002:1002,$1:$1,INT(-$T1004/30)+1),0)+(-$T1004/30-INT(-$T1004/30))*SUMIFS(1002:1002,$1:$1,BG$1+INT(-$T1004/30)+1)+(INT(-$T1004/30)+1+$T1004/30)*SUMIFS(1002:1002,$1:$1,BG$1+INT(-$T1004/30)))</f>
        <v>0</v>
      </c>
      <c r="BH1006" s="100">
        <f t="shared" si="4749"/>
        <v>0</v>
      </c>
      <c r="BI1006" s="100">
        <f t="shared" si="4749"/>
        <v>0</v>
      </c>
      <c r="BJ1006" s="100">
        <f t="shared" si="4749"/>
        <v>0</v>
      </c>
      <c r="BK1006" s="100">
        <f t="shared" si="4749"/>
        <v>0</v>
      </c>
      <c r="BL1006" s="100">
        <f t="shared" si="4749"/>
        <v>0</v>
      </c>
      <c r="BM1006" s="100">
        <f t="shared" si="4749"/>
        <v>0</v>
      </c>
      <c r="BN1006" s="100">
        <f t="shared" si="4749"/>
        <v>0</v>
      </c>
      <c r="BO1006" s="100">
        <f t="shared" si="4749"/>
        <v>0</v>
      </c>
      <c r="BP1006" s="100">
        <f t="shared" si="4749"/>
        <v>0</v>
      </c>
      <c r="BQ1006" s="100">
        <f t="shared" si="4749"/>
        <v>0</v>
      </c>
      <c r="BR1006" s="100">
        <f t="shared" si="4749"/>
        <v>0</v>
      </c>
      <c r="BS1006" s="100">
        <f t="shared" si="4749"/>
        <v>0</v>
      </c>
      <c r="BT1006" s="100">
        <f t="shared" si="4749"/>
        <v>0</v>
      </c>
      <c r="BU1006" s="100">
        <f t="shared" si="4749"/>
        <v>0</v>
      </c>
      <c r="BV1006" s="100">
        <f t="shared" si="4749"/>
        <v>0</v>
      </c>
      <c r="BW1006" s="100">
        <f t="shared" si="4749"/>
        <v>0</v>
      </c>
      <c r="BX1006" s="100">
        <f t="shared" si="4749"/>
        <v>0</v>
      </c>
      <c r="BY1006" s="100">
        <f t="shared" si="4749"/>
        <v>0</v>
      </c>
      <c r="BZ1006" s="100">
        <f t="shared" si="4749"/>
        <v>0</v>
      </c>
      <c r="CA1006" s="100">
        <f t="shared" si="4749"/>
        <v>0</v>
      </c>
      <c r="CB1006" s="100">
        <f t="shared" si="4749"/>
        <v>0</v>
      </c>
      <c r="CC1006" s="100">
        <f t="shared" si="4749"/>
        <v>0</v>
      </c>
      <c r="CD1006" s="100">
        <f t="shared" si="4749"/>
        <v>0</v>
      </c>
      <c r="CE1006" s="100">
        <f t="shared" si="4749"/>
        <v>0</v>
      </c>
      <c r="CF1006" s="100">
        <f t="shared" si="4749"/>
        <v>0</v>
      </c>
      <c r="CG1006" s="100">
        <f t="shared" si="4749"/>
        <v>0</v>
      </c>
      <c r="CH1006" s="100">
        <f t="shared" si="4749"/>
        <v>0</v>
      </c>
      <c r="CI1006" s="100">
        <f t="shared" si="4749"/>
        <v>0</v>
      </c>
      <c r="CJ1006" s="100">
        <f t="shared" si="4749"/>
        <v>0</v>
      </c>
      <c r="CK1006" s="100">
        <f t="shared" si="4749"/>
        <v>0</v>
      </c>
      <c r="CL1006" s="100">
        <f t="shared" si="4749"/>
        <v>0</v>
      </c>
      <c r="CM1006" s="100">
        <f t="shared" ref="CM1006:DG1006" si="4750">IF(CM$8="",0,IF(CM$1=1,SUMIFS(1002:1002,$1:$1,"&gt;="&amp;1,$1:$1,"&lt;="&amp;INT(-$T1004/30))+(-$T1004/30-INT(-$T1004/30))*SUMIFS(1002:1002,$1:$1,INT(-$T1004/30)+1),0)+(-$T1004/30-INT(-$T1004/30))*SUMIFS(1002:1002,$1:$1,CM$1+INT(-$T1004/30)+1)+(INT(-$T1004/30)+1+$T1004/30)*SUMIFS(1002:1002,$1:$1,CM$1+INT(-$T1004/30)))</f>
        <v>0</v>
      </c>
      <c r="CN1006" s="100">
        <f t="shared" si="4750"/>
        <v>0</v>
      </c>
      <c r="CO1006" s="100">
        <f t="shared" si="4750"/>
        <v>0</v>
      </c>
      <c r="CP1006" s="100">
        <f t="shared" si="4750"/>
        <v>0</v>
      </c>
      <c r="CQ1006" s="100">
        <f t="shared" si="4750"/>
        <v>0</v>
      </c>
      <c r="CR1006" s="100">
        <f t="shared" si="4750"/>
        <v>0</v>
      </c>
      <c r="CS1006" s="100">
        <f t="shared" si="4750"/>
        <v>0</v>
      </c>
      <c r="CT1006" s="100">
        <f t="shared" si="4750"/>
        <v>0</v>
      </c>
      <c r="CU1006" s="100">
        <f t="shared" si="4750"/>
        <v>0</v>
      </c>
      <c r="CV1006" s="100">
        <f t="shared" si="4750"/>
        <v>0</v>
      </c>
      <c r="CW1006" s="100">
        <f t="shared" si="4750"/>
        <v>0</v>
      </c>
      <c r="CX1006" s="100">
        <f t="shared" si="4750"/>
        <v>0</v>
      </c>
      <c r="CY1006" s="100">
        <f t="shared" si="4750"/>
        <v>0</v>
      </c>
      <c r="CZ1006" s="100">
        <f t="shared" si="4750"/>
        <v>0</v>
      </c>
      <c r="DA1006" s="100">
        <f t="shared" si="4750"/>
        <v>0</v>
      </c>
      <c r="DB1006" s="100">
        <f t="shared" si="4750"/>
        <v>0</v>
      </c>
      <c r="DC1006" s="100">
        <f t="shared" si="4750"/>
        <v>0</v>
      </c>
      <c r="DD1006" s="100">
        <f t="shared" si="4750"/>
        <v>0</v>
      </c>
      <c r="DE1006" s="100">
        <f t="shared" si="4750"/>
        <v>0</v>
      </c>
      <c r="DF1006" s="100">
        <f t="shared" si="4750"/>
        <v>0</v>
      </c>
      <c r="DG1006" s="100">
        <f t="shared" si="4750"/>
        <v>0</v>
      </c>
      <c r="DH1006" s="100">
        <f t="shared" ref="DH1006:FS1006" si="4751">IF(DH$8="",0,IF(DH$1=1,SUMIFS(1002:1002,$1:$1,"&gt;="&amp;1,$1:$1,"&lt;="&amp;INT(-$T1004/30))+(-$T1004/30-INT(-$T1004/30))*SUMIFS(1002:1002,$1:$1,INT(-$T1004/30)+1),0)+(-$T1004/30-INT(-$T1004/30))*SUMIFS(1002:1002,$1:$1,DH$1+INT(-$T1004/30)+1)+(INT(-$T1004/30)+1+$T1004/30)*SUMIFS(1002:1002,$1:$1,DH$1+INT(-$T1004/30)))</f>
        <v>0</v>
      </c>
      <c r="DI1006" s="100">
        <f t="shared" si="4751"/>
        <v>0</v>
      </c>
      <c r="DJ1006" s="100">
        <f t="shared" si="4751"/>
        <v>0</v>
      </c>
      <c r="DK1006" s="100">
        <f t="shared" si="4751"/>
        <v>0</v>
      </c>
      <c r="DL1006" s="100">
        <f t="shared" si="4751"/>
        <v>0</v>
      </c>
      <c r="DM1006" s="100">
        <f t="shared" si="4751"/>
        <v>0</v>
      </c>
      <c r="DN1006" s="100">
        <f t="shared" si="4751"/>
        <v>0</v>
      </c>
      <c r="DO1006" s="100">
        <f t="shared" si="4751"/>
        <v>0</v>
      </c>
      <c r="DP1006" s="100">
        <f t="shared" si="4751"/>
        <v>0</v>
      </c>
      <c r="DQ1006" s="100">
        <f t="shared" si="4751"/>
        <v>0</v>
      </c>
      <c r="DR1006" s="100">
        <f t="shared" si="4751"/>
        <v>0</v>
      </c>
      <c r="DS1006" s="100">
        <f t="shared" si="4751"/>
        <v>0</v>
      </c>
      <c r="DT1006" s="100">
        <f t="shared" si="4751"/>
        <v>0</v>
      </c>
      <c r="DU1006" s="100">
        <f t="shared" si="4751"/>
        <v>0</v>
      </c>
      <c r="DV1006" s="100">
        <f t="shared" si="4751"/>
        <v>0</v>
      </c>
      <c r="DW1006" s="100">
        <f t="shared" si="4751"/>
        <v>0</v>
      </c>
      <c r="DX1006" s="100">
        <f t="shared" si="4751"/>
        <v>0</v>
      </c>
      <c r="DY1006" s="100">
        <f t="shared" si="4751"/>
        <v>0</v>
      </c>
      <c r="DZ1006" s="100">
        <f t="shared" si="4751"/>
        <v>0</v>
      </c>
      <c r="EA1006" s="100">
        <f t="shared" si="4751"/>
        <v>0</v>
      </c>
      <c r="EB1006" s="100">
        <f t="shared" si="4751"/>
        <v>0</v>
      </c>
      <c r="EC1006" s="100">
        <f t="shared" si="4751"/>
        <v>0</v>
      </c>
      <c r="ED1006" s="100">
        <f t="shared" si="4751"/>
        <v>0</v>
      </c>
      <c r="EE1006" s="100">
        <f t="shared" si="4751"/>
        <v>0</v>
      </c>
      <c r="EF1006" s="100">
        <f t="shared" si="4751"/>
        <v>0</v>
      </c>
      <c r="EG1006" s="100">
        <f t="shared" si="4751"/>
        <v>0</v>
      </c>
      <c r="EH1006" s="100">
        <f t="shared" si="4751"/>
        <v>0</v>
      </c>
      <c r="EI1006" s="100">
        <f t="shared" si="4751"/>
        <v>0</v>
      </c>
      <c r="EJ1006" s="100">
        <f t="shared" si="4751"/>
        <v>0</v>
      </c>
      <c r="EK1006" s="100">
        <f t="shared" si="4751"/>
        <v>0</v>
      </c>
      <c r="EL1006" s="100">
        <f t="shared" si="4751"/>
        <v>0</v>
      </c>
      <c r="EM1006" s="100">
        <f t="shared" si="4751"/>
        <v>0</v>
      </c>
      <c r="EN1006" s="100">
        <f t="shared" si="4751"/>
        <v>0</v>
      </c>
      <c r="EO1006" s="100">
        <f t="shared" si="4751"/>
        <v>0</v>
      </c>
      <c r="EP1006" s="100">
        <f t="shared" si="4751"/>
        <v>0</v>
      </c>
      <c r="EQ1006" s="100">
        <f t="shared" si="4751"/>
        <v>0</v>
      </c>
      <c r="ER1006" s="100">
        <f t="shared" si="4751"/>
        <v>0</v>
      </c>
      <c r="ES1006" s="100">
        <f t="shared" si="4751"/>
        <v>0</v>
      </c>
      <c r="ET1006" s="100">
        <f t="shared" si="4751"/>
        <v>0</v>
      </c>
      <c r="EU1006" s="100">
        <f t="shared" si="4751"/>
        <v>0</v>
      </c>
      <c r="EV1006" s="100">
        <f t="shared" si="4751"/>
        <v>0</v>
      </c>
      <c r="EW1006" s="100">
        <f t="shared" si="4751"/>
        <v>0</v>
      </c>
      <c r="EX1006" s="100">
        <f t="shared" si="4751"/>
        <v>0</v>
      </c>
      <c r="EY1006" s="100">
        <f t="shared" si="4751"/>
        <v>0</v>
      </c>
      <c r="EZ1006" s="100">
        <f t="shared" si="4751"/>
        <v>0</v>
      </c>
      <c r="FA1006" s="100">
        <f t="shared" si="4751"/>
        <v>0</v>
      </c>
      <c r="FB1006" s="100">
        <f t="shared" si="4751"/>
        <v>0</v>
      </c>
      <c r="FC1006" s="100">
        <f t="shared" si="4751"/>
        <v>0</v>
      </c>
      <c r="FD1006" s="100">
        <f t="shared" si="4751"/>
        <v>0</v>
      </c>
      <c r="FE1006" s="100">
        <f t="shared" si="4751"/>
        <v>0</v>
      </c>
      <c r="FF1006" s="100">
        <f t="shared" si="4751"/>
        <v>0</v>
      </c>
      <c r="FG1006" s="100">
        <f t="shared" si="4751"/>
        <v>0</v>
      </c>
      <c r="FH1006" s="100">
        <f t="shared" si="4751"/>
        <v>0</v>
      </c>
      <c r="FI1006" s="100">
        <f t="shared" si="4751"/>
        <v>0</v>
      </c>
      <c r="FJ1006" s="100">
        <f t="shared" si="4751"/>
        <v>0</v>
      </c>
      <c r="FK1006" s="100">
        <f t="shared" si="4751"/>
        <v>0</v>
      </c>
      <c r="FL1006" s="100">
        <f t="shared" si="4751"/>
        <v>0</v>
      </c>
      <c r="FM1006" s="100">
        <f t="shared" si="4751"/>
        <v>0</v>
      </c>
      <c r="FN1006" s="100">
        <f t="shared" si="4751"/>
        <v>0</v>
      </c>
      <c r="FO1006" s="100">
        <f t="shared" si="4751"/>
        <v>0</v>
      </c>
      <c r="FP1006" s="100">
        <f t="shared" si="4751"/>
        <v>0</v>
      </c>
      <c r="FQ1006" s="100">
        <f t="shared" si="4751"/>
        <v>0</v>
      </c>
      <c r="FR1006" s="100">
        <f t="shared" si="4751"/>
        <v>0</v>
      </c>
      <c r="FS1006" s="100">
        <f t="shared" si="4751"/>
        <v>0</v>
      </c>
      <c r="FT1006" s="100">
        <f t="shared" ref="FT1006:GZ1006" si="4752">IF(FT$8="",0,IF(FT$1=1,SUMIFS(1002:1002,$1:$1,"&gt;="&amp;1,$1:$1,"&lt;="&amp;INT(-$T1004/30))+(-$T1004/30-INT(-$T1004/30))*SUMIFS(1002:1002,$1:$1,INT(-$T1004/30)+1),0)+(-$T1004/30-INT(-$T1004/30))*SUMIFS(1002:1002,$1:$1,FT$1+INT(-$T1004/30)+1)+(INT(-$T1004/30)+1+$T1004/30)*SUMIFS(1002:1002,$1:$1,FT$1+INT(-$T1004/30)))</f>
        <v>0</v>
      </c>
      <c r="FU1006" s="100">
        <f t="shared" si="4752"/>
        <v>0</v>
      </c>
      <c r="FV1006" s="100">
        <f t="shared" si="4752"/>
        <v>0</v>
      </c>
      <c r="FW1006" s="100">
        <f t="shared" si="4752"/>
        <v>0</v>
      </c>
      <c r="FX1006" s="100">
        <f t="shared" si="4752"/>
        <v>0</v>
      </c>
      <c r="FY1006" s="100">
        <f t="shared" si="4752"/>
        <v>0</v>
      </c>
      <c r="FZ1006" s="100">
        <f t="shared" si="4752"/>
        <v>0</v>
      </c>
      <c r="GA1006" s="100">
        <f t="shared" si="4752"/>
        <v>0</v>
      </c>
      <c r="GB1006" s="100">
        <f t="shared" si="4752"/>
        <v>0</v>
      </c>
      <c r="GC1006" s="100">
        <f t="shared" si="4752"/>
        <v>0</v>
      </c>
      <c r="GD1006" s="100">
        <f t="shared" si="4752"/>
        <v>0</v>
      </c>
      <c r="GE1006" s="100">
        <f t="shared" si="4752"/>
        <v>0</v>
      </c>
      <c r="GF1006" s="100">
        <f t="shared" si="4752"/>
        <v>0</v>
      </c>
      <c r="GG1006" s="100">
        <f t="shared" si="4752"/>
        <v>0</v>
      </c>
      <c r="GH1006" s="100">
        <f t="shared" si="4752"/>
        <v>0</v>
      </c>
      <c r="GI1006" s="100">
        <f t="shared" si="4752"/>
        <v>0</v>
      </c>
      <c r="GJ1006" s="100">
        <f t="shared" si="4752"/>
        <v>0</v>
      </c>
      <c r="GK1006" s="100">
        <f t="shared" si="4752"/>
        <v>0</v>
      </c>
      <c r="GL1006" s="100">
        <f t="shared" si="4752"/>
        <v>0</v>
      </c>
      <c r="GM1006" s="100">
        <f t="shared" si="4752"/>
        <v>0</v>
      </c>
      <c r="GN1006" s="100">
        <f t="shared" si="4752"/>
        <v>0</v>
      </c>
      <c r="GO1006" s="100">
        <f t="shared" si="4752"/>
        <v>0</v>
      </c>
      <c r="GP1006" s="100">
        <f t="shared" si="4752"/>
        <v>0</v>
      </c>
      <c r="GQ1006" s="100">
        <f t="shared" si="4752"/>
        <v>0</v>
      </c>
      <c r="GR1006" s="100">
        <f t="shared" si="4752"/>
        <v>0</v>
      </c>
      <c r="GS1006" s="100">
        <f t="shared" si="4752"/>
        <v>0</v>
      </c>
      <c r="GT1006" s="100">
        <f t="shared" si="4752"/>
        <v>0</v>
      </c>
      <c r="GU1006" s="100">
        <f t="shared" si="4752"/>
        <v>0</v>
      </c>
      <c r="GV1006" s="100">
        <f t="shared" si="4752"/>
        <v>0</v>
      </c>
      <c r="GW1006" s="100">
        <f t="shared" si="4752"/>
        <v>0</v>
      </c>
      <c r="GX1006" s="100">
        <f t="shared" si="4752"/>
        <v>0</v>
      </c>
      <c r="GY1006" s="100">
        <f t="shared" si="4752"/>
        <v>0</v>
      </c>
      <c r="GZ1006" s="100">
        <f t="shared" si="4752"/>
        <v>0</v>
      </c>
      <c r="HA1006" s="3"/>
      <c r="HB1006" s="3"/>
    </row>
    <row r="1007" spans="1:210" ht="4.2" customHeight="1">
      <c r="A1007" s="1"/>
      <c r="B1007" s="1"/>
      <c r="C1007" s="1"/>
      <c r="D1007" s="1"/>
      <c r="E1007" s="263"/>
      <c r="F1007" s="48"/>
      <c r="G1007" s="231"/>
      <c r="H1007" s="1"/>
      <c r="I1007" s="1"/>
      <c r="J1007" s="1"/>
      <c r="K1007" s="1"/>
      <c r="L1007" s="1"/>
      <c r="M1007" s="5"/>
      <c r="N1007" s="1"/>
      <c r="O1007" s="1"/>
      <c r="P1007" s="5"/>
      <c r="Q1007" s="1"/>
      <c r="R1007" s="1"/>
      <c r="S1007" s="5"/>
      <c r="T1007" s="7"/>
      <c r="U1007" s="24"/>
      <c r="V1007" s="1"/>
      <c r="W1007" s="12"/>
      <c r="X1007" s="10"/>
      <c r="Y1007" s="46"/>
      <c r="Z1007" s="93"/>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94"/>
      <c r="FL1007" s="94"/>
      <c r="FM1007" s="94"/>
      <c r="FN1007" s="94"/>
      <c r="FO1007" s="94"/>
      <c r="FP1007" s="94"/>
      <c r="FQ1007" s="94"/>
      <c r="FR1007" s="94"/>
      <c r="FS1007" s="94"/>
      <c r="FT1007" s="94"/>
      <c r="FU1007" s="94"/>
      <c r="FV1007" s="94"/>
      <c r="FW1007" s="94"/>
      <c r="FX1007" s="94"/>
      <c r="FY1007" s="94"/>
      <c r="FZ1007" s="94"/>
      <c r="GA1007" s="94"/>
      <c r="GB1007" s="94"/>
      <c r="GC1007" s="94"/>
      <c r="GD1007" s="94"/>
      <c r="GE1007" s="94"/>
      <c r="GF1007" s="94"/>
      <c r="GG1007" s="94"/>
      <c r="GH1007" s="94"/>
      <c r="GI1007" s="94"/>
      <c r="GJ1007" s="94"/>
      <c r="GK1007" s="94"/>
      <c r="GL1007" s="94"/>
      <c r="GM1007" s="94"/>
      <c r="GN1007" s="94"/>
      <c r="GO1007" s="94"/>
      <c r="GP1007" s="94"/>
      <c r="GQ1007" s="94"/>
      <c r="GR1007" s="94"/>
      <c r="GS1007" s="94"/>
      <c r="GT1007" s="94"/>
      <c r="GU1007" s="94"/>
      <c r="GV1007" s="94"/>
      <c r="GW1007" s="94"/>
      <c r="GX1007" s="94"/>
      <c r="GY1007" s="94"/>
      <c r="GZ1007" s="94"/>
      <c r="HA1007" s="1"/>
      <c r="HB1007" s="1"/>
    </row>
    <row r="1008" spans="1:210" ht="4.2" customHeight="1">
      <c r="A1008" s="1"/>
      <c r="B1008" s="1"/>
      <c r="C1008" s="1"/>
      <c r="D1008" s="1"/>
      <c r="E1008" s="380"/>
      <c r="F1008" s="380"/>
      <c r="G1008" s="380"/>
      <c r="H1008" s="380"/>
      <c r="I1008" s="380"/>
      <c r="J1008" s="380"/>
      <c r="K1008" s="380"/>
      <c r="L1008" s="380"/>
      <c r="M1008" s="381"/>
      <c r="N1008" s="380"/>
      <c r="O1008" s="380"/>
      <c r="P1008" s="381"/>
      <c r="Q1008" s="380"/>
      <c r="R1008" s="1"/>
      <c r="S1008" s="5"/>
      <c r="T1008" s="7"/>
      <c r="U1008" s="24"/>
      <c r="V1008" s="1"/>
      <c r="W1008" s="382"/>
      <c r="X1008" s="10"/>
      <c r="Y1008" s="46"/>
      <c r="Z1008" s="93"/>
      <c r="AA1008" s="383"/>
      <c r="AB1008" s="383"/>
      <c r="AC1008" s="383"/>
      <c r="AD1008" s="383"/>
      <c r="AE1008" s="383"/>
      <c r="AF1008" s="383"/>
      <c r="AG1008" s="383"/>
      <c r="AH1008" s="383"/>
      <c r="AI1008" s="383"/>
      <c r="AJ1008" s="383"/>
      <c r="AK1008" s="383"/>
      <c r="AL1008" s="383"/>
      <c r="AM1008" s="383"/>
      <c r="AN1008" s="383"/>
      <c r="AO1008" s="383"/>
      <c r="AP1008" s="383"/>
      <c r="AQ1008" s="383"/>
      <c r="AR1008" s="383"/>
      <c r="AS1008" s="383"/>
      <c r="AT1008" s="383"/>
      <c r="AU1008" s="383"/>
      <c r="AV1008" s="383"/>
      <c r="AW1008" s="383"/>
      <c r="AX1008" s="383"/>
      <c r="AY1008" s="383"/>
      <c r="AZ1008" s="383"/>
      <c r="BA1008" s="383"/>
      <c r="BB1008" s="383"/>
      <c r="BC1008" s="383"/>
      <c r="BD1008" s="383"/>
      <c r="BE1008" s="383"/>
      <c r="BF1008" s="383"/>
      <c r="BG1008" s="383"/>
      <c r="BH1008" s="383"/>
      <c r="BI1008" s="383"/>
      <c r="BJ1008" s="383"/>
      <c r="BK1008" s="383"/>
      <c r="BL1008" s="383"/>
      <c r="BM1008" s="383"/>
      <c r="BN1008" s="383"/>
      <c r="BO1008" s="383"/>
      <c r="BP1008" s="383"/>
      <c r="BQ1008" s="383"/>
      <c r="BR1008" s="383"/>
      <c r="BS1008" s="383"/>
      <c r="BT1008" s="383"/>
      <c r="BU1008" s="383"/>
      <c r="BV1008" s="383"/>
      <c r="BW1008" s="383"/>
      <c r="BX1008" s="383"/>
      <c r="BY1008" s="383"/>
      <c r="BZ1008" s="383"/>
      <c r="CA1008" s="383"/>
      <c r="CB1008" s="383"/>
      <c r="CC1008" s="383"/>
      <c r="CD1008" s="383"/>
      <c r="CE1008" s="383"/>
      <c r="CF1008" s="383"/>
      <c r="CG1008" s="383"/>
      <c r="CH1008" s="383"/>
      <c r="CI1008" s="383"/>
      <c r="CJ1008" s="383"/>
      <c r="CK1008" s="383"/>
      <c r="CL1008" s="383"/>
      <c r="CM1008" s="383"/>
      <c r="CN1008" s="383"/>
      <c r="CO1008" s="383"/>
      <c r="CP1008" s="383"/>
      <c r="CQ1008" s="383"/>
      <c r="CR1008" s="383"/>
      <c r="CS1008" s="383"/>
      <c r="CT1008" s="383"/>
      <c r="CU1008" s="383"/>
      <c r="CV1008" s="383"/>
      <c r="CW1008" s="383"/>
      <c r="CX1008" s="383"/>
      <c r="CY1008" s="383"/>
      <c r="CZ1008" s="383"/>
      <c r="DA1008" s="383"/>
      <c r="DB1008" s="383"/>
      <c r="DC1008" s="383"/>
      <c r="DD1008" s="383"/>
      <c r="DE1008" s="383"/>
      <c r="DF1008" s="383"/>
      <c r="DG1008" s="383"/>
      <c r="DH1008" s="383"/>
      <c r="DI1008" s="383"/>
      <c r="DJ1008" s="383"/>
      <c r="DK1008" s="383"/>
      <c r="DL1008" s="383"/>
      <c r="DM1008" s="383"/>
      <c r="DN1008" s="383"/>
      <c r="DO1008" s="383"/>
      <c r="DP1008" s="383"/>
      <c r="DQ1008" s="383"/>
      <c r="DR1008" s="383"/>
      <c r="DS1008" s="383"/>
      <c r="DT1008" s="383"/>
      <c r="DU1008" s="383"/>
      <c r="DV1008" s="383"/>
      <c r="DW1008" s="383"/>
      <c r="DX1008" s="383"/>
      <c r="DY1008" s="383"/>
      <c r="DZ1008" s="383"/>
      <c r="EA1008" s="383"/>
      <c r="EB1008" s="383"/>
      <c r="EC1008" s="383"/>
      <c r="ED1008" s="383"/>
      <c r="EE1008" s="383"/>
      <c r="EF1008" s="383"/>
      <c r="EG1008" s="383"/>
      <c r="EH1008" s="383"/>
      <c r="EI1008" s="383"/>
      <c r="EJ1008" s="383"/>
      <c r="EK1008" s="383"/>
      <c r="EL1008" s="383"/>
      <c r="EM1008" s="383"/>
      <c r="EN1008" s="383"/>
      <c r="EO1008" s="383"/>
      <c r="EP1008" s="383"/>
      <c r="EQ1008" s="383"/>
      <c r="ER1008" s="383"/>
      <c r="ES1008" s="383"/>
      <c r="ET1008" s="383"/>
      <c r="EU1008" s="383"/>
      <c r="EV1008" s="383"/>
      <c r="EW1008" s="383"/>
      <c r="EX1008" s="383"/>
      <c r="EY1008" s="383"/>
      <c r="EZ1008" s="383"/>
      <c r="FA1008" s="383"/>
      <c r="FB1008" s="383"/>
      <c r="FC1008" s="383"/>
      <c r="FD1008" s="383"/>
      <c r="FE1008" s="383"/>
      <c r="FF1008" s="383"/>
      <c r="FG1008" s="383"/>
      <c r="FH1008" s="383"/>
      <c r="FI1008" s="383"/>
      <c r="FJ1008" s="383"/>
      <c r="FK1008" s="383"/>
      <c r="FL1008" s="383"/>
      <c r="FM1008" s="383"/>
      <c r="FN1008" s="383"/>
      <c r="FO1008" s="383"/>
      <c r="FP1008" s="383"/>
      <c r="FQ1008" s="383"/>
      <c r="FR1008" s="383"/>
      <c r="FS1008" s="383"/>
      <c r="FT1008" s="383"/>
      <c r="FU1008" s="383"/>
      <c r="FV1008" s="383"/>
      <c r="FW1008" s="383"/>
      <c r="FX1008" s="383"/>
      <c r="FY1008" s="383"/>
      <c r="FZ1008" s="383"/>
      <c r="GA1008" s="383"/>
      <c r="GB1008" s="383"/>
      <c r="GC1008" s="383"/>
      <c r="GD1008" s="383"/>
      <c r="GE1008" s="383"/>
      <c r="GF1008" s="383"/>
      <c r="GG1008" s="383"/>
      <c r="GH1008" s="383"/>
      <c r="GI1008" s="383"/>
      <c r="GJ1008" s="383"/>
      <c r="GK1008" s="383"/>
      <c r="GL1008" s="383"/>
      <c r="GM1008" s="383"/>
      <c r="GN1008" s="383"/>
      <c r="GO1008" s="383"/>
      <c r="GP1008" s="383"/>
      <c r="GQ1008" s="383"/>
      <c r="GR1008" s="383"/>
      <c r="GS1008" s="383"/>
      <c r="GT1008" s="383"/>
      <c r="GU1008" s="383"/>
      <c r="GV1008" s="383"/>
      <c r="GW1008" s="383"/>
      <c r="GX1008" s="383"/>
      <c r="GY1008" s="383"/>
      <c r="GZ1008" s="383"/>
      <c r="HA1008" s="1"/>
      <c r="HB1008" s="1"/>
    </row>
    <row r="1009" spans="1:210" ht="7.2" customHeight="1">
      <c r="A1009" s="1"/>
      <c r="B1009" s="1"/>
      <c r="C1009" s="1"/>
      <c r="D1009" s="1"/>
      <c r="E1009" s="263"/>
      <c r="F1009" s="48"/>
      <c r="G1009" s="231"/>
      <c r="H1009" s="1"/>
      <c r="I1009" s="1"/>
      <c r="J1009" s="1"/>
      <c r="K1009" s="1"/>
      <c r="L1009" s="1"/>
      <c r="M1009" s="5"/>
      <c r="N1009" s="1"/>
      <c r="O1009" s="1"/>
      <c r="P1009" s="5"/>
      <c r="Q1009" s="1"/>
      <c r="R1009" s="1"/>
      <c r="S1009" s="5"/>
      <c r="T1009" s="7"/>
      <c r="U1009" s="24"/>
      <c r="V1009" s="1"/>
      <c r="W1009" s="12"/>
      <c r="X1009" s="10"/>
      <c r="Y1009" s="46"/>
      <c r="Z1009" s="93"/>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1"/>
      <c r="HB1009" s="1"/>
    </row>
    <row r="1010" spans="1:210" ht="12.6" thickBot="1">
      <c r="A1010" s="1"/>
      <c r="B1010" s="244" t="s">
        <v>154</v>
      </c>
      <c r="C1010" s="197"/>
      <c r="D1010" s="196"/>
      <c r="E1010" s="263"/>
      <c r="F1010" s="48"/>
      <c r="G1010" s="385"/>
      <c r="H1010" s="386"/>
      <c r="I1010" s="387" t="str">
        <f>$I$910</f>
        <v>общий пост. расход, укажите сумму в месяц с ндс</v>
      </c>
      <c r="J1010" s="386"/>
      <c r="K1010" s="386"/>
      <c r="L1010" s="386"/>
      <c r="M1010" s="600" t="s">
        <v>6</v>
      </c>
      <c r="N1010" s="601" t="s">
        <v>357</v>
      </c>
      <c r="O1010" s="1"/>
      <c r="P1010" s="5"/>
      <c r="Q1010" s="1" t="s">
        <v>26</v>
      </c>
      <c r="R1010" s="1"/>
      <c r="S1010" s="5" t="s">
        <v>6</v>
      </c>
      <c r="T1010" s="202"/>
      <c r="U1010" s="24"/>
      <c r="V1010" s="1"/>
      <c r="W1010" s="12"/>
      <c r="X1010" s="10"/>
      <c r="Y1010" s="46"/>
      <c r="Z1010" s="93"/>
      <c r="AA1010" s="577" t="str">
        <f>IF(AA1012=1,"1-ый мес. расхода","")</f>
        <v/>
      </c>
      <c r="AB1010" s="577" t="str">
        <f t="shared" ref="AB1010:CM1010" si="4753">IF(AB1012=1,"1-ый мес. расхода","")</f>
        <v/>
      </c>
      <c r="AC1010" s="577" t="str">
        <f t="shared" si="4753"/>
        <v/>
      </c>
      <c r="AD1010" s="577" t="str">
        <f t="shared" si="4753"/>
        <v/>
      </c>
      <c r="AE1010" s="577" t="str">
        <f t="shared" si="4753"/>
        <v/>
      </c>
      <c r="AF1010" s="577" t="str">
        <f t="shared" si="4753"/>
        <v/>
      </c>
      <c r="AG1010" s="577" t="str">
        <f t="shared" si="4753"/>
        <v/>
      </c>
      <c r="AH1010" s="577" t="str">
        <f t="shared" si="4753"/>
        <v/>
      </c>
      <c r="AI1010" s="577" t="str">
        <f t="shared" si="4753"/>
        <v/>
      </c>
      <c r="AJ1010" s="577" t="str">
        <f t="shared" si="4753"/>
        <v/>
      </c>
      <c r="AK1010" s="577" t="str">
        <f t="shared" si="4753"/>
        <v/>
      </c>
      <c r="AL1010" s="577" t="str">
        <f t="shared" si="4753"/>
        <v/>
      </c>
      <c r="AM1010" s="577" t="str">
        <f t="shared" si="4753"/>
        <v/>
      </c>
      <c r="AN1010" s="577" t="str">
        <f t="shared" si="4753"/>
        <v/>
      </c>
      <c r="AO1010" s="577" t="str">
        <f t="shared" si="4753"/>
        <v/>
      </c>
      <c r="AP1010" s="577" t="str">
        <f t="shared" si="4753"/>
        <v/>
      </c>
      <c r="AQ1010" s="577" t="str">
        <f t="shared" si="4753"/>
        <v/>
      </c>
      <c r="AR1010" s="577" t="str">
        <f t="shared" si="4753"/>
        <v/>
      </c>
      <c r="AS1010" s="577" t="str">
        <f t="shared" si="4753"/>
        <v/>
      </c>
      <c r="AT1010" s="577" t="str">
        <f t="shared" si="4753"/>
        <v/>
      </c>
      <c r="AU1010" s="577" t="str">
        <f t="shared" si="4753"/>
        <v/>
      </c>
      <c r="AV1010" s="577" t="str">
        <f t="shared" si="4753"/>
        <v/>
      </c>
      <c r="AW1010" s="577" t="str">
        <f t="shared" si="4753"/>
        <v/>
      </c>
      <c r="AX1010" s="577" t="str">
        <f t="shared" si="4753"/>
        <v/>
      </c>
      <c r="AY1010" s="577" t="str">
        <f t="shared" si="4753"/>
        <v/>
      </c>
      <c r="AZ1010" s="577" t="str">
        <f t="shared" si="4753"/>
        <v/>
      </c>
      <c r="BA1010" s="577" t="str">
        <f t="shared" si="4753"/>
        <v/>
      </c>
      <c r="BB1010" s="577" t="str">
        <f t="shared" si="4753"/>
        <v/>
      </c>
      <c r="BC1010" s="577" t="str">
        <f t="shared" si="4753"/>
        <v/>
      </c>
      <c r="BD1010" s="577" t="str">
        <f t="shared" si="4753"/>
        <v/>
      </c>
      <c r="BE1010" s="577" t="str">
        <f t="shared" si="4753"/>
        <v/>
      </c>
      <c r="BF1010" s="577" t="str">
        <f t="shared" si="4753"/>
        <v/>
      </c>
      <c r="BG1010" s="577" t="str">
        <f t="shared" si="4753"/>
        <v/>
      </c>
      <c r="BH1010" s="577" t="str">
        <f t="shared" si="4753"/>
        <v/>
      </c>
      <c r="BI1010" s="577" t="str">
        <f t="shared" si="4753"/>
        <v/>
      </c>
      <c r="BJ1010" s="577" t="str">
        <f t="shared" si="4753"/>
        <v/>
      </c>
      <c r="BK1010" s="577" t="str">
        <f t="shared" si="4753"/>
        <v/>
      </c>
      <c r="BL1010" s="577" t="str">
        <f t="shared" si="4753"/>
        <v/>
      </c>
      <c r="BM1010" s="577" t="str">
        <f t="shared" si="4753"/>
        <v/>
      </c>
      <c r="BN1010" s="577" t="str">
        <f t="shared" si="4753"/>
        <v/>
      </c>
      <c r="BO1010" s="577" t="str">
        <f t="shared" si="4753"/>
        <v/>
      </c>
      <c r="BP1010" s="577" t="str">
        <f t="shared" si="4753"/>
        <v/>
      </c>
      <c r="BQ1010" s="577" t="str">
        <f t="shared" si="4753"/>
        <v/>
      </c>
      <c r="BR1010" s="577" t="str">
        <f t="shared" si="4753"/>
        <v/>
      </c>
      <c r="BS1010" s="577" t="str">
        <f t="shared" si="4753"/>
        <v/>
      </c>
      <c r="BT1010" s="577" t="str">
        <f t="shared" si="4753"/>
        <v/>
      </c>
      <c r="BU1010" s="577" t="str">
        <f t="shared" si="4753"/>
        <v/>
      </c>
      <c r="BV1010" s="577" t="str">
        <f t="shared" si="4753"/>
        <v/>
      </c>
      <c r="BW1010" s="577" t="str">
        <f t="shared" si="4753"/>
        <v/>
      </c>
      <c r="BX1010" s="577" t="str">
        <f t="shared" si="4753"/>
        <v/>
      </c>
      <c r="BY1010" s="577" t="str">
        <f t="shared" si="4753"/>
        <v/>
      </c>
      <c r="BZ1010" s="577" t="str">
        <f t="shared" si="4753"/>
        <v/>
      </c>
      <c r="CA1010" s="577" t="str">
        <f t="shared" si="4753"/>
        <v/>
      </c>
      <c r="CB1010" s="577" t="str">
        <f t="shared" si="4753"/>
        <v/>
      </c>
      <c r="CC1010" s="577" t="str">
        <f t="shared" si="4753"/>
        <v/>
      </c>
      <c r="CD1010" s="577" t="str">
        <f t="shared" si="4753"/>
        <v/>
      </c>
      <c r="CE1010" s="577" t="str">
        <f t="shared" si="4753"/>
        <v/>
      </c>
      <c r="CF1010" s="577" t="str">
        <f t="shared" si="4753"/>
        <v/>
      </c>
      <c r="CG1010" s="577" t="str">
        <f t="shared" si="4753"/>
        <v/>
      </c>
      <c r="CH1010" s="577" t="str">
        <f t="shared" si="4753"/>
        <v/>
      </c>
      <c r="CI1010" s="577" t="str">
        <f t="shared" si="4753"/>
        <v/>
      </c>
      <c r="CJ1010" s="577" t="str">
        <f t="shared" si="4753"/>
        <v/>
      </c>
      <c r="CK1010" s="577" t="str">
        <f t="shared" si="4753"/>
        <v/>
      </c>
      <c r="CL1010" s="577" t="str">
        <f t="shared" si="4753"/>
        <v/>
      </c>
      <c r="CM1010" s="577" t="str">
        <f t="shared" si="4753"/>
        <v/>
      </c>
      <c r="CN1010" s="577" t="str">
        <f t="shared" ref="CN1010:DG1010" si="4754">IF(CN1012=1,"1-ый мес. расхода","")</f>
        <v/>
      </c>
      <c r="CO1010" s="577" t="str">
        <f t="shared" si="4754"/>
        <v/>
      </c>
      <c r="CP1010" s="577" t="str">
        <f t="shared" si="4754"/>
        <v/>
      </c>
      <c r="CQ1010" s="577" t="str">
        <f t="shared" si="4754"/>
        <v/>
      </c>
      <c r="CR1010" s="577" t="str">
        <f t="shared" si="4754"/>
        <v/>
      </c>
      <c r="CS1010" s="577" t="str">
        <f t="shared" si="4754"/>
        <v/>
      </c>
      <c r="CT1010" s="577" t="str">
        <f t="shared" si="4754"/>
        <v/>
      </c>
      <c r="CU1010" s="577" t="str">
        <f t="shared" si="4754"/>
        <v/>
      </c>
      <c r="CV1010" s="577" t="str">
        <f t="shared" si="4754"/>
        <v/>
      </c>
      <c r="CW1010" s="577" t="str">
        <f t="shared" si="4754"/>
        <v/>
      </c>
      <c r="CX1010" s="577" t="str">
        <f t="shared" si="4754"/>
        <v/>
      </c>
      <c r="CY1010" s="577" t="str">
        <f t="shared" si="4754"/>
        <v/>
      </c>
      <c r="CZ1010" s="577" t="str">
        <f t="shared" si="4754"/>
        <v/>
      </c>
      <c r="DA1010" s="577" t="str">
        <f t="shared" si="4754"/>
        <v/>
      </c>
      <c r="DB1010" s="577" t="str">
        <f t="shared" si="4754"/>
        <v/>
      </c>
      <c r="DC1010" s="577" t="str">
        <f t="shared" si="4754"/>
        <v/>
      </c>
      <c r="DD1010" s="577" t="str">
        <f t="shared" si="4754"/>
        <v/>
      </c>
      <c r="DE1010" s="577" t="str">
        <f t="shared" si="4754"/>
        <v/>
      </c>
      <c r="DF1010" s="577" t="str">
        <f t="shared" si="4754"/>
        <v/>
      </c>
      <c r="DG1010" s="577" t="str">
        <f t="shared" si="4754"/>
        <v/>
      </c>
      <c r="DH1010" s="577" t="str">
        <f t="shared" ref="DH1010:FS1010" si="4755">IF(DH1012=1,"1-ый мес. расхода","")</f>
        <v/>
      </c>
      <c r="DI1010" s="577" t="str">
        <f t="shared" si="4755"/>
        <v/>
      </c>
      <c r="DJ1010" s="577" t="str">
        <f t="shared" si="4755"/>
        <v/>
      </c>
      <c r="DK1010" s="577" t="str">
        <f t="shared" si="4755"/>
        <v/>
      </c>
      <c r="DL1010" s="577" t="str">
        <f t="shared" si="4755"/>
        <v/>
      </c>
      <c r="DM1010" s="577" t="str">
        <f t="shared" si="4755"/>
        <v/>
      </c>
      <c r="DN1010" s="577" t="str">
        <f t="shared" si="4755"/>
        <v/>
      </c>
      <c r="DO1010" s="577" t="str">
        <f t="shared" si="4755"/>
        <v/>
      </c>
      <c r="DP1010" s="577" t="str">
        <f t="shared" si="4755"/>
        <v/>
      </c>
      <c r="DQ1010" s="577" t="str">
        <f t="shared" si="4755"/>
        <v/>
      </c>
      <c r="DR1010" s="577" t="str">
        <f t="shared" si="4755"/>
        <v/>
      </c>
      <c r="DS1010" s="577" t="str">
        <f t="shared" si="4755"/>
        <v/>
      </c>
      <c r="DT1010" s="577" t="str">
        <f t="shared" si="4755"/>
        <v/>
      </c>
      <c r="DU1010" s="577" t="str">
        <f t="shared" si="4755"/>
        <v/>
      </c>
      <c r="DV1010" s="577" t="str">
        <f t="shared" si="4755"/>
        <v/>
      </c>
      <c r="DW1010" s="577" t="str">
        <f t="shared" si="4755"/>
        <v/>
      </c>
      <c r="DX1010" s="577" t="str">
        <f t="shared" si="4755"/>
        <v/>
      </c>
      <c r="DY1010" s="577" t="str">
        <f t="shared" si="4755"/>
        <v/>
      </c>
      <c r="DZ1010" s="577" t="str">
        <f t="shared" si="4755"/>
        <v/>
      </c>
      <c r="EA1010" s="577" t="str">
        <f t="shared" si="4755"/>
        <v/>
      </c>
      <c r="EB1010" s="577" t="str">
        <f t="shared" si="4755"/>
        <v/>
      </c>
      <c r="EC1010" s="577" t="str">
        <f t="shared" si="4755"/>
        <v/>
      </c>
      <c r="ED1010" s="577" t="str">
        <f t="shared" si="4755"/>
        <v/>
      </c>
      <c r="EE1010" s="577" t="str">
        <f t="shared" si="4755"/>
        <v/>
      </c>
      <c r="EF1010" s="577" t="str">
        <f t="shared" si="4755"/>
        <v/>
      </c>
      <c r="EG1010" s="577" t="str">
        <f t="shared" si="4755"/>
        <v/>
      </c>
      <c r="EH1010" s="577" t="str">
        <f t="shared" si="4755"/>
        <v/>
      </c>
      <c r="EI1010" s="577" t="str">
        <f t="shared" si="4755"/>
        <v/>
      </c>
      <c r="EJ1010" s="577" t="str">
        <f t="shared" si="4755"/>
        <v/>
      </c>
      <c r="EK1010" s="577" t="str">
        <f t="shared" si="4755"/>
        <v/>
      </c>
      <c r="EL1010" s="577" t="str">
        <f t="shared" si="4755"/>
        <v/>
      </c>
      <c r="EM1010" s="577" t="str">
        <f t="shared" si="4755"/>
        <v/>
      </c>
      <c r="EN1010" s="577" t="str">
        <f t="shared" si="4755"/>
        <v/>
      </c>
      <c r="EO1010" s="577" t="str">
        <f t="shared" si="4755"/>
        <v/>
      </c>
      <c r="EP1010" s="577" t="str">
        <f t="shared" si="4755"/>
        <v/>
      </c>
      <c r="EQ1010" s="577" t="str">
        <f t="shared" si="4755"/>
        <v/>
      </c>
      <c r="ER1010" s="577" t="str">
        <f t="shared" si="4755"/>
        <v/>
      </c>
      <c r="ES1010" s="577" t="str">
        <f t="shared" si="4755"/>
        <v/>
      </c>
      <c r="ET1010" s="577" t="str">
        <f t="shared" si="4755"/>
        <v/>
      </c>
      <c r="EU1010" s="577" t="str">
        <f t="shared" si="4755"/>
        <v/>
      </c>
      <c r="EV1010" s="577" t="str">
        <f t="shared" si="4755"/>
        <v/>
      </c>
      <c r="EW1010" s="577" t="str">
        <f t="shared" si="4755"/>
        <v/>
      </c>
      <c r="EX1010" s="577" t="str">
        <f t="shared" si="4755"/>
        <v/>
      </c>
      <c r="EY1010" s="577" t="str">
        <f t="shared" si="4755"/>
        <v/>
      </c>
      <c r="EZ1010" s="577" t="str">
        <f t="shared" si="4755"/>
        <v/>
      </c>
      <c r="FA1010" s="577" t="str">
        <f t="shared" si="4755"/>
        <v/>
      </c>
      <c r="FB1010" s="577" t="str">
        <f t="shared" si="4755"/>
        <v/>
      </c>
      <c r="FC1010" s="577" t="str">
        <f t="shared" si="4755"/>
        <v/>
      </c>
      <c r="FD1010" s="577" t="str">
        <f t="shared" si="4755"/>
        <v/>
      </c>
      <c r="FE1010" s="577" t="str">
        <f t="shared" si="4755"/>
        <v/>
      </c>
      <c r="FF1010" s="577" t="str">
        <f t="shared" si="4755"/>
        <v/>
      </c>
      <c r="FG1010" s="577" t="str">
        <f t="shared" si="4755"/>
        <v/>
      </c>
      <c r="FH1010" s="577" t="str">
        <f t="shared" si="4755"/>
        <v/>
      </c>
      <c r="FI1010" s="577" t="str">
        <f t="shared" si="4755"/>
        <v/>
      </c>
      <c r="FJ1010" s="577" t="str">
        <f t="shared" si="4755"/>
        <v/>
      </c>
      <c r="FK1010" s="577" t="str">
        <f t="shared" si="4755"/>
        <v/>
      </c>
      <c r="FL1010" s="577" t="str">
        <f t="shared" si="4755"/>
        <v/>
      </c>
      <c r="FM1010" s="577" t="str">
        <f t="shared" si="4755"/>
        <v/>
      </c>
      <c r="FN1010" s="577" t="str">
        <f t="shared" si="4755"/>
        <v/>
      </c>
      <c r="FO1010" s="577" t="str">
        <f t="shared" si="4755"/>
        <v/>
      </c>
      <c r="FP1010" s="577" t="str">
        <f t="shared" si="4755"/>
        <v/>
      </c>
      <c r="FQ1010" s="577" t="str">
        <f t="shared" si="4755"/>
        <v/>
      </c>
      <c r="FR1010" s="577" t="str">
        <f t="shared" si="4755"/>
        <v/>
      </c>
      <c r="FS1010" s="577" t="str">
        <f t="shared" si="4755"/>
        <v/>
      </c>
      <c r="FT1010" s="577" t="str">
        <f t="shared" ref="FT1010:GZ1010" si="4756">IF(FT1012=1,"1-ый мес. расхода","")</f>
        <v/>
      </c>
      <c r="FU1010" s="577" t="str">
        <f t="shared" si="4756"/>
        <v/>
      </c>
      <c r="FV1010" s="577" t="str">
        <f t="shared" si="4756"/>
        <v/>
      </c>
      <c r="FW1010" s="577" t="str">
        <f t="shared" si="4756"/>
        <v/>
      </c>
      <c r="FX1010" s="577" t="str">
        <f t="shared" si="4756"/>
        <v/>
      </c>
      <c r="FY1010" s="577" t="str">
        <f t="shared" si="4756"/>
        <v/>
      </c>
      <c r="FZ1010" s="577" t="str">
        <f t="shared" si="4756"/>
        <v/>
      </c>
      <c r="GA1010" s="577" t="str">
        <f t="shared" si="4756"/>
        <v/>
      </c>
      <c r="GB1010" s="577" t="str">
        <f t="shared" si="4756"/>
        <v/>
      </c>
      <c r="GC1010" s="577" t="str">
        <f t="shared" si="4756"/>
        <v/>
      </c>
      <c r="GD1010" s="577" t="str">
        <f t="shared" si="4756"/>
        <v/>
      </c>
      <c r="GE1010" s="577" t="str">
        <f t="shared" si="4756"/>
        <v/>
      </c>
      <c r="GF1010" s="577" t="str">
        <f t="shared" si="4756"/>
        <v/>
      </c>
      <c r="GG1010" s="577" t="str">
        <f t="shared" si="4756"/>
        <v/>
      </c>
      <c r="GH1010" s="577" t="str">
        <f t="shared" si="4756"/>
        <v/>
      </c>
      <c r="GI1010" s="577" t="str">
        <f t="shared" si="4756"/>
        <v/>
      </c>
      <c r="GJ1010" s="577" t="str">
        <f t="shared" si="4756"/>
        <v/>
      </c>
      <c r="GK1010" s="577" t="str">
        <f t="shared" si="4756"/>
        <v/>
      </c>
      <c r="GL1010" s="577" t="str">
        <f t="shared" si="4756"/>
        <v/>
      </c>
      <c r="GM1010" s="577" t="str">
        <f t="shared" si="4756"/>
        <v/>
      </c>
      <c r="GN1010" s="577" t="str">
        <f t="shared" si="4756"/>
        <v/>
      </c>
      <c r="GO1010" s="577" t="str">
        <f t="shared" si="4756"/>
        <v/>
      </c>
      <c r="GP1010" s="577" t="str">
        <f t="shared" si="4756"/>
        <v/>
      </c>
      <c r="GQ1010" s="577" t="str">
        <f t="shared" si="4756"/>
        <v/>
      </c>
      <c r="GR1010" s="577" t="str">
        <f t="shared" si="4756"/>
        <v/>
      </c>
      <c r="GS1010" s="577" t="str">
        <f t="shared" si="4756"/>
        <v/>
      </c>
      <c r="GT1010" s="577" t="str">
        <f t="shared" si="4756"/>
        <v/>
      </c>
      <c r="GU1010" s="577" t="str">
        <f t="shared" si="4756"/>
        <v/>
      </c>
      <c r="GV1010" s="577" t="str">
        <f t="shared" si="4756"/>
        <v/>
      </c>
      <c r="GW1010" s="577" t="str">
        <f t="shared" si="4756"/>
        <v/>
      </c>
      <c r="GX1010" s="577" t="str">
        <f t="shared" si="4756"/>
        <v/>
      </c>
      <c r="GY1010" s="577" t="str">
        <f t="shared" si="4756"/>
        <v/>
      </c>
      <c r="GZ1010" s="577" t="str">
        <f t="shared" si="4756"/>
        <v/>
      </c>
      <c r="HA1010" s="1"/>
      <c r="HB1010" s="1"/>
    </row>
    <row r="1011" spans="1:210" ht="4.2" customHeight="1" thickTop="1">
      <c r="A1011" s="1"/>
      <c r="B1011" s="1"/>
      <c r="C1011" s="1"/>
      <c r="D1011" s="1"/>
      <c r="E1011" s="263"/>
      <c r="F1011" s="48"/>
      <c r="G1011" s="384"/>
      <c r="H1011" s="380"/>
      <c r="I1011" s="380"/>
      <c r="J1011" s="380"/>
      <c r="K1011" s="380"/>
      <c r="L1011" s="380"/>
      <c r="M1011" s="381"/>
      <c r="N1011" s="389"/>
      <c r="O1011" s="1"/>
      <c r="P1011" s="5"/>
      <c r="Q1011" s="1"/>
      <c r="R1011" s="1"/>
      <c r="S1011" s="5"/>
      <c r="T1011" s="7"/>
      <c r="U1011" s="24"/>
      <c r="V1011" s="1"/>
      <c r="W1011" s="12"/>
      <c r="X1011" s="10"/>
      <c r="Y1011" s="46"/>
      <c r="Z1011" s="93"/>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4"/>
      <c r="BB1011" s="94"/>
      <c r="BC1011" s="94"/>
      <c r="BD1011" s="94"/>
      <c r="BE1011" s="94"/>
      <c r="BF1011" s="94"/>
      <c r="BG1011" s="94"/>
      <c r="BH1011" s="94"/>
      <c r="BI1011" s="94"/>
      <c r="BJ1011" s="94"/>
      <c r="BK1011" s="94"/>
      <c r="BL1011" s="94"/>
      <c r="BM1011" s="94"/>
      <c r="BN1011" s="94"/>
      <c r="BO1011" s="94"/>
      <c r="BP1011" s="94"/>
      <c r="BQ1011" s="94"/>
      <c r="BR1011" s="94"/>
      <c r="BS1011" s="94"/>
      <c r="BT1011" s="94"/>
      <c r="BU1011" s="94"/>
      <c r="BV1011" s="94"/>
      <c r="BW1011" s="94"/>
      <c r="BX1011" s="94"/>
      <c r="BY1011" s="94"/>
      <c r="BZ1011" s="94"/>
      <c r="CA1011" s="94"/>
      <c r="CB1011" s="94"/>
      <c r="CC1011" s="94"/>
      <c r="CD1011" s="94"/>
      <c r="CE1011" s="94"/>
      <c r="CF1011" s="94"/>
      <c r="CG1011" s="94"/>
      <c r="CH1011" s="94"/>
      <c r="CI1011" s="94"/>
      <c r="CJ1011" s="94"/>
      <c r="CK1011" s="94"/>
      <c r="CL1011" s="94"/>
      <c r="CM1011" s="94"/>
      <c r="CN1011" s="94"/>
      <c r="CO1011" s="94"/>
      <c r="CP1011" s="94"/>
      <c r="CQ1011" s="94"/>
      <c r="CR1011" s="94"/>
      <c r="CS1011" s="94"/>
      <c r="CT1011" s="94"/>
      <c r="CU1011" s="94"/>
      <c r="CV1011" s="94"/>
      <c r="CW1011" s="94"/>
      <c r="CX1011" s="94"/>
      <c r="CY1011" s="94"/>
      <c r="CZ1011" s="94"/>
      <c r="DA1011" s="94"/>
      <c r="DB1011" s="94"/>
      <c r="DC1011" s="94"/>
      <c r="DD1011" s="94"/>
      <c r="DE1011" s="94"/>
      <c r="DF1011" s="94"/>
      <c r="DG1011" s="94"/>
      <c r="DH1011" s="94"/>
      <c r="DI1011" s="94"/>
      <c r="DJ1011" s="94"/>
      <c r="DK1011" s="94"/>
      <c r="DL1011" s="94"/>
      <c r="DM1011" s="94"/>
      <c r="DN1011" s="94"/>
      <c r="DO1011" s="94"/>
      <c r="DP1011" s="94"/>
      <c r="DQ1011" s="94"/>
      <c r="DR1011" s="94"/>
      <c r="DS1011" s="94"/>
      <c r="DT1011" s="94"/>
      <c r="DU1011" s="94"/>
      <c r="DV1011" s="94"/>
      <c r="DW1011" s="94"/>
      <c r="DX1011" s="94"/>
      <c r="DY1011" s="94"/>
      <c r="DZ1011" s="94"/>
      <c r="EA1011" s="94"/>
      <c r="EB1011" s="94"/>
      <c r="EC1011" s="94"/>
      <c r="ED1011" s="94"/>
      <c r="EE1011" s="94"/>
      <c r="EF1011" s="94"/>
      <c r="EG1011" s="94"/>
      <c r="EH1011" s="94"/>
      <c r="EI1011" s="94"/>
      <c r="EJ1011" s="94"/>
      <c r="EK1011" s="94"/>
      <c r="EL1011" s="94"/>
      <c r="EM1011" s="94"/>
      <c r="EN1011" s="94"/>
      <c r="EO1011" s="94"/>
      <c r="EP1011" s="94"/>
      <c r="EQ1011" s="94"/>
      <c r="ER1011" s="94"/>
      <c r="ES1011" s="94"/>
      <c r="ET1011" s="94"/>
      <c r="EU1011" s="94"/>
      <c r="EV1011" s="94"/>
      <c r="EW1011" s="94"/>
      <c r="EX1011" s="94"/>
      <c r="EY1011" s="94"/>
      <c r="EZ1011" s="94"/>
      <c r="FA1011" s="94"/>
      <c r="FB1011" s="94"/>
      <c r="FC1011" s="94"/>
      <c r="FD1011" s="94"/>
      <c r="FE1011" s="94"/>
      <c r="FF1011" s="94"/>
      <c r="FG1011" s="94"/>
      <c r="FH1011" s="94"/>
      <c r="FI1011" s="94"/>
      <c r="FJ1011" s="94"/>
      <c r="FK1011" s="94"/>
      <c r="FL1011" s="94"/>
      <c r="FM1011" s="94"/>
      <c r="FN1011" s="94"/>
      <c r="FO1011" s="94"/>
      <c r="FP1011" s="94"/>
      <c r="FQ1011" s="94"/>
      <c r="FR1011" s="94"/>
      <c r="FS1011" s="94"/>
      <c r="FT1011" s="94"/>
      <c r="FU1011" s="94"/>
      <c r="FV1011" s="94"/>
      <c r="FW1011" s="94"/>
      <c r="FX1011" s="94"/>
      <c r="FY1011" s="94"/>
      <c r="FZ1011" s="94"/>
      <c r="GA1011" s="94"/>
      <c r="GB1011" s="94"/>
      <c r="GC1011" s="94"/>
      <c r="GD1011" s="94"/>
      <c r="GE1011" s="94"/>
      <c r="GF1011" s="94"/>
      <c r="GG1011" s="94"/>
      <c r="GH1011" s="94"/>
      <c r="GI1011" s="94"/>
      <c r="GJ1011" s="94"/>
      <c r="GK1011" s="94"/>
      <c r="GL1011" s="94"/>
      <c r="GM1011" s="94"/>
      <c r="GN1011" s="94"/>
      <c r="GO1011" s="94"/>
      <c r="GP1011" s="94"/>
      <c r="GQ1011" s="94"/>
      <c r="GR1011" s="94"/>
      <c r="GS1011" s="94"/>
      <c r="GT1011" s="94"/>
      <c r="GU1011" s="94"/>
      <c r="GV1011" s="94"/>
      <c r="GW1011" s="94"/>
      <c r="GX1011" s="94"/>
      <c r="GY1011" s="94"/>
      <c r="GZ1011" s="94"/>
      <c r="HA1011" s="1"/>
      <c r="HB1011" s="1"/>
    </row>
    <row r="1012" spans="1:210" s="23" customFormat="1">
      <c r="A1012" s="19"/>
      <c r="B1012" s="5"/>
      <c r="C1012" s="34" t="str">
        <f>$C$337</f>
        <v>месяц старта расхода</v>
      </c>
      <c r="D1012" s="196"/>
      <c r="E1012" s="269"/>
      <c r="F1012" s="52"/>
      <c r="G1012" s="232"/>
      <c r="H1012" s="19"/>
      <c r="I1012" s="19"/>
      <c r="J1012" s="5" t="s">
        <v>6</v>
      </c>
      <c r="K1012" s="575"/>
      <c r="L1012" s="24" t="s">
        <v>7</v>
      </c>
      <c r="M1012" s="20"/>
      <c r="N1012" s="196" t="s">
        <v>170</v>
      </c>
      <c r="O1012" s="19"/>
      <c r="P1012" s="20"/>
      <c r="Q1012" s="19" t="s">
        <v>12</v>
      </c>
      <c r="R1012" s="19"/>
      <c r="S1012" s="20" t="s">
        <v>6</v>
      </c>
      <c r="T1012" s="204"/>
      <c r="U1012" s="26" t="s">
        <v>7</v>
      </c>
      <c r="V1012" s="19"/>
      <c r="W1012" s="21"/>
      <c r="X1012" s="22"/>
      <c r="Y1012" s="47"/>
      <c r="Z1012" s="96"/>
      <c r="AA1012" s="578" t="str">
        <f>IF(AA1014="","",IF(AND(Z1014="",AA1014&lt;&gt;""),1,Z1012+1))</f>
        <v/>
      </c>
      <c r="AB1012" s="578" t="str">
        <f t="shared" ref="AB1012:CM1012" si="4757">IF(AB1014="","",IF(AND(AA1014="",AB1014&lt;&gt;""),1,AA1012+1))</f>
        <v/>
      </c>
      <c r="AC1012" s="578" t="str">
        <f t="shared" si="4757"/>
        <v/>
      </c>
      <c r="AD1012" s="578" t="str">
        <f t="shared" si="4757"/>
        <v/>
      </c>
      <c r="AE1012" s="578" t="str">
        <f t="shared" si="4757"/>
        <v/>
      </c>
      <c r="AF1012" s="578" t="str">
        <f t="shared" si="4757"/>
        <v/>
      </c>
      <c r="AG1012" s="578" t="str">
        <f t="shared" si="4757"/>
        <v/>
      </c>
      <c r="AH1012" s="578" t="str">
        <f t="shared" si="4757"/>
        <v/>
      </c>
      <c r="AI1012" s="578" t="str">
        <f t="shared" si="4757"/>
        <v/>
      </c>
      <c r="AJ1012" s="578" t="str">
        <f t="shared" si="4757"/>
        <v/>
      </c>
      <c r="AK1012" s="578" t="str">
        <f t="shared" si="4757"/>
        <v/>
      </c>
      <c r="AL1012" s="578" t="str">
        <f t="shared" si="4757"/>
        <v/>
      </c>
      <c r="AM1012" s="578" t="str">
        <f t="shared" si="4757"/>
        <v/>
      </c>
      <c r="AN1012" s="578" t="str">
        <f t="shared" si="4757"/>
        <v/>
      </c>
      <c r="AO1012" s="578" t="str">
        <f t="shared" si="4757"/>
        <v/>
      </c>
      <c r="AP1012" s="578" t="str">
        <f t="shared" si="4757"/>
        <v/>
      </c>
      <c r="AQ1012" s="578" t="str">
        <f t="shared" si="4757"/>
        <v/>
      </c>
      <c r="AR1012" s="578" t="str">
        <f t="shared" si="4757"/>
        <v/>
      </c>
      <c r="AS1012" s="578" t="str">
        <f t="shared" si="4757"/>
        <v/>
      </c>
      <c r="AT1012" s="578" t="str">
        <f t="shared" si="4757"/>
        <v/>
      </c>
      <c r="AU1012" s="578" t="str">
        <f t="shared" si="4757"/>
        <v/>
      </c>
      <c r="AV1012" s="578" t="str">
        <f t="shared" si="4757"/>
        <v/>
      </c>
      <c r="AW1012" s="578" t="str">
        <f t="shared" si="4757"/>
        <v/>
      </c>
      <c r="AX1012" s="578" t="str">
        <f t="shared" si="4757"/>
        <v/>
      </c>
      <c r="AY1012" s="578" t="str">
        <f t="shared" si="4757"/>
        <v/>
      </c>
      <c r="AZ1012" s="578" t="str">
        <f t="shared" si="4757"/>
        <v/>
      </c>
      <c r="BA1012" s="578" t="str">
        <f t="shared" si="4757"/>
        <v/>
      </c>
      <c r="BB1012" s="578" t="str">
        <f t="shared" si="4757"/>
        <v/>
      </c>
      <c r="BC1012" s="578" t="str">
        <f t="shared" si="4757"/>
        <v/>
      </c>
      <c r="BD1012" s="578" t="str">
        <f t="shared" si="4757"/>
        <v/>
      </c>
      <c r="BE1012" s="578" t="str">
        <f t="shared" si="4757"/>
        <v/>
      </c>
      <c r="BF1012" s="578" t="str">
        <f t="shared" si="4757"/>
        <v/>
      </c>
      <c r="BG1012" s="578" t="str">
        <f t="shared" si="4757"/>
        <v/>
      </c>
      <c r="BH1012" s="578" t="str">
        <f t="shared" si="4757"/>
        <v/>
      </c>
      <c r="BI1012" s="578" t="str">
        <f t="shared" si="4757"/>
        <v/>
      </c>
      <c r="BJ1012" s="578" t="str">
        <f t="shared" si="4757"/>
        <v/>
      </c>
      <c r="BK1012" s="578" t="str">
        <f t="shared" si="4757"/>
        <v/>
      </c>
      <c r="BL1012" s="578" t="str">
        <f t="shared" si="4757"/>
        <v/>
      </c>
      <c r="BM1012" s="578" t="str">
        <f t="shared" si="4757"/>
        <v/>
      </c>
      <c r="BN1012" s="578" t="str">
        <f t="shared" si="4757"/>
        <v/>
      </c>
      <c r="BO1012" s="578" t="str">
        <f t="shared" si="4757"/>
        <v/>
      </c>
      <c r="BP1012" s="578" t="str">
        <f t="shared" si="4757"/>
        <v/>
      </c>
      <c r="BQ1012" s="578" t="str">
        <f t="shared" si="4757"/>
        <v/>
      </c>
      <c r="BR1012" s="578" t="str">
        <f t="shared" si="4757"/>
        <v/>
      </c>
      <c r="BS1012" s="578" t="str">
        <f t="shared" si="4757"/>
        <v/>
      </c>
      <c r="BT1012" s="578" t="str">
        <f t="shared" si="4757"/>
        <v/>
      </c>
      <c r="BU1012" s="578" t="str">
        <f t="shared" si="4757"/>
        <v/>
      </c>
      <c r="BV1012" s="578" t="str">
        <f t="shared" si="4757"/>
        <v/>
      </c>
      <c r="BW1012" s="578" t="str">
        <f t="shared" si="4757"/>
        <v/>
      </c>
      <c r="BX1012" s="578" t="str">
        <f t="shared" si="4757"/>
        <v/>
      </c>
      <c r="BY1012" s="578" t="str">
        <f t="shared" si="4757"/>
        <v/>
      </c>
      <c r="BZ1012" s="578" t="str">
        <f t="shared" si="4757"/>
        <v/>
      </c>
      <c r="CA1012" s="578" t="str">
        <f t="shared" si="4757"/>
        <v/>
      </c>
      <c r="CB1012" s="578" t="str">
        <f t="shared" si="4757"/>
        <v/>
      </c>
      <c r="CC1012" s="578" t="str">
        <f t="shared" si="4757"/>
        <v/>
      </c>
      <c r="CD1012" s="578" t="str">
        <f t="shared" si="4757"/>
        <v/>
      </c>
      <c r="CE1012" s="578" t="str">
        <f t="shared" si="4757"/>
        <v/>
      </c>
      <c r="CF1012" s="578" t="str">
        <f t="shared" si="4757"/>
        <v/>
      </c>
      <c r="CG1012" s="578" t="str">
        <f t="shared" si="4757"/>
        <v/>
      </c>
      <c r="CH1012" s="578" t="str">
        <f t="shared" si="4757"/>
        <v/>
      </c>
      <c r="CI1012" s="578" t="str">
        <f t="shared" si="4757"/>
        <v/>
      </c>
      <c r="CJ1012" s="578" t="str">
        <f t="shared" si="4757"/>
        <v/>
      </c>
      <c r="CK1012" s="578" t="str">
        <f t="shared" si="4757"/>
        <v/>
      </c>
      <c r="CL1012" s="578" t="str">
        <f t="shared" si="4757"/>
        <v/>
      </c>
      <c r="CM1012" s="578" t="str">
        <f t="shared" si="4757"/>
        <v/>
      </c>
      <c r="CN1012" s="578" t="str">
        <f t="shared" ref="CN1012:DG1012" si="4758">IF(CN1014="","",IF(AND(CM1014="",CN1014&lt;&gt;""),1,CM1012+1))</f>
        <v/>
      </c>
      <c r="CO1012" s="578" t="str">
        <f t="shared" si="4758"/>
        <v/>
      </c>
      <c r="CP1012" s="578" t="str">
        <f t="shared" si="4758"/>
        <v/>
      </c>
      <c r="CQ1012" s="578" t="str">
        <f t="shared" si="4758"/>
        <v/>
      </c>
      <c r="CR1012" s="578" t="str">
        <f t="shared" si="4758"/>
        <v/>
      </c>
      <c r="CS1012" s="578" t="str">
        <f t="shared" si="4758"/>
        <v/>
      </c>
      <c r="CT1012" s="578" t="str">
        <f t="shared" si="4758"/>
        <v/>
      </c>
      <c r="CU1012" s="578" t="str">
        <f t="shared" si="4758"/>
        <v/>
      </c>
      <c r="CV1012" s="578" t="str">
        <f t="shared" si="4758"/>
        <v/>
      </c>
      <c r="CW1012" s="578" t="str">
        <f t="shared" si="4758"/>
        <v/>
      </c>
      <c r="CX1012" s="578" t="str">
        <f t="shared" si="4758"/>
        <v/>
      </c>
      <c r="CY1012" s="578" t="str">
        <f t="shared" si="4758"/>
        <v/>
      </c>
      <c r="CZ1012" s="578" t="str">
        <f t="shared" si="4758"/>
        <v/>
      </c>
      <c r="DA1012" s="578" t="str">
        <f t="shared" si="4758"/>
        <v/>
      </c>
      <c r="DB1012" s="578" t="str">
        <f t="shared" si="4758"/>
        <v/>
      </c>
      <c r="DC1012" s="578" t="str">
        <f t="shared" si="4758"/>
        <v/>
      </c>
      <c r="DD1012" s="578" t="str">
        <f t="shared" si="4758"/>
        <v/>
      </c>
      <c r="DE1012" s="578" t="str">
        <f t="shared" si="4758"/>
        <v/>
      </c>
      <c r="DF1012" s="578" t="str">
        <f t="shared" si="4758"/>
        <v/>
      </c>
      <c r="DG1012" s="578" t="str">
        <f t="shared" si="4758"/>
        <v/>
      </c>
      <c r="DH1012" s="578" t="str">
        <f t="shared" ref="DH1012" si="4759">IF(DH1014="","",IF(AND(DG1014="",DH1014&lt;&gt;""),1,DG1012+1))</f>
        <v/>
      </c>
      <c r="DI1012" s="578" t="str">
        <f t="shared" ref="DI1012" si="4760">IF(DI1014="","",IF(AND(DH1014="",DI1014&lt;&gt;""),1,DH1012+1))</f>
        <v/>
      </c>
      <c r="DJ1012" s="578" t="str">
        <f t="shared" ref="DJ1012" si="4761">IF(DJ1014="","",IF(AND(DI1014="",DJ1014&lt;&gt;""),1,DI1012+1))</f>
        <v/>
      </c>
      <c r="DK1012" s="578" t="str">
        <f t="shared" ref="DK1012" si="4762">IF(DK1014="","",IF(AND(DJ1014="",DK1014&lt;&gt;""),1,DJ1012+1))</f>
        <v/>
      </c>
      <c r="DL1012" s="578" t="str">
        <f t="shared" ref="DL1012" si="4763">IF(DL1014="","",IF(AND(DK1014="",DL1014&lt;&gt;""),1,DK1012+1))</f>
        <v/>
      </c>
      <c r="DM1012" s="578" t="str">
        <f t="shared" ref="DM1012" si="4764">IF(DM1014="","",IF(AND(DL1014="",DM1014&lt;&gt;""),1,DL1012+1))</f>
        <v/>
      </c>
      <c r="DN1012" s="578" t="str">
        <f t="shared" ref="DN1012" si="4765">IF(DN1014="","",IF(AND(DM1014="",DN1014&lt;&gt;""),1,DM1012+1))</f>
        <v/>
      </c>
      <c r="DO1012" s="578" t="str">
        <f t="shared" ref="DO1012" si="4766">IF(DO1014="","",IF(AND(DN1014="",DO1014&lt;&gt;""),1,DN1012+1))</f>
        <v/>
      </c>
      <c r="DP1012" s="578" t="str">
        <f t="shared" ref="DP1012" si="4767">IF(DP1014="","",IF(AND(DO1014="",DP1014&lt;&gt;""),1,DO1012+1))</f>
        <v/>
      </c>
      <c r="DQ1012" s="578" t="str">
        <f t="shared" ref="DQ1012" si="4768">IF(DQ1014="","",IF(AND(DP1014="",DQ1014&lt;&gt;""),1,DP1012+1))</f>
        <v/>
      </c>
      <c r="DR1012" s="578" t="str">
        <f t="shared" ref="DR1012" si="4769">IF(DR1014="","",IF(AND(DQ1014="",DR1014&lt;&gt;""),1,DQ1012+1))</f>
        <v/>
      </c>
      <c r="DS1012" s="578" t="str">
        <f t="shared" ref="DS1012" si="4770">IF(DS1014="","",IF(AND(DR1014="",DS1014&lt;&gt;""),1,DR1012+1))</f>
        <v/>
      </c>
      <c r="DT1012" s="578" t="str">
        <f t="shared" ref="DT1012" si="4771">IF(DT1014="","",IF(AND(DS1014="",DT1014&lt;&gt;""),1,DS1012+1))</f>
        <v/>
      </c>
      <c r="DU1012" s="578" t="str">
        <f t="shared" ref="DU1012" si="4772">IF(DU1014="","",IF(AND(DT1014="",DU1014&lt;&gt;""),1,DT1012+1))</f>
        <v/>
      </c>
      <c r="DV1012" s="578" t="str">
        <f t="shared" ref="DV1012" si="4773">IF(DV1014="","",IF(AND(DU1014="",DV1014&lt;&gt;""),1,DU1012+1))</f>
        <v/>
      </c>
      <c r="DW1012" s="578" t="str">
        <f t="shared" ref="DW1012" si="4774">IF(DW1014="","",IF(AND(DV1014="",DW1014&lt;&gt;""),1,DV1012+1))</f>
        <v/>
      </c>
      <c r="DX1012" s="578" t="str">
        <f t="shared" ref="DX1012" si="4775">IF(DX1014="","",IF(AND(DW1014="",DX1014&lt;&gt;""),1,DW1012+1))</f>
        <v/>
      </c>
      <c r="DY1012" s="578" t="str">
        <f t="shared" ref="DY1012" si="4776">IF(DY1014="","",IF(AND(DX1014="",DY1014&lt;&gt;""),1,DX1012+1))</f>
        <v/>
      </c>
      <c r="DZ1012" s="578" t="str">
        <f t="shared" ref="DZ1012" si="4777">IF(DZ1014="","",IF(AND(DY1014="",DZ1014&lt;&gt;""),1,DY1012+1))</f>
        <v/>
      </c>
      <c r="EA1012" s="578" t="str">
        <f t="shared" ref="EA1012" si="4778">IF(EA1014="","",IF(AND(DZ1014="",EA1014&lt;&gt;""),1,DZ1012+1))</f>
        <v/>
      </c>
      <c r="EB1012" s="578" t="str">
        <f t="shared" ref="EB1012" si="4779">IF(EB1014="","",IF(AND(EA1014="",EB1014&lt;&gt;""),1,EA1012+1))</f>
        <v/>
      </c>
      <c r="EC1012" s="578" t="str">
        <f t="shared" ref="EC1012" si="4780">IF(EC1014="","",IF(AND(EB1014="",EC1014&lt;&gt;""),1,EB1012+1))</f>
        <v/>
      </c>
      <c r="ED1012" s="578" t="str">
        <f t="shared" ref="ED1012" si="4781">IF(ED1014="","",IF(AND(EC1014="",ED1014&lt;&gt;""),1,EC1012+1))</f>
        <v/>
      </c>
      <c r="EE1012" s="578" t="str">
        <f t="shared" ref="EE1012" si="4782">IF(EE1014="","",IF(AND(ED1014="",EE1014&lt;&gt;""),1,ED1012+1))</f>
        <v/>
      </c>
      <c r="EF1012" s="578" t="str">
        <f t="shared" ref="EF1012" si="4783">IF(EF1014="","",IF(AND(EE1014="",EF1014&lt;&gt;""),1,EE1012+1))</f>
        <v/>
      </c>
      <c r="EG1012" s="578" t="str">
        <f t="shared" ref="EG1012" si="4784">IF(EG1014="","",IF(AND(EF1014="",EG1014&lt;&gt;""),1,EF1012+1))</f>
        <v/>
      </c>
      <c r="EH1012" s="578" t="str">
        <f t="shared" ref="EH1012" si="4785">IF(EH1014="","",IF(AND(EG1014="",EH1014&lt;&gt;""),1,EG1012+1))</f>
        <v/>
      </c>
      <c r="EI1012" s="578" t="str">
        <f t="shared" ref="EI1012" si="4786">IF(EI1014="","",IF(AND(EH1014="",EI1014&lt;&gt;""),1,EH1012+1))</f>
        <v/>
      </c>
      <c r="EJ1012" s="578" t="str">
        <f t="shared" ref="EJ1012" si="4787">IF(EJ1014="","",IF(AND(EI1014="",EJ1014&lt;&gt;""),1,EI1012+1))</f>
        <v/>
      </c>
      <c r="EK1012" s="578" t="str">
        <f t="shared" ref="EK1012" si="4788">IF(EK1014="","",IF(AND(EJ1014="",EK1014&lt;&gt;""),1,EJ1012+1))</f>
        <v/>
      </c>
      <c r="EL1012" s="578" t="str">
        <f t="shared" ref="EL1012" si="4789">IF(EL1014="","",IF(AND(EK1014="",EL1014&lt;&gt;""),1,EK1012+1))</f>
        <v/>
      </c>
      <c r="EM1012" s="578" t="str">
        <f t="shared" ref="EM1012" si="4790">IF(EM1014="","",IF(AND(EL1014="",EM1014&lt;&gt;""),1,EL1012+1))</f>
        <v/>
      </c>
      <c r="EN1012" s="578" t="str">
        <f t="shared" ref="EN1012" si="4791">IF(EN1014="","",IF(AND(EM1014="",EN1014&lt;&gt;""),1,EM1012+1))</f>
        <v/>
      </c>
      <c r="EO1012" s="578" t="str">
        <f t="shared" ref="EO1012" si="4792">IF(EO1014="","",IF(AND(EN1014="",EO1014&lt;&gt;""),1,EN1012+1))</f>
        <v/>
      </c>
      <c r="EP1012" s="578" t="str">
        <f t="shared" ref="EP1012" si="4793">IF(EP1014="","",IF(AND(EO1014="",EP1014&lt;&gt;""),1,EO1012+1))</f>
        <v/>
      </c>
      <c r="EQ1012" s="578" t="str">
        <f t="shared" ref="EQ1012" si="4794">IF(EQ1014="","",IF(AND(EP1014="",EQ1014&lt;&gt;""),1,EP1012+1))</f>
        <v/>
      </c>
      <c r="ER1012" s="578" t="str">
        <f t="shared" ref="ER1012" si="4795">IF(ER1014="","",IF(AND(EQ1014="",ER1014&lt;&gt;""),1,EQ1012+1))</f>
        <v/>
      </c>
      <c r="ES1012" s="578" t="str">
        <f t="shared" ref="ES1012" si="4796">IF(ES1014="","",IF(AND(ER1014="",ES1014&lt;&gt;""),1,ER1012+1))</f>
        <v/>
      </c>
      <c r="ET1012" s="578" t="str">
        <f t="shared" ref="ET1012" si="4797">IF(ET1014="","",IF(AND(ES1014="",ET1014&lt;&gt;""),1,ES1012+1))</f>
        <v/>
      </c>
      <c r="EU1012" s="578" t="str">
        <f t="shared" ref="EU1012" si="4798">IF(EU1014="","",IF(AND(ET1014="",EU1014&lt;&gt;""),1,ET1012+1))</f>
        <v/>
      </c>
      <c r="EV1012" s="578" t="str">
        <f t="shared" ref="EV1012" si="4799">IF(EV1014="","",IF(AND(EU1014="",EV1014&lt;&gt;""),1,EU1012+1))</f>
        <v/>
      </c>
      <c r="EW1012" s="578" t="str">
        <f t="shared" ref="EW1012" si="4800">IF(EW1014="","",IF(AND(EV1014="",EW1014&lt;&gt;""),1,EV1012+1))</f>
        <v/>
      </c>
      <c r="EX1012" s="578" t="str">
        <f t="shared" ref="EX1012" si="4801">IF(EX1014="","",IF(AND(EW1014="",EX1014&lt;&gt;""),1,EW1012+1))</f>
        <v/>
      </c>
      <c r="EY1012" s="578" t="str">
        <f t="shared" ref="EY1012" si="4802">IF(EY1014="","",IF(AND(EX1014="",EY1014&lt;&gt;""),1,EX1012+1))</f>
        <v/>
      </c>
      <c r="EZ1012" s="578" t="str">
        <f t="shared" ref="EZ1012" si="4803">IF(EZ1014="","",IF(AND(EY1014="",EZ1014&lt;&gt;""),1,EY1012+1))</f>
        <v/>
      </c>
      <c r="FA1012" s="578" t="str">
        <f t="shared" ref="FA1012" si="4804">IF(FA1014="","",IF(AND(EZ1014="",FA1014&lt;&gt;""),1,EZ1012+1))</f>
        <v/>
      </c>
      <c r="FB1012" s="578" t="str">
        <f t="shared" ref="FB1012" si="4805">IF(FB1014="","",IF(AND(FA1014="",FB1014&lt;&gt;""),1,FA1012+1))</f>
        <v/>
      </c>
      <c r="FC1012" s="578" t="str">
        <f t="shared" ref="FC1012" si="4806">IF(FC1014="","",IF(AND(FB1014="",FC1014&lt;&gt;""),1,FB1012+1))</f>
        <v/>
      </c>
      <c r="FD1012" s="578" t="str">
        <f t="shared" ref="FD1012" si="4807">IF(FD1014="","",IF(AND(FC1014="",FD1014&lt;&gt;""),1,FC1012+1))</f>
        <v/>
      </c>
      <c r="FE1012" s="578" t="str">
        <f t="shared" ref="FE1012" si="4808">IF(FE1014="","",IF(AND(FD1014="",FE1014&lt;&gt;""),1,FD1012+1))</f>
        <v/>
      </c>
      <c r="FF1012" s="578" t="str">
        <f t="shared" ref="FF1012" si="4809">IF(FF1014="","",IF(AND(FE1014="",FF1014&lt;&gt;""),1,FE1012+1))</f>
        <v/>
      </c>
      <c r="FG1012" s="578" t="str">
        <f t="shared" ref="FG1012" si="4810">IF(FG1014="","",IF(AND(FF1014="",FG1014&lt;&gt;""),1,FF1012+1))</f>
        <v/>
      </c>
      <c r="FH1012" s="578" t="str">
        <f t="shared" ref="FH1012" si="4811">IF(FH1014="","",IF(AND(FG1014="",FH1014&lt;&gt;""),1,FG1012+1))</f>
        <v/>
      </c>
      <c r="FI1012" s="578" t="str">
        <f t="shared" ref="FI1012" si="4812">IF(FI1014="","",IF(AND(FH1014="",FI1014&lt;&gt;""),1,FH1012+1))</f>
        <v/>
      </c>
      <c r="FJ1012" s="578" t="str">
        <f t="shared" ref="FJ1012" si="4813">IF(FJ1014="","",IF(AND(FI1014="",FJ1014&lt;&gt;""),1,FI1012+1))</f>
        <v/>
      </c>
      <c r="FK1012" s="578" t="str">
        <f t="shared" ref="FK1012" si="4814">IF(FK1014="","",IF(AND(FJ1014="",FK1014&lt;&gt;""),1,FJ1012+1))</f>
        <v/>
      </c>
      <c r="FL1012" s="578" t="str">
        <f t="shared" ref="FL1012" si="4815">IF(FL1014="","",IF(AND(FK1014="",FL1014&lt;&gt;""),1,FK1012+1))</f>
        <v/>
      </c>
      <c r="FM1012" s="578" t="str">
        <f t="shared" ref="FM1012" si="4816">IF(FM1014="","",IF(AND(FL1014="",FM1014&lt;&gt;""),1,FL1012+1))</f>
        <v/>
      </c>
      <c r="FN1012" s="578" t="str">
        <f t="shared" ref="FN1012" si="4817">IF(FN1014="","",IF(AND(FM1014="",FN1014&lt;&gt;""),1,FM1012+1))</f>
        <v/>
      </c>
      <c r="FO1012" s="578" t="str">
        <f t="shared" ref="FO1012" si="4818">IF(FO1014="","",IF(AND(FN1014="",FO1014&lt;&gt;""),1,FN1012+1))</f>
        <v/>
      </c>
      <c r="FP1012" s="578" t="str">
        <f t="shared" ref="FP1012" si="4819">IF(FP1014="","",IF(AND(FO1014="",FP1014&lt;&gt;""),1,FO1012+1))</f>
        <v/>
      </c>
      <c r="FQ1012" s="578" t="str">
        <f t="shared" ref="FQ1012" si="4820">IF(FQ1014="","",IF(AND(FP1014="",FQ1014&lt;&gt;""),1,FP1012+1))</f>
        <v/>
      </c>
      <c r="FR1012" s="578" t="str">
        <f t="shared" ref="FR1012" si="4821">IF(FR1014="","",IF(AND(FQ1014="",FR1014&lt;&gt;""),1,FQ1012+1))</f>
        <v/>
      </c>
      <c r="FS1012" s="578" t="str">
        <f t="shared" ref="FS1012" si="4822">IF(FS1014="","",IF(AND(FR1014="",FS1014&lt;&gt;""),1,FR1012+1))</f>
        <v/>
      </c>
      <c r="FT1012" s="578" t="str">
        <f t="shared" ref="FT1012" si="4823">IF(FT1014="","",IF(AND(FS1014="",FT1014&lt;&gt;""),1,FS1012+1))</f>
        <v/>
      </c>
      <c r="FU1012" s="578" t="str">
        <f t="shared" ref="FU1012" si="4824">IF(FU1014="","",IF(AND(FT1014="",FU1014&lt;&gt;""),1,FT1012+1))</f>
        <v/>
      </c>
      <c r="FV1012" s="578" t="str">
        <f t="shared" ref="FV1012" si="4825">IF(FV1014="","",IF(AND(FU1014="",FV1014&lt;&gt;""),1,FU1012+1))</f>
        <v/>
      </c>
      <c r="FW1012" s="578" t="str">
        <f t="shared" ref="FW1012" si="4826">IF(FW1014="","",IF(AND(FV1014="",FW1014&lt;&gt;""),1,FV1012+1))</f>
        <v/>
      </c>
      <c r="FX1012" s="578" t="str">
        <f t="shared" ref="FX1012" si="4827">IF(FX1014="","",IF(AND(FW1014="",FX1014&lt;&gt;""),1,FW1012+1))</f>
        <v/>
      </c>
      <c r="FY1012" s="578" t="str">
        <f t="shared" ref="FY1012" si="4828">IF(FY1014="","",IF(AND(FX1014="",FY1014&lt;&gt;""),1,FX1012+1))</f>
        <v/>
      </c>
      <c r="FZ1012" s="578" t="str">
        <f t="shared" ref="FZ1012" si="4829">IF(FZ1014="","",IF(AND(FY1014="",FZ1014&lt;&gt;""),1,FY1012+1))</f>
        <v/>
      </c>
      <c r="GA1012" s="578" t="str">
        <f t="shared" ref="GA1012" si="4830">IF(GA1014="","",IF(AND(FZ1014="",GA1014&lt;&gt;""),1,FZ1012+1))</f>
        <v/>
      </c>
      <c r="GB1012" s="578" t="str">
        <f t="shared" ref="GB1012" si="4831">IF(GB1014="","",IF(AND(GA1014="",GB1014&lt;&gt;""),1,GA1012+1))</f>
        <v/>
      </c>
      <c r="GC1012" s="578" t="str">
        <f t="shared" ref="GC1012" si="4832">IF(GC1014="","",IF(AND(GB1014="",GC1014&lt;&gt;""),1,GB1012+1))</f>
        <v/>
      </c>
      <c r="GD1012" s="578" t="str">
        <f t="shared" ref="GD1012" si="4833">IF(GD1014="","",IF(AND(GC1014="",GD1014&lt;&gt;""),1,GC1012+1))</f>
        <v/>
      </c>
      <c r="GE1012" s="578" t="str">
        <f t="shared" ref="GE1012" si="4834">IF(GE1014="","",IF(AND(GD1014="",GE1014&lt;&gt;""),1,GD1012+1))</f>
        <v/>
      </c>
      <c r="GF1012" s="578" t="str">
        <f t="shared" ref="GF1012" si="4835">IF(GF1014="","",IF(AND(GE1014="",GF1014&lt;&gt;""),1,GE1012+1))</f>
        <v/>
      </c>
      <c r="GG1012" s="578" t="str">
        <f t="shared" ref="GG1012" si="4836">IF(GG1014="","",IF(AND(GF1014="",GG1014&lt;&gt;""),1,GF1012+1))</f>
        <v/>
      </c>
      <c r="GH1012" s="578" t="str">
        <f t="shared" ref="GH1012" si="4837">IF(GH1014="","",IF(AND(GG1014="",GH1014&lt;&gt;""),1,GG1012+1))</f>
        <v/>
      </c>
      <c r="GI1012" s="578" t="str">
        <f t="shared" ref="GI1012" si="4838">IF(GI1014="","",IF(AND(GH1014="",GI1014&lt;&gt;""),1,GH1012+1))</f>
        <v/>
      </c>
      <c r="GJ1012" s="578" t="str">
        <f t="shared" ref="GJ1012" si="4839">IF(GJ1014="","",IF(AND(GI1014="",GJ1014&lt;&gt;""),1,GI1012+1))</f>
        <v/>
      </c>
      <c r="GK1012" s="578" t="str">
        <f t="shared" ref="GK1012" si="4840">IF(GK1014="","",IF(AND(GJ1014="",GK1014&lt;&gt;""),1,GJ1012+1))</f>
        <v/>
      </c>
      <c r="GL1012" s="578" t="str">
        <f t="shared" ref="GL1012" si="4841">IF(GL1014="","",IF(AND(GK1014="",GL1014&lt;&gt;""),1,GK1012+1))</f>
        <v/>
      </c>
      <c r="GM1012" s="578" t="str">
        <f t="shared" ref="GM1012" si="4842">IF(GM1014="","",IF(AND(GL1014="",GM1014&lt;&gt;""),1,GL1012+1))</f>
        <v/>
      </c>
      <c r="GN1012" s="578" t="str">
        <f t="shared" ref="GN1012" si="4843">IF(GN1014="","",IF(AND(GM1014="",GN1014&lt;&gt;""),1,GM1012+1))</f>
        <v/>
      </c>
      <c r="GO1012" s="578" t="str">
        <f t="shared" ref="GO1012" si="4844">IF(GO1014="","",IF(AND(GN1014="",GO1014&lt;&gt;""),1,GN1012+1))</f>
        <v/>
      </c>
      <c r="GP1012" s="578" t="str">
        <f t="shared" ref="GP1012" si="4845">IF(GP1014="","",IF(AND(GO1014="",GP1014&lt;&gt;""),1,GO1012+1))</f>
        <v/>
      </c>
      <c r="GQ1012" s="578" t="str">
        <f t="shared" ref="GQ1012" si="4846">IF(GQ1014="","",IF(AND(GP1014="",GQ1014&lt;&gt;""),1,GP1012+1))</f>
        <v/>
      </c>
      <c r="GR1012" s="578" t="str">
        <f t="shared" ref="GR1012" si="4847">IF(GR1014="","",IF(AND(GQ1014="",GR1014&lt;&gt;""),1,GQ1012+1))</f>
        <v/>
      </c>
      <c r="GS1012" s="578" t="str">
        <f t="shared" ref="GS1012" si="4848">IF(GS1014="","",IF(AND(GR1014="",GS1014&lt;&gt;""),1,GR1012+1))</f>
        <v/>
      </c>
      <c r="GT1012" s="578" t="str">
        <f t="shared" ref="GT1012" si="4849">IF(GT1014="","",IF(AND(GS1014="",GT1014&lt;&gt;""),1,GS1012+1))</f>
        <v/>
      </c>
      <c r="GU1012" s="578" t="str">
        <f t="shared" ref="GU1012" si="4850">IF(GU1014="","",IF(AND(GT1014="",GU1014&lt;&gt;""),1,GT1012+1))</f>
        <v/>
      </c>
      <c r="GV1012" s="578" t="str">
        <f t="shared" ref="GV1012" si="4851">IF(GV1014="","",IF(AND(GU1014="",GV1014&lt;&gt;""),1,GU1012+1))</f>
        <v/>
      </c>
      <c r="GW1012" s="578" t="str">
        <f t="shared" ref="GW1012" si="4852">IF(GW1014="","",IF(AND(GV1014="",GW1014&lt;&gt;""),1,GV1012+1))</f>
        <v/>
      </c>
      <c r="GX1012" s="578" t="str">
        <f t="shared" ref="GX1012" si="4853">IF(GX1014="","",IF(AND(GW1014="",GX1014&lt;&gt;""),1,GW1012+1))</f>
        <v/>
      </c>
      <c r="GY1012" s="578" t="str">
        <f t="shared" ref="GY1012" si="4854">IF(GY1014="","",IF(AND(GX1014="",GY1014&lt;&gt;""),1,GX1012+1))</f>
        <v/>
      </c>
      <c r="GZ1012" s="578" t="str">
        <f t="shared" ref="GZ1012" si="4855">IF(GZ1014="","",IF(AND(GY1014="",GZ1014&lt;&gt;""),1,GY1012+1))</f>
        <v/>
      </c>
      <c r="HA1012" s="19"/>
      <c r="HB1012" s="19"/>
    </row>
    <row r="1013" spans="1:210" ht="4.2" customHeight="1">
      <c r="A1013" s="1"/>
      <c r="B1013" s="5"/>
      <c r="C1013" s="1"/>
      <c r="D1013" s="1"/>
      <c r="E1013" s="263"/>
      <c r="F1013" s="48"/>
      <c r="G1013" s="231"/>
      <c r="H1013" s="1"/>
      <c r="I1013" s="1"/>
      <c r="J1013" s="1"/>
      <c r="K1013" s="1"/>
      <c r="L1013" s="1"/>
      <c r="M1013" s="5"/>
      <c r="N1013" s="19"/>
      <c r="O1013" s="1"/>
      <c r="P1013" s="5"/>
      <c r="Q1013" s="1"/>
      <c r="R1013" s="1"/>
      <c r="S1013" s="5"/>
      <c r="T1013" s="7"/>
      <c r="U1013" s="24"/>
      <c r="V1013" s="1"/>
      <c r="W1013" s="12"/>
      <c r="X1013" s="10"/>
      <c r="Y1013" s="46"/>
      <c r="Z1013" s="93"/>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4"/>
      <c r="BB1013" s="94"/>
      <c r="BC1013" s="94"/>
      <c r="BD1013" s="94"/>
      <c r="BE1013" s="94"/>
      <c r="BF1013" s="94"/>
      <c r="BG1013" s="94"/>
      <c r="BH1013" s="94"/>
      <c r="BI1013" s="94"/>
      <c r="BJ1013" s="94"/>
      <c r="BK1013" s="94"/>
      <c r="BL1013" s="94"/>
      <c r="BM1013" s="94"/>
      <c r="BN1013" s="94"/>
      <c r="BO1013" s="94"/>
      <c r="BP1013" s="94"/>
      <c r="BQ1013" s="94"/>
      <c r="BR1013" s="94"/>
      <c r="BS1013" s="94"/>
      <c r="BT1013" s="94"/>
      <c r="BU1013" s="94"/>
      <c r="BV1013" s="94"/>
      <c r="BW1013" s="94"/>
      <c r="BX1013" s="94"/>
      <c r="BY1013" s="94"/>
      <c r="BZ1013" s="94"/>
      <c r="CA1013" s="94"/>
      <c r="CB1013" s="94"/>
      <c r="CC1013" s="94"/>
      <c r="CD1013" s="94"/>
      <c r="CE1013" s="94"/>
      <c r="CF1013" s="94"/>
      <c r="CG1013" s="94"/>
      <c r="CH1013" s="94"/>
      <c r="CI1013" s="94"/>
      <c r="CJ1013" s="94"/>
      <c r="CK1013" s="94"/>
      <c r="CL1013" s="94"/>
      <c r="CM1013" s="94"/>
      <c r="CN1013" s="94"/>
      <c r="CO1013" s="94"/>
      <c r="CP1013" s="94"/>
      <c r="CQ1013" s="94"/>
      <c r="CR1013" s="94"/>
      <c r="CS1013" s="94"/>
      <c r="CT1013" s="94"/>
      <c r="CU1013" s="94"/>
      <c r="CV1013" s="94"/>
      <c r="CW1013" s="94"/>
      <c r="CX1013" s="94"/>
      <c r="CY1013" s="94"/>
      <c r="CZ1013" s="94"/>
      <c r="DA1013" s="94"/>
      <c r="DB1013" s="94"/>
      <c r="DC1013" s="94"/>
      <c r="DD1013" s="94"/>
      <c r="DE1013" s="94"/>
      <c r="DF1013" s="94"/>
      <c r="DG1013" s="94"/>
      <c r="DH1013" s="94"/>
      <c r="DI1013" s="94"/>
      <c r="DJ1013" s="94"/>
      <c r="DK1013" s="94"/>
      <c r="DL1013" s="94"/>
      <c r="DM1013" s="94"/>
      <c r="DN1013" s="94"/>
      <c r="DO1013" s="94"/>
      <c r="DP1013" s="94"/>
      <c r="DQ1013" s="94"/>
      <c r="DR1013" s="94"/>
      <c r="DS1013" s="94"/>
      <c r="DT1013" s="94"/>
      <c r="DU1013" s="94"/>
      <c r="DV1013" s="94"/>
      <c r="DW1013" s="94"/>
      <c r="DX1013" s="94"/>
      <c r="DY1013" s="94"/>
      <c r="DZ1013" s="94"/>
      <c r="EA1013" s="94"/>
      <c r="EB1013" s="94"/>
      <c r="EC1013" s="94"/>
      <c r="ED1013" s="94"/>
      <c r="EE1013" s="94"/>
      <c r="EF1013" s="94"/>
      <c r="EG1013" s="94"/>
      <c r="EH1013" s="94"/>
      <c r="EI1013" s="94"/>
      <c r="EJ1013" s="94"/>
      <c r="EK1013" s="94"/>
      <c r="EL1013" s="94"/>
      <c r="EM1013" s="94"/>
      <c r="EN1013" s="94"/>
      <c r="EO1013" s="94"/>
      <c r="EP1013" s="94"/>
      <c r="EQ1013" s="94"/>
      <c r="ER1013" s="94"/>
      <c r="ES1013" s="94"/>
      <c r="ET1013" s="94"/>
      <c r="EU1013" s="94"/>
      <c r="EV1013" s="94"/>
      <c r="EW1013" s="94"/>
      <c r="EX1013" s="94"/>
      <c r="EY1013" s="94"/>
      <c r="EZ1013" s="94"/>
      <c r="FA1013" s="94"/>
      <c r="FB1013" s="94"/>
      <c r="FC1013" s="94"/>
      <c r="FD1013" s="94"/>
      <c r="FE1013" s="94"/>
      <c r="FF1013" s="94"/>
      <c r="FG1013" s="94"/>
      <c r="FH1013" s="94"/>
      <c r="FI1013" s="94"/>
      <c r="FJ1013" s="94"/>
      <c r="FK1013" s="94"/>
      <c r="FL1013" s="94"/>
      <c r="FM1013" s="94"/>
      <c r="FN1013" s="94"/>
      <c r="FO1013" s="94"/>
      <c r="FP1013" s="94"/>
      <c r="FQ1013" s="94"/>
      <c r="FR1013" s="94"/>
      <c r="FS1013" s="94"/>
      <c r="FT1013" s="94"/>
      <c r="FU1013" s="94"/>
      <c r="FV1013" s="94"/>
      <c r="FW1013" s="94"/>
      <c r="FX1013" s="94"/>
      <c r="FY1013" s="94"/>
      <c r="FZ1013" s="94"/>
      <c r="GA1013" s="94"/>
      <c r="GB1013" s="94"/>
      <c r="GC1013" s="94"/>
      <c r="GD1013" s="94"/>
      <c r="GE1013" s="94"/>
      <c r="GF1013" s="94"/>
      <c r="GG1013" s="94"/>
      <c r="GH1013" s="94"/>
      <c r="GI1013" s="94"/>
      <c r="GJ1013" s="94"/>
      <c r="GK1013" s="94"/>
      <c r="GL1013" s="94"/>
      <c r="GM1013" s="94"/>
      <c r="GN1013" s="94"/>
      <c r="GO1013" s="94"/>
      <c r="GP1013" s="94"/>
      <c r="GQ1013" s="94"/>
      <c r="GR1013" s="94"/>
      <c r="GS1013" s="94"/>
      <c r="GT1013" s="94"/>
      <c r="GU1013" s="94"/>
      <c r="GV1013" s="94"/>
      <c r="GW1013" s="94"/>
      <c r="GX1013" s="94"/>
      <c r="GY1013" s="94"/>
      <c r="GZ1013" s="94"/>
      <c r="HA1013" s="1"/>
      <c r="HB1013" s="1"/>
    </row>
    <row r="1014" spans="1:210" s="23" customFormat="1">
      <c r="A1014" s="19"/>
      <c r="B1014" s="5"/>
      <c r="C1014" s="34" t="str">
        <f>$C$339</f>
        <v>месяц окончания расхода</v>
      </c>
      <c r="D1014" s="19"/>
      <c r="E1014" s="269"/>
      <c r="F1014" s="52"/>
      <c r="G1014" s="232"/>
      <c r="H1014" s="19"/>
      <c r="I1014" s="19"/>
      <c r="J1014" s="5" t="s">
        <v>6</v>
      </c>
      <c r="K1014" s="575"/>
      <c r="L1014" s="24" t="s">
        <v>7</v>
      </c>
      <c r="M1014" s="20"/>
      <c r="N1014" s="196" t="s">
        <v>172</v>
      </c>
      <c r="O1014" s="19"/>
      <c r="P1014" s="20"/>
      <c r="Q1014" s="19" t="str">
        <f>IF(T1012=справочники!$E$9,"a+qx",IF(T1012=справочники!$E$10,"aq^x",IF(T1012=справочники!$E$11,"a^(1+qx)","??")))</f>
        <v>??</v>
      </c>
      <c r="R1014" s="19"/>
      <c r="S1014" s="20" t="s">
        <v>6</v>
      </c>
      <c r="T1014" s="213"/>
      <c r="U1014" s="26"/>
      <c r="V1014" s="19"/>
      <c r="W1014" s="21"/>
      <c r="X1014" s="22"/>
      <c r="Y1014" s="47"/>
      <c r="Z1014" s="96"/>
      <c r="AA1014" s="579" t="str">
        <f>IF(AND(AA$8&gt;=$K1012,AA$8&lt;=IF(OR($K1014="",$K1014=0),1000000,$K1014)),AA$8,"")</f>
        <v/>
      </c>
      <c r="AB1014" s="579" t="str">
        <f t="shared" ref="AB1014:CM1014" si="4856">IF(AND(AB$8&gt;=$K1012,AB$8&lt;=IF(OR($K1014="",$K1014=0),1000000,$K1014)),AB$8,"")</f>
        <v/>
      </c>
      <c r="AC1014" s="579" t="str">
        <f t="shared" si="4856"/>
        <v/>
      </c>
      <c r="AD1014" s="579" t="str">
        <f t="shared" si="4856"/>
        <v/>
      </c>
      <c r="AE1014" s="579" t="str">
        <f t="shared" si="4856"/>
        <v/>
      </c>
      <c r="AF1014" s="579" t="str">
        <f t="shared" si="4856"/>
        <v/>
      </c>
      <c r="AG1014" s="579" t="str">
        <f t="shared" si="4856"/>
        <v/>
      </c>
      <c r="AH1014" s="579" t="str">
        <f t="shared" si="4856"/>
        <v/>
      </c>
      <c r="AI1014" s="579" t="str">
        <f t="shared" si="4856"/>
        <v/>
      </c>
      <c r="AJ1014" s="579" t="str">
        <f t="shared" si="4856"/>
        <v/>
      </c>
      <c r="AK1014" s="579" t="str">
        <f t="shared" si="4856"/>
        <v/>
      </c>
      <c r="AL1014" s="579" t="str">
        <f t="shared" si="4856"/>
        <v/>
      </c>
      <c r="AM1014" s="579" t="str">
        <f t="shared" si="4856"/>
        <v/>
      </c>
      <c r="AN1014" s="579" t="str">
        <f t="shared" si="4856"/>
        <v/>
      </c>
      <c r="AO1014" s="579" t="str">
        <f t="shared" si="4856"/>
        <v/>
      </c>
      <c r="AP1014" s="579" t="str">
        <f t="shared" si="4856"/>
        <v/>
      </c>
      <c r="AQ1014" s="579" t="str">
        <f t="shared" si="4856"/>
        <v/>
      </c>
      <c r="AR1014" s="579" t="str">
        <f t="shared" si="4856"/>
        <v/>
      </c>
      <c r="AS1014" s="579" t="str">
        <f t="shared" si="4856"/>
        <v/>
      </c>
      <c r="AT1014" s="579" t="str">
        <f t="shared" si="4856"/>
        <v/>
      </c>
      <c r="AU1014" s="579" t="str">
        <f t="shared" si="4856"/>
        <v/>
      </c>
      <c r="AV1014" s="579" t="str">
        <f t="shared" si="4856"/>
        <v/>
      </c>
      <c r="AW1014" s="579" t="str">
        <f t="shared" si="4856"/>
        <v/>
      </c>
      <c r="AX1014" s="579" t="str">
        <f t="shared" si="4856"/>
        <v/>
      </c>
      <c r="AY1014" s="579" t="str">
        <f t="shared" si="4856"/>
        <v/>
      </c>
      <c r="AZ1014" s="579" t="str">
        <f t="shared" si="4856"/>
        <v/>
      </c>
      <c r="BA1014" s="579" t="str">
        <f t="shared" si="4856"/>
        <v/>
      </c>
      <c r="BB1014" s="579" t="str">
        <f t="shared" si="4856"/>
        <v/>
      </c>
      <c r="BC1014" s="579" t="str">
        <f t="shared" si="4856"/>
        <v/>
      </c>
      <c r="BD1014" s="579" t="str">
        <f t="shared" si="4856"/>
        <v/>
      </c>
      <c r="BE1014" s="579" t="str">
        <f t="shared" si="4856"/>
        <v/>
      </c>
      <c r="BF1014" s="579" t="str">
        <f t="shared" si="4856"/>
        <v/>
      </c>
      <c r="BG1014" s="579" t="str">
        <f t="shared" si="4856"/>
        <v/>
      </c>
      <c r="BH1014" s="579" t="str">
        <f t="shared" si="4856"/>
        <v/>
      </c>
      <c r="BI1014" s="579" t="str">
        <f t="shared" si="4856"/>
        <v/>
      </c>
      <c r="BJ1014" s="579" t="str">
        <f t="shared" si="4856"/>
        <v/>
      </c>
      <c r="BK1014" s="579" t="str">
        <f t="shared" si="4856"/>
        <v/>
      </c>
      <c r="BL1014" s="579" t="str">
        <f t="shared" si="4856"/>
        <v/>
      </c>
      <c r="BM1014" s="579" t="str">
        <f t="shared" si="4856"/>
        <v/>
      </c>
      <c r="BN1014" s="579" t="str">
        <f t="shared" si="4856"/>
        <v/>
      </c>
      <c r="BO1014" s="579" t="str">
        <f t="shared" si="4856"/>
        <v/>
      </c>
      <c r="BP1014" s="579" t="str">
        <f t="shared" si="4856"/>
        <v/>
      </c>
      <c r="BQ1014" s="579" t="str">
        <f t="shared" si="4856"/>
        <v/>
      </c>
      <c r="BR1014" s="579" t="str">
        <f t="shared" si="4856"/>
        <v/>
      </c>
      <c r="BS1014" s="579" t="str">
        <f t="shared" si="4856"/>
        <v/>
      </c>
      <c r="BT1014" s="579" t="str">
        <f t="shared" si="4856"/>
        <v/>
      </c>
      <c r="BU1014" s="579" t="str">
        <f t="shared" si="4856"/>
        <v/>
      </c>
      <c r="BV1014" s="579" t="str">
        <f t="shared" si="4856"/>
        <v/>
      </c>
      <c r="BW1014" s="579" t="str">
        <f t="shared" si="4856"/>
        <v/>
      </c>
      <c r="BX1014" s="579" t="str">
        <f t="shared" si="4856"/>
        <v/>
      </c>
      <c r="BY1014" s="579" t="str">
        <f t="shared" si="4856"/>
        <v/>
      </c>
      <c r="BZ1014" s="579" t="str">
        <f t="shared" si="4856"/>
        <v/>
      </c>
      <c r="CA1014" s="579" t="str">
        <f t="shared" si="4856"/>
        <v/>
      </c>
      <c r="CB1014" s="579" t="str">
        <f t="shared" si="4856"/>
        <v/>
      </c>
      <c r="CC1014" s="579" t="str">
        <f t="shared" si="4856"/>
        <v/>
      </c>
      <c r="CD1014" s="579" t="str">
        <f t="shared" si="4856"/>
        <v/>
      </c>
      <c r="CE1014" s="579" t="str">
        <f t="shared" si="4856"/>
        <v/>
      </c>
      <c r="CF1014" s="579" t="str">
        <f t="shared" si="4856"/>
        <v/>
      </c>
      <c r="CG1014" s="579" t="str">
        <f t="shared" si="4856"/>
        <v/>
      </c>
      <c r="CH1014" s="579" t="str">
        <f t="shared" si="4856"/>
        <v/>
      </c>
      <c r="CI1014" s="579" t="str">
        <f t="shared" si="4856"/>
        <v/>
      </c>
      <c r="CJ1014" s="579" t="str">
        <f t="shared" si="4856"/>
        <v/>
      </c>
      <c r="CK1014" s="579" t="str">
        <f t="shared" si="4856"/>
        <v/>
      </c>
      <c r="CL1014" s="579" t="str">
        <f t="shared" si="4856"/>
        <v/>
      </c>
      <c r="CM1014" s="579" t="str">
        <f t="shared" si="4856"/>
        <v/>
      </c>
      <c r="CN1014" s="579" t="str">
        <f t="shared" ref="CN1014:DG1014" si="4857">IF(AND(CN$8&gt;=$K1012,CN$8&lt;=IF(OR($K1014="",$K1014=0),1000000,$K1014)),CN$8,"")</f>
        <v/>
      </c>
      <c r="CO1014" s="579" t="str">
        <f t="shared" si="4857"/>
        <v/>
      </c>
      <c r="CP1014" s="579" t="str">
        <f t="shared" si="4857"/>
        <v/>
      </c>
      <c r="CQ1014" s="579" t="str">
        <f t="shared" si="4857"/>
        <v/>
      </c>
      <c r="CR1014" s="579" t="str">
        <f t="shared" si="4857"/>
        <v/>
      </c>
      <c r="CS1014" s="579" t="str">
        <f t="shared" si="4857"/>
        <v/>
      </c>
      <c r="CT1014" s="579" t="str">
        <f t="shared" si="4857"/>
        <v/>
      </c>
      <c r="CU1014" s="579" t="str">
        <f t="shared" si="4857"/>
        <v/>
      </c>
      <c r="CV1014" s="579" t="str">
        <f t="shared" si="4857"/>
        <v/>
      </c>
      <c r="CW1014" s="579" t="str">
        <f t="shared" si="4857"/>
        <v/>
      </c>
      <c r="CX1014" s="579" t="str">
        <f t="shared" si="4857"/>
        <v/>
      </c>
      <c r="CY1014" s="579" t="str">
        <f t="shared" si="4857"/>
        <v/>
      </c>
      <c r="CZ1014" s="579" t="str">
        <f t="shared" si="4857"/>
        <v/>
      </c>
      <c r="DA1014" s="579" t="str">
        <f t="shared" si="4857"/>
        <v/>
      </c>
      <c r="DB1014" s="579" t="str">
        <f t="shared" si="4857"/>
        <v/>
      </c>
      <c r="DC1014" s="579" t="str">
        <f t="shared" si="4857"/>
        <v/>
      </c>
      <c r="DD1014" s="579" t="str">
        <f t="shared" si="4857"/>
        <v/>
      </c>
      <c r="DE1014" s="579" t="str">
        <f t="shared" si="4857"/>
        <v/>
      </c>
      <c r="DF1014" s="579" t="str">
        <f t="shared" si="4857"/>
        <v/>
      </c>
      <c r="DG1014" s="579" t="str">
        <f t="shared" si="4857"/>
        <v/>
      </c>
      <c r="DH1014" s="579" t="str">
        <f t="shared" ref="DH1014:FS1014" si="4858">IF(AND(DH$8&gt;=$K1012,DH$8&lt;=IF(OR($K1014="",$K1014=0),1000000,$K1014)),DH$8,"")</f>
        <v/>
      </c>
      <c r="DI1014" s="579" t="str">
        <f t="shared" si="4858"/>
        <v/>
      </c>
      <c r="DJ1014" s="579" t="str">
        <f t="shared" si="4858"/>
        <v/>
      </c>
      <c r="DK1014" s="579" t="str">
        <f t="shared" si="4858"/>
        <v/>
      </c>
      <c r="DL1014" s="579" t="str">
        <f t="shared" si="4858"/>
        <v/>
      </c>
      <c r="DM1014" s="579" t="str">
        <f t="shared" si="4858"/>
        <v/>
      </c>
      <c r="DN1014" s="579" t="str">
        <f t="shared" si="4858"/>
        <v/>
      </c>
      <c r="DO1014" s="579" t="str">
        <f t="shared" si="4858"/>
        <v/>
      </c>
      <c r="DP1014" s="579" t="str">
        <f t="shared" si="4858"/>
        <v/>
      </c>
      <c r="DQ1014" s="579" t="str">
        <f t="shared" si="4858"/>
        <v/>
      </c>
      <c r="DR1014" s="579" t="str">
        <f t="shared" si="4858"/>
        <v/>
      </c>
      <c r="DS1014" s="579" t="str">
        <f t="shared" si="4858"/>
        <v/>
      </c>
      <c r="DT1014" s="579" t="str">
        <f t="shared" si="4858"/>
        <v/>
      </c>
      <c r="DU1014" s="579" t="str">
        <f t="shared" si="4858"/>
        <v/>
      </c>
      <c r="DV1014" s="579" t="str">
        <f t="shared" si="4858"/>
        <v/>
      </c>
      <c r="DW1014" s="579" t="str">
        <f t="shared" si="4858"/>
        <v/>
      </c>
      <c r="DX1014" s="579" t="str">
        <f t="shared" si="4858"/>
        <v/>
      </c>
      <c r="DY1014" s="579" t="str">
        <f t="shared" si="4858"/>
        <v/>
      </c>
      <c r="DZ1014" s="579" t="str">
        <f t="shared" si="4858"/>
        <v/>
      </c>
      <c r="EA1014" s="579" t="str">
        <f t="shared" si="4858"/>
        <v/>
      </c>
      <c r="EB1014" s="579" t="str">
        <f t="shared" si="4858"/>
        <v/>
      </c>
      <c r="EC1014" s="579" t="str">
        <f t="shared" si="4858"/>
        <v/>
      </c>
      <c r="ED1014" s="579" t="str">
        <f t="shared" si="4858"/>
        <v/>
      </c>
      <c r="EE1014" s="579" t="str">
        <f t="shared" si="4858"/>
        <v/>
      </c>
      <c r="EF1014" s="579" t="str">
        <f t="shared" si="4858"/>
        <v/>
      </c>
      <c r="EG1014" s="579" t="str">
        <f t="shared" si="4858"/>
        <v/>
      </c>
      <c r="EH1014" s="579" t="str">
        <f t="shared" si="4858"/>
        <v/>
      </c>
      <c r="EI1014" s="579" t="str">
        <f t="shared" si="4858"/>
        <v/>
      </c>
      <c r="EJ1014" s="579" t="str">
        <f t="shared" si="4858"/>
        <v/>
      </c>
      <c r="EK1014" s="579" t="str">
        <f t="shared" si="4858"/>
        <v/>
      </c>
      <c r="EL1014" s="579" t="str">
        <f t="shared" si="4858"/>
        <v/>
      </c>
      <c r="EM1014" s="579" t="str">
        <f t="shared" si="4858"/>
        <v/>
      </c>
      <c r="EN1014" s="579" t="str">
        <f t="shared" si="4858"/>
        <v/>
      </c>
      <c r="EO1014" s="579" t="str">
        <f t="shared" si="4858"/>
        <v/>
      </c>
      <c r="EP1014" s="579" t="str">
        <f t="shared" si="4858"/>
        <v/>
      </c>
      <c r="EQ1014" s="579" t="str">
        <f t="shared" si="4858"/>
        <v/>
      </c>
      <c r="ER1014" s="579" t="str">
        <f t="shared" si="4858"/>
        <v/>
      </c>
      <c r="ES1014" s="579" t="str">
        <f t="shared" si="4858"/>
        <v/>
      </c>
      <c r="ET1014" s="579" t="str">
        <f t="shared" si="4858"/>
        <v/>
      </c>
      <c r="EU1014" s="579" t="str">
        <f t="shared" si="4858"/>
        <v/>
      </c>
      <c r="EV1014" s="579" t="str">
        <f t="shared" si="4858"/>
        <v/>
      </c>
      <c r="EW1014" s="579" t="str">
        <f t="shared" si="4858"/>
        <v/>
      </c>
      <c r="EX1014" s="579" t="str">
        <f t="shared" si="4858"/>
        <v/>
      </c>
      <c r="EY1014" s="579" t="str">
        <f t="shared" si="4858"/>
        <v/>
      </c>
      <c r="EZ1014" s="579" t="str">
        <f t="shared" si="4858"/>
        <v/>
      </c>
      <c r="FA1014" s="579" t="str">
        <f t="shared" si="4858"/>
        <v/>
      </c>
      <c r="FB1014" s="579" t="str">
        <f t="shared" si="4858"/>
        <v/>
      </c>
      <c r="FC1014" s="579" t="str">
        <f t="shared" si="4858"/>
        <v/>
      </c>
      <c r="FD1014" s="579" t="str">
        <f t="shared" si="4858"/>
        <v/>
      </c>
      <c r="FE1014" s="579" t="str">
        <f t="shared" si="4858"/>
        <v/>
      </c>
      <c r="FF1014" s="579" t="str">
        <f t="shared" si="4858"/>
        <v/>
      </c>
      <c r="FG1014" s="579" t="str">
        <f t="shared" si="4858"/>
        <v/>
      </c>
      <c r="FH1014" s="579" t="str">
        <f t="shared" si="4858"/>
        <v/>
      </c>
      <c r="FI1014" s="579" t="str">
        <f t="shared" si="4858"/>
        <v/>
      </c>
      <c r="FJ1014" s="579" t="str">
        <f t="shared" si="4858"/>
        <v/>
      </c>
      <c r="FK1014" s="579" t="str">
        <f t="shared" si="4858"/>
        <v/>
      </c>
      <c r="FL1014" s="579" t="str">
        <f t="shared" si="4858"/>
        <v/>
      </c>
      <c r="FM1014" s="579" t="str">
        <f t="shared" si="4858"/>
        <v/>
      </c>
      <c r="FN1014" s="579" t="str">
        <f t="shared" si="4858"/>
        <v/>
      </c>
      <c r="FO1014" s="579" t="str">
        <f t="shared" si="4858"/>
        <v/>
      </c>
      <c r="FP1014" s="579" t="str">
        <f t="shared" si="4858"/>
        <v/>
      </c>
      <c r="FQ1014" s="579" t="str">
        <f t="shared" si="4858"/>
        <v/>
      </c>
      <c r="FR1014" s="579" t="str">
        <f t="shared" si="4858"/>
        <v/>
      </c>
      <c r="FS1014" s="579" t="str">
        <f t="shared" si="4858"/>
        <v/>
      </c>
      <c r="FT1014" s="579" t="str">
        <f t="shared" ref="FT1014:GZ1014" si="4859">IF(AND(FT$8&gt;=$K1012,FT$8&lt;=IF(OR($K1014="",$K1014=0),1000000,$K1014)),FT$8,"")</f>
        <v/>
      </c>
      <c r="FU1014" s="579" t="str">
        <f t="shared" si="4859"/>
        <v/>
      </c>
      <c r="FV1014" s="579" t="str">
        <f t="shared" si="4859"/>
        <v/>
      </c>
      <c r="FW1014" s="579" t="str">
        <f t="shared" si="4859"/>
        <v/>
      </c>
      <c r="FX1014" s="579" t="str">
        <f t="shared" si="4859"/>
        <v/>
      </c>
      <c r="FY1014" s="579" t="str">
        <f t="shared" si="4859"/>
        <v/>
      </c>
      <c r="FZ1014" s="579" t="str">
        <f t="shared" si="4859"/>
        <v/>
      </c>
      <c r="GA1014" s="579" t="str">
        <f t="shared" si="4859"/>
        <v/>
      </c>
      <c r="GB1014" s="579" t="str">
        <f t="shared" si="4859"/>
        <v/>
      </c>
      <c r="GC1014" s="579" t="str">
        <f t="shared" si="4859"/>
        <v/>
      </c>
      <c r="GD1014" s="579" t="str">
        <f t="shared" si="4859"/>
        <v/>
      </c>
      <c r="GE1014" s="579" t="str">
        <f t="shared" si="4859"/>
        <v/>
      </c>
      <c r="GF1014" s="579" t="str">
        <f t="shared" si="4859"/>
        <v/>
      </c>
      <c r="GG1014" s="579" t="str">
        <f t="shared" si="4859"/>
        <v/>
      </c>
      <c r="GH1014" s="579" t="str">
        <f t="shared" si="4859"/>
        <v/>
      </c>
      <c r="GI1014" s="579" t="str">
        <f t="shared" si="4859"/>
        <v/>
      </c>
      <c r="GJ1014" s="579" t="str">
        <f t="shared" si="4859"/>
        <v/>
      </c>
      <c r="GK1014" s="579" t="str">
        <f t="shared" si="4859"/>
        <v/>
      </c>
      <c r="GL1014" s="579" t="str">
        <f t="shared" si="4859"/>
        <v/>
      </c>
      <c r="GM1014" s="579" t="str">
        <f t="shared" si="4859"/>
        <v/>
      </c>
      <c r="GN1014" s="579" t="str">
        <f t="shared" si="4859"/>
        <v/>
      </c>
      <c r="GO1014" s="579" t="str">
        <f t="shared" si="4859"/>
        <v/>
      </c>
      <c r="GP1014" s="579" t="str">
        <f t="shared" si="4859"/>
        <v/>
      </c>
      <c r="GQ1014" s="579" t="str">
        <f t="shared" si="4859"/>
        <v/>
      </c>
      <c r="GR1014" s="579" t="str">
        <f t="shared" si="4859"/>
        <v/>
      </c>
      <c r="GS1014" s="579" t="str">
        <f t="shared" si="4859"/>
        <v/>
      </c>
      <c r="GT1014" s="579" t="str">
        <f t="shared" si="4859"/>
        <v/>
      </c>
      <c r="GU1014" s="579" t="str">
        <f t="shared" si="4859"/>
        <v/>
      </c>
      <c r="GV1014" s="579" t="str">
        <f t="shared" si="4859"/>
        <v/>
      </c>
      <c r="GW1014" s="579" t="str">
        <f t="shared" si="4859"/>
        <v/>
      </c>
      <c r="GX1014" s="579" t="str">
        <f t="shared" si="4859"/>
        <v/>
      </c>
      <c r="GY1014" s="579" t="str">
        <f t="shared" si="4859"/>
        <v/>
      </c>
      <c r="GZ1014" s="579" t="str">
        <f t="shared" si="4859"/>
        <v/>
      </c>
      <c r="HA1014" s="19"/>
      <c r="HB1014" s="19"/>
    </row>
    <row r="1015" spans="1:210" ht="4.2" customHeight="1">
      <c r="A1015" s="1"/>
      <c r="B1015" s="1"/>
      <c r="C1015" s="1"/>
      <c r="D1015" s="1"/>
      <c r="E1015" s="263"/>
      <c r="F1015" s="48"/>
      <c r="G1015" s="231"/>
      <c r="H1015" s="1"/>
      <c r="I1015" s="1"/>
      <c r="J1015" s="1"/>
      <c r="K1015" s="1"/>
      <c r="L1015" s="1"/>
      <c r="M1015" s="5"/>
      <c r="N1015" s="1"/>
      <c r="O1015" s="1"/>
      <c r="P1015" s="5"/>
      <c r="Q1015" s="1"/>
      <c r="R1015" s="1"/>
      <c r="S1015" s="5"/>
      <c r="T1015" s="7"/>
      <c r="U1015" s="24"/>
      <c r="V1015" s="1"/>
      <c r="W1015" s="12"/>
      <c r="X1015" s="10"/>
      <c r="Y1015" s="46"/>
      <c r="Z1015" s="93"/>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4"/>
      <c r="BB1015" s="94"/>
      <c r="BC1015" s="94"/>
      <c r="BD1015" s="94"/>
      <c r="BE1015" s="94"/>
      <c r="BF1015" s="94"/>
      <c r="BG1015" s="94"/>
      <c r="BH1015" s="94"/>
      <c r="BI1015" s="94"/>
      <c r="BJ1015" s="94"/>
      <c r="BK1015" s="94"/>
      <c r="BL1015" s="94"/>
      <c r="BM1015" s="94"/>
      <c r="BN1015" s="94"/>
      <c r="BO1015" s="94"/>
      <c r="BP1015" s="94"/>
      <c r="BQ1015" s="94"/>
      <c r="BR1015" s="94"/>
      <c r="BS1015" s="94"/>
      <c r="BT1015" s="94"/>
      <c r="BU1015" s="94"/>
      <c r="BV1015" s="94"/>
      <c r="BW1015" s="94"/>
      <c r="BX1015" s="94"/>
      <c r="BY1015" s="94"/>
      <c r="BZ1015" s="94"/>
      <c r="CA1015" s="94"/>
      <c r="CB1015" s="94"/>
      <c r="CC1015" s="94"/>
      <c r="CD1015" s="94"/>
      <c r="CE1015" s="94"/>
      <c r="CF1015" s="94"/>
      <c r="CG1015" s="94"/>
      <c r="CH1015" s="94"/>
      <c r="CI1015" s="94"/>
      <c r="CJ1015" s="94"/>
      <c r="CK1015" s="94"/>
      <c r="CL1015" s="94"/>
      <c r="CM1015" s="94"/>
      <c r="CN1015" s="94"/>
      <c r="CO1015" s="94"/>
      <c r="CP1015" s="94"/>
      <c r="CQ1015" s="94"/>
      <c r="CR1015" s="94"/>
      <c r="CS1015" s="94"/>
      <c r="CT1015" s="94"/>
      <c r="CU1015" s="94"/>
      <c r="CV1015" s="94"/>
      <c r="CW1015" s="94"/>
      <c r="CX1015" s="94"/>
      <c r="CY1015" s="94"/>
      <c r="CZ1015" s="94"/>
      <c r="DA1015" s="94"/>
      <c r="DB1015" s="94"/>
      <c r="DC1015" s="94"/>
      <c r="DD1015" s="94"/>
      <c r="DE1015" s="94"/>
      <c r="DF1015" s="94"/>
      <c r="DG1015" s="94"/>
      <c r="DH1015" s="94"/>
      <c r="DI1015" s="94"/>
      <c r="DJ1015" s="94"/>
      <c r="DK1015" s="94"/>
      <c r="DL1015" s="94"/>
      <c r="DM1015" s="94"/>
      <c r="DN1015" s="94"/>
      <c r="DO1015" s="94"/>
      <c r="DP1015" s="94"/>
      <c r="DQ1015" s="94"/>
      <c r="DR1015" s="94"/>
      <c r="DS1015" s="94"/>
      <c r="DT1015" s="94"/>
      <c r="DU1015" s="94"/>
      <c r="DV1015" s="94"/>
      <c r="DW1015" s="94"/>
      <c r="DX1015" s="94"/>
      <c r="DY1015" s="94"/>
      <c r="DZ1015" s="94"/>
      <c r="EA1015" s="94"/>
      <c r="EB1015" s="94"/>
      <c r="EC1015" s="94"/>
      <c r="ED1015" s="94"/>
      <c r="EE1015" s="94"/>
      <c r="EF1015" s="94"/>
      <c r="EG1015" s="94"/>
      <c r="EH1015" s="94"/>
      <c r="EI1015" s="94"/>
      <c r="EJ1015" s="94"/>
      <c r="EK1015" s="94"/>
      <c r="EL1015" s="94"/>
      <c r="EM1015" s="94"/>
      <c r="EN1015" s="94"/>
      <c r="EO1015" s="94"/>
      <c r="EP1015" s="94"/>
      <c r="EQ1015" s="94"/>
      <c r="ER1015" s="94"/>
      <c r="ES1015" s="94"/>
      <c r="ET1015" s="94"/>
      <c r="EU1015" s="94"/>
      <c r="EV1015" s="94"/>
      <c r="EW1015" s="94"/>
      <c r="EX1015" s="94"/>
      <c r="EY1015" s="94"/>
      <c r="EZ1015" s="94"/>
      <c r="FA1015" s="94"/>
      <c r="FB1015" s="94"/>
      <c r="FC1015" s="94"/>
      <c r="FD1015" s="94"/>
      <c r="FE1015" s="94"/>
      <c r="FF1015" s="94"/>
      <c r="FG1015" s="94"/>
      <c r="FH1015" s="94"/>
      <c r="FI1015" s="94"/>
      <c r="FJ1015" s="94"/>
      <c r="FK1015" s="94"/>
      <c r="FL1015" s="94"/>
      <c r="FM1015" s="94"/>
      <c r="FN1015" s="94"/>
      <c r="FO1015" s="94"/>
      <c r="FP1015" s="94"/>
      <c r="FQ1015" s="94"/>
      <c r="FR1015" s="94"/>
      <c r="FS1015" s="94"/>
      <c r="FT1015" s="94"/>
      <c r="FU1015" s="94"/>
      <c r="FV1015" s="94"/>
      <c r="FW1015" s="94"/>
      <c r="FX1015" s="94"/>
      <c r="FY1015" s="94"/>
      <c r="FZ1015" s="94"/>
      <c r="GA1015" s="94"/>
      <c r="GB1015" s="94"/>
      <c r="GC1015" s="94"/>
      <c r="GD1015" s="94"/>
      <c r="GE1015" s="94"/>
      <c r="GF1015" s="94"/>
      <c r="GG1015" s="94"/>
      <c r="GH1015" s="94"/>
      <c r="GI1015" s="94"/>
      <c r="GJ1015" s="94"/>
      <c r="GK1015" s="94"/>
      <c r="GL1015" s="94"/>
      <c r="GM1015" s="94"/>
      <c r="GN1015" s="94"/>
      <c r="GO1015" s="94"/>
      <c r="GP1015" s="94"/>
      <c r="GQ1015" s="94"/>
      <c r="GR1015" s="94"/>
      <c r="GS1015" s="94"/>
      <c r="GT1015" s="94"/>
      <c r="GU1015" s="94"/>
      <c r="GV1015" s="94"/>
      <c r="GW1015" s="94"/>
      <c r="GX1015" s="94"/>
      <c r="GY1015" s="94"/>
      <c r="GZ1015" s="94"/>
      <c r="HA1015" s="1"/>
      <c r="HB1015" s="1"/>
    </row>
    <row r="1016" spans="1:210" s="23" customFormat="1">
      <c r="A1016" s="19"/>
      <c r="B1016" s="244" t="s">
        <v>165</v>
      </c>
      <c r="C1016" s="19"/>
      <c r="D1016" s="19"/>
      <c r="E1016" s="269"/>
      <c r="F1016" s="52"/>
      <c r="G1016" s="232"/>
      <c r="H1016" s="19"/>
      <c r="I1016" s="245" t="s">
        <v>162</v>
      </c>
      <c r="J1016" s="19"/>
      <c r="K1016" s="19"/>
      <c r="L1016" s="19"/>
      <c r="M1016" s="20"/>
      <c r="N1016" s="196" t="s">
        <v>171</v>
      </c>
      <c r="O1016" s="19"/>
      <c r="P1016" s="20"/>
      <c r="Q1016" s="19" t="s">
        <v>72</v>
      </c>
      <c r="R1016" s="19"/>
      <c r="S1016" s="20" t="s">
        <v>6</v>
      </c>
      <c r="T1016" s="205"/>
      <c r="U1016" s="26" t="s">
        <v>7</v>
      </c>
      <c r="V1016" s="19"/>
      <c r="W1016" s="21"/>
      <c r="X1016" s="22"/>
      <c r="Y1016" s="47"/>
      <c r="Z1016" s="96"/>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c r="CO1016" s="97"/>
      <c r="CP1016" s="97"/>
      <c r="CQ1016" s="97"/>
      <c r="CR1016" s="97"/>
      <c r="CS1016" s="97"/>
      <c r="CT1016" s="97"/>
      <c r="CU1016" s="97"/>
      <c r="CV1016" s="97"/>
      <c r="CW1016" s="97"/>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7"/>
      <c r="FL1016" s="97"/>
      <c r="FM1016" s="97"/>
      <c r="FN1016" s="97"/>
      <c r="FO1016" s="97"/>
      <c r="FP1016" s="97"/>
      <c r="FQ1016" s="97"/>
      <c r="FR1016" s="97"/>
      <c r="FS1016" s="97"/>
      <c r="FT1016" s="97"/>
      <c r="FU1016" s="97"/>
      <c r="FV1016" s="97"/>
      <c r="FW1016" s="97"/>
      <c r="FX1016" s="97"/>
      <c r="FY1016" s="97"/>
      <c r="FZ1016" s="97"/>
      <c r="GA1016" s="97"/>
      <c r="GB1016" s="97"/>
      <c r="GC1016" s="97"/>
      <c r="GD1016" s="97"/>
      <c r="GE1016" s="97"/>
      <c r="GF1016" s="97"/>
      <c r="GG1016" s="97"/>
      <c r="GH1016" s="97"/>
      <c r="GI1016" s="97"/>
      <c r="GJ1016" s="97"/>
      <c r="GK1016" s="97"/>
      <c r="GL1016" s="97"/>
      <c r="GM1016" s="97"/>
      <c r="GN1016" s="97"/>
      <c r="GO1016" s="97"/>
      <c r="GP1016" s="97"/>
      <c r="GQ1016" s="97"/>
      <c r="GR1016" s="97"/>
      <c r="GS1016" s="97"/>
      <c r="GT1016" s="97"/>
      <c r="GU1016" s="97"/>
      <c r="GV1016" s="97"/>
      <c r="GW1016" s="97"/>
      <c r="GX1016" s="97"/>
      <c r="GY1016" s="97"/>
      <c r="GZ1016" s="97"/>
      <c r="HA1016" s="19"/>
      <c r="HB1016" s="19"/>
    </row>
    <row r="1017" spans="1:210" ht="4.2" customHeight="1">
      <c r="A1017" s="1"/>
      <c r="B1017" s="1"/>
      <c r="C1017" s="1"/>
      <c r="D1017" s="1"/>
      <c r="E1017" s="263"/>
      <c r="F1017" s="48"/>
      <c r="G1017" s="231"/>
      <c r="H1017" s="1"/>
      <c r="I1017" s="1"/>
      <c r="J1017" s="1"/>
      <c r="K1017" s="1"/>
      <c r="L1017" s="1"/>
      <c r="M1017" s="5"/>
      <c r="N1017" s="1"/>
      <c r="O1017" s="1"/>
      <c r="P1017" s="5"/>
      <c r="Q1017" s="1"/>
      <c r="R1017" s="1"/>
      <c r="S1017" s="5"/>
      <c r="T1017" s="7"/>
      <c r="U1017" s="24"/>
      <c r="V1017" s="1"/>
      <c r="W1017" s="12"/>
      <c r="X1017" s="10"/>
      <c r="Y1017" s="46"/>
      <c r="Z1017" s="93"/>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4"/>
      <c r="BB1017" s="94"/>
      <c r="BC1017" s="94"/>
      <c r="BD1017" s="94"/>
      <c r="BE1017" s="94"/>
      <c r="BF1017" s="94"/>
      <c r="BG1017" s="94"/>
      <c r="BH1017" s="94"/>
      <c r="BI1017" s="94"/>
      <c r="BJ1017" s="94"/>
      <c r="BK1017" s="94"/>
      <c r="BL1017" s="94"/>
      <c r="BM1017" s="94"/>
      <c r="BN1017" s="94"/>
      <c r="BO1017" s="94"/>
      <c r="BP1017" s="94"/>
      <c r="BQ1017" s="94"/>
      <c r="BR1017" s="94"/>
      <c r="BS1017" s="94"/>
      <c r="BT1017" s="94"/>
      <c r="BU1017" s="94"/>
      <c r="BV1017" s="94"/>
      <c r="BW1017" s="94"/>
      <c r="BX1017" s="94"/>
      <c r="BY1017" s="94"/>
      <c r="BZ1017" s="94"/>
      <c r="CA1017" s="94"/>
      <c r="CB1017" s="94"/>
      <c r="CC1017" s="94"/>
      <c r="CD1017" s="94"/>
      <c r="CE1017" s="94"/>
      <c r="CF1017" s="94"/>
      <c r="CG1017" s="94"/>
      <c r="CH1017" s="94"/>
      <c r="CI1017" s="94"/>
      <c r="CJ1017" s="94"/>
      <c r="CK1017" s="94"/>
      <c r="CL1017" s="94"/>
      <c r="CM1017" s="94"/>
      <c r="CN1017" s="94"/>
      <c r="CO1017" s="94"/>
      <c r="CP1017" s="94"/>
      <c r="CQ1017" s="94"/>
      <c r="CR1017" s="94"/>
      <c r="CS1017" s="94"/>
      <c r="CT1017" s="94"/>
      <c r="CU1017" s="94"/>
      <c r="CV1017" s="94"/>
      <c r="CW1017" s="94"/>
      <c r="CX1017" s="94"/>
      <c r="CY1017" s="94"/>
      <c r="CZ1017" s="94"/>
      <c r="DA1017" s="94"/>
      <c r="DB1017" s="94"/>
      <c r="DC1017" s="94"/>
      <c r="DD1017" s="94"/>
      <c r="DE1017" s="94"/>
      <c r="DF1017" s="94"/>
      <c r="DG1017" s="94"/>
      <c r="DH1017" s="94"/>
      <c r="DI1017" s="94"/>
      <c r="DJ1017" s="94"/>
      <c r="DK1017" s="94"/>
      <c r="DL1017" s="94"/>
      <c r="DM1017" s="94"/>
      <c r="DN1017" s="94"/>
      <c r="DO1017" s="94"/>
      <c r="DP1017" s="94"/>
      <c r="DQ1017" s="94"/>
      <c r="DR1017" s="94"/>
      <c r="DS1017" s="94"/>
      <c r="DT1017" s="94"/>
      <c r="DU1017" s="94"/>
      <c r="DV1017" s="94"/>
      <c r="DW1017" s="94"/>
      <c r="DX1017" s="94"/>
      <c r="DY1017" s="94"/>
      <c r="DZ1017" s="94"/>
      <c r="EA1017" s="94"/>
      <c r="EB1017" s="94"/>
      <c r="EC1017" s="94"/>
      <c r="ED1017" s="94"/>
      <c r="EE1017" s="94"/>
      <c r="EF1017" s="94"/>
      <c r="EG1017" s="94"/>
      <c r="EH1017" s="94"/>
      <c r="EI1017" s="94"/>
      <c r="EJ1017" s="94"/>
      <c r="EK1017" s="94"/>
      <c r="EL1017" s="94"/>
      <c r="EM1017" s="94"/>
      <c r="EN1017" s="94"/>
      <c r="EO1017" s="94"/>
      <c r="EP1017" s="94"/>
      <c r="EQ1017" s="94"/>
      <c r="ER1017" s="94"/>
      <c r="ES1017" s="94"/>
      <c r="ET1017" s="94"/>
      <c r="EU1017" s="94"/>
      <c r="EV1017" s="94"/>
      <c r="EW1017" s="94"/>
      <c r="EX1017" s="94"/>
      <c r="EY1017" s="94"/>
      <c r="EZ1017" s="94"/>
      <c r="FA1017" s="94"/>
      <c r="FB1017" s="94"/>
      <c r="FC1017" s="94"/>
      <c r="FD1017" s="94"/>
      <c r="FE1017" s="94"/>
      <c r="FF1017" s="94"/>
      <c r="FG1017" s="94"/>
      <c r="FH1017" s="94"/>
      <c r="FI1017" s="94"/>
      <c r="FJ1017" s="94"/>
      <c r="FK1017" s="94"/>
      <c r="FL1017" s="94"/>
      <c r="FM1017" s="94"/>
      <c r="FN1017" s="94"/>
      <c r="FO1017" s="94"/>
      <c r="FP1017" s="94"/>
      <c r="FQ1017" s="94"/>
      <c r="FR1017" s="94"/>
      <c r="FS1017" s="94"/>
      <c r="FT1017" s="94"/>
      <c r="FU1017" s="94"/>
      <c r="FV1017" s="94"/>
      <c r="FW1017" s="94"/>
      <c r="FX1017" s="94"/>
      <c r="FY1017" s="94"/>
      <c r="FZ1017" s="94"/>
      <c r="GA1017" s="94"/>
      <c r="GB1017" s="94"/>
      <c r="GC1017" s="94"/>
      <c r="GD1017" s="94"/>
      <c r="GE1017" s="94"/>
      <c r="GF1017" s="94"/>
      <c r="GG1017" s="94"/>
      <c r="GH1017" s="94"/>
      <c r="GI1017" s="94"/>
      <c r="GJ1017" s="94"/>
      <c r="GK1017" s="94"/>
      <c r="GL1017" s="94"/>
      <c r="GM1017" s="94"/>
      <c r="GN1017" s="94"/>
      <c r="GO1017" s="94"/>
      <c r="GP1017" s="94"/>
      <c r="GQ1017" s="94"/>
      <c r="GR1017" s="94"/>
      <c r="GS1017" s="94"/>
      <c r="GT1017" s="94"/>
      <c r="GU1017" s="94"/>
      <c r="GV1017" s="94"/>
      <c r="GW1017" s="94"/>
      <c r="GX1017" s="94"/>
      <c r="GY1017" s="94"/>
      <c r="GZ1017" s="94"/>
      <c r="HA1017" s="1"/>
      <c r="HB1017" s="1"/>
    </row>
    <row r="1018" spans="1:210" s="4" customFormat="1">
      <c r="A1018" s="3"/>
      <c r="B1018" s="259" t="s">
        <v>159</v>
      </c>
      <c r="C1018" s="3"/>
      <c r="D1018" s="3"/>
      <c r="E1018" s="9"/>
      <c r="F1018" s="51"/>
      <c r="G1018" s="232"/>
      <c r="H1018" s="13" t="str">
        <f>B1018&amp;N1010</f>
        <v>Учет - Почтовые и курьерские услуги</v>
      </c>
      <c r="I1018" s="13"/>
      <c r="J1018" s="3"/>
      <c r="K1018" s="3"/>
      <c r="L1018" s="3"/>
      <c r="M1018" s="5"/>
      <c r="N1018" s="36" t="str">
        <f>Главная!$Y$8</f>
        <v>итого</v>
      </c>
      <c r="O1018" s="36"/>
      <c r="P1018" s="5"/>
      <c r="Q1018" s="36" t="s">
        <v>26</v>
      </c>
      <c r="R1018" s="36"/>
      <c r="S1018" s="20" t="s">
        <v>6</v>
      </c>
      <c r="T1018" s="308"/>
      <c r="U1018" s="24" t="s">
        <v>7</v>
      </c>
      <c r="V1018" s="36"/>
      <c r="W1018" s="38">
        <f>SUM($Y1018:$HA1018)</f>
        <v>0</v>
      </c>
      <c r="X1018" s="38"/>
      <c r="Y1018" s="46"/>
      <c r="Z1018" s="99"/>
      <c r="AA1018" s="100">
        <f>IF(AA1014="",0,IF(AA1012=1,$T1010,IF($T1012=справочники!$E$9,$T1010+$T1014*INT((AA1012-1)/IF(OR($T1016=0,$T1016=""),1,$T1016)),IF($T1012=справочники!$E$10,$T1010*POWER($T1014,INT((AA1012-1)/IF(OR($T1016=0,$T1016=""),1,$T1016))),IF($T1012=справочники!$E$11,POWER($T1010,1+$T1014*INT((AA1012-1)/IF(OR($T1016=0,$T1016=""),1,$T1016))),0)))))</f>
        <v>0</v>
      </c>
      <c r="AB1018" s="100">
        <f>IF(AB1014="",0,IF(AB1012=1,$T1010,IF($T1012=справочники!$E$9,$T1010+$T1014*INT((AB1012-1)/IF(OR($T1016=0,$T1016=""),1,$T1016)),IF($T1012=справочники!$E$10,$T1010*POWER($T1014,INT((AB1012-1)/IF(OR($T1016=0,$T1016=""),1,$T1016))),IF($T1012=справочники!$E$11,POWER($T1010,1+$T1014*INT((AB1012-1)/IF(OR($T1016=0,$T1016=""),1,$T1016))),0)))))</f>
        <v>0</v>
      </c>
      <c r="AC1018" s="100">
        <f>IF(AC1014="",0,IF(AC1012=1,$T1010,IF($T1012=справочники!$E$9,$T1010+$T1014*INT((AC1012-1)/IF(OR($T1016=0,$T1016=""),1,$T1016)),IF($T1012=справочники!$E$10,$T1010*POWER($T1014,INT((AC1012-1)/IF(OR($T1016=0,$T1016=""),1,$T1016))),IF($T1012=справочники!$E$11,POWER($T1010,1+$T1014*INT((AC1012-1)/IF(OR($T1016=0,$T1016=""),1,$T1016))),0)))))</f>
        <v>0</v>
      </c>
      <c r="AD1018" s="100">
        <f>IF(AD1014="",0,IF(AD1012=1,$T1010,IF($T1012=справочники!$E$9,$T1010+$T1014*INT((AD1012-1)/IF(OR($T1016=0,$T1016=""),1,$T1016)),IF($T1012=справочники!$E$10,$T1010*POWER($T1014,INT((AD1012-1)/IF(OR($T1016=0,$T1016=""),1,$T1016))),IF($T1012=справочники!$E$11,POWER($T1010,1+$T1014*INT((AD1012-1)/IF(OR($T1016=0,$T1016=""),1,$T1016))),0)))))</f>
        <v>0</v>
      </c>
      <c r="AE1018" s="100">
        <f>IF(AE1014="",0,IF(AE1012=1,$T1010,IF($T1012=справочники!$E$9,$T1010+$T1014*INT((AE1012-1)/IF(OR($T1016=0,$T1016=""),1,$T1016)),IF($T1012=справочники!$E$10,$T1010*POWER($T1014,INT((AE1012-1)/IF(OR($T1016=0,$T1016=""),1,$T1016))),IF($T1012=справочники!$E$11,POWER($T1010,1+$T1014*INT((AE1012-1)/IF(OR($T1016=0,$T1016=""),1,$T1016))),0)))))</f>
        <v>0</v>
      </c>
      <c r="AF1018" s="100">
        <f>IF(AF1014="",0,IF(AF1012=1,$T1010,IF($T1012=справочники!$E$9,$T1010+$T1014*INT((AF1012-1)/IF(OR($T1016=0,$T1016=""),1,$T1016)),IF($T1012=справочники!$E$10,$T1010*POWER($T1014,INT((AF1012-1)/IF(OR($T1016=0,$T1016=""),1,$T1016))),IF($T1012=справочники!$E$11,POWER($T1010,1+$T1014*INT((AF1012-1)/IF(OR($T1016=0,$T1016=""),1,$T1016))),0)))))</f>
        <v>0</v>
      </c>
      <c r="AG1018" s="100">
        <f>IF(AG1014="",0,IF(AG1012=1,$T1010,IF($T1012=справочники!$E$9,$T1010+$T1014*INT((AG1012-1)/IF(OR($T1016=0,$T1016=""),1,$T1016)),IF($T1012=справочники!$E$10,$T1010*POWER($T1014,INT((AG1012-1)/IF(OR($T1016=0,$T1016=""),1,$T1016))),IF($T1012=справочники!$E$11,POWER($T1010,1+$T1014*INT((AG1012-1)/IF(OR($T1016=0,$T1016=""),1,$T1016))),0)))))</f>
        <v>0</v>
      </c>
      <c r="AH1018" s="100">
        <f>IF(AH1014="",0,IF(AH1012=1,$T1010,IF($T1012=справочники!$E$9,$T1010+$T1014*INT((AH1012-1)/IF(OR($T1016=0,$T1016=""),1,$T1016)),IF($T1012=справочники!$E$10,$T1010*POWER($T1014,INT((AH1012-1)/IF(OR($T1016=0,$T1016=""),1,$T1016))),IF($T1012=справочники!$E$11,POWER($T1010,1+$T1014*INT((AH1012-1)/IF(OR($T1016=0,$T1016=""),1,$T1016))),0)))))</f>
        <v>0</v>
      </c>
      <c r="AI1018" s="100">
        <f>IF(AI1014="",0,IF(AI1012=1,$T1010,IF($T1012=справочники!$E$9,$T1010+$T1014*INT((AI1012-1)/IF(OR($T1016=0,$T1016=""),1,$T1016)),IF($T1012=справочники!$E$10,$T1010*POWER($T1014,INT((AI1012-1)/IF(OR($T1016=0,$T1016=""),1,$T1016))),IF($T1012=справочники!$E$11,POWER($T1010,1+$T1014*INT((AI1012-1)/IF(OR($T1016=0,$T1016=""),1,$T1016))),0)))))</f>
        <v>0</v>
      </c>
      <c r="AJ1018" s="100">
        <f>IF(AJ1014="",0,IF(AJ1012=1,$T1010,IF($T1012=справочники!$E$9,$T1010+$T1014*INT((AJ1012-1)/IF(OR($T1016=0,$T1016=""),1,$T1016)),IF($T1012=справочники!$E$10,$T1010*POWER($T1014,INT((AJ1012-1)/IF(OR($T1016=0,$T1016=""),1,$T1016))),IF($T1012=справочники!$E$11,POWER($T1010,1+$T1014*INT((AJ1012-1)/IF(OR($T1016=0,$T1016=""),1,$T1016))),0)))))</f>
        <v>0</v>
      </c>
      <c r="AK1018" s="100">
        <f>IF(AK1014="",0,IF(AK1012=1,$T1010,IF($T1012=справочники!$E$9,$T1010+$T1014*INT((AK1012-1)/IF(OR($T1016=0,$T1016=""),1,$T1016)),IF($T1012=справочники!$E$10,$T1010*POWER($T1014,INT((AK1012-1)/IF(OR($T1016=0,$T1016=""),1,$T1016))),IF($T1012=справочники!$E$11,POWER($T1010,1+$T1014*INT((AK1012-1)/IF(OR($T1016=0,$T1016=""),1,$T1016))),0)))))</f>
        <v>0</v>
      </c>
      <c r="AL1018" s="100">
        <f>IF(AL1014="",0,IF(AL1012=1,$T1010,IF($T1012=справочники!$E$9,$T1010+$T1014*INT((AL1012-1)/IF(OR($T1016=0,$T1016=""),1,$T1016)),IF($T1012=справочники!$E$10,$T1010*POWER($T1014,INT((AL1012-1)/IF(OR($T1016=0,$T1016=""),1,$T1016))),IF($T1012=справочники!$E$11,POWER($T1010,1+$T1014*INT((AL1012-1)/IF(OR($T1016=0,$T1016=""),1,$T1016))),0)))))</f>
        <v>0</v>
      </c>
      <c r="AM1018" s="100">
        <f>IF(AM1014="",0,IF(AM1012=1,$T1010,IF($T1012=справочники!$E$9,$T1010+$T1014*INT((AM1012-1)/IF(OR($T1016=0,$T1016=""),1,$T1016)),IF($T1012=справочники!$E$10,$T1010*POWER($T1014,INT((AM1012-1)/IF(OR($T1016=0,$T1016=""),1,$T1016))),IF($T1012=справочники!$E$11,POWER($T1010,1+$T1014*INT((AM1012-1)/IF(OR($T1016=0,$T1016=""),1,$T1016))),0)))))</f>
        <v>0</v>
      </c>
      <c r="AN1018" s="100">
        <f>IF(AN1014="",0,IF(AN1012=1,$T1010,IF($T1012=справочники!$E$9,$T1010+$T1014*INT((AN1012-1)/IF(OR($T1016=0,$T1016=""),1,$T1016)),IF($T1012=справочники!$E$10,$T1010*POWER($T1014,INT((AN1012-1)/IF(OR($T1016=0,$T1016=""),1,$T1016))),IF($T1012=справочники!$E$11,POWER($T1010,1+$T1014*INT((AN1012-1)/IF(OR($T1016=0,$T1016=""),1,$T1016))),0)))))</f>
        <v>0</v>
      </c>
      <c r="AO1018" s="100">
        <f>IF(AO1014="",0,IF(AO1012=1,$T1010,IF($T1012=справочники!$E$9,$T1010+$T1014*INT((AO1012-1)/IF(OR($T1016=0,$T1016=""),1,$T1016)),IF($T1012=справочники!$E$10,$T1010*POWER($T1014,INT((AO1012-1)/IF(OR($T1016=0,$T1016=""),1,$T1016))),IF($T1012=справочники!$E$11,POWER($T1010,1+$T1014*INT((AO1012-1)/IF(OR($T1016=0,$T1016=""),1,$T1016))),0)))))</f>
        <v>0</v>
      </c>
      <c r="AP1018" s="100">
        <f>IF(AP1014="",0,IF(AP1012=1,$T1010,IF($T1012=справочники!$E$9,$T1010+$T1014*INT((AP1012-1)/IF(OR($T1016=0,$T1016=""),1,$T1016)),IF($T1012=справочники!$E$10,$T1010*POWER($T1014,INT((AP1012-1)/IF(OR($T1016=0,$T1016=""),1,$T1016))),IF($T1012=справочники!$E$11,POWER($T1010,1+$T1014*INT((AP1012-1)/IF(OR($T1016=0,$T1016=""),1,$T1016))),0)))))</f>
        <v>0</v>
      </c>
      <c r="AQ1018" s="100">
        <f>IF(AQ1014="",0,IF(AQ1012=1,$T1010,IF($T1012=справочники!$E$9,$T1010+$T1014*INT((AQ1012-1)/IF(OR($T1016=0,$T1016=""),1,$T1016)),IF($T1012=справочники!$E$10,$T1010*POWER($T1014,INT((AQ1012-1)/IF(OR($T1016=0,$T1016=""),1,$T1016))),IF($T1012=справочники!$E$11,POWER($T1010,1+$T1014*INT((AQ1012-1)/IF(OR($T1016=0,$T1016=""),1,$T1016))),0)))))</f>
        <v>0</v>
      </c>
      <c r="AR1018" s="100">
        <f>IF(AR1014="",0,IF(AR1012=1,$T1010,IF($T1012=справочники!$E$9,$T1010+$T1014*INT((AR1012-1)/IF(OR($T1016=0,$T1016=""),1,$T1016)),IF($T1012=справочники!$E$10,$T1010*POWER($T1014,INT((AR1012-1)/IF(OR($T1016=0,$T1016=""),1,$T1016))),IF($T1012=справочники!$E$11,POWER($T1010,1+$T1014*INT((AR1012-1)/IF(OR($T1016=0,$T1016=""),1,$T1016))),0)))))</f>
        <v>0</v>
      </c>
      <c r="AS1018" s="100">
        <f>IF(AS1014="",0,IF(AS1012=1,$T1010,IF($T1012=справочники!$E$9,$T1010+$T1014*INT((AS1012-1)/IF(OR($T1016=0,$T1016=""),1,$T1016)),IF($T1012=справочники!$E$10,$T1010*POWER($T1014,INT((AS1012-1)/IF(OR($T1016=0,$T1016=""),1,$T1016))),IF($T1012=справочники!$E$11,POWER($T1010,1+$T1014*INT((AS1012-1)/IF(OR($T1016=0,$T1016=""),1,$T1016))),0)))))</f>
        <v>0</v>
      </c>
      <c r="AT1018" s="100">
        <f>IF(AT1014="",0,IF(AT1012=1,$T1010,IF($T1012=справочники!$E$9,$T1010+$T1014*INT((AT1012-1)/IF(OR($T1016=0,$T1016=""),1,$T1016)),IF($T1012=справочники!$E$10,$T1010*POWER($T1014,INT((AT1012-1)/IF(OR($T1016=0,$T1016=""),1,$T1016))),IF($T1012=справочники!$E$11,POWER($T1010,1+$T1014*INT((AT1012-1)/IF(OR($T1016=0,$T1016=""),1,$T1016))),0)))))</f>
        <v>0</v>
      </c>
      <c r="AU1018" s="100">
        <f>IF(AU1014="",0,IF(AU1012=1,$T1010,IF($T1012=справочники!$E$9,$T1010+$T1014*INT((AU1012-1)/IF(OR($T1016=0,$T1016=""),1,$T1016)),IF($T1012=справочники!$E$10,$T1010*POWER($T1014,INT((AU1012-1)/IF(OR($T1016=0,$T1016=""),1,$T1016))),IF($T1012=справочники!$E$11,POWER($T1010,1+$T1014*INT((AU1012-1)/IF(OR($T1016=0,$T1016=""),1,$T1016))),0)))))</f>
        <v>0</v>
      </c>
      <c r="AV1018" s="100">
        <f>IF(AV1014="",0,IF(AV1012=1,$T1010,IF($T1012=справочники!$E$9,$T1010+$T1014*INT((AV1012-1)/IF(OR($T1016=0,$T1016=""),1,$T1016)),IF($T1012=справочники!$E$10,$T1010*POWER($T1014,INT((AV1012-1)/IF(OR($T1016=0,$T1016=""),1,$T1016))),IF($T1012=справочники!$E$11,POWER($T1010,1+$T1014*INT((AV1012-1)/IF(OR($T1016=0,$T1016=""),1,$T1016))),0)))))</f>
        <v>0</v>
      </c>
      <c r="AW1018" s="100">
        <f>IF(AW1014="",0,IF(AW1012=1,$T1010,IF($T1012=справочники!$E$9,$T1010+$T1014*INT((AW1012-1)/IF(OR($T1016=0,$T1016=""),1,$T1016)),IF($T1012=справочники!$E$10,$T1010*POWER($T1014,INT((AW1012-1)/IF(OR($T1016=0,$T1016=""),1,$T1016))),IF($T1012=справочники!$E$11,POWER($T1010,1+$T1014*INT((AW1012-1)/IF(OR($T1016=0,$T1016=""),1,$T1016))),0)))))</f>
        <v>0</v>
      </c>
      <c r="AX1018" s="100">
        <f>IF(AX1014="",0,IF(AX1012=1,$T1010,IF($T1012=справочники!$E$9,$T1010+$T1014*INT((AX1012-1)/IF(OR($T1016=0,$T1016=""),1,$T1016)),IF($T1012=справочники!$E$10,$T1010*POWER($T1014,INT((AX1012-1)/IF(OR($T1016=0,$T1016=""),1,$T1016))),IF($T1012=справочники!$E$11,POWER($T1010,1+$T1014*INT((AX1012-1)/IF(OR($T1016=0,$T1016=""),1,$T1016))),0)))))</f>
        <v>0</v>
      </c>
      <c r="AY1018" s="100">
        <f>IF(AY1014="",0,IF(AY1012=1,$T1010,IF($T1012=справочники!$E$9,$T1010+$T1014*INT((AY1012-1)/IF(OR($T1016=0,$T1016=""),1,$T1016)),IF($T1012=справочники!$E$10,$T1010*POWER($T1014,INT((AY1012-1)/IF(OR($T1016=0,$T1016=""),1,$T1016))),IF($T1012=справочники!$E$11,POWER($T1010,1+$T1014*INT((AY1012-1)/IF(OR($T1016=0,$T1016=""),1,$T1016))),0)))))</f>
        <v>0</v>
      </c>
      <c r="AZ1018" s="100">
        <f>IF(AZ1014="",0,IF(AZ1012=1,$T1010,IF($T1012=справочники!$E$9,$T1010+$T1014*INT((AZ1012-1)/IF(OR($T1016=0,$T1016=""),1,$T1016)),IF($T1012=справочники!$E$10,$T1010*POWER($T1014,INT((AZ1012-1)/IF(OR($T1016=0,$T1016=""),1,$T1016))),IF($T1012=справочники!$E$11,POWER($T1010,1+$T1014*INT((AZ1012-1)/IF(OR($T1016=0,$T1016=""),1,$T1016))),0)))))</f>
        <v>0</v>
      </c>
      <c r="BA1018" s="100">
        <f>IF(BA1014="",0,IF(BA1012=1,$T1010,IF($T1012=справочники!$E$9,$T1010+$T1014*INT((BA1012-1)/IF(OR($T1016=0,$T1016=""),1,$T1016)),IF($T1012=справочники!$E$10,$T1010*POWER($T1014,INT((BA1012-1)/IF(OR($T1016=0,$T1016=""),1,$T1016))),IF($T1012=справочники!$E$11,POWER($T1010,1+$T1014*INT((BA1012-1)/IF(OR($T1016=0,$T1016=""),1,$T1016))),0)))))</f>
        <v>0</v>
      </c>
      <c r="BB1018" s="100">
        <f>IF(BB1014="",0,IF(BB1012=1,$T1010,IF($T1012=справочники!$E$9,$T1010+$T1014*INT((BB1012-1)/IF(OR($T1016=0,$T1016=""),1,$T1016)),IF($T1012=справочники!$E$10,$T1010*POWER($T1014,INT((BB1012-1)/IF(OR($T1016=0,$T1016=""),1,$T1016))),IF($T1012=справочники!$E$11,POWER($T1010,1+$T1014*INT((BB1012-1)/IF(OR($T1016=0,$T1016=""),1,$T1016))),0)))))</f>
        <v>0</v>
      </c>
      <c r="BC1018" s="100">
        <f>IF(BC1014="",0,IF(BC1012=1,$T1010,IF($T1012=справочники!$E$9,$T1010+$T1014*INT((BC1012-1)/IF(OR($T1016=0,$T1016=""),1,$T1016)),IF($T1012=справочники!$E$10,$T1010*POWER($T1014,INT((BC1012-1)/IF(OR($T1016=0,$T1016=""),1,$T1016))),IF($T1012=справочники!$E$11,POWER($T1010,1+$T1014*INT((BC1012-1)/IF(OR($T1016=0,$T1016=""),1,$T1016))),0)))))</f>
        <v>0</v>
      </c>
      <c r="BD1018" s="100">
        <f>IF(BD1014="",0,IF(BD1012=1,$T1010,IF($T1012=справочники!$E$9,$T1010+$T1014*INT((BD1012-1)/IF(OR($T1016=0,$T1016=""),1,$T1016)),IF($T1012=справочники!$E$10,$T1010*POWER($T1014,INT((BD1012-1)/IF(OR($T1016=0,$T1016=""),1,$T1016))),IF($T1012=справочники!$E$11,POWER($T1010,1+$T1014*INT((BD1012-1)/IF(OR($T1016=0,$T1016=""),1,$T1016))),0)))))</f>
        <v>0</v>
      </c>
      <c r="BE1018" s="100">
        <f>IF(BE1014="",0,IF(BE1012=1,$T1010,IF($T1012=справочники!$E$9,$T1010+$T1014*INT((BE1012-1)/IF(OR($T1016=0,$T1016=""),1,$T1016)),IF($T1012=справочники!$E$10,$T1010*POWER($T1014,INT((BE1012-1)/IF(OR($T1016=0,$T1016=""),1,$T1016))),IF($T1012=справочники!$E$11,POWER($T1010,1+$T1014*INT((BE1012-1)/IF(OR($T1016=0,$T1016=""),1,$T1016))),0)))))</f>
        <v>0</v>
      </c>
      <c r="BF1018" s="100">
        <f>IF(BF1014="",0,IF(BF1012=1,$T1010,IF($T1012=справочники!$E$9,$T1010+$T1014*INT((BF1012-1)/IF(OR($T1016=0,$T1016=""),1,$T1016)),IF($T1012=справочники!$E$10,$T1010*POWER($T1014,INT((BF1012-1)/IF(OR($T1016=0,$T1016=""),1,$T1016))),IF($T1012=справочники!$E$11,POWER($T1010,1+$T1014*INT((BF1012-1)/IF(OR($T1016=0,$T1016=""),1,$T1016))),0)))))</f>
        <v>0</v>
      </c>
      <c r="BG1018" s="100">
        <f>IF(BG1014="",0,IF(BG1012=1,$T1010,IF($T1012=справочники!$E$9,$T1010+$T1014*INT((BG1012-1)/IF(OR($T1016=0,$T1016=""),1,$T1016)),IF($T1012=справочники!$E$10,$T1010*POWER($T1014,INT((BG1012-1)/IF(OR($T1016=0,$T1016=""),1,$T1016))),IF($T1012=справочники!$E$11,POWER($T1010,1+$T1014*INT((BG1012-1)/IF(OR($T1016=0,$T1016=""),1,$T1016))),0)))))</f>
        <v>0</v>
      </c>
      <c r="BH1018" s="100">
        <f>IF(BH1014="",0,IF(BH1012=1,$T1010,IF($T1012=справочники!$E$9,$T1010+$T1014*INT((BH1012-1)/IF(OR($T1016=0,$T1016=""),1,$T1016)),IF($T1012=справочники!$E$10,$T1010*POWER($T1014,INT((BH1012-1)/IF(OR($T1016=0,$T1016=""),1,$T1016))),IF($T1012=справочники!$E$11,POWER($T1010,1+$T1014*INT((BH1012-1)/IF(OR($T1016=0,$T1016=""),1,$T1016))),0)))))</f>
        <v>0</v>
      </c>
      <c r="BI1018" s="100">
        <f>IF(BI1014="",0,IF(BI1012=1,$T1010,IF($T1012=справочники!$E$9,$T1010+$T1014*INT((BI1012-1)/IF(OR($T1016=0,$T1016=""),1,$T1016)),IF($T1012=справочники!$E$10,$T1010*POWER($T1014,INT((BI1012-1)/IF(OR($T1016=0,$T1016=""),1,$T1016))),IF($T1012=справочники!$E$11,POWER($T1010,1+$T1014*INT((BI1012-1)/IF(OR($T1016=0,$T1016=""),1,$T1016))),0)))))</f>
        <v>0</v>
      </c>
      <c r="BJ1018" s="100">
        <f>IF(BJ1014="",0,IF(BJ1012=1,$T1010,IF($T1012=справочники!$E$9,$T1010+$T1014*INT((BJ1012-1)/IF(OR($T1016=0,$T1016=""),1,$T1016)),IF($T1012=справочники!$E$10,$T1010*POWER($T1014,INT((BJ1012-1)/IF(OR($T1016=0,$T1016=""),1,$T1016))),IF($T1012=справочники!$E$11,POWER($T1010,1+$T1014*INT((BJ1012-1)/IF(OR($T1016=0,$T1016=""),1,$T1016))),0)))))</f>
        <v>0</v>
      </c>
      <c r="BK1018" s="100">
        <f>IF(BK1014="",0,IF(BK1012=1,$T1010,IF($T1012=справочники!$E$9,$T1010+$T1014*INT((BK1012-1)/IF(OR($T1016=0,$T1016=""),1,$T1016)),IF($T1012=справочники!$E$10,$T1010*POWER($T1014,INT((BK1012-1)/IF(OR($T1016=0,$T1016=""),1,$T1016))),IF($T1012=справочники!$E$11,POWER($T1010,1+$T1014*INT((BK1012-1)/IF(OR($T1016=0,$T1016=""),1,$T1016))),0)))))</f>
        <v>0</v>
      </c>
      <c r="BL1018" s="100">
        <f>IF(BL1014="",0,IF(BL1012=1,$T1010,IF($T1012=справочники!$E$9,$T1010+$T1014*INT((BL1012-1)/IF(OR($T1016=0,$T1016=""),1,$T1016)),IF($T1012=справочники!$E$10,$T1010*POWER($T1014,INT((BL1012-1)/IF(OR($T1016=0,$T1016=""),1,$T1016))),IF($T1012=справочники!$E$11,POWER($T1010,1+$T1014*INT((BL1012-1)/IF(OR($T1016=0,$T1016=""),1,$T1016))),0)))))</f>
        <v>0</v>
      </c>
      <c r="BM1018" s="100">
        <f>IF(BM1014="",0,IF(BM1012=1,$T1010,IF($T1012=справочники!$E$9,$T1010+$T1014*INT((BM1012-1)/IF(OR($T1016=0,$T1016=""),1,$T1016)),IF($T1012=справочники!$E$10,$T1010*POWER($T1014,INT((BM1012-1)/IF(OR($T1016=0,$T1016=""),1,$T1016))),IF($T1012=справочники!$E$11,POWER($T1010,1+$T1014*INT((BM1012-1)/IF(OR($T1016=0,$T1016=""),1,$T1016))),0)))))</f>
        <v>0</v>
      </c>
      <c r="BN1018" s="100">
        <f>IF(BN1014="",0,IF(BN1012=1,$T1010,IF($T1012=справочники!$E$9,$T1010+$T1014*INT((BN1012-1)/IF(OR($T1016=0,$T1016=""),1,$T1016)),IF($T1012=справочники!$E$10,$T1010*POWER($T1014,INT((BN1012-1)/IF(OR($T1016=0,$T1016=""),1,$T1016))),IF($T1012=справочники!$E$11,POWER($T1010,1+$T1014*INT((BN1012-1)/IF(OR($T1016=0,$T1016=""),1,$T1016))),0)))))</f>
        <v>0</v>
      </c>
      <c r="BO1018" s="100">
        <f>IF(BO1014="",0,IF(BO1012=1,$T1010,IF($T1012=справочники!$E$9,$T1010+$T1014*INT((BO1012-1)/IF(OR($T1016=0,$T1016=""),1,$T1016)),IF($T1012=справочники!$E$10,$T1010*POWER($T1014,INT((BO1012-1)/IF(OR($T1016=0,$T1016=""),1,$T1016))),IF($T1012=справочники!$E$11,POWER($T1010,1+$T1014*INT((BO1012-1)/IF(OR($T1016=0,$T1016=""),1,$T1016))),0)))))</f>
        <v>0</v>
      </c>
      <c r="BP1018" s="100">
        <f>IF(BP1014="",0,IF(BP1012=1,$T1010,IF($T1012=справочники!$E$9,$T1010+$T1014*INT((BP1012-1)/IF(OR($T1016=0,$T1016=""),1,$T1016)),IF($T1012=справочники!$E$10,$T1010*POWER($T1014,INT((BP1012-1)/IF(OR($T1016=0,$T1016=""),1,$T1016))),IF($T1012=справочники!$E$11,POWER($T1010,1+$T1014*INT((BP1012-1)/IF(OR($T1016=0,$T1016=""),1,$T1016))),0)))))</f>
        <v>0</v>
      </c>
      <c r="BQ1018" s="100">
        <f>IF(BQ1014="",0,IF(BQ1012=1,$T1010,IF($T1012=справочники!$E$9,$T1010+$T1014*INT((BQ1012-1)/IF(OR($T1016=0,$T1016=""),1,$T1016)),IF($T1012=справочники!$E$10,$T1010*POWER($T1014,INT((BQ1012-1)/IF(OR($T1016=0,$T1016=""),1,$T1016))),IF($T1012=справочники!$E$11,POWER($T1010,1+$T1014*INT((BQ1012-1)/IF(OR($T1016=0,$T1016=""),1,$T1016))),0)))))</f>
        <v>0</v>
      </c>
      <c r="BR1018" s="100">
        <f>IF(BR1014="",0,IF(BR1012=1,$T1010,IF($T1012=справочники!$E$9,$T1010+$T1014*INT((BR1012-1)/IF(OR($T1016=0,$T1016=""),1,$T1016)),IF($T1012=справочники!$E$10,$T1010*POWER($T1014,INT((BR1012-1)/IF(OR($T1016=0,$T1016=""),1,$T1016))),IF($T1012=справочники!$E$11,POWER($T1010,1+$T1014*INT((BR1012-1)/IF(OR($T1016=0,$T1016=""),1,$T1016))),0)))))</f>
        <v>0</v>
      </c>
      <c r="BS1018" s="100">
        <f>IF(BS1014="",0,IF(BS1012=1,$T1010,IF($T1012=справочники!$E$9,$T1010+$T1014*INT((BS1012-1)/IF(OR($T1016=0,$T1016=""),1,$T1016)),IF($T1012=справочники!$E$10,$T1010*POWER($T1014,INT((BS1012-1)/IF(OR($T1016=0,$T1016=""),1,$T1016))),IF($T1012=справочники!$E$11,POWER($T1010,1+$T1014*INT((BS1012-1)/IF(OR($T1016=0,$T1016=""),1,$T1016))),0)))))</f>
        <v>0</v>
      </c>
      <c r="BT1018" s="100">
        <f>IF(BT1014="",0,IF(BT1012=1,$T1010,IF($T1012=справочники!$E$9,$T1010+$T1014*INT((BT1012-1)/IF(OR($T1016=0,$T1016=""),1,$T1016)),IF($T1012=справочники!$E$10,$T1010*POWER($T1014,INT((BT1012-1)/IF(OR($T1016=0,$T1016=""),1,$T1016))),IF($T1012=справочники!$E$11,POWER($T1010,1+$T1014*INT((BT1012-1)/IF(OR($T1016=0,$T1016=""),1,$T1016))),0)))))</f>
        <v>0</v>
      </c>
      <c r="BU1018" s="100">
        <f>IF(BU1014="",0,IF(BU1012=1,$T1010,IF($T1012=справочники!$E$9,$T1010+$T1014*INT((BU1012-1)/IF(OR($T1016=0,$T1016=""),1,$T1016)),IF($T1012=справочники!$E$10,$T1010*POWER($T1014,INT((BU1012-1)/IF(OR($T1016=0,$T1016=""),1,$T1016))),IF($T1012=справочники!$E$11,POWER($T1010,1+$T1014*INT((BU1012-1)/IF(OR($T1016=0,$T1016=""),1,$T1016))),0)))))</f>
        <v>0</v>
      </c>
      <c r="BV1018" s="100">
        <f>IF(BV1014="",0,IF(BV1012=1,$T1010,IF($T1012=справочники!$E$9,$T1010+$T1014*INT((BV1012-1)/IF(OR($T1016=0,$T1016=""),1,$T1016)),IF($T1012=справочники!$E$10,$T1010*POWER($T1014,INT((BV1012-1)/IF(OR($T1016=0,$T1016=""),1,$T1016))),IF($T1012=справочники!$E$11,POWER($T1010,1+$T1014*INT((BV1012-1)/IF(OR($T1016=0,$T1016=""),1,$T1016))),0)))))</f>
        <v>0</v>
      </c>
      <c r="BW1018" s="100">
        <f>IF(BW1014="",0,IF(BW1012=1,$T1010,IF($T1012=справочники!$E$9,$T1010+$T1014*INT((BW1012-1)/IF(OR($T1016=0,$T1016=""),1,$T1016)),IF($T1012=справочники!$E$10,$T1010*POWER($T1014,INT((BW1012-1)/IF(OR($T1016=0,$T1016=""),1,$T1016))),IF($T1012=справочники!$E$11,POWER($T1010,1+$T1014*INT((BW1012-1)/IF(OR($T1016=0,$T1016=""),1,$T1016))),0)))))</f>
        <v>0</v>
      </c>
      <c r="BX1018" s="100">
        <f>IF(BX1014="",0,IF(BX1012=1,$T1010,IF($T1012=справочники!$E$9,$T1010+$T1014*INT((BX1012-1)/IF(OR($T1016=0,$T1016=""),1,$T1016)),IF($T1012=справочники!$E$10,$T1010*POWER($T1014,INT((BX1012-1)/IF(OR($T1016=0,$T1016=""),1,$T1016))),IF($T1012=справочники!$E$11,POWER($T1010,1+$T1014*INT((BX1012-1)/IF(OR($T1016=0,$T1016=""),1,$T1016))),0)))))</f>
        <v>0</v>
      </c>
      <c r="BY1018" s="100">
        <f>IF(BY1014="",0,IF(BY1012=1,$T1010,IF($T1012=справочники!$E$9,$T1010+$T1014*INT((BY1012-1)/IF(OR($T1016=0,$T1016=""),1,$T1016)),IF($T1012=справочники!$E$10,$T1010*POWER($T1014,INT((BY1012-1)/IF(OR($T1016=0,$T1016=""),1,$T1016))),IF($T1012=справочники!$E$11,POWER($T1010,1+$T1014*INT((BY1012-1)/IF(OR($T1016=0,$T1016=""),1,$T1016))),0)))))</f>
        <v>0</v>
      </c>
      <c r="BZ1018" s="100">
        <f>IF(BZ1014="",0,IF(BZ1012=1,$T1010,IF($T1012=справочники!$E$9,$T1010+$T1014*INT((BZ1012-1)/IF(OR($T1016=0,$T1016=""),1,$T1016)),IF($T1012=справочники!$E$10,$T1010*POWER($T1014,INT((BZ1012-1)/IF(OR($T1016=0,$T1016=""),1,$T1016))),IF($T1012=справочники!$E$11,POWER($T1010,1+$T1014*INT((BZ1012-1)/IF(OR($T1016=0,$T1016=""),1,$T1016))),0)))))</f>
        <v>0</v>
      </c>
      <c r="CA1018" s="100">
        <f>IF(CA1014="",0,IF(CA1012=1,$T1010,IF($T1012=справочники!$E$9,$T1010+$T1014*INT((CA1012-1)/IF(OR($T1016=0,$T1016=""),1,$T1016)),IF($T1012=справочники!$E$10,$T1010*POWER($T1014,INT((CA1012-1)/IF(OR($T1016=0,$T1016=""),1,$T1016))),IF($T1012=справочники!$E$11,POWER($T1010,1+$T1014*INT((CA1012-1)/IF(OR($T1016=0,$T1016=""),1,$T1016))),0)))))</f>
        <v>0</v>
      </c>
      <c r="CB1018" s="100">
        <f>IF(CB1014="",0,IF(CB1012=1,$T1010,IF($T1012=справочники!$E$9,$T1010+$T1014*INT((CB1012-1)/IF(OR($T1016=0,$T1016=""),1,$T1016)),IF($T1012=справочники!$E$10,$T1010*POWER($T1014,INT((CB1012-1)/IF(OR($T1016=0,$T1016=""),1,$T1016))),IF($T1012=справочники!$E$11,POWER($T1010,1+$T1014*INT((CB1012-1)/IF(OR($T1016=0,$T1016=""),1,$T1016))),0)))))</f>
        <v>0</v>
      </c>
      <c r="CC1018" s="100">
        <f>IF(CC1014="",0,IF(CC1012=1,$T1010,IF($T1012=справочники!$E$9,$T1010+$T1014*INT((CC1012-1)/IF(OR($T1016=0,$T1016=""),1,$T1016)),IF($T1012=справочники!$E$10,$T1010*POWER($T1014,INT((CC1012-1)/IF(OR($T1016=0,$T1016=""),1,$T1016))),IF($T1012=справочники!$E$11,POWER($T1010,1+$T1014*INT((CC1012-1)/IF(OR($T1016=0,$T1016=""),1,$T1016))),0)))))</f>
        <v>0</v>
      </c>
      <c r="CD1018" s="100">
        <f>IF(CD1014="",0,IF(CD1012=1,$T1010,IF($T1012=справочники!$E$9,$T1010+$T1014*INT((CD1012-1)/IF(OR($T1016=0,$T1016=""),1,$T1016)),IF($T1012=справочники!$E$10,$T1010*POWER($T1014,INT((CD1012-1)/IF(OR($T1016=0,$T1016=""),1,$T1016))),IF($T1012=справочники!$E$11,POWER($T1010,1+$T1014*INT((CD1012-1)/IF(OR($T1016=0,$T1016=""),1,$T1016))),0)))))</f>
        <v>0</v>
      </c>
      <c r="CE1018" s="100">
        <f>IF(CE1014="",0,IF(CE1012=1,$T1010,IF($T1012=справочники!$E$9,$T1010+$T1014*INT((CE1012-1)/IF(OR($T1016=0,$T1016=""),1,$T1016)),IF($T1012=справочники!$E$10,$T1010*POWER($T1014,INT((CE1012-1)/IF(OR($T1016=0,$T1016=""),1,$T1016))),IF($T1012=справочники!$E$11,POWER($T1010,1+$T1014*INT((CE1012-1)/IF(OR($T1016=0,$T1016=""),1,$T1016))),0)))))</f>
        <v>0</v>
      </c>
      <c r="CF1018" s="100">
        <f>IF(CF1014="",0,IF(CF1012=1,$T1010,IF($T1012=справочники!$E$9,$T1010+$T1014*INT((CF1012-1)/IF(OR($T1016=0,$T1016=""),1,$T1016)),IF($T1012=справочники!$E$10,$T1010*POWER($T1014,INT((CF1012-1)/IF(OR($T1016=0,$T1016=""),1,$T1016))),IF($T1012=справочники!$E$11,POWER($T1010,1+$T1014*INT((CF1012-1)/IF(OR($T1016=0,$T1016=""),1,$T1016))),0)))))</f>
        <v>0</v>
      </c>
      <c r="CG1018" s="100">
        <f>IF(CG1014="",0,IF(CG1012=1,$T1010,IF($T1012=справочники!$E$9,$T1010+$T1014*INT((CG1012-1)/IF(OR($T1016=0,$T1016=""),1,$T1016)),IF($T1012=справочники!$E$10,$T1010*POWER($T1014,INT((CG1012-1)/IF(OR($T1016=0,$T1016=""),1,$T1016))),IF($T1012=справочники!$E$11,POWER($T1010,1+$T1014*INT((CG1012-1)/IF(OR($T1016=0,$T1016=""),1,$T1016))),0)))))</f>
        <v>0</v>
      </c>
      <c r="CH1018" s="100">
        <f>IF(CH1014="",0,IF(CH1012=1,$T1010,IF($T1012=справочники!$E$9,$T1010+$T1014*INT((CH1012-1)/IF(OR($T1016=0,$T1016=""),1,$T1016)),IF($T1012=справочники!$E$10,$T1010*POWER($T1014,INT((CH1012-1)/IF(OR($T1016=0,$T1016=""),1,$T1016))),IF($T1012=справочники!$E$11,POWER($T1010,1+$T1014*INT((CH1012-1)/IF(OR($T1016=0,$T1016=""),1,$T1016))),0)))))</f>
        <v>0</v>
      </c>
      <c r="CI1018" s="100">
        <f>IF(CI1014="",0,IF(CI1012=1,$T1010,IF($T1012=справочники!$E$9,$T1010+$T1014*INT((CI1012-1)/IF(OR($T1016=0,$T1016=""),1,$T1016)),IF($T1012=справочники!$E$10,$T1010*POWER($T1014,INT((CI1012-1)/IF(OR($T1016=0,$T1016=""),1,$T1016))),IF($T1012=справочники!$E$11,POWER($T1010,1+$T1014*INT((CI1012-1)/IF(OR($T1016=0,$T1016=""),1,$T1016))),0)))))</f>
        <v>0</v>
      </c>
      <c r="CJ1018" s="100">
        <f>IF(CJ1014="",0,IF(CJ1012=1,$T1010,IF($T1012=справочники!$E$9,$T1010+$T1014*INT((CJ1012-1)/IF(OR($T1016=0,$T1016=""),1,$T1016)),IF($T1012=справочники!$E$10,$T1010*POWER($T1014,INT((CJ1012-1)/IF(OR($T1016=0,$T1016=""),1,$T1016))),IF($T1012=справочники!$E$11,POWER($T1010,1+$T1014*INT((CJ1012-1)/IF(OR($T1016=0,$T1016=""),1,$T1016))),0)))))</f>
        <v>0</v>
      </c>
      <c r="CK1018" s="100">
        <f>IF(CK1014="",0,IF(CK1012=1,$T1010,IF($T1012=справочники!$E$9,$T1010+$T1014*INT((CK1012-1)/IF(OR($T1016=0,$T1016=""),1,$T1016)),IF($T1012=справочники!$E$10,$T1010*POWER($T1014,INT((CK1012-1)/IF(OR($T1016=0,$T1016=""),1,$T1016))),IF($T1012=справочники!$E$11,POWER($T1010,1+$T1014*INT((CK1012-1)/IF(OR($T1016=0,$T1016=""),1,$T1016))),0)))))</f>
        <v>0</v>
      </c>
      <c r="CL1018" s="100">
        <f>IF(CL1014="",0,IF(CL1012=1,$T1010,IF($T1012=справочники!$E$9,$T1010+$T1014*INT((CL1012-1)/IF(OR($T1016=0,$T1016=""),1,$T1016)),IF($T1012=справочники!$E$10,$T1010*POWER($T1014,INT((CL1012-1)/IF(OR($T1016=0,$T1016=""),1,$T1016))),IF($T1012=справочники!$E$11,POWER($T1010,1+$T1014*INT((CL1012-1)/IF(OR($T1016=0,$T1016=""),1,$T1016))),0)))))</f>
        <v>0</v>
      </c>
      <c r="CM1018" s="100">
        <f>IF(CM1014="",0,IF(CM1012=1,$T1010,IF($T1012=справочники!$E$9,$T1010+$T1014*INT((CM1012-1)/IF(OR($T1016=0,$T1016=""),1,$T1016)),IF($T1012=справочники!$E$10,$T1010*POWER($T1014,INT((CM1012-1)/IF(OR($T1016=0,$T1016=""),1,$T1016))),IF($T1012=справочники!$E$11,POWER($T1010,1+$T1014*INT((CM1012-1)/IF(OR($T1016=0,$T1016=""),1,$T1016))),0)))))</f>
        <v>0</v>
      </c>
      <c r="CN1018" s="100">
        <f>IF(CN1014="",0,IF(CN1012=1,$T1010,IF($T1012=справочники!$E$9,$T1010+$T1014*INT((CN1012-1)/IF(OR($T1016=0,$T1016=""),1,$T1016)),IF($T1012=справочники!$E$10,$T1010*POWER($T1014,INT((CN1012-1)/IF(OR($T1016=0,$T1016=""),1,$T1016))),IF($T1012=справочники!$E$11,POWER($T1010,1+$T1014*INT((CN1012-1)/IF(OR($T1016=0,$T1016=""),1,$T1016))),0)))))</f>
        <v>0</v>
      </c>
      <c r="CO1018" s="100">
        <f>IF(CO1014="",0,IF(CO1012=1,$T1010,IF($T1012=справочники!$E$9,$T1010+$T1014*INT((CO1012-1)/IF(OR($T1016=0,$T1016=""),1,$T1016)),IF($T1012=справочники!$E$10,$T1010*POWER($T1014,INT((CO1012-1)/IF(OR($T1016=0,$T1016=""),1,$T1016))),IF($T1012=справочники!$E$11,POWER($T1010,1+$T1014*INT((CO1012-1)/IF(OR($T1016=0,$T1016=""),1,$T1016))),0)))))</f>
        <v>0</v>
      </c>
      <c r="CP1018" s="100">
        <f>IF(CP1014="",0,IF(CP1012=1,$T1010,IF($T1012=справочники!$E$9,$T1010+$T1014*INT((CP1012-1)/IF(OR($T1016=0,$T1016=""),1,$T1016)),IF($T1012=справочники!$E$10,$T1010*POWER($T1014,INT((CP1012-1)/IF(OR($T1016=0,$T1016=""),1,$T1016))),IF($T1012=справочники!$E$11,POWER($T1010,1+$T1014*INT((CP1012-1)/IF(OR($T1016=0,$T1016=""),1,$T1016))),0)))))</f>
        <v>0</v>
      </c>
      <c r="CQ1018" s="100">
        <f>IF(CQ1014="",0,IF(CQ1012=1,$T1010,IF($T1012=справочники!$E$9,$T1010+$T1014*INT((CQ1012-1)/IF(OR($T1016=0,$T1016=""),1,$T1016)),IF($T1012=справочники!$E$10,$T1010*POWER($T1014,INT((CQ1012-1)/IF(OR($T1016=0,$T1016=""),1,$T1016))),IF($T1012=справочники!$E$11,POWER($T1010,1+$T1014*INT((CQ1012-1)/IF(OR($T1016=0,$T1016=""),1,$T1016))),0)))))</f>
        <v>0</v>
      </c>
      <c r="CR1018" s="100">
        <f>IF(CR1014="",0,IF(CR1012=1,$T1010,IF($T1012=справочники!$E$9,$T1010+$T1014*INT((CR1012-1)/IF(OR($T1016=0,$T1016=""),1,$T1016)),IF($T1012=справочники!$E$10,$T1010*POWER($T1014,INT((CR1012-1)/IF(OR($T1016=0,$T1016=""),1,$T1016))),IF($T1012=справочники!$E$11,POWER($T1010,1+$T1014*INT((CR1012-1)/IF(OR($T1016=0,$T1016=""),1,$T1016))),0)))))</f>
        <v>0</v>
      </c>
      <c r="CS1018" s="100">
        <f>IF(CS1014="",0,IF(CS1012=1,$T1010,IF($T1012=справочники!$E$9,$T1010+$T1014*INT((CS1012-1)/IF(OR($T1016=0,$T1016=""),1,$T1016)),IF($T1012=справочники!$E$10,$T1010*POWER($T1014,INT((CS1012-1)/IF(OR($T1016=0,$T1016=""),1,$T1016))),IF($T1012=справочники!$E$11,POWER($T1010,1+$T1014*INT((CS1012-1)/IF(OR($T1016=0,$T1016=""),1,$T1016))),0)))))</f>
        <v>0</v>
      </c>
      <c r="CT1018" s="100">
        <f>IF(CT1014="",0,IF(CT1012=1,$T1010,IF($T1012=справочники!$E$9,$T1010+$T1014*INT((CT1012-1)/IF(OR($T1016=0,$T1016=""),1,$T1016)),IF($T1012=справочники!$E$10,$T1010*POWER($T1014,INT((CT1012-1)/IF(OR($T1016=0,$T1016=""),1,$T1016))),IF($T1012=справочники!$E$11,POWER($T1010,1+$T1014*INT((CT1012-1)/IF(OR($T1016=0,$T1016=""),1,$T1016))),0)))))</f>
        <v>0</v>
      </c>
      <c r="CU1018" s="100">
        <f>IF(CU1014="",0,IF(CU1012=1,$T1010,IF($T1012=справочники!$E$9,$T1010+$T1014*INT((CU1012-1)/IF(OR($T1016=0,$T1016=""),1,$T1016)),IF($T1012=справочники!$E$10,$T1010*POWER($T1014,INT((CU1012-1)/IF(OR($T1016=0,$T1016=""),1,$T1016))),IF($T1012=справочники!$E$11,POWER($T1010,1+$T1014*INT((CU1012-1)/IF(OR($T1016=0,$T1016=""),1,$T1016))),0)))))</f>
        <v>0</v>
      </c>
      <c r="CV1018" s="100">
        <f>IF(CV1014="",0,IF(CV1012=1,$T1010,IF($T1012=справочники!$E$9,$T1010+$T1014*INT((CV1012-1)/IF(OR($T1016=0,$T1016=""),1,$T1016)),IF($T1012=справочники!$E$10,$T1010*POWER($T1014,INT((CV1012-1)/IF(OR($T1016=0,$T1016=""),1,$T1016))),IF($T1012=справочники!$E$11,POWER($T1010,1+$T1014*INT((CV1012-1)/IF(OR($T1016=0,$T1016=""),1,$T1016))),0)))))</f>
        <v>0</v>
      </c>
      <c r="CW1018" s="100">
        <f>IF(CW1014="",0,IF(CW1012=1,$T1010,IF($T1012=справочники!$E$9,$T1010+$T1014*INT((CW1012-1)/IF(OR($T1016=0,$T1016=""),1,$T1016)),IF($T1012=справочники!$E$10,$T1010*POWER($T1014,INT((CW1012-1)/IF(OR($T1016=0,$T1016=""),1,$T1016))),IF($T1012=справочники!$E$11,POWER($T1010,1+$T1014*INT((CW1012-1)/IF(OR($T1016=0,$T1016=""),1,$T1016))),0)))))</f>
        <v>0</v>
      </c>
      <c r="CX1018" s="100">
        <f>IF(CX1014="",0,IF(CX1012=1,$T1010,IF($T1012=справочники!$E$9,$T1010+$T1014*INT((CX1012-1)/IF(OR($T1016=0,$T1016=""),1,$T1016)),IF($T1012=справочники!$E$10,$T1010*POWER($T1014,INT((CX1012-1)/IF(OR($T1016=0,$T1016=""),1,$T1016))),IF($T1012=справочники!$E$11,POWER($T1010,1+$T1014*INT((CX1012-1)/IF(OR($T1016=0,$T1016=""),1,$T1016))),0)))))</f>
        <v>0</v>
      </c>
      <c r="CY1018" s="100">
        <f>IF(CY1014="",0,IF(CY1012=1,$T1010,IF($T1012=справочники!$E$9,$T1010+$T1014*INT((CY1012-1)/IF(OR($T1016=0,$T1016=""),1,$T1016)),IF($T1012=справочники!$E$10,$T1010*POWER($T1014,INT((CY1012-1)/IF(OR($T1016=0,$T1016=""),1,$T1016))),IF($T1012=справочники!$E$11,POWER($T1010,1+$T1014*INT((CY1012-1)/IF(OR($T1016=0,$T1016=""),1,$T1016))),0)))))</f>
        <v>0</v>
      </c>
      <c r="CZ1018" s="100">
        <f>IF(CZ1014="",0,IF(CZ1012=1,$T1010,IF($T1012=справочники!$E$9,$T1010+$T1014*INT((CZ1012-1)/IF(OR($T1016=0,$T1016=""),1,$T1016)),IF($T1012=справочники!$E$10,$T1010*POWER($T1014,INT((CZ1012-1)/IF(OR($T1016=0,$T1016=""),1,$T1016))),IF($T1012=справочники!$E$11,POWER($T1010,1+$T1014*INT((CZ1012-1)/IF(OR($T1016=0,$T1016=""),1,$T1016))),0)))))</f>
        <v>0</v>
      </c>
      <c r="DA1018" s="100">
        <f>IF(DA1014="",0,IF(DA1012=1,$T1010,IF($T1012=справочники!$E$9,$T1010+$T1014*INT((DA1012-1)/IF(OR($T1016=0,$T1016=""),1,$T1016)),IF($T1012=справочники!$E$10,$T1010*POWER($T1014,INT((DA1012-1)/IF(OR($T1016=0,$T1016=""),1,$T1016))),IF($T1012=справочники!$E$11,POWER($T1010,1+$T1014*INT((DA1012-1)/IF(OR($T1016=0,$T1016=""),1,$T1016))),0)))))</f>
        <v>0</v>
      </c>
      <c r="DB1018" s="100">
        <f>IF(DB1014="",0,IF(DB1012=1,$T1010,IF($T1012=справочники!$E$9,$T1010+$T1014*INT((DB1012-1)/IF(OR($T1016=0,$T1016=""),1,$T1016)),IF($T1012=справочники!$E$10,$T1010*POWER($T1014,INT((DB1012-1)/IF(OR($T1016=0,$T1016=""),1,$T1016))),IF($T1012=справочники!$E$11,POWER($T1010,1+$T1014*INT((DB1012-1)/IF(OR($T1016=0,$T1016=""),1,$T1016))),0)))))</f>
        <v>0</v>
      </c>
      <c r="DC1018" s="100">
        <f>IF(DC1014="",0,IF(DC1012=1,$T1010,IF($T1012=справочники!$E$9,$T1010+$T1014*INT((DC1012-1)/IF(OR($T1016=0,$T1016=""),1,$T1016)),IF($T1012=справочники!$E$10,$T1010*POWER($T1014,INT((DC1012-1)/IF(OR($T1016=0,$T1016=""),1,$T1016))),IF($T1012=справочники!$E$11,POWER($T1010,1+$T1014*INT((DC1012-1)/IF(OR($T1016=0,$T1016=""),1,$T1016))),0)))))</f>
        <v>0</v>
      </c>
      <c r="DD1018" s="100">
        <f>IF(DD1014="",0,IF(DD1012=1,$T1010,IF($T1012=справочники!$E$9,$T1010+$T1014*INT((DD1012-1)/IF(OR($T1016=0,$T1016=""),1,$T1016)),IF($T1012=справочники!$E$10,$T1010*POWER($T1014,INT((DD1012-1)/IF(OR($T1016=0,$T1016=""),1,$T1016))),IF($T1012=справочники!$E$11,POWER($T1010,1+$T1014*INT((DD1012-1)/IF(OR($T1016=0,$T1016=""),1,$T1016))),0)))))</f>
        <v>0</v>
      </c>
      <c r="DE1018" s="100">
        <f>IF(DE1014="",0,IF(DE1012=1,$T1010,IF($T1012=справочники!$E$9,$T1010+$T1014*INT((DE1012-1)/IF(OR($T1016=0,$T1016=""),1,$T1016)),IF($T1012=справочники!$E$10,$T1010*POWER($T1014,INT((DE1012-1)/IF(OR($T1016=0,$T1016=""),1,$T1016))),IF($T1012=справочники!$E$11,POWER($T1010,1+$T1014*INT((DE1012-1)/IF(OR($T1016=0,$T1016=""),1,$T1016))),0)))))</f>
        <v>0</v>
      </c>
      <c r="DF1018" s="100">
        <f>IF(DF1014="",0,IF(DF1012=1,$T1010,IF($T1012=справочники!$E$9,$T1010+$T1014*INT((DF1012-1)/IF(OR($T1016=0,$T1016=""),1,$T1016)),IF($T1012=справочники!$E$10,$T1010*POWER($T1014,INT((DF1012-1)/IF(OR($T1016=0,$T1016=""),1,$T1016))),IF($T1012=справочники!$E$11,POWER($T1010,1+$T1014*INT((DF1012-1)/IF(OR($T1016=0,$T1016=""),1,$T1016))),0)))))</f>
        <v>0</v>
      </c>
      <c r="DG1018" s="100">
        <f>IF(DG1014="",0,IF(DG1012=1,$T1010,IF($T1012=справочники!$E$9,$T1010+$T1014*INT((DG1012-1)/IF(OR($T1016=0,$T1016=""),1,$T1016)),IF($T1012=справочники!$E$10,$T1010*POWER($T1014,INT((DG1012-1)/IF(OR($T1016=0,$T1016=""),1,$T1016))),IF($T1012=справочники!$E$11,POWER($T1010,1+$T1014*INT((DG1012-1)/IF(OR($T1016=0,$T1016=""),1,$T1016))),0)))))</f>
        <v>0</v>
      </c>
      <c r="DH1018" s="100">
        <f>IF(DH1014="",0,IF(DH1012=1,$T1010,IF($T1012=справочники!$E$9,$T1010+$T1014*INT((DH1012-1)/IF(OR($T1016=0,$T1016=""),1,$T1016)),IF($T1012=справочники!$E$10,$T1010*POWER($T1014,INT((DH1012-1)/IF(OR($T1016=0,$T1016=""),1,$T1016))),IF($T1012=справочники!$E$11,POWER($T1010,1+$T1014*INT((DH1012-1)/IF(OR($T1016=0,$T1016=""),1,$T1016))),0)))))</f>
        <v>0</v>
      </c>
      <c r="DI1018" s="100">
        <f>IF(DI1014="",0,IF(DI1012=1,$T1010,IF($T1012=справочники!$E$9,$T1010+$T1014*INT((DI1012-1)/IF(OR($T1016=0,$T1016=""),1,$T1016)),IF($T1012=справочники!$E$10,$T1010*POWER($T1014,INT((DI1012-1)/IF(OR($T1016=0,$T1016=""),1,$T1016))),IF($T1012=справочники!$E$11,POWER($T1010,1+$T1014*INT((DI1012-1)/IF(OR($T1016=0,$T1016=""),1,$T1016))),0)))))</f>
        <v>0</v>
      </c>
      <c r="DJ1018" s="100">
        <f>IF(DJ1014="",0,IF(DJ1012=1,$T1010,IF($T1012=справочники!$E$9,$T1010+$T1014*INT((DJ1012-1)/IF(OR($T1016=0,$T1016=""),1,$T1016)),IF($T1012=справочники!$E$10,$T1010*POWER($T1014,INT((DJ1012-1)/IF(OR($T1016=0,$T1016=""),1,$T1016))),IF($T1012=справочники!$E$11,POWER($T1010,1+$T1014*INT((DJ1012-1)/IF(OR($T1016=0,$T1016=""),1,$T1016))),0)))))</f>
        <v>0</v>
      </c>
      <c r="DK1018" s="100">
        <f>IF(DK1014="",0,IF(DK1012=1,$T1010,IF($T1012=справочники!$E$9,$T1010+$T1014*INT((DK1012-1)/IF(OR($T1016=0,$T1016=""),1,$T1016)),IF($T1012=справочники!$E$10,$T1010*POWER($T1014,INT((DK1012-1)/IF(OR($T1016=0,$T1016=""),1,$T1016))),IF($T1012=справочники!$E$11,POWER($T1010,1+$T1014*INT((DK1012-1)/IF(OR($T1016=0,$T1016=""),1,$T1016))),0)))))</f>
        <v>0</v>
      </c>
      <c r="DL1018" s="100">
        <f>IF(DL1014="",0,IF(DL1012=1,$T1010,IF($T1012=справочники!$E$9,$T1010+$T1014*INT((DL1012-1)/IF(OR($T1016=0,$T1016=""),1,$T1016)),IF($T1012=справочники!$E$10,$T1010*POWER($T1014,INT((DL1012-1)/IF(OR($T1016=0,$T1016=""),1,$T1016))),IF($T1012=справочники!$E$11,POWER($T1010,1+$T1014*INT((DL1012-1)/IF(OR($T1016=0,$T1016=""),1,$T1016))),0)))))</f>
        <v>0</v>
      </c>
      <c r="DM1018" s="100">
        <f>IF(DM1014="",0,IF(DM1012=1,$T1010,IF($T1012=справочники!$E$9,$T1010+$T1014*INT((DM1012-1)/IF(OR($T1016=0,$T1016=""),1,$T1016)),IF($T1012=справочники!$E$10,$T1010*POWER($T1014,INT((DM1012-1)/IF(OR($T1016=0,$T1016=""),1,$T1016))),IF($T1012=справочники!$E$11,POWER($T1010,1+$T1014*INT((DM1012-1)/IF(OR($T1016=0,$T1016=""),1,$T1016))),0)))))</f>
        <v>0</v>
      </c>
      <c r="DN1018" s="100">
        <f>IF(DN1014="",0,IF(DN1012=1,$T1010,IF($T1012=справочники!$E$9,$T1010+$T1014*INT((DN1012-1)/IF(OR($T1016=0,$T1016=""),1,$T1016)),IF($T1012=справочники!$E$10,$T1010*POWER($T1014,INT((DN1012-1)/IF(OR($T1016=0,$T1016=""),1,$T1016))),IF($T1012=справочники!$E$11,POWER($T1010,1+$T1014*INT((DN1012-1)/IF(OR($T1016=0,$T1016=""),1,$T1016))),0)))))</f>
        <v>0</v>
      </c>
      <c r="DO1018" s="100">
        <f>IF(DO1014="",0,IF(DO1012=1,$T1010,IF($T1012=справочники!$E$9,$T1010+$T1014*INT((DO1012-1)/IF(OR($T1016=0,$T1016=""),1,$T1016)),IF($T1012=справочники!$E$10,$T1010*POWER($T1014,INT((DO1012-1)/IF(OR($T1016=0,$T1016=""),1,$T1016))),IF($T1012=справочники!$E$11,POWER($T1010,1+$T1014*INT((DO1012-1)/IF(OR($T1016=0,$T1016=""),1,$T1016))),0)))))</f>
        <v>0</v>
      </c>
      <c r="DP1018" s="100">
        <f>IF(DP1014="",0,IF(DP1012=1,$T1010,IF($T1012=справочники!$E$9,$T1010+$T1014*INT((DP1012-1)/IF(OR($T1016=0,$T1016=""),1,$T1016)),IF($T1012=справочники!$E$10,$T1010*POWER($T1014,INT((DP1012-1)/IF(OR($T1016=0,$T1016=""),1,$T1016))),IF($T1012=справочники!$E$11,POWER($T1010,1+$T1014*INT((DP1012-1)/IF(OR($T1016=0,$T1016=""),1,$T1016))),0)))))</f>
        <v>0</v>
      </c>
      <c r="DQ1018" s="100">
        <f>IF(DQ1014="",0,IF(DQ1012=1,$T1010,IF($T1012=справочники!$E$9,$T1010+$T1014*INT((DQ1012-1)/IF(OR($T1016=0,$T1016=""),1,$T1016)),IF($T1012=справочники!$E$10,$T1010*POWER($T1014,INT((DQ1012-1)/IF(OR($T1016=0,$T1016=""),1,$T1016))),IF($T1012=справочники!$E$11,POWER($T1010,1+$T1014*INT((DQ1012-1)/IF(OR($T1016=0,$T1016=""),1,$T1016))),0)))))</f>
        <v>0</v>
      </c>
      <c r="DR1018" s="100">
        <f>IF(DR1014="",0,IF(DR1012=1,$T1010,IF($T1012=справочники!$E$9,$T1010+$T1014*INT((DR1012-1)/IF(OR($T1016=0,$T1016=""),1,$T1016)),IF($T1012=справочники!$E$10,$T1010*POWER($T1014,INT((DR1012-1)/IF(OR($T1016=0,$T1016=""),1,$T1016))),IF($T1012=справочники!$E$11,POWER($T1010,1+$T1014*INT((DR1012-1)/IF(OR($T1016=0,$T1016=""),1,$T1016))),0)))))</f>
        <v>0</v>
      </c>
      <c r="DS1018" s="100">
        <f>IF(DS1014="",0,IF(DS1012=1,$T1010,IF($T1012=справочники!$E$9,$T1010+$T1014*INT((DS1012-1)/IF(OR($T1016=0,$T1016=""),1,$T1016)),IF($T1012=справочники!$E$10,$T1010*POWER($T1014,INT((DS1012-1)/IF(OR($T1016=0,$T1016=""),1,$T1016))),IF($T1012=справочники!$E$11,POWER($T1010,1+$T1014*INT((DS1012-1)/IF(OR($T1016=0,$T1016=""),1,$T1016))),0)))))</f>
        <v>0</v>
      </c>
      <c r="DT1018" s="100">
        <f>IF(DT1014="",0,IF(DT1012=1,$T1010,IF($T1012=справочники!$E$9,$T1010+$T1014*INT((DT1012-1)/IF(OR($T1016=0,$T1016=""),1,$T1016)),IF($T1012=справочники!$E$10,$T1010*POWER($T1014,INT((DT1012-1)/IF(OR($T1016=0,$T1016=""),1,$T1016))),IF($T1012=справочники!$E$11,POWER($T1010,1+$T1014*INT((DT1012-1)/IF(OR($T1016=0,$T1016=""),1,$T1016))),0)))))</f>
        <v>0</v>
      </c>
      <c r="DU1018" s="100">
        <f>IF(DU1014="",0,IF(DU1012=1,$T1010,IF($T1012=справочники!$E$9,$T1010+$T1014*INT((DU1012-1)/IF(OR($T1016=0,$T1016=""),1,$T1016)),IF($T1012=справочники!$E$10,$T1010*POWER($T1014,INT((DU1012-1)/IF(OR($T1016=0,$T1016=""),1,$T1016))),IF($T1012=справочники!$E$11,POWER($T1010,1+$T1014*INT((DU1012-1)/IF(OR($T1016=0,$T1016=""),1,$T1016))),0)))))</f>
        <v>0</v>
      </c>
      <c r="DV1018" s="100">
        <f>IF(DV1014="",0,IF(DV1012=1,$T1010,IF($T1012=справочники!$E$9,$T1010+$T1014*INT((DV1012-1)/IF(OR($T1016=0,$T1016=""),1,$T1016)),IF($T1012=справочники!$E$10,$T1010*POWER($T1014,INT((DV1012-1)/IF(OR($T1016=0,$T1016=""),1,$T1016))),IF($T1012=справочники!$E$11,POWER($T1010,1+$T1014*INT((DV1012-1)/IF(OR($T1016=0,$T1016=""),1,$T1016))),0)))))</f>
        <v>0</v>
      </c>
      <c r="DW1018" s="100">
        <f>IF(DW1014="",0,IF(DW1012=1,$T1010,IF($T1012=справочники!$E$9,$T1010+$T1014*INT((DW1012-1)/IF(OR($T1016=0,$T1016=""),1,$T1016)),IF($T1012=справочники!$E$10,$T1010*POWER($T1014,INT((DW1012-1)/IF(OR($T1016=0,$T1016=""),1,$T1016))),IF($T1012=справочники!$E$11,POWER($T1010,1+$T1014*INT((DW1012-1)/IF(OR($T1016=0,$T1016=""),1,$T1016))),0)))))</f>
        <v>0</v>
      </c>
      <c r="DX1018" s="100">
        <f>IF(DX1014="",0,IF(DX1012=1,$T1010,IF($T1012=справочники!$E$9,$T1010+$T1014*INT((DX1012-1)/IF(OR($T1016=0,$T1016=""),1,$T1016)),IF($T1012=справочники!$E$10,$T1010*POWER($T1014,INT((DX1012-1)/IF(OR($T1016=0,$T1016=""),1,$T1016))),IF($T1012=справочники!$E$11,POWER($T1010,1+$T1014*INT((DX1012-1)/IF(OR($T1016=0,$T1016=""),1,$T1016))),0)))))</f>
        <v>0</v>
      </c>
      <c r="DY1018" s="100">
        <f>IF(DY1014="",0,IF(DY1012=1,$T1010,IF($T1012=справочники!$E$9,$T1010+$T1014*INT((DY1012-1)/IF(OR($T1016=0,$T1016=""),1,$T1016)),IF($T1012=справочники!$E$10,$T1010*POWER($T1014,INT((DY1012-1)/IF(OR($T1016=0,$T1016=""),1,$T1016))),IF($T1012=справочники!$E$11,POWER($T1010,1+$T1014*INT((DY1012-1)/IF(OR($T1016=0,$T1016=""),1,$T1016))),0)))))</f>
        <v>0</v>
      </c>
      <c r="DZ1018" s="100">
        <f>IF(DZ1014="",0,IF(DZ1012=1,$T1010,IF($T1012=справочники!$E$9,$T1010+$T1014*INT((DZ1012-1)/IF(OR($T1016=0,$T1016=""),1,$T1016)),IF($T1012=справочники!$E$10,$T1010*POWER($T1014,INT((DZ1012-1)/IF(OR($T1016=0,$T1016=""),1,$T1016))),IF($T1012=справочники!$E$11,POWER($T1010,1+$T1014*INT((DZ1012-1)/IF(OR($T1016=0,$T1016=""),1,$T1016))),0)))))</f>
        <v>0</v>
      </c>
      <c r="EA1018" s="100">
        <f>IF(EA1014="",0,IF(EA1012=1,$T1010,IF($T1012=справочники!$E$9,$T1010+$T1014*INT((EA1012-1)/IF(OR($T1016=0,$T1016=""),1,$T1016)),IF($T1012=справочники!$E$10,$T1010*POWER($T1014,INT((EA1012-1)/IF(OR($T1016=0,$T1016=""),1,$T1016))),IF($T1012=справочники!$E$11,POWER($T1010,1+$T1014*INT((EA1012-1)/IF(OR($T1016=0,$T1016=""),1,$T1016))),0)))))</f>
        <v>0</v>
      </c>
      <c r="EB1018" s="100">
        <f>IF(EB1014="",0,IF(EB1012=1,$T1010,IF($T1012=справочники!$E$9,$T1010+$T1014*INT((EB1012-1)/IF(OR($T1016=0,$T1016=""),1,$T1016)),IF($T1012=справочники!$E$10,$T1010*POWER($T1014,INT((EB1012-1)/IF(OR($T1016=0,$T1016=""),1,$T1016))),IF($T1012=справочники!$E$11,POWER($T1010,1+$T1014*INT((EB1012-1)/IF(OR($T1016=0,$T1016=""),1,$T1016))),0)))))</f>
        <v>0</v>
      </c>
      <c r="EC1018" s="100">
        <f>IF(EC1014="",0,IF(EC1012=1,$T1010,IF($T1012=справочники!$E$9,$T1010+$T1014*INT((EC1012-1)/IF(OR($T1016=0,$T1016=""),1,$T1016)),IF($T1012=справочники!$E$10,$T1010*POWER($T1014,INT((EC1012-1)/IF(OR($T1016=0,$T1016=""),1,$T1016))),IF($T1012=справочники!$E$11,POWER($T1010,1+$T1014*INT((EC1012-1)/IF(OR($T1016=0,$T1016=""),1,$T1016))),0)))))</f>
        <v>0</v>
      </c>
      <c r="ED1018" s="100">
        <f>IF(ED1014="",0,IF(ED1012=1,$T1010,IF($T1012=справочники!$E$9,$T1010+$T1014*INT((ED1012-1)/IF(OR($T1016=0,$T1016=""),1,$T1016)),IF($T1012=справочники!$E$10,$T1010*POWER($T1014,INT((ED1012-1)/IF(OR($T1016=0,$T1016=""),1,$T1016))),IF($T1012=справочники!$E$11,POWER($T1010,1+$T1014*INT((ED1012-1)/IF(OR($T1016=0,$T1016=""),1,$T1016))),0)))))</f>
        <v>0</v>
      </c>
      <c r="EE1018" s="100">
        <f>IF(EE1014="",0,IF(EE1012=1,$T1010,IF($T1012=справочники!$E$9,$T1010+$T1014*INT((EE1012-1)/IF(OR($T1016=0,$T1016=""),1,$T1016)),IF($T1012=справочники!$E$10,$T1010*POWER($T1014,INT((EE1012-1)/IF(OR($T1016=0,$T1016=""),1,$T1016))),IF($T1012=справочники!$E$11,POWER($T1010,1+$T1014*INT((EE1012-1)/IF(OR($T1016=0,$T1016=""),1,$T1016))),0)))))</f>
        <v>0</v>
      </c>
      <c r="EF1018" s="100">
        <f>IF(EF1014="",0,IF(EF1012=1,$T1010,IF($T1012=справочники!$E$9,$T1010+$T1014*INT((EF1012-1)/IF(OR($T1016=0,$T1016=""),1,$T1016)),IF($T1012=справочники!$E$10,$T1010*POWER($T1014,INT((EF1012-1)/IF(OR($T1016=0,$T1016=""),1,$T1016))),IF($T1012=справочники!$E$11,POWER($T1010,1+$T1014*INT((EF1012-1)/IF(OR($T1016=0,$T1016=""),1,$T1016))),0)))))</f>
        <v>0</v>
      </c>
      <c r="EG1018" s="100">
        <f>IF(EG1014="",0,IF(EG1012=1,$T1010,IF($T1012=справочники!$E$9,$T1010+$T1014*INT((EG1012-1)/IF(OR($T1016=0,$T1016=""),1,$T1016)),IF($T1012=справочники!$E$10,$T1010*POWER($T1014,INT((EG1012-1)/IF(OR($T1016=0,$T1016=""),1,$T1016))),IF($T1012=справочники!$E$11,POWER($T1010,1+$T1014*INT((EG1012-1)/IF(OR($T1016=0,$T1016=""),1,$T1016))),0)))))</f>
        <v>0</v>
      </c>
      <c r="EH1018" s="100">
        <f>IF(EH1014="",0,IF(EH1012=1,$T1010,IF($T1012=справочники!$E$9,$T1010+$T1014*INT((EH1012-1)/IF(OR($T1016=0,$T1016=""),1,$T1016)),IF($T1012=справочники!$E$10,$T1010*POWER($T1014,INT((EH1012-1)/IF(OR($T1016=0,$T1016=""),1,$T1016))),IF($T1012=справочники!$E$11,POWER($T1010,1+$T1014*INT((EH1012-1)/IF(OR($T1016=0,$T1016=""),1,$T1016))),0)))))</f>
        <v>0</v>
      </c>
      <c r="EI1018" s="100">
        <f>IF(EI1014="",0,IF(EI1012=1,$T1010,IF($T1012=справочники!$E$9,$T1010+$T1014*INT((EI1012-1)/IF(OR($T1016=0,$T1016=""),1,$T1016)),IF($T1012=справочники!$E$10,$T1010*POWER($T1014,INT((EI1012-1)/IF(OR($T1016=0,$T1016=""),1,$T1016))),IF($T1012=справочники!$E$11,POWER($T1010,1+$T1014*INT((EI1012-1)/IF(OR($T1016=0,$T1016=""),1,$T1016))),0)))))</f>
        <v>0</v>
      </c>
      <c r="EJ1018" s="100">
        <f>IF(EJ1014="",0,IF(EJ1012=1,$T1010,IF($T1012=справочники!$E$9,$T1010+$T1014*INT((EJ1012-1)/IF(OR($T1016=0,$T1016=""),1,$T1016)),IF($T1012=справочники!$E$10,$T1010*POWER($T1014,INT((EJ1012-1)/IF(OR($T1016=0,$T1016=""),1,$T1016))),IF($T1012=справочники!$E$11,POWER($T1010,1+$T1014*INT((EJ1012-1)/IF(OR($T1016=0,$T1016=""),1,$T1016))),0)))))</f>
        <v>0</v>
      </c>
      <c r="EK1018" s="100">
        <f>IF(EK1014="",0,IF(EK1012=1,$T1010,IF($T1012=справочники!$E$9,$T1010+$T1014*INT((EK1012-1)/IF(OR($T1016=0,$T1016=""),1,$T1016)),IF($T1012=справочники!$E$10,$T1010*POWER($T1014,INT((EK1012-1)/IF(OR($T1016=0,$T1016=""),1,$T1016))),IF($T1012=справочники!$E$11,POWER($T1010,1+$T1014*INT((EK1012-1)/IF(OR($T1016=0,$T1016=""),1,$T1016))),0)))))</f>
        <v>0</v>
      </c>
      <c r="EL1018" s="100">
        <f>IF(EL1014="",0,IF(EL1012=1,$T1010,IF($T1012=справочники!$E$9,$T1010+$T1014*INT((EL1012-1)/IF(OR($T1016=0,$T1016=""),1,$T1016)),IF($T1012=справочники!$E$10,$T1010*POWER($T1014,INT((EL1012-1)/IF(OR($T1016=0,$T1016=""),1,$T1016))),IF($T1012=справочники!$E$11,POWER($T1010,1+$T1014*INT((EL1012-1)/IF(OR($T1016=0,$T1016=""),1,$T1016))),0)))))</f>
        <v>0</v>
      </c>
      <c r="EM1018" s="100">
        <f>IF(EM1014="",0,IF(EM1012=1,$T1010,IF($T1012=справочники!$E$9,$T1010+$T1014*INT((EM1012-1)/IF(OR($T1016=0,$T1016=""),1,$T1016)),IF($T1012=справочники!$E$10,$T1010*POWER($T1014,INT((EM1012-1)/IF(OR($T1016=0,$T1016=""),1,$T1016))),IF($T1012=справочники!$E$11,POWER($T1010,1+$T1014*INT((EM1012-1)/IF(OR($T1016=0,$T1016=""),1,$T1016))),0)))))</f>
        <v>0</v>
      </c>
      <c r="EN1018" s="100">
        <f>IF(EN1014="",0,IF(EN1012=1,$T1010,IF($T1012=справочники!$E$9,$T1010+$T1014*INT((EN1012-1)/IF(OR($T1016=0,$T1016=""),1,$T1016)),IF($T1012=справочники!$E$10,$T1010*POWER($T1014,INT((EN1012-1)/IF(OR($T1016=0,$T1016=""),1,$T1016))),IF($T1012=справочники!$E$11,POWER($T1010,1+$T1014*INT((EN1012-1)/IF(OR($T1016=0,$T1016=""),1,$T1016))),0)))))</f>
        <v>0</v>
      </c>
      <c r="EO1018" s="100">
        <f>IF(EO1014="",0,IF(EO1012=1,$T1010,IF($T1012=справочники!$E$9,$T1010+$T1014*INT((EO1012-1)/IF(OR($T1016=0,$T1016=""),1,$T1016)),IF($T1012=справочники!$E$10,$T1010*POWER($T1014,INT((EO1012-1)/IF(OR($T1016=0,$T1016=""),1,$T1016))),IF($T1012=справочники!$E$11,POWER($T1010,1+$T1014*INT((EO1012-1)/IF(OR($T1016=0,$T1016=""),1,$T1016))),0)))))</f>
        <v>0</v>
      </c>
      <c r="EP1018" s="100">
        <f>IF(EP1014="",0,IF(EP1012=1,$T1010,IF($T1012=справочники!$E$9,$T1010+$T1014*INT((EP1012-1)/IF(OR($T1016=0,$T1016=""),1,$T1016)),IF($T1012=справочники!$E$10,$T1010*POWER($T1014,INT((EP1012-1)/IF(OR($T1016=0,$T1016=""),1,$T1016))),IF($T1012=справочники!$E$11,POWER($T1010,1+$T1014*INT((EP1012-1)/IF(OR($T1016=0,$T1016=""),1,$T1016))),0)))))</f>
        <v>0</v>
      </c>
      <c r="EQ1018" s="100">
        <f>IF(EQ1014="",0,IF(EQ1012=1,$T1010,IF($T1012=справочники!$E$9,$T1010+$T1014*INT((EQ1012-1)/IF(OR($T1016=0,$T1016=""),1,$T1016)),IF($T1012=справочники!$E$10,$T1010*POWER($T1014,INT((EQ1012-1)/IF(OR($T1016=0,$T1016=""),1,$T1016))),IF($T1012=справочники!$E$11,POWER($T1010,1+$T1014*INT((EQ1012-1)/IF(OR($T1016=0,$T1016=""),1,$T1016))),0)))))</f>
        <v>0</v>
      </c>
      <c r="ER1018" s="100">
        <f>IF(ER1014="",0,IF(ER1012=1,$T1010,IF($T1012=справочники!$E$9,$T1010+$T1014*INT((ER1012-1)/IF(OR($T1016=0,$T1016=""),1,$T1016)),IF($T1012=справочники!$E$10,$T1010*POWER($T1014,INT((ER1012-1)/IF(OR($T1016=0,$T1016=""),1,$T1016))),IF($T1012=справочники!$E$11,POWER($T1010,1+$T1014*INT((ER1012-1)/IF(OR($T1016=0,$T1016=""),1,$T1016))),0)))))</f>
        <v>0</v>
      </c>
      <c r="ES1018" s="100">
        <f>IF(ES1014="",0,IF(ES1012=1,$T1010,IF($T1012=справочники!$E$9,$T1010+$T1014*INT((ES1012-1)/IF(OR($T1016=0,$T1016=""),1,$T1016)),IF($T1012=справочники!$E$10,$T1010*POWER($T1014,INT((ES1012-1)/IF(OR($T1016=0,$T1016=""),1,$T1016))),IF($T1012=справочники!$E$11,POWER($T1010,1+$T1014*INT((ES1012-1)/IF(OR($T1016=0,$T1016=""),1,$T1016))),0)))))</f>
        <v>0</v>
      </c>
      <c r="ET1018" s="100">
        <f>IF(ET1014="",0,IF(ET1012=1,$T1010,IF($T1012=справочники!$E$9,$T1010+$T1014*INT((ET1012-1)/IF(OR($T1016=0,$T1016=""),1,$T1016)),IF($T1012=справочники!$E$10,$T1010*POWER($T1014,INT((ET1012-1)/IF(OR($T1016=0,$T1016=""),1,$T1016))),IF($T1012=справочники!$E$11,POWER($T1010,1+$T1014*INT((ET1012-1)/IF(OR($T1016=0,$T1016=""),1,$T1016))),0)))))</f>
        <v>0</v>
      </c>
      <c r="EU1018" s="100">
        <f>IF(EU1014="",0,IF(EU1012=1,$T1010,IF($T1012=справочники!$E$9,$T1010+$T1014*INT((EU1012-1)/IF(OR($T1016=0,$T1016=""),1,$T1016)),IF($T1012=справочники!$E$10,$T1010*POWER($T1014,INT((EU1012-1)/IF(OR($T1016=0,$T1016=""),1,$T1016))),IF($T1012=справочники!$E$11,POWER($T1010,1+$T1014*INT((EU1012-1)/IF(OR($T1016=0,$T1016=""),1,$T1016))),0)))))</f>
        <v>0</v>
      </c>
      <c r="EV1018" s="100">
        <f>IF(EV1014="",0,IF(EV1012=1,$T1010,IF($T1012=справочники!$E$9,$T1010+$T1014*INT((EV1012-1)/IF(OR($T1016=0,$T1016=""),1,$T1016)),IF($T1012=справочники!$E$10,$T1010*POWER($T1014,INT((EV1012-1)/IF(OR($T1016=0,$T1016=""),1,$T1016))),IF($T1012=справочники!$E$11,POWER($T1010,1+$T1014*INT((EV1012-1)/IF(OR($T1016=0,$T1016=""),1,$T1016))),0)))))</f>
        <v>0</v>
      </c>
      <c r="EW1018" s="100">
        <f>IF(EW1014="",0,IF(EW1012=1,$T1010,IF($T1012=справочники!$E$9,$T1010+$T1014*INT((EW1012-1)/IF(OR($T1016=0,$T1016=""),1,$T1016)),IF($T1012=справочники!$E$10,$T1010*POWER($T1014,INT((EW1012-1)/IF(OR($T1016=0,$T1016=""),1,$T1016))),IF($T1012=справочники!$E$11,POWER($T1010,1+$T1014*INT((EW1012-1)/IF(OR($T1016=0,$T1016=""),1,$T1016))),0)))))</f>
        <v>0</v>
      </c>
      <c r="EX1018" s="100">
        <f>IF(EX1014="",0,IF(EX1012=1,$T1010,IF($T1012=справочники!$E$9,$T1010+$T1014*INT((EX1012-1)/IF(OR($T1016=0,$T1016=""),1,$T1016)),IF($T1012=справочники!$E$10,$T1010*POWER($T1014,INT((EX1012-1)/IF(OR($T1016=0,$T1016=""),1,$T1016))),IF($T1012=справочники!$E$11,POWER($T1010,1+$T1014*INT((EX1012-1)/IF(OR($T1016=0,$T1016=""),1,$T1016))),0)))))</f>
        <v>0</v>
      </c>
      <c r="EY1018" s="100">
        <f>IF(EY1014="",0,IF(EY1012=1,$T1010,IF($T1012=справочники!$E$9,$T1010+$T1014*INT((EY1012-1)/IF(OR($T1016=0,$T1016=""),1,$T1016)),IF($T1012=справочники!$E$10,$T1010*POWER($T1014,INT((EY1012-1)/IF(OR($T1016=0,$T1016=""),1,$T1016))),IF($T1012=справочники!$E$11,POWER($T1010,1+$T1014*INT((EY1012-1)/IF(OR($T1016=0,$T1016=""),1,$T1016))),0)))))</f>
        <v>0</v>
      </c>
      <c r="EZ1018" s="100">
        <f>IF(EZ1014="",0,IF(EZ1012=1,$T1010,IF($T1012=справочники!$E$9,$T1010+$T1014*INT((EZ1012-1)/IF(OR($T1016=0,$T1016=""),1,$T1016)),IF($T1012=справочники!$E$10,$T1010*POWER($T1014,INT((EZ1012-1)/IF(OR($T1016=0,$T1016=""),1,$T1016))),IF($T1012=справочники!$E$11,POWER($T1010,1+$T1014*INT((EZ1012-1)/IF(OR($T1016=0,$T1016=""),1,$T1016))),0)))))</f>
        <v>0</v>
      </c>
      <c r="FA1018" s="100">
        <f>IF(FA1014="",0,IF(FA1012=1,$T1010,IF($T1012=справочники!$E$9,$T1010+$T1014*INT((FA1012-1)/IF(OR($T1016=0,$T1016=""),1,$T1016)),IF($T1012=справочники!$E$10,$T1010*POWER($T1014,INT((FA1012-1)/IF(OR($T1016=0,$T1016=""),1,$T1016))),IF($T1012=справочники!$E$11,POWER($T1010,1+$T1014*INT((FA1012-1)/IF(OR($T1016=0,$T1016=""),1,$T1016))),0)))))</f>
        <v>0</v>
      </c>
      <c r="FB1018" s="100">
        <f>IF(FB1014="",0,IF(FB1012=1,$T1010,IF($T1012=справочники!$E$9,$T1010+$T1014*INT((FB1012-1)/IF(OR($T1016=0,$T1016=""),1,$T1016)),IF($T1012=справочники!$E$10,$T1010*POWER($T1014,INT((FB1012-1)/IF(OR($T1016=0,$T1016=""),1,$T1016))),IF($T1012=справочники!$E$11,POWER($T1010,1+$T1014*INT((FB1012-1)/IF(OR($T1016=0,$T1016=""),1,$T1016))),0)))))</f>
        <v>0</v>
      </c>
      <c r="FC1018" s="100">
        <f>IF(FC1014="",0,IF(FC1012=1,$T1010,IF($T1012=справочники!$E$9,$T1010+$T1014*INT((FC1012-1)/IF(OR($T1016=0,$T1016=""),1,$T1016)),IF($T1012=справочники!$E$10,$T1010*POWER($T1014,INT((FC1012-1)/IF(OR($T1016=0,$T1016=""),1,$T1016))),IF($T1012=справочники!$E$11,POWER($T1010,1+$T1014*INT((FC1012-1)/IF(OR($T1016=0,$T1016=""),1,$T1016))),0)))))</f>
        <v>0</v>
      </c>
      <c r="FD1018" s="100">
        <f>IF(FD1014="",0,IF(FD1012=1,$T1010,IF($T1012=справочники!$E$9,$T1010+$T1014*INT((FD1012-1)/IF(OR($T1016=0,$T1016=""),1,$T1016)),IF($T1012=справочники!$E$10,$T1010*POWER($T1014,INT((FD1012-1)/IF(OR($T1016=0,$T1016=""),1,$T1016))),IF($T1012=справочники!$E$11,POWER($T1010,1+$T1014*INT((FD1012-1)/IF(OR($T1016=0,$T1016=""),1,$T1016))),0)))))</f>
        <v>0</v>
      </c>
      <c r="FE1018" s="100">
        <f>IF(FE1014="",0,IF(FE1012=1,$T1010,IF($T1012=справочники!$E$9,$T1010+$T1014*INT((FE1012-1)/IF(OR($T1016=0,$T1016=""),1,$T1016)),IF($T1012=справочники!$E$10,$T1010*POWER($T1014,INT((FE1012-1)/IF(OR($T1016=0,$T1016=""),1,$T1016))),IF($T1012=справочники!$E$11,POWER($T1010,1+$T1014*INT((FE1012-1)/IF(OR($T1016=0,$T1016=""),1,$T1016))),0)))))</f>
        <v>0</v>
      </c>
      <c r="FF1018" s="100">
        <f>IF(FF1014="",0,IF(FF1012=1,$T1010,IF($T1012=справочники!$E$9,$T1010+$T1014*INT((FF1012-1)/IF(OR($T1016=0,$T1016=""),1,$T1016)),IF($T1012=справочники!$E$10,$T1010*POWER($T1014,INT((FF1012-1)/IF(OR($T1016=0,$T1016=""),1,$T1016))),IF($T1012=справочники!$E$11,POWER($T1010,1+$T1014*INT((FF1012-1)/IF(OR($T1016=0,$T1016=""),1,$T1016))),0)))))</f>
        <v>0</v>
      </c>
      <c r="FG1018" s="100">
        <f>IF(FG1014="",0,IF(FG1012=1,$T1010,IF($T1012=справочники!$E$9,$T1010+$T1014*INT((FG1012-1)/IF(OR($T1016=0,$T1016=""),1,$T1016)),IF($T1012=справочники!$E$10,$T1010*POWER($T1014,INT((FG1012-1)/IF(OR($T1016=0,$T1016=""),1,$T1016))),IF($T1012=справочники!$E$11,POWER($T1010,1+$T1014*INT((FG1012-1)/IF(OR($T1016=0,$T1016=""),1,$T1016))),0)))))</f>
        <v>0</v>
      </c>
      <c r="FH1018" s="100">
        <f>IF(FH1014="",0,IF(FH1012=1,$T1010,IF($T1012=справочники!$E$9,$T1010+$T1014*INT((FH1012-1)/IF(OR($T1016=0,$T1016=""),1,$T1016)),IF($T1012=справочники!$E$10,$T1010*POWER($T1014,INT((FH1012-1)/IF(OR($T1016=0,$T1016=""),1,$T1016))),IF($T1012=справочники!$E$11,POWER($T1010,1+$T1014*INT((FH1012-1)/IF(OR($T1016=0,$T1016=""),1,$T1016))),0)))))</f>
        <v>0</v>
      </c>
      <c r="FI1018" s="100">
        <f>IF(FI1014="",0,IF(FI1012=1,$T1010,IF($T1012=справочники!$E$9,$T1010+$T1014*INT((FI1012-1)/IF(OR($T1016=0,$T1016=""),1,$T1016)),IF($T1012=справочники!$E$10,$T1010*POWER($T1014,INT((FI1012-1)/IF(OR($T1016=0,$T1016=""),1,$T1016))),IF($T1012=справочники!$E$11,POWER($T1010,1+$T1014*INT((FI1012-1)/IF(OR($T1016=0,$T1016=""),1,$T1016))),0)))))</f>
        <v>0</v>
      </c>
      <c r="FJ1018" s="100">
        <f>IF(FJ1014="",0,IF(FJ1012=1,$T1010,IF($T1012=справочники!$E$9,$T1010+$T1014*INT((FJ1012-1)/IF(OR($T1016=0,$T1016=""),1,$T1016)),IF($T1012=справочники!$E$10,$T1010*POWER($T1014,INT((FJ1012-1)/IF(OR($T1016=0,$T1016=""),1,$T1016))),IF($T1012=справочники!$E$11,POWER($T1010,1+$T1014*INT((FJ1012-1)/IF(OR($T1016=0,$T1016=""),1,$T1016))),0)))))</f>
        <v>0</v>
      </c>
      <c r="FK1018" s="100">
        <f>IF(FK1014="",0,IF(FK1012=1,$T1010,IF($T1012=справочники!$E$9,$T1010+$T1014*INT((FK1012-1)/IF(OR($T1016=0,$T1016=""),1,$T1016)),IF($T1012=справочники!$E$10,$T1010*POWER($T1014,INT((FK1012-1)/IF(OR($T1016=0,$T1016=""),1,$T1016))),IF($T1012=справочники!$E$11,POWER($T1010,1+$T1014*INT((FK1012-1)/IF(OR($T1016=0,$T1016=""),1,$T1016))),0)))))</f>
        <v>0</v>
      </c>
      <c r="FL1018" s="100">
        <f>IF(FL1014="",0,IF(FL1012=1,$T1010,IF($T1012=справочники!$E$9,$T1010+$T1014*INT((FL1012-1)/IF(OR($T1016=0,$T1016=""),1,$T1016)),IF($T1012=справочники!$E$10,$T1010*POWER($T1014,INT((FL1012-1)/IF(OR($T1016=0,$T1016=""),1,$T1016))),IF($T1012=справочники!$E$11,POWER($T1010,1+$T1014*INT((FL1012-1)/IF(OR($T1016=0,$T1016=""),1,$T1016))),0)))))</f>
        <v>0</v>
      </c>
      <c r="FM1018" s="100">
        <f>IF(FM1014="",0,IF(FM1012=1,$T1010,IF($T1012=справочники!$E$9,$T1010+$T1014*INT((FM1012-1)/IF(OR($T1016=0,$T1016=""),1,$T1016)),IF($T1012=справочники!$E$10,$T1010*POWER($T1014,INT((FM1012-1)/IF(OR($T1016=0,$T1016=""),1,$T1016))),IF($T1012=справочники!$E$11,POWER($T1010,1+$T1014*INT((FM1012-1)/IF(OR($T1016=0,$T1016=""),1,$T1016))),0)))))</f>
        <v>0</v>
      </c>
      <c r="FN1018" s="100">
        <f>IF(FN1014="",0,IF(FN1012=1,$T1010,IF($T1012=справочники!$E$9,$T1010+$T1014*INT((FN1012-1)/IF(OR($T1016=0,$T1016=""),1,$T1016)),IF($T1012=справочники!$E$10,$T1010*POWER($T1014,INT((FN1012-1)/IF(OR($T1016=0,$T1016=""),1,$T1016))),IF($T1012=справочники!$E$11,POWER($T1010,1+$T1014*INT((FN1012-1)/IF(OR($T1016=0,$T1016=""),1,$T1016))),0)))))</f>
        <v>0</v>
      </c>
      <c r="FO1018" s="100">
        <f>IF(FO1014="",0,IF(FO1012=1,$T1010,IF($T1012=справочники!$E$9,$T1010+$T1014*INT((FO1012-1)/IF(OR($T1016=0,$T1016=""),1,$T1016)),IF($T1012=справочники!$E$10,$T1010*POWER($T1014,INT((FO1012-1)/IF(OR($T1016=0,$T1016=""),1,$T1016))),IF($T1012=справочники!$E$11,POWER($T1010,1+$T1014*INT((FO1012-1)/IF(OR($T1016=0,$T1016=""),1,$T1016))),0)))))</f>
        <v>0</v>
      </c>
      <c r="FP1018" s="100">
        <f>IF(FP1014="",0,IF(FP1012=1,$T1010,IF($T1012=справочники!$E$9,$T1010+$T1014*INT((FP1012-1)/IF(OR($T1016=0,$T1016=""),1,$T1016)),IF($T1012=справочники!$E$10,$T1010*POWER($T1014,INT((FP1012-1)/IF(OR($T1016=0,$T1016=""),1,$T1016))),IF($T1012=справочники!$E$11,POWER($T1010,1+$T1014*INT((FP1012-1)/IF(OR($T1016=0,$T1016=""),1,$T1016))),0)))))</f>
        <v>0</v>
      </c>
      <c r="FQ1018" s="100">
        <f>IF(FQ1014="",0,IF(FQ1012=1,$T1010,IF($T1012=справочники!$E$9,$T1010+$T1014*INT((FQ1012-1)/IF(OR($T1016=0,$T1016=""),1,$T1016)),IF($T1012=справочники!$E$10,$T1010*POWER($T1014,INT((FQ1012-1)/IF(OR($T1016=0,$T1016=""),1,$T1016))),IF($T1012=справочники!$E$11,POWER($T1010,1+$T1014*INT((FQ1012-1)/IF(OR($T1016=0,$T1016=""),1,$T1016))),0)))))</f>
        <v>0</v>
      </c>
      <c r="FR1018" s="100">
        <f>IF(FR1014="",0,IF(FR1012=1,$T1010,IF($T1012=справочники!$E$9,$T1010+$T1014*INT((FR1012-1)/IF(OR($T1016=0,$T1016=""),1,$T1016)),IF($T1012=справочники!$E$10,$T1010*POWER($T1014,INT((FR1012-1)/IF(OR($T1016=0,$T1016=""),1,$T1016))),IF($T1012=справочники!$E$11,POWER($T1010,1+$T1014*INT((FR1012-1)/IF(OR($T1016=0,$T1016=""),1,$T1016))),0)))))</f>
        <v>0</v>
      </c>
      <c r="FS1018" s="100">
        <f>IF(FS1014="",0,IF(FS1012=1,$T1010,IF($T1012=справочники!$E$9,$T1010+$T1014*INT((FS1012-1)/IF(OR($T1016=0,$T1016=""),1,$T1016)),IF($T1012=справочники!$E$10,$T1010*POWER($T1014,INT((FS1012-1)/IF(OR($T1016=0,$T1016=""),1,$T1016))),IF($T1012=справочники!$E$11,POWER($T1010,1+$T1014*INT((FS1012-1)/IF(OR($T1016=0,$T1016=""),1,$T1016))),0)))))</f>
        <v>0</v>
      </c>
      <c r="FT1018" s="100">
        <f>IF(FT1014="",0,IF(FT1012=1,$T1010,IF($T1012=справочники!$E$9,$T1010+$T1014*INT((FT1012-1)/IF(OR($T1016=0,$T1016=""),1,$T1016)),IF($T1012=справочники!$E$10,$T1010*POWER($T1014,INT((FT1012-1)/IF(OR($T1016=0,$T1016=""),1,$T1016))),IF($T1012=справочники!$E$11,POWER($T1010,1+$T1014*INT((FT1012-1)/IF(OR($T1016=0,$T1016=""),1,$T1016))),0)))))</f>
        <v>0</v>
      </c>
      <c r="FU1018" s="100">
        <f>IF(FU1014="",0,IF(FU1012=1,$T1010,IF($T1012=справочники!$E$9,$T1010+$T1014*INT((FU1012-1)/IF(OR($T1016=0,$T1016=""),1,$T1016)),IF($T1012=справочники!$E$10,$T1010*POWER($T1014,INT((FU1012-1)/IF(OR($T1016=0,$T1016=""),1,$T1016))),IF($T1012=справочники!$E$11,POWER($T1010,1+$T1014*INT((FU1012-1)/IF(OR($T1016=0,$T1016=""),1,$T1016))),0)))))</f>
        <v>0</v>
      </c>
      <c r="FV1018" s="100">
        <f>IF(FV1014="",0,IF(FV1012=1,$T1010,IF($T1012=справочники!$E$9,$T1010+$T1014*INT((FV1012-1)/IF(OR($T1016=0,$T1016=""),1,$T1016)),IF($T1012=справочники!$E$10,$T1010*POWER($T1014,INT((FV1012-1)/IF(OR($T1016=0,$T1016=""),1,$T1016))),IF($T1012=справочники!$E$11,POWER($T1010,1+$T1014*INT((FV1012-1)/IF(OR($T1016=0,$T1016=""),1,$T1016))),0)))))</f>
        <v>0</v>
      </c>
      <c r="FW1018" s="100">
        <f>IF(FW1014="",0,IF(FW1012=1,$T1010,IF($T1012=справочники!$E$9,$T1010+$T1014*INT((FW1012-1)/IF(OR($T1016=0,$T1016=""),1,$T1016)),IF($T1012=справочники!$E$10,$T1010*POWER($T1014,INT((FW1012-1)/IF(OR($T1016=0,$T1016=""),1,$T1016))),IF($T1012=справочники!$E$11,POWER($T1010,1+$T1014*INT((FW1012-1)/IF(OR($T1016=0,$T1016=""),1,$T1016))),0)))))</f>
        <v>0</v>
      </c>
      <c r="FX1018" s="100">
        <f>IF(FX1014="",0,IF(FX1012=1,$T1010,IF($T1012=справочники!$E$9,$T1010+$T1014*INT((FX1012-1)/IF(OR($T1016=0,$T1016=""),1,$T1016)),IF($T1012=справочники!$E$10,$T1010*POWER($T1014,INT((FX1012-1)/IF(OR($T1016=0,$T1016=""),1,$T1016))),IF($T1012=справочники!$E$11,POWER($T1010,1+$T1014*INT((FX1012-1)/IF(OR($T1016=0,$T1016=""),1,$T1016))),0)))))</f>
        <v>0</v>
      </c>
      <c r="FY1018" s="100">
        <f>IF(FY1014="",0,IF(FY1012=1,$T1010,IF($T1012=справочники!$E$9,$T1010+$T1014*INT((FY1012-1)/IF(OR($T1016=0,$T1016=""),1,$T1016)),IF($T1012=справочники!$E$10,$T1010*POWER($T1014,INT((FY1012-1)/IF(OR($T1016=0,$T1016=""),1,$T1016))),IF($T1012=справочники!$E$11,POWER($T1010,1+$T1014*INT((FY1012-1)/IF(OR($T1016=0,$T1016=""),1,$T1016))),0)))))</f>
        <v>0</v>
      </c>
      <c r="FZ1018" s="100">
        <f>IF(FZ1014="",0,IF(FZ1012=1,$T1010,IF($T1012=справочники!$E$9,$T1010+$T1014*INT((FZ1012-1)/IF(OR($T1016=0,$T1016=""),1,$T1016)),IF($T1012=справочники!$E$10,$T1010*POWER($T1014,INT((FZ1012-1)/IF(OR($T1016=0,$T1016=""),1,$T1016))),IF($T1012=справочники!$E$11,POWER($T1010,1+$T1014*INT((FZ1012-1)/IF(OR($T1016=0,$T1016=""),1,$T1016))),0)))))</f>
        <v>0</v>
      </c>
      <c r="GA1018" s="100">
        <f>IF(GA1014="",0,IF(GA1012=1,$T1010,IF($T1012=справочники!$E$9,$T1010+$T1014*INT((GA1012-1)/IF(OR($T1016=0,$T1016=""),1,$T1016)),IF($T1012=справочники!$E$10,$T1010*POWER($T1014,INT((GA1012-1)/IF(OR($T1016=0,$T1016=""),1,$T1016))),IF($T1012=справочники!$E$11,POWER($T1010,1+$T1014*INT((GA1012-1)/IF(OR($T1016=0,$T1016=""),1,$T1016))),0)))))</f>
        <v>0</v>
      </c>
      <c r="GB1018" s="100">
        <f>IF(GB1014="",0,IF(GB1012=1,$T1010,IF($T1012=справочники!$E$9,$T1010+$T1014*INT((GB1012-1)/IF(OR($T1016=0,$T1016=""),1,$T1016)),IF($T1012=справочники!$E$10,$T1010*POWER($T1014,INT((GB1012-1)/IF(OR($T1016=0,$T1016=""),1,$T1016))),IF($T1012=справочники!$E$11,POWER($T1010,1+$T1014*INT((GB1012-1)/IF(OR($T1016=0,$T1016=""),1,$T1016))),0)))))</f>
        <v>0</v>
      </c>
      <c r="GC1018" s="100">
        <f>IF(GC1014="",0,IF(GC1012=1,$T1010,IF($T1012=справочники!$E$9,$T1010+$T1014*INT((GC1012-1)/IF(OR($T1016=0,$T1016=""),1,$T1016)),IF($T1012=справочники!$E$10,$T1010*POWER($T1014,INT((GC1012-1)/IF(OR($T1016=0,$T1016=""),1,$T1016))),IF($T1012=справочники!$E$11,POWER($T1010,1+$T1014*INT((GC1012-1)/IF(OR($T1016=0,$T1016=""),1,$T1016))),0)))))</f>
        <v>0</v>
      </c>
      <c r="GD1018" s="100">
        <f>IF(GD1014="",0,IF(GD1012=1,$T1010,IF($T1012=справочники!$E$9,$T1010+$T1014*INT((GD1012-1)/IF(OR($T1016=0,$T1016=""),1,$T1016)),IF($T1012=справочники!$E$10,$T1010*POWER($T1014,INT((GD1012-1)/IF(OR($T1016=0,$T1016=""),1,$T1016))),IF($T1012=справочники!$E$11,POWER($T1010,1+$T1014*INT((GD1012-1)/IF(OR($T1016=0,$T1016=""),1,$T1016))),0)))))</f>
        <v>0</v>
      </c>
      <c r="GE1018" s="100">
        <f>IF(GE1014="",0,IF(GE1012=1,$T1010,IF($T1012=справочники!$E$9,$T1010+$T1014*INT((GE1012-1)/IF(OR($T1016=0,$T1016=""),1,$T1016)),IF($T1012=справочники!$E$10,$T1010*POWER($T1014,INT((GE1012-1)/IF(OR($T1016=0,$T1016=""),1,$T1016))),IF($T1012=справочники!$E$11,POWER($T1010,1+$T1014*INT((GE1012-1)/IF(OR($T1016=0,$T1016=""),1,$T1016))),0)))))</f>
        <v>0</v>
      </c>
      <c r="GF1018" s="100">
        <f>IF(GF1014="",0,IF(GF1012=1,$T1010,IF($T1012=справочники!$E$9,$T1010+$T1014*INT((GF1012-1)/IF(OR($T1016=0,$T1016=""),1,$T1016)),IF($T1012=справочники!$E$10,$T1010*POWER($T1014,INT((GF1012-1)/IF(OR($T1016=0,$T1016=""),1,$T1016))),IF($T1012=справочники!$E$11,POWER($T1010,1+$T1014*INT((GF1012-1)/IF(OR($T1016=0,$T1016=""),1,$T1016))),0)))))</f>
        <v>0</v>
      </c>
      <c r="GG1018" s="100">
        <f>IF(GG1014="",0,IF(GG1012=1,$T1010,IF($T1012=справочники!$E$9,$T1010+$T1014*INT((GG1012-1)/IF(OR($T1016=0,$T1016=""),1,$T1016)),IF($T1012=справочники!$E$10,$T1010*POWER($T1014,INT((GG1012-1)/IF(OR($T1016=0,$T1016=""),1,$T1016))),IF($T1012=справочники!$E$11,POWER($T1010,1+$T1014*INT((GG1012-1)/IF(OR($T1016=0,$T1016=""),1,$T1016))),0)))))</f>
        <v>0</v>
      </c>
      <c r="GH1018" s="100">
        <f>IF(GH1014="",0,IF(GH1012=1,$T1010,IF($T1012=справочники!$E$9,$T1010+$T1014*INT((GH1012-1)/IF(OR($T1016=0,$T1016=""),1,$T1016)),IF($T1012=справочники!$E$10,$T1010*POWER($T1014,INT((GH1012-1)/IF(OR($T1016=0,$T1016=""),1,$T1016))),IF($T1012=справочники!$E$11,POWER($T1010,1+$T1014*INT((GH1012-1)/IF(OR($T1016=0,$T1016=""),1,$T1016))),0)))))</f>
        <v>0</v>
      </c>
      <c r="GI1018" s="100">
        <f>IF(GI1014="",0,IF(GI1012=1,$T1010,IF($T1012=справочники!$E$9,$T1010+$T1014*INT((GI1012-1)/IF(OR($T1016=0,$T1016=""),1,$T1016)),IF($T1012=справочники!$E$10,$T1010*POWER($T1014,INT((GI1012-1)/IF(OR($T1016=0,$T1016=""),1,$T1016))),IF($T1012=справочники!$E$11,POWER($T1010,1+$T1014*INT((GI1012-1)/IF(OR($T1016=0,$T1016=""),1,$T1016))),0)))))</f>
        <v>0</v>
      </c>
      <c r="GJ1018" s="100">
        <f>IF(GJ1014="",0,IF(GJ1012=1,$T1010,IF($T1012=справочники!$E$9,$T1010+$T1014*INT((GJ1012-1)/IF(OR($T1016=0,$T1016=""),1,$T1016)),IF($T1012=справочники!$E$10,$T1010*POWER($T1014,INT((GJ1012-1)/IF(OR($T1016=0,$T1016=""),1,$T1016))),IF($T1012=справочники!$E$11,POWER($T1010,1+$T1014*INT((GJ1012-1)/IF(OR($T1016=0,$T1016=""),1,$T1016))),0)))))</f>
        <v>0</v>
      </c>
      <c r="GK1018" s="100">
        <f>IF(GK1014="",0,IF(GK1012=1,$T1010,IF($T1012=справочники!$E$9,$T1010+$T1014*INT((GK1012-1)/IF(OR($T1016=0,$T1016=""),1,$T1016)),IF($T1012=справочники!$E$10,$T1010*POWER($T1014,INT((GK1012-1)/IF(OR($T1016=0,$T1016=""),1,$T1016))),IF($T1012=справочники!$E$11,POWER($T1010,1+$T1014*INT((GK1012-1)/IF(OR($T1016=0,$T1016=""),1,$T1016))),0)))))</f>
        <v>0</v>
      </c>
      <c r="GL1018" s="100">
        <f>IF(GL1014="",0,IF(GL1012=1,$T1010,IF($T1012=справочники!$E$9,$T1010+$T1014*INT((GL1012-1)/IF(OR($T1016=0,$T1016=""),1,$T1016)),IF($T1012=справочники!$E$10,$T1010*POWER($T1014,INT((GL1012-1)/IF(OR($T1016=0,$T1016=""),1,$T1016))),IF($T1012=справочники!$E$11,POWER($T1010,1+$T1014*INT((GL1012-1)/IF(OR($T1016=0,$T1016=""),1,$T1016))),0)))))</f>
        <v>0</v>
      </c>
      <c r="GM1018" s="100">
        <f>IF(GM1014="",0,IF(GM1012=1,$T1010,IF($T1012=справочники!$E$9,$T1010+$T1014*INT((GM1012-1)/IF(OR($T1016=0,$T1016=""),1,$T1016)),IF($T1012=справочники!$E$10,$T1010*POWER($T1014,INT((GM1012-1)/IF(OR($T1016=0,$T1016=""),1,$T1016))),IF($T1012=справочники!$E$11,POWER($T1010,1+$T1014*INT((GM1012-1)/IF(OR($T1016=0,$T1016=""),1,$T1016))),0)))))</f>
        <v>0</v>
      </c>
      <c r="GN1018" s="100">
        <f>IF(GN1014="",0,IF(GN1012=1,$T1010,IF($T1012=справочники!$E$9,$T1010+$T1014*INT((GN1012-1)/IF(OR($T1016=0,$T1016=""),1,$T1016)),IF($T1012=справочники!$E$10,$T1010*POWER($T1014,INT((GN1012-1)/IF(OR($T1016=0,$T1016=""),1,$T1016))),IF($T1012=справочники!$E$11,POWER($T1010,1+$T1014*INT((GN1012-1)/IF(OR($T1016=0,$T1016=""),1,$T1016))),0)))))</f>
        <v>0</v>
      </c>
      <c r="GO1018" s="100">
        <f>IF(GO1014="",0,IF(GO1012=1,$T1010,IF($T1012=справочники!$E$9,$T1010+$T1014*INT((GO1012-1)/IF(OR($T1016=0,$T1016=""),1,$T1016)),IF($T1012=справочники!$E$10,$T1010*POWER($T1014,INT((GO1012-1)/IF(OR($T1016=0,$T1016=""),1,$T1016))),IF($T1012=справочники!$E$11,POWER($T1010,1+$T1014*INT((GO1012-1)/IF(OR($T1016=0,$T1016=""),1,$T1016))),0)))))</f>
        <v>0</v>
      </c>
      <c r="GP1018" s="100">
        <f>IF(GP1014="",0,IF(GP1012=1,$T1010,IF($T1012=справочники!$E$9,$T1010+$T1014*INT((GP1012-1)/IF(OR($T1016=0,$T1016=""),1,$T1016)),IF($T1012=справочники!$E$10,$T1010*POWER($T1014,INT((GP1012-1)/IF(OR($T1016=0,$T1016=""),1,$T1016))),IF($T1012=справочники!$E$11,POWER($T1010,1+$T1014*INT((GP1012-1)/IF(OR($T1016=0,$T1016=""),1,$T1016))),0)))))</f>
        <v>0</v>
      </c>
      <c r="GQ1018" s="100">
        <f>IF(GQ1014="",0,IF(GQ1012=1,$T1010,IF($T1012=справочники!$E$9,$T1010+$T1014*INT((GQ1012-1)/IF(OR($T1016=0,$T1016=""),1,$T1016)),IF($T1012=справочники!$E$10,$T1010*POWER($T1014,INT((GQ1012-1)/IF(OR($T1016=0,$T1016=""),1,$T1016))),IF($T1012=справочники!$E$11,POWER($T1010,1+$T1014*INT((GQ1012-1)/IF(OR($T1016=0,$T1016=""),1,$T1016))),0)))))</f>
        <v>0</v>
      </c>
      <c r="GR1018" s="100">
        <f>IF(GR1014="",0,IF(GR1012=1,$T1010,IF($T1012=справочники!$E$9,$T1010+$T1014*INT((GR1012-1)/IF(OR($T1016=0,$T1016=""),1,$T1016)),IF($T1012=справочники!$E$10,$T1010*POWER($T1014,INT((GR1012-1)/IF(OR($T1016=0,$T1016=""),1,$T1016))),IF($T1012=справочники!$E$11,POWER($T1010,1+$T1014*INT((GR1012-1)/IF(OR($T1016=0,$T1016=""),1,$T1016))),0)))))</f>
        <v>0</v>
      </c>
      <c r="GS1018" s="100">
        <f>IF(GS1014="",0,IF(GS1012=1,$T1010,IF($T1012=справочники!$E$9,$T1010+$T1014*INT((GS1012-1)/IF(OR($T1016=0,$T1016=""),1,$T1016)),IF($T1012=справочники!$E$10,$T1010*POWER($T1014,INT((GS1012-1)/IF(OR($T1016=0,$T1016=""),1,$T1016))),IF($T1012=справочники!$E$11,POWER($T1010,1+$T1014*INT((GS1012-1)/IF(OR($T1016=0,$T1016=""),1,$T1016))),0)))))</f>
        <v>0</v>
      </c>
      <c r="GT1018" s="100">
        <f>IF(GT1014="",0,IF(GT1012=1,$T1010,IF($T1012=справочники!$E$9,$T1010+$T1014*INT((GT1012-1)/IF(OR($T1016=0,$T1016=""),1,$T1016)),IF($T1012=справочники!$E$10,$T1010*POWER($T1014,INT((GT1012-1)/IF(OR($T1016=0,$T1016=""),1,$T1016))),IF($T1012=справочники!$E$11,POWER($T1010,1+$T1014*INT((GT1012-1)/IF(OR($T1016=0,$T1016=""),1,$T1016))),0)))))</f>
        <v>0</v>
      </c>
      <c r="GU1018" s="100">
        <f>IF(GU1014="",0,IF(GU1012=1,$T1010,IF($T1012=справочники!$E$9,$T1010+$T1014*INT((GU1012-1)/IF(OR($T1016=0,$T1016=""),1,$T1016)),IF($T1012=справочники!$E$10,$T1010*POWER($T1014,INT((GU1012-1)/IF(OR($T1016=0,$T1016=""),1,$T1016))),IF($T1012=справочники!$E$11,POWER($T1010,1+$T1014*INT((GU1012-1)/IF(OR($T1016=0,$T1016=""),1,$T1016))),0)))))</f>
        <v>0</v>
      </c>
      <c r="GV1018" s="100">
        <f>IF(GV1014="",0,IF(GV1012=1,$T1010,IF($T1012=справочники!$E$9,$T1010+$T1014*INT((GV1012-1)/IF(OR($T1016=0,$T1016=""),1,$T1016)),IF($T1012=справочники!$E$10,$T1010*POWER($T1014,INT((GV1012-1)/IF(OR($T1016=0,$T1016=""),1,$T1016))),IF($T1012=справочники!$E$11,POWER($T1010,1+$T1014*INT((GV1012-1)/IF(OR($T1016=0,$T1016=""),1,$T1016))),0)))))</f>
        <v>0</v>
      </c>
      <c r="GW1018" s="100">
        <f>IF(GW1014="",0,IF(GW1012=1,$T1010,IF($T1012=справочники!$E$9,$T1010+$T1014*INT((GW1012-1)/IF(OR($T1016=0,$T1016=""),1,$T1016)),IF($T1012=справочники!$E$10,$T1010*POWER($T1014,INT((GW1012-1)/IF(OR($T1016=0,$T1016=""),1,$T1016))),IF($T1012=справочники!$E$11,POWER($T1010,1+$T1014*INT((GW1012-1)/IF(OR($T1016=0,$T1016=""),1,$T1016))),0)))))</f>
        <v>0</v>
      </c>
      <c r="GX1018" s="100">
        <f>IF(GX1014="",0,IF(GX1012=1,$T1010,IF($T1012=справочники!$E$9,$T1010+$T1014*INT((GX1012-1)/IF(OR($T1016=0,$T1016=""),1,$T1016)),IF($T1012=справочники!$E$10,$T1010*POWER($T1014,INT((GX1012-1)/IF(OR($T1016=0,$T1016=""),1,$T1016))),IF($T1012=справочники!$E$11,POWER($T1010,1+$T1014*INT((GX1012-1)/IF(OR($T1016=0,$T1016=""),1,$T1016))),0)))))</f>
        <v>0</v>
      </c>
      <c r="GY1018" s="100">
        <f>IF(GY1014="",0,IF(GY1012=1,$T1010,IF($T1012=справочники!$E$9,$T1010+$T1014*INT((GY1012-1)/IF(OR($T1016=0,$T1016=""),1,$T1016)),IF($T1012=справочники!$E$10,$T1010*POWER($T1014,INT((GY1012-1)/IF(OR($T1016=0,$T1016=""),1,$T1016))),IF($T1012=справочники!$E$11,POWER($T1010,1+$T1014*INT((GY1012-1)/IF(OR($T1016=0,$T1016=""),1,$T1016))),0)))))</f>
        <v>0</v>
      </c>
      <c r="GZ1018" s="100">
        <f>IF(GZ1014="",0,IF(GZ1012=1,$T1010,IF($T1012=справочники!$E$9,$T1010+$T1014*INT((GZ1012-1)/IF(OR($T1016=0,$T1016=""),1,$T1016)),IF($T1012=справочники!$E$10,$T1010*POWER($T1014,INT((GZ1012-1)/IF(OR($T1016=0,$T1016=""),1,$T1016))),IF($T1012=справочники!$E$11,POWER($T1010,1+$T1014*INT((GZ1012-1)/IF(OR($T1016=0,$T1016=""),1,$T1016))),0)))))</f>
        <v>0</v>
      </c>
      <c r="HA1018" s="3"/>
      <c r="HB1018" s="3"/>
    </row>
    <row r="1019" spans="1:210" ht="4.2" customHeight="1">
      <c r="A1019" s="1"/>
      <c r="B1019" s="1"/>
      <c r="C1019" s="1"/>
      <c r="D1019" s="1"/>
      <c r="E1019" s="263"/>
      <c r="F1019" s="48"/>
      <c r="G1019" s="231"/>
      <c r="H1019" s="1"/>
      <c r="I1019" s="1"/>
      <c r="J1019" s="1"/>
      <c r="K1019" s="1"/>
      <c r="L1019" s="1"/>
      <c r="M1019" s="5"/>
      <c r="N1019" s="1"/>
      <c r="O1019" s="1"/>
      <c r="P1019" s="5"/>
      <c r="Q1019" s="1"/>
      <c r="R1019" s="1"/>
      <c r="S1019" s="5"/>
      <c r="T1019" s="7"/>
      <c r="U1019" s="24"/>
      <c r="V1019" s="1"/>
      <c r="W1019" s="12"/>
      <c r="X1019" s="10"/>
      <c r="Y1019" s="46"/>
      <c r="Z1019" s="93"/>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4"/>
      <c r="BB1019" s="94"/>
      <c r="BC1019" s="94"/>
      <c r="BD1019" s="94"/>
      <c r="BE1019" s="94"/>
      <c r="BF1019" s="94"/>
      <c r="BG1019" s="94"/>
      <c r="BH1019" s="94"/>
      <c r="BI1019" s="94"/>
      <c r="BJ1019" s="94"/>
      <c r="BK1019" s="94"/>
      <c r="BL1019" s="94"/>
      <c r="BM1019" s="94"/>
      <c r="BN1019" s="94"/>
      <c r="BO1019" s="94"/>
      <c r="BP1019" s="94"/>
      <c r="BQ1019" s="94"/>
      <c r="BR1019" s="94"/>
      <c r="BS1019" s="94"/>
      <c r="BT1019" s="94"/>
      <c r="BU1019" s="94"/>
      <c r="BV1019" s="94"/>
      <c r="BW1019" s="94"/>
      <c r="BX1019" s="94"/>
      <c r="BY1019" s="94"/>
      <c r="BZ1019" s="94"/>
      <c r="CA1019" s="94"/>
      <c r="CB1019" s="94"/>
      <c r="CC1019" s="94"/>
      <c r="CD1019" s="94"/>
      <c r="CE1019" s="94"/>
      <c r="CF1019" s="94"/>
      <c r="CG1019" s="94"/>
      <c r="CH1019" s="94"/>
      <c r="CI1019" s="94"/>
      <c r="CJ1019" s="94"/>
      <c r="CK1019" s="94"/>
      <c r="CL1019" s="94"/>
      <c r="CM1019" s="94"/>
      <c r="CN1019" s="94"/>
      <c r="CO1019" s="94"/>
      <c r="CP1019" s="94"/>
      <c r="CQ1019" s="94"/>
      <c r="CR1019" s="94"/>
      <c r="CS1019" s="94"/>
      <c r="CT1019" s="94"/>
      <c r="CU1019" s="94"/>
      <c r="CV1019" s="94"/>
      <c r="CW1019" s="94"/>
      <c r="CX1019" s="94"/>
      <c r="CY1019" s="94"/>
      <c r="CZ1019" s="94"/>
      <c r="DA1019" s="94"/>
      <c r="DB1019" s="94"/>
      <c r="DC1019" s="94"/>
      <c r="DD1019" s="94"/>
      <c r="DE1019" s="94"/>
      <c r="DF1019" s="94"/>
      <c r="DG1019" s="94"/>
      <c r="DH1019" s="94"/>
      <c r="DI1019" s="94"/>
      <c r="DJ1019" s="94"/>
      <c r="DK1019" s="94"/>
      <c r="DL1019" s="94"/>
      <c r="DM1019" s="94"/>
      <c r="DN1019" s="94"/>
      <c r="DO1019" s="94"/>
      <c r="DP1019" s="94"/>
      <c r="DQ1019" s="94"/>
      <c r="DR1019" s="94"/>
      <c r="DS1019" s="94"/>
      <c r="DT1019" s="94"/>
      <c r="DU1019" s="94"/>
      <c r="DV1019" s="94"/>
      <c r="DW1019" s="94"/>
      <c r="DX1019" s="94"/>
      <c r="DY1019" s="94"/>
      <c r="DZ1019" s="94"/>
      <c r="EA1019" s="94"/>
      <c r="EB1019" s="94"/>
      <c r="EC1019" s="94"/>
      <c r="ED1019" s="94"/>
      <c r="EE1019" s="94"/>
      <c r="EF1019" s="94"/>
      <c r="EG1019" s="94"/>
      <c r="EH1019" s="94"/>
      <c r="EI1019" s="94"/>
      <c r="EJ1019" s="94"/>
      <c r="EK1019" s="94"/>
      <c r="EL1019" s="94"/>
      <c r="EM1019" s="94"/>
      <c r="EN1019" s="94"/>
      <c r="EO1019" s="94"/>
      <c r="EP1019" s="94"/>
      <c r="EQ1019" s="94"/>
      <c r="ER1019" s="94"/>
      <c r="ES1019" s="94"/>
      <c r="ET1019" s="94"/>
      <c r="EU1019" s="94"/>
      <c r="EV1019" s="94"/>
      <c r="EW1019" s="94"/>
      <c r="EX1019" s="94"/>
      <c r="EY1019" s="94"/>
      <c r="EZ1019" s="94"/>
      <c r="FA1019" s="94"/>
      <c r="FB1019" s="94"/>
      <c r="FC1019" s="94"/>
      <c r="FD1019" s="94"/>
      <c r="FE1019" s="94"/>
      <c r="FF1019" s="94"/>
      <c r="FG1019" s="94"/>
      <c r="FH1019" s="94"/>
      <c r="FI1019" s="94"/>
      <c r="FJ1019" s="94"/>
      <c r="FK1019" s="94"/>
      <c r="FL1019" s="94"/>
      <c r="FM1019" s="94"/>
      <c r="FN1019" s="94"/>
      <c r="FO1019" s="94"/>
      <c r="FP1019" s="94"/>
      <c r="FQ1019" s="94"/>
      <c r="FR1019" s="94"/>
      <c r="FS1019" s="94"/>
      <c r="FT1019" s="94"/>
      <c r="FU1019" s="94"/>
      <c r="FV1019" s="94"/>
      <c r="FW1019" s="94"/>
      <c r="FX1019" s="94"/>
      <c r="FY1019" s="94"/>
      <c r="FZ1019" s="94"/>
      <c r="GA1019" s="94"/>
      <c r="GB1019" s="94"/>
      <c r="GC1019" s="94"/>
      <c r="GD1019" s="94"/>
      <c r="GE1019" s="94"/>
      <c r="GF1019" s="94"/>
      <c r="GG1019" s="94"/>
      <c r="GH1019" s="94"/>
      <c r="GI1019" s="94"/>
      <c r="GJ1019" s="94"/>
      <c r="GK1019" s="94"/>
      <c r="GL1019" s="94"/>
      <c r="GM1019" s="94"/>
      <c r="GN1019" s="94"/>
      <c r="GO1019" s="94"/>
      <c r="GP1019" s="94"/>
      <c r="GQ1019" s="94"/>
      <c r="GR1019" s="94"/>
      <c r="GS1019" s="94"/>
      <c r="GT1019" s="94"/>
      <c r="GU1019" s="94"/>
      <c r="GV1019" s="94"/>
      <c r="GW1019" s="94"/>
      <c r="GX1019" s="94"/>
      <c r="GY1019" s="94"/>
      <c r="GZ1019" s="94"/>
      <c r="HA1019" s="1"/>
      <c r="HB1019" s="1"/>
    </row>
    <row r="1020" spans="1:210" s="239" customFormat="1" ht="10.199999999999999">
      <c r="A1020" s="228"/>
      <c r="B1020" s="245" t="s">
        <v>157</v>
      </c>
      <c r="C1020" s="230"/>
      <c r="D1020" s="229"/>
      <c r="E1020" s="270"/>
      <c r="F1020" s="116"/>
      <c r="G1020" s="231"/>
      <c r="H1020" s="228"/>
      <c r="I1020" s="228" t="str">
        <f>$I$289</f>
        <v>Оборачиваемость начислений расходов</v>
      </c>
      <c r="J1020" s="228"/>
      <c r="K1020" s="228"/>
      <c r="L1020" s="228"/>
      <c r="M1020" s="231"/>
      <c r="N1020" s="228"/>
      <c r="O1020" s="228"/>
      <c r="P1020" s="231"/>
      <c r="Q1020" s="228" t="s">
        <v>41</v>
      </c>
      <c r="R1020" s="228"/>
      <c r="S1020" s="231" t="s">
        <v>6</v>
      </c>
      <c r="T1020" s="309"/>
      <c r="U1020" s="228"/>
      <c r="V1020" s="228"/>
      <c r="W1020" s="235"/>
      <c r="X1020" s="236"/>
      <c r="Y1020" s="247"/>
      <c r="Z1020" s="248"/>
      <c r="AA1020" s="249"/>
      <c r="AB1020" s="249"/>
      <c r="AC1020" s="249"/>
      <c r="AD1020" s="249"/>
      <c r="AE1020" s="249"/>
      <c r="AF1020" s="249"/>
      <c r="AG1020" s="249"/>
      <c r="AH1020" s="249"/>
      <c r="AI1020" s="249"/>
      <c r="AJ1020" s="249"/>
      <c r="AK1020" s="249"/>
      <c r="AL1020" s="249"/>
      <c r="AM1020" s="249"/>
      <c r="AN1020" s="249"/>
      <c r="AO1020" s="249"/>
      <c r="AP1020" s="249"/>
      <c r="AQ1020" s="249"/>
      <c r="AR1020" s="249"/>
      <c r="AS1020" s="249"/>
      <c r="AT1020" s="249"/>
      <c r="AU1020" s="249"/>
      <c r="AV1020" s="249"/>
      <c r="AW1020" s="249"/>
      <c r="AX1020" s="249"/>
      <c r="AY1020" s="249"/>
      <c r="AZ1020" s="249"/>
      <c r="BA1020" s="249"/>
      <c r="BB1020" s="249"/>
      <c r="BC1020" s="249"/>
      <c r="BD1020" s="249"/>
      <c r="BE1020" s="249"/>
      <c r="BF1020" s="249"/>
      <c r="BG1020" s="249"/>
      <c r="BH1020" s="249"/>
      <c r="BI1020" s="249"/>
      <c r="BJ1020" s="249"/>
      <c r="BK1020" s="249"/>
      <c r="BL1020" s="249"/>
      <c r="BM1020" s="249"/>
      <c r="BN1020" s="249"/>
      <c r="BO1020" s="249"/>
      <c r="BP1020" s="249"/>
      <c r="BQ1020" s="249"/>
      <c r="BR1020" s="249"/>
      <c r="BS1020" s="249"/>
      <c r="BT1020" s="249"/>
      <c r="BU1020" s="249"/>
      <c r="BV1020" s="249"/>
      <c r="BW1020" s="249"/>
      <c r="BX1020" s="249"/>
      <c r="BY1020" s="249"/>
      <c r="BZ1020" s="249"/>
      <c r="CA1020" s="249"/>
      <c r="CB1020" s="249"/>
      <c r="CC1020" s="249"/>
      <c r="CD1020" s="249"/>
      <c r="CE1020" s="249"/>
      <c r="CF1020" s="249"/>
      <c r="CG1020" s="249"/>
      <c r="CH1020" s="249"/>
      <c r="CI1020" s="249"/>
      <c r="CJ1020" s="249"/>
      <c r="CK1020" s="249"/>
      <c r="CL1020" s="249"/>
      <c r="CM1020" s="249"/>
      <c r="CN1020" s="249"/>
      <c r="CO1020" s="249"/>
      <c r="CP1020" s="249"/>
      <c r="CQ1020" s="249"/>
      <c r="CR1020" s="249"/>
      <c r="CS1020" s="249"/>
      <c r="CT1020" s="249"/>
      <c r="CU1020" s="249"/>
      <c r="CV1020" s="249"/>
      <c r="CW1020" s="249"/>
      <c r="CX1020" s="249"/>
      <c r="CY1020" s="249"/>
      <c r="CZ1020" s="249"/>
      <c r="DA1020" s="249"/>
      <c r="DB1020" s="249"/>
      <c r="DC1020" s="249"/>
      <c r="DD1020" s="249"/>
      <c r="DE1020" s="249"/>
      <c r="DF1020" s="249"/>
      <c r="DG1020" s="249"/>
      <c r="DH1020" s="249"/>
      <c r="DI1020" s="249"/>
      <c r="DJ1020" s="249"/>
      <c r="DK1020" s="249"/>
      <c r="DL1020" s="249"/>
      <c r="DM1020" s="249"/>
      <c r="DN1020" s="249"/>
      <c r="DO1020" s="249"/>
      <c r="DP1020" s="249"/>
      <c r="DQ1020" s="249"/>
      <c r="DR1020" s="249"/>
      <c r="DS1020" s="249"/>
      <c r="DT1020" s="249"/>
      <c r="DU1020" s="249"/>
      <c r="DV1020" s="249"/>
      <c r="DW1020" s="249"/>
      <c r="DX1020" s="249"/>
      <c r="DY1020" s="249"/>
      <c r="DZ1020" s="249"/>
      <c r="EA1020" s="249"/>
      <c r="EB1020" s="249"/>
      <c r="EC1020" s="249"/>
      <c r="ED1020" s="249"/>
      <c r="EE1020" s="249"/>
      <c r="EF1020" s="249"/>
      <c r="EG1020" s="249"/>
      <c r="EH1020" s="249"/>
      <c r="EI1020" s="249"/>
      <c r="EJ1020" s="249"/>
      <c r="EK1020" s="249"/>
      <c r="EL1020" s="249"/>
      <c r="EM1020" s="249"/>
      <c r="EN1020" s="249"/>
      <c r="EO1020" s="249"/>
      <c r="EP1020" s="249"/>
      <c r="EQ1020" s="249"/>
      <c r="ER1020" s="249"/>
      <c r="ES1020" s="249"/>
      <c r="ET1020" s="249"/>
      <c r="EU1020" s="249"/>
      <c r="EV1020" s="249"/>
      <c r="EW1020" s="249"/>
      <c r="EX1020" s="249"/>
      <c r="EY1020" s="249"/>
      <c r="EZ1020" s="249"/>
      <c r="FA1020" s="249"/>
      <c r="FB1020" s="249"/>
      <c r="FC1020" s="249"/>
      <c r="FD1020" s="249"/>
      <c r="FE1020" s="249"/>
      <c r="FF1020" s="249"/>
      <c r="FG1020" s="249"/>
      <c r="FH1020" s="249"/>
      <c r="FI1020" s="249"/>
      <c r="FJ1020" s="249"/>
      <c r="FK1020" s="249"/>
      <c r="FL1020" s="249"/>
      <c r="FM1020" s="249"/>
      <c r="FN1020" s="249"/>
      <c r="FO1020" s="249"/>
      <c r="FP1020" s="249"/>
      <c r="FQ1020" s="249"/>
      <c r="FR1020" s="249"/>
      <c r="FS1020" s="249"/>
      <c r="FT1020" s="249"/>
      <c r="FU1020" s="249"/>
      <c r="FV1020" s="249"/>
      <c r="FW1020" s="249"/>
      <c r="FX1020" s="249"/>
      <c r="FY1020" s="249"/>
      <c r="FZ1020" s="249"/>
      <c r="GA1020" s="249"/>
      <c r="GB1020" s="249"/>
      <c r="GC1020" s="249"/>
      <c r="GD1020" s="249"/>
      <c r="GE1020" s="249"/>
      <c r="GF1020" s="249"/>
      <c r="GG1020" s="249"/>
      <c r="GH1020" s="249"/>
      <c r="GI1020" s="249"/>
      <c r="GJ1020" s="249"/>
      <c r="GK1020" s="249"/>
      <c r="GL1020" s="249"/>
      <c r="GM1020" s="249"/>
      <c r="GN1020" s="249"/>
      <c r="GO1020" s="249"/>
      <c r="GP1020" s="249"/>
      <c r="GQ1020" s="249"/>
      <c r="GR1020" s="249"/>
      <c r="GS1020" s="249"/>
      <c r="GT1020" s="249"/>
      <c r="GU1020" s="249"/>
      <c r="GV1020" s="249"/>
      <c r="GW1020" s="249"/>
      <c r="GX1020" s="249"/>
      <c r="GY1020" s="249"/>
      <c r="GZ1020" s="249"/>
      <c r="HA1020" s="228"/>
      <c r="HB1020" s="228"/>
    </row>
    <row r="1021" spans="1:210" ht="4.2" customHeight="1">
      <c r="A1021" s="1"/>
      <c r="B1021" s="1"/>
      <c r="C1021" s="1"/>
      <c r="D1021" s="1"/>
      <c r="E1021" s="263"/>
      <c r="F1021" s="48"/>
      <c r="G1021" s="231"/>
      <c r="H1021" s="1"/>
      <c r="I1021" s="1"/>
      <c r="J1021" s="1"/>
      <c r="K1021" s="1"/>
      <c r="L1021" s="1"/>
      <c r="M1021" s="5"/>
      <c r="N1021" s="1"/>
      <c r="O1021" s="1"/>
      <c r="P1021" s="5"/>
      <c r="Q1021" s="1"/>
      <c r="R1021" s="1"/>
      <c r="S1021" s="5"/>
      <c r="T1021" s="7"/>
      <c r="U1021" s="24"/>
      <c r="V1021" s="1"/>
      <c r="W1021" s="12"/>
      <c r="X1021" s="10"/>
      <c r="Y1021" s="46"/>
      <c r="Z1021" s="93"/>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4"/>
      <c r="BB1021" s="94"/>
      <c r="BC1021" s="94"/>
      <c r="BD1021" s="94"/>
      <c r="BE1021" s="94"/>
      <c r="BF1021" s="94"/>
      <c r="BG1021" s="94"/>
      <c r="BH1021" s="94"/>
      <c r="BI1021" s="94"/>
      <c r="BJ1021" s="94"/>
      <c r="BK1021" s="94"/>
      <c r="BL1021" s="94"/>
      <c r="BM1021" s="94"/>
      <c r="BN1021" s="94"/>
      <c r="BO1021" s="94"/>
      <c r="BP1021" s="94"/>
      <c r="BQ1021" s="94"/>
      <c r="BR1021" s="94"/>
      <c r="BS1021" s="94"/>
      <c r="BT1021" s="94"/>
      <c r="BU1021" s="94"/>
      <c r="BV1021" s="94"/>
      <c r="BW1021" s="94"/>
      <c r="BX1021" s="94"/>
      <c r="BY1021" s="94"/>
      <c r="BZ1021" s="94"/>
      <c r="CA1021" s="94"/>
      <c r="CB1021" s="94"/>
      <c r="CC1021" s="94"/>
      <c r="CD1021" s="94"/>
      <c r="CE1021" s="94"/>
      <c r="CF1021" s="94"/>
      <c r="CG1021" s="94"/>
      <c r="CH1021" s="94"/>
      <c r="CI1021" s="94"/>
      <c r="CJ1021" s="94"/>
      <c r="CK1021" s="94"/>
      <c r="CL1021" s="94"/>
      <c r="CM1021" s="94"/>
      <c r="CN1021" s="94"/>
      <c r="CO1021" s="94"/>
      <c r="CP1021" s="94"/>
      <c r="CQ1021" s="94"/>
      <c r="CR1021" s="94"/>
      <c r="CS1021" s="94"/>
      <c r="CT1021" s="94"/>
      <c r="CU1021" s="94"/>
      <c r="CV1021" s="94"/>
      <c r="CW1021" s="94"/>
      <c r="CX1021" s="94"/>
      <c r="CY1021" s="94"/>
      <c r="CZ1021" s="94"/>
      <c r="DA1021" s="94"/>
      <c r="DB1021" s="94"/>
      <c r="DC1021" s="94"/>
      <c r="DD1021" s="94"/>
      <c r="DE1021" s="94"/>
      <c r="DF1021" s="94"/>
      <c r="DG1021" s="94"/>
      <c r="DH1021" s="94"/>
      <c r="DI1021" s="94"/>
      <c r="DJ1021" s="94"/>
      <c r="DK1021" s="94"/>
      <c r="DL1021" s="94"/>
      <c r="DM1021" s="94"/>
      <c r="DN1021" s="94"/>
      <c r="DO1021" s="94"/>
      <c r="DP1021" s="94"/>
      <c r="DQ1021" s="94"/>
      <c r="DR1021" s="94"/>
      <c r="DS1021" s="94"/>
      <c r="DT1021" s="94"/>
      <c r="DU1021" s="94"/>
      <c r="DV1021" s="94"/>
      <c r="DW1021" s="94"/>
      <c r="DX1021" s="94"/>
      <c r="DY1021" s="94"/>
      <c r="DZ1021" s="94"/>
      <c r="EA1021" s="94"/>
      <c r="EB1021" s="94"/>
      <c r="EC1021" s="94"/>
      <c r="ED1021" s="94"/>
      <c r="EE1021" s="94"/>
      <c r="EF1021" s="94"/>
      <c r="EG1021" s="94"/>
      <c r="EH1021" s="94"/>
      <c r="EI1021" s="94"/>
      <c r="EJ1021" s="94"/>
      <c r="EK1021" s="94"/>
      <c r="EL1021" s="94"/>
      <c r="EM1021" s="94"/>
      <c r="EN1021" s="94"/>
      <c r="EO1021" s="94"/>
      <c r="EP1021" s="94"/>
      <c r="EQ1021" s="94"/>
      <c r="ER1021" s="94"/>
      <c r="ES1021" s="94"/>
      <c r="ET1021" s="94"/>
      <c r="EU1021" s="94"/>
      <c r="EV1021" s="94"/>
      <c r="EW1021" s="94"/>
      <c r="EX1021" s="94"/>
      <c r="EY1021" s="94"/>
      <c r="EZ1021" s="94"/>
      <c r="FA1021" s="94"/>
      <c r="FB1021" s="94"/>
      <c r="FC1021" s="94"/>
      <c r="FD1021" s="94"/>
      <c r="FE1021" s="94"/>
      <c r="FF1021" s="94"/>
      <c r="FG1021" s="94"/>
      <c r="FH1021" s="94"/>
      <c r="FI1021" s="94"/>
      <c r="FJ1021" s="94"/>
      <c r="FK1021" s="94"/>
      <c r="FL1021" s="94"/>
      <c r="FM1021" s="94"/>
      <c r="FN1021" s="94"/>
      <c r="FO1021" s="94"/>
      <c r="FP1021" s="94"/>
      <c r="FQ1021" s="94"/>
      <c r="FR1021" s="94"/>
      <c r="FS1021" s="94"/>
      <c r="FT1021" s="94"/>
      <c r="FU1021" s="94"/>
      <c r="FV1021" s="94"/>
      <c r="FW1021" s="94"/>
      <c r="FX1021" s="94"/>
      <c r="FY1021" s="94"/>
      <c r="FZ1021" s="94"/>
      <c r="GA1021" s="94"/>
      <c r="GB1021" s="94"/>
      <c r="GC1021" s="94"/>
      <c r="GD1021" s="94"/>
      <c r="GE1021" s="94"/>
      <c r="GF1021" s="94"/>
      <c r="GG1021" s="94"/>
      <c r="GH1021" s="94"/>
      <c r="GI1021" s="94"/>
      <c r="GJ1021" s="94"/>
      <c r="GK1021" s="94"/>
      <c r="GL1021" s="94"/>
      <c r="GM1021" s="94"/>
      <c r="GN1021" s="94"/>
      <c r="GO1021" s="94"/>
      <c r="GP1021" s="94"/>
      <c r="GQ1021" s="94"/>
      <c r="GR1021" s="94"/>
      <c r="GS1021" s="94"/>
      <c r="GT1021" s="94"/>
      <c r="GU1021" s="94"/>
      <c r="GV1021" s="94"/>
      <c r="GW1021" s="94"/>
      <c r="GX1021" s="94"/>
      <c r="GY1021" s="94"/>
      <c r="GZ1021" s="94"/>
      <c r="HA1021" s="1"/>
      <c r="HB1021" s="1"/>
    </row>
    <row r="1022" spans="1:210" s="4" customFormat="1">
      <c r="A1022" s="3"/>
      <c r="B1022" s="259" t="s">
        <v>156</v>
      </c>
      <c r="C1022" s="3"/>
      <c r="D1022" s="3"/>
      <c r="E1022" s="9" t="str">
        <f>IF(Главная!$N$19=справочники!$N$12,"",IF(OR(Главная!$N$19=справочники!$N$13,Главная!$N$19=справочники!$N$14),"",IF(T1022=справочники!$P$10,"","ндс(-)")))</f>
        <v>ндс(-)</v>
      </c>
      <c r="F1022" s="51"/>
      <c r="G1022" s="232"/>
      <c r="H1022" s="13" t="str">
        <f>B1022&amp;N1010</f>
        <v>Начисление - Почтовые и курьерские услуги</v>
      </c>
      <c r="I1022" s="13"/>
      <c r="J1022" s="3"/>
      <c r="K1022" s="3"/>
      <c r="L1022" s="3"/>
      <c r="M1022" s="172"/>
      <c r="N1022" s="412" t="str">
        <f>Главная!$Y$8</f>
        <v>итого</v>
      </c>
      <c r="O1022" s="36"/>
      <c r="P1022" s="5"/>
      <c r="Q1022" s="36" t="s">
        <v>26</v>
      </c>
      <c r="R1022" s="36"/>
      <c r="S1022" s="36"/>
      <c r="T1022" s="62">
        <f>T1018</f>
        <v>0</v>
      </c>
      <c r="U1022" s="36"/>
      <c r="V1022" s="36"/>
      <c r="W1022" s="38">
        <f>SUM($Y1022:$HA1022)</f>
        <v>0</v>
      </c>
      <c r="X1022" s="38"/>
      <c r="Y1022" s="46"/>
      <c r="Z1022" s="99"/>
      <c r="AA1022" s="100">
        <f t="shared" ref="AA1022:BF1022" si="4860">IF(AA$8="",0,IF(AA$1=1,SUMIFS(1018:1018,$1:$1,"&gt;="&amp;1,$1:$1,"&lt;="&amp;INT($T1020/30))+($T1020/30-INT($T1020/30))*SUMIFS(1018:1018,$1:$1,INT($T1020/30)+1),0)+($T1020/30-INT($T1020/30))*SUMIFS(1018:1018,$1:$1,AA$1+INT($T1020/30)+1)+(INT($T1020/30)+1-$T1020/30)*SUMIFS(1018:1018,$1:$1,AA$1+INT($T1020/30)))</f>
        <v>0</v>
      </c>
      <c r="AB1022" s="100">
        <f t="shared" si="4860"/>
        <v>0</v>
      </c>
      <c r="AC1022" s="100">
        <f t="shared" si="4860"/>
        <v>0</v>
      </c>
      <c r="AD1022" s="100">
        <f t="shared" si="4860"/>
        <v>0</v>
      </c>
      <c r="AE1022" s="100">
        <f t="shared" si="4860"/>
        <v>0</v>
      </c>
      <c r="AF1022" s="100">
        <f t="shared" si="4860"/>
        <v>0</v>
      </c>
      <c r="AG1022" s="100">
        <f t="shared" si="4860"/>
        <v>0</v>
      </c>
      <c r="AH1022" s="100">
        <f t="shared" si="4860"/>
        <v>0</v>
      </c>
      <c r="AI1022" s="100">
        <f t="shared" si="4860"/>
        <v>0</v>
      </c>
      <c r="AJ1022" s="100">
        <f t="shared" si="4860"/>
        <v>0</v>
      </c>
      <c r="AK1022" s="100">
        <f t="shared" si="4860"/>
        <v>0</v>
      </c>
      <c r="AL1022" s="100">
        <f t="shared" si="4860"/>
        <v>0</v>
      </c>
      <c r="AM1022" s="100">
        <f t="shared" si="4860"/>
        <v>0</v>
      </c>
      <c r="AN1022" s="100">
        <f t="shared" si="4860"/>
        <v>0</v>
      </c>
      <c r="AO1022" s="100">
        <f t="shared" si="4860"/>
        <v>0</v>
      </c>
      <c r="AP1022" s="100">
        <f t="shared" si="4860"/>
        <v>0</v>
      </c>
      <c r="AQ1022" s="100">
        <f t="shared" si="4860"/>
        <v>0</v>
      </c>
      <c r="AR1022" s="100">
        <f t="shared" si="4860"/>
        <v>0</v>
      </c>
      <c r="AS1022" s="100">
        <f t="shared" si="4860"/>
        <v>0</v>
      </c>
      <c r="AT1022" s="100">
        <f t="shared" si="4860"/>
        <v>0</v>
      </c>
      <c r="AU1022" s="100">
        <f t="shared" si="4860"/>
        <v>0</v>
      </c>
      <c r="AV1022" s="100">
        <f t="shared" si="4860"/>
        <v>0</v>
      </c>
      <c r="AW1022" s="100">
        <f t="shared" si="4860"/>
        <v>0</v>
      </c>
      <c r="AX1022" s="100">
        <f t="shared" si="4860"/>
        <v>0</v>
      </c>
      <c r="AY1022" s="100">
        <f t="shared" si="4860"/>
        <v>0</v>
      </c>
      <c r="AZ1022" s="100">
        <f t="shared" si="4860"/>
        <v>0</v>
      </c>
      <c r="BA1022" s="100">
        <f t="shared" si="4860"/>
        <v>0</v>
      </c>
      <c r="BB1022" s="100">
        <f t="shared" si="4860"/>
        <v>0</v>
      </c>
      <c r="BC1022" s="100">
        <f t="shared" si="4860"/>
        <v>0</v>
      </c>
      <c r="BD1022" s="100">
        <f t="shared" si="4860"/>
        <v>0</v>
      </c>
      <c r="BE1022" s="100">
        <f t="shared" si="4860"/>
        <v>0</v>
      </c>
      <c r="BF1022" s="100">
        <f t="shared" si="4860"/>
        <v>0</v>
      </c>
      <c r="BG1022" s="100">
        <f t="shared" ref="BG1022:CL1022" si="4861">IF(BG$8="",0,IF(BG$1=1,SUMIFS(1018:1018,$1:$1,"&gt;="&amp;1,$1:$1,"&lt;="&amp;INT($T1020/30))+($T1020/30-INT($T1020/30))*SUMIFS(1018:1018,$1:$1,INT($T1020/30)+1),0)+($T1020/30-INT($T1020/30))*SUMIFS(1018:1018,$1:$1,BG$1+INT($T1020/30)+1)+(INT($T1020/30)+1-$T1020/30)*SUMIFS(1018:1018,$1:$1,BG$1+INT($T1020/30)))</f>
        <v>0</v>
      </c>
      <c r="BH1022" s="100">
        <f t="shared" si="4861"/>
        <v>0</v>
      </c>
      <c r="BI1022" s="100">
        <f t="shared" si="4861"/>
        <v>0</v>
      </c>
      <c r="BJ1022" s="100">
        <f t="shared" si="4861"/>
        <v>0</v>
      </c>
      <c r="BK1022" s="100">
        <f t="shared" si="4861"/>
        <v>0</v>
      </c>
      <c r="BL1022" s="100">
        <f t="shared" si="4861"/>
        <v>0</v>
      </c>
      <c r="BM1022" s="100">
        <f t="shared" si="4861"/>
        <v>0</v>
      </c>
      <c r="BN1022" s="100">
        <f t="shared" si="4861"/>
        <v>0</v>
      </c>
      <c r="BO1022" s="100">
        <f t="shared" si="4861"/>
        <v>0</v>
      </c>
      <c r="BP1022" s="100">
        <f t="shared" si="4861"/>
        <v>0</v>
      </c>
      <c r="BQ1022" s="100">
        <f t="shared" si="4861"/>
        <v>0</v>
      </c>
      <c r="BR1022" s="100">
        <f t="shared" si="4861"/>
        <v>0</v>
      </c>
      <c r="BS1022" s="100">
        <f t="shared" si="4861"/>
        <v>0</v>
      </c>
      <c r="BT1022" s="100">
        <f t="shared" si="4861"/>
        <v>0</v>
      </c>
      <c r="BU1022" s="100">
        <f t="shared" si="4861"/>
        <v>0</v>
      </c>
      <c r="BV1022" s="100">
        <f t="shared" si="4861"/>
        <v>0</v>
      </c>
      <c r="BW1022" s="100">
        <f t="shared" si="4861"/>
        <v>0</v>
      </c>
      <c r="BX1022" s="100">
        <f t="shared" si="4861"/>
        <v>0</v>
      </c>
      <c r="BY1022" s="100">
        <f t="shared" si="4861"/>
        <v>0</v>
      </c>
      <c r="BZ1022" s="100">
        <f t="shared" si="4861"/>
        <v>0</v>
      </c>
      <c r="CA1022" s="100">
        <f t="shared" si="4861"/>
        <v>0</v>
      </c>
      <c r="CB1022" s="100">
        <f t="shared" si="4861"/>
        <v>0</v>
      </c>
      <c r="CC1022" s="100">
        <f t="shared" si="4861"/>
        <v>0</v>
      </c>
      <c r="CD1022" s="100">
        <f t="shared" si="4861"/>
        <v>0</v>
      </c>
      <c r="CE1022" s="100">
        <f t="shared" si="4861"/>
        <v>0</v>
      </c>
      <c r="CF1022" s="100">
        <f t="shared" si="4861"/>
        <v>0</v>
      </c>
      <c r="CG1022" s="100">
        <f t="shared" si="4861"/>
        <v>0</v>
      </c>
      <c r="CH1022" s="100">
        <f t="shared" si="4861"/>
        <v>0</v>
      </c>
      <c r="CI1022" s="100">
        <f t="shared" si="4861"/>
        <v>0</v>
      </c>
      <c r="CJ1022" s="100">
        <f t="shared" si="4861"/>
        <v>0</v>
      </c>
      <c r="CK1022" s="100">
        <f t="shared" si="4861"/>
        <v>0</v>
      </c>
      <c r="CL1022" s="100">
        <f t="shared" si="4861"/>
        <v>0</v>
      </c>
      <c r="CM1022" s="100">
        <f t="shared" ref="CM1022:DG1022" si="4862">IF(CM$8="",0,IF(CM$1=1,SUMIFS(1018:1018,$1:$1,"&gt;="&amp;1,$1:$1,"&lt;="&amp;INT($T1020/30))+($T1020/30-INT($T1020/30))*SUMIFS(1018:1018,$1:$1,INT($T1020/30)+1),0)+($T1020/30-INT($T1020/30))*SUMIFS(1018:1018,$1:$1,CM$1+INT($T1020/30)+1)+(INT($T1020/30)+1-$T1020/30)*SUMIFS(1018:1018,$1:$1,CM$1+INT($T1020/30)))</f>
        <v>0</v>
      </c>
      <c r="CN1022" s="100">
        <f t="shared" si="4862"/>
        <v>0</v>
      </c>
      <c r="CO1022" s="100">
        <f t="shared" si="4862"/>
        <v>0</v>
      </c>
      <c r="CP1022" s="100">
        <f t="shared" si="4862"/>
        <v>0</v>
      </c>
      <c r="CQ1022" s="100">
        <f t="shared" si="4862"/>
        <v>0</v>
      </c>
      <c r="CR1022" s="100">
        <f t="shared" si="4862"/>
        <v>0</v>
      </c>
      <c r="CS1022" s="100">
        <f t="shared" si="4862"/>
        <v>0</v>
      </c>
      <c r="CT1022" s="100">
        <f t="shared" si="4862"/>
        <v>0</v>
      </c>
      <c r="CU1022" s="100">
        <f t="shared" si="4862"/>
        <v>0</v>
      </c>
      <c r="CV1022" s="100">
        <f t="shared" si="4862"/>
        <v>0</v>
      </c>
      <c r="CW1022" s="100">
        <f t="shared" si="4862"/>
        <v>0</v>
      </c>
      <c r="CX1022" s="100">
        <f t="shared" si="4862"/>
        <v>0</v>
      </c>
      <c r="CY1022" s="100">
        <f t="shared" si="4862"/>
        <v>0</v>
      </c>
      <c r="CZ1022" s="100">
        <f t="shared" si="4862"/>
        <v>0</v>
      </c>
      <c r="DA1022" s="100">
        <f t="shared" si="4862"/>
        <v>0</v>
      </c>
      <c r="DB1022" s="100">
        <f t="shared" si="4862"/>
        <v>0</v>
      </c>
      <c r="DC1022" s="100">
        <f t="shared" si="4862"/>
        <v>0</v>
      </c>
      <c r="DD1022" s="100">
        <f t="shared" si="4862"/>
        <v>0</v>
      </c>
      <c r="DE1022" s="100">
        <f t="shared" si="4862"/>
        <v>0</v>
      </c>
      <c r="DF1022" s="100">
        <f t="shared" si="4862"/>
        <v>0</v>
      </c>
      <c r="DG1022" s="100">
        <f t="shared" si="4862"/>
        <v>0</v>
      </c>
      <c r="DH1022" s="100">
        <f t="shared" ref="DH1022:FS1022" si="4863">IF(DH$8="",0,IF(DH$1=1,SUMIFS(1018:1018,$1:$1,"&gt;="&amp;1,$1:$1,"&lt;="&amp;INT($T1020/30))+($T1020/30-INT($T1020/30))*SUMIFS(1018:1018,$1:$1,INT($T1020/30)+1),0)+($T1020/30-INT($T1020/30))*SUMIFS(1018:1018,$1:$1,DH$1+INT($T1020/30)+1)+(INT($T1020/30)+1-$T1020/30)*SUMIFS(1018:1018,$1:$1,DH$1+INT($T1020/30)))</f>
        <v>0</v>
      </c>
      <c r="DI1022" s="100">
        <f t="shared" si="4863"/>
        <v>0</v>
      </c>
      <c r="DJ1022" s="100">
        <f t="shared" si="4863"/>
        <v>0</v>
      </c>
      <c r="DK1022" s="100">
        <f t="shared" si="4863"/>
        <v>0</v>
      </c>
      <c r="DL1022" s="100">
        <f t="shared" si="4863"/>
        <v>0</v>
      </c>
      <c r="DM1022" s="100">
        <f t="shared" si="4863"/>
        <v>0</v>
      </c>
      <c r="DN1022" s="100">
        <f t="shared" si="4863"/>
        <v>0</v>
      </c>
      <c r="DO1022" s="100">
        <f t="shared" si="4863"/>
        <v>0</v>
      </c>
      <c r="DP1022" s="100">
        <f t="shared" si="4863"/>
        <v>0</v>
      </c>
      <c r="DQ1022" s="100">
        <f t="shared" si="4863"/>
        <v>0</v>
      </c>
      <c r="DR1022" s="100">
        <f t="shared" si="4863"/>
        <v>0</v>
      </c>
      <c r="DS1022" s="100">
        <f t="shared" si="4863"/>
        <v>0</v>
      </c>
      <c r="DT1022" s="100">
        <f t="shared" si="4863"/>
        <v>0</v>
      </c>
      <c r="DU1022" s="100">
        <f t="shared" si="4863"/>
        <v>0</v>
      </c>
      <c r="DV1022" s="100">
        <f t="shared" si="4863"/>
        <v>0</v>
      </c>
      <c r="DW1022" s="100">
        <f t="shared" si="4863"/>
        <v>0</v>
      </c>
      <c r="DX1022" s="100">
        <f t="shared" si="4863"/>
        <v>0</v>
      </c>
      <c r="DY1022" s="100">
        <f t="shared" si="4863"/>
        <v>0</v>
      </c>
      <c r="DZ1022" s="100">
        <f t="shared" si="4863"/>
        <v>0</v>
      </c>
      <c r="EA1022" s="100">
        <f t="shared" si="4863"/>
        <v>0</v>
      </c>
      <c r="EB1022" s="100">
        <f t="shared" si="4863"/>
        <v>0</v>
      </c>
      <c r="EC1022" s="100">
        <f t="shared" si="4863"/>
        <v>0</v>
      </c>
      <c r="ED1022" s="100">
        <f t="shared" si="4863"/>
        <v>0</v>
      </c>
      <c r="EE1022" s="100">
        <f t="shared" si="4863"/>
        <v>0</v>
      </c>
      <c r="EF1022" s="100">
        <f t="shared" si="4863"/>
        <v>0</v>
      </c>
      <c r="EG1022" s="100">
        <f t="shared" si="4863"/>
        <v>0</v>
      </c>
      <c r="EH1022" s="100">
        <f t="shared" si="4863"/>
        <v>0</v>
      </c>
      <c r="EI1022" s="100">
        <f t="shared" si="4863"/>
        <v>0</v>
      </c>
      <c r="EJ1022" s="100">
        <f t="shared" si="4863"/>
        <v>0</v>
      </c>
      <c r="EK1022" s="100">
        <f t="shared" si="4863"/>
        <v>0</v>
      </c>
      <c r="EL1022" s="100">
        <f t="shared" si="4863"/>
        <v>0</v>
      </c>
      <c r="EM1022" s="100">
        <f t="shared" si="4863"/>
        <v>0</v>
      </c>
      <c r="EN1022" s="100">
        <f t="shared" si="4863"/>
        <v>0</v>
      </c>
      <c r="EO1022" s="100">
        <f t="shared" si="4863"/>
        <v>0</v>
      </c>
      <c r="EP1022" s="100">
        <f t="shared" si="4863"/>
        <v>0</v>
      </c>
      <c r="EQ1022" s="100">
        <f t="shared" si="4863"/>
        <v>0</v>
      </c>
      <c r="ER1022" s="100">
        <f t="shared" si="4863"/>
        <v>0</v>
      </c>
      <c r="ES1022" s="100">
        <f t="shared" si="4863"/>
        <v>0</v>
      </c>
      <c r="ET1022" s="100">
        <f t="shared" si="4863"/>
        <v>0</v>
      </c>
      <c r="EU1022" s="100">
        <f t="shared" si="4863"/>
        <v>0</v>
      </c>
      <c r="EV1022" s="100">
        <f t="shared" si="4863"/>
        <v>0</v>
      </c>
      <c r="EW1022" s="100">
        <f t="shared" si="4863"/>
        <v>0</v>
      </c>
      <c r="EX1022" s="100">
        <f t="shared" si="4863"/>
        <v>0</v>
      </c>
      <c r="EY1022" s="100">
        <f t="shared" si="4863"/>
        <v>0</v>
      </c>
      <c r="EZ1022" s="100">
        <f t="shared" si="4863"/>
        <v>0</v>
      </c>
      <c r="FA1022" s="100">
        <f t="shared" si="4863"/>
        <v>0</v>
      </c>
      <c r="FB1022" s="100">
        <f t="shared" si="4863"/>
        <v>0</v>
      </c>
      <c r="FC1022" s="100">
        <f t="shared" si="4863"/>
        <v>0</v>
      </c>
      <c r="FD1022" s="100">
        <f t="shared" si="4863"/>
        <v>0</v>
      </c>
      <c r="FE1022" s="100">
        <f t="shared" si="4863"/>
        <v>0</v>
      </c>
      <c r="FF1022" s="100">
        <f t="shared" si="4863"/>
        <v>0</v>
      </c>
      <c r="FG1022" s="100">
        <f t="shared" si="4863"/>
        <v>0</v>
      </c>
      <c r="FH1022" s="100">
        <f t="shared" si="4863"/>
        <v>0</v>
      </c>
      <c r="FI1022" s="100">
        <f t="shared" si="4863"/>
        <v>0</v>
      </c>
      <c r="FJ1022" s="100">
        <f t="shared" si="4863"/>
        <v>0</v>
      </c>
      <c r="FK1022" s="100">
        <f t="shared" si="4863"/>
        <v>0</v>
      </c>
      <c r="FL1022" s="100">
        <f t="shared" si="4863"/>
        <v>0</v>
      </c>
      <c r="FM1022" s="100">
        <f t="shared" si="4863"/>
        <v>0</v>
      </c>
      <c r="FN1022" s="100">
        <f t="shared" si="4863"/>
        <v>0</v>
      </c>
      <c r="FO1022" s="100">
        <f t="shared" si="4863"/>
        <v>0</v>
      </c>
      <c r="FP1022" s="100">
        <f t="shared" si="4863"/>
        <v>0</v>
      </c>
      <c r="FQ1022" s="100">
        <f t="shared" si="4863"/>
        <v>0</v>
      </c>
      <c r="FR1022" s="100">
        <f t="shared" si="4863"/>
        <v>0</v>
      </c>
      <c r="FS1022" s="100">
        <f t="shared" si="4863"/>
        <v>0</v>
      </c>
      <c r="FT1022" s="100">
        <f t="shared" ref="FT1022:GZ1022" si="4864">IF(FT$8="",0,IF(FT$1=1,SUMIFS(1018:1018,$1:$1,"&gt;="&amp;1,$1:$1,"&lt;="&amp;INT($T1020/30))+($T1020/30-INT($T1020/30))*SUMIFS(1018:1018,$1:$1,INT($T1020/30)+1),0)+($T1020/30-INT($T1020/30))*SUMIFS(1018:1018,$1:$1,FT$1+INT($T1020/30)+1)+(INT($T1020/30)+1-$T1020/30)*SUMIFS(1018:1018,$1:$1,FT$1+INT($T1020/30)))</f>
        <v>0</v>
      </c>
      <c r="FU1022" s="100">
        <f t="shared" si="4864"/>
        <v>0</v>
      </c>
      <c r="FV1022" s="100">
        <f t="shared" si="4864"/>
        <v>0</v>
      </c>
      <c r="FW1022" s="100">
        <f t="shared" si="4864"/>
        <v>0</v>
      </c>
      <c r="FX1022" s="100">
        <f t="shared" si="4864"/>
        <v>0</v>
      </c>
      <c r="FY1022" s="100">
        <f t="shared" si="4864"/>
        <v>0</v>
      </c>
      <c r="FZ1022" s="100">
        <f t="shared" si="4864"/>
        <v>0</v>
      </c>
      <c r="GA1022" s="100">
        <f t="shared" si="4864"/>
        <v>0</v>
      </c>
      <c r="GB1022" s="100">
        <f t="shared" si="4864"/>
        <v>0</v>
      </c>
      <c r="GC1022" s="100">
        <f t="shared" si="4864"/>
        <v>0</v>
      </c>
      <c r="GD1022" s="100">
        <f t="shared" si="4864"/>
        <v>0</v>
      </c>
      <c r="GE1022" s="100">
        <f t="shared" si="4864"/>
        <v>0</v>
      </c>
      <c r="GF1022" s="100">
        <f t="shared" si="4864"/>
        <v>0</v>
      </c>
      <c r="GG1022" s="100">
        <f t="shared" si="4864"/>
        <v>0</v>
      </c>
      <c r="GH1022" s="100">
        <f t="shared" si="4864"/>
        <v>0</v>
      </c>
      <c r="GI1022" s="100">
        <f t="shared" si="4864"/>
        <v>0</v>
      </c>
      <c r="GJ1022" s="100">
        <f t="shared" si="4864"/>
        <v>0</v>
      </c>
      <c r="GK1022" s="100">
        <f t="shared" si="4864"/>
        <v>0</v>
      </c>
      <c r="GL1022" s="100">
        <f t="shared" si="4864"/>
        <v>0</v>
      </c>
      <c r="GM1022" s="100">
        <f t="shared" si="4864"/>
        <v>0</v>
      </c>
      <c r="GN1022" s="100">
        <f t="shared" si="4864"/>
        <v>0</v>
      </c>
      <c r="GO1022" s="100">
        <f t="shared" si="4864"/>
        <v>0</v>
      </c>
      <c r="GP1022" s="100">
        <f t="shared" si="4864"/>
        <v>0</v>
      </c>
      <c r="GQ1022" s="100">
        <f t="shared" si="4864"/>
        <v>0</v>
      </c>
      <c r="GR1022" s="100">
        <f t="shared" si="4864"/>
        <v>0</v>
      </c>
      <c r="GS1022" s="100">
        <f t="shared" si="4864"/>
        <v>0</v>
      </c>
      <c r="GT1022" s="100">
        <f t="shared" si="4864"/>
        <v>0</v>
      </c>
      <c r="GU1022" s="100">
        <f t="shared" si="4864"/>
        <v>0</v>
      </c>
      <c r="GV1022" s="100">
        <f t="shared" si="4864"/>
        <v>0</v>
      </c>
      <c r="GW1022" s="100">
        <f t="shared" si="4864"/>
        <v>0</v>
      </c>
      <c r="GX1022" s="100">
        <f t="shared" si="4864"/>
        <v>0</v>
      </c>
      <c r="GY1022" s="100">
        <f t="shared" si="4864"/>
        <v>0</v>
      </c>
      <c r="GZ1022" s="100">
        <f t="shared" si="4864"/>
        <v>0</v>
      </c>
      <c r="HA1022" s="3"/>
      <c r="HB1022" s="3"/>
    </row>
    <row r="1023" spans="1:210" ht="4.2" customHeight="1">
      <c r="A1023" s="1"/>
      <c r="B1023" s="1"/>
      <c r="C1023" s="1"/>
      <c r="D1023" s="1"/>
      <c r="E1023" s="263"/>
      <c r="F1023" s="48"/>
      <c r="G1023" s="231"/>
      <c r="H1023" s="1"/>
      <c r="I1023" s="1"/>
      <c r="J1023" s="1"/>
      <c r="K1023" s="1"/>
      <c r="L1023" s="1"/>
      <c r="M1023" s="172"/>
      <c r="N1023" s="413"/>
      <c r="O1023" s="1"/>
      <c r="P1023" s="5"/>
      <c r="Q1023" s="1"/>
      <c r="R1023" s="1"/>
      <c r="S1023" s="5"/>
      <c r="T1023" s="7"/>
      <c r="U1023" s="24"/>
      <c r="V1023" s="1"/>
      <c r="W1023" s="12"/>
      <c r="X1023" s="10"/>
      <c r="Y1023" s="46"/>
      <c r="Z1023" s="93"/>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4"/>
      <c r="BB1023" s="94"/>
      <c r="BC1023" s="94"/>
      <c r="BD1023" s="94"/>
      <c r="BE1023" s="94"/>
      <c r="BF1023" s="94"/>
      <c r="BG1023" s="94"/>
      <c r="BH1023" s="94"/>
      <c r="BI1023" s="94"/>
      <c r="BJ1023" s="94"/>
      <c r="BK1023" s="94"/>
      <c r="BL1023" s="94"/>
      <c r="BM1023" s="94"/>
      <c r="BN1023" s="94"/>
      <c r="BO1023" s="94"/>
      <c r="BP1023" s="94"/>
      <c r="BQ1023" s="94"/>
      <c r="BR1023" s="94"/>
      <c r="BS1023" s="94"/>
      <c r="BT1023" s="94"/>
      <c r="BU1023" s="94"/>
      <c r="BV1023" s="94"/>
      <c r="BW1023" s="94"/>
      <c r="BX1023" s="94"/>
      <c r="BY1023" s="94"/>
      <c r="BZ1023" s="94"/>
      <c r="CA1023" s="94"/>
      <c r="CB1023" s="94"/>
      <c r="CC1023" s="94"/>
      <c r="CD1023" s="94"/>
      <c r="CE1023" s="94"/>
      <c r="CF1023" s="94"/>
      <c r="CG1023" s="94"/>
      <c r="CH1023" s="94"/>
      <c r="CI1023" s="94"/>
      <c r="CJ1023" s="94"/>
      <c r="CK1023" s="94"/>
      <c r="CL1023" s="94"/>
      <c r="CM1023" s="94"/>
      <c r="CN1023" s="94"/>
      <c r="CO1023" s="94"/>
      <c r="CP1023" s="94"/>
      <c r="CQ1023" s="94"/>
      <c r="CR1023" s="94"/>
      <c r="CS1023" s="94"/>
      <c r="CT1023" s="94"/>
      <c r="CU1023" s="94"/>
      <c r="CV1023" s="94"/>
      <c r="CW1023" s="94"/>
      <c r="CX1023" s="94"/>
      <c r="CY1023" s="94"/>
      <c r="CZ1023" s="94"/>
      <c r="DA1023" s="94"/>
      <c r="DB1023" s="94"/>
      <c r="DC1023" s="94"/>
      <c r="DD1023" s="94"/>
      <c r="DE1023" s="94"/>
      <c r="DF1023" s="94"/>
      <c r="DG1023" s="94"/>
      <c r="DH1023" s="94"/>
      <c r="DI1023" s="94"/>
      <c r="DJ1023" s="94"/>
      <c r="DK1023" s="94"/>
      <c r="DL1023" s="94"/>
      <c r="DM1023" s="94"/>
      <c r="DN1023" s="94"/>
      <c r="DO1023" s="94"/>
      <c r="DP1023" s="94"/>
      <c r="DQ1023" s="94"/>
      <c r="DR1023" s="94"/>
      <c r="DS1023" s="94"/>
      <c r="DT1023" s="94"/>
      <c r="DU1023" s="94"/>
      <c r="DV1023" s="94"/>
      <c r="DW1023" s="94"/>
      <c r="DX1023" s="94"/>
      <c r="DY1023" s="94"/>
      <c r="DZ1023" s="94"/>
      <c r="EA1023" s="94"/>
      <c r="EB1023" s="94"/>
      <c r="EC1023" s="94"/>
      <c r="ED1023" s="94"/>
      <c r="EE1023" s="94"/>
      <c r="EF1023" s="94"/>
      <c r="EG1023" s="94"/>
      <c r="EH1023" s="94"/>
      <c r="EI1023" s="94"/>
      <c r="EJ1023" s="94"/>
      <c r="EK1023" s="94"/>
      <c r="EL1023" s="94"/>
      <c r="EM1023" s="94"/>
      <c r="EN1023" s="94"/>
      <c r="EO1023" s="94"/>
      <c r="EP1023" s="94"/>
      <c r="EQ1023" s="94"/>
      <c r="ER1023" s="94"/>
      <c r="ES1023" s="94"/>
      <c r="ET1023" s="94"/>
      <c r="EU1023" s="94"/>
      <c r="EV1023" s="94"/>
      <c r="EW1023" s="94"/>
      <c r="EX1023" s="94"/>
      <c r="EY1023" s="94"/>
      <c r="EZ1023" s="94"/>
      <c r="FA1023" s="94"/>
      <c r="FB1023" s="94"/>
      <c r="FC1023" s="94"/>
      <c r="FD1023" s="94"/>
      <c r="FE1023" s="94"/>
      <c r="FF1023" s="94"/>
      <c r="FG1023" s="94"/>
      <c r="FH1023" s="94"/>
      <c r="FI1023" s="94"/>
      <c r="FJ1023" s="94"/>
      <c r="FK1023" s="94"/>
      <c r="FL1023" s="94"/>
      <c r="FM1023" s="94"/>
      <c r="FN1023" s="94"/>
      <c r="FO1023" s="94"/>
      <c r="FP1023" s="94"/>
      <c r="FQ1023" s="94"/>
      <c r="FR1023" s="94"/>
      <c r="FS1023" s="94"/>
      <c r="FT1023" s="94"/>
      <c r="FU1023" s="94"/>
      <c r="FV1023" s="94"/>
      <c r="FW1023" s="94"/>
      <c r="FX1023" s="94"/>
      <c r="FY1023" s="94"/>
      <c r="FZ1023" s="94"/>
      <c r="GA1023" s="94"/>
      <c r="GB1023" s="94"/>
      <c r="GC1023" s="94"/>
      <c r="GD1023" s="94"/>
      <c r="GE1023" s="94"/>
      <c r="GF1023" s="94"/>
      <c r="GG1023" s="94"/>
      <c r="GH1023" s="94"/>
      <c r="GI1023" s="94"/>
      <c r="GJ1023" s="94"/>
      <c r="GK1023" s="94"/>
      <c r="GL1023" s="94"/>
      <c r="GM1023" s="94"/>
      <c r="GN1023" s="94"/>
      <c r="GO1023" s="94"/>
      <c r="GP1023" s="94"/>
      <c r="GQ1023" s="94"/>
      <c r="GR1023" s="94"/>
      <c r="GS1023" s="94"/>
      <c r="GT1023" s="94"/>
      <c r="GU1023" s="94"/>
      <c r="GV1023" s="94"/>
      <c r="GW1023" s="94"/>
      <c r="GX1023" s="94"/>
      <c r="GY1023" s="94"/>
      <c r="GZ1023" s="94"/>
      <c r="HA1023" s="1"/>
      <c r="HB1023" s="1"/>
    </row>
    <row r="1024" spans="1:210" s="23" customFormat="1">
      <c r="A1024" s="19"/>
      <c r="B1024" s="244"/>
      <c r="C1024" s="19"/>
      <c r="D1024" s="196"/>
      <c r="E1024" s="269"/>
      <c r="F1024" s="52"/>
      <c r="G1024" s="232"/>
      <c r="H1024" s="19"/>
      <c r="I1024" s="19" t="str">
        <f>справочники!$J$6</f>
        <v>вид платежа</v>
      </c>
      <c r="J1024" s="19"/>
      <c r="K1024" s="19"/>
      <c r="L1024" s="19"/>
      <c r="M1024" s="20"/>
      <c r="N1024" s="196"/>
      <c r="O1024" s="19"/>
      <c r="P1024" s="20"/>
      <c r="Q1024" s="19" t="s">
        <v>12</v>
      </c>
      <c r="R1024" s="19"/>
      <c r="S1024" s="20" t="s">
        <v>6</v>
      </c>
      <c r="T1024" s="414" t="s">
        <v>231</v>
      </c>
      <c r="U1024" s="26" t="s">
        <v>7</v>
      </c>
      <c r="V1024" s="19"/>
      <c r="W1024" s="21"/>
      <c r="X1024" s="22"/>
      <c r="Y1024" s="47"/>
      <c r="Z1024" s="96"/>
      <c r="AA1024" s="97"/>
      <c r="AB1024" s="97"/>
      <c r="AC1024" s="97"/>
      <c r="AD1024" s="97"/>
      <c r="AE1024" s="97"/>
      <c r="AF1024" s="97"/>
      <c r="AG1024" s="97"/>
      <c r="AH1024" s="97"/>
      <c r="AI1024" s="97"/>
      <c r="AJ1024" s="97"/>
      <c r="AK1024" s="97"/>
      <c r="AL1024" s="97"/>
      <c r="AM1024" s="97"/>
      <c r="AN1024" s="97"/>
      <c r="AO1024" s="97"/>
      <c r="AP1024" s="97"/>
      <c r="AQ1024" s="97"/>
      <c r="AR1024" s="97"/>
      <c r="AS1024" s="97"/>
      <c r="AT1024" s="97"/>
      <c r="AU1024" s="97"/>
      <c r="AV1024" s="97"/>
      <c r="AW1024" s="97"/>
      <c r="AX1024" s="97"/>
      <c r="AY1024" s="97"/>
      <c r="AZ1024" s="97"/>
      <c r="BA1024" s="97"/>
      <c r="BB1024" s="97"/>
      <c r="BC1024" s="97"/>
      <c r="BD1024" s="97"/>
      <c r="BE1024" s="97"/>
      <c r="BF1024" s="97"/>
      <c r="BG1024" s="97"/>
      <c r="BH1024" s="97"/>
      <c r="BI1024" s="97"/>
      <c r="BJ1024" s="97"/>
      <c r="BK1024" s="97"/>
      <c r="BL1024" s="97"/>
      <c r="BM1024" s="97"/>
      <c r="BN1024" s="97"/>
      <c r="BO1024" s="97"/>
      <c r="BP1024" s="97"/>
      <c r="BQ1024" s="97"/>
      <c r="BR1024" s="97"/>
      <c r="BS1024" s="97"/>
      <c r="BT1024" s="97"/>
      <c r="BU1024" s="97"/>
      <c r="BV1024" s="97"/>
      <c r="BW1024" s="97"/>
      <c r="BX1024" s="97"/>
      <c r="BY1024" s="97"/>
      <c r="BZ1024" s="97"/>
      <c r="CA1024" s="97"/>
      <c r="CB1024" s="97"/>
      <c r="CC1024" s="97"/>
      <c r="CD1024" s="97"/>
      <c r="CE1024" s="97"/>
      <c r="CF1024" s="97"/>
      <c r="CG1024" s="97"/>
      <c r="CH1024" s="97"/>
      <c r="CI1024" s="97"/>
      <c r="CJ1024" s="97"/>
      <c r="CK1024" s="97"/>
      <c r="CL1024" s="97"/>
      <c r="CM1024" s="97"/>
      <c r="CN1024" s="97"/>
      <c r="CO1024" s="97"/>
      <c r="CP1024" s="97"/>
      <c r="CQ1024" s="97"/>
      <c r="CR1024" s="97"/>
      <c r="CS1024" s="97"/>
      <c r="CT1024" s="97"/>
      <c r="CU1024" s="97"/>
      <c r="CV1024" s="97"/>
      <c r="CW1024" s="97"/>
      <c r="CX1024" s="97"/>
      <c r="CY1024" s="97"/>
      <c r="CZ1024" s="97"/>
      <c r="DA1024" s="97"/>
      <c r="DB1024" s="97"/>
      <c r="DC1024" s="97"/>
      <c r="DD1024" s="97"/>
      <c r="DE1024" s="97"/>
      <c r="DF1024" s="97"/>
      <c r="DG1024" s="97"/>
      <c r="DH1024" s="97"/>
      <c r="DI1024" s="97"/>
      <c r="DJ1024" s="97"/>
      <c r="DK1024" s="97"/>
      <c r="DL1024" s="97"/>
      <c r="DM1024" s="97"/>
      <c r="DN1024" s="97"/>
      <c r="DO1024" s="97"/>
      <c r="DP1024" s="97"/>
      <c r="DQ1024" s="97"/>
      <c r="DR1024" s="97"/>
      <c r="DS1024" s="97"/>
      <c r="DT1024" s="97"/>
      <c r="DU1024" s="97"/>
      <c r="DV1024" s="97"/>
      <c r="DW1024" s="97"/>
      <c r="DX1024" s="97"/>
      <c r="DY1024" s="97"/>
      <c r="DZ1024" s="97"/>
      <c r="EA1024" s="97"/>
      <c r="EB1024" s="97"/>
      <c r="EC1024" s="97"/>
      <c r="ED1024" s="97"/>
      <c r="EE1024" s="97"/>
      <c r="EF1024" s="97"/>
      <c r="EG1024" s="97"/>
      <c r="EH1024" s="97"/>
      <c r="EI1024" s="97"/>
      <c r="EJ1024" s="97"/>
      <c r="EK1024" s="97"/>
      <c r="EL1024" s="97"/>
      <c r="EM1024" s="97"/>
      <c r="EN1024" s="97"/>
      <c r="EO1024" s="97"/>
      <c r="EP1024" s="97"/>
      <c r="EQ1024" s="97"/>
      <c r="ER1024" s="97"/>
      <c r="ES1024" s="97"/>
      <c r="ET1024" s="97"/>
      <c r="EU1024" s="97"/>
      <c r="EV1024" s="97"/>
      <c r="EW1024" s="97"/>
      <c r="EX1024" s="97"/>
      <c r="EY1024" s="97"/>
      <c r="EZ1024" s="97"/>
      <c r="FA1024" s="97"/>
      <c r="FB1024" s="97"/>
      <c r="FC1024" s="97"/>
      <c r="FD1024" s="97"/>
      <c r="FE1024" s="97"/>
      <c r="FF1024" s="97"/>
      <c r="FG1024" s="97"/>
      <c r="FH1024" s="97"/>
      <c r="FI1024" s="97"/>
      <c r="FJ1024" s="97"/>
      <c r="FK1024" s="97"/>
      <c r="FL1024" s="97"/>
      <c r="FM1024" s="97"/>
      <c r="FN1024" s="97"/>
      <c r="FO1024" s="97"/>
      <c r="FP1024" s="97"/>
      <c r="FQ1024" s="97"/>
      <c r="FR1024" s="97"/>
      <c r="FS1024" s="97"/>
      <c r="FT1024" s="97"/>
      <c r="FU1024" s="97"/>
      <c r="FV1024" s="97"/>
      <c r="FW1024" s="97"/>
      <c r="FX1024" s="97"/>
      <c r="FY1024" s="97"/>
      <c r="FZ1024" s="97"/>
      <c r="GA1024" s="97"/>
      <c r="GB1024" s="97"/>
      <c r="GC1024" s="97"/>
      <c r="GD1024" s="97"/>
      <c r="GE1024" s="97"/>
      <c r="GF1024" s="97"/>
      <c r="GG1024" s="97"/>
      <c r="GH1024" s="97"/>
      <c r="GI1024" s="97"/>
      <c r="GJ1024" s="97"/>
      <c r="GK1024" s="97"/>
      <c r="GL1024" s="97"/>
      <c r="GM1024" s="97"/>
      <c r="GN1024" s="97"/>
      <c r="GO1024" s="97"/>
      <c r="GP1024" s="97"/>
      <c r="GQ1024" s="97"/>
      <c r="GR1024" s="97"/>
      <c r="GS1024" s="97"/>
      <c r="GT1024" s="97"/>
      <c r="GU1024" s="97"/>
      <c r="GV1024" s="97"/>
      <c r="GW1024" s="97"/>
      <c r="GX1024" s="97"/>
      <c r="GY1024" s="97"/>
      <c r="GZ1024" s="97"/>
      <c r="HA1024" s="19"/>
      <c r="HB1024" s="19"/>
    </row>
    <row r="1025" spans="1:210" ht="4.2" customHeight="1">
      <c r="A1025" s="1"/>
      <c r="B1025" s="1"/>
      <c r="C1025" s="1"/>
      <c r="D1025" s="1"/>
      <c r="E1025" s="263"/>
      <c r="F1025" s="48"/>
      <c r="G1025" s="231"/>
      <c r="H1025" s="1"/>
      <c r="I1025" s="1"/>
      <c r="J1025" s="1"/>
      <c r="K1025" s="1"/>
      <c r="L1025" s="1"/>
      <c r="M1025" s="5"/>
      <c r="N1025" s="19"/>
      <c r="O1025" s="1"/>
      <c r="P1025" s="5"/>
      <c r="Q1025" s="1"/>
      <c r="R1025" s="1"/>
      <c r="S1025" s="5"/>
      <c r="T1025" s="7"/>
      <c r="U1025" s="24"/>
      <c r="V1025" s="1"/>
      <c r="W1025" s="12"/>
      <c r="X1025" s="10"/>
      <c r="Y1025" s="46"/>
      <c r="Z1025" s="93"/>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94"/>
      <c r="CD1025" s="94"/>
      <c r="CE1025" s="94"/>
      <c r="CF1025" s="94"/>
      <c r="CG1025" s="94"/>
      <c r="CH1025" s="94"/>
      <c r="CI1025" s="94"/>
      <c r="CJ1025" s="94"/>
      <c r="CK1025" s="94"/>
      <c r="CL1025" s="94"/>
      <c r="CM1025" s="94"/>
      <c r="CN1025" s="94"/>
      <c r="CO1025" s="94"/>
      <c r="CP1025" s="94"/>
      <c r="CQ1025" s="94"/>
      <c r="CR1025" s="94"/>
      <c r="CS1025" s="94"/>
      <c r="CT1025" s="94"/>
      <c r="CU1025" s="94"/>
      <c r="CV1025" s="94"/>
      <c r="CW1025" s="94"/>
      <c r="CX1025" s="94"/>
      <c r="CY1025" s="94"/>
      <c r="CZ1025" s="94"/>
      <c r="DA1025" s="94"/>
      <c r="DB1025" s="94"/>
      <c r="DC1025" s="94"/>
      <c r="DD1025" s="94"/>
      <c r="DE1025" s="94"/>
      <c r="DF1025" s="94"/>
      <c r="DG1025" s="94"/>
      <c r="DH1025" s="94"/>
      <c r="DI1025" s="94"/>
      <c r="DJ1025" s="94"/>
      <c r="DK1025" s="94"/>
      <c r="DL1025" s="94"/>
      <c r="DM1025" s="94"/>
      <c r="DN1025" s="94"/>
      <c r="DO1025" s="94"/>
      <c r="DP1025" s="94"/>
      <c r="DQ1025" s="94"/>
      <c r="DR1025" s="94"/>
      <c r="DS1025" s="94"/>
      <c r="DT1025" s="94"/>
      <c r="DU1025" s="94"/>
      <c r="DV1025" s="94"/>
      <c r="DW1025" s="94"/>
      <c r="DX1025" s="94"/>
      <c r="DY1025" s="94"/>
      <c r="DZ1025" s="94"/>
      <c r="EA1025" s="94"/>
      <c r="EB1025" s="94"/>
      <c r="EC1025" s="94"/>
      <c r="ED1025" s="94"/>
      <c r="EE1025" s="94"/>
      <c r="EF1025" s="94"/>
      <c r="EG1025" s="94"/>
      <c r="EH1025" s="94"/>
      <c r="EI1025" s="94"/>
      <c r="EJ1025" s="94"/>
      <c r="EK1025" s="94"/>
      <c r="EL1025" s="94"/>
      <c r="EM1025" s="94"/>
      <c r="EN1025" s="94"/>
      <c r="EO1025" s="94"/>
      <c r="EP1025" s="94"/>
      <c r="EQ1025" s="94"/>
      <c r="ER1025" s="94"/>
      <c r="ES1025" s="94"/>
      <c r="ET1025" s="94"/>
      <c r="EU1025" s="94"/>
      <c r="EV1025" s="94"/>
      <c r="EW1025" s="94"/>
      <c r="EX1025" s="94"/>
      <c r="EY1025" s="94"/>
      <c r="EZ1025" s="94"/>
      <c r="FA1025" s="94"/>
      <c r="FB1025" s="94"/>
      <c r="FC1025" s="94"/>
      <c r="FD1025" s="94"/>
      <c r="FE1025" s="94"/>
      <c r="FF1025" s="94"/>
      <c r="FG1025" s="94"/>
      <c r="FH1025" s="94"/>
      <c r="FI1025" s="94"/>
      <c r="FJ1025" s="94"/>
      <c r="FK1025" s="94"/>
      <c r="FL1025" s="94"/>
      <c r="FM1025" s="94"/>
      <c r="FN1025" s="94"/>
      <c r="FO1025" s="94"/>
      <c r="FP1025" s="94"/>
      <c r="FQ1025" s="94"/>
      <c r="FR1025" s="94"/>
      <c r="FS1025" s="94"/>
      <c r="FT1025" s="94"/>
      <c r="FU1025" s="94"/>
      <c r="FV1025" s="94"/>
      <c r="FW1025" s="94"/>
      <c r="FX1025" s="94"/>
      <c r="FY1025" s="94"/>
      <c r="FZ1025" s="94"/>
      <c r="GA1025" s="94"/>
      <c r="GB1025" s="94"/>
      <c r="GC1025" s="94"/>
      <c r="GD1025" s="94"/>
      <c r="GE1025" s="94"/>
      <c r="GF1025" s="94"/>
      <c r="GG1025" s="94"/>
      <c r="GH1025" s="94"/>
      <c r="GI1025" s="94"/>
      <c r="GJ1025" s="94"/>
      <c r="GK1025" s="94"/>
      <c r="GL1025" s="94"/>
      <c r="GM1025" s="94"/>
      <c r="GN1025" s="94"/>
      <c r="GO1025" s="94"/>
      <c r="GP1025" s="94"/>
      <c r="GQ1025" s="94"/>
      <c r="GR1025" s="94"/>
      <c r="GS1025" s="94"/>
      <c r="GT1025" s="94"/>
      <c r="GU1025" s="94"/>
      <c r="GV1025" s="94"/>
      <c r="GW1025" s="94"/>
      <c r="GX1025" s="94"/>
      <c r="GY1025" s="94"/>
      <c r="GZ1025" s="94"/>
      <c r="HA1025" s="1"/>
      <c r="HB1025" s="1"/>
    </row>
    <row r="1026" spans="1:210" s="23" customFormat="1">
      <c r="A1026" s="19"/>
      <c r="B1026" s="196"/>
      <c r="C1026" s="19"/>
      <c r="D1026" s="19"/>
      <c r="E1026" s="269"/>
      <c r="F1026" s="52"/>
      <c r="G1026" s="232" t="s">
        <v>6</v>
      </c>
      <c r="H1026" s="19"/>
      <c r="I1026" s="19" t="s">
        <v>234</v>
      </c>
      <c r="J1026" s="19"/>
      <c r="K1026" s="19"/>
      <c r="L1026" s="19"/>
      <c r="M1026" s="20"/>
      <c r="N1026" s="196"/>
      <c r="O1026" s="19"/>
      <c r="P1026" s="20"/>
      <c r="Q1026" s="19" t="s">
        <v>72</v>
      </c>
      <c r="R1026" s="19"/>
      <c r="S1026" s="20" t="s">
        <v>6</v>
      </c>
      <c r="T1026" s="205"/>
      <c r="U1026" s="26" t="s">
        <v>7</v>
      </c>
      <c r="V1026" s="19"/>
      <c r="W1026" s="21"/>
      <c r="X1026" s="22"/>
      <c r="Y1026" s="47"/>
      <c r="Z1026" s="96"/>
      <c r="AA1026" s="97"/>
      <c r="AB1026" s="97"/>
      <c r="AC1026" s="97"/>
      <c r="AD1026" s="97"/>
      <c r="AE1026" s="97"/>
      <c r="AF1026" s="97"/>
      <c r="AG1026" s="97"/>
      <c r="AH1026" s="97"/>
      <c r="AI1026" s="97"/>
      <c r="AJ1026" s="97"/>
      <c r="AK1026" s="97"/>
      <c r="AL1026" s="97"/>
      <c r="AM1026" s="97"/>
      <c r="AN1026" s="97"/>
      <c r="AO1026" s="97"/>
      <c r="AP1026" s="97"/>
      <c r="AQ1026" s="97"/>
      <c r="AR1026" s="97"/>
      <c r="AS1026" s="97"/>
      <c r="AT1026" s="97"/>
      <c r="AU1026" s="97"/>
      <c r="AV1026" s="97"/>
      <c r="AW1026" s="97"/>
      <c r="AX1026" s="97"/>
      <c r="AY1026" s="97"/>
      <c r="AZ1026" s="97"/>
      <c r="BA1026" s="97"/>
      <c r="BB1026" s="97"/>
      <c r="BC1026" s="97"/>
      <c r="BD1026" s="97"/>
      <c r="BE1026" s="97"/>
      <c r="BF1026" s="97"/>
      <c r="BG1026" s="97"/>
      <c r="BH1026" s="97"/>
      <c r="BI1026" s="97"/>
      <c r="BJ1026" s="97"/>
      <c r="BK1026" s="97"/>
      <c r="BL1026" s="97"/>
      <c r="BM1026" s="97"/>
      <c r="BN1026" s="97"/>
      <c r="BO1026" s="97"/>
      <c r="BP1026" s="97"/>
      <c r="BQ1026" s="97"/>
      <c r="BR1026" s="97"/>
      <c r="BS1026" s="97"/>
      <c r="BT1026" s="97"/>
      <c r="BU1026" s="97"/>
      <c r="BV1026" s="97"/>
      <c r="BW1026" s="97"/>
      <c r="BX1026" s="97"/>
      <c r="BY1026" s="97"/>
      <c r="BZ1026" s="97"/>
      <c r="CA1026" s="97"/>
      <c r="CB1026" s="97"/>
      <c r="CC1026" s="97"/>
      <c r="CD1026" s="97"/>
      <c r="CE1026" s="97"/>
      <c r="CF1026" s="97"/>
      <c r="CG1026" s="97"/>
      <c r="CH1026" s="97"/>
      <c r="CI1026" s="97"/>
      <c r="CJ1026" s="97"/>
      <c r="CK1026" s="97"/>
      <c r="CL1026" s="97"/>
      <c r="CM1026" s="97"/>
      <c r="CN1026" s="97"/>
      <c r="CO1026" s="97"/>
      <c r="CP1026" s="97"/>
      <c r="CQ1026" s="97"/>
      <c r="CR1026" s="97"/>
      <c r="CS1026" s="97"/>
      <c r="CT1026" s="97"/>
      <c r="CU1026" s="97"/>
      <c r="CV1026" s="97"/>
      <c r="CW1026" s="97"/>
      <c r="CX1026" s="97"/>
      <c r="CY1026" s="97"/>
      <c r="CZ1026" s="97"/>
      <c r="DA1026" s="97"/>
      <c r="DB1026" s="97"/>
      <c r="DC1026" s="97"/>
      <c r="DD1026" s="97"/>
      <c r="DE1026" s="97"/>
      <c r="DF1026" s="97"/>
      <c r="DG1026" s="97"/>
      <c r="DH1026" s="97"/>
      <c r="DI1026" s="97"/>
      <c r="DJ1026" s="97"/>
      <c r="DK1026" s="97"/>
      <c r="DL1026" s="97"/>
      <c r="DM1026" s="97"/>
      <c r="DN1026" s="97"/>
      <c r="DO1026" s="97"/>
      <c r="DP1026" s="97"/>
      <c r="DQ1026" s="97"/>
      <c r="DR1026" s="97"/>
      <c r="DS1026" s="97"/>
      <c r="DT1026" s="97"/>
      <c r="DU1026" s="97"/>
      <c r="DV1026" s="97"/>
      <c r="DW1026" s="97"/>
      <c r="DX1026" s="97"/>
      <c r="DY1026" s="97"/>
      <c r="DZ1026" s="97"/>
      <c r="EA1026" s="97"/>
      <c r="EB1026" s="97"/>
      <c r="EC1026" s="97"/>
      <c r="ED1026" s="97"/>
      <c r="EE1026" s="97"/>
      <c r="EF1026" s="97"/>
      <c r="EG1026" s="97"/>
      <c r="EH1026" s="97"/>
      <c r="EI1026" s="97"/>
      <c r="EJ1026" s="97"/>
      <c r="EK1026" s="97"/>
      <c r="EL1026" s="97"/>
      <c r="EM1026" s="97"/>
      <c r="EN1026" s="97"/>
      <c r="EO1026" s="97"/>
      <c r="EP1026" s="97"/>
      <c r="EQ1026" s="97"/>
      <c r="ER1026" s="97"/>
      <c r="ES1026" s="97"/>
      <c r="ET1026" s="97"/>
      <c r="EU1026" s="97"/>
      <c r="EV1026" s="97"/>
      <c r="EW1026" s="97"/>
      <c r="EX1026" s="97"/>
      <c r="EY1026" s="97"/>
      <c r="EZ1026" s="97"/>
      <c r="FA1026" s="97"/>
      <c r="FB1026" s="97"/>
      <c r="FC1026" s="97"/>
      <c r="FD1026" s="97"/>
      <c r="FE1026" s="97"/>
      <c r="FF1026" s="97"/>
      <c r="FG1026" s="97"/>
      <c r="FH1026" s="97"/>
      <c r="FI1026" s="97"/>
      <c r="FJ1026" s="97"/>
      <c r="FK1026" s="97"/>
      <c r="FL1026" s="97"/>
      <c r="FM1026" s="97"/>
      <c r="FN1026" s="97"/>
      <c r="FO1026" s="97"/>
      <c r="FP1026" s="97"/>
      <c r="FQ1026" s="97"/>
      <c r="FR1026" s="97"/>
      <c r="FS1026" s="97"/>
      <c r="FT1026" s="97"/>
      <c r="FU1026" s="97"/>
      <c r="FV1026" s="97"/>
      <c r="FW1026" s="97"/>
      <c r="FX1026" s="97"/>
      <c r="FY1026" s="97"/>
      <c r="FZ1026" s="97"/>
      <c r="GA1026" s="97"/>
      <c r="GB1026" s="97"/>
      <c r="GC1026" s="97"/>
      <c r="GD1026" s="97"/>
      <c r="GE1026" s="97"/>
      <c r="GF1026" s="97"/>
      <c r="GG1026" s="97"/>
      <c r="GH1026" s="97"/>
      <c r="GI1026" s="97"/>
      <c r="GJ1026" s="97"/>
      <c r="GK1026" s="97"/>
      <c r="GL1026" s="97"/>
      <c r="GM1026" s="97"/>
      <c r="GN1026" s="97"/>
      <c r="GO1026" s="97"/>
      <c r="GP1026" s="97"/>
      <c r="GQ1026" s="97"/>
      <c r="GR1026" s="97"/>
      <c r="GS1026" s="97"/>
      <c r="GT1026" s="97"/>
      <c r="GU1026" s="97"/>
      <c r="GV1026" s="97"/>
      <c r="GW1026" s="97"/>
      <c r="GX1026" s="97"/>
      <c r="GY1026" s="97"/>
      <c r="GZ1026" s="97"/>
      <c r="HA1026" s="19"/>
      <c r="HB1026" s="19"/>
    </row>
    <row r="1027" spans="1:210" ht="4.2" customHeight="1">
      <c r="A1027" s="1"/>
      <c r="B1027" s="1"/>
      <c r="C1027" s="1"/>
      <c r="D1027" s="1"/>
      <c r="E1027" s="263"/>
      <c r="F1027" s="48"/>
      <c r="G1027" s="231"/>
      <c r="H1027" s="1"/>
      <c r="I1027" s="1"/>
      <c r="J1027" s="1"/>
      <c r="K1027" s="1"/>
      <c r="L1027" s="1"/>
      <c r="M1027" s="5"/>
      <c r="N1027" s="1"/>
      <c r="O1027" s="1"/>
      <c r="P1027" s="5"/>
      <c r="Q1027" s="1"/>
      <c r="R1027" s="1"/>
      <c r="S1027" s="5"/>
      <c r="T1027" s="7"/>
      <c r="U1027" s="24"/>
      <c r="V1027" s="1"/>
      <c r="W1027" s="12"/>
      <c r="X1027" s="10"/>
      <c r="Y1027" s="46"/>
      <c r="Z1027" s="93"/>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4"/>
      <c r="BB1027" s="94"/>
      <c r="BC1027" s="94"/>
      <c r="BD1027" s="94"/>
      <c r="BE1027" s="94"/>
      <c r="BF1027" s="94"/>
      <c r="BG1027" s="94"/>
      <c r="BH1027" s="94"/>
      <c r="BI1027" s="94"/>
      <c r="BJ1027" s="94"/>
      <c r="BK1027" s="94"/>
      <c r="BL1027" s="94"/>
      <c r="BM1027" s="94"/>
      <c r="BN1027" s="94"/>
      <c r="BO1027" s="94"/>
      <c r="BP1027" s="94"/>
      <c r="BQ1027" s="94"/>
      <c r="BR1027" s="94"/>
      <c r="BS1027" s="94"/>
      <c r="BT1027" s="94"/>
      <c r="BU1027" s="94"/>
      <c r="BV1027" s="94"/>
      <c r="BW1027" s="94"/>
      <c r="BX1027" s="94"/>
      <c r="BY1027" s="94"/>
      <c r="BZ1027" s="94"/>
      <c r="CA1027" s="94"/>
      <c r="CB1027" s="94"/>
      <c r="CC1027" s="94"/>
      <c r="CD1027" s="94"/>
      <c r="CE1027" s="94"/>
      <c r="CF1027" s="94"/>
      <c r="CG1027" s="94"/>
      <c r="CH1027" s="94"/>
      <c r="CI1027" s="94"/>
      <c r="CJ1027" s="94"/>
      <c r="CK1027" s="94"/>
      <c r="CL1027" s="94"/>
      <c r="CM1027" s="94"/>
      <c r="CN1027" s="94"/>
      <c r="CO1027" s="94"/>
      <c r="CP1027" s="94"/>
      <c r="CQ1027" s="94"/>
      <c r="CR1027" s="94"/>
      <c r="CS1027" s="94"/>
      <c r="CT1027" s="94"/>
      <c r="CU1027" s="94"/>
      <c r="CV1027" s="94"/>
      <c r="CW1027" s="94"/>
      <c r="CX1027" s="94"/>
      <c r="CY1027" s="94"/>
      <c r="CZ1027" s="94"/>
      <c r="DA1027" s="94"/>
      <c r="DB1027" s="94"/>
      <c r="DC1027" s="94"/>
      <c r="DD1027" s="94"/>
      <c r="DE1027" s="94"/>
      <c r="DF1027" s="94"/>
      <c r="DG1027" s="94"/>
      <c r="DH1027" s="94"/>
      <c r="DI1027" s="94"/>
      <c r="DJ1027" s="94"/>
      <c r="DK1027" s="94"/>
      <c r="DL1027" s="94"/>
      <c r="DM1027" s="94"/>
      <c r="DN1027" s="94"/>
      <c r="DO1027" s="94"/>
      <c r="DP1027" s="94"/>
      <c r="DQ1027" s="94"/>
      <c r="DR1027" s="94"/>
      <c r="DS1027" s="94"/>
      <c r="DT1027" s="94"/>
      <c r="DU1027" s="94"/>
      <c r="DV1027" s="94"/>
      <c r="DW1027" s="94"/>
      <c r="DX1027" s="94"/>
      <c r="DY1027" s="94"/>
      <c r="DZ1027" s="94"/>
      <c r="EA1027" s="94"/>
      <c r="EB1027" s="94"/>
      <c r="EC1027" s="94"/>
      <c r="ED1027" s="94"/>
      <c r="EE1027" s="94"/>
      <c r="EF1027" s="94"/>
      <c r="EG1027" s="94"/>
      <c r="EH1027" s="94"/>
      <c r="EI1027" s="94"/>
      <c r="EJ1027" s="94"/>
      <c r="EK1027" s="94"/>
      <c r="EL1027" s="94"/>
      <c r="EM1027" s="94"/>
      <c r="EN1027" s="94"/>
      <c r="EO1027" s="94"/>
      <c r="EP1027" s="94"/>
      <c r="EQ1027" s="94"/>
      <c r="ER1027" s="94"/>
      <c r="ES1027" s="94"/>
      <c r="ET1027" s="94"/>
      <c r="EU1027" s="94"/>
      <c r="EV1027" s="94"/>
      <c r="EW1027" s="94"/>
      <c r="EX1027" s="94"/>
      <c r="EY1027" s="94"/>
      <c r="EZ1027" s="94"/>
      <c r="FA1027" s="94"/>
      <c r="FB1027" s="94"/>
      <c r="FC1027" s="94"/>
      <c r="FD1027" s="94"/>
      <c r="FE1027" s="94"/>
      <c r="FF1027" s="94"/>
      <c r="FG1027" s="94"/>
      <c r="FH1027" s="94"/>
      <c r="FI1027" s="94"/>
      <c r="FJ1027" s="94"/>
      <c r="FK1027" s="94"/>
      <c r="FL1027" s="94"/>
      <c r="FM1027" s="94"/>
      <c r="FN1027" s="94"/>
      <c r="FO1027" s="94"/>
      <c r="FP1027" s="94"/>
      <c r="FQ1027" s="94"/>
      <c r="FR1027" s="94"/>
      <c r="FS1027" s="94"/>
      <c r="FT1027" s="94"/>
      <c r="FU1027" s="94"/>
      <c r="FV1027" s="94"/>
      <c r="FW1027" s="94"/>
      <c r="FX1027" s="94"/>
      <c r="FY1027" s="94"/>
      <c r="FZ1027" s="94"/>
      <c r="GA1027" s="94"/>
      <c r="GB1027" s="94"/>
      <c r="GC1027" s="94"/>
      <c r="GD1027" s="94"/>
      <c r="GE1027" s="94"/>
      <c r="GF1027" s="94"/>
      <c r="GG1027" s="94"/>
      <c r="GH1027" s="94"/>
      <c r="GI1027" s="94"/>
      <c r="GJ1027" s="94"/>
      <c r="GK1027" s="94"/>
      <c r="GL1027" s="94"/>
      <c r="GM1027" s="94"/>
      <c r="GN1027" s="94"/>
      <c r="GO1027" s="94"/>
      <c r="GP1027" s="94"/>
      <c r="GQ1027" s="94"/>
      <c r="GR1027" s="94"/>
      <c r="GS1027" s="94"/>
      <c r="GT1027" s="94"/>
      <c r="GU1027" s="94"/>
      <c r="GV1027" s="94"/>
      <c r="GW1027" s="94"/>
      <c r="GX1027" s="94"/>
      <c r="GY1027" s="94"/>
      <c r="GZ1027" s="94"/>
      <c r="HA1027" s="1"/>
      <c r="HB1027" s="1"/>
    </row>
    <row r="1028" spans="1:210" s="4" customFormat="1">
      <c r="A1028" s="3"/>
      <c r="B1028" s="259" t="s">
        <v>160</v>
      </c>
      <c r="C1028" s="3"/>
      <c r="D1028" s="3"/>
      <c r="E1028" s="9" t="s">
        <v>27</v>
      </c>
      <c r="F1028" s="51"/>
      <c r="G1028" s="232"/>
      <c r="H1028" s="13" t="str">
        <f>B1028&amp;N1010</f>
        <v>Оплата - Почтовые и курьерские услуги</v>
      </c>
      <c r="I1028" s="13"/>
      <c r="J1028" s="3"/>
      <c r="K1028" s="3"/>
      <c r="L1028" s="3"/>
      <c r="M1028" s="5"/>
      <c r="N1028" s="36" t="str">
        <f>Главная!$Y$8</f>
        <v>итого</v>
      </c>
      <c r="O1028" s="36"/>
      <c r="P1028" s="5"/>
      <c r="Q1028" s="36" t="s">
        <v>26</v>
      </c>
      <c r="R1028" s="36"/>
      <c r="S1028" s="36"/>
      <c r="T1028" s="36"/>
      <c r="U1028" s="36"/>
      <c r="V1028" s="36"/>
      <c r="W1028" s="38">
        <f>SUM($Y1028:$HA1028)</f>
        <v>0</v>
      </c>
      <c r="X1028" s="38"/>
      <c r="Y1028" s="46"/>
      <c r="Z1028" s="99"/>
      <c r="AA1028" s="100">
        <f>IF(AA$8="",0,IF($T1024=справочники!$J$9,IF(SUM($Z1028:Z1028)&lt;SUM($Z1022:AA1022),SUMIFS(1022:1022,$1:$1,"&gt;="&amp;AA$1,$1:$1,"&lt;="&amp;AA$1+IF(OR($T1026=0,$T1026=""),1,$T1026)-1),0),IF($T1024=справочники!$J$10,IF(INT(AA$1/IF(OR($T1026=0,$T1026=""),1,$T1026))=AA$1/IF(OR($T1026=0,$T1026=""),1,$T1026),SUMIFS(1022:1022,$1:$1,"&lt;="&amp;AA$1,$1:$1,"&gt;="&amp;AA$1-IF(OR($T1026=0,$T1026=""),1,$T1026)+1),0),AA1022)))</f>
        <v>0</v>
      </c>
      <c r="AB1028" s="100">
        <f>IF(AB$8="",0,IF($T1024=справочники!$J$9,IF(SUM($Z1028:AA1028)&lt;SUM($Z1022:AB1022),SUMIFS(1022:1022,$1:$1,"&gt;="&amp;AB$1,$1:$1,"&lt;="&amp;AB$1+IF(OR($T1026=0,$T1026=""),1,$T1026)-1),0),IF($T1024=справочники!$J$10,IF(INT(AB$1/IF(OR($T1026=0,$T1026=""),1,$T1026))=AB$1/IF(OR($T1026=0,$T1026=""),1,$T1026),SUMIFS(1022:1022,$1:$1,"&lt;="&amp;AB$1,$1:$1,"&gt;="&amp;AB$1-IF(OR($T1026=0,$T1026=""),1,$T1026)+1),0),AB1022)))</f>
        <v>0</v>
      </c>
      <c r="AC1028" s="100">
        <f>IF(AC$8="",0,IF($T1024=справочники!$J$9,IF(SUM($Z1028:AB1028)&lt;SUM($Z1022:AC1022),SUMIFS(1022:1022,$1:$1,"&gt;="&amp;AC$1,$1:$1,"&lt;="&amp;AC$1+IF(OR($T1026=0,$T1026=""),1,$T1026)-1),0),IF($T1024=справочники!$J$10,IF(INT(AC$1/IF(OR($T1026=0,$T1026=""),1,$T1026))=AC$1/IF(OR($T1026=0,$T1026=""),1,$T1026),SUMIFS(1022:1022,$1:$1,"&lt;="&amp;AC$1,$1:$1,"&gt;="&amp;AC$1-IF(OR($T1026=0,$T1026=""),1,$T1026)+1),0),AC1022)))</f>
        <v>0</v>
      </c>
      <c r="AD1028" s="100">
        <f>IF(AD$8="",0,IF($T1024=справочники!$J$9,IF(SUM($Z1028:AC1028)&lt;SUM($Z1022:AD1022),SUMIFS(1022:1022,$1:$1,"&gt;="&amp;AD$1,$1:$1,"&lt;="&amp;AD$1+IF(OR($T1026=0,$T1026=""),1,$T1026)-1),0),IF($T1024=справочники!$J$10,IF(INT(AD$1/IF(OR($T1026=0,$T1026=""),1,$T1026))=AD$1/IF(OR($T1026=0,$T1026=""),1,$T1026),SUMIFS(1022:1022,$1:$1,"&lt;="&amp;AD$1,$1:$1,"&gt;="&amp;AD$1-IF(OR($T1026=0,$T1026=""),1,$T1026)+1),0),AD1022)))</f>
        <v>0</v>
      </c>
      <c r="AE1028" s="100">
        <f>IF(AE$8="",0,IF($T1024=справочники!$J$9,IF(SUM($Z1028:AD1028)&lt;SUM($Z1022:AE1022),SUMIFS(1022:1022,$1:$1,"&gt;="&amp;AE$1,$1:$1,"&lt;="&amp;AE$1+IF(OR($T1026=0,$T1026=""),1,$T1026)-1),0),IF($T1024=справочники!$J$10,IF(INT(AE$1/IF(OR($T1026=0,$T1026=""),1,$T1026))=AE$1/IF(OR($T1026=0,$T1026=""),1,$T1026),SUMIFS(1022:1022,$1:$1,"&lt;="&amp;AE$1,$1:$1,"&gt;="&amp;AE$1-IF(OR($T1026=0,$T1026=""),1,$T1026)+1),0),AE1022)))</f>
        <v>0</v>
      </c>
      <c r="AF1028" s="100">
        <f>IF(AF$8="",0,IF($T1024=справочники!$J$9,IF(SUM($Z1028:AE1028)&lt;SUM($Z1022:AF1022),SUMIFS(1022:1022,$1:$1,"&gt;="&amp;AF$1,$1:$1,"&lt;="&amp;AF$1+IF(OR($T1026=0,$T1026=""),1,$T1026)-1),0),IF($T1024=справочники!$J$10,IF(INT(AF$1/IF(OR($T1026=0,$T1026=""),1,$T1026))=AF$1/IF(OR($T1026=0,$T1026=""),1,$T1026),SUMIFS(1022:1022,$1:$1,"&lt;="&amp;AF$1,$1:$1,"&gt;="&amp;AF$1-IF(OR($T1026=0,$T1026=""),1,$T1026)+1),0),AF1022)))</f>
        <v>0</v>
      </c>
      <c r="AG1028" s="100">
        <f>IF(AG$8="",0,IF($T1024=справочники!$J$9,IF(SUM($Z1028:AF1028)&lt;SUM($Z1022:AG1022),SUMIFS(1022:1022,$1:$1,"&gt;="&amp;AG$1,$1:$1,"&lt;="&amp;AG$1+IF(OR($T1026=0,$T1026=""),1,$T1026)-1),0),IF($T1024=справочники!$J$10,IF(INT(AG$1/IF(OR($T1026=0,$T1026=""),1,$T1026))=AG$1/IF(OR($T1026=0,$T1026=""),1,$T1026),SUMIFS(1022:1022,$1:$1,"&lt;="&amp;AG$1,$1:$1,"&gt;="&amp;AG$1-IF(OR($T1026=0,$T1026=""),1,$T1026)+1),0),AG1022)))</f>
        <v>0</v>
      </c>
      <c r="AH1028" s="100">
        <f>IF(AH$8="",0,IF($T1024=справочники!$J$9,IF(SUM($Z1028:AG1028)&lt;SUM($Z1022:AH1022),SUMIFS(1022:1022,$1:$1,"&gt;="&amp;AH$1,$1:$1,"&lt;="&amp;AH$1+IF(OR($T1026=0,$T1026=""),1,$T1026)-1),0),IF($T1024=справочники!$J$10,IF(INT(AH$1/IF(OR($T1026=0,$T1026=""),1,$T1026))=AH$1/IF(OR($T1026=0,$T1026=""),1,$T1026),SUMIFS(1022:1022,$1:$1,"&lt;="&amp;AH$1,$1:$1,"&gt;="&amp;AH$1-IF(OR($T1026=0,$T1026=""),1,$T1026)+1),0),AH1022)))</f>
        <v>0</v>
      </c>
      <c r="AI1028" s="100">
        <f>IF(AI$8="",0,IF($T1024=справочники!$J$9,IF(SUM($Z1028:AH1028)&lt;SUM($Z1022:AI1022),SUMIFS(1022:1022,$1:$1,"&gt;="&amp;AI$1,$1:$1,"&lt;="&amp;AI$1+IF(OR($T1026=0,$T1026=""),1,$T1026)-1),0),IF($T1024=справочники!$J$10,IF(INT(AI$1/IF(OR($T1026=0,$T1026=""),1,$T1026))=AI$1/IF(OR($T1026=0,$T1026=""),1,$T1026),SUMIFS(1022:1022,$1:$1,"&lt;="&amp;AI$1,$1:$1,"&gt;="&amp;AI$1-IF(OR($T1026=0,$T1026=""),1,$T1026)+1),0),AI1022)))</f>
        <v>0</v>
      </c>
      <c r="AJ1028" s="100">
        <f>IF(AJ$8="",0,IF($T1024=справочники!$J$9,IF(SUM($Z1028:AI1028)&lt;SUM($Z1022:AJ1022),SUMIFS(1022:1022,$1:$1,"&gt;="&amp;AJ$1,$1:$1,"&lt;="&amp;AJ$1+IF(OR($T1026=0,$T1026=""),1,$T1026)-1),0),IF($T1024=справочники!$J$10,IF(INT(AJ$1/IF(OR($T1026=0,$T1026=""),1,$T1026))=AJ$1/IF(OR($T1026=0,$T1026=""),1,$T1026),SUMIFS(1022:1022,$1:$1,"&lt;="&amp;AJ$1,$1:$1,"&gt;="&amp;AJ$1-IF(OR($T1026=0,$T1026=""),1,$T1026)+1),0),AJ1022)))</f>
        <v>0</v>
      </c>
      <c r="AK1028" s="100">
        <f>IF(AK$8="",0,IF($T1024=справочники!$J$9,IF(SUM($Z1028:AJ1028)&lt;SUM($Z1022:AK1022),SUMIFS(1022:1022,$1:$1,"&gt;="&amp;AK$1,$1:$1,"&lt;="&amp;AK$1+IF(OR($T1026=0,$T1026=""),1,$T1026)-1),0),IF($T1024=справочники!$J$10,IF(INT(AK$1/IF(OR($T1026=0,$T1026=""),1,$T1026))=AK$1/IF(OR($T1026=0,$T1026=""),1,$T1026),SUMIFS(1022:1022,$1:$1,"&lt;="&amp;AK$1,$1:$1,"&gt;="&amp;AK$1-IF(OR($T1026=0,$T1026=""),1,$T1026)+1),0),AK1022)))</f>
        <v>0</v>
      </c>
      <c r="AL1028" s="100">
        <f>IF(AL$8="",0,IF($T1024=справочники!$J$9,IF(SUM($Z1028:AK1028)&lt;SUM($Z1022:AL1022),SUMIFS(1022:1022,$1:$1,"&gt;="&amp;AL$1,$1:$1,"&lt;="&amp;AL$1+IF(OR($T1026=0,$T1026=""),1,$T1026)-1),0),IF($T1024=справочники!$J$10,IF(INT(AL$1/IF(OR($T1026=0,$T1026=""),1,$T1026))=AL$1/IF(OR($T1026=0,$T1026=""),1,$T1026),SUMIFS(1022:1022,$1:$1,"&lt;="&amp;AL$1,$1:$1,"&gt;="&amp;AL$1-IF(OR($T1026=0,$T1026=""),1,$T1026)+1),0),AL1022)))</f>
        <v>0</v>
      </c>
      <c r="AM1028" s="100">
        <f>IF(AM$8="",0,IF($T1024=справочники!$J$9,IF(SUM($Z1028:AL1028)&lt;SUM($Z1022:AM1022),SUMIFS(1022:1022,$1:$1,"&gt;="&amp;AM$1,$1:$1,"&lt;="&amp;AM$1+IF(OR($T1026=0,$T1026=""),1,$T1026)-1),0),IF($T1024=справочники!$J$10,IF(INT(AM$1/IF(OR($T1026=0,$T1026=""),1,$T1026))=AM$1/IF(OR($T1026=0,$T1026=""),1,$T1026),SUMIFS(1022:1022,$1:$1,"&lt;="&amp;AM$1,$1:$1,"&gt;="&amp;AM$1-IF(OR($T1026=0,$T1026=""),1,$T1026)+1),0),AM1022)))</f>
        <v>0</v>
      </c>
      <c r="AN1028" s="100">
        <f>IF(AN$8="",0,IF($T1024=справочники!$J$9,IF(SUM($Z1028:AM1028)&lt;SUM($Z1022:AN1022),SUMIFS(1022:1022,$1:$1,"&gt;="&amp;AN$1,$1:$1,"&lt;="&amp;AN$1+IF(OR($T1026=0,$T1026=""),1,$T1026)-1),0),IF($T1024=справочники!$J$10,IF(INT(AN$1/IF(OR($T1026=0,$T1026=""),1,$T1026))=AN$1/IF(OR($T1026=0,$T1026=""),1,$T1026),SUMIFS(1022:1022,$1:$1,"&lt;="&amp;AN$1,$1:$1,"&gt;="&amp;AN$1-IF(OR($T1026=0,$T1026=""),1,$T1026)+1),0),AN1022)))</f>
        <v>0</v>
      </c>
      <c r="AO1028" s="100">
        <f>IF(AO$8="",0,IF($T1024=справочники!$J$9,IF(SUM($Z1028:AN1028)&lt;SUM($Z1022:AO1022),SUMIFS(1022:1022,$1:$1,"&gt;="&amp;AO$1,$1:$1,"&lt;="&amp;AO$1+IF(OR($T1026=0,$T1026=""),1,$T1026)-1),0),IF($T1024=справочники!$J$10,IF(INT(AO$1/IF(OR($T1026=0,$T1026=""),1,$T1026))=AO$1/IF(OR($T1026=0,$T1026=""),1,$T1026),SUMIFS(1022:1022,$1:$1,"&lt;="&amp;AO$1,$1:$1,"&gt;="&amp;AO$1-IF(OR($T1026=0,$T1026=""),1,$T1026)+1),0),AO1022)))</f>
        <v>0</v>
      </c>
      <c r="AP1028" s="100">
        <f>IF(AP$8="",0,IF($T1024=справочники!$J$9,IF(SUM($Z1028:AO1028)&lt;SUM($Z1022:AP1022),SUMIFS(1022:1022,$1:$1,"&gt;="&amp;AP$1,$1:$1,"&lt;="&amp;AP$1+IF(OR($T1026=0,$T1026=""),1,$T1026)-1),0),IF($T1024=справочники!$J$10,IF(INT(AP$1/IF(OR($T1026=0,$T1026=""),1,$T1026))=AP$1/IF(OR($T1026=0,$T1026=""),1,$T1026),SUMIFS(1022:1022,$1:$1,"&lt;="&amp;AP$1,$1:$1,"&gt;="&amp;AP$1-IF(OR($T1026=0,$T1026=""),1,$T1026)+1),0),AP1022)))</f>
        <v>0</v>
      </c>
      <c r="AQ1028" s="100">
        <f>IF(AQ$8="",0,IF($T1024=справочники!$J$9,IF(SUM($Z1028:AP1028)&lt;SUM($Z1022:AQ1022),SUMIFS(1022:1022,$1:$1,"&gt;="&amp;AQ$1,$1:$1,"&lt;="&amp;AQ$1+IF(OR($T1026=0,$T1026=""),1,$T1026)-1),0),IF($T1024=справочники!$J$10,IF(INT(AQ$1/IF(OR($T1026=0,$T1026=""),1,$T1026))=AQ$1/IF(OR($T1026=0,$T1026=""),1,$T1026),SUMIFS(1022:1022,$1:$1,"&lt;="&amp;AQ$1,$1:$1,"&gt;="&amp;AQ$1-IF(OR($T1026=0,$T1026=""),1,$T1026)+1),0),AQ1022)))</f>
        <v>0</v>
      </c>
      <c r="AR1028" s="100">
        <f>IF(AR$8="",0,IF($T1024=справочники!$J$9,IF(SUM($Z1028:AQ1028)&lt;SUM($Z1022:AR1022),SUMIFS(1022:1022,$1:$1,"&gt;="&amp;AR$1,$1:$1,"&lt;="&amp;AR$1+IF(OR($T1026=0,$T1026=""),1,$T1026)-1),0),IF($T1024=справочники!$J$10,IF(INT(AR$1/IF(OR($T1026=0,$T1026=""),1,$T1026))=AR$1/IF(OR($T1026=0,$T1026=""),1,$T1026),SUMIFS(1022:1022,$1:$1,"&lt;="&amp;AR$1,$1:$1,"&gt;="&amp;AR$1-IF(OR($T1026=0,$T1026=""),1,$T1026)+1),0),AR1022)))</f>
        <v>0</v>
      </c>
      <c r="AS1028" s="100">
        <f>IF(AS$8="",0,IF($T1024=справочники!$J$9,IF(SUM($Z1028:AR1028)&lt;SUM($Z1022:AS1022),SUMIFS(1022:1022,$1:$1,"&gt;="&amp;AS$1,$1:$1,"&lt;="&amp;AS$1+IF(OR($T1026=0,$T1026=""),1,$T1026)-1),0),IF($T1024=справочники!$J$10,IF(INT(AS$1/IF(OR($T1026=0,$T1026=""),1,$T1026))=AS$1/IF(OR($T1026=0,$T1026=""),1,$T1026),SUMIFS(1022:1022,$1:$1,"&lt;="&amp;AS$1,$1:$1,"&gt;="&amp;AS$1-IF(OR($T1026=0,$T1026=""),1,$T1026)+1),0),AS1022)))</f>
        <v>0</v>
      </c>
      <c r="AT1028" s="100">
        <f>IF(AT$8="",0,IF($T1024=справочники!$J$9,IF(SUM($Z1028:AS1028)&lt;SUM($Z1022:AT1022),SUMIFS(1022:1022,$1:$1,"&gt;="&amp;AT$1,$1:$1,"&lt;="&amp;AT$1+IF(OR($T1026=0,$T1026=""),1,$T1026)-1),0),IF($T1024=справочники!$J$10,IF(INT(AT$1/IF(OR($T1026=0,$T1026=""),1,$T1026))=AT$1/IF(OR($T1026=0,$T1026=""),1,$T1026),SUMIFS(1022:1022,$1:$1,"&lt;="&amp;AT$1,$1:$1,"&gt;="&amp;AT$1-IF(OR($T1026=0,$T1026=""),1,$T1026)+1),0),AT1022)))</f>
        <v>0</v>
      </c>
      <c r="AU1028" s="100">
        <f>IF(AU$8="",0,IF($T1024=справочники!$J$9,IF(SUM($Z1028:AT1028)&lt;SUM($Z1022:AU1022),SUMIFS(1022:1022,$1:$1,"&gt;="&amp;AU$1,$1:$1,"&lt;="&amp;AU$1+IF(OR($T1026=0,$T1026=""),1,$T1026)-1),0),IF($T1024=справочники!$J$10,IF(INT(AU$1/IF(OR($T1026=0,$T1026=""),1,$T1026))=AU$1/IF(OR($T1026=0,$T1026=""),1,$T1026),SUMIFS(1022:1022,$1:$1,"&lt;="&amp;AU$1,$1:$1,"&gt;="&amp;AU$1-IF(OR($T1026=0,$T1026=""),1,$T1026)+1),0),AU1022)))</f>
        <v>0</v>
      </c>
      <c r="AV1028" s="100">
        <f>IF(AV$8="",0,IF($T1024=справочники!$J$9,IF(SUM($Z1028:AU1028)&lt;SUM($Z1022:AV1022),SUMIFS(1022:1022,$1:$1,"&gt;="&amp;AV$1,$1:$1,"&lt;="&amp;AV$1+IF(OR($T1026=0,$T1026=""),1,$T1026)-1),0),IF($T1024=справочники!$J$10,IF(INT(AV$1/IF(OR($T1026=0,$T1026=""),1,$T1026))=AV$1/IF(OR($T1026=0,$T1026=""),1,$T1026),SUMIFS(1022:1022,$1:$1,"&lt;="&amp;AV$1,$1:$1,"&gt;="&amp;AV$1-IF(OR($T1026=0,$T1026=""),1,$T1026)+1),0),AV1022)))</f>
        <v>0</v>
      </c>
      <c r="AW1028" s="100">
        <f>IF(AW$8="",0,IF($T1024=справочники!$J$9,IF(SUM($Z1028:AV1028)&lt;SUM($Z1022:AW1022),SUMIFS(1022:1022,$1:$1,"&gt;="&amp;AW$1,$1:$1,"&lt;="&amp;AW$1+IF(OR($T1026=0,$T1026=""),1,$T1026)-1),0),IF($T1024=справочники!$J$10,IF(INT(AW$1/IF(OR($T1026=0,$T1026=""),1,$T1026))=AW$1/IF(OR($T1026=0,$T1026=""),1,$T1026),SUMIFS(1022:1022,$1:$1,"&lt;="&amp;AW$1,$1:$1,"&gt;="&amp;AW$1-IF(OR($T1026=0,$T1026=""),1,$T1026)+1),0),AW1022)))</f>
        <v>0</v>
      </c>
      <c r="AX1028" s="100">
        <f>IF(AX$8="",0,IF($T1024=справочники!$J$9,IF(SUM($Z1028:AW1028)&lt;SUM($Z1022:AX1022),SUMIFS(1022:1022,$1:$1,"&gt;="&amp;AX$1,$1:$1,"&lt;="&amp;AX$1+IF(OR($T1026=0,$T1026=""),1,$T1026)-1),0),IF($T1024=справочники!$J$10,IF(INT(AX$1/IF(OR($T1026=0,$T1026=""),1,$T1026))=AX$1/IF(OR($T1026=0,$T1026=""),1,$T1026),SUMIFS(1022:1022,$1:$1,"&lt;="&amp;AX$1,$1:$1,"&gt;="&amp;AX$1-IF(OR($T1026=0,$T1026=""),1,$T1026)+1),0),AX1022)))</f>
        <v>0</v>
      </c>
      <c r="AY1028" s="100">
        <f>IF(AY$8="",0,IF($T1024=справочники!$J$9,IF(SUM($Z1028:AX1028)&lt;SUM($Z1022:AY1022),SUMIFS(1022:1022,$1:$1,"&gt;="&amp;AY$1,$1:$1,"&lt;="&amp;AY$1+IF(OR($T1026=0,$T1026=""),1,$T1026)-1),0),IF($T1024=справочники!$J$10,IF(INT(AY$1/IF(OR($T1026=0,$T1026=""),1,$T1026))=AY$1/IF(OR($T1026=0,$T1026=""),1,$T1026),SUMIFS(1022:1022,$1:$1,"&lt;="&amp;AY$1,$1:$1,"&gt;="&amp;AY$1-IF(OR($T1026=0,$T1026=""),1,$T1026)+1),0),AY1022)))</f>
        <v>0</v>
      </c>
      <c r="AZ1028" s="100">
        <f>IF(AZ$8="",0,IF($T1024=справочники!$J$9,IF(SUM($Z1028:AY1028)&lt;SUM($Z1022:AZ1022),SUMIFS(1022:1022,$1:$1,"&gt;="&amp;AZ$1,$1:$1,"&lt;="&amp;AZ$1+IF(OR($T1026=0,$T1026=""),1,$T1026)-1),0),IF($T1024=справочники!$J$10,IF(INT(AZ$1/IF(OR($T1026=0,$T1026=""),1,$T1026))=AZ$1/IF(OR($T1026=0,$T1026=""),1,$T1026),SUMIFS(1022:1022,$1:$1,"&lt;="&amp;AZ$1,$1:$1,"&gt;="&amp;AZ$1-IF(OR($T1026=0,$T1026=""),1,$T1026)+1),0),AZ1022)))</f>
        <v>0</v>
      </c>
      <c r="BA1028" s="100">
        <f>IF(BA$8="",0,IF($T1024=справочники!$J$9,IF(SUM($Z1028:AZ1028)&lt;SUM($Z1022:BA1022),SUMIFS(1022:1022,$1:$1,"&gt;="&amp;BA$1,$1:$1,"&lt;="&amp;BA$1+IF(OR($T1026=0,$T1026=""),1,$T1026)-1),0),IF($T1024=справочники!$J$10,IF(INT(BA$1/IF(OR($T1026=0,$T1026=""),1,$T1026))=BA$1/IF(OR($T1026=0,$T1026=""),1,$T1026),SUMIFS(1022:1022,$1:$1,"&lt;="&amp;BA$1,$1:$1,"&gt;="&amp;BA$1-IF(OR($T1026=0,$T1026=""),1,$T1026)+1),0),BA1022)))</f>
        <v>0</v>
      </c>
      <c r="BB1028" s="100">
        <f>IF(BB$8="",0,IF($T1024=справочники!$J$9,IF(SUM($Z1028:BA1028)&lt;SUM($Z1022:BB1022),SUMIFS(1022:1022,$1:$1,"&gt;="&amp;BB$1,$1:$1,"&lt;="&amp;BB$1+IF(OR($T1026=0,$T1026=""),1,$T1026)-1),0),IF($T1024=справочники!$J$10,IF(INT(BB$1/IF(OR($T1026=0,$T1026=""),1,$T1026))=BB$1/IF(OR($T1026=0,$T1026=""),1,$T1026),SUMIFS(1022:1022,$1:$1,"&lt;="&amp;BB$1,$1:$1,"&gt;="&amp;BB$1-IF(OR($T1026=0,$T1026=""),1,$T1026)+1),0),BB1022)))</f>
        <v>0</v>
      </c>
      <c r="BC1028" s="100">
        <f>IF(BC$8="",0,IF($T1024=справочники!$J$9,IF(SUM($Z1028:BB1028)&lt;SUM($Z1022:BC1022),SUMIFS(1022:1022,$1:$1,"&gt;="&amp;BC$1,$1:$1,"&lt;="&amp;BC$1+IF(OR($T1026=0,$T1026=""),1,$T1026)-1),0),IF($T1024=справочники!$J$10,IF(INT(BC$1/IF(OR($T1026=0,$T1026=""),1,$T1026))=BC$1/IF(OR($T1026=0,$T1026=""),1,$T1026),SUMIFS(1022:1022,$1:$1,"&lt;="&amp;BC$1,$1:$1,"&gt;="&amp;BC$1-IF(OR($T1026=0,$T1026=""),1,$T1026)+1),0),BC1022)))</f>
        <v>0</v>
      </c>
      <c r="BD1028" s="100">
        <f>IF(BD$8="",0,IF($T1024=справочники!$J$9,IF(SUM($Z1028:BC1028)&lt;SUM($Z1022:BD1022),SUMIFS(1022:1022,$1:$1,"&gt;="&amp;BD$1,$1:$1,"&lt;="&amp;BD$1+IF(OR($T1026=0,$T1026=""),1,$T1026)-1),0),IF($T1024=справочники!$J$10,IF(INT(BD$1/IF(OR($T1026=0,$T1026=""),1,$T1026))=BD$1/IF(OR($T1026=0,$T1026=""),1,$T1026),SUMIFS(1022:1022,$1:$1,"&lt;="&amp;BD$1,$1:$1,"&gt;="&amp;BD$1-IF(OR($T1026=0,$T1026=""),1,$T1026)+1),0),BD1022)))</f>
        <v>0</v>
      </c>
      <c r="BE1028" s="100">
        <f>IF(BE$8="",0,IF($T1024=справочники!$J$9,IF(SUM($Z1028:BD1028)&lt;SUM($Z1022:BE1022),SUMIFS(1022:1022,$1:$1,"&gt;="&amp;BE$1,$1:$1,"&lt;="&amp;BE$1+IF(OR($T1026=0,$T1026=""),1,$T1026)-1),0),IF($T1024=справочники!$J$10,IF(INT(BE$1/IF(OR($T1026=0,$T1026=""),1,$T1026))=BE$1/IF(OR($T1026=0,$T1026=""),1,$T1026),SUMIFS(1022:1022,$1:$1,"&lt;="&amp;BE$1,$1:$1,"&gt;="&amp;BE$1-IF(OR($T1026=0,$T1026=""),1,$T1026)+1),0),BE1022)))</f>
        <v>0</v>
      </c>
      <c r="BF1028" s="100">
        <f>IF(BF$8="",0,IF($T1024=справочники!$J$9,IF(SUM($Z1028:BE1028)&lt;SUM($Z1022:BF1022),SUMIFS(1022:1022,$1:$1,"&gt;="&amp;BF$1,$1:$1,"&lt;="&amp;BF$1+IF(OR($T1026=0,$T1026=""),1,$T1026)-1),0),IF($T1024=справочники!$J$10,IF(INT(BF$1/IF(OR($T1026=0,$T1026=""),1,$T1026))=BF$1/IF(OR($T1026=0,$T1026=""),1,$T1026),SUMIFS(1022:1022,$1:$1,"&lt;="&amp;BF$1,$1:$1,"&gt;="&amp;BF$1-IF(OR($T1026=0,$T1026=""),1,$T1026)+1),0),BF1022)))</f>
        <v>0</v>
      </c>
      <c r="BG1028" s="100">
        <f>IF(BG$8="",0,IF($T1024=справочники!$J$9,IF(SUM($Z1028:BF1028)&lt;SUM($Z1022:BG1022),SUMIFS(1022:1022,$1:$1,"&gt;="&amp;BG$1,$1:$1,"&lt;="&amp;BG$1+IF(OR($T1026=0,$T1026=""),1,$T1026)-1),0),IF($T1024=справочники!$J$10,IF(INT(BG$1/IF(OR($T1026=0,$T1026=""),1,$T1026))=BG$1/IF(OR($T1026=0,$T1026=""),1,$T1026),SUMIFS(1022:1022,$1:$1,"&lt;="&amp;BG$1,$1:$1,"&gt;="&amp;BG$1-IF(OR($T1026=0,$T1026=""),1,$T1026)+1),0),BG1022)))</f>
        <v>0</v>
      </c>
      <c r="BH1028" s="100">
        <f>IF(BH$8="",0,IF($T1024=справочники!$J$9,IF(SUM($Z1028:BG1028)&lt;SUM($Z1022:BH1022),SUMIFS(1022:1022,$1:$1,"&gt;="&amp;BH$1,$1:$1,"&lt;="&amp;BH$1+IF(OR($T1026=0,$T1026=""),1,$T1026)-1),0),IF($T1024=справочники!$J$10,IF(INT(BH$1/IF(OR($T1026=0,$T1026=""),1,$T1026))=BH$1/IF(OR($T1026=0,$T1026=""),1,$T1026),SUMIFS(1022:1022,$1:$1,"&lt;="&amp;BH$1,$1:$1,"&gt;="&amp;BH$1-IF(OR($T1026=0,$T1026=""),1,$T1026)+1),0),BH1022)))</f>
        <v>0</v>
      </c>
      <c r="BI1028" s="100">
        <f>IF(BI$8="",0,IF($T1024=справочники!$J$9,IF(SUM($Z1028:BH1028)&lt;SUM($Z1022:BI1022),SUMIFS(1022:1022,$1:$1,"&gt;="&amp;BI$1,$1:$1,"&lt;="&amp;BI$1+IF(OR($T1026=0,$T1026=""),1,$T1026)-1),0),IF($T1024=справочники!$J$10,IF(INT(BI$1/IF(OR($T1026=0,$T1026=""),1,$T1026))=BI$1/IF(OR($T1026=0,$T1026=""),1,$T1026),SUMIFS(1022:1022,$1:$1,"&lt;="&amp;BI$1,$1:$1,"&gt;="&amp;BI$1-IF(OR($T1026=0,$T1026=""),1,$T1026)+1),0),BI1022)))</f>
        <v>0</v>
      </c>
      <c r="BJ1028" s="100">
        <f>IF(BJ$8="",0,IF($T1024=справочники!$J$9,IF(SUM($Z1028:BI1028)&lt;SUM($Z1022:BJ1022),SUMIFS(1022:1022,$1:$1,"&gt;="&amp;BJ$1,$1:$1,"&lt;="&amp;BJ$1+IF(OR($T1026=0,$T1026=""),1,$T1026)-1),0),IF($T1024=справочники!$J$10,IF(INT(BJ$1/IF(OR($T1026=0,$T1026=""),1,$T1026))=BJ$1/IF(OR($T1026=0,$T1026=""),1,$T1026),SUMIFS(1022:1022,$1:$1,"&lt;="&amp;BJ$1,$1:$1,"&gt;="&amp;BJ$1-IF(OR($T1026=0,$T1026=""),1,$T1026)+1),0),BJ1022)))</f>
        <v>0</v>
      </c>
      <c r="BK1028" s="100">
        <f>IF(BK$8="",0,IF($T1024=справочники!$J$9,IF(SUM($Z1028:BJ1028)&lt;SUM($Z1022:BK1022),SUMIFS(1022:1022,$1:$1,"&gt;="&amp;BK$1,$1:$1,"&lt;="&amp;BK$1+IF(OR($T1026=0,$T1026=""),1,$T1026)-1),0),IF($T1024=справочники!$J$10,IF(INT(BK$1/IF(OR($T1026=0,$T1026=""),1,$T1026))=BK$1/IF(OR($T1026=0,$T1026=""),1,$T1026),SUMIFS(1022:1022,$1:$1,"&lt;="&amp;BK$1,$1:$1,"&gt;="&amp;BK$1-IF(OR($T1026=0,$T1026=""),1,$T1026)+1),0),BK1022)))</f>
        <v>0</v>
      </c>
      <c r="BL1028" s="100">
        <f>IF(BL$8="",0,IF($T1024=справочники!$J$9,IF(SUM($Z1028:BK1028)&lt;SUM($Z1022:BL1022),SUMIFS(1022:1022,$1:$1,"&gt;="&amp;BL$1,$1:$1,"&lt;="&amp;BL$1+IF(OR($T1026=0,$T1026=""),1,$T1026)-1),0),IF($T1024=справочники!$J$10,IF(INT(BL$1/IF(OR($T1026=0,$T1026=""),1,$T1026))=BL$1/IF(OR($T1026=0,$T1026=""),1,$T1026),SUMIFS(1022:1022,$1:$1,"&lt;="&amp;BL$1,$1:$1,"&gt;="&amp;BL$1-IF(OR($T1026=0,$T1026=""),1,$T1026)+1),0),BL1022)))</f>
        <v>0</v>
      </c>
      <c r="BM1028" s="100">
        <f>IF(BM$8="",0,IF($T1024=справочники!$J$9,IF(SUM($Z1028:BL1028)&lt;SUM($Z1022:BM1022),SUMIFS(1022:1022,$1:$1,"&gt;="&amp;BM$1,$1:$1,"&lt;="&amp;BM$1+IF(OR($T1026=0,$T1026=""),1,$T1026)-1),0),IF($T1024=справочники!$J$10,IF(INT(BM$1/IF(OR($T1026=0,$T1026=""),1,$T1026))=BM$1/IF(OR($T1026=0,$T1026=""),1,$T1026),SUMIFS(1022:1022,$1:$1,"&lt;="&amp;BM$1,$1:$1,"&gt;="&amp;BM$1-IF(OR($T1026=0,$T1026=""),1,$T1026)+1),0),BM1022)))</f>
        <v>0</v>
      </c>
      <c r="BN1028" s="100">
        <f>IF(BN$8="",0,IF($T1024=справочники!$J$9,IF(SUM($Z1028:BM1028)&lt;SUM($Z1022:BN1022),SUMIFS(1022:1022,$1:$1,"&gt;="&amp;BN$1,$1:$1,"&lt;="&amp;BN$1+IF(OR($T1026=0,$T1026=""),1,$T1026)-1),0),IF($T1024=справочники!$J$10,IF(INT(BN$1/IF(OR($T1026=0,$T1026=""),1,$T1026))=BN$1/IF(OR($T1026=0,$T1026=""),1,$T1026),SUMIFS(1022:1022,$1:$1,"&lt;="&amp;BN$1,$1:$1,"&gt;="&amp;BN$1-IF(OR($T1026=0,$T1026=""),1,$T1026)+1),0),BN1022)))</f>
        <v>0</v>
      </c>
      <c r="BO1028" s="100">
        <f>IF(BO$8="",0,IF($T1024=справочники!$J$9,IF(SUM($Z1028:BN1028)&lt;SUM($Z1022:BO1022),SUMIFS(1022:1022,$1:$1,"&gt;="&amp;BO$1,$1:$1,"&lt;="&amp;BO$1+IF(OR($T1026=0,$T1026=""),1,$T1026)-1),0),IF($T1024=справочники!$J$10,IF(INT(BO$1/IF(OR($T1026=0,$T1026=""),1,$T1026))=BO$1/IF(OR($T1026=0,$T1026=""),1,$T1026),SUMIFS(1022:1022,$1:$1,"&lt;="&amp;BO$1,$1:$1,"&gt;="&amp;BO$1-IF(OR($T1026=0,$T1026=""),1,$T1026)+1),0),BO1022)))</f>
        <v>0</v>
      </c>
      <c r="BP1028" s="100">
        <f>IF(BP$8="",0,IF($T1024=справочники!$J$9,IF(SUM($Z1028:BO1028)&lt;SUM($Z1022:BP1022),SUMIFS(1022:1022,$1:$1,"&gt;="&amp;BP$1,$1:$1,"&lt;="&amp;BP$1+IF(OR($T1026=0,$T1026=""),1,$T1026)-1),0),IF($T1024=справочники!$J$10,IF(INT(BP$1/IF(OR($T1026=0,$T1026=""),1,$T1026))=BP$1/IF(OR($T1026=0,$T1026=""),1,$T1026),SUMIFS(1022:1022,$1:$1,"&lt;="&amp;BP$1,$1:$1,"&gt;="&amp;BP$1-IF(OR($T1026=0,$T1026=""),1,$T1026)+1),0),BP1022)))</f>
        <v>0</v>
      </c>
      <c r="BQ1028" s="100">
        <f>IF(BQ$8="",0,IF($T1024=справочники!$J$9,IF(SUM($Z1028:BP1028)&lt;SUM($Z1022:BQ1022),SUMIFS(1022:1022,$1:$1,"&gt;="&amp;BQ$1,$1:$1,"&lt;="&amp;BQ$1+IF(OR($T1026=0,$T1026=""),1,$T1026)-1),0),IF($T1024=справочники!$J$10,IF(INT(BQ$1/IF(OR($T1026=0,$T1026=""),1,$T1026))=BQ$1/IF(OR($T1026=0,$T1026=""),1,$T1026),SUMIFS(1022:1022,$1:$1,"&lt;="&amp;BQ$1,$1:$1,"&gt;="&amp;BQ$1-IF(OR($T1026=0,$T1026=""),1,$T1026)+1),0),BQ1022)))</f>
        <v>0</v>
      </c>
      <c r="BR1028" s="100">
        <f>IF(BR$8="",0,IF($T1024=справочники!$J$9,IF(SUM($Z1028:BQ1028)&lt;SUM($Z1022:BR1022),SUMIFS(1022:1022,$1:$1,"&gt;="&amp;BR$1,$1:$1,"&lt;="&amp;BR$1+IF(OR($T1026=0,$T1026=""),1,$T1026)-1),0),IF($T1024=справочники!$J$10,IF(INT(BR$1/IF(OR($T1026=0,$T1026=""),1,$T1026))=BR$1/IF(OR($T1026=0,$T1026=""),1,$T1026),SUMIFS(1022:1022,$1:$1,"&lt;="&amp;BR$1,$1:$1,"&gt;="&amp;BR$1-IF(OR($T1026=0,$T1026=""),1,$T1026)+1),0),BR1022)))</f>
        <v>0</v>
      </c>
      <c r="BS1028" s="100">
        <f>IF(BS$8="",0,IF($T1024=справочники!$J$9,IF(SUM($Z1028:BR1028)&lt;SUM($Z1022:BS1022),SUMIFS(1022:1022,$1:$1,"&gt;="&amp;BS$1,$1:$1,"&lt;="&amp;BS$1+IF(OR($T1026=0,$T1026=""),1,$T1026)-1),0),IF($T1024=справочники!$J$10,IF(INT(BS$1/IF(OR($T1026=0,$T1026=""),1,$T1026))=BS$1/IF(OR($T1026=0,$T1026=""),1,$T1026),SUMIFS(1022:1022,$1:$1,"&lt;="&amp;BS$1,$1:$1,"&gt;="&amp;BS$1-IF(OR($T1026=0,$T1026=""),1,$T1026)+1),0),BS1022)))</f>
        <v>0</v>
      </c>
      <c r="BT1028" s="100">
        <f>IF(BT$8="",0,IF($T1024=справочники!$J$9,IF(SUM($Z1028:BS1028)&lt;SUM($Z1022:BT1022),SUMIFS(1022:1022,$1:$1,"&gt;="&amp;BT$1,$1:$1,"&lt;="&amp;BT$1+IF(OR($T1026=0,$T1026=""),1,$T1026)-1),0),IF($T1024=справочники!$J$10,IF(INT(BT$1/IF(OR($T1026=0,$T1026=""),1,$T1026))=BT$1/IF(OR($T1026=0,$T1026=""),1,$T1026),SUMIFS(1022:1022,$1:$1,"&lt;="&amp;BT$1,$1:$1,"&gt;="&amp;BT$1-IF(OR($T1026=0,$T1026=""),1,$T1026)+1),0),BT1022)))</f>
        <v>0</v>
      </c>
      <c r="BU1028" s="100">
        <f>IF(BU$8="",0,IF($T1024=справочники!$J$9,IF(SUM($Z1028:BT1028)&lt;SUM($Z1022:BU1022),SUMIFS(1022:1022,$1:$1,"&gt;="&amp;BU$1,$1:$1,"&lt;="&amp;BU$1+IF(OR($T1026=0,$T1026=""),1,$T1026)-1),0),IF($T1024=справочники!$J$10,IF(INT(BU$1/IF(OR($T1026=0,$T1026=""),1,$T1026))=BU$1/IF(OR($T1026=0,$T1026=""),1,$T1026),SUMIFS(1022:1022,$1:$1,"&lt;="&amp;BU$1,$1:$1,"&gt;="&amp;BU$1-IF(OR($T1026=0,$T1026=""),1,$T1026)+1),0),BU1022)))</f>
        <v>0</v>
      </c>
      <c r="BV1028" s="100">
        <f>IF(BV$8="",0,IF($T1024=справочники!$J$9,IF(SUM($Z1028:BU1028)&lt;SUM($Z1022:BV1022),SUMIFS(1022:1022,$1:$1,"&gt;="&amp;BV$1,$1:$1,"&lt;="&amp;BV$1+IF(OR($T1026=0,$T1026=""),1,$T1026)-1),0),IF($T1024=справочники!$J$10,IF(INT(BV$1/IF(OR($T1026=0,$T1026=""),1,$T1026))=BV$1/IF(OR($T1026=0,$T1026=""),1,$T1026),SUMIFS(1022:1022,$1:$1,"&lt;="&amp;BV$1,$1:$1,"&gt;="&amp;BV$1-IF(OR($T1026=0,$T1026=""),1,$T1026)+1),0),BV1022)))</f>
        <v>0</v>
      </c>
      <c r="BW1028" s="100">
        <f>IF(BW$8="",0,IF($T1024=справочники!$J$9,IF(SUM($Z1028:BV1028)&lt;SUM($Z1022:BW1022),SUMIFS(1022:1022,$1:$1,"&gt;="&amp;BW$1,$1:$1,"&lt;="&amp;BW$1+IF(OR($T1026=0,$T1026=""),1,$T1026)-1),0),IF($T1024=справочники!$J$10,IF(INT(BW$1/IF(OR($T1026=0,$T1026=""),1,$T1026))=BW$1/IF(OR($T1026=0,$T1026=""),1,$T1026),SUMIFS(1022:1022,$1:$1,"&lt;="&amp;BW$1,$1:$1,"&gt;="&amp;BW$1-IF(OR($T1026=0,$T1026=""),1,$T1026)+1),0),BW1022)))</f>
        <v>0</v>
      </c>
      <c r="BX1028" s="100">
        <f>IF(BX$8="",0,IF($T1024=справочники!$J$9,IF(SUM($Z1028:BW1028)&lt;SUM($Z1022:BX1022),SUMIFS(1022:1022,$1:$1,"&gt;="&amp;BX$1,$1:$1,"&lt;="&amp;BX$1+IF(OR($T1026=0,$T1026=""),1,$T1026)-1),0),IF($T1024=справочники!$J$10,IF(INT(BX$1/IF(OR($T1026=0,$T1026=""),1,$T1026))=BX$1/IF(OR($T1026=0,$T1026=""),1,$T1026),SUMIFS(1022:1022,$1:$1,"&lt;="&amp;BX$1,$1:$1,"&gt;="&amp;BX$1-IF(OR($T1026=0,$T1026=""),1,$T1026)+1),0),BX1022)))</f>
        <v>0</v>
      </c>
      <c r="BY1028" s="100">
        <f>IF(BY$8="",0,IF($T1024=справочники!$J$9,IF(SUM($Z1028:BX1028)&lt;SUM($Z1022:BY1022),SUMIFS(1022:1022,$1:$1,"&gt;="&amp;BY$1,$1:$1,"&lt;="&amp;BY$1+IF(OR($T1026=0,$T1026=""),1,$T1026)-1),0),IF($T1024=справочники!$J$10,IF(INT(BY$1/IF(OR($T1026=0,$T1026=""),1,$T1026))=BY$1/IF(OR($T1026=0,$T1026=""),1,$T1026),SUMIFS(1022:1022,$1:$1,"&lt;="&amp;BY$1,$1:$1,"&gt;="&amp;BY$1-IF(OR($T1026=0,$T1026=""),1,$T1026)+1),0),BY1022)))</f>
        <v>0</v>
      </c>
      <c r="BZ1028" s="100">
        <f>IF(BZ$8="",0,IF($T1024=справочники!$J$9,IF(SUM($Z1028:BY1028)&lt;SUM($Z1022:BZ1022),SUMIFS(1022:1022,$1:$1,"&gt;="&amp;BZ$1,$1:$1,"&lt;="&amp;BZ$1+IF(OR($T1026=0,$T1026=""),1,$T1026)-1),0),IF($T1024=справочники!$J$10,IF(INT(BZ$1/IF(OR($T1026=0,$T1026=""),1,$T1026))=BZ$1/IF(OR($T1026=0,$T1026=""),1,$T1026),SUMIFS(1022:1022,$1:$1,"&lt;="&amp;BZ$1,$1:$1,"&gt;="&amp;BZ$1-IF(OR($T1026=0,$T1026=""),1,$T1026)+1),0),BZ1022)))</f>
        <v>0</v>
      </c>
      <c r="CA1028" s="100">
        <f>IF(CA$8="",0,IF($T1024=справочники!$J$9,IF(SUM($Z1028:BZ1028)&lt;SUM($Z1022:CA1022),SUMIFS(1022:1022,$1:$1,"&gt;="&amp;CA$1,$1:$1,"&lt;="&amp;CA$1+IF(OR($T1026=0,$T1026=""),1,$T1026)-1),0),IF($T1024=справочники!$J$10,IF(INT(CA$1/IF(OR($T1026=0,$T1026=""),1,$T1026))=CA$1/IF(OR($T1026=0,$T1026=""),1,$T1026),SUMIFS(1022:1022,$1:$1,"&lt;="&amp;CA$1,$1:$1,"&gt;="&amp;CA$1-IF(OR($T1026=0,$T1026=""),1,$T1026)+1),0),CA1022)))</f>
        <v>0</v>
      </c>
      <c r="CB1028" s="100">
        <f>IF(CB$8="",0,IF($T1024=справочники!$J$9,IF(SUM($Z1028:CA1028)&lt;SUM($Z1022:CB1022),SUMIFS(1022:1022,$1:$1,"&gt;="&amp;CB$1,$1:$1,"&lt;="&amp;CB$1+IF(OR($T1026=0,$T1026=""),1,$T1026)-1),0),IF($T1024=справочники!$J$10,IF(INT(CB$1/IF(OR($T1026=0,$T1026=""),1,$T1026))=CB$1/IF(OR($T1026=0,$T1026=""),1,$T1026),SUMIFS(1022:1022,$1:$1,"&lt;="&amp;CB$1,$1:$1,"&gt;="&amp;CB$1-IF(OR($T1026=0,$T1026=""),1,$T1026)+1),0),CB1022)))</f>
        <v>0</v>
      </c>
      <c r="CC1028" s="100">
        <f>IF(CC$8="",0,IF($T1024=справочники!$J$9,IF(SUM($Z1028:CB1028)&lt;SUM($Z1022:CC1022),SUMIFS(1022:1022,$1:$1,"&gt;="&amp;CC$1,$1:$1,"&lt;="&amp;CC$1+IF(OR($T1026=0,$T1026=""),1,$T1026)-1),0),IF($T1024=справочники!$J$10,IF(INT(CC$1/IF(OR($T1026=0,$T1026=""),1,$T1026))=CC$1/IF(OR($T1026=0,$T1026=""),1,$T1026),SUMIFS(1022:1022,$1:$1,"&lt;="&amp;CC$1,$1:$1,"&gt;="&amp;CC$1-IF(OR($T1026=0,$T1026=""),1,$T1026)+1),0),CC1022)))</f>
        <v>0</v>
      </c>
      <c r="CD1028" s="100">
        <f>IF(CD$8="",0,IF($T1024=справочники!$J$9,IF(SUM($Z1028:CC1028)&lt;SUM($Z1022:CD1022),SUMIFS(1022:1022,$1:$1,"&gt;="&amp;CD$1,$1:$1,"&lt;="&amp;CD$1+IF(OR($T1026=0,$T1026=""),1,$T1026)-1),0),IF($T1024=справочники!$J$10,IF(INT(CD$1/IF(OR($T1026=0,$T1026=""),1,$T1026))=CD$1/IF(OR($T1026=0,$T1026=""),1,$T1026),SUMIFS(1022:1022,$1:$1,"&lt;="&amp;CD$1,$1:$1,"&gt;="&amp;CD$1-IF(OR($T1026=0,$T1026=""),1,$T1026)+1),0),CD1022)))</f>
        <v>0</v>
      </c>
      <c r="CE1028" s="100">
        <f>IF(CE$8="",0,IF($T1024=справочники!$J$9,IF(SUM($Z1028:CD1028)&lt;SUM($Z1022:CE1022),SUMIFS(1022:1022,$1:$1,"&gt;="&amp;CE$1,$1:$1,"&lt;="&amp;CE$1+IF(OR($T1026=0,$T1026=""),1,$T1026)-1),0),IF($T1024=справочники!$J$10,IF(INT(CE$1/IF(OR($T1026=0,$T1026=""),1,$T1026))=CE$1/IF(OR($T1026=0,$T1026=""),1,$T1026),SUMIFS(1022:1022,$1:$1,"&lt;="&amp;CE$1,$1:$1,"&gt;="&amp;CE$1-IF(OR($T1026=0,$T1026=""),1,$T1026)+1),0),CE1022)))</f>
        <v>0</v>
      </c>
      <c r="CF1028" s="100">
        <f>IF(CF$8="",0,IF($T1024=справочники!$J$9,IF(SUM($Z1028:CE1028)&lt;SUM($Z1022:CF1022),SUMIFS(1022:1022,$1:$1,"&gt;="&amp;CF$1,$1:$1,"&lt;="&amp;CF$1+IF(OR($T1026=0,$T1026=""),1,$T1026)-1),0),IF($T1024=справочники!$J$10,IF(INT(CF$1/IF(OR($T1026=0,$T1026=""),1,$T1026))=CF$1/IF(OR($T1026=0,$T1026=""),1,$T1026),SUMIFS(1022:1022,$1:$1,"&lt;="&amp;CF$1,$1:$1,"&gt;="&amp;CF$1-IF(OR($T1026=0,$T1026=""),1,$T1026)+1),0),CF1022)))</f>
        <v>0</v>
      </c>
      <c r="CG1028" s="100">
        <f>IF(CG$8="",0,IF($T1024=справочники!$J$9,IF(SUM($Z1028:CF1028)&lt;SUM($Z1022:CG1022),SUMIFS(1022:1022,$1:$1,"&gt;="&amp;CG$1,$1:$1,"&lt;="&amp;CG$1+IF(OR($T1026=0,$T1026=""),1,$T1026)-1),0),IF($T1024=справочники!$J$10,IF(INT(CG$1/IF(OR($T1026=0,$T1026=""),1,$T1026))=CG$1/IF(OR($T1026=0,$T1026=""),1,$T1026),SUMIFS(1022:1022,$1:$1,"&lt;="&amp;CG$1,$1:$1,"&gt;="&amp;CG$1-IF(OR($T1026=0,$T1026=""),1,$T1026)+1),0),CG1022)))</f>
        <v>0</v>
      </c>
      <c r="CH1028" s="100">
        <f>IF(CH$8="",0,IF($T1024=справочники!$J$9,IF(SUM($Z1028:CG1028)&lt;SUM($Z1022:CH1022),SUMIFS(1022:1022,$1:$1,"&gt;="&amp;CH$1,$1:$1,"&lt;="&amp;CH$1+IF(OR($T1026=0,$T1026=""),1,$T1026)-1),0),IF($T1024=справочники!$J$10,IF(INT(CH$1/IF(OR($T1026=0,$T1026=""),1,$T1026))=CH$1/IF(OR($T1026=0,$T1026=""),1,$T1026),SUMIFS(1022:1022,$1:$1,"&lt;="&amp;CH$1,$1:$1,"&gt;="&amp;CH$1-IF(OR($T1026=0,$T1026=""),1,$T1026)+1),0),CH1022)))</f>
        <v>0</v>
      </c>
      <c r="CI1028" s="100">
        <f>IF(CI$8="",0,IF($T1024=справочники!$J$9,IF(SUM($Z1028:CH1028)&lt;SUM($Z1022:CI1022),SUMIFS(1022:1022,$1:$1,"&gt;="&amp;CI$1,$1:$1,"&lt;="&amp;CI$1+IF(OR($T1026=0,$T1026=""),1,$T1026)-1),0),IF($T1024=справочники!$J$10,IF(INT(CI$1/IF(OR($T1026=0,$T1026=""),1,$T1026))=CI$1/IF(OR($T1026=0,$T1026=""),1,$T1026),SUMIFS(1022:1022,$1:$1,"&lt;="&amp;CI$1,$1:$1,"&gt;="&amp;CI$1-IF(OR($T1026=0,$T1026=""),1,$T1026)+1),0),CI1022)))</f>
        <v>0</v>
      </c>
      <c r="CJ1028" s="100">
        <f>IF(CJ$8="",0,IF($T1024=справочники!$J$9,IF(SUM($Z1028:CI1028)&lt;SUM($Z1022:CJ1022),SUMIFS(1022:1022,$1:$1,"&gt;="&amp;CJ$1,$1:$1,"&lt;="&amp;CJ$1+IF(OR($T1026=0,$T1026=""),1,$T1026)-1),0),IF($T1024=справочники!$J$10,IF(INT(CJ$1/IF(OR($T1026=0,$T1026=""),1,$T1026))=CJ$1/IF(OR($T1026=0,$T1026=""),1,$T1026),SUMIFS(1022:1022,$1:$1,"&lt;="&amp;CJ$1,$1:$1,"&gt;="&amp;CJ$1-IF(OR($T1026=0,$T1026=""),1,$T1026)+1),0),CJ1022)))</f>
        <v>0</v>
      </c>
      <c r="CK1028" s="100">
        <f>IF(CK$8="",0,IF($T1024=справочники!$J$9,IF(SUM($Z1028:CJ1028)&lt;SUM($Z1022:CK1022),SUMIFS(1022:1022,$1:$1,"&gt;="&amp;CK$1,$1:$1,"&lt;="&amp;CK$1+IF(OR($T1026=0,$T1026=""),1,$T1026)-1),0),IF($T1024=справочники!$J$10,IF(INT(CK$1/IF(OR($T1026=0,$T1026=""),1,$T1026))=CK$1/IF(OR($T1026=0,$T1026=""),1,$T1026),SUMIFS(1022:1022,$1:$1,"&lt;="&amp;CK$1,$1:$1,"&gt;="&amp;CK$1-IF(OR($T1026=0,$T1026=""),1,$T1026)+1),0),CK1022)))</f>
        <v>0</v>
      </c>
      <c r="CL1028" s="100">
        <f>IF(CL$8="",0,IF($T1024=справочники!$J$9,IF(SUM($Z1028:CK1028)&lt;SUM($Z1022:CL1022),SUMIFS(1022:1022,$1:$1,"&gt;="&amp;CL$1,$1:$1,"&lt;="&amp;CL$1+IF(OR($T1026=0,$T1026=""),1,$T1026)-1),0),IF($T1024=справочники!$J$10,IF(INT(CL$1/IF(OR($T1026=0,$T1026=""),1,$T1026))=CL$1/IF(OR($T1026=0,$T1026=""),1,$T1026),SUMIFS(1022:1022,$1:$1,"&lt;="&amp;CL$1,$1:$1,"&gt;="&amp;CL$1-IF(OR($T1026=0,$T1026=""),1,$T1026)+1),0),CL1022)))</f>
        <v>0</v>
      </c>
      <c r="CM1028" s="100">
        <f>IF(CM$8="",0,IF($T1024=справочники!$J$9,IF(SUM($Z1028:CL1028)&lt;SUM($Z1022:CM1022),SUMIFS(1022:1022,$1:$1,"&gt;="&amp;CM$1,$1:$1,"&lt;="&amp;CM$1+IF(OR($T1026=0,$T1026=""),1,$T1026)-1),0),IF($T1024=справочники!$J$10,IF(INT(CM$1/IF(OR($T1026=0,$T1026=""),1,$T1026))=CM$1/IF(OR($T1026=0,$T1026=""),1,$T1026),SUMIFS(1022:1022,$1:$1,"&lt;="&amp;CM$1,$1:$1,"&gt;="&amp;CM$1-IF(OR($T1026=0,$T1026=""),1,$T1026)+1),0),CM1022)))</f>
        <v>0</v>
      </c>
      <c r="CN1028" s="100">
        <f>IF(CN$8="",0,IF($T1024=справочники!$J$9,IF(SUM($Z1028:CM1028)&lt;SUM($Z1022:CN1022),SUMIFS(1022:1022,$1:$1,"&gt;="&amp;CN$1,$1:$1,"&lt;="&amp;CN$1+IF(OR($T1026=0,$T1026=""),1,$T1026)-1),0),IF($T1024=справочники!$J$10,IF(INT(CN$1/IF(OR($T1026=0,$T1026=""),1,$T1026))=CN$1/IF(OR($T1026=0,$T1026=""),1,$T1026),SUMIFS(1022:1022,$1:$1,"&lt;="&amp;CN$1,$1:$1,"&gt;="&amp;CN$1-IF(OR($T1026=0,$T1026=""),1,$T1026)+1),0),CN1022)))</f>
        <v>0</v>
      </c>
      <c r="CO1028" s="100">
        <f>IF(CO$8="",0,IF($T1024=справочники!$J$9,IF(SUM($Z1028:CN1028)&lt;SUM($Z1022:CO1022),SUMIFS(1022:1022,$1:$1,"&gt;="&amp;CO$1,$1:$1,"&lt;="&amp;CO$1+IF(OR($T1026=0,$T1026=""),1,$T1026)-1),0),IF($T1024=справочники!$J$10,IF(INT(CO$1/IF(OR($T1026=0,$T1026=""),1,$T1026))=CO$1/IF(OR($T1026=0,$T1026=""),1,$T1026),SUMIFS(1022:1022,$1:$1,"&lt;="&amp;CO$1,$1:$1,"&gt;="&amp;CO$1-IF(OR($T1026=0,$T1026=""),1,$T1026)+1),0),CO1022)))</f>
        <v>0</v>
      </c>
      <c r="CP1028" s="100">
        <f>IF(CP$8="",0,IF($T1024=справочники!$J$9,IF(SUM($Z1028:CO1028)&lt;SUM($Z1022:CP1022),SUMIFS(1022:1022,$1:$1,"&gt;="&amp;CP$1,$1:$1,"&lt;="&amp;CP$1+IF(OR($T1026=0,$T1026=""),1,$T1026)-1),0),IF($T1024=справочники!$J$10,IF(INT(CP$1/IF(OR($T1026=0,$T1026=""),1,$T1026))=CP$1/IF(OR($T1026=0,$T1026=""),1,$T1026),SUMIFS(1022:1022,$1:$1,"&lt;="&amp;CP$1,$1:$1,"&gt;="&amp;CP$1-IF(OR($T1026=0,$T1026=""),1,$T1026)+1),0),CP1022)))</f>
        <v>0</v>
      </c>
      <c r="CQ1028" s="100">
        <f>IF(CQ$8="",0,IF($T1024=справочники!$J$9,IF(SUM($Z1028:CP1028)&lt;SUM($Z1022:CQ1022),SUMIFS(1022:1022,$1:$1,"&gt;="&amp;CQ$1,$1:$1,"&lt;="&amp;CQ$1+IF(OR($T1026=0,$T1026=""),1,$T1026)-1),0),IF($T1024=справочники!$J$10,IF(INT(CQ$1/IF(OR($T1026=0,$T1026=""),1,$T1026))=CQ$1/IF(OR($T1026=0,$T1026=""),1,$T1026),SUMIFS(1022:1022,$1:$1,"&lt;="&amp;CQ$1,$1:$1,"&gt;="&amp;CQ$1-IF(OR($T1026=0,$T1026=""),1,$T1026)+1),0),CQ1022)))</f>
        <v>0</v>
      </c>
      <c r="CR1028" s="100">
        <f>IF(CR$8="",0,IF($T1024=справочники!$J$9,IF(SUM($Z1028:CQ1028)&lt;SUM($Z1022:CR1022),SUMIFS(1022:1022,$1:$1,"&gt;="&amp;CR$1,$1:$1,"&lt;="&amp;CR$1+IF(OR($T1026=0,$T1026=""),1,$T1026)-1),0),IF($T1024=справочники!$J$10,IF(INT(CR$1/IF(OR($T1026=0,$T1026=""),1,$T1026))=CR$1/IF(OR($T1026=0,$T1026=""),1,$T1026),SUMIFS(1022:1022,$1:$1,"&lt;="&amp;CR$1,$1:$1,"&gt;="&amp;CR$1-IF(OR($T1026=0,$T1026=""),1,$T1026)+1),0),CR1022)))</f>
        <v>0</v>
      </c>
      <c r="CS1028" s="100">
        <f>IF(CS$8="",0,IF($T1024=справочники!$J$9,IF(SUM($Z1028:CR1028)&lt;SUM($Z1022:CS1022),SUMIFS(1022:1022,$1:$1,"&gt;="&amp;CS$1,$1:$1,"&lt;="&amp;CS$1+IF(OR($T1026=0,$T1026=""),1,$T1026)-1),0),IF($T1024=справочники!$J$10,IF(INT(CS$1/IF(OR($T1026=0,$T1026=""),1,$T1026))=CS$1/IF(OR($T1026=0,$T1026=""),1,$T1026),SUMIFS(1022:1022,$1:$1,"&lt;="&amp;CS$1,$1:$1,"&gt;="&amp;CS$1-IF(OR($T1026=0,$T1026=""),1,$T1026)+1),0),CS1022)))</f>
        <v>0</v>
      </c>
      <c r="CT1028" s="100">
        <f>IF(CT$8="",0,IF($T1024=справочники!$J$9,IF(SUM($Z1028:CS1028)&lt;SUM($Z1022:CT1022),SUMIFS(1022:1022,$1:$1,"&gt;="&amp;CT$1,$1:$1,"&lt;="&amp;CT$1+IF(OR($T1026=0,$T1026=""),1,$T1026)-1),0),IF($T1024=справочники!$J$10,IF(INT(CT$1/IF(OR($T1026=0,$T1026=""),1,$T1026))=CT$1/IF(OR($T1026=0,$T1026=""),1,$T1026),SUMIFS(1022:1022,$1:$1,"&lt;="&amp;CT$1,$1:$1,"&gt;="&amp;CT$1-IF(OR($T1026=0,$T1026=""),1,$T1026)+1),0),CT1022)))</f>
        <v>0</v>
      </c>
      <c r="CU1028" s="100">
        <f>IF(CU$8="",0,IF($T1024=справочники!$J$9,IF(SUM($Z1028:CT1028)&lt;SUM($Z1022:CU1022),SUMIFS(1022:1022,$1:$1,"&gt;="&amp;CU$1,$1:$1,"&lt;="&amp;CU$1+IF(OR($T1026=0,$T1026=""),1,$T1026)-1),0),IF($T1024=справочники!$J$10,IF(INT(CU$1/IF(OR($T1026=0,$T1026=""),1,$T1026))=CU$1/IF(OR($T1026=0,$T1026=""),1,$T1026),SUMIFS(1022:1022,$1:$1,"&lt;="&amp;CU$1,$1:$1,"&gt;="&amp;CU$1-IF(OR($T1026=0,$T1026=""),1,$T1026)+1),0),CU1022)))</f>
        <v>0</v>
      </c>
      <c r="CV1028" s="100">
        <f>IF(CV$8="",0,IF($T1024=справочники!$J$9,IF(SUM($Z1028:CU1028)&lt;SUM($Z1022:CV1022),SUMIFS(1022:1022,$1:$1,"&gt;="&amp;CV$1,$1:$1,"&lt;="&amp;CV$1+IF(OR($T1026=0,$T1026=""),1,$T1026)-1),0),IF($T1024=справочники!$J$10,IF(INT(CV$1/IF(OR($T1026=0,$T1026=""),1,$T1026))=CV$1/IF(OR($T1026=0,$T1026=""),1,$T1026),SUMIFS(1022:1022,$1:$1,"&lt;="&amp;CV$1,$1:$1,"&gt;="&amp;CV$1-IF(OR($T1026=0,$T1026=""),1,$T1026)+1),0),CV1022)))</f>
        <v>0</v>
      </c>
      <c r="CW1028" s="100">
        <f>IF(CW$8="",0,IF($T1024=справочники!$J$9,IF(SUM($Z1028:CV1028)&lt;SUM($Z1022:CW1022),SUMIFS(1022:1022,$1:$1,"&gt;="&amp;CW$1,$1:$1,"&lt;="&amp;CW$1+IF(OR($T1026=0,$T1026=""),1,$T1026)-1),0),IF($T1024=справочники!$J$10,IF(INT(CW$1/IF(OR($T1026=0,$T1026=""),1,$T1026))=CW$1/IF(OR($T1026=0,$T1026=""),1,$T1026),SUMIFS(1022:1022,$1:$1,"&lt;="&amp;CW$1,$1:$1,"&gt;="&amp;CW$1-IF(OR($T1026=0,$T1026=""),1,$T1026)+1),0),CW1022)))</f>
        <v>0</v>
      </c>
      <c r="CX1028" s="100">
        <f>IF(CX$8="",0,IF($T1024=справочники!$J$9,IF(SUM($Z1028:CW1028)&lt;SUM($Z1022:CX1022),SUMIFS(1022:1022,$1:$1,"&gt;="&amp;CX$1,$1:$1,"&lt;="&amp;CX$1+IF(OR($T1026=0,$T1026=""),1,$T1026)-1),0),IF($T1024=справочники!$J$10,IF(INT(CX$1/IF(OR($T1026=0,$T1026=""),1,$T1026))=CX$1/IF(OR($T1026=0,$T1026=""),1,$T1026),SUMIFS(1022:1022,$1:$1,"&lt;="&amp;CX$1,$1:$1,"&gt;="&amp;CX$1-IF(OR($T1026=0,$T1026=""),1,$T1026)+1),0),CX1022)))</f>
        <v>0</v>
      </c>
      <c r="CY1028" s="100">
        <f>IF(CY$8="",0,IF($T1024=справочники!$J$9,IF(SUM($Z1028:CX1028)&lt;SUM($Z1022:CY1022),SUMIFS(1022:1022,$1:$1,"&gt;="&amp;CY$1,$1:$1,"&lt;="&amp;CY$1+IF(OR($T1026=0,$T1026=""),1,$T1026)-1),0),IF($T1024=справочники!$J$10,IF(INT(CY$1/IF(OR($T1026=0,$T1026=""),1,$T1026))=CY$1/IF(OR($T1026=0,$T1026=""),1,$T1026),SUMIFS(1022:1022,$1:$1,"&lt;="&amp;CY$1,$1:$1,"&gt;="&amp;CY$1-IF(OR($T1026=0,$T1026=""),1,$T1026)+1),0),CY1022)))</f>
        <v>0</v>
      </c>
      <c r="CZ1028" s="100">
        <f>IF(CZ$8="",0,IF($T1024=справочники!$J$9,IF(SUM($Z1028:CY1028)&lt;SUM($Z1022:CZ1022),SUMIFS(1022:1022,$1:$1,"&gt;="&amp;CZ$1,$1:$1,"&lt;="&amp;CZ$1+IF(OR($T1026=0,$T1026=""),1,$T1026)-1),0),IF($T1024=справочники!$J$10,IF(INT(CZ$1/IF(OR($T1026=0,$T1026=""),1,$T1026))=CZ$1/IF(OR($T1026=0,$T1026=""),1,$T1026),SUMIFS(1022:1022,$1:$1,"&lt;="&amp;CZ$1,$1:$1,"&gt;="&amp;CZ$1-IF(OR($T1026=0,$T1026=""),1,$T1026)+1),0),CZ1022)))</f>
        <v>0</v>
      </c>
      <c r="DA1028" s="100">
        <f>IF(DA$8="",0,IF($T1024=справочники!$J$9,IF(SUM($Z1028:CZ1028)&lt;SUM($Z1022:DA1022),SUMIFS(1022:1022,$1:$1,"&gt;="&amp;DA$1,$1:$1,"&lt;="&amp;DA$1+IF(OR($T1026=0,$T1026=""),1,$T1026)-1),0),IF($T1024=справочники!$J$10,IF(INT(DA$1/IF(OR($T1026=0,$T1026=""),1,$T1026))=DA$1/IF(OR($T1026=0,$T1026=""),1,$T1026),SUMIFS(1022:1022,$1:$1,"&lt;="&amp;DA$1,$1:$1,"&gt;="&amp;DA$1-IF(OR($T1026=0,$T1026=""),1,$T1026)+1),0),DA1022)))</f>
        <v>0</v>
      </c>
      <c r="DB1028" s="100">
        <f>IF(DB$8="",0,IF($T1024=справочники!$J$9,IF(SUM($Z1028:DA1028)&lt;SUM($Z1022:DB1022),SUMIFS(1022:1022,$1:$1,"&gt;="&amp;DB$1,$1:$1,"&lt;="&amp;DB$1+IF(OR($T1026=0,$T1026=""),1,$T1026)-1),0),IF($T1024=справочники!$J$10,IF(INT(DB$1/IF(OR($T1026=0,$T1026=""),1,$T1026))=DB$1/IF(OR($T1026=0,$T1026=""),1,$T1026),SUMIFS(1022:1022,$1:$1,"&lt;="&amp;DB$1,$1:$1,"&gt;="&amp;DB$1-IF(OR($T1026=0,$T1026=""),1,$T1026)+1),0),DB1022)))</f>
        <v>0</v>
      </c>
      <c r="DC1028" s="100">
        <f>IF(DC$8="",0,IF($T1024=справочники!$J$9,IF(SUM($Z1028:DB1028)&lt;SUM($Z1022:DC1022),SUMIFS(1022:1022,$1:$1,"&gt;="&amp;DC$1,$1:$1,"&lt;="&amp;DC$1+IF(OR($T1026=0,$T1026=""),1,$T1026)-1),0),IF($T1024=справочники!$J$10,IF(INT(DC$1/IF(OR($T1026=0,$T1026=""),1,$T1026))=DC$1/IF(OR($T1026=0,$T1026=""),1,$T1026),SUMIFS(1022:1022,$1:$1,"&lt;="&amp;DC$1,$1:$1,"&gt;="&amp;DC$1-IF(OR($T1026=0,$T1026=""),1,$T1026)+1),0),DC1022)))</f>
        <v>0</v>
      </c>
      <c r="DD1028" s="100">
        <f>IF(DD$8="",0,IF($T1024=справочники!$J$9,IF(SUM($Z1028:DC1028)&lt;SUM($Z1022:DD1022),SUMIFS(1022:1022,$1:$1,"&gt;="&amp;DD$1,$1:$1,"&lt;="&amp;DD$1+IF(OR($T1026=0,$T1026=""),1,$T1026)-1),0),IF($T1024=справочники!$J$10,IF(INT(DD$1/IF(OR($T1026=0,$T1026=""),1,$T1026))=DD$1/IF(OR($T1026=0,$T1026=""),1,$T1026),SUMIFS(1022:1022,$1:$1,"&lt;="&amp;DD$1,$1:$1,"&gt;="&amp;DD$1-IF(OR($T1026=0,$T1026=""),1,$T1026)+1),0),DD1022)))</f>
        <v>0</v>
      </c>
      <c r="DE1028" s="100">
        <f>IF(DE$8="",0,IF($T1024=справочники!$J$9,IF(SUM($Z1028:DD1028)&lt;SUM($Z1022:DE1022),SUMIFS(1022:1022,$1:$1,"&gt;="&amp;DE$1,$1:$1,"&lt;="&amp;DE$1+IF(OR($T1026=0,$T1026=""),1,$T1026)-1),0),IF($T1024=справочники!$J$10,IF(INT(DE$1/IF(OR($T1026=0,$T1026=""),1,$T1026))=DE$1/IF(OR($T1026=0,$T1026=""),1,$T1026),SUMIFS(1022:1022,$1:$1,"&lt;="&amp;DE$1,$1:$1,"&gt;="&amp;DE$1-IF(OR($T1026=0,$T1026=""),1,$T1026)+1),0),DE1022)))</f>
        <v>0</v>
      </c>
      <c r="DF1028" s="100">
        <f>IF(DF$8="",0,IF($T1024=справочники!$J$9,IF(SUM($Z1028:DE1028)&lt;SUM($Z1022:DF1022),SUMIFS(1022:1022,$1:$1,"&gt;="&amp;DF$1,$1:$1,"&lt;="&amp;DF$1+IF(OR($T1026=0,$T1026=""),1,$T1026)-1),0),IF($T1024=справочники!$J$10,IF(INT(DF$1/IF(OR($T1026=0,$T1026=""),1,$T1026))=DF$1/IF(OR($T1026=0,$T1026=""),1,$T1026),SUMIFS(1022:1022,$1:$1,"&lt;="&amp;DF$1,$1:$1,"&gt;="&amp;DF$1-IF(OR($T1026=0,$T1026=""),1,$T1026)+1),0),DF1022)))</f>
        <v>0</v>
      </c>
      <c r="DG1028" s="100">
        <f>IF(DG$8="",0,IF($T1024=справочники!$J$9,IF(SUM($Z1028:DF1028)&lt;SUM($Z1022:DG1022),SUMIFS(1022:1022,$1:$1,"&gt;="&amp;DG$1,$1:$1,"&lt;="&amp;DG$1+IF(OR($T1026=0,$T1026=""),1,$T1026)-1),0),IF($T1024=справочники!$J$10,IF(INT(DG$1/IF(OR($T1026=0,$T1026=""),1,$T1026))=DG$1/IF(OR($T1026=0,$T1026=""),1,$T1026),SUMIFS(1022:1022,$1:$1,"&lt;="&amp;DG$1,$1:$1,"&gt;="&amp;DG$1-IF(OR($T1026=0,$T1026=""),1,$T1026)+1),0),DG1022)))</f>
        <v>0</v>
      </c>
      <c r="DH1028" s="100">
        <f>IF(DH$8="",0,IF($T1024=справочники!$J$9,IF(SUM($Z1028:DG1028)&lt;SUM($Z1022:DH1022),SUMIFS(1022:1022,$1:$1,"&gt;="&amp;DH$1,$1:$1,"&lt;="&amp;DH$1+IF(OR($T1026=0,$T1026=""),1,$T1026)-1),0),IF($T1024=справочники!$J$10,IF(INT(DH$1/IF(OR($T1026=0,$T1026=""),1,$T1026))=DH$1/IF(OR($T1026=0,$T1026=""),1,$T1026),SUMIFS(1022:1022,$1:$1,"&lt;="&amp;DH$1,$1:$1,"&gt;="&amp;DH$1-IF(OR($T1026=0,$T1026=""),1,$T1026)+1),0),DH1022)))</f>
        <v>0</v>
      </c>
      <c r="DI1028" s="100">
        <f>IF(DI$8="",0,IF($T1024=справочники!$J$9,IF(SUM($Z1028:DH1028)&lt;SUM($Z1022:DI1022),SUMIFS(1022:1022,$1:$1,"&gt;="&amp;DI$1,$1:$1,"&lt;="&amp;DI$1+IF(OR($T1026=0,$T1026=""),1,$T1026)-1),0),IF($T1024=справочники!$J$10,IF(INT(DI$1/IF(OR($T1026=0,$T1026=""),1,$T1026))=DI$1/IF(OR($T1026=0,$T1026=""),1,$T1026),SUMIFS(1022:1022,$1:$1,"&lt;="&amp;DI$1,$1:$1,"&gt;="&amp;DI$1-IF(OR($T1026=0,$T1026=""),1,$T1026)+1),0),DI1022)))</f>
        <v>0</v>
      </c>
      <c r="DJ1028" s="100">
        <f>IF(DJ$8="",0,IF($T1024=справочники!$J$9,IF(SUM($Z1028:DI1028)&lt;SUM($Z1022:DJ1022),SUMIFS(1022:1022,$1:$1,"&gt;="&amp;DJ$1,$1:$1,"&lt;="&amp;DJ$1+IF(OR($T1026=0,$T1026=""),1,$T1026)-1),0),IF($T1024=справочники!$J$10,IF(INT(DJ$1/IF(OR($T1026=0,$T1026=""),1,$T1026))=DJ$1/IF(OR($T1026=0,$T1026=""),1,$T1026),SUMIFS(1022:1022,$1:$1,"&lt;="&amp;DJ$1,$1:$1,"&gt;="&amp;DJ$1-IF(OR($T1026=0,$T1026=""),1,$T1026)+1),0),DJ1022)))</f>
        <v>0</v>
      </c>
      <c r="DK1028" s="100">
        <f>IF(DK$8="",0,IF($T1024=справочники!$J$9,IF(SUM($Z1028:DJ1028)&lt;SUM($Z1022:DK1022),SUMIFS(1022:1022,$1:$1,"&gt;="&amp;DK$1,$1:$1,"&lt;="&amp;DK$1+IF(OR($T1026=0,$T1026=""),1,$T1026)-1),0),IF($T1024=справочники!$J$10,IF(INT(DK$1/IF(OR($T1026=0,$T1026=""),1,$T1026))=DK$1/IF(OR($T1026=0,$T1026=""),1,$T1026),SUMIFS(1022:1022,$1:$1,"&lt;="&amp;DK$1,$1:$1,"&gt;="&amp;DK$1-IF(OR($T1026=0,$T1026=""),1,$T1026)+1),0),DK1022)))</f>
        <v>0</v>
      </c>
      <c r="DL1028" s="100">
        <f>IF(DL$8="",0,IF($T1024=справочники!$J$9,IF(SUM($Z1028:DK1028)&lt;SUM($Z1022:DL1022),SUMIFS(1022:1022,$1:$1,"&gt;="&amp;DL$1,$1:$1,"&lt;="&amp;DL$1+IF(OR($T1026=0,$T1026=""),1,$T1026)-1),0),IF($T1024=справочники!$J$10,IF(INT(DL$1/IF(OR($T1026=0,$T1026=""),1,$T1026))=DL$1/IF(OR($T1026=0,$T1026=""),1,$T1026),SUMIFS(1022:1022,$1:$1,"&lt;="&amp;DL$1,$1:$1,"&gt;="&amp;DL$1-IF(OR($T1026=0,$T1026=""),1,$T1026)+1),0),DL1022)))</f>
        <v>0</v>
      </c>
      <c r="DM1028" s="100">
        <f>IF(DM$8="",0,IF($T1024=справочники!$J$9,IF(SUM($Z1028:DL1028)&lt;SUM($Z1022:DM1022),SUMIFS(1022:1022,$1:$1,"&gt;="&amp;DM$1,$1:$1,"&lt;="&amp;DM$1+IF(OR($T1026=0,$T1026=""),1,$T1026)-1),0),IF($T1024=справочники!$J$10,IF(INT(DM$1/IF(OR($T1026=0,$T1026=""),1,$T1026))=DM$1/IF(OR($T1026=0,$T1026=""),1,$T1026),SUMIFS(1022:1022,$1:$1,"&lt;="&amp;DM$1,$1:$1,"&gt;="&amp;DM$1-IF(OR($T1026=0,$T1026=""),1,$T1026)+1),0),DM1022)))</f>
        <v>0</v>
      </c>
      <c r="DN1028" s="100">
        <f>IF(DN$8="",0,IF($T1024=справочники!$J$9,IF(SUM($Z1028:DM1028)&lt;SUM($Z1022:DN1022),SUMIFS(1022:1022,$1:$1,"&gt;="&amp;DN$1,$1:$1,"&lt;="&amp;DN$1+IF(OR($T1026=0,$T1026=""),1,$T1026)-1),0),IF($T1024=справочники!$J$10,IF(INT(DN$1/IF(OR($T1026=0,$T1026=""),1,$T1026))=DN$1/IF(OR($T1026=0,$T1026=""),1,$T1026),SUMIFS(1022:1022,$1:$1,"&lt;="&amp;DN$1,$1:$1,"&gt;="&amp;DN$1-IF(OR($T1026=0,$T1026=""),1,$T1026)+1),0),DN1022)))</f>
        <v>0</v>
      </c>
      <c r="DO1028" s="100">
        <f>IF(DO$8="",0,IF($T1024=справочники!$J$9,IF(SUM($Z1028:DN1028)&lt;SUM($Z1022:DO1022),SUMIFS(1022:1022,$1:$1,"&gt;="&amp;DO$1,$1:$1,"&lt;="&amp;DO$1+IF(OR($T1026=0,$T1026=""),1,$T1026)-1),0),IF($T1024=справочники!$J$10,IF(INT(DO$1/IF(OR($T1026=0,$T1026=""),1,$T1026))=DO$1/IF(OR($T1026=0,$T1026=""),1,$T1026),SUMIFS(1022:1022,$1:$1,"&lt;="&amp;DO$1,$1:$1,"&gt;="&amp;DO$1-IF(OR($T1026=0,$T1026=""),1,$T1026)+1),0),DO1022)))</f>
        <v>0</v>
      </c>
      <c r="DP1028" s="100">
        <f>IF(DP$8="",0,IF($T1024=справочники!$J$9,IF(SUM($Z1028:DO1028)&lt;SUM($Z1022:DP1022),SUMIFS(1022:1022,$1:$1,"&gt;="&amp;DP$1,$1:$1,"&lt;="&amp;DP$1+IF(OR($T1026=0,$T1026=""),1,$T1026)-1),0),IF($T1024=справочники!$J$10,IF(INT(DP$1/IF(OR($T1026=0,$T1026=""),1,$T1026))=DP$1/IF(OR($T1026=0,$T1026=""),1,$T1026),SUMIFS(1022:1022,$1:$1,"&lt;="&amp;DP$1,$1:$1,"&gt;="&amp;DP$1-IF(OR($T1026=0,$T1026=""),1,$T1026)+1),0),DP1022)))</f>
        <v>0</v>
      </c>
      <c r="DQ1028" s="100">
        <f>IF(DQ$8="",0,IF($T1024=справочники!$J$9,IF(SUM($Z1028:DP1028)&lt;SUM($Z1022:DQ1022),SUMIFS(1022:1022,$1:$1,"&gt;="&amp;DQ$1,$1:$1,"&lt;="&amp;DQ$1+IF(OR($T1026=0,$T1026=""),1,$T1026)-1),0),IF($T1024=справочники!$J$10,IF(INT(DQ$1/IF(OR($T1026=0,$T1026=""),1,$T1026))=DQ$1/IF(OR($T1026=0,$T1026=""),1,$T1026),SUMIFS(1022:1022,$1:$1,"&lt;="&amp;DQ$1,$1:$1,"&gt;="&amp;DQ$1-IF(OR($T1026=0,$T1026=""),1,$T1026)+1),0),DQ1022)))</f>
        <v>0</v>
      </c>
      <c r="DR1028" s="100">
        <f>IF(DR$8="",0,IF($T1024=справочники!$J$9,IF(SUM($Z1028:DQ1028)&lt;SUM($Z1022:DR1022),SUMIFS(1022:1022,$1:$1,"&gt;="&amp;DR$1,$1:$1,"&lt;="&amp;DR$1+IF(OR($T1026=0,$T1026=""),1,$T1026)-1),0),IF($T1024=справочники!$J$10,IF(INT(DR$1/IF(OR($T1026=0,$T1026=""),1,$T1026))=DR$1/IF(OR($T1026=0,$T1026=""),1,$T1026),SUMIFS(1022:1022,$1:$1,"&lt;="&amp;DR$1,$1:$1,"&gt;="&amp;DR$1-IF(OR($T1026=0,$T1026=""),1,$T1026)+1),0),DR1022)))</f>
        <v>0</v>
      </c>
      <c r="DS1028" s="100">
        <f>IF(DS$8="",0,IF($T1024=справочники!$J$9,IF(SUM($Z1028:DR1028)&lt;SUM($Z1022:DS1022),SUMIFS(1022:1022,$1:$1,"&gt;="&amp;DS$1,$1:$1,"&lt;="&amp;DS$1+IF(OR($T1026=0,$T1026=""),1,$T1026)-1),0),IF($T1024=справочники!$J$10,IF(INT(DS$1/IF(OR($T1026=0,$T1026=""),1,$T1026))=DS$1/IF(OR($T1026=0,$T1026=""),1,$T1026),SUMIFS(1022:1022,$1:$1,"&lt;="&amp;DS$1,$1:$1,"&gt;="&amp;DS$1-IF(OR($T1026=0,$T1026=""),1,$T1026)+1),0),DS1022)))</f>
        <v>0</v>
      </c>
      <c r="DT1028" s="100">
        <f>IF(DT$8="",0,IF($T1024=справочники!$J$9,IF(SUM($Z1028:DS1028)&lt;SUM($Z1022:DT1022),SUMIFS(1022:1022,$1:$1,"&gt;="&amp;DT$1,$1:$1,"&lt;="&amp;DT$1+IF(OR($T1026=0,$T1026=""),1,$T1026)-1),0),IF($T1024=справочники!$J$10,IF(INT(DT$1/IF(OR($T1026=0,$T1026=""),1,$T1026))=DT$1/IF(OR($T1026=0,$T1026=""),1,$T1026),SUMIFS(1022:1022,$1:$1,"&lt;="&amp;DT$1,$1:$1,"&gt;="&amp;DT$1-IF(OR($T1026=0,$T1026=""),1,$T1026)+1),0),DT1022)))</f>
        <v>0</v>
      </c>
      <c r="DU1028" s="100">
        <f>IF(DU$8="",0,IF($T1024=справочники!$J$9,IF(SUM($Z1028:DT1028)&lt;SUM($Z1022:DU1022),SUMIFS(1022:1022,$1:$1,"&gt;="&amp;DU$1,$1:$1,"&lt;="&amp;DU$1+IF(OR($T1026=0,$T1026=""),1,$T1026)-1),0),IF($T1024=справочники!$J$10,IF(INT(DU$1/IF(OR($T1026=0,$T1026=""),1,$T1026))=DU$1/IF(OR($T1026=0,$T1026=""),1,$T1026),SUMIFS(1022:1022,$1:$1,"&lt;="&amp;DU$1,$1:$1,"&gt;="&amp;DU$1-IF(OR($T1026=0,$T1026=""),1,$T1026)+1),0),DU1022)))</f>
        <v>0</v>
      </c>
      <c r="DV1028" s="100">
        <f>IF(DV$8="",0,IF($T1024=справочники!$J$9,IF(SUM($Z1028:DU1028)&lt;SUM($Z1022:DV1022),SUMIFS(1022:1022,$1:$1,"&gt;="&amp;DV$1,$1:$1,"&lt;="&amp;DV$1+IF(OR($T1026=0,$T1026=""),1,$T1026)-1),0),IF($T1024=справочники!$J$10,IF(INT(DV$1/IF(OR($T1026=0,$T1026=""),1,$T1026))=DV$1/IF(OR($T1026=0,$T1026=""),1,$T1026),SUMIFS(1022:1022,$1:$1,"&lt;="&amp;DV$1,$1:$1,"&gt;="&amp;DV$1-IF(OR($T1026=0,$T1026=""),1,$T1026)+1),0),DV1022)))</f>
        <v>0</v>
      </c>
      <c r="DW1028" s="100">
        <f>IF(DW$8="",0,IF($T1024=справочники!$J$9,IF(SUM($Z1028:DV1028)&lt;SUM($Z1022:DW1022),SUMIFS(1022:1022,$1:$1,"&gt;="&amp;DW$1,$1:$1,"&lt;="&amp;DW$1+IF(OR($T1026=0,$T1026=""),1,$T1026)-1),0),IF($T1024=справочники!$J$10,IF(INT(DW$1/IF(OR($T1026=0,$T1026=""),1,$T1026))=DW$1/IF(OR($T1026=0,$T1026=""),1,$T1026),SUMIFS(1022:1022,$1:$1,"&lt;="&amp;DW$1,$1:$1,"&gt;="&amp;DW$1-IF(OR($T1026=0,$T1026=""),1,$T1026)+1),0),DW1022)))</f>
        <v>0</v>
      </c>
      <c r="DX1028" s="100">
        <f>IF(DX$8="",0,IF($T1024=справочники!$J$9,IF(SUM($Z1028:DW1028)&lt;SUM($Z1022:DX1022),SUMIFS(1022:1022,$1:$1,"&gt;="&amp;DX$1,$1:$1,"&lt;="&amp;DX$1+IF(OR($T1026=0,$T1026=""),1,$T1026)-1),0),IF($T1024=справочники!$J$10,IF(INT(DX$1/IF(OR($T1026=0,$T1026=""),1,$T1026))=DX$1/IF(OR($T1026=0,$T1026=""),1,$T1026),SUMIFS(1022:1022,$1:$1,"&lt;="&amp;DX$1,$1:$1,"&gt;="&amp;DX$1-IF(OR($T1026=0,$T1026=""),1,$T1026)+1),0),DX1022)))</f>
        <v>0</v>
      </c>
      <c r="DY1028" s="100">
        <f>IF(DY$8="",0,IF($T1024=справочники!$J$9,IF(SUM($Z1028:DX1028)&lt;SUM($Z1022:DY1022),SUMIFS(1022:1022,$1:$1,"&gt;="&amp;DY$1,$1:$1,"&lt;="&amp;DY$1+IF(OR($T1026=0,$T1026=""),1,$T1026)-1),0),IF($T1024=справочники!$J$10,IF(INT(DY$1/IF(OR($T1026=0,$T1026=""),1,$T1026))=DY$1/IF(OR($T1026=0,$T1026=""),1,$T1026),SUMIFS(1022:1022,$1:$1,"&lt;="&amp;DY$1,$1:$1,"&gt;="&amp;DY$1-IF(OR($T1026=0,$T1026=""),1,$T1026)+1),0),DY1022)))</f>
        <v>0</v>
      </c>
      <c r="DZ1028" s="100">
        <f>IF(DZ$8="",0,IF($T1024=справочники!$J$9,IF(SUM($Z1028:DY1028)&lt;SUM($Z1022:DZ1022),SUMIFS(1022:1022,$1:$1,"&gt;="&amp;DZ$1,$1:$1,"&lt;="&amp;DZ$1+IF(OR($T1026=0,$T1026=""),1,$T1026)-1),0),IF($T1024=справочники!$J$10,IF(INT(DZ$1/IF(OR($T1026=0,$T1026=""),1,$T1026))=DZ$1/IF(OR($T1026=0,$T1026=""),1,$T1026),SUMIFS(1022:1022,$1:$1,"&lt;="&amp;DZ$1,$1:$1,"&gt;="&amp;DZ$1-IF(OR($T1026=0,$T1026=""),1,$T1026)+1),0),DZ1022)))</f>
        <v>0</v>
      </c>
      <c r="EA1028" s="100">
        <f>IF(EA$8="",0,IF($T1024=справочники!$J$9,IF(SUM($Z1028:DZ1028)&lt;SUM($Z1022:EA1022),SUMIFS(1022:1022,$1:$1,"&gt;="&amp;EA$1,$1:$1,"&lt;="&amp;EA$1+IF(OR($T1026=0,$T1026=""),1,$T1026)-1),0),IF($T1024=справочники!$J$10,IF(INT(EA$1/IF(OR($T1026=0,$T1026=""),1,$T1026))=EA$1/IF(OR($T1026=0,$T1026=""),1,$T1026),SUMIFS(1022:1022,$1:$1,"&lt;="&amp;EA$1,$1:$1,"&gt;="&amp;EA$1-IF(OR($T1026=0,$T1026=""),1,$T1026)+1),0),EA1022)))</f>
        <v>0</v>
      </c>
      <c r="EB1028" s="100">
        <f>IF(EB$8="",0,IF($T1024=справочники!$J$9,IF(SUM($Z1028:EA1028)&lt;SUM($Z1022:EB1022),SUMIFS(1022:1022,$1:$1,"&gt;="&amp;EB$1,$1:$1,"&lt;="&amp;EB$1+IF(OR($T1026=0,$T1026=""),1,$T1026)-1),0),IF($T1024=справочники!$J$10,IF(INT(EB$1/IF(OR($T1026=0,$T1026=""),1,$T1026))=EB$1/IF(OR($T1026=0,$T1026=""),1,$T1026),SUMIFS(1022:1022,$1:$1,"&lt;="&amp;EB$1,$1:$1,"&gt;="&amp;EB$1-IF(OR($T1026=0,$T1026=""),1,$T1026)+1),0),EB1022)))</f>
        <v>0</v>
      </c>
      <c r="EC1028" s="100">
        <f>IF(EC$8="",0,IF($T1024=справочники!$J$9,IF(SUM($Z1028:EB1028)&lt;SUM($Z1022:EC1022),SUMIFS(1022:1022,$1:$1,"&gt;="&amp;EC$1,$1:$1,"&lt;="&amp;EC$1+IF(OR($T1026=0,$T1026=""),1,$T1026)-1),0),IF($T1024=справочники!$J$10,IF(INT(EC$1/IF(OR($T1026=0,$T1026=""),1,$T1026))=EC$1/IF(OR($T1026=0,$T1026=""),1,$T1026),SUMIFS(1022:1022,$1:$1,"&lt;="&amp;EC$1,$1:$1,"&gt;="&amp;EC$1-IF(OR($T1026=0,$T1026=""),1,$T1026)+1),0),EC1022)))</f>
        <v>0</v>
      </c>
      <c r="ED1028" s="100">
        <f>IF(ED$8="",0,IF($T1024=справочники!$J$9,IF(SUM($Z1028:EC1028)&lt;SUM($Z1022:ED1022),SUMIFS(1022:1022,$1:$1,"&gt;="&amp;ED$1,$1:$1,"&lt;="&amp;ED$1+IF(OR($T1026=0,$T1026=""),1,$T1026)-1),0),IF($T1024=справочники!$J$10,IF(INT(ED$1/IF(OR($T1026=0,$T1026=""),1,$T1026))=ED$1/IF(OR($T1026=0,$T1026=""),1,$T1026),SUMIFS(1022:1022,$1:$1,"&lt;="&amp;ED$1,$1:$1,"&gt;="&amp;ED$1-IF(OR($T1026=0,$T1026=""),1,$T1026)+1),0),ED1022)))</f>
        <v>0</v>
      </c>
      <c r="EE1028" s="100">
        <f>IF(EE$8="",0,IF($T1024=справочники!$J$9,IF(SUM($Z1028:ED1028)&lt;SUM($Z1022:EE1022),SUMIFS(1022:1022,$1:$1,"&gt;="&amp;EE$1,$1:$1,"&lt;="&amp;EE$1+IF(OR($T1026=0,$T1026=""),1,$T1026)-1),0),IF($T1024=справочники!$J$10,IF(INT(EE$1/IF(OR($T1026=0,$T1026=""),1,$T1026))=EE$1/IF(OR($T1026=0,$T1026=""),1,$T1026),SUMIFS(1022:1022,$1:$1,"&lt;="&amp;EE$1,$1:$1,"&gt;="&amp;EE$1-IF(OR($T1026=0,$T1026=""),1,$T1026)+1),0),EE1022)))</f>
        <v>0</v>
      </c>
      <c r="EF1028" s="100">
        <f>IF(EF$8="",0,IF($T1024=справочники!$J$9,IF(SUM($Z1028:EE1028)&lt;SUM($Z1022:EF1022),SUMIFS(1022:1022,$1:$1,"&gt;="&amp;EF$1,$1:$1,"&lt;="&amp;EF$1+IF(OR($T1026=0,$T1026=""),1,$T1026)-1),0),IF($T1024=справочники!$J$10,IF(INT(EF$1/IF(OR($T1026=0,$T1026=""),1,$T1026))=EF$1/IF(OR($T1026=0,$T1026=""),1,$T1026),SUMIFS(1022:1022,$1:$1,"&lt;="&amp;EF$1,$1:$1,"&gt;="&amp;EF$1-IF(OR($T1026=0,$T1026=""),1,$T1026)+1),0),EF1022)))</f>
        <v>0</v>
      </c>
      <c r="EG1028" s="100">
        <f>IF(EG$8="",0,IF($T1024=справочники!$J$9,IF(SUM($Z1028:EF1028)&lt;SUM($Z1022:EG1022),SUMIFS(1022:1022,$1:$1,"&gt;="&amp;EG$1,$1:$1,"&lt;="&amp;EG$1+IF(OR($T1026=0,$T1026=""),1,$T1026)-1),0),IF($T1024=справочники!$J$10,IF(INT(EG$1/IF(OR($T1026=0,$T1026=""),1,$T1026))=EG$1/IF(OR($T1026=0,$T1026=""),1,$T1026),SUMIFS(1022:1022,$1:$1,"&lt;="&amp;EG$1,$1:$1,"&gt;="&amp;EG$1-IF(OR($T1026=0,$T1026=""),1,$T1026)+1),0),EG1022)))</f>
        <v>0</v>
      </c>
      <c r="EH1028" s="100">
        <f>IF(EH$8="",0,IF($T1024=справочники!$J$9,IF(SUM($Z1028:EG1028)&lt;SUM($Z1022:EH1022),SUMIFS(1022:1022,$1:$1,"&gt;="&amp;EH$1,$1:$1,"&lt;="&amp;EH$1+IF(OR($T1026=0,$T1026=""),1,$T1026)-1),0),IF($T1024=справочники!$J$10,IF(INT(EH$1/IF(OR($T1026=0,$T1026=""),1,$T1026))=EH$1/IF(OR($T1026=0,$T1026=""),1,$T1026),SUMIFS(1022:1022,$1:$1,"&lt;="&amp;EH$1,$1:$1,"&gt;="&amp;EH$1-IF(OR($T1026=0,$T1026=""),1,$T1026)+1),0),EH1022)))</f>
        <v>0</v>
      </c>
      <c r="EI1028" s="100">
        <f>IF(EI$8="",0,IF($T1024=справочники!$J$9,IF(SUM($Z1028:EH1028)&lt;SUM($Z1022:EI1022),SUMIFS(1022:1022,$1:$1,"&gt;="&amp;EI$1,$1:$1,"&lt;="&amp;EI$1+IF(OR($T1026=0,$T1026=""),1,$T1026)-1),0),IF($T1024=справочники!$J$10,IF(INT(EI$1/IF(OR($T1026=0,$T1026=""),1,$T1026))=EI$1/IF(OR($T1026=0,$T1026=""),1,$T1026),SUMIFS(1022:1022,$1:$1,"&lt;="&amp;EI$1,$1:$1,"&gt;="&amp;EI$1-IF(OR($T1026=0,$T1026=""),1,$T1026)+1),0),EI1022)))</f>
        <v>0</v>
      </c>
      <c r="EJ1028" s="100">
        <f>IF(EJ$8="",0,IF($T1024=справочники!$J$9,IF(SUM($Z1028:EI1028)&lt;SUM($Z1022:EJ1022),SUMIFS(1022:1022,$1:$1,"&gt;="&amp;EJ$1,$1:$1,"&lt;="&amp;EJ$1+IF(OR($T1026=0,$T1026=""),1,$T1026)-1),0),IF($T1024=справочники!$J$10,IF(INT(EJ$1/IF(OR($T1026=0,$T1026=""),1,$T1026))=EJ$1/IF(OR($T1026=0,$T1026=""),1,$T1026),SUMIFS(1022:1022,$1:$1,"&lt;="&amp;EJ$1,$1:$1,"&gt;="&amp;EJ$1-IF(OR($T1026=0,$T1026=""),1,$T1026)+1),0),EJ1022)))</f>
        <v>0</v>
      </c>
      <c r="EK1028" s="100">
        <f>IF(EK$8="",0,IF($T1024=справочники!$J$9,IF(SUM($Z1028:EJ1028)&lt;SUM($Z1022:EK1022),SUMIFS(1022:1022,$1:$1,"&gt;="&amp;EK$1,$1:$1,"&lt;="&amp;EK$1+IF(OR($T1026=0,$T1026=""),1,$T1026)-1),0),IF($T1024=справочники!$J$10,IF(INT(EK$1/IF(OR($T1026=0,$T1026=""),1,$T1026))=EK$1/IF(OR($T1026=0,$T1026=""),1,$T1026),SUMIFS(1022:1022,$1:$1,"&lt;="&amp;EK$1,$1:$1,"&gt;="&amp;EK$1-IF(OR($T1026=0,$T1026=""),1,$T1026)+1),0),EK1022)))</f>
        <v>0</v>
      </c>
      <c r="EL1028" s="100">
        <f>IF(EL$8="",0,IF($T1024=справочники!$J$9,IF(SUM($Z1028:EK1028)&lt;SUM($Z1022:EL1022),SUMIFS(1022:1022,$1:$1,"&gt;="&amp;EL$1,$1:$1,"&lt;="&amp;EL$1+IF(OR($T1026=0,$T1026=""),1,$T1026)-1),0),IF($T1024=справочники!$J$10,IF(INT(EL$1/IF(OR($T1026=0,$T1026=""),1,$T1026))=EL$1/IF(OR($T1026=0,$T1026=""),1,$T1026),SUMIFS(1022:1022,$1:$1,"&lt;="&amp;EL$1,$1:$1,"&gt;="&amp;EL$1-IF(OR($T1026=0,$T1026=""),1,$T1026)+1),0),EL1022)))</f>
        <v>0</v>
      </c>
      <c r="EM1028" s="100">
        <f>IF(EM$8="",0,IF($T1024=справочники!$J$9,IF(SUM($Z1028:EL1028)&lt;SUM($Z1022:EM1022),SUMIFS(1022:1022,$1:$1,"&gt;="&amp;EM$1,$1:$1,"&lt;="&amp;EM$1+IF(OR($T1026=0,$T1026=""),1,$T1026)-1),0),IF($T1024=справочники!$J$10,IF(INT(EM$1/IF(OR($T1026=0,$T1026=""),1,$T1026))=EM$1/IF(OR($T1026=0,$T1026=""),1,$T1026),SUMIFS(1022:1022,$1:$1,"&lt;="&amp;EM$1,$1:$1,"&gt;="&amp;EM$1-IF(OR($T1026=0,$T1026=""),1,$T1026)+1),0),EM1022)))</f>
        <v>0</v>
      </c>
      <c r="EN1028" s="100">
        <f>IF(EN$8="",0,IF($T1024=справочники!$J$9,IF(SUM($Z1028:EM1028)&lt;SUM($Z1022:EN1022),SUMIFS(1022:1022,$1:$1,"&gt;="&amp;EN$1,$1:$1,"&lt;="&amp;EN$1+IF(OR($T1026=0,$T1026=""),1,$T1026)-1),0),IF($T1024=справочники!$J$10,IF(INT(EN$1/IF(OR($T1026=0,$T1026=""),1,$T1026))=EN$1/IF(OR($T1026=0,$T1026=""),1,$T1026),SUMIFS(1022:1022,$1:$1,"&lt;="&amp;EN$1,$1:$1,"&gt;="&amp;EN$1-IF(OR($T1026=0,$T1026=""),1,$T1026)+1),0),EN1022)))</f>
        <v>0</v>
      </c>
      <c r="EO1028" s="100">
        <f>IF(EO$8="",0,IF($T1024=справочники!$J$9,IF(SUM($Z1028:EN1028)&lt;SUM($Z1022:EO1022),SUMIFS(1022:1022,$1:$1,"&gt;="&amp;EO$1,$1:$1,"&lt;="&amp;EO$1+IF(OR($T1026=0,$T1026=""),1,$T1026)-1),0),IF($T1024=справочники!$J$10,IF(INT(EO$1/IF(OR($T1026=0,$T1026=""),1,$T1026))=EO$1/IF(OR($T1026=0,$T1026=""),1,$T1026),SUMIFS(1022:1022,$1:$1,"&lt;="&amp;EO$1,$1:$1,"&gt;="&amp;EO$1-IF(OR($T1026=0,$T1026=""),1,$T1026)+1),0),EO1022)))</f>
        <v>0</v>
      </c>
      <c r="EP1028" s="100">
        <f>IF(EP$8="",0,IF($T1024=справочники!$J$9,IF(SUM($Z1028:EO1028)&lt;SUM($Z1022:EP1022),SUMIFS(1022:1022,$1:$1,"&gt;="&amp;EP$1,$1:$1,"&lt;="&amp;EP$1+IF(OR($T1026=0,$T1026=""),1,$T1026)-1),0),IF($T1024=справочники!$J$10,IF(INT(EP$1/IF(OR($T1026=0,$T1026=""),1,$T1026))=EP$1/IF(OR($T1026=0,$T1026=""),1,$T1026),SUMIFS(1022:1022,$1:$1,"&lt;="&amp;EP$1,$1:$1,"&gt;="&amp;EP$1-IF(OR($T1026=0,$T1026=""),1,$T1026)+1),0),EP1022)))</f>
        <v>0</v>
      </c>
      <c r="EQ1028" s="100">
        <f>IF(EQ$8="",0,IF($T1024=справочники!$J$9,IF(SUM($Z1028:EP1028)&lt;SUM($Z1022:EQ1022),SUMIFS(1022:1022,$1:$1,"&gt;="&amp;EQ$1,$1:$1,"&lt;="&amp;EQ$1+IF(OR($T1026=0,$T1026=""),1,$T1026)-1),0),IF($T1024=справочники!$J$10,IF(INT(EQ$1/IF(OR($T1026=0,$T1026=""),1,$T1026))=EQ$1/IF(OR($T1026=0,$T1026=""),1,$T1026),SUMIFS(1022:1022,$1:$1,"&lt;="&amp;EQ$1,$1:$1,"&gt;="&amp;EQ$1-IF(OR($T1026=0,$T1026=""),1,$T1026)+1),0),EQ1022)))</f>
        <v>0</v>
      </c>
      <c r="ER1028" s="100">
        <f>IF(ER$8="",0,IF($T1024=справочники!$J$9,IF(SUM($Z1028:EQ1028)&lt;SUM($Z1022:ER1022),SUMIFS(1022:1022,$1:$1,"&gt;="&amp;ER$1,$1:$1,"&lt;="&amp;ER$1+IF(OR($T1026=0,$T1026=""),1,$T1026)-1),0),IF($T1024=справочники!$J$10,IF(INT(ER$1/IF(OR($T1026=0,$T1026=""),1,$T1026))=ER$1/IF(OR($T1026=0,$T1026=""),1,$T1026),SUMIFS(1022:1022,$1:$1,"&lt;="&amp;ER$1,$1:$1,"&gt;="&amp;ER$1-IF(OR($T1026=0,$T1026=""),1,$T1026)+1),0),ER1022)))</f>
        <v>0</v>
      </c>
      <c r="ES1028" s="100">
        <f>IF(ES$8="",0,IF($T1024=справочники!$J$9,IF(SUM($Z1028:ER1028)&lt;SUM($Z1022:ES1022),SUMIFS(1022:1022,$1:$1,"&gt;="&amp;ES$1,$1:$1,"&lt;="&amp;ES$1+IF(OR($T1026=0,$T1026=""),1,$T1026)-1),0),IF($T1024=справочники!$J$10,IF(INT(ES$1/IF(OR($T1026=0,$T1026=""),1,$T1026))=ES$1/IF(OR($T1026=0,$T1026=""),1,$T1026),SUMIFS(1022:1022,$1:$1,"&lt;="&amp;ES$1,$1:$1,"&gt;="&amp;ES$1-IF(OR($T1026=0,$T1026=""),1,$T1026)+1),0),ES1022)))</f>
        <v>0</v>
      </c>
      <c r="ET1028" s="100">
        <f>IF(ET$8="",0,IF($T1024=справочники!$J$9,IF(SUM($Z1028:ES1028)&lt;SUM($Z1022:ET1022),SUMIFS(1022:1022,$1:$1,"&gt;="&amp;ET$1,$1:$1,"&lt;="&amp;ET$1+IF(OR($T1026=0,$T1026=""),1,$T1026)-1),0),IF($T1024=справочники!$J$10,IF(INT(ET$1/IF(OR($T1026=0,$T1026=""),1,$T1026))=ET$1/IF(OR($T1026=0,$T1026=""),1,$T1026),SUMIFS(1022:1022,$1:$1,"&lt;="&amp;ET$1,$1:$1,"&gt;="&amp;ET$1-IF(OR($T1026=0,$T1026=""),1,$T1026)+1),0),ET1022)))</f>
        <v>0</v>
      </c>
      <c r="EU1028" s="100">
        <f>IF(EU$8="",0,IF($T1024=справочники!$J$9,IF(SUM($Z1028:ET1028)&lt;SUM($Z1022:EU1022),SUMIFS(1022:1022,$1:$1,"&gt;="&amp;EU$1,$1:$1,"&lt;="&amp;EU$1+IF(OR($T1026=0,$T1026=""),1,$T1026)-1),0),IF($T1024=справочники!$J$10,IF(INT(EU$1/IF(OR($T1026=0,$T1026=""),1,$T1026))=EU$1/IF(OR($T1026=0,$T1026=""),1,$T1026),SUMIFS(1022:1022,$1:$1,"&lt;="&amp;EU$1,$1:$1,"&gt;="&amp;EU$1-IF(OR($T1026=0,$T1026=""),1,$T1026)+1),0),EU1022)))</f>
        <v>0</v>
      </c>
      <c r="EV1028" s="100">
        <f>IF(EV$8="",0,IF($T1024=справочники!$J$9,IF(SUM($Z1028:EU1028)&lt;SUM($Z1022:EV1022),SUMIFS(1022:1022,$1:$1,"&gt;="&amp;EV$1,$1:$1,"&lt;="&amp;EV$1+IF(OR($T1026=0,$T1026=""),1,$T1026)-1),0),IF($T1024=справочники!$J$10,IF(INT(EV$1/IF(OR($T1026=0,$T1026=""),1,$T1026))=EV$1/IF(OR($T1026=0,$T1026=""),1,$T1026),SUMIFS(1022:1022,$1:$1,"&lt;="&amp;EV$1,$1:$1,"&gt;="&amp;EV$1-IF(OR($T1026=0,$T1026=""),1,$T1026)+1),0),EV1022)))</f>
        <v>0</v>
      </c>
      <c r="EW1028" s="100">
        <f>IF(EW$8="",0,IF($T1024=справочники!$J$9,IF(SUM($Z1028:EV1028)&lt;SUM($Z1022:EW1022),SUMIFS(1022:1022,$1:$1,"&gt;="&amp;EW$1,$1:$1,"&lt;="&amp;EW$1+IF(OR($T1026=0,$T1026=""),1,$T1026)-1),0),IF($T1024=справочники!$J$10,IF(INT(EW$1/IF(OR($T1026=0,$T1026=""),1,$T1026))=EW$1/IF(OR($T1026=0,$T1026=""),1,$T1026),SUMIFS(1022:1022,$1:$1,"&lt;="&amp;EW$1,$1:$1,"&gt;="&amp;EW$1-IF(OR($T1026=0,$T1026=""),1,$T1026)+1),0),EW1022)))</f>
        <v>0</v>
      </c>
      <c r="EX1028" s="100">
        <f>IF(EX$8="",0,IF($T1024=справочники!$J$9,IF(SUM($Z1028:EW1028)&lt;SUM($Z1022:EX1022),SUMIFS(1022:1022,$1:$1,"&gt;="&amp;EX$1,$1:$1,"&lt;="&amp;EX$1+IF(OR($T1026=0,$T1026=""),1,$T1026)-1),0),IF($T1024=справочники!$J$10,IF(INT(EX$1/IF(OR($T1026=0,$T1026=""),1,$T1026))=EX$1/IF(OR($T1026=0,$T1026=""),1,$T1026),SUMIFS(1022:1022,$1:$1,"&lt;="&amp;EX$1,$1:$1,"&gt;="&amp;EX$1-IF(OR($T1026=0,$T1026=""),1,$T1026)+1),0),EX1022)))</f>
        <v>0</v>
      </c>
      <c r="EY1028" s="100">
        <f>IF(EY$8="",0,IF($T1024=справочники!$J$9,IF(SUM($Z1028:EX1028)&lt;SUM($Z1022:EY1022),SUMIFS(1022:1022,$1:$1,"&gt;="&amp;EY$1,$1:$1,"&lt;="&amp;EY$1+IF(OR($T1026=0,$T1026=""),1,$T1026)-1),0),IF($T1024=справочники!$J$10,IF(INT(EY$1/IF(OR($T1026=0,$T1026=""),1,$T1026))=EY$1/IF(OR($T1026=0,$T1026=""),1,$T1026),SUMIFS(1022:1022,$1:$1,"&lt;="&amp;EY$1,$1:$1,"&gt;="&amp;EY$1-IF(OR($T1026=0,$T1026=""),1,$T1026)+1),0),EY1022)))</f>
        <v>0</v>
      </c>
      <c r="EZ1028" s="100">
        <f>IF(EZ$8="",0,IF($T1024=справочники!$J$9,IF(SUM($Z1028:EY1028)&lt;SUM($Z1022:EZ1022),SUMIFS(1022:1022,$1:$1,"&gt;="&amp;EZ$1,$1:$1,"&lt;="&amp;EZ$1+IF(OR($T1026=0,$T1026=""),1,$T1026)-1),0),IF($T1024=справочники!$J$10,IF(INT(EZ$1/IF(OR($T1026=0,$T1026=""),1,$T1026))=EZ$1/IF(OR($T1026=0,$T1026=""),1,$T1026),SUMIFS(1022:1022,$1:$1,"&lt;="&amp;EZ$1,$1:$1,"&gt;="&amp;EZ$1-IF(OR($T1026=0,$T1026=""),1,$T1026)+1),0),EZ1022)))</f>
        <v>0</v>
      </c>
      <c r="FA1028" s="100">
        <f>IF(FA$8="",0,IF($T1024=справочники!$J$9,IF(SUM($Z1028:EZ1028)&lt;SUM($Z1022:FA1022),SUMIFS(1022:1022,$1:$1,"&gt;="&amp;FA$1,$1:$1,"&lt;="&amp;FA$1+IF(OR($T1026=0,$T1026=""),1,$T1026)-1),0),IF($T1024=справочники!$J$10,IF(INT(FA$1/IF(OR($T1026=0,$T1026=""),1,$T1026))=FA$1/IF(OR($T1026=0,$T1026=""),1,$T1026),SUMIFS(1022:1022,$1:$1,"&lt;="&amp;FA$1,$1:$1,"&gt;="&amp;FA$1-IF(OR($T1026=0,$T1026=""),1,$T1026)+1),0),FA1022)))</f>
        <v>0</v>
      </c>
      <c r="FB1028" s="100">
        <f>IF(FB$8="",0,IF($T1024=справочники!$J$9,IF(SUM($Z1028:FA1028)&lt;SUM($Z1022:FB1022),SUMIFS(1022:1022,$1:$1,"&gt;="&amp;FB$1,$1:$1,"&lt;="&amp;FB$1+IF(OR($T1026=0,$T1026=""),1,$T1026)-1),0),IF($T1024=справочники!$J$10,IF(INT(FB$1/IF(OR($T1026=0,$T1026=""),1,$T1026))=FB$1/IF(OR($T1026=0,$T1026=""),1,$T1026),SUMIFS(1022:1022,$1:$1,"&lt;="&amp;FB$1,$1:$1,"&gt;="&amp;FB$1-IF(OR($T1026=0,$T1026=""),1,$T1026)+1),0),FB1022)))</f>
        <v>0</v>
      </c>
      <c r="FC1028" s="100">
        <f>IF(FC$8="",0,IF($T1024=справочники!$J$9,IF(SUM($Z1028:FB1028)&lt;SUM($Z1022:FC1022),SUMIFS(1022:1022,$1:$1,"&gt;="&amp;FC$1,$1:$1,"&lt;="&amp;FC$1+IF(OR($T1026=0,$T1026=""),1,$T1026)-1),0),IF($T1024=справочники!$J$10,IF(INT(FC$1/IF(OR($T1026=0,$T1026=""),1,$T1026))=FC$1/IF(OR($T1026=0,$T1026=""),1,$T1026),SUMIFS(1022:1022,$1:$1,"&lt;="&amp;FC$1,$1:$1,"&gt;="&amp;FC$1-IF(OR($T1026=0,$T1026=""),1,$T1026)+1),0),FC1022)))</f>
        <v>0</v>
      </c>
      <c r="FD1028" s="100">
        <f>IF(FD$8="",0,IF($T1024=справочники!$J$9,IF(SUM($Z1028:FC1028)&lt;SUM($Z1022:FD1022),SUMIFS(1022:1022,$1:$1,"&gt;="&amp;FD$1,$1:$1,"&lt;="&amp;FD$1+IF(OR($T1026=0,$T1026=""),1,$T1026)-1),0),IF($T1024=справочники!$J$10,IF(INT(FD$1/IF(OR($T1026=0,$T1026=""),1,$T1026))=FD$1/IF(OR($T1026=0,$T1026=""),1,$T1026),SUMIFS(1022:1022,$1:$1,"&lt;="&amp;FD$1,$1:$1,"&gt;="&amp;FD$1-IF(OR($T1026=0,$T1026=""),1,$T1026)+1),0),FD1022)))</f>
        <v>0</v>
      </c>
      <c r="FE1028" s="100">
        <f>IF(FE$8="",0,IF($T1024=справочники!$J$9,IF(SUM($Z1028:FD1028)&lt;SUM($Z1022:FE1022),SUMIFS(1022:1022,$1:$1,"&gt;="&amp;FE$1,$1:$1,"&lt;="&amp;FE$1+IF(OR($T1026=0,$T1026=""),1,$T1026)-1),0),IF($T1024=справочники!$J$10,IF(INT(FE$1/IF(OR($T1026=0,$T1026=""),1,$T1026))=FE$1/IF(OR($T1026=0,$T1026=""),1,$T1026),SUMIFS(1022:1022,$1:$1,"&lt;="&amp;FE$1,$1:$1,"&gt;="&amp;FE$1-IF(OR($T1026=0,$T1026=""),1,$T1026)+1),0),FE1022)))</f>
        <v>0</v>
      </c>
      <c r="FF1028" s="100">
        <f>IF(FF$8="",0,IF($T1024=справочники!$J$9,IF(SUM($Z1028:FE1028)&lt;SUM($Z1022:FF1022),SUMIFS(1022:1022,$1:$1,"&gt;="&amp;FF$1,$1:$1,"&lt;="&amp;FF$1+IF(OR($T1026=0,$T1026=""),1,$T1026)-1),0),IF($T1024=справочники!$J$10,IF(INT(FF$1/IF(OR($T1026=0,$T1026=""),1,$T1026))=FF$1/IF(OR($T1026=0,$T1026=""),1,$T1026),SUMIFS(1022:1022,$1:$1,"&lt;="&amp;FF$1,$1:$1,"&gt;="&amp;FF$1-IF(OR($T1026=0,$T1026=""),1,$T1026)+1),0),FF1022)))</f>
        <v>0</v>
      </c>
      <c r="FG1028" s="100">
        <f>IF(FG$8="",0,IF($T1024=справочники!$J$9,IF(SUM($Z1028:FF1028)&lt;SUM($Z1022:FG1022),SUMIFS(1022:1022,$1:$1,"&gt;="&amp;FG$1,$1:$1,"&lt;="&amp;FG$1+IF(OR($T1026=0,$T1026=""),1,$T1026)-1),0),IF($T1024=справочники!$J$10,IF(INT(FG$1/IF(OR($T1026=0,$T1026=""),1,$T1026))=FG$1/IF(OR($T1026=0,$T1026=""),1,$T1026),SUMIFS(1022:1022,$1:$1,"&lt;="&amp;FG$1,$1:$1,"&gt;="&amp;FG$1-IF(OR($T1026=0,$T1026=""),1,$T1026)+1),0),FG1022)))</f>
        <v>0</v>
      </c>
      <c r="FH1028" s="100">
        <f>IF(FH$8="",0,IF($T1024=справочники!$J$9,IF(SUM($Z1028:FG1028)&lt;SUM($Z1022:FH1022),SUMIFS(1022:1022,$1:$1,"&gt;="&amp;FH$1,$1:$1,"&lt;="&amp;FH$1+IF(OR($T1026=0,$T1026=""),1,$T1026)-1),0),IF($T1024=справочники!$J$10,IF(INT(FH$1/IF(OR($T1026=0,$T1026=""),1,$T1026))=FH$1/IF(OR($T1026=0,$T1026=""),1,$T1026),SUMIFS(1022:1022,$1:$1,"&lt;="&amp;FH$1,$1:$1,"&gt;="&amp;FH$1-IF(OR($T1026=0,$T1026=""),1,$T1026)+1),0),FH1022)))</f>
        <v>0</v>
      </c>
      <c r="FI1028" s="100">
        <f>IF(FI$8="",0,IF($T1024=справочники!$J$9,IF(SUM($Z1028:FH1028)&lt;SUM($Z1022:FI1022),SUMIFS(1022:1022,$1:$1,"&gt;="&amp;FI$1,$1:$1,"&lt;="&amp;FI$1+IF(OR($T1026=0,$T1026=""),1,$T1026)-1),0),IF($T1024=справочники!$J$10,IF(INT(FI$1/IF(OR($T1026=0,$T1026=""),1,$T1026))=FI$1/IF(OR($T1026=0,$T1026=""),1,$T1026),SUMIFS(1022:1022,$1:$1,"&lt;="&amp;FI$1,$1:$1,"&gt;="&amp;FI$1-IF(OR($T1026=0,$T1026=""),1,$T1026)+1),0),FI1022)))</f>
        <v>0</v>
      </c>
      <c r="FJ1028" s="100">
        <f>IF(FJ$8="",0,IF($T1024=справочники!$J$9,IF(SUM($Z1028:FI1028)&lt;SUM($Z1022:FJ1022),SUMIFS(1022:1022,$1:$1,"&gt;="&amp;FJ$1,$1:$1,"&lt;="&amp;FJ$1+IF(OR($T1026=0,$T1026=""),1,$T1026)-1),0),IF($T1024=справочники!$J$10,IF(INT(FJ$1/IF(OR($T1026=0,$T1026=""),1,$T1026))=FJ$1/IF(OR($T1026=0,$T1026=""),1,$T1026),SUMIFS(1022:1022,$1:$1,"&lt;="&amp;FJ$1,$1:$1,"&gt;="&amp;FJ$1-IF(OR($T1026=0,$T1026=""),1,$T1026)+1),0),FJ1022)))</f>
        <v>0</v>
      </c>
      <c r="FK1028" s="100">
        <f>IF(FK$8="",0,IF($T1024=справочники!$J$9,IF(SUM($Z1028:FJ1028)&lt;SUM($Z1022:FK1022),SUMIFS(1022:1022,$1:$1,"&gt;="&amp;FK$1,$1:$1,"&lt;="&amp;FK$1+IF(OR($T1026=0,$T1026=""),1,$T1026)-1),0),IF($T1024=справочники!$J$10,IF(INT(FK$1/IF(OR($T1026=0,$T1026=""),1,$T1026))=FK$1/IF(OR($T1026=0,$T1026=""),1,$T1026),SUMIFS(1022:1022,$1:$1,"&lt;="&amp;FK$1,$1:$1,"&gt;="&amp;FK$1-IF(OR($T1026=0,$T1026=""),1,$T1026)+1),0),FK1022)))</f>
        <v>0</v>
      </c>
      <c r="FL1028" s="100">
        <f>IF(FL$8="",0,IF($T1024=справочники!$J$9,IF(SUM($Z1028:FK1028)&lt;SUM($Z1022:FL1022),SUMIFS(1022:1022,$1:$1,"&gt;="&amp;FL$1,$1:$1,"&lt;="&amp;FL$1+IF(OR($T1026=0,$T1026=""),1,$T1026)-1),0),IF($T1024=справочники!$J$10,IF(INT(FL$1/IF(OR($T1026=0,$T1026=""),1,$T1026))=FL$1/IF(OR($T1026=0,$T1026=""),1,$T1026),SUMIFS(1022:1022,$1:$1,"&lt;="&amp;FL$1,$1:$1,"&gt;="&amp;FL$1-IF(OR($T1026=0,$T1026=""),1,$T1026)+1),0),FL1022)))</f>
        <v>0</v>
      </c>
      <c r="FM1028" s="100">
        <f>IF(FM$8="",0,IF($T1024=справочники!$J$9,IF(SUM($Z1028:FL1028)&lt;SUM($Z1022:FM1022),SUMIFS(1022:1022,$1:$1,"&gt;="&amp;FM$1,$1:$1,"&lt;="&amp;FM$1+IF(OR($T1026=0,$T1026=""),1,$T1026)-1),0),IF($T1024=справочники!$J$10,IF(INT(FM$1/IF(OR($T1026=0,$T1026=""),1,$T1026))=FM$1/IF(OR($T1026=0,$T1026=""),1,$T1026),SUMIFS(1022:1022,$1:$1,"&lt;="&amp;FM$1,$1:$1,"&gt;="&amp;FM$1-IF(OR($T1026=0,$T1026=""),1,$T1026)+1),0),FM1022)))</f>
        <v>0</v>
      </c>
      <c r="FN1028" s="100">
        <f>IF(FN$8="",0,IF($T1024=справочники!$J$9,IF(SUM($Z1028:FM1028)&lt;SUM($Z1022:FN1022),SUMIFS(1022:1022,$1:$1,"&gt;="&amp;FN$1,$1:$1,"&lt;="&amp;FN$1+IF(OR($T1026=0,$T1026=""),1,$T1026)-1),0),IF($T1024=справочники!$J$10,IF(INT(FN$1/IF(OR($T1026=0,$T1026=""),1,$T1026))=FN$1/IF(OR($T1026=0,$T1026=""),1,$T1026),SUMIFS(1022:1022,$1:$1,"&lt;="&amp;FN$1,$1:$1,"&gt;="&amp;FN$1-IF(OR($T1026=0,$T1026=""),1,$T1026)+1),0),FN1022)))</f>
        <v>0</v>
      </c>
      <c r="FO1028" s="100">
        <f>IF(FO$8="",0,IF($T1024=справочники!$J$9,IF(SUM($Z1028:FN1028)&lt;SUM($Z1022:FO1022),SUMIFS(1022:1022,$1:$1,"&gt;="&amp;FO$1,$1:$1,"&lt;="&amp;FO$1+IF(OR($T1026=0,$T1026=""),1,$T1026)-1),0),IF($T1024=справочники!$J$10,IF(INT(FO$1/IF(OR($T1026=0,$T1026=""),1,$T1026))=FO$1/IF(OR($T1026=0,$T1026=""),1,$T1026),SUMIFS(1022:1022,$1:$1,"&lt;="&amp;FO$1,$1:$1,"&gt;="&amp;FO$1-IF(OR($T1026=0,$T1026=""),1,$T1026)+1),0),FO1022)))</f>
        <v>0</v>
      </c>
      <c r="FP1028" s="100">
        <f>IF(FP$8="",0,IF($T1024=справочники!$J$9,IF(SUM($Z1028:FO1028)&lt;SUM($Z1022:FP1022),SUMIFS(1022:1022,$1:$1,"&gt;="&amp;FP$1,$1:$1,"&lt;="&amp;FP$1+IF(OR($T1026=0,$T1026=""),1,$T1026)-1),0),IF($T1024=справочники!$J$10,IF(INT(FP$1/IF(OR($T1026=0,$T1026=""),1,$T1026))=FP$1/IF(OR($T1026=0,$T1026=""),1,$T1026),SUMIFS(1022:1022,$1:$1,"&lt;="&amp;FP$1,$1:$1,"&gt;="&amp;FP$1-IF(OR($T1026=0,$T1026=""),1,$T1026)+1),0),FP1022)))</f>
        <v>0</v>
      </c>
      <c r="FQ1028" s="100">
        <f>IF(FQ$8="",0,IF($T1024=справочники!$J$9,IF(SUM($Z1028:FP1028)&lt;SUM($Z1022:FQ1022),SUMIFS(1022:1022,$1:$1,"&gt;="&amp;FQ$1,$1:$1,"&lt;="&amp;FQ$1+IF(OR($T1026=0,$T1026=""),1,$T1026)-1),0),IF($T1024=справочники!$J$10,IF(INT(FQ$1/IF(OR($T1026=0,$T1026=""),1,$T1026))=FQ$1/IF(OR($T1026=0,$T1026=""),1,$T1026),SUMIFS(1022:1022,$1:$1,"&lt;="&amp;FQ$1,$1:$1,"&gt;="&amp;FQ$1-IF(OR($T1026=0,$T1026=""),1,$T1026)+1),0),FQ1022)))</f>
        <v>0</v>
      </c>
      <c r="FR1028" s="100">
        <f>IF(FR$8="",0,IF($T1024=справочники!$J$9,IF(SUM($Z1028:FQ1028)&lt;SUM($Z1022:FR1022),SUMIFS(1022:1022,$1:$1,"&gt;="&amp;FR$1,$1:$1,"&lt;="&amp;FR$1+IF(OR($T1026=0,$T1026=""),1,$T1026)-1),0),IF($T1024=справочники!$J$10,IF(INT(FR$1/IF(OR($T1026=0,$T1026=""),1,$T1026))=FR$1/IF(OR($T1026=0,$T1026=""),1,$T1026),SUMIFS(1022:1022,$1:$1,"&lt;="&amp;FR$1,$1:$1,"&gt;="&amp;FR$1-IF(OR($T1026=0,$T1026=""),1,$T1026)+1),0),FR1022)))</f>
        <v>0</v>
      </c>
      <c r="FS1028" s="100">
        <f>IF(FS$8="",0,IF($T1024=справочники!$J$9,IF(SUM($Z1028:FR1028)&lt;SUM($Z1022:FS1022),SUMIFS(1022:1022,$1:$1,"&gt;="&amp;FS$1,$1:$1,"&lt;="&amp;FS$1+IF(OR($T1026=0,$T1026=""),1,$T1026)-1),0),IF($T1024=справочники!$J$10,IF(INT(FS$1/IF(OR($T1026=0,$T1026=""),1,$T1026))=FS$1/IF(OR($T1026=0,$T1026=""),1,$T1026),SUMIFS(1022:1022,$1:$1,"&lt;="&amp;FS$1,$1:$1,"&gt;="&amp;FS$1-IF(OR($T1026=0,$T1026=""),1,$T1026)+1),0),FS1022)))</f>
        <v>0</v>
      </c>
      <c r="FT1028" s="100">
        <f>IF(FT$8="",0,IF($T1024=справочники!$J$9,IF(SUM($Z1028:FS1028)&lt;SUM($Z1022:FT1022),SUMIFS(1022:1022,$1:$1,"&gt;="&amp;FT$1,$1:$1,"&lt;="&amp;FT$1+IF(OR($T1026=0,$T1026=""),1,$T1026)-1),0),IF($T1024=справочники!$J$10,IF(INT(FT$1/IF(OR($T1026=0,$T1026=""),1,$T1026))=FT$1/IF(OR($T1026=0,$T1026=""),1,$T1026),SUMIFS(1022:1022,$1:$1,"&lt;="&amp;FT$1,$1:$1,"&gt;="&amp;FT$1-IF(OR($T1026=0,$T1026=""),1,$T1026)+1),0),FT1022)))</f>
        <v>0</v>
      </c>
      <c r="FU1028" s="100">
        <f>IF(FU$8="",0,IF($T1024=справочники!$J$9,IF(SUM($Z1028:FT1028)&lt;SUM($Z1022:FU1022),SUMIFS(1022:1022,$1:$1,"&gt;="&amp;FU$1,$1:$1,"&lt;="&amp;FU$1+IF(OR($T1026=0,$T1026=""),1,$T1026)-1),0),IF($T1024=справочники!$J$10,IF(INT(FU$1/IF(OR($T1026=0,$T1026=""),1,$T1026))=FU$1/IF(OR($T1026=0,$T1026=""),1,$T1026),SUMIFS(1022:1022,$1:$1,"&lt;="&amp;FU$1,$1:$1,"&gt;="&amp;FU$1-IF(OR($T1026=0,$T1026=""),1,$T1026)+1),0),FU1022)))</f>
        <v>0</v>
      </c>
      <c r="FV1028" s="100">
        <f>IF(FV$8="",0,IF($T1024=справочники!$J$9,IF(SUM($Z1028:FU1028)&lt;SUM($Z1022:FV1022),SUMIFS(1022:1022,$1:$1,"&gt;="&amp;FV$1,$1:$1,"&lt;="&amp;FV$1+IF(OR($T1026=0,$T1026=""),1,$T1026)-1),0),IF($T1024=справочники!$J$10,IF(INT(FV$1/IF(OR($T1026=0,$T1026=""),1,$T1026))=FV$1/IF(OR($T1026=0,$T1026=""),1,$T1026),SUMIFS(1022:1022,$1:$1,"&lt;="&amp;FV$1,$1:$1,"&gt;="&amp;FV$1-IF(OR($T1026=0,$T1026=""),1,$T1026)+1),0),FV1022)))</f>
        <v>0</v>
      </c>
      <c r="FW1028" s="100">
        <f>IF(FW$8="",0,IF($T1024=справочники!$J$9,IF(SUM($Z1028:FV1028)&lt;SUM($Z1022:FW1022),SUMIFS(1022:1022,$1:$1,"&gt;="&amp;FW$1,$1:$1,"&lt;="&amp;FW$1+IF(OR($T1026=0,$T1026=""),1,$T1026)-1),0),IF($T1024=справочники!$J$10,IF(INT(FW$1/IF(OR($T1026=0,$T1026=""),1,$T1026))=FW$1/IF(OR($T1026=0,$T1026=""),1,$T1026),SUMIFS(1022:1022,$1:$1,"&lt;="&amp;FW$1,$1:$1,"&gt;="&amp;FW$1-IF(OR($T1026=0,$T1026=""),1,$T1026)+1),0),FW1022)))</f>
        <v>0</v>
      </c>
      <c r="FX1028" s="100">
        <f>IF(FX$8="",0,IF($T1024=справочники!$J$9,IF(SUM($Z1028:FW1028)&lt;SUM($Z1022:FX1022),SUMIFS(1022:1022,$1:$1,"&gt;="&amp;FX$1,$1:$1,"&lt;="&amp;FX$1+IF(OR($T1026=0,$T1026=""),1,$T1026)-1),0),IF($T1024=справочники!$J$10,IF(INT(FX$1/IF(OR($T1026=0,$T1026=""),1,$T1026))=FX$1/IF(OR($T1026=0,$T1026=""),1,$T1026),SUMIFS(1022:1022,$1:$1,"&lt;="&amp;FX$1,$1:$1,"&gt;="&amp;FX$1-IF(OR($T1026=0,$T1026=""),1,$T1026)+1),0),FX1022)))</f>
        <v>0</v>
      </c>
      <c r="FY1028" s="100">
        <f>IF(FY$8="",0,IF($T1024=справочники!$J$9,IF(SUM($Z1028:FX1028)&lt;SUM($Z1022:FY1022),SUMIFS(1022:1022,$1:$1,"&gt;="&amp;FY$1,$1:$1,"&lt;="&amp;FY$1+IF(OR($T1026=0,$T1026=""),1,$T1026)-1),0),IF($T1024=справочники!$J$10,IF(INT(FY$1/IF(OR($T1026=0,$T1026=""),1,$T1026))=FY$1/IF(OR($T1026=0,$T1026=""),1,$T1026),SUMIFS(1022:1022,$1:$1,"&lt;="&amp;FY$1,$1:$1,"&gt;="&amp;FY$1-IF(OR($T1026=0,$T1026=""),1,$T1026)+1),0),FY1022)))</f>
        <v>0</v>
      </c>
      <c r="FZ1028" s="100">
        <f>IF(FZ$8="",0,IF($T1024=справочники!$J$9,IF(SUM($Z1028:FY1028)&lt;SUM($Z1022:FZ1022),SUMIFS(1022:1022,$1:$1,"&gt;="&amp;FZ$1,$1:$1,"&lt;="&amp;FZ$1+IF(OR($T1026=0,$T1026=""),1,$T1026)-1),0),IF($T1024=справочники!$J$10,IF(INT(FZ$1/IF(OR($T1026=0,$T1026=""),1,$T1026))=FZ$1/IF(OR($T1026=0,$T1026=""),1,$T1026),SUMIFS(1022:1022,$1:$1,"&lt;="&amp;FZ$1,$1:$1,"&gt;="&amp;FZ$1-IF(OR($T1026=0,$T1026=""),1,$T1026)+1),0),FZ1022)))</f>
        <v>0</v>
      </c>
      <c r="GA1028" s="100">
        <f>IF(GA$8="",0,IF($T1024=справочники!$J$9,IF(SUM($Z1028:FZ1028)&lt;SUM($Z1022:GA1022),SUMIFS(1022:1022,$1:$1,"&gt;="&amp;GA$1,$1:$1,"&lt;="&amp;GA$1+IF(OR($T1026=0,$T1026=""),1,$T1026)-1),0),IF($T1024=справочники!$J$10,IF(INT(GA$1/IF(OR($T1026=0,$T1026=""),1,$T1026))=GA$1/IF(OR($T1026=0,$T1026=""),1,$T1026),SUMIFS(1022:1022,$1:$1,"&lt;="&amp;GA$1,$1:$1,"&gt;="&amp;GA$1-IF(OR($T1026=0,$T1026=""),1,$T1026)+1),0),GA1022)))</f>
        <v>0</v>
      </c>
      <c r="GB1028" s="100">
        <f>IF(GB$8="",0,IF($T1024=справочники!$J$9,IF(SUM($Z1028:GA1028)&lt;SUM($Z1022:GB1022),SUMIFS(1022:1022,$1:$1,"&gt;="&amp;GB$1,$1:$1,"&lt;="&amp;GB$1+IF(OR($T1026=0,$T1026=""),1,$T1026)-1),0),IF($T1024=справочники!$J$10,IF(INT(GB$1/IF(OR($T1026=0,$T1026=""),1,$T1026))=GB$1/IF(OR($T1026=0,$T1026=""),1,$T1026),SUMIFS(1022:1022,$1:$1,"&lt;="&amp;GB$1,$1:$1,"&gt;="&amp;GB$1-IF(OR($T1026=0,$T1026=""),1,$T1026)+1),0),GB1022)))</f>
        <v>0</v>
      </c>
      <c r="GC1028" s="100">
        <f>IF(GC$8="",0,IF($T1024=справочники!$J$9,IF(SUM($Z1028:GB1028)&lt;SUM($Z1022:GC1022),SUMIFS(1022:1022,$1:$1,"&gt;="&amp;GC$1,$1:$1,"&lt;="&amp;GC$1+IF(OR($T1026=0,$T1026=""),1,$T1026)-1),0),IF($T1024=справочники!$J$10,IF(INT(GC$1/IF(OR($T1026=0,$T1026=""),1,$T1026))=GC$1/IF(OR($T1026=0,$T1026=""),1,$T1026),SUMIFS(1022:1022,$1:$1,"&lt;="&amp;GC$1,$1:$1,"&gt;="&amp;GC$1-IF(OR($T1026=0,$T1026=""),1,$T1026)+1),0),GC1022)))</f>
        <v>0</v>
      </c>
      <c r="GD1028" s="100">
        <f>IF(GD$8="",0,IF($T1024=справочники!$J$9,IF(SUM($Z1028:GC1028)&lt;SUM($Z1022:GD1022),SUMIFS(1022:1022,$1:$1,"&gt;="&amp;GD$1,$1:$1,"&lt;="&amp;GD$1+IF(OR($T1026=0,$T1026=""),1,$T1026)-1),0),IF($T1024=справочники!$J$10,IF(INT(GD$1/IF(OR($T1026=0,$T1026=""),1,$T1026))=GD$1/IF(OR($T1026=0,$T1026=""),1,$T1026),SUMIFS(1022:1022,$1:$1,"&lt;="&amp;GD$1,$1:$1,"&gt;="&amp;GD$1-IF(OR($T1026=0,$T1026=""),1,$T1026)+1),0),GD1022)))</f>
        <v>0</v>
      </c>
      <c r="GE1028" s="100">
        <f>IF(GE$8="",0,IF($T1024=справочники!$J$9,IF(SUM($Z1028:GD1028)&lt;SUM($Z1022:GE1022),SUMIFS(1022:1022,$1:$1,"&gt;="&amp;GE$1,$1:$1,"&lt;="&amp;GE$1+IF(OR($T1026=0,$T1026=""),1,$T1026)-1),0),IF($T1024=справочники!$J$10,IF(INT(GE$1/IF(OR($T1026=0,$T1026=""),1,$T1026))=GE$1/IF(OR($T1026=0,$T1026=""),1,$T1026),SUMIFS(1022:1022,$1:$1,"&lt;="&amp;GE$1,$1:$1,"&gt;="&amp;GE$1-IF(OR($T1026=0,$T1026=""),1,$T1026)+1),0),GE1022)))</f>
        <v>0</v>
      </c>
      <c r="GF1028" s="100">
        <f>IF(GF$8="",0,IF($T1024=справочники!$J$9,IF(SUM($Z1028:GE1028)&lt;SUM($Z1022:GF1022),SUMIFS(1022:1022,$1:$1,"&gt;="&amp;GF$1,$1:$1,"&lt;="&amp;GF$1+IF(OR($T1026=0,$T1026=""),1,$T1026)-1),0),IF($T1024=справочники!$J$10,IF(INT(GF$1/IF(OR($T1026=0,$T1026=""),1,$T1026))=GF$1/IF(OR($T1026=0,$T1026=""),1,$T1026),SUMIFS(1022:1022,$1:$1,"&lt;="&amp;GF$1,$1:$1,"&gt;="&amp;GF$1-IF(OR($T1026=0,$T1026=""),1,$T1026)+1),0),GF1022)))</f>
        <v>0</v>
      </c>
      <c r="GG1028" s="100">
        <f>IF(GG$8="",0,IF($T1024=справочники!$J$9,IF(SUM($Z1028:GF1028)&lt;SUM($Z1022:GG1022),SUMIFS(1022:1022,$1:$1,"&gt;="&amp;GG$1,$1:$1,"&lt;="&amp;GG$1+IF(OR($T1026=0,$T1026=""),1,$T1026)-1),0),IF($T1024=справочники!$J$10,IF(INT(GG$1/IF(OR($T1026=0,$T1026=""),1,$T1026))=GG$1/IF(OR($T1026=0,$T1026=""),1,$T1026),SUMIFS(1022:1022,$1:$1,"&lt;="&amp;GG$1,$1:$1,"&gt;="&amp;GG$1-IF(OR($T1026=0,$T1026=""),1,$T1026)+1),0),GG1022)))</f>
        <v>0</v>
      </c>
      <c r="GH1028" s="100">
        <f>IF(GH$8="",0,IF($T1024=справочники!$J$9,IF(SUM($Z1028:GG1028)&lt;SUM($Z1022:GH1022),SUMIFS(1022:1022,$1:$1,"&gt;="&amp;GH$1,$1:$1,"&lt;="&amp;GH$1+IF(OR($T1026=0,$T1026=""),1,$T1026)-1),0),IF($T1024=справочники!$J$10,IF(INT(GH$1/IF(OR($T1026=0,$T1026=""),1,$T1026))=GH$1/IF(OR($T1026=0,$T1026=""),1,$T1026),SUMIFS(1022:1022,$1:$1,"&lt;="&amp;GH$1,$1:$1,"&gt;="&amp;GH$1-IF(OR($T1026=0,$T1026=""),1,$T1026)+1),0),GH1022)))</f>
        <v>0</v>
      </c>
      <c r="GI1028" s="100">
        <f>IF(GI$8="",0,IF($T1024=справочники!$J$9,IF(SUM($Z1028:GH1028)&lt;SUM($Z1022:GI1022),SUMIFS(1022:1022,$1:$1,"&gt;="&amp;GI$1,$1:$1,"&lt;="&amp;GI$1+IF(OR($T1026=0,$T1026=""),1,$T1026)-1),0),IF($T1024=справочники!$J$10,IF(INT(GI$1/IF(OR($T1026=0,$T1026=""),1,$T1026))=GI$1/IF(OR($T1026=0,$T1026=""),1,$T1026),SUMIFS(1022:1022,$1:$1,"&lt;="&amp;GI$1,$1:$1,"&gt;="&amp;GI$1-IF(OR($T1026=0,$T1026=""),1,$T1026)+1),0),GI1022)))</f>
        <v>0</v>
      </c>
      <c r="GJ1028" s="100">
        <f>IF(GJ$8="",0,IF($T1024=справочники!$J$9,IF(SUM($Z1028:GI1028)&lt;SUM($Z1022:GJ1022),SUMIFS(1022:1022,$1:$1,"&gt;="&amp;GJ$1,$1:$1,"&lt;="&amp;GJ$1+IF(OR($T1026=0,$T1026=""),1,$T1026)-1),0),IF($T1024=справочники!$J$10,IF(INT(GJ$1/IF(OR($T1026=0,$T1026=""),1,$T1026))=GJ$1/IF(OR($T1026=0,$T1026=""),1,$T1026),SUMIFS(1022:1022,$1:$1,"&lt;="&amp;GJ$1,$1:$1,"&gt;="&amp;GJ$1-IF(OR($T1026=0,$T1026=""),1,$T1026)+1),0),GJ1022)))</f>
        <v>0</v>
      </c>
      <c r="GK1028" s="100">
        <f>IF(GK$8="",0,IF($T1024=справочники!$J$9,IF(SUM($Z1028:GJ1028)&lt;SUM($Z1022:GK1022),SUMIFS(1022:1022,$1:$1,"&gt;="&amp;GK$1,$1:$1,"&lt;="&amp;GK$1+IF(OR($T1026=0,$T1026=""),1,$T1026)-1),0),IF($T1024=справочники!$J$10,IF(INT(GK$1/IF(OR($T1026=0,$T1026=""),1,$T1026))=GK$1/IF(OR($T1026=0,$T1026=""),1,$T1026),SUMIFS(1022:1022,$1:$1,"&lt;="&amp;GK$1,$1:$1,"&gt;="&amp;GK$1-IF(OR($T1026=0,$T1026=""),1,$T1026)+1),0),GK1022)))</f>
        <v>0</v>
      </c>
      <c r="GL1028" s="100">
        <f>IF(GL$8="",0,IF($T1024=справочники!$J$9,IF(SUM($Z1028:GK1028)&lt;SUM($Z1022:GL1022),SUMIFS(1022:1022,$1:$1,"&gt;="&amp;GL$1,$1:$1,"&lt;="&amp;GL$1+IF(OR($T1026=0,$T1026=""),1,$T1026)-1),0),IF($T1024=справочники!$J$10,IF(INT(GL$1/IF(OR($T1026=0,$T1026=""),1,$T1026))=GL$1/IF(OR($T1026=0,$T1026=""),1,$T1026),SUMIFS(1022:1022,$1:$1,"&lt;="&amp;GL$1,$1:$1,"&gt;="&amp;GL$1-IF(OR($T1026=0,$T1026=""),1,$T1026)+1),0),GL1022)))</f>
        <v>0</v>
      </c>
      <c r="GM1028" s="100">
        <f>IF(GM$8="",0,IF($T1024=справочники!$J$9,IF(SUM($Z1028:GL1028)&lt;SUM($Z1022:GM1022),SUMIFS(1022:1022,$1:$1,"&gt;="&amp;GM$1,$1:$1,"&lt;="&amp;GM$1+IF(OR($T1026=0,$T1026=""),1,$T1026)-1),0),IF($T1024=справочники!$J$10,IF(INT(GM$1/IF(OR($T1026=0,$T1026=""),1,$T1026))=GM$1/IF(OR($T1026=0,$T1026=""),1,$T1026),SUMIFS(1022:1022,$1:$1,"&lt;="&amp;GM$1,$1:$1,"&gt;="&amp;GM$1-IF(OR($T1026=0,$T1026=""),1,$T1026)+1),0),GM1022)))</f>
        <v>0</v>
      </c>
      <c r="GN1028" s="100">
        <f>IF(GN$8="",0,IF($T1024=справочники!$J$9,IF(SUM($Z1028:GM1028)&lt;SUM($Z1022:GN1022),SUMIFS(1022:1022,$1:$1,"&gt;="&amp;GN$1,$1:$1,"&lt;="&amp;GN$1+IF(OR($T1026=0,$T1026=""),1,$T1026)-1),0),IF($T1024=справочники!$J$10,IF(INT(GN$1/IF(OR($T1026=0,$T1026=""),1,$T1026))=GN$1/IF(OR($T1026=0,$T1026=""),1,$T1026),SUMIFS(1022:1022,$1:$1,"&lt;="&amp;GN$1,$1:$1,"&gt;="&amp;GN$1-IF(OR($T1026=0,$T1026=""),1,$T1026)+1),0),GN1022)))</f>
        <v>0</v>
      </c>
      <c r="GO1028" s="100">
        <f>IF(GO$8="",0,IF($T1024=справочники!$J$9,IF(SUM($Z1028:GN1028)&lt;SUM($Z1022:GO1022),SUMIFS(1022:1022,$1:$1,"&gt;="&amp;GO$1,$1:$1,"&lt;="&amp;GO$1+IF(OR($T1026=0,$T1026=""),1,$T1026)-1),0),IF($T1024=справочники!$J$10,IF(INT(GO$1/IF(OR($T1026=0,$T1026=""),1,$T1026))=GO$1/IF(OR($T1026=0,$T1026=""),1,$T1026),SUMIFS(1022:1022,$1:$1,"&lt;="&amp;GO$1,$1:$1,"&gt;="&amp;GO$1-IF(OR($T1026=0,$T1026=""),1,$T1026)+1),0),GO1022)))</f>
        <v>0</v>
      </c>
      <c r="GP1028" s="100">
        <f>IF(GP$8="",0,IF($T1024=справочники!$J$9,IF(SUM($Z1028:GO1028)&lt;SUM($Z1022:GP1022),SUMIFS(1022:1022,$1:$1,"&gt;="&amp;GP$1,$1:$1,"&lt;="&amp;GP$1+IF(OR($T1026=0,$T1026=""),1,$T1026)-1),0),IF($T1024=справочники!$J$10,IF(INT(GP$1/IF(OR($T1026=0,$T1026=""),1,$T1026))=GP$1/IF(OR($T1026=0,$T1026=""),1,$T1026),SUMIFS(1022:1022,$1:$1,"&lt;="&amp;GP$1,$1:$1,"&gt;="&amp;GP$1-IF(OR($T1026=0,$T1026=""),1,$T1026)+1),0),GP1022)))</f>
        <v>0</v>
      </c>
      <c r="GQ1028" s="100">
        <f>IF(GQ$8="",0,IF($T1024=справочники!$J$9,IF(SUM($Z1028:GP1028)&lt;SUM($Z1022:GQ1022),SUMIFS(1022:1022,$1:$1,"&gt;="&amp;GQ$1,$1:$1,"&lt;="&amp;GQ$1+IF(OR($T1026=0,$T1026=""),1,$T1026)-1),0),IF($T1024=справочники!$J$10,IF(INT(GQ$1/IF(OR($T1026=0,$T1026=""),1,$T1026))=GQ$1/IF(OR($T1026=0,$T1026=""),1,$T1026),SUMIFS(1022:1022,$1:$1,"&lt;="&amp;GQ$1,$1:$1,"&gt;="&amp;GQ$1-IF(OR($T1026=0,$T1026=""),1,$T1026)+1),0),GQ1022)))</f>
        <v>0</v>
      </c>
      <c r="GR1028" s="100">
        <f>IF(GR$8="",0,IF($T1024=справочники!$J$9,IF(SUM($Z1028:GQ1028)&lt;SUM($Z1022:GR1022),SUMIFS(1022:1022,$1:$1,"&gt;="&amp;GR$1,$1:$1,"&lt;="&amp;GR$1+IF(OR($T1026=0,$T1026=""),1,$T1026)-1),0),IF($T1024=справочники!$J$10,IF(INT(GR$1/IF(OR($T1026=0,$T1026=""),1,$T1026))=GR$1/IF(OR($T1026=0,$T1026=""),1,$T1026),SUMIFS(1022:1022,$1:$1,"&lt;="&amp;GR$1,$1:$1,"&gt;="&amp;GR$1-IF(OR($T1026=0,$T1026=""),1,$T1026)+1),0),GR1022)))</f>
        <v>0</v>
      </c>
      <c r="GS1028" s="100">
        <f>IF(GS$8="",0,IF($T1024=справочники!$J$9,IF(SUM($Z1028:GR1028)&lt;SUM($Z1022:GS1022),SUMIFS(1022:1022,$1:$1,"&gt;="&amp;GS$1,$1:$1,"&lt;="&amp;GS$1+IF(OR($T1026=0,$T1026=""),1,$T1026)-1),0),IF($T1024=справочники!$J$10,IF(INT(GS$1/IF(OR($T1026=0,$T1026=""),1,$T1026))=GS$1/IF(OR($T1026=0,$T1026=""),1,$T1026),SUMIFS(1022:1022,$1:$1,"&lt;="&amp;GS$1,$1:$1,"&gt;="&amp;GS$1-IF(OR($T1026=0,$T1026=""),1,$T1026)+1),0),GS1022)))</f>
        <v>0</v>
      </c>
      <c r="GT1028" s="100">
        <f>IF(GT$8="",0,IF($T1024=справочники!$J$9,IF(SUM($Z1028:GS1028)&lt;SUM($Z1022:GT1022),SUMIFS(1022:1022,$1:$1,"&gt;="&amp;GT$1,$1:$1,"&lt;="&amp;GT$1+IF(OR($T1026=0,$T1026=""),1,$T1026)-1),0),IF($T1024=справочники!$J$10,IF(INT(GT$1/IF(OR($T1026=0,$T1026=""),1,$T1026))=GT$1/IF(OR($T1026=0,$T1026=""),1,$T1026),SUMIFS(1022:1022,$1:$1,"&lt;="&amp;GT$1,$1:$1,"&gt;="&amp;GT$1-IF(OR($T1026=0,$T1026=""),1,$T1026)+1),0),GT1022)))</f>
        <v>0</v>
      </c>
      <c r="GU1028" s="100">
        <f>IF(GU$8="",0,IF($T1024=справочники!$J$9,IF(SUM($Z1028:GT1028)&lt;SUM($Z1022:GU1022),SUMIFS(1022:1022,$1:$1,"&gt;="&amp;GU$1,$1:$1,"&lt;="&amp;GU$1+IF(OR($T1026=0,$T1026=""),1,$T1026)-1),0),IF($T1024=справочники!$J$10,IF(INT(GU$1/IF(OR($T1026=0,$T1026=""),1,$T1026))=GU$1/IF(OR($T1026=0,$T1026=""),1,$T1026),SUMIFS(1022:1022,$1:$1,"&lt;="&amp;GU$1,$1:$1,"&gt;="&amp;GU$1-IF(OR($T1026=0,$T1026=""),1,$T1026)+1),0),GU1022)))</f>
        <v>0</v>
      </c>
      <c r="GV1028" s="100">
        <f>IF(GV$8="",0,IF($T1024=справочники!$J$9,IF(SUM($Z1028:GU1028)&lt;SUM($Z1022:GV1022),SUMIFS(1022:1022,$1:$1,"&gt;="&amp;GV$1,$1:$1,"&lt;="&amp;GV$1+IF(OR($T1026=0,$T1026=""),1,$T1026)-1),0),IF($T1024=справочники!$J$10,IF(INT(GV$1/IF(OR($T1026=0,$T1026=""),1,$T1026))=GV$1/IF(OR($T1026=0,$T1026=""),1,$T1026),SUMIFS(1022:1022,$1:$1,"&lt;="&amp;GV$1,$1:$1,"&gt;="&amp;GV$1-IF(OR($T1026=0,$T1026=""),1,$T1026)+1),0),GV1022)))</f>
        <v>0</v>
      </c>
      <c r="GW1028" s="100">
        <f>IF(GW$8="",0,IF($T1024=справочники!$J$9,IF(SUM($Z1028:GV1028)&lt;SUM($Z1022:GW1022),SUMIFS(1022:1022,$1:$1,"&gt;="&amp;GW$1,$1:$1,"&lt;="&amp;GW$1+IF(OR($T1026=0,$T1026=""),1,$T1026)-1),0),IF($T1024=справочники!$J$10,IF(INT(GW$1/IF(OR($T1026=0,$T1026=""),1,$T1026))=GW$1/IF(OR($T1026=0,$T1026=""),1,$T1026),SUMIFS(1022:1022,$1:$1,"&lt;="&amp;GW$1,$1:$1,"&gt;="&amp;GW$1-IF(OR($T1026=0,$T1026=""),1,$T1026)+1),0),GW1022)))</f>
        <v>0</v>
      </c>
      <c r="GX1028" s="100">
        <f>IF(GX$8="",0,IF($T1024=справочники!$J$9,IF(SUM($Z1028:GW1028)&lt;SUM($Z1022:GX1022),SUMIFS(1022:1022,$1:$1,"&gt;="&amp;GX$1,$1:$1,"&lt;="&amp;GX$1+IF(OR($T1026=0,$T1026=""),1,$T1026)-1),0),IF($T1024=справочники!$J$10,IF(INT(GX$1/IF(OR($T1026=0,$T1026=""),1,$T1026))=GX$1/IF(OR($T1026=0,$T1026=""),1,$T1026),SUMIFS(1022:1022,$1:$1,"&lt;="&amp;GX$1,$1:$1,"&gt;="&amp;GX$1-IF(OR($T1026=0,$T1026=""),1,$T1026)+1),0),GX1022)))</f>
        <v>0</v>
      </c>
      <c r="GY1028" s="100">
        <f>IF(GY$8="",0,IF($T1024=справочники!$J$9,IF(SUM($Z1028:GX1028)&lt;SUM($Z1022:GY1022),SUMIFS(1022:1022,$1:$1,"&gt;="&amp;GY$1,$1:$1,"&lt;="&amp;GY$1+IF(OR($T1026=0,$T1026=""),1,$T1026)-1),0),IF($T1024=справочники!$J$10,IF(INT(GY$1/IF(OR($T1026=0,$T1026=""),1,$T1026))=GY$1/IF(OR($T1026=0,$T1026=""),1,$T1026),SUMIFS(1022:1022,$1:$1,"&lt;="&amp;GY$1,$1:$1,"&gt;="&amp;GY$1-IF(OR($T1026=0,$T1026=""),1,$T1026)+1),0),GY1022)))</f>
        <v>0</v>
      </c>
      <c r="GZ1028" s="100">
        <f>IF(GZ$8="",0,IF($T1024=справочники!$J$9,IF(SUM($Z1028:GY1028)&lt;SUM($Z1022:GZ1022),SUMIFS(1022:1022,$1:$1,"&gt;="&amp;GZ$1,$1:$1,"&lt;="&amp;GZ$1+IF(OR($T1026=0,$T1026=""),1,$T1026)-1),0),IF($T1024=справочники!$J$10,IF(INT(GZ$1/IF(OR($T1026=0,$T1026=""),1,$T1026))=GZ$1/IF(OR($T1026=0,$T1026=""),1,$T1026),SUMIFS(1022:1022,$1:$1,"&lt;="&amp;GZ$1,$1:$1,"&gt;="&amp;GZ$1-IF(OR($T1026=0,$T1026=""),1,$T1026)+1),0),GZ1022)))</f>
        <v>0</v>
      </c>
      <c r="HA1028" s="3"/>
      <c r="HB1028" s="3"/>
    </row>
    <row r="1029" spans="1:210" ht="4.2" customHeight="1">
      <c r="A1029" s="1"/>
      <c r="B1029" s="1"/>
      <c r="C1029" s="1"/>
      <c r="D1029" s="1"/>
      <c r="E1029" s="263"/>
      <c r="F1029" s="48"/>
      <c r="G1029" s="231"/>
      <c r="H1029" s="1"/>
      <c r="I1029" s="1"/>
      <c r="J1029" s="1"/>
      <c r="K1029" s="1"/>
      <c r="L1029" s="1"/>
      <c r="M1029" s="5"/>
      <c r="N1029" s="1"/>
      <c r="O1029" s="1"/>
      <c r="P1029" s="5"/>
      <c r="Q1029" s="1"/>
      <c r="R1029" s="1"/>
      <c r="S1029" s="5"/>
      <c r="T1029" s="7"/>
      <c r="U1029" s="24"/>
      <c r="V1029" s="1"/>
      <c r="W1029" s="12"/>
      <c r="X1029" s="10"/>
      <c r="Y1029" s="46"/>
      <c r="Z1029" s="93"/>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4"/>
      <c r="BB1029" s="94"/>
      <c r="BC1029" s="94"/>
      <c r="BD1029" s="94"/>
      <c r="BE1029" s="94"/>
      <c r="BF1029" s="94"/>
      <c r="BG1029" s="94"/>
      <c r="BH1029" s="94"/>
      <c r="BI1029" s="94"/>
      <c r="BJ1029" s="94"/>
      <c r="BK1029" s="94"/>
      <c r="BL1029" s="94"/>
      <c r="BM1029" s="94"/>
      <c r="BN1029" s="94"/>
      <c r="BO1029" s="94"/>
      <c r="BP1029" s="94"/>
      <c r="BQ1029" s="94"/>
      <c r="BR1029" s="94"/>
      <c r="BS1029" s="94"/>
      <c r="BT1029" s="94"/>
      <c r="BU1029" s="94"/>
      <c r="BV1029" s="94"/>
      <c r="BW1029" s="94"/>
      <c r="BX1029" s="94"/>
      <c r="BY1029" s="94"/>
      <c r="BZ1029" s="94"/>
      <c r="CA1029" s="94"/>
      <c r="CB1029" s="94"/>
      <c r="CC1029" s="94"/>
      <c r="CD1029" s="94"/>
      <c r="CE1029" s="94"/>
      <c r="CF1029" s="94"/>
      <c r="CG1029" s="94"/>
      <c r="CH1029" s="94"/>
      <c r="CI1029" s="94"/>
      <c r="CJ1029" s="94"/>
      <c r="CK1029" s="94"/>
      <c r="CL1029" s="94"/>
      <c r="CM1029" s="94"/>
      <c r="CN1029" s="94"/>
      <c r="CO1029" s="94"/>
      <c r="CP1029" s="94"/>
      <c r="CQ1029" s="94"/>
      <c r="CR1029" s="94"/>
      <c r="CS1029" s="94"/>
      <c r="CT1029" s="94"/>
      <c r="CU1029" s="94"/>
      <c r="CV1029" s="94"/>
      <c r="CW1029" s="94"/>
      <c r="CX1029" s="94"/>
      <c r="CY1029" s="94"/>
      <c r="CZ1029" s="94"/>
      <c r="DA1029" s="94"/>
      <c r="DB1029" s="94"/>
      <c r="DC1029" s="94"/>
      <c r="DD1029" s="94"/>
      <c r="DE1029" s="94"/>
      <c r="DF1029" s="94"/>
      <c r="DG1029" s="94"/>
      <c r="DH1029" s="94"/>
      <c r="DI1029" s="94"/>
      <c r="DJ1029" s="94"/>
      <c r="DK1029" s="94"/>
      <c r="DL1029" s="94"/>
      <c r="DM1029" s="94"/>
      <c r="DN1029" s="94"/>
      <c r="DO1029" s="94"/>
      <c r="DP1029" s="94"/>
      <c r="DQ1029" s="94"/>
      <c r="DR1029" s="94"/>
      <c r="DS1029" s="94"/>
      <c r="DT1029" s="94"/>
      <c r="DU1029" s="94"/>
      <c r="DV1029" s="94"/>
      <c r="DW1029" s="94"/>
      <c r="DX1029" s="94"/>
      <c r="DY1029" s="94"/>
      <c r="DZ1029" s="94"/>
      <c r="EA1029" s="94"/>
      <c r="EB1029" s="94"/>
      <c r="EC1029" s="94"/>
      <c r="ED1029" s="94"/>
      <c r="EE1029" s="94"/>
      <c r="EF1029" s="94"/>
      <c r="EG1029" s="94"/>
      <c r="EH1029" s="94"/>
      <c r="EI1029" s="94"/>
      <c r="EJ1029" s="94"/>
      <c r="EK1029" s="94"/>
      <c r="EL1029" s="94"/>
      <c r="EM1029" s="94"/>
      <c r="EN1029" s="94"/>
      <c r="EO1029" s="94"/>
      <c r="EP1029" s="94"/>
      <c r="EQ1029" s="94"/>
      <c r="ER1029" s="94"/>
      <c r="ES1029" s="94"/>
      <c r="ET1029" s="94"/>
      <c r="EU1029" s="94"/>
      <c r="EV1029" s="94"/>
      <c r="EW1029" s="94"/>
      <c r="EX1029" s="94"/>
      <c r="EY1029" s="94"/>
      <c r="EZ1029" s="94"/>
      <c r="FA1029" s="94"/>
      <c r="FB1029" s="94"/>
      <c r="FC1029" s="94"/>
      <c r="FD1029" s="94"/>
      <c r="FE1029" s="94"/>
      <c r="FF1029" s="94"/>
      <c r="FG1029" s="94"/>
      <c r="FH1029" s="94"/>
      <c r="FI1029" s="94"/>
      <c r="FJ1029" s="94"/>
      <c r="FK1029" s="94"/>
      <c r="FL1029" s="94"/>
      <c r="FM1029" s="94"/>
      <c r="FN1029" s="94"/>
      <c r="FO1029" s="94"/>
      <c r="FP1029" s="94"/>
      <c r="FQ1029" s="94"/>
      <c r="FR1029" s="94"/>
      <c r="FS1029" s="94"/>
      <c r="FT1029" s="94"/>
      <c r="FU1029" s="94"/>
      <c r="FV1029" s="94"/>
      <c r="FW1029" s="94"/>
      <c r="FX1029" s="94"/>
      <c r="FY1029" s="94"/>
      <c r="FZ1029" s="94"/>
      <c r="GA1029" s="94"/>
      <c r="GB1029" s="94"/>
      <c r="GC1029" s="94"/>
      <c r="GD1029" s="94"/>
      <c r="GE1029" s="94"/>
      <c r="GF1029" s="94"/>
      <c r="GG1029" s="94"/>
      <c r="GH1029" s="94"/>
      <c r="GI1029" s="94"/>
      <c r="GJ1029" s="94"/>
      <c r="GK1029" s="94"/>
      <c r="GL1029" s="94"/>
      <c r="GM1029" s="94"/>
      <c r="GN1029" s="94"/>
      <c r="GO1029" s="94"/>
      <c r="GP1029" s="94"/>
      <c r="GQ1029" s="94"/>
      <c r="GR1029" s="94"/>
      <c r="GS1029" s="94"/>
      <c r="GT1029" s="94"/>
      <c r="GU1029" s="94"/>
      <c r="GV1029" s="94"/>
      <c r="GW1029" s="94"/>
      <c r="GX1029" s="94"/>
      <c r="GY1029" s="94"/>
      <c r="GZ1029" s="94"/>
      <c r="HA1029" s="1"/>
      <c r="HB1029" s="1"/>
    </row>
    <row r="1030" spans="1:210" ht="4.2" customHeight="1">
      <c r="A1030" s="1"/>
      <c r="B1030" s="1"/>
      <c r="C1030" s="1"/>
      <c r="D1030" s="1"/>
      <c r="E1030" s="380"/>
      <c r="F1030" s="380"/>
      <c r="G1030" s="380"/>
      <c r="H1030" s="380"/>
      <c r="I1030" s="380"/>
      <c r="J1030" s="380"/>
      <c r="K1030" s="380"/>
      <c r="L1030" s="380"/>
      <c r="M1030" s="381"/>
      <c r="N1030" s="380"/>
      <c r="O1030" s="380"/>
      <c r="P1030" s="381"/>
      <c r="Q1030" s="380"/>
      <c r="R1030" s="1"/>
      <c r="S1030" s="5"/>
      <c r="T1030" s="7"/>
      <c r="U1030" s="24"/>
      <c r="V1030" s="1"/>
      <c r="W1030" s="382"/>
      <c r="X1030" s="10"/>
      <c r="Y1030" s="46"/>
      <c r="Z1030" s="9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383"/>
      <c r="CB1030" s="383"/>
      <c r="CC1030" s="383"/>
      <c r="CD1030" s="383"/>
      <c r="CE1030" s="383"/>
      <c r="CF1030" s="383"/>
      <c r="CG1030" s="383"/>
      <c r="CH1030" s="383"/>
      <c r="CI1030" s="383"/>
      <c r="CJ1030" s="383"/>
      <c r="CK1030" s="383"/>
      <c r="CL1030" s="383"/>
      <c r="CM1030" s="383"/>
      <c r="CN1030" s="383"/>
      <c r="CO1030" s="383"/>
      <c r="CP1030" s="383"/>
      <c r="CQ1030" s="383"/>
      <c r="CR1030" s="383"/>
      <c r="CS1030" s="383"/>
      <c r="CT1030" s="383"/>
      <c r="CU1030" s="383"/>
      <c r="CV1030" s="383"/>
      <c r="CW1030" s="383"/>
      <c r="CX1030" s="383"/>
      <c r="CY1030" s="383"/>
      <c r="CZ1030" s="383"/>
      <c r="DA1030" s="383"/>
      <c r="DB1030" s="383"/>
      <c r="DC1030" s="383"/>
      <c r="DD1030" s="383"/>
      <c r="DE1030" s="383"/>
      <c r="DF1030" s="383"/>
      <c r="DG1030" s="383"/>
      <c r="DH1030" s="383"/>
      <c r="DI1030" s="383"/>
      <c r="DJ1030" s="383"/>
      <c r="DK1030" s="383"/>
      <c r="DL1030" s="383"/>
      <c r="DM1030" s="383"/>
      <c r="DN1030" s="383"/>
      <c r="DO1030" s="383"/>
      <c r="DP1030" s="383"/>
      <c r="DQ1030" s="383"/>
      <c r="DR1030" s="383"/>
      <c r="DS1030" s="383"/>
      <c r="DT1030" s="383"/>
      <c r="DU1030" s="383"/>
      <c r="DV1030" s="383"/>
      <c r="DW1030" s="383"/>
      <c r="DX1030" s="383"/>
      <c r="DY1030" s="383"/>
      <c r="DZ1030" s="383"/>
      <c r="EA1030" s="383"/>
      <c r="EB1030" s="383"/>
      <c r="EC1030" s="383"/>
      <c r="ED1030" s="383"/>
      <c r="EE1030" s="383"/>
      <c r="EF1030" s="383"/>
      <c r="EG1030" s="383"/>
      <c r="EH1030" s="383"/>
      <c r="EI1030" s="383"/>
      <c r="EJ1030" s="383"/>
      <c r="EK1030" s="383"/>
      <c r="EL1030" s="383"/>
      <c r="EM1030" s="383"/>
      <c r="EN1030" s="383"/>
      <c r="EO1030" s="383"/>
      <c r="EP1030" s="383"/>
      <c r="EQ1030" s="383"/>
      <c r="ER1030" s="383"/>
      <c r="ES1030" s="383"/>
      <c r="ET1030" s="383"/>
      <c r="EU1030" s="383"/>
      <c r="EV1030" s="383"/>
      <c r="EW1030" s="383"/>
      <c r="EX1030" s="383"/>
      <c r="EY1030" s="383"/>
      <c r="EZ1030" s="383"/>
      <c r="FA1030" s="383"/>
      <c r="FB1030" s="383"/>
      <c r="FC1030" s="383"/>
      <c r="FD1030" s="383"/>
      <c r="FE1030" s="383"/>
      <c r="FF1030" s="383"/>
      <c r="FG1030" s="383"/>
      <c r="FH1030" s="383"/>
      <c r="FI1030" s="383"/>
      <c r="FJ1030" s="383"/>
      <c r="FK1030" s="383"/>
      <c r="FL1030" s="383"/>
      <c r="FM1030" s="383"/>
      <c r="FN1030" s="383"/>
      <c r="FO1030" s="383"/>
      <c r="FP1030" s="383"/>
      <c r="FQ1030" s="383"/>
      <c r="FR1030" s="383"/>
      <c r="FS1030" s="383"/>
      <c r="FT1030" s="383"/>
      <c r="FU1030" s="383"/>
      <c r="FV1030" s="383"/>
      <c r="FW1030" s="383"/>
      <c r="FX1030" s="383"/>
      <c r="FY1030" s="383"/>
      <c r="FZ1030" s="383"/>
      <c r="GA1030" s="383"/>
      <c r="GB1030" s="383"/>
      <c r="GC1030" s="383"/>
      <c r="GD1030" s="383"/>
      <c r="GE1030" s="383"/>
      <c r="GF1030" s="383"/>
      <c r="GG1030" s="383"/>
      <c r="GH1030" s="383"/>
      <c r="GI1030" s="383"/>
      <c r="GJ1030" s="383"/>
      <c r="GK1030" s="383"/>
      <c r="GL1030" s="383"/>
      <c r="GM1030" s="383"/>
      <c r="GN1030" s="383"/>
      <c r="GO1030" s="383"/>
      <c r="GP1030" s="383"/>
      <c r="GQ1030" s="383"/>
      <c r="GR1030" s="383"/>
      <c r="GS1030" s="383"/>
      <c r="GT1030" s="383"/>
      <c r="GU1030" s="383"/>
      <c r="GV1030" s="383"/>
      <c r="GW1030" s="383"/>
      <c r="GX1030" s="383"/>
      <c r="GY1030" s="383"/>
      <c r="GZ1030" s="383"/>
      <c r="HA1030" s="1"/>
      <c r="HB1030" s="1"/>
    </row>
    <row r="1031" spans="1:210" ht="7.2" customHeight="1">
      <c r="A1031" s="1"/>
      <c r="B1031" s="1"/>
      <c r="C1031" s="1"/>
      <c r="D1031" s="1"/>
      <c r="E1031" s="263"/>
      <c r="F1031" s="48"/>
      <c r="G1031" s="231"/>
      <c r="H1031" s="1"/>
      <c r="I1031" s="1"/>
      <c r="J1031" s="1"/>
      <c r="K1031" s="1"/>
      <c r="L1031" s="1"/>
      <c r="M1031" s="5"/>
      <c r="N1031" s="1"/>
      <c r="O1031" s="1"/>
      <c r="P1031" s="5"/>
      <c r="Q1031" s="1"/>
      <c r="R1031" s="1"/>
      <c r="S1031" s="5"/>
      <c r="T1031" s="7"/>
      <c r="U1031" s="24"/>
      <c r="V1031" s="1"/>
      <c r="W1031" s="12"/>
      <c r="X1031" s="10"/>
      <c r="Y1031" s="46"/>
      <c r="Z1031" s="93"/>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4"/>
      <c r="BB1031" s="94"/>
      <c r="BC1031" s="94"/>
      <c r="BD1031" s="94"/>
      <c r="BE1031" s="94"/>
      <c r="BF1031" s="94"/>
      <c r="BG1031" s="94"/>
      <c r="BH1031" s="94"/>
      <c r="BI1031" s="94"/>
      <c r="BJ1031" s="94"/>
      <c r="BK1031" s="94"/>
      <c r="BL1031" s="94"/>
      <c r="BM1031" s="94"/>
      <c r="BN1031" s="94"/>
      <c r="BO1031" s="94"/>
      <c r="BP1031" s="94"/>
      <c r="BQ1031" s="94"/>
      <c r="BR1031" s="94"/>
      <c r="BS1031" s="94"/>
      <c r="BT1031" s="94"/>
      <c r="BU1031" s="94"/>
      <c r="BV1031" s="94"/>
      <c r="BW1031" s="94"/>
      <c r="BX1031" s="94"/>
      <c r="BY1031" s="94"/>
      <c r="BZ1031" s="94"/>
      <c r="CA1031" s="94"/>
      <c r="CB1031" s="94"/>
      <c r="CC1031" s="94"/>
      <c r="CD1031" s="94"/>
      <c r="CE1031" s="94"/>
      <c r="CF1031" s="94"/>
      <c r="CG1031" s="94"/>
      <c r="CH1031" s="94"/>
      <c r="CI1031" s="94"/>
      <c r="CJ1031" s="94"/>
      <c r="CK1031" s="94"/>
      <c r="CL1031" s="94"/>
      <c r="CM1031" s="94"/>
      <c r="CN1031" s="94"/>
      <c r="CO1031" s="94"/>
      <c r="CP1031" s="94"/>
      <c r="CQ1031" s="94"/>
      <c r="CR1031" s="94"/>
      <c r="CS1031" s="94"/>
      <c r="CT1031" s="94"/>
      <c r="CU1031" s="94"/>
      <c r="CV1031" s="94"/>
      <c r="CW1031" s="94"/>
      <c r="CX1031" s="94"/>
      <c r="CY1031" s="94"/>
      <c r="CZ1031" s="94"/>
      <c r="DA1031" s="94"/>
      <c r="DB1031" s="94"/>
      <c r="DC1031" s="94"/>
      <c r="DD1031" s="94"/>
      <c r="DE1031" s="94"/>
      <c r="DF1031" s="94"/>
      <c r="DG1031" s="94"/>
      <c r="DH1031" s="94"/>
      <c r="DI1031" s="94"/>
      <c r="DJ1031" s="94"/>
      <c r="DK1031" s="94"/>
      <c r="DL1031" s="94"/>
      <c r="DM1031" s="94"/>
      <c r="DN1031" s="94"/>
      <c r="DO1031" s="94"/>
      <c r="DP1031" s="94"/>
      <c r="DQ1031" s="94"/>
      <c r="DR1031" s="94"/>
      <c r="DS1031" s="94"/>
      <c r="DT1031" s="94"/>
      <c r="DU1031" s="94"/>
      <c r="DV1031" s="94"/>
      <c r="DW1031" s="94"/>
      <c r="DX1031" s="94"/>
      <c r="DY1031" s="94"/>
      <c r="DZ1031" s="94"/>
      <c r="EA1031" s="94"/>
      <c r="EB1031" s="94"/>
      <c r="EC1031" s="94"/>
      <c r="ED1031" s="94"/>
      <c r="EE1031" s="94"/>
      <c r="EF1031" s="94"/>
      <c r="EG1031" s="94"/>
      <c r="EH1031" s="94"/>
      <c r="EI1031" s="94"/>
      <c r="EJ1031" s="94"/>
      <c r="EK1031" s="94"/>
      <c r="EL1031" s="94"/>
      <c r="EM1031" s="94"/>
      <c r="EN1031" s="94"/>
      <c r="EO1031" s="94"/>
      <c r="EP1031" s="94"/>
      <c r="EQ1031" s="94"/>
      <c r="ER1031" s="94"/>
      <c r="ES1031" s="94"/>
      <c r="ET1031" s="94"/>
      <c r="EU1031" s="94"/>
      <c r="EV1031" s="94"/>
      <c r="EW1031" s="94"/>
      <c r="EX1031" s="94"/>
      <c r="EY1031" s="94"/>
      <c r="EZ1031" s="94"/>
      <c r="FA1031" s="94"/>
      <c r="FB1031" s="94"/>
      <c r="FC1031" s="94"/>
      <c r="FD1031" s="94"/>
      <c r="FE1031" s="94"/>
      <c r="FF1031" s="94"/>
      <c r="FG1031" s="94"/>
      <c r="FH1031" s="94"/>
      <c r="FI1031" s="94"/>
      <c r="FJ1031" s="94"/>
      <c r="FK1031" s="94"/>
      <c r="FL1031" s="94"/>
      <c r="FM1031" s="94"/>
      <c r="FN1031" s="94"/>
      <c r="FO1031" s="94"/>
      <c r="FP1031" s="94"/>
      <c r="FQ1031" s="94"/>
      <c r="FR1031" s="94"/>
      <c r="FS1031" s="94"/>
      <c r="FT1031" s="94"/>
      <c r="FU1031" s="94"/>
      <c r="FV1031" s="94"/>
      <c r="FW1031" s="94"/>
      <c r="FX1031" s="94"/>
      <c r="FY1031" s="94"/>
      <c r="FZ1031" s="94"/>
      <c r="GA1031" s="94"/>
      <c r="GB1031" s="94"/>
      <c r="GC1031" s="94"/>
      <c r="GD1031" s="94"/>
      <c r="GE1031" s="94"/>
      <c r="GF1031" s="94"/>
      <c r="GG1031" s="94"/>
      <c r="GH1031" s="94"/>
      <c r="GI1031" s="94"/>
      <c r="GJ1031" s="94"/>
      <c r="GK1031" s="94"/>
      <c r="GL1031" s="94"/>
      <c r="GM1031" s="94"/>
      <c r="GN1031" s="94"/>
      <c r="GO1031" s="94"/>
      <c r="GP1031" s="94"/>
      <c r="GQ1031" s="94"/>
      <c r="GR1031" s="94"/>
      <c r="GS1031" s="94"/>
      <c r="GT1031" s="94"/>
      <c r="GU1031" s="94"/>
      <c r="GV1031" s="94"/>
      <c r="GW1031" s="94"/>
      <c r="GX1031" s="94"/>
      <c r="GY1031" s="94"/>
      <c r="GZ1031" s="94"/>
      <c r="HA1031" s="1"/>
      <c r="HB1031" s="1"/>
    </row>
    <row r="1032" spans="1:210" ht="12.6" thickBot="1">
      <c r="A1032" s="1"/>
      <c r="B1032" s="244" t="s">
        <v>154</v>
      </c>
      <c r="C1032" s="197"/>
      <c r="D1032" s="196"/>
      <c r="E1032" s="263"/>
      <c r="F1032" s="48"/>
      <c r="G1032" s="385"/>
      <c r="H1032" s="386"/>
      <c r="I1032" s="387" t="str">
        <f>$I$910</f>
        <v>общий пост. расход, укажите сумму в месяц с ндс</v>
      </c>
      <c r="J1032" s="386"/>
      <c r="K1032" s="386"/>
      <c r="L1032" s="386"/>
      <c r="M1032" s="600" t="s">
        <v>6</v>
      </c>
      <c r="N1032" s="601" t="s">
        <v>434</v>
      </c>
      <c r="O1032" s="1"/>
      <c r="P1032" s="5"/>
      <c r="Q1032" s="1" t="s">
        <v>26</v>
      </c>
      <c r="R1032" s="1"/>
      <c r="S1032" s="5" t="s">
        <v>6</v>
      </c>
      <c r="T1032" s="202"/>
      <c r="U1032" s="24"/>
      <c r="V1032" s="1"/>
      <c r="W1032" s="12"/>
      <c r="X1032" s="10"/>
      <c r="Y1032" s="46"/>
      <c r="Z1032" s="93"/>
      <c r="AA1032" s="577" t="str">
        <f>IF(AA1034=1,"1-ый мес. расхода","")</f>
        <v/>
      </c>
      <c r="AB1032" s="577" t="str">
        <f t="shared" ref="AB1032:CM1032" si="4865">IF(AB1034=1,"1-ый мес. расхода","")</f>
        <v/>
      </c>
      <c r="AC1032" s="577" t="str">
        <f t="shared" si="4865"/>
        <v/>
      </c>
      <c r="AD1032" s="577" t="str">
        <f t="shared" si="4865"/>
        <v/>
      </c>
      <c r="AE1032" s="577" t="str">
        <f t="shared" si="4865"/>
        <v/>
      </c>
      <c r="AF1032" s="577" t="str">
        <f t="shared" si="4865"/>
        <v/>
      </c>
      <c r="AG1032" s="577" t="str">
        <f t="shared" si="4865"/>
        <v/>
      </c>
      <c r="AH1032" s="577" t="str">
        <f t="shared" si="4865"/>
        <v/>
      </c>
      <c r="AI1032" s="577" t="str">
        <f t="shared" si="4865"/>
        <v/>
      </c>
      <c r="AJ1032" s="577" t="str">
        <f t="shared" si="4865"/>
        <v/>
      </c>
      <c r="AK1032" s="577" t="str">
        <f t="shared" si="4865"/>
        <v/>
      </c>
      <c r="AL1032" s="577" t="str">
        <f t="shared" si="4865"/>
        <v/>
      </c>
      <c r="AM1032" s="577" t="str">
        <f t="shared" si="4865"/>
        <v/>
      </c>
      <c r="AN1032" s="577" t="str">
        <f t="shared" si="4865"/>
        <v/>
      </c>
      <c r="AO1032" s="577" t="str">
        <f t="shared" si="4865"/>
        <v/>
      </c>
      <c r="AP1032" s="577" t="str">
        <f t="shared" si="4865"/>
        <v/>
      </c>
      <c r="AQ1032" s="577" t="str">
        <f t="shared" si="4865"/>
        <v/>
      </c>
      <c r="AR1032" s="577" t="str">
        <f t="shared" si="4865"/>
        <v/>
      </c>
      <c r="AS1032" s="577" t="str">
        <f t="shared" si="4865"/>
        <v/>
      </c>
      <c r="AT1032" s="577" t="str">
        <f t="shared" si="4865"/>
        <v/>
      </c>
      <c r="AU1032" s="577" t="str">
        <f t="shared" si="4865"/>
        <v/>
      </c>
      <c r="AV1032" s="577" t="str">
        <f t="shared" si="4865"/>
        <v/>
      </c>
      <c r="AW1032" s="577" t="str">
        <f t="shared" si="4865"/>
        <v/>
      </c>
      <c r="AX1032" s="577" t="str">
        <f t="shared" si="4865"/>
        <v/>
      </c>
      <c r="AY1032" s="577" t="str">
        <f t="shared" si="4865"/>
        <v/>
      </c>
      <c r="AZ1032" s="577" t="str">
        <f t="shared" si="4865"/>
        <v/>
      </c>
      <c r="BA1032" s="577" t="str">
        <f t="shared" si="4865"/>
        <v/>
      </c>
      <c r="BB1032" s="577" t="str">
        <f t="shared" si="4865"/>
        <v/>
      </c>
      <c r="BC1032" s="577" t="str">
        <f t="shared" si="4865"/>
        <v/>
      </c>
      <c r="BD1032" s="577" t="str">
        <f t="shared" si="4865"/>
        <v/>
      </c>
      <c r="BE1032" s="577" t="str">
        <f t="shared" si="4865"/>
        <v/>
      </c>
      <c r="BF1032" s="577" t="str">
        <f t="shared" si="4865"/>
        <v/>
      </c>
      <c r="BG1032" s="577" t="str">
        <f t="shared" si="4865"/>
        <v/>
      </c>
      <c r="BH1032" s="577" t="str">
        <f t="shared" si="4865"/>
        <v/>
      </c>
      <c r="BI1032" s="577" t="str">
        <f t="shared" si="4865"/>
        <v/>
      </c>
      <c r="BJ1032" s="577" t="str">
        <f t="shared" si="4865"/>
        <v/>
      </c>
      <c r="BK1032" s="577" t="str">
        <f t="shared" si="4865"/>
        <v/>
      </c>
      <c r="BL1032" s="577" t="str">
        <f t="shared" si="4865"/>
        <v/>
      </c>
      <c r="BM1032" s="577" t="str">
        <f t="shared" si="4865"/>
        <v/>
      </c>
      <c r="BN1032" s="577" t="str">
        <f t="shared" si="4865"/>
        <v/>
      </c>
      <c r="BO1032" s="577" t="str">
        <f t="shared" si="4865"/>
        <v/>
      </c>
      <c r="BP1032" s="577" t="str">
        <f t="shared" si="4865"/>
        <v/>
      </c>
      <c r="BQ1032" s="577" t="str">
        <f t="shared" si="4865"/>
        <v/>
      </c>
      <c r="BR1032" s="577" t="str">
        <f t="shared" si="4865"/>
        <v/>
      </c>
      <c r="BS1032" s="577" t="str">
        <f t="shared" si="4865"/>
        <v/>
      </c>
      <c r="BT1032" s="577" t="str">
        <f t="shared" si="4865"/>
        <v/>
      </c>
      <c r="BU1032" s="577" t="str">
        <f t="shared" si="4865"/>
        <v/>
      </c>
      <c r="BV1032" s="577" t="str">
        <f t="shared" si="4865"/>
        <v/>
      </c>
      <c r="BW1032" s="577" t="str">
        <f t="shared" si="4865"/>
        <v/>
      </c>
      <c r="BX1032" s="577" t="str">
        <f t="shared" si="4865"/>
        <v/>
      </c>
      <c r="BY1032" s="577" t="str">
        <f t="shared" si="4865"/>
        <v/>
      </c>
      <c r="BZ1032" s="577" t="str">
        <f t="shared" si="4865"/>
        <v/>
      </c>
      <c r="CA1032" s="577" t="str">
        <f t="shared" si="4865"/>
        <v/>
      </c>
      <c r="CB1032" s="577" t="str">
        <f t="shared" si="4865"/>
        <v/>
      </c>
      <c r="CC1032" s="577" t="str">
        <f t="shared" si="4865"/>
        <v/>
      </c>
      <c r="CD1032" s="577" t="str">
        <f t="shared" si="4865"/>
        <v/>
      </c>
      <c r="CE1032" s="577" t="str">
        <f t="shared" si="4865"/>
        <v/>
      </c>
      <c r="CF1032" s="577" t="str">
        <f t="shared" si="4865"/>
        <v/>
      </c>
      <c r="CG1032" s="577" t="str">
        <f t="shared" si="4865"/>
        <v/>
      </c>
      <c r="CH1032" s="577" t="str">
        <f t="shared" si="4865"/>
        <v/>
      </c>
      <c r="CI1032" s="577" t="str">
        <f t="shared" si="4865"/>
        <v/>
      </c>
      <c r="CJ1032" s="577" t="str">
        <f t="shared" si="4865"/>
        <v/>
      </c>
      <c r="CK1032" s="577" t="str">
        <f t="shared" si="4865"/>
        <v/>
      </c>
      <c r="CL1032" s="577" t="str">
        <f t="shared" si="4865"/>
        <v/>
      </c>
      <c r="CM1032" s="577" t="str">
        <f t="shared" si="4865"/>
        <v/>
      </c>
      <c r="CN1032" s="577" t="str">
        <f t="shared" ref="CN1032:DG1032" si="4866">IF(CN1034=1,"1-ый мес. расхода","")</f>
        <v/>
      </c>
      <c r="CO1032" s="577" t="str">
        <f t="shared" si="4866"/>
        <v/>
      </c>
      <c r="CP1032" s="577" t="str">
        <f t="shared" si="4866"/>
        <v/>
      </c>
      <c r="CQ1032" s="577" t="str">
        <f t="shared" si="4866"/>
        <v/>
      </c>
      <c r="CR1032" s="577" t="str">
        <f t="shared" si="4866"/>
        <v/>
      </c>
      <c r="CS1032" s="577" t="str">
        <f t="shared" si="4866"/>
        <v/>
      </c>
      <c r="CT1032" s="577" t="str">
        <f t="shared" si="4866"/>
        <v/>
      </c>
      <c r="CU1032" s="577" t="str">
        <f t="shared" si="4866"/>
        <v/>
      </c>
      <c r="CV1032" s="577" t="str">
        <f t="shared" si="4866"/>
        <v/>
      </c>
      <c r="CW1032" s="577" t="str">
        <f t="shared" si="4866"/>
        <v/>
      </c>
      <c r="CX1032" s="577" t="str">
        <f t="shared" si="4866"/>
        <v/>
      </c>
      <c r="CY1032" s="577" t="str">
        <f t="shared" si="4866"/>
        <v/>
      </c>
      <c r="CZ1032" s="577" t="str">
        <f t="shared" si="4866"/>
        <v/>
      </c>
      <c r="DA1032" s="577" t="str">
        <f t="shared" si="4866"/>
        <v/>
      </c>
      <c r="DB1032" s="577" t="str">
        <f t="shared" si="4866"/>
        <v/>
      </c>
      <c r="DC1032" s="577" t="str">
        <f t="shared" si="4866"/>
        <v/>
      </c>
      <c r="DD1032" s="577" t="str">
        <f t="shared" si="4866"/>
        <v/>
      </c>
      <c r="DE1032" s="577" t="str">
        <f t="shared" si="4866"/>
        <v/>
      </c>
      <c r="DF1032" s="577" t="str">
        <f t="shared" si="4866"/>
        <v/>
      </c>
      <c r="DG1032" s="577" t="str">
        <f t="shared" si="4866"/>
        <v/>
      </c>
      <c r="DH1032" s="577" t="str">
        <f t="shared" ref="DH1032:FS1032" si="4867">IF(DH1034=1,"1-ый мес. расхода","")</f>
        <v/>
      </c>
      <c r="DI1032" s="577" t="str">
        <f t="shared" si="4867"/>
        <v/>
      </c>
      <c r="DJ1032" s="577" t="str">
        <f t="shared" si="4867"/>
        <v/>
      </c>
      <c r="DK1032" s="577" t="str">
        <f t="shared" si="4867"/>
        <v/>
      </c>
      <c r="DL1032" s="577" t="str">
        <f t="shared" si="4867"/>
        <v/>
      </c>
      <c r="DM1032" s="577" t="str">
        <f t="shared" si="4867"/>
        <v/>
      </c>
      <c r="DN1032" s="577" t="str">
        <f t="shared" si="4867"/>
        <v/>
      </c>
      <c r="DO1032" s="577" t="str">
        <f t="shared" si="4867"/>
        <v/>
      </c>
      <c r="DP1032" s="577" t="str">
        <f t="shared" si="4867"/>
        <v/>
      </c>
      <c r="DQ1032" s="577" t="str">
        <f t="shared" si="4867"/>
        <v/>
      </c>
      <c r="DR1032" s="577" t="str">
        <f t="shared" si="4867"/>
        <v/>
      </c>
      <c r="DS1032" s="577" t="str">
        <f t="shared" si="4867"/>
        <v/>
      </c>
      <c r="DT1032" s="577" t="str">
        <f t="shared" si="4867"/>
        <v/>
      </c>
      <c r="DU1032" s="577" t="str">
        <f t="shared" si="4867"/>
        <v/>
      </c>
      <c r="DV1032" s="577" t="str">
        <f t="shared" si="4867"/>
        <v/>
      </c>
      <c r="DW1032" s="577" t="str">
        <f t="shared" si="4867"/>
        <v/>
      </c>
      <c r="DX1032" s="577" t="str">
        <f t="shared" si="4867"/>
        <v/>
      </c>
      <c r="DY1032" s="577" t="str">
        <f t="shared" si="4867"/>
        <v/>
      </c>
      <c r="DZ1032" s="577" t="str">
        <f t="shared" si="4867"/>
        <v/>
      </c>
      <c r="EA1032" s="577" t="str">
        <f t="shared" si="4867"/>
        <v/>
      </c>
      <c r="EB1032" s="577" t="str">
        <f t="shared" si="4867"/>
        <v/>
      </c>
      <c r="EC1032" s="577" t="str">
        <f t="shared" si="4867"/>
        <v/>
      </c>
      <c r="ED1032" s="577" t="str">
        <f t="shared" si="4867"/>
        <v/>
      </c>
      <c r="EE1032" s="577" t="str">
        <f t="shared" si="4867"/>
        <v/>
      </c>
      <c r="EF1032" s="577" t="str">
        <f t="shared" si="4867"/>
        <v/>
      </c>
      <c r="EG1032" s="577" t="str">
        <f t="shared" si="4867"/>
        <v/>
      </c>
      <c r="EH1032" s="577" t="str">
        <f t="shared" si="4867"/>
        <v/>
      </c>
      <c r="EI1032" s="577" t="str">
        <f t="shared" si="4867"/>
        <v/>
      </c>
      <c r="EJ1032" s="577" t="str">
        <f t="shared" si="4867"/>
        <v/>
      </c>
      <c r="EK1032" s="577" t="str">
        <f t="shared" si="4867"/>
        <v/>
      </c>
      <c r="EL1032" s="577" t="str">
        <f t="shared" si="4867"/>
        <v/>
      </c>
      <c r="EM1032" s="577" t="str">
        <f t="shared" si="4867"/>
        <v/>
      </c>
      <c r="EN1032" s="577" t="str">
        <f t="shared" si="4867"/>
        <v/>
      </c>
      <c r="EO1032" s="577" t="str">
        <f t="shared" si="4867"/>
        <v/>
      </c>
      <c r="EP1032" s="577" t="str">
        <f t="shared" si="4867"/>
        <v/>
      </c>
      <c r="EQ1032" s="577" t="str">
        <f t="shared" si="4867"/>
        <v/>
      </c>
      <c r="ER1032" s="577" t="str">
        <f t="shared" si="4867"/>
        <v/>
      </c>
      <c r="ES1032" s="577" t="str">
        <f t="shared" si="4867"/>
        <v/>
      </c>
      <c r="ET1032" s="577" t="str">
        <f t="shared" si="4867"/>
        <v/>
      </c>
      <c r="EU1032" s="577" t="str">
        <f t="shared" si="4867"/>
        <v/>
      </c>
      <c r="EV1032" s="577" t="str">
        <f t="shared" si="4867"/>
        <v/>
      </c>
      <c r="EW1032" s="577" t="str">
        <f t="shared" si="4867"/>
        <v/>
      </c>
      <c r="EX1032" s="577" t="str">
        <f t="shared" si="4867"/>
        <v/>
      </c>
      <c r="EY1032" s="577" t="str">
        <f t="shared" si="4867"/>
        <v/>
      </c>
      <c r="EZ1032" s="577" t="str">
        <f t="shared" si="4867"/>
        <v/>
      </c>
      <c r="FA1032" s="577" t="str">
        <f t="shared" si="4867"/>
        <v/>
      </c>
      <c r="FB1032" s="577" t="str">
        <f t="shared" si="4867"/>
        <v/>
      </c>
      <c r="FC1032" s="577" t="str">
        <f t="shared" si="4867"/>
        <v/>
      </c>
      <c r="FD1032" s="577" t="str">
        <f t="shared" si="4867"/>
        <v/>
      </c>
      <c r="FE1032" s="577" t="str">
        <f t="shared" si="4867"/>
        <v/>
      </c>
      <c r="FF1032" s="577" t="str">
        <f t="shared" si="4867"/>
        <v/>
      </c>
      <c r="FG1032" s="577" t="str">
        <f t="shared" si="4867"/>
        <v/>
      </c>
      <c r="FH1032" s="577" t="str">
        <f t="shared" si="4867"/>
        <v/>
      </c>
      <c r="FI1032" s="577" t="str">
        <f t="shared" si="4867"/>
        <v/>
      </c>
      <c r="FJ1032" s="577" t="str">
        <f t="shared" si="4867"/>
        <v/>
      </c>
      <c r="FK1032" s="577" t="str">
        <f t="shared" si="4867"/>
        <v/>
      </c>
      <c r="FL1032" s="577" t="str">
        <f t="shared" si="4867"/>
        <v/>
      </c>
      <c r="FM1032" s="577" t="str">
        <f t="shared" si="4867"/>
        <v/>
      </c>
      <c r="FN1032" s="577" t="str">
        <f t="shared" si="4867"/>
        <v/>
      </c>
      <c r="FO1032" s="577" t="str">
        <f t="shared" si="4867"/>
        <v/>
      </c>
      <c r="FP1032" s="577" t="str">
        <f t="shared" si="4867"/>
        <v/>
      </c>
      <c r="FQ1032" s="577" t="str">
        <f t="shared" si="4867"/>
        <v/>
      </c>
      <c r="FR1032" s="577" t="str">
        <f t="shared" si="4867"/>
        <v/>
      </c>
      <c r="FS1032" s="577" t="str">
        <f t="shared" si="4867"/>
        <v/>
      </c>
      <c r="FT1032" s="577" t="str">
        <f t="shared" ref="FT1032:GZ1032" si="4868">IF(FT1034=1,"1-ый мес. расхода","")</f>
        <v/>
      </c>
      <c r="FU1032" s="577" t="str">
        <f t="shared" si="4868"/>
        <v/>
      </c>
      <c r="FV1032" s="577" t="str">
        <f t="shared" si="4868"/>
        <v/>
      </c>
      <c r="FW1032" s="577" t="str">
        <f t="shared" si="4868"/>
        <v/>
      </c>
      <c r="FX1032" s="577" t="str">
        <f t="shared" si="4868"/>
        <v/>
      </c>
      <c r="FY1032" s="577" t="str">
        <f t="shared" si="4868"/>
        <v/>
      </c>
      <c r="FZ1032" s="577" t="str">
        <f t="shared" si="4868"/>
        <v/>
      </c>
      <c r="GA1032" s="577" t="str">
        <f t="shared" si="4868"/>
        <v/>
      </c>
      <c r="GB1032" s="577" t="str">
        <f t="shared" si="4868"/>
        <v/>
      </c>
      <c r="GC1032" s="577" t="str">
        <f t="shared" si="4868"/>
        <v/>
      </c>
      <c r="GD1032" s="577" t="str">
        <f t="shared" si="4868"/>
        <v/>
      </c>
      <c r="GE1032" s="577" t="str">
        <f t="shared" si="4868"/>
        <v/>
      </c>
      <c r="GF1032" s="577" t="str">
        <f t="shared" si="4868"/>
        <v/>
      </c>
      <c r="GG1032" s="577" t="str">
        <f t="shared" si="4868"/>
        <v/>
      </c>
      <c r="GH1032" s="577" t="str">
        <f t="shared" si="4868"/>
        <v/>
      </c>
      <c r="GI1032" s="577" t="str">
        <f t="shared" si="4868"/>
        <v/>
      </c>
      <c r="GJ1032" s="577" t="str">
        <f t="shared" si="4868"/>
        <v/>
      </c>
      <c r="GK1032" s="577" t="str">
        <f t="shared" si="4868"/>
        <v/>
      </c>
      <c r="GL1032" s="577" t="str">
        <f t="shared" si="4868"/>
        <v/>
      </c>
      <c r="GM1032" s="577" t="str">
        <f t="shared" si="4868"/>
        <v/>
      </c>
      <c r="GN1032" s="577" t="str">
        <f t="shared" si="4868"/>
        <v/>
      </c>
      <c r="GO1032" s="577" t="str">
        <f t="shared" si="4868"/>
        <v/>
      </c>
      <c r="GP1032" s="577" t="str">
        <f t="shared" si="4868"/>
        <v/>
      </c>
      <c r="GQ1032" s="577" t="str">
        <f t="shared" si="4868"/>
        <v/>
      </c>
      <c r="GR1032" s="577" t="str">
        <f t="shared" si="4868"/>
        <v/>
      </c>
      <c r="GS1032" s="577" t="str">
        <f t="shared" si="4868"/>
        <v/>
      </c>
      <c r="GT1032" s="577" t="str">
        <f t="shared" si="4868"/>
        <v/>
      </c>
      <c r="GU1032" s="577" t="str">
        <f t="shared" si="4868"/>
        <v/>
      </c>
      <c r="GV1032" s="577" t="str">
        <f t="shared" si="4868"/>
        <v/>
      </c>
      <c r="GW1032" s="577" t="str">
        <f t="shared" si="4868"/>
        <v/>
      </c>
      <c r="GX1032" s="577" t="str">
        <f t="shared" si="4868"/>
        <v/>
      </c>
      <c r="GY1032" s="577" t="str">
        <f t="shared" si="4868"/>
        <v/>
      </c>
      <c r="GZ1032" s="577" t="str">
        <f t="shared" si="4868"/>
        <v/>
      </c>
      <c r="HA1032" s="1"/>
      <c r="HB1032" s="1"/>
    </row>
    <row r="1033" spans="1:210" ht="4.2" customHeight="1" thickTop="1">
      <c r="A1033" s="1"/>
      <c r="B1033" s="1"/>
      <c r="C1033" s="1"/>
      <c r="D1033" s="1"/>
      <c r="E1033" s="263"/>
      <c r="F1033" s="48"/>
      <c r="G1033" s="384"/>
      <c r="H1033" s="380"/>
      <c r="I1033" s="380"/>
      <c r="J1033" s="380"/>
      <c r="K1033" s="380"/>
      <c r="L1033" s="380"/>
      <c r="M1033" s="381"/>
      <c r="N1033" s="389"/>
      <c r="O1033" s="1"/>
      <c r="P1033" s="5"/>
      <c r="Q1033" s="1"/>
      <c r="R1033" s="1"/>
      <c r="S1033" s="5"/>
      <c r="T1033" s="7"/>
      <c r="U1033" s="24"/>
      <c r="V1033" s="1"/>
      <c r="W1033" s="12"/>
      <c r="X1033" s="10"/>
      <c r="Y1033" s="46"/>
      <c r="Z1033" s="93"/>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4"/>
      <c r="BB1033" s="94"/>
      <c r="BC1033" s="94"/>
      <c r="BD1033" s="94"/>
      <c r="BE1033" s="94"/>
      <c r="BF1033" s="94"/>
      <c r="BG1033" s="94"/>
      <c r="BH1033" s="94"/>
      <c r="BI1033" s="94"/>
      <c r="BJ1033" s="94"/>
      <c r="BK1033" s="94"/>
      <c r="BL1033" s="94"/>
      <c r="BM1033" s="94"/>
      <c r="BN1033" s="94"/>
      <c r="BO1033" s="94"/>
      <c r="BP1033" s="94"/>
      <c r="BQ1033" s="94"/>
      <c r="BR1033" s="94"/>
      <c r="BS1033" s="94"/>
      <c r="BT1033" s="94"/>
      <c r="BU1033" s="94"/>
      <c r="BV1033" s="94"/>
      <c r="BW1033" s="94"/>
      <c r="BX1033" s="94"/>
      <c r="BY1033" s="94"/>
      <c r="BZ1033" s="94"/>
      <c r="CA1033" s="94"/>
      <c r="CB1033" s="94"/>
      <c r="CC1033" s="94"/>
      <c r="CD1033" s="94"/>
      <c r="CE1033" s="94"/>
      <c r="CF1033" s="94"/>
      <c r="CG1033" s="94"/>
      <c r="CH1033" s="94"/>
      <c r="CI1033" s="94"/>
      <c r="CJ1033" s="94"/>
      <c r="CK1033" s="94"/>
      <c r="CL1033" s="94"/>
      <c r="CM1033" s="94"/>
      <c r="CN1033" s="94"/>
      <c r="CO1033" s="94"/>
      <c r="CP1033" s="94"/>
      <c r="CQ1033" s="94"/>
      <c r="CR1033" s="94"/>
      <c r="CS1033" s="94"/>
      <c r="CT1033" s="94"/>
      <c r="CU1033" s="94"/>
      <c r="CV1033" s="94"/>
      <c r="CW1033" s="94"/>
      <c r="CX1033" s="94"/>
      <c r="CY1033" s="94"/>
      <c r="CZ1033" s="94"/>
      <c r="DA1033" s="94"/>
      <c r="DB1033" s="94"/>
      <c r="DC1033" s="94"/>
      <c r="DD1033" s="94"/>
      <c r="DE1033" s="94"/>
      <c r="DF1033" s="94"/>
      <c r="DG1033" s="94"/>
      <c r="DH1033" s="94"/>
      <c r="DI1033" s="94"/>
      <c r="DJ1033" s="94"/>
      <c r="DK1033" s="94"/>
      <c r="DL1033" s="94"/>
      <c r="DM1033" s="94"/>
      <c r="DN1033" s="94"/>
      <c r="DO1033" s="94"/>
      <c r="DP1033" s="94"/>
      <c r="DQ1033" s="94"/>
      <c r="DR1033" s="94"/>
      <c r="DS1033" s="94"/>
      <c r="DT1033" s="94"/>
      <c r="DU1033" s="94"/>
      <c r="DV1033" s="94"/>
      <c r="DW1033" s="94"/>
      <c r="DX1033" s="94"/>
      <c r="DY1033" s="94"/>
      <c r="DZ1033" s="94"/>
      <c r="EA1033" s="94"/>
      <c r="EB1033" s="94"/>
      <c r="EC1033" s="94"/>
      <c r="ED1033" s="94"/>
      <c r="EE1033" s="94"/>
      <c r="EF1033" s="94"/>
      <c r="EG1033" s="94"/>
      <c r="EH1033" s="94"/>
      <c r="EI1033" s="94"/>
      <c r="EJ1033" s="94"/>
      <c r="EK1033" s="94"/>
      <c r="EL1033" s="94"/>
      <c r="EM1033" s="94"/>
      <c r="EN1033" s="94"/>
      <c r="EO1033" s="94"/>
      <c r="EP1033" s="94"/>
      <c r="EQ1033" s="94"/>
      <c r="ER1033" s="94"/>
      <c r="ES1033" s="94"/>
      <c r="ET1033" s="94"/>
      <c r="EU1033" s="94"/>
      <c r="EV1033" s="94"/>
      <c r="EW1033" s="94"/>
      <c r="EX1033" s="94"/>
      <c r="EY1033" s="94"/>
      <c r="EZ1033" s="94"/>
      <c r="FA1033" s="94"/>
      <c r="FB1033" s="94"/>
      <c r="FC1033" s="94"/>
      <c r="FD1033" s="94"/>
      <c r="FE1033" s="94"/>
      <c r="FF1033" s="94"/>
      <c r="FG1033" s="94"/>
      <c r="FH1033" s="94"/>
      <c r="FI1033" s="94"/>
      <c r="FJ1033" s="94"/>
      <c r="FK1033" s="94"/>
      <c r="FL1033" s="94"/>
      <c r="FM1033" s="94"/>
      <c r="FN1033" s="94"/>
      <c r="FO1033" s="94"/>
      <c r="FP1033" s="94"/>
      <c r="FQ1033" s="94"/>
      <c r="FR1033" s="94"/>
      <c r="FS1033" s="94"/>
      <c r="FT1033" s="94"/>
      <c r="FU1033" s="94"/>
      <c r="FV1033" s="94"/>
      <c r="FW1033" s="94"/>
      <c r="FX1033" s="94"/>
      <c r="FY1033" s="94"/>
      <c r="FZ1033" s="94"/>
      <c r="GA1033" s="94"/>
      <c r="GB1033" s="94"/>
      <c r="GC1033" s="94"/>
      <c r="GD1033" s="94"/>
      <c r="GE1033" s="94"/>
      <c r="GF1033" s="94"/>
      <c r="GG1033" s="94"/>
      <c r="GH1033" s="94"/>
      <c r="GI1033" s="94"/>
      <c r="GJ1033" s="94"/>
      <c r="GK1033" s="94"/>
      <c r="GL1033" s="94"/>
      <c r="GM1033" s="94"/>
      <c r="GN1033" s="94"/>
      <c r="GO1033" s="94"/>
      <c r="GP1033" s="94"/>
      <c r="GQ1033" s="94"/>
      <c r="GR1033" s="94"/>
      <c r="GS1033" s="94"/>
      <c r="GT1033" s="94"/>
      <c r="GU1033" s="94"/>
      <c r="GV1033" s="94"/>
      <c r="GW1033" s="94"/>
      <c r="GX1033" s="94"/>
      <c r="GY1033" s="94"/>
      <c r="GZ1033" s="94"/>
      <c r="HA1033" s="1"/>
      <c r="HB1033" s="1"/>
    </row>
    <row r="1034" spans="1:210" s="23" customFormat="1">
      <c r="A1034" s="19"/>
      <c r="B1034" s="5"/>
      <c r="C1034" s="34" t="str">
        <f>$C$337</f>
        <v>месяц старта расхода</v>
      </c>
      <c r="D1034" s="196"/>
      <c r="E1034" s="269"/>
      <c r="F1034" s="52"/>
      <c r="G1034" s="232"/>
      <c r="H1034" s="19"/>
      <c r="I1034" s="19"/>
      <c r="J1034" s="5" t="s">
        <v>6</v>
      </c>
      <c r="K1034" s="575"/>
      <c r="L1034" s="24" t="s">
        <v>7</v>
      </c>
      <c r="M1034" s="20"/>
      <c r="N1034" s="196" t="s">
        <v>170</v>
      </c>
      <c r="O1034" s="19"/>
      <c r="P1034" s="20"/>
      <c r="Q1034" s="19" t="s">
        <v>12</v>
      </c>
      <c r="R1034" s="19"/>
      <c r="S1034" s="20" t="s">
        <v>6</v>
      </c>
      <c r="T1034" s="204"/>
      <c r="U1034" s="26" t="s">
        <v>7</v>
      </c>
      <c r="V1034" s="19"/>
      <c r="W1034" s="21"/>
      <c r="X1034" s="22"/>
      <c r="Y1034" s="47"/>
      <c r="Z1034" s="96"/>
      <c r="AA1034" s="578" t="str">
        <f>IF(AA1036="","",IF(AND(Z1036="",AA1036&lt;&gt;""),1,Z1034+1))</f>
        <v/>
      </c>
      <c r="AB1034" s="578" t="str">
        <f t="shared" ref="AB1034:CM1034" si="4869">IF(AB1036="","",IF(AND(AA1036="",AB1036&lt;&gt;""),1,AA1034+1))</f>
        <v/>
      </c>
      <c r="AC1034" s="578" t="str">
        <f t="shared" si="4869"/>
        <v/>
      </c>
      <c r="AD1034" s="578" t="str">
        <f t="shared" si="4869"/>
        <v/>
      </c>
      <c r="AE1034" s="578" t="str">
        <f t="shared" si="4869"/>
        <v/>
      </c>
      <c r="AF1034" s="578" t="str">
        <f t="shared" si="4869"/>
        <v/>
      </c>
      <c r="AG1034" s="578" t="str">
        <f t="shared" si="4869"/>
        <v/>
      </c>
      <c r="AH1034" s="578" t="str">
        <f t="shared" si="4869"/>
        <v/>
      </c>
      <c r="AI1034" s="578" t="str">
        <f t="shared" si="4869"/>
        <v/>
      </c>
      <c r="AJ1034" s="578" t="str">
        <f t="shared" si="4869"/>
        <v/>
      </c>
      <c r="AK1034" s="578" t="str">
        <f t="shared" si="4869"/>
        <v/>
      </c>
      <c r="AL1034" s="578" t="str">
        <f t="shared" si="4869"/>
        <v/>
      </c>
      <c r="AM1034" s="578" t="str">
        <f t="shared" si="4869"/>
        <v/>
      </c>
      <c r="AN1034" s="578" t="str">
        <f t="shared" si="4869"/>
        <v/>
      </c>
      <c r="AO1034" s="578" t="str">
        <f t="shared" si="4869"/>
        <v/>
      </c>
      <c r="AP1034" s="578" t="str">
        <f t="shared" si="4869"/>
        <v/>
      </c>
      <c r="AQ1034" s="578" t="str">
        <f t="shared" si="4869"/>
        <v/>
      </c>
      <c r="AR1034" s="578" t="str">
        <f t="shared" si="4869"/>
        <v/>
      </c>
      <c r="AS1034" s="578" t="str">
        <f t="shared" si="4869"/>
        <v/>
      </c>
      <c r="AT1034" s="578" t="str">
        <f t="shared" si="4869"/>
        <v/>
      </c>
      <c r="AU1034" s="578" t="str">
        <f t="shared" si="4869"/>
        <v/>
      </c>
      <c r="AV1034" s="578" t="str">
        <f t="shared" si="4869"/>
        <v/>
      </c>
      <c r="AW1034" s="578" t="str">
        <f t="shared" si="4869"/>
        <v/>
      </c>
      <c r="AX1034" s="578" t="str">
        <f t="shared" si="4869"/>
        <v/>
      </c>
      <c r="AY1034" s="578" t="str">
        <f t="shared" si="4869"/>
        <v/>
      </c>
      <c r="AZ1034" s="578" t="str">
        <f t="shared" si="4869"/>
        <v/>
      </c>
      <c r="BA1034" s="578" t="str">
        <f t="shared" si="4869"/>
        <v/>
      </c>
      <c r="BB1034" s="578" t="str">
        <f t="shared" si="4869"/>
        <v/>
      </c>
      <c r="BC1034" s="578" t="str">
        <f t="shared" si="4869"/>
        <v/>
      </c>
      <c r="BD1034" s="578" t="str">
        <f t="shared" si="4869"/>
        <v/>
      </c>
      <c r="BE1034" s="578" t="str">
        <f t="shared" si="4869"/>
        <v/>
      </c>
      <c r="BF1034" s="578" t="str">
        <f t="shared" si="4869"/>
        <v/>
      </c>
      <c r="BG1034" s="578" t="str">
        <f t="shared" si="4869"/>
        <v/>
      </c>
      <c r="BH1034" s="578" t="str">
        <f t="shared" si="4869"/>
        <v/>
      </c>
      <c r="BI1034" s="578" t="str">
        <f t="shared" si="4869"/>
        <v/>
      </c>
      <c r="BJ1034" s="578" t="str">
        <f t="shared" si="4869"/>
        <v/>
      </c>
      <c r="BK1034" s="578" t="str">
        <f t="shared" si="4869"/>
        <v/>
      </c>
      <c r="BL1034" s="578" t="str">
        <f t="shared" si="4869"/>
        <v/>
      </c>
      <c r="BM1034" s="578" t="str">
        <f t="shared" si="4869"/>
        <v/>
      </c>
      <c r="BN1034" s="578" t="str">
        <f t="shared" si="4869"/>
        <v/>
      </c>
      <c r="BO1034" s="578" t="str">
        <f t="shared" si="4869"/>
        <v/>
      </c>
      <c r="BP1034" s="578" t="str">
        <f t="shared" si="4869"/>
        <v/>
      </c>
      <c r="BQ1034" s="578" t="str">
        <f t="shared" si="4869"/>
        <v/>
      </c>
      <c r="BR1034" s="578" t="str">
        <f t="shared" si="4869"/>
        <v/>
      </c>
      <c r="BS1034" s="578" t="str">
        <f t="shared" si="4869"/>
        <v/>
      </c>
      <c r="BT1034" s="578" t="str">
        <f t="shared" si="4869"/>
        <v/>
      </c>
      <c r="BU1034" s="578" t="str">
        <f t="shared" si="4869"/>
        <v/>
      </c>
      <c r="BV1034" s="578" t="str">
        <f t="shared" si="4869"/>
        <v/>
      </c>
      <c r="BW1034" s="578" t="str">
        <f t="shared" si="4869"/>
        <v/>
      </c>
      <c r="BX1034" s="578" t="str">
        <f t="shared" si="4869"/>
        <v/>
      </c>
      <c r="BY1034" s="578" t="str">
        <f t="shared" si="4869"/>
        <v/>
      </c>
      <c r="BZ1034" s="578" t="str">
        <f t="shared" si="4869"/>
        <v/>
      </c>
      <c r="CA1034" s="578" t="str">
        <f t="shared" si="4869"/>
        <v/>
      </c>
      <c r="CB1034" s="578" t="str">
        <f t="shared" si="4869"/>
        <v/>
      </c>
      <c r="CC1034" s="578" t="str">
        <f t="shared" si="4869"/>
        <v/>
      </c>
      <c r="CD1034" s="578" t="str">
        <f t="shared" si="4869"/>
        <v/>
      </c>
      <c r="CE1034" s="578" t="str">
        <f t="shared" si="4869"/>
        <v/>
      </c>
      <c r="CF1034" s="578" t="str">
        <f t="shared" si="4869"/>
        <v/>
      </c>
      <c r="CG1034" s="578" t="str">
        <f t="shared" si="4869"/>
        <v/>
      </c>
      <c r="CH1034" s="578" t="str">
        <f t="shared" si="4869"/>
        <v/>
      </c>
      <c r="CI1034" s="578" t="str">
        <f t="shared" si="4869"/>
        <v/>
      </c>
      <c r="CJ1034" s="578" t="str">
        <f t="shared" si="4869"/>
        <v/>
      </c>
      <c r="CK1034" s="578" t="str">
        <f t="shared" si="4869"/>
        <v/>
      </c>
      <c r="CL1034" s="578" t="str">
        <f t="shared" si="4869"/>
        <v/>
      </c>
      <c r="CM1034" s="578" t="str">
        <f t="shared" si="4869"/>
        <v/>
      </c>
      <c r="CN1034" s="578" t="str">
        <f t="shared" ref="CN1034:DG1034" si="4870">IF(CN1036="","",IF(AND(CM1036="",CN1036&lt;&gt;""),1,CM1034+1))</f>
        <v/>
      </c>
      <c r="CO1034" s="578" t="str">
        <f t="shared" si="4870"/>
        <v/>
      </c>
      <c r="CP1034" s="578" t="str">
        <f t="shared" si="4870"/>
        <v/>
      </c>
      <c r="CQ1034" s="578" t="str">
        <f t="shared" si="4870"/>
        <v/>
      </c>
      <c r="CR1034" s="578" t="str">
        <f t="shared" si="4870"/>
        <v/>
      </c>
      <c r="CS1034" s="578" t="str">
        <f t="shared" si="4870"/>
        <v/>
      </c>
      <c r="CT1034" s="578" t="str">
        <f t="shared" si="4870"/>
        <v/>
      </c>
      <c r="CU1034" s="578" t="str">
        <f t="shared" si="4870"/>
        <v/>
      </c>
      <c r="CV1034" s="578" t="str">
        <f t="shared" si="4870"/>
        <v/>
      </c>
      <c r="CW1034" s="578" t="str">
        <f t="shared" si="4870"/>
        <v/>
      </c>
      <c r="CX1034" s="578" t="str">
        <f t="shared" si="4870"/>
        <v/>
      </c>
      <c r="CY1034" s="578" t="str">
        <f t="shared" si="4870"/>
        <v/>
      </c>
      <c r="CZ1034" s="578" t="str">
        <f t="shared" si="4870"/>
        <v/>
      </c>
      <c r="DA1034" s="578" t="str">
        <f t="shared" si="4870"/>
        <v/>
      </c>
      <c r="DB1034" s="578" t="str">
        <f t="shared" si="4870"/>
        <v/>
      </c>
      <c r="DC1034" s="578" t="str">
        <f t="shared" si="4870"/>
        <v/>
      </c>
      <c r="DD1034" s="578" t="str">
        <f t="shared" si="4870"/>
        <v/>
      </c>
      <c r="DE1034" s="578" t="str">
        <f t="shared" si="4870"/>
        <v/>
      </c>
      <c r="DF1034" s="578" t="str">
        <f t="shared" si="4870"/>
        <v/>
      </c>
      <c r="DG1034" s="578" t="str">
        <f t="shared" si="4870"/>
        <v/>
      </c>
      <c r="DH1034" s="578" t="str">
        <f t="shared" ref="DH1034" si="4871">IF(DH1036="","",IF(AND(DG1036="",DH1036&lt;&gt;""),1,DG1034+1))</f>
        <v/>
      </c>
      <c r="DI1034" s="578" t="str">
        <f t="shared" ref="DI1034" si="4872">IF(DI1036="","",IF(AND(DH1036="",DI1036&lt;&gt;""),1,DH1034+1))</f>
        <v/>
      </c>
      <c r="DJ1034" s="578" t="str">
        <f t="shared" ref="DJ1034" si="4873">IF(DJ1036="","",IF(AND(DI1036="",DJ1036&lt;&gt;""),1,DI1034+1))</f>
        <v/>
      </c>
      <c r="DK1034" s="578" t="str">
        <f t="shared" ref="DK1034" si="4874">IF(DK1036="","",IF(AND(DJ1036="",DK1036&lt;&gt;""),1,DJ1034+1))</f>
        <v/>
      </c>
      <c r="DL1034" s="578" t="str">
        <f t="shared" ref="DL1034" si="4875">IF(DL1036="","",IF(AND(DK1036="",DL1036&lt;&gt;""),1,DK1034+1))</f>
        <v/>
      </c>
      <c r="DM1034" s="578" t="str">
        <f t="shared" ref="DM1034" si="4876">IF(DM1036="","",IF(AND(DL1036="",DM1036&lt;&gt;""),1,DL1034+1))</f>
        <v/>
      </c>
      <c r="DN1034" s="578" t="str">
        <f t="shared" ref="DN1034" si="4877">IF(DN1036="","",IF(AND(DM1036="",DN1036&lt;&gt;""),1,DM1034+1))</f>
        <v/>
      </c>
      <c r="DO1034" s="578" t="str">
        <f t="shared" ref="DO1034" si="4878">IF(DO1036="","",IF(AND(DN1036="",DO1036&lt;&gt;""),1,DN1034+1))</f>
        <v/>
      </c>
      <c r="DP1034" s="578" t="str">
        <f t="shared" ref="DP1034" si="4879">IF(DP1036="","",IF(AND(DO1036="",DP1036&lt;&gt;""),1,DO1034+1))</f>
        <v/>
      </c>
      <c r="DQ1034" s="578" t="str">
        <f t="shared" ref="DQ1034" si="4880">IF(DQ1036="","",IF(AND(DP1036="",DQ1036&lt;&gt;""),1,DP1034+1))</f>
        <v/>
      </c>
      <c r="DR1034" s="578" t="str">
        <f t="shared" ref="DR1034" si="4881">IF(DR1036="","",IF(AND(DQ1036="",DR1036&lt;&gt;""),1,DQ1034+1))</f>
        <v/>
      </c>
      <c r="DS1034" s="578" t="str">
        <f t="shared" ref="DS1034" si="4882">IF(DS1036="","",IF(AND(DR1036="",DS1036&lt;&gt;""),1,DR1034+1))</f>
        <v/>
      </c>
      <c r="DT1034" s="578" t="str">
        <f t="shared" ref="DT1034" si="4883">IF(DT1036="","",IF(AND(DS1036="",DT1036&lt;&gt;""),1,DS1034+1))</f>
        <v/>
      </c>
      <c r="DU1034" s="578" t="str">
        <f t="shared" ref="DU1034" si="4884">IF(DU1036="","",IF(AND(DT1036="",DU1036&lt;&gt;""),1,DT1034+1))</f>
        <v/>
      </c>
      <c r="DV1034" s="578" t="str">
        <f t="shared" ref="DV1034" si="4885">IF(DV1036="","",IF(AND(DU1036="",DV1036&lt;&gt;""),1,DU1034+1))</f>
        <v/>
      </c>
      <c r="DW1034" s="578" t="str">
        <f t="shared" ref="DW1034" si="4886">IF(DW1036="","",IF(AND(DV1036="",DW1036&lt;&gt;""),1,DV1034+1))</f>
        <v/>
      </c>
      <c r="DX1034" s="578" t="str">
        <f t="shared" ref="DX1034" si="4887">IF(DX1036="","",IF(AND(DW1036="",DX1036&lt;&gt;""),1,DW1034+1))</f>
        <v/>
      </c>
      <c r="DY1034" s="578" t="str">
        <f t="shared" ref="DY1034" si="4888">IF(DY1036="","",IF(AND(DX1036="",DY1036&lt;&gt;""),1,DX1034+1))</f>
        <v/>
      </c>
      <c r="DZ1034" s="578" t="str">
        <f t="shared" ref="DZ1034" si="4889">IF(DZ1036="","",IF(AND(DY1036="",DZ1036&lt;&gt;""),1,DY1034+1))</f>
        <v/>
      </c>
      <c r="EA1034" s="578" t="str">
        <f t="shared" ref="EA1034" si="4890">IF(EA1036="","",IF(AND(DZ1036="",EA1036&lt;&gt;""),1,DZ1034+1))</f>
        <v/>
      </c>
      <c r="EB1034" s="578" t="str">
        <f t="shared" ref="EB1034" si="4891">IF(EB1036="","",IF(AND(EA1036="",EB1036&lt;&gt;""),1,EA1034+1))</f>
        <v/>
      </c>
      <c r="EC1034" s="578" t="str">
        <f t="shared" ref="EC1034" si="4892">IF(EC1036="","",IF(AND(EB1036="",EC1036&lt;&gt;""),1,EB1034+1))</f>
        <v/>
      </c>
      <c r="ED1034" s="578" t="str">
        <f t="shared" ref="ED1034" si="4893">IF(ED1036="","",IF(AND(EC1036="",ED1036&lt;&gt;""),1,EC1034+1))</f>
        <v/>
      </c>
      <c r="EE1034" s="578" t="str">
        <f t="shared" ref="EE1034" si="4894">IF(EE1036="","",IF(AND(ED1036="",EE1036&lt;&gt;""),1,ED1034+1))</f>
        <v/>
      </c>
      <c r="EF1034" s="578" t="str">
        <f t="shared" ref="EF1034" si="4895">IF(EF1036="","",IF(AND(EE1036="",EF1036&lt;&gt;""),1,EE1034+1))</f>
        <v/>
      </c>
      <c r="EG1034" s="578" t="str">
        <f t="shared" ref="EG1034" si="4896">IF(EG1036="","",IF(AND(EF1036="",EG1036&lt;&gt;""),1,EF1034+1))</f>
        <v/>
      </c>
      <c r="EH1034" s="578" t="str">
        <f t="shared" ref="EH1034" si="4897">IF(EH1036="","",IF(AND(EG1036="",EH1036&lt;&gt;""),1,EG1034+1))</f>
        <v/>
      </c>
      <c r="EI1034" s="578" t="str">
        <f t="shared" ref="EI1034" si="4898">IF(EI1036="","",IF(AND(EH1036="",EI1036&lt;&gt;""),1,EH1034+1))</f>
        <v/>
      </c>
      <c r="EJ1034" s="578" t="str">
        <f t="shared" ref="EJ1034" si="4899">IF(EJ1036="","",IF(AND(EI1036="",EJ1036&lt;&gt;""),1,EI1034+1))</f>
        <v/>
      </c>
      <c r="EK1034" s="578" t="str">
        <f t="shared" ref="EK1034" si="4900">IF(EK1036="","",IF(AND(EJ1036="",EK1036&lt;&gt;""),1,EJ1034+1))</f>
        <v/>
      </c>
      <c r="EL1034" s="578" t="str">
        <f t="shared" ref="EL1034" si="4901">IF(EL1036="","",IF(AND(EK1036="",EL1036&lt;&gt;""),1,EK1034+1))</f>
        <v/>
      </c>
      <c r="EM1034" s="578" t="str">
        <f t="shared" ref="EM1034" si="4902">IF(EM1036="","",IF(AND(EL1036="",EM1036&lt;&gt;""),1,EL1034+1))</f>
        <v/>
      </c>
      <c r="EN1034" s="578" t="str">
        <f t="shared" ref="EN1034" si="4903">IF(EN1036="","",IF(AND(EM1036="",EN1036&lt;&gt;""),1,EM1034+1))</f>
        <v/>
      </c>
      <c r="EO1034" s="578" t="str">
        <f t="shared" ref="EO1034" si="4904">IF(EO1036="","",IF(AND(EN1036="",EO1036&lt;&gt;""),1,EN1034+1))</f>
        <v/>
      </c>
      <c r="EP1034" s="578" t="str">
        <f t="shared" ref="EP1034" si="4905">IF(EP1036="","",IF(AND(EO1036="",EP1036&lt;&gt;""),1,EO1034+1))</f>
        <v/>
      </c>
      <c r="EQ1034" s="578" t="str">
        <f t="shared" ref="EQ1034" si="4906">IF(EQ1036="","",IF(AND(EP1036="",EQ1036&lt;&gt;""),1,EP1034+1))</f>
        <v/>
      </c>
      <c r="ER1034" s="578" t="str">
        <f t="shared" ref="ER1034" si="4907">IF(ER1036="","",IF(AND(EQ1036="",ER1036&lt;&gt;""),1,EQ1034+1))</f>
        <v/>
      </c>
      <c r="ES1034" s="578" t="str">
        <f t="shared" ref="ES1034" si="4908">IF(ES1036="","",IF(AND(ER1036="",ES1036&lt;&gt;""),1,ER1034+1))</f>
        <v/>
      </c>
      <c r="ET1034" s="578" t="str">
        <f t="shared" ref="ET1034" si="4909">IF(ET1036="","",IF(AND(ES1036="",ET1036&lt;&gt;""),1,ES1034+1))</f>
        <v/>
      </c>
      <c r="EU1034" s="578" t="str">
        <f t="shared" ref="EU1034" si="4910">IF(EU1036="","",IF(AND(ET1036="",EU1036&lt;&gt;""),1,ET1034+1))</f>
        <v/>
      </c>
      <c r="EV1034" s="578" t="str">
        <f t="shared" ref="EV1034" si="4911">IF(EV1036="","",IF(AND(EU1036="",EV1036&lt;&gt;""),1,EU1034+1))</f>
        <v/>
      </c>
      <c r="EW1034" s="578" t="str">
        <f t="shared" ref="EW1034" si="4912">IF(EW1036="","",IF(AND(EV1036="",EW1036&lt;&gt;""),1,EV1034+1))</f>
        <v/>
      </c>
      <c r="EX1034" s="578" t="str">
        <f t="shared" ref="EX1034" si="4913">IF(EX1036="","",IF(AND(EW1036="",EX1036&lt;&gt;""),1,EW1034+1))</f>
        <v/>
      </c>
      <c r="EY1034" s="578" t="str">
        <f t="shared" ref="EY1034" si="4914">IF(EY1036="","",IF(AND(EX1036="",EY1036&lt;&gt;""),1,EX1034+1))</f>
        <v/>
      </c>
      <c r="EZ1034" s="578" t="str">
        <f t="shared" ref="EZ1034" si="4915">IF(EZ1036="","",IF(AND(EY1036="",EZ1036&lt;&gt;""),1,EY1034+1))</f>
        <v/>
      </c>
      <c r="FA1034" s="578" t="str">
        <f t="shared" ref="FA1034" si="4916">IF(FA1036="","",IF(AND(EZ1036="",FA1036&lt;&gt;""),1,EZ1034+1))</f>
        <v/>
      </c>
      <c r="FB1034" s="578" t="str">
        <f t="shared" ref="FB1034" si="4917">IF(FB1036="","",IF(AND(FA1036="",FB1036&lt;&gt;""),1,FA1034+1))</f>
        <v/>
      </c>
      <c r="FC1034" s="578" t="str">
        <f t="shared" ref="FC1034" si="4918">IF(FC1036="","",IF(AND(FB1036="",FC1036&lt;&gt;""),1,FB1034+1))</f>
        <v/>
      </c>
      <c r="FD1034" s="578" t="str">
        <f t="shared" ref="FD1034" si="4919">IF(FD1036="","",IF(AND(FC1036="",FD1036&lt;&gt;""),1,FC1034+1))</f>
        <v/>
      </c>
      <c r="FE1034" s="578" t="str">
        <f t="shared" ref="FE1034" si="4920">IF(FE1036="","",IF(AND(FD1036="",FE1036&lt;&gt;""),1,FD1034+1))</f>
        <v/>
      </c>
      <c r="FF1034" s="578" t="str">
        <f t="shared" ref="FF1034" si="4921">IF(FF1036="","",IF(AND(FE1036="",FF1036&lt;&gt;""),1,FE1034+1))</f>
        <v/>
      </c>
      <c r="FG1034" s="578" t="str">
        <f t="shared" ref="FG1034" si="4922">IF(FG1036="","",IF(AND(FF1036="",FG1036&lt;&gt;""),1,FF1034+1))</f>
        <v/>
      </c>
      <c r="FH1034" s="578" t="str">
        <f t="shared" ref="FH1034" si="4923">IF(FH1036="","",IF(AND(FG1036="",FH1036&lt;&gt;""),1,FG1034+1))</f>
        <v/>
      </c>
      <c r="FI1034" s="578" t="str">
        <f t="shared" ref="FI1034" si="4924">IF(FI1036="","",IF(AND(FH1036="",FI1036&lt;&gt;""),1,FH1034+1))</f>
        <v/>
      </c>
      <c r="FJ1034" s="578" t="str">
        <f t="shared" ref="FJ1034" si="4925">IF(FJ1036="","",IF(AND(FI1036="",FJ1036&lt;&gt;""),1,FI1034+1))</f>
        <v/>
      </c>
      <c r="FK1034" s="578" t="str">
        <f t="shared" ref="FK1034" si="4926">IF(FK1036="","",IF(AND(FJ1036="",FK1036&lt;&gt;""),1,FJ1034+1))</f>
        <v/>
      </c>
      <c r="FL1034" s="578" t="str">
        <f t="shared" ref="FL1034" si="4927">IF(FL1036="","",IF(AND(FK1036="",FL1036&lt;&gt;""),1,FK1034+1))</f>
        <v/>
      </c>
      <c r="FM1034" s="578" t="str">
        <f t="shared" ref="FM1034" si="4928">IF(FM1036="","",IF(AND(FL1036="",FM1036&lt;&gt;""),1,FL1034+1))</f>
        <v/>
      </c>
      <c r="FN1034" s="578" t="str">
        <f t="shared" ref="FN1034" si="4929">IF(FN1036="","",IF(AND(FM1036="",FN1036&lt;&gt;""),1,FM1034+1))</f>
        <v/>
      </c>
      <c r="FO1034" s="578" t="str">
        <f t="shared" ref="FO1034" si="4930">IF(FO1036="","",IF(AND(FN1036="",FO1036&lt;&gt;""),1,FN1034+1))</f>
        <v/>
      </c>
      <c r="FP1034" s="578" t="str">
        <f t="shared" ref="FP1034" si="4931">IF(FP1036="","",IF(AND(FO1036="",FP1036&lt;&gt;""),1,FO1034+1))</f>
        <v/>
      </c>
      <c r="FQ1034" s="578" t="str">
        <f t="shared" ref="FQ1034" si="4932">IF(FQ1036="","",IF(AND(FP1036="",FQ1036&lt;&gt;""),1,FP1034+1))</f>
        <v/>
      </c>
      <c r="FR1034" s="578" t="str">
        <f t="shared" ref="FR1034" si="4933">IF(FR1036="","",IF(AND(FQ1036="",FR1036&lt;&gt;""),1,FQ1034+1))</f>
        <v/>
      </c>
      <c r="FS1034" s="578" t="str">
        <f t="shared" ref="FS1034" si="4934">IF(FS1036="","",IF(AND(FR1036="",FS1036&lt;&gt;""),1,FR1034+1))</f>
        <v/>
      </c>
      <c r="FT1034" s="578" t="str">
        <f t="shared" ref="FT1034" si="4935">IF(FT1036="","",IF(AND(FS1036="",FT1036&lt;&gt;""),1,FS1034+1))</f>
        <v/>
      </c>
      <c r="FU1034" s="578" t="str">
        <f t="shared" ref="FU1034" si="4936">IF(FU1036="","",IF(AND(FT1036="",FU1036&lt;&gt;""),1,FT1034+1))</f>
        <v/>
      </c>
      <c r="FV1034" s="578" t="str">
        <f t="shared" ref="FV1034" si="4937">IF(FV1036="","",IF(AND(FU1036="",FV1036&lt;&gt;""),1,FU1034+1))</f>
        <v/>
      </c>
      <c r="FW1034" s="578" t="str">
        <f t="shared" ref="FW1034" si="4938">IF(FW1036="","",IF(AND(FV1036="",FW1036&lt;&gt;""),1,FV1034+1))</f>
        <v/>
      </c>
      <c r="FX1034" s="578" t="str">
        <f t="shared" ref="FX1034" si="4939">IF(FX1036="","",IF(AND(FW1036="",FX1036&lt;&gt;""),1,FW1034+1))</f>
        <v/>
      </c>
      <c r="FY1034" s="578" t="str">
        <f t="shared" ref="FY1034" si="4940">IF(FY1036="","",IF(AND(FX1036="",FY1036&lt;&gt;""),1,FX1034+1))</f>
        <v/>
      </c>
      <c r="FZ1034" s="578" t="str">
        <f t="shared" ref="FZ1034" si="4941">IF(FZ1036="","",IF(AND(FY1036="",FZ1036&lt;&gt;""),1,FY1034+1))</f>
        <v/>
      </c>
      <c r="GA1034" s="578" t="str">
        <f t="shared" ref="GA1034" si="4942">IF(GA1036="","",IF(AND(FZ1036="",GA1036&lt;&gt;""),1,FZ1034+1))</f>
        <v/>
      </c>
      <c r="GB1034" s="578" t="str">
        <f t="shared" ref="GB1034" si="4943">IF(GB1036="","",IF(AND(GA1036="",GB1036&lt;&gt;""),1,GA1034+1))</f>
        <v/>
      </c>
      <c r="GC1034" s="578" t="str">
        <f t="shared" ref="GC1034" si="4944">IF(GC1036="","",IF(AND(GB1036="",GC1036&lt;&gt;""),1,GB1034+1))</f>
        <v/>
      </c>
      <c r="GD1034" s="578" t="str">
        <f t="shared" ref="GD1034" si="4945">IF(GD1036="","",IF(AND(GC1036="",GD1036&lt;&gt;""),1,GC1034+1))</f>
        <v/>
      </c>
      <c r="GE1034" s="578" t="str">
        <f t="shared" ref="GE1034" si="4946">IF(GE1036="","",IF(AND(GD1036="",GE1036&lt;&gt;""),1,GD1034+1))</f>
        <v/>
      </c>
      <c r="GF1034" s="578" t="str">
        <f t="shared" ref="GF1034" si="4947">IF(GF1036="","",IF(AND(GE1036="",GF1036&lt;&gt;""),1,GE1034+1))</f>
        <v/>
      </c>
      <c r="GG1034" s="578" t="str">
        <f t="shared" ref="GG1034" si="4948">IF(GG1036="","",IF(AND(GF1036="",GG1036&lt;&gt;""),1,GF1034+1))</f>
        <v/>
      </c>
      <c r="GH1034" s="578" t="str">
        <f t="shared" ref="GH1034" si="4949">IF(GH1036="","",IF(AND(GG1036="",GH1036&lt;&gt;""),1,GG1034+1))</f>
        <v/>
      </c>
      <c r="GI1034" s="578" t="str">
        <f t="shared" ref="GI1034" si="4950">IF(GI1036="","",IF(AND(GH1036="",GI1036&lt;&gt;""),1,GH1034+1))</f>
        <v/>
      </c>
      <c r="GJ1034" s="578" t="str">
        <f t="shared" ref="GJ1034" si="4951">IF(GJ1036="","",IF(AND(GI1036="",GJ1036&lt;&gt;""),1,GI1034+1))</f>
        <v/>
      </c>
      <c r="GK1034" s="578" t="str">
        <f t="shared" ref="GK1034" si="4952">IF(GK1036="","",IF(AND(GJ1036="",GK1036&lt;&gt;""),1,GJ1034+1))</f>
        <v/>
      </c>
      <c r="GL1034" s="578" t="str">
        <f t="shared" ref="GL1034" si="4953">IF(GL1036="","",IF(AND(GK1036="",GL1036&lt;&gt;""),1,GK1034+1))</f>
        <v/>
      </c>
      <c r="GM1034" s="578" t="str">
        <f t="shared" ref="GM1034" si="4954">IF(GM1036="","",IF(AND(GL1036="",GM1036&lt;&gt;""),1,GL1034+1))</f>
        <v/>
      </c>
      <c r="GN1034" s="578" t="str">
        <f t="shared" ref="GN1034" si="4955">IF(GN1036="","",IF(AND(GM1036="",GN1036&lt;&gt;""),1,GM1034+1))</f>
        <v/>
      </c>
      <c r="GO1034" s="578" t="str">
        <f t="shared" ref="GO1034" si="4956">IF(GO1036="","",IF(AND(GN1036="",GO1036&lt;&gt;""),1,GN1034+1))</f>
        <v/>
      </c>
      <c r="GP1034" s="578" t="str">
        <f t="shared" ref="GP1034" si="4957">IF(GP1036="","",IF(AND(GO1036="",GP1036&lt;&gt;""),1,GO1034+1))</f>
        <v/>
      </c>
      <c r="GQ1034" s="578" t="str">
        <f t="shared" ref="GQ1034" si="4958">IF(GQ1036="","",IF(AND(GP1036="",GQ1036&lt;&gt;""),1,GP1034+1))</f>
        <v/>
      </c>
      <c r="GR1034" s="578" t="str">
        <f t="shared" ref="GR1034" si="4959">IF(GR1036="","",IF(AND(GQ1036="",GR1036&lt;&gt;""),1,GQ1034+1))</f>
        <v/>
      </c>
      <c r="GS1034" s="578" t="str">
        <f t="shared" ref="GS1034" si="4960">IF(GS1036="","",IF(AND(GR1036="",GS1036&lt;&gt;""),1,GR1034+1))</f>
        <v/>
      </c>
      <c r="GT1034" s="578" t="str">
        <f t="shared" ref="GT1034" si="4961">IF(GT1036="","",IF(AND(GS1036="",GT1036&lt;&gt;""),1,GS1034+1))</f>
        <v/>
      </c>
      <c r="GU1034" s="578" t="str">
        <f t="shared" ref="GU1034" si="4962">IF(GU1036="","",IF(AND(GT1036="",GU1036&lt;&gt;""),1,GT1034+1))</f>
        <v/>
      </c>
      <c r="GV1034" s="578" t="str">
        <f t="shared" ref="GV1034" si="4963">IF(GV1036="","",IF(AND(GU1036="",GV1036&lt;&gt;""),1,GU1034+1))</f>
        <v/>
      </c>
      <c r="GW1034" s="578" t="str">
        <f t="shared" ref="GW1034" si="4964">IF(GW1036="","",IF(AND(GV1036="",GW1036&lt;&gt;""),1,GV1034+1))</f>
        <v/>
      </c>
      <c r="GX1034" s="578" t="str">
        <f t="shared" ref="GX1034" si="4965">IF(GX1036="","",IF(AND(GW1036="",GX1036&lt;&gt;""),1,GW1034+1))</f>
        <v/>
      </c>
      <c r="GY1034" s="578" t="str">
        <f t="shared" ref="GY1034" si="4966">IF(GY1036="","",IF(AND(GX1036="",GY1036&lt;&gt;""),1,GX1034+1))</f>
        <v/>
      </c>
      <c r="GZ1034" s="578" t="str">
        <f t="shared" ref="GZ1034" si="4967">IF(GZ1036="","",IF(AND(GY1036="",GZ1036&lt;&gt;""),1,GY1034+1))</f>
        <v/>
      </c>
      <c r="HA1034" s="19"/>
      <c r="HB1034" s="19"/>
    </row>
    <row r="1035" spans="1:210" ht="4.2" customHeight="1">
      <c r="A1035" s="1"/>
      <c r="B1035" s="5"/>
      <c r="C1035" s="1"/>
      <c r="D1035" s="1"/>
      <c r="E1035" s="263"/>
      <c r="F1035" s="48"/>
      <c r="G1035" s="231"/>
      <c r="H1035" s="1"/>
      <c r="I1035" s="1"/>
      <c r="J1035" s="1"/>
      <c r="K1035" s="1"/>
      <c r="L1035" s="1"/>
      <c r="M1035" s="5"/>
      <c r="N1035" s="19"/>
      <c r="O1035" s="1"/>
      <c r="P1035" s="5"/>
      <c r="Q1035" s="1"/>
      <c r="R1035" s="1"/>
      <c r="S1035" s="5"/>
      <c r="T1035" s="7"/>
      <c r="U1035" s="24"/>
      <c r="V1035" s="1"/>
      <c r="W1035" s="12"/>
      <c r="X1035" s="10"/>
      <c r="Y1035" s="46"/>
      <c r="Z1035" s="93"/>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4"/>
      <c r="BB1035" s="94"/>
      <c r="BC1035" s="94"/>
      <c r="BD1035" s="94"/>
      <c r="BE1035" s="94"/>
      <c r="BF1035" s="94"/>
      <c r="BG1035" s="94"/>
      <c r="BH1035" s="94"/>
      <c r="BI1035" s="94"/>
      <c r="BJ1035" s="94"/>
      <c r="BK1035" s="94"/>
      <c r="BL1035" s="94"/>
      <c r="BM1035" s="94"/>
      <c r="BN1035" s="94"/>
      <c r="BO1035" s="94"/>
      <c r="BP1035" s="94"/>
      <c r="BQ1035" s="94"/>
      <c r="BR1035" s="94"/>
      <c r="BS1035" s="94"/>
      <c r="BT1035" s="94"/>
      <c r="BU1035" s="94"/>
      <c r="BV1035" s="94"/>
      <c r="BW1035" s="94"/>
      <c r="BX1035" s="94"/>
      <c r="BY1035" s="94"/>
      <c r="BZ1035" s="94"/>
      <c r="CA1035" s="94"/>
      <c r="CB1035" s="94"/>
      <c r="CC1035" s="94"/>
      <c r="CD1035" s="94"/>
      <c r="CE1035" s="94"/>
      <c r="CF1035" s="94"/>
      <c r="CG1035" s="94"/>
      <c r="CH1035" s="94"/>
      <c r="CI1035" s="94"/>
      <c r="CJ1035" s="94"/>
      <c r="CK1035" s="94"/>
      <c r="CL1035" s="94"/>
      <c r="CM1035" s="94"/>
      <c r="CN1035" s="94"/>
      <c r="CO1035" s="94"/>
      <c r="CP1035" s="94"/>
      <c r="CQ1035" s="94"/>
      <c r="CR1035" s="94"/>
      <c r="CS1035" s="94"/>
      <c r="CT1035" s="94"/>
      <c r="CU1035" s="94"/>
      <c r="CV1035" s="94"/>
      <c r="CW1035" s="94"/>
      <c r="CX1035" s="94"/>
      <c r="CY1035" s="94"/>
      <c r="CZ1035" s="94"/>
      <c r="DA1035" s="94"/>
      <c r="DB1035" s="94"/>
      <c r="DC1035" s="94"/>
      <c r="DD1035" s="94"/>
      <c r="DE1035" s="94"/>
      <c r="DF1035" s="94"/>
      <c r="DG1035" s="94"/>
      <c r="DH1035" s="94"/>
      <c r="DI1035" s="94"/>
      <c r="DJ1035" s="94"/>
      <c r="DK1035" s="94"/>
      <c r="DL1035" s="94"/>
      <c r="DM1035" s="94"/>
      <c r="DN1035" s="94"/>
      <c r="DO1035" s="94"/>
      <c r="DP1035" s="94"/>
      <c r="DQ1035" s="94"/>
      <c r="DR1035" s="94"/>
      <c r="DS1035" s="94"/>
      <c r="DT1035" s="94"/>
      <c r="DU1035" s="94"/>
      <c r="DV1035" s="94"/>
      <c r="DW1035" s="94"/>
      <c r="DX1035" s="94"/>
      <c r="DY1035" s="94"/>
      <c r="DZ1035" s="94"/>
      <c r="EA1035" s="94"/>
      <c r="EB1035" s="94"/>
      <c r="EC1035" s="94"/>
      <c r="ED1035" s="94"/>
      <c r="EE1035" s="94"/>
      <c r="EF1035" s="94"/>
      <c r="EG1035" s="94"/>
      <c r="EH1035" s="94"/>
      <c r="EI1035" s="94"/>
      <c r="EJ1035" s="94"/>
      <c r="EK1035" s="94"/>
      <c r="EL1035" s="94"/>
      <c r="EM1035" s="94"/>
      <c r="EN1035" s="94"/>
      <c r="EO1035" s="94"/>
      <c r="EP1035" s="94"/>
      <c r="EQ1035" s="94"/>
      <c r="ER1035" s="94"/>
      <c r="ES1035" s="94"/>
      <c r="ET1035" s="94"/>
      <c r="EU1035" s="94"/>
      <c r="EV1035" s="94"/>
      <c r="EW1035" s="94"/>
      <c r="EX1035" s="94"/>
      <c r="EY1035" s="94"/>
      <c r="EZ1035" s="94"/>
      <c r="FA1035" s="94"/>
      <c r="FB1035" s="94"/>
      <c r="FC1035" s="94"/>
      <c r="FD1035" s="94"/>
      <c r="FE1035" s="94"/>
      <c r="FF1035" s="94"/>
      <c r="FG1035" s="94"/>
      <c r="FH1035" s="94"/>
      <c r="FI1035" s="94"/>
      <c r="FJ1035" s="94"/>
      <c r="FK1035" s="94"/>
      <c r="FL1035" s="94"/>
      <c r="FM1035" s="94"/>
      <c r="FN1035" s="94"/>
      <c r="FO1035" s="94"/>
      <c r="FP1035" s="94"/>
      <c r="FQ1035" s="94"/>
      <c r="FR1035" s="94"/>
      <c r="FS1035" s="94"/>
      <c r="FT1035" s="94"/>
      <c r="FU1035" s="94"/>
      <c r="FV1035" s="94"/>
      <c r="FW1035" s="94"/>
      <c r="FX1035" s="94"/>
      <c r="FY1035" s="94"/>
      <c r="FZ1035" s="94"/>
      <c r="GA1035" s="94"/>
      <c r="GB1035" s="94"/>
      <c r="GC1035" s="94"/>
      <c r="GD1035" s="94"/>
      <c r="GE1035" s="94"/>
      <c r="GF1035" s="94"/>
      <c r="GG1035" s="94"/>
      <c r="GH1035" s="94"/>
      <c r="GI1035" s="94"/>
      <c r="GJ1035" s="94"/>
      <c r="GK1035" s="94"/>
      <c r="GL1035" s="94"/>
      <c r="GM1035" s="94"/>
      <c r="GN1035" s="94"/>
      <c r="GO1035" s="94"/>
      <c r="GP1035" s="94"/>
      <c r="GQ1035" s="94"/>
      <c r="GR1035" s="94"/>
      <c r="GS1035" s="94"/>
      <c r="GT1035" s="94"/>
      <c r="GU1035" s="94"/>
      <c r="GV1035" s="94"/>
      <c r="GW1035" s="94"/>
      <c r="GX1035" s="94"/>
      <c r="GY1035" s="94"/>
      <c r="GZ1035" s="94"/>
      <c r="HA1035" s="1"/>
      <c r="HB1035" s="1"/>
    </row>
    <row r="1036" spans="1:210" s="23" customFormat="1">
      <c r="A1036" s="19"/>
      <c r="B1036" s="5"/>
      <c r="C1036" s="34" t="str">
        <f>$C$339</f>
        <v>месяц окончания расхода</v>
      </c>
      <c r="D1036" s="19"/>
      <c r="E1036" s="269"/>
      <c r="F1036" s="52"/>
      <c r="G1036" s="232"/>
      <c r="H1036" s="19"/>
      <c r="I1036" s="19"/>
      <c r="J1036" s="5" t="s">
        <v>6</v>
      </c>
      <c r="K1036" s="575"/>
      <c r="L1036" s="24" t="s">
        <v>7</v>
      </c>
      <c r="M1036" s="20"/>
      <c r="N1036" s="196" t="s">
        <v>172</v>
      </c>
      <c r="O1036" s="19"/>
      <c r="P1036" s="20"/>
      <c r="Q1036" s="19" t="str">
        <f>IF(T1034=справочники!$E$9,"a+qx",IF(T1034=справочники!$E$10,"aq^x",IF(T1034=справочники!$E$11,"a^(1+qx)","??")))</f>
        <v>??</v>
      </c>
      <c r="R1036" s="19"/>
      <c r="S1036" s="20" t="s">
        <v>6</v>
      </c>
      <c r="T1036" s="213"/>
      <c r="U1036" s="26"/>
      <c r="V1036" s="19"/>
      <c r="W1036" s="21"/>
      <c r="X1036" s="22"/>
      <c r="Y1036" s="47"/>
      <c r="Z1036" s="96"/>
      <c r="AA1036" s="579" t="str">
        <f>IF(AND(AA$8&gt;=$K1034,AA$8&lt;=IF(OR($K1036="",$K1036=0),1000000,$K1036)),AA$8,"")</f>
        <v/>
      </c>
      <c r="AB1036" s="579" t="str">
        <f t="shared" ref="AB1036:CM1036" si="4968">IF(AND(AB$8&gt;=$K1034,AB$8&lt;=IF(OR($K1036="",$K1036=0),1000000,$K1036)),AB$8,"")</f>
        <v/>
      </c>
      <c r="AC1036" s="579" t="str">
        <f t="shared" si="4968"/>
        <v/>
      </c>
      <c r="AD1036" s="579" t="str">
        <f t="shared" si="4968"/>
        <v/>
      </c>
      <c r="AE1036" s="579" t="str">
        <f t="shared" si="4968"/>
        <v/>
      </c>
      <c r="AF1036" s="579" t="str">
        <f t="shared" si="4968"/>
        <v/>
      </c>
      <c r="AG1036" s="579" t="str">
        <f t="shared" si="4968"/>
        <v/>
      </c>
      <c r="AH1036" s="579" t="str">
        <f t="shared" si="4968"/>
        <v/>
      </c>
      <c r="AI1036" s="579" t="str">
        <f t="shared" si="4968"/>
        <v/>
      </c>
      <c r="AJ1036" s="579" t="str">
        <f t="shared" si="4968"/>
        <v/>
      </c>
      <c r="AK1036" s="579" t="str">
        <f t="shared" si="4968"/>
        <v/>
      </c>
      <c r="AL1036" s="579" t="str">
        <f t="shared" si="4968"/>
        <v/>
      </c>
      <c r="AM1036" s="579" t="str">
        <f t="shared" si="4968"/>
        <v/>
      </c>
      <c r="AN1036" s="579" t="str">
        <f t="shared" si="4968"/>
        <v/>
      </c>
      <c r="AO1036" s="579" t="str">
        <f t="shared" si="4968"/>
        <v/>
      </c>
      <c r="AP1036" s="579" t="str">
        <f t="shared" si="4968"/>
        <v/>
      </c>
      <c r="AQ1036" s="579" t="str">
        <f t="shared" si="4968"/>
        <v/>
      </c>
      <c r="AR1036" s="579" t="str">
        <f t="shared" si="4968"/>
        <v/>
      </c>
      <c r="AS1036" s="579" t="str">
        <f t="shared" si="4968"/>
        <v/>
      </c>
      <c r="AT1036" s="579" t="str">
        <f t="shared" si="4968"/>
        <v/>
      </c>
      <c r="AU1036" s="579" t="str">
        <f t="shared" si="4968"/>
        <v/>
      </c>
      <c r="AV1036" s="579" t="str">
        <f t="shared" si="4968"/>
        <v/>
      </c>
      <c r="AW1036" s="579" t="str">
        <f t="shared" si="4968"/>
        <v/>
      </c>
      <c r="AX1036" s="579" t="str">
        <f t="shared" si="4968"/>
        <v/>
      </c>
      <c r="AY1036" s="579" t="str">
        <f t="shared" si="4968"/>
        <v/>
      </c>
      <c r="AZ1036" s="579" t="str">
        <f t="shared" si="4968"/>
        <v/>
      </c>
      <c r="BA1036" s="579" t="str">
        <f t="shared" si="4968"/>
        <v/>
      </c>
      <c r="BB1036" s="579" t="str">
        <f t="shared" si="4968"/>
        <v/>
      </c>
      <c r="BC1036" s="579" t="str">
        <f t="shared" si="4968"/>
        <v/>
      </c>
      <c r="BD1036" s="579" t="str">
        <f t="shared" si="4968"/>
        <v/>
      </c>
      <c r="BE1036" s="579" t="str">
        <f t="shared" si="4968"/>
        <v/>
      </c>
      <c r="BF1036" s="579" t="str">
        <f t="shared" si="4968"/>
        <v/>
      </c>
      <c r="BG1036" s="579" t="str">
        <f t="shared" si="4968"/>
        <v/>
      </c>
      <c r="BH1036" s="579" t="str">
        <f t="shared" si="4968"/>
        <v/>
      </c>
      <c r="BI1036" s="579" t="str">
        <f t="shared" si="4968"/>
        <v/>
      </c>
      <c r="BJ1036" s="579" t="str">
        <f t="shared" si="4968"/>
        <v/>
      </c>
      <c r="BK1036" s="579" t="str">
        <f t="shared" si="4968"/>
        <v/>
      </c>
      <c r="BL1036" s="579" t="str">
        <f t="shared" si="4968"/>
        <v/>
      </c>
      <c r="BM1036" s="579" t="str">
        <f t="shared" si="4968"/>
        <v/>
      </c>
      <c r="BN1036" s="579" t="str">
        <f t="shared" si="4968"/>
        <v/>
      </c>
      <c r="BO1036" s="579" t="str">
        <f t="shared" si="4968"/>
        <v/>
      </c>
      <c r="BP1036" s="579" t="str">
        <f t="shared" si="4968"/>
        <v/>
      </c>
      <c r="BQ1036" s="579" t="str">
        <f t="shared" si="4968"/>
        <v/>
      </c>
      <c r="BR1036" s="579" t="str">
        <f t="shared" si="4968"/>
        <v/>
      </c>
      <c r="BS1036" s="579" t="str">
        <f t="shared" si="4968"/>
        <v/>
      </c>
      <c r="BT1036" s="579" t="str">
        <f t="shared" si="4968"/>
        <v/>
      </c>
      <c r="BU1036" s="579" t="str">
        <f t="shared" si="4968"/>
        <v/>
      </c>
      <c r="BV1036" s="579" t="str">
        <f t="shared" si="4968"/>
        <v/>
      </c>
      <c r="BW1036" s="579" t="str">
        <f t="shared" si="4968"/>
        <v/>
      </c>
      <c r="BX1036" s="579" t="str">
        <f t="shared" si="4968"/>
        <v/>
      </c>
      <c r="BY1036" s="579" t="str">
        <f t="shared" si="4968"/>
        <v/>
      </c>
      <c r="BZ1036" s="579" t="str">
        <f t="shared" si="4968"/>
        <v/>
      </c>
      <c r="CA1036" s="579" t="str">
        <f t="shared" si="4968"/>
        <v/>
      </c>
      <c r="CB1036" s="579" t="str">
        <f t="shared" si="4968"/>
        <v/>
      </c>
      <c r="CC1036" s="579" t="str">
        <f t="shared" si="4968"/>
        <v/>
      </c>
      <c r="CD1036" s="579" t="str">
        <f t="shared" si="4968"/>
        <v/>
      </c>
      <c r="CE1036" s="579" t="str">
        <f t="shared" si="4968"/>
        <v/>
      </c>
      <c r="CF1036" s="579" t="str">
        <f t="shared" si="4968"/>
        <v/>
      </c>
      <c r="CG1036" s="579" t="str">
        <f t="shared" si="4968"/>
        <v/>
      </c>
      <c r="CH1036" s="579" t="str">
        <f t="shared" si="4968"/>
        <v/>
      </c>
      <c r="CI1036" s="579" t="str">
        <f t="shared" si="4968"/>
        <v/>
      </c>
      <c r="CJ1036" s="579" t="str">
        <f t="shared" si="4968"/>
        <v/>
      </c>
      <c r="CK1036" s="579" t="str">
        <f t="shared" si="4968"/>
        <v/>
      </c>
      <c r="CL1036" s="579" t="str">
        <f t="shared" si="4968"/>
        <v/>
      </c>
      <c r="CM1036" s="579" t="str">
        <f t="shared" si="4968"/>
        <v/>
      </c>
      <c r="CN1036" s="579" t="str">
        <f t="shared" ref="CN1036:DG1036" si="4969">IF(AND(CN$8&gt;=$K1034,CN$8&lt;=IF(OR($K1036="",$K1036=0),1000000,$K1036)),CN$8,"")</f>
        <v/>
      </c>
      <c r="CO1036" s="579" t="str">
        <f t="shared" si="4969"/>
        <v/>
      </c>
      <c r="CP1036" s="579" t="str">
        <f t="shared" si="4969"/>
        <v/>
      </c>
      <c r="CQ1036" s="579" t="str">
        <f t="shared" si="4969"/>
        <v/>
      </c>
      <c r="CR1036" s="579" t="str">
        <f t="shared" si="4969"/>
        <v/>
      </c>
      <c r="CS1036" s="579" t="str">
        <f t="shared" si="4969"/>
        <v/>
      </c>
      <c r="CT1036" s="579" t="str">
        <f t="shared" si="4969"/>
        <v/>
      </c>
      <c r="CU1036" s="579" t="str">
        <f t="shared" si="4969"/>
        <v/>
      </c>
      <c r="CV1036" s="579" t="str">
        <f t="shared" si="4969"/>
        <v/>
      </c>
      <c r="CW1036" s="579" t="str">
        <f t="shared" si="4969"/>
        <v/>
      </c>
      <c r="CX1036" s="579" t="str">
        <f t="shared" si="4969"/>
        <v/>
      </c>
      <c r="CY1036" s="579" t="str">
        <f t="shared" si="4969"/>
        <v/>
      </c>
      <c r="CZ1036" s="579" t="str">
        <f t="shared" si="4969"/>
        <v/>
      </c>
      <c r="DA1036" s="579" t="str">
        <f t="shared" si="4969"/>
        <v/>
      </c>
      <c r="DB1036" s="579" t="str">
        <f t="shared" si="4969"/>
        <v/>
      </c>
      <c r="DC1036" s="579" t="str">
        <f t="shared" si="4969"/>
        <v/>
      </c>
      <c r="DD1036" s="579" t="str">
        <f t="shared" si="4969"/>
        <v/>
      </c>
      <c r="DE1036" s="579" t="str">
        <f t="shared" si="4969"/>
        <v/>
      </c>
      <c r="DF1036" s="579" t="str">
        <f t="shared" si="4969"/>
        <v/>
      </c>
      <c r="DG1036" s="579" t="str">
        <f t="shared" si="4969"/>
        <v/>
      </c>
      <c r="DH1036" s="579" t="str">
        <f t="shared" ref="DH1036:FS1036" si="4970">IF(AND(DH$8&gt;=$K1034,DH$8&lt;=IF(OR($K1036="",$K1036=0),1000000,$K1036)),DH$8,"")</f>
        <v/>
      </c>
      <c r="DI1036" s="579" t="str">
        <f t="shared" si="4970"/>
        <v/>
      </c>
      <c r="DJ1036" s="579" t="str">
        <f t="shared" si="4970"/>
        <v/>
      </c>
      <c r="DK1036" s="579" t="str">
        <f t="shared" si="4970"/>
        <v/>
      </c>
      <c r="DL1036" s="579" t="str">
        <f t="shared" si="4970"/>
        <v/>
      </c>
      <c r="DM1036" s="579" t="str">
        <f t="shared" si="4970"/>
        <v/>
      </c>
      <c r="DN1036" s="579" t="str">
        <f t="shared" si="4970"/>
        <v/>
      </c>
      <c r="DO1036" s="579" t="str">
        <f t="shared" si="4970"/>
        <v/>
      </c>
      <c r="DP1036" s="579" t="str">
        <f t="shared" si="4970"/>
        <v/>
      </c>
      <c r="DQ1036" s="579" t="str">
        <f t="shared" si="4970"/>
        <v/>
      </c>
      <c r="DR1036" s="579" t="str">
        <f t="shared" si="4970"/>
        <v/>
      </c>
      <c r="DS1036" s="579" t="str">
        <f t="shared" si="4970"/>
        <v/>
      </c>
      <c r="DT1036" s="579" t="str">
        <f t="shared" si="4970"/>
        <v/>
      </c>
      <c r="DU1036" s="579" t="str">
        <f t="shared" si="4970"/>
        <v/>
      </c>
      <c r="DV1036" s="579" t="str">
        <f t="shared" si="4970"/>
        <v/>
      </c>
      <c r="DW1036" s="579" t="str">
        <f t="shared" si="4970"/>
        <v/>
      </c>
      <c r="DX1036" s="579" t="str">
        <f t="shared" si="4970"/>
        <v/>
      </c>
      <c r="DY1036" s="579" t="str">
        <f t="shared" si="4970"/>
        <v/>
      </c>
      <c r="DZ1036" s="579" t="str">
        <f t="shared" si="4970"/>
        <v/>
      </c>
      <c r="EA1036" s="579" t="str">
        <f t="shared" si="4970"/>
        <v/>
      </c>
      <c r="EB1036" s="579" t="str">
        <f t="shared" si="4970"/>
        <v/>
      </c>
      <c r="EC1036" s="579" t="str">
        <f t="shared" si="4970"/>
        <v/>
      </c>
      <c r="ED1036" s="579" t="str">
        <f t="shared" si="4970"/>
        <v/>
      </c>
      <c r="EE1036" s="579" t="str">
        <f t="shared" si="4970"/>
        <v/>
      </c>
      <c r="EF1036" s="579" t="str">
        <f t="shared" si="4970"/>
        <v/>
      </c>
      <c r="EG1036" s="579" t="str">
        <f t="shared" si="4970"/>
        <v/>
      </c>
      <c r="EH1036" s="579" t="str">
        <f t="shared" si="4970"/>
        <v/>
      </c>
      <c r="EI1036" s="579" t="str">
        <f t="shared" si="4970"/>
        <v/>
      </c>
      <c r="EJ1036" s="579" t="str">
        <f t="shared" si="4970"/>
        <v/>
      </c>
      <c r="EK1036" s="579" t="str">
        <f t="shared" si="4970"/>
        <v/>
      </c>
      <c r="EL1036" s="579" t="str">
        <f t="shared" si="4970"/>
        <v/>
      </c>
      <c r="EM1036" s="579" t="str">
        <f t="shared" si="4970"/>
        <v/>
      </c>
      <c r="EN1036" s="579" t="str">
        <f t="shared" si="4970"/>
        <v/>
      </c>
      <c r="EO1036" s="579" t="str">
        <f t="shared" si="4970"/>
        <v/>
      </c>
      <c r="EP1036" s="579" t="str">
        <f t="shared" si="4970"/>
        <v/>
      </c>
      <c r="EQ1036" s="579" t="str">
        <f t="shared" si="4970"/>
        <v/>
      </c>
      <c r="ER1036" s="579" t="str">
        <f t="shared" si="4970"/>
        <v/>
      </c>
      <c r="ES1036" s="579" t="str">
        <f t="shared" si="4970"/>
        <v/>
      </c>
      <c r="ET1036" s="579" t="str">
        <f t="shared" si="4970"/>
        <v/>
      </c>
      <c r="EU1036" s="579" t="str">
        <f t="shared" si="4970"/>
        <v/>
      </c>
      <c r="EV1036" s="579" t="str">
        <f t="shared" si="4970"/>
        <v/>
      </c>
      <c r="EW1036" s="579" t="str">
        <f t="shared" si="4970"/>
        <v/>
      </c>
      <c r="EX1036" s="579" t="str">
        <f t="shared" si="4970"/>
        <v/>
      </c>
      <c r="EY1036" s="579" t="str">
        <f t="shared" si="4970"/>
        <v/>
      </c>
      <c r="EZ1036" s="579" t="str">
        <f t="shared" si="4970"/>
        <v/>
      </c>
      <c r="FA1036" s="579" t="str">
        <f t="shared" si="4970"/>
        <v/>
      </c>
      <c r="FB1036" s="579" t="str">
        <f t="shared" si="4970"/>
        <v/>
      </c>
      <c r="FC1036" s="579" t="str">
        <f t="shared" si="4970"/>
        <v/>
      </c>
      <c r="FD1036" s="579" t="str">
        <f t="shared" si="4970"/>
        <v/>
      </c>
      <c r="FE1036" s="579" t="str">
        <f t="shared" si="4970"/>
        <v/>
      </c>
      <c r="FF1036" s="579" t="str">
        <f t="shared" si="4970"/>
        <v/>
      </c>
      <c r="FG1036" s="579" t="str">
        <f t="shared" si="4970"/>
        <v/>
      </c>
      <c r="FH1036" s="579" t="str">
        <f t="shared" si="4970"/>
        <v/>
      </c>
      <c r="FI1036" s="579" t="str">
        <f t="shared" si="4970"/>
        <v/>
      </c>
      <c r="FJ1036" s="579" t="str">
        <f t="shared" si="4970"/>
        <v/>
      </c>
      <c r="FK1036" s="579" t="str">
        <f t="shared" si="4970"/>
        <v/>
      </c>
      <c r="FL1036" s="579" t="str">
        <f t="shared" si="4970"/>
        <v/>
      </c>
      <c r="FM1036" s="579" t="str">
        <f t="shared" si="4970"/>
        <v/>
      </c>
      <c r="FN1036" s="579" t="str">
        <f t="shared" si="4970"/>
        <v/>
      </c>
      <c r="FO1036" s="579" t="str">
        <f t="shared" si="4970"/>
        <v/>
      </c>
      <c r="FP1036" s="579" t="str">
        <f t="shared" si="4970"/>
        <v/>
      </c>
      <c r="FQ1036" s="579" t="str">
        <f t="shared" si="4970"/>
        <v/>
      </c>
      <c r="FR1036" s="579" t="str">
        <f t="shared" si="4970"/>
        <v/>
      </c>
      <c r="FS1036" s="579" t="str">
        <f t="shared" si="4970"/>
        <v/>
      </c>
      <c r="FT1036" s="579" t="str">
        <f t="shared" ref="FT1036:GZ1036" si="4971">IF(AND(FT$8&gt;=$K1034,FT$8&lt;=IF(OR($K1036="",$K1036=0),1000000,$K1036)),FT$8,"")</f>
        <v/>
      </c>
      <c r="FU1036" s="579" t="str">
        <f t="shared" si="4971"/>
        <v/>
      </c>
      <c r="FV1036" s="579" t="str">
        <f t="shared" si="4971"/>
        <v/>
      </c>
      <c r="FW1036" s="579" t="str">
        <f t="shared" si="4971"/>
        <v/>
      </c>
      <c r="FX1036" s="579" t="str">
        <f t="shared" si="4971"/>
        <v/>
      </c>
      <c r="FY1036" s="579" t="str">
        <f t="shared" si="4971"/>
        <v/>
      </c>
      <c r="FZ1036" s="579" t="str">
        <f t="shared" si="4971"/>
        <v/>
      </c>
      <c r="GA1036" s="579" t="str">
        <f t="shared" si="4971"/>
        <v/>
      </c>
      <c r="GB1036" s="579" t="str">
        <f t="shared" si="4971"/>
        <v/>
      </c>
      <c r="GC1036" s="579" t="str">
        <f t="shared" si="4971"/>
        <v/>
      </c>
      <c r="GD1036" s="579" t="str">
        <f t="shared" si="4971"/>
        <v/>
      </c>
      <c r="GE1036" s="579" t="str">
        <f t="shared" si="4971"/>
        <v/>
      </c>
      <c r="GF1036" s="579" t="str">
        <f t="shared" si="4971"/>
        <v/>
      </c>
      <c r="GG1036" s="579" t="str">
        <f t="shared" si="4971"/>
        <v/>
      </c>
      <c r="GH1036" s="579" t="str">
        <f t="shared" si="4971"/>
        <v/>
      </c>
      <c r="GI1036" s="579" t="str">
        <f t="shared" si="4971"/>
        <v/>
      </c>
      <c r="GJ1036" s="579" t="str">
        <f t="shared" si="4971"/>
        <v/>
      </c>
      <c r="GK1036" s="579" t="str">
        <f t="shared" si="4971"/>
        <v/>
      </c>
      <c r="GL1036" s="579" t="str">
        <f t="shared" si="4971"/>
        <v/>
      </c>
      <c r="GM1036" s="579" t="str">
        <f t="shared" si="4971"/>
        <v/>
      </c>
      <c r="GN1036" s="579" t="str">
        <f t="shared" si="4971"/>
        <v/>
      </c>
      <c r="GO1036" s="579" t="str">
        <f t="shared" si="4971"/>
        <v/>
      </c>
      <c r="GP1036" s="579" t="str">
        <f t="shared" si="4971"/>
        <v/>
      </c>
      <c r="GQ1036" s="579" t="str">
        <f t="shared" si="4971"/>
        <v/>
      </c>
      <c r="GR1036" s="579" t="str">
        <f t="shared" si="4971"/>
        <v/>
      </c>
      <c r="GS1036" s="579" t="str">
        <f t="shared" si="4971"/>
        <v/>
      </c>
      <c r="GT1036" s="579" t="str">
        <f t="shared" si="4971"/>
        <v/>
      </c>
      <c r="GU1036" s="579" t="str">
        <f t="shared" si="4971"/>
        <v/>
      </c>
      <c r="GV1036" s="579" t="str">
        <f t="shared" si="4971"/>
        <v/>
      </c>
      <c r="GW1036" s="579" t="str">
        <f t="shared" si="4971"/>
        <v/>
      </c>
      <c r="GX1036" s="579" t="str">
        <f t="shared" si="4971"/>
        <v/>
      </c>
      <c r="GY1036" s="579" t="str">
        <f t="shared" si="4971"/>
        <v/>
      </c>
      <c r="GZ1036" s="579" t="str">
        <f t="shared" si="4971"/>
        <v/>
      </c>
      <c r="HA1036" s="19"/>
      <c r="HB1036" s="19"/>
    </row>
    <row r="1037" spans="1:210" ht="4.2" customHeight="1">
      <c r="A1037" s="1"/>
      <c r="B1037" s="1"/>
      <c r="C1037" s="1"/>
      <c r="D1037" s="1"/>
      <c r="E1037" s="263"/>
      <c r="F1037" s="48"/>
      <c r="G1037" s="231"/>
      <c r="H1037" s="1"/>
      <c r="I1037" s="1"/>
      <c r="J1037" s="1"/>
      <c r="K1037" s="1"/>
      <c r="L1037" s="1"/>
      <c r="M1037" s="5"/>
      <c r="N1037" s="1"/>
      <c r="O1037" s="1"/>
      <c r="P1037" s="5"/>
      <c r="Q1037" s="1"/>
      <c r="R1037" s="1"/>
      <c r="S1037" s="5"/>
      <c r="T1037" s="7"/>
      <c r="U1037" s="24"/>
      <c r="V1037" s="1"/>
      <c r="W1037" s="12"/>
      <c r="X1037" s="10"/>
      <c r="Y1037" s="46"/>
      <c r="Z1037" s="93"/>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4"/>
      <c r="BB1037" s="94"/>
      <c r="BC1037" s="94"/>
      <c r="BD1037" s="94"/>
      <c r="BE1037" s="94"/>
      <c r="BF1037" s="94"/>
      <c r="BG1037" s="94"/>
      <c r="BH1037" s="94"/>
      <c r="BI1037" s="94"/>
      <c r="BJ1037" s="94"/>
      <c r="BK1037" s="94"/>
      <c r="BL1037" s="94"/>
      <c r="BM1037" s="94"/>
      <c r="BN1037" s="94"/>
      <c r="BO1037" s="94"/>
      <c r="BP1037" s="94"/>
      <c r="BQ1037" s="94"/>
      <c r="BR1037" s="94"/>
      <c r="BS1037" s="94"/>
      <c r="BT1037" s="94"/>
      <c r="BU1037" s="94"/>
      <c r="BV1037" s="94"/>
      <c r="BW1037" s="94"/>
      <c r="BX1037" s="94"/>
      <c r="BY1037" s="94"/>
      <c r="BZ1037" s="94"/>
      <c r="CA1037" s="94"/>
      <c r="CB1037" s="94"/>
      <c r="CC1037" s="94"/>
      <c r="CD1037" s="94"/>
      <c r="CE1037" s="94"/>
      <c r="CF1037" s="94"/>
      <c r="CG1037" s="94"/>
      <c r="CH1037" s="94"/>
      <c r="CI1037" s="94"/>
      <c r="CJ1037" s="94"/>
      <c r="CK1037" s="94"/>
      <c r="CL1037" s="94"/>
      <c r="CM1037" s="94"/>
      <c r="CN1037" s="94"/>
      <c r="CO1037" s="94"/>
      <c r="CP1037" s="94"/>
      <c r="CQ1037" s="94"/>
      <c r="CR1037" s="94"/>
      <c r="CS1037" s="94"/>
      <c r="CT1037" s="94"/>
      <c r="CU1037" s="94"/>
      <c r="CV1037" s="94"/>
      <c r="CW1037" s="94"/>
      <c r="CX1037" s="94"/>
      <c r="CY1037" s="94"/>
      <c r="CZ1037" s="94"/>
      <c r="DA1037" s="94"/>
      <c r="DB1037" s="94"/>
      <c r="DC1037" s="94"/>
      <c r="DD1037" s="94"/>
      <c r="DE1037" s="94"/>
      <c r="DF1037" s="94"/>
      <c r="DG1037" s="94"/>
      <c r="DH1037" s="94"/>
      <c r="DI1037" s="94"/>
      <c r="DJ1037" s="94"/>
      <c r="DK1037" s="94"/>
      <c r="DL1037" s="94"/>
      <c r="DM1037" s="94"/>
      <c r="DN1037" s="94"/>
      <c r="DO1037" s="94"/>
      <c r="DP1037" s="94"/>
      <c r="DQ1037" s="94"/>
      <c r="DR1037" s="94"/>
      <c r="DS1037" s="94"/>
      <c r="DT1037" s="94"/>
      <c r="DU1037" s="94"/>
      <c r="DV1037" s="94"/>
      <c r="DW1037" s="94"/>
      <c r="DX1037" s="94"/>
      <c r="DY1037" s="94"/>
      <c r="DZ1037" s="94"/>
      <c r="EA1037" s="94"/>
      <c r="EB1037" s="94"/>
      <c r="EC1037" s="94"/>
      <c r="ED1037" s="94"/>
      <c r="EE1037" s="94"/>
      <c r="EF1037" s="94"/>
      <c r="EG1037" s="94"/>
      <c r="EH1037" s="94"/>
      <c r="EI1037" s="94"/>
      <c r="EJ1037" s="94"/>
      <c r="EK1037" s="94"/>
      <c r="EL1037" s="94"/>
      <c r="EM1037" s="94"/>
      <c r="EN1037" s="94"/>
      <c r="EO1037" s="94"/>
      <c r="EP1037" s="94"/>
      <c r="EQ1037" s="94"/>
      <c r="ER1037" s="94"/>
      <c r="ES1037" s="94"/>
      <c r="ET1037" s="94"/>
      <c r="EU1037" s="94"/>
      <c r="EV1037" s="94"/>
      <c r="EW1037" s="94"/>
      <c r="EX1037" s="94"/>
      <c r="EY1037" s="94"/>
      <c r="EZ1037" s="94"/>
      <c r="FA1037" s="94"/>
      <c r="FB1037" s="94"/>
      <c r="FC1037" s="94"/>
      <c r="FD1037" s="94"/>
      <c r="FE1037" s="94"/>
      <c r="FF1037" s="94"/>
      <c r="FG1037" s="94"/>
      <c r="FH1037" s="94"/>
      <c r="FI1037" s="94"/>
      <c r="FJ1037" s="94"/>
      <c r="FK1037" s="94"/>
      <c r="FL1037" s="94"/>
      <c r="FM1037" s="94"/>
      <c r="FN1037" s="94"/>
      <c r="FO1037" s="94"/>
      <c r="FP1037" s="94"/>
      <c r="FQ1037" s="94"/>
      <c r="FR1037" s="94"/>
      <c r="FS1037" s="94"/>
      <c r="FT1037" s="94"/>
      <c r="FU1037" s="94"/>
      <c r="FV1037" s="94"/>
      <c r="FW1037" s="94"/>
      <c r="FX1037" s="94"/>
      <c r="FY1037" s="94"/>
      <c r="FZ1037" s="94"/>
      <c r="GA1037" s="94"/>
      <c r="GB1037" s="94"/>
      <c r="GC1037" s="94"/>
      <c r="GD1037" s="94"/>
      <c r="GE1037" s="94"/>
      <c r="GF1037" s="94"/>
      <c r="GG1037" s="94"/>
      <c r="GH1037" s="94"/>
      <c r="GI1037" s="94"/>
      <c r="GJ1037" s="94"/>
      <c r="GK1037" s="94"/>
      <c r="GL1037" s="94"/>
      <c r="GM1037" s="94"/>
      <c r="GN1037" s="94"/>
      <c r="GO1037" s="94"/>
      <c r="GP1037" s="94"/>
      <c r="GQ1037" s="94"/>
      <c r="GR1037" s="94"/>
      <c r="GS1037" s="94"/>
      <c r="GT1037" s="94"/>
      <c r="GU1037" s="94"/>
      <c r="GV1037" s="94"/>
      <c r="GW1037" s="94"/>
      <c r="GX1037" s="94"/>
      <c r="GY1037" s="94"/>
      <c r="GZ1037" s="94"/>
      <c r="HA1037" s="1"/>
      <c r="HB1037" s="1"/>
    </row>
    <row r="1038" spans="1:210" s="23" customFormat="1">
      <c r="A1038" s="19"/>
      <c r="B1038" s="244" t="s">
        <v>165</v>
      </c>
      <c r="C1038" s="19"/>
      <c r="D1038" s="19"/>
      <c r="E1038" s="269"/>
      <c r="F1038" s="52"/>
      <c r="G1038" s="232"/>
      <c r="H1038" s="19"/>
      <c r="I1038" s="245" t="s">
        <v>162</v>
      </c>
      <c r="J1038" s="19"/>
      <c r="K1038" s="19"/>
      <c r="L1038" s="19"/>
      <c r="M1038" s="20"/>
      <c r="N1038" s="196" t="s">
        <v>171</v>
      </c>
      <c r="O1038" s="19"/>
      <c r="P1038" s="20"/>
      <c r="Q1038" s="19" t="s">
        <v>72</v>
      </c>
      <c r="R1038" s="19"/>
      <c r="S1038" s="20" t="s">
        <v>6</v>
      </c>
      <c r="T1038" s="205"/>
      <c r="U1038" s="26" t="s">
        <v>7</v>
      </c>
      <c r="V1038" s="19"/>
      <c r="W1038" s="21"/>
      <c r="X1038" s="22"/>
      <c r="Y1038" s="47"/>
      <c r="Z1038" s="96"/>
      <c r="AA1038" s="97"/>
      <c r="AB1038" s="97"/>
      <c r="AC1038" s="97"/>
      <c r="AD1038" s="97"/>
      <c r="AE1038" s="97"/>
      <c r="AF1038" s="97"/>
      <c r="AG1038" s="97"/>
      <c r="AH1038" s="97"/>
      <c r="AI1038" s="97"/>
      <c r="AJ1038" s="97"/>
      <c r="AK1038" s="97"/>
      <c r="AL1038" s="97"/>
      <c r="AM1038" s="97"/>
      <c r="AN1038" s="97"/>
      <c r="AO1038" s="97"/>
      <c r="AP1038" s="97"/>
      <c r="AQ1038" s="97"/>
      <c r="AR1038" s="97"/>
      <c r="AS1038" s="97"/>
      <c r="AT1038" s="97"/>
      <c r="AU1038" s="97"/>
      <c r="AV1038" s="97"/>
      <c r="AW1038" s="97"/>
      <c r="AX1038" s="97"/>
      <c r="AY1038" s="97"/>
      <c r="AZ1038" s="97"/>
      <c r="BA1038" s="97"/>
      <c r="BB1038" s="97"/>
      <c r="BC1038" s="97"/>
      <c r="BD1038" s="97"/>
      <c r="BE1038" s="97"/>
      <c r="BF1038" s="97"/>
      <c r="BG1038" s="97"/>
      <c r="BH1038" s="97"/>
      <c r="BI1038" s="97"/>
      <c r="BJ1038" s="97"/>
      <c r="BK1038" s="97"/>
      <c r="BL1038" s="97"/>
      <c r="BM1038" s="97"/>
      <c r="BN1038" s="97"/>
      <c r="BO1038" s="97"/>
      <c r="BP1038" s="97"/>
      <c r="BQ1038" s="97"/>
      <c r="BR1038" s="97"/>
      <c r="BS1038" s="97"/>
      <c r="BT1038" s="97"/>
      <c r="BU1038" s="97"/>
      <c r="BV1038" s="97"/>
      <c r="BW1038" s="97"/>
      <c r="BX1038" s="97"/>
      <c r="BY1038" s="97"/>
      <c r="BZ1038" s="97"/>
      <c r="CA1038" s="97"/>
      <c r="CB1038" s="97"/>
      <c r="CC1038" s="97"/>
      <c r="CD1038" s="97"/>
      <c r="CE1038" s="97"/>
      <c r="CF1038" s="97"/>
      <c r="CG1038" s="97"/>
      <c r="CH1038" s="97"/>
      <c r="CI1038" s="97"/>
      <c r="CJ1038" s="97"/>
      <c r="CK1038" s="97"/>
      <c r="CL1038" s="97"/>
      <c r="CM1038" s="97"/>
      <c r="CN1038" s="97"/>
      <c r="CO1038" s="97"/>
      <c r="CP1038" s="97"/>
      <c r="CQ1038" s="97"/>
      <c r="CR1038" s="97"/>
      <c r="CS1038" s="97"/>
      <c r="CT1038" s="97"/>
      <c r="CU1038" s="97"/>
      <c r="CV1038" s="97"/>
      <c r="CW1038" s="97"/>
      <c r="CX1038" s="97"/>
      <c r="CY1038" s="97"/>
      <c r="CZ1038" s="97"/>
      <c r="DA1038" s="97"/>
      <c r="DB1038" s="97"/>
      <c r="DC1038" s="97"/>
      <c r="DD1038" s="97"/>
      <c r="DE1038" s="97"/>
      <c r="DF1038" s="97"/>
      <c r="DG1038" s="97"/>
      <c r="DH1038" s="97"/>
      <c r="DI1038" s="97"/>
      <c r="DJ1038" s="97"/>
      <c r="DK1038" s="97"/>
      <c r="DL1038" s="97"/>
      <c r="DM1038" s="97"/>
      <c r="DN1038" s="97"/>
      <c r="DO1038" s="97"/>
      <c r="DP1038" s="97"/>
      <c r="DQ1038" s="97"/>
      <c r="DR1038" s="97"/>
      <c r="DS1038" s="97"/>
      <c r="DT1038" s="97"/>
      <c r="DU1038" s="97"/>
      <c r="DV1038" s="97"/>
      <c r="DW1038" s="97"/>
      <c r="DX1038" s="97"/>
      <c r="DY1038" s="97"/>
      <c r="DZ1038" s="97"/>
      <c r="EA1038" s="97"/>
      <c r="EB1038" s="97"/>
      <c r="EC1038" s="97"/>
      <c r="ED1038" s="97"/>
      <c r="EE1038" s="97"/>
      <c r="EF1038" s="97"/>
      <c r="EG1038" s="97"/>
      <c r="EH1038" s="97"/>
      <c r="EI1038" s="97"/>
      <c r="EJ1038" s="97"/>
      <c r="EK1038" s="97"/>
      <c r="EL1038" s="97"/>
      <c r="EM1038" s="97"/>
      <c r="EN1038" s="97"/>
      <c r="EO1038" s="97"/>
      <c r="EP1038" s="97"/>
      <c r="EQ1038" s="97"/>
      <c r="ER1038" s="97"/>
      <c r="ES1038" s="97"/>
      <c r="ET1038" s="97"/>
      <c r="EU1038" s="97"/>
      <c r="EV1038" s="97"/>
      <c r="EW1038" s="97"/>
      <c r="EX1038" s="97"/>
      <c r="EY1038" s="97"/>
      <c r="EZ1038" s="97"/>
      <c r="FA1038" s="97"/>
      <c r="FB1038" s="97"/>
      <c r="FC1038" s="97"/>
      <c r="FD1038" s="97"/>
      <c r="FE1038" s="97"/>
      <c r="FF1038" s="97"/>
      <c r="FG1038" s="97"/>
      <c r="FH1038" s="97"/>
      <c r="FI1038" s="97"/>
      <c r="FJ1038" s="97"/>
      <c r="FK1038" s="97"/>
      <c r="FL1038" s="97"/>
      <c r="FM1038" s="97"/>
      <c r="FN1038" s="97"/>
      <c r="FO1038" s="97"/>
      <c r="FP1038" s="97"/>
      <c r="FQ1038" s="97"/>
      <c r="FR1038" s="97"/>
      <c r="FS1038" s="97"/>
      <c r="FT1038" s="97"/>
      <c r="FU1038" s="97"/>
      <c r="FV1038" s="97"/>
      <c r="FW1038" s="97"/>
      <c r="FX1038" s="97"/>
      <c r="FY1038" s="97"/>
      <c r="FZ1038" s="97"/>
      <c r="GA1038" s="97"/>
      <c r="GB1038" s="97"/>
      <c r="GC1038" s="97"/>
      <c r="GD1038" s="97"/>
      <c r="GE1038" s="97"/>
      <c r="GF1038" s="97"/>
      <c r="GG1038" s="97"/>
      <c r="GH1038" s="97"/>
      <c r="GI1038" s="97"/>
      <c r="GJ1038" s="97"/>
      <c r="GK1038" s="97"/>
      <c r="GL1038" s="97"/>
      <c r="GM1038" s="97"/>
      <c r="GN1038" s="97"/>
      <c r="GO1038" s="97"/>
      <c r="GP1038" s="97"/>
      <c r="GQ1038" s="97"/>
      <c r="GR1038" s="97"/>
      <c r="GS1038" s="97"/>
      <c r="GT1038" s="97"/>
      <c r="GU1038" s="97"/>
      <c r="GV1038" s="97"/>
      <c r="GW1038" s="97"/>
      <c r="GX1038" s="97"/>
      <c r="GY1038" s="97"/>
      <c r="GZ1038" s="97"/>
      <c r="HA1038" s="19"/>
      <c r="HB1038" s="19"/>
    </row>
    <row r="1039" spans="1:210" ht="4.2" customHeight="1">
      <c r="A1039" s="1"/>
      <c r="B1039" s="1"/>
      <c r="C1039" s="1"/>
      <c r="D1039" s="1"/>
      <c r="E1039" s="263"/>
      <c r="F1039" s="48"/>
      <c r="G1039" s="231"/>
      <c r="H1039" s="1"/>
      <c r="I1039" s="1"/>
      <c r="J1039" s="1"/>
      <c r="K1039" s="1"/>
      <c r="L1039" s="1"/>
      <c r="M1039" s="5"/>
      <c r="N1039" s="1"/>
      <c r="O1039" s="1"/>
      <c r="P1039" s="5"/>
      <c r="Q1039" s="1"/>
      <c r="R1039" s="1"/>
      <c r="S1039" s="5"/>
      <c r="T1039" s="7"/>
      <c r="U1039" s="24"/>
      <c r="V1039" s="1"/>
      <c r="W1039" s="12"/>
      <c r="X1039" s="10"/>
      <c r="Y1039" s="46"/>
      <c r="Z1039" s="93"/>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4"/>
      <c r="BB1039" s="94"/>
      <c r="BC1039" s="94"/>
      <c r="BD1039" s="94"/>
      <c r="BE1039" s="94"/>
      <c r="BF1039" s="94"/>
      <c r="BG1039" s="94"/>
      <c r="BH1039" s="94"/>
      <c r="BI1039" s="94"/>
      <c r="BJ1039" s="94"/>
      <c r="BK1039" s="94"/>
      <c r="BL1039" s="94"/>
      <c r="BM1039" s="94"/>
      <c r="BN1039" s="94"/>
      <c r="BO1039" s="94"/>
      <c r="BP1039" s="94"/>
      <c r="BQ1039" s="94"/>
      <c r="BR1039" s="94"/>
      <c r="BS1039" s="94"/>
      <c r="BT1039" s="94"/>
      <c r="BU1039" s="94"/>
      <c r="BV1039" s="94"/>
      <c r="BW1039" s="94"/>
      <c r="BX1039" s="94"/>
      <c r="BY1039" s="94"/>
      <c r="BZ1039" s="94"/>
      <c r="CA1039" s="94"/>
      <c r="CB1039" s="94"/>
      <c r="CC1039" s="94"/>
      <c r="CD1039" s="94"/>
      <c r="CE1039" s="94"/>
      <c r="CF1039" s="94"/>
      <c r="CG1039" s="94"/>
      <c r="CH1039" s="94"/>
      <c r="CI1039" s="94"/>
      <c r="CJ1039" s="94"/>
      <c r="CK1039" s="94"/>
      <c r="CL1039" s="94"/>
      <c r="CM1039" s="94"/>
      <c r="CN1039" s="94"/>
      <c r="CO1039" s="94"/>
      <c r="CP1039" s="94"/>
      <c r="CQ1039" s="94"/>
      <c r="CR1039" s="94"/>
      <c r="CS1039" s="94"/>
      <c r="CT1039" s="94"/>
      <c r="CU1039" s="94"/>
      <c r="CV1039" s="94"/>
      <c r="CW1039" s="94"/>
      <c r="CX1039" s="94"/>
      <c r="CY1039" s="94"/>
      <c r="CZ1039" s="94"/>
      <c r="DA1039" s="94"/>
      <c r="DB1039" s="94"/>
      <c r="DC1039" s="94"/>
      <c r="DD1039" s="94"/>
      <c r="DE1039" s="94"/>
      <c r="DF1039" s="94"/>
      <c r="DG1039" s="94"/>
      <c r="DH1039" s="94"/>
      <c r="DI1039" s="94"/>
      <c r="DJ1039" s="94"/>
      <c r="DK1039" s="94"/>
      <c r="DL1039" s="94"/>
      <c r="DM1039" s="94"/>
      <c r="DN1039" s="94"/>
      <c r="DO1039" s="94"/>
      <c r="DP1039" s="94"/>
      <c r="DQ1039" s="94"/>
      <c r="DR1039" s="94"/>
      <c r="DS1039" s="94"/>
      <c r="DT1039" s="94"/>
      <c r="DU1039" s="94"/>
      <c r="DV1039" s="94"/>
      <c r="DW1039" s="94"/>
      <c r="DX1039" s="94"/>
      <c r="DY1039" s="94"/>
      <c r="DZ1039" s="94"/>
      <c r="EA1039" s="94"/>
      <c r="EB1039" s="94"/>
      <c r="EC1039" s="94"/>
      <c r="ED1039" s="94"/>
      <c r="EE1039" s="94"/>
      <c r="EF1039" s="94"/>
      <c r="EG1039" s="94"/>
      <c r="EH1039" s="94"/>
      <c r="EI1039" s="94"/>
      <c r="EJ1039" s="94"/>
      <c r="EK1039" s="94"/>
      <c r="EL1039" s="94"/>
      <c r="EM1039" s="94"/>
      <c r="EN1039" s="94"/>
      <c r="EO1039" s="94"/>
      <c r="EP1039" s="94"/>
      <c r="EQ1039" s="94"/>
      <c r="ER1039" s="94"/>
      <c r="ES1039" s="94"/>
      <c r="ET1039" s="94"/>
      <c r="EU1039" s="94"/>
      <c r="EV1039" s="94"/>
      <c r="EW1039" s="94"/>
      <c r="EX1039" s="94"/>
      <c r="EY1039" s="94"/>
      <c r="EZ1039" s="94"/>
      <c r="FA1039" s="94"/>
      <c r="FB1039" s="94"/>
      <c r="FC1039" s="94"/>
      <c r="FD1039" s="94"/>
      <c r="FE1039" s="94"/>
      <c r="FF1039" s="94"/>
      <c r="FG1039" s="94"/>
      <c r="FH1039" s="94"/>
      <c r="FI1039" s="94"/>
      <c r="FJ1039" s="94"/>
      <c r="FK1039" s="94"/>
      <c r="FL1039" s="94"/>
      <c r="FM1039" s="94"/>
      <c r="FN1039" s="94"/>
      <c r="FO1039" s="94"/>
      <c r="FP1039" s="94"/>
      <c r="FQ1039" s="94"/>
      <c r="FR1039" s="94"/>
      <c r="FS1039" s="94"/>
      <c r="FT1039" s="94"/>
      <c r="FU1039" s="94"/>
      <c r="FV1039" s="94"/>
      <c r="FW1039" s="94"/>
      <c r="FX1039" s="94"/>
      <c r="FY1039" s="94"/>
      <c r="FZ1039" s="94"/>
      <c r="GA1039" s="94"/>
      <c r="GB1039" s="94"/>
      <c r="GC1039" s="94"/>
      <c r="GD1039" s="94"/>
      <c r="GE1039" s="94"/>
      <c r="GF1039" s="94"/>
      <c r="GG1039" s="94"/>
      <c r="GH1039" s="94"/>
      <c r="GI1039" s="94"/>
      <c r="GJ1039" s="94"/>
      <c r="GK1039" s="94"/>
      <c r="GL1039" s="94"/>
      <c r="GM1039" s="94"/>
      <c r="GN1039" s="94"/>
      <c r="GO1039" s="94"/>
      <c r="GP1039" s="94"/>
      <c r="GQ1039" s="94"/>
      <c r="GR1039" s="94"/>
      <c r="GS1039" s="94"/>
      <c r="GT1039" s="94"/>
      <c r="GU1039" s="94"/>
      <c r="GV1039" s="94"/>
      <c r="GW1039" s="94"/>
      <c r="GX1039" s="94"/>
      <c r="GY1039" s="94"/>
      <c r="GZ1039" s="94"/>
      <c r="HA1039" s="1"/>
      <c r="HB1039" s="1"/>
    </row>
    <row r="1040" spans="1:210" s="4" customFormat="1">
      <c r="A1040" s="3"/>
      <c r="B1040" s="259" t="s">
        <v>159</v>
      </c>
      <c r="C1040" s="3"/>
      <c r="D1040" s="3"/>
      <c r="E1040" s="9"/>
      <c r="F1040" s="51"/>
      <c r="G1040" s="232"/>
      <c r="H1040" s="13" t="str">
        <f>B1040&amp;N1032</f>
        <v>Учет - банковские расходы</v>
      </c>
      <c r="I1040" s="13"/>
      <c r="J1040" s="3"/>
      <c r="K1040" s="3"/>
      <c r="L1040" s="3"/>
      <c r="M1040" s="5"/>
      <c r="N1040" s="36" t="str">
        <f>Главная!$Y$8</f>
        <v>итого</v>
      </c>
      <c r="O1040" s="36"/>
      <c r="P1040" s="5"/>
      <c r="Q1040" s="36" t="s">
        <v>26</v>
      </c>
      <c r="R1040" s="36"/>
      <c r="S1040" s="20" t="s">
        <v>6</v>
      </c>
      <c r="T1040" s="308"/>
      <c r="U1040" s="24" t="s">
        <v>7</v>
      </c>
      <c r="V1040" s="36"/>
      <c r="W1040" s="38">
        <f>SUM($Y1040:$HA1040)</f>
        <v>0</v>
      </c>
      <c r="X1040" s="38"/>
      <c r="Y1040" s="46"/>
      <c r="Z1040" s="99"/>
      <c r="AA1040" s="100">
        <f>IF(AA1036="",0,IF(AA1034=1,$T1032,IF($T1034=справочники!$E$9,$T1032+$T1036*INT((AA1034-1)/IF(OR($T1038=0,$T1038=""),1,$T1038)),IF($T1034=справочники!$E$10,$T1032*POWER($T1036,INT((AA1034-1)/IF(OR($T1038=0,$T1038=""),1,$T1038))),IF($T1034=справочники!$E$11,POWER($T1032,1+$T1036*INT((AA1034-1)/IF(OR($T1038=0,$T1038=""),1,$T1038))),0)))))</f>
        <v>0</v>
      </c>
      <c r="AB1040" s="100">
        <f>IF(AB1036="",0,IF(AB1034=1,$T1032,IF($T1034=справочники!$E$9,$T1032+$T1036*INT((AB1034-1)/IF(OR($T1038=0,$T1038=""),1,$T1038)),IF($T1034=справочники!$E$10,$T1032*POWER($T1036,INT((AB1034-1)/IF(OR($T1038=0,$T1038=""),1,$T1038))),IF($T1034=справочники!$E$11,POWER($T1032,1+$T1036*INT((AB1034-1)/IF(OR($T1038=0,$T1038=""),1,$T1038))),0)))))</f>
        <v>0</v>
      </c>
      <c r="AC1040" s="100">
        <f>IF(AC1036="",0,IF(AC1034=1,$T1032,IF($T1034=справочники!$E$9,$T1032+$T1036*INT((AC1034-1)/IF(OR($T1038=0,$T1038=""),1,$T1038)),IF($T1034=справочники!$E$10,$T1032*POWER($T1036,INT((AC1034-1)/IF(OR($T1038=0,$T1038=""),1,$T1038))),IF($T1034=справочники!$E$11,POWER($T1032,1+$T1036*INT((AC1034-1)/IF(OR($T1038=0,$T1038=""),1,$T1038))),0)))))</f>
        <v>0</v>
      </c>
      <c r="AD1040" s="100">
        <f>IF(AD1036="",0,IF(AD1034=1,$T1032,IF($T1034=справочники!$E$9,$T1032+$T1036*INT((AD1034-1)/IF(OR($T1038=0,$T1038=""),1,$T1038)),IF($T1034=справочники!$E$10,$T1032*POWER($T1036,INT((AD1034-1)/IF(OR($T1038=0,$T1038=""),1,$T1038))),IF($T1034=справочники!$E$11,POWER($T1032,1+$T1036*INT((AD1034-1)/IF(OR($T1038=0,$T1038=""),1,$T1038))),0)))))</f>
        <v>0</v>
      </c>
      <c r="AE1040" s="100">
        <f>IF(AE1036="",0,IF(AE1034=1,$T1032,IF($T1034=справочники!$E$9,$T1032+$T1036*INT((AE1034-1)/IF(OR($T1038=0,$T1038=""),1,$T1038)),IF($T1034=справочники!$E$10,$T1032*POWER($T1036,INT((AE1034-1)/IF(OR($T1038=0,$T1038=""),1,$T1038))),IF($T1034=справочники!$E$11,POWER($T1032,1+$T1036*INT((AE1034-1)/IF(OR($T1038=0,$T1038=""),1,$T1038))),0)))))</f>
        <v>0</v>
      </c>
      <c r="AF1040" s="100">
        <f>IF(AF1036="",0,IF(AF1034=1,$T1032,IF($T1034=справочники!$E$9,$T1032+$T1036*INT((AF1034-1)/IF(OR($T1038=0,$T1038=""),1,$T1038)),IF($T1034=справочники!$E$10,$T1032*POWER($T1036,INT((AF1034-1)/IF(OR($T1038=0,$T1038=""),1,$T1038))),IF($T1034=справочники!$E$11,POWER($T1032,1+$T1036*INT((AF1034-1)/IF(OR($T1038=0,$T1038=""),1,$T1038))),0)))))</f>
        <v>0</v>
      </c>
      <c r="AG1040" s="100">
        <f>IF(AG1036="",0,IF(AG1034=1,$T1032,IF($T1034=справочники!$E$9,$T1032+$T1036*INT((AG1034-1)/IF(OR($T1038=0,$T1038=""),1,$T1038)),IF($T1034=справочники!$E$10,$T1032*POWER($T1036,INT((AG1034-1)/IF(OR($T1038=0,$T1038=""),1,$T1038))),IF($T1034=справочники!$E$11,POWER($T1032,1+$T1036*INT((AG1034-1)/IF(OR($T1038=0,$T1038=""),1,$T1038))),0)))))</f>
        <v>0</v>
      </c>
      <c r="AH1040" s="100">
        <f>IF(AH1036="",0,IF(AH1034=1,$T1032,IF($T1034=справочники!$E$9,$T1032+$T1036*INT((AH1034-1)/IF(OR($T1038=0,$T1038=""),1,$T1038)),IF($T1034=справочники!$E$10,$T1032*POWER($T1036,INT((AH1034-1)/IF(OR($T1038=0,$T1038=""),1,$T1038))),IF($T1034=справочники!$E$11,POWER($T1032,1+$T1036*INT((AH1034-1)/IF(OR($T1038=0,$T1038=""),1,$T1038))),0)))))</f>
        <v>0</v>
      </c>
      <c r="AI1040" s="100">
        <f>IF(AI1036="",0,IF(AI1034=1,$T1032,IF($T1034=справочники!$E$9,$T1032+$T1036*INT((AI1034-1)/IF(OR($T1038=0,$T1038=""),1,$T1038)),IF($T1034=справочники!$E$10,$T1032*POWER($T1036,INT((AI1034-1)/IF(OR($T1038=0,$T1038=""),1,$T1038))),IF($T1034=справочники!$E$11,POWER($T1032,1+$T1036*INT((AI1034-1)/IF(OR($T1038=0,$T1038=""),1,$T1038))),0)))))</f>
        <v>0</v>
      </c>
      <c r="AJ1040" s="100">
        <f>IF(AJ1036="",0,IF(AJ1034=1,$T1032,IF($T1034=справочники!$E$9,$T1032+$T1036*INT((AJ1034-1)/IF(OR($T1038=0,$T1038=""),1,$T1038)),IF($T1034=справочники!$E$10,$T1032*POWER($T1036,INT((AJ1034-1)/IF(OR($T1038=0,$T1038=""),1,$T1038))),IF($T1034=справочники!$E$11,POWER($T1032,1+$T1036*INT((AJ1034-1)/IF(OR($T1038=0,$T1038=""),1,$T1038))),0)))))</f>
        <v>0</v>
      </c>
      <c r="AK1040" s="100">
        <f>IF(AK1036="",0,IF(AK1034=1,$T1032,IF($T1034=справочники!$E$9,$T1032+$T1036*INT((AK1034-1)/IF(OR($T1038=0,$T1038=""),1,$T1038)),IF($T1034=справочники!$E$10,$T1032*POWER($T1036,INT((AK1034-1)/IF(OR($T1038=0,$T1038=""),1,$T1038))),IF($T1034=справочники!$E$11,POWER($T1032,1+$T1036*INT((AK1034-1)/IF(OR($T1038=0,$T1038=""),1,$T1038))),0)))))</f>
        <v>0</v>
      </c>
      <c r="AL1040" s="100">
        <f>IF(AL1036="",0,IF(AL1034=1,$T1032,IF($T1034=справочники!$E$9,$T1032+$T1036*INT((AL1034-1)/IF(OR($T1038=0,$T1038=""),1,$T1038)),IF($T1034=справочники!$E$10,$T1032*POWER($T1036,INT((AL1034-1)/IF(OR($T1038=0,$T1038=""),1,$T1038))),IF($T1034=справочники!$E$11,POWER($T1032,1+$T1036*INT((AL1034-1)/IF(OR($T1038=0,$T1038=""),1,$T1038))),0)))))</f>
        <v>0</v>
      </c>
      <c r="AM1040" s="100">
        <f>IF(AM1036="",0,IF(AM1034=1,$T1032,IF($T1034=справочники!$E$9,$T1032+$T1036*INT((AM1034-1)/IF(OR($T1038=0,$T1038=""),1,$T1038)),IF($T1034=справочники!$E$10,$T1032*POWER($T1036,INT((AM1034-1)/IF(OR($T1038=0,$T1038=""),1,$T1038))),IF($T1034=справочники!$E$11,POWER($T1032,1+$T1036*INT((AM1034-1)/IF(OR($T1038=0,$T1038=""),1,$T1038))),0)))))</f>
        <v>0</v>
      </c>
      <c r="AN1040" s="100">
        <f>IF(AN1036="",0,IF(AN1034=1,$T1032,IF($T1034=справочники!$E$9,$T1032+$T1036*INT((AN1034-1)/IF(OR($T1038=0,$T1038=""),1,$T1038)),IF($T1034=справочники!$E$10,$T1032*POWER($T1036,INT((AN1034-1)/IF(OR($T1038=0,$T1038=""),1,$T1038))),IF($T1034=справочники!$E$11,POWER($T1032,1+$T1036*INT((AN1034-1)/IF(OR($T1038=0,$T1038=""),1,$T1038))),0)))))</f>
        <v>0</v>
      </c>
      <c r="AO1040" s="100">
        <f>IF(AO1036="",0,IF(AO1034=1,$T1032,IF($T1034=справочники!$E$9,$T1032+$T1036*INT((AO1034-1)/IF(OR($T1038=0,$T1038=""),1,$T1038)),IF($T1034=справочники!$E$10,$T1032*POWER($T1036,INT((AO1034-1)/IF(OR($T1038=0,$T1038=""),1,$T1038))),IF($T1034=справочники!$E$11,POWER($T1032,1+$T1036*INT((AO1034-1)/IF(OR($T1038=0,$T1038=""),1,$T1038))),0)))))</f>
        <v>0</v>
      </c>
      <c r="AP1040" s="100">
        <f>IF(AP1036="",0,IF(AP1034=1,$T1032,IF($T1034=справочники!$E$9,$T1032+$T1036*INT((AP1034-1)/IF(OR($T1038=0,$T1038=""),1,$T1038)),IF($T1034=справочники!$E$10,$T1032*POWER($T1036,INT((AP1034-1)/IF(OR($T1038=0,$T1038=""),1,$T1038))),IF($T1034=справочники!$E$11,POWER($T1032,1+$T1036*INT((AP1034-1)/IF(OR($T1038=0,$T1038=""),1,$T1038))),0)))))</f>
        <v>0</v>
      </c>
      <c r="AQ1040" s="100">
        <f>IF(AQ1036="",0,IF(AQ1034=1,$T1032,IF($T1034=справочники!$E$9,$T1032+$T1036*INT((AQ1034-1)/IF(OR($T1038=0,$T1038=""),1,$T1038)),IF($T1034=справочники!$E$10,$T1032*POWER($T1036,INT((AQ1034-1)/IF(OR($T1038=0,$T1038=""),1,$T1038))),IF($T1034=справочники!$E$11,POWER($T1032,1+$T1036*INT((AQ1034-1)/IF(OR($T1038=0,$T1038=""),1,$T1038))),0)))))</f>
        <v>0</v>
      </c>
      <c r="AR1040" s="100">
        <f>IF(AR1036="",0,IF(AR1034=1,$T1032,IF($T1034=справочники!$E$9,$T1032+$T1036*INT((AR1034-1)/IF(OR($T1038=0,$T1038=""),1,$T1038)),IF($T1034=справочники!$E$10,$T1032*POWER($T1036,INT((AR1034-1)/IF(OR($T1038=0,$T1038=""),1,$T1038))),IF($T1034=справочники!$E$11,POWER($T1032,1+$T1036*INT((AR1034-1)/IF(OR($T1038=0,$T1038=""),1,$T1038))),0)))))</f>
        <v>0</v>
      </c>
      <c r="AS1040" s="100">
        <f>IF(AS1036="",0,IF(AS1034=1,$T1032,IF($T1034=справочники!$E$9,$T1032+$T1036*INT((AS1034-1)/IF(OR($T1038=0,$T1038=""),1,$T1038)),IF($T1034=справочники!$E$10,$T1032*POWER($T1036,INT((AS1034-1)/IF(OR($T1038=0,$T1038=""),1,$T1038))),IF($T1034=справочники!$E$11,POWER($T1032,1+$T1036*INT((AS1034-1)/IF(OR($T1038=0,$T1038=""),1,$T1038))),0)))))</f>
        <v>0</v>
      </c>
      <c r="AT1040" s="100">
        <f>IF(AT1036="",0,IF(AT1034=1,$T1032,IF($T1034=справочники!$E$9,$T1032+$T1036*INT((AT1034-1)/IF(OR($T1038=0,$T1038=""),1,$T1038)),IF($T1034=справочники!$E$10,$T1032*POWER($T1036,INT((AT1034-1)/IF(OR($T1038=0,$T1038=""),1,$T1038))),IF($T1034=справочники!$E$11,POWER($T1032,1+$T1036*INT((AT1034-1)/IF(OR($T1038=0,$T1038=""),1,$T1038))),0)))))</f>
        <v>0</v>
      </c>
      <c r="AU1040" s="100">
        <f>IF(AU1036="",0,IF(AU1034=1,$T1032,IF($T1034=справочники!$E$9,$T1032+$T1036*INT((AU1034-1)/IF(OR($T1038=0,$T1038=""),1,$T1038)),IF($T1034=справочники!$E$10,$T1032*POWER($T1036,INT((AU1034-1)/IF(OR($T1038=0,$T1038=""),1,$T1038))),IF($T1034=справочники!$E$11,POWER($T1032,1+$T1036*INT((AU1034-1)/IF(OR($T1038=0,$T1038=""),1,$T1038))),0)))))</f>
        <v>0</v>
      </c>
      <c r="AV1040" s="100">
        <f>IF(AV1036="",0,IF(AV1034=1,$T1032,IF($T1034=справочники!$E$9,$T1032+$T1036*INT((AV1034-1)/IF(OR($T1038=0,$T1038=""),1,$T1038)),IF($T1034=справочники!$E$10,$T1032*POWER($T1036,INT((AV1034-1)/IF(OR($T1038=0,$T1038=""),1,$T1038))),IF($T1034=справочники!$E$11,POWER($T1032,1+$T1036*INT((AV1034-1)/IF(OR($T1038=0,$T1038=""),1,$T1038))),0)))))</f>
        <v>0</v>
      </c>
      <c r="AW1040" s="100">
        <f>IF(AW1036="",0,IF(AW1034=1,$T1032,IF($T1034=справочники!$E$9,$T1032+$T1036*INT((AW1034-1)/IF(OR($T1038=0,$T1038=""),1,$T1038)),IF($T1034=справочники!$E$10,$T1032*POWER($T1036,INT((AW1034-1)/IF(OR($T1038=0,$T1038=""),1,$T1038))),IF($T1034=справочники!$E$11,POWER($T1032,1+$T1036*INT((AW1034-1)/IF(OR($T1038=0,$T1038=""),1,$T1038))),0)))))</f>
        <v>0</v>
      </c>
      <c r="AX1040" s="100">
        <f>IF(AX1036="",0,IF(AX1034=1,$T1032,IF($T1034=справочники!$E$9,$T1032+$T1036*INT((AX1034-1)/IF(OR($T1038=0,$T1038=""),1,$T1038)),IF($T1034=справочники!$E$10,$T1032*POWER($T1036,INT((AX1034-1)/IF(OR($T1038=0,$T1038=""),1,$T1038))),IF($T1034=справочники!$E$11,POWER($T1032,1+$T1036*INT((AX1034-1)/IF(OR($T1038=0,$T1038=""),1,$T1038))),0)))))</f>
        <v>0</v>
      </c>
      <c r="AY1040" s="100">
        <f>IF(AY1036="",0,IF(AY1034=1,$T1032,IF($T1034=справочники!$E$9,$T1032+$T1036*INT((AY1034-1)/IF(OR($T1038=0,$T1038=""),1,$T1038)),IF($T1034=справочники!$E$10,$T1032*POWER($T1036,INT((AY1034-1)/IF(OR($T1038=0,$T1038=""),1,$T1038))),IF($T1034=справочники!$E$11,POWER($T1032,1+$T1036*INT((AY1034-1)/IF(OR($T1038=0,$T1038=""),1,$T1038))),0)))))</f>
        <v>0</v>
      </c>
      <c r="AZ1040" s="100">
        <f>IF(AZ1036="",0,IF(AZ1034=1,$T1032,IF($T1034=справочники!$E$9,$T1032+$T1036*INT((AZ1034-1)/IF(OR($T1038=0,$T1038=""),1,$T1038)),IF($T1034=справочники!$E$10,$T1032*POWER($T1036,INT((AZ1034-1)/IF(OR($T1038=0,$T1038=""),1,$T1038))),IF($T1034=справочники!$E$11,POWER($T1032,1+$T1036*INT((AZ1034-1)/IF(OR($T1038=0,$T1038=""),1,$T1038))),0)))))</f>
        <v>0</v>
      </c>
      <c r="BA1040" s="100">
        <f>IF(BA1036="",0,IF(BA1034=1,$T1032,IF($T1034=справочники!$E$9,$T1032+$T1036*INT((BA1034-1)/IF(OR($T1038=0,$T1038=""),1,$T1038)),IF($T1034=справочники!$E$10,$T1032*POWER($T1036,INT((BA1034-1)/IF(OR($T1038=0,$T1038=""),1,$T1038))),IF($T1034=справочники!$E$11,POWER($T1032,1+$T1036*INT((BA1034-1)/IF(OR($T1038=0,$T1038=""),1,$T1038))),0)))))</f>
        <v>0</v>
      </c>
      <c r="BB1040" s="100">
        <f>IF(BB1036="",0,IF(BB1034=1,$T1032,IF($T1034=справочники!$E$9,$T1032+$T1036*INT((BB1034-1)/IF(OR($T1038=0,$T1038=""),1,$T1038)),IF($T1034=справочники!$E$10,$T1032*POWER($T1036,INT((BB1034-1)/IF(OR($T1038=0,$T1038=""),1,$T1038))),IF($T1034=справочники!$E$11,POWER($T1032,1+$T1036*INT((BB1034-1)/IF(OR($T1038=0,$T1038=""),1,$T1038))),0)))))</f>
        <v>0</v>
      </c>
      <c r="BC1040" s="100">
        <f>IF(BC1036="",0,IF(BC1034=1,$T1032,IF($T1034=справочники!$E$9,$T1032+$T1036*INT((BC1034-1)/IF(OR($T1038=0,$T1038=""),1,$T1038)),IF($T1034=справочники!$E$10,$T1032*POWER($T1036,INT((BC1034-1)/IF(OR($T1038=0,$T1038=""),1,$T1038))),IF($T1034=справочники!$E$11,POWER($T1032,1+$T1036*INT((BC1034-1)/IF(OR($T1038=0,$T1038=""),1,$T1038))),0)))))</f>
        <v>0</v>
      </c>
      <c r="BD1040" s="100">
        <f>IF(BD1036="",0,IF(BD1034=1,$T1032,IF($T1034=справочники!$E$9,$T1032+$T1036*INT((BD1034-1)/IF(OR($T1038=0,$T1038=""),1,$T1038)),IF($T1034=справочники!$E$10,$T1032*POWER($T1036,INT((BD1034-1)/IF(OR($T1038=0,$T1038=""),1,$T1038))),IF($T1034=справочники!$E$11,POWER($T1032,1+$T1036*INT((BD1034-1)/IF(OR($T1038=0,$T1038=""),1,$T1038))),0)))))</f>
        <v>0</v>
      </c>
      <c r="BE1040" s="100">
        <f>IF(BE1036="",0,IF(BE1034=1,$T1032,IF($T1034=справочники!$E$9,$T1032+$T1036*INT((BE1034-1)/IF(OR($T1038=0,$T1038=""),1,$T1038)),IF($T1034=справочники!$E$10,$T1032*POWER($T1036,INT((BE1034-1)/IF(OR($T1038=0,$T1038=""),1,$T1038))),IF($T1034=справочники!$E$11,POWER($T1032,1+$T1036*INT((BE1034-1)/IF(OR($T1038=0,$T1038=""),1,$T1038))),0)))))</f>
        <v>0</v>
      </c>
      <c r="BF1040" s="100">
        <f>IF(BF1036="",0,IF(BF1034=1,$T1032,IF($T1034=справочники!$E$9,$T1032+$T1036*INT((BF1034-1)/IF(OR($T1038=0,$T1038=""),1,$T1038)),IF($T1034=справочники!$E$10,$T1032*POWER($T1036,INT((BF1034-1)/IF(OR($T1038=0,$T1038=""),1,$T1038))),IF($T1034=справочники!$E$11,POWER($T1032,1+$T1036*INT((BF1034-1)/IF(OR($T1038=0,$T1038=""),1,$T1038))),0)))))</f>
        <v>0</v>
      </c>
      <c r="BG1040" s="100">
        <f>IF(BG1036="",0,IF(BG1034=1,$T1032,IF($T1034=справочники!$E$9,$T1032+$T1036*INT((BG1034-1)/IF(OR($T1038=0,$T1038=""),1,$T1038)),IF($T1034=справочники!$E$10,$T1032*POWER($T1036,INT((BG1034-1)/IF(OR($T1038=0,$T1038=""),1,$T1038))),IF($T1034=справочники!$E$11,POWER($T1032,1+$T1036*INT((BG1034-1)/IF(OR($T1038=0,$T1038=""),1,$T1038))),0)))))</f>
        <v>0</v>
      </c>
      <c r="BH1040" s="100">
        <f>IF(BH1036="",0,IF(BH1034=1,$T1032,IF($T1034=справочники!$E$9,$T1032+$T1036*INT((BH1034-1)/IF(OR($T1038=0,$T1038=""),1,$T1038)),IF($T1034=справочники!$E$10,$T1032*POWER($T1036,INT((BH1034-1)/IF(OR($T1038=0,$T1038=""),1,$T1038))),IF($T1034=справочники!$E$11,POWER($T1032,1+$T1036*INT((BH1034-1)/IF(OR($T1038=0,$T1038=""),1,$T1038))),0)))))</f>
        <v>0</v>
      </c>
      <c r="BI1040" s="100">
        <f>IF(BI1036="",0,IF(BI1034=1,$T1032,IF($T1034=справочники!$E$9,$T1032+$T1036*INT((BI1034-1)/IF(OR($T1038=0,$T1038=""),1,$T1038)),IF($T1034=справочники!$E$10,$T1032*POWER($T1036,INT((BI1034-1)/IF(OR($T1038=0,$T1038=""),1,$T1038))),IF($T1034=справочники!$E$11,POWER($T1032,1+$T1036*INT((BI1034-1)/IF(OR($T1038=0,$T1038=""),1,$T1038))),0)))))</f>
        <v>0</v>
      </c>
      <c r="BJ1040" s="100">
        <f>IF(BJ1036="",0,IF(BJ1034=1,$T1032,IF($T1034=справочники!$E$9,$T1032+$T1036*INT((BJ1034-1)/IF(OR($T1038=0,$T1038=""),1,$T1038)),IF($T1034=справочники!$E$10,$T1032*POWER($T1036,INT((BJ1034-1)/IF(OR($T1038=0,$T1038=""),1,$T1038))),IF($T1034=справочники!$E$11,POWER($T1032,1+$T1036*INT((BJ1034-1)/IF(OR($T1038=0,$T1038=""),1,$T1038))),0)))))</f>
        <v>0</v>
      </c>
      <c r="BK1040" s="100">
        <f>IF(BK1036="",0,IF(BK1034=1,$T1032,IF($T1034=справочники!$E$9,$T1032+$T1036*INT((BK1034-1)/IF(OR($T1038=0,$T1038=""),1,$T1038)),IF($T1034=справочники!$E$10,$T1032*POWER($T1036,INT((BK1034-1)/IF(OR($T1038=0,$T1038=""),1,$T1038))),IF($T1034=справочники!$E$11,POWER($T1032,1+$T1036*INT((BK1034-1)/IF(OR($T1038=0,$T1038=""),1,$T1038))),0)))))</f>
        <v>0</v>
      </c>
      <c r="BL1040" s="100">
        <f>IF(BL1036="",0,IF(BL1034=1,$T1032,IF($T1034=справочники!$E$9,$T1032+$T1036*INT((BL1034-1)/IF(OR($T1038=0,$T1038=""),1,$T1038)),IF($T1034=справочники!$E$10,$T1032*POWER($T1036,INT((BL1034-1)/IF(OR($T1038=0,$T1038=""),1,$T1038))),IF($T1034=справочники!$E$11,POWER($T1032,1+$T1036*INT((BL1034-1)/IF(OR($T1038=0,$T1038=""),1,$T1038))),0)))))</f>
        <v>0</v>
      </c>
      <c r="BM1040" s="100">
        <f>IF(BM1036="",0,IF(BM1034=1,$T1032,IF($T1034=справочники!$E$9,$T1032+$T1036*INT((BM1034-1)/IF(OR($T1038=0,$T1038=""),1,$T1038)),IF($T1034=справочники!$E$10,$T1032*POWER($T1036,INT((BM1034-1)/IF(OR($T1038=0,$T1038=""),1,$T1038))),IF($T1034=справочники!$E$11,POWER($T1032,1+$T1036*INT((BM1034-1)/IF(OR($T1038=0,$T1038=""),1,$T1038))),0)))))</f>
        <v>0</v>
      </c>
      <c r="BN1040" s="100">
        <f>IF(BN1036="",0,IF(BN1034=1,$T1032,IF($T1034=справочники!$E$9,$T1032+$T1036*INT((BN1034-1)/IF(OR($T1038=0,$T1038=""),1,$T1038)),IF($T1034=справочники!$E$10,$T1032*POWER($T1036,INT((BN1034-1)/IF(OR($T1038=0,$T1038=""),1,$T1038))),IF($T1034=справочники!$E$11,POWER($T1032,1+$T1036*INT((BN1034-1)/IF(OR($T1038=0,$T1038=""),1,$T1038))),0)))))</f>
        <v>0</v>
      </c>
      <c r="BO1040" s="100">
        <f>IF(BO1036="",0,IF(BO1034=1,$T1032,IF($T1034=справочники!$E$9,$T1032+$T1036*INT((BO1034-1)/IF(OR($T1038=0,$T1038=""),1,$T1038)),IF($T1034=справочники!$E$10,$T1032*POWER($T1036,INT((BO1034-1)/IF(OR($T1038=0,$T1038=""),1,$T1038))),IF($T1034=справочники!$E$11,POWER($T1032,1+$T1036*INT((BO1034-1)/IF(OR($T1038=0,$T1038=""),1,$T1038))),0)))))</f>
        <v>0</v>
      </c>
      <c r="BP1040" s="100">
        <f>IF(BP1036="",0,IF(BP1034=1,$T1032,IF($T1034=справочники!$E$9,$T1032+$T1036*INT((BP1034-1)/IF(OR($T1038=0,$T1038=""),1,$T1038)),IF($T1034=справочники!$E$10,$T1032*POWER($T1036,INT((BP1034-1)/IF(OR($T1038=0,$T1038=""),1,$T1038))),IF($T1034=справочники!$E$11,POWER($T1032,1+$T1036*INT((BP1034-1)/IF(OR($T1038=0,$T1038=""),1,$T1038))),0)))))</f>
        <v>0</v>
      </c>
      <c r="BQ1040" s="100">
        <f>IF(BQ1036="",0,IF(BQ1034=1,$T1032,IF($T1034=справочники!$E$9,$T1032+$T1036*INT((BQ1034-1)/IF(OR($T1038=0,$T1038=""),1,$T1038)),IF($T1034=справочники!$E$10,$T1032*POWER($T1036,INT((BQ1034-1)/IF(OR($T1038=0,$T1038=""),1,$T1038))),IF($T1034=справочники!$E$11,POWER($T1032,1+$T1036*INT((BQ1034-1)/IF(OR($T1038=0,$T1038=""),1,$T1038))),0)))))</f>
        <v>0</v>
      </c>
      <c r="BR1040" s="100">
        <f>IF(BR1036="",0,IF(BR1034=1,$T1032,IF($T1034=справочники!$E$9,$T1032+$T1036*INT((BR1034-1)/IF(OR($T1038=0,$T1038=""),1,$T1038)),IF($T1034=справочники!$E$10,$T1032*POWER($T1036,INT((BR1034-1)/IF(OR($T1038=0,$T1038=""),1,$T1038))),IF($T1034=справочники!$E$11,POWER($T1032,1+$T1036*INT((BR1034-1)/IF(OR($T1038=0,$T1038=""),1,$T1038))),0)))))</f>
        <v>0</v>
      </c>
      <c r="BS1040" s="100">
        <f>IF(BS1036="",0,IF(BS1034=1,$T1032,IF($T1034=справочники!$E$9,$T1032+$T1036*INT((BS1034-1)/IF(OR($T1038=0,$T1038=""),1,$T1038)),IF($T1034=справочники!$E$10,$T1032*POWER($T1036,INT((BS1034-1)/IF(OR($T1038=0,$T1038=""),1,$T1038))),IF($T1034=справочники!$E$11,POWER($T1032,1+$T1036*INT((BS1034-1)/IF(OR($T1038=0,$T1038=""),1,$T1038))),0)))))</f>
        <v>0</v>
      </c>
      <c r="BT1040" s="100">
        <f>IF(BT1036="",0,IF(BT1034=1,$T1032,IF($T1034=справочники!$E$9,$T1032+$T1036*INT((BT1034-1)/IF(OR($T1038=0,$T1038=""),1,$T1038)),IF($T1034=справочники!$E$10,$T1032*POWER($T1036,INT((BT1034-1)/IF(OR($T1038=0,$T1038=""),1,$T1038))),IF($T1034=справочники!$E$11,POWER($T1032,1+$T1036*INT((BT1034-1)/IF(OR($T1038=0,$T1038=""),1,$T1038))),0)))))</f>
        <v>0</v>
      </c>
      <c r="BU1040" s="100">
        <f>IF(BU1036="",0,IF(BU1034=1,$T1032,IF($T1034=справочники!$E$9,$T1032+$T1036*INT((BU1034-1)/IF(OR($T1038=0,$T1038=""),1,$T1038)),IF($T1034=справочники!$E$10,$T1032*POWER($T1036,INT((BU1034-1)/IF(OR($T1038=0,$T1038=""),1,$T1038))),IF($T1034=справочники!$E$11,POWER($T1032,1+$T1036*INT((BU1034-1)/IF(OR($T1038=0,$T1038=""),1,$T1038))),0)))))</f>
        <v>0</v>
      </c>
      <c r="BV1040" s="100">
        <f>IF(BV1036="",0,IF(BV1034=1,$T1032,IF($T1034=справочники!$E$9,$T1032+$T1036*INT((BV1034-1)/IF(OR($T1038=0,$T1038=""),1,$T1038)),IF($T1034=справочники!$E$10,$T1032*POWER($T1036,INT((BV1034-1)/IF(OR($T1038=0,$T1038=""),1,$T1038))),IF($T1034=справочники!$E$11,POWER($T1032,1+$T1036*INT((BV1034-1)/IF(OR($T1038=0,$T1038=""),1,$T1038))),0)))))</f>
        <v>0</v>
      </c>
      <c r="BW1040" s="100">
        <f>IF(BW1036="",0,IF(BW1034=1,$T1032,IF($T1034=справочники!$E$9,$T1032+$T1036*INT((BW1034-1)/IF(OR($T1038=0,$T1038=""),1,$T1038)),IF($T1034=справочники!$E$10,$T1032*POWER($T1036,INT((BW1034-1)/IF(OR($T1038=0,$T1038=""),1,$T1038))),IF($T1034=справочники!$E$11,POWER($T1032,1+$T1036*INT((BW1034-1)/IF(OR($T1038=0,$T1038=""),1,$T1038))),0)))))</f>
        <v>0</v>
      </c>
      <c r="BX1040" s="100">
        <f>IF(BX1036="",0,IF(BX1034=1,$T1032,IF($T1034=справочники!$E$9,$T1032+$T1036*INT((BX1034-1)/IF(OR($T1038=0,$T1038=""),1,$T1038)),IF($T1034=справочники!$E$10,$T1032*POWER($T1036,INT((BX1034-1)/IF(OR($T1038=0,$T1038=""),1,$T1038))),IF($T1034=справочники!$E$11,POWER($T1032,1+$T1036*INT((BX1034-1)/IF(OR($T1038=0,$T1038=""),1,$T1038))),0)))))</f>
        <v>0</v>
      </c>
      <c r="BY1040" s="100">
        <f>IF(BY1036="",0,IF(BY1034=1,$T1032,IF($T1034=справочники!$E$9,$T1032+$T1036*INT((BY1034-1)/IF(OR($T1038=0,$T1038=""),1,$T1038)),IF($T1034=справочники!$E$10,$T1032*POWER($T1036,INT((BY1034-1)/IF(OR($T1038=0,$T1038=""),1,$T1038))),IF($T1034=справочники!$E$11,POWER($T1032,1+$T1036*INT((BY1034-1)/IF(OR($T1038=0,$T1038=""),1,$T1038))),0)))))</f>
        <v>0</v>
      </c>
      <c r="BZ1040" s="100">
        <f>IF(BZ1036="",0,IF(BZ1034=1,$T1032,IF($T1034=справочники!$E$9,$T1032+$T1036*INT((BZ1034-1)/IF(OR($T1038=0,$T1038=""),1,$T1038)),IF($T1034=справочники!$E$10,$T1032*POWER($T1036,INT((BZ1034-1)/IF(OR($T1038=0,$T1038=""),1,$T1038))),IF($T1034=справочники!$E$11,POWER($T1032,1+$T1036*INT((BZ1034-1)/IF(OR($T1038=0,$T1038=""),1,$T1038))),0)))))</f>
        <v>0</v>
      </c>
      <c r="CA1040" s="100">
        <f>IF(CA1036="",0,IF(CA1034=1,$T1032,IF($T1034=справочники!$E$9,$T1032+$T1036*INT((CA1034-1)/IF(OR($T1038=0,$T1038=""),1,$T1038)),IF($T1034=справочники!$E$10,$T1032*POWER($T1036,INT((CA1034-1)/IF(OR($T1038=0,$T1038=""),1,$T1038))),IF($T1034=справочники!$E$11,POWER($T1032,1+$T1036*INT((CA1034-1)/IF(OR($T1038=0,$T1038=""),1,$T1038))),0)))))</f>
        <v>0</v>
      </c>
      <c r="CB1040" s="100">
        <f>IF(CB1036="",0,IF(CB1034=1,$T1032,IF($T1034=справочники!$E$9,$T1032+$T1036*INT((CB1034-1)/IF(OR($T1038=0,$T1038=""),1,$T1038)),IF($T1034=справочники!$E$10,$T1032*POWER($T1036,INT((CB1034-1)/IF(OR($T1038=0,$T1038=""),1,$T1038))),IF($T1034=справочники!$E$11,POWER($T1032,1+$T1036*INT((CB1034-1)/IF(OR($T1038=0,$T1038=""),1,$T1038))),0)))))</f>
        <v>0</v>
      </c>
      <c r="CC1040" s="100">
        <f>IF(CC1036="",0,IF(CC1034=1,$T1032,IF($T1034=справочники!$E$9,$T1032+$T1036*INT((CC1034-1)/IF(OR($T1038=0,$T1038=""),1,$T1038)),IF($T1034=справочники!$E$10,$T1032*POWER($T1036,INT((CC1034-1)/IF(OR($T1038=0,$T1038=""),1,$T1038))),IF($T1034=справочники!$E$11,POWER($T1032,1+$T1036*INT((CC1034-1)/IF(OR($T1038=0,$T1038=""),1,$T1038))),0)))))</f>
        <v>0</v>
      </c>
      <c r="CD1040" s="100">
        <f>IF(CD1036="",0,IF(CD1034=1,$T1032,IF($T1034=справочники!$E$9,$T1032+$T1036*INT((CD1034-1)/IF(OR($T1038=0,$T1038=""),1,$T1038)),IF($T1034=справочники!$E$10,$T1032*POWER($T1036,INT((CD1034-1)/IF(OR($T1038=0,$T1038=""),1,$T1038))),IF($T1034=справочники!$E$11,POWER($T1032,1+$T1036*INT((CD1034-1)/IF(OR($T1038=0,$T1038=""),1,$T1038))),0)))))</f>
        <v>0</v>
      </c>
      <c r="CE1040" s="100">
        <f>IF(CE1036="",0,IF(CE1034=1,$T1032,IF($T1034=справочники!$E$9,$T1032+$T1036*INT((CE1034-1)/IF(OR($T1038=0,$T1038=""),1,$T1038)),IF($T1034=справочники!$E$10,$T1032*POWER($T1036,INT((CE1034-1)/IF(OR($T1038=0,$T1038=""),1,$T1038))),IF($T1034=справочники!$E$11,POWER($T1032,1+$T1036*INT((CE1034-1)/IF(OR($T1038=0,$T1038=""),1,$T1038))),0)))))</f>
        <v>0</v>
      </c>
      <c r="CF1040" s="100">
        <f>IF(CF1036="",0,IF(CF1034=1,$T1032,IF($T1034=справочники!$E$9,$T1032+$T1036*INT((CF1034-1)/IF(OR($T1038=0,$T1038=""),1,$T1038)),IF($T1034=справочники!$E$10,$T1032*POWER($T1036,INT((CF1034-1)/IF(OR($T1038=0,$T1038=""),1,$T1038))),IF($T1034=справочники!$E$11,POWER($T1032,1+$T1036*INT((CF1034-1)/IF(OR($T1038=0,$T1038=""),1,$T1038))),0)))))</f>
        <v>0</v>
      </c>
      <c r="CG1040" s="100">
        <f>IF(CG1036="",0,IF(CG1034=1,$T1032,IF($T1034=справочники!$E$9,$T1032+$T1036*INT((CG1034-1)/IF(OR($T1038=0,$T1038=""),1,$T1038)),IF($T1034=справочники!$E$10,$T1032*POWER($T1036,INT((CG1034-1)/IF(OR($T1038=0,$T1038=""),1,$T1038))),IF($T1034=справочники!$E$11,POWER($T1032,1+$T1036*INT((CG1034-1)/IF(OR($T1038=0,$T1038=""),1,$T1038))),0)))))</f>
        <v>0</v>
      </c>
      <c r="CH1040" s="100">
        <f>IF(CH1036="",0,IF(CH1034=1,$T1032,IF($T1034=справочники!$E$9,$T1032+$T1036*INT((CH1034-1)/IF(OR($T1038=0,$T1038=""),1,$T1038)),IF($T1034=справочники!$E$10,$T1032*POWER($T1036,INT((CH1034-1)/IF(OR($T1038=0,$T1038=""),1,$T1038))),IF($T1034=справочники!$E$11,POWER($T1032,1+$T1036*INT((CH1034-1)/IF(OR($T1038=0,$T1038=""),1,$T1038))),0)))))</f>
        <v>0</v>
      </c>
      <c r="CI1040" s="100">
        <f>IF(CI1036="",0,IF(CI1034=1,$T1032,IF($T1034=справочники!$E$9,$T1032+$T1036*INT((CI1034-1)/IF(OR($T1038=0,$T1038=""),1,$T1038)),IF($T1034=справочники!$E$10,$T1032*POWER($T1036,INT((CI1034-1)/IF(OR($T1038=0,$T1038=""),1,$T1038))),IF($T1034=справочники!$E$11,POWER($T1032,1+$T1036*INT((CI1034-1)/IF(OR($T1038=0,$T1038=""),1,$T1038))),0)))))</f>
        <v>0</v>
      </c>
      <c r="CJ1040" s="100">
        <f>IF(CJ1036="",0,IF(CJ1034=1,$T1032,IF($T1034=справочники!$E$9,$T1032+$T1036*INT((CJ1034-1)/IF(OR($T1038=0,$T1038=""),1,$T1038)),IF($T1034=справочники!$E$10,$T1032*POWER($T1036,INT((CJ1034-1)/IF(OR($T1038=0,$T1038=""),1,$T1038))),IF($T1034=справочники!$E$11,POWER($T1032,1+$T1036*INT((CJ1034-1)/IF(OR($T1038=0,$T1038=""),1,$T1038))),0)))))</f>
        <v>0</v>
      </c>
      <c r="CK1040" s="100">
        <f>IF(CK1036="",0,IF(CK1034=1,$T1032,IF($T1034=справочники!$E$9,$T1032+$T1036*INT((CK1034-1)/IF(OR($T1038=0,$T1038=""),1,$T1038)),IF($T1034=справочники!$E$10,$T1032*POWER($T1036,INT((CK1034-1)/IF(OR($T1038=0,$T1038=""),1,$T1038))),IF($T1034=справочники!$E$11,POWER($T1032,1+$T1036*INT((CK1034-1)/IF(OR($T1038=0,$T1038=""),1,$T1038))),0)))))</f>
        <v>0</v>
      </c>
      <c r="CL1040" s="100">
        <f>IF(CL1036="",0,IF(CL1034=1,$T1032,IF($T1034=справочники!$E$9,$T1032+$T1036*INT((CL1034-1)/IF(OR($T1038=0,$T1038=""),1,$T1038)),IF($T1034=справочники!$E$10,$T1032*POWER($T1036,INT((CL1034-1)/IF(OR($T1038=0,$T1038=""),1,$T1038))),IF($T1034=справочники!$E$11,POWER($T1032,1+$T1036*INT((CL1034-1)/IF(OR($T1038=0,$T1038=""),1,$T1038))),0)))))</f>
        <v>0</v>
      </c>
      <c r="CM1040" s="100">
        <f>IF(CM1036="",0,IF(CM1034=1,$T1032,IF($T1034=справочники!$E$9,$T1032+$T1036*INT((CM1034-1)/IF(OR($T1038=0,$T1038=""),1,$T1038)),IF($T1034=справочники!$E$10,$T1032*POWER($T1036,INT((CM1034-1)/IF(OR($T1038=0,$T1038=""),1,$T1038))),IF($T1034=справочники!$E$11,POWER($T1032,1+$T1036*INT((CM1034-1)/IF(OR($T1038=0,$T1038=""),1,$T1038))),0)))))</f>
        <v>0</v>
      </c>
      <c r="CN1040" s="100">
        <f>IF(CN1036="",0,IF(CN1034=1,$T1032,IF($T1034=справочники!$E$9,$T1032+$T1036*INT((CN1034-1)/IF(OR($T1038=0,$T1038=""),1,$T1038)),IF($T1034=справочники!$E$10,$T1032*POWER($T1036,INT((CN1034-1)/IF(OR($T1038=0,$T1038=""),1,$T1038))),IF($T1034=справочники!$E$11,POWER($T1032,1+$T1036*INT((CN1034-1)/IF(OR($T1038=0,$T1038=""),1,$T1038))),0)))))</f>
        <v>0</v>
      </c>
      <c r="CO1040" s="100">
        <f>IF(CO1036="",0,IF(CO1034=1,$T1032,IF($T1034=справочники!$E$9,$T1032+$T1036*INT((CO1034-1)/IF(OR($T1038=0,$T1038=""),1,$T1038)),IF($T1034=справочники!$E$10,$T1032*POWER($T1036,INT((CO1034-1)/IF(OR($T1038=0,$T1038=""),1,$T1038))),IF($T1034=справочники!$E$11,POWER($T1032,1+$T1036*INT((CO1034-1)/IF(OR($T1038=0,$T1038=""),1,$T1038))),0)))))</f>
        <v>0</v>
      </c>
      <c r="CP1040" s="100">
        <f>IF(CP1036="",0,IF(CP1034=1,$T1032,IF($T1034=справочники!$E$9,$T1032+$T1036*INT((CP1034-1)/IF(OR($T1038=0,$T1038=""),1,$T1038)),IF($T1034=справочники!$E$10,$T1032*POWER($T1036,INT((CP1034-1)/IF(OR($T1038=0,$T1038=""),1,$T1038))),IF($T1034=справочники!$E$11,POWER($T1032,1+$T1036*INT((CP1034-1)/IF(OR($T1038=0,$T1038=""),1,$T1038))),0)))))</f>
        <v>0</v>
      </c>
      <c r="CQ1040" s="100">
        <f>IF(CQ1036="",0,IF(CQ1034=1,$T1032,IF($T1034=справочники!$E$9,$T1032+$T1036*INT((CQ1034-1)/IF(OR($T1038=0,$T1038=""),1,$T1038)),IF($T1034=справочники!$E$10,$T1032*POWER($T1036,INT((CQ1034-1)/IF(OR($T1038=0,$T1038=""),1,$T1038))),IF($T1034=справочники!$E$11,POWER($T1032,1+$T1036*INT((CQ1034-1)/IF(OR($T1038=0,$T1038=""),1,$T1038))),0)))))</f>
        <v>0</v>
      </c>
      <c r="CR1040" s="100">
        <f>IF(CR1036="",0,IF(CR1034=1,$T1032,IF($T1034=справочники!$E$9,$T1032+$T1036*INT((CR1034-1)/IF(OR($T1038=0,$T1038=""),1,$T1038)),IF($T1034=справочники!$E$10,$T1032*POWER($T1036,INT((CR1034-1)/IF(OR($T1038=0,$T1038=""),1,$T1038))),IF($T1034=справочники!$E$11,POWER($T1032,1+$T1036*INT((CR1034-1)/IF(OR($T1038=0,$T1038=""),1,$T1038))),0)))))</f>
        <v>0</v>
      </c>
      <c r="CS1040" s="100">
        <f>IF(CS1036="",0,IF(CS1034=1,$T1032,IF($T1034=справочники!$E$9,$T1032+$T1036*INT((CS1034-1)/IF(OR($T1038=0,$T1038=""),1,$T1038)),IF($T1034=справочники!$E$10,$T1032*POWER($T1036,INT((CS1034-1)/IF(OR($T1038=0,$T1038=""),1,$T1038))),IF($T1034=справочники!$E$11,POWER($T1032,1+$T1036*INT((CS1034-1)/IF(OR($T1038=0,$T1038=""),1,$T1038))),0)))))</f>
        <v>0</v>
      </c>
      <c r="CT1040" s="100">
        <f>IF(CT1036="",0,IF(CT1034=1,$T1032,IF($T1034=справочники!$E$9,$T1032+$T1036*INT((CT1034-1)/IF(OR($T1038=0,$T1038=""),1,$T1038)),IF($T1034=справочники!$E$10,$T1032*POWER($T1036,INT((CT1034-1)/IF(OR($T1038=0,$T1038=""),1,$T1038))),IF($T1034=справочники!$E$11,POWER($T1032,1+$T1036*INT((CT1034-1)/IF(OR($T1038=0,$T1038=""),1,$T1038))),0)))))</f>
        <v>0</v>
      </c>
      <c r="CU1040" s="100">
        <f>IF(CU1036="",0,IF(CU1034=1,$T1032,IF($T1034=справочники!$E$9,$T1032+$T1036*INT((CU1034-1)/IF(OR($T1038=0,$T1038=""),1,$T1038)),IF($T1034=справочники!$E$10,$T1032*POWER($T1036,INT((CU1034-1)/IF(OR($T1038=0,$T1038=""),1,$T1038))),IF($T1034=справочники!$E$11,POWER($T1032,1+$T1036*INT((CU1034-1)/IF(OR($T1038=0,$T1038=""),1,$T1038))),0)))))</f>
        <v>0</v>
      </c>
      <c r="CV1040" s="100">
        <f>IF(CV1036="",0,IF(CV1034=1,$T1032,IF($T1034=справочники!$E$9,$T1032+$T1036*INT((CV1034-1)/IF(OR($T1038=0,$T1038=""),1,$T1038)),IF($T1034=справочники!$E$10,$T1032*POWER($T1036,INT((CV1034-1)/IF(OR($T1038=0,$T1038=""),1,$T1038))),IF($T1034=справочники!$E$11,POWER($T1032,1+$T1036*INT((CV1034-1)/IF(OR($T1038=0,$T1038=""),1,$T1038))),0)))))</f>
        <v>0</v>
      </c>
      <c r="CW1040" s="100">
        <f>IF(CW1036="",0,IF(CW1034=1,$T1032,IF($T1034=справочники!$E$9,$T1032+$T1036*INT((CW1034-1)/IF(OR($T1038=0,$T1038=""),1,$T1038)),IF($T1034=справочники!$E$10,$T1032*POWER($T1036,INT((CW1034-1)/IF(OR($T1038=0,$T1038=""),1,$T1038))),IF($T1034=справочники!$E$11,POWER($T1032,1+$T1036*INT((CW1034-1)/IF(OR($T1038=0,$T1038=""),1,$T1038))),0)))))</f>
        <v>0</v>
      </c>
      <c r="CX1040" s="100">
        <f>IF(CX1036="",0,IF(CX1034=1,$T1032,IF($T1034=справочники!$E$9,$T1032+$T1036*INT((CX1034-1)/IF(OR($T1038=0,$T1038=""),1,$T1038)),IF($T1034=справочники!$E$10,$T1032*POWER($T1036,INT((CX1034-1)/IF(OR($T1038=0,$T1038=""),1,$T1038))),IF($T1034=справочники!$E$11,POWER($T1032,1+$T1036*INT((CX1034-1)/IF(OR($T1038=0,$T1038=""),1,$T1038))),0)))))</f>
        <v>0</v>
      </c>
      <c r="CY1040" s="100">
        <f>IF(CY1036="",0,IF(CY1034=1,$T1032,IF($T1034=справочники!$E$9,$T1032+$T1036*INT((CY1034-1)/IF(OR($T1038=0,$T1038=""),1,$T1038)),IF($T1034=справочники!$E$10,$T1032*POWER($T1036,INT((CY1034-1)/IF(OR($T1038=0,$T1038=""),1,$T1038))),IF($T1034=справочники!$E$11,POWER($T1032,1+$T1036*INT((CY1034-1)/IF(OR($T1038=0,$T1038=""),1,$T1038))),0)))))</f>
        <v>0</v>
      </c>
      <c r="CZ1040" s="100">
        <f>IF(CZ1036="",0,IF(CZ1034=1,$T1032,IF($T1034=справочники!$E$9,$T1032+$T1036*INT((CZ1034-1)/IF(OR($T1038=0,$T1038=""),1,$T1038)),IF($T1034=справочники!$E$10,$T1032*POWER($T1036,INT((CZ1034-1)/IF(OR($T1038=0,$T1038=""),1,$T1038))),IF($T1034=справочники!$E$11,POWER($T1032,1+$T1036*INT((CZ1034-1)/IF(OR($T1038=0,$T1038=""),1,$T1038))),0)))))</f>
        <v>0</v>
      </c>
      <c r="DA1040" s="100">
        <f>IF(DA1036="",0,IF(DA1034=1,$T1032,IF($T1034=справочники!$E$9,$T1032+$T1036*INT((DA1034-1)/IF(OR($T1038=0,$T1038=""),1,$T1038)),IF($T1034=справочники!$E$10,$T1032*POWER($T1036,INT((DA1034-1)/IF(OR($T1038=0,$T1038=""),1,$T1038))),IF($T1034=справочники!$E$11,POWER($T1032,1+$T1036*INT((DA1034-1)/IF(OR($T1038=0,$T1038=""),1,$T1038))),0)))))</f>
        <v>0</v>
      </c>
      <c r="DB1040" s="100">
        <f>IF(DB1036="",0,IF(DB1034=1,$T1032,IF($T1034=справочники!$E$9,$T1032+$T1036*INT((DB1034-1)/IF(OR($T1038=0,$T1038=""),1,$T1038)),IF($T1034=справочники!$E$10,$T1032*POWER($T1036,INT((DB1034-1)/IF(OR($T1038=0,$T1038=""),1,$T1038))),IF($T1034=справочники!$E$11,POWER($T1032,1+$T1036*INT((DB1034-1)/IF(OR($T1038=0,$T1038=""),1,$T1038))),0)))))</f>
        <v>0</v>
      </c>
      <c r="DC1040" s="100">
        <f>IF(DC1036="",0,IF(DC1034=1,$T1032,IF($T1034=справочники!$E$9,$T1032+$T1036*INT((DC1034-1)/IF(OR($T1038=0,$T1038=""),1,$T1038)),IF($T1034=справочники!$E$10,$T1032*POWER($T1036,INT((DC1034-1)/IF(OR($T1038=0,$T1038=""),1,$T1038))),IF($T1034=справочники!$E$11,POWER($T1032,1+$T1036*INT((DC1034-1)/IF(OR($T1038=0,$T1038=""),1,$T1038))),0)))))</f>
        <v>0</v>
      </c>
      <c r="DD1040" s="100">
        <f>IF(DD1036="",0,IF(DD1034=1,$T1032,IF($T1034=справочники!$E$9,$T1032+$T1036*INT((DD1034-1)/IF(OR($T1038=0,$T1038=""),1,$T1038)),IF($T1034=справочники!$E$10,$T1032*POWER($T1036,INT((DD1034-1)/IF(OR($T1038=0,$T1038=""),1,$T1038))),IF($T1034=справочники!$E$11,POWER($T1032,1+$T1036*INT((DD1034-1)/IF(OR($T1038=0,$T1038=""),1,$T1038))),0)))))</f>
        <v>0</v>
      </c>
      <c r="DE1040" s="100">
        <f>IF(DE1036="",0,IF(DE1034=1,$T1032,IF($T1034=справочники!$E$9,$T1032+$T1036*INT((DE1034-1)/IF(OR($T1038=0,$T1038=""),1,$T1038)),IF($T1034=справочники!$E$10,$T1032*POWER($T1036,INT((DE1034-1)/IF(OR($T1038=0,$T1038=""),1,$T1038))),IF($T1034=справочники!$E$11,POWER($T1032,1+$T1036*INT((DE1034-1)/IF(OR($T1038=0,$T1038=""),1,$T1038))),0)))))</f>
        <v>0</v>
      </c>
      <c r="DF1040" s="100">
        <f>IF(DF1036="",0,IF(DF1034=1,$T1032,IF($T1034=справочники!$E$9,$T1032+$T1036*INT((DF1034-1)/IF(OR($T1038=0,$T1038=""),1,$T1038)),IF($T1034=справочники!$E$10,$T1032*POWER($T1036,INT((DF1034-1)/IF(OR($T1038=0,$T1038=""),1,$T1038))),IF($T1034=справочники!$E$11,POWER($T1032,1+$T1036*INT((DF1034-1)/IF(OR($T1038=0,$T1038=""),1,$T1038))),0)))))</f>
        <v>0</v>
      </c>
      <c r="DG1040" s="100">
        <f>IF(DG1036="",0,IF(DG1034=1,$T1032,IF($T1034=справочники!$E$9,$T1032+$T1036*INT((DG1034-1)/IF(OR($T1038=0,$T1038=""),1,$T1038)),IF($T1034=справочники!$E$10,$T1032*POWER($T1036,INT((DG1034-1)/IF(OR($T1038=0,$T1038=""),1,$T1038))),IF($T1034=справочники!$E$11,POWER($T1032,1+$T1036*INT((DG1034-1)/IF(OR($T1038=0,$T1038=""),1,$T1038))),0)))))</f>
        <v>0</v>
      </c>
      <c r="DH1040" s="100">
        <f>IF(DH1036="",0,IF(DH1034=1,$T1032,IF($T1034=справочники!$E$9,$T1032+$T1036*INT((DH1034-1)/IF(OR($T1038=0,$T1038=""),1,$T1038)),IF($T1034=справочники!$E$10,$T1032*POWER($T1036,INT((DH1034-1)/IF(OR($T1038=0,$T1038=""),1,$T1038))),IF($T1034=справочники!$E$11,POWER($T1032,1+$T1036*INT((DH1034-1)/IF(OR($T1038=0,$T1038=""),1,$T1038))),0)))))</f>
        <v>0</v>
      </c>
      <c r="DI1040" s="100">
        <f>IF(DI1036="",0,IF(DI1034=1,$T1032,IF($T1034=справочники!$E$9,$T1032+$T1036*INT((DI1034-1)/IF(OR($T1038=0,$T1038=""),1,$T1038)),IF($T1034=справочники!$E$10,$T1032*POWER($T1036,INT((DI1034-1)/IF(OR($T1038=0,$T1038=""),1,$T1038))),IF($T1034=справочники!$E$11,POWER($T1032,1+$T1036*INT((DI1034-1)/IF(OR($T1038=0,$T1038=""),1,$T1038))),0)))))</f>
        <v>0</v>
      </c>
      <c r="DJ1040" s="100">
        <f>IF(DJ1036="",0,IF(DJ1034=1,$T1032,IF($T1034=справочники!$E$9,$T1032+$T1036*INT((DJ1034-1)/IF(OR($T1038=0,$T1038=""),1,$T1038)),IF($T1034=справочники!$E$10,$T1032*POWER($T1036,INT((DJ1034-1)/IF(OR($T1038=0,$T1038=""),1,$T1038))),IF($T1034=справочники!$E$11,POWER($T1032,1+$T1036*INT((DJ1034-1)/IF(OR($T1038=0,$T1038=""),1,$T1038))),0)))))</f>
        <v>0</v>
      </c>
      <c r="DK1040" s="100">
        <f>IF(DK1036="",0,IF(DK1034=1,$T1032,IF($T1034=справочники!$E$9,$T1032+$T1036*INT((DK1034-1)/IF(OR($T1038=0,$T1038=""),1,$T1038)),IF($T1034=справочники!$E$10,$T1032*POWER($T1036,INT((DK1034-1)/IF(OR($T1038=0,$T1038=""),1,$T1038))),IF($T1034=справочники!$E$11,POWER($T1032,1+$T1036*INT((DK1034-1)/IF(OR($T1038=0,$T1038=""),1,$T1038))),0)))))</f>
        <v>0</v>
      </c>
      <c r="DL1040" s="100">
        <f>IF(DL1036="",0,IF(DL1034=1,$T1032,IF($T1034=справочники!$E$9,$T1032+$T1036*INT((DL1034-1)/IF(OR($T1038=0,$T1038=""),1,$T1038)),IF($T1034=справочники!$E$10,$T1032*POWER($T1036,INT((DL1034-1)/IF(OR($T1038=0,$T1038=""),1,$T1038))),IF($T1034=справочники!$E$11,POWER($T1032,1+$T1036*INT((DL1034-1)/IF(OR($T1038=0,$T1038=""),1,$T1038))),0)))))</f>
        <v>0</v>
      </c>
      <c r="DM1040" s="100">
        <f>IF(DM1036="",0,IF(DM1034=1,$T1032,IF($T1034=справочники!$E$9,$T1032+$T1036*INT((DM1034-1)/IF(OR($T1038=0,$T1038=""),1,$T1038)),IF($T1034=справочники!$E$10,$T1032*POWER($T1036,INT((DM1034-1)/IF(OR($T1038=0,$T1038=""),1,$T1038))),IF($T1034=справочники!$E$11,POWER($T1032,1+$T1036*INT((DM1034-1)/IF(OR($T1038=0,$T1038=""),1,$T1038))),0)))))</f>
        <v>0</v>
      </c>
      <c r="DN1040" s="100">
        <f>IF(DN1036="",0,IF(DN1034=1,$T1032,IF($T1034=справочники!$E$9,$T1032+$T1036*INT((DN1034-1)/IF(OR($T1038=0,$T1038=""),1,$T1038)),IF($T1034=справочники!$E$10,$T1032*POWER($T1036,INT((DN1034-1)/IF(OR($T1038=0,$T1038=""),1,$T1038))),IF($T1034=справочники!$E$11,POWER($T1032,1+$T1036*INT((DN1034-1)/IF(OR($T1038=0,$T1038=""),1,$T1038))),0)))))</f>
        <v>0</v>
      </c>
      <c r="DO1040" s="100">
        <f>IF(DO1036="",0,IF(DO1034=1,$T1032,IF($T1034=справочники!$E$9,$T1032+$T1036*INT((DO1034-1)/IF(OR($T1038=0,$T1038=""),1,$T1038)),IF($T1034=справочники!$E$10,$T1032*POWER($T1036,INT((DO1034-1)/IF(OR($T1038=0,$T1038=""),1,$T1038))),IF($T1034=справочники!$E$11,POWER($T1032,1+$T1036*INT((DO1034-1)/IF(OR($T1038=0,$T1038=""),1,$T1038))),0)))))</f>
        <v>0</v>
      </c>
      <c r="DP1040" s="100">
        <f>IF(DP1036="",0,IF(DP1034=1,$T1032,IF($T1034=справочники!$E$9,$T1032+$T1036*INT((DP1034-1)/IF(OR($T1038=0,$T1038=""),1,$T1038)),IF($T1034=справочники!$E$10,$T1032*POWER($T1036,INT((DP1034-1)/IF(OR($T1038=0,$T1038=""),1,$T1038))),IF($T1034=справочники!$E$11,POWER($T1032,1+$T1036*INT((DP1034-1)/IF(OR($T1038=0,$T1038=""),1,$T1038))),0)))))</f>
        <v>0</v>
      </c>
      <c r="DQ1040" s="100">
        <f>IF(DQ1036="",0,IF(DQ1034=1,$T1032,IF($T1034=справочники!$E$9,$T1032+$T1036*INT((DQ1034-1)/IF(OR($T1038=0,$T1038=""),1,$T1038)),IF($T1034=справочники!$E$10,$T1032*POWER($T1036,INT((DQ1034-1)/IF(OR($T1038=0,$T1038=""),1,$T1038))),IF($T1034=справочники!$E$11,POWER($T1032,1+$T1036*INT((DQ1034-1)/IF(OR($T1038=0,$T1038=""),1,$T1038))),0)))))</f>
        <v>0</v>
      </c>
      <c r="DR1040" s="100">
        <f>IF(DR1036="",0,IF(DR1034=1,$T1032,IF($T1034=справочники!$E$9,$T1032+$T1036*INT((DR1034-1)/IF(OR($T1038=0,$T1038=""),1,$T1038)),IF($T1034=справочники!$E$10,$T1032*POWER($T1036,INT((DR1034-1)/IF(OR($T1038=0,$T1038=""),1,$T1038))),IF($T1034=справочники!$E$11,POWER($T1032,1+$T1036*INT((DR1034-1)/IF(OR($T1038=0,$T1038=""),1,$T1038))),0)))))</f>
        <v>0</v>
      </c>
      <c r="DS1040" s="100">
        <f>IF(DS1036="",0,IF(DS1034=1,$T1032,IF($T1034=справочники!$E$9,$T1032+$T1036*INT((DS1034-1)/IF(OR($T1038=0,$T1038=""),1,$T1038)),IF($T1034=справочники!$E$10,$T1032*POWER($T1036,INT((DS1034-1)/IF(OR($T1038=0,$T1038=""),1,$T1038))),IF($T1034=справочники!$E$11,POWER($T1032,1+$T1036*INT((DS1034-1)/IF(OR($T1038=0,$T1038=""),1,$T1038))),0)))))</f>
        <v>0</v>
      </c>
      <c r="DT1040" s="100">
        <f>IF(DT1036="",0,IF(DT1034=1,$T1032,IF($T1034=справочники!$E$9,$T1032+$T1036*INT((DT1034-1)/IF(OR($T1038=0,$T1038=""),1,$T1038)),IF($T1034=справочники!$E$10,$T1032*POWER($T1036,INT((DT1034-1)/IF(OR($T1038=0,$T1038=""),1,$T1038))),IF($T1034=справочники!$E$11,POWER($T1032,1+$T1036*INT((DT1034-1)/IF(OR($T1038=0,$T1038=""),1,$T1038))),0)))))</f>
        <v>0</v>
      </c>
      <c r="DU1040" s="100">
        <f>IF(DU1036="",0,IF(DU1034=1,$T1032,IF($T1034=справочники!$E$9,$T1032+$T1036*INT((DU1034-1)/IF(OR($T1038=0,$T1038=""),1,$T1038)),IF($T1034=справочники!$E$10,$T1032*POWER($T1036,INT((DU1034-1)/IF(OR($T1038=0,$T1038=""),1,$T1038))),IF($T1034=справочники!$E$11,POWER($T1032,1+$T1036*INT((DU1034-1)/IF(OR($T1038=0,$T1038=""),1,$T1038))),0)))))</f>
        <v>0</v>
      </c>
      <c r="DV1040" s="100">
        <f>IF(DV1036="",0,IF(DV1034=1,$T1032,IF($T1034=справочники!$E$9,$T1032+$T1036*INT((DV1034-1)/IF(OR($T1038=0,$T1038=""),1,$T1038)),IF($T1034=справочники!$E$10,$T1032*POWER($T1036,INT((DV1034-1)/IF(OR($T1038=0,$T1038=""),1,$T1038))),IF($T1034=справочники!$E$11,POWER($T1032,1+$T1036*INT((DV1034-1)/IF(OR($T1038=0,$T1038=""),1,$T1038))),0)))))</f>
        <v>0</v>
      </c>
      <c r="DW1040" s="100">
        <f>IF(DW1036="",0,IF(DW1034=1,$T1032,IF($T1034=справочники!$E$9,$T1032+$T1036*INT((DW1034-1)/IF(OR($T1038=0,$T1038=""),1,$T1038)),IF($T1034=справочники!$E$10,$T1032*POWER($T1036,INT((DW1034-1)/IF(OR($T1038=0,$T1038=""),1,$T1038))),IF($T1034=справочники!$E$11,POWER($T1032,1+$T1036*INT((DW1034-1)/IF(OR($T1038=0,$T1038=""),1,$T1038))),0)))))</f>
        <v>0</v>
      </c>
      <c r="DX1040" s="100">
        <f>IF(DX1036="",0,IF(DX1034=1,$T1032,IF($T1034=справочники!$E$9,$T1032+$T1036*INT((DX1034-1)/IF(OR($T1038=0,$T1038=""),1,$T1038)),IF($T1034=справочники!$E$10,$T1032*POWER($T1036,INT((DX1034-1)/IF(OR($T1038=0,$T1038=""),1,$T1038))),IF($T1034=справочники!$E$11,POWER($T1032,1+$T1036*INT((DX1034-1)/IF(OR($T1038=0,$T1038=""),1,$T1038))),0)))))</f>
        <v>0</v>
      </c>
      <c r="DY1040" s="100">
        <f>IF(DY1036="",0,IF(DY1034=1,$T1032,IF($T1034=справочники!$E$9,$T1032+$T1036*INT((DY1034-1)/IF(OR($T1038=0,$T1038=""),1,$T1038)),IF($T1034=справочники!$E$10,$T1032*POWER($T1036,INT((DY1034-1)/IF(OR($T1038=0,$T1038=""),1,$T1038))),IF($T1034=справочники!$E$11,POWER($T1032,1+$T1036*INT((DY1034-1)/IF(OR($T1038=0,$T1038=""),1,$T1038))),0)))))</f>
        <v>0</v>
      </c>
      <c r="DZ1040" s="100">
        <f>IF(DZ1036="",0,IF(DZ1034=1,$T1032,IF($T1034=справочники!$E$9,$T1032+$T1036*INT((DZ1034-1)/IF(OR($T1038=0,$T1038=""),1,$T1038)),IF($T1034=справочники!$E$10,$T1032*POWER($T1036,INT((DZ1034-1)/IF(OR($T1038=0,$T1038=""),1,$T1038))),IF($T1034=справочники!$E$11,POWER($T1032,1+$T1036*INT((DZ1034-1)/IF(OR($T1038=0,$T1038=""),1,$T1038))),0)))))</f>
        <v>0</v>
      </c>
      <c r="EA1040" s="100">
        <f>IF(EA1036="",0,IF(EA1034=1,$T1032,IF($T1034=справочники!$E$9,$T1032+$T1036*INT((EA1034-1)/IF(OR($T1038=0,$T1038=""),1,$T1038)),IF($T1034=справочники!$E$10,$T1032*POWER($T1036,INT((EA1034-1)/IF(OR($T1038=0,$T1038=""),1,$T1038))),IF($T1034=справочники!$E$11,POWER($T1032,1+$T1036*INT((EA1034-1)/IF(OR($T1038=0,$T1038=""),1,$T1038))),0)))))</f>
        <v>0</v>
      </c>
      <c r="EB1040" s="100">
        <f>IF(EB1036="",0,IF(EB1034=1,$T1032,IF($T1034=справочники!$E$9,$T1032+$T1036*INT((EB1034-1)/IF(OR($T1038=0,$T1038=""),1,$T1038)),IF($T1034=справочники!$E$10,$T1032*POWER($T1036,INT((EB1034-1)/IF(OR($T1038=0,$T1038=""),1,$T1038))),IF($T1034=справочники!$E$11,POWER($T1032,1+$T1036*INT((EB1034-1)/IF(OR($T1038=0,$T1038=""),1,$T1038))),0)))))</f>
        <v>0</v>
      </c>
      <c r="EC1040" s="100">
        <f>IF(EC1036="",0,IF(EC1034=1,$T1032,IF($T1034=справочники!$E$9,$T1032+$T1036*INT((EC1034-1)/IF(OR($T1038=0,$T1038=""),1,$T1038)),IF($T1034=справочники!$E$10,$T1032*POWER($T1036,INT((EC1034-1)/IF(OR($T1038=0,$T1038=""),1,$T1038))),IF($T1034=справочники!$E$11,POWER($T1032,1+$T1036*INT((EC1034-1)/IF(OR($T1038=0,$T1038=""),1,$T1038))),0)))))</f>
        <v>0</v>
      </c>
      <c r="ED1040" s="100">
        <f>IF(ED1036="",0,IF(ED1034=1,$T1032,IF($T1034=справочники!$E$9,$T1032+$T1036*INT((ED1034-1)/IF(OR($T1038=0,$T1038=""),1,$T1038)),IF($T1034=справочники!$E$10,$T1032*POWER($T1036,INT((ED1034-1)/IF(OR($T1038=0,$T1038=""),1,$T1038))),IF($T1034=справочники!$E$11,POWER($T1032,1+$T1036*INT((ED1034-1)/IF(OR($T1038=0,$T1038=""),1,$T1038))),0)))))</f>
        <v>0</v>
      </c>
      <c r="EE1040" s="100">
        <f>IF(EE1036="",0,IF(EE1034=1,$T1032,IF($T1034=справочники!$E$9,$T1032+$T1036*INT((EE1034-1)/IF(OR($T1038=0,$T1038=""),1,$T1038)),IF($T1034=справочники!$E$10,$T1032*POWER($T1036,INT((EE1034-1)/IF(OR($T1038=0,$T1038=""),1,$T1038))),IF($T1034=справочники!$E$11,POWER($T1032,1+$T1036*INT((EE1034-1)/IF(OR($T1038=0,$T1038=""),1,$T1038))),0)))))</f>
        <v>0</v>
      </c>
      <c r="EF1040" s="100">
        <f>IF(EF1036="",0,IF(EF1034=1,$T1032,IF($T1034=справочники!$E$9,$T1032+$T1036*INT((EF1034-1)/IF(OR($T1038=0,$T1038=""),1,$T1038)),IF($T1034=справочники!$E$10,$T1032*POWER($T1036,INT((EF1034-1)/IF(OR($T1038=0,$T1038=""),1,$T1038))),IF($T1034=справочники!$E$11,POWER($T1032,1+$T1036*INT((EF1034-1)/IF(OR($T1038=0,$T1038=""),1,$T1038))),0)))))</f>
        <v>0</v>
      </c>
      <c r="EG1040" s="100">
        <f>IF(EG1036="",0,IF(EG1034=1,$T1032,IF($T1034=справочники!$E$9,$T1032+$T1036*INT((EG1034-1)/IF(OR($T1038=0,$T1038=""),1,$T1038)),IF($T1034=справочники!$E$10,$T1032*POWER($T1036,INT((EG1034-1)/IF(OR($T1038=0,$T1038=""),1,$T1038))),IF($T1034=справочники!$E$11,POWER($T1032,1+$T1036*INT((EG1034-1)/IF(OR($T1038=0,$T1038=""),1,$T1038))),0)))))</f>
        <v>0</v>
      </c>
      <c r="EH1040" s="100">
        <f>IF(EH1036="",0,IF(EH1034=1,$T1032,IF($T1034=справочники!$E$9,$T1032+$T1036*INT((EH1034-1)/IF(OR($T1038=0,$T1038=""),1,$T1038)),IF($T1034=справочники!$E$10,$T1032*POWER($T1036,INT((EH1034-1)/IF(OR($T1038=0,$T1038=""),1,$T1038))),IF($T1034=справочники!$E$11,POWER($T1032,1+$T1036*INT((EH1034-1)/IF(OR($T1038=0,$T1038=""),1,$T1038))),0)))))</f>
        <v>0</v>
      </c>
      <c r="EI1040" s="100">
        <f>IF(EI1036="",0,IF(EI1034=1,$T1032,IF($T1034=справочники!$E$9,$T1032+$T1036*INT((EI1034-1)/IF(OR($T1038=0,$T1038=""),1,$T1038)),IF($T1034=справочники!$E$10,$T1032*POWER($T1036,INT((EI1034-1)/IF(OR($T1038=0,$T1038=""),1,$T1038))),IF($T1034=справочники!$E$11,POWER($T1032,1+$T1036*INT((EI1034-1)/IF(OR($T1038=0,$T1038=""),1,$T1038))),0)))))</f>
        <v>0</v>
      </c>
      <c r="EJ1040" s="100">
        <f>IF(EJ1036="",0,IF(EJ1034=1,$T1032,IF($T1034=справочники!$E$9,$T1032+$T1036*INT((EJ1034-1)/IF(OR($T1038=0,$T1038=""),1,$T1038)),IF($T1034=справочники!$E$10,$T1032*POWER($T1036,INT((EJ1034-1)/IF(OR($T1038=0,$T1038=""),1,$T1038))),IF($T1034=справочники!$E$11,POWER($T1032,1+$T1036*INT((EJ1034-1)/IF(OR($T1038=0,$T1038=""),1,$T1038))),0)))))</f>
        <v>0</v>
      </c>
      <c r="EK1040" s="100">
        <f>IF(EK1036="",0,IF(EK1034=1,$T1032,IF($T1034=справочники!$E$9,$T1032+$T1036*INT((EK1034-1)/IF(OR($T1038=0,$T1038=""),1,$T1038)),IF($T1034=справочники!$E$10,$T1032*POWER($T1036,INT((EK1034-1)/IF(OR($T1038=0,$T1038=""),1,$T1038))),IF($T1034=справочники!$E$11,POWER($T1032,1+$T1036*INT((EK1034-1)/IF(OR($T1038=0,$T1038=""),1,$T1038))),0)))))</f>
        <v>0</v>
      </c>
      <c r="EL1040" s="100">
        <f>IF(EL1036="",0,IF(EL1034=1,$T1032,IF($T1034=справочники!$E$9,$T1032+$T1036*INT((EL1034-1)/IF(OR($T1038=0,$T1038=""),1,$T1038)),IF($T1034=справочники!$E$10,$T1032*POWER($T1036,INT((EL1034-1)/IF(OR($T1038=0,$T1038=""),1,$T1038))),IF($T1034=справочники!$E$11,POWER($T1032,1+$T1036*INT((EL1034-1)/IF(OR($T1038=0,$T1038=""),1,$T1038))),0)))))</f>
        <v>0</v>
      </c>
      <c r="EM1040" s="100">
        <f>IF(EM1036="",0,IF(EM1034=1,$T1032,IF($T1034=справочники!$E$9,$T1032+$T1036*INT((EM1034-1)/IF(OR($T1038=0,$T1038=""),1,$T1038)),IF($T1034=справочники!$E$10,$T1032*POWER($T1036,INT((EM1034-1)/IF(OR($T1038=0,$T1038=""),1,$T1038))),IF($T1034=справочники!$E$11,POWER($T1032,1+$T1036*INT((EM1034-1)/IF(OR($T1038=0,$T1038=""),1,$T1038))),0)))))</f>
        <v>0</v>
      </c>
      <c r="EN1040" s="100">
        <f>IF(EN1036="",0,IF(EN1034=1,$T1032,IF($T1034=справочники!$E$9,$T1032+$T1036*INT((EN1034-1)/IF(OR($T1038=0,$T1038=""),1,$T1038)),IF($T1034=справочники!$E$10,$T1032*POWER($T1036,INT((EN1034-1)/IF(OR($T1038=0,$T1038=""),1,$T1038))),IF($T1034=справочники!$E$11,POWER($T1032,1+$T1036*INT((EN1034-1)/IF(OR($T1038=0,$T1038=""),1,$T1038))),0)))))</f>
        <v>0</v>
      </c>
      <c r="EO1040" s="100">
        <f>IF(EO1036="",0,IF(EO1034=1,$T1032,IF($T1034=справочники!$E$9,$T1032+$T1036*INT((EO1034-1)/IF(OR($T1038=0,$T1038=""),1,$T1038)),IF($T1034=справочники!$E$10,$T1032*POWER($T1036,INT((EO1034-1)/IF(OR($T1038=0,$T1038=""),1,$T1038))),IF($T1034=справочники!$E$11,POWER($T1032,1+$T1036*INT((EO1034-1)/IF(OR($T1038=0,$T1038=""),1,$T1038))),0)))))</f>
        <v>0</v>
      </c>
      <c r="EP1040" s="100">
        <f>IF(EP1036="",0,IF(EP1034=1,$T1032,IF($T1034=справочники!$E$9,$T1032+$T1036*INT((EP1034-1)/IF(OR($T1038=0,$T1038=""),1,$T1038)),IF($T1034=справочники!$E$10,$T1032*POWER($T1036,INT((EP1034-1)/IF(OR($T1038=0,$T1038=""),1,$T1038))),IF($T1034=справочники!$E$11,POWER($T1032,1+$T1036*INT((EP1034-1)/IF(OR($T1038=0,$T1038=""),1,$T1038))),0)))))</f>
        <v>0</v>
      </c>
      <c r="EQ1040" s="100">
        <f>IF(EQ1036="",0,IF(EQ1034=1,$T1032,IF($T1034=справочники!$E$9,$T1032+$T1036*INT((EQ1034-1)/IF(OR($T1038=0,$T1038=""),1,$T1038)),IF($T1034=справочники!$E$10,$T1032*POWER($T1036,INT((EQ1034-1)/IF(OR($T1038=0,$T1038=""),1,$T1038))),IF($T1034=справочники!$E$11,POWER($T1032,1+$T1036*INT((EQ1034-1)/IF(OR($T1038=0,$T1038=""),1,$T1038))),0)))))</f>
        <v>0</v>
      </c>
      <c r="ER1040" s="100">
        <f>IF(ER1036="",0,IF(ER1034=1,$T1032,IF($T1034=справочники!$E$9,$T1032+$T1036*INT((ER1034-1)/IF(OR($T1038=0,$T1038=""),1,$T1038)),IF($T1034=справочники!$E$10,$T1032*POWER($T1036,INT((ER1034-1)/IF(OR($T1038=0,$T1038=""),1,$T1038))),IF($T1034=справочники!$E$11,POWER($T1032,1+$T1036*INT((ER1034-1)/IF(OR($T1038=0,$T1038=""),1,$T1038))),0)))))</f>
        <v>0</v>
      </c>
      <c r="ES1040" s="100">
        <f>IF(ES1036="",0,IF(ES1034=1,$T1032,IF($T1034=справочники!$E$9,$T1032+$T1036*INT((ES1034-1)/IF(OR($T1038=0,$T1038=""),1,$T1038)),IF($T1034=справочники!$E$10,$T1032*POWER($T1036,INT((ES1034-1)/IF(OR($T1038=0,$T1038=""),1,$T1038))),IF($T1034=справочники!$E$11,POWER($T1032,1+$T1036*INT((ES1034-1)/IF(OR($T1038=0,$T1038=""),1,$T1038))),0)))))</f>
        <v>0</v>
      </c>
      <c r="ET1040" s="100">
        <f>IF(ET1036="",0,IF(ET1034=1,$T1032,IF($T1034=справочники!$E$9,$T1032+$T1036*INT((ET1034-1)/IF(OR($T1038=0,$T1038=""),1,$T1038)),IF($T1034=справочники!$E$10,$T1032*POWER($T1036,INT((ET1034-1)/IF(OR($T1038=0,$T1038=""),1,$T1038))),IF($T1034=справочники!$E$11,POWER($T1032,1+$T1036*INT((ET1034-1)/IF(OR($T1038=0,$T1038=""),1,$T1038))),0)))))</f>
        <v>0</v>
      </c>
      <c r="EU1040" s="100">
        <f>IF(EU1036="",0,IF(EU1034=1,$T1032,IF($T1034=справочники!$E$9,$T1032+$T1036*INT((EU1034-1)/IF(OR($T1038=0,$T1038=""),1,$T1038)),IF($T1034=справочники!$E$10,$T1032*POWER($T1036,INT((EU1034-1)/IF(OR($T1038=0,$T1038=""),1,$T1038))),IF($T1034=справочники!$E$11,POWER($T1032,1+$T1036*INT((EU1034-1)/IF(OR($T1038=0,$T1038=""),1,$T1038))),0)))))</f>
        <v>0</v>
      </c>
      <c r="EV1040" s="100">
        <f>IF(EV1036="",0,IF(EV1034=1,$T1032,IF($T1034=справочники!$E$9,$T1032+$T1036*INT((EV1034-1)/IF(OR($T1038=0,$T1038=""),1,$T1038)),IF($T1034=справочники!$E$10,$T1032*POWER($T1036,INT((EV1034-1)/IF(OR($T1038=0,$T1038=""),1,$T1038))),IF($T1034=справочники!$E$11,POWER($T1032,1+$T1036*INT((EV1034-1)/IF(OR($T1038=0,$T1038=""),1,$T1038))),0)))))</f>
        <v>0</v>
      </c>
      <c r="EW1040" s="100">
        <f>IF(EW1036="",0,IF(EW1034=1,$T1032,IF($T1034=справочники!$E$9,$T1032+$T1036*INT((EW1034-1)/IF(OR($T1038=0,$T1038=""),1,$T1038)),IF($T1034=справочники!$E$10,$T1032*POWER($T1036,INT((EW1034-1)/IF(OR($T1038=0,$T1038=""),1,$T1038))),IF($T1034=справочники!$E$11,POWER($T1032,1+$T1036*INT((EW1034-1)/IF(OR($T1038=0,$T1038=""),1,$T1038))),0)))))</f>
        <v>0</v>
      </c>
      <c r="EX1040" s="100">
        <f>IF(EX1036="",0,IF(EX1034=1,$T1032,IF($T1034=справочники!$E$9,$T1032+$T1036*INT((EX1034-1)/IF(OR($T1038=0,$T1038=""),1,$T1038)),IF($T1034=справочники!$E$10,$T1032*POWER($T1036,INT((EX1034-1)/IF(OR($T1038=0,$T1038=""),1,$T1038))),IF($T1034=справочники!$E$11,POWER($T1032,1+$T1036*INT((EX1034-1)/IF(OR($T1038=0,$T1038=""),1,$T1038))),0)))))</f>
        <v>0</v>
      </c>
      <c r="EY1040" s="100">
        <f>IF(EY1036="",0,IF(EY1034=1,$T1032,IF($T1034=справочники!$E$9,$T1032+$T1036*INT((EY1034-1)/IF(OR($T1038=0,$T1038=""),1,$T1038)),IF($T1034=справочники!$E$10,$T1032*POWER($T1036,INT((EY1034-1)/IF(OR($T1038=0,$T1038=""),1,$T1038))),IF($T1034=справочники!$E$11,POWER($T1032,1+$T1036*INT((EY1034-1)/IF(OR($T1038=0,$T1038=""),1,$T1038))),0)))))</f>
        <v>0</v>
      </c>
      <c r="EZ1040" s="100">
        <f>IF(EZ1036="",0,IF(EZ1034=1,$T1032,IF($T1034=справочники!$E$9,$T1032+$T1036*INT((EZ1034-1)/IF(OR($T1038=0,$T1038=""),1,$T1038)),IF($T1034=справочники!$E$10,$T1032*POWER($T1036,INT((EZ1034-1)/IF(OR($T1038=0,$T1038=""),1,$T1038))),IF($T1034=справочники!$E$11,POWER($T1032,1+$T1036*INT((EZ1034-1)/IF(OR($T1038=0,$T1038=""),1,$T1038))),0)))))</f>
        <v>0</v>
      </c>
      <c r="FA1040" s="100">
        <f>IF(FA1036="",0,IF(FA1034=1,$T1032,IF($T1034=справочники!$E$9,$T1032+$T1036*INT((FA1034-1)/IF(OR($T1038=0,$T1038=""),1,$T1038)),IF($T1034=справочники!$E$10,$T1032*POWER($T1036,INT((FA1034-1)/IF(OR($T1038=0,$T1038=""),1,$T1038))),IF($T1034=справочники!$E$11,POWER($T1032,1+$T1036*INT((FA1034-1)/IF(OR($T1038=0,$T1038=""),1,$T1038))),0)))))</f>
        <v>0</v>
      </c>
      <c r="FB1040" s="100">
        <f>IF(FB1036="",0,IF(FB1034=1,$T1032,IF($T1034=справочники!$E$9,$T1032+$T1036*INT((FB1034-1)/IF(OR($T1038=0,$T1038=""),1,$T1038)),IF($T1034=справочники!$E$10,$T1032*POWER($T1036,INT((FB1034-1)/IF(OR($T1038=0,$T1038=""),1,$T1038))),IF($T1034=справочники!$E$11,POWER($T1032,1+$T1036*INT((FB1034-1)/IF(OR($T1038=0,$T1038=""),1,$T1038))),0)))))</f>
        <v>0</v>
      </c>
      <c r="FC1040" s="100">
        <f>IF(FC1036="",0,IF(FC1034=1,$T1032,IF($T1034=справочники!$E$9,$T1032+$T1036*INT((FC1034-1)/IF(OR($T1038=0,$T1038=""),1,$T1038)),IF($T1034=справочники!$E$10,$T1032*POWER($T1036,INT((FC1034-1)/IF(OR($T1038=0,$T1038=""),1,$T1038))),IF($T1034=справочники!$E$11,POWER($T1032,1+$T1036*INT((FC1034-1)/IF(OR($T1038=0,$T1038=""),1,$T1038))),0)))))</f>
        <v>0</v>
      </c>
      <c r="FD1040" s="100">
        <f>IF(FD1036="",0,IF(FD1034=1,$T1032,IF($T1034=справочники!$E$9,$T1032+$T1036*INT((FD1034-1)/IF(OR($T1038=0,$T1038=""),1,$T1038)),IF($T1034=справочники!$E$10,$T1032*POWER($T1036,INT((FD1034-1)/IF(OR($T1038=0,$T1038=""),1,$T1038))),IF($T1034=справочники!$E$11,POWER($T1032,1+$T1036*INT((FD1034-1)/IF(OR($T1038=0,$T1038=""),1,$T1038))),0)))))</f>
        <v>0</v>
      </c>
      <c r="FE1040" s="100">
        <f>IF(FE1036="",0,IF(FE1034=1,$T1032,IF($T1034=справочники!$E$9,$T1032+$T1036*INT((FE1034-1)/IF(OR($T1038=0,$T1038=""),1,$T1038)),IF($T1034=справочники!$E$10,$T1032*POWER($T1036,INT((FE1034-1)/IF(OR($T1038=0,$T1038=""),1,$T1038))),IF($T1034=справочники!$E$11,POWER($T1032,1+$T1036*INT((FE1034-1)/IF(OR($T1038=0,$T1038=""),1,$T1038))),0)))))</f>
        <v>0</v>
      </c>
      <c r="FF1040" s="100">
        <f>IF(FF1036="",0,IF(FF1034=1,$T1032,IF($T1034=справочники!$E$9,$T1032+$T1036*INT((FF1034-1)/IF(OR($T1038=0,$T1038=""),1,$T1038)),IF($T1034=справочники!$E$10,$T1032*POWER($T1036,INT((FF1034-1)/IF(OR($T1038=0,$T1038=""),1,$T1038))),IF($T1034=справочники!$E$11,POWER($T1032,1+$T1036*INT((FF1034-1)/IF(OR($T1038=0,$T1038=""),1,$T1038))),0)))))</f>
        <v>0</v>
      </c>
      <c r="FG1040" s="100">
        <f>IF(FG1036="",0,IF(FG1034=1,$T1032,IF($T1034=справочники!$E$9,$T1032+$T1036*INT((FG1034-1)/IF(OR($T1038=0,$T1038=""),1,$T1038)),IF($T1034=справочники!$E$10,$T1032*POWER($T1036,INT((FG1034-1)/IF(OR($T1038=0,$T1038=""),1,$T1038))),IF($T1034=справочники!$E$11,POWER($T1032,1+$T1036*INT((FG1034-1)/IF(OR($T1038=0,$T1038=""),1,$T1038))),0)))))</f>
        <v>0</v>
      </c>
      <c r="FH1040" s="100">
        <f>IF(FH1036="",0,IF(FH1034=1,$T1032,IF($T1034=справочники!$E$9,$T1032+$T1036*INT((FH1034-1)/IF(OR($T1038=0,$T1038=""),1,$T1038)),IF($T1034=справочники!$E$10,$T1032*POWER($T1036,INT((FH1034-1)/IF(OR($T1038=0,$T1038=""),1,$T1038))),IF($T1034=справочники!$E$11,POWER($T1032,1+$T1036*INT((FH1034-1)/IF(OR($T1038=0,$T1038=""),1,$T1038))),0)))))</f>
        <v>0</v>
      </c>
      <c r="FI1040" s="100">
        <f>IF(FI1036="",0,IF(FI1034=1,$T1032,IF($T1034=справочники!$E$9,$T1032+$T1036*INT((FI1034-1)/IF(OR($T1038=0,$T1038=""),1,$T1038)),IF($T1034=справочники!$E$10,$T1032*POWER($T1036,INT((FI1034-1)/IF(OR($T1038=0,$T1038=""),1,$T1038))),IF($T1034=справочники!$E$11,POWER($T1032,1+$T1036*INT((FI1034-1)/IF(OR($T1038=0,$T1038=""),1,$T1038))),0)))))</f>
        <v>0</v>
      </c>
      <c r="FJ1040" s="100">
        <f>IF(FJ1036="",0,IF(FJ1034=1,$T1032,IF($T1034=справочники!$E$9,$T1032+$T1036*INT((FJ1034-1)/IF(OR($T1038=0,$T1038=""),1,$T1038)),IF($T1034=справочники!$E$10,$T1032*POWER($T1036,INT((FJ1034-1)/IF(OR($T1038=0,$T1038=""),1,$T1038))),IF($T1034=справочники!$E$11,POWER($T1032,1+$T1036*INT((FJ1034-1)/IF(OR($T1038=0,$T1038=""),1,$T1038))),0)))))</f>
        <v>0</v>
      </c>
      <c r="FK1040" s="100">
        <f>IF(FK1036="",0,IF(FK1034=1,$T1032,IF($T1034=справочники!$E$9,$T1032+$T1036*INT((FK1034-1)/IF(OR($T1038=0,$T1038=""),1,$T1038)),IF($T1034=справочники!$E$10,$T1032*POWER($T1036,INT((FK1034-1)/IF(OR($T1038=0,$T1038=""),1,$T1038))),IF($T1034=справочники!$E$11,POWER($T1032,1+$T1036*INT((FK1034-1)/IF(OR($T1038=0,$T1038=""),1,$T1038))),0)))))</f>
        <v>0</v>
      </c>
      <c r="FL1040" s="100">
        <f>IF(FL1036="",0,IF(FL1034=1,$T1032,IF($T1034=справочники!$E$9,$T1032+$T1036*INT((FL1034-1)/IF(OR($T1038=0,$T1038=""),1,$T1038)),IF($T1034=справочники!$E$10,$T1032*POWER($T1036,INT((FL1034-1)/IF(OR($T1038=0,$T1038=""),1,$T1038))),IF($T1034=справочники!$E$11,POWER($T1032,1+$T1036*INT((FL1034-1)/IF(OR($T1038=0,$T1038=""),1,$T1038))),0)))))</f>
        <v>0</v>
      </c>
      <c r="FM1040" s="100">
        <f>IF(FM1036="",0,IF(FM1034=1,$T1032,IF($T1034=справочники!$E$9,$T1032+$T1036*INT((FM1034-1)/IF(OR($T1038=0,$T1038=""),1,$T1038)),IF($T1034=справочники!$E$10,$T1032*POWER($T1036,INT((FM1034-1)/IF(OR($T1038=0,$T1038=""),1,$T1038))),IF($T1034=справочники!$E$11,POWER($T1032,1+$T1036*INT((FM1034-1)/IF(OR($T1038=0,$T1038=""),1,$T1038))),0)))))</f>
        <v>0</v>
      </c>
      <c r="FN1040" s="100">
        <f>IF(FN1036="",0,IF(FN1034=1,$T1032,IF($T1034=справочники!$E$9,$T1032+$T1036*INT((FN1034-1)/IF(OR($T1038=0,$T1038=""),1,$T1038)),IF($T1034=справочники!$E$10,$T1032*POWER($T1036,INT((FN1034-1)/IF(OR($T1038=0,$T1038=""),1,$T1038))),IF($T1034=справочники!$E$11,POWER($T1032,1+$T1036*INT((FN1034-1)/IF(OR($T1038=0,$T1038=""),1,$T1038))),0)))))</f>
        <v>0</v>
      </c>
      <c r="FO1040" s="100">
        <f>IF(FO1036="",0,IF(FO1034=1,$T1032,IF($T1034=справочники!$E$9,$T1032+$T1036*INT((FO1034-1)/IF(OR($T1038=0,$T1038=""),1,$T1038)),IF($T1034=справочники!$E$10,$T1032*POWER($T1036,INT((FO1034-1)/IF(OR($T1038=0,$T1038=""),1,$T1038))),IF($T1034=справочники!$E$11,POWER($T1032,1+$T1036*INT((FO1034-1)/IF(OR($T1038=0,$T1038=""),1,$T1038))),0)))))</f>
        <v>0</v>
      </c>
      <c r="FP1040" s="100">
        <f>IF(FP1036="",0,IF(FP1034=1,$T1032,IF($T1034=справочники!$E$9,$T1032+$T1036*INT((FP1034-1)/IF(OR($T1038=0,$T1038=""),1,$T1038)),IF($T1034=справочники!$E$10,$T1032*POWER($T1036,INT((FP1034-1)/IF(OR($T1038=0,$T1038=""),1,$T1038))),IF($T1034=справочники!$E$11,POWER($T1032,1+$T1036*INT((FP1034-1)/IF(OR($T1038=0,$T1038=""),1,$T1038))),0)))))</f>
        <v>0</v>
      </c>
      <c r="FQ1040" s="100">
        <f>IF(FQ1036="",0,IF(FQ1034=1,$T1032,IF($T1034=справочники!$E$9,$T1032+$T1036*INT((FQ1034-1)/IF(OR($T1038=0,$T1038=""),1,$T1038)),IF($T1034=справочники!$E$10,$T1032*POWER($T1036,INT((FQ1034-1)/IF(OR($T1038=0,$T1038=""),1,$T1038))),IF($T1034=справочники!$E$11,POWER($T1032,1+$T1036*INT((FQ1034-1)/IF(OR($T1038=0,$T1038=""),1,$T1038))),0)))))</f>
        <v>0</v>
      </c>
      <c r="FR1040" s="100">
        <f>IF(FR1036="",0,IF(FR1034=1,$T1032,IF($T1034=справочники!$E$9,$T1032+$T1036*INT((FR1034-1)/IF(OR($T1038=0,$T1038=""),1,$T1038)),IF($T1034=справочники!$E$10,$T1032*POWER($T1036,INT((FR1034-1)/IF(OR($T1038=0,$T1038=""),1,$T1038))),IF($T1034=справочники!$E$11,POWER($T1032,1+$T1036*INT((FR1034-1)/IF(OR($T1038=0,$T1038=""),1,$T1038))),0)))))</f>
        <v>0</v>
      </c>
      <c r="FS1040" s="100">
        <f>IF(FS1036="",0,IF(FS1034=1,$T1032,IF($T1034=справочники!$E$9,$T1032+$T1036*INT((FS1034-1)/IF(OR($T1038=0,$T1038=""),1,$T1038)),IF($T1034=справочники!$E$10,$T1032*POWER($T1036,INT((FS1034-1)/IF(OR($T1038=0,$T1038=""),1,$T1038))),IF($T1034=справочники!$E$11,POWER($T1032,1+$T1036*INT((FS1034-1)/IF(OR($T1038=0,$T1038=""),1,$T1038))),0)))))</f>
        <v>0</v>
      </c>
      <c r="FT1040" s="100">
        <f>IF(FT1036="",0,IF(FT1034=1,$T1032,IF($T1034=справочники!$E$9,$T1032+$T1036*INT((FT1034-1)/IF(OR($T1038=0,$T1038=""),1,$T1038)),IF($T1034=справочники!$E$10,$T1032*POWER($T1036,INT((FT1034-1)/IF(OR($T1038=0,$T1038=""),1,$T1038))),IF($T1034=справочники!$E$11,POWER($T1032,1+$T1036*INT((FT1034-1)/IF(OR($T1038=0,$T1038=""),1,$T1038))),0)))))</f>
        <v>0</v>
      </c>
      <c r="FU1040" s="100">
        <f>IF(FU1036="",0,IF(FU1034=1,$T1032,IF($T1034=справочники!$E$9,$T1032+$T1036*INT((FU1034-1)/IF(OR($T1038=0,$T1038=""),1,$T1038)),IF($T1034=справочники!$E$10,$T1032*POWER($T1036,INT((FU1034-1)/IF(OR($T1038=0,$T1038=""),1,$T1038))),IF($T1034=справочники!$E$11,POWER($T1032,1+$T1036*INT((FU1034-1)/IF(OR($T1038=0,$T1038=""),1,$T1038))),0)))))</f>
        <v>0</v>
      </c>
      <c r="FV1040" s="100">
        <f>IF(FV1036="",0,IF(FV1034=1,$T1032,IF($T1034=справочники!$E$9,$T1032+$T1036*INT((FV1034-1)/IF(OR($T1038=0,$T1038=""),1,$T1038)),IF($T1034=справочники!$E$10,$T1032*POWER($T1036,INT((FV1034-1)/IF(OR($T1038=0,$T1038=""),1,$T1038))),IF($T1034=справочники!$E$11,POWER($T1032,1+$T1036*INT((FV1034-1)/IF(OR($T1038=0,$T1038=""),1,$T1038))),0)))))</f>
        <v>0</v>
      </c>
      <c r="FW1040" s="100">
        <f>IF(FW1036="",0,IF(FW1034=1,$T1032,IF($T1034=справочники!$E$9,$T1032+$T1036*INT((FW1034-1)/IF(OR($T1038=0,$T1038=""),1,$T1038)),IF($T1034=справочники!$E$10,$T1032*POWER($T1036,INT((FW1034-1)/IF(OR($T1038=0,$T1038=""),1,$T1038))),IF($T1034=справочники!$E$11,POWER($T1032,1+$T1036*INT((FW1034-1)/IF(OR($T1038=0,$T1038=""),1,$T1038))),0)))))</f>
        <v>0</v>
      </c>
      <c r="FX1040" s="100">
        <f>IF(FX1036="",0,IF(FX1034=1,$T1032,IF($T1034=справочники!$E$9,$T1032+$T1036*INT((FX1034-1)/IF(OR($T1038=0,$T1038=""),1,$T1038)),IF($T1034=справочники!$E$10,$T1032*POWER($T1036,INT((FX1034-1)/IF(OR($T1038=0,$T1038=""),1,$T1038))),IF($T1034=справочники!$E$11,POWER($T1032,1+$T1036*INT((FX1034-1)/IF(OR($T1038=0,$T1038=""),1,$T1038))),0)))))</f>
        <v>0</v>
      </c>
      <c r="FY1040" s="100">
        <f>IF(FY1036="",0,IF(FY1034=1,$T1032,IF($T1034=справочники!$E$9,$T1032+$T1036*INT((FY1034-1)/IF(OR($T1038=0,$T1038=""),1,$T1038)),IF($T1034=справочники!$E$10,$T1032*POWER($T1036,INT((FY1034-1)/IF(OR($T1038=0,$T1038=""),1,$T1038))),IF($T1034=справочники!$E$11,POWER($T1032,1+$T1036*INT((FY1034-1)/IF(OR($T1038=0,$T1038=""),1,$T1038))),0)))))</f>
        <v>0</v>
      </c>
      <c r="FZ1040" s="100">
        <f>IF(FZ1036="",0,IF(FZ1034=1,$T1032,IF($T1034=справочники!$E$9,$T1032+$T1036*INT((FZ1034-1)/IF(OR($T1038=0,$T1038=""),1,$T1038)),IF($T1034=справочники!$E$10,$T1032*POWER($T1036,INT((FZ1034-1)/IF(OR($T1038=0,$T1038=""),1,$T1038))),IF($T1034=справочники!$E$11,POWER($T1032,1+$T1036*INT((FZ1034-1)/IF(OR($T1038=0,$T1038=""),1,$T1038))),0)))))</f>
        <v>0</v>
      </c>
      <c r="GA1040" s="100">
        <f>IF(GA1036="",0,IF(GA1034=1,$T1032,IF($T1034=справочники!$E$9,$T1032+$T1036*INT((GA1034-1)/IF(OR($T1038=0,$T1038=""),1,$T1038)),IF($T1034=справочники!$E$10,$T1032*POWER($T1036,INT((GA1034-1)/IF(OR($T1038=0,$T1038=""),1,$T1038))),IF($T1034=справочники!$E$11,POWER($T1032,1+$T1036*INT((GA1034-1)/IF(OR($T1038=0,$T1038=""),1,$T1038))),0)))))</f>
        <v>0</v>
      </c>
      <c r="GB1040" s="100">
        <f>IF(GB1036="",0,IF(GB1034=1,$T1032,IF($T1034=справочники!$E$9,$T1032+$T1036*INT((GB1034-1)/IF(OR($T1038=0,$T1038=""),1,$T1038)),IF($T1034=справочники!$E$10,$T1032*POWER($T1036,INT((GB1034-1)/IF(OR($T1038=0,$T1038=""),1,$T1038))),IF($T1034=справочники!$E$11,POWER($T1032,1+$T1036*INT((GB1034-1)/IF(OR($T1038=0,$T1038=""),1,$T1038))),0)))))</f>
        <v>0</v>
      </c>
      <c r="GC1040" s="100">
        <f>IF(GC1036="",0,IF(GC1034=1,$T1032,IF($T1034=справочники!$E$9,$T1032+$T1036*INT((GC1034-1)/IF(OR($T1038=0,$T1038=""),1,$T1038)),IF($T1034=справочники!$E$10,$T1032*POWER($T1036,INT((GC1034-1)/IF(OR($T1038=0,$T1038=""),1,$T1038))),IF($T1034=справочники!$E$11,POWER($T1032,1+$T1036*INT((GC1034-1)/IF(OR($T1038=0,$T1038=""),1,$T1038))),0)))))</f>
        <v>0</v>
      </c>
      <c r="GD1040" s="100">
        <f>IF(GD1036="",0,IF(GD1034=1,$T1032,IF($T1034=справочники!$E$9,$T1032+$T1036*INT((GD1034-1)/IF(OR($T1038=0,$T1038=""),1,$T1038)),IF($T1034=справочники!$E$10,$T1032*POWER($T1036,INT((GD1034-1)/IF(OR($T1038=0,$T1038=""),1,$T1038))),IF($T1034=справочники!$E$11,POWER($T1032,1+$T1036*INT((GD1034-1)/IF(OR($T1038=0,$T1038=""),1,$T1038))),0)))))</f>
        <v>0</v>
      </c>
      <c r="GE1040" s="100">
        <f>IF(GE1036="",0,IF(GE1034=1,$T1032,IF($T1034=справочники!$E$9,$T1032+$T1036*INT((GE1034-1)/IF(OR($T1038=0,$T1038=""),1,$T1038)),IF($T1034=справочники!$E$10,$T1032*POWER($T1036,INT((GE1034-1)/IF(OR($T1038=0,$T1038=""),1,$T1038))),IF($T1034=справочники!$E$11,POWER($T1032,1+$T1036*INT((GE1034-1)/IF(OR($T1038=0,$T1038=""),1,$T1038))),0)))))</f>
        <v>0</v>
      </c>
      <c r="GF1040" s="100">
        <f>IF(GF1036="",0,IF(GF1034=1,$T1032,IF($T1034=справочники!$E$9,$T1032+$T1036*INT((GF1034-1)/IF(OR($T1038=0,$T1038=""),1,$T1038)),IF($T1034=справочники!$E$10,$T1032*POWER($T1036,INT((GF1034-1)/IF(OR($T1038=0,$T1038=""),1,$T1038))),IF($T1034=справочники!$E$11,POWER($T1032,1+$T1036*INT((GF1034-1)/IF(OR($T1038=0,$T1038=""),1,$T1038))),0)))))</f>
        <v>0</v>
      </c>
      <c r="GG1040" s="100">
        <f>IF(GG1036="",0,IF(GG1034=1,$T1032,IF($T1034=справочники!$E$9,$T1032+$T1036*INT((GG1034-1)/IF(OR($T1038=0,$T1038=""),1,$T1038)),IF($T1034=справочники!$E$10,$T1032*POWER($T1036,INT((GG1034-1)/IF(OR($T1038=0,$T1038=""),1,$T1038))),IF($T1034=справочники!$E$11,POWER($T1032,1+$T1036*INT((GG1034-1)/IF(OR($T1038=0,$T1038=""),1,$T1038))),0)))))</f>
        <v>0</v>
      </c>
      <c r="GH1040" s="100">
        <f>IF(GH1036="",0,IF(GH1034=1,$T1032,IF($T1034=справочники!$E$9,$T1032+$T1036*INT((GH1034-1)/IF(OR($T1038=0,$T1038=""),1,$T1038)),IF($T1034=справочники!$E$10,$T1032*POWER($T1036,INT((GH1034-1)/IF(OR($T1038=0,$T1038=""),1,$T1038))),IF($T1034=справочники!$E$11,POWER($T1032,1+$T1036*INT((GH1034-1)/IF(OR($T1038=0,$T1038=""),1,$T1038))),0)))))</f>
        <v>0</v>
      </c>
      <c r="GI1040" s="100">
        <f>IF(GI1036="",0,IF(GI1034=1,$T1032,IF($T1034=справочники!$E$9,$T1032+$T1036*INT((GI1034-1)/IF(OR($T1038=0,$T1038=""),1,$T1038)),IF($T1034=справочники!$E$10,$T1032*POWER($T1036,INT((GI1034-1)/IF(OR($T1038=0,$T1038=""),1,$T1038))),IF($T1034=справочники!$E$11,POWER($T1032,1+$T1036*INT((GI1034-1)/IF(OR($T1038=0,$T1038=""),1,$T1038))),0)))))</f>
        <v>0</v>
      </c>
      <c r="GJ1040" s="100">
        <f>IF(GJ1036="",0,IF(GJ1034=1,$T1032,IF($T1034=справочники!$E$9,$T1032+$T1036*INT((GJ1034-1)/IF(OR($T1038=0,$T1038=""),1,$T1038)),IF($T1034=справочники!$E$10,$T1032*POWER($T1036,INT((GJ1034-1)/IF(OR($T1038=0,$T1038=""),1,$T1038))),IF($T1034=справочники!$E$11,POWER($T1032,1+$T1036*INT((GJ1034-1)/IF(OR($T1038=0,$T1038=""),1,$T1038))),0)))))</f>
        <v>0</v>
      </c>
      <c r="GK1040" s="100">
        <f>IF(GK1036="",0,IF(GK1034=1,$T1032,IF($T1034=справочники!$E$9,$T1032+$T1036*INT((GK1034-1)/IF(OR($T1038=0,$T1038=""),1,$T1038)),IF($T1034=справочники!$E$10,$T1032*POWER($T1036,INT((GK1034-1)/IF(OR($T1038=0,$T1038=""),1,$T1038))),IF($T1034=справочники!$E$11,POWER($T1032,1+$T1036*INT((GK1034-1)/IF(OR($T1038=0,$T1038=""),1,$T1038))),0)))))</f>
        <v>0</v>
      </c>
      <c r="GL1040" s="100">
        <f>IF(GL1036="",0,IF(GL1034=1,$T1032,IF($T1034=справочники!$E$9,$T1032+$T1036*INT((GL1034-1)/IF(OR($T1038=0,$T1038=""),1,$T1038)),IF($T1034=справочники!$E$10,$T1032*POWER($T1036,INT((GL1034-1)/IF(OR($T1038=0,$T1038=""),1,$T1038))),IF($T1034=справочники!$E$11,POWER($T1032,1+$T1036*INT((GL1034-1)/IF(OR($T1038=0,$T1038=""),1,$T1038))),0)))))</f>
        <v>0</v>
      </c>
      <c r="GM1040" s="100">
        <f>IF(GM1036="",0,IF(GM1034=1,$T1032,IF($T1034=справочники!$E$9,$T1032+$T1036*INT((GM1034-1)/IF(OR($T1038=0,$T1038=""),1,$T1038)),IF($T1034=справочники!$E$10,$T1032*POWER($T1036,INT((GM1034-1)/IF(OR($T1038=0,$T1038=""),1,$T1038))),IF($T1034=справочники!$E$11,POWER($T1032,1+$T1036*INT((GM1034-1)/IF(OR($T1038=0,$T1038=""),1,$T1038))),0)))))</f>
        <v>0</v>
      </c>
      <c r="GN1040" s="100">
        <f>IF(GN1036="",0,IF(GN1034=1,$T1032,IF($T1034=справочники!$E$9,$T1032+$T1036*INT((GN1034-1)/IF(OR($T1038=0,$T1038=""),1,$T1038)),IF($T1034=справочники!$E$10,$T1032*POWER($T1036,INT((GN1034-1)/IF(OR($T1038=0,$T1038=""),1,$T1038))),IF($T1034=справочники!$E$11,POWER($T1032,1+$T1036*INT((GN1034-1)/IF(OR($T1038=0,$T1038=""),1,$T1038))),0)))))</f>
        <v>0</v>
      </c>
      <c r="GO1040" s="100">
        <f>IF(GO1036="",0,IF(GO1034=1,$T1032,IF($T1034=справочники!$E$9,$T1032+$T1036*INT((GO1034-1)/IF(OR($T1038=0,$T1038=""),1,$T1038)),IF($T1034=справочники!$E$10,$T1032*POWER($T1036,INT((GO1034-1)/IF(OR($T1038=0,$T1038=""),1,$T1038))),IF($T1034=справочники!$E$11,POWER($T1032,1+$T1036*INT((GO1034-1)/IF(OR($T1038=0,$T1038=""),1,$T1038))),0)))))</f>
        <v>0</v>
      </c>
      <c r="GP1040" s="100">
        <f>IF(GP1036="",0,IF(GP1034=1,$T1032,IF($T1034=справочники!$E$9,$T1032+$T1036*INT((GP1034-1)/IF(OR($T1038=0,$T1038=""),1,$T1038)),IF($T1034=справочники!$E$10,$T1032*POWER($T1036,INT((GP1034-1)/IF(OR($T1038=0,$T1038=""),1,$T1038))),IF($T1034=справочники!$E$11,POWER($T1032,1+$T1036*INT((GP1034-1)/IF(OR($T1038=0,$T1038=""),1,$T1038))),0)))))</f>
        <v>0</v>
      </c>
      <c r="GQ1040" s="100">
        <f>IF(GQ1036="",0,IF(GQ1034=1,$T1032,IF($T1034=справочники!$E$9,$T1032+$T1036*INT((GQ1034-1)/IF(OR($T1038=0,$T1038=""),1,$T1038)),IF($T1034=справочники!$E$10,$T1032*POWER($T1036,INT((GQ1034-1)/IF(OR($T1038=0,$T1038=""),1,$T1038))),IF($T1034=справочники!$E$11,POWER($T1032,1+$T1036*INT((GQ1034-1)/IF(OR($T1038=0,$T1038=""),1,$T1038))),0)))))</f>
        <v>0</v>
      </c>
      <c r="GR1040" s="100">
        <f>IF(GR1036="",0,IF(GR1034=1,$T1032,IF($T1034=справочники!$E$9,$T1032+$T1036*INT((GR1034-1)/IF(OR($T1038=0,$T1038=""),1,$T1038)),IF($T1034=справочники!$E$10,$T1032*POWER($T1036,INT((GR1034-1)/IF(OR($T1038=0,$T1038=""),1,$T1038))),IF($T1034=справочники!$E$11,POWER($T1032,1+$T1036*INT((GR1034-1)/IF(OR($T1038=0,$T1038=""),1,$T1038))),0)))))</f>
        <v>0</v>
      </c>
      <c r="GS1040" s="100">
        <f>IF(GS1036="",0,IF(GS1034=1,$T1032,IF($T1034=справочники!$E$9,$T1032+$T1036*INT((GS1034-1)/IF(OR($T1038=0,$T1038=""),1,$T1038)),IF($T1034=справочники!$E$10,$T1032*POWER($T1036,INT((GS1034-1)/IF(OR($T1038=0,$T1038=""),1,$T1038))),IF($T1034=справочники!$E$11,POWER($T1032,1+$T1036*INT((GS1034-1)/IF(OR($T1038=0,$T1038=""),1,$T1038))),0)))))</f>
        <v>0</v>
      </c>
      <c r="GT1040" s="100">
        <f>IF(GT1036="",0,IF(GT1034=1,$T1032,IF($T1034=справочники!$E$9,$T1032+$T1036*INT((GT1034-1)/IF(OR($T1038=0,$T1038=""),1,$T1038)),IF($T1034=справочники!$E$10,$T1032*POWER($T1036,INT((GT1034-1)/IF(OR($T1038=0,$T1038=""),1,$T1038))),IF($T1034=справочники!$E$11,POWER($T1032,1+$T1036*INT((GT1034-1)/IF(OR($T1038=0,$T1038=""),1,$T1038))),0)))))</f>
        <v>0</v>
      </c>
      <c r="GU1040" s="100">
        <f>IF(GU1036="",0,IF(GU1034=1,$T1032,IF($T1034=справочники!$E$9,$T1032+$T1036*INT((GU1034-1)/IF(OR($T1038=0,$T1038=""),1,$T1038)),IF($T1034=справочники!$E$10,$T1032*POWER($T1036,INT((GU1034-1)/IF(OR($T1038=0,$T1038=""),1,$T1038))),IF($T1034=справочники!$E$11,POWER($T1032,1+$T1036*INT((GU1034-1)/IF(OR($T1038=0,$T1038=""),1,$T1038))),0)))))</f>
        <v>0</v>
      </c>
      <c r="GV1040" s="100">
        <f>IF(GV1036="",0,IF(GV1034=1,$T1032,IF($T1034=справочники!$E$9,$T1032+$T1036*INT((GV1034-1)/IF(OR($T1038=0,$T1038=""),1,$T1038)),IF($T1034=справочники!$E$10,$T1032*POWER($T1036,INT((GV1034-1)/IF(OR($T1038=0,$T1038=""),1,$T1038))),IF($T1034=справочники!$E$11,POWER($T1032,1+$T1036*INT((GV1034-1)/IF(OR($T1038=0,$T1038=""),1,$T1038))),0)))))</f>
        <v>0</v>
      </c>
      <c r="GW1040" s="100">
        <f>IF(GW1036="",0,IF(GW1034=1,$T1032,IF($T1034=справочники!$E$9,$T1032+$T1036*INT((GW1034-1)/IF(OR($T1038=0,$T1038=""),1,$T1038)),IF($T1034=справочники!$E$10,$T1032*POWER($T1036,INT((GW1034-1)/IF(OR($T1038=0,$T1038=""),1,$T1038))),IF($T1034=справочники!$E$11,POWER($T1032,1+$T1036*INT((GW1034-1)/IF(OR($T1038=0,$T1038=""),1,$T1038))),0)))))</f>
        <v>0</v>
      </c>
      <c r="GX1040" s="100">
        <f>IF(GX1036="",0,IF(GX1034=1,$T1032,IF($T1034=справочники!$E$9,$T1032+$T1036*INT((GX1034-1)/IF(OR($T1038=0,$T1038=""),1,$T1038)),IF($T1034=справочники!$E$10,$T1032*POWER($T1036,INT((GX1034-1)/IF(OR($T1038=0,$T1038=""),1,$T1038))),IF($T1034=справочники!$E$11,POWER($T1032,1+$T1036*INT((GX1034-1)/IF(OR($T1038=0,$T1038=""),1,$T1038))),0)))))</f>
        <v>0</v>
      </c>
      <c r="GY1040" s="100">
        <f>IF(GY1036="",0,IF(GY1034=1,$T1032,IF($T1034=справочники!$E$9,$T1032+$T1036*INT((GY1034-1)/IF(OR($T1038=0,$T1038=""),1,$T1038)),IF($T1034=справочники!$E$10,$T1032*POWER($T1036,INT((GY1034-1)/IF(OR($T1038=0,$T1038=""),1,$T1038))),IF($T1034=справочники!$E$11,POWER($T1032,1+$T1036*INT((GY1034-1)/IF(OR($T1038=0,$T1038=""),1,$T1038))),0)))))</f>
        <v>0</v>
      </c>
      <c r="GZ1040" s="100">
        <f>IF(GZ1036="",0,IF(GZ1034=1,$T1032,IF($T1034=справочники!$E$9,$T1032+$T1036*INT((GZ1034-1)/IF(OR($T1038=0,$T1038=""),1,$T1038)),IF($T1034=справочники!$E$10,$T1032*POWER($T1036,INT((GZ1034-1)/IF(OR($T1038=0,$T1038=""),1,$T1038))),IF($T1034=справочники!$E$11,POWER($T1032,1+$T1036*INT((GZ1034-1)/IF(OR($T1038=0,$T1038=""),1,$T1038))),0)))))</f>
        <v>0</v>
      </c>
      <c r="HA1040" s="3"/>
      <c r="HB1040" s="3"/>
    </row>
    <row r="1041" spans="1:210" ht="4.2" customHeight="1">
      <c r="A1041" s="1"/>
      <c r="B1041" s="1"/>
      <c r="C1041" s="1"/>
      <c r="D1041" s="1"/>
      <c r="E1041" s="263"/>
      <c r="F1041" s="48"/>
      <c r="G1041" s="231"/>
      <c r="H1041" s="1"/>
      <c r="I1041" s="1"/>
      <c r="J1041" s="1"/>
      <c r="K1041" s="1"/>
      <c r="L1041" s="1"/>
      <c r="M1041" s="5"/>
      <c r="N1041" s="1"/>
      <c r="O1041" s="1"/>
      <c r="P1041" s="5"/>
      <c r="Q1041" s="1"/>
      <c r="R1041" s="1"/>
      <c r="S1041" s="5"/>
      <c r="T1041" s="7"/>
      <c r="U1041" s="24"/>
      <c r="V1041" s="1"/>
      <c r="W1041" s="12"/>
      <c r="X1041" s="10"/>
      <c r="Y1041" s="46"/>
      <c r="Z1041" s="93"/>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4"/>
      <c r="BB1041" s="94"/>
      <c r="BC1041" s="94"/>
      <c r="BD1041" s="94"/>
      <c r="BE1041" s="94"/>
      <c r="BF1041" s="94"/>
      <c r="BG1041" s="94"/>
      <c r="BH1041" s="94"/>
      <c r="BI1041" s="94"/>
      <c r="BJ1041" s="94"/>
      <c r="BK1041" s="94"/>
      <c r="BL1041" s="94"/>
      <c r="BM1041" s="94"/>
      <c r="BN1041" s="94"/>
      <c r="BO1041" s="94"/>
      <c r="BP1041" s="94"/>
      <c r="BQ1041" s="94"/>
      <c r="BR1041" s="94"/>
      <c r="BS1041" s="94"/>
      <c r="BT1041" s="94"/>
      <c r="BU1041" s="94"/>
      <c r="BV1041" s="94"/>
      <c r="BW1041" s="94"/>
      <c r="BX1041" s="94"/>
      <c r="BY1041" s="94"/>
      <c r="BZ1041" s="94"/>
      <c r="CA1041" s="94"/>
      <c r="CB1041" s="94"/>
      <c r="CC1041" s="94"/>
      <c r="CD1041" s="94"/>
      <c r="CE1041" s="94"/>
      <c r="CF1041" s="94"/>
      <c r="CG1041" s="94"/>
      <c r="CH1041" s="94"/>
      <c r="CI1041" s="94"/>
      <c r="CJ1041" s="94"/>
      <c r="CK1041" s="94"/>
      <c r="CL1041" s="94"/>
      <c r="CM1041" s="94"/>
      <c r="CN1041" s="94"/>
      <c r="CO1041" s="94"/>
      <c r="CP1041" s="94"/>
      <c r="CQ1041" s="94"/>
      <c r="CR1041" s="94"/>
      <c r="CS1041" s="94"/>
      <c r="CT1041" s="94"/>
      <c r="CU1041" s="94"/>
      <c r="CV1041" s="94"/>
      <c r="CW1041" s="94"/>
      <c r="CX1041" s="94"/>
      <c r="CY1041" s="94"/>
      <c r="CZ1041" s="94"/>
      <c r="DA1041" s="94"/>
      <c r="DB1041" s="94"/>
      <c r="DC1041" s="94"/>
      <c r="DD1041" s="94"/>
      <c r="DE1041" s="94"/>
      <c r="DF1041" s="94"/>
      <c r="DG1041" s="94"/>
      <c r="DH1041" s="94"/>
      <c r="DI1041" s="94"/>
      <c r="DJ1041" s="94"/>
      <c r="DK1041" s="94"/>
      <c r="DL1041" s="94"/>
      <c r="DM1041" s="94"/>
      <c r="DN1041" s="94"/>
      <c r="DO1041" s="94"/>
      <c r="DP1041" s="94"/>
      <c r="DQ1041" s="94"/>
      <c r="DR1041" s="94"/>
      <c r="DS1041" s="94"/>
      <c r="DT1041" s="94"/>
      <c r="DU1041" s="94"/>
      <c r="DV1041" s="94"/>
      <c r="DW1041" s="94"/>
      <c r="DX1041" s="94"/>
      <c r="DY1041" s="94"/>
      <c r="DZ1041" s="94"/>
      <c r="EA1041" s="94"/>
      <c r="EB1041" s="94"/>
      <c r="EC1041" s="94"/>
      <c r="ED1041" s="94"/>
      <c r="EE1041" s="94"/>
      <c r="EF1041" s="94"/>
      <c r="EG1041" s="94"/>
      <c r="EH1041" s="94"/>
      <c r="EI1041" s="94"/>
      <c r="EJ1041" s="94"/>
      <c r="EK1041" s="94"/>
      <c r="EL1041" s="94"/>
      <c r="EM1041" s="94"/>
      <c r="EN1041" s="94"/>
      <c r="EO1041" s="94"/>
      <c r="EP1041" s="94"/>
      <c r="EQ1041" s="94"/>
      <c r="ER1041" s="94"/>
      <c r="ES1041" s="94"/>
      <c r="ET1041" s="94"/>
      <c r="EU1041" s="94"/>
      <c r="EV1041" s="94"/>
      <c r="EW1041" s="94"/>
      <c r="EX1041" s="94"/>
      <c r="EY1041" s="94"/>
      <c r="EZ1041" s="94"/>
      <c r="FA1041" s="94"/>
      <c r="FB1041" s="94"/>
      <c r="FC1041" s="94"/>
      <c r="FD1041" s="94"/>
      <c r="FE1041" s="94"/>
      <c r="FF1041" s="94"/>
      <c r="FG1041" s="94"/>
      <c r="FH1041" s="94"/>
      <c r="FI1041" s="94"/>
      <c r="FJ1041" s="94"/>
      <c r="FK1041" s="94"/>
      <c r="FL1041" s="94"/>
      <c r="FM1041" s="94"/>
      <c r="FN1041" s="94"/>
      <c r="FO1041" s="94"/>
      <c r="FP1041" s="94"/>
      <c r="FQ1041" s="94"/>
      <c r="FR1041" s="94"/>
      <c r="FS1041" s="94"/>
      <c r="FT1041" s="94"/>
      <c r="FU1041" s="94"/>
      <c r="FV1041" s="94"/>
      <c r="FW1041" s="94"/>
      <c r="FX1041" s="94"/>
      <c r="FY1041" s="94"/>
      <c r="FZ1041" s="94"/>
      <c r="GA1041" s="94"/>
      <c r="GB1041" s="94"/>
      <c r="GC1041" s="94"/>
      <c r="GD1041" s="94"/>
      <c r="GE1041" s="94"/>
      <c r="GF1041" s="94"/>
      <c r="GG1041" s="94"/>
      <c r="GH1041" s="94"/>
      <c r="GI1041" s="94"/>
      <c r="GJ1041" s="94"/>
      <c r="GK1041" s="94"/>
      <c r="GL1041" s="94"/>
      <c r="GM1041" s="94"/>
      <c r="GN1041" s="94"/>
      <c r="GO1041" s="94"/>
      <c r="GP1041" s="94"/>
      <c r="GQ1041" s="94"/>
      <c r="GR1041" s="94"/>
      <c r="GS1041" s="94"/>
      <c r="GT1041" s="94"/>
      <c r="GU1041" s="94"/>
      <c r="GV1041" s="94"/>
      <c r="GW1041" s="94"/>
      <c r="GX1041" s="94"/>
      <c r="GY1041" s="94"/>
      <c r="GZ1041" s="94"/>
      <c r="HA1041" s="1"/>
      <c r="HB1041" s="1"/>
    </row>
    <row r="1042" spans="1:210" s="239" customFormat="1" ht="10.199999999999999">
      <c r="A1042" s="228"/>
      <c r="B1042" s="245" t="s">
        <v>157</v>
      </c>
      <c r="C1042" s="230"/>
      <c r="D1042" s="229"/>
      <c r="E1042" s="270"/>
      <c r="F1042" s="116"/>
      <c r="G1042" s="231"/>
      <c r="H1042" s="228"/>
      <c r="I1042" s="228" t="str">
        <f>$I$289</f>
        <v>Оборачиваемость начислений расходов</v>
      </c>
      <c r="J1042" s="228"/>
      <c r="K1042" s="228"/>
      <c r="L1042" s="228"/>
      <c r="M1042" s="231"/>
      <c r="N1042" s="228"/>
      <c r="O1042" s="228"/>
      <c r="P1042" s="231"/>
      <c r="Q1042" s="228" t="s">
        <v>41</v>
      </c>
      <c r="R1042" s="228"/>
      <c r="S1042" s="231" t="s">
        <v>6</v>
      </c>
      <c r="T1042" s="309"/>
      <c r="U1042" s="228"/>
      <c r="V1042" s="228"/>
      <c r="W1042" s="235"/>
      <c r="X1042" s="236"/>
      <c r="Y1042" s="247"/>
      <c r="Z1042" s="248"/>
      <c r="AA1042" s="249"/>
      <c r="AB1042" s="249"/>
      <c r="AC1042" s="249"/>
      <c r="AD1042" s="249"/>
      <c r="AE1042" s="249"/>
      <c r="AF1042" s="249"/>
      <c r="AG1042" s="249"/>
      <c r="AH1042" s="249"/>
      <c r="AI1042" s="249"/>
      <c r="AJ1042" s="249"/>
      <c r="AK1042" s="249"/>
      <c r="AL1042" s="249"/>
      <c r="AM1042" s="249"/>
      <c r="AN1042" s="249"/>
      <c r="AO1042" s="249"/>
      <c r="AP1042" s="249"/>
      <c r="AQ1042" s="249"/>
      <c r="AR1042" s="249"/>
      <c r="AS1042" s="249"/>
      <c r="AT1042" s="249"/>
      <c r="AU1042" s="249"/>
      <c r="AV1042" s="249"/>
      <c r="AW1042" s="249"/>
      <c r="AX1042" s="249"/>
      <c r="AY1042" s="249"/>
      <c r="AZ1042" s="249"/>
      <c r="BA1042" s="249"/>
      <c r="BB1042" s="249"/>
      <c r="BC1042" s="249"/>
      <c r="BD1042" s="249"/>
      <c r="BE1042" s="249"/>
      <c r="BF1042" s="249"/>
      <c r="BG1042" s="249"/>
      <c r="BH1042" s="249"/>
      <c r="BI1042" s="249"/>
      <c r="BJ1042" s="249"/>
      <c r="BK1042" s="249"/>
      <c r="BL1042" s="249"/>
      <c r="BM1042" s="249"/>
      <c r="BN1042" s="249"/>
      <c r="BO1042" s="249"/>
      <c r="BP1042" s="249"/>
      <c r="BQ1042" s="249"/>
      <c r="BR1042" s="249"/>
      <c r="BS1042" s="249"/>
      <c r="BT1042" s="249"/>
      <c r="BU1042" s="249"/>
      <c r="BV1042" s="249"/>
      <c r="BW1042" s="249"/>
      <c r="BX1042" s="249"/>
      <c r="BY1042" s="249"/>
      <c r="BZ1042" s="249"/>
      <c r="CA1042" s="249"/>
      <c r="CB1042" s="249"/>
      <c r="CC1042" s="249"/>
      <c r="CD1042" s="249"/>
      <c r="CE1042" s="249"/>
      <c r="CF1042" s="249"/>
      <c r="CG1042" s="249"/>
      <c r="CH1042" s="249"/>
      <c r="CI1042" s="249"/>
      <c r="CJ1042" s="249"/>
      <c r="CK1042" s="249"/>
      <c r="CL1042" s="249"/>
      <c r="CM1042" s="249"/>
      <c r="CN1042" s="249"/>
      <c r="CO1042" s="249"/>
      <c r="CP1042" s="249"/>
      <c r="CQ1042" s="249"/>
      <c r="CR1042" s="249"/>
      <c r="CS1042" s="249"/>
      <c r="CT1042" s="249"/>
      <c r="CU1042" s="249"/>
      <c r="CV1042" s="249"/>
      <c r="CW1042" s="249"/>
      <c r="CX1042" s="249"/>
      <c r="CY1042" s="249"/>
      <c r="CZ1042" s="249"/>
      <c r="DA1042" s="249"/>
      <c r="DB1042" s="249"/>
      <c r="DC1042" s="249"/>
      <c r="DD1042" s="249"/>
      <c r="DE1042" s="249"/>
      <c r="DF1042" s="249"/>
      <c r="DG1042" s="249"/>
      <c r="DH1042" s="249"/>
      <c r="DI1042" s="249"/>
      <c r="DJ1042" s="249"/>
      <c r="DK1042" s="249"/>
      <c r="DL1042" s="249"/>
      <c r="DM1042" s="249"/>
      <c r="DN1042" s="249"/>
      <c r="DO1042" s="249"/>
      <c r="DP1042" s="249"/>
      <c r="DQ1042" s="249"/>
      <c r="DR1042" s="249"/>
      <c r="DS1042" s="249"/>
      <c r="DT1042" s="249"/>
      <c r="DU1042" s="249"/>
      <c r="DV1042" s="249"/>
      <c r="DW1042" s="249"/>
      <c r="DX1042" s="249"/>
      <c r="DY1042" s="249"/>
      <c r="DZ1042" s="249"/>
      <c r="EA1042" s="249"/>
      <c r="EB1042" s="249"/>
      <c r="EC1042" s="249"/>
      <c r="ED1042" s="249"/>
      <c r="EE1042" s="249"/>
      <c r="EF1042" s="249"/>
      <c r="EG1042" s="249"/>
      <c r="EH1042" s="249"/>
      <c r="EI1042" s="249"/>
      <c r="EJ1042" s="249"/>
      <c r="EK1042" s="249"/>
      <c r="EL1042" s="249"/>
      <c r="EM1042" s="249"/>
      <c r="EN1042" s="249"/>
      <c r="EO1042" s="249"/>
      <c r="EP1042" s="249"/>
      <c r="EQ1042" s="249"/>
      <c r="ER1042" s="249"/>
      <c r="ES1042" s="249"/>
      <c r="ET1042" s="249"/>
      <c r="EU1042" s="249"/>
      <c r="EV1042" s="249"/>
      <c r="EW1042" s="249"/>
      <c r="EX1042" s="249"/>
      <c r="EY1042" s="249"/>
      <c r="EZ1042" s="249"/>
      <c r="FA1042" s="249"/>
      <c r="FB1042" s="249"/>
      <c r="FC1042" s="249"/>
      <c r="FD1042" s="249"/>
      <c r="FE1042" s="249"/>
      <c r="FF1042" s="249"/>
      <c r="FG1042" s="249"/>
      <c r="FH1042" s="249"/>
      <c r="FI1042" s="249"/>
      <c r="FJ1042" s="249"/>
      <c r="FK1042" s="249"/>
      <c r="FL1042" s="249"/>
      <c r="FM1042" s="249"/>
      <c r="FN1042" s="249"/>
      <c r="FO1042" s="249"/>
      <c r="FP1042" s="249"/>
      <c r="FQ1042" s="249"/>
      <c r="FR1042" s="249"/>
      <c r="FS1042" s="249"/>
      <c r="FT1042" s="249"/>
      <c r="FU1042" s="249"/>
      <c r="FV1042" s="249"/>
      <c r="FW1042" s="249"/>
      <c r="FX1042" s="249"/>
      <c r="FY1042" s="249"/>
      <c r="FZ1042" s="249"/>
      <c r="GA1042" s="249"/>
      <c r="GB1042" s="249"/>
      <c r="GC1042" s="249"/>
      <c r="GD1042" s="249"/>
      <c r="GE1042" s="249"/>
      <c r="GF1042" s="249"/>
      <c r="GG1042" s="249"/>
      <c r="GH1042" s="249"/>
      <c r="GI1042" s="249"/>
      <c r="GJ1042" s="249"/>
      <c r="GK1042" s="249"/>
      <c r="GL1042" s="249"/>
      <c r="GM1042" s="249"/>
      <c r="GN1042" s="249"/>
      <c r="GO1042" s="249"/>
      <c r="GP1042" s="249"/>
      <c r="GQ1042" s="249"/>
      <c r="GR1042" s="249"/>
      <c r="GS1042" s="249"/>
      <c r="GT1042" s="249"/>
      <c r="GU1042" s="249"/>
      <c r="GV1042" s="249"/>
      <c r="GW1042" s="249"/>
      <c r="GX1042" s="249"/>
      <c r="GY1042" s="249"/>
      <c r="GZ1042" s="249"/>
      <c r="HA1042" s="228"/>
      <c r="HB1042" s="228"/>
    </row>
    <row r="1043" spans="1:210" ht="4.2" customHeight="1">
      <c r="A1043" s="1"/>
      <c r="B1043" s="1"/>
      <c r="C1043" s="1"/>
      <c r="D1043" s="1"/>
      <c r="E1043" s="263"/>
      <c r="F1043" s="48"/>
      <c r="G1043" s="231"/>
      <c r="H1043" s="1"/>
      <c r="I1043" s="1"/>
      <c r="J1043" s="1"/>
      <c r="K1043" s="1"/>
      <c r="L1043" s="1"/>
      <c r="M1043" s="5"/>
      <c r="N1043" s="1"/>
      <c r="O1043" s="1"/>
      <c r="P1043" s="5"/>
      <c r="Q1043" s="1"/>
      <c r="R1043" s="1"/>
      <c r="S1043" s="5"/>
      <c r="T1043" s="7"/>
      <c r="U1043" s="24"/>
      <c r="V1043" s="1"/>
      <c r="W1043" s="12"/>
      <c r="X1043" s="10"/>
      <c r="Y1043" s="46"/>
      <c r="Z1043" s="93"/>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4"/>
      <c r="BB1043" s="94"/>
      <c r="BC1043" s="94"/>
      <c r="BD1043" s="94"/>
      <c r="BE1043" s="94"/>
      <c r="BF1043" s="94"/>
      <c r="BG1043" s="94"/>
      <c r="BH1043" s="94"/>
      <c r="BI1043" s="94"/>
      <c r="BJ1043" s="94"/>
      <c r="BK1043" s="94"/>
      <c r="BL1043" s="94"/>
      <c r="BM1043" s="94"/>
      <c r="BN1043" s="94"/>
      <c r="BO1043" s="94"/>
      <c r="BP1043" s="94"/>
      <c r="BQ1043" s="94"/>
      <c r="BR1043" s="94"/>
      <c r="BS1043" s="94"/>
      <c r="BT1043" s="94"/>
      <c r="BU1043" s="94"/>
      <c r="BV1043" s="94"/>
      <c r="BW1043" s="94"/>
      <c r="BX1043" s="94"/>
      <c r="BY1043" s="94"/>
      <c r="BZ1043" s="94"/>
      <c r="CA1043" s="94"/>
      <c r="CB1043" s="94"/>
      <c r="CC1043" s="94"/>
      <c r="CD1043" s="94"/>
      <c r="CE1043" s="94"/>
      <c r="CF1043" s="94"/>
      <c r="CG1043" s="94"/>
      <c r="CH1043" s="94"/>
      <c r="CI1043" s="94"/>
      <c r="CJ1043" s="94"/>
      <c r="CK1043" s="94"/>
      <c r="CL1043" s="94"/>
      <c r="CM1043" s="94"/>
      <c r="CN1043" s="94"/>
      <c r="CO1043" s="94"/>
      <c r="CP1043" s="94"/>
      <c r="CQ1043" s="94"/>
      <c r="CR1043" s="94"/>
      <c r="CS1043" s="94"/>
      <c r="CT1043" s="94"/>
      <c r="CU1043" s="94"/>
      <c r="CV1043" s="94"/>
      <c r="CW1043" s="94"/>
      <c r="CX1043" s="94"/>
      <c r="CY1043" s="94"/>
      <c r="CZ1043" s="94"/>
      <c r="DA1043" s="94"/>
      <c r="DB1043" s="94"/>
      <c r="DC1043" s="94"/>
      <c r="DD1043" s="94"/>
      <c r="DE1043" s="94"/>
      <c r="DF1043" s="94"/>
      <c r="DG1043" s="94"/>
      <c r="DH1043" s="94"/>
      <c r="DI1043" s="94"/>
      <c r="DJ1043" s="94"/>
      <c r="DK1043" s="94"/>
      <c r="DL1043" s="94"/>
      <c r="DM1043" s="94"/>
      <c r="DN1043" s="94"/>
      <c r="DO1043" s="94"/>
      <c r="DP1043" s="94"/>
      <c r="DQ1043" s="94"/>
      <c r="DR1043" s="94"/>
      <c r="DS1043" s="94"/>
      <c r="DT1043" s="94"/>
      <c r="DU1043" s="94"/>
      <c r="DV1043" s="94"/>
      <c r="DW1043" s="94"/>
      <c r="DX1043" s="94"/>
      <c r="DY1043" s="94"/>
      <c r="DZ1043" s="94"/>
      <c r="EA1043" s="94"/>
      <c r="EB1043" s="94"/>
      <c r="EC1043" s="94"/>
      <c r="ED1043" s="94"/>
      <c r="EE1043" s="94"/>
      <c r="EF1043" s="94"/>
      <c r="EG1043" s="94"/>
      <c r="EH1043" s="94"/>
      <c r="EI1043" s="94"/>
      <c r="EJ1043" s="94"/>
      <c r="EK1043" s="94"/>
      <c r="EL1043" s="94"/>
      <c r="EM1043" s="94"/>
      <c r="EN1043" s="94"/>
      <c r="EO1043" s="94"/>
      <c r="EP1043" s="94"/>
      <c r="EQ1043" s="94"/>
      <c r="ER1043" s="94"/>
      <c r="ES1043" s="94"/>
      <c r="ET1043" s="94"/>
      <c r="EU1043" s="94"/>
      <c r="EV1043" s="94"/>
      <c r="EW1043" s="94"/>
      <c r="EX1043" s="94"/>
      <c r="EY1043" s="94"/>
      <c r="EZ1043" s="94"/>
      <c r="FA1043" s="94"/>
      <c r="FB1043" s="94"/>
      <c r="FC1043" s="94"/>
      <c r="FD1043" s="94"/>
      <c r="FE1043" s="94"/>
      <c r="FF1043" s="94"/>
      <c r="FG1043" s="94"/>
      <c r="FH1043" s="94"/>
      <c r="FI1043" s="94"/>
      <c r="FJ1043" s="94"/>
      <c r="FK1043" s="94"/>
      <c r="FL1043" s="94"/>
      <c r="FM1043" s="94"/>
      <c r="FN1043" s="94"/>
      <c r="FO1043" s="94"/>
      <c r="FP1043" s="94"/>
      <c r="FQ1043" s="94"/>
      <c r="FR1043" s="94"/>
      <c r="FS1043" s="94"/>
      <c r="FT1043" s="94"/>
      <c r="FU1043" s="94"/>
      <c r="FV1043" s="94"/>
      <c r="FW1043" s="94"/>
      <c r="FX1043" s="94"/>
      <c r="FY1043" s="94"/>
      <c r="FZ1043" s="94"/>
      <c r="GA1043" s="94"/>
      <c r="GB1043" s="94"/>
      <c r="GC1043" s="94"/>
      <c r="GD1043" s="94"/>
      <c r="GE1043" s="94"/>
      <c r="GF1043" s="94"/>
      <c r="GG1043" s="94"/>
      <c r="GH1043" s="94"/>
      <c r="GI1043" s="94"/>
      <c r="GJ1043" s="94"/>
      <c r="GK1043" s="94"/>
      <c r="GL1043" s="94"/>
      <c r="GM1043" s="94"/>
      <c r="GN1043" s="94"/>
      <c r="GO1043" s="94"/>
      <c r="GP1043" s="94"/>
      <c r="GQ1043" s="94"/>
      <c r="GR1043" s="94"/>
      <c r="GS1043" s="94"/>
      <c r="GT1043" s="94"/>
      <c r="GU1043" s="94"/>
      <c r="GV1043" s="94"/>
      <c r="GW1043" s="94"/>
      <c r="GX1043" s="94"/>
      <c r="GY1043" s="94"/>
      <c r="GZ1043" s="94"/>
      <c r="HA1043" s="1"/>
      <c r="HB1043" s="1"/>
    </row>
    <row r="1044" spans="1:210" s="4" customFormat="1">
      <c r="A1044" s="3"/>
      <c r="B1044" s="259" t="s">
        <v>156</v>
      </c>
      <c r="C1044" s="3"/>
      <c r="D1044" s="3"/>
      <c r="E1044" s="9" t="str">
        <f>IF(OR(Главная!$N$19=справочники!$N$13,Главная!$N$19=справочники!$N$14),"",IF(T1044=справочники!$P$10,"","ндс(-)"))</f>
        <v>ндс(-)</v>
      </c>
      <c r="F1044" s="51"/>
      <c r="G1044" s="232"/>
      <c r="H1044" s="13" t="str">
        <f>B1044&amp;N1032</f>
        <v>Начисление - банковские расходы</v>
      </c>
      <c r="I1044" s="13"/>
      <c r="J1044" s="3"/>
      <c r="K1044" s="3"/>
      <c r="L1044" s="3"/>
      <c r="M1044" s="172"/>
      <c r="N1044" s="412" t="str">
        <f>Главная!$Y$8</f>
        <v>итого</v>
      </c>
      <c r="O1044" s="36"/>
      <c r="P1044" s="5"/>
      <c r="Q1044" s="36" t="s">
        <v>26</v>
      </c>
      <c r="R1044" s="36"/>
      <c r="S1044" s="36"/>
      <c r="T1044" s="62">
        <f>T1040</f>
        <v>0</v>
      </c>
      <c r="U1044" s="36"/>
      <c r="V1044" s="36"/>
      <c r="W1044" s="38">
        <f>SUM($Y1044:$HA1044)</f>
        <v>0</v>
      </c>
      <c r="X1044" s="38"/>
      <c r="Y1044" s="46"/>
      <c r="Z1044" s="99"/>
      <c r="AA1044" s="100">
        <f t="shared" ref="AA1044:BF1044" si="4972">IF(AA$8="",0,IF(AA$1=1,SUMIFS(1040:1040,$1:$1,"&gt;="&amp;1,$1:$1,"&lt;="&amp;INT($T1042/30))+($T1042/30-INT($T1042/30))*SUMIFS(1040:1040,$1:$1,INT($T1042/30)+1),0)+($T1042/30-INT($T1042/30))*SUMIFS(1040:1040,$1:$1,AA$1+INT($T1042/30)+1)+(INT($T1042/30)+1-$T1042/30)*SUMIFS(1040:1040,$1:$1,AA$1+INT($T1042/30)))</f>
        <v>0</v>
      </c>
      <c r="AB1044" s="100">
        <f t="shared" si="4972"/>
        <v>0</v>
      </c>
      <c r="AC1044" s="100">
        <f t="shared" si="4972"/>
        <v>0</v>
      </c>
      <c r="AD1044" s="100">
        <f t="shared" si="4972"/>
        <v>0</v>
      </c>
      <c r="AE1044" s="100">
        <f t="shared" si="4972"/>
        <v>0</v>
      </c>
      <c r="AF1044" s="100">
        <f t="shared" si="4972"/>
        <v>0</v>
      </c>
      <c r="AG1044" s="100">
        <f t="shared" si="4972"/>
        <v>0</v>
      </c>
      <c r="AH1044" s="100">
        <f t="shared" si="4972"/>
        <v>0</v>
      </c>
      <c r="AI1044" s="100">
        <f t="shared" si="4972"/>
        <v>0</v>
      </c>
      <c r="AJ1044" s="100">
        <f t="shared" si="4972"/>
        <v>0</v>
      </c>
      <c r="AK1044" s="100">
        <f t="shared" si="4972"/>
        <v>0</v>
      </c>
      <c r="AL1044" s="100">
        <f t="shared" si="4972"/>
        <v>0</v>
      </c>
      <c r="AM1044" s="100">
        <f t="shared" si="4972"/>
        <v>0</v>
      </c>
      <c r="AN1044" s="100">
        <f t="shared" si="4972"/>
        <v>0</v>
      </c>
      <c r="AO1044" s="100">
        <f t="shared" si="4972"/>
        <v>0</v>
      </c>
      <c r="AP1044" s="100">
        <f t="shared" si="4972"/>
        <v>0</v>
      </c>
      <c r="AQ1044" s="100">
        <f t="shared" si="4972"/>
        <v>0</v>
      </c>
      <c r="AR1044" s="100">
        <f t="shared" si="4972"/>
        <v>0</v>
      </c>
      <c r="AS1044" s="100">
        <f t="shared" si="4972"/>
        <v>0</v>
      </c>
      <c r="AT1044" s="100">
        <f t="shared" si="4972"/>
        <v>0</v>
      </c>
      <c r="AU1044" s="100">
        <f t="shared" si="4972"/>
        <v>0</v>
      </c>
      <c r="AV1044" s="100">
        <f t="shared" si="4972"/>
        <v>0</v>
      </c>
      <c r="AW1044" s="100">
        <f t="shared" si="4972"/>
        <v>0</v>
      </c>
      <c r="AX1044" s="100">
        <f t="shared" si="4972"/>
        <v>0</v>
      </c>
      <c r="AY1044" s="100">
        <f t="shared" si="4972"/>
        <v>0</v>
      </c>
      <c r="AZ1044" s="100">
        <f t="shared" si="4972"/>
        <v>0</v>
      </c>
      <c r="BA1044" s="100">
        <f t="shared" si="4972"/>
        <v>0</v>
      </c>
      <c r="BB1044" s="100">
        <f t="shared" si="4972"/>
        <v>0</v>
      </c>
      <c r="BC1044" s="100">
        <f t="shared" si="4972"/>
        <v>0</v>
      </c>
      <c r="BD1044" s="100">
        <f t="shared" si="4972"/>
        <v>0</v>
      </c>
      <c r="BE1044" s="100">
        <f t="shared" si="4972"/>
        <v>0</v>
      </c>
      <c r="BF1044" s="100">
        <f t="shared" si="4972"/>
        <v>0</v>
      </c>
      <c r="BG1044" s="100">
        <f t="shared" ref="BG1044:CL1044" si="4973">IF(BG$8="",0,IF(BG$1=1,SUMIFS(1040:1040,$1:$1,"&gt;="&amp;1,$1:$1,"&lt;="&amp;INT($T1042/30))+($T1042/30-INT($T1042/30))*SUMIFS(1040:1040,$1:$1,INT($T1042/30)+1),0)+($T1042/30-INT($T1042/30))*SUMIFS(1040:1040,$1:$1,BG$1+INT($T1042/30)+1)+(INT($T1042/30)+1-$T1042/30)*SUMIFS(1040:1040,$1:$1,BG$1+INT($T1042/30)))</f>
        <v>0</v>
      </c>
      <c r="BH1044" s="100">
        <f t="shared" si="4973"/>
        <v>0</v>
      </c>
      <c r="BI1044" s="100">
        <f t="shared" si="4973"/>
        <v>0</v>
      </c>
      <c r="BJ1044" s="100">
        <f t="shared" si="4973"/>
        <v>0</v>
      </c>
      <c r="BK1044" s="100">
        <f t="shared" si="4973"/>
        <v>0</v>
      </c>
      <c r="BL1044" s="100">
        <f t="shared" si="4973"/>
        <v>0</v>
      </c>
      <c r="BM1044" s="100">
        <f t="shared" si="4973"/>
        <v>0</v>
      </c>
      <c r="BN1044" s="100">
        <f t="shared" si="4973"/>
        <v>0</v>
      </c>
      <c r="BO1044" s="100">
        <f t="shared" si="4973"/>
        <v>0</v>
      </c>
      <c r="BP1044" s="100">
        <f t="shared" si="4973"/>
        <v>0</v>
      </c>
      <c r="BQ1044" s="100">
        <f t="shared" si="4973"/>
        <v>0</v>
      </c>
      <c r="BR1044" s="100">
        <f t="shared" si="4973"/>
        <v>0</v>
      </c>
      <c r="BS1044" s="100">
        <f t="shared" si="4973"/>
        <v>0</v>
      </c>
      <c r="BT1044" s="100">
        <f t="shared" si="4973"/>
        <v>0</v>
      </c>
      <c r="BU1044" s="100">
        <f t="shared" si="4973"/>
        <v>0</v>
      </c>
      <c r="BV1044" s="100">
        <f t="shared" si="4973"/>
        <v>0</v>
      </c>
      <c r="BW1044" s="100">
        <f t="shared" si="4973"/>
        <v>0</v>
      </c>
      <c r="BX1044" s="100">
        <f t="shared" si="4973"/>
        <v>0</v>
      </c>
      <c r="BY1044" s="100">
        <f t="shared" si="4973"/>
        <v>0</v>
      </c>
      <c r="BZ1044" s="100">
        <f t="shared" si="4973"/>
        <v>0</v>
      </c>
      <c r="CA1044" s="100">
        <f t="shared" si="4973"/>
        <v>0</v>
      </c>
      <c r="CB1044" s="100">
        <f t="shared" si="4973"/>
        <v>0</v>
      </c>
      <c r="CC1044" s="100">
        <f t="shared" si="4973"/>
        <v>0</v>
      </c>
      <c r="CD1044" s="100">
        <f t="shared" si="4973"/>
        <v>0</v>
      </c>
      <c r="CE1044" s="100">
        <f t="shared" si="4973"/>
        <v>0</v>
      </c>
      <c r="CF1044" s="100">
        <f t="shared" si="4973"/>
        <v>0</v>
      </c>
      <c r="CG1044" s="100">
        <f t="shared" si="4973"/>
        <v>0</v>
      </c>
      <c r="CH1044" s="100">
        <f t="shared" si="4973"/>
        <v>0</v>
      </c>
      <c r="CI1044" s="100">
        <f t="shared" si="4973"/>
        <v>0</v>
      </c>
      <c r="CJ1044" s="100">
        <f t="shared" si="4973"/>
        <v>0</v>
      </c>
      <c r="CK1044" s="100">
        <f t="shared" si="4973"/>
        <v>0</v>
      </c>
      <c r="CL1044" s="100">
        <f t="shared" si="4973"/>
        <v>0</v>
      </c>
      <c r="CM1044" s="100">
        <f t="shared" ref="CM1044:DG1044" si="4974">IF(CM$8="",0,IF(CM$1=1,SUMIFS(1040:1040,$1:$1,"&gt;="&amp;1,$1:$1,"&lt;="&amp;INT($T1042/30))+($T1042/30-INT($T1042/30))*SUMIFS(1040:1040,$1:$1,INT($T1042/30)+1),0)+($T1042/30-INT($T1042/30))*SUMIFS(1040:1040,$1:$1,CM$1+INT($T1042/30)+1)+(INT($T1042/30)+1-$T1042/30)*SUMIFS(1040:1040,$1:$1,CM$1+INT($T1042/30)))</f>
        <v>0</v>
      </c>
      <c r="CN1044" s="100">
        <f t="shared" si="4974"/>
        <v>0</v>
      </c>
      <c r="CO1044" s="100">
        <f t="shared" si="4974"/>
        <v>0</v>
      </c>
      <c r="CP1044" s="100">
        <f t="shared" si="4974"/>
        <v>0</v>
      </c>
      <c r="CQ1044" s="100">
        <f t="shared" si="4974"/>
        <v>0</v>
      </c>
      <c r="CR1044" s="100">
        <f t="shared" si="4974"/>
        <v>0</v>
      </c>
      <c r="CS1044" s="100">
        <f t="shared" si="4974"/>
        <v>0</v>
      </c>
      <c r="CT1044" s="100">
        <f t="shared" si="4974"/>
        <v>0</v>
      </c>
      <c r="CU1044" s="100">
        <f t="shared" si="4974"/>
        <v>0</v>
      </c>
      <c r="CV1044" s="100">
        <f t="shared" si="4974"/>
        <v>0</v>
      </c>
      <c r="CW1044" s="100">
        <f t="shared" si="4974"/>
        <v>0</v>
      </c>
      <c r="CX1044" s="100">
        <f t="shared" si="4974"/>
        <v>0</v>
      </c>
      <c r="CY1044" s="100">
        <f t="shared" si="4974"/>
        <v>0</v>
      </c>
      <c r="CZ1044" s="100">
        <f t="shared" si="4974"/>
        <v>0</v>
      </c>
      <c r="DA1044" s="100">
        <f t="shared" si="4974"/>
        <v>0</v>
      </c>
      <c r="DB1044" s="100">
        <f t="shared" si="4974"/>
        <v>0</v>
      </c>
      <c r="DC1044" s="100">
        <f t="shared" si="4974"/>
        <v>0</v>
      </c>
      <c r="DD1044" s="100">
        <f t="shared" si="4974"/>
        <v>0</v>
      </c>
      <c r="DE1044" s="100">
        <f t="shared" si="4974"/>
        <v>0</v>
      </c>
      <c r="DF1044" s="100">
        <f t="shared" si="4974"/>
        <v>0</v>
      </c>
      <c r="DG1044" s="100">
        <f t="shared" si="4974"/>
        <v>0</v>
      </c>
      <c r="DH1044" s="100">
        <f t="shared" ref="DH1044:FS1044" si="4975">IF(DH$8="",0,IF(DH$1=1,SUMIFS(1040:1040,$1:$1,"&gt;="&amp;1,$1:$1,"&lt;="&amp;INT($T1042/30))+($T1042/30-INT($T1042/30))*SUMIFS(1040:1040,$1:$1,INT($T1042/30)+1),0)+($T1042/30-INT($T1042/30))*SUMIFS(1040:1040,$1:$1,DH$1+INT($T1042/30)+1)+(INT($T1042/30)+1-$T1042/30)*SUMIFS(1040:1040,$1:$1,DH$1+INT($T1042/30)))</f>
        <v>0</v>
      </c>
      <c r="DI1044" s="100">
        <f t="shared" si="4975"/>
        <v>0</v>
      </c>
      <c r="DJ1044" s="100">
        <f t="shared" si="4975"/>
        <v>0</v>
      </c>
      <c r="DK1044" s="100">
        <f t="shared" si="4975"/>
        <v>0</v>
      </c>
      <c r="DL1044" s="100">
        <f t="shared" si="4975"/>
        <v>0</v>
      </c>
      <c r="DM1044" s="100">
        <f t="shared" si="4975"/>
        <v>0</v>
      </c>
      <c r="DN1044" s="100">
        <f t="shared" si="4975"/>
        <v>0</v>
      </c>
      <c r="DO1044" s="100">
        <f t="shared" si="4975"/>
        <v>0</v>
      </c>
      <c r="DP1044" s="100">
        <f t="shared" si="4975"/>
        <v>0</v>
      </c>
      <c r="DQ1044" s="100">
        <f t="shared" si="4975"/>
        <v>0</v>
      </c>
      <c r="DR1044" s="100">
        <f t="shared" si="4975"/>
        <v>0</v>
      </c>
      <c r="DS1044" s="100">
        <f t="shared" si="4975"/>
        <v>0</v>
      </c>
      <c r="DT1044" s="100">
        <f t="shared" si="4975"/>
        <v>0</v>
      </c>
      <c r="DU1044" s="100">
        <f t="shared" si="4975"/>
        <v>0</v>
      </c>
      <c r="DV1044" s="100">
        <f t="shared" si="4975"/>
        <v>0</v>
      </c>
      <c r="DW1044" s="100">
        <f t="shared" si="4975"/>
        <v>0</v>
      </c>
      <c r="DX1044" s="100">
        <f t="shared" si="4975"/>
        <v>0</v>
      </c>
      <c r="DY1044" s="100">
        <f t="shared" si="4975"/>
        <v>0</v>
      </c>
      <c r="DZ1044" s="100">
        <f t="shared" si="4975"/>
        <v>0</v>
      </c>
      <c r="EA1044" s="100">
        <f t="shared" si="4975"/>
        <v>0</v>
      </c>
      <c r="EB1044" s="100">
        <f t="shared" si="4975"/>
        <v>0</v>
      </c>
      <c r="EC1044" s="100">
        <f t="shared" si="4975"/>
        <v>0</v>
      </c>
      <c r="ED1044" s="100">
        <f t="shared" si="4975"/>
        <v>0</v>
      </c>
      <c r="EE1044" s="100">
        <f t="shared" si="4975"/>
        <v>0</v>
      </c>
      <c r="EF1044" s="100">
        <f t="shared" si="4975"/>
        <v>0</v>
      </c>
      <c r="EG1044" s="100">
        <f t="shared" si="4975"/>
        <v>0</v>
      </c>
      <c r="EH1044" s="100">
        <f t="shared" si="4975"/>
        <v>0</v>
      </c>
      <c r="EI1044" s="100">
        <f t="shared" si="4975"/>
        <v>0</v>
      </c>
      <c r="EJ1044" s="100">
        <f t="shared" si="4975"/>
        <v>0</v>
      </c>
      <c r="EK1044" s="100">
        <f t="shared" si="4975"/>
        <v>0</v>
      </c>
      <c r="EL1044" s="100">
        <f t="shared" si="4975"/>
        <v>0</v>
      </c>
      <c r="EM1044" s="100">
        <f t="shared" si="4975"/>
        <v>0</v>
      </c>
      <c r="EN1044" s="100">
        <f t="shared" si="4975"/>
        <v>0</v>
      </c>
      <c r="EO1044" s="100">
        <f t="shared" si="4975"/>
        <v>0</v>
      </c>
      <c r="EP1044" s="100">
        <f t="shared" si="4975"/>
        <v>0</v>
      </c>
      <c r="EQ1044" s="100">
        <f t="shared" si="4975"/>
        <v>0</v>
      </c>
      <c r="ER1044" s="100">
        <f t="shared" si="4975"/>
        <v>0</v>
      </c>
      <c r="ES1044" s="100">
        <f t="shared" si="4975"/>
        <v>0</v>
      </c>
      <c r="ET1044" s="100">
        <f t="shared" si="4975"/>
        <v>0</v>
      </c>
      <c r="EU1044" s="100">
        <f t="shared" si="4975"/>
        <v>0</v>
      </c>
      <c r="EV1044" s="100">
        <f t="shared" si="4975"/>
        <v>0</v>
      </c>
      <c r="EW1044" s="100">
        <f t="shared" si="4975"/>
        <v>0</v>
      </c>
      <c r="EX1044" s="100">
        <f t="shared" si="4975"/>
        <v>0</v>
      </c>
      <c r="EY1044" s="100">
        <f t="shared" si="4975"/>
        <v>0</v>
      </c>
      <c r="EZ1044" s="100">
        <f t="shared" si="4975"/>
        <v>0</v>
      </c>
      <c r="FA1044" s="100">
        <f t="shared" si="4975"/>
        <v>0</v>
      </c>
      <c r="FB1044" s="100">
        <f t="shared" si="4975"/>
        <v>0</v>
      </c>
      <c r="FC1044" s="100">
        <f t="shared" si="4975"/>
        <v>0</v>
      </c>
      <c r="FD1044" s="100">
        <f t="shared" si="4975"/>
        <v>0</v>
      </c>
      <c r="FE1044" s="100">
        <f t="shared" si="4975"/>
        <v>0</v>
      </c>
      <c r="FF1044" s="100">
        <f t="shared" si="4975"/>
        <v>0</v>
      </c>
      <c r="FG1044" s="100">
        <f t="shared" si="4975"/>
        <v>0</v>
      </c>
      <c r="FH1044" s="100">
        <f t="shared" si="4975"/>
        <v>0</v>
      </c>
      <c r="FI1044" s="100">
        <f t="shared" si="4975"/>
        <v>0</v>
      </c>
      <c r="FJ1044" s="100">
        <f t="shared" si="4975"/>
        <v>0</v>
      </c>
      <c r="FK1044" s="100">
        <f t="shared" si="4975"/>
        <v>0</v>
      </c>
      <c r="FL1044" s="100">
        <f t="shared" si="4975"/>
        <v>0</v>
      </c>
      <c r="FM1044" s="100">
        <f t="shared" si="4975"/>
        <v>0</v>
      </c>
      <c r="FN1044" s="100">
        <f t="shared" si="4975"/>
        <v>0</v>
      </c>
      <c r="FO1044" s="100">
        <f t="shared" si="4975"/>
        <v>0</v>
      </c>
      <c r="FP1044" s="100">
        <f t="shared" si="4975"/>
        <v>0</v>
      </c>
      <c r="FQ1044" s="100">
        <f t="shared" si="4975"/>
        <v>0</v>
      </c>
      <c r="FR1044" s="100">
        <f t="shared" si="4975"/>
        <v>0</v>
      </c>
      <c r="FS1044" s="100">
        <f t="shared" si="4975"/>
        <v>0</v>
      </c>
      <c r="FT1044" s="100">
        <f t="shared" ref="FT1044:GZ1044" si="4976">IF(FT$8="",0,IF(FT$1=1,SUMIFS(1040:1040,$1:$1,"&gt;="&amp;1,$1:$1,"&lt;="&amp;INT($T1042/30))+($T1042/30-INT($T1042/30))*SUMIFS(1040:1040,$1:$1,INT($T1042/30)+1),0)+($T1042/30-INT($T1042/30))*SUMIFS(1040:1040,$1:$1,FT$1+INT($T1042/30)+1)+(INT($T1042/30)+1-$T1042/30)*SUMIFS(1040:1040,$1:$1,FT$1+INT($T1042/30)))</f>
        <v>0</v>
      </c>
      <c r="FU1044" s="100">
        <f t="shared" si="4976"/>
        <v>0</v>
      </c>
      <c r="FV1044" s="100">
        <f t="shared" si="4976"/>
        <v>0</v>
      </c>
      <c r="FW1044" s="100">
        <f t="shared" si="4976"/>
        <v>0</v>
      </c>
      <c r="FX1044" s="100">
        <f t="shared" si="4976"/>
        <v>0</v>
      </c>
      <c r="FY1044" s="100">
        <f t="shared" si="4976"/>
        <v>0</v>
      </c>
      <c r="FZ1044" s="100">
        <f t="shared" si="4976"/>
        <v>0</v>
      </c>
      <c r="GA1044" s="100">
        <f t="shared" si="4976"/>
        <v>0</v>
      </c>
      <c r="GB1044" s="100">
        <f t="shared" si="4976"/>
        <v>0</v>
      </c>
      <c r="GC1044" s="100">
        <f t="shared" si="4976"/>
        <v>0</v>
      </c>
      <c r="GD1044" s="100">
        <f t="shared" si="4976"/>
        <v>0</v>
      </c>
      <c r="GE1044" s="100">
        <f t="shared" si="4976"/>
        <v>0</v>
      </c>
      <c r="GF1044" s="100">
        <f t="shared" si="4976"/>
        <v>0</v>
      </c>
      <c r="GG1044" s="100">
        <f t="shared" si="4976"/>
        <v>0</v>
      </c>
      <c r="GH1044" s="100">
        <f t="shared" si="4976"/>
        <v>0</v>
      </c>
      <c r="GI1044" s="100">
        <f t="shared" si="4976"/>
        <v>0</v>
      </c>
      <c r="GJ1044" s="100">
        <f t="shared" si="4976"/>
        <v>0</v>
      </c>
      <c r="GK1044" s="100">
        <f t="shared" si="4976"/>
        <v>0</v>
      </c>
      <c r="GL1044" s="100">
        <f t="shared" si="4976"/>
        <v>0</v>
      </c>
      <c r="GM1044" s="100">
        <f t="shared" si="4976"/>
        <v>0</v>
      </c>
      <c r="GN1044" s="100">
        <f t="shared" si="4976"/>
        <v>0</v>
      </c>
      <c r="GO1044" s="100">
        <f t="shared" si="4976"/>
        <v>0</v>
      </c>
      <c r="GP1044" s="100">
        <f t="shared" si="4976"/>
        <v>0</v>
      </c>
      <c r="GQ1044" s="100">
        <f t="shared" si="4976"/>
        <v>0</v>
      </c>
      <c r="GR1044" s="100">
        <f t="shared" si="4976"/>
        <v>0</v>
      </c>
      <c r="GS1044" s="100">
        <f t="shared" si="4976"/>
        <v>0</v>
      </c>
      <c r="GT1044" s="100">
        <f t="shared" si="4976"/>
        <v>0</v>
      </c>
      <c r="GU1044" s="100">
        <f t="shared" si="4976"/>
        <v>0</v>
      </c>
      <c r="GV1044" s="100">
        <f t="shared" si="4976"/>
        <v>0</v>
      </c>
      <c r="GW1044" s="100">
        <f t="shared" si="4976"/>
        <v>0</v>
      </c>
      <c r="GX1044" s="100">
        <f t="shared" si="4976"/>
        <v>0</v>
      </c>
      <c r="GY1044" s="100">
        <f t="shared" si="4976"/>
        <v>0</v>
      </c>
      <c r="GZ1044" s="100">
        <f t="shared" si="4976"/>
        <v>0</v>
      </c>
      <c r="HA1044" s="3"/>
      <c r="HB1044" s="3"/>
    </row>
    <row r="1045" spans="1:210" ht="4.2" customHeight="1">
      <c r="A1045" s="1"/>
      <c r="B1045" s="1"/>
      <c r="C1045" s="1"/>
      <c r="D1045" s="1"/>
      <c r="E1045" s="263"/>
      <c r="F1045" s="48"/>
      <c r="G1045" s="231"/>
      <c r="H1045" s="1"/>
      <c r="I1045" s="1"/>
      <c r="J1045" s="1"/>
      <c r="K1045" s="1"/>
      <c r="L1045" s="1"/>
      <c r="M1045" s="172"/>
      <c r="N1045" s="413"/>
      <c r="O1045" s="1"/>
      <c r="P1045" s="5"/>
      <c r="Q1045" s="1"/>
      <c r="R1045" s="1"/>
      <c r="S1045" s="5"/>
      <c r="T1045" s="7"/>
      <c r="U1045" s="24"/>
      <c r="V1045" s="1"/>
      <c r="W1045" s="12"/>
      <c r="X1045" s="10"/>
      <c r="Y1045" s="46"/>
      <c r="Z1045" s="93"/>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4"/>
      <c r="CD1045" s="94"/>
      <c r="CE1045" s="94"/>
      <c r="CF1045" s="94"/>
      <c r="CG1045" s="94"/>
      <c r="CH1045" s="94"/>
      <c r="CI1045" s="94"/>
      <c r="CJ1045" s="94"/>
      <c r="CK1045" s="94"/>
      <c r="CL1045" s="94"/>
      <c r="CM1045" s="94"/>
      <c r="CN1045" s="94"/>
      <c r="CO1045" s="94"/>
      <c r="CP1045" s="94"/>
      <c r="CQ1045" s="94"/>
      <c r="CR1045" s="94"/>
      <c r="CS1045" s="94"/>
      <c r="CT1045" s="94"/>
      <c r="CU1045" s="94"/>
      <c r="CV1045" s="94"/>
      <c r="CW1045" s="94"/>
      <c r="CX1045" s="94"/>
      <c r="CY1045" s="94"/>
      <c r="CZ1045" s="94"/>
      <c r="DA1045" s="94"/>
      <c r="DB1045" s="94"/>
      <c r="DC1045" s="94"/>
      <c r="DD1045" s="94"/>
      <c r="DE1045" s="94"/>
      <c r="DF1045" s="94"/>
      <c r="DG1045" s="94"/>
      <c r="DH1045" s="94"/>
      <c r="DI1045" s="94"/>
      <c r="DJ1045" s="94"/>
      <c r="DK1045" s="94"/>
      <c r="DL1045" s="94"/>
      <c r="DM1045" s="94"/>
      <c r="DN1045" s="94"/>
      <c r="DO1045" s="94"/>
      <c r="DP1045" s="94"/>
      <c r="DQ1045" s="94"/>
      <c r="DR1045" s="94"/>
      <c r="DS1045" s="94"/>
      <c r="DT1045" s="94"/>
      <c r="DU1045" s="94"/>
      <c r="DV1045" s="94"/>
      <c r="DW1045" s="94"/>
      <c r="DX1045" s="94"/>
      <c r="DY1045" s="94"/>
      <c r="DZ1045" s="94"/>
      <c r="EA1045" s="94"/>
      <c r="EB1045" s="94"/>
      <c r="EC1045" s="94"/>
      <c r="ED1045" s="94"/>
      <c r="EE1045" s="94"/>
      <c r="EF1045" s="94"/>
      <c r="EG1045" s="94"/>
      <c r="EH1045" s="94"/>
      <c r="EI1045" s="94"/>
      <c r="EJ1045" s="94"/>
      <c r="EK1045" s="94"/>
      <c r="EL1045" s="94"/>
      <c r="EM1045" s="94"/>
      <c r="EN1045" s="94"/>
      <c r="EO1045" s="94"/>
      <c r="EP1045" s="94"/>
      <c r="EQ1045" s="94"/>
      <c r="ER1045" s="94"/>
      <c r="ES1045" s="94"/>
      <c r="ET1045" s="94"/>
      <c r="EU1045" s="94"/>
      <c r="EV1045" s="94"/>
      <c r="EW1045" s="94"/>
      <c r="EX1045" s="94"/>
      <c r="EY1045" s="94"/>
      <c r="EZ1045" s="94"/>
      <c r="FA1045" s="94"/>
      <c r="FB1045" s="94"/>
      <c r="FC1045" s="94"/>
      <c r="FD1045" s="94"/>
      <c r="FE1045" s="94"/>
      <c r="FF1045" s="94"/>
      <c r="FG1045" s="94"/>
      <c r="FH1045" s="94"/>
      <c r="FI1045" s="94"/>
      <c r="FJ1045" s="94"/>
      <c r="FK1045" s="94"/>
      <c r="FL1045" s="94"/>
      <c r="FM1045" s="94"/>
      <c r="FN1045" s="94"/>
      <c r="FO1045" s="94"/>
      <c r="FP1045" s="94"/>
      <c r="FQ1045" s="94"/>
      <c r="FR1045" s="94"/>
      <c r="FS1045" s="94"/>
      <c r="FT1045" s="94"/>
      <c r="FU1045" s="94"/>
      <c r="FV1045" s="94"/>
      <c r="FW1045" s="94"/>
      <c r="FX1045" s="94"/>
      <c r="FY1045" s="94"/>
      <c r="FZ1045" s="94"/>
      <c r="GA1045" s="94"/>
      <c r="GB1045" s="94"/>
      <c r="GC1045" s="94"/>
      <c r="GD1045" s="94"/>
      <c r="GE1045" s="94"/>
      <c r="GF1045" s="94"/>
      <c r="GG1045" s="94"/>
      <c r="GH1045" s="94"/>
      <c r="GI1045" s="94"/>
      <c r="GJ1045" s="94"/>
      <c r="GK1045" s="94"/>
      <c r="GL1045" s="94"/>
      <c r="GM1045" s="94"/>
      <c r="GN1045" s="94"/>
      <c r="GO1045" s="94"/>
      <c r="GP1045" s="94"/>
      <c r="GQ1045" s="94"/>
      <c r="GR1045" s="94"/>
      <c r="GS1045" s="94"/>
      <c r="GT1045" s="94"/>
      <c r="GU1045" s="94"/>
      <c r="GV1045" s="94"/>
      <c r="GW1045" s="94"/>
      <c r="GX1045" s="94"/>
      <c r="GY1045" s="94"/>
      <c r="GZ1045" s="94"/>
      <c r="HA1045" s="1"/>
      <c r="HB1045" s="1"/>
    </row>
    <row r="1046" spans="1:210" s="23" customFormat="1">
      <c r="A1046" s="19"/>
      <c r="B1046" s="244"/>
      <c r="C1046" s="19"/>
      <c r="D1046" s="196"/>
      <c r="E1046" s="269"/>
      <c r="F1046" s="52"/>
      <c r="G1046" s="232"/>
      <c r="H1046" s="19"/>
      <c r="I1046" s="19" t="str">
        <f>справочники!$J$6</f>
        <v>вид платежа</v>
      </c>
      <c r="J1046" s="19"/>
      <c r="K1046" s="19"/>
      <c r="L1046" s="19"/>
      <c r="M1046" s="20"/>
      <c r="N1046" s="196"/>
      <c r="O1046" s="19"/>
      <c r="P1046" s="20"/>
      <c r="Q1046" s="19" t="s">
        <v>12</v>
      </c>
      <c r="R1046" s="19"/>
      <c r="S1046" s="20" t="s">
        <v>6</v>
      </c>
      <c r="T1046" s="414" t="s">
        <v>232</v>
      </c>
      <c r="U1046" s="26" t="s">
        <v>7</v>
      </c>
      <c r="V1046" s="19"/>
      <c r="W1046" s="21"/>
      <c r="X1046" s="22"/>
      <c r="Y1046" s="47"/>
      <c r="Z1046" s="96"/>
      <c r="AA1046" s="97"/>
      <c r="AB1046" s="97"/>
      <c r="AC1046" s="97"/>
      <c r="AD1046" s="97"/>
      <c r="AE1046" s="97"/>
      <c r="AF1046" s="97"/>
      <c r="AG1046" s="97"/>
      <c r="AH1046" s="97"/>
      <c r="AI1046" s="97"/>
      <c r="AJ1046" s="97"/>
      <c r="AK1046" s="97"/>
      <c r="AL1046" s="97"/>
      <c r="AM1046" s="97"/>
      <c r="AN1046" s="97"/>
      <c r="AO1046" s="97"/>
      <c r="AP1046" s="97"/>
      <c r="AQ1046" s="97"/>
      <c r="AR1046" s="97"/>
      <c r="AS1046" s="97"/>
      <c r="AT1046" s="97"/>
      <c r="AU1046" s="97"/>
      <c r="AV1046" s="97"/>
      <c r="AW1046" s="97"/>
      <c r="AX1046" s="97"/>
      <c r="AY1046" s="97"/>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c r="FO1046" s="97"/>
      <c r="FP1046" s="97"/>
      <c r="FQ1046" s="97"/>
      <c r="FR1046" s="97"/>
      <c r="FS1046" s="97"/>
      <c r="FT1046" s="97"/>
      <c r="FU1046" s="97"/>
      <c r="FV1046" s="97"/>
      <c r="FW1046" s="97"/>
      <c r="FX1046" s="97"/>
      <c r="FY1046" s="97"/>
      <c r="FZ1046" s="97"/>
      <c r="GA1046" s="97"/>
      <c r="GB1046" s="97"/>
      <c r="GC1046" s="97"/>
      <c r="GD1046" s="97"/>
      <c r="GE1046" s="97"/>
      <c r="GF1046" s="97"/>
      <c r="GG1046" s="97"/>
      <c r="GH1046" s="97"/>
      <c r="GI1046" s="97"/>
      <c r="GJ1046" s="97"/>
      <c r="GK1046" s="97"/>
      <c r="GL1046" s="97"/>
      <c r="GM1046" s="97"/>
      <c r="GN1046" s="97"/>
      <c r="GO1046" s="97"/>
      <c r="GP1046" s="97"/>
      <c r="GQ1046" s="97"/>
      <c r="GR1046" s="97"/>
      <c r="GS1046" s="97"/>
      <c r="GT1046" s="97"/>
      <c r="GU1046" s="97"/>
      <c r="GV1046" s="97"/>
      <c r="GW1046" s="97"/>
      <c r="GX1046" s="97"/>
      <c r="GY1046" s="97"/>
      <c r="GZ1046" s="97"/>
      <c r="HA1046" s="19"/>
      <c r="HB1046" s="19"/>
    </row>
    <row r="1047" spans="1:210" ht="4.2" customHeight="1">
      <c r="A1047" s="1"/>
      <c r="B1047" s="1"/>
      <c r="C1047" s="1"/>
      <c r="D1047" s="1"/>
      <c r="E1047" s="263"/>
      <c r="F1047" s="48"/>
      <c r="G1047" s="231"/>
      <c r="H1047" s="1"/>
      <c r="I1047" s="1"/>
      <c r="J1047" s="1"/>
      <c r="K1047" s="1"/>
      <c r="L1047" s="1"/>
      <c r="M1047" s="5"/>
      <c r="N1047" s="19"/>
      <c r="O1047" s="1"/>
      <c r="P1047" s="5"/>
      <c r="Q1047" s="1"/>
      <c r="R1047" s="1"/>
      <c r="S1047" s="5"/>
      <c r="T1047" s="7"/>
      <c r="U1047" s="24"/>
      <c r="V1047" s="1"/>
      <c r="W1047" s="12"/>
      <c r="X1047" s="10"/>
      <c r="Y1047" s="46"/>
      <c r="Z1047" s="93"/>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4"/>
      <c r="BB1047" s="94"/>
      <c r="BC1047" s="94"/>
      <c r="BD1047" s="94"/>
      <c r="BE1047" s="94"/>
      <c r="BF1047" s="94"/>
      <c r="BG1047" s="94"/>
      <c r="BH1047" s="94"/>
      <c r="BI1047" s="94"/>
      <c r="BJ1047" s="94"/>
      <c r="BK1047" s="94"/>
      <c r="BL1047" s="94"/>
      <c r="BM1047" s="94"/>
      <c r="BN1047" s="94"/>
      <c r="BO1047" s="94"/>
      <c r="BP1047" s="94"/>
      <c r="BQ1047" s="94"/>
      <c r="BR1047" s="94"/>
      <c r="BS1047" s="94"/>
      <c r="BT1047" s="94"/>
      <c r="BU1047" s="94"/>
      <c r="BV1047" s="94"/>
      <c r="BW1047" s="94"/>
      <c r="BX1047" s="94"/>
      <c r="BY1047" s="94"/>
      <c r="BZ1047" s="94"/>
      <c r="CA1047" s="94"/>
      <c r="CB1047" s="94"/>
      <c r="CC1047" s="94"/>
      <c r="CD1047" s="94"/>
      <c r="CE1047" s="94"/>
      <c r="CF1047" s="94"/>
      <c r="CG1047" s="94"/>
      <c r="CH1047" s="94"/>
      <c r="CI1047" s="94"/>
      <c r="CJ1047" s="94"/>
      <c r="CK1047" s="94"/>
      <c r="CL1047" s="94"/>
      <c r="CM1047" s="94"/>
      <c r="CN1047" s="94"/>
      <c r="CO1047" s="94"/>
      <c r="CP1047" s="94"/>
      <c r="CQ1047" s="94"/>
      <c r="CR1047" s="94"/>
      <c r="CS1047" s="94"/>
      <c r="CT1047" s="94"/>
      <c r="CU1047" s="94"/>
      <c r="CV1047" s="94"/>
      <c r="CW1047" s="94"/>
      <c r="CX1047" s="94"/>
      <c r="CY1047" s="94"/>
      <c r="CZ1047" s="94"/>
      <c r="DA1047" s="94"/>
      <c r="DB1047" s="94"/>
      <c r="DC1047" s="94"/>
      <c r="DD1047" s="94"/>
      <c r="DE1047" s="94"/>
      <c r="DF1047" s="94"/>
      <c r="DG1047" s="94"/>
      <c r="DH1047" s="94"/>
      <c r="DI1047" s="94"/>
      <c r="DJ1047" s="94"/>
      <c r="DK1047" s="94"/>
      <c r="DL1047" s="94"/>
      <c r="DM1047" s="94"/>
      <c r="DN1047" s="94"/>
      <c r="DO1047" s="94"/>
      <c r="DP1047" s="94"/>
      <c r="DQ1047" s="94"/>
      <c r="DR1047" s="94"/>
      <c r="DS1047" s="94"/>
      <c r="DT1047" s="94"/>
      <c r="DU1047" s="94"/>
      <c r="DV1047" s="94"/>
      <c r="DW1047" s="94"/>
      <c r="DX1047" s="94"/>
      <c r="DY1047" s="94"/>
      <c r="DZ1047" s="94"/>
      <c r="EA1047" s="94"/>
      <c r="EB1047" s="94"/>
      <c r="EC1047" s="94"/>
      <c r="ED1047" s="94"/>
      <c r="EE1047" s="94"/>
      <c r="EF1047" s="94"/>
      <c r="EG1047" s="94"/>
      <c r="EH1047" s="94"/>
      <c r="EI1047" s="94"/>
      <c r="EJ1047" s="94"/>
      <c r="EK1047" s="94"/>
      <c r="EL1047" s="94"/>
      <c r="EM1047" s="94"/>
      <c r="EN1047" s="94"/>
      <c r="EO1047" s="94"/>
      <c r="EP1047" s="94"/>
      <c r="EQ1047" s="94"/>
      <c r="ER1047" s="94"/>
      <c r="ES1047" s="94"/>
      <c r="ET1047" s="94"/>
      <c r="EU1047" s="94"/>
      <c r="EV1047" s="94"/>
      <c r="EW1047" s="94"/>
      <c r="EX1047" s="94"/>
      <c r="EY1047" s="94"/>
      <c r="EZ1047" s="94"/>
      <c r="FA1047" s="94"/>
      <c r="FB1047" s="94"/>
      <c r="FC1047" s="94"/>
      <c r="FD1047" s="94"/>
      <c r="FE1047" s="94"/>
      <c r="FF1047" s="94"/>
      <c r="FG1047" s="94"/>
      <c r="FH1047" s="94"/>
      <c r="FI1047" s="94"/>
      <c r="FJ1047" s="94"/>
      <c r="FK1047" s="94"/>
      <c r="FL1047" s="94"/>
      <c r="FM1047" s="94"/>
      <c r="FN1047" s="94"/>
      <c r="FO1047" s="94"/>
      <c r="FP1047" s="94"/>
      <c r="FQ1047" s="94"/>
      <c r="FR1047" s="94"/>
      <c r="FS1047" s="94"/>
      <c r="FT1047" s="94"/>
      <c r="FU1047" s="94"/>
      <c r="FV1047" s="94"/>
      <c r="FW1047" s="94"/>
      <c r="FX1047" s="94"/>
      <c r="FY1047" s="94"/>
      <c r="FZ1047" s="94"/>
      <c r="GA1047" s="94"/>
      <c r="GB1047" s="94"/>
      <c r="GC1047" s="94"/>
      <c r="GD1047" s="94"/>
      <c r="GE1047" s="94"/>
      <c r="GF1047" s="94"/>
      <c r="GG1047" s="94"/>
      <c r="GH1047" s="94"/>
      <c r="GI1047" s="94"/>
      <c r="GJ1047" s="94"/>
      <c r="GK1047" s="94"/>
      <c r="GL1047" s="94"/>
      <c r="GM1047" s="94"/>
      <c r="GN1047" s="94"/>
      <c r="GO1047" s="94"/>
      <c r="GP1047" s="94"/>
      <c r="GQ1047" s="94"/>
      <c r="GR1047" s="94"/>
      <c r="GS1047" s="94"/>
      <c r="GT1047" s="94"/>
      <c r="GU1047" s="94"/>
      <c r="GV1047" s="94"/>
      <c r="GW1047" s="94"/>
      <c r="GX1047" s="94"/>
      <c r="GY1047" s="94"/>
      <c r="GZ1047" s="94"/>
      <c r="HA1047" s="1"/>
      <c r="HB1047" s="1"/>
    </row>
    <row r="1048" spans="1:210" s="23" customFormat="1">
      <c r="A1048" s="19"/>
      <c r="B1048" s="196"/>
      <c r="C1048" s="19"/>
      <c r="D1048" s="19"/>
      <c r="E1048" s="269"/>
      <c r="F1048" s="52"/>
      <c r="G1048" s="232" t="s">
        <v>6</v>
      </c>
      <c r="H1048" s="19"/>
      <c r="I1048" s="19" t="s">
        <v>234</v>
      </c>
      <c r="J1048" s="19"/>
      <c r="K1048" s="19"/>
      <c r="L1048" s="19"/>
      <c r="M1048" s="20"/>
      <c r="N1048" s="196"/>
      <c r="O1048" s="19"/>
      <c r="P1048" s="20"/>
      <c r="Q1048" s="19" t="s">
        <v>72</v>
      </c>
      <c r="R1048" s="19"/>
      <c r="S1048" s="20" t="s">
        <v>6</v>
      </c>
      <c r="T1048" s="205"/>
      <c r="U1048" s="26" t="s">
        <v>7</v>
      </c>
      <c r="V1048" s="19"/>
      <c r="W1048" s="21"/>
      <c r="X1048" s="22"/>
      <c r="Y1048" s="47"/>
      <c r="Z1048" s="96"/>
      <c r="AA1048" s="97"/>
      <c r="AB1048" s="97"/>
      <c r="AC1048" s="97"/>
      <c r="AD1048" s="97"/>
      <c r="AE1048" s="97"/>
      <c r="AF1048" s="97"/>
      <c r="AG1048" s="97"/>
      <c r="AH1048" s="97"/>
      <c r="AI1048" s="97"/>
      <c r="AJ1048" s="97"/>
      <c r="AK1048" s="97"/>
      <c r="AL1048" s="97"/>
      <c r="AM1048" s="97"/>
      <c r="AN1048" s="97"/>
      <c r="AO1048" s="97"/>
      <c r="AP1048" s="97"/>
      <c r="AQ1048" s="97"/>
      <c r="AR1048" s="97"/>
      <c r="AS1048" s="97"/>
      <c r="AT1048" s="97"/>
      <c r="AU1048" s="97"/>
      <c r="AV1048" s="97"/>
      <c r="AW1048" s="97"/>
      <c r="AX1048" s="97"/>
      <c r="AY1048" s="97"/>
      <c r="AZ1048" s="97"/>
      <c r="BA1048" s="97"/>
      <c r="BB1048" s="97"/>
      <c r="BC1048" s="97"/>
      <c r="BD1048" s="97"/>
      <c r="BE1048" s="97"/>
      <c r="BF1048" s="97"/>
      <c r="BG1048" s="97"/>
      <c r="BH1048" s="97"/>
      <c r="BI1048" s="97"/>
      <c r="BJ1048" s="97"/>
      <c r="BK1048" s="97"/>
      <c r="BL1048" s="97"/>
      <c r="BM1048" s="97"/>
      <c r="BN1048" s="97"/>
      <c r="BO1048" s="97"/>
      <c r="BP1048" s="97"/>
      <c r="BQ1048" s="97"/>
      <c r="BR1048" s="97"/>
      <c r="BS1048" s="97"/>
      <c r="BT1048" s="97"/>
      <c r="BU1048" s="97"/>
      <c r="BV1048" s="97"/>
      <c r="BW1048" s="97"/>
      <c r="BX1048" s="97"/>
      <c r="BY1048" s="97"/>
      <c r="BZ1048" s="97"/>
      <c r="CA1048" s="97"/>
      <c r="CB1048" s="97"/>
      <c r="CC1048" s="97"/>
      <c r="CD1048" s="97"/>
      <c r="CE1048" s="97"/>
      <c r="CF1048" s="97"/>
      <c r="CG1048" s="97"/>
      <c r="CH1048" s="97"/>
      <c r="CI1048" s="97"/>
      <c r="CJ1048" s="97"/>
      <c r="CK1048" s="97"/>
      <c r="CL1048" s="97"/>
      <c r="CM1048" s="97"/>
      <c r="CN1048" s="97"/>
      <c r="CO1048" s="97"/>
      <c r="CP1048" s="97"/>
      <c r="CQ1048" s="97"/>
      <c r="CR1048" s="97"/>
      <c r="CS1048" s="97"/>
      <c r="CT1048" s="97"/>
      <c r="CU1048" s="97"/>
      <c r="CV1048" s="97"/>
      <c r="CW1048" s="97"/>
      <c r="CX1048" s="97"/>
      <c r="CY1048" s="97"/>
      <c r="CZ1048" s="97"/>
      <c r="DA1048" s="97"/>
      <c r="DB1048" s="97"/>
      <c r="DC1048" s="97"/>
      <c r="DD1048" s="97"/>
      <c r="DE1048" s="97"/>
      <c r="DF1048" s="97"/>
      <c r="DG1048" s="97"/>
      <c r="DH1048" s="97"/>
      <c r="DI1048" s="97"/>
      <c r="DJ1048" s="97"/>
      <c r="DK1048" s="97"/>
      <c r="DL1048" s="97"/>
      <c r="DM1048" s="97"/>
      <c r="DN1048" s="97"/>
      <c r="DO1048" s="97"/>
      <c r="DP1048" s="97"/>
      <c r="DQ1048" s="97"/>
      <c r="DR1048" s="97"/>
      <c r="DS1048" s="97"/>
      <c r="DT1048" s="97"/>
      <c r="DU1048" s="97"/>
      <c r="DV1048" s="97"/>
      <c r="DW1048" s="97"/>
      <c r="DX1048" s="97"/>
      <c r="DY1048" s="97"/>
      <c r="DZ1048" s="97"/>
      <c r="EA1048" s="97"/>
      <c r="EB1048" s="97"/>
      <c r="EC1048" s="97"/>
      <c r="ED1048" s="97"/>
      <c r="EE1048" s="97"/>
      <c r="EF1048" s="97"/>
      <c r="EG1048" s="97"/>
      <c r="EH1048" s="97"/>
      <c r="EI1048" s="97"/>
      <c r="EJ1048" s="97"/>
      <c r="EK1048" s="97"/>
      <c r="EL1048" s="97"/>
      <c r="EM1048" s="97"/>
      <c r="EN1048" s="97"/>
      <c r="EO1048" s="97"/>
      <c r="EP1048" s="97"/>
      <c r="EQ1048" s="97"/>
      <c r="ER1048" s="97"/>
      <c r="ES1048" s="97"/>
      <c r="ET1048" s="97"/>
      <c r="EU1048" s="97"/>
      <c r="EV1048" s="97"/>
      <c r="EW1048" s="97"/>
      <c r="EX1048" s="97"/>
      <c r="EY1048" s="97"/>
      <c r="EZ1048" s="97"/>
      <c r="FA1048" s="97"/>
      <c r="FB1048" s="97"/>
      <c r="FC1048" s="97"/>
      <c r="FD1048" s="97"/>
      <c r="FE1048" s="97"/>
      <c r="FF1048" s="97"/>
      <c r="FG1048" s="97"/>
      <c r="FH1048" s="97"/>
      <c r="FI1048" s="97"/>
      <c r="FJ1048" s="97"/>
      <c r="FK1048" s="97"/>
      <c r="FL1048" s="97"/>
      <c r="FM1048" s="97"/>
      <c r="FN1048" s="97"/>
      <c r="FO1048" s="97"/>
      <c r="FP1048" s="97"/>
      <c r="FQ1048" s="97"/>
      <c r="FR1048" s="97"/>
      <c r="FS1048" s="97"/>
      <c r="FT1048" s="97"/>
      <c r="FU1048" s="97"/>
      <c r="FV1048" s="97"/>
      <c r="FW1048" s="97"/>
      <c r="FX1048" s="97"/>
      <c r="FY1048" s="97"/>
      <c r="FZ1048" s="97"/>
      <c r="GA1048" s="97"/>
      <c r="GB1048" s="97"/>
      <c r="GC1048" s="97"/>
      <c r="GD1048" s="97"/>
      <c r="GE1048" s="97"/>
      <c r="GF1048" s="97"/>
      <c r="GG1048" s="97"/>
      <c r="GH1048" s="97"/>
      <c r="GI1048" s="97"/>
      <c r="GJ1048" s="97"/>
      <c r="GK1048" s="97"/>
      <c r="GL1048" s="97"/>
      <c r="GM1048" s="97"/>
      <c r="GN1048" s="97"/>
      <c r="GO1048" s="97"/>
      <c r="GP1048" s="97"/>
      <c r="GQ1048" s="97"/>
      <c r="GR1048" s="97"/>
      <c r="GS1048" s="97"/>
      <c r="GT1048" s="97"/>
      <c r="GU1048" s="97"/>
      <c r="GV1048" s="97"/>
      <c r="GW1048" s="97"/>
      <c r="GX1048" s="97"/>
      <c r="GY1048" s="97"/>
      <c r="GZ1048" s="97"/>
      <c r="HA1048" s="19"/>
      <c r="HB1048" s="19"/>
    </row>
    <row r="1049" spans="1:210" ht="4.2" customHeight="1">
      <c r="A1049" s="1"/>
      <c r="B1049" s="1"/>
      <c r="C1049" s="1"/>
      <c r="D1049" s="1"/>
      <c r="E1049" s="263"/>
      <c r="F1049" s="48"/>
      <c r="G1049" s="231"/>
      <c r="H1049" s="1"/>
      <c r="I1049" s="1"/>
      <c r="J1049" s="1"/>
      <c r="K1049" s="1"/>
      <c r="L1049" s="1"/>
      <c r="M1049" s="5"/>
      <c r="N1049" s="1"/>
      <c r="O1049" s="1"/>
      <c r="P1049" s="5"/>
      <c r="Q1049" s="1"/>
      <c r="R1049" s="1"/>
      <c r="S1049" s="5"/>
      <c r="T1049" s="7"/>
      <c r="U1049" s="24"/>
      <c r="V1049" s="1"/>
      <c r="W1049" s="12"/>
      <c r="X1049" s="10"/>
      <c r="Y1049" s="46"/>
      <c r="Z1049" s="93"/>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4"/>
      <c r="BB1049" s="94"/>
      <c r="BC1049" s="94"/>
      <c r="BD1049" s="94"/>
      <c r="BE1049" s="94"/>
      <c r="BF1049" s="94"/>
      <c r="BG1049" s="94"/>
      <c r="BH1049" s="94"/>
      <c r="BI1049" s="94"/>
      <c r="BJ1049" s="94"/>
      <c r="BK1049" s="94"/>
      <c r="BL1049" s="94"/>
      <c r="BM1049" s="94"/>
      <c r="BN1049" s="94"/>
      <c r="BO1049" s="94"/>
      <c r="BP1049" s="94"/>
      <c r="BQ1049" s="94"/>
      <c r="BR1049" s="94"/>
      <c r="BS1049" s="94"/>
      <c r="BT1049" s="94"/>
      <c r="BU1049" s="94"/>
      <c r="BV1049" s="94"/>
      <c r="BW1049" s="94"/>
      <c r="BX1049" s="94"/>
      <c r="BY1049" s="94"/>
      <c r="BZ1049" s="94"/>
      <c r="CA1049" s="94"/>
      <c r="CB1049" s="94"/>
      <c r="CC1049" s="94"/>
      <c r="CD1049" s="94"/>
      <c r="CE1049" s="94"/>
      <c r="CF1049" s="94"/>
      <c r="CG1049" s="94"/>
      <c r="CH1049" s="94"/>
      <c r="CI1049" s="94"/>
      <c r="CJ1049" s="94"/>
      <c r="CK1049" s="94"/>
      <c r="CL1049" s="94"/>
      <c r="CM1049" s="94"/>
      <c r="CN1049" s="94"/>
      <c r="CO1049" s="94"/>
      <c r="CP1049" s="94"/>
      <c r="CQ1049" s="94"/>
      <c r="CR1049" s="94"/>
      <c r="CS1049" s="94"/>
      <c r="CT1049" s="94"/>
      <c r="CU1049" s="94"/>
      <c r="CV1049" s="94"/>
      <c r="CW1049" s="94"/>
      <c r="CX1049" s="94"/>
      <c r="CY1049" s="94"/>
      <c r="CZ1049" s="94"/>
      <c r="DA1049" s="94"/>
      <c r="DB1049" s="94"/>
      <c r="DC1049" s="94"/>
      <c r="DD1049" s="94"/>
      <c r="DE1049" s="94"/>
      <c r="DF1049" s="94"/>
      <c r="DG1049" s="94"/>
      <c r="DH1049" s="94"/>
      <c r="DI1049" s="94"/>
      <c r="DJ1049" s="94"/>
      <c r="DK1049" s="94"/>
      <c r="DL1049" s="94"/>
      <c r="DM1049" s="94"/>
      <c r="DN1049" s="94"/>
      <c r="DO1049" s="94"/>
      <c r="DP1049" s="94"/>
      <c r="DQ1049" s="94"/>
      <c r="DR1049" s="94"/>
      <c r="DS1049" s="94"/>
      <c r="DT1049" s="94"/>
      <c r="DU1049" s="94"/>
      <c r="DV1049" s="94"/>
      <c r="DW1049" s="94"/>
      <c r="DX1049" s="94"/>
      <c r="DY1049" s="94"/>
      <c r="DZ1049" s="94"/>
      <c r="EA1049" s="94"/>
      <c r="EB1049" s="94"/>
      <c r="EC1049" s="94"/>
      <c r="ED1049" s="94"/>
      <c r="EE1049" s="94"/>
      <c r="EF1049" s="94"/>
      <c r="EG1049" s="94"/>
      <c r="EH1049" s="94"/>
      <c r="EI1049" s="94"/>
      <c r="EJ1049" s="94"/>
      <c r="EK1049" s="94"/>
      <c r="EL1049" s="94"/>
      <c r="EM1049" s="94"/>
      <c r="EN1049" s="94"/>
      <c r="EO1049" s="94"/>
      <c r="EP1049" s="94"/>
      <c r="EQ1049" s="94"/>
      <c r="ER1049" s="94"/>
      <c r="ES1049" s="94"/>
      <c r="ET1049" s="94"/>
      <c r="EU1049" s="94"/>
      <c r="EV1049" s="94"/>
      <c r="EW1049" s="94"/>
      <c r="EX1049" s="94"/>
      <c r="EY1049" s="94"/>
      <c r="EZ1049" s="94"/>
      <c r="FA1049" s="94"/>
      <c r="FB1049" s="94"/>
      <c r="FC1049" s="94"/>
      <c r="FD1049" s="94"/>
      <c r="FE1049" s="94"/>
      <c r="FF1049" s="94"/>
      <c r="FG1049" s="94"/>
      <c r="FH1049" s="94"/>
      <c r="FI1049" s="94"/>
      <c r="FJ1049" s="94"/>
      <c r="FK1049" s="94"/>
      <c r="FL1049" s="94"/>
      <c r="FM1049" s="94"/>
      <c r="FN1049" s="94"/>
      <c r="FO1049" s="94"/>
      <c r="FP1049" s="94"/>
      <c r="FQ1049" s="94"/>
      <c r="FR1049" s="94"/>
      <c r="FS1049" s="94"/>
      <c r="FT1049" s="94"/>
      <c r="FU1049" s="94"/>
      <c r="FV1049" s="94"/>
      <c r="FW1049" s="94"/>
      <c r="FX1049" s="94"/>
      <c r="FY1049" s="94"/>
      <c r="FZ1049" s="94"/>
      <c r="GA1049" s="94"/>
      <c r="GB1049" s="94"/>
      <c r="GC1049" s="94"/>
      <c r="GD1049" s="94"/>
      <c r="GE1049" s="94"/>
      <c r="GF1049" s="94"/>
      <c r="GG1049" s="94"/>
      <c r="GH1049" s="94"/>
      <c r="GI1049" s="94"/>
      <c r="GJ1049" s="94"/>
      <c r="GK1049" s="94"/>
      <c r="GL1049" s="94"/>
      <c r="GM1049" s="94"/>
      <c r="GN1049" s="94"/>
      <c r="GO1049" s="94"/>
      <c r="GP1049" s="94"/>
      <c r="GQ1049" s="94"/>
      <c r="GR1049" s="94"/>
      <c r="GS1049" s="94"/>
      <c r="GT1049" s="94"/>
      <c r="GU1049" s="94"/>
      <c r="GV1049" s="94"/>
      <c r="GW1049" s="94"/>
      <c r="GX1049" s="94"/>
      <c r="GY1049" s="94"/>
      <c r="GZ1049" s="94"/>
      <c r="HA1049" s="1"/>
      <c r="HB1049" s="1"/>
    </row>
    <row r="1050" spans="1:210" s="4" customFormat="1">
      <c r="A1050" s="3"/>
      <c r="B1050" s="259" t="s">
        <v>160</v>
      </c>
      <c r="C1050" s="3"/>
      <c r="D1050" s="3"/>
      <c r="E1050" s="9" t="s">
        <v>27</v>
      </c>
      <c r="F1050" s="51"/>
      <c r="G1050" s="232"/>
      <c r="H1050" s="13" t="str">
        <f>B1050&amp;N1032</f>
        <v>Оплата - банковские расходы</v>
      </c>
      <c r="I1050" s="13"/>
      <c r="J1050" s="3"/>
      <c r="K1050" s="3"/>
      <c r="L1050" s="3"/>
      <c r="M1050" s="5"/>
      <c r="N1050" s="36" t="str">
        <f>Главная!$Y$8</f>
        <v>итого</v>
      </c>
      <c r="O1050" s="36"/>
      <c r="P1050" s="5"/>
      <c r="Q1050" s="36" t="s">
        <v>26</v>
      </c>
      <c r="R1050" s="36"/>
      <c r="S1050" s="36"/>
      <c r="T1050" s="36"/>
      <c r="U1050" s="36"/>
      <c r="V1050" s="36"/>
      <c r="W1050" s="38">
        <f>SUM($Y1050:$HA1050)</f>
        <v>0</v>
      </c>
      <c r="X1050" s="38"/>
      <c r="Y1050" s="46"/>
      <c r="Z1050" s="99"/>
      <c r="AA1050" s="100">
        <f>IF(AA$8="",0,IF($T1046=справочники!$J$9,IF(SUM($Z1050:Z1050)&lt;SUM($Z1044:AA1044),SUMIFS(1044:1044,$1:$1,"&gt;="&amp;AA$1,$1:$1,"&lt;="&amp;AA$1+IF(OR($T1048=0,$T1048=""),1,$T1048)-1),0),IF($T1046=справочники!$J$10,IF(INT(AA$1/IF(OR($T1048=0,$T1048=""),1,$T1048))=AA$1/IF(OR($T1048=0,$T1048=""),1,$T1048),SUMIFS(1044:1044,$1:$1,"&lt;="&amp;AA$1,$1:$1,"&gt;="&amp;AA$1-IF(OR($T1048=0,$T1048=""),1,$T1048)+1),0),AA1044)))</f>
        <v>0</v>
      </c>
      <c r="AB1050" s="100">
        <f>IF(AB$8="",0,IF($T1046=справочники!$J$9,IF(SUM($Z1050:AA1050)&lt;SUM($Z1044:AB1044),SUMIFS(1044:1044,$1:$1,"&gt;="&amp;AB$1,$1:$1,"&lt;="&amp;AB$1+IF(OR($T1048=0,$T1048=""),1,$T1048)-1),0),IF($T1046=справочники!$J$10,IF(INT(AB$1/IF(OR($T1048=0,$T1048=""),1,$T1048))=AB$1/IF(OR($T1048=0,$T1048=""),1,$T1048),SUMIFS(1044:1044,$1:$1,"&lt;="&amp;AB$1,$1:$1,"&gt;="&amp;AB$1-IF(OR($T1048=0,$T1048=""),1,$T1048)+1),0),AB1044)))</f>
        <v>0</v>
      </c>
      <c r="AC1050" s="100">
        <f>IF(AC$8="",0,IF($T1046=справочники!$J$9,IF(SUM($Z1050:AB1050)&lt;SUM($Z1044:AC1044),SUMIFS(1044:1044,$1:$1,"&gt;="&amp;AC$1,$1:$1,"&lt;="&amp;AC$1+IF(OR($T1048=0,$T1048=""),1,$T1048)-1),0),IF($T1046=справочники!$J$10,IF(INT(AC$1/IF(OR($T1048=0,$T1048=""),1,$T1048))=AC$1/IF(OR($T1048=0,$T1048=""),1,$T1048),SUMIFS(1044:1044,$1:$1,"&lt;="&amp;AC$1,$1:$1,"&gt;="&amp;AC$1-IF(OR($T1048=0,$T1048=""),1,$T1048)+1),0),AC1044)))</f>
        <v>0</v>
      </c>
      <c r="AD1050" s="100">
        <f>IF(AD$8="",0,IF($T1046=справочники!$J$9,IF(SUM($Z1050:AC1050)&lt;SUM($Z1044:AD1044),SUMIFS(1044:1044,$1:$1,"&gt;="&amp;AD$1,$1:$1,"&lt;="&amp;AD$1+IF(OR($T1048=0,$T1048=""),1,$T1048)-1),0),IF($T1046=справочники!$J$10,IF(INT(AD$1/IF(OR($T1048=0,$T1048=""),1,$T1048))=AD$1/IF(OR($T1048=0,$T1048=""),1,$T1048),SUMIFS(1044:1044,$1:$1,"&lt;="&amp;AD$1,$1:$1,"&gt;="&amp;AD$1-IF(OR($T1048=0,$T1048=""),1,$T1048)+1),0),AD1044)))</f>
        <v>0</v>
      </c>
      <c r="AE1050" s="100">
        <f>IF(AE$8="",0,IF($T1046=справочники!$J$9,IF(SUM($Z1050:AD1050)&lt;SUM($Z1044:AE1044),SUMIFS(1044:1044,$1:$1,"&gt;="&amp;AE$1,$1:$1,"&lt;="&amp;AE$1+IF(OR($T1048=0,$T1048=""),1,$T1048)-1),0),IF($T1046=справочники!$J$10,IF(INT(AE$1/IF(OR($T1048=0,$T1048=""),1,$T1048))=AE$1/IF(OR($T1048=0,$T1048=""),1,$T1048),SUMIFS(1044:1044,$1:$1,"&lt;="&amp;AE$1,$1:$1,"&gt;="&amp;AE$1-IF(OR($T1048=0,$T1048=""),1,$T1048)+1),0),AE1044)))</f>
        <v>0</v>
      </c>
      <c r="AF1050" s="100">
        <f>IF(AF$8="",0,IF($T1046=справочники!$J$9,IF(SUM($Z1050:AE1050)&lt;SUM($Z1044:AF1044),SUMIFS(1044:1044,$1:$1,"&gt;="&amp;AF$1,$1:$1,"&lt;="&amp;AF$1+IF(OR($T1048=0,$T1048=""),1,$T1048)-1),0),IF($T1046=справочники!$J$10,IF(INT(AF$1/IF(OR($T1048=0,$T1048=""),1,$T1048))=AF$1/IF(OR($T1048=0,$T1048=""),1,$T1048),SUMIFS(1044:1044,$1:$1,"&lt;="&amp;AF$1,$1:$1,"&gt;="&amp;AF$1-IF(OR($T1048=0,$T1048=""),1,$T1048)+1),0),AF1044)))</f>
        <v>0</v>
      </c>
      <c r="AG1050" s="100">
        <f>IF(AG$8="",0,IF($T1046=справочники!$J$9,IF(SUM($Z1050:AF1050)&lt;SUM($Z1044:AG1044),SUMIFS(1044:1044,$1:$1,"&gt;="&amp;AG$1,$1:$1,"&lt;="&amp;AG$1+IF(OR($T1048=0,$T1048=""),1,$T1048)-1),0),IF($T1046=справочники!$J$10,IF(INT(AG$1/IF(OR($T1048=0,$T1048=""),1,$T1048))=AG$1/IF(OR($T1048=0,$T1048=""),1,$T1048),SUMIFS(1044:1044,$1:$1,"&lt;="&amp;AG$1,$1:$1,"&gt;="&amp;AG$1-IF(OR($T1048=0,$T1048=""),1,$T1048)+1),0),AG1044)))</f>
        <v>0</v>
      </c>
      <c r="AH1050" s="100">
        <f>IF(AH$8="",0,IF($T1046=справочники!$J$9,IF(SUM($Z1050:AG1050)&lt;SUM($Z1044:AH1044),SUMIFS(1044:1044,$1:$1,"&gt;="&amp;AH$1,$1:$1,"&lt;="&amp;AH$1+IF(OR($T1048=0,$T1048=""),1,$T1048)-1),0),IF($T1046=справочники!$J$10,IF(INT(AH$1/IF(OR($T1048=0,$T1048=""),1,$T1048))=AH$1/IF(OR($T1048=0,$T1048=""),1,$T1048),SUMIFS(1044:1044,$1:$1,"&lt;="&amp;AH$1,$1:$1,"&gt;="&amp;AH$1-IF(OR($T1048=0,$T1048=""),1,$T1048)+1),0),AH1044)))</f>
        <v>0</v>
      </c>
      <c r="AI1050" s="100">
        <f>IF(AI$8="",0,IF($T1046=справочники!$J$9,IF(SUM($Z1050:AH1050)&lt;SUM($Z1044:AI1044),SUMIFS(1044:1044,$1:$1,"&gt;="&amp;AI$1,$1:$1,"&lt;="&amp;AI$1+IF(OR($T1048=0,$T1048=""),1,$T1048)-1),0),IF($T1046=справочники!$J$10,IF(INT(AI$1/IF(OR($T1048=0,$T1048=""),1,$T1048))=AI$1/IF(OR($T1048=0,$T1048=""),1,$T1048),SUMIFS(1044:1044,$1:$1,"&lt;="&amp;AI$1,$1:$1,"&gt;="&amp;AI$1-IF(OR($T1048=0,$T1048=""),1,$T1048)+1),0),AI1044)))</f>
        <v>0</v>
      </c>
      <c r="AJ1050" s="100">
        <f>IF(AJ$8="",0,IF($T1046=справочники!$J$9,IF(SUM($Z1050:AI1050)&lt;SUM($Z1044:AJ1044),SUMIFS(1044:1044,$1:$1,"&gt;="&amp;AJ$1,$1:$1,"&lt;="&amp;AJ$1+IF(OR($T1048=0,$T1048=""),1,$T1048)-1),0),IF($T1046=справочники!$J$10,IF(INT(AJ$1/IF(OR($T1048=0,$T1048=""),1,$T1048))=AJ$1/IF(OR($T1048=0,$T1048=""),1,$T1048),SUMIFS(1044:1044,$1:$1,"&lt;="&amp;AJ$1,$1:$1,"&gt;="&amp;AJ$1-IF(OR($T1048=0,$T1048=""),1,$T1048)+1),0),AJ1044)))</f>
        <v>0</v>
      </c>
      <c r="AK1050" s="100">
        <f>IF(AK$8="",0,IF($T1046=справочники!$J$9,IF(SUM($Z1050:AJ1050)&lt;SUM($Z1044:AK1044),SUMIFS(1044:1044,$1:$1,"&gt;="&amp;AK$1,$1:$1,"&lt;="&amp;AK$1+IF(OR($T1048=0,$T1048=""),1,$T1048)-1),0),IF($T1046=справочники!$J$10,IF(INT(AK$1/IF(OR($T1048=0,$T1048=""),1,$T1048))=AK$1/IF(OR($T1048=0,$T1048=""),1,$T1048),SUMIFS(1044:1044,$1:$1,"&lt;="&amp;AK$1,$1:$1,"&gt;="&amp;AK$1-IF(OR($T1048=0,$T1048=""),1,$T1048)+1),0),AK1044)))</f>
        <v>0</v>
      </c>
      <c r="AL1050" s="100">
        <f>IF(AL$8="",0,IF($T1046=справочники!$J$9,IF(SUM($Z1050:AK1050)&lt;SUM($Z1044:AL1044),SUMIFS(1044:1044,$1:$1,"&gt;="&amp;AL$1,$1:$1,"&lt;="&amp;AL$1+IF(OR($T1048=0,$T1048=""),1,$T1048)-1),0),IF($T1046=справочники!$J$10,IF(INT(AL$1/IF(OR($T1048=0,$T1048=""),1,$T1048))=AL$1/IF(OR($T1048=0,$T1048=""),1,$T1048),SUMIFS(1044:1044,$1:$1,"&lt;="&amp;AL$1,$1:$1,"&gt;="&amp;AL$1-IF(OR($T1048=0,$T1048=""),1,$T1048)+1),0),AL1044)))</f>
        <v>0</v>
      </c>
      <c r="AM1050" s="100">
        <f>IF(AM$8="",0,IF($T1046=справочники!$J$9,IF(SUM($Z1050:AL1050)&lt;SUM($Z1044:AM1044),SUMIFS(1044:1044,$1:$1,"&gt;="&amp;AM$1,$1:$1,"&lt;="&amp;AM$1+IF(OR($T1048=0,$T1048=""),1,$T1048)-1),0),IF($T1046=справочники!$J$10,IF(INT(AM$1/IF(OR($T1048=0,$T1048=""),1,$T1048))=AM$1/IF(OR($T1048=0,$T1048=""),1,$T1048),SUMIFS(1044:1044,$1:$1,"&lt;="&amp;AM$1,$1:$1,"&gt;="&amp;AM$1-IF(OR($T1048=0,$T1048=""),1,$T1048)+1),0),AM1044)))</f>
        <v>0</v>
      </c>
      <c r="AN1050" s="100">
        <f>IF(AN$8="",0,IF($T1046=справочники!$J$9,IF(SUM($Z1050:AM1050)&lt;SUM($Z1044:AN1044),SUMIFS(1044:1044,$1:$1,"&gt;="&amp;AN$1,$1:$1,"&lt;="&amp;AN$1+IF(OR($T1048=0,$T1048=""),1,$T1048)-1),0),IF($T1046=справочники!$J$10,IF(INT(AN$1/IF(OR($T1048=0,$T1048=""),1,$T1048))=AN$1/IF(OR($T1048=0,$T1048=""),1,$T1048),SUMIFS(1044:1044,$1:$1,"&lt;="&amp;AN$1,$1:$1,"&gt;="&amp;AN$1-IF(OR($T1048=0,$T1048=""),1,$T1048)+1),0),AN1044)))</f>
        <v>0</v>
      </c>
      <c r="AO1050" s="100">
        <f>IF(AO$8="",0,IF($T1046=справочники!$J$9,IF(SUM($Z1050:AN1050)&lt;SUM($Z1044:AO1044),SUMIFS(1044:1044,$1:$1,"&gt;="&amp;AO$1,$1:$1,"&lt;="&amp;AO$1+IF(OR($T1048=0,$T1048=""),1,$T1048)-1),0),IF($T1046=справочники!$J$10,IF(INT(AO$1/IF(OR($T1048=0,$T1048=""),1,$T1048))=AO$1/IF(OR($T1048=0,$T1048=""),1,$T1048),SUMIFS(1044:1044,$1:$1,"&lt;="&amp;AO$1,$1:$1,"&gt;="&amp;AO$1-IF(OR($T1048=0,$T1048=""),1,$T1048)+1),0),AO1044)))</f>
        <v>0</v>
      </c>
      <c r="AP1050" s="100">
        <f>IF(AP$8="",0,IF($T1046=справочники!$J$9,IF(SUM($Z1050:AO1050)&lt;SUM($Z1044:AP1044),SUMIFS(1044:1044,$1:$1,"&gt;="&amp;AP$1,$1:$1,"&lt;="&amp;AP$1+IF(OR($T1048=0,$T1048=""),1,$T1048)-1),0),IF($T1046=справочники!$J$10,IF(INT(AP$1/IF(OR($T1048=0,$T1048=""),1,$T1048))=AP$1/IF(OR($T1048=0,$T1048=""),1,$T1048),SUMIFS(1044:1044,$1:$1,"&lt;="&amp;AP$1,$1:$1,"&gt;="&amp;AP$1-IF(OR($T1048=0,$T1048=""),1,$T1048)+1),0),AP1044)))</f>
        <v>0</v>
      </c>
      <c r="AQ1050" s="100">
        <f>IF(AQ$8="",0,IF($T1046=справочники!$J$9,IF(SUM($Z1050:AP1050)&lt;SUM($Z1044:AQ1044),SUMIFS(1044:1044,$1:$1,"&gt;="&amp;AQ$1,$1:$1,"&lt;="&amp;AQ$1+IF(OR($T1048=0,$T1048=""),1,$T1048)-1),0),IF($T1046=справочники!$J$10,IF(INT(AQ$1/IF(OR($T1048=0,$T1048=""),1,$T1048))=AQ$1/IF(OR($T1048=0,$T1048=""),1,$T1048),SUMIFS(1044:1044,$1:$1,"&lt;="&amp;AQ$1,$1:$1,"&gt;="&amp;AQ$1-IF(OR($T1048=0,$T1048=""),1,$T1048)+1),0),AQ1044)))</f>
        <v>0</v>
      </c>
      <c r="AR1050" s="100">
        <f>IF(AR$8="",0,IF($T1046=справочники!$J$9,IF(SUM($Z1050:AQ1050)&lt;SUM($Z1044:AR1044),SUMIFS(1044:1044,$1:$1,"&gt;="&amp;AR$1,$1:$1,"&lt;="&amp;AR$1+IF(OR($T1048=0,$T1048=""),1,$T1048)-1),0),IF($T1046=справочники!$J$10,IF(INT(AR$1/IF(OR($T1048=0,$T1048=""),1,$T1048))=AR$1/IF(OR($T1048=0,$T1048=""),1,$T1048),SUMIFS(1044:1044,$1:$1,"&lt;="&amp;AR$1,$1:$1,"&gt;="&amp;AR$1-IF(OR($T1048=0,$T1048=""),1,$T1048)+1),0),AR1044)))</f>
        <v>0</v>
      </c>
      <c r="AS1050" s="100">
        <f>IF(AS$8="",0,IF($T1046=справочники!$J$9,IF(SUM($Z1050:AR1050)&lt;SUM($Z1044:AS1044),SUMIFS(1044:1044,$1:$1,"&gt;="&amp;AS$1,$1:$1,"&lt;="&amp;AS$1+IF(OR($T1048=0,$T1048=""),1,$T1048)-1),0),IF($T1046=справочники!$J$10,IF(INT(AS$1/IF(OR($T1048=0,$T1048=""),1,$T1048))=AS$1/IF(OR($T1048=0,$T1048=""),1,$T1048),SUMIFS(1044:1044,$1:$1,"&lt;="&amp;AS$1,$1:$1,"&gt;="&amp;AS$1-IF(OR($T1048=0,$T1048=""),1,$T1048)+1),0),AS1044)))</f>
        <v>0</v>
      </c>
      <c r="AT1050" s="100">
        <f>IF(AT$8="",0,IF($T1046=справочники!$J$9,IF(SUM($Z1050:AS1050)&lt;SUM($Z1044:AT1044),SUMIFS(1044:1044,$1:$1,"&gt;="&amp;AT$1,$1:$1,"&lt;="&amp;AT$1+IF(OR($T1048=0,$T1048=""),1,$T1048)-1),0),IF($T1046=справочники!$J$10,IF(INT(AT$1/IF(OR($T1048=0,$T1048=""),1,$T1048))=AT$1/IF(OR($T1048=0,$T1048=""),1,$T1048),SUMIFS(1044:1044,$1:$1,"&lt;="&amp;AT$1,$1:$1,"&gt;="&amp;AT$1-IF(OR($T1048=0,$T1048=""),1,$T1048)+1),0),AT1044)))</f>
        <v>0</v>
      </c>
      <c r="AU1050" s="100">
        <f>IF(AU$8="",0,IF($T1046=справочники!$J$9,IF(SUM($Z1050:AT1050)&lt;SUM($Z1044:AU1044),SUMIFS(1044:1044,$1:$1,"&gt;="&amp;AU$1,$1:$1,"&lt;="&amp;AU$1+IF(OR($T1048=0,$T1048=""),1,$T1048)-1),0),IF($T1046=справочники!$J$10,IF(INT(AU$1/IF(OR($T1048=0,$T1048=""),1,$T1048))=AU$1/IF(OR($T1048=0,$T1048=""),1,$T1048),SUMIFS(1044:1044,$1:$1,"&lt;="&amp;AU$1,$1:$1,"&gt;="&amp;AU$1-IF(OR($T1048=0,$T1048=""),1,$T1048)+1),0),AU1044)))</f>
        <v>0</v>
      </c>
      <c r="AV1050" s="100">
        <f>IF(AV$8="",0,IF($T1046=справочники!$J$9,IF(SUM($Z1050:AU1050)&lt;SUM($Z1044:AV1044),SUMIFS(1044:1044,$1:$1,"&gt;="&amp;AV$1,$1:$1,"&lt;="&amp;AV$1+IF(OR($T1048=0,$T1048=""),1,$T1048)-1),0),IF($T1046=справочники!$J$10,IF(INT(AV$1/IF(OR($T1048=0,$T1048=""),1,$T1048))=AV$1/IF(OR($T1048=0,$T1048=""),1,$T1048),SUMIFS(1044:1044,$1:$1,"&lt;="&amp;AV$1,$1:$1,"&gt;="&amp;AV$1-IF(OR($T1048=0,$T1048=""),1,$T1048)+1),0),AV1044)))</f>
        <v>0</v>
      </c>
      <c r="AW1050" s="100">
        <f>IF(AW$8="",0,IF($T1046=справочники!$J$9,IF(SUM($Z1050:AV1050)&lt;SUM($Z1044:AW1044),SUMIFS(1044:1044,$1:$1,"&gt;="&amp;AW$1,$1:$1,"&lt;="&amp;AW$1+IF(OR($T1048=0,$T1048=""),1,$T1048)-1),0),IF($T1046=справочники!$J$10,IF(INT(AW$1/IF(OR($T1048=0,$T1048=""),1,$T1048))=AW$1/IF(OR($T1048=0,$T1048=""),1,$T1048),SUMIFS(1044:1044,$1:$1,"&lt;="&amp;AW$1,$1:$1,"&gt;="&amp;AW$1-IF(OR($T1048=0,$T1048=""),1,$T1048)+1),0),AW1044)))</f>
        <v>0</v>
      </c>
      <c r="AX1050" s="100">
        <f>IF(AX$8="",0,IF($T1046=справочники!$J$9,IF(SUM($Z1050:AW1050)&lt;SUM($Z1044:AX1044),SUMIFS(1044:1044,$1:$1,"&gt;="&amp;AX$1,$1:$1,"&lt;="&amp;AX$1+IF(OR($T1048=0,$T1048=""),1,$T1048)-1),0),IF($T1046=справочники!$J$10,IF(INT(AX$1/IF(OR($T1048=0,$T1048=""),1,$T1048))=AX$1/IF(OR($T1048=0,$T1048=""),1,$T1048),SUMIFS(1044:1044,$1:$1,"&lt;="&amp;AX$1,$1:$1,"&gt;="&amp;AX$1-IF(OR($T1048=0,$T1048=""),1,$T1048)+1),0),AX1044)))</f>
        <v>0</v>
      </c>
      <c r="AY1050" s="100">
        <f>IF(AY$8="",0,IF($T1046=справочники!$J$9,IF(SUM($Z1050:AX1050)&lt;SUM($Z1044:AY1044),SUMIFS(1044:1044,$1:$1,"&gt;="&amp;AY$1,$1:$1,"&lt;="&amp;AY$1+IF(OR($T1048=0,$T1048=""),1,$T1048)-1),0),IF($T1046=справочники!$J$10,IF(INT(AY$1/IF(OR($T1048=0,$T1048=""),1,$T1048))=AY$1/IF(OR($T1048=0,$T1048=""),1,$T1048),SUMIFS(1044:1044,$1:$1,"&lt;="&amp;AY$1,$1:$1,"&gt;="&amp;AY$1-IF(OR($T1048=0,$T1048=""),1,$T1048)+1),0),AY1044)))</f>
        <v>0</v>
      </c>
      <c r="AZ1050" s="100">
        <f>IF(AZ$8="",0,IF($T1046=справочники!$J$9,IF(SUM($Z1050:AY1050)&lt;SUM($Z1044:AZ1044),SUMIFS(1044:1044,$1:$1,"&gt;="&amp;AZ$1,$1:$1,"&lt;="&amp;AZ$1+IF(OR($T1048=0,$T1048=""),1,$T1048)-1),0),IF($T1046=справочники!$J$10,IF(INT(AZ$1/IF(OR($T1048=0,$T1048=""),1,$T1048))=AZ$1/IF(OR($T1048=0,$T1048=""),1,$T1048),SUMIFS(1044:1044,$1:$1,"&lt;="&amp;AZ$1,$1:$1,"&gt;="&amp;AZ$1-IF(OR($T1048=0,$T1048=""),1,$T1048)+1),0),AZ1044)))</f>
        <v>0</v>
      </c>
      <c r="BA1050" s="100">
        <f>IF(BA$8="",0,IF($T1046=справочники!$J$9,IF(SUM($Z1050:AZ1050)&lt;SUM($Z1044:BA1044),SUMIFS(1044:1044,$1:$1,"&gt;="&amp;BA$1,$1:$1,"&lt;="&amp;BA$1+IF(OR($T1048=0,$T1048=""),1,$T1048)-1),0),IF($T1046=справочники!$J$10,IF(INT(BA$1/IF(OR($T1048=0,$T1048=""),1,$T1048))=BA$1/IF(OR($T1048=0,$T1048=""),1,$T1048),SUMIFS(1044:1044,$1:$1,"&lt;="&amp;BA$1,$1:$1,"&gt;="&amp;BA$1-IF(OR($T1048=0,$T1048=""),1,$T1048)+1),0),BA1044)))</f>
        <v>0</v>
      </c>
      <c r="BB1050" s="100">
        <f>IF(BB$8="",0,IF($T1046=справочники!$J$9,IF(SUM($Z1050:BA1050)&lt;SUM($Z1044:BB1044),SUMIFS(1044:1044,$1:$1,"&gt;="&amp;BB$1,$1:$1,"&lt;="&amp;BB$1+IF(OR($T1048=0,$T1048=""),1,$T1048)-1),0),IF($T1046=справочники!$J$10,IF(INT(BB$1/IF(OR($T1048=0,$T1048=""),1,$T1048))=BB$1/IF(OR($T1048=0,$T1048=""),1,$T1048),SUMIFS(1044:1044,$1:$1,"&lt;="&amp;BB$1,$1:$1,"&gt;="&amp;BB$1-IF(OR($T1048=0,$T1048=""),1,$T1048)+1),0),BB1044)))</f>
        <v>0</v>
      </c>
      <c r="BC1050" s="100">
        <f>IF(BC$8="",0,IF($T1046=справочники!$J$9,IF(SUM($Z1050:BB1050)&lt;SUM($Z1044:BC1044),SUMIFS(1044:1044,$1:$1,"&gt;="&amp;BC$1,$1:$1,"&lt;="&amp;BC$1+IF(OR($T1048=0,$T1048=""),1,$T1048)-1),0),IF($T1046=справочники!$J$10,IF(INT(BC$1/IF(OR($T1048=0,$T1048=""),1,$T1048))=BC$1/IF(OR($T1048=0,$T1048=""),1,$T1048),SUMIFS(1044:1044,$1:$1,"&lt;="&amp;BC$1,$1:$1,"&gt;="&amp;BC$1-IF(OR($T1048=0,$T1048=""),1,$T1048)+1),0),BC1044)))</f>
        <v>0</v>
      </c>
      <c r="BD1050" s="100">
        <f>IF(BD$8="",0,IF($T1046=справочники!$J$9,IF(SUM($Z1050:BC1050)&lt;SUM($Z1044:BD1044),SUMIFS(1044:1044,$1:$1,"&gt;="&amp;BD$1,$1:$1,"&lt;="&amp;BD$1+IF(OR($T1048=0,$T1048=""),1,$T1048)-1),0),IF($T1046=справочники!$J$10,IF(INT(BD$1/IF(OR($T1048=0,$T1048=""),1,$T1048))=BD$1/IF(OR($T1048=0,$T1048=""),1,$T1048),SUMIFS(1044:1044,$1:$1,"&lt;="&amp;BD$1,$1:$1,"&gt;="&amp;BD$1-IF(OR($T1048=0,$T1048=""),1,$T1048)+1),0),BD1044)))</f>
        <v>0</v>
      </c>
      <c r="BE1050" s="100">
        <f>IF(BE$8="",0,IF($T1046=справочники!$J$9,IF(SUM($Z1050:BD1050)&lt;SUM($Z1044:BE1044),SUMIFS(1044:1044,$1:$1,"&gt;="&amp;BE$1,$1:$1,"&lt;="&amp;BE$1+IF(OR($T1048=0,$T1048=""),1,$T1048)-1),0),IF($T1046=справочники!$J$10,IF(INT(BE$1/IF(OR($T1048=0,$T1048=""),1,$T1048))=BE$1/IF(OR($T1048=0,$T1048=""),1,$T1048),SUMIFS(1044:1044,$1:$1,"&lt;="&amp;BE$1,$1:$1,"&gt;="&amp;BE$1-IF(OR($T1048=0,$T1048=""),1,$T1048)+1),0),BE1044)))</f>
        <v>0</v>
      </c>
      <c r="BF1050" s="100">
        <f>IF(BF$8="",0,IF($T1046=справочники!$J$9,IF(SUM($Z1050:BE1050)&lt;SUM($Z1044:BF1044),SUMIFS(1044:1044,$1:$1,"&gt;="&amp;BF$1,$1:$1,"&lt;="&amp;BF$1+IF(OR($T1048=0,$T1048=""),1,$T1048)-1),0),IF($T1046=справочники!$J$10,IF(INT(BF$1/IF(OR($T1048=0,$T1048=""),1,$T1048))=BF$1/IF(OR($T1048=0,$T1048=""),1,$T1048),SUMIFS(1044:1044,$1:$1,"&lt;="&amp;BF$1,$1:$1,"&gt;="&amp;BF$1-IF(OR($T1048=0,$T1048=""),1,$T1048)+1),0),BF1044)))</f>
        <v>0</v>
      </c>
      <c r="BG1050" s="100">
        <f>IF(BG$8="",0,IF($T1046=справочники!$J$9,IF(SUM($Z1050:BF1050)&lt;SUM($Z1044:BG1044),SUMIFS(1044:1044,$1:$1,"&gt;="&amp;BG$1,$1:$1,"&lt;="&amp;BG$1+IF(OR($T1048=0,$T1048=""),1,$T1048)-1),0),IF($T1046=справочники!$J$10,IF(INT(BG$1/IF(OR($T1048=0,$T1048=""),1,$T1048))=BG$1/IF(OR($T1048=0,$T1048=""),1,$T1048),SUMIFS(1044:1044,$1:$1,"&lt;="&amp;BG$1,$1:$1,"&gt;="&amp;BG$1-IF(OR($T1048=0,$T1048=""),1,$T1048)+1),0),BG1044)))</f>
        <v>0</v>
      </c>
      <c r="BH1050" s="100">
        <f>IF(BH$8="",0,IF($T1046=справочники!$J$9,IF(SUM($Z1050:BG1050)&lt;SUM($Z1044:BH1044),SUMIFS(1044:1044,$1:$1,"&gt;="&amp;BH$1,$1:$1,"&lt;="&amp;BH$1+IF(OR($T1048=0,$T1048=""),1,$T1048)-1),0),IF($T1046=справочники!$J$10,IF(INT(BH$1/IF(OR($T1048=0,$T1048=""),1,$T1048))=BH$1/IF(OR($T1048=0,$T1048=""),1,$T1048),SUMIFS(1044:1044,$1:$1,"&lt;="&amp;BH$1,$1:$1,"&gt;="&amp;BH$1-IF(OR($T1048=0,$T1048=""),1,$T1048)+1),0),BH1044)))</f>
        <v>0</v>
      </c>
      <c r="BI1050" s="100">
        <f>IF(BI$8="",0,IF($T1046=справочники!$J$9,IF(SUM($Z1050:BH1050)&lt;SUM($Z1044:BI1044),SUMIFS(1044:1044,$1:$1,"&gt;="&amp;BI$1,$1:$1,"&lt;="&amp;BI$1+IF(OR($T1048=0,$T1048=""),1,$T1048)-1),0),IF($T1046=справочники!$J$10,IF(INT(BI$1/IF(OR($T1048=0,$T1048=""),1,$T1048))=BI$1/IF(OR($T1048=0,$T1048=""),1,$T1048),SUMIFS(1044:1044,$1:$1,"&lt;="&amp;BI$1,$1:$1,"&gt;="&amp;BI$1-IF(OR($T1048=0,$T1048=""),1,$T1048)+1),0),BI1044)))</f>
        <v>0</v>
      </c>
      <c r="BJ1050" s="100">
        <f>IF(BJ$8="",0,IF($T1046=справочники!$J$9,IF(SUM($Z1050:BI1050)&lt;SUM($Z1044:BJ1044),SUMIFS(1044:1044,$1:$1,"&gt;="&amp;BJ$1,$1:$1,"&lt;="&amp;BJ$1+IF(OR($T1048=0,$T1048=""),1,$T1048)-1),0),IF($T1046=справочники!$J$10,IF(INT(BJ$1/IF(OR($T1048=0,$T1048=""),1,$T1048))=BJ$1/IF(OR($T1048=0,$T1048=""),1,$T1048),SUMIFS(1044:1044,$1:$1,"&lt;="&amp;BJ$1,$1:$1,"&gt;="&amp;BJ$1-IF(OR($T1048=0,$T1048=""),1,$T1048)+1),0),BJ1044)))</f>
        <v>0</v>
      </c>
      <c r="BK1050" s="100">
        <f>IF(BK$8="",0,IF($T1046=справочники!$J$9,IF(SUM($Z1050:BJ1050)&lt;SUM($Z1044:BK1044),SUMIFS(1044:1044,$1:$1,"&gt;="&amp;BK$1,$1:$1,"&lt;="&amp;BK$1+IF(OR($T1048=0,$T1048=""),1,$T1048)-1),0),IF($T1046=справочники!$J$10,IF(INT(BK$1/IF(OR($T1048=0,$T1048=""),1,$T1048))=BK$1/IF(OR($T1048=0,$T1048=""),1,$T1048),SUMIFS(1044:1044,$1:$1,"&lt;="&amp;BK$1,$1:$1,"&gt;="&amp;BK$1-IF(OR($T1048=0,$T1048=""),1,$T1048)+1),0),BK1044)))</f>
        <v>0</v>
      </c>
      <c r="BL1050" s="100">
        <f>IF(BL$8="",0,IF($T1046=справочники!$J$9,IF(SUM($Z1050:BK1050)&lt;SUM($Z1044:BL1044),SUMIFS(1044:1044,$1:$1,"&gt;="&amp;BL$1,$1:$1,"&lt;="&amp;BL$1+IF(OR($T1048=0,$T1048=""),1,$T1048)-1),0),IF($T1046=справочники!$J$10,IF(INT(BL$1/IF(OR($T1048=0,$T1048=""),1,$T1048))=BL$1/IF(OR($T1048=0,$T1048=""),1,$T1048),SUMIFS(1044:1044,$1:$1,"&lt;="&amp;BL$1,$1:$1,"&gt;="&amp;BL$1-IF(OR($T1048=0,$T1048=""),1,$T1048)+1),0),BL1044)))</f>
        <v>0</v>
      </c>
      <c r="BM1050" s="100">
        <f>IF(BM$8="",0,IF($T1046=справочники!$J$9,IF(SUM($Z1050:BL1050)&lt;SUM($Z1044:BM1044),SUMIFS(1044:1044,$1:$1,"&gt;="&amp;BM$1,$1:$1,"&lt;="&amp;BM$1+IF(OR($T1048=0,$T1048=""),1,$T1048)-1),0),IF($T1046=справочники!$J$10,IF(INT(BM$1/IF(OR($T1048=0,$T1048=""),1,$T1048))=BM$1/IF(OR($T1048=0,$T1048=""),1,$T1048),SUMIFS(1044:1044,$1:$1,"&lt;="&amp;BM$1,$1:$1,"&gt;="&amp;BM$1-IF(OR($T1048=0,$T1048=""),1,$T1048)+1),0),BM1044)))</f>
        <v>0</v>
      </c>
      <c r="BN1050" s="100">
        <f>IF(BN$8="",0,IF($T1046=справочники!$J$9,IF(SUM($Z1050:BM1050)&lt;SUM($Z1044:BN1044),SUMIFS(1044:1044,$1:$1,"&gt;="&amp;BN$1,$1:$1,"&lt;="&amp;BN$1+IF(OR($T1048=0,$T1048=""),1,$T1048)-1),0),IF($T1046=справочники!$J$10,IF(INT(BN$1/IF(OR($T1048=0,$T1048=""),1,$T1048))=BN$1/IF(OR($T1048=0,$T1048=""),1,$T1048),SUMIFS(1044:1044,$1:$1,"&lt;="&amp;BN$1,$1:$1,"&gt;="&amp;BN$1-IF(OR($T1048=0,$T1048=""),1,$T1048)+1),0),BN1044)))</f>
        <v>0</v>
      </c>
      <c r="BO1050" s="100">
        <f>IF(BO$8="",0,IF($T1046=справочники!$J$9,IF(SUM($Z1050:BN1050)&lt;SUM($Z1044:BO1044),SUMIFS(1044:1044,$1:$1,"&gt;="&amp;BO$1,$1:$1,"&lt;="&amp;BO$1+IF(OR($T1048=0,$T1048=""),1,$T1048)-1),0),IF($T1046=справочники!$J$10,IF(INT(BO$1/IF(OR($T1048=0,$T1048=""),1,$T1048))=BO$1/IF(OR($T1048=0,$T1048=""),1,$T1048),SUMIFS(1044:1044,$1:$1,"&lt;="&amp;BO$1,$1:$1,"&gt;="&amp;BO$1-IF(OR($T1048=0,$T1048=""),1,$T1048)+1),0),BO1044)))</f>
        <v>0</v>
      </c>
      <c r="BP1050" s="100">
        <f>IF(BP$8="",0,IF($T1046=справочники!$J$9,IF(SUM($Z1050:BO1050)&lt;SUM($Z1044:BP1044),SUMIFS(1044:1044,$1:$1,"&gt;="&amp;BP$1,$1:$1,"&lt;="&amp;BP$1+IF(OR($T1048=0,$T1048=""),1,$T1048)-1),0),IF($T1046=справочники!$J$10,IF(INT(BP$1/IF(OR($T1048=0,$T1048=""),1,$T1048))=BP$1/IF(OR($T1048=0,$T1048=""),1,$T1048),SUMIFS(1044:1044,$1:$1,"&lt;="&amp;BP$1,$1:$1,"&gt;="&amp;BP$1-IF(OR($T1048=0,$T1048=""),1,$T1048)+1),0),BP1044)))</f>
        <v>0</v>
      </c>
      <c r="BQ1050" s="100">
        <f>IF(BQ$8="",0,IF($T1046=справочники!$J$9,IF(SUM($Z1050:BP1050)&lt;SUM($Z1044:BQ1044),SUMIFS(1044:1044,$1:$1,"&gt;="&amp;BQ$1,$1:$1,"&lt;="&amp;BQ$1+IF(OR($T1048=0,$T1048=""),1,$T1048)-1),0),IF($T1046=справочники!$J$10,IF(INT(BQ$1/IF(OR($T1048=0,$T1048=""),1,$T1048))=BQ$1/IF(OR($T1048=0,$T1048=""),1,$T1048),SUMIFS(1044:1044,$1:$1,"&lt;="&amp;BQ$1,$1:$1,"&gt;="&amp;BQ$1-IF(OR($T1048=0,$T1048=""),1,$T1048)+1),0),BQ1044)))</f>
        <v>0</v>
      </c>
      <c r="BR1050" s="100">
        <f>IF(BR$8="",0,IF($T1046=справочники!$J$9,IF(SUM($Z1050:BQ1050)&lt;SUM($Z1044:BR1044),SUMIFS(1044:1044,$1:$1,"&gt;="&amp;BR$1,$1:$1,"&lt;="&amp;BR$1+IF(OR($T1048=0,$T1048=""),1,$T1048)-1),0),IF($T1046=справочники!$J$10,IF(INT(BR$1/IF(OR($T1048=0,$T1048=""),1,$T1048))=BR$1/IF(OR($T1048=0,$T1048=""),1,$T1048),SUMIFS(1044:1044,$1:$1,"&lt;="&amp;BR$1,$1:$1,"&gt;="&amp;BR$1-IF(OR($T1048=0,$T1048=""),1,$T1048)+1),0),BR1044)))</f>
        <v>0</v>
      </c>
      <c r="BS1050" s="100">
        <f>IF(BS$8="",0,IF($T1046=справочники!$J$9,IF(SUM($Z1050:BR1050)&lt;SUM($Z1044:BS1044),SUMIFS(1044:1044,$1:$1,"&gt;="&amp;BS$1,$1:$1,"&lt;="&amp;BS$1+IF(OR($T1048=0,$T1048=""),1,$T1048)-1),0),IF($T1046=справочники!$J$10,IF(INT(BS$1/IF(OR($T1048=0,$T1048=""),1,$T1048))=BS$1/IF(OR($T1048=0,$T1048=""),1,$T1048),SUMIFS(1044:1044,$1:$1,"&lt;="&amp;BS$1,$1:$1,"&gt;="&amp;BS$1-IF(OR($T1048=0,$T1048=""),1,$T1048)+1),0),BS1044)))</f>
        <v>0</v>
      </c>
      <c r="BT1050" s="100">
        <f>IF(BT$8="",0,IF($T1046=справочники!$J$9,IF(SUM($Z1050:BS1050)&lt;SUM($Z1044:BT1044),SUMIFS(1044:1044,$1:$1,"&gt;="&amp;BT$1,$1:$1,"&lt;="&amp;BT$1+IF(OR($T1048=0,$T1048=""),1,$T1048)-1),0),IF($T1046=справочники!$J$10,IF(INT(BT$1/IF(OR($T1048=0,$T1048=""),1,$T1048))=BT$1/IF(OR($T1048=0,$T1048=""),1,$T1048),SUMIFS(1044:1044,$1:$1,"&lt;="&amp;BT$1,$1:$1,"&gt;="&amp;BT$1-IF(OR($T1048=0,$T1048=""),1,$T1048)+1),0),BT1044)))</f>
        <v>0</v>
      </c>
      <c r="BU1050" s="100">
        <f>IF(BU$8="",0,IF($T1046=справочники!$J$9,IF(SUM($Z1050:BT1050)&lt;SUM($Z1044:BU1044),SUMIFS(1044:1044,$1:$1,"&gt;="&amp;BU$1,$1:$1,"&lt;="&amp;BU$1+IF(OR($T1048=0,$T1048=""),1,$T1048)-1),0),IF($T1046=справочники!$J$10,IF(INT(BU$1/IF(OR($T1048=0,$T1048=""),1,$T1048))=BU$1/IF(OR($T1048=0,$T1048=""),1,$T1048),SUMIFS(1044:1044,$1:$1,"&lt;="&amp;BU$1,$1:$1,"&gt;="&amp;BU$1-IF(OR($T1048=0,$T1048=""),1,$T1048)+1),0),BU1044)))</f>
        <v>0</v>
      </c>
      <c r="BV1050" s="100">
        <f>IF(BV$8="",0,IF($T1046=справочники!$J$9,IF(SUM($Z1050:BU1050)&lt;SUM($Z1044:BV1044),SUMIFS(1044:1044,$1:$1,"&gt;="&amp;BV$1,$1:$1,"&lt;="&amp;BV$1+IF(OR($T1048=0,$T1048=""),1,$T1048)-1),0),IF($T1046=справочники!$J$10,IF(INT(BV$1/IF(OR($T1048=0,$T1048=""),1,$T1048))=BV$1/IF(OR($T1048=0,$T1048=""),1,$T1048),SUMIFS(1044:1044,$1:$1,"&lt;="&amp;BV$1,$1:$1,"&gt;="&amp;BV$1-IF(OR($T1048=0,$T1048=""),1,$T1048)+1),0),BV1044)))</f>
        <v>0</v>
      </c>
      <c r="BW1050" s="100">
        <f>IF(BW$8="",0,IF($T1046=справочники!$J$9,IF(SUM($Z1050:BV1050)&lt;SUM($Z1044:BW1044),SUMIFS(1044:1044,$1:$1,"&gt;="&amp;BW$1,$1:$1,"&lt;="&amp;BW$1+IF(OR($T1048=0,$T1048=""),1,$T1048)-1),0),IF($T1046=справочники!$J$10,IF(INT(BW$1/IF(OR($T1048=0,$T1048=""),1,$T1048))=BW$1/IF(OR($T1048=0,$T1048=""),1,$T1048),SUMIFS(1044:1044,$1:$1,"&lt;="&amp;BW$1,$1:$1,"&gt;="&amp;BW$1-IF(OR($T1048=0,$T1048=""),1,$T1048)+1),0),BW1044)))</f>
        <v>0</v>
      </c>
      <c r="BX1050" s="100">
        <f>IF(BX$8="",0,IF($T1046=справочники!$J$9,IF(SUM($Z1050:BW1050)&lt;SUM($Z1044:BX1044),SUMIFS(1044:1044,$1:$1,"&gt;="&amp;BX$1,$1:$1,"&lt;="&amp;BX$1+IF(OR($T1048=0,$T1048=""),1,$T1048)-1),0),IF($T1046=справочники!$J$10,IF(INT(BX$1/IF(OR($T1048=0,$T1048=""),1,$T1048))=BX$1/IF(OR($T1048=0,$T1048=""),1,$T1048),SUMIFS(1044:1044,$1:$1,"&lt;="&amp;BX$1,$1:$1,"&gt;="&amp;BX$1-IF(OR($T1048=0,$T1048=""),1,$T1048)+1),0),BX1044)))</f>
        <v>0</v>
      </c>
      <c r="BY1050" s="100">
        <f>IF(BY$8="",0,IF($T1046=справочники!$J$9,IF(SUM($Z1050:BX1050)&lt;SUM($Z1044:BY1044),SUMIFS(1044:1044,$1:$1,"&gt;="&amp;BY$1,$1:$1,"&lt;="&amp;BY$1+IF(OR($T1048=0,$T1048=""),1,$T1048)-1),0),IF($T1046=справочники!$J$10,IF(INT(BY$1/IF(OR($T1048=0,$T1048=""),1,$T1048))=BY$1/IF(OR($T1048=0,$T1048=""),1,$T1048),SUMIFS(1044:1044,$1:$1,"&lt;="&amp;BY$1,$1:$1,"&gt;="&amp;BY$1-IF(OR($T1048=0,$T1048=""),1,$T1048)+1),0),BY1044)))</f>
        <v>0</v>
      </c>
      <c r="BZ1050" s="100">
        <f>IF(BZ$8="",0,IF($T1046=справочники!$J$9,IF(SUM($Z1050:BY1050)&lt;SUM($Z1044:BZ1044),SUMIFS(1044:1044,$1:$1,"&gt;="&amp;BZ$1,$1:$1,"&lt;="&amp;BZ$1+IF(OR($T1048=0,$T1048=""),1,$T1048)-1),0),IF($T1046=справочники!$J$10,IF(INT(BZ$1/IF(OR($T1048=0,$T1048=""),1,$T1048))=BZ$1/IF(OR($T1048=0,$T1048=""),1,$T1048),SUMIFS(1044:1044,$1:$1,"&lt;="&amp;BZ$1,$1:$1,"&gt;="&amp;BZ$1-IF(OR($T1048=0,$T1048=""),1,$T1048)+1),0),BZ1044)))</f>
        <v>0</v>
      </c>
      <c r="CA1050" s="100">
        <f>IF(CA$8="",0,IF($T1046=справочники!$J$9,IF(SUM($Z1050:BZ1050)&lt;SUM($Z1044:CA1044),SUMIFS(1044:1044,$1:$1,"&gt;="&amp;CA$1,$1:$1,"&lt;="&amp;CA$1+IF(OR($T1048=0,$T1048=""),1,$T1048)-1),0),IF($T1046=справочники!$J$10,IF(INT(CA$1/IF(OR($T1048=0,$T1048=""),1,$T1048))=CA$1/IF(OR($T1048=0,$T1048=""),1,$T1048),SUMIFS(1044:1044,$1:$1,"&lt;="&amp;CA$1,$1:$1,"&gt;="&amp;CA$1-IF(OR($T1048=0,$T1048=""),1,$T1048)+1),0),CA1044)))</f>
        <v>0</v>
      </c>
      <c r="CB1050" s="100">
        <f>IF(CB$8="",0,IF($T1046=справочники!$J$9,IF(SUM($Z1050:CA1050)&lt;SUM($Z1044:CB1044),SUMIFS(1044:1044,$1:$1,"&gt;="&amp;CB$1,$1:$1,"&lt;="&amp;CB$1+IF(OR($T1048=0,$T1048=""),1,$T1048)-1),0),IF($T1046=справочники!$J$10,IF(INT(CB$1/IF(OR($T1048=0,$T1048=""),1,$T1048))=CB$1/IF(OR($T1048=0,$T1048=""),1,$T1048),SUMIFS(1044:1044,$1:$1,"&lt;="&amp;CB$1,$1:$1,"&gt;="&amp;CB$1-IF(OR($T1048=0,$T1048=""),1,$T1048)+1),0),CB1044)))</f>
        <v>0</v>
      </c>
      <c r="CC1050" s="100">
        <f>IF(CC$8="",0,IF($T1046=справочники!$J$9,IF(SUM($Z1050:CB1050)&lt;SUM($Z1044:CC1044),SUMIFS(1044:1044,$1:$1,"&gt;="&amp;CC$1,$1:$1,"&lt;="&amp;CC$1+IF(OR($T1048=0,$T1048=""),1,$T1048)-1),0),IF($T1046=справочники!$J$10,IF(INT(CC$1/IF(OR($T1048=0,$T1048=""),1,$T1048))=CC$1/IF(OR($T1048=0,$T1048=""),1,$T1048),SUMIFS(1044:1044,$1:$1,"&lt;="&amp;CC$1,$1:$1,"&gt;="&amp;CC$1-IF(OR($T1048=0,$T1048=""),1,$T1048)+1),0),CC1044)))</f>
        <v>0</v>
      </c>
      <c r="CD1050" s="100">
        <f>IF(CD$8="",0,IF($T1046=справочники!$J$9,IF(SUM($Z1050:CC1050)&lt;SUM($Z1044:CD1044),SUMIFS(1044:1044,$1:$1,"&gt;="&amp;CD$1,$1:$1,"&lt;="&amp;CD$1+IF(OR($T1048=0,$T1048=""),1,$T1048)-1),0),IF($T1046=справочники!$J$10,IF(INT(CD$1/IF(OR($T1048=0,$T1048=""),1,$T1048))=CD$1/IF(OR($T1048=0,$T1048=""),1,$T1048),SUMIFS(1044:1044,$1:$1,"&lt;="&amp;CD$1,$1:$1,"&gt;="&amp;CD$1-IF(OR($T1048=0,$T1048=""),1,$T1048)+1),0),CD1044)))</f>
        <v>0</v>
      </c>
      <c r="CE1050" s="100">
        <f>IF(CE$8="",0,IF($T1046=справочники!$J$9,IF(SUM($Z1050:CD1050)&lt;SUM($Z1044:CE1044),SUMIFS(1044:1044,$1:$1,"&gt;="&amp;CE$1,$1:$1,"&lt;="&amp;CE$1+IF(OR($T1048=0,$T1048=""),1,$T1048)-1),0),IF($T1046=справочники!$J$10,IF(INT(CE$1/IF(OR($T1048=0,$T1048=""),1,$T1048))=CE$1/IF(OR($T1048=0,$T1048=""),1,$T1048),SUMIFS(1044:1044,$1:$1,"&lt;="&amp;CE$1,$1:$1,"&gt;="&amp;CE$1-IF(OR($T1048=0,$T1048=""),1,$T1048)+1),0),CE1044)))</f>
        <v>0</v>
      </c>
      <c r="CF1050" s="100">
        <f>IF(CF$8="",0,IF($T1046=справочники!$J$9,IF(SUM($Z1050:CE1050)&lt;SUM($Z1044:CF1044),SUMIFS(1044:1044,$1:$1,"&gt;="&amp;CF$1,$1:$1,"&lt;="&amp;CF$1+IF(OR($T1048=0,$T1048=""),1,$T1048)-1),0),IF($T1046=справочники!$J$10,IF(INT(CF$1/IF(OR($T1048=0,$T1048=""),1,$T1048))=CF$1/IF(OR($T1048=0,$T1048=""),1,$T1048),SUMIFS(1044:1044,$1:$1,"&lt;="&amp;CF$1,$1:$1,"&gt;="&amp;CF$1-IF(OR($T1048=0,$T1048=""),1,$T1048)+1),0),CF1044)))</f>
        <v>0</v>
      </c>
      <c r="CG1050" s="100">
        <f>IF(CG$8="",0,IF($T1046=справочники!$J$9,IF(SUM($Z1050:CF1050)&lt;SUM($Z1044:CG1044),SUMIFS(1044:1044,$1:$1,"&gt;="&amp;CG$1,$1:$1,"&lt;="&amp;CG$1+IF(OR($T1048=0,$T1048=""),1,$T1048)-1),0),IF($T1046=справочники!$J$10,IF(INT(CG$1/IF(OR($T1048=0,$T1048=""),1,$T1048))=CG$1/IF(OR($T1048=0,$T1048=""),1,$T1048),SUMIFS(1044:1044,$1:$1,"&lt;="&amp;CG$1,$1:$1,"&gt;="&amp;CG$1-IF(OR($T1048=0,$T1048=""),1,$T1048)+1),0),CG1044)))</f>
        <v>0</v>
      </c>
      <c r="CH1050" s="100">
        <f>IF(CH$8="",0,IF($T1046=справочники!$J$9,IF(SUM($Z1050:CG1050)&lt;SUM($Z1044:CH1044),SUMIFS(1044:1044,$1:$1,"&gt;="&amp;CH$1,$1:$1,"&lt;="&amp;CH$1+IF(OR($T1048=0,$T1048=""),1,$T1048)-1),0),IF($T1046=справочники!$J$10,IF(INT(CH$1/IF(OR($T1048=0,$T1048=""),1,$T1048))=CH$1/IF(OR($T1048=0,$T1048=""),1,$T1048),SUMIFS(1044:1044,$1:$1,"&lt;="&amp;CH$1,$1:$1,"&gt;="&amp;CH$1-IF(OR($T1048=0,$T1048=""),1,$T1048)+1),0),CH1044)))</f>
        <v>0</v>
      </c>
      <c r="CI1050" s="100">
        <f>IF(CI$8="",0,IF($T1046=справочники!$J$9,IF(SUM($Z1050:CH1050)&lt;SUM($Z1044:CI1044),SUMIFS(1044:1044,$1:$1,"&gt;="&amp;CI$1,$1:$1,"&lt;="&amp;CI$1+IF(OR($T1048=0,$T1048=""),1,$T1048)-1),0),IF($T1046=справочники!$J$10,IF(INT(CI$1/IF(OR($T1048=0,$T1048=""),1,$T1048))=CI$1/IF(OR($T1048=0,$T1048=""),1,$T1048),SUMIFS(1044:1044,$1:$1,"&lt;="&amp;CI$1,$1:$1,"&gt;="&amp;CI$1-IF(OR($T1048=0,$T1048=""),1,$T1048)+1),0),CI1044)))</f>
        <v>0</v>
      </c>
      <c r="CJ1050" s="100">
        <f>IF(CJ$8="",0,IF($T1046=справочники!$J$9,IF(SUM($Z1050:CI1050)&lt;SUM($Z1044:CJ1044),SUMIFS(1044:1044,$1:$1,"&gt;="&amp;CJ$1,$1:$1,"&lt;="&amp;CJ$1+IF(OR($T1048=0,$T1048=""),1,$T1048)-1),0),IF($T1046=справочники!$J$10,IF(INT(CJ$1/IF(OR($T1048=0,$T1048=""),1,$T1048))=CJ$1/IF(OR($T1048=0,$T1048=""),1,$T1048),SUMIFS(1044:1044,$1:$1,"&lt;="&amp;CJ$1,$1:$1,"&gt;="&amp;CJ$1-IF(OR($T1048=0,$T1048=""),1,$T1048)+1),0),CJ1044)))</f>
        <v>0</v>
      </c>
      <c r="CK1050" s="100">
        <f>IF(CK$8="",0,IF($T1046=справочники!$J$9,IF(SUM($Z1050:CJ1050)&lt;SUM($Z1044:CK1044),SUMIFS(1044:1044,$1:$1,"&gt;="&amp;CK$1,$1:$1,"&lt;="&amp;CK$1+IF(OR($T1048=0,$T1048=""),1,$T1048)-1),0),IF($T1046=справочники!$J$10,IF(INT(CK$1/IF(OR($T1048=0,$T1048=""),1,$T1048))=CK$1/IF(OR($T1048=0,$T1048=""),1,$T1048),SUMIFS(1044:1044,$1:$1,"&lt;="&amp;CK$1,$1:$1,"&gt;="&amp;CK$1-IF(OR($T1048=0,$T1048=""),1,$T1048)+1),0),CK1044)))</f>
        <v>0</v>
      </c>
      <c r="CL1050" s="100">
        <f>IF(CL$8="",0,IF($T1046=справочники!$J$9,IF(SUM($Z1050:CK1050)&lt;SUM($Z1044:CL1044),SUMIFS(1044:1044,$1:$1,"&gt;="&amp;CL$1,$1:$1,"&lt;="&amp;CL$1+IF(OR($T1048=0,$T1048=""),1,$T1048)-1),0),IF($T1046=справочники!$J$10,IF(INT(CL$1/IF(OR($T1048=0,$T1048=""),1,$T1048))=CL$1/IF(OR($T1048=0,$T1048=""),1,$T1048),SUMIFS(1044:1044,$1:$1,"&lt;="&amp;CL$1,$1:$1,"&gt;="&amp;CL$1-IF(OR($T1048=0,$T1048=""),1,$T1048)+1),0),CL1044)))</f>
        <v>0</v>
      </c>
      <c r="CM1050" s="100">
        <f>IF(CM$8="",0,IF($T1046=справочники!$J$9,IF(SUM($Z1050:CL1050)&lt;SUM($Z1044:CM1044),SUMIFS(1044:1044,$1:$1,"&gt;="&amp;CM$1,$1:$1,"&lt;="&amp;CM$1+IF(OR($T1048=0,$T1048=""),1,$T1048)-1),0),IF($T1046=справочники!$J$10,IF(INT(CM$1/IF(OR($T1048=0,$T1048=""),1,$T1048))=CM$1/IF(OR($T1048=0,$T1048=""),1,$T1048),SUMIFS(1044:1044,$1:$1,"&lt;="&amp;CM$1,$1:$1,"&gt;="&amp;CM$1-IF(OR($T1048=0,$T1048=""),1,$T1048)+1),0),CM1044)))</f>
        <v>0</v>
      </c>
      <c r="CN1050" s="100">
        <f>IF(CN$8="",0,IF($T1046=справочники!$J$9,IF(SUM($Z1050:CM1050)&lt;SUM($Z1044:CN1044),SUMIFS(1044:1044,$1:$1,"&gt;="&amp;CN$1,$1:$1,"&lt;="&amp;CN$1+IF(OR($T1048=0,$T1048=""),1,$T1048)-1),0),IF($T1046=справочники!$J$10,IF(INT(CN$1/IF(OR($T1048=0,$T1048=""),1,$T1048))=CN$1/IF(OR($T1048=0,$T1048=""),1,$T1048),SUMIFS(1044:1044,$1:$1,"&lt;="&amp;CN$1,$1:$1,"&gt;="&amp;CN$1-IF(OR($T1048=0,$T1048=""),1,$T1048)+1),0),CN1044)))</f>
        <v>0</v>
      </c>
      <c r="CO1050" s="100">
        <f>IF(CO$8="",0,IF($T1046=справочники!$J$9,IF(SUM($Z1050:CN1050)&lt;SUM($Z1044:CO1044),SUMIFS(1044:1044,$1:$1,"&gt;="&amp;CO$1,$1:$1,"&lt;="&amp;CO$1+IF(OR($T1048=0,$T1048=""),1,$T1048)-1),0),IF($T1046=справочники!$J$10,IF(INT(CO$1/IF(OR($T1048=0,$T1048=""),1,$T1048))=CO$1/IF(OR($T1048=0,$T1048=""),1,$T1048),SUMIFS(1044:1044,$1:$1,"&lt;="&amp;CO$1,$1:$1,"&gt;="&amp;CO$1-IF(OR($T1048=0,$T1048=""),1,$T1048)+1),0),CO1044)))</f>
        <v>0</v>
      </c>
      <c r="CP1050" s="100">
        <f>IF(CP$8="",0,IF($T1046=справочники!$J$9,IF(SUM($Z1050:CO1050)&lt;SUM($Z1044:CP1044),SUMIFS(1044:1044,$1:$1,"&gt;="&amp;CP$1,$1:$1,"&lt;="&amp;CP$1+IF(OR($T1048=0,$T1048=""),1,$T1048)-1),0),IF($T1046=справочники!$J$10,IF(INT(CP$1/IF(OR($T1048=0,$T1048=""),1,$T1048))=CP$1/IF(OR($T1048=0,$T1048=""),1,$T1048),SUMIFS(1044:1044,$1:$1,"&lt;="&amp;CP$1,$1:$1,"&gt;="&amp;CP$1-IF(OR($T1048=0,$T1048=""),1,$T1048)+1),0),CP1044)))</f>
        <v>0</v>
      </c>
      <c r="CQ1050" s="100">
        <f>IF(CQ$8="",0,IF($T1046=справочники!$J$9,IF(SUM($Z1050:CP1050)&lt;SUM($Z1044:CQ1044),SUMIFS(1044:1044,$1:$1,"&gt;="&amp;CQ$1,$1:$1,"&lt;="&amp;CQ$1+IF(OR($T1048=0,$T1048=""),1,$T1048)-1),0),IF($T1046=справочники!$J$10,IF(INT(CQ$1/IF(OR($T1048=0,$T1048=""),1,$T1048))=CQ$1/IF(OR($T1048=0,$T1048=""),1,$T1048),SUMIFS(1044:1044,$1:$1,"&lt;="&amp;CQ$1,$1:$1,"&gt;="&amp;CQ$1-IF(OR($T1048=0,$T1048=""),1,$T1048)+1),0),CQ1044)))</f>
        <v>0</v>
      </c>
      <c r="CR1050" s="100">
        <f>IF(CR$8="",0,IF($T1046=справочники!$J$9,IF(SUM($Z1050:CQ1050)&lt;SUM($Z1044:CR1044),SUMIFS(1044:1044,$1:$1,"&gt;="&amp;CR$1,$1:$1,"&lt;="&amp;CR$1+IF(OR($T1048=0,$T1048=""),1,$T1048)-1),0),IF($T1046=справочники!$J$10,IF(INT(CR$1/IF(OR($T1048=0,$T1048=""),1,$T1048))=CR$1/IF(OR($T1048=0,$T1048=""),1,$T1048),SUMIFS(1044:1044,$1:$1,"&lt;="&amp;CR$1,$1:$1,"&gt;="&amp;CR$1-IF(OR($T1048=0,$T1048=""),1,$T1048)+1),0),CR1044)))</f>
        <v>0</v>
      </c>
      <c r="CS1050" s="100">
        <f>IF(CS$8="",0,IF($T1046=справочники!$J$9,IF(SUM($Z1050:CR1050)&lt;SUM($Z1044:CS1044),SUMIFS(1044:1044,$1:$1,"&gt;="&amp;CS$1,$1:$1,"&lt;="&amp;CS$1+IF(OR($T1048=0,$T1048=""),1,$T1048)-1),0),IF($T1046=справочники!$J$10,IF(INT(CS$1/IF(OR($T1048=0,$T1048=""),1,$T1048))=CS$1/IF(OR($T1048=0,$T1048=""),1,$T1048),SUMIFS(1044:1044,$1:$1,"&lt;="&amp;CS$1,$1:$1,"&gt;="&amp;CS$1-IF(OR($T1048=0,$T1048=""),1,$T1048)+1),0),CS1044)))</f>
        <v>0</v>
      </c>
      <c r="CT1050" s="100">
        <f>IF(CT$8="",0,IF($T1046=справочники!$J$9,IF(SUM($Z1050:CS1050)&lt;SUM($Z1044:CT1044),SUMIFS(1044:1044,$1:$1,"&gt;="&amp;CT$1,$1:$1,"&lt;="&amp;CT$1+IF(OR($T1048=0,$T1048=""),1,$T1048)-1),0),IF($T1046=справочники!$J$10,IF(INT(CT$1/IF(OR($T1048=0,$T1048=""),1,$T1048))=CT$1/IF(OR($T1048=0,$T1048=""),1,$T1048),SUMIFS(1044:1044,$1:$1,"&lt;="&amp;CT$1,$1:$1,"&gt;="&amp;CT$1-IF(OR($T1048=0,$T1048=""),1,$T1048)+1),0),CT1044)))</f>
        <v>0</v>
      </c>
      <c r="CU1050" s="100">
        <f>IF(CU$8="",0,IF($T1046=справочники!$J$9,IF(SUM($Z1050:CT1050)&lt;SUM($Z1044:CU1044),SUMIFS(1044:1044,$1:$1,"&gt;="&amp;CU$1,$1:$1,"&lt;="&amp;CU$1+IF(OR($T1048=0,$T1048=""),1,$T1048)-1),0),IF($T1046=справочники!$J$10,IF(INT(CU$1/IF(OR($T1048=0,$T1048=""),1,$T1048))=CU$1/IF(OR($T1048=0,$T1048=""),1,$T1048),SUMIFS(1044:1044,$1:$1,"&lt;="&amp;CU$1,$1:$1,"&gt;="&amp;CU$1-IF(OR($T1048=0,$T1048=""),1,$T1048)+1),0),CU1044)))</f>
        <v>0</v>
      </c>
      <c r="CV1050" s="100">
        <f>IF(CV$8="",0,IF($T1046=справочники!$J$9,IF(SUM($Z1050:CU1050)&lt;SUM($Z1044:CV1044),SUMIFS(1044:1044,$1:$1,"&gt;="&amp;CV$1,$1:$1,"&lt;="&amp;CV$1+IF(OR($T1048=0,$T1048=""),1,$T1048)-1),0),IF($T1046=справочники!$J$10,IF(INT(CV$1/IF(OR($T1048=0,$T1048=""),1,$T1048))=CV$1/IF(OR($T1048=0,$T1048=""),1,$T1048),SUMIFS(1044:1044,$1:$1,"&lt;="&amp;CV$1,$1:$1,"&gt;="&amp;CV$1-IF(OR($T1048=0,$T1048=""),1,$T1048)+1),0),CV1044)))</f>
        <v>0</v>
      </c>
      <c r="CW1050" s="100">
        <f>IF(CW$8="",0,IF($T1046=справочники!$J$9,IF(SUM($Z1050:CV1050)&lt;SUM($Z1044:CW1044),SUMIFS(1044:1044,$1:$1,"&gt;="&amp;CW$1,$1:$1,"&lt;="&amp;CW$1+IF(OR($T1048=0,$T1048=""),1,$T1048)-1),0),IF($T1046=справочники!$J$10,IF(INT(CW$1/IF(OR($T1048=0,$T1048=""),1,$T1048))=CW$1/IF(OR($T1048=0,$T1048=""),1,$T1048),SUMIFS(1044:1044,$1:$1,"&lt;="&amp;CW$1,$1:$1,"&gt;="&amp;CW$1-IF(OR($T1048=0,$T1048=""),1,$T1048)+1),0),CW1044)))</f>
        <v>0</v>
      </c>
      <c r="CX1050" s="100">
        <f>IF(CX$8="",0,IF($T1046=справочники!$J$9,IF(SUM($Z1050:CW1050)&lt;SUM($Z1044:CX1044),SUMIFS(1044:1044,$1:$1,"&gt;="&amp;CX$1,$1:$1,"&lt;="&amp;CX$1+IF(OR($T1048=0,$T1048=""),1,$T1048)-1),0),IF($T1046=справочники!$J$10,IF(INT(CX$1/IF(OR($T1048=0,$T1048=""),1,$T1048))=CX$1/IF(OR($T1048=0,$T1048=""),1,$T1048),SUMIFS(1044:1044,$1:$1,"&lt;="&amp;CX$1,$1:$1,"&gt;="&amp;CX$1-IF(OR($T1048=0,$T1048=""),1,$T1048)+1),0),CX1044)))</f>
        <v>0</v>
      </c>
      <c r="CY1050" s="100">
        <f>IF(CY$8="",0,IF($T1046=справочники!$J$9,IF(SUM($Z1050:CX1050)&lt;SUM($Z1044:CY1044),SUMIFS(1044:1044,$1:$1,"&gt;="&amp;CY$1,$1:$1,"&lt;="&amp;CY$1+IF(OR($T1048=0,$T1048=""),1,$T1048)-1),0),IF($T1046=справочники!$J$10,IF(INT(CY$1/IF(OR($T1048=0,$T1048=""),1,$T1048))=CY$1/IF(OR($T1048=0,$T1048=""),1,$T1048),SUMIFS(1044:1044,$1:$1,"&lt;="&amp;CY$1,$1:$1,"&gt;="&amp;CY$1-IF(OR($T1048=0,$T1048=""),1,$T1048)+1),0),CY1044)))</f>
        <v>0</v>
      </c>
      <c r="CZ1050" s="100">
        <f>IF(CZ$8="",0,IF($T1046=справочники!$J$9,IF(SUM($Z1050:CY1050)&lt;SUM($Z1044:CZ1044),SUMIFS(1044:1044,$1:$1,"&gt;="&amp;CZ$1,$1:$1,"&lt;="&amp;CZ$1+IF(OR($T1048=0,$T1048=""),1,$T1048)-1),0),IF($T1046=справочники!$J$10,IF(INT(CZ$1/IF(OR($T1048=0,$T1048=""),1,$T1048))=CZ$1/IF(OR($T1048=0,$T1048=""),1,$T1048),SUMIFS(1044:1044,$1:$1,"&lt;="&amp;CZ$1,$1:$1,"&gt;="&amp;CZ$1-IF(OR($T1048=0,$T1048=""),1,$T1048)+1),0),CZ1044)))</f>
        <v>0</v>
      </c>
      <c r="DA1050" s="100">
        <f>IF(DA$8="",0,IF($T1046=справочники!$J$9,IF(SUM($Z1050:CZ1050)&lt;SUM($Z1044:DA1044),SUMIFS(1044:1044,$1:$1,"&gt;="&amp;DA$1,$1:$1,"&lt;="&amp;DA$1+IF(OR($T1048=0,$T1048=""),1,$T1048)-1),0),IF($T1046=справочники!$J$10,IF(INT(DA$1/IF(OR($T1048=0,$T1048=""),1,$T1048))=DA$1/IF(OR($T1048=0,$T1048=""),1,$T1048),SUMIFS(1044:1044,$1:$1,"&lt;="&amp;DA$1,$1:$1,"&gt;="&amp;DA$1-IF(OR($T1048=0,$T1048=""),1,$T1048)+1),0),DA1044)))</f>
        <v>0</v>
      </c>
      <c r="DB1050" s="100">
        <f>IF(DB$8="",0,IF($T1046=справочники!$J$9,IF(SUM($Z1050:DA1050)&lt;SUM($Z1044:DB1044),SUMIFS(1044:1044,$1:$1,"&gt;="&amp;DB$1,$1:$1,"&lt;="&amp;DB$1+IF(OR($T1048=0,$T1048=""),1,$T1048)-1),0),IF($T1046=справочники!$J$10,IF(INT(DB$1/IF(OR($T1048=0,$T1048=""),1,$T1048))=DB$1/IF(OR($T1048=0,$T1048=""),1,$T1048),SUMIFS(1044:1044,$1:$1,"&lt;="&amp;DB$1,$1:$1,"&gt;="&amp;DB$1-IF(OR($T1048=0,$T1048=""),1,$T1048)+1),0),DB1044)))</f>
        <v>0</v>
      </c>
      <c r="DC1050" s="100">
        <f>IF(DC$8="",0,IF($T1046=справочники!$J$9,IF(SUM($Z1050:DB1050)&lt;SUM($Z1044:DC1044),SUMIFS(1044:1044,$1:$1,"&gt;="&amp;DC$1,$1:$1,"&lt;="&amp;DC$1+IF(OR($T1048=0,$T1048=""),1,$T1048)-1),0),IF($T1046=справочники!$J$10,IF(INT(DC$1/IF(OR($T1048=0,$T1048=""),1,$T1048))=DC$1/IF(OR($T1048=0,$T1048=""),1,$T1048),SUMIFS(1044:1044,$1:$1,"&lt;="&amp;DC$1,$1:$1,"&gt;="&amp;DC$1-IF(OR($T1048=0,$T1048=""),1,$T1048)+1),0),DC1044)))</f>
        <v>0</v>
      </c>
      <c r="DD1050" s="100">
        <f>IF(DD$8="",0,IF($T1046=справочники!$J$9,IF(SUM($Z1050:DC1050)&lt;SUM($Z1044:DD1044),SUMIFS(1044:1044,$1:$1,"&gt;="&amp;DD$1,$1:$1,"&lt;="&amp;DD$1+IF(OR($T1048=0,$T1048=""),1,$T1048)-1),0),IF($T1046=справочники!$J$10,IF(INT(DD$1/IF(OR($T1048=0,$T1048=""),1,$T1048))=DD$1/IF(OR($T1048=0,$T1048=""),1,$T1048),SUMIFS(1044:1044,$1:$1,"&lt;="&amp;DD$1,$1:$1,"&gt;="&amp;DD$1-IF(OR($T1048=0,$T1048=""),1,$T1048)+1),0),DD1044)))</f>
        <v>0</v>
      </c>
      <c r="DE1050" s="100">
        <f>IF(DE$8="",0,IF($T1046=справочники!$J$9,IF(SUM($Z1050:DD1050)&lt;SUM($Z1044:DE1044),SUMIFS(1044:1044,$1:$1,"&gt;="&amp;DE$1,$1:$1,"&lt;="&amp;DE$1+IF(OR($T1048=0,$T1048=""),1,$T1048)-1),0),IF($T1046=справочники!$J$10,IF(INT(DE$1/IF(OR($T1048=0,$T1048=""),1,$T1048))=DE$1/IF(OR($T1048=0,$T1048=""),1,$T1048),SUMIFS(1044:1044,$1:$1,"&lt;="&amp;DE$1,$1:$1,"&gt;="&amp;DE$1-IF(OR($T1048=0,$T1048=""),1,$T1048)+1),0),DE1044)))</f>
        <v>0</v>
      </c>
      <c r="DF1050" s="100">
        <f>IF(DF$8="",0,IF($T1046=справочники!$J$9,IF(SUM($Z1050:DE1050)&lt;SUM($Z1044:DF1044),SUMIFS(1044:1044,$1:$1,"&gt;="&amp;DF$1,$1:$1,"&lt;="&amp;DF$1+IF(OR($T1048=0,$T1048=""),1,$T1048)-1),0),IF($T1046=справочники!$J$10,IF(INT(DF$1/IF(OR($T1048=0,$T1048=""),1,$T1048))=DF$1/IF(OR($T1048=0,$T1048=""),1,$T1048),SUMIFS(1044:1044,$1:$1,"&lt;="&amp;DF$1,$1:$1,"&gt;="&amp;DF$1-IF(OR($T1048=0,$T1048=""),1,$T1048)+1),0),DF1044)))</f>
        <v>0</v>
      </c>
      <c r="DG1050" s="100">
        <f>IF(DG$8="",0,IF($T1046=справочники!$J$9,IF(SUM($Z1050:DF1050)&lt;SUM($Z1044:DG1044),SUMIFS(1044:1044,$1:$1,"&gt;="&amp;DG$1,$1:$1,"&lt;="&amp;DG$1+IF(OR($T1048=0,$T1048=""),1,$T1048)-1),0),IF($T1046=справочники!$J$10,IF(INT(DG$1/IF(OR($T1048=0,$T1048=""),1,$T1048))=DG$1/IF(OR($T1048=0,$T1048=""),1,$T1048),SUMIFS(1044:1044,$1:$1,"&lt;="&amp;DG$1,$1:$1,"&gt;="&amp;DG$1-IF(OR($T1048=0,$T1048=""),1,$T1048)+1),0),DG1044)))</f>
        <v>0</v>
      </c>
      <c r="DH1050" s="100">
        <f>IF(DH$8="",0,IF($T1046=справочники!$J$9,IF(SUM($Z1050:DG1050)&lt;SUM($Z1044:DH1044),SUMIFS(1044:1044,$1:$1,"&gt;="&amp;DH$1,$1:$1,"&lt;="&amp;DH$1+IF(OR($T1048=0,$T1048=""),1,$T1048)-1),0),IF($T1046=справочники!$J$10,IF(INT(DH$1/IF(OR($T1048=0,$T1048=""),1,$T1048))=DH$1/IF(OR($T1048=0,$T1048=""),1,$T1048),SUMIFS(1044:1044,$1:$1,"&lt;="&amp;DH$1,$1:$1,"&gt;="&amp;DH$1-IF(OR($T1048=0,$T1048=""),1,$T1048)+1),0),DH1044)))</f>
        <v>0</v>
      </c>
      <c r="DI1050" s="100">
        <f>IF(DI$8="",0,IF($T1046=справочники!$J$9,IF(SUM($Z1050:DH1050)&lt;SUM($Z1044:DI1044),SUMIFS(1044:1044,$1:$1,"&gt;="&amp;DI$1,$1:$1,"&lt;="&amp;DI$1+IF(OR($T1048=0,$T1048=""),1,$T1048)-1),0),IF($T1046=справочники!$J$10,IF(INT(DI$1/IF(OR($T1048=0,$T1048=""),1,$T1048))=DI$1/IF(OR($T1048=0,$T1048=""),1,$T1048),SUMIFS(1044:1044,$1:$1,"&lt;="&amp;DI$1,$1:$1,"&gt;="&amp;DI$1-IF(OR($T1048=0,$T1048=""),1,$T1048)+1),0),DI1044)))</f>
        <v>0</v>
      </c>
      <c r="DJ1050" s="100">
        <f>IF(DJ$8="",0,IF($T1046=справочники!$J$9,IF(SUM($Z1050:DI1050)&lt;SUM($Z1044:DJ1044),SUMIFS(1044:1044,$1:$1,"&gt;="&amp;DJ$1,$1:$1,"&lt;="&amp;DJ$1+IF(OR($T1048=0,$T1048=""),1,$T1048)-1),0),IF($T1046=справочники!$J$10,IF(INT(DJ$1/IF(OR($T1048=0,$T1048=""),1,$T1048))=DJ$1/IF(OR($T1048=0,$T1048=""),1,$T1048),SUMIFS(1044:1044,$1:$1,"&lt;="&amp;DJ$1,$1:$1,"&gt;="&amp;DJ$1-IF(OR($T1048=0,$T1048=""),1,$T1048)+1),0),DJ1044)))</f>
        <v>0</v>
      </c>
      <c r="DK1050" s="100">
        <f>IF(DK$8="",0,IF($T1046=справочники!$J$9,IF(SUM($Z1050:DJ1050)&lt;SUM($Z1044:DK1044),SUMIFS(1044:1044,$1:$1,"&gt;="&amp;DK$1,$1:$1,"&lt;="&amp;DK$1+IF(OR($T1048=0,$T1048=""),1,$T1048)-1),0),IF($T1046=справочники!$J$10,IF(INT(DK$1/IF(OR($T1048=0,$T1048=""),1,$T1048))=DK$1/IF(OR($T1048=0,$T1048=""),1,$T1048),SUMIFS(1044:1044,$1:$1,"&lt;="&amp;DK$1,$1:$1,"&gt;="&amp;DK$1-IF(OR($T1048=0,$T1048=""),1,$T1048)+1),0),DK1044)))</f>
        <v>0</v>
      </c>
      <c r="DL1050" s="100">
        <f>IF(DL$8="",0,IF($T1046=справочники!$J$9,IF(SUM($Z1050:DK1050)&lt;SUM($Z1044:DL1044),SUMIFS(1044:1044,$1:$1,"&gt;="&amp;DL$1,$1:$1,"&lt;="&amp;DL$1+IF(OR($T1048=0,$T1048=""),1,$T1048)-1),0),IF($T1046=справочники!$J$10,IF(INT(DL$1/IF(OR($T1048=0,$T1048=""),1,$T1048))=DL$1/IF(OR($T1048=0,$T1048=""),1,$T1048),SUMIFS(1044:1044,$1:$1,"&lt;="&amp;DL$1,$1:$1,"&gt;="&amp;DL$1-IF(OR($T1048=0,$T1048=""),1,$T1048)+1),0),DL1044)))</f>
        <v>0</v>
      </c>
      <c r="DM1050" s="100">
        <f>IF(DM$8="",0,IF($T1046=справочники!$J$9,IF(SUM($Z1050:DL1050)&lt;SUM($Z1044:DM1044),SUMIFS(1044:1044,$1:$1,"&gt;="&amp;DM$1,$1:$1,"&lt;="&amp;DM$1+IF(OR($T1048=0,$T1048=""),1,$T1048)-1),0),IF($T1046=справочники!$J$10,IF(INT(DM$1/IF(OR($T1048=0,$T1048=""),1,$T1048))=DM$1/IF(OR($T1048=0,$T1048=""),1,$T1048),SUMIFS(1044:1044,$1:$1,"&lt;="&amp;DM$1,$1:$1,"&gt;="&amp;DM$1-IF(OR($T1048=0,$T1048=""),1,$T1048)+1),0),DM1044)))</f>
        <v>0</v>
      </c>
      <c r="DN1050" s="100">
        <f>IF(DN$8="",0,IF($T1046=справочники!$J$9,IF(SUM($Z1050:DM1050)&lt;SUM($Z1044:DN1044),SUMIFS(1044:1044,$1:$1,"&gt;="&amp;DN$1,$1:$1,"&lt;="&amp;DN$1+IF(OR($T1048=0,$T1048=""),1,$T1048)-1),0),IF($T1046=справочники!$J$10,IF(INT(DN$1/IF(OR($T1048=0,$T1048=""),1,$T1048))=DN$1/IF(OR($T1048=0,$T1048=""),1,$T1048),SUMIFS(1044:1044,$1:$1,"&lt;="&amp;DN$1,$1:$1,"&gt;="&amp;DN$1-IF(OR($T1048=0,$T1048=""),1,$T1048)+1),0),DN1044)))</f>
        <v>0</v>
      </c>
      <c r="DO1050" s="100">
        <f>IF(DO$8="",0,IF($T1046=справочники!$J$9,IF(SUM($Z1050:DN1050)&lt;SUM($Z1044:DO1044),SUMIFS(1044:1044,$1:$1,"&gt;="&amp;DO$1,$1:$1,"&lt;="&amp;DO$1+IF(OR($T1048=0,$T1048=""),1,$T1048)-1),0),IF($T1046=справочники!$J$10,IF(INT(DO$1/IF(OR($T1048=0,$T1048=""),1,$T1048))=DO$1/IF(OR($T1048=0,$T1048=""),1,$T1048),SUMIFS(1044:1044,$1:$1,"&lt;="&amp;DO$1,$1:$1,"&gt;="&amp;DO$1-IF(OR($T1048=0,$T1048=""),1,$T1048)+1),0),DO1044)))</f>
        <v>0</v>
      </c>
      <c r="DP1050" s="100">
        <f>IF(DP$8="",0,IF($T1046=справочники!$J$9,IF(SUM($Z1050:DO1050)&lt;SUM($Z1044:DP1044),SUMIFS(1044:1044,$1:$1,"&gt;="&amp;DP$1,$1:$1,"&lt;="&amp;DP$1+IF(OR($T1048=0,$T1048=""),1,$T1048)-1),0),IF($T1046=справочники!$J$10,IF(INT(DP$1/IF(OR($T1048=0,$T1048=""),1,$T1048))=DP$1/IF(OR($T1048=0,$T1048=""),1,$T1048),SUMIFS(1044:1044,$1:$1,"&lt;="&amp;DP$1,$1:$1,"&gt;="&amp;DP$1-IF(OR($T1048=0,$T1048=""),1,$T1048)+1),0),DP1044)))</f>
        <v>0</v>
      </c>
      <c r="DQ1050" s="100">
        <f>IF(DQ$8="",0,IF($T1046=справочники!$J$9,IF(SUM($Z1050:DP1050)&lt;SUM($Z1044:DQ1044),SUMIFS(1044:1044,$1:$1,"&gt;="&amp;DQ$1,$1:$1,"&lt;="&amp;DQ$1+IF(OR($T1048=0,$T1048=""),1,$T1048)-1),0),IF($T1046=справочники!$J$10,IF(INT(DQ$1/IF(OR($T1048=0,$T1048=""),1,$T1048))=DQ$1/IF(OR($T1048=0,$T1048=""),1,$T1048),SUMIFS(1044:1044,$1:$1,"&lt;="&amp;DQ$1,$1:$1,"&gt;="&amp;DQ$1-IF(OR($T1048=0,$T1048=""),1,$T1048)+1),0),DQ1044)))</f>
        <v>0</v>
      </c>
      <c r="DR1050" s="100">
        <f>IF(DR$8="",0,IF($T1046=справочники!$J$9,IF(SUM($Z1050:DQ1050)&lt;SUM($Z1044:DR1044),SUMIFS(1044:1044,$1:$1,"&gt;="&amp;DR$1,$1:$1,"&lt;="&amp;DR$1+IF(OR($T1048=0,$T1048=""),1,$T1048)-1),0),IF($T1046=справочники!$J$10,IF(INT(DR$1/IF(OR($T1048=0,$T1048=""),1,$T1048))=DR$1/IF(OR($T1048=0,$T1048=""),1,$T1048),SUMIFS(1044:1044,$1:$1,"&lt;="&amp;DR$1,$1:$1,"&gt;="&amp;DR$1-IF(OR($T1048=0,$T1048=""),1,$T1048)+1),0),DR1044)))</f>
        <v>0</v>
      </c>
      <c r="DS1050" s="100">
        <f>IF(DS$8="",0,IF($T1046=справочники!$J$9,IF(SUM($Z1050:DR1050)&lt;SUM($Z1044:DS1044),SUMIFS(1044:1044,$1:$1,"&gt;="&amp;DS$1,$1:$1,"&lt;="&amp;DS$1+IF(OR($T1048=0,$T1048=""),1,$T1048)-1),0),IF($T1046=справочники!$J$10,IF(INT(DS$1/IF(OR($T1048=0,$T1048=""),1,$T1048))=DS$1/IF(OR($T1048=0,$T1048=""),1,$T1048),SUMIFS(1044:1044,$1:$1,"&lt;="&amp;DS$1,$1:$1,"&gt;="&amp;DS$1-IF(OR($T1048=0,$T1048=""),1,$T1048)+1),0),DS1044)))</f>
        <v>0</v>
      </c>
      <c r="DT1050" s="100">
        <f>IF(DT$8="",0,IF($T1046=справочники!$J$9,IF(SUM($Z1050:DS1050)&lt;SUM($Z1044:DT1044),SUMIFS(1044:1044,$1:$1,"&gt;="&amp;DT$1,$1:$1,"&lt;="&amp;DT$1+IF(OR($T1048=0,$T1048=""),1,$T1048)-1),0),IF($T1046=справочники!$J$10,IF(INT(DT$1/IF(OR($T1048=0,$T1048=""),1,$T1048))=DT$1/IF(OR($T1048=0,$T1048=""),1,$T1048),SUMIFS(1044:1044,$1:$1,"&lt;="&amp;DT$1,$1:$1,"&gt;="&amp;DT$1-IF(OR($T1048=0,$T1048=""),1,$T1048)+1),0),DT1044)))</f>
        <v>0</v>
      </c>
      <c r="DU1050" s="100">
        <f>IF(DU$8="",0,IF($T1046=справочники!$J$9,IF(SUM($Z1050:DT1050)&lt;SUM($Z1044:DU1044),SUMIFS(1044:1044,$1:$1,"&gt;="&amp;DU$1,$1:$1,"&lt;="&amp;DU$1+IF(OR($T1048=0,$T1048=""),1,$T1048)-1),0),IF($T1046=справочники!$J$10,IF(INT(DU$1/IF(OR($T1048=0,$T1048=""),1,$T1048))=DU$1/IF(OR($T1048=0,$T1048=""),1,$T1048),SUMIFS(1044:1044,$1:$1,"&lt;="&amp;DU$1,$1:$1,"&gt;="&amp;DU$1-IF(OR($T1048=0,$T1048=""),1,$T1048)+1),0),DU1044)))</f>
        <v>0</v>
      </c>
      <c r="DV1050" s="100">
        <f>IF(DV$8="",0,IF($T1046=справочники!$J$9,IF(SUM($Z1050:DU1050)&lt;SUM($Z1044:DV1044),SUMIFS(1044:1044,$1:$1,"&gt;="&amp;DV$1,$1:$1,"&lt;="&amp;DV$1+IF(OR($T1048=0,$T1048=""),1,$T1048)-1),0),IF($T1046=справочники!$J$10,IF(INT(DV$1/IF(OR($T1048=0,$T1048=""),1,$T1048))=DV$1/IF(OR($T1048=0,$T1048=""),1,$T1048),SUMIFS(1044:1044,$1:$1,"&lt;="&amp;DV$1,$1:$1,"&gt;="&amp;DV$1-IF(OR($T1048=0,$T1048=""),1,$T1048)+1),0),DV1044)))</f>
        <v>0</v>
      </c>
      <c r="DW1050" s="100">
        <f>IF(DW$8="",0,IF($T1046=справочники!$J$9,IF(SUM($Z1050:DV1050)&lt;SUM($Z1044:DW1044),SUMIFS(1044:1044,$1:$1,"&gt;="&amp;DW$1,$1:$1,"&lt;="&amp;DW$1+IF(OR($T1048=0,$T1048=""),1,$T1048)-1),0),IF($T1046=справочники!$J$10,IF(INT(DW$1/IF(OR($T1048=0,$T1048=""),1,$T1048))=DW$1/IF(OR($T1048=0,$T1048=""),1,$T1048),SUMIFS(1044:1044,$1:$1,"&lt;="&amp;DW$1,$1:$1,"&gt;="&amp;DW$1-IF(OR($T1048=0,$T1048=""),1,$T1048)+1),0),DW1044)))</f>
        <v>0</v>
      </c>
      <c r="DX1050" s="100">
        <f>IF(DX$8="",0,IF($T1046=справочники!$J$9,IF(SUM($Z1050:DW1050)&lt;SUM($Z1044:DX1044),SUMIFS(1044:1044,$1:$1,"&gt;="&amp;DX$1,$1:$1,"&lt;="&amp;DX$1+IF(OR($T1048=0,$T1048=""),1,$T1048)-1),0),IF($T1046=справочники!$J$10,IF(INT(DX$1/IF(OR($T1048=0,$T1048=""),1,$T1048))=DX$1/IF(OR($T1048=0,$T1048=""),1,$T1048),SUMIFS(1044:1044,$1:$1,"&lt;="&amp;DX$1,$1:$1,"&gt;="&amp;DX$1-IF(OR($T1048=0,$T1048=""),1,$T1048)+1),0),DX1044)))</f>
        <v>0</v>
      </c>
      <c r="DY1050" s="100">
        <f>IF(DY$8="",0,IF($T1046=справочники!$J$9,IF(SUM($Z1050:DX1050)&lt;SUM($Z1044:DY1044),SUMIFS(1044:1044,$1:$1,"&gt;="&amp;DY$1,$1:$1,"&lt;="&amp;DY$1+IF(OR($T1048=0,$T1048=""),1,$T1048)-1),0),IF($T1046=справочники!$J$10,IF(INT(DY$1/IF(OR($T1048=0,$T1048=""),1,$T1048))=DY$1/IF(OR($T1048=0,$T1048=""),1,$T1048),SUMIFS(1044:1044,$1:$1,"&lt;="&amp;DY$1,$1:$1,"&gt;="&amp;DY$1-IF(OR($T1048=0,$T1048=""),1,$T1048)+1),0),DY1044)))</f>
        <v>0</v>
      </c>
      <c r="DZ1050" s="100">
        <f>IF(DZ$8="",0,IF($T1046=справочники!$J$9,IF(SUM($Z1050:DY1050)&lt;SUM($Z1044:DZ1044),SUMIFS(1044:1044,$1:$1,"&gt;="&amp;DZ$1,$1:$1,"&lt;="&amp;DZ$1+IF(OR($T1048=0,$T1048=""),1,$T1048)-1),0),IF($T1046=справочники!$J$10,IF(INT(DZ$1/IF(OR($T1048=0,$T1048=""),1,$T1048))=DZ$1/IF(OR($T1048=0,$T1048=""),1,$T1048),SUMIFS(1044:1044,$1:$1,"&lt;="&amp;DZ$1,$1:$1,"&gt;="&amp;DZ$1-IF(OR($T1048=0,$T1048=""),1,$T1048)+1),0),DZ1044)))</f>
        <v>0</v>
      </c>
      <c r="EA1050" s="100">
        <f>IF(EA$8="",0,IF($T1046=справочники!$J$9,IF(SUM($Z1050:DZ1050)&lt;SUM($Z1044:EA1044),SUMIFS(1044:1044,$1:$1,"&gt;="&amp;EA$1,$1:$1,"&lt;="&amp;EA$1+IF(OR($T1048=0,$T1048=""),1,$T1048)-1),0),IF($T1046=справочники!$J$10,IF(INT(EA$1/IF(OR($T1048=0,$T1048=""),1,$T1048))=EA$1/IF(OR($T1048=0,$T1048=""),1,$T1048),SUMIFS(1044:1044,$1:$1,"&lt;="&amp;EA$1,$1:$1,"&gt;="&amp;EA$1-IF(OR($T1048=0,$T1048=""),1,$T1048)+1),0),EA1044)))</f>
        <v>0</v>
      </c>
      <c r="EB1050" s="100">
        <f>IF(EB$8="",0,IF($T1046=справочники!$J$9,IF(SUM($Z1050:EA1050)&lt;SUM($Z1044:EB1044),SUMIFS(1044:1044,$1:$1,"&gt;="&amp;EB$1,$1:$1,"&lt;="&amp;EB$1+IF(OR($T1048=0,$T1048=""),1,$T1048)-1),0),IF($T1046=справочники!$J$10,IF(INT(EB$1/IF(OR($T1048=0,$T1048=""),1,$T1048))=EB$1/IF(OR($T1048=0,$T1048=""),1,$T1048),SUMIFS(1044:1044,$1:$1,"&lt;="&amp;EB$1,$1:$1,"&gt;="&amp;EB$1-IF(OR($T1048=0,$T1048=""),1,$T1048)+1),0),EB1044)))</f>
        <v>0</v>
      </c>
      <c r="EC1050" s="100">
        <f>IF(EC$8="",0,IF($T1046=справочники!$J$9,IF(SUM($Z1050:EB1050)&lt;SUM($Z1044:EC1044),SUMIFS(1044:1044,$1:$1,"&gt;="&amp;EC$1,$1:$1,"&lt;="&amp;EC$1+IF(OR($T1048=0,$T1048=""),1,$T1048)-1),0),IF($T1046=справочники!$J$10,IF(INT(EC$1/IF(OR($T1048=0,$T1048=""),1,$T1048))=EC$1/IF(OR($T1048=0,$T1048=""),1,$T1048),SUMIFS(1044:1044,$1:$1,"&lt;="&amp;EC$1,$1:$1,"&gt;="&amp;EC$1-IF(OR($T1048=0,$T1048=""),1,$T1048)+1),0),EC1044)))</f>
        <v>0</v>
      </c>
      <c r="ED1050" s="100">
        <f>IF(ED$8="",0,IF($T1046=справочники!$J$9,IF(SUM($Z1050:EC1050)&lt;SUM($Z1044:ED1044),SUMIFS(1044:1044,$1:$1,"&gt;="&amp;ED$1,$1:$1,"&lt;="&amp;ED$1+IF(OR($T1048=0,$T1048=""),1,$T1048)-1),0),IF($T1046=справочники!$J$10,IF(INT(ED$1/IF(OR($T1048=0,$T1048=""),1,$T1048))=ED$1/IF(OR($T1048=0,$T1048=""),1,$T1048),SUMIFS(1044:1044,$1:$1,"&lt;="&amp;ED$1,$1:$1,"&gt;="&amp;ED$1-IF(OR($T1048=0,$T1048=""),1,$T1048)+1),0),ED1044)))</f>
        <v>0</v>
      </c>
      <c r="EE1050" s="100">
        <f>IF(EE$8="",0,IF($T1046=справочники!$J$9,IF(SUM($Z1050:ED1050)&lt;SUM($Z1044:EE1044),SUMIFS(1044:1044,$1:$1,"&gt;="&amp;EE$1,$1:$1,"&lt;="&amp;EE$1+IF(OR($T1048=0,$T1048=""),1,$T1048)-1),0),IF($T1046=справочники!$J$10,IF(INT(EE$1/IF(OR($T1048=0,$T1048=""),1,$T1048))=EE$1/IF(OR($T1048=0,$T1048=""),1,$T1048),SUMIFS(1044:1044,$1:$1,"&lt;="&amp;EE$1,$1:$1,"&gt;="&amp;EE$1-IF(OR($T1048=0,$T1048=""),1,$T1048)+1),0),EE1044)))</f>
        <v>0</v>
      </c>
      <c r="EF1050" s="100">
        <f>IF(EF$8="",0,IF($T1046=справочники!$J$9,IF(SUM($Z1050:EE1050)&lt;SUM($Z1044:EF1044),SUMIFS(1044:1044,$1:$1,"&gt;="&amp;EF$1,$1:$1,"&lt;="&amp;EF$1+IF(OR($T1048=0,$T1048=""),1,$T1048)-1),0),IF($T1046=справочники!$J$10,IF(INT(EF$1/IF(OR($T1048=0,$T1048=""),1,$T1048))=EF$1/IF(OR($T1048=0,$T1048=""),1,$T1048),SUMIFS(1044:1044,$1:$1,"&lt;="&amp;EF$1,$1:$1,"&gt;="&amp;EF$1-IF(OR($T1048=0,$T1048=""),1,$T1048)+1),0),EF1044)))</f>
        <v>0</v>
      </c>
      <c r="EG1050" s="100">
        <f>IF(EG$8="",0,IF($T1046=справочники!$J$9,IF(SUM($Z1050:EF1050)&lt;SUM($Z1044:EG1044),SUMIFS(1044:1044,$1:$1,"&gt;="&amp;EG$1,$1:$1,"&lt;="&amp;EG$1+IF(OR($T1048=0,$T1048=""),1,$T1048)-1),0),IF($T1046=справочники!$J$10,IF(INT(EG$1/IF(OR($T1048=0,$T1048=""),1,$T1048))=EG$1/IF(OR($T1048=0,$T1048=""),1,$T1048),SUMIFS(1044:1044,$1:$1,"&lt;="&amp;EG$1,$1:$1,"&gt;="&amp;EG$1-IF(OR($T1048=0,$T1048=""),1,$T1048)+1),0),EG1044)))</f>
        <v>0</v>
      </c>
      <c r="EH1050" s="100">
        <f>IF(EH$8="",0,IF($T1046=справочники!$J$9,IF(SUM($Z1050:EG1050)&lt;SUM($Z1044:EH1044),SUMIFS(1044:1044,$1:$1,"&gt;="&amp;EH$1,$1:$1,"&lt;="&amp;EH$1+IF(OR($T1048=0,$T1048=""),1,$T1048)-1),0),IF($T1046=справочники!$J$10,IF(INT(EH$1/IF(OR($T1048=0,$T1048=""),1,$T1048))=EH$1/IF(OR($T1048=0,$T1048=""),1,$T1048),SUMIFS(1044:1044,$1:$1,"&lt;="&amp;EH$1,$1:$1,"&gt;="&amp;EH$1-IF(OR($T1048=0,$T1048=""),1,$T1048)+1),0),EH1044)))</f>
        <v>0</v>
      </c>
      <c r="EI1050" s="100">
        <f>IF(EI$8="",0,IF($T1046=справочники!$J$9,IF(SUM($Z1050:EH1050)&lt;SUM($Z1044:EI1044),SUMIFS(1044:1044,$1:$1,"&gt;="&amp;EI$1,$1:$1,"&lt;="&amp;EI$1+IF(OR($T1048=0,$T1048=""),1,$T1048)-1),0),IF($T1046=справочники!$J$10,IF(INT(EI$1/IF(OR($T1048=0,$T1048=""),1,$T1048))=EI$1/IF(OR($T1048=0,$T1048=""),1,$T1048),SUMIFS(1044:1044,$1:$1,"&lt;="&amp;EI$1,$1:$1,"&gt;="&amp;EI$1-IF(OR($T1048=0,$T1048=""),1,$T1048)+1),0),EI1044)))</f>
        <v>0</v>
      </c>
      <c r="EJ1050" s="100">
        <f>IF(EJ$8="",0,IF($T1046=справочники!$J$9,IF(SUM($Z1050:EI1050)&lt;SUM($Z1044:EJ1044),SUMIFS(1044:1044,$1:$1,"&gt;="&amp;EJ$1,$1:$1,"&lt;="&amp;EJ$1+IF(OR($T1048=0,$T1048=""),1,$T1048)-1),0),IF($T1046=справочники!$J$10,IF(INT(EJ$1/IF(OR($T1048=0,$T1048=""),1,$T1048))=EJ$1/IF(OR($T1048=0,$T1048=""),1,$T1048),SUMIFS(1044:1044,$1:$1,"&lt;="&amp;EJ$1,$1:$1,"&gt;="&amp;EJ$1-IF(OR($T1048=0,$T1048=""),1,$T1048)+1),0),EJ1044)))</f>
        <v>0</v>
      </c>
      <c r="EK1050" s="100">
        <f>IF(EK$8="",0,IF($T1046=справочники!$J$9,IF(SUM($Z1050:EJ1050)&lt;SUM($Z1044:EK1044),SUMIFS(1044:1044,$1:$1,"&gt;="&amp;EK$1,$1:$1,"&lt;="&amp;EK$1+IF(OR($T1048=0,$T1048=""),1,$T1048)-1),0),IF($T1046=справочники!$J$10,IF(INT(EK$1/IF(OR($T1048=0,$T1048=""),1,$T1048))=EK$1/IF(OR($T1048=0,$T1048=""),1,$T1048),SUMIFS(1044:1044,$1:$1,"&lt;="&amp;EK$1,$1:$1,"&gt;="&amp;EK$1-IF(OR($T1048=0,$T1048=""),1,$T1048)+1),0),EK1044)))</f>
        <v>0</v>
      </c>
      <c r="EL1050" s="100">
        <f>IF(EL$8="",0,IF($T1046=справочники!$J$9,IF(SUM($Z1050:EK1050)&lt;SUM($Z1044:EL1044),SUMIFS(1044:1044,$1:$1,"&gt;="&amp;EL$1,$1:$1,"&lt;="&amp;EL$1+IF(OR($T1048=0,$T1048=""),1,$T1048)-1),0),IF($T1046=справочники!$J$10,IF(INT(EL$1/IF(OR($T1048=0,$T1048=""),1,$T1048))=EL$1/IF(OR($T1048=0,$T1048=""),1,$T1048),SUMIFS(1044:1044,$1:$1,"&lt;="&amp;EL$1,$1:$1,"&gt;="&amp;EL$1-IF(OR($T1048=0,$T1048=""),1,$T1048)+1),0),EL1044)))</f>
        <v>0</v>
      </c>
      <c r="EM1050" s="100">
        <f>IF(EM$8="",0,IF($T1046=справочники!$J$9,IF(SUM($Z1050:EL1050)&lt;SUM($Z1044:EM1044),SUMIFS(1044:1044,$1:$1,"&gt;="&amp;EM$1,$1:$1,"&lt;="&amp;EM$1+IF(OR($T1048=0,$T1048=""),1,$T1048)-1),0),IF($T1046=справочники!$J$10,IF(INT(EM$1/IF(OR($T1048=0,$T1048=""),1,$T1048))=EM$1/IF(OR($T1048=0,$T1048=""),1,$T1048),SUMIFS(1044:1044,$1:$1,"&lt;="&amp;EM$1,$1:$1,"&gt;="&amp;EM$1-IF(OR($T1048=0,$T1048=""),1,$T1048)+1),0),EM1044)))</f>
        <v>0</v>
      </c>
      <c r="EN1050" s="100">
        <f>IF(EN$8="",0,IF($T1046=справочники!$J$9,IF(SUM($Z1050:EM1050)&lt;SUM($Z1044:EN1044),SUMIFS(1044:1044,$1:$1,"&gt;="&amp;EN$1,$1:$1,"&lt;="&amp;EN$1+IF(OR($T1048=0,$T1048=""),1,$T1048)-1),0),IF($T1046=справочники!$J$10,IF(INT(EN$1/IF(OR($T1048=0,$T1048=""),1,$T1048))=EN$1/IF(OR($T1048=0,$T1048=""),1,$T1048),SUMIFS(1044:1044,$1:$1,"&lt;="&amp;EN$1,$1:$1,"&gt;="&amp;EN$1-IF(OR($T1048=0,$T1048=""),1,$T1048)+1),0),EN1044)))</f>
        <v>0</v>
      </c>
      <c r="EO1050" s="100">
        <f>IF(EO$8="",0,IF($T1046=справочники!$J$9,IF(SUM($Z1050:EN1050)&lt;SUM($Z1044:EO1044),SUMIFS(1044:1044,$1:$1,"&gt;="&amp;EO$1,$1:$1,"&lt;="&amp;EO$1+IF(OR($T1048=0,$T1048=""),1,$T1048)-1),0),IF($T1046=справочники!$J$10,IF(INT(EO$1/IF(OR($T1048=0,$T1048=""),1,$T1048))=EO$1/IF(OR($T1048=0,$T1048=""),1,$T1048),SUMIFS(1044:1044,$1:$1,"&lt;="&amp;EO$1,$1:$1,"&gt;="&amp;EO$1-IF(OR($T1048=0,$T1048=""),1,$T1048)+1),0),EO1044)))</f>
        <v>0</v>
      </c>
      <c r="EP1050" s="100">
        <f>IF(EP$8="",0,IF($T1046=справочники!$J$9,IF(SUM($Z1050:EO1050)&lt;SUM($Z1044:EP1044),SUMIFS(1044:1044,$1:$1,"&gt;="&amp;EP$1,$1:$1,"&lt;="&amp;EP$1+IF(OR($T1048=0,$T1048=""),1,$T1048)-1),0),IF($T1046=справочники!$J$10,IF(INT(EP$1/IF(OR($T1048=0,$T1048=""),1,$T1048))=EP$1/IF(OR($T1048=0,$T1048=""),1,$T1048),SUMIFS(1044:1044,$1:$1,"&lt;="&amp;EP$1,$1:$1,"&gt;="&amp;EP$1-IF(OR($T1048=0,$T1048=""),1,$T1048)+1),0),EP1044)))</f>
        <v>0</v>
      </c>
      <c r="EQ1050" s="100">
        <f>IF(EQ$8="",0,IF($T1046=справочники!$J$9,IF(SUM($Z1050:EP1050)&lt;SUM($Z1044:EQ1044),SUMIFS(1044:1044,$1:$1,"&gt;="&amp;EQ$1,$1:$1,"&lt;="&amp;EQ$1+IF(OR($T1048=0,$T1048=""),1,$T1048)-1),0),IF($T1046=справочники!$J$10,IF(INT(EQ$1/IF(OR($T1048=0,$T1048=""),1,$T1048))=EQ$1/IF(OR($T1048=0,$T1048=""),1,$T1048),SUMIFS(1044:1044,$1:$1,"&lt;="&amp;EQ$1,$1:$1,"&gt;="&amp;EQ$1-IF(OR($T1048=0,$T1048=""),1,$T1048)+1),0),EQ1044)))</f>
        <v>0</v>
      </c>
      <c r="ER1050" s="100">
        <f>IF(ER$8="",0,IF($T1046=справочники!$J$9,IF(SUM($Z1050:EQ1050)&lt;SUM($Z1044:ER1044),SUMIFS(1044:1044,$1:$1,"&gt;="&amp;ER$1,$1:$1,"&lt;="&amp;ER$1+IF(OR($T1048=0,$T1048=""),1,$T1048)-1),0),IF($T1046=справочники!$J$10,IF(INT(ER$1/IF(OR($T1048=0,$T1048=""),1,$T1048))=ER$1/IF(OR($T1048=0,$T1048=""),1,$T1048),SUMIFS(1044:1044,$1:$1,"&lt;="&amp;ER$1,$1:$1,"&gt;="&amp;ER$1-IF(OR($T1048=0,$T1048=""),1,$T1048)+1),0),ER1044)))</f>
        <v>0</v>
      </c>
      <c r="ES1050" s="100">
        <f>IF(ES$8="",0,IF($T1046=справочники!$J$9,IF(SUM($Z1050:ER1050)&lt;SUM($Z1044:ES1044),SUMIFS(1044:1044,$1:$1,"&gt;="&amp;ES$1,$1:$1,"&lt;="&amp;ES$1+IF(OR($T1048=0,$T1048=""),1,$T1048)-1),0),IF($T1046=справочники!$J$10,IF(INT(ES$1/IF(OR($T1048=0,$T1048=""),1,$T1048))=ES$1/IF(OR($T1048=0,$T1048=""),1,$T1048),SUMIFS(1044:1044,$1:$1,"&lt;="&amp;ES$1,$1:$1,"&gt;="&amp;ES$1-IF(OR($T1048=0,$T1048=""),1,$T1048)+1),0),ES1044)))</f>
        <v>0</v>
      </c>
      <c r="ET1050" s="100">
        <f>IF(ET$8="",0,IF($T1046=справочники!$J$9,IF(SUM($Z1050:ES1050)&lt;SUM($Z1044:ET1044),SUMIFS(1044:1044,$1:$1,"&gt;="&amp;ET$1,$1:$1,"&lt;="&amp;ET$1+IF(OR($T1048=0,$T1048=""),1,$T1048)-1),0),IF($T1046=справочники!$J$10,IF(INT(ET$1/IF(OR($T1048=0,$T1048=""),1,$T1048))=ET$1/IF(OR($T1048=0,$T1048=""),1,$T1048),SUMIFS(1044:1044,$1:$1,"&lt;="&amp;ET$1,$1:$1,"&gt;="&amp;ET$1-IF(OR($T1048=0,$T1048=""),1,$T1048)+1),0),ET1044)))</f>
        <v>0</v>
      </c>
      <c r="EU1050" s="100">
        <f>IF(EU$8="",0,IF($T1046=справочники!$J$9,IF(SUM($Z1050:ET1050)&lt;SUM($Z1044:EU1044),SUMIFS(1044:1044,$1:$1,"&gt;="&amp;EU$1,$1:$1,"&lt;="&amp;EU$1+IF(OR($T1048=0,$T1048=""),1,$T1048)-1),0),IF($T1046=справочники!$J$10,IF(INT(EU$1/IF(OR($T1048=0,$T1048=""),1,$T1048))=EU$1/IF(OR($T1048=0,$T1048=""),1,$T1048),SUMIFS(1044:1044,$1:$1,"&lt;="&amp;EU$1,$1:$1,"&gt;="&amp;EU$1-IF(OR($T1048=0,$T1048=""),1,$T1048)+1),0),EU1044)))</f>
        <v>0</v>
      </c>
      <c r="EV1050" s="100">
        <f>IF(EV$8="",0,IF($T1046=справочники!$J$9,IF(SUM($Z1050:EU1050)&lt;SUM($Z1044:EV1044),SUMIFS(1044:1044,$1:$1,"&gt;="&amp;EV$1,$1:$1,"&lt;="&amp;EV$1+IF(OR($T1048=0,$T1048=""),1,$T1048)-1),0),IF($T1046=справочники!$J$10,IF(INT(EV$1/IF(OR($T1048=0,$T1048=""),1,$T1048))=EV$1/IF(OR($T1048=0,$T1048=""),1,$T1048),SUMIFS(1044:1044,$1:$1,"&lt;="&amp;EV$1,$1:$1,"&gt;="&amp;EV$1-IF(OR($T1048=0,$T1048=""),1,$T1048)+1),0),EV1044)))</f>
        <v>0</v>
      </c>
      <c r="EW1050" s="100">
        <f>IF(EW$8="",0,IF($T1046=справочники!$J$9,IF(SUM($Z1050:EV1050)&lt;SUM($Z1044:EW1044),SUMIFS(1044:1044,$1:$1,"&gt;="&amp;EW$1,$1:$1,"&lt;="&amp;EW$1+IF(OR($T1048=0,$T1048=""),1,$T1048)-1),0),IF($T1046=справочники!$J$10,IF(INT(EW$1/IF(OR($T1048=0,$T1048=""),1,$T1048))=EW$1/IF(OR($T1048=0,$T1048=""),1,$T1048),SUMIFS(1044:1044,$1:$1,"&lt;="&amp;EW$1,$1:$1,"&gt;="&amp;EW$1-IF(OR($T1048=0,$T1048=""),1,$T1048)+1),0),EW1044)))</f>
        <v>0</v>
      </c>
      <c r="EX1050" s="100">
        <f>IF(EX$8="",0,IF($T1046=справочники!$J$9,IF(SUM($Z1050:EW1050)&lt;SUM($Z1044:EX1044),SUMIFS(1044:1044,$1:$1,"&gt;="&amp;EX$1,$1:$1,"&lt;="&amp;EX$1+IF(OR($T1048=0,$T1048=""),1,$T1048)-1),0),IF($T1046=справочники!$J$10,IF(INT(EX$1/IF(OR($T1048=0,$T1048=""),1,$T1048))=EX$1/IF(OR($T1048=0,$T1048=""),1,$T1048),SUMIFS(1044:1044,$1:$1,"&lt;="&amp;EX$1,$1:$1,"&gt;="&amp;EX$1-IF(OR($T1048=0,$T1048=""),1,$T1048)+1),0),EX1044)))</f>
        <v>0</v>
      </c>
      <c r="EY1050" s="100">
        <f>IF(EY$8="",0,IF($T1046=справочники!$J$9,IF(SUM($Z1050:EX1050)&lt;SUM($Z1044:EY1044),SUMIFS(1044:1044,$1:$1,"&gt;="&amp;EY$1,$1:$1,"&lt;="&amp;EY$1+IF(OR($T1048=0,$T1048=""),1,$T1048)-1),0),IF($T1046=справочники!$J$10,IF(INT(EY$1/IF(OR($T1048=0,$T1048=""),1,$T1048))=EY$1/IF(OR($T1048=0,$T1048=""),1,$T1048),SUMIFS(1044:1044,$1:$1,"&lt;="&amp;EY$1,$1:$1,"&gt;="&amp;EY$1-IF(OR($T1048=0,$T1048=""),1,$T1048)+1),0),EY1044)))</f>
        <v>0</v>
      </c>
      <c r="EZ1050" s="100">
        <f>IF(EZ$8="",0,IF($T1046=справочники!$J$9,IF(SUM($Z1050:EY1050)&lt;SUM($Z1044:EZ1044),SUMIFS(1044:1044,$1:$1,"&gt;="&amp;EZ$1,$1:$1,"&lt;="&amp;EZ$1+IF(OR($T1048=0,$T1048=""),1,$T1048)-1),0),IF($T1046=справочники!$J$10,IF(INT(EZ$1/IF(OR($T1048=0,$T1048=""),1,$T1048))=EZ$1/IF(OR($T1048=0,$T1048=""),1,$T1048),SUMIFS(1044:1044,$1:$1,"&lt;="&amp;EZ$1,$1:$1,"&gt;="&amp;EZ$1-IF(OR($T1048=0,$T1048=""),1,$T1048)+1),0),EZ1044)))</f>
        <v>0</v>
      </c>
      <c r="FA1050" s="100">
        <f>IF(FA$8="",0,IF($T1046=справочники!$J$9,IF(SUM($Z1050:EZ1050)&lt;SUM($Z1044:FA1044),SUMIFS(1044:1044,$1:$1,"&gt;="&amp;FA$1,$1:$1,"&lt;="&amp;FA$1+IF(OR($T1048=0,$T1048=""),1,$T1048)-1),0),IF($T1046=справочники!$J$10,IF(INT(FA$1/IF(OR($T1048=0,$T1048=""),1,$T1048))=FA$1/IF(OR($T1048=0,$T1048=""),1,$T1048),SUMIFS(1044:1044,$1:$1,"&lt;="&amp;FA$1,$1:$1,"&gt;="&amp;FA$1-IF(OR($T1048=0,$T1048=""),1,$T1048)+1),0),FA1044)))</f>
        <v>0</v>
      </c>
      <c r="FB1050" s="100">
        <f>IF(FB$8="",0,IF($T1046=справочники!$J$9,IF(SUM($Z1050:FA1050)&lt;SUM($Z1044:FB1044),SUMIFS(1044:1044,$1:$1,"&gt;="&amp;FB$1,$1:$1,"&lt;="&amp;FB$1+IF(OR($T1048=0,$T1048=""),1,$T1048)-1),0),IF($T1046=справочники!$J$10,IF(INT(FB$1/IF(OR($T1048=0,$T1048=""),1,$T1048))=FB$1/IF(OR($T1048=0,$T1048=""),1,$T1048),SUMIFS(1044:1044,$1:$1,"&lt;="&amp;FB$1,$1:$1,"&gt;="&amp;FB$1-IF(OR($T1048=0,$T1048=""),1,$T1048)+1),0),FB1044)))</f>
        <v>0</v>
      </c>
      <c r="FC1050" s="100">
        <f>IF(FC$8="",0,IF($T1046=справочники!$J$9,IF(SUM($Z1050:FB1050)&lt;SUM($Z1044:FC1044),SUMIFS(1044:1044,$1:$1,"&gt;="&amp;FC$1,$1:$1,"&lt;="&amp;FC$1+IF(OR($T1048=0,$T1048=""),1,$T1048)-1),0),IF($T1046=справочники!$J$10,IF(INT(FC$1/IF(OR($T1048=0,$T1048=""),1,$T1048))=FC$1/IF(OR($T1048=0,$T1048=""),1,$T1048),SUMIFS(1044:1044,$1:$1,"&lt;="&amp;FC$1,$1:$1,"&gt;="&amp;FC$1-IF(OR($T1048=0,$T1048=""),1,$T1048)+1),0),FC1044)))</f>
        <v>0</v>
      </c>
      <c r="FD1050" s="100">
        <f>IF(FD$8="",0,IF($T1046=справочники!$J$9,IF(SUM($Z1050:FC1050)&lt;SUM($Z1044:FD1044),SUMIFS(1044:1044,$1:$1,"&gt;="&amp;FD$1,$1:$1,"&lt;="&amp;FD$1+IF(OR($T1048=0,$T1048=""),1,$T1048)-1),0),IF($T1046=справочники!$J$10,IF(INT(FD$1/IF(OR($T1048=0,$T1048=""),1,$T1048))=FD$1/IF(OR($T1048=0,$T1048=""),1,$T1048),SUMIFS(1044:1044,$1:$1,"&lt;="&amp;FD$1,$1:$1,"&gt;="&amp;FD$1-IF(OR($T1048=0,$T1048=""),1,$T1048)+1),0),FD1044)))</f>
        <v>0</v>
      </c>
      <c r="FE1050" s="100">
        <f>IF(FE$8="",0,IF($T1046=справочники!$J$9,IF(SUM($Z1050:FD1050)&lt;SUM($Z1044:FE1044),SUMIFS(1044:1044,$1:$1,"&gt;="&amp;FE$1,$1:$1,"&lt;="&amp;FE$1+IF(OR($T1048=0,$T1048=""),1,$T1048)-1),0),IF($T1046=справочники!$J$10,IF(INT(FE$1/IF(OR($T1048=0,$T1048=""),1,$T1048))=FE$1/IF(OR($T1048=0,$T1048=""),1,$T1048),SUMIFS(1044:1044,$1:$1,"&lt;="&amp;FE$1,$1:$1,"&gt;="&amp;FE$1-IF(OR($T1048=0,$T1048=""),1,$T1048)+1),0),FE1044)))</f>
        <v>0</v>
      </c>
      <c r="FF1050" s="100">
        <f>IF(FF$8="",0,IF($T1046=справочники!$J$9,IF(SUM($Z1050:FE1050)&lt;SUM($Z1044:FF1044),SUMIFS(1044:1044,$1:$1,"&gt;="&amp;FF$1,$1:$1,"&lt;="&amp;FF$1+IF(OR($T1048=0,$T1048=""),1,$T1048)-1),0),IF($T1046=справочники!$J$10,IF(INT(FF$1/IF(OR($T1048=0,$T1048=""),1,$T1048))=FF$1/IF(OR($T1048=0,$T1048=""),1,$T1048),SUMIFS(1044:1044,$1:$1,"&lt;="&amp;FF$1,$1:$1,"&gt;="&amp;FF$1-IF(OR($T1048=0,$T1048=""),1,$T1048)+1),0),FF1044)))</f>
        <v>0</v>
      </c>
      <c r="FG1050" s="100">
        <f>IF(FG$8="",0,IF($T1046=справочники!$J$9,IF(SUM($Z1050:FF1050)&lt;SUM($Z1044:FG1044),SUMIFS(1044:1044,$1:$1,"&gt;="&amp;FG$1,$1:$1,"&lt;="&amp;FG$1+IF(OR($T1048=0,$T1048=""),1,$T1048)-1),0),IF($T1046=справочники!$J$10,IF(INT(FG$1/IF(OR($T1048=0,$T1048=""),1,$T1048))=FG$1/IF(OR($T1048=0,$T1048=""),1,$T1048),SUMIFS(1044:1044,$1:$1,"&lt;="&amp;FG$1,$1:$1,"&gt;="&amp;FG$1-IF(OR($T1048=0,$T1048=""),1,$T1048)+1),0),FG1044)))</f>
        <v>0</v>
      </c>
      <c r="FH1050" s="100">
        <f>IF(FH$8="",0,IF($T1046=справочники!$J$9,IF(SUM($Z1050:FG1050)&lt;SUM($Z1044:FH1044),SUMIFS(1044:1044,$1:$1,"&gt;="&amp;FH$1,$1:$1,"&lt;="&amp;FH$1+IF(OR($T1048=0,$T1048=""),1,$T1048)-1),0),IF($T1046=справочники!$J$10,IF(INT(FH$1/IF(OR($T1048=0,$T1048=""),1,$T1048))=FH$1/IF(OR($T1048=0,$T1048=""),1,$T1048),SUMIFS(1044:1044,$1:$1,"&lt;="&amp;FH$1,$1:$1,"&gt;="&amp;FH$1-IF(OR($T1048=0,$T1048=""),1,$T1048)+1),0),FH1044)))</f>
        <v>0</v>
      </c>
      <c r="FI1050" s="100">
        <f>IF(FI$8="",0,IF($T1046=справочники!$J$9,IF(SUM($Z1050:FH1050)&lt;SUM($Z1044:FI1044),SUMIFS(1044:1044,$1:$1,"&gt;="&amp;FI$1,$1:$1,"&lt;="&amp;FI$1+IF(OR($T1048=0,$T1048=""),1,$T1048)-1),0),IF($T1046=справочники!$J$10,IF(INT(FI$1/IF(OR($T1048=0,$T1048=""),1,$T1048))=FI$1/IF(OR($T1048=0,$T1048=""),1,$T1048),SUMIFS(1044:1044,$1:$1,"&lt;="&amp;FI$1,$1:$1,"&gt;="&amp;FI$1-IF(OR($T1048=0,$T1048=""),1,$T1048)+1),0),FI1044)))</f>
        <v>0</v>
      </c>
      <c r="FJ1050" s="100">
        <f>IF(FJ$8="",0,IF($T1046=справочники!$J$9,IF(SUM($Z1050:FI1050)&lt;SUM($Z1044:FJ1044),SUMIFS(1044:1044,$1:$1,"&gt;="&amp;FJ$1,$1:$1,"&lt;="&amp;FJ$1+IF(OR($T1048=0,$T1048=""),1,$T1048)-1),0),IF($T1046=справочники!$J$10,IF(INT(FJ$1/IF(OR($T1048=0,$T1048=""),1,$T1048))=FJ$1/IF(OR($T1048=0,$T1048=""),1,$T1048),SUMIFS(1044:1044,$1:$1,"&lt;="&amp;FJ$1,$1:$1,"&gt;="&amp;FJ$1-IF(OR($T1048=0,$T1048=""),1,$T1048)+1),0),FJ1044)))</f>
        <v>0</v>
      </c>
      <c r="FK1050" s="100">
        <f>IF(FK$8="",0,IF($T1046=справочники!$J$9,IF(SUM($Z1050:FJ1050)&lt;SUM($Z1044:FK1044),SUMIFS(1044:1044,$1:$1,"&gt;="&amp;FK$1,$1:$1,"&lt;="&amp;FK$1+IF(OR($T1048=0,$T1048=""),1,$T1048)-1),0),IF($T1046=справочники!$J$10,IF(INT(FK$1/IF(OR($T1048=0,$T1048=""),1,$T1048))=FK$1/IF(OR($T1048=0,$T1048=""),1,$T1048),SUMIFS(1044:1044,$1:$1,"&lt;="&amp;FK$1,$1:$1,"&gt;="&amp;FK$1-IF(OR($T1048=0,$T1048=""),1,$T1048)+1),0),FK1044)))</f>
        <v>0</v>
      </c>
      <c r="FL1050" s="100">
        <f>IF(FL$8="",0,IF($T1046=справочники!$J$9,IF(SUM($Z1050:FK1050)&lt;SUM($Z1044:FL1044),SUMIFS(1044:1044,$1:$1,"&gt;="&amp;FL$1,$1:$1,"&lt;="&amp;FL$1+IF(OR($T1048=0,$T1048=""),1,$T1048)-1),0),IF($T1046=справочники!$J$10,IF(INT(FL$1/IF(OR($T1048=0,$T1048=""),1,$T1048))=FL$1/IF(OR($T1048=0,$T1048=""),1,$T1048),SUMIFS(1044:1044,$1:$1,"&lt;="&amp;FL$1,$1:$1,"&gt;="&amp;FL$1-IF(OR($T1048=0,$T1048=""),1,$T1048)+1),0),FL1044)))</f>
        <v>0</v>
      </c>
      <c r="FM1050" s="100">
        <f>IF(FM$8="",0,IF($T1046=справочники!$J$9,IF(SUM($Z1050:FL1050)&lt;SUM($Z1044:FM1044),SUMIFS(1044:1044,$1:$1,"&gt;="&amp;FM$1,$1:$1,"&lt;="&amp;FM$1+IF(OR($T1048=0,$T1048=""),1,$T1048)-1),0),IF($T1046=справочники!$J$10,IF(INT(FM$1/IF(OR($T1048=0,$T1048=""),1,$T1048))=FM$1/IF(OR($T1048=0,$T1048=""),1,$T1048),SUMIFS(1044:1044,$1:$1,"&lt;="&amp;FM$1,$1:$1,"&gt;="&amp;FM$1-IF(OR($T1048=0,$T1048=""),1,$T1048)+1),0),FM1044)))</f>
        <v>0</v>
      </c>
      <c r="FN1050" s="100">
        <f>IF(FN$8="",0,IF($T1046=справочники!$J$9,IF(SUM($Z1050:FM1050)&lt;SUM($Z1044:FN1044),SUMIFS(1044:1044,$1:$1,"&gt;="&amp;FN$1,$1:$1,"&lt;="&amp;FN$1+IF(OR($T1048=0,$T1048=""),1,$T1048)-1),0),IF($T1046=справочники!$J$10,IF(INT(FN$1/IF(OR($T1048=0,$T1048=""),1,$T1048))=FN$1/IF(OR($T1048=0,$T1048=""),1,$T1048),SUMIFS(1044:1044,$1:$1,"&lt;="&amp;FN$1,$1:$1,"&gt;="&amp;FN$1-IF(OR($T1048=0,$T1048=""),1,$T1048)+1),0),FN1044)))</f>
        <v>0</v>
      </c>
      <c r="FO1050" s="100">
        <f>IF(FO$8="",0,IF($T1046=справочники!$J$9,IF(SUM($Z1050:FN1050)&lt;SUM($Z1044:FO1044),SUMIFS(1044:1044,$1:$1,"&gt;="&amp;FO$1,$1:$1,"&lt;="&amp;FO$1+IF(OR($T1048=0,$T1048=""),1,$T1048)-1),0),IF($T1046=справочники!$J$10,IF(INT(FO$1/IF(OR($T1048=0,$T1048=""),1,$T1048))=FO$1/IF(OR($T1048=0,$T1048=""),1,$T1048),SUMIFS(1044:1044,$1:$1,"&lt;="&amp;FO$1,$1:$1,"&gt;="&amp;FO$1-IF(OR($T1048=0,$T1048=""),1,$T1048)+1),0),FO1044)))</f>
        <v>0</v>
      </c>
      <c r="FP1050" s="100">
        <f>IF(FP$8="",0,IF($T1046=справочники!$J$9,IF(SUM($Z1050:FO1050)&lt;SUM($Z1044:FP1044),SUMIFS(1044:1044,$1:$1,"&gt;="&amp;FP$1,$1:$1,"&lt;="&amp;FP$1+IF(OR($T1048=0,$T1048=""),1,$T1048)-1),0),IF($T1046=справочники!$J$10,IF(INT(FP$1/IF(OR($T1048=0,$T1048=""),1,$T1048))=FP$1/IF(OR($T1048=0,$T1048=""),1,$T1048),SUMIFS(1044:1044,$1:$1,"&lt;="&amp;FP$1,$1:$1,"&gt;="&amp;FP$1-IF(OR($T1048=0,$T1048=""),1,$T1048)+1),0),FP1044)))</f>
        <v>0</v>
      </c>
      <c r="FQ1050" s="100">
        <f>IF(FQ$8="",0,IF($T1046=справочники!$J$9,IF(SUM($Z1050:FP1050)&lt;SUM($Z1044:FQ1044),SUMIFS(1044:1044,$1:$1,"&gt;="&amp;FQ$1,$1:$1,"&lt;="&amp;FQ$1+IF(OR($T1048=0,$T1048=""),1,$T1048)-1),0),IF($T1046=справочники!$J$10,IF(INT(FQ$1/IF(OR($T1048=0,$T1048=""),1,$T1048))=FQ$1/IF(OR($T1048=0,$T1048=""),1,$T1048),SUMIFS(1044:1044,$1:$1,"&lt;="&amp;FQ$1,$1:$1,"&gt;="&amp;FQ$1-IF(OR($T1048=0,$T1048=""),1,$T1048)+1),0),FQ1044)))</f>
        <v>0</v>
      </c>
      <c r="FR1050" s="100">
        <f>IF(FR$8="",0,IF($T1046=справочники!$J$9,IF(SUM($Z1050:FQ1050)&lt;SUM($Z1044:FR1044),SUMIFS(1044:1044,$1:$1,"&gt;="&amp;FR$1,$1:$1,"&lt;="&amp;FR$1+IF(OR($T1048=0,$T1048=""),1,$T1048)-1),0),IF($T1046=справочники!$J$10,IF(INT(FR$1/IF(OR($T1048=0,$T1048=""),1,$T1048))=FR$1/IF(OR($T1048=0,$T1048=""),1,$T1048),SUMIFS(1044:1044,$1:$1,"&lt;="&amp;FR$1,$1:$1,"&gt;="&amp;FR$1-IF(OR($T1048=0,$T1048=""),1,$T1048)+1),0),FR1044)))</f>
        <v>0</v>
      </c>
      <c r="FS1050" s="100">
        <f>IF(FS$8="",0,IF($T1046=справочники!$J$9,IF(SUM($Z1050:FR1050)&lt;SUM($Z1044:FS1044),SUMIFS(1044:1044,$1:$1,"&gt;="&amp;FS$1,$1:$1,"&lt;="&amp;FS$1+IF(OR($T1048=0,$T1048=""),1,$T1048)-1),0),IF($T1046=справочники!$J$10,IF(INT(FS$1/IF(OR($T1048=0,$T1048=""),1,$T1048))=FS$1/IF(OR($T1048=0,$T1048=""),1,$T1048),SUMIFS(1044:1044,$1:$1,"&lt;="&amp;FS$1,$1:$1,"&gt;="&amp;FS$1-IF(OR($T1048=0,$T1048=""),1,$T1048)+1),0),FS1044)))</f>
        <v>0</v>
      </c>
      <c r="FT1050" s="100">
        <f>IF(FT$8="",0,IF($T1046=справочники!$J$9,IF(SUM($Z1050:FS1050)&lt;SUM($Z1044:FT1044),SUMIFS(1044:1044,$1:$1,"&gt;="&amp;FT$1,$1:$1,"&lt;="&amp;FT$1+IF(OR($T1048=0,$T1048=""),1,$T1048)-1),0),IF($T1046=справочники!$J$10,IF(INT(FT$1/IF(OR($T1048=0,$T1048=""),1,$T1048))=FT$1/IF(OR($T1048=0,$T1048=""),1,$T1048),SUMIFS(1044:1044,$1:$1,"&lt;="&amp;FT$1,$1:$1,"&gt;="&amp;FT$1-IF(OR($T1048=0,$T1048=""),1,$T1048)+1),0),FT1044)))</f>
        <v>0</v>
      </c>
      <c r="FU1050" s="100">
        <f>IF(FU$8="",0,IF($T1046=справочники!$J$9,IF(SUM($Z1050:FT1050)&lt;SUM($Z1044:FU1044),SUMIFS(1044:1044,$1:$1,"&gt;="&amp;FU$1,$1:$1,"&lt;="&amp;FU$1+IF(OR($T1048=0,$T1048=""),1,$T1048)-1),0),IF($T1046=справочники!$J$10,IF(INT(FU$1/IF(OR($T1048=0,$T1048=""),1,$T1048))=FU$1/IF(OR($T1048=0,$T1048=""),1,$T1048),SUMIFS(1044:1044,$1:$1,"&lt;="&amp;FU$1,$1:$1,"&gt;="&amp;FU$1-IF(OR($T1048=0,$T1048=""),1,$T1048)+1),0),FU1044)))</f>
        <v>0</v>
      </c>
      <c r="FV1050" s="100">
        <f>IF(FV$8="",0,IF($T1046=справочники!$J$9,IF(SUM($Z1050:FU1050)&lt;SUM($Z1044:FV1044),SUMIFS(1044:1044,$1:$1,"&gt;="&amp;FV$1,$1:$1,"&lt;="&amp;FV$1+IF(OR($T1048=0,$T1048=""),1,$T1048)-1),0),IF($T1046=справочники!$J$10,IF(INT(FV$1/IF(OR($T1048=0,$T1048=""),1,$T1048))=FV$1/IF(OR($T1048=0,$T1048=""),1,$T1048),SUMIFS(1044:1044,$1:$1,"&lt;="&amp;FV$1,$1:$1,"&gt;="&amp;FV$1-IF(OR($T1048=0,$T1048=""),1,$T1048)+1),0),FV1044)))</f>
        <v>0</v>
      </c>
      <c r="FW1050" s="100">
        <f>IF(FW$8="",0,IF($T1046=справочники!$J$9,IF(SUM($Z1050:FV1050)&lt;SUM($Z1044:FW1044),SUMIFS(1044:1044,$1:$1,"&gt;="&amp;FW$1,$1:$1,"&lt;="&amp;FW$1+IF(OR($T1048=0,$T1048=""),1,$T1048)-1),0),IF($T1046=справочники!$J$10,IF(INT(FW$1/IF(OR($T1048=0,$T1048=""),1,$T1048))=FW$1/IF(OR($T1048=0,$T1048=""),1,$T1048),SUMIFS(1044:1044,$1:$1,"&lt;="&amp;FW$1,$1:$1,"&gt;="&amp;FW$1-IF(OR($T1048=0,$T1048=""),1,$T1048)+1),0),FW1044)))</f>
        <v>0</v>
      </c>
      <c r="FX1050" s="100">
        <f>IF(FX$8="",0,IF($T1046=справочники!$J$9,IF(SUM($Z1050:FW1050)&lt;SUM($Z1044:FX1044),SUMIFS(1044:1044,$1:$1,"&gt;="&amp;FX$1,$1:$1,"&lt;="&amp;FX$1+IF(OR($T1048=0,$T1048=""),1,$T1048)-1),0),IF($T1046=справочники!$J$10,IF(INT(FX$1/IF(OR($T1048=0,$T1048=""),1,$T1048))=FX$1/IF(OR($T1048=0,$T1048=""),1,$T1048),SUMIFS(1044:1044,$1:$1,"&lt;="&amp;FX$1,$1:$1,"&gt;="&amp;FX$1-IF(OR($T1048=0,$T1048=""),1,$T1048)+1),0),FX1044)))</f>
        <v>0</v>
      </c>
      <c r="FY1050" s="100">
        <f>IF(FY$8="",0,IF($T1046=справочники!$J$9,IF(SUM($Z1050:FX1050)&lt;SUM($Z1044:FY1044),SUMIFS(1044:1044,$1:$1,"&gt;="&amp;FY$1,$1:$1,"&lt;="&amp;FY$1+IF(OR($T1048=0,$T1048=""),1,$T1048)-1),0),IF($T1046=справочники!$J$10,IF(INT(FY$1/IF(OR($T1048=0,$T1048=""),1,$T1048))=FY$1/IF(OR($T1048=0,$T1048=""),1,$T1048),SUMIFS(1044:1044,$1:$1,"&lt;="&amp;FY$1,$1:$1,"&gt;="&amp;FY$1-IF(OR($T1048=0,$T1048=""),1,$T1048)+1),0),FY1044)))</f>
        <v>0</v>
      </c>
      <c r="FZ1050" s="100">
        <f>IF(FZ$8="",0,IF($T1046=справочники!$J$9,IF(SUM($Z1050:FY1050)&lt;SUM($Z1044:FZ1044),SUMIFS(1044:1044,$1:$1,"&gt;="&amp;FZ$1,$1:$1,"&lt;="&amp;FZ$1+IF(OR($T1048=0,$T1048=""),1,$T1048)-1),0),IF($T1046=справочники!$J$10,IF(INT(FZ$1/IF(OR($T1048=0,$T1048=""),1,$T1048))=FZ$1/IF(OR($T1048=0,$T1048=""),1,$T1048),SUMIFS(1044:1044,$1:$1,"&lt;="&amp;FZ$1,$1:$1,"&gt;="&amp;FZ$1-IF(OR($T1048=0,$T1048=""),1,$T1048)+1),0),FZ1044)))</f>
        <v>0</v>
      </c>
      <c r="GA1050" s="100">
        <f>IF(GA$8="",0,IF($T1046=справочники!$J$9,IF(SUM($Z1050:FZ1050)&lt;SUM($Z1044:GA1044),SUMIFS(1044:1044,$1:$1,"&gt;="&amp;GA$1,$1:$1,"&lt;="&amp;GA$1+IF(OR($T1048=0,$T1048=""),1,$T1048)-1),0),IF($T1046=справочники!$J$10,IF(INT(GA$1/IF(OR($T1048=0,$T1048=""),1,$T1048))=GA$1/IF(OR($T1048=0,$T1048=""),1,$T1048),SUMIFS(1044:1044,$1:$1,"&lt;="&amp;GA$1,$1:$1,"&gt;="&amp;GA$1-IF(OR($T1048=0,$T1048=""),1,$T1048)+1),0),GA1044)))</f>
        <v>0</v>
      </c>
      <c r="GB1050" s="100">
        <f>IF(GB$8="",0,IF($T1046=справочники!$J$9,IF(SUM($Z1050:GA1050)&lt;SUM($Z1044:GB1044),SUMIFS(1044:1044,$1:$1,"&gt;="&amp;GB$1,$1:$1,"&lt;="&amp;GB$1+IF(OR($T1048=0,$T1048=""),1,$T1048)-1),0),IF($T1046=справочники!$J$10,IF(INT(GB$1/IF(OR($T1048=0,$T1048=""),1,$T1048))=GB$1/IF(OR($T1048=0,$T1048=""),1,$T1048),SUMIFS(1044:1044,$1:$1,"&lt;="&amp;GB$1,$1:$1,"&gt;="&amp;GB$1-IF(OR($T1048=0,$T1048=""),1,$T1048)+1),0),GB1044)))</f>
        <v>0</v>
      </c>
      <c r="GC1050" s="100">
        <f>IF(GC$8="",0,IF($T1046=справочники!$J$9,IF(SUM($Z1050:GB1050)&lt;SUM($Z1044:GC1044),SUMIFS(1044:1044,$1:$1,"&gt;="&amp;GC$1,$1:$1,"&lt;="&amp;GC$1+IF(OR($T1048=0,$T1048=""),1,$T1048)-1),0),IF($T1046=справочники!$J$10,IF(INT(GC$1/IF(OR($T1048=0,$T1048=""),1,$T1048))=GC$1/IF(OR($T1048=0,$T1048=""),1,$T1048),SUMIFS(1044:1044,$1:$1,"&lt;="&amp;GC$1,$1:$1,"&gt;="&amp;GC$1-IF(OR($T1048=0,$T1048=""),1,$T1048)+1),0),GC1044)))</f>
        <v>0</v>
      </c>
      <c r="GD1050" s="100">
        <f>IF(GD$8="",0,IF($T1046=справочники!$J$9,IF(SUM($Z1050:GC1050)&lt;SUM($Z1044:GD1044),SUMIFS(1044:1044,$1:$1,"&gt;="&amp;GD$1,$1:$1,"&lt;="&amp;GD$1+IF(OR($T1048=0,$T1048=""),1,$T1048)-1),0),IF($T1046=справочники!$J$10,IF(INT(GD$1/IF(OR($T1048=0,$T1048=""),1,$T1048))=GD$1/IF(OR($T1048=0,$T1048=""),1,$T1048),SUMIFS(1044:1044,$1:$1,"&lt;="&amp;GD$1,$1:$1,"&gt;="&amp;GD$1-IF(OR($T1048=0,$T1048=""),1,$T1048)+1),0),GD1044)))</f>
        <v>0</v>
      </c>
      <c r="GE1050" s="100">
        <f>IF(GE$8="",0,IF($T1046=справочники!$J$9,IF(SUM($Z1050:GD1050)&lt;SUM($Z1044:GE1044),SUMIFS(1044:1044,$1:$1,"&gt;="&amp;GE$1,$1:$1,"&lt;="&amp;GE$1+IF(OR($T1048=0,$T1048=""),1,$T1048)-1),0),IF($T1046=справочники!$J$10,IF(INT(GE$1/IF(OR($T1048=0,$T1048=""),1,$T1048))=GE$1/IF(OR($T1048=0,$T1048=""),1,$T1048),SUMIFS(1044:1044,$1:$1,"&lt;="&amp;GE$1,$1:$1,"&gt;="&amp;GE$1-IF(OR($T1048=0,$T1048=""),1,$T1048)+1),0),GE1044)))</f>
        <v>0</v>
      </c>
      <c r="GF1050" s="100">
        <f>IF(GF$8="",0,IF($T1046=справочники!$J$9,IF(SUM($Z1050:GE1050)&lt;SUM($Z1044:GF1044),SUMIFS(1044:1044,$1:$1,"&gt;="&amp;GF$1,$1:$1,"&lt;="&amp;GF$1+IF(OR($T1048=0,$T1048=""),1,$T1048)-1),0),IF($T1046=справочники!$J$10,IF(INT(GF$1/IF(OR($T1048=0,$T1048=""),1,$T1048))=GF$1/IF(OR($T1048=0,$T1048=""),1,$T1048),SUMIFS(1044:1044,$1:$1,"&lt;="&amp;GF$1,$1:$1,"&gt;="&amp;GF$1-IF(OR($T1048=0,$T1048=""),1,$T1048)+1),0),GF1044)))</f>
        <v>0</v>
      </c>
      <c r="GG1050" s="100">
        <f>IF(GG$8="",0,IF($T1046=справочники!$J$9,IF(SUM($Z1050:GF1050)&lt;SUM($Z1044:GG1044),SUMIFS(1044:1044,$1:$1,"&gt;="&amp;GG$1,$1:$1,"&lt;="&amp;GG$1+IF(OR($T1048=0,$T1048=""),1,$T1048)-1),0),IF($T1046=справочники!$J$10,IF(INT(GG$1/IF(OR($T1048=0,$T1048=""),1,$T1048))=GG$1/IF(OR($T1048=0,$T1048=""),1,$T1048),SUMIFS(1044:1044,$1:$1,"&lt;="&amp;GG$1,$1:$1,"&gt;="&amp;GG$1-IF(OR($T1048=0,$T1048=""),1,$T1048)+1),0),GG1044)))</f>
        <v>0</v>
      </c>
      <c r="GH1050" s="100">
        <f>IF(GH$8="",0,IF($T1046=справочники!$J$9,IF(SUM($Z1050:GG1050)&lt;SUM($Z1044:GH1044),SUMIFS(1044:1044,$1:$1,"&gt;="&amp;GH$1,$1:$1,"&lt;="&amp;GH$1+IF(OR($T1048=0,$T1048=""),1,$T1048)-1),0),IF($T1046=справочники!$J$10,IF(INT(GH$1/IF(OR($T1048=0,$T1048=""),1,$T1048))=GH$1/IF(OR($T1048=0,$T1048=""),1,$T1048),SUMIFS(1044:1044,$1:$1,"&lt;="&amp;GH$1,$1:$1,"&gt;="&amp;GH$1-IF(OR($T1048=0,$T1048=""),1,$T1048)+1),0),GH1044)))</f>
        <v>0</v>
      </c>
      <c r="GI1050" s="100">
        <f>IF(GI$8="",0,IF($T1046=справочники!$J$9,IF(SUM($Z1050:GH1050)&lt;SUM($Z1044:GI1044),SUMIFS(1044:1044,$1:$1,"&gt;="&amp;GI$1,$1:$1,"&lt;="&amp;GI$1+IF(OR($T1048=0,$T1048=""),1,$T1048)-1),0),IF($T1046=справочники!$J$10,IF(INT(GI$1/IF(OR($T1048=0,$T1048=""),1,$T1048))=GI$1/IF(OR($T1048=0,$T1048=""),1,$T1048),SUMIFS(1044:1044,$1:$1,"&lt;="&amp;GI$1,$1:$1,"&gt;="&amp;GI$1-IF(OR($T1048=0,$T1048=""),1,$T1048)+1),0),GI1044)))</f>
        <v>0</v>
      </c>
      <c r="GJ1050" s="100">
        <f>IF(GJ$8="",0,IF($T1046=справочники!$J$9,IF(SUM($Z1050:GI1050)&lt;SUM($Z1044:GJ1044),SUMIFS(1044:1044,$1:$1,"&gt;="&amp;GJ$1,$1:$1,"&lt;="&amp;GJ$1+IF(OR($T1048=0,$T1048=""),1,$T1048)-1),0),IF($T1046=справочники!$J$10,IF(INT(GJ$1/IF(OR($T1048=0,$T1048=""),1,$T1048))=GJ$1/IF(OR($T1048=0,$T1048=""),1,$T1048),SUMIFS(1044:1044,$1:$1,"&lt;="&amp;GJ$1,$1:$1,"&gt;="&amp;GJ$1-IF(OR($T1048=0,$T1048=""),1,$T1048)+1),0),GJ1044)))</f>
        <v>0</v>
      </c>
      <c r="GK1050" s="100">
        <f>IF(GK$8="",0,IF($T1046=справочники!$J$9,IF(SUM($Z1050:GJ1050)&lt;SUM($Z1044:GK1044),SUMIFS(1044:1044,$1:$1,"&gt;="&amp;GK$1,$1:$1,"&lt;="&amp;GK$1+IF(OR($T1048=0,$T1048=""),1,$T1048)-1),0),IF($T1046=справочники!$J$10,IF(INT(GK$1/IF(OR($T1048=0,$T1048=""),1,$T1048))=GK$1/IF(OR($T1048=0,$T1048=""),1,$T1048),SUMIFS(1044:1044,$1:$1,"&lt;="&amp;GK$1,$1:$1,"&gt;="&amp;GK$1-IF(OR($T1048=0,$T1048=""),1,$T1048)+1),0),GK1044)))</f>
        <v>0</v>
      </c>
      <c r="GL1050" s="100">
        <f>IF(GL$8="",0,IF($T1046=справочники!$J$9,IF(SUM($Z1050:GK1050)&lt;SUM($Z1044:GL1044),SUMIFS(1044:1044,$1:$1,"&gt;="&amp;GL$1,$1:$1,"&lt;="&amp;GL$1+IF(OR($T1048=0,$T1048=""),1,$T1048)-1),0),IF($T1046=справочники!$J$10,IF(INT(GL$1/IF(OR($T1048=0,$T1048=""),1,$T1048))=GL$1/IF(OR($T1048=0,$T1048=""),1,$T1048),SUMIFS(1044:1044,$1:$1,"&lt;="&amp;GL$1,$1:$1,"&gt;="&amp;GL$1-IF(OR($T1048=0,$T1048=""),1,$T1048)+1),0),GL1044)))</f>
        <v>0</v>
      </c>
      <c r="GM1050" s="100">
        <f>IF(GM$8="",0,IF($T1046=справочники!$J$9,IF(SUM($Z1050:GL1050)&lt;SUM($Z1044:GM1044),SUMIFS(1044:1044,$1:$1,"&gt;="&amp;GM$1,$1:$1,"&lt;="&amp;GM$1+IF(OR($T1048=0,$T1048=""),1,$T1048)-1),0),IF($T1046=справочники!$J$10,IF(INT(GM$1/IF(OR($T1048=0,$T1048=""),1,$T1048))=GM$1/IF(OR($T1048=0,$T1048=""),1,$T1048),SUMIFS(1044:1044,$1:$1,"&lt;="&amp;GM$1,$1:$1,"&gt;="&amp;GM$1-IF(OR($T1048=0,$T1048=""),1,$T1048)+1),0),GM1044)))</f>
        <v>0</v>
      </c>
      <c r="GN1050" s="100">
        <f>IF(GN$8="",0,IF($T1046=справочники!$J$9,IF(SUM($Z1050:GM1050)&lt;SUM($Z1044:GN1044),SUMIFS(1044:1044,$1:$1,"&gt;="&amp;GN$1,$1:$1,"&lt;="&amp;GN$1+IF(OR($T1048=0,$T1048=""),1,$T1048)-1),0),IF($T1046=справочники!$J$10,IF(INT(GN$1/IF(OR($T1048=0,$T1048=""),1,$T1048))=GN$1/IF(OR($T1048=0,$T1048=""),1,$T1048),SUMIFS(1044:1044,$1:$1,"&lt;="&amp;GN$1,$1:$1,"&gt;="&amp;GN$1-IF(OR($T1048=0,$T1048=""),1,$T1048)+1),0),GN1044)))</f>
        <v>0</v>
      </c>
      <c r="GO1050" s="100">
        <f>IF(GO$8="",0,IF($T1046=справочники!$J$9,IF(SUM($Z1050:GN1050)&lt;SUM($Z1044:GO1044),SUMIFS(1044:1044,$1:$1,"&gt;="&amp;GO$1,$1:$1,"&lt;="&amp;GO$1+IF(OR($T1048=0,$T1048=""),1,$T1048)-1),0),IF($T1046=справочники!$J$10,IF(INT(GO$1/IF(OR($T1048=0,$T1048=""),1,$T1048))=GO$1/IF(OR($T1048=0,$T1048=""),1,$T1048),SUMIFS(1044:1044,$1:$1,"&lt;="&amp;GO$1,$1:$1,"&gt;="&amp;GO$1-IF(OR($T1048=0,$T1048=""),1,$T1048)+1),0),GO1044)))</f>
        <v>0</v>
      </c>
      <c r="GP1050" s="100">
        <f>IF(GP$8="",0,IF($T1046=справочники!$J$9,IF(SUM($Z1050:GO1050)&lt;SUM($Z1044:GP1044),SUMIFS(1044:1044,$1:$1,"&gt;="&amp;GP$1,$1:$1,"&lt;="&amp;GP$1+IF(OR($T1048=0,$T1048=""),1,$T1048)-1),0),IF($T1046=справочники!$J$10,IF(INT(GP$1/IF(OR($T1048=0,$T1048=""),1,$T1048))=GP$1/IF(OR($T1048=0,$T1048=""),1,$T1048),SUMIFS(1044:1044,$1:$1,"&lt;="&amp;GP$1,$1:$1,"&gt;="&amp;GP$1-IF(OR($T1048=0,$T1048=""),1,$T1048)+1),0),GP1044)))</f>
        <v>0</v>
      </c>
      <c r="GQ1050" s="100">
        <f>IF(GQ$8="",0,IF($T1046=справочники!$J$9,IF(SUM($Z1050:GP1050)&lt;SUM($Z1044:GQ1044),SUMIFS(1044:1044,$1:$1,"&gt;="&amp;GQ$1,$1:$1,"&lt;="&amp;GQ$1+IF(OR($T1048=0,$T1048=""),1,$T1048)-1),0),IF($T1046=справочники!$J$10,IF(INT(GQ$1/IF(OR($T1048=0,$T1048=""),1,$T1048))=GQ$1/IF(OR($T1048=0,$T1048=""),1,$T1048),SUMIFS(1044:1044,$1:$1,"&lt;="&amp;GQ$1,$1:$1,"&gt;="&amp;GQ$1-IF(OR($T1048=0,$T1048=""),1,$T1048)+1),0),GQ1044)))</f>
        <v>0</v>
      </c>
      <c r="GR1050" s="100">
        <f>IF(GR$8="",0,IF($T1046=справочники!$J$9,IF(SUM($Z1050:GQ1050)&lt;SUM($Z1044:GR1044),SUMIFS(1044:1044,$1:$1,"&gt;="&amp;GR$1,$1:$1,"&lt;="&amp;GR$1+IF(OR($T1048=0,$T1048=""),1,$T1048)-1),0),IF($T1046=справочники!$J$10,IF(INT(GR$1/IF(OR($T1048=0,$T1048=""),1,$T1048))=GR$1/IF(OR($T1048=0,$T1048=""),1,$T1048),SUMIFS(1044:1044,$1:$1,"&lt;="&amp;GR$1,$1:$1,"&gt;="&amp;GR$1-IF(OR($T1048=0,$T1048=""),1,$T1048)+1),0),GR1044)))</f>
        <v>0</v>
      </c>
      <c r="GS1050" s="100">
        <f>IF(GS$8="",0,IF($T1046=справочники!$J$9,IF(SUM($Z1050:GR1050)&lt;SUM($Z1044:GS1044),SUMIFS(1044:1044,$1:$1,"&gt;="&amp;GS$1,$1:$1,"&lt;="&amp;GS$1+IF(OR($T1048=0,$T1048=""),1,$T1048)-1),0),IF($T1046=справочники!$J$10,IF(INT(GS$1/IF(OR($T1048=0,$T1048=""),1,$T1048))=GS$1/IF(OR($T1048=0,$T1048=""),1,$T1048),SUMIFS(1044:1044,$1:$1,"&lt;="&amp;GS$1,$1:$1,"&gt;="&amp;GS$1-IF(OR($T1048=0,$T1048=""),1,$T1048)+1),0),GS1044)))</f>
        <v>0</v>
      </c>
      <c r="GT1050" s="100">
        <f>IF(GT$8="",0,IF($T1046=справочники!$J$9,IF(SUM($Z1050:GS1050)&lt;SUM($Z1044:GT1044),SUMIFS(1044:1044,$1:$1,"&gt;="&amp;GT$1,$1:$1,"&lt;="&amp;GT$1+IF(OR($T1048=0,$T1048=""),1,$T1048)-1),0),IF($T1046=справочники!$J$10,IF(INT(GT$1/IF(OR($T1048=0,$T1048=""),1,$T1048))=GT$1/IF(OR($T1048=0,$T1048=""),1,$T1048),SUMIFS(1044:1044,$1:$1,"&lt;="&amp;GT$1,$1:$1,"&gt;="&amp;GT$1-IF(OR($T1048=0,$T1048=""),1,$T1048)+1),0),GT1044)))</f>
        <v>0</v>
      </c>
      <c r="GU1050" s="100">
        <f>IF(GU$8="",0,IF($T1046=справочники!$J$9,IF(SUM($Z1050:GT1050)&lt;SUM($Z1044:GU1044),SUMIFS(1044:1044,$1:$1,"&gt;="&amp;GU$1,$1:$1,"&lt;="&amp;GU$1+IF(OR($T1048=0,$T1048=""),1,$T1048)-1),0),IF($T1046=справочники!$J$10,IF(INT(GU$1/IF(OR($T1048=0,$T1048=""),1,$T1048))=GU$1/IF(OR($T1048=0,$T1048=""),1,$T1048),SUMIFS(1044:1044,$1:$1,"&lt;="&amp;GU$1,$1:$1,"&gt;="&amp;GU$1-IF(OR($T1048=0,$T1048=""),1,$T1048)+1),0),GU1044)))</f>
        <v>0</v>
      </c>
      <c r="GV1050" s="100">
        <f>IF(GV$8="",0,IF($T1046=справочники!$J$9,IF(SUM($Z1050:GU1050)&lt;SUM($Z1044:GV1044),SUMIFS(1044:1044,$1:$1,"&gt;="&amp;GV$1,$1:$1,"&lt;="&amp;GV$1+IF(OR($T1048=0,$T1048=""),1,$T1048)-1),0),IF($T1046=справочники!$J$10,IF(INT(GV$1/IF(OR($T1048=0,$T1048=""),1,$T1048))=GV$1/IF(OR($T1048=0,$T1048=""),1,$T1048),SUMIFS(1044:1044,$1:$1,"&lt;="&amp;GV$1,$1:$1,"&gt;="&amp;GV$1-IF(OR($T1048=0,$T1048=""),1,$T1048)+1),0),GV1044)))</f>
        <v>0</v>
      </c>
      <c r="GW1050" s="100">
        <f>IF(GW$8="",0,IF($T1046=справочники!$J$9,IF(SUM($Z1050:GV1050)&lt;SUM($Z1044:GW1044),SUMIFS(1044:1044,$1:$1,"&gt;="&amp;GW$1,$1:$1,"&lt;="&amp;GW$1+IF(OR($T1048=0,$T1048=""),1,$T1048)-1),0),IF($T1046=справочники!$J$10,IF(INT(GW$1/IF(OR($T1048=0,$T1048=""),1,$T1048))=GW$1/IF(OR($T1048=0,$T1048=""),1,$T1048),SUMIFS(1044:1044,$1:$1,"&lt;="&amp;GW$1,$1:$1,"&gt;="&amp;GW$1-IF(OR($T1048=0,$T1048=""),1,$T1048)+1),0),GW1044)))</f>
        <v>0</v>
      </c>
      <c r="GX1050" s="100">
        <f>IF(GX$8="",0,IF($T1046=справочники!$J$9,IF(SUM($Z1050:GW1050)&lt;SUM($Z1044:GX1044),SUMIFS(1044:1044,$1:$1,"&gt;="&amp;GX$1,$1:$1,"&lt;="&amp;GX$1+IF(OR($T1048=0,$T1048=""),1,$T1048)-1),0),IF($T1046=справочники!$J$10,IF(INT(GX$1/IF(OR($T1048=0,$T1048=""),1,$T1048))=GX$1/IF(OR($T1048=0,$T1048=""),1,$T1048),SUMIFS(1044:1044,$1:$1,"&lt;="&amp;GX$1,$1:$1,"&gt;="&amp;GX$1-IF(OR($T1048=0,$T1048=""),1,$T1048)+1),0),GX1044)))</f>
        <v>0</v>
      </c>
      <c r="GY1050" s="100">
        <f>IF(GY$8="",0,IF($T1046=справочники!$J$9,IF(SUM($Z1050:GX1050)&lt;SUM($Z1044:GY1044),SUMIFS(1044:1044,$1:$1,"&gt;="&amp;GY$1,$1:$1,"&lt;="&amp;GY$1+IF(OR($T1048=0,$T1048=""),1,$T1048)-1),0),IF($T1046=справочники!$J$10,IF(INT(GY$1/IF(OR($T1048=0,$T1048=""),1,$T1048))=GY$1/IF(OR($T1048=0,$T1048=""),1,$T1048),SUMIFS(1044:1044,$1:$1,"&lt;="&amp;GY$1,$1:$1,"&gt;="&amp;GY$1-IF(OR($T1048=0,$T1048=""),1,$T1048)+1),0),GY1044)))</f>
        <v>0</v>
      </c>
      <c r="GZ1050" s="100">
        <f>IF(GZ$8="",0,IF($T1046=справочники!$J$9,IF(SUM($Z1050:GY1050)&lt;SUM($Z1044:GZ1044),SUMIFS(1044:1044,$1:$1,"&gt;="&amp;GZ$1,$1:$1,"&lt;="&amp;GZ$1+IF(OR($T1048=0,$T1048=""),1,$T1048)-1),0),IF($T1046=справочники!$J$10,IF(INT(GZ$1/IF(OR($T1048=0,$T1048=""),1,$T1048))=GZ$1/IF(OR($T1048=0,$T1048=""),1,$T1048),SUMIFS(1044:1044,$1:$1,"&lt;="&amp;GZ$1,$1:$1,"&gt;="&amp;GZ$1-IF(OR($T1048=0,$T1048=""),1,$T1048)+1),0),GZ1044)))</f>
        <v>0</v>
      </c>
      <c r="HA1050" s="3"/>
      <c r="HB1050" s="3"/>
    </row>
    <row r="1051" spans="1:210" ht="4.2" customHeight="1">
      <c r="A1051" s="1"/>
      <c r="B1051" s="1"/>
      <c r="C1051" s="1"/>
      <c r="D1051" s="1"/>
      <c r="E1051" s="263"/>
      <c r="F1051" s="48"/>
      <c r="G1051" s="231"/>
      <c r="H1051" s="1"/>
      <c r="I1051" s="1"/>
      <c r="J1051" s="1"/>
      <c r="K1051" s="1"/>
      <c r="L1051" s="1"/>
      <c r="M1051" s="5"/>
      <c r="N1051" s="1"/>
      <c r="O1051" s="1"/>
      <c r="P1051" s="5"/>
      <c r="Q1051" s="1"/>
      <c r="R1051" s="1"/>
      <c r="S1051" s="5"/>
      <c r="T1051" s="7"/>
      <c r="U1051" s="24"/>
      <c r="V1051" s="1"/>
      <c r="W1051" s="12"/>
      <c r="X1051" s="10"/>
      <c r="Y1051" s="46"/>
      <c r="Z1051" s="93"/>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4"/>
      <c r="BB1051" s="94"/>
      <c r="BC1051" s="94"/>
      <c r="BD1051" s="94"/>
      <c r="BE1051" s="94"/>
      <c r="BF1051" s="94"/>
      <c r="BG1051" s="94"/>
      <c r="BH1051" s="94"/>
      <c r="BI1051" s="94"/>
      <c r="BJ1051" s="94"/>
      <c r="BK1051" s="94"/>
      <c r="BL1051" s="94"/>
      <c r="BM1051" s="94"/>
      <c r="BN1051" s="94"/>
      <c r="BO1051" s="94"/>
      <c r="BP1051" s="94"/>
      <c r="BQ1051" s="94"/>
      <c r="BR1051" s="94"/>
      <c r="BS1051" s="94"/>
      <c r="BT1051" s="94"/>
      <c r="BU1051" s="94"/>
      <c r="BV1051" s="94"/>
      <c r="BW1051" s="94"/>
      <c r="BX1051" s="94"/>
      <c r="BY1051" s="94"/>
      <c r="BZ1051" s="94"/>
      <c r="CA1051" s="94"/>
      <c r="CB1051" s="94"/>
      <c r="CC1051" s="94"/>
      <c r="CD1051" s="94"/>
      <c r="CE1051" s="94"/>
      <c r="CF1051" s="94"/>
      <c r="CG1051" s="94"/>
      <c r="CH1051" s="94"/>
      <c r="CI1051" s="94"/>
      <c r="CJ1051" s="94"/>
      <c r="CK1051" s="94"/>
      <c r="CL1051" s="94"/>
      <c r="CM1051" s="94"/>
      <c r="CN1051" s="94"/>
      <c r="CO1051" s="94"/>
      <c r="CP1051" s="94"/>
      <c r="CQ1051" s="94"/>
      <c r="CR1051" s="94"/>
      <c r="CS1051" s="94"/>
      <c r="CT1051" s="94"/>
      <c r="CU1051" s="94"/>
      <c r="CV1051" s="94"/>
      <c r="CW1051" s="94"/>
      <c r="CX1051" s="94"/>
      <c r="CY1051" s="94"/>
      <c r="CZ1051" s="94"/>
      <c r="DA1051" s="94"/>
      <c r="DB1051" s="94"/>
      <c r="DC1051" s="94"/>
      <c r="DD1051" s="94"/>
      <c r="DE1051" s="94"/>
      <c r="DF1051" s="94"/>
      <c r="DG1051" s="94"/>
      <c r="DH1051" s="94"/>
      <c r="DI1051" s="94"/>
      <c r="DJ1051" s="94"/>
      <c r="DK1051" s="94"/>
      <c r="DL1051" s="94"/>
      <c r="DM1051" s="94"/>
      <c r="DN1051" s="94"/>
      <c r="DO1051" s="94"/>
      <c r="DP1051" s="94"/>
      <c r="DQ1051" s="94"/>
      <c r="DR1051" s="94"/>
      <c r="DS1051" s="94"/>
      <c r="DT1051" s="94"/>
      <c r="DU1051" s="94"/>
      <c r="DV1051" s="94"/>
      <c r="DW1051" s="94"/>
      <c r="DX1051" s="94"/>
      <c r="DY1051" s="94"/>
      <c r="DZ1051" s="94"/>
      <c r="EA1051" s="94"/>
      <c r="EB1051" s="94"/>
      <c r="EC1051" s="94"/>
      <c r="ED1051" s="94"/>
      <c r="EE1051" s="94"/>
      <c r="EF1051" s="94"/>
      <c r="EG1051" s="94"/>
      <c r="EH1051" s="94"/>
      <c r="EI1051" s="94"/>
      <c r="EJ1051" s="94"/>
      <c r="EK1051" s="94"/>
      <c r="EL1051" s="94"/>
      <c r="EM1051" s="94"/>
      <c r="EN1051" s="94"/>
      <c r="EO1051" s="94"/>
      <c r="EP1051" s="94"/>
      <c r="EQ1051" s="94"/>
      <c r="ER1051" s="94"/>
      <c r="ES1051" s="94"/>
      <c r="ET1051" s="94"/>
      <c r="EU1051" s="94"/>
      <c r="EV1051" s="94"/>
      <c r="EW1051" s="94"/>
      <c r="EX1051" s="94"/>
      <c r="EY1051" s="94"/>
      <c r="EZ1051" s="94"/>
      <c r="FA1051" s="94"/>
      <c r="FB1051" s="94"/>
      <c r="FC1051" s="94"/>
      <c r="FD1051" s="94"/>
      <c r="FE1051" s="94"/>
      <c r="FF1051" s="94"/>
      <c r="FG1051" s="94"/>
      <c r="FH1051" s="94"/>
      <c r="FI1051" s="94"/>
      <c r="FJ1051" s="94"/>
      <c r="FK1051" s="94"/>
      <c r="FL1051" s="94"/>
      <c r="FM1051" s="94"/>
      <c r="FN1051" s="94"/>
      <c r="FO1051" s="94"/>
      <c r="FP1051" s="94"/>
      <c r="FQ1051" s="94"/>
      <c r="FR1051" s="94"/>
      <c r="FS1051" s="94"/>
      <c r="FT1051" s="94"/>
      <c r="FU1051" s="94"/>
      <c r="FV1051" s="94"/>
      <c r="FW1051" s="94"/>
      <c r="FX1051" s="94"/>
      <c r="FY1051" s="94"/>
      <c r="FZ1051" s="94"/>
      <c r="GA1051" s="94"/>
      <c r="GB1051" s="94"/>
      <c r="GC1051" s="94"/>
      <c r="GD1051" s="94"/>
      <c r="GE1051" s="94"/>
      <c r="GF1051" s="94"/>
      <c r="GG1051" s="94"/>
      <c r="GH1051" s="94"/>
      <c r="GI1051" s="94"/>
      <c r="GJ1051" s="94"/>
      <c r="GK1051" s="94"/>
      <c r="GL1051" s="94"/>
      <c r="GM1051" s="94"/>
      <c r="GN1051" s="94"/>
      <c r="GO1051" s="94"/>
      <c r="GP1051" s="94"/>
      <c r="GQ1051" s="94"/>
      <c r="GR1051" s="94"/>
      <c r="GS1051" s="94"/>
      <c r="GT1051" s="94"/>
      <c r="GU1051" s="94"/>
      <c r="GV1051" s="94"/>
      <c r="GW1051" s="94"/>
      <c r="GX1051" s="94"/>
      <c r="GY1051" s="94"/>
      <c r="GZ1051" s="94"/>
      <c r="HA1051" s="1"/>
      <c r="HB1051" s="1"/>
    </row>
    <row r="1052" spans="1:210" ht="4.2" customHeight="1">
      <c r="A1052" s="1"/>
      <c r="B1052" s="1"/>
      <c r="C1052" s="1"/>
      <c r="D1052" s="1"/>
      <c r="E1052" s="380"/>
      <c r="F1052" s="380"/>
      <c r="G1052" s="380"/>
      <c r="H1052" s="380"/>
      <c r="I1052" s="380"/>
      <c r="J1052" s="380"/>
      <c r="K1052" s="380"/>
      <c r="L1052" s="380"/>
      <c r="M1052" s="381"/>
      <c r="N1052" s="380"/>
      <c r="O1052" s="380"/>
      <c r="P1052" s="381"/>
      <c r="Q1052" s="380"/>
      <c r="R1052" s="1"/>
      <c r="S1052" s="5"/>
      <c r="T1052" s="7"/>
      <c r="U1052" s="24"/>
      <c r="V1052" s="1"/>
      <c r="W1052" s="382"/>
      <c r="X1052" s="10"/>
      <c r="Y1052" s="46"/>
      <c r="Z1052" s="93"/>
      <c r="AA1052" s="383"/>
      <c r="AB1052" s="383"/>
      <c r="AC1052" s="383"/>
      <c r="AD1052" s="383"/>
      <c r="AE1052" s="383"/>
      <c r="AF1052" s="383"/>
      <c r="AG1052" s="383"/>
      <c r="AH1052" s="383"/>
      <c r="AI1052" s="383"/>
      <c r="AJ1052" s="383"/>
      <c r="AK1052" s="383"/>
      <c r="AL1052" s="383"/>
      <c r="AM1052" s="383"/>
      <c r="AN1052" s="383"/>
      <c r="AO1052" s="383"/>
      <c r="AP1052" s="383"/>
      <c r="AQ1052" s="383"/>
      <c r="AR1052" s="383"/>
      <c r="AS1052" s="383"/>
      <c r="AT1052" s="383"/>
      <c r="AU1052" s="383"/>
      <c r="AV1052" s="383"/>
      <c r="AW1052" s="383"/>
      <c r="AX1052" s="383"/>
      <c r="AY1052" s="383"/>
      <c r="AZ1052" s="383"/>
      <c r="BA1052" s="383"/>
      <c r="BB1052" s="383"/>
      <c r="BC1052" s="383"/>
      <c r="BD1052" s="383"/>
      <c r="BE1052" s="383"/>
      <c r="BF1052" s="383"/>
      <c r="BG1052" s="383"/>
      <c r="BH1052" s="383"/>
      <c r="BI1052" s="383"/>
      <c r="BJ1052" s="383"/>
      <c r="BK1052" s="383"/>
      <c r="BL1052" s="383"/>
      <c r="BM1052" s="383"/>
      <c r="BN1052" s="383"/>
      <c r="BO1052" s="383"/>
      <c r="BP1052" s="383"/>
      <c r="BQ1052" s="383"/>
      <c r="BR1052" s="383"/>
      <c r="BS1052" s="383"/>
      <c r="BT1052" s="383"/>
      <c r="BU1052" s="383"/>
      <c r="BV1052" s="383"/>
      <c r="BW1052" s="383"/>
      <c r="BX1052" s="383"/>
      <c r="BY1052" s="383"/>
      <c r="BZ1052" s="383"/>
      <c r="CA1052" s="383"/>
      <c r="CB1052" s="383"/>
      <c r="CC1052" s="383"/>
      <c r="CD1052" s="383"/>
      <c r="CE1052" s="383"/>
      <c r="CF1052" s="383"/>
      <c r="CG1052" s="383"/>
      <c r="CH1052" s="383"/>
      <c r="CI1052" s="383"/>
      <c r="CJ1052" s="383"/>
      <c r="CK1052" s="383"/>
      <c r="CL1052" s="383"/>
      <c r="CM1052" s="383"/>
      <c r="CN1052" s="383"/>
      <c r="CO1052" s="383"/>
      <c r="CP1052" s="383"/>
      <c r="CQ1052" s="383"/>
      <c r="CR1052" s="383"/>
      <c r="CS1052" s="383"/>
      <c r="CT1052" s="383"/>
      <c r="CU1052" s="383"/>
      <c r="CV1052" s="383"/>
      <c r="CW1052" s="383"/>
      <c r="CX1052" s="383"/>
      <c r="CY1052" s="383"/>
      <c r="CZ1052" s="383"/>
      <c r="DA1052" s="383"/>
      <c r="DB1052" s="383"/>
      <c r="DC1052" s="383"/>
      <c r="DD1052" s="383"/>
      <c r="DE1052" s="383"/>
      <c r="DF1052" s="383"/>
      <c r="DG1052" s="383"/>
      <c r="DH1052" s="383"/>
      <c r="DI1052" s="383"/>
      <c r="DJ1052" s="383"/>
      <c r="DK1052" s="383"/>
      <c r="DL1052" s="383"/>
      <c r="DM1052" s="383"/>
      <c r="DN1052" s="383"/>
      <c r="DO1052" s="383"/>
      <c r="DP1052" s="383"/>
      <c r="DQ1052" s="383"/>
      <c r="DR1052" s="383"/>
      <c r="DS1052" s="383"/>
      <c r="DT1052" s="383"/>
      <c r="DU1052" s="383"/>
      <c r="DV1052" s="383"/>
      <c r="DW1052" s="383"/>
      <c r="DX1052" s="383"/>
      <c r="DY1052" s="383"/>
      <c r="DZ1052" s="383"/>
      <c r="EA1052" s="383"/>
      <c r="EB1052" s="383"/>
      <c r="EC1052" s="383"/>
      <c r="ED1052" s="383"/>
      <c r="EE1052" s="383"/>
      <c r="EF1052" s="383"/>
      <c r="EG1052" s="383"/>
      <c r="EH1052" s="383"/>
      <c r="EI1052" s="383"/>
      <c r="EJ1052" s="383"/>
      <c r="EK1052" s="383"/>
      <c r="EL1052" s="383"/>
      <c r="EM1052" s="383"/>
      <c r="EN1052" s="383"/>
      <c r="EO1052" s="383"/>
      <c r="EP1052" s="383"/>
      <c r="EQ1052" s="383"/>
      <c r="ER1052" s="383"/>
      <c r="ES1052" s="383"/>
      <c r="ET1052" s="383"/>
      <c r="EU1052" s="383"/>
      <c r="EV1052" s="383"/>
      <c r="EW1052" s="383"/>
      <c r="EX1052" s="383"/>
      <c r="EY1052" s="383"/>
      <c r="EZ1052" s="383"/>
      <c r="FA1052" s="383"/>
      <c r="FB1052" s="383"/>
      <c r="FC1052" s="383"/>
      <c r="FD1052" s="383"/>
      <c r="FE1052" s="383"/>
      <c r="FF1052" s="383"/>
      <c r="FG1052" s="383"/>
      <c r="FH1052" s="383"/>
      <c r="FI1052" s="383"/>
      <c r="FJ1052" s="383"/>
      <c r="FK1052" s="383"/>
      <c r="FL1052" s="383"/>
      <c r="FM1052" s="383"/>
      <c r="FN1052" s="383"/>
      <c r="FO1052" s="383"/>
      <c r="FP1052" s="383"/>
      <c r="FQ1052" s="383"/>
      <c r="FR1052" s="383"/>
      <c r="FS1052" s="383"/>
      <c r="FT1052" s="383"/>
      <c r="FU1052" s="383"/>
      <c r="FV1052" s="383"/>
      <c r="FW1052" s="383"/>
      <c r="FX1052" s="383"/>
      <c r="FY1052" s="383"/>
      <c r="FZ1052" s="383"/>
      <c r="GA1052" s="383"/>
      <c r="GB1052" s="383"/>
      <c r="GC1052" s="383"/>
      <c r="GD1052" s="383"/>
      <c r="GE1052" s="383"/>
      <c r="GF1052" s="383"/>
      <c r="GG1052" s="383"/>
      <c r="GH1052" s="383"/>
      <c r="GI1052" s="383"/>
      <c r="GJ1052" s="383"/>
      <c r="GK1052" s="383"/>
      <c r="GL1052" s="383"/>
      <c r="GM1052" s="383"/>
      <c r="GN1052" s="383"/>
      <c r="GO1052" s="383"/>
      <c r="GP1052" s="383"/>
      <c r="GQ1052" s="383"/>
      <c r="GR1052" s="383"/>
      <c r="GS1052" s="383"/>
      <c r="GT1052" s="383"/>
      <c r="GU1052" s="383"/>
      <c r="GV1052" s="383"/>
      <c r="GW1052" s="383"/>
      <c r="GX1052" s="383"/>
      <c r="GY1052" s="383"/>
      <c r="GZ1052" s="383"/>
      <c r="HA1052" s="1"/>
      <c r="HB1052" s="1"/>
    </row>
    <row r="1053" spans="1:210" ht="7.2" customHeight="1">
      <c r="A1053" s="1"/>
      <c r="B1053" s="1"/>
      <c r="C1053" s="1"/>
      <c r="D1053" s="1"/>
      <c r="E1053" s="263"/>
      <c r="F1053" s="48"/>
      <c r="G1053" s="231"/>
      <c r="H1053" s="1"/>
      <c r="I1053" s="1"/>
      <c r="J1053" s="1"/>
      <c r="K1053" s="1"/>
      <c r="L1053" s="1"/>
      <c r="M1053" s="5"/>
      <c r="N1053" s="1"/>
      <c r="O1053" s="1"/>
      <c r="P1053" s="5"/>
      <c r="Q1053" s="1"/>
      <c r="R1053" s="1"/>
      <c r="S1053" s="5"/>
      <c r="T1053" s="7"/>
      <c r="U1053" s="24"/>
      <c r="V1053" s="1"/>
      <c r="W1053" s="12"/>
      <c r="X1053" s="10"/>
      <c r="Y1053" s="46"/>
      <c r="Z1053" s="93"/>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4"/>
      <c r="BB1053" s="94"/>
      <c r="BC1053" s="94"/>
      <c r="BD1053" s="94"/>
      <c r="BE1053" s="94"/>
      <c r="BF1053" s="94"/>
      <c r="BG1053" s="94"/>
      <c r="BH1053" s="94"/>
      <c r="BI1053" s="94"/>
      <c r="BJ1053" s="94"/>
      <c r="BK1053" s="94"/>
      <c r="BL1053" s="94"/>
      <c r="BM1053" s="94"/>
      <c r="BN1053" s="94"/>
      <c r="BO1053" s="94"/>
      <c r="BP1053" s="94"/>
      <c r="BQ1053" s="94"/>
      <c r="BR1053" s="94"/>
      <c r="BS1053" s="94"/>
      <c r="BT1053" s="94"/>
      <c r="BU1053" s="94"/>
      <c r="BV1053" s="94"/>
      <c r="BW1053" s="94"/>
      <c r="BX1053" s="94"/>
      <c r="BY1053" s="94"/>
      <c r="BZ1053" s="94"/>
      <c r="CA1053" s="94"/>
      <c r="CB1053" s="94"/>
      <c r="CC1053" s="94"/>
      <c r="CD1053" s="94"/>
      <c r="CE1053" s="94"/>
      <c r="CF1053" s="94"/>
      <c r="CG1053" s="94"/>
      <c r="CH1053" s="94"/>
      <c r="CI1053" s="94"/>
      <c r="CJ1053" s="94"/>
      <c r="CK1053" s="94"/>
      <c r="CL1053" s="94"/>
      <c r="CM1053" s="94"/>
      <c r="CN1053" s="94"/>
      <c r="CO1053" s="94"/>
      <c r="CP1053" s="94"/>
      <c r="CQ1053" s="94"/>
      <c r="CR1053" s="94"/>
      <c r="CS1053" s="94"/>
      <c r="CT1053" s="94"/>
      <c r="CU1053" s="94"/>
      <c r="CV1053" s="94"/>
      <c r="CW1053" s="94"/>
      <c r="CX1053" s="94"/>
      <c r="CY1053" s="94"/>
      <c r="CZ1053" s="94"/>
      <c r="DA1053" s="94"/>
      <c r="DB1053" s="94"/>
      <c r="DC1053" s="94"/>
      <c r="DD1053" s="94"/>
      <c r="DE1053" s="94"/>
      <c r="DF1053" s="94"/>
      <c r="DG1053" s="94"/>
      <c r="DH1053" s="94"/>
      <c r="DI1053" s="94"/>
      <c r="DJ1053" s="94"/>
      <c r="DK1053" s="94"/>
      <c r="DL1053" s="94"/>
      <c r="DM1053" s="94"/>
      <c r="DN1053" s="94"/>
      <c r="DO1053" s="94"/>
      <c r="DP1053" s="94"/>
      <c r="DQ1053" s="94"/>
      <c r="DR1053" s="94"/>
      <c r="DS1053" s="94"/>
      <c r="DT1053" s="94"/>
      <c r="DU1053" s="94"/>
      <c r="DV1053" s="94"/>
      <c r="DW1053" s="94"/>
      <c r="DX1053" s="94"/>
      <c r="DY1053" s="94"/>
      <c r="DZ1053" s="94"/>
      <c r="EA1053" s="94"/>
      <c r="EB1053" s="94"/>
      <c r="EC1053" s="94"/>
      <c r="ED1053" s="94"/>
      <c r="EE1053" s="94"/>
      <c r="EF1053" s="94"/>
      <c r="EG1053" s="94"/>
      <c r="EH1053" s="94"/>
      <c r="EI1053" s="94"/>
      <c r="EJ1053" s="94"/>
      <c r="EK1053" s="94"/>
      <c r="EL1053" s="94"/>
      <c r="EM1053" s="94"/>
      <c r="EN1053" s="94"/>
      <c r="EO1053" s="94"/>
      <c r="EP1053" s="94"/>
      <c r="EQ1053" s="94"/>
      <c r="ER1053" s="94"/>
      <c r="ES1053" s="94"/>
      <c r="ET1053" s="94"/>
      <c r="EU1053" s="94"/>
      <c r="EV1053" s="94"/>
      <c r="EW1053" s="94"/>
      <c r="EX1053" s="94"/>
      <c r="EY1053" s="94"/>
      <c r="EZ1053" s="94"/>
      <c r="FA1053" s="94"/>
      <c r="FB1053" s="94"/>
      <c r="FC1053" s="94"/>
      <c r="FD1053" s="94"/>
      <c r="FE1053" s="94"/>
      <c r="FF1053" s="94"/>
      <c r="FG1053" s="94"/>
      <c r="FH1053" s="94"/>
      <c r="FI1053" s="94"/>
      <c r="FJ1053" s="94"/>
      <c r="FK1053" s="94"/>
      <c r="FL1053" s="94"/>
      <c r="FM1053" s="94"/>
      <c r="FN1053" s="94"/>
      <c r="FO1053" s="94"/>
      <c r="FP1053" s="94"/>
      <c r="FQ1053" s="94"/>
      <c r="FR1053" s="94"/>
      <c r="FS1053" s="94"/>
      <c r="FT1053" s="94"/>
      <c r="FU1053" s="94"/>
      <c r="FV1053" s="94"/>
      <c r="FW1053" s="94"/>
      <c r="FX1053" s="94"/>
      <c r="FY1053" s="94"/>
      <c r="FZ1053" s="94"/>
      <c r="GA1053" s="94"/>
      <c r="GB1053" s="94"/>
      <c r="GC1053" s="94"/>
      <c r="GD1053" s="94"/>
      <c r="GE1053" s="94"/>
      <c r="GF1053" s="94"/>
      <c r="GG1053" s="94"/>
      <c r="GH1053" s="94"/>
      <c r="GI1053" s="94"/>
      <c r="GJ1053" s="94"/>
      <c r="GK1053" s="94"/>
      <c r="GL1053" s="94"/>
      <c r="GM1053" s="94"/>
      <c r="GN1053" s="94"/>
      <c r="GO1053" s="94"/>
      <c r="GP1053" s="94"/>
      <c r="GQ1053" s="94"/>
      <c r="GR1053" s="94"/>
      <c r="GS1053" s="94"/>
      <c r="GT1053" s="94"/>
      <c r="GU1053" s="94"/>
      <c r="GV1053" s="94"/>
      <c r="GW1053" s="94"/>
      <c r="GX1053" s="94"/>
      <c r="GY1053" s="94"/>
      <c r="GZ1053" s="94"/>
      <c r="HA1053" s="1"/>
      <c r="HB1053" s="1"/>
    </row>
    <row r="1054" spans="1:210" ht="12.6" thickBot="1">
      <c r="A1054" s="1"/>
      <c r="B1054" s="244" t="s">
        <v>154</v>
      </c>
      <c r="C1054" s="197"/>
      <c r="D1054" s="196"/>
      <c r="E1054" s="263"/>
      <c r="F1054" s="48"/>
      <c r="G1054" s="385"/>
      <c r="H1054" s="386"/>
      <c r="I1054" s="387" t="str">
        <f>$I$910</f>
        <v>общий пост. расход, укажите сумму в месяц с ндс</v>
      </c>
      <c r="J1054" s="386"/>
      <c r="K1054" s="386"/>
      <c r="L1054" s="386"/>
      <c r="M1054" s="600" t="s">
        <v>6</v>
      </c>
      <c r="N1054" s="601" t="s">
        <v>329</v>
      </c>
      <c r="O1054" s="1"/>
      <c r="P1054" s="5"/>
      <c r="Q1054" s="1" t="s">
        <v>26</v>
      </c>
      <c r="R1054" s="1"/>
      <c r="S1054" s="5" t="s">
        <v>6</v>
      </c>
      <c r="T1054" s="202"/>
      <c r="U1054" s="24"/>
      <c r="V1054" s="1"/>
      <c r="W1054" s="12"/>
      <c r="X1054" s="10"/>
      <c r="Y1054" s="46"/>
      <c r="Z1054" s="93"/>
      <c r="AA1054" s="577" t="str">
        <f>IF(AA1056=1,"1-ый мес. расхода","")</f>
        <v/>
      </c>
      <c r="AB1054" s="577" t="str">
        <f t="shared" ref="AB1054:CM1054" si="4977">IF(AB1056=1,"1-ый мес. расхода","")</f>
        <v/>
      </c>
      <c r="AC1054" s="577" t="str">
        <f t="shared" si="4977"/>
        <v/>
      </c>
      <c r="AD1054" s="577" t="str">
        <f t="shared" si="4977"/>
        <v/>
      </c>
      <c r="AE1054" s="577" t="str">
        <f t="shared" si="4977"/>
        <v/>
      </c>
      <c r="AF1054" s="577" t="str">
        <f t="shared" si="4977"/>
        <v/>
      </c>
      <c r="AG1054" s="577" t="str">
        <f t="shared" si="4977"/>
        <v/>
      </c>
      <c r="AH1054" s="577" t="str">
        <f t="shared" si="4977"/>
        <v/>
      </c>
      <c r="AI1054" s="577" t="str">
        <f t="shared" si="4977"/>
        <v/>
      </c>
      <c r="AJ1054" s="577" t="str">
        <f t="shared" si="4977"/>
        <v/>
      </c>
      <c r="AK1054" s="577" t="str">
        <f t="shared" si="4977"/>
        <v/>
      </c>
      <c r="AL1054" s="577" t="str">
        <f t="shared" si="4977"/>
        <v/>
      </c>
      <c r="AM1054" s="577" t="str">
        <f t="shared" si="4977"/>
        <v/>
      </c>
      <c r="AN1054" s="577" t="str">
        <f t="shared" si="4977"/>
        <v/>
      </c>
      <c r="AO1054" s="577" t="str">
        <f t="shared" si="4977"/>
        <v/>
      </c>
      <c r="AP1054" s="577" t="str">
        <f t="shared" si="4977"/>
        <v/>
      </c>
      <c r="AQ1054" s="577" t="str">
        <f t="shared" si="4977"/>
        <v/>
      </c>
      <c r="AR1054" s="577" t="str">
        <f t="shared" si="4977"/>
        <v/>
      </c>
      <c r="AS1054" s="577" t="str">
        <f t="shared" si="4977"/>
        <v/>
      </c>
      <c r="AT1054" s="577" t="str">
        <f t="shared" si="4977"/>
        <v/>
      </c>
      <c r="AU1054" s="577" t="str">
        <f t="shared" si="4977"/>
        <v/>
      </c>
      <c r="AV1054" s="577" t="str">
        <f t="shared" si="4977"/>
        <v/>
      </c>
      <c r="AW1054" s="577" t="str">
        <f t="shared" si="4977"/>
        <v/>
      </c>
      <c r="AX1054" s="577" t="str">
        <f t="shared" si="4977"/>
        <v/>
      </c>
      <c r="AY1054" s="577" t="str">
        <f t="shared" si="4977"/>
        <v/>
      </c>
      <c r="AZ1054" s="577" t="str">
        <f t="shared" si="4977"/>
        <v/>
      </c>
      <c r="BA1054" s="577" t="str">
        <f t="shared" si="4977"/>
        <v/>
      </c>
      <c r="BB1054" s="577" t="str">
        <f t="shared" si="4977"/>
        <v/>
      </c>
      <c r="BC1054" s="577" t="str">
        <f t="shared" si="4977"/>
        <v/>
      </c>
      <c r="BD1054" s="577" t="str">
        <f t="shared" si="4977"/>
        <v/>
      </c>
      <c r="BE1054" s="577" t="str">
        <f t="shared" si="4977"/>
        <v/>
      </c>
      <c r="BF1054" s="577" t="str">
        <f t="shared" si="4977"/>
        <v/>
      </c>
      <c r="BG1054" s="577" t="str">
        <f t="shared" si="4977"/>
        <v/>
      </c>
      <c r="BH1054" s="577" t="str">
        <f t="shared" si="4977"/>
        <v/>
      </c>
      <c r="BI1054" s="577" t="str">
        <f t="shared" si="4977"/>
        <v/>
      </c>
      <c r="BJ1054" s="577" t="str">
        <f t="shared" si="4977"/>
        <v/>
      </c>
      <c r="BK1054" s="577" t="str">
        <f t="shared" si="4977"/>
        <v/>
      </c>
      <c r="BL1054" s="577" t="str">
        <f t="shared" si="4977"/>
        <v/>
      </c>
      <c r="BM1054" s="577" t="str">
        <f t="shared" si="4977"/>
        <v/>
      </c>
      <c r="BN1054" s="577" t="str">
        <f t="shared" si="4977"/>
        <v/>
      </c>
      <c r="BO1054" s="577" t="str">
        <f t="shared" si="4977"/>
        <v/>
      </c>
      <c r="BP1054" s="577" t="str">
        <f t="shared" si="4977"/>
        <v/>
      </c>
      <c r="BQ1054" s="577" t="str">
        <f t="shared" si="4977"/>
        <v/>
      </c>
      <c r="BR1054" s="577" t="str">
        <f t="shared" si="4977"/>
        <v/>
      </c>
      <c r="BS1054" s="577" t="str">
        <f t="shared" si="4977"/>
        <v/>
      </c>
      <c r="BT1054" s="577" t="str">
        <f t="shared" si="4977"/>
        <v/>
      </c>
      <c r="BU1054" s="577" t="str">
        <f t="shared" si="4977"/>
        <v/>
      </c>
      <c r="BV1054" s="577" t="str">
        <f t="shared" si="4977"/>
        <v/>
      </c>
      <c r="BW1054" s="577" t="str">
        <f t="shared" si="4977"/>
        <v/>
      </c>
      <c r="BX1054" s="577" t="str">
        <f t="shared" si="4977"/>
        <v/>
      </c>
      <c r="BY1054" s="577" t="str">
        <f t="shared" si="4977"/>
        <v/>
      </c>
      <c r="BZ1054" s="577" t="str">
        <f t="shared" si="4977"/>
        <v/>
      </c>
      <c r="CA1054" s="577" t="str">
        <f t="shared" si="4977"/>
        <v/>
      </c>
      <c r="CB1054" s="577" t="str">
        <f t="shared" si="4977"/>
        <v/>
      </c>
      <c r="CC1054" s="577" t="str">
        <f t="shared" si="4977"/>
        <v/>
      </c>
      <c r="CD1054" s="577" t="str">
        <f t="shared" si="4977"/>
        <v/>
      </c>
      <c r="CE1054" s="577" t="str">
        <f t="shared" si="4977"/>
        <v/>
      </c>
      <c r="CF1054" s="577" t="str">
        <f t="shared" si="4977"/>
        <v/>
      </c>
      <c r="CG1054" s="577" t="str">
        <f t="shared" si="4977"/>
        <v/>
      </c>
      <c r="CH1054" s="577" t="str">
        <f t="shared" si="4977"/>
        <v/>
      </c>
      <c r="CI1054" s="577" t="str">
        <f t="shared" si="4977"/>
        <v/>
      </c>
      <c r="CJ1054" s="577" t="str">
        <f t="shared" si="4977"/>
        <v/>
      </c>
      <c r="CK1054" s="577" t="str">
        <f t="shared" si="4977"/>
        <v/>
      </c>
      <c r="CL1054" s="577" t="str">
        <f t="shared" si="4977"/>
        <v/>
      </c>
      <c r="CM1054" s="577" t="str">
        <f t="shared" si="4977"/>
        <v/>
      </c>
      <c r="CN1054" s="577" t="str">
        <f t="shared" ref="CN1054:DG1054" si="4978">IF(CN1056=1,"1-ый мес. расхода","")</f>
        <v/>
      </c>
      <c r="CO1054" s="577" t="str">
        <f t="shared" si="4978"/>
        <v/>
      </c>
      <c r="CP1054" s="577" t="str">
        <f t="shared" si="4978"/>
        <v/>
      </c>
      <c r="CQ1054" s="577" t="str">
        <f t="shared" si="4978"/>
        <v/>
      </c>
      <c r="CR1054" s="577" t="str">
        <f t="shared" si="4978"/>
        <v/>
      </c>
      <c r="CS1054" s="577" t="str">
        <f t="shared" si="4978"/>
        <v/>
      </c>
      <c r="CT1054" s="577" t="str">
        <f t="shared" si="4978"/>
        <v/>
      </c>
      <c r="CU1054" s="577" t="str">
        <f t="shared" si="4978"/>
        <v/>
      </c>
      <c r="CV1054" s="577" t="str">
        <f t="shared" si="4978"/>
        <v/>
      </c>
      <c r="CW1054" s="577" t="str">
        <f t="shared" si="4978"/>
        <v/>
      </c>
      <c r="CX1054" s="577" t="str">
        <f t="shared" si="4978"/>
        <v/>
      </c>
      <c r="CY1054" s="577" t="str">
        <f t="shared" si="4978"/>
        <v/>
      </c>
      <c r="CZ1054" s="577" t="str">
        <f t="shared" si="4978"/>
        <v/>
      </c>
      <c r="DA1054" s="577" t="str">
        <f t="shared" si="4978"/>
        <v/>
      </c>
      <c r="DB1054" s="577" t="str">
        <f t="shared" si="4978"/>
        <v/>
      </c>
      <c r="DC1054" s="577" t="str">
        <f t="shared" si="4978"/>
        <v/>
      </c>
      <c r="DD1054" s="577" t="str">
        <f t="shared" si="4978"/>
        <v/>
      </c>
      <c r="DE1054" s="577" t="str">
        <f t="shared" si="4978"/>
        <v/>
      </c>
      <c r="DF1054" s="577" t="str">
        <f t="shared" si="4978"/>
        <v/>
      </c>
      <c r="DG1054" s="577" t="str">
        <f t="shared" si="4978"/>
        <v/>
      </c>
      <c r="DH1054" s="577" t="str">
        <f t="shared" ref="DH1054:FS1054" si="4979">IF(DH1056=1,"1-ый мес. расхода","")</f>
        <v/>
      </c>
      <c r="DI1054" s="577" t="str">
        <f t="shared" si="4979"/>
        <v/>
      </c>
      <c r="DJ1054" s="577" t="str">
        <f t="shared" si="4979"/>
        <v/>
      </c>
      <c r="DK1054" s="577" t="str">
        <f t="shared" si="4979"/>
        <v/>
      </c>
      <c r="DL1054" s="577" t="str">
        <f t="shared" si="4979"/>
        <v/>
      </c>
      <c r="DM1054" s="577" t="str">
        <f t="shared" si="4979"/>
        <v/>
      </c>
      <c r="DN1054" s="577" t="str">
        <f t="shared" si="4979"/>
        <v/>
      </c>
      <c r="DO1054" s="577" t="str">
        <f t="shared" si="4979"/>
        <v/>
      </c>
      <c r="DP1054" s="577" t="str">
        <f t="shared" si="4979"/>
        <v/>
      </c>
      <c r="DQ1054" s="577" t="str">
        <f t="shared" si="4979"/>
        <v/>
      </c>
      <c r="DR1054" s="577" t="str">
        <f t="shared" si="4979"/>
        <v/>
      </c>
      <c r="DS1054" s="577" t="str">
        <f t="shared" si="4979"/>
        <v/>
      </c>
      <c r="DT1054" s="577" t="str">
        <f t="shared" si="4979"/>
        <v/>
      </c>
      <c r="DU1054" s="577" t="str">
        <f t="shared" si="4979"/>
        <v/>
      </c>
      <c r="DV1054" s="577" t="str">
        <f t="shared" si="4979"/>
        <v/>
      </c>
      <c r="DW1054" s="577" t="str">
        <f t="shared" si="4979"/>
        <v/>
      </c>
      <c r="DX1054" s="577" t="str">
        <f t="shared" si="4979"/>
        <v/>
      </c>
      <c r="DY1054" s="577" t="str">
        <f t="shared" si="4979"/>
        <v/>
      </c>
      <c r="DZ1054" s="577" t="str">
        <f t="shared" si="4979"/>
        <v/>
      </c>
      <c r="EA1054" s="577" t="str">
        <f t="shared" si="4979"/>
        <v/>
      </c>
      <c r="EB1054" s="577" t="str">
        <f t="shared" si="4979"/>
        <v/>
      </c>
      <c r="EC1054" s="577" t="str">
        <f t="shared" si="4979"/>
        <v/>
      </c>
      <c r="ED1054" s="577" t="str">
        <f t="shared" si="4979"/>
        <v/>
      </c>
      <c r="EE1054" s="577" t="str">
        <f t="shared" si="4979"/>
        <v/>
      </c>
      <c r="EF1054" s="577" t="str">
        <f t="shared" si="4979"/>
        <v/>
      </c>
      <c r="EG1054" s="577" t="str">
        <f t="shared" si="4979"/>
        <v/>
      </c>
      <c r="EH1054" s="577" t="str">
        <f t="shared" si="4979"/>
        <v/>
      </c>
      <c r="EI1054" s="577" t="str">
        <f t="shared" si="4979"/>
        <v/>
      </c>
      <c r="EJ1054" s="577" t="str">
        <f t="shared" si="4979"/>
        <v/>
      </c>
      <c r="EK1054" s="577" t="str">
        <f t="shared" si="4979"/>
        <v/>
      </c>
      <c r="EL1054" s="577" t="str">
        <f t="shared" si="4979"/>
        <v/>
      </c>
      <c r="EM1054" s="577" t="str">
        <f t="shared" si="4979"/>
        <v/>
      </c>
      <c r="EN1054" s="577" t="str">
        <f t="shared" si="4979"/>
        <v/>
      </c>
      <c r="EO1054" s="577" t="str">
        <f t="shared" si="4979"/>
        <v/>
      </c>
      <c r="EP1054" s="577" t="str">
        <f t="shared" si="4979"/>
        <v/>
      </c>
      <c r="EQ1054" s="577" t="str">
        <f t="shared" si="4979"/>
        <v/>
      </c>
      <c r="ER1054" s="577" t="str">
        <f t="shared" si="4979"/>
        <v/>
      </c>
      <c r="ES1054" s="577" t="str">
        <f t="shared" si="4979"/>
        <v/>
      </c>
      <c r="ET1054" s="577" t="str">
        <f t="shared" si="4979"/>
        <v/>
      </c>
      <c r="EU1054" s="577" t="str">
        <f t="shared" si="4979"/>
        <v/>
      </c>
      <c r="EV1054" s="577" t="str">
        <f t="shared" si="4979"/>
        <v/>
      </c>
      <c r="EW1054" s="577" t="str">
        <f t="shared" si="4979"/>
        <v/>
      </c>
      <c r="EX1054" s="577" t="str">
        <f t="shared" si="4979"/>
        <v/>
      </c>
      <c r="EY1054" s="577" t="str">
        <f t="shared" si="4979"/>
        <v/>
      </c>
      <c r="EZ1054" s="577" t="str">
        <f t="shared" si="4979"/>
        <v/>
      </c>
      <c r="FA1054" s="577" t="str">
        <f t="shared" si="4979"/>
        <v/>
      </c>
      <c r="FB1054" s="577" t="str">
        <f t="shared" si="4979"/>
        <v/>
      </c>
      <c r="FC1054" s="577" t="str">
        <f t="shared" si="4979"/>
        <v/>
      </c>
      <c r="FD1054" s="577" t="str">
        <f t="shared" si="4979"/>
        <v/>
      </c>
      <c r="FE1054" s="577" t="str">
        <f t="shared" si="4979"/>
        <v/>
      </c>
      <c r="FF1054" s="577" t="str">
        <f t="shared" si="4979"/>
        <v/>
      </c>
      <c r="FG1054" s="577" t="str">
        <f t="shared" si="4979"/>
        <v/>
      </c>
      <c r="FH1054" s="577" t="str">
        <f t="shared" si="4979"/>
        <v/>
      </c>
      <c r="FI1054" s="577" t="str">
        <f t="shared" si="4979"/>
        <v/>
      </c>
      <c r="FJ1054" s="577" t="str">
        <f t="shared" si="4979"/>
        <v/>
      </c>
      <c r="FK1054" s="577" t="str">
        <f t="shared" si="4979"/>
        <v/>
      </c>
      <c r="FL1054" s="577" t="str">
        <f t="shared" si="4979"/>
        <v/>
      </c>
      <c r="FM1054" s="577" t="str">
        <f t="shared" si="4979"/>
        <v/>
      </c>
      <c r="FN1054" s="577" t="str">
        <f t="shared" si="4979"/>
        <v/>
      </c>
      <c r="FO1054" s="577" t="str">
        <f t="shared" si="4979"/>
        <v/>
      </c>
      <c r="FP1054" s="577" t="str">
        <f t="shared" si="4979"/>
        <v/>
      </c>
      <c r="FQ1054" s="577" t="str">
        <f t="shared" si="4979"/>
        <v/>
      </c>
      <c r="FR1054" s="577" t="str">
        <f t="shared" si="4979"/>
        <v/>
      </c>
      <c r="FS1054" s="577" t="str">
        <f t="shared" si="4979"/>
        <v/>
      </c>
      <c r="FT1054" s="577" t="str">
        <f t="shared" ref="FT1054:GZ1054" si="4980">IF(FT1056=1,"1-ый мес. расхода","")</f>
        <v/>
      </c>
      <c r="FU1054" s="577" t="str">
        <f t="shared" si="4980"/>
        <v/>
      </c>
      <c r="FV1054" s="577" t="str">
        <f t="shared" si="4980"/>
        <v/>
      </c>
      <c r="FW1054" s="577" t="str">
        <f t="shared" si="4980"/>
        <v/>
      </c>
      <c r="FX1054" s="577" t="str">
        <f t="shared" si="4980"/>
        <v/>
      </c>
      <c r="FY1054" s="577" t="str">
        <f t="shared" si="4980"/>
        <v/>
      </c>
      <c r="FZ1054" s="577" t="str">
        <f t="shared" si="4980"/>
        <v/>
      </c>
      <c r="GA1054" s="577" t="str">
        <f t="shared" si="4980"/>
        <v/>
      </c>
      <c r="GB1054" s="577" t="str">
        <f t="shared" si="4980"/>
        <v/>
      </c>
      <c r="GC1054" s="577" t="str">
        <f t="shared" si="4980"/>
        <v/>
      </c>
      <c r="GD1054" s="577" t="str">
        <f t="shared" si="4980"/>
        <v/>
      </c>
      <c r="GE1054" s="577" t="str">
        <f t="shared" si="4980"/>
        <v/>
      </c>
      <c r="GF1054" s="577" t="str">
        <f t="shared" si="4980"/>
        <v/>
      </c>
      <c r="GG1054" s="577" t="str">
        <f t="shared" si="4980"/>
        <v/>
      </c>
      <c r="GH1054" s="577" t="str">
        <f t="shared" si="4980"/>
        <v/>
      </c>
      <c r="GI1054" s="577" t="str">
        <f t="shared" si="4980"/>
        <v/>
      </c>
      <c r="GJ1054" s="577" t="str">
        <f t="shared" si="4980"/>
        <v/>
      </c>
      <c r="GK1054" s="577" t="str">
        <f t="shared" si="4980"/>
        <v/>
      </c>
      <c r="GL1054" s="577" t="str">
        <f t="shared" si="4980"/>
        <v/>
      </c>
      <c r="GM1054" s="577" t="str">
        <f t="shared" si="4980"/>
        <v/>
      </c>
      <c r="GN1054" s="577" t="str">
        <f t="shared" si="4980"/>
        <v/>
      </c>
      <c r="GO1054" s="577" t="str">
        <f t="shared" si="4980"/>
        <v/>
      </c>
      <c r="GP1054" s="577" t="str">
        <f t="shared" si="4980"/>
        <v/>
      </c>
      <c r="GQ1054" s="577" t="str">
        <f t="shared" si="4980"/>
        <v/>
      </c>
      <c r="GR1054" s="577" t="str">
        <f t="shared" si="4980"/>
        <v/>
      </c>
      <c r="GS1054" s="577" t="str">
        <f t="shared" si="4980"/>
        <v/>
      </c>
      <c r="GT1054" s="577" t="str">
        <f t="shared" si="4980"/>
        <v/>
      </c>
      <c r="GU1054" s="577" t="str">
        <f t="shared" si="4980"/>
        <v/>
      </c>
      <c r="GV1054" s="577" t="str">
        <f t="shared" si="4980"/>
        <v/>
      </c>
      <c r="GW1054" s="577" t="str">
        <f t="shared" si="4980"/>
        <v/>
      </c>
      <c r="GX1054" s="577" t="str">
        <f t="shared" si="4980"/>
        <v/>
      </c>
      <c r="GY1054" s="577" t="str">
        <f t="shared" si="4980"/>
        <v/>
      </c>
      <c r="GZ1054" s="577" t="str">
        <f t="shared" si="4980"/>
        <v/>
      </c>
      <c r="HA1054" s="1"/>
      <c r="HB1054" s="1"/>
    </row>
    <row r="1055" spans="1:210" ht="4.2" customHeight="1" thickTop="1">
      <c r="A1055" s="1"/>
      <c r="B1055" s="1"/>
      <c r="C1055" s="1"/>
      <c r="D1055" s="1"/>
      <c r="E1055" s="263"/>
      <c r="F1055" s="48"/>
      <c r="G1055" s="384"/>
      <c r="H1055" s="380"/>
      <c r="I1055" s="380"/>
      <c r="J1055" s="380"/>
      <c r="K1055" s="380"/>
      <c r="L1055" s="380"/>
      <c r="M1055" s="381"/>
      <c r="N1055" s="389"/>
      <c r="O1055" s="1"/>
      <c r="P1055" s="5"/>
      <c r="Q1055" s="1"/>
      <c r="R1055" s="1"/>
      <c r="S1055" s="5"/>
      <c r="T1055" s="7"/>
      <c r="U1055" s="24"/>
      <c r="V1055" s="1"/>
      <c r="W1055" s="12"/>
      <c r="X1055" s="10"/>
      <c r="Y1055" s="46"/>
      <c r="Z1055" s="93"/>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4"/>
      <c r="BB1055" s="94"/>
      <c r="BC1055" s="94"/>
      <c r="BD1055" s="94"/>
      <c r="BE1055" s="94"/>
      <c r="BF1055" s="94"/>
      <c r="BG1055" s="94"/>
      <c r="BH1055" s="94"/>
      <c r="BI1055" s="94"/>
      <c r="BJ1055" s="94"/>
      <c r="BK1055" s="94"/>
      <c r="BL1055" s="94"/>
      <c r="BM1055" s="94"/>
      <c r="BN1055" s="94"/>
      <c r="BO1055" s="94"/>
      <c r="BP1055" s="94"/>
      <c r="BQ1055" s="94"/>
      <c r="BR1055" s="94"/>
      <c r="BS1055" s="94"/>
      <c r="BT1055" s="94"/>
      <c r="BU1055" s="94"/>
      <c r="BV1055" s="94"/>
      <c r="BW1055" s="94"/>
      <c r="BX1055" s="94"/>
      <c r="BY1055" s="94"/>
      <c r="BZ1055" s="94"/>
      <c r="CA1055" s="94"/>
      <c r="CB1055" s="94"/>
      <c r="CC1055" s="94"/>
      <c r="CD1055" s="94"/>
      <c r="CE1055" s="94"/>
      <c r="CF1055" s="94"/>
      <c r="CG1055" s="94"/>
      <c r="CH1055" s="94"/>
      <c r="CI1055" s="94"/>
      <c r="CJ1055" s="94"/>
      <c r="CK1055" s="94"/>
      <c r="CL1055" s="94"/>
      <c r="CM1055" s="94"/>
      <c r="CN1055" s="94"/>
      <c r="CO1055" s="94"/>
      <c r="CP1055" s="94"/>
      <c r="CQ1055" s="94"/>
      <c r="CR1055" s="94"/>
      <c r="CS1055" s="94"/>
      <c r="CT1055" s="94"/>
      <c r="CU1055" s="94"/>
      <c r="CV1055" s="94"/>
      <c r="CW1055" s="94"/>
      <c r="CX1055" s="94"/>
      <c r="CY1055" s="94"/>
      <c r="CZ1055" s="94"/>
      <c r="DA1055" s="94"/>
      <c r="DB1055" s="94"/>
      <c r="DC1055" s="94"/>
      <c r="DD1055" s="94"/>
      <c r="DE1055" s="94"/>
      <c r="DF1055" s="94"/>
      <c r="DG1055" s="94"/>
      <c r="DH1055" s="94"/>
      <c r="DI1055" s="94"/>
      <c r="DJ1055" s="94"/>
      <c r="DK1055" s="94"/>
      <c r="DL1055" s="94"/>
      <c r="DM1055" s="94"/>
      <c r="DN1055" s="94"/>
      <c r="DO1055" s="94"/>
      <c r="DP1055" s="94"/>
      <c r="DQ1055" s="94"/>
      <c r="DR1055" s="94"/>
      <c r="DS1055" s="94"/>
      <c r="DT1055" s="94"/>
      <c r="DU1055" s="94"/>
      <c r="DV1055" s="94"/>
      <c r="DW1055" s="94"/>
      <c r="DX1055" s="94"/>
      <c r="DY1055" s="94"/>
      <c r="DZ1055" s="94"/>
      <c r="EA1055" s="94"/>
      <c r="EB1055" s="94"/>
      <c r="EC1055" s="94"/>
      <c r="ED1055" s="94"/>
      <c r="EE1055" s="94"/>
      <c r="EF1055" s="94"/>
      <c r="EG1055" s="94"/>
      <c r="EH1055" s="94"/>
      <c r="EI1055" s="94"/>
      <c r="EJ1055" s="94"/>
      <c r="EK1055" s="94"/>
      <c r="EL1055" s="94"/>
      <c r="EM1055" s="94"/>
      <c r="EN1055" s="94"/>
      <c r="EO1055" s="94"/>
      <c r="EP1055" s="94"/>
      <c r="EQ1055" s="94"/>
      <c r="ER1055" s="94"/>
      <c r="ES1055" s="94"/>
      <c r="ET1055" s="94"/>
      <c r="EU1055" s="94"/>
      <c r="EV1055" s="94"/>
      <c r="EW1055" s="94"/>
      <c r="EX1055" s="94"/>
      <c r="EY1055" s="94"/>
      <c r="EZ1055" s="94"/>
      <c r="FA1055" s="94"/>
      <c r="FB1055" s="94"/>
      <c r="FC1055" s="94"/>
      <c r="FD1055" s="94"/>
      <c r="FE1055" s="94"/>
      <c r="FF1055" s="94"/>
      <c r="FG1055" s="94"/>
      <c r="FH1055" s="94"/>
      <c r="FI1055" s="94"/>
      <c r="FJ1055" s="94"/>
      <c r="FK1055" s="94"/>
      <c r="FL1055" s="94"/>
      <c r="FM1055" s="94"/>
      <c r="FN1055" s="94"/>
      <c r="FO1055" s="94"/>
      <c r="FP1055" s="94"/>
      <c r="FQ1055" s="94"/>
      <c r="FR1055" s="94"/>
      <c r="FS1055" s="94"/>
      <c r="FT1055" s="94"/>
      <c r="FU1055" s="94"/>
      <c r="FV1055" s="94"/>
      <c r="FW1055" s="94"/>
      <c r="FX1055" s="94"/>
      <c r="FY1055" s="94"/>
      <c r="FZ1055" s="94"/>
      <c r="GA1055" s="94"/>
      <c r="GB1055" s="94"/>
      <c r="GC1055" s="94"/>
      <c r="GD1055" s="94"/>
      <c r="GE1055" s="94"/>
      <c r="GF1055" s="94"/>
      <c r="GG1055" s="94"/>
      <c r="GH1055" s="94"/>
      <c r="GI1055" s="94"/>
      <c r="GJ1055" s="94"/>
      <c r="GK1055" s="94"/>
      <c r="GL1055" s="94"/>
      <c r="GM1055" s="94"/>
      <c r="GN1055" s="94"/>
      <c r="GO1055" s="94"/>
      <c r="GP1055" s="94"/>
      <c r="GQ1055" s="94"/>
      <c r="GR1055" s="94"/>
      <c r="GS1055" s="94"/>
      <c r="GT1055" s="94"/>
      <c r="GU1055" s="94"/>
      <c r="GV1055" s="94"/>
      <c r="GW1055" s="94"/>
      <c r="GX1055" s="94"/>
      <c r="GY1055" s="94"/>
      <c r="GZ1055" s="94"/>
      <c r="HA1055" s="1"/>
      <c r="HB1055" s="1"/>
    </row>
    <row r="1056" spans="1:210" s="23" customFormat="1">
      <c r="A1056" s="19"/>
      <c r="B1056" s="5"/>
      <c r="C1056" s="34" t="str">
        <f>$C$337</f>
        <v>месяц старта расхода</v>
      </c>
      <c r="D1056" s="196"/>
      <c r="E1056" s="269"/>
      <c r="F1056" s="52"/>
      <c r="G1056" s="232"/>
      <c r="H1056" s="19"/>
      <c r="I1056" s="19"/>
      <c r="J1056" s="5" t="s">
        <v>6</v>
      </c>
      <c r="K1056" s="575"/>
      <c r="L1056" s="24" t="s">
        <v>7</v>
      </c>
      <c r="M1056" s="20"/>
      <c r="N1056" s="196" t="s">
        <v>170</v>
      </c>
      <c r="O1056" s="19"/>
      <c r="P1056" s="20"/>
      <c r="Q1056" s="19" t="s">
        <v>12</v>
      </c>
      <c r="R1056" s="19"/>
      <c r="S1056" s="20" t="s">
        <v>6</v>
      </c>
      <c r="T1056" s="204"/>
      <c r="U1056" s="26" t="s">
        <v>7</v>
      </c>
      <c r="V1056" s="19"/>
      <c r="W1056" s="21"/>
      <c r="X1056" s="22"/>
      <c r="Y1056" s="47"/>
      <c r="Z1056" s="96"/>
      <c r="AA1056" s="578" t="str">
        <f>IF(AA1058="","",IF(AND(Z1058="",AA1058&lt;&gt;""),1,Z1056+1))</f>
        <v/>
      </c>
      <c r="AB1056" s="578" t="str">
        <f t="shared" ref="AB1056:CM1056" si="4981">IF(AB1058="","",IF(AND(AA1058="",AB1058&lt;&gt;""),1,AA1056+1))</f>
        <v/>
      </c>
      <c r="AC1056" s="578" t="str">
        <f t="shared" si="4981"/>
        <v/>
      </c>
      <c r="AD1056" s="578" t="str">
        <f t="shared" si="4981"/>
        <v/>
      </c>
      <c r="AE1056" s="578" t="str">
        <f t="shared" si="4981"/>
        <v/>
      </c>
      <c r="AF1056" s="578" t="str">
        <f t="shared" si="4981"/>
        <v/>
      </c>
      <c r="AG1056" s="578" t="str">
        <f t="shared" si="4981"/>
        <v/>
      </c>
      <c r="AH1056" s="578" t="str">
        <f t="shared" si="4981"/>
        <v/>
      </c>
      <c r="AI1056" s="578" t="str">
        <f t="shared" si="4981"/>
        <v/>
      </c>
      <c r="AJ1056" s="578" t="str">
        <f t="shared" si="4981"/>
        <v/>
      </c>
      <c r="AK1056" s="578" t="str">
        <f t="shared" si="4981"/>
        <v/>
      </c>
      <c r="AL1056" s="578" t="str">
        <f t="shared" si="4981"/>
        <v/>
      </c>
      <c r="AM1056" s="578" t="str">
        <f t="shared" si="4981"/>
        <v/>
      </c>
      <c r="AN1056" s="578" t="str">
        <f t="shared" si="4981"/>
        <v/>
      </c>
      <c r="AO1056" s="578" t="str">
        <f t="shared" si="4981"/>
        <v/>
      </c>
      <c r="AP1056" s="578" t="str">
        <f t="shared" si="4981"/>
        <v/>
      </c>
      <c r="AQ1056" s="578" t="str">
        <f t="shared" si="4981"/>
        <v/>
      </c>
      <c r="AR1056" s="578" t="str">
        <f t="shared" si="4981"/>
        <v/>
      </c>
      <c r="AS1056" s="578" t="str">
        <f t="shared" si="4981"/>
        <v/>
      </c>
      <c r="AT1056" s="578" t="str">
        <f t="shared" si="4981"/>
        <v/>
      </c>
      <c r="AU1056" s="578" t="str">
        <f t="shared" si="4981"/>
        <v/>
      </c>
      <c r="AV1056" s="578" t="str">
        <f t="shared" si="4981"/>
        <v/>
      </c>
      <c r="AW1056" s="578" t="str">
        <f t="shared" si="4981"/>
        <v/>
      </c>
      <c r="AX1056" s="578" t="str">
        <f t="shared" si="4981"/>
        <v/>
      </c>
      <c r="AY1056" s="578" t="str">
        <f t="shared" si="4981"/>
        <v/>
      </c>
      <c r="AZ1056" s="578" t="str">
        <f t="shared" si="4981"/>
        <v/>
      </c>
      <c r="BA1056" s="578" t="str">
        <f t="shared" si="4981"/>
        <v/>
      </c>
      <c r="BB1056" s="578" t="str">
        <f t="shared" si="4981"/>
        <v/>
      </c>
      <c r="BC1056" s="578" t="str">
        <f t="shared" si="4981"/>
        <v/>
      </c>
      <c r="BD1056" s="578" t="str">
        <f t="shared" si="4981"/>
        <v/>
      </c>
      <c r="BE1056" s="578" t="str">
        <f t="shared" si="4981"/>
        <v/>
      </c>
      <c r="BF1056" s="578" t="str">
        <f t="shared" si="4981"/>
        <v/>
      </c>
      <c r="BG1056" s="578" t="str">
        <f t="shared" si="4981"/>
        <v/>
      </c>
      <c r="BH1056" s="578" t="str">
        <f t="shared" si="4981"/>
        <v/>
      </c>
      <c r="BI1056" s="578" t="str">
        <f t="shared" si="4981"/>
        <v/>
      </c>
      <c r="BJ1056" s="578" t="str">
        <f t="shared" si="4981"/>
        <v/>
      </c>
      <c r="BK1056" s="578" t="str">
        <f t="shared" si="4981"/>
        <v/>
      </c>
      <c r="BL1056" s="578" t="str">
        <f t="shared" si="4981"/>
        <v/>
      </c>
      <c r="BM1056" s="578" t="str">
        <f t="shared" si="4981"/>
        <v/>
      </c>
      <c r="BN1056" s="578" t="str">
        <f t="shared" si="4981"/>
        <v/>
      </c>
      <c r="BO1056" s="578" t="str">
        <f t="shared" si="4981"/>
        <v/>
      </c>
      <c r="BP1056" s="578" t="str">
        <f t="shared" si="4981"/>
        <v/>
      </c>
      <c r="BQ1056" s="578" t="str">
        <f t="shared" si="4981"/>
        <v/>
      </c>
      <c r="BR1056" s="578" t="str">
        <f t="shared" si="4981"/>
        <v/>
      </c>
      <c r="BS1056" s="578" t="str">
        <f t="shared" si="4981"/>
        <v/>
      </c>
      <c r="BT1056" s="578" t="str">
        <f t="shared" si="4981"/>
        <v/>
      </c>
      <c r="BU1056" s="578" t="str">
        <f t="shared" si="4981"/>
        <v/>
      </c>
      <c r="BV1056" s="578" t="str">
        <f t="shared" si="4981"/>
        <v/>
      </c>
      <c r="BW1056" s="578" t="str">
        <f t="shared" si="4981"/>
        <v/>
      </c>
      <c r="BX1056" s="578" t="str">
        <f t="shared" si="4981"/>
        <v/>
      </c>
      <c r="BY1056" s="578" t="str">
        <f t="shared" si="4981"/>
        <v/>
      </c>
      <c r="BZ1056" s="578" t="str">
        <f t="shared" si="4981"/>
        <v/>
      </c>
      <c r="CA1056" s="578" t="str">
        <f t="shared" si="4981"/>
        <v/>
      </c>
      <c r="CB1056" s="578" t="str">
        <f t="shared" si="4981"/>
        <v/>
      </c>
      <c r="CC1056" s="578" t="str">
        <f t="shared" si="4981"/>
        <v/>
      </c>
      <c r="CD1056" s="578" t="str">
        <f t="shared" si="4981"/>
        <v/>
      </c>
      <c r="CE1056" s="578" t="str">
        <f t="shared" si="4981"/>
        <v/>
      </c>
      <c r="CF1056" s="578" t="str">
        <f t="shared" si="4981"/>
        <v/>
      </c>
      <c r="CG1056" s="578" t="str">
        <f t="shared" si="4981"/>
        <v/>
      </c>
      <c r="CH1056" s="578" t="str">
        <f t="shared" si="4981"/>
        <v/>
      </c>
      <c r="CI1056" s="578" t="str">
        <f t="shared" si="4981"/>
        <v/>
      </c>
      <c r="CJ1056" s="578" t="str">
        <f t="shared" si="4981"/>
        <v/>
      </c>
      <c r="CK1056" s="578" t="str">
        <f t="shared" si="4981"/>
        <v/>
      </c>
      <c r="CL1056" s="578" t="str">
        <f t="shared" si="4981"/>
        <v/>
      </c>
      <c r="CM1056" s="578" t="str">
        <f t="shared" si="4981"/>
        <v/>
      </c>
      <c r="CN1056" s="578" t="str">
        <f t="shared" ref="CN1056:DG1056" si="4982">IF(CN1058="","",IF(AND(CM1058="",CN1058&lt;&gt;""),1,CM1056+1))</f>
        <v/>
      </c>
      <c r="CO1056" s="578" t="str">
        <f t="shared" si="4982"/>
        <v/>
      </c>
      <c r="CP1056" s="578" t="str">
        <f t="shared" si="4982"/>
        <v/>
      </c>
      <c r="CQ1056" s="578" t="str">
        <f t="shared" si="4982"/>
        <v/>
      </c>
      <c r="CR1056" s="578" t="str">
        <f t="shared" si="4982"/>
        <v/>
      </c>
      <c r="CS1056" s="578" t="str">
        <f t="shared" si="4982"/>
        <v/>
      </c>
      <c r="CT1056" s="578" t="str">
        <f t="shared" si="4982"/>
        <v/>
      </c>
      <c r="CU1056" s="578" t="str">
        <f t="shared" si="4982"/>
        <v/>
      </c>
      <c r="CV1056" s="578" t="str">
        <f t="shared" si="4982"/>
        <v/>
      </c>
      <c r="CW1056" s="578" t="str">
        <f t="shared" si="4982"/>
        <v/>
      </c>
      <c r="CX1056" s="578" t="str">
        <f t="shared" si="4982"/>
        <v/>
      </c>
      <c r="CY1056" s="578" t="str">
        <f t="shared" si="4982"/>
        <v/>
      </c>
      <c r="CZ1056" s="578" t="str">
        <f t="shared" si="4982"/>
        <v/>
      </c>
      <c r="DA1056" s="578" t="str">
        <f t="shared" si="4982"/>
        <v/>
      </c>
      <c r="DB1056" s="578" t="str">
        <f t="shared" si="4982"/>
        <v/>
      </c>
      <c r="DC1056" s="578" t="str">
        <f t="shared" si="4982"/>
        <v/>
      </c>
      <c r="DD1056" s="578" t="str">
        <f t="shared" si="4982"/>
        <v/>
      </c>
      <c r="DE1056" s="578" t="str">
        <f t="shared" si="4982"/>
        <v/>
      </c>
      <c r="DF1056" s="578" t="str">
        <f t="shared" si="4982"/>
        <v/>
      </c>
      <c r="DG1056" s="578" t="str">
        <f t="shared" si="4982"/>
        <v/>
      </c>
      <c r="DH1056" s="578" t="str">
        <f t="shared" ref="DH1056" si="4983">IF(DH1058="","",IF(AND(DG1058="",DH1058&lt;&gt;""),1,DG1056+1))</f>
        <v/>
      </c>
      <c r="DI1056" s="578" t="str">
        <f t="shared" ref="DI1056" si="4984">IF(DI1058="","",IF(AND(DH1058="",DI1058&lt;&gt;""),1,DH1056+1))</f>
        <v/>
      </c>
      <c r="DJ1056" s="578" t="str">
        <f t="shared" ref="DJ1056" si="4985">IF(DJ1058="","",IF(AND(DI1058="",DJ1058&lt;&gt;""),1,DI1056+1))</f>
        <v/>
      </c>
      <c r="DK1056" s="578" t="str">
        <f t="shared" ref="DK1056" si="4986">IF(DK1058="","",IF(AND(DJ1058="",DK1058&lt;&gt;""),1,DJ1056+1))</f>
        <v/>
      </c>
      <c r="DL1056" s="578" t="str">
        <f t="shared" ref="DL1056" si="4987">IF(DL1058="","",IF(AND(DK1058="",DL1058&lt;&gt;""),1,DK1056+1))</f>
        <v/>
      </c>
      <c r="DM1056" s="578" t="str">
        <f t="shared" ref="DM1056" si="4988">IF(DM1058="","",IF(AND(DL1058="",DM1058&lt;&gt;""),1,DL1056+1))</f>
        <v/>
      </c>
      <c r="DN1056" s="578" t="str">
        <f t="shared" ref="DN1056" si="4989">IF(DN1058="","",IF(AND(DM1058="",DN1058&lt;&gt;""),1,DM1056+1))</f>
        <v/>
      </c>
      <c r="DO1056" s="578" t="str">
        <f t="shared" ref="DO1056" si="4990">IF(DO1058="","",IF(AND(DN1058="",DO1058&lt;&gt;""),1,DN1056+1))</f>
        <v/>
      </c>
      <c r="DP1056" s="578" t="str">
        <f t="shared" ref="DP1056" si="4991">IF(DP1058="","",IF(AND(DO1058="",DP1058&lt;&gt;""),1,DO1056+1))</f>
        <v/>
      </c>
      <c r="DQ1056" s="578" t="str">
        <f t="shared" ref="DQ1056" si="4992">IF(DQ1058="","",IF(AND(DP1058="",DQ1058&lt;&gt;""),1,DP1056+1))</f>
        <v/>
      </c>
      <c r="DR1056" s="578" t="str">
        <f t="shared" ref="DR1056" si="4993">IF(DR1058="","",IF(AND(DQ1058="",DR1058&lt;&gt;""),1,DQ1056+1))</f>
        <v/>
      </c>
      <c r="DS1056" s="578" t="str">
        <f t="shared" ref="DS1056" si="4994">IF(DS1058="","",IF(AND(DR1058="",DS1058&lt;&gt;""),1,DR1056+1))</f>
        <v/>
      </c>
      <c r="DT1056" s="578" t="str">
        <f t="shared" ref="DT1056" si="4995">IF(DT1058="","",IF(AND(DS1058="",DT1058&lt;&gt;""),1,DS1056+1))</f>
        <v/>
      </c>
      <c r="DU1056" s="578" t="str">
        <f t="shared" ref="DU1056" si="4996">IF(DU1058="","",IF(AND(DT1058="",DU1058&lt;&gt;""),1,DT1056+1))</f>
        <v/>
      </c>
      <c r="DV1056" s="578" t="str">
        <f t="shared" ref="DV1056" si="4997">IF(DV1058="","",IF(AND(DU1058="",DV1058&lt;&gt;""),1,DU1056+1))</f>
        <v/>
      </c>
      <c r="DW1056" s="578" t="str">
        <f t="shared" ref="DW1056" si="4998">IF(DW1058="","",IF(AND(DV1058="",DW1058&lt;&gt;""),1,DV1056+1))</f>
        <v/>
      </c>
      <c r="DX1056" s="578" t="str">
        <f t="shared" ref="DX1056" si="4999">IF(DX1058="","",IF(AND(DW1058="",DX1058&lt;&gt;""),1,DW1056+1))</f>
        <v/>
      </c>
      <c r="DY1056" s="578" t="str">
        <f t="shared" ref="DY1056" si="5000">IF(DY1058="","",IF(AND(DX1058="",DY1058&lt;&gt;""),1,DX1056+1))</f>
        <v/>
      </c>
      <c r="DZ1056" s="578" t="str">
        <f t="shared" ref="DZ1056" si="5001">IF(DZ1058="","",IF(AND(DY1058="",DZ1058&lt;&gt;""),1,DY1056+1))</f>
        <v/>
      </c>
      <c r="EA1056" s="578" t="str">
        <f t="shared" ref="EA1056" si="5002">IF(EA1058="","",IF(AND(DZ1058="",EA1058&lt;&gt;""),1,DZ1056+1))</f>
        <v/>
      </c>
      <c r="EB1056" s="578" t="str">
        <f t="shared" ref="EB1056" si="5003">IF(EB1058="","",IF(AND(EA1058="",EB1058&lt;&gt;""),1,EA1056+1))</f>
        <v/>
      </c>
      <c r="EC1056" s="578" t="str">
        <f t="shared" ref="EC1056" si="5004">IF(EC1058="","",IF(AND(EB1058="",EC1058&lt;&gt;""),1,EB1056+1))</f>
        <v/>
      </c>
      <c r="ED1056" s="578" t="str">
        <f t="shared" ref="ED1056" si="5005">IF(ED1058="","",IF(AND(EC1058="",ED1058&lt;&gt;""),1,EC1056+1))</f>
        <v/>
      </c>
      <c r="EE1056" s="578" t="str">
        <f t="shared" ref="EE1056" si="5006">IF(EE1058="","",IF(AND(ED1058="",EE1058&lt;&gt;""),1,ED1056+1))</f>
        <v/>
      </c>
      <c r="EF1056" s="578" t="str">
        <f t="shared" ref="EF1056" si="5007">IF(EF1058="","",IF(AND(EE1058="",EF1058&lt;&gt;""),1,EE1056+1))</f>
        <v/>
      </c>
      <c r="EG1056" s="578" t="str">
        <f t="shared" ref="EG1056" si="5008">IF(EG1058="","",IF(AND(EF1058="",EG1058&lt;&gt;""),1,EF1056+1))</f>
        <v/>
      </c>
      <c r="EH1056" s="578" t="str">
        <f t="shared" ref="EH1056" si="5009">IF(EH1058="","",IF(AND(EG1058="",EH1058&lt;&gt;""),1,EG1056+1))</f>
        <v/>
      </c>
      <c r="EI1056" s="578" t="str">
        <f t="shared" ref="EI1056" si="5010">IF(EI1058="","",IF(AND(EH1058="",EI1058&lt;&gt;""),1,EH1056+1))</f>
        <v/>
      </c>
      <c r="EJ1056" s="578" t="str">
        <f t="shared" ref="EJ1056" si="5011">IF(EJ1058="","",IF(AND(EI1058="",EJ1058&lt;&gt;""),1,EI1056+1))</f>
        <v/>
      </c>
      <c r="EK1056" s="578" t="str">
        <f t="shared" ref="EK1056" si="5012">IF(EK1058="","",IF(AND(EJ1058="",EK1058&lt;&gt;""),1,EJ1056+1))</f>
        <v/>
      </c>
      <c r="EL1056" s="578" t="str">
        <f t="shared" ref="EL1056" si="5013">IF(EL1058="","",IF(AND(EK1058="",EL1058&lt;&gt;""),1,EK1056+1))</f>
        <v/>
      </c>
      <c r="EM1056" s="578" t="str">
        <f t="shared" ref="EM1056" si="5014">IF(EM1058="","",IF(AND(EL1058="",EM1058&lt;&gt;""),1,EL1056+1))</f>
        <v/>
      </c>
      <c r="EN1056" s="578" t="str">
        <f t="shared" ref="EN1056" si="5015">IF(EN1058="","",IF(AND(EM1058="",EN1058&lt;&gt;""),1,EM1056+1))</f>
        <v/>
      </c>
      <c r="EO1056" s="578" t="str">
        <f t="shared" ref="EO1056" si="5016">IF(EO1058="","",IF(AND(EN1058="",EO1058&lt;&gt;""),1,EN1056+1))</f>
        <v/>
      </c>
      <c r="EP1056" s="578" t="str">
        <f t="shared" ref="EP1056" si="5017">IF(EP1058="","",IF(AND(EO1058="",EP1058&lt;&gt;""),1,EO1056+1))</f>
        <v/>
      </c>
      <c r="EQ1056" s="578" t="str">
        <f t="shared" ref="EQ1056" si="5018">IF(EQ1058="","",IF(AND(EP1058="",EQ1058&lt;&gt;""),1,EP1056+1))</f>
        <v/>
      </c>
      <c r="ER1056" s="578" t="str">
        <f t="shared" ref="ER1056" si="5019">IF(ER1058="","",IF(AND(EQ1058="",ER1058&lt;&gt;""),1,EQ1056+1))</f>
        <v/>
      </c>
      <c r="ES1056" s="578" t="str">
        <f t="shared" ref="ES1056" si="5020">IF(ES1058="","",IF(AND(ER1058="",ES1058&lt;&gt;""),1,ER1056+1))</f>
        <v/>
      </c>
      <c r="ET1056" s="578" t="str">
        <f t="shared" ref="ET1056" si="5021">IF(ET1058="","",IF(AND(ES1058="",ET1058&lt;&gt;""),1,ES1056+1))</f>
        <v/>
      </c>
      <c r="EU1056" s="578" t="str">
        <f t="shared" ref="EU1056" si="5022">IF(EU1058="","",IF(AND(ET1058="",EU1058&lt;&gt;""),1,ET1056+1))</f>
        <v/>
      </c>
      <c r="EV1056" s="578" t="str">
        <f t="shared" ref="EV1056" si="5023">IF(EV1058="","",IF(AND(EU1058="",EV1058&lt;&gt;""),1,EU1056+1))</f>
        <v/>
      </c>
      <c r="EW1056" s="578" t="str">
        <f t="shared" ref="EW1056" si="5024">IF(EW1058="","",IF(AND(EV1058="",EW1058&lt;&gt;""),1,EV1056+1))</f>
        <v/>
      </c>
      <c r="EX1056" s="578" t="str">
        <f t="shared" ref="EX1056" si="5025">IF(EX1058="","",IF(AND(EW1058="",EX1058&lt;&gt;""),1,EW1056+1))</f>
        <v/>
      </c>
      <c r="EY1056" s="578" t="str">
        <f t="shared" ref="EY1056" si="5026">IF(EY1058="","",IF(AND(EX1058="",EY1058&lt;&gt;""),1,EX1056+1))</f>
        <v/>
      </c>
      <c r="EZ1056" s="578" t="str">
        <f t="shared" ref="EZ1056" si="5027">IF(EZ1058="","",IF(AND(EY1058="",EZ1058&lt;&gt;""),1,EY1056+1))</f>
        <v/>
      </c>
      <c r="FA1056" s="578" t="str">
        <f t="shared" ref="FA1056" si="5028">IF(FA1058="","",IF(AND(EZ1058="",FA1058&lt;&gt;""),1,EZ1056+1))</f>
        <v/>
      </c>
      <c r="FB1056" s="578" t="str">
        <f t="shared" ref="FB1056" si="5029">IF(FB1058="","",IF(AND(FA1058="",FB1058&lt;&gt;""),1,FA1056+1))</f>
        <v/>
      </c>
      <c r="FC1056" s="578" t="str">
        <f t="shared" ref="FC1056" si="5030">IF(FC1058="","",IF(AND(FB1058="",FC1058&lt;&gt;""),1,FB1056+1))</f>
        <v/>
      </c>
      <c r="FD1056" s="578" t="str">
        <f t="shared" ref="FD1056" si="5031">IF(FD1058="","",IF(AND(FC1058="",FD1058&lt;&gt;""),1,FC1056+1))</f>
        <v/>
      </c>
      <c r="FE1056" s="578" t="str">
        <f t="shared" ref="FE1056" si="5032">IF(FE1058="","",IF(AND(FD1058="",FE1058&lt;&gt;""),1,FD1056+1))</f>
        <v/>
      </c>
      <c r="FF1056" s="578" t="str">
        <f t="shared" ref="FF1056" si="5033">IF(FF1058="","",IF(AND(FE1058="",FF1058&lt;&gt;""),1,FE1056+1))</f>
        <v/>
      </c>
      <c r="FG1056" s="578" t="str">
        <f t="shared" ref="FG1056" si="5034">IF(FG1058="","",IF(AND(FF1058="",FG1058&lt;&gt;""),1,FF1056+1))</f>
        <v/>
      </c>
      <c r="FH1056" s="578" t="str">
        <f t="shared" ref="FH1056" si="5035">IF(FH1058="","",IF(AND(FG1058="",FH1058&lt;&gt;""),1,FG1056+1))</f>
        <v/>
      </c>
      <c r="FI1056" s="578" t="str">
        <f t="shared" ref="FI1056" si="5036">IF(FI1058="","",IF(AND(FH1058="",FI1058&lt;&gt;""),1,FH1056+1))</f>
        <v/>
      </c>
      <c r="FJ1056" s="578" t="str">
        <f t="shared" ref="FJ1056" si="5037">IF(FJ1058="","",IF(AND(FI1058="",FJ1058&lt;&gt;""),1,FI1056+1))</f>
        <v/>
      </c>
      <c r="FK1056" s="578" t="str">
        <f t="shared" ref="FK1056" si="5038">IF(FK1058="","",IF(AND(FJ1058="",FK1058&lt;&gt;""),1,FJ1056+1))</f>
        <v/>
      </c>
      <c r="FL1056" s="578" t="str">
        <f t="shared" ref="FL1056" si="5039">IF(FL1058="","",IF(AND(FK1058="",FL1058&lt;&gt;""),1,FK1056+1))</f>
        <v/>
      </c>
      <c r="FM1056" s="578" t="str">
        <f t="shared" ref="FM1056" si="5040">IF(FM1058="","",IF(AND(FL1058="",FM1058&lt;&gt;""),1,FL1056+1))</f>
        <v/>
      </c>
      <c r="FN1056" s="578" t="str">
        <f t="shared" ref="FN1056" si="5041">IF(FN1058="","",IF(AND(FM1058="",FN1058&lt;&gt;""),1,FM1056+1))</f>
        <v/>
      </c>
      <c r="FO1056" s="578" t="str">
        <f t="shared" ref="FO1056" si="5042">IF(FO1058="","",IF(AND(FN1058="",FO1058&lt;&gt;""),1,FN1056+1))</f>
        <v/>
      </c>
      <c r="FP1056" s="578" t="str">
        <f t="shared" ref="FP1056" si="5043">IF(FP1058="","",IF(AND(FO1058="",FP1058&lt;&gt;""),1,FO1056+1))</f>
        <v/>
      </c>
      <c r="FQ1056" s="578" t="str">
        <f t="shared" ref="FQ1056" si="5044">IF(FQ1058="","",IF(AND(FP1058="",FQ1058&lt;&gt;""),1,FP1056+1))</f>
        <v/>
      </c>
      <c r="FR1056" s="578" t="str">
        <f t="shared" ref="FR1056" si="5045">IF(FR1058="","",IF(AND(FQ1058="",FR1058&lt;&gt;""),1,FQ1056+1))</f>
        <v/>
      </c>
      <c r="FS1056" s="578" t="str">
        <f t="shared" ref="FS1056" si="5046">IF(FS1058="","",IF(AND(FR1058="",FS1058&lt;&gt;""),1,FR1056+1))</f>
        <v/>
      </c>
      <c r="FT1056" s="578" t="str">
        <f t="shared" ref="FT1056" si="5047">IF(FT1058="","",IF(AND(FS1058="",FT1058&lt;&gt;""),1,FS1056+1))</f>
        <v/>
      </c>
      <c r="FU1056" s="578" t="str">
        <f t="shared" ref="FU1056" si="5048">IF(FU1058="","",IF(AND(FT1058="",FU1058&lt;&gt;""),1,FT1056+1))</f>
        <v/>
      </c>
      <c r="FV1056" s="578" t="str">
        <f t="shared" ref="FV1056" si="5049">IF(FV1058="","",IF(AND(FU1058="",FV1058&lt;&gt;""),1,FU1056+1))</f>
        <v/>
      </c>
      <c r="FW1056" s="578" t="str">
        <f t="shared" ref="FW1056" si="5050">IF(FW1058="","",IF(AND(FV1058="",FW1058&lt;&gt;""),1,FV1056+1))</f>
        <v/>
      </c>
      <c r="FX1056" s="578" t="str">
        <f t="shared" ref="FX1056" si="5051">IF(FX1058="","",IF(AND(FW1058="",FX1058&lt;&gt;""),1,FW1056+1))</f>
        <v/>
      </c>
      <c r="FY1056" s="578" t="str">
        <f t="shared" ref="FY1056" si="5052">IF(FY1058="","",IF(AND(FX1058="",FY1058&lt;&gt;""),1,FX1056+1))</f>
        <v/>
      </c>
      <c r="FZ1056" s="578" t="str">
        <f t="shared" ref="FZ1056" si="5053">IF(FZ1058="","",IF(AND(FY1058="",FZ1058&lt;&gt;""),1,FY1056+1))</f>
        <v/>
      </c>
      <c r="GA1056" s="578" t="str">
        <f t="shared" ref="GA1056" si="5054">IF(GA1058="","",IF(AND(FZ1058="",GA1058&lt;&gt;""),1,FZ1056+1))</f>
        <v/>
      </c>
      <c r="GB1056" s="578" t="str">
        <f t="shared" ref="GB1056" si="5055">IF(GB1058="","",IF(AND(GA1058="",GB1058&lt;&gt;""),1,GA1056+1))</f>
        <v/>
      </c>
      <c r="GC1056" s="578" t="str">
        <f t="shared" ref="GC1056" si="5056">IF(GC1058="","",IF(AND(GB1058="",GC1058&lt;&gt;""),1,GB1056+1))</f>
        <v/>
      </c>
      <c r="GD1056" s="578" t="str">
        <f t="shared" ref="GD1056" si="5057">IF(GD1058="","",IF(AND(GC1058="",GD1058&lt;&gt;""),1,GC1056+1))</f>
        <v/>
      </c>
      <c r="GE1056" s="578" t="str">
        <f t="shared" ref="GE1056" si="5058">IF(GE1058="","",IF(AND(GD1058="",GE1058&lt;&gt;""),1,GD1056+1))</f>
        <v/>
      </c>
      <c r="GF1056" s="578" t="str">
        <f t="shared" ref="GF1056" si="5059">IF(GF1058="","",IF(AND(GE1058="",GF1058&lt;&gt;""),1,GE1056+1))</f>
        <v/>
      </c>
      <c r="GG1056" s="578" t="str">
        <f t="shared" ref="GG1056" si="5060">IF(GG1058="","",IF(AND(GF1058="",GG1058&lt;&gt;""),1,GF1056+1))</f>
        <v/>
      </c>
      <c r="GH1056" s="578" t="str">
        <f t="shared" ref="GH1056" si="5061">IF(GH1058="","",IF(AND(GG1058="",GH1058&lt;&gt;""),1,GG1056+1))</f>
        <v/>
      </c>
      <c r="GI1056" s="578" t="str">
        <f t="shared" ref="GI1056" si="5062">IF(GI1058="","",IF(AND(GH1058="",GI1058&lt;&gt;""),1,GH1056+1))</f>
        <v/>
      </c>
      <c r="GJ1056" s="578" t="str">
        <f t="shared" ref="GJ1056" si="5063">IF(GJ1058="","",IF(AND(GI1058="",GJ1058&lt;&gt;""),1,GI1056+1))</f>
        <v/>
      </c>
      <c r="GK1056" s="578" t="str">
        <f t="shared" ref="GK1056" si="5064">IF(GK1058="","",IF(AND(GJ1058="",GK1058&lt;&gt;""),1,GJ1056+1))</f>
        <v/>
      </c>
      <c r="GL1056" s="578" t="str">
        <f t="shared" ref="GL1056" si="5065">IF(GL1058="","",IF(AND(GK1058="",GL1058&lt;&gt;""),1,GK1056+1))</f>
        <v/>
      </c>
      <c r="GM1056" s="578" t="str">
        <f t="shared" ref="GM1056" si="5066">IF(GM1058="","",IF(AND(GL1058="",GM1058&lt;&gt;""),1,GL1056+1))</f>
        <v/>
      </c>
      <c r="GN1056" s="578" t="str">
        <f t="shared" ref="GN1056" si="5067">IF(GN1058="","",IF(AND(GM1058="",GN1058&lt;&gt;""),1,GM1056+1))</f>
        <v/>
      </c>
      <c r="GO1056" s="578" t="str">
        <f t="shared" ref="GO1056" si="5068">IF(GO1058="","",IF(AND(GN1058="",GO1058&lt;&gt;""),1,GN1056+1))</f>
        <v/>
      </c>
      <c r="GP1056" s="578" t="str">
        <f t="shared" ref="GP1056" si="5069">IF(GP1058="","",IF(AND(GO1058="",GP1058&lt;&gt;""),1,GO1056+1))</f>
        <v/>
      </c>
      <c r="GQ1056" s="578" t="str">
        <f t="shared" ref="GQ1056" si="5070">IF(GQ1058="","",IF(AND(GP1058="",GQ1058&lt;&gt;""),1,GP1056+1))</f>
        <v/>
      </c>
      <c r="GR1056" s="578" t="str">
        <f t="shared" ref="GR1056" si="5071">IF(GR1058="","",IF(AND(GQ1058="",GR1058&lt;&gt;""),1,GQ1056+1))</f>
        <v/>
      </c>
      <c r="GS1056" s="578" t="str">
        <f t="shared" ref="GS1056" si="5072">IF(GS1058="","",IF(AND(GR1058="",GS1058&lt;&gt;""),1,GR1056+1))</f>
        <v/>
      </c>
      <c r="GT1056" s="578" t="str">
        <f t="shared" ref="GT1056" si="5073">IF(GT1058="","",IF(AND(GS1058="",GT1058&lt;&gt;""),1,GS1056+1))</f>
        <v/>
      </c>
      <c r="GU1056" s="578" t="str">
        <f t="shared" ref="GU1056" si="5074">IF(GU1058="","",IF(AND(GT1058="",GU1058&lt;&gt;""),1,GT1056+1))</f>
        <v/>
      </c>
      <c r="GV1056" s="578" t="str">
        <f t="shared" ref="GV1056" si="5075">IF(GV1058="","",IF(AND(GU1058="",GV1058&lt;&gt;""),1,GU1056+1))</f>
        <v/>
      </c>
      <c r="GW1056" s="578" t="str">
        <f t="shared" ref="GW1056" si="5076">IF(GW1058="","",IF(AND(GV1058="",GW1058&lt;&gt;""),1,GV1056+1))</f>
        <v/>
      </c>
      <c r="GX1056" s="578" t="str">
        <f t="shared" ref="GX1056" si="5077">IF(GX1058="","",IF(AND(GW1058="",GX1058&lt;&gt;""),1,GW1056+1))</f>
        <v/>
      </c>
      <c r="GY1056" s="578" t="str">
        <f t="shared" ref="GY1056" si="5078">IF(GY1058="","",IF(AND(GX1058="",GY1058&lt;&gt;""),1,GX1056+1))</f>
        <v/>
      </c>
      <c r="GZ1056" s="578" t="str">
        <f t="shared" ref="GZ1056" si="5079">IF(GZ1058="","",IF(AND(GY1058="",GZ1058&lt;&gt;""),1,GY1056+1))</f>
        <v/>
      </c>
      <c r="HA1056" s="19"/>
      <c r="HB1056" s="19"/>
    </row>
    <row r="1057" spans="1:210" ht="4.2" customHeight="1">
      <c r="A1057" s="1"/>
      <c r="B1057" s="5"/>
      <c r="C1057" s="1"/>
      <c r="D1057" s="1"/>
      <c r="E1057" s="263"/>
      <c r="F1057" s="48"/>
      <c r="G1057" s="231"/>
      <c r="H1057" s="1"/>
      <c r="I1057" s="1"/>
      <c r="J1057" s="1"/>
      <c r="K1057" s="1"/>
      <c r="L1057" s="1"/>
      <c r="M1057" s="5"/>
      <c r="N1057" s="19"/>
      <c r="O1057" s="1"/>
      <c r="P1057" s="5"/>
      <c r="Q1057" s="1"/>
      <c r="R1057" s="1"/>
      <c r="S1057" s="5"/>
      <c r="T1057" s="7"/>
      <c r="U1057" s="24"/>
      <c r="V1057" s="1"/>
      <c r="W1057" s="12"/>
      <c r="X1057" s="10"/>
      <c r="Y1057" s="46"/>
      <c r="Z1057" s="93"/>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4"/>
      <c r="BB1057" s="94"/>
      <c r="BC1057" s="94"/>
      <c r="BD1057" s="94"/>
      <c r="BE1057" s="94"/>
      <c r="BF1057" s="94"/>
      <c r="BG1057" s="94"/>
      <c r="BH1057" s="94"/>
      <c r="BI1057" s="94"/>
      <c r="BJ1057" s="94"/>
      <c r="BK1057" s="94"/>
      <c r="BL1057" s="94"/>
      <c r="BM1057" s="94"/>
      <c r="BN1057" s="94"/>
      <c r="BO1057" s="94"/>
      <c r="BP1057" s="94"/>
      <c r="BQ1057" s="94"/>
      <c r="BR1057" s="94"/>
      <c r="BS1057" s="94"/>
      <c r="BT1057" s="94"/>
      <c r="BU1057" s="94"/>
      <c r="BV1057" s="94"/>
      <c r="BW1057" s="94"/>
      <c r="BX1057" s="94"/>
      <c r="BY1057" s="94"/>
      <c r="BZ1057" s="94"/>
      <c r="CA1057" s="94"/>
      <c r="CB1057" s="94"/>
      <c r="CC1057" s="94"/>
      <c r="CD1057" s="94"/>
      <c r="CE1057" s="94"/>
      <c r="CF1057" s="94"/>
      <c r="CG1057" s="94"/>
      <c r="CH1057" s="94"/>
      <c r="CI1057" s="94"/>
      <c r="CJ1057" s="94"/>
      <c r="CK1057" s="94"/>
      <c r="CL1057" s="94"/>
      <c r="CM1057" s="94"/>
      <c r="CN1057" s="94"/>
      <c r="CO1057" s="94"/>
      <c r="CP1057" s="94"/>
      <c r="CQ1057" s="94"/>
      <c r="CR1057" s="94"/>
      <c r="CS1057" s="94"/>
      <c r="CT1057" s="94"/>
      <c r="CU1057" s="94"/>
      <c r="CV1057" s="94"/>
      <c r="CW1057" s="94"/>
      <c r="CX1057" s="94"/>
      <c r="CY1057" s="94"/>
      <c r="CZ1057" s="94"/>
      <c r="DA1057" s="94"/>
      <c r="DB1057" s="94"/>
      <c r="DC1057" s="94"/>
      <c r="DD1057" s="94"/>
      <c r="DE1057" s="94"/>
      <c r="DF1057" s="94"/>
      <c r="DG1057" s="94"/>
      <c r="DH1057" s="94"/>
      <c r="DI1057" s="94"/>
      <c r="DJ1057" s="94"/>
      <c r="DK1057" s="94"/>
      <c r="DL1057" s="94"/>
      <c r="DM1057" s="94"/>
      <c r="DN1057" s="94"/>
      <c r="DO1057" s="94"/>
      <c r="DP1057" s="94"/>
      <c r="DQ1057" s="94"/>
      <c r="DR1057" s="94"/>
      <c r="DS1057" s="94"/>
      <c r="DT1057" s="94"/>
      <c r="DU1057" s="94"/>
      <c r="DV1057" s="94"/>
      <c r="DW1057" s="94"/>
      <c r="DX1057" s="94"/>
      <c r="DY1057" s="94"/>
      <c r="DZ1057" s="94"/>
      <c r="EA1057" s="94"/>
      <c r="EB1057" s="94"/>
      <c r="EC1057" s="94"/>
      <c r="ED1057" s="94"/>
      <c r="EE1057" s="94"/>
      <c r="EF1057" s="94"/>
      <c r="EG1057" s="94"/>
      <c r="EH1057" s="94"/>
      <c r="EI1057" s="94"/>
      <c r="EJ1057" s="94"/>
      <c r="EK1057" s="94"/>
      <c r="EL1057" s="94"/>
      <c r="EM1057" s="94"/>
      <c r="EN1057" s="94"/>
      <c r="EO1057" s="94"/>
      <c r="EP1057" s="94"/>
      <c r="EQ1057" s="94"/>
      <c r="ER1057" s="94"/>
      <c r="ES1057" s="94"/>
      <c r="ET1057" s="94"/>
      <c r="EU1057" s="94"/>
      <c r="EV1057" s="94"/>
      <c r="EW1057" s="94"/>
      <c r="EX1057" s="94"/>
      <c r="EY1057" s="94"/>
      <c r="EZ1057" s="94"/>
      <c r="FA1057" s="94"/>
      <c r="FB1057" s="94"/>
      <c r="FC1057" s="94"/>
      <c r="FD1057" s="94"/>
      <c r="FE1057" s="94"/>
      <c r="FF1057" s="94"/>
      <c r="FG1057" s="94"/>
      <c r="FH1057" s="94"/>
      <c r="FI1057" s="94"/>
      <c r="FJ1057" s="94"/>
      <c r="FK1057" s="94"/>
      <c r="FL1057" s="94"/>
      <c r="FM1057" s="94"/>
      <c r="FN1057" s="94"/>
      <c r="FO1057" s="94"/>
      <c r="FP1057" s="94"/>
      <c r="FQ1057" s="94"/>
      <c r="FR1057" s="94"/>
      <c r="FS1057" s="94"/>
      <c r="FT1057" s="94"/>
      <c r="FU1057" s="94"/>
      <c r="FV1057" s="94"/>
      <c r="FW1057" s="94"/>
      <c r="FX1057" s="94"/>
      <c r="FY1057" s="94"/>
      <c r="FZ1057" s="94"/>
      <c r="GA1057" s="94"/>
      <c r="GB1057" s="94"/>
      <c r="GC1057" s="94"/>
      <c r="GD1057" s="94"/>
      <c r="GE1057" s="94"/>
      <c r="GF1057" s="94"/>
      <c r="GG1057" s="94"/>
      <c r="GH1057" s="94"/>
      <c r="GI1057" s="94"/>
      <c r="GJ1057" s="94"/>
      <c r="GK1057" s="94"/>
      <c r="GL1057" s="94"/>
      <c r="GM1057" s="94"/>
      <c r="GN1057" s="94"/>
      <c r="GO1057" s="94"/>
      <c r="GP1057" s="94"/>
      <c r="GQ1057" s="94"/>
      <c r="GR1057" s="94"/>
      <c r="GS1057" s="94"/>
      <c r="GT1057" s="94"/>
      <c r="GU1057" s="94"/>
      <c r="GV1057" s="94"/>
      <c r="GW1057" s="94"/>
      <c r="GX1057" s="94"/>
      <c r="GY1057" s="94"/>
      <c r="GZ1057" s="94"/>
      <c r="HA1057" s="1"/>
      <c r="HB1057" s="1"/>
    </row>
    <row r="1058" spans="1:210" s="23" customFormat="1">
      <c r="A1058" s="19"/>
      <c r="B1058" s="5"/>
      <c r="C1058" s="34" t="str">
        <f>$C$339</f>
        <v>месяц окончания расхода</v>
      </c>
      <c r="D1058" s="19"/>
      <c r="E1058" s="269"/>
      <c r="F1058" s="52"/>
      <c r="G1058" s="232"/>
      <c r="H1058" s="19"/>
      <c r="I1058" s="19"/>
      <c r="J1058" s="5" t="s">
        <v>6</v>
      </c>
      <c r="K1058" s="575"/>
      <c r="L1058" s="24" t="s">
        <v>7</v>
      </c>
      <c r="M1058" s="20"/>
      <c r="N1058" s="196" t="s">
        <v>172</v>
      </c>
      <c r="O1058" s="19"/>
      <c r="P1058" s="20"/>
      <c r="Q1058" s="19" t="str">
        <f>IF(T1056=справочники!$E$9,"a+qx",IF(T1056=справочники!$E$10,"aq^x",IF(T1056=справочники!$E$11,"a^(1+qx)","??")))</f>
        <v>??</v>
      </c>
      <c r="R1058" s="19"/>
      <c r="S1058" s="20" t="s">
        <v>6</v>
      </c>
      <c r="T1058" s="213"/>
      <c r="U1058" s="26"/>
      <c r="V1058" s="19"/>
      <c r="W1058" s="21"/>
      <c r="X1058" s="22"/>
      <c r="Y1058" s="47"/>
      <c r="Z1058" s="96"/>
      <c r="AA1058" s="579" t="str">
        <f>IF(AND(AA$8&gt;=$K1056,AA$8&lt;=IF(OR($K1058="",$K1058=0),1000000,$K1058)),AA$8,"")</f>
        <v/>
      </c>
      <c r="AB1058" s="579" t="str">
        <f t="shared" ref="AB1058:CM1058" si="5080">IF(AND(AB$8&gt;=$K1056,AB$8&lt;=IF(OR($K1058="",$K1058=0),1000000,$K1058)),AB$8,"")</f>
        <v/>
      </c>
      <c r="AC1058" s="579" t="str">
        <f t="shared" si="5080"/>
        <v/>
      </c>
      <c r="AD1058" s="579" t="str">
        <f t="shared" si="5080"/>
        <v/>
      </c>
      <c r="AE1058" s="579" t="str">
        <f t="shared" si="5080"/>
        <v/>
      </c>
      <c r="AF1058" s="579" t="str">
        <f t="shared" si="5080"/>
        <v/>
      </c>
      <c r="AG1058" s="579" t="str">
        <f t="shared" si="5080"/>
        <v/>
      </c>
      <c r="AH1058" s="579" t="str">
        <f t="shared" si="5080"/>
        <v/>
      </c>
      <c r="AI1058" s="579" t="str">
        <f t="shared" si="5080"/>
        <v/>
      </c>
      <c r="AJ1058" s="579" t="str">
        <f t="shared" si="5080"/>
        <v/>
      </c>
      <c r="AK1058" s="579" t="str">
        <f t="shared" si="5080"/>
        <v/>
      </c>
      <c r="AL1058" s="579" t="str">
        <f t="shared" si="5080"/>
        <v/>
      </c>
      <c r="AM1058" s="579" t="str">
        <f t="shared" si="5080"/>
        <v/>
      </c>
      <c r="AN1058" s="579" t="str">
        <f t="shared" si="5080"/>
        <v/>
      </c>
      <c r="AO1058" s="579" t="str">
        <f t="shared" si="5080"/>
        <v/>
      </c>
      <c r="AP1058" s="579" t="str">
        <f t="shared" si="5080"/>
        <v/>
      </c>
      <c r="AQ1058" s="579" t="str">
        <f t="shared" si="5080"/>
        <v/>
      </c>
      <c r="AR1058" s="579" t="str">
        <f t="shared" si="5080"/>
        <v/>
      </c>
      <c r="AS1058" s="579" t="str">
        <f t="shared" si="5080"/>
        <v/>
      </c>
      <c r="AT1058" s="579" t="str">
        <f t="shared" si="5080"/>
        <v/>
      </c>
      <c r="AU1058" s="579" t="str">
        <f t="shared" si="5080"/>
        <v/>
      </c>
      <c r="AV1058" s="579" t="str">
        <f t="shared" si="5080"/>
        <v/>
      </c>
      <c r="AW1058" s="579" t="str">
        <f t="shared" si="5080"/>
        <v/>
      </c>
      <c r="AX1058" s="579" t="str">
        <f t="shared" si="5080"/>
        <v/>
      </c>
      <c r="AY1058" s="579" t="str">
        <f t="shared" si="5080"/>
        <v/>
      </c>
      <c r="AZ1058" s="579" t="str">
        <f t="shared" si="5080"/>
        <v/>
      </c>
      <c r="BA1058" s="579" t="str">
        <f t="shared" si="5080"/>
        <v/>
      </c>
      <c r="BB1058" s="579" t="str">
        <f t="shared" si="5080"/>
        <v/>
      </c>
      <c r="BC1058" s="579" t="str">
        <f t="shared" si="5080"/>
        <v/>
      </c>
      <c r="BD1058" s="579" t="str">
        <f t="shared" si="5080"/>
        <v/>
      </c>
      <c r="BE1058" s="579" t="str">
        <f t="shared" si="5080"/>
        <v/>
      </c>
      <c r="BF1058" s="579" t="str">
        <f t="shared" si="5080"/>
        <v/>
      </c>
      <c r="BG1058" s="579" t="str">
        <f t="shared" si="5080"/>
        <v/>
      </c>
      <c r="BH1058" s="579" t="str">
        <f t="shared" si="5080"/>
        <v/>
      </c>
      <c r="BI1058" s="579" t="str">
        <f t="shared" si="5080"/>
        <v/>
      </c>
      <c r="BJ1058" s="579" t="str">
        <f t="shared" si="5080"/>
        <v/>
      </c>
      <c r="BK1058" s="579" t="str">
        <f t="shared" si="5080"/>
        <v/>
      </c>
      <c r="BL1058" s="579" t="str">
        <f t="shared" si="5080"/>
        <v/>
      </c>
      <c r="BM1058" s="579" t="str">
        <f t="shared" si="5080"/>
        <v/>
      </c>
      <c r="BN1058" s="579" t="str">
        <f t="shared" si="5080"/>
        <v/>
      </c>
      <c r="BO1058" s="579" t="str">
        <f t="shared" si="5080"/>
        <v/>
      </c>
      <c r="BP1058" s="579" t="str">
        <f t="shared" si="5080"/>
        <v/>
      </c>
      <c r="BQ1058" s="579" t="str">
        <f t="shared" si="5080"/>
        <v/>
      </c>
      <c r="BR1058" s="579" t="str">
        <f t="shared" si="5080"/>
        <v/>
      </c>
      <c r="BS1058" s="579" t="str">
        <f t="shared" si="5080"/>
        <v/>
      </c>
      <c r="BT1058" s="579" t="str">
        <f t="shared" si="5080"/>
        <v/>
      </c>
      <c r="BU1058" s="579" t="str">
        <f t="shared" si="5080"/>
        <v/>
      </c>
      <c r="BV1058" s="579" t="str">
        <f t="shared" si="5080"/>
        <v/>
      </c>
      <c r="BW1058" s="579" t="str">
        <f t="shared" si="5080"/>
        <v/>
      </c>
      <c r="BX1058" s="579" t="str">
        <f t="shared" si="5080"/>
        <v/>
      </c>
      <c r="BY1058" s="579" t="str">
        <f t="shared" si="5080"/>
        <v/>
      </c>
      <c r="BZ1058" s="579" t="str">
        <f t="shared" si="5080"/>
        <v/>
      </c>
      <c r="CA1058" s="579" t="str">
        <f t="shared" si="5080"/>
        <v/>
      </c>
      <c r="CB1058" s="579" t="str">
        <f t="shared" si="5080"/>
        <v/>
      </c>
      <c r="CC1058" s="579" t="str">
        <f t="shared" si="5080"/>
        <v/>
      </c>
      <c r="CD1058" s="579" t="str">
        <f t="shared" si="5080"/>
        <v/>
      </c>
      <c r="CE1058" s="579" t="str">
        <f t="shared" si="5080"/>
        <v/>
      </c>
      <c r="CF1058" s="579" t="str">
        <f t="shared" si="5080"/>
        <v/>
      </c>
      <c r="CG1058" s="579" t="str">
        <f t="shared" si="5080"/>
        <v/>
      </c>
      <c r="CH1058" s="579" t="str">
        <f t="shared" si="5080"/>
        <v/>
      </c>
      <c r="CI1058" s="579" t="str">
        <f t="shared" si="5080"/>
        <v/>
      </c>
      <c r="CJ1058" s="579" t="str">
        <f t="shared" si="5080"/>
        <v/>
      </c>
      <c r="CK1058" s="579" t="str">
        <f t="shared" si="5080"/>
        <v/>
      </c>
      <c r="CL1058" s="579" t="str">
        <f t="shared" si="5080"/>
        <v/>
      </c>
      <c r="CM1058" s="579" t="str">
        <f t="shared" si="5080"/>
        <v/>
      </c>
      <c r="CN1058" s="579" t="str">
        <f t="shared" ref="CN1058:DG1058" si="5081">IF(AND(CN$8&gt;=$K1056,CN$8&lt;=IF(OR($K1058="",$K1058=0),1000000,$K1058)),CN$8,"")</f>
        <v/>
      </c>
      <c r="CO1058" s="579" t="str">
        <f t="shared" si="5081"/>
        <v/>
      </c>
      <c r="CP1058" s="579" t="str">
        <f t="shared" si="5081"/>
        <v/>
      </c>
      <c r="CQ1058" s="579" t="str">
        <f t="shared" si="5081"/>
        <v/>
      </c>
      <c r="CR1058" s="579" t="str">
        <f t="shared" si="5081"/>
        <v/>
      </c>
      <c r="CS1058" s="579" t="str">
        <f t="shared" si="5081"/>
        <v/>
      </c>
      <c r="CT1058" s="579" t="str">
        <f t="shared" si="5081"/>
        <v/>
      </c>
      <c r="CU1058" s="579" t="str">
        <f t="shared" si="5081"/>
        <v/>
      </c>
      <c r="CV1058" s="579" t="str">
        <f t="shared" si="5081"/>
        <v/>
      </c>
      <c r="CW1058" s="579" t="str">
        <f t="shared" si="5081"/>
        <v/>
      </c>
      <c r="CX1058" s="579" t="str">
        <f t="shared" si="5081"/>
        <v/>
      </c>
      <c r="CY1058" s="579" t="str">
        <f t="shared" si="5081"/>
        <v/>
      </c>
      <c r="CZ1058" s="579" t="str">
        <f t="shared" si="5081"/>
        <v/>
      </c>
      <c r="DA1058" s="579" t="str">
        <f t="shared" si="5081"/>
        <v/>
      </c>
      <c r="DB1058" s="579" t="str">
        <f t="shared" si="5081"/>
        <v/>
      </c>
      <c r="DC1058" s="579" t="str">
        <f t="shared" si="5081"/>
        <v/>
      </c>
      <c r="DD1058" s="579" t="str">
        <f t="shared" si="5081"/>
        <v/>
      </c>
      <c r="DE1058" s="579" t="str">
        <f t="shared" si="5081"/>
        <v/>
      </c>
      <c r="DF1058" s="579" t="str">
        <f t="shared" si="5081"/>
        <v/>
      </c>
      <c r="DG1058" s="579" t="str">
        <f t="shared" si="5081"/>
        <v/>
      </c>
      <c r="DH1058" s="579" t="str">
        <f t="shared" ref="DH1058:FS1058" si="5082">IF(AND(DH$8&gt;=$K1056,DH$8&lt;=IF(OR($K1058="",$K1058=0),1000000,$K1058)),DH$8,"")</f>
        <v/>
      </c>
      <c r="DI1058" s="579" t="str">
        <f t="shared" si="5082"/>
        <v/>
      </c>
      <c r="DJ1058" s="579" t="str">
        <f t="shared" si="5082"/>
        <v/>
      </c>
      <c r="DK1058" s="579" t="str">
        <f t="shared" si="5082"/>
        <v/>
      </c>
      <c r="DL1058" s="579" t="str">
        <f t="shared" si="5082"/>
        <v/>
      </c>
      <c r="DM1058" s="579" t="str">
        <f t="shared" si="5082"/>
        <v/>
      </c>
      <c r="DN1058" s="579" t="str">
        <f t="shared" si="5082"/>
        <v/>
      </c>
      <c r="DO1058" s="579" t="str">
        <f t="shared" si="5082"/>
        <v/>
      </c>
      <c r="DP1058" s="579" t="str">
        <f t="shared" si="5082"/>
        <v/>
      </c>
      <c r="DQ1058" s="579" t="str">
        <f t="shared" si="5082"/>
        <v/>
      </c>
      <c r="DR1058" s="579" t="str">
        <f t="shared" si="5082"/>
        <v/>
      </c>
      <c r="DS1058" s="579" t="str">
        <f t="shared" si="5082"/>
        <v/>
      </c>
      <c r="DT1058" s="579" t="str">
        <f t="shared" si="5082"/>
        <v/>
      </c>
      <c r="DU1058" s="579" t="str">
        <f t="shared" si="5082"/>
        <v/>
      </c>
      <c r="DV1058" s="579" t="str">
        <f t="shared" si="5082"/>
        <v/>
      </c>
      <c r="DW1058" s="579" t="str">
        <f t="shared" si="5082"/>
        <v/>
      </c>
      <c r="DX1058" s="579" t="str">
        <f t="shared" si="5082"/>
        <v/>
      </c>
      <c r="DY1058" s="579" t="str">
        <f t="shared" si="5082"/>
        <v/>
      </c>
      <c r="DZ1058" s="579" t="str">
        <f t="shared" si="5082"/>
        <v/>
      </c>
      <c r="EA1058" s="579" t="str">
        <f t="shared" si="5082"/>
        <v/>
      </c>
      <c r="EB1058" s="579" t="str">
        <f t="shared" si="5082"/>
        <v/>
      </c>
      <c r="EC1058" s="579" t="str">
        <f t="shared" si="5082"/>
        <v/>
      </c>
      <c r="ED1058" s="579" t="str">
        <f t="shared" si="5082"/>
        <v/>
      </c>
      <c r="EE1058" s="579" t="str">
        <f t="shared" si="5082"/>
        <v/>
      </c>
      <c r="EF1058" s="579" t="str">
        <f t="shared" si="5082"/>
        <v/>
      </c>
      <c r="EG1058" s="579" t="str">
        <f t="shared" si="5082"/>
        <v/>
      </c>
      <c r="EH1058" s="579" t="str">
        <f t="shared" si="5082"/>
        <v/>
      </c>
      <c r="EI1058" s="579" t="str">
        <f t="shared" si="5082"/>
        <v/>
      </c>
      <c r="EJ1058" s="579" t="str">
        <f t="shared" si="5082"/>
        <v/>
      </c>
      <c r="EK1058" s="579" t="str">
        <f t="shared" si="5082"/>
        <v/>
      </c>
      <c r="EL1058" s="579" t="str">
        <f t="shared" si="5082"/>
        <v/>
      </c>
      <c r="EM1058" s="579" t="str">
        <f t="shared" si="5082"/>
        <v/>
      </c>
      <c r="EN1058" s="579" t="str">
        <f t="shared" si="5082"/>
        <v/>
      </c>
      <c r="EO1058" s="579" t="str">
        <f t="shared" si="5082"/>
        <v/>
      </c>
      <c r="EP1058" s="579" t="str">
        <f t="shared" si="5082"/>
        <v/>
      </c>
      <c r="EQ1058" s="579" t="str">
        <f t="shared" si="5082"/>
        <v/>
      </c>
      <c r="ER1058" s="579" t="str">
        <f t="shared" si="5082"/>
        <v/>
      </c>
      <c r="ES1058" s="579" t="str">
        <f t="shared" si="5082"/>
        <v/>
      </c>
      <c r="ET1058" s="579" t="str">
        <f t="shared" si="5082"/>
        <v/>
      </c>
      <c r="EU1058" s="579" t="str">
        <f t="shared" si="5082"/>
        <v/>
      </c>
      <c r="EV1058" s="579" t="str">
        <f t="shared" si="5082"/>
        <v/>
      </c>
      <c r="EW1058" s="579" t="str">
        <f t="shared" si="5082"/>
        <v/>
      </c>
      <c r="EX1058" s="579" t="str">
        <f t="shared" si="5082"/>
        <v/>
      </c>
      <c r="EY1058" s="579" t="str">
        <f t="shared" si="5082"/>
        <v/>
      </c>
      <c r="EZ1058" s="579" t="str">
        <f t="shared" si="5082"/>
        <v/>
      </c>
      <c r="FA1058" s="579" t="str">
        <f t="shared" si="5082"/>
        <v/>
      </c>
      <c r="FB1058" s="579" t="str">
        <f t="shared" si="5082"/>
        <v/>
      </c>
      <c r="FC1058" s="579" t="str">
        <f t="shared" si="5082"/>
        <v/>
      </c>
      <c r="FD1058" s="579" t="str">
        <f t="shared" si="5082"/>
        <v/>
      </c>
      <c r="FE1058" s="579" t="str">
        <f t="shared" si="5082"/>
        <v/>
      </c>
      <c r="FF1058" s="579" t="str">
        <f t="shared" si="5082"/>
        <v/>
      </c>
      <c r="FG1058" s="579" t="str">
        <f t="shared" si="5082"/>
        <v/>
      </c>
      <c r="FH1058" s="579" t="str">
        <f t="shared" si="5082"/>
        <v/>
      </c>
      <c r="FI1058" s="579" t="str">
        <f t="shared" si="5082"/>
        <v/>
      </c>
      <c r="FJ1058" s="579" t="str">
        <f t="shared" si="5082"/>
        <v/>
      </c>
      <c r="FK1058" s="579" t="str">
        <f t="shared" si="5082"/>
        <v/>
      </c>
      <c r="FL1058" s="579" t="str">
        <f t="shared" si="5082"/>
        <v/>
      </c>
      <c r="FM1058" s="579" t="str">
        <f t="shared" si="5082"/>
        <v/>
      </c>
      <c r="FN1058" s="579" t="str">
        <f t="shared" si="5082"/>
        <v/>
      </c>
      <c r="FO1058" s="579" t="str">
        <f t="shared" si="5082"/>
        <v/>
      </c>
      <c r="FP1058" s="579" t="str">
        <f t="shared" si="5082"/>
        <v/>
      </c>
      <c r="FQ1058" s="579" t="str">
        <f t="shared" si="5082"/>
        <v/>
      </c>
      <c r="FR1058" s="579" t="str">
        <f t="shared" si="5082"/>
        <v/>
      </c>
      <c r="FS1058" s="579" t="str">
        <f t="shared" si="5082"/>
        <v/>
      </c>
      <c r="FT1058" s="579" t="str">
        <f t="shared" ref="FT1058:GZ1058" si="5083">IF(AND(FT$8&gt;=$K1056,FT$8&lt;=IF(OR($K1058="",$K1058=0),1000000,$K1058)),FT$8,"")</f>
        <v/>
      </c>
      <c r="FU1058" s="579" t="str">
        <f t="shared" si="5083"/>
        <v/>
      </c>
      <c r="FV1058" s="579" t="str">
        <f t="shared" si="5083"/>
        <v/>
      </c>
      <c r="FW1058" s="579" t="str">
        <f t="shared" si="5083"/>
        <v/>
      </c>
      <c r="FX1058" s="579" t="str">
        <f t="shared" si="5083"/>
        <v/>
      </c>
      <c r="FY1058" s="579" t="str">
        <f t="shared" si="5083"/>
        <v/>
      </c>
      <c r="FZ1058" s="579" t="str">
        <f t="shared" si="5083"/>
        <v/>
      </c>
      <c r="GA1058" s="579" t="str">
        <f t="shared" si="5083"/>
        <v/>
      </c>
      <c r="GB1058" s="579" t="str">
        <f t="shared" si="5083"/>
        <v/>
      </c>
      <c r="GC1058" s="579" t="str">
        <f t="shared" si="5083"/>
        <v/>
      </c>
      <c r="GD1058" s="579" t="str">
        <f t="shared" si="5083"/>
        <v/>
      </c>
      <c r="GE1058" s="579" t="str">
        <f t="shared" si="5083"/>
        <v/>
      </c>
      <c r="GF1058" s="579" t="str">
        <f t="shared" si="5083"/>
        <v/>
      </c>
      <c r="GG1058" s="579" t="str">
        <f t="shared" si="5083"/>
        <v/>
      </c>
      <c r="GH1058" s="579" t="str">
        <f t="shared" si="5083"/>
        <v/>
      </c>
      <c r="GI1058" s="579" t="str">
        <f t="shared" si="5083"/>
        <v/>
      </c>
      <c r="GJ1058" s="579" t="str">
        <f t="shared" si="5083"/>
        <v/>
      </c>
      <c r="GK1058" s="579" t="str">
        <f t="shared" si="5083"/>
        <v/>
      </c>
      <c r="GL1058" s="579" t="str">
        <f t="shared" si="5083"/>
        <v/>
      </c>
      <c r="GM1058" s="579" t="str">
        <f t="shared" si="5083"/>
        <v/>
      </c>
      <c r="GN1058" s="579" t="str">
        <f t="shared" si="5083"/>
        <v/>
      </c>
      <c r="GO1058" s="579" t="str">
        <f t="shared" si="5083"/>
        <v/>
      </c>
      <c r="GP1058" s="579" t="str">
        <f t="shared" si="5083"/>
        <v/>
      </c>
      <c r="GQ1058" s="579" t="str">
        <f t="shared" si="5083"/>
        <v/>
      </c>
      <c r="GR1058" s="579" t="str">
        <f t="shared" si="5083"/>
        <v/>
      </c>
      <c r="GS1058" s="579" t="str">
        <f t="shared" si="5083"/>
        <v/>
      </c>
      <c r="GT1058" s="579" t="str">
        <f t="shared" si="5083"/>
        <v/>
      </c>
      <c r="GU1058" s="579" t="str">
        <f t="shared" si="5083"/>
        <v/>
      </c>
      <c r="GV1058" s="579" t="str">
        <f t="shared" si="5083"/>
        <v/>
      </c>
      <c r="GW1058" s="579" t="str">
        <f t="shared" si="5083"/>
        <v/>
      </c>
      <c r="GX1058" s="579" t="str">
        <f t="shared" si="5083"/>
        <v/>
      </c>
      <c r="GY1058" s="579" t="str">
        <f t="shared" si="5083"/>
        <v/>
      </c>
      <c r="GZ1058" s="579" t="str">
        <f t="shared" si="5083"/>
        <v/>
      </c>
      <c r="HA1058" s="19"/>
      <c r="HB1058" s="19"/>
    </row>
    <row r="1059" spans="1:210" ht="4.2" customHeight="1">
      <c r="A1059" s="1"/>
      <c r="B1059" s="1"/>
      <c r="C1059" s="1"/>
      <c r="D1059" s="1"/>
      <c r="E1059" s="263"/>
      <c r="F1059" s="48"/>
      <c r="G1059" s="231"/>
      <c r="H1059" s="1"/>
      <c r="I1059" s="1"/>
      <c r="J1059" s="1"/>
      <c r="K1059" s="1"/>
      <c r="L1059" s="1"/>
      <c r="M1059" s="5"/>
      <c r="N1059" s="1"/>
      <c r="O1059" s="1"/>
      <c r="P1059" s="5"/>
      <c r="Q1059" s="1"/>
      <c r="R1059" s="1"/>
      <c r="S1059" s="5"/>
      <c r="T1059" s="7"/>
      <c r="U1059" s="24"/>
      <c r="V1059" s="1"/>
      <c r="W1059" s="12"/>
      <c r="X1059" s="10"/>
      <c r="Y1059" s="46"/>
      <c r="Z1059" s="93"/>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4"/>
      <c r="BB1059" s="94"/>
      <c r="BC1059" s="94"/>
      <c r="BD1059" s="94"/>
      <c r="BE1059" s="94"/>
      <c r="BF1059" s="94"/>
      <c r="BG1059" s="94"/>
      <c r="BH1059" s="94"/>
      <c r="BI1059" s="94"/>
      <c r="BJ1059" s="94"/>
      <c r="BK1059" s="94"/>
      <c r="BL1059" s="94"/>
      <c r="BM1059" s="94"/>
      <c r="BN1059" s="94"/>
      <c r="BO1059" s="94"/>
      <c r="BP1059" s="94"/>
      <c r="BQ1059" s="94"/>
      <c r="BR1059" s="94"/>
      <c r="BS1059" s="94"/>
      <c r="BT1059" s="94"/>
      <c r="BU1059" s="94"/>
      <c r="BV1059" s="94"/>
      <c r="BW1059" s="94"/>
      <c r="BX1059" s="94"/>
      <c r="BY1059" s="94"/>
      <c r="BZ1059" s="94"/>
      <c r="CA1059" s="94"/>
      <c r="CB1059" s="94"/>
      <c r="CC1059" s="94"/>
      <c r="CD1059" s="94"/>
      <c r="CE1059" s="94"/>
      <c r="CF1059" s="94"/>
      <c r="CG1059" s="94"/>
      <c r="CH1059" s="94"/>
      <c r="CI1059" s="94"/>
      <c r="CJ1059" s="94"/>
      <c r="CK1059" s="94"/>
      <c r="CL1059" s="94"/>
      <c r="CM1059" s="94"/>
      <c r="CN1059" s="94"/>
      <c r="CO1059" s="94"/>
      <c r="CP1059" s="94"/>
      <c r="CQ1059" s="94"/>
      <c r="CR1059" s="94"/>
      <c r="CS1059" s="94"/>
      <c r="CT1059" s="94"/>
      <c r="CU1059" s="94"/>
      <c r="CV1059" s="94"/>
      <c r="CW1059" s="94"/>
      <c r="CX1059" s="94"/>
      <c r="CY1059" s="94"/>
      <c r="CZ1059" s="94"/>
      <c r="DA1059" s="94"/>
      <c r="DB1059" s="94"/>
      <c r="DC1059" s="94"/>
      <c r="DD1059" s="94"/>
      <c r="DE1059" s="94"/>
      <c r="DF1059" s="94"/>
      <c r="DG1059" s="94"/>
      <c r="DH1059" s="94"/>
      <c r="DI1059" s="94"/>
      <c r="DJ1059" s="94"/>
      <c r="DK1059" s="94"/>
      <c r="DL1059" s="94"/>
      <c r="DM1059" s="94"/>
      <c r="DN1059" s="94"/>
      <c r="DO1059" s="94"/>
      <c r="DP1059" s="94"/>
      <c r="DQ1059" s="94"/>
      <c r="DR1059" s="94"/>
      <c r="DS1059" s="94"/>
      <c r="DT1059" s="94"/>
      <c r="DU1059" s="94"/>
      <c r="DV1059" s="94"/>
      <c r="DW1059" s="94"/>
      <c r="DX1059" s="94"/>
      <c r="DY1059" s="94"/>
      <c r="DZ1059" s="94"/>
      <c r="EA1059" s="94"/>
      <c r="EB1059" s="94"/>
      <c r="EC1059" s="94"/>
      <c r="ED1059" s="94"/>
      <c r="EE1059" s="94"/>
      <c r="EF1059" s="94"/>
      <c r="EG1059" s="94"/>
      <c r="EH1059" s="94"/>
      <c r="EI1059" s="94"/>
      <c r="EJ1059" s="94"/>
      <c r="EK1059" s="94"/>
      <c r="EL1059" s="94"/>
      <c r="EM1059" s="94"/>
      <c r="EN1059" s="94"/>
      <c r="EO1059" s="94"/>
      <c r="EP1059" s="94"/>
      <c r="EQ1059" s="94"/>
      <c r="ER1059" s="94"/>
      <c r="ES1059" s="94"/>
      <c r="ET1059" s="94"/>
      <c r="EU1059" s="94"/>
      <c r="EV1059" s="94"/>
      <c r="EW1059" s="94"/>
      <c r="EX1059" s="94"/>
      <c r="EY1059" s="94"/>
      <c r="EZ1059" s="94"/>
      <c r="FA1059" s="94"/>
      <c r="FB1059" s="94"/>
      <c r="FC1059" s="94"/>
      <c r="FD1059" s="94"/>
      <c r="FE1059" s="94"/>
      <c r="FF1059" s="94"/>
      <c r="FG1059" s="94"/>
      <c r="FH1059" s="94"/>
      <c r="FI1059" s="94"/>
      <c r="FJ1059" s="94"/>
      <c r="FK1059" s="94"/>
      <c r="FL1059" s="94"/>
      <c r="FM1059" s="94"/>
      <c r="FN1059" s="94"/>
      <c r="FO1059" s="94"/>
      <c r="FP1059" s="94"/>
      <c r="FQ1059" s="94"/>
      <c r="FR1059" s="94"/>
      <c r="FS1059" s="94"/>
      <c r="FT1059" s="94"/>
      <c r="FU1059" s="94"/>
      <c r="FV1059" s="94"/>
      <c r="FW1059" s="94"/>
      <c r="FX1059" s="94"/>
      <c r="FY1059" s="94"/>
      <c r="FZ1059" s="94"/>
      <c r="GA1059" s="94"/>
      <c r="GB1059" s="94"/>
      <c r="GC1059" s="94"/>
      <c r="GD1059" s="94"/>
      <c r="GE1059" s="94"/>
      <c r="GF1059" s="94"/>
      <c r="GG1059" s="94"/>
      <c r="GH1059" s="94"/>
      <c r="GI1059" s="94"/>
      <c r="GJ1059" s="94"/>
      <c r="GK1059" s="94"/>
      <c r="GL1059" s="94"/>
      <c r="GM1059" s="94"/>
      <c r="GN1059" s="94"/>
      <c r="GO1059" s="94"/>
      <c r="GP1059" s="94"/>
      <c r="GQ1059" s="94"/>
      <c r="GR1059" s="94"/>
      <c r="GS1059" s="94"/>
      <c r="GT1059" s="94"/>
      <c r="GU1059" s="94"/>
      <c r="GV1059" s="94"/>
      <c r="GW1059" s="94"/>
      <c r="GX1059" s="94"/>
      <c r="GY1059" s="94"/>
      <c r="GZ1059" s="94"/>
      <c r="HA1059" s="1"/>
      <c r="HB1059" s="1"/>
    </row>
    <row r="1060" spans="1:210" s="23" customFormat="1">
      <c r="A1060" s="19"/>
      <c r="B1060" s="244" t="s">
        <v>165</v>
      </c>
      <c r="C1060" s="19"/>
      <c r="D1060" s="19"/>
      <c r="E1060" s="269"/>
      <c r="F1060" s="52"/>
      <c r="G1060" s="232"/>
      <c r="H1060" s="19"/>
      <c r="I1060" s="245" t="s">
        <v>162</v>
      </c>
      <c r="J1060" s="19"/>
      <c r="K1060" s="19"/>
      <c r="L1060" s="19"/>
      <c r="M1060" s="20"/>
      <c r="N1060" s="196" t="s">
        <v>171</v>
      </c>
      <c r="O1060" s="19"/>
      <c r="P1060" s="20"/>
      <c r="Q1060" s="19" t="s">
        <v>72</v>
      </c>
      <c r="R1060" s="19"/>
      <c r="S1060" s="20" t="s">
        <v>6</v>
      </c>
      <c r="T1060" s="205"/>
      <c r="U1060" s="26" t="s">
        <v>7</v>
      </c>
      <c r="V1060" s="19"/>
      <c r="W1060" s="21"/>
      <c r="X1060" s="22"/>
      <c r="Y1060" s="47"/>
      <c r="Z1060" s="96"/>
      <c r="AA1060" s="97"/>
      <c r="AB1060" s="97"/>
      <c r="AC1060" s="97"/>
      <c r="AD1060" s="97"/>
      <c r="AE1060" s="97"/>
      <c r="AF1060" s="97"/>
      <c r="AG1060" s="97"/>
      <c r="AH1060" s="97"/>
      <c r="AI1060" s="97"/>
      <c r="AJ1060" s="97"/>
      <c r="AK1060" s="97"/>
      <c r="AL1060" s="97"/>
      <c r="AM1060" s="97"/>
      <c r="AN1060" s="97"/>
      <c r="AO1060" s="97"/>
      <c r="AP1060" s="97"/>
      <c r="AQ1060" s="97"/>
      <c r="AR1060" s="97"/>
      <c r="AS1060" s="97"/>
      <c r="AT1060" s="97"/>
      <c r="AU1060" s="97"/>
      <c r="AV1060" s="97"/>
      <c r="AW1060" s="97"/>
      <c r="AX1060" s="97"/>
      <c r="AY1060" s="97"/>
      <c r="AZ1060" s="97"/>
      <c r="BA1060" s="97"/>
      <c r="BB1060" s="97"/>
      <c r="BC1060" s="97"/>
      <c r="BD1060" s="97"/>
      <c r="BE1060" s="97"/>
      <c r="BF1060" s="97"/>
      <c r="BG1060" s="97"/>
      <c r="BH1060" s="97"/>
      <c r="BI1060" s="97"/>
      <c r="BJ1060" s="97"/>
      <c r="BK1060" s="97"/>
      <c r="BL1060" s="97"/>
      <c r="BM1060" s="97"/>
      <c r="BN1060" s="97"/>
      <c r="BO1060" s="97"/>
      <c r="BP1060" s="97"/>
      <c r="BQ1060" s="97"/>
      <c r="BR1060" s="97"/>
      <c r="BS1060" s="97"/>
      <c r="BT1060" s="97"/>
      <c r="BU1060" s="97"/>
      <c r="BV1060" s="97"/>
      <c r="BW1060" s="97"/>
      <c r="BX1060" s="97"/>
      <c r="BY1060" s="97"/>
      <c r="BZ1060" s="97"/>
      <c r="CA1060" s="97"/>
      <c r="CB1060" s="97"/>
      <c r="CC1060" s="97"/>
      <c r="CD1060" s="97"/>
      <c r="CE1060" s="97"/>
      <c r="CF1060" s="97"/>
      <c r="CG1060" s="97"/>
      <c r="CH1060" s="97"/>
      <c r="CI1060" s="97"/>
      <c r="CJ1060" s="97"/>
      <c r="CK1060" s="97"/>
      <c r="CL1060" s="97"/>
      <c r="CM1060" s="97"/>
      <c r="CN1060" s="97"/>
      <c r="CO1060" s="97"/>
      <c r="CP1060" s="97"/>
      <c r="CQ1060" s="97"/>
      <c r="CR1060" s="97"/>
      <c r="CS1060" s="97"/>
      <c r="CT1060" s="97"/>
      <c r="CU1060" s="97"/>
      <c r="CV1060" s="97"/>
      <c r="CW1060" s="97"/>
      <c r="CX1060" s="97"/>
      <c r="CY1060" s="97"/>
      <c r="CZ1060" s="97"/>
      <c r="DA1060" s="97"/>
      <c r="DB1060" s="97"/>
      <c r="DC1060" s="97"/>
      <c r="DD1060" s="97"/>
      <c r="DE1060" s="97"/>
      <c r="DF1060" s="97"/>
      <c r="DG1060" s="97"/>
      <c r="DH1060" s="97"/>
      <c r="DI1060" s="97"/>
      <c r="DJ1060" s="97"/>
      <c r="DK1060" s="97"/>
      <c r="DL1060" s="97"/>
      <c r="DM1060" s="97"/>
      <c r="DN1060" s="97"/>
      <c r="DO1060" s="97"/>
      <c r="DP1060" s="97"/>
      <c r="DQ1060" s="97"/>
      <c r="DR1060" s="97"/>
      <c r="DS1060" s="97"/>
      <c r="DT1060" s="97"/>
      <c r="DU1060" s="97"/>
      <c r="DV1060" s="97"/>
      <c r="DW1060" s="97"/>
      <c r="DX1060" s="97"/>
      <c r="DY1060" s="97"/>
      <c r="DZ1060" s="97"/>
      <c r="EA1060" s="97"/>
      <c r="EB1060" s="97"/>
      <c r="EC1060" s="97"/>
      <c r="ED1060" s="97"/>
      <c r="EE1060" s="97"/>
      <c r="EF1060" s="97"/>
      <c r="EG1060" s="97"/>
      <c r="EH1060" s="97"/>
      <c r="EI1060" s="97"/>
      <c r="EJ1060" s="97"/>
      <c r="EK1060" s="97"/>
      <c r="EL1060" s="97"/>
      <c r="EM1060" s="97"/>
      <c r="EN1060" s="97"/>
      <c r="EO1060" s="97"/>
      <c r="EP1060" s="97"/>
      <c r="EQ1060" s="97"/>
      <c r="ER1060" s="97"/>
      <c r="ES1060" s="97"/>
      <c r="ET1060" s="97"/>
      <c r="EU1060" s="97"/>
      <c r="EV1060" s="97"/>
      <c r="EW1060" s="97"/>
      <c r="EX1060" s="97"/>
      <c r="EY1060" s="97"/>
      <c r="EZ1060" s="97"/>
      <c r="FA1060" s="97"/>
      <c r="FB1060" s="97"/>
      <c r="FC1060" s="97"/>
      <c r="FD1060" s="97"/>
      <c r="FE1060" s="97"/>
      <c r="FF1060" s="97"/>
      <c r="FG1060" s="97"/>
      <c r="FH1060" s="97"/>
      <c r="FI1060" s="97"/>
      <c r="FJ1060" s="97"/>
      <c r="FK1060" s="97"/>
      <c r="FL1060" s="97"/>
      <c r="FM1060" s="97"/>
      <c r="FN1060" s="97"/>
      <c r="FO1060" s="97"/>
      <c r="FP1060" s="97"/>
      <c r="FQ1060" s="97"/>
      <c r="FR1060" s="97"/>
      <c r="FS1060" s="97"/>
      <c r="FT1060" s="97"/>
      <c r="FU1060" s="97"/>
      <c r="FV1060" s="97"/>
      <c r="FW1060" s="97"/>
      <c r="FX1060" s="97"/>
      <c r="FY1060" s="97"/>
      <c r="FZ1060" s="97"/>
      <c r="GA1060" s="97"/>
      <c r="GB1060" s="97"/>
      <c r="GC1060" s="97"/>
      <c r="GD1060" s="97"/>
      <c r="GE1060" s="97"/>
      <c r="GF1060" s="97"/>
      <c r="GG1060" s="97"/>
      <c r="GH1060" s="97"/>
      <c r="GI1060" s="97"/>
      <c r="GJ1060" s="97"/>
      <c r="GK1060" s="97"/>
      <c r="GL1060" s="97"/>
      <c r="GM1060" s="97"/>
      <c r="GN1060" s="97"/>
      <c r="GO1060" s="97"/>
      <c r="GP1060" s="97"/>
      <c r="GQ1060" s="97"/>
      <c r="GR1060" s="97"/>
      <c r="GS1060" s="97"/>
      <c r="GT1060" s="97"/>
      <c r="GU1060" s="97"/>
      <c r="GV1060" s="97"/>
      <c r="GW1060" s="97"/>
      <c r="GX1060" s="97"/>
      <c r="GY1060" s="97"/>
      <c r="GZ1060" s="97"/>
      <c r="HA1060" s="19"/>
      <c r="HB1060" s="19"/>
    </row>
    <row r="1061" spans="1:210" ht="4.2" customHeight="1">
      <c r="A1061" s="1"/>
      <c r="B1061" s="1"/>
      <c r="C1061" s="1"/>
      <c r="D1061" s="1"/>
      <c r="E1061" s="263"/>
      <c r="F1061" s="48"/>
      <c r="G1061" s="231"/>
      <c r="H1061" s="1"/>
      <c r="I1061" s="1"/>
      <c r="J1061" s="1"/>
      <c r="K1061" s="1"/>
      <c r="L1061" s="1"/>
      <c r="M1061" s="5"/>
      <c r="N1061" s="1"/>
      <c r="O1061" s="1"/>
      <c r="P1061" s="5"/>
      <c r="Q1061" s="1"/>
      <c r="R1061" s="1"/>
      <c r="S1061" s="5"/>
      <c r="T1061" s="7"/>
      <c r="U1061" s="24"/>
      <c r="V1061" s="1"/>
      <c r="W1061" s="12"/>
      <c r="X1061" s="10"/>
      <c r="Y1061" s="46"/>
      <c r="Z1061" s="93"/>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94"/>
      <c r="CD1061" s="94"/>
      <c r="CE1061" s="94"/>
      <c r="CF1061" s="94"/>
      <c r="CG1061" s="94"/>
      <c r="CH1061" s="94"/>
      <c r="CI1061" s="94"/>
      <c r="CJ1061" s="94"/>
      <c r="CK1061" s="94"/>
      <c r="CL1061" s="94"/>
      <c r="CM1061" s="94"/>
      <c r="CN1061" s="94"/>
      <c r="CO1061" s="94"/>
      <c r="CP1061" s="94"/>
      <c r="CQ1061" s="94"/>
      <c r="CR1061" s="94"/>
      <c r="CS1061" s="94"/>
      <c r="CT1061" s="94"/>
      <c r="CU1061" s="94"/>
      <c r="CV1061" s="94"/>
      <c r="CW1061" s="94"/>
      <c r="CX1061" s="94"/>
      <c r="CY1061" s="94"/>
      <c r="CZ1061" s="94"/>
      <c r="DA1061" s="94"/>
      <c r="DB1061" s="94"/>
      <c r="DC1061" s="94"/>
      <c r="DD1061" s="94"/>
      <c r="DE1061" s="94"/>
      <c r="DF1061" s="94"/>
      <c r="DG1061" s="94"/>
      <c r="DH1061" s="94"/>
      <c r="DI1061" s="94"/>
      <c r="DJ1061" s="94"/>
      <c r="DK1061" s="94"/>
      <c r="DL1061" s="94"/>
      <c r="DM1061" s="94"/>
      <c r="DN1061" s="94"/>
      <c r="DO1061" s="94"/>
      <c r="DP1061" s="94"/>
      <c r="DQ1061" s="94"/>
      <c r="DR1061" s="94"/>
      <c r="DS1061" s="94"/>
      <c r="DT1061" s="94"/>
      <c r="DU1061" s="94"/>
      <c r="DV1061" s="94"/>
      <c r="DW1061" s="94"/>
      <c r="DX1061" s="94"/>
      <c r="DY1061" s="94"/>
      <c r="DZ1061" s="94"/>
      <c r="EA1061" s="94"/>
      <c r="EB1061" s="94"/>
      <c r="EC1061" s="94"/>
      <c r="ED1061" s="94"/>
      <c r="EE1061" s="94"/>
      <c r="EF1061" s="94"/>
      <c r="EG1061" s="94"/>
      <c r="EH1061" s="94"/>
      <c r="EI1061" s="94"/>
      <c r="EJ1061" s="94"/>
      <c r="EK1061" s="94"/>
      <c r="EL1061" s="94"/>
      <c r="EM1061" s="94"/>
      <c r="EN1061" s="94"/>
      <c r="EO1061" s="94"/>
      <c r="EP1061" s="94"/>
      <c r="EQ1061" s="94"/>
      <c r="ER1061" s="94"/>
      <c r="ES1061" s="94"/>
      <c r="ET1061" s="94"/>
      <c r="EU1061" s="94"/>
      <c r="EV1061" s="94"/>
      <c r="EW1061" s="94"/>
      <c r="EX1061" s="94"/>
      <c r="EY1061" s="94"/>
      <c r="EZ1061" s="94"/>
      <c r="FA1061" s="94"/>
      <c r="FB1061" s="94"/>
      <c r="FC1061" s="94"/>
      <c r="FD1061" s="94"/>
      <c r="FE1061" s="94"/>
      <c r="FF1061" s="94"/>
      <c r="FG1061" s="94"/>
      <c r="FH1061" s="94"/>
      <c r="FI1061" s="94"/>
      <c r="FJ1061" s="94"/>
      <c r="FK1061" s="94"/>
      <c r="FL1061" s="94"/>
      <c r="FM1061" s="94"/>
      <c r="FN1061" s="94"/>
      <c r="FO1061" s="94"/>
      <c r="FP1061" s="94"/>
      <c r="FQ1061" s="94"/>
      <c r="FR1061" s="94"/>
      <c r="FS1061" s="94"/>
      <c r="FT1061" s="94"/>
      <c r="FU1061" s="94"/>
      <c r="FV1061" s="94"/>
      <c r="FW1061" s="94"/>
      <c r="FX1061" s="94"/>
      <c r="FY1061" s="94"/>
      <c r="FZ1061" s="94"/>
      <c r="GA1061" s="94"/>
      <c r="GB1061" s="94"/>
      <c r="GC1061" s="94"/>
      <c r="GD1061" s="94"/>
      <c r="GE1061" s="94"/>
      <c r="GF1061" s="94"/>
      <c r="GG1061" s="94"/>
      <c r="GH1061" s="94"/>
      <c r="GI1061" s="94"/>
      <c r="GJ1061" s="94"/>
      <c r="GK1061" s="94"/>
      <c r="GL1061" s="94"/>
      <c r="GM1061" s="94"/>
      <c r="GN1061" s="94"/>
      <c r="GO1061" s="94"/>
      <c r="GP1061" s="94"/>
      <c r="GQ1061" s="94"/>
      <c r="GR1061" s="94"/>
      <c r="GS1061" s="94"/>
      <c r="GT1061" s="94"/>
      <c r="GU1061" s="94"/>
      <c r="GV1061" s="94"/>
      <c r="GW1061" s="94"/>
      <c r="GX1061" s="94"/>
      <c r="GY1061" s="94"/>
      <c r="GZ1061" s="94"/>
      <c r="HA1061" s="1"/>
      <c r="HB1061" s="1"/>
    </row>
    <row r="1062" spans="1:210" s="4" customFormat="1">
      <c r="A1062" s="3"/>
      <c r="B1062" s="259" t="s">
        <v>159</v>
      </c>
      <c r="C1062" s="3"/>
      <c r="D1062" s="3"/>
      <c r="E1062" s="9"/>
      <c r="F1062" s="51"/>
      <c r="G1062" s="232"/>
      <c r="H1062" s="13" t="str">
        <f>B1062&amp;N1054</f>
        <v>Учет - юридические расходы</v>
      </c>
      <c r="I1062" s="13"/>
      <c r="J1062" s="3"/>
      <c r="K1062" s="3"/>
      <c r="L1062" s="3"/>
      <c r="M1062" s="5"/>
      <c r="N1062" s="36" t="str">
        <f>Главная!$Y$8</f>
        <v>итого</v>
      </c>
      <c r="O1062" s="36"/>
      <c r="P1062" s="5"/>
      <c r="Q1062" s="36" t="s">
        <v>26</v>
      </c>
      <c r="R1062" s="36"/>
      <c r="S1062" s="20" t="s">
        <v>6</v>
      </c>
      <c r="T1062" s="308"/>
      <c r="U1062" s="24" t="s">
        <v>7</v>
      </c>
      <c r="V1062" s="36"/>
      <c r="W1062" s="38">
        <f>SUM($Y1062:$HA1062)</f>
        <v>0</v>
      </c>
      <c r="X1062" s="38"/>
      <c r="Y1062" s="46"/>
      <c r="Z1062" s="99"/>
      <c r="AA1062" s="100">
        <f>IF(AA1058="",0,IF(AA1056=1,$T1054,IF($T1056=справочники!$E$9,$T1054+$T1058*INT((AA1056-1)/IF(OR($T1060=0,$T1060=""),1,$T1060)),IF($T1056=справочники!$E$10,$T1054*POWER($T1058,INT((AA1056-1)/IF(OR($T1060=0,$T1060=""),1,$T1060))),IF($T1056=справочники!$E$11,POWER($T1054,1+$T1058*INT((AA1056-1)/IF(OR($T1060=0,$T1060=""),1,$T1060))),0)))))</f>
        <v>0</v>
      </c>
      <c r="AB1062" s="100">
        <f>IF(AB1058="",0,IF(AB1056=1,$T1054,IF($T1056=справочники!$E$9,$T1054+$T1058*INT((AB1056-1)/IF(OR($T1060=0,$T1060=""),1,$T1060)),IF($T1056=справочники!$E$10,$T1054*POWER($T1058,INT((AB1056-1)/IF(OR($T1060=0,$T1060=""),1,$T1060))),IF($T1056=справочники!$E$11,POWER($T1054,1+$T1058*INT((AB1056-1)/IF(OR($T1060=0,$T1060=""),1,$T1060))),0)))))</f>
        <v>0</v>
      </c>
      <c r="AC1062" s="100">
        <f>IF(AC1058="",0,IF(AC1056=1,$T1054,IF($T1056=справочники!$E$9,$T1054+$T1058*INT((AC1056-1)/IF(OR($T1060=0,$T1060=""),1,$T1060)),IF($T1056=справочники!$E$10,$T1054*POWER($T1058,INT((AC1056-1)/IF(OR($T1060=0,$T1060=""),1,$T1060))),IF($T1056=справочники!$E$11,POWER($T1054,1+$T1058*INT((AC1056-1)/IF(OR($T1060=0,$T1060=""),1,$T1060))),0)))))</f>
        <v>0</v>
      </c>
      <c r="AD1062" s="100">
        <f>IF(AD1058="",0,IF(AD1056=1,$T1054,IF($T1056=справочники!$E$9,$T1054+$T1058*INT((AD1056-1)/IF(OR($T1060=0,$T1060=""),1,$T1060)),IF($T1056=справочники!$E$10,$T1054*POWER($T1058,INT((AD1056-1)/IF(OR($T1060=0,$T1060=""),1,$T1060))),IF($T1056=справочники!$E$11,POWER($T1054,1+$T1058*INT((AD1056-1)/IF(OR($T1060=0,$T1060=""),1,$T1060))),0)))))</f>
        <v>0</v>
      </c>
      <c r="AE1062" s="100">
        <f>IF(AE1058="",0,IF(AE1056=1,$T1054,IF($T1056=справочники!$E$9,$T1054+$T1058*INT((AE1056-1)/IF(OR($T1060=0,$T1060=""),1,$T1060)),IF($T1056=справочники!$E$10,$T1054*POWER($T1058,INT((AE1056-1)/IF(OR($T1060=0,$T1060=""),1,$T1060))),IF($T1056=справочники!$E$11,POWER($T1054,1+$T1058*INT((AE1056-1)/IF(OR($T1060=0,$T1060=""),1,$T1060))),0)))))</f>
        <v>0</v>
      </c>
      <c r="AF1062" s="100">
        <f>IF(AF1058="",0,IF(AF1056=1,$T1054,IF($T1056=справочники!$E$9,$T1054+$T1058*INT((AF1056-1)/IF(OR($T1060=0,$T1060=""),1,$T1060)),IF($T1056=справочники!$E$10,$T1054*POWER($T1058,INT((AF1056-1)/IF(OR($T1060=0,$T1060=""),1,$T1060))),IF($T1056=справочники!$E$11,POWER($T1054,1+$T1058*INT((AF1056-1)/IF(OR($T1060=0,$T1060=""),1,$T1060))),0)))))</f>
        <v>0</v>
      </c>
      <c r="AG1062" s="100">
        <f>IF(AG1058="",0,IF(AG1056=1,$T1054,IF($T1056=справочники!$E$9,$T1054+$T1058*INT((AG1056-1)/IF(OR($T1060=0,$T1060=""),1,$T1060)),IF($T1056=справочники!$E$10,$T1054*POWER($T1058,INT((AG1056-1)/IF(OR($T1060=0,$T1060=""),1,$T1060))),IF($T1056=справочники!$E$11,POWER($T1054,1+$T1058*INT((AG1056-1)/IF(OR($T1060=0,$T1060=""),1,$T1060))),0)))))</f>
        <v>0</v>
      </c>
      <c r="AH1062" s="100">
        <f>IF(AH1058="",0,IF(AH1056=1,$T1054,IF($T1056=справочники!$E$9,$T1054+$T1058*INT((AH1056-1)/IF(OR($T1060=0,$T1060=""),1,$T1060)),IF($T1056=справочники!$E$10,$T1054*POWER($T1058,INT((AH1056-1)/IF(OR($T1060=0,$T1060=""),1,$T1060))),IF($T1056=справочники!$E$11,POWER($T1054,1+$T1058*INT((AH1056-1)/IF(OR($T1060=0,$T1060=""),1,$T1060))),0)))))</f>
        <v>0</v>
      </c>
      <c r="AI1062" s="100">
        <f>IF(AI1058="",0,IF(AI1056=1,$T1054,IF($T1056=справочники!$E$9,$T1054+$T1058*INT((AI1056-1)/IF(OR($T1060=0,$T1060=""),1,$T1060)),IF($T1056=справочники!$E$10,$T1054*POWER($T1058,INT((AI1056-1)/IF(OR($T1060=0,$T1060=""),1,$T1060))),IF($T1056=справочники!$E$11,POWER($T1054,1+$T1058*INT((AI1056-1)/IF(OR($T1060=0,$T1060=""),1,$T1060))),0)))))</f>
        <v>0</v>
      </c>
      <c r="AJ1062" s="100">
        <f>IF(AJ1058="",0,IF(AJ1056=1,$T1054,IF($T1056=справочники!$E$9,$T1054+$T1058*INT((AJ1056-1)/IF(OR($T1060=0,$T1060=""),1,$T1060)),IF($T1056=справочники!$E$10,$T1054*POWER($T1058,INT((AJ1056-1)/IF(OR($T1060=0,$T1060=""),1,$T1060))),IF($T1056=справочники!$E$11,POWER($T1054,1+$T1058*INT((AJ1056-1)/IF(OR($T1060=0,$T1060=""),1,$T1060))),0)))))</f>
        <v>0</v>
      </c>
      <c r="AK1062" s="100">
        <f>IF(AK1058="",0,IF(AK1056=1,$T1054,IF($T1056=справочники!$E$9,$T1054+$T1058*INT((AK1056-1)/IF(OR($T1060=0,$T1060=""),1,$T1060)),IF($T1056=справочники!$E$10,$T1054*POWER($T1058,INT((AK1056-1)/IF(OR($T1060=0,$T1060=""),1,$T1060))),IF($T1056=справочники!$E$11,POWER($T1054,1+$T1058*INT((AK1056-1)/IF(OR($T1060=0,$T1060=""),1,$T1060))),0)))))</f>
        <v>0</v>
      </c>
      <c r="AL1062" s="100">
        <f>IF(AL1058="",0,IF(AL1056=1,$T1054,IF($T1056=справочники!$E$9,$T1054+$T1058*INT((AL1056-1)/IF(OR($T1060=0,$T1060=""),1,$T1060)),IF($T1056=справочники!$E$10,$T1054*POWER($T1058,INT((AL1056-1)/IF(OR($T1060=0,$T1060=""),1,$T1060))),IF($T1056=справочники!$E$11,POWER($T1054,1+$T1058*INT((AL1056-1)/IF(OR($T1060=0,$T1060=""),1,$T1060))),0)))))</f>
        <v>0</v>
      </c>
      <c r="AM1062" s="100">
        <f>IF(AM1058="",0,IF(AM1056=1,$T1054,IF($T1056=справочники!$E$9,$T1054+$T1058*INT((AM1056-1)/IF(OR($T1060=0,$T1060=""),1,$T1060)),IF($T1056=справочники!$E$10,$T1054*POWER($T1058,INT((AM1056-1)/IF(OR($T1060=0,$T1060=""),1,$T1060))),IF($T1056=справочники!$E$11,POWER($T1054,1+$T1058*INT((AM1056-1)/IF(OR($T1060=0,$T1060=""),1,$T1060))),0)))))</f>
        <v>0</v>
      </c>
      <c r="AN1062" s="100">
        <f>IF(AN1058="",0,IF(AN1056=1,$T1054,IF($T1056=справочники!$E$9,$T1054+$T1058*INT((AN1056-1)/IF(OR($T1060=0,$T1060=""),1,$T1060)),IF($T1056=справочники!$E$10,$T1054*POWER($T1058,INT((AN1056-1)/IF(OR($T1060=0,$T1060=""),1,$T1060))),IF($T1056=справочники!$E$11,POWER($T1054,1+$T1058*INT((AN1056-1)/IF(OR($T1060=0,$T1060=""),1,$T1060))),0)))))</f>
        <v>0</v>
      </c>
      <c r="AO1062" s="100">
        <f>IF(AO1058="",0,IF(AO1056=1,$T1054,IF($T1056=справочники!$E$9,$T1054+$T1058*INT((AO1056-1)/IF(OR($T1060=0,$T1060=""),1,$T1060)),IF($T1056=справочники!$E$10,$T1054*POWER($T1058,INT((AO1056-1)/IF(OR($T1060=0,$T1060=""),1,$T1060))),IF($T1056=справочники!$E$11,POWER($T1054,1+$T1058*INT((AO1056-1)/IF(OR($T1060=0,$T1060=""),1,$T1060))),0)))))</f>
        <v>0</v>
      </c>
      <c r="AP1062" s="100">
        <f>IF(AP1058="",0,IF(AP1056=1,$T1054,IF($T1056=справочники!$E$9,$T1054+$T1058*INT((AP1056-1)/IF(OR($T1060=0,$T1060=""),1,$T1060)),IF($T1056=справочники!$E$10,$T1054*POWER($T1058,INT((AP1056-1)/IF(OR($T1060=0,$T1060=""),1,$T1060))),IF($T1056=справочники!$E$11,POWER($T1054,1+$T1058*INT((AP1056-1)/IF(OR($T1060=0,$T1060=""),1,$T1060))),0)))))</f>
        <v>0</v>
      </c>
      <c r="AQ1062" s="100">
        <f>IF(AQ1058="",0,IF(AQ1056=1,$T1054,IF($T1056=справочники!$E$9,$T1054+$T1058*INT((AQ1056-1)/IF(OR($T1060=0,$T1060=""),1,$T1060)),IF($T1056=справочники!$E$10,$T1054*POWER($T1058,INT((AQ1056-1)/IF(OR($T1060=0,$T1060=""),1,$T1060))),IF($T1056=справочники!$E$11,POWER($T1054,1+$T1058*INT((AQ1056-1)/IF(OR($T1060=0,$T1060=""),1,$T1060))),0)))))</f>
        <v>0</v>
      </c>
      <c r="AR1062" s="100">
        <f>IF(AR1058="",0,IF(AR1056=1,$T1054,IF($T1056=справочники!$E$9,$T1054+$T1058*INT((AR1056-1)/IF(OR($T1060=0,$T1060=""),1,$T1060)),IF($T1056=справочники!$E$10,$T1054*POWER($T1058,INT((AR1056-1)/IF(OR($T1060=0,$T1060=""),1,$T1060))),IF($T1056=справочники!$E$11,POWER($T1054,1+$T1058*INT((AR1056-1)/IF(OR($T1060=0,$T1060=""),1,$T1060))),0)))))</f>
        <v>0</v>
      </c>
      <c r="AS1062" s="100">
        <f>IF(AS1058="",0,IF(AS1056=1,$T1054,IF($T1056=справочники!$E$9,$T1054+$T1058*INT((AS1056-1)/IF(OR($T1060=0,$T1060=""),1,$T1060)),IF($T1056=справочники!$E$10,$T1054*POWER($T1058,INT((AS1056-1)/IF(OR($T1060=0,$T1060=""),1,$T1060))),IF($T1056=справочники!$E$11,POWER($T1054,1+$T1058*INT((AS1056-1)/IF(OR($T1060=0,$T1060=""),1,$T1060))),0)))))</f>
        <v>0</v>
      </c>
      <c r="AT1062" s="100">
        <f>IF(AT1058="",0,IF(AT1056=1,$T1054,IF($T1056=справочники!$E$9,$T1054+$T1058*INT((AT1056-1)/IF(OR($T1060=0,$T1060=""),1,$T1060)),IF($T1056=справочники!$E$10,$T1054*POWER($T1058,INT((AT1056-1)/IF(OR($T1060=0,$T1060=""),1,$T1060))),IF($T1056=справочники!$E$11,POWER($T1054,1+$T1058*INT((AT1056-1)/IF(OR($T1060=0,$T1060=""),1,$T1060))),0)))))</f>
        <v>0</v>
      </c>
      <c r="AU1062" s="100">
        <f>IF(AU1058="",0,IF(AU1056=1,$T1054,IF($T1056=справочники!$E$9,$T1054+$T1058*INT((AU1056-1)/IF(OR($T1060=0,$T1060=""),1,$T1060)),IF($T1056=справочники!$E$10,$T1054*POWER($T1058,INT((AU1056-1)/IF(OR($T1060=0,$T1060=""),1,$T1060))),IF($T1056=справочники!$E$11,POWER($T1054,1+$T1058*INT((AU1056-1)/IF(OR($T1060=0,$T1060=""),1,$T1060))),0)))))</f>
        <v>0</v>
      </c>
      <c r="AV1062" s="100">
        <f>IF(AV1058="",0,IF(AV1056=1,$T1054,IF($T1056=справочники!$E$9,$T1054+$T1058*INT((AV1056-1)/IF(OR($T1060=0,$T1060=""),1,$T1060)),IF($T1056=справочники!$E$10,$T1054*POWER($T1058,INT((AV1056-1)/IF(OR($T1060=0,$T1060=""),1,$T1060))),IF($T1056=справочники!$E$11,POWER($T1054,1+$T1058*INT((AV1056-1)/IF(OR($T1060=0,$T1060=""),1,$T1060))),0)))))</f>
        <v>0</v>
      </c>
      <c r="AW1062" s="100">
        <f>IF(AW1058="",0,IF(AW1056=1,$T1054,IF($T1056=справочники!$E$9,$T1054+$T1058*INT((AW1056-1)/IF(OR($T1060=0,$T1060=""),1,$T1060)),IF($T1056=справочники!$E$10,$T1054*POWER($T1058,INT((AW1056-1)/IF(OR($T1060=0,$T1060=""),1,$T1060))),IF($T1056=справочники!$E$11,POWER($T1054,1+$T1058*INT((AW1056-1)/IF(OR($T1060=0,$T1060=""),1,$T1060))),0)))))</f>
        <v>0</v>
      </c>
      <c r="AX1062" s="100">
        <f>IF(AX1058="",0,IF(AX1056=1,$T1054,IF($T1056=справочники!$E$9,$T1054+$T1058*INT((AX1056-1)/IF(OR($T1060=0,$T1060=""),1,$T1060)),IF($T1056=справочники!$E$10,$T1054*POWER($T1058,INT((AX1056-1)/IF(OR($T1060=0,$T1060=""),1,$T1060))),IF($T1056=справочники!$E$11,POWER($T1054,1+$T1058*INT((AX1056-1)/IF(OR($T1060=0,$T1060=""),1,$T1060))),0)))))</f>
        <v>0</v>
      </c>
      <c r="AY1062" s="100">
        <f>IF(AY1058="",0,IF(AY1056=1,$T1054,IF($T1056=справочники!$E$9,$T1054+$T1058*INT((AY1056-1)/IF(OR($T1060=0,$T1060=""),1,$T1060)),IF($T1056=справочники!$E$10,$T1054*POWER($T1058,INT((AY1056-1)/IF(OR($T1060=0,$T1060=""),1,$T1060))),IF($T1056=справочники!$E$11,POWER($T1054,1+$T1058*INT((AY1056-1)/IF(OR($T1060=0,$T1060=""),1,$T1060))),0)))))</f>
        <v>0</v>
      </c>
      <c r="AZ1062" s="100">
        <f>IF(AZ1058="",0,IF(AZ1056=1,$T1054,IF($T1056=справочники!$E$9,$T1054+$T1058*INT((AZ1056-1)/IF(OR($T1060=0,$T1060=""),1,$T1060)),IF($T1056=справочники!$E$10,$T1054*POWER($T1058,INT((AZ1056-1)/IF(OR($T1060=0,$T1060=""),1,$T1060))),IF($T1056=справочники!$E$11,POWER($T1054,1+$T1058*INT((AZ1056-1)/IF(OR($T1060=0,$T1060=""),1,$T1060))),0)))))</f>
        <v>0</v>
      </c>
      <c r="BA1062" s="100">
        <f>IF(BA1058="",0,IF(BA1056=1,$T1054,IF($T1056=справочники!$E$9,$T1054+$T1058*INT((BA1056-1)/IF(OR($T1060=0,$T1060=""),1,$T1060)),IF($T1056=справочники!$E$10,$T1054*POWER($T1058,INT((BA1056-1)/IF(OR($T1060=0,$T1060=""),1,$T1060))),IF($T1056=справочники!$E$11,POWER($T1054,1+$T1058*INT((BA1056-1)/IF(OR($T1060=0,$T1060=""),1,$T1060))),0)))))</f>
        <v>0</v>
      </c>
      <c r="BB1062" s="100">
        <f>IF(BB1058="",0,IF(BB1056=1,$T1054,IF($T1056=справочники!$E$9,$T1054+$T1058*INT((BB1056-1)/IF(OR($T1060=0,$T1060=""),1,$T1060)),IF($T1056=справочники!$E$10,$T1054*POWER($T1058,INT((BB1056-1)/IF(OR($T1060=0,$T1060=""),1,$T1060))),IF($T1056=справочники!$E$11,POWER($T1054,1+$T1058*INT((BB1056-1)/IF(OR($T1060=0,$T1060=""),1,$T1060))),0)))))</f>
        <v>0</v>
      </c>
      <c r="BC1062" s="100">
        <f>IF(BC1058="",0,IF(BC1056=1,$T1054,IF($T1056=справочники!$E$9,$T1054+$T1058*INT((BC1056-1)/IF(OR($T1060=0,$T1060=""),1,$T1060)),IF($T1056=справочники!$E$10,$T1054*POWER($T1058,INT((BC1056-1)/IF(OR($T1060=0,$T1060=""),1,$T1060))),IF($T1056=справочники!$E$11,POWER($T1054,1+$T1058*INT((BC1056-1)/IF(OR($T1060=0,$T1060=""),1,$T1060))),0)))))</f>
        <v>0</v>
      </c>
      <c r="BD1062" s="100">
        <f>IF(BD1058="",0,IF(BD1056=1,$T1054,IF($T1056=справочники!$E$9,$T1054+$T1058*INT((BD1056-1)/IF(OR($T1060=0,$T1060=""),1,$T1060)),IF($T1056=справочники!$E$10,$T1054*POWER($T1058,INT((BD1056-1)/IF(OR($T1060=0,$T1060=""),1,$T1060))),IF($T1056=справочники!$E$11,POWER($T1054,1+$T1058*INT((BD1056-1)/IF(OR($T1060=0,$T1060=""),1,$T1060))),0)))))</f>
        <v>0</v>
      </c>
      <c r="BE1062" s="100">
        <f>IF(BE1058="",0,IF(BE1056=1,$T1054,IF($T1056=справочники!$E$9,$T1054+$T1058*INT((BE1056-1)/IF(OR($T1060=0,$T1060=""),1,$T1060)),IF($T1056=справочники!$E$10,$T1054*POWER($T1058,INT((BE1056-1)/IF(OR($T1060=0,$T1060=""),1,$T1060))),IF($T1056=справочники!$E$11,POWER($T1054,1+$T1058*INT((BE1056-1)/IF(OR($T1060=0,$T1060=""),1,$T1060))),0)))))</f>
        <v>0</v>
      </c>
      <c r="BF1062" s="100">
        <f>IF(BF1058="",0,IF(BF1056=1,$T1054,IF($T1056=справочники!$E$9,$T1054+$T1058*INT((BF1056-1)/IF(OR($T1060=0,$T1060=""),1,$T1060)),IF($T1056=справочники!$E$10,$T1054*POWER($T1058,INT((BF1056-1)/IF(OR($T1060=0,$T1060=""),1,$T1060))),IF($T1056=справочники!$E$11,POWER($T1054,1+$T1058*INT((BF1056-1)/IF(OR($T1060=0,$T1060=""),1,$T1060))),0)))))</f>
        <v>0</v>
      </c>
      <c r="BG1062" s="100">
        <f>IF(BG1058="",0,IF(BG1056=1,$T1054,IF($T1056=справочники!$E$9,$T1054+$T1058*INT((BG1056-1)/IF(OR($T1060=0,$T1060=""),1,$T1060)),IF($T1056=справочники!$E$10,$T1054*POWER($T1058,INT((BG1056-1)/IF(OR($T1060=0,$T1060=""),1,$T1060))),IF($T1056=справочники!$E$11,POWER($T1054,1+$T1058*INT((BG1056-1)/IF(OR($T1060=0,$T1060=""),1,$T1060))),0)))))</f>
        <v>0</v>
      </c>
      <c r="BH1062" s="100">
        <f>IF(BH1058="",0,IF(BH1056=1,$T1054,IF($T1056=справочники!$E$9,$T1054+$T1058*INT((BH1056-1)/IF(OR($T1060=0,$T1060=""),1,$T1060)),IF($T1056=справочники!$E$10,$T1054*POWER($T1058,INT((BH1056-1)/IF(OR($T1060=0,$T1060=""),1,$T1060))),IF($T1056=справочники!$E$11,POWER($T1054,1+$T1058*INT((BH1056-1)/IF(OR($T1060=0,$T1060=""),1,$T1060))),0)))))</f>
        <v>0</v>
      </c>
      <c r="BI1062" s="100">
        <f>IF(BI1058="",0,IF(BI1056=1,$T1054,IF($T1056=справочники!$E$9,$T1054+$T1058*INT((BI1056-1)/IF(OR($T1060=0,$T1060=""),1,$T1060)),IF($T1056=справочники!$E$10,$T1054*POWER($T1058,INT((BI1056-1)/IF(OR($T1060=0,$T1060=""),1,$T1060))),IF($T1056=справочники!$E$11,POWER($T1054,1+$T1058*INT((BI1056-1)/IF(OR($T1060=0,$T1060=""),1,$T1060))),0)))))</f>
        <v>0</v>
      </c>
      <c r="BJ1062" s="100">
        <f>IF(BJ1058="",0,IF(BJ1056=1,$T1054,IF($T1056=справочники!$E$9,$T1054+$T1058*INT((BJ1056-1)/IF(OR($T1060=0,$T1060=""),1,$T1060)),IF($T1056=справочники!$E$10,$T1054*POWER($T1058,INT((BJ1056-1)/IF(OR($T1060=0,$T1060=""),1,$T1060))),IF($T1056=справочники!$E$11,POWER($T1054,1+$T1058*INT((BJ1056-1)/IF(OR($T1060=0,$T1060=""),1,$T1060))),0)))))</f>
        <v>0</v>
      </c>
      <c r="BK1062" s="100">
        <f>IF(BK1058="",0,IF(BK1056=1,$T1054,IF($T1056=справочники!$E$9,$T1054+$T1058*INT((BK1056-1)/IF(OR($T1060=0,$T1060=""),1,$T1060)),IF($T1056=справочники!$E$10,$T1054*POWER($T1058,INT((BK1056-1)/IF(OR($T1060=0,$T1060=""),1,$T1060))),IF($T1056=справочники!$E$11,POWER($T1054,1+$T1058*INT((BK1056-1)/IF(OR($T1060=0,$T1060=""),1,$T1060))),0)))))</f>
        <v>0</v>
      </c>
      <c r="BL1062" s="100">
        <f>IF(BL1058="",0,IF(BL1056=1,$T1054,IF($T1056=справочники!$E$9,$T1054+$T1058*INT((BL1056-1)/IF(OR($T1060=0,$T1060=""),1,$T1060)),IF($T1056=справочники!$E$10,$T1054*POWER($T1058,INT((BL1056-1)/IF(OR($T1060=0,$T1060=""),1,$T1060))),IF($T1056=справочники!$E$11,POWER($T1054,1+$T1058*INT((BL1056-1)/IF(OR($T1060=0,$T1060=""),1,$T1060))),0)))))</f>
        <v>0</v>
      </c>
      <c r="BM1062" s="100">
        <f>IF(BM1058="",0,IF(BM1056=1,$T1054,IF($T1056=справочники!$E$9,$T1054+$T1058*INT((BM1056-1)/IF(OR($T1060=0,$T1060=""),1,$T1060)),IF($T1056=справочники!$E$10,$T1054*POWER($T1058,INT((BM1056-1)/IF(OR($T1060=0,$T1060=""),1,$T1060))),IF($T1056=справочники!$E$11,POWER($T1054,1+$T1058*INT((BM1056-1)/IF(OR($T1060=0,$T1060=""),1,$T1060))),0)))))</f>
        <v>0</v>
      </c>
      <c r="BN1062" s="100">
        <f>IF(BN1058="",0,IF(BN1056=1,$T1054,IF($T1056=справочники!$E$9,$T1054+$T1058*INT((BN1056-1)/IF(OR($T1060=0,$T1060=""),1,$T1060)),IF($T1056=справочники!$E$10,$T1054*POWER($T1058,INT((BN1056-1)/IF(OR($T1060=0,$T1060=""),1,$T1060))),IF($T1056=справочники!$E$11,POWER($T1054,1+$T1058*INT((BN1056-1)/IF(OR($T1060=0,$T1060=""),1,$T1060))),0)))))</f>
        <v>0</v>
      </c>
      <c r="BO1062" s="100">
        <f>IF(BO1058="",0,IF(BO1056=1,$T1054,IF($T1056=справочники!$E$9,$T1054+$T1058*INT((BO1056-1)/IF(OR($T1060=0,$T1060=""),1,$T1060)),IF($T1056=справочники!$E$10,$T1054*POWER($T1058,INT((BO1056-1)/IF(OR($T1060=0,$T1060=""),1,$T1060))),IF($T1056=справочники!$E$11,POWER($T1054,1+$T1058*INT((BO1056-1)/IF(OR($T1060=0,$T1060=""),1,$T1060))),0)))))</f>
        <v>0</v>
      </c>
      <c r="BP1062" s="100">
        <f>IF(BP1058="",0,IF(BP1056=1,$T1054,IF($T1056=справочники!$E$9,$T1054+$T1058*INT((BP1056-1)/IF(OR($T1060=0,$T1060=""),1,$T1060)),IF($T1056=справочники!$E$10,$T1054*POWER($T1058,INT((BP1056-1)/IF(OR($T1060=0,$T1060=""),1,$T1060))),IF($T1056=справочники!$E$11,POWER($T1054,1+$T1058*INT((BP1056-1)/IF(OR($T1060=0,$T1060=""),1,$T1060))),0)))))</f>
        <v>0</v>
      </c>
      <c r="BQ1062" s="100">
        <f>IF(BQ1058="",0,IF(BQ1056=1,$T1054,IF($T1056=справочники!$E$9,$T1054+$T1058*INT((BQ1056-1)/IF(OR($T1060=0,$T1060=""),1,$T1060)),IF($T1056=справочники!$E$10,$T1054*POWER($T1058,INT((BQ1056-1)/IF(OR($T1060=0,$T1060=""),1,$T1060))),IF($T1056=справочники!$E$11,POWER($T1054,1+$T1058*INT((BQ1056-1)/IF(OR($T1060=0,$T1060=""),1,$T1060))),0)))))</f>
        <v>0</v>
      </c>
      <c r="BR1062" s="100">
        <f>IF(BR1058="",0,IF(BR1056=1,$T1054,IF($T1056=справочники!$E$9,$T1054+$T1058*INT((BR1056-1)/IF(OR($T1060=0,$T1060=""),1,$T1060)),IF($T1056=справочники!$E$10,$T1054*POWER($T1058,INT((BR1056-1)/IF(OR($T1060=0,$T1060=""),1,$T1060))),IF($T1056=справочники!$E$11,POWER($T1054,1+$T1058*INT((BR1056-1)/IF(OR($T1060=0,$T1060=""),1,$T1060))),0)))))</f>
        <v>0</v>
      </c>
      <c r="BS1062" s="100">
        <f>IF(BS1058="",0,IF(BS1056=1,$T1054,IF($T1056=справочники!$E$9,$T1054+$T1058*INT((BS1056-1)/IF(OR($T1060=0,$T1060=""),1,$T1060)),IF($T1056=справочники!$E$10,$T1054*POWER($T1058,INT((BS1056-1)/IF(OR($T1060=0,$T1060=""),1,$T1060))),IF($T1056=справочники!$E$11,POWER($T1054,1+$T1058*INT((BS1056-1)/IF(OR($T1060=0,$T1060=""),1,$T1060))),0)))))</f>
        <v>0</v>
      </c>
      <c r="BT1062" s="100">
        <f>IF(BT1058="",0,IF(BT1056=1,$T1054,IF($T1056=справочники!$E$9,$T1054+$T1058*INT((BT1056-1)/IF(OR($T1060=0,$T1060=""),1,$T1060)),IF($T1056=справочники!$E$10,$T1054*POWER($T1058,INT((BT1056-1)/IF(OR($T1060=0,$T1060=""),1,$T1060))),IF($T1056=справочники!$E$11,POWER($T1054,1+$T1058*INT((BT1056-1)/IF(OR($T1060=0,$T1060=""),1,$T1060))),0)))))</f>
        <v>0</v>
      </c>
      <c r="BU1062" s="100">
        <f>IF(BU1058="",0,IF(BU1056=1,$T1054,IF($T1056=справочники!$E$9,$T1054+$T1058*INT((BU1056-1)/IF(OR($T1060=0,$T1060=""),1,$T1060)),IF($T1056=справочники!$E$10,$T1054*POWER($T1058,INT((BU1056-1)/IF(OR($T1060=0,$T1060=""),1,$T1060))),IF($T1056=справочники!$E$11,POWER($T1054,1+$T1058*INT((BU1056-1)/IF(OR($T1060=0,$T1060=""),1,$T1060))),0)))))</f>
        <v>0</v>
      </c>
      <c r="BV1062" s="100">
        <f>IF(BV1058="",0,IF(BV1056=1,$T1054,IF($T1056=справочники!$E$9,$T1054+$T1058*INT((BV1056-1)/IF(OR($T1060=0,$T1060=""),1,$T1060)),IF($T1056=справочники!$E$10,$T1054*POWER($T1058,INT((BV1056-1)/IF(OR($T1060=0,$T1060=""),1,$T1060))),IF($T1056=справочники!$E$11,POWER($T1054,1+$T1058*INT((BV1056-1)/IF(OR($T1060=0,$T1060=""),1,$T1060))),0)))))</f>
        <v>0</v>
      </c>
      <c r="BW1062" s="100">
        <f>IF(BW1058="",0,IF(BW1056=1,$T1054,IF($T1056=справочники!$E$9,$T1054+$T1058*INT((BW1056-1)/IF(OR($T1060=0,$T1060=""),1,$T1060)),IF($T1056=справочники!$E$10,$T1054*POWER($T1058,INT((BW1056-1)/IF(OR($T1060=0,$T1060=""),1,$T1060))),IF($T1056=справочники!$E$11,POWER($T1054,1+$T1058*INT((BW1056-1)/IF(OR($T1060=0,$T1060=""),1,$T1060))),0)))))</f>
        <v>0</v>
      </c>
      <c r="BX1062" s="100">
        <f>IF(BX1058="",0,IF(BX1056=1,$T1054,IF($T1056=справочники!$E$9,$T1054+$T1058*INT((BX1056-1)/IF(OR($T1060=0,$T1060=""),1,$T1060)),IF($T1056=справочники!$E$10,$T1054*POWER($T1058,INT((BX1056-1)/IF(OR($T1060=0,$T1060=""),1,$T1060))),IF($T1056=справочники!$E$11,POWER($T1054,1+$T1058*INT((BX1056-1)/IF(OR($T1060=0,$T1060=""),1,$T1060))),0)))))</f>
        <v>0</v>
      </c>
      <c r="BY1062" s="100">
        <f>IF(BY1058="",0,IF(BY1056=1,$T1054,IF($T1056=справочники!$E$9,$T1054+$T1058*INT((BY1056-1)/IF(OR($T1060=0,$T1060=""),1,$T1060)),IF($T1056=справочники!$E$10,$T1054*POWER($T1058,INT((BY1056-1)/IF(OR($T1060=0,$T1060=""),1,$T1060))),IF($T1056=справочники!$E$11,POWER($T1054,1+$T1058*INT((BY1056-1)/IF(OR($T1060=0,$T1060=""),1,$T1060))),0)))))</f>
        <v>0</v>
      </c>
      <c r="BZ1062" s="100">
        <f>IF(BZ1058="",0,IF(BZ1056=1,$T1054,IF($T1056=справочники!$E$9,$T1054+$T1058*INT((BZ1056-1)/IF(OR($T1060=0,$T1060=""),1,$T1060)),IF($T1056=справочники!$E$10,$T1054*POWER($T1058,INT((BZ1056-1)/IF(OR($T1060=0,$T1060=""),1,$T1060))),IF($T1056=справочники!$E$11,POWER($T1054,1+$T1058*INT((BZ1056-1)/IF(OR($T1060=0,$T1060=""),1,$T1060))),0)))))</f>
        <v>0</v>
      </c>
      <c r="CA1062" s="100">
        <f>IF(CA1058="",0,IF(CA1056=1,$T1054,IF($T1056=справочники!$E$9,$T1054+$T1058*INT((CA1056-1)/IF(OR($T1060=0,$T1060=""),1,$T1060)),IF($T1056=справочники!$E$10,$T1054*POWER($T1058,INT((CA1056-1)/IF(OR($T1060=0,$T1060=""),1,$T1060))),IF($T1056=справочники!$E$11,POWER($T1054,1+$T1058*INT((CA1056-1)/IF(OR($T1060=0,$T1060=""),1,$T1060))),0)))))</f>
        <v>0</v>
      </c>
      <c r="CB1062" s="100">
        <f>IF(CB1058="",0,IF(CB1056=1,$T1054,IF($T1056=справочники!$E$9,$T1054+$T1058*INT((CB1056-1)/IF(OR($T1060=0,$T1060=""),1,$T1060)),IF($T1056=справочники!$E$10,$T1054*POWER($T1058,INT((CB1056-1)/IF(OR($T1060=0,$T1060=""),1,$T1060))),IF($T1056=справочники!$E$11,POWER($T1054,1+$T1058*INT((CB1056-1)/IF(OR($T1060=0,$T1060=""),1,$T1060))),0)))))</f>
        <v>0</v>
      </c>
      <c r="CC1062" s="100">
        <f>IF(CC1058="",0,IF(CC1056=1,$T1054,IF($T1056=справочники!$E$9,$T1054+$T1058*INT((CC1056-1)/IF(OR($T1060=0,$T1060=""),1,$T1060)),IF($T1056=справочники!$E$10,$T1054*POWER($T1058,INT((CC1056-1)/IF(OR($T1060=0,$T1060=""),1,$T1060))),IF($T1056=справочники!$E$11,POWER($T1054,1+$T1058*INT((CC1056-1)/IF(OR($T1060=0,$T1060=""),1,$T1060))),0)))))</f>
        <v>0</v>
      </c>
      <c r="CD1062" s="100">
        <f>IF(CD1058="",0,IF(CD1056=1,$T1054,IF($T1056=справочники!$E$9,$T1054+$T1058*INT((CD1056-1)/IF(OR($T1060=0,$T1060=""),1,$T1060)),IF($T1056=справочники!$E$10,$T1054*POWER($T1058,INT((CD1056-1)/IF(OR($T1060=0,$T1060=""),1,$T1060))),IF($T1056=справочники!$E$11,POWER($T1054,1+$T1058*INT((CD1056-1)/IF(OR($T1060=0,$T1060=""),1,$T1060))),0)))))</f>
        <v>0</v>
      </c>
      <c r="CE1062" s="100">
        <f>IF(CE1058="",0,IF(CE1056=1,$T1054,IF($T1056=справочники!$E$9,$T1054+$T1058*INT((CE1056-1)/IF(OR($T1060=0,$T1060=""),1,$T1060)),IF($T1056=справочники!$E$10,$T1054*POWER($T1058,INT((CE1056-1)/IF(OR($T1060=0,$T1060=""),1,$T1060))),IF($T1056=справочники!$E$11,POWER($T1054,1+$T1058*INT((CE1056-1)/IF(OR($T1060=0,$T1060=""),1,$T1060))),0)))))</f>
        <v>0</v>
      </c>
      <c r="CF1062" s="100">
        <f>IF(CF1058="",0,IF(CF1056=1,$T1054,IF($T1056=справочники!$E$9,$T1054+$T1058*INT((CF1056-1)/IF(OR($T1060=0,$T1060=""),1,$T1060)),IF($T1056=справочники!$E$10,$T1054*POWER($T1058,INT((CF1056-1)/IF(OR($T1060=0,$T1060=""),1,$T1060))),IF($T1056=справочники!$E$11,POWER($T1054,1+$T1058*INT((CF1056-1)/IF(OR($T1060=0,$T1060=""),1,$T1060))),0)))))</f>
        <v>0</v>
      </c>
      <c r="CG1062" s="100">
        <f>IF(CG1058="",0,IF(CG1056=1,$T1054,IF($T1056=справочники!$E$9,$T1054+$T1058*INT((CG1056-1)/IF(OR($T1060=0,$T1060=""),1,$T1060)),IF($T1056=справочники!$E$10,$T1054*POWER($T1058,INT((CG1056-1)/IF(OR($T1060=0,$T1060=""),1,$T1060))),IF($T1056=справочники!$E$11,POWER($T1054,1+$T1058*INT((CG1056-1)/IF(OR($T1060=0,$T1060=""),1,$T1060))),0)))))</f>
        <v>0</v>
      </c>
      <c r="CH1062" s="100">
        <f>IF(CH1058="",0,IF(CH1056=1,$T1054,IF($T1056=справочники!$E$9,$T1054+$T1058*INT((CH1056-1)/IF(OR($T1060=0,$T1060=""),1,$T1060)),IF($T1056=справочники!$E$10,$T1054*POWER($T1058,INT((CH1056-1)/IF(OR($T1060=0,$T1060=""),1,$T1060))),IF($T1056=справочники!$E$11,POWER($T1054,1+$T1058*INT((CH1056-1)/IF(OR($T1060=0,$T1060=""),1,$T1060))),0)))))</f>
        <v>0</v>
      </c>
      <c r="CI1062" s="100">
        <f>IF(CI1058="",0,IF(CI1056=1,$T1054,IF($T1056=справочники!$E$9,$T1054+$T1058*INT((CI1056-1)/IF(OR($T1060=0,$T1060=""),1,$T1060)),IF($T1056=справочники!$E$10,$T1054*POWER($T1058,INT((CI1056-1)/IF(OR($T1060=0,$T1060=""),1,$T1060))),IF($T1056=справочники!$E$11,POWER($T1054,1+$T1058*INT((CI1056-1)/IF(OR($T1060=0,$T1060=""),1,$T1060))),0)))))</f>
        <v>0</v>
      </c>
      <c r="CJ1062" s="100">
        <f>IF(CJ1058="",0,IF(CJ1056=1,$T1054,IF($T1056=справочники!$E$9,$T1054+$T1058*INT((CJ1056-1)/IF(OR($T1060=0,$T1060=""),1,$T1060)),IF($T1056=справочники!$E$10,$T1054*POWER($T1058,INT((CJ1056-1)/IF(OR($T1060=0,$T1060=""),1,$T1060))),IF($T1056=справочники!$E$11,POWER($T1054,1+$T1058*INT((CJ1056-1)/IF(OR($T1060=0,$T1060=""),1,$T1060))),0)))))</f>
        <v>0</v>
      </c>
      <c r="CK1062" s="100">
        <f>IF(CK1058="",0,IF(CK1056=1,$T1054,IF($T1056=справочники!$E$9,$T1054+$T1058*INT((CK1056-1)/IF(OR($T1060=0,$T1060=""),1,$T1060)),IF($T1056=справочники!$E$10,$T1054*POWER($T1058,INT((CK1056-1)/IF(OR($T1060=0,$T1060=""),1,$T1060))),IF($T1056=справочники!$E$11,POWER($T1054,1+$T1058*INT((CK1056-1)/IF(OR($T1060=0,$T1060=""),1,$T1060))),0)))))</f>
        <v>0</v>
      </c>
      <c r="CL1062" s="100">
        <f>IF(CL1058="",0,IF(CL1056=1,$T1054,IF($T1056=справочники!$E$9,$T1054+$T1058*INT((CL1056-1)/IF(OR($T1060=0,$T1060=""),1,$T1060)),IF($T1056=справочники!$E$10,$T1054*POWER($T1058,INT((CL1056-1)/IF(OR($T1060=0,$T1060=""),1,$T1060))),IF($T1056=справочники!$E$11,POWER($T1054,1+$T1058*INT((CL1056-1)/IF(OR($T1060=0,$T1060=""),1,$T1060))),0)))))</f>
        <v>0</v>
      </c>
      <c r="CM1062" s="100">
        <f>IF(CM1058="",0,IF(CM1056=1,$T1054,IF($T1056=справочники!$E$9,$T1054+$T1058*INT((CM1056-1)/IF(OR($T1060=0,$T1060=""),1,$T1060)),IF($T1056=справочники!$E$10,$T1054*POWER($T1058,INT((CM1056-1)/IF(OR($T1060=0,$T1060=""),1,$T1060))),IF($T1056=справочники!$E$11,POWER($T1054,1+$T1058*INT((CM1056-1)/IF(OR($T1060=0,$T1060=""),1,$T1060))),0)))))</f>
        <v>0</v>
      </c>
      <c r="CN1062" s="100">
        <f>IF(CN1058="",0,IF(CN1056=1,$T1054,IF($T1056=справочники!$E$9,$T1054+$T1058*INT((CN1056-1)/IF(OR($T1060=0,$T1060=""),1,$T1060)),IF($T1056=справочники!$E$10,$T1054*POWER($T1058,INT((CN1056-1)/IF(OR($T1060=0,$T1060=""),1,$T1060))),IF($T1056=справочники!$E$11,POWER($T1054,1+$T1058*INT((CN1056-1)/IF(OR($T1060=0,$T1060=""),1,$T1060))),0)))))</f>
        <v>0</v>
      </c>
      <c r="CO1062" s="100">
        <f>IF(CO1058="",0,IF(CO1056=1,$T1054,IF($T1056=справочники!$E$9,$T1054+$T1058*INT((CO1056-1)/IF(OR($T1060=0,$T1060=""),1,$T1060)),IF($T1056=справочники!$E$10,$T1054*POWER($T1058,INT((CO1056-1)/IF(OR($T1060=0,$T1060=""),1,$T1060))),IF($T1056=справочники!$E$11,POWER($T1054,1+$T1058*INT((CO1056-1)/IF(OR($T1060=0,$T1060=""),1,$T1060))),0)))))</f>
        <v>0</v>
      </c>
      <c r="CP1062" s="100">
        <f>IF(CP1058="",0,IF(CP1056=1,$T1054,IF($T1056=справочники!$E$9,$T1054+$T1058*INT((CP1056-1)/IF(OR($T1060=0,$T1060=""),1,$T1060)),IF($T1056=справочники!$E$10,$T1054*POWER($T1058,INT((CP1056-1)/IF(OR($T1060=0,$T1060=""),1,$T1060))),IF($T1056=справочники!$E$11,POWER($T1054,1+$T1058*INT((CP1056-1)/IF(OR($T1060=0,$T1060=""),1,$T1060))),0)))))</f>
        <v>0</v>
      </c>
      <c r="CQ1062" s="100">
        <f>IF(CQ1058="",0,IF(CQ1056=1,$T1054,IF($T1056=справочники!$E$9,$T1054+$T1058*INT((CQ1056-1)/IF(OR($T1060=0,$T1060=""),1,$T1060)),IF($T1056=справочники!$E$10,$T1054*POWER($T1058,INT((CQ1056-1)/IF(OR($T1060=0,$T1060=""),1,$T1060))),IF($T1056=справочники!$E$11,POWER($T1054,1+$T1058*INT((CQ1056-1)/IF(OR($T1060=0,$T1060=""),1,$T1060))),0)))))</f>
        <v>0</v>
      </c>
      <c r="CR1062" s="100">
        <f>IF(CR1058="",0,IF(CR1056=1,$T1054,IF($T1056=справочники!$E$9,$T1054+$T1058*INT((CR1056-1)/IF(OR($T1060=0,$T1060=""),1,$T1060)),IF($T1056=справочники!$E$10,$T1054*POWER($T1058,INT((CR1056-1)/IF(OR($T1060=0,$T1060=""),1,$T1060))),IF($T1056=справочники!$E$11,POWER($T1054,1+$T1058*INT((CR1056-1)/IF(OR($T1060=0,$T1060=""),1,$T1060))),0)))))</f>
        <v>0</v>
      </c>
      <c r="CS1062" s="100">
        <f>IF(CS1058="",0,IF(CS1056=1,$T1054,IF($T1056=справочники!$E$9,$T1054+$T1058*INT((CS1056-1)/IF(OR($T1060=0,$T1060=""),1,$T1060)),IF($T1056=справочники!$E$10,$T1054*POWER($T1058,INT((CS1056-1)/IF(OR($T1060=0,$T1060=""),1,$T1060))),IF($T1056=справочники!$E$11,POWER($T1054,1+$T1058*INT((CS1056-1)/IF(OR($T1060=0,$T1060=""),1,$T1060))),0)))))</f>
        <v>0</v>
      </c>
      <c r="CT1062" s="100">
        <f>IF(CT1058="",0,IF(CT1056=1,$T1054,IF($T1056=справочники!$E$9,$T1054+$T1058*INT((CT1056-1)/IF(OR($T1060=0,$T1060=""),1,$T1060)),IF($T1056=справочники!$E$10,$T1054*POWER($T1058,INT((CT1056-1)/IF(OR($T1060=0,$T1060=""),1,$T1060))),IF($T1056=справочники!$E$11,POWER($T1054,1+$T1058*INT((CT1056-1)/IF(OR($T1060=0,$T1060=""),1,$T1060))),0)))))</f>
        <v>0</v>
      </c>
      <c r="CU1062" s="100">
        <f>IF(CU1058="",0,IF(CU1056=1,$T1054,IF($T1056=справочники!$E$9,$T1054+$T1058*INT((CU1056-1)/IF(OR($T1060=0,$T1060=""),1,$T1060)),IF($T1056=справочники!$E$10,$T1054*POWER($T1058,INT((CU1056-1)/IF(OR($T1060=0,$T1060=""),1,$T1060))),IF($T1056=справочники!$E$11,POWER($T1054,1+$T1058*INT((CU1056-1)/IF(OR($T1060=0,$T1060=""),1,$T1060))),0)))))</f>
        <v>0</v>
      </c>
      <c r="CV1062" s="100">
        <f>IF(CV1058="",0,IF(CV1056=1,$T1054,IF($T1056=справочники!$E$9,$T1054+$T1058*INT((CV1056-1)/IF(OR($T1060=0,$T1060=""),1,$T1060)),IF($T1056=справочники!$E$10,$T1054*POWER($T1058,INT((CV1056-1)/IF(OR($T1060=0,$T1060=""),1,$T1060))),IF($T1056=справочники!$E$11,POWER($T1054,1+$T1058*INT((CV1056-1)/IF(OR($T1060=0,$T1060=""),1,$T1060))),0)))))</f>
        <v>0</v>
      </c>
      <c r="CW1062" s="100">
        <f>IF(CW1058="",0,IF(CW1056=1,$T1054,IF($T1056=справочники!$E$9,$T1054+$T1058*INT((CW1056-1)/IF(OR($T1060=0,$T1060=""),1,$T1060)),IF($T1056=справочники!$E$10,$T1054*POWER($T1058,INT((CW1056-1)/IF(OR($T1060=0,$T1060=""),1,$T1060))),IF($T1056=справочники!$E$11,POWER($T1054,1+$T1058*INT((CW1056-1)/IF(OR($T1060=0,$T1060=""),1,$T1060))),0)))))</f>
        <v>0</v>
      </c>
      <c r="CX1062" s="100">
        <f>IF(CX1058="",0,IF(CX1056=1,$T1054,IF($T1056=справочники!$E$9,$T1054+$T1058*INT((CX1056-1)/IF(OR($T1060=0,$T1060=""),1,$T1060)),IF($T1056=справочники!$E$10,$T1054*POWER($T1058,INT((CX1056-1)/IF(OR($T1060=0,$T1060=""),1,$T1060))),IF($T1056=справочники!$E$11,POWER($T1054,1+$T1058*INT((CX1056-1)/IF(OR($T1060=0,$T1060=""),1,$T1060))),0)))))</f>
        <v>0</v>
      </c>
      <c r="CY1062" s="100">
        <f>IF(CY1058="",0,IF(CY1056=1,$T1054,IF($T1056=справочники!$E$9,$T1054+$T1058*INT((CY1056-1)/IF(OR($T1060=0,$T1060=""),1,$T1060)),IF($T1056=справочники!$E$10,$T1054*POWER($T1058,INT((CY1056-1)/IF(OR($T1060=0,$T1060=""),1,$T1060))),IF($T1056=справочники!$E$11,POWER($T1054,1+$T1058*INT((CY1056-1)/IF(OR($T1060=0,$T1060=""),1,$T1060))),0)))))</f>
        <v>0</v>
      </c>
      <c r="CZ1062" s="100">
        <f>IF(CZ1058="",0,IF(CZ1056=1,$T1054,IF($T1056=справочники!$E$9,$T1054+$T1058*INT((CZ1056-1)/IF(OR($T1060=0,$T1060=""),1,$T1060)),IF($T1056=справочники!$E$10,$T1054*POWER($T1058,INT((CZ1056-1)/IF(OR($T1060=0,$T1060=""),1,$T1060))),IF($T1056=справочники!$E$11,POWER($T1054,1+$T1058*INT((CZ1056-1)/IF(OR($T1060=0,$T1060=""),1,$T1060))),0)))))</f>
        <v>0</v>
      </c>
      <c r="DA1062" s="100">
        <f>IF(DA1058="",0,IF(DA1056=1,$T1054,IF($T1056=справочники!$E$9,$T1054+$T1058*INT((DA1056-1)/IF(OR($T1060=0,$T1060=""),1,$T1060)),IF($T1056=справочники!$E$10,$T1054*POWER($T1058,INT((DA1056-1)/IF(OR($T1060=0,$T1060=""),1,$T1060))),IF($T1056=справочники!$E$11,POWER($T1054,1+$T1058*INT((DA1056-1)/IF(OR($T1060=0,$T1060=""),1,$T1060))),0)))))</f>
        <v>0</v>
      </c>
      <c r="DB1062" s="100">
        <f>IF(DB1058="",0,IF(DB1056=1,$T1054,IF($T1056=справочники!$E$9,$T1054+$T1058*INT((DB1056-1)/IF(OR($T1060=0,$T1060=""),1,$T1060)),IF($T1056=справочники!$E$10,$T1054*POWER($T1058,INT((DB1056-1)/IF(OR($T1060=0,$T1060=""),1,$T1060))),IF($T1056=справочники!$E$11,POWER($T1054,1+$T1058*INT((DB1056-1)/IF(OR($T1060=0,$T1060=""),1,$T1060))),0)))))</f>
        <v>0</v>
      </c>
      <c r="DC1062" s="100">
        <f>IF(DC1058="",0,IF(DC1056=1,$T1054,IF($T1056=справочники!$E$9,$T1054+$T1058*INT((DC1056-1)/IF(OR($T1060=0,$T1060=""),1,$T1060)),IF($T1056=справочники!$E$10,$T1054*POWER($T1058,INT((DC1056-1)/IF(OR($T1060=0,$T1060=""),1,$T1060))),IF($T1056=справочники!$E$11,POWER($T1054,1+$T1058*INT((DC1056-1)/IF(OR($T1060=0,$T1060=""),1,$T1060))),0)))))</f>
        <v>0</v>
      </c>
      <c r="DD1062" s="100">
        <f>IF(DD1058="",0,IF(DD1056=1,$T1054,IF($T1056=справочники!$E$9,$T1054+$T1058*INT((DD1056-1)/IF(OR($T1060=0,$T1060=""),1,$T1060)),IF($T1056=справочники!$E$10,$T1054*POWER($T1058,INT((DD1056-1)/IF(OR($T1060=0,$T1060=""),1,$T1060))),IF($T1056=справочники!$E$11,POWER($T1054,1+$T1058*INT((DD1056-1)/IF(OR($T1060=0,$T1060=""),1,$T1060))),0)))))</f>
        <v>0</v>
      </c>
      <c r="DE1062" s="100">
        <f>IF(DE1058="",0,IF(DE1056=1,$T1054,IF($T1056=справочники!$E$9,$T1054+$T1058*INT((DE1056-1)/IF(OR($T1060=0,$T1060=""),1,$T1060)),IF($T1056=справочники!$E$10,$T1054*POWER($T1058,INT((DE1056-1)/IF(OR($T1060=0,$T1060=""),1,$T1060))),IF($T1056=справочники!$E$11,POWER($T1054,1+$T1058*INT((DE1056-1)/IF(OR($T1060=0,$T1060=""),1,$T1060))),0)))))</f>
        <v>0</v>
      </c>
      <c r="DF1062" s="100">
        <f>IF(DF1058="",0,IF(DF1056=1,$T1054,IF($T1056=справочники!$E$9,$T1054+$T1058*INT((DF1056-1)/IF(OR($T1060=0,$T1060=""),1,$T1060)),IF($T1056=справочники!$E$10,$T1054*POWER($T1058,INT((DF1056-1)/IF(OR($T1060=0,$T1060=""),1,$T1060))),IF($T1056=справочники!$E$11,POWER($T1054,1+$T1058*INT((DF1056-1)/IF(OR($T1060=0,$T1060=""),1,$T1060))),0)))))</f>
        <v>0</v>
      </c>
      <c r="DG1062" s="100">
        <f>IF(DG1058="",0,IF(DG1056=1,$T1054,IF($T1056=справочники!$E$9,$T1054+$T1058*INT((DG1056-1)/IF(OR($T1060=0,$T1060=""),1,$T1060)),IF($T1056=справочники!$E$10,$T1054*POWER($T1058,INT((DG1056-1)/IF(OR($T1060=0,$T1060=""),1,$T1060))),IF($T1056=справочники!$E$11,POWER($T1054,1+$T1058*INT((DG1056-1)/IF(OR($T1060=0,$T1060=""),1,$T1060))),0)))))</f>
        <v>0</v>
      </c>
      <c r="DH1062" s="100">
        <f>IF(DH1058="",0,IF(DH1056=1,$T1054,IF($T1056=справочники!$E$9,$T1054+$T1058*INT((DH1056-1)/IF(OR($T1060=0,$T1060=""),1,$T1060)),IF($T1056=справочники!$E$10,$T1054*POWER($T1058,INT((DH1056-1)/IF(OR($T1060=0,$T1060=""),1,$T1060))),IF($T1056=справочники!$E$11,POWER($T1054,1+$T1058*INT((DH1056-1)/IF(OR($T1060=0,$T1060=""),1,$T1060))),0)))))</f>
        <v>0</v>
      </c>
      <c r="DI1062" s="100">
        <f>IF(DI1058="",0,IF(DI1056=1,$T1054,IF($T1056=справочники!$E$9,$T1054+$T1058*INT((DI1056-1)/IF(OR($T1060=0,$T1060=""),1,$T1060)),IF($T1056=справочники!$E$10,$T1054*POWER($T1058,INT((DI1056-1)/IF(OR($T1060=0,$T1060=""),1,$T1060))),IF($T1056=справочники!$E$11,POWER($T1054,1+$T1058*INT((DI1056-1)/IF(OR($T1060=0,$T1060=""),1,$T1060))),0)))))</f>
        <v>0</v>
      </c>
      <c r="DJ1062" s="100">
        <f>IF(DJ1058="",0,IF(DJ1056=1,$T1054,IF($T1056=справочники!$E$9,$T1054+$T1058*INT((DJ1056-1)/IF(OR($T1060=0,$T1060=""),1,$T1060)),IF($T1056=справочники!$E$10,$T1054*POWER($T1058,INT((DJ1056-1)/IF(OR($T1060=0,$T1060=""),1,$T1060))),IF($T1056=справочники!$E$11,POWER($T1054,1+$T1058*INT((DJ1056-1)/IF(OR($T1060=0,$T1060=""),1,$T1060))),0)))))</f>
        <v>0</v>
      </c>
      <c r="DK1062" s="100">
        <f>IF(DK1058="",0,IF(DK1056=1,$T1054,IF($T1056=справочники!$E$9,$T1054+$T1058*INT((DK1056-1)/IF(OR($T1060=0,$T1060=""),1,$T1060)),IF($T1056=справочники!$E$10,$T1054*POWER($T1058,INT((DK1056-1)/IF(OR($T1060=0,$T1060=""),1,$T1060))),IF($T1056=справочники!$E$11,POWER($T1054,1+$T1058*INT((DK1056-1)/IF(OR($T1060=0,$T1060=""),1,$T1060))),0)))))</f>
        <v>0</v>
      </c>
      <c r="DL1062" s="100">
        <f>IF(DL1058="",0,IF(DL1056=1,$T1054,IF($T1056=справочники!$E$9,$T1054+$T1058*INT((DL1056-1)/IF(OR($T1060=0,$T1060=""),1,$T1060)),IF($T1056=справочники!$E$10,$T1054*POWER($T1058,INT((DL1056-1)/IF(OR($T1060=0,$T1060=""),1,$T1060))),IF($T1056=справочники!$E$11,POWER($T1054,1+$T1058*INT((DL1056-1)/IF(OR($T1060=0,$T1060=""),1,$T1060))),0)))))</f>
        <v>0</v>
      </c>
      <c r="DM1062" s="100">
        <f>IF(DM1058="",0,IF(DM1056=1,$T1054,IF($T1056=справочники!$E$9,$T1054+$T1058*INT((DM1056-1)/IF(OR($T1060=0,$T1060=""),1,$T1060)),IF($T1056=справочники!$E$10,$T1054*POWER($T1058,INT((DM1056-1)/IF(OR($T1060=0,$T1060=""),1,$T1060))),IF($T1056=справочники!$E$11,POWER($T1054,1+$T1058*INT((DM1056-1)/IF(OR($T1060=0,$T1060=""),1,$T1060))),0)))))</f>
        <v>0</v>
      </c>
      <c r="DN1062" s="100">
        <f>IF(DN1058="",0,IF(DN1056=1,$T1054,IF($T1056=справочники!$E$9,$T1054+$T1058*INT((DN1056-1)/IF(OR($T1060=0,$T1060=""),1,$T1060)),IF($T1056=справочники!$E$10,$T1054*POWER($T1058,INT((DN1056-1)/IF(OR($T1060=0,$T1060=""),1,$T1060))),IF($T1056=справочники!$E$11,POWER($T1054,1+$T1058*INT((DN1056-1)/IF(OR($T1060=0,$T1060=""),1,$T1060))),0)))))</f>
        <v>0</v>
      </c>
      <c r="DO1062" s="100">
        <f>IF(DO1058="",0,IF(DO1056=1,$T1054,IF($T1056=справочники!$E$9,$T1054+$T1058*INT((DO1056-1)/IF(OR($T1060=0,$T1060=""),1,$T1060)),IF($T1056=справочники!$E$10,$T1054*POWER($T1058,INT((DO1056-1)/IF(OR($T1060=0,$T1060=""),1,$T1060))),IF($T1056=справочники!$E$11,POWER($T1054,1+$T1058*INT((DO1056-1)/IF(OR($T1060=0,$T1060=""),1,$T1060))),0)))))</f>
        <v>0</v>
      </c>
      <c r="DP1062" s="100">
        <f>IF(DP1058="",0,IF(DP1056=1,$T1054,IF($T1056=справочники!$E$9,$T1054+$T1058*INT((DP1056-1)/IF(OR($T1060=0,$T1060=""),1,$T1060)),IF($T1056=справочники!$E$10,$T1054*POWER($T1058,INT((DP1056-1)/IF(OR($T1060=0,$T1060=""),1,$T1060))),IF($T1056=справочники!$E$11,POWER($T1054,1+$T1058*INT((DP1056-1)/IF(OR($T1060=0,$T1060=""),1,$T1060))),0)))))</f>
        <v>0</v>
      </c>
      <c r="DQ1062" s="100">
        <f>IF(DQ1058="",0,IF(DQ1056=1,$T1054,IF($T1056=справочники!$E$9,$T1054+$T1058*INT((DQ1056-1)/IF(OR($T1060=0,$T1060=""),1,$T1060)),IF($T1056=справочники!$E$10,$T1054*POWER($T1058,INT((DQ1056-1)/IF(OR($T1060=0,$T1060=""),1,$T1060))),IF($T1056=справочники!$E$11,POWER($T1054,1+$T1058*INT((DQ1056-1)/IF(OR($T1060=0,$T1060=""),1,$T1060))),0)))))</f>
        <v>0</v>
      </c>
      <c r="DR1062" s="100">
        <f>IF(DR1058="",0,IF(DR1056=1,$T1054,IF($T1056=справочники!$E$9,$T1054+$T1058*INT((DR1056-1)/IF(OR($T1060=0,$T1060=""),1,$T1060)),IF($T1056=справочники!$E$10,$T1054*POWER($T1058,INT((DR1056-1)/IF(OR($T1060=0,$T1060=""),1,$T1060))),IF($T1056=справочники!$E$11,POWER($T1054,1+$T1058*INT((DR1056-1)/IF(OR($T1060=0,$T1060=""),1,$T1060))),0)))))</f>
        <v>0</v>
      </c>
      <c r="DS1062" s="100">
        <f>IF(DS1058="",0,IF(DS1056=1,$T1054,IF($T1056=справочники!$E$9,$T1054+$T1058*INT((DS1056-1)/IF(OR($T1060=0,$T1060=""),1,$T1060)),IF($T1056=справочники!$E$10,$T1054*POWER($T1058,INT((DS1056-1)/IF(OR($T1060=0,$T1060=""),1,$T1060))),IF($T1056=справочники!$E$11,POWER($T1054,1+$T1058*INT((DS1056-1)/IF(OR($T1060=0,$T1060=""),1,$T1060))),0)))))</f>
        <v>0</v>
      </c>
      <c r="DT1062" s="100">
        <f>IF(DT1058="",0,IF(DT1056=1,$T1054,IF($T1056=справочники!$E$9,$T1054+$T1058*INT((DT1056-1)/IF(OR($T1060=0,$T1060=""),1,$T1060)),IF($T1056=справочники!$E$10,$T1054*POWER($T1058,INT((DT1056-1)/IF(OR($T1060=0,$T1060=""),1,$T1060))),IF($T1056=справочники!$E$11,POWER($T1054,1+$T1058*INT((DT1056-1)/IF(OR($T1060=0,$T1060=""),1,$T1060))),0)))))</f>
        <v>0</v>
      </c>
      <c r="DU1062" s="100">
        <f>IF(DU1058="",0,IF(DU1056=1,$T1054,IF($T1056=справочники!$E$9,$T1054+$T1058*INT((DU1056-1)/IF(OR($T1060=0,$T1060=""),1,$T1060)),IF($T1056=справочники!$E$10,$T1054*POWER($T1058,INT((DU1056-1)/IF(OR($T1060=0,$T1060=""),1,$T1060))),IF($T1056=справочники!$E$11,POWER($T1054,1+$T1058*INT((DU1056-1)/IF(OR($T1060=0,$T1060=""),1,$T1060))),0)))))</f>
        <v>0</v>
      </c>
      <c r="DV1062" s="100">
        <f>IF(DV1058="",0,IF(DV1056=1,$T1054,IF($T1056=справочники!$E$9,$T1054+$T1058*INT((DV1056-1)/IF(OR($T1060=0,$T1060=""),1,$T1060)),IF($T1056=справочники!$E$10,$T1054*POWER($T1058,INT((DV1056-1)/IF(OR($T1060=0,$T1060=""),1,$T1060))),IF($T1056=справочники!$E$11,POWER($T1054,1+$T1058*INT((DV1056-1)/IF(OR($T1060=0,$T1060=""),1,$T1060))),0)))))</f>
        <v>0</v>
      </c>
      <c r="DW1062" s="100">
        <f>IF(DW1058="",0,IF(DW1056=1,$T1054,IF($T1056=справочники!$E$9,$T1054+$T1058*INT((DW1056-1)/IF(OR($T1060=0,$T1060=""),1,$T1060)),IF($T1056=справочники!$E$10,$T1054*POWER($T1058,INT((DW1056-1)/IF(OR($T1060=0,$T1060=""),1,$T1060))),IF($T1056=справочники!$E$11,POWER($T1054,1+$T1058*INT((DW1056-1)/IF(OR($T1060=0,$T1060=""),1,$T1060))),0)))))</f>
        <v>0</v>
      </c>
      <c r="DX1062" s="100">
        <f>IF(DX1058="",0,IF(DX1056=1,$T1054,IF($T1056=справочники!$E$9,$T1054+$T1058*INT((DX1056-1)/IF(OR($T1060=0,$T1060=""),1,$T1060)),IF($T1056=справочники!$E$10,$T1054*POWER($T1058,INT((DX1056-1)/IF(OR($T1060=0,$T1060=""),1,$T1060))),IF($T1056=справочники!$E$11,POWER($T1054,1+$T1058*INT((DX1056-1)/IF(OR($T1060=0,$T1060=""),1,$T1060))),0)))))</f>
        <v>0</v>
      </c>
      <c r="DY1062" s="100">
        <f>IF(DY1058="",0,IF(DY1056=1,$T1054,IF($T1056=справочники!$E$9,$T1054+$T1058*INT((DY1056-1)/IF(OR($T1060=0,$T1060=""),1,$T1060)),IF($T1056=справочники!$E$10,$T1054*POWER($T1058,INT((DY1056-1)/IF(OR($T1060=0,$T1060=""),1,$T1060))),IF($T1056=справочники!$E$11,POWER($T1054,1+$T1058*INT((DY1056-1)/IF(OR($T1060=0,$T1060=""),1,$T1060))),0)))))</f>
        <v>0</v>
      </c>
      <c r="DZ1062" s="100">
        <f>IF(DZ1058="",0,IF(DZ1056=1,$T1054,IF($T1056=справочники!$E$9,$T1054+$T1058*INT((DZ1056-1)/IF(OR($T1060=0,$T1060=""),1,$T1060)),IF($T1056=справочники!$E$10,$T1054*POWER($T1058,INT((DZ1056-1)/IF(OR($T1060=0,$T1060=""),1,$T1060))),IF($T1056=справочники!$E$11,POWER($T1054,1+$T1058*INT((DZ1056-1)/IF(OR($T1060=0,$T1060=""),1,$T1060))),0)))))</f>
        <v>0</v>
      </c>
      <c r="EA1062" s="100">
        <f>IF(EA1058="",0,IF(EA1056=1,$T1054,IF($T1056=справочники!$E$9,$T1054+$T1058*INT((EA1056-1)/IF(OR($T1060=0,$T1060=""),1,$T1060)),IF($T1056=справочники!$E$10,$T1054*POWER($T1058,INT((EA1056-1)/IF(OR($T1060=0,$T1060=""),1,$T1060))),IF($T1056=справочники!$E$11,POWER($T1054,1+$T1058*INT((EA1056-1)/IF(OR($T1060=0,$T1060=""),1,$T1060))),0)))))</f>
        <v>0</v>
      </c>
      <c r="EB1062" s="100">
        <f>IF(EB1058="",0,IF(EB1056=1,$T1054,IF($T1056=справочники!$E$9,$T1054+$T1058*INT((EB1056-1)/IF(OR($T1060=0,$T1060=""),1,$T1060)),IF($T1056=справочники!$E$10,$T1054*POWER($T1058,INT((EB1056-1)/IF(OR($T1060=0,$T1060=""),1,$T1060))),IF($T1056=справочники!$E$11,POWER($T1054,1+$T1058*INT((EB1056-1)/IF(OR($T1060=0,$T1060=""),1,$T1060))),0)))))</f>
        <v>0</v>
      </c>
      <c r="EC1062" s="100">
        <f>IF(EC1058="",0,IF(EC1056=1,$T1054,IF($T1056=справочники!$E$9,$T1054+$T1058*INT((EC1056-1)/IF(OR($T1060=0,$T1060=""),1,$T1060)),IF($T1056=справочники!$E$10,$T1054*POWER($T1058,INT((EC1056-1)/IF(OR($T1060=0,$T1060=""),1,$T1060))),IF($T1056=справочники!$E$11,POWER($T1054,1+$T1058*INT((EC1056-1)/IF(OR($T1060=0,$T1060=""),1,$T1060))),0)))))</f>
        <v>0</v>
      </c>
      <c r="ED1062" s="100">
        <f>IF(ED1058="",0,IF(ED1056=1,$T1054,IF($T1056=справочники!$E$9,$T1054+$T1058*INT((ED1056-1)/IF(OR($T1060=0,$T1060=""),1,$T1060)),IF($T1056=справочники!$E$10,$T1054*POWER($T1058,INT((ED1056-1)/IF(OR($T1060=0,$T1060=""),1,$T1060))),IF($T1056=справочники!$E$11,POWER($T1054,1+$T1058*INT((ED1056-1)/IF(OR($T1060=0,$T1060=""),1,$T1060))),0)))))</f>
        <v>0</v>
      </c>
      <c r="EE1062" s="100">
        <f>IF(EE1058="",0,IF(EE1056=1,$T1054,IF($T1056=справочники!$E$9,$T1054+$T1058*INT((EE1056-1)/IF(OR($T1060=0,$T1060=""),1,$T1060)),IF($T1056=справочники!$E$10,$T1054*POWER($T1058,INT((EE1056-1)/IF(OR($T1060=0,$T1060=""),1,$T1060))),IF($T1056=справочники!$E$11,POWER($T1054,1+$T1058*INT((EE1056-1)/IF(OR($T1060=0,$T1060=""),1,$T1060))),0)))))</f>
        <v>0</v>
      </c>
      <c r="EF1062" s="100">
        <f>IF(EF1058="",0,IF(EF1056=1,$T1054,IF($T1056=справочники!$E$9,$T1054+$T1058*INT((EF1056-1)/IF(OR($T1060=0,$T1060=""),1,$T1060)),IF($T1056=справочники!$E$10,$T1054*POWER($T1058,INT((EF1056-1)/IF(OR($T1060=0,$T1060=""),1,$T1060))),IF($T1056=справочники!$E$11,POWER($T1054,1+$T1058*INT((EF1056-1)/IF(OR($T1060=0,$T1060=""),1,$T1060))),0)))))</f>
        <v>0</v>
      </c>
      <c r="EG1062" s="100">
        <f>IF(EG1058="",0,IF(EG1056=1,$T1054,IF($T1056=справочники!$E$9,$T1054+$T1058*INT((EG1056-1)/IF(OR($T1060=0,$T1060=""),1,$T1060)),IF($T1056=справочники!$E$10,$T1054*POWER($T1058,INT((EG1056-1)/IF(OR($T1060=0,$T1060=""),1,$T1060))),IF($T1056=справочники!$E$11,POWER($T1054,1+$T1058*INT((EG1056-1)/IF(OR($T1060=0,$T1060=""),1,$T1060))),0)))))</f>
        <v>0</v>
      </c>
      <c r="EH1062" s="100">
        <f>IF(EH1058="",0,IF(EH1056=1,$T1054,IF($T1056=справочники!$E$9,$T1054+$T1058*INT((EH1056-1)/IF(OR($T1060=0,$T1060=""),1,$T1060)),IF($T1056=справочники!$E$10,$T1054*POWER($T1058,INT((EH1056-1)/IF(OR($T1060=0,$T1060=""),1,$T1060))),IF($T1056=справочники!$E$11,POWER($T1054,1+$T1058*INT((EH1056-1)/IF(OR($T1060=0,$T1060=""),1,$T1060))),0)))))</f>
        <v>0</v>
      </c>
      <c r="EI1062" s="100">
        <f>IF(EI1058="",0,IF(EI1056=1,$T1054,IF($T1056=справочники!$E$9,$T1054+$T1058*INT((EI1056-1)/IF(OR($T1060=0,$T1060=""),1,$T1060)),IF($T1056=справочники!$E$10,$T1054*POWER($T1058,INT((EI1056-1)/IF(OR($T1060=0,$T1060=""),1,$T1060))),IF($T1056=справочники!$E$11,POWER($T1054,1+$T1058*INT((EI1056-1)/IF(OR($T1060=0,$T1060=""),1,$T1060))),0)))))</f>
        <v>0</v>
      </c>
      <c r="EJ1062" s="100">
        <f>IF(EJ1058="",0,IF(EJ1056=1,$T1054,IF($T1056=справочники!$E$9,$T1054+$T1058*INT((EJ1056-1)/IF(OR($T1060=0,$T1060=""),1,$T1060)),IF($T1056=справочники!$E$10,$T1054*POWER($T1058,INT((EJ1056-1)/IF(OR($T1060=0,$T1060=""),1,$T1060))),IF($T1056=справочники!$E$11,POWER($T1054,1+$T1058*INT((EJ1056-1)/IF(OR($T1060=0,$T1060=""),1,$T1060))),0)))))</f>
        <v>0</v>
      </c>
      <c r="EK1062" s="100">
        <f>IF(EK1058="",0,IF(EK1056=1,$T1054,IF($T1056=справочники!$E$9,$T1054+$T1058*INT((EK1056-1)/IF(OR($T1060=0,$T1060=""),1,$T1060)),IF($T1056=справочники!$E$10,$T1054*POWER($T1058,INT((EK1056-1)/IF(OR($T1060=0,$T1060=""),1,$T1060))),IF($T1056=справочники!$E$11,POWER($T1054,1+$T1058*INT((EK1056-1)/IF(OR($T1060=0,$T1060=""),1,$T1060))),0)))))</f>
        <v>0</v>
      </c>
      <c r="EL1062" s="100">
        <f>IF(EL1058="",0,IF(EL1056=1,$T1054,IF($T1056=справочники!$E$9,$T1054+$T1058*INT((EL1056-1)/IF(OR($T1060=0,$T1060=""),1,$T1060)),IF($T1056=справочники!$E$10,$T1054*POWER($T1058,INT((EL1056-1)/IF(OR($T1060=0,$T1060=""),1,$T1060))),IF($T1056=справочники!$E$11,POWER($T1054,1+$T1058*INT((EL1056-1)/IF(OR($T1060=0,$T1060=""),1,$T1060))),0)))))</f>
        <v>0</v>
      </c>
      <c r="EM1062" s="100">
        <f>IF(EM1058="",0,IF(EM1056=1,$T1054,IF($T1056=справочники!$E$9,$T1054+$T1058*INT((EM1056-1)/IF(OR($T1060=0,$T1060=""),1,$T1060)),IF($T1056=справочники!$E$10,$T1054*POWER($T1058,INT((EM1056-1)/IF(OR($T1060=0,$T1060=""),1,$T1060))),IF($T1056=справочники!$E$11,POWER($T1054,1+$T1058*INT((EM1056-1)/IF(OR($T1060=0,$T1060=""),1,$T1060))),0)))))</f>
        <v>0</v>
      </c>
      <c r="EN1062" s="100">
        <f>IF(EN1058="",0,IF(EN1056=1,$T1054,IF($T1056=справочники!$E$9,$T1054+$T1058*INT((EN1056-1)/IF(OR($T1060=0,$T1060=""),1,$T1060)),IF($T1056=справочники!$E$10,$T1054*POWER($T1058,INT((EN1056-1)/IF(OR($T1060=0,$T1060=""),1,$T1060))),IF($T1056=справочники!$E$11,POWER($T1054,1+$T1058*INT((EN1056-1)/IF(OR($T1060=0,$T1060=""),1,$T1060))),0)))))</f>
        <v>0</v>
      </c>
      <c r="EO1062" s="100">
        <f>IF(EO1058="",0,IF(EO1056=1,$T1054,IF($T1056=справочники!$E$9,$T1054+$T1058*INT((EO1056-1)/IF(OR($T1060=0,$T1060=""),1,$T1060)),IF($T1056=справочники!$E$10,$T1054*POWER($T1058,INT((EO1056-1)/IF(OR($T1060=0,$T1060=""),1,$T1060))),IF($T1056=справочники!$E$11,POWER($T1054,1+$T1058*INT((EO1056-1)/IF(OR($T1060=0,$T1060=""),1,$T1060))),0)))))</f>
        <v>0</v>
      </c>
      <c r="EP1062" s="100">
        <f>IF(EP1058="",0,IF(EP1056=1,$T1054,IF($T1056=справочники!$E$9,$T1054+$T1058*INT((EP1056-1)/IF(OR($T1060=0,$T1060=""),1,$T1060)),IF($T1056=справочники!$E$10,$T1054*POWER($T1058,INT((EP1056-1)/IF(OR($T1060=0,$T1060=""),1,$T1060))),IF($T1056=справочники!$E$11,POWER($T1054,1+$T1058*INT((EP1056-1)/IF(OR($T1060=0,$T1060=""),1,$T1060))),0)))))</f>
        <v>0</v>
      </c>
      <c r="EQ1062" s="100">
        <f>IF(EQ1058="",0,IF(EQ1056=1,$T1054,IF($T1056=справочники!$E$9,$T1054+$T1058*INT((EQ1056-1)/IF(OR($T1060=0,$T1060=""),1,$T1060)),IF($T1056=справочники!$E$10,$T1054*POWER($T1058,INT((EQ1056-1)/IF(OR($T1060=0,$T1060=""),1,$T1060))),IF($T1056=справочники!$E$11,POWER($T1054,1+$T1058*INT((EQ1056-1)/IF(OR($T1060=0,$T1060=""),1,$T1060))),0)))))</f>
        <v>0</v>
      </c>
      <c r="ER1062" s="100">
        <f>IF(ER1058="",0,IF(ER1056=1,$T1054,IF($T1056=справочники!$E$9,$T1054+$T1058*INT((ER1056-1)/IF(OR($T1060=0,$T1060=""),1,$T1060)),IF($T1056=справочники!$E$10,$T1054*POWER($T1058,INT((ER1056-1)/IF(OR($T1060=0,$T1060=""),1,$T1060))),IF($T1056=справочники!$E$11,POWER($T1054,1+$T1058*INT((ER1056-1)/IF(OR($T1060=0,$T1060=""),1,$T1060))),0)))))</f>
        <v>0</v>
      </c>
      <c r="ES1062" s="100">
        <f>IF(ES1058="",0,IF(ES1056=1,$T1054,IF($T1056=справочники!$E$9,$T1054+$T1058*INT((ES1056-1)/IF(OR($T1060=0,$T1060=""),1,$T1060)),IF($T1056=справочники!$E$10,$T1054*POWER($T1058,INT((ES1056-1)/IF(OR($T1060=0,$T1060=""),1,$T1060))),IF($T1056=справочники!$E$11,POWER($T1054,1+$T1058*INT((ES1056-1)/IF(OR($T1060=0,$T1060=""),1,$T1060))),0)))))</f>
        <v>0</v>
      </c>
      <c r="ET1062" s="100">
        <f>IF(ET1058="",0,IF(ET1056=1,$T1054,IF($T1056=справочники!$E$9,$T1054+$T1058*INT((ET1056-1)/IF(OR($T1060=0,$T1060=""),1,$T1060)),IF($T1056=справочники!$E$10,$T1054*POWER($T1058,INT((ET1056-1)/IF(OR($T1060=0,$T1060=""),1,$T1060))),IF($T1056=справочники!$E$11,POWER($T1054,1+$T1058*INT((ET1056-1)/IF(OR($T1060=0,$T1060=""),1,$T1060))),0)))))</f>
        <v>0</v>
      </c>
      <c r="EU1062" s="100">
        <f>IF(EU1058="",0,IF(EU1056=1,$T1054,IF($T1056=справочники!$E$9,$T1054+$T1058*INT((EU1056-1)/IF(OR($T1060=0,$T1060=""),1,$T1060)),IF($T1056=справочники!$E$10,$T1054*POWER($T1058,INT((EU1056-1)/IF(OR($T1060=0,$T1060=""),1,$T1060))),IF($T1056=справочники!$E$11,POWER($T1054,1+$T1058*INT((EU1056-1)/IF(OR($T1060=0,$T1060=""),1,$T1060))),0)))))</f>
        <v>0</v>
      </c>
      <c r="EV1062" s="100">
        <f>IF(EV1058="",0,IF(EV1056=1,$T1054,IF($T1056=справочники!$E$9,$T1054+$T1058*INT((EV1056-1)/IF(OR($T1060=0,$T1060=""),1,$T1060)),IF($T1056=справочники!$E$10,$T1054*POWER($T1058,INT((EV1056-1)/IF(OR($T1060=0,$T1060=""),1,$T1060))),IF($T1056=справочники!$E$11,POWER($T1054,1+$T1058*INT((EV1056-1)/IF(OR($T1060=0,$T1060=""),1,$T1060))),0)))))</f>
        <v>0</v>
      </c>
      <c r="EW1062" s="100">
        <f>IF(EW1058="",0,IF(EW1056=1,$T1054,IF($T1056=справочники!$E$9,$T1054+$T1058*INT((EW1056-1)/IF(OR($T1060=0,$T1060=""),1,$T1060)),IF($T1056=справочники!$E$10,$T1054*POWER($T1058,INT((EW1056-1)/IF(OR($T1060=0,$T1060=""),1,$T1060))),IF($T1056=справочники!$E$11,POWER($T1054,1+$T1058*INT((EW1056-1)/IF(OR($T1060=0,$T1060=""),1,$T1060))),0)))))</f>
        <v>0</v>
      </c>
      <c r="EX1062" s="100">
        <f>IF(EX1058="",0,IF(EX1056=1,$T1054,IF($T1056=справочники!$E$9,$T1054+$T1058*INT((EX1056-1)/IF(OR($T1060=0,$T1060=""),1,$T1060)),IF($T1056=справочники!$E$10,$T1054*POWER($T1058,INT((EX1056-1)/IF(OR($T1060=0,$T1060=""),1,$T1060))),IF($T1056=справочники!$E$11,POWER($T1054,1+$T1058*INT((EX1056-1)/IF(OR($T1060=0,$T1060=""),1,$T1060))),0)))))</f>
        <v>0</v>
      </c>
      <c r="EY1062" s="100">
        <f>IF(EY1058="",0,IF(EY1056=1,$T1054,IF($T1056=справочники!$E$9,$T1054+$T1058*INT((EY1056-1)/IF(OR($T1060=0,$T1060=""),1,$T1060)),IF($T1056=справочники!$E$10,$T1054*POWER($T1058,INT((EY1056-1)/IF(OR($T1060=0,$T1060=""),1,$T1060))),IF($T1056=справочники!$E$11,POWER($T1054,1+$T1058*INT((EY1056-1)/IF(OR($T1060=0,$T1060=""),1,$T1060))),0)))))</f>
        <v>0</v>
      </c>
      <c r="EZ1062" s="100">
        <f>IF(EZ1058="",0,IF(EZ1056=1,$T1054,IF($T1056=справочники!$E$9,$T1054+$T1058*INT((EZ1056-1)/IF(OR($T1060=0,$T1060=""),1,$T1060)),IF($T1056=справочники!$E$10,$T1054*POWER($T1058,INT((EZ1056-1)/IF(OR($T1060=0,$T1060=""),1,$T1060))),IF($T1056=справочники!$E$11,POWER($T1054,1+$T1058*INT((EZ1056-1)/IF(OR($T1060=0,$T1060=""),1,$T1060))),0)))))</f>
        <v>0</v>
      </c>
      <c r="FA1062" s="100">
        <f>IF(FA1058="",0,IF(FA1056=1,$T1054,IF($T1056=справочники!$E$9,$T1054+$T1058*INT((FA1056-1)/IF(OR($T1060=0,$T1060=""),1,$T1060)),IF($T1056=справочники!$E$10,$T1054*POWER($T1058,INT((FA1056-1)/IF(OR($T1060=0,$T1060=""),1,$T1060))),IF($T1056=справочники!$E$11,POWER($T1054,1+$T1058*INT((FA1056-1)/IF(OR($T1060=0,$T1060=""),1,$T1060))),0)))))</f>
        <v>0</v>
      </c>
      <c r="FB1062" s="100">
        <f>IF(FB1058="",0,IF(FB1056=1,$T1054,IF($T1056=справочники!$E$9,$T1054+$T1058*INT((FB1056-1)/IF(OR($T1060=0,$T1060=""),1,$T1060)),IF($T1056=справочники!$E$10,$T1054*POWER($T1058,INT((FB1056-1)/IF(OR($T1060=0,$T1060=""),1,$T1060))),IF($T1056=справочники!$E$11,POWER($T1054,1+$T1058*INT((FB1056-1)/IF(OR($T1060=0,$T1060=""),1,$T1060))),0)))))</f>
        <v>0</v>
      </c>
      <c r="FC1062" s="100">
        <f>IF(FC1058="",0,IF(FC1056=1,$T1054,IF($T1056=справочники!$E$9,$T1054+$T1058*INT((FC1056-1)/IF(OR($T1060=0,$T1060=""),1,$T1060)),IF($T1056=справочники!$E$10,$T1054*POWER($T1058,INT((FC1056-1)/IF(OR($T1060=0,$T1060=""),1,$T1060))),IF($T1056=справочники!$E$11,POWER($T1054,1+$T1058*INT((FC1056-1)/IF(OR($T1060=0,$T1060=""),1,$T1060))),0)))))</f>
        <v>0</v>
      </c>
      <c r="FD1062" s="100">
        <f>IF(FD1058="",0,IF(FD1056=1,$T1054,IF($T1056=справочники!$E$9,$T1054+$T1058*INT((FD1056-1)/IF(OR($T1060=0,$T1060=""),1,$T1060)),IF($T1056=справочники!$E$10,$T1054*POWER($T1058,INT((FD1056-1)/IF(OR($T1060=0,$T1060=""),1,$T1060))),IF($T1056=справочники!$E$11,POWER($T1054,1+$T1058*INT((FD1056-1)/IF(OR($T1060=0,$T1060=""),1,$T1060))),0)))))</f>
        <v>0</v>
      </c>
      <c r="FE1062" s="100">
        <f>IF(FE1058="",0,IF(FE1056=1,$T1054,IF($T1056=справочники!$E$9,$T1054+$T1058*INT((FE1056-1)/IF(OR($T1060=0,$T1060=""),1,$T1060)),IF($T1056=справочники!$E$10,$T1054*POWER($T1058,INT((FE1056-1)/IF(OR($T1060=0,$T1060=""),1,$T1060))),IF($T1056=справочники!$E$11,POWER($T1054,1+$T1058*INT((FE1056-1)/IF(OR($T1060=0,$T1060=""),1,$T1060))),0)))))</f>
        <v>0</v>
      </c>
      <c r="FF1062" s="100">
        <f>IF(FF1058="",0,IF(FF1056=1,$T1054,IF($T1056=справочники!$E$9,$T1054+$T1058*INT((FF1056-1)/IF(OR($T1060=0,$T1060=""),1,$T1060)),IF($T1056=справочники!$E$10,$T1054*POWER($T1058,INT((FF1056-1)/IF(OR($T1060=0,$T1060=""),1,$T1060))),IF($T1056=справочники!$E$11,POWER($T1054,1+$T1058*INT((FF1056-1)/IF(OR($T1060=0,$T1060=""),1,$T1060))),0)))))</f>
        <v>0</v>
      </c>
      <c r="FG1062" s="100">
        <f>IF(FG1058="",0,IF(FG1056=1,$T1054,IF($T1056=справочники!$E$9,$T1054+$T1058*INT((FG1056-1)/IF(OR($T1060=0,$T1060=""),1,$T1060)),IF($T1056=справочники!$E$10,$T1054*POWER($T1058,INT((FG1056-1)/IF(OR($T1060=0,$T1060=""),1,$T1060))),IF($T1056=справочники!$E$11,POWER($T1054,1+$T1058*INT((FG1056-1)/IF(OR($T1060=0,$T1060=""),1,$T1060))),0)))))</f>
        <v>0</v>
      </c>
      <c r="FH1062" s="100">
        <f>IF(FH1058="",0,IF(FH1056=1,$T1054,IF($T1056=справочники!$E$9,$T1054+$T1058*INT((FH1056-1)/IF(OR($T1060=0,$T1060=""),1,$T1060)),IF($T1056=справочники!$E$10,$T1054*POWER($T1058,INT((FH1056-1)/IF(OR($T1060=0,$T1060=""),1,$T1060))),IF($T1056=справочники!$E$11,POWER($T1054,1+$T1058*INT((FH1056-1)/IF(OR($T1060=0,$T1060=""),1,$T1060))),0)))))</f>
        <v>0</v>
      </c>
      <c r="FI1062" s="100">
        <f>IF(FI1058="",0,IF(FI1056=1,$T1054,IF($T1056=справочники!$E$9,$T1054+$T1058*INT((FI1056-1)/IF(OR($T1060=0,$T1060=""),1,$T1060)),IF($T1056=справочники!$E$10,$T1054*POWER($T1058,INT((FI1056-1)/IF(OR($T1060=0,$T1060=""),1,$T1060))),IF($T1056=справочники!$E$11,POWER($T1054,1+$T1058*INT((FI1056-1)/IF(OR($T1060=0,$T1060=""),1,$T1060))),0)))))</f>
        <v>0</v>
      </c>
      <c r="FJ1062" s="100">
        <f>IF(FJ1058="",0,IF(FJ1056=1,$T1054,IF($T1056=справочники!$E$9,$T1054+$T1058*INT((FJ1056-1)/IF(OR($T1060=0,$T1060=""),1,$T1060)),IF($T1056=справочники!$E$10,$T1054*POWER($T1058,INT((FJ1056-1)/IF(OR($T1060=0,$T1060=""),1,$T1060))),IF($T1056=справочники!$E$11,POWER($T1054,1+$T1058*INT((FJ1056-1)/IF(OR($T1060=0,$T1060=""),1,$T1060))),0)))))</f>
        <v>0</v>
      </c>
      <c r="FK1062" s="100">
        <f>IF(FK1058="",0,IF(FK1056=1,$T1054,IF($T1056=справочники!$E$9,$T1054+$T1058*INT((FK1056-1)/IF(OR($T1060=0,$T1060=""),1,$T1060)),IF($T1056=справочники!$E$10,$T1054*POWER($T1058,INT((FK1056-1)/IF(OR($T1060=0,$T1060=""),1,$T1060))),IF($T1056=справочники!$E$11,POWER($T1054,1+$T1058*INT((FK1056-1)/IF(OR($T1060=0,$T1060=""),1,$T1060))),0)))))</f>
        <v>0</v>
      </c>
      <c r="FL1062" s="100">
        <f>IF(FL1058="",0,IF(FL1056=1,$T1054,IF($T1056=справочники!$E$9,$T1054+$T1058*INT((FL1056-1)/IF(OR($T1060=0,$T1060=""),1,$T1060)),IF($T1056=справочники!$E$10,$T1054*POWER($T1058,INT((FL1056-1)/IF(OR($T1060=0,$T1060=""),1,$T1060))),IF($T1056=справочники!$E$11,POWER($T1054,1+$T1058*INT((FL1056-1)/IF(OR($T1060=0,$T1060=""),1,$T1060))),0)))))</f>
        <v>0</v>
      </c>
      <c r="FM1062" s="100">
        <f>IF(FM1058="",0,IF(FM1056=1,$T1054,IF($T1056=справочники!$E$9,$T1054+$T1058*INT((FM1056-1)/IF(OR($T1060=0,$T1060=""),1,$T1060)),IF($T1056=справочники!$E$10,$T1054*POWER($T1058,INT((FM1056-1)/IF(OR($T1060=0,$T1060=""),1,$T1060))),IF($T1056=справочники!$E$11,POWER($T1054,1+$T1058*INT((FM1056-1)/IF(OR($T1060=0,$T1060=""),1,$T1060))),0)))))</f>
        <v>0</v>
      </c>
      <c r="FN1062" s="100">
        <f>IF(FN1058="",0,IF(FN1056=1,$T1054,IF($T1056=справочники!$E$9,$T1054+$T1058*INT((FN1056-1)/IF(OR($T1060=0,$T1060=""),1,$T1060)),IF($T1056=справочники!$E$10,$T1054*POWER($T1058,INT((FN1056-1)/IF(OR($T1060=0,$T1060=""),1,$T1060))),IF($T1056=справочники!$E$11,POWER($T1054,1+$T1058*INT((FN1056-1)/IF(OR($T1060=0,$T1060=""),1,$T1060))),0)))))</f>
        <v>0</v>
      </c>
      <c r="FO1062" s="100">
        <f>IF(FO1058="",0,IF(FO1056=1,$T1054,IF($T1056=справочники!$E$9,$T1054+$T1058*INT((FO1056-1)/IF(OR($T1060=0,$T1060=""),1,$T1060)),IF($T1056=справочники!$E$10,$T1054*POWER($T1058,INT((FO1056-1)/IF(OR($T1060=0,$T1060=""),1,$T1060))),IF($T1056=справочники!$E$11,POWER($T1054,1+$T1058*INT((FO1056-1)/IF(OR($T1060=0,$T1060=""),1,$T1060))),0)))))</f>
        <v>0</v>
      </c>
      <c r="FP1062" s="100">
        <f>IF(FP1058="",0,IF(FP1056=1,$T1054,IF($T1056=справочники!$E$9,$T1054+$T1058*INT((FP1056-1)/IF(OR($T1060=0,$T1060=""),1,$T1060)),IF($T1056=справочники!$E$10,$T1054*POWER($T1058,INT((FP1056-1)/IF(OR($T1060=0,$T1060=""),1,$T1060))),IF($T1056=справочники!$E$11,POWER($T1054,1+$T1058*INT((FP1056-1)/IF(OR($T1060=0,$T1060=""),1,$T1060))),0)))))</f>
        <v>0</v>
      </c>
      <c r="FQ1062" s="100">
        <f>IF(FQ1058="",0,IF(FQ1056=1,$T1054,IF($T1056=справочники!$E$9,$T1054+$T1058*INT((FQ1056-1)/IF(OR($T1060=0,$T1060=""),1,$T1060)),IF($T1056=справочники!$E$10,$T1054*POWER($T1058,INT((FQ1056-1)/IF(OR($T1060=0,$T1060=""),1,$T1060))),IF($T1056=справочники!$E$11,POWER($T1054,1+$T1058*INT((FQ1056-1)/IF(OR($T1060=0,$T1060=""),1,$T1060))),0)))))</f>
        <v>0</v>
      </c>
      <c r="FR1062" s="100">
        <f>IF(FR1058="",0,IF(FR1056=1,$T1054,IF($T1056=справочники!$E$9,$T1054+$T1058*INT((FR1056-1)/IF(OR($T1060=0,$T1060=""),1,$T1060)),IF($T1056=справочники!$E$10,$T1054*POWER($T1058,INT((FR1056-1)/IF(OR($T1060=0,$T1060=""),1,$T1060))),IF($T1056=справочники!$E$11,POWER($T1054,1+$T1058*INT((FR1056-1)/IF(OR($T1060=0,$T1060=""),1,$T1060))),0)))))</f>
        <v>0</v>
      </c>
      <c r="FS1062" s="100">
        <f>IF(FS1058="",0,IF(FS1056=1,$T1054,IF($T1056=справочники!$E$9,$T1054+$T1058*INT((FS1056-1)/IF(OR($T1060=0,$T1060=""),1,$T1060)),IF($T1056=справочники!$E$10,$T1054*POWER($T1058,INT((FS1056-1)/IF(OR($T1060=0,$T1060=""),1,$T1060))),IF($T1056=справочники!$E$11,POWER($T1054,1+$T1058*INT((FS1056-1)/IF(OR($T1060=0,$T1060=""),1,$T1060))),0)))))</f>
        <v>0</v>
      </c>
      <c r="FT1062" s="100">
        <f>IF(FT1058="",0,IF(FT1056=1,$T1054,IF($T1056=справочники!$E$9,$T1054+$T1058*INT((FT1056-1)/IF(OR($T1060=0,$T1060=""),1,$T1060)),IF($T1056=справочники!$E$10,$T1054*POWER($T1058,INT((FT1056-1)/IF(OR($T1060=0,$T1060=""),1,$T1060))),IF($T1056=справочники!$E$11,POWER($T1054,1+$T1058*INT((FT1056-1)/IF(OR($T1060=0,$T1060=""),1,$T1060))),0)))))</f>
        <v>0</v>
      </c>
      <c r="FU1062" s="100">
        <f>IF(FU1058="",0,IF(FU1056=1,$T1054,IF($T1056=справочники!$E$9,$T1054+$T1058*INT((FU1056-1)/IF(OR($T1060=0,$T1060=""),1,$T1060)),IF($T1056=справочники!$E$10,$T1054*POWER($T1058,INT((FU1056-1)/IF(OR($T1060=0,$T1060=""),1,$T1060))),IF($T1056=справочники!$E$11,POWER($T1054,1+$T1058*INT((FU1056-1)/IF(OR($T1060=0,$T1060=""),1,$T1060))),0)))))</f>
        <v>0</v>
      </c>
      <c r="FV1062" s="100">
        <f>IF(FV1058="",0,IF(FV1056=1,$T1054,IF($T1056=справочники!$E$9,$T1054+$T1058*INT((FV1056-1)/IF(OR($T1060=0,$T1060=""),1,$T1060)),IF($T1056=справочники!$E$10,$T1054*POWER($T1058,INT((FV1056-1)/IF(OR($T1060=0,$T1060=""),1,$T1060))),IF($T1056=справочники!$E$11,POWER($T1054,1+$T1058*INT((FV1056-1)/IF(OR($T1060=0,$T1060=""),1,$T1060))),0)))))</f>
        <v>0</v>
      </c>
      <c r="FW1062" s="100">
        <f>IF(FW1058="",0,IF(FW1056=1,$T1054,IF($T1056=справочники!$E$9,$T1054+$T1058*INT((FW1056-1)/IF(OR($T1060=0,$T1060=""),1,$T1060)),IF($T1056=справочники!$E$10,$T1054*POWER($T1058,INT((FW1056-1)/IF(OR($T1060=0,$T1060=""),1,$T1060))),IF($T1056=справочники!$E$11,POWER($T1054,1+$T1058*INT((FW1056-1)/IF(OR($T1060=0,$T1060=""),1,$T1060))),0)))))</f>
        <v>0</v>
      </c>
      <c r="FX1062" s="100">
        <f>IF(FX1058="",0,IF(FX1056=1,$T1054,IF($T1056=справочники!$E$9,$T1054+$T1058*INT((FX1056-1)/IF(OR($T1060=0,$T1060=""),1,$T1060)),IF($T1056=справочники!$E$10,$T1054*POWER($T1058,INT((FX1056-1)/IF(OR($T1060=0,$T1060=""),1,$T1060))),IF($T1056=справочники!$E$11,POWER($T1054,1+$T1058*INT((FX1056-1)/IF(OR($T1060=0,$T1060=""),1,$T1060))),0)))))</f>
        <v>0</v>
      </c>
      <c r="FY1062" s="100">
        <f>IF(FY1058="",0,IF(FY1056=1,$T1054,IF($T1056=справочники!$E$9,$T1054+$T1058*INT((FY1056-1)/IF(OR($T1060=0,$T1060=""),1,$T1060)),IF($T1056=справочники!$E$10,$T1054*POWER($T1058,INT((FY1056-1)/IF(OR($T1060=0,$T1060=""),1,$T1060))),IF($T1056=справочники!$E$11,POWER($T1054,1+$T1058*INT((FY1056-1)/IF(OR($T1060=0,$T1060=""),1,$T1060))),0)))))</f>
        <v>0</v>
      </c>
      <c r="FZ1062" s="100">
        <f>IF(FZ1058="",0,IF(FZ1056=1,$T1054,IF($T1056=справочники!$E$9,$T1054+$T1058*INT((FZ1056-1)/IF(OR($T1060=0,$T1060=""),1,$T1060)),IF($T1056=справочники!$E$10,$T1054*POWER($T1058,INT((FZ1056-1)/IF(OR($T1060=0,$T1060=""),1,$T1060))),IF($T1056=справочники!$E$11,POWER($T1054,1+$T1058*INT((FZ1056-1)/IF(OR($T1060=0,$T1060=""),1,$T1060))),0)))))</f>
        <v>0</v>
      </c>
      <c r="GA1062" s="100">
        <f>IF(GA1058="",0,IF(GA1056=1,$T1054,IF($T1056=справочники!$E$9,$T1054+$T1058*INT((GA1056-1)/IF(OR($T1060=0,$T1060=""),1,$T1060)),IF($T1056=справочники!$E$10,$T1054*POWER($T1058,INT((GA1056-1)/IF(OR($T1060=0,$T1060=""),1,$T1060))),IF($T1056=справочники!$E$11,POWER($T1054,1+$T1058*INT((GA1056-1)/IF(OR($T1060=0,$T1060=""),1,$T1060))),0)))))</f>
        <v>0</v>
      </c>
      <c r="GB1062" s="100">
        <f>IF(GB1058="",0,IF(GB1056=1,$T1054,IF($T1056=справочники!$E$9,$T1054+$T1058*INT((GB1056-1)/IF(OR($T1060=0,$T1060=""),1,$T1060)),IF($T1056=справочники!$E$10,$T1054*POWER($T1058,INT((GB1056-1)/IF(OR($T1060=0,$T1060=""),1,$T1060))),IF($T1056=справочники!$E$11,POWER($T1054,1+$T1058*INT((GB1056-1)/IF(OR($T1060=0,$T1060=""),1,$T1060))),0)))))</f>
        <v>0</v>
      </c>
      <c r="GC1062" s="100">
        <f>IF(GC1058="",0,IF(GC1056=1,$T1054,IF($T1056=справочники!$E$9,$T1054+$T1058*INT((GC1056-1)/IF(OR($T1060=0,$T1060=""),1,$T1060)),IF($T1056=справочники!$E$10,$T1054*POWER($T1058,INT((GC1056-1)/IF(OR($T1060=0,$T1060=""),1,$T1060))),IF($T1056=справочники!$E$11,POWER($T1054,1+$T1058*INT((GC1056-1)/IF(OR($T1060=0,$T1060=""),1,$T1060))),0)))))</f>
        <v>0</v>
      </c>
      <c r="GD1062" s="100">
        <f>IF(GD1058="",0,IF(GD1056=1,$T1054,IF($T1056=справочники!$E$9,$T1054+$T1058*INT((GD1056-1)/IF(OR($T1060=0,$T1060=""),1,$T1060)),IF($T1056=справочники!$E$10,$T1054*POWER($T1058,INT((GD1056-1)/IF(OR($T1060=0,$T1060=""),1,$T1060))),IF($T1056=справочники!$E$11,POWER($T1054,1+$T1058*INT((GD1056-1)/IF(OR($T1060=0,$T1060=""),1,$T1060))),0)))))</f>
        <v>0</v>
      </c>
      <c r="GE1062" s="100">
        <f>IF(GE1058="",0,IF(GE1056=1,$T1054,IF($T1056=справочники!$E$9,$T1054+$T1058*INT((GE1056-1)/IF(OR($T1060=0,$T1060=""),1,$T1060)),IF($T1056=справочники!$E$10,$T1054*POWER($T1058,INT((GE1056-1)/IF(OR($T1060=0,$T1060=""),1,$T1060))),IF($T1056=справочники!$E$11,POWER($T1054,1+$T1058*INT((GE1056-1)/IF(OR($T1060=0,$T1060=""),1,$T1060))),0)))))</f>
        <v>0</v>
      </c>
      <c r="GF1062" s="100">
        <f>IF(GF1058="",0,IF(GF1056=1,$T1054,IF($T1056=справочники!$E$9,$T1054+$T1058*INT((GF1056-1)/IF(OR($T1060=0,$T1060=""),1,$T1060)),IF($T1056=справочники!$E$10,$T1054*POWER($T1058,INT((GF1056-1)/IF(OR($T1060=0,$T1060=""),1,$T1060))),IF($T1056=справочники!$E$11,POWER($T1054,1+$T1058*INT((GF1056-1)/IF(OR($T1060=0,$T1060=""),1,$T1060))),0)))))</f>
        <v>0</v>
      </c>
      <c r="GG1062" s="100">
        <f>IF(GG1058="",0,IF(GG1056=1,$T1054,IF($T1056=справочники!$E$9,$T1054+$T1058*INT((GG1056-1)/IF(OR($T1060=0,$T1060=""),1,$T1060)),IF($T1056=справочники!$E$10,$T1054*POWER($T1058,INT((GG1056-1)/IF(OR($T1060=0,$T1060=""),1,$T1060))),IF($T1056=справочники!$E$11,POWER($T1054,1+$T1058*INT((GG1056-1)/IF(OR($T1060=0,$T1060=""),1,$T1060))),0)))))</f>
        <v>0</v>
      </c>
      <c r="GH1062" s="100">
        <f>IF(GH1058="",0,IF(GH1056=1,$T1054,IF($T1056=справочники!$E$9,$T1054+$T1058*INT((GH1056-1)/IF(OR($T1060=0,$T1060=""),1,$T1060)),IF($T1056=справочники!$E$10,$T1054*POWER($T1058,INT((GH1056-1)/IF(OR($T1060=0,$T1060=""),1,$T1060))),IF($T1056=справочники!$E$11,POWER($T1054,1+$T1058*INT((GH1056-1)/IF(OR($T1060=0,$T1060=""),1,$T1060))),0)))))</f>
        <v>0</v>
      </c>
      <c r="GI1062" s="100">
        <f>IF(GI1058="",0,IF(GI1056=1,$T1054,IF($T1056=справочники!$E$9,$T1054+$T1058*INT((GI1056-1)/IF(OR($T1060=0,$T1060=""),1,$T1060)),IF($T1056=справочники!$E$10,$T1054*POWER($T1058,INT((GI1056-1)/IF(OR($T1060=0,$T1060=""),1,$T1060))),IF($T1056=справочники!$E$11,POWER($T1054,1+$T1058*INT((GI1056-1)/IF(OR($T1060=0,$T1060=""),1,$T1060))),0)))))</f>
        <v>0</v>
      </c>
      <c r="GJ1062" s="100">
        <f>IF(GJ1058="",0,IF(GJ1056=1,$T1054,IF($T1056=справочники!$E$9,$T1054+$T1058*INT((GJ1056-1)/IF(OR($T1060=0,$T1060=""),1,$T1060)),IF($T1056=справочники!$E$10,$T1054*POWER($T1058,INT((GJ1056-1)/IF(OR($T1060=0,$T1060=""),1,$T1060))),IF($T1056=справочники!$E$11,POWER($T1054,1+$T1058*INT((GJ1056-1)/IF(OR($T1060=0,$T1060=""),1,$T1060))),0)))))</f>
        <v>0</v>
      </c>
      <c r="GK1062" s="100">
        <f>IF(GK1058="",0,IF(GK1056=1,$T1054,IF($T1056=справочники!$E$9,$T1054+$T1058*INT((GK1056-1)/IF(OR($T1060=0,$T1060=""),1,$T1060)),IF($T1056=справочники!$E$10,$T1054*POWER($T1058,INT((GK1056-1)/IF(OR($T1060=0,$T1060=""),1,$T1060))),IF($T1056=справочники!$E$11,POWER($T1054,1+$T1058*INT((GK1056-1)/IF(OR($T1060=0,$T1060=""),1,$T1060))),0)))))</f>
        <v>0</v>
      </c>
      <c r="GL1062" s="100">
        <f>IF(GL1058="",0,IF(GL1056=1,$T1054,IF($T1056=справочники!$E$9,$T1054+$T1058*INT((GL1056-1)/IF(OR($T1060=0,$T1060=""),1,$T1060)),IF($T1056=справочники!$E$10,$T1054*POWER($T1058,INT((GL1056-1)/IF(OR($T1060=0,$T1060=""),1,$T1060))),IF($T1056=справочники!$E$11,POWER($T1054,1+$T1058*INT((GL1056-1)/IF(OR($T1060=0,$T1060=""),1,$T1060))),0)))))</f>
        <v>0</v>
      </c>
      <c r="GM1062" s="100">
        <f>IF(GM1058="",0,IF(GM1056=1,$T1054,IF($T1056=справочники!$E$9,$T1054+$T1058*INT((GM1056-1)/IF(OR($T1060=0,$T1060=""),1,$T1060)),IF($T1056=справочники!$E$10,$T1054*POWER($T1058,INT((GM1056-1)/IF(OR($T1060=0,$T1060=""),1,$T1060))),IF($T1056=справочники!$E$11,POWER($T1054,1+$T1058*INT((GM1056-1)/IF(OR($T1060=0,$T1060=""),1,$T1060))),0)))))</f>
        <v>0</v>
      </c>
      <c r="GN1062" s="100">
        <f>IF(GN1058="",0,IF(GN1056=1,$T1054,IF($T1056=справочники!$E$9,$T1054+$T1058*INT((GN1056-1)/IF(OR($T1060=0,$T1060=""),1,$T1060)),IF($T1056=справочники!$E$10,$T1054*POWER($T1058,INT((GN1056-1)/IF(OR($T1060=0,$T1060=""),1,$T1060))),IF($T1056=справочники!$E$11,POWER($T1054,1+$T1058*INT((GN1056-1)/IF(OR($T1060=0,$T1060=""),1,$T1060))),0)))))</f>
        <v>0</v>
      </c>
      <c r="GO1062" s="100">
        <f>IF(GO1058="",0,IF(GO1056=1,$T1054,IF($T1056=справочники!$E$9,$T1054+$T1058*INT((GO1056-1)/IF(OR($T1060=0,$T1060=""),1,$T1060)),IF($T1056=справочники!$E$10,$T1054*POWER($T1058,INT((GO1056-1)/IF(OR($T1060=0,$T1060=""),1,$T1060))),IF($T1056=справочники!$E$11,POWER($T1054,1+$T1058*INT((GO1056-1)/IF(OR($T1060=0,$T1060=""),1,$T1060))),0)))))</f>
        <v>0</v>
      </c>
      <c r="GP1062" s="100">
        <f>IF(GP1058="",0,IF(GP1056=1,$T1054,IF($T1056=справочники!$E$9,$T1054+$T1058*INT((GP1056-1)/IF(OR($T1060=0,$T1060=""),1,$T1060)),IF($T1056=справочники!$E$10,$T1054*POWER($T1058,INT((GP1056-1)/IF(OR($T1060=0,$T1060=""),1,$T1060))),IF($T1056=справочники!$E$11,POWER($T1054,1+$T1058*INT((GP1056-1)/IF(OR($T1060=0,$T1060=""),1,$T1060))),0)))))</f>
        <v>0</v>
      </c>
      <c r="GQ1062" s="100">
        <f>IF(GQ1058="",0,IF(GQ1056=1,$T1054,IF($T1056=справочники!$E$9,$T1054+$T1058*INT((GQ1056-1)/IF(OR($T1060=0,$T1060=""),1,$T1060)),IF($T1056=справочники!$E$10,$T1054*POWER($T1058,INT((GQ1056-1)/IF(OR($T1060=0,$T1060=""),1,$T1060))),IF($T1056=справочники!$E$11,POWER($T1054,1+$T1058*INT((GQ1056-1)/IF(OR($T1060=0,$T1060=""),1,$T1060))),0)))))</f>
        <v>0</v>
      </c>
      <c r="GR1062" s="100">
        <f>IF(GR1058="",0,IF(GR1056=1,$T1054,IF($T1056=справочники!$E$9,$T1054+$T1058*INT((GR1056-1)/IF(OR($T1060=0,$T1060=""),1,$T1060)),IF($T1056=справочники!$E$10,$T1054*POWER($T1058,INT((GR1056-1)/IF(OR($T1060=0,$T1060=""),1,$T1060))),IF($T1056=справочники!$E$11,POWER($T1054,1+$T1058*INT((GR1056-1)/IF(OR($T1060=0,$T1060=""),1,$T1060))),0)))))</f>
        <v>0</v>
      </c>
      <c r="GS1062" s="100">
        <f>IF(GS1058="",0,IF(GS1056=1,$T1054,IF($T1056=справочники!$E$9,$T1054+$T1058*INT((GS1056-1)/IF(OR($T1060=0,$T1060=""),1,$T1060)),IF($T1056=справочники!$E$10,$T1054*POWER($T1058,INT((GS1056-1)/IF(OR($T1060=0,$T1060=""),1,$T1060))),IF($T1056=справочники!$E$11,POWER($T1054,1+$T1058*INT((GS1056-1)/IF(OR($T1060=0,$T1060=""),1,$T1060))),0)))))</f>
        <v>0</v>
      </c>
      <c r="GT1062" s="100">
        <f>IF(GT1058="",0,IF(GT1056=1,$T1054,IF($T1056=справочники!$E$9,$T1054+$T1058*INT((GT1056-1)/IF(OR($T1060=0,$T1060=""),1,$T1060)),IF($T1056=справочники!$E$10,$T1054*POWER($T1058,INT((GT1056-1)/IF(OR($T1060=0,$T1060=""),1,$T1060))),IF($T1056=справочники!$E$11,POWER($T1054,1+$T1058*INT((GT1056-1)/IF(OR($T1060=0,$T1060=""),1,$T1060))),0)))))</f>
        <v>0</v>
      </c>
      <c r="GU1062" s="100">
        <f>IF(GU1058="",0,IF(GU1056=1,$T1054,IF($T1056=справочники!$E$9,$T1054+$T1058*INT((GU1056-1)/IF(OR($T1060=0,$T1060=""),1,$T1060)),IF($T1056=справочники!$E$10,$T1054*POWER($T1058,INT((GU1056-1)/IF(OR($T1060=0,$T1060=""),1,$T1060))),IF($T1056=справочники!$E$11,POWER($T1054,1+$T1058*INT((GU1056-1)/IF(OR($T1060=0,$T1060=""),1,$T1060))),0)))))</f>
        <v>0</v>
      </c>
      <c r="GV1062" s="100">
        <f>IF(GV1058="",0,IF(GV1056=1,$T1054,IF($T1056=справочники!$E$9,$T1054+$T1058*INT((GV1056-1)/IF(OR($T1060=0,$T1060=""),1,$T1060)),IF($T1056=справочники!$E$10,$T1054*POWER($T1058,INT((GV1056-1)/IF(OR($T1060=0,$T1060=""),1,$T1060))),IF($T1056=справочники!$E$11,POWER($T1054,1+$T1058*INT((GV1056-1)/IF(OR($T1060=0,$T1060=""),1,$T1060))),0)))))</f>
        <v>0</v>
      </c>
      <c r="GW1062" s="100">
        <f>IF(GW1058="",0,IF(GW1056=1,$T1054,IF($T1056=справочники!$E$9,$T1054+$T1058*INT((GW1056-1)/IF(OR($T1060=0,$T1060=""),1,$T1060)),IF($T1056=справочники!$E$10,$T1054*POWER($T1058,INT((GW1056-1)/IF(OR($T1060=0,$T1060=""),1,$T1060))),IF($T1056=справочники!$E$11,POWER($T1054,1+$T1058*INT((GW1056-1)/IF(OR($T1060=0,$T1060=""),1,$T1060))),0)))))</f>
        <v>0</v>
      </c>
      <c r="GX1062" s="100">
        <f>IF(GX1058="",0,IF(GX1056=1,$T1054,IF($T1056=справочники!$E$9,$T1054+$T1058*INT((GX1056-1)/IF(OR($T1060=0,$T1060=""),1,$T1060)),IF($T1056=справочники!$E$10,$T1054*POWER($T1058,INT((GX1056-1)/IF(OR($T1060=0,$T1060=""),1,$T1060))),IF($T1056=справочники!$E$11,POWER($T1054,1+$T1058*INT((GX1056-1)/IF(OR($T1060=0,$T1060=""),1,$T1060))),0)))))</f>
        <v>0</v>
      </c>
      <c r="GY1062" s="100">
        <f>IF(GY1058="",0,IF(GY1056=1,$T1054,IF($T1056=справочники!$E$9,$T1054+$T1058*INT((GY1056-1)/IF(OR($T1060=0,$T1060=""),1,$T1060)),IF($T1056=справочники!$E$10,$T1054*POWER($T1058,INT((GY1056-1)/IF(OR($T1060=0,$T1060=""),1,$T1060))),IF($T1056=справочники!$E$11,POWER($T1054,1+$T1058*INT((GY1056-1)/IF(OR($T1060=0,$T1060=""),1,$T1060))),0)))))</f>
        <v>0</v>
      </c>
      <c r="GZ1062" s="100">
        <f>IF(GZ1058="",0,IF(GZ1056=1,$T1054,IF($T1056=справочники!$E$9,$T1054+$T1058*INT((GZ1056-1)/IF(OR($T1060=0,$T1060=""),1,$T1060)),IF($T1056=справочники!$E$10,$T1054*POWER($T1058,INT((GZ1056-1)/IF(OR($T1060=0,$T1060=""),1,$T1060))),IF($T1056=справочники!$E$11,POWER($T1054,1+$T1058*INT((GZ1056-1)/IF(OR($T1060=0,$T1060=""),1,$T1060))),0)))))</f>
        <v>0</v>
      </c>
      <c r="HA1062" s="3"/>
      <c r="HB1062" s="3"/>
    </row>
    <row r="1063" spans="1:210" ht="4.2" customHeight="1">
      <c r="A1063" s="1"/>
      <c r="B1063" s="1"/>
      <c r="C1063" s="1"/>
      <c r="D1063" s="1"/>
      <c r="E1063" s="263"/>
      <c r="F1063" s="48"/>
      <c r="G1063" s="231"/>
      <c r="H1063" s="1"/>
      <c r="I1063" s="1"/>
      <c r="J1063" s="1"/>
      <c r="K1063" s="1"/>
      <c r="L1063" s="1"/>
      <c r="M1063" s="5"/>
      <c r="N1063" s="1"/>
      <c r="O1063" s="1"/>
      <c r="P1063" s="5"/>
      <c r="Q1063" s="1"/>
      <c r="R1063" s="1"/>
      <c r="S1063" s="5"/>
      <c r="T1063" s="7"/>
      <c r="U1063" s="24"/>
      <c r="V1063" s="1"/>
      <c r="W1063" s="12"/>
      <c r="X1063" s="10"/>
      <c r="Y1063" s="46"/>
      <c r="Z1063" s="93"/>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4"/>
      <c r="BB1063" s="94"/>
      <c r="BC1063" s="94"/>
      <c r="BD1063" s="94"/>
      <c r="BE1063" s="94"/>
      <c r="BF1063" s="94"/>
      <c r="BG1063" s="94"/>
      <c r="BH1063" s="94"/>
      <c r="BI1063" s="94"/>
      <c r="BJ1063" s="94"/>
      <c r="BK1063" s="94"/>
      <c r="BL1063" s="94"/>
      <c r="BM1063" s="94"/>
      <c r="BN1063" s="94"/>
      <c r="BO1063" s="94"/>
      <c r="BP1063" s="94"/>
      <c r="BQ1063" s="94"/>
      <c r="BR1063" s="94"/>
      <c r="BS1063" s="94"/>
      <c r="BT1063" s="94"/>
      <c r="BU1063" s="94"/>
      <c r="BV1063" s="94"/>
      <c r="BW1063" s="94"/>
      <c r="BX1063" s="94"/>
      <c r="BY1063" s="94"/>
      <c r="BZ1063" s="94"/>
      <c r="CA1063" s="94"/>
      <c r="CB1063" s="94"/>
      <c r="CC1063" s="94"/>
      <c r="CD1063" s="94"/>
      <c r="CE1063" s="94"/>
      <c r="CF1063" s="94"/>
      <c r="CG1063" s="94"/>
      <c r="CH1063" s="94"/>
      <c r="CI1063" s="94"/>
      <c r="CJ1063" s="94"/>
      <c r="CK1063" s="94"/>
      <c r="CL1063" s="94"/>
      <c r="CM1063" s="94"/>
      <c r="CN1063" s="94"/>
      <c r="CO1063" s="94"/>
      <c r="CP1063" s="94"/>
      <c r="CQ1063" s="94"/>
      <c r="CR1063" s="94"/>
      <c r="CS1063" s="94"/>
      <c r="CT1063" s="94"/>
      <c r="CU1063" s="94"/>
      <c r="CV1063" s="94"/>
      <c r="CW1063" s="94"/>
      <c r="CX1063" s="94"/>
      <c r="CY1063" s="94"/>
      <c r="CZ1063" s="94"/>
      <c r="DA1063" s="94"/>
      <c r="DB1063" s="94"/>
      <c r="DC1063" s="94"/>
      <c r="DD1063" s="94"/>
      <c r="DE1063" s="94"/>
      <c r="DF1063" s="94"/>
      <c r="DG1063" s="94"/>
      <c r="DH1063" s="94"/>
      <c r="DI1063" s="94"/>
      <c r="DJ1063" s="94"/>
      <c r="DK1063" s="94"/>
      <c r="DL1063" s="94"/>
      <c r="DM1063" s="94"/>
      <c r="DN1063" s="94"/>
      <c r="DO1063" s="94"/>
      <c r="DP1063" s="94"/>
      <c r="DQ1063" s="94"/>
      <c r="DR1063" s="94"/>
      <c r="DS1063" s="94"/>
      <c r="DT1063" s="94"/>
      <c r="DU1063" s="94"/>
      <c r="DV1063" s="94"/>
      <c r="DW1063" s="94"/>
      <c r="DX1063" s="94"/>
      <c r="DY1063" s="94"/>
      <c r="DZ1063" s="94"/>
      <c r="EA1063" s="94"/>
      <c r="EB1063" s="94"/>
      <c r="EC1063" s="94"/>
      <c r="ED1063" s="94"/>
      <c r="EE1063" s="94"/>
      <c r="EF1063" s="94"/>
      <c r="EG1063" s="94"/>
      <c r="EH1063" s="94"/>
      <c r="EI1063" s="94"/>
      <c r="EJ1063" s="94"/>
      <c r="EK1063" s="94"/>
      <c r="EL1063" s="94"/>
      <c r="EM1063" s="94"/>
      <c r="EN1063" s="94"/>
      <c r="EO1063" s="94"/>
      <c r="EP1063" s="94"/>
      <c r="EQ1063" s="94"/>
      <c r="ER1063" s="94"/>
      <c r="ES1063" s="94"/>
      <c r="ET1063" s="94"/>
      <c r="EU1063" s="94"/>
      <c r="EV1063" s="94"/>
      <c r="EW1063" s="94"/>
      <c r="EX1063" s="94"/>
      <c r="EY1063" s="94"/>
      <c r="EZ1063" s="94"/>
      <c r="FA1063" s="94"/>
      <c r="FB1063" s="94"/>
      <c r="FC1063" s="94"/>
      <c r="FD1063" s="94"/>
      <c r="FE1063" s="94"/>
      <c r="FF1063" s="94"/>
      <c r="FG1063" s="94"/>
      <c r="FH1063" s="94"/>
      <c r="FI1063" s="94"/>
      <c r="FJ1063" s="94"/>
      <c r="FK1063" s="94"/>
      <c r="FL1063" s="94"/>
      <c r="FM1063" s="94"/>
      <c r="FN1063" s="94"/>
      <c r="FO1063" s="94"/>
      <c r="FP1063" s="94"/>
      <c r="FQ1063" s="94"/>
      <c r="FR1063" s="94"/>
      <c r="FS1063" s="94"/>
      <c r="FT1063" s="94"/>
      <c r="FU1063" s="94"/>
      <c r="FV1063" s="94"/>
      <c r="FW1063" s="94"/>
      <c r="FX1063" s="94"/>
      <c r="FY1063" s="94"/>
      <c r="FZ1063" s="94"/>
      <c r="GA1063" s="94"/>
      <c r="GB1063" s="94"/>
      <c r="GC1063" s="94"/>
      <c r="GD1063" s="94"/>
      <c r="GE1063" s="94"/>
      <c r="GF1063" s="94"/>
      <c r="GG1063" s="94"/>
      <c r="GH1063" s="94"/>
      <c r="GI1063" s="94"/>
      <c r="GJ1063" s="94"/>
      <c r="GK1063" s="94"/>
      <c r="GL1063" s="94"/>
      <c r="GM1063" s="94"/>
      <c r="GN1063" s="94"/>
      <c r="GO1063" s="94"/>
      <c r="GP1063" s="94"/>
      <c r="GQ1063" s="94"/>
      <c r="GR1063" s="94"/>
      <c r="GS1063" s="94"/>
      <c r="GT1063" s="94"/>
      <c r="GU1063" s="94"/>
      <c r="GV1063" s="94"/>
      <c r="GW1063" s="94"/>
      <c r="GX1063" s="94"/>
      <c r="GY1063" s="94"/>
      <c r="GZ1063" s="94"/>
      <c r="HA1063" s="1"/>
      <c r="HB1063" s="1"/>
    </row>
    <row r="1064" spans="1:210" s="239" customFormat="1" ht="10.199999999999999">
      <c r="A1064" s="228"/>
      <c r="B1064" s="245" t="s">
        <v>157</v>
      </c>
      <c r="C1064" s="230"/>
      <c r="D1064" s="229"/>
      <c r="E1064" s="270"/>
      <c r="F1064" s="116"/>
      <c r="G1064" s="231"/>
      <c r="H1064" s="228"/>
      <c r="I1064" s="228" t="str">
        <f>$I$289</f>
        <v>Оборачиваемость начислений расходов</v>
      </c>
      <c r="J1064" s="228"/>
      <c r="K1064" s="228"/>
      <c r="L1064" s="228"/>
      <c r="M1064" s="231"/>
      <c r="N1064" s="228"/>
      <c r="O1064" s="228"/>
      <c r="P1064" s="231"/>
      <c r="Q1064" s="228" t="s">
        <v>41</v>
      </c>
      <c r="R1064" s="228"/>
      <c r="S1064" s="231" t="s">
        <v>6</v>
      </c>
      <c r="T1064" s="309"/>
      <c r="U1064" s="228"/>
      <c r="V1064" s="228"/>
      <c r="W1064" s="235"/>
      <c r="X1064" s="236"/>
      <c r="Y1064" s="247"/>
      <c r="Z1064" s="248"/>
      <c r="AA1064" s="249"/>
      <c r="AB1064" s="249"/>
      <c r="AC1064" s="249"/>
      <c r="AD1064" s="249"/>
      <c r="AE1064" s="249"/>
      <c r="AF1064" s="249"/>
      <c r="AG1064" s="249"/>
      <c r="AH1064" s="249"/>
      <c r="AI1064" s="249"/>
      <c r="AJ1064" s="249"/>
      <c r="AK1064" s="249"/>
      <c r="AL1064" s="249"/>
      <c r="AM1064" s="249"/>
      <c r="AN1064" s="249"/>
      <c r="AO1064" s="249"/>
      <c r="AP1064" s="249"/>
      <c r="AQ1064" s="249"/>
      <c r="AR1064" s="249"/>
      <c r="AS1064" s="249"/>
      <c r="AT1064" s="249"/>
      <c r="AU1064" s="249"/>
      <c r="AV1064" s="249"/>
      <c r="AW1064" s="249"/>
      <c r="AX1064" s="249"/>
      <c r="AY1064" s="249"/>
      <c r="AZ1064" s="249"/>
      <c r="BA1064" s="249"/>
      <c r="BB1064" s="249"/>
      <c r="BC1064" s="249"/>
      <c r="BD1064" s="249"/>
      <c r="BE1064" s="249"/>
      <c r="BF1064" s="249"/>
      <c r="BG1064" s="249"/>
      <c r="BH1064" s="249"/>
      <c r="BI1064" s="249"/>
      <c r="BJ1064" s="249"/>
      <c r="BK1064" s="249"/>
      <c r="BL1064" s="249"/>
      <c r="BM1064" s="249"/>
      <c r="BN1064" s="249"/>
      <c r="BO1064" s="249"/>
      <c r="BP1064" s="249"/>
      <c r="BQ1064" s="249"/>
      <c r="BR1064" s="249"/>
      <c r="BS1064" s="249"/>
      <c r="BT1064" s="249"/>
      <c r="BU1064" s="249"/>
      <c r="BV1064" s="249"/>
      <c r="BW1064" s="249"/>
      <c r="BX1064" s="249"/>
      <c r="BY1064" s="249"/>
      <c r="BZ1064" s="249"/>
      <c r="CA1064" s="249"/>
      <c r="CB1064" s="249"/>
      <c r="CC1064" s="249"/>
      <c r="CD1064" s="249"/>
      <c r="CE1064" s="249"/>
      <c r="CF1064" s="249"/>
      <c r="CG1064" s="249"/>
      <c r="CH1064" s="249"/>
      <c r="CI1064" s="249"/>
      <c r="CJ1064" s="249"/>
      <c r="CK1064" s="249"/>
      <c r="CL1064" s="249"/>
      <c r="CM1064" s="249"/>
      <c r="CN1064" s="249"/>
      <c r="CO1064" s="249"/>
      <c r="CP1064" s="249"/>
      <c r="CQ1064" s="249"/>
      <c r="CR1064" s="249"/>
      <c r="CS1064" s="249"/>
      <c r="CT1064" s="249"/>
      <c r="CU1064" s="249"/>
      <c r="CV1064" s="249"/>
      <c r="CW1064" s="249"/>
      <c r="CX1064" s="249"/>
      <c r="CY1064" s="249"/>
      <c r="CZ1064" s="249"/>
      <c r="DA1064" s="249"/>
      <c r="DB1064" s="249"/>
      <c r="DC1064" s="249"/>
      <c r="DD1064" s="249"/>
      <c r="DE1064" s="249"/>
      <c r="DF1064" s="249"/>
      <c r="DG1064" s="249"/>
      <c r="DH1064" s="249"/>
      <c r="DI1064" s="249"/>
      <c r="DJ1064" s="249"/>
      <c r="DK1064" s="249"/>
      <c r="DL1064" s="249"/>
      <c r="DM1064" s="249"/>
      <c r="DN1064" s="249"/>
      <c r="DO1064" s="249"/>
      <c r="DP1064" s="249"/>
      <c r="DQ1064" s="249"/>
      <c r="DR1064" s="249"/>
      <c r="DS1064" s="249"/>
      <c r="DT1064" s="249"/>
      <c r="DU1064" s="249"/>
      <c r="DV1064" s="249"/>
      <c r="DW1064" s="249"/>
      <c r="DX1064" s="249"/>
      <c r="DY1064" s="249"/>
      <c r="DZ1064" s="249"/>
      <c r="EA1064" s="249"/>
      <c r="EB1064" s="249"/>
      <c r="EC1064" s="249"/>
      <c r="ED1064" s="249"/>
      <c r="EE1064" s="249"/>
      <c r="EF1064" s="249"/>
      <c r="EG1064" s="249"/>
      <c r="EH1064" s="249"/>
      <c r="EI1064" s="249"/>
      <c r="EJ1064" s="249"/>
      <c r="EK1064" s="249"/>
      <c r="EL1064" s="249"/>
      <c r="EM1064" s="249"/>
      <c r="EN1064" s="249"/>
      <c r="EO1064" s="249"/>
      <c r="EP1064" s="249"/>
      <c r="EQ1064" s="249"/>
      <c r="ER1064" s="249"/>
      <c r="ES1064" s="249"/>
      <c r="ET1064" s="249"/>
      <c r="EU1064" s="249"/>
      <c r="EV1064" s="249"/>
      <c r="EW1064" s="249"/>
      <c r="EX1064" s="249"/>
      <c r="EY1064" s="249"/>
      <c r="EZ1064" s="249"/>
      <c r="FA1064" s="249"/>
      <c r="FB1064" s="249"/>
      <c r="FC1064" s="249"/>
      <c r="FD1064" s="249"/>
      <c r="FE1064" s="249"/>
      <c r="FF1064" s="249"/>
      <c r="FG1064" s="249"/>
      <c r="FH1064" s="249"/>
      <c r="FI1064" s="249"/>
      <c r="FJ1064" s="249"/>
      <c r="FK1064" s="249"/>
      <c r="FL1064" s="249"/>
      <c r="FM1064" s="249"/>
      <c r="FN1064" s="249"/>
      <c r="FO1064" s="249"/>
      <c r="FP1064" s="249"/>
      <c r="FQ1064" s="249"/>
      <c r="FR1064" s="249"/>
      <c r="FS1064" s="249"/>
      <c r="FT1064" s="249"/>
      <c r="FU1064" s="249"/>
      <c r="FV1064" s="249"/>
      <c r="FW1064" s="249"/>
      <c r="FX1064" s="249"/>
      <c r="FY1064" s="249"/>
      <c r="FZ1064" s="249"/>
      <c r="GA1064" s="249"/>
      <c r="GB1064" s="249"/>
      <c r="GC1064" s="249"/>
      <c r="GD1064" s="249"/>
      <c r="GE1064" s="249"/>
      <c r="GF1064" s="249"/>
      <c r="GG1064" s="249"/>
      <c r="GH1064" s="249"/>
      <c r="GI1064" s="249"/>
      <c r="GJ1064" s="249"/>
      <c r="GK1064" s="249"/>
      <c r="GL1064" s="249"/>
      <c r="GM1064" s="249"/>
      <c r="GN1064" s="249"/>
      <c r="GO1064" s="249"/>
      <c r="GP1064" s="249"/>
      <c r="GQ1064" s="249"/>
      <c r="GR1064" s="249"/>
      <c r="GS1064" s="249"/>
      <c r="GT1064" s="249"/>
      <c r="GU1064" s="249"/>
      <c r="GV1064" s="249"/>
      <c r="GW1064" s="249"/>
      <c r="GX1064" s="249"/>
      <c r="GY1064" s="249"/>
      <c r="GZ1064" s="249"/>
      <c r="HA1064" s="228"/>
      <c r="HB1064" s="228"/>
    </row>
    <row r="1065" spans="1:210" ht="4.2" customHeight="1">
      <c r="A1065" s="1"/>
      <c r="B1065" s="1"/>
      <c r="C1065" s="1"/>
      <c r="D1065" s="1"/>
      <c r="E1065" s="263"/>
      <c r="F1065" s="48"/>
      <c r="G1065" s="231"/>
      <c r="H1065" s="1"/>
      <c r="I1065" s="1"/>
      <c r="J1065" s="1"/>
      <c r="K1065" s="1"/>
      <c r="L1065" s="1"/>
      <c r="M1065" s="5"/>
      <c r="N1065" s="1"/>
      <c r="O1065" s="1"/>
      <c r="P1065" s="5"/>
      <c r="Q1065" s="1"/>
      <c r="R1065" s="1"/>
      <c r="S1065" s="5"/>
      <c r="T1065" s="7"/>
      <c r="U1065" s="24"/>
      <c r="V1065" s="1"/>
      <c r="W1065" s="12"/>
      <c r="X1065" s="10"/>
      <c r="Y1065" s="46"/>
      <c r="Z1065" s="93"/>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4"/>
      <c r="BB1065" s="94"/>
      <c r="BC1065" s="94"/>
      <c r="BD1065" s="94"/>
      <c r="BE1065" s="94"/>
      <c r="BF1065" s="94"/>
      <c r="BG1065" s="94"/>
      <c r="BH1065" s="94"/>
      <c r="BI1065" s="94"/>
      <c r="BJ1065" s="94"/>
      <c r="BK1065" s="94"/>
      <c r="BL1065" s="94"/>
      <c r="BM1065" s="94"/>
      <c r="BN1065" s="94"/>
      <c r="BO1065" s="94"/>
      <c r="BP1065" s="94"/>
      <c r="BQ1065" s="94"/>
      <c r="BR1065" s="94"/>
      <c r="BS1065" s="94"/>
      <c r="BT1065" s="94"/>
      <c r="BU1065" s="94"/>
      <c r="BV1065" s="94"/>
      <c r="BW1065" s="94"/>
      <c r="BX1065" s="94"/>
      <c r="BY1065" s="94"/>
      <c r="BZ1065" s="94"/>
      <c r="CA1065" s="94"/>
      <c r="CB1065" s="94"/>
      <c r="CC1065" s="94"/>
      <c r="CD1065" s="94"/>
      <c r="CE1065" s="94"/>
      <c r="CF1065" s="94"/>
      <c r="CG1065" s="94"/>
      <c r="CH1065" s="94"/>
      <c r="CI1065" s="94"/>
      <c r="CJ1065" s="94"/>
      <c r="CK1065" s="94"/>
      <c r="CL1065" s="94"/>
      <c r="CM1065" s="94"/>
      <c r="CN1065" s="94"/>
      <c r="CO1065" s="94"/>
      <c r="CP1065" s="94"/>
      <c r="CQ1065" s="94"/>
      <c r="CR1065" s="94"/>
      <c r="CS1065" s="94"/>
      <c r="CT1065" s="94"/>
      <c r="CU1065" s="94"/>
      <c r="CV1065" s="94"/>
      <c r="CW1065" s="94"/>
      <c r="CX1065" s="94"/>
      <c r="CY1065" s="94"/>
      <c r="CZ1065" s="94"/>
      <c r="DA1065" s="94"/>
      <c r="DB1065" s="94"/>
      <c r="DC1065" s="94"/>
      <c r="DD1065" s="94"/>
      <c r="DE1065" s="94"/>
      <c r="DF1065" s="94"/>
      <c r="DG1065" s="94"/>
      <c r="DH1065" s="94"/>
      <c r="DI1065" s="94"/>
      <c r="DJ1065" s="94"/>
      <c r="DK1065" s="94"/>
      <c r="DL1065" s="94"/>
      <c r="DM1065" s="94"/>
      <c r="DN1065" s="94"/>
      <c r="DO1065" s="94"/>
      <c r="DP1065" s="94"/>
      <c r="DQ1065" s="94"/>
      <c r="DR1065" s="94"/>
      <c r="DS1065" s="94"/>
      <c r="DT1065" s="94"/>
      <c r="DU1065" s="94"/>
      <c r="DV1065" s="94"/>
      <c r="DW1065" s="94"/>
      <c r="DX1065" s="94"/>
      <c r="DY1065" s="94"/>
      <c r="DZ1065" s="94"/>
      <c r="EA1065" s="94"/>
      <c r="EB1065" s="94"/>
      <c r="EC1065" s="94"/>
      <c r="ED1065" s="94"/>
      <c r="EE1065" s="94"/>
      <c r="EF1065" s="94"/>
      <c r="EG1065" s="94"/>
      <c r="EH1065" s="94"/>
      <c r="EI1065" s="94"/>
      <c r="EJ1065" s="94"/>
      <c r="EK1065" s="94"/>
      <c r="EL1065" s="94"/>
      <c r="EM1065" s="94"/>
      <c r="EN1065" s="94"/>
      <c r="EO1065" s="94"/>
      <c r="EP1065" s="94"/>
      <c r="EQ1065" s="94"/>
      <c r="ER1065" s="94"/>
      <c r="ES1065" s="94"/>
      <c r="ET1065" s="94"/>
      <c r="EU1065" s="94"/>
      <c r="EV1065" s="94"/>
      <c r="EW1065" s="94"/>
      <c r="EX1065" s="94"/>
      <c r="EY1065" s="94"/>
      <c r="EZ1065" s="94"/>
      <c r="FA1065" s="94"/>
      <c r="FB1065" s="94"/>
      <c r="FC1065" s="94"/>
      <c r="FD1065" s="94"/>
      <c r="FE1065" s="94"/>
      <c r="FF1065" s="94"/>
      <c r="FG1065" s="94"/>
      <c r="FH1065" s="94"/>
      <c r="FI1065" s="94"/>
      <c r="FJ1065" s="94"/>
      <c r="FK1065" s="94"/>
      <c r="FL1065" s="94"/>
      <c r="FM1065" s="94"/>
      <c r="FN1065" s="94"/>
      <c r="FO1065" s="94"/>
      <c r="FP1065" s="94"/>
      <c r="FQ1065" s="94"/>
      <c r="FR1065" s="94"/>
      <c r="FS1065" s="94"/>
      <c r="FT1065" s="94"/>
      <c r="FU1065" s="94"/>
      <c r="FV1065" s="94"/>
      <c r="FW1065" s="94"/>
      <c r="FX1065" s="94"/>
      <c r="FY1065" s="94"/>
      <c r="FZ1065" s="94"/>
      <c r="GA1065" s="94"/>
      <c r="GB1065" s="94"/>
      <c r="GC1065" s="94"/>
      <c r="GD1065" s="94"/>
      <c r="GE1065" s="94"/>
      <c r="GF1065" s="94"/>
      <c r="GG1065" s="94"/>
      <c r="GH1065" s="94"/>
      <c r="GI1065" s="94"/>
      <c r="GJ1065" s="94"/>
      <c r="GK1065" s="94"/>
      <c r="GL1065" s="94"/>
      <c r="GM1065" s="94"/>
      <c r="GN1065" s="94"/>
      <c r="GO1065" s="94"/>
      <c r="GP1065" s="94"/>
      <c r="GQ1065" s="94"/>
      <c r="GR1065" s="94"/>
      <c r="GS1065" s="94"/>
      <c r="GT1065" s="94"/>
      <c r="GU1065" s="94"/>
      <c r="GV1065" s="94"/>
      <c r="GW1065" s="94"/>
      <c r="GX1065" s="94"/>
      <c r="GY1065" s="94"/>
      <c r="GZ1065" s="94"/>
      <c r="HA1065" s="1"/>
      <c r="HB1065" s="1"/>
    </row>
    <row r="1066" spans="1:210" s="4" customFormat="1">
      <c r="A1066" s="3"/>
      <c r="B1066" s="259" t="s">
        <v>156</v>
      </c>
      <c r="C1066" s="3"/>
      <c r="D1066" s="3"/>
      <c r="E1066" s="9" t="str">
        <f>IF(Главная!$N$19=справочники!$N$12,"",IF(OR(Главная!$N$19=справочники!$N$13,Главная!$N$19=справочники!$N$14),"",IF(T1066=справочники!$P$10,"","ндс(-)")))</f>
        <v>ндс(-)</v>
      </c>
      <c r="F1066" s="51"/>
      <c r="G1066" s="232"/>
      <c r="H1066" s="13" t="str">
        <f>B1066&amp;N1054</f>
        <v>Начисление - юридические расходы</v>
      </c>
      <c r="I1066" s="13"/>
      <c r="J1066" s="3"/>
      <c r="K1066" s="3"/>
      <c r="L1066" s="3"/>
      <c r="M1066" s="172"/>
      <c r="N1066" s="412" t="str">
        <f>Главная!$Y$8</f>
        <v>итого</v>
      </c>
      <c r="O1066" s="36"/>
      <c r="P1066" s="5"/>
      <c r="Q1066" s="36" t="s">
        <v>26</v>
      </c>
      <c r="R1066" s="36"/>
      <c r="S1066" s="36"/>
      <c r="T1066" s="62">
        <f>T1062</f>
        <v>0</v>
      </c>
      <c r="U1066" s="36"/>
      <c r="V1066" s="36"/>
      <c r="W1066" s="38">
        <f>SUM($Y1066:$HA1066)</f>
        <v>0</v>
      </c>
      <c r="X1066" s="38"/>
      <c r="Y1066" s="46"/>
      <c r="Z1066" s="99"/>
      <c r="AA1066" s="100">
        <f t="shared" ref="AA1066:BF1066" si="5084">IF(AA$8="",0,IF(AA$1=1,SUMIFS(1062:1062,$1:$1,"&gt;="&amp;1,$1:$1,"&lt;="&amp;INT($T1064/30))+($T1064/30-INT($T1064/30))*SUMIFS(1062:1062,$1:$1,INT($T1064/30)+1),0)+($T1064/30-INT($T1064/30))*SUMIFS(1062:1062,$1:$1,AA$1+INT($T1064/30)+1)+(INT($T1064/30)+1-$T1064/30)*SUMIFS(1062:1062,$1:$1,AA$1+INT($T1064/30)))</f>
        <v>0</v>
      </c>
      <c r="AB1066" s="100">
        <f t="shared" si="5084"/>
        <v>0</v>
      </c>
      <c r="AC1066" s="100">
        <f t="shared" si="5084"/>
        <v>0</v>
      </c>
      <c r="AD1066" s="100">
        <f t="shared" si="5084"/>
        <v>0</v>
      </c>
      <c r="AE1066" s="100">
        <f t="shared" si="5084"/>
        <v>0</v>
      </c>
      <c r="AF1066" s="100">
        <f t="shared" si="5084"/>
        <v>0</v>
      </c>
      <c r="AG1066" s="100">
        <f t="shared" si="5084"/>
        <v>0</v>
      </c>
      <c r="AH1066" s="100">
        <f t="shared" si="5084"/>
        <v>0</v>
      </c>
      <c r="AI1066" s="100">
        <f t="shared" si="5084"/>
        <v>0</v>
      </c>
      <c r="AJ1066" s="100">
        <f t="shared" si="5084"/>
        <v>0</v>
      </c>
      <c r="AK1066" s="100">
        <f t="shared" si="5084"/>
        <v>0</v>
      </c>
      <c r="AL1066" s="100">
        <f t="shared" si="5084"/>
        <v>0</v>
      </c>
      <c r="AM1066" s="100">
        <f t="shared" si="5084"/>
        <v>0</v>
      </c>
      <c r="AN1066" s="100">
        <f t="shared" si="5084"/>
        <v>0</v>
      </c>
      <c r="AO1066" s="100">
        <f t="shared" si="5084"/>
        <v>0</v>
      </c>
      <c r="AP1066" s="100">
        <f t="shared" si="5084"/>
        <v>0</v>
      </c>
      <c r="AQ1066" s="100">
        <f t="shared" si="5084"/>
        <v>0</v>
      </c>
      <c r="AR1066" s="100">
        <f t="shared" si="5084"/>
        <v>0</v>
      </c>
      <c r="AS1066" s="100">
        <f t="shared" si="5084"/>
        <v>0</v>
      </c>
      <c r="AT1066" s="100">
        <f t="shared" si="5084"/>
        <v>0</v>
      </c>
      <c r="AU1066" s="100">
        <f t="shared" si="5084"/>
        <v>0</v>
      </c>
      <c r="AV1066" s="100">
        <f t="shared" si="5084"/>
        <v>0</v>
      </c>
      <c r="AW1066" s="100">
        <f t="shared" si="5084"/>
        <v>0</v>
      </c>
      <c r="AX1066" s="100">
        <f t="shared" si="5084"/>
        <v>0</v>
      </c>
      <c r="AY1066" s="100">
        <f t="shared" si="5084"/>
        <v>0</v>
      </c>
      <c r="AZ1066" s="100">
        <f t="shared" si="5084"/>
        <v>0</v>
      </c>
      <c r="BA1066" s="100">
        <f t="shared" si="5084"/>
        <v>0</v>
      </c>
      <c r="BB1066" s="100">
        <f t="shared" si="5084"/>
        <v>0</v>
      </c>
      <c r="BC1066" s="100">
        <f t="shared" si="5084"/>
        <v>0</v>
      </c>
      <c r="BD1066" s="100">
        <f t="shared" si="5084"/>
        <v>0</v>
      </c>
      <c r="BE1066" s="100">
        <f t="shared" si="5084"/>
        <v>0</v>
      </c>
      <c r="BF1066" s="100">
        <f t="shared" si="5084"/>
        <v>0</v>
      </c>
      <c r="BG1066" s="100">
        <f t="shared" ref="BG1066:CL1066" si="5085">IF(BG$8="",0,IF(BG$1=1,SUMIFS(1062:1062,$1:$1,"&gt;="&amp;1,$1:$1,"&lt;="&amp;INT($T1064/30))+($T1064/30-INT($T1064/30))*SUMIFS(1062:1062,$1:$1,INT($T1064/30)+1),0)+($T1064/30-INT($T1064/30))*SUMIFS(1062:1062,$1:$1,BG$1+INT($T1064/30)+1)+(INT($T1064/30)+1-$T1064/30)*SUMIFS(1062:1062,$1:$1,BG$1+INT($T1064/30)))</f>
        <v>0</v>
      </c>
      <c r="BH1066" s="100">
        <f t="shared" si="5085"/>
        <v>0</v>
      </c>
      <c r="BI1066" s="100">
        <f t="shared" si="5085"/>
        <v>0</v>
      </c>
      <c r="BJ1066" s="100">
        <f t="shared" si="5085"/>
        <v>0</v>
      </c>
      <c r="BK1066" s="100">
        <f t="shared" si="5085"/>
        <v>0</v>
      </c>
      <c r="BL1066" s="100">
        <f t="shared" si="5085"/>
        <v>0</v>
      </c>
      <c r="BM1066" s="100">
        <f t="shared" si="5085"/>
        <v>0</v>
      </c>
      <c r="BN1066" s="100">
        <f t="shared" si="5085"/>
        <v>0</v>
      </c>
      <c r="BO1066" s="100">
        <f t="shared" si="5085"/>
        <v>0</v>
      </c>
      <c r="BP1066" s="100">
        <f t="shared" si="5085"/>
        <v>0</v>
      </c>
      <c r="BQ1066" s="100">
        <f t="shared" si="5085"/>
        <v>0</v>
      </c>
      <c r="BR1066" s="100">
        <f t="shared" si="5085"/>
        <v>0</v>
      </c>
      <c r="BS1066" s="100">
        <f t="shared" si="5085"/>
        <v>0</v>
      </c>
      <c r="BT1066" s="100">
        <f t="shared" si="5085"/>
        <v>0</v>
      </c>
      <c r="BU1066" s="100">
        <f t="shared" si="5085"/>
        <v>0</v>
      </c>
      <c r="BV1066" s="100">
        <f t="shared" si="5085"/>
        <v>0</v>
      </c>
      <c r="BW1066" s="100">
        <f t="shared" si="5085"/>
        <v>0</v>
      </c>
      <c r="BX1066" s="100">
        <f t="shared" si="5085"/>
        <v>0</v>
      </c>
      <c r="BY1066" s="100">
        <f t="shared" si="5085"/>
        <v>0</v>
      </c>
      <c r="BZ1066" s="100">
        <f t="shared" si="5085"/>
        <v>0</v>
      </c>
      <c r="CA1066" s="100">
        <f t="shared" si="5085"/>
        <v>0</v>
      </c>
      <c r="CB1066" s="100">
        <f t="shared" si="5085"/>
        <v>0</v>
      </c>
      <c r="CC1066" s="100">
        <f t="shared" si="5085"/>
        <v>0</v>
      </c>
      <c r="CD1066" s="100">
        <f t="shared" si="5085"/>
        <v>0</v>
      </c>
      <c r="CE1066" s="100">
        <f t="shared" si="5085"/>
        <v>0</v>
      </c>
      <c r="CF1066" s="100">
        <f t="shared" si="5085"/>
        <v>0</v>
      </c>
      <c r="CG1066" s="100">
        <f t="shared" si="5085"/>
        <v>0</v>
      </c>
      <c r="CH1066" s="100">
        <f t="shared" si="5085"/>
        <v>0</v>
      </c>
      <c r="CI1066" s="100">
        <f t="shared" si="5085"/>
        <v>0</v>
      </c>
      <c r="CJ1066" s="100">
        <f t="shared" si="5085"/>
        <v>0</v>
      </c>
      <c r="CK1066" s="100">
        <f t="shared" si="5085"/>
        <v>0</v>
      </c>
      <c r="CL1066" s="100">
        <f t="shared" si="5085"/>
        <v>0</v>
      </c>
      <c r="CM1066" s="100">
        <f t="shared" ref="CM1066:DG1066" si="5086">IF(CM$8="",0,IF(CM$1=1,SUMIFS(1062:1062,$1:$1,"&gt;="&amp;1,$1:$1,"&lt;="&amp;INT($T1064/30))+($T1064/30-INT($T1064/30))*SUMIFS(1062:1062,$1:$1,INT($T1064/30)+1),0)+($T1064/30-INT($T1064/30))*SUMIFS(1062:1062,$1:$1,CM$1+INT($T1064/30)+1)+(INT($T1064/30)+1-$T1064/30)*SUMIFS(1062:1062,$1:$1,CM$1+INT($T1064/30)))</f>
        <v>0</v>
      </c>
      <c r="CN1066" s="100">
        <f t="shared" si="5086"/>
        <v>0</v>
      </c>
      <c r="CO1066" s="100">
        <f t="shared" si="5086"/>
        <v>0</v>
      </c>
      <c r="CP1066" s="100">
        <f t="shared" si="5086"/>
        <v>0</v>
      </c>
      <c r="CQ1066" s="100">
        <f t="shared" si="5086"/>
        <v>0</v>
      </c>
      <c r="CR1066" s="100">
        <f t="shared" si="5086"/>
        <v>0</v>
      </c>
      <c r="CS1066" s="100">
        <f t="shared" si="5086"/>
        <v>0</v>
      </c>
      <c r="CT1066" s="100">
        <f t="shared" si="5086"/>
        <v>0</v>
      </c>
      <c r="CU1066" s="100">
        <f t="shared" si="5086"/>
        <v>0</v>
      </c>
      <c r="CV1066" s="100">
        <f t="shared" si="5086"/>
        <v>0</v>
      </c>
      <c r="CW1066" s="100">
        <f t="shared" si="5086"/>
        <v>0</v>
      </c>
      <c r="CX1066" s="100">
        <f t="shared" si="5086"/>
        <v>0</v>
      </c>
      <c r="CY1066" s="100">
        <f t="shared" si="5086"/>
        <v>0</v>
      </c>
      <c r="CZ1066" s="100">
        <f t="shared" si="5086"/>
        <v>0</v>
      </c>
      <c r="DA1066" s="100">
        <f t="shared" si="5086"/>
        <v>0</v>
      </c>
      <c r="DB1066" s="100">
        <f t="shared" si="5086"/>
        <v>0</v>
      </c>
      <c r="DC1066" s="100">
        <f t="shared" si="5086"/>
        <v>0</v>
      </c>
      <c r="DD1066" s="100">
        <f t="shared" si="5086"/>
        <v>0</v>
      </c>
      <c r="DE1066" s="100">
        <f t="shared" si="5086"/>
        <v>0</v>
      </c>
      <c r="DF1066" s="100">
        <f t="shared" si="5086"/>
        <v>0</v>
      </c>
      <c r="DG1066" s="100">
        <f t="shared" si="5086"/>
        <v>0</v>
      </c>
      <c r="DH1066" s="100">
        <f t="shared" ref="DH1066:FS1066" si="5087">IF(DH$8="",0,IF(DH$1=1,SUMIFS(1062:1062,$1:$1,"&gt;="&amp;1,$1:$1,"&lt;="&amp;INT($T1064/30))+($T1064/30-INT($T1064/30))*SUMIFS(1062:1062,$1:$1,INT($T1064/30)+1),0)+($T1064/30-INT($T1064/30))*SUMIFS(1062:1062,$1:$1,DH$1+INT($T1064/30)+1)+(INT($T1064/30)+1-$T1064/30)*SUMIFS(1062:1062,$1:$1,DH$1+INT($T1064/30)))</f>
        <v>0</v>
      </c>
      <c r="DI1066" s="100">
        <f t="shared" si="5087"/>
        <v>0</v>
      </c>
      <c r="DJ1066" s="100">
        <f t="shared" si="5087"/>
        <v>0</v>
      </c>
      <c r="DK1066" s="100">
        <f t="shared" si="5087"/>
        <v>0</v>
      </c>
      <c r="DL1066" s="100">
        <f t="shared" si="5087"/>
        <v>0</v>
      </c>
      <c r="DM1066" s="100">
        <f t="shared" si="5087"/>
        <v>0</v>
      </c>
      <c r="DN1066" s="100">
        <f t="shared" si="5087"/>
        <v>0</v>
      </c>
      <c r="DO1066" s="100">
        <f t="shared" si="5087"/>
        <v>0</v>
      </c>
      <c r="DP1066" s="100">
        <f t="shared" si="5087"/>
        <v>0</v>
      </c>
      <c r="DQ1066" s="100">
        <f t="shared" si="5087"/>
        <v>0</v>
      </c>
      <c r="DR1066" s="100">
        <f t="shared" si="5087"/>
        <v>0</v>
      </c>
      <c r="DS1066" s="100">
        <f t="shared" si="5087"/>
        <v>0</v>
      </c>
      <c r="DT1066" s="100">
        <f t="shared" si="5087"/>
        <v>0</v>
      </c>
      <c r="DU1066" s="100">
        <f t="shared" si="5087"/>
        <v>0</v>
      </c>
      <c r="DV1066" s="100">
        <f t="shared" si="5087"/>
        <v>0</v>
      </c>
      <c r="DW1066" s="100">
        <f t="shared" si="5087"/>
        <v>0</v>
      </c>
      <c r="DX1066" s="100">
        <f t="shared" si="5087"/>
        <v>0</v>
      </c>
      <c r="DY1066" s="100">
        <f t="shared" si="5087"/>
        <v>0</v>
      </c>
      <c r="DZ1066" s="100">
        <f t="shared" si="5087"/>
        <v>0</v>
      </c>
      <c r="EA1066" s="100">
        <f t="shared" si="5087"/>
        <v>0</v>
      </c>
      <c r="EB1066" s="100">
        <f t="shared" si="5087"/>
        <v>0</v>
      </c>
      <c r="EC1066" s="100">
        <f t="shared" si="5087"/>
        <v>0</v>
      </c>
      <c r="ED1066" s="100">
        <f t="shared" si="5087"/>
        <v>0</v>
      </c>
      <c r="EE1066" s="100">
        <f t="shared" si="5087"/>
        <v>0</v>
      </c>
      <c r="EF1066" s="100">
        <f t="shared" si="5087"/>
        <v>0</v>
      </c>
      <c r="EG1066" s="100">
        <f t="shared" si="5087"/>
        <v>0</v>
      </c>
      <c r="EH1066" s="100">
        <f t="shared" si="5087"/>
        <v>0</v>
      </c>
      <c r="EI1066" s="100">
        <f t="shared" si="5087"/>
        <v>0</v>
      </c>
      <c r="EJ1066" s="100">
        <f t="shared" si="5087"/>
        <v>0</v>
      </c>
      <c r="EK1066" s="100">
        <f t="shared" si="5087"/>
        <v>0</v>
      </c>
      <c r="EL1066" s="100">
        <f t="shared" si="5087"/>
        <v>0</v>
      </c>
      <c r="EM1066" s="100">
        <f t="shared" si="5087"/>
        <v>0</v>
      </c>
      <c r="EN1066" s="100">
        <f t="shared" si="5087"/>
        <v>0</v>
      </c>
      <c r="EO1066" s="100">
        <f t="shared" si="5087"/>
        <v>0</v>
      </c>
      <c r="EP1066" s="100">
        <f t="shared" si="5087"/>
        <v>0</v>
      </c>
      <c r="EQ1066" s="100">
        <f t="shared" si="5087"/>
        <v>0</v>
      </c>
      <c r="ER1066" s="100">
        <f t="shared" si="5087"/>
        <v>0</v>
      </c>
      <c r="ES1066" s="100">
        <f t="shared" si="5087"/>
        <v>0</v>
      </c>
      <c r="ET1066" s="100">
        <f t="shared" si="5087"/>
        <v>0</v>
      </c>
      <c r="EU1066" s="100">
        <f t="shared" si="5087"/>
        <v>0</v>
      </c>
      <c r="EV1066" s="100">
        <f t="shared" si="5087"/>
        <v>0</v>
      </c>
      <c r="EW1066" s="100">
        <f t="shared" si="5087"/>
        <v>0</v>
      </c>
      <c r="EX1066" s="100">
        <f t="shared" si="5087"/>
        <v>0</v>
      </c>
      <c r="EY1066" s="100">
        <f t="shared" si="5087"/>
        <v>0</v>
      </c>
      <c r="EZ1066" s="100">
        <f t="shared" si="5087"/>
        <v>0</v>
      </c>
      <c r="FA1066" s="100">
        <f t="shared" si="5087"/>
        <v>0</v>
      </c>
      <c r="FB1066" s="100">
        <f t="shared" si="5087"/>
        <v>0</v>
      </c>
      <c r="FC1066" s="100">
        <f t="shared" si="5087"/>
        <v>0</v>
      </c>
      <c r="FD1066" s="100">
        <f t="shared" si="5087"/>
        <v>0</v>
      </c>
      <c r="FE1066" s="100">
        <f t="shared" si="5087"/>
        <v>0</v>
      </c>
      <c r="FF1066" s="100">
        <f t="shared" si="5087"/>
        <v>0</v>
      </c>
      <c r="FG1066" s="100">
        <f t="shared" si="5087"/>
        <v>0</v>
      </c>
      <c r="FH1066" s="100">
        <f t="shared" si="5087"/>
        <v>0</v>
      </c>
      <c r="FI1066" s="100">
        <f t="shared" si="5087"/>
        <v>0</v>
      </c>
      <c r="FJ1066" s="100">
        <f t="shared" si="5087"/>
        <v>0</v>
      </c>
      <c r="FK1066" s="100">
        <f t="shared" si="5087"/>
        <v>0</v>
      </c>
      <c r="FL1066" s="100">
        <f t="shared" si="5087"/>
        <v>0</v>
      </c>
      <c r="FM1066" s="100">
        <f t="shared" si="5087"/>
        <v>0</v>
      </c>
      <c r="FN1066" s="100">
        <f t="shared" si="5087"/>
        <v>0</v>
      </c>
      <c r="FO1066" s="100">
        <f t="shared" si="5087"/>
        <v>0</v>
      </c>
      <c r="FP1066" s="100">
        <f t="shared" si="5087"/>
        <v>0</v>
      </c>
      <c r="FQ1066" s="100">
        <f t="shared" si="5087"/>
        <v>0</v>
      </c>
      <c r="FR1066" s="100">
        <f t="shared" si="5087"/>
        <v>0</v>
      </c>
      <c r="FS1066" s="100">
        <f t="shared" si="5087"/>
        <v>0</v>
      </c>
      <c r="FT1066" s="100">
        <f t="shared" ref="FT1066:GZ1066" si="5088">IF(FT$8="",0,IF(FT$1=1,SUMIFS(1062:1062,$1:$1,"&gt;="&amp;1,$1:$1,"&lt;="&amp;INT($T1064/30))+($T1064/30-INT($T1064/30))*SUMIFS(1062:1062,$1:$1,INT($T1064/30)+1),0)+($T1064/30-INT($T1064/30))*SUMIFS(1062:1062,$1:$1,FT$1+INT($T1064/30)+1)+(INT($T1064/30)+1-$T1064/30)*SUMIFS(1062:1062,$1:$1,FT$1+INT($T1064/30)))</f>
        <v>0</v>
      </c>
      <c r="FU1066" s="100">
        <f t="shared" si="5088"/>
        <v>0</v>
      </c>
      <c r="FV1066" s="100">
        <f t="shared" si="5088"/>
        <v>0</v>
      </c>
      <c r="FW1066" s="100">
        <f t="shared" si="5088"/>
        <v>0</v>
      </c>
      <c r="FX1066" s="100">
        <f t="shared" si="5088"/>
        <v>0</v>
      </c>
      <c r="FY1066" s="100">
        <f t="shared" si="5088"/>
        <v>0</v>
      </c>
      <c r="FZ1066" s="100">
        <f t="shared" si="5088"/>
        <v>0</v>
      </c>
      <c r="GA1066" s="100">
        <f t="shared" si="5088"/>
        <v>0</v>
      </c>
      <c r="GB1066" s="100">
        <f t="shared" si="5088"/>
        <v>0</v>
      </c>
      <c r="GC1066" s="100">
        <f t="shared" si="5088"/>
        <v>0</v>
      </c>
      <c r="GD1066" s="100">
        <f t="shared" si="5088"/>
        <v>0</v>
      </c>
      <c r="GE1066" s="100">
        <f t="shared" si="5088"/>
        <v>0</v>
      </c>
      <c r="GF1066" s="100">
        <f t="shared" si="5088"/>
        <v>0</v>
      </c>
      <c r="GG1066" s="100">
        <f t="shared" si="5088"/>
        <v>0</v>
      </c>
      <c r="GH1066" s="100">
        <f t="shared" si="5088"/>
        <v>0</v>
      </c>
      <c r="GI1066" s="100">
        <f t="shared" si="5088"/>
        <v>0</v>
      </c>
      <c r="GJ1066" s="100">
        <f t="shared" si="5088"/>
        <v>0</v>
      </c>
      <c r="GK1066" s="100">
        <f t="shared" si="5088"/>
        <v>0</v>
      </c>
      <c r="GL1066" s="100">
        <f t="shared" si="5088"/>
        <v>0</v>
      </c>
      <c r="GM1066" s="100">
        <f t="shared" si="5088"/>
        <v>0</v>
      </c>
      <c r="GN1066" s="100">
        <f t="shared" si="5088"/>
        <v>0</v>
      </c>
      <c r="GO1066" s="100">
        <f t="shared" si="5088"/>
        <v>0</v>
      </c>
      <c r="GP1066" s="100">
        <f t="shared" si="5088"/>
        <v>0</v>
      </c>
      <c r="GQ1066" s="100">
        <f t="shared" si="5088"/>
        <v>0</v>
      </c>
      <c r="GR1066" s="100">
        <f t="shared" si="5088"/>
        <v>0</v>
      </c>
      <c r="GS1066" s="100">
        <f t="shared" si="5088"/>
        <v>0</v>
      </c>
      <c r="GT1066" s="100">
        <f t="shared" si="5088"/>
        <v>0</v>
      </c>
      <c r="GU1066" s="100">
        <f t="shared" si="5088"/>
        <v>0</v>
      </c>
      <c r="GV1066" s="100">
        <f t="shared" si="5088"/>
        <v>0</v>
      </c>
      <c r="GW1066" s="100">
        <f t="shared" si="5088"/>
        <v>0</v>
      </c>
      <c r="GX1066" s="100">
        <f t="shared" si="5088"/>
        <v>0</v>
      </c>
      <c r="GY1066" s="100">
        <f t="shared" si="5088"/>
        <v>0</v>
      </c>
      <c r="GZ1066" s="100">
        <f t="shared" si="5088"/>
        <v>0</v>
      </c>
      <c r="HA1066" s="3"/>
      <c r="HB1066" s="3"/>
    </row>
    <row r="1067" spans="1:210" ht="4.2" customHeight="1">
      <c r="A1067" s="1"/>
      <c r="B1067" s="1"/>
      <c r="C1067" s="1"/>
      <c r="D1067" s="1"/>
      <c r="E1067" s="263"/>
      <c r="F1067" s="48"/>
      <c r="G1067" s="231"/>
      <c r="H1067" s="1"/>
      <c r="I1067" s="1"/>
      <c r="J1067" s="1"/>
      <c r="K1067" s="1"/>
      <c r="L1067" s="1"/>
      <c r="M1067" s="172"/>
      <c r="N1067" s="413"/>
      <c r="O1067" s="1"/>
      <c r="P1067" s="5"/>
      <c r="Q1067" s="1"/>
      <c r="R1067" s="1"/>
      <c r="S1067" s="5"/>
      <c r="T1067" s="7"/>
      <c r="U1067" s="24"/>
      <c r="V1067" s="1"/>
      <c r="W1067" s="12"/>
      <c r="X1067" s="10"/>
      <c r="Y1067" s="46"/>
      <c r="Z1067" s="93"/>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94"/>
      <c r="CD1067" s="94"/>
      <c r="CE1067" s="94"/>
      <c r="CF1067" s="94"/>
      <c r="CG1067" s="94"/>
      <c r="CH1067" s="94"/>
      <c r="CI1067" s="94"/>
      <c r="CJ1067" s="94"/>
      <c r="CK1067" s="94"/>
      <c r="CL1067" s="94"/>
      <c r="CM1067" s="94"/>
      <c r="CN1067" s="94"/>
      <c r="CO1067" s="94"/>
      <c r="CP1067" s="94"/>
      <c r="CQ1067" s="94"/>
      <c r="CR1067" s="94"/>
      <c r="CS1067" s="94"/>
      <c r="CT1067" s="94"/>
      <c r="CU1067" s="94"/>
      <c r="CV1067" s="94"/>
      <c r="CW1067" s="94"/>
      <c r="CX1067" s="94"/>
      <c r="CY1067" s="94"/>
      <c r="CZ1067" s="94"/>
      <c r="DA1067" s="94"/>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94"/>
      <c r="DW1067" s="94"/>
      <c r="DX1067" s="94"/>
      <c r="DY1067" s="94"/>
      <c r="DZ1067" s="94"/>
      <c r="EA1067" s="94"/>
      <c r="EB1067" s="94"/>
      <c r="EC1067" s="94"/>
      <c r="ED1067" s="94"/>
      <c r="EE1067" s="94"/>
      <c r="EF1067" s="94"/>
      <c r="EG1067" s="94"/>
      <c r="EH1067" s="94"/>
      <c r="EI1067" s="94"/>
      <c r="EJ1067" s="94"/>
      <c r="EK1067" s="94"/>
      <c r="EL1067" s="94"/>
      <c r="EM1067" s="94"/>
      <c r="EN1067" s="94"/>
      <c r="EO1067" s="94"/>
      <c r="EP1067" s="94"/>
      <c r="EQ1067" s="94"/>
      <c r="ER1067" s="94"/>
      <c r="ES1067" s="94"/>
      <c r="ET1067" s="94"/>
      <c r="EU1067" s="94"/>
      <c r="EV1067" s="94"/>
      <c r="EW1067" s="94"/>
      <c r="EX1067" s="94"/>
      <c r="EY1067" s="94"/>
      <c r="EZ1067" s="94"/>
      <c r="FA1067" s="94"/>
      <c r="FB1067" s="94"/>
      <c r="FC1067" s="94"/>
      <c r="FD1067" s="94"/>
      <c r="FE1067" s="94"/>
      <c r="FF1067" s="94"/>
      <c r="FG1067" s="94"/>
      <c r="FH1067" s="94"/>
      <c r="FI1067" s="94"/>
      <c r="FJ1067" s="94"/>
      <c r="FK1067" s="94"/>
      <c r="FL1067" s="94"/>
      <c r="FM1067" s="94"/>
      <c r="FN1067" s="94"/>
      <c r="FO1067" s="94"/>
      <c r="FP1067" s="94"/>
      <c r="FQ1067" s="94"/>
      <c r="FR1067" s="94"/>
      <c r="FS1067" s="94"/>
      <c r="FT1067" s="94"/>
      <c r="FU1067" s="94"/>
      <c r="FV1067" s="94"/>
      <c r="FW1067" s="94"/>
      <c r="FX1067" s="94"/>
      <c r="FY1067" s="94"/>
      <c r="FZ1067" s="94"/>
      <c r="GA1067" s="94"/>
      <c r="GB1067" s="94"/>
      <c r="GC1067" s="94"/>
      <c r="GD1067" s="94"/>
      <c r="GE1067" s="94"/>
      <c r="GF1067" s="94"/>
      <c r="GG1067" s="94"/>
      <c r="GH1067" s="94"/>
      <c r="GI1067" s="94"/>
      <c r="GJ1067" s="94"/>
      <c r="GK1067" s="94"/>
      <c r="GL1067" s="94"/>
      <c r="GM1067" s="94"/>
      <c r="GN1067" s="94"/>
      <c r="GO1067" s="94"/>
      <c r="GP1067" s="94"/>
      <c r="GQ1067" s="94"/>
      <c r="GR1067" s="94"/>
      <c r="GS1067" s="94"/>
      <c r="GT1067" s="94"/>
      <c r="GU1067" s="94"/>
      <c r="GV1067" s="94"/>
      <c r="GW1067" s="94"/>
      <c r="GX1067" s="94"/>
      <c r="GY1067" s="94"/>
      <c r="GZ1067" s="94"/>
      <c r="HA1067" s="1"/>
      <c r="HB1067" s="1"/>
    </row>
    <row r="1068" spans="1:210" s="23" customFormat="1">
      <c r="A1068" s="19"/>
      <c r="B1068" s="244"/>
      <c r="C1068" s="19"/>
      <c r="D1068" s="196"/>
      <c r="E1068" s="269"/>
      <c r="F1068" s="52"/>
      <c r="G1068" s="232"/>
      <c r="H1068" s="19"/>
      <c r="I1068" s="19" t="str">
        <f>справочники!$J$6</f>
        <v>вид платежа</v>
      </c>
      <c r="J1068" s="19"/>
      <c r="K1068" s="19"/>
      <c r="L1068" s="19"/>
      <c r="M1068" s="20"/>
      <c r="N1068" s="196"/>
      <c r="O1068" s="19"/>
      <c r="P1068" s="20"/>
      <c r="Q1068" s="19" t="s">
        <v>12</v>
      </c>
      <c r="R1068" s="19"/>
      <c r="S1068" s="20" t="s">
        <v>6</v>
      </c>
      <c r="T1068" s="414" t="s">
        <v>232</v>
      </c>
      <c r="U1068" s="26" t="s">
        <v>7</v>
      </c>
      <c r="V1068" s="19"/>
      <c r="W1068" s="21"/>
      <c r="X1068" s="22"/>
      <c r="Y1068" s="47"/>
      <c r="Z1068" s="96"/>
      <c r="AA1068" s="97"/>
      <c r="AB1068" s="97"/>
      <c r="AC1068" s="97"/>
      <c r="AD1068" s="97"/>
      <c r="AE1068" s="97"/>
      <c r="AF1068" s="97"/>
      <c r="AG1068" s="97"/>
      <c r="AH1068" s="97"/>
      <c r="AI1068" s="97"/>
      <c r="AJ1068" s="97"/>
      <c r="AK1068" s="97"/>
      <c r="AL1068" s="97"/>
      <c r="AM1068" s="97"/>
      <c r="AN1068" s="97"/>
      <c r="AO1068" s="97"/>
      <c r="AP1068" s="97"/>
      <c r="AQ1068" s="97"/>
      <c r="AR1068" s="97"/>
      <c r="AS1068" s="97"/>
      <c r="AT1068" s="97"/>
      <c r="AU1068" s="97"/>
      <c r="AV1068" s="97"/>
      <c r="AW1068" s="97"/>
      <c r="AX1068" s="97"/>
      <c r="AY1068" s="97"/>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c r="GK1068" s="97"/>
      <c r="GL1068" s="97"/>
      <c r="GM1068" s="97"/>
      <c r="GN1068" s="97"/>
      <c r="GO1068" s="97"/>
      <c r="GP1068" s="97"/>
      <c r="GQ1068" s="97"/>
      <c r="GR1068" s="97"/>
      <c r="GS1068" s="97"/>
      <c r="GT1068" s="97"/>
      <c r="GU1068" s="97"/>
      <c r="GV1068" s="97"/>
      <c r="GW1068" s="97"/>
      <c r="GX1068" s="97"/>
      <c r="GY1068" s="97"/>
      <c r="GZ1068" s="97"/>
      <c r="HA1068" s="19"/>
      <c r="HB1068" s="19"/>
    </row>
    <row r="1069" spans="1:210" ht="4.2" customHeight="1">
      <c r="A1069" s="1"/>
      <c r="B1069" s="1"/>
      <c r="C1069" s="1"/>
      <c r="D1069" s="1"/>
      <c r="E1069" s="263"/>
      <c r="F1069" s="48"/>
      <c r="G1069" s="231"/>
      <c r="H1069" s="1"/>
      <c r="I1069" s="1"/>
      <c r="J1069" s="1"/>
      <c r="K1069" s="1"/>
      <c r="L1069" s="1"/>
      <c r="M1069" s="5"/>
      <c r="N1069" s="19"/>
      <c r="O1069" s="1"/>
      <c r="P1069" s="5"/>
      <c r="Q1069" s="1"/>
      <c r="R1069" s="1"/>
      <c r="S1069" s="5"/>
      <c r="T1069" s="7"/>
      <c r="U1069" s="24"/>
      <c r="V1069" s="1"/>
      <c r="W1069" s="12"/>
      <c r="X1069" s="10"/>
      <c r="Y1069" s="46"/>
      <c r="Z1069" s="93"/>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4"/>
      <c r="BB1069" s="94"/>
      <c r="BC1069" s="94"/>
      <c r="BD1069" s="94"/>
      <c r="BE1069" s="94"/>
      <c r="BF1069" s="94"/>
      <c r="BG1069" s="94"/>
      <c r="BH1069" s="94"/>
      <c r="BI1069" s="94"/>
      <c r="BJ1069" s="94"/>
      <c r="BK1069" s="94"/>
      <c r="BL1069" s="94"/>
      <c r="BM1069" s="94"/>
      <c r="BN1069" s="94"/>
      <c r="BO1069" s="94"/>
      <c r="BP1069" s="94"/>
      <c r="BQ1069" s="94"/>
      <c r="BR1069" s="94"/>
      <c r="BS1069" s="94"/>
      <c r="BT1069" s="94"/>
      <c r="BU1069" s="94"/>
      <c r="BV1069" s="94"/>
      <c r="BW1069" s="94"/>
      <c r="BX1069" s="94"/>
      <c r="BY1069" s="94"/>
      <c r="BZ1069" s="94"/>
      <c r="CA1069" s="94"/>
      <c r="CB1069" s="94"/>
      <c r="CC1069" s="94"/>
      <c r="CD1069" s="94"/>
      <c r="CE1069" s="94"/>
      <c r="CF1069" s="94"/>
      <c r="CG1069" s="94"/>
      <c r="CH1069" s="94"/>
      <c r="CI1069" s="94"/>
      <c r="CJ1069" s="94"/>
      <c r="CK1069" s="94"/>
      <c r="CL1069" s="94"/>
      <c r="CM1069" s="94"/>
      <c r="CN1069" s="94"/>
      <c r="CO1069" s="94"/>
      <c r="CP1069" s="94"/>
      <c r="CQ1069" s="94"/>
      <c r="CR1069" s="94"/>
      <c r="CS1069" s="94"/>
      <c r="CT1069" s="94"/>
      <c r="CU1069" s="94"/>
      <c r="CV1069" s="94"/>
      <c r="CW1069" s="94"/>
      <c r="CX1069" s="94"/>
      <c r="CY1069" s="94"/>
      <c r="CZ1069" s="94"/>
      <c r="DA1069" s="94"/>
      <c r="DB1069" s="94"/>
      <c r="DC1069" s="94"/>
      <c r="DD1069" s="94"/>
      <c r="DE1069" s="94"/>
      <c r="DF1069" s="94"/>
      <c r="DG1069" s="94"/>
      <c r="DH1069" s="94"/>
      <c r="DI1069" s="94"/>
      <c r="DJ1069" s="94"/>
      <c r="DK1069" s="94"/>
      <c r="DL1069" s="94"/>
      <c r="DM1069" s="94"/>
      <c r="DN1069" s="94"/>
      <c r="DO1069" s="94"/>
      <c r="DP1069" s="94"/>
      <c r="DQ1069" s="94"/>
      <c r="DR1069" s="94"/>
      <c r="DS1069" s="94"/>
      <c r="DT1069" s="94"/>
      <c r="DU1069" s="94"/>
      <c r="DV1069" s="94"/>
      <c r="DW1069" s="94"/>
      <c r="DX1069" s="94"/>
      <c r="DY1069" s="94"/>
      <c r="DZ1069" s="94"/>
      <c r="EA1069" s="94"/>
      <c r="EB1069" s="94"/>
      <c r="EC1069" s="94"/>
      <c r="ED1069" s="94"/>
      <c r="EE1069" s="94"/>
      <c r="EF1069" s="94"/>
      <c r="EG1069" s="94"/>
      <c r="EH1069" s="94"/>
      <c r="EI1069" s="94"/>
      <c r="EJ1069" s="94"/>
      <c r="EK1069" s="94"/>
      <c r="EL1069" s="94"/>
      <c r="EM1069" s="94"/>
      <c r="EN1069" s="94"/>
      <c r="EO1069" s="94"/>
      <c r="EP1069" s="94"/>
      <c r="EQ1069" s="94"/>
      <c r="ER1069" s="94"/>
      <c r="ES1069" s="94"/>
      <c r="ET1069" s="94"/>
      <c r="EU1069" s="94"/>
      <c r="EV1069" s="94"/>
      <c r="EW1069" s="94"/>
      <c r="EX1069" s="94"/>
      <c r="EY1069" s="94"/>
      <c r="EZ1069" s="94"/>
      <c r="FA1069" s="94"/>
      <c r="FB1069" s="94"/>
      <c r="FC1069" s="94"/>
      <c r="FD1069" s="94"/>
      <c r="FE1069" s="94"/>
      <c r="FF1069" s="94"/>
      <c r="FG1069" s="94"/>
      <c r="FH1069" s="94"/>
      <c r="FI1069" s="94"/>
      <c r="FJ1069" s="94"/>
      <c r="FK1069" s="94"/>
      <c r="FL1069" s="94"/>
      <c r="FM1069" s="94"/>
      <c r="FN1069" s="94"/>
      <c r="FO1069" s="94"/>
      <c r="FP1069" s="94"/>
      <c r="FQ1069" s="94"/>
      <c r="FR1069" s="94"/>
      <c r="FS1069" s="94"/>
      <c r="FT1069" s="94"/>
      <c r="FU1069" s="94"/>
      <c r="FV1069" s="94"/>
      <c r="FW1069" s="94"/>
      <c r="FX1069" s="94"/>
      <c r="FY1069" s="94"/>
      <c r="FZ1069" s="94"/>
      <c r="GA1069" s="94"/>
      <c r="GB1069" s="94"/>
      <c r="GC1069" s="94"/>
      <c r="GD1069" s="94"/>
      <c r="GE1069" s="94"/>
      <c r="GF1069" s="94"/>
      <c r="GG1069" s="94"/>
      <c r="GH1069" s="94"/>
      <c r="GI1069" s="94"/>
      <c r="GJ1069" s="94"/>
      <c r="GK1069" s="94"/>
      <c r="GL1069" s="94"/>
      <c r="GM1069" s="94"/>
      <c r="GN1069" s="94"/>
      <c r="GO1069" s="94"/>
      <c r="GP1069" s="94"/>
      <c r="GQ1069" s="94"/>
      <c r="GR1069" s="94"/>
      <c r="GS1069" s="94"/>
      <c r="GT1069" s="94"/>
      <c r="GU1069" s="94"/>
      <c r="GV1069" s="94"/>
      <c r="GW1069" s="94"/>
      <c r="GX1069" s="94"/>
      <c r="GY1069" s="94"/>
      <c r="GZ1069" s="94"/>
      <c r="HA1069" s="1"/>
      <c r="HB1069" s="1"/>
    </row>
    <row r="1070" spans="1:210" s="23" customFormat="1">
      <c r="A1070" s="19"/>
      <c r="B1070" s="196"/>
      <c r="C1070" s="19"/>
      <c r="D1070" s="19"/>
      <c r="E1070" s="269"/>
      <c r="F1070" s="52"/>
      <c r="G1070" s="232"/>
      <c r="H1070" s="19"/>
      <c r="I1070" s="19" t="str">
        <f>$I$1026</f>
        <v>длина периода, за который производится платеж</v>
      </c>
      <c r="J1070" s="19"/>
      <c r="K1070" s="19"/>
      <c r="L1070" s="19"/>
      <c r="M1070" s="20"/>
      <c r="N1070" s="196"/>
      <c r="O1070" s="19"/>
      <c r="P1070" s="20"/>
      <c r="Q1070" s="19" t="s">
        <v>72</v>
      </c>
      <c r="R1070" s="19"/>
      <c r="S1070" s="20" t="s">
        <v>6</v>
      </c>
      <c r="T1070" s="205"/>
      <c r="U1070" s="26" t="s">
        <v>7</v>
      </c>
      <c r="V1070" s="19"/>
      <c r="W1070" s="21"/>
      <c r="X1070" s="22"/>
      <c r="Y1070" s="47"/>
      <c r="Z1070" s="96"/>
      <c r="AA1070" s="97"/>
      <c r="AB1070" s="97"/>
      <c r="AC1070" s="97"/>
      <c r="AD1070" s="97"/>
      <c r="AE1070" s="97"/>
      <c r="AF1070" s="97"/>
      <c r="AG1070" s="97"/>
      <c r="AH1070" s="97"/>
      <c r="AI1070" s="97"/>
      <c r="AJ1070" s="97"/>
      <c r="AK1070" s="97"/>
      <c r="AL1070" s="97"/>
      <c r="AM1070" s="97"/>
      <c r="AN1070" s="97"/>
      <c r="AO1070" s="97"/>
      <c r="AP1070" s="97"/>
      <c r="AQ1070" s="97"/>
      <c r="AR1070" s="97"/>
      <c r="AS1070" s="97"/>
      <c r="AT1070" s="97"/>
      <c r="AU1070" s="97"/>
      <c r="AV1070" s="97"/>
      <c r="AW1070" s="97"/>
      <c r="AX1070" s="97"/>
      <c r="AY1070" s="97"/>
      <c r="AZ1070" s="97"/>
      <c r="BA1070" s="97"/>
      <c r="BB1070" s="97"/>
      <c r="BC1070" s="97"/>
      <c r="BD1070" s="97"/>
      <c r="BE1070" s="97"/>
      <c r="BF1070" s="97"/>
      <c r="BG1070" s="97"/>
      <c r="BH1070" s="97"/>
      <c r="BI1070" s="97"/>
      <c r="BJ1070" s="97"/>
      <c r="BK1070" s="97"/>
      <c r="BL1070" s="97"/>
      <c r="BM1070" s="97"/>
      <c r="BN1070" s="97"/>
      <c r="BO1070" s="97"/>
      <c r="BP1070" s="97"/>
      <c r="BQ1070" s="97"/>
      <c r="BR1070" s="97"/>
      <c r="BS1070" s="97"/>
      <c r="BT1070" s="97"/>
      <c r="BU1070" s="97"/>
      <c r="BV1070" s="97"/>
      <c r="BW1070" s="97"/>
      <c r="BX1070" s="97"/>
      <c r="BY1070" s="97"/>
      <c r="BZ1070" s="97"/>
      <c r="CA1070" s="97"/>
      <c r="CB1070" s="97"/>
      <c r="CC1070" s="97"/>
      <c r="CD1070" s="97"/>
      <c r="CE1070" s="97"/>
      <c r="CF1070" s="97"/>
      <c r="CG1070" s="97"/>
      <c r="CH1070" s="97"/>
      <c r="CI1070" s="97"/>
      <c r="CJ1070" s="97"/>
      <c r="CK1070" s="97"/>
      <c r="CL1070" s="97"/>
      <c r="CM1070" s="97"/>
      <c r="CN1070" s="97"/>
      <c r="CO1070" s="97"/>
      <c r="CP1070" s="97"/>
      <c r="CQ1070" s="97"/>
      <c r="CR1070" s="97"/>
      <c r="CS1070" s="97"/>
      <c r="CT1070" s="97"/>
      <c r="CU1070" s="97"/>
      <c r="CV1070" s="97"/>
      <c r="CW1070" s="97"/>
      <c r="CX1070" s="97"/>
      <c r="CY1070" s="97"/>
      <c r="CZ1070" s="97"/>
      <c r="DA1070" s="97"/>
      <c r="DB1070" s="97"/>
      <c r="DC1070" s="97"/>
      <c r="DD1070" s="97"/>
      <c r="DE1070" s="97"/>
      <c r="DF1070" s="97"/>
      <c r="DG1070" s="97"/>
      <c r="DH1070" s="97"/>
      <c r="DI1070" s="97"/>
      <c r="DJ1070" s="97"/>
      <c r="DK1070" s="97"/>
      <c r="DL1070" s="97"/>
      <c r="DM1070" s="97"/>
      <c r="DN1070" s="97"/>
      <c r="DO1070" s="97"/>
      <c r="DP1070" s="97"/>
      <c r="DQ1070" s="97"/>
      <c r="DR1070" s="97"/>
      <c r="DS1070" s="97"/>
      <c r="DT1070" s="97"/>
      <c r="DU1070" s="97"/>
      <c r="DV1070" s="97"/>
      <c r="DW1070" s="97"/>
      <c r="DX1070" s="97"/>
      <c r="DY1070" s="97"/>
      <c r="DZ1070" s="97"/>
      <c r="EA1070" s="97"/>
      <c r="EB1070" s="97"/>
      <c r="EC1070" s="97"/>
      <c r="ED1070" s="97"/>
      <c r="EE1070" s="97"/>
      <c r="EF1070" s="97"/>
      <c r="EG1070" s="97"/>
      <c r="EH1070" s="97"/>
      <c r="EI1070" s="97"/>
      <c r="EJ1070" s="97"/>
      <c r="EK1070" s="97"/>
      <c r="EL1070" s="97"/>
      <c r="EM1070" s="97"/>
      <c r="EN1070" s="97"/>
      <c r="EO1070" s="97"/>
      <c r="EP1070" s="97"/>
      <c r="EQ1070" s="97"/>
      <c r="ER1070" s="97"/>
      <c r="ES1070" s="97"/>
      <c r="ET1070" s="97"/>
      <c r="EU1070" s="97"/>
      <c r="EV1070" s="97"/>
      <c r="EW1070" s="97"/>
      <c r="EX1070" s="97"/>
      <c r="EY1070" s="97"/>
      <c r="EZ1070" s="97"/>
      <c r="FA1070" s="97"/>
      <c r="FB1070" s="97"/>
      <c r="FC1070" s="97"/>
      <c r="FD1070" s="97"/>
      <c r="FE1070" s="97"/>
      <c r="FF1070" s="97"/>
      <c r="FG1070" s="97"/>
      <c r="FH1070" s="97"/>
      <c r="FI1070" s="97"/>
      <c r="FJ1070" s="97"/>
      <c r="FK1070" s="97"/>
      <c r="FL1070" s="97"/>
      <c r="FM1070" s="97"/>
      <c r="FN1070" s="97"/>
      <c r="FO1070" s="97"/>
      <c r="FP1070" s="97"/>
      <c r="FQ1070" s="97"/>
      <c r="FR1070" s="97"/>
      <c r="FS1070" s="97"/>
      <c r="FT1070" s="97"/>
      <c r="FU1070" s="97"/>
      <c r="FV1070" s="97"/>
      <c r="FW1070" s="97"/>
      <c r="FX1070" s="97"/>
      <c r="FY1070" s="97"/>
      <c r="FZ1070" s="97"/>
      <c r="GA1070" s="97"/>
      <c r="GB1070" s="97"/>
      <c r="GC1070" s="97"/>
      <c r="GD1070" s="97"/>
      <c r="GE1070" s="97"/>
      <c r="GF1070" s="97"/>
      <c r="GG1070" s="97"/>
      <c r="GH1070" s="97"/>
      <c r="GI1070" s="97"/>
      <c r="GJ1070" s="97"/>
      <c r="GK1070" s="97"/>
      <c r="GL1070" s="97"/>
      <c r="GM1070" s="97"/>
      <c r="GN1070" s="97"/>
      <c r="GO1070" s="97"/>
      <c r="GP1070" s="97"/>
      <c r="GQ1070" s="97"/>
      <c r="GR1070" s="97"/>
      <c r="GS1070" s="97"/>
      <c r="GT1070" s="97"/>
      <c r="GU1070" s="97"/>
      <c r="GV1070" s="97"/>
      <c r="GW1070" s="97"/>
      <c r="GX1070" s="97"/>
      <c r="GY1070" s="97"/>
      <c r="GZ1070" s="97"/>
      <c r="HA1070" s="19"/>
      <c r="HB1070" s="19"/>
    </row>
    <row r="1071" spans="1:210" ht="4.2" customHeight="1">
      <c r="A1071" s="1"/>
      <c r="B1071" s="1"/>
      <c r="C1071" s="1"/>
      <c r="D1071" s="1"/>
      <c r="E1071" s="263"/>
      <c r="F1071" s="48"/>
      <c r="G1071" s="231"/>
      <c r="H1071" s="1"/>
      <c r="I1071" s="1"/>
      <c r="J1071" s="1"/>
      <c r="K1071" s="1"/>
      <c r="L1071" s="1"/>
      <c r="M1071" s="5"/>
      <c r="N1071" s="1"/>
      <c r="O1071" s="1"/>
      <c r="P1071" s="5"/>
      <c r="Q1071" s="1"/>
      <c r="R1071" s="1"/>
      <c r="S1071" s="5"/>
      <c r="T1071" s="7"/>
      <c r="U1071" s="24"/>
      <c r="V1071" s="1"/>
      <c r="W1071" s="12"/>
      <c r="X1071" s="10"/>
      <c r="Y1071" s="46"/>
      <c r="Z1071" s="93"/>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4"/>
      <c r="BB1071" s="94"/>
      <c r="BC1071" s="94"/>
      <c r="BD1071" s="94"/>
      <c r="BE1071" s="94"/>
      <c r="BF1071" s="94"/>
      <c r="BG1071" s="94"/>
      <c r="BH1071" s="94"/>
      <c r="BI1071" s="94"/>
      <c r="BJ1071" s="94"/>
      <c r="BK1071" s="94"/>
      <c r="BL1071" s="94"/>
      <c r="BM1071" s="94"/>
      <c r="BN1071" s="94"/>
      <c r="BO1071" s="94"/>
      <c r="BP1071" s="94"/>
      <c r="BQ1071" s="94"/>
      <c r="BR1071" s="94"/>
      <c r="BS1071" s="94"/>
      <c r="BT1071" s="94"/>
      <c r="BU1071" s="94"/>
      <c r="BV1071" s="94"/>
      <c r="BW1071" s="94"/>
      <c r="BX1071" s="94"/>
      <c r="BY1071" s="94"/>
      <c r="BZ1071" s="94"/>
      <c r="CA1071" s="94"/>
      <c r="CB1071" s="94"/>
      <c r="CC1071" s="94"/>
      <c r="CD1071" s="94"/>
      <c r="CE1071" s="94"/>
      <c r="CF1071" s="94"/>
      <c r="CG1071" s="94"/>
      <c r="CH1071" s="94"/>
      <c r="CI1071" s="94"/>
      <c r="CJ1071" s="94"/>
      <c r="CK1071" s="94"/>
      <c r="CL1071" s="94"/>
      <c r="CM1071" s="94"/>
      <c r="CN1071" s="94"/>
      <c r="CO1071" s="94"/>
      <c r="CP1071" s="94"/>
      <c r="CQ1071" s="94"/>
      <c r="CR1071" s="94"/>
      <c r="CS1071" s="94"/>
      <c r="CT1071" s="94"/>
      <c r="CU1071" s="94"/>
      <c r="CV1071" s="94"/>
      <c r="CW1071" s="94"/>
      <c r="CX1071" s="94"/>
      <c r="CY1071" s="94"/>
      <c r="CZ1071" s="94"/>
      <c r="DA1071" s="94"/>
      <c r="DB1071" s="94"/>
      <c r="DC1071" s="94"/>
      <c r="DD1071" s="94"/>
      <c r="DE1071" s="94"/>
      <c r="DF1071" s="94"/>
      <c r="DG1071" s="94"/>
      <c r="DH1071" s="94"/>
      <c r="DI1071" s="94"/>
      <c r="DJ1071" s="94"/>
      <c r="DK1071" s="94"/>
      <c r="DL1071" s="94"/>
      <c r="DM1071" s="94"/>
      <c r="DN1071" s="94"/>
      <c r="DO1071" s="94"/>
      <c r="DP1071" s="94"/>
      <c r="DQ1071" s="94"/>
      <c r="DR1071" s="94"/>
      <c r="DS1071" s="94"/>
      <c r="DT1071" s="94"/>
      <c r="DU1071" s="94"/>
      <c r="DV1071" s="94"/>
      <c r="DW1071" s="94"/>
      <c r="DX1071" s="94"/>
      <c r="DY1071" s="94"/>
      <c r="DZ1071" s="94"/>
      <c r="EA1071" s="94"/>
      <c r="EB1071" s="94"/>
      <c r="EC1071" s="94"/>
      <c r="ED1071" s="94"/>
      <c r="EE1071" s="94"/>
      <c r="EF1071" s="94"/>
      <c r="EG1071" s="94"/>
      <c r="EH1071" s="94"/>
      <c r="EI1071" s="94"/>
      <c r="EJ1071" s="94"/>
      <c r="EK1071" s="94"/>
      <c r="EL1071" s="94"/>
      <c r="EM1071" s="94"/>
      <c r="EN1071" s="94"/>
      <c r="EO1071" s="94"/>
      <c r="EP1071" s="94"/>
      <c r="EQ1071" s="94"/>
      <c r="ER1071" s="94"/>
      <c r="ES1071" s="94"/>
      <c r="ET1071" s="94"/>
      <c r="EU1071" s="94"/>
      <c r="EV1071" s="94"/>
      <c r="EW1071" s="94"/>
      <c r="EX1071" s="94"/>
      <c r="EY1071" s="94"/>
      <c r="EZ1071" s="94"/>
      <c r="FA1071" s="94"/>
      <c r="FB1071" s="94"/>
      <c r="FC1071" s="94"/>
      <c r="FD1071" s="94"/>
      <c r="FE1071" s="94"/>
      <c r="FF1071" s="94"/>
      <c r="FG1071" s="94"/>
      <c r="FH1071" s="94"/>
      <c r="FI1071" s="94"/>
      <c r="FJ1071" s="94"/>
      <c r="FK1071" s="94"/>
      <c r="FL1071" s="94"/>
      <c r="FM1071" s="94"/>
      <c r="FN1071" s="94"/>
      <c r="FO1071" s="94"/>
      <c r="FP1071" s="94"/>
      <c r="FQ1071" s="94"/>
      <c r="FR1071" s="94"/>
      <c r="FS1071" s="94"/>
      <c r="FT1071" s="94"/>
      <c r="FU1071" s="94"/>
      <c r="FV1071" s="94"/>
      <c r="FW1071" s="94"/>
      <c r="FX1071" s="94"/>
      <c r="FY1071" s="94"/>
      <c r="FZ1071" s="94"/>
      <c r="GA1071" s="94"/>
      <c r="GB1071" s="94"/>
      <c r="GC1071" s="94"/>
      <c r="GD1071" s="94"/>
      <c r="GE1071" s="94"/>
      <c r="GF1071" s="94"/>
      <c r="GG1071" s="94"/>
      <c r="GH1071" s="94"/>
      <c r="GI1071" s="94"/>
      <c r="GJ1071" s="94"/>
      <c r="GK1071" s="94"/>
      <c r="GL1071" s="94"/>
      <c r="GM1071" s="94"/>
      <c r="GN1071" s="94"/>
      <c r="GO1071" s="94"/>
      <c r="GP1071" s="94"/>
      <c r="GQ1071" s="94"/>
      <c r="GR1071" s="94"/>
      <c r="GS1071" s="94"/>
      <c r="GT1071" s="94"/>
      <c r="GU1071" s="94"/>
      <c r="GV1071" s="94"/>
      <c r="GW1071" s="94"/>
      <c r="GX1071" s="94"/>
      <c r="GY1071" s="94"/>
      <c r="GZ1071" s="94"/>
      <c r="HA1071" s="1"/>
      <c r="HB1071" s="1"/>
    </row>
    <row r="1072" spans="1:210" s="4" customFormat="1">
      <c r="A1072" s="3"/>
      <c r="B1072" s="259" t="s">
        <v>160</v>
      </c>
      <c r="C1072" s="3"/>
      <c r="D1072" s="3"/>
      <c r="E1072" s="9" t="s">
        <v>27</v>
      </c>
      <c r="F1072" s="51"/>
      <c r="G1072" s="232"/>
      <c r="H1072" s="13" t="str">
        <f>B1072&amp;N1054</f>
        <v>Оплата - юридические расходы</v>
      </c>
      <c r="I1072" s="13"/>
      <c r="J1072" s="3"/>
      <c r="K1072" s="3"/>
      <c r="L1072" s="3"/>
      <c r="M1072" s="5"/>
      <c r="N1072" s="36" t="str">
        <f>Главная!$Y$8</f>
        <v>итого</v>
      </c>
      <c r="O1072" s="36"/>
      <c r="P1072" s="5"/>
      <c r="Q1072" s="36" t="s">
        <v>26</v>
      </c>
      <c r="R1072" s="36"/>
      <c r="S1072" s="36"/>
      <c r="T1072" s="36"/>
      <c r="U1072" s="36"/>
      <c r="V1072" s="36"/>
      <c r="W1072" s="38">
        <f>SUM($Y1072:$HA1072)</f>
        <v>0</v>
      </c>
      <c r="X1072" s="38"/>
      <c r="Y1072" s="46"/>
      <c r="Z1072" s="99"/>
      <c r="AA1072" s="100">
        <f>IF(AA$8="",0,IF($T1068=справочники!$J$9,IF(SUM($Z1072:Z1072)&lt;SUM($Z1066:AA1066),SUMIFS(1066:1066,$1:$1,"&gt;="&amp;AA$1,$1:$1,"&lt;="&amp;AA$1+IF(OR($T1070=0,$T1070=""),1,$T1070)-1),0),IF($T1068=справочники!$J$10,IF(INT(AA$1/IF(OR($T1070=0,$T1070=""),1,$T1070))=AA$1/IF(OR($T1070=0,$T1070=""),1,$T1070),SUMIFS(1066:1066,$1:$1,"&lt;="&amp;AA$1,$1:$1,"&gt;="&amp;AA$1-IF(OR($T1070=0,$T1070=""),1,$T1070)+1),0),AA1066)))</f>
        <v>0</v>
      </c>
      <c r="AB1072" s="100">
        <f>IF(AB$8="",0,IF($T1068=справочники!$J$9,IF(SUM($Z1072:AA1072)&lt;SUM($Z1066:AB1066),SUMIFS(1066:1066,$1:$1,"&gt;="&amp;AB$1,$1:$1,"&lt;="&amp;AB$1+IF(OR($T1070=0,$T1070=""),1,$T1070)-1),0),IF($T1068=справочники!$J$10,IF(INT(AB$1/IF(OR($T1070=0,$T1070=""),1,$T1070))=AB$1/IF(OR($T1070=0,$T1070=""),1,$T1070),SUMIFS(1066:1066,$1:$1,"&lt;="&amp;AB$1,$1:$1,"&gt;="&amp;AB$1-IF(OR($T1070=0,$T1070=""),1,$T1070)+1),0),AB1066)))</f>
        <v>0</v>
      </c>
      <c r="AC1072" s="100">
        <f>IF(AC$8="",0,IF($T1068=справочники!$J$9,IF(SUM($Z1072:AB1072)&lt;SUM($Z1066:AC1066),SUMIFS(1066:1066,$1:$1,"&gt;="&amp;AC$1,$1:$1,"&lt;="&amp;AC$1+IF(OR($T1070=0,$T1070=""),1,$T1070)-1),0),IF($T1068=справочники!$J$10,IF(INT(AC$1/IF(OR($T1070=0,$T1070=""),1,$T1070))=AC$1/IF(OR($T1070=0,$T1070=""),1,$T1070),SUMIFS(1066:1066,$1:$1,"&lt;="&amp;AC$1,$1:$1,"&gt;="&amp;AC$1-IF(OR($T1070=0,$T1070=""),1,$T1070)+1),0),AC1066)))</f>
        <v>0</v>
      </c>
      <c r="AD1072" s="100">
        <f>IF(AD$8="",0,IF($T1068=справочники!$J$9,IF(SUM($Z1072:AC1072)&lt;SUM($Z1066:AD1066),SUMIFS(1066:1066,$1:$1,"&gt;="&amp;AD$1,$1:$1,"&lt;="&amp;AD$1+IF(OR($T1070=0,$T1070=""),1,$T1070)-1),0),IF($T1068=справочники!$J$10,IF(INT(AD$1/IF(OR($T1070=0,$T1070=""),1,$T1070))=AD$1/IF(OR($T1070=0,$T1070=""),1,$T1070),SUMIFS(1066:1066,$1:$1,"&lt;="&amp;AD$1,$1:$1,"&gt;="&amp;AD$1-IF(OR($T1070=0,$T1070=""),1,$T1070)+1),0),AD1066)))</f>
        <v>0</v>
      </c>
      <c r="AE1072" s="100">
        <f>IF(AE$8="",0,IF($T1068=справочники!$J$9,IF(SUM($Z1072:AD1072)&lt;SUM($Z1066:AE1066),SUMIFS(1066:1066,$1:$1,"&gt;="&amp;AE$1,$1:$1,"&lt;="&amp;AE$1+IF(OR($T1070=0,$T1070=""),1,$T1070)-1),0),IF($T1068=справочники!$J$10,IF(INT(AE$1/IF(OR($T1070=0,$T1070=""),1,$T1070))=AE$1/IF(OR($T1070=0,$T1070=""),1,$T1070),SUMIFS(1066:1066,$1:$1,"&lt;="&amp;AE$1,$1:$1,"&gt;="&amp;AE$1-IF(OR($T1070=0,$T1070=""),1,$T1070)+1),0),AE1066)))</f>
        <v>0</v>
      </c>
      <c r="AF1072" s="100">
        <f>IF(AF$8="",0,IF($T1068=справочники!$J$9,IF(SUM($Z1072:AE1072)&lt;SUM($Z1066:AF1066),SUMIFS(1066:1066,$1:$1,"&gt;="&amp;AF$1,$1:$1,"&lt;="&amp;AF$1+IF(OR($T1070=0,$T1070=""),1,$T1070)-1),0),IF($T1068=справочники!$J$10,IF(INT(AF$1/IF(OR($T1070=0,$T1070=""),1,$T1070))=AF$1/IF(OR($T1070=0,$T1070=""),1,$T1070),SUMIFS(1066:1066,$1:$1,"&lt;="&amp;AF$1,$1:$1,"&gt;="&amp;AF$1-IF(OR($T1070=0,$T1070=""),1,$T1070)+1),0),AF1066)))</f>
        <v>0</v>
      </c>
      <c r="AG1072" s="100">
        <f>IF(AG$8="",0,IF($T1068=справочники!$J$9,IF(SUM($Z1072:AF1072)&lt;SUM($Z1066:AG1066),SUMIFS(1066:1066,$1:$1,"&gt;="&amp;AG$1,$1:$1,"&lt;="&amp;AG$1+IF(OR($T1070=0,$T1070=""),1,$T1070)-1),0),IF($T1068=справочники!$J$10,IF(INT(AG$1/IF(OR($T1070=0,$T1070=""),1,$T1070))=AG$1/IF(OR($T1070=0,$T1070=""),1,$T1070),SUMIFS(1066:1066,$1:$1,"&lt;="&amp;AG$1,$1:$1,"&gt;="&amp;AG$1-IF(OR($T1070=0,$T1070=""),1,$T1070)+1),0),AG1066)))</f>
        <v>0</v>
      </c>
      <c r="AH1072" s="100">
        <f>IF(AH$8="",0,IF($T1068=справочники!$J$9,IF(SUM($Z1072:AG1072)&lt;SUM($Z1066:AH1066),SUMIFS(1066:1066,$1:$1,"&gt;="&amp;AH$1,$1:$1,"&lt;="&amp;AH$1+IF(OR($T1070=0,$T1070=""),1,$T1070)-1),0),IF($T1068=справочники!$J$10,IF(INT(AH$1/IF(OR($T1070=0,$T1070=""),1,$T1070))=AH$1/IF(OR($T1070=0,$T1070=""),1,$T1070),SUMIFS(1066:1066,$1:$1,"&lt;="&amp;AH$1,$1:$1,"&gt;="&amp;AH$1-IF(OR($T1070=0,$T1070=""),1,$T1070)+1),0),AH1066)))</f>
        <v>0</v>
      </c>
      <c r="AI1072" s="100">
        <f>IF(AI$8="",0,IF($T1068=справочники!$J$9,IF(SUM($Z1072:AH1072)&lt;SUM($Z1066:AI1066),SUMIFS(1066:1066,$1:$1,"&gt;="&amp;AI$1,$1:$1,"&lt;="&amp;AI$1+IF(OR($T1070=0,$T1070=""),1,$T1070)-1),0),IF($T1068=справочники!$J$10,IF(INT(AI$1/IF(OR($T1070=0,$T1070=""),1,$T1070))=AI$1/IF(OR($T1070=0,$T1070=""),1,$T1070),SUMIFS(1066:1066,$1:$1,"&lt;="&amp;AI$1,$1:$1,"&gt;="&amp;AI$1-IF(OR($T1070=0,$T1070=""),1,$T1070)+1),0),AI1066)))</f>
        <v>0</v>
      </c>
      <c r="AJ1072" s="100">
        <f>IF(AJ$8="",0,IF($T1068=справочники!$J$9,IF(SUM($Z1072:AI1072)&lt;SUM($Z1066:AJ1066),SUMIFS(1066:1066,$1:$1,"&gt;="&amp;AJ$1,$1:$1,"&lt;="&amp;AJ$1+IF(OR($T1070=0,$T1070=""),1,$T1070)-1),0),IF($T1068=справочники!$J$10,IF(INT(AJ$1/IF(OR($T1070=0,$T1070=""),1,$T1070))=AJ$1/IF(OR($T1070=0,$T1070=""),1,$T1070),SUMIFS(1066:1066,$1:$1,"&lt;="&amp;AJ$1,$1:$1,"&gt;="&amp;AJ$1-IF(OR($T1070=0,$T1070=""),1,$T1070)+1),0),AJ1066)))</f>
        <v>0</v>
      </c>
      <c r="AK1072" s="100">
        <f>IF(AK$8="",0,IF($T1068=справочники!$J$9,IF(SUM($Z1072:AJ1072)&lt;SUM($Z1066:AK1066),SUMIFS(1066:1066,$1:$1,"&gt;="&amp;AK$1,$1:$1,"&lt;="&amp;AK$1+IF(OR($T1070=0,$T1070=""),1,$T1070)-1),0),IF($T1068=справочники!$J$10,IF(INT(AK$1/IF(OR($T1070=0,$T1070=""),1,$T1070))=AK$1/IF(OR($T1070=0,$T1070=""),1,$T1070),SUMIFS(1066:1066,$1:$1,"&lt;="&amp;AK$1,$1:$1,"&gt;="&amp;AK$1-IF(OR($T1070=0,$T1070=""),1,$T1070)+1),0),AK1066)))</f>
        <v>0</v>
      </c>
      <c r="AL1072" s="100">
        <f>IF(AL$8="",0,IF($T1068=справочники!$J$9,IF(SUM($Z1072:AK1072)&lt;SUM($Z1066:AL1066),SUMIFS(1066:1066,$1:$1,"&gt;="&amp;AL$1,$1:$1,"&lt;="&amp;AL$1+IF(OR($T1070=0,$T1070=""),1,$T1070)-1),0),IF($T1068=справочники!$J$10,IF(INT(AL$1/IF(OR($T1070=0,$T1070=""),1,$T1070))=AL$1/IF(OR($T1070=0,$T1070=""),1,$T1070),SUMIFS(1066:1066,$1:$1,"&lt;="&amp;AL$1,$1:$1,"&gt;="&amp;AL$1-IF(OR($T1070=0,$T1070=""),1,$T1070)+1),0),AL1066)))</f>
        <v>0</v>
      </c>
      <c r="AM1072" s="100">
        <f>IF(AM$8="",0,IF($T1068=справочники!$J$9,IF(SUM($Z1072:AL1072)&lt;SUM($Z1066:AM1066),SUMIFS(1066:1066,$1:$1,"&gt;="&amp;AM$1,$1:$1,"&lt;="&amp;AM$1+IF(OR($T1070=0,$T1070=""),1,$T1070)-1),0),IF($T1068=справочники!$J$10,IF(INT(AM$1/IF(OR($T1070=0,$T1070=""),1,$T1070))=AM$1/IF(OR($T1070=0,$T1070=""),1,$T1070),SUMIFS(1066:1066,$1:$1,"&lt;="&amp;AM$1,$1:$1,"&gt;="&amp;AM$1-IF(OR($T1070=0,$T1070=""),1,$T1070)+1),0),AM1066)))</f>
        <v>0</v>
      </c>
      <c r="AN1072" s="100">
        <f>IF(AN$8="",0,IF($T1068=справочники!$J$9,IF(SUM($Z1072:AM1072)&lt;SUM($Z1066:AN1066),SUMIFS(1066:1066,$1:$1,"&gt;="&amp;AN$1,$1:$1,"&lt;="&amp;AN$1+IF(OR($T1070=0,$T1070=""),1,$T1070)-1),0),IF($T1068=справочники!$J$10,IF(INT(AN$1/IF(OR($T1070=0,$T1070=""),1,$T1070))=AN$1/IF(OR($T1070=0,$T1070=""),1,$T1070),SUMIFS(1066:1066,$1:$1,"&lt;="&amp;AN$1,$1:$1,"&gt;="&amp;AN$1-IF(OR($T1070=0,$T1070=""),1,$T1070)+1),0),AN1066)))</f>
        <v>0</v>
      </c>
      <c r="AO1072" s="100">
        <f>IF(AO$8="",0,IF($T1068=справочники!$J$9,IF(SUM($Z1072:AN1072)&lt;SUM($Z1066:AO1066),SUMIFS(1066:1066,$1:$1,"&gt;="&amp;AO$1,$1:$1,"&lt;="&amp;AO$1+IF(OR($T1070=0,$T1070=""),1,$T1070)-1),0),IF($T1068=справочники!$J$10,IF(INT(AO$1/IF(OR($T1070=0,$T1070=""),1,$T1070))=AO$1/IF(OR($T1070=0,$T1070=""),1,$T1070),SUMIFS(1066:1066,$1:$1,"&lt;="&amp;AO$1,$1:$1,"&gt;="&amp;AO$1-IF(OR($T1070=0,$T1070=""),1,$T1070)+1),0),AO1066)))</f>
        <v>0</v>
      </c>
      <c r="AP1072" s="100">
        <f>IF(AP$8="",0,IF($T1068=справочники!$J$9,IF(SUM($Z1072:AO1072)&lt;SUM($Z1066:AP1066),SUMIFS(1066:1066,$1:$1,"&gt;="&amp;AP$1,$1:$1,"&lt;="&amp;AP$1+IF(OR($T1070=0,$T1070=""),1,$T1070)-1),0),IF($T1068=справочники!$J$10,IF(INT(AP$1/IF(OR($T1070=0,$T1070=""),1,$T1070))=AP$1/IF(OR($T1070=0,$T1070=""),1,$T1070),SUMIFS(1066:1066,$1:$1,"&lt;="&amp;AP$1,$1:$1,"&gt;="&amp;AP$1-IF(OR($T1070=0,$T1070=""),1,$T1070)+1),0),AP1066)))</f>
        <v>0</v>
      </c>
      <c r="AQ1072" s="100">
        <f>IF(AQ$8="",0,IF($T1068=справочники!$J$9,IF(SUM($Z1072:AP1072)&lt;SUM($Z1066:AQ1066),SUMIFS(1066:1066,$1:$1,"&gt;="&amp;AQ$1,$1:$1,"&lt;="&amp;AQ$1+IF(OR($T1070=0,$T1070=""),1,$T1070)-1),0),IF($T1068=справочники!$J$10,IF(INT(AQ$1/IF(OR($T1070=0,$T1070=""),1,$T1070))=AQ$1/IF(OR($T1070=0,$T1070=""),1,$T1070),SUMIFS(1066:1066,$1:$1,"&lt;="&amp;AQ$1,$1:$1,"&gt;="&amp;AQ$1-IF(OR($T1070=0,$T1070=""),1,$T1070)+1),0),AQ1066)))</f>
        <v>0</v>
      </c>
      <c r="AR1072" s="100">
        <f>IF(AR$8="",0,IF($T1068=справочники!$J$9,IF(SUM($Z1072:AQ1072)&lt;SUM($Z1066:AR1066),SUMIFS(1066:1066,$1:$1,"&gt;="&amp;AR$1,$1:$1,"&lt;="&amp;AR$1+IF(OR($T1070=0,$T1070=""),1,$T1070)-1),0),IF($T1068=справочники!$J$10,IF(INT(AR$1/IF(OR($T1070=0,$T1070=""),1,$T1070))=AR$1/IF(OR($T1070=0,$T1070=""),1,$T1070),SUMIFS(1066:1066,$1:$1,"&lt;="&amp;AR$1,$1:$1,"&gt;="&amp;AR$1-IF(OR($T1070=0,$T1070=""),1,$T1070)+1),0),AR1066)))</f>
        <v>0</v>
      </c>
      <c r="AS1072" s="100">
        <f>IF(AS$8="",0,IF($T1068=справочники!$J$9,IF(SUM($Z1072:AR1072)&lt;SUM($Z1066:AS1066),SUMIFS(1066:1066,$1:$1,"&gt;="&amp;AS$1,$1:$1,"&lt;="&amp;AS$1+IF(OR($T1070=0,$T1070=""),1,$T1070)-1),0),IF($T1068=справочники!$J$10,IF(INT(AS$1/IF(OR($T1070=0,$T1070=""),1,$T1070))=AS$1/IF(OR($T1070=0,$T1070=""),1,$T1070),SUMIFS(1066:1066,$1:$1,"&lt;="&amp;AS$1,$1:$1,"&gt;="&amp;AS$1-IF(OR($T1070=0,$T1070=""),1,$T1070)+1),0),AS1066)))</f>
        <v>0</v>
      </c>
      <c r="AT1072" s="100">
        <f>IF(AT$8="",0,IF($T1068=справочники!$J$9,IF(SUM($Z1072:AS1072)&lt;SUM($Z1066:AT1066),SUMIFS(1066:1066,$1:$1,"&gt;="&amp;AT$1,$1:$1,"&lt;="&amp;AT$1+IF(OR($T1070=0,$T1070=""),1,$T1070)-1),0),IF($T1068=справочники!$J$10,IF(INT(AT$1/IF(OR($T1070=0,$T1070=""),1,$T1070))=AT$1/IF(OR($T1070=0,$T1070=""),1,$T1070),SUMIFS(1066:1066,$1:$1,"&lt;="&amp;AT$1,$1:$1,"&gt;="&amp;AT$1-IF(OR($T1070=0,$T1070=""),1,$T1070)+1),0),AT1066)))</f>
        <v>0</v>
      </c>
      <c r="AU1072" s="100">
        <f>IF(AU$8="",0,IF($T1068=справочники!$J$9,IF(SUM($Z1072:AT1072)&lt;SUM($Z1066:AU1066),SUMIFS(1066:1066,$1:$1,"&gt;="&amp;AU$1,$1:$1,"&lt;="&amp;AU$1+IF(OR($T1070=0,$T1070=""),1,$T1070)-1),0),IF($T1068=справочники!$J$10,IF(INT(AU$1/IF(OR($T1070=0,$T1070=""),1,$T1070))=AU$1/IF(OR($T1070=0,$T1070=""),1,$T1070),SUMIFS(1066:1066,$1:$1,"&lt;="&amp;AU$1,$1:$1,"&gt;="&amp;AU$1-IF(OR($T1070=0,$T1070=""),1,$T1070)+1),0),AU1066)))</f>
        <v>0</v>
      </c>
      <c r="AV1072" s="100">
        <f>IF(AV$8="",0,IF($T1068=справочники!$J$9,IF(SUM($Z1072:AU1072)&lt;SUM($Z1066:AV1066),SUMIFS(1066:1066,$1:$1,"&gt;="&amp;AV$1,$1:$1,"&lt;="&amp;AV$1+IF(OR($T1070=0,$T1070=""),1,$T1070)-1),0),IF($T1068=справочники!$J$10,IF(INT(AV$1/IF(OR($T1070=0,$T1070=""),1,$T1070))=AV$1/IF(OR($T1070=0,$T1070=""),1,$T1070),SUMIFS(1066:1066,$1:$1,"&lt;="&amp;AV$1,$1:$1,"&gt;="&amp;AV$1-IF(OR($T1070=0,$T1070=""),1,$T1070)+1),0),AV1066)))</f>
        <v>0</v>
      </c>
      <c r="AW1072" s="100">
        <f>IF(AW$8="",0,IF($T1068=справочники!$J$9,IF(SUM($Z1072:AV1072)&lt;SUM($Z1066:AW1066),SUMIFS(1066:1066,$1:$1,"&gt;="&amp;AW$1,$1:$1,"&lt;="&amp;AW$1+IF(OR($T1070=0,$T1070=""),1,$T1070)-1),0),IF($T1068=справочники!$J$10,IF(INT(AW$1/IF(OR($T1070=0,$T1070=""),1,$T1070))=AW$1/IF(OR($T1070=0,$T1070=""),1,$T1070),SUMIFS(1066:1066,$1:$1,"&lt;="&amp;AW$1,$1:$1,"&gt;="&amp;AW$1-IF(OR($T1070=0,$T1070=""),1,$T1070)+1),0),AW1066)))</f>
        <v>0</v>
      </c>
      <c r="AX1072" s="100">
        <f>IF(AX$8="",0,IF($T1068=справочники!$J$9,IF(SUM($Z1072:AW1072)&lt;SUM($Z1066:AX1066),SUMIFS(1066:1066,$1:$1,"&gt;="&amp;AX$1,$1:$1,"&lt;="&amp;AX$1+IF(OR($T1070=0,$T1070=""),1,$T1070)-1),0),IF($T1068=справочники!$J$10,IF(INT(AX$1/IF(OR($T1070=0,$T1070=""),1,$T1070))=AX$1/IF(OR($T1070=0,$T1070=""),1,$T1070),SUMIFS(1066:1066,$1:$1,"&lt;="&amp;AX$1,$1:$1,"&gt;="&amp;AX$1-IF(OR($T1070=0,$T1070=""),1,$T1070)+1),0),AX1066)))</f>
        <v>0</v>
      </c>
      <c r="AY1072" s="100">
        <f>IF(AY$8="",0,IF($T1068=справочники!$J$9,IF(SUM($Z1072:AX1072)&lt;SUM($Z1066:AY1066),SUMIFS(1066:1066,$1:$1,"&gt;="&amp;AY$1,$1:$1,"&lt;="&amp;AY$1+IF(OR($T1070=0,$T1070=""),1,$T1070)-1),0),IF($T1068=справочники!$J$10,IF(INT(AY$1/IF(OR($T1070=0,$T1070=""),1,$T1070))=AY$1/IF(OR($T1070=0,$T1070=""),1,$T1070),SUMIFS(1066:1066,$1:$1,"&lt;="&amp;AY$1,$1:$1,"&gt;="&amp;AY$1-IF(OR($T1070=0,$T1070=""),1,$T1070)+1),0),AY1066)))</f>
        <v>0</v>
      </c>
      <c r="AZ1072" s="100">
        <f>IF(AZ$8="",0,IF($T1068=справочники!$J$9,IF(SUM($Z1072:AY1072)&lt;SUM($Z1066:AZ1066),SUMIFS(1066:1066,$1:$1,"&gt;="&amp;AZ$1,$1:$1,"&lt;="&amp;AZ$1+IF(OR($T1070=0,$T1070=""),1,$T1070)-1),0),IF($T1068=справочники!$J$10,IF(INT(AZ$1/IF(OR($T1070=0,$T1070=""),1,$T1070))=AZ$1/IF(OR($T1070=0,$T1070=""),1,$T1070),SUMIFS(1066:1066,$1:$1,"&lt;="&amp;AZ$1,$1:$1,"&gt;="&amp;AZ$1-IF(OR($T1070=0,$T1070=""),1,$T1070)+1),0),AZ1066)))</f>
        <v>0</v>
      </c>
      <c r="BA1072" s="100">
        <f>IF(BA$8="",0,IF($T1068=справочники!$J$9,IF(SUM($Z1072:AZ1072)&lt;SUM($Z1066:BA1066),SUMIFS(1066:1066,$1:$1,"&gt;="&amp;BA$1,$1:$1,"&lt;="&amp;BA$1+IF(OR($T1070=0,$T1070=""),1,$T1070)-1),0),IF($T1068=справочники!$J$10,IF(INT(BA$1/IF(OR($T1070=0,$T1070=""),1,$T1070))=BA$1/IF(OR($T1070=0,$T1070=""),1,$T1070),SUMIFS(1066:1066,$1:$1,"&lt;="&amp;BA$1,$1:$1,"&gt;="&amp;BA$1-IF(OR($T1070=0,$T1070=""),1,$T1070)+1),0),BA1066)))</f>
        <v>0</v>
      </c>
      <c r="BB1072" s="100">
        <f>IF(BB$8="",0,IF($T1068=справочники!$J$9,IF(SUM($Z1072:BA1072)&lt;SUM($Z1066:BB1066),SUMIFS(1066:1066,$1:$1,"&gt;="&amp;BB$1,$1:$1,"&lt;="&amp;BB$1+IF(OR($T1070=0,$T1070=""),1,$T1070)-1),0),IF($T1068=справочники!$J$10,IF(INT(BB$1/IF(OR($T1070=0,$T1070=""),1,$T1070))=BB$1/IF(OR($T1070=0,$T1070=""),1,$T1070),SUMIFS(1066:1066,$1:$1,"&lt;="&amp;BB$1,$1:$1,"&gt;="&amp;BB$1-IF(OR($T1070=0,$T1070=""),1,$T1070)+1),0),BB1066)))</f>
        <v>0</v>
      </c>
      <c r="BC1072" s="100">
        <f>IF(BC$8="",0,IF($T1068=справочники!$J$9,IF(SUM($Z1072:BB1072)&lt;SUM($Z1066:BC1066),SUMIFS(1066:1066,$1:$1,"&gt;="&amp;BC$1,$1:$1,"&lt;="&amp;BC$1+IF(OR($T1070=0,$T1070=""),1,$T1070)-1),0),IF($T1068=справочники!$J$10,IF(INT(BC$1/IF(OR($T1070=0,$T1070=""),1,$T1070))=BC$1/IF(OR($T1070=0,$T1070=""),1,$T1070),SUMIFS(1066:1066,$1:$1,"&lt;="&amp;BC$1,$1:$1,"&gt;="&amp;BC$1-IF(OR($T1070=0,$T1070=""),1,$T1070)+1),0),BC1066)))</f>
        <v>0</v>
      </c>
      <c r="BD1072" s="100">
        <f>IF(BD$8="",0,IF($T1068=справочники!$J$9,IF(SUM($Z1072:BC1072)&lt;SUM($Z1066:BD1066),SUMIFS(1066:1066,$1:$1,"&gt;="&amp;BD$1,$1:$1,"&lt;="&amp;BD$1+IF(OR($T1070=0,$T1070=""),1,$T1070)-1),0),IF($T1068=справочники!$J$10,IF(INT(BD$1/IF(OR($T1070=0,$T1070=""),1,$T1070))=BD$1/IF(OR($T1070=0,$T1070=""),1,$T1070),SUMIFS(1066:1066,$1:$1,"&lt;="&amp;BD$1,$1:$1,"&gt;="&amp;BD$1-IF(OR($T1070=0,$T1070=""),1,$T1070)+1),0),BD1066)))</f>
        <v>0</v>
      </c>
      <c r="BE1072" s="100">
        <f>IF(BE$8="",0,IF($T1068=справочники!$J$9,IF(SUM($Z1072:BD1072)&lt;SUM($Z1066:BE1066),SUMIFS(1066:1066,$1:$1,"&gt;="&amp;BE$1,$1:$1,"&lt;="&amp;BE$1+IF(OR($T1070=0,$T1070=""),1,$T1070)-1),0),IF($T1068=справочники!$J$10,IF(INT(BE$1/IF(OR($T1070=0,$T1070=""),1,$T1070))=BE$1/IF(OR($T1070=0,$T1070=""),1,$T1070),SUMIFS(1066:1066,$1:$1,"&lt;="&amp;BE$1,$1:$1,"&gt;="&amp;BE$1-IF(OR($T1070=0,$T1070=""),1,$T1070)+1),0),BE1066)))</f>
        <v>0</v>
      </c>
      <c r="BF1072" s="100">
        <f>IF(BF$8="",0,IF($T1068=справочники!$J$9,IF(SUM($Z1072:BE1072)&lt;SUM($Z1066:BF1066),SUMIFS(1066:1066,$1:$1,"&gt;="&amp;BF$1,$1:$1,"&lt;="&amp;BF$1+IF(OR($T1070=0,$T1070=""),1,$T1070)-1),0),IF($T1068=справочники!$J$10,IF(INT(BF$1/IF(OR($T1070=0,$T1070=""),1,$T1070))=BF$1/IF(OR($T1070=0,$T1070=""),1,$T1070),SUMIFS(1066:1066,$1:$1,"&lt;="&amp;BF$1,$1:$1,"&gt;="&amp;BF$1-IF(OR($T1070=0,$T1070=""),1,$T1070)+1),0),BF1066)))</f>
        <v>0</v>
      </c>
      <c r="BG1072" s="100">
        <f>IF(BG$8="",0,IF($T1068=справочники!$J$9,IF(SUM($Z1072:BF1072)&lt;SUM($Z1066:BG1066),SUMIFS(1066:1066,$1:$1,"&gt;="&amp;BG$1,$1:$1,"&lt;="&amp;BG$1+IF(OR($T1070=0,$T1070=""),1,$T1070)-1),0),IF($T1068=справочники!$J$10,IF(INT(BG$1/IF(OR($T1070=0,$T1070=""),1,$T1070))=BG$1/IF(OR($T1070=0,$T1070=""),1,$T1070),SUMIFS(1066:1066,$1:$1,"&lt;="&amp;BG$1,$1:$1,"&gt;="&amp;BG$1-IF(OR($T1070=0,$T1070=""),1,$T1070)+1),0),BG1066)))</f>
        <v>0</v>
      </c>
      <c r="BH1072" s="100">
        <f>IF(BH$8="",0,IF($T1068=справочники!$J$9,IF(SUM($Z1072:BG1072)&lt;SUM($Z1066:BH1066),SUMIFS(1066:1066,$1:$1,"&gt;="&amp;BH$1,$1:$1,"&lt;="&amp;BH$1+IF(OR($T1070=0,$T1070=""),1,$T1070)-1),0),IF($T1068=справочники!$J$10,IF(INT(BH$1/IF(OR($T1070=0,$T1070=""),1,$T1070))=BH$1/IF(OR($T1070=0,$T1070=""),1,$T1070),SUMIFS(1066:1066,$1:$1,"&lt;="&amp;BH$1,$1:$1,"&gt;="&amp;BH$1-IF(OR($T1070=0,$T1070=""),1,$T1070)+1),0),BH1066)))</f>
        <v>0</v>
      </c>
      <c r="BI1072" s="100">
        <f>IF(BI$8="",0,IF($T1068=справочники!$J$9,IF(SUM($Z1072:BH1072)&lt;SUM($Z1066:BI1066),SUMIFS(1066:1066,$1:$1,"&gt;="&amp;BI$1,$1:$1,"&lt;="&amp;BI$1+IF(OR($T1070=0,$T1070=""),1,$T1070)-1),0),IF($T1068=справочники!$J$10,IF(INT(BI$1/IF(OR($T1070=0,$T1070=""),1,$T1070))=BI$1/IF(OR($T1070=0,$T1070=""),1,$T1070),SUMIFS(1066:1066,$1:$1,"&lt;="&amp;BI$1,$1:$1,"&gt;="&amp;BI$1-IF(OR($T1070=0,$T1070=""),1,$T1070)+1),0),BI1066)))</f>
        <v>0</v>
      </c>
      <c r="BJ1072" s="100">
        <f>IF(BJ$8="",0,IF($T1068=справочники!$J$9,IF(SUM($Z1072:BI1072)&lt;SUM($Z1066:BJ1066),SUMIFS(1066:1066,$1:$1,"&gt;="&amp;BJ$1,$1:$1,"&lt;="&amp;BJ$1+IF(OR($T1070=0,$T1070=""),1,$T1070)-1),0),IF($T1068=справочники!$J$10,IF(INT(BJ$1/IF(OR($T1070=0,$T1070=""),1,$T1070))=BJ$1/IF(OR($T1070=0,$T1070=""),1,$T1070),SUMIFS(1066:1066,$1:$1,"&lt;="&amp;BJ$1,$1:$1,"&gt;="&amp;BJ$1-IF(OR($T1070=0,$T1070=""),1,$T1070)+1),0),BJ1066)))</f>
        <v>0</v>
      </c>
      <c r="BK1072" s="100">
        <f>IF(BK$8="",0,IF($T1068=справочники!$J$9,IF(SUM($Z1072:BJ1072)&lt;SUM($Z1066:BK1066),SUMIFS(1066:1066,$1:$1,"&gt;="&amp;BK$1,$1:$1,"&lt;="&amp;BK$1+IF(OR($T1070=0,$T1070=""),1,$T1070)-1),0),IF($T1068=справочники!$J$10,IF(INT(BK$1/IF(OR($T1070=0,$T1070=""),1,$T1070))=BK$1/IF(OR($T1070=0,$T1070=""),1,$T1070),SUMIFS(1066:1066,$1:$1,"&lt;="&amp;BK$1,$1:$1,"&gt;="&amp;BK$1-IF(OR($T1070=0,$T1070=""),1,$T1070)+1),0),BK1066)))</f>
        <v>0</v>
      </c>
      <c r="BL1072" s="100">
        <f>IF(BL$8="",0,IF($T1068=справочники!$J$9,IF(SUM($Z1072:BK1072)&lt;SUM($Z1066:BL1066),SUMIFS(1066:1066,$1:$1,"&gt;="&amp;BL$1,$1:$1,"&lt;="&amp;BL$1+IF(OR($T1070=0,$T1070=""),1,$T1070)-1),0),IF($T1068=справочники!$J$10,IF(INT(BL$1/IF(OR($T1070=0,$T1070=""),1,$T1070))=BL$1/IF(OR($T1070=0,$T1070=""),1,$T1070),SUMIFS(1066:1066,$1:$1,"&lt;="&amp;BL$1,$1:$1,"&gt;="&amp;BL$1-IF(OR($T1070=0,$T1070=""),1,$T1070)+1),0),BL1066)))</f>
        <v>0</v>
      </c>
      <c r="BM1072" s="100">
        <f>IF(BM$8="",0,IF($T1068=справочники!$J$9,IF(SUM($Z1072:BL1072)&lt;SUM($Z1066:BM1066),SUMIFS(1066:1066,$1:$1,"&gt;="&amp;BM$1,$1:$1,"&lt;="&amp;BM$1+IF(OR($T1070=0,$T1070=""),1,$T1070)-1),0),IF($T1068=справочники!$J$10,IF(INT(BM$1/IF(OR($T1070=0,$T1070=""),1,$T1070))=BM$1/IF(OR($T1070=0,$T1070=""),1,$T1070),SUMIFS(1066:1066,$1:$1,"&lt;="&amp;BM$1,$1:$1,"&gt;="&amp;BM$1-IF(OR($T1070=0,$T1070=""),1,$T1070)+1),0),BM1066)))</f>
        <v>0</v>
      </c>
      <c r="BN1072" s="100">
        <f>IF(BN$8="",0,IF($T1068=справочники!$J$9,IF(SUM($Z1072:BM1072)&lt;SUM($Z1066:BN1066),SUMIFS(1066:1066,$1:$1,"&gt;="&amp;BN$1,$1:$1,"&lt;="&amp;BN$1+IF(OR($T1070=0,$T1070=""),1,$T1070)-1),0),IF($T1068=справочники!$J$10,IF(INT(BN$1/IF(OR($T1070=0,$T1070=""),1,$T1070))=BN$1/IF(OR($T1070=0,$T1070=""),1,$T1070),SUMIFS(1066:1066,$1:$1,"&lt;="&amp;BN$1,$1:$1,"&gt;="&amp;BN$1-IF(OR($T1070=0,$T1070=""),1,$T1070)+1),0),BN1066)))</f>
        <v>0</v>
      </c>
      <c r="BO1072" s="100">
        <f>IF(BO$8="",0,IF($T1068=справочники!$J$9,IF(SUM($Z1072:BN1072)&lt;SUM($Z1066:BO1066),SUMIFS(1066:1066,$1:$1,"&gt;="&amp;BO$1,$1:$1,"&lt;="&amp;BO$1+IF(OR($T1070=0,$T1070=""),1,$T1070)-1),0),IF($T1068=справочники!$J$10,IF(INT(BO$1/IF(OR($T1070=0,$T1070=""),1,$T1070))=BO$1/IF(OR($T1070=0,$T1070=""),1,$T1070),SUMIFS(1066:1066,$1:$1,"&lt;="&amp;BO$1,$1:$1,"&gt;="&amp;BO$1-IF(OR($T1070=0,$T1070=""),1,$T1070)+1),0),BO1066)))</f>
        <v>0</v>
      </c>
      <c r="BP1072" s="100">
        <f>IF(BP$8="",0,IF($T1068=справочники!$J$9,IF(SUM($Z1072:BO1072)&lt;SUM($Z1066:BP1066),SUMIFS(1066:1066,$1:$1,"&gt;="&amp;BP$1,$1:$1,"&lt;="&amp;BP$1+IF(OR($T1070=0,$T1070=""),1,$T1070)-1),0),IF($T1068=справочники!$J$10,IF(INT(BP$1/IF(OR($T1070=0,$T1070=""),1,$T1070))=BP$1/IF(OR($T1070=0,$T1070=""),1,$T1070),SUMIFS(1066:1066,$1:$1,"&lt;="&amp;BP$1,$1:$1,"&gt;="&amp;BP$1-IF(OR($T1070=0,$T1070=""),1,$T1070)+1),0),BP1066)))</f>
        <v>0</v>
      </c>
      <c r="BQ1072" s="100">
        <f>IF(BQ$8="",0,IF($T1068=справочники!$J$9,IF(SUM($Z1072:BP1072)&lt;SUM($Z1066:BQ1066),SUMIFS(1066:1066,$1:$1,"&gt;="&amp;BQ$1,$1:$1,"&lt;="&amp;BQ$1+IF(OR($T1070=0,$T1070=""),1,$T1070)-1),0),IF($T1068=справочники!$J$10,IF(INT(BQ$1/IF(OR($T1070=0,$T1070=""),1,$T1070))=BQ$1/IF(OR($T1070=0,$T1070=""),1,$T1070),SUMIFS(1066:1066,$1:$1,"&lt;="&amp;BQ$1,$1:$1,"&gt;="&amp;BQ$1-IF(OR($T1070=0,$T1070=""),1,$T1070)+1),0),BQ1066)))</f>
        <v>0</v>
      </c>
      <c r="BR1072" s="100">
        <f>IF(BR$8="",0,IF($T1068=справочники!$J$9,IF(SUM($Z1072:BQ1072)&lt;SUM($Z1066:BR1066),SUMIFS(1066:1066,$1:$1,"&gt;="&amp;BR$1,$1:$1,"&lt;="&amp;BR$1+IF(OR($T1070=0,$T1070=""),1,$T1070)-1),0),IF($T1068=справочники!$J$10,IF(INT(BR$1/IF(OR($T1070=0,$T1070=""),1,$T1070))=BR$1/IF(OR($T1070=0,$T1070=""),1,$T1070),SUMIFS(1066:1066,$1:$1,"&lt;="&amp;BR$1,$1:$1,"&gt;="&amp;BR$1-IF(OR($T1070=0,$T1070=""),1,$T1070)+1),0),BR1066)))</f>
        <v>0</v>
      </c>
      <c r="BS1072" s="100">
        <f>IF(BS$8="",0,IF($T1068=справочники!$J$9,IF(SUM($Z1072:BR1072)&lt;SUM($Z1066:BS1066),SUMIFS(1066:1066,$1:$1,"&gt;="&amp;BS$1,$1:$1,"&lt;="&amp;BS$1+IF(OR($T1070=0,$T1070=""),1,$T1070)-1),0),IF($T1068=справочники!$J$10,IF(INT(BS$1/IF(OR($T1070=0,$T1070=""),1,$T1070))=BS$1/IF(OR($T1070=0,$T1070=""),1,$T1070),SUMIFS(1066:1066,$1:$1,"&lt;="&amp;BS$1,$1:$1,"&gt;="&amp;BS$1-IF(OR($T1070=0,$T1070=""),1,$T1070)+1),0),BS1066)))</f>
        <v>0</v>
      </c>
      <c r="BT1072" s="100">
        <f>IF(BT$8="",0,IF($T1068=справочники!$J$9,IF(SUM($Z1072:BS1072)&lt;SUM($Z1066:BT1066),SUMIFS(1066:1066,$1:$1,"&gt;="&amp;BT$1,$1:$1,"&lt;="&amp;BT$1+IF(OR($T1070=0,$T1070=""),1,$T1070)-1),0),IF($T1068=справочники!$J$10,IF(INT(BT$1/IF(OR($T1070=0,$T1070=""),1,$T1070))=BT$1/IF(OR($T1070=0,$T1070=""),1,$T1070),SUMIFS(1066:1066,$1:$1,"&lt;="&amp;BT$1,$1:$1,"&gt;="&amp;BT$1-IF(OR($T1070=0,$T1070=""),1,$T1070)+1),0),BT1066)))</f>
        <v>0</v>
      </c>
      <c r="BU1072" s="100">
        <f>IF(BU$8="",0,IF($T1068=справочники!$J$9,IF(SUM($Z1072:BT1072)&lt;SUM($Z1066:BU1066),SUMIFS(1066:1066,$1:$1,"&gt;="&amp;BU$1,$1:$1,"&lt;="&amp;BU$1+IF(OR($T1070=0,$T1070=""),1,$T1070)-1),0),IF($T1068=справочники!$J$10,IF(INT(BU$1/IF(OR($T1070=0,$T1070=""),1,$T1070))=BU$1/IF(OR($T1070=0,$T1070=""),1,$T1070),SUMIFS(1066:1066,$1:$1,"&lt;="&amp;BU$1,$1:$1,"&gt;="&amp;BU$1-IF(OR($T1070=0,$T1070=""),1,$T1070)+1),0),BU1066)))</f>
        <v>0</v>
      </c>
      <c r="BV1072" s="100">
        <f>IF(BV$8="",0,IF($T1068=справочники!$J$9,IF(SUM($Z1072:BU1072)&lt;SUM($Z1066:BV1066),SUMIFS(1066:1066,$1:$1,"&gt;="&amp;BV$1,$1:$1,"&lt;="&amp;BV$1+IF(OR($T1070=0,$T1070=""),1,$T1070)-1),0),IF($T1068=справочники!$J$10,IF(INT(BV$1/IF(OR($T1070=0,$T1070=""),1,$T1070))=BV$1/IF(OR($T1070=0,$T1070=""),1,$T1070),SUMIFS(1066:1066,$1:$1,"&lt;="&amp;BV$1,$1:$1,"&gt;="&amp;BV$1-IF(OR($T1070=0,$T1070=""),1,$T1070)+1),0),BV1066)))</f>
        <v>0</v>
      </c>
      <c r="BW1072" s="100">
        <f>IF(BW$8="",0,IF($T1068=справочники!$J$9,IF(SUM($Z1072:BV1072)&lt;SUM($Z1066:BW1066),SUMIFS(1066:1066,$1:$1,"&gt;="&amp;BW$1,$1:$1,"&lt;="&amp;BW$1+IF(OR($T1070=0,$T1070=""),1,$T1070)-1),0),IF($T1068=справочники!$J$10,IF(INT(BW$1/IF(OR($T1070=0,$T1070=""),1,$T1070))=BW$1/IF(OR($T1070=0,$T1070=""),1,$T1070),SUMIFS(1066:1066,$1:$1,"&lt;="&amp;BW$1,$1:$1,"&gt;="&amp;BW$1-IF(OR($T1070=0,$T1070=""),1,$T1070)+1),0),BW1066)))</f>
        <v>0</v>
      </c>
      <c r="BX1072" s="100">
        <f>IF(BX$8="",0,IF($T1068=справочники!$J$9,IF(SUM($Z1072:BW1072)&lt;SUM($Z1066:BX1066),SUMIFS(1066:1066,$1:$1,"&gt;="&amp;BX$1,$1:$1,"&lt;="&amp;BX$1+IF(OR($T1070=0,$T1070=""),1,$T1070)-1),0),IF($T1068=справочники!$J$10,IF(INT(BX$1/IF(OR($T1070=0,$T1070=""),1,$T1070))=BX$1/IF(OR($T1070=0,$T1070=""),1,$T1070),SUMIFS(1066:1066,$1:$1,"&lt;="&amp;BX$1,$1:$1,"&gt;="&amp;BX$1-IF(OR($T1070=0,$T1070=""),1,$T1070)+1),0),BX1066)))</f>
        <v>0</v>
      </c>
      <c r="BY1072" s="100">
        <f>IF(BY$8="",0,IF($T1068=справочники!$J$9,IF(SUM($Z1072:BX1072)&lt;SUM($Z1066:BY1066),SUMIFS(1066:1066,$1:$1,"&gt;="&amp;BY$1,$1:$1,"&lt;="&amp;BY$1+IF(OR($T1070=0,$T1070=""),1,$T1070)-1),0),IF($T1068=справочники!$J$10,IF(INT(BY$1/IF(OR($T1070=0,$T1070=""),1,$T1070))=BY$1/IF(OR($T1070=0,$T1070=""),1,$T1070),SUMIFS(1066:1066,$1:$1,"&lt;="&amp;BY$1,$1:$1,"&gt;="&amp;BY$1-IF(OR($T1070=0,$T1070=""),1,$T1070)+1),0),BY1066)))</f>
        <v>0</v>
      </c>
      <c r="BZ1072" s="100">
        <f>IF(BZ$8="",0,IF($T1068=справочники!$J$9,IF(SUM($Z1072:BY1072)&lt;SUM($Z1066:BZ1066),SUMIFS(1066:1066,$1:$1,"&gt;="&amp;BZ$1,$1:$1,"&lt;="&amp;BZ$1+IF(OR($T1070=0,$T1070=""),1,$T1070)-1),0),IF($T1068=справочники!$J$10,IF(INT(BZ$1/IF(OR($T1070=0,$T1070=""),1,$T1070))=BZ$1/IF(OR($T1070=0,$T1070=""),1,$T1070),SUMIFS(1066:1066,$1:$1,"&lt;="&amp;BZ$1,$1:$1,"&gt;="&amp;BZ$1-IF(OR($T1070=0,$T1070=""),1,$T1070)+1),0),BZ1066)))</f>
        <v>0</v>
      </c>
      <c r="CA1072" s="100">
        <f>IF(CA$8="",0,IF($T1068=справочники!$J$9,IF(SUM($Z1072:BZ1072)&lt;SUM($Z1066:CA1066),SUMIFS(1066:1066,$1:$1,"&gt;="&amp;CA$1,$1:$1,"&lt;="&amp;CA$1+IF(OR($T1070=0,$T1070=""),1,$T1070)-1),0),IF($T1068=справочники!$J$10,IF(INT(CA$1/IF(OR($T1070=0,$T1070=""),1,$T1070))=CA$1/IF(OR($T1070=0,$T1070=""),1,$T1070),SUMIFS(1066:1066,$1:$1,"&lt;="&amp;CA$1,$1:$1,"&gt;="&amp;CA$1-IF(OR($T1070=0,$T1070=""),1,$T1070)+1),0),CA1066)))</f>
        <v>0</v>
      </c>
      <c r="CB1072" s="100">
        <f>IF(CB$8="",0,IF($T1068=справочники!$J$9,IF(SUM($Z1072:CA1072)&lt;SUM($Z1066:CB1066),SUMIFS(1066:1066,$1:$1,"&gt;="&amp;CB$1,$1:$1,"&lt;="&amp;CB$1+IF(OR($T1070=0,$T1070=""),1,$T1070)-1),0),IF($T1068=справочники!$J$10,IF(INT(CB$1/IF(OR($T1070=0,$T1070=""),1,$T1070))=CB$1/IF(OR($T1070=0,$T1070=""),1,$T1070),SUMIFS(1066:1066,$1:$1,"&lt;="&amp;CB$1,$1:$1,"&gt;="&amp;CB$1-IF(OR($T1070=0,$T1070=""),1,$T1070)+1),0),CB1066)))</f>
        <v>0</v>
      </c>
      <c r="CC1072" s="100">
        <f>IF(CC$8="",0,IF($T1068=справочники!$J$9,IF(SUM($Z1072:CB1072)&lt;SUM($Z1066:CC1066),SUMIFS(1066:1066,$1:$1,"&gt;="&amp;CC$1,$1:$1,"&lt;="&amp;CC$1+IF(OR($T1070=0,$T1070=""),1,$T1070)-1),0),IF($T1068=справочники!$J$10,IF(INT(CC$1/IF(OR($T1070=0,$T1070=""),1,$T1070))=CC$1/IF(OR($T1070=0,$T1070=""),1,$T1070),SUMIFS(1066:1066,$1:$1,"&lt;="&amp;CC$1,$1:$1,"&gt;="&amp;CC$1-IF(OR($T1070=0,$T1070=""),1,$T1070)+1),0),CC1066)))</f>
        <v>0</v>
      </c>
      <c r="CD1072" s="100">
        <f>IF(CD$8="",0,IF($T1068=справочники!$J$9,IF(SUM($Z1072:CC1072)&lt;SUM($Z1066:CD1066),SUMIFS(1066:1066,$1:$1,"&gt;="&amp;CD$1,$1:$1,"&lt;="&amp;CD$1+IF(OR($T1070=0,$T1070=""),1,$T1070)-1),0),IF($T1068=справочники!$J$10,IF(INT(CD$1/IF(OR($T1070=0,$T1070=""),1,$T1070))=CD$1/IF(OR($T1070=0,$T1070=""),1,$T1070),SUMIFS(1066:1066,$1:$1,"&lt;="&amp;CD$1,$1:$1,"&gt;="&amp;CD$1-IF(OR($T1070=0,$T1070=""),1,$T1070)+1),0),CD1066)))</f>
        <v>0</v>
      </c>
      <c r="CE1072" s="100">
        <f>IF(CE$8="",0,IF($T1068=справочники!$J$9,IF(SUM($Z1072:CD1072)&lt;SUM($Z1066:CE1066),SUMIFS(1066:1066,$1:$1,"&gt;="&amp;CE$1,$1:$1,"&lt;="&amp;CE$1+IF(OR($T1070=0,$T1070=""),1,$T1070)-1),0),IF($T1068=справочники!$J$10,IF(INT(CE$1/IF(OR($T1070=0,$T1070=""),1,$T1070))=CE$1/IF(OR($T1070=0,$T1070=""),1,$T1070),SUMIFS(1066:1066,$1:$1,"&lt;="&amp;CE$1,$1:$1,"&gt;="&amp;CE$1-IF(OR($T1070=0,$T1070=""),1,$T1070)+1),0),CE1066)))</f>
        <v>0</v>
      </c>
      <c r="CF1072" s="100">
        <f>IF(CF$8="",0,IF($T1068=справочники!$J$9,IF(SUM($Z1072:CE1072)&lt;SUM($Z1066:CF1066),SUMIFS(1066:1066,$1:$1,"&gt;="&amp;CF$1,$1:$1,"&lt;="&amp;CF$1+IF(OR($T1070=0,$T1070=""),1,$T1070)-1),0),IF($T1068=справочники!$J$10,IF(INT(CF$1/IF(OR($T1070=0,$T1070=""),1,$T1070))=CF$1/IF(OR($T1070=0,$T1070=""),1,$T1070),SUMIFS(1066:1066,$1:$1,"&lt;="&amp;CF$1,$1:$1,"&gt;="&amp;CF$1-IF(OR($T1070=0,$T1070=""),1,$T1070)+1),0),CF1066)))</f>
        <v>0</v>
      </c>
      <c r="CG1072" s="100">
        <f>IF(CG$8="",0,IF($T1068=справочники!$J$9,IF(SUM($Z1072:CF1072)&lt;SUM($Z1066:CG1066),SUMIFS(1066:1066,$1:$1,"&gt;="&amp;CG$1,$1:$1,"&lt;="&amp;CG$1+IF(OR($T1070=0,$T1070=""),1,$T1070)-1),0),IF($T1068=справочники!$J$10,IF(INT(CG$1/IF(OR($T1070=0,$T1070=""),1,$T1070))=CG$1/IF(OR($T1070=0,$T1070=""),1,$T1070),SUMIFS(1066:1066,$1:$1,"&lt;="&amp;CG$1,$1:$1,"&gt;="&amp;CG$1-IF(OR($T1070=0,$T1070=""),1,$T1070)+1),0),CG1066)))</f>
        <v>0</v>
      </c>
      <c r="CH1072" s="100">
        <f>IF(CH$8="",0,IF($T1068=справочники!$J$9,IF(SUM($Z1072:CG1072)&lt;SUM($Z1066:CH1066),SUMIFS(1066:1066,$1:$1,"&gt;="&amp;CH$1,$1:$1,"&lt;="&amp;CH$1+IF(OR($T1070=0,$T1070=""),1,$T1070)-1),0),IF($T1068=справочники!$J$10,IF(INT(CH$1/IF(OR($T1070=0,$T1070=""),1,$T1070))=CH$1/IF(OR($T1070=0,$T1070=""),1,$T1070),SUMIFS(1066:1066,$1:$1,"&lt;="&amp;CH$1,$1:$1,"&gt;="&amp;CH$1-IF(OR($T1070=0,$T1070=""),1,$T1070)+1),0),CH1066)))</f>
        <v>0</v>
      </c>
      <c r="CI1072" s="100">
        <f>IF(CI$8="",0,IF($T1068=справочники!$J$9,IF(SUM($Z1072:CH1072)&lt;SUM($Z1066:CI1066),SUMIFS(1066:1066,$1:$1,"&gt;="&amp;CI$1,$1:$1,"&lt;="&amp;CI$1+IF(OR($T1070=0,$T1070=""),1,$T1070)-1),0),IF($T1068=справочники!$J$10,IF(INT(CI$1/IF(OR($T1070=0,$T1070=""),1,$T1070))=CI$1/IF(OR($T1070=0,$T1070=""),1,$T1070),SUMIFS(1066:1066,$1:$1,"&lt;="&amp;CI$1,$1:$1,"&gt;="&amp;CI$1-IF(OR($T1070=0,$T1070=""),1,$T1070)+1),0),CI1066)))</f>
        <v>0</v>
      </c>
      <c r="CJ1072" s="100">
        <f>IF(CJ$8="",0,IF($T1068=справочники!$J$9,IF(SUM($Z1072:CI1072)&lt;SUM($Z1066:CJ1066),SUMIFS(1066:1066,$1:$1,"&gt;="&amp;CJ$1,$1:$1,"&lt;="&amp;CJ$1+IF(OR($T1070=0,$T1070=""),1,$T1070)-1),0),IF($T1068=справочники!$J$10,IF(INT(CJ$1/IF(OR($T1070=0,$T1070=""),1,$T1070))=CJ$1/IF(OR($T1070=0,$T1070=""),1,$T1070),SUMIFS(1066:1066,$1:$1,"&lt;="&amp;CJ$1,$1:$1,"&gt;="&amp;CJ$1-IF(OR($T1070=0,$T1070=""),1,$T1070)+1),0),CJ1066)))</f>
        <v>0</v>
      </c>
      <c r="CK1072" s="100">
        <f>IF(CK$8="",0,IF($T1068=справочники!$J$9,IF(SUM($Z1072:CJ1072)&lt;SUM($Z1066:CK1066),SUMIFS(1066:1066,$1:$1,"&gt;="&amp;CK$1,$1:$1,"&lt;="&amp;CK$1+IF(OR($T1070=0,$T1070=""),1,$T1070)-1),0),IF($T1068=справочники!$J$10,IF(INT(CK$1/IF(OR($T1070=0,$T1070=""),1,$T1070))=CK$1/IF(OR($T1070=0,$T1070=""),1,$T1070),SUMIFS(1066:1066,$1:$1,"&lt;="&amp;CK$1,$1:$1,"&gt;="&amp;CK$1-IF(OR($T1070=0,$T1070=""),1,$T1070)+1),0),CK1066)))</f>
        <v>0</v>
      </c>
      <c r="CL1072" s="100">
        <f>IF(CL$8="",0,IF($T1068=справочники!$J$9,IF(SUM($Z1072:CK1072)&lt;SUM($Z1066:CL1066),SUMIFS(1066:1066,$1:$1,"&gt;="&amp;CL$1,$1:$1,"&lt;="&amp;CL$1+IF(OR($T1070=0,$T1070=""),1,$T1070)-1),0),IF($T1068=справочники!$J$10,IF(INT(CL$1/IF(OR($T1070=0,$T1070=""),1,$T1070))=CL$1/IF(OR($T1070=0,$T1070=""),1,$T1070),SUMIFS(1066:1066,$1:$1,"&lt;="&amp;CL$1,$1:$1,"&gt;="&amp;CL$1-IF(OR($T1070=0,$T1070=""),1,$T1070)+1),0),CL1066)))</f>
        <v>0</v>
      </c>
      <c r="CM1072" s="100">
        <f>IF(CM$8="",0,IF($T1068=справочники!$J$9,IF(SUM($Z1072:CL1072)&lt;SUM($Z1066:CM1066),SUMIFS(1066:1066,$1:$1,"&gt;="&amp;CM$1,$1:$1,"&lt;="&amp;CM$1+IF(OR($T1070=0,$T1070=""),1,$T1070)-1),0),IF($T1068=справочники!$J$10,IF(INT(CM$1/IF(OR($T1070=0,$T1070=""),1,$T1070))=CM$1/IF(OR($T1070=0,$T1070=""),1,$T1070),SUMIFS(1066:1066,$1:$1,"&lt;="&amp;CM$1,$1:$1,"&gt;="&amp;CM$1-IF(OR($T1070=0,$T1070=""),1,$T1070)+1),0),CM1066)))</f>
        <v>0</v>
      </c>
      <c r="CN1072" s="100">
        <f>IF(CN$8="",0,IF($T1068=справочники!$J$9,IF(SUM($Z1072:CM1072)&lt;SUM($Z1066:CN1066),SUMIFS(1066:1066,$1:$1,"&gt;="&amp;CN$1,$1:$1,"&lt;="&amp;CN$1+IF(OR($T1070=0,$T1070=""),1,$T1070)-1),0),IF($T1068=справочники!$J$10,IF(INT(CN$1/IF(OR($T1070=0,$T1070=""),1,$T1070))=CN$1/IF(OR($T1070=0,$T1070=""),1,$T1070),SUMIFS(1066:1066,$1:$1,"&lt;="&amp;CN$1,$1:$1,"&gt;="&amp;CN$1-IF(OR($T1070=0,$T1070=""),1,$T1070)+1),0),CN1066)))</f>
        <v>0</v>
      </c>
      <c r="CO1072" s="100">
        <f>IF(CO$8="",0,IF($T1068=справочники!$J$9,IF(SUM($Z1072:CN1072)&lt;SUM($Z1066:CO1066),SUMIFS(1066:1066,$1:$1,"&gt;="&amp;CO$1,$1:$1,"&lt;="&amp;CO$1+IF(OR($T1070=0,$T1070=""),1,$T1070)-1),0),IF($T1068=справочники!$J$10,IF(INT(CO$1/IF(OR($T1070=0,$T1070=""),1,$T1070))=CO$1/IF(OR($T1070=0,$T1070=""),1,$T1070),SUMIFS(1066:1066,$1:$1,"&lt;="&amp;CO$1,$1:$1,"&gt;="&amp;CO$1-IF(OR($T1070=0,$T1070=""),1,$T1070)+1),0),CO1066)))</f>
        <v>0</v>
      </c>
      <c r="CP1072" s="100">
        <f>IF(CP$8="",0,IF($T1068=справочники!$J$9,IF(SUM($Z1072:CO1072)&lt;SUM($Z1066:CP1066),SUMIFS(1066:1066,$1:$1,"&gt;="&amp;CP$1,$1:$1,"&lt;="&amp;CP$1+IF(OR($T1070=0,$T1070=""),1,$T1070)-1),0),IF($T1068=справочники!$J$10,IF(INT(CP$1/IF(OR($T1070=0,$T1070=""),1,$T1070))=CP$1/IF(OR($T1070=0,$T1070=""),1,$T1070),SUMIFS(1066:1066,$1:$1,"&lt;="&amp;CP$1,$1:$1,"&gt;="&amp;CP$1-IF(OR($T1070=0,$T1070=""),1,$T1070)+1),0),CP1066)))</f>
        <v>0</v>
      </c>
      <c r="CQ1072" s="100">
        <f>IF(CQ$8="",0,IF($T1068=справочники!$J$9,IF(SUM($Z1072:CP1072)&lt;SUM($Z1066:CQ1066),SUMIFS(1066:1066,$1:$1,"&gt;="&amp;CQ$1,$1:$1,"&lt;="&amp;CQ$1+IF(OR($T1070=0,$T1070=""),1,$T1070)-1),0),IF($T1068=справочники!$J$10,IF(INT(CQ$1/IF(OR($T1070=0,$T1070=""),1,$T1070))=CQ$1/IF(OR($T1070=0,$T1070=""),1,$T1070),SUMIFS(1066:1066,$1:$1,"&lt;="&amp;CQ$1,$1:$1,"&gt;="&amp;CQ$1-IF(OR($T1070=0,$T1070=""),1,$T1070)+1),0),CQ1066)))</f>
        <v>0</v>
      </c>
      <c r="CR1072" s="100">
        <f>IF(CR$8="",0,IF($T1068=справочники!$J$9,IF(SUM($Z1072:CQ1072)&lt;SUM($Z1066:CR1066),SUMIFS(1066:1066,$1:$1,"&gt;="&amp;CR$1,$1:$1,"&lt;="&amp;CR$1+IF(OR($T1070=0,$T1070=""),1,$T1070)-1),0),IF($T1068=справочники!$J$10,IF(INT(CR$1/IF(OR($T1070=0,$T1070=""),1,$T1070))=CR$1/IF(OR($T1070=0,$T1070=""),1,$T1070),SUMIFS(1066:1066,$1:$1,"&lt;="&amp;CR$1,$1:$1,"&gt;="&amp;CR$1-IF(OR($T1070=0,$T1070=""),1,$T1070)+1),0),CR1066)))</f>
        <v>0</v>
      </c>
      <c r="CS1072" s="100">
        <f>IF(CS$8="",0,IF($T1068=справочники!$J$9,IF(SUM($Z1072:CR1072)&lt;SUM($Z1066:CS1066),SUMIFS(1066:1066,$1:$1,"&gt;="&amp;CS$1,$1:$1,"&lt;="&amp;CS$1+IF(OR($T1070=0,$T1070=""),1,$T1070)-1),0),IF($T1068=справочники!$J$10,IF(INT(CS$1/IF(OR($T1070=0,$T1070=""),1,$T1070))=CS$1/IF(OR($T1070=0,$T1070=""),1,$T1070),SUMIFS(1066:1066,$1:$1,"&lt;="&amp;CS$1,$1:$1,"&gt;="&amp;CS$1-IF(OR($T1070=0,$T1070=""),1,$T1070)+1),0),CS1066)))</f>
        <v>0</v>
      </c>
      <c r="CT1072" s="100">
        <f>IF(CT$8="",0,IF($T1068=справочники!$J$9,IF(SUM($Z1072:CS1072)&lt;SUM($Z1066:CT1066),SUMIFS(1066:1066,$1:$1,"&gt;="&amp;CT$1,$1:$1,"&lt;="&amp;CT$1+IF(OR($T1070=0,$T1070=""),1,$T1070)-1),0),IF($T1068=справочники!$J$10,IF(INT(CT$1/IF(OR($T1070=0,$T1070=""),1,$T1070))=CT$1/IF(OR($T1070=0,$T1070=""),1,$T1070),SUMIFS(1066:1066,$1:$1,"&lt;="&amp;CT$1,$1:$1,"&gt;="&amp;CT$1-IF(OR($T1070=0,$T1070=""),1,$T1070)+1),0),CT1066)))</f>
        <v>0</v>
      </c>
      <c r="CU1072" s="100">
        <f>IF(CU$8="",0,IF($T1068=справочники!$J$9,IF(SUM($Z1072:CT1072)&lt;SUM($Z1066:CU1066),SUMIFS(1066:1066,$1:$1,"&gt;="&amp;CU$1,$1:$1,"&lt;="&amp;CU$1+IF(OR($T1070=0,$T1070=""),1,$T1070)-1),0),IF($T1068=справочники!$J$10,IF(INT(CU$1/IF(OR($T1070=0,$T1070=""),1,$T1070))=CU$1/IF(OR($T1070=0,$T1070=""),1,$T1070),SUMIFS(1066:1066,$1:$1,"&lt;="&amp;CU$1,$1:$1,"&gt;="&amp;CU$1-IF(OR($T1070=0,$T1070=""),1,$T1070)+1),0),CU1066)))</f>
        <v>0</v>
      </c>
      <c r="CV1072" s="100">
        <f>IF(CV$8="",0,IF($T1068=справочники!$J$9,IF(SUM($Z1072:CU1072)&lt;SUM($Z1066:CV1066),SUMIFS(1066:1066,$1:$1,"&gt;="&amp;CV$1,$1:$1,"&lt;="&amp;CV$1+IF(OR($T1070=0,$T1070=""),1,$T1070)-1),0),IF($T1068=справочники!$J$10,IF(INT(CV$1/IF(OR($T1070=0,$T1070=""),1,$T1070))=CV$1/IF(OR($T1070=0,$T1070=""),1,$T1070),SUMIFS(1066:1066,$1:$1,"&lt;="&amp;CV$1,$1:$1,"&gt;="&amp;CV$1-IF(OR($T1070=0,$T1070=""),1,$T1070)+1),0),CV1066)))</f>
        <v>0</v>
      </c>
      <c r="CW1072" s="100">
        <f>IF(CW$8="",0,IF($T1068=справочники!$J$9,IF(SUM($Z1072:CV1072)&lt;SUM($Z1066:CW1066),SUMIFS(1066:1066,$1:$1,"&gt;="&amp;CW$1,$1:$1,"&lt;="&amp;CW$1+IF(OR($T1070=0,$T1070=""),1,$T1070)-1),0),IF($T1068=справочники!$J$10,IF(INT(CW$1/IF(OR($T1070=0,$T1070=""),1,$T1070))=CW$1/IF(OR($T1070=0,$T1070=""),1,$T1070),SUMIFS(1066:1066,$1:$1,"&lt;="&amp;CW$1,$1:$1,"&gt;="&amp;CW$1-IF(OR($T1070=0,$T1070=""),1,$T1070)+1),0),CW1066)))</f>
        <v>0</v>
      </c>
      <c r="CX1072" s="100">
        <f>IF(CX$8="",0,IF($T1068=справочники!$J$9,IF(SUM($Z1072:CW1072)&lt;SUM($Z1066:CX1066),SUMIFS(1066:1066,$1:$1,"&gt;="&amp;CX$1,$1:$1,"&lt;="&amp;CX$1+IF(OR($T1070=0,$T1070=""),1,$T1070)-1),0),IF($T1068=справочники!$J$10,IF(INT(CX$1/IF(OR($T1070=0,$T1070=""),1,$T1070))=CX$1/IF(OR($T1070=0,$T1070=""),1,$T1070),SUMIFS(1066:1066,$1:$1,"&lt;="&amp;CX$1,$1:$1,"&gt;="&amp;CX$1-IF(OR($T1070=0,$T1070=""),1,$T1070)+1),0),CX1066)))</f>
        <v>0</v>
      </c>
      <c r="CY1072" s="100">
        <f>IF(CY$8="",0,IF($T1068=справочники!$J$9,IF(SUM($Z1072:CX1072)&lt;SUM($Z1066:CY1066),SUMIFS(1066:1066,$1:$1,"&gt;="&amp;CY$1,$1:$1,"&lt;="&amp;CY$1+IF(OR($T1070=0,$T1070=""),1,$T1070)-1),0),IF($T1068=справочники!$J$10,IF(INT(CY$1/IF(OR($T1070=0,$T1070=""),1,$T1070))=CY$1/IF(OR($T1070=0,$T1070=""),1,$T1070),SUMIFS(1066:1066,$1:$1,"&lt;="&amp;CY$1,$1:$1,"&gt;="&amp;CY$1-IF(OR($T1070=0,$T1070=""),1,$T1070)+1),0),CY1066)))</f>
        <v>0</v>
      </c>
      <c r="CZ1072" s="100">
        <f>IF(CZ$8="",0,IF($T1068=справочники!$J$9,IF(SUM($Z1072:CY1072)&lt;SUM($Z1066:CZ1066),SUMIFS(1066:1066,$1:$1,"&gt;="&amp;CZ$1,$1:$1,"&lt;="&amp;CZ$1+IF(OR($T1070=0,$T1070=""),1,$T1070)-1),0),IF($T1068=справочники!$J$10,IF(INT(CZ$1/IF(OR($T1070=0,$T1070=""),1,$T1070))=CZ$1/IF(OR($T1070=0,$T1070=""),1,$T1070),SUMIFS(1066:1066,$1:$1,"&lt;="&amp;CZ$1,$1:$1,"&gt;="&amp;CZ$1-IF(OR($T1070=0,$T1070=""),1,$T1070)+1),0),CZ1066)))</f>
        <v>0</v>
      </c>
      <c r="DA1072" s="100">
        <f>IF(DA$8="",0,IF($T1068=справочники!$J$9,IF(SUM($Z1072:CZ1072)&lt;SUM($Z1066:DA1066),SUMIFS(1066:1066,$1:$1,"&gt;="&amp;DA$1,$1:$1,"&lt;="&amp;DA$1+IF(OR($T1070=0,$T1070=""),1,$T1070)-1),0),IF($T1068=справочники!$J$10,IF(INT(DA$1/IF(OR($T1070=0,$T1070=""),1,$T1070))=DA$1/IF(OR($T1070=0,$T1070=""),1,$T1070),SUMIFS(1066:1066,$1:$1,"&lt;="&amp;DA$1,$1:$1,"&gt;="&amp;DA$1-IF(OR($T1070=0,$T1070=""),1,$T1070)+1),0),DA1066)))</f>
        <v>0</v>
      </c>
      <c r="DB1072" s="100">
        <f>IF(DB$8="",0,IF($T1068=справочники!$J$9,IF(SUM($Z1072:DA1072)&lt;SUM($Z1066:DB1066),SUMIFS(1066:1066,$1:$1,"&gt;="&amp;DB$1,$1:$1,"&lt;="&amp;DB$1+IF(OR($T1070=0,$T1070=""),1,$T1070)-1),0),IF($T1068=справочники!$J$10,IF(INT(DB$1/IF(OR($T1070=0,$T1070=""),1,$T1070))=DB$1/IF(OR($T1070=0,$T1070=""),1,$T1070),SUMIFS(1066:1066,$1:$1,"&lt;="&amp;DB$1,$1:$1,"&gt;="&amp;DB$1-IF(OR($T1070=0,$T1070=""),1,$T1070)+1),0),DB1066)))</f>
        <v>0</v>
      </c>
      <c r="DC1072" s="100">
        <f>IF(DC$8="",0,IF($T1068=справочники!$J$9,IF(SUM($Z1072:DB1072)&lt;SUM($Z1066:DC1066),SUMIFS(1066:1066,$1:$1,"&gt;="&amp;DC$1,$1:$1,"&lt;="&amp;DC$1+IF(OR($T1070=0,$T1070=""),1,$T1070)-1),0),IF($T1068=справочники!$J$10,IF(INT(DC$1/IF(OR($T1070=0,$T1070=""),1,$T1070))=DC$1/IF(OR($T1070=0,$T1070=""),1,$T1070),SUMIFS(1066:1066,$1:$1,"&lt;="&amp;DC$1,$1:$1,"&gt;="&amp;DC$1-IF(OR($T1070=0,$T1070=""),1,$T1070)+1),0),DC1066)))</f>
        <v>0</v>
      </c>
      <c r="DD1072" s="100">
        <f>IF(DD$8="",0,IF($T1068=справочники!$J$9,IF(SUM($Z1072:DC1072)&lt;SUM($Z1066:DD1066),SUMIFS(1066:1066,$1:$1,"&gt;="&amp;DD$1,$1:$1,"&lt;="&amp;DD$1+IF(OR($T1070=0,$T1070=""),1,$T1070)-1),0),IF($T1068=справочники!$J$10,IF(INT(DD$1/IF(OR($T1070=0,$T1070=""),1,$T1070))=DD$1/IF(OR($T1070=0,$T1070=""),1,$T1070),SUMIFS(1066:1066,$1:$1,"&lt;="&amp;DD$1,$1:$1,"&gt;="&amp;DD$1-IF(OR($T1070=0,$T1070=""),1,$T1070)+1),0),DD1066)))</f>
        <v>0</v>
      </c>
      <c r="DE1072" s="100">
        <f>IF(DE$8="",0,IF($T1068=справочники!$J$9,IF(SUM($Z1072:DD1072)&lt;SUM($Z1066:DE1066),SUMIFS(1066:1066,$1:$1,"&gt;="&amp;DE$1,$1:$1,"&lt;="&amp;DE$1+IF(OR($T1070=0,$T1070=""),1,$T1070)-1),0),IF($T1068=справочники!$J$10,IF(INT(DE$1/IF(OR($T1070=0,$T1070=""),1,$T1070))=DE$1/IF(OR($T1070=0,$T1070=""),1,$T1070),SUMIFS(1066:1066,$1:$1,"&lt;="&amp;DE$1,$1:$1,"&gt;="&amp;DE$1-IF(OR($T1070=0,$T1070=""),1,$T1070)+1),0),DE1066)))</f>
        <v>0</v>
      </c>
      <c r="DF1072" s="100">
        <f>IF(DF$8="",0,IF($T1068=справочники!$J$9,IF(SUM($Z1072:DE1072)&lt;SUM($Z1066:DF1066),SUMIFS(1066:1066,$1:$1,"&gt;="&amp;DF$1,$1:$1,"&lt;="&amp;DF$1+IF(OR($T1070=0,$T1070=""),1,$T1070)-1),0),IF($T1068=справочники!$J$10,IF(INT(DF$1/IF(OR($T1070=0,$T1070=""),1,$T1070))=DF$1/IF(OR($T1070=0,$T1070=""),1,$T1070),SUMIFS(1066:1066,$1:$1,"&lt;="&amp;DF$1,$1:$1,"&gt;="&amp;DF$1-IF(OR($T1070=0,$T1070=""),1,$T1070)+1),0),DF1066)))</f>
        <v>0</v>
      </c>
      <c r="DG1072" s="100">
        <f>IF(DG$8="",0,IF($T1068=справочники!$J$9,IF(SUM($Z1072:DF1072)&lt;SUM($Z1066:DG1066),SUMIFS(1066:1066,$1:$1,"&gt;="&amp;DG$1,$1:$1,"&lt;="&amp;DG$1+IF(OR($T1070=0,$T1070=""),1,$T1070)-1),0),IF($T1068=справочники!$J$10,IF(INT(DG$1/IF(OR($T1070=0,$T1070=""),1,$T1070))=DG$1/IF(OR($T1070=0,$T1070=""),1,$T1070),SUMIFS(1066:1066,$1:$1,"&lt;="&amp;DG$1,$1:$1,"&gt;="&amp;DG$1-IF(OR($T1070=0,$T1070=""),1,$T1070)+1),0),DG1066)))</f>
        <v>0</v>
      </c>
      <c r="DH1072" s="100">
        <f>IF(DH$8="",0,IF($T1068=справочники!$J$9,IF(SUM($Z1072:DG1072)&lt;SUM($Z1066:DH1066),SUMIFS(1066:1066,$1:$1,"&gt;="&amp;DH$1,$1:$1,"&lt;="&amp;DH$1+IF(OR($T1070=0,$T1070=""),1,$T1070)-1),0),IF($T1068=справочники!$J$10,IF(INT(DH$1/IF(OR($T1070=0,$T1070=""),1,$T1070))=DH$1/IF(OR($T1070=0,$T1070=""),1,$T1070),SUMIFS(1066:1066,$1:$1,"&lt;="&amp;DH$1,$1:$1,"&gt;="&amp;DH$1-IF(OR($T1070=0,$T1070=""),1,$T1070)+1),0),DH1066)))</f>
        <v>0</v>
      </c>
      <c r="DI1072" s="100">
        <f>IF(DI$8="",0,IF($T1068=справочники!$J$9,IF(SUM($Z1072:DH1072)&lt;SUM($Z1066:DI1066),SUMIFS(1066:1066,$1:$1,"&gt;="&amp;DI$1,$1:$1,"&lt;="&amp;DI$1+IF(OR($T1070=0,$T1070=""),1,$T1070)-1),0),IF($T1068=справочники!$J$10,IF(INT(DI$1/IF(OR($T1070=0,$T1070=""),1,$T1070))=DI$1/IF(OR($T1070=0,$T1070=""),1,$T1070),SUMIFS(1066:1066,$1:$1,"&lt;="&amp;DI$1,$1:$1,"&gt;="&amp;DI$1-IF(OR($T1070=0,$T1070=""),1,$T1070)+1),0),DI1066)))</f>
        <v>0</v>
      </c>
      <c r="DJ1072" s="100">
        <f>IF(DJ$8="",0,IF($T1068=справочники!$J$9,IF(SUM($Z1072:DI1072)&lt;SUM($Z1066:DJ1066),SUMIFS(1066:1066,$1:$1,"&gt;="&amp;DJ$1,$1:$1,"&lt;="&amp;DJ$1+IF(OR($T1070=0,$T1070=""),1,$T1070)-1),0),IF($T1068=справочники!$J$10,IF(INT(DJ$1/IF(OR($T1070=0,$T1070=""),1,$T1070))=DJ$1/IF(OR($T1070=0,$T1070=""),1,$T1070),SUMIFS(1066:1066,$1:$1,"&lt;="&amp;DJ$1,$1:$1,"&gt;="&amp;DJ$1-IF(OR($T1070=0,$T1070=""),1,$T1070)+1),0),DJ1066)))</f>
        <v>0</v>
      </c>
      <c r="DK1072" s="100">
        <f>IF(DK$8="",0,IF($T1068=справочники!$J$9,IF(SUM($Z1072:DJ1072)&lt;SUM($Z1066:DK1066),SUMIFS(1066:1066,$1:$1,"&gt;="&amp;DK$1,$1:$1,"&lt;="&amp;DK$1+IF(OR($T1070=0,$T1070=""),1,$T1070)-1),0),IF($T1068=справочники!$J$10,IF(INT(DK$1/IF(OR($T1070=0,$T1070=""),1,$T1070))=DK$1/IF(OR($T1070=0,$T1070=""),1,$T1070),SUMIFS(1066:1066,$1:$1,"&lt;="&amp;DK$1,$1:$1,"&gt;="&amp;DK$1-IF(OR($T1070=0,$T1070=""),1,$T1070)+1),0),DK1066)))</f>
        <v>0</v>
      </c>
      <c r="DL1072" s="100">
        <f>IF(DL$8="",0,IF($T1068=справочники!$J$9,IF(SUM($Z1072:DK1072)&lt;SUM($Z1066:DL1066),SUMIFS(1066:1066,$1:$1,"&gt;="&amp;DL$1,$1:$1,"&lt;="&amp;DL$1+IF(OR($T1070=0,$T1070=""),1,$T1070)-1),0),IF($T1068=справочники!$J$10,IF(INT(DL$1/IF(OR($T1070=0,$T1070=""),1,$T1070))=DL$1/IF(OR($T1070=0,$T1070=""),1,$T1070),SUMIFS(1066:1066,$1:$1,"&lt;="&amp;DL$1,$1:$1,"&gt;="&amp;DL$1-IF(OR($T1070=0,$T1070=""),1,$T1070)+1),0),DL1066)))</f>
        <v>0</v>
      </c>
      <c r="DM1072" s="100">
        <f>IF(DM$8="",0,IF($T1068=справочники!$J$9,IF(SUM($Z1072:DL1072)&lt;SUM($Z1066:DM1066),SUMIFS(1066:1066,$1:$1,"&gt;="&amp;DM$1,$1:$1,"&lt;="&amp;DM$1+IF(OR($T1070=0,$T1070=""),1,$T1070)-1),0),IF($T1068=справочники!$J$10,IF(INT(DM$1/IF(OR($T1070=0,$T1070=""),1,$T1070))=DM$1/IF(OR($T1070=0,$T1070=""),1,$T1070),SUMIFS(1066:1066,$1:$1,"&lt;="&amp;DM$1,$1:$1,"&gt;="&amp;DM$1-IF(OR($T1070=0,$T1070=""),1,$T1070)+1),0),DM1066)))</f>
        <v>0</v>
      </c>
      <c r="DN1072" s="100">
        <f>IF(DN$8="",0,IF($T1068=справочники!$J$9,IF(SUM($Z1072:DM1072)&lt;SUM($Z1066:DN1066),SUMIFS(1066:1066,$1:$1,"&gt;="&amp;DN$1,$1:$1,"&lt;="&amp;DN$1+IF(OR($T1070=0,$T1070=""),1,$T1070)-1),0),IF($T1068=справочники!$J$10,IF(INT(DN$1/IF(OR($T1070=0,$T1070=""),1,$T1070))=DN$1/IF(OR($T1070=0,$T1070=""),1,$T1070),SUMIFS(1066:1066,$1:$1,"&lt;="&amp;DN$1,$1:$1,"&gt;="&amp;DN$1-IF(OR($T1070=0,$T1070=""),1,$T1070)+1),0),DN1066)))</f>
        <v>0</v>
      </c>
      <c r="DO1072" s="100">
        <f>IF(DO$8="",0,IF($T1068=справочники!$J$9,IF(SUM($Z1072:DN1072)&lt;SUM($Z1066:DO1066),SUMIFS(1066:1066,$1:$1,"&gt;="&amp;DO$1,$1:$1,"&lt;="&amp;DO$1+IF(OR($T1070=0,$T1070=""),1,$T1070)-1),0),IF($T1068=справочники!$J$10,IF(INT(DO$1/IF(OR($T1070=0,$T1070=""),1,$T1070))=DO$1/IF(OR($T1070=0,$T1070=""),1,$T1070),SUMIFS(1066:1066,$1:$1,"&lt;="&amp;DO$1,$1:$1,"&gt;="&amp;DO$1-IF(OR($T1070=0,$T1070=""),1,$T1070)+1),0),DO1066)))</f>
        <v>0</v>
      </c>
      <c r="DP1072" s="100">
        <f>IF(DP$8="",0,IF($T1068=справочники!$J$9,IF(SUM($Z1072:DO1072)&lt;SUM($Z1066:DP1066),SUMIFS(1066:1066,$1:$1,"&gt;="&amp;DP$1,$1:$1,"&lt;="&amp;DP$1+IF(OR($T1070=0,$T1070=""),1,$T1070)-1),0),IF($T1068=справочники!$J$10,IF(INT(DP$1/IF(OR($T1070=0,$T1070=""),1,$T1070))=DP$1/IF(OR($T1070=0,$T1070=""),1,$T1070),SUMIFS(1066:1066,$1:$1,"&lt;="&amp;DP$1,$1:$1,"&gt;="&amp;DP$1-IF(OR($T1070=0,$T1070=""),1,$T1070)+1),0),DP1066)))</f>
        <v>0</v>
      </c>
      <c r="DQ1072" s="100">
        <f>IF(DQ$8="",0,IF($T1068=справочники!$J$9,IF(SUM($Z1072:DP1072)&lt;SUM($Z1066:DQ1066),SUMIFS(1066:1066,$1:$1,"&gt;="&amp;DQ$1,$1:$1,"&lt;="&amp;DQ$1+IF(OR($T1070=0,$T1070=""),1,$T1070)-1),0),IF($T1068=справочники!$J$10,IF(INT(DQ$1/IF(OR($T1070=0,$T1070=""),1,$T1070))=DQ$1/IF(OR($T1070=0,$T1070=""),1,$T1070),SUMIFS(1066:1066,$1:$1,"&lt;="&amp;DQ$1,$1:$1,"&gt;="&amp;DQ$1-IF(OR($T1070=0,$T1070=""),1,$T1070)+1),0),DQ1066)))</f>
        <v>0</v>
      </c>
      <c r="DR1072" s="100">
        <f>IF(DR$8="",0,IF($T1068=справочники!$J$9,IF(SUM($Z1072:DQ1072)&lt;SUM($Z1066:DR1066),SUMIFS(1066:1066,$1:$1,"&gt;="&amp;DR$1,$1:$1,"&lt;="&amp;DR$1+IF(OR($T1070=0,$T1070=""),1,$T1070)-1),0),IF($T1068=справочники!$J$10,IF(INT(DR$1/IF(OR($T1070=0,$T1070=""),1,$T1070))=DR$1/IF(OR($T1070=0,$T1070=""),1,$T1070),SUMIFS(1066:1066,$1:$1,"&lt;="&amp;DR$1,$1:$1,"&gt;="&amp;DR$1-IF(OR($T1070=0,$T1070=""),1,$T1070)+1),0),DR1066)))</f>
        <v>0</v>
      </c>
      <c r="DS1072" s="100">
        <f>IF(DS$8="",0,IF($T1068=справочники!$J$9,IF(SUM($Z1072:DR1072)&lt;SUM($Z1066:DS1066),SUMIFS(1066:1066,$1:$1,"&gt;="&amp;DS$1,$1:$1,"&lt;="&amp;DS$1+IF(OR($T1070=0,$T1070=""),1,$T1070)-1),0),IF($T1068=справочники!$J$10,IF(INT(DS$1/IF(OR($T1070=0,$T1070=""),1,$T1070))=DS$1/IF(OR($T1070=0,$T1070=""),1,$T1070),SUMIFS(1066:1066,$1:$1,"&lt;="&amp;DS$1,$1:$1,"&gt;="&amp;DS$1-IF(OR($T1070=0,$T1070=""),1,$T1070)+1),0),DS1066)))</f>
        <v>0</v>
      </c>
      <c r="DT1072" s="100">
        <f>IF(DT$8="",0,IF($T1068=справочники!$J$9,IF(SUM($Z1072:DS1072)&lt;SUM($Z1066:DT1066),SUMIFS(1066:1066,$1:$1,"&gt;="&amp;DT$1,$1:$1,"&lt;="&amp;DT$1+IF(OR($T1070=0,$T1070=""),1,$T1070)-1),0),IF($T1068=справочники!$J$10,IF(INT(DT$1/IF(OR($T1070=0,$T1070=""),1,$T1070))=DT$1/IF(OR($T1070=0,$T1070=""),1,$T1070),SUMIFS(1066:1066,$1:$1,"&lt;="&amp;DT$1,$1:$1,"&gt;="&amp;DT$1-IF(OR($T1070=0,$T1070=""),1,$T1070)+1),0),DT1066)))</f>
        <v>0</v>
      </c>
      <c r="DU1072" s="100">
        <f>IF(DU$8="",0,IF($T1068=справочники!$J$9,IF(SUM($Z1072:DT1072)&lt;SUM($Z1066:DU1066),SUMIFS(1066:1066,$1:$1,"&gt;="&amp;DU$1,$1:$1,"&lt;="&amp;DU$1+IF(OR($T1070=0,$T1070=""),1,$T1070)-1),0),IF($T1068=справочники!$J$10,IF(INT(DU$1/IF(OR($T1070=0,$T1070=""),1,$T1070))=DU$1/IF(OR($T1070=0,$T1070=""),1,$T1070),SUMIFS(1066:1066,$1:$1,"&lt;="&amp;DU$1,$1:$1,"&gt;="&amp;DU$1-IF(OR($T1070=0,$T1070=""),1,$T1070)+1),0),DU1066)))</f>
        <v>0</v>
      </c>
      <c r="DV1072" s="100">
        <f>IF(DV$8="",0,IF($T1068=справочники!$J$9,IF(SUM($Z1072:DU1072)&lt;SUM($Z1066:DV1066),SUMIFS(1066:1066,$1:$1,"&gt;="&amp;DV$1,$1:$1,"&lt;="&amp;DV$1+IF(OR($T1070=0,$T1070=""),1,$T1070)-1),0),IF($T1068=справочники!$J$10,IF(INT(DV$1/IF(OR($T1070=0,$T1070=""),1,$T1070))=DV$1/IF(OR($T1070=0,$T1070=""),1,$T1070),SUMIFS(1066:1066,$1:$1,"&lt;="&amp;DV$1,$1:$1,"&gt;="&amp;DV$1-IF(OR($T1070=0,$T1070=""),1,$T1070)+1),0),DV1066)))</f>
        <v>0</v>
      </c>
      <c r="DW1072" s="100">
        <f>IF(DW$8="",0,IF($T1068=справочники!$J$9,IF(SUM($Z1072:DV1072)&lt;SUM($Z1066:DW1066),SUMIFS(1066:1066,$1:$1,"&gt;="&amp;DW$1,$1:$1,"&lt;="&amp;DW$1+IF(OR($T1070=0,$T1070=""),1,$T1070)-1),0),IF($T1068=справочники!$J$10,IF(INT(DW$1/IF(OR($T1070=0,$T1070=""),1,$T1070))=DW$1/IF(OR($T1070=0,$T1070=""),1,$T1070),SUMIFS(1066:1066,$1:$1,"&lt;="&amp;DW$1,$1:$1,"&gt;="&amp;DW$1-IF(OR($T1070=0,$T1070=""),1,$T1070)+1),0),DW1066)))</f>
        <v>0</v>
      </c>
      <c r="DX1072" s="100">
        <f>IF(DX$8="",0,IF($T1068=справочники!$J$9,IF(SUM($Z1072:DW1072)&lt;SUM($Z1066:DX1066),SUMIFS(1066:1066,$1:$1,"&gt;="&amp;DX$1,$1:$1,"&lt;="&amp;DX$1+IF(OR($T1070=0,$T1070=""),1,$T1070)-1),0),IF($T1068=справочники!$J$10,IF(INT(DX$1/IF(OR($T1070=0,$T1070=""),1,$T1070))=DX$1/IF(OR($T1070=0,$T1070=""),1,$T1070),SUMIFS(1066:1066,$1:$1,"&lt;="&amp;DX$1,$1:$1,"&gt;="&amp;DX$1-IF(OR($T1070=0,$T1070=""),1,$T1070)+1),0),DX1066)))</f>
        <v>0</v>
      </c>
      <c r="DY1072" s="100">
        <f>IF(DY$8="",0,IF($T1068=справочники!$J$9,IF(SUM($Z1072:DX1072)&lt;SUM($Z1066:DY1066),SUMIFS(1066:1066,$1:$1,"&gt;="&amp;DY$1,$1:$1,"&lt;="&amp;DY$1+IF(OR($T1070=0,$T1070=""),1,$T1070)-1),0),IF($T1068=справочники!$J$10,IF(INT(DY$1/IF(OR($T1070=0,$T1070=""),1,$T1070))=DY$1/IF(OR($T1070=0,$T1070=""),1,$T1070),SUMIFS(1066:1066,$1:$1,"&lt;="&amp;DY$1,$1:$1,"&gt;="&amp;DY$1-IF(OR($T1070=0,$T1070=""),1,$T1070)+1),0),DY1066)))</f>
        <v>0</v>
      </c>
      <c r="DZ1072" s="100">
        <f>IF(DZ$8="",0,IF($T1068=справочники!$J$9,IF(SUM($Z1072:DY1072)&lt;SUM($Z1066:DZ1066),SUMIFS(1066:1066,$1:$1,"&gt;="&amp;DZ$1,$1:$1,"&lt;="&amp;DZ$1+IF(OR($T1070=0,$T1070=""),1,$T1070)-1),0),IF($T1068=справочники!$J$10,IF(INT(DZ$1/IF(OR($T1070=0,$T1070=""),1,$T1070))=DZ$1/IF(OR($T1070=0,$T1070=""),1,$T1070),SUMIFS(1066:1066,$1:$1,"&lt;="&amp;DZ$1,$1:$1,"&gt;="&amp;DZ$1-IF(OR($T1070=0,$T1070=""),1,$T1070)+1),0),DZ1066)))</f>
        <v>0</v>
      </c>
      <c r="EA1072" s="100">
        <f>IF(EA$8="",0,IF($T1068=справочники!$J$9,IF(SUM($Z1072:DZ1072)&lt;SUM($Z1066:EA1066),SUMIFS(1066:1066,$1:$1,"&gt;="&amp;EA$1,$1:$1,"&lt;="&amp;EA$1+IF(OR($T1070=0,$T1070=""),1,$T1070)-1),0),IF($T1068=справочники!$J$10,IF(INT(EA$1/IF(OR($T1070=0,$T1070=""),1,$T1070))=EA$1/IF(OR($T1070=0,$T1070=""),1,$T1070),SUMIFS(1066:1066,$1:$1,"&lt;="&amp;EA$1,$1:$1,"&gt;="&amp;EA$1-IF(OR($T1070=0,$T1070=""),1,$T1070)+1),0),EA1066)))</f>
        <v>0</v>
      </c>
      <c r="EB1072" s="100">
        <f>IF(EB$8="",0,IF($T1068=справочники!$J$9,IF(SUM($Z1072:EA1072)&lt;SUM($Z1066:EB1066),SUMIFS(1066:1066,$1:$1,"&gt;="&amp;EB$1,$1:$1,"&lt;="&amp;EB$1+IF(OR($T1070=0,$T1070=""),1,$T1070)-1),0),IF($T1068=справочники!$J$10,IF(INT(EB$1/IF(OR($T1070=0,$T1070=""),1,$T1070))=EB$1/IF(OR($T1070=0,$T1070=""),1,$T1070),SUMIFS(1066:1066,$1:$1,"&lt;="&amp;EB$1,$1:$1,"&gt;="&amp;EB$1-IF(OR($T1070=0,$T1070=""),1,$T1070)+1),0),EB1066)))</f>
        <v>0</v>
      </c>
      <c r="EC1072" s="100">
        <f>IF(EC$8="",0,IF($T1068=справочники!$J$9,IF(SUM($Z1072:EB1072)&lt;SUM($Z1066:EC1066),SUMIFS(1066:1066,$1:$1,"&gt;="&amp;EC$1,$1:$1,"&lt;="&amp;EC$1+IF(OR($T1070=0,$T1070=""),1,$T1070)-1),0),IF($T1068=справочники!$J$10,IF(INT(EC$1/IF(OR($T1070=0,$T1070=""),1,$T1070))=EC$1/IF(OR($T1070=0,$T1070=""),1,$T1070),SUMIFS(1066:1066,$1:$1,"&lt;="&amp;EC$1,$1:$1,"&gt;="&amp;EC$1-IF(OR($T1070=0,$T1070=""),1,$T1070)+1),0),EC1066)))</f>
        <v>0</v>
      </c>
      <c r="ED1072" s="100">
        <f>IF(ED$8="",0,IF($T1068=справочники!$J$9,IF(SUM($Z1072:EC1072)&lt;SUM($Z1066:ED1066),SUMIFS(1066:1066,$1:$1,"&gt;="&amp;ED$1,$1:$1,"&lt;="&amp;ED$1+IF(OR($T1070=0,$T1070=""),1,$T1070)-1),0),IF($T1068=справочники!$J$10,IF(INT(ED$1/IF(OR($T1070=0,$T1070=""),1,$T1070))=ED$1/IF(OR($T1070=0,$T1070=""),1,$T1070),SUMIFS(1066:1066,$1:$1,"&lt;="&amp;ED$1,$1:$1,"&gt;="&amp;ED$1-IF(OR($T1070=0,$T1070=""),1,$T1070)+1),0),ED1066)))</f>
        <v>0</v>
      </c>
      <c r="EE1072" s="100">
        <f>IF(EE$8="",0,IF($T1068=справочники!$J$9,IF(SUM($Z1072:ED1072)&lt;SUM($Z1066:EE1066),SUMIFS(1066:1066,$1:$1,"&gt;="&amp;EE$1,$1:$1,"&lt;="&amp;EE$1+IF(OR($T1070=0,$T1070=""),1,$T1070)-1),0),IF($T1068=справочники!$J$10,IF(INT(EE$1/IF(OR($T1070=0,$T1070=""),1,$T1070))=EE$1/IF(OR($T1070=0,$T1070=""),1,$T1070),SUMIFS(1066:1066,$1:$1,"&lt;="&amp;EE$1,$1:$1,"&gt;="&amp;EE$1-IF(OR($T1070=0,$T1070=""),1,$T1070)+1),0),EE1066)))</f>
        <v>0</v>
      </c>
      <c r="EF1072" s="100">
        <f>IF(EF$8="",0,IF($T1068=справочники!$J$9,IF(SUM($Z1072:EE1072)&lt;SUM($Z1066:EF1066),SUMIFS(1066:1066,$1:$1,"&gt;="&amp;EF$1,$1:$1,"&lt;="&amp;EF$1+IF(OR($T1070=0,$T1070=""),1,$T1070)-1),0),IF($T1068=справочники!$J$10,IF(INT(EF$1/IF(OR($T1070=0,$T1070=""),1,$T1070))=EF$1/IF(OR($T1070=0,$T1070=""),1,$T1070),SUMIFS(1066:1066,$1:$1,"&lt;="&amp;EF$1,$1:$1,"&gt;="&amp;EF$1-IF(OR($T1070=0,$T1070=""),1,$T1070)+1),0),EF1066)))</f>
        <v>0</v>
      </c>
      <c r="EG1072" s="100">
        <f>IF(EG$8="",0,IF($T1068=справочники!$J$9,IF(SUM($Z1072:EF1072)&lt;SUM($Z1066:EG1066),SUMIFS(1066:1066,$1:$1,"&gt;="&amp;EG$1,$1:$1,"&lt;="&amp;EG$1+IF(OR($T1070=0,$T1070=""),1,$T1070)-1),0),IF($T1068=справочники!$J$10,IF(INT(EG$1/IF(OR($T1070=0,$T1070=""),1,$T1070))=EG$1/IF(OR($T1070=0,$T1070=""),1,$T1070),SUMIFS(1066:1066,$1:$1,"&lt;="&amp;EG$1,$1:$1,"&gt;="&amp;EG$1-IF(OR($T1070=0,$T1070=""),1,$T1070)+1),0),EG1066)))</f>
        <v>0</v>
      </c>
      <c r="EH1072" s="100">
        <f>IF(EH$8="",0,IF($T1068=справочники!$J$9,IF(SUM($Z1072:EG1072)&lt;SUM($Z1066:EH1066),SUMIFS(1066:1066,$1:$1,"&gt;="&amp;EH$1,$1:$1,"&lt;="&amp;EH$1+IF(OR($T1070=0,$T1070=""),1,$T1070)-1),0),IF($T1068=справочники!$J$10,IF(INT(EH$1/IF(OR($T1070=0,$T1070=""),1,$T1070))=EH$1/IF(OR($T1070=0,$T1070=""),1,$T1070),SUMIFS(1066:1066,$1:$1,"&lt;="&amp;EH$1,$1:$1,"&gt;="&amp;EH$1-IF(OR($T1070=0,$T1070=""),1,$T1070)+1),0),EH1066)))</f>
        <v>0</v>
      </c>
      <c r="EI1072" s="100">
        <f>IF(EI$8="",0,IF($T1068=справочники!$J$9,IF(SUM($Z1072:EH1072)&lt;SUM($Z1066:EI1066),SUMIFS(1066:1066,$1:$1,"&gt;="&amp;EI$1,$1:$1,"&lt;="&amp;EI$1+IF(OR($T1070=0,$T1070=""),1,$T1070)-1),0),IF($T1068=справочники!$J$10,IF(INT(EI$1/IF(OR($T1070=0,$T1070=""),1,$T1070))=EI$1/IF(OR($T1070=0,$T1070=""),1,$T1070),SUMIFS(1066:1066,$1:$1,"&lt;="&amp;EI$1,$1:$1,"&gt;="&amp;EI$1-IF(OR($T1070=0,$T1070=""),1,$T1070)+1),0),EI1066)))</f>
        <v>0</v>
      </c>
      <c r="EJ1072" s="100">
        <f>IF(EJ$8="",0,IF($T1068=справочники!$J$9,IF(SUM($Z1072:EI1072)&lt;SUM($Z1066:EJ1066),SUMIFS(1066:1066,$1:$1,"&gt;="&amp;EJ$1,$1:$1,"&lt;="&amp;EJ$1+IF(OR($T1070=0,$T1070=""),1,$T1070)-1),0),IF($T1068=справочники!$J$10,IF(INT(EJ$1/IF(OR($T1070=0,$T1070=""),1,$T1070))=EJ$1/IF(OR($T1070=0,$T1070=""),1,$T1070),SUMIFS(1066:1066,$1:$1,"&lt;="&amp;EJ$1,$1:$1,"&gt;="&amp;EJ$1-IF(OR($T1070=0,$T1070=""),1,$T1070)+1),0),EJ1066)))</f>
        <v>0</v>
      </c>
      <c r="EK1072" s="100">
        <f>IF(EK$8="",0,IF($T1068=справочники!$J$9,IF(SUM($Z1072:EJ1072)&lt;SUM($Z1066:EK1066),SUMIFS(1066:1066,$1:$1,"&gt;="&amp;EK$1,$1:$1,"&lt;="&amp;EK$1+IF(OR($T1070=0,$T1070=""),1,$T1070)-1),0),IF($T1068=справочники!$J$10,IF(INT(EK$1/IF(OR($T1070=0,$T1070=""),1,$T1070))=EK$1/IF(OR($T1070=0,$T1070=""),1,$T1070),SUMIFS(1066:1066,$1:$1,"&lt;="&amp;EK$1,$1:$1,"&gt;="&amp;EK$1-IF(OR($T1070=0,$T1070=""),1,$T1070)+1),0),EK1066)))</f>
        <v>0</v>
      </c>
      <c r="EL1072" s="100">
        <f>IF(EL$8="",0,IF($T1068=справочники!$J$9,IF(SUM($Z1072:EK1072)&lt;SUM($Z1066:EL1066),SUMIFS(1066:1066,$1:$1,"&gt;="&amp;EL$1,$1:$1,"&lt;="&amp;EL$1+IF(OR($T1070=0,$T1070=""),1,$T1070)-1),0),IF($T1068=справочники!$J$10,IF(INT(EL$1/IF(OR($T1070=0,$T1070=""),1,$T1070))=EL$1/IF(OR($T1070=0,$T1070=""),1,$T1070),SUMIFS(1066:1066,$1:$1,"&lt;="&amp;EL$1,$1:$1,"&gt;="&amp;EL$1-IF(OR($T1070=0,$T1070=""),1,$T1070)+1),0),EL1066)))</f>
        <v>0</v>
      </c>
      <c r="EM1072" s="100">
        <f>IF(EM$8="",0,IF($T1068=справочники!$J$9,IF(SUM($Z1072:EL1072)&lt;SUM($Z1066:EM1066),SUMIFS(1066:1066,$1:$1,"&gt;="&amp;EM$1,$1:$1,"&lt;="&amp;EM$1+IF(OR($T1070=0,$T1070=""),1,$T1070)-1),0),IF($T1068=справочники!$J$10,IF(INT(EM$1/IF(OR($T1070=0,$T1070=""),1,$T1070))=EM$1/IF(OR($T1070=0,$T1070=""),1,$T1070),SUMIFS(1066:1066,$1:$1,"&lt;="&amp;EM$1,$1:$1,"&gt;="&amp;EM$1-IF(OR($T1070=0,$T1070=""),1,$T1070)+1),0),EM1066)))</f>
        <v>0</v>
      </c>
      <c r="EN1072" s="100">
        <f>IF(EN$8="",0,IF($T1068=справочники!$J$9,IF(SUM($Z1072:EM1072)&lt;SUM($Z1066:EN1066),SUMIFS(1066:1066,$1:$1,"&gt;="&amp;EN$1,$1:$1,"&lt;="&amp;EN$1+IF(OR($T1070=0,$T1070=""),1,$T1070)-1),0),IF($T1068=справочники!$J$10,IF(INT(EN$1/IF(OR($T1070=0,$T1070=""),1,$T1070))=EN$1/IF(OR($T1070=0,$T1070=""),1,$T1070),SUMIFS(1066:1066,$1:$1,"&lt;="&amp;EN$1,$1:$1,"&gt;="&amp;EN$1-IF(OR($T1070=0,$T1070=""),1,$T1070)+1),0),EN1066)))</f>
        <v>0</v>
      </c>
      <c r="EO1072" s="100">
        <f>IF(EO$8="",0,IF($T1068=справочники!$J$9,IF(SUM($Z1072:EN1072)&lt;SUM($Z1066:EO1066),SUMIFS(1066:1066,$1:$1,"&gt;="&amp;EO$1,$1:$1,"&lt;="&amp;EO$1+IF(OR($T1070=0,$T1070=""),1,$T1070)-1),0),IF($T1068=справочники!$J$10,IF(INT(EO$1/IF(OR($T1070=0,$T1070=""),1,$T1070))=EO$1/IF(OR($T1070=0,$T1070=""),1,$T1070),SUMIFS(1066:1066,$1:$1,"&lt;="&amp;EO$1,$1:$1,"&gt;="&amp;EO$1-IF(OR($T1070=0,$T1070=""),1,$T1070)+1),0),EO1066)))</f>
        <v>0</v>
      </c>
      <c r="EP1072" s="100">
        <f>IF(EP$8="",0,IF($T1068=справочники!$J$9,IF(SUM($Z1072:EO1072)&lt;SUM($Z1066:EP1066),SUMIFS(1066:1066,$1:$1,"&gt;="&amp;EP$1,$1:$1,"&lt;="&amp;EP$1+IF(OR($T1070=0,$T1070=""),1,$T1070)-1),0),IF($T1068=справочники!$J$10,IF(INT(EP$1/IF(OR($T1070=0,$T1070=""),1,$T1070))=EP$1/IF(OR($T1070=0,$T1070=""),1,$T1070),SUMIFS(1066:1066,$1:$1,"&lt;="&amp;EP$1,$1:$1,"&gt;="&amp;EP$1-IF(OR($T1070=0,$T1070=""),1,$T1070)+1),0),EP1066)))</f>
        <v>0</v>
      </c>
      <c r="EQ1072" s="100">
        <f>IF(EQ$8="",0,IF($T1068=справочники!$J$9,IF(SUM($Z1072:EP1072)&lt;SUM($Z1066:EQ1066),SUMIFS(1066:1066,$1:$1,"&gt;="&amp;EQ$1,$1:$1,"&lt;="&amp;EQ$1+IF(OR($T1070=0,$T1070=""),1,$T1070)-1),0),IF($T1068=справочники!$J$10,IF(INT(EQ$1/IF(OR($T1070=0,$T1070=""),1,$T1070))=EQ$1/IF(OR($T1070=0,$T1070=""),1,$T1070),SUMIFS(1066:1066,$1:$1,"&lt;="&amp;EQ$1,$1:$1,"&gt;="&amp;EQ$1-IF(OR($T1070=0,$T1070=""),1,$T1070)+1),0),EQ1066)))</f>
        <v>0</v>
      </c>
      <c r="ER1072" s="100">
        <f>IF(ER$8="",0,IF($T1068=справочники!$J$9,IF(SUM($Z1072:EQ1072)&lt;SUM($Z1066:ER1066),SUMIFS(1066:1066,$1:$1,"&gt;="&amp;ER$1,$1:$1,"&lt;="&amp;ER$1+IF(OR($T1070=0,$T1070=""),1,$T1070)-1),0),IF($T1068=справочники!$J$10,IF(INT(ER$1/IF(OR($T1070=0,$T1070=""),1,$T1070))=ER$1/IF(OR($T1070=0,$T1070=""),1,$T1070),SUMIFS(1066:1066,$1:$1,"&lt;="&amp;ER$1,$1:$1,"&gt;="&amp;ER$1-IF(OR($T1070=0,$T1070=""),1,$T1070)+1),0),ER1066)))</f>
        <v>0</v>
      </c>
      <c r="ES1072" s="100">
        <f>IF(ES$8="",0,IF($T1068=справочники!$J$9,IF(SUM($Z1072:ER1072)&lt;SUM($Z1066:ES1066),SUMIFS(1066:1066,$1:$1,"&gt;="&amp;ES$1,$1:$1,"&lt;="&amp;ES$1+IF(OR($T1070=0,$T1070=""),1,$T1070)-1),0),IF($T1068=справочники!$J$10,IF(INT(ES$1/IF(OR($T1070=0,$T1070=""),1,$T1070))=ES$1/IF(OR($T1070=0,$T1070=""),1,$T1070),SUMIFS(1066:1066,$1:$1,"&lt;="&amp;ES$1,$1:$1,"&gt;="&amp;ES$1-IF(OR($T1070=0,$T1070=""),1,$T1070)+1),0),ES1066)))</f>
        <v>0</v>
      </c>
      <c r="ET1072" s="100">
        <f>IF(ET$8="",0,IF($T1068=справочники!$J$9,IF(SUM($Z1072:ES1072)&lt;SUM($Z1066:ET1066),SUMIFS(1066:1066,$1:$1,"&gt;="&amp;ET$1,$1:$1,"&lt;="&amp;ET$1+IF(OR($T1070=0,$T1070=""),1,$T1070)-1),0),IF($T1068=справочники!$J$10,IF(INT(ET$1/IF(OR($T1070=0,$T1070=""),1,$T1070))=ET$1/IF(OR($T1070=0,$T1070=""),1,$T1070),SUMIFS(1066:1066,$1:$1,"&lt;="&amp;ET$1,$1:$1,"&gt;="&amp;ET$1-IF(OR($T1070=0,$T1070=""),1,$T1070)+1),0),ET1066)))</f>
        <v>0</v>
      </c>
      <c r="EU1072" s="100">
        <f>IF(EU$8="",0,IF($T1068=справочники!$J$9,IF(SUM($Z1072:ET1072)&lt;SUM($Z1066:EU1066),SUMIFS(1066:1066,$1:$1,"&gt;="&amp;EU$1,$1:$1,"&lt;="&amp;EU$1+IF(OR($T1070=0,$T1070=""),1,$T1070)-1),0),IF($T1068=справочники!$J$10,IF(INT(EU$1/IF(OR($T1070=0,$T1070=""),1,$T1070))=EU$1/IF(OR($T1070=0,$T1070=""),1,$T1070),SUMIFS(1066:1066,$1:$1,"&lt;="&amp;EU$1,$1:$1,"&gt;="&amp;EU$1-IF(OR($T1070=0,$T1070=""),1,$T1070)+1),0),EU1066)))</f>
        <v>0</v>
      </c>
      <c r="EV1072" s="100">
        <f>IF(EV$8="",0,IF($T1068=справочники!$J$9,IF(SUM($Z1072:EU1072)&lt;SUM($Z1066:EV1066),SUMIFS(1066:1066,$1:$1,"&gt;="&amp;EV$1,$1:$1,"&lt;="&amp;EV$1+IF(OR($T1070=0,$T1070=""),1,$T1070)-1),0),IF($T1068=справочники!$J$10,IF(INT(EV$1/IF(OR($T1070=0,$T1070=""),1,$T1070))=EV$1/IF(OR($T1070=0,$T1070=""),1,$T1070),SUMIFS(1066:1066,$1:$1,"&lt;="&amp;EV$1,$1:$1,"&gt;="&amp;EV$1-IF(OR($T1070=0,$T1070=""),1,$T1070)+1),0),EV1066)))</f>
        <v>0</v>
      </c>
      <c r="EW1072" s="100">
        <f>IF(EW$8="",0,IF($T1068=справочники!$J$9,IF(SUM($Z1072:EV1072)&lt;SUM($Z1066:EW1066),SUMIFS(1066:1066,$1:$1,"&gt;="&amp;EW$1,$1:$1,"&lt;="&amp;EW$1+IF(OR($T1070=0,$T1070=""),1,$T1070)-1),0),IF($T1068=справочники!$J$10,IF(INT(EW$1/IF(OR($T1070=0,$T1070=""),1,$T1070))=EW$1/IF(OR($T1070=0,$T1070=""),1,$T1070),SUMIFS(1066:1066,$1:$1,"&lt;="&amp;EW$1,$1:$1,"&gt;="&amp;EW$1-IF(OR($T1070=0,$T1070=""),1,$T1070)+1),0),EW1066)))</f>
        <v>0</v>
      </c>
      <c r="EX1072" s="100">
        <f>IF(EX$8="",0,IF($T1068=справочники!$J$9,IF(SUM($Z1072:EW1072)&lt;SUM($Z1066:EX1066),SUMIFS(1066:1066,$1:$1,"&gt;="&amp;EX$1,$1:$1,"&lt;="&amp;EX$1+IF(OR($T1070=0,$T1070=""),1,$T1070)-1),0),IF($T1068=справочники!$J$10,IF(INT(EX$1/IF(OR($T1070=0,$T1070=""),1,$T1070))=EX$1/IF(OR($T1070=0,$T1070=""),1,$T1070),SUMIFS(1066:1066,$1:$1,"&lt;="&amp;EX$1,$1:$1,"&gt;="&amp;EX$1-IF(OR($T1070=0,$T1070=""),1,$T1070)+1),0),EX1066)))</f>
        <v>0</v>
      </c>
      <c r="EY1072" s="100">
        <f>IF(EY$8="",0,IF($T1068=справочники!$J$9,IF(SUM($Z1072:EX1072)&lt;SUM($Z1066:EY1066),SUMIFS(1066:1066,$1:$1,"&gt;="&amp;EY$1,$1:$1,"&lt;="&amp;EY$1+IF(OR($T1070=0,$T1070=""),1,$T1070)-1),0),IF($T1068=справочники!$J$10,IF(INT(EY$1/IF(OR($T1070=0,$T1070=""),1,$T1070))=EY$1/IF(OR($T1070=0,$T1070=""),1,$T1070),SUMIFS(1066:1066,$1:$1,"&lt;="&amp;EY$1,$1:$1,"&gt;="&amp;EY$1-IF(OR($T1070=0,$T1070=""),1,$T1070)+1),0),EY1066)))</f>
        <v>0</v>
      </c>
      <c r="EZ1072" s="100">
        <f>IF(EZ$8="",0,IF($T1068=справочники!$J$9,IF(SUM($Z1072:EY1072)&lt;SUM($Z1066:EZ1066),SUMIFS(1066:1066,$1:$1,"&gt;="&amp;EZ$1,$1:$1,"&lt;="&amp;EZ$1+IF(OR($T1070=0,$T1070=""),1,$T1070)-1),0),IF($T1068=справочники!$J$10,IF(INT(EZ$1/IF(OR($T1070=0,$T1070=""),1,$T1070))=EZ$1/IF(OR($T1070=0,$T1070=""),1,$T1070),SUMIFS(1066:1066,$1:$1,"&lt;="&amp;EZ$1,$1:$1,"&gt;="&amp;EZ$1-IF(OR($T1070=0,$T1070=""),1,$T1070)+1),0),EZ1066)))</f>
        <v>0</v>
      </c>
      <c r="FA1072" s="100">
        <f>IF(FA$8="",0,IF($T1068=справочники!$J$9,IF(SUM($Z1072:EZ1072)&lt;SUM($Z1066:FA1066),SUMIFS(1066:1066,$1:$1,"&gt;="&amp;FA$1,$1:$1,"&lt;="&amp;FA$1+IF(OR($T1070=0,$T1070=""),1,$T1070)-1),0),IF($T1068=справочники!$J$10,IF(INT(FA$1/IF(OR($T1070=0,$T1070=""),1,$T1070))=FA$1/IF(OR($T1070=0,$T1070=""),1,$T1070),SUMIFS(1066:1066,$1:$1,"&lt;="&amp;FA$1,$1:$1,"&gt;="&amp;FA$1-IF(OR($T1070=0,$T1070=""),1,$T1070)+1),0),FA1066)))</f>
        <v>0</v>
      </c>
      <c r="FB1072" s="100">
        <f>IF(FB$8="",0,IF($T1068=справочники!$J$9,IF(SUM($Z1072:FA1072)&lt;SUM($Z1066:FB1066),SUMIFS(1066:1066,$1:$1,"&gt;="&amp;FB$1,$1:$1,"&lt;="&amp;FB$1+IF(OR($T1070=0,$T1070=""),1,$T1070)-1),0),IF($T1068=справочники!$J$10,IF(INT(FB$1/IF(OR($T1070=0,$T1070=""),1,$T1070))=FB$1/IF(OR($T1070=0,$T1070=""),1,$T1070),SUMIFS(1066:1066,$1:$1,"&lt;="&amp;FB$1,$1:$1,"&gt;="&amp;FB$1-IF(OR($T1070=0,$T1070=""),1,$T1070)+1),0),FB1066)))</f>
        <v>0</v>
      </c>
      <c r="FC1072" s="100">
        <f>IF(FC$8="",0,IF($T1068=справочники!$J$9,IF(SUM($Z1072:FB1072)&lt;SUM($Z1066:FC1066),SUMIFS(1066:1066,$1:$1,"&gt;="&amp;FC$1,$1:$1,"&lt;="&amp;FC$1+IF(OR($T1070=0,$T1070=""),1,$T1070)-1),0),IF($T1068=справочники!$J$10,IF(INT(FC$1/IF(OR($T1070=0,$T1070=""),1,$T1070))=FC$1/IF(OR($T1070=0,$T1070=""),1,$T1070),SUMIFS(1066:1066,$1:$1,"&lt;="&amp;FC$1,$1:$1,"&gt;="&amp;FC$1-IF(OR($T1070=0,$T1070=""),1,$T1070)+1),0),FC1066)))</f>
        <v>0</v>
      </c>
      <c r="FD1072" s="100">
        <f>IF(FD$8="",0,IF($T1068=справочники!$J$9,IF(SUM($Z1072:FC1072)&lt;SUM($Z1066:FD1066),SUMIFS(1066:1066,$1:$1,"&gt;="&amp;FD$1,$1:$1,"&lt;="&amp;FD$1+IF(OR($T1070=0,$T1070=""),1,$T1070)-1),0),IF($T1068=справочники!$J$10,IF(INT(FD$1/IF(OR($T1070=0,$T1070=""),1,$T1070))=FD$1/IF(OR($T1070=0,$T1070=""),1,$T1070),SUMIFS(1066:1066,$1:$1,"&lt;="&amp;FD$1,$1:$1,"&gt;="&amp;FD$1-IF(OR($T1070=0,$T1070=""),1,$T1070)+1),0),FD1066)))</f>
        <v>0</v>
      </c>
      <c r="FE1072" s="100">
        <f>IF(FE$8="",0,IF($T1068=справочники!$J$9,IF(SUM($Z1072:FD1072)&lt;SUM($Z1066:FE1066),SUMIFS(1066:1066,$1:$1,"&gt;="&amp;FE$1,$1:$1,"&lt;="&amp;FE$1+IF(OR($T1070=0,$T1070=""),1,$T1070)-1),0),IF($T1068=справочники!$J$10,IF(INT(FE$1/IF(OR($T1070=0,$T1070=""),1,$T1070))=FE$1/IF(OR($T1070=0,$T1070=""),1,$T1070),SUMIFS(1066:1066,$1:$1,"&lt;="&amp;FE$1,$1:$1,"&gt;="&amp;FE$1-IF(OR($T1070=0,$T1070=""),1,$T1070)+1),0),FE1066)))</f>
        <v>0</v>
      </c>
      <c r="FF1072" s="100">
        <f>IF(FF$8="",0,IF($T1068=справочники!$J$9,IF(SUM($Z1072:FE1072)&lt;SUM($Z1066:FF1066),SUMIFS(1066:1066,$1:$1,"&gt;="&amp;FF$1,$1:$1,"&lt;="&amp;FF$1+IF(OR($T1070=0,$T1070=""),1,$T1070)-1),0),IF($T1068=справочники!$J$10,IF(INT(FF$1/IF(OR($T1070=0,$T1070=""),1,$T1070))=FF$1/IF(OR($T1070=0,$T1070=""),1,$T1070),SUMIFS(1066:1066,$1:$1,"&lt;="&amp;FF$1,$1:$1,"&gt;="&amp;FF$1-IF(OR($T1070=0,$T1070=""),1,$T1070)+1),0),FF1066)))</f>
        <v>0</v>
      </c>
      <c r="FG1072" s="100">
        <f>IF(FG$8="",0,IF($T1068=справочники!$J$9,IF(SUM($Z1072:FF1072)&lt;SUM($Z1066:FG1066),SUMIFS(1066:1066,$1:$1,"&gt;="&amp;FG$1,$1:$1,"&lt;="&amp;FG$1+IF(OR($T1070=0,$T1070=""),1,$T1070)-1),0),IF($T1068=справочники!$J$10,IF(INT(FG$1/IF(OR($T1070=0,$T1070=""),1,$T1070))=FG$1/IF(OR($T1070=0,$T1070=""),1,$T1070),SUMIFS(1066:1066,$1:$1,"&lt;="&amp;FG$1,$1:$1,"&gt;="&amp;FG$1-IF(OR($T1070=0,$T1070=""),1,$T1070)+1),0),FG1066)))</f>
        <v>0</v>
      </c>
      <c r="FH1072" s="100">
        <f>IF(FH$8="",0,IF($T1068=справочники!$J$9,IF(SUM($Z1072:FG1072)&lt;SUM($Z1066:FH1066),SUMIFS(1066:1066,$1:$1,"&gt;="&amp;FH$1,$1:$1,"&lt;="&amp;FH$1+IF(OR($T1070=0,$T1070=""),1,$T1070)-1),0),IF($T1068=справочники!$J$10,IF(INT(FH$1/IF(OR($T1070=0,$T1070=""),1,$T1070))=FH$1/IF(OR($T1070=0,$T1070=""),1,$T1070),SUMIFS(1066:1066,$1:$1,"&lt;="&amp;FH$1,$1:$1,"&gt;="&amp;FH$1-IF(OR($T1070=0,$T1070=""),1,$T1070)+1),0),FH1066)))</f>
        <v>0</v>
      </c>
      <c r="FI1072" s="100">
        <f>IF(FI$8="",0,IF($T1068=справочники!$J$9,IF(SUM($Z1072:FH1072)&lt;SUM($Z1066:FI1066),SUMIFS(1066:1066,$1:$1,"&gt;="&amp;FI$1,$1:$1,"&lt;="&amp;FI$1+IF(OR($T1070=0,$T1070=""),1,$T1070)-1),0),IF($T1068=справочники!$J$10,IF(INT(FI$1/IF(OR($T1070=0,$T1070=""),1,$T1070))=FI$1/IF(OR($T1070=0,$T1070=""),1,$T1070),SUMIFS(1066:1066,$1:$1,"&lt;="&amp;FI$1,$1:$1,"&gt;="&amp;FI$1-IF(OR($T1070=0,$T1070=""),1,$T1070)+1),0),FI1066)))</f>
        <v>0</v>
      </c>
      <c r="FJ1072" s="100">
        <f>IF(FJ$8="",0,IF($T1068=справочники!$J$9,IF(SUM($Z1072:FI1072)&lt;SUM($Z1066:FJ1066),SUMIFS(1066:1066,$1:$1,"&gt;="&amp;FJ$1,$1:$1,"&lt;="&amp;FJ$1+IF(OR($T1070=0,$T1070=""),1,$T1070)-1),0),IF($T1068=справочники!$J$10,IF(INT(FJ$1/IF(OR($T1070=0,$T1070=""),1,$T1070))=FJ$1/IF(OR($T1070=0,$T1070=""),1,$T1070),SUMIFS(1066:1066,$1:$1,"&lt;="&amp;FJ$1,$1:$1,"&gt;="&amp;FJ$1-IF(OR($T1070=0,$T1070=""),1,$T1070)+1),0),FJ1066)))</f>
        <v>0</v>
      </c>
      <c r="FK1072" s="100">
        <f>IF(FK$8="",0,IF($T1068=справочники!$J$9,IF(SUM($Z1072:FJ1072)&lt;SUM($Z1066:FK1066),SUMIFS(1066:1066,$1:$1,"&gt;="&amp;FK$1,$1:$1,"&lt;="&amp;FK$1+IF(OR($T1070=0,$T1070=""),1,$T1070)-1),0),IF($T1068=справочники!$J$10,IF(INT(FK$1/IF(OR($T1070=0,$T1070=""),1,$T1070))=FK$1/IF(OR($T1070=0,$T1070=""),1,$T1070),SUMIFS(1066:1066,$1:$1,"&lt;="&amp;FK$1,$1:$1,"&gt;="&amp;FK$1-IF(OR($T1070=0,$T1070=""),1,$T1070)+1),0),FK1066)))</f>
        <v>0</v>
      </c>
      <c r="FL1072" s="100">
        <f>IF(FL$8="",0,IF($T1068=справочники!$J$9,IF(SUM($Z1072:FK1072)&lt;SUM($Z1066:FL1066),SUMIFS(1066:1066,$1:$1,"&gt;="&amp;FL$1,$1:$1,"&lt;="&amp;FL$1+IF(OR($T1070=0,$T1070=""),1,$T1070)-1),0),IF($T1068=справочники!$J$10,IF(INT(FL$1/IF(OR($T1070=0,$T1070=""),1,$T1070))=FL$1/IF(OR($T1070=0,$T1070=""),1,$T1070),SUMIFS(1066:1066,$1:$1,"&lt;="&amp;FL$1,$1:$1,"&gt;="&amp;FL$1-IF(OR($T1070=0,$T1070=""),1,$T1070)+1),0),FL1066)))</f>
        <v>0</v>
      </c>
      <c r="FM1072" s="100">
        <f>IF(FM$8="",0,IF($T1068=справочники!$J$9,IF(SUM($Z1072:FL1072)&lt;SUM($Z1066:FM1066),SUMIFS(1066:1066,$1:$1,"&gt;="&amp;FM$1,$1:$1,"&lt;="&amp;FM$1+IF(OR($T1070=0,$T1070=""),1,$T1070)-1),0),IF($T1068=справочники!$J$10,IF(INT(FM$1/IF(OR($T1070=0,$T1070=""),1,$T1070))=FM$1/IF(OR($T1070=0,$T1070=""),1,$T1070),SUMIFS(1066:1066,$1:$1,"&lt;="&amp;FM$1,$1:$1,"&gt;="&amp;FM$1-IF(OR($T1070=0,$T1070=""),1,$T1070)+1),0),FM1066)))</f>
        <v>0</v>
      </c>
      <c r="FN1072" s="100">
        <f>IF(FN$8="",0,IF($T1068=справочники!$J$9,IF(SUM($Z1072:FM1072)&lt;SUM($Z1066:FN1066),SUMIFS(1066:1066,$1:$1,"&gt;="&amp;FN$1,$1:$1,"&lt;="&amp;FN$1+IF(OR($T1070=0,$T1070=""),1,$T1070)-1),0),IF($T1068=справочники!$J$10,IF(INT(FN$1/IF(OR($T1070=0,$T1070=""),1,$T1070))=FN$1/IF(OR($T1070=0,$T1070=""),1,$T1070),SUMIFS(1066:1066,$1:$1,"&lt;="&amp;FN$1,$1:$1,"&gt;="&amp;FN$1-IF(OR($T1070=0,$T1070=""),1,$T1070)+1),0),FN1066)))</f>
        <v>0</v>
      </c>
      <c r="FO1072" s="100">
        <f>IF(FO$8="",0,IF($T1068=справочники!$J$9,IF(SUM($Z1072:FN1072)&lt;SUM($Z1066:FO1066),SUMIFS(1066:1066,$1:$1,"&gt;="&amp;FO$1,$1:$1,"&lt;="&amp;FO$1+IF(OR($T1070=0,$T1070=""),1,$T1070)-1),0),IF($T1068=справочники!$J$10,IF(INT(FO$1/IF(OR($T1070=0,$T1070=""),1,$T1070))=FO$1/IF(OR($T1070=0,$T1070=""),1,$T1070),SUMIFS(1066:1066,$1:$1,"&lt;="&amp;FO$1,$1:$1,"&gt;="&amp;FO$1-IF(OR($T1070=0,$T1070=""),1,$T1070)+1),0),FO1066)))</f>
        <v>0</v>
      </c>
      <c r="FP1072" s="100">
        <f>IF(FP$8="",0,IF($T1068=справочники!$J$9,IF(SUM($Z1072:FO1072)&lt;SUM($Z1066:FP1066),SUMIFS(1066:1066,$1:$1,"&gt;="&amp;FP$1,$1:$1,"&lt;="&amp;FP$1+IF(OR($T1070=0,$T1070=""),1,$T1070)-1),0),IF($T1068=справочники!$J$10,IF(INT(FP$1/IF(OR($T1070=0,$T1070=""),1,$T1070))=FP$1/IF(OR($T1070=0,$T1070=""),1,$T1070),SUMIFS(1066:1066,$1:$1,"&lt;="&amp;FP$1,$1:$1,"&gt;="&amp;FP$1-IF(OR($T1070=0,$T1070=""),1,$T1070)+1),0),FP1066)))</f>
        <v>0</v>
      </c>
      <c r="FQ1072" s="100">
        <f>IF(FQ$8="",0,IF($T1068=справочники!$J$9,IF(SUM($Z1072:FP1072)&lt;SUM($Z1066:FQ1066),SUMIFS(1066:1066,$1:$1,"&gt;="&amp;FQ$1,$1:$1,"&lt;="&amp;FQ$1+IF(OR($T1070=0,$T1070=""),1,$T1070)-1),0),IF($T1068=справочники!$J$10,IF(INT(FQ$1/IF(OR($T1070=0,$T1070=""),1,$T1070))=FQ$1/IF(OR($T1070=0,$T1070=""),1,$T1070),SUMIFS(1066:1066,$1:$1,"&lt;="&amp;FQ$1,$1:$1,"&gt;="&amp;FQ$1-IF(OR($T1070=0,$T1070=""),1,$T1070)+1),0),FQ1066)))</f>
        <v>0</v>
      </c>
      <c r="FR1072" s="100">
        <f>IF(FR$8="",0,IF($T1068=справочники!$J$9,IF(SUM($Z1072:FQ1072)&lt;SUM($Z1066:FR1066),SUMIFS(1066:1066,$1:$1,"&gt;="&amp;FR$1,$1:$1,"&lt;="&amp;FR$1+IF(OR($T1070=0,$T1070=""),1,$T1070)-1),0),IF($T1068=справочники!$J$10,IF(INT(FR$1/IF(OR($T1070=0,$T1070=""),1,$T1070))=FR$1/IF(OR($T1070=0,$T1070=""),1,$T1070),SUMIFS(1066:1066,$1:$1,"&lt;="&amp;FR$1,$1:$1,"&gt;="&amp;FR$1-IF(OR($T1070=0,$T1070=""),1,$T1070)+1),0),FR1066)))</f>
        <v>0</v>
      </c>
      <c r="FS1072" s="100">
        <f>IF(FS$8="",0,IF($T1068=справочники!$J$9,IF(SUM($Z1072:FR1072)&lt;SUM($Z1066:FS1066),SUMIFS(1066:1066,$1:$1,"&gt;="&amp;FS$1,$1:$1,"&lt;="&amp;FS$1+IF(OR($T1070=0,$T1070=""),1,$T1070)-1),0),IF($T1068=справочники!$J$10,IF(INT(FS$1/IF(OR($T1070=0,$T1070=""),1,$T1070))=FS$1/IF(OR($T1070=0,$T1070=""),1,$T1070),SUMIFS(1066:1066,$1:$1,"&lt;="&amp;FS$1,$1:$1,"&gt;="&amp;FS$1-IF(OR($T1070=0,$T1070=""),1,$T1070)+1),0),FS1066)))</f>
        <v>0</v>
      </c>
      <c r="FT1072" s="100">
        <f>IF(FT$8="",0,IF($T1068=справочники!$J$9,IF(SUM($Z1072:FS1072)&lt;SUM($Z1066:FT1066),SUMIFS(1066:1066,$1:$1,"&gt;="&amp;FT$1,$1:$1,"&lt;="&amp;FT$1+IF(OR($T1070=0,$T1070=""),1,$T1070)-1),0),IF($T1068=справочники!$J$10,IF(INT(FT$1/IF(OR($T1070=0,$T1070=""),1,$T1070))=FT$1/IF(OR($T1070=0,$T1070=""),1,$T1070),SUMIFS(1066:1066,$1:$1,"&lt;="&amp;FT$1,$1:$1,"&gt;="&amp;FT$1-IF(OR($T1070=0,$T1070=""),1,$T1070)+1),0),FT1066)))</f>
        <v>0</v>
      </c>
      <c r="FU1072" s="100">
        <f>IF(FU$8="",0,IF($T1068=справочники!$J$9,IF(SUM($Z1072:FT1072)&lt;SUM($Z1066:FU1066),SUMIFS(1066:1066,$1:$1,"&gt;="&amp;FU$1,$1:$1,"&lt;="&amp;FU$1+IF(OR($T1070=0,$T1070=""),1,$T1070)-1),0),IF($T1068=справочники!$J$10,IF(INT(FU$1/IF(OR($T1070=0,$T1070=""),1,$T1070))=FU$1/IF(OR($T1070=0,$T1070=""),1,$T1070),SUMIFS(1066:1066,$1:$1,"&lt;="&amp;FU$1,$1:$1,"&gt;="&amp;FU$1-IF(OR($T1070=0,$T1070=""),1,$T1070)+1),0),FU1066)))</f>
        <v>0</v>
      </c>
      <c r="FV1072" s="100">
        <f>IF(FV$8="",0,IF($T1068=справочники!$J$9,IF(SUM($Z1072:FU1072)&lt;SUM($Z1066:FV1066),SUMIFS(1066:1066,$1:$1,"&gt;="&amp;FV$1,$1:$1,"&lt;="&amp;FV$1+IF(OR($T1070=0,$T1070=""),1,$T1070)-1),0),IF($T1068=справочники!$J$10,IF(INT(FV$1/IF(OR($T1070=0,$T1070=""),1,$T1070))=FV$1/IF(OR($T1070=0,$T1070=""),1,$T1070),SUMIFS(1066:1066,$1:$1,"&lt;="&amp;FV$1,$1:$1,"&gt;="&amp;FV$1-IF(OR($T1070=0,$T1070=""),1,$T1070)+1),0),FV1066)))</f>
        <v>0</v>
      </c>
      <c r="FW1072" s="100">
        <f>IF(FW$8="",0,IF($T1068=справочники!$J$9,IF(SUM($Z1072:FV1072)&lt;SUM($Z1066:FW1066),SUMIFS(1066:1066,$1:$1,"&gt;="&amp;FW$1,$1:$1,"&lt;="&amp;FW$1+IF(OR($T1070=0,$T1070=""),1,$T1070)-1),0),IF($T1068=справочники!$J$10,IF(INT(FW$1/IF(OR($T1070=0,$T1070=""),1,$T1070))=FW$1/IF(OR($T1070=0,$T1070=""),1,$T1070),SUMIFS(1066:1066,$1:$1,"&lt;="&amp;FW$1,$1:$1,"&gt;="&amp;FW$1-IF(OR($T1070=0,$T1070=""),1,$T1070)+1),0),FW1066)))</f>
        <v>0</v>
      </c>
      <c r="FX1072" s="100">
        <f>IF(FX$8="",0,IF($T1068=справочники!$J$9,IF(SUM($Z1072:FW1072)&lt;SUM($Z1066:FX1066),SUMIFS(1066:1066,$1:$1,"&gt;="&amp;FX$1,$1:$1,"&lt;="&amp;FX$1+IF(OR($T1070=0,$T1070=""),1,$T1070)-1),0),IF($T1068=справочники!$J$10,IF(INT(FX$1/IF(OR($T1070=0,$T1070=""),1,$T1070))=FX$1/IF(OR($T1070=0,$T1070=""),1,$T1070),SUMIFS(1066:1066,$1:$1,"&lt;="&amp;FX$1,$1:$1,"&gt;="&amp;FX$1-IF(OR($T1070=0,$T1070=""),1,$T1070)+1),0),FX1066)))</f>
        <v>0</v>
      </c>
      <c r="FY1072" s="100">
        <f>IF(FY$8="",0,IF($T1068=справочники!$J$9,IF(SUM($Z1072:FX1072)&lt;SUM($Z1066:FY1066),SUMIFS(1066:1066,$1:$1,"&gt;="&amp;FY$1,$1:$1,"&lt;="&amp;FY$1+IF(OR($T1070=0,$T1070=""),1,$T1070)-1),0),IF($T1068=справочники!$J$10,IF(INT(FY$1/IF(OR($T1070=0,$T1070=""),1,$T1070))=FY$1/IF(OR($T1070=0,$T1070=""),1,$T1070),SUMIFS(1066:1066,$1:$1,"&lt;="&amp;FY$1,$1:$1,"&gt;="&amp;FY$1-IF(OR($T1070=0,$T1070=""),1,$T1070)+1),0),FY1066)))</f>
        <v>0</v>
      </c>
      <c r="FZ1072" s="100">
        <f>IF(FZ$8="",0,IF($T1068=справочники!$J$9,IF(SUM($Z1072:FY1072)&lt;SUM($Z1066:FZ1066),SUMIFS(1066:1066,$1:$1,"&gt;="&amp;FZ$1,$1:$1,"&lt;="&amp;FZ$1+IF(OR($T1070=0,$T1070=""),1,$T1070)-1),0),IF($T1068=справочники!$J$10,IF(INT(FZ$1/IF(OR($T1070=0,$T1070=""),1,$T1070))=FZ$1/IF(OR($T1070=0,$T1070=""),1,$T1070),SUMIFS(1066:1066,$1:$1,"&lt;="&amp;FZ$1,$1:$1,"&gt;="&amp;FZ$1-IF(OR($T1070=0,$T1070=""),1,$T1070)+1),0),FZ1066)))</f>
        <v>0</v>
      </c>
      <c r="GA1072" s="100">
        <f>IF(GA$8="",0,IF($T1068=справочники!$J$9,IF(SUM($Z1072:FZ1072)&lt;SUM($Z1066:GA1066),SUMIFS(1066:1066,$1:$1,"&gt;="&amp;GA$1,$1:$1,"&lt;="&amp;GA$1+IF(OR($T1070=0,$T1070=""),1,$T1070)-1),0),IF($T1068=справочники!$J$10,IF(INT(GA$1/IF(OR($T1070=0,$T1070=""),1,$T1070))=GA$1/IF(OR($T1070=0,$T1070=""),1,$T1070),SUMIFS(1066:1066,$1:$1,"&lt;="&amp;GA$1,$1:$1,"&gt;="&amp;GA$1-IF(OR($T1070=0,$T1070=""),1,$T1070)+1),0),GA1066)))</f>
        <v>0</v>
      </c>
      <c r="GB1072" s="100">
        <f>IF(GB$8="",0,IF($T1068=справочники!$J$9,IF(SUM($Z1072:GA1072)&lt;SUM($Z1066:GB1066),SUMIFS(1066:1066,$1:$1,"&gt;="&amp;GB$1,$1:$1,"&lt;="&amp;GB$1+IF(OR($T1070=0,$T1070=""),1,$T1070)-1),0),IF($T1068=справочники!$J$10,IF(INT(GB$1/IF(OR($T1070=0,$T1070=""),1,$T1070))=GB$1/IF(OR($T1070=0,$T1070=""),1,$T1070),SUMIFS(1066:1066,$1:$1,"&lt;="&amp;GB$1,$1:$1,"&gt;="&amp;GB$1-IF(OR($T1070=0,$T1070=""),1,$T1070)+1),0),GB1066)))</f>
        <v>0</v>
      </c>
      <c r="GC1072" s="100">
        <f>IF(GC$8="",0,IF($T1068=справочники!$J$9,IF(SUM($Z1072:GB1072)&lt;SUM($Z1066:GC1066),SUMIFS(1066:1066,$1:$1,"&gt;="&amp;GC$1,$1:$1,"&lt;="&amp;GC$1+IF(OR($T1070=0,$T1070=""),1,$T1070)-1),0),IF($T1068=справочники!$J$10,IF(INT(GC$1/IF(OR($T1070=0,$T1070=""),1,$T1070))=GC$1/IF(OR($T1070=0,$T1070=""),1,$T1070),SUMIFS(1066:1066,$1:$1,"&lt;="&amp;GC$1,$1:$1,"&gt;="&amp;GC$1-IF(OR($T1070=0,$T1070=""),1,$T1070)+1),0),GC1066)))</f>
        <v>0</v>
      </c>
      <c r="GD1072" s="100">
        <f>IF(GD$8="",0,IF($T1068=справочники!$J$9,IF(SUM($Z1072:GC1072)&lt;SUM($Z1066:GD1066),SUMIFS(1066:1066,$1:$1,"&gt;="&amp;GD$1,$1:$1,"&lt;="&amp;GD$1+IF(OR($T1070=0,$T1070=""),1,$T1070)-1),0),IF($T1068=справочники!$J$10,IF(INT(GD$1/IF(OR($T1070=0,$T1070=""),1,$T1070))=GD$1/IF(OR($T1070=0,$T1070=""),1,$T1070),SUMIFS(1066:1066,$1:$1,"&lt;="&amp;GD$1,$1:$1,"&gt;="&amp;GD$1-IF(OR($T1070=0,$T1070=""),1,$T1070)+1),0),GD1066)))</f>
        <v>0</v>
      </c>
      <c r="GE1072" s="100">
        <f>IF(GE$8="",0,IF($T1068=справочники!$J$9,IF(SUM($Z1072:GD1072)&lt;SUM($Z1066:GE1066),SUMIFS(1066:1066,$1:$1,"&gt;="&amp;GE$1,$1:$1,"&lt;="&amp;GE$1+IF(OR($T1070=0,$T1070=""),1,$T1070)-1),0),IF($T1068=справочники!$J$10,IF(INT(GE$1/IF(OR($T1070=0,$T1070=""),1,$T1070))=GE$1/IF(OR($T1070=0,$T1070=""),1,$T1070),SUMIFS(1066:1066,$1:$1,"&lt;="&amp;GE$1,$1:$1,"&gt;="&amp;GE$1-IF(OR($T1070=0,$T1070=""),1,$T1070)+1),0),GE1066)))</f>
        <v>0</v>
      </c>
      <c r="GF1072" s="100">
        <f>IF(GF$8="",0,IF($T1068=справочники!$J$9,IF(SUM($Z1072:GE1072)&lt;SUM($Z1066:GF1066),SUMIFS(1066:1066,$1:$1,"&gt;="&amp;GF$1,$1:$1,"&lt;="&amp;GF$1+IF(OR($T1070=0,$T1070=""),1,$T1070)-1),0),IF($T1068=справочники!$J$10,IF(INT(GF$1/IF(OR($T1070=0,$T1070=""),1,$T1070))=GF$1/IF(OR($T1070=0,$T1070=""),1,$T1070),SUMIFS(1066:1066,$1:$1,"&lt;="&amp;GF$1,$1:$1,"&gt;="&amp;GF$1-IF(OR($T1070=0,$T1070=""),1,$T1070)+1),0),GF1066)))</f>
        <v>0</v>
      </c>
      <c r="GG1072" s="100">
        <f>IF(GG$8="",0,IF($T1068=справочники!$J$9,IF(SUM($Z1072:GF1072)&lt;SUM($Z1066:GG1066),SUMIFS(1066:1066,$1:$1,"&gt;="&amp;GG$1,$1:$1,"&lt;="&amp;GG$1+IF(OR($T1070=0,$T1070=""),1,$T1070)-1),0),IF($T1068=справочники!$J$10,IF(INT(GG$1/IF(OR($T1070=0,$T1070=""),1,$T1070))=GG$1/IF(OR($T1070=0,$T1070=""),1,$T1070),SUMIFS(1066:1066,$1:$1,"&lt;="&amp;GG$1,$1:$1,"&gt;="&amp;GG$1-IF(OR($T1070=0,$T1070=""),1,$T1070)+1),0),GG1066)))</f>
        <v>0</v>
      </c>
      <c r="GH1072" s="100">
        <f>IF(GH$8="",0,IF($T1068=справочники!$J$9,IF(SUM($Z1072:GG1072)&lt;SUM($Z1066:GH1066),SUMIFS(1066:1066,$1:$1,"&gt;="&amp;GH$1,$1:$1,"&lt;="&amp;GH$1+IF(OR($T1070=0,$T1070=""),1,$T1070)-1),0),IF($T1068=справочники!$J$10,IF(INT(GH$1/IF(OR($T1070=0,$T1070=""),1,$T1070))=GH$1/IF(OR($T1070=0,$T1070=""),1,$T1070),SUMIFS(1066:1066,$1:$1,"&lt;="&amp;GH$1,$1:$1,"&gt;="&amp;GH$1-IF(OR($T1070=0,$T1070=""),1,$T1070)+1),0),GH1066)))</f>
        <v>0</v>
      </c>
      <c r="GI1072" s="100">
        <f>IF(GI$8="",0,IF($T1068=справочники!$J$9,IF(SUM($Z1072:GH1072)&lt;SUM($Z1066:GI1066),SUMIFS(1066:1066,$1:$1,"&gt;="&amp;GI$1,$1:$1,"&lt;="&amp;GI$1+IF(OR($T1070=0,$T1070=""),1,$T1070)-1),0),IF($T1068=справочники!$J$10,IF(INT(GI$1/IF(OR($T1070=0,$T1070=""),1,$T1070))=GI$1/IF(OR($T1070=0,$T1070=""),1,$T1070),SUMIFS(1066:1066,$1:$1,"&lt;="&amp;GI$1,$1:$1,"&gt;="&amp;GI$1-IF(OR($T1070=0,$T1070=""),1,$T1070)+1),0),GI1066)))</f>
        <v>0</v>
      </c>
      <c r="GJ1072" s="100">
        <f>IF(GJ$8="",0,IF($T1068=справочники!$J$9,IF(SUM($Z1072:GI1072)&lt;SUM($Z1066:GJ1066),SUMIFS(1066:1066,$1:$1,"&gt;="&amp;GJ$1,$1:$1,"&lt;="&amp;GJ$1+IF(OR($T1070=0,$T1070=""),1,$T1070)-1),0),IF($T1068=справочники!$J$10,IF(INT(GJ$1/IF(OR($T1070=0,$T1070=""),1,$T1070))=GJ$1/IF(OR($T1070=0,$T1070=""),1,$T1070),SUMIFS(1066:1066,$1:$1,"&lt;="&amp;GJ$1,$1:$1,"&gt;="&amp;GJ$1-IF(OR($T1070=0,$T1070=""),1,$T1070)+1),0),GJ1066)))</f>
        <v>0</v>
      </c>
      <c r="GK1072" s="100">
        <f>IF(GK$8="",0,IF($T1068=справочники!$J$9,IF(SUM($Z1072:GJ1072)&lt;SUM($Z1066:GK1066),SUMIFS(1066:1066,$1:$1,"&gt;="&amp;GK$1,$1:$1,"&lt;="&amp;GK$1+IF(OR($T1070=0,$T1070=""),1,$T1070)-1),0),IF($T1068=справочники!$J$10,IF(INT(GK$1/IF(OR($T1070=0,$T1070=""),1,$T1070))=GK$1/IF(OR($T1070=0,$T1070=""),1,$T1070),SUMIFS(1066:1066,$1:$1,"&lt;="&amp;GK$1,$1:$1,"&gt;="&amp;GK$1-IF(OR($T1070=0,$T1070=""),1,$T1070)+1),0),GK1066)))</f>
        <v>0</v>
      </c>
      <c r="GL1072" s="100">
        <f>IF(GL$8="",0,IF($T1068=справочники!$J$9,IF(SUM($Z1072:GK1072)&lt;SUM($Z1066:GL1066),SUMIFS(1066:1066,$1:$1,"&gt;="&amp;GL$1,$1:$1,"&lt;="&amp;GL$1+IF(OR($T1070=0,$T1070=""),1,$T1070)-1),0),IF($T1068=справочники!$J$10,IF(INT(GL$1/IF(OR($T1070=0,$T1070=""),1,$T1070))=GL$1/IF(OR($T1070=0,$T1070=""),1,$T1070),SUMIFS(1066:1066,$1:$1,"&lt;="&amp;GL$1,$1:$1,"&gt;="&amp;GL$1-IF(OR($T1070=0,$T1070=""),1,$T1070)+1),0),GL1066)))</f>
        <v>0</v>
      </c>
      <c r="GM1072" s="100">
        <f>IF(GM$8="",0,IF($T1068=справочники!$J$9,IF(SUM($Z1072:GL1072)&lt;SUM($Z1066:GM1066),SUMIFS(1066:1066,$1:$1,"&gt;="&amp;GM$1,$1:$1,"&lt;="&amp;GM$1+IF(OR($T1070=0,$T1070=""),1,$T1070)-1),0),IF($T1068=справочники!$J$10,IF(INT(GM$1/IF(OR($T1070=0,$T1070=""),1,$T1070))=GM$1/IF(OR($T1070=0,$T1070=""),1,$T1070),SUMIFS(1066:1066,$1:$1,"&lt;="&amp;GM$1,$1:$1,"&gt;="&amp;GM$1-IF(OR($T1070=0,$T1070=""),1,$T1070)+1),0),GM1066)))</f>
        <v>0</v>
      </c>
      <c r="GN1072" s="100">
        <f>IF(GN$8="",0,IF($T1068=справочники!$J$9,IF(SUM($Z1072:GM1072)&lt;SUM($Z1066:GN1066),SUMIFS(1066:1066,$1:$1,"&gt;="&amp;GN$1,$1:$1,"&lt;="&amp;GN$1+IF(OR($T1070=0,$T1070=""),1,$T1070)-1),0),IF($T1068=справочники!$J$10,IF(INT(GN$1/IF(OR($T1070=0,$T1070=""),1,$T1070))=GN$1/IF(OR($T1070=0,$T1070=""),1,$T1070),SUMIFS(1066:1066,$1:$1,"&lt;="&amp;GN$1,$1:$1,"&gt;="&amp;GN$1-IF(OR($T1070=0,$T1070=""),1,$T1070)+1),0),GN1066)))</f>
        <v>0</v>
      </c>
      <c r="GO1072" s="100">
        <f>IF(GO$8="",0,IF($T1068=справочники!$J$9,IF(SUM($Z1072:GN1072)&lt;SUM($Z1066:GO1066),SUMIFS(1066:1066,$1:$1,"&gt;="&amp;GO$1,$1:$1,"&lt;="&amp;GO$1+IF(OR($T1070=0,$T1070=""),1,$T1070)-1),0),IF($T1068=справочники!$J$10,IF(INT(GO$1/IF(OR($T1070=0,$T1070=""),1,$T1070))=GO$1/IF(OR($T1070=0,$T1070=""),1,$T1070),SUMIFS(1066:1066,$1:$1,"&lt;="&amp;GO$1,$1:$1,"&gt;="&amp;GO$1-IF(OR($T1070=0,$T1070=""),1,$T1070)+1),0),GO1066)))</f>
        <v>0</v>
      </c>
      <c r="GP1072" s="100">
        <f>IF(GP$8="",0,IF($T1068=справочники!$J$9,IF(SUM($Z1072:GO1072)&lt;SUM($Z1066:GP1066),SUMIFS(1066:1066,$1:$1,"&gt;="&amp;GP$1,$1:$1,"&lt;="&amp;GP$1+IF(OR($T1070=0,$T1070=""),1,$T1070)-1),0),IF($T1068=справочники!$J$10,IF(INT(GP$1/IF(OR($T1070=0,$T1070=""),1,$T1070))=GP$1/IF(OR($T1070=0,$T1070=""),1,$T1070),SUMIFS(1066:1066,$1:$1,"&lt;="&amp;GP$1,$1:$1,"&gt;="&amp;GP$1-IF(OR($T1070=0,$T1070=""),1,$T1070)+1),0),GP1066)))</f>
        <v>0</v>
      </c>
      <c r="GQ1072" s="100">
        <f>IF(GQ$8="",0,IF($T1068=справочники!$J$9,IF(SUM($Z1072:GP1072)&lt;SUM($Z1066:GQ1066),SUMIFS(1066:1066,$1:$1,"&gt;="&amp;GQ$1,$1:$1,"&lt;="&amp;GQ$1+IF(OR($T1070=0,$T1070=""),1,$T1070)-1),0),IF($T1068=справочники!$J$10,IF(INT(GQ$1/IF(OR($T1070=0,$T1070=""),1,$T1070))=GQ$1/IF(OR($T1070=0,$T1070=""),1,$T1070),SUMIFS(1066:1066,$1:$1,"&lt;="&amp;GQ$1,$1:$1,"&gt;="&amp;GQ$1-IF(OR($T1070=0,$T1070=""),1,$T1070)+1),0),GQ1066)))</f>
        <v>0</v>
      </c>
      <c r="GR1072" s="100">
        <f>IF(GR$8="",0,IF($T1068=справочники!$J$9,IF(SUM($Z1072:GQ1072)&lt;SUM($Z1066:GR1066),SUMIFS(1066:1066,$1:$1,"&gt;="&amp;GR$1,$1:$1,"&lt;="&amp;GR$1+IF(OR($T1070=0,$T1070=""),1,$T1070)-1),0),IF($T1068=справочники!$J$10,IF(INT(GR$1/IF(OR($T1070=0,$T1070=""),1,$T1070))=GR$1/IF(OR($T1070=0,$T1070=""),1,$T1070),SUMIFS(1066:1066,$1:$1,"&lt;="&amp;GR$1,$1:$1,"&gt;="&amp;GR$1-IF(OR($T1070=0,$T1070=""),1,$T1070)+1),0),GR1066)))</f>
        <v>0</v>
      </c>
      <c r="GS1072" s="100">
        <f>IF(GS$8="",0,IF($T1068=справочники!$J$9,IF(SUM($Z1072:GR1072)&lt;SUM($Z1066:GS1066),SUMIFS(1066:1066,$1:$1,"&gt;="&amp;GS$1,$1:$1,"&lt;="&amp;GS$1+IF(OR($T1070=0,$T1070=""),1,$T1070)-1),0),IF($T1068=справочники!$J$10,IF(INT(GS$1/IF(OR($T1070=0,$T1070=""),1,$T1070))=GS$1/IF(OR($T1070=0,$T1070=""),1,$T1070),SUMIFS(1066:1066,$1:$1,"&lt;="&amp;GS$1,$1:$1,"&gt;="&amp;GS$1-IF(OR($T1070=0,$T1070=""),1,$T1070)+1),0),GS1066)))</f>
        <v>0</v>
      </c>
      <c r="GT1072" s="100">
        <f>IF(GT$8="",0,IF($T1068=справочники!$J$9,IF(SUM($Z1072:GS1072)&lt;SUM($Z1066:GT1066),SUMIFS(1066:1066,$1:$1,"&gt;="&amp;GT$1,$1:$1,"&lt;="&amp;GT$1+IF(OR($T1070=0,$T1070=""),1,$T1070)-1),0),IF($T1068=справочники!$J$10,IF(INT(GT$1/IF(OR($T1070=0,$T1070=""),1,$T1070))=GT$1/IF(OR($T1070=0,$T1070=""),1,$T1070),SUMIFS(1066:1066,$1:$1,"&lt;="&amp;GT$1,$1:$1,"&gt;="&amp;GT$1-IF(OR($T1070=0,$T1070=""),1,$T1070)+1),0),GT1066)))</f>
        <v>0</v>
      </c>
      <c r="GU1072" s="100">
        <f>IF(GU$8="",0,IF($T1068=справочники!$J$9,IF(SUM($Z1072:GT1072)&lt;SUM($Z1066:GU1066),SUMIFS(1066:1066,$1:$1,"&gt;="&amp;GU$1,$1:$1,"&lt;="&amp;GU$1+IF(OR($T1070=0,$T1070=""),1,$T1070)-1),0),IF($T1068=справочники!$J$10,IF(INT(GU$1/IF(OR($T1070=0,$T1070=""),1,$T1070))=GU$1/IF(OR($T1070=0,$T1070=""),1,$T1070),SUMIFS(1066:1066,$1:$1,"&lt;="&amp;GU$1,$1:$1,"&gt;="&amp;GU$1-IF(OR($T1070=0,$T1070=""),1,$T1070)+1),0),GU1066)))</f>
        <v>0</v>
      </c>
      <c r="GV1072" s="100">
        <f>IF(GV$8="",0,IF($T1068=справочники!$J$9,IF(SUM($Z1072:GU1072)&lt;SUM($Z1066:GV1066),SUMIFS(1066:1066,$1:$1,"&gt;="&amp;GV$1,$1:$1,"&lt;="&amp;GV$1+IF(OR($T1070=0,$T1070=""),1,$T1070)-1),0),IF($T1068=справочники!$J$10,IF(INT(GV$1/IF(OR($T1070=0,$T1070=""),1,$T1070))=GV$1/IF(OR($T1070=0,$T1070=""),1,$T1070),SUMIFS(1066:1066,$1:$1,"&lt;="&amp;GV$1,$1:$1,"&gt;="&amp;GV$1-IF(OR($T1070=0,$T1070=""),1,$T1070)+1),0),GV1066)))</f>
        <v>0</v>
      </c>
      <c r="GW1072" s="100">
        <f>IF(GW$8="",0,IF($T1068=справочники!$J$9,IF(SUM($Z1072:GV1072)&lt;SUM($Z1066:GW1066),SUMIFS(1066:1066,$1:$1,"&gt;="&amp;GW$1,$1:$1,"&lt;="&amp;GW$1+IF(OR($T1070=0,$T1070=""),1,$T1070)-1),0),IF($T1068=справочники!$J$10,IF(INT(GW$1/IF(OR($T1070=0,$T1070=""),1,$T1070))=GW$1/IF(OR($T1070=0,$T1070=""),1,$T1070),SUMIFS(1066:1066,$1:$1,"&lt;="&amp;GW$1,$1:$1,"&gt;="&amp;GW$1-IF(OR($T1070=0,$T1070=""),1,$T1070)+1),0),GW1066)))</f>
        <v>0</v>
      </c>
      <c r="GX1072" s="100">
        <f>IF(GX$8="",0,IF($T1068=справочники!$J$9,IF(SUM($Z1072:GW1072)&lt;SUM($Z1066:GX1066),SUMIFS(1066:1066,$1:$1,"&gt;="&amp;GX$1,$1:$1,"&lt;="&amp;GX$1+IF(OR($T1070=0,$T1070=""),1,$T1070)-1),0),IF($T1068=справочники!$J$10,IF(INT(GX$1/IF(OR($T1070=0,$T1070=""),1,$T1070))=GX$1/IF(OR($T1070=0,$T1070=""),1,$T1070),SUMIFS(1066:1066,$1:$1,"&lt;="&amp;GX$1,$1:$1,"&gt;="&amp;GX$1-IF(OR($T1070=0,$T1070=""),1,$T1070)+1),0),GX1066)))</f>
        <v>0</v>
      </c>
      <c r="GY1072" s="100">
        <f>IF(GY$8="",0,IF($T1068=справочники!$J$9,IF(SUM($Z1072:GX1072)&lt;SUM($Z1066:GY1066),SUMIFS(1066:1066,$1:$1,"&gt;="&amp;GY$1,$1:$1,"&lt;="&amp;GY$1+IF(OR($T1070=0,$T1070=""),1,$T1070)-1),0),IF($T1068=справочники!$J$10,IF(INT(GY$1/IF(OR($T1070=0,$T1070=""),1,$T1070))=GY$1/IF(OR($T1070=0,$T1070=""),1,$T1070),SUMIFS(1066:1066,$1:$1,"&lt;="&amp;GY$1,$1:$1,"&gt;="&amp;GY$1-IF(OR($T1070=0,$T1070=""),1,$T1070)+1),0),GY1066)))</f>
        <v>0</v>
      </c>
      <c r="GZ1072" s="100">
        <f>IF(GZ$8="",0,IF($T1068=справочники!$J$9,IF(SUM($Z1072:GY1072)&lt;SUM($Z1066:GZ1066),SUMIFS(1066:1066,$1:$1,"&gt;="&amp;GZ$1,$1:$1,"&lt;="&amp;GZ$1+IF(OR($T1070=0,$T1070=""),1,$T1070)-1),0),IF($T1068=справочники!$J$10,IF(INT(GZ$1/IF(OR($T1070=0,$T1070=""),1,$T1070))=GZ$1/IF(OR($T1070=0,$T1070=""),1,$T1070),SUMIFS(1066:1066,$1:$1,"&lt;="&amp;GZ$1,$1:$1,"&gt;="&amp;GZ$1-IF(OR($T1070=0,$T1070=""),1,$T1070)+1),0),GZ1066)))</f>
        <v>0</v>
      </c>
      <c r="HA1072" s="3"/>
      <c r="HB1072" s="3"/>
    </row>
    <row r="1073" spans="1:210" ht="4.2" customHeight="1">
      <c r="A1073" s="1"/>
      <c r="B1073" s="1"/>
      <c r="C1073" s="1"/>
      <c r="D1073" s="1"/>
      <c r="E1073" s="263"/>
      <c r="F1073" s="48"/>
      <c r="G1073" s="231"/>
      <c r="H1073" s="1"/>
      <c r="I1073" s="1"/>
      <c r="J1073" s="1"/>
      <c r="K1073" s="1"/>
      <c r="L1073" s="1"/>
      <c r="M1073" s="5"/>
      <c r="N1073" s="1"/>
      <c r="O1073" s="1"/>
      <c r="P1073" s="5"/>
      <c r="Q1073" s="1"/>
      <c r="R1073" s="1"/>
      <c r="S1073" s="5"/>
      <c r="T1073" s="7"/>
      <c r="U1073" s="24"/>
      <c r="V1073" s="1"/>
      <c r="W1073" s="12"/>
      <c r="X1073" s="10"/>
      <c r="Y1073" s="46"/>
      <c r="Z1073" s="93"/>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94"/>
      <c r="CD1073" s="94"/>
      <c r="CE1073" s="94"/>
      <c r="CF1073" s="94"/>
      <c r="CG1073" s="94"/>
      <c r="CH1073" s="94"/>
      <c r="CI1073" s="94"/>
      <c r="CJ1073" s="94"/>
      <c r="CK1073" s="94"/>
      <c r="CL1073" s="94"/>
      <c r="CM1073" s="94"/>
      <c r="CN1073" s="94"/>
      <c r="CO1073" s="94"/>
      <c r="CP1073" s="94"/>
      <c r="CQ1073" s="94"/>
      <c r="CR1073" s="94"/>
      <c r="CS1073" s="94"/>
      <c r="CT1073" s="94"/>
      <c r="CU1073" s="94"/>
      <c r="CV1073" s="94"/>
      <c r="CW1073" s="94"/>
      <c r="CX1073" s="94"/>
      <c r="CY1073" s="94"/>
      <c r="CZ1073" s="94"/>
      <c r="DA1073" s="94"/>
      <c r="DB1073" s="94"/>
      <c r="DC1073" s="94"/>
      <c r="DD1073" s="94"/>
      <c r="DE1073" s="94"/>
      <c r="DF1073" s="94"/>
      <c r="DG1073" s="94"/>
      <c r="DH1073" s="94"/>
      <c r="DI1073" s="94"/>
      <c r="DJ1073" s="94"/>
      <c r="DK1073" s="94"/>
      <c r="DL1073" s="94"/>
      <c r="DM1073" s="94"/>
      <c r="DN1073" s="94"/>
      <c r="DO1073" s="94"/>
      <c r="DP1073" s="94"/>
      <c r="DQ1073" s="94"/>
      <c r="DR1073" s="94"/>
      <c r="DS1073" s="94"/>
      <c r="DT1073" s="94"/>
      <c r="DU1073" s="94"/>
      <c r="DV1073" s="94"/>
      <c r="DW1073" s="94"/>
      <c r="DX1073" s="94"/>
      <c r="DY1073" s="94"/>
      <c r="DZ1073" s="94"/>
      <c r="EA1073" s="94"/>
      <c r="EB1073" s="94"/>
      <c r="EC1073" s="94"/>
      <c r="ED1073" s="94"/>
      <c r="EE1073" s="94"/>
      <c r="EF1073" s="94"/>
      <c r="EG1073" s="94"/>
      <c r="EH1073" s="94"/>
      <c r="EI1073" s="94"/>
      <c r="EJ1073" s="94"/>
      <c r="EK1073" s="94"/>
      <c r="EL1073" s="94"/>
      <c r="EM1073" s="94"/>
      <c r="EN1073" s="94"/>
      <c r="EO1073" s="94"/>
      <c r="EP1073" s="94"/>
      <c r="EQ1073" s="94"/>
      <c r="ER1073" s="94"/>
      <c r="ES1073" s="94"/>
      <c r="ET1073" s="94"/>
      <c r="EU1073" s="94"/>
      <c r="EV1073" s="94"/>
      <c r="EW1073" s="94"/>
      <c r="EX1073" s="94"/>
      <c r="EY1073" s="94"/>
      <c r="EZ1073" s="94"/>
      <c r="FA1073" s="94"/>
      <c r="FB1073" s="94"/>
      <c r="FC1073" s="94"/>
      <c r="FD1073" s="94"/>
      <c r="FE1073" s="94"/>
      <c r="FF1073" s="94"/>
      <c r="FG1073" s="94"/>
      <c r="FH1073" s="94"/>
      <c r="FI1073" s="94"/>
      <c r="FJ1073" s="94"/>
      <c r="FK1073" s="94"/>
      <c r="FL1073" s="94"/>
      <c r="FM1073" s="94"/>
      <c r="FN1073" s="94"/>
      <c r="FO1073" s="94"/>
      <c r="FP1073" s="94"/>
      <c r="FQ1073" s="94"/>
      <c r="FR1073" s="94"/>
      <c r="FS1073" s="94"/>
      <c r="FT1073" s="94"/>
      <c r="FU1073" s="94"/>
      <c r="FV1073" s="94"/>
      <c r="FW1073" s="94"/>
      <c r="FX1073" s="94"/>
      <c r="FY1073" s="94"/>
      <c r="FZ1073" s="94"/>
      <c r="GA1073" s="94"/>
      <c r="GB1073" s="94"/>
      <c r="GC1073" s="94"/>
      <c r="GD1073" s="94"/>
      <c r="GE1073" s="94"/>
      <c r="GF1073" s="94"/>
      <c r="GG1073" s="94"/>
      <c r="GH1073" s="94"/>
      <c r="GI1073" s="94"/>
      <c r="GJ1073" s="94"/>
      <c r="GK1073" s="94"/>
      <c r="GL1073" s="94"/>
      <c r="GM1073" s="94"/>
      <c r="GN1073" s="94"/>
      <c r="GO1073" s="94"/>
      <c r="GP1073" s="94"/>
      <c r="GQ1073" s="94"/>
      <c r="GR1073" s="94"/>
      <c r="GS1073" s="94"/>
      <c r="GT1073" s="94"/>
      <c r="GU1073" s="94"/>
      <c r="GV1073" s="94"/>
      <c r="GW1073" s="94"/>
      <c r="GX1073" s="94"/>
      <c r="GY1073" s="94"/>
      <c r="GZ1073" s="94"/>
      <c r="HA1073" s="1"/>
      <c r="HB1073" s="1"/>
    </row>
    <row r="1074" spans="1:210" ht="4.2" customHeight="1">
      <c r="A1074" s="1"/>
      <c r="B1074" s="1"/>
      <c r="C1074" s="1"/>
      <c r="D1074" s="1"/>
      <c r="E1074" s="380"/>
      <c r="F1074" s="380"/>
      <c r="G1074" s="380"/>
      <c r="H1074" s="380"/>
      <c r="I1074" s="380"/>
      <c r="J1074" s="380"/>
      <c r="K1074" s="380"/>
      <c r="L1074" s="380"/>
      <c r="M1074" s="381"/>
      <c r="N1074" s="380"/>
      <c r="O1074" s="380"/>
      <c r="P1074" s="381"/>
      <c r="Q1074" s="380"/>
      <c r="R1074" s="1"/>
      <c r="S1074" s="5"/>
      <c r="T1074" s="7"/>
      <c r="U1074" s="24"/>
      <c r="V1074" s="1"/>
      <c r="W1074" s="382"/>
      <c r="X1074" s="10"/>
      <c r="Y1074" s="46"/>
      <c r="Z1074" s="93"/>
      <c r="AA1074" s="383"/>
      <c r="AB1074" s="383"/>
      <c r="AC1074" s="383"/>
      <c r="AD1074" s="383"/>
      <c r="AE1074" s="383"/>
      <c r="AF1074" s="383"/>
      <c r="AG1074" s="383"/>
      <c r="AH1074" s="383"/>
      <c r="AI1074" s="383"/>
      <c r="AJ1074" s="383"/>
      <c r="AK1074" s="383"/>
      <c r="AL1074" s="383"/>
      <c r="AM1074" s="383"/>
      <c r="AN1074" s="383"/>
      <c r="AO1074" s="383"/>
      <c r="AP1074" s="383"/>
      <c r="AQ1074" s="383"/>
      <c r="AR1074" s="383"/>
      <c r="AS1074" s="383"/>
      <c r="AT1074" s="383"/>
      <c r="AU1074" s="383"/>
      <c r="AV1074" s="383"/>
      <c r="AW1074" s="383"/>
      <c r="AX1074" s="383"/>
      <c r="AY1074" s="383"/>
      <c r="AZ1074" s="383"/>
      <c r="BA1074" s="383"/>
      <c r="BB1074" s="383"/>
      <c r="BC1074" s="383"/>
      <c r="BD1074" s="383"/>
      <c r="BE1074" s="383"/>
      <c r="BF1074" s="383"/>
      <c r="BG1074" s="383"/>
      <c r="BH1074" s="383"/>
      <c r="BI1074" s="383"/>
      <c r="BJ1074" s="383"/>
      <c r="BK1074" s="383"/>
      <c r="BL1074" s="383"/>
      <c r="BM1074" s="383"/>
      <c r="BN1074" s="383"/>
      <c r="BO1074" s="383"/>
      <c r="BP1074" s="383"/>
      <c r="BQ1074" s="383"/>
      <c r="BR1074" s="383"/>
      <c r="BS1074" s="383"/>
      <c r="BT1074" s="383"/>
      <c r="BU1074" s="383"/>
      <c r="BV1074" s="383"/>
      <c r="BW1074" s="383"/>
      <c r="BX1074" s="383"/>
      <c r="BY1074" s="383"/>
      <c r="BZ1074" s="383"/>
      <c r="CA1074" s="383"/>
      <c r="CB1074" s="383"/>
      <c r="CC1074" s="383"/>
      <c r="CD1074" s="383"/>
      <c r="CE1074" s="383"/>
      <c r="CF1074" s="383"/>
      <c r="CG1074" s="383"/>
      <c r="CH1074" s="383"/>
      <c r="CI1074" s="383"/>
      <c r="CJ1074" s="383"/>
      <c r="CK1074" s="383"/>
      <c r="CL1074" s="383"/>
      <c r="CM1074" s="383"/>
      <c r="CN1074" s="383"/>
      <c r="CO1074" s="383"/>
      <c r="CP1074" s="383"/>
      <c r="CQ1074" s="383"/>
      <c r="CR1074" s="383"/>
      <c r="CS1074" s="383"/>
      <c r="CT1074" s="383"/>
      <c r="CU1074" s="383"/>
      <c r="CV1074" s="383"/>
      <c r="CW1074" s="383"/>
      <c r="CX1074" s="383"/>
      <c r="CY1074" s="383"/>
      <c r="CZ1074" s="383"/>
      <c r="DA1074" s="383"/>
      <c r="DB1074" s="383"/>
      <c r="DC1074" s="383"/>
      <c r="DD1074" s="383"/>
      <c r="DE1074" s="383"/>
      <c r="DF1074" s="383"/>
      <c r="DG1074" s="383"/>
      <c r="DH1074" s="383"/>
      <c r="DI1074" s="383"/>
      <c r="DJ1074" s="383"/>
      <c r="DK1074" s="383"/>
      <c r="DL1074" s="383"/>
      <c r="DM1074" s="383"/>
      <c r="DN1074" s="383"/>
      <c r="DO1074" s="383"/>
      <c r="DP1074" s="383"/>
      <c r="DQ1074" s="383"/>
      <c r="DR1074" s="383"/>
      <c r="DS1074" s="383"/>
      <c r="DT1074" s="383"/>
      <c r="DU1074" s="383"/>
      <c r="DV1074" s="383"/>
      <c r="DW1074" s="383"/>
      <c r="DX1074" s="383"/>
      <c r="DY1074" s="383"/>
      <c r="DZ1074" s="383"/>
      <c r="EA1074" s="383"/>
      <c r="EB1074" s="383"/>
      <c r="EC1074" s="383"/>
      <c r="ED1074" s="383"/>
      <c r="EE1074" s="383"/>
      <c r="EF1074" s="383"/>
      <c r="EG1074" s="383"/>
      <c r="EH1074" s="383"/>
      <c r="EI1074" s="383"/>
      <c r="EJ1074" s="383"/>
      <c r="EK1074" s="383"/>
      <c r="EL1074" s="383"/>
      <c r="EM1074" s="383"/>
      <c r="EN1074" s="383"/>
      <c r="EO1074" s="383"/>
      <c r="EP1074" s="383"/>
      <c r="EQ1074" s="383"/>
      <c r="ER1074" s="383"/>
      <c r="ES1074" s="383"/>
      <c r="ET1074" s="383"/>
      <c r="EU1074" s="383"/>
      <c r="EV1074" s="383"/>
      <c r="EW1074" s="383"/>
      <c r="EX1074" s="383"/>
      <c r="EY1074" s="383"/>
      <c r="EZ1074" s="383"/>
      <c r="FA1074" s="383"/>
      <c r="FB1074" s="383"/>
      <c r="FC1074" s="383"/>
      <c r="FD1074" s="383"/>
      <c r="FE1074" s="383"/>
      <c r="FF1074" s="383"/>
      <c r="FG1074" s="383"/>
      <c r="FH1074" s="383"/>
      <c r="FI1074" s="383"/>
      <c r="FJ1074" s="383"/>
      <c r="FK1074" s="383"/>
      <c r="FL1074" s="383"/>
      <c r="FM1074" s="383"/>
      <c r="FN1074" s="383"/>
      <c r="FO1074" s="383"/>
      <c r="FP1074" s="383"/>
      <c r="FQ1074" s="383"/>
      <c r="FR1074" s="383"/>
      <c r="FS1074" s="383"/>
      <c r="FT1074" s="383"/>
      <c r="FU1074" s="383"/>
      <c r="FV1074" s="383"/>
      <c r="FW1074" s="383"/>
      <c r="FX1074" s="383"/>
      <c r="FY1074" s="383"/>
      <c r="FZ1074" s="383"/>
      <c r="GA1074" s="383"/>
      <c r="GB1074" s="383"/>
      <c r="GC1074" s="383"/>
      <c r="GD1074" s="383"/>
      <c r="GE1074" s="383"/>
      <c r="GF1074" s="383"/>
      <c r="GG1074" s="383"/>
      <c r="GH1074" s="383"/>
      <c r="GI1074" s="383"/>
      <c r="GJ1074" s="383"/>
      <c r="GK1074" s="383"/>
      <c r="GL1074" s="383"/>
      <c r="GM1074" s="383"/>
      <c r="GN1074" s="383"/>
      <c r="GO1074" s="383"/>
      <c r="GP1074" s="383"/>
      <c r="GQ1074" s="383"/>
      <c r="GR1074" s="383"/>
      <c r="GS1074" s="383"/>
      <c r="GT1074" s="383"/>
      <c r="GU1074" s="383"/>
      <c r="GV1074" s="383"/>
      <c r="GW1074" s="383"/>
      <c r="GX1074" s="383"/>
      <c r="GY1074" s="383"/>
      <c r="GZ1074" s="383"/>
      <c r="HA1074" s="1"/>
      <c r="HB1074" s="1"/>
    </row>
    <row r="1075" spans="1:210" ht="7.2" customHeight="1">
      <c r="A1075" s="1"/>
      <c r="B1075" s="1"/>
      <c r="C1075" s="1"/>
      <c r="D1075" s="1"/>
      <c r="E1075" s="263"/>
      <c r="F1075" s="48"/>
      <c r="G1075" s="231"/>
      <c r="H1075" s="1"/>
      <c r="I1075" s="1"/>
      <c r="J1075" s="1"/>
      <c r="K1075" s="1"/>
      <c r="L1075" s="1"/>
      <c r="M1075" s="5"/>
      <c r="N1075" s="1"/>
      <c r="O1075" s="1"/>
      <c r="P1075" s="5"/>
      <c r="Q1075" s="1"/>
      <c r="R1075" s="1"/>
      <c r="S1075" s="5"/>
      <c r="T1075" s="7"/>
      <c r="U1075" s="24"/>
      <c r="V1075" s="1"/>
      <c r="W1075" s="12"/>
      <c r="X1075" s="10"/>
      <c r="Y1075" s="46"/>
      <c r="Z1075" s="93"/>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4"/>
      <c r="BB1075" s="94"/>
      <c r="BC1075" s="94"/>
      <c r="BD1075" s="94"/>
      <c r="BE1075" s="94"/>
      <c r="BF1075" s="94"/>
      <c r="BG1075" s="94"/>
      <c r="BH1075" s="94"/>
      <c r="BI1075" s="94"/>
      <c r="BJ1075" s="94"/>
      <c r="BK1075" s="94"/>
      <c r="BL1075" s="94"/>
      <c r="BM1075" s="94"/>
      <c r="BN1075" s="94"/>
      <c r="BO1075" s="94"/>
      <c r="BP1075" s="94"/>
      <c r="BQ1075" s="94"/>
      <c r="BR1075" s="94"/>
      <c r="BS1075" s="94"/>
      <c r="BT1075" s="94"/>
      <c r="BU1075" s="94"/>
      <c r="BV1075" s="94"/>
      <c r="BW1075" s="94"/>
      <c r="BX1075" s="94"/>
      <c r="BY1075" s="94"/>
      <c r="BZ1075" s="94"/>
      <c r="CA1075" s="94"/>
      <c r="CB1075" s="94"/>
      <c r="CC1075" s="94"/>
      <c r="CD1075" s="94"/>
      <c r="CE1075" s="94"/>
      <c r="CF1075" s="94"/>
      <c r="CG1075" s="94"/>
      <c r="CH1075" s="94"/>
      <c r="CI1075" s="94"/>
      <c r="CJ1075" s="94"/>
      <c r="CK1075" s="94"/>
      <c r="CL1075" s="94"/>
      <c r="CM1075" s="94"/>
      <c r="CN1075" s="94"/>
      <c r="CO1075" s="94"/>
      <c r="CP1075" s="94"/>
      <c r="CQ1075" s="94"/>
      <c r="CR1075" s="94"/>
      <c r="CS1075" s="94"/>
      <c r="CT1075" s="94"/>
      <c r="CU1075" s="94"/>
      <c r="CV1075" s="94"/>
      <c r="CW1075" s="94"/>
      <c r="CX1075" s="94"/>
      <c r="CY1075" s="94"/>
      <c r="CZ1075" s="94"/>
      <c r="DA1075" s="94"/>
      <c r="DB1075" s="94"/>
      <c r="DC1075" s="94"/>
      <c r="DD1075" s="94"/>
      <c r="DE1075" s="94"/>
      <c r="DF1075" s="94"/>
      <c r="DG1075" s="94"/>
      <c r="DH1075" s="94"/>
      <c r="DI1075" s="94"/>
      <c r="DJ1075" s="94"/>
      <c r="DK1075" s="94"/>
      <c r="DL1075" s="94"/>
      <c r="DM1075" s="94"/>
      <c r="DN1075" s="94"/>
      <c r="DO1075" s="94"/>
      <c r="DP1075" s="94"/>
      <c r="DQ1075" s="94"/>
      <c r="DR1075" s="94"/>
      <c r="DS1075" s="94"/>
      <c r="DT1075" s="94"/>
      <c r="DU1075" s="94"/>
      <c r="DV1075" s="94"/>
      <c r="DW1075" s="94"/>
      <c r="DX1075" s="94"/>
      <c r="DY1075" s="94"/>
      <c r="DZ1075" s="94"/>
      <c r="EA1075" s="94"/>
      <c r="EB1075" s="94"/>
      <c r="EC1075" s="94"/>
      <c r="ED1075" s="94"/>
      <c r="EE1075" s="94"/>
      <c r="EF1075" s="94"/>
      <c r="EG1075" s="94"/>
      <c r="EH1075" s="94"/>
      <c r="EI1075" s="94"/>
      <c r="EJ1075" s="94"/>
      <c r="EK1075" s="94"/>
      <c r="EL1075" s="94"/>
      <c r="EM1075" s="94"/>
      <c r="EN1075" s="94"/>
      <c r="EO1075" s="94"/>
      <c r="EP1075" s="94"/>
      <c r="EQ1075" s="94"/>
      <c r="ER1075" s="94"/>
      <c r="ES1075" s="94"/>
      <c r="ET1075" s="94"/>
      <c r="EU1075" s="94"/>
      <c r="EV1075" s="94"/>
      <c r="EW1075" s="94"/>
      <c r="EX1075" s="94"/>
      <c r="EY1075" s="94"/>
      <c r="EZ1075" s="94"/>
      <c r="FA1075" s="94"/>
      <c r="FB1075" s="94"/>
      <c r="FC1075" s="94"/>
      <c r="FD1075" s="94"/>
      <c r="FE1075" s="94"/>
      <c r="FF1075" s="94"/>
      <c r="FG1075" s="94"/>
      <c r="FH1075" s="94"/>
      <c r="FI1075" s="94"/>
      <c r="FJ1075" s="94"/>
      <c r="FK1075" s="94"/>
      <c r="FL1075" s="94"/>
      <c r="FM1075" s="94"/>
      <c r="FN1075" s="94"/>
      <c r="FO1075" s="94"/>
      <c r="FP1075" s="94"/>
      <c r="FQ1075" s="94"/>
      <c r="FR1075" s="94"/>
      <c r="FS1075" s="94"/>
      <c r="FT1075" s="94"/>
      <c r="FU1075" s="94"/>
      <c r="FV1075" s="94"/>
      <c r="FW1075" s="94"/>
      <c r="FX1075" s="94"/>
      <c r="FY1075" s="94"/>
      <c r="FZ1075" s="94"/>
      <c r="GA1075" s="94"/>
      <c r="GB1075" s="94"/>
      <c r="GC1075" s="94"/>
      <c r="GD1075" s="94"/>
      <c r="GE1075" s="94"/>
      <c r="GF1075" s="94"/>
      <c r="GG1075" s="94"/>
      <c r="GH1075" s="94"/>
      <c r="GI1075" s="94"/>
      <c r="GJ1075" s="94"/>
      <c r="GK1075" s="94"/>
      <c r="GL1075" s="94"/>
      <c r="GM1075" s="94"/>
      <c r="GN1075" s="94"/>
      <c r="GO1075" s="94"/>
      <c r="GP1075" s="94"/>
      <c r="GQ1075" s="94"/>
      <c r="GR1075" s="94"/>
      <c r="GS1075" s="94"/>
      <c r="GT1075" s="94"/>
      <c r="GU1075" s="94"/>
      <c r="GV1075" s="94"/>
      <c r="GW1075" s="94"/>
      <c r="GX1075" s="94"/>
      <c r="GY1075" s="94"/>
      <c r="GZ1075" s="94"/>
      <c r="HA1075" s="1"/>
      <c r="HB1075" s="1"/>
    </row>
    <row r="1076" spans="1:210" ht="12.6" thickBot="1">
      <c r="A1076" s="1"/>
      <c r="B1076" s="244" t="s">
        <v>154</v>
      </c>
      <c r="C1076" s="197"/>
      <c r="D1076" s="196"/>
      <c r="E1076" s="263"/>
      <c r="F1076" s="48"/>
      <c r="G1076" s="385"/>
      <c r="H1076" s="386"/>
      <c r="I1076" s="387" t="str">
        <f>$I$910</f>
        <v>общий пост. расход, укажите сумму в месяц с ндс</v>
      </c>
      <c r="J1076" s="386"/>
      <c r="K1076" s="386"/>
      <c r="L1076" s="386"/>
      <c r="M1076" s="600" t="s">
        <v>6</v>
      </c>
      <c r="N1076" s="601" t="s">
        <v>390</v>
      </c>
      <c r="O1076" s="1"/>
      <c r="P1076" s="5"/>
      <c r="Q1076" s="1" t="s">
        <v>26</v>
      </c>
      <c r="R1076" s="1"/>
      <c r="S1076" s="5" t="s">
        <v>6</v>
      </c>
      <c r="T1076" s="202"/>
      <c r="U1076" s="24"/>
      <c r="V1076" s="1"/>
      <c r="W1076" s="12"/>
      <c r="X1076" s="10"/>
      <c r="Y1076" s="46"/>
      <c r="Z1076" s="93"/>
      <c r="AA1076" s="577" t="str">
        <f>IF(AA1078=1,"1-ый мес. расхода","")</f>
        <v/>
      </c>
      <c r="AB1076" s="577" t="str">
        <f t="shared" ref="AB1076:CM1076" si="5089">IF(AB1078=1,"1-ый мес. расхода","")</f>
        <v/>
      </c>
      <c r="AC1076" s="577" t="str">
        <f t="shared" si="5089"/>
        <v/>
      </c>
      <c r="AD1076" s="577" t="str">
        <f t="shared" si="5089"/>
        <v/>
      </c>
      <c r="AE1076" s="577" t="str">
        <f t="shared" si="5089"/>
        <v/>
      </c>
      <c r="AF1076" s="577" t="str">
        <f t="shared" si="5089"/>
        <v/>
      </c>
      <c r="AG1076" s="577" t="str">
        <f t="shared" si="5089"/>
        <v/>
      </c>
      <c r="AH1076" s="577" t="str">
        <f t="shared" si="5089"/>
        <v/>
      </c>
      <c r="AI1076" s="577" t="str">
        <f t="shared" si="5089"/>
        <v/>
      </c>
      <c r="AJ1076" s="577" t="str">
        <f t="shared" si="5089"/>
        <v/>
      </c>
      <c r="AK1076" s="577" t="str">
        <f t="shared" si="5089"/>
        <v/>
      </c>
      <c r="AL1076" s="577" t="str">
        <f t="shared" si="5089"/>
        <v/>
      </c>
      <c r="AM1076" s="577" t="str">
        <f t="shared" si="5089"/>
        <v/>
      </c>
      <c r="AN1076" s="577" t="str">
        <f t="shared" si="5089"/>
        <v/>
      </c>
      <c r="AO1076" s="577" t="str">
        <f t="shared" si="5089"/>
        <v/>
      </c>
      <c r="AP1076" s="577" t="str">
        <f t="shared" si="5089"/>
        <v/>
      </c>
      <c r="AQ1076" s="577" t="str">
        <f t="shared" si="5089"/>
        <v/>
      </c>
      <c r="AR1076" s="577" t="str">
        <f t="shared" si="5089"/>
        <v/>
      </c>
      <c r="AS1076" s="577" t="str">
        <f t="shared" si="5089"/>
        <v/>
      </c>
      <c r="AT1076" s="577" t="str">
        <f t="shared" si="5089"/>
        <v/>
      </c>
      <c r="AU1076" s="577" t="str">
        <f t="shared" si="5089"/>
        <v/>
      </c>
      <c r="AV1076" s="577" t="str">
        <f t="shared" si="5089"/>
        <v/>
      </c>
      <c r="AW1076" s="577" t="str">
        <f t="shared" si="5089"/>
        <v/>
      </c>
      <c r="AX1076" s="577" t="str">
        <f t="shared" si="5089"/>
        <v/>
      </c>
      <c r="AY1076" s="577" t="str">
        <f t="shared" si="5089"/>
        <v/>
      </c>
      <c r="AZ1076" s="577" t="str">
        <f t="shared" si="5089"/>
        <v/>
      </c>
      <c r="BA1076" s="577" t="str">
        <f t="shared" si="5089"/>
        <v/>
      </c>
      <c r="BB1076" s="577" t="str">
        <f t="shared" si="5089"/>
        <v/>
      </c>
      <c r="BC1076" s="577" t="str">
        <f t="shared" si="5089"/>
        <v/>
      </c>
      <c r="BD1076" s="577" t="str">
        <f t="shared" si="5089"/>
        <v/>
      </c>
      <c r="BE1076" s="577" t="str">
        <f t="shared" si="5089"/>
        <v/>
      </c>
      <c r="BF1076" s="577" t="str">
        <f t="shared" si="5089"/>
        <v/>
      </c>
      <c r="BG1076" s="577" t="str">
        <f t="shared" si="5089"/>
        <v/>
      </c>
      <c r="BH1076" s="577" t="str">
        <f t="shared" si="5089"/>
        <v/>
      </c>
      <c r="BI1076" s="577" t="str">
        <f t="shared" si="5089"/>
        <v/>
      </c>
      <c r="BJ1076" s="577" t="str">
        <f t="shared" si="5089"/>
        <v/>
      </c>
      <c r="BK1076" s="577" t="str">
        <f t="shared" si="5089"/>
        <v/>
      </c>
      <c r="BL1076" s="577" t="str">
        <f t="shared" si="5089"/>
        <v/>
      </c>
      <c r="BM1076" s="577" t="str">
        <f t="shared" si="5089"/>
        <v/>
      </c>
      <c r="BN1076" s="577" t="str">
        <f t="shared" si="5089"/>
        <v/>
      </c>
      <c r="BO1076" s="577" t="str">
        <f t="shared" si="5089"/>
        <v/>
      </c>
      <c r="BP1076" s="577" t="str">
        <f t="shared" si="5089"/>
        <v/>
      </c>
      <c r="BQ1076" s="577" t="str">
        <f t="shared" si="5089"/>
        <v/>
      </c>
      <c r="BR1076" s="577" t="str">
        <f t="shared" si="5089"/>
        <v/>
      </c>
      <c r="BS1076" s="577" t="str">
        <f t="shared" si="5089"/>
        <v/>
      </c>
      <c r="BT1076" s="577" t="str">
        <f t="shared" si="5089"/>
        <v/>
      </c>
      <c r="BU1076" s="577" t="str">
        <f t="shared" si="5089"/>
        <v/>
      </c>
      <c r="BV1076" s="577" t="str">
        <f t="shared" si="5089"/>
        <v/>
      </c>
      <c r="BW1076" s="577" t="str">
        <f t="shared" si="5089"/>
        <v/>
      </c>
      <c r="BX1076" s="577" t="str">
        <f t="shared" si="5089"/>
        <v/>
      </c>
      <c r="BY1076" s="577" t="str">
        <f t="shared" si="5089"/>
        <v/>
      </c>
      <c r="BZ1076" s="577" t="str">
        <f t="shared" si="5089"/>
        <v/>
      </c>
      <c r="CA1076" s="577" t="str">
        <f t="shared" si="5089"/>
        <v/>
      </c>
      <c r="CB1076" s="577" t="str">
        <f t="shared" si="5089"/>
        <v/>
      </c>
      <c r="CC1076" s="577" t="str">
        <f t="shared" si="5089"/>
        <v/>
      </c>
      <c r="CD1076" s="577" t="str">
        <f t="shared" si="5089"/>
        <v/>
      </c>
      <c r="CE1076" s="577" t="str">
        <f t="shared" si="5089"/>
        <v/>
      </c>
      <c r="CF1076" s="577" t="str">
        <f t="shared" si="5089"/>
        <v/>
      </c>
      <c r="CG1076" s="577" t="str">
        <f t="shared" si="5089"/>
        <v/>
      </c>
      <c r="CH1076" s="577" t="str">
        <f t="shared" si="5089"/>
        <v/>
      </c>
      <c r="CI1076" s="577" t="str">
        <f t="shared" si="5089"/>
        <v/>
      </c>
      <c r="CJ1076" s="577" t="str">
        <f t="shared" si="5089"/>
        <v/>
      </c>
      <c r="CK1076" s="577" t="str">
        <f t="shared" si="5089"/>
        <v/>
      </c>
      <c r="CL1076" s="577" t="str">
        <f t="shared" si="5089"/>
        <v/>
      </c>
      <c r="CM1076" s="577" t="str">
        <f t="shared" si="5089"/>
        <v/>
      </c>
      <c r="CN1076" s="577" t="str">
        <f t="shared" ref="CN1076:DG1076" si="5090">IF(CN1078=1,"1-ый мес. расхода","")</f>
        <v/>
      </c>
      <c r="CO1076" s="577" t="str">
        <f t="shared" si="5090"/>
        <v/>
      </c>
      <c r="CP1076" s="577" t="str">
        <f t="shared" si="5090"/>
        <v/>
      </c>
      <c r="CQ1076" s="577" t="str">
        <f t="shared" si="5090"/>
        <v/>
      </c>
      <c r="CR1076" s="577" t="str">
        <f t="shared" si="5090"/>
        <v/>
      </c>
      <c r="CS1076" s="577" t="str">
        <f t="shared" si="5090"/>
        <v/>
      </c>
      <c r="CT1076" s="577" t="str">
        <f t="shared" si="5090"/>
        <v/>
      </c>
      <c r="CU1076" s="577" t="str">
        <f t="shared" si="5090"/>
        <v/>
      </c>
      <c r="CV1076" s="577" t="str">
        <f t="shared" si="5090"/>
        <v/>
      </c>
      <c r="CW1076" s="577" t="str">
        <f t="shared" si="5090"/>
        <v/>
      </c>
      <c r="CX1076" s="577" t="str">
        <f t="shared" si="5090"/>
        <v/>
      </c>
      <c r="CY1076" s="577" t="str">
        <f t="shared" si="5090"/>
        <v/>
      </c>
      <c r="CZ1076" s="577" t="str">
        <f t="shared" si="5090"/>
        <v/>
      </c>
      <c r="DA1076" s="577" t="str">
        <f t="shared" si="5090"/>
        <v/>
      </c>
      <c r="DB1076" s="577" t="str">
        <f t="shared" si="5090"/>
        <v/>
      </c>
      <c r="DC1076" s="577" t="str">
        <f t="shared" si="5090"/>
        <v/>
      </c>
      <c r="DD1076" s="577" t="str">
        <f t="shared" si="5090"/>
        <v/>
      </c>
      <c r="DE1076" s="577" t="str">
        <f t="shared" si="5090"/>
        <v/>
      </c>
      <c r="DF1076" s="577" t="str">
        <f t="shared" si="5090"/>
        <v/>
      </c>
      <c r="DG1076" s="577" t="str">
        <f t="shared" si="5090"/>
        <v/>
      </c>
      <c r="DH1076" s="577" t="str">
        <f t="shared" ref="DH1076:FS1076" si="5091">IF(DH1078=1,"1-ый мес. расхода","")</f>
        <v/>
      </c>
      <c r="DI1076" s="577" t="str">
        <f t="shared" si="5091"/>
        <v/>
      </c>
      <c r="DJ1076" s="577" t="str">
        <f t="shared" si="5091"/>
        <v/>
      </c>
      <c r="DK1076" s="577" t="str">
        <f t="shared" si="5091"/>
        <v/>
      </c>
      <c r="DL1076" s="577" t="str">
        <f t="shared" si="5091"/>
        <v/>
      </c>
      <c r="DM1076" s="577" t="str">
        <f t="shared" si="5091"/>
        <v/>
      </c>
      <c r="DN1076" s="577" t="str">
        <f t="shared" si="5091"/>
        <v/>
      </c>
      <c r="DO1076" s="577" t="str">
        <f t="shared" si="5091"/>
        <v/>
      </c>
      <c r="DP1076" s="577" t="str">
        <f t="shared" si="5091"/>
        <v/>
      </c>
      <c r="DQ1076" s="577" t="str">
        <f t="shared" si="5091"/>
        <v/>
      </c>
      <c r="DR1076" s="577" t="str">
        <f t="shared" si="5091"/>
        <v/>
      </c>
      <c r="DS1076" s="577" t="str">
        <f t="shared" si="5091"/>
        <v/>
      </c>
      <c r="DT1076" s="577" t="str">
        <f t="shared" si="5091"/>
        <v/>
      </c>
      <c r="DU1076" s="577" t="str">
        <f t="shared" si="5091"/>
        <v/>
      </c>
      <c r="DV1076" s="577" t="str">
        <f t="shared" si="5091"/>
        <v/>
      </c>
      <c r="DW1076" s="577" t="str">
        <f t="shared" si="5091"/>
        <v/>
      </c>
      <c r="DX1076" s="577" t="str">
        <f t="shared" si="5091"/>
        <v/>
      </c>
      <c r="DY1076" s="577" t="str">
        <f t="shared" si="5091"/>
        <v/>
      </c>
      <c r="DZ1076" s="577" t="str">
        <f t="shared" si="5091"/>
        <v/>
      </c>
      <c r="EA1076" s="577" t="str">
        <f t="shared" si="5091"/>
        <v/>
      </c>
      <c r="EB1076" s="577" t="str">
        <f t="shared" si="5091"/>
        <v/>
      </c>
      <c r="EC1076" s="577" t="str">
        <f t="shared" si="5091"/>
        <v/>
      </c>
      <c r="ED1076" s="577" t="str">
        <f t="shared" si="5091"/>
        <v/>
      </c>
      <c r="EE1076" s="577" t="str">
        <f t="shared" si="5091"/>
        <v/>
      </c>
      <c r="EF1076" s="577" t="str">
        <f t="shared" si="5091"/>
        <v/>
      </c>
      <c r="EG1076" s="577" t="str">
        <f t="shared" si="5091"/>
        <v/>
      </c>
      <c r="EH1076" s="577" t="str">
        <f t="shared" si="5091"/>
        <v/>
      </c>
      <c r="EI1076" s="577" t="str">
        <f t="shared" si="5091"/>
        <v/>
      </c>
      <c r="EJ1076" s="577" t="str">
        <f t="shared" si="5091"/>
        <v/>
      </c>
      <c r="EK1076" s="577" t="str">
        <f t="shared" si="5091"/>
        <v/>
      </c>
      <c r="EL1076" s="577" t="str">
        <f t="shared" si="5091"/>
        <v/>
      </c>
      <c r="EM1076" s="577" t="str">
        <f t="shared" si="5091"/>
        <v/>
      </c>
      <c r="EN1076" s="577" t="str">
        <f t="shared" si="5091"/>
        <v/>
      </c>
      <c r="EO1076" s="577" t="str">
        <f t="shared" si="5091"/>
        <v/>
      </c>
      <c r="EP1076" s="577" t="str">
        <f t="shared" si="5091"/>
        <v/>
      </c>
      <c r="EQ1076" s="577" t="str">
        <f t="shared" si="5091"/>
        <v/>
      </c>
      <c r="ER1076" s="577" t="str">
        <f t="shared" si="5091"/>
        <v/>
      </c>
      <c r="ES1076" s="577" t="str">
        <f t="shared" si="5091"/>
        <v/>
      </c>
      <c r="ET1076" s="577" t="str">
        <f t="shared" si="5091"/>
        <v/>
      </c>
      <c r="EU1076" s="577" t="str">
        <f t="shared" si="5091"/>
        <v/>
      </c>
      <c r="EV1076" s="577" t="str">
        <f t="shared" si="5091"/>
        <v/>
      </c>
      <c r="EW1076" s="577" t="str">
        <f t="shared" si="5091"/>
        <v/>
      </c>
      <c r="EX1076" s="577" t="str">
        <f t="shared" si="5091"/>
        <v/>
      </c>
      <c r="EY1076" s="577" t="str">
        <f t="shared" si="5091"/>
        <v/>
      </c>
      <c r="EZ1076" s="577" t="str">
        <f t="shared" si="5091"/>
        <v/>
      </c>
      <c r="FA1076" s="577" t="str">
        <f t="shared" si="5091"/>
        <v/>
      </c>
      <c r="FB1076" s="577" t="str">
        <f t="shared" si="5091"/>
        <v/>
      </c>
      <c r="FC1076" s="577" t="str">
        <f t="shared" si="5091"/>
        <v/>
      </c>
      <c r="FD1076" s="577" t="str">
        <f t="shared" si="5091"/>
        <v/>
      </c>
      <c r="FE1076" s="577" t="str">
        <f t="shared" si="5091"/>
        <v/>
      </c>
      <c r="FF1076" s="577" t="str">
        <f t="shared" si="5091"/>
        <v/>
      </c>
      <c r="FG1076" s="577" t="str">
        <f t="shared" si="5091"/>
        <v/>
      </c>
      <c r="FH1076" s="577" t="str">
        <f t="shared" si="5091"/>
        <v/>
      </c>
      <c r="FI1076" s="577" t="str">
        <f t="shared" si="5091"/>
        <v/>
      </c>
      <c r="FJ1076" s="577" t="str">
        <f t="shared" si="5091"/>
        <v/>
      </c>
      <c r="FK1076" s="577" t="str">
        <f t="shared" si="5091"/>
        <v/>
      </c>
      <c r="FL1076" s="577" t="str">
        <f t="shared" si="5091"/>
        <v/>
      </c>
      <c r="FM1076" s="577" t="str">
        <f t="shared" si="5091"/>
        <v/>
      </c>
      <c r="FN1076" s="577" t="str">
        <f t="shared" si="5091"/>
        <v/>
      </c>
      <c r="FO1076" s="577" t="str">
        <f t="shared" si="5091"/>
        <v/>
      </c>
      <c r="FP1076" s="577" t="str">
        <f t="shared" si="5091"/>
        <v/>
      </c>
      <c r="FQ1076" s="577" t="str">
        <f t="shared" si="5091"/>
        <v/>
      </c>
      <c r="FR1076" s="577" t="str">
        <f t="shared" si="5091"/>
        <v/>
      </c>
      <c r="FS1076" s="577" t="str">
        <f t="shared" si="5091"/>
        <v/>
      </c>
      <c r="FT1076" s="577" t="str">
        <f t="shared" ref="FT1076:GZ1076" si="5092">IF(FT1078=1,"1-ый мес. расхода","")</f>
        <v/>
      </c>
      <c r="FU1076" s="577" t="str">
        <f t="shared" si="5092"/>
        <v/>
      </c>
      <c r="FV1076" s="577" t="str">
        <f t="shared" si="5092"/>
        <v/>
      </c>
      <c r="FW1076" s="577" t="str">
        <f t="shared" si="5092"/>
        <v/>
      </c>
      <c r="FX1076" s="577" t="str">
        <f t="shared" si="5092"/>
        <v/>
      </c>
      <c r="FY1076" s="577" t="str">
        <f t="shared" si="5092"/>
        <v/>
      </c>
      <c r="FZ1076" s="577" t="str">
        <f t="shared" si="5092"/>
        <v/>
      </c>
      <c r="GA1076" s="577" t="str">
        <f t="shared" si="5092"/>
        <v/>
      </c>
      <c r="GB1076" s="577" t="str">
        <f t="shared" si="5092"/>
        <v/>
      </c>
      <c r="GC1076" s="577" t="str">
        <f t="shared" si="5092"/>
        <v/>
      </c>
      <c r="GD1076" s="577" t="str">
        <f t="shared" si="5092"/>
        <v/>
      </c>
      <c r="GE1076" s="577" t="str">
        <f t="shared" si="5092"/>
        <v/>
      </c>
      <c r="GF1076" s="577" t="str">
        <f t="shared" si="5092"/>
        <v/>
      </c>
      <c r="GG1076" s="577" t="str">
        <f t="shared" si="5092"/>
        <v/>
      </c>
      <c r="GH1076" s="577" t="str">
        <f t="shared" si="5092"/>
        <v/>
      </c>
      <c r="GI1076" s="577" t="str">
        <f t="shared" si="5092"/>
        <v/>
      </c>
      <c r="GJ1076" s="577" t="str">
        <f t="shared" si="5092"/>
        <v/>
      </c>
      <c r="GK1076" s="577" t="str">
        <f t="shared" si="5092"/>
        <v/>
      </c>
      <c r="GL1076" s="577" t="str">
        <f t="shared" si="5092"/>
        <v/>
      </c>
      <c r="GM1076" s="577" t="str">
        <f t="shared" si="5092"/>
        <v/>
      </c>
      <c r="GN1076" s="577" t="str">
        <f t="shared" si="5092"/>
        <v/>
      </c>
      <c r="GO1076" s="577" t="str">
        <f t="shared" si="5092"/>
        <v/>
      </c>
      <c r="GP1076" s="577" t="str">
        <f t="shared" si="5092"/>
        <v/>
      </c>
      <c r="GQ1076" s="577" t="str">
        <f t="shared" si="5092"/>
        <v/>
      </c>
      <c r="GR1076" s="577" t="str">
        <f t="shared" si="5092"/>
        <v/>
      </c>
      <c r="GS1076" s="577" t="str">
        <f t="shared" si="5092"/>
        <v/>
      </c>
      <c r="GT1076" s="577" t="str">
        <f t="shared" si="5092"/>
        <v/>
      </c>
      <c r="GU1076" s="577" t="str">
        <f t="shared" si="5092"/>
        <v/>
      </c>
      <c r="GV1076" s="577" t="str">
        <f t="shared" si="5092"/>
        <v/>
      </c>
      <c r="GW1076" s="577" t="str">
        <f t="shared" si="5092"/>
        <v/>
      </c>
      <c r="GX1076" s="577" t="str">
        <f t="shared" si="5092"/>
        <v/>
      </c>
      <c r="GY1076" s="577" t="str">
        <f t="shared" si="5092"/>
        <v/>
      </c>
      <c r="GZ1076" s="577" t="str">
        <f t="shared" si="5092"/>
        <v/>
      </c>
      <c r="HA1076" s="1"/>
      <c r="HB1076" s="1"/>
    </row>
    <row r="1077" spans="1:210" ht="4.2" customHeight="1" thickTop="1">
      <c r="A1077" s="1"/>
      <c r="B1077" s="1"/>
      <c r="C1077" s="1"/>
      <c r="D1077" s="1"/>
      <c r="E1077" s="263"/>
      <c r="F1077" s="48"/>
      <c r="G1077" s="384"/>
      <c r="H1077" s="380"/>
      <c r="I1077" s="380"/>
      <c r="J1077" s="380"/>
      <c r="K1077" s="380"/>
      <c r="L1077" s="380"/>
      <c r="M1077" s="381"/>
      <c r="N1077" s="389"/>
      <c r="O1077" s="1"/>
      <c r="P1077" s="5"/>
      <c r="Q1077" s="1"/>
      <c r="R1077" s="1"/>
      <c r="S1077" s="5"/>
      <c r="T1077" s="7"/>
      <c r="U1077" s="24"/>
      <c r="V1077" s="1"/>
      <c r="W1077" s="12"/>
      <c r="X1077" s="10"/>
      <c r="Y1077" s="46"/>
      <c r="Z1077" s="93"/>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4"/>
      <c r="BB1077" s="94"/>
      <c r="BC1077" s="94"/>
      <c r="BD1077" s="94"/>
      <c r="BE1077" s="94"/>
      <c r="BF1077" s="94"/>
      <c r="BG1077" s="94"/>
      <c r="BH1077" s="94"/>
      <c r="BI1077" s="94"/>
      <c r="BJ1077" s="94"/>
      <c r="BK1077" s="94"/>
      <c r="BL1077" s="94"/>
      <c r="BM1077" s="94"/>
      <c r="BN1077" s="94"/>
      <c r="BO1077" s="94"/>
      <c r="BP1077" s="94"/>
      <c r="BQ1077" s="94"/>
      <c r="BR1077" s="94"/>
      <c r="BS1077" s="94"/>
      <c r="BT1077" s="94"/>
      <c r="BU1077" s="94"/>
      <c r="BV1077" s="94"/>
      <c r="BW1077" s="94"/>
      <c r="BX1077" s="94"/>
      <c r="BY1077" s="94"/>
      <c r="BZ1077" s="94"/>
      <c r="CA1077" s="94"/>
      <c r="CB1077" s="94"/>
      <c r="CC1077" s="94"/>
      <c r="CD1077" s="94"/>
      <c r="CE1077" s="94"/>
      <c r="CF1077" s="94"/>
      <c r="CG1077" s="94"/>
      <c r="CH1077" s="94"/>
      <c r="CI1077" s="94"/>
      <c r="CJ1077" s="94"/>
      <c r="CK1077" s="94"/>
      <c r="CL1077" s="94"/>
      <c r="CM1077" s="94"/>
      <c r="CN1077" s="94"/>
      <c r="CO1077" s="94"/>
      <c r="CP1077" s="94"/>
      <c r="CQ1077" s="94"/>
      <c r="CR1077" s="94"/>
      <c r="CS1077" s="94"/>
      <c r="CT1077" s="94"/>
      <c r="CU1077" s="94"/>
      <c r="CV1077" s="94"/>
      <c r="CW1077" s="94"/>
      <c r="CX1077" s="94"/>
      <c r="CY1077" s="94"/>
      <c r="CZ1077" s="94"/>
      <c r="DA1077" s="94"/>
      <c r="DB1077" s="94"/>
      <c r="DC1077" s="94"/>
      <c r="DD1077" s="94"/>
      <c r="DE1077" s="94"/>
      <c r="DF1077" s="94"/>
      <c r="DG1077" s="94"/>
      <c r="DH1077" s="94"/>
      <c r="DI1077" s="94"/>
      <c r="DJ1077" s="94"/>
      <c r="DK1077" s="94"/>
      <c r="DL1077" s="94"/>
      <c r="DM1077" s="94"/>
      <c r="DN1077" s="94"/>
      <c r="DO1077" s="94"/>
      <c r="DP1077" s="94"/>
      <c r="DQ1077" s="94"/>
      <c r="DR1077" s="94"/>
      <c r="DS1077" s="94"/>
      <c r="DT1077" s="94"/>
      <c r="DU1077" s="94"/>
      <c r="DV1077" s="94"/>
      <c r="DW1077" s="94"/>
      <c r="DX1077" s="94"/>
      <c r="DY1077" s="94"/>
      <c r="DZ1077" s="94"/>
      <c r="EA1077" s="94"/>
      <c r="EB1077" s="94"/>
      <c r="EC1077" s="94"/>
      <c r="ED1077" s="94"/>
      <c r="EE1077" s="94"/>
      <c r="EF1077" s="94"/>
      <c r="EG1077" s="94"/>
      <c r="EH1077" s="94"/>
      <c r="EI1077" s="94"/>
      <c r="EJ1077" s="94"/>
      <c r="EK1077" s="94"/>
      <c r="EL1077" s="94"/>
      <c r="EM1077" s="94"/>
      <c r="EN1077" s="94"/>
      <c r="EO1077" s="94"/>
      <c r="EP1077" s="94"/>
      <c r="EQ1077" s="94"/>
      <c r="ER1077" s="94"/>
      <c r="ES1077" s="94"/>
      <c r="ET1077" s="94"/>
      <c r="EU1077" s="94"/>
      <c r="EV1077" s="94"/>
      <c r="EW1077" s="94"/>
      <c r="EX1077" s="94"/>
      <c r="EY1077" s="94"/>
      <c r="EZ1077" s="94"/>
      <c r="FA1077" s="94"/>
      <c r="FB1077" s="94"/>
      <c r="FC1077" s="94"/>
      <c r="FD1077" s="94"/>
      <c r="FE1077" s="94"/>
      <c r="FF1077" s="94"/>
      <c r="FG1077" s="94"/>
      <c r="FH1077" s="94"/>
      <c r="FI1077" s="94"/>
      <c r="FJ1077" s="94"/>
      <c r="FK1077" s="94"/>
      <c r="FL1077" s="94"/>
      <c r="FM1077" s="94"/>
      <c r="FN1077" s="94"/>
      <c r="FO1077" s="94"/>
      <c r="FP1077" s="94"/>
      <c r="FQ1077" s="94"/>
      <c r="FR1077" s="94"/>
      <c r="FS1077" s="94"/>
      <c r="FT1077" s="94"/>
      <c r="FU1077" s="94"/>
      <c r="FV1077" s="94"/>
      <c r="FW1077" s="94"/>
      <c r="FX1077" s="94"/>
      <c r="FY1077" s="94"/>
      <c r="FZ1077" s="94"/>
      <c r="GA1077" s="94"/>
      <c r="GB1077" s="94"/>
      <c r="GC1077" s="94"/>
      <c r="GD1077" s="94"/>
      <c r="GE1077" s="94"/>
      <c r="GF1077" s="94"/>
      <c r="GG1077" s="94"/>
      <c r="GH1077" s="94"/>
      <c r="GI1077" s="94"/>
      <c r="GJ1077" s="94"/>
      <c r="GK1077" s="94"/>
      <c r="GL1077" s="94"/>
      <c r="GM1077" s="94"/>
      <c r="GN1077" s="94"/>
      <c r="GO1077" s="94"/>
      <c r="GP1077" s="94"/>
      <c r="GQ1077" s="94"/>
      <c r="GR1077" s="94"/>
      <c r="GS1077" s="94"/>
      <c r="GT1077" s="94"/>
      <c r="GU1077" s="94"/>
      <c r="GV1077" s="94"/>
      <c r="GW1077" s="94"/>
      <c r="GX1077" s="94"/>
      <c r="GY1077" s="94"/>
      <c r="GZ1077" s="94"/>
      <c r="HA1077" s="1"/>
      <c r="HB1077" s="1"/>
    </row>
    <row r="1078" spans="1:210" s="23" customFormat="1">
      <c r="A1078" s="19"/>
      <c r="B1078" s="5"/>
      <c r="C1078" s="34" t="str">
        <f>$C$337</f>
        <v>месяц старта расхода</v>
      </c>
      <c r="D1078" s="196"/>
      <c r="E1078" s="269"/>
      <c r="F1078" s="52"/>
      <c r="G1078" s="232"/>
      <c r="H1078" s="19"/>
      <c r="I1078" s="19"/>
      <c r="J1078" s="5" t="s">
        <v>6</v>
      </c>
      <c r="K1078" s="575"/>
      <c r="L1078" s="24" t="s">
        <v>7</v>
      </c>
      <c r="M1078" s="20"/>
      <c r="N1078" s="196" t="s">
        <v>170</v>
      </c>
      <c r="O1078" s="19"/>
      <c r="P1078" s="20"/>
      <c r="Q1078" s="19" t="s">
        <v>12</v>
      </c>
      <c r="R1078" s="19"/>
      <c r="S1078" s="20" t="s">
        <v>6</v>
      </c>
      <c r="T1078" s="204"/>
      <c r="U1078" s="26" t="s">
        <v>7</v>
      </c>
      <c r="V1078" s="19"/>
      <c r="W1078" s="21"/>
      <c r="X1078" s="22"/>
      <c r="Y1078" s="47"/>
      <c r="Z1078" s="96"/>
      <c r="AA1078" s="578" t="str">
        <f>IF(AA1080="","",IF(AND(Z1080="",AA1080&lt;&gt;""),1,Z1078+1))</f>
        <v/>
      </c>
      <c r="AB1078" s="578" t="str">
        <f t="shared" ref="AB1078:CM1078" si="5093">IF(AB1080="","",IF(AND(AA1080="",AB1080&lt;&gt;""),1,AA1078+1))</f>
        <v/>
      </c>
      <c r="AC1078" s="578" t="str">
        <f t="shared" si="5093"/>
        <v/>
      </c>
      <c r="AD1078" s="578" t="str">
        <f t="shared" si="5093"/>
        <v/>
      </c>
      <c r="AE1078" s="578" t="str">
        <f t="shared" si="5093"/>
        <v/>
      </c>
      <c r="AF1078" s="578" t="str">
        <f t="shared" si="5093"/>
        <v/>
      </c>
      <c r="AG1078" s="578" t="str">
        <f t="shared" si="5093"/>
        <v/>
      </c>
      <c r="AH1078" s="578" t="str">
        <f t="shared" si="5093"/>
        <v/>
      </c>
      <c r="AI1078" s="578" t="str">
        <f t="shared" si="5093"/>
        <v/>
      </c>
      <c r="AJ1078" s="578" t="str">
        <f t="shared" si="5093"/>
        <v/>
      </c>
      <c r="AK1078" s="578" t="str">
        <f t="shared" si="5093"/>
        <v/>
      </c>
      <c r="AL1078" s="578" t="str">
        <f t="shared" si="5093"/>
        <v/>
      </c>
      <c r="AM1078" s="578" t="str">
        <f t="shared" si="5093"/>
        <v/>
      </c>
      <c r="AN1078" s="578" t="str">
        <f t="shared" si="5093"/>
        <v/>
      </c>
      <c r="AO1078" s="578" t="str">
        <f t="shared" si="5093"/>
        <v/>
      </c>
      <c r="AP1078" s="578" t="str">
        <f t="shared" si="5093"/>
        <v/>
      </c>
      <c r="AQ1078" s="578" t="str">
        <f t="shared" si="5093"/>
        <v/>
      </c>
      <c r="AR1078" s="578" t="str">
        <f t="shared" si="5093"/>
        <v/>
      </c>
      <c r="AS1078" s="578" t="str">
        <f t="shared" si="5093"/>
        <v/>
      </c>
      <c r="AT1078" s="578" t="str">
        <f t="shared" si="5093"/>
        <v/>
      </c>
      <c r="AU1078" s="578" t="str">
        <f t="shared" si="5093"/>
        <v/>
      </c>
      <c r="AV1078" s="578" t="str">
        <f t="shared" si="5093"/>
        <v/>
      </c>
      <c r="AW1078" s="578" t="str">
        <f t="shared" si="5093"/>
        <v/>
      </c>
      <c r="AX1078" s="578" t="str">
        <f t="shared" si="5093"/>
        <v/>
      </c>
      <c r="AY1078" s="578" t="str">
        <f t="shared" si="5093"/>
        <v/>
      </c>
      <c r="AZ1078" s="578" t="str">
        <f t="shared" si="5093"/>
        <v/>
      </c>
      <c r="BA1078" s="578" t="str">
        <f t="shared" si="5093"/>
        <v/>
      </c>
      <c r="BB1078" s="578" t="str">
        <f t="shared" si="5093"/>
        <v/>
      </c>
      <c r="BC1078" s="578" t="str">
        <f t="shared" si="5093"/>
        <v/>
      </c>
      <c r="BD1078" s="578" t="str">
        <f t="shared" si="5093"/>
        <v/>
      </c>
      <c r="BE1078" s="578" t="str">
        <f t="shared" si="5093"/>
        <v/>
      </c>
      <c r="BF1078" s="578" t="str">
        <f t="shared" si="5093"/>
        <v/>
      </c>
      <c r="BG1078" s="578" t="str">
        <f t="shared" si="5093"/>
        <v/>
      </c>
      <c r="BH1078" s="578" t="str">
        <f t="shared" si="5093"/>
        <v/>
      </c>
      <c r="BI1078" s="578" t="str">
        <f t="shared" si="5093"/>
        <v/>
      </c>
      <c r="BJ1078" s="578" t="str">
        <f t="shared" si="5093"/>
        <v/>
      </c>
      <c r="BK1078" s="578" t="str">
        <f t="shared" si="5093"/>
        <v/>
      </c>
      <c r="BL1078" s="578" t="str">
        <f t="shared" si="5093"/>
        <v/>
      </c>
      <c r="BM1078" s="578" t="str">
        <f t="shared" si="5093"/>
        <v/>
      </c>
      <c r="BN1078" s="578" t="str">
        <f t="shared" si="5093"/>
        <v/>
      </c>
      <c r="BO1078" s="578" t="str">
        <f t="shared" si="5093"/>
        <v/>
      </c>
      <c r="BP1078" s="578" t="str">
        <f t="shared" si="5093"/>
        <v/>
      </c>
      <c r="BQ1078" s="578" t="str">
        <f t="shared" si="5093"/>
        <v/>
      </c>
      <c r="BR1078" s="578" t="str">
        <f t="shared" si="5093"/>
        <v/>
      </c>
      <c r="BS1078" s="578" t="str">
        <f t="shared" si="5093"/>
        <v/>
      </c>
      <c r="BT1078" s="578" t="str">
        <f t="shared" si="5093"/>
        <v/>
      </c>
      <c r="BU1078" s="578" t="str">
        <f t="shared" si="5093"/>
        <v/>
      </c>
      <c r="BV1078" s="578" t="str">
        <f t="shared" si="5093"/>
        <v/>
      </c>
      <c r="BW1078" s="578" t="str">
        <f t="shared" si="5093"/>
        <v/>
      </c>
      <c r="BX1078" s="578" t="str">
        <f t="shared" si="5093"/>
        <v/>
      </c>
      <c r="BY1078" s="578" t="str">
        <f t="shared" si="5093"/>
        <v/>
      </c>
      <c r="BZ1078" s="578" t="str">
        <f t="shared" si="5093"/>
        <v/>
      </c>
      <c r="CA1078" s="578" t="str">
        <f t="shared" si="5093"/>
        <v/>
      </c>
      <c r="CB1078" s="578" t="str">
        <f t="shared" si="5093"/>
        <v/>
      </c>
      <c r="CC1078" s="578" t="str">
        <f t="shared" si="5093"/>
        <v/>
      </c>
      <c r="CD1078" s="578" t="str">
        <f t="shared" si="5093"/>
        <v/>
      </c>
      <c r="CE1078" s="578" t="str">
        <f t="shared" si="5093"/>
        <v/>
      </c>
      <c r="CF1078" s="578" t="str">
        <f t="shared" si="5093"/>
        <v/>
      </c>
      <c r="CG1078" s="578" t="str">
        <f t="shared" si="5093"/>
        <v/>
      </c>
      <c r="CH1078" s="578" t="str">
        <f t="shared" si="5093"/>
        <v/>
      </c>
      <c r="CI1078" s="578" t="str">
        <f t="shared" si="5093"/>
        <v/>
      </c>
      <c r="CJ1078" s="578" t="str">
        <f t="shared" si="5093"/>
        <v/>
      </c>
      <c r="CK1078" s="578" t="str">
        <f t="shared" si="5093"/>
        <v/>
      </c>
      <c r="CL1078" s="578" t="str">
        <f t="shared" si="5093"/>
        <v/>
      </c>
      <c r="CM1078" s="578" t="str">
        <f t="shared" si="5093"/>
        <v/>
      </c>
      <c r="CN1078" s="578" t="str">
        <f t="shared" ref="CN1078:DG1078" si="5094">IF(CN1080="","",IF(AND(CM1080="",CN1080&lt;&gt;""),1,CM1078+1))</f>
        <v/>
      </c>
      <c r="CO1078" s="578" t="str">
        <f t="shared" si="5094"/>
        <v/>
      </c>
      <c r="CP1078" s="578" t="str">
        <f t="shared" si="5094"/>
        <v/>
      </c>
      <c r="CQ1078" s="578" t="str">
        <f t="shared" si="5094"/>
        <v/>
      </c>
      <c r="CR1078" s="578" t="str">
        <f t="shared" si="5094"/>
        <v/>
      </c>
      <c r="CS1078" s="578" t="str">
        <f t="shared" si="5094"/>
        <v/>
      </c>
      <c r="CT1078" s="578" t="str">
        <f t="shared" si="5094"/>
        <v/>
      </c>
      <c r="CU1078" s="578" t="str">
        <f t="shared" si="5094"/>
        <v/>
      </c>
      <c r="CV1078" s="578" t="str">
        <f t="shared" si="5094"/>
        <v/>
      </c>
      <c r="CW1078" s="578" t="str">
        <f t="shared" si="5094"/>
        <v/>
      </c>
      <c r="CX1078" s="578" t="str">
        <f t="shared" si="5094"/>
        <v/>
      </c>
      <c r="CY1078" s="578" t="str">
        <f t="shared" si="5094"/>
        <v/>
      </c>
      <c r="CZ1078" s="578" t="str">
        <f t="shared" si="5094"/>
        <v/>
      </c>
      <c r="DA1078" s="578" t="str">
        <f t="shared" si="5094"/>
        <v/>
      </c>
      <c r="DB1078" s="578" t="str">
        <f t="shared" si="5094"/>
        <v/>
      </c>
      <c r="DC1078" s="578" t="str">
        <f t="shared" si="5094"/>
        <v/>
      </c>
      <c r="DD1078" s="578" t="str">
        <f t="shared" si="5094"/>
        <v/>
      </c>
      <c r="DE1078" s="578" t="str">
        <f t="shared" si="5094"/>
        <v/>
      </c>
      <c r="DF1078" s="578" t="str">
        <f t="shared" si="5094"/>
        <v/>
      </c>
      <c r="DG1078" s="578" t="str">
        <f t="shared" si="5094"/>
        <v/>
      </c>
      <c r="DH1078" s="578" t="str">
        <f t="shared" ref="DH1078" si="5095">IF(DH1080="","",IF(AND(DG1080="",DH1080&lt;&gt;""),1,DG1078+1))</f>
        <v/>
      </c>
      <c r="DI1078" s="578" t="str">
        <f t="shared" ref="DI1078" si="5096">IF(DI1080="","",IF(AND(DH1080="",DI1080&lt;&gt;""),1,DH1078+1))</f>
        <v/>
      </c>
      <c r="DJ1078" s="578" t="str">
        <f t="shared" ref="DJ1078" si="5097">IF(DJ1080="","",IF(AND(DI1080="",DJ1080&lt;&gt;""),1,DI1078+1))</f>
        <v/>
      </c>
      <c r="DK1078" s="578" t="str">
        <f t="shared" ref="DK1078" si="5098">IF(DK1080="","",IF(AND(DJ1080="",DK1080&lt;&gt;""),1,DJ1078+1))</f>
        <v/>
      </c>
      <c r="DL1078" s="578" t="str">
        <f t="shared" ref="DL1078" si="5099">IF(DL1080="","",IF(AND(DK1080="",DL1080&lt;&gt;""),1,DK1078+1))</f>
        <v/>
      </c>
      <c r="DM1078" s="578" t="str">
        <f t="shared" ref="DM1078" si="5100">IF(DM1080="","",IF(AND(DL1080="",DM1080&lt;&gt;""),1,DL1078+1))</f>
        <v/>
      </c>
      <c r="DN1078" s="578" t="str">
        <f t="shared" ref="DN1078" si="5101">IF(DN1080="","",IF(AND(DM1080="",DN1080&lt;&gt;""),1,DM1078+1))</f>
        <v/>
      </c>
      <c r="DO1078" s="578" t="str">
        <f t="shared" ref="DO1078" si="5102">IF(DO1080="","",IF(AND(DN1080="",DO1080&lt;&gt;""),1,DN1078+1))</f>
        <v/>
      </c>
      <c r="DP1078" s="578" t="str">
        <f t="shared" ref="DP1078" si="5103">IF(DP1080="","",IF(AND(DO1080="",DP1080&lt;&gt;""),1,DO1078+1))</f>
        <v/>
      </c>
      <c r="DQ1078" s="578" t="str">
        <f t="shared" ref="DQ1078" si="5104">IF(DQ1080="","",IF(AND(DP1080="",DQ1080&lt;&gt;""),1,DP1078+1))</f>
        <v/>
      </c>
      <c r="DR1078" s="578" t="str">
        <f t="shared" ref="DR1078" si="5105">IF(DR1080="","",IF(AND(DQ1080="",DR1080&lt;&gt;""),1,DQ1078+1))</f>
        <v/>
      </c>
      <c r="DS1078" s="578" t="str">
        <f t="shared" ref="DS1078" si="5106">IF(DS1080="","",IF(AND(DR1080="",DS1080&lt;&gt;""),1,DR1078+1))</f>
        <v/>
      </c>
      <c r="DT1078" s="578" t="str">
        <f t="shared" ref="DT1078" si="5107">IF(DT1080="","",IF(AND(DS1080="",DT1080&lt;&gt;""),1,DS1078+1))</f>
        <v/>
      </c>
      <c r="DU1078" s="578" t="str">
        <f t="shared" ref="DU1078" si="5108">IF(DU1080="","",IF(AND(DT1080="",DU1080&lt;&gt;""),1,DT1078+1))</f>
        <v/>
      </c>
      <c r="DV1078" s="578" t="str">
        <f t="shared" ref="DV1078" si="5109">IF(DV1080="","",IF(AND(DU1080="",DV1080&lt;&gt;""),1,DU1078+1))</f>
        <v/>
      </c>
      <c r="DW1078" s="578" t="str">
        <f t="shared" ref="DW1078" si="5110">IF(DW1080="","",IF(AND(DV1080="",DW1080&lt;&gt;""),1,DV1078+1))</f>
        <v/>
      </c>
      <c r="DX1078" s="578" t="str">
        <f t="shared" ref="DX1078" si="5111">IF(DX1080="","",IF(AND(DW1080="",DX1080&lt;&gt;""),1,DW1078+1))</f>
        <v/>
      </c>
      <c r="DY1078" s="578" t="str">
        <f t="shared" ref="DY1078" si="5112">IF(DY1080="","",IF(AND(DX1080="",DY1080&lt;&gt;""),1,DX1078+1))</f>
        <v/>
      </c>
      <c r="DZ1078" s="578" t="str">
        <f t="shared" ref="DZ1078" si="5113">IF(DZ1080="","",IF(AND(DY1080="",DZ1080&lt;&gt;""),1,DY1078+1))</f>
        <v/>
      </c>
      <c r="EA1078" s="578" t="str">
        <f t="shared" ref="EA1078" si="5114">IF(EA1080="","",IF(AND(DZ1080="",EA1080&lt;&gt;""),1,DZ1078+1))</f>
        <v/>
      </c>
      <c r="EB1078" s="578" t="str">
        <f t="shared" ref="EB1078" si="5115">IF(EB1080="","",IF(AND(EA1080="",EB1080&lt;&gt;""),1,EA1078+1))</f>
        <v/>
      </c>
      <c r="EC1078" s="578" t="str">
        <f t="shared" ref="EC1078" si="5116">IF(EC1080="","",IF(AND(EB1080="",EC1080&lt;&gt;""),1,EB1078+1))</f>
        <v/>
      </c>
      <c r="ED1078" s="578" t="str">
        <f t="shared" ref="ED1078" si="5117">IF(ED1080="","",IF(AND(EC1080="",ED1080&lt;&gt;""),1,EC1078+1))</f>
        <v/>
      </c>
      <c r="EE1078" s="578" t="str">
        <f t="shared" ref="EE1078" si="5118">IF(EE1080="","",IF(AND(ED1080="",EE1080&lt;&gt;""),1,ED1078+1))</f>
        <v/>
      </c>
      <c r="EF1078" s="578" t="str">
        <f t="shared" ref="EF1078" si="5119">IF(EF1080="","",IF(AND(EE1080="",EF1080&lt;&gt;""),1,EE1078+1))</f>
        <v/>
      </c>
      <c r="EG1078" s="578" t="str">
        <f t="shared" ref="EG1078" si="5120">IF(EG1080="","",IF(AND(EF1080="",EG1080&lt;&gt;""),1,EF1078+1))</f>
        <v/>
      </c>
      <c r="EH1078" s="578" t="str">
        <f t="shared" ref="EH1078" si="5121">IF(EH1080="","",IF(AND(EG1080="",EH1080&lt;&gt;""),1,EG1078+1))</f>
        <v/>
      </c>
      <c r="EI1078" s="578" t="str">
        <f t="shared" ref="EI1078" si="5122">IF(EI1080="","",IF(AND(EH1080="",EI1080&lt;&gt;""),1,EH1078+1))</f>
        <v/>
      </c>
      <c r="EJ1078" s="578" t="str">
        <f t="shared" ref="EJ1078" si="5123">IF(EJ1080="","",IF(AND(EI1080="",EJ1080&lt;&gt;""),1,EI1078+1))</f>
        <v/>
      </c>
      <c r="EK1078" s="578" t="str">
        <f t="shared" ref="EK1078" si="5124">IF(EK1080="","",IF(AND(EJ1080="",EK1080&lt;&gt;""),1,EJ1078+1))</f>
        <v/>
      </c>
      <c r="EL1078" s="578" t="str">
        <f t="shared" ref="EL1078" si="5125">IF(EL1080="","",IF(AND(EK1080="",EL1080&lt;&gt;""),1,EK1078+1))</f>
        <v/>
      </c>
      <c r="EM1078" s="578" t="str">
        <f t="shared" ref="EM1078" si="5126">IF(EM1080="","",IF(AND(EL1080="",EM1080&lt;&gt;""),1,EL1078+1))</f>
        <v/>
      </c>
      <c r="EN1078" s="578" t="str">
        <f t="shared" ref="EN1078" si="5127">IF(EN1080="","",IF(AND(EM1080="",EN1080&lt;&gt;""),1,EM1078+1))</f>
        <v/>
      </c>
      <c r="EO1078" s="578" t="str">
        <f t="shared" ref="EO1078" si="5128">IF(EO1080="","",IF(AND(EN1080="",EO1080&lt;&gt;""),1,EN1078+1))</f>
        <v/>
      </c>
      <c r="EP1078" s="578" t="str">
        <f t="shared" ref="EP1078" si="5129">IF(EP1080="","",IF(AND(EO1080="",EP1080&lt;&gt;""),1,EO1078+1))</f>
        <v/>
      </c>
      <c r="EQ1078" s="578" t="str">
        <f t="shared" ref="EQ1078" si="5130">IF(EQ1080="","",IF(AND(EP1080="",EQ1080&lt;&gt;""),1,EP1078+1))</f>
        <v/>
      </c>
      <c r="ER1078" s="578" t="str">
        <f t="shared" ref="ER1078" si="5131">IF(ER1080="","",IF(AND(EQ1080="",ER1080&lt;&gt;""),1,EQ1078+1))</f>
        <v/>
      </c>
      <c r="ES1078" s="578" t="str">
        <f t="shared" ref="ES1078" si="5132">IF(ES1080="","",IF(AND(ER1080="",ES1080&lt;&gt;""),1,ER1078+1))</f>
        <v/>
      </c>
      <c r="ET1078" s="578" t="str">
        <f t="shared" ref="ET1078" si="5133">IF(ET1080="","",IF(AND(ES1080="",ET1080&lt;&gt;""),1,ES1078+1))</f>
        <v/>
      </c>
      <c r="EU1078" s="578" t="str">
        <f t="shared" ref="EU1078" si="5134">IF(EU1080="","",IF(AND(ET1080="",EU1080&lt;&gt;""),1,ET1078+1))</f>
        <v/>
      </c>
      <c r="EV1078" s="578" t="str">
        <f t="shared" ref="EV1078" si="5135">IF(EV1080="","",IF(AND(EU1080="",EV1080&lt;&gt;""),1,EU1078+1))</f>
        <v/>
      </c>
      <c r="EW1078" s="578" t="str">
        <f t="shared" ref="EW1078" si="5136">IF(EW1080="","",IF(AND(EV1080="",EW1080&lt;&gt;""),1,EV1078+1))</f>
        <v/>
      </c>
      <c r="EX1078" s="578" t="str">
        <f t="shared" ref="EX1078" si="5137">IF(EX1080="","",IF(AND(EW1080="",EX1080&lt;&gt;""),1,EW1078+1))</f>
        <v/>
      </c>
      <c r="EY1078" s="578" t="str">
        <f t="shared" ref="EY1078" si="5138">IF(EY1080="","",IF(AND(EX1080="",EY1080&lt;&gt;""),1,EX1078+1))</f>
        <v/>
      </c>
      <c r="EZ1078" s="578" t="str">
        <f t="shared" ref="EZ1078" si="5139">IF(EZ1080="","",IF(AND(EY1080="",EZ1080&lt;&gt;""),1,EY1078+1))</f>
        <v/>
      </c>
      <c r="FA1078" s="578" t="str">
        <f t="shared" ref="FA1078" si="5140">IF(FA1080="","",IF(AND(EZ1080="",FA1080&lt;&gt;""),1,EZ1078+1))</f>
        <v/>
      </c>
      <c r="FB1078" s="578" t="str">
        <f t="shared" ref="FB1078" si="5141">IF(FB1080="","",IF(AND(FA1080="",FB1080&lt;&gt;""),1,FA1078+1))</f>
        <v/>
      </c>
      <c r="FC1078" s="578" t="str">
        <f t="shared" ref="FC1078" si="5142">IF(FC1080="","",IF(AND(FB1080="",FC1080&lt;&gt;""),1,FB1078+1))</f>
        <v/>
      </c>
      <c r="FD1078" s="578" t="str">
        <f t="shared" ref="FD1078" si="5143">IF(FD1080="","",IF(AND(FC1080="",FD1080&lt;&gt;""),1,FC1078+1))</f>
        <v/>
      </c>
      <c r="FE1078" s="578" t="str">
        <f t="shared" ref="FE1078" si="5144">IF(FE1080="","",IF(AND(FD1080="",FE1080&lt;&gt;""),1,FD1078+1))</f>
        <v/>
      </c>
      <c r="FF1078" s="578" t="str">
        <f t="shared" ref="FF1078" si="5145">IF(FF1080="","",IF(AND(FE1080="",FF1080&lt;&gt;""),1,FE1078+1))</f>
        <v/>
      </c>
      <c r="FG1078" s="578" t="str">
        <f t="shared" ref="FG1078" si="5146">IF(FG1080="","",IF(AND(FF1080="",FG1080&lt;&gt;""),1,FF1078+1))</f>
        <v/>
      </c>
      <c r="FH1078" s="578" t="str">
        <f t="shared" ref="FH1078" si="5147">IF(FH1080="","",IF(AND(FG1080="",FH1080&lt;&gt;""),1,FG1078+1))</f>
        <v/>
      </c>
      <c r="FI1078" s="578" t="str">
        <f t="shared" ref="FI1078" si="5148">IF(FI1080="","",IF(AND(FH1080="",FI1080&lt;&gt;""),1,FH1078+1))</f>
        <v/>
      </c>
      <c r="FJ1078" s="578" t="str">
        <f t="shared" ref="FJ1078" si="5149">IF(FJ1080="","",IF(AND(FI1080="",FJ1080&lt;&gt;""),1,FI1078+1))</f>
        <v/>
      </c>
      <c r="FK1078" s="578" t="str">
        <f t="shared" ref="FK1078" si="5150">IF(FK1080="","",IF(AND(FJ1080="",FK1080&lt;&gt;""),1,FJ1078+1))</f>
        <v/>
      </c>
      <c r="FL1078" s="578" t="str">
        <f t="shared" ref="FL1078" si="5151">IF(FL1080="","",IF(AND(FK1080="",FL1080&lt;&gt;""),1,FK1078+1))</f>
        <v/>
      </c>
      <c r="FM1078" s="578" t="str">
        <f t="shared" ref="FM1078" si="5152">IF(FM1080="","",IF(AND(FL1080="",FM1080&lt;&gt;""),1,FL1078+1))</f>
        <v/>
      </c>
      <c r="FN1078" s="578" t="str">
        <f t="shared" ref="FN1078" si="5153">IF(FN1080="","",IF(AND(FM1080="",FN1080&lt;&gt;""),1,FM1078+1))</f>
        <v/>
      </c>
      <c r="FO1078" s="578" t="str">
        <f t="shared" ref="FO1078" si="5154">IF(FO1080="","",IF(AND(FN1080="",FO1080&lt;&gt;""),1,FN1078+1))</f>
        <v/>
      </c>
      <c r="FP1078" s="578" t="str">
        <f t="shared" ref="FP1078" si="5155">IF(FP1080="","",IF(AND(FO1080="",FP1080&lt;&gt;""),1,FO1078+1))</f>
        <v/>
      </c>
      <c r="FQ1078" s="578" t="str">
        <f t="shared" ref="FQ1078" si="5156">IF(FQ1080="","",IF(AND(FP1080="",FQ1080&lt;&gt;""),1,FP1078+1))</f>
        <v/>
      </c>
      <c r="FR1078" s="578" t="str">
        <f t="shared" ref="FR1078" si="5157">IF(FR1080="","",IF(AND(FQ1080="",FR1080&lt;&gt;""),1,FQ1078+1))</f>
        <v/>
      </c>
      <c r="FS1078" s="578" t="str">
        <f t="shared" ref="FS1078" si="5158">IF(FS1080="","",IF(AND(FR1080="",FS1080&lt;&gt;""),1,FR1078+1))</f>
        <v/>
      </c>
      <c r="FT1078" s="578" t="str">
        <f t="shared" ref="FT1078" si="5159">IF(FT1080="","",IF(AND(FS1080="",FT1080&lt;&gt;""),1,FS1078+1))</f>
        <v/>
      </c>
      <c r="FU1078" s="578" t="str">
        <f t="shared" ref="FU1078" si="5160">IF(FU1080="","",IF(AND(FT1080="",FU1080&lt;&gt;""),1,FT1078+1))</f>
        <v/>
      </c>
      <c r="FV1078" s="578" t="str">
        <f t="shared" ref="FV1078" si="5161">IF(FV1080="","",IF(AND(FU1080="",FV1080&lt;&gt;""),1,FU1078+1))</f>
        <v/>
      </c>
      <c r="FW1078" s="578" t="str">
        <f t="shared" ref="FW1078" si="5162">IF(FW1080="","",IF(AND(FV1080="",FW1080&lt;&gt;""),1,FV1078+1))</f>
        <v/>
      </c>
      <c r="FX1078" s="578" t="str">
        <f t="shared" ref="FX1078" si="5163">IF(FX1080="","",IF(AND(FW1080="",FX1080&lt;&gt;""),1,FW1078+1))</f>
        <v/>
      </c>
      <c r="FY1078" s="578" t="str">
        <f t="shared" ref="FY1078" si="5164">IF(FY1080="","",IF(AND(FX1080="",FY1080&lt;&gt;""),1,FX1078+1))</f>
        <v/>
      </c>
      <c r="FZ1078" s="578" t="str">
        <f t="shared" ref="FZ1078" si="5165">IF(FZ1080="","",IF(AND(FY1080="",FZ1080&lt;&gt;""),1,FY1078+1))</f>
        <v/>
      </c>
      <c r="GA1078" s="578" t="str">
        <f t="shared" ref="GA1078" si="5166">IF(GA1080="","",IF(AND(FZ1080="",GA1080&lt;&gt;""),1,FZ1078+1))</f>
        <v/>
      </c>
      <c r="GB1078" s="578" t="str">
        <f t="shared" ref="GB1078" si="5167">IF(GB1080="","",IF(AND(GA1080="",GB1080&lt;&gt;""),1,GA1078+1))</f>
        <v/>
      </c>
      <c r="GC1078" s="578" t="str">
        <f t="shared" ref="GC1078" si="5168">IF(GC1080="","",IF(AND(GB1080="",GC1080&lt;&gt;""),1,GB1078+1))</f>
        <v/>
      </c>
      <c r="GD1078" s="578" t="str">
        <f t="shared" ref="GD1078" si="5169">IF(GD1080="","",IF(AND(GC1080="",GD1080&lt;&gt;""),1,GC1078+1))</f>
        <v/>
      </c>
      <c r="GE1078" s="578" t="str">
        <f t="shared" ref="GE1078" si="5170">IF(GE1080="","",IF(AND(GD1080="",GE1080&lt;&gt;""),1,GD1078+1))</f>
        <v/>
      </c>
      <c r="GF1078" s="578" t="str">
        <f t="shared" ref="GF1078" si="5171">IF(GF1080="","",IF(AND(GE1080="",GF1080&lt;&gt;""),1,GE1078+1))</f>
        <v/>
      </c>
      <c r="GG1078" s="578" t="str">
        <f t="shared" ref="GG1078" si="5172">IF(GG1080="","",IF(AND(GF1080="",GG1080&lt;&gt;""),1,GF1078+1))</f>
        <v/>
      </c>
      <c r="GH1078" s="578" t="str">
        <f t="shared" ref="GH1078" si="5173">IF(GH1080="","",IF(AND(GG1080="",GH1080&lt;&gt;""),1,GG1078+1))</f>
        <v/>
      </c>
      <c r="GI1078" s="578" t="str">
        <f t="shared" ref="GI1078" si="5174">IF(GI1080="","",IF(AND(GH1080="",GI1080&lt;&gt;""),1,GH1078+1))</f>
        <v/>
      </c>
      <c r="GJ1078" s="578" t="str">
        <f t="shared" ref="GJ1078" si="5175">IF(GJ1080="","",IF(AND(GI1080="",GJ1080&lt;&gt;""),1,GI1078+1))</f>
        <v/>
      </c>
      <c r="GK1078" s="578" t="str">
        <f t="shared" ref="GK1078" si="5176">IF(GK1080="","",IF(AND(GJ1080="",GK1080&lt;&gt;""),1,GJ1078+1))</f>
        <v/>
      </c>
      <c r="GL1078" s="578" t="str">
        <f t="shared" ref="GL1078" si="5177">IF(GL1080="","",IF(AND(GK1080="",GL1080&lt;&gt;""),1,GK1078+1))</f>
        <v/>
      </c>
      <c r="GM1078" s="578" t="str">
        <f t="shared" ref="GM1078" si="5178">IF(GM1080="","",IF(AND(GL1080="",GM1080&lt;&gt;""),1,GL1078+1))</f>
        <v/>
      </c>
      <c r="GN1078" s="578" t="str">
        <f t="shared" ref="GN1078" si="5179">IF(GN1080="","",IF(AND(GM1080="",GN1080&lt;&gt;""),1,GM1078+1))</f>
        <v/>
      </c>
      <c r="GO1078" s="578" t="str">
        <f t="shared" ref="GO1078" si="5180">IF(GO1080="","",IF(AND(GN1080="",GO1080&lt;&gt;""),1,GN1078+1))</f>
        <v/>
      </c>
      <c r="GP1078" s="578" t="str">
        <f t="shared" ref="GP1078" si="5181">IF(GP1080="","",IF(AND(GO1080="",GP1080&lt;&gt;""),1,GO1078+1))</f>
        <v/>
      </c>
      <c r="GQ1078" s="578" t="str">
        <f t="shared" ref="GQ1078" si="5182">IF(GQ1080="","",IF(AND(GP1080="",GQ1080&lt;&gt;""),1,GP1078+1))</f>
        <v/>
      </c>
      <c r="GR1078" s="578" t="str">
        <f t="shared" ref="GR1078" si="5183">IF(GR1080="","",IF(AND(GQ1080="",GR1080&lt;&gt;""),1,GQ1078+1))</f>
        <v/>
      </c>
      <c r="GS1078" s="578" t="str">
        <f t="shared" ref="GS1078" si="5184">IF(GS1080="","",IF(AND(GR1080="",GS1080&lt;&gt;""),1,GR1078+1))</f>
        <v/>
      </c>
      <c r="GT1078" s="578" t="str">
        <f t="shared" ref="GT1078" si="5185">IF(GT1080="","",IF(AND(GS1080="",GT1080&lt;&gt;""),1,GS1078+1))</f>
        <v/>
      </c>
      <c r="GU1078" s="578" t="str">
        <f t="shared" ref="GU1078" si="5186">IF(GU1080="","",IF(AND(GT1080="",GU1080&lt;&gt;""),1,GT1078+1))</f>
        <v/>
      </c>
      <c r="GV1078" s="578" t="str">
        <f t="shared" ref="GV1078" si="5187">IF(GV1080="","",IF(AND(GU1080="",GV1080&lt;&gt;""),1,GU1078+1))</f>
        <v/>
      </c>
      <c r="GW1078" s="578" t="str">
        <f t="shared" ref="GW1078" si="5188">IF(GW1080="","",IF(AND(GV1080="",GW1080&lt;&gt;""),1,GV1078+1))</f>
        <v/>
      </c>
      <c r="GX1078" s="578" t="str">
        <f t="shared" ref="GX1078" si="5189">IF(GX1080="","",IF(AND(GW1080="",GX1080&lt;&gt;""),1,GW1078+1))</f>
        <v/>
      </c>
      <c r="GY1078" s="578" t="str">
        <f t="shared" ref="GY1078" si="5190">IF(GY1080="","",IF(AND(GX1080="",GY1080&lt;&gt;""),1,GX1078+1))</f>
        <v/>
      </c>
      <c r="GZ1078" s="578" t="str">
        <f t="shared" ref="GZ1078" si="5191">IF(GZ1080="","",IF(AND(GY1080="",GZ1080&lt;&gt;""),1,GY1078+1))</f>
        <v/>
      </c>
      <c r="HA1078" s="19"/>
      <c r="HB1078" s="19"/>
    </row>
    <row r="1079" spans="1:210" ht="4.2" customHeight="1">
      <c r="A1079" s="1"/>
      <c r="B1079" s="5"/>
      <c r="C1079" s="1"/>
      <c r="D1079" s="1"/>
      <c r="E1079" s="263"/>
      <c r="F1079" s="48"/>
      <c r="G1079" s="231"/>
      <c r="H1079" s="1"/>
      <c r="I1079" s="1"/>
      <c r="J1079" s="1"/>
      <c r="K1079" s="1"/>
      <c r="L1079" s="1"/>
      <c r="M1079" s="5"/>
      <c r="N1079" s="19"/>
      <c r="O1079" s="1"/>
      <c r="P1079" s="5"/>
      <c r="Q1079" s="1"/>
      <c r="R1079" s="1"/>
      <c r="S1079" s="5"/>
      <c r="T1079" s="7"/>
      <c r="U1079" s="24"/>
      <c r="V1079" s="1"/>
      <c r="W1079" s="12"/>
      <c r="X1079" s="10"/>
      <c r="Y1079" s="46"/>
      <c r="Z1079" s="93"/>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4"/>
      <c r="BB1079" s="94"/>
      <c r="BC1079" s="94"/>
      <c r="BD1079" s="94"/>
      <c r="BE1079" s="94"/>
      <c r="BF1079" s="94"/>
      <c r="BG1079" s="94"/>
      <c r="BH1079" s="94"/>
      <c r="BI1079" s="94"/>
      <c r="BJ1079" s="94"/>
      <c r="BK1079" s="94"/>
      <c r="BL1079" s="94"/>
      <c r="BM1079" s="94"/>
      <c r="BN1079" s="94"/>
      <c r="BO1079" s="94"/>
      <c r="BP1079" s="94"/>
      <c r="BQ1079" s="94"/>
      <c r="BR1079" s="94"/>
      <c r="BS1079" s="94"/>
      <c r="BT1079" s="94"/>
      <c r="BU1079" s="94"/>
      <c r="BV1079" s="94"/>
      <c r="BW1079" s="94"/>
      <c r="BX1079" s="94"/>
      <c r="BY1079" s="94"/>
      <c r="BZ1079" s="94"/>
      <c r="CA1079" s="94"/>
      <c r="CB1079" s="94"/>
      <c r="CC1079" s="94"/>
      <c r="CD1079" s="94"/>
      <c r="CE1079" s="94"/>
      <c r="CF1079" s="94"/>
      <c r="CG1079" s="94"/>
      <c r="CH1079" s="94"/>
      <c r="CI1079" s="94"/>
      <c r="CJ1079" s="94"/>
      <c r="CK1079" s="94"/>
      <c r="CL1079" s="94"/>
      <c r="CM1079" s="94"/>
      <c r="CN1079" s="94"/>
      <c r="CO1079" s="94"/>
      <c r="CP1079" s="94"/>
      <c r="CQ1079" s="94"/>
      <c r="CR1079" s="94"/>
      <c r="CS1079" s="94"/>
      <c r="CT1079" s="94"/>
      <c r="CU1079" s="94"/>
      <c r="CV1079" s="94"/>
      <c r="CW1079" s="94"/>
      <c r="CX1079" s="94"/>
      <c r="CY1079" s="94"/>
      <c r="CZ1079" s="94"/>
      <c r="DA1079" s="94"/>
      <c r="DB1079" s="94"/>
      <c r="DC1079" s="94"/>
      <c r="DD1079" s="94"/>
      <c r="DE1079" s="94"/>
      <c r="DF1079" s="94"/>
      <c r="DG1079" s="94"/>
      <c r="DH1079" s="94"/>
      <c r="DI1079" s="94"/>
      <c r="DJ1079" s="94"/>
      <c r="DK1079" s="94"/>
      <c r="DL1079" s="94"/>
      <c r="DM1079" s="94"/>
      <c r="DN1079" s="94"/>
      <c r="DO1079" s="94"/>
      <c r="DP1079" s="94"/>
      <c r="DQ1079" s="94"/>
      <c r="DR1079" s="94"/>
      <c r="DS1079" s="94"/>
      <c r="DT1079" s="94"/>
      <c r="DU1079" s="94"/>
      <c r="DV1079" s="94"/>
      <c r="DW1079" s="94"/>
      <c r="DX1079" s="94"/>
      <c r="DY1079" s="94"/>
      <c r="DZ1079" s="94"/>
      <c r="EA1079" s="94"/>
      <c r="EB1079" s="94"/>
      <c r="EC1079" s="94"/>
      <c r="ED1079" s="94"/>
      <c r="EE1079" s="94"/>
      <c r="EF1079" s="94"/>
      <c r="EG1079" s="94"/>
      <c r="EH1079" s="94"/>
      <c r="EI1079" s="94"/>
      <c r="EJ1079" s="94"/>
      <c r="EK1079" s="94"/>
      <c r="EL1079" s="94"/>
      <c r="EM1079" s="94"/>
      <c r="EN1079" s="94"/>
      <c r="EO1079" s="94"/>
      <c r="EP1079" s="94"/>
      <c r="EQ1079" s="94"/>
      <c r="ER1079" s="94"/>
      <c r="ES1079" s="94"/>
      <c r="ET1079" s="94"/>
      <c r="EU1079" s="94"/>
      <c r="EV1079" s="94"/>
      <c r="EW1079" s="94"/>
      <c r="EX1079" s="94"/>
      <c r="EY1079" s="94"/>
      <c r="EZ1079" s="94"/>
      <c r="FA1079" s="94"/>
      <c r="FB1079" s="94"/>
      <c r="FC1079" s="94"/>
      <c r="FD1079" s="94"/>
      <c r="FE1079" s="94"/>
      <c r="FF1079" s="94"/>
      <c r="FG1079" s="94"/>
      <c r="FH1079" s="94"/>
      <c r="FI1079" s="94"/>
      <c r="FJ1079" s="94"/>
      <c r="FK1079" s="94"/>
      <c r="FL1079" s="94"/>
      <c r="FM1079" s="94"/>
      <c r="FN1079" s="94"/>
      <c r="FO1079" s="94"/>
      <c r="FP1079" s="94"/>
      <c r="FQ1079" s="94"/>
      <c r="FR1079" s="94"/>
      <c r="FS1079" s="94"/>
      <c r="FT1079" s="94"/>
      <c r="FU1079" s="94"/>
      <c r="FV1079" s="94"/>
      <c r="FW1079" s="94"/>
      <c r="FX1079" s="94"/>
      <c r="FY1079" s="94"/>
      <c r="FZ1079" s="94"/>
      <c r="GA1079" s="94"/>
      <c r="GB1079" s="94"/>
      <c r="GC1079" s="94"/>
      <c r="GD1079" s="94"/>
      <c r="GE1079" s="94"/>
      <c r="GF1079" s="94"/>
      <c r="GG1079" s="94"/>
      <c r="GH1079" s="94"/>
      <c r="GI1079" s="94"/>
      <c r="GJ1079" s="94"/>
      <c r="GK1079" s="94"/>
      <c r="GL1079" s="94"/>
      <c r="GM1079" s="94"/>
      <c r="GN1079" s="94"/>
      <c r="GO1079" s="94"/>
      <c r="GP1079" s="94"/>
      <c r="GQ1079" s="94"/>
      <c r="GR1079" s="94"/>
      <c r="GS1079" s="94"/>
      <c r="GT1079" s="94"/>
      <c r="GU1079" s="94"/>
      <c r="GV1079" s="94"/>
      <c r="GW1079" s="94"/>
      <c r="GX1079" s="94"/>
      <c r="GY1079" s="94"/>
      <c r="GZ1079" s="94"/>
      <c r="HA1079" s="1"/>
      <c r="HB1079" s="1"/>
    </row>
    <row r="1080" spans="1:210" s="23" customFormat="1">
      <c r="A1080" s="19"/>
      <c r="B1080" s="5"/>
      <c r="C1080" s="34" t="str">
        <f>$C$339</f>
        <v>месяц окончания расхода</v>
      </c>
      <c r="D1080" s="19"/>
      <c r="E1080" s="269"/>
      <c r="F1080" s="52"/>
      <c r="G1080" s="232"/>
      <c r="H1080" s="19"/>
      <c r="I1080" s="19"/>
      <c r="J1080" s="5" t="s">
        <v>6</v>
      </c>
      <c r="K1080" s="575"/>
      <c r="L1080" s="24" t="s">
        <v>7</v>
      </c>
      <c r="M1080" s="20"/>
      <c r="N1080" s="196" t="s">
        <v>172</v>
      </c>
      <c r="O1080" s="19"/>
      <c r="P1080" s="20"/>
      <c r="Q1080" s="19" t="str">
        <f>IF(T1078=справочники!$E$9,"a+qx",IF(T1078=справочники!$E$10,"aq^x",IF(T1078=справочники!$E$11,"a^(1+qx)","??")))</f>
        <v>??</v>
      </c>
      <c r="R1080" s="19"/>
      <c r="S1080" s="20" t="s">
        <v>6</v>
      </c>
      <c r="T1080" s="213"/>
      <c r="U1080" s="26"/>
      <c r="V1080" s="19"/>
      <c r="W1080" s="21"/>
      <c r="X1080" s="22"/>
      <c r="Y1080" s="47"/>
      <c r="Z1080" s="96"/>
      <c r="AA1080" s="579" t="str">
        <f>IF(AND(AA$8&gt;=$K1078,AA$8&lt;=IF(OR($K1080="",$K1080=0),1000000,$K1080)),AA$8,"")</f>
        <v/>
      </c>
      <c r="AB1080" s="579" t="str">
        <f t="shared" ref="AB1080:CM1080" si="5192">IF(AND(AB$8&gt;=$K1078,AB$8&lt;=IF(OR($K1080="",$K1080=0),1000000,$K1080)),AB$8,"")</f>
        <v/>
      </c>
      <c r="AC1080" s="579" t="str">
        <f t="shared" si="5192"/>
        <v/>
      </c>
      <c r="AD1080" s="579" t="str">
        <f t="shared" si="5192"/>
        <v/>
      </c>
      <c r="AE1080" s="579" t="str">
        <f t="shared" si="5192"/>
        <v/>
      </c>
      <c r="AF1080" s="579" t="str">
        <f t="shared" si="5192"/>
        <v/>
      </c>
      <c r="AG1080" s="579" t="str">
        <f t="shared" si="5192"/>
        <v/>
      </c>
      <c r="AH1080" s="579" t="str">
        <f t="shared" si="5192"/>
        <v/>
      </c>
      <c r="AI1080" s="579" t="str">
        <f t="shared" si="5192"/>
        <v/>
      </c>
      <c r="AJ1080" s="579" t="str">
        <f t="shared" si="5192"/>
        <v/>
      </c>
      <c r="AK1080" s="579" t="str">
        <f t="shared" si="5192"/>
        <v/>
      </c>
      <c r="AL1080" s="579" t="str">
        <f t="shared" si="5192"/>
        <v/>
      </c>
      <c r="AM1080" s="579" t="str">
        <f t="shared" si="5192"/>
        <v/>
      </c>
      <c r="AN1080" s="579" t="str">
        <f t="shared" si="5192"/>
        <v/>
      </c>
      <c r="AO1080" s="579" t="str">
        <f t="shared" si="5192"/>
        <v/>
      </c>
      <c r="AP1080" s="579" t="str">
        <f t="shared" si="5192"/>
        <v/>
      </c>
      <c r="AQ1080" s="579" t="str">
        <f t="shared" si="5192"/>
        <v/>
      </c>
      <c r="AR1080" s="579" t="str">
        <f t="shared" si="5192"/>
        <v/>
      </c>
      <c r="AS1080" s="579" t="str">
        <f t="shared" si="5192"/>
        <v/>
      </c>
      <c r="AT1080" s="579" t="str">
        <f t="shared" si="5192"/>
        <v/>
      </c>
      <c r="AU1080" s="579" t="str">
        <f t="shared" si="5192"/>
        <v/>
      </c>
      <c r="AV1080" s="579" t="str">
        <f t="shared" si="5192"/>
        <v/>
      </c>
      <c r="AW1080" s="579" t="str">
        <f t="shared" si="5192"/>
        <v/>
      </c>
      <c r="AX1080" s="579" t="str">
        <f t="shared" si="5192"/>
        <v/>
      </c>
      <c r="AY1080" s="579" t="str">
        <f t="shared" si="5192"/>
        <v/>
      </c>
      <c r="AZ1080" s="579" t="str">
        <f t="shared" si="5192"/>
        <v/>
      </c>
      <c r="BA1080" s="579" t="str">
        <f t="shared" si="5192"/>
        <v/>
      </c>
      <c r="BB1080" s="579" t="str">
        <f t="shared" si="5192"/>
        <v/>
      </c>
      <c r="BC1080" s="579" t="str">
        <f t="shared" si="5192"/>
        <v/>
      </c>
      <c r="BD1080" s="579" t="str">
        <f t="shared" si="5192"/>
        <v/>
      </c>
      <c r="BE1080" s="579" t="str">
        <f t="shared" si="5192"/>
        <v/>
      </c>
      <c r="BF1080" s="579" t="str">
        <f t="shared" si="5192"/>
        <v/>
      </c>
      <c r="BG1080" s="579" t="str">
        <f t="shared" si="5192"/>
        <v/>
      </c>
      <c r="BH1080" s="579" t="str">
        <f t="shared" si="5192"/>
        <v/>
      </c>
      <c r="BI1080" s="579" t="str">
        <f t="shared" si="5192"/>
        <v/>
      </c>
      <c r="BJ1080" s="579" t="str">
        <f t="shared" si="5192"/>
        <v/>
      </c>
      <c r="BK1080" s="579" t="str">
        <f t="shared" si="5192"/>
        <v/>
      </c>
      <c r="BL1080" s="579" t="str">
        <f t="shared" si="5192"/>
        <v/>
      </c>
      <c r="BM1080" s="579" t="str">
        <f t="shared" si="5192"/>
        <v/>
      </c>
      <c r="BN1080" s="579" t="str">
        <f t="shared" si="5192"/>
        <v/>
      </c>
      <c r="BO1080" s="579" t="str">
        <f t="shared" si="5192"/>
        <v/>
      </c>
      <c r="BP1080" s="579" t="str">
        <f t="shared" si="5192"/>
        <v/>
      </c>
      <c r="BQ1080" s="579" t="str">
        <f t="shared" si="5192"/>
        <v/>
      </c>
      <c r="BR1080" s="579" t="str">
        <f t="shared" si="5192"/>
        <v/>
      </c>
      <c r="BS1080" s="579" t="str">
        <f t="shared" si="5192"/>
        <v/>
      </c>
      <c r="BT1080" s="579" t="str">
        <f t="shared" si="5192"/>
        <v/>
      </c>
      <c r="BU1080" s="579" t="str">
        <f t="shared" si="5192"/>
        <v/>
      </c>
      <c r="BV1080" s="579" t="str">
        <f t="shared" si="5192"/>
        <v/>
      </c>
      <c r="BW1080" s="579" t="str">
        <f t="shared" si="5192"/>
        <v/>
      </c>
      <c r="BX1080" s="579" t="str">
        <f t="shared" si="5192"/>
        <v/>
      </c>
      <c r="BY1080" s="579" t="str">
        <f t="shared" si="5192"/>
        <v/>
      </c>
      <c r="BZ1080" s="579" t="str">
        <f t="shared" si="5192"/>
        <v/>
      </c>
      <c r="CA1080" s="579" t="str">
        <f t="shared" si="5192"/>
        <v/>
      </c>
      <c r="CB1080" s="579" t="str">
        <f t="shared" si="5192"/>
        <v/>
      </c>
      <c r="CC1080" s="579" t="str">
        <f t="shared" si="5192"/>
        <v/>
      </c>
      <c r="CD1080" s="579" t="str">
        <f t="shared" si="5192"/>
        <v/>
      </c>
      <c r="CE1080" s="579" t="str">
        <f t="shared" si="5192"/>
        <v/>
      </c>
      <c r="CF1080" s="579" t="str">
        <f t="shared" si="5192"/>
        <v/>
      </c>
      <c r="CG1080" s="579" t="str">
        <f t="shared" si="5192"/>
        <v/>
      </c>
      <c r="CH1080" s="579" t="str">
        <f t="shared" si="5192"/>
        <v/>
      </c>
      <c r="CI1080" s="579" t="str">
        <f t="shared" si="5192"/>
        <v/>
      </c>
      <c r="CJ1080" s="579" t="str">
        <f t="shared" si="5192"/>
        <v/>
      </c>
      <c r="CK1080" s="579" t="str">
        <f t="shared" si="5192"/>
        <v/>
      </c>
      <c r="CL1080" s="579" t="str">
        <f t="shared" si="5192"/>
        <v/>
      </c>
      <c r="CM1080" s="579" t="str">
        <f t="shared" si="5192"/>
        <v/>
      </c>
      <c r="CN1080" s="579" t="str">
        <f t="shared" ref="CN1080:DG1080" si="5193">IF(AND(CN$8&gt;=$K1078,CN$8&lt;=IF(OR($K1080="",$K1080=0),1000000,$K1080)),CN$8,"")</f>
        <v/>
      </c>
      <c r="CO1080" s="579" t="str">
        <f t="shared" si="5193"/>
        <v/>
      </c>
      <c r="CP1080" s="579" t="str">
        <f t="shared" si="5193"/>
        <v/>
      </c>
      <c r="CQ1080" s="579" t="str">
        <f t="shared" si="5193"/>
        <v/>
      </c>
      <c r="CR1080" s="579" t="str">
        <f t="shared" si="5193"/>
        <v/>
      </c>
      <c r="CS1080" s="579" t="str">
        <f t="shared" si="5193"/>
        <v/>
      </c>
      <c r="CT1080" s="579" t="str">
        <f t="shared" si="5193"/>
        <v/>
      </c>
      <c r="CU1080" s="579" t="str">
        <f t="shared" si="5193"/>
        <v/>
      </c>
      <c r="CV1080" s="579" t="str">
        <f t="shared" si="5193"/>
        <v/>
      </c>
      <c r="CW1080" s="579" t="str">
        <f t="shared" si="5193"/>
        <v/>
      </c>
      <c r="CX1080" s="579" t="str">
        <f t="shared" si="5193"/>
        <v/>
      </c>
      <c r="CY1080" s="579" t="str">
        <f t="shared" si="5193"/>
        <v/>
      </c>
      <c r="CZ1080" s="579" t="str">
        <f t="shared" si="5193"/>
        <v/>
      </c>
      <c r="DA1080" s="579" t="str">
        <f t="shared" si="5193"/>
        <v/>
      </c>
      <c r="DB1080" s="579" t="str">
        <f t="shared" si="5193"/>
        <v/>
      </c>
      <c r="DC1080" s="579" t="str">
        <f t="shared" si="5193"/>
        <v/>
      </c>
      <c r="DD1080" s="579" t="str">
        <f t="shared" si="5193"/>
        <v/>
      </c>
      <c r="DE1080" s="579" t="str">
        <f t="shared" si="5193"/>
        <v/>
      </c>
      <c r="DF1080" s="579" t="str">
        <f t="shared" si="5193"/>
        <v/>
      </c>
      <c r="DG1080" s="579" t="str">
        <f t="shared" si="5193"/>
        <v/>
      </c>
      <c r="DH1080" s="579" t="str">
        <f t="shared" ref="DH1080:FS1080" si="5194">IF(AND(DH$8&gt;=$K1078,DH$8&lt;=IF(OR($K1080="",$K1080=0),1000000,$K1080)),DH$8,"")</f>
        <v/>
      </c>
      <c r="DI1080" s="579" t="str">
        <f t="shared" si="5194"/>
        <v/>
      </c>
      <c r="DJ1080" s="579" t="str">
        <f t="shared" si="5194"/>
        <v/>
      </c>
      <c r="DK1080" s="579" t="str">
        <f t="shared" si="5194"/>
        <v/>
      </c>
      <c r="DL1080" s="579" t="str">
        <f t="shared" si="5194"/>
        <v/>
      </c>
      <c r="DM1080" s="579" t="str">
        <f t="shared" si="5194"/>
        <v/>
      </c>
      <c r="DN1080" s="579" t="str">
        <f t="shared" si="5194"/>
        <v/>
      </c>
      <c r="DO1080" s="579" t="str">
        <f t="shared" si="5194"/>
        <v/>
      </c>
      <c r="DP1080" s="579" t="str">
        <f t="shared" si="5194"/>
        <v/>
      </c>
      <c r="DQ1080" s="579" t="str">
        <f t="shared" si="5194"/>
        <v/>
      </c>
      <c r="DR1080" s="579" t="str">
        <f t="shared" si="5194"/>
        <v/>
      </c>
      <c r="DS1080" s="579" t="str">
        <f t="shared" si="5194"/>
        <v/>
      </c>
      <c r="DT1080" s="579" t="str">
        <f t="shared" si="5194"/>
        <v/>
      </c>
      <c r="DU1080" s="579" t="str">
        <f t="shared" si="5194"/>
        <v/>
      </c>
      <c r="DV1080" s="579" t="str">
        <f t="shared" si="5194"/>
        <v/>
      </c>
      <c r="DW1080" s="579" t="str">
        <f t="shared" si="5194"/>
        <v/>
      </c>
      <c r="DX1080" s="579" t="str">
        <f t="shared" si="5194"/>
        <v/>
      </c>
      <c r="DY1080" s="579" t="str">
        <f t="shared" si="5194"/>
        <v/>
      </c>
      <c r="DZ1080" s="579" t="str">
        <f t="shared" si="5194"/>
        <v/>
      </c>
      <c r="EA1080" s="579" t="str">
        <f t="shared" si="5194"/>
        <v/>
      </c>
      <c r="EB1080" s="579" t="str">
        <f t="shared" si="5194"/>
        <v/>
      </c>
      <c r="EC1080" s="579" t="str">
        <f t="shared" si="5194"/>
        <v/>
      </c>
      <c r="ED1080" s="579" t="str">
        <f t="shared" si="5194"/>
        <v/>
      </c>
      <c r="EE1080" s="579" t="str">
        <f t="shared" si="5194"/>
        <v/>
      </c>
      <c r="EF1080" s="579" t="str">
        <f t="shared" si="5194"/>
        <v/>
      </c>
      <c r="EG1080" s="579" t="str">
        <f t="shared" si="5194"/>
        <v/>
      </c>
      <c r="EH1080" s="579" t="str">
        <f t="shared" si="5194"/>
        <v/>
      </c>
      <c r="EI1080" s="579" t="str">
        <f t="shared" si="5194"/>
        <v/>
      </c>
      <c r="EJ1080" s="579" t="str">
        <f t="shared" si="5194"/>
        <v/>
      </c>
      <c r="EK1080" s="579" t="str">
        <f t="shared" si="5194"/>
        <v/>
      </c>
      <c r="EL1080" s="579" t="str">
        <f t="shared" si="5194"/>
        <v/>
      </c>
      <c r="EM1080" s="579" t="str">
        <f t="shared" si="5194"/>
        <v/>
      </c>
      <c r="EN1080" s="579" t="str">
        <f t="shared" si="5194"/>
        <v/>
      </c>
      <c r="EO1080" s="579" t="str">
        <f t="shared" si="5194"/>
        <v/>
      </c>
      <c r="EP1080" s="579" t="str">
        <f t="shared" si="5194"/>
        <v/>
      </c>
      <c r="EQ1080" s="579" t="str">
        <f t="shared" si="5194"/>
        <v/>
      </c>
      <c r="ER1080" s="579" t="str">
        <f t="shared" si="5194"/>
        <v/>
      </c>
      <c r="ES1080" s="579" t="str">
        <f t="shared" si="5194"/>
        <v/>
      </c>
      <c r="ET1080" s="579" t="str">
        <f t="shared" si="5194"/>
        <v/>
      </c>
      <c r="EU1080" s="579" t="str">
        <f t="shared" si="5194"/>
        <v/>
      </c>
      <c r="EV1080" s="579" t="str">
        <f t="shared" si="5194"/>
        <v/>
      </c>
      <c r="EW1080" s="579" t="str">
        <f t="shared" si="5194"/>
        <v/>
      </c>
      <c r="EX1080" s="579" t="str">
        <f t="shared" si="5194"/>
        <v/>
      </c>
      <c r="EY1080" s="579" t="str">
        <f t="shared" si="5194"/>
        <v/>
      </c>
      <c r="EZ1080" s="579" t="str">
        <f t="shared" si="5194"/>
        <v/>
      </c>
      <c r="FA1080" s="579" t="str">
        <f t="shared" si="5194"/>
        <v/>
      </c>
      <c r="FB1080" s="579" t="str">
        <f t="shared" si="5194"/>
        <v/>
      </c>
      <c r="FC1080" s="579" t="str">
        <f t="shared" si="5194"/>
        <v/>
      </c>
      <c r="FD1080" s="579" t="str">
        <f t="shared" si="5194"/>
        <v/>
      </c>
      <c r="FE1080" s="579" t="str">
        <f t="shared" si="5194"/>
        <v/>
      </c>
      <c r="FF1080" s="579" t="str">
        <f t="shared" si="5194"/>
        <v/>
      </c>
      <c r="FG1080" s="579" t="str">
        <f t="shared" si="5194"/>
        <v/>
      </c>
      <c r="FH1080" s="579" t="str">
        <f t="shared" si="5194"/>
        <v/>
      </c>
      <c r="FI1080" s="579" t="str">
        <f t="shared" si="5194"/>
        <v/>
      </c>
      <c r="FJ1080" s="579" t="str">
        <f t="shared" si="5194"/>
        <v/>
      </c>
      <c r="FK1080" s="579" t="str">
        <f t="shared" si="5194"/>
        <v/>
      </c>
      <c r="FL1080" s="579" t="str">
        <f t="shared" si="5194"/>
        <v/>
      </c>
      <c r="FM1080" s="579" t="str">
        <f t="shared" si="5194"/>
        <v/>
      </c>
      <c r="FN1080" s="579" t="str">
        <f t="shared" si="5194"/>
        <v/>
      </c>
      <c r="FO1080" s="579" t="str">
        <f t="shared" si="5194"/>
        <v/>
      </c>
      <c r="FP1080" s="579" t="str">
        <f t="shared" si="5194"/>
        <v/>
      </c>
      <c r="FQ1080" s="579" t="str">
        <f t="shared" si="5194"/>
        <v/>
      </c>
      <c r="FR1080" s="579" t="str">
        <f t="shared" si="5194"/>
        <v/>
      </c>
      <c r="FS1080" s="579" t="str">
        <f t="shared" si="5194"/>
        <v/>
      </c>
      <c r="FT1080" s="579" t="str">
        <f t="shared" ref="FT1080:GZ1080" si="5195">IF(AND(FT$8&gt;=$K1078,FT$8&lt;=IF(OR($K1080="",$K1080=0),1000000,$K1080)),FT$8,"")</f>
        <v/>
      </c>
      <c r="FU1080" s="579" t="str">
        <f t="shared" si="5195"/>
        <v/>
      </c>
      <c r="FV1080" s="579" t="str">
        <f t="shared" si="5195"/>
        <v/>
      </c>
      <c r="FW1080" s="579" t="str">
        <f t="shared" si="5195"/>
        <v/>
      </c>
      <c r="FX1080" s="579" t="str">
        <f t="shared" si="5195"/>
        <v/>
      </c>
      <c r="FY1080" s="579" t="str">
        <f t="shared" si="5195"/>
        <v/>
      </c>
      <c r="FZ1080" s="579" t="str">
        <f t="shared" si="5195"/>
        <v/>
      </c>
      <c r="GA1080" s="579" t="str">
        <f t="shared" si="5195"/>
        <v/>
      </c>
      <c r="GB1080" s="579" t="str">
        <f t="shared" si="5195"/>
        <v/>
      </c>
      <c r="GC1080" s="579" t="str">
        <f t="shared" si="5195"/>
        <v/>
      </c>
      <c r="GD1080" s="579" t="str">
        <f t="shared" si="5195"/>
        <v/>
      </c>
      <c r="GE1080" s="579" t="str">
        <f t="shared" si="5195"/>
        <v/>
      </c>
      <c r="GF1080" s="579" t="str">
        <f t="shared" si="5195"/>
        <v/>
      </c>
      <c r="GG1080" s="579" t="str">
        <f t="shared" si="5195"/>
        <v/>
      </c>
      <c r="GH1080" s="579" t="str">
        <f t="shared" si="5195"/>
        <v/>
      </c>
      <c r="GI1080" s="579" t="str">
        <f t="shared" si="5195"/>
        <v/>
      </c>
      <c r="GJ1080" s="579" t="str">
        <f t="shared" si="5195"/>
        <v/>
      </c>
      <c r="GK1080" s="579" t="str">
        <f t="shared" si="5195"/>
        <v/>
      </c>
      <c r="GL1080" s="579" t="str">
        <f t="shared" si="5195"/>
        <v/>
      </c>
      <c r="GM1080" s="579" t="str">
        <f t="shared" si="5195"/>
        <v/>
      </c>
      <c r="GN1080" s="579" t="str">
        <f t="shared" si="5195"/>
        <v/>
      </c>
      <c r="GO1080" s="579" t="str">
        <f t="shared" si="5195"/>
        <v/>
      </c>
      <c r="GP1080" s="579" t="str">
        <f t="shared" si="5195"/>
        <v/>
      </c>
      <c r="GQ1080" s="579" t="str">
        <f t="shared" si="5195"/>
        <v/>
      </c>
      <c r="GR1080" s="579" t="str">
        <f t="shared" si="5195"/>
        <v/>
      </c>
      <c r="GS1080" s="579" t="str">
        <f t="shared" si="5195"/>
        <v/>
      </c>
      <c r="GT1080" s="579" t="str">
        <f t="shared" si="5195"/>
        <v/>
      </c>
      <c r="GU1080" s="579" t="str">
        <f t="shared" si="5195"/>
        <v/>
      </c>
      <c r="GV1080" s="579" t="str">
        <f t="shared" si="5195"/>
        <v/>
      </c>
      <c r="GW1080" s="579" t="str">
        <f t="shared" si="5195"/>
        <v/>
      </c>
      <c r="GX1080" s="579" t="str">
        <f t="shared" si="5195"/>
        <v/>
      </c>
      <c r="GY1080" s="579" t="str">
        <f t="shared" si="5195"/>
        <v/>
      </c>
      <c r="GZ1080" s="579" t="str">
        <f t="shared" si="5195"/>
        <v/>
      </c>
      <c r="HA1080" s="19"/>
      <c r="HB1080" s="19"/>
    </row>
    <row r="1081" spans="1:210" ht="4.2" customHeight="1">
      <c r="A1081" s="1"/>
      <c r="B1081" s="1"/>
      <c r="C1081" s="1"/>
      <c r="D1081" s="1"/>
      <c r="E1081" s="263"/>
      <c r="F1081" s="48"/>
      <c r="G1081" s="231"/>
      <c r="H1081" s="1"/>
      <c r="I1081" s="1"/>
      <c r="J1081" s="1"/>
      <c r="K1081" s="1"/>
      <c r="L1081" s="1"/>
      <c r="M1081" s="5"/>
      <c r="N1081" s="1"/>
      <c r="O1081" s="1"/>
      <c r="P1081" s="5"/>
      <c r="Q1081" s="1"/>
      <c r="R1081" s="1"/>
      <c r="S1081" s="5"/>
      <c r="T1081" s="7"/>
      <c r="U1081" s="24"/>
      <c r="V1081" s="1"/>
      <c r="W1081" s="12"/>
      <c r="X1081" s="10"/>
      <c r="Y1081" s="46"/>
      <c r="Z1081" s="93"/>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4"/>
      <c r="BB1081" s="94"/>
      <c r="BC1081" s="94"/>
      <c r="BD1081" s="94"/>
      <c r="BE1081" s="94"/>
      <c r="BF1081" s="94"/>
      <c r="BG1081" s="94"/>
      <c r="BH1081" s="94"/>
      <c r="BI1081" s="94"/>
      <c r="BJ1081" s="94"/>
      <c r="BK1081" s="94"/>
      <c r="BL1081" s="94"/>
      <c r="BM1081" s="94"/>
      <c r="BN1081" s="94"/>
      <c r="BO1081" s="94"/>
      <c r="BP1081" s="94"/>
      <c r="BQ1081" s="94"/>
      <c r="BR1081" s="94"/>
      <c r="BS1081" s="94"/>
      <c r="BT1081" s="94"/>
      <c r="BU1081" s="94"/>
      <c r="BV1081" s="94"/>
      <c r="BW1081" s="94"/>
      <c r="BX1081" s="94"/>
      <c r="BY1081" s="94"/>
      <c r="BZ1081" s="94"/>
      <c r="CA1081" s="94"/>
      <c r="CB1081" s="94"/>
      <c r="CC1081" s="94"/>
      <c r="CD1081" s="94"/>
      <c r="CE1081" s="94"/>
      <c r="CF1081" s="94"/>
      <c r="CG1081" s="94"/>
      <c r="CH1081" s="94"/>
      <c r="CI1081" s="94"/>
      <c r="CJ1081" s="94"/>
      <c r="CK1081" s="94"/>
      <c r="CL1081" s="94"/>
      <c r="CM1081" s="94"/>
      <c r="CN1081" s="94"/>
      <c r="CO1081" s="94"/>
      <c r="CP1081" s="94"/>
      <c r="CQ1081" s="94"/>
      <c r="CR1081" s="94"/>
      <c r="CS1081" s="94"/>
      <c r="CT1081" s="94"/>
      <c r="CU1081" s="94"/>
      <c r="CV1081" s="94"/>
      <c r="CW1081" s="94"/>
      <c r="CX1081" s="94"/>
      <c r="CY1081" s="94"/>
      <c r="CZ1081" s="94"/>
      <c r="DA1081" s="94"/>
      <c r="DB1081" s="94"/>
      <c r="DC1081" s="94"/>
      <c r="DD1081" s="94"/>
      <c r="DE1081" s="94"/>
      <c r="DF1081" s="94"/>
      <c r="DG1081" s="94"/>
      <c r="DH1081" s="94"/>
      <c r="DI1081" s="94"/>
      <c r="DJ1081" s="94"/>
      <c r="DK1081" s="94"/>
      <c r="DL1081" s="94"/>
      <c r="DM1081" s="94"/>
      <c r="DN1081" s="94"/>
      <c r="DO1081" s="94"/>
      <c r="DP1081" s="94"/>
      <c r="DQ1081" s="94"/>
      <c r="DR1081" s="94"/>
      <c r="DS1081" s="94"/>
      <c r="DT1081" s="94"/>
      <c r="DU1081" s="94"/>
      <c r="DV1081" s="94"/>
      <c r="DW1081" s="94"/>
      <c r="DX1081" s="94"/>
      <c r="DY1081" s="94"/>
      <c r="DZ1081" s="94"/>
      <c r="EA1081" s="94"/>
      <c r="EB1081" s="94"/>
      <c r="EC1081" s="94"/>
      <c r="ED1081" s="94"/>
      <c r="EE1081" s="94"/>
      <c r="EF1081" s="94"/>
      <c r="EG1081" s="94"/>
      <c r="EH1081" s="94"/>
      <c r="EI1081" s="94"/>
      <c r="EJ1081" s="94"/>
      <c r="EK1081" s="94"/>
      <c r="EL1081" s="94"/>
      <c r="EM1081" s="94"/>
      <c r="EN1081" s="94"/>
      <c r="EO1081" s="94"/>
      <c r="EP1081" s="94"/>
      <c r="EQ1081" s="94"/>
      <c r="ER1081" s="94"/>
      <c r="ES1081" s="94"/>
      <c r="ET1081" s="94"/>
      <c r="EU1081" s="94"/>
      <c r="EV1081" s="94"/>
      <c r="EW1081" s="94"/>
      <c r="EX1081" s="94"/>
      <c r="EY1081" s="94"/>
      <c r="EZ1081" s="94"/>
      <c r="FA1081" s="94"/>
      <c r="FB1081" s="94"/>
      <c r="FC1081" s="94"/>
      <c r="FD1081" s="94"/>
      <c r="FE1081" s="94"/>
      <c r="FF1081" s="94"/>
      <c r="FG1081" s="94"/>
      <c r="FH1081" s="94"/>
      <c r="FI1081" s="94"/>
      <c r="FJ1081" s="94"/>
      <c r="FK1081" s="94"/>
      <c r="FL1081" s="94"/>
      <c r="FM1081" s="94"/>
      <c r="FN1081" s="94"/>
      <c r="FO1081" s="94"/>
      <c r="FP1081" s="94"/>
      <c r="FQ1081" s="94"/>
      <c r="FR1081" s="94"/>
      <c r="FS1081" s="94"/>
      <c r="FT1081" s="94"/>
      <c r="FU1081" s="94"/>
      <c r="FV1081" s="94"/>
      <c r="FW1081" s="94"/>
      <c r="FX1081" s="94"/>
      <c r="FY1081" s="94"/>
      <c r="FZ1081" s="94"/>
      <c r="GA1081" s="94"/>
      <c r="GB1081" s="94"/>
      <c r="GC1081" s="94"/>
      <c r="GD1081" s="94"/>
      <c r="GE1081" s="94"/>
      <c r="GF1081" s="94"/>
      <c r="GG1081" s="94"/>
      <c r="GH1081" s="94"/>
      <c r="GI1081" s="94"/>
      <c r="GJ1081" s="94"/>
      <c r="GK1081" s="94"/>
      <c r="GL1081" s="94"/>
      <c r="GM1081" s="94"/>
      <c r="GN1081" s="94"/>
      <c r="GO1081" s="94"/>
      <c r="GP1081" s="94"/>
      <c r="GQ1081" s="94"/>
      <c r="GR1081" s="94"/>
      <c r="GS1081" s="94"/>
      <c r="GT1081" s="94"/>
      <c r="GU1081" s="94"/>
      <c r="GV1081" s="94"/>
      <c r="GW1081" s="94"/>
      <c r="GX1081" s="94"/>
      <c r="GY1081" s="94"/>
      <c r="GZ1081" s="94"/>
      <c r="HA1081" s="1"/>
      <c r="HB1081" s="1"/>
    </row>
    <row r="1082" spans="1:210" s="23" customFormat="1">
      <c r="A1082" s="19"/>
      <c r="B1082" s="244" t="s">
        <v>165</v>
      </c>
      <c r="C1082" s="19"/>
      <c r="D1082" s="19"/>
      <c r="E1082" s="269"/>
      <c r="F1082" s="52"/>
      <c r="G1082" s="232"/>
      <c r="H1082" s="19"/>
      <c r="I1082" s="245" t="s">
        <v>162</v>
      </c>
      <c r="J1082" s="19"/>
      <c r="K1082" s="19"/>
      <c r="L1082" s="19"/>
      <c r="M1082" s="20"/>
      <c r="N1082" s="196" t="s">
        <v>171</v>
      </c>
      <c r="O1082" s="19"/>
      <c r="P1082" s="20"/>
      <c r="Q1082" s="19" t="s">
        <v>72</v>
      </c>
      <c r="R1082" s="19"/>
      <c r="S1082" s="20" t="s">
        <v>6</v>
      </c>
      <c r="T1082" s="205"/>
      <c r="U1082" s="26" t="s">
        <v>7</v>
      </c>
      <c r="V1082" s="19"/>
      <c r="W1082" s="21"/>
      <c r="X1082" s="22"/>
      <c r="Y1082" s="47"/>
      <c r="Z1082" s="96"/>
      <c r="AA1082" s="97"/>
      <c r="AB1082" s="97"/>
      <c r="AC1082" s="97"/>
      <c r="AD1082" s="97"/>
      <c r="AE1082" s="97"/>
      <c r="AF1082" s="97"/>
      <c r="AG1082" s="97"/>
      <c r="AH1082" s="97"/>
      <c r="AI1082" s="97"/>
      <c r="AJ1082" s="97"/>
      <c r="AK1082" s="97"/>
      <c r="AL1082" s="97"/>
      <c r="AM1082" s="97"/>
      <c r="AN1082" s="97"/>
      <c r="AO1082" s="97"/>
      <c r="AP1082" s="97"/>
      <c r="AQ1082" s="97"/>
      <c r="AR1082" s="97"/>
      <c r="AS1082" s="97"/>
      <c r="AT1082" s="97"/>
      <c r="AU1082" s="97"/>
      <c r="AV1082" s="97"/>
      <c r="AW1082" s="97"/>
      <c r="AX1082" s="97"/>
      <c r="AY1082" s="97"/>
      <c r="AZ1082" s="97"/>
      <c r="BA1082" s="97"/>
      <c r="BB1082" s="97"/>
      <c r="BC1082" s="97"/>
      <c r="BD1082" s="97"/>
      <c r="BE1082" s="97"/>
      <c r="BF1082" s="97"/>
      <c r="BG1082" s="97"/>
      <c r="BH1082" s="97"/>
      <c r="BI1082" s="97"/>
      <c r="BJ1082" s="97"/>
      <c r="BK1082" s="97"/>
      <c r="BL1082" s="97"/>
      <c r="BM1082" s="97"/>
      <c r="BN1082" s="97"/>
      <c r="BO1082" s="97"/>
      <c r="BP1082" s="97"/>
      <c r="BQ1082" s="97"/>
      <c r="BR1082" s="97"/>
      <c r="BS1082" s="97"/>
      <c r="BT1082" s="97"/>
      <c r="BU1082" s="97"/>
      <c r="BV1082" s="97"/>
      <c r="BW1082" s="97"/>
      <c r="BX1082" s="97"/>
      <c r="BY1082" s="97"/>
      <c r="BZ1082" s="97"/>
      <c r="CA1082" s="97"/>
      <c r="CB1082" s="97"/>
      <c r="CC1082" s="97"/>
      <c r="CD1082" s="97"/>
      <c r="CE1082" s="97"/>
      <c r="CF1082" s="97"/>
      <c r="CG1082" s="97"/>
      <c r="CH1082" s="97"/>
      <c r="CI1082" s="97"/>
      <c r="CJ1082" s="97"/>
      <c r="CK1082" s="97"/>
      <c r="CL1082" s="97"/>
      <c r="CM1082" s="97"/>
      <c r="CN1082" s="97"/>
      <c r="CO1082" s="97"/>
      <c r="CP1082" s="97"/>
      <c r="CQ1082" s="97"/>
      <c r="CR1082" s="97"/>
      <c r="CS1082" s="97"/>
      <c r="CT1082" s="97"/>
      <c r="CU1082" s="97"/>
      <c r="CV1082" s="97"/>
      <c r="CW1082" s="97"/>
      <c r="CX1082" s="97"/>
      <c r="CY1082" s="97"/>
      <c r="CZ1082" s="97"/>
      <c r="DA1082" s="97"/>
      <c r="DB1082" s="97"/>
      <c r="DC1082" s="97"/>
      <c r="DD1082" s="97"/>
      <c r="DE1082" s="97"/>
      <c r="DF1082" s="97"/>
      <c r="DG1082" s="97"/>
      <c r="DH1082" s="97"/>
      <c r="DI1082" s="97"/>
      <c r="DJ1082" s="97"/>
      <c r="DK1082" s="97"/>
      <c r="DL1082" s="97"/>
      <c r="DM1082" s="97"/>
      <c r="DN1082" s="97"/>
      <c r="DO1082" s="97"/>
      <c r="DP1082" s="97"/>
      <c r="DQ1082" s="97"/>
      <c r="DR1082" s="97"/>
      <c r="DS1082" s="97"/>
      <c r="DT1082" s="97"/>
      <c r="DU1082" s="97"/>
      <c r="DV1082" s="97"/>
      <c r="DW1082" s="97"/>
      <c r="DX1082" s="97"/>
      <c r="DY1082" s="97"/>
      <c r="DZ1082" s="97"/>
      <c r="EA1082" s="97"/>
      <c r="EB1082" s="97"/>
      <c r="EC1082" s="97"/>
      <c r="ED1082" s="97"/>
      <c r="EE1082" s="97"/>
      <c r="EF1082" s="97"/>
      <c r="EG1082" s="97"/>
      <c r="EH1082" s="97"/>
      <c r="EI1082" s="97"/>
      <c r="EJ1082" s="97"/>
      <c r="EK1082" s="97"/>
      <c r="EL1082" s="97"/>
      <c r="EM1082" s="97"/>
      <c r="EN1082" s="97"/>
      <c r="EO1082" s="97"/>
      <c r="EP1082" s="97"/>
      <c r="EQ1082" s="97"/>
      <c r="ER1082" s="97"/>
      <c r="ES1082" s="97"/>
      <c r="ET1082" s="97"/>
      <c r="EU1082" s="97"/>
      <c r="EV1082" s="97"/>
      <c r="EW1082" s="97"/>
      <c r="EX1082" s="97"/>
      <c r="EY1082" s="97"/>
      <c r="EZ1082" s="97"/>
      <c r="FA1082" s="97"/>
      <c r="FB1082" s="97"/>
      <c r="FC1082" s="97"/>
      <c r="FD1082" s="97"/>
      <c r="FE1082" s="97"/>
      <c r="FF1082" s="97"/>
      <c r="FG1082" s="97"/>
      <c r="FH1082" s="97"/>
      <c r="FI1082" s="97"/>
      <c r="FJ1082" s="97"/>
      <c r="FK1082" s="97"/>
      <c r="FL1082" s="97"/>
      <c r="FM1082" s="97"/>
      <c r="FN1082" s="97"/>
      <c r="FO1082" s="97"/>
      <c r="FP1082" s="97"/>
      <c r="FQ1082" s="97"/>
      <c r="FR1082" s="97"/>
      <c r="FS1082" s="97"/>
      <c r="FT1082" s="97"/>
      <c r="FU1082" s="97"/>
      <c r="FV1082" s="97"/>
      <c r="FW1082" s="97"/>
      <c r="FX1082" s="97"/>
      <c r="FY1082" s="97"/>
      <c r="FZ1082" s="97"/>
      <c r="GA1082" s="97"/>
      <c r="GB1082" s="97"/>
      <c r="GC1082" s="97"/>
      <c r="GD1082" s="97"/>
      <c r="GE1082" s="97"/>
      <c r="GF1082" s="97"/>
      <c r="GG1082" s="97"/>
      <c r="GH1082" s="97"/>
      <c r="GI1082" s="97"/>
      <c r="GJ1082" s="97"/>
      <c r="GK1082" s="97"/>
      <c r="GL1082" s="97"/>
      <c r="GM1082" s="97"/>
      <c r="GN1082" s="97"/>
      <c r="GO1082" s="97"/>
      <c r="GP1082" s="97"/>
      <c r="GQ1082" s="97"/>
      <c r="GR1082" s="97"/>
      <c r="GS1082" s="97"/>
      <c r="GT1082" s="97"/>
      <c r="GU1082" s="97"/>
      <c r="GV1082" s="97"/>
      <c r="GW1082" s="97"/>
      <c r="GX1082" s="97"/>
      <c r="GY1082" s="97"/>
      <c r="GZ1082" s="97"/>
      <c r="HA1082" s="19"/>
      <c r="HB1082" s="19"/>
    </row>
    <row r="1083" spans="1:210" ht="4.2" customHeight="1">
      <c r="A1083" s="1"/>
      <c r="B1083" s="1"/>
      <c r="C1083" s="1"/>
      <c r="D1083" s="1"/>
      <c r="E1083" s="263"/>
      <c r="F1083" s="48"/>
      <c r="G1083" s="231"/>
      <c r="H1083" s="1"/>
      <c r="I1083" s="1"/>
      <c r="J1083" s="1"/>
      <c r="K1083" s="1"/>
      <c r="L1083" s="1"/>
      <c r="M1083" s="5"/>
      <c r="N1083" s="1"/>
      <c r="O1083" s="1"/>
      <c r="P1083" s="5"/>
      <c r="Q1083" s="1"/>
      <c r="R1083" s="1"/>
      <c r="S1083" s="5"/>
      <c r="T1083" s="7"/>
      <c r="U1083" s="24"/>
      <c r="V1083" s="1"/>
      <c r="W1083" s="12"/>
      <c r="X1083" s="10"/>
      <c r="Y1083" s="46"/>
      <c r="Z1083" s="93"/>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4"/>
      <c r="BB1083" s="94"/>
      <c r="BC1083" s="94"/>
      <c r="BD1083" s="94"/>
      <c r="BE1083" s="94"/>
      <c r="BF1083" s="94"/>
      <c r="BG1083" s="94"/>
      <c r="BH1083" s="94"/>
      <c r="BI1083" s="94"/>
      <c r="BJ1083" s="94"/>
      <c r="BK1083" s="94"/>
      <c r="BL1083" s="94"/>
      <c r="BM1083" s="94"/>
      <c r="BN1083" s="94"/>
      <c r="BO1083" s="94"/>
      <c r="BP1083" s="94"/>
      <c r="BQ1083" s="94"/>
      <c r="BR1083" s="94"/>
      <c r="BS1083" s="94"/>
      <c r="BT1083" s="94"/>
      <c r="BU1083" s="94"/>
      <c r="BV1083" s="94"/>
      <c r="BW1083" s="94"/>
      <c r="BX1083" s="94"/>
      <c r="BY1083" s="94"/>
      <c r="BZ1083" s="94"/>
      <c r="CA1083" s="94"/>
      <c r="CB1083" s="94"/>
      <c r="CC1083" s="94"/>
      <c r="CD1083" s="94"/>
      <c r="CE1083" s="94"/>
      <c r="CF1083" s="94"/>
      <c r="CG1083" s="94"/>
      <c r="CH1083" s="94"/>
      <c r="CI1083" s="94"/>
      <c r="CJ1083" s="94"/>
      <c r="CK1083" s="94"/>
      <c r="CL1083" s="94"/>
      <c r="CM1083" s="94"/>
      <c r="CN1083" s="94"/>
      <c r="CO1083" s="94"/>
      <c r="CP1083" s="94"/>
      <c r="CQ1083" s="94"/>
      <c r="CR1083" s="94"/>
      <c r="CS1083" s="94"/>
      <c r="CT1083" s="94"/>
      <c r="CU1083" s="94"/>
      <c r="CV1083" s="94"/>
      <c r="CW1083" s="94"/>
      <c r="CX1083" s="94"/>
      <c r="CY1083" s="94"/>
      <c r="CZ1083" s="94"/>
      <c r="DA1083" s="94"/>
      <c r="DB1083" s="94"/>
      <c r="DC1083" s="94"/>
      <c r="DD1083" s="94"/>
      <c r="DE1083" s="94"/>
      <c r="DF1083" s="94"/>
      <c r="DG1083" s="94"/>
      <c r="DH1083" s="94"/>
      <c r="DI1083" s="94"/>
      <c r="DJ1083" s="94"/>
      <c r="DK1083" s="94"/>
      <c r="DL1083" s="94"/>
      <c r="DM1083" s="94"/>
      <c r="DN1083" s="94"/>
      <c r="DO1083" s="94"/>
      <c r="DP1083" s="94"/>
      <c r="DQ1083" s="94"/>
      <c r="DR1083" s="94"/>
      <c r="DS1083" s="94"/>
      <c r="DT1083" s="94"/>
      <c r="DU1083" s="94"/>
      <c r="DV1083" s="94"/>
      <c r="DW1083" s="94"/>
      <c r="DX1083" s="94"/>
      <c r="DY1083" s="94"/>
      <c r="DZ1083" s="94"/>
      <c r="EA1083" s="94"/>
      <c r="EB1083" s="94"/>
      <c r="EC1083" s="94"/>
      <c r="ED1083" s="94"/>
      <c r="EE1083" s="94"/>
      <c r="EF1083" s="94"/>
      <c r="EG1083" s="94"/>
      <c r="EH1083" s="94"/>
      <c r="EI1083" s="94"/>
      <c r="EJ1083" s="94"/>
      <c r="EK1083" s="94"/>
      <c r="EL1083" s="94"/>
      <c r="EM1083" s="94"/>
      <c r="EN1083" s="94"/>
      <c r="EO1083" s="94"/>
      <c r="EP1083" s="94"/>
      <c r="EQ1083" s="94"/>
      <c r="ER1083" s="94"/>
      <c r="ES1083" s="94"/>
      <c r="ET1083" s="94"/>
      <c r="EU1083" s="94"/>
      <c r="EV1083" s="94"/>
      <c r="EW1083" s="94"/>
      <c r="EX1083" s="94"/>
      <c r="EY1083" s="94"/>
      <c r="EZ1083" s="94"/>
      <c r="FA1083" s="94"/>
      <c r="FB1083" s="94"/>
      <c r="FC1083" s="94"/>
      <c r="FD1083" s="94"/>
      <c r="FE1083" s="94"/>
      <c r="FF1083" s="94"/>
      <c r="FG1083" s="94"/>
      <c r="FH1083" s="94"/>
      <c r="FI1083" s="94"/>
      <c r="FJ1083" s="94"/>
      <c r="FK1083" s="94"/>
      <c r="FL1083" s="94"/>
      <c r="FM1083" s="94"/>
      <c r="FN1083" s="94"/>
      <c r="FO1083" s="94"/>
      <c r="FP1083" s="94"/>
      <c r="FQ1083" s="94"/>
      <c r="FR1083" s="94"/>
      <c r="FS1083" s="94"/>
      <c r="FT1083" s="94"/>
      <c r="FU1083" s="94"/>
      <c r="FV1083" s="94"/>
      <c r="FW1083" s="94"/>
      <c r="FX1083" s="94"/>
      <c r="FY1083" s="94"/>
      <c r="FZ1083" s="94"/>
      <c r="GA1083" s="94"/>
      <c r="GB1083" s="94"/>
      <c r="GC1083" s="94"/>
      <c r="GD1083" s="94"/>
      <c r="GE1083" s="94"/>
      <c r="GF1083" s="94"/>
      <c r="GG1083" s="94"/>
      <c r="GH1083" s="94"/>
      <c r="GI1083" s="94"/>
      <c r="GJ1083" s="94"/>
      <c r="GK1083" s="94"/>
      <c r="GL1083" s="94"/>
      <c r="GM1083" s="94"/>
      <c r="GN1083" s="94"/>
      <c r="GO1083" s="94"/>
      <c r="GP1083" s="94"/>
      <c r="GQ1083" s="94"/>
      <c r="GR1083" s="94"/>
      <c r="GS1083" s="94"/>
      <c r="GT1083" s="94"/>
      <c r="GU1083" s="94"/>
      <c r="GV1083" s="94"/>
      <c r="GW1083" s="94"/>
      <c r="GX1083" s="94"/>
      <c r="GY1083" s="94"/>
      <c r="GZ1083" s="94"/>
      <c r="HA1083" s="1"/>
      <c r="HB1083" s="1"/>
    </row>
    <row r="1084" spans="1:210" s="4" customFormat="1">
      <c r="A1084" s="3"/>
      <c r="B1084" s="259" t="s">
        <v>159</v>
      </c>
      <c r="C1084" s="3"/>
      <c r="D1084" s="3"/>
      <c r="E1084" s="9"/>
      <c r="F1084" s="51"/>
      <c r="G1084" s="232"/>
      <c r="H1084" s="13" t="str">
        <f>B1084&amp;N1076</f>
        <v>Учет - Расходы на патент</v>
      </c>
      <c r="I1084" s="13"/>
      <c r="J1084" s="3"/>
      <c r="K1084" s="3"/>
      <c r="L1084" s="3"/>
      <c r="M1084" s="5"/>
      <c r="N1084" s="36" t="str">
        <f>Главная!$Y$8</f>
        <v>итого</v>
      </c>
      <c r="O1084" s="36"/>
      <c r="P1084" s="5"/>
      <c r="Q1084" s="36" t="s">
        <v>26</v>
      </c>
      <c r="R1084" s="36"/>
      <c r="S1084" s="20" t="s">
        <v>6</v>
      </c>
      <c r="T1084" s="308"/>
      <c r="U1084" s="24" t="s">
        <v>7</v>
      </c>
      <c r="V1084" s="36"/>
      <c r="W1084" s="38">
        <f>SUM($Y1084:$HA1084)</f>
        <v>0</v>
      </c>
      <c r="X1084" s="38"/>
      <c r="Y1084" s="46"/>
      <c r="Z1084" s="99"/>
      <c r="AA1084" s="100">
        <f>IF(AA1080="",0,IF(AA1078=1,$T1076,IF($T1078=справочники!$E$9,$T1076+$T1080*INT((AA1078-1)/IF(OR($T1082=0,$T1082=""),1,$T1082)),IF($T1078=справочники!$E$10,$T1076*POWER($T1080,INT((AA1078-1)/IF(OR($T1082=0,$T1082=""),1,$T1082))),IF($T1078=справочники!$E$11,POWER($T1076,1+$T1080*INT((AA1078-1)/IF(OR($T1082=0,$T1082=""),1,$T1082))),0)))))</f>
        <v>0</v>
      </c>
      <c r="AB1084" s="100">
        <f>IF(AB1080="",0,IF(AB1078=1,$T1076,IF($T1078=справочники!$E$9,$T1076+$T1080*INT((AB1078-1)/IF(OR($T1082=0,$T1082=""),1,$T1082)),IF($T1078=справочники!$E$10,$T1076*POWER($T1080,INT((AB1078-1)/IF(OR($T1082=0,$T1082=""),1,$T1082))),IF($T1078=справочники!$E$11,POWER($T1076,1+$T1080*INT((AB1078-1)/IF(OR($T1082=0,$T1082=""),1,$T1082))),0)))))</f>
        <v>0</v>
      </c>
      <c r="AC1084" s="100">
        <f>IF(AC1080="",0,IF(AC1078=1,$T1076,IF($T1078=справочники!$E$9,$T1076+$T1080*INT((AC1078-1)/IF(OR($T1082=0,$T1082=""),1,$T1082)),IF($T1078=справочники!$E$10,$T1076*POWER($T1080,INT((AC1078-1)/IF(OR($T1082=0,$T1082=""),1,$T1082))),IF($T1078=справочники!$E$11,POWER($T1076,1+$T1080*INT((AC1078-1)/IF(OR($T1082=0,$T1082=""),1,$T1082))),0)))))</f>
        <v>0</v>
      </c>
      <c r="AD1084" s="100">
        <f>IF(AD1080="",0,IF(AD1078=1,$T1076,IF($T1078=справочники!$E$9,$T1076+$T1080*INT((AD1078-1)/IF(OR($T1082=0,$T1082=""),1,$T1082)),IF($T1078=справочники!$E$10,$T1076*POWER($T1080,INT((AD1078-1)/IF(OR($T1082=0,$T1082=""),1,$T1082))),IF($T1078=справочники!$E$11,POWER($T1076,1+$T1080*INT((AD1078-1)/IF(OR($T1082=0,$T1082=""),1,$T1082))),0)))))</f>
        <v>0</v>
      </c>
      <c r="AE1084" s="100">
        <f>IF(AE1080="",0,IF(AE1078=1,$T1076,IF($T1078=справочники!$E$9,$T1076+$T1080*INT((AE1078-1)/IF(OR($T1082=0,$T1082=""),1,$T1082)),IF($T1078=справочники!$E$10,$T1076*POWER($T1080,INT((AE1078-1)/IF(OR($T1082=0,$T1082=""),1,$T1082))),IF($T1078=справочники!$E$11,POWER($T1076,1+$T1080*INT((AE1078-1)/IF(OR($T1082=0,$T1082=""),1,$T1082))),0)))))</f>
        <v>0</v>
      </c>
      <c r="AF1084" s="100">
        <f>IF(AF1080="",0,IF(AF1078=1,$T1076,IF($T1078=справочники!$E$9,$T1076+$T1080*INT((AF1078-1)/IF(OR($T1082=0,$T1082=""),1,$T1082)),IF($T1078=справочники!$E$10,$T1076*POWER($T1080,INT((AF1078-1)/IF(OR($T1082=0,$T1082=""),1,$T1082))),IF($T1078=справочники!$E$11,POWER($T1076,1+$T1080*INT((AF1078-1)/IF(OR($T1082=0,$T1082=""),1,$T1082))),0)))))</f>
        <v>0</v>
      </c>
      <c r="AG1084" s="100">
        <f>IF(AG1080="",0,IF(AG1078=1,$T1076,IF($T1078=справочники!$E$9,$T1076+$T1080*INT((AG1078-1)/IF(OR($T1082=0,$T1082=""),1,$T1082)),IF($T1078=справочники!$E$10,$T1076*POWER($T1080,INT((AG1078-1)/IF(OR($T1082=0,$T1082=""),1,$T1082))),IF($T1078=справочники!$E$11,POWER($T1076,1+$T1080*INT((AG1078-1)/IF(OR($T1082=0,$T1082=""),1,$T1082))),0)))))</f>
        <v>0</v>
      </c>
      <c r="AH1084" s="100">
        <f>IF(AH1080="",0,IF(AH1078=1,$T1076,IF($T1078=справочники!$E$9,$T1076+$T1080*INT((AH1078-1)/IF(OR($T1082=0,$T1082=""),1,$T1082)),IF($T1078=справочники!$E$10,$T1076*POWER($T1080,INT((AH1078-1)/IF(OR($T1082=0,$T1082=""),1,$T1082))),IF($T1078=справочники!$E$11,POWER($T1076,1+$T1080*INT((AH1078-1)/IF(OR($T1082=0,$T1082=""),1,$T1082))),0)))))</f>
        <v>0</v>
      </c>
      <c r="AI1084" s="100">
        <f>IF(AI1080="",0,IF(AI1078=1,$T1076,IF($T1078=справочники!$E$9,$T1076+$T1080*INT((AI1078-1)/IF(OR($T1082=0,$T1082=""),1,$T1082)),IF($T1078=справочники!$E$10,$T1076*POWER($T1080,INT((AI1078-1)/IF(OR($T1082=0,$T1082=""),1,$T1082))),IF($T1078=справочники!$E$11,POWER($T1076,1+$T1080*INT((AI1078-1)/IF(OR($T1082=0,$T1082=""),1,$T1082))),0)))))</f>
        <v>0</v>
      </c>
      <c r="AJ1084" s="100">
        <f>IF(AJ1080="",0,IF(AJ1078=1,$T1076,IF($T1078=справочники!$E$9,$T1076+$T1080*INT((AJ1078-1)/IF(OR($T1082=0,$T1082=""),1,$T1082)),IF($T1078=справочники!$E$10,$T1076*POWER($T1080,INT((AJ1078-1)/IF(OR($T1082=0,$T1082=""),1,$T1082))),IF($T1078=справочники!$E$11,POWER($T1076,1+$T1080*INT((AJ1078-1)/IF(OR($T1082=0,$T1082=""),1,$T1082))),0)))))</f>
        <v>0</v>
      </c>
      <c r="AK1084" s="100">
        <f>IF(AK1080="",0,IF(AK1078=1,$T1076,IF($T1078=справочники!$E$9,$T1076+$T1080*INT((AK1078-1)/IF(OR($T1082=0,$T1082=""),1,$T1082)),IF($T1078=справочники!$E$10,$T1076*POWER($T1080,INT((AK1078-1)/IF(OR($T1082=0,$T1082=""),1,$T1082))),IF($T1078=справочники!$E$11,POWER($T1076,1+$T1080*INT((AK1078-1)/IF(OR($T1082=0,$T1082=""),1,$T1082))),0)))))</f>
        <v>0</v>
      </c>
      <c r="AL1084" s="100">
        <f>IF(AL1080="",0,IF(AL1078=1,$T1076,IF($T1078=справочники!$E$9,$T1076+$T1080*INT((AL1078-1)/IF(OR($T1082=0,$T1082=""),1,$T1082)),IF($T1078=справочники!$E$10,$T1076*POWER($T1080,INT((AL1078-1)/IF(OR($T1082=0,$T1082=""),1,$T1082))),IF($T1078=справочники!$E$11,POWER($T1076,1+$T1080*INT((AL1078-1)/IF(OR($T1082=0,$T1082=""),1,$T1082))),0)))))</f>
        <v>0</v>
      </c>
      <c r="AM1084" s="100">
        <f>IF(AM1080="",0,IF(AM1078=1,$T1076,IF($T1078=справочники!$E$9,$T1076+$T1080*INT((AM1078-1)/IF(OR($T1082=0,$T1082=""),1,$T1082)),IF($T1078=справочники!$E$10,$T1076*POWER($T1080,INT((AM1078-1)/IF(OR($T1082=0,$T1082=""),1,$T1082))),IF($T1078=справочники!$E$11,POWER($T1076,1+$T1080*INT((AM1078-1)/IF(OR($T1082=0,$T1082=""),1,$T1082))),0)))))</f>
        <v>0</v>
      </c>
      <c r="AN1084" s="100">
        <f>IF(AN1080="",0,IF(AN1078=1,$T1076,IF($T1078=справочники!$E$9,$T1076+$T1080*INT((AN1078-1)/IF(OR($T1082=0,$T1082=""),1,$T1082)),IF($T1078=справочники!$E$10,$T1076*POWER($T1080,INT((AN1078-1)/IF(OR($T1082=0,$T1082=""),1,$T1082))),IF($T1078=справочники!$E$11,POWER($T1076,1+$T1080*INT((AN1078-1)/IF(OR($T1082=0,$T1082=""),1,$T1082))),0)))))</f>
        <v>0</v>
      </c>
      <c r="AO1084" s="100">
        <f>IF(AO1080="",0,IF(AO1078=1,$T1076,IF($T1078=справочники!$E$9,$T1076+$T1080*INT((AO1078-1)/IF(OR($T1082=0,$T1082=""),1,$T1082)),IF($T1078=справочники!$E$10,$T1076*POWER($T1080,INT((AO1078-1)/IF(OR($T1082=0,$T1082=""),1,$T1082))),IF($T1078=справочники!$E$11,POWER($T1076,1+$T1080*INT((AO1078-1)/IF(OR($T1082=0,$T1082=""),1,$T1082))),0)))))</f>
        <v>0</v>
      </c>
      <c r="AP1084" s="100">
        <f>IF(AP1080="",0,IF(AP1078=1,$T1076,IF($T1078=справочники!$E$9,$T1076+$T1080*INT((AP1078-1)/IF(OR($T1082=0,$T1082=""),1,$T1082)),IF($T1078=справочники!$E$10,$T1076*POWER($T1080,INT((AP1078-1)/IF(OR($T1082=0,$T1082=""),1,$T1082))),IF($T1078=справочники!$E$11,POWER($T1076,1+$T1080*INT((AP1078-1)/IF(OR($T1082=0,$T1082=""),1,$T1082))),0)))))</f>
        <v>0</v>
      </c>
      <c r="AQ1084" s="100">
        <f>IF(AQ1080="",0,IF(AQ1078=1,$T1076,IF($T1078=справочники!$E$9,$T1076+$T1080*INT((AQ1078-1)/IF(OR($T1082=0,$T1082=""),1,$T1082)),IF($T1078=справочники!$E$10,$T1076*POWER($T1080,INT((AQ1078-1)/IF(OR($T1082=0,$T1082=""),1,$T1082))),IF($T1078=справочники!$E$11,POWER($T1076,1+$T1080*INT((AQ1078-1)/IF(OR($T1082=0,$T1082=""),1,$T1082))),0)))))</f>
        <v>0</v>
      </c>
      <c r="AR1084" s="100">
        <f>IF(AR1080="",0,IF(AR1078=1,$T1076,IF($T1078=справочники!$E$9,$T1076+$T1080*INT((AR1078-1)/IF(OR($T1082=0,$T1082=""),1,$T1082)),IF($T1078=справочники!$E$10,$T1076*POWER($T1080,INT((AR1078-1)/IF(OR($T1082=0,$T1082=""),1,$T1082))),IF($T1078=справочники!$E$11,POWER($T1076,1+$T1080*INT((AR1078-1)/IF(OR($T1082=0,$T1082=""),1,$T1082))),0)))))</f>
        <v>0</v>
      </c>
      <c r="AS1084" s="100">
        <f>IF(AS1080="",0,IF(AS1078=1,$T1076,IF($T1078=справочники!$E$9,$T1076+$T1080*INT((AS1078-1)/IF(OR($T1082=0,$T1082=""),1,$T1082)),IF($T1078=справочники!$E$10,$T1076*POWER($T1080,INT((AS1078-1)/IF(OR($T1082=0,$T1082=""),1,$T1082))),IF($T1078=справочники!$E$11,POWER($T1076,1+$T1080*INT((AS1078-1)/IF(OR($T1082=0,$T1082=""),1,$T1082))),0)))))</f>
        <v>0</v>
      </c>
      <c r="AT1084" s="100">
        <f>IF(AT1080="",0,IF(AT1078=1,$T1076,IF($T1078=справочники!$E$9,$T1076+$T1080*INT((AT1078-1)/IF(OR($T1082=0,$T1082=""),1,$T1082)),IF($T1078=справочники!$E$10,$T1076*POWER($T1080,INT((AT1078-1)/IF(OR($T1082=0,$T1082=""),1,$T1082))),IF($T1078=справочники!$E$11,POWER($T1076,1+$T1080*INT((AT1078-1)/IF(OR($T1082=0,$T1082=""),1,$T1082))),0)))))</f>
        <v>0</v>
      </c>
      <c r="AU1084" s="100">
        <f>IF(AU1080="",0,IF(AU1078=1,$T1076,IF($T1078=справочники!$E$9,$T1076+$T1080*INT((AU1078-1)/IF(OR($T1082=0,$T1082=""),1,$T1082)),IF($T1078=справочники!$E$10,$T1076*POWER($T1080,INT((AU1078-1)/IF(OR($T1082=0,$T1082=""),1,$T1082))),IF($T1078=справочники!$E$11,POWER($T1076,1+$T1080*INT((AU1078-1)/IF(OR($T1082=0,$T1082=""),1,$T1082))),0)))))</f>
        <v>0</v>
      </c>
      <c r="AV1084" s="100">
        <f>IF(AV1080="",0,IF(AV1078=1,$T1076,IF($T1078=справочники!$E$9,$T1076+$T1080*INT((AV1078-1)/IF(OR($T1082=0,$T1082=""),1,$T1082)),IF($T1078=справочники!$E$10,$T1076*POWER($T1080,INT((AV1078-1)/IF(OR($T1082=0,$T1082=""),1,$T1082))),IF($T1078=справочники!$E$11,POWER($T1076,1+$T1080*INT((AV1078-1)/IF(OR($T1082=0,$T1082=""),1,$T1082))),0)))))</f>
        <v>0</v>
      </c>
      <c r="AW1084" s="100">
        <f>IF(AW1080="",0,IF(AW1078=1,$T1076,IF($T1078=справочники!$E$9,$T1076+$T1080*INT((AW1078-1)/IF(OR($T1082=0,$T1082=""),1,$T1082)),IF($T1078=справочники!$E$10,$T1076*POWER($T1080,INT((AW1078-1)/IF(OR($T1082=0,$T1082=""),1,$T1082))),IF($T1078=справочники!$E$11,POWER($T1076,1+$T1080*INT((AW1078-1)/IF(OR($T1082=0,$T1082=""),1,$T1082))),0)))))</f>
        <v>0</v>
      </c>
      <c r="AX1084" s="100">
        <f>IF(AX1080="",0,IF(AX1078=1,$T1076,IF($T1078=справочники!$E$9,$T1076+$T1080*INT((AX1078-1)/IF(OR($T1082=0,$T1082=""),1,$T1082)),IF($T1078=справочники!$E$10,$T1076*POWER($T1080,INT((AX1078-1)/IF(OR($T1082=0,$T1082=""),1,$T1082))),IF($T1078=справочники!$E$11,POWER($T1076,1+$T1080*INT((AX1078-1)/IF(OR($T1082=0,$T1082=""),1,$T1082))),0)))))</f>
        <v>0</v>
      </c>
      <c r="AY1084" s="100">
        <f>IF(AY1080="",0,IF(AY1078=1,$T1076,IF($T1078=справочники!$E$9,$T1076+$T1080*INT((AY1078-1)/IF(OR($T1082=0,$T1082=""),1,$T1082)),IF($T1078=справочники!$E$10,$T1076*POWER($T1080,INT((AY1078-1)/IF(OR($T1082=0,$T1082=""),1,$T1082))),IF($T1078=справочники!$E$11,POWER($T1076,1+$T1080*INT((AY1078-1)/IF(OR($T1082=0,$T1082=""),1,$T1082))),0)))))</f>
        <v>0</v>
      </c>
      <c r="AZ1084" s="100">
        <f>IF(AZ1080="",0,IF(AZ1078=1,$T1076,IF($T1078=справочники!$E$9,$T1076+$T1080*INT((AZ1078-1)/IF(OR($T1082=0,$T1082=""),1,$T1082)),IF($T1078=справочники!$E$10,$T1076*POWER($T1080,INT((AZ1078-1)/IF(OR($T1082=0,$T1082=""),1,$T1082))),IF($T1078=справочники!$E$11,POWER($T1076,1+$T1080*INT((AZ1078-1)/IF(OR($T1082=0,$T1082=""),1,$T1082))),0)))))</f>
        <v>0</v>
      </c>
      <c r="BA1084" s="100">
        <f>IF(BA1080="",0,IF(BA1078=1,$T1076,IF($T1078=справочники!$E$9,$T1076+$T1080*INT((BA1078-1)/IF(OR($T1082=0,$T1082=""),1,$T1082)),IF($T1078=справочники!$E$10,$T1076*POWER($T1080,INT((BA1078-1)/IF(OR($T1082=0,$T1082=""),1,$T1082))),IF($T1078=справочники!$E$11,POWER($T1076,1+$T1080*INT((BA1078-1)/IF(OR($T1082=0,$T1082=""),1,$T1082))),0)))))</f>
        <v>0</v>
      </c>
      <c r="BB1084" s="100">
        <f>IF(BB1080="",0,IF(BB1078=1,$T1076,IF($T1078=справочники!$E$9,$T1076+$T1080*INT((BB1078-1)/IF(OR($T1082=0,$T1082=""),1,$T1082)),IF($T1078=справочники!$E$10,$T1076*POWER($T1080,INT((BB1078-1)/IF(OR($T1082=0,$T1082=""),1,$T1082))),IF($T1078=справочники!$E$11,POWER($T1076,1+$T1080*INT((BB1078-1)/IF(OR($T1082=0,$T1082=""),1,$T1082))),0)))))</f>
        <v>0</v>
      </c>
      <c r="BC1084" s="100">
        <f>IF(BC1080="",0,IF(BC1078=1,$T1076,IF($T1078=справочники!$E$9,$T1076+$T1080*INT((BC1078-1)/IF(OR($T1082=0,$T1082=""),1,$T1082)),IF($T1078=справочники!$E$10,$T1076*POWER($T1080,INT((BC1078-1)/IF(OR($T1082=0,$T1082=""),1,$T1082))),IF($T1078=справочники!$E$11,POWER($T1076,1+$T1080*INT((BC1078-1)/IF(OR($T1082=0,$T1082=""),1,$T1082))),0)))))</f>
        <v>0</v>
      </c>
      <c r="BD1084" s="100">
        <f>IF(BD1080="",0,IF(BD1078=1,$T1076,IF($T1078=справочники!$E$9,$T1076+$T1080*INT((BD1078-1)/IF(OR($T1082=0,$T1082=""),1,$T1082)),IF($T1078=справочники!$E$10,$T1076*POWER($T1080,INT((BD1078-1)/IF(OR($T1082=0,$T1082=""),1,$T1082))),IF($T1078=справочники!$E$11,POWER($T1076,1+$T1080*INT((BD1078-1)/IF(OR($T1082=0,$T1082=""),1,$T1082))),0)))))</f>
        <v>0</v>
      </c>
      <c r="BE1084" s="100">
        <f>IF(BE1080="",0,IF(BE1078=1,$T1076,IF($T1078=справочники!$E$9,$T1076+$T1080*INT((BE1078-1)/IF(OR($T1082=0,$T1082=""),1,$T1082)),IF($T1078=справочники!$E$10,$T1076*POWER($T1080,INT((BE1078-1)/IF(OR($T1082=0,$T1082=""),1,$T1082))),IF($T1078=справочники!$E$11,POWER($T1076,1+$T1080*INT((BE1078-1)/IF(OR($T1082=0,$T1082=""),1,$T1082))),0)))))</f>
        <v>0</v>
      </c>
      <c r="BF1084" s="100">
        <f>IF(BF1080="",0,IF(BF1078=1,$T1076,IF($T1078=справочники!$E$9,$T1076+$T1080*INT((BF1078-1)/IF(OR($T1082=0,$T1082=""),1,$T1082)),IF($T1078=справочники!$E$10,$T1076*POWER($T1080,INT((BF1078-1)/IF(OR($T1082=0,$T1082=""),1,$T1082))),IF($T1078=справочники!$E$11,POWER($T1076,1+$T1080*INT((BF1078-1)/IF(OR($T1082=0,$T1082=""),1,$T1082))),0)))))</f>
        <v>0</v>
      </c>
      <c r="BG1084" s="100">
        <f>IF(BG1080="",0,IF(BG1078=1,$T1076,IF($T1078=справочники!$E$9,$T1076+$T1080*INT((BG1078-1)/IF(OR($T1082=0,$T1082=""),1,$T1082)),IF($T1078=справочники!$E$10,$T1076*POWER($T1080,INT((BG1078-1)/IF(OR($T1082=0,$T1082=""),1,$T1082))),IF($T1078=справочники!$E$11,POWER($T1076,1+$T1080*INT((BG1078-1)/IF(OR($T1082=0,$T1082=""),1,$T1082))),0)))))</f>
        <v>0</v>
      </c>
      <c r="BH1084" s="100">
        <f>IF(BH1080="",0,IF(BH1078=1,$T1076,IF($T1078=справочники!$E$9,$T1076+$T1080*INT((BH1078-1)/IF(OR($T1082=0,$T1082=""),1,$T1082)),IF($T1078=справочники!$E$10,$T1076*POWER($T1080,INT((BH1078-1)/IF(OR($T1082=0,$T1082=""),1,$T1082))),IF($T1078=справочники!$E$11,POWER($T1076,1+$T1080*INT((BH1078-1)/IF(OR($T1082=0,$T1082=""),1,$T1082))),0)))))</f>
        <v>0</v>
      </c>
      <c r="BI1084" s="100">
        <f>IF(BI1080="",0,IF(BI1078=1,$T1076,IF($T1078=справочники!$E$9,$T1076+$T1080*INT((BI1078-1)/IF(OR($T1082=0,$T1082=""),1,$T1082)),IF($T1078=справочники!$E$10,$T1076*POWER($T1080,INT((BI1078-1)/IF(OR($T1082=0,$T1082=""),1,$T1082))),IF($T1078=справочники!$E$11,POWER($T1076,1+$T1080*INT((BI1078-1)/IF(OR($T1082=0,$T1082=""),1,$T1082))),0)))))</f>
        <v>0</v>
      </c>
      <c r="BJ1084" s="100">
        <f>IF(BJ1080="",0,IF(BJ1078=1,$T1076,IF($T1078=справочники!$E$9,$T1076+$T1080*INT((BJ1078-1)/IF(OR($T1082=0,$T1082=""),1,$T1082)),IF($T1078=справочники!$E$10,$T1076*POWER($T1080,INT((BJ1078-1)/IF(OR($T1082=0,$T1082=""),1,$T1082))),IF($T1078=справочники!$E$11,POWER($T1076,1+$T1080*INT((BJ1078-1)/IF(OR($T1082=0,$T1082=""),1,$T1082))),0)))))</f>
        <v>0</v>
      </c>
      <c r="BK1084" s="100">
        <f>IF(BK1080="",0,IF(BK1078=1,$T1076,IF($T1078=справочники!$E$9,$T1076+$T1080*INT((BK1078-1)/IF(OR($T1082=0,$T1082=""),1,$T1082)),IF($T1078=справочники!$E$10,$T1076*POWER($T1080,INT((BK1078-1)/IF(OR($T1082=0,$T1082=""),1,$T1082))),IF($T1078=справочники!$E$11,POWER($T1076,1+$T1080*INT((BK1078-1)/IF(OR($T1082=0,$T1082=""),1,$T1082))),0)))))</f>
        <v>0</v>
      </c>
      <c r="BL1084" s="100">
        <f>IF(BL1080="",0,IF(BL1078=1,$T1076,IF($T1078=справочники!$E$9,$T1076+$T1080*INT((BL1078-1)/IF(OR($T1082=0,$T1082=""),1,$T1082)),IF($T1078=справочники!$E$10,$T1076*POWER($T1080,INT((BL1078-1)/IF(OR($T1082=0,$T1082=""),1,$T1082))),IF($T1078=справочники!$E$11,POWER($T1076,1+$T1080*INT((BL1078-1)/IF(OR($T1082=0,$T1082=""),1,$T1082))),0)))))</f>
        <v>0</v>
      </c>
      <c r="BM1084" s="100">
        <f>IF(BM1080="",0,IF(BM1078=1,$T1076,IF($T1078=справочники!$E$9,$T1076+$T1080*INT((BM1078-1)/IF(OR($T1082=0,$T1082=""),1,$T1082)),IF($T1078=справочники!$E$10,$T1076*POWER($T1080,INT((BM1078-1)/IF(OR($T1082=0,$T1082=""),1,$T1082))),IF($T1078=справочники!$E$11,POWER($T1076,1+$T1080*INT((BM1078-1)/IF(OR($T1082=0,$T1082=""),1,$T1082))),0)))))</f>
        <v>0</v>
      </c>
      <c r="BN1084" s="100">
        <f>IF(BN1080="",0,IF(BN1078=1,$T1076,IF($T1078=справочники!$E$9,$T1076+$T1080*INT((BN1078-1)/IF(OR($T1082=0,$T1082=""),1,$T1082)),IF($T1078=справочники!$E$10,$T1076*POWER($T1080,INT((BN1078-1)/IF(OR($T1082=0,$T1082=""),1,$T1082))),IF($T1078=справочники!$E$11,POWER($T1076,1+$T1080*INT((BN1078-1)/IF(OR($T1082=0,$T1082=""),1,$T1082))),0)))))</f>
        <v>0</v>
      </c>
      <c r="BO1084" s="100">
        <f>IF(BO1080="",0,IF(BO1078=1,$T1076,IF($T1078=справочники!$E$9,$T1076+$T1080*INT((BO1078-1)/IF(OR($T1082=0,$T1082=""),1,$T1082)),IF($T1078=справочники!$E$10,$T1076*POWER($T1080,INT((BO1078-1)/IF(OR($T1082=0,$T1082=""),1,$T1082))),IF($T1078=справочники!$E$11,POWER($T1076,1+$T1080*INT((BO1078-1)/IF(OR($T1082=0,$T1082=""),1,$T1082))),0)))))</f>
        <v>0</v>
      </c>
      <c r="BP1084" s="100">
        <f>IF(BP1080="",0,IF(BP1078=1,$T1076,IF($T1078=справочники!$E$9,$T1076+$T1080*INT((BP1078-1)/IF(OR($T1082=0,$T1082=""),1,$T1082)),IF($T1078=справочники!$E$10,$T1076*POWER($T1080,INT((BP1078-1)/IF(OR($T1082=0,$T1082=""),1,$T1082))),IF($T1078=справочники!$E$11,POWER($T1076,1+$T1080*INT((BP1078-1)/IF(OR($T1082=0,$T1082=""),1,$T1082))),0)))))</f>
        <v>0</v>
      </c>
      <c r="BQ1084" s="100">
        <f>IF(BQ1080="",0,IF(BQ1078=1,$T1076,IF($T1078=справочники!$E$9,$T1076+$T1080*INT((BQ1078-1)/IF(OR($T1082=0,$T1082=""),1,$T1082)),IF($T1078=справочники!$E$10,$T1076*POWER($T1080,INT((BQ1078-1)/IF(OR($T1082=0,$T1082=""),1,$T1082))),IF($T1078=справочники!$E$11,POWER($T1076,1+$T1080*INT((BQ1078-1)/IF(OR($T1082=0,$T1082=""),1,$T1082))),0)))))</f>
        <v>0</v>
      </c>
      <c r="BR1084" s="100">
        <f>IF(BR1080="",0,IF(BR1078=1,$T1076,IF($T1078=справочники!$E$9,$T1076+$T1080*INT((BR1078-1)/IF(OR($T1082=0,$T1082=""),1,$T1082)),IF($T1078=справочники!$E$10,$T1076*POWER($T1080,INT((BR1078-1)/IF(OR($T1082=0,$T1082=""),1,$T1082))),IF($T1078=справочники!$E$11,POWER($T1076,1+$T1080*INT((BR1078-1)/IF(OR($T1082=0,$T1082=""),1,$T1082))),0)))))</f>
        <v>0</v>
      </c>
      <c r="BS1084" s="100">
        <f>IF(BS1080="",0,IF(BS1078=1,$T1076,IF($T1078=справочники!$E$9,$T1076+$T1080*INT((BS1078-1)/IF(OR($T1082=0,$T1082=""),1,$T1082)),IF($T1078=справочники!$E$10,$T1076*POWER($T1080,INT((BS1078-1)/IF(OR($T1082=0,$T1082=""),1,$T1082))),IF($T1078=справочники!$E$11,POWER($T1076,1+$T1080*INT((BS1078-1)/IF(OR($T1082=0,$T1082=""),1,$T1082))),0)))))</f>
        <v>0</v>
      </c>
      <c r="BT1084" s="100">
        <f>IF(BT1080="",0,IF(BT1078=1,$T1076,IF($T1078=справочники!$E$9,$T1076+$T1080*INT((BT1078-1)/IF(OR($T1082=0,$T1082=""),1,$T1082)),IF($T1078=справочники!$E$10,$T1076*POWER($T1080,INT((BT1078-1)/IF(OR($T1082=0,$T1082=""),1,$T1082))),IF($T1078=справочники!$E$11,POWER($T1076,1+$T1080*INT((BT1078-1)/IF(OR($T1082=0,$T1082=""),1,$T1082))),0)))))</f>
        <v>0</v>
      </c>
      <c r="BU1084" s="100">
        <f>IF(BU1080="",0,IF(BU1078=1,$T1076,IF($T1078=справочники!$E$9,$T1076+$T1080*INT((BU1078-1)/IF(OR($T1082=0,$T1082=""),1,$T1082)),IF($T1078=справочники!$E$10,$T1076*POWER($T1080,INT((BU1078-1)/IF(OR($T1082=0,$T1082=""),1,$T1082))),IF($T1078=справочники!$E$11,POWER($T1076,1+$T1080*INT((BU1078-1)/IF(OR($T1082=0,$T1082=""),1,$T1082))),0)))))</f>
        <v>0</v>
      </c>
      <c r="BV1084" s="100">
        <f>IF(BV1080="",0,IF(BV1078=1,$T1076,IF($T1078=справочники!$E$9,$T1076+$T1080*INT((BV1078-1)/IF(OR($T1082=0,$T1082=""),1,$T1082)),IF($T1078=справочники!$E$10,$T1076*POWER($T1080,INT((BV1078-1)/IF(OR($T1082=0,$T1082=""),1,$T1082))),IF($T1078=справочники!$E$11,POWER($T1076,1+$T1080*INT((BV1078-1)/IF(OR($T1082=0,$T1082=""),1,$T1082))),0)))))</f>
        <v>0</v>
      </c>
      <c r="BW1084" s="100">
        <f>IF(BW1080="",0,IF(BW1078=1,$T1076,IF($T1078=справочники!$E$9,$T1076+$T1080*INT((BW1078-1)/IF(OR($T1082=0,$T1082=""),1,$T1082)),IF($T1078=справочники!$E$10,$T1076*POWER($T1080,INT((BW1078-1)/IF(OR($T1082=0,$T1082=""),1,$T1082))),IF($T1078=справочники!$E$11,POWER($T1076,1+$T1080*INT((BW1078-1)/IF(OR($T1082=0,$T1082=""),1,$T1082))),0)))))</f>
        <v>0</v>
      </c>
      <c r="BX1084" s="100">
        <f>IF(BX1080="",0,IF(BX1078=1,$T1076,IF($T1078=справочники!$E$9,$T1076+$T1080*INT((BX1078-1)/IF(OR($T1082=0,$T1082=""),1,$T1082)),IF($T1078=справочники!$E$10,$T1076*POWER($T1080,INT((BX1078-1)/IF(OR($T1082=0,$T1082=""),1,$T1082))),IF($T1078=справочники!$E$11,POWER($T1076,1+$T1080*INT((BX1078-1)/IF(OR($T1082=0,$T1082=""),1,$T1082))),0)))))</f>
        <v>0</v>
      </c>
      <c r="BY1084" s="100">
        <f>IF(BY1080="",0,IF(BY1078=1,$T1076,IF($T1078=справочники!$E$9,$T1076+$T1080*INT((BY1078-1)/IF(OR($T1082=0,$T1082=""),1,$T1082)),IF($T1078=справочники!$E$10,$T1076*POWER($T1080,INT((BY1078-1)/IF(OR($T1082=0,$T1082=""),1,$T1082))),IF($T1078=справочники!$E$11,POWER($T1076,1+$T1080*INT((BY1078-1)/IF(OR($T1082=0,$T1082=""),1,$T1082))),0)))))</f>
        <v>0</v>
      </c>
      <c r="BZ1084" s="100">
        <f>IF(BZ1080="",0,IF(BZ1078=1,$T1076,IF($T1078=справочники!$E$9,$T1076+$T1080*INT((BZ1078-1)/IF(OR($T1082=0,$T1082=""),1,$T1082)),IF($T1078=справочники!$E$10,$T1076*POWER($T1080,INT((BZ1078-1)/IF(OR($T1082=0,$T1082=""),1,$T1082))),IF($T1078=справочники!$E$11,POWER($T1076,1+$T1080*INT((BZ1078-1)/IF(OR($T1082=0,$T1082=""),1,$T1082))),0)))))</f>
        <v>0</v>
      </c>
      <c r="CA1084" s="100">
        <f>IF(CA1080="",0,IF(CA1078=1,$T1076,IF($T1078=справочники!$E$9,$T1076+$T1080*INT((CA1078-1)/IF(OR($T1082=0,$T1082=""),1,$T1082)),IF($T1078=справочники!$E$10,$T1076*POWER($T1080,INT((CA1078-1)/IF(OR($T1082=0,$T1082=""),1,$T1082))),IF($T1078=справочники!$E$11,POWER($T1076,1+$T1080*INT((CA1078-1)/IF(OR($T1082=0,$T1082=""),1,$T1082))),0)))))</f>
        <v>0</v>
      </c>
      <c r="CB1084" s="100">
        <f>IF(CB1080="",0,IF(CB1078=1,$T1076,IF($T1078=справочники!$E$9,$T1076+$T1080*INT((CB1078-1)/IF(OR($T1082=0,$T1082=""),1,$T1082)),IF($T1078=справочники!$E$10,$T1076*POWER($T1080,INT((CB1078-1)/IF(OR($T1082=0,$T1082=""),1,$T1082))),IF($T1078=справочники!$E$11,POWER($T1076,1+$T1080*INT((CB1078-1)/IF(OR($T1082=0,$T1082=""),1,$T1082))),0)))))</f>
        <v>0</v>
      </c>
      <c r="CC1084" s="100">
        <f>IF(CC1080="",0,IF(CC1078=1,$T1076,IF($T1078=справочники!$E$9,$T1076+$T1080*INT((CC1078-1)/IF(OR($T1082=0,$T1082=""),1,$T1082)),IF($T1078=справочники!$E$10,$T1076*POWER($T1080,INT((CC1078-1)/IF(OR($T1082=0,$T1082=""),1,$T1082))),IF($T1078=справочники!$E$11,POWER($T1076,1+$T1080*INT((CC1078-1)/IF(OR($T1082=0,$T1082=""),1,$T1082))),0)))))</f>
        <v>0</v>
      </c>
      <c r="CD1084" s="100">
        <f>IF(CD1080="",0,IF(CD1078=1,$T1076,IF($T1078=справочники!$E$9,$T1076+$T1080*INT((CD1078-1)/IF(OR($T1082=0,$T1082=""),1,$T1082)),IF($T1078=справочники!$E$10,$T1076*POWER($T1080,INT((CD1078-1)/IF(OR($T1082=0,$T1082=""),1,$T1082))),IF($T1078=справочники!$E$11,POWER($T1076,1+$T1080*INT((CD1078-1)/IF(OR($T1082=0,$T1082=""),1,$T1082))),0)))))</f>
        <v>0</v>
      </c>
      <c r="CE1084" s="100">
        <f>IF(CE1080="",0,IF(CE1078=1,$T1076,IF($T1078=справочники!$E$9,$T1076+$T1080*INT((CE1078-1)/IF(OR($T1082=0,$T1082=""),1,$T1082)),IF($T1078=справочники!$E$10,$T1076*POWER($T1080,INT((CE1078-1)/IF(OR($T1082=0,$T1082=""),1,$T1082))),IF($T1078=справочники!$E$11,POWER($T1076,1+$T1080*INT((CE1078-1)/IF(OR($T1082=0,$T1082=""),1,$T1082))),0)))))</f>
        <v>0</v>
      </c>
      <c r="CF1084" s="100">
        <f>IF(CF1080="",0,IF(CF1078=1,$T1076,IF($T1078=справочники!$E$9,$T1076+$T1080*INT((CF1078-1)/IF(OR($T1082=0,$T1082=""),1,$T1082)),IF($T1078=справочники!$E$10,$T1076*POWER($T1080,INT((CF1078-1)/IF(OR($T1082=0,$T1082=""),1,$T1082))),IF($T1078=справочники!$E$11,POWER($T1076,1+$T1080*INT((CF1078-1)/IF(OR($T1082=0,$T1082=""),1,$T1082))),0)))))</f>
        <v>0</v>
      </c>
      <c r="CG1084" s="100">
        <f>IF(CG1080="",0,IF(CG1078=1,$T1076,IF($T1078=справочники!$E$9,$T1076+$T1080*INT((CG1078-1)/IF(OR($T1082=0,$T1082=""),1,$T1082)),IF($T1078=справочники!$E$10,$T1076*POWER($T1080,INT((CG1078-1)/IF(OR($T1082=0,$T1082=""),1,$T1082))),IF($T1078=справочники!$E$11,POWER($T1076,1+$T1080*INT((CG1078-1)/IF(OR($T1082=0,$T1082=""),1,$T1082))),0)))))</f>
        <v>0</v>
      </c>
      <c r="CH1084" s="100">
        <f>IF(CH1080="",0,IF(CH1078=1,$T1076,IF($T1078=справочники!$E$9,$T1076+$T1080*INT((CH1078-1)/IF(OR($T1082=0,$T1082=""),1,$T1082)),IF($T1078=справочники!$E$10,$T1076*POWER($T1080,INT((CH1078-1)/IF(OR($T1082=0,$T1082=""),1,$T1082))),IF($T1078=справочники!$E$11,POWER($T1076,1+$T1080*INT((CH1078-1)/IF(OR($T1082=0,$T1082=""),1,$T1082))),0)))))</f>
        <v>0</v>
      </c>
      <c r="CI1084" s="100">
        <f>IF(CI1080="",0,IF(CI1078=1,$T1076,IF($T1078=справочники!$E$9,$T1076+$T1080*INT((CI1078-1)/IF(OR($T1082=0,$T1082=""),1,$T1082)),IF($T1078=справочники!$E$10,$T1076*POWER($T1080,INT((CI1078-1)/IF(OR($T1082=0,$T1082=""),1,$T1082))),IF($T1078=справочники!$E$11,POWER($T1076,1+$T1080*INT((CI1078-1)/IF(OR($T1082=0,$T1082=""),1,$T1082))),0)))))</f>
        <v>0</v>
      </c>
      <c r="CJ1084" s="100">
        <f>IF(CJ1080="",0,IF(CJ1078=1,$T1076,IF($T1078=справочники!$E$9,$T1076+$T1080*INT((CJ1078-1)/IF(OR($T1082=0,$T1082=""),1,$T1082)),IF($T1078=справочники!$E$10,$T1076*POWER($T1080,INT((CJ1078-1)/IF(OR($T1082=0,$T1082=""),1,$T1082))),IF($T1078=справочники!$E$11,POWER($T1076,1+$T1080*INT((CJ1078-1)/IF(OR($T1082=0,$T1082=""),1,$T1082))),0)))))</f>
        <v>0</v>
      </c>
      <c r="CK1084" s="100">
        <f>IF(CK1080="",0,IF(CK1078=1,$T1076,IF($T1078=справочники!$E$9,$T1076+$T1080*INT((CK1078-1)/IF(OR($T1082=0,$T1082=""),1,$T1082)),IF($T1078=справочники!$E$10,$T1076*POWER($T1080,INT((CK1078-1)/IF(OR($T1082=0,$T1082=""),1,$T1082))),IF($T1078=справочники!$E$11,POWER($T1076,1+$T1080*INT((CK1078-1)/IF(OR($T1082=0,$T1082=""),1,$T1082))),0)))))</f>
        <v>0</v>
      </c>
      <c r="CL1084" s="100">
        <f>IF(CL1080="",0,IF(CL1078=1,$T1076,IF($T1078=справочники!$E$9,$T1076+$T1080*INT((CL1078-1)/IF(OR($T1082=0,$T1082=""),1,$T1082)),IF($T1078=справочники!$E$10,$T1076*POWER($T1080,INT((CL1078-1)/IF(OR($T1082=0,$T1082=""),1,$T1082))),IF($T1078=справочники!$E$11,POWER($T1076,1+$T1080*INT((CL1078-1)/IF(OR($T1082=0,$T1082=""),1,$T1082))),0)))))</f>
        <v>0</v>
      </c>
      <c r="CM1084" s="100">
        <f>IF(CM1080="",0,IF(CM1078=1,$T1076,IF($T1078=справочники!$E$9,$T1076+$T1080*INT((CM1078-1)/IF(OR($T1082=0,$T1082=""),1,$T1082)),IF($T1078=справочники!$E$10,$T1076*POWER($T1080,INT((CM1078-1)/IF(OR($T1082=0,$T1082=""),1,$T1082))),IF($T1078=справочники!$E$11,POWER($T1076,1+$T1080*INT((CM1078-1)/IF(OR($T1082=0,$T1082=""),1,$T1082))),0)))))</f>
        <v>0</v>
      </c>
      <c r="CN1084" s="100">
        <f>IF(CN1080="",0,IF(CN1078=1,$T1076,IF($T1078=справочники!$E$9,$T1076+$T1080*INT((CN1078-1)/IF(OR($T1082=0,$T1082=""),1,$T1082)),IF($T1078=справочники!$E$10,$T1076*POWER($T1080,INT((CN1078-1)/IF(OR($T1082=0,$T1082=""),1,$T1082))),IF($T1078=справочники!$E$11,POWER($T1076,1+$T1080*INT((CN1078-1)/IF(OR($T1082=0,$T1082=""),1,$T1082))),0)))))</f>
        <v>0</v>
      </c>
      <c r="CO1084" s="100">
        <f>IF(CO1080="",0,IF(CO1078=1,$T1076,IF($T1078=справочники!$E$9,$T1076+$T1080*INT((CO1078-1)/IF(OR($T1082=0,$T1082=""),1,$T1082)),IF($T1078=справочники!$E$10,$T1076*POWER($T1080,INT((CO1078-1)/IF(OR($T1082=0,$T1082=""),1,$T1082))),IF($T1078=справочники!$E$11,POWER($T1076,1+$T1080*INT((CO1078-1)/IF(OR($T1082=0,$T1082=""),1,$T1082))),0)))))</f>
        <v>0</v>
      </c>
      <c r="CP1084" s="100">
        <f>IF(CP1080="",0,IF(CP1078=1,$T1076,IF($T1078=справочники!$E$9,$T1076+$T1080*INT((CP1078-1)/IF(OR($T1082=0,$T1082=""),1,$T1082)),IF($T1078=справочники!$E$10,$T1076*POWER($T1080,INT((CP1078-1)/IF(OR($T1082=0,$T1082=""),1,$T1082))),IF($T1078=справочники!$E$11,POWER($T1076,1+$T1080*INT((CP1078-1)/IF(OR($T1082=0,$T1082=""),1,$T1082))),0)))))</f>
        <v>0</v>
      </c>
      <c r="CQ1084" s="100">
        <f>IF(CQ1080="",0,IF(CQ1078=1,$T1076,IF($T1078=справочники!$E$9,$T1076+$T1080*INT((CQ1078-1)/IF(OR($T1082=0,$T1082=""),1,$T1082)),IF($T1078=справочники!$E$10,$T1076*POWER($T1080,INT((CQ1078-1)/IF(OR($T1082=0,$T1082=""),1,$T1082))),IF($T1078=справочники!$E$11,POWER($T1076,1+$T1080*INT((CQ1078-1)/IF(OR($T1082=0,$T1082=""),1,$T1082))),0)))))</f>
        <v>0</v>
      </c>
      <c r="CR1084" s="100">
        <f>IF(CR1080="",0,IF(CR1078=1,$T1076,IF($T1078=справочники!$E$9,$T1076+$T1080*INT((CR1078-1)/IF(OR($T1082=0,$T1082=""),1,$T1082)),IF($T1078=справочники!$E$10,$T1076*POWER($T1080,INT((CR1078-1)/IF(OR($T1082=0,$T1082=""),1,$T1082))),IF($T1078=справочники!$E$11,POWER($T1076,1+$T1080*INT((CR1078-1)/IF(OR($T1082=0,$T1082=""),1,$T1082))),0)))))</f>
        <v>0</v>
      </c>
      <c r="CS1084" s="100">
        <f>IF(CS1080="",0,IF(CS1078=1,$T1076,IF($T1078=справочники!$E$9,$T1076+$T1080*INT((CS1078-1)/IF(OR($T1082=0,$T1082=""),1,$T1082)),IF($T1078=справочники!$E$10,$T1076*POWER($T1080,INT((CS1078-1)/IF(OR($T1082=0,$T1082=""),1,$T1082))),IF($T1078=справочники!$E$11,POWER($T1076,1+$T1080*INT((CS1078-1)/IF(OR($T1082=0,$T1082=""),1,$T1082))),0)))))</f>
        <v>0</v>
      </c>
      <c r="CT1084" s="100">
        <f>IF(CT1080="",0,IF(CT1078=1,$T1076,IF($T1078=справочники!$E$9,$T1076+$T1080*INT((CT1078-1)/IF(OR($T1082=0,$T1082=""),1,$T1082)),IF($T1078=справочники!$E$10,$T1076*POWER($T1080,INT((CT1078-1)/IF(OR($T1082=0,$T1082=""),1,$T1082))),IF($T1078=справочники!$E$11,POWER($T1076,1+$T1080*INT((CT1078-1)/IF(OR($T1082=0,$T1082=""),1,$T1082))),0)))))</f>
        <v>0</v>
      </c>
      <c r="CU1084" s="100">
        <f>IF(CU1080="",0,IF(CU1078=1,$T1076,IF($T1078=справочники!$E$9,$T1076+$T1080*INT((CU1078-1)/IF(OR($T1082=0,$T1082=""),1,$T1082)),IF($T1078=справочники!$E$10,$T1076*POWER($T1080,INT((CU1078-1)/IF(OR($T1082=0,$T1082=""),1,$T1082))),IF($T1078=справочники!$E$11,POWER($T1076,1+$T1080*INT((CU1078-1)/IF(OR($T1082=0,$T1082=""),1,$T1082))),0)))))</f>
        <v>0</v>
      </c>
      <c r="CV1084" s="100">
        <f>IF(CV1080="",0,IF(CV1078=1,$T1076,IF($T1078=справочники!$E$9,$T1076+$T1080*INT((CV1078-1)/IF(OR($T1082=0,$T1082=""),1,$T1082)),IF($T1078=справочники!$E$10,$T1076*POWER($T1080,INT((CV1078-1)/IF(OR($T1082=0,$T1082=""),1,$T1082))),IF($T1078=справочники!$E$11,POWER($T1076,1+$T1080*INT((CV1078-1)/IF(OR($T1082=0,$T1082=""),1,$T1082))),0)))))</f>
        <v>0</v>
      </c>
      <c r="CW1084" s="100">
        <f>IF(CW1080="",0,IF(CW1078=1,$T1076,IF($T1078=справочники!$E$9,$T1076+$T1080*INT((CW1078-1)/IF(OR($T1082=0,$T1082=""),1,$T1082)),IF($T1078=справочники!$E$10,$T1076*POWER($T1080,INT((CW1078-1)/IF(OR($T1082=0,$T1082=""),1,$T1082))),IF($T1078=справочники!$E$11,POWER($T1076,1+$T1080*INT((CW1078-1)/IF(OR($T1082=0,$T1082=""),1,$T1082))),0)))))</f>
        <v>0</v>
      </c>
      <c r="CX1084" s="100">
        <f>IF(CX1080="",0,IF(CX1078=1,$T1076,IF($T1078=справочники!$E$9,$T1076+$T1080*INT((CX1078-1)/IF(OR($T1082=0,$T1082=""),1,$T1082)),IF($T1078=справочники!$E$10,$T1076*POWER($T1080,INT((CX1078-1)/IF(OR($T1082=0,$T1082=""),1,$T1082))),IF($T1078=справочники!$E$11,POWER($T1076,1+$T1080*INT((CX1078-1)/IF(OR($T1082=0,$T1082=""),1,$T1082))),0)))))</f>
        <v>0</v>
      </c>
      <c r="CY1084" s="100">
        <f>IF(CY1080="",0,IF(CY1078=1,$T1076,IF($T1078=справочники!$E$9,$T1076+$T1080*INT((CY1078-1)/IF(OR($T1082=0,$T1082=""),1,$T1082)),IF($T1078=справочники!$E$10,$T1076*POWER($T1080,INT((CY1078-1)/IF(OR($T1082=0,$T1082=""),1,$T1082))),IF($T1078=справочники!$E$11,POWER($T1076,1+$T1080*INT((CY1078-1)/IF(OR($T1082=0,$T1082=""),1,$T1082))),0)))))</f>
        <v>0</v>
      </c>
      <c r="CZ1084" s="100">
        <f>IF(CZ1080="",0,IF(CZ1078=1,$T1076,IF($T1078=справочники!$E$9,$T1076+$T1080*INT((CZ1078-1)/IF(OR($T1082=0,$T1082=""),1,$T1082)),IF($T1078=справочники!$E$10,$T1076*POWER($T1080,INT((CZ1078-1)/IF(OR($T1082=0,$T1082=""),1,$T1082))),IF($T1078=справочники!$E$11,POWER($T1076,1+$T1080*INT((CZ1078-1)/IF(OR($T1082=0,$T1082=""),1,$T1082))),0)))))</f>
        <v>0</v>
      </c>
      <c r="DA1084" s="100">
        <f>IF(DA1080="",0,IF(DA1078=1,$T1076,IF($T1078=справочники!$E$9,$T1076+$T1080*INT((DA1078-1)/IF(OR($T1082=0,$T1082=""),1,$T1082)),IF($T1078=справочники!$E$10,$T1076*POWER($T1080,INT((DA1078-1)/IF(OR($T1082=0,$T1082=""),1,$T1082))),IF($T1078=справочники!$E$11,POWER($T1076,1+$T1080*INT((DA1078-1)/IF(OR($T1082=0,$T1082=""),1,$T1082))),0)))))</f>
        <v>0</v>
      </c>
      <c r="DB1084" s="100">
        <f>IF(DB1080="",0,IF(DB1078=1,$T1076,IF($T1078=справочники!$E$9,$T1076+$T1080*INT((DB1078-1)/IF(OR($T1082=0,$T1082=""),1,$T1082)),IF($T1078=справочники!$E$10,$T1076*POWER($T1080,INT((DB1078-1)/IF(OR($T1082=0,$T1082=""),1,$T1082))),IF($T1078=справочники!$E$11,POWER($T1076,1+$T1080*INT((DB1078-1)/IF(OR($T1082=0,$T1082=""),1,$T1082))),0)))))</f>
        <v>0</v>
      </c>
      <c r="DC1084" s="100">
        <f>IF(DC1080="",0,IF(DC1078=1,$T1076,IF($T1078=справочники!$E$9,$T1076+$T1080*INT((DC1078-1)/IF(OR($T1082=0,$T1082=""),1,$T1082)),IF($T1078=справочники!$E$10,$T1076*POWER($T1080,INT((DC1078-1)/IF(OR($T1082=0,$T1082=""),1,$T1082))),IF($T1078=справочники!$E$11,POWER($T1076,1+$T1080*INT((DC1078-1)/IF(OR($T1082=0,$T1082=""),1,$T1082))),0)))))</f>
        <v>0</v>
      </c>
      <c r="DD1084" s="100">
        <f>IF(DD1080="",0,IF(DD1078=1,$T1076,IF($T1078=справочники!$E$9,$T1076+$T1080*INT((DD1078-1)/IF(OR($T1082=0,$T1082=""),1,$T1082)),IF($T1078=справочники!$E$10,$T1076*POWER($T1080,INT((DD1078-1)/IF(OR($T1082=0,$T1082=""),1,$T1082))),IF($T1078=справочники!$E$11,POWER($T1076,1+$T1080*INT((DD1078-1)/IF(OR($T1082=0,$T1082=""),1,$T1082))),0)))))</f>
        <v>0</v>
      </c>
      <c r="DE1084" s="100">
        <f>IF(DE1080="",0,IF(DE1078=1,$T1076,IF($T1078=справочники!$E$9,$T1076+$T1080*INT((DE1078-1)/IF(OR($T1082=0,$T1082=""),1,$T1082)),IF($T1078=справочники!$E$10,$T1076*POWER($T1080,INT((DE1078-1)/IF(OR($T1082=0,$T1082=""),1,$T1082))),IF($T1078=справочники!$E$11,POWER($T1076,1+$T1080*INT((DE1078-1)/IF(OR($T1082=0,$T1082=""),1,$T1082))),0)))))</f>
        <v>0</v>
      </c>
      <c r="DF1084" s="100">
        <f>IF(DF1080="",0,IF(DF1078=1,$T1076,IF($T1078=справочники!$E$9,$T1076+$T1080*INT((DF1078-1)/IF(OR($T1082=0,$T1082=""),1,$T1082)),IF($T1078=справочники!$E$10,$T1076*POWER($T1080,INT((DF1078-1)/IF(OR($T1082=0,$T1082=""),1,$T1082))),IF($T1078=справочники!$E$11,POWER($T1076,1+$T1080*INT((DF1078-1)/IF(OR($T1082=0,$T1082=""),1,$T1082))),0)))))</f>
        <v>0</v>
      </c>
      <c r="DG1084" s="100">
        <f>IF(DG1080="",0,IF(DG1078=1,$T1076,IF($T1078=справочники!$E$9,$T1076+$T1080*INT((DG1078-1)/IF(OR($T1082=0,$T1082=""),1,$T1082)),IF($T1078=справочники!$E$10,$T1076*POWER($T1080,INT((DG1078-1)/IF(OR($T1082=0,$T1082=""),1,$T1082))),IF($T1078=справочники!$E$11,POWER($T1076,1+$T1080*INT((DG1078-1)/IF(OR($T1082=0,$T1082=""),1,$T1082))),0)))))</f>
        <v>0</v>
      </c>
      <c r="DH1084" s="100">
        <f>IF(DH1080="",0,IF(DH1078=1,$T1076,IF($T1078=справочники!$E$9,$T1076+$T1080*INT((DH1078-1)/IF(OR($T1082=0,$T1082=""),1,$T1082)),IF($T1078=справочники!$E$10,$T1076*POWER($T1080,INT((DH1078-1)/IF(OR($T1082=0,$T1082=""),1,$T1082))),IF($T1078=справочники!$E$11,POWER($T1076,1+$T1080*INT((DH1078-1)/IF(OR($T1082=0,$T1082=""),1,$T1082))),0)))))</f>
        <v>0</v>
      </c>
      <c r="DI1084" s="100">
        <f>IF(DI1080="",0,IF(DI1078=1,$T1076,IF($T1078=справочники!$E$9,$T1076+$T1080*INT((DI1078-1)/IF(OR($T1082=0,$T1082=""),1,$T1082)),IF($T1078=справочники!$E$10,$T1076*POWER($T1080,INT((DI1078-1)/IF(OR($T1082=0,$T1082=""),1,$T1082))),IF($T1078=справочники!$E$11,POWER($T1076,1+$T1080*INT((DI1078-1)/IF(OR($T1082=0,$T1082=""),1,$T1082))),0)))))</f>
        <v>0</v>
      </c>
      <c r="DJ1084" s="100">
        <f>IF(DJ1080="",0,IF(DJ1078=1,$T1076,IF($T1078=справочники!$E$9,$T1076+$T1080*INT((DJ1078-1)/IF(OR($T1082=0,$T1082=""),1,$T1082)),IF($T1078=справочники!$E$10,$T1076*POWER($T1080,INT((DJ1078-1)/IF(OR($T1082=0,$T1082=""),1,$T1082))),IF($T1078=справочники!$E$11,POWER($T1076,1+$T1080*INT((DJ1078-1)/IF(OR($T1082=0,$T1082=""),1,$T1082))),0)))))</f>
        <v>0</v>
      </c>
      <c r="DK1084" s="100">
        <f>IF(DK1080="",0,IF(DK1078=1,$T1076,IF($T1078=справочники!$E$9,$T1076+$T1080*INT((DK1078-1)/IF(OR($T1082=0,$T1082=""),1,$T1082)),IF($T1078=справочники!$E$10,$T1076*POWER($T1080,INT((DK1078-1)/IF(OR($T1082=0,$T1082=""),1,$T1082))),IF($T1078=справочники!$E$11,POWER($T1076,1+$T1080*INT((DK1078-1)/IF(OR($T1082=0,$T1082=""),1,$T1082))),0)))))</f>
        <v>0</v>
      </c>
      <c r="DL1084" s="100">
        <f>IF(DL1080="",0,IF(DL1078=1,$T1076,IF($T1078=справочники!$E$9,$T1076+$T1080*INT((DL1078-1)/IF(OR($T1082=0,$T1082=""),1,$T1082)),IF($T1078=справочники!$E$10,$T1076*POWER($T1080,INT((DL1078-1)/IF(OR($T1082=0,$T1082=""),1,$T1082))),IF($T1078=справочники!$E$11,POWER($T1076,1+$T1080*INT((DL1078-1)/IF(OR($T1082=0,$T1082=""),1,$T1082))),0)))))</f>
        <v>0</v>
      </c>
      <c r="DM1084" s="100">
        <f>IF(DM1080="",0,IF(DM1078=1,$T1076,IF($T1078=справочники!$E$9,$T1076+$T1080*INT((DM1078-1)/IF(OR($T1082=0,$T1082=""),1,$T1082)),IF($T1078=справочники!$E$10,$T1076*POWER($T1080,INT((DM1078-1)/IF(OR($T1082=0,$T1082=""),1,$T1082))),IF($T1078=справочники!$E$11,POWER($T1076,1+$T1080*INT((DM1078-1)/IF(OR($T1082=0,$T1082=""),1,$T1082))),0)))))</f>
        <v>0</v>
      </c>
      <c r="DN1084" s="100">
        <f>IF(DN1080="",0,IF(DN1078=1,$T1076,IF($T1078=справочники!$E$9,$T1076+$T1080*INT((DN1078-1)/IF(OR($T1082=0,$T1082=""),1,$T1082)),IF($T1078=справочники!$E$10,$T1076*POWER($T1080,INT((DN1078-1)/IF(OR($T1082=0,$T1082=""),1,$T1082))),IF($T1078=справочники!$E$11,POWER($T1076,1+$T1080*INT((DN1078-1)/IF(OR($T1082=0,$T1082=""),1,$T1082))),0)))))</f>
        <v>0</v>
      </c>
      <c r="DO1084" s="100">
        <f>IF(DO1080="",0,IF(DO1078=1,$T1076,IF($T1078=справочники!$E$9,$T1076+$T1080*INT((DO1078-1)/IF(OR($T1082=0,$T1082=""),1,$T1082)),IF($T1078=справочники!$E$10,$T1076*POWER($T1080,INT((DO1078-1)/IF(OR($T1082=0,$T1082=""),1,$T1082))),IF($T1078=справочники!$E$11,POWER($T1076,1+$T1080*INT((DO1078-1)/IF(OR($T1082=0,$T1082=""),1,$T1082))),0)))))</f>
        <v>0</v>
      </c>
      <c r="DP1084" s="100">
        <f>IF(DP1080="",0,IF(DP1078=1,$T1076,IF($T1078=справочники!$E$9,$T1076+$T1080*INT((DP1078-1)/IF(OR($T1082=0,$T1082=""),1,$T1082)),IF($T1078=справочники!$E$10,$T1076*POWER($T1080,INT((DP1078-1)/IF(OR($T1082=0,$T1082=""),1,$T1082))),IF($T1078=справочники!$E$11,POWER($T1076,1+$T1080*INT((DP1078-1)/IF(OR($T1082=0,$T1082=""),1,$T1082))),0)))))</f>
        <v>0</v>
      </c>
      <c r="DQ1084" s="100">
        <f>IF(DQ1080="",0,IF(DQ1078=1,$T1076,IF($T1078=справочники!$E$9,$T1076+$T1080*INT((DQ1078-1)/IF(OR($T1082=0,$T1082=""),1,$T1082)),IF($T1078=справочники!$E$10,$T1076*POWER($T1080,INT((DQ1078-1)/IF(OR($T1082=0,$T1082=""),1,$T1082))),IF($T1078=справочники!$E$11,POWER($T1076,1+$T1080*INT((DQ1078-1)/IF(OR($T1082=0,$T1082=""),1,$T1082))),0)))))</f>
        <v>0</v>
      </c>
      <c r="DR1084" s="100">
        <f>IF(DR1080="",0,IF(DR1078=1,$T1076,IF($T1078=справочники!$E$9,$T1076+$T1080*INT((DR1078-1)/IF(OR($T1082=0,$T1082=""),1,$T1082)),IF($T1078=справочники!$E$10,$T1076*POWER($T1080,INT((DR1078-1)/IF(OR($T1082=0,$T1082=""),1,$T1082))),IF($T1078=справочники!$E$11,POWER($T1076,1+$T1080*INT((DR1078-1)/IF(OR($T1082=0,$T1082=""),1,$T1082))),0)))))</f>
        <v>0</v>
      </c>
      <c r="DS1084" s="100">
        <f>IF(DS1080="",0,IF(DS1078=1,$T1076,IF($T1078=справочники!$E$9,$T1076+$T1080*INT((DS1078-1)/IF(OR($T1082=0,$T1082=""),1,$T1082)),IF($T1078=справочники!$E$10,$T1076*POWER($T1080,INT((DS1078-1)/IF(OR($T1082=0,$T1082=""),1,$T1082))),IF($T1078=справочники!$E$11,POWER($T1076,1+$T1080*INT((DS1078-1)/IF(OR($T1082=0,$T1082=""),1,$T1082))),0)))))</f>
        <v>0</v>
      </c>
      <c r="DT1084" s="100">
        <f>IF(DT1080="",0,IF(DT1078=1,$T1076,IF($T1078=справочники!$E$9,$T1076+$T1080*INT((DT1078-1)/IF(OR($T1082=0,$T1082=""),1,$T1082)),IF($T1078=справочники!$E$10,$T1076*POWER($T1080,INT((DT1078-1)/IF(OR($T1082=0,$T1082=""),1,$T1082))),IF($T1078=справочники!$E$11,POWER($T1076,1+$T1080*INT((DT1078-1)/IF(OR($T1082=0,$T1082=""),1,$T1082))),0)))))</f>
        <v>0</v>
      </c>
      <c r="DU1084" s="100">
        <f>IF(DU1080="",0,IF(DU1078=1,$T1076,IF($T1078=справочники!$E$9,$T1076+$T1080*INT((DU1078-1)/IF(OR($T1082=0,$T1082=""),1,$T1082)),IF($T1078=справочники!$E$10,$T1076*POWER($T1080,INT((DU1078-1)/IF(OR($T1082=0,$T1082=""),1,$T1082))),IF($T1078=справочники!$E$11,POWER($T1076,1+$T1080*INT((DU1078-1)/IF(OR($T1082=0,$T1082=""),1,$T1082))),0)))))</f>
        <v>0</v>
      </c>
      <c r="DV1084" s="100">
        <f>IF(DV1080="",0,IF(DV1078=1,$T1076,IF($T1078=справочники!$E$9,$T1076+$T1080*INT((DV1078-1)/IF(OR($T1082=0,$T1082=""),1,$T1082)),IF($T1078=справочники!$E$10,$T1076*POWER($T1080,INT((DV1078-1)/IF(OR($T1082=0,$T1082=""),1,$T1082))),IF($T1078=справочники!$E$11,POWER($T1076,1+$T1080*INT((DV1078-1)/IF(OR($T1082=0,$T1082=""),1,$T1082))),0)))))</f>
        <v>0</v>
      </c>
      <c r="DW1084" s="100">
        <f>IF(DW1080="",0,IF(DW1078=1,$T1076,IF($T1078=справочники!$E$9,$T1076+$T1080*INT((DW1078-1)/IF(OR($T1082=0,$T1082=""),1,$T1082)),IF($T1078=справочники!$E$10,$T1076*POWER($T1080,INT((DW1078-1)/IF(OR($T1082=0,$T1082=""),1,$T1082))),IF($T1078=справочники!$E$11,POWER($T1076,1+$T1080*INT((DW1078-1)/IF(OR($T1082=0,$T1082=""),1,$T1082))),0)))))</f>
        <v>0</v>
      </c>
      <c r="DX1084" s="100">
        <f>IF(DX1080="",0,IF(DX1078=1,$T1076,IF($T1078=справочники!$E$9,$T1076+$T1080*INT((DX1078-1)/IF(OR($T1082=0,$T1082=""),1,$T1082)),IF($T1078=справочники!$E$10,$T1076*POWER($T1080,INT((DX1078-1)/IF(OR($T1082=0,$T1082=""),1,$T1082))),IF($T1078=справочники!$E$11,POWER($T1076,1+$T1080*INT((DX1078-1)/IF(OR($T1082=0,$T1082=""),1,$T1082))),0)))))</f>
        <v>0</v>
      </c>
      <c r="DY1084" s="100">
        <f>IF(DY1080="",0,IF(DY1078=1,$T1076,IF($T1078=справочники!$E$9,$T1076+$T1080*INT((DY1078-1)/IF(OR($T1082=0,$T1082=""),1,$T1082)),IF($T1078=справочники!$E$10,$T1076*POWER($T1080,INT((DY1078-1)/IF(OR($T1082=0,$T1082=""),1,$T1082))),IF($T1078=справочники!$E$11,POWER($T1076,1+$T1080*INT((DY1078-1)/IF(OR($T1082=0,$T1082=""),1,$T1082))),0)))))</f>
        <v>0</v>
      </c>
      <c r="DZ1084" s="100">
        <f>IF(DZ1080="",0,IF(DZ1078=1,$T1076,IF($T1078=справочники!$E$9,$T1076+$T1080*INT((DZ1078-1)/IF(OR($T1082=0,$T1082=""),1,$T1082)),IF($T1078=справочники!$E$10,$T1076*POWER($T1080,INT((DZ1078-1)/IF(OR($T1082=0,$T1082=""),1,$T1082))),IF($T1078=справочники!$E$11,POWER($T1076,1+$T1080*INT((DZ1078-1)/IF(OR($T1082=0,$T1082=""),1,$T1082))),0)))))</f>
        <v>0</v>
      </c>
      <c r="EA1084" s="100">
        <f>IF(EA1080="",0,IF(EA1078=1,$T1076,IF($T1078=справочники!$E$9,$T1076+$T1080*INT((EA1078-1)/IF(OR($T1082=0,$T1082=""),1,$T1082)),IF($T1078=справочники!$E$10,$T1076*POWER($T1080,INT((EA1078-1)/IF(OR($T1082=0,$T1082=""),1,$T1082))),IF($T1078=справочники!$E$11,POWER($T1076,1+$T1080*INT((EA1078-1)/IF(OR($T1082=0,$T1082=""),1,$T1082))),0)))))</f>
        <v>0</v>
      </c>
      <c r="EB1084" s="100">
        <f>IF(EB1080="",0,IF(EB1078=1,$T1076,IF($T1078=справочники!$E$9,$T1076+$T1080*INT((EB1078-1)/IF(OR($T1082=0,$T1082=""),1,$T1082)),IF($T1078=справочники!$E$10,$T1076*POWER($T1080,INT((EB1078-1)/IF(OR($T1082=0,$T1082=""),1,$T1082))),IF($T1078=справочники!$E$11,POWER($T1076,1+$T1080*INT((EB1078-1)/IF(OR($T1082=0,$T1082=""),1,$T1082))),0)))))</f>
        <v>0</v>
      </c>
      <c r="EC1084" s="100">
        <f>IF(EC1080="",0,IF(EC1078=1,$T1076,IF($T1078=справочники!$E$9,$T1076+$T1080*INT((EC1078-1)/IF(OR($T1082=0,$T1082=""),1,$T1082)),IF($T1078=справочники!$E$10,$T1076*POWER($T1080,INT((EC1078-1)/IF(OR($T1082=0,$T1082=""),1,$T1082))),IF($T1078=справочники!$E$11,POWER($T1076,1+$T1080*INT((EC1078-1)/IF(OR($T1082=0,$T1082=""),1,$T1082))),0)))))</f>
        <v>0</v>
      </c>
      <c r="ED1084" s="100">
        <f>IF(ED1080="",0,IF(ED1078=1,$T1076,IF($T1078=справочники!$E$9,$T1076+$T1080*INT((ED1078-1)/IF(OR($T1082=0,$T1082=""),1,$T1082)),IF($T1078=справочники!$E$10,$T1076*POWER($T1080,INT((ED1078-1)/IF(OR($T1082=0,$T1082=""),1,$T1082))),IF($T1078=справочники!$E$11,POWER($T1076,1+$T1080*INT((ED1078-1)/IF(OR($T1082=0,$T1082=""),1,$T1082))),0)))))</f>
        <v>0</v>
      </c>
      <c r="EE1084" s="100">
        <f>IF(EE1080="",0,IF(EE1078=1,$T1076,IF($T1078=справочники!$E$9,$T1076+$T1080*INT((EE1078-1)/IF(OR($T1082=0,$T1082=""),1,$T1082)),IF($T1078=справочники!$E$10,$T1076*POWER($T1080,INT((EE1078-1)/IF(OR($T1082=0,$T1082=""),1,$T1082))),IF($T1078=справочники!$E$11,POWER($T1076,1+$T1080*INT((EE1078-1)/IF(OR($T1082=0,$T1082=""),1,$T1082))),0)))))</f>
        <v>0</v>
      </c>
      <c r="EF1084" s="100">
        <f>IF(EF1080="",0,IF(EF1078=1,$T1076,IF($T1078=справочники!$E$9,$T1076+$T1080*INT((EF1078-1)/IF(OR($T1082=0,$T1082=""),1,$T1082)),IF($T1078=справочники!$E$10,$T1076*POWER($T1080,INT((EF1078-1)/IF(OR($T1082=0,$T1082=""),1,$T1082))),IF($T1078=справочники!$E$11,POWER($T1076,1+$T1080*INT((EF1078-1)/IF(OR($T1082=0,$T1082=""),1,$T1082))),0)))))</f>
        <v>0</v>
      </c>
      <c r="EG1084" s="100">
        <f>IF(EG1080="",0,IF(EG1078=1,$T1076,IF($T1078=справочники!$E$9,$T1076+$T1080*INT((EG1078-1)/IF(OR($T1082=0,$T1082=""),1,$T1082)),IF($T1078=справочники!$E$10,$T1076*POWER($T1080,INT((EG1078-1)/IF(OR($T1082=0,$T1082=""),1,$T1082))),IF($T1078=справочники!$E$11,POWER($T1076,1+$T1080*INT((EG1078-1)/IF(OR($T1082=0,$T1082=""),1,$T1082))),0)))))</f>
        <v>0</v>
      </c>
      <c r="EH1084" s="100">
        <f>IF(EH1080="",0,IF(EH1078=1,$T1076,IF($T1078=справочники!$E$9,$T1076+$T1080*INT((EH1078-1)/IF(OR($T1082=0,$T1082=""),1,$T1082)),IF($T1078=справочники!$E$10,$T1076*POWER($T1080,INT((EH1078-1)/IF(OR($T1082=0,$T1082=""),1,$T1082))),IF($T1078=справочники!$E$11,POWER($T1076,1+$T1080*INT((EH1078-1)/IF(OR($T1082=0,$T1082=""),1,$T1082))),0)))))</f>
        <v>0</v>
      </c>
      <c r="EI1084" s="100">
        <f>IF(EI1080="",0,IF(EI1078=1,$T1076,IF($T1078=справочники!$E$9,$T1076+$T1080*INT((EI1078-1)/IF(OR($T1082=0,$T1082=""),1,$T1082)),IF($T1078=справочники!$E$10,$T1076*POWER($T1080,INT((EI1078-1)/IF(OR($T1082=0,$T1082=""),1,$T1082))),IF($T1078=справочники!$E$11,POWER($T1076,1+$T1080*INT((EI1078-1)/IF(OR($T1082=0,$T1082=""),1,$T1082))),0)))))</f>
        <v>0</v>
      </c>
      <c r="EJ1084" s="100">
        <f>IF(EJ1080="",0,IF(EJ1078=1,$T1076,IF($T1078=справочники!$E$9,$T1076+$T1080*INT((EJ1078-1)/IF(OR($T1082=0,$T1082=""),1,$T1082)),IF($T1078=справочники!$E$10,$T1076*POWER($T1080,INT((EJ1078-1)/IF(OR($T1082=0,$T1082=""),1,$T1082))),IF($T1078=справочники!$E$11,POWER($T1076,1+$T1080*INT((EJ1078-1)/IF(OR($T1082=0,$T1082=""),1,$T1082))),0)))))</f>
        <v>0</v>
      </c>
      <c r="EK1084" s="100">
        <f>IF(EK1080="",0,IF(EK1078=1,$T1076,IF($T1078=справочники!$E$9,$T1076+$T1080*INT((EK1078-1)/IF(OR($T1082=0,$T1082=""),1,$T1082)),IF($T1078=справочники!$E$10,$T1076*POWER($T1080,INT((EK1078-1)/IF(OR($T1082=0,$T1082=""),1,$T1082))),IF($T1078=справочники!$E$11,POWER($T1076,1+$T1080*INT((EK1078-1)/IF(OR($T1082=0,$T1082=""),1,$T1082))),0)))))</f>
        <v>0</v>
      </c>
      <c r="EL1084" s="100">
        <f>IF(EL1080="",0,IF(EL1078=1,$T1076,IF($T1078=справочники!$E$9,$T1076+$T1080*INT((EL1078-1)/IF(OR($T1082=0,$T1082=""),1,$T1082)),IF($T1078=справочники!$E$10,$T1076*POWER($T1080,INT((EL1078-1)/IF(OR($T1082=0,$T1082=""),1,$T1082))),IF($T1078=справочники!$E$11,POWER($T1076,1+$T1080*INT((EL1078-1)/IF(OR($T1082=0,$T1082=""),1,$T1082))),0)))))</f>
        <v>0</v>
      </c>
      <c r="EM1084" s="100">
        <f>IF(EM1080="",0,IF(EM1078=1,$T1076,IF($T1078=справочники!$E$9,$T1076+$T1080*INT((EM1078-1)/IF(OR($T1082=0,$T1082=""),1,$T1082)),IF($T1078=справочники!$E$10,$T1076*POWER($T1080,INT((EM1078-1)/IF(OR($T1082=0,$T1082=""),1,$T1082))),IF($T1078=справочники!$E$11,POWER($T1076,1+$T1080*INT((EM1078-1)/IF(OR($T1082=0,$T1082=""),1,$T1082))),0)))))</f>
        <v>0</v>
      </c>
      <c r="EN1084" s="100">
        <f>IF(EN1080="",0,IF(EN1078=1,$T1076,IF($T1078=справочники!$E$9,$T1076+$T1080*INT((EN1078-1)/IF(OR($T1082=0,$T1082=""),1,$T1082)),IF($T1078=справочники!$E$10,$T1076*POWER($T1080,INT((EN1078-1)/IF(OR($T1082=0,$T1082=""),1,$T1082))),IF($T1078=справочники!$E$11,POWER($T1076,1+$T1080*INT((EN1078-1)/IF(OR($T1082=0,$T1082=""),1,$T1082))),0)))))</f>
        <v>0</v>
      </c>
      <c r="EO1084" s="100">
        <f>IF(EO1080="",0,IF(EO1078=1,$T1076,IF($T1078=справочники!$E$9,$T1076+$T1080*INT((EO1078-1)/IF(OR($T1082=0,$T1082=""),1,$T1082)),IF($T1078=справочники!$E$10,$T1076*POWER($T1080,INT((EO1078-1)/IF(OR($T1082=0,$T1082=""),1,$T1082))),IF($T1078=справочники!$E$11,POWER($T1076,1+$T1080*INT((EO1078-1)/IF(OR($T1082=0,$T1082=""),1,$T1082))),0)))))</f>
        <v>0</v>
      </c>
      <c r="EP1084" s="100">
        <f>IF(EP1080="",0,IF(EP1078=1,$T1076,IF($T1078=справочники!$E$9,$T1076+$T1080*INT((EP1078-1)/IF(OR($T1082=0,$T1082=""),1,$T1082)),IF($T1078=справочники!$E$10,$T1076*POWER($T1080,INT((EP1078-1)/IF(OR($T1082=0,$T1082=""),1,$T1082))),IF($T1078=справочники!$E$11,POWER($T1076,1+$T1080*INT((EP1078-1)/IF(OR($T1082=0,$T1082=""),1,$T1082))),0)))))</f>
        <v>0</v>
      </c>
      <c r="EQ1084" s="100">
        <f>IF(EQ1080="",0,IF(EQ1078=1,$T1076,IF($T1078=справочники!$E$9,$T1076+$T1080*INT((EQ1078-1)/IF(OR($T1082=0,$T1082=""),1,$T1082)),IF($T1078=справочники!$E$10,$T1076*POWER($T1080,INT((EQ1078-1)/IF(OR($T1082=0,$T1082=""),1,$T1082))),IF($T1078=справочники!$E$11,POWER($T1076,1+$T1080*INT((EQ1078-1)/IF(OR($T1082=0,$T1082=""),1,$T1082))),0)))))</f>
        <v>0</v>
      </c>
      <c r="ER1084" s="100">
        <f>IF(ER1080="",0,IF(ER1078=1,$T1076,IF($T1078=справочники!$E$9,$T1076+$T1080*INT((ER1078-1)/IF(OR($T1082=0,$T1082=""),1,$T1082)),IF($T1078=справочники!$E$10,$T1076*POWER($T1080,INT((ER1078-1)/IF(OR($T1082=0,$T1082=""),1,$T1082))),IF($T1078=справочники!$E$11,POWER($T1076,1+$T1080*INT((ER1078-1)/IF(OR($T1082=0,$T1082=""),1,$T1082))),0)))))</f>
        <v>0</v>
      </c>
      <c r="ES1084" s="100">
        <f>IF(ES1080="",0,IF(ES1078=1,$T1076,IF($T1078=справочники!$E$9,$T1076+$T1080*INT((ES1078-1)/IF(OR($T1082=0,$T1082=""),1,$T1082)),IF($T1078=справочники!$E$10,$T1076*POWER($T1080,INT((ES1078-1)/IF(OR($T1082=0,$T1082=""),1,$T1082))),IF($T1078=справочники!$E$11,POWER($T1076,1+$T1080*INT((ES1078-1)/IF(OR($T1082=0,$T1082=""),1,$T1082))),0)))))</f>
        <v>0</v>
      </c>
      <c r="ET1084" s="100">
        <f>IF(ET1080="",0,IF(ET1078=1,$T1076,IF($T1078=справочники!$E$9,$T1076+$T1080*INT((ET1078-1)/IF(OR($T1082=0,$T1082=""),1,$T1082)),IF($T1078=справочники!$E$10,$T1076*POWER($T1080,INT((ET1078-1)/IF(OR($T1082=0,$T1082=""),1,$T1082))),IF($T1078=справочники!$E$11,POWER($T1076,1+$T1080*INT((ET1078-1)/IF(OR($T1082=0,$T1082=""),1,$T1082))),0)))))</f>
        <v>0</v>
      </c>
      <c r="EU1084" s="100">
        <f>IF(EU1080="",0,IF(EU1078=1,$T1076,IF($T1078=справочники!$E$9,$T1076+$T1080*INT((EU1078-1)/IF(OR($T1082=0,$T1082=""),1,$T1082)),IF($T1078=справочники!$E$10,$T1076*POWER($T1080,INT((EU1078-1)/IF(OR($T1082=0,$T1082=""),1,$T1082))),IF($T1078=справочники!$E$11,POWER($T1076,1+$T1080*INT((EU1078-1)/IF(OR($T1082=0,$T1082=""),1,$T1082))),0)))))</f>
        <v>0</v>
      </c>
      <c r="EV1084" s="100">
        <f>IF(EV1080="",0,IF(EV1078=1,$T1076,IF($T1078=справочники!$E$9,$T1076+$T1080*INT((EV1078-1)/IF(OR($T1082=0,$T1082=""),1,$T1082)),IF($T1078=справочники!$E$10,$T1076*POWER($T1080,INT((EV1078-1)/IF(OR($T1082=0,$T1082=""),1,$T1082))),IF($T1078=справочники!$E$11,POWER($T1076,1+$T1080*INT((EV1078-1)/IF(OR($T1082=0,$T1082=""),1,$T1082))),0)))))</f>
        <v>0</v>
      </c>
      <c r="EW1084" s="100">
        <f>IF(EW1080="",0,IF(EW1078=1,$T1076,IF($T1078=справочники!$E$9,$T1076+$T1080*INT((EW1078-1)/IF(OR($T1082=0,$T1082=""),1,$T1082)),IF($T1078=справочники!$E$10,$T1076*POWER($T1080,INT((EW1078-1)/IF(OR($T1082=0,$T1082=""),1,$T1082))),IF($T1078=справочники!$E$11,POWER($T1076,1+$T1080*INT((EW1078-1)/IF(OR($T1082=0,$T1082=""),1,$T1082))),0)))))</f>
        <v>0</v>
      </c>
      <c r="EX1084" s="100">
        <f>IF(EX1080="",0,IF(EX1078=1,$T1076,IF($T1078=справочники!$E$9,$T1076+$T1080*INT((EX1078-1)/IF(OR($T1082=0,$T1082=""),1,$T1082)),IF($T1078=справочники!$E$10,$T1076*POWER($T1080,INT((EX1078-1)/IF(OR($T1082=0,$T1082=""),1,$T1082))),IF($T1078=справочники!$E$11,POWER($T1076,1+$T1080*INT((EX1078-1)/IF(OR($T1082=0,$T1082=""),1,$T1082))),0)))))</f>
        <v>0</v>
      </c>
      <c r="EY1084" s="100">
        <f>IF(EY1080="",0,IF(EY1078=1,$T1076,IF($T1078=справочники!$E$9,$T1076+$T1080*INT((EY1078-1)/IF(OR($T1082=0,$T1082=""),1,$T1082)),IF($T1078=справочники!$E$10,$T1076*POWER($T1080,INT((EY1078-1)/IF(OR($T1082=0,$T1082=""),1,$T1082))),IF($T1078=справочники!$E$11,POWER($T1076,1+$T1080*INT((EY1078-1)/IF(OR($T1082=0,$T1082=""),1,$T1082))),0)))))</f>
        <v>0</v>
      </c>
      <c r="EZ1084" s="100">
        <f>IF(EZ1080="",0,IF(EZ1078=1,$T1076,IF($T1078=справочники!$E$9,$T1076+$T1080*INT((EZ1078-1)/IF(OR($T1082=0,$T1082=""),1,$T1082)),IF($T1078=справочники!$E$10,$T1076*POWER($T1080,INT((EZ1078-1)/IF(OR($T1082=0,$T1082=""),1,$T1082))),IF($T1078=справочники!$E$11,POWER($T1076,1+$T1080*INT((EZ1078-1)/IF(OR($T1082=0,$T1082=""),1,$T1082))),0)))))</f>
        <v>0</v>
      </c>
      <c r="FA1084" s="100">
        <f>IF(FA1080="",0,IF(FA1078=1,$T1076,IF($T1078=справочники!$E$9,$T1076+$T1080*INT((FA1078-1)/IF(OR($T1082=0,$T1082=""),1,$T1082)),IF($T1078=справочники!$E$10,$T1076*POWER($T1080,INT((FA1078-1)/IF(OR($T1082=0,$T1082=""),1,$T1082))),IF($T1078=справочники!$E$11,POWER($T1076,1+$T1080*INT((FA1078-1)/IF(OR($T1082=0,$T1082=""),1,$T1082))),0)))))</f>
        <v>0</v>
      </c>
      <c r="FB1084" s="100">
        <f>IF(FB1080="",0,IF(FB1078=1,$T1076,IF($T1078=справочники!$E$9,$T1076+$T1080*INT((FB1078-1)/IF(OR($T1082=0,$T1082=""),1,$T1082)),IF($T1078=справочники!$E$10,$T1076*POWER($T1080,INT((FB1078-1)/IF(OR($T1082=0,$T1082=""),1,$T1082))),IF($T1078=справочники!$E$11,POWER($T1076,1+$T1080*INT((FB1078-1)/IF(OR($T1082=0,$T1082=""),1,$T1082))),0)))))</f>
        <v>0</v>
      </c>
      <c r="FC1084" s="100">
        <f>IF(FC1080="",0,IF(FC1078=1,$T1076,IF($T1078=справочники!$E$9,$T1076+$T1080*INT((FC1078-1)/IF(OR($T1082=0,$T1082=""),1,$T1082)),IF($T1078=справочники!$E$10,$T1076*POWER($T1080,INT((FC1078-1)/IF(OR($T1082=0,$T1082=""),1,$T1082))),IF($T1078=справочники!$E$11,POWER($T1076,1+$T1080*INT((FC1078-1)/IF(OR($T1082=0,$T1082=""),1,$T1082))),0)))))</f>
        <v>0</v>
      </c>
      <c r="FD1084" s="100">
        <f>IF(FD1080="",0,IF(FD1078=1,$T1076,IF($T1078=справочники!$E$9,$T1076+$T1080*INT((FD1078-1)/IF(OR($T1082=0,$T1082=""),1,$T1082)),IF($T1078=справочники!$E$10,$T1076*POWER($T1080,INT((FD1078-1)/IF(OR($T1082=0,$T1082=""),1,$T1082))),IF($T1078=справочники!$E$11,POWER($T1076,1+$T1080*INT((FD1078-1)/IF(OR($T1082=0,$T1082=""),1,$T1082))),0)))))</f>
        <v>0</v>
      </c>
      <c r="FE1084" s="100">
        <f>IF(FE1080="",0,IF(FE1078=1,$T1076,IF($T1078=справочники!$E$9,$T1076+$T1080*INT((FE1078-1)/IF(OR($T1082=0,$T1082=""),1,$T1082)),IF($T1078=справочники!$E$10,$T1076*POWER($T1080,INT((FE1078-1)/IF(OR($T1082=0,$T1082=""),1,$T1082))),IF($T1078=справочники!$E$11,POWER($T1076,1+$T1080*INT((FE1078-1)/IF(OR($T1082=0,$T1082=""),1,$T1082))),0)))))</f>
        <v>0</v>
      </c>
      <c r="FF1084" s="100">
        <f>IF(FF1080="",0,IF(FF1078=1,$T1076,IF($T1078=справочники!$E$9,$T1076+$T1080*INT((FF1078-1)/IF(OR($T1082=0,$T1082=""),1,$T1082)),IF($T1078=справочники!$E$10,$T1076*POWER($T1080,INT((FF1078-1)/IF(OR($T1082=0,$T1082=""),1,$T1082))),IF($T1078=справочники!$E$11,POWER($T1076,1+$T1080*INT((FF1078-1)/IF(OR($T1082=0,$T1082=""),1,$T1082))),0)))))</f>
        <v>0</v>
      </c>
      <c r="FG1084" s="100">
        <f>IF(FG1080="",0,IF(FG1078=1,$T1076,IF($T1078=справочники!$E$9,$T1076+$T1080*INT((FG1078-1)/IF(OR($T1082=0,$T1082=""),1,$T1082)),IF($T1078=справочники!$E$10,$T1076*POWER($T1080,INT((FG1078-1)/IF(OR($T1082=0,$T1082=""),1,$T1082))),IF($T1078=справочники!$E$11,POWER($T1076,1+$T1080*INT((FG1078-1)/IF(OR($T1082=0,$T1082=""),1,$T1082))),0)))))</f>
        <v>0</v>
      </c>
      <c r="FH1084" s="100">
        <f>IF(FH1080="",0,IF(FH1078=1,$T1076,IF($T1078=справочники!$E$9,$T1076+$T1080*INT((FH1078-1)/IF(OR($T1082=0,$T1082=""),1,$T1082)),IF($T1078=справочники!$E$10,$T1076*POWER($T1080,INT((FH1078-1)/IF(OR($T1082=0,$T1082=""),1,$T1082))),IF($T1078=справочники!$E$11,POWER($T1076,1+$T1080*INT((FH1078-1)/IF(OR($T1082=0,$T1082=""),1,$T1082))),0)))))</f>
        <v>0</v>
      </c>
      <c r="FI1084" s="100">
        <f>IF(FI1080="",0,IF(FI1078=1,$T1076,IF($T1078=справочники!$E$9,$T1076+$T1080*INT((FI1078-1)/IF(OR($T1082=0,$T1082=""),1,$T1082)),IF($T1078=справочники!$E$10,$T1076*POWER($T1080,INT((FI1078-1)/IF(OR($T1082=0,$T1082=""),1,$T1082))),IF($T1078=справочники!$E$11,POWER($T1076,1+$T1080*INT((FI1078-1)/IF(OR($T1082=0,$T1082=""),1,$T1082))),0)))))</f>
        <v>0</v>
      </c>
      <c r="FJ1084" s="100">
        <f>IF(FJ1080="",0,IF(FJ1078=1,$T1076,IF($T1078=справочники!$E$9,$T1076+$T1080*INT((FJ1078-1)/IF(OR($T1082=0,$T1082=""),1,$T1082)),IF($T1078=справочники!$E$10,$T1076*POWER($T1080,INT((FJ1078-1)/IF(OR($T1082=0,$T1082=""),1,$T1082))),IF($T1078=справочники!$E$11,POWER($T1076,1+$T1080*INT((FJ1078-1)/IF(OR($T1082=0,$T1082=""),1,$T1082))),0)))))</f>
        <v>0</v>
      </c>
      <c r="FK1084" s="100">
        <f>IF(FK1080="",0,IF(FK1078=1,$T1076,IF($T1078=справочники!$E$9,$T1076+$T1080*INT((FK1078-1)/IF(OR($T1082=0,$T1082=""),1,$T1082)),IF($T1078=справочники!$E$10,$T1076*POWER($T1080,INT((FK1078-1)/IF(OR($T1082=0,$T1082=""),1,$T1082))),IF($T1078=справочники!$E$11,POWER($T1076,1+$T1080*INT((FK1078-1)/IF(OR($T1082=0,$T1082=""),1,$T1082))),0)))))</f>
        <v>0</v>
      </c>
      <c r="FL1084" s="100">
        <f>IF(FL1080="",0,IF(FL1078=1,$T1076,IF($T1078=справочники!$E$9,$T1076+$T1080*INT((FL1078-1)/IF(OR($T1082=0,$T1082=""),1,$T1082)),IF($T1078=справочники!$E$10,$T1076*POWER($T1080,INT((FL1078-1)/IF(OR($T1082=0,$T1082=""),1,$T1082))),IF($T1078=справочники!$E$11,POWER($T1076,1+$T1080*INT((FL1078-1)/IF(OR($T1082=0,$T1082=""),1,$T1082))),0)))))</f>
        <v>0</v>
      </c>
      <c r="FM1084" s="100">
        <f>IF(FM1080="",0,IF(FM1078=1,$T1076,IF($T1078=справочники!$E$9,$T1076+$T1080*INT((FM1078-1)/IF(OR($T1082=0,$T1082=""),1,$T1082)),IF($T1078=справочники!$E$10,$T1076*POWER($T1080,INT((FM1078-1)/IF(OR($T1082=0,$T1082=""),1,$T1082))),IF($T1078=справочники!$E$11,POWER($T1076,1+$T1080*INT((FM1078-1)/IF(OR($T1082=0,$T1082=""),1,$T1082))),0)))))</f>
        <v>0</v>
      </c>
      <c r="FN1084" s="100">
        <f>IF(FN1080="",0,IF(FN1078=1,$T1076,IF($T1078=справочники!$E$9,$T1076+$T1080*INT((FN1078-1)/IF(OR($T1082=0,$T1082=""),1,$T1082)),IF($T1078=справочники!$E$10,$T1076*POWER($T1080,INT((FN1078-1)/IF(OR($T1082=0,$T1082=""),1,$T1082))),IF($T1078=справочники!$E$11,POWER($T1076,1+$T1080*INT((FN1078-1)/IF(OR($T1082=0,$T1082=""),1,$T1082))),0)))))</f>
        <v>0</v>
      </c>
      <c r="FO1084" s="100">
        <f>IF(FO1080="",0,IF(FO1078=1,$T1076,IF($T1078=справочники!$E$9,$T1076+$T1080*INT((FO1078-1)/IF(OR($T1082=0,$T1082=""),1,$T1082)),IF($T1078=справочники!$E$10,$T1076*POWER($T1080,INT((FO1078-1)/IF(OR($T1082=0,$T1082=""),1,$T1082))),IF($T1078=справочники!$E$11,POWER($T1076,1+$T1080*INT((FO1078-1)/IF(OR($T1082=0,$T1082=""),1,$T1082))),0)))))</f>
        <v>0</v>
      </c>
      <c r="FP1084" s="100">
        <f>IF(FP1080="",0,IF(FP1078=1,$T1076,IF($T1078=справочники!$E$9,$T1076+$T1080*INT((FP1078-1)/IF(OR($T1082=0,$T1082=""),1,$T1082)),IF($T1078=справочники!$E$10,$T1076*POWER($T1080,INT((FP1078-1)/IF(OR($T1082=0,$T1082=""),1,$T1082))),IF($T1078=справочники!$E$11,POWER($T1076,1+$T1080*INT((FP1078-1)/IF(OR($T1082=0,$T1082=""),1,$T1082))),0)))))</f>
        <v>0</v>
      </c>
      <c r="FQ1084" s="100">
        <f>IF(FQ1080="",0,IF(FQ1078=1,$T1076,IF($T1078=справочники!$E$9,$T1076+$T1080*INT((FQ1078-1)/IF(OR($T1082=0,$T1082=""),1,$T1082)),IF($T1078=справочники!$E$10,$T1076*POWER($T1080,INT((FQ1078-1)/IF(OR($T1082=0,$T1082=""),1,$T1082))),IF($T1078=справочники!$E$11,POWER($T1076,1+$T1080*INT((FQ1078-1)/IF(OR($T1082=0,$T1082=""),1,$T1082))),0)))))</f>
        <v>0</v>
      </c>
      <c r="FR1084" s="100">
        <f>IF(FR1080="",0,IF(FR1078=1,$T1076,IF($T1078=справочники!$E$9,$T1076+$T1080*INT((FR1078-1)/IF(OR($T1082=0,$T1082=""),1,$T1082)),IF($T1078=справочники!$E$10,$T1076*POWER($T1080,INT((FR1078-1)/IF(OR($T1082=0,$T1082=""),1,$T1082))),IF($T1078=справочники!$E$11,POWER($T1076,1+$T1080*INT((FR1078-1)/IF(OR($T1082=0,$T1082=""),1,$T1082))),0)))))</f>
        <v>0</v>
      </c>
      <c r="FS1084" s="100">
        <f>IF(FS1080="",0,IF(FS1078=1,$T1076,IF($T1078=справочники!$E$9,$T1076+$T1080*INT((FS1078-1)/IF(OR($T1082=0,$T1082=""),1,$T1082)),IF($T1078=справочники!$E$10,$T1076*POWER($T1080,INT((FS1078-1)/IF(OR($T1082=0,$T1082=""),1,$T1082))),IF($T1078=справочники!$E$11,POWER($T1076,1+$T1080*INT((FS1078-1)/IF(OR($T1082=0,$T1082=""),1,$T1082))),0)))))</f>
        <v>0</v>
      </c>
      <c r="FT1084" s="100">
        <f>IF(FT1080="",0,IF(FT1078=1,$T1076,IF($T1078=справочники!$E$9,$T1076+$T1080*INT((FT1078-1)/IF(OR($T1082=0,$T1082=""),1,$T1082)),IF($T1078=справочники!$E$10,$T1076*POWER($T1080,INT((FT1078-1)/IF(OR($T1082=0,$T1082=""),1,$T1082))),IF($T1078=справочники!$E$11,POWER($T1076,1+$T1080*INT((FT1078-1)/IF(OR($T1082=0,$T1082=""),1,$T1082))),0)))))</f>
        <v>0</v>
      </c>
      <c r="FU1084" s="100">
        <f>IF(FU1080="",0,IF(FU1078=1,$T1076,IF($T1078=справочники!$E$9,$T1076+$T1080*INT((FU1078-1)/IF(OR($T1082=0,$T1082=""),1,$T1082)),IF($T1078=справочники!$E$10,$T1076*POWER($T1080,INT((FU1078-1)/IF(OR($T1082=0,$T1082=""),1,$T1082))),IF($T1078=справочники!$E$11,POWER($T1076,1+$T1080*INT((FU1078-1)/IF(OR($T1082=0,$T1082=""),1,$T1082))),0)))))</f>
        <v>0</v>
      </c>
      <c r="FV1084" s="100">
        <f>IF(FV1080="",0,IF(FV1078=1,$T1076,IF($T1078=справочники!$E$9,$T1076+$T1080*INT((FV1078-1)/IF(OR($T1082=0,$T1082=""),1,$T1082)),IF($T1078=справочники!$E$10,$T1076*POWER($T1080,INT((FV1078-1)/IF(OR($T1082=0,$T1082=""),1,$T1082))),IF($T1078=справочники!$E$11,POWER($T1076,1+$T1080*INT((FV1078-1)/IF(OR($T1082=0,$T1082=""),1,$T1082))),0)))))</f>
        <v>0</v>
      </c>
      <c r="FW1084" s="100">
        <f>IF(FW1080="",0,IF(FW1078=1,$T1076,IF($T1078=справочники!$E$9,$T1076+$T1080*INT((FW1078-1)/IF(OR($T1082=0,$T1082=""),1,$T1082)),IF($T1078=справочники!$E$10,$T1076*POWER($T1080,INT((FW1078-1)/IF(OR($T1082=0,$T1082=""),1,$T1082))),IF($T1078=справочники!$E$11,POWER($T1076,1+$T1080*INT((FW1078-1)/IF(OR($T1082=0,$T1082=""),1,$T1082))),0)))))</f>
        <v>0</v>
      </c>
      <c r="FX1084" s="100">
        <f>IF(FX1080="",0,IF(FX1078=1,$T1076,IF($T1078=справочники!$E$9,$T1076+$T1080*INT((FX1078-1)/IF(OR($T1082=0,$T1082=""),1,$T1082)),IF($T1078=справочники!$E$10,$T1076*POWER($T1080,INT((FX1078-1)/IF(OR($T1082=0,$T1082=""),1,$T1082))),IF($T1078=справочники!$E$11,POWER($T1076,1+$T1080*INT((FX1078-1)/IF(OR($T1082=0,$T1082=""),1,$T1082))),0)))))</f>
        <v>0</v>
      </c>
      <c r="FY1084" s="100">
        <f>IF(FY1080="",0,IF(FY1078=1,$T1076,IF($T1078=справочники!$E$9,$T1076+$T1080*INT((FY1078-1)/IF(OR($T1082=0,$T1082=""),1,$T1082)),IF($T1078=справочники!$E$10,$T1076*POWER($T1080,INT((FY1078-1)/IF(OR($T1082=0,$T1082=""),1,$T1082))),IF($T1078=справочники!$E$11,POWER($T1076,1+$T1080*INT((FY1078-1)/IF(OR($T1082=0,$T1082=""),1,$T1082))),0)))))</f>
        <v>0</v>
      </c>
      <c r="FZ1084" s="100">
        <f>IF(FZ1080="",0,IF(FZ1078=1,$T1076,IF($T1078=справочники!$E$9,$T1076+$T1080*INT((FZ1078-1)/IF(OR($T1082=0,$T1082=""),1,$T1082)),IF($T1078=справочники!$E$10,$T1076*POWER($T1080,INT((FZ1078-1)/IF(OR($T1082=0,$T1082=""),1,$T1082))),IF($T1078=справочники!$E$11,POWER($T1076,1+$T1080*INT((FZ1078-1)/IF(OR($T1082=0,$T1082=""),1,$T1082))),0)))))</f>
        <v>0</v>
      </c>
      <c r="GA1084" s="100">
        <f>IF(GA1080="",0,IF(GA1078=1,$T1076,IF($T1078=справочники!$E$9,$T1076+$T1080*INT((GA1078-1)/IF(OR($T1082=0,$T1082=""),1,$T1082)),IF($T1078=справочники!$E$10,$T1076*POWER($T1080,INT((GA1078-1)/IF(OR($T1082=0,$T1082=""),1,$T1082))),IF($T1078=справочники!$E$11,POWER($T1076,1+$T1080*INT((GA1078-1)/IF(OR($T1082=0,$T1082=""),1,$T1082))),0)))))</f>
        <v>0</v>
      </c>
      <c r="GB1084" s="100">
        <f>IF(GB1080="",0,IF(GB1078=1,$T1076,IF($T1078=справочники!$E$9,$T1076+$T1080*INT((GB1078-1)/IF(OR($T1082=0,$T1082=""),1,$T1082)),IF($T1078=справочники!$E$10,$T1076*POWER($T1080,INT((GB1078-1)/IF(OR($T1082=0,$T1082=""),1,$T1082))),IF($T1078=справочники!$E$11,POWER($T1076,1+$T1080*INT((GB1078-1)/IF(OR($T1082=0,$T1082=""),1,$T1082))),0)))))</f>
        <v>0</v>
      </c>
      <c r="GC1084" s="100">
        <f>IF(GC1080="",0,IF(GC1078=1,$T1076,IF($T1078=справочники!$E$9,$T1076+$T1080*INT((GC1078-1)/IF(OR($T1082=0,$T1082=""),1,$T1082)),IF($T1078=справочники!$E$10,$T1076*POWER($T1080,INT((GC1078-1)/IF(OR($T1082=0,$T1082=""),1,$T1082))),IF($T1078=справочники!$E$11,POWER($T1076,1+$T1080*INT((GC1078-1)/IF(OR($T1082=0,$T1082=""),1,$T1082))),0)))))</f>
        <v>0</v>
      </c>
      <c r="GD1084" s="100">
        <f>IF(GD1080="",0,IF(GD1078=1,$T1076,IF($T1078=справочники!$E$9,$T1076+$T1080*INT((GD1078-1)/IF(OR($T1082=0,$T1082=""),1,$T1082)),IF($T1078=справочники!$E$10,$T1076*POWER($T1080,INT((GD1078-1)/IF(OR($T1082=0,$T1082=""),1,$T1082))),IF($T1078=справочники!$E$11,POWER($T1076,1+$T1080*INT((GD1078-1)/IF(OR($T1082=0,$T1082=""),1,$T1082))),0)))))</f>
        <v>0</v>
      </c>
      <c r="GE1084" s="100">
        <f>IF(GE1080="",0,IF(GE1078=1,$T1076,IF($T1078=справочники!$E$9,$T1076+$T1080*INT((GE1078-1)/IF(OR($T1082=0,$T1082=""),1,$T1082)),IF($T1078=справочники!$E$10,$T1076*POWER($T1080,INT((GE1078-1)/IF(OR($T1082=0,$T1082=""),1,$T1082))),IF($T1078=справочники!$E$11,POWER($T1076,1+$T1080*INT((GE1078-1)/IF(OR($T1082=0,$T1082=""),1,$T1082))),0)))))</f>
        <v>0</v>
      </c>
      <c r="GF1084" s="100">
        <f>IF(GF1080="",0,IF(GF1078=1,$T1076,IF($T1078=справочники!$E$9,$T1076+$T1080*INT((GF1078-1)/IF(OR($T1082=0,$T1082=""),1,$T1082)),IF($T1078=справочники!$E$10,$T1076*POWER($T1080,INT((GF1078-1)/IF(OR($T1082=0,$T1082=""),1,$T1082))),IF($T1078=справочники!$E$11,POWER($T1076,1+$T1080*INT((GF1078-1)/IF(OR($T1082=0,$T1082=""),1,$T1082))),0)))))</f>
        <v>0</v>
      </c>
      <c r="GG1084" s="100">
        <f>IF(GG1080="",0,IF(GG1078=1,$T1076,IF($T1078=справочники!$E$9,$T1076+$T1080*INT((GG1078-1)/IF(OR($T1082=0,$T1082=""),1,$T1082)),IF($T1078=справочники!$E$10,$T1076*POWER($T1080,INT((GG1078-1)/IF(OR($T1082=0,$T1082=""),1,$T1082))),IF($T1078=справочники!$E$11,POWER($T1076,1+$T1080*INT((GG1078-1)/IF(OR($T1082=0,$T1082=""),1,$T1082))),0)))))</f>
        <v>0</v>
      </c>
      <c r="GH1084" s="100">
        <f>IF(GH1080="",0,IF(GH1078=1,$T1076,IF($T1078=справочники!$E$9,$T1076+$T1080*INT((GH1078-1)/IF(OR($T1082=0,$T1082=""),1,$T1082)),IF($T1078=справочники!$E$10,$T1076*POWER($T1080,INT((GH1078-1)/IF(OR($T1082=0,$T1082=""),1,$T1082))),IF($T1078=справочники!$E$11,POWER($T1076,1+$T1080*INT((GH1078-1)/IF(OR($T1082=0,$T1082=""),1,$T1082))),0)))))</f>
        <v>0</v>
      </c>
      <c r="GI1084" s="100">
        <f>IF(GI1080="",0,IF(GI1078=1,$T1076,IF($T1078=справочники!$E$9,$T1076+$T1080*INT((GI1078-1)/IF(OR($T1082=0,$T1082=""),1,$T1082)),IF($T1078=справочники!$E$10,$T1076*POWER($T1080,INT((GI1078-1)/IF(OR($T1082=0,$T1082=""),1,$T1082))),IF($T1078=справочники!$E$11,POWER($T1076,1+$T1080*INT((GI1078-1)/IF(OR($T1082=0,$T1082=""),1,$T1082))),0)))))</f>
        <v>0</v>
      </c>
      <c r="GJ1084" s="100">
        <f>IF(GJ1080="",0,IF(GJ1078=1,$T1076,IF($T1078=справочники!$E$9,$T1076+$T1080*INT((GJ1078-1)/IF(OR($T1082=0,$T1082=""),1,$T1082)),IF($T1078=справочники!$E$10,$T1076*POWER($T1080,INT((GJ1078-1)/IF(OR($T1082=0,$T1082=""),1,$T1082))),IF($T1078=справочники!$E$11,POWER($T1076,1+$T1080*INT((GJ1078-1)/IF(OR($T1082=0,$T1082=""),1,$T1082))),0)))))</f>
        <v>0</v>
      </c>
      <c r="GK1084" s="100">
        <f>IF(GK1080="",0,IF(GK1078=1,$T1076,IF($T1078=справочники!$E$9,$T1076+$T1080*INT((GK1078-1)/IF(OR($T1082=0,$T1082=""),1,$T1082)),IF($T1078=справочники!$E$10,$T1076*POWER($T1080,INT((GK1078-1)/IF(OR($T1082=0,$T1082=""),1,$T1082))),IF($T1078=справочники!$E$11,POWER($T1076,1+$T1080*INT((GK1078-1)/IF(OR($T1082=0,$T1082=""),1,$T1082))),0)))))</f>
        <v>0</v>
      </c>
      <c r="GL1084" s="100">
        <f>IF(GL1080="",0,IF(GL1078=1,$T1076,IF($T1078=справочники!$E$9,$T1076+$T1080*INT((GL1078-1)/IF(OR($T1082=0,$T1082=""),1,$T1082)),IF($T1078=справочники!$E$10,$T1076*POWER($T1080,INT((GL1078-1)/IF(OR($T1082=0,$T1082=""),1,$T1082))),IF($T1078=справочники!$E$11,POWER($T1076,1+$T1080*INT((GL1078-1)/IF(OR($T1082=0,$T1082=""),1,$T1082))),0)))))</f>
        <v>0</v>
      </c>
      <c r="GM1084" s="100">
        <f>IF(GM1080="",0,IF(GM1078=1,$T1076,IF($T1078=справочники!$E$9,$T1076+$T1080*INT((GM1078-1)/IF(OR($T1082=0,$T1082=""),1,$T1082)),IF($T1078=справочники!$E$10,$T1076*POWER($T1080,INT((GM1078-1)/IF(OR($T1082=0,$T1082=""),1,$T1082))),IF($T1078=справочники!$E$11,POWER($T1076,1+$T1080*INT((GM1078-1)/IF(OR($T1082=0,$T1082=""),1,$T1082))),0)))))</f>
        <v>0</v>
      </c>
      <c r="GN1084" s="100">
        <f>IF(GN1080="",0,IF(GN1078=1,$T1076,IF($T1078=справочники!$E$9,$T1076+$T1080*INT((GN1078-1)/IF(OR($T1082=0,$T1082=""),1,$T1082)),IF($T1078=справочники!$E$10,$T1076*POWER($T1080,INT((GN1078-1)/IF(OR($T1082=0,$T1082=""),1,$T1082))),IF($T1078=справочники!$E$11,POWER($T1076,1+$T1080*INT((GN1078-1)/IF(OR($T1082=0,$T1082=""),1,$T1082))),0)))))</f>
        <v>0</v>
      </c>
      <c r="GO1084" s="100">
        <f>IF(GO1080="",0,IF(GO1078=1,$T1076,IF($T1078=справочники!$E$9,$T1076+$T1080*INT((GO1078-1)/IF(OR($T1082=0,$T1082=""),1,$T1082)),IF($T1078=справочники!$E$10,$T1076*POWER($T1080,INT((GO1078-1)/IF(OR($T1082=0,$T1082=""),1,$T1082))),IF($T1078=справочники!$E$11,POWER($T1076,1+$T1080*INT((GO1078-1)/IF(OR($T1082=0,$T1082=""),1,$T1082))),0)))))</f>
        <v>0</v>
      </c>
      <c r="GP1084" s="100">
        <f>IF(GP1080="",0,IF(GP1078=1,$T1076,IF($T1078=справочники!$E$9,$T1076+$T1080*INT((GP1078-1)/IF(OR($T1082=0,$T1082=""),1,$T1082)),IF($T1078=справочники!$E$10,$T1076*POWER($T1080,INT((GP1078-1)/IF(OR($T1082=0,$T1082=""),1,$T1082))),IF($T1078=справочники!$E$11,POWER($T1076,1+$T1080*INT((GP1078-1)/IF(OR($T1082=0,$T1082=""),1,$T1082))),0)))))</f>
        <v>0</v>
      </c>
      <c r="GQ1084" s="100">
        <f>IF(GQ1080="",0,IF(GQ1078=1,$T1076,IF($T1078=справочники!$E$9,$T1076+$T1080*INT((GQ1078-1)/IF(OR($T1082=0,$T1082=""),1,$T1082)),IF($T1078=справочники!$E$10,$T1076*POWER($T1080,INT((GQ1078-1)/IF(OR($T1082=0,$T1082=""),1,$T1082))),IF($T1078=справочники!$E$11,POWER($T1076,1+$T1080*INT((GQ1078-1)/IF(OR($T1082=0,$T1082=""),1,$T1082))),0)))))</f>
        <v>0</v>
      </c>
      <c r="GR1084" s="100">
        <f>IF(GR1080="",0,IF(GR1078=1,$T1076,IF($T1078=справочники!$E$9,$T1076+$T1080*INT((GR1078-1)/IF(OR($T1082=0,$T1082=""),1,$T1082)),IF($T1078=справочники!$E$10,$T1076*POWER($T1080,INT((GR1078-1)/IF(OR($T1082=0,$T1082=""),1,$T1082))),IF($T1078=справочники!$E$11,POWER($T1076,1+$T1080*INT((GR1078-1)/IF(OR($T1082=0,$T1082=""),1,$T1082))),0)))))</f>
        <v>0</v>
      </c>
      <c r="GS1084" s="100">
        <f>IF(GS1080="",0,IF(GS1078=1,$T1076,IF($T1078=справочники!$E$9,$T1076+$T1080*INT((GS1078-1)/IF(OR($T1082=0,$T1082=""),1,$T1082)),IF($T1078=справочники!$E$10,$T1076*POWER($T1080,INT((GS1078-1)/IF(OR($T1082=0,$T1082=""),1,$T1082))),IF($T1078=справочники!$E$11,POWER($T1076,1+$T1080*INT((GS1078-1)/IF(OR($T1082=0,$T1082=""),1,$T1082))),0)))))</f>
        <v>0</v>
      </c>
      <c r="GT1084" s="100">
        <f>IF(GT1080="",0,IF(GT1078=1,$T1076,IF($T1078=справочники!$E$9,$T1076+$T1080*INT((GT1078-1)/IF(OR($T1082=0,$T1082=""),1,$T1082)),IF($T1078=справочники!$E$10,$T1076*POWER($T1080,INT((GT1078-1)/IF(OR($T1082=0,$T1082=""),1,$T1082))),IF($T1078=справочники!$E$11,POWER($T1076,1+$T1080*INT((GT1078-1)/IF(OR($T1082=0,$T1082=""),1,$T1082))),0)))))</f>
        <v>0</v>
      </c>
      <c r="GU1084" s="100">
        <f>IF(GU1080="",0,IF(GU1078=1,$T1076,IF($T1078=справочники!$E$9,$T1076+$T1080*INT((GU1078-1)/IF(OR($T1082=0,$T1082=""),1,$T1082)),IF($T1078=справочники!$E$10,$T1076*POWER($T1080,INT((GU1078-1)/IF(OR($T1082=0,$T1082=""),1,$T1082))),IF($T1078=справочники!$E$11,POWER($T1076,1+$T1080*INT((GU1078-1)/IF(OR($T1082=0,$T1082=""),1,$T1082))),0)))))</f>
        <v>0</v>
      </c>
      <c r="GV1084" s="100">
        <f>IF(GV1080="",0,IF(GV1078=1,$T1076,IF($T1078=справочники!$E$9,$T1076+$T1080*INT((GV1078-1)/IF(OR($T1082=0,$T1082=""),1,$T1082)),IF($T1078=справочники!$E$10,$T1076*POWER($T1080,INT((GV1078-1)/IF(OR($T1082=0,$T1082=""),1,$T1082))),IF($T1078=справочники!$E$11,POWER($T1076,1+$T1080*INT((GV1078-1)/IF(OR($T1082=0,$T1082=""),1,$T1082))),0)))))</f>
        <v>0</v>
      </c>
      <c r="GW1084" s="100">
        <f>IF(GW1080="",0,IF(GW1078=1,$T1076,IF($T1078=справочники!$E$9,$T1076+$T1080*INT((GW1078-1)/IF(OR($T1082=0,$T1082=""),1,$T1082)),IF($T1078=справочники!$E$10,$T1076*POWER($T1080,INT((GW1078-1)/IF(OR($T1082=0,$T1082=""),1,$T1082))),IF($T1078=справочники!$E$11,POWER($T1076,1+$T1080*INT((GW1078-1)/IF(OR($T1082=0,$T1082=""),1,$T1082))),0)))))</f>
        <v>0</v>
      </c>
      <c r="GX1084" s="100">
        <f>IF(GX1080="",0,IF(GX1078=1,$T1076,IF($T1078=справочники!$E$9,$T1076+$T1080*INT((GX1078-1)/IF(OR($T1082=0,$T1082=""),1,$T1082)),IF($T1078=справочники!$E$10,$T1076*POWER($T1080,INT((GX1078-1)/IF(OR($T1082=0,$T1082=""),1,$T1082))),IF($T1078=справочники!$E$11,POWER($T1076,1+$T1080*INT((GX1078-1)/IF(OR($T1082=0,$T1082=""),1,$T1082))),0)))))</f>
        <v>0</v>
      </c>
      <c r="GY1084" s="100">
        <f>IF(GY1080="",0,IF(GY1078=1,$T1076,IF($T1078=справочники!$E$9,$T1076+$T1080*INT((GY1078-1)/IF(OR($T1082=0,$T1082=""),1,$T1082)),IF($T1078=справочники!$E$10,$T1076*POWER($T1080,INT((GY1078-1)/IF(OR($T1082=0,$T1082=""),1,$T1082))),IF($T1078=справочники!$E$11,POWER($T1076,1+$T1080*INT((GY1078-1)/IF(OR($T1082=0,$T1082=""),1,$T1082))),0)))))</f>
        <v>0</v>
      </c>
      <c r="GZ1084" s="100">
        <f>IF(GZ1080="",0,IF(GZ1078=1,$T1076,IF($T1078=справочники!$E$9,$T1076+$T1080*INT((GZ1078-1)/IF(OR($T1082=0,$T1082=""),1,$T1082)),IF($T1078=справочники!$E$10,$T1076*POWER($T1080,INT((GZ1078-1)/IF(OR($T1082=0,$T1082=""),1,$T1082))),IF($T1078=справочники!$E$11,POWER($T1076,1+$T1080*INT((GZ1078-1)/IF(OR($T1082=0,$T1082=""),1,$T1082))),0)))))</f>
        <v>0</v>
      </c>
      <c r="HA1084" s="3"/>
      <c r="HB1084" s="3"/>
    </row>
    <row r="1085" spans="1:210" ht="4.2" customHeight="1">
      <c r="A1085" s="1"/>
      <c r="B1085" s="1"/>
      <c r="C1085" s="1"/>
      <c r="D1085" s="1"/>
      <c r="E1085" s="263"/>
      <c r="F1085" s="48"/>
      <c r="G1085" s="231"/>
      <c r="H1085" s="1"/>
      <c r="I1085" s="1"/>
      <c r="J1085" s="1"/>
      <c r="K1085" s="1"/>
      <c r="L1085" s="1"/>
      <c r="M1085" s="5"/>
      <c r="N1085" s="1"/>
      <c r="O1085" s="1"/>
      <c r="P1085" s="5"/>
      <c r="Q1085" s="1"/>
      <c r="R1085" s="1"/>
      <c r="S1085" s="5"/>
      <c r="T1085" s="7"/>
      <c r="U1085" s="24"/>
      <c r="V1085" s="1"/>
      <c r="W1085" s="12"/>
      <c r="X1085" s="10"/>
      <c r="Y1085" s="46"/>
      <c r="Z1085" s="93"/>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4"/>
      <c r="BB1085" s="94"/>
      <c r="BC1085" s="94"/>
      <c r="BD1085" s="94"/>
      <c r="BE1085" s="94"/>
      <c r="BF1085" s="94"/>
      <c r="BG1085" s="94"/>
      <c r="BH1085" s="94"/>
      <c r="BI1085" s="94"/>
      <c r="BJ1085" s="94"/>
      <c r="BK1085" s="94"/>
      <c r="BL1085" s="94"/>
      <c r="BM1085" s="94"/>
      <c r="BN1085" s="94"/>
      <c r="BO1085" s="94"/>
      <c r="BP1085" s="94"/>
      <c r="BQ1085" s="94"/>
      <c r="BR1085" s="94"/>
      <c r="BS1085" s="94"/>
      <c r="BT1085" s="94"/>
      <c r="BU1085" s="94"/>
      <c r="BV1085" s="94"/>
      <c r="BW1085" s="94"/>
      <c r="BX1085" s="94"/>
      <c r="BY1085" s="94"/>
      <c r="BZ1085" s="94"/>
      <c r="CA1085" s="94"/>
      <c r="CB1085" s="94"/>
      <c r="CC1085" s="94"/>
      <c r="CD1085" s="94"/>
      <c r="CE1085" s="94"/>
      <c r="CF1085" s="94"/>
      <c r="CG1085" s="94"/>
      <c r="CH1085" s="94"/>
      <c r="CI1085" s="94"/>
      <c r="CJ1085" s="94"/>
      <c r="CK1085" s="94"/>
      <c r="CL1085" s="94"/>
      <c r="CM1085" s="94"/>
      <c r="CN1085" s="94"/>
      <c r="CO1085" s="94"/>
      <c r="CP1085" s="94"/>
      <c r="CQ1085" s="94"/>
      <c r="CR1085" s="94"/>
      <c r="CS1085" s="94"/>
      <c r="CT1085" s="94"/>
      <c r="CU1085" s="94"/>
      <c r="CV1085" s="94"/>
      <c r="CW1085" s="94"/>
      <c r="CX1085" s="94"/>
      <c r="CY1085" s="94"/>
      <c r="CZ1085" s="94"/>
      <c r="DA1085" s="94"/>
      <c r="DB1085" s="94"/>
      <c r="DC1085" s="94"/>
      <c r="DD1085" s="94"/>
      <c r="DE1085" s="94"/>
      <c r="DF1085" s="94"/>
      <c r="DG1085" s="94"/>
      <c r="DH1085" s="94"/>
      <c r="DI1085" s="94"/>
      <c r="DJ1085" s="94"/>
      <c r="DK1085" s="94"/>
      <c r="DL1085" s="94"/>
      <c r="DM1085" s="94"/>
      <c r="DN1085" s="94"/>
      <c r="DO1085" s="94"/>
      <c r="DP1085" s="94"/>
      <c r="DQ1085" s="94"/>
      <c r="DR1085" s="94"/>
      <c r="DS1085" s="94"/>
      <c r="DT1085" s="94"/>
      <c r="DU1085" s="94"/>
      <c r="DV1085" s="94"/>
      <c r="DW1085" s="94"/>
      <c r="DX1085" s="94"/>
      <c r="DY1085" s="94"/>
      <c r="DZ1085" s="94"/>
      <c r="EA1085" s="94"/>
      <c r="EB1085" s="94"/>
      <c r="EC1085" s="94"/>
      <c r="ED1085" s="94"/>
      <c r="EE1085" s="94"/>
      <c r="EF1085" s="94"/>
      <c r="EG1085" s="94"/>
      <c r="EH1085" s="94"/>
      <c r="EI1085" s="94"/>
      <c r="EJ1085" s="94"/>
      <c r="EK1085" s="94"/>
      <c r="EL1085" s="94"/>
      <c r="EM1085" s="94"/>
      <c r="EN1085" s="94"/>
      <c r="EO1085" s="94"/>
      <c r="EP1085" s="94"/>
      <c r="EQ1085" s="94"/>
      <c r="ER1085" s="94"/>
      <c r="ES1085" s="94"/>
      <c r="ET1085" s="94"/>
      <c r="EU1085" s="94"/>
      <c r="EV1085" s="94"/>
      <c r="EW1085" s="94"/>
      <c r="EX1085" s="94"/>
      <c r="EY1085" s="94"/>
      <c r="EZ1085" s="94"/>
      <c r="FA1085" s="94"/>
      <c r="FB1085" s="94"/>
      <c r="FC1085" s="94"/>
      <c r="FD1085" s="94"/>
      <c r="FE1085" s="94"/>
      <c r="FF1085" s="94"/>
      <c r="FG1085" s="94"/>
      <c r="FH1085" s="94"/>
      <c r="FI1085" s="94"/>
      <c r="FJ1085" s="94"/>
      <c r="FK1085" s="94"/>
      <c r="FL1085" s="94"/>
      <c r="FM1085" s="94"/>
      <c r="FN1085" s="94"/>
      <c r="FO1085" s="94"/>
      <c r="FP1085" s="94"/>
      <c r="FQ1085" s="94"/>
      <c r="FR1085" s="94"/>
      <c r="FS1085" s="94"/>
      <c r="FT1085" s="94"/>
      <c r="FU1085" s="94"/>
      <c r="FV1085" s="94"/>
      <c r="FW1085" s="94"/>
      <c r="FX1085" s="94"/>
      <c r="FY1085" s="94"/>
      <c r="FZ1085" s="94"/>
      <c r="GA1085" s="94"/>
      <c r="GB1085" s="94"/>
      <c r="GC1085" s="94"/>
      <c r="GD1085" s="94"/>
      <c r="GE1085" s="94"/>
      <c r="GF1085" s="94"/>
      <c r="GG1085" s="94"/>
      <c r="GH1085" s="94"/>
      <c r="GI1085" s="94"/>
      <c r="GJ1085" s="94"/>
      <c r="GK1085" s="94"/>
      <c r="GL1085" s="94"/>
      <c r="GM1085" s="94"/>
      <c r="GN1085" s="94"/>
      <c r="GO1085" s="94"/>
      <c r="GP1085" s="94"/>
      <c r="GQ1085" s="94"/>
      <c r="GR1085" s="94"/>
      <c r="GS1085" s="94"/>
      <c r="GT1085" s="94"/>
      <c r="GU1085" s="94"/>
      <c r="GV1085" s="94"/>
      <c r="GW1085" s="94"/>
      <c r="GX1085" s="94"/>
      <c r="GY1085" s="94"/>
      <c r="GZ1085" s="94"/>
      <c r="HA1085" s="1"/>
      <c r="HB1085" s="1"/>
    </row>
    <row r="1086" spans="1:210" s="239" customFormat="1" ht="10.199999999999999">
      <c r="A1086" s="228"/>
      <c r="B1086" s="245" t="s">
        <v>157</v>
      </c>
      <c r="C1086" s="230"/>
      <c r="D1086" s="229"/>
      <c r="E1086" s="270"/>
      <c r="F1086" s="116"/>
      <c r="G1086" s="231"/>
      <c r="H1086" s="228"/>
      <c r="I1086" s="228" t="str">
        <f>$I$289</f>
        <v>Оборачиваемость начислений расходов</v>
      </c>
      <c r="J1086" s="228"/>
      <c r="K1086" s="228"/>
      <c r="L1086" s="228"/>
      <c r="M1086" s="231"/>
      <c r="N1086" s="228"/>
      <c r="O1086" s="228"/>
      <c r="P1086" s="231"/>
      <c r="Q1086" s="228" t="s">
        <v>41</v>
      </c>
      <c r="R1086" s="228"/>
      <c r="S1086" s="231" t="s">
        <v>6</v>
      </c>
      <c r="T1086" s="309"/>
      <c r="U1086" s="228"/>
      <c r="V1086" s="228"/>
      <c r="W1086" s="235"/>
      <c r="X1086" s="236"/>
      <c r="Y1086" s="247"/>
      <c r="Z1086" s="248"/>
      <c r="AA1086" s="249"/>
      <c r="AB1086" s="249"/>
      <c r="AC1086" s="249"/>
      <c r="AD1086" s="249"/>
      <c r="AE1086" s="249"/>
      <c r="AF1086" s="249"/>
      <c r="AG1086" s="249"/>
      <c r="AH1086" s="249"/>
      <c r="AI1086" s="249"/>
      <c r="AJ1086" s="249"/>
      <c r="AK1086" s="249"/>
      <c r="AL1086" s="249"/>
      <c r="AM1086" s="249"/>
      <c r="AN1086" s="249"/>
      <c r="AO1086" s="249"/>
      <c r="AP1086" s="249"/>
      <c r="AQ1086" s="249"/>
      <c r="AR1086" s="249"/>
      <c r="AS1086" s="249"/>
      <c r="AT1086" s="249"/>
      <c r="AU1086" s="249"/>
      <c r="AV1086" s="249"/>
      <c r="AW1086" s="249"/>
      <c r="AX1086" s="249"/>
      <c r="AY1086" s="249"/>
      <c r="AZ1086" s="249"/>
      <c r="BA1086" s="249"/>
      <c r="BB1086" s="249"/>
      <c r="BC1086" s="249"/>
      <c r="BD1086" s="249"/>
      <c r="BE1086" s="249"/>
      <c r="BF1086" s="249"/>
      <c r="BG1086" s="249"/>
      <c r="BH1086" s="249"/>
      <c r="BI1086" s="249"/>
      <c r="BJ1086" s="249"/>
      <c r="BK1086" s="249"/>
      <c r="BL1086" s="249"/>
      <c r="BM1086" s="249"/>
      <c r="BN1086" s="249"/>
      <c r="BO1086" s="249"/>
      <c r="BP1086" s="249"/>
      <c r="BQ1086" s="249"/>
      <c r="BR1086" s="249"/>
      <c r="BS1086" s="249"/>
      <c r="BT1086" s="249"/>
      <c r="BU1086" s="249"/>
      <c r="BV1086" s="249"/>
      <c r="BW1086" s="249"/>
      <c r="BX1086" s="249"/>
      <c r="BY1086" s="249"/>
      <c r="BZ1086" s="249"/>
      <c r="CA1086" s="249"/>
      <c r="CB1086" s="249"/>
      <c r="CC1086" s="249"/>
      <c r="CD1086" s="249"/>
      <c r="CE1086" s="249"/>
      <c r="CF1086" s="249"/>
      <c r="CG1086" s="249"/>
      <c r="CH1086" s="249"/>
      <c r="CI1086" s="249"/>
      <c r="CJ1086" s="249"/>
      <c r="CK1086" s="249"/>
      <c r="CL1086" s="249"/>
      <c r="CM1086" s="249"/>
      <c r="CN1086" s="249"/>
      <c r="CO1086" s="249"/>
      <c r="CP1086" s="249"/>
      <c r="CQ1086" s="249"/>
      <c r="CR1086" s="249"/>
      <c r="CS1086" s="249"/>
      <c r="CT1086" s="249"/>
      <c r="CU1086" s="249"/>
      <c r="CV1086" s="249"/>
      <c r="CW1086" s="249"/>
      <c r="CX1086" s="249"/>
      <c r="CY1086" s="249"/>
      <c r="CZ1086" s="249"/>
      <c r="DA1086" s="249"/>
      <c r="DB1086" s="249"/>
      <c r="DC1086" s="249"/>
      <c r="DD1086" s="249"/>
      <c r="DE1086" s="249"/>
      <c r="DF1086" s="249"/>
      <c r="DG1086" s="249"/>
      <c r="DH1086" s="249"/>
      <c r="DI1086" s="249"/>
      <c r="DJ1086" s="249"/>
      <c r="DK1086" s="249"/>
      <c r="DL1086" s="249"/>
      <c r="DM1086" s="249"/>
      <c r="DN1086" s="249"/>
      <c r="DO1086" s="249"/>
      <c r="DP1086" s="249"/>
      <c r="DQ1086" s="249"/>
      <c r="DR1086" s="249"/>
      <c r="DS1086" s="249"/>
      <c r="DT1086" s="249"/>
      <c r="DU1086" s="249"/>
      <c r="DV1086" s="249"/>
      <c r="DW1086" s="249"/>
      <c r="DX1086" s="249"/>
      <c r="DY1086" s="249"/>
      <c r="DZ1086" s="249"/>
      <c r="EA1086" s="249"/>
      <c r="EB1086" s="249"/>
      <c r="EC1086" s="249"/>
      <c r="ED1086" s="249"/>
      <c r="EE1086" s="249"/>
      <c r="EF1086" s="249"/>
      <c r="EG1086" s="249"/>
      <c r="EH1086" s="249"/>
      <c r="EI1086" s="249"/>
      <c r="EJ1086" s="249"/>
      <c r="EK1086" s="249"/>
      <c r="EL1086" s="249"/>
      <c r="EM1086" s="249"/>
      <c r="EN1086" s="249"/>
      <c r="EO1086" s="249"/>
      <c r="EP1086" s="249"/>
      <c r="EQ1086" s="249"/>
      <c r="ER1086" s="249"/>
      <c r="ES1086" s="249"/>
      <c r="ET1086" s="249"/>
      <c r="EU1086" s="249"/>
      <c r="EV1086" s="249"/>
      <c r="EW1086" s="249"/>
      <c r="EX1086" s="249"/>
      <c r="EY1086" s="249"/>
      <c r="EZ1086" s="249"/>
      <c r="FA1086" s="249"/>
      <c r="FB1086" s="249"/>
      <c r="FC1086" s="249"/>
      <c r="FD1086" s="249"/>
      <c r="FE1086" s="249"/>
      <c r="FF1086" s="249"/>
      <c r="FG1086" s="249"/>
      <c r="FH1086" s="249"/>
      <c r="FI1086" s="249"/>
      <c r="FJ1086" s="249"/>
      <c r="FK1086" s="249"/>
      <c r="FL1086" s="249"/>
      <c r="FM1086" s="249"/>
      <c r="FN1086" s="249"/>
      <c r="FO1086" s="249"/>
      <c r="FP1086" s="249"/>
      <c r="FQ1086" s="249"/>
      <c r="FR1086" s="249"/>
      <c r="FS1086" s="249"/>
      <c r="FT1086" s="249"/>
      <c r="FU1086" s="249"/>
      <c r="FV1086" s="249"/>
      <c r="FW1086" s="249"/>
      <c r="FX1086" s="249"/>
      <c r="FY1086" s="249"/>
      <c r="FZ1086" s="249"/>
      <c r="GA1086" s="249"/>
      <c r="GB1086" s="249"/>
      <c r="GC1086" s="249"/>
      <c r="GD1086" s="249"/>
      <c r="GE1086" s="249"/>
      <c r="GF1086" s="249"/>
      <c r="GG1086" s="249"/>
      <c r="GH1086" s="249"/>
      <c r="GI1086" s="249"/>
      <c r="GJ1086" s="249"/>
      <c r="GK1086" s="249"/>
      <c r="GL1086" s="249"/>
      <c r="GM1086" s="249"/>
      <c r="GN1086" s="249"/>
      <c r="GO1086" s="249"/>
      <c r="GP1086" s="249"/>
      <c r="GQ1086" s="249"/>
      <c r="GR1086" s="249"/>
      <c r="GS1086" s="249"/>
      <c r="GT1086" s="249"/>
      <c r="GU1086" s="249"/>
      <c r="GV1086" s="249"/>
      <c r="GW1086" s="249"/>
      <c r="GX1086" s="249"/>
      <c r="GY1086" s="249"/>
      <c r="GZ1086" s="249"/>
      <c r="HA1086" s="228"/>
      <c r="HB1086" s="228"/>
    </row>
    <row r="1087" spans="1:210" ht="4.2" customHeight="1">
      <c r="A1087" s="1"/>
      <c r="B1087" s="1"/>
      <c r="C1087" s="1"/>
      <c r="D1087" s="1"/>
      <c r="E1087" s="263"/>
      <c r="F1087" s="48"/>
      <c r="G1087" s="231"/>
      <c r="H1087" s="1"/>
      <c r="I1087" s="1"/>
      <c r="J1087" s="1"/>
      <c r="K1087" s="1"/>
      <c r="L1087" s="1"/>
      <c r="M1087" s="5"/>
      <c r="N1087" s="1"/>
      <c r="O1087" s="1"/>
      <c r="P1087" s="5"/>
      <c r="Q1087" s="1"/>
      <c r="R1087" s="1"/>
      <c r="S1087" s="5"/>
      <c r="T1087" s="7"/>
      <c r="U1087" s="24"/>
      <c r="V1087" s="1"/>
      <c r="W1087" s="12"/>
      <c r="X1087" s="10"/>
      <c r="Y1087" s="46"/>
      <c r="Z1087" s="93"/>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4"/>
      <c r="BB1087" s="94"/>
      <c r="BC1087" s="94"/>
      <c r="BD1087" s="94"/>
      <c r="BE1087" s="94"/>
      <c r="BF1087" s="94"/>
      <c r="BG1087" s="94"/>
      <c r="BH1087" s="94"/>
      <c r="BI1087" s="94"/>
      <c r="BJ1087" s="94"/>
      <c r="BK1087" s="94"/>
      <c r="BL1087" s="94"/>
      <c r="BM1087" s="94"/>
      <c r="BN1087" s="94"/>
      <c r="BO1087" s="94"/>
      <c r="BP1087" s="94"/>
      <c r="BQ1087" s="94"/>
      <c r="BR1087" s="94"/>
      <c r="BS1087" s="94"/>
      <c r="BT1087" s="94"/>
      <c r="BU1087" s="94"/>
      <c r="BV1087" s="94"/>
      <c r="BW1087" s="94"/>
      <c r="BX1087" s="94"/>
      <c r="BY1087" s="94"/>
      <c r="BZ1087" s="94"/>
      <c r="CA1087" s="94"/>
      <c r="CB1087" s="94"/>
      <c r="CC1087" s="94"/>
      <c r="CD1087" s="94"/>
      <c r="CE1087" s="94"/>
      <c r="CF1087" s="94"/>
      <c r="CG1087" s="94"/>
      <c r="CH1087" s="94"/>
      <c r="CI1087" s="94"/>
      <c r="CJ1087" s="94"/>
      <c r="CK1087" s="94"/>
      <c r="CL1087" s="94"/>
      <c r="CM1087" s="94"/>
      <c r="CN1087" s="94"/>
      <c r="CO1087" s="94"/>
      <c r="CP1087" s="94"/>
      <c r="CQ1087" s="94"/>
      <c r="CR1087" s="94"/>
      <c r="CS1087" s="94"/>
      <c r="CT1087" s="94"/>
      <c r="CU1087" s="94"/>
      <c r="CV1087" s="94"/>
      <c r="CW1087" s="94"/>
      <c r="CX1087" s="94"/>
      <c r="CY1087" s="94"/>
      <c r="CZ1087" s="94"/>
      <c r="DA1087" s="94"/>
      <c r="DB1087" s="94"/>
      <c r="DC1087" s="94"/>
      <c r="DD1087" s="94"/>
      <c r="DE1087" s="94"/>
      <c r="DF1087" s="94"/>
      <c r="DG1087" s="94"/>
      <c r="DH1087" s="94"/>
      <c r="DI1087" s="94"/>
      <c r="DJ1087" s="94"/>
      <c r="DK1087" s="94"/>
      <c r="DL1087" s="94"/>
      <c r="DM1087" s="94"/>
      <c r="DN1087" s="94"/>
      <c r="DO1087" s="94"/>
      <c r="DP1087" s="94"/>
      <c r="DQ1087" s="94"/>
      <c r="DR1087" s="94"/>
      <c r="DS1087" s="94"/>
      <c r="DT1087" s="94"/>
      <c r="DU1087" s="94"/>
      <c r="DV1087" s="94"/>
      <c r="DW1087" s="94"/>
      <c r="DX1087" s="94"/>
      <c r="DY1087" s="94"/>
      <c r="DZ1087" s="94"/>
      <c r="EA1087" s="94"/>
      <c r="EB1087" s="94"/>
      <c r="EC1087" s="94"/>
      <c r="ED1087" s="94"/>
      <c r="EE1087" s="94"/>
      <c r="EF1087" s="94"/>
      <c r="EG1087" s="94"/>
      <c r="EH1087" s="94"/>
      <c r="EI1087" s="94"/>
      <c r="EJ1087" s="94"/>
      <c r="EK1087" s="94"/>
      <c r="EL1087" s="94"/>
      <c r="EM1087" s="94"/>
      <c r="EN1087" s="94"/>
      <c r="EO1087" s="94"/>
      <c r="EP1087" s="94"/>
      <c r="EQ1087" s="94"/>
      <c r="ER1087" s="94"/>
      <c r="ES1087" s="94"/>
      <c r="ET1087" s="94"/>
      <c r="EU1087" s="94"/>
      <c r="EV1087" s="94"/>
      <c r="EW1087" s="94"/>
      <c r="EX1087" s="94"/>
      <c r="EY1087" s="94"/>
      <c r="EZ1087" s="94"/>
      <c r="FA1087" s="94"/>
      <c r="FB1087" s="94"/>
      <c r="FC1087" s="94"/>
      <c r="FD1087" s="94"/>
      <c r="FE1087" s="94"/>
      <c r="FF1087" s="94"/>
      <c r="FG1087" s="94"/>
      <c r="FH1087" s="94"/>
      <c r="FI1087" s="94"/>
      <c r="FJ1087" s="94"/>
      <c r="FK1087" s="94"/>
      <c r="FL1087" s="94"/>
      <c r="FM1087" s="94"/>
      <c r="FN1087" s="94"/>
      <c r="FO1087" s="94"/>
      <c r="FP1087" s="94"/>
      <c r="FQ1087" s="94"/>
      <c r="FR1087" s="94"/>
      <c r="FS1087" s="94"/>
      <c r="FT1087" s="94"/>
      <c r="FU1087" s="94"/>
      <c r="FV1087" s="94"/>
      <c r="FW1087" s="94"/>
      <c r="FX1087" s="94"/>
      <c r="FY1087" s="94"/>
      <c r="FZ1087" s="94"/>
      <c r="GA1087" s="94"/>
      <c r="GB1087" s="94"/>
      <c r="GC1087" s="94"/>
      <c r="GD1087" s="94"/>
      <c r="GE1087" s="94"/>
      <c r="GF1087" s="94"/>
      <c r="GG1087" s="94"/>
      <c r="GH1087" s="94"/>
      <c r="GI1087" s="94"/>
      <c r="GJ1087" s="94"/>
      <c r="GK1087" s="94"/>
      <c r="GL1087" s="94"/>
      <c r="GM1087" s="94"/>
      <c r="GN1087" s="94"/>
      <c r="GO1087" s="94"/>
      <c r="GP1087" s="94"/>
      <c r="GQ1087" s="94"/>
      <c r="GR1087" s="94"/>
      <c r="GS1087" s="94"/>
      <c r="GT1087" s="94"/>
      <c r="GU1087" s="94"/>
      <c r="GV1087" s="94"/>
      <c r="GW1087" s="94"/>
      <c r="GX1087" s="94"/>
      <c r="GY1087" s="94"/>
      <c r="GZ1087" s="94"/>
      <c r="HA1087" s="1"/>
      <c r="HB1087" s="1"/>
    </row>
    <row r="1088" spans="1:210" s="4" customFormat="1">
      <c r="A1088" s="3"/>
      <c r="B1088" s="259" t="s">
        <v>156</v>
      </c>
      <c r="C1088" s="3"/>
      <c r="D1088" s="3"/>
      <c r="E1088" s="9" t="str">
        <f>IF(OR(Главная!$N$19=справочники!$N$13,Главная!$N$19=справочники!$N$14),"",IF(T1088=справочники!$P$10,"","ндс(-)"))</f>
        <v>ндс(-)</v>
      </c>
      <c r="F1088" s="51"/>
      <c r="G1088" s="232"/>
      <c r="H1088" s="13" t="str">
        <f>B1088&amp;N1076</f>
        <v>Начисление - Расходы на патент</v>
      </c>
      <c r="I1088" s="13"/>
      <c r="J1088" s="3"/>
      <c r="K1088" s="3"/>
      <c r="L1088" s="3"/>
      <c r="M1088" s="172"/>
      <c r="N1088" s="412" t="str">
        <f>Главная!$Y$8</f>
        <v>итого</v>
      </c>
      <c r="O1088" s="36"/>
      <c r="P1088" s="5"/>
      <c r="Q1088" s="36" t="s">
        <v>26</v>
      </c>
      <c r="R1088" s="36"/>
      <c r="S1088" s="36"/>
      <c r="T1088" s="62">
        <f>T1084</f>
        <v>0</v>
      </c>
      <c r="U1088" s="36"/>
      <c r="V1088" s="36"/>
      <c r="W1088" s="38">
        <f>SUM($Y1088:$HA1088)</f>
        <v>0</v>
      </c>
      <c r="X1088" s="38"/>
      <c r="Y1088" s="46"/>
      <c r="Z1088" s="99"/>
      <c r="AA1088" s="100">
        <f t="shared" ref="AA1088:BF1088" si="5196">IF(AA$8="",0,IF(AA$1=1,SUMIFS(1084:1084,$1:$1,"&gt;="&amp;1,$1:$1,"&lt;="&amp;INT($T1086/30))+($T1086/30-INT($T1086/30))*SUMIFS(1084:1084,$1:$1,INT($T1086/30)+1),0)+($T1086/30-INT($T1086/30))*SUMIFS(1084:1084,$1:$1,AA$1+INT($T1086/30)+1)+(INT($T1086/30)+1-$T1086/30)*SUMIFS(1084:1084,$1:$1,AA$1+INT($T1086/30)))</f>
        <v>0</v>
      </c>
      <c r="AB1088" s="100">
        <f t="shared" si="5196"/>
        <v>0</v>
      </c>
      <c r="AC1088" s="100">
        <f t="shared" si="5196"/>
        <v>0</v>
      </c>
      <c r="AD1088" s="100">
        <f t="shared" si="5196"/>
        <v>0</v>
      </c>
      <c r="AE1088" s="100">
        <f t="shared" si="5196"/>
        <v>0</v>
      </c>
      <c r="AF1088" s="100">
        <f t="shared" si="5196"/>
        <v>0</v>
      </c>
      <c r="AG1088" s="100">
        <f t="shared" si="5196"/>
        <v>0</v>
      </c>
      <c r="AH1088" s="100">
        <f t="shared" si="5196"/>
        <v>0</v>
      </c>
      <c r="AI1088" s="100">
        <f t="shared" si="5196"/>
        <v>0</v>
      </c>
      <c r="AJ1088" s="100">
        <f t="shared" si="5196"/>
        <v>0</v>
      </c>
      <c r="AK1088" s="100">
        <f t="shared" si="5196"/>
        <v>0</v>
      </c>
      <c r="AL1088" s="100">
        <f t="shared" si="5196"/>
        <v>0</v>
      </c>
      <c r="AM1088" s="100">
        <f t="shared" si="5196"/>
        <v>0</v>
      </c>
      <c r="AN1088" s="100">
        <f t="shared" si="5196"/>
        <v>0</v>
      </c>
      <c r="AO1088" s="100">
        <f t="shared" si="5196"/>
        <v>0</v>
      </c>
      <c r="AP1088" s="100">
        <f t="shared" si="5196"/>
        <v>0</v>
      </c>
      <c r="AQ1088" s="100">
        <f t="shared" si="5196"/>
        <v>0</v>
      </c>
      <c r="AR1088" s="100">
        <f t="shared" si="5196"/>
        <v>0</v>
      </c>
      <c r="AS1088" s="100">
        <f t="shared" si="5196"/>
        <v>0</v>
      </c>
      <c r="AT1088" s="100">
        <f t="shared" si="5196"/>
        <v>0</v>
      </c>
      <c r="AU1088" s="100">
        <f t="shared" si="5196"/>
        <v>0</v>
      </c>
      <c r="AV1088" s="100">
        <f t="shared" si="5196"/>
        <v>0</v>
      </c>
      <c r="AW1088" s="100">
        <f t="shared" si="5196"/>
        <v>0</v>
      </c>
      <c r="AX1088" s="100">
        <f t="shared" si="5196"/>
        <v>0</v>
      </c>
      <c r="AY1088" s="100">
        <f t="shared" si="5196"/>
        <v>0</v>
      </c>
      <c r="AZ1088" s="100">
        <f t="shared" si="5196"/>
        <v>0</v>
      </c>
      <c r="BA1088" s="100">
        <f t="shared" si="5196"/>
        <v>0</v>
      </c>
      <c r="BB1088" s="100">
        <f t="shared" si="5196"/>
        <v>0</v>
      </c>
      <c r="BC1088" s="100">
        <f t="shared" si="5196"/>
        <v>0</v>
      </c>
      <c r="BD1088" s="100">
        <f t="shared" si="5196"/>
        <v>0</v>
      </c>
      <c r="BE1088" s="100">
        <f t="shared" si="5196"/>
        <v>0</v>
      </c>
      <c r="BF1088" s="100">
        <f t="shared" si="5196"/>
        <v>0</v>
      </c>
      <c r="BG1088" s="100">
        <f t="shared" ref="BG1088:CL1088" si="5197">IF(BG$8="",0,IF(BG$1=1,SUMIFS(1084:1084,$1:$1,"&gt;="&amp;1,$1:$1,"&lt;="&amp;INT($T1086/30))+($T1086/30-INT($T1086/30))*SUMIFS(1084:1084,$1:$1,INT($T1086/30)+1),0)+($T1086/30-INT($T1086/30))*SUMIFS(1084:1084,$1:$1,BG$1+INT($T1086/30)+1)+(INT($T1086/30)+1-$T1086/30)*SUMIFS(1084:1084,$1:$1,BG$1+INT($T1086/30)))</f>
        <v>0</v>
      </c>
      <c r="BH1088" s="100">
        <f t="shared" si="5197"/>
        <v>0</v>
      </c>
      <c r="BI1088" s="100">
        <f t="shared" si="5197"/>
        <v>0</v>
      </c>
      <c r="BJ1088" s="100">
        <f t="shared" si="5197"/>
        <v>0</v>
      </c>
      <c r="BK1088" s="100">
        <f t="shared" si="5197"/>
        <v>0</v>
      </c>
      <c r="BL1088" s="100">
        <f t="shared" si="5197"/>
        <v>0</v>
      </c>
      <c r="BM1088" s="100">
        <f t="shared" si="5197"/>
        <v>0</v>
      </c>
      <c r="BN1088" s="100">
        <f t="shared" si="5197"/>
        <v>0</v>
      </c>
      <c r="BO1088" s="100">
        <f t="shared" si="5197"/>
        <v>0</v>
      </c>
      <c r="BP1088" s="100">
        <f t="shared" si="5197"/>
        <v>0</v>
      </c>
      <c r="BQ1088" s="100">
        <f t="shared" si="5197"/>
        <v>0</v>
      </c>
      <c r="BR1088" s="100">
        <f t="shared" si="5197"/>
        <v>0</v>
      </c>
      <c r="BS1088" s="100">
        <f t="shared" si="5197"/>
        <v>0</v>
      </c>
      <c r="BT1088" s="100">
        <f t="shared" si="5197"/>
        <v>0</v>
      </c>
      <c r="BU1088" s="100">
        <f t="shared" si="5197"/>
        <v>0</v>
      </c>
      <c r="BV1088" s="100">
        <f t="shared" si="5197"/>
        <v>0</v>
      </c>
      <c r="BW1088" s="100">
        <f t="shared" si="5197"/>
        <v>0</v>
      </c>
      <c r="BX1088" s="100">
        <f t="shared" si="5197"/>
        <v>0</v>
      </c>
      <c r="BY1088" s="100">
        <f t="shared" si="5197"/>
        <v>0</v>
      </c>
      <c r="BZ1088" s="100">
        <f t="shared" si="5197"/>
        <v>0</v>
      </c>
      <c r="CA1088" s="100">
        <f t="shared" si="5197"/>
        <v>0</v>
      </c>
      <c r="CB1088" s="100">
        <f t="shared" si="5197"/>
        <v>0</v>
      </c>
      <c r="CC1088" s="100">
        <f t="shared" si="5197"/>
        <v>0</v>
      </c>
      <c r="CD1088" s="100">
        <f t="shared" si="5197"/>
        <v>0</v>
      </c>
      <c r="CE1088" s="100">
        <f t="shared" si="5197"/>
        <v>0</v>
      </c>
      <c r="CF1088" s="100">
        <f t="shared" si="5197"/>
        <v>0</v>
      </c>
      <c r="CG1088" s="100">
        <f t="shared" si="5197"/>
        <v>0</v>
      </c>
      <c r="CH1088" s="100">
        <f t="shared" si="5197"/>
        <v>0</v>
      </c>
      <c r="CI1088" s="100">
        <f t="shared" si="5197"/>
        <v>0</v>
      </c>
      <c r="CJ1088" s="100">
        <f t="shared" si="5197"/>
        <v>0</v>
      </c>
      <c r="CK1088" s="100">
        <f t="shared" si="5197"/>
        <v>0</v>
      </c>
      <c r="CL1088" s="100">
        <f t="shared" si="5197"/>
        <v>0</v>
      </c>
      <c r="CM1088" s="100">
        <f t="shared" ref="CM1088:DG1088" si="5198">IF(CM$8="",0,IF(CM$1=1,SUMIFS(1084:1084,$1:$1,"&gt;="&amp;1,$1:$1,"&lt;="&amp;INT($T1086/30))+($T1086/30-INT($T1086/30))*SUMIFS(1084:1084,$1:$1,INT($T1086/30)+1),0)+($T1086/30-INT($T1086/30))*SUMIFS(1084:1084,$1:$1,CM$1+INT($T1086/30)+1)+(INT($T1086/30)+1-$T1086/30)*SUMIFS(1084:1084,$1:$1,CM$1+INT($T1086/30)))</f>
        <v>0</v>
      </c>
      <c r="CN1088" s="100">
        <f t="shared" si="5198"/>
        <v>0</v>
      </c>
      <c r="CO1088" s="100">
        <f t="shared" si="5198"/>
        <v>0</v>
      </c>
      <c r="CP1088" s="100">
        <f t="shared" si="5198"/>
        <v>0</v>
      </c>
      <c r="CQ1088" s="100">
        <f t="shared" si="5198"/>
        <v>0</v>
      </c>
      <c r="CR1088" s="100">
        <f t="shared" si="5198"/>
        <v>0</v>
      </c>
      <c r="CS1088" s="100">
        <f t="shared" si="5198"/>
        <v>0</v>
      </c>
      <c r="CT1088" s="100">
        <f t="shared" si="5198"/>
        <v>0</v>
      </c>
      <c r="CU1088" s="100">
        <f t="shared" si="5198"/>
        <v>0</v>
      </c>
      <c r="CV1088" s="100">
        <f t="shared" si="5198"/>
        <v>0</v>
      </c>
      <c r="CW1088" s="100">
        <f t="shared" si="5198"/>
        <v>0</v>
      </c>
      <c r="CX1088" s="100">
        <f t="shared" si="5198"/>
        <v>0</v>
      </c>
      <c r="CY1088" s="100">
        <f t="shared" si="5198"/>
        <v>0</v>
      </c>
      <c r="CZ1088" s="100">
        <f t="shared" si="5198"/>
        <v>0</v>
      </c>
      <c r="DA1088" s="100">
        <f t="shared" si="5198"/>
        <v>0</v>
      </c>
      <c r="DB1088" s="100">
        <f t="shared" si="5198"/>
        <v>0</v>
      </c>
      <c r="DC1088" s="100">
        <f t="shared" si="5198"/>
        <v>0</v>
      </c>
      <c r="DD1088" s="100">
        <f t="shared" si="5198"/>
        <v>0</v>
      </c>
      <c r="DE1088" s="100">
        <f t="shared" si="5198"/>
        <v>0</v>
      </c>
      <c r="DF1088" s="100">
        <f t="shared" si="5198"/>
        <v>0</v>
      </c>
      <c r="DG1088" s="100">
        <f t="shared" si="5198"/>
        <v>0</v>
      </c>
      <c r="DH1088" s="100">
        <f t="shared" ref="DH1088:FS1088" si="5199">IF(DH$8="",0,IF(DH$1=1,SUMIFS(1084:1084,$1:$1,"&gt;="&amp;1,$1:$1,"&lt;="&amp;INT($T1086/30))+($T1086/30-INT($T1086/30))*SUMIFS(1084:1084,$1:$1,INT($T1086/30)+1),0)+($T1086/30-INT($T1086/30))*SUMIFS(1084:1084,$1:$1,DH$1+INT($T1086/30)+1)+(INT($T1086/30)+1-$T1086/30)*SUMIFS(1084:1084,$1:$1,DH$1+INT($T1086/30)))</f>
        <v>0</v>
      </c>
      <c r="DI1088" s="100">
        <f t="shared" si="5199"/>
        <v>0</v>
      </c>
      <c r="DJ1088" s="100">
        <f t="shared" si="5199"/>
        <v>0</v>
      </c>
      <c r="DK1088" s="100">
        <f t="shared" si="5199"/>
        <v>0</v>
      </c>
      <c r="DL1088" s="100">
        <f t="shared" si="5199"/>
        <v>0</v>
      </c>
      <c r="DM1088" s="100">
        <f t="shared" si="5199"/>
        <v>0</v>
      </c>
      <c r="DN1088" s="100">
        <f t="shared" si="5199"/>
        <v>0</v>
      </c>
      <c r="DO1088" s="100">
        <f t="shared" si="5199"/>
        <v>0</v>
      </c>
      <c r="DP1088" s="100">
        <f t="shared" si="5199"/>
        <v>0</v>
      </c>
      <c r="DQ1088" s="100">
        <f t="shared" si="5199"/>
        <v>0</v>
      </c>
      <c r="DR1088" s="100">
        <f t="shared" si="5199"/>
        <v>0</v>
      </c>
      <c r="DS1088" s="100">
        <f t="shared" si="5199"/>
        <v>0</v>
      </c>
      <c r="DT1088" s="100">
        <f t="shared" si="5199"/>
        <v>0</v>
      </c>
      <c r="DU1088" s="100">
        <f t="shared" si="5199"/>
        <v>0</v>
      </c>
      <c r="DV1088" s="100">
        <f t="shared" si="5199"/>
        <v>0</v>
      </c>
      <c r="DW1088" s="100">
        <f t="shared" si="5199"/>
        <v>0</v>
      </c>
      <c r="DX1088" s="100">
        <f t="shared" si="5199"/>
        <v>0</v>
      </c>
      <c r="DY1088" s="100">
        <f t="shared" si="5199"/>
        <v>0</v>
      </c>
      <c r="DZ1088" s="100">
        <f t="shared" si="5199"/>
        <v>0</v>
      </c>
      <c r="EA1088" s="100">
        <f t="shared" si="5199"/>
        <v>0</v>
      </c>
      <c r="EB1088" s="100">
        <f t="shared" si="5199"/>
        <v>0</v>
      </c>
      <c r="EC1088" s="100">
        <f t="shared" si="5199"/>
        <v>0</v>
      </c>
      <c r="ED1088" s="100">
        <f t="shared" si="5199"/>
        <v>0</v>
      </c>
      <c r="EE1088" s="100">
        <f t="shared" si="5199"/>
        <v>0</v>
      </c>
      <c r="EF1088" s="100">
        <f t="shared" si="5199"/>
        <v>0</v>
      </c>
      <c r="EG1088" s="100">
        <f t="shared" si="5199"/>
        <v>0</v>
      </c>
      <c r="EH1088" s="100">
        <f t="shared" si="5199"/>
        <v>0</v>
      </c>
      <c r="EI1088" s="100">
        <f t="shared" si="5199"/>
        <v>0</v>
      </c>
      <c r="EJ1088" s="100">
        <f t="shared" si="5199"/>
        <v>0</v>
      </c>
      <c r="EK1088" s="100">
        <f t="shared" si="5199"/>
        <v>0</v>
      </c>
      <c r="EL1088" s="100">
        <f t="shared" si="5199"/>
        <v>0</v>
      </c>
      <c r="EM1088" s="100">
        <f t="shared" si="5199"/>
        <v>0</v>
      </c>
      <c r="EN1088" s="100">
        <f t="shared" si="5199"/>
        <v>0</v>
      </c>
      <c r="EO1088" s="100">
        <f t="shared" si="5199"/>
        <v>0</v>
      </c>
      <c r="EP1088" s="100">
        <f t="shared" si="5199"/>
        <v>0</v>
      </c>
      <c r="EQ1088" s="100">
        <f t="shared" si="5199"/>
        <v>0</v>
      </c>
      <c r="ER1088" s="100">
        <f t="shared" si="5199"/>
        <v>0</v>
      </c>
      <c r="ES1088" s="100">
        <f t="shared" si="5199"/>
        <v>0</v>
      </c>
      <c r="ET1088" s="100">
        <f t="shared" si="5199"/>
        <v>0</v>
      </c>
      <c r="EU1088" s="100">
        <f t="shared" si="5199"/>
        <v>0</v>
      </c>
      <c r="EV1088" s="100">
        <f t="shared" si="5199"/>
        <v>0</v>
      </c>
      <c r="EW1088" s="100">
        <f t="shared" si="5199"/>
        <v>0</v>
      </c>
      <c r="EX1088" s="100">
        <f t="shared" si="5199"/>
        <v>0</v>
      </c>
      <c r="EY1088" s="100">
        <f t="shared" si="5199"/>
        <v>0</v>
      </c>
      <c r="EZ1088" s="100">
        <f t="shared" si="5199"/>
        <v>0</v>
      </c>
      <c r="FA1088" s="100">
        <f t="shared" si="5199"/>
        <v>0</v>
      </c>
      <c r="FB1088" s="100">
        <f t="shared" si="5199"/>
        <v>0</v>
      </c>
      <c r="FC1088" s="100">
        <f t="shared" si="5199"/>
        <v>0</v>
      </c>
      <c r="FD1088" s="100">
        <f t="shared" si="5199"/>
        <v>0</v>
      </c>
      <c r="FE1088" s="100">
        <f t="shared" si="5199"/>
        <v>0</v>
      </c>
      <c r="FF1088" s="100">
        <f t="shared" si="5199"/>
        <v>0</v>
      </c>
      <c r="FG1088" s="100">
        <f t="shared" si="5199"/>
        <v>0</v>
      </c>
      <c r="FH1088" s="100">
        <f t="shared" si="5199"/>
        <v>0</v>
      </c>
      <c r="FI1088" s="100">
        <f t="shared" si="5199"/>
        <v>0</v>
      </c>
      <c r="FJ1088" s="100">
        <f t="shared" si="5199"/>
        <v>0</v>
      </c>
      <c r="FK1088" s="100">
        <f t="shared" si="5199"/>
        <v>0</v>
      </c>
      <c r="FL1088" s="100">
        <f t="shared" si="5199"/>
        <v>0</v>
      </c>
      <c r="FM1088" s="100">
        <f t="shared" si="5199"/>
        <v>0</v>
      </c>
      <c r="FN1088" s="100">
        <f t="shared" si="5199"/>
        <v>0</v>
      </c>
      <c r="FO1088" s="100">
        <f t="shared" si="5199"/>
        <v>0</v>
      </c>
      <c r="FP1088" s="100">
        <f t="shared" si="5199"/>
        <v>0</v>
      </c>
      <c r="FQ1088" s="100">
        <f t="shared" si="5199"/>
        <v>0</v>
      </c>
      <c r="FR1088" s="100">
        <f t="shared" si="5199"/>
        <v>0</v>
      </c>
      <c r="FS1088" s="100">
        <f t="shared" si="5199"/>
        <v>0</v>
      </c>
      <c r="FT1088" s="100">
        <f t="shared" ref="FT1088:GZ1088" si="5200">IF(FT$8="",0,IF(FT$1=1,SUMIFS(1084:1084,$1:$1,"&gt;="&amp;1,$1:$1,"&lt;="&amp;INT($T1086/30))+($T1086/30-INT($T1086/30))*SUMIFS(1084:1084,$1:$1,INT($T1086/30)+1),0)+($T1086/30-INT($T1086/30))*SUMIFS(1084:1084,$1:$1,FT$1+INT($T1086/30)+1)+(INT($T1086/30)+1-$T1086/30)*SUMIFS(1084:1084,$1:$1,FT$1+INT($T1086/30)))</f>
        <v>0</v>
      </c>
      <c r="FU1088" s="100">
        <f t="shared" si="5200"/>
        <v>0</v>
      </c>
      <c r="FV1088" s="100">
        <f t="shared" si="5200"/>
        <v>0</v>
      </c>
      <c r="FW1088" s="100">
        <f t="shared" si="5200"/>
        <v>0</v>
      </c>
      <c r="FX1088" s="100">
        <f t="shared" si="5200"/>
        <v>0</v>
      </c>
      <c r="FY1088" s="100">
        <f t="shared" si="5200"/>
        <v>0</v>
      </c>
      <c r="FZ1088" s="100">
        <f t="shared" si="5200"/>
        <v>0</v>
      </c>
      <c r="GA1088" s="100">
        <f t="shared" si="5200"/>
        <v>0</v>
      </c>
      <c r="GB1088" s="100">
        <f t="shared" si="5200"/>
        <v>0</v>
      </c>
      <c r="GC1088" s="100">
        <f t="shared" si="5200"/>
        <v>0</v>
      </c>
      <c r="GD1088" s="100">
        <f t="shared" si="5200"/>
        <v>0</v>
      </c>
      <c r="GE1088" s="100">
        <f t="shared" si="5200"/>
        <v>0</v>
      </c>
      <c r="GF1088" s="100">
        <f t="shared" si="5200"/>
        <v>0</v>
      </c>
      <c r="GG1088" s="100">
        <f t="shared" si="5200"/>
        <v>0</v>
      </c>
      <c r="GH1088" s="100">
        <f t="shared" si="5200"/>
        <v>0</v>
      </c>
      <c r="GI1088" s="100">
        <f t="shared" si="5200"/>
        <v>0</v>
      </c>
      <c r="GJ1088" s="100">
        <f t="shared" si="5200"/>
        <v>0</v>
      </c>
      <c r="GK1088" s="100">
        <f t="shared" si="5200"/>
        <v>0</v>
      </c>
      <c r="GL1088" s="100">
        <f t="shared" si="5200"/>
        <v>0</v>
      </c>
      <c r="GM1088" s="100">
        <f t="shared" si="5200"/>
        <v>0</v>
      </c>
      <c r="GN1088" s="100">
        <f t="shared" si="5200"/>
        <v>0</v>
      </c>
      <c r="GO1088" s="100">
        <f t="shared" si="5200"/>
        <v>0</v>
      </c>
      <c r="GP1088" s="100">
        <f t="shared" si="5200"/>
        <v>0</v>
      </c>
      <c r="GQ1088" s="100">
        <f t="shared" si="5200"/>
        <v>0</v>
      </c>
      <c r="GR1088" s="100">
        <f t="shared" si="5200"/>
        <v>0</v>
      </c>
      <c r="GS1088" s="100">
        <f t="shared" si="5200"/>
        <v>0</v>
      </c>
      <c r="GT1088" s="100">
        <f t="shared" si="5200"/>
        <v>0</v>
      </c>
      <c r="GU1088" s="100">
        <f t="shared" si="5200"/>
        <v>0</v>
      </c>
      <c r="GV1088" s="100">
        <f t="shared" si="5200"/>
        <v>0</v>
      </c>
      <c r="GW1088" s="100">
        <f t="shared" si="5200"/>
        <v>0</v>
      </c>
      <c r="GX1088" s="100">
        <f t="shared" si="5200"/>
        <v>0</v>
      </c>
      <c r="GY1088" s="100">
        <f t="shared" si="5200"/>
        <v>0</v>
      </c>
      <c r="GZ1088" s="100">
        <f t="shared" si="5200"/>
        <v>0</v>
      </c>
      <c r="HA1088" s="3"/>
      <c r="HB1088" s="3"/>
    </row>
    <row r="1089" spans="1:210" ht="4.2" customHeight="1">
      <c r="A1089" s="1"/>
      <c r="B1089" s="1"/>
      <c r="C1089" s="1"/>
      <c r="D1089" s="1"/>
      <c r="E1089" s="263"/>
      <c r="F1089" s="48"/>
      <c r="G1089" s="231"/>
      <c r="H1089" s="1"/>
      <c r="I1089" s="1"/>
      <c r="J1089" s="1"/>
      <c r="K1089" s="1"/>
      <c r="L1089" s="1"/>
      <c r="M1089" s="172"/>
      <c r="N1089" s="413"/>
      <c r="O1089" s="1"/>
      <c r="P1089" s="5"/>
      <c r="Q1089" s="1"/>
      <c r="R1089" s="1"/>
      <c r="S1089" s="5"/>
      <c r="T1089" s="7"/>
      <c r="U1089" s="24"/>
      <c r="V1089" s="1"/>
      <c r="W1089" s="12"/>
      <c r="X1089" s="10"/>
      <c r="Y1089" s="46"/>
      <c r="Z1089" s="93"/>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4"/>
      <c r="BB1089" s="94"/>
      <c r="BC1089" s="94"/>
      <c r="BD1089" s="94"/>
      <c r="BE1089" s="94"/>
      <c r="BF1089" s="94"/>
      <c r="BG1089" s="94"/>
      <c r="BH1089" s="94"/>
      <c r="BI1089" s="94"/>
      <c r="BJ1089" s="94"/>
      <c r="BK1089" s="94"/>
      <c r="BL1089" s="94"/>
      <c r="BM1089" s="94"/>
      <c r="BN1089" s="94"/>
      <c r="BO1089" s="94"/>
      <c r="BP1089" s="94"/>
      <c r="BQ1089" s="94"/>
      <c r="BR1089" s="94"/>
      <c r="BS1089" s="94"/>
      <c r="BT1089" s="94"/>
      <c r="BU1089" s="94"/>
      <c r="BV1089" s="94"/>
      <c r="BW1089" s="94"/>
      <c r="BX1089" s="94"/>
      <c r="BY1089" s="94"/>
      <c r="BZ1089" s="94"/>
      <c r="CA1089" s="94"/>
      <c r="CB1089" s="94"/>
      <c r="CC1089" s="94"/>
      <c r="CD1089" s="94"/>
      <c r="CE1089" s="94"/>
      <c r="CF1089" s="94"/>
      <c r="CG1089" s="94"/>
      <c r="CH1089" s="94"/>
      <c r="CI1089" s="94"/>
      <c r="CJ1089" s="94"/>
      <c r="CK1089" s="94"/>
      <c r="CL1089" s="94"/>
      <c r="CM1089" s="94"/>
      <c r="CN1089" s="94"/>
      <c r="CO1089" s="94"/>
      <c r="CP1089" s="94"/>
      <c r="CQ1089" s="94"/>
      <c r="CR1089" s="94"/>
      <c r="CS1089" s="94"/>
      <c r="CT1089" s="94"/>
      <c r="CU1089" s="94"/>
      <c r="CV1089" s="94"/>
      <c r="CW1089" s="94"/>
      <c r="CX1089" s="94"/>
      <c r="CY1089" s="94"/>
      <c r="CZ1089" s="94"/>
      <c r="DA1089" s="94"/>
      <c r="DB1089" s="94"/>
      <c r="DC1089" s="94"/>
      <c r="DD1089" s="94"/>
      <c r="DE1089" s="94"/>
      <c r="DF1089" s="94"/>
      <c r="DG1089" s="94"/>
      <c r="DH1089" s="94"/>
      <c r="DI1089" s="94"/>
      <c r="DJ1089" s="94"/>
      <c r="DK1089" s="94"/>
      <c r="DL1089" s="94"/>
      <c r="DM1089" s="94"/>
      <c r="DN1089" s="94"/>
      <c r="DO1089" s="94"/>
      <c r="DP1089" s="94"/>
      <c r="DQ1089" s="94"/>
      <c r="DR1089" s="94"/>
      <c r="DS1089" s="94"/>
      <c r="DT1089" s="94"/>
      <c r="DU1089" s="94"/>
      <c r="DV1089" s="94"/>
      <c r="DW1089" s="94"/>
      <c r="DX1089" s="94"/>
      <c r="DY1089" s="94"/>
      <c r="DZ1089" s="94"/>
      <c r="EA1089" s="94"/>
      <c r="EB1089" s="94"/>
      <c r="EC1089" s="94"/>
      <c r="ED1089" s="94"/>
      <c r="EE1089" s="94"/>
      <c r="EF1089" s="94"/>
      <c r="EG1089" s="94"/>
      <c r="EH1089" s="94"/>
      <c r="EI1089" s="94"/>
      <c r="EJ1089" s="94"/>
      <c r="EK1089" s="94"/>
      <c r="EL1089" s="94"/>
      <c r="EM1089" s="94"/>
      <c r="EN1089" s="94"/>
      <c r="EO1089" s="94"/>
      <c r="EP1089" s="94"/>
      <c r="EQ1089" s="94"/>
      <c r="ER1089" s="94"/>
      <c r="ES1089" s="94"/>
      <c r="ET1089" s="94"/>
      <c r="EU1089" s="94"/>
      <c r="EV1089" s="94"/>
      <c r="EW1089" s="94"/>
      <c r="EX1089" s="94"/>
      <c r="EY1089" s="94"/>
      <c r="EZ1089" s="94"/>
      <c r="FA1089" s="94"/>
      <c r="FB1089" s="94"/>
      <c r="FC1089" s="94"/>
      <c r="FD1089" s="94"/>
      <c r="FE1089" s="94"/>
      <c r="FF1089" s="94"/>
      <c r="FG1089" s="94"/>
      <c r="FH1089" s="94"/>
      <c r="FI1089" s="94"/>
      <c r="FJ1089" s="94"/>
      <c r="FK1089" s="94"/>
      <c r="FL1089" s="94"/>
      <c r="FM1089" s="94"/>
      <c r="FN1089" s="94"/>
      <c r="FO1089" s="94"/>
      <c r="FP1089" s="94"/>
      <c r="FQ1089" s="94"/>
      <c r="FR1089" s="94"/>
      <c r="FS1089" s="94"/>
      <c r="FT1089" s="94"/>
      <c r="FU1089" s="94"/>
      <c r="FV1089" s="94"/>
      <c r="FW1089" s="94"/>
      <c r="FX1089" s="94"/>
      <c r="FY1089" s="94"/>
      <c r="FZ1089" s="94"/>
      <c r="GA1089" s="94"/>
      <c r="GB1089" s="94"/>
      <c r="GC1089" s="94"/>
      <c r="GD1089" s="94"/>
      <c r="GE1089" s="94"/>
      <c r="GF1089" s="94"/>
      <c r="GG1089" s="94"/>
      <c r="GH1089" s="94"/>
      <c r="GI1089" s="94"/>
      <c r="GJ1089" s="94"/>
      <c r="GK1089" s="94"/>
      <c r="GL1089" s="94"/>
      <c r="GM1089" s="94"/>
      <c r="GN1089" s="94"/>
      <c r="GO1089" s="94"/>
      <c r="GP1089" s="94"/>
      <c r="GQ1089" s="94"/>
      <c r="GR1089" s="94"/>
      <c r="GS1089" s="94"/>
      <c r="GT1089" s="94"/>
      <c r="GU1089" s="94"/>
      <c r="GV1089" s="94"/>
      <c r="GW1089" s="94"/>
      <c r="GX1089" s="94"/>
      <c r="GY1089" s="94"/>
      <c r="GZ1089" s="94"/>
      <c r="HA1089" s="1"/>
      <c r="HB1089" s="1"/>
    </row>
    <row r="1090" spans="1:210" s="23" customFormat="1">
      <c r="A1090" s="19"/>
      <c r="B1090" s="244"/>
      <c r="C1090" s="19"/>
      <c r="D1090" s="196"/>
      <c r="E1090" s="269"/>
      <c r="F1090" s="52"/>
      <c r="G1090" s="232"/>
      <c r="H1090" s="19"/>
      <c r="I1090" s="19" t="str">
        <f>справочники!$J$6</f>
        <v>вид платежа</v>
      </c>
      <c r="J1090" s="19"/>
      <c r="K1090" s="19"/>
      <c r="L1090" s="19"/>
      <c r="M1090" s="20"/>
      <c r="N1090" s="196"/>
      <c r="O1090" s="19"/>
      <c r="P1090" s="20"/>
      <c r="Q1090" s="19" t="s">
        <v>12</v>
      </c>
      <c r="R1090" s="19"/>
      <c r="S1090" s="20" t="s">
        <v>6</v>
      </c>
      <c r="T1090" s="414" t="s">
        <v>231</v>
      </c>
      <c r="U1090" s="26" t="s">
        <v>7</v>
      </c>
      <c r="V1090" s="19"/>
      <c r="W1090" s="21"/>
      <c r="X1090" s="22"/>
      <c r="Y1090" s="47"/>
      <c r="Z1090" s="96"/>
      <c r="AA1090" s="97"/>
      <c r="AB1090" s="97"/>
      <c r="AC1090" s="97"/>
      <c r="AD1090" s="97"/>
      <c r="AE1090" s="97"/>
      <c r="AF1090" s="97"/>
      <c r="AG1090" s="97"/>
      <c r="AH1090" s="97"/>
      <c r="AI1090" s="97"/>
      <c r="AJ1090" s="97"/>
      <c r="AK1090" s="97"/>
      <c r="AL1090" s="97"/>
      <c r="AM1090" s="97"/>
      <c r="AN1090" s="97"/>
      <c r="AO1090" s="97"/>
      <c r="AP1090" s="97"/>
      <c r="AQ1090" s="97"/>
      <c r="AR1090" s="97"/>
      <c r="AS1090" s="97"/>
      <c r="AT1090" s="97"/>
      <c r="AU1090" s="97"/>
      <c r="AV1090" s="97"/>
      <c r="AW1090" s="97"/>
      <c r="AX1090" s="97"/>
      <c r="AY1090" s="97"/>
      <c r="AZ1090" s="97"/>
      <c r="BA1090" s="97"/>
      <c r="BB1090" s="97"/>
      <c r="BC1090" s="97"/>
      <c r="BD1090" s="97"/>
      <c r="BE1090" s="97"/>
      <c r="BF1090" s="97"/>
      <c r="BG1090" s="97"/>
      <c r="BH1090" s="97"/>
      <c r="BI1090" s="97"/>
      <c r="BJ1090" s="97"/>
      <c r="BK1090" s="97"/>
      <c r="BL1090" s="97"/>
      <c r="BM1090" s="97"/>
      <c r="BN1090" s="97"/>
      <c r="BO1090" s="97"/>
      <c r="BP1090" s="97"/>
      <c r="BQ1090" s="97"/>
      <c r="BR1090" s="97"/>
      <c r="BS1090" s="97"/>
      <c r="BT1090" s="97"/>
      <c r="BU1090" s="97"/>
      <c r="BV1090" s="97"/>
      <c r="BW1090" s="97"/>
      <c r="BX1090" s="97"/>
      <c r="BY1090" s="97"/>
      <c r="BZ1090" s="97"/>
      <c r="CA1090" s="97"/>
      <c r="CB1090" s="97"/>
      <c r="CC1090" s="97"/>
      <c r="CD1090" s="97"/>
      <c r="CE1090" s="97"/>
      <c r="CF1090" s="97"/>
      <c r="CG1090" s="97"/>
      <c r="CH1090" s="97"/>
      <c r="CI1090" s="97"/>
      <c r="CJ1090" s="97"/>
      <c r="CK1090" s="97"/>
      <c r="CL1090" s="97"/>
      <c r="CM1090" s="97"/>
      <c r="CN1090" s="97"/>
      <c r="CO1090" s="97"/>
      <c r="CP1090" s="97"/>
      <c r="CQ1090" s="97"/>
      <c r="CR1090" s="97"/>
      <c r="CS1090" s="97"/>
      <c r="CT1090" s="97"/>
      <c r="CU1090" s="97"/>
      <c r="CV1090" s="97"/>
      <c r="CW1090" s="97"/>
      <c r="CX1090" s="97"/>
      <c r="CY1090" s="97"/>
      <c r="CZ1090" s="97"/>
      <c r="DA1090" s="97"/>
      <c r="DB1090" s="97"/>
      <c r="DC1090" s="97"/>
      <c r="DD1090" s="97"/>
      <c r="DE1090" s="97"/>
      <c r="DF1090" s="97"/>
      <c r="DG1090" s="97"/>
      <c r="DH1090" s="97"/>
      <c r="DI1090" s="97"/>
      <c r="DJ1090" s="97"/>
      <c r="DK1090" s="97"/>
      <c r="DL1090" s="97"/>
      <c r="DM1090" s="97"/>
      <c r="DN1090" s="97"/>
      <c r="DO1090" s="97"/>
      <c r="DP1090" s="97"/>
      <c r="DQ1090" s="97"/>
      <c r="DR1090" s="97"/>
      <c r="DS1090" s="97"/>
      <c r="DT1090" s="97"/>
      <c r="DU1090" s="97"/>
      <c r="DV1090" s="97"/>
      <c r="DW1090" s="97"/>
      <c r="DX1090" s="97"/>
      <c r="DY1090" s="97"/>
      <c r="DZ1090" s="97"/>
      <c r="EA1090" s="97"/>
      <c r="EB1090" s="97"/>
      <c r="EC1090" s="97"/>
      <c r="ED1090" s="97"/>
      <c r="EE1090" s="97"/>
      <c r="EF1090" s="97"/>
      <c r="EG1090" s="97"/>
      <c r="EH1090" s="97"/>
      <c r="EI1090" s="97"/>
      <c r="EJ1090" s="97"/>
      <c r="EK1090" s="97"/>
      <c r="EL1090" s="97"/>
      <c r="EM1090" s="97"/>
      <c r="EN1090" s="97"/>
      <c r="EO1090" s="97"/>
      <c r="EP1090" s="97"/>
      <c r="EQ1090" s="97"/>
      <c r="ER1090" s="97"/>
      <c r="ES1090" s="97"/>
      <c r="ET1090" s="97"/>
      <c r="EU1090" s="97"/>
      <c r="EV1090" s="97"/>
      <c r="EW1090" s="97"/>
      <c r="EX1090" s="97"/>
      <c r="EY1090" s="97"/>
      <c r="EZ1090" s="97"/>
      <c r="FA1090" s="97"/>
      <c r="FB1090" s="97"/>
      <c r="FC1090" s="97"/>
      <c r="FD1090" s="97"/>
      <c r="FE1090" s="97"/>
      <c r="FF1090" s="97"/>
      <c r="FG1090" s="97"/>
      <c r="FH1090" s="97"/>
      <c r="FI1090" s="97"/>
      <c r="FJ1090" s="97"/>
      <c r="FK1090" s="97"/>
      <c r="FL1090" s="97"/>
      <c r="FM1090" s="97"/>
      <c r="FN1090" s="97"/>
      <c r="FO1090" s="97"/>
      <c r="FP1090" s="97"/>
      <c r="FQ1090" s="97"/>
      <c r="FR1090" s="97"/>
      <c r="FS1090" s="97"/>
      <c r="FT1090" s="97"/>
      <c r="FU1090" s="97"/>
      <c r="FV1090" s="97"/>
      <c r="FW1090" s="97"/>
      <c r="FX1090" s="97"/>
      <c r="FY1090" s="97"/>
      <c r="FZ1090" s="97"/>
      <c r="GA1090" s="97"/>
      <c r="GB1090" s="97"/>
      <c r="GC1090" s="97"/>
      <c r="GD1090" s="97"/>
      <c r="GE1090" s="97"/>
      <c r="GF1090" s="97"/>
      <c r="GG1090" s="97"/>
      <c r="GH1090" s="97"/>
      <c r="GI1090" s="97"/>
      <c r="GJ1090" s="97"/>
      <c r="GK1090" s="97"/>
      <c r="GL1090" s="97"/>
      <c r="GM1090" s="97"/>
      <c r="GN1090" s="97"/>
      <c r="GO1090" s="97"/>
      <c r="GP1090" s="97"/>
      <c r="GQ1090" s="97"/>
      <c r="GR1090" s="97"/>
      <c r="GS1090" s="97"/>
      <c r="GT1090" s="97"/>
      <c r="GU1090" s="97"/>
      <c r="GV1090" s="97"/>
      <c r="GW1090" s="97"/>
      <c r="GX1090" s="97"/>
      <c r="GY1090" s="97"/>
      <c r="GZ1090" s="97"/>
      <c r="HA1090" s="19"/>
      <c r="HB1090" s="19"/>
    </row>
    <row r="1091" spans="1:210" ht="4.2" customHeight="1">
      <c r="A1091" s="1"/>
      <c r="B1091" s="1"/>
      <c r="C1091" s="1"/>
      <c r="D1091" s="1"/>
      <c r="E1091" s="263"/>
      <c r="F1091" s="48"/>
      <c r="G1091" s="231"/>
      <c r="H1091" s="1"/>
      <c r="I1091" s="1"/>
      <c r="J1091" s="1"/>
      <c r="K1091" s="1"/>
      <c r="L1091" s="1"/>
      <c r="M1091" s="5"/>
      <c r="N1091" s="19"/>
      <c r="O1091" s="1"/>
      <c r="P1091" s="5"/>
      <c r="Q1091" s="1"/>
      <c r="R1091" s="1"/>
      <c r="S1091" s="5"/>
      <c r="T1091" s="7"/>
      <c r="U1091" s="24"/>
      <c r="V1091" s="1"/>
      <c r="W1091" s="12"/>
      <c r="X1091" s="10"/>
      <c r="Y1091" s="46"/>
      <c r="Z1091" s="93"/>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4"/>
      <c r="BB1091" s="94"/>
      <c r="BC1091" s="94"/>
      <c r="BD1091" s="94"/>
      <c r="BE1091" s="94"/>
      <c r="BF1091" s="94"/>
      <c r="BG1091" s="94"/>
      <c r="BH1091" s="94"/>
      <c r="BI1091" s="94"/>
      <c r="BJ1091" s="94"/>
      <c r="BK1091" s="94"/>
      <c r="BL1091" s="94"/>
      <c r="BM1091" s="94"/>
      <c r="BN1091" s="94"/>
      <c r="BO1091" s="94"/>
      <c r="BP1091" s="94"/>
      <c r="BQ1091" s="94"/>
      <c r="BR1091" s="94"/>
      <c r="BS1091" s="94"/>
      <c r="BT1091" s="94"/>
      <c r="BU1091" s="94"/>
      <c r="BV1091" s="94"/>
      <c r="BW1091" s="94"/>
      <c r="BX1091" s="94"/>
      <c r="BY1091" s="94"/>
      <c r="BZ1091" s="94"/>
      <c r="CA1091" s="94"/>
      <c r="CB1091" s="94"/>
      <c r="CC1091" s="94"/>
      <c r="CD1091" s="94"/>
      <c r="CE1091" s="94"/>
      <c r="CF1091" s="94"/>
      <c r="CG1091" s="94"/>
      <c r="CH1091" s="94"/>
      <c r="CI1091" s="94"/>
      <c r="CJ1091" s="94"/>
      <c r="CK1091" s="94"/>
      <c r="CL1091" s="94"/>
      <c r="CM1091" s="94"/>
      <c r="CN1091" s="94"/>
      <c r="CO1091" s="94"/>
      <c r="CP1091" s="94"/>
      <c r="CQ1091" s="94"/>
      <c r="CR1091" s="94"/>
      <c r="CS1091" s="94"/>
      <c r="CT1091" s="94"/>
      <c r="CU1091" s="94"/>
      <c r="CV1091" s="94"/>
      <c r="CW1091" s="94"/>
      <c r="CX1091" s="94"/>
      <c r="CY1091" s="94"/>
      <c r="CZ1091" s="94"/>
      <c r="DA1091" s="94"/>
      <c r="DB1091" s="94"/>
      <c r="DC1091" s="94"/>
      <c r="DD1091" s="94"/>
      <c r="DE1091" s="94"/>
      <c r="DF1091" s="94"/>
      <c r="DG1091" s="94"/>
      <c r="DH1091" s="94"/>
      <c r="DI1091" s="94"/>
      <c r="DJ1091" s="94"/>
      <c r="DK1091" s="94"/>
      <c r="DL1091" s="94"/>
      <c r="DM1091" s="94"/>
      <c r="DN1091" s="94"/>
      <c r="DO1091" s="94"/>
      <c r="DP1091" s="94"/>
      <c r="DQ1091" s="94"/>
      <c r="DR1091" s="94"/>
      <c r="DS1091" s="94"/>
      <c r="DT1091" s="94"/>
      <c r="DU1091" s="94"/>
      <c r="DV1091" s="94"/>
      <c r="DW1091" s="94"/>
      <c r="DX1091" s="94"/>
      <c r="DY1091" s="94"/>
      <c r="DZ1091" s="94"/>
      <c r="EA1091" s="94"/>
      <c r="EB1091" s="94"/>
      <c r="EC1091" s="94"/>
      <c r="ED1091" s="94"/>
      <c r="EE1091" s="94"/>
      <c r="EF1091" s="94"/>
      <c r="EG1091" s="94"/>
      <c r="EH1091" s="94"/>
      <c r="EI1091" s="94"/>
      <c r="EJ1091" s="94"/>
      <c r="EK1091" s="94"/>
      <c r="EL1091" s="94"/>
      <c r="EM1091" s="94"/>
      <c r="EN1091" s="94"/>
      <c r="EO1091" s="94"/>
      <c r="EP1091" s="94"/>
      <c r="EQ1091" s="94"/>
      <c r="ER1091" s="94"/>
      <c r="ES1091" s="94"/>
      <c r="ET1091" s="94"/>
      <c r="EU1091" s="94"/>
      <c r="EV1091" s="94"/>
      <c r="EW1091" s="94"/>
      <c r="EX1091" s="94"/>
      <c r="EY1091" s="94"/>
      <c r="EZ1091" s="94"/>
      <c r="FA1091" s="94"/>
      <c r="FB1091" s="94"/>
      <c r="FC1091" s="94"/>
      <c r="FD1091" s="94"/>
      <c r="FE1091" s="94"/>
      <c r="FF1091" s="94"/>
      <c r="FG1091" s="94"/>
      <c r="FH1091" s="94"/>
      <c r="FI1091" s="94"/>
      <c r="FJ1091" s="94"/>
      <c r="FK1091" s="94"/>
      <c r="FL1091" s="94"/>
      <c r="FM1091" s="94"/>
      <c r="FN1091" s="94"/>
      <c r="FO1091" s="94"/>
      <c r="FP1091" s="94"/>
      <c r="FQ1091" s="94"/>
      <c r="FR1091" s="94"/>
      <c r="FS1091" s="94"/>
      <c r="FT1091" s="94"/>
      <c r="FU1091" s="94"/>
      <c r="FV1091" s="94"/>
      <c r="FW1091" s="94"/>
      <c r="FX1091" s="94"/>
      <c r="FY1091" s="94"/>
      <c r="FZ1091" s="94"/>
      <c r="GA1091" s="94"/>
      <c r="GB1091" s="94"/>
      <c r="GC1091" s="94"/>
      <c r="GD1091" s="94"/>
      <c r="GE1091" s="94"/>
      <c r="GF1091" s="94"/>
      <c r="GG1091" s="94"/>
      <c r="GH1091" s="94"/>
      <c r="GI1091" s="94"/>
      <c r="GJ1091" s="94"/>
      <c r="GK1091" s="94"/>
      <c r="GL1091" s="94"/>
      <c r="GM1091" s="94"/>
      <c r="GN1091" s="94"/>
      <c r="GO1091" s="94"/>
      <c r="GP1091" s="94"/>
      <c r="GQ1091" s="94"/>
      <c r="GR1091" s="94"/>
      <c r="GS1091" s="94"/>
      <c r="GT1091" s="94"/>
      <c r="GU1091" s="94"/>
      <c r="GV1091" s="94"/>
      <c r="GW1091" s="94"/>
      <c r="GX1091" s="94"/>
      <c r="GY1091" s="94"/>
      <c r="GZ1091" s="94"/>
      <c r="HA1091" s="1"/>
      <c r="HB1091" s="1"/>
    </row>
    <row r="1092" spans="1:210" s="23" customFormat="1">
      <c r="A1092" s="19"/>
      <c r="B1092" s="196"/>
      <c r="C1092" s="19"/>
      <c r="D1092" s="19"/>
      <c r="E1092" s="269"/>
      <c r="F1092" s="52"/>
      <c r="G1092" s="232"/>
      <c r="H1092" s="19"/>
      <c r="I1092" s="19" t="str">
        <f>$I$1026</f>
        <v>длина периода, за который производится платеж</v>
      </c>
      <c r="J1092" s="19"/>
      <c r="K1092" s="19"/>
      <c r="L1092" s="19"/>
      <c r="M1092" s="20"/>
      <c r="N1092" s="196"/>
      <c r="O1092" s="19"/>
      <c r="P1092" s="20"/>
      <c r="Q1092" s="19" t="s">
        <v>72</v>
      </c>
      <c r="R1092" s="19"/>
      <c r="S1092" s="20" t="s">
        <v>6</v>
      </c>
      <c r="T1092" s="205"/>
      <c r="U1092" s="26" t="s">
        <v>7</v>
      </c>
      <c r="V1092" s="19"/>
      <c r="W1092" s="21"/>
      <c r="X1092" s="22"/>
      <c r="Y1092" s="47"/>
      <c r="Z1092" s="96"/>
      <c r="AA1092" s="97"/>
      <c r="AB1092" s="97"/>
      <c r="AC1092" s="97"/>
      <c r="AD1092" s="97"/>
      <c r="AE1092" s="97"/>
      <c r="AF1092" s="97"/>
      <c r="AG1092" s="97"/>
      <c r="AH1092" s="97"/>
      <c r="AI1092" s="97"/>
      <c r="AJ1092" s="97"/>
      <c r="AK1092" s="97"/>
      <c r="AL1092" s="97"/>
      <c r="AM1092" s="97"/>
      <c r="AN1092" s="97"/>
      <c r="AO1092" s="97"/>
      <c r="AP1092" s="97"/>
      <c r="AQ1092" s="97"/>
      <c r="AR1092" s="97"/>
      <c r="AS1092" s="97"/>
      <c r="AT1092" s="97"/>
      <c r="AU1092" s="97"/>
      <c r="AV1092" s="97"/>
      <c r="AW1092" s="97"/>
      <c r="AX1092" s="97"/>
      <c r="AY1092" s="97"/>
      <c r="AZ1092" s="97"/>
      <c r="BA1092" s="97"/>
      <c r="BB1092" s="97"/>
      <c r="BC1092" s="97"/>
      <c r="BD1092" s="97"/>
      <c r="BE1092" s="97"/>
      <c r="BF1092" s="97"/>
      <c r="BG1092" s="97"/>
      <c r="BH1092" s="97"/>
      <c r="BI1092" s="97"/>
      <c r="BJ1092" s="97"/>
      <c r="BK1092" s="97"/>
      <c r="BL1092" s="97"/>
      <c r="BM1092" s="97"/>
      <c r="BN1092" s="97"/>
      <c r="BO1092" s="97"/>
      <c r="BP1092" s="97"/>
      <c r="BQ1092" s="97"/>
      <c r="BR1092" s="97"/>
      <c r="BS1092" s="97"/>
      <c r="BT1092" s="97"/>
      <c r="BU1092" s="97"/>
      <c r="BV1092" s="97"/>
      <c r="BW1092" s="97"/>
      <c r="BX1092" s="97"/>
      <c r="BY1092" s="97"/>
      <c r="BZ1092" s="97"/>
      <c r="CA1092" s="97"/>
      <c r="CB1092" s="97"/>
      <c r="CC1092" s="97"/>
      <c r="CD1092" s="97"/>
      <c r="CE1092" s="97"/>
      <c r="CF1092" s="97"/>
      <c r="CG1092" s="97"/>
      <c r="CH1092" s="97"/>
      <c r="CI1092" s="97"/>
      <c r="CJ1092" s="97"/>
      <c r="CK1092" s="97"/>
      <c r="CL1092" s="97"/>
      <c r="CM1092" s="97"/>
      <c r="CN1092" s="97"/>
      <c r="CO1092" s="97"/>
      <c r="CP1092" s="97"/>
      <c r="CQ1092" s="97"/>
      <c r="CR1092" s="97"/>
      <c r="CS1092" s="97"/>
      <c r="CT1092" s="97"/>
      <c r="CU1092" s="97"/>
      <c r="CV1092" s="97"/>
      <c r="CW1092" s="97"/>
      <c r="CX1092" s="97"/>
      <c r="CY1092" s="97"/>
      <c r="CZ1092" s="97"/>
      <c r="DA1092" s="97"/>
      <c r="DB1092" s="97"/>
      <c r="DC1092" s="97"/>
      <c r="DD1092" s="97"/>
      <c r="DE1092" s="97"/>
      <c r="DF1092" s="97"/>
      <c r="DG1092" s="97"/>
      <c r="DH1092" s="97"/>
      <c r="DI1092" s="97"/>
      <c r="DJ1092" s="97"/>
      <c r="DK1092" s="97"/>
      <c r="DL1092" s="97"/>
      <c r="DM1092" s="97"/>
      <c r="DN1092" s="97"/>
      <c r="DO1092" s="97"/>
      <c r="DP1092" s="97"/>
      <c r="DQ1092" s="97"/>
      <c r="DR1092" s="97"/>
      <c r="DS1092" s="97"/>
      <c r="DT1092" s="97"/>
      <c r="DU1092" s="97"/>
      <c r="DV1092" s="97"/>
      <c r="DW1092" s="97"/>
      <c r="DX1092" s="97"/>
      <c r="DY1092" s="97"/>
      <c r="DZ1092" s="97"/>
      <c r="EA1092" s="97"/>
      <c r="EB1092" s="97"/>
      <c r="EC1092" s="97"/>
      <c r="ED1092" s="97"/>
      <c r="EE1092" s="97"/>
      <c r="EF1092" s="97"/>
      <c r="EG1092" s="97"/>
      <c r="EH1092" s="97"/>
      <c r="EI1092" s="97"/>
      <c r="EJ1092" s="97"/>
      <c r="EK1092" s="97"/>
      <c r="EL1092" s="97"/>
      <c r="EM1092" s="97"/>
      <c r="EN1092" s="97"/>
      <c r="EO1092" s="97"/>
      <c r="EP1092" s="97"/>
      <c r="EQ1092" s="97"/>
      <c r="ER1092" s="97"/>
      <c r="ES1092" s="97"/>
      <c r="ET1092" s="97"/>
      <c r="EU1092" s="97"/>
      <c r="EV1092" s="97"/>
      <c r="EW1092" s="97"/>
      <c r="EX1092" s="97"/>
      <c r="EY1092" s="97"/>
      <c r="EZ1092" s="97"/>
      <c r="FA1092" s="97"/>
      <c r="FB1092" s="97"/>
      <c r="FC1092" s="97"/>
      <c r="FD1092" s="97"/>
      <c r="FE1092" s="97"/>
      <c r="FF1092" s="97"/>
      <c r="FG1092" s="97"/>
      <c r="FH1092" s="97"/>
      <c r="FI1092" s="97"/>
      <c r="FJ1092" s="97"/>
      <c r="FK1092" s="97"/>
      <c r="FL1092" s="97"/>
      <c r="FM1092" s="97"/>
      <c r="FN1092" s="97"/>
      <c r="FO1092" s="97"/>
      <c r="FP1092" s="97"/>
      <c r="FQ1092" s="97"/>
      <c r="FR1092" s="97"/>
      <c r="FS1092" s="97"/>
      <c r="FT1092" s="97"/>
      <c r="FU1092" s="97"/>
      <c r="FV1092" s="97"/>
      <c r="FW1092" s="97"/>
      <c r="FX1092" s="97"/>
      <c r="FY1092" s="97"/>
      <c r="FZ1092" s="97"/>
      <c r="GA1092" s="97"/>
      <c r="GB1092" s="97"/>
      <c r="GC1092" s="97"/>
      <c r="GD1092" s="97"/>
      <c r="GE1092" s="97"/>
      <c r="GF1092" s="97"/>
      <c r="GG1092" s="97"/>
      <c r="GH1092" s="97"/>
      <c r="GI1092" s="97"/>
      <c r="GJ1092" s="97"/>
      <c r="GK1092" s="97"/>
      <c r="GL1092" s="97"/>
      <c r="GM1092" s="97"/>
      <c r="GN1092" s="97"/>
      <c r="GO1092" s="97"/>
      <c r="GP1092" s="97"/>
      <c r="GQ1092" s="97"/>
      <c r="GR1092" s="97"/>
      <c r="GS1092" s="97"/>
      <c r="GT1092" s="97"/>
      <c r="GU1092" s="97"/>
      <c r="GV1092" s="97"/>
      <c r="GW1092" s="97"/>
      <c r="GX1092" s="97"/>
      <c r="GY1092" s="97"/>
      <c r="GZ1092" s="97"/>
      <c r="HA1092" s="19"/>
      <c r="HB1092" s="19"/>
    </row>
    <row r="1093" spans="1:210" ht="4.2" customHeight="1">
      <c r="A1093" s="1"/>
      <c r="B1093" s="1"/>
      <c r="C1093" s="1"/>
      <c r="D1093" s="1"/>
      <c r="E1093" s="263"/>
      <c r="F1093" s="48"/>
      <c r="G1093" s="231"/>
      <c r="H1093" s="1"/>
      <c r="I1093" s="1"/>
      <c r="J1093" s="1"/>
      <c r="K1093" s="1"/>
      <c r="L1093" s="1"/>
      <c r="M1093" s="5"/>
      <c r="N1093" s="1"/>
      <c r="O1093" s="1"/>
      <c r="P1093" s="5"/>
      <c r="Q1093" s="1"/>
      <c r="R1093" s="1"/>
      <c r="S1093" s="5"/>
      <c r="T1093" s="7"/>
      <c r="U1093" s="24"/>
      <c r="V1093" s="1"/>
      <c r="W1093" s="12"/>
      <c r="X1093" s="10"/>
      <c r="Y1093" s="46"/>
      <c r="Z1093" s="93"/>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4"/>
      <c r="BB1093" s="94"/>
      <c r="BC1093" s="94"/>
      <c r="BD1093" s="94"/>
      <c r="BE1093" s="94"/>
      <c r="BF1093" s="94"/>
      <c r="BG1093" s="94"/>
      <c r="BH1093" s="94"/>
      <c r="BI1093" s="94"/>
      <c r="BJ1093" s="94"/>
      <c r="BK1093" s="94"/>
      <c r="BL1093" s="94"/>
      <c r="BM1093" s="94"/>
      <c r="BN1093" s="94"/>
      <c r="BO1093" s="94"/>
      <c r="BP1093" s="94"/>
      <c r="BQ1093" s="94"/>
      <c r="BR1093" s="94"/>
      <c r="BS1093" s="94"/>
      <c r="BT1093" s="94"/>
      <c r="BU1093" s="94"/>
      <c r="BV1093" s="94"/>
      <c r="BW1093" s="94"/>
      <c r="BX1093" s="94"/>
      <c r="BY1093" s="94"/>
      <c r="BZ1093" s="94"/>
      <c r="CA1093" s="94"/>
      <c r="CB1093" s="94"/>
      <c r="CC1093" s="94"/>
      <c r="CD1093" s="94"/>
      <c r="CE1093" s="94"/>
      <c r="CF1093" s="94"/>
      <c r="CG1093" s="94"/>
      <c r="CH1093" s="94"/>
      <c r="CI1093" s="94"/>
      <c r="CJ1093" s="94"/>
      <c r="CK1093" s="94"/>
      <c r="CL1093" s="94"/>
      <c r="CM1093" s="94"/>
      <c r="CN1093" s="94"/>
      <c r="CO1093" s="94"/>
      <c r="CP1093" s="94"/>
      <c r="CQ1093" s="94"/>
      <c r="CR1093" s="94"/>
      <c r="CS1093" s="94"/>
      <c r="CT1093" s="94"/>
      <c r="CU1093" s="94"/>
      <c r="CV1093" s="94"/>
      <c r="CW1093" s="94"/>
      <c r="CX1093" s="94"/>
      <c r="CY1093" s="94"/>
      <c r="CZ1093" s="94"/>
      <c r="DA1093" s="94"/>
      <c r="DB1093" s="94"/>
      <c r="DC1093" s="94"/>
      <c r="DD1093" s="94"/>
      <c r="DE1093" s="94"/>
      <c r="DF1093" s="94"/>
      <c r="DG1093" s="94"/>
      <c r="DH1093" s="94"/>
      <c r="DI1093" s="94"/>
      <c r="DJ1093" s="94"/>
      <c r="DK1093" s="94"/>
      <c r="DL1093" s="94"/>
      <c r="DM1093" s="94"/>
      <c r="DN1093" s="94"/>
      <c r="DO1093" s="94"/>
      <c r="DP1093" s="94"/>
      <c r="DQ1093" s="94"/>
      <c r="DR1093" s="94"/>
      <c r="DS1093" s="94"/>
      <c r="DT1093" s="94"/>
      <c r="DU1093" s="94"/>
      <c r="DV1093" s="94"/>
      <c r="DW1093" s="94"/>
      <c r="DX1093" s="94"/>
      <c r="DY1093" s="94"/>
      <c r="DZ1093" s="94"/>
      <c r="EA1093" s="94"/>
      <c r="EB1093" s="94"/>
      <c r="EC1093" s="94"/>
      <c r="ED1093" s="94"/>
      <c r="EE1093" s="94"/>
      <c r="EF1093" s="94"/>
      <c r="EG1093" s="94"/>
      <c r="EH1093" s="94"/>
      <c r="EI1093" s="94"/>
      <c r="EJ1093" s="94"/>
      <c r="EK1093" s="94"/>
      <c r="EL1093" s="94"/>
      <c r="EM1093" s="94"/>
      <c r="EN1093" s="94"/>
      <c r="EO1093" s="94"/>
      <c r="EP1093" s="94"/>
      <c r="EQ1093" s="94"/>
      <c r="ER1093" s="94"/>
      <c r="ES1093" s="94"/>
      <c r="ET1093" s="94"/>
      <c r="EU1093" s="94"/>
      <c r="EV1093" s="94"/>
      <c r="EW1093" s="94"/>
      <c r="EX1093" s="94"/>
      <c r="EY1093" s="94"/>
      <c r="EZ1093" s="94"/>
      <c r="FA1093" s="94"/>
      <c r="FB1093" s="94"/>
      <c r="FC1093" s="94"/>
      <c r="FD1093" s="94"/>
      <c r="FE1093" s="94"/>
      <c r="FF1093" s="94"/>
      <c r="FG1093" s="94"/>
      <c r="FH1093" s="94"/>
      <c r="FI1093" s="94"/>
      <c r="FJ1093" s="94"/>
      <c r="FK1093" s="94"/>
      <c r="FL1093" s="94"/>
      <c r="FM1093" s="94"/>
      <c r="FN1093" s="94"/>
      <c r="FO1093" s="94"/>
      <c r="FP1093" s="94"/>
      <c r="FQ1093" s="94"/>
      <c r="FR1093" s="94"/>
      <c r="FS1093" s="94"/>
      <c r="FT1093" s="94"/>
      <c r="FU1093" s="94"/>
      <c r="FV1093" s="94"/>
      <c r="FW1093" s="94"/>
      <c r="FX1093" s="94"/>
      <c r="FY1093" s="94"/>
      <c r="FZ1093" s="94"/>
      <c r="GA1093" s="94"/>
      <c r="GB1093" s="94"/>
      <c r="GC1093" s="94"/>
      <c r="GD1093" s="94"/>
      <c r="GE1093" s="94"/>
      <c r="GF1093" s="94"/>
      <c r="GG1093" s="94"/>
      <c r="GH1093" s="94"/>
      <c r="GI1093" s="94"/>
      <c r="GJ1093" s="94"/>
      <c r="GK1093" s="94"/>
      <c r="GL1093" s="94"/>
      <c r="GM1093" s="94"/>
      <c r="GN1093" s="94"/>
      <c r="GO1093" s="94"/>
      <c r="GP1093" s="94"/>
      <c r="GQ1093" s="94"/>
      <c r="GR1093" s="94"/>
      <c r="GS1093" s="94"/>
      <c r="GT1093" s="94"/>
      <c r="GU1093" s="94"/>
      <c r="GV1093" s="94"/>
      <c r="GW1093" s="94"/>
      <c r="GX1093" s="94"/>
      <c r="GY1093" s="94"/>
      <c r="GZ1093" s="94"/>
      <c r="HA1093" s="1"/>
      <c r="HB1093" s="1"/>
    </row>
    <row r="1094" spans="1:210" s="4" customFormat="1">
      <c r="A1094" s="3"/>
      <c r="B1094" s="259" t="s">
        <v>160</v>
      </c>
      <c r="C1094" s="3"/>
      <c r="D1094" s="3"/>
      <c r="E1094" s="9" t="s">
        <v>27</v>
      </c>
      <c r="F1094" s="51"/>
      <c r="G1094" s="232"/>
      <c r="H1094" s="13" t="str">
        <f>B1094&amp;N1076</f>
        <v>Оплата - Расходы на патент</v>
      </c>
      <c r="I1094" s="13"/>
      <c r="J1094" s="3"/>
      <c r="K1094" s="3"/>
      <c r="L1094" s="3"/>
      <c r="M1094" s="5"/>
      <c r="N1094" s="36" t="str">
        <f>Главная!$Y$8</f>
        <v>итого</v>
      </c>
      <c r="O1094" s="36"/>
      <c r="P1094" s="5"/>
      <c r="Q1094" s="36" t="s">
        <v>26</v>
      </c>
      <c r="R1094" s="36"/>
      <c r="S1094" s="36"/>
      <c r="T1094" s="36"/>
      <c r="U1094" s="36"/>
      <c r="V1094" s="36"/>
      <c r="W1094" s="38">
        <f>SUM($Y1094:$HA1094)</f>
        <v>0</v>
      </c>
      <c r="X1094" s="38"/>
      <c r="Y1094" s="46"/>
      <c r="Z1094" s="99"/>
      <c r="AA1094" s="100">
        <f>IF(AA$8="",0,IF($T1090=справочники!$J$9,IF(SUM($Z1094:Z1094)&lt;SUM($Z1088:AA1088),SUMIFS(1088:1088,$1:$1,"&gt;="&amp;AA$1,$1:$1,"&lt;="&amp;AA$1+IF(OR($T1092=0,$T1092=""),1,$T1092)-1),0),IF($T1090=справочники!$J$10,IF(INT(AA$1/IF(OR($T1092=0,$T1092=""),1,$T1092))=AA$1/IF(OR($T1092=0,$T1092=""),1,$T1092),SUMIFS(1088:1088,$1:$1,"&lt;="&amp;AA$1,$1:$1,"&gt;="&amp;AA$1-IF(OR($T1092=0,$T1092=""),1,$T1092)+1),0),AA1088)))</f>
        <v>0</v>
      </c>
      <c r="AB1094" s="100">
        <f>IF(AB$8="",0,IF($T1090=справочники!$J$9,IF(SUM($Z1094:AA1094)&lt;SUM($Z1088:AB1088),SUMIFS(1088:1088,$1:$1,"&gt;="&amp;AB$1,$1:$1,"&lt;="&amp;AB$1+IF(OR($T1092=0,$T1092=""),1,$T1092)-1),0),IF($T1090=справочники!$J$10,IF(INT(AB$1/IF(OR($T1092=0,$T1092=""),1,$T1092))=AB$1/IF(OR($T1092=0,$T1092=""),1,$T1092),SUMIFS(1088:1088,$1:$1,"&lt;="&amp;AB$1,$1:$1,"&gt;="&amp;AB$1-IF(OR($T1092=0,$T1092=""),1,$T1092)+1),0),AB1088)))</f>
        <v>0</v>
      </c>
      <c r="AC1094" s="100">
        <f>IF(AC$8="",0,IF($T1090=справочники!$J$9,IF(SUM($Z1094:AB1094)&lt;SUM($Z1088:AC1088),SUMIFS(1088:1088,$1:$1,"&gt;="&amp;AC$1,$1:$1,"&lt;="&amp;AC$1+IF(OR($T1092=0,$T1092=""),1,$T1092)-1),0),IF($T1090=справочники!$J$10,IF(INT(AC$1/IF(OR($T1092=0,$T1092=""),1,$T1092))=AC$1/IF(OR($T1092=0,$T1092=""),1,$T1092),SUMIFS(1088:1088,$1:$1,"&lt;="&amp;AC$1,$1:$1,"&gt;="&amp;AC$1-IF(OR($T1092=0,$T1092=""),1,$T1092)+1),0),AC1088)))</f>
        <v>0</v>
      </c>
      <c r="AD1094" s="100">
        <f>IF(AD$8="",0,IF($T1090=справочники!$J$9,IF(SUM($Z1094:AC1094)&lt;SUM($Z1088:AD1088),SUMIFS(1088:1088,$1:$1,"&gt;="&amp;AD$1,$1:$1,"&lt;="&amp;AD$1+IF(OR($T1092=0,$T1092=""),1,$T1092)-1),0),IF($T1090=справочники!$J$10,IF(INT(AD$1/IF(OR($T1092=0,$T1092=""),1,$T1092))=AD$1/IF(OR($T1092=0,$T1092=""),1,$T1092),SUMIFS(1088:1088,$1:$1,"&lt;="&amp;AD$1,$1:$1,"&gt;="&amp;AD$1-IF(OR($T1092=0,$T1092=""),1,$T1092)+1),0),AD1088)))</f>
        <v>0</v>
      </c>
      <c r="AE1094" s="100">
        <f>IF(AE$8="",0,IF($T1090=справочники!$J$9,IF(SUM($Z1094:AD1094)&lt;SUM($Z1088:AE1088),SUMIFS(1088:1088,$1:$1,"&gt;="&amp;AE$1,$1:$1,"&lt;="&amp;AE$1+IF(OR($T1092=0,$T1092=""),1,$T1092)-1),0),IF($T1090=справочники!$J$10,IF(INT(AE$1/IF(OR($T1092=0,$T1092=""),1,$T1092))=AE$1/IF(OR($T1092=0,$T1092=""),1,$T1092),SUMIFS(1088:1088,$1:$1,"&lt;="&amp;AE$1,$1:$1,"&gt;="&amp;AE$1-IF(OR($T1092=0,$T1092=""),1,$T1092)+1),0),AE1088)))</f>
        <v>0</v>
      </c>
      <c r="AF1094" s="100">
        <f>IF(AF$8="",0,IF($T1090=справочники!$J$9,IF(SUM($Z1094:AE1094)&lt;SUM($Z1088:AF1088),SUMIFS(1088:1088,$1:$1,"&gt;="&amp;AF$1,$1:$1,"&lt;="&amp;AF$1+IF(OR($T1092=0,$T1092=""),1,$T1092)-1),0),IF($T1090=справочники!$J$10,IF(INT(AF$1/IF(OR($T1092=0,$T1092=""),1,$T1092))=AF$1/IF(OR($T1092=0,$T1092=""),1,$T1092),SUMIFS(1088:1088,$1:$1,"&lt;="&amp;AF$1,$1:$1,"&gt;="&amp;AF$1-IF(OR($T1092=0,$T1092=""),1,$T1092)+1),0),AF1088)))</f>
        <v>0</v>
      </c>
      <c r="AG1094" s="100">
        <f>IF(AG$8="",0,IF($T1090=справочники!$J$9,IF(SUM($Z1094:AF1094)&lt;SUM($Z1088:AG1088),SUMIFS(1088:1088,$1:$1,"&gt;="&amp;AG$1,$1:$1,"&lt;="&amp;AG$1+IF(OR($T1092=0,$T1092=""),1,$T1092)-1),0),IF($T1090=справочники!$J$10,IF(INT(AG$1/IF(OR($T1092=0,$T1092=""),1,$T1092))=AG$1/IF(OR($T1092=0,$T1092=""),1,$T1092),SUMIFS(1088:1088,$1:$1,"&lt;="&amp;AG$1,$1:$1,"&gt;="&amp;AG$1-IF(OR($T1092=0,$T1092=""),1,$T1092)+1),0),AG1088)))</f>
        <v>0</v>
      </c>
      <c r="AH1094" s="100">
        <f>IF(AH$8="",0,IF($T1090=справочники!$J$9,IF(SUM($Z1094:AG1094)&lt;SUM($Z1088:AH1088),SUMIFS(1088:1088,$1:$1,"&gt;="&amp;AH$1,$1:$1,"&lt;="&amp;AH$1+IF(OR($T1092=0,$T1092=""),1,$T1092)-1),0),IF($T1090=справочники!$J$10,IF(INT(AH$1/IF(OR($T1092=0,$T1092=""),1,$T1092))=AH$1/IF(OR($T1092=0,$T1092=""),1,$T1092),SUMIFS(1088:1088,$1:$1,"&lt;="&amp;AH$1,$1:$1,"&gt;="&amp;AH$1-IF(OR($T1092=0,$T1092=""),1,$T1092)+1),0),AH1088)))</f>
        <v>0</v>
      </c>
      <c r="AI1094" s="100">
        <f>IF(AI$8="",0,IF($T1090=справочники!$J$9,IF(SUM($Z1094:AH1094)&lt;SUM($Z1088:AI1088),SUMIFS(1088:1088,$1:$1,"&gt;="&amp;AI$1,$1:$1,"&lt;="&amp;AI$1+IF(OR($T1092=0,$T1092=""),1,$T1092)-1),0),IF($T1090=справочники!$J$10,IF(INT(AI$1/IF(OR($T1092=0,$T1092=""),1,$T1092))=AI$1/IF(OR($T1092=0,$T1092=""),1,$T1092),SUMIFS(1088:1088,$1:$1,"&lt;="&amp;AI$1,$1:$1,"&gt;="&amp;AI$1-IF(OR($T1092=0,$T1092=""),1,$T1092)+1),0),AI1088)))</f>
        <v>0</v>
      </c>
      <c r="AJ1094" s="100">
        <f>IF(AJ$8="",0,IF($T1090=справочники!$J$9,IF(SUM($Z1094:AI1094)&lt;SUM($Z1088:AJ1088),SUMIFS(1088:1088,$1:$1,"&gt;="&amp;AJ$1,$1:$1,"&lt;="&amp;AJ$1+IF(OR($T1092=0,$T1092=""),1,$T1092)-1),0),IF($T1090=справочники!$J$10,IF(INT(AJ$1/IF(OR($T1092=0,$T1092=""),1,$T1092))=AJ$1/IF(OR($T1092=0,$T1092=""),1,$T1092),SUMIFS(1088:1088,$1:$1,"&lt;="&amp;AJ$1,$1:$1,"&gt;="&amp;AJ$1-IF(OR($T1092=0,$T1092=""),1,$T1092)+1),0),AJ1088)))</f>
        <v>0</v>
      </c>
      <c r="AK1094" s="100">
        <f>IF(AK$8="",0,IF($T1090=справочники!$J$9,IF(SUM($Z1094:AJ1094)&lt;SUM($Z1088:AK1088),SUMIFS(1088:1088,$1:$1,"&gt;="&amp;AK$1,$1:$1,"&lt;="&amp;AK$1+IF(OR($T1092=0,$T1092=""),1,$T1092)-1),0),IF($T1090=справочники!$J$10,IF(INT(AK$1/IF(OR($T1092=0,$T1092=""),1,$T1092))=AK$1/IF(OR($T1092=0,$T1092=""),1,$T1092),SUMIFS(1088:1088,$1:$1,"&lt;="&amp;AK$1,$1:$1,"&gt;="&amp;AK$1-IF(OR($T1092=0,$T1092=""),1,$T1092)+1),0),AK1088)))</f>
        <v>0</v>
      </c>
      <c r="AL1094" s="100">
        <f>IF(AL$8="",0,IF($T1090=справочники!$J$9,IF(SUM($Z1094:AK1094)&lt;SUM($Z1088:AL1088),SUMIFS(1088:1088,$1:$1,"&gt;="&amp;AL$1,$1:$1,"&lt;="&amp;AL$1+IF(OR($T1092=0,$T1092=""),1,$T1092)-1),0),IF($T1090=справочники!$J$10,IF(INT(AL$1/IF(OR($T1092=0,$T1092=""),1,$T1092))=AL$1/IF(OR($T1092=0,$T1092=""),1,$T1092),SUMIFS(1088:1088,$1:$1,"&lt;="&amp;AL$1,$1:$1,"&gt;="&amp;AL$1-IF(OR($T1092=0,$T1092=""),1,$T1092)+1),0),AL1088)))</f>
        <v>0</v>
      </c>
      <c r="AM1094" s="100">
        <f>IF(AM$8="",0,IF($T1090=справочники!$J$9,IF(SUM($Z1094:AL1094)&lt;SUM($Z1088:AM1088),SUMIFS(1088:1088,$1:$1,"&gt;="&amp;AM$1,$1:$1,"&lt;="&amp;AM$1+IF(OR($T1092=0,$T1092=""),1,$T1092)-1),0),IF($T1090=справочники!$J$10,IF(INT(AM$1/IF(OR($T1092=0,$T1092=""),1,$T1092))=AM$1/IF(OR($T1092=0,$T1092=""),1,$T1092),SUMIFS(1088:1088,$1:$1,"&lt;="&amp;AM$1,$1:$1,"&gt;="&amp;AM$1-IF(OR($T1092=0,$T1092=""),1,$T1092)+1),0),AM1088)))</f>
        <v>0</v>
      </c>
      <c r="AN1094" s="100">
        <f>IF(AN$8="",0,IF($T1090=справочники!$J$9,IF(SUM($Z1094:AM1094)&lt;SUM($Z1088:AN1088),SUMIFS(1088:1088,$1:$1,"&gt;="&amp;AN$1,$1:$1,"&lt;="&amp;AN$1+IF(OR($T1092=0,$T1092=""),1,$T1092)-1),0),IF($T1090=справочники!$J$10,IF(INT(AN$1/IF(OR($T1092=0,$T1092=""),1,$T1092))=AN$1/IF(OR($T1092=0,$T1092=""),1,$T1092),SUMIFS(1088:1088,$1:$1,"&lt;="&amp;AN$1,$1:$1,"&gt;="&amp;AN$1-IF(OR($T1092=0,$T1092=""),1,$T1092)+1),0),AN1088)))</f>
        <v>0</v>
      </c>
      <c r="AO1094" s="100">
        <f>IF(AO$8="",0,IF($T1090=справочники!$J$9,IF(SUM($Z1094:AN1094)&lt;SUM($Z1088:AO1088),SUMIFS(1088:1088,$1:$1,"&gt;="&amp;AO$1,$1:$1,"&lt;="&amp;AO$1+IF(OR($T1092=0,$T1092=""),1,$T1092)-1),0),IF($T1090=справочники!$J$10,IF(INT(AO$1/IF(OR($T1092=0,$T1092=""),1,$T1092))=AO$1/IF(OR($T1092=0,$T1092=""),1,$T1092),SUMIFS(1088:1088,$1:$1,"&lt;="&amp;AO$1,$1:$1,"&gt;="&amp;AO$1-IF(OR($T1092=0,$T1092=""),1,$T1092)+1),0),AO1088)))</f>
        <v>0</v>
      </c>
      <c r="AP1094" s="100">
        <f>IF(AP$8="",0,IF($T1090=справочники!$J$9,IF(SUM($Z1094:AO1094)&lt;SUM($Z1088:AP1088),SUMIFS(1088:1088,$1:$1,"&gt;="&amp;AP$1,$1:$1,"&lt;="&amp;AP$1+IF(OR($T1092=0,$T1092=""),1,$T1092)-1),0),IF($T1090=справочники!$J$10,IF(INT(AP$1/IF(OR($T1092=0,$T1092=""),1,$T1092))=AP$1/IF(OR($T1092=0,$T1092=""),1,$T1092),SUMIFS(1088:1088,$1:$1,"&lt;="&amp;AP$1,$1:$1,"&gt;="&amp;AP$1-IF(OR($T1092=0,$T1092=""),1,$T1092)+1),0),AP1088)))</f>
        <v>0</v>
      </c>
      <c r="AQ1094" s="100">
        <f>IF(AQ$8="",0,IF($T1090=справочники!$J$9,IF(SUM($Z1094:AP1094)&lt;SUM($Z1088:AQ1088),SUMIFS(1088:1088,$1:$1,"&gt;="&amp;AQ$1,$1:$1,"&lt;="&amp;AQ$1+IF(OR($T1092=0,$T1092=""),1,$T1092)-1),0),IF($T1090=справочники!$J$10,IF(INT(AQ$1/IF(OR($T1092=0,$T1092=""),1,$T1092))=AQ$1/IF(OR($T1092=0,$T1092=""),1,$T1092),SUMIFS(1088:1088,$1:$1,"&lt;="&amp;AQ$1,$1:$1,"&gt;="&amp;AQ$1-IF(OR($T1092=0,$T1092=""),1,$T1092)+1),0),AQ1088)))</f>
        <v>0</v>
      </c>
      <c r="AR1094" s="100">
        <f>IF(AR$8="",0,IF($T1090=справочники!$J$9,IF(SUM($Z1094:AQ1094)&lt;SUM($Z1088:AR1088),SUMIFS(1088:1088,$1:$1,"&gt;="&amp;AR$1,$1:$1,"&lt;="&amp;AR$1+IF(OR($T1092=0,$T1092=""),1,$T1092)-1),0),IF($T1090=справочники!$J$10,IF(INT(AR$1/IF(OR($T1092=0,$T1092=""),1,$T1092))=AR$1/IF(OR($T1092=0,$T1092=""),1,$T1092),SUMIFS(1088:1088,$1:$1,"&lt;="&amp;AR$1,$1:$1,"&gt;="&amp;AR$1-IF(OR($T1092=0,$T1092=""),1,$T1092)+1),0),AR1088)))</f>
        <v>0</v>
      </c>
      <c r="AS1094" s="100">
        <f>IF(AS$8="",0,IF($T1090=справочники!$J$9,IF(SUM($Z1094:AR1094)&lt;SUM($Z1088:AS1088),SUMIFS(1088:1088,$1:$1,"&gt;="&amp;AS$1,$1:$1,"&lt;="&amp;AS$1+IF(OR($T1092=0,$T1092=""),1,$T1092)-1),0),IF($T1090=справочники!$J$10,IF(INT(AS$1/IF(OR($T1092=0,$T1092=""),1,$T1092))=AS$1/IF(OR($T1092=0,$T1092=""),1,$T1092),SUMIFS(1088:1088,$1:$1,"&lt;="&amp;AS$1,$1:$1,"&gt;="&amp;AS$1-IF(OR($T1092=0,$T1092=""),1,$T1092)+1),0),AS1088)))</f>
        <v>0</v>
      </c>
      <c r="AT1094" s="100">
        <f>IF(AT$8="",0,IF($T1090=справочники!$J$9,IF(SUM($Z1094:AS1094)&lt;SUM($Z1088:AT1088),SUMIFS(1088:1088,$1:$1,"&gt;="&amp;AT$1,$1:$1,"&lt;="&amp;AT$1+IF(OR($T1092=0,$T1092=""),1,$T1092)-1),0),IF($T1090=справочники!$J$10,IF(INT(AT$1/IF(OR($T1092=0,$T1092=""),1,$T1092))=AT$1/IF(OR($T1092=0,$T1092=""),1,$T1092),SUMIFS(1088:1088,$1:$1,"&lt;="&amp;AT$1,$1:$1,"&gt;="&amp;AT$1-IF(OR($T1092=0,$T1092=""),1,$T1092)+1),0),AT1088)))</f>
        <v>0</v>
      </c>
      <c r="AU1094" s="100">
        <f>IF(AU$8="",0,IF($T1090=справочники!$J$9,IF(SUM($Z1094:AT1094)&lt;SUM($Z1088:AU1088),SUMIFS(1088:1088,$1:$1,"&gt;="&amp;AU$1,$1:$1,"&lt;="&amp;AU$1+IF(OR($T1092=0,$T1092=""),1,$T1092)-1),0),IF($T1090=справочники!$J$10,IF(INT(AU$1/IF(OR($T1092=0,$T1092=""),1,$T1092))=AU$1/IF(OR($T1092=0,$T1092=""),1,$T1092),SUMIFS(1088:1088,$1:$1,"&lt;="&amp;AU$1,$1:$1,"&gt;="&amp;AU$1-IF(OR($T1092=0,$T1092=""),1,$T1092)+1),0),AU1088)))</f>
        <v>0</v>
      </c>
      <c r="AV1094" s="100">
        <f>IF(AV$8="",0,IF($T1090=справочники!$J$9,IF(SUM($Z1094:AU1094)&lt;SUM($Z1088:AV1088),SUMIFS(1088:1088,$1:$1,"&gt;="&amp;AV$1,$1:$1,"&lt;="&amp;AV$1+IF(OR($T1092=0,$T1092=""),1,$T1092)-1),0),IF($T1090=справочники!$J$10,IF(INT(AV$1/IF(OR($T1092=0,$T1092=""),1,$T1092))=AV$1/IF(OR($T1092=0,$T1092=""),1,$T1092),SUMIFS(1088:1088,$1:$1,"&lt;="&amp;AV$1,$1:$1,"&gt;="&amp;AV$1-IF(OR($T1092=0,$T1092=""),1,$T1092)+1),0),AV1088)))</f>
        <v>0</v>
      </c>
      <c r="AW1094" s="100">
        <f>IF(AW$8="",0,IF($T1090=справочники!$J$9,IF(SUM($Z1094:AV1094)&lt;SUM($Z1088:AW1088),SUMIFS(1088:1088,$1:$1,"&gt;="&amp;AW$1,$1:$1,"&lt;="&amp;AW$1+IF(OR($T1092=0,$T1092=""),1,$T1092)-1),0),IF($T1090=справочники!$J$10,IF(INT(AW$1/IF(OR($T1092=0,$T1092=""),1,$T1092))=AW$1/IF(OR($T1092=0,$T1092=""),1,$T1092),SUMIFS(1088:1088,$1:$1,"&lt;="&amp;AW$1,$1:$1,"&gt;="&amp;AW$1-IF(OR($T1092=0,$T1092=""),1,$T1092)+1),0),AW1088)))</f>
        <v>0</v>
      </c>
      <c r="AX1094" s="100">
        <f>IF(AX$8="",0,IF($T1090=справочники!$J$9,IF(SUM($Z1094:AW1094)&lt;SUM($Z1088:AX1088),SUMIFS(1088:1088,$1:$1,"&gt;="&amp;AX$1,$1:$1,"&lt;="&amp;AX$1+IF(OR($T1092=0,$T1092=""),1,$T1092)-1),0),IF($T1090=справочники!$J$10,IF(INT(AX$1/IF(OR($T1092=0,$T1092=""),1,$T1092))=AX$1/IF(OR($T1092=0,$T1092=""),1,$T1092),SUMIFS(1088:1088,$1:$1,"&lt;="&amp;AX$1,$1:$1,"&gt;="&amp;AX$1-IF(OR($T1092=0,$T1092=""),1,$T1092)+1),0),AX1088)))</f>
        <v>0</v>
      </c>
      <c r="AY1094" s="100">
        <f>IF(AY$8="",0,IF($T1090=справочники!$J$9,IF(SUM($Z1094:AX1094)&lt;SUM($Z1088:AY1088),SUMIFS(1088:1088,$1:$1,"&gt;="&amp;AY$1,$1:$1,"&lt;="&amp;AY$1+IF(OR($T1092=0,$T1092=""),1,$T1092)-1),0),IF($T1090=справочники!$J$10,IF(INT(AY$1/IF(OR($T1092=0,$T1092=""),1,$T1092))=AY$1/IF(OR($T1092=0,$T1092=""),1,$T1092),SUMIFS(1088:1088,$1:$1,"&lt;="&amp;AY$1,$1:$1,"&gt;="&amp;AY$1-IF(OR($T1092=0,$T1092=""),1,$T1092)+1),0),AY1088)))</f>
        <v>0</v>
      </c>
      <c r="AZ1094" s="100">
        <f>IF(AZ$8="",0,IF($T1090=справочники!$J$9,IF(SUM($Z1094:AY1094)&lt;SUM($Z1088:AZ1088),SUMIFS(1088:1088,$1:$1,"&gt;="&amp;AZ$1,$1:$1,"&lt;="&amp;AZ$1+IF(OR($T1092=0,$T1092=""),1,$T1092)-1),0),IF($T1090=справочники!$J$10,IF(INT(AZ$1/IF(OR($T1092=0,$T1092=""),1,$T1092))=AZ$1/IF(OR($T1092=0,$T1092=""),1,$T1092),SUMIFS(1088:1088,$1:$1,"&lt;="&amp;AZ$1,$1:$1,"&gt;="&amp;AZ$1-IF(OR($T1092=0,$T1092=""),1,$T1092)+1),0),AZ1088)))</f>
        <v>0</v>
      </c>
      <c r="BA1094" s="100">
        <f>IF(BA$8="",0,IF($T1090=справочники!$J$9,IF(SUM($Z1094:AZ1094)&lt;SUM($Z1088:BA1088),SUMIFS(1088:1088,$1:$1,"&gt;="&amp;BA$1,$1:$1,"&lt;="&amp;BA$1+IF(OR($T1092=0,$T1092=""),1,$T1092)-1),0),IF($T1090=справочники!$J$10,IF(INT(BA$1/IF(OR($T1092=0,$T1092=""),1,$T1092))=BA$1/IF(OR($T1092=0,$T1092=""),1,$T1092),SUMIFS(1088:1088,$1:$1,"&lt;="&amp;BA$1,$1:$1,"&gt;="&amp;BA$1-IF(OR($T1092=0,$T1092=""),1,$T1092)+1),0),BA1088)))</f>
        <v>0</v>
      </c>
      <c r="BB1094" s="100">
        <f>IF(BB$8="",0,IF($T1090=справочники!$J$9,IF(SUM($Z1094:BA1094)&lt;SUM($Z1088:BB1088),SUMIFS(1088:1088,$1:$1,"&gt;="&amp;BB$1,$1:$1,"&lt;="&amp;BB$1+IF(OR($T1092=0,$T1092=""),1,$T1092)-1),0),IF($T1090=справочники!$J$10,IF(INT(BB$1/IF(OR($T1092=0,$T1092=""),1,$T1092))=BB$1/IF(OR($T1092=0,$T1092=""),1,$T1092),SUMIFS(1088:1088,$1:$1,"&lt;="&amp;BB$1,$1:$1,"&gt;="&amp;BB$1-IF(OR($T1092=0,$T1092=""),1,$T1092)+1),0),BB1088)))</f>
        <v>0</v>
      </c>
      <c r="BC1094" s="100">
        <f>IF(BC$8="",0,IF($T1090=справочники!$J$9,IF(SUM($Z1094:BB1094)&lt;SUM($Z1088:BC1088),SUMIFS(1088:1088,$1:$1,"&gt;="&amp;BC$1,$1:$1,"&lt;="&amp;BC$1+IF(OR($T1092=0,$T1092=""),1,$T1092)-1),0),IF($T1090=справочники!$J$10,IF(INT(BC$1/IF(OR($T1092=0,$T1092=""),1,$T1092))=BC$1/IF(OR($T1092=0,$T1092=""),1,$T1092),SUMIFS(1088:1088,$1:$1,"&lt;="&amp;BC$1,$1:$1,"&gt;="&amp;BC$1-IF(OR($T1092=0,$T1092=""),1,$T1092)+1),0),BC1088)))</f>
        <v>0</v>
      </c>
      <c r="BD1094" s="100">
        <f>IF(BD$8="",0,IF($T1090=справочники!$J$9,IF(SUM($Z1094:BC1094)&lt;SUM($Z1088:BD1088),SUMIFS(1088:1088,$1:$1,"&gt;="&amp;BD$1,$1:$1,"&lt;="&amp;BD$1+IF(OR($T1092=0,$T1092=""),1,$T1092)-1),0),IF($T1090=справочники!$J$10,IF(INT(BD$1/IF(OR($T1092=0,$T1092=""),1,$T1092))=BD$1/IF(OR($T1092=0,$T1092=""),1,$T1092),SUMIFS(1088:1088,$1:$1,"&lt;="&amp;BD$1,$1:$1,"&gt;="&amp;BD$1-IF(OR($T1092=0,$T1092=""),1,$T1092)+1),0),BD1088)))</f>
        <v>0</v>
      </c>
      <c r="BE1094" s="100">
        <f>IF(BE$8="",0,IF($T1090=справочники!$J$9,IF(SUM($Z1094:BD1094)&lt;SUM($Z1088:BE1088),SUMIFS(1088:1088,$1:$1,"&gt;="&amp;BE$1,$1:$1,"&lt;="&amp;BE$1+IF(OR($T1092=0,$T1092=""),1,$T1092)-1),0),IF($T1090=справочники!$J$10,IF(INT(BE$1/IF(OR($T1092=0,$T1092=""),1,$T1092))=BE$1/IF(OR($T1092=0,$T1092=""),1,$T1092),SUMIFS(1088:1088,$1:$1,"&lt;="&amp;BE$1,$1:$1,"&gt;="&amp;BE$1-IF(OR($T1092=0,$T1092=""),1,$T1092)+1),0),BE1088)))</f>
        <v>0</v>
      </c>
      <c r="BF1094" s="100">
        <f>IF(BF$8="",0,IF($T1090=справочники!$J$9,IF(SUM($Z1094:BE1094)&lt;SUM($Z1088:BF1088),SUMIFS(1088:1088,$1:$1,"&gt;="&amp;BF$1,$1:$1,"&lt;="&amp;BF$1+IF(OR($T1092=0,$T1092=""),1,$T1092)-1),0),IF($T1090=справочники!$J$10,IF(INT(BF$1/IF(OR($T1092=0,$T1092=""),1,$T1092))=BF$1/IF(OR($T1092=0,$T1092=""),1,$T1092),SUMIFS(1088:1088,$1:$1,"&lt;="&amp;BF$1,$1:$1,"&gt;="&amp;BF$1-IF(OR($T1092=0,$T1092=""),1,$T1092)+1),0),BF1088)))</f>
        <v>0</v>
      </c>
      <c r="BG1094" s="100">
        <f>IF(BG$8="",0,IF($T1090=справочники!$J$9,IF(SUM($Z1094:BF1094)&lt;SUM($Z1088:BG1088),SUMIFS(1088:1088,$1:$1,"&gt;="&amp;BG$1,$1:$1,"&lt;="&amp;BG$1+IF(OR($T1092=0,$T1092=""),1,$T1092)-1),0),IF($T1090=справочники!$J$10,IF(INT(BG$1/IF(OR($T1092=0,$T1092=""),1,$T1092))=BG$1/IF(OR($T1092=0,$T1092=""),1,$T1092),SUMIFS(1088:1088,$1:$1,"&lt;="&amp;BG$1,$1:$1,"&gt;="&amp;BG$1-IF(OR($T1092=0,$T1092=""),1,$T1092)+1),0),BG1088)))</f>
        <v>0</v>
      </c>
      <c r="BH1094" s="100">
        <f>IF(BH$8="",0,IF($T1090=справочники!$J$9,IF(SUM($Z1094:BG1094)&lt;SUM($Z1088:BH1088),SUMIFS(1088:1088,$1:$1,"&gt;="&amp;BH$1,$1:$1,"&lt;="&amp;BH$1+IF(OR($T1092=0,$T1092=""),1,$T1092)-1),0),IF($T1090=справочники!$J$10,IF(INT(BH$1/IF(OR($T1092=0,$T1092=""),1,$T1092))=BH$1/IF(OR($T1092=0,$T1092=""),1,$T1092),SUMIFS(1088:1088,$1:$1,"&lt;="&amp;BH$1,$1:$1,"&gt;="&amp;BH$1-IF(OR($T1092=0,$T1092=""),1,$T1092)+1),0),BH1088)))</f>
        <v>0</v>
      </c>
      <c r="BI1094" s="100">
        <f>IF(BI$8="",0,IF($T1090=справочники!$J$9,IF(SUM($Z1094:BH1094)&lt;SUM($Z1088:BI1088),SUMIFS(1088:1088,$1:$1,"&gt;="&amp;BI$1,$1:$1,"&lt;="&amp;BI$1+IF(OR($T1092=0,$T1092=""),1,$T1092)-1),0),IF($T1090=справочники!$J$10,IF(INT(BI$1/IF(OR($T1092=0,$T1092=""),1,$T1092))=BI$1/IF(OR($T1092=0,$T1092=""),1,$T1092),SUMIFS(1088:1088,$1:$1,"&lt;="&amp;BI$1,$1:$1,"&gt;="&amp;BI$1-IF(OR($T1092=0,$T1092=""),1,$T1092)+1),0),BI1088)))</f>
        <v>0</v>
      </c>
      <c r="BJ1094" s="100">
        <f>IF(BJ$8="",0,IF($T1090=справочники!$J$9,IF(SUM($Z1094:BI1094)&lt;SUM($Z1088:BJ1088),SUMIFS(1088:1088,$1:$1,"&gt;="&amp;BJ$1,$1:$1,"&lt;="&amp;BJ$1+IF(OR($T1092=0,$T1092=""),1,$T1092)-1),0),IF($T1090=справочники!$J$10,IF(INT(BJ$1/IF(OR($T1092=0,$T1092=""),1,$T1092))=BJ$1/IF(OR($T1092=0,$T1092=""),1,$T1092),SUMIFS(1088:1088,$1:$1,"&lt;="&amp;BJ$1,$1:$1,"&gt;="&amp;BJ$1-IF(OR($T1092=0,$T1092=""),1,$T1092)+1),0),BJ1088)))</f>
        <v>0</v>
      </c>
      <c r="BK1094" s="100">
        <f>IF(BK$8="",0,IF($T1090=справочники!$J$9,IF(SUM($Z1094:BJ1094)&lt;SUM($Z1088:BK1088),SUMIFS(1088:1088,$1:$1,"&gt;="&amp;BK$1,$1:$1,"&lt;="&amp;BK$1+IF(OR($T1092=0,$T1092=""),1,$T1092)-1),0),IF($T1090=справочники!$J$10,IF(INT(BK$1/IF(OR($T1092=0,$T1092=""),1,$T1092))=BK$1/IF(OR($T1092=0,$T1092=""),1,$T1092),SUMIFS(1088:1088,$1:$1,"&lt;="&amp;BK$1,$1:$1,"&gt;="&amp;BK$1-IF(OR($T1092=0,$T1092=""),1,$T1092)+1),0),BK1088)))</f>
        <v>0</v>
      </c>
      <c r="BL1094" s="100">
        <f>IF(BL$8="",0,IF($T1090=справочники!$J$9,IF(SUM($Z1094:BK1094)&lt;SUM($Z1088:BL1088),SUMIFS(1088:1088,$1:$1,"&gt;="&amp;BL$1,$1:$1,"&lt;="&amp;BL$1+IF(OR($T1092=0,$T1092=""),1,$T1092)-1),0),IF($T1090=справочники!$J$10,IF(INT(BL$1/IF(OR($T1092=0,$T1092=""),1,$T1092))=BL$1/IF(OR($T1092=0,$T1092=""),1,$T1092),SUMIFS(1088:1088,$1:$1,"&lt;="&amp;BL$1,$1:$1,"&gt;="&amp;BL$1-IF(OR($T1092=0,$T1092=""),1,$T1092)+1),0),BL1088)))</f>
        <v>0</v>
      </c>
      <c r="BM1094" s="100">
        <f>IF(BM$8="",0,IF($T1090=справочники!$J$9,IF(SUM($Z1094:BL1094)&lt;SUM($Z1088:BM1088),SUMIFS(1088:1088,$1:$1,"&gt;="&amp;BM$1,$1:$1,"&lt;="&amp;BM$1+IF(OR($T1092=0,$T1092=""),1,$T1092)-1),0),IF($T1090=справочники!$J$10,IF(INT(BM$1/IF(OR($T1092=0,$T1092=""),1,$T1092))=BM$1/IF(OR($T1092=0,$T1092=""),1,$T1092),SUMIFS(1088:1088,$1:$1,"&lt;="&amp;BM$1,$1:$1,"&gt;="&amp;BM$1-IF(OR($T1092=0,$T1092=""),1,$T1092)+1),0),BM1088)))</f>
        <v>0</v>
      </c>
      <c r="BN1094" s="100">
        <f>IF(BN$8="",0,IF($T1090=справочники!$J$9,IF(SUM($Z1094:BM1094)&lt;SUM($Z1088:BN1088),SUMIFS(1088:1088,$1:$1,"&gt;="&amp;BN$1,$1:$1,"&lt;="&amp;BN$1+IF(OR($T1092=0,$T1092=""),1,$T1092)-1),0),IF($T1090=справочники!$J$10,IF(INT(BN$1/IF(OR($T1092=0,$T1092=""),1,$T1092))=BN$1/IF(OR($T1092=0,$T1092=""),1,$T1092),SUMIFS(1088:1088,$1:$1,"&lt;="&amp;BN$1,$1:$1,"&gt;="&amp;BN$1-IF(OR($T1092=0,$T1092=""),1,$T1092)+1),0),BN1088)))</f>
        <v>0</v>
      </c>
      <c r="BO1094" s="100">
        <f>IF(BO$8="",0,IF($T1090=справочники!$J$9,IF(SUM($Z1094:BN1094)&lt;SUM($Z1088:BO1088),SUMIFS(1088:1088,$1:$1,"&gt;="&amp;BO$1,$1:$1,"&lt;="&amp;BO$1+IF(OR($T1092=0,$T1092=""),1,$T1092)-1),0),IF($T1090=справочники!$J$10,IF(INT(BO$1/IF(OR($T1092=0,$T1092=""),1,$T1092))=BO$1/IF(OR($T1092=0,$T1092=""),1,$T1092),SUMIFS(1088:1088,$1:$1,"&lt;="&amp;BO$1,$1:$1,"&gt;="&amp;BO$1-IF(OR($T1092=0,$T1092=""),1,$T1092)+1),0),BO1088)))</f>
        <v>0</v>
      </c>
      <c r="BP1094" s="100">
        <f>IF(BP$8="",0,IF($T1090=справочники!$J$9,IF(SUM($Z1094:BO1094)&lt;SUM($Z1088:BP1088),SUMIFS(1088:1088,$1:$1,"&gt;="&amp;BP$1,$1:$1,"&lt;="&amp;BP$1+IF(OR($T1092=0,$T1092=""),1,$T1092)-1),0),IF($T1090=справочники!$J$10,IF(INT(BP$1/IF(OR($T1092=0,$T1092=""),1,$T1092))=BP$1/IF(OR($T1092=0,$T1092=""),1,$T1092),SUMIFS(1088:1088,$1:$1,"&lt;="&amp;BP$1,$1:$1,"&gt;="&amp;BP$1-IF(OR($T1092=0,$T1092=""),1,$T1092)+1),0),BP1088)))</f>
        <v>0</v>
      </c>
      <c r="BQ1094" s="100">
        <f>IF(BQ$8="",0,IF($T1090=справочники!$J$9,IF(SUM($Z1094:BP1094)&lt;SUM($Z1088:BQ1088),SUMIFS(1088:1088,$1:$1,"&gt;="&amp;BQ$1,$1:$1,"&lt;="&amp;BQ$1+IF(OR($T1092=0,$T1092=""),1,$T1092)-1),0),IF($T1090=справочники!$J$10,IF(INT(BQ$1/IF(OR($T1092=0,$T1092=""),1,$T1092))=BQ$1/IF(OR($T1092=0,$T1092=""),1,$T1092),SUMIFS(1088:1088,$1:$1,"&lt;="&amp;BQ$1,$1:$1,"&gt;="&amp;BQ$1-IF(OR($T1092=0,$T1092=""),1,$T1092)+1),0),BQ1088)))</f>
        <v>0</v>
      </c>
      <c r="BR1094" s="100">
        <f>IF(BR$8="",0,IF($T1090=справочники!$J$9,IF(SUM($Z1094:BQ1094)&lt;SUM($Z1088:BR1088),SUMIFS(1088:1088,$1:$1,"&gt;="&amp;BR$1,$1:$1,"&lt;="&amp;BR$1+IF(OR($T1092=0,$T1092=""),1,$T1092)-1),0),IF($T1090=справочники!$J$10,IF(INT(BR$1/IF(OR($T1092=0,$T1092=""),1,$T1092))=BR$1/IF(OR($T1092=0,$T1092=""),1,$T1092),SUMIFS(1088:1088,$1:$1,"&lt;="&amp;BR$1,$1:$1,"&gt;="&amp;BR$1-IF(OR($T1092=0,$T1092=""),1,$T1092)+1),0),BR1088)))</f>
        <v>0</v>
      </c>
      <c r="BS1094" s="100">
        <f>IF(BS$8="",0,IF($T1090=справочники!$J$9,IF(SUM($Z1094:BR1094)&lt;SUM($Z1088:BS1088),SUMIFS(1088:1088,$1:$1,"&gt;="&amp;BS$1,$1:$1,"&lt;="&amp;BS$1+IF(OR($T1092=0,$T1092=""),1,$T1092)-1),0),IF($T1090=справочники!$J$10,IF(INT(BS$1/IF(OR($T1092=0,$T1092=""),1,$T1092))=BS$1/IF(OR($T1092=0,$T1092=""),1,$T1092),SUMIFS(1088:1088,$1:$1,"&lt;="&amp;BS$1,$1:$1,"&gt;="&amp;BS$1-IF(OR($T1092=0,$T1092=""),1,$T1092)+1),0),BS1088)))</f>
        <v>0</v>
      </c>
      <c r="BT1094" s="100">
        <f>IF(BT$8="",0,IF($T1090=справочники!$J$9,IF(SUM($Z1094:BS1094)&lt;SUM($Z1088:BT1088),SUMIFS(1088:1088,$1:$1,"&gt;="&amp;BT$1,$1:$1,"&lt;="&amp;BT$1+IF(OR($T1092=0,$T1092=""),1,$T1092)-1),0),IF($T1090=справочники!$J$10,IF(INT(BT$1/IF(OR($T1092=0,$T1092=""),1,$T1092))=BT$1/IF(OR($T1092=0,$T1092=""),1,$T1092),SUMIFS(1088:1088,$1:$1,"&lt;="&amp;BT$1,$1:$1,"&gt;="&amp;BT$1-IF(OR($T1092=0,$T1092=""),1,$T1092)+1),0),BT1088)))</f>
        <v>0</v>
      </c>
      <c r="BU1094" s="100">
        <f>IF(BU$8="",0,IF($T1090=справочники!$J$9,IF(SUM($Z1094:BT1094)&lt;SUM($Z1088:BU1088),SUMIFS(1088:1088,$1:$1,"&gt;="&amp;BU$1,$1:$1,"&lt;="&amp;BU$1+IF(OR($T1092=0,$T1092=""),1,$T1092)-1),0),IF($T1090=справочники!$J$10,IF(INT(BU$1/IF(OR($T1092=0,$T1092=""),1,$T1092))=BU$1/IF(OR($T1092=0,$T1092=""),1,$T1092),SUMIFS(1088:1088,$1:$1,"&lt;="&amp;BU$1,$1:$1,"&gt;="&amp;BU$1-IF(OR($T1092=0,$T1092=""),1,$T1092)+1),0),BU1088)))</f>
        <v>0</v>
      </c>
      <c r="BV1094" s="100">
        <f>IF(BV$8="",0,IF($T1090=справочники!$J$9,IF(SUM($Z1094:BU1094)&lt;SUM($Z1088:BV1088),SUMIFS(1088:1088,$1:$1,"&gt;="&amp;BV$1,$1:$1,"&lt;="&amp;BV$1+IF(OR($T1092=0,$T1092=""),1,$T1092)-1),0),IF($T1090=справочники!$J$10,IF(INT(BV$1/IF(OR($T1092=0,$T1092=""),1,$T1092))=BV$1/IF(OR($T1092=0,$T1092=""),1,$T1092),SUMIFS(1088:1088,$1:$1,"&lt;="&amp;BV$1,$1:$1,"&gt;="&amp;BV$1-IF(OR($T1092=0,$T1092=""),1,$T1092)+1),0),BV1088)))</f>
        <v>0</v>
      </c>
      <c r="BW1094" s="100">
        <f>IF(BW$8="",0,IF($T1090=справочники!$J$9,IF(SUM($Z1094:BV1094)&lt;SUM($Z1088:BW1088),SUMIFS(1088:1088,$1:$1,"&gt;="&amp;BW$1,$1:$1,"&lt;="&amp;BW$1+IF(OR($T1092=0,$T1092=""),1,$T1092)-1),0),IF($T1090=справочники!$J$10,IF(INT(BW$1/IF(OR($T1092=0,$T1092=""),1,$T1092))=BW$1/IF(OR($T1092=0,$T1092=""),1,$T1092),SUMIFS(1088:1088,$1:$1,"&lt;="&amp;BW$1,$1:$1,"&gt;="&amp;BW$1-IF(OR($T1092=0,$T1092=""),1,$T1092)+1),0),BW1088)))</f>
        <v>0</v>
      </c>
      <c r="BX1094" s="100">
        <f>IF(BX$8="",0,IF($T1090=справочники!$J$9,IF(SUM($Z1094:BW1094)&lt;SUM($Z1088:BX1088),SUMIFS(1088:1088,$1:$1,"&gt;="&amp;BX$1,$1:$1,"&lt;="&amp;BX$1+IF(OR($T1092=0,$T1092=""),1,$T1092)-1),0),IF($T1090=справочники!$J$10,IF(INT(BX$1/IF(OR($T1092=0,$T1092=""),1,$T1092))=BX$1/IF(OR($T1092=0,$T1092=""),1,$T1092),SUMIFS(1088:1088,$1:$1,"&lt;="&amp;BX$1,$1:$1,"&gt;="&amp;BX$1-IF(OR($T1092=0,$T1092=""),1,$T1092)+1),0),BX1088)))</f>
        <v>0</v>
      </c>
      <c r="BY1094" s="100">
        <f>IF(BY$8="",0,IF($T1090=справочники!$J$9,IF(SUM($Z1094:BX1094)&lt;SUM($Z1088:BY1088),SUMIFS(1088:1088,$1:$1,"&gt;="&amp;BY$1,$1:$1,"&lt;="&amp;BY$1+IF(OR($T1092=0,$T1092=""),1,$T1092)-1),0),IF($T1090=справочники!$J$10,IF(INT(BY$1/IF(OR($T1092=0,$T1092=""),1,$T1092))=BY$1/IF(OR($T1092=0,$T1092=""),1,$T1092),SUMIFS(1088:1088,$1:$1,"&lt;="&amp;BY$1,$1:$1,"&gt;="&amp;BY$1-IF(OR($T1092=0,$T1092=""),1,$T1092)+1),0),BY1088)))</f>
        <v>0</v>
      </c>
      <c r="BZ1094" s="100">
        <f>IF(BZ$8="",0,IF($T1090=справочники!$J$9,IF(SUM($Z1094:BY1094)&lt;SUM($Z1088:BZ1088),SUMIFS(1088:1088,$1:$1,"&gt;="&amp;BZ$1,$1:$1,"&lt;="&amp;BZ$1+IF(OR($T1092=0,$T1092=""),1,$T1092)-1),0),IF($T1090=справочники!$J$10,IF(INT(BZ$1/IF(OR($T1092=0,$T1092=""),1,$T1092))=BZ$1/IF(OR($T1092=0,$T1092=""),1,$T1092),SUMIFS(1088:1088,$1:$1,"&lt;="&amp;BZ$1,$1:$1,"&gt;="&amp;BZ$1-IF(OR($T1092=0,$T1092=""),1,$T1092)+1),0),BZ1088)))</f>
        <v>0</v>
      </c>
      <c r="CA1094" s="100">
        <f>IF(CA$8="",0,IF($T1090=справочники!$J$9,IF(SUM($Z1094:BZ1094)&lt;SUM($Z1088:CA1088),SUMIFS(1088:1088,$1:$1,"&gt;="&amp;CA$1,$1:$1,"&lt;="&amp;CA$1+IF(OR($T1092=0,$T1092=""),1,$T1092)-1),0),IF($T1090=справочники!$J$10,IF(INT(CA$1/IF(OR($T1092=0,$T1092=""),1,$T1092))=CA$1/IF(OR($T1092=0,$T1092=""),1,$T1092),SUMIFS(1088:1088,$1:$1,"&lt;="&amp;CA$1,$1:$1,"&gt;="&amp;CA$1-IF(OR($T1092=0,$T1092=""),1,$T1092)+1),0),CA1088)))</f>
        <v>0</v>
      </c>
      <c r="CB1094" s="100">
        <f>IF(CB$8="",0,IF($T1090=справочники!$J$9,IF(SUM($Z1094:CA1094)&lt;SUM($Z1088:CB1088),SUMIFS(1088:1088,$1:$1,"&gt;="&amp;CB$1,$1:$1,"&lt;="&amp;CB$1+IF(OR($T1092=0,$T1092=""),1,$T1092)-1),0),IF($T1090=справочники!$J$10,IF(INT(CB$1/IF(OR($T1092=0,$T1092=""),1,$T1092))=CB$1/IF(OR($T1092=0,$T1092=""),1,$T1092),SUMIFS(1088:1088,$1:$1,"&lt;="&amp;CB$1,$1:$1,"&gt;="&amp;CB$1-IF(OR($T1092=0,$T1092=""),1,$T1092)+1),0),CB1088)))</f>
        <v>0</v>
      </c>
      <c r="CC1094" s="100">
        <f>IF(CC$8="",0,IF($T1090=справочники!$J$9,IF(SUM($Z1094:CB1094)&lt;SUM($Z1088:CC1088),SUMIFS(1088:1088,$1:$1,"&gt;="&amp;CC$1,$1:$1,"&lt;="&amp;CC$1+IF(OR($T1092=0,$T1092=""),1,$T1092)-1),0),IF($T1090=справочники!$J$10,IF(INT(CC$1/IF(OR($T1092=0,$T1092=""),1,$T1092))=CC$1/IF(OR($T1092=0,$T1092=""),1,$T1092),SUMIFS(1088:1088,$1:$1,"&lt;="&amp;CC$1,$1:$1,"&gt;="&amp;CC$1-IF(OR($T1092=0,$T1092=""),1,$T1092)+1),0),CC1088)))</f>
        <v>0</v>
      </c>
      <c r="CD1094" s="100">
        <f>IF(CD$8="",0,IF($T1090=справочники!$J$9,IF(SUM($Z1094:CC1094)&lt;SUM($Z1088:CD1088),SUMIFS(1088:1088,$1:$1,"&gt;="&amp;CD$1,$1:$1,"&lt;="&amp;CD$1+IF(OR($T1092=0,$T1092=""),1,$T1092)-1),0),IF($T1090=справочники!$J$10,IF(INT(CD$1/IF(OR($T1092=0,$T1092=""),1,$T1092))=CD$1/IF(OR($T1092=0,$T1092=""),1,$T1092),SUMIFS(1088:1088,$1:$1,"&lt;="&amp;CD$1,$1:$1,"&gt;="&amp;CD$1-IF(OR($T1092=0,$T1092=""),1,$T1092)+1),0),CD1088)))</f>
        <v>0</v>
      </c>
      <c r="CE1094" s="100">
        <f>IF(CE$8="",0,IF($T1090=справочники!$J$9,IF(SUM($Z1094:CD1094)&lt;SUM($Z1088:CE1088),SUMIFS(1088:1088,$1:$1,"&gt;="&amp;CE$1,$1:$1,"&lt;="&amp;CE$1+IF(OR($T1092=0,$T1092=""),1,$T1092)-1),0),IF($T1090=справочники!$J$10,IF(INT(CE$1/IF(OR($T1092=0,$T1092=""),1,$T1092))=CE$1/IF(OR($T1092=0,$T1092=""),1,$T1092),SUMIFS(1088:1088,$1:$1,"&lt;="&amp;CE$1,$1:$1,"&gt;="&amp;CE$1-IF(OR($T1092=0,$T1092=""),1,$T1092)+1),0),CE1088)))</f>
        <v>0</v>
      </c>
      <c r="CF1094" s="100">
        <f>IF(CF$8="",0,IF($T1090=справочники!$J$9,IF(SUM($Z1094:CE1094)&lt;SUM($Z1088:CF1088),SUMIFS(1088:1088,$1:$1,"&gt;="&amp;CF$1,$1:$1,"&lt;="&amp;CF$1+IF(OR($T1092=0,$T1092=""),1,$T1092)-1),0),IF($T1090=справочники!$J$10,IF(INT(CF$1/IF(OR($T1092=0,$T1092=""),1,$T1092))=CF$1/IF(OR($T1092=0,$T1092=""),1,$T1092),SUMIFS(1088:1088,$1:$1,"&lt;="&amp;CF$1,$1:$1,"&gt;="&amp;CF$1-IF(OR($T1092=0,$T1092=""),1,$T1092)+1),0),CF1088)))</f>
        <v>0</v>
      </c>
      <c r="CG1094" s="100">
        <f>IF(CG$8="",0,IF($T1090=справочники!$J$9,IF(SUM($Z1094:CF1094)&lt;SUM($Z1088:CG1088),SUMIFS(1088:1088,$1:$1,"&gt;="&amp;CG$1,$1:$1,"&lt;="&amp;CG$1+IF(OR($T1092=0,$T1092=""),1,$T1092)-1),0),IF($T1090=справочники!$J$10,IF(INT(CG$1/IF(OR($T1092=0,$T1092=""),1,$T1092))=CG$1/IF(OR($T1092=0,$T1092=""),1,$T1092),SUMIFS(1088:1088,$1:$1,"&lt;="&amp;CG$1,$1:$1,"&gt;="&amp;CG$1-IF(OR($T1092=0,$T1092=""),1,$T1092)+1),0),CG1088)))</f>
        <v>0</v>
      </c>
      <c r="CH1094" s="100">
        <f>IF(CH$8="",0,IF($T1090=справочники!$J$9,IF(SUM($Z1094:CG1094)&lt;SUM($Z1088:CH1088),SUMIFS(1088:1088,$1:$1,"&gt;="&amp;CH$1,$1:$1,"&lt;="&amp;CH$1+IF(OR($T1092=0,$T1092=""),1,$T1092)-1),0),IF($T1090=справочники!$J$10,IF(INT(CH$1/IF(OR($T1092=0,$T1092=""),1,$T1092))=CH$1/IF(OR($T1092=0,$T1092=""),1,$T1092),SUMIFS(1088:1088,$1:$1,"&lt;="&amp;CH$1,$1:$1,"&gt;="&amp;CH$1-IF(OR($T1092=0,$T1092=""),1,$T1092)+1),0),CH1088)))</f>
        <v>0</v>
      </c>
      <c r="CI1094" s="100">
        <f>IF(CI$8="",0,IF($T1090=справочники!$J$9,IF(SUM($Z1094:CH1094)&lt;SUM($Z1088:CI1088),SUMIFS(1088:1088,$1:$1,"&gt;="&amp;CI$1,$1:$1,"&lt;="&amp;CI$1+IF(OR($T1092=0,$T1092=""),1,$T1092)-1),0),IF($T1090=справочники!$J$10,IF(INT(CI$1/IF(OR($T1092=0,$T1092=""),1,$T1092))=CI$1/IF(OR($T1092=0,$T1092=""),1,$T1092),SUMIFS(1088:1088,$1:$1,"&lt;="&amp;CI$1,$1:$1,"&gt;="&amp;CI$1-IF(OR($T1092=0,$T1092=""),1,$T1092)+1),0),CI1088)))</f>
        <v>0</v>
      </c>
      <c r="CJ1094" s="100">
        <f>IF(CJ$8="",0,IF($T1090=справочники!$J$9,IF(SUM($Z1094:CI1094)&lt;SUM($Z1088:CJ1088),SUMIFS(1088:1088,$1:$1,"&gt;="&amp;CJ$1,$1:$1,"&lt;="&amp;CJ$1+IF(OR($T1092=0,$T1092=""),1,$T1092)-1),0),IF($T1090=справочники!$J$10,IF(INT(CJ$1/IF(OR($T1092=0,$T1092=""),1,$T1092))=CJ$1/IF(OR($T1092=0,$T1092=""),1,$T1092),SUMIFS(1088:1088,$1:$1,"&lt;="&amp;CJ$1,$1:$1,"&gt;="&amp;CJ$1-IF(OR($T1092=0,$T1092=""),1,$T1092)+1),0),CJ1088)))</f>
        <v>0</v>
      </c>
      <c r="CK1094" s="100">
        <f>IF(CK$8="",0,IF($T1090=справочники!$J$9,IF(SUM($Z1094:CJ1094)&lt;SUM($Z1088:CK1088),SUMIFS(1088:1088,$1:$1,"&gt;="&amp;CK$1,$1:$1,"&lt;="&amp;CK$1+IF(OR($T1092=0,$T1092=""),1,$T1092)-1),0),IF($T1090=справочники!$J$10,IF(INT(CK$1/IF(OR($T1092=0,$T1092=""),1,$T1092))=CK$1/IF(OR($T1092=0,$T1092=""),1,$T1092),SUMIFS(1088:1088,$1:$1,"&lt;="&amp;CK$1,$1:$1,"&gt;="&amp;CK$1-IF(OR($T1092=0,$T1092=""),1,$T1092)+1),0),CK1088)))</f>
        <v>0</v>
      </c>
      <c r="CL1094" s="100">
        <f>IF(CL$8="",0,IF($T1090=справочники!$J$9,IF(SUM($Z1094:CK1094)&lt;SUM($Z1088:CL1088),SUMIFS(1088:1088,$1:$1,"&gt;="&amp;CL$1,$1:$1,"&lt;="&amp;CL$1+IF(OR($T1092=0,$T1092=""),1,$T1092)-1),0),IF($T1090=справочники!$J$10,IF(INT(CL$1/IF(OR($T1092=0,$T1092=""),1,$T1092))=CL$1/IF(OR($T1092=0,$T1092=""),1,$T1092),SUMIFS(1088:1088,$1:$1,"&lt;="&amp;CL$1,$1:$1,"&gt;="&amp;CL$1-IF(OR($T1092=0,$T1092=""),1,$T1092)+1),0),CL1088)))</f>
        <v>0</v>
      </c>
      <c r="CM1094" s="100">
        <f>IF(CM$8="",0,IF($T1090=справочники!$J$9,IF(SUM($Z1094:CL1094)&lt;SUM($Z1088:CM1088),SUMIFS(1088:1088,$1:$1,"&gt;="&amp;CM$1,$1:$1,"&lt;="&amp;CM$1+IF(OR($T1092=0,$T1092=""),1,$T1092)-1),0),IF($T1090=справочники!$J$10,IF(INT(CM$1/IF(OR($T1092=0,$T1092=""),1,$T1092))=CM$1/IF(OR($T1092=0,$T1092=""),1,$T1092),SUMIFS(1088:1088,$1:$1,"&lt;="&amp;CM$1,$1:$1,"&gt;="&amp;CM$1-IF(OR($T1092=0,$T1092=""),1,$T1092)+1),0),CM1088)))</f>
        <v>0</v>
      </c>
      <c r="CN1094" s="100">
        <f>IF(CN$8="",0,IF($T1090=справочники!$J$9,IF(SUM($Z1094:CM1094)&lt;SUM($Z1088:CN1088),SUMIFS(1088:1088,$1:$1,"&gt;="&amp;CN$1,$1:$1,"&lt;="&amp;CN$1+IF(OR($T1092=0,$T1092=""),1,$T1092)-1),0),IF($T1090=справочники!$J$10,IF(INT(CN$1/IF(OR($T1092=0,$T1092=""),1,$T1092))=CN$1/IF(OR($T1092=0,$T1092=""),1,$T1092),SUMIFS(1088:1088,$1:$1,"&lt;="&amp;CN$1,$1:$1,"&gt;="&amp;CN$1-IF(OR($T1092=0,$T1092=""),1,$T1092)+1),0),CN1088)))</f>
        <v>0</v>
      </c>
      <c r="CO1094" s="100">
        <f>IF(CO$8="",0,IF($T1090=справочники!$J$9,IF(SUM($Z1094:CN1094)&lt;SUM($Z1088:CO1088),SUMIFS(1088:1088,$1:$1,"&gt;="&amp;CO$1,$1:$1,"&lt;="&amp;CO$1+IF(OR($T1092=0,$T1092=""),1,$T1092)-1),0),IF($T1090=справочники!$J$10,IF(INT(CO$1/IF(OR($T1092=0,$T1092=""),1,$T1092))=CO$1/IF(OR($T1092=0,$T1092=""),1,$T1092),SUMIFS(1088:1088,$1:$1,"&lt;="&amp;CO$1,$1:$1,"&gt;="&amp;CO$1-IF(OR($T1092=0,$T1092=""),1,$T1092)+1),0),CO1088)))</f>
        <v>0</v>
      </c>
      <c r="CP1094" s="100">
        <f>IF(CP$8="",0,IF($T1090=справочники!$J$9,IF(SUM($Z1094:CO1094)&lt;SUM($Z1088:CP1088),SUMIFS(1088:1088,$1:$1,"&gt;="&amp;CP$1,$1:$1,"&lt;="&amp;CP$1+IF(OR($T1092=0,$T1092=""),1,$T1092)-1),0),IF($T1090=справочники!$J$10,IF(INT(CP$1/IF(OR($T1092=0,$T1092=""),1,$T1092))=CP$1/IF(OR($T1092=0,$T1092=""),1,$T1092),SUMIFS(1088:1088,$1:$1,"&lt;="&amp;CP$1,$1:$1,"&gt;="&amp;CP$1-IF(OR($T1092=0,$T1092=""),1,$T1092)+1),0),CP1088)))</f>
        <v>0</v>
      </c>
      <c r="CQ1094" s="100">
        <f>IF(CQ$8="",0,IF($T1090=справочники!$J$9,IF(SUM($Z1094:CP1094)&lt;SUM($Z1088:CQ1088),SUMIFS(1088:1088,$1:$1,"&gt;="&amp;CQ$1,$1:$1,"&lt;="&amp;CQ$1+IF(OR($T1092=0,$T1092=""),1,$T1092)-1),0),IF($T1090=справочники!$J$10,IF(INT(CQ$1/IF(OR($T1092=0,$T1092=""),1,$T1092))=CQ$1/IF(OR($T1092=0,$T1092=""),1,$T1092),SUMIFS(1088:1088,$1:$1,"&lt;="&amp;CQ$1,$1:$1,"&gt;="&amp;CQ$1-IF(OR($T1092=0,$T1092=""),1,$T1092)+1),0),CQ1088)))</f>
        <v>0</v>
      </c>
      <c r="CR1094" s="100">
        <f>IF(CR$8="",0,IF($T1090=справочники!$J$9,IF(SUM($Z1094:CQ1094)&lt;SUM($Z1088:CR1088),SUMIFS(1088:1088,$1:$1,"&gt;="&amp;CR$1,$1:$1,"&lt;="&amp;CR$1+IF(OR($T1092=0,$T1092=""),1,$T1092)-1),0),IF($T1090=справочники!$J$10,IF(INT(CR$1/IF(OR($T1092=0,$T1092=""),1,$T1092))=CR$1/IF(OR($T1092=0,$T1092=""),1,$T1092),SUMIFS(1088:1088,$1:$1,"&lt;="&amp;CR$1,$1:$1,"&gt;="&amp;CR$1-IF(OR($T1092=0,$T1092=""),1,$T1092)+1),0),CR1088)))</f>
        <v>0</v>
      </c>
      <c r="CS1094" s="100">
        <f>IF(CS$8="",0,IF($T1090=справочники!$J$9,IF(SUM($Z1094:CR1094)&lt;SUM($Z1088:CS1088),SUMIFS(1088:1088,$1:$1,"&gt;="&amp;CS$1,$1:$1,"&lt;="&amp;CS$1+IF(OR($T1092=0,$T1092=""),1,$T1092)-1),0),IF($T1090=справочники!$J$10,IF(INT(CS$1/IF(OR($T1092=0,$T1092=""),1,$T1092))=CS$1/IF(OR($T1092=0,$T1092=""),1,$T1092),SUMIFS(1088:1088,$1:$1,"&lt;="&amp;CS$1,$1:$1,"&gt;="&amp;CS$1-IF(OR($T1092=0,$T1092=""),1,$T1092)+1),0),CS1088)))</f>
        <v>0</v>
      </c>
      <c r="CT1094" s="100">
        <f>IF(CT$8="",0,IF($T1090=справочники!$J$9,IF(SUM($Z1094:CS1094)&lt;SUM($Z1088:CT1088),SUMIFS(1088:1088,$1:$1,"&gt;="&amp;CT$1,$1:$1,"&lt;="&amp;CT$1+IF(OR($T1092=0,$T1092=""),1,$T1092)-1),0),IF($T1090=справочники!$J$10,IF(INT(CT$1/IF(OR($T1092=0,$T1092=""),1,$T1092))=CT$1/IF(OR($T1092=0,$T1092=""),1,$T1092),SUMIFS(1088:1088,$1:$1,"&lt;="&amp;CT$1,$1:$1,"&gt;="&amp;CT$1-IF(OR($T1092=0,$T1092=""),1,$T1092)+1),0),CT1088)))</f>
        <v>0</v>
      </c>
      <c r="CU1094" s="100">
        <f>IF(CU$8="",0,IF($T1090=справочники!$J$9,IF(SUM($Z1094:CT1094)&lt;SUM($Z1088:CU1088),SUMIFS(1088:1088,$1:$1,"&gt;="&amp;CU$1,$1:$1,"&lt;="&amp;CU$1+IF(OR($T1092=0,$T1092=""),1,$T1092)-1),0),IF($T1090=справочники!$J$10,IF(INT(CU$1/IF(OR($T1092=0,$T1092=""),1,$T1092))=CU$1/IF(OR($T1092=0,$T1092=""),1,$T1092),SUMIFS(1088:1088,$1:$1,"&lt;="&amp;CU$1,$1:$1,"&gt;="&amp;CU$1-IF(OR($T1092=0,$T1092=""),1,$T1092)+1),0),CU1088)))</f>
        <v>0</v>
      </c>
      <c r="CV1094" s="100">
        <f>IF(CV$8="",0,IF($T1090=справочники!$J$9,IF(SUM($Z1094:CU1094)&lt;SUM($Z1088:CV1088),SUMIFS(1088:1088,$1:$1,"&gt;="&amp;CV$1,$1:$1,"&lt;="&amp;CV$1+IF(OR($T1092=0,$T1092=""),1,$T1092)-1),0),IF($T1090=справочники!$J$10,IF(INT(CV$1/IF(OR($T1092=0,$T1092=""),1,$T1092))=CV$1/IF(OR($T1092=0,$T1092=""),1,$T1092),SUMIFS(1088:1088,$1:$1,"&lt;="&amp;CV$1,$1:$1,"&gt;="&amp;CV$1-IF(OR($T1092=0,$T1092=""),1,$T1092)+1),0),CV1088)))</f>
        <v>0</v>
      </c>
      <c r="CW1094" s="100">
        <f>IF(CW$8="",0,IF($T1090=справочники!$J$9,IF(SUM($Z1094:CV1094)&lt;SUM($Z1088:CW1088),SUMIFS(1088:1088,$1:$1,"&gt;="&amp;CW$1,$1:$1,"&lt;="&amp;CW$1+IF(OR($T1092=0,$T1092=""),1,$T1092)-1),0),IF($T1090=справочники!$J$10,IF(INT(CW$1/IF(OR($T1092=0,$T1092=""),1,$T1092))=CW$1/IF(OR($T1092=0,$T1092=""),1,$T1092),SUMIFS(1088:1088,$1:$1,"&lt;="&amp;CW$1,$1:$1,"&gt;="&amp;CW$1-IF(OR($T1092=0,$T1092=""),1,$T1092)+1),0),CW1088)))</f>
        <v>0</v>
      </c>
      <c r="CX1094" s="100">
        <f>IF(CX$8="",0,IF($T1090=справочники!$J$9,IF(SUM($Z1094:CW1094)&lt;SUM($Z1088:CX1088),SUMIFS(1088:1088,$1:$1,"&gt;="&amp;CX$1,$1:$1,"&lt;="&amp;CX$1+IF(OR($T1092=0,$T1092=""),1,$T1092)-1),0),IF($T1090=справочники!$J$10,IF(INT(CX$1/IF(OR($T1092=0,$T1092=""),1,$T1092))=CX$1/IF(OR($T1092=0,$T1092=""),1,$T1092),SUMIFS(1088:1088,$1:$1,"&lt;="&amp;CX$1,$1:$1,"&gt;="&amp;CX$1-IF(OR($T1092=0,$T1092=""),1,$T1092)+1),0),CX1088)))</f>
        <v>0</v>
      </c>
      <c r="CY1094" s="100">
        <f>IF(CY$8="",0,IF($T1090=справочники!$J$9,IF(SUM($Z1094:CX1094)&lt;SUM($Z1088:CY1088),SUMIFS(1088:1088,$1:$1,"&gt;="&amp;CY$1,$1:$1,"&lt;="&amp;CY$1+IF(OR($T1092=0,$T1092=""),1,$T1092)-1),0),IF($T1090=справочники!$J$10,IF(INT(CY$1/IF(OR($T1092=0,$T1092=""),1,$T1092))=CY$1/IF(OR($T1092=0,$T1092=""),1,$T1092),SUMIFS(1088:1088,$1:$1,"&lt;="&amp;CY$1,$1:$1,"&gt;="&amp;CY$1-IF(OR($T1092=0,$T1092=""),1,$T1092)+1),0),CY1088)))</f>
        <v>0</v>
      </c>
      <c r="CZ1094" s="100">
        <f>IF(CZ$8="",0,IF($T1090=справочники!$J$9,IF(SUM($Z1094:CY1094)&lt;SUM($Z1088:CZ1088),SUMIFS(1088:1088,$1:$1,"&gt;="&amp;CZ$1,$1:$1,"&lt;="&amp;CZ$1+IF(OR($T1092=0,$T1092=""),1,$T1092)-1),0),IF($T1090=справочники!$J$10,IF(INT(CZ$1/IF(OR($T1092=0,$T1092=""),1,$T1092))=CZ$1/IF(OR($T1092=0,$T1092=""),1,$T1092),SUMIFS(1088:1088,$1:$1,"&lt;="&amp;CZ$1,$1:$1,"&gt;="&amp;CZ$1-IF(OR($T1092=0,$T1092=""),1,$T1092)+1),0),CZ1088)))</f>
        <v>0</v>
      </c>
      <c r="DA1094" s="100">
        <f>IF(DA$8="",0,IF($T1090=справочники!$J$9,IF(SUM($Z1094:CZ1094)&lt;SUM($Z1088:DA1088),SUMIFS(1088:1088,$1:$1,"&gt;="&amp;DA$1,$1:$1,"&lt;="&amp;DA$1+IF(OR($T1092=0,$T1092=""),1,$T1092)-1),0),IF($T1090=справочники!$J$10,IF(INT(DA$1/IF(OR($T1092=0,$T1092=""),1,$T1092))=DA$1/IF(OR($T1092=0,$T1092=""),1,$T1092),SUMIFS(1088:1088,$1:$1,"&lt;="&amp;DA$1,$1:$1,"&gt;="&amp;DA$1-IF(OR($T1092=0,$T1092=""),1,$T1092)+1),0),DA1088)))</f>
        <v>0</v>
      </c>
      <c r="DB1094" s="100">
        <f>IF(DB$8="",0,IF($T1090=справочники!$J$9,IF(SUM($Z1094:DA1094)&lt;SUM($Z1088:DB1088),SUMIFS(1088:1088,$1:$1,"&gt;="&amp;DB$1,$1:$1,"&lt;="&amp;DB$1+IF(OR($T1092=0,$T1092=""),1,$T1092)-1),0),IF($T1090=справочники!$J$10,IF(INT(DB$1/IF(OR($T1092=0,$T1092=""),1,$T1092))=DB$1/IF(OR($T1092=0,$T1092=""),1,$T1092),SUMIFS(1088:1088,$1:$1,"&lt;="&amp;DB$1,$1:$1,"&gt;="&amp;DB$1-IF(OR($T1092=0,$T1092=""),1,$T1092)+1),0),DB1088)))</f>
        <v>0</v>
      </c>
      <c r="DC1094" s="100">
        <f>IF(DC$8="",0,IF($T1090=справочники!$J$9,IF(SUM($Z1094:DB1094)&lt;SUM($Z1088:DC1088),SUMIFS(1088:1088,$1:$1,"&gt;="&amp;DC$1,$1:$1,"&lt;="&amp;DC$1+IF(OR($T1092=0,$T1092=""),1,$T1092)-1),0),IF($T1090=справочники!$J$10,IF(INT(DC$1/IF(OR($T1092=0,$T1092=""),1,$T1092))=DC$1/IF(OR($T1092=0,$T1092=""),1,$T1092),SUMIFS(1088:1088,$1:$1,"&lt;="&amp;DC$1,$1:$1,"&gt;="&amp;DC$1-IF(OR($T1092=0,$T1092=""),1,$T1092)+1),0),DC1088)))</f>
        <v>0</v>
      </c>
      <c r="DD1094" s="100">
        <f>IF(DD$8="",0,IF($T1090=справочники!$J$9,IF(SUM($Z1094:DC1094)&lt;SUM($Z1088:DD1088),SUMIFS(1088:1088,$1:$1,"&gt;="&amp;DD$1,$1:$1,"&lt;="&amp;DD$1+IF(OR($T1092=0,$T1092=""),1,$T1092)-1),0),IF($T1090=справочники!$J$10,IF(INT(DD$1/IF(OR($T1092=0,$T1092=""),1,$T1092))=DD$1/IF(OR($T1092=0,$T1092=""),1,$T1092),SUMIFS(1088:1088,$1:$1,"&lt;="&amp;DD$1,$1:$1,"&gt;="&amp;DD$1-IF(OR($T1092=0,$T1092=""),1,$T1092)+1),0),DD1088)))</f>
        <v>0</v>
      </c>
      <c r="DE1094" s="100">
        <f>IF(DE$8="",0,IF($T1090=справочники!$J$9,IF(SUM($Z1094:DD1094)&lt;SUM($Z1088:DE1088),SUMIFS(1088:1088,$1:$1,"&gt;="&amp;DE$1,$1:$1,"&lt;="&amp;DE$1+IF(OR($T1092=0,$T1092=""),1,$T1092)-1),0),IF($T1090=справочники!$J$10,IF(INT(DE$1/IF(OR($T1092=0,$T1092=""),1,$T1092))=DE$1/IF(OR($T1092=0,$T1092=""),1,$T1092),SUMIFS(1088:1088,$1:$1,"&lt;="&amp;DE$1,$1:$1,"&gt;="&amp;DE$1-IF(OR($T1092=0,$T1092=""),1,$T1092)+1),0),DE1088)))</f>
        <v>0</v>
      </c>
      <c r="DF1094" s="100">
        <f>IF(DF$8="",0,IF($T1090=справочники!$J$9,IF(SUM($Z1094:DE1094)&lt;SUM($Z1088:DF1088),SUMIFS(1088:1088,$1:$1,"&gt;="&amp;DF$1,$1:$1,"&lt;="&amp;DF$1+IF(OR($T1092=0,$T1092=""),1,$T1092)-1),0),IF($T1090=справочники!$J$10,IF(INT(DF$1/IF(OR($T1092=0,$T1092=""),1,$T1092))=DF$1/IF(OR($T1092=0,$T1092=""),1,$T1092),SUMIFS(1088:1088,$1:$1,"&lt;="&amp;DF$1,$1:$1,"&gt;="&amp;DF$1-IF(OR($T1092=0,$T1092=""),1,$T1092)+1),0),DF1088)))</f>
        <v>0</v>
      </c>
      <c r="DG1094" s="100">
        <f>IF(DG$8="",0,IF($T1090=справочники!$J$9,IF(SUM($Z1094:DF1094)&lt;SUM($Z1088:DG1088),SUMIFS(1088:1088,$1:$1,"&gt;="&amp;DG$1,$1:$1,"&lt;="&amp;DG$1+IF(OR($T1092=0,$T1092=""),1,$T1092)-1),0),IF($T1090=справочники!$J$10,IF(INT(DG$1/IF(OR($T1092=0,$T1092=""),1,$T1092))=DG$1/IF(OR($T1092=0,$T1092=""),1,$T1092),SUMIFS(1088:1088,$1:$1,"&lt;="&amp;DG$1,$1:$1,"&gt;="&amp;DG$1-IF(OR($T1092=0,$T1092=""),1,$T1092)+1),0),DG1088)))</f>
        <v>0</v>
      </c>
      <c r="DH1094" s="100">
        <f>IF(DH$8="",0,IF($T1090=справочники!$J$9,IF(SUM($Z1094:DG1094)&lt;SUM($Z1088:DH1088),SUMIFS(1088:1088,$1:$1,"&gt;="&amp;DH$1,$1:$1,"&lt;="&amp;DH$1+IF(OR($T1092=0,$T1092=""),1,$T1092)-1),0),IF($T1090=справочники!$J$10,IF(INT(DH$1/IF(OR($T1092=0,$T1092=""),1,$T1092))=DH$1/IF(OR($T1092=0,$T1092=""),1,$T1092),SUMIFS(1088:1088,$1:$1,"&lt;="&amp;DH$1,$1:$1,"&gt;="&amp;DH$1-IF(OR($T1092=0,$T1092=""),1,$T1092)+1),0),DH1088)))</f>
        <v>0</v>
      </c>
      <c r="DI1094" s="100">
        <f>IF(DI$8="",0,IF($T1090=справочники!$J$9,IF(SUM($Z1094:DH1094)&lt;SUM($Z1088:DI1088),SUMIFS(1088:1088,$1:$1,"&gt;="&amp;DI$1,$1:$1,"&lt;="&amp;DI$1+IF(OR($T1092=0,$T1092=""),1,$T1092)-1),0),IF($T1090=справочники!$J$10,IF(INT(DI$1/IF(OR($T1092=0,$T1092=""),1,$T1092))=DI$1/IF(OR($T1092=0,$T1092=""),1,$T1092),SUMIFS(1088:1088,$1:$1,"&lt;="&amp;DI$1,$1:$1,"&gt;="&amp;DI$1-IF(OR($T1092=0,$T1092=""),1,$T1092)+1),0),DI1088)))</f>
        <v>0</v>
      </c>
      <c r="DJ1094" s="100">
        <f>IF(DJ$8="",0,IF($T1090=справочники!$J$9,IF(SUM($Z1094:DI1094)&lt;SUM($Z1088:DJ1088),SUMIFS(1088:1088,$1:$1,"&gt;="&amp;DJ$1,$1:$1,"&lt;="&amp;DJ$1+IF(OR($T1092=0,$T1092=""),1,$T1092)-1),0),IF($T1090=справочники!$J$10,IF(INT(DJ$1/IF(OR($T1092=0,$T1092=""),1,$T1092))=DJ$1/IF(OR($T1092=0,$T1092=""),1,$T1092),SUMIFS(1088:1088,$1:$1,"&lt;="&amp;DJ$1,$1:$1,"&gt;="&amp;DJ$1-IF(OR($T1092=0,$T1092=""),1,$T1092)+1),0),DJ1088)))</f>
        <v>0</v>
      </c>
      <c r="DK1094" s="100">
        <f>IF(DK$8="",0,IF($T1090=справочники!$J$9,IF(SUM($Z1094:DJ1094)&lt;SUM($Z1088:DK1088),SUMIFS(1088:1088,$1:$1,"&gt;="&amp;DK$1,$1:$1,"&lt;="&amp;DK$1+IF(OR($T1092=0,$T1092=""),1,$T1092)-1),0),IF($T1090=справочники!$J$10,IF(INT(DK$1/IF(OR($T1092=0,$T1092=""),1,$T1092))=DK$1/IF(OR($T1092=0,$T1092=""),1,$T1092),SUMIFS(1088:1088,$1:$1,"&lt;="&amp;DK$1,$1:$1,"&gt;="&amp;DK$1-IF(OR($T1092=0,$T1092=""),1,$T1092)+1),0),DK1088)))</f>
        <v>0</v>
      </c>
      <c r="DL1094" s="100">
        <f>IF(DL$8="",0,IF($T1090=справочники!$J$9,IF(SUM($Z1094:DK1094)&lt;SUM($Z1088:DL1088),SUMIFS(1088:1088,$1:$1,"&gt;="&amp;DL$1,$1:$1,"&lt;="&amp;DL$1+IF(OR($T1092=0,$T1092=""),1,$T1092)-1),0),IF($T1090=справочники!$J$10,IF(INT(DL$1/IF(OR($T1092=0,$T1092=""),1,$T1092))=DL$1/IF(OR($T1092=0,$T1092=""),1,$T1092),SUMIFS(1088:1088,$1:$1,"&lt;="&amp;DL$1,$1:$1,"&gt;="&amp;DL$1-IF(OR($T1092=0,$T1092=""),1,$T1092)+1),0),DL1088)))</f>
        <v>0</v>
      </c>
      <c r="DM1094" s="100">
        <f>IF(DM$8="",0,IF($T1090=справочники!$J$9,IF(SUM($Z1094:DL1094)&lt;SUM($Z1088:DM1088),SUMIFS(1088:1088,$1:$1,"&gt;="&amp;DM$1,$1:$1,"&lt;="&amp;DM$1+IF(OR($T1092=0,$T1092=""),1,$T1092)-1),0),IF($T1090=справочники!$J$10,IF(INT(DM$1/IF(OR($T1092=0,$T1092=""),1,$T1092))=DM$1/IF(OR($T1092=0,$T1092=""),1,$T1092),SUMIFS(1088:1088,$1:$1,"&lt;="&amp;DM$1,$1:$1,"&gt;="&amp;DM$1-IF(OR($T1092=0,$T1092=""),1,$T1092)+1),0),DM1088)))</f>
        <v>0</v>
      </c>
      <c r="DN1094" s="100">
        <f>IF(DN$8="",0,IF($T1090=справочники!$J$9,IF(SUM($Z1094:DM1094)&lt;SUM($Z1088:DN1088),SUMIFS(1088:1088,$1:$1,"&gt;="&amp;DN$1,$1:$1,"&lt;="&amp;DN$1+IF(OR($T1092=0,$T1092=""),1,$T1092)-1),0),IF($T1090=справочники!$J$10,IF(INT(DN$1/IF(OR($T1092=0,$T1092=""),1,$T1092))=DN$1/IF(OR($T1092=0,$T1092=""),1,$T1092),SUMIFS(1088:1088,$1:$1,"&lt;="&amp;DN$1,$1:$1,"&gt;="&amp;DN$1-IF(OR($T1092=0,$T1092=""),1,$T1092)+1),0),DN1088)))</f>
        <v>0</v>
      </c>
      <c r="DO1094" s="100">
        <f>IF(DO$8="",0,IF($T1090=справочники!$J$9,IF(SUM($Z1094:DN1094)&lt;SUM($Z1088:DO1088),SUMIFS(1088:1088,$1:$1,"&gt;="&amp;DO$1,$1:$1,"&lt;="&amp;DO$1+IF(OR($T1092=0,$T1092=""),1,$T1092)-1),0),IF($T1090=справочники!$J$10,IF(INT(DO$1/IF(OR($T1092=0,$T1092=""),1,$T1092))=DO$1/IF(OR($T1092=0,$T1092=""),1,$T1092),SUMIFS(1088:1088,$1:$1,"&lt;="&amp;DO$1,$1:$1,"&gt;="&amp;DO$1-IF(OR($T1092=0,$T1092=""),1,$T1092)+1),0),DO1088)))</f>
        <v>0</v>
      </c>
      <c r="DP1094" s="100">
        <f>IF(DP$8="",0,IF($T1090=справочники!$J$9,IF(SUM($Z1094:DO1094)&lt;SUM($Z1088:DP1088),SUMIFS(1088:1088,$1:$1,"&gt;="&amp;DP$1,$1:$1,"&lt;="&amp;DP$1+IF(OR($T1092=0,$T1092=""),1,$T1092)-1),0),IF($T1090=справочники!$J$10,IF(INT(DP$1/IF(OR($T1092=0,$T1092=""),1,$T1092))=DP$1/IF(OR($T1092=0,$T1092=""),1,$T1092),SUMIFS(1088:1088,$1:$1,"&lt;="&amp;DP$1,$1:$1,"&gt;="&amp;DP$1-IF(OR($T1092=0,$T1092=""),1,$T1092)+1),0),DP1088)))</f>
        <v>0</v>
      </c>
      <c r="DQ1094" s="100">
        <f>IF(DQ$8="",0,IF($T1090=справочники!$J$9,IF(SUM($Z1094:DP1094)&lt;SUM($Z1088:DQ1088),SUMIFS(1088:1088,$1:$1,"&gt;="&amp;DQ$1,$1:$1,"&lt;="&amp;DQ$1+IF(OR($T1092=0,$T1092=""),1,$T1092)-1),0),IF($T1090=справочники!$J$10,IF(INT(DQ$1/IF(OR($T1092=0,$T1092=""),1,$T1092))=DQ$1/IF(OR($T1092=0,$T1092=""),1,$T1092),SUMIFS(1088:1088,$1:$1,"&lt;="&amp;DQ$1,$1:$1,"&gt;="&amp;DQ$1-IF(OR($T1092=0,$T1092=""),1,$T1092)+1),0),DQ1088)))</f>
        <v>0</v>
      </c>
      <c r="DR1094" s="100">
        <f>IF(DR$8="",0,IF($T1090=справочники!$J$9,IF(SUM($Z1094:DQ1094)&lt;SUM($Z1088:DR1088),SUMIFS(1088:1088,$1:$1,"&gt;="&amp;DR$1,$1:$1,"&lt;="&amp;DR$1+IF(OR($T1092=0,$T1092=""),1,$T1092)-1),0),IF($T1090=справочники!$J$10,IF(INT(DR$1/IF(OR($T1092=0,$T1092=""),1,$T1092))=DR$1/IF(OR($T1092=0,$T1092=""),1,$T1092),SUMIFS(1088:1088,$1:$1,"&lt;="&amp;DR$1,$1:$1,"&gt;="&amp;DR$1-IF(OR($T1092=0,$T1092=""),1,$T1092)+1),0),DR1088)))</f>
        <v>0</v>
      </c>
      <c r="DS1094" s="100">
        <f>IF(DS$8="",0,IF($T1090=справочники!$J$9,IF(SUM($Z1094:DR1094)&lt;SUM($Z1088:DS1088),SUMIFS(1088:1088,$1:$1,"&gt;="&amp;DS$1,$1:$1,"&lt;="&amp;DS$1+IF(OR($T1092=0,$T1092=""),1,$T1092)-1),0),IF($T1090=справочники!$J$10,IF(INT(DS$1/IF(OR($T1092=0,$T1092=""),1,$T1092))=DS$1/IF(OR($T1092=0,$T1092=""),1,$T1092),SUMIFS(1088:1088,$1:$1,"&lt;="&amp;DS$1,$1:$1,"&gt;="&amp;DS$1-IF(OR($T1092=0,$T1092=""),1,$T1092)+1),0),DS1088)))</f>
        <v>0</v>
      </c>
      <c r="DT1094" s="100">
        <f>IF(DT$8="",0,IF($T1090=справочники!$J$9,IF(SUM($Z1094:DS1094)&lt;SUM($Z1088:DT1088),SUMIFS(1088:1088,$1:$1,"&gt;="&amp;DT$1,$1:$1,"&lt;="&amp;DT$1+IF(OR($T1092=0,$T1092=""),1,$T1092)-1),0),IF($T1090=справочники!$J$10,IF(INT(DT$1/IF(OR($T1092=0,$T1092=""),1,$T1092))=DT$1/IF(OR($T1092=0,$T1092=""),1,$T1092),SUMIFS(1088:1088,$1:$1,"&lt;="&amp;DT$1,$1:$1,"&gt;="&amp;DT$1-IF(OR($T1092=0,$T1092=""),1,$T1092)+1),0),DT1088)))</f>
        <v>0</v>
      </c>
      <c r="DU1094" s="100">
        <f>IF(DU$8="",0,IF($T1090=справочники!$J$9,IF(SUM($Z1094:DT1094)&lt;SUM($Z1088:DU1088),SUMIFS(1088:1088,$1:$1,"&gt;="&amp;DU$1,$1:$1,"&lt;="&amp;DU$1+IF(OR($T1092=0,$T1092=""),1,$T1092)-1),0),IF($T1090=справочники!$J$10,IF(INT(DU$1/IF(OR($T1092=0,$T1092=""),1,$T1092))=DU$1/IF(OR($T1092=0,$T1092=""),1,$T1092),SUMIFS(1088:1088,$1:$1,"&lt;="&amp;DU$1,$1:$1,"&gt;="&amp;DU$1-IF(OR($T1092=0,$T1092=""),1,$T1092)+1),0),DU1088)))</f>
        <v>0</v>
      </c>
      <c r="DV1094" s="100">
        <f>IF(DV$8="",0,IF($T1090=справочники!$J$9,IF(SUM($Z1094:DU1094)&lt;SUM($Z1088:DV1088),SUMIFS(1088:1088,$1:$1,"&gt;="&amp;DV$1,$1:$1,"&lt;="&amp;DV$1+IF(OR($T1092=0,$T1092=""),1,$T1092)-1),0),IF($T1090=справочники!$J$10,IF(INT(DV$1/IF(OR($T1092=0,$T1092=""),1,$T1092))=DV$1/IF(OR($T1092=0,$T1092=""),1,$T1092),SUMIFS(1088:1088,$1:$1,"&lt;="&amp;DV$1,$1:$1,"&gt;="&amp;DV$1-IF(OR($T1092=0,$T1092=""),1,$T1092)+1),0),DV1088)))</f>
        <v>0</v>
      </c>
      <c r="DW1094" s="100">
        <f>IF(DW$8="",0,IF($T1090=справочники!$J$9,IF(SUM($Z1094:DV1094)&lt;SUM($Z1088:DW1088),SUMIFS(1088:1088,$1:$1,"&gt;="&amp;DW$1,$1:$1,"&lt;="&amp;DW$1+IF(OR($T1092=0,$T1092=""),1,$T1092)-1),0),IF($T1090=справочники!$J$10,IF(INT(DW$1/IF(OR($T1092=0,$T1092=""),1,$T1092))=DW$1/IF(OR($T1092=0,$T1092=""),1,$T1092),SUMIFS(1088:1088,$1:$1,"&lt;="&amp;DW$1,$1:$1,"&gt;="&amp;DW$1-IF(OR($T1092=0,$T1092=""),1,$T1092)+1),0),DW1088)))</f>
        <v>0</v>
      </c>
      <c r="DX1094" s="100">
        <f>IF(DX$8="",0,IF($T1090=справочники!$J$9,IF(SUM($Z1094:DW1094)&lt;SUM($Z1088:DX1088),SUMIFS(1088:1088,$1:$1,"&gt;="&amp;DX$1,$1:$1,"&lt;="&amp;DX$1+IF(OR($T1092=0,$T1092=""),1,$T1092)-1),0),IF($T1090=справочники!$J$10,IF(INT(DX$1/IF(OR($T1092=0,$T1092=""),1,$T1092))=DX$1/IF(OR($T1092=0,$T1092=""),1,$T1092),SUMIFS(1088:1088,$1:$1,"&lt;="&amp;DX$1,$1:$1,"&gt;="&amp;DX$1-IF(OR($T1092=0,$T1092=""),1,$T1092)+1),0),DX1088)))</f>
        <v>0</v>
      </c>
      <c r="DY1094" s="100">
        <f>IF(DY$8="",0,IF($T1090=справочники!$J$9,IF(SUM($Z1094:DX1094)&lt;SUM($Z1088:DY1088),SUMIFS(1088:1088,$1:$1,"&gt;="&amp;DY$1,$1:$1,"&lt;="&amp;DY$1+IF(OR($T1092=0,$T1092=""),1,$T1092)-1),0),IF($T1090=справочники!$J$10,IF(INT(DY$1/IF(OR($T1092=0,$T1092=""),1,$T1092))=DY$1/IF(OR($T1092=0,$T1092=""),1,$T1092),SUMIFS(1088:1088,$1:$1,"&lt;="&amp;DY$1,$1:$1,"&gt;="&amp;DY$1-IF(OR($T1092=0,$T1092=""),1,$T1092)+1),0),DY1088)))</f>
        <v>0</v>
      </c>
      <c r="DZ1094" s="100">
        <f>IF(DZ$8="",0,IF($T1090=справочники!$J$9,IF(SUM($Z1094:DY1094)&lt;SUM($Z1088:DZ1088),SUMIFS(1088:1088,$1:$1,"&gt;="&amp;DZ$1,$1:$1,"&lt;="&amp;DZ$1+IF(OR($T1092=0,$T1092=""),1,$T1092)-1),0),IF($T1090=справочники!$J$10,IF(INT(DZ$1/IF(OR($T1092=0,$T1092=""),1,$T1092))=DZ$1/IF(OR($T1092=0,$T1092=""),1,$T1092),SUMIFS(1088:1088,$1:$1,"&lt;="&amp;DZ$1,$1:$1,"&gt;="&amp;DZ$1-IF(OR($T1092=0,$T1092=""),1,$T1092)+1),0),DZ1088)))</f>
        <v>0</v>
      </c>
      <c r="EA1094" s="100">
        <f>IF(EA$8="",0,IF($T1090=справочники!$J$9,IF(SUM($Z1094:DZ1094)&lt;SUM($Z1088:EA1088),SUMIFS(1088:1088,$1:$1,"&gt;="&amp;EA$1,$1:$1,"&lt;="&amp;EA$1+IF(OR($T1092=0,$T1092=""),1,$T1092)-1),0),IF($T1090=справочники!$J$10,IF(INT(EA$1/IF(OR($T1092=0,$T1092=""),1,$T1092))=EA$1/IF(OR($T1092=0,$T1092=""),1,$T1092),SUMIFS(1088:1088,$1:$1,"&lt;="&amp;EA$1,$1:$1,"&gt;="&amp;EA$1-IF(OR($T1092=0,$T1092=""),1,$T1092)+1),0),EA1088)))</f>
        <v>0</v>
      </c>
      <c r="EB1094" s="100">
        <f>IF(EB$8="",0,IF($T1090=справочники!$J$9,IF(SUM($Z1094:EA1094)&lt;SUM($Z1088:EB1088),SUMIFS(1088:1088,$1:$1,"&gt;="&amp;EB$1,$1:$1,"&lt;="&amp;EB$1+IF(OR($T1092=0,$T1092=""),1,$T1092)-1),0),IF($T1090=справочники!$J$10,IF(INT(EB$1/IF(OR($T1092=0,$T1092=""),1,$T1092))=EB$1/IF(OR($T1092=0,$T1092=""),1,$T1092),SUMIFS(1088:1088,$1:$1,"&lt;="&amp;EB$1,$1:$1,"&gt;="&amp;EB$1-IF(OR($T1092=0,$T1092=""),1,$T1092)+1),0),EB1088)))</f>
        <v>0</v>
      </c>
      <c r="EC1094" s="100">
        <f>IF(EC$8="",0,IF($T1090=справочники!$J$9,IF(SUM($Z1094:EB1094)&lt;SUM($Z1088:EC1088),SUMIFS(1088:1088,$1:$1,"&gt;="&amp;EC$1,$1:$1,"&lt;="&amp;EC$1+IF(OR($T1092=0,$T1092=""),1,$T1092)-1),0),IF($T1090=справочники!$J$10,IF(INT(EC$1/IF(OR($T1092=0,$T1092=""),1,$T1092))=EC$1/IF(OR($T1092=0,$T1092=""),1,$T1092),SUMIFS(1088:1088,$1:$1,"&lt;="&amp;EC$1,$1:$1,"&gt;="&amp;EC$1-IF(OR($T1092=0,$T1092=""),1,$T1092)+1),0),EC1088)))</f>
        <v>0</v>
      </c>
      <c r="ED1094" s="100">
        <f>IF(ED$8="",0,IF($T1090=справочники!$J$9,IF(SUM($Z1094:EC1094)&lt;SUM($Z1088:ED1088),SUMIFS(1088:1088,$1:$1,"&gt;="&amp;ED$1,$1:$1,"&lt;="&amp;ED$1+IF(OR($T1092=0,$T1092=""),1,$T1092)-1),0),IF($T1090=справочники!$J$10,IF(INT(ED$1/IF(OR($T1092=0,$T1092=""),1,$T1092))=ED$1/IF(OR($T1092=0,$T1092=""),1,$T1092),SUMIFS(1088:1088,$1:$1,"&lt;="&amp;ED$1,$1:$1,"&gt;="&amp;ED$1-IF(OR($T1092=0,$T1092=""),1,$T1092)+1),0),ED1088)))</f>
        <v>0</v>
      </c>
      <c r="EE1094" s="100">
        <f>IF(EE$8="",0,IF($T1090=справочники!$J$9,IF(SUM($Z1094:ED1094)&lt;SUM($Z1088:EE1088),SUMIFS(1088:1088,$1:$1,"&gt;="&amp;EE$1,$1:$1,"&lt;="&amp;EE$1+IF(OR($T1092=0,$T1092=""),1,$T1092)-1),0),IF($T1090=справочники!$J$10,IF(INT(EE$1/IF(OR($T1092=0,$T1092=""),1,$T1092))=EE$1/IF(OR($T1092=0,$T1092=""),1,$T1092),SUMIFS(1088:1088,$1:$1,"&lt;="&amp;EE$1,$1:$1,"&gt;="&amp;EE$1-IF(OR($T1092=0,$T1092=""),1,$T1092)+1),0),EE1088)))</f>
        <v>0</v>
      </c>
      <c r="EF1094" s="100">
        <f>IF(EF$8="",0,IF($T1090=справочники!$J$9,IF(SUM($Z1094:EE1094)&lt;SUM($Z1088:EF1088),SUMIFS(1088:1088,$1:$1,"&gt;="&amp;EF$1,$1:$1,"&lt;="&amp;EF$1+IF(OR($T1092=0,$T1092=""),1,$T1092)-1),0),IF($T1090=справочники!$J$10,IF(INT(EF$1/IF(OR($T1092=0,$T1092=""),1,$T1092))=EF$1/IF(OR($T1092=0,$T1092=""),1,$T1092),SUMIFS(1088:1088,$1:$1,"&lt;="&amp;EF$1,$1:$1,"&gt;="&amp;EF$1-IF(OR($T1092=0,$T1092=""),1,$T1092)+1),0),EF1088)))</f>
        <v>0</v>
      </c>
      <c r="EG1094" s="100">
        <f>IF(EG$8="",0,IF($T1090=справочники!$J$9,IF(SUM($Z1094:EF1094)&lt;SUM($Z1088:EG1088),SUMIFS(1088:1088,$1:$1,"&gt;="&amp;EG$1,$1:$1,"&lt;="&amp;EG$1+IF(OR($T1092=0,$T1092=""),1,$T1092)-1),0),IF($T1090=справочники!$J$10,IF(INT(EG$1/IF(OR($T1092=0,$T1092=""),1,$T1092))=EG$1/IF(OR($T1092=0,$T1092=""),1,$T1092),SUMIFS(1088:1088,$1:$1,"&lt;="&amp;EG$1,$1:$1,"&gt;="&amp;EG$1-IF(OR($T1092=0,$T1092=""),1,$T1092)+1),0),EG1088)))</f>
        <v>0</v>
      </c>
      <c r="EH1094" s="100">
        <f>IF(EH$8="",0,IF($T1090=справочники!$J$9,IF(SUM($Z1094:EG1094)&lt;SUM($Z1088:EH1088),SUMIFS(1088:1088,$1:$1,"&gt;="&amp;EH$1,$1:$1,"&lt;="&amp;EH$1+IF(OR($T1092=0,$T1092=""),1,$T1092)-1),0),IF($T1090=справочники!$J$10,IF(INT(EH$1/IF(OR($T1092=0,$T1092=""),1,$T1092))=EH$1/IF(OR($T1092=0,$T1092=""),1,$T1092),SUMIFS(1088:1088,$1:$1,"&lt;="&amp;EH$1,$1:$1,"&gt;="&amp;EH$1-IF(OR($T1092=0,$T1092=""),1,$T1092)+1),0),EH1088)))</f>
        <v>0</v>
      </c>
      <c r="EI1094" s="100">
        <f>IF(EI$8="",0,IF($T1090=справочники!$J$9,IF(SUM($Z1094:EH1094)&lt;SUM($Z1088:EI1088),SUMIFS(1088:1088,$1:$1,"&gt;="&amp;EI$1,$1:$1,"&lt;="&amp;EI$1+IF(OR($T1092=0,$T1092=""),1,$T1092)-1),0),IF($T1090=справочники!$J$10,IF(INT(EI$1/IF(OR($T1092=0,$T1092=""),1,$T1092))=EI$1/IF(OR($T1092=0,$T1092=""),1,$T1092),SUMIFS(1088:1088,$1:$1,"&lt;="&amp;EI$1,$1:$1,"&gt;="&amp;EI$1-IF(OR($T1092=0,$T1092=""),1,$T1092)+1),0),EI1088)))</f>
        <v>0</v>
      </c>
      <c r="EJ1094" s="100">
        <f>IF(EJ$8="",0,IF($T1090=справочники!$J$9,IF(SUM($Z1094:EI1094)&lt;SUM($Z1088:EJ1088),SUMIFS(1088:1088,$1:$1,"&gt;="&amp;EJ$1,$1:$1,"&lt;="&amp;EJ$1+IF(OR($T1092=0,$T1092=""),1,$T1092)-1),0),IF($T1090=справочники!$J$10,IF(INT(EJ$1/IF(OR($T1092=0,$T1092=""),1,$T1092))=EJ$1/IF(OR($T1092=0,$T1092=""),1,$T1092),SUMIFS(1088:1088,$1:$1,"&lt;="&amp;EJ$1,$1:$1,"&gt;="&amp;EJ$1-IF(OR($T1092=0,$T1092=""),1,$T1092)+1),0),EJ1088)))</f>
        <v>0</v>
      </c>
      <c r="EK1094" s="100">
        <f>IF(EK$8="",0,IF($T1090=справочники!$J$9,IF(SUM($Z1094:EJ1094)&lt;SUM($Z1088:EK1088),SUMIFS(1088:1088,$1:$1,"&gt;="&amp;EK$1,$1:$1,"&lt;="&amp;EK$1+IF(OR($T1092=0,$T1092=""),1,$T1092)-1),0),IF($T1090=справочники!$J$10,IF(INT(EK$1/IF(OR($T1092=0,$T1092=""),1,$T1092))=EK$1/IF(OR($T1092=0,$T1092=""),1,$T1092),SUMIFS(1088:1088,$1:$1,"&lt;="&amp;EK$1,$1:$1,"&gt;="&amp;EK$1-IF(OR($T1092=0,$T1092=""),1,$T1092)+1),0),EK1088)))</f>
        <v>0</v>
      </c>
      <c r="EL1094" s="100">
        <f>IF(EL$8="",0,IF($T1090=справочники!$J$9,IF(SUM($Z1094:EK1094)&lt;SUM($Z1088:EL1088),SUMIFS(1088:1088,$1:$1,"&gt;="&amp;EL$1,$1:$1,"&lt;="&amp;EL$1+IF(OR($T1092=0,$T1092=""),1,$T1092)-1),0),IF($T1090=справочники!$J$10,IF(INT(EL$1/IF(OR($T1092=0,$T1092=""),1,$T1092))=EL$1/IF(OR($T1092=0,$T1092=""),1,$T1092),SUMIFS(1088:1088,$1:$1,"&lt;="&amp;EL$1,$1:$1,"&gt;="&amp;EL$1-IF(OR($T1092=0,$T1092=""),1,$T1092)+1),0),EL1088)))</f>
        <v>0</v>
      </c>
      <c r="EM1094" s="100">
        <f>IF(EM$8="",0,IF($T1090=справочники!$J$9,IF(SUM($Z1094:EL1094)&lt;SUM($Z1088:EM1088),SUMIFS(1088:1088,$1:$1,"&gt;="&amp;EM$1,$1:$1,"&lt;="&amp;EM$1+IF(OR($T1092=0,$T1092=""),1,$T1092)-1),0),IF($T1090=справочники!$J$10,IF(INT(EM$1/IF(OR($T1092=0,$T1092=""),1,$T1092))=EM$1/IF(OR($T1092=0,$T1092=""),1,$T1092),SUMIFS(1088:1088,$1:$1,"&lt;="&amp;EM$1,$1:$1,"&gt;="&amp;EM$1-IF(OR($T1092=0,$T1092=""),1,$T1092)+1),0),EM1088)))</f>
        <v>0</v>
      </c>
      <c r="EN1094" s="100">
        <f>IF(EN$8="",0,IF($T1090=справочники!$J$9,IF(SUM($Z1094:EM1094)&lt;SUM($Z1088:EN1088),SUMIFS(1088:1088,$1:$1,"&gt;="&amp;EN$1,$1:$1,"&lt;="&amp;EN$1+IF(OR($T1092=0,$T1092=""),1,$T1092)-1),0),IF($T1090=справочники!$J$10,IF(INT(EN$1/IF(OR($T1092=0,$T1092=""),1,$T1092))=EN$1/IF(OR($T1092=0,$T1092=""),1,$T1092),SUMIFS(1088:1088,$1:$1,"&lt;="&amp;EN$1,$1:$1,"&gt;="&amp;EN$1-IF(OR($T1092=0,$T1092=""),1,$T1092)+1),0),EN1088)))</f>
        <v>0</v>
      </c>
      <c r="EO1094" s="100">
        <f>IF(EO$8="",0,IF($T1090=справочники!$J$9,IF(SUM($Z1094:EN1094)&lt;SUM($Z1088:EO1088),SUMIFS(1088:1088,$1:$1,"&gt;="&amp;EO$1,$1:$1,"&lt;="&amp;EO$1+IF(OR($T1092=0,$T1092=""),1,$T1092)-1),0),IF($T1090=справочники!$J$10,IF(INT(EO$1/IF(OR($T1092=0,$T1092=""),1,$T1092))=EO$1/IF(OR($T1092=0,$T1092=""),1,$T1092),SUMIFS(1088:1088,$1:$1,"&lt;="&amp;EO$1,$1:$1,"&gt;="&amp;EO$1-IF(OR($T1092=0,$T1092=""),1,$T1092)+1),0),EO1088)))</f>
        <v>0</v>
      </c>
      <c r="EP1094" s="100">
        <f>IF(EP$8="",0,IF($T1090=справочники!$J$9,IF(SUM($Z1094:EO1094)&lt;SUM($Z1088:EP1088),SUMIFS(1088:1088,$1:$1,"&gt;="&amp;EP$1,$1:$1,"&lt;="&amp;EP$1+IF(OR($T1092=0,$T1092=""),1,$T1092)-1),0),IF($T1090=справочники!$J$10,IF(INT(EP$1/IF(OR($T1092=0,$T1092=""),1,$T1092))=EP$1/IF(OR($T1092=0,$T1092=""),1,$T1092),SUMIFS(1088:1088,$1:$1,"&lt;="&amp;EP$1,$1:$1,"&gt;="&amp;EP$1-IF(OR($T1092=0,$T1092=""),1,$T1092)+1),0),EP1088)))</f>
        <v>0</v>
      </c>
      <c r="EQ1094" s="100">
        <f>IF(EQ$8="",0,IF($T1090=справочники!$J$9,IF(SUM($Z1094:EP1094)&lt;SUM($Z1088:EQ1088),SUMIFS(1088:1088,$1:$1,"&gt;="&amp;EQ$1,$1:$1,"&lt;="&amp;EQ$1+IF(OR($T1092=0,$T1092=""),1,$T1092)-1),0),IF($T1090=справочники!$J$10,IF(INT(EQ$1/IF(OR($T1092=0,$T1092=""),1,$T1092))=EQ$1/IF(OR($T1092=0,$T1092=""),1,$T1092),SUMIFS(1088:1088,$1:$1,"&lt;="&amp;EQ$1,$1:$1,"&gt;="&amp;EQ$1-IF(OR($T1092=0,$T1092=""),1,$T1092)+1),0),EQ1088)))</f>
        <v>0</v>
      </c>
      <c r="ER1094" s="100">
        <f>IF(ER$8="",0,IF($T1090=справочники!$J$9,IF(SUM($Z1094:EQ1094)&lt;SUM($Z1088:ER1088),SUMIFS(1088:1088,$1:$1,"&gt;="&amp;ER$1,$1:$1,"&lt;="&amp;ER$1+IF(OR($T1092=0,$T1092=""),1,$T1092)-1),0),IF($T1090=справочники!$J$10,IF(INT(ER$1/IF(OR($T1092=0,$T1092=""),1,$T1092))=ER$1/IF(OR($T1092=0,$T1092=""),1,$T1092),SUMIFS(1088:1088,$1:$1,"&lt;="&amp;ER$1,$1:$1,"&gt;="&amp;ER$1-IF(OR($T1092=0,$T1092=""),1,$T1092)+1),0),ER1088)))</f>
        <v>0</v>
      </c>
      <c r="ES1094" s="100">
        <f>IF(ES$8="",0,IF($T1090=справочники!$J$9,IF(SUM($Z1094:ER1094)&lt;SUM($Z1088:ES1088),SUMIFS(1088:1088,$1:$1,"&gt;="&amp;ES$1,$1:$1,"&lt;="&amp;ES$1+IF(OR($T1092=0,$T1092=""),1,$T1092)-1),0),IF($T1090=справочники!$J$10,IF(INT(ES$1/IF(OR($T1092=0,$T1092=""),1,$T1092))=ES$1/IF(OR($T1092=0,$T1092=""),1,$T1092),SUMIFS(1088:1088,$1:$1,"&lt;="&amp;ES$1,$1:$1,"&gt;="&amp;ES$1-IF(OR($T1092=0,$T1092=""),1,$T1092)+1),0),ES1088)))</f>
        <v>0</v>
      </c>
      <c r="ET1094" s="100">
        <f>IF(ET$8="",0,IF($T1090=справочники!$J$9,IF(SUM($Z1094:ES1094)&lt;SUM($Z1088:ET1088),SUMIFS(1088:1088,$1:$1,"&gt;="&amp;ET$1,$1:$1,"&lt;="&amp;ET$1+IF(OR($T1092=0,$T1092=""),1,$T1092)-1),0),IF($T1090=справочники!$J$10,IF(INT(ET$1/IF(OR($T1092=0,$T1092=""),1,$T1092))=ET$1/IF(OR($T1092=0,$T1092=""),1,$T1092),SUMIFS(1088:1088,$1:$1,"&lt;="&amp;ET$1,$1:$1,"&gt;="&amp;ET$1-IF(OR($T1092=0,$T1092=""),1,$T1092)+1),0),ET1088)))</f>
        <v>0</v>
      </c>
      <c r="EU1094" s="100">
        <f>IF(EU$8="",0,IF($T1090=справочники!$J$9,IF(SUM($Z1094:ET1094)&lt;SUM($Z1088:EU1088),SUMIFS(1088:1088,$1:$1,"&gt;="&amp;EU$1,$1:$1,"&lt;="&amp;EU$1+IF(OR($T1092=0,$T1092=""),1,$T1092)-1),0),IF($T1090=справочники!$J$10,IF(INT(EU$1/IF(OR($T1092=0,$T1092=""),1,$T1092))=EU$1/IF(OR($T1092=0,$T1092=""),1,$T1092),SUMIFS(1088:1088,$1:$1,"&lt;="&amp;EU$1,$1:$1,"&gt;="&amp;EU$1-IF(OR($T1092=0,$T1092=""),1,$T1092)+1),0),EU1088)))</f>
        <v>0</v>
      </c>
      <c r="EV1094" s="100">
        <f>IF(EV$8="",0,IF($T1090=справочники!$J$9,IF(SUM($Z1094:EU1094)&lt;SUM($Z1088:EV1088),SUMIFS(1088:1088,$1:$1,"&gt;="&amp;EV$1,$1:$1,"&lt;="&amp;EV$1+IF(OR($T1092=0,$T1092=""),1,$T1092)-1),0),IF($T1090=справочники!$J$10,IF(INT(EV$1/IF(OR($T1092=0,$T1092=""),1,$T1092))=EV$1/IF(OR($T1092=0,$T1092=""),1,$T1092),SUMIFS(1088:1088,$1:$1,"&lt;="&amp;EV$1,$1:$1,"&gt;="&amp;EV$1-IF(OR($T1092=0,$T1092=""),1,$T1092)+1),0),EV1088)))</f>
        <v>0</v>
      </c>
      <c r="EW1094" s="100">
        <f>IF(EW$8="",0,IF($T1090=справочники!$J$9,IF(SUM($Z1094:EV1094)&lt;SUM($Z1088:EW1088),SUMIFS(1088:1088,$1:$1,"&gt;="&amp;EW$1,$1:$1,"&lt;="&amp;EW$1+IF(OR($T1092=0,$T1092=""),1,$T1092)-1),0),IF($T1090=справочники!$J$10,IF(INT(EW$1/IF(OR($T1092=0,$T1092=""),1,$T1092))=EW$1/IF(OR($T1092=0,$T1092=""),1,$T1092),SUMIFS(1088:1088,$1:$1,"&lt;="&amp;EW$1,$1:$1,"&gt;="&amp;EW$1-IF(OR($T1092=0,$T1092=""),1,$T1092)+1),0),EW1088)))</f>
        <v>0</v>
      </c>
      <c r="EX1094" s="100">
        <f>IF(EX$8="",0,IF($T1090=справочники!$J$9,IF(SUM($Z1094:EW1094)&lt;SUM($Z1088:EX1088),SUMIFS(1088:1088,$1:$1,"&gt;="&amp;EX$1,$1:$1,"&lt;="&amp;EX$1+IF(OR($T1092=0,$T1092=""),1,$T1092)-1),0),IF($T1090=справочники!$J$10,IF(INT(EX$1/IF(OR($T1092=0,$T1092=""),1,$T1092))=EX$1/IF(OR($T1092=0,$T1092=""),1,$T1092),SUMIFS(1088:1088,$1:$1,"&lt;="&amp;EX$1,$1:$1,"&gt;="&amp;EX$1-IF(OR($T1092=0,$T1092=""),1,$T1092)+1),0),EX1088)))</f>
        <v>0</v>
      </c>
      <c r="EY1094" s="100">
        <f>IF(EY$8="",0,IF($T1090=справочники!$J$9,IF(SUM($Z1094:EX1094)&lt;SUM($Z1088:EY1088),SUMIFS(1088:1088,$1:$1,"&gt;="&amp;EY$1,$1:$1,"&lt;="&amp;EY$1+IF(OR($T1092=0,$T1092=""),1,$T1092)-1),0),IF($T1090=справочники!$J$10,IF(INT(EY$1/IF(OR($T1092=0,$T1092=""),1,$T1092))=EY$1/IF(OR($T1092=0,$T1092=""),1,$T1092),SUMIFS(1088:1088,$1:$1,"&lt;="&amp;EY$1,$1:$1,"&gt;="&amp;EY$1-IF(OR($T1092=0,$T1092=""),1,$T1092)+1),0),EY1088)))</f>
        <v>0</v>
      </c>
      <c r="EZ1094" s="100">
        <f>IF(EZ$8="",0,IF($T1090=справочники!$J$9,IF(SUM($Z1094:EY1094)&lt;SUM($Z1088:EZ1088),SUMIFS(1088:1088,$1:$1,"&gt;="&amp;EZ$1,$1:$1,"&lt;="&amp;EZ$1+IF(OR($T1092=0,$T1092=""),1,$T1092)-1),0),IF($T1090=справочники!$J$10,IF(INT(EZ$1/IF(OR($T1092=0,$T1092=""),1,$T1092))=EZ$1/IF(OR($T1092=0,$T1092=""),1,$T1092),SUMIFS(1088:1088,$1:$1,"&lt;="&amp;EZ$1,$1:$1,"&gt;="&amp;EZ$1-IF(OR($T1092=0,$T1092=""),1,$T1092)+1),0),EZ1088)))</f>
        <v>0</v>
      </c>
      <c r="FA1094" s="100">
        <f>IF(FA$8="",0,IF($T1090=справочники!$J$9,IF(SUM($Z1094:EZ1094)&lt;SUM($Z1088:FA1088),SUMIFS(1088:1088,$1:$1,"&gt;="&amp;FA$1,$1:$1,"&lt;="&amp;FA$1+IF(OR($T1092=0,$T1092=""),1,$T1092)-1),0),IF($T1090=справочники!$J$10,IF(INT(FA$1/IF(OR($T1092=0,$T1092=""),1,$T1092))=FA$1/IF(OR($T1092=0,$T1092=""),1,$T1092),SUMIFS(1088:1088,$1:$1,"&lt;="&amp;FA$1,$1:$1,"&gt;="&amp;FA$1-IF(OR($T1092=0,$T1092=""),1,$T1092)+1),0),FA1088)))</f>
        <v>0</v>
      </c>
      <c r="FB1094" s="100">
        <f>IF(FB$8="",0,IF($T1090=справочники!$J$9,IF(SUM($Z1094:FA1094)&lt;SUM($Z1088:FB1088),SUMIFS(1088:1088,$1:$1,"&gt;="&amp;FB$1,$1:$1,"&lt;="&amp;FB$1+IF(OR($T1092=0,$T1092=""),1,$T1092)-1),0),IF($T1090=справочники!$J$10,IF(INT(FB$1/IF(OR($T1092=0,$T1092=""),1,$T1092))=FB$1/IF(OR($T1092=0,$T1092=""),1,$T1092),SUMIFS(1088:1088,$1:$1,"&lt;="&amp;FB$1,$1:$1,"&gt;="&amp;FB$1-IF(OR($T1092=0,$T1092=""),1,$T1092)+1),0),FB1088)))</f>
        <v>0</v>
      </c>
      <c r="FC1094" s="100">
        <f>IF(FC$8="",0,IF($T1090=справочники!$J$9,IF(SUM($Z1094:FB1094)&lt;SUM($Z1088:FC1088),SUMIFS(1088:1088,$1:$1,"&gt;="&amp;FC$1,$1:$1,"&lt;="&amp;FC$1+IF(OR($T1092=0,$T1092=""),1,$T1092)-1),0),IF($T1090=справочники!$J$10,IF(INT(FC$1/IF(OR($T1092=0,$T1092=""),1,$T1092))=FC$1/IF(OR($T1092=0,$T1092=""),1,$T1092),SUMIFS(1088:1088,$1:$1,"&lt;="&amp;FC$1,$1:$1,"&gt;="&amp;FC$1-IF(OR($T1092=0,$T1092=""),1,$T1092)+1),0),FC1088)))</f>
        <v>0</v>
      </c>
      <c r="FD1094" s="100">
        <f>IF(FD$8="",0,IF($T1090=справочники!$J$9,IF(SUM($Z1094:FC1094)&lt;SUM($Z1088:FD1088),SUMIFS(1088:1088,$1:$1,"&gt;="&amp;FD$1,$1:$1,"&lt;="&amp;FD$1+IF(OR($T1092=0,$T1092=""),1,$T1092)-1),0),IF($T1090=справочники!$J$10,IF(INT(FD$1/IF(OR($T1092=0,$T1092=""),1,$T1092))=FD$1/IF(OR($T1092=0,$T1092=""),1,$T1092),SUMIFS(1088:1088,$1:$1,"&lt;="&amp;FD$1,$1:$1,"&gt;="&amp;FD$1-IF(OR($T1092=0,$T1092=""),1,$T1092)+1),0),FD1088)))</f>
        <v>0</v>
      </c>
      <c r="FE1094" s="100">
        <f>IF(FE$8="",0,IF($T1090=справочники!$J$9,IF(SUM($Z1094:FD1094)&lt;SUM($Z1088:FE1088),SUMIFS(1088:1088,$1:$1,"&gt;="&amp;FE$1,$1:$1,"&lt;="&amp;FE$1+IF(OR($T1092=0,$T1092=""),1,$T1092)-1),0),IF($T1090=справочники!$J$10,IF(INT(FE$1/IF(OR($T1092=0,$T1092=""),1,$T1092))=FE$1/IF(OR($T1092=0,$T1092=""),1,$T1092),SUMIFS(1088:1088,$1:$1,"&lt;="&amp;FE$1,$1:$1,"&gt;="&amp;FE$1-IF(OR($T1092=0,$T1092=""),1,$T1092)+1),0),FE1088)))</f>
        <v>0</v>
      </c>
      <c r="FF1094" s="100">
        <f>IF(FF$8="",0,IF($T1090=справочники!$J$9,IF(SUM($Z1094:FE1094)&lt;SUM($Z1088:FF1088),SUMIFS(1088:1088,$1:$1,"&gt;="&amp;FF$1,$1:$1,"&lt;="&amp;FF$1+IF(OR($T1092=0,$T1092=""),1,$T1092)-1),0),IF($T1090=справочники!$J$10,IF(INT(FF$1/IF(OR($T1092=0,$T1092=""),1,$T1092))=FF$1/IF(OR($T1092=0,$T1092=""),1,$T1092),SUMIFS(1088:1088,$1:$1,"&lt;="&amp;FF$1,$1:$1,"&gt;="&amp;FF$1-IF(OR($T1092=0,$T1092=""),1,$T1092)+1),0),FF1088)))</f>
        <v>0</v>
      </c>
      <c r="FG1094" s="100">
        <f>IF(FG$8="",0,IF($T1090=справочники!$J$9,IF(SUM($Z1094:FF1094)&lt;SUM($Z1088:FG1088),SUMIFS(1088:1088,$1:$1,"&gt;="&amp;FG$1,$1:$1,"&lt;="&amp;FG$1+IF(OR($T1092=0,$T1092=""),1,$T1092)-1),0),IF($T1090=справочники!$J$10,IF(INT(FG$1/IF(OR($T1092=0,$T1092=""),1,$T1092))=FG$1/IF(OR($T1092=0,$T1092=""),1,$T1092),SUMIFS(1088:1088,$1:$1,"&lt;="&amp;FG$1,$1:$1,"&gt;="&amp;FG$1-IF(OR($T1092=0,$T1092=""),1,$T1092)+1),0),FG1088)))</f>
        <v>0</v>
      </c>
      <c r="FH1094" s="100">
        <f>IF(FH$8="",0,IF($T1090=справочники!$J$9,IF(SUM($Z1094:FG1094)&lt;SUM($Z1088:FH1088),SUMIFS(1088:1088,$1:$1,"&gt;="&amp;FH$1,$1:$1,"&lt;="&amp;FH$1+IF(OR($T1092=0,$T1092=""),1,$T1092)-1),0),IF($T1090=справочники!$J$10,IF(INT(FH$1/IF(OR($T1092=0,$T1092=""),1,$T1092))=FH$1/IF(OR($T1092=0,$T1092=""),1,$T1092),SUMIFS(1088:1088,$1:$1,"&lt;="&amp;FH$1,$1:$1,"&gt;="&amp;FH$1-IF(OR($T1092=0,$T1092=""),1,$T1092)+1),0),FH1088)))</f>
        <v>0</v>
      </c>
      <c r="FI1094" s="100">
        <f>IF(FI$8="",0,IF($T1090=справочники!$J$9,IF(SUM($Z1094:FH1094)&lt;SUM($Z1088:FI1088),SUMIFS(1088:1088,$1:$1,"&gt;="&amp;FI$1,$1:$1,"&lt;="&amp;FI$1+IF(OR($T1092=0,$T1092=""),1,$T1092)-1),0),IF($T1090=справочники!$J$10,IF(INT(FI$1/IF(OR($T1092=0,$T1092=""),1,$T1092))=FI$1/IF(OR($T1092=0,$T1092=""),1,$T1092),SUMIFS(1088:1088,$1:$1,"&lt;="&amp;FI$1,$1:$1,"&gt;="&amp;FI$1-IF(OR($T1092=0,$T1092=""),1,$T1092)+1),0),FI1088)))</f>
        <v>0</v>
      </c>
      <c r="FJ1094" s="100">
        <f>IF(FJ$8="",0,IF($T1090=справочники!$J$9,IF(SUM($Z1094:FI1094)&lt;SUM($Z1088:FJ1088),SUMIFS(1088:1088,$1:$1,"&gt;="&amp;FJ$1,$1:$1,"&lt;="&amp;FJ$1+IF(OR($T1092=0,$T1092=""),1,$T1092)-1),0),IF($T1090=справочники!$J$10,IF(INT(FJ$1/IF(OR($T1092=0,$T1092=""),1,$T1092))=FJ$1/IF(OR($T1092=0,$T1092=""),1,$T1092),SUMIFS(1088:1088,$1:$1,"&lt;="&amp;FJ$1,$1:$1,"&gt;="&amp;FJ$1-IF(OR($T1092=0,$T1092=""),1,$T1092)+1),0),FJ1088)))</f>
        <v>0</v>
      </c>
      <c r="FK1094" s="100">
        <f>IF(FK$8="",0,IF($T1090=справочники!$J$9,IF(SUM($Z1094:FJ1094)&lt;SUM($Z1088:FK1088),SUMIFS(1088:1088,$1:$1,"&gt;="&amp;FK$1,$1:$1,"&lt;="&amp;FK$1+IF(OR($T1092=0,$T1092=""),1,$T1092)-1),0),IF($T1090=справочники!$J$10,IF(INT(FK$1/IF(OR($T1092=0,$T1092=""),1,$T1092))=FK$1/IF(OR($T1092=0,$T1092=""),1,$T1092),SUMIFS(1088:1088,$1:$1,"&lt;="&amp;FK$1,$1:$1,"&gt;="&amp;FK$1-IF(OR($T1092=0,$T1092=""),1,$T1092)+1),0),FK1088)))</f>
        <v>0</v>
      </c>
      <c r="FL1094" s="100">
        <f>IF(FL$8="",0,IF($T1090=справочники!$J$9,IF(SUM($Z1094:FK1094)&lt;SUM($Z1088:FL1088),SUMIFS(1088:1088,$1:$1,"&gt;="&amp;FL$1,$1:$1,"&lt;="&amp;FL$1+IF(OR($T1092=0,$T1092=""),1,$T1092)-1),0),IF($T1090=справочники!$J$10,IF(INT(FL$1/IF(OR($T1092=0,$T1092=""),1,$T1092))=FL$1/IF(OR($T1092=0,$T1092=""),1,$T1092),SUMIFS(1088:1088,$1:$1,"&lt;="&amp;FL$1,$1:$1,"&gt;="&amp;FL$1-IF(OR($T1092=0,$T1092=""),1,$T1092)+1),0),FL1088)))</f>
        <v>0</v>
      </c>
      <c r="FM1094" s="100">
        <f>IF(FM$8="",0,IF($T1090=справочники!$J$9,IF(SUM($Z1094:FL1094)&lt;SUM($Z1088:FM1088),SUMIFS(1088:1088,$1:$1,"&gt;="&amp;FM$1,$1:$1,"&lt;="&amp;FM$1+IF(OR($T1092=0,$T1092=""),1,$T1092)-1),0),IF($T1090=справочники!$J$10,IF(INT(FM$1/IF(OR($T1092=0,$T1092=""),1,$T1092))=FM$1/IF(OR($T1092=0,$T1092=""),1,$T1092),SUMIFS(1088:1088,$1:$1,"&lt;="&amp;FM$1,$1:$1,"&gt;="&amp;FM$1-IF(OR($T1092=0,$T1092=""),1,$T1092)+1),0),FM1088)))</f>
        <v>0</v>
      </c>
      <c r="FN1094" s="100">
        <f>IF(FN$8="",0,IF($T1090=справочники!$J$9,IF(SUM($Z1094:FM1094)&lt;SUM($Z1088:FN1088),SUMIFS(1088:1088,$1:$1,"&gt;="&amp;FN$1,$1:$1,"&lt;="&amp;FN$1+IF(OR($T1092=0,$T1092=""),1,$T1092)-1),0),IF($T1090=справочники!$J$10,IF(INT(FN$1/IF(OR($T1092=0,$T1092=""),1,$T1092))=FN$1/IF(OR($T1092=0,$T1092=""),1,$T1092),SUMIFS(1088:1088,$1:$1,"&lt;="&amp;FN$1,$1:$1,"&gt;="&amp;FN$1-IF(OR($T1092=0,$T1092=""),1,$T1092)+1),0),FN1088)))</f>
        <v>0</v>
      </c>
      <c r="FO1094" s="100">
        <f>IF(FO$8="",0,IF($T1090=справочники!$J$9,IF(SUM($Z1094:FN1094)&lt;SUM($Z1088:FO1088),SUMIFS(1088:1088,$1:$1,"&gt;="&amp;FO$1,$1:$1,"&lt;="&amp;FO$1+IF(OR($T1092=0,$T1092=""),1,$T1092)-1),0),IF($T1090=справочники!$J$10,IF(INT(FO$1/IF(OR($T1092=0,$T1092=""),1,$T1092))=FO$1/IF(OR($T1092=0,$T1092=""),1,$T1092),SUMIFS(1088:1088,$1:$1,"&lt;="&amp;FO$1,$1:$1,"&gt;="&amp;FO$1-IF(OR($T1092=0,$T1092=""),1,$T1092)+1),0),FO1088)))</f>
        <v>0</v>
      </c>
      <c r="FP1094" s="100">
        <f>IF(FP$8="",0,IF($T1090=справочники!$J$9,IF(SUM($Z1094:FO1094)&lt;SUM($Z1088:FP1088),SUMIFS(1088:1088,$1:$1,"&gt;="&amp;FP$1,$1:$1,"&lt;="&amp;FP$1+IF(OR($T1092=0,$T1092=""),1,$T1092)-1),0),IF($T1090=справочники!$J$10,IF(INT(FP$1/IF(OR($T1092=0,$T1092=""),1,$T1092))=FP$1/IF(OR($T1092=0,$T1092=""),1,$T1092),SUMIFS(1088:1088,$1:$1,"&lt;="&amp;FP$1,$1:$1,"&gt;="&amp;FP$1-IF(OR($T1092=0,$T1092=""),1,$T1092)+1),0),FP1088)))</f>
        <v>0</v>
      </c>
      <c r="FQ1094" s="100">
        <f>IF(FQ$8="",0,IF($T1090=справочники!$J$9,IF(SUM($Z1094:FP1094)&lt;SUM($Z1088:FQ1088),SUMIFS(1088:1088,$1:$1,"&gt;="&amp;FQ$1,$1:$1,"&lt;="&amp;FQ$1+IF(OR($T1092=0,$T1092=""),1,$T1092)-1),0),IF($T1090=справочники!$J$10,IF(INT(FQ$1/IF(OR($T1092=0,$T1092=""),1,$T1092))=FQ$1/IF(OR($T1092=0,$T1092=""),1,$T1092),SUMIFS(1088:1088,$1:$1,"&lt;="&amp;FQ$1,$1:$1,"&gt;="&amp;FQ$1-IF(OR($T1092=0,$T1092=""),1,$T1092)+1),0),FQ1088)))</f>
        <v>0</v>
      </c>
      <c r="FR1094" s="100">
        <f>IF(FR$8="",0,IF($T1090=справочники!$J$9,IF(SUM($Z1094:FQ1094)&lt;SUM($Z1088:FR1088),SUMIFS(1088:1088,$1:$1,"&gt;="&amp;FR$1,$1:$1,"&lt;="&amp;FR$1+IF(OR($T1092=0,$T1092=""),1,$T1092)-1),0),IF($T1090=справочники!$J$10,IF(INT(FR$1/IF(OR($T1092=0,$T1092=""),1,$T1092))=FR$1/IF(OR($T1092=0,$T1092=""),1,$T1092),SUMIFS(1088:1088,$1:$1,"&lt;="&amp;FR$1,$1:$1,"&gt;="&amp;FR$1-IF(OR($T1092=0,$T1092=""),1,$T1092)+1),0),FR1088)))</f>
        <v>0</v>
      </c>
      <c r="FS1094" s="100">
        <f>IF(FS$8="",0,IF($T1090=справочники!$J$9,IF(SUM($Z1094:FR1094)&lt;SUM($Z1088:FS1088),SUMIFS(1088:1088,$1:$1,"&gt;="&amp;FS$1,$1:$1,"&lt;="&amp;FS$1+IF(OR($T1092=0,$T1092=""),1,$T1092)-1),0),IF($T1090=справочники!$J$10,IF(INT(FS$1/IF(OR($T1092=0,$T1092=""),1,$T1092))=FS$1/IF(OR($T1092=0,$T1092=""),1,$T1092),SUMIFS(1088:1088,$1:$1,"&lt;="&amp;FS$1,$1:$1,"&gt;="&amp;FS$1-IF(OR($T1092=0,$T1092=""),1,$T1092)+1),0),FS1088)))</f>
        <v>0</v>
      </c>
      <c r="FT1094" s="100">
        <f>IF(FT$8="",0,IF($T1090=справочники!$J$9,IF(SUM($Z1094:FS1094)&lt;SUM($Z1088:FT1088),SUMIFS(1088:1088,$1:$1,"&gt;="&amp;FT$1,$1:$1,"&lt;="&amp;FT$1+IF(OR($T1092=0,$T1092=""),1,$T1092)-1),0),IF($T1090=справочники!$J$10,IF(INT(FT$1/IF(OR($T1092=0,$T1092=""),1,$T1092))=FT$1/IF(OR($T1092=0,$T1092=""),1,$T1092),SUMIFS(1088:1088,$1:$1,"&lt;="&amp;FT$1,$1:$1,"&gt;="&amp;FT$1-IF(OR($T1092=0,$T1092=""),1,$T1092)+1),0),FT1088)))</f>
        <v>0</v>
      </c>
      <c r="FU1094" s="100">
        <f>IF(FU$8="",0,IF($T1090=справочники!$J$9,IF(SUM($Z1094:FT1094)&lt;SUM($Z1088:FU1088),SUMIFS(1088:1088,$1:$1,"&gt;="&amp;FU$1,$1:$1,"&lt;="&amp;FU$1+IF(OR($T1092=0,$T1092=""),1,$T1092)-1),0),IF($T1090=справочники!$J$10,IF(INT(FU$1/IF(OR($T1092=0,$T1092=""),1,$T1092))=FU$1/IF(OR($T1092=0,$T1092=""),1,$T1092),SUMIFS(1088:1088,$1:$1,"&lt;="&amp;FU$1,$1:$1,"&gt;="&amp;FU$1-IF(OR($T1092=0,$T1092=""),1,$T1092)+1),0),FU1088)))</f>
        <v>0</v>
      </c>
      <c r="FV1094" s="100">
        <f>IF(FV$8="",0,IF($T1090=справочники!$J$9,IF(SUM($Z1094:FU1094)&lt;SUM($Z1088:FV1088),SUMIFS(1088:1088,$1:$1,"&gt;="&amp;FV$1,$1:$1,"&lt;="&amp;FV$1+IF(OR($T1092=0,$T1092=""),1,$T1092)-1),0),IF($T1090=справочники!$J$10,IF(INT(FV$1/IF(OR($T1092=0,$T1092=""),1,$T1092))=FV$1/IF(OR($T1092=0,$T1092=""),1,$T1092),SUMIFS(1088:1088,$1:$1,"&lt;="&amp;FV$1,$1:$1,"&gt;="&amp;FV$1-IF(OR($T1092=0,$T1092=""),1,$T1092)+1),0),FV1088)))</f>
        <v>0</v>
      </c>
      <c r="FW1094" s="100">
        <f>IF(FW$8="",0,IF($T1090=справочники!$J$9,IF(SUM($Z1094:FV1094)&lt;SUM($Z1088:FW1088),SUMIFS(1088:1088,$1:$1,"&gt;="&amp;FW$1,$1:$1,"&lt;="&amp;FW$1+IF(OR($T1092=0,$T1092=""),1,$T1092)-1),0),IF($T1090=справочники!$J$10,IF(INT(FW$1/IF(OR($T1092=0,$T1092=""),1,$T1092))=FW$1/IF(OR($T1092=0,$T1092=""),1,$T1092),SUMIFS(1088:1088,$1:$1,"&lt;="&amp;FW$1,$1:$1,"&gt;="&amp;FW$1-IF(OR($T1092=0,$T1092=""),1,$T1092)+1),0),FW1088)))</f>
        <v>0</v>
      </c>
      <c r="FX1094" s="100">
        <f>IF(FX$8="",0,IF($T1090=справочники!$J$9,IF(SUM($Z1094:FW1094)&lt;SUM($Z1088:FX1088),SUMIFS(1088:1088,$1:$1,"&gt;="&amp;FX$1,$1:$1,"&lt;="&amp;FX$1+IF(OR($T1092=0,$T1092=""),1,$T1092)-1),0),IF($T1090=справочники!$J$10,IF(INT(FX$1/IF(OR($T1092=0,$T1092=""),1,$T1092))=FX$1/IF(OR($T1092=0,$T1092=""),1,$T1092),SUMIFS(1088:1088,$1:$1,"&lt;="&amp;FX$1,$1:$1,"&gt;="&amp;FX$1-IF(OR($T1092=0,$T1092=""),1,$T1092)+1),0),FX1088)))</f>
        <v>0</v>
      </c>
      <c r="FY1094" s="100">
        <f>IF(FY$8="",0,IF($T1090=справочники!$J$9,IF(SUM($Z1094:FX1094)&lt;SUM($Z1088:FY1088),SUMIFS(1088:1088,$1:$1,"&gt;="&amp;FY$1,$1:$1,"&lt;="&amp;FY$1+IF(OR($T1092=0,$T1092=""),1,$T1092)-1),0),IF($T1090=справочники!$J$10,IF(INT(FY$1/IF(OR($T1092=0,$T1092=""),1,$T1092))=FY$1/IF(OR($T1092=0,$T1092=""),1,$T1092),SUMIFS(1088:1088,$1:$1,"&lt;="&amp;FY$1,$1:$1,"&gt;="&amp;FY$1-IF(OR($T1092=0,$T1092=""),1,$T1092)+1),0),FY1088)))</f>
        <v>0</v>
      </c>
      <c r="FZ1094" s="100">
        <f>IF(FZ$8="",0,IF($T1090=справочники!$J$9,IF(SUM($Z1094:FY1094)&lt;SUM($Z1088:FZ1088),SUMIFS(1088:1088,$1:$1,"&gt;="&amp;FZ$1,$1:$1,"&lt;="&amp;FZ$1+IF(OR($T1092=0,$T1092=""),1,$T1092)-1),0),IF($T1090=справочники!$J$10,IF(INT(FZ$1/IF(OR($T1092=0,$T1092=""),1,$T1092))=FZ$1/IF(OR($T1092=0,$T1092=""),1,$T1092),SUMIFS(1088:1088,$1:$1,"&lt;="&amp;FZ$1,$1:$1,"&gt;="&amp;FZ$1-IF(OR($T1092=0,$T1092=""),1,$T1092)+1),0),FZ1088)))</f>
        <v>0</v>
      </c>
      <c r="GA1094" s="100">
        <f>IF(GA$8="",0,IF($T1090=справочники!$J$9,IF(SUM($Z1094:FZ1094)&lt;SUM($Z1088:GA1088),SUMIFS(1088:1088,$1:$1,"&gt;="&amp;GA$1,$1:$1,"&lt;="&amp;GA$1+IF(OR($T1092=0,$T1092=""),1,$T1092)-1),0),IF($T1090=справочники!$J$10,IF(INT(GA$1/IF(OR($T1092=0,$T1092=""),1,$T1092))=GA$1/IF(OR($T1092=0,$T1092=""),1,$T1092),SUMIFS(1088:1088,$1:$1,"&lt;="&amp;GA$1,$1:$1,"&gt;="&amp;GA$1-IF(OR($T1092=0,$T1092=""),1,$T1092)+1),0),GA1088)))</f>
        <v>0</v>
      </c>
      <c r="GB1094" s="100">
        <f>IF(GB$8="",0,IF($T1090=справочники!$J$9,IF(SUM($Z1094:GA1094)&lt;SUM($Z1088:GB1088),SUMIFS(1088:1088,$1:$1,"&gt;="&amp;GB$1,$1:$1,"&lt;="&amp;GB$1+IF(OR($T1092=0,$T1092=""),1,$T1092)-1),0),IF($T1090=справочники!$J$10,IF(INT(GB$1/IF(OR($T1092=0,$T1092=""),1,$T1092))=GB$1/IF(OR($T1092=0,$T1092=""),1,$T1092),SUMIFS(1088:1088,$1:$1,"&lt;="&amp;GB$1,$1:$1,"&gt;="&amp;GB$1-IF(OR($T1092=0,$T1092=""),1,$T1092)+1),0),GB1088)))</f>
        <v>0</v>
      </c>
      <c r="GC1094" s="100">
        <f>IF(GC$8="",0,IF($T1090=справочники!$J$9,IF(SUM($Z1094:GB1094)&lt;SUM($Z1088:GC1088),SUMIFS(1088:1088,$1:$1,"&gt;="&amp;GC$1,$1:$1,"&lt;="&amp;GC$1+IF(OR($T1092=0,$T1092=""),1,$T1092)-1),0),IF($T1090=справочники!$J$10,IF(INT(GC$1/IF(OR($T1092=0,$T1092=""),1,$T1092))=GC$1/IF(OR($T1092=0,$T1092=""),1,$T1092),SUMIFS(1088:1088,$1:$1,"&lt;="&amp;GC$1,$1:$1,"&gt;="&amp;GC$1-IF(OR($T1092=0,$T1092=""),1,$T1092)+1),0),GC1088)))</f>
        <v>0</v>
      </c>
      <c r="GD1094" s="100">
        <f>IF(GD$8="",0,IF($T1090=справочники!$J$9,IF(SUM($Z1094:GC1094)&lt;SUM($Z1088:GD1088),SUMIFS(1088:1088,$1:$1,"&gt;="&amp;GD$1,$1:$1,"&lt;="&amp;GD$1+IF(OR($T1092=0,$T1092=""),1,$T1092)-1),0),IF($T1090=справочники!$J$10,IF(INT(GD$1/IF(OR($T1092=0,$T1092=""),1,$T1092))=GD$1/IF(OR($T1092=0,$T1092=""),1,$T1092),SUMIFS(1088:1088,$1:$1,"&lt;="&amp;GD$1,$1:$1,"&gt;="&amp;GD$1-IF(OR($T1092=0,$T1092=""),1,$T1092)+1),0),GD1088)))</f>
        <v>0</v>
      </c>
      <c r="GE1094" s="100">
        <f>IF(GE$8="",0,IF($T1090=справочники!$J$9,IF(SUM($Z1094:GD1094)&lt;SUM($Z1088:GE1088),SUMIFS(1088:1088,$1:$1,"&gt;="&amp;GE$1,$1:$1,"&lt;="&amp;GE$1+IF(OR($T1092=0,$T1092=""),1,$T1092)-1),0),IF($T1090=справочники!$J$10,IF(INT(GE$1/IF(OR($T1092=0,$T1092=""),1,$T1092))=GE$1/IF(OR($T1092=0,$T1092=""),1,$T1092),SUMIFS(1088:1088,$1:$1,"&lt;="&amp;GE$1,$1:$1,"&gt;="&amp;GE$1-IF(OR($T1092=0,$T1092=""),1,$T1092)+1),0),GE1088)))</f>
        <v>0</v>
      </c>
      <c r="GF1094" s="100">
        <f>IF(GF$8="",0,IF($T1090=справочники!$J$9,IF(SUM($Z1094:GE1094)&lt;SUM($Z1088:GF1088),SUMIFS(1088:1088,$1:$1,"&gt;="&amp;GF$1,$1:$1,"&lt;="&amp;GF$1+IF(OR($T1092=0,$T1092=""),1,$T1092)-1),0),IF($T1090=справочники!$J$10,IF(INT(GF$1/IF(OR($T1092=0,$T1092=""),1,$T1092))=GF$1/IF(OR($T1092=0,$T1092=""),1,$T1092),SUMIFS(1088:1088,$1:$1,"&lt;="&amp;GF$1,$1:$1,"&gt;="&amp;GF$1-IF(OR($T1092=0,$T1092=""),1,$T1092)+1),0),GF1088)))</f>
        <v>0</v>
      </c>
      <c r="GG1094" s="100">
        <f>IF(GG$8="",0,IF($T1090=справочники!$J$9,IF(SUM($Z1094:GF1094)&lt;SUM($Z1088:GG1088),SUMIFS(1088:1088,$1:$1,"&gt;="&amp;GG$1,$1:$1,"&lt;="&amp;GG$1+IF(OR($T1092=0,$T1092=""),1,$T1092)-1),0),IF($T1090=справочники!$J$10,IF(INT(GG$1/IF(OR($T1092=0,$T1092=""),1,$T1092))=GG$1/IF(OR($T1092=0,$T1092=""),1,$T1092),SUMIFS(1088:1088,$1:$1,"&lt;="&amp;GG$1,$1:$1,"&gt;="&amp;GG$1-IF(OR($T1092=0,$T1092=""),1,$T1092)+1),0),GG1088)))</f>
        <v>0</v>
      </c>
      <c r="GH1094" s="100">
        <f>IF(GH$8="",0,IF($T1090=справочники!$J$9,IF(SUM($Z1094:GG1094)&lt;SUM($Z1088:GH1088),SUMIFS(1088:1088,$1:$1,"&gt;="&amp;GH$1,$1:$1,"&lt;="&amp;GH$1+IF(OR($T1092=0,$T1092=""),1,$T1092)-1),0),IF($T1090=справочники!$J$10,IF(INT(GH$1/IF(OR($T1092=0,$T1092=""),1,$T1092))=GH$1/IF(OR($T1092=0,$T1092=""),1,$T1092),SUMIFS(1088:1088,$1:$1,"&lt;="&amp;GH$1,$1:$1,"&gt;="&amp;GH$1-IF(OR($T1092=0,$T1092=""),1,$T1092)+1),0),GH1088)))</f>
        <v>0</v>
      </c>
      <c r="GI1094" s="100">
        <f>IF(GI$8="",0,IF($T1090=справочники!$J$9,IF(SUM($Z1094:GH1094)&lt;SUM($Z1088:GI1088),SUMIFS(1088:1088,$1:$1,"&gt;="&amp;GI$1,$1:$1,"&lt;="&amp;GI$1+IF(OR($T1092=0,$T1092=""),1,$T1092)-1),0),IF($T1090=справочники!$J$10,IF(INT(GI$1/IF(OR($T1092=0,$T1092=""),1,$T1092))=GI$1/IF(OR($T1092=0,$T1092=""),1,$T1092),SUMIFS(1088:1088,$1:$1,"&lt;="&amp;GI$1,$1:$1,"&gt;="&amp;GI$1-IF(OR($T1092=0,$T1092=""),1,$T1092)+1),0),GI1088)))</f>
        <v>0</v>
      </c>
      <c r="GJ1094" s="100">
        <f>IF(GJ$8="",0,IF($T1090=справочники!$J$9,IF(SUM($Z1094:GI1094)&lt;SUM($Z1088:GJ1088),SUMIFS(1088:1088,$1:$1,"&gt;="&amp;GJ$1,$1:$1,"&lt;="&amp;GJ$1+IF(OR($T1092=0,$T1092=""),1,$T1092)-1),0),IF($T1090=справочники!$J$10,IF(INT(GJ$1/IF(OR($T1092=0,$T1092=""),1,$T1092))=GJ$1/IF(OR($T1092=0,$T1092=""),1,$T1092),SUMIFS(1088:1088,$1:$1,"&lt;="&amp;GJ$1,$1:$1,"&gt;="&amp;GJ$1-IF(OR($T1092=0,$T1092=""),1,$T1092)+1),0),GJ1088)))</f>
        <v>0</v>
      </c>
      <c r="GK1094" s="100">
        <f>IF(GK$8="",0,IF($T1090=справочники!$J$9,IF(SUM($Z1094:GJ1094)&lt;SUM($Z1088:GK1088),SUMIFS(1088:1088,$1:$1,"&gt;="&amp;GK$1,$1:$1,"&lt;="&amp;GK$1+IF(OR($T1092=0,$T1092=""),1,$T1092)-1),0),IF($T1090=справочники!$J$10,IF(INT(GK$1/IF(OR($T1092=0,$T1092=""),1,$T1092))=GK$1/IF(OR($T1092=0,$T1092=""),1,$T1092),SUMIFS(1088:1088,$1:$1,"&lt;="&amp;GK$1,$1:$1,"&gt;="&amp;GK$1-IF(OR($T1092=0,$T1092=""),1,$T1092)+1),0),GK1088)))</f>
        <v>0</v>
      </c>
      <c r="GL1094" s="100">
        <f>IF(GL$8="",0,IF($T1090=справочники!$J$9,IF(SUM($Z1094:GK1094)&lt;SUM($Z1088:GL1088),SUMIFS(1088:1088,$1:$1,"&gt;="&amp;GL$1,$1:$1,"&lt;="&amp;GL$1+IF(OR($T1092=0,$T1092=""),1,$T1092)-1),0),IF($T1090=справочники!$J$10,IF(INT(GL$1/IF(OR($T1092=0,$T1092=""),1,$T1092))=GL$1/IF(OR($T1092=0,$T1092=""),1,$T1092),SUMIFS(1088:1088,$1:$1,"&lt;="&amp;GL$1,$1:$1,"&gt;="&amp;GL$1-IF(OR($T1092=0,$T1092=""),1,$T1092)+1),0),GL1088)))</f>
        <v>0</v>
      </c>
      <c r="GM1094" s="100">
        <f>IF(GM$8="",0,IF($T1090=справочники!$J$9,IF(SUM($Z1094:GL1094)&lt;SUM($Z1088:GM1088),SUMIFS(1088:1088,$1:$1,"&gt;="&amp;GM$1,$1:$1,"&lt;="&amp;GM$1+IF(OR($T1092=0,$T1092=""),1,$T1092)-1),0),IF($T1090=справочники!$J$10,IF(INT(GM$1/IF(OR($T1092=0,$T1092=""),1,$T1092))=GM$1/IF(OR($T1092=0,$T1092=""),1,$T1092),SUMIFS(1088:1088,$1:$1,"&lt;="&amp;GM$1,$1:$1,"&gt;="&amp;GM$1-IF(OR($T1092=0,$T1092=""),1,$T1092)+1),0),GM1088)))</f>
        <v>0</v>
      </c>
      <c r="GN1094" s="100">
        <f>IF(GN$8="",0,IF($T1090=справочники!$J$9,IF(SUM($Z1094:GM1094)&lt;SUM($Z1088:GN1088),SUMIFS(1088:1088,$1:$1,"&gt;="&amp;GN$1,$1:$1,"&lt;="&amp;GN$1+IF(OR($T1092=0,$T1092=""),1,$T1092)-1),0),IF($T1090=справочники!$J$10,IF(INT(GN$1/IF(OR($T1092=0,$T1092=""),1,$T1092))=GN$1/IF(OR($T1092=0,$T1092=""),1,$T1092),SUMIFS(1088:1088,$1:$1,"&lt;="&amp;GN$1,$1:$1,"&gt;="&amp;GN$1-IF(OR($T1092=0,$T1092=""),1,$T1092)+1),0),GN1088)))</f>
        <v>0</v>
      </c>
      <c r="GO1094" s="100">
        <f>IF(GO$8="",0,IF($T1090=справочники!$J$9,IF(SUM($Z1094:GN1094)&lt;SUM($Z1088:GO1088),SUMIFS(1088:1088,$1:$1,"&gt;="&amp;GO$1,$1:$1,"&lt;="&amp;GO$1+IF(OR($T1092=0,$T1092=""),1,$T1092)-1),0),IF($T1090=справочники!$J$10,IF(INT(GO$1/IF(OR($T1092=0,$T1092=""),1,$T1092))=GO$1/IF(OR($T1092=0,$T1092=""),1,$T1092),SUMIFS(1088:1088,$1:$1,"&lt;="&amp;GO$1,$1:$1,"&gt;="&amp;GO$1-IF(OR($T1092=0,$T1092=""),1,$T1092)+1),0),GO1088)))</f>
        <v>0</v>
      </c>
      <c r="GP1094" s="100">
        <f>IF(GP$8="",0,IF($T1090=справочники!$J$9,IF(SUM($Z1094:GO1094)&lt;SUM($Z1088:GP1088),SUMIFS(1088:1088,$1:$1,"&gt;="&amp;GP$1,$1:$1,"&lt;="&amp;GP$1+IF(OR($T1092=0,$T1092=""),1,$T1092)-1),0),IF($T1090=справочники!$J$10,IF(INT(GP$1/IF(OR($T1092=0,$T1092=""),1,$T1092))=GP$1/IF(OR($T1092=0,$T1092=""),1,$T1092),SUMIFS(1088:1088,$1:$1,"&lt;="&amp;GP$1,$1:$1,"&gt;="&amp;GP$1-IF(OR($T1092=0,$T1092=""),1,$T1092)+1),0),GP1088)))</f>
        <v>0</v>
      </c>
      <c r="GQ1094" s="100">
        <f>IF(GQ$8="",0,IF($T1090=справочники!$J$9,IF(SUM($Z1094:GP1094)&lt;SUM($Z1088:GQ1088),SUMIFS(1088:1088,$1:$1,"&gt;="&amp;GQ$1,$1:$1,"&lt;="&amp;GQ$1+IF(OR($T1092=0,$T1092=""),1,$T1092)-1),0),IF($T1090=справочники!$J$10,IF(INT(GQ$1/IF(OR($T1092=0,$T1092=""),1,$T1092))=GQ$1/IF(OR($T1092=0,$T1092=""),1,$T1092),SUMIFS(1088:1088,$1:$1,"&lt;="&amp;GQ$1,$1:$1,"&gt;="&amp;GQ$1-IF(OR($T1092=0,$T1092=""),1,$T1092)+1),0),GQ1088)))</f>
        <v>0</v>
      </c>
      <c r="GR1094" s="100">
        <f>IF(GR$8="",0,IF($T1090=справочники!$J$9,IF(SUM($Z1094:GQ1094)&lt;SUM($Z1088:GR1088),SUMIFS(1088:1088,$1:$1,"&gt;="&amp;GR$1,$1:$1,"&lt;="&amp;GR$1+IF(OR($T1092=0,$T1092=""),1,$T1092)-1),0),IF($T1090=справочники!$J$10,IF(INT(GR$1/IF(OR($T1092=0,$T1092=""),1,$T1092))=GR$1/IF(OR($T1092=0,$T1092=""),1,$T1092),SUMIFS(1088:1088,$1:$1,"&lt;="&amp;GR$1,$1:$1,"&gt;="&amp;GR$1-IF(OR($T1092=0,$T1092=""),1,$T1092)+1),0),GR1088)))</f>
        <v>0</v>
      </c>
      <c r="GS1094" s="100">
        <f>IF(GS$8="",0,IF($T1090=справочники!$J$9,IF(SUM($Z1094:GR1094)&lt;SUM($Z1088:GS1088),SUMIFS(1088:1088,$1:$1,"&gt;="&amp;GS$1,$1:$1,"&lt;="&amp;GS$1+IF(OR($T1092=0,$T1092=""),1,$T1092)-1),0),IF($T1090=справочники!$J$10,IF(INT(GS$1/IF(OR($T1092=0,$T1092=""),1,$T1092))=GS$1/IF(OR($T1092=0,$T1092=""),1,$T1092),SUMIFS(1088:1088,$1:$1,"&lt;="&amp;GS$1,$1:$1,"&gt;="&amp;GS$1-IF(OR($T1092=0,$T1092=""),1,$T1092)+1),0),GS1088)))</f>
        <v>0</v>
      </c>
      <c r="GT1094" s="100">
        <f>IF(GT$8="",0,IF($T1090=справочники!$J$9,IF(SUM($Z1094:GS1094)&lt;SUM($Z1088:GT1088),SUMIFS(1088:1088,$1:$1,"&gt;="&amp;GT$1,$1:$1,"&lt;="&amp;GT$1+IF(OR($T1092=0,$T1092=""),1,$T1092)-1),0),IF($T1090=справочники!$J$10,IF(INT(GT$1/IF(OR($T1092=0,$T1092=""),1,$T1092))=GT$1/IF(OR($T1092=0,$T1092=""),1,$T1092),SUMIFS(1088:1088,$1:$1,"&lt;="&amp;GT$1,$1:$1,"&gt;="&amp;GT$1-IF(OR($T1092=0,$T1092=""),1,$T1092)+1),0),GT1088)))</f>
        <v>0</v>
      </c>
      <c r="GU1094" s="100">
        <f>IF(GU$8="",0,IF($T1090=справочники!$J$9,IF(SUM($Z1094:GT1094)&lt;SUM($Z1088:GU1088),SUMIFS(1088:1088,$1:$1,"&gt;="&amp;GU$1,$1:$1,"&lt;="&amp;GU$1+IF(OR($T1092=0,$T1092=""),1,$T1092)-1),0),IF($T1090=справочники!$J$10,IF(INT(GU$1/IF(OR($T1092=0,$T1092=""),1,$T1092))=GU$1/IF(OR($T1092=0,$T1092=""),1,$T1092),SUMIFS(1088:1088,$1:$1,"&lt;="&amp;GU$1,$1:$1,"&gt;="&amp;GU$1-IF(OR($T1092=0,$T1092=""),1,$T1092)+1),0),GU1088)))</f>
        <v>0</v>
      </c>
      <c r="GV1094" s="100">
        <f>IF(GV$8="",0,IF($T1090=справочники!$J$9,IF(SUM($Z1094:GU1094)&lt;SUM($Z1088:GV1088),SUMIFS(1088:1088,$1:$1,"&gt;="&amp;GV$1,$1:$1,"&lt;="&amp;GV$1+IF(OR($T1092=0,$T1092=""),1,$T1092)-1),0),IF($T1090=справочники!$J$10,IF(INT(GV$1/IF(OR($T1092=0,$T1092=""),1,$T1092))=GV$1/IF(OR($T1092=0,$T1092=""),1,$T1092),SUMIFS(1088:1088,$1:$1,"&lt;="&amp;GV$1,$1:$1,"&gt;="&amp;GV$1-IF(OR($T1092=0,$T1092=""),1,$T1092)+1),0),GV1088)))</f>
        <v>0</v>
      </c>
      <c r="GW1094" s="100">
        <f>IF(GW$8="",0,IF($T1090=справочники!$J$9,IF(SUM($Z1094:GV1094)&lt;SUM($Z1088:GW1088),SUMIFS(1088:1088,$1:$1,"&gt;="&amp;GW$1,$1:$1,"&lt;="&amp;GW$1+IF(OR($T1092=0,$T1092=""),1,$T1092)-1),0),IF($T1090=справочники!$J$10,IF(INT(GW$1/IF(OR($T1092=0,$T1092=""),1,$T1092))=GW$1/IF(OR($T1092=0,$T1092=""),1,$T1092),SUMIFS(1088:1088,$1:$1,"&lt;="&amp;GW$1,$1:$1,"&gt;="&amp;GW$1-IF(OR($T1092=0,$T1092=""),1,$T1092)+1),0),GW1088)))</f>
        <v>0</v>
      </c>
      <c r="GX1094" s="100">
        <f>IF(GX$8="",0,IF($T1090=справочники!$J$9,IF(SUM($Z1094:GW1094)&lt;SUM($Z1088:GX1088),SUMIFS(1088:1088,$1:$1,"&gt;="&amp;GX$1,$1:$1,"&lt;="&amp;GX$1+IF(OR($T1092=0,$T1092=""),1,$T1092)-1),0),IF($T1090=справочники!$J$10,IF(INT(GX$1/IF(OR($T1092=0,$T1092=""),1,$T1092))=GX$1/IF(OR($T1092=0,$T1092=""),1,$T1092),SUMIFS(1088:1088,$1:$1,"&lt;="&amp;GX$1,$1:$1,"&gt;="&amp;GX$1-IF(OR($T1092=0,$T1092=""),1,$T1092)+1),0),GX1088)))</f>
        <v>0</v>
      </c>
      <c r="GY1094" s="100">
        <f>IF(GY$8="",0,IF($T1090=справочники!$J$9,IF(SUM($Z1094:GX1094)&lt;SUM($Z1088:GY1088),SUMIFS(1088:1088,$1:$1,"&gt;="&amp;GY$1,$1:$1,"&lt;="&amp;GY$1+IF(OR($T1092=0,$T1092=""),1,$T1092)-1),0),IF($T1090=справочники!$J$10,IF(INT(GY$1/IF(OR($T1092=0,$T1092=""),1,$T1092))=GY$1/IF(OR($T1092=0,$T1092=""),1,$T1092),SUMIFS(1088:1088,$1:$1,"&lt;="&amp;GY$1,$1:$1,"&gt;="&amp;GY$1-IF(OR($T1092=0,$T1092=""),1,$T1092)+1),0),GY1088)))</f>
        <v>0</v>
      </c>
      <c r="GZ1094" s="100">
        <f>IF(GZ$8="",0,IF($T1090=справочники!$J$9,IF(SUM($Z1094:GY1094)&lt;SUM($Z1088:GZ1088),SUMIFS(1088:1088,$1:$1,"&gt;="&amp;GZ$1,$1:$1,"&lt;="&amp;GZ$1+IF(OR($T1092=0,$T1092=""),1,$T1092)-1),0),IF($T1090=справочники!$J$10,IF(INT(GZ$1/IF(OR($T1092=0,$T1092=""),1,$T1092))=GZ$1/IF(OR($T1092=0,$T1092=""),1,$T1092),SUMIFS(1088:1088,$1:$1,"&lt;="&amp;GZ$1,$1:$1,"&gt;="&amp;GZ$1-IF(OR($T1092=0,$T1092=""),1,$T1092)+1),0),GZ1088)))</f>
        <v>0</v>
      </c>
      <c r="HA1094" s="3"/>
      <c r="HB1094" s="3"/>
    </row>
    <row r="1095" spans="1:210" ht="4.2" customHeight="1">
      <c r="A1095" s="1"/>
      <c r="B1095" s="1"/>
      <c r="C1095" s="1"/>
      <c r="D1095" s="1"/>
      <c r="E1095" s="263"/>
      <c r="F1095" s="48"/>
      <c r="G1095" s="231"/>
      <c r="H1095" s="1"/>
      <c r="I1095" s="1"/>
      <c r="J1095" s="1"/>
      <c r="K1095" s="1"/>
      <c r="L1095" s="1"/>
      <c r="M1095" s="5"/>
      <c r="N1095" s="1"/>
      <c r="O1095" s="1"/>
      <c r="P1095" s="5"/>
      <c r="Q1095" s="1"/>
      <c r="R1095" s="1"/>
      <c r="S1095" s="5"/>
      <c r="T1095" s="7"/>
      <c r="U1095" s="24"/>
      <c r="V1095" s="1"/>
      <c r="W1095" s="12"/>
      <c r="X1095" s="10"/>
      <c r="Y1095" s="46"/>
      <c r="Z1095" s="93"/>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4"/>
      <c r="BB1095" s="94"/>
      <c r="BC1095" s="94"/>
      <c r="BD1095" s="94"/>
      <c r="BE1095" s="94"/>
      <c r="BF1095" s="94"/>
      <c r="BG1095" s="94"/>
      <c r="BH1095" s="94"/>
      <c r="BI1095" s="94"/>
      <c r="BJ1095" s="94"/>
      <c r="BK1095" s="94"/>
      <c r="BL1095" s="94"/>
      <c r="BM1095" s="94"/>
      <c r="BN1095" s="94"/>
      <c r="BO1095" s="94"/>
      <c r="BP1095" s="94"/>
      <c r="BQ1095" s="94"/>
      <c r="BR1095" s="94"/>
      <c r="BS1095" s="94"/>
      <c r="BT1095" s="94"/>
      <c r="BU1095" s="94"/>
      <c r="BV1095" s="94"/>
      <c r="BW1095" s="94"/>
      <c r="BX1095" s="94"/>
      <c r="BY1095" s="94"/>
      <c r="BZ1095" s="94"/>
      <c r="CA1095" s="94"/>
      <c r="CB1095" s="94"/>
      <c r="CC1095" s="94"/>
      <c r="CD1095" s="94"/>
      <c r="CE1095" s="94"/>
      <c r="CF1095" s="94"/>
      <c r="CG1095" s="94"/>
      <c r="CH1095" s="94"/>
      <c r="CI1095" s="94"/>
      <c r="CJ1095" s="94"/>
      <c r="CK1095" s="94"/>
      <c r="CL1095" s="94"/>
      <c r="CM1095" s="94"/>
      <c r="CN1095" s="94"/>
      <c r="CO1095" s="94"/>
      <c r="CP1095" s="94"/>
      <c r="CQ1095" s="94"/>
      <c r="CR1095" s="94"/>
      <c r="CS1095" s="94"/>
      <c r="CT1095" s="94"/>
      <c r="CU1095" s="94"/>
      <c r="CV1095" s="94"/>
      <c r="CW1095" s="94"/>
      <c r="CX1095" s="94"/>
      <c r="CY1095" s="94"/>
      <c r="CZ1095" s="94"/>
      <c r="DA1095" s="94"/>
      <c r="DB1095" s="94"/>
      <c r="DC1095" s="94"/>
      <c r="DD1095" s="94"/>
      <c r="DE1095" s="94"/>
      <c r="DF1095" s="94"/>
      <c r="DG1095" s="94"/>
      <c r="DH1095" s="94"/>
      <c r="DI1095" s="94"/>
      <c r="DJ1095" s="94"/>
      <c r="DK1095" s="94"/>
      <c r="DL1095" s="94"/>
      <c r="DM1095" s="94"/>
      <c r="DN1095" s="94"/>
      <c r="DO1095" s="94"/>
      <c r="DP1095" s="94"/>
      <c r="DQ1095" s="94"/>
      <c r="DR1095" s="94"/>
      <c r="DS1095" s="94"/>
      <c r="DT1095" s="94"/>
      <c r="DU1095" s="94"/>
      <c r="DV1095" s="94"/>
      <c r="DW1095" s="94"/>
      <c r="DX1095" s="94"/>
      <c r="DY1095" s="94"/>
      <c r="DZ1095" s="94"/>
      <c r="EA1095" s="94"/>
      <c r="EB1095" s="94"/>
      <c r="EC1095" s="94"/>
      <c r="ED1095" s="94"/>
      <c r="EE1095" s="94"/>
      <c r="EF1095" s="94"/>
      <c r="EG1095" s="94"/>
      <c r="EH1095" s="94"/>
      <c r="EI1095" s="94"/>
      <c r="EJ1095" s="94"/>
      <c r="EK1095" s="94"/>
      <c r="EL1095" s="94"/>
      <c r="EM1095" s="94"/>
      <c r="EN1095" s="94"/>
      <c r="EO1095" s="94"/>
      <c r="EP1095" s="94"/>
      <c r="EQ1095" s="94"/>
      <c r="ER1095" s="94"/>
      <c r="ES1095" s="94"/>
      <c r="ET1095" s="94"/>
      <c r="EU1095" s="94"/>
      <c r="EV1095" s="94"/>
      <c r="EW1095" s="94"/>
      <c r="EX1095" s="94"/>
      <c r="EY1095" s="94"/>
      <c r="EZ1095" s="94"/>
      <c r="FA1095" s="94"/>
      <c r="FB1095" s="94"/>
      <c r="FC1095" s="94"/>
      <c r="FD1095" s="94"/>
      <c r="FE1095" s="94"/>
      <c r="FF1095" s="94"/>
      <c r="FG1095" s="94"/>
      <c r="FH1095" s="94"/>
      <c r="FI1095" s="94"/>
      <c r="FJ1095" s="94"/>
      <c r="FK1095" s="94"/>
      <c r="FL1095" s="94"/>
      <c r="FM1095" s="94"/>
      <c r="FN1095" s="94"/>
      <c r="FO1095" s="94"/>
      <c r="FP1095" s="94"/>
      <c r="FQ1095" s="94"/>
      <c r="FR1095" s="94"/>
      <c r="FS1095" s="94"/>
      <c r="FT1095" s="94"/>
      <c r="FU1095" s="94"/>
      <c r="FV1095" s="94"/>
      <c r="FW1095" s="94"/>
      <c r="FX1095" s="94"/>
      <c r="FY1095" s="94"/>
      <c r="FZ1095" s="94"/>
      <c r="GA1095" s="94"/>
      <c r="GB1095" s="94"/>
      <c r="GC1095" s="94"/>
      <c r="GD1095" s="94"/>
      <c r="GE1095" s="94"/>
      <c r="GF1095" s="94"/>
      <c r="GG1095" s="94"/>
      <c r="GH1095" s="94"/>
      <c r="GI1095" s="94"/>
      <c r="GJ1095" s="94"/>
      <c r="GK1095" s="94"/>
      <c r="GL1095" s="94"/>
      <c r="GM1095" s="94"/>
      <c r="GN1095" s="94"/>
      <c r="GO1095" s="94"/>
      <c r="GP1095" s="94"/>
      <c r="GQ1095" s="94"/>
      <c r="GR1095" s="94"/>
      <c r="GS1095" s="94"/>
      <c r="GT1095" s="94"/>
      <c r="GU1095" s="94"/>
      <c r="GV1095" s="94"/>
      <c r="GW1095" s="94"/>
      <c r="GX1095" s="94"/>
      <c r="GY1095" s="94"/>
      <c r="GZ1095" s="94"/>
      <c r="HA1095" s="1"/>
      <c r="HB1095" s="1"/>
    </row>
    <row r="1096" spans="1:210" ht="4.2" customHeight="1">
      <c r="A1096" s="1"/>
      <c r="B1096" s="1"/>
      <c r="C1096" s="1"/>
      <c r="D1096" s="1"/>
      <c r="E1096" s="380"/>
      <c r="F1096" s="380"/>
      <c r="G1096" s="380"/>
      <c r="H1096" s="380"/>
      <c r="I1096" s="380"/>
      <c r="J1096" s="380"/>
      <c r="K1096" s="380"/>
      <c r="L1096" s="380"/>
      <c r="M1096" s="381"/>
      <c r="N1096" s="380"/>
      <c r="O1096" s="380"/>
      <c r="P1096" s="381"/>
      <c r="Q1096" s="380"/>
      <c r="R1096" s="1"/>
      <c r="S1096" s="5"/>
      <c r="T1096" s="7"/>
      <c r="U1096" s="24"/>
      <c r="V1096" s="1"/>
      <c r="W1096" s="382"/>
      <c r="X1096" s="10"/>
      <c r="Y1096" s="46"/>
      <c r="Z1096" s="93"/>
      <c r="AA1096" s="383"/>
      <c r="AB1096" s="383"/>
      <c r="AC1096" s="383"/>
      <c r="AD1096" s="383"/>
      <c r="AE1096" s="383"/>
      <c r="AF1096" s="383"/>
      <c r="AG1096" s="383"/>
      <c r="AH1096" s="383"/>
      <c r="AI1096" s="383"/>
      <c r="AJ1096" s="383"/>
      <c r="AK1096" s="383"/>
      <c r="AL1096" s="383"/>
      <c r="AM1096" s="383"/>
      <c r="AN1096" s="383"/>
      <c r="AO1096" s="383"/>
      <c r="AP1096" s="383"/>
      <c r="AQ1096" s="383"/>
      <c r="AR1096" s="383"/>
      <c r="AS1096" s="383"/>
      <c r="AT1096" s="383"/>
      <c r="AU1096" s="383"/>
      <c r="AV1096" s="383"/>
      <c r="AW1096" s="383"/>
      <c r="AX1096" s="383"/>
      <c r="AY1096" s="383"/>
      <c r="AZ1096" s="383"/>
      <c r="BA1096" s="383"/>
      <c r="BB1096" s="383"/>
      <c r="BC1096" s="383"/>
      <c r="BD1096" s="383"/>
      <c r="BE1096" s="383"/>
      <c r="BF1096" s="383"/>
      <c r="BG1096" s="383"/>
      <c r="BH1096" s="383"/>
      <c r="BI1096" s="383"/>
      <c r="BJ1096" s="383"/>
      <c r="BK1096" s="383"/>
      <c r="BL1096" s="383"/>
      <c r="BM1096" s="383"/>
      <c r="BN1096" s="383"/>
      <c r="BO1096" s="383"/>
      <c r="BP1096" s="383"/>
      <c r="BQ1096" s="383"/>
      <c r="BR1096" s="383"/>
      <c r="BS1096" s="383"/>
      <c r="BT1096" s="383"/>
      <c r="BU1096" s="383"/>
      <c r="BV1096" s="383"/>
      <c r="BW1096" s="383"/>
      <c r="BX1096" s="383"/>
      <c r="BY1096" s="383"/>
      <c r="BZ1096" s="383"/>
      <c r="CA1096" s="383"/>
      <c r="CB1096" s="383"/>
      <c r="CC1096" s="383"/>
      <c r="CD1096" s="383"/>
      <c r="CE1096" s="383"/>
      <c r="CF1096" s="383"/>
      <c r="CG1096" s="383"/>
      <c r="CH1096" s="383"/>
      <c r="CI1096" s="383"/>
      <c r="CJ1096" s="383"/>
      <c r="CK1096" s="383"/>
      <c r="CL1096" s="383"/>
      <c r="CM1096" s="383"/>
      <c r="CN1096" s="383"/>
      <c r="CO1096" s="383"/>
      <c r="CP1096" s="383"/>
      <c r="CQ1096" s="383"/>
      <c r="CR1096" s="383"/>
      <c r="CS1096" s="383"/>
      <c r="CT1096" s="383"/>
      <c r="CU1096" s="383"/>
      <c r="CV1096" s="383"/>
      <c r="CW1096" s="383"/>
      <c r="CX1096" s="383"/>
      <c r="CY1096" s="383"/>
      <c r="CZ1096" s="383"/>
      <c r="DA1096" s="383"/>
      <c r="DB1096" s="383"/>
      <c r="DC1096" s="383"/>
      <c r="DD1096" s="383"/>
      <c r="DE1096" s="383"/>
      <c r="DF1096" s="383"/>
      <c r="DG1096" s="383"/>
      <c r="DH1096" s="383"/>
      <c r="DI1096" s="383"/>
      <c r="DJ1096" s="383"/>
      <c r="DK1096" s="383"/>
      <c r="DL1096" s="383"/>
      <c r="DM1096" s="383"/>
      <c r="DN1096" s="383"/>
      <c r="DO1096" s="383"/>
      <c r="DP1096" s="383"/>
      <c r="DQ1096" s="383"/>
      <c r="DR1096" s="383"/>
      <c r="DS1096" s="383"/>
      <c r="DT1096" s="383"/>
      <c r="DU1096" s="383"/>
      <c r="DV1096" s="383"/>
      <c r="DW1096" s="383"/>
      <c r="DX1096" s="383"/>
      <c r="DY1096" s="383"/>
      <c r="DZ1096" s="383"/>
      <c r="EA1096" s="383"/>
      <c r="EB1096" s="383"/>
      <c r="EC1096" s="383"/>
      <c r="ED1096" s="383"/>
      <c r="EE1096" s="383"/>
      <c r="EF1096" s="383"/>
      <c r="EG1096" s="383"/>
      <c r="EH1096" s="383"/>
      <c r="EI1096" s="383"/>
      <c r="EJ1096" s="383"/>
      <c r="EK1096" s="383"/>
      <c r="EL1096" s="383"/>
      <c r="EM1096" s="383"/>
      <c r="EN1096" s="383"/>
      <c r="EO1096" s="383"/>
      <c r="EP1096" s="383"/>
      <c r="EQ1096" s="383"/>
      <c r="ER1096" s="383"/>
      <c r="ES1096" s="383"/>
      <c r="ET1096" s="383"/>
      <c r="EU1096" s="383"/>
      <c r="EV1096" s="383"/>
      <c r="EW1096" s="383"/>
      <c r="EX1096" s="383"/>
      <c r="EY1096" s="383"/>
      <c r="EZ1096" s="383"/>
      <c r="FA1096" s="383"/>
      <c r="FB1096" s="383"/>
      <c r="FC1096" s="383"/>
      <c r="FD1096" s="383"/>
      <c r="FE1096" s="383"/>
      <c r="FF1096" s="383"/>
      <c r="FG1096" s="383"/>
      <c r="FH1096" s="383"/>
      <c r="FI1096" s="383"/>
      <c r="FJ1096" s="383"/>
      <c r="FK1096" s="383"/>
      <c r="FL1096" s="383"/>
      <c r="FM1096" s="383"/>
      <c r="FN1096" s="383"/>
      <c r="FO1096" s="383"/>
      <c r="FP1096" s="383"/>
      <c r="FQ1096" s="383"/>
      <c r="FR1096" s="383"/>
      <c r="FS1096" s="383"/>
      <c r="FT1096" s="383"/>
      <c r="FU1096" s="383"/>
      <c r="FV1096" s="383"/>
      <c r="FW1096" s="383"/>
      <c r="FX1096" s="383"/>
      <c r="FY1096" s="383"/>
      <c r="FZ1096" s="383"/>
      <c r="GA1096" s="383"/>
      <c r="GB1096" s="383"/>
      <c r="GC1096" s="383"/>
      <c r="GD1096" s="383"/>
      <c r="GE1096" s="383"/>
      <c r="GF1096" s="383"/>
      <c r="GG1096" s="383"/>
      <c r="GH1096" s="383"/>
      <c r="GI1096" s="383"/>
      <c r="GJ1096" s="383"/>
      <c r="GK1096" s="383"/>
      <c r="GL1096" s="383"/>
      <c r="GM1096" s="383"/>
      <c r="GN1096" s="383"/>
      <c r="GO1096" s="383"/>
      <c r="GP1096" s="383"/>
      <c r="GQ1096" s="383"/>
      <c r="GR1096" s="383"/>
      <c r="GS1096" s="383"/>
      <c r="GT1096" s="383"/>
      <c r="GU1096" s="383"/>
      <c r="GV1096" s="383"/>
      <c r="GW1096" s="383"/>
      <c r="GX1096" s="383"/>
      <c r="GY1096" s="383"/>
      <c r="GZ1096" s="383"/>
      <c r="HA1096" s="1"/>
      <c r="HB1096" s="1"/>
    </row>
    <row r="1097" spans="1:210" ht="7.2" customHeight="1">
      <c r="A1097" s="1"/>
      <c r="B1097" s="1"/>
      <c r="C1097" s="1"/>
      <c r="D1097" s="1"/>
      <c r="E1097" s="263"/>
      <c r="F1097" s="48"/>
      <c r="G1097" s="231"/>
      <c r="H1097" s="1"/>
      <c r="I1097" s="1"/>
      <c r="J1097" s="1"/>
      <c r="K1097" s="1"/>
      <c r="L1097" s="1"/>
      <c r="M1097" s="5"/>
      <c r="N1097" s="1"/>
      <c r="O1097" s="1"/>
      <c r="P1097" s="5"/>
      <c r="Q1097" s="1"/>
      <c r="R1097" s="1"/>
      <c r="S1097" s="5"/>
      <c r="T1097" s="7"/>
      <c r="U1097" s="24"/>
      <c r="V1097" s="1"/>
      <c r="W1097" s="12"/>
      <c r="X1097" s="10"/>
      <c r="Y1097" s="46"/>
      <c r="Z1097" s="93"/>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94"/>
      <c r="BK1097" s="94"/>
      <c r="BL1097" s="94"/>
      <c r="BM1097" s="94"/>
      <c r="BN1097" s="94"/>
      <c r="BO1097" s="94"/>
      <c r="BP1097" s="94"/>
      <c r="BQ1097" s="94"/>
      <c r="BR1097" s="94"/>
      <c r="BS1097" s="94"/>
      <c r="BT1097" s="94"/>
      <c r="BU1097" s="94"/>
      <c r="BV1097" s="94"/>
      <c r="BW1097" s="94"/>
      <c r="BX1097" s="94"/>
      <c r="BY1097" s="94"/>
      <c r="BZ1097" s="94"/>
      <c r="CA1097" s="94"/>
      <c r="CB1097" s="94"/>
      <c r="CC1097" s="94"/>
      <c r="CD1097" s="94"/>
      <c r="CE1097" s="94"/>
      <c r="CF1097" s="94"/>
      <c r="CG1097" s="94"/>
      <c r="CH1097" s="94"/>
      <c r="CI1097" s="94"/>
      <c r="CJ1097" s="94"/>
      <c r="CK1097" s="94"/>
      <c r="CL1097" s="94"/>
      <c r="CM1097" s="94"/>
      <c r="CN1097" s="94"/>
      <c r="CO1097" s="94"/>
      <c r="CP1097" s="94"/>
      <c r="CQ1097" s="94"/>
      <c r="CR1097" s="94"/>
      <c r="CS1097" s="94"/>
      <c r="CT1097" s="94"/>
      <c r="CU1097" s="94"/>
      <c r="CV1097" s="94"/>
      <c r="CW1097" s="94"/>
      <c r="CX1097" s="94"/>
      <c r="CY1097" s="94"/>
      <c r="CZ1097" s="94"/>
      <c r="DA1097" s="94"/>
      <c r="DB1097" s="94"/>
      <c r="DC1097" s="94"/>
      <c r="DD1097" s="94"/>
      <c r="DE1097" s="94"/>
      <c r="DF1097" s="94"/>
      <c r="DG1097" s="94"/>
      <c r="DH1097" s="94"/>
      <c r="DI1097" s="94"/>
      <c r="DJ1097" s="94"/>
      <c r="DK1097" s="94"/>
      <c r="DL1097" s="94"/>
      <c r="DM1097" s="94"/>
      <c r="DN1097" s="94"/>
      <c r="DO1097" s="94"/>
      <c r="DP1097" s="94"/>
      <c r="DQ1097" s="94"/>
      <c r="DR1097" s="94"/>
      <c r="DS1097" s="94"/>
      <c r="DT1097" s="94"/>
      <c r="DU1097" s="94"/>
      <c r="DV1097" s="94"/>
      <c r="DW1097" s="94"/>
      <c r="DX1097" s="94"/>
      <c r="DY1097" s="94"/>
      <c r="DZ1097" s="94"/>
      <c r="EA1097" s="94"/>
      <c r="EB1097" s="94"/>
      <c r="EC1097" s="94"/>
      <c r="ED1097" s="94"/>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94"/>
      <c r="FL1097" s="94"/>
      <c r="FM1097" s="94"/>
      <c r="FN1097" s="94"/>
      <c r="FO1097" s="94"/>
      <c r="FP1097" s="94"/>
      <c r="FQ1097" s="94"/>
      <c r="FR1097" s="94"/>
      <c r="FS1097" s="94"/>
      <c r="FT1097" s="94"/>
      <c r="FU1097" s="94"/>
      <c r="FV1097" s="94"/>
      <c r="FW1097" s="94"/>
      <c r="FX1097" s="94"/>
      <c r="FY1097" s="94"/>
      <c r="FZ1097" s="94"/>
      <c r="GA1097" s="94"/>
      <c r="GB1097" s="94"/>
      <c r="GC1097" s="94"/>
      <c r="GD1097" s="94"/>
      <c r="GE1097" s="94"/>
      <c r="GF1097" s="94"/>
      <c r="GG1097" s="94"/>
      <c r="GH1097" s="94"/>
      <c r="GI1097" s="94"/>
      <c r="GJ1097" s="94"/>
      <c r="GK1097" s="94"/>
      <c r="GL1097" s="94"/>
      <c r="GM1097" s="94"/>
      <c r="GN1097" s="94"/>
      <c r="GO1097" s="94"/>
      <c r="GP1097" s="94"/>
      <c r="GQ1097" s="94"/>
      <c r="GR1097" s="94"/>
      <c r="GS1097" s="94"/>
      <c r="GT1097" s="94"/>
      <c r="GU1097" s="94"/>
      <c r="GV1097" s="94"/>
      <c r="GW1097" s="94"/>
      <c r="GX1097" s="94"/>
      <c r="GY1097" s="94"/>
      <c r="GZ1097" s="94"/>
      <c r="HA1097" s="1"/>
      <c r="HB1097" s="1"/>
    </row>
    <row r="1098" spans="1:210" ht="4.2" customHeight="1">
      <c r="A1098" s="1"/>
      <c r="B1098" s="376"/>
      <c r="C1098" s="376"/>
      <c r="D1098" s="376"/>
      <c r="E1098" s="376"/>
      <c r="F1098" s="376"/>
      <c r="G1098" s="376"/>
      <c r="H1098" s="376"/>
      <c r="I1098" s="376"/>
      <c r="J1098" s="376"/>
      <c r="K1098" s="376"/>
      <c r="L1098" s="1"/>
      <c r="M1098" s="5"/>
      <c r="N1098" s="376"/>
      <c r="O1098" s="1"/>
      <c r="P1098" s="5"/>
      <c r="Q1098" s="1"/>
      <c r="R1098" s="1"/>
      <c r="S1098" s="5"/>
      <c r="T1098" s="7"/>
      <c r="U1098" s="24"/>
      <c r="V1098" s="1"/>
      <c r="W1098" s="376"/>
      <c r="X1098" s="10"/>
      <c r="Y1098" s="46"/>
      <c r="Z1098" s="93"/>
      <c r="AA1098" s="377"/>
      <c r="AB1098" s="377"/>
      <c r="AC1098" s="377"/>
      <c r="AD1098" s="377"/>
      <c r="AE1098" s="377"/>
      <c r="AF1098" s="377"/>
      <c r="AG1098" s="377"/>
      <c r="AH1098" s="377"/>
      <c r="AI1098" s="377"/>
      <c r="AJ1098" s="377"/>
      <c r="AK1098" s="377"/>
      <c r="AL1098" s="377"/>
      <c r="AM1098" s="377"/>
      <c r="AN1098" s="377"/>
      <c r="AO1098" s="377"/>
      <c r="AP1098" s="377"/>
      <c r="AQ1098" s="377"/>
      <c r="AR1098" s="377"/>
      <c r="AS1098" s="377"/>
      <c r="AT1098" s="377"/>
      <c r="AU1098" s="377"/>
      <c r="AV1098" s="377"/>
      <c r="AW1098" s="377"/>
      <c r="AX1098" s="377"/>
      <c r="AY1098" s="377"/>
      <c r="AZ1098" s="377"/>
      <c r="BA1098" s="377"/>
      <c r="BB1098" s="377"/>
      <c r="BC1098" s="377"/>
      <c r="BD1098" s="377"/>
      <c r="BE1098" s="377"/>
      <c r="BF1098" s="377"/>
      <c r="BG1098" s="377"/>
      <c r="BH1098" s="377"/>
      <c r="BI1098" s="377"/>
      <c r="BJ1098" s="377"/>
      <c r="BK1098" s="377"/>
      <c r="BL1098" s="377"/>
      <c r="BM1098" s="377"/>
      <c r="BN1098" s="377"/>
      <c r="BO1098" s="377"/>
      <c r="BP1098" s="377"/>
      <c r="BQ1098" s="377"/>
      <c r="BR1098" s="377"/>
      <c r="BS1098" s="377"/>
      <c r="BT1098" s="377"/>
      <c r="BU1098" s="377"/>
      <c r="BV1098" s="377"/>
      <c r="BW1098" s="377"/>
      <c r="BX1098" s="377"/>
      <c r="BY1098" s="377"/>
      <c r="BZ1098" s="377"/>
      <c r="CA1098" s="377"/>
      <c r="CB1098" s="377"/>
      <c r="CC1098" s="377"/>
      <c r="CD1098" s="377"/>
      <c r="CE1098" s="377"/>
      <c r="CF1098" s="377"/>
      <c r="CG1098" s="377"/>
      <c r="CH1098" s="377"/>
      <c r="CI1098" s="377"/>
      <c r="CJ1098" s="377"/>
      <c r="CK1098" s="377"/>
      <c r="CL1098" s="377"/>
      <c r="CM1098" s="377"/>
      <c r="CN1098" s="377"/>
      <c r="CO1098" s="377"/>
      <c r="CP1098" s="377"/>
      <c r="CQ1098" s="377"/>
      <c r="CR1098" s="377"/>
      <c r="CS1098" s="377"/>
      <c r="CT1098" s="377"/>
      <c r="CU1098" s="377"/>
      <c r="CV1098" s="377"/>
      <c r="CW1098" s="377"/>
      <c r="CX1098" s="377"/>
      <c r="CY1098" s="377"/>
      <c r="CZ1098" s="377"/>
      <c r="DA1098" s="377"/>
      <c r="DB1098" s="377"/>
      <c r="DC1098" s="377"/>
      <c r="DD1098" s="377"/>
      <c r="DE1098" s="377"/>
      <c r="DF1098" s="377"/>
      <c r="DG1098" s="377"/>
      <c r="DH1098" s="377"/>
      <c r="DI1098" s="377"/>
      <c r="DJ1098" s="377"/>
      <c r="DK1098" s="377"/>
      <c r="DL1098" s="377"/>
      <c r="DM1098" s="377"/>
      <c r="DN1098" s="377"/>
      <c r="DO1098" s="377"/>
      <c r="DP1098" s="377"/>
      <c r="DQ1098" s="377"/>
      <c r="DR1098" s="377"/>
      <c r="DS1098" s="377"/>
      <c r="DT1098" s="377"/>
      <c r="DU1098" s="377"/>
      <c r="DV1098" s="377"/>
      <c r="DW1098" s="377"/>
      <c r="DX1098" s="377"/>
      <c r="DY1098" s="377"/>
      <c r="DZ1098" s="377"/>
      <c r="EA1098" s="377"/>
      <c r="EB1098" s="377"/>
      <c r="EC1098" s="377"/>
      <c r="ED1098" s="377"/>
      <c r="EE1098" s="377"/>
      <c r="EF1098" s="377"/>
      <c r="EG1098" s="377"/>
      <c r="EH1098" s="377"/>
      <c r="EI1098" s="377"/>
      <c r="EJ1098" s="377"/>
      <c r="EK1098" s="377"/>
      <c r="EL1098" s="377"/>
      <c r="EM1098" s="377"/>
      <c r="EN1098" s="377"/>
      <c r="EO1098" s="377"/>
      <c r="EP1098" s="377"/>
      <c r="EQ1098" s="377"/>
      <c r="ER1098" s="377"/>
      <c r="ES1098" s="377"/>
      <c r="ET1098" s="377"/>
      <c r="EU1098" s="377"/>
      <c r="EV1098" s="377"/>
      <c r="EW1098" s="377"/>
      <c r="EX1098" s="377"/>
      <c r="EY1098" s="377"/>
      <c r="EZ1098" s="377"/>
      <c r="FA1098" s="377"/>
      <c r="FB1098" s="377"/>
      <c r="FC1098" s="377"/>
      <c r="FD1098" s="377"/>
      <c r="FE1098" s="377"/>
      <c r="FF1098" s="377"/>
      <c r="FG1098" s="377"/>
      <c r="FH1098" s="377"/>
      <c r="FI1098" s="377"/>
      <c r="FJ1098" s="377"/>
      <c r="FK1098" s="377"/>
      <c r="FL1098" s="377"/>
      <c r="FM1098" s="377"/>
      <c r="FN1098" s="377"/>
      <c r="FO1098" s="377"/>
      <c r="FP1098" s="377"/>
      <c r="FQ1098" s="377"/>
      <c r="FR1098" s="377"/>
      <c r="FS1098" s="377"/>
      <c r="FT1098" s="377"/>
      <c r="FU1098" s="377"/>
      <c r="FV1098" s="377"/>
      <c r="FW1098" s="377"/>
      <c r="FX1098" s="377"/>
      <c r="FY1098" s="377"/>
      <c r="FZ1098" s="377"/>
      <c r="GA1098" s="377"/>
      <c r="GB1098" s="377"/>
      <c r="GC1098" s="377"/>
      <c r="GD1098" s="377"/>
      <c r="GE1098" s="377"/>
      <c r="GF1098" s="377"/>
      <c r="GG1098" s="377"/>
      <c r="GH1098" s="377"/>
      <c r="GI1098" s="377"/>
      <c r="GJ1098" s="377"/>
      <c r="GK1098" s="377"/>
      <c r="GL1098" s="377"/>
      <c r="GM1098" s="377"/>
      <c r="GN1098" s="377"/>
      <c r="GO1098" s="377"/>
      <c r="GP1098" s="377"/>
      <c r="GQ1098" s="377"/>
      <c r="GR1098" s="377"/>
      <c r="GS1098" s="377"/>
      <c r="GT1098" s="377"/>
      <c r="GU1098" s="377"/>
      <c r="GV1098" s="377"/>
      <c r="GW1098" s="377"/>
      <c r="GX1098" s="377"/>
      <c r="GY1098" s="377"/>
      <c r="GZ1098" s="377"/>
      <c r="HA1098" s="1"/>
      <c r="HB1098" s="1"/>
    </row>
    <row r="1099" spans="1:210" ht="7.2" customHeight="1">
      <c r="A1099" s="1"/>
      <c r="B1099" s="1"/>
      <c r="C1099" s="1"/>
      <c r="D1099" s="1"/>
      <c r="E1099" s="263"/>
      <c r="F1099" s="48"/>
      <c r="G1099" s="231"/>
      <c r="H1099" s="1"/>
      <c r="I1099" s="1"/>
      <c r="J1099" s="1"/>
      <c r="K1099" s="1"/>
      <c r="L1099" s="1"/>
      <c r="M1099" s="5"/>
      <c r="N1099" s="1"/>
      <c r="O1099" s="1"/>
      <c r="P1099" s="5"/>
      <c r="Q1099" s="1"/>
      <c r="R1099" s="1"/>
      <c r="S1099" s="5"/>
      <c r="T1099" s="7"/>
      <c r="U1099" s="24"/>
      <c r="V1099" s="1"/>
      <c r="W1099" s="12"/>
      <c r="X1099" s="10"/>
      <c r="Y1099" s="46"/>
      <c r="Z1099" s="93"/>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4"/>
      <c r="BB1099" s="94"/>
      <c r="BC1099" s="94"/>
      <c r="BD1099" s="94"/>
      <c r="BE1099" s="94"/>
      <c r="BF1099" s="94"/>
      <c r="BG1099" s="94"/>
      <c r="BH1099" s="94"/>
      <c r="BI1099" s="94"/>
      <c r="BJ1099" s="94"/>
      <c r="BK1099" s="94"/>
      <c r="BL1099" s="94"/>
      <c r="BM1099" s="94"/>
      <c r="BN1099" s="94"/>
      <c r="BO1099" s="94"/>
      <c r="BP1099" s="94"/>
      <c r="BQ1099" s="94"/>
      <c r="BR1099" s="94"/>
      <c r="BS1099" s="94"/>
      <c r="BT1099" s="94"/>
      <c r="BU1099" s="94"/>
      <c r="BV1099" s="94"/>
      <c r="BW1099" s="94"/>
      <c r="BX1099" s="94"/>
      <c r="BY1099" s="94"/>
      <c r="BZ1099" s="94"/>
      <c r="CA1099" s="94"/>
      <c r="CB1099" s="94"/>
      <c r="CC1099" s="94"/>
      <c r="CD1099" s="94"/>
      <c r="CE1099" s="94"/>
      <c r="CF1099" s="94"/>
      <c r="CG1099" s="94"/>
      <c r="CH1099" s="94"/>
      <c r="CI1099" s="94"/>
      <c r="CJ1099" s="94"/>
      <c r="CK1099" s="94"/>
      <c r="CL1099" s="94"/>
      <c r="CM1099" s="94"/>
      <c r="CN1099" s="94"/>
      <c r="CO1099" s="94"/>
      <c r="CP1099" s="94"/>
      <c r="CQ1099" s="94"/>
      <c r="CR1099" s="94"/>
      <c r="CS1099" s="94"/>
      <c r="CT1099" s="94"/>
      <c r="CU1099" s="94"/>
      <c r="CV1099" s="94"/>
      <c r="CW1099" s="94"/>
      <c r="CX1099" s="94"/>
      <c r="CY1099" s="94"/>
      <c r="CZ1099" s="94"/>
      <c r="DA1099" s="94"/>
      <c r="DB1099" s="94"/>
      <c r="DC1099" s="94"/>
      <c r="DD1099" s="94"/>
      <c r="DE1099" s="94"/>
      <c r="DF1099" s="94"/>
      <c r="DG1099" s="94"/>
      <c r="DH1099" s="94"/>
      <c r="DI1099" s="94"/>
      <c r="DJ1099" s="94"/>
      <c r="DK1099" s="94"/>
      <c r="DL1099" s="94"/>
      <c r="DM1099" s="94"/>
      <c r="DN1099" s="94"/>
      <c r="DO1099" s="94"/>
      <c r="DP1099" s="94"/>
      <c r="DQ1099" s="94"/>
      <c r="DR1099" s="94"/>
      <c r="DS1099" s="94"/>
      <c r="DT1099" s="94"/>
      <c r="DU1099" s="94"/>
      <c r="DV1099" s="94"/>
      <c r="DW1099" s="94"/>
      <c r="DX1099" s="94"/>
      <c r="DY1099" s="94"/>
      <c r="DZ1099" s="94"/>
      <c r="EA1099" s="94"/>
      <c r="EB1099" s="94"/>
      <c r="EC1099" s="94"/>
      <c r="ED1099" s="94"/>
      <c r="EE1099" s="94"/>
      <c r="EF1099" s="94"/>
      <c r="EG1099" s="94"/>
      <c r="EH1099" s="94"/>
      <c r="EI1099" s="94"/>
      <c r="EJ1099" s="94"/>
      <c r="EK1099" s="94"/>
      <c r="EL1099" s="94"/>
      <c r="EM1099" s="94"/>
      <c r="EN1099" s="94"/>
      <c r="EO1099" s="94"/>
      <c r="EP1099" s="94"/>
      <c r="EQ1099" s="94"/>
      <c r="ER1099" s="94"/>
      <c r="ES1099" s="94"/>
      <c r="ET1099" s="94"/>
      <c r="EU1099" s="94"/>
      <c r="EV1099" s="94"/>
      <c r="EW1099" s="94"/>
      <c r="EX1099" s="94"/>
      <c r="EY1099" s="94"/>
      <c r="EZ1099" s="94"/>
      <c r="FA1099" s="94"/>
      <c r="FB1099" s="94"/>
      <c r="FC1099" s="94"/>
      <c r="FD1099" s="94"/>
      <c r="FE1099" s="94"/>
      <c r="FF1099" s="94"/>
      <c r="FG1099" s="94"/>
      <c r="FH1099" s="94"/>
      <c r="FI1099" s="94"/>
      <c r="FJ1099" s="94"/>
      <c r="FK1099" s="94"/>
      <c r="FL1099" s="94"/>
      <c r="FM1099" s="94"/>
      <c r="FN1099" s="94"/>
      <c r="FO1099" s="94"/>
      <c r="FP1099" s="94"/>
      <c r="FQ1099" s="94"/>
      <c r="FR1099" s="94"/>
      <c r="FS1099" s="94"/>
      <c r="FT1099" s="94"/>
      <c r="FU1099" s="94"/>
      <c r="FV1099" s="94"/>
      <c r="FW1099" s="94"/>
      <c r="FX1099" s="94"/>
      <c r="FY1099" s="94"/>
      <c r="FZ1099" s="94"/>
      <c r="GA1099" s="94"/>
      <c r="GB1099" s="94"/>
      <c r="GC1099" s="94"/>
      <c r="GD1099" s="94"/>
      <c r="GE1099" s="94"/>
      <c r="GF1099" s="94"/>
      <c r="GG1099" s="94"/>
      <c r="GH1099" s="94"/>
      <c r="GI1099" s="94"/>
      <c r="GJ1099" s="94"/>
      <c r="GK1099" s="94"/>
      <c r="GL1099" s="94"/>
      <c r="GM1099" s="94"/>
      <c r="GN1099" s="94"/>
      <c r="GO1099" s="94"/>
      <c r="GP1099" s="94"/>
      <c r="GQ1099" s="94"/>
      <c r="GR1099" s="94"/>
      <c r="GS1099" s="94"/>
      <c r="GT1099" s="94"/>
      <c r="GU1099" s="94"/>
      <c r="GV1099" s="94"/>
      <c r="GW1099" s="94"/>
      <c r="GX1099" s="94"/>
      <c r="GY1099" s="94"/>
      <c r="GZ1099" s="94"/>
      <c r="HA1099" s="1"/>
      <c r="HB1099" s="1"/>
    </row>
    <row r="1100" spans="1:210" ht="4.2" customHeight="1">
      <c r="A1100" s="1"/>
      <c r="B1100" s="1"/>
      <c r="C1100" s="1"/>
      <c r="D1100" s="14"/>
      <c r="E1100" s="264"/>
      <c r="F1100" s="14"/>
      <c r="G1100" s="304"/>
      <c r="H1100" s="14"/>
      <c r="I1100" s="14"/>
      <c r="J1100" s="14"/>
      <c r="K1100" s="14"/>
      <c r="L1100" s="14"/>
      <c r="M1100" s="15"/>
      <c r="N1100" s="14"/>
      <c r="O1100" s="14"/>
      <c r="P1100" s="15"/>
      <c r="Q1100" s="14"/>
      <c r="R1100" s="14"/>
      <c r="S1100" s="15"/>
      <c r="T1100" s="180"/>
      <c r="U1100" s="180"/>
      <c r="V1100" s="180"/>
      <c r="W1100" s="180"/>
      <c r="X1100" s="180"/>
      <c r="Y1100" s="180"/>
      <c r="Z1100" s="180"/>
      <c r="AA1100" s="180"/>
      <c r="AB1100" s="180"/>
      <c r="AC1100" s="180"/>
      <c r="AD1100" s="180"/>
      <c r="AE1100" s="180"/>
      <c r="AF1100" s="180"/>
      <c r="AG1100" s="180"/>
      <c r="AH1100" s="180"/>
      <c r="AI1100" s="180"/>
      <c r="AJ1100" s="180"/>
      <c r="AK1100" s="180"/>
      <c r="AL1100" s="180"/>
      <c r="AM1100" s="180"/>
      <c r="AN1100" s="180"/>
      <c r="AO1100" s="180"/>
      <c r="AP1100" s="180"/>
      <c r="AQ1100" s="180"/>
      <c r="AR1100" s="180"/>
      <c r="AS1100" s="180"/>
      <c r="AT1100" s="180"/>
      <c r="AU1100" s="180"/>
      <c r="AV1100" s="180"/>
      <c r="AW1100" s="180"/>
      <c r="AX1100" s="180"/>
      <c r="AY1100" s="180"/>
      <c r="AZ1100" s="180"/>
      <c r="BA1100" s="180"/>
      <c r="BB1100" s="180"/>
      <c r="BC1100" s="180"/>
      <c r="BD1100" s="180"/>
      <c r="BE1100" s="180"/>
      <c r="BF1100" s="180"/>
      <c r="BG1100" s="180"/>
      <c r="BH1100" s="180"/>
      <c r="BI1100" s="180"/>
      <c r="BJ1100" s="180"/>
      <c r="BK1100" s="180"/>
      <c r="BL1100" s="180"/>
      <c r="BM1100" s="180"/>
      <c r="BN1100" s="180"/>
      <c r="BO1100" s="180"/>
      <c r="BP1100" s="180"/>
      <c r="BQ1100" s="180"/>
      <c r="BR1100" s="180"/>
      <c r="BS1100" s="180"/>
      <c r="BT1100" s="180"/>
      <c r="BU1100" s="180"/>
      <c r="BV1100" s="180"/>
      <c r="BW1100" s="180"/>
      <c r="BX1100" s="180"/>
      <c r="BY1100" s="180"/>
      <c r="BZ1100" s="180"/>
      <c r="CA1100" s="180"/>
      <c r="CB1100" s="180"/>
      <c r="CC1100" s="180"/>
      <c r="CD1100" s="180"/>
      <c r="CE1100" s="180"/>
      <c r="CF1100" s="180"/>
      <c r="CG1100" s="180"/>
      <c r="CH1100" s="180"/>
      <c r="CI1100" s="180"/>
      <c r="CJ1100" s="180"/>
      <c r="CK1100" s="180"/>
      <c r="CL1100" s="180"/>
      <c r="CM1100" s="180"/>
      <c r="CN1100" s="180"/>
      <c r="CO1100" s="180"/>
      <c r="CP1100" s="180"/>
      <c r="CQ1100" s="180"/>
      <c r="CR1100" s="180"/>
      <c r="CS1100" s="180"/>
      <c r="CT1100" s="180"/>
      <c r="CU1100" s="180"/>
      <c r="CV1100" s="180"/>
      <c r="CW1100" s="180"/>
      <c r="CX1100" s="180"/>
      <c r="CY1100" s="180"/>
      <c r="CZ1100" s="180"/>
      <c r="DA1100" s="180"/>
      <c r="DB1100" s="180"/>
      <c r="DC1100" s="180"/>
      <c r="DD1100" s="180"/>
      <c r="DE1100" s="180"/>
      <c r="DF1100" s="180"/>
      <c r="DG1100" s="180"/>
      <c r="DH1100" s="180"/>
      <c r="DI1100" s="180"/>
      <c r="DJ1100" s="180"/>
      <c r="DK1100" s="180"/>
      <c r="DL1100" s="180"/>
      <c r="DM1100" s="180"/>
      <c r="DN1100" s="180"/>
      <c r="DO1100" s="180"/>
      <c r="DP1100" s="180"/>
      <c r="DQ1100" s="180"/>
      <c r="DR1100" s="180"/>
      <c r="DS1100" s="180"/>
      <c r="DT1100" s="180"/>
      <c r="DU1100" s="180"/>
      <c r="DV1100" s="180"/>
      <c r="DW1100" s="180"/>
      <c r="DX1100" s="180"/>
      <c r="DY1100" s="180"/>
      <c r="DZ1100" s="180"/>
      <c r="EA1100" s="180"/>
      <c r="EB1100" s="180"/>
      <c r="EC1100" s="180"/>
      <c r="ED1100" s="180"/>
      <c r="EE1100" s="180"/>
      <c r="EF1100" s="180"/>
      <c r="EG1100" s="180"/>
      <c r="EH1100" s="180"/>
      <c r="EI1100" s="180"/>
      <c r="EJ1100" s="180"/>
      <c r="EK1100" s="180"/>
      <c r="EL1100" s="180"/>
      <c r="EM1100" s="180"/>
      <c r="EN1100" s="180"/>
      <c r="EO1100" s="180"/>
      <c r="EP1100" s="180"/>
      <c r="EQ1100" s="180"/>
      <c r="ER1100" s="180"/>
      <c r="ES1100" s="180"/>
      <c r="ET1100" s="180"/>
      <c r="EU1100" s="180"/>
      <c r="EV1100" s="180"/>
      <c r="EW1100" s="180"/>
      <c r="EX1100" s="180"/>
      <c r="EY1100" s="180"/>
      <c r="EZ1100" s="180"/>
      <c r="FA1100" s="180"/>
      <c r="FB1100" s="180"/>
      <c r="FC1100" s="180"/>
      <c r="FD1100" s="180"/>
      <c r="FE1100" s="180"/>
      <c r="FF1100" s="180"/>
      <c r="FG1100" s="180"/>
      <c r="FH1100" s="180"/>
      <c r="FI1100" s="180"/>
      <c r="FJ1100" s="180"/>
      <c r="FK1100" s="180"/>
      <c r="FL1100" s="180"/>
      <c r="FM1100" s="180"/>
      <c r="FN1100" s="180"/>
      <c r="FO1100" s="180"/>
      <c r="FP1100" s="180"/>
      <c r="FQ1100" s="180"/>
      <c r="FR1100" s="180"/>
      <c r="FS1100" s="180"/>
      <c r="FT1100" s="180"/>
      <c r="FU1100" s="180"/>
      <c r="FV1100" s="180"/>
      <c r="FW1100" s="180"/>
      <c r="FX1100" s="180"/>
      <c r="FY1100" s="180"/>
      <c r="FZ1100" s="180"/>
      <c r="GA1100" s="180"/>
      <c r="GB1100" s="180"/>
      <c r="GC1100" s="180"/>
      <c r="GD1100" s="180"/>
      <c r="GE1100" s="180"/>
      <c r="GF1100" s="180"/>
      <c r="GG1100" s="180"/>
      <c r="GH1100" s="180"/>
      <c r="GI1100" s="180"/>
      <c r="GJ1100" s="180"/>
      <c r="GK1100" s="180"/>
      <c r="GL1100" s="180"/>
      <c r="GM1100" s="180"/>
      <c r="GN1100" s="180"/>
      <c r="GO1100" s="180"/>
      <c r="GP1100" s="180"/>
      <c r="GQ1100" s="180"/>
      <c r="GR1100" s="180"/>
      <c r="GS1100" s="180"/>
      <c r="GT1100" s="180"/>
      <c r="GU1100" s="180"/>
      <c r="GV1100" s="180"/>
      <c r="GW1100" s="180"/>
      <c r="GX1100" s="180"/>
      <c r="GY1100" s="180"/>
      <c r="GZ1100" s="180"/>
      <c r="HA1100" s="1"/>
      <c r="HB1100" s="1"/>
    </row>
    <row r="1101" spans="1:210" ht="4.2" customHeight="1">
      <c r="A1101" s="1"/>
      <c r="B1101" s="1"/>
      <c r="C1101" s="1"/>
      <c r="D1101" s="1"/>
      <c r="E1101" s="263"/>
      <c r="F1101" s="48"/>
      <c r="G1101" s="231"/>
      <c r="H1101" s="5"/>
      <c r="I1101" s="5"/>
      <c r="J1101" s="5"/>
      <c r="K1101" s="5"/>
      <c r="L1101" s="5"/>
      <c r="M1101" s="5"/>
      <c r="N1101" s="5"/>
      <c r="O1101" s="5"/>
      <c r="P1101" s="5"/>
      <c r="Q1101" s="5"/>
      <c r="R1101" s="5"/>
      <c r="S1101" s="5"/>
      <c r="T1101" s="208"/>
      <c r="U1101" s="24"/>
      <c r="V1101" s="1"/>
      <c r="W1101" s="12"/>
      <c r="X1101" s="10"/>
      <c r="Y1101" s="46"/>
      <c r="Z1101" s="93"/>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4"/>
      <c r="BB1101" s="94"/>
      <c r="BC1101" s="94"/>
      <c r="BD1101" s="94"/>
      <c r="BE1101" s="94"/>
      <c r="BF1101" s="94"/>
      <c r="BG1101" s="94"/>
      <c r="BH1101" s="94"/>
      <c r="BI1101" s="94"/>
      <c r="BJ1101" s="94"/>
      <c r="BK1101" s="94"/>
      <c r="BL1101" s="94"/>
      <c r="BM1101" s="94"/>
      <c r="BN1101" s="94"/>
      <c r="BO1101" s="94"/>
      <c r="BP1101" s="94"/>
      <c r="BQ1101" s="94"/>
      <c r="BR1101" s="94"/>
      <c r="BS1101" s="94"/>
      <c r="BT1101" s="94"/>
      <c r="BU1101" s="94"/>
      <c r="BV1101" s="94"/>
      <c r="BW1101" s="94"/>
      <c r="BX1101" s="94"/>
      <c r="BY1101" s="94"/>
      <c r="BZ1101" s="94"/>
      <c r="CA1101" s="94"/>
      <c r="CB1101" s="94"/>
      <c r="CC1101" s="94"/>
      <c r="CD1101" s="94"/>
      <c r="CE1101" s="94"/>
      <c r="CF1101" s="94"/>
      <c r="CG1101" s="94"/>
      <c r="CH1101" s="94"/>
      <c r="CI1101" s="94"/>
      <c r="CJ1101" s="94"/>
      <c r="CK1101" s="94"/>
      <c r="CL1101" s="94"/>
      <c r="CM1101" s="94"/>
      <c r="CN1101" s="94"/>
      <c r="CO1101" s="94"/>
      <c r="CP1101" s="94"/>
      <c r="CQ1101" s="94"/>
      <c r="CR1101" s="94"/>
      <c r="CS1101" s="94"/>
      <c r="CT1101" s="94"/>
      <c r="CU1101" s="94"/>
      <c r="CV1101" s="94"/>
      <c r="CW1101" s="94"/>
      <c r="CX1101" s="94"/>
      <c r="CY1101" s="94"/>
      <c r="CZ1101" s="94"/>
      <c r="DA1101" s="94"/>
      <c r="DB1101" s="94"/>
      <c r="DC1101" s="94"/>
      <c r="DD1101" s="94"/>
      <c r="DE1101" s="94"/>
      <c r="DF1101" s="94"/>
      <c r="DG1101" s="94"/>
      <c r="DH1101" s="94"/>
      <c r="DI1101" s="94"/>
      <c r="DJ1101" s="94"/>
      <c r="DK1101" s="94"/>
      <c r="DL1101" s="94"/>
      <c r="DM1101" s="94"/>
      <c r="DN1101" s="94"/>
      <c r="DO1101" s="94"/>
      <c r="DP1101" s="94"/>
      <c r="DQ1101" s="94"/>
      <c r="DR1101" s="94"/>
      <c r="DS1101" s="94"/>
      <c r="DT1101" s="94"/>
      <c r="DU1101" s="94"/>
      <c r="DV1101" s="94"/>
      <c r="DW1101" s="94"/>
      <c r="DX1101" s="94"/>
      <c r="DY1101" s="94"/>
      <c r="DZ1101" s="94"/>
      <c r="EA1101" s="94"/>
      <c r="EB1101" s="94"/>
      <c r="EC1101" s="94"/>
      <c r="ED1101" s="94"/>
      <c r="EE1101" s="94"/>
      <c r="EF1101" s="94"/>
      <c r="EG1101" s="94"/>
      <c r="EH1101" s="94"/>
      <c r="EI1101" s="94"/>
      <c r="EJ1101" s="94"/>
      <c r="EK1101" s="94"/>
      <c r="EL1101" s="94"/>
      <c r="EM1101" s="94"/>
      <c r="EN1101" s="94"/>
      <c r="EO1101" s="94"/>
      <c r="EP1101" s="94"/>
      <c r="EQ1101" s="94"/>
      <c r="ER1101" s="94"/>
      <c r="ES1101" s="94"/>
      <c r="ET1101" s="94"/>
      <c r="EU1101" s="94"/>
      <c r="EV1101" s="94"/>
      <c r="EW1101" s="94"/>
      <c r="EX1101" s="94"/>
      <c r="EY1101" s="94"/>
      <c r="EZ1101" s="94"/>
      <c r="FA1101" s="94"/>
      <c r="FB1101" s="94"/>
      <c r="FC1101" s="94"/>
      <c r="FD1101" s="94"/>
      <c r="FE1101" s="94"/>
      <c r="FF1101" s="94"/>
      <c r="FG1101" s="94"/>
      <c r="FH1101" s="94"/>
      <c r="FI1101" s="94"/>
      <c r="FJ1101" s="94"/>
      <c r="FK1101" s="94"/>
      <c r="FL1101" s="94"/>
      <c r="FM1101" s="94"/>
      <c r="FN1101" s="94"/>
      <c r="FO1101" s="94"/>
      <c r="FP1101" s="94"/>
      <c r="FQ1101" s="94"/>
      <c r="FR1101" s="94"/>
      <c r="FS1101" s="94"/>
      <c r="FT1101" s="94"/>
      <c r="FU1101" s="94"/>
      <c r="FV1101" s="94"/>
      <c r="FW1101" s="94"/>
      <c r="FX1101" s="94"/>
      <c r="FY1101" s="94"/>
      <c r="FZ1101" s="94"/>
      <c r="GA1101" s="94"/>
      <c r="GB1101" s="94"/>
      <c r="GC1101" s="94"/>
      <c r="GD1101" s="94"/>
      <c r="GE1101" s="94"/>
      <c r="GF1101" s="94"/>
      <c r="GG1101" s="94"/>
      <c r="GH1101" s="94"/>
      <c r="GI1101" s="94"/>
      <c r="GJ1101" s="94"/>
      <c r="GK1101" s="94"/>
      <c r="GL1101" s="94"/>
      <c r="GM1101" s="94"/>
      <c r="GN1101" s="94"/>
      <c r="GO1101" s="94"/>
      <c r="GP1101" s="94"/>
      <c r="GQ1101" s="94"/>
      <c r="GR1101" s="94"/>
      <c r="GS1101" s="94"/>
      <c r="GT1101" s="94"/>
      <c r="GU1101" s="94"/>
      <c r="GV1101" s="94"/>
      <c r="GW1101" s="94"/>
      <c r="GX1101" s="94"/>
      <c r="GY1101" s="94"/>
      <c r="GZ1101" s="94"/>
      <c r="HA1101" s="1"/>
      <c r="HB1101" s="1"/>
    </row>
    <row r="1102" spans="1:210" ht="4.2" customHeight="1">
      <c r="A1102" s="1"/>
      <c r="B1102" s="1"/>
      <c r="C1102" s="1"/>
      <c r="D1102" s="1"/>
      <c r="E1102" s="263"/>
      <c r="F1102" s="48"/>
      <c r="G1102" s="390"/>
      <c r="H1102" s="1"/>
      <c r="I1102" s="1"/>
      <c r="J1102" s="1"/>
      <c r="K1102" s="1"/>
      <c r="L1102" s="1"/>
      <c r="M1102" s="5"/>
      <c r="N1102" s="1"/>
      <c r="O1102" s="1"/>
      <c r="P1102" s="5"/>
      <c r="Q1102" s="1"/>
      <c r="R1102" s="1"/>
      <c r="S1102" s="5"/>
      <c r="T1102" s="7"/>
      <c r="U1102" s="24"/>
      <c r="V1102" s="1"/>
      <c r="W1102" s="12"/>
      <c r="X1102" s="10"/>
      <c r="Y1102" s="46"/>
      <c r="Z1102" s="93"/>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4"/>
      <c r="BB1102" s="94"/>
      <c r="BC1102" s="94"/>
      <c r="BD1102" s="94"/>
      <c r="BE1102" s="94"/>
      <c r="BF1102" s="94"/>
      <c r="BG1102" s="94"/>
      <c r="BH1102" s="94"/>
      <c r="BI1102" s="94"/>
      <c r="BJ1102" s="94"/>
      <c r="BK1102" s="94"/>
      <c r="BL1102" s="94"/>
      <c r="BM1102" s="94"/>
      <c r="BN1102" s="94"/>
      <c r="BO1102" s="94"/>
      <c r="BP1102" s="94"/>
      <c r="BQ1102" s="94"/>
      <c r="BR1102" s="94"/>
      <c r="BS1102" s="94"/>
      <c r="BT1102" s="94"/>
      <c r="BU1102" s="94"/>
      <c r="BV1102" s="94"/>
      <c r="BW1102" s="94"/>
      <c r="BX1102" s="94"/>
      <c r="BY1102" s="94"/>
      <c r="BZ1102" s="94"/>
      <c r="CA1102" s="94"/>
      <c r="CB1102" s="94"/>
      <c r="CC1102" s="94"/>
      <c r="CD1102" s="94"/>
      <c r="CE1102" s="94"/>
      <c r="CF1102" s="94"/>
      <c r="CG1102" s="94"/>
      <c r="CH1102" s="94"/>
      <c r="CI1102" s="94"/>
      <c r="CJ1102" s="94"/>
      <c r="CK1102" s="94"/>
      <c r="CL1102" s="94"/>
      <c r="CM1102" s="94"/>
      <c r="CN1102" s="94"/>
      <c r="CO1102" s="94"/>
      <c r="CP1102" s="94"/>
      <c r="CQ1102" s="94"/>
      <c r="CR1102" s="94"/>
      <c r="CS1102" s="94"/>
      <c r="CT1102" s="94"/>
      <c r="CU1102" s="94"/>
      <c r="CV1102" s="94"/>
      <c r="CW1102" s="94"/>
      <c r="CX1102" s="94"/>
      <c r="CY1102" s="94"/>
      <c r="CZ1102" s="94"/>
      <c r="DA1102" s="94"/>
      <c r="DB1102" s="94"/>
      <c r="DC1102" s="94"/>
      <c r="DD1102" s="94"/>
      <c r="DE1102" s="94"/>
      <c r="DF1102" s="94"/>
      <c r="DG1102" s="94"/>
      <c r="DH1102" s="94"/>
      <c r="DI1102" s="94"/>
      <c r="DJ1102" s="94"/>
      <c r="DK1102" s="94"/>
      <c r="DL1102" s="94"/>
      <c r="DM1102" s="94"/>
      <c r="DN1102" s="94"/>
      <c r="DO1102" s="94"/>
      <c r="DP1102" s="94"/>
      <c r="DQ1102" s="94"/>
      <c r="DR1102" s="94"/>
      <c r="DS1102" s="94"/>
      <c r="DT1102" s="94"/>
      <c r="DU1102" s="94"/>
      <c r="DV1102" s="94"/>
      <c r="DW1102" s="94"/>
      <c r="DX1102" s="94"/>
      <c r="DY1102" s="94"/>
      <c r="DZ1102" s="94"/>
      <c r="EA1102" s="94"/>
      <c r="EB1102" s="94"/>
      <c r="EC1102" s="94"/>
      <c r="ED1102" s="94"/>
      <c r="EE1102" s="94"/>
      <c r="EF1102" s="94"/>
      <c r="EG1102" s="94"/>
      <c r="EH1102" s="94"/>
      <c r="EI1102" s="94"/>
      <c r="EJ1102" s="94"/>
      <c r="EK1102" s="94"/>
      <c r="EL1102" s="94"/>
      <c r="EM1102" s="94"/>
      <c r="EN1102" s="94"/>
      <c r="EO1102" s="94"/>
      <c r="EP1102" s="94"/>
      <c r="EQ1102" s="94"/>
      <c r="ER1102" s="94"/>
      <c r="ES1102" s="94"/>
      <c r="ET1102" s="94"/>
      <c r="EU1102" s="94"/>
      <c r="EV1102" s="94"/>
      <c r="EW1102" s="94"/>
      <c r="EX1102" s="94"/>
      <c r="EY1102" s="94"/>
      <c r="EZ1102" s="94"/>
      <c r="FA1102" s="94"/>
      <c r="FB1102" s="94"/>
      <c r="FC1102" s="94"/>
      <c r="FD1102" s="94"/>
      <c r="FE1102" s="94"/>
      <c r="FF1102" s="94"/>
      <c r="FG1102" s="94"/>
      <c r="FH1102" s="94"/>
      <c r="FI1102" s="94"/>
      <c r="FJ1102" s="94"/>
      <c r="FK1102" s="94"/>
      <c r="FL1102" s="94"/>
      <c r="FM1102" s="94"/>
      <c r="FN1102" s="94"/>
      <c r="FO1102" s="94"/>
      <c r="FP1102" s="94"/>
      <c r="FQ1102" s="94"/>
      <c r="FR1102" s="94"/>
      <c r="FS1102" s="94"/>
      <c r="FT1102" s="94"/>
      <c r="FU1102" s="94"/>
      <c r="FV1102" s="94"/>
      <c r="FW1102" s="94"/>
      <c r="FX1102" s="94"/>
      <c r="FY1102" s="94"/>
      <c r="FZ1102" s="94"/>
      <c r="GA1102" s="94"/>
      <c r="GB1102" s="94"/>
      <c r="GC1102" s="94"/>
      <c r="GD1102" s="94"/>
      <c r="GE1102" s="94"/>
      <c r="GF1102" s="94"/>
      <c r="GG1102" s="94"/>
      <c r="GH1102" s="94"/>
      <c r="GI1102" s="94"/>
      <c r="GJ1102" s="94"/>
      <c r="GK1102" s="94"/>
      <c r="GL1102" s="94"/>
      <c r="GM1102" s="94"/>
      <c r="GN1102" s="94"/>
      <c r="GO1102" s="94"/>
      <c r="GP1102" s="94"/>
      <c r="GQ1102" s="94"/>
      <c r="GR1102" s="94"/>
      <c r="GS1102" s="94"/>
      <c r="GT1102" s="94"/>
      <c r="GU1102" s="94"/>
      <c r="GV1102" s="94"/>
      <c r="GW1102" s="94"/>
      <c r="GX1102" s="94"/>
      <c r="GY1102" s="94"/>
      <c r="GZ1102" s="94"/>
      <c r="HA1102" s="1"/>
      <c r="HB1102" s="1"/>
    </row>
    <row r="1103" spans="1:210" s="4" customFormat="1" ht="12.6" thickBot="1">
      <c r="A1103" s="3"/>
      <c r="B1103" s="244"/>
      <c r="C1103" s="3"/>
      <c r="D1103" s="3"/>
      <c r="E1103" s="9" t="s">
        <v>117</v>
      </c>
      <c r="F1103" s="51"/>
      <c r="G1103" s="390" t="s">
        <v>6</v>
      </c>
      <c r="H1103" s="388" t="s">
        <v>221</v>
      </c>
      <c r="I1103" s="388"/>
      <c r="J1103" s="388"/>
      <c r="K1103" s="388"/>
      <c r="L1103" s="388"/>
      <c r="M1103" s="396"/>
      <c r="N1103" s="388" t="str">
        <f>Главная!$Y$8</f>
        <v>итого</v>
      </c>
      <c r="O1103" s="388"/>
      <c r="P1103" s="573"/>
      <c r="Q1103" s="388" t="s">
        <v>26</v>
      </c>
      <c r="R1103" s="3"/>
      <c r="S1103" s="5"/>
      <c r="T1103" s="84"/>
      <c r="U1103" s="24"/>
      <c r="V1103" s="3"/>
      <c r="W1103" s="397">
        <f>SUM($Y1103:$HA1103)</f>
        <v>0</v>
      </c>
      <c r="X1103" s="12"/>
      <c r="Y1103" s="46"/>
      <c r="Z1103" s="91"/>
      <c r="AA1103" s="398">
        <f>IF(AA$8="",0,(SUMIFS(AA$43:AA1102,$E$43:$E1102,"ндс(+)")-SUMIFS(AA$43:AA1102,$E$43:$E1102,"ндс(-)"))*Главная!$N$23/(1+Главная!$N$23))</f>
        <v>0</v>
      </c>
      <c r="AB1103" s="398">
        <f>IF(AB$8="",0,(SUMIFS(AB$43:AB1102,$E$43:$E1102,"ндс(+)")-SUMIFS(AB$43:AB1102,$E$43:$E1102,"ндс(-)"))*Главная!$N$23/(1+Главная!$N$23))</f>
        <v>0</v>
      </c>
      <c r="AC1103" s="398">
        <f>IF(AC$8="",0,(SUMIFS(AC$43:AC1102,$E$43:$E1102,"ндс(+)")-SUMIFS(AC$43:AC1102,$E$43:$E1102,"ндс(-)"))*Главная!$N$23/(1+Главная!$N$23))</f>
        <v>0</v>
      </c>
      <c r="AD1103" s="398">
        <f>IF(AD$8="",0,(SUMIFS(AD$43:AD1102,$E$43:$E1102,"ндс(+)")-SUMIFS(AD$43:AD1102,$E$43:$E1102,"ндс(-)"))*Главная!$N$23/(1+Главная!$N$23))</f>
        <v>0</v>
      </c>
      <c r="AE1103" s="398">
        <f>IF(AE$8="",0,(SUMIFS(AE$43:AE1102,$E$43:$E1102,"ндс(+)")-SUMIFS(AE$43:AE1102,$E$43:$E1102,"ндс(-)"))*Главная!$N$23/(1+Главная!$N$23))</f>
        <v>0</v>
      </c>
      <c r="AF1103" s="398">
        <f>IF(AF$8="",0,(SUMIFS(AF$43:AF1102,$E$43:$E1102,"ндс(+)")-SUMIFS(AF$43:AF1102,$E$43:$E1102,"ндс(-)"))*Главная!$N$23/(1+Главная!$N$23))</f>
        <v>0</v>
      </c>
      <c r="AG1103" s="398">
        <f>IF(AG$8="",0,(SUMIFS(AG$43:AG1102,$E$43:$E1102,"ндс(+)")-SUMIFS(AG$43:AG1102,$E$43:$E1102,"ндс(-)"))*Главная!$N$23/(1+Главная!$N$23))</f>
        <v>0</v>
      </c>
      <c r="AH1103" s="398">
        <f>IF(AH$8="",0,(SUMIFS(AH$43:AH1102,$E$43:$E1102,"ндс(+)")-SUMIFS(AH$43:AH1102,$E$43:$E1102,"ндс(-)"))*Главная!$N$23/(1+Главная!$N$23))</f>
        <v>0</v>
      </c>
      <c r="AI1103" s="398">
        <f>IF(AI$8="",0,(SUMIFS(AI$43:AI1102,$E$43:$E1102,"ндс(+)")-SUMIFS(AI$43:AI1102,$E$43:$E1102,"ндс(-)"))*Главная!$N$23/(1+Главная!$N$23))</f>
        <v>0</v>
      </c>
      <c r="AJ1103" s="398">
        <f>IF(AJ$8="",0,(SUMIFS(AJ$43:AJ1102,$E$43:$E1102,"ндс(+)")-SUMIFS(AJ$43:AJ1102,$E$43:$E1102,"ндс(-)"))*Главная!$N$23/(1+Главная!$N$23))</f>
        <v>0</v>
      </c>
      <c r="AK1103" s="398">
        <f>IF(AK$8="",0,(SUMIFS(AK$43:AK1102,$E$43:$E1102,"ндс(+)")-SUMIFS(AK$43:AK1102,$E$43:$E1102,"ндс(-)"))*Главная!$N$23/(1+Главная!$N$23))</f>
        <v>0</v>
      </c>
      <c r="AL1103" s="398">
        <f>IF(AL$8="",0,(SUMIFS(AL$43:AL1102,$E$43:$E1102,"ндс(+)")-SUMIFS(AL$43:AL1102,$E$43:$E1102,"ндс(-)"))*Главная!$N$23/(1+Главная!$N$23))</f>
        <v>0</v>
      </c>
      <c r="AM1103" s="398">
        <f>IF(AM$8="",0,(SUMIFS(AM$43:AM1102,$E$43:$E1102,"ндс(+)")-SUMIFS(AM$43:AM1102,$E$43:$E1102,"ндс(-)"))*Главная!$N$23/(1+Главная!$N$23))</f>
        <v>0</v>
      </c>
      <c r="AN1103" s="398">
        <f>IF(AN$8="",0,(SUMIFS(AN$43:AN1102,$E$43:$E1102,"ндс(+)")-SUMIFS(AN$43:AN1102,$E$43:$E1102,"ндс(-)"))*Главная!$N$23/(1+Главная!$N$23))</f>
        <v>0</v>
      </c>
      <c r="AO1103" s="398">
        <f>IF(AO$8="",0,(SUMIFS(AO$43:AO1102,$E$43:$E1102,"ндс(+)")-SUMIFS(AO$43:AO1102,$E$43:$E1102,"ндс(-)"))*Главная!$N$23/(1+Главная!$N$23))</f>
        <v>0</v>
      </c>
      <c r="AP1103" s="398">
        <f>IF(AP$8="",0,(SUMIFS(AP$43:AP1102,$E$43:$E1102,"ндс(+)")-SUMIFS(AP$43:AP1102,$E$43:$E1102,"ндс(-)"))*Главная!$N$23/(1+Главная!$N$23))</f>
        <v>0</v>
      </c>
      <c r="AQ1103" s="398">
        <f>IF(AQ$8="",0,(SUMIFS(AQ$43:AQ1102,$E$43:$E1102,"ндс(+)")-SUMIFS(AQ$43:AQ1102,$E$43:$E1102,"ндс(-)"))*Главная!$N$23/(1+Главная!$N$23))</f>
        <v>0</v>
      </c>
      <c r="AR1103" s="398">
        <f>IF(AR$8="",0,(SUMIFS(AR$43:AR1102,$E$43:$E1102,"ндс(+)")-SUMIFS(AR$43:AR1102,$E$43:$E1102,"ндс(-)"))*Главная!$N$23/(1+Главная!$N$23))</f>
        <v>0</v>
      </c>
      <c r="AS1103" s="398">
        <f>IF(AS$8="",0,(SUMIFS(AS$43:AS1102,$E$43:$E1102,"ндс(+)")-SUMIFS(AS$43:AS1102,$E$43:$E1102,"ндс(-)"))*Главная!$N$23/(1+Главная!$N$23))</f>
        <v>0</v>
      </c>
      <c r="AT1103" s="398">
        <f>IF(AT$8="",0,(SUMIFS(AT$43:AT1102,$E$43:$E1102,"ндс(+)")-SUMIFS(AT$43:AT1102,$E$43:$E1102,"ндс(-)"))*Главная!$N$23/(1+Главная!$N$23))</f>
        <v>0</v>
      </c>
      <c r="AU1103" s="398">
        <f>IF(AU$8="",0,(SUMIFS(AU$43:AU1102,$E$43:$E1102,"ндс(+)")-SUMIFS(AU$43:AU1102,$E$43:$E1102,"ндс(-)"))*Главная!$N$23/(1+Главная!$N$23))</f>
        <v>0</v>
      </c>
      <c r="AV1103" s="398">
        <f>IF(AV$8="",0,(SUMIFS(AV$43:AV1102,$E$43:$E1102,"ндс(+)")-SUMIFS(AV$43:AV1102,$E$43:$E1102,"ндс(-)"))*Главная!$N$23/(1+Главная!$N$23))</f>
        <v>0</v>
      </c>
      <c r="AW1103" s="398">
        <f>IF(AW$8="",0,(SUMIFS(AW$43:AW1102,$E$43:$E1102,"ндс(+)")-SUMIFS(AW$43:AW1102,$E$43:$E1102,"ндс(-)"))*Главная!$N$23/(1+Главная!$N$23))</f>
        <v>0</v>
      </c>
      <c r="AX1103" s="398">
        <f>IF(AX$8="",0,(SUMIFS(AX$43:AX1102,$E$43:$E1102,"ндс(+)")-SUMIFS(AX$43:AX1102,$E$43:$E1102,"ндс(-)"))*Главная!$N$23/(1+Главная!$N$23))</f>
        <v>0</v>
      </c>
      <c r="AY1103" s="398">
        <f>IF(AY$8="",0,(SUMIFS(AY$43:AY1102,$E$43:$E1102,"ндс(+)")-SUMIFS(AY$43:AY1102,$E$43:$E1102,"ндс(-)"))*Главная!$N$23/(1+Главная!$N$23))</f>
        <v>0</v>
      </c>
      <c r="AZ1103" s="398">
        <f>IF(AZ$8="",0,(SUMIFS(AZ$43:AZ1102,$E$43:$E1102,"ндс(+)")-SUMIFS(AZ$43:AZ1102,$E$43:$E1102,"ндс(-)"))*Главная!$N$23/(1+Главная!$N$23))</f>
        <v>0</v>
      </c>
      <c r="BA1103" s="398">
        <f>IF(BA$8="",0,(SUMIFS(BA$43:BA1102,$E$43:$E1102,"ндс(+)")-SUMIFS(BA$43:BA1102,$E$43:$E1102,"ндс(-)"))*Главная!$N$23/(1+Главная!$N$23))</f>
        <v>0</v>
      </c>
      <c r="BB1103" s="398">
        <f>IF(BB$8="",0,(SUMIFS(BB$43:BB1102,$E$43:$E1102,"ндс(+)")-SUMIFS(BB$43:BB1102,$E$43:$E1102,"ндс(-)"))*Главная!$N$23/(1+Главная!$N$23))</f>
        <v>0</v>
      </c>
      <c r="BC1103" s="398">
        <f>IF(BC$8="",0,(SUMIFS(BC$43:BC1102,$E$43:$E1102,"ндс(+)")-SUMIFS(BC$43:BC1102,$E$43:$E1102,"ндс(-)"))*Главная!$N$23/(1+Главная!$N$23))</f>
        <v>0</v>
      </c>
      <c r="BD1103" s="398">
        <f>IF(BD$8="",0,(SUMIFS(BD$43:BD1102,$E$43:$E1102,"ндс(+)")-SUMIFS(BD$43:BD1102,$E$43:$E1102,"ндс(-)"))*Главная!$N$23/(1+Главная!$N$23))</f>
        <v>0</v>
      </c>
      <c r="BE1103" s="398">
        <f>IF(BE$8="",0,(SUMIFS(BE$43:BE1102,$E$43:$E1102,"ндс(+)")-SUMIFS(BE$43:BE1102,$E$43:$E1102,"ндс(-)"))*Главная!$N$23/(1+Главная!$N$23))</f>
        <v>0</v>
      </c>
      <c r="BF1103" s="398">
        <f>IF(BF$8="",0,(SUMIFS(BF$43:BF1102,$E$43:$E1102,"ндс(+)")-SUMIFS(BF$43:BF1102,$E$43:$E1102,"ндс(-)"))*Главная!$N$23/(1+Главная!$N$23))</f>
        <v>0</v>
      </c>
      <c r="BG1103" s="398">
        <f>IF(BG$8="",0,(SUMIFS(BG$43:BG1102,$E$43:$E1102,"ндс(+)")-SUMIFS(BG$43:BG1102,$E$43:$E1102,"ндс(-)"))*Главная!$N$23/(1+Главная!$N$23))</f>
        <v>0</v>
      </c>
      <c r="BH1103" s="398">
        <f>IF(BH$8="",0,(SUMIFS(BH$43:BH1102,$E$43:$E1102,"ндс(+)")-SUMIFS(BH$43:BH1102,$E$43:$E1102,"ндс(-)"))*Главная!$N$23/(1+Главная!$N$23))</f>
        <v>0</v>
      </c>
      <c r="BI1103" s="398">
        <f>IF(BI$8="",0,(SUMIFS(BI$43:BI1102,$E$43:$E1102,"ндс(+)")-SUMIFS(BI$43:BI1102,$E$43:$E1102,"ндс(-)"))*Главная!$N$23/(1+Главная!$N$23))</f>
        <v>0</v>
      </c>
      <c r="BJ1103" s="398">
        <f>IF(BJ$8="",0,(SUMIFS(BJ$43:BJ1102,$E$43:$E1102,"ндс(+)")-SUMIFS(BJ$43:BJ1102,$E$43:$E1102,"ндс(-)"))*Главная!$N$23/(1+Главная!$N$23))</f>
        <v>0</v>
      </c>
      <c r="BK1103" s="398">
        <f>IF(BK$8="",0,(SUMIFS(BK$43:BK1102,$E$43:$E1102,"ндс(+)")-SUMIFS(BK$43:BK1102,$E$43:$E1102,"ндс(-)"))*Главная!$N$23/(1+Главная!$N$23))</f>
        <v>0</v>
      </c>
      <c r="BL1103" s="398">
        <f>IF(BL$8="",0,(SUMIFS(BL$43:BL1102,$E$43:$E1102,"ндс(+)")-SUMIFS(BL$43:BL1102,$E$43:$E1102,"ндс(-)"))*Главная!$N$23/(1+Главная!$N$23))</f>
        <v>0</v>
      </c>
      <c r="BM1103" s="398">
        <f>IF(BM$8="",0,(SUMIFS(BM$43:BM1102,$E$43:$E1102,"ндс(+)")-SUMIFS(BM$43:BM1102,$E$43:$E1102,"ндс(-)"))*Главная!$N$23/(1+Главная!$N$23))</f>
        <v>0</v>
      </c>
      <c r="BN1103" s="398">
        <f>IF(BN$8="",0,(SUMIFS(BN$43:BN1102,$E$43:$E1102,"ндс(+)")-SUMIFS(BN$43:BN1102,$E$43:$E1102,"ндс(-)"))*Главная!$N$23/(1+Главная!$N$23))</f>
        <v>0</v>
      </c>
      <c r="BO1103" s="398">
        <f>IF(BO$8="",0,(SUMIFS(BO$43:BO1102,$E$43:$E1102,"ндс(+)")-SUMIFS(BO$43:BO1102,$E$43:$E1102,"ндс(-)"))*Главная!$N$23/(1+Главная!$N$23))</f>
        <v>0</v>
      </c>
      <c r="BP1103" s="398">
        <f>IF(BP$8="",0,(SUMIFS(BP$43:BP1102,$E$43:$E1102,"ндс(+)")-SUMIFS(BP$43:BP1102,$E$43:$E1102,"ндс(-)"))*Главная!$N$23/(1+Главная!$N$23))</f>
        <v>0</v>
      </c>
      <c r="BQ1103" s="398">
        <f>IF(BQ$8="",0,(SUMIFS(BQ$43:BQ1102,$E$43:$E1102,"ндс(+)")-SUMIFS(BQ$43:BQ1102,$E$43:$E1102,"ндс(-)"))*Главная!$N$23/(1+Главная!$N$23))</f>
        <v>0</v>
      </c>
      <c r="BR1103" s="398">
        <f>IF(BR$8="",0,(SUMIFS(BR$43:BR1102,$E$43:$E1102,"ндс(+)")-SUMIFS(BR$43:BR1102,$E$43:$E1102,"ндс(-)"))*Главная!$N$23/(1+Главная!$N$23))</f>
        <v>0</v>
      </c>
      <c r="BS1103" s="398">
        <f>IF(BS$8="",0,(SUMIFS(BS$43:BS1102,$E$43:$E1102,"ндс(+)")-SUMIFS(BS$43:BS1102,$E$43:$E1102,"ндс(-)"))*Главная!$N$23/(1+Главная!$N$23))</f>
        <v>0</v>
      </c>
      <c r="BT1103" s="398">
        <f>IF(BT$8="",0,(SUMIFS(BT$43:BT1102,$E$43:$E1102,"ндс(+)")-SUMIFS(BT$43:BT1102,$E$43:$E1102,"ндс(-)"))*Главная!$N$23/(1+Главная!$N$23))</f>
        <v>0</v>
      </c>
      <c r="BU1103" s="398">
        <f>IF(BU$8="",0,(SUMIFS(BU$43:BU1102,$E$43:$E1102,"ндс(+)")-SUMIFS(BU$43:BU1102,$E$43:$E1102,"ндс(-)"))*Главная!$N$23/(1+Главная!$N$23))</f>
        <v>0</v>
      </c>
      <c r="BV1103" s="398">
        <f>IF(BV$8="",0,(SUMIFS(BV$43:BV1102,$E$43:$E1102,"ндс(+)")-SUMIFS(BV$43:BV1102,$E$43:$E1102,"ндс(-)"))*Главная!$N$23/(1+Главная!$N$23))</f>
        <v>0</v>
      </c>
      <c r="BW1103" s="398">
        <f>IF(BW$8="",0,(SUMIFS(BW$43:BW1102,$E$43:$E1102,"ндс(+)")-SUMIFS(BW$43:BW1102,$E$43:$E1102,"ндс(-)"))*Главная!$N$23/(1+Главная!$N$23))</f>
        <v>0</v>
      </c>
      <c r="BX1103" s="398">
        <f>IF(BX$8="",0,(SUMIFS(BX$43:BX1102,$E$43:$E1102,"ндс(+)")-SUMIFS(BX$43:BX1102,$E$43:$E1102,"ндс(-)"))*Главная!$N$23/(1+Главная!$N$23))</f>
        <v>0</v>
      </c>
      <c r="BY1103" s="398">
        <f>IF(BY$8="",0,(SUMIFS(BY$43:BY1102,$E$43:$E1102,"ндс(+)")-SUMIFS(BY$43:BY1102,$E$43:$E1102,"ндс(-)"))*Главная!$N$23/(1+Главная!$N$23))</f>
        <v>0</v>
      </c>
      <c r="BZ1103" s="398">
        <f>IF(BZ$8="",0,(SUMIFS(BZ$43:BZ1102,$E$43:$E1102,"ндс(+)")-SUMIFS(BZ$43:BZ1102,$E$43:$E1102,"ндс(-)"))*Главная!$N$23/(1+Главная!$N$23))</f>
        <v>0</v>
      </c>
      <c r="CA1103" s="398">
        <f>IF(CA$8="",0,(SUMIFS(CA$43:CA1102,$E$43:$E1102,"ндс(+)")-SUMIFS(CA$43:CA1102,$E$43:$E1102,"ндс(-)"))*Главная!$N$23/(1+Главная!$N$23))</f>
        <v>0</v>
      </c>
      <c r="CB1103" s="398">
        <f>IF(CB$8="",0,(SUMIFS(CB$43:CB1102,$E$43:$E1102,"ндс(+)")-SUMIFS(CB$43:CB1102,$E$43:$E1102,"ндс(-)"))*Главная!$N$23/(1+Главная!$N$23))</f>
        <v>0</v>
      </c>
      <c r="CC1103" s="398">
        <f>IF(CC$8="",0,(SUMIFS(CC$43:CC1102,$E$43:$E1102,"ндс(+)")-SUMIFS(CC$43:CC1102,$E$43:$E1102,"ндс(-)"))*Главная!$N$23/(1+Главная!$N$23))</f>
        <v>0</v>
      </c>
      <c r="CD1103" s="398">
        <f>IF(CD$8="",0,(SUMIFS(CD$43:CD1102,$E$43:$E1102,"ндс(+)")-SUMIFS(CD$43:CD1102,$E$43:$E1102,"ндс(-)"))*Главная!$N$23/(1+Главная!$N$23))</f>
        <v>0</v>
      </c>
      <c r="CE1103" s="398">
        <f>IF(CE$8="",0,(SUMIFS(CE$43:CE1102,$E$43:$E1102,"ндс(+)")-SUMIFS(CE$43:CE1102,$E$43:$E1102,"ндс(-)"))*Главная!$N$23/(1+Главная!$N$23))</f>
        <v>0</v>
      </c>
      <c r="CF1103" s="398">
        <f>IF(CF$8="",0,(SUMIFS(CF$43:CF1102,$E$43:$E1102,"ндс(+)")-SUMIFS(CF$43:CF1102,$E$43:$E1102,"ндс(-)"))*Главная!$N$23/(1+Главная!$N$23))</f>
        <v>0</v>
      </c>
      <c r="CG1103" s="398">
        <f>IF(CG$8="",0,(SUMIFS(CG$43:CG1102,$E$43:$E1102,"ндс(+)")-SUMIFS(CG$43:CG1102,$E$43:$E1102,"ндс(-)"))*Главная!$N$23/(1+Главная!$N$23))</f>
        <v>0</v>
      </c>
      <c r="CH1103" s="398">
        <f>IF(CH$8="",0,(SUMIFS(CH$43:CH1102,$E$43:$E1102,"ндс(+)")-SUMIFS(CH$43:CH1102,$E$43:$E1102,"ндс(-)"))*Главная!$N$23/(1+Главная!$N$23))</f>
        <v>0</v>
      </c>
      <c r="CI1103" s="398">
        <f>IF(CI$8="",0,(SUMIFS(CI$43:CI1102,$E$43:$E1102,"ндс(+)")-SUMIFS(CI$43:CI1102,$E$43:$E1102,"ндс(-)"))*Главная!$N$23/(1+Главная!$N$23))</f>
        <v>0</v>
      </c>
      <c r="CJ1103" s="398">
        <f>IF(CJ$8="",0,(SUMIFS(CJ$43:CJ1102,$E$43:$E1102,"ндс(+)")-SUMIFS(CJ$43:CJ1102,$E$43:$E1102,"ндс(-)"))*Главная!$N$23/(1+Главная!$N$23))</f>
        <v>0</v>
      </c>
      <c r="CK1103" s="398">
        <f>IF(CK$8="",0,(SUMIFS(CK$43:CK1102,$E$43:$E1102,"ндс(+)")-SUMIFS(CK$43:CK1102,$E$43:$E1102,"ндс(-)"))*Главная!$N$23/(1+Главная!$N$23))</f>
        <v>0</v>
      </c>
      <c r="CL1103" s="398">
        <f>IF(CL$8="",0,(SUMIFS(CL$43:CL1102,$E$43:$E1102,"ндс(+)")-SUMIFS(CL$43:CL1102,$E$43:$E1102,"ндс(-)"))*Главная!$N$23/(1+Главная!$N$23))</f>
        <v>0</v>
      </c>
      <c r="CM1103" s="398">
        <f>IF(CM$8="",0,(SUMIFS(CM$43:CM1102,$E$43:$E1102,"ндс(+)")-SUMIFS(CM$43:CM1102,$E$43:$E1102,"ндс(-)"))*Главная!$N$23/(1+Главная!$N$23))</f>
        <v>0</v>
      </c>
      <c r="CN1103" s="398">
        <f>IF(CN$8="",0,(SUMIFS(CN$43:CN1102,$E$43:$E1102,"ндс(+)")-SUMIFS(CN$43:CN1102,$E$43:$E1102,"ндс(-)"))*Главная!$N$23/(1+Главная!$N$23))</f>
        <v>0</v>
      </c>
      <c r="CO1103" s="398">
        <f>IF(CO$8="",0,(SUMIFS(CO$43:CO1102,$E$43:$E1102,"ндс(+)")-SUMIFS(CO$43:CO1102,$E$43:$E1102,"ндс(-)"))*Главная!$N$23/(1+Главная!$N$23))</f>
        <v>0</v>
      </c>
      <c r="CP1103" s="398">
        <f>IF(CP$8="",0,(SUMIFS(CP$43:CP1102,$E$43:$E1102,"ндс(+)")-SUMIFS(CP$43:CP1102,$E$43:$E1102,"ндс(-)"))*Главная!$N$23/(1+Главная!$N$23))</f>
        <v>0</v>
      </c>
      <c r="CQ1103" s="398">
        <f>IF(CQ$8="",0,(SUMIFS(CQ$43:CQ1102,$E$43:$E1102,"ндс(+)")-SUMIFS(CQ$43:CQ1102,$E$43:$E1102,"ндс(-)"))*Главная!$N$23/(1+Главная!$N$23))</f>
        <v>0</v>
      </c>
      <c r="CR1103" s="398">
        <f>IF(CR$8="",0,(SUMIFS(CR$43:CR1102,$E$43:$E1102,"ндс(+)")-SUMIFS(CR$43:CR1102,$E$43:$E1102,"ндс(-)"))*Главная!$N$23/(1+Главная!$N$23))</f>
        <v>0</v>
      </c>
      <c r="CS1103" s="398">
        <f>IF(CS$8="",0,(SUMIFS(CS$43:CS1102,$E$43:$E1102,"ндс(+)")-SUMIFS(CS$43:CS1102,$E$43:$E1102,"ндс(-)"))*Главная!$N$23/(1+Главная!$N$23))</f>
        <v>0</v>
      </c>
      <c r="CT1103" s="398">
        <f>IF(CT$8="",0,(SUMIFS(CT$43:CT1102,$E$43:$E1102,"ндс(+)")-SUMIFS(CT$43:CT1102,$E$43:$E1102,"ндс(-)"))*Главная!$N$23/(1+Главная!$N$23))</f>
        <v>0</v>
      </c>
      <c r="CU1103" s="398">
        <f>IF(CU$8="",0,(SUMIFS(CU$43:CU1102,$E$43:$E1102,"ндс(+)")-SUMIFS(CU$43:CU1102,$E$43:$E1102,"ндс(-)"))*Главная!$N$23/(1+Главная!$N$23))</f>
        <v>0</v>
      </c>
      <c r="CV1103" s="398">
        <f>IF(CV$8="",0,(SUMIFS(CV$43:CV1102,$E$43:$E1102,"ндс(+)")-SUMIFS(CV$43:CV1102,$E$43:$E1102,"ндс(-)"))*Главная!$N$23/(1+Главная!$N$23))</f>
        <v>0</v>
      </c>
      <c r="CW1103" s="398">
        <f>IF(CW$8="",0,(SUMIFS(CW$43:CW1102,$E$43:$E1102,"ндс(+)")-SUMIFS(CW$43:CW1102,$E$43:$E1102,"ндс(-)"))*Главная!$N$23/(1+Главная!$N$23))</f>
        <v>0</v>
      </c>
      <c r="CX1103" s="398">
        <f>IF(CX$8="",0,(SUMIFS(CX$43:CX1102,$E$43:$E1102,"ндс(+)")-SUMIFS(CX$43:CX1102,$E$43:$E1102,"ндс(-)"))*Главная!$N$23/(1+Главная!$N$23))</f>
        <v>0</v>
      </c>
      <c r="CY1103" s="398">
        <f>IF(CY$8="",0,(SUMIFS(CY$43:CY1102,$E$43:$E1102,"ндс(+)")-SUMIFS(CY$43:CY1102,$E$43:$E1102,"ндс(-)"))*Главная!$N$23/(1+Главная!$N$23))</f>
        <v>0</v>
      </c>
      <c r="CZ1103" s="398">
        <f>IF(CZ$8="",0,(SUMIFS(CZ$43:CZ1102,$E$43:$E1102,"ндс(+)")-SUMIFS(CZ$43:CZ1102,$E$43:$E1102,"ндс(-)"))*Главная!$N$23/(1+Главная!$N$23))</f>
        <v>0</v>
      </c>
      <c r="DA1103" s="398">
        <f>IF(DA$8="",0,(SUMIFS(DA$43:DA1102,$E$43:$E1102,"ндс(+)")-SUMIFS(DA$43:DA1102,$E$43:$E1102,"ндс(-)"))*Главная!$N$23/(1+Главная!$N$23))</f>
        <v>0</v>
      </c>
      <c r="DB1103" s="398">
        <f>IF(DB$8="",0,(SUMIFS(DB$43:DB1102,$E$43:$E1102,"ндс(+)")-SUMIFS(DB$43:DB1102,$E$43:$E1102,"ндс(-)"))*Главная!$N$23/(1+Главная!$N$23))</f>
        <v>0</v>
      </c>
      <c r="DC1103" s="398">
        <f>IF(DC$8="",0,(SUMIFS(DC$43:DC1102,$E$43:$E1102,"ндс(+)")-SUMIFS(DC$43:DC1102,$E$43:$E1102,"ндс(-)"))*Главная!$N$23/(1+Главная!$N$23))</f>
        <v>0</v>
      </c>
      <c r="DD1103" s="398">
        <f>IF(DD$8="",0,(SUMIFS(DD$43:DD1102,$E$43:$E1102,"ндс(+)")-SUMIFS(DD$43:DD1102,$E$43:$E1102,"ндс(-)"))*Главная!$N$23/(1+Главная!$N$23))</f>
        <v>0</v>
      </c>
      <c r="DE1103" s="398">
        <f>IF(DE$8="",0,(SUMIFS(DE$43:DE1102,$E$43:$E1102,"ндс(+)")-SUMIFS(DE$43:DE1102,$E$43:$E1102,"ндс(-)"))*Главная!$N$23/(1+Главная!$N$23))</f>
        <v>0</v>
      </c>
      <c r="DF1103" s="398">
        <f>IF(DF$8="",0,(SUMIFS(DF$43:DF1102,$E$43:$E1102,"ндс(+)")-SUMIFS(DF$43:DF1102,$E$43:$E1102,"ндс(-)"))*Главная!$N$23/(1+Главная!$N$23))</f>
        <v>0</v>
      </c>
      <c r="DG1103" s="398">
        <f>IF(DG$8="",0,(SUMIFS(DG$43:DG1102,$E$43:$E1102,"ндс(+)")-SUMIFS(DG$43:DG1102,$E$43:$E1102,"ндс(-)"))*Главная!$N$23/(1+Главная!$N$23))</f>
        <v>0</v>
      </c>
      <c r="DH1103" s="398">
        <f>IF(DH$8="",0,(SUMIFS(DH$43:DH1102,$E$43:$E1102,"ндс(+)")-SUMIFS(DH$43:DH1102,$E$43:$E1102,"ндс(-)"))*Главная!$N$23/(1+Главная!$N$23))</f>
        <v>0</v>
      </c>
      <c r="DI1103" s="398">
        <f>IF(DI$8="",0,(SUMIFS(DI$43:DI1102,$E$43:$E1102,"ндс(+)")-SUMIFS(DI$43:DI1102,$E$43:$E1102,"ндс(-)"))*Главная!$N$23/(1+Главная!$N$23))</f>
        <v>0</v>
      </c>
      <c r="DJ1103" s="398">
        <f>IF(DJ$8="",0,(SUMIFS(DJ$43:DJ1102,$E$43:$E1102,"ндс(+)")-SUMIFS(DJ$43:DJ1102,$E$43:$E1102,"ндс(-)"))*Главная!$N$23/(1+Главная!$N$23))</f>
        <v>0</v>
      </c>
      <c r="DK1103" s="398">
        <f>IF(DK$8="",0,(SUMIFS(DK$43:DK1102,$E$43:$E1102,"ндс(+)")-SUMIFS(DK$43:DK1102,$E$43:$E1102,"ндс(-)"))*Главная!$N$23/(1+Главная!$N$23))</f>
        <v>0</v>
      </c>
      <c r="DL1103" s="398">
        <f>IF(DL$8="",0,(SUMIFS(DL$43:DL1102,$E$43:$E1102,"ндс(+)")-SUMIFS(DL$43:DL1102,$E$43:$E1102,"ндс(-)"))*Главная!$N$23/(1+Главная!$N$23))</f>
        <v>0</v>
      </c>
      <c r="DM1103" s="398">
        <f>IF(DM$8="",0,(SUMIFS(DM$43:DM1102,$E$43:$E1102,"ндс(+)")-SUMIFS(DM$43:DM1102,$E$43:$E1102,"ндс(-)"))*Главная!$N$23/(1+Главная!$N$23))</f>
        <v>0</v>
      </c>
      <c r="DN1103" s="398">
        <f>IF(DN$8="",0,(SUMIFS(DN$43:DN1102,$E$43:$E1102,"ндс(+)")-SUMIFS(DN$43:DN1102,$E$43:$E1102,"ндс(-)"))*Главная!$N$23/(1+Главная!$N$23))</f>
        <v>0</v>
      </c>
      <c r="DO1103" s="398">
        <f>IF(DO$8="",0,(SUMIFS(DO$43:DO1102,$E$43:$E1102,"ндс(+)")-SUMIFS(DO$43:DO1102,$E$43:$E1102,"ндс(-)"))*Главная!$N$23/(1+Главная!$N$23))</f>
        <v>0</v>
      </c>
      <c r="DP1103" s="398">
        <f>IF(DP$8="",0,(SUMIFS(DP$43:DP1102,$E$43:$E1102,"ндс(+)")-SUMIFS(DP$43:DP1102,$E$43:$E1102,"ндс(-)"))*Главная!$N$23/(1+Главная!$N$23))</f>
        <v>0</v>
      </c>
      <c r="DQ1103" s="398">
        <f>IF(DQ$8="",0,(SUMIFS(DQ$43:DQ1102,$E$43:$E1102,"ндс(+)")-SUMIFS(DQ$43:DQ1102,$E$43:$E1102,"ндс(-)"))*Главная!$N$23/(1+Главная!$N$23))</f>
        <v>0</v>
      </c>
      <c r="DR1103" s="398">
        <f>IF(DR$8="",0,(SUMIFS(DR$43:DR1102,$E$43:$E1102,"ндс(+)")-SUMIFS(DR$43:DR1102,$E$43:$E1102,"ндс(-)"))*Главная!$N$23/(1+Главная!$N$23))</f>
        <v>0</v>
      </c>
      <c r="DS1103" s="398">
        <f>IF(DS$8="",0,(SUMIFS(DS$43:DS1102,$E$43:$E1102,"ндс(+)")-SUMIFS(DS$43:DS1102,$E$43:$E1102,"ндс(-)"))*Главная!$N$23/(1+Главная!$N$23))</f>
        <v>0</v>
      </c>
      <c r="DT1103" s="398">
        <f>IF(DT$8="",0,(SUMIFS(DT$43:DT1102,$E$43:$E1102,"ндс(+)")-SUMIFS(DT$43:DT1102,$E$43:$E1102,"ндс(-)"))*Главная!$N$23/(1+Главная!$N$23))</f>
        <v>0</v>
      </c>
      <c r="DU1103" s="398">
        <f>IF(DU$8="",0,(SUMIFS(DU$43:DU1102,$E$43:$E1102,"ндс(+)")-SUMIFS(DU$43:DU1102,$E$43:$E1102,"ндс(-)"))*Главная!$N$23/(1+Главная!$N$23))</f>
        <v>0</v>
      </c>
      <c r="DV1103" s="398">
        <f>IF(DV$8="",0,(SUMIFS(DV$43:DV1102,$E$43:$E1102,"ндс(+)")-SUMIFS(DV$43:DV1102,$E$43:$E1102,"ндс(-)"))*Главная!$N$23/(1+Главная!$N$23))</f>
        <v>0</v>
      </c>
      <c r="DW1103" s="398">
        <f>IF(DW$8="",0,(SUMIFS(DW$43:DW1102,$E$43:$E1102,"ндс(+)")-SUMIFS(DW$43:DW1102,$E$43:$E1102,"ндс(-)"))*Главная!$N$23/(1+Главная!$N$23))</f>
        <v>0</v>
      </c>
      <c r="DX1103" s="398">
        <f>IF(DX$8="",0,(SUMIFS(DX$43:DX1102,$E$43:$E1102,"ндс(+)")-SUMIFS(DX$43:DX1102,$E$43:$E1102,"ндс(-)"))*Главная!$N$23/(1+Главная!$N$23))</f>
        <v>0</v>
      </c>
      <c r="DY1103" s="398">
        <f>IF(DY$8="",0,(SUMIFS(DY$43:DY1102,$E$43:$E1102,"ндс(+)")-SUMIFS(DY$43:DY1102,$E$43:$E1102,"ндс(-)"))*Главная!$N$23/(1+Главная!$N$23))</f>
        <v>0</v>
      </c>
      <c r="DZ1103" s="398">
        <f>IF(DZ$8="",0,(SUMIFS(DZ$43:DZ1102,$E$43:$E1102,"ндс(+)")-SUMIFS(DZ$43:DZ1102,$E$43:$E1102,"ндс(-)"))*Главная!$N$23/(1+Главная!$N$23))</f>
        <v>0</v>
      </c>
      <c r="EA1103" s="398">
        <f>IF(EA$8="",0,(SUMIFS(EA$43:EA1102,$E$43:$E1102,"ндс(+)")-SUMIFS(EA$43:EA1102,$E$43:$E1102,"ндс(-)"))*Главная!$N$23/(1+Главная!$N$23))</f>
        <v>0</v>
      </c>
      <c r="EB1103" s="398">
        <f>IF(EB$8="",0,(SUMIFS(EB$43:EB1102,$E$43:$E1102,"ндс(+)")-SUMIFS(EB$43:EB1102,$E$43:$E1102,"ндс(-)"))*Главная!$N$23/(1+Главная!$N$23))</f>
        <v>0</v>
      </c>
      <c r="EC1103" s="398">
        <f>IF(EC$8="",0,(SUMIFS(EC$43:EC1102,$E$43:$E1102,"ндс(+)")-SUMIFS(EC$43:EC1102,$E$43:$E1102,"ндс(-)"))*Главная!$N$23/(1+Главная!$N$23))</f>
        <v>0</v>
      </c>
      <c r="ED1103" s="398">
        <f>IF(ED$8="",0,(SUMIFS(ED$43:ED1102,$E$43:$E1102,"ндс(+)")-SUMIFS(ED$43:ED1102,$E$43:$E1102,"ндс(-)"))*Главная!$N$23/(1+Главная!$N$23))</f>
        <v>0</v>
      </c>
      <c r="EE1103" s="398">
        <f>IF(EE$8="",0,(SUMIFS(EE$43:EE1102,$E$43:$E1102,"ндс(+)")-SUMIFS(EE$43:EE1102,$E$43:$E1102,"ндс(-)"))*Главная!$N$23/(1+Главная!$N$23))</f>
        <v>0</v>
      </c>
      <c r="EF1103" s="398">
        <f>IF(EF$8="",0,(SUMIFS(EF$43:EF1102,$E$43:$E1102,"ндс(+)")-SUMIFS(EF$43:EF1102,$E$43:$E1102,"ндс(-)"))*Главная!$N$23/(1+Главная!$N$23))</f>
        <v>0</v>
      </c>
      <c r="EG1103" s="398">
        <f>IF(EG$8="",0,(SUMIFS(EG$43:EG1102,$E$43:$E1102,"ндс(+)")-SUMIFS(EG$43:EG1102,$E$43:$E1102,"ндс(-)"))*Главная!$N$23/(1+Главная!$N$23))</f>
        <v>0</v>
      </c>
      <c r="EH1103" s="398">
        <f>IF(EH$8="",0,(SUMIFS(EH$43:EH1102,$E$43:$E1102,"ндс(+)")-SUMIFS(EH$43:EH1102,$E$43:$E1102,"ндс(-)"))*Главная!$N$23/(1+Главная!$N$23))</f>
        <v>0</v>
      </c>
      <c r="EI1103" s="398">
        <f>IF(EI$8="",0,(SUMIFS(EI$43:EI1102,$E$43:$E1102,"ндс(+)")-SUMIFS(EI$43:EI1102,$E$43:$E1102,"ндс(-)"))*Главная!$N$23/(1+Главная!$N$23))</f>
        <v>0</v>
      </c>
      <c r="EJ1103" s="398">
        <f>IF(EJ$8="",0,(SUMIFS(EJ$43:EJ1102,$E$43:$E1102,"ндс(+)")-SUMIFS(EJ$43:EJ1102,$E$43:$E1102,"ндс(-)"))*Главная!$N$23/(1+Главная!$N$23))</f>
        <v>0</v>
      </c>
      <c r="EK1103" s="398">
        <f>IF(EK$8="",0,(SUMIFS(EK$43:EK1102,$E$43:$E1102,"ндс(+)")-SUMIFS(EK$43:EK1102,$E$43:$E1102,"ндс(-)"))*Главная!$N$23/(1+Главная!$N$23))</f>
        <v>0</v>
      </c>
      <c r="EL1103" s="398">
        <f>IF(EL$8="",0,(SUMIFS(EL$43:EL1102,$E$43:$E1102,"ндс(+)")-SUMIFS(EL$43:EL1102,$E$43:$E1102,"ндс(-)"))*Главная!$N$23/(1+Главная!$N$23))</f>
        <v>0</v>
      </c>
      <c r="EM1103" s="398">
        <f>IF(EM$8="",0,(SUMIFS(EM$43:EM1102,$E$43:$E1102,"ндс(+)")-SUMIFS(EM$43:EM1102,$E$43:$E1102,"ндс(-)"))*Главная!$N$23/(1+Главная!$N$23))</f>
        <v>0</v>
      </c>
      <c r="EN1103" s="398">
        <f>IF(EN$8="",0,(SUMIFS(EN$43:EN1102,$E$43:$E1102,"ндс(+)")-SUMIFS(EN$43:EN1102,$E$43:$E1102,"ндс(-)"))*Главная!$N$23/(1+Главная!$N$23))</f>
        <v>0</v>
      </c>
      <c r="EO1103" s="398">
        <f>IF(EO$8="",0,(SUMIFS(EO$43:EO1102,$E$43:$E1102,"ндс(+)")-SUMIFS(EO$43:EO1102,$E$43:$E1102,"ндс(-)"))*Главная!$N$23/(1+Главная!$N$23))</f>
        <v>0</v>
      </c>
      <c r="EP1103" s="398">
        <f>IF(EP$8="",0,(SUMIFS(EP$43:EP1102,$E$43:$E1102,"ндс(+)")-SUMIFS(EP$43:EP1102,$E$43:$E1102,"ндс(-)"))*Главная!$N$23/(1+Главная!$N$23))</f>
        <v>0</v>
      </c>
      <c r="EQ1103" s="398">
        <f>IF(EQ$8="",0,(SUMIFS(EQ$43:EQ1102,$E$43:$E1102,"ндс(+)")-SUMIFS(EQ$43:EQ1102,$E$43:$E1102,"ндс(-)"))*Главная!$N$23/(1+Главная!$N$23))</f>
        <v>0</v>
      </c>
      <c r="ER1103" s="398">
        <f>IF(ER$8="",0,(SUMIFS(ER$43:ER1102,$E$43:$E1102,"ндс(+)")-SUMIFS(ER$43:ER1102,$E$43:$E1102,"ндс(-)"))*Главная!$N$23/(1+Главная!$N$23))</f>
        <v>0</v>
      </c>
      <c r="ES1103" s="398">
        <f>IF(ES$8="",0,(SUMIFS(ES$43:ES1102,$E$43:$E1102,"ндс(+)")-SUMIFS(ES$43:ES1102,$E$43:$E1102,"ндс(-)"))*Главная!$N$23/(1+Главная!$N$23))</f>
        <v>0</v>
      </c>
      <c r="ET1103" s="398">
        <f>IF(ET$8="",0,(SUMIFS(ET$43:ET1102,$E$43:$E1102,"ндс(+)")-SUMIFS(ET$43:ET1102,$E$43:$E1102,"ндс(-)"))*Главная!$N$23/(1+Главная!$N$23))</f>
        <v>0</v>
      </c>
      <c r="EU1103" s="398">
        <f>IF(EU$8="",0,(SUMIFS(EU$43:EU1102,$E$43:$E1102,"ндс(+)")-SUMIFS(EU$43:EU1102,$E$43:$E1102,"ндс(-)"))*Главная!$N$23/(1+Главная!$N$23))</f>
        <v>0</v>
      </c>
      <c r="EV1103" s="398">
        <f>IF(EV$8="",0,(SUMIFS(EV$43:EV1102,$E$43:$E1102,"ндс(+)")-SUMIFS(EV$43:EV1102,$E$43:$E1102,"ндс(-)"))*Главная!$N$23/(1+Главная!$N$23))</f>
        <v>0</v>
      </c>
      <c r="EW1103" s="398">
        <f>IF(EW$8="",0,(SUMIFS(EW$43:EW1102,$E$43:$E1102,"ндс(+)")-SUMIFS(EW$43:EW1102,$E$43:$E1102,"ндс(-)"))*Главная!$N$23/(1+Главная!$N$23))</f>
        <v>0</v>
      </c>
      <c r="EX1103" s="398">
        <f>IF(EX$8="",0,(SUMIFS(EX$43:EX1102,$E$43:$E1102,"ндс(+)")-SUMIFS(EX$43:EX1102,$E$43:$E1102,"ндс(-)"))*Главная!$N$23/(1+Главная!$N$23))</f>
        <v>0</v>
      </c>
      <c r="EY1103" s="398">
        <f>IF(EY$8="",0,(SUMIFS(EY$43:EY1102,$E$43:$E1102,"ндс(+)")-SUMIFS(EY$43:EY1102,$E$43:$E1102,"ндс(-)"))*Главная!$N$23/(1+Главная!$N$23))</f>
        <v>0</v>
      </c>
      <c r="EZ1103" s="398">
        <f>IF(EZ$8="",0,(SUMIFS(EZ$43:EZ1102,$E$43:$E1102,"ндс(+)")-SUMIFS(EZ$43:EZ1102,$E$43:$E1102,"ндс(-)"))*Главная!$N$23/(1+Главная!$N$23))</f>
        <v>0</v>
      </c>
      <c r="FA1103" s="398">
        <f>IF(FA$8="",0,(SUMIFS(FA$43:FA1102,$E$43:$E1102,"ндс(+)")-SUMIFS(FA$43:FA1102,$E$43:$E1102,"ндс(-)"))*Главная!$N$23/(1+Главная!$N$23))</f>
        <v>0</v>
      </c>
      <c r="FB1103" s="398">
        <f>IF(FB$8="",0,(SUMIFS(FB$43:FB1102,$E$43:$E1102,"ндс(+)")-SUMIFS(FB$43:FB1102,$E$43:$E1102,"ндс(-)"))*Главная!$N$23/(1+Главная!$N$23))</f>
        <v>0</v>
      </c>
      <c r="FC1103" s="398">
        <f>IF(FC$8="",0,(SUMIFS(FC$43:FC1102,$E$43:$E1102,"ндс(+)")-SUMIFS(FC$43:FC1102,$E$43:$E1102,"ндс(-)"))*Главная!$N$23/(1+Главная!$N$23))</f>
        <v>0</v>
      </c>
      <c r="FD1103" s="398">
        <f>IF(FD$8="",0,(SUMIFS(FD$43:FD1102,$E$43:$E1102,"ндс(+)")-SUMIFS(FD$43:FD1102,$E$43:$E1102,"ндс(-)"))*Главная!$N$23/(1+Главная!$N$23))</f>
        <v>0</v>
      </c>
      <c r="FE1103" s="398">
        <f>IF(FE$8="",0,(SUMIFS(FE$43:FE1102,$E$43:$E1102,"ндс(+)")-SUMIFS(FE$43:FE1102,$E$43:$E1102,"ндс(-)"))*Главная!$N$23/(1+Главная!$N$23))</f>
        <v>0</v>
      </c>
      <c r="FF1103" s="398">
        <f>IF(FF$8="",0,(SUMIFS(FF$43:FF1102,$E$43:$E1102,"ндс(+)")-SUMIFS(FF$43:FF1102,$E$43:$E1102,"ндс(-)"))*Главная!$N$23/(1+Главная!$N$23))</f>
        <v>0</v>
      </c>
      <c r="FG1103" s="398">
        <f>IF(FG$8="",0,(SUMIFS(FG$43:FG1102,$E$43:$E1102,"ндс(+)")-SUMIFS(FG$43:FG1102,$E$43:$E1102,"ндс(-)"))*Главная!$N$23/(1+Главная!$N$23))</f>
        <v>0</v>
      </c>
      <c r="FH1103" s="398">
        <f>IF(FH$8="",0,(SUMIFS(FH$43:FH1102,$E$43:$E1102,"ндс(+)")-SUMIFS(FH$43:FH1102,$E$43:$E1102,"ндс(-)"))*Главная!$N$23/(1+Главная!$N$23))</f>
        <v>0</v>
      </c>
      <c r="FI1103" s="398">
        <f>IF(FI$8="",0,(SUMIFS(FI$43:FI1102,$E$43:$E1102,"ндс(+)")-SUMIFS(FI$43:FI1102,$E$43:$E1102,"ндс(-)"))*Главная!$N$23/(1+Главная!$N$23))</f>
        <v>0</v>
      </c>
      <c r="FJ1103" s="398">
        <f>IF(FJ$8="",0,(SUMIFS(FJ$43:FJ1102,$E$43:$E1102,"ндс(+)")-SUMIFS(FJ$43:FJ1102,$E$43:$E1102,"ндс(-)"))*Главная!$N$23/(1+Главная!$N$23))</f>
        <v>0</v>
      </c>
      <c r="FK1103" s="398">
        <f>IF(FK$8="",0,(SUMIFS(FK$43:FK1102,$E$43:$E1102,"ндс(+)")-SUMIFS(FK$43:FK1102,$E$43:$E1102,"ндс(-)"))*Главная!$N$23/(1+Главная!$N$23))</f>
        <v>0</v>
      </c>
      <c r="FL1103" s="398">
        <f>IF(FL$8="",0,(SUMIFS(FL$43:FL1102,$E$43:$E1102,"ндс(+)")-SUMIFS(FL$43:FL1102,$E$43:$E1102,"ндс(-)"))*Главная!$N$23/(1+Главная!$N$23))</f>
        <v>0</v>
      </c>
      <c r="FM1103" s="398">
        <f>IF(FM$8="",0,(SUMIFS(FM$43:FM1102,$E$43:$E1102,"ндс(+)")-SUMIFS(FM$43:FM1102,$E$43:$E1102,"ндс(-)"))*Главная!$N$23/(1+Главная!$N$23))</f>
        <v>0</v>
      </c>
      <c r="FN1103" s="398">
        <f>IF(FN$8="",0,(SUMIFS(FN$43:FN1102,$E$43:$E1102,"ндс(+)")-SUMIFS(FN$43:FN1102,$E$43:$E1102,"ндс(-)"))*Главная!$N$23/(1+Главная!$N$23))</f>
        <v>0</v>
      </c>
      <c r="FO1103" s="398">
        <f>IF(FO$8="",0,(SUMIFS(FO$43:FO1102,$E$43:$E1102,"ндс(+)")-SUMIFS(FO$43:FO1102,$E$43:$E1102,"ндс(-)"))*Главная!$N$23/(1+Главная!$N$23))</f>
        <v>0</v>
      </c>
      <c r="FP1103" s="398">
        <f>IF(FP$8="",0,(SUMIFS(FP$43:FP1102,$E$43:$E1102,"ндс(+)")-SUMIFS(FP$43:FP1102,$E$43:$E1102,"ндс(-)"))*Главная!$N$23/(1+Главная!$N$23))</f>
        <v>0</v>
      </c>
      <c r="FQ1103" s="398">
        <f>IF(FQ$8="",0,(SUMIFS(FQ$43:FQ1102,$E$43:$E1102,"ндс(+)")-SUMIFS(FQ$43:FQ1102,$E$43:$E1102,"ндс(-)"))*Главная!$N$23/(1+Главная!$N$23))</f>
        <v>0</v>
      </c>
      <c r="FR1103" s="398">
        <f>IF(FR$8="",0,(SUMIFS(FR$43:FR1102,$E$43:$E1102,"ндс(+)")-SUMIFS(FR$43:FR1102,$E$43:$E1102,"ндс(-)"))*Главная!$N$23/(1+Главная!$N$23))</f>
        <v>0</v>
      </c>
      <c r="FS1103" s="398">
        <f>IF(FS$8="",0,(SUMIFS(FS$43:FS1102,$E$43:$E1102,"ндс(+)")-SUMIFS(FS$43:FS1102,$E$43:$E1102,"ндс(-)"))*Главная!$N$23/(1+Главная!$N$23))</f>
        <v>0</v>
      </c>
      <c r="FT1103" s="398">
        <f>IF(FT$8="",0,(SUMIFS(FT$43:FT1102,$E$43:$E1102,"ндс(+)")-SUMIFS(FT$43:FT1102,$E$43:$E1102,"ндс(-)"))*Главная!$N$23/(1+Главная!$N$23))</f>
        <v>0</v>
      </c>
      <c r="FU1103" s="398">
        <f>IF(FU$8="",0,(SUMIFS(FU$43:FU1102,$E$43:$E1102,"ндс(+)")-SUMIFS(FU$43:FU1102,$E$43:$E1102,"ндс(-)"))*Главная!$N$23/(1+Главная!$N$23))</f>
        <v>0</v>
      </c>
      <c r="FV1103" s="398">
        <f>IF(FV$8="",0,(SUMIFS(FV$43:FV1102,$E$43:$E1102,"ндс(+)")-SUMIFS(FV$43:FV1102,$E$43:$E1102,"ндс(-)"))*Главная!$N$23/(1+Главная!$N$23))</f>
        <v>0</v>
      </c>
      <c r="FW1103" s="398">
        <f>IF(FW$8="",0,(SUMIFS(FW$43:FW1102,$E$43:$E1102,"ндс(+)")-SUMIFS(FW$43:FW1102,$E$43:$E1102,"ндс(-)"))*Главная!$N$23/(1+Главная!$N$23))</f>
        <v>0</v>
      </c>
      <c r="FX1103" s="398">
        <f>IF(FX$8="",0,(SUMIFS(FX$43:FX1102,$E$43:$E1102,"ндс(+)")-SUMIFS(FX$43:FX1102,$E$43:$E1102,"ндс(-)"))*Главная!$N$23/(1+Главная!$N$23))</f>
        <v>0</v>
      </c>
      <c r="FY1103" s="398">
        <f>IF(FY$8="",0,(SUMIFS(FY$43:FY1102,$E$43:$E1102,"ндс(+)")-SUMIFS(FY$43:FY1102,$E$43:$E1102,"ндс(-)"))*Главная!$N$23/(1+Главная!$N$23))</f>
        <v>0</v>
      </c>
      <c r="FZ1103" s="398">
        <f>IF(FZ$8="",0,(SUMIFS(FZ$43:FZ1102,$E$43:$E1102,"ндс(+)")-SUMIFS(FZ$43:FZ1102,$E$43:$E1102,"ндс(-)"))*Главная!$N$23/(1+Главная!$N$23))</f>
        <v>0</v>
      </c>
      <c r="GA1103" s="398">
        <f>IF(GA$8="",0,(SUMIFS(GA$43:GA1102,$E$43:$E1102,"ндс(+)")-SUMIFS(GA$43:GA1102,$E$43:$E1102,"ндс(-)"))*Главная!$N$23/(1+Главная!$N$23))</f>
        <v>0</v>
      </c>
      <c r="GB1103" s="398">
        <f>IF(GB$8="",0,(SUMIFS(GB$43:GB1102,$E$43:$E1102,"ндс(+)")-SUMIFS(GB$43:GB1102,$E$43:$E1102,"ндс(-)"))*Главная!$N$23/(1+Главная!$N$23))</f>
        <v>0</v>
      </c>
      <c r="GC1103" s="398">
        <f>IF(GC$8="",0,(SUMIFS(GC$43:GC1102,$E$43:$E1102,"ндс(+)")-SUMIFS(GC$43:GC1102,$E$43:$E1102,"ндс(-)"))*Главная!$N$23/(1+Главная!$N$23))</f>
        <v>0</v>
      </c>
      <c r="GD1103" s="398">
        <f>IF(GD$8="",0,(SUMIFS(GD$43:GD1102,$E$43:$E1102,"ндс(+)")-SUMIFS(GD$43:GD1102,$E$43:$E1102,"ндс(-)"))*Главная!$N$23/(1+Главная!$N$23))</f>
        <v>0</v>
      </c>
      <c r="GE1103" s="398">
        <f>IF(GE$8="",0,(SUMIFS(GE$43:GE1102,$E$43:$E1102,"ндс(+)")-SUMIFS(GE$43:GE1102,$E$43:$E1102,"ндс(-)"))*Главная!$N$23/(1+Главная!$N$23))</f>
        <v>0</v>
      </c>
      <c r="GF1103" s="398">
        <f>IF(GF$8="",0,(SUMIFS(GF$43:GF1102,$E$43:$E1102,"ндс(+)")-SUMIFS(GF$43:GF1102,$E$43:$E1102,"ндс(-)"))*Главная!$N$23/(1+Главная!$N$23))</f>
        <v>0</v>
      </c>
      <c r="GG1103" s="398">
        <f>IF(GG$8="",0,(SUMIFS(GG$43:GG1102,$E$43:$E1102,"ндс(+)")-SUMIFS(GG$43:GG1102,$E$43:$E1102,"ндс(-)"))*Главная!$N$23/(1+Главная!$N$23))</f>
        <v>0</v>
      </c>
      <c r="GH1103" s="398">
        <f>IF(GH$8="",0,(SUMIFS(GH$43:GH1102,$E$43:$E1102,"ндс(+)")-SUMIFS(GH$43:GH1102,$E$43:$E1102,"ндс(-)"))*Главная!$N$23/(1+Главная!$N$23))</f>
        <v>0</v>
      </c>
      <c r="GI1103" s="398">
        <f>IF(GI$8="",0,(SUMIFS(GI$43:GI1102,$E$43:$E1102,"ндс(+)")-SUMIFS(GI$43:GI1102,$E$43:$E1102,"ндс(-)"))*Главная!$N$23/(1+Главная!$N$23))</f>
        <v>0</v>
      </c>
      <c r="GJ1103" s="398">
        <f>IF(GJ$8="",0,(SUMIFS(GJ$43:GJ1102,$E$43:$E1102,"ндс(+)")-SUMIFS(GJ$43:GJ1102,$E$43:$E1102,"ндс(-)"))*Главная!$N$23/(1+Главная!$N$23))</f>
        <v>0</v>
      </c>
      <c r="GK1103" s="398">
        <f>IF(GK$8="",0,(SUMIFS(GK$43:GK1102,$E$43:$E1102,"ндс(+)")-SUMIFS(GK$43:GK1102,$E$43:$E1102,"ндс(-)"))*Главная!$N$23/(1+Главная!$N$23))</f>
        <v>0</v>
      </c>
      <c r="GL1103" s="398">
        <f>IF(GL$8="",0,(SUMIFS(GL$43:GL1102,$E$43:$E1102,"ндс(+)")-SUMIFS(GL$43:GL1102,$E$43:$E1102,"ндс(-)"))*Главная!$N$23/(1+Главная!$N$23))</f>
        <v>0</v>
      </c>
      <c r="GM1103" s="398">
        <f>IF(GM$8="",0,(SUMIFS(GM$43:GM1102,$E$43:$E1102,"ндс(+)")-SUMIFS(GM$43:GM1102,$E$43:$E1102,"ндс(-)"))*Главная!$N$23/(1+Главная!$N$23))</f>
        <v>0</v>
      </c>
      <c r="GN1103" s="398">
        <f>IF(GN$8="",0,(SUMIFS(GN$43:GN1102,$E$43:$E1102,"ндс(+)")-SUMIFS(GN$43:GN1102,$E$43:$E1102,"ндс(-)"))*Главная!$N$23/(1+Главная!$N$23))</f>
        <v>0</v>
      </c>
      <c r="GO1103" s="398">
        <f>IF(GO$8="",0,(SUMIFS(GO$43:GO1102,$E$43:$E1102,"ндс(+)")-SUMIFS(GO$43:GO1102,$E$43:$E1102,"ндс(-)"))*Главная!$N$23/(1+Главная!$N$23))</f>
        <v>0</v>
      </c>
      <c r="GP1103" s="398">
        <f>IF(GP$8="",0,(SUMIFS(GP$43:GP1102,$E$43:$E1102,"ндс(+)")-SUMIFS(GP$43:GP1102,$E$43:$E1102,"ндс(-)"))*Главная!$N$23/(1+Главная!$N$23))</f>
        <v>0</v>
      </c>
      <c r="GQ1103" s="398">
        <f>IF(GQ$8="",0,(SUMIFS(GQ$43:GQ1102,$E$43:$E1102,"ндс(+)")-SUMIFS(GQ$43:GQ1102,$E$43:$E1102,"ндс(-)"))*Главная!$N$23/(1+Главная!$N$23))</f>
        <v>0</v>
      </c>
      <c r="GR1103" s="398">
        <f>IF(GR$8="",0,(SUMIFS(GR$43:GR1102,$E$43:$E1102,"ндс(+)")-SUMIFS(GR$43:GR1102,$E$43:$E1102,"ндс(-)"))*Главная!$N$23/(1+Главная!$N$23))</f>
        <v>0</v>
      </c>
      <c r="GS1103" s="398">
        <f>IF(GS$8="",0,(SUMIFS(GS$43:GS1102,$E$43:$E1102,"ндс(+)")-SUMIFS(GS$43:GS1102,$E$43:$E1102,"ндс(-)"))*Главная!$N$23/(1+Главная!$N$23))</f>
        <v>0</v>
      </c>
      <c r="GT1103" s="398">
        <f>IF(GT$8="",0,(SUMIFS(GT$43:GT1102,$E$43:$E1102,"ндс(+)")-SUMIFS(GT$43:GT1102,$E$43:$E1102,"ндс(-)"))*Главная!$N$23/(1+Главная!$N$23))</f>
        <v>0</v>
      </c>
      <c r="GU1103" s="398">
        <f>IF(GU$8="",0,(SUMIFS(GU$43:GU1102,$E$43:$E1102,"ндс(+)")-SUMIFS(GU$43:GU1102,$E$43:$E1102,"ндс(-)"))*Главная!$N$23/(1+Главная!$N$23))</f>
        <v>0</v>
      </c>
      <c r="GV1103" s="398">
        <f>IF(GV$8="",0,(SUMIFS(GV$43:GV1102,$E$43:$E1102,"ндс(+)")-SUMIFS(GV$43:GV1102,$E$43:$E1102,"ндс(-)"))*Главная!$N$23/(1+Главная!$N$23))</f>
        <v>0</v>
      </c>
      <c r="GW1103" s="398">
        <f>IF(GW$8="",0,(SUMIFS(GW$43:GW1102,$E$43:$E1102,"ндс(+)")-SUMIFS(GW$43:GW1102,$E$43:$E1102,"ндс(-)"))*Главная!$N$23/(1+Главная!$N$23))</f>
        <v>0</v>
      </c>
      <c r="GX1103" s="398">
        <f>IF(GX$8="",0,(SUMIFS(GX$43:GX1102,$E$43:$E1102,"ндс(+)")-SUMIFS(GX$43:GX1102,$E$43:$E1102,"ндс(-)"))*Главная!$N$23/(1+Главная!$N$23))</f>
        <v>0</v>
      </c>
      <c r="GY1103" s="398">
        <f>IF(GY$8="",0,(SUMIFS(GY$43:GY1102,$E$43:$E1102,"ндс(+)")-SUMIFS(GY$43:GY1102,$E$43:$E1102,"ндс(-)"))*Главная!$N$23/(1+Главная!$N$23))</f>
        <v>0</v>
      </c>
      <c r="GZ1103" s="398">
        <f>IF(GZ$8="",0,(SUMIFS(GZ$43:GZ1102,$E$43:$E1102,"ндс(+)")-SUMIFS(GZ$43:GZ1102,$E$43:$E1102,"ндс(-)"))*Главная!$N$23/(1+Главная!$N$23))</f>
        <v>0</v>
      </c>
      <c r="HA1103" s="3"/>
      <c r="HB1103" s="3"/>
    </row>
    <row r="1104" spans="1:210" ht="4.2" customHeight="1" thickTop="1">
      <c r="A1104" s="1"/>
      <c r="B1104" s="1"/>
      <c r="C1104" s="1"/>
      <c r="D1104" s="1"/>
      <c r="E1104" s="263"/>
      <c r="F1104" s="48"/>
      <c r="G1104" s="390"/>
      <c r="H1104" s="1"/>
      <c r="I1104" s="1"/>
      <c r="J1104" s="1"/>
      <c r="K1104" s="1"/>
      <c r="L1104" s="1"/>
      <c r="M1104" s="5"/>
      <c r="N1104" s="1"/>
      <c r="O1104" s="1"/>
      <c r="P1104" s="5"/>
      <c r="Q1104" s="1"/>
      <c r="R1104" s="1"/>
      <c r="S1104" s="5"/>
      <c r="T1104" s="7"/>
      <c r="U1104" s="24"/>
      <c r="V1104" s="1"/>
      <c r="W1104" s="12"/>
      <c r="X1104" s="10"/>
      <c r="Y1104" s="46"/>
      <c r="Z1104" s="93"/>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4"/>
      <c r="BB1104" s="94"/>
      <c r="BC1104" s="94"/>
      <c r="BD1104" s="94"/>
      <c r="BE1104" s="94"/>
      <c r="BF1104" s="94"/>
      <c r="BG1104" s="94"/>
      <c r="BH1104" s="94"/>
      <c r="BI1104" s="94"/>
      <c r="BJ1104" s="94"/>
      <c r="BK1104" s="94"/>
      <c r="BL1104" s="94"/>
      <c r="BM1104" s="94"/>
      <c r="BN1104" s="94"/>
      <c r="BO1104" s="94"/>
      <c r="BP1104" s="94"/>
      <c r="BQ1104" s="94"/>
      <c r="BR1104" s="94"/>
      <c r="BS1104" s="94"/>
      <c r="BT1104" s="94"/>
      <c r="BU1104" s="94"/>
      <c r="BV1104" s="94"/>
      <c r="BW1104" s="94"/>
      <c r="BX1104" s="94"/>
      <c r="BY1104" s="94"/>
      <c r="BZ1104" s="94"/>
      <c r="CA1104" s="94"/>
      <c r="CB1104" s="94"/>
      <c r="CC1104" s="94"/>
      <c r="CD1104" s="94"/>
      <c r="CE1104" s="94"/>
      <c r="CF1104" s="94"/>
      <c r="CG1104" s="94"/>
      <c r="CH1104" s="94"/>
      <c r="CI1104" s="94"/>
      <c r="CJ1104" s="94"/>
      <c r="CK1104" s="94"/>
      <c r="CL1104" s="94"/>
      <c r="CM1104" s="94"/>
      <c r="CN1104" s="94"/>
      <c r="CO1104" s="94"/>
      <c r="CP1104" s="94"/>
      <c r="CQ1104" s="94"/>
      <c r="CR1104" s="94"/>
      <c r="CS1104" s="94"/>
      <c r="CT1104" s="94"/>
      <c r="CU1104" s="94"/>
      <c r="CV1104" s="94"/>
      <c r="CW1104" s="94"/>
      <c r="CX1104" s="94"/>
      <c r="CY1104" s="94"/>
      <c r="CZ1104" s="94"/>
      <c r="DA1104" s="94"/>
      <c r="DB1104" s="94"/>
      <c r="DC1104" s="94"/>
      <c r="DD1104" s="94"/>
      <c r="DE1104" s="94"/>
      <c r="DF1104" s="94"/>
      <c r="DG1104" s="94"/>
      <c r="DH1104" s="94"/>
      <c r="DI1104" s="94"/>
      <c r="DJ1104" s="94"/>
      <c r="DK1104" s="94"/>
      <c r="DL1104" s="94"/>
      <c r="DM1104" s="94"/>
      <c r="DN1104" s="94"/>
      <c r="DO1104" s="94"/>
      <c r="DP1104" s="94"/>
      <c r="DQ1104" s="94"/>
      <c r="DR1104" s="94"/>
      <c r="DS1104" s="94"/>
      <c r="DT1104" s="94"/>
      <c r="DU1104" s="94"/>
      <c r="DV1104" s="94"/>
      <c r="DW1104" s="94"/>
      <c r="DX1104" s="94"/>
      <c r="DY1104" s="94"/>
      <c r="DZ1104" s="94"/>
      <c r="EA1104" s="94"/>
      <c r="EB1104" s="94"/>
      <c r="EC1104" s="94"/>
      <c r="ED1104" s="94"/>
      <c r="EE1104" s="94"/>
      <c r="EF1104" s="94"/>
      <c r="EG1104" s="94"/>
      <c r="EH1104" s="94"/>
      <c r="EI1104" s="94"/>
      <c r="EJ1104" s="94"/>
      <c r="EK1104" s="94"/>
      <c r="EL1104" s="94"/>
      <c r="EM1104" s="94"/>
      <c r="EN1104" s="94"/>
      <c r="EO1104" s="94"/>
      <c r="EP1104" s="94"/>
      <c r="EQ1104" s="94"/>
      <c r="ER1104" s="94"/>
      <c r="ES1104" s="94"/>
      <c r="ET1104" s="94"/>
      <c r="EU1104" s="94"/>
      <c r="EV1104" s="94"/>
      <c r="EW1104" s="94"/>
      <c r="EX1104" s="94"/>
      <c r="EY1104" s="94"/>
      <c r="EZ1104" s="94"/>
      <c r="FA1104" s="94"/>
      <c r="FB1104" s="94"/>
      <c r="FC1104" s="94"/>
      <c r="FD1104" s="94"/>
      <c r="FE1104" s="94"/>
      <c r="FF1104" s="94"/>
      <c r="FG1104" s="94"/>
      <c r="FH1104" s="94"/>
      <c r="FI1104" s="94"/>
      <c r="FJ1104" s="94"/>
      <c r="FK1104" s="94"/>
      <c r="FL1104" s="94"/>
      <c r="FM1104" s="94"/>
      <c r="FN1104" s="94"/>
      <c r="FO1104" s="94"/>
      <c r="FP1104" s="94"/>
      <c r="FQ1104" s="94"/>
      <c r="FR1104" s="94"/>
      <c r="FS1104" s="94"/>
      <c r="FT1104" s="94"/>
      <c r="FU1104" s="94"/>
      <c r="FV1104" s="94"/>
      <c r="FW1104" s="94"/>
      <c r="FX1104" s="94"/>
      <c r="FY1104" s="94"/>
      <c r="FZ1104" s="94"/>
      <c r="GA1104" s="94"/>
      <c r="GB1104" s="94"/>
      <c r="GC1104" s="94"/>
      <c r="GD1104" s="94"/>
      <c r="GE1104" s="94"/>
      <c r="GF1104" s="94"/>
      <c r="GG1104" s="94"/>
      <c r="GH1104" s="94"/>
      <c r="GI1104" s="94"/>
      <c r="GJ1104" s="94"/>
      <c r="GK1104" s="94"/>
      <c r="GL1104" s="94"/>
      <c r="GM1104" s="94"/>
      <c r="GN1104" s="94"/>
      <c r="GO1104" s="94"/>
      <c r="GP1104" s="94"/>
      <c r="GQ1104" s="94"/>
      <c r="GR1104" s="94"/>
      <c r="GS1104" s="94"/>
      <c r="GT1104" s="94"/>
      <c r="GU1104" s="94"/>
      <c r="GV1104" s="94"/>
      <c r="GW1104" s="94"/>
      <c r="GX1104" s="94"/>
      <c r="GY1104" s="94"/>
      <c r="GZ1104" s="94"/>
      <c r="HA1104" s="1"/>
      <c r="HB1104" s="1"/>
    </row>
    <row r="1105" spans="1:210" s="239" customFormat="1" ht="10.199999999999999">
      <c r="A1105" s="228"/>
      <c r="B1105" s="245"/>
      <c r="C1105" s="230"/>
      <c r="D1105" s="229"/>
      <c r="E1105" s="270"/>
      <c r="F1105" s="116"/>
      <c r="G1105" s="390"/>
      <c r="H1105" s="228"/>
      <c r="I1105" s="228" t="str">
        <f>$I$228</f>
        <v>Оборачиваемость кредиторской задолженности</v>
      </c>
      <c r="J1105" s="228"/>
      <c r="K1105" s="228"/>
      <c r="L1105" s="228"/>
      <c r="M1105" s="231"/>
      <c r="N1105" s="228"/>
      <c r="O1105" s="228"/>
      <c r="P1105" s="231"/>
      <c r="Q1105" s="228" t="s">
        <v>41</v>
      </c>
      <c r="R1105" s="228"/>
      <c r="S1105" s="231" t="s">
        <v>6</v>
      </c>
      <c r="T1105" s="309">
        <v>30</v>
      </c>
      <c r="U1105" s="228"/>
      <c r="V1105" s="228"/>
      <c r="W1105" s="235"/>
      <c r="X1105" s="236"/>
      <c r="Y1105" s="247"/>
      <c r="Z1105" s="248"/>
      <c r="AA1105" s="249"/>
      <c r="AB1105" s="249"/>
      <c r="AC1105" s="249"/>
      <c r="AD1105" s="249"/>
      <c r="AE1105" s="249"/>
      <c r="AF1105" s="249"/>
      <c r="AG1105" s="249"/>
      <c r="AH1105" s="249"/>
      <c r="AI1105" s="249"/>
      <c r="AJ1105" s="249"/>
      <c r="AK1105" s="249"/>
      <c r="AL1105" s="249"/>
      <c r="AM1105" s="249"/>
      <c r="AN1105" s="249"/>
      <c r="AO1105" s="249"/>
      <c r="AP1105" s="249"/>
      <c r="AQ1105" s="249"/>
      <c r="AR1105" s="249"/>
      <c r="AS1105" s="249"/>
      <c r="AT1105" s="249"/>
      <c r="AU1105" s="249"/>
      <c r="AV1105" s="249"/>
      <c r="AW1105" s="249"/>
      <c r="AX1105" s="249"/>
      <c r="AY1105" s="249"/>
      <c r="AZ1105" s="249"/>
      <c r="BA1105" s="249"/>
      <c r="BB1105" s="249"/>
      <c r="BC1105" s="249"/>
      <c r="BD1105" s="249"/>
      <c r="BE1105" s="249"/>
      <c r="BF1105" s="249"/>
      <c r="BG1105" s="249"/>
      <c r="BH1105" s="249"/>
      <c r="BI1105" s="249"/>
      <c r="BJ1105" s="249"/>
      <c r="BK1105" s="249"/>
      <c r="BL1105" s="249"/>
      <c r="BM1105" s="249"/>
      <c r="BN1105" s="249"/>
      <c r="BO1105" s="249"/>
      <c r="BP1105" s="249"/>
      <c r="BQ1105" s="249"/>
      <c r="BR1105" s="249"/>
      <c r="BS1105" s="249"/>
      <c r="BT1105" s="249"/>
      <c r="BU1105" s="249"/>
      <c r="BV1105" s="249"/>
      <c r="BW1105" s="249"/>
      <c r="BX1105" s="249"/>
      <c r="BY1105" s="249"/>
      <c r="BZ1105" s="249"/>
      <c r="CA1105" s="249"/>
      <c r="CB1105" s="249"/>
      <c r="CC1105" s="249"/>
      <c r="CD1105" s="249"/>
      <c r="CE1105" s="249"/>
      <c r="CF1105" s="249"/>
      <c r="CG1105" s="249"/>
      <c r="CH1105" s="249"/>
      <c r="CI1105" s="249"/>
      <c r="CJ1105" s="249"/>
      <c r="CK1105" s="249"/>
      <c r="CL1105" s="249"/>
      <c r="CM1105" s="249"/>
      <c r="CN1105" s="249"/>
      <c r="CO1105" s="249"/>
      <c r="CP1105" s="249"/>
      <c r="CQ1105" s="249"/>
      <c r="CR1105" s="249"/>
      <c r="CS1105" s="249"/>
      <c r="CT1105" s="249"/>
      <c r="CU1105" s="249"/>
      <c r="CV1105" s="249"/>
      <c r="CW1105" s="249"/>
      <c r="CX1105" s="249"/>
      <c r="CY1105" s="249"/>
      <c r="CZ1105" s="249"/>
      <c r="DA1105" s="249"/>
      <c r="DB1105" s="249"/>
      <c r="DC1105" s="249"/>
      <c r="DD1105" s="249"/>
      <c r="DE1105" s="249"/>
      <c r="DF1105" s="249"/>
      <c r="DG1105" s="249"/>
      <c r="DH1105" s="249"/>
      <c r="DI1105" s="249"/>
      <c r="DJ1105" s="249"/>
      <c r="DK1105" s="249"/>
      <c r="DL1105" s="249"/>
      <c r="DM1105" s="249"/>
      <c r="DN1105" s="249"/>
      <c r="DO1105" s="249"/>
      <c r="DP1105" s="249"/>
      <c r="DQ1105" s="249"/>
      <c r="DR1105" s="249"/>
      <c r="DS1105" s="249"/>
      <c r="DT1105" s="249"/>
      <c r="DU1105" s="249"/>
      <c r="DV1105" s="249"/>
      <c r="DW1105" s="249"/>
      <c r="DX1105" s="249"/>
      <c r="DY1105" s="249"/>
      <c r="DZ1105" s="249"/>
      <c r="EA1105" s="249"/>
      <c r="EB1105" s="249"/>
      <c r="EC1105" s="249"/>
      <c r="ED1105" s="249"/>
      <c r="EE1105" s="249"/>
      <c r="EF1105" s="249"/>
      <c r="EG1105" s="249"/>
      <c r="EH1105" s="249"/>
      <c r="EI1105" s="249"/>
      <c r="EJ1105" s="249"/>
      <c r="EK1105" s="249"/>
      <c r="EL1105" s="249"/>
      <c r="EM1105" s="249"/>
      <c r="EN1105" s="249"/>
      <c r="EO1105" s="249"/>
      <c r="EP1105" s="249"/>
      <c r="EQ1105" s="249"/>
      <c r="ER1105" s="249"/>
      <c r="ES1105" s="249"/>
      <c r="ET1105" s="249"/>
      <c r="EU1105" s="249"/>
      <c r="EV1105" s="249"/>
      <c r="EW1105" s="249"/>
      <c r="EX1105" s="249"/>
      <c r="EY1105" s="249"/>
      <c r="EZ1105" s="249"/>
      <c r="FA1105" s="249"/>
      <c r="FB1105" s="249"/>
      <c r="FC1105" s="249"/>
      <c r="FD1105" s="249"/>
      <c r="FE1105" s="249"/>
      <c r="FF1105" s="249"/>
      <c r="FG1105" s="249"/>
      <c r="FH1105" s="249"/>
      <c r="FI1105" s="249"/>
      <c r="FJ1105" s="249"/>
      <c r="FK1105" s="249"/>
      <c r="FL1105" s="249"/>
      <c r="FM1105" s="249"/>
      <c r="FN1105" s="249"/>
      <c r="FO1105" s="249"/>
      <c r="FP1105" s="249"/>
      <c r="FQ1105" s="249"/>
      <c r="FR1105" s="249"/>
      <c r="FS1105" s="249"/>
      <c r="FT1105" s="249"/>
      <c r="FU1105" s="249"/>
      <c r="FV1105" s="249"/>
      <c r="FW1105" s="249"/>
      <c r="FX1105" s="249"/>
      <c r="FY1105" s="249"/>
      <c r="FZ1105" s="249"/>
      <c r="GA1105" s="249"/>
      <c r="GB1105" s="249"/>
      <c r="GC1105" s="249"/>
      <c r="GD1105" s="249"/>
      <c r="GE1105" s="249"/>
      <c r="GF1105" s="249"/>
      <c r="GG1105" s="249"/>
      <c r="GH1105" s="249"/>
      <c r="GI1105" s="249"/>
      <c r="GJ1105" s="249"/>
      <c r="GK1105" s="249"/>
      <c r="GL1105" s="249"/>
      <c r="GM1105" s="249"/>
      <c r="GN1105" s="249"/>
      <c r="GO1105" s="249"/>
      <c r="GP1105" s="249"/>
      <c r="GQ1105" s="249"/>
      <c r="GR1105" s="249"/>
      <c r="GS1105" s="249"/>
      <c r="GT1105" s="249"/>
      <c r="GU1105" s="249"/>
      <c r="GV1105" s="249"/>
      <c r="GW1105" s="249"/>
      <c r="GX1105" s="249"/>
      <c r="GY1105" s="249"/>
      <c r="GZ1105" s="249"/>
      <c r="HA1105" s="228"/>
      <c r="HB1105" s="228"/>
    </row>
    <row r="1106" spans="1:210" ht="4.2" customHeight="1">
      <c r="A1106" s="1"/>
      <c r="B1106" s="1"/>
      <c r="C1106" s="1"/>
      <c r="D1106" s="1"/>
      <c r="E1106" s="263"/>
      <c r="F1106" s="48"/>
      <c r="G1106" s="390"/>
      <c r="H1106" s="1"/>
      <c r="I1106" s="1"/>
      <c r="J1106" s="1"/>
      <c r="K1106" s="1"/>
      <c r="L1106" s="1"/>
      <c r="M1106" s="5"/>
      <c r="N1106" s="1"/>
      <c r="O1106" s="1"/>
      <c r="P1106" s="5"/>
      <c r="Q1106" s="1"/>
      <c r="R1106" s="1"/>
      <c r="S1106" s="5"/>
      <c r="T1106" s="7"/>
      <c r="U1106" s="24"/>
      <c r="V1106" s="1"/>
      <c r="W1106" s="12"/>
      <c r="X1106" s="10"/>
      <c r="Y1106" s="46"/>
      <c r="Z1106" s="93"/>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4"/>
      <c r="BB1106" s="94"/>
      <c r="BC1106" s="94"/>
      <c r="BD1106" s="94"/>
      <c r="BE1106" s="94"/>
      <c r="BF1106" s="94"/>
      <c r="BG1106" s="94"/>
      <c r="BH1106" s="94"/>
      <c r="BI1106" s="94"/>
      <c r="BJ1106" s="94"/>
      <c r="BK1106" s="94"/>
      <c r="BL1106" s="94"/>
      <c r="BM1106" s="94"/>
      <c r="BN1106" s="94"/>
      <c r="BO1106" s="94"/>
      <c r="BP1106" s="94"/>
      <c r="BQ1106" s="94"/>
      <c r="BR1106" s="94"/>
      <c r="BS1106" s="94"/>
      <c r="BT1106" s="94"/>
      <c r="BU1106" s="94"/>
      <c r="BV1106" s="94"/>
      <c r="BW1106" s="94"/>
      <c r="BX1106" s="94"/>
      <c r="BY1106" s="94"/>
      <c r="BZ1106" s="94"/>
      <c r="CA1106" s="94"/>
      <c r="CB1106" s="94"/>
      <c r="CC1106" s="94"/>
      <c r="CD1106" s="94"/>
      <c r="CE1106" s="94"/>
      <c r="CF1106" s="94"/>
      <c r="CG1106" s="94"/>
      <c r="CH1106" s="94"/>
      <c r="CI1106" s="94"/>
      <c r="CJ1106" s="94"/>
      <c r="CK1106" s="94"/>
      <c r="CL1106" s="94"/>
      <c r="CM1106" s="94"/>
      <c r="CN1106" s="94"/>
      <c r="CO1106" s="94"/>
      <c r="CP1106" s="94"/>
      <c r="CQ1106" s="94"/>
      <c r="CR1106" s="94"/>
      <c r="CS1106" s="94"/>
      <c r="CT1106" s="94"/>
      <c r="CU1106" s="94"/>
      <c r="CV1106" s="94"/>
      <c r="CW1106" s="94"/>
      <c r="CX1106" s="94"/>
      <c r="CY1106" s="94"/>
      <c r="CZ1106" s="94"/>
      <c r="DA1106" s="94"/>
      <c r="DB1106" s="94"/>
      <c r="DC1106" s="94"/>
      <c r="DD1106" s="94"/>
      <c r="DE1106" s="94"/>
      <c r="DF1106" s="94"/>
      <c r="DG1106" s="94"/>
      <c r="DH1106" s="94"/>
      <c r="DI1106" s="94"/>
      <c r="DJ1106" s="94"/>
      <c r="DK1106" s="94"/>
      <c r="DL1106" s="94"/>
      <c r="DM1106" s="94"/>
      <c r="DN1106" s="94"/>
      <c r="DO1106" s="94"/>
      <c r="DP1106" s="94"/>
      <c r="DQ1106" s="94"/>
      <c r="DR1106" s="94"/>
      <c r="DS1106" s="94"/>
      <c r="DT1106" s="94"/>
      <c r="DU1106" s="94"/>
      <c r="DV1106" s="94"/>
      <c r="DW1106" s="94"/>
      <c r="DX1106" s="94"/>
      <c r="DY1106" s="94"/>
      <c r="DZ1106" s="94"/>
      <c r="EA1106" s="94"/>
      <c r="EB1106" s="94"/>
      <c r="EC1106" s="94"/>
      <c r="ED1106" s="94"/>
      <c r="EE1106" s="94"/>
      <c r="EF1106" s="94"/>
      <c r="EG1106" s="94"/>
      <c r="EH1106" s="94"/>
      <c r="EI1106" s="94"/>
      <c r="EJ1106" s="94"/>
      <c r="EK1106" s="94"/>
      <c r="EL1106" s="94"/>
      <c r="EM1106" s="94"/>
      <c r="EN1106" s="94"/>
      <c r="EO1106" s="94"/>
      <c r="EP1106" s="94"/>
      <c r="EQ1106" s="94"/>
      <c r="ER1106" s="94"/>
      <c r="ES1106" s="94"/>
      <c r="ET1106" s="94"/>
      <c r="EU1106" s="94"/>
      <c r="EV1106" s="94"/>
      <c r="EW1106" s="94"/>
      <c r="EX1106" s="94"/>
      <c r="EY1106" s="94"/>
      <c r="EZ1106" s="94"/>
      <c r="FA1106" s="94"/>
      <c r="FB1106" s="94"/>
      <c r="FC1106" s="94"/>
      <c r="FD1106" s="94"/>
      <c r="FE1106" s="94"/>
      <c r="FF1106" s="94"/>
      <c r="FG1106" s="94"/>
      <c r="FH1106" s="94"/>
      <c r="FI1106" s="94"/>
      <c r="FJ1106" s="94"/>
      <c r="FK1106" s="94"/>
      <c r="FL1106" s="94"/>
      <c r="FM1106" s="94"/>
      <c r="FN1106" s="94"/>
      <c r="FO1106" s="94"/>
      <c r="FP1106" s="94"/>
      <c r="FQ1106" s="94"/>
      <c r="FR1106" s="94"/>
      <c r="FS1106" s="94"/>
      <c r="FT1106" s="94"/>
      <c r="FU1106" s="94"/>
      <c r="FV1106" s="94"/>
      <c r="FW1106" s="94"/>
      <c r="FX1106" s="94"/>
      <c r="FY1106" s="94"/>
      <c r="FZ1106" s="94"/>
      <c r="GA1106" s="94"/>
      <c r="GB1106" s="94"/>
      <c r="GC1106" s="94"/>
      <c r="GD1106" s="94"/>
      <c r="GE1106" s="94"/>
      <c r="GF1106" s="94"/>
      <c r="GG1106" s="94"/>
      <c r="GH1106" s="94"/>
      <c r="GI1106" s="94"/>
      <c r="GJ1106" s="94"/>
      <c r="GK1106" s="94"/>
      <c r="GL1106" s="94"/>
      <c r="GM1106" s="94"/>
      <c r="GN1106" s="94"/>
      <c r="GO1106" s="94"/>
      <c r="GP1106" s="94"/>
      <c r="GQ1106" s="94"/>
      <c r="GR1106" s="94"/>
      <c r="GS1106" s="94"/>
      <c r="GT1106" s="94"/>
      <c r="GU1106" s="94"/>
      <c r="GV1106" s="94"/>
      <c r="GW1106" s="94"/>
      <c r="GX1106" s="94"/>
      <c r="GY1106" s="94"/>
      <c r="GZ1106" s="94"/>
      <c r="HA1106" s="1"/>
      <c r="HB1106" s="1"/>
    </row>
    <row r="1107" spans="1:210" s="4" customFormat="1" ht="12.6" thickBot="1">
      <c r="A1107" s="3"/>
      <c r="B1107" s="244"/>
      <c r="C1107" s="3"/>
      <c r="D1107" s="3"/>
      <c r="E1107" s="9" t="s">
        <v>27</v>
      </c>
      <c r="F1107" s="51"/>
      <c r="G1107" s="390" t="s">
        <v>6</v>
      </c>
      <c r="H1107" s="388" t="s">
        <v>220</v>
      </c>
      <c r="I1107" s="388"/>
      <c r="J1107" s="388"/>
      <c r="K1107" s="388"/>
      <c r="L1107" s="388"/>
      <c r="M1107" s="396"/>
      <c r="N1107" s="388" t="str">
        <f>Главная!$Y$8</f>
        <v>итого</v>
      </c>
      <c r="O1107" s="388"/>
      <c r="P1107" s="573"/>
      <c r="Q1107" s="388" t="s">
        <v>26</v>
      </c>
      <c r="R1107" s="3"/>
      <c r="S1107" s="5"/>
      <c r="T1107" s="84"/>
      <c r="U1107" s="24"/>
      <c r="V1107" s="3"/>
      <c r="W1107" s="397">
        <f>SUM($Y1107:$HA1107)</f>
        <v>0</v>
      </c>
      <c r="X1107" s="12"/>
      <c r="Y1107" s="46"/>
      <c r="Z1107" s="91"/>
      <c r="AA1107" s="398">
        <f t="shared" ref="AA1107:BF1107" si="5201">IF(AA$8="",0,IF(AA$1=1,SUMIFS(1103:1103,$1:$1,"&gt;="&amp;1,$1:$1,"&lt;="&amp;INT(-$T1105/30))+(-$T1105/30-INT(-$T1105/30))*SUMIFS(1103:1103,$1:$1,INT(-$T1105/30)+1),0)+(-$T1105/30-INT(-$T1105/30))*SUMIFS(1103:1103,$1:$1,AA$1+INT(-$T1105/30)+1)+(INT(-$T1105/30)+1+$T1105/30)*SUMIFS(1103:1103,$1:$1,AA$1+INT(-$T1105/30)))</f>
        <v>0</v>
      </c>
      <c r="AB1107" s="398">
        <f t="shared" si="5201"/>
        <v>0</v>
      </c>
      <c r="AC1107" s="398">
        <f t="shared" si="5201"/>
        <v>0</v>
      </c>
      <c r="AD1107" s="398">
        <f t="shared" si="5201"/>
        <v>0</v>
      </c>
      <c r="AE1107" s="398">
        <f t="shared" si="5201"/>
        <v>0</v>
      </c>
      <c r="AF1107" s="398">
        <f t="shared" si="5201"/>
        <v>0</v>
      </c>
      <c r="AG1107" s="398">
        <f t="shared" si="5201"/>
        <v>0</v>
      </c>
      <c r="AH1107" s="398">
        <f t="shared" si="5201"/>
        <v>0</v>
      </c>
      <c r="AI1107" s="398">
        <f t="shared" si="5201"/>
        <v>0</v>
      </c>
      <c r="AJ1107" s="398">
        <f t="shared" si="5201"/>
        <v>0</v>
      </c>
      <c r="AK1107" s="398">
        <f t="shared" si="5201"/>
        <v>0</v>
      </c>
      <c r="AL1107" s="398">
        <f t="shared" si="5201"/>
        <v>0</v>
      </c>
      <c r="AM1107" s="398">
        <f t="shared" si="5201"/>
        <v>0</v>
      </c>
      <c r="AN1107" s="398">
        <f t="shared" si="5201"/>
        <v>0</v>
      </c>
      <c r="AO1107" s="398">
        <f t="shared" si="5201"/>
        <v>0</v>
      </c>
      <c r="AP1107" s="398">
        <f t="shared" si="5201"/>
        <v>0</v>
      </c>
      <c r="AQ1107" s="398">
        <f t="shared" si="5201"/>
        <v>0</v>
      </c>
      <c r="AR1107" s="398">
        <f t="shared" si="5201"/>
        <v>0</v>
      </c>
      <c r="AS1107" s="398">
        <f t="shared" si="5201"/>
        <v>0</v>
      </c>
      <c r="AT1107" s="398">
        <f t="shared" si="5201"/>
        <v>0</v>
      </c>
      <c r="AU1107" s="398">
        <f t="shared" si="5201"/>
        <v>0</v>
      </c>
      <c r="AV1107" s="398">
        <f t="shared" si="5201"/>
        <v>0</v>
      </c>
      <c r="AW1107" s="398">
        <f t="shared" si="5201"/>
        <v>0</v>
      </c>
      <c r="AX1107" s="398">
        <f t="shared" si="5201"/>
        <v>0</v>
      </c>
      <c r="AY1107" s="398">
        <f t="shared" si="5201"/>
        <v>0</v>
      </c>
      <c r="AZ1107" s="398">
        <f t="shared" si="5201"/>
        <v>0</v>
      </c>
      <c r="BA1107" s="398">
        <f t="shared" si="5201"/>
        <v>0</v>
      </c>
      <c r="BB1107" s="398">
        <f t="shared" si="5201"/>
        <v>0</v>
      </c>
      <c r="BC1107" s="398">
        <f t="shared" si="5201"/>
        <v>0</v>
      </c>
      <c r="BD1107" s="398">
        <f t="shared" si="5201"/>
        <v>0</v>
      </c>
      <c r="BE1107" s="398">
        <f t="shared" si="5201"/>
        <v>0</v>
      </c>
      <c r="BF1107" s="398">
        <f t="shared" si="5201"/>
        <v>0</v>
      </c>
      <c r="BG1107" s="398">
        <f t="shared" ref="BG1107:CL1107" si="5202">IF(BG$8="",0,IF(BG$1=1,SUMIFS(1103:1103,$1:$1,"&gt;="&amp;1,$1:$1,"&lt;="&amp;INT(-$T1105/30))+(-$T1105/30-INT(-$T1105/30))*SUMIFS(1103:1103,$1:$1,INT(-$T1105/30)+1),0)+(-$T1105/30-INT(-$T1105/30))*SUMIFS(1103:1103,$1:$1,BG$1+INT(-$T1105/30)+1)+(INT(-$T1105/30)+1+$T1105/30)*SUMIFS(1103:1103,$1:$1,BG$1+INT(-$T1105/30)))</f>
        <v>0</v>
      </c>
      <c r="BH1107" s="398">
        <f t="shared" si="5202"/>
        <v>0</v>
      </c>
      <c r="BI1107" s="398">
        <f t="shared" si="5202"/>
        <v>0</v>
      </c>
      <c r="BJ1107" s="398">
        <f t="shared" si="5202"/>
        <v>0</v>
      </c>
      <c r="BK1107" s="398">
        <f t="shared" si="5202"/>
        <v>0</v>
      </c>
      <c r="BL1107" s="398">
        <f t="shared" si="5202"/>
        <v>0</v>
      </c>
      <c r="BM1107" s="398">
        <f t="shared" si="5202"/>
        <v>0</v>
      </c>
      <c r="BN1107" s="398">
        <f t="shared" si="5202"/>
        <v>0</v>
      </c>
      <c r="BO1107" s="398">
        <f t="shared" si="5202"/>
        <v>0</v>
      </c>
      <c r="BP1107" s="398">
        <f t="shared" si="5202"/>
        <v>0</v>
      </c>
      <c r="BQ1107" s="398">
        <f t="shared" si="5202"/>
        <v>0</v>
      </c>
      <c r="BR1107" s="398">
        <f t="shared" si="5202"/>
        <v>0</v>
      </c>
      <c r="BS1107" s="398">
        <f t="shared" si="5202"/>
        <v>0</v>
      </c>
      <c r="BT1107" s="398">
        <f t="shared" si="5202"/>
        <v>0</v>
      </c>
      <c r="BU1107" s="398">
        <f t="shared" si="5202"/>
        <v>0</v>
      </c>
      <c r="BV1107" s="398">
        <f t="shared" si="5202"/>
        <v>0</v>
      </c>
      <c r="BW1107" s="398">
        <f t="shared" si="5202"/>
        <v>0</v>
      </c>
      <c r="BX1107" s="398">
        <f t="shared" si="5202"/>
        <v>0</v>
      </c>
      <c r="BY1107" s="398">
        <f t="shared" si="5202"/>
        <v>0</v>
      </c>
      <c r="BZ1107" s="398">
        <f t="shared" si="5202"/>
        <v>0</v>
      </c>
      <c r="CA1107" s="398">
        <f t="shared" si="5202"/>
        <v>0</v>
      </c>
      <c r="CB1107" s="398">
        <f t="shared" si="5202"/>
        <v>0</v>
      </c>
      <c r="CC1107" s="398">
        <f t="shared" si="5202"/>
        <v>0</v>
      </c>
      <c r="CD1107" s="398">
        <f t="shared" si="5202"/>
        <v>0</v>
      </c>
      <c r="CE1107" s="398">
        <f t="shared" si="5202"/>
        <v>0</v>
      </c>
      <c r="CF1107" s="398">
        <f t="shared" si="5202"/>
        <v>0</v>
      </c>
      <c r="CG1107" s="398">
        <f t="shared" si="5202"/>
        <v>0</v>
      </c>
      <c r="CH1107" s="398">
        <f t="shared" si="5202"/>
        <v>0</v>
      </c>
      <c r="CI1107" s="398">
        <f t="shared" si="5202"/>
        <v>0</v>
      </c>
      <c r="CJ1107" s="398">
        <f t="shared" si="5202"/>
        <v>0</v>
      </c>
      <c r="CK1107" s="398">
        <f t="shared" si="5202"/>
        <v>0</v>
      </c>
      <c r="CL1107" s="398">
        <f t="shared" si="5202"/>
        <v>0</v>
      </c>
      <c r="CM1107" s="398">
        <f t="shared" ref="CM1107:DG1107" si="5203">IF(CM$8="",0,IF(CM$1=1,SUMIFS(1103:1103,$1:$1,"&gt;="&amp;1,$1:$1,"&lt;="&amp;INT(-$T1105/30))+(-$T1105/30-INT(-$T1105/30))*SUMIFS(1103:1103,$1:$1,INT(-$T1105/30)+1),0)+(-$T1105/30-INT(-$T1105/30))*SUMIFS(1103:1103,$1:$1,CM$1+INT(-$T1105/30)+1)+(INT(-$T1105/30)+1+$T1105/30)*SUMIFS(1103:1103,$1:$1,CM$1+INT(-$T1105/30)))</f>
        <v>0</v>
      </c>
      <c r="CN1107" s="398">
        <f t="shared" si="5203"/>
        <v>0</v>
      </c>
      <c r="CO1107" s="398">
        <f t="shared" si="5203"/>
        <v>0</v>
      </c>
      <c r="CP1107" s="398">
        <f t="shared" si="5203"/>
        <v>0</v>
      </c>
      <c r="CQ1107" s="398">
        <f t="shared" si="5203"/>
        <v>0</v>
      </c>
      <c r="CR1107" s="398">
        <f t="shared" si="5203"/>
        <v>0</v>
      </c>
      <c r="CS1107" s="398">
        <f t="shared" si="5203"/>
        <v>0</v>
      </c>
      <c r="CT1107" s="398">
        <f t="shared" si="5203"/>
        <v>0</v>
      </c>
      <c r="CU1107" s="398">
        <f t="shared" si="5203"/>
        <v>0</v>
      </c>
      <c r="CV1107" s="398">
        <f t="shared" si="5203"/>
        <v>0</v>
      </c>
      <c r="CW1107" s="398">
        <f t="shared" si="5203"/>
        <v>0</v>
      </c>
      <c r="CX1107" s="398">
        <f t="shared" si="5203"/>
        <v>0</v>
      </c>
      <c r="CY1107" s="398">
        <f t="shared" si="5203"/>
        <v>0</v>
      </c>
      <c r="CZ1107" s="398">
        <f t="shared" si="5203"/>
        <v>0</v>
      </c>
      <c r="DA1107" s="398">
        <f t="shared" si="5203"/>
        <v>0</v>
      </c>
      <c r="DB1107" s="398">
        <f t="shared" si="5203"/>
        <v>0</v>
      </c>
      <c r="DC1107" s="398">
        <f t="shared" si="5203"/>
        <v>0</v>
      </c>
      <c r="DD1107" s="398">
        <f t="shared" si="5203"/>
        <v>0</v>
      </c>
      <c r="DE1107" s="398">
        <f t="shared" si="5203"/>
        <v>0</v>
      </c>
      <c r="DF1107" s="398">
        <f t="shared" si="5203"/>
        <v>0</v>
      </c>
      <c r="DG1107" s="398">
        <f t="shared" si="5203"/>
        <v>0</v>
      </c>
      <c r="DH1107" s="398">
        <f t="shared" ref="DH1107:FS1107" si="5204">IF(DH$8="",0,IF(DH$1=1,SUMIFS(1103:1103,$1:$1,"&gt;="&amp;1,$1:$1,"&lt;="&amp;INT(-$T1105/30))+(-$T1105/30-INT(-$T1105/30))*SUMIFS(1103:1103,$1:$1,INT(-$T1105/30)+1),0)+(-$T1105/30-INT(-$T1105/30))*SUMIFS(1103:1103,$1:$1,DH$1+INT(-$T1105/30)+1)+(INT(-$T1105/30)+1+$T1105/30)*SUMIFS(1103:1103,$1:$1,DH$1+INT(-$T1105/30)))</f>
        <v>0</v>
      </c>
      <c r="DI1107" s="398">
        <f t="shared" si="5204"/>
        <v>0</v>
      </c>
      <c r="DJ1107" s="398">
        <f t="shared" si="5204"/>
        <v>0</v>
      </c>
      <c r="DK1107" s="398">
        <f t="shared" si="5204"/>
        <v>0</v>
      </c>
      <c r="DL1107" s="398">
        <f t="shared" si="5204"/>
        <v>0</v>
      </c>
      <c r="DM1107" s="398">
        <f t="shared" si="5204"/>
        <v>0</v>
      </c>
      <c r="DN1107" s="398">
        <f t="shared" si="5204"/>
        <v>0</v>
      </c>
      <c r="DO1107" s="398">
        <f t="shared" si="5204"/>
        <v>0</v>
      </c>
      <c r="DP1107" s="398">
        <f t="shared" si="5204"/>
        <v>0</v>
      </c>
      <c r="DQ1107" s="398">
        <f t="shared" si="5204"/>
        <v>0</v>
      </c>
      <c r="DR1107" s="398">
        <f t="shared" si="5204"/>
        <v>0</v>
      </c>
      <c r="DS1107" s="398">
        <f t="shared" si="5204"/>
        <v>0</v>
      </c>
      <c r="DT1107" s="398">
        <f t="shared" si="5204"/>
        <v>0</v>
      </c>
      <c r="DU1107" s="398">
        <f t="shared" si="5204"/>
        <v>0</v>
      </c>
      <c r="DV1107" s="398">
        <f t="shared" si="5204"/>
        <v>0</v>
      </c>
      <c r="DW1107" s="398">
        <f t="shared" si="5204"/>
        <v>0</v>
      </c>
      <c r="DX1107" s="398">
        <f t="shared" si="5204"/>
        <v>0</v>
      </c>
      <c r="DY1107" s="398">
        <f t="shared" si="5204"/>
        <v>0</v>
      </c>
      <c r="DZ1107" s="398">
        <f t="shared" si="5204"/>
        <v>0</v>
      </c>
      <c r="EA1107" s="398">
        <f t="shared" si="5204"/>
        <v>0</v>
      </c>
      <c r="EB1107" s="398">
        <f t="shared" si="5204"/>
        <v>0</v>
      </c>
      <c r="EC1107" s="398">
        <f t="shared" si="5204"/>
        <v>0</v>
      </c>
      <c r="ED1107" s="398">
        <f t="shared" si="5204"/>
        <v>0</v>
      </c>
      <c r="EE1107" s="398">
        <f t="shared" si="5204"/>
        <v>0</v>
      </c>
      <c r="EF1107" s="398">
        <f t="shared" si="5204"/>
        <v>0</v>
      </c>
      <c r="EG1107" s="398">
        <f t="shared" si="5204"/>
        <v>0</v>
      </c>
      <c r="EH1107" s="398">
        <f t="shared" si="5204"/>
        <v>0</v>
      </c>
      <c r="EI1107" s="398">
        <f t="shared" si="5204"/>
        <v>0</v>
      </c>
      <c r="EJ1107" s="398">
        <f t="shared" si="5204"/>
        <v>0</v>
      </c>
      <c r="EK1107" s="398">
        <f t="shared" si="5204"/>
        <v>0</v>
      </c>
      <c r="EL1107" s="398">
        <f t="shared" si="5204"/>
        <v>0</v>
      </c>
      <c r="EM1107" s="398">
        <f t="shared" si="5204"/>
        <v>0</v>
      </c>
      <c r="EN1107" s="398">
        <f t="shared" si="5204"/>
        <v>0</v>
      </c>
      <c r="EO1107" s="398">
        <f t="shared" si="5204"/>
        <v>0</v>
      </c>
      <c r="EP1107" s="398">
        <f t="shared" si="5204"/>
        <v>0</v>
      </c>
      <c r="EQ1107" s="398">
        <f t="shared" si="5204"/>
        <v>0</v>
      </c>
      <c r="ER1107" s="398">
        <f t="shared" si="5204"/>
        <v>0</v>
      </c>
      <c r="ES1107" s="398">
        <f t="shared" si="5204"/>
        <v>0</v>
      </c>
      <c r="ET1107" s="398">
        <f t="shared" si="5204"/>
        <v>0</v>
      </c>
      <c r="EU1107" s="398">
        <f t="shared" si="5204"/>
        <v>0</v>
      </c>
      <c r="EV1107" s="398">
        <f t="shared" si="5204"/>
        <v>0</v>
      </c>
      <c r="EW1107" s="398">
        <f t="shared" si="5204"/>
        <v>0</v>
      </c>
      <c r="EX1107" s="398">
        <f t="shared" si="5204"/>
        <v>0</v>
      </c>
      <c r="EY1107" s="398">
        <f t="shared" si="5204"/>
        <v>0</v>
      </c>
      <c r="EZ1107" s="398">
        <f t="shared" si="5204"/>
        <v>0</v>
      </c>
      <c r="FA1107" s="398">
        <f t="shared" si="5204"/>
        <v>0</v>
      </c>
      <c r="FB1107" s="398">
        <f t="shared" si="5204"/>
        <v>0</v>
      </c>
      <c r="FC1107" s="398">
        <f t="shared" si="5204"/>
        <v>0</v>
      </c>
      <c r="FD1107" s="398">
        <f t="shared" si="5204"/>
        <v>0</v>
      </c>
      <c r="FE1107" s="398">
        <f t="shared" si="5204"/>
        <v>0</v>
      </c>
      <c r="FF1107" s="398">
        <f t="shared" si="5204"/>
        <v>0</v>
      </c>
      <c r="FG1107" s="398">
        <f t="shared" si="5204"/>
        <v>0</v>
      </c>
      <c r="FH1107" s="398">
        <f t="shared" si="5204"/>
        <v>0</v>
      </c>
      <c r="FI1107" s="398">
        <f t="shared" si="5204"/>
        <v>0</v>
      </c>
      <c r="FJ1107" s="398">
        <f t="shared" si="5204"/>
        <v>0</v>
      </c>
      <c r="FK1107" s="398">
        <f t="shared" si="5204"/>
        <v>0</v>
      </c>
      <c r="FL1107" s="398">
        <f t="shared" si="5204"/>
        <v>0</v>
      </c>
      <c r="FM1107" s="398">
        <f t="shared" si="5204"/>
        <v>0</v>
      </c>
      <c r="FN1107" s="398">
        <f t="shared" si="5204"/>
        <v>0</v>
      </c>
      <c r="FO1107" s="398">
        <f t="shared" si="5204"/>
        <v>0</v>
      </c>
      <c r="FP1107" s="398">
        <f t="shared" si="5204"/>
        <v>0</v>
      </c>
      <c r="FQ1107" s="398">
        <f t="shared" si="5204"/>
        <v>0</v>
      </c>
      <c r="FR1107" s="398">
        <f t="shared" si="5204"/>
        <v>0</v>
      </c>
      <c r="FS1107" s="398">
        <f t="shared" si="5204"/>
        <v>0</v>
      </c>
      <c r="FT1107" s="398">
        <f t="shared" ref="FT1107:GZ1107" si="5205">IF(FT$8="",0,IF(FT$1=1,SUMIFS(1103:1103,$1:$1,"&gt;="&amp;1,$1:$1,"&lt;="&amp;INT(-$T1105/30))+(-$T1105/30-INT(-$T1105/30))*SUMIFS(1103:1103,$1:$1,INT(-$T1105/30)+1),0)+(-$T1105/30-INT(-$T1105/30))*SUMIFS(1103:1103,$1:$1,FT$1+INT(-$T1105/30)+1)+(INT(-$T1105/30)+1+$T1105/30)*SUMIFS(1103:1103,$1:$1,FT$1+INT(-$T1105/30)))</f>
        <v>0</v>
      </c>
      <c r="FU1107" s="398">
        <f t="shared" si="5205"/>
        <v>0</v>
      </c>
      <c r="FV1107" s="398">
        <f t="shared" si="5205"/>
        <v>0</v>
      </c>
      <c r="FW1107" s="398">
        <f t="shared" si="5205"/>
        <v>0</v>
      </c>
      <c r="FX1107" s="398">
        <f t="shared" si="5205"/>
        <v>0</v>
      </c>
      <c r="FY1107" s="398">
        <f t="shared" si="5205"/>
        <v>0</v>
      </c>
      <c r="FZ1107" s="398">
        <f t="shared" si="5205"/>
        <v>0</v>
      </c>
      <c r="GA1107" s="398">
        <f t="shared" si="5205"/>
        <v>0</v>
      </c>
      <c r="GB1107" s="398">
        <f t="shared" si="5205"/>
        <v>0</v>
      </c>
      <c r="GC1107" s="398">
        <f t="shared" si="5205"/>
        <v>0</v>
      </c>
      <c r="GD1107" s="398">
        <f t="shared" si="5205"/>
        <v>0</v>
      </c>
      <c r="GE1107" s="398">
        <f t="shared" si="5205"/>
        <v>0</v>
      </c>
      <c r="GF1107" s="398">
        <f t="shared" si="5205"/>
        <v>0</v>
      </c>
      <c r="GG1107" s="398">
        <f t="shared" si="5205"/>
        <v>0</v>
      </c>
      <c r="GH1107" s="398">
        <f t="shared" si="5205"/>
        <v>0</v>
      </c>
      <c r="GI1107" s="398">
        <f t="shared" si="5205"/>
        <v>0</v>
      </c>
      <c r="GJ1107" s="398">
        <f t="shared" si="5205"/>
        <v>0</v>
      </c>
      <c r="GK1107" s="398">
        <f t="shared" si="5205"/>
        <v>0</v>
      </c>
      <c r="GL1107" s="398">
        <f t="shared" si="5205"/>
        <v>0</v>
      </c>
      <c r="GM1107" s="398">
        <f t="shared" si="5205"/>
        <v>0</v>
      </c>
      <c r="GN1107" s="398">
        <f t="shared" si="5205"/>
        <v>0</v>
      </c>
      <c r="GO1107" s="398">
        <f t="shared" si="5205"/>
        <v>0</v>
      </c>
      <c r="GP1107" s="398">
        <f t="shared" si="5205"/>
        <v>0</v>
      </c>
      <c r="GQ1107" s="398">
        <f t="shared" si="5205"/>
        <v>0</v>
      </c>
      <c r="GR1107" s="398">
        <f t="shared" si="5205"/>
        <v>0</v>
      </c>
      <c r="GS1107" s="398">
        <f t="shared" si="5205"/>
        <v>0</v>
      </c>
      <c r="GT1107" s="398">
        <f t="shared" si="5205"/>
        <v>0</v>
      </c>
      <c r="GU1107" s="398">
        <f t="shared" si="5205"/>
        <v>0</v>
      </c>
      <c r="GV1107" s="398">
        <f t="shared" si="5205"/>
        <v>0</v>
      </c>
      <c r="GW1107" s="398">
        <f t="shared" si="5205"/>
        <v>0</v>
      </c>
      <c r="GX1107" s="398">
        <f t="shared" si="5205"/>
        <v>0</v>
      </c>
      <c r="GY1107" s="398">
        <f t="shared" si="5205"/>
        <v>0</v>
      </c>
      <c r="GZ1107" s="398">
        <f t="shared" si="5205"/>
        <v>0</v>
      </c>
      <c r="HA1107" s="3"/>
      <c r="HB1107" s="3"/>
    </row>
    <row r="1108" spans="1:210" ht="4.2" customHeight="1" thickTop="1">
      <c r="A1108" s="1"/>
      <c r="B1108" s="1"/>
      <c r="C1108" s="1"/>
      <c r="D1108" s="1"/>
      <c r="E1108" s="263"/>
      <c r="F1108" s="48"/>
      <c r="G1108" s="390"/>
      <c r="H1108" s="1"/>
      <c r="I1108" s="1"/>
      <c r="J1108" s="1"/>
      <c r="K1108" s="1"/>
      <c r="L1108" s="1"/>
      <c r="M1108" s="5"/>
      <c r="N1108" s="1"/>
      <c r="O1108" s="1"/>
      <c r="P1108" s="5"/>
      <c r="Q1108" s="1"/>
      <c r="R1108" s="1"/>
      <c r="S1108" s="5"/>
      <c r="T1108" s="7"/>
      <c r="U1108" s="24"/>
      <c r="V1108" s="1"/>
      <c r="W1108" s="12"/>
      <c r="X1108" s="10"/>
      <c r="Y1108" s="46"/>
      <c r="Z1108" s="93"/>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4"/>
      <c r="BB1108" s="94"/>
      <c r="BC1108" s="94"/>
      <c r="BD1108" s="94"/>
      <c r="BE1108" s="94"/>
      <c r="BF1108" s="94"/>
      <c r="BG1108" s="94"/>
      <c r="BH1108" s="94"/>
      <c r="BI1108" s="94"/>
      <c r="BJ1108" s="94"/>
      <c r="BK1108" s="94"/>
      <c r="BL1108" s="94"/>
      <c r="BM1108" s="94"/>
      <c r="BN1108" s="94"/>
      <c r="BO1108" s="94"/>
      <c r="BP1108" s="94"/>
      <c r="BQ1108" s="94"/>
      <c r="BR1108" s="94"/>
      <c r="BS1108" s="94"/>
      <c r="BT1108" s="94"/>
      <c r="BU1108" s="94"/>
      <c r="BV1108" s="94"/>
      <c r="BW1108" s="94"/>
      <c r="BX1108" s="94"/>
      <c r="BY1108" s="94"/>
      <c r="BZ1108" s="94"/>
      <c r="CA1108" s="94"/>
      <c r="CB1108" s="94"/>
      <c r="CC1108" s="94"/>
      <c r="CD1108" s="94"/>
      <c r="CE1108" s="94"/>
      <c r="CF1108" s="94"/>
      <c r="CG1108" s="94"/>
      <c r="CH1108" s="94"/>
      <c r="CI1108" s="94"/>
      <c r="CJ1108" s="94"/>
      <c r="CK1108" s="94"/>
      <c r="CL1108" s="94"/>
      <c r="CM1108" s="94"/>
      <c r="CN1108" s="94"/>
      <c r="CO1108" s="94"/>
      <c r="CP1108" s="94"/>
      <c r="CQ1108" s="94"/>
      <c r="CR1108" s="94"/>
      <c r="CS1108" s="94"/>
      <c r="CT1108" s="94"/>
      <c r="CU1108" s="94"/>
      <c r="CV1108" s="94"/>
      <c r="CW1108" s="94"/>
      <c r="CX1108" s="94"/>
      <c r="CY1108" s="94"/>
      <c r="CZ1108" s="94"/>
      <c r="DA1108" s="94"/>
      <c r="DB1108" s="94"/>
      <c r="DC1108" s="94"/>
      <c r="DD1108" s="94"/>
      <c r="DE1108" s="94"/>
      <c r="DF1108" s="94"/>
      <c r="DG1108" s="94"/>
      <c r="DH1108" s="94"/>
      <c r="DI1108" s="94"/>
      <c r="DJ1108" s="94"/>
      <c r="DK1108" s="94"/>
      <c r="DL1108" s="94"/>
      <c r="DM1108" s="94"/>
      <c r="DN1108" s="94"/>
      <c r="DO1108" s="94"/>
      <c r="DP1108" s="94"/>
      <c r="DQ1108" s="94"/>
      <c r="DR1108" s="94"/>
      <c r="DS1108" s="94"/>
      <c r="DT1108" s="94"/>
      <c r="DU1108" s="94"/>
      <c r="DV1108" s="94"/>
      <c r="DW1108" s="94"/>
      <c r="DX1108" s="94"/>
      <c r="DY1108" s="94"/>
      <c r="DZ1108" s="94"/>
      <c r="EA1108" s="94"/>
      <c r="EB1108" s="94"/>
      <c r="EC1108" s="94"/>
      <c r="ED1108" s="94"/>
      <c r="EE1108" s="94"/>
      <c r="EF1108" s="94"/>
      <c r="EG1108" s="94"/>
      <c r="EH1108" s="94"/>
      <c r="EI1108" s="94"/>
      <c r="EJ1108" s="94"/>
      <c r="EK1108" s="94"/>
      <c r="EL1108" s="94"/>
      <c r="EM1108" s="94"/>
      <c r="EN1108" s="94"/>
      <c r="EO1108" s="94"/>
      <c r="EP1108" s="94"/>
      <c r="EQ1108" s="94"/>
      <c r="ER1108" s="94"/>
      <c r="ES1108" s="94"/>
      <c r="ET1108" s="94"/>
      <c r="EU1108" s="94"/>
      <c r="EV1108" s="94"/>
      <c r="EW1108" s="94"/>
      <c r="EX1108" s="94"/>
      <c r="EY1108" s="94"/>
      <c r="EZ1108" s="94"/>
      <c r="FA1108" s="94"/>
      <c r="FB1108" s="94"/>
      <c r="FC1108" s="94"/>
      <c r="FD1108" s="94"/>
      <c r="FE1108" s="94"/>
      <c r="FF1108" s="94"/>
      <c r="FG1108" s="94"/>
      <c r="FH1108" s="94"/>
      <c r="FI1108" s="94"/>
      <c r="FJ1108" s="94"/>
      <c r="FK1108" s="94"/>
      <c r="FL1108" s="94"/>
      <c r="FM1108" s="94"/>
      <c r="FN1108" s="94"/>
      <c r="FO1108" s="94"/>
      <c r="FP1108" s="94"/>
      <c r="FQ1108" s="94"/>
      <c r="FR1108" s="94"/>
      <c r="FS1108" s="94"/>
      <c r="FT1108" s="94"/>
      <c r="FU1108" s="94"/>
      <c r="FV1108" s="94"/>
      <c r="FW1108" s="94"/>
      <c r="FX1108" s="94"/>
      <c r="FY1108" s="94"/>
      <c r="FZ1108" s="94"/>
      <c r="GA1108" s="94"/>
      <c r="GB1108" s="94"/>
      <c r="GC1108" s="94"/>
      <c r="GD1108" s="94"/>
      <c r="GE1108" s="94"/>
      <c r="GF1108" s="94"/>
      <c r="GG1108" s="94"/>
      <c r="GH1108" s="94"/>
      <c r="GI1108" s="94"/>
      <c r="GJ1108" s="94"/>
      <c r="GK1108" s="94"/>
      <c r="GL1108" s="94"/>
      <c r="GM1108" s="94"/>
      <c r="GN1108" s="94"/>
      <c r="GO1108" s="94"/>
      <c r="GP1108" s="94"/>
      <c r="GQ1108" s="94"/>
      <c r="GR1108" s="94"/>
      <c r="GS1108" s="94"/>
      <c r="GT1108" s="94"/>
      <c r="GU1108" s="94"/>
      <c r="GV1108" s="94"/>
      <c r="GW1108" s="94"/>
      <c r="GX1108" s="94"/>
      <c r="GY1108" s="94"/>
      <c r="GZ1108" s="94"/>
      <c r="HA1108" s="1"/>
      <c r="HB1108" s="1"/>
    </row>
    <row r="1109" spans="1:210" ht="4.2" customHeight="1">
      <c r="A1109" s="1"/>
      <c r="B1109" s="1"/>
      <c r="C1109" s="1"/>
      <c r="D1109" s="1"/>
      <c r="E1109" s="263"/>
      <c r="F1109" s="48"/>
      <c r="G1109" s="390"/>
      <c r="H1109" s="1"/>
      <c r="I1109" s="1"/>
      <c r="J1109" s="1"/>
      <c r="K1109" s="1"/>
      <c r="L1109" s="1"/>
      <c r="M1109" s="5"/>
      <c r="N1109" s="1"/>
      <c r="O1109" s="1"/>
      <c r="P1109" s="5"/>
      <c r="Q1109" s="1"/>
      <c r="R1109" s="1"/>
      <c r="S1109" s="5"/>
      <c r="T1109" s="7"/>
      <c r="U1109" s="24"/>
      <c r="V1109" s="1"/>
      <c r="W1109" s="12"/>
      <c r="X1109" s="10"/>
      <c r="Y1109" s="46"/>
      <c r="Z1109" s="93"/>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4"/>
      <c r="BB1109" s="94"/>
      <c r="BC1109" s="94"/>
      <c r="BD1109" s="94"/>
      <c r="BE1109" s="94"/>
      <c r="BF1109" s="94"/>
      <c r="BG1109" s="94"/>
      <c r="BH1109" s="94"/>
      <c r="BI1109" s="94"/>
      <c r="BJ1109" s="94"/>
      <c r="BK1109" s="94"/>
      <c r="BL1109" s="94"/>
      <c r="BM1109" s="94"/>
      <c r="BN1109" s="94"/>
      <c r="BO1109" s="94"/>
      <c r="BP1109" s="94"/>
      <c r="BQ1109" s="94"/>
      <c r="BR1109" s="94"/>
      <c r="BS1109" s="94"/>
      <c r="BT1109" s="94"/>
      <c r="BU1109" s="94"/>
      <c r="BV1109" s="94"/>
      <c r="BW1109" s="94"/>
      <c r="BX1109" s="94"/>
      <c r="BY1109" s="94"/>
      <c r="BZ1109" s="94"/>
      <c r="CA1109" s="94"/>
      <c r="CB1109" s="94"/>
      <c r="CC1109" s="94"/>
      <c r="CD1109" s="94"/>
      <c r="CE1109" s="94"/>
      <c r="CF1109" s="94"/>
      <c r="CG1109" s="94"/>
      <c r="CH1109" s="94"/>
      <c r="CI1109" s="94"/>
      <c r="CJ1109" s="94"/>
      <c r="CK1109" s="94"/>
      <c r="CL1109" s="94"/>
      <c r="CM1109" s="94"/>
      <c r="CN1109" s="94"/>
      <c r="CO1109" s="94"/>
      <c r="CP1109" s="94"/>
      <c r="CQ1109" s="94"/>
      <c r="CR1109" s="94"/>
      <c r="CS1109" s="94"/>
      <c r="CT1109" s="94"/>
      <c r="CU1109" s="94"/>
      <c r="CV1109" s="94"/>
      <c r="CW1109" s="94"/>
      <c r="CX1109" s="94"/>
      <c r="CY1109" s="94"/>
      <c r="CZ1109" s="94"/>
      <c r="DA1109" s="94"/>
      <c r="DB1109" s="94"/>
      <c r="DC1109" s="94"/>
      <c r="DD1109" s="94"/>
      <c r="DE1109" s="94"/>
      <c r="DF1109" s="94"/>
      <c r="DG1109" s="94"/>
      <c r="DH1109" s="94"/>
      <c r="DI1109" s="94"/>
      <c r="DJ1109" s="94"/>
      <c r="DK1109" s="94"/>
      <c r="DL1109" s="94"/>
      <c r="DM1109" s="94"/>
      <c r="DN1109" s="94"/>
      <c r="DO1109" s="94"/>
      <c r="DP1109" s="94"/>
      <c r="DQ1109" s="94"/>
      <c r="DR1109" s="94"/>
      <c r="DS1109" s="94"/>
      <c r="DT1109" s="94"/>
      <c r="DU1109" s="94"/>
      <c r="DV1109" s="94"/>
      <c r="DW1109" s="94"/>
      <c r="DX1109" s="94"/>
      <c r="DY1109" s="94"/>
      <c r="DZ1109" s="94"/>
      <c r="EA1109" s="94"/>
      <c r="EB1109" s="94"/>
      <c r="EC1109" s="94"/>
      <c r="ED1109" s="94"/>
      <c r="EE1109" s="94"/>
      <c r="EF1109" s="94"/>
      <c r="EG1109" s="94"/>
      <c r="EH1109" s="94"/>
      <c r="EI1109" s="94"/>
      <c r="EJ1109" s="94"/>
      <c r="EK1109" s="94"/>
      <c r="EL1109" s="94"/>
      <c r="EM1109" s="94"/>
      <c r="EN1109" s="94"/>
      <c r="EO1109" s="94"/>
      <c r="EP1109" s="94"/>
      <c r="EQ1109" s="94"/>
      <c r="ER1109" s="94"/>
      <c r="ES1109" s="94"/>
      <c r="ET1109" s="94"/>
      <c r="EU1109" s="94"/>
      <c r="EV1109" s="94"/>
      <c r="EW1109" s="94"/>
      <c r="EX1109" s="94"/>
      <c r="EY1109" s="94"/>
      <c r="EZ1109" s="94"/>
      <c r="FA1109" s="94"/>
      <c r="FB1109" s="94"/>
      <c r="FC1109" s="94"/>
      <c r="FD1109" s="94"/>
      <c r="FE1109" s="94"/>
      <c r="FF1109" s="94"/>
      <c r="FG1109" s="94"/>
      <c r="FH1109" s="94"/>
      <c r="FI1109" s="94"/>
      <c r="FJ1109" s="94"/>
      <c r="FK1109" s="94"/>
      <c r="FL1109" s="94"/>
      <c r="FM1109" s="94"/>
      <c r="FN1109" s="94"/>
      <c r="FO1109" s="94"/>
      <c r="FP1109" s="94"/>
      <c r="FQ1109" s="94"/>
      <c r="FR1109" s="94"/>
      <c r="FS1109" s="94"/>
      <c r="FT1109" s="94"/>
      <c r="FU1109" s="94"/>
      <c r="FV1109" s="94"/>
      <c r="FW1109" s="94"/>
      <c r="FX1109" s="94"/>
      <c r="FY1109" s="94"/>
      <c r="FZ1109" s="94"/>
      <c r="GA1109" s="94"/>
      <c r="GB1109" s="94"/>
      <c r="GC1109" s="94"/>
      <c r="GD1109" s="94"/>
      <c r="GE1109" s="94"/>
      <c r="GF1109" s="94"/>
      <c r="GG1109" s="94"/>
      <c r="GH1109" s="94"/>
      <c r="GI1109" s="94"/>
      <c r="GJ1109" s="94"/>
      <c r="GK1109" s="94"/>
      <c r="GL1109" s="94"/>
      <c r="GM1109" s="94"/>
      <c r="GN1109" s="94"/>
      <c r="GO1109" s="94"/>
      <c r="GP1109" s="94"/>
      <c r="GQ1109" s="94"/>
      <c r="GR1109" s="94"/>
      <c r="GS1109" s="94"/>
      <c r="GT1109" s="94"/>
      <c r="GU1109" s="94"/>
      <c r="GV1109" s="94"/>
      <c r="GW1109" s="94"/>
      <c r="GX1109" s="94"/>
      <c r="GY1109" s="94"/>
      <c r="GZ1109" s="94"/>
      <c r="HA1109" s="1"/>
      <c r="HB1109" s="1"/>
    </row>
    <row r="1110" spans="1:210" s="4" customFormat="1" ht="12.6" thickBot="1">
      <c r="A1110" s="3"/>
      <c r="B1110" s="244"/>
      <c r="C1110" s="3"/>
      <c r="D1110" s="3"/>
      <c r="E1110" s="9" t="s">
        <v>135</v>
      </c>
      <c r="F1110" s="51"/>
      <c r="G1110" s="390" t="s">
        <v>6</v>
      </c>
      <c r="H1110" s="388" t="s">
        <v>222</v>
      </c>
      <c r="I1110" s="388"/>
      <c r="J1110" s="388"/>
      <c r="K1110" s="388"/>
      <c r="L1110" s="388"/>
      <c r="M1110" s="396"/>
      <c r="N1110" s="388" t="str">
        <f>Главная!$Y$8</f>
        <v>итого</v>
      </c>
      <c r="O1110" s="388"/>
      <c r="P1110" s="573"/>
      <c r="Q1110" s="388" t="s">
        <v>26</v>
      </c>
      <c r="R1110" s="3"/>
      <c r="S1110" s="5"/>
      <c r="T1110" s="84"/>
      <c r="U1110" s="24"/>
      <c r="V1110" s="3"/>
      <c r="W1110" s="397"/>
      <c r="X1110" s="12"/>
      <c r="Y1110" s="46"/>
      <c r="Z1110" s="91"/>
      <c r="AA1110" s="398">
        <f>IF(AA$8="",0,SUM($Y1103:AA1103)-SUM($Y1107:AA1107))</f>
        <v>0</v>
      </c>
      <c r="AB1110" s="398">
        <f>IF(AB$8="",0,SUM($Y1103:AB1103)-SUM($Y1107:AB1107))</f>
        <v>0</v>
      </c>
      <c r="AC1110" s="398">
        <f>IF(AC$8="",0,SUM($Y1103:AC1103)-SUM($Y1107:AC1107))</f>
        <v>0</v>
      </c>
      <c r="AD1110" s="398">
        <f>IF(AD$8="",0,SUM($Y1103:AD1103)-SUM($Y1107:AD1107))</f>
        <v>0</v>
      </c>
      <c r="AE1110" s="398">
        <f>IF(AE$8="",0,SUM($Y1103:AE1103)-SUM($Y1107:AE1107))</f>
        <v>0</v>
      </c>
      <c r="AF1110" s="398">
        <f>IF(AF$8="",0,SUM($Y1103:AF1103)-SUM($Y1107:AF1107))</f>
        <v>0</v>
      </c>
      <c r="AG1110" s="398">
        <f>IF(AG$8="",0,SUM($Y1103:AG1103)-SUM($Y1107:AG1107))</f>
        <v>0</v>
      </c>
      <c r="AH1110" s="398">
        <f>IF(AH$8="",0,SUM($Y1103:AH1103)-SUM($Y1107:AH1107))</f>
        <v>0</v>
      </c>
      <c r="AI1110" s="398">
        <f>IF(AI$8="",0,SUM($Y1103:AI1103)-SUM($Y1107:AI1107))</f>
        <v>0</v>
      </c>
      <c r="AJ1110" s="398">
        <f>IF(AJ$8="",0,SUM($Y1103:AJ1103)-SUM($Y1107:AJ1107))</f>
        <v>0</v>
      </c>
      <c r="AK1110" s="398">
        <f>IF(AK$8="",0,SUM($Y1103:AK1103)-SUM($Y1107:AK1107))</f>
        <v>0</v>
      </c>
      <c r="AL1110" s="398">
        <f>IF(AL$8="",0,SUM($Y1103:AL1103)-SUM($Y1107:AL1107))</f>
        <v>0</v>
      </c>
      <c r="AM1110" s="398">
        <f>IF(AM$8="",0,SUM($Y1103:AM1103)-SUM($Y1107:AM1107))</f>
        <v>0</v>
      </c>
      <c r="AN1110" s="398">
        <f>IF(AN$8="",0,SUM($Y1103:AN1103)-SUM($Y1107:AN1107))</f>
        <v>0</v>
      </c>
      <c r="AO1110" s="398">
        <f>IF(AO$8="",0,SUM($Y1103:AO1103)-SUM($Y1107:AO1107))</f>
        <v>0</v>
      </c>
      <c r="AP1110" s="398">
        <f>IF(AP$8="",0,SUM($Y1103:AP1103)-SUM($Y1107:AP1107))</f>
        <v>0</v>
      </c>
      <c r="AQ1110" s="398">
        <f>IF(AQ$8="",0,SUM($Y1103:AQ1103)-SUM($Y1107:AQ1107))</f>
        <v>0</v>
      </c>
      <c r="AR1110" s="398">
        <f>IF(AR$8="",0,SUM($Y1103:AR1103)-SUM($Y1107:AR1107))</f>
        <v>0</v>
      </c>
      <c r="AS1110" s="398">
        <f>IF(AS$8="",0,SUM($Y1103:AS1103)-SUM($Y1107:AS1107))</f>
        <v>0</v>
      </c>
      <c r="AT1110" s="398">
        <f>IF(AT$8="",0,SUM($Y1103:AT1103)-SUM($Y1107:AT1107))</f>
        <v>0</v>
      </c>
      <c r="AU1110" s="398">
        <f>IF(AU$8="",0,SUM($Y1103:AU1103)-SUM($Y1107:AU1107))</f>
        <v>0</v>
      </c>
      <c r="AV1110" s="398">
        <f>IF(AV$8="",0,SUM($Y1103:AV1103)-SUM($Y1107:AV1107))</f>
        <v>0</v>
      </c>
      <c r="AW1110" s="398">
        <f>IF(AW$8="",0,SUM($Y1103:AW1103)-SUM($Y1107:AW1107))</f>
        <v>0</v>
      </c>
      <c r="AX1110" s="398">
        <f>IF(AX$8="",0,SUM($Y1103:AX1103)-SUM($Y1107:AX1107))</f>
        <v>0</v>
      </c>
      <c r="AY1110" s="398">
        <f>IF(AY$8="",0,SUM($Y1103:AY1103)-SUM($Y1107:AY1107))</f>
        <v>0</v>
      </c>
      <c r="AZ1110" s="398">
        <f>IF(AZ$8="",0,SUM($Y1103:AZ1103)-SUM($Y1107:AZ1107))</f>
        <v>0</v>
      </c>
      <c r="BA1110" s="398">
        <f>IF(BA$8="",0,SUM($Y1103:BA1103)-SUM($Y1107:BA1107))</f>
        <v>0</v>
      </c>
      <c r="BB1110" s="398">
        <f>IF(BB$8="",0,SUM($Y1103:BB1103)-SUM($Y1107:BB1107))</f>
        <v>0</v>
      </c>
      <c r="BC1110" s="398">
        <f>IF(BC$8="",0,SUM($Y1103:BC1103)-SUM($Y1107:BC1107))</f>
        <v>0</v>
      </c>
      <c r="BD1110" s="398">
        <f>IF(BD$8="",0,SUM($Y1103:BD1103)-SUM($Y1107:BD1107))</f>
        <v>0</v>
      </c>
      <c r="BE1110" s="398">
        <f>IF(BE$8="",0,SUM($Y1103:BE1103)-SUM($Y1107:BE1107))</f>
        <v>0</v>
      </c>
      <c r="BF1110" s="398">
        <f>IF(BF$8="",0,SUM($Y1103:BF1103)-SUM($Y1107:BF1107))</f>
        <v>0</v>
      </c>
      <c r="BG1110" s="398">
        <f>IF(BG$8="",0,SUM($Y1103:BG1103)-SUM($Y1107:BG1107))</f>
        <v>0</v>
      </c>
      <c r="BH1110" s="398">
        <f>IF(BH$8="",0,SUM($Y1103:BH1103)-SUM($Y1107:BH1107))</f>
        <v>0</v>
      </c>
      <c r="BI1110" s="398">
        <f>IF(BI$8="",0,SUM($Y1103:BI1103)-SUM($Y1107:BI1107))</f>
        <v>0</v>
      </c>
      <c r="BJ1110" s="398">
        <f>IF(BJ$8="",0,SUM($Y1103:BJ1103)-SUM($Y1107:BJ1107))</f>
        <v>0</v>
      </c>
      <c r="BK1110" s="398">
        <f>IF(BK$8="",0,SUM($Y1103:BK1103)-SUM($Y1107:BK1107))</f>
        <v>0</v>
      </c>
      <c r="BL1110" s="398">
        <f>IF(BL$8="",0,SUM($Y1103:BL1103)-SUM($Y1107:BL1107))</f>
        <v>0</v>
      </c>
      <c r="BM1110" s="398">
        <f>IF(BM$8="",0,SUM($Y1103:BM1103)-SUM($Y1107:BM1107))</f>
        <v>0</v>
      </c>
      <c r="BN1110" s="398">
        <f>IF(BN$8="",0,SUM($Y1103:BN1103)-SUM($Y1107:BN1107))</f>
        <v>0</v>
      </c>
      <c r="BO1110" s="398">
        <f>IF(BO$8="",0,SUM($Y1103:BO1103)-SUM($Y1107:BO1107))</f>
        <v>0</v>
      </c>
      <c r="BP1110" s="398">
        <f>IF(BP$8="",0,SUM($Y1103:BP1103)-SUM($Y1107:BP1107))</f>
        <v>0</v>
      </c>
      <c r="BQ1110" s="398">
        <f>IF(BQ$8="",0,SUM($Y1103:BQ1103)-SUM($Y1107:BQ1107))</f>
        <v>0</v>
      </c>
      <c r="BR1110" s="398">
        <f>IF(BR$8="",0,SUM($Y1103:BR1103)-SUM($Y1107:BR1107))</f>
        <v>0</v>
      </c>
      <c r="BS1110" s="398">
        <f>IF(BS$8="",0,SUM($Y1103:BS1103)-SUM($Y1107:BS1107))</f>
        <v>0</v>
      </c>
      <c r="BT1110" s="398">
        <f>IF(BT$8="",0,SUM($Y1103:BT1103)-SUM($Y1107:BT1107))</f>
        <v>0</v>
      </c>
      <c r="BU1110" s="398">
        <f>IF(BU$8="",0,SUM($Y1103:BU1103)-SUM($Y1107:BU1107))</f>
        <v>0</v>
      </c>
      <c r="BV1110" s="398">
        <f>IF(BV$8="",0,SUM($Y1103:BV1103)-SUM($Y1107:BV1107))</f>
        <v>0</v>
      </c>
      <c r="BW1110" s="398">
        <f>IF(BW$8="",0,SUM($Y1103:BW1103)-SUM($Y1107:BW1107))</f>
        <v>0</v>
      </c>
      <c r="BX1110" s="398">
        <f>IF(BX$8="",0,SUM($Y1103:BX1103)-SUM($Y1107:BX1107))</f>
        <v>0</v>
      </c>
      <c r="BY1110" s="398">
        <f>IF(BY$8="",0,SUM($Y1103:BY1103)-SUM($Y1107:BY1107))</f>
        <v>0</v>
      </c>
      <c r="BZ1110" s="398">
        <f>IF(BZ$8="",0,SUM($Y1103:BZ1103)-SUM($Y1107:BZ1107))</f>
        <v>0</v>
      </c>
      <c r="CA1110" s="398">
        <f>IF(CA$8="",0,SUM($Y1103:CA1103)-SUM($Y1107:CA1107))</f>
        <v>0</v>
      </c>
      <c r="CB1110" s="398">
        <f>IF(CB$8="",0,SUM($Y1103:CB1103)-SUM($Y1107:CB1107))</f>
        <v>0</v>
      </c>
      <c r="CC1110" s="398">
        <f>IF(CC$8="",0,SUM($Y1103:CC1103)-SUM($Y1107:CC1107))</f>
        <v>0</v>
      </c>
      <c r="CD1110" s="398">
        <f>IF(CD$8="",0,SUM($Y1103:CD1103)-SUM($Y1107:CD1107))</f>
        <v>0</v>
      </c>
      <c r="CE1110" s="398">
        <f>IF(CE$8="",0,SUM($Y1103:CE1103)-SUM($Y1107:CE1107))</f>
        <v>0</v>
      </c>
      <c r="CF1110" s="398">
        <f>IF(CF$8="",0,SUM($Y1103:CF1103)-SUM($Y1107:CF1107))</f>
        <v>0</v>
      </c>
      <c r="CG1110" s="398">
        <f>IF(CG$8="",0,SUM($Y1103:CG1103)-SUM($Y1107:CG1107))</f>
        <v>0</v>
      </c>
      <c r="CH1110" s="398">
        <f>IF(CH$8="",0,SUM($Y1103:CH1103)-SUM($Y1107:CH1107))</f>
        <v>0</v>
      </c>
      <c r="CI1110" s="398">
        <f>IF(CI$8="",0,SUM($Y1103:CI1103)-SUM($Y1107:CI1107))</f>
        <v>0</v>
      </c>
      <c r="CJ1110" s="398">
        <f>IF(CJ$8="",0,SUM($Y1103:CJ1103)-SUM($Y1107:CJ1107))</f>
        <v>0</v>
      </c>
      <c r="CK1110" s="398">
        <f>IF(CK$8="",0,SUM($Y1103:CK1103)-SUM($Y1107:CK1107))</f>
        <v>0</v>
      </c>
      <c r="CL1110" s="398">
        <f>IF(CL$8="",0,SUM($Y1103:CL1103)-SUM($Y1107:CL1107))</f>
        <v>0</v>
      </c>
      <c r="CM1110" s="398">
        <f>IF(CM$8="",0,SUM($Y1103:CM1103)-SUM($Y1107:CM1107))</f>
        <v>0</v>
      </c>
      <c r="CN1110" s="398">
        <f>IF(CN$8="",0,SUM($Y1103:CN1103)-SUM($Y1107:CN1107))</f>
        <v>0</v>
      </c>
      <c r="CO1110" s="398">
        <f>IF(CO$8="",0,SUM($Y1103:CO1103)-SUM($Y1107:CO1107))</f>
        <v>0</v>
      </c>
      <c r="CP1110" s="398">
        <f>IF(CP$8="",0,SUM($Y1103:CP1103)-SUM($Y1107:CP1107))</f>
        <v>0</v>
      </c>
      <c r="CQ1110" s="398">
        <f>IF(CQ$8="",0,SUM($Y1103:CQ1103)-SUM($Y1107:CQ1107))</f>
        <v>0</v>
      </c>
      <c r="CR1110" s="398">
        <f>IF(CR$8="",0,SUM($Y1103:CR1103)-SUM($Y1107:CR1107))</f>
        <v>0</v>
      </c>
      <c r="CS1110" s="398">
        <f>IF(CS$8="",0,SUM($Y1103:CS1103)-SUM($Y1107:CS1107))</f>
        <v>0</v>
      </c>
      <c r="CT1110" s="398">
        <f>IF(CT$8="",0,SUM($Y1103:CT1103)-SUM($Y1107:CT1107))</f>
        <v>0</v>
      </c>
      <c r="CU1110" s="398">
        <f>IF(CU$8="",0,SUM($Y1103:CU1103)-SUM($Y1107:CU1107))</f>
        <v>0</v>
      </c>
      <c r="CV1110" s="398">
        <f>IF(CV$8="",0,SUM($Y1103:CV1103)-SUM($Y1107:CV1107))</f>
        <v>0</v>
      </c>
      <c r="CW1110" s="398">
        <f>IF(CW$8="",0,SUM($Y1103:CW1103)-SUM($Y1107:CW1107))</f>
        <v>0</v>
      </c>
      <c r="CX1110" s="398">
        <f>IF(CX$8="",0,SUM($Y1103:CX1103)-SUM($Y1107:CX1107))</f>
        <v>0</v>
      </c>
      <c r="CY1110" s="398">
        <f>IF(CY$8="",0,SUM($Y1103:CY1103)-SUM($Y1107:CY1107))</f>
        <v>0</v>
      </c>
      <c r="CZ1110" s="398">
        <f>IF(CZ$8="",0,SUM($Y1103:CZ1103)-SUM($Y1107:CZ1107))</f>
        <v>0</v>
      </c>
      <c r="DA1110" s="398">
        <f>IF(DA$8="",0,SUM($Y1103:DA1103)-SUM($Y1107:DA1107))</f>
        <v>0</v>
      </c>
      <c r="DB1110" s="398">
        <f>IF(DB$8="",0,SUM($Y1103:DB1103)-SUM($Y1107:DB1107))</f>
        <v>0</v>
      </c>
      <c r="DC1110" s="398">
        <f>IF(DC$8="",0,SUM($Y1103:DC1103)-SUM($Y1107:DC1107))</f>
        <v>0</v>
      </c>
      <c r="DD1110" s="398">
        <f>IF(DD$8="",0,SUM($Y1103:DD1103)-SUM($Y1107:DD1107))</f>
        <v>0</v>
      </c>
      <c r="DE1110" s="398">
        <f>IF(DE$8="",0,SUM($Y1103:DE1103)-SUM($Y1107:DE1107))</f>
        <v>0</v>
      </c>
      <c r="DF1110" s="398">
        <f>IF(DF$8="",0,SUM($Y1103:DF1103)-SUM($Y1107:DF1107))</f>
        <v>0</v>
      </c>
      <c r="DG1110" s="398">
        <f>IF(DG$8="",0,SUM($Y1103:DG1103)-SUM($Y1107:DG1107))</f>
        <v>0</v>
      </c>
      <c r="DH1110" s="398">
        <f>IF(DH$8="",0,SUM($Y1103:DH1103)-SUM($Y1107:DH1107))</f>
        <v>0</v>
      </c>
      <c r="DI1110" s="398">
        <f>IF(DI$8="",0,SUM($Y1103:DI1103)-SUM($Y1107:DI1107))</f>
        <v>0</v>
      </c>
      <c r="DJ1110" s="398">
        <f>IF(DJ$8="",0,SUM($Y1103:DJ1103)-SUM($Y1107:DJ1107))</f>
        <v>0</v>
      </c>
      <c r="DK1110" s="398">
        <f>IF(DK$8="",0,SUM($Y1103:DK1103)-SUM($Y1107:DK1107))</f>
        <v>0</v>
      </c>
      <c r="DL1110" s="398">
        <f>IF(DL$8="",0,SUM($Y1103:DL1103)-SUM($Y1107:DL1107))</f>
        <v>0</v>
      </c>
      <c r="DM1110" s="398">
        <f>IF(DM$8="",0,SUM($Y1103:DM1103)-SUM($Y1107:DM1107))</f>
        <v>0</v>
      </c>
      <c r="DN1110" s="398">
        <f>IF(DN$8="",0,SUM($Y1103:DN1103)-SUM($Y1107:DN1107))</f>
        <v>0</v>
      </c>
      <c r="DO1110" s="398">
        <f>IF(DO$8="",0,SUM($Y1103:DO1103)-SUM($Y1107:DO1107))</f>
        <v>0</v>
      </c>
      <c r="DP1110" s="398">
        <f>IF(DP$8="",0,SUM($Y1103:DP1103)-SUM($Y1107:DP1107))</f>
        <v>0</v>
      </c>
      <c r="DQ1110" s="398">
        <f>IF(DQ$8="",0,SUM($Y1103:DQ1103)-SUM($Y1107:DQ1107))</f>
        <v>0</v>
      </c>
      <c r="DR1110" s="398">
        <f>IF(DR$8="",0,SUM($Y1103:DR1103)-SUM($Y1107:DR1107))</f>
        <v>0</v>
      </c>
      <c r="DS1110" s="398">
        <f>IF(DS$8="",0,SUM($Y1103:DS1103)-SUM($Y1107:DS1107))</f>
        <v>0</v>
      </c>
      <c r="DT1110" s="398">
        <f>IF(DT$8="",0,SUM($Y1103:DT1103)-SUM($Y1107:DT1107))</f>
        <v>0</v>
      </c>
      <c r="DU1110" s="398">
        <f>IF(DU$8="",0,SUM($Y1103:DU1103)-SUM($Y1107:DU1107))</f>
        <v>0</v>
      </c>
      <c r="DV1110" s="398">
        <f>IF(DV$8="",0,SUM($Y1103:DV1103)-SUM($Y1107:DV1107))</f>
        <v>0</v>
      </c>
      <c r="DW1110" s="398">
        <f>IF(DW$8="",0,SUM($Y1103:DW1103)-SUM($Y1107:DW1107))</f>
        <v>0</v>
      </c>
      <c r="DX1110" s="398">
        <f>IF(DX$8="",0,SUM($Y1103:DX1103)-SUM($Y1107:DX1107))</f>
        <v>0</v>
      </c>
      <c r="DY1110" s="398">
        <f>IF(DY$8="",0,SUM($Y1103:DY1103)-SUM($Y1107:DY1107))</f>
        <v>0</v>
      </c>
      <c r="DZ1110" s="398">
        <f>IF(DZ$8="",0,SUM($Y1103:DZ1103)-SUM($Y1107:DZ1107))</f>
        <v>0</v>
      </c>
      <c r="EA1110" s="398">
        <f>IF(EA$8="",0,SUM($Y1103:EA1103)-SUM($Y1107:EA1107))</f>
        <v>0</v>
      </c>
      <c r="EB1110" s="398">
        <f>IF(EB$8="",0,SUM($Y1103:EB1103)-SUM($Y1107:EB1107))</f>
        <v>0</v>
      </c>
      <c r="EC1110" s="398">
        <f>IF(EC$8="",0,SUM($Y1103:EC1103)-SUM($Y1107:EC1107))</f>
        <v>0</v>
      </c>
      <c r="ED1110" s="398">
        <f>IF(ED$8="",0,SUM($Y1103:ED1103)-SUM($Y1107:ED1107))</f>
        <v>0</v>
      </c>
      <c r="EE1110" s="398">
        <f>IF(EE$8="",0,SUM($Y1103:EE1103)-SUM($Y1107:EE1107))</f>
        <v>0</v>
      </c>
      <c r="EF1110" s="398">
        <f>IF(EF$8="",0,SUM($Y1103:EF1103)-SUM($Y1107:EF1107))</f>
        <v>0</v>
      </c>
      <c r="EG1110" s="398">
        <f>IF(EG$8="",0,SUM($Y1103:EG1103)-SUM($Y1107:EG1107))</f>
        <v>0</v>
      </c>
      <c r="EH1110" s="398">
        <f>IF(EH$8="",0,SUM($Y1103:EH1103)-SUM($Y1107:EH1107))</f>
        <v>0</v>
      </c>
      <c r="EI1110" s="398">
        <f>IF(EI$8="",0,SUM($Y1103:EI1103)-SUM($Y1107:EI1107))</f>
        <v>0</v>
      </c>
      <c r="EJ1110" s="398">
        <f>IF(EJ$8="",0,SUM($Y1103:EJ1103)-SUM($Y1107:EJ1107))</f>
        <v>0</v>
      </c>
      <c r="EK1110" s="398">
        <f>IF(EK$8="",0,SUM($Y1103:EK1103)-SUM($Y1107:EK1107))</f>
        <v>0</v>
      </c>
      <c r="EL1110" s="398">
        <f>IF(EL$8="",0,SUM($Y1103:EL1103)-SUM($Y1107:EL1107))</f>
        <v>0</v>
      </c>
      <c r="EM1110" s="398">
        <f>IF(EM$8="",0,SUM($Y1103:EM1103)-SUM($Y1107:EM1107))</f>
        <v>0</v>
      </c>
      <c r="EN1110" s="398">
        <f>IF(EN$8="",0,SUM($Y1103:EN1103)-SUM($Y1107:EN1107))</f>
        <v>0</v>
      </c>
      <c r="EO1110" s="398">
        <f>IF(EO$8="",0,SUM($Y1103:EO1103)-SUM($Y1107:EO1107))</f>
        <v>0</v>
      </c>
      <c r="EP1110" s="398">
        <f>IF(EP$8="",0,SUM($Y1103:EP1103)-SUM($Y1107:EP1107))</f>
        <v>0</v>
      </c>
      <c r="EQ1110" s="398">
        <f>IF(EQ$8="",0,SUM($Y1103:EQ1103)-SUM($Y1107:EQ1107))</f>
        <v>0</v>
      </c>
      <c r="ER1110" s="398">
        <f>IF(ER$8="",0,SUM($Y1103:ER1103)-SUM($Y1107:ER1107))</f>
        <v>0</v>
      </c>
      <c r="ES1110" s="398">
        <f>IF(ES$8="",0,SUM($Y1103:ES1103)-SUM($Y1107:ES1107))</f>
        <v>0</v>
      </c>
      <c r="ET1110" s="398">
        <f>IF(ET$8="",0,SUM($Y1103:ET1103)-SUM($Y1107:ET1107))</f>
        <v>0</v>
      </c>
      <c r="EU1110" s="398">
        <f>IF(EU$8="",0,SUM($Y1103:EU1103)-SUM($Y1107:EU1107))</f>
        <v>0</v>
      </c>
      <c r="EV1110" s="398">
        <f>IF(EV$8="",0,SUM($Y1103:EV1103)-SUM($Y1107:EV1107))</f>
        <v>0</v>
      </c>
      <c r="EW1110" s="398">
        <f>IF(EW$8="",0,SUM($Y1103:EW1103)-SUM($Y1107:EW1107))</f>
        <v>0</v>
      </c>
      <c r="EX1110" s="398">
        <f>IF(EX$8="",0,SUM($Y1103:EX1103)-SUM($Y1107:EX1107))</f>
        <v>0</v>
      </c>
      <c r="EY1110" s="398">
        <f>IF(EY$8="",0,SUM($Y1103:EY1103)-SUM($Y1107:EY1107))</f>
        <v>0</v>
      </c>
      <c r="EZ1110" s="398">
        <f>IF(EZ$8="",0,SUM($Y1103:EZ1103)-SUM($Y1107:EZ1107))</f>
        <v>0</v>
      </c>
      <c r="FA1110" s="398">
        <f>IF(FA$8="",0,SUM($Y1103:FA1103)-SUM($Y1107:FA1107))</f>
        <v>0</v>
      </c>
      <c r="FB1110" s="398">
        <f>IF(FB$8="",0,SUM($Y1103:FB1103)-SUM($Y1107:FB1107))</f>
        <v>0</v>
      </c>
      <c r="FC1110" s="398">
        <f>IF(FC$8="",0,SUM($Y1103:FC1103)-SUM($Y1107:FC1107))</f>
        <v>0</v>
      </c>
      <c r="FD1110" s="398">
        <f>IF(FD$8="",0,SUM($Y1103:FD1103)-SUM($Y1107:FD1107))</f>
        <v>0</v>
      </c>
      <c r="FE1110" s="398">
        <f>IF(FE$8="",0,SUM($Y1103:FE1103)-SUM($Y1107:FE1107))</f>
        <v>0</v>
      </c>
      <c r="FF1110" s="398">
        <f>IF(FF$8="",0,SUM($Y1103:FF1103)-SUM($Y1107:FF1107))</f>
        <v>0</v>
      </c>
      <c r="FG1110" s="398">
        <f>IF(FG$8="",0,SUM($Y1103:FG1103)-SUM($Y1107:FG1107))</f>
        <v>0</v>
      </c>
      <c r="FH1110" s="398">
        <f>IF(FH$8="",0,SUM($Y1103:FH1103)-SUM($Y1107:FH1107))</f>
        <v>0</v>
      </c>
      <c r="FI1110" s="398">
        <f>IF(FI$8="",0,SUM($Y1103:FI1103)-SUM($Y1107:FI1107))</f>
        <v>0</v>
      </c>
      <c r="FJ1110" s="398">
        <f>IF(FJ$8="",0,SUM($Y1103:FJ1103)-SUM($Y1107:FJ1107))</f>
        <v>0</v>
      </c>
      <c r="FK1110" s="398">
        <f>IF(FK$8="",0,SUM($Y1103:FK1103)-SUM($Y1107:FK1107))</f>
        <v>0</v>
      </c>
      <c r="FL1110" s="398">
        <f>IF(FL$8="",0,SUM($Y1103:FL1103)-SUM($Y1107:FL1107))</f>
        <v>0</v>
      </c>
      <c r="FM1110" s="398">
        <f>IF(FM$8="",0,SUM($Y1103:FM1103)-SUM($Y1107:FM1107))</f>
        <v>0</v>
      </c>
      <c r="FN1110" s="398">
        <f>IF(FN$8="",0,SUM($Y1103:FN1103)-SUM($Y1107:FN1107))</f>
        <v>0</v>
      </c>
      <c r="FO1110" s="398">
        <f>IF(FO$8="",0,SUM($Y1103:FO1103)-SUM($Y1107:FO1107))</f>
        <v>0</v>
      </c>
      <c r="FP1110" s="398">
        <f>IF(FP$8="",0,SUM($Y1103:FP1103)-SUM($Y1107:FP1107))</f>
        <v>0</v>
      </c>
      <c r="FQ1110" s="398">
        <f>IF(FQ$8="",0,SUM($Y1103:FQ1103)-SUM($Y1107:FQ1107))</f>
        <v>0</v>
      </c>
      <c r="FR1110" s="398">
        <f>IF(FR$8="",0,SUM($Y1103:FR1103)-SUM($Y1107:FR1107))</f>
        <v>0</v>
      </c>
      <c r="FS1110" s="398">
        <f>IF(FS$8="",0,SUM($Y1103:FS1103)-SUM($Y1107:FS1107))</f>
        <v>0</v>
      </c>
      <c r="FT1110" s="398">
        <f>IF(FT$8="",0,SUM($Y1103:FT1103)-SUM($Y1107:FT1107))</f>
        <v>0</v>
      </c>
      <c r="FU1110" s="398">
        <f>IF(FU$8="",0,SUM($Y1103:FU1103)-SUM($Y1107:FU1107))</f>
        <v>0</v>
      </c>
      <c r="FV1110" s="398">
        <f>IF(FV$8="",0,SUM($Y1103:FV1103)-SUM($Y1107:FV1107))</f>
        <v>0</v>
      </c>
      <c r="FW1110" s="398">
        <f>IF(FW$8="",0,SUM($Y1103:FW1103)-SUM($Y1107:FW1107))</f>
        <v>0</v>
      </c>
      <c r="FX1110" s="398">
        <f>IF(FX$8="",0,SUM($Y1103:FX1103)-SUM($Y1107:FX1107))</f>
        <v>0</v>
      </c>
      <c r="FY1110" s="398">
        <f>IF(FY$8="",0,SUM($Y1103:FY1103)-SUM($Y1107:FY1107))</f>
        <v>0</v>
      </c>
      <c r="FZ1110" s="398">
        <f>IF(FZ$8="",0,SUM($Y1103:FZ1103)-SUM($Y1107:FZ1107))</f>
        <v>0</v>
      </c>
      <c r="GA1110" s="398">
        <f>IF(GA$8="",0,SUM($Y1103:GA1103)-SUM($Y1107:GA1107))</f>
        <v>0</v>
      </c>
      <c r="GB1110" s="398">
        <f>IF(GB$8="",0,SUM($Y1103:GB1103)-SUM($Y1107:GB1107))</f>
        <v>0</v>
      </c>
      <c r="GC1110" s="398">
        <f>IF(GC$8="",0,SUM($Y1103:GC1103)-SUM($Y1107:GC1107))</f>
        <v>0</v>
      </c>
      <c r="GD1110" s="398">
        <f>IF(GD$8="",0,SUM($Y1103:GD1103)-SUM($Y1107:GD1107))</f>
        <v>0</v>
      </c>
      <c r="GE1110" s="398">
        <f>IF(GE$8="",0,SUM($Y1103:GE1103)-SUM($Y1107:GE1107))</f>
        <v>0</v>
      </c>
      <c r="GF1110" s="398">
        <f>IF(GF$8="",0,SUM($Y1103:GF1103)-SUM($Y1107:GF1107))</f>
        <v>0</v>
      </c>
      <c r="GG1110" s="398">
        <f>IF(GG$8="",0,SUM($Y1103:GG1103)-SUM($Y1107:GG1107))</f>
        <v>0</v>
      </c>
      <c r="GH1110" s="398">
        <f>IF(GH$8="",0,SUM($Y1103:GH1103)-SUM($Y1107:GH1107))</f>
        <v>0</v>
      </c>
      <c r="GI1110" s="398">
        <f>IF(GI$8="",0,SUM($Y1103:GI1103)-SUM($Y1107:GI1107))</f>
        <v>0</v>
      </c>
      <c r="GJ1110" s="398">
        <f>IF(GJ$8="",0,SUM($Y1103:GJ1103)-SUM($Y1107:GJ1107))</f>
        <v>0</v>
      </c>
      <c r="GK1110" s="398">
        <f>IF(GK$8="",0,SUM($Y1103:GK1103)-SUM($Y1107:GK1107))</f>
        <v>0</v>
      </c>
      <c r="GL1110" s="398">
        <f>IF(GL$8="",0,SUM($Y1103:GL1103)-SUM($Y1107:GL1107))</f>
        <v>0</v>
      </c>
      <c r="GM1110" s="398">
        <f>IF(GM$8="",0,SUM($Y1103:GM1103)-SUM($Y1107:GM1107))</f>
        <v>0</v>
      </c>
      <c r="GN1110" s="398">
        <f>IF(GN$8="",0,SUM($Y1103:GN1103)-SUM($Y1107:GN1107))</f>
        <v>0</v>
      </c>
      <c r="GO1110" s="398">
        <f>IF(GO$8="",0,SUM($Y1103:GO1103)-SUM($Y1107:GO1107))</f>
        <v>0</v>
      </c>
      <c r="GP1110" s="398">
        <f>IF(GP$8="",0,SUM($Y1103:GP1103)-SUM($Y1107:GP1107))</f>
        <v>0</v>
      </c>
      <c r="GQ1110" s="398">
        <f>IF(GQ$8="",0,SUM($Y1103:GQ1103)-SUM($Y1107:GQ1107))</f>
        <v>0</v>
      </c>
      <c r="GR1110" s="398">
        <f>IF(GR$8="",0,SUM($Y1103:GR1103)-SUM($Y1107:GR1107))</f>
        <v>0</v>
      </c>
      <c r="GS1110" s="398">
        <f>IF(GS$8="",0,SUM($Y1103:GS1103)-SUM($Y1107:GS1107))</f>
        <v>0</v>
      </c>
      <c r="GT1110" s="398">
        <f>IF(GT$8="",0,SUM($Y1103:GT1103)-SUM($Y1107:GT1107))</f>
        <v>0</v>
      </c>
      <c r="GU1110" s="398">
        <f>IF(GU$8="",0,SUM($Y1103:GU1103)-SUM($Y1107:GU1107))</f>
        <v>0</v>
      </c>
      <c r="GV1110" s="398">
        <f>IF(GV$8="",0,SUM($Y1103:GV1103)-SUM($Y1107:GV1107))</f>
        <v>0</v>
      </c>
      <c r="GW1110" s="398">
        <f>IF(GW$8="",0,SUM($Y1103:GW1103)-SUM($Y1107:GW1107))</f>
        <v>0</v>
      </c>
      <c r="GX1110" s="398">
        <f>IF(GX$8="",0,SUM($Y1103:GX1103)-SUM($Y1107:GX1107))</f>
        <v>0</v>
      </c>
      <c r="GY1110" s="398">
        <f>IF(GY$8="",0,SUM($Y1103:GY1103)-SUM($Y1107:GY1107))</f>
        <v>0</v>
      </c>
      <c r="GZ1110" s="398">
        <f>IF(GZ$8="",0,SUM($Y1103:GZ1103)-SUM($Y1107:GZ1107))</f>
        <v>0</v>
      </c>
      <c r="HA1110" s="3"/>
      <c r="HB1110" s="3"/>
    </row>
    <row r="1111" spans="1:210" s="4" customFormat="1" ht="4.2" customHeight="1" thickTop="1">
      <c r="A1111" s="3"/>
      <c r="B1111" s="399"/>
      <c r="C1111" s="3"/>
      <c r="D1111" s="3"/>
      <c r="E1111" s="9"/>
      <c r="F1111" s="51"/>
      <c r="G1111" s="390"/>
      <c r="H1111" s="393"/>
      <c r="I1111" s="393"/>
      <c r="J1111" s="393"/>
      <c r="K1111" s="393"/>
      <c r="L1111" s="393"/>
      <c r="M1111" s="400"/>
      <c r="N1111" s="393"/>
      <c r="O1111" s="393"/>
      <c r="P1111" s="400"/>
      <c r="Q1111" s="393"/>
      <c r="R1111" s="3"/>
      <c r="S1111" s="5"/>
      <c r="T1111" s="84"/>
      <c r="U1111" s="24"/>
      <c r="V1111" s="278"/>
      <c r="W1111" s="401"/>
      <c r="X1111" s="281"/>
      <c r="Y1111" s="46"/>
      <c r="Z1111" s="91"/>
      <c r="AA1111" s="402"/>
      <c r="AB1111" s="402"/>
      <c r="AC1111" s="402"/>
      <c r="AD1111" s="402"/>
      <c r="AE1111" s="402"/>
      <c r="AF1111" s="402"/>
      <c r="AG1111" s="402"/>
      <c r="AH1111" s="402"/>
      <c r="AI1111" s="402"/>
      <c r="AJ1111" s="402"/>
      <c r="AK1111" s="402"/>
      <c r="AL1111" s="402"/>
      <c r="AM1111" s="402"/>
      <c r="AN1111" s="402"/>
      <c r="AO1111" s="402"/>
      <c r="AP1111" s="402"/>
      <c r="AQ1111" s="402"/>
      <c r="AR1111" s="402"/>
      <c r="AS1111" s="402"/>
      <c r="AT1111" s="402"/>
      <c r="AU1111" s="402"/>
      <c r="AV1111" s="402"/>
      <c r="AW1111" s="402"/>
      <c r="AX1111" s="402"/>
      <c r="AY1111" s="402"/>
      <c r="AZ1111" s="402"/>
      <c r="BA1111" s="402"/>
      <c r="BB1111" s="402"/>
      <c r="BC1111" s="402"/>
      <c r="BD1111" s="402"/>
      <c r="BE1111" s="402"/>
      <c r="BF1111" s="402"/>
      <c r="BG1111" s="402"/>
      <c r="BH1111" s="402"/>
      <c r="BI1111" s="402"/>
      <c r="BJ1111" s="402"/>
      <c r="BK1111" s="402"/>
      <c r="BL1111" s="402"/>
      <c r="BM1111" s="402"/>
      <c r="BN1111" s="402"/>
      <c r="BO1111" s="402"/>
      <c r="BP1111" s="402"/>
      <c r="BQ1111" s="402"/>
      <c r="BR1111" s="402"/>
      <c r="BS1111" s="402"/>
      <c r="BT1111" s="402"/>
      <c r="BU1111" s="402"/>
      <c r="BV1111" s="402"/>
      <c r="BW1111" s="402"/>
      <c r="BX1111" s="402"/>
      <c r="BY1111" s="402"/>
      <c r="BZ1111" s="402"/>
      <c r="CA1111" s="402"/>
      <c r="CB1111" s="402"/>
      <c r="CC1111" s="402"/>
      <c r="CD1111" s="402"/>
      <c r="CE1111" s="402"/>
      <c r="CF1111" s="402"/>
      <c r="CG1111" s="402"/>
      <c r="CH1111" s="402"/>
      <c r="CI1111" s="402"/>
      <c r="CJ1111" s="402"/>
      <c r="CK1111" s="402"/>
      <c r="CL1111" s="402"/>
      <c r="CM1111" s="402"/>
      <c r="CN1111" s="402"/>
      <c r="CO1111" s="402"/>
      <c r="CP1111" s="402"/>
      <c r="CQ1111" s="402"/>
      <c r="CR1111" s="402"/>
      <c r="CS1111" s="402"/>
      <c r="CT1111" s="402"/>
      <c r="CU1111" s="402"/>
      <c r="CV1111" s="402"/>
      <c r="CW1111" s="402"/>
      <c r="CX1111" s="402"/>
      <c r="CY1111" s="402"/>
      <c r="CZ1111" s="402"/>
      <c r="DA1111" s="402"/>
      <c r="DB1111" s="402"/>
      <c r="DC1111" s="402"/>
      <c r="DD1111" s="402"/>
      <c r="DE1111" s="402"/>
      <c r="DF1111" s="402"/>
      <c r="DG1111" s="402"/>
      <c r="DH1111" s="402"/>
      <c r="DI1111" s="402"/>
      <c r="DJ1111" s="402"/>
      <c r="DK1111" s="402"/>
      <c r="DL1111" s="402"/>
      <c r="DM1111" s="402"/>
      <c r="DN1111" s="402"/>
      <c r="DO1111" s="402"/>
      <c r="DP1111" s="402"/>
      <c r="DQ1111" s="402"/>
      <c r="DR1111" s="402"/>
      <c r="DS1111" s="402"/>
      <c r="DT1111" s="402"/>
      <c r="DU1111" s="402"/>
      <c r="DV1111" s="402"/>
      <c r="DW1111" s="402"/>
      <c r="DX1111" s="402"/>
      <c r="DY1111" s="402"/>
      <c r="DZ1111" s="402"/>
      <c r="EA1111" s="402"/>
      <c r="EB1111" s="402"/>
      <c r="EC1111" s="402"/>
      <c r="ED1111" s="402"/>
      <c r="EE1111" s="402"/>
      <c r="EF1111" s="402"/>
      <c r="EG1111" s="402"/>
      <c r="EH1111" s="402"/>
      <c r="EI1111" s="402"/>
      <c r="EJ1111" s="402"/>
      <c r="EK1111" s="402"/>
      <c r="EL1111" s="402"/>
      <c r="EM1111" s="402"/>
      <c r="EN1111" s="402"/>
      <c r="EO1111" s="402"/>
      <c r="EP1111" s="402"/>
      <c r="EQ1111" s="402"/>
      <c r="ER1111" s="402"/>
      <c r="ES1111" s="402"/>
      <c r="ET1111" s="402"/>
      <c r="EU1111" s="402"/>
      <c r="EV1111" s="402"/>
      <c r="EW1111" s="402"/>
      <c r="EX1111" s="402"/>
      <c r="EY1111" s="402"/>
      <c r="EZ1111" s="402"/>
      <c r="FA1111" s="402"/>
      <c r="FB1111" s="402"/>
      <c r="FC1111" s="402"/>
      <c r="FD1111" s="402"/>
      <c r="FE1111" s="402"/>
      <c r="FF1111" s="402"/>
      <c r="FG1111" s="402"/>
      <c r="FH1111" s="402"/>
      <c r="FI1111" s="402"/>
      <c r="FJ1111" s="402"/>
      <c r="FK1111" s="402"/>
      <c r="FL1111" s="402"/>
      <c r="FM1111" s="402"/>
      <c r="FN1111" s="402"/>
      <c r="FO1111" s="402"/>
      <c r="FP1111" s="402"/>
      <c r="FQ1111" s="402"/>
      <c r="FR1111" s="402"/>
      <c r="FS1111" s="402"/>
      <c r="FT1111" s="402"/>
      <c r="FU1111" s="402"/>
      <c r="FV1111" s="402"/>
      <c r="FW1111" s="402"/>
      <c r="FX1111" s="402"/>
      <c r="FY1111" s="402"/>
      <c r="FZ1111" s="402"/>
      <c r="GA1111" s="402"/>
      <c r="GB1111" s="402"/>
      <c r="GC1111" s="402"/>
      <c r="GD1111" s="402"/>
      <c r="GE1111" s="402"/>
      <c r="GF1111" s="402"/>
      <c r="GG1111" s="402"/>
      <c r="GH1111" s="402"/>
      <c r="GI1111" s="402"/>
      <c r="GJ1111" s="402"/>
      <c r="GK1111" s="402"/>
      <c r="GL1111" s="402"/>
      <c r="GM1111" s="402"/>
      <c r="GN1111" s="402"/>
      <c r="GO1111" s="402"/>
      <c r="GP1111" s="402"/>
      <c r="GQ1111" s="402"/>
      <c r="GR1111" s="402"/>
      <c r="GS1111" s="402"/>
      <c r="GT1111" s="402"/>
      <c r="GU1111" s="402"/>
      <c r="GV1111" s="402"/>
      <c r="GW1111" s="402"/>
      <c r="GX1111" s="402"/>
      <c r="GY1111" s="402"/>
      <c r="GZ1111" s="402"/>
      <c r="HA1111" s="3"/>
      <c r="HB1111" s="3"/>
    </row>
    <row r="1112" spans="1:210" ht="4.2" customHeight="1">
      <c r="A1112" s="1"/>
      <c r="B1112" s="1"/>
      <c r="C1112" s="1"/>
      <c r="D1112" s="1"/>
      <c r="E1112" s="380"/>
      <c r="F1112" s="380"/>
      <c r="G1112" s="380"/>
      <c r="H1112" s="380"/>
      <c r="I1112" s="380"/>
      <c r="J1112" s="380"/>
      <c r="K1112" s="380"/>
      <c r="L1112" s="380"/>
      <c r="M1112" s="381"/>
      <c r="N1112" s="380"/>
      <c r="O1112" s="380"/>
      <c r="P1112" s="381"/>
      <c r="Q1112" s="380"/>
      <c r="R1112" s="1"/>
      <c r="S1112" s="5"/>
      <c r="T1112" s="7"/>
      <c r="U1112" s="24"/>
      <c r="V1112" s="1"/>
      <c r="W1112" s="382"/>
      <c r="X1112" s="10"/>
      <c r="Y1112" s="46"/>
      <c r="Z1112" s="93"/>
      <c r="AA1112" s="383"/>
      <c r="AB1112" s="383"/>
      <c r="AC1112" s="383"/>
      <c r="AD1112" s="383"/>
      <c r="AE1112" s="383"/>
      <c r="AF1112" s="383"/>
      <c r="AG1112" s="383"/>
      <c r="AH1112" s="383"/>
      <c r="AI1112" s="383"/>
      <c r="AJ1112" s="383"/>
      <c r="AK1112" s="383"/>
      <c r="AL1112" s="383"/>
      <c r="AM1112" s="383"/>
      <c r="AN1112" s="383"/>
      <c r="AO1112" s="383"/>
      <c r="AP1112" s="383"/>
      <c r="AQ1112" s="383"/>
      <c r="AR1112" s="383"/>
      <c r="AS1112" s="383"/>
      <c r="AT1112" s="383"/>
      <c r="AU1112" s="383"/>
      <c r="AV1112" s="383"/>
      <c r="AW1112" s="383"/>
      <c r="AX1112" s="383"/>
      <c r="AY1112" s="383"/>
      <c r="AZ1112" s="383"/>
      <c r="BA1112" s="383"/>
      <c r="BB1112" s="383"/>
      <c r="BC1112" s="383"/>
      <c r="BD1112" s="383"/>
      <c r="BE1112" s="383"/>
      <c r="BF1112" s="383"/>
      <c r="BG1112" s="383"/>
      <c r="BH1112" s="383"/>
      <c r="BI1112" s="383"/>
      <c r="BJ1112" s="383"/>
      <c r="BK1112" s="383"/>
      <c r="BL1112" s="383"/>
      <c r="BM1112" s="383"/>
      <c r="BN1112" s="383"/>
      <c r="BO1112" s="383"/>
      <c r="BP1112" s="383"/>
      <c r="BQ1112" s="383"/>
      <c r="BR1112" s="383"/>
      <c r="BS1112" s="383"/>
      <c r="BT1112" s="383"/>
      <c r="BU1112" s="383"/>
      <c r="BV1112" s="383"/>
      <c r="BW1112" s="383"/>
      <c r="BX1112" s="383"/>
      <c r="BY1112" s="383"/>
      <c r="BZ1112" s="383"/>
      <c r="CA1112" s="383"/>
      <c r="CB1112" s="383"/>
      <c r="CC1112" s="383"/>
      <c r="CD1112" s="383"/>
      <c r="CE1112" s="383"/>
      <c r="CF1112" s="383"/>
      <c r="CG1112" s="383"/>
      <c r="CH1112" s="383"/>
      <c r="CI1112" s="383"/>
      <c r="CJ1112" s="383"/>
      <c r="CK1112" s="383"/>
      <c r="CL1112" s="383"/>
      <c r="CM1112" s="383"/>
      <c r="CN1112" s="383"/>
      <c r="CO1112" s="383"/>
      <c r="CP1112" s="383"/>
      <c r="CQ1112" s="383"/>
      <c r="CR1112" s="383"/>
      <c r="CS1112" s="383"/>
      <c r="CT1112" s="383"/>
      <c r="CU1112" s="383"/>
      <c r="CV1112" s="383"/>
      <c r="CW1112" s="383"/>
      <c r="CX1112" s="383"/>
      <c r="CY1112" s="383"/>
      <c r="CZ1112" s="383"/>
      <c r="DA1112" s="383"/>
      <c r="DB1112" s="383"/>
      <c r="DC1112" s="383"/>
      <c r="DD1112" s="383"/>
      <c r="DE1112" s="383"/>
      <c r="DF1112" s="383"/>
      <c r="DG1112" s="383"/>
      <c r="DH1112" s="383"/>
      <c r="DI1112" s="383"/>
      <c r="DJ1112" s="383"/>
      <c r="DK1112" s="383"/>
      <c r="DL1112" s="383"/>
      <c r="DM1112" s="383"/>
      <c r="DN1112" s="383"/>
      <c r="DO1112" s="383"/>
      <c r="DP1112" s="383"/>
      <c r="DQ1112" s="383"/>
      <c r="DR1112" s="383"/>
      <c r="DS1112" s="383"/>
      <c r="DT1112" s="383"/>
      <c r="DU1112" s="383"/>
      <c r="DV1112" s="383"/>
      <c r="DW1112" s="383"/>
      <c r="DX1112" s="383"/>
      <c r="DY1112" s="383"/>
      <c r="DZ1112" s="383"/>
      <c r="EA1112" s="383"/>
      <c r="EB1112" s="383"/>
      <c r="EC1112" s="383"/>
      <c r="ED1112" s="383"/>
      <c r="EE1112" s="383"/>
      <c r="EF1112" s="383"/>
      <c r="EG1112" s="383"/>
      <c r="EH1112" s="383"/>
      <c r="EI1112" s="383"/>
      <c r="EJ1112" s="383"/>
      <c r="EK1112" s="383"/>
      <c r="EL1112" s="383"/>
      <c r="EM1112" s="383"/>
      <c r="EN1112" s="383"/>
      <c r="EO1112" s="383"/>
      <c r="EP1112" s="383"/>
      <c r="EQ1112" s="383"/>
      <c r="ER1112" s="383"/>
      <c r="ES1112" s="383"/>
      <c r="ET1112" s="383"/>
      <c r="EU1112" s="383"/>
      <c r="EV1112" s="383"/>
      <c r="EW1112" s="383"/>
      <c r="EX1112" s="383"/>
      <c r="EY1112" s="383"/>
      <c r="EZ1112" s="383"/>
      <c r="FA1112" s="383"/>
      <c r="FB1112" s="383"/>
      <c r="FC1112" s="383"/>
      <c r="FD1112" s="383"/>
      <c r="FE1112" s="383"/>
      <c r="FF1112" s="383"/>
      <c r="FG1112" s="383"/>
      <c r="FH1112" s="383"/>
      <c r="FI1112" s="383"/>
      <c r="FJ1112" s="383"/>
      <c r="FK1112" s="383"/>
      <c r="FL1112" s="383"/>
      <c r="FM1112" s="383"/>
      <c r="FN1112" s="383"/>
      <c r="FO1112" s="383"/>
      <c r="FP1112" s="383"/>
      <c r="FQ1112" s="383"/>
      <c r="FR1112" s="383"/>
      <c r="FS1112" s="383"/>
      <c r="FT1112" s="383"/>
      <c r="FU1112" s="383"/>
      <c r="FV1112" s="383"/>
      <c r="FW1112" s="383"/>
      <c r="FX1112" s="383"/>
      <c r="FY1112" s="383"/>
      <c r="FZ1112" s="383"/>
      <c r="GA1112" s="383"/>
      <c r="GB1112" s="383"/>
      <c r="GC1112" s="383"/>
      <c r="GD1112" s="383"/>
      <c r="GE1112" s="383"/>
      <c r="GF1112" s="383"/>
      <c r="GG1112" s="383"/>
      <c r="GH1112" s="383"/>
      <c r="GI1112" s="383"/>
      <c r="GJ1112" s="383"/>
      <c r="GK1112" s="383"/>
      <c r="GL1112" s="383"/>
      <c r="GM1112" s="383"/>
      <c r="GN1112" s="383"/>
      <c r="GO1112" s="383"/>
      <c r="GP1112" s="383"/>
      <c r="GQ1112" s="383"/>
      <c r="GR1112" s="383"/>
      <c r="GS1112" s="383"/>
      <c r="GT1112" s="383"/>
      <c r="GU1112" s="383"/>
      <c r="GV1112" s="383"/>
      <c r="GW1112" s="383"/>
      <c r="GX1112" s="383"/>
      <c r="GY1112" s="383"/>
      <c r="GZ1112" s="383"/>
      <c r="HA1112" s="1"/>
      <c r="HB1112" s="1"/>
    </row>
    <row r="1113" spans="1:210" ht="7.2" customHeight="1">
      <c r="A1113" s="1"/>
      <c r="B1113" s="1"/>
      <c r="C1113" s="1"/>
      <c r="D1113" s="1"/>
      <c r="E1113" s="263"/>
      <c r="F1113" s="48"/>
      <c r="G1113" s="231"/>
      <c r="H1113" s="1"/>
      <c r="I1113" s="1"/>
      <c r="J1113" s="1"/>
      <c r="K1113" s="1"/>
      <c r="L1113" s="1"/>
      <c r="M1113" s="5"/>
      <c r="N1113" s="1"/>
      <c r="O1113" s="1"/>
      <c r="P1113" s="5"/>
      <c r="Q1113" s="1"/>
      <c r="R1113" s="1"/>
      <c r="S1113" s="5"/>
      <c r="T1113" s="7"/>
      <c r="U1113" s="24"/>
      <c r="V1113" s="1"/>
      <c r="W1113" s="12"/>
      <c r="X1113" s="10"/>
      <c r="Y1113" s="46"/>
      <c r="Z1113" s="93"/>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4"/>
      <c r="BB1113" s="94"/>
      <c r="BC1113" s="94"/>
      <c r="BD1113" s="94"/>
      <c r="BE1113" s="94"/>
      <c r="BF1113" s="94"/>
      <c r="BG1113" s="94"/>
      <c r="BH1113" s="94"/>
      <c r="BI1113" s="94"/>
      <c r="BJ1113" s="94"/>
      <c r="BK1113" s="94"/>
      <c r="BL1113" s="94"/>
      <c r="BM1113" s="94"/>
      <c r="BN1113" s="94"/>
      <c r="BO1113" s="94"/>
      <c r="BP1113" s="94"/>
      <c r="BQ1113" s="94"/>
      <c r="BR1113" s="94"/>
      <c r="BS1113" s="94"/>
      <c r="BT1113" s="94"/>
      <c r="BU1113" s="94"/>
      <c r="BV1113" s="94"/>
      <c r="BW1113" s="94"/>
      <c r="BX1113" s="94"/>
      <c r="BY1113" s="94"/>
      <c r="BZ1113" s="94"/>
      <c r="CA1113" s="94"/>
      <c r="CB1113" s="94"/>
      <c r="CC1113" s="94"/>
      <c r="CD1113" s="94"/>
      <c r="CE1113" s="94"/>
      <c r="CF1113" s="94"/>
      <c r="CG1113" s="94"/>
      <c r="CH1113" s="94"/>
      <c r="CI1113" s="94"/>
      <c r="CJ1113" s="94"/>
      <c r="CK1113" s="94"/>
      <c r="CL1113" s="94"/>
      <c r="CM1113" s="94"/>
      <c r="CN1113" s="94"/>
      <c r="CO1113" s="94"/>
      <c r="CP1113" s="94"/>
      <c r="CQ1113" s="94"/>
      <c r="CR1113" s="94"/>
      <c r="CS1113" s="94"/>
      <c r="CT1113" s="94"/>
      <c r="CU1113" s="94"/>
      <c r="CV1113" s="94"/>
      <c r="CW1113" s="94"/>
      <c r="CX1113" s="94"/>
      <c r="CY1113" s="94"/>
      <c r="CZ1113" s="94"/>
      <c r="DA1113" s="94"/>
      <c r="DB1113" s="94"/>
      <c r="DC1113" s="94"/>
      <c r="DD1113" s="94"/>
      <c r="DE1113" s="94"/>
      <c r="DF1113" s="94"/>
      <c r="DG1113" s="94"/>
      <c r="DH1113" s="94"/>
      <c r="DI1113" s="94"/>
      <c r="DJ1113" s="94"/>
      <c r="DK1113" s="94"/>
      <c r="DL1113" s="94"/>
      <c r="DM1113" s="94"/>
      <c r="DN1113" s="94"/>
      <c r="DO1113" s="94"/>
      <c r="DP1113" s="94"/>
      <c r="DQ1113" s="94"/>
      <c r="DR1113" s="94"/>
      <c r="DS1113" s="94"/>
      <c r="DT1113" s="94"/>
      <c r="DU1113" s="94"/>
      <c r="DV1113" s="94"/>
      <c r="DW1113" s="94"/>
      <c r="DX1113" s="94"/>
      <c r="DY1113" s="94"/>
      <c r="DZ1113" s="94"/>
      <c r="EA1113" s="94"/>
      <c r="EB1113" s="94"/>
      <c r="EC1113" s="94"/>
      <c r="ED1113" s="94"/>
      <c r="EE1113" s="94"/>
      <c r="EF1113" s="94"/>
      <c r="EG1113" s="94"/>
      <c r="EH1113" s="94"/>
      <c r="EI1113" s="94"/>
      <c r="EJ1113" s="94"/>
      <c r="EK1113" s="94"/>
      <c r="EL1113" s="94"/>
      <c r="EM1113" s="94"/>
      <c r="EN1113" s="94"/>
      <c r="EO1113" s="94"/>
      <c r="EP1113" s="94"/>
      <c r="EQ1113" s="94"/>
      <c r="ER1113" s="94"/>
      <c r="ES1113" s="94"/>
      <c r="ET1113" s="94"/>
      <c r="EU1113" s="94"/>
      <c r="EV1113" s="94"/>
      <c r="EW1113" s="94"/>
      <c r="EX1113" s="94"/>
      <c r="EY1113" s="94"/>
      <c r="EZ1113" s="94"/>
      <c r="FA1113" s="94"/>
      <c r="FB1113" s="94"/>
      <c r="FC1113" s="94"/>
      <c r="FD1113" s="94"/>
      <c r="FE1113" s="94"/>
      <c r="FF1113" s="94"/>
      <c r="FG1113" s="94"/>
      <c r="FH1113" s="94"/>
      <c r="FI1113" s="94"/>
      <c r="FJ1113" s="94"/>
      <c r="FK1113" s="94"/>
      <c r="FL1113" s="94"/>
      <c r="FM1113" s="94"/>
      <c r="FN1113" s="94"/>
      <c r="FO1113" s="94"/>
      <c r="FP1113" s="94"/>
      <c r="FQ1113" s="94"/>
      <c r="FR1113" s="94"/>
      <c r="FS1113" s="94"/>
      <c r="FT1113" s="94"/>
      <c r="FU1113" s="94"/>
      <c r="FV1113" s="94"/>
      <c r="FW1113" s="94"/>
      <c r="FX1113" s="94"/>
      <c r="FY1113" s="94"/>
      <c r="FZ1113" s="94"/>
      <c r="GA1113" s="94"/>
      <c r="GB1113" s="94"/>
      <c r="GC1113" s="94"/>
      <c r="GD1113" s="94"/>
      <c r="GE1113" s="94"/>
      <c r="GF1113" s="94"/>
      <c r="GG1113" s="94"/>
      <c r="GH1113" s="94"/>
      <c r="GI1113" s="94"/>
      <c r="GJ1113" s="94"/>
      <c r="GK1113" s="94"/>
      <c r="GL1113" s="94"/>
      <c r="GM1113" s="94"/>
      <c r="GN1113" s="94"/>
      <c r="GO1113" s="94"/>
      <c r="GP1113" s="94"/>
      <c r="GQ1113" s="94"/>
      <c r="GR1113" s="94"/>
      <c r="GS1113" s="94"/>
      <c r="GT1113" s="94"/>
      <c r="GU1113" s="94"/>
      <c r="GV1113" s="94"/>
      <c r="GW1113" s="94"/>
      <c r="GX1113" s="94"/>
      <c r="GY1113" s="94"/>
      <c r="GZ1113" s="94"/>
      <c r="HA1113" s="1"/>
      <c r="HB1113" s="1"/>
    </row>
    <row r="1114" spans="1:210" s="4" customFormat="1" ht="12.6" thickBot="1">
      <c r="A1114" s="3"/>
      <c r="B1114" s="244"/>
      <c r="C1114" s="3"/>
      <c r="D1114" s="3"/>
      <c r="E1114" s="9"/>
      <c r="F1114" s="51"/>
      <c r="G1114" s="390" t="s">
        <v>6</v>
      </c>
      <c r="H1114" s="388" t="s">
        <v>197</v>
      </c>
      <c r="I1114" s="388"/>
      <c r="J1114" s="388"/>
      <c r="K1114" s="388"/>
      <c r="L1114" s="388"/>
      <c r="M1114" s="396"/>
      <c r="N1114" s="388" t="str">
        <f>Главная!$Y$8</f>
        <v>итого</v>
      </c>
      <c r="O1114" s="388"/>
      <c r="P1114" s="573"/>
      <c r="Q1114" s="388" t="s">
        <v>26</v>
      </c>
      <c r="R1114" s="3"/>
      <c r="S1114" s="5"/>
      <c r="T1114" s="84"/>
      <c r="U1114" s="24"/>
      <c r="V1114" s="3"/>
      <c r="W1114" s="397">
        <f>SUM($Y1114:$HA1114)</f>
        <v>0</v>
      </c>
      <c r="X1114" s="12"/>
      <c r="Y1114" s="46"/>
      <c r="Z1114" s="91"/>
      <c r="AA1114" s="398">
        <f>IF(AA$8="",0,AA771-AA796)</f>
        <v>0</v>
      </c>
      <c r="AB1114" s="398">
        <f>IF(AB$8="",0,AB771-AB796)</f>
        <v>0</v>
      </c>
      <c r="AC1114" s="398">
        <f>IF(AC$8="",0,AC771-AC796)</f>
        <v>0</v>
      </c>
      <c r="AD1114" s="398">
        <f>IF(AD$8="",0,AD771-AD796)</f>
        <v>0</v>
      </c>
      <c r="AE1114" s="398">
        <f>IF(AE$8="",0,AE771-AE796)</f>
        <v>0</v>
      </c>
      <c r="AF1114" s="398">
        <f t="shared" ref="AF1114:CQ1114" si="5206">IF(AF$8="",0,AF771-AF796)</f>
        <v>0</v>
      </c>
      <c r="AG1114" s="398">
        <f t="shared" si="5206"/>
        <v>0</v>
      </c>
      <c r="AH1114" s="398">
        <f t="shared" si="5206"/>
        <v>0</v>
      </c>
      <c r="AI1114" s="398">
        <f t="shared" si="5206"/>
        <v>0</v>
      </c>
      <c r="AJ1114" s="398">
        <f t="shared" si="5206"/>
        <v>0</v>
      </c>
      <c r="AK1114" s="398">
        <f t="shared" si="5206"/>
        <v>0</v>
      </c>
      <c r="AL1114" s="398">
        <f t="shared" si="5206"/>
        <v>0</v>
      </c>
      <c r="AM1114" s="398">
        <f t="shared" si="5206"/>
        <v>0</v>
      </c>
      <c r="AN1114" s="398">
        <f t="shared" si="5206"/>
        <v>0</v>
      </c>
      <c r="AO1114" s="398">
        <f t="shared" si="5206"/>
        <v>0</v>
      </c>
      <c r="AP1114" s="398">
        <f t="shared" si="5206"/>
        <v>0</v>
      </c>
      <c r="AQ1114" s="398">
        <f t="shared" si="5206"/>
        <v>0</v>
      </c>
      <c r="AR1114" s="398">
        <f t="shared" si="5206"/>
        <v>0</v>
      </c>
      <c r="AS1114" s="398">
        <f t="shared" si="5206"/>
        <v>0</v>
      </c>
      <c r="AT1114" s="398">
        <f t="shared" si="5206"/>
        <v>0</v>
      </c>
      <c r="AU1114" s="398">
        <f t="shared" si="5206"/>
        <v>0</v>
      </c>
      <c r="AV1114" s="398">
        <f t="shared" si="5206"/>
        <v>0</v>
      </c>
      <c r="AW1114" s="398">
        <f t="shared" si="5206"/>
        <v>0</v>
      </c>
      <c r="AX1114" s="398">
        <f t="shared" si="5206"/>
        <v>0</v>
      </c>
      <c r="AY1114" s="398">
        <f t="shared" si="5206"/>
        <v>0</v>
      </c>
      <c r="AZ1114" s="398">
        <f t="shared" si="5206"/>
        <v>0</v>
      </c>
      <c r="BA1114" s="398">
        <f t="shared" si="5206"/>
        <v>0</v>
      </c>
      <c r="BB1114" s="398">
        <f t="shared" si="5206"/>
        <v>0</v>
      </c>
      <c r="BC1114" s="398">
        <f t="shared" si="5206"/>
        <v>0</v>
      </c>
      <c r="BD1114" s="398">
        <f t="shared" si="5206"/>
        <v>0</v>
      </c>
      <c r="BE1114" s="398">
        <f t="shared" si="5206"/>
        <v>0</v>
      </c>
      <c r="BF1114" s="398">
        <f t="shared" si="5206"/>
        <v>0</v>
      </c>
      <c r="BG1114" s="398">
        <f t="shared" si="5206"/>
        <v>0</v>
      </c>
      <c r="BH1114" s="398">
        <f t="shared" si="5206"/>
        <v>0</v>
      </c>
      <c r="BI1114" s="398">
        <f t="shared" si="5206"/>
        <v>0</v>
      </c>
      <c r="BJ1114" s="398">
        <f t="shared" si="5206"/>
        <v>0</v>
      </c>
      <c r="BK1114" s="398">
        <f t="shared" si="5206"/>
        <v>0</v>
      </c>
      <c r="BL1114" s="398">
        <f t="shared" si="5206"/>
        <v>0</v>
      </c>
      <c r="BM1114" s="398">
        <f t="shared" si="5206"/>
        <v>0</v>
      </c>
      <c r="BN1114" s="398">
        <f t="shared" si="5206"/>
        <v>0</v>
      </c>
      <c r="BO1114" s="398">
        <f t="shared" si="5206"/>
        <v>0</v>
      </c>
      <c r="BP1114" s="398">
        <f t="shared" si="5206"/>
        <v>0</v>
      </c>
      <c r="BQ1114" s="398">
        <f t="shared" si="5206"/>
        <v>0</v>
      </c>
      <c r="BR1114" s="398">
        <f t="shared" si="5206"/>
        <v>0</v>
      </c>
      <c r="BS1114" s="398">
        <f t="shared" si="5206"/>
        <v>0</v>
      </c>
      <c r="BT1114" s="398">
        <f t="shared" si="5206"/>
        <v>0</v>
      </c>
      <c r="BU1114" s="398">
        <f t="shared" si="5206"/>
        <v>0</v>
      </c>
      <c r="BV1114" s="398">
        <f t="shared" si="5206"/>
        <v>0</v>
      </c>
      <c r="BW1114" s="398">
        <f t="shared" si="5206"/>
        <v>0</v>
      </c>
      <c r="BX1114" s="398">
        <f t="shared" si="5206"/>
        <v>0</v>
      </c>
      <c r="BY1114" s="398">
        <f t="shared" si="5206"/>
        <v>0</v>
      </c>
      <c r="BZ1114" s="398">
        <f t="shared" si="5206"/>
        <v>0</v>
      </c>
      <c r="CA1114" s="398">
        <f t="shared" si="5206"/>
        <v>0</v>
      </c>
      <c r="CB1114" s="398">
        <f t="shared" si="5206"/>
        <v>0</v>
      </c>
      <c r="CC1114" s="398">
        <f t="shared" si="5206"/>
        <v>0</v>
      </c>
      <c r="CD1114" s="398">
        <f t="shared" si="5206"/>
        <v>0</v>
      </c>
      <c r="CE1114" s="398">
        <f t="shared" si="5206"/>
        <v>0</v>
      </c>
      <c r="CF1114" s="398">
        <f t="shared" si="5206"/>
        <v>0</v>
      </c>
      <c r="CG1114" s="398">
        <f t="shared" si="5206"/>
        <v>0</v>
      </c>
      <c r="CH1114" s="398">
        <f t="shared" si="5206"/>
        <v>0</v>
      </c>
      <c r="CI1114" s="398">
        <f t="shared" si="5206"/>
        <v>0</v>
      </c>
      <c r="CJ1114" s="398">
        <f t="shared" si="5206"/>
        <v>0</v>
      </c>
      <c r="CK1114" s="398">
        <f t="shared" si="5206"/>
        <v>0</v>
      </c>
      <c r="CL1114" s="398">
        <f t="shared" si="5206"/>
        <v>0</v>
      </c>
      <c r="CM1114" s="398">
        <f t="shared" si="5206"/>
        <v>0</v>
      </c>
      <c r="CN1114" s="398">
        <f t="shared" si="5206"/>
        <v>0</v>
      </c>
      <c r="CO1114" s="398">
        <f t="shared" si="5206"/>
        <v>0</v>
      </c>
      <c r="CP1114" s="398">
        <f t="shared" si="5206"/>
        <v>0</v>
      </c>
      <c r="CQ1114" s="398">
        <f t="shared" si="5206"/>
        <v>0</v>
      </c>
      <c r="CR1114" s="398">
        <f t="shared" ref="CR1114:DG1114" si="5207">IF(CR$8="",0,CR771-CR796)</f>
        <v>0</v>
      </c>
      <c r="CS1114" s="398">
        <f t="shared" si="5207"/>
        <v>0</v>
      </c>
      <c r="CT1114" s="398">
        <f t="shared" si="5207"/>
        <v>0</v>
      </c>
      <c r="CU1114" s="398">
        <f t="shared" si="5207"/>
        <v>0</v>
      </c>
      <c r="CV1114" s="398">
        <f t="shared" si="5207"/>
        <v>0</v>
      </c>
      <c r="CW1114" s="398">
        <f t="shared" si="5207"/>
        <v>0</v>
      </c>
      <c r="CX1114" s="398">
        <f t="shared" si="5207"/>
        <v>0</v>
      </c>
      <c r="CY1114" s="398">
        <f t="shared" si="5207"/>
        <v>0</v>
      </c>
      <c r="CZ1114" s="398">
        <f t="shared" si="5207"/>
        <v>0</v>
      </c>
      <c r="DA1114" s="398">
        <f t="shared" si="5207"/>
        <v>0</v>
      </c>
      <c r="DB1114" s="398">
        <f t="shared" si="5207"/>
        <v>0</v>
      </c>
      <c r="DC1114" s="398">
        <f t="shared" si="5207"/>
        <v>0</v>
      </c>
      <c r="DD1114" s="398">
        <f t="shared" si="5207"/>
        <v>0</v>
      </c>
      <c r="DE1114" s="398">
        <f t="shared" si="5207"/>
        <v>0</v>
      </c>
      <c r="DF1114" s="398">
        <f t="shared" si="5207"/>
        <v>0</v>
      </c>
      <c r="DG1114" s="398">
        <f t="shared" si="5207"/>
        <v>0</v>
      </c>
      <c r="DH1114" s="398">
        <f t="shared" ref="DH1114:FS1114" si="5208">IF(DH$8="",0,DH771-DH796)</f>
        <v>0</v>
      </c>
      <c r="DI1114" s="398">
        <f t="shared" si="5208"/>
        <v>0</v>
      </c>
      <c r="DJ1114" s="398">
        <f t="shared" si="5208"/>
        <v>0</v>
      </c>
      <c r="DK1114" s="398">
        <f t="shared" si="5208"/>
        <v>0</v>
      </c>
      <c r="DL1114" s="398">
        <f t="shared" si="5208"/>
        <v>0</v>
      </c>
      <c r="DM1114" s="398">
        <f t="shared" si="5208"/>
        <v>0</v>
      </c>
      <c r="DN1114" s="398">
        <f t="shared" si="5208"/>
        <v>0</v>
      </c>
      <c r="DO1114" s="398">
        <f t="shared" si="5208"/>
        <v>0</v>
      </c>
      <c r="DP1114" s="398">
        <f t="shared" si="5208"/>
        <v>0</v>
      </c>
      <c r="DQ1114" s="398">
        <f t="shared" si="5208"/>
        <v>0</v>
      </c>
      <c r="DR1114" s="398">
        <f t="shared" si="5208"/>
        <v>0</v>
      </c>
      <c r="DS1114" s="398">
        <f t="shared" si="5208"/>
        <v>0</v>
      </c>
      <c r="DT1114" s="398">
        <f t="shared" si="5208"/>
        <v>0</v>
      </c>
      <c r="DU1114" s="398">
        <f t="shared" si="5208"/>
        <v>0</v>
      </c>
      <c r="DV1114" s="398">
        <f t="shared" si="5208"/>
        <v>0</v>
      </c>
      <c r="DW1114" s="398">
        <f t="shared" si="5208"/>
        <v>0</v>
      </c>
      <c r="DX1114" s="398">
        <f t="shared" si="5208"/>
        <v>0</v>
      </c>
      <c r="DY1114" s="398">
        <f t="shared" si="5208"/>
        <v>0</v>
      </c>
      <c r="DZ1114" s="398">
        <f t="shared" si="5208"/>
        <v>0</v>
      </c>
      <c r="EA1114" s="398">
        <f t="shared" si="5208"/>
        <v>0</v>
      </c>
      <c r="EB1114" s="398">
        <f t="shared" si="5208"/>
        <v>0</v>
      </c>
      <c r="EC1114" s="398">
        <f t="shared" si="5208"/>
        <v>0</v>
      </c>
      <c r="ED1114" s="398">
        <f t="shared" si="5208"/>
        <v>0</v>
      </c>
      <c r="EE1114" s="398">
        <f t="shared" si="5208"/>
        <v>0</v>
      </c>
      <c r="EF1114" s="398">
        <f t="shared" si="5208"/>
        <v>0</v>
      </c>
      <c r="EG1114" s="398">
        <f t="shared" si="5208"/>
        <v>0</v>
      </c>
      <c r="EH1114" s="398">
        <f t="shared" si="5208"/>
        <v>0</v>
      </c>
      <c r="EI1114" s="398">
        <f t="shared" si="5208"/>
        <v>0</v>
      </c>
      <c r="EJ1114" s="398">
        <f t="shared" si="5208"/>
        <v>0</v>
      </c>
      <c r="EK1114" s="398">
        <f t="shared" si="5208"/>
        <v>0</v>
      </c>
      <c r="EL1114" s="398">
        <f t="shared" si="5208"/>
        <v>0</v>
      </c>
      <c r="EM1114" s="398">
        <f t="shared" si="5208"/>
        <v>0</v>
      </c>
      <c r="EN1114" s="398">
        <f t="shared" si="5208"/>
        <v>0</v>
      </c>
      <c r="EO1114" s="398">
        <f t="shared" si="5208"/>
        <v>0</v>
      </c>
      <c r="EP1114" s="398">
        <f t="shared" si="5208"/>
        <v>0</v>
      </c>
      <c r="EQ1114" s="398">
        <f t="shared" si="5208"/>
        <v>0</v>
      </c>
      <c r="ER1114" s="398">
        <f t="shared" si="5208"/>
        <v>0</v>
      </c>
      <c r="ES1114" s="398">
        <f t="shared" si="5208"/>
        <v>0</v>
      </c>
      <c r="ET1114" s="398">
        <f t="shared" si="5208"/>
        <v>0</v>
      </c>
      <c r="EU1114" s="398">
        <f t="shared" si="5208"/>
        <v>0</v>
      </c>
      <c r="EV1114" s="398">
        <f t="shared" si="5208"/>
        <v>0</v>
      </c>
      <c r="EW1114" s="398">
        <f t="shared" si="5208"/>
        <v>0</v>
      </c>
      <c r="EX1114" s="398">
        <f t="shared" si="5208"/>
        <v>0</v>
      </c>
      <c r="EY1114" s="398">
        <f t="shared" si="5208"/>
        <v>0</v>
      </c>
      <c r="EZ1114" s="398">
        <f t="shared" si="5208"/>
        <v>0</v>
      </c>
      <c r="FA1114" s="398">
        <f t="shared" si="5208"/>
        <v>0</v>
      </c>
      <c r="FB1114" s="398">
        <f t="shared" si="5208"/>
        <v>0</v>
      </c>
      <c r="FC1114" s="398">
        <f t="shared" si="5208"/>
        <v>0</v>
      </c>
      <c r="FD1114" s="398">
        <f t="shared" si="5208"/>
        <v>0</v>
      </c>
      <c r="FE1114" s="398">
        <f t="shared" si="5208"/>
        <v>0</v>
      </c>
      <c r="FF1114" s="398">
        <f t="shared" si="5208"/>
        <v>0</v>
      </c>
      <c r="FG1114" s="398">
        <f t="shared" si="5208"/>
        <v>0</v>
      </c>
      <c r="FH1114" s="398">
        <f t="shared" si="5208"/>
        <v>0</v>
      </c>
      <c r="FI1114" s="398">
        <f t="shared" si="5208"/>
        <v>0</v>
      </c>
      <c r="FJ1114" s="398">
        <f t="shared" si="5208"/>
        <v>0</v>
      </c>
      <c r="FK1114" s="398">
        <f t="shared" si="5208"/>
        <v>0</v>
      </c>
      <c r="FL1114" s="398">
        <f t="shared" si="5208"/>
        <v>0</v>
      </c>
      <c r="FM1114" s="398">
        <f t="shared" si="5208"/>
        <v>0</v>
      </c>
      <c r="FN1114" s="398">
        <f t="shared" si="5208"/>
        <v>0</v>
      </c>
      <c r="FO1114" s="398">
        <f t="shared" si="5208"/>
        <v>0</v>
      </c>
      <c r="FP1114" s="398">
        <f t="shared" si="5208"/>
        <v>0</v>
      </c>
      <c r="FQ1114" s="398">
        <f t="shared" si="5208"/>
        <v>0</v>
      </c>
      <c r="FR1114" s="398">
        <f t="shared" si="5208"/>
        <v>0</v>
      </c>
      <c r="FS1114" s="398">
        <f t="shared" si="5208"/>
        <v>0</v>
      </c>
      <c r="FT1114" s="398">
        <f t="shared" ref="FT1114:GZ1114" si="5209">IF(FT$8="",0,FT771-FT796)</f>
        <v>0</v>
      </c>
      <c r="FU1114" s="398">
        <f t="shared" si="5209"/>
        <v>0</v>
      </c>
      <c r="FV1114" s="398">
        <f t="shared" si="5209"/>
        <v>0</v>
      </c>
      <c r="FW1114" s="398">
        <f t="shared" si="5209"/>
        <v>0</v>
      </c>
      <c r="FX1114" s="398">
        <f t="shared" si="5209"/>
        <v>0</v>
      </c>
      <c r="FY1114" s="398">
        <f t="shared" si="5209"/>
        <v>0</v>
      </c>
      <c r="FZ1114" s="398">
        <f t="shared" si="5209"/>
        <v>0</v>
      </c>
      <c r="GA1114" s="398">
        <f t="shared" si="5209"/>
        <v>0</v>
      </c>
      <c r="GB1114" s="398">
        <f t="shared" si="5209"/>
        <v>0</v>
      </c>
      <c r="GC1114" s="398">
        <f t="shared" si="5209"/>
        <v>0</v>
      </c>
      <c r="GD1114" s="398">
        <f t="shared" si="5209"/>
        <v>0</v>
      </c>
      <c r="GE1114" s="398">
        <f t="shared" si="5209"/>
        <v>0</v>
      </c>
      <c r="GF1114" s="398">
        <f t="shared" si="5209"/>
        <v>0</v>
      </c>
      <c r="GG1114" s="398">
        <f t="shared" si="5209"/>
        <v>0</v>
      </c>
      <c r="GH1114" s="398">
        <f t="shared" si="5209"/>
        <v>0</v>
      </c>
      <c r="GI1114" s="398">
        <f t="shared" si="5209"/>
        <v>0</v>
      </c>
      <c r="GJ1114" s="398">
        <f t="shared" si="5209"/>
        <v>0</v>
      </c>
      <c r="GK1114" s="398">
        <f t="shared" si="5209"/>
        <v>0</v>
      </c>
      <c r="GL1114" s="398">
        <f t="shared" si="5209"/>
        <v>0</v>
      </c>
      <c r="GM1114" s="398">
        <f t="shared" si="5209"/>
        <v>0</v>
      </c>
      <c r="GN1114" s="398">
        <f t="shared" si="5209"/>
        <v>0</v>
      </c>
      <c r="GO1114" s="398">
        <f t="shared" si="5209"/>
        <v>0</v>
      </c>
      <c r="GP1114" s="398">
        <f t="shared" si="5209"/>
        <v>0</v>
      </c>
      <c r="GQ1114" s="398">
        <f t="shared" si="5209"/>
        <v>0</v>
      </c>
      <c r="GR1114" s="398">
        <f t="shared" si="5209"/>
        <v>0</v>
      </c>
      <c r="GS1114" s="398">
        <f t="shared" si="5209"/>
        <v>0</v>
      </c>
      <c r="GT1114" s="398">
        <f t="shared" si="5209"/>
        <v>0</v>
      </c>
      <c r="GU1114" s="398">
        <f t="shared" si="5209"/>
        <v>0</v>
      </c>
      <c r="GV1114" s="398">
        <f t="shared" si="5209"/>
        <v>0</v>
      </c>
      <c r="GW1114" s="398">
        <f t="shared" si="5209"/>
        <v>0</v>
      </c>
      <c r="GX1114" s="398">
        <f t="shared" si="5209"/>
        <v>0</v>
      </c>
      <c r="GY1114" s="398">
        <f t="shared" si="5209"/>
        <v>0</v>
      </c>
      <c r="GZ1114" s="398">
        <f t="shared" si="5209"/>
        <v>0</v>
      </c>
      <c r="HA1114" s="3"/>
      <c r="HB1114" s="3"/>
    </row>
    <row r="1115" spans="1:210" s="35" customFormat="1" ht="12.6" thickTop="1">
      <c r="A1115" s="34"/>
      <c r="B1115" s="196"/>
      <c r="C1115" s="34"/>
      <c r="D1115" s="34"/>
      <c r="E1115" s="9"/>
      <c r="F1115" s="53"/>
      <c r="G1115" s="390" t="s">
        <v>6</v>
      </c>
      <c r="H1115" s="391" t="s">
        <v>198</v>
      </c>
      <c r="I1115" s="391"/>
      <c r="J1115" s="391"/>
      <c r="K1115" s="391"/>
      <c r="L1115" s="391"/>
      <c r="M1115" s="392"/>
      <c r="N1115" s="393" t="str">
        <f>Главная!$Y$8</f>
        <v>итого</v>
      </c>
      <c r="O1115" s="391"/>
      <c r="P1115" s="392"/>
      <c r="Q1115" s="391" t="s">
        <v>14</v>
      </c>
      <c r="R1115" s="34"/>
      <c r="S1115" s="20"/>
      <c r="T1115" s="207"/>
      <c r="U1115" s="403"/>
      <c r="V1115" s="324"/>
      <c r="W1115" s="394">
        <f>IF(W$8="",0,IF(W11=0,0,W1114/W11))</f>
        <v>0</v>
      </c>
      <c r="X1115" s="296"/>
      <c r="Y1115" s="47"/>
      <c r="Z1115" s="103"/>
      <c r="AA1115" s="395">
        <f t="shared" ref="AA1115:BF1115" si="5210">IF(AA$8="",0,IF(AA11=0,0,AA1114/AA11))</f>
        <v>0</v>
      </c>
      <c r="AB1115" s="395">
        <f t="shared" si="5210"/>
        <v>0</v>
      </c>
      <c r="AC1115" s="395">
        <f t="shared" si="5210"/>
        <v>0</v>
      </c>
      <c r="AD1115" s="395">
        <f t="shared" si="5210"/>
        <v>0</v>
      </c>
      <c r="AE1115" s="395">
        <f t="shared" si="5210"/>
        <v>0</v>
      </c>
      <c r="AF1115" s="395">
        <f t="shared" si="5210"/>
        <v>0</v>
      </c>
      <c r="AG1115" s="395">
        <f t="shared" si="5210"/>
        <v>0</v>
      </c>
      <c r="AH1115" s="395">
        <f t="shared" si="5210"/>
        <v>0</v>
      </c>
      <c r="AI1115" s="395">
        <f t="shared" si="5210"/>
        <v>0</v>
      </c>
      <c r="AJ1115" s="395">
        <f t="shared" si="5210"/>
        <v>0</v>
      </c>
      <c r="AK1115" s="395">
        <f t="shared" si="5210"/>
        <v>0</v>
      </c>
      <c r="AL1115" s="395">
        <f t="shared" si="5210"/>
        <v>0</v>
      </c>
      <c r="AM1115" s="395">
        <f t="shared" si="5210"/>
        <v>0</v>
      </c>
      <c r="AN1115" s="395">
        <f t="shared" si="5210"/>
        <v>0</v>
      </c>
      <c r="AO1115" s="395">
        <f t="shared" si="5210"/>
        <v>0</v>
      </c>
      <c r="AP1115" s="395">
        <f t="shared" si="5210"/>
        <v>0</v>
      </c>
      <c r="AQ1115" s="395">
        <f t="shared" si="5210"/>
        <v>0</v>
      </c>
      <c r="AR1115" s="395">
        <f t="shared" si="5210"/>
        <v>0</v>
      </c>
      <c r="AS1115" s="395">
        <f t="shared" si="5210"/>
        <v>0</v>
      </c>
      <c r="AT1115" s="395">
        <f t="shared" si="5210"/>
        <v>0</v>
      </c>
      <c r="AU1115" s="395">
        <f t="shared" si="5210"/>
        <v>0</v>
      </c>
      <c r="AV1115" s="395">
        <f t="shared" si="5210"/>
        <v>0</v>
      </c>
      <c r="AW1115" s="395">
        <f t="shared" si="5210"/>
        <v>0</v>
      </c>
      <c r="AX1115" s="395">
        <f t="shared" si="5210"/>
        <v>0</v>
      </c>
      <c r="AY1115" s="395">
        <f t="shared" si="5210"/>
        <v>0</v>
      </c>
      <c r="AZ1115" s="395">
        <f t="shared" si="5210"/>
        <v>0</v>
      </c>
      <c r="BA1115" s="395">
        <f t="shared" si="5210"/>
        <v>0</v>
      </c>
      <c r="BB1115" s="395">
        <f t="shared" si="5210"/>
        <v>0</v>
      </c>
      <c r="BC1115" s="395">
        <f t="shared" si="5210"/>
        <v>0</v>
      </c>
      <c r="BD1115" s="395">
        <f t="shared" si="5210"/>
        <v>0</v>
      </c>
      <c r="BE1115" s="395">
        <f t="shared" si="5210"/>
        <v>0</v>
      </c>
      <c r="BF1115" s="395">
        <f t="shared" si="5210"/>
        <v>0</v>
      </c>
      <c r="BG1115" s="395">
        <f t="shared" ref="BG1115:CL1115" si="5211">IF(BG$8="",0,IF(BG11=0,0,BG1114/BG11))</f>
        <v>0</v>
      </c>
      <c r="BH1115" s="395">
        <f t="shared" si="5211"/>
        <v>0</v>
      </c>
      <c r="BI1115" s="395">
        <f t="shared" si="5211"/>
        <v>0</v>
      </c>
      <c r="BJ1115" s="395">
        <f t="shared" si="5211"/>
        <v>0</v>
      </c>
      <c r="BK1115" s="395">
        <f t="shared" si="5211"/>
        <v>0</v>
      </c>
      <c r="BL1115" s="395">
        <f t="shared" si="5211"/>
        <v>0</v>
      </c>
      <c r="BM1115" s="395">
        <f t="shared" si="5211"/>
        <v>0</v>
      </c>
      <c r="BN1115" s="395">
        <f t="shared" si="5211"/>
        <v>0</v>
      </c>
      <c r="BO1115" s="395">
        <f t="shared" si="5211"/>
        <v>0</v>
      </c>
      <c r="BP1115" s="395">
        <f t="shared" si="5211"/>
        <v>0</v>
      </c>
      <c r="BQ1115" s="395">
        <f t="shared" si="5211"/>
        <v>0</v>
      </c>
      <c r="BR1115" s="395">
        <f t="shared" si="5211"/>
        <v>0</v>
      </c>
      <c r="BS1115" s="395">
        <f t="shared" si="5211"/>
        <v>0</v>
      </c>
      <c r="BT1115" s="395">
        <f t="shared" si="5211"/>
        <v>0</v>
      </c>
      <c r="BU1115" s="395">
        <f t="shared" si="5211"/>
        <v>0</v>
      </c>
      <c r="BV1115" s="395">
        <f t="shared" si="5211"/>
        <v>0</v>
      </c>
      <c r="BW1115" s="395">
        <f t="shared" si="5211"/>
        <v>0</v>
      </c>
      <c r="BX1115" s="395">
        <f t="shared" si="5211"/>
        <v>0</v>
      </c>
      <c r="BY1115" s="395">
        <f t="shared" si="5211"/>
        <v>0</v>
      </c>
      <c r="BZ1115" s="395">
        <f t="shared" si="5211"/>
        <v>0</v>
      </c>
      <c r="CA1115" s="395">
        <f t="shared" si="5211"/>
        <v>0</v>
      </c>
      <c r="CB1115" s="395">
        <f t="shared" si="5211"/>
        <v>0</v>
      </c>
      <c r="CC1115" s="395">
        <f t="shared" si="5211"/>
        <v>0</v>
      </c>
      <c r="CD1115" s="395">
        <f t="shared" si="5211"/>
        <v>0</v>
      </c>
      <c r="CE1115" s="395">
        <f t="shared" si="5211"/>
        <v>0</v>
      </c>
      <c r="CF1115" s="395">
        <f t="shared" si="5211"/>
        <v>0</v>
      </c>
      <c r="CG1115" s="395">
        <f t="shared" si="5211"/>
        <v>0</v>
      </c>
      <c r="CH1115" s="395">
        <f t="shared" si="5211"/>
        <v>0</v>
      </c>
      <c r="CI1115" s="395">
        <f t="shared" si="5211"/>
        <v>0</v>
      </c>
      <c r="CJ1115" s="395">
        <f t="shared" si="5211"/>
        <v>0</v>
      </c>
      <c r="CK1115" s="395">
        <f t="shared" si="5211"/>
        <v>0</v>
      </c>
      <c r="CL1115" s="395">
        <f t="shared" si="5211"/>
        <v>0</v>
      </c>
      <c r="CM1115" s="395">
        <f t="shared" ref="CM1115:DG1115" si="5212">IF(CM$8="",0,IF(CM11=0,0,CM1114/CM11))</f>
        <v>0</v>
      </c>
      <c r="CN1115" s="395">
        <f t="shared" si="5212"/>
        <v>0</v>
      </c>
      <c r="CO1115" s="395">
        <f t="shared" si="5212"/>
        <v>0</v>
      </c>
      <c r="CP1115" s="395">
        <f t="shared" si="5212"/>
        <v>0</v>
      </c>
      <c r="CQ1115" s="395">
        <f t="shared" si="5212"/>
        <v>0</v>
      </c>
      <c r="CR1115" s="395">
        <f t="shared" si="5212"/>
        <v>0</v>
      </c>
      <c r="CS1115" s="395">
        <f t="shared" si="5212"/>
        <v>0</v>
      </c>
      <c r="CT1115" s="395">
        <f t="shared" si="5212"/>
        <v>0</v>
      </c>
      <c r="CU1115" s="395">
        <f t="shared" si="5212"/>
        <v>0</v>
      </c>
      <c r="CV1115" s="395">
        <f t="shared" si="5212"/>
        <v>0</v>
      </c>
      <c r="CW1115" s="395">
        <f t="shared" si="5212"/>
        <v>0</v>
      </c>
      <c r="CX1115" s="395">
        <f t="shared" si="5212"/>
        <v>0</v>
      </c>
      <c r="CY1115" s="395">
        <f t="shared" si="5212"/>
        <v>0</v>
      </c>
      <c r="CZ1115" s="395">
        <f t="shared" si="5212"/>
        <v>0</v>
      </c>
      <c r="DA1115" s="395">
        <f t="shared" si="5212"/>
        <v>0</v>
      </c>
      <c r="DB1115" s="395">
        <f t="shared" si="5212"/>
        <v>0</v>
      </c>
      <c r="DC1115" s="395">
        <f t="shared" si="5212"/>
        <v>0</v>
      </c>
      <c r="DD1115" s="395">
        <f t="shared" si="5212"/>
        <v>0</v>
      </c>
      <c r="DE1115" s="395">
        <f t="shared" si="5212"/>
        <v>0</v>
      </c>
      <c r="DF1115" s="395">
        <f t="shared" si="5212"/>
        <v>0</v>
      </c>
      <c r="DG1115" s="395">
        <f t="shared" si="5212"/>
        <v>0</v>
      </c>
      <c r="DH1115" s="395">
        <f t="shared" ref="DH1115:FS1115" si="5213">IF(DH$8="",0,IF(DH11=0,0,DH1114/DH11))</f>
        <v>0</v>
      </c>
      <c r="DI1115" s="395">
        <f t="shared" si="5213"/>
        <v>0</v>
      </c>
      <c r="DJ1115" s="395">
        <f t="shared" si="5213"/>
        <v>0</v>
      </c>
      <c r="DK1115" s="395">
        <f t="shared" si="5213"/>
        <v>0</v>
      </c>
      <c r="DL1115" s="395">
        <f t="shared" si="5213"/>
        <v>0</v>
      </c>
      <c r="DM1115" s="395">
        <f t="shared" si="5213"/>
        <v>0</v>
      </c>
      <c r="DN1115" s="395">
        <f t="shared" si="5213"/>
        <v>0</v>
      </c>
      <c r="DO1115" s="395">
        <f t="shared" si="5213"/>
        <v>0</v>
      </c>
      <c r="DP1115" s="395">
        <f t="shared" si="5213"/>
        <v>0</v>
      </c>
      <c r="DQ1115" s="395">
        <f t="shared" si="5213"/>
        <v>0</v>
      </c>
      <c r="DR1115" s="395">
        <f t="shared" si="5213"/>
        <v>0</v>
      </c>
      <c r="DS1115" s="395">
        <f t="shared" si="5213"/>
        <v>0</v>
      </c>
      <c r="DT1115" s="395">
        <f t="shared" si="5213"/>
        <v>0</v>
      </c>
      <c r="DU1115" s="395">
        <f t="shared" si="5213"/>
        <v>0</v>
      </c>
      <c r="DV1115" s="395">
        <f t="shared" si="5213"/>
        <v>0</v>
      </c>
      <c r="DW1115" s="395">
        <f t="shared" si="5213"/>
        <v>0</v>
      </c>
      <c r="DX1115" s="395">
        <f t="shared" si="5213"/>
        <v>0</v>
      </c>
      <c r="DY1115" s="395">
        <f t="shared" si="5213"/>
        <v>0</v>
      </c>
      <c r="DZ1115" s="395">
        <f t="shared" si="5213"/>
        <v>0</v>
      </c>
      <c r="EA1115" s="395">
        <f t="shared" si="5213"/>
        <v>0</v>
      </c>
      <c r="EB1115" s="395">
        <f t="shared" si="5213"/>
        <v>0</v>
      </c>
      <c r="EC1115" s="395">
        <f t="shared" si="5213"/>
        <v>0</v>
      </c>
      <c r="ED1115" s="395">
        <f t="shared" si="5213"/>
        <v>0</v>
      </c>
      <c r="EE1115" s="395">
        <f t="shared" si="5213"/>
        <v>0</v>
      </c>
      <c r="EF1115" s="395">
        <f t="shared" si="5213"/>
        <v>0</v>
      </c>
      <c r="EG1115" s="395">
        <f t="shared" si="5213"/>
        <v>0</v>
      </c>
      <c r="EH1115" s="395">
        <f t="shared" si="5213"/>
        <v>0</v>
      </c>
      <c r="EI1115" s="395">
        <f t="shared" si="5213"/>
        <v>0</v>
      </c>
      <c r="EJ1115" s="395">
        <f t="shared" si="5213"/>
        <v>0</v>
      </c>
      <c r="EK1115" s="395">
        <f t="shared" si="5213"/>
        <v>0</v>
      </c>
      <c r="EL1115" s="395">
        <f t="shared" si="5213"/>
        <v>0</v>
      </c>
      <c r="EM1115" s="395">
        <f t="shared" si="5213"/>
        <v>0</v>
      </c>
      <c r="EN1115" s="395">
        <f t="shared" si="5213"/>
        <v>0</v>
      </c>
      <c r="EO1115" s="395">
        <f t="shared" si="5213"/>
        <v>0</v>
      </c>
      <c r="EP1115" s="395">
        <f t="shared" si="5213"/>
        <v>0</v>
      </c>
      <c r="EQ1115" s="395">
        <f t="shared" si="5213"/>
        <v>0</v>
      </c>
      <c r="ER1115" s="395">
        <f t="shared" si="5213"/>
        <v>0</v>
      </c>
      <c r="ES1115" s="395">
        <f t="shared" si="5213"/>
        <v>0</v>
      </c>
      <c r="ET1115" s="395">
        <f t="shared" si="5213"/>
        <v>0</v>
      </c>
      <c r="EU1115" s="395">
        <f t="shared" si="5213"/>
        <v>0</v>
      </c>
      <c r="EV1115" s="395">
        <f t="shared" si="5213"/>
        <v>0</v>
      </c>
      <c r="EW1115" s="395">
        <f t="shared" si="5213"/>
        <v>0</v>
      </c>
      <c r="EX1115" s="395">
        <f t="shared" si="5213"/>
        <v>0</v>
      </c>
      <c r="EY1115" s="395">
        <f t="shared" si="5213"/>
        <v>0</v>
      </c>
      <c r="EZ1115" s="395">
        <f t="shared" si="5213"/>
        <v>0</v>
      </c>
      <c r="FA1115" s="395">
        <f t="shared" si="5213"/>
        <v>0</v>
      </c>
      <c r="FB1115" s="395">
        <f t="shared" si="5213"/>
        <v>0</v>
      </c>
      <c r="FC1115" s="395">
        <f t="shared" si="5213"/>
        <v>0</v>
      </c>
      <c r="FD1115" s="395">
        <f t="shared" si="5213"/>
        <v>0</v>
      </c>
      <c r="FE1115" s="395">
        <f t="shared" si="5213"/>
        <v>0</v>
      </c>
      <c r="FF1115" s="395">
        <f t="shared" si="5213"/>
        <v>0</v>
      </c>
      <c r="FG1115" s="395">
        <f t="shared" si="5213"/>
        <v>0</v>
      </c>
      <c r="FH1115" s="395">
        <f t="shared" si="5213"/>
        <v>0</v>
      </c>
      <c r="FI1115" s="395">
        <f t="shared" si="5213"/>
        <v>0</v>
      </c>
      <c r="FJ1115" s="395">
        <f t="shared" si="5213"/>
        <v>0</v>
      </c>
      <c r="FK1115" s="395">
        <f t="shared" si="5213"/>
        <v>0</v>
      </c>
      <c r="FL1115" s="395">
        <f t="shared" si="5213"/>
        <v>0</v>
      </c>
      <c r="FM1115" s="395">
        <f t="shared" si="5213"/>
        <v>0</v>
      </c>
      <c r="FN1115" s="395">
        <f t="shared" si="5213"/>
        <v>0</v>
      </c>
      <c r="FO1115" s="395">
        <f t="shared" si="5213"/>
        <v>0</v>
      </c>
      <c r="FP1115" s="395">
        <f t="shared" si="5213"/>
        <v>0</v>
      </c>
      <c r="FQ1115" s="395">
        <f t="shared" si="5213"/>
        <v>0</v>
      </c>
      <c r="FR1115" s="395">
        <f t="shared" si="5213"/>
        <v>0</v>
      </c>
      <c r="FS1115" s="395">
        <f t="shared" si="5213"/>
        <v>0</v>
      </c>
      <c r="FT1115" s="395">
        <f t="shared" ref="FT1115:GZ1115" si="5214">IF(FT$8="",0,IF(FT11=0,0,FT1114/FT11))</f>
        <v>0</v>
      </c>
      <c r="FU1115" s="395">
        <f t="shared" si="5214"/>
        <v>0</v>
      </c>
      <c r="FV1115" s="395">
        <f t="shared" si="5214"/>
        <v>0</v>
      </c>
      <c r="FW1115" s="395">
        <f t="shared" si="5214"/>
        <v>0</v>
      </c>
      <c r="FX1115" s="395">
        <f t="shared" si="5214"/>
        <v>0</v>
      </c>
      <c r="FY1115" s="395">
        <f t="shared" si="5214"/>
        <v>0</v>
      </c>
      <c r="FZ1115" s="395">
        <f t="shared" si="5214"/>
        <v>0</v>
      </c>
      <c r="GA1115" s="395">
        <f t="shared" si="5214"/>
        <v>0</v>
      </c>
      <c r="GB1115" s="395">
        <f t="shared" si="5214"/>
        <v>0</v>
      </c>
      <c r="GC1115" s="395">
        <f t="shared" si="5214"/>
        <v>0</v>
      </c>
      <c r="GD1115" s="395">
        <f t="shared" si="5214"/>
        <v>0</v>
      </c>
      <c r="GE1115" s="395">
        <f t="shared" si="5214"/>
        <v>0</v>
      </c>
      <c r="GF1115" s="395">
        <f t="shared" si="5214"/>
        <v>0</v>
      </c>
      <c r="GG1115" s="395">
        <f t="shared" si="5214"/>
        <v>0</v>
      </c>
      <c r="GH1115" s="395">
        <f t="shared" si="5214"/>
        <v>0</v>
      </c>
      <c r="GI1115" s="395">
        <f t="shared" si="5214"/>
        <v>0</v>
      </c>
      <c r="GJ1115" s="395">
        <f t="shared" si="5214"/>
        <v>0</v>
      </c>
      <c r="GK1115" s="395">
        <f t="shared" si="5214"/>
        <v>0</v>
      </c>
      <c r="GL1115" s="395">
        <f t="shared" si="5214"/>
        <v>0</v>
      </c>
      <c r="GM1115" s="395">
        <f t="shared" si="5214"/>
        <v>0</v>
      </c>
      <c r="GN1115" s="395">
        <f t="shared" si="5214"/>
        <v>0</v>
      </c>
      <c r="GO1115" s="395">
        <f t="shared" si="5214"/>
        <v>0</v>
      </c>
      <c r="GP1115" s="395">
        <f t="shared" si="5214"/>
        <v>0</v>
      </c>
      <c r="GQ1115" s="395">
        <f t="shared" si="5214"/>
        <v>0</v>
      </c>
      <c r="GR1115" s="395">
        <f t="shared" si="5214"/>
        <v>0</v>
      </c>
      <c r="GS1115" s="395">
        <f t="shared" si="5214"/>
        <v>0</v>
      </c>
      <c r="GT1115" s="395">
        <f t="shared" si="5214"/>
        <v>0</v>
      </c>
      <c r="GU1115" s="395">
        <f t="shared" si="5214"/>
        <v>0</v>
      </c>
      <c r="GV1115" s="395">
        <f t="shared" si="5214"/>
        <v>0</v>
      </c>
      <c r="GW1115" s="395">
        <f t="shared" si="5214"/>
        <v>0</v>
      </c>
      <c r="GX1115" s="395">
        <f t="shared" si="5214"/>
        <v>0</v>
      </c>
      <c r="GY1115" s="395">
        <f t="shared" si="5214"/>
        <v>0</v>
      </c>
      <c r="GZ1115" s="395">
        <f t="shared" si="5214"/>
        <v>0</v>
      </c>
      <c r="HA1115" s="34"/>
      <c r="HB1115" s="34"/>
    </row>
    <row r="1116" spans="1:210" ht="4.2" customHeight="1">
      <c r="A1116" s="1"/>
      <c r="B1116" s="1"/>
      <c r="C1116" s="1"/>
      <c r="D1116" s="1"/>
      <c r="E1116" s="263"/>
      <c r="F1116" s="48"/>
      <c r="G1116" s="390"/>
      <c r="H1116" s="222"/>
      <c r="I1116" s="222"/>
      <c r="J1116" s="222"/>
      <c r="K1116" s="222"/>
      <c r="L1116" s="222"/>
      <c r="M1116" s="378"/>
      <c r="N1116" s="222"/>
      <c r="O1116" s="222"/>
      <c r="P1116" s="378"/>
      <c r="Q1116" s="222"/>
      <c r="R1116" s="1"/>
      <c r="S1116" s="5"/>
      <c r="T1116" s="7"/>
      <c r="U1116" s="280"/>
      <c r="V1116" s="173"/>
      <c r="W1116" s="283"/>
      <c r="X1116" s="283"/>
      <c r="Y1116" s="46"/>
      <c r="Z1116" s="93"/>
      <c r="AA1116" s="379"/>
      <c r="AB1116" s="379"/>
      <c r="AC1116" s="379"/>
      <c r="AD1116" s="379"/>
      <c r="AE1116" s="379"/>
      <c r="AF1116" s="379"/>
      <c r="AG1116" s="379"/>
      <c r="AH1116" s="379"/>
      <c r="AI1116" s="379"/>
      <c r="AJ1116" s="379"/>
      <c r="AK1116" s="379"/>
      <c r="AL1116" s="379"/>
      <c r="AM1116" s="379"/>
      <c r="AN1116" s="379"/>
      <c r="AO1116" s="379"/>
      <c r="AP1116" s="379"/>
      <c r="AQ1116" s="379"/>
      <c r="AR1116" s="379"/>
      <c r="AS1116" s="379"/>
      <c r="AT1116" s="379"/>
      <c r="AU1116" s="379"/>
      <c r="AV1116" s="379"/>
      <c r="AW1116" s="379"/>
      <c r="AX1116" s="379"/>
      <c r="AY1116" s="379"/>
      <c r="AZ1116" s="379"/>
      <c r="BA1116" s="379"/>
      <c r="BB1116" s="379"/>
      <c r="BC1116" s="379"/>
      <c r="BD1116" s="379"/>
      <c r="BE1116" s="379"/>
      <c r="BF1116" s="379"/>
      <c r="BG1116" s="379"/>
      <c r="BH1116" s="379"/>
      <c r="BI1116" s="379"/>
      <c r="BJ1116" s="379"/>
      <c r="BK1116" s="379"/>
      <c r="BL1116" s="379"/>
      <c r="BM1116" s="379"/>
      <c r="BN1116" s="379"/>
      <c r="BO1116" s="379"/>
      <c r="BP1116" s="379"/>
      <c r="BQ1116" s="379"/>
      <c r="BR1116" s="379"/>
      <c r="BS1116" s="379"/>
      <c r="BT1116" s="379"/>
      <c r="BU1116" s="379"/>
      <c r="BV1116" s="379"/>
      <c r="BW1116" s="379"/>
      <c r="BX1116" s="379"/>
      <c r="BY1116" s="379"/>
      <c r="BZ1116" s="379"/>
      <c r="CA1116" s="379"/>
      <c r="CB1116" s="379"/>
      <c r="CC1116" s="379"/>
      <c r="CD1116" s="379"/>
      <c r="CE1116" s="379"/>
      <c r="CF1116" s="379"/>
      <c r="CG1116" s="379"/>
      <c r="CH1116" s="379"/>
      <c r="CI1116" s="379"/>
      <c r="CJ1116" s="379"/>
      <c r="CK1116" s="379"/>
      <c r="CL1116" s="379"/>
      <c r="CM1116" s="379"/>
      <c r="CN1116" s="379"/>
      <c r="CO1116" s="379"/>
      <c r="CP1116" s="379"/>
      <c r="CQ1116" s="379"/>
      <c r="CR1116" s="379"/>
      <c r="CS1116" s="379"/>
      <c r="CT1116" s="379"/>
      <c r="CU1116" s="379"/>
      <c r="CV1116" s="379"/>
      <c r="CW1116" s="379"/>
      <c r="CX1116" s="379"/>
      <c r="CY1116" s="379"/>
      <c r="CZ1116" s="379"/>
      <c r="DA1116" s="379"/>
      <c r="DB1116" s="379"/>
      <c r="DC1116" s="379"/>
      <c r="DD1116" s="379"/>
      <c r="DE1116" s="379"/>
      <c r="DF1116" s="379"/>
      <c r="DG1116" s="379"/>
      <c r="DH1116" s="379"/>
      <c r="DI1116" s="379"/>
      <c r="DJ1116" s="379"/>
      <c r="DK1116" s="379"/>
      <c r="DL1116" s="379"/>
      <c r="DM1116" s="379"/>
      <c r="DN1116" s="379"/>
      <c r="DO1116" s="379"/>
      <c r="DP1116" s="379"/>
      <c r="DQ1116" s="379"/>
      <c r="DR1116" s="379"/>
      <c r="DS1116" s="379"/>
      <c r="DT1116" s="379"/>
      <c r="DU1116" s="379"/>
      <c r="DV1116" s="379"/>
      <c r="DW1116" s="379"/>
      <c r="DX1116" s="379"/>
      <c r="DY1116" s="379"/>
      <c r="DZ1116" s="379"/>
      <c r="EA1116" s="379"/>
      <c r="EB1116" s="379"/>
      <c r="EC1116" s="379"/>
      <c r="ED1116" s="379"/>
      <c r="EE1116" s="379"/>
      <c r="EF1116" s="379"/>
      <c r="EG1116" s="379"/>
      <c r="EH1116" s="379"/>
      <c r="EI1116" s="379"/>
      <c r="EJ1116" s="379"/>
      <c r="EK1116" s="379"/>
      <c r="EL1116" s="379"/>
      <c r="EM1116" s="379"/>
      <c r="EN1116" s="379"/>
      <c r="EO1116" s="379"/>
      <c r="EP1116" s="379"/>
      <c r="EQ1116" s="379"/>
      <c r="ER1116" s="379"/>
      <c r="ES1116" s="379"/>
      <c r="ET1116" s="379"/>
      <c r="EU1116" s="379"/>
      <c r="EV1116" s="379"/>
      <c r="EW1116" s="379"/>
      <c r="EX1116" s="379"/>
      <c r="EY1116" s="379"/>
      <c r="EZ1116" s="379"/>
      <c r="FA1116" s="379"/>
      <c r="FB1116" s="379"/>
      <c r="FC1116" s="379"/>
      <c r="FD1116" s="379"/>
      <c r="FE1116" s="379"/>
      <c r="FF1116" s="379"/>
      <c r="FG1116" s="379"/>
      <c r="FH1116" s="379"/>
      <c r="FI1116" s="379"/>
      <c r="FJ1116" s="379"/>
      <c r="FK1116" s="379"/>
      <c r="FL1116" s="379"/>
      <c r="FM1116" s="379"/>
      <c r="FN1116" s="379"/>
      <c r="FO1116" s="379"/>
      <c r="FP1116" s="379"/>
      <c r="FQ1116" s="379"/>
      <c r="FR1116" s="379"/>
      <c r="FS1116" s="379"/>
      <c r="FT1116" s="379"/>
      <c r="FU1116" s="379"/>
      <c r="FV1116" s="379"/>
      <c r="FW1116" s="379"/>
      <c r="FX1116" s="379"/>
      <c r="FY1116" s="379"/>
      <c r="FZ1116" s="379"/>
      <c r="GA1116" s="379"/>
      <c r="GB1116" s="379"/>
      <c r="GC1116" s="379"/>
      <c r="GD1116" s="379"/>
      <c r="GE1116" s="379"/>
      <c r="GF1116" s="379"/>
      <c r="GG1116" s="379"/>
      <c r="GH1116" s="379"/>
      <c r="GI1116" s="379"/>
      <c r="GJ1116" s="379"/>
      <c r="GK1116" s="379"/>
      <c r="GL1116" s="379"/>
      <c r="GM1116" s="379"/>
      <c r="GN1116" s="379"/>
      <c r="GO1116" s="379"/>
      <c r="GP1116" s="379"/>
      <c r="GQ1116" s="379"/>
      <c r="GR1116" s="379"/>
      <c r="GS1116" s="379"/>
      <c r="GT1116" s="379"/>
      <c r="GU1116" s="379"/>
      <c r="GV1116" s="379"/>
      <c r="GW1116" s="379"/>
      <c r="GX1116" s="379"/>
      <c r="GY1116" s="379"/>
      <c r="GZ1116" s="379"/>
      <c r="HA1116" s="1"/>
      <c r="HB1116" s="1"/>
    </row>
    <row r="1117" spans="1:210" ht="4.2" customHeight="1">
      <c r="A1117" s="1"/>
      <c r="B1117" s="1"/>
      <c r="C1117" s="1"/>
      <c r="D1117" s="1"/>
      <c r="E1117" s="263"/>
      <c r="F1117" s="48"/>
      <c r="G1117" s="390"/>
      <c r="H1117" s="1"/>
      <c r="I1117" s="1"/>
      <c r="J1117" s="1"/>
      <c r="K1117" s="1"/>
      <c r="L1117" s="1"/>
      <c r="M1117" s="5"/>
      <c r="N1117" s="1"/>
      <c r="O1117" s="1"/>
      <c r="P1117" s="5"/>
      <c r="Q1117" s="1"/>
      <c r="R1117" s="1"/>
      <c r="S1117" s="5"/>
      <c r="T1117" s="7"/>
      <c r="U1117" s="280"/>
      <c r="V1117" s="173"/>
      <c r="W1117" s="281"/>
      <c r="X1117" s="283"/>
      <c r="Y1117" s="46"/>
      <c r="Z1117" s="93"/>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4"/>
      <c r="BB1117" s="94"/>
      <c r="BC1117" s="94"/>
      <c r="BD1117" s="94"/>
      <c r="BE1117" s="94"/>
      <c r="BF1117" s="94"/>
      <c r="BG1117" s="94"/>
      <c r="BH1117" s="94"/>
      <c r="BI1117" s="94"/>
      <c r="BJ1117" s="94"/>
      <c r="BK1117" s="94"/>
      <c r="BL1117" s="94"/>
      <c r="BM1117" s="94"/>
      <c r="BN1117" s="94"/>
      <c r="BO1117" s="94"/>
      <c r="BP1117" s="94"/>
      <c r="BQ1117" s="94"/>
      <c r="BR1117" s="94"/>
      <c r="BS1117" s="94"/>
      <c r="BT1117" s="94"/>
      <c r="BU1117" s="94"/>
      <c r="BV1117" s="94"/>
      <c r="BW1117" s="94"/>
      <c r="BX1117" s="94"/>
      <c r="BY1117" s="94"/>
      <c r="BZ1117" s="94"/>
      <c r="CA1117" s="94"/>
      <c r="CB1117" s="94"/>
      <c r="CC1117" s="94"/>
      <c r="CD1117" s="94"/>
      <c r="CE1117" s="94"/>
      <c r="CF1117" s="94"/>
      <c r="CG1117" s="94"/>
      <c r="CH1117" s="94"/>
      <c r="CI1117" s="94"/>
      <c r="CJ1117" s="94"/>
      <c r="CK1117" s="94"/>
      <c r="CL1117" s="94"/>
      <c r="CM1117" s="94"/>
      <c r="CN1117" s="94"/>
      <c r="CO1117" s="94"/>
      <c r="CP1117" s="94"/>
      <c r="CQ1117" s="94"/>
      <c r="CR1117" s="94"/>
      <c r="CS1117" s="94"/>
      <c r="CT1117" s="94"/>
      <c r="CU1117" s="94"/>
      <c r="CV1117" s="94"/>
      <c r="CW1117" s="94"/>
      <c r="CX1117" s="94"/>
      <c r="CY1117" s="94"/>
      <c r="CZ1117" s="94"/>
      <c r="DA1117" s="94"/>
      <c r="DB1117" s="94"/>
      <c r="DC1117" s="94"/>
      <c r="DD1117" s="94"/>
      <c r="DE1117" s="94"/>
      <c r="DF1117" s="94"/>
      <c r="DG1117" s="94"/>
      <c r="DH1117" s="94"/>
      <c r="DI1117" s="94"/>
      <c r="DJ1117" s="94"/>
      <c r="DK1117" s="94"/>
      <c r="DL1117" s="94"/>
      <c r="DM1117" s="94"/>
      <c r="DN1117" s="94"/>
      <c r="DO1117" s="94"/>
      <c r="DP1117" s="94"/>
      <c r="DQ1117" s="94"/>
      <c r="DR1117" s="94"/>
      <c r="DS1117" s="94"/>
      <c r="DT1117" s="94"/>
      <c r="DU1117" s="94"/>
      <c r="DV1117" s="94"/>
      <c r="DW1117" s="94"/>
      <c r="DX1117" s="94"/>
      <c r="DY1117" s="94"/>
      <c r="DZ1117" s="94"/>
      <c r="EA1117" s="94"/>
      <c r="EB1117" s="94"/>
      <c r="EC1117" s="94"/>
      <c r="ED1117" s="94"/>
      <c r="EE1117" s="94"/>
      <c r="EF1117" s="94"/>
      <c r="EG1117" s="94"/>
      <c r="EH1117" s="94"/>
      <c r="EI1117" s="94"/>
      <c r="EJ1117" s="94"/>
      <c r="EK1117" s="94"/>
      <c r="EL1117" s="94"/>
      <c r="EM1117" s="94"/>
      <c r="EN1117" s="94"/>
      <c r="EO1117" s="94"/>
      <c r="EP1117" s="94"/>
      <c r="EQ1117" s="94"/>
      <c r="ER1117" s="94"/>
      <c r="ES1117" s="94"/>
      <c r="ET1117" s="94"/>
      <c r="EU1117" s="94"/>
      <c r="EV1117" s="94"/>
      <c r="EW1117" s="94"/>
      <c r="EX1117" s="94"/>
      <c r="EY1117" s="94"/>
      <c r="EZ1117" s="94"/>
      <c r="FA1117" s="94"/>
      <c r="FB1117" s="94"/>
      <c r="FC1117" s="94"/>
      <c r="FD1117" s="94"/>
      <c r="FE1117" s="94"/>
      <c r="FF1117" s="94"/>
      <c r="FG1117" s="94"/>
      <c r="FH1117" s="94"/>
      <c r="FI1117" s="94"/>
      <c r="FJ1117" s="94"/>
      <c r="FK1117" s="94"/>
      <c r="FL1117" s="94"/>
      <c r="FM1117" s="94"/>
      <c r="FN1117" s="94"/>
      <c r="FO1117" s="94"/>
      <c r="FP1117" s="94"/>
      <c r="FQ1117" s="94"/>
      <c r="FR1117" s="94"/>
      <c r="FS1117" s="94"/>
      <c r="FT1117" s="94"/>
      <c r="FU1117" s="94"/>
      <c r="FV1117" s="94"/>
      <c r="FW1117" s="94"/>
      <c r="FX1117" s="94"/>
      <c r="FY1117" s="94"/>
      <c r="FZ1117" s="94"/>
      <c r="GA1117" s="94"/>
      <c r="GB1117" s="94"/>
      <c r="GC1117" s="94"/>
      <c r="GD1117" s="94"/>
      <c r="GE1117" s="94"/>
      <c r="GF1117" s="94"/>
      <c r="GG1117" s="94"/>
      <c r="GH1117" s="94"/>
      <c r="GI1117" s="94"/>
      <c r="GJ1117" s="94"/>
      <c r="GK1117" s="94"/>
      <c r="GL1117" s="94"/>
      <c r="GM1117" s="94"/>
      <c r="GN1117" s="94"/>
      <c r="GO1117" s="94"/>
      <c r="GP1117" s="94"/>
      <c r="GQ1117" s="94"/>
      <c r="GR1117" s="94"/>
      <c r="GS1117" s="94"/>
      <c r="GT1117" s="94"/>
      <c r="GU1117" s="94"/>
      <c r="GV1117" s="94"/>
      <c r="GW1117" s="94"/>
      <c r="GX1117" s="94"/>
      <c r="GY1117" s="94"/>
      <c r="GZ1117" s="94"/>
      <c r="HA1117" s="1"/>
      <c r="HB1117" s="1"/>
    </row>
    <row r="1118" spans="1:210" s="4" customFormat="1" ht="12.6" thickBot="1">
      <c r="A1118" s="3"/>
      <c r="B1118" s="244"/>
      <c r="C1118" s="3"/>
      <c r="D1118" s="3"/>
      <c r="E1118" s="9" t="s">
        <v>130</v>
      </c>
      <c r="F1118" s="51"/>
      <c r="G1118" s="390" t="s">
        <v>6</v>
      </c>
      <c r="H1118" s="388" t="s">
        <v>16</v>
      </c>
      <c r="I1118" s="388"/>
      <c r="J1118" s="388"/>
      <c r="K1118" s="388"/>
      <c r="L1118" s="388"/>
      <c r="M1118" s="396"/>
      <c r="N1118" s="388" t="str">
        <f>Главная!$Y$8</f>
        <v>итого</v>
      </c>
      <c r="O1118" s="388"/>
      <c r="P1118" s="573"/>
      <c r="Q1118" s="388" t="s">
        <v>26</v>
      </c>
      <c r="R1118" s="3"/>
      <c r="S1118" s="5"/>
      <c r="T1118" s="84"/>
      <c r="U1118" s="280"/>
      <c r="V1118" s="278"/>
      <c r="W1118" s="397">
        <f>SUM($Y1118:$HA1118)</f>
        <v>0</v>
      </c>
      <c r="X1118" s="281"/>
      <c r="Y1118" s="46"/>
      <c r="Z1118" s="91"/>
      <c r="AA1118" s="398">
        <f>IF(AA$8="",0,AA775-AA795)</f>
        <v>0</v>
      </c>
      <c r="AB1118" s="398">
        <f>IF(AB$8="",0,AB775-AB795)</f>
        <v>0</v>
      </c>
      <c r="AC1118" s="398">
        <f>IF(AC$8="",0,AC775-AC795)</f>
        <v>0</v>
      </c>
      <c r="AD1118" s="398">
        <f>IF(AD$8="",0,AD775-AD795)</f>
        <v>0</v>
      </c>
      <c r="AE1118" s="398">
        <f>IF(AE$8="",0,AE775-AE795)</f>
        <v>0</v>
      </c>
      <c r="AF1118" s="398">
        <f t="shared" ref="AF1118:CQ1118" si="5215">IF(AF$8="",0,AF775-AF795)</f>
        <v>0</v>
      </c>
      <c r="AG1118" s="398">
        <f t="shared" si="5215"/>
        <v>0</v>
      </c>
      <c r="AH1118" s="398">
        <f t="shared" si="5215"/>
        <v>0</v>
      </c>
      <c r="AI1118" s="398">
        <f t="shared" si="5215"/>
        <v>0</v>
      </c>
      <c r="AJ1118" s="398">
        <f t="shared" si="5215"/>
        <v>0</v>
      </c>
      <c r="AK1118" s="398">
        <f t="shared" si="5215"/>
        <v>0</v>
      </c>
      <c r="AL1118" s="398">
        <f t="shared" si="5215"/>
        <v>0</v>
      </c>
      <c r="AM1118" s="398">
        <f t="shared" si="5215"/>
        <v>0</v>
      </c>
      <c r="AN1118" s="398">
        <f t="shared" si="5215"/>
        <v>0</v>
      </c>
      <c r="AO1118" s="398">
        <f t="shared" si="5215"/>
        <v>0</v>
      </c>
      <c r="AP1118" s="398">
        <f t="shared" si="5215"/>
        <v>0</v>
      </c>
      <c r="AQ1118" s="398">
        <f t="shared" si="5215"/>
        <v>0</v>
      </c>
      <c r="AR1118" s="398">
        <f t="shared" si="5215"/>
        <v>0</v>
      </c>
      <c r="AS1118" s="398">
        <f t="shared" si="5215"/>
        <v>0</v>
      </c>
      <c r="AT1118" s="398">
        <f t="shared" si="5215"/>
        <v>0</v>
      </c>
      <c r="AU1118" s="398">
        <f t="shared" si="5215"/>
        <v>0</v>
      </c>
      <c r="AV1118" s="398">
        <f t="shared" si="5215"/>
        <v>0</v>
      </c>
      <c r="AW1118" s="398">
        <f t="shared" si="5215"/>
        <v>0</v>
      </c>
      <c r="AX1118" s="398">
        <f t="shared" si="5215"/>
        <v>0</v>
      </c>
      <c r="AY1118" s="398">
        <f t="shared" si="5215"/>
        <v>0</v>
      </c>
      <c r="AZ1118" s="398">
        <f t="shared" si="5215"/>
        <v>0</v>
      </c>
      <c r="BA1118" s="398">
        <f t="shared" si="5215"/>
        <v>0</v>
      </c>
      <c r="BB1118" s="398">
        <f t="shared" si="5215"/>
        <v>0</v>
      </c>
      <c r="BC1118" s="398">
        <f t="shared" si="5215"/>
        <v>0</v>
      </c>
      <c r="BD1118" s="398">
        <f t="shared" si="5215"/>
        <v>0</v>
      </c>
      <c r="BE1118" s="398">
        <f t="shared" si="5215"/>
        <v>0</v>
      </c>
      <c r="BF1118" s="398">
        <f t="shared" si="5215"/>
        <v>0</v>
      </c>
      <c r="BG1118" s="398">
        <f t="shared" si="5215"/>
        <v>0</v>
      </c>
      <c r="BH1118" s="398">
        <f t="shared" si="5215"/>
        <v>0</v>
      </c>
      <c r="BI1118" s="398">
        <f t="shared" si="5215"/>
        <v>0</v>
      </c>
      <c r="BJ1118" s="398">
        <f t="shared" si="5215"/>
        <v>0</v>
      </c>
      <c r="BK1118" s="398">
        <f t="shared" si="5215"/>
        <v>0</v>
      </c>
      <c r="BL1118" s="398">
        <f t="shared" si="5215"/>
        <v>0</v>
      </c>
      <c r="BM1118" s="398">
        <f t="shared" si="5215"/>
        <v>0</v>
      </c>
      <c r="BN1118" s="398">
        <f t="shared" si="5215"/>
        <v>0</v>
      </c>
      <c r="BO1118" s="398">
        <f t="shared" si="5215"/>
        <v>0</v>
      </c>
      <c r="BP1118" s="398">
        <f t="shared" si="5215"/>
        <v>0</v>
      </c>
      <c r="BQ1118" s="398">
        <f t="shared" si="5215"/>
        <v>0</v>
      </c>
      <c r="BR1118" s="398">
        <f t="shared" si="5215"/>
        <v>0</v>
      </c>
      <c r="BS1118" s="398">
        <f t="shared" si="5215"/>
        <v>0</v>
      </c>
      <c r="BT1118" s="398">
        <f t="shared" si="5215"/>
        <v>0</v>
      </c>
      <c r="BU1118" s="398">
        <f t="shared" si="5215"/>
        <v>0</v>
      </c>
      <c r="BV1118" s="398">
        <f t="shared" si="5215"/>
        <v>0</v>
      </c>
      <c r="BW1118" s="398">
        <f t="shared" si="5215"/>
        <v>0</v>
      </c>
      <c r="BX1118" s="398">
        <f t="shared" si="5215"/>
        <v>0</v>
      </c>
      <c r="BY1118" s="398">
        <f t="shared" si="5215"/>
        <v>0</v>
      </c>
      <c r="BZ1118" s="398">
        <f t="shared" si="5215"/>
        <v>0</v>
      </c>
      <c r="CA1118" s="398">
        <f t="shared" si="5215"/>
        <v>0</v>
      </c>
      <c r="CB1118" s="398">
        <f t="shared" si="5215"/>
        <v>0</v>
      </c>
      <c r="CC1118" s="398">
        <f t="shared" si="5215"/>
        <v>0</v>
      </c>
      <c r="CD1118" s="398">
        <f t="shared" si="5215"/>
        <v>0</v>
      </c>
      <c r="CE1118" s="398">
        <f t="shared" si="5215"/>
        <v>0</v>
      </c>
      <c r="CF1118" s="398">
        <f t="shared" si="5215"/>
        <v>0</v>
      </c>
      <c r="CG1118" s="398">
        <f t="shared" si="5215"/>
        <v>0</v>
      </c>
      <c r="CH1118" s="398">
        <f t="shared" si="5215"/>
        <v>0</v>
      </c>
      <c r="CI1118" s="398">
        <f t="shared" si="5215"/>
        <v>0</v>
      </c>
      <c r="CJ1118" s="398">
        <f t="shared" si="5215"/>
        <v>0</v>
      </c>
      <c r="CK1118" s="398">
        <f t="shared" si="5215"/>
        <v>0</v>
      </c>
      <c r="CL1118" s="398">
        <f t="shared" si="5215"/>
        <v>0</v>
      </c>
      <c r="CM1118" s="398">
        <f t="shared" si="5215"/>
        <v>0</v>
      </c>
      <c r="CN1118" s="398">
        <f t="shared" si="5215"/>
        <v>0</v>
      </c>
      <c r="CO1118" s="398">
        <f t="shared" si="5215"/>
        <v>0</v>
      </c>
      <c r="CP1118" s="398">
        <f t="shared" si="5215"/>
        <v>0</v>
      </c>
      <c r="CQ1118" s="398">
        <f t="shared" si="5215"/>
        <v>0</v>
      </c>
      <c r="CR1118" s="398">
        <f t="shared" ref="CR1118:DG1118" si="5216">IF(CR$8="",0,CR775-CR795)</f>
        <v>0</v>
      </c>
      <c r="CS1118" s="398">
        <f t="shared" si="5216"/>
        <v>0</v>
      </c>
      <c r="CT1118" s="398">
        <f t="shared" si="5216"/>
        <v>0</v>
      </c>
      <c r="CU1118" s="398">
        <f t="shared" si="5216"/>
        <v>0</v>
      </c>
      <c r="CV1118" s="398">
        <f t="shared" si="5216"/>
        <v>0</v>
      </c>
      <c r="CW1118" s="398">
        <f t="shared" si="5216"/>
        <v>0</v>
      </c>
      <c r="CX1118" s="398">
        <f t="shared" si="5216"/>
        <v>0</v>
      </c>
      <c r="CY1118" s="398">
        <f t="shared" si="5216"/>
        <v>0</v>
      </c>
      <c r="CZ1118" s="398">
        <f t="shared" si="5216"/>
        <v>0</v>
      </c>
      <c r="DA1118" s="398">
        <f t="shared" si="5216"/>
        <v>0</v>
      </c>
      <c r="DB1118" s="398">
        <f t="shared" si="5216"/>
        <v>0</v>
      </c>
      <c r="DC1118" s="398">
        <f t="shared" si="5216"/>
        <v>0</v>
      </c>
      <c r="DD1118" s="398">
        <f t="shared" si="5216"/>
        <v>0</v>
      </c>
      <c r="DE1118" s="398">
        <f t="shared" si="5216"/>
        <v>0</v>
      </c>
      <c r="DF1118" s="398">
        <f t="shared" si="5216"/>
        <v>0</v>
      </c>
      <c r="DG1118" s="398">
        <f t="shared" si="5216"/>
        <v>0</v>
      </c>
      <c r="DH1118" s="398">
        <f t="shared" ref="DH1118:FS1118" si="5217">IF(DH$8="",0,DH775-DH795)</f>
        <v>0</v>
      </c>
      <c r="DI1118" s="398">
        <f t="shared" si="5217"/>
        <v>0</v>
      </c>
      <c r="DJ1118" s="398">
        <f t="shared" si="5217"/>
        <v>0</v>
      </c>
      <c r="DK1118" s="398">
        <f t="shared" si="5217"/>
        <v>0</v>
      </c>
      <c r="DL1118" s="398">
        <f t="shared" si="5217"/>
        <v>0</v>
      </c>
      <c r="DM1118" s="398">
        <f t="shared" si="5217"/>
        <v>0</v>
      </c>
      <c r="DN1118" s="398">
        <f t="shared" si="5217"/>
        <v>0</v>
      </c>
      <c r="DO1118" s="398">
        <f t="shared" si="5217"/>
        <v>0</v>
      </c>
      <c r="DP1118" s="398">
        <f t="shared" si="5217"/>
        <v>0</v>
      </c>
      <c r="DQ1118" s="398">
        <f t="shared" si="5217"/>
        <v>0</v>
      </c>
      <c r="DR1118" s="398">
        <f t="shared" si="5217"/>
        <v>0</v>
      </c>
      <c r="DS1118" s="398">
        <f t="shared" si="5217"/>
        <v>0</v>
      </c>
      <c r="DT1118" s="398">
        <f t="shared" si="5217"/>
        <v>0</v>
      </c>
      <c r="DU1118" s="398">
        <f t="shared" si="5217"/>
        <v>0</v>
      </c>
      <c r="DV1118" s="398">
        <f t="shared" si="5217"/>
        <v>0</v>
      </c>
      <c r="DW1118" s="398">
        <f t="shared" si="5217"/>
        <v>0</v>
      </c>
      <c r="DX1118" s="398">
        <f t="shared" si="5217"/>
        <v>0</v>
      </c>
      <c r="DY1118" s="398">
        <f t="shared" si="5217"/>
        <v>0</v>
      </c>
      <c r="DZ1118" s="398">
        <f t="shared" si="5217"/>
        <v>0</v>
      </c>
      <c r="EA1118" s="398">
        <f t="shared" si="5217"/>
        <v>0</v>
      </c>
      <c r="EB1118" s="398">
        <f t="shared" si="5217"/>
        <v>0</v>
      </c>
      <c r="EC1118" s="398">
        <f t="shared" si="5217"/>
        <v>0</v>
      </c>
      <c r="ED1118" s="398">
        <f t="shared" si="5217"/>
        <v>0</v>
      </c>
      <c r="EE1118" s="398">
        <f t="shared" si="5217"/>
        <v>0</v>
      </c>
      <c r="EF1118" s="398">
        <f t="shared" si="5217"/>
        <v>0</v>
      </c>
      <c r="EG1118" s="398">
        <f t="shared" si="5217"/>
        <v>0</v>
      </c>
      <c r="EH1118" s="398">
        <f t="shared" si="5217"/>
        <v>0</v>
      </c>
      <c r="EI1118" s="398">
        <f t="shared" si="5217"/>
        <v>0</v>
      </c>
      <c r="EJ1118" s="398">
        <f t="shared" si="5217"/>
        <v>0</v>
      </c>
      <c r="EK1118" s="398">
        <f t="shared" si="5217"/>
        <v>0</v>
      </c>
      <c r="EL1118" s="398">
        <f t="shared" si="5217"/>
        <v>0</v>
      </c>
      <c r="EM1118" s="398">
        <f t="shared" si="5217"/>
        <v>0</v>
      </c>
      <c r="EN1118" s="398">
        <f t="shared" si="5217"/>
        <v>0</v>
      </c>
      <c r="EO1118" s="398">
        <f t="shared" si="5217"/>
        <v>0</v>
      </c>
      <c r="EP1118" s="398">
        <f t="shared" si="5217"/>
        <v>0</v>
      </c>
      <c r="EQ1118" s="398">
        <f t="shared" si="5217"/>
        <v>0</v>
      </c>
      <c r="ER1118" s="398">
        <f t="shared" si="5217"/>
        <v>0</v>
      </c>
      <c r="ES1118" s="398">
        <f t="shared" si="5217"/>
        <v>0</v>
      </c>
      <c r="ET1118" s="398">
        <f t="shared" si="5217"/>
        <v>0</v>
      </c>
      <c r="EU1118" s="398">
        <f t="shared" si="5217"/>
        <v>0</v>
      </c>
      <c r="EV1118" s="398">
        <f t="shared" si="5217"/>
        <v>0</v>
      </c>
      <c r="EW1118" s="398">
        <f t="shared" si="5217"/>
        <v>0</v>
      </c>
      <c r="EX1118" s="398">
        <f t="shared" si="5217"/>
        <v>0</v>
      </c>
      <c r="EY1118" s="398">
        <f t="shared" si="5217"/>
        <v>0</v>
      </c>
      <c r="EZ1118" s="398">
        <f t="shared" si="5217"/>
        <v>0</v>
      </c>
      <c r="FA1118" s="398">
        <f t="shared" si="5217"/>
        <v>0</v>
      </c>
      <c r="FB1118" s="398">
        <f t="shared" si="5217"/>
        <v>0</v>
      </c>
      <c r="FC1118" s="398">
        <f t="shared" si="5217"/>
        <v>0</v>
      </c>
      <c r="FD1118" s="398">
        <f t="shared" si="5217"/>
        <v>0</v>
      </c>
      <c r="FE1118" s="398">
        <f t="shared" si="5217"/>
        <v>0</v>
      </c>
      <c r="FF1118" s="398">
        <f t="shared" si="5217"/>
        <v>0</v>
      </c>
      <c r="FG1118" s="398">
        <f t="shared" si="5217"/>
        <v>0</v>
      </c>
      <c r="FH1118" s="398">
        <f t="shared" si="5217"/>
        <v>0</v>
      </c>
      <c r="FI1118" s="398">
        <f t="shared" si="5217"/>
        <v>0</v>
      </c>
      <c r="FJ1118" s="398">
        <f t="shared" si="5217"/>
        <v>0</v>
      </c>
      <c r="FK1118" s="398">
        <f t="shared" si="5217"/>
        <v>0</v>
      </c>
      <c r="FL1118" s="398">
        <f t="shared" si="5217"/>
        <v>0</v>
      </c>
      <c r="FM1118" s="398">
        <f t="shared" si="5217"/>
        <v>0</v>
      </c>
      <c r="FN1118" s="398">
        <f t="shared" si="5217"/>
        <v>0</v>
      </c>
      <c r="FO1118" s="398">
        <f t="shared" si="5217"/>
        <v>0</v>
      </c>
      <c r="FP1118" s="398">
        <f t="shared" si="5217"/>
        <v>0</v>
      </c>
      <c r="FQ1118" s="398">
        <f t="shared" si="5217"/>
        <v>0</v>
      </c>
      <c r="FR1118" s="398">
        <f t="shared" si="5217"/>
        <v>0</v>
      </c>
      <c r="FS1118" s="398">
        <f t="shared" si="5217"/>
        <v>0</v>
      </c>
      <c r="FT1118" s="398">
        <f t="shared" ref="FT1118:GZ1118" si="5218">IF(FT$8="",0,FT775-FT795)</f>
        <v>0</v>
      </c>
      <c r="FU1118" s="398">
        <f t="shared" si="5218"/>
        <v>0</v>
      </c>
      <c r="FV1118" s="398">
        <f t="shared" si="5218"/>
        <v>0</v>
      </c>
      <c r="FW1118" s="398">
        <f t="shared" si="5218"/>
        <v>0</v>
      </c>
      <c r="FX1118" s="398">
        <f t="shared" si="5218"/>
        <v>0</v>
      </c>
      <c r="FY1118" s="398">
        <f t="shared" si="5218"/>
        <v>0</v>
      </c>
      <c r="FZ1118" s="398">
        <f t="shared" si="5218"/>
        <v>0</v>
      </c>
      <c r="GA1118" s="398">
        <f t="shared" si="5218"/>
        <v>0</v>
      </c>
      <c r="GB1118" s="398">
        <f t="shared" si="5218"/>
        <v>0</v>
      </c>
      <c r="GC1118" s="398">
        <f t="shared" si="5218"/>
        <v>0</v>
      </c>
      <c r="GD1118" s="398">
        <f t="shared" si="5218"/>
        <v>0</v>
      </c>
      <c r="GE1118" s="398">
        <f t="shared" si="5218"/>
        <v>0</v>
      </c>
      <c r="GF1118" s="398">
        <f t="shared" si="5218"/>
        <v>0</v>
      </c>
      <c r="GG1118" s="398">
        <f t="shared" si="5218"/>
        <v>0</v>
      </c>
      <c r="GH1118" s="398">
        <f t="shared" si="5218"/>
        <v>0</v>
      </c>
      <c r="GI1118" s="398">
        <f t="shared" si="5218"/>
        <v>0</v>
      </c>
      <c r="GJ1118" s="398">
        <f t="shared" si="5218"/>
        <v>0</v>
      </c>
      <c r="GK1118" s="398">
        <f t="shared" si="5218"/>
        <v>0</v>
      </c>
      <c r="GL1118" s="398">
        <f t="shared" si="5218"/>
        <v>0</v>
      </c>
      <c r="GM1118" s="398">
        <f t="shared" si="5218"/>
        <v>0</v>
      </c>
      <c r="GN1118" s="398">
        <f t="shared" si="5218"/>
        <v>0</v>
      </c>
      <c r="GO1118" s="398">
        <f t="shared" si="5218"/>
        <v>0</v>
      </c>
      <c r="GP1118" s="398">
        <f t="shared" si="5218"/>
        <v>0</v>
      </c>
      <c r="GQ1118" s="398">
        <f t="shared" si="5218"/>
        <v>0</v>
      </c>
      <c r="GR1118" s="398">
        <f t="shared" si="5218"/>
        <v>0</v>
      </c>
      <c r="GS1118" s="398">
        <f t="shared" si="5218"/>
        <v>0</v>
      </c>
      <c r="GT1118" s="398">
        <f t="shared" si="5218"/>
        <v>0</v>
      </c>
      <c r="GU1118" s="398">
        <f t="shared" si="5218"/>
        <v>0</v>
      </c>
      <c r="GV1118" s="398">
        <f t="shared" si="5218"/>
        <v>0</v>
      </c>
      <c r="GW1118" s="398">
        <f t="shared" si="5218"/>
        <v>0</v>
      </c>
      <c r="GX1118" s="398">
        <f t="shared" si="5218"/>
        <v>0</v>
      </c>
      <c r="GY1118" s="398">
        <f t="shared" si="5218"/>
        <v>0</v>
      </c>
      <c r="GZ1118" s="398">
        <f t="shared" si="5218"/>
        <v>0</v>
      </c>
      <c r="HA1118" s="3"/>
      <c r="HB1118" s="3"/>
    </row>
    <row r="1119" spans="1:210" s="35" customFormat="1" ht="12.6" thickTop="1">
      <c r="A1119" s="34"/>
      <c r="B1119" s="196"/>
      <c r="C1119" s="34"/>
      <c r="D1119" s="34"/>
      <c r="E1119" s="9" t="s">
        <v>130</v>
      </c>
      <c r="F1119" s="53"/>
      <c r="G1119" s="390" t="s">
        <v>6</v>
      </c>
      <c r="H1119" s="391" t="s">
        <v>199</v>
      </c>
      <c r="I1119" s="391"/>
      <c r="J1119" s="391"/>
      <c r="K1119" s="391"/>
      <c r="L1119" s="391"/>
      <c r="M1119" s="392"/>
      <c r="N1119" s="393" t="str">
        <f>Главная!$Y$8</f>
        <v>итого</v>
      </c>
      <c r="O1119" s="391"/>
      <c r="P1119" s="392"/>
      <c r="Q1119" s="391" t="s">
        <v>14</v>
      </c>
      <c r="R1119" s="34"/>
      <c r="S1119" s="20"/>
      <c r="T1119" s="207"/>
      <c r="U1119" s="403"/>
      <c r="V1119" s="324"/>
      <c r="W1119" s="394">
        <f>IF(W$8="",0,IF(W19=0,0,W1118/W19))</f>
        <v>0</v>
      </c>
      <c r="X1119" s="296"/>
      <c r="Y1119" s="47"/>
      <c r="Z1119" s="103"/>
      <c r="AA1119" s="395">
        <f t="shared" ref="AA1119:BF1119" si="5219">IF(AA$8="",0,IF(AA19=0,0,AA1118/AA19))</f>
        <v>0</v>
      </c>
      <c r="AB1119" s="395">
        <f t="shared" si="5219"/>
        <v>0</v>
      </c>
      <c r="AC1119" s="395">
        <f t="shared" si="5219"/>
        <v>0</v>
      </c>
      <c r="AD1119" s="395">
        <f t="shared" si="5219"/>
        <v>0</v>
      </c>
      <c r="AE1119" s="395">
        <f t="shared" si="5219"/>
        <v>0</v>
      </c>
      <c r="AF1119" s="395">
        <f t="shared" si="5219"/>
        <v>0</v>
      </c>
      <c r="AG1119" s="395">
        <f t="shared" si="5219"/>
        <v>0</v>
      </c>
      <c r="AH1119" s="395">
        <f t="shared" si="5219"/>
        <v>0</v>
      </c>
      <c r="AI1119" s="395">
        <f t="shared" si="5219"/>
        <v>0</v>
      </c>
      <c r="AJ1119" s="395">
        <f t="shared" si="5219"/>
        <v>0</v>
      </c>
      <c r="AK1119" s="395">
        <f t="shared" si="5219"/>
        <v>0</v>
      </c>
      <c r="AL1119" s="395">
        <f t="shared" si="5219"/>
        <v>0</v>
      </c>
      <c r="AM1119" s="395">
        <f t="shared" si="5219"/>
        <v>0</v>
      </c>
      <c r="AN1119" s="395">
        <f t="shared" si="5219"/>
        <v>0</v>
      </c>
      <c r="AO1119" s="395">
        <f t="shared" si="5219"/>
        <v>0</v>
      </c>
      <c r="AP1119" s="395">
        <f t="shared" si="5219"/>
        <v>0</v>
      </c>
      <c r="AQ1119" s="395">
        <f t="shared" si="5219"/>
        <v>0</v>
      </c>
      <c r="AR1119" s="395">
        <f t="shared" si="5219"/>
        <v>0</v>
      </c>
      <c r="AS1119" s="395">
        <f t="shared" si="5219"/>
        <v>0</v>
      </c>
      <c r="AT1119" s="395">
        <f t="shared" si="5219"/>
        <v>0</v>
      </c>
      <c r="AU1119" s="395">
        <f t="shared" si="5219"/>
        <v>0</v>
      </c>
      <c r="AV1119" s="395">
        <f t="shared" si="5219"/>
        <v>0</v>
      </c>
      <c r="AW1119" s="395">
        <f t="shared" si="5219"/>
        <v>0</v>
      </c>
      <c r="AX1119" s="395">
        <f t="shared" si="5219"/>
        <v>0</v>
      </c>
      <c r="AY1119" s="395">
        <f t="shared" si="5219"/>
        <v>0</v>
      </c>
      <c r="AZ1119" s="395">
        <f t="shared" si="5219"/>
        <v>0</v>
      </c>
      <c r="BA1119" s="395">
        <f t="shared" si="5219"/>
        <v>0</v>
      </c>
      <c r="BB1119" s="395">
        <f t="shared" si="5219"/>
        <v>0</v>
      </c>
      <c r="BC1119" s="395">
        <f t="shared" si="5219"/>
        <v>0</v>
      </c>
      <c r="BD1119" s="395">
        <f t="shared" si="5219"/>
        <v>0</v>
      </c>
      <c r="BE1119" s="395">
        <f t="shared" si="5219"/>
        <v>0</v>
      </c>
      <c r="BF1119" s="395">
        <f t="shared" si="5219"/>
        <v>0</v>
      </c>
      <c r="BG1119" s="395">
        <f t="shared" ref="BG1119:CL1119" si="5220">IF(BG$8="",0,IF(BG19=0,0,BG1118/BG19))</f>
        <v>0</v>
      </c>
      <c r="BH1119" s="395">
        <f t="shared" si="5220"/>
        <v>0</v>
      </c>
      <c r="BI1119" s="395">
        <f t="shared" si="5220"/>
        <v>0</v>
      </c>
      <c r="BJ1119" s="395">
        <f t="shared" si="5220"/>
        <v>0</v>
      </c>
      <c r="BK1119" s="395">
        <f t="shared" si="5220"/>
        <v>0</v>
      </c>
      <c r="BL1119" s="395">
        <f t="shared" si="5220"/>
        <v>0</v>
      </c>
      <c r="BM1119" s="395">
        <f t="shared" si="5220"/>
        <v>0</v>
      </c>
      <c r="BN1119" s="395">
        <f t="shared" si="5220"/>
        <v>0</v>
      </c>
      <c r="BO1119" s="395">
        <f t="shared" si="5220"/>
        <v>0</v>
      </c>
      <c r="BP1119" s="395">
        <f t="shared" si="5220"/>
        <v>0</v>
      </c>
      <c r="BQ1119" s="395">
        <f t="shared" si="5220"/>
        <v>0</v>
      </c>
      <c r="BR1119" s="395">
        <f t="shared" si="5220"/>
        <v>0</v>
      </c>
      <c r="BS1119" s="395">
        <f t="shared" si="5220"/>
        <v>0</v>
      </c>
      <c r="BT1119" s="395">
        <f t="shared" si="5220"/>
        <v>0</v>
      </c>
      <c r="BU1119" s="395">
        <f t="shared" si="5220"/>
        <v>0</v>
      </c>
      <c r="BV1119" s="395">
        <f t="shared" si="5220"/>
        <v>0</v>
      </c>
      <c r="BW1119" s="395">
        <f t="shared" si="5220"/>
        <v>0</v>
      </c>
      <c r="BX1119" s="395">
        <f t="shared" si="5220"/>
        <v>0</v>
      </c>
      <c r="BY1119" s="395">
        <f t="shared" si="5220"/>
        <v>0</v>
      </c>
      <c r="BZ1119" s="395">
        <f t="shared" si="5220"/>
        <v>0</v>
      </c>
      <c r="CA1119" s="395">
        <f t="shared" si="5220"/>
        <v>0</v>
      </c>
      <c r="CB1119" s="395">
        <f t="shared" si="5220"/>
        <v>0</v>
      </c>
      <c r="CC1119" s="395">
        <f t="shared" si="5220"/>
        <v>0</v>
      </c>
      <c r="CD1119" s="395">
        <f t="shared" si="5220"/>
        <v>0</v>
      </c>
      <c r="CE1119" s="395">
        <f t="shared" si="5220"/>
        <v>0</v>
      </c>
      <c r="CF1119" s="395">
        <f t="shared" si="5220"/>
        <v>0</v>
      </c>
      <c r="CG1119" s="395">
        <f t="shared" si="5220"/>
        <v>0</v>
      </c>
      <c r="CH1119" s="395">
        <f t="shared" si="5220"/>
        <v>0</v>
      </c>
      <c r="CI1119" s="395">
        <f t="shared" si="5220"/>
        <v>0</v>
      </c>
      <c r="CJ1119" s="395">
        <f t="shared" si="5220"/>
        <v>0</v>
      </c>
      <c r="CK1119" s="395">
        <f t="shared" si="5220"/>
        <v>0</v>
      </c>
      <c r="CL1119" s="395">
        <f t="shared" si="5220"/>
        <v>0</v>
      </c>
      <c r="CM1119" s="395">
        <f t="shared" ref="CM1119:DG1119" si="5221">IF(CM$8="",0,IF(CM19=0,0,CM1118/CM19))</f>
        <v>0</v>
      </c>
      <c r="CN1119" s="395">
        <f t="shared" si="5221"/>
        <v>0</v>
      </c>
      <c r="CO1119" s="395">
        <f t="shared" si="5221"/>
        <v>0</v>
      </c>
      <c r="CP1119" s="395">
        <f t="shared" si="5221"/>
        <v>0</v>
      </c>
      <c r="CQ1119" s="395">
        <f t="shared" si="5221"/>
        <v>0</v>
      </c>
      <c r="CR1119" s="395">
        <f t="shared" si="5221"/>
        <v>0</v>
      </c>
      <c r="CS1119" s="395">
        <f t="shared" si="5221"/>
        <v>0</v>
      </c>
      <c r="CT1119" s="395">
        <f t="shared" si="5221"/>
        <v>0</v>
      </c>
      <c r="CU1119" s="395">
        <f t="shared" si="5221"/>
        <v>0</v>
      </c>
      <c r="CV1119" s="395">
        <f t="shared" si="5221"/>
        <v>0</v>
      </c>
      <c r="CW1119" s="395">
        <f t="shared" si="5221"/>
        <v>0</v>
      </c>
      <c r="CX1119" s="395">
        <f t="shared" si="5221"/>
        <v>0</v>
      </c>
      <c r="CY1119" s="395">
        <f t="shared" si="5221"/>
        <v>0</v>
      </c>
      <c r="CZ1119" s="395">
        <f t="shared" si="5221"/>
        <v>0</v>
      </c>
      <c r="DA1119" s="395">
        <f t="shared" si="5221"/>
        <v>0</v>
      </c>
      <c r="DB1119" s="395">
        <f t="shared" si="5221"/>
        <v>0</v>
      </c>
      <c r="DC1119" s="395">
        <f t="shared" si="5221"/>
        <v>0</v>
      </c>
      <c r="DD1119" s="395">
        <f t="shared" si="5221"/>
        <v>0</v>
      </c>
      <c r="DE1119" s="395">
        <f t="shared" si="5221"/>
        <v>0</v>
      </c>
      <c r="DF1119" s="395">
        <f t="shared" si="5221"/>
        <v>0</v>
      </c>
      <c r="DG1119" s="395">
        <f t="shared" si="5221"/>
        <v>0</v>
      </c>
      <c r="DH1119" s="395">
        <f t="shared" ref="DH1119:FS1119" si="5222">IF(DH$8="",0,IF(DH19=0,0,DH1118/DH19))</f>
        <v>0</v>
      </c>
      <c r="DI1119" s="395">
        <f t="shared" si="5222"/>
        <v>0</v>
      </c>
      <c r="DJ1119" s="395">
        <f t="shared" si="5222"/>
        <v>0</v>
      </c>
      <c r="DK1119" s="395">
        <f t="shared" si="5222"/>
        <v>0</v>
      </c>
      <c r="DL1119" s="395">
        <f t="shared" si="5222"/>
        <v>0</v>
      </c>
      <c r="DM1119" s="395">
        <f t="shared" si="5222"/>
        <v>0</v>
      </c>
      <c r="DN1119" s="395">
        <f t="shared" si="5222"/>
        <v>0</v>
      </c>
      <c r="DO1119" s="395">
        <f t="shared" si="5222"/>
        <v>0</v>
      </c>
      <c r="DP1119" s="395">
        <f t="shared" si="5222"/>
        <v>0</v>
      </c>
      <c r="DQ1119" s="395">
        <f t="shared" si="5222"/>
        <v>0</v>
      </c>
      <c r="DR1119" s="395">
        <f t="shared" si="5222"/>
        <v>0</v>
      </c>
      <c r="DS1119" s="395">
        <f t="shared" si="5222"/>
        <v>0</v>
      </c>
      <c r="DT1119" s="395">
        <f t="shared" si="5222"/>
        <v>0</v>
      </c>
      <c r="DU1119" s="395">
        <f t="shared" si="5222"/>
        <v>0</v>
      </c>
      <c r="DV1119" s="395">
        <f t="shared" si="5222"/>
        <v>0</v>
      </c>
      <c r="DW1119" s="395">
        <f t="shared" si="5222"/>
        <v>0</v>
      </c>
      <c r="DX1119" s="395">
        <f t="shared" si="5222"/>
        <v>0</v>
      </c>
      <c r="DY1119" s="395">
        <f t="shared" si="5222"/>
        <v>0</v>
      </c>
      <c r="DZ1119" s="395">
        <f t="shared" si="5222"/>
        <v>0</v>
      </c>
      <c r="EA1119" s="395">
        <f t="shared" si="5222"/>
        <v>0</v>
      </c>
      <c r="EB1119" s="395">
        <f t="shared" si="5222"/>
        <v>0</v>
      </c>
      <c r="EC1119" s="395">
        <f t="shared" si="5222"/>
        <v>0</v>
      </c>
      <c r="ED1119" s="395">
        <f t="shared" si="5222"/>
        <v>0</v>
      </c>
      <c r="EE1119" s="395">
        <f t="shared" si="5222"/>
        <v>0</v>
      </c>
      <c r="EF1119" s="395">
        <f t="shared" si="5222"/>
        <v>0</v>
      </c>
      <c r="EG1119" s="395">
        <f t="shared" si="5222"/>
        <v>0</v>
      </c>
      <c r="EH1119" s="395">
        <f t="shared" si="5222"/>
        <v>0</v>
      </c>
      <c r="EI1119" s="395">
        <f t="shared" si="5222"/>
        <v>0</v>
      </c>
      <c r="EJ1119" s="395">
        <f t="shared" si="5222"/>
        <v>0</v>
      </c>
      <c r="EK1119" s="395">
        <f t="shared" si="5222"/>
        <v>0</v>
      </c>
      <c r="EL1119" s="395">
        <f t="shared" si="5222"/>
        <v>0</v>
      </c>
      <c r="EM1119" s="395">
        <f t="shared" si="5222"/>
        <v>0</v>
      </c>
      <c r="EN1119" s="395">
        <f t="shared" si="5222"/>
        <v>0</v>
      </c>
      <c r="EO1119" s="395">
        <f t="shared" si="5222"/>
        <v>0</v>
      </c>
      <c r="EP1119" s="395">
        <f t="shared" si="5222"/>
        <v>0</v>
      </c>
      <c r="EQ1119" s="395">
        <f t="shared" si="5222"/>
        <v>0</v>
      </c>
      <c r="ER1119" s="395">
        <f t="shared" si="5222"/>
        <v>0</v>
      </c>
      <c r="ES1119" s="395">
        <f t="shared" si="5222"/>
        <v>0</v>
      </c>
      <c r="ET1119" s="395">
        <f t="shared" si="5222"/>
        <v>0</v>
      </c>
      <c r="EU1119" s="395">
        <f t="shared" si="5222"/>
        <v>0</v>
      </c>
      <c r="EV1119" s="395">
        <f t="shared" si="5222"/>
        <v>0</v>
      </c>
      <c r="EW1119" s="395">
        <f t="shared" si="5222"/>
        <v>0</v>
      </c>
      <c r="EX1119" s="395">
        <f t="shared" si="5222"/>
        <v>0</v>
      </c>
      <c r="EY1119" s="395">
        <f t="shared" si="5222"/>
        <v>0</v>
      </c>
      <c r="EZ1119" s="395">
        <f t="shared" si="5222"/>
        <v>0</v>
      </c>
      <c r="FA1119" s="395">
        <f t="shared" si="5222"/>
        <v>0</v>
      </c>
      <c r="FB1119" s="395">
        <f t="shared" si="5222"/>
        <v>0</v>
      </c>
      <c r="FC1119" s="395">
        <f t="shared" si="5222"/>
        <v>0</v>
      </c>
      <c r="FD1119" s="395">
        <f t="shared" si="5222"/>
        <v>0</v>
      </c>
      <c r="FE1119" s="395">
        <f t="shared" si="5222"/>
        <v>0</v>
      </c>
      <c r="FF1119" s="395">
        <f t="shared" si="5222"/>
        <v>0</v>
      </c>
      <c r="FG1119" s="395">
        <f t="shared" si="5222"/>
        <v>0</v>
      </c>
      <c r="FH1119" s="395">
        <f t="shared" si="5222"/>
        <v>0</v>
      </c>
      <c r="FI1119" s="395">
        <f t="shared" si="5222"/>
        <v>0</v>
      </c>
      <c r="FJ1119" s="395">
        <f t="shared" si="5222"/>
        <v>0</v>
      </c>
      <c r="FK1119" s="395">
        <f t="shared" si="5222"/>
        <v>0</v>
      </c>
      <c r="FL1119" s="395">
        <f t="shared" si="5222"/>
        <v>0</v>
      </c>
      <c r="FM1119" s="395">
        <f t="shared" si="5222"/>
        <v>0</v>
      </c>
      <c r="FN1119" s="395">
        <f t="shared" si="5222"/>
        <v>0</v>
      </c>
      <c r="FO1119" s="395">
        <f t="shared" si="5222"/>
        <v>0</v>
      </c>
      <c r="FP1119" s="395">
        <f t="shared" si="5222"/>
        <v>0</v>
      </c>
      <c r="FQ1119" s="395">
        <f t="shared" si="5222"/>
        <v>0</v>
      </c>
      <c r="FR1119" s="395">
        <f t="shared" si="5222"/>
        <v>0</v>
      </c>
      <c r="FS1119" s="395">
        <f t="shared" si="5222"/>
        <v>0</v>
      </c>
      <c r="FT1119" s="395">
        <f t="shared" ref="FT1119:GZ1119" si="5223">IF(FT$8="",0,IF(FT19=0,0,FT1118/FT19))</f>
        <v>0</v>
      </c>
      <c r="FU1119" s="395">
        <f t="shared" si="5223"/>
        <v>0</v>
      </c>
      <c r="FV1119" s="395">
        <f t="shared" si="5223"/>
        <v>0</v>
      </c>
      <c r="FW1119" s="395">
        <f t="shared" si="5223"/>
        <v>0</v>
      </c>
      <c r="FX1119" s="395">
        <f t="shared" si="5223"/>
        <v>0</v>
      </c>
      <c r="FY1119" s="395">
        <f t="shared" si="5223"/>
        <v>0</v>
      </c>
      <c r="FZ1119" s="395">
        <f t="shared" si="5223"/>
        <v>0</v>
      </c>
      <c r="GA1119" s="395">
        <f t="shared" si="5223"/>
        <v>0</v>
      </c>
      <c r="GB1119" s="395">
        <f t="shared" si="5223"/>
        <v>0</v>
      </c>
      <c r="GC1119" s="395">
        <f t="shared" si="5223"/>
        <v>0</v>
      </c>
      <c r="GD1119" s="395">
        <f t="shared" si="5223"/>
        <v>0</v>
      </c>
      <c r="GE1119" s="395">
        <f t="shared" si="5223"/>
        <v>0</v>
      </c>
      <c r="GF1119" s="395">
        <f t="shared" si="5223"/>
        <v>0</v>
      </c>
      <c r="GG1119" s="395">
        <f t="shared" si="5223"/>
        <v>0</v>
      </c>
      <c r="GH1119" s="395">
        <f t="shared" si="5223"/>
        <v>0</v>
      </c>
      <c r="GI1119" s="395">
        <f t="shared" si="5223"/>
        <v>0</v>
      </c>
      <c r="GJ1119" s="395">
        <f t="shared" si="5223"/>
        <v>0</v>
      </c>
      <c r="GK1119" s="395">
        <f t="shared" si="5223"/>
        <v>0</v>
      </c>
      <c r="GL1119" s="395">
        <f t="shared" si="5223"/>
        <v>0</v>
      </c>
      <c r="GM1119" s="395">
        <f t="shared" si="5223"/>
        <v>0</v>
      </c>
      <c r="GN1119" s="395">
        <f t="shared" si="5223"/>
        <v>0</v>
      </c>
      <c r="GO1119" s="395">
        <f t="shared" si="5223"/>
        <v>0</v>
      </c>
      <c r="GP1119" s="395">
        <f t="shared" si="5223"/>
        <v>0</v>
      </c>
      <c r="GQ1119" s="395">
        <f t="shared" si="5223"/>
        <v>0</v>
      </c>
      <c r="GR1119" s="395">
        <f t="shared" si="5223"/>
        <v>0</v>
      </c>
      <c r="GS1119" s="395">
        <f t="shared" si="5223"/>
        <v>0</v>
      </c>
      <c r="GT1119" s="395">
        <f t="shared" si="5223"/>
        <v>0</v>
      </c>
      <c r="GU1119" s="395">
        <f t="shared" si="5223"/>
        <v>0</v>
      </c>
      <c r="GV1119" s="395">
        <f t="shared" si="5223"/>
        <v>0</v>
      </c>
      <c r="GW1119" s="395">
        <f t="shared" si="5223"/>
        <v>0</v>
      </c>
      <c r="GX1119" s="395">
        <f t="shared" si="5223"/>
        <v>0</v>
      </c>
      <c r="GY1119" s="395">
        <f t="shared" si="5223"/>
        <v>0</v>
      </c>
      <c r="GZ1119" s="395">
        <f t="shared" si="5223"/>
        <v>0</v>
      </c>
      <c r="HA1119" s="34"/>
      <c r="HB1119" s="34"/>
    </row>
    <row r="1120" spans="1:210" ht="4.2" customHeight="1">
      <c r="A1120" s="1"/>
      <c r="B1120" s="1"/>
      <c r="C1120" s="1"/>
      <c r="D1120" s="1"/>
      <c r="E1120" s="263"/>
      <c r="F1120" s="48"/>
      <c r="G1120" s="390"/>
      <c r="H1120" s="222"/>
      <c r="I1120" s="222"/>
      <c r="J1120" s="222"/>
      <c r="K1120" s="222"/>
      <c r="L1120" s="222"/>
      <c r="M1120" s="378"/>
      <c r="N1120" s="222"/>
      <c r="O1120" s="222"/>
      <c r="P1120" s="378"/>
      <c r="Q1120" s="222"/>
      <c r="R1120" s="1"/>
      <c r="S1120" s="5"/>
      <c r="T1120" s="7"/>
      <c r="U1120" s="24"/>
      <c r="V1120" s="1"/>
      <c r="W1120" s="10"/>
      <c r="X1120" s="10"/>
      <c r="Y1120" s="46"/>
      <c r="Z1120" s="93"/>
      <c r="AA1120" s="379"/>
      <c r="AB1120" s="379"/>
      <c r="AC1120" s="379"/>
      <c r="AD1120" s="379"/>
      <c r="AE1120" s="379"/>
      <c r="AF1120" s="379"/>
      <c r="AG1120" s="379"/>
      <c r="AH1120" s="379"/>
      <c r="AI1120" s="379"/>
      <c r="AJ1120" s="379"/>
      <c r="AK1120" s="379"/>
      <c r="AL1120" s="379"/>
      <c r="AM1120" s="379"/>
      <c r="AN1120" s="379"/>
      <c r="AO1120" s="379"/>
      <c r="AP1120" s="379"/>
      <c r="AQ1120" s="379"/>
      <c r="AR1120" s="379"/>
      <c r="AS1120" s="379"/>
      <c r="AT1120" s="379"/>
      <c r="AU1120" s="379"/>
      <c r="AV1120" s="379"/>
      <c r="AW1120" s="379"/>
      <c r="AX1120" s="379"/>
      <c r="AY1120" s="379"/>
      <c r="AZ1120" s="379"/>
      <c r="BA1120" s="379"/>
      <c r="BB1120" s="379"/>
      <c r="BC1120" s="379"/>
      <c r="BD1120" s="379"/>
      <c r="BE1120" s="379"/>
      <c r="BF1120" s="379"/>
      <c r="BG1120" s="379"/>
      <c r="BH1120" s="379"/>
      <c r="BI1120" s="379"/>
      <c r="BJ1120" s="379"/>
      <c r="BK1120" s="379"/>
      <c r="BL1120" s="379"/>
      <c r="BM1120" s="379"/>
      <c r="BN1120" s="379"/>
      <c r="BO1120" s="379"/>
      <c r="BP1120" s="379"/>
      <c r="BQ1120" s="379"/>
      <c r="BR1120" s="379"/>
      <c r="BS1120" s="379"/>
      <c r="BT1120" s="379"/>
      <c r="BU1120" s="379"/>
      <c r="BV1120" s="379"/>
      <c r="BW1120" s="379"/>
      <c r="BX1120" s="379"/>
      <c r="BY1120" s="379"/>
      <c r="BZ1120" s="379"/>
      <c r="CA1120" s="379"/>
      <c r="CB1120" s="379"/>
      <c r="CC1120" s="379"/>
      <c r="CD1120" s="379"/>
      <c r="CE1120" s="379"/>
      <c r="CF1120" s="379"/>
      <c r="CG1120" s="379"/>
      <c r="CH1120" s="379"/>
      <c r="CI1120" s="379"/>
      <c r="CJ1120" s="379"/>
      <c r="CK1120" s="379"/>
      <c r="CL1120" s="379"/>
      <c r="CM1120" s="379"/>
      <c r="CN1120" s="379"/>
      <c r="CO1120" s="379"/>
      <c r="CP1120" s="379"/>
      <c r="CQ1120" s="379"/>
      <c r="CR1120" s="379"/>
      <c r="CS1120" s="379"/>
      <c r="CT1120" s="379"/>
      <c r="CU1120" s="379"/>
      <c r="CV1120" s="379"/>
      <c r="CW1120" s="379"/>
      <c r="CX1120" s="379"/>
      <c r="CY1120" s="379"/>
      <c r="CZ1120" s="379"/>
      <c r="DA1120" s="379"/>
      <c r="DB1120" s="379"/>
      <c r="DC1120" s="379"/>
      <c r="DD1120" s="379"/>
      <c r="DE1120" s="379"/>
      <c r="DF1120" s="379"/>
      <c r="DG1120" s="379"/>
      <c r="DH1120" s="379"/>
      <c r="DI1120" s="379"/>
      <c r="DJ1120" s="379"/>
      <c r="DK1120" s="379"/>
      <c r="DL1120" s="379"/>
      <c r="DM1120" s="379"/>
      <c r="DN1120" s="379"/>
      <c r="DO1120" s="379"/>
      <c r="DP1120" s="379"/>
      <c r="DQ1120" s="379"/>
      <c r="DR1120" s="379"/>
      <c r="DS1120" s="379"/>
      <c r="DT1120" s="379"/>
      <c r="DU1120" s="379"/>
      <c r="DV1120" s="379"/>
      <c r="DW1120" s="379"/>
      <c r="DX1120" s="379"/>
      <c r="DY1120" s="379"/>
      <c r="DZ1120" s="379"/>
      <c r="EA1120" s="379"/>
      <c r="EB1120" s="379"/>
      <c r="EC1120" s="379"/>
      <c r="ED1120" s="379"/>
      <c r="EE1120" s="379"/>
      <c r="EF1120" s="379"/>
      <c r="EG1120" s="379"/>
      <c r="EH1120" s="379"/>
      <c r="EI1120" s="379"/>
      <c r="EJ1120" s="379"/>
      <c r="EK1120" s="379"/>
      <c r="EL1120" s="379"/>
      <c r="EM1120" s="379"/>
      <c r="EN1120" s="379"/>
      <c r="EO1120" s="379"/>
      <c r="EP1120" s="379"/>
      <c r="EQ1120" s="379"/>
      <c r="ER1120" s="379"/>
      <c r="ES1120" s="379"/>
      <c r="ET1120" s="379"/>
      <c r="EU1120" s="379"/>
      <c r="EV1120" s="379"/>
      <c r="EW1120" s="379"/>
      <c r="EX1120" s="379"/>
      <c r="EY1120" s="379"/>
      <c r="EZ1120" s="379"/>
      <c r="FA1120" s="379"/>
      <c r="FB1120" s="379"/>
      <c r="FC1120" s="379"/>
      <c r="FD1120" s="379"/>
      <c r="FE1120" s="379"/>
      <c r="FF1120" s="379"/>
      <c r="FG1120" s="379"/>
      <c r="FH1120" s="379"/>
      <c r="FI1120" s="379"/>
      <c r="FJ1120" s="379"/>
      <c r="FK1120" s="379"/>
      <c r="FL1120" s="379"/>
      <c r="FM1120" s="379"/>
      <c r="FN1120" s="379"/>
      <c r="FO1120" s="379"/>
      <c r="FP1120" s="379"/>
      <c r="FQ1120" s="379"/>
      <c r="FR1120" s="379"/>
      <c r="FS1120" s="379"/>
      <c r="FT1120" s="379"/>
      <c r="FU1120" s="379"/>
      <c r="FV1120" s="379"/>
      <c r="FW1120" s="379"/>
      <c r="FX1120" s="379"/>
      <c r="FY1120" s="379"/>
      <c r="FZ1120" s="379"/>
      <c r="GA1120" s="379"/>
      <c r="GB1120" s="379"/>
      <c r="GC1120" s="379"/>
      <c r="GD1120" s="379"/>
      <c r="GE1120" s="379"/>
      <c r="GF1120" s="379"/>
      <c r="GG1120" s="379"/>
      <c r="GH1120" s="379"/>
      <c r="GI1120" s="379"/>
      <c r="GJ1120" s="379"/>
      <c r="GK1120" s="379"/>
      <c r="GL1120" s="379"/>
      <c r="GM1120" s="379"/>
      <c r="GN1120" s="379"/>
      <c r="GO1120" s="379"/>
      <c r="GP1120" s="379"/>
      <c r="GQ1120" s="379"/>
      <c r="GR1120" s="379"/>
      <c r="GS1120" s="379"/>
      <c r="GT1120" s="379"/>
      <c r="GU1120" s="379"/>
      <c r="GV1120" s="379"/>
      <c r="GW1120" s="379"/>
      <c r="GX1120" s="379"/>
      <c r="GY1120" s="379"/>
      <c r="GZ1120" s="379"/>
      <c r="HA1120" s="1"/>
      <c r="HB1120" s="1"/>
    </row>
    <row r="1121" spans="1:210" ht="4.2" customHeight="1">
      <c r="A1121" s="1"/>
      <c r="B1121" s="1"/>
      <c r="C1121" s="1"/>
      <c r="D1121" s="1"/>
      <c r="E1121" s="263"/>
      <c r="F1121" s="48"/>
      <c r="G1121" s="390"/>
      <c r="H1121" s="1"/>
      <c r="I1121" s="1"/>
      <c r="J1121" s="1"/>
      <c r="K1121" s="1"/>
      <c r="L1121" s="1"/>
      <c r="M1121" s="5"/>
      <c r="N1121" s="1"/>
      <c r="O1121" s="1"/>
      <c r="P1121" s="5"/>
      <c r="Q1121" s="1"/>
      <c r="R1121" s="1"/>
      <c r="S1121" s="5"/>
      <c r="T1121" s="7"/>
      <c r="U1121" s="24"/>
      <c r="V1121" s="1"/>
      <c r="W1121" s="12"/>
      <c r="X1121" s="10"/>
      <c r="Y1121" s="46"/>
      <c r="Z1121" s="93"/>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4"/>
      <c r="BB1121" s="94"/>
      <c r="BC1121" s="94"/>
      <c r="BD1121" s="94"/>
      <c r="BE1121" s="94"/>
      <c r="BF1121" s="94"/>
      <c r="BG1121" s="94"/>
      <c r="BH1121" s="94"/>
      <c r="BI1121" s="94"/>
      <c r="BJ1121" s="94"/>
      <c r="BK1121" s="94"/>
      <c r="BL1121" s="94"/>
      <c r="BM1121" s="94"/>
      <c r="BN1121" s="94"/>
      <c r="BO1121" s="94"/>
      <c r="BP1121" s="94"/>
      <c r="BQ1121" s="94"/>
      <c r="BR1121" s="94"/>
      <c r="BS1121" s="94"/>
      <c r="BT1121" s="94"/>
      <c r="BU1121" s="94"/>
      <c r="BV1121" s="94"/>
      <c r="BW1121" s="94"/>
      <c r="BX1121" s="94"/>
      <c r="BY1121" s="94"/>
      <c r="BZ1121" s="94"/>
      <c r="CA1121" s="94"/>
      <c r="CB1121" s="94"/>
      <c r="CC1121" s="94"/>
      <c r="CD1121" s="94"/>
      <c r="CE1121" s="94"/>
      <c r="CF1121" s="94"/>
      <c r="CG1121" s="94"/>
      <c r="CH1121" s="94"/>
      <c r="CI1121" s="94"/>
      <c r="CJ1121" s="94"/>
      <c r="CK1121" s="94"/>
      <c r="CL1121" s="94"/>
      <c r="CM1121" s="94"/>
      <c r="CN1121" s="94"/>
      <c r="CO1121" s="94"/>
      <c r="CP1121" s="94"/>
      <c r="CQ1121" s="94"/>
      <c r="CR1121" s="94"/>
      <c r="CS1121" s="94"/>
      <c r="CT1121" s="94"/>
      <c r="CU1121" s="94"/>
      <c r="CV1121" s="94"/>
      <c r="CW1121" s="94"/>
      <c r="CX1121" s="94"/>
      <c r="CY1121" s="94"/>
      <c r="CZ1121" s="94"/>
      <c r="DA1121" s="94"/>
      <c r="DB1121" s="94"/>
      <c r="DC1121" s="94"/>
      <c r="DD1121" s="94"/>
      <c r="DE1121" s="94"/>
      <c r="DF1121" s="94"/>
      <c r="DG1121" s="94"/>
      <c r="DH1121" s="94"/>
      <c r="DI1121" s="94"/>
      <c r="DJ1121" s="94"/>
      <c r="DK1121" s="94"/>
      <c r="DL1121" s="94"/>
      <c r="DM1121" s="94"/>
      <c r="DN1121" s="94"/>
      <c r="DO1121" s="94"/>
      <c r="DP1121" s="94"/>
      <c r="DQ1121" s="94"/>
      <c r="DR1121" s="94"/>
      <c r="DS1121" s="94"/>
      <c r="DT1121" s="94"/>
      <c r="DU1121" s="94"/>
      <c r="DV1121" s="94"/>
      <c r="DW1121" s="94"/>
      <c r="DX1121" s="94"/>
      <c r="DY1121" s="94"/>
      <c r="DZ1121" s="94"/>
      <c r="EA1121" s="94"/>
      <c r="EB1121" s="94"/>
      <c r="EC1121" s="94"/>
      <c r="ED1121" s="94"/>
      <c r="EE1121" s="94"/>
      <c r="EF1121" s="94"/>
      <c r="EG1121" s="94"/>
      <c r="EH1121" s="94"/>
      <c r="EI1121" s="94"/>
      <c r="EJ1121" s="94"/>
      <c r="EK1121" s="94"/>
      <c r="EL1121" s="94"/>
      <c r="EM1121" s="94"/>
      <c r="EN1121" s="94"/>
      <c r="EO1121" s="94"/>
      <c r="EP1121" s="94"/>
      <c r="EQ1121" s="94"/>
      <c r="ER1121" s="94"/>
      <c r="ES1121" s="94"/>
      <c r="ET1121" s="94"/>
      <c r="EU1121" s="94"/>
      <c r="EV1121" s="94"/>
      <c r="EW1121" s="94"/>
      <c r="EX1121" s="94"/>
      <c r="EY1121" s="94"/>
      <c r="EZ1121" s="94"/>
      <c r="FA1121" s="94"/>
      <c r="FB1121" s="94"/>
      <c r="FC1121" s="94"/>
      <c r="FD1121" s="94"/>
      <c r="FE1121" s="94"/>
      <c r="FF1121" s="94"/>
      <c r="FG1121" s="94"/>
      <c r="FH1121" s="94"/>
      <c r="FI1121" s="94"/>
      <c r="FJ1121" s="94"/>
      <c r="FK1121" s="94"/>
      <c r="FL1121" s="94"/>
      <c r="FM1121" s="94"/>
      <c r="FN1121" s="94"/>
      <c r="FO1121" s="94"/>
      <c r="FP1121" s="94"/>
      <c r="FQ1121" s="94"/>
      <c r="FR1121" s="94"/>
      <c r="FS1121" s="94"/>
      <c r="FT1121" s="94"/>
      <c r="FU1121" s="94"/>
      <c r="FV1121" s="94"/>
      <c r="FW1121" s="94"/>
      <c r="FX1121" s="94"/>
      <c r="FY1121" s="94"/>
      <c r="FZ1121" s="94"/>
      <c r="GA1121" s="94"/>
      <c r="GB1121" s="94"/>
      <c r="GC1121" s="94"/>
      <c r="GD1121" s="94"/>
      <c r="GE1121" s="94"/>
      <c r="GF1121" s="94"/>
      <c r="GG1121" s="94"/>
      <c r="GH1121" s="94"/>
      <c r="GI1121" s="94"/>
      <c r="GJ1121" s="94"/>
      <c r="GK1121" s="94"/>
      <c r="GL1121" s="94"/>
      <c r="GM1121" s="94"/>
      <c r="GN1121" s="94"/>
      <c r="GO1121" s="94"/>
      <c r="GP1121" s="94"/>
      <c r="GQ1121" s="94"/>
      <c r="GR1121" s="94"/>
      <c r="GS1121" s="94"/>
      <c r="GT1121" s="94"/>
      <c r="GU1121" s="94"/>
      <c r="GV1121" s="94"/>
      <c r="GW1121" s="94"/>
      <c r="GX1121" s="94"/>
      <c r="GY1121" s="94"/>
      <c r="GZ1121" s="94"/>
      <c r="HA1121" s="1"/>
      <c r="HB1121" s="1"/>
    </row>
    <row r="1122" spans="1:210" ht="4.2" customHeight="1">
      <c r="A1122" s="1"/>
      <c r="B1122" s="1"/>
      <c r="C1122" s="1"/>
      <c r="D1122" s="1"/>
      <c r="E1122" s="263"/>
      <c r="F1122" s="48"/>
      <c r="G1122" s="390"/>
      <c r="H1122" s="1"/>
      <c r="I1122" s="1"/>
      <c r="J1122" s="1"/>
      <c r="K1122" s="1"/>
      <c r="L1122" s="1"/>
      <c r="M1122" s="5"/>
      <c r="N1122" s="1"/>
      <c r="O1122" s="1"/>
      <c r="P1122" s="5"/>
      <c r="Q1122" s="1"/>
      <c r="R1122" s="1"/>
      <c r="S1122" s="5"/>
      <c r="T1122" s="7"/>
      <c r="U1122" s="24"/>
      <c r="V1122" s="1"/>
      <c r="W1122" s="12"/>
      <c r="X1122" s="10"/>
      <c r="Y1122" s="46"/>
      <c r="Z1122" s="93"/>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4"/>
      <c r="BB1122" s="94"/>
      <c r="BC1122" s="94"/>
      <c r="BD1122" s="94"/>
      <c r="BE1122" s="94"/>
      <c r="BF1122" s="94"/>
      <c r="BG1122" s="94"/>
      <c r="BH1122" s="94"/>
      <c r="BI1122" s="94"/>
      <c r="BJ1122" s="94"/>
      <c r="BK1122" s="94"/>
      <c r="BL1122" s="94"/>
      <c r="BM1122" s="94"/>
      <c r="BN1122" s="94"/>
      <c r="BO1122" s="94"/>
      <c r="BP1122" s="94"/>
      <c r="BQ1122" s="94"/>
      <c r="BR1122" s="94"/>
      <c r="BS1122" s="94"/>
      <c r="BT1122" s="94"/>
      <c r="BU1122" s="94"/>
      <c r="BV1122" s="94"/>
      <c r="BW1122" s="94"/>
      <c r="BX1122" s="94"/>
      <c r="BY1122" s="94"/>
      <c r="BZ1122" s="94"/>
      <c r="CA1122" s="94"/>
      <c r="CB1122" s="94"/>
      <c r="CC1122" s="94"/>
      <c r="CD1122" s="94"/>
      <c r="CE1122" s="94"/>
      <c r="CF1122" s="94"/>
      <c r="CG1122" s="94"/>
      <c r="CH1122" s="94"/>
      <c r="CI1122" s="94"/>
      <c r="CJ1122" s="94"/>
      <c r="CK1122" s="94"/>
      <c r="CL1122" s="94"/>
      <c r="CM1122" s="94"/>
      <c r="CN1122" s="94"/>
      <c r="CO1122" s="94"/>
      <c r="CP1122" s="94"/>
      <c r="CQ1122" s="94"/>
      <c r="CR1122" s="94"/>
      <c r="CS1122" s="94"/>
      <c r="CT1122" s="94"/>
      <c r="CU1122" s="94"/>
      <c r="CV1122" s="94"/>
      <c r="CW1122" s="94"/>
      <c r="CX1122" s="94"/>
      <c r="CY1122" s="94"/>
      <c r="CZ1122" s="94"/>
      <c r="DA1122" s="94"/>
      <c r="DB1122" s="94"/>
      <c r="DC1122" s="94"/>
      <c r="DD1122" s="94"/>
      <c r="DE1122" s="94"/>
      <c r="DF1122" s="94"/>
      <c r="DG1122" s="94"/>
      <c r="DH1122" s="94"/>
      <c r="DI1122" s="94"/>
      <c r="DJ1122" s="94"/>
      <c r="DK1122" s="94"/>
      <c r="DL1122" s="94"/>
      <c r="DM1122" s="94"/>
      <c r="DN1122" s="94"/>
      <c r="DO1122" s="94"/>
      <c r="DP1122" s="94"/>
      <c r="DQ1122" s="94"/>
      <c r="DR1122" s="94"/>
      <c r="DS1122" s="94"/>
      <c r="DT1122" s="94"/>
      <c r="DU1122" s="94"/>
      <c r="DV1122" s="94"/>
      <c r="DW1122" s="94"/>
      <c r="DX1122" s="94"/>
      <c r="DY1122" s="94"/>
      <c r="DZ1122" s="94"/>
      <c r="EA1122" s="94"/>
      <c r="EB1122" s="94"/>
      <c r="EC1122" s="94"/>
      <c r="ED1122" s="94"/>
      <c r="EE1122" s="94"/>
      <c r="EF1122" s="94"/>
      <c r="EG1122" s="94"/>
      <c r="EH1122" s="94"/>
      <c r="EI1122" s="94"/>
      <c r="EJ1122" s="94"/>
      <c r="EK1122" s="94"/>
      <c r="EL1122" s="94"/>
      <c r="EM1122" s="94"/>
      <c r="EN1122" s="94"/>
      <c r="EO1122" s="94"/>
      <c r="EP1122" s="94"/>
      <c r="EQ1122" s="94"/>
      <c r="ER1122" s="94"/>
      <c r="ES1122" s="94"/>
      <c r="ET1122" s="94"/>
      <c r="EU1122" s="94"/>
      <c r="EV1122" s="94"/>
      <c r="EW1122" s="94"/>
      <c r="EX1122" s="94"/>
      <c r="EY1122" s="94"/>
      <c r="EZ1122" s="94"/>
      <c r="FA1122" s="94"/>
      <c r="FB1122" s="94"/>
      <c r="FC1122" s="94"/>
      <c r="FD1122" s="94"/>
      <c r="FE1122" s="94"/>
      <c r="FF1122" s="94"/>
      <c r="FG1122" s="94"/>
      <c r="FH1122" s="94"/>
      <c r="FI1122" s="94"/>
      <c r="FJ1122" s="94"/>
      <c r="FK1122" s="94"/>
      <c r="FL1122" s="94"/>
      <c r="FM1122" s="94"/>
      <c r="FN1122" s="94"/>
      <c r="FO1122" s="94"/>
      <c r="FP1122" s="94"/>
      <c r="FQ1122" s="94"/>
      <c r="FR1122" s="94"/>
      <c r="FS1122" s="94"/>
      <c r="FT1122" s="94"/>
      <c r="FU1122" s="94"/>
      <c r="FV1122" s="94"/>
      <c r="FW1122" s="94"/>
      <c r="FX1122" s="94"/>
      <c r="FY1122" s="94"/>
      <c r="FZ1122" s="94"/>
      <c r="GA1122" s="94"/>
      <c r="GB1122" s="94"/>
      <c r="GC1122" s="94"/>
      <c r="GD1122" s="94"/>
      <c r="GE1122" s="94"/>
      <c r="GF1122" s="94"/>
      <c r="GG1122" s="94"/>
      <c r="GH1122" s="94"/>
      <c r="GI1122" s="94"/>
      <c r="GJ1122" s="94"/>
      <c r="GK1122" s="94"/>
      <c r="GL1122" s="94"/>
      <c r="GM1122" s="94"/>
      <c r="GN1122" s="94"/>
      <c r="GO1122" s="94"/>
      <c r="GP1122" s="94"/>
      <c r="GQ1122" s="94"/>
      <c r="GR1122" s="94"/>
      <c r="GS1122" s="94"/>
      <c r="GT1122" s="94"/>
      <c r="GU1122" s="94"/>
      <c r="GV1122" s="94"/>
      <c r="GW1122" s="94"/>
      <c r="GX1122" s="94"/>
      <c r="GY1122" s="94"/>
      <c r="GZ1122" s="94"/>
      <c r="HA1122" s="1"/>
      <c r="HB1122" s="1"/>
    </row>
    <row r="1123" spans="1:210" s="4" customFormat="1" ht="12.6" thickBot="1">
      <c r="A1123" s="3"/>
      <c r="B1123" s="244"/>
      <c r="C1123" s="3"/>
      <c r="D1123" s="3"/>
      <c r="E1123" s="9" t="s">
        <v>138</v>
      </c>
      <c r="F1123" s="51"/>
      <c r="G1123" s="390" t="s">
        <v>6</v>
      </c>
      <c r="H1123" s="388" t="s">
        <v>200</v>
      </c>
      <c r="I1123" s="388"/>
      <c r="J1123" s="388"/>
      <c r="K1123" s="388"/>
      <c r="L1123" s="388"/>
      <c r="M1123" s="396"/>
      <c r="N1123" s="388" t="str">
        <f>Главная!$Y$8</f>
        <v>итого</v>
      </c>
      <c r="O1123" s="388"/>
      <c r="P1123" s="573"/>
      <c r="Q1123" s="388" t="s">
        <v>26</v>
      </c>
      <c r="R1123" s="3"/>
      <c r="S1123" s="5"/>
      <c r="T1123" s="84"/>
      <c r="U1123" s="24"/>
      <c r="V1123" s="3"/>
      <c r="W1123" s="397">
        <f>SUM($Y1123:$HA1123)</f>
        <v>0</v>
      </c>
      <c r="X1123" s="12"/>
      <c r="Y1123" s="46"/>
      <c r="Z1123" s="91"/>
      <c r="AA1123" s="398">
        <f>IF(AA$8="",0,AA780-AA797-AA1107)</f>
        <v>0</v>
      </c>
      <c r="AB1123" s="398">
        <f>IF(AB$8="",0,AB780-AB797-AB1107)</f>
        <v>0</v>
      </c>
      <c r="AC1123" s="398">
        <f>IF(AC$8="",0,AC780-AC797-AC1107)</f>
        <v>0</v>
      </c>
      <c r="AD1123" s="398">
        <f>IF(AD$8="",0,AD780-AD797-AD1107)</f>
        <v>0</v>
      </c>
      <c r="AE1123" s="398">
        <f>IF(AE$8="",0,AE780-AE797-AE1107)</f>
        <v>0</v>
      </c>
      <c r="AF1123" s="398">
        <f t="shared" ref="AF1123:CQ1123" si="5224">IF(AF$8="",0,AF780-AF797-AF1107)</f>
        <v>0</v>
      </c>
      <c r="AG1123" s="398">
        <f t="shared" si="5224"/>
        <v>0</v>
      </c>
      <c r="AH1123" s="398">
        <f t="shared" si="5224"/>
        <v>0</v>
      </c>
      <c r="AI1123" s="398">
        <f t="shared" si="5224"/>
        <v>0</v>
      </c>
      <c r="AJ1123" s="398">
        <f t="shared" si="5224"/>
        <v>0</v>
      </c>
      <c r="AK1123" s="398">
        <f t="shared" si="5224"/>
        <v>0</v>
      </c>
      <c r="AL1123" s="398">
        <f t="shared" si="5224"/>
        <v>0</v>
      </c>
      <c r="AM1123" s="398">
        <f t="shared" si="5224"/>
        <v>0</v>
      </c>
      <c r="AN1123" s="398">
        <f t="shared" si="5224"/>
        <v>0</v>
      </c>
      <c r="AO1123" s="398">
        <f t="shared" si="5224"/>
        <v>0</v>
      </c>
      <c r="AP1123" s="398">
        <f t="shared" si="5224"/>
        <v>0</v>
      </c>
      <c r="AQ1123" s="398">
        <f t="shared" si="5224"/>
        <v>0</v>
      </c>
      <c r="AR1123" s="398">
        <f t="shared" si="5224"/>
        <v>0</v>
      </c>
      <c r="AS1123" s="398">
        <f t="shared" si="5224"/>
        <v>0</v>
      </c>
      <c r="AT1123" s="398">
        <f t="shared" si="5224"/>
        <v>0</v>
      </c>
      <c r="AU1123" s="398">
        <f t="shared" si="5224"/>
        <v>0</v>
      </c>
      <c r="AV1123" s="398">
        <f t="shared" si="5224"/>
        <v>0</v>
      </c>
      <c r="AW1123" s="398">
        <f t="shared" si="5224"/>
        <v>0</v>
      </c>
      <c r="AX1123" s="398">
        <f t="shared" si="5224"/>
        <v>0</v>
      </c>
      <c r="AY1123" s="398">
        <f t="shared" si="5224"/>
        <v>0</v>
      </c>
      <c r="AZ1123" s="398">
        <f t="shared" si="5224"/>
        <v>0</v>
      </c>
      <c r="BA1123" s="398">
        <f t="shared" si="5224"/>
        <v>0</v>
      </c>
      <c r="BB1123" s="398">
        <f t="shared" si="5224"/>
        <v>0</v>
      </c>
      <c r="BC1123" s="398">
        <f t="shared" si="5224"/>
        <v>0</v>
      </c>
      <c r="BD1123" s="398">
        <f t="shared" si="5224"/>
        <v>0</v>
      </c>
      <c r="BE1123" s="398">
        <f t="shared" si="5224"/>
        <v>0</v>
      </c>
      <c r="BF1123" s="398">
        <f t="shared" si="5224"/>
        <v>0</v>
      </c>
      <c r="BG1123" s="398">
        <f t="shared" si="5224"/>
        <v>0</v>
      </c>
      <c r="BH1123" s="398">
        <f t="shared" si="5224"/>
        <v>0</v>
      </c>
      <c r="BI1123" s="398">
        <f t="shared" si="5224"/>
        <v>0</v>
      </c>
      <c r="BJ1123" s="398">
        <f t="shared" si="5224"/>
        <v>0</v>
      </c>
      <c r="BK1123" s="398">
        <f t="shared" si="5224"/>
        <v>0</v>
      </c>
      <c r="BL1123" s="398">
        <f t="shared" si="5224"/>
        <v>0</v>
      </c>
      <c r="BM1123" s="398">
        <f t="shared" si="5224"/>
        <v>0</v>
      </c>
      <c r="BN1123" s="398">
        <f t="shared" si="5224"/>
        <v>0</v>
      </c>
      <c r="BO1123" s="398">
        <f t="shared" si="5224"/>
        <v>0</v>
      </c>
      <c r="BP1123" s="398">
        <f t="shared" si="5224"/>
        <v>0</v>
      </c>
      <c r="BQ1123" s="398">
        <f t="shared" si="5224"/>
        <v>0</v>
      </c>
      <c r="BR1123" s="398">
        <f t="shared" si="5224"/>
        <v>0</v>
      </c>
      <c r="BS1123" s="398">
        <f t="shared" si="5224"/>
        <v>0</v>
      </c>
      <c r="BT1123" s="398">
        <f t="shared" si="5224"/>
        <v>0</v>
      </c>
      <c r="BU1123" s="398">
        <f t="shared" si="5224"/>
        <v>0</v>
      </c>
      <c r="BV1123" s="398">
        <f t="shared" si="5224"/>
        <v>0</v>
      </c>
      <c r="BW1123" s="398">
        <f t="shared" si="5224"/>
        <v>0</v>
      </c>
      <c r="BX1123" s="398">
        <f t="shared" si="5224"/>
        <v>0</v>
      </c>
      <c r="BY1123" s="398">
        <f t="shared" si="5224"/>
        <v>0</v>
      </c>
      <c r="BZ1123" s="398">
        <f t="shared" si="5224"/>
        <v>0</v>
      </c>
      <c r="CA1123" s="398">
        <f t="shared" si="5224"/>
        <v>0</v>
      </c>
      <c r="CB1123" s="398">
        <f t="shared" si="5224"/>
        <v>0</v>
      </c>
      <c r="CC1123" s="398">
        <f t="shared" si="5224"/>
        <v>0</v>
      </c>
      <c r="CD1123" s="398">
        <f t="shared" si="5224"/>
        <v>0</v>
      </c>
      <c r="CE1123" s="398">
        <f t="shared" si="5224"/>
        <v>0</v>
      </c>
      <c r="CF1123" s="398">
        <f t="shared" si="5224"/>
        <v>0</v>
      </c>
      <c r="CG1123" s="398">
        <f t="shared" si="5224"/>
        <v>0</v>
      </c>
      <c r="CH1123" s="398">
        <f t="shared" si="5224"/>
        <v>0</v>
      </c>
      <c r="CI1123" s="398">
        <f t="shared" si="5224"/>
        <v>0</v>
      </c>
      <c r="CJ1123" s="398">
        <f t="shared" si="5224"/>
        <v>0</v>
      </c>
      <c r="CK1123" s="398">
        <f t="shared" si="5224"/>
        <v>0</v>
      </c>
      <c r="CL1123" s="398">
        <f t="shared" si="5224"/>
        <v>0</v>
      </c>
      <c r="CM1123" s="398">
        <f t="shared" si="5224"/>
        <v>0</v>
      </c>
      <c r="CN1123" s="398">
        <f t="shared" si="5224"/>
        <v>0</v>
      </c>
      <c r="CO1123" s="398">
        <f t="shared" si="5224"/>
        <v>0</v>
      </c>
      <c r="CP1123" s="398">
        <f t="shared" si="5224"/>
        <v>0</v>
      </c>
      <c r="CQ1123" s="398">
        <f t="shared" si="5224"/>
        <v>0</v>
      </c>
      <c r="CR1123" s="398">
        <f t="shared" ref="CR1123:DG1123" si="5225">IF(CR$8="",0,CR780-CR797-CR1107)</f>
        <v>0</v>
      </c>
      <c r="CS1123" s="398">
        <f t="shared" si="5225"/>
        <v>0</v>
      </c>
      <c r="CT1123" s="398">
        <f t="shared" si="5225"/>
        <v>0</v>
      </c>
      <c r="CU1123" s="398">
        <f t="shared" si="5225"/>
        <v>0</v>
      </c>
      <c r="CV1123" s="398">
        <f t="shared" si="5225"/>
        <v>0</v>
      </c>
      <c r="CW1123" s="398">
        <f t="shared" si="5225"/>
        <v>0</v>
      </c>
      <c r="CX1123" s="398">
        <f t="shared" si="5225"/>
        <v>0</v>
      </c>
      <c r="CY1123" s="398">
        <f t="shared" si="5225"/>
        <v>0</v>
      </c>
      <c r="CZ1123" s="398">
        <f t="shared" si="5225"/>
        <v>0</v>
      </c>
      <c r="DA1123" s="398">
        <f t="shared" si="5225"/>
        <v>0</v>
      </c>
      <c r="DB1123" s="398">
        <f t="shared" si="5225"/>
        <v>0</v>
      </c>
      <c r="DC1123" s="398">
        <f t="shared" si="5225"/>
        <v>0</v>
      </c>
      <c r="DD1123" s="398">
        <f t="shared" si="5225"/>
        <v>0</v>
      </c>
      <c r="DE1123" s="398">
        <f t="shared" si="5225"/>
        <v>0</v>
      </c>
      <c r="DF1123" s="398">
        <f t="shared" si="5225"/>
        <v>0</v>
      </c>
      <c r="DG1123" s="398">
        <f t="shared" si="5225"/>
        <v>0</v>
      </c>
      <c r="DH1123" s="398">
        <f t="shared" ref="DH1123:FS1123" si="5226">IF(DH$8="",0,DH780-DH797-DH1107)</f>
        <v>0</v>
      </c>
      <c r="DI1123" s="398">
        <f t="shared" si="5226"/>
        <v>0</v>
      </c>
      <c r="DJ1123" s="398">
        <f t="shared" si="5226"/>
        <v>0</v>
      </c>
      <c r="DK1123" s="398">
        <f t="shared" si="5226"/>
        <v>0</v>
      </c>
      <c r="DL1123" s="398">
        <f t="shared" si="5226"/>
        <v>0</v>
      </c>
      <c r="DM1123" s="398">
        <f t="shared" si="5226"/>
        <v>0</v>
      </c>
      <c r="DN1123" s="398">
        <f t="shared" si="5226"/>
        <v>0</v>
      </c>
      <c r="DO1123" s="398">
        <f t="shared" si="5226"/>
        <v>0</v>
      </c>
      <c r="DP1123" s="398">
        <f t="shared" si="5226"/>
        <v>0</v>
      </c>
      <c r="DQ1123" s="398">
        <f t="shared" si="5226"/>
        <v>0</v>
      </c>
      <c r="DR1123" s="398">
        <f t="shared" si="5226"/>
        <v>0</v>
      </c>
      <c r="DS1123" s="398">
        <f t="shared" si="5226"/>
        <v>0</v>
      </c>
      <c r="DT1123" s="398">
        <f t="shared" si="5226"/>
        <v>0</v>
      </c>
      <c r="DU1123" s="398">
        <f t="shared" si="5226"/>
        <v>0</v>
      </c>
      <c r="DV1123" s="398">
        <f t="shared" si="5226"/>
        <v>0</v>
      </c>
      <c r="DW1123" s="398">
        <f t="shared" si="5226"/>
        <v>0</v>
      </c>
      <c r="DX1123" s="398">
        <f t="shared" si="5226"/>
        <v>0</v>
      </c>
      <c r="DY1123" s="398">
        <f t="shared" si="5226"/>
        <v>0</v>
      </c>
      <c r="DZ1123" s="398">
        <f t="shared" si="5226"/>
        <v>0</v>
      </c>
      <c r="EA1123" s="398">
        <f t="shared" si="5226"/>
        <v>0</v>
      </c>
      <c r="EB1123" s="398">
        <f t="shared" si="5226"/>
        <v>0</v>
      </c>
      <c r="EC1123" s="398">
        <f t="shared" si="5226"/>
        <v>0</v>
      </c>
      <c r="ED1123" s="398">
        <f t="shared" si="5226"/>
        <v>0</v>
      </c>
      <c r="EE1123" s="398">
        <f t="shared" si="5226"/>
        <v>0</v>
      </c>
      <c r="EF1123" s="398">
        <f t="shared" si="5226"/>
        <v>0</v>
      </c>
      <c r="EG1123" s="398">
        <f t="shared" si="5226"/>
        <v>0</v>
      </c>
      <c r="EH1123" s="398">
        <f t="shared" si="5226"/>
        <v>0</v>
      </c>
      <c r="EI1123" s="398">
        <f t="shared" si="5226"/>
        <v>0</v>
      </c>
      <c r="EJ1123" s="398">
        <f t="shared" si="5226"/>
        <v>0</v>
      </c>
      <c r="EK1123" s="398">
        <f t="shared" si="5226"/>
        <v>0</v>
      </c>
      <c r="EL1123" s="398">
        <f t="shared" si="5226"/>
        <v>0</v>
      </c>
      <c r="EM1123" s="398">
        <f t="shared" si="5226"/>
        <v>0</v>
      </c>
      <c r="EN1123" s="398">
        <f t="shared" si="5226"/>
        <v>0</v>
      </c>
      <c r="EO1123" s="398">
        <f t="shared" si="5226"/>
        <v>0</v>
      </c>
      <c r="EP1123" s="398">
        <f t="shared" si="5226"/>
        <v>0</v>
      </c>
      <c r="EQ1123" s="398">
        <f t="shared" si="5226"/>
        <v>0</v>
      </c>
      <c r="ER1123" s="398">
        <f t="shared" si="5226"/>
        <v>0</v>
      </c>
      <c r="ES1123" s="398">
        <f t="shared" si="5226"/>
        <v>0</v>
      </c>
      <c r="ET1123" s="398">
        <f t="shared" si="5226"/>
        <v>0</v>
      </c>
      <c r="EU1123" s="398">
        <f t="shared" si="5226"/>
        <v>0</v>
      </c>
      <c r="EV1123" s="398">
        <f t="shared" si="5226"/>
        <v>0</v>
      </c>
      <c r="EW1123" s="398">
        <f t="shared" si="5226"/>
        <v>0</v>
      </c>
      <c r="EX1123" s="398">
        <f t="shared" si="5226"/>
        <v>0</v>
      </c>
      <c r="EY1123" s="398">
        <f t="shared" si="5226"/>
        <v>0</v>
      </c>
      <c r="EZ1123" s="398">
        <f t="shared" si="5226"/>
        <v>0</v>
      </c>
      <c r="FA1123" s="398">
        <f t="shared" si="5226"/>
        <v>0</v>
      </c>
      <c r="FB1123" s="398">
        <f t="shared" si="5226"/>
        <v>0</v>
      </c>
      <c r="FC1123" s="398">
        <f t="shared" si="5226"/>
        <v>0</v>
      </c>
      <c r="FD1123" s="398">
        <f t="shared" si="5226"/>
        <v>0</v>
      </c>
      <c r="FE1123" s="398">
        <f t="shared" si="5226"/>
        <v>0</v>
      </c>
      <c r="FF1123" s="398">
        <f t="shared" si="5226"/>
        <v>0</v>
      </c>
      <c r="FG1123" s="398">
        <f t="shared" si="5226"/>
        <v>0</v>
      </c>
      <c r="FH1123" s="398">
        <f t="shared" si="5226"/>
        <v>0</v>
      </c>
      <c r="FI1123" s="398">
        <f t="shared" si="5226"/>
        <v>0</v>
      </c>
      <c r="FJ1123" s="398">
        <f t="shared" si="5226"/>
        <v>0</v>
      </c>
      <c r="FK1123" s="398">
        <f t="shared" si="5226"/>
        <v>0</v>
      </c>
      <c r="FL1123" s="398">
        <f t="shared" si="5226"/>
        <v>0</v>
      </c>
      <c r="FM1123" s="398">
        <f t="shared" si="5226"/>
        <v>0</v>
      </c>
      <c r="FN1123" s="398">
        <f t="shared" si="5226"/>
        <v>0</v>
      </c>
      <c r="FO1123" s="398">
        <f t="shared" si="5226"/>
        <v>0</v>
      </c>
      <c r="FP1123" s="398">
        <f t="shared" si="5226"/>
        <v>0</v>
      </c>
      <c r="FQ1123" s="398">
        <f t="shared" si="5226"/>
        <v>0</v>
      </c>
      <c r="FR1123" s="398">
        <f t="shared" si="5226"/>
        <v>0</v>
      </c>
      <c r="FS1123" s="398">
        <f t="shared" si="5226"/>
        <v>0</v>
      </c>
      <c r="FT1123" s="398">
        <f t="shared" ref="FT1123:GZ1123" si="5227">IF(FT$8="",0,FT780-FT797-FT1107)</f>
        <v>0</v>
      </c>
      <c r="FU1123" s="398">
        <f t="shared" si="5227"/>
        <v>0</v>
      </c>
      <c r="FV1123" s="398">
        <f t="shared" si="5227"/>
        <v>0</v>
      </c>
      <c r="FW1123" s="398">
        <f t="shared" si="5227"/>
        <v>0</v>
      </c>
      <c r="FX1123" s="398">
        <f t="shared" si="5227"/>
        <v>0</v>
      </c>
      <c r="FY1123" s="398">
        <f t="shared" si="5227"/>
        <v>0</v>
      </c>
      <c r="FZ1123" s="398">
        <f t="shared" si="5227"/>
        <v>0</v>
      </c>
      <c r="GA1123" s="398">
        <f t="shared" si="5227"/>
        <v>0</v>
      </c>
      <c r="GB1123" s="398">
        <f t="shared" si="5227"/>
        <v>0</v>
      </c>
      <c r="GC1123" s="398">
        <f t="shared" si="5227"/>
        <v>0</v>
      </c>
      <c r="GD1123" s="398">
        <f t="shared" si="5227"/>
        <v>0</v>
      </c>
      <c r="GE1123" s="398">
        <f t="shared" si="5227"/>
        <v>0</v>
      </c>
      <c r="GF1123" s="398">
        <f t="shared" si="5227"/>
        <v>0</v>
      </c>
      <c r="GG1123" s="398">
        <f t="shared" si="5227"/>
        <v>0</v>
      </c>
      <c r="GH1123" s="398">
        <f t="shared" si="5227"/>
        <v>0</v>
      </c>
      <c r="GI1123" s="398">
        <f t="shared" si="5227"/>
        <v>0</v>
      </c>
      <c r="GJ1123" s="398">
        <f t="shared" si="5227"/>
        <v>0</v>
      </c>
      <c r="GK1123" s="398">
        <f t="shared" si="5227"/>
        <v>0</v>
      </c>
      <c r="GL1123" s="398">
        <f t="shared" si="5227"/>
        <v>0</v>
      </c>
      <c r="GM1123" s="398">
        <f t="shared" si="5227"/>
        <v>0</v>
      </c>
      <c r="GN1123" s="398">
        <f t="shared" si="5227"/>
        <v>0</v>
      </c>
      <c r="GO1123" s="398">
        <f t="shared" si="5227"/>
        <v>0</v>
      </c>
      <c r="GP1123" s="398">
        <f t="shared" si="5227"/>
        <v>0</v>
      </c>
      <c r="GQ1123" s="398">
        <f t="shared" si="5227"/>
        <v>0</v>
      </c>
      <c r="GR1123" s="398">
        <f t="shared" si="5227"/>
        <v>0</v>
      </c>
      <c r="GS1123" s="398">
        <f t="shared" si="5227"/>
        <v>0</v>
      </c>
      <c r="GT1123" s="398">
        <f t="shared" si="5227"/>
        <v>0</v>
      </c>
      <c r="GU1123" s="398">
        <f t="shared" si="5227"/>
        <v>0</v>
      </c>
      <c r="GV1123" s="398">
        <f t="shared" si="5227"/>
        <v>0</v>
      </c>
      <c r="GW1123" s="398">
        <f t="shared" si="5227"/>
        <v>0</v>
      </c>
      <c r="GX1123" s="398">
        <f t="shared" si="5227"/>
        <v>0</v>
      </c>
      <c r="GY1123" s="398">
        <f t="shared" si="5227"/>
        <v>0</v>
      </c>
      <c r="GZ1123" s="398">
        <f t="shared" si="5227"/>
        <v>0</v>
      </c>
      <c r="HA1123" s="3"/>
      <c r="HB1123" s="3"/>
    </row>
    <row r="1124" spans="1:210" s="4" customFormat="1" ht="12.6" thickTop="1">
      <c r="A1124" s="3"/>
      <c r="B1124" s="399"/>
      <c r="C1124" s="3"/>
      <c r="D1124" s="3"/>
      <c r="E1124" s="9" t="s">
        <v>135</v>
      </c>
      <c r="F1124" s="51"/>
      <c r="G1124" s="390" t="s">
        <v>6</v>
      </c>
      <c r="H1124" s="393" t="s">
        <v>201</v>
      </c>
      <c r="I1124" s="393"/>
      <c r="J1124" s="393"/>
      <c r="K1124" s="393"/>
      <c r="L1124" s="393"/>
      <c r="M1124" s="400"/>
      <c r="N1124" s="393" t="str">
        <f>Главная!$Y$8</f>
        <v>итого</v>
      </c>
      <c r="O1124" s="393"/>
      <c r="P1124" s="400"/>
      <c r="Q1124" s="393" t="s">
        <v>26</v>
      </c>
      <c r="R1124" s="3"/>
      <c r="S1124" s="5"/>
      <c r="T1124" s="84"/>
      <c r="U1124" s="24"/>
      <c r="V1124" s="278"/>
      <c r="W1124" s="401"/>
      <c r="X1124" s="281"/>
      <c r="Y1124" s="46"/>
      <c r="Z1124" s="91"/>
      <c r="AA1124" s="402">
        <f>IF(AA$8="",0,Z1124+AA1123)</f>
        <v>0</v>
      </c>
      <c r="AB1124" s="402">
        <f t="shared" ref="AB1124" si="5228">IF(AB$8="",0,AA1124+AB1123)</f>
        <v>0</v>
      </c>
      <c r="AC1124" s="402">
        <f t="shared" ref="AC1124" si="5229">IF(AC$8="",0,AB1124+AC1123)</f>
        <v>0</v>
      </c>
      <c r="AD1124" s="402">
        <f t="shared" ref="AD1124" si="5230">IF(AD$8="",0,AC1124+AD1123)</f>
        <v>0</v>
      </c>
      <c r="AE1124" s="402">
        <f t="shared" ref="AE1124" si="5231">IF(AE$8="",0,AD1124+AE1123)</f>
        <v>0</v>
      </c>
      <c r="AF1124" s="402">
        <f t="shared" ref="AF1124" si="5232">IF(AF$8="",0,AE1124+AF1123)</f>
        <v>0</v>
      </c>
      <c r="AG1124" s="402">
        <f t="shared" ref="AG1124" si="5233">IF(AG$8="",0,AF1124+AG1123)</f>
        <v>0</v>
      </c>
      <c r="AH1124" s="402">
        <f t="shared" ref="AH1124" si="5234">IF(AH$8="",0,AG1124+AH1123)</f>
        <v>0</v>
      </c>
      <c r="AI1124" s="402">
        <f t="shared" ref="AI1124" si="5235">IF(AI$8="",0,AH1124+AI1123)</f>
        <v>0</v>
      </c>
      <c r="AJ1124" s="402">
        <f t="shared" ref="AJ1124" si="5236">IF(AJ$8="",0,AI1124+AJ1123)</f>
        <v>0</v>
      </c>
      <c r="AK1124" s="402">
        <f t="shared" ref="AK1124" si="5237">IF(AK$8="",0,AJ1124+AK1123)</f>
        <v>0</v>
      </c>
      <c r="AL1124" s="402">
        <f t="shared" ref="AL1124" si="5238">IF(AL$8="",0,AK1124+AL1123)</f>
        <v>0</v>
      </c>
      <c r="AM1124" s="402">
        <f t="shared" ref="AM1124" si="5239">IF(AM$8="",0,AL1124+AM1123)</f>
        <v>0</v>
      </c>
      <c r="AN1124" s="402">
        <f t="shared" ref="AN1124" si="5240">IF(AN$8="",0,AM1124+AN1123)</f>
        <v>0</v>
      </c>
      <c r="AO1124" s="402">
        <f t="shared" ref="AO1124" si="5241">IF(AO$8="",0,AN1124+AO1123)</f>
        <v>0</v>
      </c>
      <c r="AP1124" s="402">
        <f t="shared" ref="AP1124" si="5242">IF(AP$8="",0,AO1124+AP1123)</f>
        <v>0</v>
      </c>
      <c r="AQ1124" s="402">
        <f t="shared" ref="AQ1124" si="5243">IF(AQ$8="",0,AP1124+AQ1123)</f>
        <v>0</v>
      </c>
      <c r="AR1124" s="402">
        <f t="shared" ref="AR1124" si="5244">IF(AR$8="",0,AQ1124+AR1123)</f>
        <v>0</v>
      </c>
      <c r="AS1124" s="402">
        <f t="shared" ref="AS1124" si="5245">IF(AS$8="",0,AR1124+AS1123)</f>
        <v>0</v>
      </c>
      <c r="AT1124" s="402">
        <f t="shared" ref="AT1124" si="5246">IF(AT$8="",0,AS1124+AT1123)</f>
        <v>0</v>
      </c>
      <c r="AU1124" s="402">
        <f t="shared" ref="AU1124" si="5247">IF(AU$8="",0,AT1124+AU1123)</f>
        <v>0</v>
      </c>
      <c r="AV1124" s="402">
        <f t="shared" ref="AV1124" si="5248">IF(AV$8="",0,AU1124+AV1123)</f>
        <v>0</v>
      </c>
      <c r="AW1124" s="402">
        <f t="shared" ref="AW1124" si="5249">IF(AW$8="",0,AV1124+AW1123)</f>
        <v>0</v>
      </c>
      <c r="AX1124" s="402">
        <f t="shared" ref="AX1124" si="5250">IF(AX$8="",0,AW1124+AX1123)</f>
        <v>0</v>
      </c>
      <c r="AY1124" s="402">
        <f t="shared" ref="AY1124" si="5251">IF(AY$8="",0,AX1124+AY1123)</f>
        <v>0</v>
      </c>
      <c r="AZ1124" s="402">
        <f t="shared" ref="AZ1124" si="5252">IF(AZ$8="",0,AY1124+AZ1123)</f>
        <v>0</v>
      </c>
      <c r="BA1124" s="402">
        <f t="shared" ref="BA1124" si="5253">IF(BA$8="",0,AZ1124+BA1123)</f>
        <v>0</v>
      </c>
      <c r="BB1124" s="402">
        <f t="shared" ref="BB1124" si="5254">IF(BB$8="",0,BA1124+BB1123)</f>
        <v>0</v>
      </c>
      <c r="BC1124" s="402">
        <f t="shared" ref="BC1124" si="5255">IF(BC$8="",0,BB1124+BC1123)</f>
        <v>0</v>
      </c>
      <c r="BD1124" s="402">
        <f t="shared" ref="BD1124" si="5256">IF(BD$8="",0,BC1124+BD1123)</f>
        <v>0</v>
      </c>
      <c r="BE1124" s="402">
        <f t="shared" ref="BE1124" si="5257">IF(BE$8="",0,BD1124+BE1123)</f>
        <v>0</v>
      </c>
      <c r="BF1124" s="402">
        <f t="shared" ref="BF1124" si="5258">IF(BF$8="",0,BE1124+BF1123)</f>
        <v>0</v>
      </c>
      <c r="BG1124" s="402">
        <f t="shared" ref="BG1124" si="5259">IF(BG$8="",0,BF1124+BG1123)</f>
        <v>0</v>
      </c>
      <c r="BH1124" s="402">
        <f t="shared" ref="BH1124" si="5260">IF(BH$8="",0,BG1124+BH1123)</f>
        <v>0</v>
      </c>
      <c r="BI1124" s="402">
        <f t="shared" ref="BI1124" si="5261">IF(BI$8="",0,BH1124+BI1123)</f>
        <v>0</v>
      </c>
      <c r="BJ1124" s="402">
        <f t="shared" ref="BJ1124" si="5262">IF(BJ$8="",0,BI1124+BJ1123)</f>
        <v>0</v>
      </c>
      <c r="BK1124" s="402">
        <f t="shared" ref="BK1124" si="5263">IF(BK$8="",0,BJ1124+BK1123)</f>
        <v>0</v>
      </c>
      <c r="BL1124" s="402">
        <f t="shared" ref="BL1124" si="5264">IF(BL$8="",0,BK1124+BL1123)</f>
        <v>0</v>
      </c>
      <c r="BM1124" s="402">
        <f t="shared" ref="BM1124" si="5265">IF(BM$8="",0,BL1124+BM1123)</f>
        <v>0</v>
      </c>
      <c r="BN1124" s="402">
        <f t="shared" ref="BN1124" si="5266">IF(BN$8="",0,BM1124+BN1123)</f>
        <v>0</v>
      </c>
      <c r="BO1124" s="402">
        <f t="shared" ref="BO1124" si="5267">IF(BO$8="",0,BN1124+BO1123)</f>
        <v>0</v>
      </c>
      <c r="BP1124" s="402">
        <f t="shared" ref="BP1124" si="5268">IF(BP$8="",0,BO1124+BP1123)</f>
        <v>0</v>
      </c>
      <c r="BQ1124" s="402">
        <f t="shared" ref="BQ1124" si="5269">IF(BQ$8="",0,BP1124+BQ1123)</f>
        <v>0</v>
      </c>
      <c r="BR1124" s="402">
        <f t="shared" ref="BR1124" si="5270">IF(BR$8="",0,BQ1124+BR1123)</f>
        <v>0</v>
      </c>
      <c r="BS1124" s="402">
        <f t="shared" ref="BS1124" si="5271">IF(BS$8="",0,BR1124+BS1123)</f>
        <v>0</v>
      </c>
      <c r="BT1124" s="402">
        <f t="shared" ref="BT1124" si="5272">IF(BT$8="",0,BS1124+BT1123)</f>
        <v>0</v>
      </c>
      <c r="BU1124" s="402">
        <f t="shared" ref="BU1124" si="5273">IF(BU$8="",0,BT1124+BU1123)</f>
        <v>0</v>
      </c>
      <c r="BV1124" s="402">
        <f t="shared" ref="BV1124" si="5274">IF(BV$8="",0,BU1124+BV1123)</f>
        <v>0</v>
      </c>
      <c r="BW1124" s="402">
        <f t="shared" ref="BW1124" si="5275">IF(BW$8="",0,BV1124+BW1123)</f>
        <v>0</v>
      </c>
      <c r="BX1124" s="402">
        <f t="shared" ref="BX1124" si="5276">IF(BX$8="",0,BW1124+BX1123)</f>
        <v>0</v>
      </c>
      <c r="BY1124" s="402">
        <f t="shared" ref="BY1124" si="5277">IF(BY$8="",0,BX1124+BY1123)</f>
        <v>0</v>
      </c>
      <c r="BZ1124" s="402">
        <f t="shared" ref="BZ1124" si="5278">IF(BZ$8="",0,BY1124+BZ1123)</f>
        <v>0</v>
      </c>
      <c r="CA1124" s="402">
        <f t="shared" ref="CA1124" si="5279">IF(CA$8="",0,BZ1124+CA1123)</f>
        <v>0</v>
      </c>
      <c r="CB1124" s="402">
        <f t="shared" ref="CB1124" si="5280">IF(CB$8="",0,CA1124+CB1123)</f>
        <v>0</v>
      </c>
      <c r="CC1124" s="402">
        <f t="shared" ref="CC1124" si="5281">IF(CC$8="",0,CB1124+CC1123)</f>
        <v>0</v>
      </c>
      <c r="CD1124" s="402">
        <f t="shared" ref="CD1124" si="5282">IF(CD$8="",0,CC1124+CD1123)</f>
        <v>0</v>
      </c>
      <c r="CE1124" s="402">
        <f t="shared" ref="CE1124" si="5283">IF(CE$8="",0,CD1124+CE1123)</f>
        <v>0</v>
      </c>
      <c r="CF1124" s="402">
        <f t="shared" ref="CF1124" si="5284">IF(CF$8="",0,CE1124+CF1123)</f>
        <v>0</v>
      </c>
      <c r="CG1124" s="402">
        <f t="shared" ref="CG1124" si="5285">IF(CG$8="",0,CF1124+CG1123)</f>
        <v>0</v>
      </c>
      <c r="CH1124" s="402">
        <f t="shared" ref="CH1124" si="5286">IF(CH$8="",0,CG1124+CH1123)</f>
        <v>0</v>
      </c>
      <c r="CI1124" s="402">
        <f t="shared" ref="CI1124" si="5287">IF(CI$8="",0,CH1124+CI1123)</f>
        <v>0</v>
      </c>
      <c r="CJ1124" s="402">
        <f t="shared" ref="CJ1124" si="5288">IF(CJ$8="",0,CI1124+CJ1123)</f>
        <v>0</v>
      </c>
      <c r="CK1124" s="402">
        <f t="shared" ref="CK1124" si="5289">IF(CK$8="",0,CJ1124+CK1123)</f>
        <v>0</v>
      </c>
      <c r="CL1124" s="402">
        <f t="shared" ref="CL1124" si="5290">IF(CL$8="",0,CK1124+CL1123)</f>
        <v>0</v>
      </c>
      <c r="CM1124" s="402">
        <f t="shared" ref="CM1124" si="5291">IF(CM$8="",0,CL1124+CM1123)</f>
        <v>0</v>
      </c>
      <c r="CN1124" s="402">
        <f t="shared" ref="CN1124" si="5292">IF(CN$8="",0,CM1124+CN1123)</f>
        <v>0</v>
      </c>
      <c r="CO1124" s="402">
        <f t="shared" ref="CO1124" si="5293">IF(CO$8="",0,CN1124+CO1123)</f>
        <v>0</v>
      </c>
      <c r="CP1124" s="402">
        <f t="shared" ref="CP1124" si="5294">IF(CP$8="",0,CO1124+CP1123)</f>
        <v>0</v>
      </c>
      <c r="CQ1124" s="402">
        <f t="shared" ref="CQ1124" si="5295">IF(CQ$8="",0,CP1124+CQ1123)</f>
        <v>0</v>
      </c>
      <c r="CR1124" s="402">
        <f t="shared" ref="CR1124" si="5296">IF(CR$8="",0,CQ1124+CR1123)</f>
        <v>0</v>
      </c>
      <c r="CS1124" s="402">
        <f t="shared" ref="CS1124" si="5297">IF(CS$8="",0,CR1124+CS1123)</f>
        <v>0</v>
      </c>
      <c r="CT1124" s="402">
        <f t="shared" ref="CT1124" si="5298">IF(CT$8="",0,CS1124+CT1123)</f>
        <v>0</v>
      </c>
      <c r="CU1124" s="402">
        <f t="shared" ref="CU1124" si="5299">IF(CU$8="",0,CT1124+CU1123)</f>
        <v>0</v>
      </c>
      <c r="CV1124" s="402">
        <f t="shared" ref="CV1124" si="5300">IF(CV$8="",0,CU1124+CV1123)</f>
        <v>0</v>
      </c>
      <c r="CW1124" s="402">
        <f t="shared" ref="CW1124" si="5301">IF(CW$8="",0,CV1124+CW1123)</f>
        <v>0</v>
      </c>
      <c r="CX1124" s="402">
        <f t="shared" ref="CX1124" si="5302">IF(CX$8="",0,CW1124+CX1123)</f>
        <v>0</v>
      </c>
      <c r="CY1124" s="402">
        <f t="shared" ref="CY1124" si="5303">IF(CY$8="",0,CX1124+CY1123)</f>
        <v>0</v>
      </c>
      <c r="CZ1124" s="402">
        <f t="shared" ref="CZ1124" si="5304">IF(CZ$8="",0,CY1124+CZ1123)</f>
        <v>0</v>
      </c>
      <c r="DA1124" s="402">
        <f t="shared" ref="DA1124" si="5305">IF(DA$8="",0,CZ1124+DA1123)</f>
        <v>0</v>
      </c>
      <c r="DB1124" s="402">
        <f t="shared" ref="DB1124" si="5306">IF(DB$8="",0,DA1124+DB1123)</f>
        <v>0</v>
      </c>
      <c r="DC1124" s="402">
        <f t="shared" ref="DC1124" si="5307">IF(DC$8="",0,DB1124+DC1123)</f>
        <v>0</v>
      </c>
      <c r="DD1124" s="402">
        <f t="shared" ref="DD1124" si="5308">IF(DD$8="",0,DC1124+DD1123)</f>
        <v>0</v>
      </c>
      <c r="DE1124" s="402">
        <f t="shared" ref="DE1124" si="5309">IF(DE$8="",0,DD1124+DE1123)</f>
        <v>0</v>
      </c>
      <c r="DF1124" s="402">
        <f t="shared" ref="DF1124" si="5310">IF(DF$8="",0,DE1124+DF1123)</f>
        <v>0</v>
      </c>
      <c r="DG1124" s="402">
        <f t="shared" ref="DG1124" si="5311">IF(DG$8="",0,DF1124+DG1123)</f>
        <v>0</v>
      </c>
      <c r="DH1124" s="402">
        <f t="shared" ref="DH1124" si="5312">IF(DH$8="",0,DG1124+DH1123)</f>
        <v>0</v>
      </c>
      <c r="DI1124" s="402">
        <f t="shared" ref="DI1124" si="5313">IF(DI$8="",0,DH1124+DI1123)</f>
        <v>0</v>
      </c>
      <c r="DJ1124" s="402">
        <f t="shared" ref="DJ1124" si="5314">IF(DJ$8="",0,DI1124+DJ1123)</f>
        <v>0</v>
      </c>
      <c r="DK1124" s="402">
        <f t="shared" ref="DK1124" si="5315">IF(DK$8="",0,DJ1124+DK1123)</f>
        <v>0</v>
      </c>
      <c r="DL1124" s="402">
        <f t="shared" ref="DL1124" si="5316">IF(DL$8="",0,DK1124+DL1123)</f>
        <v>0</v>
      </c>
      <c r="DM1124" s="402">
        <f t="shared" ref="DM1124" si="5317">IF(DM$8="",0,DL1124+DM1123)</f>
        <v>0</v>
      </c>
      <c r="DN1124" s="402">
        <f t="shared" ref="DN1124" si="5318">IF(DN$8="",0,DM1124+DN1123)</f>
        <v>0</v>
      </c>
      <c r="DO1124" s="402">
        <f t="shared" ref="DO1124" si="5319">IF(DO$8="",0,DN1124+DO1123)</f>
        <v>0</v>
      </c>
      <c r="DP1124" s="402">
        <f t="shared" ref="DP1124" si="5320">IF(DP$8="",0,DO1124+DP1123)</f>
        <v>0</v>
      </c>
      <c r="DQ1124" s="402">
        <f t="shared" ref="DQ1124" si="5321">IF(DQ$8="",0,DP1124+DQ1123)</f>
        <v>0</v>
      </c>
      <c r="DR1124" s="402">
        <f t="shared" ref="DR1124" si="5322">IF(DR$8="",0,DQ1124+DR1123)</f>
        <v>0</v>
      </c>
      <c r="DS1124" s="402">
        <f t="shared" ref="DS1124" si="5323">IF(DS$8="",0,DR1124+DS1123)</f>
        <v>0</v>
      </c>
      <c r="DT1124" s="402">
        <f t="shared" ref="DT1124" si="5324">IF(DT$8="",0,DS1124+DT1123)</f>
        <v>0</v>
      </c>
      <c r="DU1124" s="402">
        <f t="shared" ref="DU1124" si="5325">IF(DU$8="",0,DT1124+DU1123)</f>
        <v>0</v>
      </c>
      <c r="DV1124" s="402">
        <f t="shared" ref="DV1124" si="5326">IF(DV$8="",0,DU1124+DV1123)</f>
        <v>0</v>
      </c>
      <c r="DW1124" s="402">
        <f t="shared" ref="DW1124" si="5327">IF(DW$8="",0,DV1124+DW1123)</f>
        <v>0</v>
      </c>
      <c r="DX1124" s="402">
        <f t="shared" ref="DX1124" si="5328">IF(DX$8="",0,DW1124+DX1123)</f>
        <v>0</v>
      </c>
      <c r="DY1124" s="402">
        <f t="shared" ref="DY1124" si="5329">IF(DY$8="",0,DX1124+DY1123)</f>
        <v>0</v>
      </c>
      <c r="DZ1124" s="402">
        <f t="shared" ref="DZ1124" si="5330">IF(DZ$8="",0,DY1124+DZ1123)</f>
        <v>0</v>
      </c>
      <c r="EA1124" s="402">
        <f t="shared" ref="EA1124" si="5331">IF(EA$8="",0,DZ1124+EA1123)</f>
        <v>0</v>
      </c>
      <c r="EB1124" s="402">
        <f t="shared" ref="EB1124" si="5332">IF(EB$8="",0,EA1124+EB1123)</f>
        <v>0</v>
      </c>
      <c r="EC1124" s="402">
        <f t="shared" ref="EC1124" si="5333">IF(EC$8="",0,EB1124+EC1123)</f>
        <v>0</v>
      </c>
      <c r="ED1124" s="402">
        <f t="shared" ref="ED1124" si="5334">IF(ED$8="",0,EC1124+ED1123)</f>
        <v>0</v>
      </c>
      <c r="EE1124" s="402">
        <f t="shared" ref="EE1124" si="5335">IF(EE$8="",0,ED1124+EE1123)</f>
        <v>0</v>
      </c>
      <c r="EF1124" s="402">
        <f t="shared" ref="EF1124" si="5336">IF(EF$8="",0,EE1124+EF1123)</f>
        <v>0</v>
      </c>
      <c r="EG1124" s="402">
        <f t="shared" ref="EG1124" si="5337">IF(EG$8="",0,EF1124+EG1123)</f>
        <v>0</v>
      </c>
      <c r="EH1124" s="402">
        <f t="shared" ref="EH1124" si="5338">IF(EH$8="",0,EG1124+EH1123)</f>
        <v>0</v>
      </c>
      <c r="EI1124" s="402">
        <f t="shared" ref="EI1124" si="5339">IF(EI$8="",0,EH1124+EI1123)</f>
        <v>0</v>
      </c>
      <c r="EJ1124" s="402">
        <f t="shared" ref="EJ1124" si="5340">IF(EJ$8="",0,EI1124+EJ1123)</f>
        <v>0</v>
      </c>
      <c r="EK1124" s="402">
        <f t="shared" ref="EK1124" si="5341">IF(EK$8="",0,EJ1124+EK1123)</f>
        <v>0</v>
      </c>
      <c r="EL1124" s="402">
        <f t="shared" ref="EL1124" si="5342">IF(EL$8="",0,EK1124+EL1123)</f>
        <v>0</v>
      </c>
      <c r="EM1124" s="402">
        <f t="shared" ref="EM1124" si="5343">IF(EM$8="",0,EL1124+EM1123)</f>
        <v>0</v>
      </c>
      <c r="EN1124" s="402">
        <f t="shared" ref="EN1124" si="5344">IF(EN$8="",0,EM1124+EN1123)</f>
        <v>0</v>
      </c>
      <c r="EO1124" s="402">
        <f t="shared" ref="EO1124" si="5345">IF(EO$8="",0,EN1124+EO1123)</f>
        <v>0</v>
      </c>
      <c r="EP1124" s="402">
        <f t="shared" ref="EP1124" si="5346">IF(EP$8="",0,EO1124+EP1123)</f>
        <v>0</v>
      </c>
      <c r="EQ1124" s="402">
        <f t="shared" ref="EQ1124" si="5347">IF(EQ$8="",0,EP1124+EQ1123)</f>
        <v>0</v>
      </c>
      <c r="ER1124" s="402">
        <f t="shared" ref="ER1124" si="5348">IF(ER$8="",0,EQ1124+ER1123)</f>
        <v>0</v>
      </c>
      <c r="ES1124" s="402">
        <f t="shared" ref="ES1124" si="5349">IF(ES$8="",0,ER1124+ES1123)</f>
        <v>0</v>
      </c>
      <c r="ET1124" s="402">
        <f t="shared" ref="ET1124" si="5350">IF(ET$8="",0,ES1124+ET1123)</f>
        <v>0</v>
      </c>
      <c r="EU1124" s="402">
        <f t="shared" ref="EU1124" si="5351">IF(EU$8="",0,ET1124+EU1123)</f>
        <v>0</v>
      </c>
      <c r="EV1124" s="402">
        <f t="shared" ref="EV1124" si="5352">IF(EV$8="",0,EU1124+EV1123)</f>
        <v>0</v>
      </c>
      <c r="EW1124" s="402">
        <f t="shared" ref="EW1124" si="5353">IF(EW$8="",0,EV1124+EW1123)</f>
        <v>0</v>
      </c>
      <c r="EX1124" s="402">
        <f t="shared" ref="EX1124" si="5354">IF(EX$8="",0,EW1124+EX1123)</f>
        <v>0</v>
      </c>
      <c r="EY1124" s="402">
        <f t="shared" ref="EY1124" si="5355">IF(EY$8="",0,EX1124+EY1123)</f>
        <v>0</v>
      </c>
      <c r="EZ1124" s="402">
        <f t="shared" ref="EZ1124" si="5356">IF(EZ$8="",0,EY1124+EZ1123)</f>
        <v>0</v>
      </c>
      <c r="FA1124" s="402">
        <f t="shared" ref="FA1124" si="5357">IF(FA$8="",0,EZ1124+FA1123)</f>
        <v>0</v>
      </c>
      <c r="FB1124" s="402">
        <f t="shared" ref="FB1124" si="5358">IF(FB$8="",0,FA1124+FB1123)</f>
        <v>0</v>
      </c>
      <c r="FC1124" s="402">
        <f t="shared" ref="FC1124" si="5359">IF(FC$8="",0,FB1124+FC1123)</f>
        <v>0</v>
      </c>
      <c r="FD1124" s="402">
        <f t="shared" ref="FD1124" si="5360">IF(FD$8="",0,FC1124+FD1123)</f>
        <v>0</v>
      </c>
      <c r="FE1124" s="402">
        <f t="shared" ref="FE1124" si="5361">IF(FE$8="",0,FD1124+FE1123)</f>
        <v>0</v>
      </c>
      <c r="FF1124" s="402">
        <f t="shared" ref="FF1124" si="5362">IF(FF$8="",0,FE1124+FF1123)</f>
        <v>0</v>
      </c>
      <c r="FG1124" s="402">
        <f t="shared" ref="FG1124" si="5363">IF(FG$8="",0,FF1124+FG1123)</f>
        <v>0</v>
      </c>
      <c r="FH1124" s="402">
        <f t="shared" ref="FH1124" si="5364">IF(FH$8="",0,FG1124+FH1123)</f>
        <v>0</v>
      </c>
      <c r="FI1124" s="402">
        <f t="shared" ref="FI1124" si="5365">IF(FI$8="",0,FH1124+FI1123)</f>
        <v>0</v>
      </c>
      <c r="FJ1124" s="402">
        <f t="shared" ref="FJ1124" si="5366">IF(FJ$8="",0,FI1124+FJ1123)</f>
        <v>0</v>
      </c>
      <c r="FK1124" s="402">
        <f t="shared" ref="FK1124" si="5367">IF(FK$8="",0,FJ1124+FK1123)</f>
        <v>0</v>
      </c>
      <c r="FL1124" s="402">
        <f t="shared" ref="FL1124" si="5368">IF(FL$8="",0,FK1124+FL1123)</f>
        <v>0</v>
      </c>
      <c r="FM1124" s="402">
        <f t="shared" ref="FM1124" si="5369">IF(FM$8="",0,FL1124+FM1123)</f>
        <v>0</v>
      </c>
      <c r="FN1124" s="402">
        <f t="shared" ref="FN1124" si="5370">IF(FN$8="",0,FM1124+FN1123)</f>
        <v>0</v>
      </c>
      <c r="FO1124" s="402">
        <f t="shared" ref="FO1124" si="5371">IF(FO$8="",0,FN1124+FO1123)</f>
        <v>0</v>
      </c>
      <c r="FP1124" s="402">
        <f t="shared" ref="FP1124" si="5372">IF(FP$8="",0,FO1124+FP1123)</f>
        <v>0</v>
      </c>
      <c r="FQ1124" s="402">
        <f t="shared" ref="FQ1124" si="5373">IF(FQ$8="",0,FP1124+FQ1123)</f>
        <v>0</v>
      </c>
      <c r="FR1124" s="402">
        <f t="shared" ref="FR1124" si="5374">IF(FR$8="",0,FQ1124+FR1123)</f>
        <v>0</v>
      </c>
      <c r="FS1124" s="402">
        <f t="shared" ref="FS1124" si="5375">IF(FS$8="",0,FR1124+FS1123)</f>
        <v>0</v>
      </c>
      <c r="FT1124" s="402">
        <f t="shared" ref="FT1124" si="5376">IF(FT$8="",0,FS1124+FT1123)</f>
        <v>0</v>
      </c>
      <c r="FU1124" s="402">
        <f t="shared" ref="FU1124" si="5377">IF(FU$8="",0,FT1124+FU1123)</f>
        <v>0</v>
      </c>
      <c r="FV1124" s="402">
        <f t="shared" ref="FV1124" si="5378">IF(FV$8="",0,FU1124+FV1123)</f>
        <v>0</v>
      </c>
      <c r="FW1124" s="402">
        <f t="shared" ref="FW1124" si="5379">IF(FW$8="",0,FV1124+FW1123)</f>
        <v>0</v>
      </c>
      <c r="FX1124" s="402">
        <f t="shared" ref="FX1124" si="5380">IF(FX$8="",0,FW1124+FX1123)</f>
        <v>0</v>
      </c>
      <c r="FY1124" s="402">
        <f t="shared" ref="FY1124" si="5381">IF(FY$8="",0,FX1124+FY1123)</f>
        <v>0</v>
      </c>
      <c r="FZ1124" s="402">
        <f t="shared" ref="FZ1124" si="5382">IF(FZ$8="",0,FY1124+FZ1123)</f>
        <v>0</v>
      </c>
      <c r="GA1124" s="402">
        <f t="shared" ref="GA1124" si="5383">IF(GA$8="",0,FZ1124+GA1123)</f>
        <v>0</v>
      </c>
      <c r="GB1124" s="402">
        <f t="shared" ref="GB1124" si="5384">IF(GB$8="",0,GA1124+GB1123)</f>
        <v>0</v>
      </c>
      <c r="GC1124" s="402">
        <f t="shared" ref="GC1124" si="5385">IF(GC$8="",0,GB1124+GC1123)</f>
        <v>0</v>
      </c>
      <c r="GD1124" s="402">
        <f t="shared" ref="GD1124" si="5386">IF(GD$8="",0,GC1124+GD1123)</f>
        <v>0</v>
      </c>
      <c r="GE1124" s="402">
        <f t="shared" ref="GE1124" si="5387">IF(GE$8="",0,GD1124+GE1123)</f>
        <v>0</v>
      </c>
      <c r="GF1124" s="402">
        <f t="shared" ref="GF1124" si="5388">IF(GF$8="",0,GE1124+GF1123)</f>
        <v>0</v>
      </c>
      <c r="GG1124" s="402">
        <f t="shared" ref="GG1124" si="5389">IF(GG$8="",0,GF1124+GG1123)</f>
        <v>0</v>
      </c>
      <c r="GH1124" s="402">
        <f t="shared" ref="GH1124" si="5390">IF(GH$8="",0,GG1124+GH1123)</f>
        <v>0</v>
      </c>
      <c r="GI1124" s="402">
        <f t="shared" ref="GI1124" si="5391">IF(GI$8="",0,GH1124+GI1123)</f>
        <v>0</v>
      </c>
      <c r="GJ1124" s="402">
        <f t="shared" ref="GJ1124" si="5392">IF(GJ$8="",0,GI1124+GJ1123)</f>
        <v>0</v>
      </c>
      <c r="GK1124" s="402">
        <f t="shared" ref="GK1124" si="5393">IF(GK$8="",0,GJ1124+GK1123)</f>
        <v>0</v>
      </c>
      <c r="GL1124" s="402">
        <f t="shared" ref="GL1124" si="5394">IF(GL$8="",0,GK1124+GL1123)</f>
        <v>0</v>
      </c>
      <c r="GM1124" s="402">
        <f t="shared" ref="GM1124" si="5395">IF(GM$8="",0,GL1124+GM1123)</f>
        <v>0</v>
      </c>
      <c r="GN1124" s="402">
        <f t="shared" ref="GN1124" si="5396">IF(GN$8="",0,GM1124+GN1123)</f>
        <v>0</v>
      </c>
      <c r="GO1124" s="402">
        <f t="shared" ref="GO1124" si="5397">IF(GO$8="",0,GN1124+GO1123)</f>
        <v>0</v>
      </c>
      <c r="GP1124" s="402">
        <f t="shared" ref="GP1124" si="5398">IF(GP$8="",0,GO1124+GP1123)</f>
        <v>0</v>
      </c>
      <c r="GQ1124" s="402">
        <f t="shared" ref="GQ1124" si="5399">IF(GQ$8="",0,GP1124+GQ1123)</f>
        <v>0</v>
      </c>
      <c r="GR1124" s="402">
        <f t="shared" ref="GR1124" si="5400">IF(GR$8="",0,GQ1124+GR1123)</f>
        <v>0</v>
      </c>
      <c r="GS1124" s="402">
        <f t="shared" ref="GS1124" si="5401">IF(GS$8="",0,GR1124+GS1123)</f>
        <v>0</v>
      </c>
      <c r="GT1124" s="402">
        <f t="shared" ref="GT1124" si="5402">IF(GT$8="",0,GS1124+GT1123)</f>
        <v>0</v>
      </c>
      <c r="GU1124" s="402">
        <f t="shared" ref="GU1124" si="5403">IF(GU$8="",0,GT1124+GU1123)</f>
        <v>0</v>
      </c>
      <c r="GV1124" s="402">
        <f t="shared" ref="GV1124" si="5404">IF(GV$8="",0,GU1124+GV1123)</f>
        <v>0</v>
      </c>
      <c r="GW1124" s="402">
        <f t="shared" ref="GW1124" si="5405">IF(GW$8="",0,GV1124+GW1123)</f>
        <v>0</v>
      </c>
      <c r="GX1124" s="402">
        <f t="shared" ref="GX1124" si="5406">IF(GX$8="",0,GW1124+GX1123)</f>
        <v>0</v>
      </c>
      <c r="GY1124" s="402">
        <f t="shared" ref="GY1124" si="5407">IF(GY$8="",0,GX1124+GY1123)</f>
        <v>0</v>
      </c>
      <c r="GZ1124" s="402">
        <f t="shared" ref="GZ1124" si="5408">IF(GZ$8="",0,GY1124+GZ1123)</f>
        <v>0</v>
      </c>
      <c r="HA1124" s="3"/>
      <c r="HB1124" s="3"/>
    </row>
    <row r="1125" spans="1:210" ht="4.2" customHeight="1">
      <c r="A1125" s="1"/>
      <c r="B1125" s="1"/>
      <c r="C1125" s="1"/>
      <c r="D1125" s="1"/>
      <c r="E1125" s="263"/>
      <c r="F1125" s="48"/>
      <c r="G1125" s="231"/>
      <c r="H1125" s="173"/>
      <c r="I1125" s="173"/>
      <c r="J1125" s="173"/>
      <c r="K1125" s="173"/>
      <c r="L1125" s="173"/>
      <c r="M1125" s="172"/>
      <c r="N1125" s="173"/>
      <c r="O1125" s="173"/>
      <c r="P1125" s="172"/>
      <c r="Q1125" s="173"/>
      <c r="R1125" s="173"/>
      <c r="S1125" s="172"/>
      <c r="T1125" s="174"/>
      <c r="U1125" s="280"/>
      <c r="V1125" s="173"/>
      <c r="W1125" s="283"/>
      <c r="X1125" s="283"/>
      <c r="Y1125" s="282"/>
      <c r="Z1125" s="93"/>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4"/>
      <c r="BB1125" s="94"/>
      <c r="BC1125" s="94"/>
      <c r="BD1125" s="94"/>
      <c r="BE1125" s="94"/>
      <c r="BF1125" s="94"/>
      <c r="BG1125" s="94"/>
      <c r="BH1125" s="94"/>
      <c r="BI1125" s="94"/>
      <c r="BJ1125" s="94"/>
      <c r="BK1125" s="94"/>
      <c r="BL1125" s="94"/>
      <c r="BM1125" s="94"/>
      <c r="BN1125" s="94"/>
      <c r="BO1125" s="94"/>
      <c r="BP1125" s="94"/>
      <c r="BQ1125" s="94"/>
      <c r="BR1125" s="94"/>
      <c r="BS1125" s="94"/>
      <c r="BT1125" s="94"/>
      <c r="BU1125" s="94"/>
      <c r="BV1125" s="94"/>
      <c r="BW1125" s="94"/>
      <c r="BX1125" s="94"/>
      <c r="BY1125" s="94"/>
      <c r="BZ1125" s="94"/>
      <c r="CA1125" s="94"/>
      <c r="CB1125" s="94"/>
      <c r="CC1125" s="94"/>
      <c r="CD1125" s="94"/>
      <c r="CE1125" s="94"/>
      <c r="CF1125" s="94"/>
      <c r="CG1125" s="94"/>
      <c r="CH1125" s="94"/>
      <c r="CI1125" s="94"/>
      <c r="CJ1125" s="94"/>
      <c r="CK1125" s="94"/>
      <c r="CL1125" s="94"/>
      <c r="CM1125" s="94"/>
      <c r="CN1125" s="94"/>
      <c r="CO1125" s="94"/>
      <c r="CP1125" s="94"/>
      <c r="CQ1125" s="94"/>
      <c r="CR1125" s="94"/>
      <c r="CS1125" s="94"/>
      <c r="CT1125" s="94"/>
      <c r="CU1125" s="94"/>
      <c r="CV1125" s="94"/>
      <c r="CW1125" s="94"/>
      <c r="CX1125" s="94"/>
      <c r="CY1125" s="94"/>
      <c r="CZ1125" s="94"/>
      <c r="DA1125" s="94"/>
      <c r="DB1125" s="94"/>
      <c r="DC1125" s="94"/>
      <c r="DD1125" s="94"/>
      <c r="DE1125" s="94"/>
      <c r="DF1125" s="94"/>
      <c r="DG1125" s="94"/>
      <c r="DH1125" s="94"/>
      <c r="DI1125" s="94"/>
      <c r="DJ1125" s="94"/>
      <c r="DK1125" s="94"/>
      <c r="DL1125" s="94"/>
      <c r="DM1125" s="94"/>
      <c r="DN1125" s="94"/>
      <c r="DO1125" s="94"/>
      <c r="DP1125" s="94"/>
      <c r="DQ1125" s="94"/>
      <c r="DR1125" s="94"/>
      <c r="DS1125" s="94"/>
      <c r="DT1125" s="94"/>
      <c r="DU1125" s="94"/>
      <c r="DV1125" s="94"/>
      <c r="DW1125" s="94"/>
      <c r="DX1125" s="94"/>
      <c r="DY1125" s="94"/>
      <c r="DZ1125" s="94"/>
      <c r="EA1125" s="94"/>
      <c r="EB1125" s="94"/>
      <c r="EC1125" s="94"/>
      <c r="ED1125" s="94"/>
      <c r="EE1125" s="94"/>
      <c r="EF1125" s="94"/>
      <c r="EG1125" s="94"/>
      <c r="EH1125" s="94"/>
      <c r="EI1125" s="94"/>
      <c r="EJ1125" s="94"/>
      <c r="EK1125" s="94"/>
      <c r="EL1125" s="94"/>
      <c r="EM1125" s="94"/>
      <c r="EN1125" s="94"/>
      <c r="EO1125" s="94"/>
      <c r="EP1125" s="94"/>
      <c r="EQ1125" s="94"/>
      <c r="ER1125" s="94"/>
      <c r="ES1125" s="94"/>
      <c r="ET1125" s="94"/>
      <c r="EU1125" s="94"/>
      <c r="EV1125" s="94"/>
      <c r="EW1125" s="94"/>
      <c r="EX1125" s="94"/>
      <c r="EY1125" s="94"/>
      <c r="EZ1125" s="94"/>
      <c r="FA1125" s="94"/>
      <c r="FB1125" s="94"/>
      <c r="FC1125" s="94"/>
      <c r="FD1125" s="94"/>
      <c r="FE1125" s="94"/>
      <c r="FF1125" s="94"/>
      <c r="FG1125" s="94"/>
      <c r="FH1125" s="94"/>
      <c r="FI1125" s="94"/>
      <c r="FJ1125" s="94"/>
      <c r="FK1125" s="94"/>
      <c r="FL1125" s="94"/>
      <c r="FM1125" s="94"/>
      <c r="FN1125" s="94"/>
      <c r="FO1125" s="94"/>
      <c r="FP1125" s="94"/>
      <c r="FQ1125" s="94"/>
      <c r="FR1125" s="94"/>
      <c r="FS1125" s="94"/>
      <c r="FT1125" s="94"/>
      <c r="FU1125" s="94"/>
      <c r="FV1125" s="94"/>
      <c r="FW1125" s="94"/>
      <c r="FX1125" s="94"/>
      <c r="FY1125" s="94"/>
      <c r="FZ1125" s="94"/>
      <c r="GA1125" s="94"/>
      <c r="GB1125" s="94"/>
      <c r="GC1125" s="94"/>
      <c r="GD1125" s="94"/>
      <c r="GE1125" s="94"/>
      <c r="GF1125" s="94"/>
      <c r="GG1125" s="94"/>
      <c r="GH1125" s="94"/>
      <c r="GI1125" s="94"/>
      <c r="GJ1125" s="94"/>
      <c r="GK1125" s="94"/>
      <c r="GL1125" s="94"/>
      <c r="GM1125" s="94"/>
      <c r="GN1125" s="94"/>
      <c r="GO1125" s="94"/>
      <c r="GP1125" s="94"/>
      <c r="GQ1125" s="94"/>
      <c r="GR1125" s="94"/>
      <c r="GS1125" s="94"/>
      <c r="GT1125" s="94"/>
      <c r="GU1125" s="94"/>
      <c r="GV1125" s="94"/>
      <c r="GW1125" s="94"/>
      <c r="GX1125" s="94"/>
      <c r="GY1125" s="94"/>
      <c r="GZ1125" s="94"/>
      <c r="HA1125" s="1"/>
      <c r="HB1125" s="1"/>
    </row>
    <row r="1126" spans="1:210" ht="4.2" customHeight="1">
      <c r="A1126" s="1"/>
      <c r="B1126" s="1"/>
      <c r="C1126" s="1"/>
      <c r="D1126" s="14"/>
      <c r="E1126" s="264"/>
      <c r="F1126" s="14"/>
      <c r="G1126" s="304"/>
      <c r="H1126" s="14"/>
      <c r="I1126" s="14"/>
      <c r="J1126" s="14"/>
      <c r="K1126" s="14"/>
      <c r="L1126" s="14"/>
      <c r="M1126" s="15"/>
      <c r="N1126" s="14"/>
      <c r="O1126" s="14"/>
      <c r="P1126" s="15"/>
      <c r="Q1126" s="14"/>
      <c r="R1126" s="14"/>
      <c r="S1126" s="15"/>
      <c r="T1126" s="180"/>
      <c r="U1126" s="180"/>
      <c r="V1126" s="180"/>
      <c r="W1126" s="180"/>
      <c r="X1126" s="180"/>
      <c r="Y1126" s="180"/>
      <c r="Z1126" s="180"/>
      <c r="AA1126" s="180"/>
      <c r="AB1126" s="180"/>
      <c r="AC1126" s="180"/>
      <c r="AD1126" s="180"/>
      <c r="AE1126" s="180"/>
      <c r="AF1126" s="180"/>
      <c r="AG1126" s="180"/>
      <c r="AH1126" s="180"/>
      <c r="AI1126" s="180"/>
      <c r="AJ1126" s="180"/>
      <c r="AK1126" s="180"/>
      <c r="AL1126" s="180"/>
      <c r="AM1126" s="180"/>
      <c r="AN1126" s="180"/>
      <c r="AO1126" s="180"/>
      <c r="AP1126" s="180"/>
      <c r="AQ1126" s="180"/>
      <c r="AR1126" s="180"/>
      <c r="AS1126" s="180"/>
      <c r="AT1126" s="180"/>
      <c r="AU1126" s="180"/>
      <c r="AV1126" s="180"/>
      <c r="AW1126" s="180"/>
      <c r="AX1126" s="180"/>
      <c r="AY1126" s="180"/>
      <c r="AZ1126" s="180"/>
      <c r="BA1126" s="180"/>
      <c r="BB1126" s="180"/>
      <c r="BC1126" s="180"/>
      <c r="BD1126" s="180"/>
      <c r="BE1126" s="180"/>
      <c r="BF1126" s="180"/>
      <c r="BG1126" s="180"/>
      <c r="BH1126" s="180"/>
      <c r="BI1126" s="180"/>
      <c r="BJ1126" s="180"/>
      <c r="BK1126" s="180"/>
      <c r="BL1126" s="180"/>
      <c r="BM1126" s="180"/>
      <c r="BN1126" s="180"/>
      <c r="BO1126" s="180"/>
      <c r="BP1126" s="180"/>
      <c r="BQ1126" s="180"/>
      <c r="BR1126" s="180"/>
      <c r="BS1126" s="180"/>
      <c r="BT1126" s="180"/>
      <c r="BU1126" s="180"/>
      <c r="BV1126" s="180"/>
      <c r="BW1126" s="180"/>
      <c r="BX1126" s="180"/>
      <c r="BY1126" s="180"/>
      <c r="BZ1126" s="180"/>
      <c r="CA1126" s="180"/>
      <c r="CB1126" s="180"/>
      <c r="CC1126" s="180"/>
      <c r="CD1126" s="180"/>
      <c r="CE1126" s="180"/>
      <c r="CF1126" s="180"/>
      <c r="CG1126" s="180"/>
      <c r="CH1126" s="180"/>
      <c r="CI1126" s="180"/>
      <c r="CJ1126" s="180"/>
      <c r="CK1126" s="180"/>
      <c r="CL1126" s="180"/>
      <c r="CM1126" s="180"/>
      <c r="CN1126" s="180"/>
      <c r="CO1126" s="180"/>
      <c r="CP1126" s="180"/>
      <c r="CQ1126" s="180"/>
      <c r="CR1126" s="180"/>
      <c r="CS1126" s="180"/>
      <c r="CT1126" s="180"/>
      <c r="CU1126" s="180"/>
      <c r="CV1126" s="180"/>
      <c r="CW1126" s="180"/>
      <c r="CX1126" s="180"/>
      <c r="CY1126" s="180"/>
      <c r="CZ1126" s="180"/>
      <c r="DA1126" s="180"/>
      <c r="DB1126" s="180"/>
      <c r="DC1126" s="180"/>
      <c r="DD1126" s="180"/>
      <c r="DE1126" s="180"/>
      <c r="DF1126" s="180"/>
      <c r="DG1126" s="180"/>
      <c r="DH1126" s="180"/>
      <c r="DI1126" s="180"/>
      <c r="DJ1126" s="180"/>
      <c r="DK1126" s="180"/>
      <c r="DL1126" s="180"/>
      <c r="DM1126" s="180"/>
      <c r="DN1126" s="180"/>
      <c r="DO1126" s="180"/>
      <c r="DP1126" s="180"/>
      <c r="DQ1126" s="180"/>
      <c r="DR1126" s="180"/>
      <c r="DS1126" s="180"/>
      <c r="DT1126" s="180"/>
      <c r="DU1126" s="180"/>
      <c r="DV1126" s="180"/>
      <c r="DW1126" s="180"/>
      <c r="DX1126" s="180"/>
      <c r="DY1126" s="180"/>
      <c r="DZ1126" s="180"/>
      <c r="EA1126" s="180"/>
      <c r="EB1126" s="180"/>
      <c r="EC1126" s="180"/>
      <c r="ED1126" s="180"/>
      <c r="EE1126" s="180"/>
      <c r="EF1126" s="180"/>
      <c r="EG1126" s="180"/>
      <c r="EH1126" s="180"/>
      <c r="EI1126" s="180"/>
      <c r="EJ1126" s="180"/>
      <c r="EK1126" s="180"/>
      <c r="EL1126" s="180"/>
      <c r="EM1126" s="180"/>
      <c r="EN1126" s="180"/>
      <c r="EO1126" s="180"/>
      <c r="EP1126" s="180"/>
      <c r="EQ1126" s="180"/>
      <c r="ER1126" s="180"/>
      <c r="ES1126" s="180"/>
      <c r="ET1126" s="180"/>
      <c r="EU1126" s="180"/>
      <c r="EV1126" s="180"/>
      <c r="EW1126" s="180"/>
      <c r="EX1126" s="180"/>
      <c r="EY1126" s="180"/>
      <c r="EZ1126" s="180"/>
      <c r="FA1126" s="180"/>
      <c r="FB1126" s="180"/>
      <c r="FC1126" s="180"/>
      <c r="FD1126" s="180"/>
      <c r="FE1126" s="180"/>
      <c r="FF1126" s="180"/>
      <c r="FG1126" s="180"/>
      <c r="FH1126" s="180"/>
      <c r="FI1126" s="180"/>
      <c r="FJ1126" s="180"/>
      <c r="FK1126" s="180"/>
      <c r="FL1126" s="180"/>
      <c r="FM1126" s="180"/>
      <c r="FN1126" s="180"/>
      <c r="FO1126" s="180"/>
      <c r="FP1126" s="180"/>
      <c r="FQ1126" s="180"/>
      <c r="FR1126" s="180"/>
      <c r="FS1126" s="180"/>
      <c r="FT1126" s="180"/>
      <c r="FU1126" s="180"/>
      <c r="FV1126" s="180"/>
      <c r="FW1126" s="180"/>
      <c r="FX1126" s="180"/>
      <c r="FY1126" s="180"/>
      <c r="FZ1126" s="180"/>
      <c r="GA1126" s="180"/>
      <c r="GB1126" s="180"/>
      <c r="GC1126" s="180"/>
      <c r="GD1126" s="180"/>
      <c r="GE1126" s="180"/>
      <c r="GF1126" s="180"/>
      <c r="GG1126" s="180"/>
      <c r="GH1126" s="180"/>
      <c r="GI1126" s="180"/>
      <c r="GJ1126" s="180"/>
      <c r="GK1126" s="180"/>
      <c r="GL1126" s="180"/>
      <c r="GM1126" s="180"/>
      <c r="GN1126" s="180"/>
      <c r="GO1126" s="180"/>
      <c r="GP1126" s="180"/>
      <c r="GQ1126" s="180"/>
      <c r="GR1126" s="180"/>
      <c r="GS1126" s="180"/>
      <c r="GT1126" s="180"/>
      <c r="GU1126" s="180"/>
      <c r="GV1126" s="180"/>
      <c r="GW1126" s="180"/>
      <c r="GX1126" s="180"/>
      <c r="GY1126" s="180"/>
      <c r="GZ1126" s="180"/>
      <c r="HA1126" s="1"/>
      <c r="HB1126" s="1"/>
    </row>
    <row r="1127" spans="1:210" ht="4.2" customHeight="1">
      <c r="A1127" s="1"/>
      <c r="B1127" s="1"/>
      <c r="C1127" s="1"/>
      <c r="D1127" s="1"/>
      <c r="E1127" s="263"/>
      <c r="F1127" s="48"/>
      <c r="G1127" s="231"/>
      <c r="H1127" s="5"/>
      <c r="I1127" s="5"/>
      <c r="J1127" s="5"/>
      <c r="K1127" s="5"/>
      <c r="L1127" s="5"/>
      <c r="M1127" s="5"/>
      <c r="N1127" s="5"/>
      <c r="O1127" s="5"/>
      <c r="P1127" s="5"/>
      <c r="Q1127" s="5"/>
      <c r="R1127" s="5"/>
      <c r="S1127" s="5"/>
      <c r="T1127" s="208"/>
      <c r="U1127" s="24"/>
      <c r="V1127" s="1"/>
      <c r="W1127" s="12"/>
      <c r="X1127" s="10"/>
      <c r="Y1127" s="46"/>
      <c r="Z1127" s="93"/>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c r="BK1127" s="94"/>
      <c r="BL1127" s="94"/>
      <c r="BM1127" s="94"/>
      <c r="BN1127" s="94"/>
      <c r="BO1127" s="94"/>
      <c r="BP1127" s="94"/>
      <c r="BQ1127" s="94"/>
      <c r="BR1127" s="94"/>
      <c r="BS1127" s="94"/>
      <c r="BT1127" s="94"/>
      <c r="BU1127" s="94"/>
      <c r="BV1127" s="94"/>
      <c r="BW1127" s="94"/>
      <c r="BX1127" s="94"/>
      <c r="BY1127" s="94"/>
      <c r="BZ1127" s="94"/>
      <c r="CA1127" s="94"/>
      <c r="CB1127" s="94"/>
      <c r="CC1127" s="94"/>
      <c r="CD1127" s="94"/>
      <c r="CE1127" s="94"/>
      <c r="CF1127" s="94"/>
      <c r="CG1127" s="94"/>
      <c r="CH1127" s="94"/>
      <c r="CI1127" s="94"/>
      <c r="CJ1127" s="94"/>
      <c r="CK1127" s="94"/>
      <c r="CL1127" s="94"/>
      <c r="CM1127" s="94"/>
      <c r="CN1127" s="94"/>
      <c r="CO1127" s="94"/>
      <c r="CP1127" s="94"/>
      <c r="CQ1127" s="94"/>
      <c r="CR1127" s="94"/>
      <c r="CS1127" s="94"/>
      <c r="CT1127" s="94"/>
      <c r="CU1127" s="94"/>
      <c r="CV1127" s="94"/>
      <c r="CW1127" s="94"/>
      <c r="CX1127" s="94"/>
      <c r="CY1127" s="94"/>
      <c r="CZ1127" s="94"/>
      <c r="DA1127" s="94"/>
      <c r="DB1127" s="94"/>
      <c r="DC1127" s="94"/>
      <c r="DD1127" s="94"/>
      <c r="DE1127" s="94"/>
      <c r="DF1127" s="94"/>
      <c r="DG1127" s="94"/>
      <c r="DH1127" s="94"/>
      <c r="DI1127" s="94"/>
      <c r="DJ1127" s="94"/>
      <c r="DK1127" s="94"/>
      <c r="DL1127" s="94"/>
      <c r="DM1127" s="94"/>
      <c r="DN1127" s="94"/>
      <c r="DO1127" s="94"/>
      <c r="DP1127" s="94"/>
      <c r="DQ1127" s="94"/>
      <c r="DR1127" s="94"/>
      <c r="DS1127" s="94"/>
      <c r="DT1127" s="94"/>
      <c r="DU1127" s="94"/>
      <c r="DV1127" s="94"/>
      <c r="DW1127" s="94"/>
      <c r="DX1127" s="94"/>
      <c r="DY1127" s="94"/>
      <c r="DZ1127" s="94"/>
      <c r="EA1127" s="94"/>
      <c r="EB1127" s="94"/>
      <c r="EC1127" s="94"/>
      <c r="ED1127" s="94"/>
      <c r="EE1127" s="94"/>
      <c r="EF1127" s="94"/>
      <c r="EG1127" s="94"/>
      <c r="EH1127" s="94"/>
      <c r="EI1127" s="94"/>
      <c r="EJ1127" s="94"/>
      <c r="EK1127" s="94"/>
      <c r="EL1127" s="94"/>
      <c r="EM1127" s="94"/>
      <c r="EN1127" s="94"/>
      <c r="EO1127" s="94"/>
      <c r="EP1127" s="94"/>
      <c r="EQ1127" s="94"/>
      <c r="ER1127" s="94"/>
      <c r="ES1127" s="94"/>
      <c r="ET1127" s="94"/>
      <c r="EU1127" s="94"/>
      <c r="EV1127" s="94"/>
      <c r="EW1127" s="94"/>
      <c r="EX1127" s="94"/>
      <c r="EY1127" s="94"/>
      <c r="EZ1127" s="94"/>
      <c r="FA1127" s="94"/>
      <c r="FB1127" s="94"/>
      <c r="FC1127" s="94"/>
      <c r="FD1127" s="94"/>
      <c r="FE1127" s="94"/>
      <c r="FF1127" s="94"/>
      <c r="FG1127" s="94"/>
      <c r="FH1127" s="94"/>
      <c r="FI1127" s="94"/>
      <c r="FJ1127" s="94"/>
      <c r="FK1127" s="94"/>
      <c r="FL1127" s="94"/>
      <c r="FM1127" s="94"/>
      <c r="FN1127" s="94"/>
      <c r="FO1127" s="94"/>
      <c r="FP1127" s="94"/>
      <c r="FQ1127" s="94"/>
      <c r="FR1127" s="94"/>
      <c r="FS1127" s="94"/>
      <c r="FT1127" s="94"/>
      <c r="FU1127" s="94"/>
      <c r="FV1127" s="94"/>
      <c r="FW1127" s="94"/>
      <c r="FX1127" s="94"/>
      <c r="FY1127" s="94"/>
      <c r="FZ1127" s="94"/>
      <c r="GA1127" s="94"/>
      <c r="GB1127" s="94"/>
      <c r="GC1127" s="94"/>
      <c r="GD1127" s="94"/>
      <c r="GE1127" s="94"/>
      <c r="GF1127" s="94"/>
      <c r="GG1127" s="94"/>
      <c r="GH1127" s="94"/>
      <c r="GI1127" s="94"/>
      <c r="GJ1127" s="94"/>
      <c r="GK1127" s="94"/>
      <c r="GL1127" s="94"/>
      <c r="GM1127" s="94"/>
      <c r="GN1127" s="94"/>
      <c r="GO1127" s="94"/>
      <c r="GP1127" s="94"/>
      <c r="GQ1127" s="94"/>
      <c r="GR1127" s="94"/>
      <c r="GS1127" s="94"/>
      <c r="GT1127" s="94"/>
      <c r="GU1127" s="94"/>
      <c r="GV1127" s="94"/>
      <c r="GW1127" s="94"/>
      <c r="GX1127" s="94"/>
      <c r="GY1127" s="94"/>
      <c r="GZ1127" s="94"/>
      <c r="HA1127" s="1"/>
      <c r="HB1127" s="1"/>
    </row>
    <row r="1128" spans="1:210" ht="4.2" customHeight="1">
      <c r="A1128" s="1"/>
      <c r="B1128" s="1"/>
      <c r="C1128" s="1"/>
      <c r="D1128" s="1"/>
      <c r="E1128" s="263"/>
      <c r="F1128" s="48"/>
      <c r="G1128" s="390"/>
      <c r="H1128" s="1"/>
      <c r="I1128" s="1"/>
      <c r="J1128" s="1"/>
      <c r="K1128" s="1"/>
      <c r="L1128" s="1"/>
      <c r="M1128" s="5"/>
      <c r="N1128" s="1"/>
      <c r="O1128" s="1"/>
      <c r="P1128" s="5"/>
      <c r="Q1128" s="1"/>
      <c r="R1128" s="1"/>
      <c r="S1128" s="5"/>
      <c r="T1128" s="7"/>
      <c r="U1128" s="24"/>
      <c r="V1128" s="1"/>
      <c r="W1128" s="12"/>
      <c r="X1128" s="10"/>
      <c r="Y1128" s="46"/>
      <c r="Z1128" s="93"/>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c r="BW1128" s="94"/>
      <c r="BX1128" s="94"/>
      <c r="BY1128" s="94"/>
      <c r="BZ1128" s="94"/>
      <c r="CA1128" s="94"/>
      <c r="CB1128" s="94"/>
      <c r="CC1128" s="94"/>
      <c r="CD1128" s="94"/>
      <c r="CE1128" s="94"/>
      <c r="CF1128" s="94"/>
      <c r="CG1128" s="94"/>
      <c r="CH1128" s="94"/>
      <c r="CI1128" s="94"/>
      <c r="CJ1128" s="94"/>
      <c r="CK1128" s="94"/>
      <c r="CL1128" s="94"/>
      <c r="CM1128" s="94"/>
      <c r="CN1128" s="94"/>
      <c r="CO1128" s="94"/>
      <c r="CP1128" s="94"/>
      <c r="CQ1128" s="94"/>
      <c r="CR1128" s="94"/>
      <c r="CS1128" s="94"/>
      <c r="CT1128" s="94"/>
      <c r="CU1128" s="94"/>
      <c r="CV1128" s="94"/>
      <c r="CW1128" s="94"/>
      <c r="CX1128" s="94"/>
      <c r="CY1128" s="94"/>
      <c r="CZ1128" s="94"/>
      <c r="DA1128" s="94"/>
      <c r="DB1128" s="94"/>
      <c r="DC1128" s="94"/>
      <c r="DD1128" s="94"/>
      <c r="DE1128" s="94"/>
      <c r="DF1128" s="94"/>
      <c r="DG1128" s="94"/>
      <c r="DH1128" s="94"/>
      <c r="DI1128" s="94"/>
      <c r="DJ1128" s="94"/>
      <c r="DK1128" s="94"/>
      <c r="DL1128" s="94"/>
      <c r="DM1128" s="94"/>
      <c r="DN1128" s="94"/>
      <c r="DO1128" s="94"/>
      <c r="DP1128" s="94"/>
      <c r="DQ1128" s="94"/>
      <c r="DR1128" s="94"/>
      <c r="DS1128" s="94"/>
      <c r="DT1128" s="94"/>
      <c r="DU1128" s="94"/>
      <c r="DV1128" s="94"/>
      <c r="DW1128" s="94"/>
      <c r="DX1128" s="94"/>
      <c r="DY1128" s="94"/>
      <c r="DZ1128" s="94"/>
      <c r="EA1128" s="94"/>
      <c r="EB1128" s="94"/>
      <c r="EC1128" s="94"/>
      <c r="ED1128" s="94"/>
      <c r="EE1128" s="94"/>
      <c r="EF1128" s="94"/>
      <c r="EG1128" s="94"/>
      <c r="EH1128" s="94"/>
      <c r="EI1128" s="94"/>
      <c r="EJ1128" s="94"/>
      <c r="EK1128" s="94"/>
      <c r="EL1128" s="94"/>
      <c r="EM1128" s="94"/>
      <c r="EN1128" s="94"/>
      <c r="EO1128" s="94"/>
      <c r="EP1128" s="94"/>
      <c r="EQ1128" s="94"/>
      <c r="ER1128" s="94"/>
      <c r="ES1128" s="94"/>
      <c r="ET1128" s="94"/>
      <c r="EU1128" s="94"/>
      <c r="EV1128" s="94"/>
      <c r="EW1128" s="94"/>
      <c r="EX1128" s="94"/>
      <c r="EY1128" s="94"/>
      <c r="EZ1128" s="94"/>
      <c r="FA1128" s="94"/>
      <c r="FB1128" s="94"/>
      <c r="FC1128" s="94"/>
      <c r="FD1128" s="94"/>
      <c r="FE1128" s="94"/>
      <c r="FF1128" s="94"/>
      <c r="FG1128" s="94"/>
      <c r="FH1128" s="94"/>
      <c r="FI1128" s="94"/>
      <c r="FJ1128" s="94"/>
      <c r="FK1128" s="94"/>
      <c r="FL1128" s="94"/>
      <c r="FM1128" s="94"/>
      <c r="FN1128" s="94"/>
      <c r="FO1128" s="94"/>
      <c r="FP1128" s="94"/>
      <c r="FQ1128" s="94"/>
      <c r="FR1128" s="94"/>
      <c r="FS1128" s="94"/>
      <c r="FT1128" s="94"/>
      <c r="FU1128" s="94"/>
      <c r="FV1128" s="94"/>
      <c r="FW1128" s="94"/>
      <c r="FX1128" s="94"/>
      <c r="FY1128" s="94"/>
      <c r="FZ1128" s="94"/>
      <c r="GA1128" s="94"/>
      <c r="GB1128" s="94"/>
      <c r="GC1128" s="94"/>
      <c r="GD1128" s="94"/>
      <c r="GE1128" s="94"/>
      <c r="GF1128" s="94"/>
      <c r="GG1128" s="94"/>
      <c r="GH1128" s="94"/>
      <c r="GI1128" s="94"/>
      <c r="GJ1128" s="94"/>
      <c r="GK1128" s="94"/>
      <c r="GL1128" s="94"/>
      <c r="GM1128" s="94"/>
      <c r="GN1128" s="94"/>
      <c r="GO1128" s="94"/>
      <c r="GP1128" s="94"/>
      <c r="GQ1128" s="94"/>
      <c r="GR1128" s="94"/>
      <c r="GS1128" s="94"/>
      <c r="GT1128" s="94"/>
      <c r="GU1128" s="94"/>
      <c r="GV1128" s="94"/>
      <c r="GW1128" s="94"/>
      <c r="GX1128" s="94"/>
      <c r="GY1128" s="94"/>
      <c r="GZ1128" s="94"/>
      <c r="HA1128" s="1"/>
      <c r="HB1128" s="1"/>
    </row>
    <row r="1129" spans="1:210" s="4" customFormat="1" ht="12.6" thickBot="1">
      <c r="A1129" s="3"/>
      <c r="B1129" s="244"/>
      <c r="C1129" s="3"/>
      <c r="D1129" s="3"/>
      <c r="E1129" s="9" t="s">
        <v>135</v>
      </c>
      <c r="F1129" s="51"/>
      <c r="G1129" s="390" t="s">
        <v>6</v>
      </c>
      <c r="H1129" s="388" t="s">
        <v>202</v>
      </c>
      <c r="I1129" s="388"/>
      <c r="J1129" s="388"/>
      <c r="K1129" s="388"/>
      <c r="L1129" s="388"/>
      <c r="M1129" s="396"/>
      <c r="N1129" s="388" t="str">
        <f>Главная!$Y$8</f>
        <v>итого</v>
      </c>
      <c r="O1129" s="388"/>
      <c r="P1129" s="573"/>
      <c r="Q1129" s="388" t="s">
        <v>26</v>
      </c>
      <c r="R1129" s="3"/>
      <c r="S1129" s="5"/>
      <c r="T1129" s="84"/>
      <c r="U1129" s="24"/>
      <c r="V1129" s="3"/>
      <c r="W1129" s="397"/>
      <c r="X1129" s="12"/>
      <c r="Y1129" s="46"/>
      <c r="Z1129" s="91"/>
      <c r="AA1129" s="398">
        <f>IF(AA$8="",0,SUM($Y796:AA796)-SUM($Y797:AA797))</f>
        <v>0</v>
      </c>
      <c r="AB1129" s="398">
        <f>IF(AB$8="",0,SUM($Y796:AB796)-SUM($Y797:AB797))</f>
        <v>0</v>
      </c>
      <c r="AC1129" s="398">
        <f>IF(AC$8="",0,SUM($Y796:AC796)-SUM($Y797:AC797))</f>
        <v>0</v>
      </c>
      <c r="AD1129" s="398">
        <f>IF(AD$8="",0,SUM($Y796:AD796)-SUM($Y797:AD797))</f>
        <v>0</v>
      </c>
      <c r="AE1129" s="398">
        <f>IF(AE$8="",0,SUM($Y796:AE796)-SUM($Y797:AE797))</f>
        <v>0</v>
      </c>
      <c r="AF1129" s="398">
        <f>IF(AF$8="",0,SUM($Y796:AF796)-SUM($Y797:AF797))</f>
        <v>0</v>
      </c>
      <c r="AG1129" s="398">
        <f>IF(AG$8="",0,SUM($Y796:AG796)-SUM($Y797:AG797))</f>
        <v>0</v>
      </c>
      <c r="AH1129" s="398">
        <f>IF(AH$8="",0,SUM($Y796:AH796)-SUM($Y797:AH797))</f>
        <v>0</v>
      </c>
      <c r="AI1129" s="398">
        <f>IF(AI$8="",0,SUM($Y796:AI796)-SUM($Y797:AI797))</f>
        <v>0</v>
      </c>
      <c r="AJ1129" s="398">
        <f>IF(AJ$8="",0,SUM($Y796:AJ796)-SUM($Y797:AJ797))</f>
        <v>0</v>
      </c>
      <c r="AK1129" s="398">
        <f>IF(AK$8="",0,SUM($Y796:AK796)-SUM($Y797:AK797))</f>
        <v>0</v>
      </c>
      <c r="AL1129" s="398">
        <f>IF(AL$8="",0,SUM($Y796:AL796)-SUM($Y797:AL797))</f>
        <v>0</v>
      </c>
      <c r="AM1129" s="398">
        <f>IF(AM$8="",0,SUM($Y796:AM796)-SUM($Y797:AM797))</f>
        <v>0</v>
      </c>
      <c r="AN1129" s="398">
        <f>IF(AN$8="",0,SUM($Y796:AN796)-SUM($Y797:AN797))</f>
        <v>0</v>
      </c>
      <c r="AO1129" s="398">
        <f>IF(AO$8="",0,SUM($Y796:AO796)-SUM($Y797:AO797))</f>
        <v>0</v>
      </c>
      <c r="AP1129" s="398">
        <f>IF(AP$8="",0,SUM($Y796:AP796)-SUM($Y797:AP797))</f>
        <v>0</v>
      </c>
      <c r="AQ1129" s="398">
        <f>IF(AQ$8="",0,SUM($Y796:AQ796)-SUM($Y797:AQ797))</f>
        <v>0</v>
      </c>
      <c r="AR1129" s="398">
        <f>IF(AR$8="",0,SUM($Y796:AR796)-SUM($Y797:AR797))</f>
        <v>0</v>
      </c>
      <c r="AS1129" s="398">
        <f>IF(AS$8="",0,SUM($Y796:AS796)-SUM($Y797:AS797))</f>
        <v>0</v>
      </c>
      <c r="AT1129" s="398">
        <f>IF(AT$8="",0,SUM($Y796:AT796)-SUM($Y797:AT797))</f>
        <v>0</v>
      </c>
      <c r="AU1129" s="398">
        <f>IF(AU$8="",0,SUM($Y796:AU796)-SUM($Y797:AU797))</f>
        <v>0</v>
      </c>
      <c r="AV1129" s="398">
        <f>IF(AV$8="",0,SUM($Y796:AV796)-SUM($Y797:AV797))</f>
        <v>0</v>
      </c>
      <c r="AW1129" s="398">
        <f>IF(AW$8="",0,SUM($Y796:AW796)-SUM($Y797:AW797))</f>
        <v>0</v>
      </c>
      <c r="AX1129" s="398">
        <f>IF(AX$8="",0,SUM($Y796:AX796)-SUM($Y797:AX797))</f>
        <v>0</v>
      </c>
      <c r="AY1129" s="398">
        <f>IF(AY$8="",0,SUM($Y796:AY796)-SUM($Y797:AY797))</f>
        <v>0</v>
      </c>
      <c r="AZ1129" s="398">
        <f>IF(AZ$8="",0,SUM($Y796:AZ796)-SUM($Y797:AZ797))</f>
        <v>0</v>
      </c>
      <c r="BA1129" s="398">
        <f>IF(BA$8="",0,SUM($Y796:BA796)-SUM($Y797:BA797))</f>
        <v>0</v>
      </c>
      <c r="BB1129" s="398">
        <f>IF(BB$8="",0,SUM($Y796:BB796)-SUM($Y797:BB797))</f>
        <v>0</v>
      </c>
      <c r="BC1129" s="398">
        <f>IF(BC$8="",0,SUM($Y796:BC796)-SUM($Y797:BC797))</f>
        <v>0</v>
      </c>
      <c r="BD1129" s="398">
        <f>IF(BD$8="",0,SUM($Y796:BD796)-SUM($Y797:BD797))</f>
        <v>0</v>
      </c>
      <c r="BE1129" s="398">
        <f>IF(BE$8="",0,SUM($Y796:BE796)-SUM($Y797:BE797))</f>
        <v>0</v>
      </c>
      <c r="BF1129" s="398">
        <f>IF(BF$8="",0,SUM($Y796:BF796)-SUM($Y797:BF797))</f>
        <v>0</v>
      </c>
      <c r="BG1129" s="398">
        <f>IF(BG$8="",0,SUM($Y796:BG796)-SUM($Y797:BG797))</f>
        <v>0</v>
      </c>
      <c r="BH1129" s="398">
        <f>IF(BH$8="",0,SUM($Y796:BH796)-SUM($Y797:BH797))</f>
        <v>0</v>
      </c>
      <c r="BI1129" s="398">
        <f>IF(BI$8="",0,SUM($Y796:BI796)-SUM($Y797:BI797))</f>
        <v>0</v>
      </c>
      <c r="BJ1129" s="398">
        <f>IF(BJ$8="",0,SUM($Y796:BJ796)-SUM($Y797:BJ797))</f>
        <v>0</v>
      </c>
      <c r="BK1129" s="398">
        <f>IF(BK$8="",0,SUM($Y796:BK796)-SUM($Y797:BK797))</f>
        <v>0</v>
      </c>
      <c r="BL1129" s="398">
        <f>IF(BL$8="",0,SUM($Y796:BL796)-SUM($Y797:BL797))</f>
        <v>0</v>
      </c>
      <c r="BM1129" s="398">
        <f>IF(BM$8="",0,SUM($Y796:BM796)-SUM($Y797:BM797))</f>
        <v>0</v>
      </c>
      <c r="BN1129" s="398">
        <f>IF(BN$8="",0,SUM($Y796:BN796)-SUM($Y797:BN797))</f>
        <v>0</v>
      </c>
      <c r="BO1129" s="398">
        <f>IF(BO$8="",0,SUM($Y796:BO796)-SUM($Y797:BO797))</f>
        <v>0</v>
      </c>
      <c r="BP1129" s="398">
        <f>IF(BP$8="",0,SUM($Y796:BP796)-SUM($Y797:BP797))</f>
        <v>0</v>
      </c>
      <c r="BQ1129" s="398">
        <f>IF(BQ$8="",0,SUM($Y796:BQ796)-SUM($Y797:BQ797))</f>
        <v>0</v>
      </c>
      <c r="BR1129" s="398">
        <f>IF(BR$8="",0,SUM($Y796:BR796)-SUM($Y797:BR797))</f>
        <v>0</v>
      </c>
      <c r="BS1129" s="398">
        <f>IF(BS$8="",0,SUM($Y796:BS796)-SUM($Y797:BS797))</f>
        <v>0</v>
      </c>
      <c r="BT1129" s="398">
        <f>IF(BT$8="",0,SUM($Y796:BT796)-SUM($Y797:BT797))</f>
        <v>0</v>
      </c>
      <c r="BU1129" s="398">
        <f>IF(BU$8="",0,SUM($Y796:BU796)-SUM($Y797:BU797))</f>
        <v>0</v>
      </c>
      <c r="BV1129" s="398">
        <f>IF(BV$8="",0,SUM($Y796:BV796)-SUM($Y797:BV797))</f>
        <v>0</v>
      </c>
      <c r="BW1129" s="398">
        <f>IF(BW$8="",0,SUM($Y796:BW796)-SUM($Y797:BW797))</f>
        <v>0</v>
      </c>
      <c r="BX1129" s="398">
        <f>IF(BX$8="",0,SUM($Y796:BX796)-SUM($Y797:BX797))</f>
        <v>0</v>
      </c>
      <c r="BY1129" s="398">
        <f>IF(BY$8="",0,SUM($Y796:BY796)-SUM($Y797:BY797))</f>
        <v>0</v>
      </c>
      <c r="BZ1129" s="398">
        <f>IF(BZ$8="",0,SUM($Y796:BZ796)-SUM($Y797:BZ797))</f>
        <v>0</v>
      </c>
      <c r="CA1129" s="398">
        <f>IF(CA$8="",0,SUM($Y796:CA796)-SUM($Y797:CA797))</f>
        <v>0</v>
      </c>
      <c r="CB1129" s="398">
        <f>IF(CB$8="",0,SUM($Y796:CB796)-SUM($Y797:CB797))</f>
        <v>0</v>
      </c>
      <c r="CC1129" s="398">
        <f>IF(CC$8="",0,SUM($Y796:CC796)-SUM($Y797:CC797))</f>
        <v>0</v>
      </c>
      <c r="CD1129" s="398">
        <f>IF(CD$8="",0,SUM($Y796:CD796)-SUM($Y797:CD797))</f>
        <v>0</v>
      </c>
      <c r="CE1129" s="398">
        <f>IF(CE$8="",0,SUM($Y796:CE796)-SUM($Y797:CE797))</f>
        <v>0</v>
      </c>
      <c r="CF1129" s="398">
        <f>IF(CF$8="",0,SUM($Y796:CF796)-SUM($Y797:CF797))</f>
        <v>0</v>
      </c>
      <c r="CG1129" s="398">
        <f>IF(CG$8="",0,SUM($Y796:CG796)-SUM($Y797:CG797))</f>
        <v>0</v>
      </c>
      <c r="CH1129" s="398">
        <f>IF(CH$8="",0,SUM($Y796:CH796)-SUM($Y797:CH797))</f>
        <v>0</v>
      </c>
      <c r="CI1129" s="398">
        <f>IF(CI$8="",0,SUM($Y796:CI796)-SUM($Y797:CI797))</f>
        <v>0</v>
      </c>
      <c r="CJ1129" s="398">
        <f>IF(CJ$8="",0,SUM($Y796:CJ796)-SUM($Y797:CJ797))</f>
        <v>0</v>
      </c>
      <c r="CK1129" s="398">
        <f>IF(CK$8="",0,SUM($Y796:CK796)-SUM($Y797:CK797))</f>
        <v>0</v>
      </c>
      <c r="CL1129" s="398">
        <f>IF(CL$8="",0,SUM($Y796:CL796)-SUM($Y797:CL797))</f>
        <v>0</v>
      </c>
      <c r="CM1129" s="398">
        <f>IF(CM$8="",0,SUM($Y796:CM796)-SUM($Y797:CM797))</f>
        <v>0</v>
      </c>
      <c r="CN1129" s="398">
        <f>IF(CN$8="",0,SUM($Y796:CN796)-SUM($Y797:CN797))</f>
        <v>0</v>
      </c>
      <c r="CO1129" s="398">
        <f>IF(CO$8="",0,SUM($Y796:CO796)-SUM($Y797:CO797))</f>
        <v>0</v>
      </c>
      <c r="CP1129" s="398">
        <f>IF(CP$8="",0,SUM($Y796:CP796)-SUM($Y797:CP797))</f>
        <v>0</v>
      </c>
      <c r="CQ1129" s="398">
        <f>IF(CQ$8="",0,SUM($Y796:CQ796)-SUM($Y797:CQ797))</f>
        <v>0</v>
      </c>
      <c r="CR1129" s="398">
        <f>IF(CR$8="",0,SUM($Y796:CR796)-SUM($Y797:CR797))</f>
        <v>0</v>
      </c>
      <c r="CS1129" s="398">
        <f>IF(CS$8="",0,SUM($Y796:CS796)-SUM($Y797:CS797))</f>
        <v>0</v>
      </c>
      <c r="CT1129" s="398">
        <f>IF(CT$8="",0,SUM($Y796:CT796)-SUM($Y797:CT797))</f>
        <v>0</v>
      </c>
      <c r="CU1129" s="398">
        <f>IF(CU$8="",0,SUM($Y796:CU796)-SUM($Y797:CU797))</f>
        <v>0</v>
      </c>
      <c r="CV1129" s="398">
        <f>IF(CV$8="",0,SUM($Y796:CV796)-SUM($Y797:CV797))</f>
        <v>0</v>
      </c>
      <c r="CW1129" s="398">
        <f>IF(CW$8="",0,SUM($Y796:CW796)-SUM($Y797:CW797))</f>
        <v>0</v>
      </c>
      <c r="CX1129" s="398">
        <f>IF(CX$8="",0,SUM($Y796:CX796)-SUM($Y797:CX797))</f>
        <v>0</v>
      </c>
      <c r="CY1129" s="398">
        <f>IF(CY$8="",0,SUM($Y796:CY796)-SUM($Y797:CY797))</f>
        <v>0</v>
      </c>
      <c r="CZ1129" s="398">
        <f>IF(CZ$8="",0,SUM($Y796:CZ796)-SUM($Y797:CZ797))</f>
        <v>0</v>
      </c>
      <c r="DA1129" s="398">
        <f>IF(DA$8="",0,SUM($Y796:DA796)-SUM($Y797:DA797))</f>
        <v>0</v>
      </c>
      <c r="DB1129" s="398">
        <f>IF(DB$8="",0,SUM($Y796:DB796)-SUM($Y797:DB797))</f>
        <v>0</v>
      </c>
      <c r="DC1129" s="398">
        <f>IF(DC$8="",0,SUM($Y796:DC796)-SUM($Y797:DC797))</f>
        <v>0</v>
      </c>
      <c r="DD1129" s="398">
        <f>IF(DD$8="",0,SUM($Y796:DD796)-SUM($Y797:DD797))</f>
        <v>0</v>
      </c>
      <c r="DE1129" s="398">
        <f>IF(DE$8="",0,SUM($Y796:DE796)-SUM($Y797:DE797))</f>
        <v>0</v>
      </c>
      <c r="DF1129" s="398">
        <f>IF(DF$8="",0,SUM($Y796:DF796)-SUM($Y797:DF797))</f>
        <v>0</v>
      </c>
      <c r="DG1129" s="398">
        <f>IF(DG$8="",0,SUM($Y796:DG796)-SUM($Y797:DG797))</f>
        <v>0</v>
      </c>
      <c r="DH1129" s="398">
        <f>IF(DH$8="",0,SUM($Y796:DH796)-SUM($Y797:DH797))</f>
        <v>0</v>
      </c>
      <c r="DI1129" s="398">
        <f>IF(DI$8="",0,SUM($Y796:DI796)-SUM($Y797:DI797))</f>
        <v>0</v>
      </c>
      <c r="DJ1129" s="398">
        <f>IF(DJ$8="",0,SUM($Y796:DJ796)-SUM($Y797:DJ797))</f>
        <v>0</v>
      </c>
      <c r="DK1129" s="398">
        <f>IF(DK$8="",0,SUM($Y796:DK796)-SUM($Y797:DK797))</f>
        <v>0</v>
      </c>
      <c r="DL1129" s="398">
        <f>IF(DL$8="",0,SUM($Y796:DL796)-SUM($Y797:DL797))</f>
        <v>0</v>
      </c>
      <c r="DM1129" s="398">
        <f>IF(DM$8="",0,SUM($Y796:DM796)-SUM($Y797:DM797))</f>
        <v>0</v>
      </c>
      <c r="DN1129" s="398">
        <f>IF(DN$8="",0,SUM($Y796:DN796)-SUM($Y797:DN797))</f>
        <v>0</v>
      </c>
      <c r="DO1129" s="398">
        <f>IF(DO$8="",0,SUM($Y796:DO796)-SUM($Y797:DO797))</f>
        <v>0</v>
      </c>
      <c r="DP1129" s="398">
        <f>IF(DP$8="",0,SUM($Y796:DP796)-SUM($Y797:DP797))</f>
        <v>0</v>
      </c>
      <c r="DQ1129" s="398">
        <f>IF(DQ$8="",0,SUM($Y796:DQ796)-SUM($Y797:DQ797))</f>
        <v>0</v>
      </c>
      <c r="DR1129" s="398">
        <f>IF(DR$8="",0,SUM($Y796:DR796)-SUM($Y797:DR797))</f>
        <v>0</v>
      </c>
      <c r="DS1129" s="398">
        <f>IF(DS$8="",0,SUM($Y796:DS796)-SUM($Y797:DS797))</f>
        <v>0</v>
      </c>
      <c r="DT1129" s="398">
        <f>IF(DT$8="",0,SUM($Y796:DT796)-SUM($Y797:DT797))</f>
        <v>0</v>
      </c>
      <c r="DU1129" s="398">
        <f>IF(DU$8="",0,SUM($Y796:DU796)-SUM($Y797:DU797))</f>
        <v>0</v>
      </c>
      <c r="DV1129" s="398">
        <f>IF(DV$8="",0,SUM($Y796:DV796)-SUM($Y797:DV797))</f>
        <v>0</v>
      </c>
      <c r="DW1129" s="398">
        <f>IF(DW$8="",0,SUM($Y796:DW796)-SUM($Y797:DW797))</f>
        <v>0</v>
      </c>
      <c r="DX1129" s="398">
        <f>IF(DX$8="",0,SUM($Y796:DX796)-SUM($Y797:DX797))</f>
        <v>0</v>
      </c>
      <c r="DY1129" s="398">
        <f>IF(DY$8="",0,SUM($Y796:DY796)-SUM($Y797:DY797))</f>
        <v>0</v>
      </c>
      <c r="DZ1129" s="398">
        <f>IF(DZ$8="",0,SUM($Y796:DZ796)-SUM($Y797:DZ797))</f>
        <v>0</v>
      </c>
      <c r="EA1129" s="398">
        <f>IF(EA$8="",0,SUM($Y796:EA796)-SUM($Y797:EA797))</f>
        <v>0</v>
      </c>
      <c r="EB1129" s="398">
        <f>IF(EB$8="",0,SUM($Y796:EB796)-SUM($Y797:EB797))</f>
        <v>0</v>
      </c>
      <c r="EC1129" s="398">
        <f>IF(EC$8="",0,SUM($Y796:EC796)-SUM($Y797:EC797))</f>
        <v>0</v>
      </c>
      <c r="ED1129" s="398">
        <f>IF(ED$8="",0,SUM($Y796:ED796)-SUM($Y797:ED797))</f>
        <v>0</v>
      </c>
      <c r="EE1129" s="398">
        <f>IF(EE$8="",0,SUM($Y796:EE796)-SUM($Y797:EE797))</f>
        <v>0</v>
      </c>
      <c r="EF1129" s="398">
        <f>IF(EF$8="",0,SUM($Y796:EF796)-SUM($Y797:EF797))</f>
        <v>0</v>
      </c>
      <c r="EG1129" s="398">
        <f>IF(EG$8="",0,SUM($Y796:EG796)-SUM($Y797:EG797))</f>
        <v>0</v>
      </c>
      <c r="EH1129" s="398">
        <f>IF(EH$8="",0,SUM($Y796:EH796)-SUM($Y797:EH797))</f>
        <v>0</v>
      </c>
      <c r="EI1129" s="398">
        <f>IF(EI$8="",0,SUM($Y796:EI796)-SUM($Y797:EI797))</f>
        <v>0</v>
      </c>
      <c r="EJ1129" s="398">
        <f>IF(EJ$8="",0,SUM($Y796:EJ796)-SUM($Y797:EJ797))</f>
        <v>0</v>
      </c>
      <c r="EK1129" s="398">
        <f>IF(EK$8="",0,SUM($Y796:EK796)-SUM($Y797:EK797))</f>
        <v>0</v>
      </c>
      <c r="EL1129" s="398">
        <f>IF(EL$8="",0,SUM($Y796:EL796)-SUM($Y797:EL797))</f>
        <v>0</v>
      </c>
      <c r="EM1129" s="398">
        <f>IF(EM$8="",0,SUM($Y796:EM796)-SUM($Y797:EM797))</f>
        <v>0</v>
      </c>
      <c r="EN1129" s="398">
        <f>IF(EN$8="",0,SUM($Y796:EN796)-SUM($Y797:EN797))</f>
        <v>0</v>
      </c>
      <c r="EO1129" s="398">
        <f>IF(EO$8="",0,SUM($Y796:EO796)-SUM($Y797:EO797))</f>
        <v>0</v>
      </c>
      <c r="EP1129" s="398">
        <f>IF(EP$8="",0,SUM($Y796:EP796)-SUM($Y797:EP797))</f>
        <v>0</v>
      </c>
      <c r="EQ1129" s="398">
        <f>IF(EQ$8="",0,SUM($Y796:EQ796)-SUM($Y797:EQ797))</f>
        <v>0</v>
      </c>
      <c r="ER1129" s="398">
        <f>IF(ER$8="",0,SUM($Y796:ER796)-SUM($Y797:ER797))</f>
        <v>0</v>
      </c>
      <c r="ES1129" s="398">
        <f>IF(ES$8="",0,SUM($Y796:ES796)-SUM($Y797:ES797))</f>
        <v>0</v>
      </c>
      <c r="ET1129" s="398">
        <f>IF(ET$8="",0,SUM($Y796:ET796)-SUM($Y797:ET797))</f>
        <v>0</v>
      </c>
      <c r="EU1129" s="398">
        <f>IF(EU$8="",0,SUM($Y796:EU796)-SUM($Y797:EU797))</f>
        <v>0</v>
      </c>
      <c r="EV1129" s="398">
        <f>IF(EV$8="",0,SUM($Y796:EV796)-SUM($Y797:EV797))</f>
        <v>0</v>
      </c>
      <c r="EW1129" s="398">
        <f>IF(EW$8="",0,SUM($Y796:EW796)-SUM($Y797:EW797))</f>
        <v>0</v>
      </c>
      <c r="EX1129" s="398">
        <f>IF(EX$8="",0,SUM($Y796:EX796)-SUM($Y797:EX797))</f>
        <v>0</v>
      </c>
      <c r="EY1129" s="398">
        <f>IF(EY$8="",0,SUM($Y796:EY796)-SUM($Y797:EY797))</f>
        <v>0</v>
      </c>
      <c r="EZ1129" s="398">
        <f>IF(EZ$8="",0,SUM($Y796:EZ796)-SUM($Y797:EZ797))</f>
        <v>0</v>
      </c>
      <c r="FA1129" s="398">
        <f>IF(FA$8="",0,SUM($Y796:FA796)-SUM($Y797:FA797))</f>
        <v>0</v>
      </c>
      <c r="FB1129" s="398">
        <f>IF(FB$8="",0,SUM($Y796:FB796)-SUM($Y797:FB797))</f>
        <v>0</v>
      </c>
      <c r="FC1129" s="398">
        <f>IF(FC$8="",0,SUM($Y796:FC796)-SUM($Y797:FC797))</f>
        <v>0</v>
      </c>
      <c r="FD1129" s="398">
        <f>IF(FD$8="",0,SUM($Y796:FD796)-SUM($Y797:FD797))</f>
        <v>0</v>
      </c>
      <c r="FE1129" s="398">
        <f>IF(FE$8="",0,SUM($Y796:FE796)-SUM($Y797:FE797))</f>
        <v>0</v>
      </c>
      <c r="FF1129" s="398">
        <f>IF(FF$8="",0,SUM($Y796:FF796)-SUM($Y797:FF797))</f>
        <v>0</v>
      </c>
      <c r="FG1129" s="398">
        <f>IF(FG$8="",0,SUM($Y796:FG796)-SUM($Y797:FG797))</f>
        <v>0</v>
      </c>
      <c r="FH1129" s="398">
        <f>IF(FH$8="",0,SUM($Y796:FH796)-SUM($Y797:FH797))</f>
        <v>0</v>
      </c>
      <c r="FI1129" s="398">
        <f>IF(FI$8="",0,SUM($Y796:FI796)-SUM($Y797:FI797))</f>
        <v>0</v>
      </c>
      <c r="FJ1129" s="398">
        <f>IF(FJ$8="",0,SUM($Y796:FJ796)-SUM($Y797:FJ797))</f>
        <v>0</v>
      </c>
      <c r="FK1129" s="398">
        <f>IF(FK$8="",0,SUM($Y796:FK796)-SUM($Y797:FK797))</f>
        <v>0</v>
      </c>
      <c r="FL1129" s="398">
        <f>IF(FL$8="",0,SUM($Y796:FL796)-SUM($Y797:FL797))</f>
        <v>0</v>
      </c>
      <c r="FM1129" s="398">
        <f>IF(FM$8="",0,SUM($Y796:FM796)-SUM($Y797:FM797))</f>
        <v>0</v>
      </c>
      <c r="FN1129" s="398">
        <f>IF(FN$8="",0,SUM($Y796:FN796)-SUM($Y797:FN797))</f>
        <v>0</v>
      </c>
      <c r="FO1129" s="398">
        <f>IF(FO$8="",0,SUM($Y796:FO796)-SUM($Y797:FO797))</f>
        <v>0</v>
      </c>
      <c r="FP1129" s="398">
        <f>IF(FP$8="",0,SUM($Y796:FP796)-SUM($Y797:FP797))</f>
        <v>0</v>
      </c>
      <c r="FQ1129" s="398">
        <f>IF(FQ$8="",0,SUM($Y796:FQ796)-SUM($Y797:FQ797))</f>
        <v>0</v>
      </c>
      <c r="FR1129" s="398">
        <f>IF(FR$8="",0,SUM($Y796:FR796)-SUM($Y797:FR797))</f>
        <v>0</v>
      </c>
      <c r="FS1129" s="398">
        <f>IF(FS$8="",0,SUM($Y796:FS796)-SUM($Y797:FS797))</f>
        <v>0</v>
      </c>
      <c r="FT1129" s="398">
        <f>IF(FT$8="",0,SUM($Y796:FT796)-SUM($Y797:FT797))</f>
        <v>0</v>
      </c>
      <c r="FU1129" s="398">
        <f>IF(FU$8="",0,SUM($Y796:FU796)-SUM($Y797:FU797))</f>
        <v>0</v>
      </c>
      <c r="FV1129" s="398">
        <f>IF(FV$8="",0,SUM($Y796:FV796)-SUM($Y797:FV797))</f>
        <v>0</v>
      </c>
      <c r="FW1129" s="398">
        <f>IF(FW$8="",0,SUM($Y796:FW796)-SUM($Y797:FW797))</f>
        <v>0</v>
      </c>
      <c r="FX1129" s="398">
        <f>IF(FX$8="",0,SUM($Y796:FX796)-SUM($Y797:FX797))</f>
        <v>0</v>
      </c>
      <c r="FY1129" s="398">
        <f>IF(FY$8="",0,SUM($Y796:FY796)-SUM($Y797:FY797))</f>
        <v>0</v>
      </c>
      <c r="FZ1129" s="398">
        <f>IF(FZ$8="",0,SUM($Y796:FZ796)-SUM($Y797:FZ797))</f>
        <v>0</v>
      </c>
      <c r="GA1129" s="398">
        <f>IF(GA$8="",0,SUM($Y796:GA796)-SUM($Y797:GA797))</f>
        <v>0</v>
      </c>
      <c r="GB1129" s="398">
        <f>IF(GB$8="",0,SUM($Y796:GB796)-SUM($Y797:GB797))</f>
        <v>0</v>
      </c>
      <c r="GC1129" s="398">
        <f>IF(GC$8="",0,SUM($Y796:GC796)-SUM($Y797:GC797))</f>
        <v>0</v>
      </c>
      <c r="GD1129" s="398">
        <f>IF(GD$8="",0,SUM($Y796:GD796)-SUM($Y797:GD797))</f>
        <v>0</v>
      </c>
      <c r="GE1129" s="398">
        <f>IF(GE$8="",0,SUM($Y796:GE796)-SUM($Y797:GE797))</f>
        <v>0</v>
      </c>
      <c r="GF1129" s="398">
        <f>IF(GF$8="",0,SUM($Y796:GF796)-SUM($Y797:GF797))</f>
        <v>0</v>
      </c>
      <c r="GG1129" s="398">
        <f>IF(GG$8="",0,SUM($Y796:GG796)-SUM($Y797:GG797))</f>
        <v>0</v>
      </c>
      <c r="GH1129" s="398">
        <f>IF(GH$8="",0,SUM($Y796:GH796)-SUM($Y797:GH797))</f>
        <v>0</v>
      </c>
      <c r="GI1129" s="398">
        <f>IF(GI$8="",0,SUM($Y796:GI796)-SUM($Y797:GI797))</f>
        <v>0</v>
      </c>
      <c r="GJ1129" s="398">
        <f>IF(GJ$8="",0,SUM($Y796:GJ796)-SUM($Y797:GJ797))</f>
        <v>0</v>
      </c>
      <c r="GK1129" s="398">
        <f>IF(GK$8="",0,SUM($Y796:GK796)-SUM($Y797:GK797))</f>
        <v>0</v>
      </c>
      <c r="GL1129" s="398">
        <f>IF(GL$8="",0,SUM($Y796:GL796)-SUM($Y797:GL797))</f>
        <v>0</v>
      </c>
      <c r="GM1129" s="398">
        <f>IF(GM$8="",0,SUM($Y796:GM796)-SUM($Y797:GM797))</f>
        <v>0</v>
      </c>
      <c r="GN1129" s="398">
        <f>IF(GN$8="",0,SUM($Y796:GN796)-SUM($Y797:GN797))</f>
        <v>0</v>
      </c>
      <c r="GO1129" s="398">
        <f>IF(GO$8="",0,SUM($Y796:GO796)-SUM($Y797:GO797))</f>
        <v>0</v>
      </c>
      <c r="GP1129" s="398">
        <f>IF(GP$8="",0,SUM($Y796:GP796)-SUM($Y797:GP797))</f>
        <v>0</v>
      </c>
      <c r="GQ1129" s="398">
        <f>IF(GQ$8="",0,SUM($Y796:GQ796)-SUM($Y797:GQ797))</f>
        <v>0</v>
      </c>
      <c r="GR1129" s="398">
        <f>IF(GR$8="",0,SUM($Y796:GR796)-SUM($Y797:GR797))</f>
        <v>0</v>
      </c>
      <c r="GS1129" s="398">
        <f>IF(GS$8="",0,SUM($Y796:GS796)-SUM($Y797:GS797))</f>
        <v>0</v>
      </c>
      <c r="GT1129" s="398">
        <f>IF(GT$8="",0,SUM($Y796:GT796)-SUM($Y797:GT797))</f>
        <v>0</v>
      </c>
      <c r="GU1129" s="398">
        <f>IF(GU$8="",0,SUM($Y796:GU796)-SUM($Y797:GU797))</f>
        <v>0</v>
      </c>
      <c r="GV1129" s="398">
        <f>IF(GV$8="",0,SUM($Y796:GV796)-SUM($Y797:GV797))</f>
        <v>0</v>
      </c>
      <c r="GW1129" s="398">
        <f>IF(GW$8="",0,SUM($Y796:GW796)-SUM($Y797:GW797))</f>
        <v>0</v>
      </c>
      <c r="GX1129" s="398">
        <f>IF(GX$8="",0,SUM($Y796:GX796)-SUM($Y797:GX797))</f>
        <v>0</v>
      </c>
      <c r="GY1129" s="398">
        <f>IF(GY$8="",0,SUM($Y796:GY796)-SUM($Y797:GY797))</f>
        <v>0</v>
      </c>
      <c r="GZ1129" s="398">
        <f>IF(GZ$8="",0,SUM($Y796:GZ796)-SUM($Y797:GZ797))</f>
        <v>0</v>
      </c>
      <c r="HA1129" s="3"/>
      <c r="HB1129" s="3"/>
    </row>
    <row r="1130" spans="1:210" s="4" customFormat="1" ht="4.2" customHeight="1" thickTop="1">
      <c r="A1130" s="3"/>
      <c r="B1130" s="399"/>
      <c r="C1130" s="3"/>
      <c r="D1130" s="3"/>
      <c r="E1130" s="9"/>
      <c r="F1130" s="51"/>
      <c r="G1130" s="390"/>
      <c r="H1130" s="393"/>
      <c r="I1130" s="393"/>
      <c r="J1130" s="393"/>
      <c r="K1130" s="393"/>
      <c r="L1130" s="393"/>
      <c r="M1130" s="400"/>
      <c r="N1130" s="393"/>
      <c r="O1130" s="393"/>
      <c r="P1130" s="400"/>
      <c r="Q1130" s="393"/>
      <c r="R1130" s="3"/>
      <c r="S1130" s="5"/>
      <c r="T1130" s="84"/>
      <c r="U1130" s="24"/>
      <c r="V1130" s="278"/>
      <c r="W1130" s="401"/>
      <c r="X1130" s="281"/>
      <c r="Y1130" s="46"/>
      <c r="Z1130" s="91"/>
      <c r="AA1130" s="402"/>
      <c r="AB1130" s="402"/>
      <c r="AC1130" s="402"/>
      <c r="AD1130" s="402"/>
      <c r="AE1130" s="402"/>
      <c r="AF1130" s="402"/>
      <c r="AG1130" s="402"/>
      <c r="AH1130" s="402"/>
      <c r="AI1130" s="402"/>
      <c r="AJ1130" s="402"/>
      <c r="AK1130" s="402"/>
      <c r="AL1130" s="402"/>
      <c r="AM1130" s="402"/>
      <c r="AN1130" s="402"/>
      <c r="AO1130" s="402"/>
      <c r="AP1130" s="402"/>
      <c r="AQ1130" s="402"/>
      <c r="AR1130" s="402"/>
      <c r="AS1130" s="402"/>
      <c r="AT1130" s="402"/>
      <c r="AU1130" s="402"/>
      <c r="AV1130" s="402"/>
      <c r="AW1130" s="402"/>
      <c r="AX1130" s="402"/>
      <c r="AY1130" s="402"/>
      <c r="AZ1130" s="402"/>
      <c r="BA1130" s="402"/>
      <c r="BB1130" s="402"/>
      <c r="BC1130" s="402"/>
      <c r="BD1130" s="402"/>
      <c r="BE1130" s="402"/>
      <c r="BF1130" s="402"/>
      <c r="BG1130" s="402"/>
      <c r="BH1130" s="402"/>
      <c r="BI1130" s="402"/>
      <c r="BJ1130" s="402"/>
      <c r="BK1130" s="402"/>
      <c r="BL1130" s="402"/>
      <c r="BM1130" s="402"/>
      <c r="BN1130" s="402"/>
      <c r="BO1130" s="402"/>
      <c r="BP1130" s="402"/>
      <c r="BQ1130" s="402"/>
      <c r="BR1130" s="402"/>
      <c r="BS1130" s="402"/>
      <c r="BT1130" s="402"/>
      <c r="BU1130" s="402"/>
      <c r="BV1130" s="402"/>
      <c r="BW1130" s="402"/>
      <c r="BX1130" s="402"/>
      <c r="BY1130" s="402"/>
      <c r="BZ1130" s="402"/>
      <c r="CA1130" s="402"/>
      <c r="CB1130" s="402"/>
      <c r="CC1130" s="402"/>
      <c r="CD1130" s="402"/>
      <c r="CE1130" s="402"/>
      <c r="CF1130" s="402"/>
      <c r="CG1130" s="402"/>
      <c r="CH1130" s="402"/>
      <c r="CI1130" s="402"/>
      <c r="CJ1130" s="402"/>
      <c r="CK1130" s="402"/>
      <c r="CL1130" s="402"/>
      <c r="CM1130" s="402"/>
      <c r="CN1130" s="402"/>
      <c r="CO1130" s="402"/>
      <c r="CP1130" s="402"/>
      <c r="CQ1130" s="402"/>
      <c r="CR1130" s="402"/>
      <c r="CS1130" s="402"/>
      <c r="CT1130" s="402"/>
      <c r="CU1130" s="402"/>
      <c r="CV1130" s="402"/>
      <c r="CW1130" s="402"/>
      <c r="CX1130" s="402"/>
      <c r="CY1130" s="402"/>
      <c r="CZ1130" s="402"/>
      <c r="DA1130" s="402"/>
      <c r="DB1130" s="402"/>
      <c r="DC1130" s="402"/>
      <c r="DD1130" s="402"/>
      <c r="DE1130" s="402"/>
      <c r="DF1130" s="402"/>
      <c r="DG1130" s="402"/>
      <c r="DH1130" s="402"/>
      <c r="DI1130" s="402"/>
      <c r="DJ1130" s="402"/>
      <c r="DK1130" s="402"/>
      <c r="DL1130" s="402"/>
      <c r="DM1130" s="402"/>
      <c r="DN1130" s="402"/>
      <c r="DO1130" s="402"/>
      <c r="DP1130" s="402"/>
      <c r="DQ1130" s="402"/>
      <c r="DR1130" s="402"/>
      <c r="DS1130" s="402"/>
      <c r="DT1130" s="402"/>
      <c r="DU1130" s="402"/>
      <c r="DV1130" s="402"/>
      <c r="DW1130" s="402"/>
      <c r="DX1130" s="402"/>
      <c r="DY1130" s="402"/>
      <c r="DZ1130" s="402"/>
      <c r="EA1130" s="402"/>
      <c r="EB1130" s="402"/>
      <c r="EC1130" s="402"/>
      <c r="ED1130" s="402"/>
      <c r="EE1130" s="402"/>
      <c r="EF1130" s="402"/>
      <c r="EG1130" s="402"/>
      <c r="EH1130" s="402"/>
      <c r="EI1130" s="402"/>
      <c r="EJ1130" s="402"/>
      <c r="EK1130" s="402"/>
      <c r="EL1130" s="402"/>
      <c r="EM1130" s="402"/>
      <c r="EN1130" s="402"/>
      <c r="EO1130" s="402"/>
      <c r="EP1130" s="402"/>
      <c r="EQ1130" s="402"/>
      <c r="ER1130" s="402"/>
      <c r="ES1130" s="402"/>
      <c r="ET1130" s="402"/>
      <c r="EU1130" s="402"/>
      <c r="EV1130" s="402"/>
      <c r="EW1130" s="402"/>
      <c r="EX1130" s="402"/>
      <c r="EY1130" s="402"/>
      <c r="EZ1130" s="402"/>
      <c r="FA1130" s="402"/>
      <c r="FB1130" s="402"/>
      <c r="FC1130" s="402"/>
      <c r="FD1130" s="402"/>
      <c r="FE1130" s="402"/>
      <c r="FF1130" s="402"/>
      <c r="FG1130" s="402"/>
      <c r="FH1130" s="402"/>
      <c r="FI1130" s="402"/>
      <c r="FJ1130" s="402"/>
      <c r="FK1130" s="402"/>
      <c r="FL1130" s="402"/>
      <c r="FM1130" s="402"/>
      <c r="FN1130" s="402"/>
      <c r="FO1130" s="402"/>
      <c r="FP1130" s="402"/>
      <c r="FQ1130" s="402"/>
      <c r="FR1130" s="402"/>
      <c r="FS1130" s="402"/>
      <c r="FT1130" s="402"/>
      <c r="FU1130" s="402"/>
      <c r="FV1130" s="402"/>
      <c r="FW1130" s="402"/>
      <c r="FX1130" s="402"/>
      <c r="FY1130" s="402"/>
      <c r="FZ1130" s="402"/>
      <c r="GA1130" s="402"/>
      <c r="GB1130" s="402"/>
      <c r="GC1130" s="402"/>
      <c r="GD1130" s="402"/>
      <c r="GE1130" s="402"/>
      <c r="GF1130" s="402"/>
      <c r="GG1130" s="402"/>
      <c r="GH1130" s="402"/>
      <c r="GI1130" s="402"/>
      <c r="GJ1130" s="402"/>
      <c r="GK1130" s="402"/>
      <c r="GL1130" s="402"/>
      <c r="GM1130" s="402"/>
      <c r="GN1130" s="402"/>
      <c r="GO1130" s="402"/>
      <c r="GP1130" s="402"/>
      <c r="GQ1130" s="402"/>
      <c r="GR1130" s="402"/>
      <c r="GS1130" s="402"/>
      <c r="GT1130" s="402"/>
      <c r="GU1130" s="402"/>
      <c r="GV1130" s="402"/>
      <c r="GW1130" s="402"/>
      <c r="GX1130" s="402"/>
      <c r="GY1130" s="402"/>
      <c r="GZ1130" s="402"/>
      <c r="HA1130" s="3"/>
      <c r="HB1130" s="3"/>
    </row>
    <row r="1131" spans="1:210" ht="4.2" customHeight="1">
      <c r="A1131" s="1"/>
      <c r="B1131" s="1"/>
      <c r="C1131" s="1"/>
      <c r="D1131" s="1"/>
      <c r="E1131" s="263"/>
      <c r="F1131" s="48"/>
      <c r="G1131" s="231"/>
      <c r="H1131" s="173"/>
      <c r="I1131" s="173"/>
      <c r="J1131" s="173"/>
      <c r="K1131" s="173"/>
      <c r="L1131" s="173"/>
      <c r="M1131" s="172"/>
      <c r="N1131" s="173"/>
      <c r="O1131" s="173"/>
      <c r="P1131" s="172"/>
      <c r="Q1131" s="173"/>
      <c r="R1131" s="173"/>
      <c r="S1131" s="172"/>
      <c r="T1131" s="174"/>
      <c r="U1131" s="280"/>
      <c r="V1131" s="173"/>
      <c r="W1131" s="283"/>
      <c r="X1131" s="283"/>
      <c r="Y1131" s="282"/>
      <c r="Z1131" s="93"/>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4"/>
      <c r="BJ1131" s="94"/>
      <c r="BK1131" s="94"/>
      <c r="BL1131" s="94"/>
      <c r="BM1131" s="94"/>
      <c r="BN1131" s="94"/>
      <c r="BO1131" s="94"/>
      <c r="BP1131" s="94"/>
      <c r="BQ1131" s="94"/>
      <c r="BR1131" s="94"/>
      <c r="BS1131" s="94"/>
      <c r="BT1131" s="94"/>
      <c r="BU1131" s="94"/>
      <c r="BV1131" s="94"/>
      <c r="BW1131" s="94"/>
      <c r="BX1131" s="94"/>
      <c r="BY1131" s="94"/>
      <c r="BZ1131" s="94"/>
      <c r="CA1131" s="94"/>
      <c r="CB1131" s="94"/>
      <c r="CC1131" s="94"/>
      <c r="CD1131" s="94"/>
      <c r="CE1131" s="94"/>
      <c r="CF1131" s="94"/>
      <c r="CG1131" s="94"/>
      <c r="CH1131" s="94"/>
      <c r="CI1131" s="94"/>
      <c r="CJ1131" s="94"/>
      <c r="CK1131" s="94"/>
      <c r="CL1131" s="94"/>
      <c r="CM1131" s="94"/>
      <c r="CN1131" s="94"/>
      <c r="CO1131" s="94"/>
      <c r="CP1131" s="94"/>
      <c r="CQ1131" s="94"/>
      <c r="CR1131" s="94"/>
      <c r="CS1131" s="94"/>
      <c r="CT1131" s="94"/>
      <c r="CU1131" s="94"/>
      <c r="CV1131" s="94"/>
      <c r="CW1131" s="94"/>
      <c r="CX1131" s="94"/>
      <c r="CY1131" s="94"/>
      <c r="CZ1131" s="94"/>
      <c r="DA1131" s="94"/>
      <c r="DB1131" s="94"/>
      <c r="DC1131" s="94"/>
      <c r="DD1131" s="94"/>
      <c r="DE1131" s="94"/>
      <c r="DF1131" s="94"/>
      <c r="DG1131" s="94"/>
      <c r="DH1131" s="94"/>
      <c r="DI1131" s="94"/>
      <c r="DJ1131" s="94"/>
      <c r="DK1131" s="94"/>
      <c r="DL1131" s="94"/>
      <c r="DM1131" s="94"/>
      <c r="DN1131" s="94"/>
      <c r="DO1131" s="94"/>
      <c r="DP1131" s="94"/>
      <c r="DQ1131" s="94"/>
      <c r="DR1131" s="94"/>
      <c r="DS1131" s="94"/>
      <c r="DT1131" s="94"/>
      <c r="DU1131" s="94"/>
      <c r="DV1131" s="94"/>
      <c r="DW1131" s="94"/>
      <c r="DX1131" s="94"/>
      <c r="DY1131" s="94"/>
      <c r="DZ1131" s="94"/>
      <c r="EA1131" s="94"/>
      <c r="EB1131" s="94"/>
      <c r="EC1131" s="94"/>
      <c r="ED1131" s="94"/>
      <c r="EE1131" s="94"/>
      <c r="EF1131" s="94"/>
      <c r="EG1131" s="94"/>
      <c r="EH1131" s="94"/>
      <c r="EI1131" s="94"/>
      <c r="EJ1131" s="94"/>
      <c r="EK1131" s="94"/>
      <c r="EL1131" s="94"/>
      <c r="EM1131" s="94"/>
      <c r="EN1131" s="94"/>
      <c r="EO1131" s="94"/>
      <c r="EP1131" s="94"/>
      <c r="EQ1131" s="94"/>
      <c r="ER1131" s="94"/>
      <c r="ES1131" s="94"/>
      <c r="ET1131" s="94"/>
      <c r="EU1131" s="94"/>
      <c r="EV1131" s="94"/>
      <c r="EW1131" s="94"/>
      <c r="EX1131" s="94"/>
      <c r="EY1131" s="94"/>
      <c r="EZ1131" s="94"/>
      <c r="FA1131" s="94"/>
      <c r="FB1131" s="94"/>
      <c r="FC1131" s="94"/>
      <c r="FD1131" s="94"/>
      <c r="FE1131" s="94"/>
      <c r="FF1131" s="94"/>
      <c r="FG1131" s="94"/>
      <c r="FH1131" s="94"/>
      <c r="FI1131" s="94"/>
      <c r="FJ1131" s="94"/>
      <c r="FK1131" s="94"/>
      <c r="FL1131" s="94"/>
      <c r="FM1131" s="94"/>
      <c r="FN1131" s="94"/>
      <c r="FO1131" s="94"/>
      <c r="FP1131" s="94"/>
      <c r="FQ1131" s="94"/>
      <c r="FR1131" s="94"/>
      <c r="FS1131" s="94"/>
      <c r="FT1131" s="94"/>
      <c r="FU1131" s="94"/>
      <c r="FV1131" s="94"/>
      <c r="FW1131" s="94"/>
      <c r="FX1131" s="94"/>
      <c r="FY1131" s="94"/>
      <c r="FZ1131" s="94"/>
      <c r="GA1131" s="94"/>
      <c r="GB1131" s="94"/>
      <c r="GC1131" s="94"/>
      <c r="GD1131" s="94"/>
      <c r="GE1131" s="94"/>
      <c r="GF1131" s="94"/>
      <c r="GG1131" s="94"/>
      <c r="GH1131" s="94"/>
      <c r="GI1131" s="94"/>
      <c r="GJ1131" s="94"/>
      <c r="GK1131" s="94"/>
      <c r="GL1131" s="94"/>
      <c r="GM1131" s="94"/>
      <c r="GN1131" s="94"/>
      <c r="GO1131" s="94"/>
      <c r="GP1131" s="94"/>
      <c r="GQ1131" s="94"/>
      <c r="GR1131" s="94"/>
      <c r="GS1131" s="94"/>
      <c r="GT1131" s="94"/>
      <c r="GU1131" s="94"/>
      <c r="GV1131" s="94"/>
      <c r="GW1131" s="94"/>
      <c r="GX1131" s="94"/>
      <c r="GY1131" s="94"/>
      <c r="GZ1131" s="94"/>
      <c r="HA1131" s="1"/>
      <c r="HB1131" s="1"/>
    </row>
    <row r="1132" spans="1:210" ht="4.2" customHeight="1">
      <c r="A1132" s="1"/>
      <c r="B1132" s="1"/>
      <c r="C1132" s="1"/>
      <c r="D1132" s="14"/>
      <c r="E1132" s="264"/>
      <c r="F1132" s="14"/>
      <c r="G1132" s="304"/>
      <c r="H1132" s="14"/>
      <c r="I1132" s="14"/>
      <c r="J1132" s="14"/>
      <c r="K1132" s="14"/>
      <c r="L1132" s="14"/>
      <c r="M1132" s="15"/>
      <c r="N1132" s="14"/>
      <c r="O1132" s="14"/>
      <c r="P1132" s="15"/>
      <c r="Q1132" s="14"/>
      <c r="R1132" s="14"/>
      <c r="S1132" s="15"/>
      <c r="T1132" s="180"/>
      <c r="U1132" s="180"/>
      <c r="V1132" s="180"/>
      <c r="W1132" s="180"/>
      <c r="X1132" s="180"/>
      <c r="Y1132" s="180"/>
      <c r="Z1132" s="180"/>
      <c r="AA1132" s="180"/>
      <c r="AB1132" s="180"/>
      <c r="AC1132" s="180"/>
      <c r="AD1132" s="180"/>
      <c r="AE1132" s="180"/>
      <c r="AF1132" s="180"/>
      <c r="AG1132" s="180"/>
      <c r="AH1132" s="180"/>
      <c r="AI1132" s="180"/>
      <c r="AJ1132" s="180"/>
      <c r="AK1132" s="180"/>
      <c r="AL1132" s="180"/>
      <c r="AM1132" s="180"/>
      <c r="AN1132" s="180"/>
      <c r="AO1132" s="180"/>
      <c r="AP1132" s="180"/>
      <c r="AQ1132" s="180"/>
      <c r="AR1132" s="180"/>
      <c r="AS1132" s="180"/>
      <c r="AT1132" s="180"/>
      <c r="AU1132" s="180"/>
      <c r="AV1132" s="180"/>
      <c r="AW1132" s="180"/>
      <c r="AX1132" s="180"/>
      <c r="AY1132" s="180"/>
      <c r="AZ1132" s="180"/>
      <c r="BA1132" s="180"/>
      <c r="BB1132" s="180"/>
      <c r="BC1132" s="180"/>
      <c r="BD1132" s="180"/>
      <c r="BE1132" s="180"/>
      <c r="BF1132" s="180"/>
      <c r="BG1132" s="180"/>
      <c r="BH1132" s="180"/>
      <c r="BI1132" s="180"/>
      <c r="BJ1132" s="180"/>
      <c r="BK1132" s="180"/>
      <c r="BL1132" s="180"/>
      <c r="BM1132" s="180"/>
      <c r="BN1132" s="180"/>
      <c r="BO1132" s="180"/>
      <c r="BP1132" s="180"/>
      <c r="BQ1132" s="180"/>
      <c r="BR1132" s="180"/>
      <c r="BS1132" s="180"/>
      <c r="BT1132" s="180"/>
      <c r="BU1132" s="180"/>
      <c r="BV1132" s="180"/>
      <c r="BW1132" s="180"/>
      <c r="BX1132" s="180"/>
      <c r="BY1132" s="180"/>
      <c r="BZ1132" s="180"/>
      <c r="CA1132" s="180"/>
      <c r="CB1132" s="180"/>
      <c r="CC1132" s="180"/>
      <c r="CD1132" s="180"/>
      <c r="CE1132" s="180"/>
      <c r="CF1132" s="180"/>
      <c r="CG1132" s="180"/>
      <c r="CH1132" s="180"/>
      <c r="CI1132" s="180"/>
      <c r="CJ1132" s="180"/>
      <c r="CK1132" s="180"/>
      <c r="CL1132" s="180"/>
      <c r="CM1132" s="180"/>
      <c r="CN1132" s="180"/>
      <c r="CO1132" s="180"/>
      <c r="CP1132" s="180"/>
      <c r="CQ1132" s="180"/>
      <c r="CR1132" s="180"/>
      <c r="CS1132" s="180"/>
      <c r="CT1132" s="180"/>
      <c r="CU1132" s="180"/>
      <c r="CV1132" s="180"/>
      <c r="CW1132" s="180"/>
      <c r="CX1132" s="180"/>
      <c r="CY1132" s="180"/>
      <c r="CZ1132" s="180"/>
      <c r="DA1132" s="180"/>
      <c r="DB1132" s="180"/>
      <c r="DC1132" s="180"/>
      <c r="DD1132" s="180"/>
      <c r="DE1132" s="180"/>
      <c r="DF1132" s="180"/>
      <c r="DG1132" s="180"/>
      <c r="DH1132" s="180"/>
      <c r="DI1132" s="180"/>
      <c r="DJ1132" s="180"/>
      <c r="DK1132" s="180"/>
      <c r="DL1132" s="180"/>
      <c r="DM1132" s="180"/>
      <c r="DN1132" s="180"/>
      <c r="DO1132" s="180"/>
      <c r="DP1132" s="180"/>
      <c r="DQ1132" s="180"/>
      <c r="DR1132" s="180"/>
      <c r="DS1132" s="180"/>
      <c r="DT1132" s="180"/>
      <c r="DU1132" s="180"/>
      <c r="DV1132" s="180"/>
      <c r="DW1132" s="180"/>
      <c r="DX1132" s="180"/>
      <c r="DY1132" s="180"/>
      <c r="DZ1132" s="180"/>
      <c r="EA1132" s="180"/>
      <c r="EB1132" s="180"/>
      <c r="EC1132" s="180"/>
      <c r="ED1132" s="180"/>
      <c r="EE1132" s="180"/>
      <c r="EF1132" s="180"/>
      <c r="EG1132" s="180"/>
      <c r="EH1132" s="180"/>
      <c r="EI1132" s="180"/>
      <c r="EJ1132" s="180"/>
      <c r="EK1132" s="180"/>
      <c r="EL1132" s="180"/>
      <c r="EM1132" s="180"/>
      <c r="EN1132" s="180"/>
      <c r="EO1132" s="180"/>
      <c r="EP1132" s="180"/>
      <c r="EQ1132" s="180"/>
      <c r="ER1132" s="180"/>
      <c r="ES1132" s="180"/>
      <c r="ET1132" s="180"/>
      <c r="EU1132" s="180"/>
      <c r="EV1132" s="180"/>
      <c r="EW1132" s="180"/>
      <c r="EX1132" s="180"/>
      <c r="EY1132" s="180"/>
      <c r="EZ1132" s="180"/>
      <c r="FA1132" s="180"/>
      <c r="FB1132" s="180"/>
      <c r="FC1132" s="180"/>
      <c r="FD1132" s="180"/>
      <c r="FE1132" s="180"/>
      <c r="FF1132" s="180"/>
      <c r="FG1132" s="180"/>
      <c r="FH1132" s="180"/>
      <c r="FI1132" s="180"/>
      <c r="FJ1132" s="180"/>
      <c r="FK1132" s="180"/>
      <c r="FL1132" s="180"/>
      <c r="FM1132" s="180"/>
      <c r="FN1132" s="180"/>
      <c r="FO1132" s="180"/>
      <c r="FP1132" s="180"/>
      <c r="FQ1132" s="180"/>
      <c r="FR1132" s="180"/>
      <c r="FS1132" s="180"/>
      <c r="FT1132" s="180"/>
      <c r="FU1132" s="180"/>
      <c r="FV1132" s="180"/>
      <c r="FW1132" s="180"/>
      <c r="FX1132" s="180"/>
      <c r="FY1132" s="180"/>
      <c r="FZ1132" s="180"/>
      <c r="GA1132" s="180"/>
      <c r="GB1132" s="180"/>
      <c r="GC1132" s="180"/>
      <c r="GD1132" s="180"/>
      <c r="GE1132" s="180"/>
      <c r="GF1132" s="180"/>
      <c r="GG1132" s="180"/>
      <c r="GH1132" s="180"/>
      <c r="GI1132" s="180"/>
      <c r="GJ1132" s="180"/>
      <c r="GK1132" s="180"/>
      <c r="GL1132" s="180"/>
      <c r="GM1132" s="180"/>
      <c r="GN1132" s="180"/>
      <c r="GO1132" s="180"/>
      <c r="GP1132" s="180"/>
      <c r="GQ1132" s="180"/>
      <c r="GR1132" s="180"/>
      <c r="GS1132" s="180"/>
      <c r="GT1132" s="180"/>
      <c r="GU1132" s="180"/>
      <c r="GV1132" s="180"/>
      <c r="GW1132" s="180"/>
      <c r="GX1132" s="180"/>
      <c r="GY1132" s="180"/>
      <c r="GZ1132" s="180"/>
      <c r="HA1132" s="1"/>
      <c r="HB1132" s="1"/>
    </row>
    <row r="1133" spans="1:210" ht="7.2" customHeight="1">
      <c r="A1133" s="1"/>
      <c r="B1133" s="1"/>
      <c r="C1133" s="1"/>
      <c r="D1133" s="1"/>
      <c r="E1133" s="263"/>
      <c r="F1133" s="48"/>
      <c r="G1133" s="231"/>
      <c r="H1133" s="1"/>
      <c r="I1133" s="1"/>
      <c r="J1133" s="1"/>
      <c r="K1133" s="1"/>
      <c r="L1133" s="1"/>
      <c r="M1133" s="5"/>
      <c r="N1133" s="1"/>
      <c r="O1133" s="1"/>
      <c r="P1133" s="5"/>
      <c r="Q1133" s="1"/>
      <c r="R1133" s="1"/>
      <c r="S1133" s="5"/>
      <c r="T1133" s="7"/>
      <c r="U1133" s="24"/>
      <c r="V1133" s="1"/>
      <c r="W1133" s="12"/>
      <c r="X1133" s="10"/>
      <c r="Y1133" s="46"/>
      <c r="Z1133" s="93"/>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BQ1133" s="94"/>
      <c r="BR1133" s="94"/>
      <c r="BS1133" s="94"/>
      <c r="BT1133" s="94"/>
      <c r="BU1133" s="94"/>
      <c r="BV1133" s="94"/>
      <c r="BW1133" s="94"/>
      <c r="BX1133" s="94"/>
      <c r="BY1133" s="94"/>
      <c r="BZ1133" s="94"/>
      <c r="CA1133" s="94"/>
      <c r="CB1133" s="94"/>
      <c r="CC1133" s="94"/>
      <c r="CD1133" s="94"/>
      <c r="CE1133" s="94"/>
      <c r="CF1133" s="94"/>
      <c r="CG1133" s="94"/>
      <c r="CH1133" s="94"/>
      <c r="CI1133" s="94"/>
      <c r="CJ1133" s="94"/>
      <c r="CK1133" s="94"/>
      <c r="CL1133" s="94"/>
      <c r="CM1133" s="94"/>
      <c r="CN1133" s="94"/>
      <c r="CO1133" s="94"/>
      <c r="CP1133" s="94"/>
      <c r="CQ1133" s="94"/>
      <c r="CR1133" s="94"/>
      <c r="CS1133" s="94"/>
      <c r="CT1133" s="94"/>
      <c r="CU1133" s="94"/>
      <c r="CV1133" s="94"/>
      <c r="CW1133" s="94"/>
      <c r="CX1133" s="94"/>
      <c r="CY1133" s="94"/>
      <c r="CZ1133" s="94"/>
      <c r="DA1133" s="94"/>
      <c r="DB1133" s="94"/>
      <c r="DC1133" s="94"/>
      <c r="DD1133" s="94"/>
      <c r="DE1133" s="94"/>
      <c r="DF1133" s="94"/>
      <c r="DG1133" s="94"/>
      <c r="DH1133" s="94"/>
      <c r="DI1133" s="94"/>
      <c r="DJ1133" s="94"/>
      <c r="DK1133" s="94"/>
      <c r="DL1133" s="94"/>
      <c r="DM1133" s="94"/>
      <c r="DN1133" s="94"/>
      <c r="DO1133" s="94"/>
      <c r="DP1133" s="94"/>
      <c r="DQ1133" s="94"/>
      <c r="DR1133" s="94"/>
      <c r="DS1133" s="94"/>
      <c r="DT1133" s="94"/>
      <c r="DU1133" s="94"/>
      <c r="DV1133" s="94"/>
      <c r="DW1133" s="94"/>
      <c r="DX1133" s="94"/>
      <c r="DY1133" s="94"/>
      <c r="DZ1133" s="94"/>
      <c r="EA1133" s="94"/>
      <c r="EB1133" s="94"/>
      <c r="EC1133" s="94"/>
      <c r="ED1133" s="94"/>
      <c r="EE1133" s="94"/>
      <c r="EF1133" s="94"/>
      <c r="EG1133" s="94"/>
      <c r="EH1133" s="94"/>
      <c r="EI1133" s="94"/>
      <c r="EJ1133" s="94"/>
      <c r="EK1133" s="94"/>
      <c r="EL1133" s="94"/>
      <c r="EM1133" s="94"/>
      <c r="EN1133" s="94"/>
      <c r="EO1133" s="94"/>
      <c r="EP1133" s="94"/>
      <c r="EQ1133" s="94"/>
      <c r="ER1133" s="94"/>
      <c r="ES1133" s="94"/>
      <c r="ET1133" s="94"/>
      <c r="EU1133" s="94"/>
      <c r="EV1133" s="94"/>
      <c r="EW1133" s="94"/>
      <c r="EX1133" s="94"/>
      <c r="EY1133" s="94"/>
      <c r="EZ1133" s="94"/>
      <c r="FA1133" s="94"/>
      <c r="FB1133" s="94"/>
      <c r="FC1133" s="94"/>
      <c r="FD1133" s="94"/>
      <c r="FE1133" s="94"/>
      <c r="FF1133" s="94"/>
      <c r="FG1133" s="94"/>
      <c r="FH1133" s="94"/>
      <c r="FI1133" s="94"/>
      <c r="FJ1133" s="94"/>
      <c r="FK1133" s="94"/>
      <c r="FL1133" s="94"/>
      <c r="FM1133" s="94"/>
      <c r="FN1133" s="94"/>
      <c r="FO1133" s="94"/>
      <c r="FP1133" s="94"/>
      <c r="FQ1133" s="94"/>
      <c r="FR1133" s="94"/>
      <c r="FS1133" s="94"/>
      <c r="FT1133" s="94"/>
      <c r="FU1133" s="94"/>
      <c r="FV1133" s="94"/>
      <c r="FW1133" s="94"/>
      <c r="FX1133" s="94"/>
      <c r="FY1133" s="94"/>
      <c r="FZ1133" s="94"/>
      <c r="GA1133" s="94"/>
      <c r="GB1133" s="94"/>
      <c r="GC1133" s="94"/>
      <c r="GD1133" s="94"/>
      <c r="GE1133" s="94"/>
      <c r="GF1133" s="94"/>
      <c r="GG1133" s="94"/>
      <c r="GH1133" s="94"/>
      <c r="GI1133" s="94"/>
      <c r="GJ1133" s="94"/>
      <c r="GK1133" s="94"/>
      <c r="GL1133" s="94"/>
      <c r="GM1133" s="94"/>
      <c r="GN1133" s="94"/>
      <c r="GO1133" s="94"/>
      <c r="GP1133" s="94"/>
      <c r="GQ1133" s="94"/>
      <c r="GR1133" s="94"/>
      <c r="GS1133" s="94"/>
      <c r="GT1133" s="94"/>
      <c r="GU1133" s="94"/>
      <c r="GV1133" s="94"/>
      <c r="GW1133" s="94"/>
      <c r="GX1133" s="94"/>
      <c r="GY1133" s="94"/>
      <c r="GZ1133" s="94"/>
      <c r="HA1133" s="1"/>
      <c r="HB1133" s="1"/>
    </row>
    <row r="1134" spans="1:210" ht="4.2" customHeight="1">
      <c r="A1134" s="1"/>
      <c r="B1134" s="376"/>
      <c r="C1134" s="376"/>
      <c r="D1134" s="376"/>
      <c r="E1134" s="376"/>
      <c r="F1134" s="376"/>
      <c r="G1134" s="376"/>
      <c r="H1134" s="376"/>
      <c r="I1134" s="376"/>
      <c r="J1134" s="376"/>
      <c r="K1134" s="376"/>
      <c r="L1134" s="1"/>
      <c r="M1134" s="5"/>
      <c r="N1134" s="376"/>
      <c r="O1134" s="1"/>
      <c r="P1134" s="5"/>
      <c r="Q1134" s="1"/>
      <c r="R1134" s="1"/>
      <c r="S1134" s="5"/>
      <c r="T1134" s="7"/>
      <c r="U1134" s="24"/>
      <c r="V1134" s="1"/>
      <c r="W1134" s="376"/>
      <c r="X1134" s="10"/>
      <c r="Y1134" s="46"/>
      <c r="Z1134" s="93"/>
      <c r="AA1134" s="377"/>
      <c r="AB1134" s="377"/>
      <c r="AC1134" s="377"/>
      <c r="AD1134" s="377"/>
      <c r="AE1134" s="377"/>
      <c r="AF1134" s="377"/>
      <c r="AG1134" s="377"/>
      <c r="AH1134" s="377"/>
      <c r="AI1134" s="377"/>
      <c r="AJ1134" s="377"/>
      <c r="AK1134" s="377"/>
      <c r="AL1134" s="377"/>
      <c r="AM1134" s="377"/>
      <c r="AN1134" s="377"/>
      <c r="AO1134" s="377"/>
      <c r="AP1134" s="377"/>
      <c r="AQ1134" s="377"/>
      <c r="AR1134" s="377"/>
      <c r="AS1134" s="377"/>
      <c r="AT1134" s="377"/>
      <c r="AU1134" s="377"/>
      <c r="AV1134" s="377"/>
      <c r="AW1134" s="377"/>
      <c r="AX1134" s="377"/>
      <c r="AY1134" s="377"/>
      <c r="AZ1134" s="377"/>
      <c r="BA1134" s="377"/>
      <c r="BB1134" s="377"/>
      <c r="BC1134" s="377"/>
      <c r="BD1134" s="377"/>
      <c r="BE1134" s="377"/>
      <c r="BF1134" s="377"/>
      <c r="BG1134" s="377"/>
      <c r="BH1134" s="377"/>
      <c r="BI1134" s="377"/>
      <c r="BJ1134" s="377"/>
      <c r="BK1134" s="377"/>
      <c r="BL1134" s="377"/>
      <c r="BM1134" s="377"/>
      <c r="BN1134" s="377"/>
      <c r="BO1134" s="377"/>
      <c r="BP1134" s="377"/>
      <c r="BQ1134" s="377"/>
      <c r="BR1134" s="377"/>
      <c r="BS1134" s="377"/>
      <c r="BT1134" s="377"/>
      <c r="BU1134" s="377"/>
      <c r="BV1134" s="377"/>
      <c r="BW1134" s="377"/>
      <c r="BX1134" s="377"/>
      <c r="BY1134" s="377"/>
      <c r="BZ1134" s="377"/>
      <c r="CA1134" s="377"/>
      <c r="CB1134" s="377"/>
      <c r="CC1134" s="377"/>
      <c r="CD1134" s="377"/>
      <c r="CE1134" s="377"/>
      <c r="CF1134" s="377"/>
      <c r="CG1134" s="377"/>
      <c r="CH1134" s="377"/>
      <c r="CI1134" s="377"/>
      <c r="CJ1134" s="377"/>
      <c r="CK1134" s="377"/>
      <c r="CL1134" s="377"/>
      <c r="CM1134" s="377"/>
      <c r="CN1134" s="377"/>
      <c r="CO1134" s="377"/>
      <c r="CP1134" s="377"/>
      <c r="CQ1134" s="377"/>
      <c r="CR1134" s="377"/>
      <c r="CS1134" s="377"/>
      <c r="CT1134" s="377"/>
      <c r="CU1134" s="377"/>
      <c r="CV1134" s="377"/>
      <c r="CW1134" s="377"/>
      <c r="CX1134" s="377"/>
      <c r="CY1134" s="377"/>
      <c r="CZ1134" s="377"/>
      <c r="DA1134" s="377"/>
      <c r="DB1134" s="377"/>
      <c r="DC1134" s="377"/>
      <c r="DD1134" s="377"/>
      <c r="DE1134" s="377"/>
      <c r="DF1134" s="377"/>
      <c r="DG1134" s="377"/>
      <c r="DH1134" s="377"/>
      <c r="DI1134" s="377"/>
      <c r="DJ1134" s="377"/>
      <c r="DK1134" s="377"/>
      <c r="DL1134" s="377"/>
      <c r="DM1134" s="377"/>
      <c r="DN1134" s="377"/>
      <c r="DO1134" s="377"/>
      <c r="DP1134" s="377"/>
      <c r="DQ1134" s="377"/>
      <c r="DR1134" s="377"/>
      <c r="DS1134" s="377"/>
      <c r="DT1134" s="377"/>
      <c r="DU1134" s="377"/>
      <c r="DV1134" s="377"/>
      <c r="DW1134" s="377"/>
      <c r="DX1134" s="377"/>
      <c r="DY1134" s="377"/>
      <c r="DZ1134" s="377"/>
      <c r="EA1134" s="377"/>
      <c r="EB1134" s="377"/>
      <c r="EC1134" s="377"/>
      <c r="ED1134" s="377"/>
      <c r="EE1134" s="377"/>
      <c r="EF1134" s="377"/>
      <c r="EG1134" s="377"/>
      <c r="EH1134" s="377"/>
      <c r="EI1134" s="377"/>
      <c r="EJ1134" s="377"/>
      <c r="EK1134" s="377"/>
      <c r="EL1134" s="377"/>
      <c r="EM1134" s="377"/>
      <c r="EN1134" s="377"/>
      <c r="EO1134" s="377"/>
      <c r="EP1134" s="377"/>
      <c r="EQ1134" s="377"/>
      <c r="ER1134" s="377"/>
      <c r="ES1134" s="377"/>
      <c r="ET1134" s="377"/>
      <c r="EU1134" s="377"/>
      <c r="EV1134" s="377"/>
      <c r="EW1134" s="377"/>
      <c r="EX1134" s="377"/>
      <c r="EY1134" s="377"/>
      <c r="EZ1134" s="377"/>
      <c r="FA1134" s="377"/>
      <c r="FB1134" s="377"/>
      <c r="FC1134" s="377"/>
      <c r="FD1134" s="377"/>
      <c r="FE1134" s="377"/>
      <c r="FF1134" s="377"/>
      <c r="FG1134" s="377"/>
      <c r="FH1134" s="377"/>
      <c r="FI1134" s="377"/>
      <c r="FJ1134" s="377"/>
      <c r="FK1134" s="377"/>
      <c r="FL1134" s="377"/>
      <c r="FM1134" s="377"/>
      <c r="FN1134" s="377"/>
      <c r="FO1134" s="377"/>
      <c r="FP1134" s="377"/>
      <c r="FQ1134" s="377"/>
      <c r="FR1134" s="377"/>
      <c r="FS1134" s="377"/>
      <c r="FT1134" s="377"/>
      <c r="FU1134" s="377"/>
      <c r="FV1134" s="377"/>
      <c r="FW1134" s="377"/>
      <c r="FX1134" s="377"/>
      <c r="FY1134" s="377"/>
      <c r="FZ1134" s="377"/>
      <c r="GA1134" s="377"/>
      <c r="GB1134" s="377"/>
      <c r="GC1134" s="377"/>
      <c r="GD1134" s="377"/>
      <c r="GE1134" s="377"/>
      <c r="GF1134" s="377"/>
      <c r="GG1134" s="377"/>
      <c r="GH1134" s="377"/>
      <c r="GI1134" s="377"/>
      <c r="GJ1134" s="377"/>
      <c r="GK1134" s="377"/>
      <c r="GL1134" s="377"/>
      <c r="GM1134" s="377"/>
      <c r="GN1134" s="377"/>
      <c r="GO1134" s="377"/>
      <c r="GP1134" s="377"/>
      <c r="GQ1134" s="377"/>
      <c r="GR1134" s="377"/>
      <c r="GS1134" s="377"/>
      <c r="GT1134" s="377"/>
      <c r="GU1134" s="377"/>
      <c r="GV1134" s="377"/>
      <c r="GW1134" s="377"/>
      <c r="GX1134" s="377"/>
      <c r="GY1134" s="377"/>
      <c r="GZ1134" s="377"/>
      <c r="HA1134" s="1"/>
      <c r="HB1134" s="1"/>
    </row>
    <row r="1135" spans="1:210" ht="7.2" customHeight="1">
      <c r="A1135" s="1"/>
      <c r="B1135" s="1"/>
      <c r="C1135" s="1"/>
      <c r="D1135" s="1"/>
      <c r="E1135" s="263"/>
      <c r="F1135" s="48"/>
      <c r="G1135" s="231"/>
      <c r="H1135" s="1"/>
      <c r="I1135" s="1"/>
      <c r="J1135" s="1"/>
      <c r="K1135" s="1"/>
      <c r="L1135" s="1"/>
      <c r="M1135" s="5"/>
      <c r="N1135" s="1"/>
      <c r="O1135" s="1"/>
      <c r="P1135" s="5"/>
      <c r="Q1135" s="1"/>
      <c r="R1135" s="1"/>
      <c r="S1135" s="5"/>
      <c r="T1135" s="7"/>
      <c r="U1135" s="24"/>
      <c r="V1135" s="1"/>
      <c r="W1135" s="12"/>
      <c r="X1135" s="10"/>
      <c r="Y1135" s="46"/>
      <c r="Z1135" s="93"/>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4"/>
      <c r="BB1135" s="94"/>
      <c r="BC1135" s="94"/>
      <c r="BD1135" s="94"/>
      <c r="BE1135" s="94"/>
      <c r="BF1135" s="94"/>
      <c r="BG1135" s="94"/>
      <c r="BH1135" s="94"/>
      <c r="BI1135" s="94"/>
      <c r="BJ1135" s="94"/>
      <c r="BK1135" s="94"/>
      <c r="BL1135" s="94"/>
      <c r="BM1135" s="94"/>
      <c r="BN1135" s="94"/>
      <c r="BO1135" s="94"/>
      <c r="BP1135" s="94"/>
      <c r="BQ1135" s="94"/>
      <c r="BR1135" s="94"/>
      <c r="BS1135" s="94"/>
      <c r="BT1135" s="94"/>
      <c r="BU1135" s="94"/>
      <c r="BV1135" s="94"/>
      <c r="BW1135" s="94"/>
      <c r="BX1135" s="94"/>
      <c r="BY1135" s="94"/>
      <c r="BZ1135" s="94"/>
      <c r="CA1135" s="94"/>
      <c r="CB1135" s="94"/>
      <c r="CC1135" s="94"/>
      <c r="CD1135" s="94"/>
      <c r="CE1135" s="94"/>
      <c r="CF1135" s="94"/>
      <c r="CG1135" s="94"/>
      <c r="CH1135" s="94"/>
      <c r="CI1135" s="94"/>
      <c r="CJ1135" s="94"/>
      <c r="CK1135" s="94"/>
      <c r="CL1135" s="94"/>
      <c r="CM1135" s="94"/>
      <c r="CN1135" s="94"/>
      <c r="CO1135" s="94"/>
      <c r="CP1135" s="94"/>
      <c r="CQ1135" s="94"/>
      <c r="CR1135" s="94"/>
      <c r="CS1135" s="94"/>
      <c r="CT1135" s="94"/>
      <c r="CU1135" s="94"/>
      <c r="CV1135" s="94"/>
      <c r="CW1135" s="94"/>
      <c r="CX1135" s="94"/>
      <c r="CY1135" s="94"/>
      <c r="CZ1135" s="94"/>
      <c r="DA1135" s="94"/>
      <c r="DB1135" s="94"/>
      <c r="DC1135" s="94"/>
      <c r="DD1135" s="94"/>
      <c r="DE1135" s="94"/>
      <c r="DF1135" s="94"/>
      <c r="DG1135" s="94"/>
      <c r="DH1135" s="94"/>
      <c r="DI1135" s="94"/>
      <c r="DJ1135" s="94"/>
      <c r="DK1135" s="94"/>
      <c r="DL1135" s="94"/>
      <c r="DM1135" s="94"/>
      <c r="DN1135" s="94"/>
      <c r="DO1135" s="94"/>
      <c r="DP1135" s="94"/>
      <c r="DQ1135" s="94"/>
      <c r="DR1135" s="94"/>
      <c r="DS1135" s="94"/>
      <c r="DT1135" s="94"/>
      <c r="DU1135" s="94"/>
      <c r="DV1135" s="94"/>
      <c r="DW1135" s="94"/>
      <c r="DX1135" s="94"/>
      <c r="DY1135" s="94"/>
      <c r="DZ1135" s="94"/>
      <c r="EA1135" s="94"/>
      <c r="EB1135" s="94"/>
      <c r="EC1135" s="94"/>
      <c r="ED1135" s="94"/>
      <c r="EE1135" s="94"/>
      <c r="EF1135" s="94"/>
      <c r="EG1135" s="94"/>
      <c r="EH1135" s="94"/>
      <c r="EI1135" s="94"/>
      <c r="EJ1135" s="94"/>
      <c r="EK1135" s="94"/>
      <c r="EL1135" s="94"/>
      <c r="EM1135" s="94"/>
      <c r="EN1135" s="94"/>
      <c r="EO1135" s="94"/>
      <c r="EP1135" s="94"/>
      <c r="EQ1135" s="94"/>
      <c r="ER1135" s="94"/>
      <c r="ES1135" s="94"/>
      <c r="ET1135" s="94"/>
      <c r="EU1135" s="94"/>
      <c r="EV1135" s="94"/>
      <c r="EW1135" s="94"/>
      <c r="EX1135" s="94"/>
      <c r="EY1135" s="94"/>
      <c r="EZ1135" s="94"/>
      <c r="FA1135" s="94"/>
      <c r="FB1135" s="94"/>
      <c r="FC1135" s="94"/>
      <c r="FD1135" s="94"/>
      <c r="FE1135" s="94"/>
      <c r="FF1135" s="94"/>
      <c r="FG1135" s="94"/>
      <c r="FH1135" s="94"/>
      <c r="FI1135" s="94"/>
      <c r="FJ1135" s="94"/>
      <c r="FK1135" s="94"/>
      <c r="FL1135" s="94"/>
      <c r="FM1135" s="94"/>
      <c r="FN1135" s="94"/>
      <c r="FO1135" s="94"/>
      <c r="FP1135" s="94"/>
      <c r="FQ1135" s="94"/>
      <c r="FR1135" s="94"/>
      <c r="FS1135" s="94"/>
      <c r="FT1135" s="94"/>
      <c r="FU1135" s="94"/>
      <c r="FV1135" s="94"/>
      <c r="FW1135" s="94"/>
      <c r="FX1135" s="94"/>
      <c r="FY1135" s="94"/>
      <c r="FZ1135" s="94"/>
      <c r="GA1135" s="94"/>
      <c r="GB1135" s="94"/>
      <c r="GC1135" s="94"/>
      <c r="GD1135" s="94"/>
      <c r="GE1135" s="94"/>
      <c r="GF1135" s="94"/>
      <c r="GG1135" s="94"/>
      <c r="GH1135" s="94"/>
      <c r="GI1135" s="94"/>
      <c r="GJ1135" s="94"/>
      <c r="GK1135" s="94"/>
      <c r="GL1135" s="94"/>
      <c r="GM1135" s="94"/>
      <c r="GN1135" s="94"/>
      <c r="GO1135" s="94"/>
      <c r="GP1135" s="94"/>
      <c r="GQ1135" s="94"/>
      <c r="GR1135" s="94"/>
      <c r="GS1135" s="94"/>
      <c r="GT1135" s="94"/>
      <c r="GU1135" s="94"/>
      <c r="GV1135" s="94"/>
      <c r="GW1135" s="94"/>
      <c r="GX1135" s="94"/>
      <c r="GY1135" s="94"/>
      <c r="GZ1135" s="94"/>
      <c r="HA1135" s="1"/>
      <c r="HB1135" s="1"/>
    </row>
    <row r="1136" spans="1:210" ht="4.2" customHeight="1">
      <c r="A1136" s="1"/>
      <c r="B1136" s="1"/>
      <c r="C1136" s="1"/>
      <c r="D1136" s="1"/>
      <c r="E1136" s="263"/>
      <c r="F1136" s="48"/>
      <c r="G1136" s="231"/>
      <c r="H1136" s="1"/>
      <c r="I1136" s="1"/>
      <c r="J1136" s="1"/>
      <c r="K1136" s="1"/>
      <c r="L1136" s="1"/>
      <c r="M1136" s="5"/>
      <c r="N1136" s="1"/>
      <c r="O1136" s="1"/>
      <c r="P1136" s="5"/>
      <c r="Q1136" s="1"/>
      <c r="R1136" s="1"/>
      <c r="S1136" s="5"/>
      <c r="T1136" s="7"/>
      <c r="U1136" s="24"/>
      <c r="V1136" s="1"/>
      <c r="W1136" s="12"/>
      <c r="X1136" s="10"/>
      <c r="Y1136" s="46"/>
      <c r="Z1136" s="93"/>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c r="BW1136" s="94"/>
      <c r="BX1136" s="94"/>
      <c r="BY1136" s="94"/>
      <c r="BZ1136" s="94"/>
      <c r="CA1136" s="94"/>
      <c r="CB1136" s="94"/>
      <c r="CC1136" s="94"/>
      <c r="CD1136" s="94"/>
      <c r="CE1136" s="94"/>
      <c r="CF1136" s="94"/>
      <c r="CG1136" s="94"/>
      <c r="CH1136" s="94"/>
      <c r="CI1136" s="94"/>
      <c r="CJ1136" s="94"/>
      <c r="CK1136" s="94"/>
      <c r="CL1136" s="94"/>
      <c r="CM1136" s="94"/>
      <c r="CN1136" s="94"/>
      <c r="CO1136" s="94"/>
      <c r="CP1136" s="94"/>
      <c r="CQ1136" s="94"/>
      <c r="CR1136" s="94"/>
      <c r="CS1136" s="94"/>
      <c r="CT1136" s="94"/>
      <c r="CU1136" s="94"/>
      <c r="CV1136" s="94"/>
      <c r="CW1136" s="94"/>
      <c r="CX1136" s="94"/>
      <c r="CY1136" s="94"/>
      <c r="CZ1136" s="94"/>
      <c r="DA1136" s="94"/>
      <c r="DB1136" s="94"/>
      <c r="DC1136" s="94"/>
      <c r="DD1136" s="94"/>
      <c r="DE1136" s="94"/>
      <c r="DF1136" s="94"/>
      <c r="DG1136" s="94"/>
      <c r="DH1136" s="94"/>
      <c r="DI1136" s="94"/>
      <c r="DJ1136" s="94"/>
      <c r="DK1136" s="94"/>
      <c r="DL1136" s="94"/>
      <c r="DM1136" s="94"/>
      <c r="DN1136" s="94"/>
      <c r="DO1136" s="94"/>
      <c r="DP1136" s="94"/>
      <c r="DQ1136" s="94"/>
      <c r="DR1136" s="94"/>
      <c r="DS1136" s="94"/>
      <c r="DT1136" s="94"/>
      <c r="DU1136" s="94"/>
      <c r="DV1136" s="94"/>
      <c r="DW1136" s="94"/>
      <c r="DX1136" s="94"/>
      <c r="DY1136" s="94"/>
      <c r="DZ1136" s="94"/>
      <c r="EA1136" s="94"/>
      <c r="EB1136" s="94"/>
      <c r="EC1136" s="94"/>
      <c r="ED1136" s="94"/>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94"/>
      <c r="FL1136" s="94"/>
      <c r="FM1136" s="94"/>
      <c r="FN1136" s="94"/>
      <c r="FO1136" s="94"/>
      <c r="FP1136" s="94"/>
      <c r="FQ1136" s="94"/>
      <c r="FR1136" s="94"/>
      <c r="FS1136" s="94"/>
      <c r="FT1136" s="94"/>
      <c r="FU1136" s="94"/>
      <c r="FV1136" s="94"/>
      <c r="FW1136" s="94"/>
      <c r="FX1136" s="94"/>
      <c r="FY1136" s="94"/>
      <c r="FZ1136" s="94"/>
      <c r="GA1136" s="94"/>
      <c r="GB1136" s="94"/>
      <c r="GC1136" s="94"/>
      <c r="GD1136" s="94"/>
      <c r="GE1136" s="94"/>
      <c r="GF1136" s="94"/>
      <c r="GG1136" s="94"/>
      <c r="GH1136" s="94"/>
      <c r="GI1136" s="94"/>
      <c r="GJ1136" s="94"/>
      <c r="GK1136" s="94"/>
      <c r="GL1136" s="94"/>
      <c r="GM1136" s="94"/>
      <c r="GN1136" s="94"/>
      <c r="GO1136" s="94"/>
      <c r="GP1136" s="94"/>
      <c r="GQ1136" s="94"/>
      <c r="GR1136" s="94"/>
      <c r="GS1136" s="94"/>
      <c r="GT1136" s="94"/>
      <c r="GU1136" s="94"/>
      <c r="GV1136" s="94"/>
      <c r="GW1136" s="94"/>
      <c r="GX1136" s="94"/>
      <c r="GY1136" s="94"/>
      <c r="GZ1136" s="94"/>
      <c r="HA1136" s="1"/>
      <c r="HB1136" s="1"/>
    </row>
    <row r="1137" spans="1:210" s="39" customFormat="1">
      <c r="A1137" s="36"/>
      <c r="B1137" s="260" t="s">
        <v>179</v>
      </c>
      <c r="C1137" s="36"/>
      <c r="D1137" s="36"/>
      <c r="E1137" s="9"/>
      <c r="F1137" s="51"/>
      <c r="G1137" s="306" t="s">
        <v>6</v>
      </c>
      <c r="H1137" s="36" t="s">
        <v>223</v>
      </c>
      <c r="I1137" s="36"/>
      <c r="J1137" s="36"/>
      <c r="K1137" s="36"/>
      <c r="L1137" s="36"/>
      <c r="M1137" s="37"/>
      <c r="N1137" s="36" t="str">
        <f>Главная!$Y$8</f>
        <v>итого</v>
      </c>
      <c r="O1137" s="36"/>
      <c r="P1137" s="5"/>
      <c r="Q1137" s="36" t="s">
        <v>26</v>
      </c>
      <c r="R1137" s="36"/>
      <c r="S1137" s="37"/>
      <c r="T1137" s="201"/>
      <c r="U1137" s="37"/>
      <c r="V1137" s="36"/>
      <c r="W1137" s="38">
        <f>SUM($Y1137:$HA1137)</f>
        <v>0</v>
      </c>
      <c r="X1137" s="38"/>
      <c r="Y1137" s="46"/>
      <c r="Z1137" s="99"/>
      <c r="AA1137" s="100">
        <f t="shared" ref="AA1137:BF1137" si="5409">IF(AA$8="",0,SUM(AA1139:AA1145))</f>
        <v>0</v>
      </c>
      <c r="AB1137" s="100">
        <f t="shared" si="5409"/>
        <v>0</v>
      </c>
      <c r="AC1137" s="100">
        <f t="shared" si="5409"/>
        <v>0</v>
      </c>
      <c r="AD1137" s="100">
        <f t="shared" si="5409"/>
        <v>0</v>
      </c>
      <c r="AE1137" s="100">
        <f t="shared" si="5409"/>
        <v>0</v>
      </c>
      <c r="AF1137" s="100">
        <f t="shared" si="5409"/>
        <v>0</v>
      </c>
      <c r="AG1137" s="100">
        <f t="shared" si="5409"/>
        <v>0</v>
      </c>
      <c r="AH1137" s="100">
        <f t="shared" si="5409"/>
        <v>0</v>
      </c>
      <c r="AI1137" s="100">
        <f t="shared" si="5409"/>
        <v>0</v>
      </c>
      <c r="AJ1137" s="100">
        <f t="shared" si="5409"/>
        <v>0</v>
      </c>
      <c r="AK1137" s="100">
        <f t="shared" si="5409"/>
        <v>0</v>
      </c>
      <c r="AL1137" s="100">
        <f t="shared" si="5409"/>
        <v>0</v>
      </c>
      <c r="AM1137" s="100">
        <f t="shared" si="5409"/>
        <v>0</v>
      </c>
      <c r="AN1137" s="100">
        <f t="shared" si="5409"/>
        <v>0</v>
      </c>
      <c r="AO1137" s="100">
        <f t="shared" si="5409"/>
        <v>0</v>
      </c>
      <c r="AP1137" s="100">
        <f t="shared" si="5409"/>
        <v>0</v>
      </c>
      <c r="AQ1137" s="100">
        <f t="shared" si="5409"/>
        <v>0</v>
      </c>
      <c r="AR1137" s="100">
        <f t="shared" si="5409"/>
        <v>0</v>
      </c>
      <c r="AS1137" s="100">
        <f t="shared" si="5409"/>
        <v>0</v>
      </c>
      <c r="AT1137" s="100">
        <f t="shared" si="5409"/>
        <v>0</v>
      </c>
      <c r="AU1137" s="100">
        <f t="shared" si="5409"/>
        <v>0</v>
      </c>
      <c r="AV1137" s="100">
        <f t="shared" si="5409"/>
        <v>0</v>
      </c>
      <c r="AW1137" s="100">
        <f t="shared" si="5409"/>
        <v>0</v>
      </c>
      <c r="AX1137" s="100">
        <f t="shared" si="5409"/>
        <v>0</v>
      </c>
      <c r="AY1137" s="100">
        <f t="shared" si="5409"/>
        <v>0</v>
      </c>
      <c r="AZ1137" s="100">
        <f t="shared" si="5409"/>
        <v>0</v>
      </c>
      <c r="BA1137" s="100">
        <f t="shared" si="5409"/>
        <v>0</v>
      </c>
      <c r="BB1137" s="100">
        <f t="shared" si="5409"/>
        <v>0</v>
      </c>
      <c r="BC1137" s="100">
        <f t="shared" si="5409"/>
        <v>0</v>
      </c>
      <c r="BD1137" s="100">
        <f t="shared" si="5409"/>
        <v>0</v>
      </c>
      <c r="BE1137" s="100">
        <f t="shared" si="5409"/>
        <v>0</v>
      </c>
      <c r="BF1137" s="100">
        <f t="shared" si="5409"/>
        <v>0</v>
      </c>
      <c r="BG1137" s="100">
        <f t="shared" ref="BG1137:CL1137" si="5410">IF(BG$8="",0,SUM(BG1139:BG1145))</f>
        <v>0</v>
      </c>
      <c r="BH1137" s="100">
        <f t="shared" si="5410"/>
        <v>0</v>
      </c>
      <c r="BI1137" s="100">
        <f t="shared" si="5410"/>
        <v>0</v>
      </c>
      <c r="BJ1137" s="100">
        <f t="shared" si="5410"/>
        <v>0</v>
      </c>
      <c r="BK1137" s="100">
        <f t="shared" si="5410"/>
        <v>0</v>
      </c>
      <c r="BL1137" s="100">
        <f t="shared" si="5410"/>
        <v>0</v>
      </c>
      <c r="BM1137" s="100">
        <f t="shared" si="5410"/>
        <v>0</v>
      </c>
      <c r="BN1137" s="100">
        <f t="shared" si="5410"/>
        <v>0</v>
      </c>
      <c r="BO1137" s="100">
        <f t="shared" si="5410"/>
        <v>0</v>
      </c>
      <c r="BP1137" s="100">
        <f t="shared" si="5410"/>
        <v>0</v>
      </c>
      <c r="BQ1137" s="100">
        <f t="shared" si="5410"/>
        <v>0</v>
      </c>
      <c r="BR1137" s="100">
        <f t="shared" si="5410"/>
        <v>0</v>
      </c>
      <c r="BS1137" s="100">
        <f t="shared" si="5410"/>
        <v>0</v>
      </c>
      <c r="BT1137" s="100">
        <f t="shared" si="5410"/>
        <v>0</v>
      </c>
      <c r="BU1137" s="100">
        <f t="shared" si="5410"/>
        <v>0</v>
      </c>
      <c r="BV1137" s="100">
        <f t="shared" si="5410"/>
        <v>0</v>
      </c>
      <c r="BW1137" s="100">
        <f t="shared" si="5410"/>
        <v>0</v>
      </c>
      <c r="BX1137" s="100">
        <f t="shared" si="5410"/>
        <v>0</v>
      </c>
      <c r="BY1137" s="100">
        <f t="shared" si="5410"/>
        <v>0</v>
      </c>
      <c r="BZ1137" s="100">
        <f t="shared" si="5410"/>
        <v>0</v>
      </c>
      <c r="CA1137" s="100">
        <f t="shared" si="5410"/>
        <v>0</v>
      </c>
      <c r="CB1137" s="100">
        <f t="shared" si="5410"/>
        <v>0</v>
      </c>
      <c r="CC1137" s="100">
        <f t="shared" si="5410"/>
        <v>0</v>
      </c>
      <c r="CD1137" s="100">
        <f t="shared" si="5410"/>
        <v>0</v>
      </c>
      <c r="CE1137" s="100">
        <f t="shared" si="5410"/>
        <v>0</v>
      </c>
      <c r="CF1137" s="100">
        <f t="shared" si="5410"/>
        <v>0</v>
      </c>
      <c r="CG1137" s="100">
        <f t="shared" si="5410"/>
        <v>0</v>
      </c>
      <c r="CH1137" s="100">
        <f t="shared" si="5410"/>
        <v>0</v>
      </c>
      <c r="CI1137" s="100">
        <f t="shared" si="5410"/>
        <v>0</v>
      </c>
      <c r="CJ1137" s="100">
        <f t="shared" si="5410"/>
        <v>0</v>
      </c>
      <c r="CK1137" s="100">
        <f t="shared" si="5410"/>
        <v>0</v>
      </c>
      <c r="CL1137" s="100">
        <f t="shared" si="5410"/>
        <v>0</v>
      </c>
      <c r="CM1137" s="100">
        <f t="shared" ref="CM1137:DG1137" si="5411">IF(CM$8="",0,SUM(CM1139:CM1145))</f>
        <v>0</v>
      </c>
      <c r="CN1137" s="100">
        <f t="shared" si="5411"/>
        <v>0</v>
      </c>
      <c r="CO1137" s="100">
        <f t="shared" si="5411"/>
        <v>0</v>
      </c>
      <c r="CP1137" s="100">
        <f t="shared" si="5411"/>
        <v>0</v>
      </c>
      <c r="CQ1137" s="100">
        <f t="shared" si="5411"/>
        <v>0</v>
      </c>
      <c r="CR1137" s="100">
        <f t="shared" si="5411"/>
        <v>0</v>
      </c>
      <c r="CS1137" s="100">
        <f t="shared" si="5411"/>
        <v>0</v>
      </c>
      <c r="CT1137" s="100">
        <f t="shared" si="5411"/>
        <v>0</v>
      </c>
      <c r="CU1137" s="100">
        <f t="shared" si="5411"/>
        <v>0</v>
      </c>
      <c r="CV1137" s="100">
        <f t="shared" si="5411"/>
        <v>0</v>
      </c>
      <c r="CW1137" s="100">
        <f t="shared" si="5411"/>
        <v>0</v>
      </c>
      <c r="CX1137" s="100">
        <f t="shared" si="5411"/>
        <v>0</v>
      </c>
      <c r="CY1137" s="100">
        <f t="shared" si="5411"/>
        <v>0</v>
      </c>
      <c r="CZ1137" s="100">
        <f t="shared" si="5411"/>
        <v>0</v>
      </c>
      <c r="DA1137" s="100">
        <f t="shared" si="5411"/>
        <v>0</v>
      </c>
      <c r="DB1137" s="100">
        <f t="shared" si="5411"/>
        <v>0</v>
      </c>
      <c r="DC1137" s="100">
        <f t="shared" si="5411"/>
        <v>0</v>
      </c>
      <c r="DD1137" s="100">
        <f t="shared" si="5411"/>
        <v>0</v>
      </c>
      <c r="DE1137" s="100">
        <f t="shared" si="5411"/>
        <v>0</v>
      </c>
      <c r="DF1137" s="100">
        <f t="shared" si="5411"/>
        <v>0</v>
      </c>
      <c r="DG1137" s="100">
        <f t="shared" si="5411"/>
        <v>0</v>
      </c>
      <c r="DH1137" s="100">
        <f t="shared" ref="DH1137:FS1137" si="5412">IF(DH$8="",0,SUM(DH1139:DH1145))</f>
        <v>0</v>
      </c>
      <c r="DI1137" s="100">
        <f t="shared" si="5412"/>
        <v>0</v>
      </c>
      <c r="DJ1137" s="100">
        <f t="shared" si="5412"/>
        <v>0</v>
      </c>
      <c r="DK1137" s="100">
        <f t="shared" si="5412"/>
        <v>0</v>
      </c>
      <c r="DL1137" s="100">
        <f t="shared" si="5412"/>
        <v>0</v>
      </c>
      <c r="DM1137" s="100">
        <f t="shared" si="5412"/>
        <v>0</v>
      </c>
      <c r="DN1137" s="100">
        <f t="shared" si="5412"/>
        <v>0</v>
      </c>
      <c r="DO1137" s="100">
        <f t="shared" si="5412"/>
        <v>0</v>
      </c>
      <c r="DP1137" s="100">
        <f t="shared" si="5412"/>
        <v>0</v>
      </c>
      <c r="DQ1137" s="100">
        <f t="shared" si="5412"/>
        <v>0</v>
      </c>
      <c r="DR1137" s="100">
        <f t="shared" si="5412"/>
        <v>0</v>
      </c>
      <c r="DS1137" s="100">
        <f t="shared" si="5412"/>
        <v>0</v>
      </c>
      <c r="DT1137" s="100">
        <f t="shared" si="5412"/>
        <v>0</v>
      </c>
      <c r="DU1137" s="100">
        <f t="shared" si="5412"/>
        <v>0</v>
      </c>
      <c r="DV1137" s="100">
        <f t="shared" si="5412"/>
        <v>0</v>
      </c>
      <c r="DW1137" s="100">
        <f t="shared" si="5412"/>
        <v>0</v>
      </c>
      <c r="DX1137" s="100">
        <f t="shared" si="5412"/>
        <v>0</v>
      </c>
      <c r="DY1137" s="100">
        <f t="shared" si="5412"/>
        <v>0</v>
      </c>
      <c r="DZ1137" s="100">
        <f t="shared" si="5412"/>
        <v>0</v>
      </c>
      <c r="EA1137" s="100">
        <f t="shared" si="5412"/>
        <v>0</v>
      </c>
      <c r="EB1137" s="100">
        <f t="shared" si="5412"/>
        <v>0</v>
      </c>
      <c r="EC1137" s="100">
        <f t="shared" si="5412"/>
        <v>0</v>
      </c>
      <c r="ED1137" s="100">
        <f t="shared" si="5412"/>
        <v>0</v>
      </c>
      <c r="EE1137" s="100">
        <f t="shared" si="5412"/>
        <v>0</v>
      </c>
      <c r="EF1137" s="100">
        <f t="shared" si="5412"/>
        <v>0</v>
      </c>
      <c r="EG1137" s="100">
        <f t="shared" si="5412"/>
        <v>0</v>
      </c>
      <c r="EH1137" s="100">
        <f t="shared" si="5412"/>
        <v>0</v>
      </c>
      <c r="EI1137" s="100">
        <f t="shared" si="5412"/>
        <v>0</v>
      </c>
      <c r="EJ1137" s="100">
        <f t="shared" si="5412"/>
        <v>0</v>
      </c>
      <c r="EK1137" s="100">
        <f t="shared" si="5412"/>
        <v>0</v>
      </c>
      <c r="EL1137" s="100">
        <f t="shared" si="5412"/>
        <v>0</v>
      </c>
      <c r="EM1137" s="100">
        <f t="shared" si="5412"/>
        <v>0</v>
      </c>
      <c r="EN1137" s="100">
        <f t="shared" si="5412"/>
        <v>0</v>
      </c>
      <c r="EO1137" s="100">
        <f t="shared" si="5412"/>
        <v>0</v>
      </c>
      <c r="EP1137" s="100">
        <f t="shared" si="5412"/>
        <v>0</v>
      </c>
      <c r="EQ1137" s="100">
        <f t="shared" si="5412"/>
        <v>0</v>
      </c>
      <c r="ER1137" s="100">
        <f t="shared" si="5412"/>
        <v>0</v>
      </c>
      <c r="ES1137" s="100">
        <f t="shared" si="5412"/>
        <v>0</v>
      </c>
      <c r="ET1137" s="100">
        <f t="shared" si="5412"/>
        <v>0</v>
      </c>
      <c r="EU1137" s="100">
        <f t="shared" si="5412"/>
        <v>0</v>
      </c>
      <c r="EV1137" s="100">
        <f t="shared" si="5412"/>
        <v>0</v>
      </c>
      <c r="EW1137" s="100">
        <f t="shared" si="5412"/>
        <v>0</v>
      </c>
      <c r="EX1137" s="100">
        <f t="shared" si="5412"/>
        <v>0</v>
      </c>
      <c r="EY1137" s="100">
        <f t="shared" si="5412"/>
        <v>0</v>
      </c>
      <c r="EZ1137" s="100">
        <f t="shared" si="5412"/>
        <v>0</v>
      </c>
      <c r="FA1137" s="100">
        <f t="shared" si="5412"/>
        <v>0</v>
      </c>
      <c r="FB1137" s="100">
        <f t="shared" si="5412"/>
        <v>0</v>
      </c>
      <c r="FC1137" s="100">
        <f t="shared" si="5412"/>
        <v>0</v>
      </c>
      <c r="FD1137" s="100">
        <f t="shared" si="5412"/>
        <v>0</v>
      </c>
      <c r="FE1137" s="100">
        <f t="shared" si="5412"/>
        <v>0</v>
      </c>
      <c r="FF1137" s="100">
        <f t="shared" si="5412"/>
        <v>0</v>
      </c>
      <c r="FG1137" s="100">
        <f t="shared" si="5412"/>
        <v>0</v>
      </c>
      <c r="FH1137" s="100">
        <f t="shared" si="5412"/>
        <v>0</v>
      </c>
      <c r="FI1137" s="100">
        <f t="shared" si="5412"/>
        <v>0</v>
      </c>
      <c r="FJ1137" s="100">
        <f t="shared" si="5412"/>
        <v>0</v>
      </c>
      <c r="FK1137" s="100">
        <f t="shared" si="5412"/>
        <v>0</v>
      </c>
      <c r="FL1137" s="100">
        <f t="shared" si="5412"/>
        <v>0</v>
      </c>
      <c r="FM1137" s="100">
        <f t="shared" si="5412"/>
        <v>0</v>
      </c>
      <c r="FN1137" s="100">
        <f t="shared" si="5412"/>
        <v>0</v>
      </c>
      <c r="FO1137" s="100">
        <f t="shared" si="5412"/>
        <v>0</v>
      </c>
      <c r="FP1137" s="100">
        <f t="shared" si="5412"/>
        <v>0</v>
      </c>
      <c r="FQ1137" s="100">
        <f t="shared" si="5412"/>
        <v>0</v>
      </c>
      <c r="FR1137" s="100">
        <f t="shared" si="5412"/>
        <v>0</v>
      </c>
      <c r="FS1137" s="100">
        <f t="shared" si="5412"/>
        <v>0</v>
      </c>
      <c r="FT1137" s="100">
        <f t="shared" ref="FT1137:GZ1137" si="5413">IF(FT$8="",0,SUM(FT1139:FT1145))</f>
        <v>0</v>
      </c>
      <c r="FU1137" s="100">
        <f t="shared" si="5413"/>
        <v>0</v>
      </c>
      <c r="FV1137" s="100">
        <f t="shared" si="5413"/>
        <v>0</v>
      </c>
      <c r="FW1137" s="100">
        <f t="shared" si="5413"/>
        <v>0</v>
      </c>
      <c r="FX1137" s="100">
        <f t="shared" si="5413"/>
        <v>0</v>
      </c>
      <c r="FY1137" s="100">
        <f t="shared" si="5413"/>
        <v>0</v>
      </c>
      <c r="FZ1137" s="100">
        <f t="shared" si="5413"/>
        <v>0</v>
      </c>
      <c r="GA1137" s="100">
        <f t="shared" si="5413"/>
        <v>0</v>
      </c>
      <c r="GB1137" s="100">
        <f t="shared" si="5413"/>
        <v>0</v>
      </c>
      <c r="GC1137" s="100">
        <f t="shared" si="5413"/>
        <v>0</v>
      </c>
      <c r="GD1137" s="100">
        <f t="shared" si="5413"/>
        <v>0</v>
      </c>
      <c r="GE1137" s="100">
        <f t="shared" si="5413"/>
        <v>0</v>
      </c>
      <c r="GF1137" s="100">
        <f t="shared" si="5413"/>
        <v>0</v>
      </c>
      <c r="GG1137" s="100">
        <f t="shared" si="5413"/>
        <v>0</v>
      </c>
      <c r="GH1137" s="100">
        <f t="shared" si="5413"/>
        <v>0</v>
      </c>
      <c r="GI1137" s="100">
        <f t="shared" si="5413"/>
        <v>0</v>
      </c>
      <c r="GJ1137" s="100">
        <f t="shared" si="5413"/>
        <v>0</v>
      </c>
      <c r="GK1137" s="100">
        <f t="shared" si="5413"/>
        <v>0</v>
      </c>
      <c r="GL1137" s="100">
        <f t="shared" si="5413"/>
        <v>0</v>
      </c>
      <c r="GM1137" s="100">
        <f t="shared" si="5413"/>
        <v>0</v>
      </c>
      <c r="GN1137" s="100">
        <f t="shared" si="5413"/>
        <v>0</v>
      </c>
      <c r="GO1137" s="100">
        <f t="shared" si="5413"/>
        <v>0</v>
      </c>
      <c r="GP1137" s="100">
        <f t="shared" si="5413"/>
        <v>0</v>
      </c>
      <c r="GQ1137" s="100">
        <f t="shared" si="5413"/>
        <v>0</v>
      </c>
      <c r="GR1137" s="100">
        <f t="shared" si="5413"/>
        <v>0</v>
      </c>
      <c r="GS1137" s="100">
        <f t="shared" si="5413"/>
        <v>0</v>
      </c>
      <c r="GT1137" s="100">
        <f t="shared" si="5413"/>
        <v>0</v>
      </c>
      <c r="GU1137" s="100">
        <f t="shared" si="5413"/>
        <v>0</v>
      </c>
      <c r="GV1137" s="100">
        <f t="shared" si="5413"/>
        <v>0</v>
      </c>
      <c r="GW1137" s="100">
        <f t="shared" si="5413"/>
        <v>0</v>
      </c>
      <c r="GX1137" s="100">
        <f t="shared" si="5413"/>
        <v>0</v>
      </c>
      <c r="GY1137" s="100">
        <f t="shared" si="5413"/>
        <v>0</v>
      </c>
      <c r="GZ1137" s="100">
        <f t="shared" si="5413"/>
        <v>0</v>
      </c>
      <c r="HA1137" s="36"/>
      <c r="HB1137" s="36"/>
    </row>
    <row r="1138" spans="1:210" ht="4.2" customHeight="1">
      <c r="A1138" s="1"/>
      <c r="B1138" s="1"/>
      <c r="C1138" s="1"/>
      <c r="D1138" s="1"/>
      <c r="E1138" s="263"/>
      <c r="F1138" s="48"/>
      <c r="G1138" s="231"/>
      <c r="H1138" s="41"/>
      <c r="I1138" s="41"/>
      <c r="J1138" s="41"/>
      <c r="K1138" s="41"/>
      <c r="L1138" s="1"/>
      <c r="M1138" s="5"/>
      <c r="N1138" s="41"/>
      <c r="O1138" s="1"/>
      <c r="P1138" s="5"/>
      <c r="Q1138" s="1"/>
      <c r="R1138" s="1"/>
      <c r="S1138" s="5"/>
      <c r="T1138" s="7"/>
      <c r="U1138" s="24"/>
      <c r="V1138" s="1"/>
      <c r="W1138" s="41"/>
      <c r="X1138" s="10"/>
      <c r="Y1138" s="46"/>
      <c r="Z1138" s="93"/>
      <c r="AA1138" s="101"/>
      <c r="AB1138" s="101"/>
      <c r="AC1138" s="101"/>
      <c r="AD1138" s="101"/>
      <c r="AE1138" s="101"/>
      <c r="AF1138" s="101"/>
      <c r="AG1138" s="101"/>
      <c r="AH1138" s="101"/>
      <c r="AI1138" s="101"/>
      <c r="AJ1138" s="101"/>
      <c r="AK1138" s="101"/>
      <c r="AL1138" s="101"/>
      <c r="AM1138" s="101"/>
      <c r="AN1138" s="101"/>
      <c r="AO1138" s="101"/>
      <c r="AP1138" s="101"/>
      <c r="AQ1138" s="101"/>
      <c r="AR1138" s="101"/>
      <c r="AS1138" s="101"/>
      <c r="AT1138" s="101"/>
      <c r="AU1138" s="101"/>
      <c r="AV1138" s="101"/>
      <c r="AW1138" s="101"/>
      <c r="AX1138" s="101"/>
      <c r="AY1138" s="101"/>
      <c r="AZ1138" s="101"/>
      <c r="BA1138" s="101"/>
      <c r="BB1138" s="101"/>
      <c r="BC1138" s="101"/>
      <c r="BD1138" s="101"/>
      <c r="BE1138" s="101"/>
      <c r="BF1138" s="101"/>
      <c r="BG1138" s="101"/>
      <c r="BH1138" s="101"/>
      <c r="BI1138" s="101"/>
      <c r="BJ1138" s="101"/>
      <c r="BK1138" s="101"/>
      <c r="BL1138" s="101"/>
      <c r="BM1138" s="101"/>
      <c r="BN1138" s="101"/>
      <c r="BO1138" s="101"/>
      <c r="BP1138" s="101"/>
      <c r="BQ1138" s="101"/>
      <c r="BR1138" s="101"/>
      <c r="BS1138" s="101"/>
      <c r="BT1138" s="101"/>
      <c r="BU1138" s="101"/>
      <c r="BV1138" s="101"/>
      <c r="BW1138" s="101"/>
      <c r="BX1138" s="101"/>
      <c r="BY1138" s="101"/>
      <c r="BZ1138" s="101"/>
      <c r="CA1138" s="101"/>
      <c r="CB1138" s="101"/>
      <c r="CC1138" s="101"/>
      <c r="CD1138" s="101"/>
      <c r="CE1138" s="101"/>
      <c r="CF1138" s="101"/>
      <c r="CG1138" s="101"/>
      <c r="CH1138" s="101"/>
      <c r="CI1138" s="101"/>
      <c r="CJ1138" s="101"/>
      <c r="CK1138" s="101"/>
      <c r="CL1138" s="101"/>
      <c r="CM1138" s="101"/>
      <c r="CN1138" s="101"/>
      <c r="CO1138" s="101"/>
      <c r="CP1138" s="101"/>
      <c r="CQ1138" s="101"/>
      <c r="CR1138" s="101"/>
      <c r="CS1138" s="101"/>
      <c r="CT1138" s="101"/>
      <c r="CU1138" s="101"/>
      <c r="CV1138" s="101"/>
      <c r="CW1138" s="101"/>
      <c r="CX1138" s="101"/>
      <c r="CY1138" s="101"/>
      <c r="CZ1138" s="101"/>
      <c r="DA1138" s="101"/>
      <c r="DB1138" s="101"/>
      <c r="DC1138" s="101"/>
      <c r="DD1138" s="101"/>
      <c r="DE1138" s="101"/>
      <c r="DF1138" s="101"/>
      <c r="DG1138" s="101"/>
      <c r="DH1138" s="101"/>
      <c r="DI1138" s="101"/>
      <c r="DJ1138" s="101"/>
      <c r="DK1138" s="101"/>
      <c r="DL1138" s="101"/>
      <c r="DM1138" s="101"/>
      <c r="DN1138" s="101"/>
      <c r="DO1138" s="101"/>
      <c r="DP1138" s="101"/>
      <c r="DQ1138" s="101"/>
      <c r="DR1138" s="101"/>
      <c r="DS1138" s="101"/>
      <c r="DT1138" s="101"/>
      <c r="DU1138" s="101"/>
      <c r="DV1138" s="101"/>
      <c r="DW1138" s="101"/>
      <c r="DX1138" s="101"/>
      <c r="DY1138" s="101"/>
      <c r="DZ1138" s="101"/>
      <c r="EA1138" s="101"/>
      <c r="EB1138" s="101"/>
      <c r="EC1138" s="101"/>
      <c r="ED1138" s="101"/>
      <c r="EE1138" s="101"/>
      <c r="EF1138" s="101"/>
      <c r="EG1138" s="101"/>
      <c r="EH1138" s="101"/>
      <c r="EI1138" s="101"/>
      <c r="EJ1138" s="101"/>
      <c r="EK1138" s="101"/>
      <c r="EL1138" s="101"/>
      <c r="EM1138" s="101"/>
      <c r="EN1138" s="101"/>
      <c r="EO1138" s="101"/>
      <c r="EP1138" s="101"/>
      <c r="EQ1138" s="101"/>
      <c r="ER1138" s="101"/>
      <c r="ES1138" s="101"/>
      <c r="ET1138" s="101"/>
      <c r="EU1138" s="101"/>
      <c r="EV1138" s="101"/>
      <c r="EW1138" s="101"/>
      <c r="EX1138" s="101"/>
      <c r="EY1138" s="101"/>
      <c r="EZ1138" s="101"/>
      <c r="FA1138" s="101"/>
      <c r="FB1138" s="101"/>
      <c r="FC1138" s="101"/>
      <c r="FD1138" s="101"/>
      <c r="FE1138" s="101"/>
      <c r="FF1138" s="101"/>
      <c r="FG1138" s="101"/>
      <c r="FH1138" s="101"/>
      <c r="FI1138" s="101"/>
      <c r="FJ1138" s="101"/>
      <c r="FK1138" s="101"/>
      <c r="FL1138" s="101"/>
      <c r="FM1138" s="101"/>
      <c r="FN1138" s="101"/>
      <c r="FO1138" s="101"/>
      <c r="FP1138" s="101"/>
      <c r="FQ1138" s="101"/>
      <c r="FR1138" s="101"/>
      <c r="FS1138" s="101"/>
      <c r="FT1138" s="101"/>
      <c r="FU1138" s="101"/>
      <c r="FV1138" s="101"/>
      <c r="FW1138" s="101"/>
      <c r="FX1138" s="101"/>
      <c r="FY1138" s="101"/>
      <c r="FZ1138" s="101"/>
      <c r="GA1138" s="101"/>
      <c r="GB1138" s="101"/>
      <c r="GC1138" s="101"/>
      <c r="GD1138" s="101"/>
      <c r="GE1138" s="101"/>
      <c r="GF1138" s="101"/>
      <c r="GG1138" s="101"/>
      <c r="GH1138" s="101"/>
      <c r="GI1138" s="101"/>
      <c r="GJ1138" s="101"/>
      <c r="GK1138" s="101"/>
      <c r="GL1138" s="101"/>
      <c r="GM1138" s="101"/>
      <c r="GN1138" s="101"/>
      <c r="GO1138" s="101"/>
      <c r="GP1138" s="101"/>
      <c r="GQ1138" s="101"/>
      <c r="GR1138" s="101"/>
      <c r="GS1138" s="101"/>
      <c r="GT1138" s="101"/>
      <c r="GU1138" s="101"/>
      <c r="GV1138" s="101"/>
      <c r="GW1138" s="101"/>
      <c r="GX1138" s="101"/>
      <c r="GY1138" s="101"/>
      <c r="GZ1138" s="101"/>
      <c r="HA1138" s="1"/>
      <c r="HB1138" s="1"/>
    </row>
    <row r="1139" spans="1:210" ht="4.2" customHeight="1">
      <c r="A1139" s="1"/>
      <c r="B1139" s="1"/>
      <c r="C1139" s="1"/>
      <c r="D1139" s="1"/>
      <c r="E1139" s="263"/>
      <c r="F1139" s="48"/>
      <c r="G1139" s="231"/>
      <c r="H1139" s="1"/>
      <c r="I1139" s="1"/>
      <c r="J1139" s="1"/>
      <c r="K1139" s="1"/>
      <c r="L1139" s="1"/>
      <c r="M1139" s="5"/>
      <c r="N1139" s="1"/>
      <c r="O1139" s="1"/>
      <c r="P1139" s="5"/>
      <c r="Q1139" s="1"/>
      <c r="R1139" s="1"/>
      <c r="S1139" s="5"/>
      <c r="T1139" s="7"/>
      <c r="U1139" s="24"/>
      <c r="V1139" s="1"/>
      <c r="W1139" s="12"/>
      <c r="X1139" s="10"/>
      <c r="Y1139" s="46"/>
      <c r="Z1139" s="93"/>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4"/>
      <c r="BB1139" s="94"/>
      <c r="BC1139" s="94"/>
      <c r="BD1139" s="94"/>
      <c r="BE1139" s="94"/>
      <c r="BF1139" s="94"/>
      <c r="BG1139" s="94"/>
      <c r="BH1139" s="94"/>
      <c r="BI1139" s="94"/>
      <c r="BJ1139" s="94"/>
      <c r="BK1139" s="94"/>
      <c r="BL1139" s="94"/>
      <c r="BM1139" s="94"/>
      <c r="BN1139" s="94"/>
      <c r="BO1139" s="94"/>
      <c r="BP1139" s="94"/>
      <c r="BQ1139" s="94"/>
      <c r="BR1139" s="94"/>
      <c r="BS1139" s="94"/>
      <c r="BT1139" s="94"/>
      <c r="BU1139" s="94"/>
      <c r="BV1139" s="94"/>
      <c r="BW1139" s="94"/>
      <c r="BX1139" s="94"/>
      <c r="BY1139" s="94"/>
      <c r="BZ1139" s="94"/>
      <c r="CA1139" s="94"/>
      <c r="CB1139" s="94"/>
      <c r="CC1139" s="94"/>
      <c r="CD1139" s="94"/>
      <c r="CE1139" s="94"/>
      <c r="CF1139" s="94"/>
      <c r="CG1139" s="94"/>
      <c r="CH1139" s="94"/>
      <c r="CI1139" s="94"/>
      <c r="CJ1139" s="94"/>
      <c r="CK1139" s="94"/>
      <c r="CL1139" s="94"/>
      <c r="CM1139" s="94"/>
      <c r="CN1139" s="94"/>
      <c r="CO1139" s="94"/>
      <c r="CP1139" s="94"/>
      <c r="CQ1139" s="94"/>
      <c r="CR1139" s="94"/>
      <c r="CS1139" s="94"/>
      <c r="CT1139" s="94"/>
      <c r="CU1139" s="94"/>
      <c r="CV1139" s="94"/>
      <c r="CW1139" s="94"/>
      <c r="CX1139" s="94"/>
      <c r="CY1139" s="94"/>
      <c r="CZ1139" s="94"/>
      <c r="DA1139" s="94"/>
      <c r="DB1139" s="94"/>
      <c r="DC1139" s="94"/>
      <c r="DD1139" s="94"/>
      <c r="DE1139" s="94"/>
      <c r="DF1139" s="94"/>
      <c r="DG1139" s="94"/>
      <c r="DH1139" s="94"/>
      <c r="DI1139" s="94"/>
      <c r="DJ1139" s="94"/>
      <c r="DK1139" s="94"/>
      <c r="DL1139" s="94"/>
      <c r="DM1139" s="94"/>
      <c r="DN1139" s="94"/>
      <c r="DO1139" s="94"/>
      <c r="DP1139" s="94"/>
      <c r="DQ1139" s="94"/>
      <c r="DR1139" s="94"/>
      <c r="DS1139" s="94"/>
      <c r="DT1139" s="94"/>
      <c r="DU1139" s="94"/>
      <c r="DV1139" s="94"/>
      <c r="DW1139" s="94"/>
      <c r="DX1139" s="94"/>
      <c r="DY1139" s="94"/>
      <c r="DZ1139" s="94"/>
      <c r="EA1139" s="94"/>
      <c r="EB1139" s="94"/>
      <c r="EC1139" s="94"/>
      <c r="ED1139" s="94"/>
      <c r="EE1139" s="94"/>
      <c r="EF1139" s="94"/>
      <c r="EG1139" s="94"/>
      <c r="EH1139" s="94"/>
      <c r="EI1139" s="94"/>
      <c r="EJ1139" s="94"/>
      <c r="EK1139" s="94"/>
      <c r="EL1139" s="94"/>
      <c r="EM1139" s="94"/>
      <c r="EN1139" s="94"/>
      <c r="EO1139" s="94"/>
      <c r="EP1139" s="94"/>
      <c r="EQ1139" s="94"/>
      <c r="ER1139" s="94"/>
      <c r="ES1139" s="94"/>
      <c r="ET1139" s="94"/>
      <c r="EU1139" s="94"/>
      <c r="EV1139" s="94"/>
      <c r="EW1139" s="94"/>
      <c r="EX1139" s="94"/>
      <c r="EY1139" s="94"/>
      <c r="EZ1139" s="94"/>
      <c r="FA1139" s="94"/>
      <c r="FB1139" s="94"/>
      <c r="FC1139" s="94"/>
      <c r="FD1139" s="94"/>
      <c r="FE1139" s="94"/>
      <c r="FF1139" s="94"/>
      <c r="FG1139" s="94"/>
      <c r="FH1139" s="94"/>
      <c r="FI1139" s="94"/>
      <c r="FJ1139" s="94"/>
      <c r="FK1139" s="94"/>
      <c r="FL1139" s="94"/>
      <c r="FM1139" s="94"/>
      <c r="FN1139" s="94"/>
      <c r="FO1139" s="94"/>
      <c r="FP1139" s="94"/>
      <c r="FQ1139" s="94"/>
      <c r="FR1139" s="94"/>
      <c r="FS1139" s="94"/>
      <c r="FT1139" s="94"/>
      <c r="FU1139" s="94"/>
      <c r="FV1139" s="94"/>
      <c r="FW1139" s="94"/>
      <c r="FX1139" s="94"/>
      <c r="FY1139" s="94"/>
      <c r="FZ1139" s="94"/>
      <c r="GA1139" s="94"/>
      <c r="GB1139" s="94"/>
      <c r="GC1139" s="94"/>
      <c r="GD1139" s="94"/>
      <c r="GE1139" s="94"/>
      <c r="GF1139" s="94"/>
      <c r="GG1139" s="94"/>
      <c r="GH1139" s="94"/>
      <c r="GI1139" s="94"/>
      <c r="GJ1139" s="94"/>
      <c r="GK1139" s="94"/>
      <c r="GL1139" s="94"/>
      <c r="GM1139" s="94"/>
      <c r="GN1139" s="94"/>
      <c r="GO1139" s="94"/>
      <c r="GP1139" s="94"/>
      <c r="GQ1139" s="94"/>
      <c r="GR1139" s="94"/>
      <c r="GS1139" s="94"/>
      <c r="GT1139" s="94"/>
      <c r="GU1139" s="94"/>
      <c r="GV1139" s="94"/>
      <c r="GW1139" s="94"/>
      <c r="GX1139" s="94"/>
      <c r="GY1139" s="94"/>
      <c r="GZ1139" s="94"/>
      <c r="HA1139" s="1"/>
      <c r="HB1139" s="1"/>
    </row>
    <row r="1140" spans="1:210" s="239" customFormat="1" ht="10.199999999999999">
      <c r="A1140" s="228"/>
      <c r="B1140" s="228"/>
      <c r="C1140" s="228"/>
      <c r="D1140" s="228"/>
      <c r="E1140" s="272" t="str">
        <f>IF(OR(Главная!$N$19=справочники!$N$13,Главная!$N$19=справочники!$N$14),"",IF(T1140=справочники!$P$10,"","ндс(-)"))</f>
        <v>ндс(-)</v>
      </c>
      <c r="F1140" s="116"/>
      <c r="G1140" s="231"/>
      <c r="H1140" s="228"/>
      <c r="I1140" s="228"/>
      <c r="J1140" s="405" t="s">
        <v>6</v>
      </c>
      <c r="K1140" s="603">
        <f>капитал!K15</f>
        <v>0</v>
      </c>
      <c r="L1140" s="228"/>
      <c r="M1140" s="232" t="s">
        <v>6</v>
      </c>
      <c r="N1140" s="233"/>
      <c r="O1140" s="240" t="s">
        <v>7</v>
      </c>
      <c r="P1140" s="231"/>
      <c r="Q1140" s="228"/>
      <c r="R1140" s="228"/>
      <c r="S1140" s="232" t="s">
        <v>6</v>
      </c>
      <c r="T1140" s="233"/>
      <c r="U1140" s="240" t="s">
        <v>7</v>
      </c>
      <c r="V1140" s="228"/>
      <c r="W1140" s="235">
        <f>SUM($Y1140:$HA1140)</f>
        <v>0</v>
      </c>
      <c r="X1140" s="228"/>
      <c r="Y1140" s="231" t="s">
        <v>6</v>
      </c>
      <c r="Z1140" s="406"/>
      <c r="AA1140" s="407">
        <f>капитал!AA25</f>
        <v>0</v>
      </c>
      <c r="AB1140" s="407">
        <f>капитал!AB25</f>
        <v>0</v>
      </c>
      <c r="AC1140" s="407">
        <f>капитал!AC25</f>
        <v>0</v>
      </c>
      <c r="AD1140" s="407">
        <f>капитал!AD25</f>
        <v>0</v>
      </c>
      <c r="AE1140" s="407">
        <f>капитал!AE25</f>
        <v>0</v>
      </c>
      <c r="AF1140" s="407">
        <f>капитал!AF25</f>
        <v>0</v>
      </c>
      <c r="AG1140" s="407">
        <f>капитал!AG25</f>
        <v>0</v>
      </c>
      <c r="AH1140" s="407">
        <f>капитал!AH25</f>
        <v>0</v>
      </c>
      <c r="AI1140" s="407">
        <f>капитал!AI25</f>
        <v>0</v>
      </c>
      <c r="AJ1140" s="407">
        <f>капитал!AJ25</f>
        <v>0</v>
      </c>
      <c r="AK1140" s="407">
        <f>капитал!AK25</f>
        <v>0</v>
      </c>
      <c r="AL1140" s="407">
        <f>капитал!AL25</f>
        <v>0</v>
      </c>
      <c r="AM1140" s="407">
        <f>капитал!AM25</f>
        <v>0</v>
      </c>
      <c r="AN1140" s="407">
        <f>капитал!AN25</f>
        <v>0</v>
      </c>
      <c r="AO1140" s="407">
        <f>капитал!AO25</f>
        <v>0</v>
      </c>
      <c r="AP1140" s="407">
        <f>капитал!AP25</f>
        <v>0</v>
      </c>
      <c r="AQ1140" s="407">
        <f>капитал!AQ25</f>
        <v>0</v>
      </c>
      <c r="AR1140" s="407">
        <f>капитал!AR25</f>
        <v>0</v>
      </c>
      <c r="AS1140" s="407">
        <f>капитал!AS25</f>
        <v>0</v>
      </c>
      <c r="AT1140" s="407">
        <f>капитал!AT25</f>
        <v>0</v>
      </c>
      <c r="AU1140" s="407">
        <f>капитал!AU25</f>
        <v>0</v>
      </c>
      <c r="AV1140" s="407">
        <f>капитал!AV25</f>
        <v>0</v>
      </c>
      <c r="AW1140" s="407">
        <f>капитал!AW25</f>
        <v>0</v>
      </c>
      <c r="AX1140" s="407">
        <f>капитал!AX25</f>
        <v>0</v>
      </c>
      <c r="AY1140" s="407">
        <f>капитал!AY25</f>
        <v>0</v>
      </c>
      <c r="AZ1140" s="407">
        <f>капитал!AZ25</f>
        <v>0</v>
      </c>
      <c r="BA1140" s="407">
        <f>капитал!BA25</f>
        <v>0</v>
      </c>
      <c r="BB1140" s="407">
        <f>капитал!BB25</f>
        <v>0</v>
      </c>
      <c r="BC1140" s="407">
        <f>капитал!BC25</f>
        <v>0</v>
      </c>
      <c r="BD1140" s="407">
        <f>капитал!BD25</f>
        <v>0</v>
      </c>
      <c r="BE1140" s="407">
        <f>капитал!BE25</f>
        <v>0</v>
      </c>
      <c r="BF1140" s="407">
        <f>капитал!BF25</f>
        <v>0</v>
      </c>
      <c r="BG1140" s="407">
        <f>капитал!BG25</f>
        <v>0</v>
      </c>
      <c r="BH1140" s="407">
        <f>капитал!BH25</f>
        <v>0</v>
      </c>
      <c r="BI1140" s="407">
        <f>капитал!BI25</f>
        <v>0</v>
      </c>
      <c r="BJ1140" s="407">
        <f>капитал!BJ25</f>
        <v>0</v>
      </c>
      <c r="BK1140" s="407">
        <f>капитал!BK25</f>
        <v>0</v>
      </c>
      <c r="BL1140" s="407">
        <f>капитал!BL25</f>
        <v>0</v>
      </c>
      <c r="BM1140" s="407">
        <f>капитал!BM25</f>
        <v>0</v>
      </c>
      <c r="BN1140" s="407">
        <f>капитал!BN25</f>
        <v>0</v>
      </c>
      <c r="BO1140" s="407">
        <f>капитал!BO25</f>
        <v>0</v>
      </c>
      <c r="BP1140" s="407">
        <f>капитал!BP25</f>
        <v>0</v>
      </c>
      <c r="BQ1140" s="407">
        <f>капитал!BQ25</f>
        <v>0</v>
      </c>
      <c r="BR1140" s="407">
        <f>капитал!BR25</f>
        <v>0</v>
      </c>
      <c r="BS1140" s="407">
        <f>капитал!BS25</f>
        <v>0</v>
      </c>
      <c r="BT1140" s="407">
        <f>капитал!BT25</f>
        <v>0</v>
      </c>
      <c r="BU1140" s="407">
        <f>капитал!BU25</f>
        <v>0</v>
      </c>
      <c r="BV1140" s="407">
        <f>капитал!BV25</f>
        <v>0</v>
      </c>
      <c r="BW1140" s="407">
        <f>капитал!BW25</f>
        <v>0</v>
      </c>
      <c r="BX1140" s="407">
        <f>капитал!BX25</f>
        <v>0</v>
      </c>
      <c r="BY1140" s="407">
        <f>капитал!BY25</f>
        <v>0</v>
      </c>
      <c r="BZ1140" s="407">
        <f>капитал!BZ25</f>
        <v>0</v>
      </c>
      <c r="CA1140" s="407">
        <f>капитал!CA25</f>
        <v>0</v>
      </c>
      <c r="CB1140" s="407">
        <f>капитал!CB25</f>
        <v>0</v>
      </c>
      <c r="CC1140" s="407">
        <f>капитал!CC25</f>
        <v>0</v>
      </c>
      <c r="CD1140" s="407">
        <f>капитал!CD25</f>
        <v>0</v>
      </c>
      <c r="CE1140" s="407">
        <f>капитал!CE25</f>
        <v>0</v>
      </c>
      <c r="CF1140" s="407">
        <f>капитал!CF25</f>
        <v>0</v>
      </c>
      <c r="CG1140" s="407">
        <f>капитал!CG25</f>
        <v>0</v>
      </c>
      <c r="CH1140" s="407">
        <f>капитал!CH25</f>
        <v>0</v>
      </c>
      <c r="CI1140" s="407">
        <f>капитал!CI25</f>
        <v>0</v>
      </c>
      <c r="CJ1140" s="407">
        <f>капитал!CJ25</f>
        <v>0</v>
      </c>
      <c r="CK1140" s="407">
        <f>капитал!CK25</f>
        <v>0</v>
      </c>
      <c r="CL1140" s="407">
        <f>капитал!CL25</f>
        <v>0</v>
      </c>
      <c r="CM1140" s="407">
        <f>капитал!CM25</f>
        <v>0</v>
      </c>
      <c r="CN1140" s="407">
        <f>капитал!CN25</f>
        <v>0</v>
      </c>
      <c r="CO1140" s="407">
        <f>капитал!CO25</f>
        <v>0</v>
      </c>
      <c r="CP1140" s="407">
        <f>капитал!CP25</f>
        <v>0</v>
      </c>
      <c r="CQ1140" s="407">
        <f>капитал!CQ25</f>
        <v>0</v>
      </c>
      <c r="CR1140" s="407">
        <f>капитал!CR25</f>
        <v>0</v>
      </c>
      <c r="CS1140" s="407">
        <f>капитал!CS25</f>
        <v>0</v>
      </c>
      <c r="CT1140" s="407">
        <f>капитал!CT25</f>
        <v>0</v>
      </c>
      <c r="CU1140" s="407">
        <f>капитал!CU25</f>
        <v>0</v>
      </c>
      <c r="CV1140" s="407">
        <f>капитал!CV25</f>
        <v>0</v>
      </c>
      <c r="CW1140" s="407">
        <f>капитал!CW25</f>
        <v>0</v>
      </c>
      <c r="CX1140" s="407">
        <f>капитал!CX25</f>
        <v>0</v>
      </c>
      <c r="CY1140" s="407">
        <f>капитал!CY25</f>
        <v>0</v>
      </c>
      <c r="CZ1140" s="407">
        <f>капитал!CZ25</f>
        <v>0</v>
      </c>
      <c r="DA1140" s="407">
        <f>капитал!DA25</f>
        <v>0</v>
      </c>
      <c r="DB1140" s="407">
        <f>капитал!DB25</f>
        <v>0</v>
      </c>
      <c r="DC1140" s="407">
        <f>капитал!DC25</f>
        <v>0</v>
      </c>
      <c r="DD1140" s="407">
        <f>капитал!DD25</f>
        <v>0</v>
      </c>
      <c r="DE1140" s="407">
        <f>капитал!DE25</f>
        <v>0</v>
      </c>
      <c r="DF1140" s="407">
        <f>капитал!DF25</f>
        <v>0</v>
      </c>
      <c r="DG1140" s="407">
        <f>капитал!DG25</f>
        <v>0</v>
      </c>
      <c r="DH1140" s="407">
        <f>капитал!DH25</f>
        <v>0</v>
      </c>
      <c r="DI1140" s="407">
        <f>капитал!DI25</f>
        <v>0</v>
      </c>
      <c r="DJ1140" s="407">
        <f>капитал!DJ25</f>
        <v>0</v>
      </c>
      <c r="DK1140" s="407">
        <f>капитал!DK25</f>
        <v>0</v>
      </c>
      <c r="DL1140" s="407">
        <f>капитал!DL25</f>
        <v>0</v>
      </c>
      <c r="DM1140" s="407">
        <f>капитал!DM25</f>
        <v>0</v>
      </c>
      <c r="DN1140" s="407">
        <f>капитал!DN25</f>
        <v>0</v>
      </c>
      <c r="DO1140" s="407">
        <f>капитал!DO25</f>
        <v>0</v>
      </c>
      <c r="DP1140" s="407">
        <f>капитал!DP25</f>
        <v>0</v>
      </c>
      <c r="DQ1140" s="407">
        <f>капитал!DQ25</f>
        <v>0</v>
      </c>
      <c r="DR1140" s="407">
        <f>капитал!DR25</f>
        <v>0</v>
      </c>
      <c r="DS1140" s="407">
        <f>капитал!DS25</f>
        <v>0</v>
      </c>
      <c r="DT1140" s="407">
        <f>капитал!DT25</f>
        <v>0</v>
      </c>
      <c r="DU1140" s="407">
        <f>капитал!DU25</f>
        <v>0</v>
      </c>
      <c r="DV1140" s="407">
        <f>капитал!DV25</f>
        <v>0</v>
      </c>
      <c r="DW1140" s="407">
        <f>капитал!DW25</f>
        <v>0</v>
      </c>
      <c r="DX1140" s="407">
        <f>капитал!DX25</f>
        <v>0</v>
      </c>
      <c r="DY1140" s="407">
        <f>капитал!DY25</f>
        <v>0</v>
      </c>
      <c r="DZ1140" s="407">
        <f>капитал!DZ25</f>
        <v>0</v>
      </c>
      <c r="EA1140" s="407">
        <f>капитал!EA25</f>
        <v>0</v>
      </c>
      <c r="EB1140" s="407">
        <f>капитал!EB25</f>
        <v>0</v>
      </c>
      <c r="EC1140" s="407">
        <f>капитал!EC25</f>
        <v>0</v>
      </c>
      <c r="ED1140" s="407">
        <f>капитал!ED25</f>
        <v>0</v>
      </c>
      <c r="EE1140" s="407">
        <f>капитал!EE25</f>
        <v>0</v>
      </c>
      <c r="EF1140" s="407">
        <f>капитал!EF25</f>
        <v>0</v>
      </c>
      <c r="EG1140" s="407">
        <f>капитал!EG25</f>
        <v>0</v>
      </c>
      <c r="EH1140" s="407">
        <f>капитал!EH25</f>
        <v>0</v>
      </c>
      <c r="EI1140" s="407">
        <f>капитал!EI25</f>
        <v>0</v>
      </c>
      <c r="EJ1140" s="407">
        <f>капитал!EJ25</f>
        <v>0</v>
      </c>
      <c r="EK1140" s="407">
        <f>капитал!EK25</f>
        <v>0</v>
      </c>
      <c r="EL1140" s="407">
        <f>капитал!EL25</f>
        <v>0</v>
      </c>
      <c r="EM1140" s="407">
        <f>капитал!EM25</f>
        <v>0</v>
      </c>
      <c r="EN1140" s="407">
        <f>капитал!EN25</f>
        <v>0</v>
      </c>
      <c r="EO1140" s="407">
        <f>капитал!EO25</f>
        <v>0</v>
      </c>
      <c r="EP1140" s="407">
        <f>капитал!EP25</f>
        <v>0</v>
      </c>
      <c r="EQ1140" s="407">
        <f>капитал!EQ25</f>
        <v>0</v>
      </c>
      <c r="ER1140" s="407">
        <f>капитал!ER25</f>
        <v>0</v>
      </c>
      <c r="ES1140" s="407">
        <f>капитал!ES25</f>
        <v>0</v>
      </c>
      <c r="ET1140" s="407">
        <f>капитал!ET25</f>
        <v>0</v>
      </c>
      <c r="EU1140" s="407">
        <f>капитал!EU25</f>
        <v>0</v>
      </c>
      <c r="EV1140" s="407">
        <f>капитал!EV25</f>
        <v>0</v>
      </c>
      <c r="EW1140" s="407">
        <f>капитал!EW25</f>
        <v>0</v>
      </c>
      <c r="EX1140" s="407">
        <f>капитал!EX25</f>
        <v>0</v>
      </c>
      <c r="EY1140" s="407">
        <f>капитал!EY25</f>
        <v>0</v>
      </c>
      <c r="EZ1140" s="407">
        <f>капитал!EZ25</f>
        <v>0</v>
      </c>
      <c r="FA1140" s="407">
        <f>капитал!FA25</f>
        <v>0</v>
      </c>
      <c r="FB1140" s="407">
        <f>капитал!FB25</f>
        <v>0</v>
      </c>
      <c r="FC1140" s="407">
        <f>капитал!FC25</f>
        <v>0</v>
      </c>
      <c r="FD1140" s="407">
        <f>капитал!FD25</f>
        <v>0</v>
      </c>
      <c r="FE1140" s="407">
        <f>капитал!FE25</f>
        <v>0</v>
      </c>
      <c r="FF1140" s="407">
        <f>капитал!FF25</f>
        <v>0</v>
      </c>
      <c r="FG1140" s="407">
        <f>капитал!FG25</f>
        <v>0</v>
      </c>
      <c r="FH1140" s="407">
        <f>капитал!FH25</f>
        <v>0</v>
      </c>
      <c r="FI1140" s="407">
        <f>капитал!FI25</f>
        <v>0</v>
      </c>
      <c r="FJ1140" s="407">
        <f>капитал!FJ25</f>
        <v>0</v>
      </c>
      <c r="FK1140" s="407">
        <f>капитал!FK25</f>
        <v>0</v>
      </c>
      <c r="FL1140" s="407">
        <f>капитал!FL25</f>
        <v>0</v>
      </c>
      <c r="FM1140" s="407">
        <f>капитал!FM25</f>
        <v>0</v>
      </c>
      <c r="FN1140" s="407">
        <f>капитал!FN25</f>
        <v>0</v>
      </c>
      <c r="FO1140" s="407">
        <f>капитал!FO25</f>
        <v>0</v>
      </c>
      <c r="FP1140" s="407">
        <f>капитал!FP25</f>
        <v>0</v>
      </c>
      <c r="FQ1140" s="407">
        <f>капитал!FQ25</f>
        <v>0</v>
      </c>
      <c r="FR1140" s="407">
        <f>капитал!FR25</f>
        <v>0</v>
      </c>
      <c r="FS1140" s="407">
        <f>капитал!FS25</f>
        <v>0</v>
      </c>
      <c r="FT1140" s="407">
        <f>капитал!FT25</f>
        <v>0</v>
      </c>
      <c r="FU1140" s="407">
        <f>капитал!FU25</f>
        <v>0</v>
      </c>
      <c r="FV1140" s="407">
        <f>капитал!FV25</f>
        <v>0</v>
      </c>
      <c r="FW1140" s="407">
        <f>капитал!FW25</f>
        <v>0</v>
      </c>
      <c r="FX1140" s="407">
        <f>капитал!FX25</f>
        <v>0</v>
      </c>
      <c r="FY1140" s="407">
        <f>капитал!FY25</f>
        <v>0</v>
      </c>
      <c r="FZ1140" s="407">
        <f>капитал!FZ25</f>
        <v>0</v>
      </c>
      <c r="GA1140" s="407">
        <f>капитал!GA25</f>
        <v>0</v>
      </c>
      <c r="GB1140" s="407">
        <f>капитал!GB25</f>
        <v>0</v>
      </c>
      <c r="GC1140" s="407">
        <f>капитал!GC25</f>
        <v>0</v>
      </c>
      <c r="GD1140" s="407">
        <f>капитал!GD25</f>
        <v>0</v>
      </c>
      <c r="GE1140" s="407">
        <f>капитал!GE25</f>
        <v>0</v>
      </c>
      <c r="GF1140" s="407">
        <f>капитал!GF25</f>
        <v>0</v>
      </c>
      <c r="GG1140" s="407">
        <f>капитал!GG25</f>
        <v>0</v>
      </c>
      <c r="GH1140" s="407">
        <f>капитал!GH25</f>
        <v>0</v>
      </c>
      <c r="GI1140" s="407">
        <f>капитал!GI25</f>
        <v>0</v>
      </c>
      <c r="GJ1140" s="407">
        <f>капитал!GJ25</f>
        <v>0</v>
      </c>
      <c r="GK1140" s="407">
        <f>капитал!GK25</f>
        <v>0</v>
      </c>
      <c r="GL1140" s="407">
        <f>капитал!GL25</f>
        <v>0</v>
      </c>
      <c r="GM1140" s="407">
        <f>капитал!GM25</f>
        <v>0</v>
      </c>
      <c r="GN1140" s="407">
        <f>капитал!GN25</f>
        <v>0</v>
      </c>
      <c r="GO1140" s="407">
        <f>капитал!GO25</f>
        <v>0</v>
      </c>
      <c r="GP1140" s="407">
        <f>капитал!GP25</f>
        <v>0</v>
      </c>
      <c r="GQ1140" s="407">
        <f>капитал!GQ25</f>
        <v>0</v>
      </c>
      <c r="GR1140" s="407">
        <f>капитал!GR25</f>
        <v>0</v>
      </c>
      <c r="GS1140" s="407">
        <f>капитал!GS25</f>
        <v>0</v>
      </c>
      <c r="GT1140" s="407">
        <f>капитал!GT25</f>
        <v>0</v>
      </c>
      <c r="GU1140" s="407">
        <f>капитал!GU25</f>
        <v>0</v>
      </c>
      <c r="GV1140" s="407">
        <f>капитал!GV25</f>
        <v>0</v>
      </c>
      <c r="GW1140" s="407">
        <f>капитал!GW25</f>
        <v>0</v>
      </c>
      <c r="GX1140" s="407">
        <f>капитал!GX25</f>
        <v>0</v>
      </c>
      <c r="GY1140" s="407">
        <f>капитал!GY25</f>
        <v>0</v>
      </c>
      <c r="GZ1140" s="407">
        <f>капитал!GZ25</f>
        <v>0</v>
      </c>
      <c r="HA1140" s="228"/>
      <c r="HB1140" s="228"/>
    </row>
    <row r="1141" spans="1:210" s="239" customFormat="1" ht="10.199999999999999">
      <c r="A1141" s="228"/>
      <c r="B1141" s="228"/>
      <c r="C1141" s="228"/>
      <c r="D1141" s="228"/>
      <c r="E1141" s="272" t="str">
        <f>IF(OR(Главная!$N$19=справочники!$N$13,Главная!$N$19=справочники!$N$14),"",IF(T1141=справочники!$P$10,"","ндс(-)"))</f>
        <v>ндс(-)</v>
      </c>
      <c r="F1141" s="116"/>
      <c r="G1141" s="231"/>
      <c r="H1141" s="228"/>
      <c r="I1141" s="228"/>
      <c r="J1141" s="405" t="s">
        <v>6</v>
      </c>
      <c r="K1141" s="603">
        <f>капитал!K16</f>
        <v>0</v>
      </c>
      <c r="L1141" s="228"/>
      <c r="M1141" s="232" t="s">
        <v>6</v>
      </c>
      <c r="N1141" s="233"/>
      <c r="O1141" s="240" t="s">
        <v>7</v>
      </c>
      <c r="P1141" s="231"/>
      <c r="Q1141" s="228"/>
      <c r="R1141" s="228"/>
      <c r="S1141" s="232" t="s">
        <v>6</v>
      </c>
      <c r="T1141" s="233"/>
      <c r="U1141" s="240" t="s">
        <v>7</v>
      </c>
      <c r="V1141" s="228"/>
      <c r="W1141" s="235">
        <f>SUM($Y1141:$HA1141)</f>
        <v>0</v>
      </c>
      <c r="X1141" s="228"/>
      <c r="Y1141" s="231" t="s">
        <v>6</v>
      </c>
      <c r="Z1141" s="406"/>
      <c r="AA1141" s="407">
        <f>капитал!AA26</f>
        <v>0</v>
      </c>
      <c r="AB1141" s="407">
        <f>капитал!AB26</f>
        <v>0</v>
      </c>
      <c r="AC1141" s="407">
        <f>капитал!AC26</f>
        <v>0</v>
      </c>
      <c r="AD1141" s="407">
        <f>капитал!AD26</f>
        <v>0</v>
      </c>
      <c r="AE1141" s="407">
        <f>капитал!AE26</f>
        <v>0</v>
      </c>
      <c r="AF1141" s="407">
        <f>капитал!AF26</f>
        <v>0</v>
      </c>
      <c r="AG1141" s="407">
        <f>капитал!AG26</f>
        <v>0</v>
      </c>
      <c r="AH1141" s="407">
        <f>капитал!AH26</f>
        <v>0</v>
      </c>
      <c r="AI1141" s="407">
        <f>капитал!AI26</f>
        <v>0</v>
      </c>
      <c r="AJ1141" s="407">
        <f>капитал!AJ26</f>
        <v>0</v>
      </c>
      <c r="AK1141" s="407">
        <f>капитал!AK26</f>
        <v>0</v>
      </c>
      <c r="AL1141" s="407">
        <f>капитал!AL26</f>
        <v>0</v>
      </c>
      <c r="AM1141" s="407">
        <f>капитал!AM26</f>
        <v>0</v>
      </c>
      <c r="AN1141" s="407">
        <f>капитал!AN26</f>
        <v>0</v>
      </c>
      <c r="AO1141" s="407">
        <f>капитал!AO26</f>
        <v>0</v>
      </c>
      <c r="AP1141" s="407">
        <f>капитал!AP26</f>
        <v>0</v>
      </c>
      <c r="AQ1141" s="407">
        <f>капитал!AQ26</f>
        <v>0</v>
      </c>
      <c r="AR1141" s="407">
        <f>капитал!AR26</f>
        <v>0</v>
      </c>
      <c r="AS1141" s="407">
        <f>капитал!AS26</f>
        <v>0</v>
      </c>
      <c r="AT1141" s="407">
        <f>капитал!AT26</f>
        <v>0</v>
      </c>
      <c r="AU1141" s="407">
        <f>капитал!AU26</f>
        <v>0</v>
      </c>
      <c r="AV1141" s="407">
        <f>капитал!AV26</f>
        <v>0</v>
      </c>
      <c r="AW1141" s="407">
        <f>капитал!AW26</f>
        <v>0</v>
      </c>
      <c r="AX1141" s="407">
        <f>капитал!AX26</f>
        <v>0</v>
      </c>
      <c r="AY1141" s="407">
        <f>капитал!AY26</f>
        <v>0</v>
      </c>
      <c r="AZ1141" s="407">
        <f>капитал!AZ26</f>
        <v>0</v>
      </c>
      <c r="BA1141" s="407">
        <f>капитал!BA26</f>
        <v>0</v>
      </c>
      <c r="BB1141" s="407">
        <f>капитал!BB26</f>
        <v>0</v>
      </c>
      <c r="BC1141" s="407">
        <f>капитал!BC26</f>
        <v>0</v>
      </c>
      <c r="BD1141" s="407">
        <f>капитал!BD26</f>
        <v>0</v>
      </c>
      <c r="BE1141" s="407">
        <f>капитал!BE26</f>
        <v>0</v>
      </c>
      <c r="BF1141" s="407">
        <f>капитал!BF26</f>
        <v>0</v>
      </c>
      <c r="BG1141" s="407">
        <f>капитал!BG26</f>
        <v>0</v>
      </c>
      <c r="BH1141" s="407">
        <f>капитал!BH26</f>
        <v>0</v>
      </c>
      <c r="BI1141" s="407">
        <f>капитал!BI26</f>
        <v>0</v>
      </c>
      <c r="BJ1141" s="407">
        <f>капитал!BJ26</f>
        <v>0</v>
      </c>
      <c r="BK1141" s="407">
        <f>капитал!BK26</f>
        <v>0</v>
      </c>
      <c r="BL1141" s="407">
        <f>капитал!BL26</f>
        <v>0</v>
      </c>
      <c r="BM1141" s="407">
        <f>капитал!BM26</f>
        <v>0</v>
      </c>
      <c r="BN1141" s="407">
        <f>капитал!BN26</f>
        <v>0</v>
      </c>
      <c r="BO1141" s="407">
        <f>капитал!BO26</f>
        <v>0</v>
      </c>
      <c r="BP1141" s="407">
        <f>капитал!BP26</f>
        <v>0</v>
      </c>
      <c r="BQ1141" s="407">
        <f>капитал!BQ26</f>
        <v>0</v>
      </c>
      <c r="BR1141" s="407">
        <f>капитал!BR26</f>
        <v>0</v>
      </c>
      <c r="BS1141" s="407">
        <f>капитал!BS26</f>
        <v>0</v>
      </c>
      <c r="BT1141" s="407">
        <f>капитал!BT26</f>
        <v>0</v>
      </c>
      <c r="BU1141" s="407">
        <f>капитал!BU26</f>
        <v>0</v>
      </c>
      <c r="BV1141" s="407">
        <f>капитал!BV26</f>
        <v>0</v>
      </c>
      <c r="BW1141" s="407">
        <f>капитал!BW26</f>
        <v>0</v>
      </c>
      <c r="BX1141" s="407">
        <f>капитал!BX26</f>
        <v>0</v>
      </c>
      <c r="BY1141" s="407">
        <f>капитал!BY26</f>
        <v>0</v>
      </c>
      <c r="BZ1141" s="407">
        <f>капитал!BZ26</f>
        <v>0</v>
      </c>
      <c r="CA1141" s="407">
        <f>капитал!CA26</f>
        <v>0</v>
      </c>
      <c r="CB1141" s="407">
        <f>капитал!CB26</f>
        <v>0</v>
      </c>
      <c r="CC1141" s="407">
        <f>капитал!CC26</f>
        <v>0</v>
      </c>
      <c r="CD1141" s="407">
        <f>капитал!CD26</f>
        <v>0</v>
      </c>
      <c r="CE1141" s="407">
        <f>капитал!CE26</f>
        <v>0</v>
      </c>
      <c r="CF1141" s="407">
        <f>капитал!CF26</f>
        <v>0</v>
      </c>
      <c r="CG1141" s="407">
        <f>капитал!CG26</f>
        <v>0</v>
      </c>
      <c r="CH1141" s="407">
        <f>капитал!CH26</f>
        <v>0</v>
      </c>
      <c r="CI1141" s="407">
        <f>капитал!CI26</f>
        <v>0</v>
      </c>
      <c r="CJ1141" s="407">
        <f>капитал!CJ26</f>
        <v>0</v>
      </c>
      <c r="CK1141" s="407">
        <f>капитал!CK26</f>
        <v>0</v>
      </c>
      <c r="CL1141" s="407">
        <f>капитал!CL26</f>
        <v>0</v>
      </c>
      <c r="CM1141" s="407">
        <f>капитал!CM26</f>
        <v>0</v>
      </c>
      <c r="CN1141" s="407">
        <f>капитал!CN26</f>
        <v>0</v>
      </c>
      <c r="CO1141" s="407">
        <f>капитал!CO26</f>
        <v>0</v>
      </c>
      <c r="CP1141" s="407">
        <f>капитал!CP26</f>
        <v>0</v>
      </c>
      <c r="CQ1141" s="407">
        <f>капитал!CQ26</f>
        <v>0</v>
      </c>
      <c r="CR1141" s="407">
        <f>капитал!CR26</f>
        <v>0</v>
      </c>
      <c r="CS1141" s="407">
        <f>капитал!CS26</f>
        <v>0</v>
      </c>
      <c r="CT1141" s="407">
        <f>капитал!CT26</f>
        <v>0</v>
      </c>
      <c r="CU1141" s="407">
        <f>капитал!CU26</f>
        <v>0</v>
      </c>
      <c r="CV1141" s="407">
        <f>капитал!CV26</f>
        <v>0</v>
      </c>
      <c r="CW1141" s="407">
        <f>капитал!CW26</f>
        <v>0</v>
      </c>
      <c r="CX1141" s="407">
        <f>капитал!CX26</f>
        <v>0</v>
      </c>
      <c r="CY1141" s="407">
        <f>капитал!CY26</f>
        <v>0</v>
      </c>
      <c r="CZ1141" s="407">
        <f>капитал!CZ26</f>
        <v>0</v>
      </c>
      <c r="DA1141" s="407">
        <f>капитал!DA26</f>
        <v>0</v>
      </c>
      <c r="DB1141" s="407">
        <f>капитал!DB26</f>
        <v>0</v>
      </c>
      <c r="DC1141" s="407">
        <f>капитал!DC26</f>
        <v>0</v>
      </c>
      <c r="DD1141" s="407">
        <f>капитал!DD26</f>
        <v>0</v>
      </c>
      <c r="DE1141" s="407">
        <f>капитал!DE26</f>
        <v>0</v>
      </c>
      <c r="DF1141" s="407">
        <f>капитал!DF26</f>
        <v>0</v>
      </c>
      <c r="DG1141" s="407">
        <f>капитал!DG26</f>
        <v>0</v>
      </c>
      <c r="DH1141" s="407">
        <f>капитал!DH26</f>
        <v>0</v>
      </c>
      <c r="DI1141" s="407">
        <f>капитал!DI26</f>
        <v>0</v>
      </c>
      <c r="DJ1141" s="407">
        <f>капитал!DJ26</f>
        <v>0</v>
      </c>
      <c r="DK1141" s="407">
        <f>капитал!DK26</f>
        <v>0</v>
      </c>
      <c r="DL1141" s="407">
        <f>капитал!DL26</f>
        <v>0</v>
      </c>
      <c r="DM1141" s="407">
        <f>капитал!DM26</f>
        <v>0</v>
      </c>
      <c r="DN1141" s="407">
        <f>капитал!DN26</f>
        <v>0</v>
      </c>
      <c r="DO1141" s="407">
        <f>капитал!DO26</f>
        <v>0</v>
      </c>
      <c r="DP1141" s="407">
        <f>капитал!DP26</f>
        <v>0</v>
      </c>
      <c r="DQ1141" s="407">
        <f>капитал!DQ26</f>
        <v>0</v>
      </c>
      <c r="DR1141" s="407">
        <f>капитал!DR26</f>
        <v>0</v>
      </c>
      <c r="DS1141" s="407">
        <f>капитал!DS26</f>
        <v>0</v>
      </c>
      <c r="DT1141" s="407">
        <f>капитал!DT26</f>
        <v>0</v>
      </c>
      <c r="DU1141" s="407">
        <f>капитал!DU26</f>
        <v>0</v>
      </c>
      <c r="DV1141" s="407">
        <f>капитал!DV26</f>
        <v>0</v>
      </c>
      <c r="DW1141" s="407">
        <f>капитал!DW26</f>
        <v>0</v>
      </c>
      <c r="DX1141" s="407">
        <f>капитал!DX26</f>
        <v>0</v>
      </c>
      <c r="DY1141" s="407">
        <f>капитал!DY26</f>
        <v>0</v>
      </c>
      <c r="DZ1141" s="407">
        <f>капитал!DZ26</f>
        <v>0</v>
      </c>
      <c r="EA1141" s="407">
        <f>капитал!EA26</f>
        <v>0</v>
      </c>
      <c r="EB1141" s="407">
        <f>капитал!EB26</f>
        <v>0</v>
      </c>
      <c r="EC1141" s="407">
        <f>капитал!EC26</f>
        <v>0</v>
      </c>
      <c r="ED1141" s="407">
        <f>капитал!ED26</f>
        <v>0</v>
      </c>
      <c r="EE1141" s="407">
        <f>капитал!EE26</f>
        <v>0</v>
      </c>
      <c r="EF1141" s="407">
        <f>капитал!EF26</f>
        <v>0</v>
      </c>
      <c r="EG1141" s="407">
        <f>капитал!EG26</f>
        <v>0</v>
      </c>
      <c r="EH1141" s="407">
        <f>капитал!EH26</f>
        <v>0</v>
      </c>
      <c r="EI1141" s="407">
        <f>капитал!EI26</f>
        <v>0</v>
      </c>
      <c r="EJ1141" s="407">
        <f>капитал!EJ26</f>
        <v>0</v>
      </c>
      <c r="EK1141" s="407">
        <f>капитал!EK26</f>
        <v>0</v>
      </c>
      <c r="EL1141" s="407">
        <f>капитал!EL26</f>
        <v>0</v>
      </c>
      <c r="EM1141" s="407">
        <f>капитал!EM26</f>
        <v>0</v>
      </c>
      <c r="EN1141" s="407">
        <f>капитал!EN26</f>
        <v>0</v>
      </c>
      <c r="EO1141" s="407">
        <f>капитал!EO26</f>
        <v>0</v>
      </c>
      <c r="EP1141" s="407">
        <f>капитал!EP26</f>
        <v>0</v>
      </c>
      <c r="EQ1141" s="407">
        <f>капитал!EQ26</f>
        <v>0</v>
      </c>
      <c r="ER1141" s="407">
        <f>капитал!ER26</f>
        <v>0</v>
      </c>
      <c r="ES1141" s="407">
        <f>капитал!ES26</f>
        <v>0</v>
      </c>
      <c r="ET1141" s="407">
        <f>капитал!ET26</f>
        <v>0</v>
      </c>
      <c r="EU1141" s="407">
        <f>капитал!EU26</f>
        <v>0</v>
      </c>
      <c r="EV1141" s="407">
        <f>капитал!EV26</f>
        <v>0</v>
      </c>
      <c r="EW1141" s="407">
        <f>капитал!EW26</f>
        <v>0</v>
      </c>
      <c r="EX1141" s="407">
        <f>капитал!EX26</f>
        <v>0</v>
      </c>
      <c r="EY1141" s="407">
        <f>капитал!EY26</f>
        <v>0</v>
      </c>
      <c r="EZ1141" s="407">
        <f>капитал!EZ26</f>
        <v>0</v>
      </c>
      <c r="FA1141" s="407">
        <f>капитал!FA26</f>
        <v>0</v>
      </c>
      <c r="FB1141" s="407">
        <f>капитал!FB26</f>
        <v>0</v>
      </c>
      <c r="FC1141" s="407">
        <f>капитал!FC26</f>
        <v>0</v>
      </c>
      <c r="FD1141" s="407">
        <f>капитал!FD26</f>
        <v>0</v>
      </c>
      <c r="FE1141" s="407">
        <f>капитал!FE26</f>
        <v>0</v>
      </c>
      <c r="FF1141" s="407">
        <f>капитал!FF26</f>
        <v>0</v>
      </c>
      <c r="FG1141" s="407">
        <f>капитал!FG26</f>
        <v>0</v>
      </c>
      <c r="FH1141" s="407">
        <f>капитал!FH26</f>
        <v>0</v>
      </c>
      <c r="FI1141" s="407">
        <f>капитал!FI26</f>
        <v>0</v>
      </c>
      <c r="FJ1141" s="407">
        <f>капитал!FJ26</f>
        <v>0</v>
      </c>
      <c r="FK1141" s="407">
        <f>капитал!FK26</f>
        <v>0</v>
      </c>
      <c r="FL1141" s="407">
        <f>капитал!FL26</f>
        <v>0</v>
      </c>
      <c r="FM1141" s="407">
        <f>капитал!FM26</f>
        <v>0</v>
      </c>
      <c r="FN1141" s="407">
        <f>капитал!FN26</f>
        <v>0</v>
      </c>
      <c r="FO1141" s="407">
        <f>капитал!FO26</f>
        <v>0</v>
      </c>
      <c r="FP1141" s="407">
        <f>капитал!FP26</f>
        <v>0</v>
      </c>
      <c r="FQ1141" s="407">
        <f>капитал!FQ26</f>
        <v>0</v>
      </c>
      <c r="FR1141" s="407">
        <f>капитал!FR26</f>
        <v>0</v>
      </c>
      <c r="FS1141" s="407">
        <f>капитал!FS26</f>
        <v>0</v>
      </c>
      <c r="FT1141" s="407">
        <f>капитал!FT26</f>
        <v>0</v>
      </c>
      <c r="FU1141" s="407">
        <f>капитал!FU26</f>
        <v>0</v>
      </c>
      <c r="FV1141" s="407">
        <f>капитал!FV26</f>
        <v>0</v>
      </c>
      <c r="FW1141" s="407">
        <f>капитал!FW26</f>
        <v>0</v>
      </c>
      <c r="FX1141" s="407">
        <f>капитал!FX26</f>
        <v>0</v>
      </c>
      <c r="FY1141" s="407">
        <f>капитал!FY26</f>
        <v>0</v>
      </c>
      <c r="FZ1141" s="407">
        <f>капитал!FZ26</f>
        <v>0</v>
      </c>
      <c r="GA1141" s="407">
        <f>капитал!GA26</f>
        <v>0</v>
      </c>
      <c r="GB1141" s="407">
        <f>капитал!GB26</f>
        <v>0</v>
      </c>
      <c r="GC1141" s="407">
        <f>капитал!GC26</f>
        <v>0</v>
      </c>
      <c r="GD1141" s="407">
        <f>капитал!GD26</f>
        <v>0</v>
      </c>
      <c r="GE1141" s="407">
        <f>капитал!GE26</f>
        <v>0</v>
      </c>
      <c r="GF1141" s="407">
        <f>капитал!GF26</f>
        <v>0</v>
      </c>
      <c r="GG1141" s="407">
        <f>капитал!GG26</f>
        <v>0</v>
      </c>
      <c r="GH1141" s="407">
        <f>капитал!GH26</f>
        <v>0</v>
      </c>
      <c r="GI1141" s="407">
        <f>капитал!GI26</f>
        <v>0</v>
      </c>
      <c r="GJ1141" s="407">
        <f>капитал!GJ26</f>
        <v>0</v>
      </c>
      <c r="GK1141" s="407">
        <f>капитал!GK26</f>
        <v>0</v>
      </c>
      <c r="GL1141" s="407">
        <f>капитал!GL26</f>
        <v>0</v>
      </c>
      <c r="GM1141" s="407">
        <f>капитал!GM26</f>
        <v>0</v>
      </c>
      <c r="GN1141" s="407">
        <f>капитал!GN26</f>
        <v>0</v>
      </c>
      <c r="GO1141" s="407">
        <f>капитал!GO26</f>
        <v>0</v>
      </c>
      <c r="GP1141" s="407">
        <f>капитал!GP26</f>
        <v>0</v>
      </c>
      <c r="GQ1141" s="407">
        <f>капитал!GQ26</f>
        <v>0</v>
      </c>
      <c r="GR1141" s="407">
        <f>капитал!GR26</f>
        <v>0</v>
      </c>
      <c r="GS1141" s="407">
        <f>капитал!GS26</f>
        <v>0</v>
      </c>
      <c r="GT1141" s="407">
        <f>капитал!GT26</f>
        <v>0</v>
      </c>
      <c r="GU1141" s="407">
        <f>капитал!GU26</f>
        <v>0</v>
      </c>
      <c r="GV1141" s="407">
        <f>капитал!GV26</f>
        <v>0</v>
      </c>
      <c r="GW1141" s="407">
        <f>капитал!GW26</f>
        <v>0</v>
      </c>
      <c r="GX1141" s="407">
        <f>капитал!GX26</f>
        <v>0</v>
      </c>
      <c r="GY1141" s="407">
        <f>капитал!GY26</f>
        <v>0</v>
      </c>
      <c r="GZ1141" s="407">
        <f>капитал!GZ26</f>
        <v>0</v>
      </c>
      <c r="HA1141" s="228"/>
      <c r="HB1141" s="228"/>
    </row>
    <row r="1142" spans="1:210" s="239" customFormat="1" ht="10.199999999999999">
      <c r="A1142" s="228"/>
      <c r="B1142" s="228"/>
      <c r="C1142" s="228"/>
      <c r="D1142" s="228"/>
      <c r="E1142" s="272" t="str">
        <f>IF(OR(Главная!$N$19=справочники!$N$13,Главная!$N$19=справочники!$N$14),"",IF(T1142=справочники!$P$10,"","ндс(-)"))</f>
        <v>ндс(-)</v>
      </c>
      <c r="F1142" s="116"/>
      <c r="G1142" s="231"/>
      <c r="H1142" s="228"/>
      <c r="I1142" s="228"/>
      <c r="J1142" s="405" t="s">
        <v>6</v>
      </c>
      <c r="K1142" s="603">
        <f>капитал!K17</f>
        <v>0</v>
      </c>
      <c r="L1142" s="228"/>
      <c r="M1142" s="232" t="s">
        <v>6</v>
      </c>
      <c r="N1142" s="233"/>
      <c r="O1142" s="240" t="s">
        <v>7</v>
      </c>
      <c r="P1142" s="231"/>
      <c r="Q1142" s="228"/>
      <c r="R1142" s="228"/>
      <c r="S1142" s="232" t="s">
        <v>6</v>
      </c>
      <c r="T1142" s="233"/>
      <c r="U1142" s="240" t="s">
        <v>7</v>
      </c>
      <c r="V1142" s="228"/>
      <c r="W1142" s="235">
        <f>SUM($Y1142:$HA1142)</f>
        <v>0</v>
      </c>
      <c r="X1142" s="228"/>
      <c r="Y1142" s="231" t="s">
        <v>6</v>
      </c>
      <c r="Z1142" s="406"/>
      <c r="AA1142" s="407">
        <f>капитал!AA27</f>
        <v>0</v>
      </c>
      <c r="AB1142" s="407">
        <f>капитал!AB27</f>
        <v>0</v>
      </c>
      <c r="AC1142" s="407">
        <f>капитал!AC27</f>
        <v>0</v>
      </c>
      <c r="AD1142" s="407">
        <f>капитал!AD27</f>
        <v>0</v>
      </c>
      <c r="AE1142" s="407">
        <f>капитал!AE27</f>
        <v>0</v>
      </c>
      <c r="AF1142" s="407">
        <f>капитал!AF27</f>
        <v>0</v>
      </c>
      <c r="AG1142" s="407">
        <f>капитал!AG27</f>
        <v>0</v>
      </c>
      <c r="AH1142" s="407">
        <f>капитал!AH27</f>
        <v>0</v>
      </c>
      <c r="AI1142" s="407">
        <f>капитал!AI27</f>
        <v>0</v>
      </c>
      <c r="AJ1142" s="407">
        <f>капитал!AJ27</f>
        <v>0</v>
      </c>
      <c r="AK1142" s="407">
        <f>капитал!AK27</f>
        <v>0</v>
      </c>
      <c r="AL1142" s="407">
        <f>капитал!AL27</f>
        <v>0</v>
      </c>
      <c r="AM1142" s="407">
        <f>капитал!AM27</f>
        <v>0</v>
      </c>
      <c r="AN1142" s="407">
        <f>капитал!AN27</f>
        <v>0</v>
      </c>
      <c r="AO1142" s="407">
        <f>капитал!AO27</f>
        <v>0</v>
      </c>
      <c r="AP1142" s="407">
        <f>капитал!AP27</f>
        <v>0</v>
      </c>
      <c r="AQ1142" s="407">
        <f>капитал!AQ27</f>
        <v>0</v>
      </c>
      <c r="AR1142" s="407">
        <f>капитал!AR27</f>
        <v>0</v>
      </c>
      <c r="AS1142" s="407">
        <f>капитал!AS27</f>
        <v>0</v>
      </c>
      <c r="AT1142" s="407">
        <f>капитал!AT27</f>
        <v>0</v>
      </c>
      <c r="AU1142" s="407">
        <f>капитал!AU27</f>
        <v>0</v>
      </c>
      <c r="AV1142" s="407">
        <f>капитал!AV27</f>
        <v>0</v>
      </c>
      <c r="AW1142" s="407">
        <f>капитал!AW27</f>
        <v>0</v>
      </c>
      <c r="AX1142" s="407">
        <f>капитал!AX27</f>
        <v>0</v>
      </c>
      <c r="AY1142" s="407">
        <f>капитал!AY27</f>
        <v>0</v>
      </c>
      <c r="AZ1142" s="407">
        <f>капитал!AZ27</f>
        <v>0</v>
      </c>
      <c r="BA1142" s="407">
        <f>капитал!BA27</f>
        <v>0</v>
      </c>
      <c r="BB1142" s="407">
        <f>капитал!BB27</f>
        <v>0</v>
      </c>
      <c r="BC1142" s="407">
        <f>капитал!BC27</f>
        <v>0</v>
      </c>
      <c r="BD1142" s="407">
        <f>капитал!BD27</f>
        <v>0</v>
      </c>
      <c r="BE1142" s="407">
        <f>капитал!BE27</f>
        <v>0</v>
      </c>
      <c r="BF1142" s="407">
        <f>капитал!BF27</f>
        <v>0</v>
      </c>
      <c r="BG1142" s="407">
        <f>капитал!BG27</f>
        <v>0</v>
      </c>
      <c r="BH1142" s="407">
        <f>капитал!BH27</f>
        <v>0</v>
      </c>
      <c r="BI1142" s="407">
        <f>капитал!BI27</f>
        <v>0</v>
      </c>
      <c r="BJ1142" s="407">
        <f>капитал!BJ27</f>
        <v>0</v>
      </c>
      <c r="BK1142" s="407">
        <f>капитал!BK27</f>
        <v>0</v>
      </c>
      <c r="BL1142" s="407">
        <f>капитал!BL27</f>
        <v>0</v>
      </c>
      <c r="BM1142" s="407">
        <f>капитал!BM27</f>
        <v>0</v>
      </c>
      <c r="BN1142" s="407">
        <f>капитал!BN27</f>
        <v>0</v>
      </c>
      <c r="BO1142" s="407">
        <f>капитал!BO27</f>
        <v>0</v>
      </c>
      <c r="BP1142" s="407">
        <f>капитал!BP27</f>
        <v>0</v>
      </c>
      <c r="BQ1142" s="407">
        <f>капитал!BQ27</f>
        <v>0</v>
      </c>
      <c r="BR1142" s="407">
        <f>капитал!BR27</f>
        <v>0</v>
      </c>
      <c r="BS1142" s="407">
        <f>капитал!BS27</f>
        <v>0</v>
      </c>
      <c r="BT1142" s="407">
        <f>капитал!BT27</f>
        <v>0</v>
      </c>
      <c r="BU1142" s="407">
        <f>капитал!BU27</f>
        <v>0</v>
      </c>
      <c r="BV1142" s="407">
        <f>капитал!BV27</f>
        <v>0</v>
      </c>
      <c r="BW1142" s="407">
        <f>капитал!BW27</f>
        <v>0</v>
      </c>
      <c r="BX1142" s="407">
        <f>капитал!BX27</f>
        <v>0</v>
      </c>
      <c r="BY1142" s="407">
        <f>капитал!BY27</f>
        <v>0</v>
      </c>
      <c r="BZ1142" s="407">
        <f>капитал!BZ27</f>
        <v>0</v>
      </c>
      <c r="CA1142" s="407">
        <f>капитал!CA27</f>
        <v>0</v>
      </c>
      <c r="CB1142" s="407">
        <f>капитал!CB27</f>
        <v>0</v>
      </c>
      <c r="CC1142" s="407">
        <f>капитал!CC27</f>
        <v>0</v>
      </c>
      <c r="CD1142" s="407">
        <f>капитал!CD27</f>
        <v>0</v>
      </c>
      <c r="CE1142" s="407">
        <f>капитал!CE27</f>
        <v>0</v>
      </c>
      <c r="CF1142" s="407">
        <f>капитал!CF27</f>
        <v>0</v>
      </c>
      <c r="CG1142" s="407">
        <f>капитал!CG27</f>
        <v>0</v>
      </c>
      <c r="CH1142" s="407">
        <f>капитал!CH27</f>
        <v>0</v>
      </c>
      <c r="CI1142" s="407">
        <f>капитал!CI27</f>
        <v>0</v>
      </c>
      <c r="CJ1142" s="407">
        <f>капитал!CJ27</f>
        <v>0</v>
      </c>
      <c r="CK1142" s="407">
        <f>капитал!CK27</f>
        <v>0</v>
      </c>
      <c r="CL1142" s="407">
        <f>капитал!CL27</f>
        <v>0</v>
      </c>
      <c r="CM1142" s="407">
        <f>капитал!CM27</f>
        <v>0</v>
      </c>
      <c r="CN1142" s="407">
        <f>капитал!CN27</f>
        <v>0</v>
      </c>
      <c r="CO1142" s="407">
        <f>капитал!CO27</f>
        <v>0</v>
      </c>
      <c r="CP1142" s="407">
        <f>капитал!CP27</f>
        <v>0</v>
      </c>
      <c r="CQ1142" s="407">
        <f>капитал!CQ27</f>
        <v>0</v>
      </c>
      <c r="CR1142" s="407">
        <f>капитал!CR27</f>
        <v>0</v>
      </c>
      <c r="CS1142" s="407">
        <f>капитал!CS27</f>
        <v>0</v>
      </c>
      <c r="CT1142" s="407">
        <f>капитал!CT27</f>
        <v>0</v>
      </c>
      <c r="CU1142" s="407">
        <f>капитал!CU27</f>
        <v>0</v>
      </c>
      <c r="CV1142" s="407">
        <f>капитал!CV27</f>
        <v>0</v>
      </c>
      <c r="CW1142" s="407">
        <f>капитал!CW27</f>
        <v>0</v>
      </c>
      <c r="CX1142" s="407">
        <f>капитал!CX27</f>
        <v>0</v>
      </c>
      <c r="CY1142" s="407">
        <f>капитал!CY27</f>
        <v>0</v>
      </c>
      <c r="CZ1142" s="407">
        <f>капитал!CZ27</f>
        <v>0</v>
      </c>
      <c r="DA1142" s="407">
        <f>капитал!DA27</f>
        <v>0</v>
      </c>
      <c r="DB1142" s="407">
        <f>капитал!DB27</f>
        <v>0</v>
      </c>
      <c r="DC1142" s="407">
        <f>капитал!DC27</f>
        <v>0</v>
      </c>
      <c r="DD1142" s="407">
        <f>капитал!DD27</f>
        <v>0</v>
      </c>
      <c r="DE1142" s="407">
        <f>капитал!DE27</f>
        <v>0</v>
      </c>
      <c r="DF1142" s="407">
        <f>капитал!DF27</f>
        <v>0</v>
      </c>
      <c r="DG1142" s="407">
        <f>капитал!DG27</f>
        <v>0</v>
      </c>
      <c r="DH1142" s="407">
        <f>капитал!DH27</f>
        <v>0</v>
      </c>
      <c r="DI1142" s="407">
        <f>капитал!DI27</f>
        <v>0</v>
      </c>
      <c r="DJ1142" s="407">
        <f>капитал!DJ27</f>
        <v>0</v>
      </c>
      <c r="DK1142" s="407">
        <f>капитал!DK27</f>
        <v>0</v>
      </c>
      <c r="DL1142" s="407">
        <f>капитал!DL27</f>
        <v>0</v>
      </c>
      <c r="DM1142" s="407">
        <f>капитал!DM27</f>
        <v>0</v>
      </c>
      <c r="DN1142" s="407">
        <f>капитал!DN27</f>
        <v>0</v>
      </c>
      <c r="DO1142" s="407">
        <f>капитал!DO27</f>
        <v>0</v>
      </c>
      <c r="DP1142" s="407">
        <f>капитал!DP27</f>
        <v>0</v>
      </c>
      <c r="DQ1142" s="407">
        <f>капитал!DQ27</f>
        <v>0</v>
      </c>
      <c r="DR1142" s="407">
        <f>капитал!DR27</f>
        <v>0</v>
      </c>
      <c r="DS1142" s="407">
        <f>капитал!DS27</f>
        <v>0</v>
      </c>
      <c r="DT1142" s="407">
        <f>капитал!DT27</f>
        <v>0</v>
      </c>
      <c r="DU1142" s="407">
        <f>капитал!DU27</f>
        <v>0</v>
      </c>
      <c r="DV1142" s="407">
        <f>капитал!DV27</f>
        <v>0</v>
      </c>
      <c r="DW1142" s="407">
        <f>капитал!DW27</f>
        <v>0</v>
      </c>
      <c r="DX1142" s="407">
        <f>капитал!DX27</f>
        <v>0</v>
      </c>
      <c r="DY1142" s="407">
        <f>капитал!DY27</f>
        <v>0</v>
      </c>
      <c r="DZ1142" s="407">
        <f>капитал!DZ27</f>
        <v>0</v>
      </c>
      <c r="EA1142" s="407">
        <f>капитал!EA27</f>
        <v>0</v>
      </c>
      <c r="EB1142" s="407">
        <f>капитал!EB27</f>
        <v>0</v>
      </c>
      <c r="EC1142" s="407">
        <f>капитал!EC27</f>
        <v>0</v>
      </c>
      <c r="ED1142" s="407">
        <f>капитал!ED27</f>
        <v>0</v>
      </c>
      <c r="EE1142" s="407">
        <f>капитал!EE27</f>
        <v>0</v>
      </c>
      <c r="EF1142" s="407">
        <f>капитал!EF27</f>
        <v>0</v>
      </c>
      <c r="EG1142" s="407">
        <f>капитал!EG27</f>
        <v>0</v>
      </c>
      <c r="EH1142" s="407">
        <f>капитал!EH27</f>
        <v>0</v>
      </c>
      <c r="EI1142" s="407">
        <f>капитал!EI27</f>
        <v>0</v>
      </c>
      <c r="EJ1142" s="407">
        <f>капитал!EJ27</f>
        <v>0</v>
      </c>
      <c r="EK1142" s="407">
        <f>капитал!EK27</f>
        <v>0</v>
      </c>
      <c r="EL1142" s="407">
        <f>капитал!EL27</f>
        <v>0</v>
      </c>
      <c r="EM1142" s="407">
        <f>капитал!EM27</f>
        <v>0</v>
      </c>
      <c r="EN1142" s="407">
        <f>капитал!EN27</f>
        <v>0</v>
      </c>
      <c r="EO1142" s="407">
        <f>капитал!EO27</f>
        <v>0</v>
      </c>
      <c r="EP1142" s="407">
        <f>капитал!EP27</f>
        <v>0</v>
      </c>
      <c r="EQ1142" s="407">
        <f>капитал!EQ27</f>
        <v>0</v>
      </c>
      <c r="ER1142" s="407">
        <f>капитал!ER27</f>
        <v>0</v>
      </c>
      <c r="ES1142" s="407">
        <f>капитал!ES27</f>
        <v>0</v>
      </c>
      <c r="ET1142" s="407">
        <f>капитал!ET27</f>
        <v>0</v>
      </c>
      <c r="EU1142" s="407">
        <f>капитал!EU27</f>
        <v>0</v>
      </c>
      <c r="EV1142" s="407">
        <f>капитал!EV27</f>
        <v>0</v>
      </c>
      <c r="EW1142" s="407">
        <f>капитал!EW27</f>
        <v>0</v>
      </c>
      <c r="EX1142" s="407">
        <f>капитал!EX27</f>
        <v>0</v>
      </c>
      <c r="EY1142" s="407">
        <f>капитал!EY27</f>
        <v>0</v>
      </c>
      <c r="EZ1142" s="407">
        <f>капитал!EZ27</f>
        <v>0</v>
      </c>
      <c r="FA1142" s="407">
        <f>капитал!FA27</f>
        <v>0</v>
      </c>
      <c r="FB1142" s="407">
        <f>капитал!FB27</f>
        <v>0</v>
      </c>
      <c r="FC1142" s="407">
        <f>капитал!FC27</f>
        <v>0</v>
      </c>
      <c r="FD1142" s="407">
        <f>капитал!FD27</f>
        <v>0</v>
      </c>
      <c r="FE1142" s="407">
        <f>капитал!FE27</f>
        <v>0</v>
      </c>
      <c r="FF1142" s="407">
        <f>капитал!FF27</f>
        <v>0</v>
      </c>
      <c r="FG1142" s="407">
        <f>капитал!FG27</f>
        <v>0</v>
      </c>
      <c r="FH1142" s="407">
        <f>капитал!FH27</f>
        <v>0</v>
      </c>
      <c r="FI1142" s="407">
        <f>капитал!FI27</f>
        <v>0</v>
      </c>
      <c r="FJ1142" s="407">
        <f>капитал!FJ27</f>
        <v>0</v>
      </c>
      <c r="FK1142" s="407">
        <f>капитал!FK27</f>
        <v>0</v>
      </c>
      <c r="FL1142" s="407">
        <f>капитал!FL27</f>
        <v>0</v>
      </c>
      <c r="FM1142" s="407">
        <f>капитал!FM27</f>
        <v>0</v>
      </c>
      <c r="FN1142" s="407">
        <f>капитал!FN27</f>
        <v>0</v>
      </c>
      <c r="FO1142" s="407">
        <f>капитал!FO27</f>
        <v>0</v>
      </c>
      <c r="FP1142" s="407">
        <f>капитал!FP27</f>
        <v>0</v>
      </c>
      <c r="FQ1142" s="407">
        <f>капитал!FQ27</f>
        <v>0</v>
      </c>
      <c r="FR1142" s="407">
        <f>капитал!FR27</f>
        <v>0</v>
      </c>
      <c r="FS1142" s="407">
        <f>капитал!FS27</f>
        <v>0</v>
      </c>
      <c r="FT1142" s="407">
        <f>капитал!FT27</f>
        <v>0</v>
      </c>
      <c r="FU1142" s="407">
        <f>капитал!FU27</f>
        <v>0</v>
      </c>
      <c r="FV1142" s="407">
        <f>капитал!FV27</f>
        <v>0</v>
      </c>
      <c r="FW1142" s="407">
        <f>капитал!FW27</f>
        <v>0</v>
      </c>
      <c r="FX1142" s="407">
        <f>капитал!FX27</f>
        <v>0</v>
      </c>
      <c r="FY1142" s="407">
        <f>капитал!FY27</f>
        <v>0</v>
      </c>
      <c r="FZ1142" s="407">
        <f>капитал!FZ27</f>
        <v>0</v>
      </c>
      <c r="GA1142" s="407">
        <f>капитал!GA27</f>
        <v>0</v>
      </c>
      <c r="GB1142" s="407">
        <f>капитал!GB27</f>
        <v>0</v>
      </c>
      <c r="GC1142" s="407">
        <f>капитал!GC27</f>
        <v>0</v>
      </c>
      <c r="GD1142" s="407">
        <f>капитал!GD27</f>
        <v>0</v>
      </c>
      <c r="GE1142" s="407">
        <f>капитал!GE27</f>
        <v>0</v>
      </c>
      <c r="GF1142" s="407">
        <f>капитал!GF27</f>
        <v>0</v>
      </c>
      <c r="GG1142" s="407">
        <f>капитал!GG27</f>
        <v>0</v>
      </c>
      <c r="GH1142" s="407">
        <f>капитал!GH27</f>
        <v>0</v>
      </c>
      <c r="GI1142" s="407">
        <f>капитал!GI27</f>
        <v>0</v>
      </c>
      <c r="GJ1142" s="407">
        <f>капитал!GJ27</f>
        <v>0</v>
      </c>
      <c r="GK1142" s="407">
        <f>капитал!GK27</f>
        <v>0</v>
      </c>
      <c r="GL1142" s="407">
        <f>капитал!GL27</f>
        <v>0</v>
      </c>
      <c r="GM1142" s="407">
        <f>капитал!GM27</f>
        <v>0</v>
      </c>
      <c r="GN1142" s="407">
        <f>капитал!GN27</f>
        <v>0</v>
      </c>
      <c r="GO1142" s="407">
        <f>капитал!GO27</f>
        <v>0</v>
      </c>
      <c r="GP1142" s="407">
        <f>капитал!GP27</f>
        <v>0</v>
      </c>
      <c r="GQ1142" s="407">
        <f>капитал!GQ27</f>
        <v>0</v>
      </c>
      <c r="GR1142" s="407">
        <f>капитал!GR27</f>
        <v>0</v>
      </c>
      <c r="GS1142" s="407">
        <f>капитал!GS27</f>
        <v>0</v>
      </c>
      <c r="GT1142" s="407">
        <f>капитал!GT27</f>
        <v>0</v>
      </c>
      <c r="GU1142" s="407">
        <f>капитал!GU27</f>
        <v>0</v>
      </c>
      <c r="GV1142" s="407">
        <f>капитал!GV27</f>
        <v>0</v>
      </c>
      <c r="GW1142" s="407">
        <f>капитал!GW27</f>
        <v>0</v>
      </c>
      <c r="GX1142" s="407">
        <f>капитал!GX27</f>
        <v>0</v>
      </c>
      <c r="GY1142" s="407">
        <f>капитал!GY27</f>
        <v>0</v>
      </c>
      <c r="GZ1142" s="407">
        <f>капитал!GZ27</f>
        <v>0</v>
      </c>
      <c r="HA1142" s="228"/>
      <c r="HB1142" s="228"/>
    </row>
    <row r="1143" spans="1:210" s="239" customFormat="1" ht="10.199999999999999">
      <c r="A1143" s="228"/>
      <c r="B1143" s="228"/>
      <c r="C1143" s="228"/>
      <c r="D1143" s="228"/>
      <c r="E1143" s="272" t="str">
        <f>IF(OR(Главная!$N$19=справочники!$N$13,Главная!$N$19=справочники!$N$14),"",IF(T1143=справочники!$P$10,"","ндс(-)"))</f>
        <v>ндс(-)</v>
      </c>
      <c r="F1143" s="116"/>
      <c r="G1143" s="231"/>
      <c r="H1143" s="228"/>
      <c r="I1143" s="228"/>
      <c r="J1143" s="405" t="s">
        <v>6</v>
      </c>
      <c r="K1143" s="603">
        <f>капитал!K18</f>
        <v>0</v>
      </c>
      <c r="L1143" s="228"/>
      <c r="M1143" s="232" t="s">
        <v>6</v>
      </c>
      <c r="N1143" s="233"/>
      <c r="O1143" s="240" t="s">
        <v>7</v>
      </c>
      <c r="P1143" s="231"/>
      <c r="Q1143" s="228"/>
      <c r="R1143" s="228"/>
      <c r="S1143" s="232" t="s">
        <v>6</v>
      </c>
      <c r="T1143" s="233"/>
      <c r="U1143" s="240" t="s">
        <v>7</v>
      </c>
      <c r="V1143" s="228"/>
      <c r="W1143" s="235">
        <f>SUM($Y1143:$HA1143)</f>
        <v>0</v>
      </c>
      <c r="X1143" s="228"/>
      <c r="Y1143" s="231" t="s">
        <v>6</v>
      </c>
      <c r="Z1143" s="406"/>
      <c r="AA1143" s="407">
        <f>капитал!AA28</f>
        <v>0</v>
      </c>
      <c r="AB1143" s="407">
        <f>капитал!AB28</f>
        <v>0</v>
      </c>
      <c r="AC1143" s="407">
        <f>капитал!AC28</f>
        <v>0</v>
      </c>
      <c r="AD1143" s="407">
        <f>капитал!AD28</f>
        <v>0</v>
      </c>
      <c r="AE1143" s="407">
        <f>капитал!AE28</f>
        <v>0</v>
      </c>
      <c r="AF1143" s="407">
        <f>капитал!AF28</f>
        <v>0</v>
      </c>
      <c r="AG1143" s="407">
        <f>капитал!AG28</f>
        <v>0</v>
      </c>
      <c r="AH1143" s="407">
        <f>капитал!AH28</f>
        <v>0</v>
      </c>
      <c r="AI1143" s="407">
        <f>капитал!AI28</f>
        <v>0</v>
      </c>
      <c r="AJ1143" s="407">
        <f>капитал!AJ28</f>
        <v>0</v>
      </c>
      <c r="AK1143" s="407">
        <f>капитал!AK28</f>
        <v>0</v>
      </c>
      <c r="AL1143" s="407">
        <f>капитал!AL28</f>
        <v>0</v>
      </c>
      <c r="AM1143" s="407">
        <f>капитал!AM28</f>
        <v>0</v>
      </c>
      <c r="AN1143" s="407">
        <f>капитал!AN28</f>
        <v>0</v>
      </c>
      <c r="AO1143" s="407">
        <f>капитал!AO28</f>
        <v>0</v>
      </c>
      <c r="AP1143" s="407">
        <f>капитал!AP28</f>
        <v>0</v>
      </c>
      <c r="AQ1143" s="407">
        <f>капитал!AQ28</f>
        <v>0</v>
      </c>
      <c r="AR1143" s="407">
        <f>капитал!AR28</f>
        <v>0</v>
      </c>
      <c r="AS1143" s="407">
        <f>капитал!AS28</f>
        <v>0</v>
      </c>
      <c r="AT1143" s="407">
        <f>капитал!AT28</f>
        <v>0</v>
      </c>
      <c r="AU1143" s="407">
        <f>капитал!AU28</f>
        <v>0</v>
      </c>
      <c r="AV1143" s="407">
        <f>капитал!AV28</f>
        <v>0</v>
      </c>
      <c r="AW1143" s="407">
        <f>капитал!AW28</f>
        <v>0</v>
      </c>
      <c r="AX1143" s="407">
        <f>капитал!AX28</f>
        <v>0</v>
      </c>
      <c r="AY1143" s="407">
        <f>капитал!AY28</f>
        <v>0</v>
      </c>
      <c r="AZ1143" s="407">
        <f>капитал!AZ28</f>
        <v>0</v>
      </c>
      <c r="BA1143" s="407">
        <f>капитал!BA28</f>
        <v>0</v>
      </c>
      <c r="BB1143" s="407">
        <f>капитал!BB28</f>
        <v>0</v>
      </c>
      <c r="BC1143" s="407">
        <f>капитал!BC28</f>
        <v>0</v>
      </c>
      <c r="BD1143" s="407">
        <f>капитал!BD28</f>
        <v>0</v>
      </c>
      <c r="BE1143" s="407">
        <f>капитал!BE28</f>
        <v>0</v>
      </c>
      <c r="BF1143" s="407">
        <f>капитал!BF28</f>
        <v>0</v>
      </c>
      <c r="BG1143" s="407">
        <f>капитал!BG28</f>
        <v>0</v>
      </c>
      <c r="BH1143" s="407">
        <f>капитал!BH28</f>
        <v>0</v>
      </c>
      <c r="BI1143" s="407">
        <f>капитал!BI28</f>
        <v>0</v>
      </c>
      <c r="BJ1143" s="407">
        <f>капитал!BJ28</f>
        <v>0</v>
      </c>
      <c r="BK1143" s="407">
        <f>капитал!BK28</f>
        <v>0</v>
      </c>
      <c r="BL1143" s="407">
        <f>капитал!BL28</f>
        <v>0</v>
      </c>
      <c r="BM1143" s="407">
        <f>капитал!BM28</f>
        <v>0</v>
      </c>
      <c r="BN1143" s="407">
        <f>капитал!BN28</f>
        <v>0</v>
      </c>
      <c r="BO1143" s="407">
        <f>капитал!BO28</f>
        <v>0</v>
      </c>
      <c r="BP1143" s="407">
        <f>капитал!BP28</f>
        <v>0</v>
      </c>
      <c r="BQ1143" s="407">
        <f>капитал!BQ28</f>
        <v>0</v>
      </c>
      <c r="BR1143" s="407">
        <f>капитал!BR28</f>
        <v>0</v>
      </c>
      <c r="BS1143" s="407">
        <f>капитал!BS28</f>
        <v>0</v>
      </c>
      <c r="BT1143" s="407">
        <f>капитал!BT28</f>
        <v>0</v>
      </c>
      <c r="BU1143" s="407">
        <f>капитал!BU28</f>
        <v>0</v>
      </c>
      <c r="BV1143" s="407">
        <f>капитал!BV28</f>
        <v>0</v>
      </c>
      <c r="BW1143" s="407">
        <f>капитал!BW28</f>
        <v>0</v>
      </c>
      <c r="BX1143" s="407">
        <f>капитал!BX28</f>
        <v>0</v>
      </c>
      <c r="BY1143" s="407">
        <f>капитал!BY28</f>
        <v>0</v>
      </c>
      <c r="BZ1143" s="407">
        <f>капитал!BZ28</f>
        <v>0</v>
      </c>
      <c r="CA1143" s="407">
        <f>капитал!CA28</f>
        <v>0</v>
      </c>
      <c r="CB1143" s="407">
        <f>капитал!CB28</f>
        <v>0</v>
      </c>
      <c r="CC1143" s="407">
        <f>капитал!CC28</f>
        <v>0</v>
      </c>
      <c r="CD1143" s="407">
        <f>капитал!CD28</f>
        <v>0</v>
      </c>
      <c r="CE1143" s="407">
        <f>капитал!CE28</f>
        <v>0</v>
      </c>
      <c r="CF1143" s="407">
        <f>капитал!CF28</f>
        <v>0</v>
      </c>
      <c r="CG1143" s="407">
        <f>капитал!CG28</f>
        <v>0</v>
      </c>
      <c r="CH1143" s="407">
        <f>капитал!CH28</f>
        <v>0</v>
      </c>
      <c r="CI1143" s="407">
        <f>капитал!CI28</f>
        <v>0</v>
      </c>
      <c r="CJ1143" s="407">
        <f>капитал!CJ28</f>
        <v>0</v>
      </c>
      <c r="CK1143" s="407">
        <f>капитал!CK28</f>
        <v>0</v>
      </c>
      <c r="CL1143" s="407">
        <f>капитал!CL28</f>
        <v>0</v>
      </c>
      <c r="CM1143" s="407">
        <f>капитал!CM28</f>
        <v>0</v>
      </c>
      <c r="CN1143" s="407">
        <f>капитал!CN28</f>
        <v>0</v>
      </c>
      <c r="CO1143" s="407">
        <f>капитал!CO28</f>
        <v>0</v>
      </c>
      <c r="CP1143" s="407">
        <f>капитал!CP28</f>
        <v>0</v>
      </c>
      <c r="CQ1143" s="407">
        <f>капитал!CQ28</f>
        <v>0</v>
      </c>
      <c r="CR1143" s="407">
        <f>капитал!CR28</f>
        <v>0</v>
      </c>
      <c r="CS1143" s="407">
        <f>капитал!CS28</f>
        <v>0</v>
      </c>
      <c r="CT1143" s="407">
        <f>капитал!CT28</f>
        <v>0</v>
      </c>
      <c r="CU1143" s="407">
        <f>капитал!CU28</f>
        <v>0</v>
      </c>
      <c r="CV1143" s="407">
        <f>капитал!CV28</f>
        <v>0</v>
      </c>
      <c r="CW1143" s="407">
        <f>капитал!CW28</f>
        <v>0</v>
      </c>
      <c r="CX1143" s="407">
        <f>капитал!CX28</f>
        <v>0</v>
      </c>
      <c r="CY1143" s="407">
        <f>капитал!CY28</f>
        <v>0</v>
      </c>
      <c r="CZ1143" s="407">
        <f>капитал!CZ28</f>
        <v>0</v>
      </c>
      <c r="DA1143" s="407">
        <f>капитал!DA28</f>
        <v>0</v>
      </c>
      <c r="DB1143" s="407">
        <f>капитал!DB28</f>
        <v>0</v>
      </c>
      <c r="DC1143" s="407">
        <f>капитал!DC28</f>
        <v>0</v>
      </c>
      <c r="DD1143" s="407">
        <f>капитал!DD28</f>
        <v>0</v>
      </c>
      <c r="DE1143" s="407">
        <f>капитал!DE28</f>
        <v>0</v>
      </c>
      <c r="DF1143" s="407">
        <f>капитал!DF28</f>
        <v>0</v>
      </c>
      <c r="DG1143" s="407">
        <f>капитал!DG28</f>
        <v>0</v>
      </c>
      <c r="DH1143" s="407">
        <f>капитал!DH28</f>
        <v>0</v>
      </c>
      <c r="DI1143" s="407">
        <f>капитал!DI28</f>
        <v>0</v>
      </c>
      <c r="DJ1143" s="407">
        <f>капитал!DJ28</f>
        <v>0</v>
      </c>
      <c r="DK1143" s="407">
        <f>капитал!DK28</f>
        <v>0</v>
      </c>
      <c r="DL1143" s="407">
        <f>капитал!DL28</f>
        <v>0</v>
      </c>
      <c r="DM1143" s="407">
        <f>капитал!DM28</f>
        <v>0</v>
      </c>
      <c r="DN1143" s="407">
        <f>капитал!DN28</f>
        <v>0</v>
      </c>
      <c r="DO1143" s="407">
        <f>капитал!DO28</f>
        <v>0</v>
      </c>
      <c r="DP1143" s="407">
        <f>капитал!DP28</f>
        <v>0</v>
      </c>
      <c r="DQ1143" s="407">
        <f>капитал!DQ28</f>
        <v>0</v>
      </c>
      <c r="DR1143" s="407">
        <f>капитал!DR28</f>
        <v>0</v>
      </c>
      <c r="DS1143" s="407">
        <f>капитал!DS28</f>
        <v>0</v>
      </c>
      <c r="DT1143" s="407">
        <f>капитал!DT28</f>
        <v>0</v>
      </c>
      <c r="DU1143" s="407">
        <f>капитал!DU28</f>
        <v>0</v>
      </c>
      <c r="DV1143" s="407">
        <f>капитал!DV28</f>
        <v>0</v>
      </c>
      <c r="DW1143" s="407">
        <f>капитал!DW28</f>
        <v>0</v>
      </c>
      <c r="DX1143" s="407">
        <f>капитал!DX28</f>
        <v>0</v>
      </c>
      <c r="DY1143" s="407">
        <f>капитал!DY28</f>
        <v>0</v>
      </c>
      <c r="DZ1143" s="407">
        <f>капитал!DZ28</f>
        <v>0</v>
      </c>
      <c r="EA1143" s="407">
        <f>капитал!EA28</f>
        <v>0</v>
      </c>
      <c r="EB1143" s="407">
        <f>капитал!EB28</f>
        <v>0</v>
      </c>
      <c r="EC1143" s="407">
        <f>капитал!EC28</f>
        <v>0</v>
      </c>
      <c r="ED1143" s="407">
        <f>капитал!ED28</f>
        <v>0</v>
      </c>
      <c r="EE1143" s="407">
        <f>капитал!EE28</f>
        <v>0</v>
      </c>
      <c r="EF1143" s="407">
        <f>капитал!EF28</f>
        <v>0</v>
      </c>
      <c r="EG1143" s="407">
        <f>капитал!EG28</f>
        <v>0</v>
      </c>
      <c r="EH1143" s="407">
        <f>капитал!EH28</f>
        <v>0</v>
      </c>
      <c r="EI1143" s="407">
        <f>капитал!EI28</f>
        <v>0</v>
      </c>
      <c r="EJ1143" s="407">
        <f>капитал!EJ28</f>
        <v>0</v>
      </c>
      <c r="EK1143" s="407">
        <f>капитал!EK28</f>
        <v>0</v>
      </c>
      <c r="EL1143" s="407">
        <f>капитал!EL28</f>
        <v>0</v>
      </c>
      <c r="EM1143" s="407">
        <f>капитал!EM28</f>
        <v>0</v>
      </c>
      <c r="EN1143" s="407">
        <f>капитал!EN28</f>
        <v>0</v>
      </c>
      <c r="EO1143" s="407">
        <f>капитал!EO28</f>
        <v>0</v>
      </c>
      <c r="EP1143" s="407">
        <f>капитал!EP28</f>
        <v>0</v>
      </c>
      <c r="EQ1143" s="407">
        <f>капитал!EQ28</f>
        <v>0</v>
      </c>
      <c r="ER1143" s="407">
        <f>капитал!ER28</f>
        <v>0</v>
      </c>
      <c r="ES1143" s="407">
        <f>капитал!ES28</f>
        <v>0</v>
      </c>
      <c r="ET1143" s="407">
        <f>капитал!ET28</f>
        <v>0</v>
      </c>
      <c r="EU1143" s="407">
        <f>капитал!EU28</f>
        <v>0</v>
      </c>
      <c r="EV1143" s="407">
        <f>капитал!EV28</f>
        <v>0</v>
      </c>
      <c r="EW1143" s="407">
        <f>капитал!EW28</f>
        <v>0</v>
      </c>
      <c r="EX1143" s="407">
        <f>капитал!EX28</f>
        <v>0</v>
      </c>
      <c r="EY1143" s="407">
        <f>капитал!EY28</f>
        <v>0</v>
      </c>
      <c r="EZ1143" s="407">
        <f>капитал!EZ28</f>
        <v>0</v>
      </c>
      <c r="FA1143" s="407">
        <f>капитал!FA28</f>
        <v>0</v>
      </c>
      <c r="FB1143" s="407">
        <f>капитал!FB28</f>
        <v>0</v>
      </c>
      <c r="FC1143" s="407">
        <f>капитал!FC28</f>
        <v>0</v>
      </c>
      <c r="FD1143" s="407">
        <f>капитал!FD28</f>
        <v>0</v>
      </c>
      <c r="FE1143" s="407">
        <f>капитал!FE28</f>
        <v>0</v>
      </c>
      <c r="FF1143" s="407">
        <f>капитал!FF28</f>
        <v>0</v>
      </c>
      <c r="FG1143" s="407">
        <f>капитал!FG28</f>
        <v>0</v>
      </c>
      <c r="FH1143" s="407">
        <f>капитал!FH28</f>
        <v>0</v>
      </c>
      <c r="FI1143" s="407">
        <f>капитал!FI28</f>
        <v>0</v>
      </c>
      <c r="FJ1143" s="407">
        <f>капитал!FJ28</f>
        <v>0</v>
      </c>
      <c r="FK1143" s="407">
        <f>капитал!FK28</f>
        <v>0</v>
      </c>
      <c r="FL1143" s="407">
        <f>капитал!FL28</f>
        <v>0</v>
      </c>
      <c r="FM1143" s="407">
        <f>капитал!FM28</f>
        <v>0</v>
      </c>
      <c r="FN1143" s="407">
        <f>капитал!FN28</f>
        <v>0</v>
      </c>
      <c r="FO1143" s="407">
        <f>капитал!FO28</f>
        <v>0</v>
      </c>
      <c r="FP1143" s="407">
        <f>капитал!FP28</f>
        <v>0</v>
      </c>
      <c r="FQ1143" s="407">
        <f>капитал!FQ28</f>
        <v>0</v>
      </c>
      <c r="FR1143" s="407">
        <f>капитал!FR28</f>
        <v>0</v>
      </c>
      <c r="FS1143" s="407">
        <f>капитал!FS28</f>
        <v>0</v>
      </c>
      <c r="FT1143" s="407">
        <f>капитал!FT28</f>
        <v>0</v>
      </c>
      <c r="FU1143" s="407">
        <f>капитал!FU28</f>
        <v>0</v>
      </c>
      <c r="FV1143" s="407">
        <f>капитал!FV28</f>
        <v>0</v>
      </c>
      <c r="FW1143" s="407">
        <f>капитал!FW28</f>
        <v>0</v>
      </c>
      <c r="FX1143" s="407">
        <f>капитал!FX28</f>
        <v>0</v>
      </c>
      <c r="FY1143" s="407">
        <f>капитал!FY28</f>
        <v>0</v>
      </c>
      <c r="FZ1143" s="407">
        <f>капитал!FZ28</f>
        <v>0</v>
      </c>
      <c r="GA1143" s="407">
        <f>капитал!GA28</f>
        <v>0</v>
      </c>
      <c r="GB1143" s="407">
        <f>капитал!GB28</f>
        <v>0</v>
      </c>
      <c r="GC1143" s="407">
        <f>капитал!GC28</f>
        <v>0</v>
      </c>
      <c r="GD1143" s="407">
        <f>капитал!GD28</f>
        <v>0</v>
      </c>
      <c r="GE1143" s="407">
        <f>капитал!GE28</f>
        <v>0</v>
      </c>
      <c r="GF1143" s="407">
        <f>капитал!GF28</f>
        <v>0</v>
      </c>
      <c r="GG1143" s="407">
        <f>капитал!GG28</f>
        <v>0</v>
      </c>
      <c r="GH1143" s="407">
        <f>капитал!GH28</f>
        <v>0</v>
      </c>
      <c r="GI1143" s="407">
        <f>капитал!GI28</f>
        <v>0</v>
      </c>
      <c r="GJ1143" s="407">
        <f>капитал!GJ28</f>
        <v>0</v>
      </c>
      <c r="GK1143" s="407">
        <f>капитал!GK28</f>
        <v>0</v>
      </c>
      <c r="GL1143" s="407">
        <f>капитал!GL28</f>
        <v>0</v>
      </c>
      <c r="GM1143" s="407">
        <f>капитал!GM28</f>
        <v>0</v>
      </c>
      <c r="GN1143" s="407">
        <f>капитал!GN28</f>
        <v>0</v>
      </c>
      <c r="GO1143" s="407">
        <f>капитал!GO28</f>
        <v>0</v>
      </c>
      <c r="GP1143" s="407">
        <f>капитал!GP28</f>
        <v>0</v>
      </c>
      <c r="GQ1143" s="407">
        <f>капитал!GQ28</f>
        <v>0</v>
      </c>
      <c r="GR1143" s="407">
        <f>капитал!GR28</f>
        <v>0</v>
      </c>
      <c r="GS1143" s="407">
        <f>капитал!GS28</f>
        <v>0</v>
      </c>
      <c r="GT1143" s="407">
        <f>капитал!GT28</f>
        <v>0</v>
      </c>
      <c r="GU1143" s="407">
        <f>капитал!GU28</f>
        <v>0</v>
      </c>
      <c r="GV1143" s="407">
        <f>капитал!GV28</f>
        <v>0</v>
      </c>
      <c r="GW1143" s="407">
        <f>капитал!GW28</f>
        <v>0</v>
      </c>
      <c r="GX1143" s="407">
        <f>капитал!GX28</f>
        <v>0</v>
      </c>
      <c r="GY1143" s="407">
        <f>капитал!GY28</f>
        <v>0</v>
      </c>
      <c r="GZ1143" s="407">
        <f>капитал!GZ28</f>
        <v>0</v>
      </c>
      <c r="HA1143" s="228"/>
      <c r="HB1143" s="228"/>
    </row>
    <row r="1144" spans="1:210" s="239" customFormat="1" ht="10.199999999999999">
      <c r="A1144" s="228"/>
      <c r="B1144" s="228"/>
      <c r="C1144" s="228"/>
      <c r="D1144" s="228"/>
      <c r="E1144" s="272" t="str">
        <f>IF(OR(Главная!$N$19=справочники!$N$13,Главная!$N$19=справочники!$N$14),"",IF(T1144=справочники!$P$10,"","ндс(-)"))</f>
        <v>ндс(-)</v>
      </c>
      <c r="F1144" s="116"/>
      <c r="G1144" s="231"/>
      <c r="H1144" s="228"/>
      <c r="I1144" s="228"/>
      <c r="J1144" s="405" t="s">
        <v>6</v>
      </c>
      <c r="K1144" s="603">
        <f>капитал!K19</f>
        <v>0</v>
      </c>
      <c r="L1144" s="228"/>
      <c r="M1144" s="232" t="s">
        <v>6</v>
      </c>
      <c r="N1144" s="233"/>
      <c r="O1144" s="240" t="s">
        <v>7</v>
      </c>
      <c r="P1144" s="231"/>
      <c r="Q1144" s="228"/>
      <c r="R1144" s="228"/>
      <c r="S1144" s="232" t="s">
        <v>6</v>
      </c>
      <c r="T1144" s="233"/>
      <c r="U1144" s="240" t="s">
        <v>7</v>
      </c>
      <c r="V1144" s="228"/>
      <c r="W1144" s="235">
        <f>SUM($Y1144:$HA1144)</f>
        <v>0</v>
      </c>
      <c r="X1144" s="228"/>
      <c r="Y1144" s="231" t="s">
        <v>6</v>
      </c>
      <c r="Z1144" s="406"/>
      <c r="AA1144" s="407">
        <f>капитал!AA29</f>
        <v>0</v>
      </c>
      <c r="AB1144" s="407">
        <f>капитал!AB29</f>
        <v>0</v>
      </c>
      <c r="AC1144" s="407">
        <f>капитал!AC29</f>
        <v>0</v>
      </c>
      <c r="AD1144" s="407">
        <f>капитал!AD29</f>
        <v>0</v>
      </c>
      <c r="AE1144" s="407">
        <f>капитал!AE29</f>
        <v>0</v>
      </c>
      <c r="AF1144" s="407">
        <f>капитал!AF29</f>
        <v>0</v>
      </c>
      <c r="AG1144" s="407">
        <f>капитал!AG29</f>
        <v>0</v>
      </c>
      <c r="AH1144" s="407">
        <f>капитал!AH29</f>
        <v>0</v>
      </c>
      <c r="AI1144" s="407">
        <f>капитал!AI29</f>
        <v>0</v>
      </c>
      <c r="AJ1144" s="407">
        <f>капитал!AJ29</f>
        <v>0</v>
      </c>
      <c r="AK1144" s="407">
        <f>капитал!AK29</f>
        <v>0</v>
      </c>
      <c r="AL1144" s="407">
        <f>капитал!AL29</f>
        <v>0</v>
      </c>
      <c r="AM1144" s="407">
        <f>капитал!AM29</f>
        <v>0</v>
      </c>
      <c r="AN1144" s="407">
        <f>капитал!AN29</f>
        <v>0</v>
      </c>
      <c r="AO1144" s="407">
        <f>капитал!AO29</f>
        <v>0</v>
      </c>
      <c r="AP1144" s="407">
        <f>капитал!AP29</f>
        <v>0</v>
      </c>
      <c r="AQ1144" s="407">
        <f>капитал!AQ29</f>
        <v>0</v>
      </c>
      <c r="AR1144" s="407">
        <f>капитал!AR29</f>
        <v>0</v>
      </c>
      <c r="AS1144" s="407">
        <f>капитал!AS29</f>
        <v>0</v>
      </c>
      <c r="AT1144" s="407">
        <f>капитал!AT29</f>
        <v>0</v>
      </c>
      <c r="AU1144" s="407">
        <f>капитал!AU29</f>
        <v>0</v>
      </c>
      <c r="AV1144" s="407">
        <f>капитал!AV29</f>
        <v>0</v>
      </c>
      <c r="AW1144" s="407">
        <f>капитал!AW29</f>
        <v>0</v>
      </c>
      <c r="AX1144" s="407">
        <f>капитал!AX29</f>
        <v>0</v>
      </c>
      <c r="AY1144" s="407">
        <f>капитал!AY29</f>
        <v>0</v>
      </c>
      <c r="AZ1144" s="407">
        <f>капитал!AZ29</f>
        <v>0</v>
      </c>
      <c r="BA1144" s="407">
        <f>капитал!BA29</f>
        <v>0</v>
      </c>
      <c r="BB1144" s="407">
        <f>капитал!BB29</f>
        <v>0</v>
      </c>
      <c r="BC1144" s="407">
        <f>капитал!BC29</f>
        <v>0</v>
      </c>
      <c r="BD1144" s="407">
        <f>капитал!BD29</f>
        <v>0</v>
      </c>
      <c r="BE1144" s="407">
        <f>капитал!BE29</f>
        <v>0</v>
      </c>
      <c r="BF1144" s="407">
        <f>капитал!BF29</f>
        <v>0</v>
      </c>
      <c r="BG1144" s="407">
        <f>капитал!BG29</f>
        <v>0</v>
      </c>
      <c r="BH1144" s="407">
        <f>капитал!BH29</f>
        <v>0</v>
      </c>
      <c r="BI1144" s="407">
        <f>капитал!BI29</f>
        <v>0</v>
      </c>
      <c r="BJ1144" s="407">
        <f>капитал!BJ29</f>
        <v>0</v>
      </c>
      <c r="BK1144" s="407">
        <f>капитал!BK29</f>
        <v>0</v>
      </c>
      <c r="BL1144" s="407">
        <f>капитал!BL29</f>
        <v>0</v>
      </c>
      <c r="BM1144" s="407">
        <f>капитал!BM29</f>
        <v>0</v>
      </c>
      <c r="BN1144" s="407">
        <f>капитал!BN29</f>
        <v>0</v>
      </c>
      <c r="BO1144" s="407">
        <f>капитал!BO29</f>
        <v>0</v>
      </c>
      <c r="BP1144" s="407">
        <f>капитал!BP29</f>
        <v>0</v>
      </c>
      <c r="BQ1144" s="407">
        <f>капитал!BQ29</f>
        <v>0</v>
      </c>
      <c r="BR1144" s="407">
        <f>капитал!BR29</f>
        <v>0</v>
      </c>
      <c r="BS1144" s="407">
        <f>капитал!BS29</f>
        <v>0</v>
      </c>
      <c r="BT1144" s="407">
        <f>капитал!BT29</f>
        <v>0</v>
      </c>
      <c r="BU1144" s="407">
        <f>капитал!BU29</f>
        <v>0</v>
      </c>
      <c r="BV1144" s="407">
        <f>капитал!BV29</f>
        <v>0</v>
      </c>
      <c r="BW1144" s="407">
        <f>капитал!BW29</f>
        <v>0</v>
      </c>
      <c r="BX1144" s="407">
        <f>капитал!BX29</f>
        <v>0</v>
      </c>
      <c r="BY1144" s="407">
        <f>капитал!BY29</f>
        <v>0</v>
      </c>
      <c r="BZ1144" s="407">
        <f>капитал!BZ29</f>
        <v>0</v>
      </c>
      <c r="CA1144" s="407">
        <f>капитал!CA29</f>
        <v>0</v>
      </c>
      <c r="CB1144" s="407">
        <f>капитал!CB29</f>
        <v>0</v>
      </c>
      <c r="CC1144" s="407">
        <f>капитал!CC29</f>
        <v>0</v>
      </c>
      <c r="CD1144" s="407">
        <f>капитал!CD29</f>
        <v>0</v>
      </c>
      <c r="CE1144" s="407">
        <f>капитал!CE29</f>
        <v>0</v>
      </c>
      <c r="CF1144" s="407">
        <f>капитал!CF29</f>
        <v>0</v>
      </c>
      <c r="CG1144" s="407">
        <f>капитал!CG29</f>
        <v>0</v>
      </c>
      <c r="CH1144" s="407">
        <f>капитал!CH29</f>
        <v>0</v>
      </c>
      <c r="CI1144" s="407">
        <f>капитал!CI29</f>
        <v>0</v>
      </c>
      <c r="CJ1144" s="407">
        <f>капитал!CJ29</f>
        <v>0</v>
      </c>
      <c r="CK1144" s="407">
        <f>капитал!CK29</f>
        <v>0</v>
      </c>
      <c r="CL1144" s="407">
        <f>капитал!CL29</f>
        <v>0</v>
      </c>
      <c r="CM1144" s="407">
        <f>капитал!CM29</f>
        <v>0</v>
      </c>
      <c r="CN1144" s="407">
        <f>капитал!CN29</f>
        <v>0</v>
      </c>
      <c r="CO1144" s="407">
        <f>капитал!CO29</f>
        <v>0</v>
      </c>
      <c r="CP1144" s="407">
        <f>капитал!CP29</f>
        <v>0</v>
      </c>
      <c r="CQ1144" s="407">
        <f>капитал!CQ29</f>
        <v>0</v>
      </c>
      <c r="CR1144" s="407">
        <f>капитал!CR29</f>
        <v>0</v>
      </c>
      <c r="CS1144" s="407">
        <f>капитал!CS29</f>
        <v>0</v>
      </c>
      <c r="CT1144" s="407">
        <f>капитал!CT29</f>
        <v>0</v>
      </c>
      <c r="CU1144" s="407">
        <f>капитал!CU29</f>
        <v>0</v>
      </c>
      <c r="CV1144" s="407">
        <f>капитал!CV29</f>
        <v>0</v>
      </c>
      <c r="CW1144" s="407">
        <f>капитал!CW29</f>
        <v>0</v>
      </c>
      <c r="CX1144" s="407">
        <f>капитал!CX29</f>
        <v>0</v>
      </c>
      <c r="CY1144" s="407">
        <f>капитал!CY29</f>
        <v>0</v>
      </c>
      <c r="CZ1144" s="407">
        <f>капитал!CZ29</f>
        <v>0</v>
      </c>
      <c r="DA1144" s="407">
        <f>капитал!DA29</f>
        <v>0</v>
      </c>
      <c r="DB1144" s="407">
        <f>капитал!DB29</f>
        <v>0</v>
      </c>
      <c r="DC1144" s="407">
        <f>капитал!DC29</f>
        <v>0</v>
      </c>
      <c r="DD1144" s="407">
        <f>капитал!DD29</f>
        <v>0</v>
      </c>
      <c r="DE1144" s="407">
        <f>капитал!DE29</f>
        <v>0</v>
      </c>
      <c r="DF1144" s="407">
        <f>капитал!DF29</f>
        <v>0</v>
      </c>
      <c r="DG1144" s="407">
        <f>капитал!DG29</f>
        <v>0</v>
      </c>
      <c r="DH1144" s="407">
        <f>капитал!DH29</f>
        <v>0</v>
      </c>
      <c r="DI1144" s="407">
        <f>капитал!DI29</f>
        <v>0</v>
      </c>
      <c r="DJ1144" s="407">
        <f>капитал!DJ29</f>
        <v>0</v>
      </c>
      <c r="DK1144" s="407">
        <f>капитал!DK29</f>
        <v>0</v>
      </c>
      <c r="DL1144" s="407">
        <f>капитал!DL29</f>
        <v>0</v>
      </c>
      <c r="DM1144" s="407">
        <f>капитал!DM29</f>
        <v>0</v>
      </c>
      <c r="DN1144" s="407">
        <f>капитал!DN29</f>
        <v>0</v>
      </c>
      <c r="DO1144" s="407">
        <f>капитал!DO29</f>
        <v>0</v>
      </c>
      <c r="DP1144" s="407">
        <f>капитал!DP29</f>
        <v>0</v>
      </c>
      <c r="DQ1144" s="407">
        <f>капитал!DQ29</f>
        <v>0</v>
      </c>
      <c r="DR1144" s="407">
        <f>капитал!DR29</f>
        <v>0</v>
      </c>
      <c r="DS1144" s="407">
        <f>капитал!DS29</f>
        <v>0</v>
      </c>
      <c r="DT1144" s="407">
        <f>капитал!DT29</f>
        <v>0</v>
      </c>
      <c r="DU1144" s="407">
        <f>капитал!DU29</f>
        <v>0</v>
      </c>
      <c r="DV1144" s="407">
        <f>капитал!DV29</f>
        <v>0</v>
      </c>
      <c r="DW1144" s="407">
        <f>капитал!DW29</f>
        <v>0</v>
      </c>
      <c r="DX1144" s="407">
        <f>капитал!DX29</f>
        <v>0</v>
      </c>
      <c r="DY1144" s="407">
        <f>капитал!DY29</f>
        <v>0</v>
      </c>
      <c r="DZ1144" s="407">
        <f>капитал!DZ29</f>
        <v>0</v>
      </c>
      <c r="EA1144" s="407">
        <f>капитал!EA29</f>
        <v>0</v>
      </c>
      <c r="EB1144" s="407">
        <f>капитал!EB29</f>
        <v>0</v>
      </c>
      <c r="EC1144" s="407">
        <f>капитал!EC29</f>
        <v>0</v>
      </c>
      <c r="ED1144" s="407">
        <f>капитал!ED29</f>
        <v>0</v>
      </c>
      <c r="EE1144" s="407">
        <f>капитал!EE29</f>
        <v>0</v>
      </c>
      <c r="EF1144" s="407">
        <f>капитал!EF29</f>
        <v>0</v>
      </c>
      <c r="EG1144" s="407">
        <f>капитал!EG29</f>
        <v>0</v>
      </c>
      <c r="EH1144" s="407">
        <f>капитал!EH29</f>
        <v>0</v>
      </c>
      <c r="EI1144" s="407">
        <f>капитал!EI29</f>
        <v>0</v>
      </c>
      <c r="EJ1144" s="407">
        <f>капитал!EJ29</f>
        <v>0</v>
      </c>
      <c r="EK1144" s="407">
        <f>капитал!EK29</f>
        <v>0</v>
      </c>
      <c r="EL1144" s="407">
        <f>капитал!EL29</f>
        <v>0</v>
      </c>
      <c r="EM1144" s="407">
        <f>капитал!EM29</f>
        <v>0</v>
      </c>
      <c r="EN1144" s="407">
        <f>капитал!EN29</f>
        <v>0</v>
      </c>
      <c r="EO1144" s="407">
        <f>капитал!EO29</f>
        <v>0</v>
      </c>
      <c r="EP1144" s="407">
        <f>капитал!EP29</f>
        <v>0</v>
      </c>
      <c r="EQ1144" s="407">
        <f>капитал!EQ29</f>
        <v>0</v>
      </c>
      <c r="ER1144" s="407">
        <f>капитал!ER29</f>
        <v>0</v>
      </c>
      <c r="ES1144" s="407">
        <f>капитал!ES29</f>
        <v>0</v>
      </c>
      <c r="ET1144" s="407">
        <f>капитал!ET29</f>
        <v>0</v>
      </c>
      <c r="EU1144" s="407">
        <f>капитал!EU29</f>
        <v>0</v>
      </c>
      <c r="EV1144" s="407">
        <f>капитал!EV29</f>
        <v>0</v>
      </c>
      <c r="EW1144" s="407">
        <f>капитал!EW29</f>
        <v>0</v>
      </c>
      <c r="EX1144" s="407">
        <f>капитал!EX29</f>
        <v>0</v>
      </c>
      <c r="EY1144" s="407">
        <f>капитал!EY29</f>
        <v>0</v>
      </c>
      <c r="EZ1144" s="407">
        <f>капитал!EZ29</f>
        <v>0</v>
      </c>
      <c r="FA1144" s="407">
        <f>капитал!FA29</f>
        <v>0</v>
      </c>
      <c r="FB1144" s="407">
        <f>капитал!FB29</f>
        <v>0</v>
      </c>
      <c r="FC1144" s="407">
        <f>капитал!FC29</f>
        <v>0</v>
      </c>
      <c r="FD1144" s="407">
        <f>капитал!FD29</f>
        <v>0</v>
      </c>
      <c r="FE1144" s="407">
        <f>капитал!FE29</f>
        <v>0</v>
      </c>
      <c r="FF1144" s="407">
        <f>капитал!FF29</f>
        <v>0</v>
      </c>
      <c r="FG1144" s="407">
        <f>капитал!FG29</f>
        <v>0</v>
      </c>
      <c r="FH1144" s="407">
        <f>капитал!FH29</f>
        <v>0</v>
      </c>
      <c r="FI1144" s="407">
        <f>капитал!FI29</f>
        <v>0</v>
      </c>
      <c r="FJ1144" s="407">
        <f>капитал!FJ29</f>
        <v>0</v>
      </c>
      <c r="FK1144" s="407">
        <f>капитал!FK29</f>
        <v>0</v>
      </c>
      <c r="FL1144" s="407">
        <f>капитал!FL29</f>
        <v>0</v>
      </c>
      <c r="FM1144" s="407">
        <f>капитал!FM29</f>
        <v>0</v>
      </c>
      <c r="FN1144" s="407">
        <f>капитал!FN29</f>
        <v>0</v>
      </c>
      <c r="FO1144" s="407">
        <f>капитал!FO29</f>
        <v>0</v>
      </c>
      <c r="FP1144" s="407">
        <f>капитал!FP29</f>
        <v>0</v>
      </c>
      <c r="FQ1144" s="407">
        <f>капитал!FQ29</f>
        <v>0</v>
      </c>
      <c r="FR1144" s="407">
        <f>капитал!FR29</f>
        <v>0</v>
      </c>
      <c r="FS1144" s="407">
        <f>капитал!FS29</f>
        <v>0</v>
      </c>
      <c r="FT1144" s="407">
        <f>капитал!FT29</f>
        <v>0</v>
      </c>
      <c r="FU1144" s="407">
        <f>капитал!FU29</f>
        <v>0</v>
      </c>
      <c r="FV1144" s="407">
        <f>капитал!FV29</f>
        <v>0</v>
      </c>
      <c r="FW1144" s="407">
        <f>капитал!FW29</f>
        <v>0</v>
      </c>
      <c r="FX1144" s="407">
        <f>капитал!FX29</f>
        <v>0</v>
      </c>
      <c r="FY1144" s="407">
        <f>капитал!FY29</f>
        <v>0</v>
      </c>
      <c r="FZ1144" s="407">
        <f>капитал!FZ29</f>
        <v>0</v>
      </c>
      <c r="GA1144" s="407">
        <f>капитал!GA29</f>
        <v>0</v>
      </c>
      <c r="GB1144" s="407">
        <f>капитал!GB29</f>
        <v>0</v>
      </c>
      <c r="GC1144" s="407">
        <f>капитал!GC29</f>
        <v>0</v>
      </c>
      <c r="GD1144" s="407">
        <f>капитал!GD29</f>
        <v>0</v>
      </c>
      <c r="GE1144" s="407">
        <f>капитал!GE29</f>
        <v>0</v>
      </c>
      <c r="GF1144" s="407">
        <f>капитал!GF29</f>
        <v>0</v>
      </c>
      <c r="GG1144" s="407">
        <f>капитал!GG29</f>
        <v>0</v>
      </c>
      <c r="GH1144" s="407">
        <f>капитал!GH29</f>
        <v>0</v>
      </c>
      <c r="GI1144" s="407">
        <f>капитал!GI29</f>
        <v>0</v>
      </c>
      <c r="GJ1144" s="407">
        <f>капитал!GJ29</f>
        <v>0</v>
      </c>
      <c r="GK1144" s="407">
        <f>капитал!GK29</f>
        <v>0</v>
      </c>
      <c r="GL1144" s="407">
        <f>капитал!GL29</f>
        <v>0</v>
      </c>
      <c r="GM1144" s="407">
        <f>капитал!GM29</f>
        <v>0</v>
      </c>
      <c r="GN1144" s="407">
        <f>капитал!GN29</f>
        <v>0</v>
      </c>
      <c r="GO1144" s="407">
        <f>капитал!GO29</f>
        <v>0</v>
      </c>
      <c r="GP1144" s="407">
        <f>капитал!GP29</f>
        <v>0</v>
      </c>
      <c r="GQ1144" s="407">
        <f>капитал!GQ29</f>
        <v>0</v>
      </c>
      <c r="GR1144" s="407">
        <f>капитал!GR29</f>
        <v>0</v>
      </c>
      <c r="GS1144" s="407">
        <f>капитал!GS29</f>
        <v>0</v>
      </c>
      <c r="GT1144" s="407">
        <f>капитал!GT29</f>
        <v>0</v>
      </c>
      <c r="GU1144" s="407">
        <f>капитал!GU29</f>
        <v>0</v>
      </c>
      <c r="GV1144" s="407">
        <f>капитал!GV29</f>
        <v>0</v>
      </c>
      <c r="GW1144" s="407">
        <f>капитал!GW29</f>
        <v>0</v>
      </c>
      <c r="GX1144" s="407">
        <f>капитал!GX29</f>
        <v>0</v>
      </c>
      <c r="GY1144" s="407">
        <f>капитал!GY29</f>
        <v>0</v>
      </c>
      <c r="GZ1144" s="407">
        <f>капитал!GZ29</f>
        <v>0</v>
      </c>
      <c r="HA1144" s="228"/>
      <c r="HB1144" s="228"/>
    </row>
    <row r="1145" spans="1:210" ht="4.2" customHeight="1">
      <c r="A1145" s="1"/>
      <c r="B1145" s="1"/>
      <c r="C1145" s="1"/>
      <c r="D1145" s="1"/>
      <c r="E1145" s="263"/>
      <c r="F1145" s="48"/>
      <c r="G1145" s="231"/>
      <c r="H1145" s="1"/>
      <c r="I1145" s="1"/>
      <c r="J1145" s="1"/>
      <c r="K1145" s="1"/>
      <c r="L1145" s="1"/>
      <c r="M1145" s="5"/>
      <c r="N1145" s="1"/>
      <c r="O1145" s="1"/>
      <c r="P1145" s="5"/>
      <c r="Q1145" s="1"/>
      <c r="R1145" s="1"/>
      <c r="S1145" s="5"/>
      <c r="T1145" s="7"/>
      <c r="U1145" s="24"/>
      <c r="V1145" s="1"/>
      <c r="W1145" s="12"/>
      <c r="X1145" s="10"/>
      <c r="Y1145" s="231"/>
      <c r="Z1145" s="93"/>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4"/>
      <c r="BB1145" s="94"/>
      <c r="BC1145" s="94"/>
      <c r="BD1145" s="94"/>
      <c r="BE1145" s="94"/>
      <c r="BF1145" s="94"/>
      <c r="BG1145" s="94"/>
      <c r="BH1145" s="94"/>
      <c r="BI1145" s="94"/>
      <c r="BJ1145" s="94"/>
      <c r="BK1145" s="94"/>
      <c r="BL1145" s="94"/>
      <c r="BM1145" s="94"/>
      <c r="BN1145" s="94"/>
      <c r="BO1145" s="94"/>
      <c r="BP1145" s="94"/>
      <c r="BQ1145" s="94"/>
      <c r="BR1145" s="94"/>
      <c r="BS1145" s="94"/>
      <c r="BT1145" s="94"/>
      <c r="BU1145" s="94"/>
      <c r="BV1145" s="94"/>
      <c r="BW1145" s="94"/>
      <c r="BX1145" s="94"/>
      <c r="BY1145" s="94"/>
      <c r="BZ1145" s="94"/>
      <c r="CA1145" s="94"/>
      <c r="CB1145" s="94"/>
      <c r="CC1145" s="94"/>
      <c r="CD1145" s="94"/>
      <c r="CE1145" s="94"/>
      <c r="CF1145" s="94"/>
      <c r="CG1145" s="94"/>
      <c r="CH1145" s="94"/>
      <c r="CI1145" s="94"/>
      <c r="CJ1145" s="94"/>
      <c r="CK1145" s="94"/>
      <c r="CL1145" s="94"/>
      <c r="CM1145" s="94"/>
      <c r="CN1145" s="94"/>
      <c r="CO1145" s="94"/>
      <c r="CP1145" s="94"/>
      <c r="CQ1145" s="94"/>
      <c r="CR1145" s="94"/>
      <c r="CS1145" s="94"/>
      <c r="CT1145" s="94"/>
      <c r="CU1145" s="94"/>
      <c r="CV1145" s="94"/>
      <c r="CW1145" s="94"/>
      <c r="CX1145" s="94"/>
      <c r="CY1145" s="94"/>
      <c r="CZ1145" s="94"/>
      <c r="DA1145" s="94"/>
      <c r="DB1145" s="94"/>
      <c r="DC1145" s="94"/>
      <c r="DD1145" s="94"/>
      <c r="DE1145" s="94"/>
      <c r="DF1145" s="94"/>
      <c r="DG1145" s="94"/>
      <c r="DH1145" s="94"/>
      <c r="DI1145" s="94"/>
      <c r="DJ1145" s="94"/>
      <c r="DK1145" s="94"/>
      <c r="DL1145" s="94"/>
      <c r="DM1145" s="94"/>
      <c r="DN1145" s="94"/>
      <c r="DO1145" s="94"/>
      <c r="DP1145" s="94"/>
      <c r="DQ1145" s="94"/>
      <c r="DR1145" s="94"/>
      <c r="DS1145" s="94"/>
      <c r="DT1145" s="94"/>
      <c r="DU1145" s="94"/>
      <c r="DV1145" s="94"/>
      <c r="DW1145" s="94"/>
      <c r="DX1145" s="94"/>
      <c r="DY1145" s="94"/>
      <c r="DZ1145" s="94"/>
      <c r="EA1145" s="94"/>
      <c r="EB1145" s="94"/>
      <c r="EC1145" s="94"/>
      <c r="ED1145" s="94"/>
      <c r="EE1145" s="94"/>
      <c r="EF1145" s="94"/>
      <c r="EG1145" s="94"/>
      <c r="EH1145" s="94"/>
      <c r="EI1145" s="94"/>
      <c r="EJ1145" s="94"/>
      <c r="EK1145" s="94"/>
      <c r="EL1145" s="94"/>
      <c r="EM1145" s="94"/>
      <c r="EN1145" s="94"/>
      <c r="EO1145" s="94"/>
      <c r="EP1145" s="94"/>
      <c r="EQ1145" s="94"/>
      <c r="ER1145" s="94"/>
      <c r="ES1145" s="94"/>
      <c r="ET1145" s="94"/>
      <c r="EU1145" s="94"/>
      <c r="EV1145" s="94"/>
      <c r="EW1145" s="94"/>
      <c r="EX1145" s="94"/>
      <c r="EY1145" s="94"/>
      <c r="EZ1145" s="94"/>
      <c r="FA1145" s="94"/>
      <c r="FB1145" s="94"/>
      <c r="FC1145" s="94"/>
      <c r="FD1145" s="94"/>
      <c r="FE1145" s="94"/>
      <c r="FF1145" s="94"/>
      <c r="FG1145" s="94"/>
      <c r="FH1145" s="94"/>
      <c r="FI1145" s="94"/>
      <c r="FJ1145" s="94"/>
      <c r="FK1145" s="94"/>
      <c r="FL1145" s="94"/>
      <c r="FM1145" s="94"/>
      <c r="FN1145" s="94"/>
      <c r="FO1145" s="94"/>
      <c r="FP1145" s="94"/>
      <c r="FQ1145" s="94"/>
      <c r="FR1145" s="94"/>
      <c r="FS1145" s="94"/>
      <c r="FT1145" s="94"/>
      <c r="FU1145" s="94"/>
      <c r="FV1145" s="94"/>
      <c r="FW1145" s="94"/>
      <c r="FX1145" s="94"/>
      <c r="FY1145" s="94"/>
      <c r="FZ1145" s="94"/>
      <c r="GA1145" s="94"/>
      <c r="GB1145" s="94"/>
      <c r="GC1145" s="94"/>
      <c r="GD1145" s="94"/>
      <c r="GE1145" s="94"/>
      <c r="GF1145" s="94"/>
      <c r="GG1145" s="94"/>
      <c r="GH1145" s="94"/>
      <c r="GI1145" s="94"/>
      <c r="GJ1145" s="94"/>
      <c r="GK1145" s="94"/>
      <c r="GL1145" s="94"/>
      <c r="GM1145" s="94"/>
      <c r="GN1145" s="94"/>
      <c r="GO1145" s="94"/>
      <c r="GP1145" s="94"/>
      <c r="GQ1145" s="94"/>
      <c r="GR1145" s="94"/>
      <c r="GS1145" s="94"/>
      <c r="GT1145" s="94"/>
      <c r="GU1145" s="94"/>
      <c r="GV1145" s="94"/>
      <c r="GW1145" s="94"/>
      <c r="GX1145" s="94"/>
      <c r="GY1145" s="94"/>
      <c r="GZ1145" s="94"/>
      <c r="HA1145" s="1"/>
      <c r="HB1145" s="1"/>
    </row>
    <row r="1146" spans="1:210" s="122" customFormat="1" ht="4.2" customHeight="1">
      <c r="A1146" s="60"/>
      <c r="B1146" s="60"/>
      <c r="C1146" s="60"/>
      <c r="D1146" s="60"/>
      <c r="E1146" s="273"/>
      <c r="F1146" s="116"/>
      <c r="G1146" s="117"/>
      <c r="H1146" s="60"/>
      <c r="I1146" s="60"/>
      <c r="J1146" s="60"/>
      <c r="K1146" s="60"/>
      <c r="L1146" s="60"/>
      <c r="M1146" s="117"/>
      <c r="N1146" s="60"/>
      <c r="O1146" s="60"/>
      <c r="P1146" s="231"/>
      <c r="Q1146" s="60"/>
      <c r="R1146" s="60"/>
      <c r="S1146" s="117"/>
      <c r="T1146" s="211"/>
      <c r="U1146" s="117"/>
      <c r="V1146" s="60"/>
      <c r="W1146" s="118"/>
      <c r="X1146" s="118"/>
      <c r="Y1146" s="119"/>
      <c r="Z1146" s="120"/>
      <c r="AA1146" s="121"/>
      <c r="AB1146" s="121"/>
      <c r="AC1146" s="121"/>
      <c r="AD1146" s="121"/>
      <c r="AE1146" s="121"/>
      <c r="AF1146" s="121"/>
      <c r="AG1146" s="121"/>
      <c r="AH1146" s="121"/>
      <c r="AI1146" s="121"/>
      <c r="AJ1146" s="121"/>
      <c r="AK1146" s="121"/>
      <c r="AL1146" s="121"/>
      <c r="AM1146" s="121"/>
      <c r="AN1146" s="121"/>
      <c r="AO1146" s="121"/>
      <c r="AP1146" s="121"/>
      <c r="AQ1146" s="121"/>
      <c r="AR1146" s="121"/>
      <c r="AS1146" s="121"/>
      <c r="AT1146" s="121"/>
      <c r="AU1146" s="121"/>
      <c r="AV1146" s="121"/>
      <c r="AW1146" s="121"/>
      <c r="AX1146" s="121"/>
      <c r="AY1146" s="121"/>
      <c r="AZ1146" s="121"/>
      <c r="BA1146" s="121"/>
      <c r="BB1146" s="121"/>
      <c r="BC1146" s="121"/>
      <c r="BD1146" s="121"/>
      <c r="BE1146" s="121"/>
      <c r="BF1146" s="121"/>
      <c r="BG1146" s="121"/>
      <c r="BH1146" s="121"/>
      <c r="BI1146" s="121"/>
      <c r="BJ1146" s="121"/>
      <c r="BK1146" s="121"/>
      <c r="BL1146" s="121"/>
      <c r="BM1146" s="121"/>
      <c r="BN1146" s="121"/>
      <c r="BO1146" s="121"/>
      <c r="BP1146" s="121"/>
      <c r="BQ1146" s="121"/>
      <c r="BR1146" s="121"/>
      <c r="BS1146" s="121"/>
      <c r="BT1146" s="121"/>
      <c r="BU1146" s="121"/>
      <c r="BV1146" s="121"/>
      <c r="BW1146" s="121"/>
      <c r="BX1146" s="121"/>
      <c r="BY1146" s="121"/>
      <c r="BZ1146" s="121"/>
      <c r="CA1146" s="121"/>
      <c r="CB1146" s="121"/>
      <c r="CC1146" s="121"/>
      <c r="CD1146" s="121"/>
      <c r="CE1146" s="121"/>
      <c r="CF1146" s="121"/>
      <c r="CG1146" s="121"/>
      <c r="CH1146" s="121"/>
      <c r="CI1146" s="121"/>
      <c r="CJ1146" s="121"/>
      <c r="CK1146" s="121"/>
      <c r="CL1146" s="121"/>
      <c r="CM1146" s="121"/>
      <c r="CN1146" s="121"/>
      <c r="CO1146" s="121"/>
      <c r="CP1146" s="121"/>
      <c r="CQ1146" s="121"/>
      <c r="CR1146" s="121"/>
      <c r="CS1146" s="121"/>
      <c r="CT1146" s="121"/>
      <c r="CU1146" s="121"/>
      <c r="CV1146" s="121"/>
      <c r="CW1146" s="121"/>
      <c r="CX1146" s="121"/>
      <c r="CY1146" s="121"/>
      <c r="CZ1146" s="121"/>
      <c r="DA1146" s="121"/>
      <c r="DB1146" s="121"/>
      <c r="DC1146" s="121"/>
      <c r="DD1146" s="121"/>
      <c r="DE1146" s="121"/>
      <c r="DF1146" s="121"/>
      <c r="DG1146" s="121"/>
      <c r="DH1146" s="121"/>
      <c r="DI1146" s="121"/>
      <c r="DJ1146" s="121"/>
      <c r="DK1146" s="121"/>
      <c r="DL1146" s="121"/>
      <c r="DM1146" s="121"/>
      <c r="DN1146" s="121"/>
      <c r="DO1146" s="121"/>
      <c r="DP1146" s="121"/>
      <c r="DQ1146" s="121"/>
      <c r="DR1146" s="121"/>
      <c r="DS1146" s="121"/>
      <c r="DT1146" s="121"/>
      <c r="DU1146" s="121"/>
      <c r="DV1146" s="121"/>
      <c r="DW1146" s="121"/>
      <c r="DX1146" s="121"/>
      <c r="DY1146" s="121"/>
      <c r="DZ1146" s="121"/>
      <c r="EA1146" s="121"/>
      <c r="EB1146" s="121"/>
      <c r="EC1146" s="121"/>
      <c r="ED1146" s="121"/>
      <c r="EE1146" s="121"/>
      <c r="EF1146" s="121"/>
      <c r="EG1146" s="121"/>
      <c r="EH1146" s="121"/>
      <c r="EI1146" s="121"/>
      <c r="EJ1146" s="121"/>
      <c r="EK1146" s="121"/>
      <c r="EL1146" s="121"/>
      <c r="EM1146" s="121"/>
      <c r="EN1146" s="121"/>
      <c r="EO1146" s="121"/>
      <c r="EP1146" s="121"/>
      <c r="EQ1146" s="121"/>
      <c r="ER1146" s="121"/>
      <c r="ES1146" s="121"/>
      <c r="ET1146" s="121"/>
      <c r="EU1146" s="121"/>
      <c r="EV1146" s="121"/>
      <c r="EW1146" s="121"/>
      <c r="EX1146" s="121"/>
      <c r="EY1146" s="121"/>
      <c r="EZ1146" s="121"/>
      <c r="FA1146" s="121"/>
      <c r="FB1146" s="121"/>
      <c r="FC1146" s="121"/>
      <c r="FD1146" s="121"/>
      <c r="FE1146" s="121"/>
      <c r="FF1146" s="121"/>
      <c r="FG1146" s="121"/>
      <c r="FH1146" s="121"/>
      <c r="FI1146" s="121"/>
      <c r="FJ1146" s="121"/>
      <c r="FK1146" s="121"/>
      <c r="FL1146" s="121"/>
      <c r="FM1146" s="121"/>
      <c r="FN1146" s="121"/>
      <c r="FO1146" s="121"/>
      <c r="FP1146" s="121"/>
      <c r="FQ1146" s="121"/>
      <c r="FR1146" s="121"/>
      <c r="FS1146" s="121"/>
      <c r="FT1146" s="121"/>
      <c r="FU1146" s="121"/>
      <c r="FV1146" s="121"/>
      <c r="FW1146" s="121"/>
      <c r="FX1146" s="121"/>
      <c r="FY1146" s="121"/>
      <c r="FZ1146" s="121"/>
      <c r="GA1146" s="121"/>
      <c r="GB1146" s="121"/>
      <c r="GC1146" s="121"/>
      <c r="GD1146" s="121"/>
      <c r="GE1146" s="121"/>
      <c r="GF1146" s="121"/>
      <c r="GG1146" s="121"/>
      <c r="GH1146" s="121"/>
      <c r="GI1146" s="121"/>
      <c r="GJ1146" s="121"/>
      <c r="GK1146" s="121"/>
      <c r="GL1146" s="121"/>
      <c r="GM1146" s="121"/>
      <c r="GN1146" s="121"/>
      <c r="GO1146" s="121"/>
      <c r="GP1146" s="121"/>
      <c r="GQ1146" s="121"/>
      <c r="GR1146" s="121"/>
      <c r="GS1146" s="121"/>
      <c r="GT1146" s="121"/>
      <c r="GU1146" s="121"/>
      <c r="GV1146" s="121"/>
      <c r="GW1146" s="121"/>
      <c r="GX1146" s="121"/>
      <c r="GY1146" s="121"/>
      <c r="GZ1146" s="121"/>
      <c r="HA1146" s="60"/>
      <c r="HB1146" s="60"/>
    </row>
    <row r="1147" spans="1:210" s="122" customFormat="1" ht="10.199999999999999" customHeight="1">
      <c r="A1147" s="60"/>
      <c r="B1147" s="285" t="s">
        <v>179</v>
      </c>
      <c r="C1147" s="60"/>
      <c r="D1147" s="60"/>
      <c r="E1147" s="273"/>
      <c r="F1147" s="116"/>
      <c r="G1147" s="117"/>
      <c r="H1147" s="60"/>
      <c r="I1147" s="60"/>
      <c r="J1147" s="60"/>
      <c r="K1147" s="417">
        <f>K1140</f>
        <v>0</v>
      </c>
      <c r="L1147" s="60"/>
      <c r="M1147" s="172" t="s">
        <v>6</v>
      </c>
      <c r="N1147" s="173" t="s">
        <v>17</v>
      </c>
      <c r="O1147" s="1"/>
      <c r="P1147" s="5"/>
      <c r="Q1147" s="1" t="s">
        <v>35</v>
      </c>
      <c r="R1147" s="1"/>
      <c r="S1147" s="5" t="s">
        <v>6</v>
      </c>
      <c r="T1147" s="202"/>
      <c r="U1147" s="117"/>
      <c r="V1147" s="60"/>
      <c r="W1147" s="118">
        <f>SUM($Y1147:$HA1147)</f>
        <v>0</v>
      </c>
      <c r="X1147" s="118"/>
      <c r="Y1147" s="119"/>
      <c r="Z1147" s="120"/>
      <c r="AA1147" s="121">
        <f>IF(AA$8="",0,IF(SUM($Y1147:Z1147)&gt;=$W1140,0,IF(OR($T1147=0,$T1147=""),AA1140,(SUM($Y1140:AA1140)*IF(SUM(капитал!$Z$42:AA$50)=0,1,(SUM(капитал!$Z$42:AA$50)-SUM($Z$448:AA$448))/SUM(капитал!$Z$42:AA$50)))/($T1147*12))))</f>
        <v>0</v>
      </c>
      <c r="AB1147" s="121">
        <f>IF(AB$8="",0,IF(SUM($Y1147:AA1147)&gt;=$W1140,0,IF(OR($T1147=0,$T1147=""),AB1140,(SUM($Y1140:AB1140)*IF(SUM(капитал!$Z$42:AB$50)=0,1,(SUM(капитал!$Z$42:AB$50)-SUM($Z$448:AB$448))/SUM(капитал!$Z$42:AB$50)))/($T1147*12))))</f>
        <v>0</v>
      </c>
      <c r="AC1147" s="121">
        <f>IF(AC$8="",0,IF(SUM($Y1147:AB1147)&gt;=$W1140,0,IF(OR($T1147=0,$T1147=""),AC1140,(SUM($Y1140:AC1140)*IF(SUM(капитал!$Z$42:AC$50)=0,1,(SUM(капитал!$Z$42:AC$50)-SUM($Z$448:AC$448))/SUM(капитал!$Z$42:AC$50)))/($T1147*12))))</f>
        <v>0</v>
      </c>
      <c r="AD1147" s="121">
        <f>IF(AD$8="",0,IF(SUM($Y1147:AC1147)&gt;=$W1140,0,IF(OR($T1147=0,$T1147=""),AD1140,(SUM($Y1140:AD1140)*IF(SUM(капитал!$Z$42:AD$50)=0,1,(SUM(капитал!$Z$42:AD$50)-SUM($Z$448:AD$448))/SUM(капитал!$Z$42:AD$50)))/($T1147*12))))</f>
        <v>0</v>
      </c>
      <c r="AE1147" s="121">
        <f>IF(AE$8="",0,IF(SUM($Y1147:AD1147)&gt;=$W1140,0,IF(OR($T1147=0,$T1147=""),AE1140,(SUM($Y1140:AE1140)*IF(SUM(капитал!$Z$42:AE$50)=0,1,(SUM(капитал!$Z$42:AE$50)-SUM($Z$448:AE$448))/SUM(капитал!$Z$42:AE$50)))/($T1147*12))))</f>
        <v>0</v>
      </c>
      <c r="AF1147" s="121">
        <f>IF(AF$8="",0,IF(SUM($Y1147:AE1147)&gt;=$W1140,0,IF(OR($T1147=0,$T1147=""),AF1140,(SUM($Y1140:AF1140)*IF(SUM(капитал!$Z$42:AF$50)=0,1,(SUM(капитал!$Z$42:AF$50)-SUM($Z$448:AF$448))/SUM(капитал!$Z$42:AF$50)))/($T1147*12))))</f>
        <v>0</v>
      </c>
      <c r="AG1147" s="121">
        <f>IF(AG$8="",0,IF(SUM($Y1147:AF1147)&gt;=$W1140,0,IF(OR($T1147=0,$T1147=""),AG1140,(SUM($Y1140:AG1140)*IF(SUM(капитал!$Z$42:AG$50)=0,1,(SUM(капитал!$Z$42:AG$50)-SUM($Z$448:AG$448))/SUM(капитал!$Z$42:AG$50)))/($T1147*12))))</f>
        <v>0</v>
      </c>
      <c r="AH1147" s="121">
        <f>IF(AH$8="",0,IF(SUM($Y1147:AG1147)&gt;=$W1140,0,IF(OR($T1147=0,$T1147=""),AH1140,(SUM($Y1140:AH1140)*IF(SUM(капитал!$Z$42:AH$50)=0,1,(SUM(капитал!$Z$42:AH$50)-SUM($Z$448:AH$448))/SUM(капитал!$Z$42:AH$50)))/($T1147*12))))</f>
        <v>0</v>
      </c>
      <c r="AI1147" s="121">
        <f>IF(AI$8="",0,IF(SUM($Y1147:AH1147)&gt;=$W1140,0,IF(OR($T1147=0,$T1147=""),AI1140,(SUM($Y1140:AI1140)*IF(SUM(капитал!$Z$42:AI$50)=0,1,(SUM(капитал!$Z$42:AI$50)-SUM($Z$448:AI$448))/SUM(капитал!$Z$42:AI$50)))/($T1147*12))))</f>
        <v>0</v>
      </c>
      <c r="AJ1147" s="121">
        <f>IF(AJ$8="",0,IF(SUM($Y1147:AI1147)&gt;=$W1140,0,IF(OR($T1147=0,$T1147=""),AJ1140,(SUM($Y1140:AJ1140)*IF(SUM(капитал!$Z$42:AJ$50)=0,1,(SUM(капитал!$Z$42:AJ$50)-SUM($Z$448:AJ$448))/SUM(капитал!$Z$42:AJ$50)))/($T1147*12))))</f>
        <v>0</v>
      </c>
      <c r="AK1147" s="121">
        <f>IF(AK$8="",0,IF(SUM($Y1147:AJ1147)&gt;=$W1140,0,IF(OR($T1147=0,$T1147=""),AK1140,(SUM($Y1140:AK1140)*IF(SUM(капитал!$Z$42:AK$50)=0,1,(SUM(капитал!$Z$42:AK$50)-SUM($Z$448:AK$448))/SUM(капитал!$Z$42:AK$50)))/($T1147*12))))</f>
        <v>0</v>
      </c>
      <c r="AL1147" s="121">
        <f>IF(AL$8="",0,IF(SUM($Y1147:AK1147)&gt;=$W1140,0,IF(OR($T1147=0,$T1147=""),AL1140,(SUM($Y1140:AL1140)*IF(SUM(капитал!$Z$42:AL$50)=0,1,(SUM(капитал!$Z$42:AL$50)-SUM($Z$448:AL$448))/SUM(капитал!$Z$42:AL$50)))/($T1147*12))))</f>
        <v>0</v>
      </c>
      <c r="AM1147" s="121">
        <f>IF(AM$8="",0,IF(SUM($Y1147:AL1147)&gt;=$W1140,0,IF(OR($T1147=0,$T1147=""),AM1140,(SUM($Y1140:AM1140)*IF(SUM(капитал!$Z$42:AM$50)=0,1,(SUM(капитал!$Z$42:AM$50)-SUM($Z$448:AM$448))/SUM(капитал!$Z$42:AM$50)))/($T1147*12))))</f>
        <v>0</v>
      </c>
      <c r="AN1147" s="121">
        <f>IF(AN$8="",0,IF(SUM($Y1147:AM1147)&gt;=$W1140,0,IF(OR($T1147=0,$T1147=""),AN1140,(SUM($Y1140:AN1140)*IF(SUM(капитал!$Z$42:AN$50)=0,1,(SUM(капитал!$Z$42:AN$50)-SUM($Z$448:AN$448))/SUM(капитал!$Z$42:AN$50)))/($T1147*12))))</f>
        <v>0</v>
      </c>
      <c r="AO1147" s="121">
        <f>IF(AO$8="",0,IF(SUM($Y1147:AN1147)&gt;=$W1140,0,IF(OR($T1147=0,$T1147=""),AO1140,(SUM($Y1140:AO1140)*IF(SUM(капитал!$Z$42:AO$50)=0,1,(SUM(капитал!$Z$42:AO$50)-SUM($Z$448:AO$448))/SUM(капитал!$Z$42:AO$50)))/($T1147*12))))</f>
        <v>0</v>
      </c>
      <c r="AP1147" s="121">
        <f>IF(AP$8="",0,IF(SUM($Y1147:AO1147)&gt;=$W1140,0,IF(OR($T1147=0,$T1147=""),AP1140,(SUM($Y1140:AP1140)*IF(SUM(капитал!$Z$42:AP$50)=0,1,(SUM(капитал!$Z$42:AP$50)-SUM($Z$448:AP$448))/SUM(капитал!$Z$42:AP$50)))/($T1147*12))))</f>
        <v>0</v>
      </c>
      <c r="AQ1147" s="121">
        <f>IF(AQ$8="",0,IF(SUM($Y1147:AP1147)&gt;=$W1140,0,IF(OR($T1147=0,$T1147=""),AQ1140,(SUM($Y1140:AQ1140)*IF(SUM(капитал!$Z$42:AQ$50)=0,1,(SUM(капитал!$Z$42:AQ$50)-SUM($Z$448:AQ$448))/SUM(капитал!$Z$42:AQ$50)))/($T1147*12))))</f>
        <v>0</v>
      </c>
      <c r="AR1147" s="121">
        <f>IF(AR$8="",0,IF(SUM($Y1147:AQ1147)&gt;=$W1140,0,IF(OR($T1147=0,$T1147=""),AR1140,(SUM($Y1140:AR1140)*IF(SUM(капитал!$Z$42:AR$50)=0,1,(SUM(капитал!$Z$42:AR$50)-SUM($Z$448:AR$448))/SUM(капитал!$Z$42:AR$50)))/($T1147*12))))</f>
        <v>0</v>
      </c>
      <c r="AS1147" s="121">
        <f>IF(AS$8="",0,IF(SUM($Y1147:AR1147)&gt;=$W1140,0,IF(OR($T1147=0,$T1147=""),AS1140,(SUM($Y1140:AS1140)*IF(SUM(капитал!$Z$42:AS$50)=0,1,(SUM(капитал!$Z$42:AS$50)-SUM($Z$448:AS$448))/SUM(капитал!$Z$42:AS$50)))/($T1147*12))))</f>
        <v>0</v>
      </c>
      <c r="AT1147" s="121">
        <f>IF(AT$8="",0,IF(SUM($Y1147:AS1147)&gt;=$W1140,0,IF(OR($T1147=0,$T1147=""),AT1140,(SUM($Y1140:AT1140)*IF(SUM(капитал!$Z$42:AT$50)=0,1,(SUM(капитал!$Z$42:AT$50)-SUM($Z$448:AT$448))/SUM(капитал!$Z$42:AT$50)))/($T1147*12))))</f>
        <v>0</v>
      </c>
      <c r="AU1147" s="121">
        <f>IF(AU$8="",0,IF(SUM($Y1147:AT1147)&gt;=$W1140,0,IF(OR($T1147=0,$T1147=""),AU1140,(SUM($Y1140:AU1140)*IF(SUM(капитал!$Z$42:AU$50)=0,1,(SUM(капитал!$Z$42:AU$50)-SUM($Z$448:AU$448))/SUM(капитал!$Z$42:AU$50)))/($T1147*12))))</f>
        <v>0</v>
      </c>
      <c r="AV1147" s="121">
        <f>IF(AV$8="",0,IF(SUM($Y1147:AU1147)&gt;=$W1140,0,IF(OR($T1147=0,$T1147=""),AV1140,(SUM($Y1140:AV1140)*IF(SUM(капитал!$Z$42:AV$50)=0,1,(SUM(капитал!$Z$42:AV$50)-SUM($Z$448:AV$448))/SUM(капитал!$Z$42:AV$50)))/($T1147*12))))</f>
        <v>0</v>
      </c>
      <c r="AW1147" s="121">
        <f>IF(AW$8="",0,IF(SUM($Y1147:AV1147)&gt;=$W1140,0,IF(OR($T1147=0,$T1147=""),AW1140,(SUM($Y1140:AW1140)*IF(SUM(капитал!$Z$42:AW$50)=0,1,(SUM(капитал!$Z$42:AW$50)-SUM($Z$448:AW$448))/SUM(капитал!$Z$42:AW$50)))/($T1147*12))))</f>
        <v>0</v>
      </c>
      <c r="AX1147" s="121">
        <f>IF(AX$8="",0,IF(SUM($Y1147:AW1147)&gt;=$W1140,0,IF(OR($T1147=0,$T1147=""),AX1140,(SUM($Y1140:AX1140)*IF(SUM(капитал!$Z$42:AX$50)=0,1,(SUM(капитал!$Z$42:AX$50)-SUM($Z$448:AX$448))/SUM(капитал!$Z$42:AX$50)))/($T1147*12))))</f>
        <v>0</v>
      </c>
      <c r="AY1147" s="121">
        <f>IF(AY$8="",0,IF(SUM($Y1147:AX1147)&gt;=$W1140,0,IF(OR($T1147=0,$T1147=""),AY1140,(SUM($Y1140:AY1140)*IF(SUM(капитал!$Z$42:AY$50)=0,1,(SUM(капитал!$Z$42:AY$50)-SUM($Z$448:AY$448))/SUM(капитал!$Z$42:AY$50)))/($T1147*12))))</f>
        <v>0</v>
      </c>
      <c r="AZ1147" s="121">
        <f>IF(AZ$8="",0,IF(SUM($Y1147:AY1147)&gt;=$W1140,0,IF(OR($T1147=0,$T1147=""),AZ1140,(SUM($Y1140:AZ1140)*IF(SUM(капитал!$Z$42:AZ$50)=0,1,(SUM(капитал!$Z$42:AZ$50)-SUM($Z$448:AZ$448))/SUM(капитал!$Z$42:AZ$50)))/($T1147*12))))</f>
        <v>0</v>
      </c>
      <c r="BA1147" s="121">
        <f>IF(BA$8="",0,IF(SUM($Y1147:AZ1147)&gt;=$W1140,0,IF(OR($T1147=0,$T1147=""),BA1140,(SUM($Y1140:BA1140)*IF(SUM(капитал!$Z$42:BA$50)=0,1,(SUM(капитал!$Z$42:BA$50)-SUM($Z$448:BA$448))/SUM(капитал!$Z$42:BA$50)))/($T1147*12))))</f>
        <v>0</v>
      </c>
      <c r="BB1147" s="121">
        <f>IF(BB$8="",0,IF(SUM($Y1147:BA1147)&gt;=$W1140,0,IF(OR($T1147=0,$T1147=""),BB1140,(SUM($Y1140:BB1140)*IF(SUM(капитал!$Z$42:BB$50)=0,1,(SUM(капитал!$Z$42:BB$50)-SUM($Z$448:BB$448))/SUM(капитал!$Z$42:BB$50)))/($T1147*12))))</f>
        <v>0</v>
      </c>
      <c r="BC1147" s="121">
        <f>IF(BC$8="",0,IF(SUM($Y1147:BB1147)&gt;=$W1140,0,IF(OR($T1147=0,$T1147=""),BC1140,(SUM($Y1140:BC1140)*IF(SUM(капитал!$Z$42:BC$50)=0,1,(SUM(капитал!$Z$42:BC$50)-SUM($Z$448:BC$448))/SUM(капитал!$Z$42:BC$50)))/($T1147*12))))</f>
        <v>0</v>
      </c>
      <c r="BD1147" s="121">
        <f>IF(BD$8="",0,IF(SUM($Y1147:BC1147)&gt;=$W1140,0,IF(OR($T1147=0,$T1147=""),BD1140,(SUM($Y1140:BD1140)*IF(SUM(капитал!$Z$42:BD$50)=0,1,(SUM(капитал!$Z$42:BD$50)-SUM($Z$448:BD$448))/SUM(капитал!$Z$42:BD$50)))/($T1147*12))))</f>
        <v>0</v>
      </c>
      <c r="BE1147" s="121">
        <f>IF(BE$8="",0,IF(SUM($Y1147:BD1147)&gt;=$W1140,0,IF(OR($T1147=0,$T1147=""),BE1140,(SUM($Y1140:BE1140)*IF(SUM(капитал!$Z$42:BE$50)=0,1,(SUM(капитал!$Z$42:BE$50)-SUM($Z$448:BE$448))/SUM(капитал!$Z$42:BE$50)))/($T1147*12))))</f>
        <v>0</v>
      </c>
      <c r="BF1147" s="121">
        <f>IF(BF$8="",0,IF(SUM($Y1147:BE1147)&gt;=$W1140,0,IF(OR($T1147=0,$T1147=""),BF1140,(SUM($Y1140:BF1140)*IF(SUM(капитал!$Z$42:BF$50)=0,1,(SUM(капитал!$Z$42:BF$50)-SUM($Z$448:BF$448))/SUM(капитал!$Z$42:BF$50)))/($T1147*12))))</f>
        <v>0</v>
      </c>
      <c r="BG1147" s="121">
        <f>IF(BG$8="",0,IF(SUM($Y1147:BF1147)&gt;=$W1140,0,IF(OR($T1147=0,$T1147=""),BG1140,(SUM($Y1140:BG1140)*IF(SUM(капитал!$Z$42:BG$50)=0,1,(SUM(капитал!$Z$42:BG$50)-SUM($Z$448:BG$448))/SUM(капитал!$Z$42:BG$50)))/($T1147*12))))</f>
        <v>0</v>
      </c>
      <c r="BH1147" s="121">
        <f>IF(BH$8="",0,IF(SUM($Y1147:BG1147)&gt;=$W1140,0,IF(OR($T1147=0,$T1147=""),BH1140,(SUM($Y1140:BH1140)*IF(SUM(капитал!$Z$42:BH$50)=0,1,(SUM(капитал!$Z$42:BH$50)-SUM($Z$448:BH$448))/SUM(капитал!$Z$42:BH$50)))/($T1147*12))))</f>
        <v>0</v>
      </c>
      <c r="BI1147" s="121">
        <f>IF(BI$8="",0,IF(SUM($Y1147:BH1147)&gt;=$W1140,0,IF(OR($T1147=0,$T1147=""),BI1140,(SUM($Y1140:BI1140)*IF(SUM(капитал!$Z$42:BI$50)=0,1,(SUM(капитал!$Z$42:BI$50)-SUM($Z$448:BI$448))/SUM(капитал!$Z$42:BI$50)))/($T1147*12))))</f>
        <v>0</v>
      </c>
      <c r="BJ1147" s="121">
        <f>IF(BJ$8="",0,IF(SUM($Y1147:BI1147)&gt;=$W1140,0,IF(OR($T1147=0,$T1147=""),BJ1140,(SUM($Y1140:BJ1140)*IF(SUM(капитал!$Z$42:BJ$50)=0,1,(SUM(капитал!$Z$42:BJ$50)-SUM($Z$448:BJ$448))/SUM(капитал!$Z$42:BJ$50)))/($T1147*12))))</f>
        <v>0</v>
      </c>
      <c r="BK1147" s="121">
        <f>IF(BK$8="",0,IF(SUM($Y1147:BJ1147)&gt;=$W1140,0,IF(OR($T1147=0,$T1147=""),BK1140,(SUM($Y1140:BK1140)*IF(SUM(капитал!$Z$42:BK$50)=0,1,(SUM(капитал!$Z$42:BK$50)-SUM($Z$448:BK$448))/SUM(капитал!$Z$42:BK$50)))/($T1147*12))))</f>
        <v>0</v>
      </c>
      <c r="BL1147" s="121">
        <f>IF(BL$8="",0,IF(SUM($Y1147:BK1147)&gt;=$W1140,0,IF(OR($T1147=0,$T1147=""),BL1140,(SUM($Y1140:BL1140)*IF(SUM(капитал!$Z$42:BL$50)=0,1,(SUM(капитал!$Z$42:BL$50)-SUM($Z$448:BL$448))/SUM(капитал!$Z$42:BL$50)))/($T1147*12))))</f>
        <v>0</v>
      </c>
      <c r="BM1147" s="121">
        <f>IF(BM$8="",0,IF(SUM($Y1147:BL1147)&gt;=$W1140,0,IF(OR($T1147=0,$T1147=""),BM1140,(SUM($Y1140:BM1140)*IF(SUM(капитал!$Z$42:BM$50)=0,1,(SUM(капитал!$Z$42:BM$50)-SUM($Z$448:BM$448))/SUM(капитал!$Z$42:BM$50)))/($T1147*12))))</f>
        <v>0</v>
      </c>
      <c r="BN1147" s="121">
        <f>IF(BN$8="",0,IF(SUM($Y1147:BM1147)&gt;=$W1140,0,IF(OR($T1147=0,$T1147=""),BN1140,(SUM($Y1140:BN1140)*IF(SUM(капитал!$Z$42:BN$50)=0,1,(SUM(капитал!$Z$42:BN$50)-SUM($Z$448:BN$448))/SUM(капитал!$Z$42:BN$50)))/($T1147*12))))</f>
        <v>0</v>
      </c>
      <c r="BO1147" s="121">
        <f>IF(BO$8="",0,IF(SUM($Y1147:BN1147)&gt;=$W1140,0,IF(OR($T1147=0,$T1147=""),BO1140,(SUM($Y1140:BO1140)*IF(SUM(капитал!$Z$42:BO$50)=0,1,(SUM(капитал!$Z$42:BO$50)-SUM($Z$448:BO$448))/SUM(капитал!$Z$42:BO$50)))/($T1147*12))))</f>
        <v>0</v>
      </c>
      <c r="BP1147" s="121">
        <f>IF(BP$8="",0,IF(SUM($Y1147:BO1147)&gt;=$W1140,0,IF(OR($T1147=0,$T1147=""),BP1140,(SUM($Y1140:BP1140)*IF(SUM(капитал!$Z$42:BP$50)=0,1,(SUM(капитал!$Z$42:BP$50)-SUM($Z$448:BP$448))/SUM(капитал!$Z$42:BP$50)))/($T1147*12))))</f>
        <v>0</v>
      </c>
      <c r="BQ1147" s="121">
        <f>IF(BQ$8="",0,IF(SUM($Y1147:BP1147)&gt;=$W1140,0,IF(OR($T1147=0,$T1147=""),BQ1140,(SUM($Y1140:BQ1140)*IF(SUM(капитал!$Z$42:BQ$50)=0,1,(SUM(капитал!$Z$42:BQ$50)-SUM($Z$448:BQ$448))/SUM(капитал!$Z$42:BQ$50)))/($T1147*12))))</f>
        <v>0</v>
      </c>
      <c r="BR1147" s="121">
        <f>IF(BR$8="",0,IF(SUM($Y1147:BQ1147)&gt;=$W1140,0,IF(OR($T1147=0,$T1147=""),BR1140,(SUM($Y1140:BR1140)*IF(SUM(капитал!$Z$42:BR$50)=0,1,(SUM(капитал!$Z$42:BR$50)-SUM($Z$448:BR$448))/SUM(капитал!$Z$42:BR$50)))/($T1147*12))))</f>
        <v>0</v>
      </c>
      <c r="BS1147" s="121">
        <f>IF(BS$8="",0,IF(SUM($Y1147:BR1147)&gt;=$W1140,0,IF(OR($T1147=0,$T1147=""),BS1140,(SUM($Y1140:BS1140)*IF(SUM(капитал!$Z$42:BS$50)=0,1,(SUM(капитал!$Z$42:BS$50)-SUM($Z$448:BS$448))/SUM(капитал!$Z$42:BS$50)))/($T1147*12))))</f>
        <v>0</v>
      </c>
      <c r="BT1147" s="121">
        <f>IF(BT$8="",0,IF(SUM($Y1147:BS1147)&gt;=$W1140,0,IF(OR($T1147=0,$T1147=""),BT1140,(SUM($Y1140:BT1140)*IF(SUM(капитал!$Z$42:BT$50)=0,1,(SUM(капитал!$Z$42:BT$50)-SUM($Z$448:BT$448))/SUM(капитал!$Z$42:BT$50)))/($T1147*12))))</f>
        <v>0</v>
      </c>
      <c r="BU1147" s="121">
        <f>IF(BU$8="",0,IF(SUM($Y1147:BT1147)&gt;=$W1140,0,IF(OR($T1147=0,$T1147=""),BU1140,(SUM($Y1140:BU1140)*IF(SUM(капитал!$Z$42:BU$50)=0,1,(SUM(капитал!$Z$42:BU$50)-SUM($Z$448:BU$448))/SUM(капитал!$Z$42:BU$50)))/($T1147*12))))</f>
        <v>0</v>
      </c>
      <c r="BV1147" s="121">
        <f>IF(BV$8="",0,IF(SUM($Y1147:BU1147)&gt;=$W1140,0,IF(OR($T1147=0,$T1147=""),BV1140,(SUM($Y1140:BV1140)*IF(SUM(капитал!$Z$42:BV$50)=0,1,(SUM(капитал!$Z$42:BV$50)-SUM($Z$448:BV$448))/SUM(капитал!$Z$42:BV$50)))/($T1147*12))))</f>
        <v>0</v>
      </c>
      <c r="BW1147" s="121">
        <f>IF(BW$8="",0,IF(SUM($Y1147:BV1147)&gt;=$W1140,0,IF(OR($T1147=0,$T1147=""),BW1140,(SUM($Y1140:BW1140)*IF(SUM(капитал!$Z$42:BW$50)=0,1,(SUM(капитал!$Z$42:BW$50)-SUM($Z$448:BW$448))/SUM(капитал!$Z$42:BW$50)))/($T1147*12))))</f>
        <v>0</v>
      </c>
      <c r="BX1147" s="121">
        <f>IF(BX$8="",0,IF(SUM($Y1147:BW1147)&gt;=$W1140,0,IF(OR($T1147=0,$T1147=""),BX1140,(SUM($Y1140:BX1140)*IF(SUM(капитал!$Z$42:BX$50)=0,1,(SUM(капитал!$Z$42:BX$50)-SUM($Z$448:BX$448))/SUM(капитал!$Z$42:BX$50)))/($T1147*12))))</f>
        <v>0</v>
      </c>
      <c r="BY1147" s="121">
        <f>IF(BY$8="",0,IF(SUM($Y1147:BX1147)&gt;=$W1140,0,IF(OR($T1147=0,$T1147=""),BY1140,(SUM($Y1140:BY1140)*IF(SUM(капитал!$Z$42:BY$50)=0,1,(SUM(капитал!$Z$42:BY$50)-SUM($Z$448:BY$448))/SUM(капитал!$Z$42:BY$50)))/($T1147*12))))</f>
        <v>0</v>
      </c>
      <c r="BZ1147" s="121">
        <f>IF(BZ$8="",0,IF(SUM($Y1147:BY1147)&gt;=$W1140,0,IF(OR($T1147=0,$T1147=""),BZ1140,(SUM($Y1140:BZ1140)*IF(SUM(капитал!$Z$42:BZ$50)=0,1,(SUM(капитал!$Z$42:BZ$50)-SUM($Z$448:BZ$448))/SUM(капитал!$Z$42:BZ$50)))/($T1147*12))))</f>
        <v>0</v>
      </c>
      <c r="CA1147" s="121">
        <f>IF(CA$8="",0,IF(SUM($Y1147:BZ1147)&gt;=$W1140,0,IF(OR($T1147=0,$T1147=""),CA1140,(SUM($Y1140:CA1140)*IF(SUM(капитал!$Z$42:CA$50)=0,1,(SUM(капитал!$Z$42:CA$50)-SUM($Z$448:CA$448))/SUM(капитал!$Z$42:CA$50)))/($T1147*12))))</f>
        <v>0</v>
      </c>
      <c r="CB1147" s="121">
        <f>IF(CB$8="",0,IF(SUM($Y1147:CA1147)&gt;=$W1140,0,IF(OR($T1147=0,$T1147=""),CB1140,(SUM($Y1140:CB1140)*IF(SUM(капитал!$Z$42:CB$50)=0,1,(SUM(капитал!$Z$42:CB$50)-SUM($Z$448:CB$448))/SUM(капитал!$Z$42:CB$50)))/($T1147*12))))</f>
        <v>0</v>
      </c>
      <c r="CC1147" s="121">
        <f>IF(CC$8="",0,IF(SUM($Y1147:CB1147)&gt;=$W1140,0,IF(OR($T1147=0,$T1147=""),CC1140,(SUM($Y1140:CC1140)*IF(SUM(капитал!$Z$42:CC$50)=0,1,(SUM(капитал!$Z$42:CC$50)-SUM($Z$448:CC$448))/SUM(капитал!$Z$42:CC$50)))/($T1147*12))))</f>
        <v>0</v>
      </c>
      <c r="CD1147" s="121">
        <f>IF(CD$8="",0,IF(SUM($Y1147:CC1147)&gt;=$W1140,0,IF(OR($T1147=0,$T1147=""),CD1140,(SUM($Y1140:CD1140)*IF(SUM(капитал!$Z$42:CD$50)=0,1,(SUM(капитал!$Z$42:CD$50)-SUM($Z$448:CD$448))/SUM(капитал!$Z$42:CD$50)))/($T1147*12))))</f>
        <v>0</v>
      </c>
      <c r="CE1147" s="121">
        <f>IF(CE$8="",0,IF(SUM($Y1147:CD1147)&gt;=$W1140,0,IF(OR($T1147=0,$T1147=""),CE1140,(SUM($Y1140:CE1140)*IF(SUM(капитал!$Z$42:CE$50)=0,1,(SUM(капитал!$Z$42:CE$50)-SUM($Z$448:CE$448))/SUM(капитал!$Z$42:CE$50)))/($T1147*12))))</f>
        <v>0</v>
      </c>
      <c r="CF1147" s="121">
        <f>IF(CF$8="",0,IF(SUM($Y1147:CE1147)&gt;=$W1140,0,IF(OR($T1147=0,$T1147=""),CF1140,(SUM($Y1140:CF1140)*IF(SUM(капитал!$Z$42:CF$50)=0,1,(SUM(капитал!$Z$42:CF$50)-SUM($Z$448:CF$448))/SUM(капитал!$Z$42:CF$50)))/($T1147*12))))</f>
        <v>0</v>
      </c>
      <c r="CG1147" s="121">
        <f>IF(CG$8="",0,IF(SUM($Y1147:CF1147)&gt;=$W1140,0,IF(OR($T1147=0,$T1147=""),CG1140,(SUM($Y1140:CG1140)*IF(SUM(капитал!$Z$42:CG$50)=0,1,(SUM(капитал!$Z$42:CG$50)-SUM($Z$448:CG$448))/SUM(капитал!$Z$42:CG$50)))/($T1147*12))))</f>
        <v>0</v>
      </c>
      <c r="CH1147" s="121">
        <f>IF(CH$8="",0,IF(SUM($Y1147:CG1147)&gt;=$W1140,0,IF(OR($T1147=0,$T1147=""),CH1140,(SUM($Y1140:CH1140)*IF(SUM(капитал!$Z$42:CH$50)=0,1,(SUM(капитал!$Z$42:CH$50)-SUM($Z$448:CH$448))/SUM(капитал!$Z$42:CH$50)))/($T1147*12))))</f>
        <v>0</v>
      </c>
      <c r="CI1147" s="121">
        <f>IF(CI$8="",0,IF(SUM($Y1147:CH1147)&gt;=$W1140,0,IF(OR($T1147=0,$T1147=""),CI1140,(SUM($Y1140:CI1140)*IF(SUM(капитал!$Z$42:CI$50)=0,1,(SUM(капитал!$Z$42:CI$50)-SUM($Z$448:CI$448))/SUM(капитал!$Z$42:CI$50)))/($T1147*12))))</f>
        <v>0</v>
      </c>
      <c r="CJ1147" s="121">
        <f>IF(CJ$8="",0,IF(SUM($Y1147:CI1147)&gt;=$W1140,0,IF(OR($T1147=0,$T1147=""),CJ1140,(SUM($Y1140:CJ1140)*IF(SUM(капитал!$Z$42:CJ$50)=0,1,(SUM(капитал!$Z$42:CJ$50)-SUM($Z$448:CJ$448))/SUM(капитал!$Z$42:CJ$50)))/($T1147*12))))</f>
        <v>0</v>
      </c>
      <c r="CK1147" s="121">
        <f>IF(CK$8="",0,IF(SUM($Y1147:CJ1147)&gt;=$W1140,0,IF(OR($T1147=0,$T1147=""),CK1140,(SUM($Y1140:CK1140)*IF(SUM(капитал!$Z$42:CK$50)=0,1,(SUM(капитал!$Z$42:CK$50)-SUM($Z$448:CK$448))/SUM(капитал!$Z$42:CK$50)))/($T1147*12))))</f>
        <v>0</v>
      </c>
      <c r="CL1147" s="121">
        <f>IF(CL$8="",0,IF(SUM($Y1147:CK1147)&gt;=$W1140,0,IF(OR($T1147=0,$T1147=""),CL1140,(SUM($Y1140:CL1140)*IF(SUM(капитал!$Z$42:CL$50)=0,1,(SUM(капитал!$Z$42:CL$50)-SUM($Z$448:CL$448))/SUM(капитал!$Z$42:CL$50)))/($T1147*12))))</f>
        <v>0</v>
      </c>
      <c r="CM1147" s="121">
        <f>IF(CM$8="",0,IF(SUM($Y1147:CL1147)&gt;=$W1140,0,IF(OR($T1147=0,$T1147=""),CM1140,(SUM($Y1140:CM1140)*IF(SUM(капитал!$Z$42:CM$50)=0,1,(SUM(капитал!$Z$42:CM$50)-SUM($Z$448:CM$448))/SUM(капитал!$Z$42:CM$50)))/($T1147*12))))</f>
        <v>0</v>
      </c>
      <c r="CN1147" s="121">
        <f>IF(CN$8="",0,IF(SUM($Y1147:CM1147)&gt;=$W1140,0,IF(OR($T1147=0,$T1147=""),CN1140,(SUM($Y1140:CN1140)*IF(SUM(капитал!$Z$42:CN$50)=0,1,(SUM(капитал!$Z$42:CN$50)-SUM($Z$448:CN$448))/SUM(капитал!$Z$42:CN$50)))/($T1147*12))))</f>
        <v>0</v>
      </c>
      <c r="CO1147" s="121">
        <f>IF(CO$8="",0,IF(SUM($Y1147:CN1147)&gt;=$W1140,0,IF(OR($T1147=0,$T1147=""),CO1140,(SUM($Y1140:CO1140)*IF(SUM(капитал!$Z$42:CO$50)=0,1,(SUM(капитал!$Z$42:CO$50)-SUM($Z$448:CO$448))/SUM(капитал!$Z$42:CO$50)))/($T1147*12))))</f>
        <v>0</v>
      </c>
      <c r="CP1147" s="121">
        <f>IF(CP$8="",0,IF(SUM($Y1147:CO1147)&gt;=$W1140,0,IF(OR($T1147=0,$T1147=""),CP1140,(SUM($Y1140:CP1140)*IF(SUM(капитал!$Z$42:CP$50)=0,1,(SUM(капитал!$Z$42:CP$50)-SUM($Z$448:CP$448))/SUM(капитал!$Z$42:CP$50)))/($T1147*12))))</f>
        <v>0</v>
      </c>
      <c r="CQ1147" s="121">
        <f>IF(CQ$8="",0,IF(SUM($Y1147:CP1147)&gt;=$W1140,0,IF(OR($T1147=0,$T1147=""),CQ1140,(SUM($Y1140:CQ1140)*IF(SUM(капитал!$Z$42:CQ$50)=0,1,(SUM(капитал!$Z$42:CQ$50)-SUM($Z$448:CQ$448))/SUM(капитал!$Z$42:CQ$50)))/($T1147*12))))</f>
        <v>0</v>
      </c>
      <c r="CR1147" s="121">
        <f>IF(CR$8="",0,IF(SUM($Y1147:CQ1147)&gt;=$W1140,0,IF(OR($T1147=0,$T1147=""),CR1140,(SUM($Y1140:CR1140)*IF(SUM(капитал!$Z$42:CR$50)=0,1,(SUM(капитал!$Z$42:CR$50)-SUM($Z$448:CR$448))/SUM(капитал!$Z$42:CR$50)))/($T1147*12))))</f>
        <v>0</v>
      </c>
      <c r="CS1147" s="121">
        <f>IF(CS$8="",0,IF(SUM($Y1147:CR1147)&gt;=$W1140,0,IF(OR($T1147=0,$T1147=""),CS1140,(SUM($Y1140:CS1140)*IF(SUM(капитал!$Z$42:CS$50)=0,1,(SUM(капитал!$Z$42:CS$50)-SUM($Z$448:CS$448))/SUM(капитал!$Z$42:CS$50)))/($T1147*12))))</f>
        <v>0</v>
      </c>
      <c r="CT1147" s="121">
        <f>IF(CT$8="",0,IF(SUM($Y1147:CS1147)&gt;=$W1140,0,IF(OR($T1147=0,$T1147=""),CT1140,(SUM($Y1140:CT1140)*IF(SUM(капитал!$Z$42:CT$50)=0,1,(SUM(капитал!$Z$42:CT$50)-SUM($Z$448:CT$448))/SUM(капитал!$Z$42:CT$50)))/($T1147*12))))</f>
        <v>0</v>
      </c>
      <c r="CU1147" s="121">
        <f>IF(CU$8="",0,IF(SUM($Y1147:CT1147)&gt;=$W1140,0,IF(OR($T1147=0,$T1147=""),CU1140,(SUM($Y1140:CU1140)*IF(SUM(капитал!$Z$42:CU$50)=0,1,(SUM(капитал!$Z$42:CU$50)-SUM($Z$448:CU$448))/SUM(капитал!$Z$42:CU$50)))/($T1147*12))))</f>
        <v>0</v>
      </c>
      <c r="CV1147" s="121">
        <f>IF(CV$8="",0,IF(SUM($Y1147:CU1147)&gt;=$W1140,0,IF(OR($T1147=0,$T1147=""),CV1140,(SUM($Y1140:CV1140)*IF(SUM(капитал!$Z$42:CV$50)=0,1,(SUM(капитал!$Z$42:CV$50)-SUM($Z$448:CV$448))/SUM(капитал!$Z$42:CV$50)))/($T1147*12))))</f>
        <v>0</v>
      </c>
      <c r="CW1147" s="121">
        <f>IF(CW$8="",0,IF(SUM($Y1147:CV1147)&gt;=$W1140,0,IF(OR($T1147=0,$T1147=""),CW1140,(SUM($Y1140:CW1140)*IF(SUM(капитал!$Z$42:CW$50)=0,1,(SUM(капитал!$Z$42:CW$50)-SUM($Z$448:CW$448))/SUM(капитал!$Z$42:CW$50)))/($T1147*12))))</f>
        <v>0</v>
      </c>
      <c r="CX1147" s="121">
        <f>IF(CX$8="",0,IF(SUM($Y1147:CW1147)&gt;=$W1140,0,IF(OR($T1147=0,$T1147=""),CX1140,(SUM($Y1140:CX1140)*IF(SUM(капитал!$Z$42:CX$50)=0,1,(SUM(капитал!$Z$42:CX$50)-SUM($Z$448:CX$448))/SUM(капитал!$Z$42:CX$50)))/($T1147*12))))</f>
        <v>0</v>
      </c>
      <c r="CY1147" s="121">
        <f>IF(CY$8="",0,IF(SUM($Y1147:CX1147)&gt;=$W1140,0,IF(OR($T1147=0,$T1147=""),CY1140,(SUM($Y1140:CY1140)*IF(SUM(капитал!$Z$42:CY$50)=0,1,(SUM(капитал!$Z$42:CY$50)-SUM($Z$448:CY$448))/SUM(капитал!$Z$42:CY$50)))/($T1147*12))))</f>
        <v>0</v>
      </c>
      <c r="CZ1147" s="121">
        <f>IF(CZ$8="",0,IF(SUM($Y1147:CY1147)&gt;=$W1140,0,IF(OR($T1147=0,$T1147=""),CZ1140,(SUM($Y1140:CZ1140)*IF(SUM(капитал!$Z$42:CZ$50)=0,1,(SUM(капитал!$Z$42:CZ$50)-SUM($Z$448:CZ$448))/SUM(капитал!$Z$42:CZ$50)))/($T1147*12))))</f>
        <v>0</v>
      </c>
      <c r="DA1147" s="121">
        <f>IF(DA$8="",0,IF(SUM($Y1147:CZ1147)&gt;=$W1140,0,IF(OR($T1147=0,$T1147=""),DA1140,(SUM($Y1140:DA1140)*IF(SUM(капитал!$Z$42:DA$50)=0,1,(SUM(капитал!$Z$42:DA$50)-SUM($Z$448:DA$448))/SUM(капитал!$Z$42:DA$50)))/($T1147*12))))</f>
        <v>0</v>
      </c>
      <c r="DB1147" s="121">
        <f>IF(DB$8="",0,IF(SUM($Y1147:DA1147)&gt;=$W1140,0,IF(OR($T1147=0,$T1147=""),DB1140,(SUM($Y1140:DB1140)*IF(SUM(капитал!$Z$42:DB$50)=0,1,(SUM(капитал!$Z$42:DB$50)-SUM($Z$448:DB$448))/SUM(капитал!$Z$42:DB$50)))/($T1147*12))))</f>
        <v>0</v>
      </c>
      <c r="DC1147" s="121">
        <f>IF(DC$8="",0,IF(SUM($Y1147:DB1147)&gt;=$W1140,0,IF(OR($T1147=0,$T1147=""),DC1140,(SUM($Y1140:DC1140)*IF(SUM(капитал!$Z$42:DC$50)=0,1,(SUM(капитал!$Z$42:DC$50)-SUM($Z$448:DC$448))/SUM(капитал!$Z$42:DC$50)))/($T1147*12))))</f>
        <v>0</v>
      </c>
      <c r="DD1147" s="121">
        <f>IF(DD$8="",0,IF(SUM($Y1147:DC1147)&gt;=$W1140,0,IF(OR($T1147=0,$T1147=""),DD1140,(SUM($Y1140:DD1140)*IF(SUM(капитал!$Z$42:DD$50)=0,1,(SUM(капитал!$Z$42:DD$50)-SUM($Z$448:DD$448))/SUM(капитал!$Z$42:DD$50)))/($T1147*12))))</f>
        <v>0</v>
      </c>
      <c r="DE1147" s="121">
        <f>IF(DE$8="",0,IF(SUM($Y1147:DD1147)&gt;=$W1140,0,IF(OR($T1147=0,$T1147=""),DE1140,(SUM($Y1140:DE1140)*IF(SUM(капитал!$Z$42:DE$50)=0,1,(SUM(капитал!$Z$42:DE$50)-SUM($Z$448:DE$448))/SUM(капитал!$Z$42:DE$50)))/($T1147*12))))</f>
        <v>0</v>
      </c>
      <c r="DF1147" s="121">
        <f>IF(DF$8="",0,IF(SUM($Y1147:DE1147)&gt;=$W1140,0,IF(OR($T1147=0,$T1147=""),DF1140,(SUM($Y1140:DF1140)*IF(SUM(капитал!$Z$42:DF$50)=0,1,(SUM(капитал!$Z$42:DF$50)-SUM($Z$448:DF$448))/SUM(капитал!$Z$42:DF$50)))/($T1147*12))))</f>
        <v>0</v>
      </c>
      <c r="DG1147" s="121">
        <f>IF(DG$8="",0,IF(SUM($Y1147:DF1147)&gt;=$W1140,0,IF(OR($T1147=0,$T1147=""),DG1140,(SUM($Y1140:DG1140)*IF(SUM(капитал!$Z$42:DG$50)=0,1,(SUM(капитал!$Z$42:DG$50)-SUM($Z$448:DG$448))/SUM(капитал!$Z$42:DG$50)))/($T1147*12))))</f>
        <v>0</v>
      </c>
      <c r="DH1147" s="121">
        <f>IF(DH$8="",0,IF(SUM($Y1147:DG1147)&gt;=$W1140,0,IF(OR($T1147=0,$T1147=""),DH1140,(SUM($Y1140:DH1140)*IF(SUM(капитал!$Z$42:DH$50)=0,1,(SUM(капитал!$Z$42:DH$50)-SUM($Z$448:DH$448))/SUM(капитал!$Z$42:DH$50)))/($T1147*12))))</f>
        <v>0</v>
      </c>
      <c r="DI1147" s="121">
        <f>IF(DI$8="",0,IF(SUM($Y1147:DH1147)&gt;=$W1140,0,IF(OR($T1147=0,$T1147=""),DI1140,(SUM($Y1140:DI1140)*IF(SUM(капитал!$Z$42:DI$50)=0,1,(SUM(капитал!$Z$42:DI$50)-SUM($Z$448:DI$448))/SUM(капитал!$Z$42:DI$50)))/($T1147*12))))</f>
        <v>0</v>
      </c>
      <c r="DJ1147" s="121">
        <f>IF(DJ$8="",0,IF(SUM($Y1147:DI1147)&gt;=$W1140,0,IF(OR($T1147=0,$T1147=""),DJ1140,(SUM($Y1140:DJ1140)*IF(SUM(капитал!$Z$42:DJ$50)=0,1,(SUM(капитал!$Z$42:DJ$50)-SUM($Z$448:DJ$448))/SUM(капитал!$Z$42:DJ$50)))/($T1147*12))))</f>
        <v>0</v>
      </c>
      <c r="DK1147" s="121">
        <f>IF(DK$8="",0,IF(SUM($Y1147:DJ1147)&gt;=$W1140,0,IF(OR($T1147=0,$T1147=""),DK1140,(SUM($Y1140:DK1140)*IF(SUM(капитал!$Z$42:DK$50)=0,1,(SUM(капитал!$Z$42:DK$50)-SUM($Z$448:DK$448))/SUM(капитал!$Z$42:DK$50)))/($T1147*12))))</f>
        <v>0</v>
      </c>
      <c r="DL1147" s="121">
        <f>IF(DL$8="",0,IF(SUM($Y1147:DK1147)&gt;=$W1140,0,IF(OR($T1147=0,$T1147=""),DL1140,(SUM($Y1140:DL1140)*IF(SUM(капитал!$Z$42:DL$50)=0,1,(SUM(капитал!$Z$42:DL$50)-SUM($Z$448:DL$448))/SUM(капитал!$Z$42:DL$50)))/($T1147*12))))</f>
        <v>0</v>
      </c>
      <c r="DM1147" s="121">
        <f>IF(DM$8="",0,IF(SUM($Y1147:DL1147)&gt;=$W1140,0,IF(OR($T1147=0,$T1147=""),DM1140,(SUM($Y1140:DM1140)*IF(SUM(капитал!$Z$42:DM$50)=0,1,(SUM(капитал!$Z$42:DM$50)-SUM($Z$448:DM$448))/SUM(капитал!$Z$42:DM$50)))/($T1147*12))))</f>
        <v>0</v>
      </c>
      <c r="DN1147" s="121">
        <f>IF(DN$8="",0,IF(SUM($Y1147:DM1147)&gt;=$W1140,0,IF(OR($T1147=0,$T1147=""),DN1140,(SUM($Y1140:DN1140)*IF(SUM(капитал!$Z$42:DN$50)=0,1,(SUM(капитал!$Z$42:DN$50)-SUM($Z$448:DN$448))/SUM(капитал!$Z$42:DN$50)))/($T1147*12))))</f>
        <v>0</v>
      </c>
      <c r="DO1147" s="121">
        <f>IF(DO$8="",0,IF(SUM($Y1147:DN1147)&gt;=$W1140,0,IF(OR($T1147=0,$T1147=""),DO1140,(SUM($Y1140:DO1140)*IF(SUM(капитал!$Z$42:DO$50)=0,1,(SUM(капитал!$Z$42:DO$50)-SUM($Z$448:DO$448))/SUM(капитал!$Z$42:DO$50)))/($T1147*12))))</f>
        <v>0</v>
      </c>
      <c r="DP1147" s="121">
        <f>IF(DP$8="",0,IF(SUM($Y1147:DO1147)&gt;=$W1140,0,IF(OR($T1147=0,$T1147=""),DP1140,(SUM($Y1140:DP1140)*IF(SUM(капитал!$Z$42:DP$50)=0,1,(SUM(капитал!$Z$42:DP$50)-SUM($Z$448:DP$448))/SUM(капитал!$Z$42:DP$50)))/($T1147*12))))</f>
        <v>0</v>
      </c>
      <c r="DQ1147" s="121">
        <f>IF(DQ$8="",0,IF(SUM($Y1147:DP1147)&gt;=$W1140,0,IF(OR($T1147=0,$T1147=""),DQ1140,(SUM($Y1140:DQ1140)*IF(SUM(капитал!$Z$42:DQ$50)=0,1,(SUM(капитал!$Z$42:DQ$50)-SUM($Z$448:DQ$448))/SUM(капитал!$Z$42:DQ$50)))/($T1147*12))))</f>
        <v>0</v>
      </c>
      <c r="DR1147" s="121">
        <f>IF(DR$8="",0,IF(SUM($Y1147:DQ1147)&gt;=$W1140,0,IF(OR($T1147=0,$T1147=""),DR1140,(SUM($Y1140:DR1140)*IF(SUM(капитал!$Z$42:DR$50)=0,1,(SUM(капитал!$Z$42:DR$50)-SUM($Z$448:DR$448))/SUM(капитал!$Z$42:DR$50)))/($T1147*12))))</f>
        <v>0</v>
      </c>
      <c r="DS1147" s="121">
        <f>IF(DS$8="",0,IF(SUM($Y1147:DR1147)&gt;=$W1140,0,IF(OR($T1147=0,$T1147=""),DS1140,(SUM($Y1140:DS1140)*IF(SUM(капитал!$Z$42:DS$50)=0,1,(SUM(капитал!$Z$42:DS$50)-SUM($Z$448:DS$448))/SUM(капитал!$Z$42:DS$50)))/($T1147*12))))</f>
        <v>0</v>
      </c>
      <c r="DT1147" s="121">
        <f>IF(DT$8="",0,IF(SUM($Y1147:DS1147)&gt;=$W1140,0,IF(OR($T1147=0,$T1147=""),DT1140,(SUM($Y1140:DT1140)*IF(SUM(капитал!$Z$42:DT$50)=0,1,(SUM(капитал!$Z$42:DT$50)-SUM($Z$448:DT$448))/SUM(капитал!$Z$42:DT$50)))/($T1147*12))))</f>
        <v>0</v>
      </c>
      <c r="DU1147" s="121">
        <f>IF(DU$8="",0,IF(SUM($Y1147:DT1147)&gt;=$W1140,0,IF(OR($T1147=0,$T1147=""),DU1140,(SUM($Y1140:DU1140)*IF(SUM(капитал!$Z$42:DU$50)=0,1,(SUM(капитал!$Z$42:DU$50)-SUM($Z$448:DU$448))/SUM(капитал!$Z$42:DU$50)))/($T1147*12))))</f>
        <v>0</v>
      </c>
      <c r="DV1147" s="121">
        <f>IF(DV$8="",0,IF(SUM($Y1147:DU1147)&gt;=$W1140,0,IF(OR($T1147=0,$T1147=""),DV1140,(SUM($Y1140:DV1140)*IF(SUM(капитал!$Z$42:DV$50)=0,1,(SUM(капитал!$Z$42:DV$50)-SUM($Z$448:DV$448))/SUM(капитал!$Z$42:DV$50)))/($T1147*12))))</f>
        <v>0</v>
      </c>
      <c r="DW1147" s="121">
        <f>IF(DW$8="",0,IF(SUM($Y1147:DV1147)&gt;=$W1140,0,IF(OR($T1147=0,$T1147=""),DW1140,(SUM($Y1140:DW1140)*IF(SUM(капитал!$Z$42:DW$50)=0,1,(SUM(капитал!$Z$42:DW$50)-SUM($Z$448:DW$448))/SUM(капитал!$Z$42:DW$50)))/($T1147*12))))</f>
        <v>0</v>
      </c>
      <c r="DX1147" s="121">
        <f>IF(DX$8="",0,IF(SUM($Y1147:DW1147)&gt;=$W1140,0,IF(OR($T1147=0,$T1147=""),DX1140,(SUM($Y1140:DX1140)*IF(SUM(капитал!$Z$42:DX$50)=0,1,(SUM(капитал!$Z$42:DX$50)-SUM($Z$448:DX$448))/SUM(капитал!$Z$42:DX$50)))/($T1147*12))))</f>
        <v>0</v>
      </c>
      <c r="DY1147" s="121">
        <f>IF(DY$8="",0,IF(SUM($Y1147:DX1147)&gt;=$W1140,0,IF(OR($T1147=0,$T1147=""),DY1140,(SUM($Y1140:DY1140)*IF(SUM(капитал!$Z$42:DY$50)=0,1,(SUM(капитал!$Z$42:DY$50)-SUM($Z$448:DY$448))/SUM(капитал!$Z$42:DY$50)))/($T1147*12))))</f>
        <v>0</v>
      </c>
      <c r="DZ1147" s="121">
        <f>IF(DZ$8="",0,IF(SUM($Y1147:DY1147)&gt;=$W1140,0,IF(OR($T1147=0,$T1147=""),DZ1140,(SUM($Y1140:DZ1140)*IF(SUM(капитал!$Z$42:DZ$50)=0,1,(SUM(капитал!$Z$42:DZ$50)-SUM($Z$448:DZ$448))/SUM(капитал!$Z$42:DZ$50)))/($T1147*12))))</f>
        <v>0</v>
      </c>
      <c r="EA1147" s="121">
        <f>IF(EA$8="",0,IF(SUM($Y1147:DZ1147)&gt;=$W1140,0,IF(OR($T1147=0,$T1147=""),EA1140,(SUM($Y1140:EA1140)*IF(SUM(капитал!$Z$42:EA$50)=0,1,(SUM(капитал!$Z$42:EA$50)-SUM($Z$448:EA$448))/SUM(капитал!$Z$42:EA$50)))/($T1147*12))))</f>
        <v>0</v>
      </c>
      <c r="EB1147" s="121">
        <f>IF(EB$8="",0,IF(SUM($Y1147:EA1147)&gt;=$W1140,0,IF(OR($T1147=0,$T1147=""),EB1140,(SUM($Y1140:EB1140)*IF(SUM(капитал!$Z$42:EB$50)=0,1,(SUM(капитал!$Z$42:EB$50)-SUM($Z$448:EB$448))/SUM(капитал!$Z$42:EB$50)))/($T1147*12))))</f>
        <v>0</v>
      </c>
      <c r="EC1147" s="121">
        <f>IF(EC$8="",0,IF(SUM($Y1147:EB1147)&gt;=$W1140,0,IF(OR($T1147=0,$T1147=""),EC1140,(SUM($Y1140:EC1140)*IF(SUM(капитал!$Z$42:EC$50)=0,1,(SUM(капитал!$Z$42:EC$50)-SUM($Z$448:EC$448))/SUM(капитал!$Z$42:EC$50)))/($T1147*12))))</f>
        <v>0</v>
      </c>
      <c r="ED1147" s="121">
        <f>IF(ED$8="",0,IF(SUM($Y1147:EC1147)&gt;=$W1140,0,IF(OR($T1147=0,$T1147=""),ED1140,(SUM($Y1140:ED1140)*IF(SUM(капитал!$Z$42:ED$50)=0,1,(SUM(капитал!$Z$42:ED$50)-SUM($Z$448:ED$448))/SUM(капитал!$Z$42:ED$50)))/($T1147*12))))</f>
        <v>0</v>
      </c>
      <c r="EE1147" s="121">
        <f>IF(EE$8="",0,IF(SUM($Y1147:ED1147)&gt;=$W1140,0,IF(OR($T1147=0,$T1147=""),EE1140,(SUM($Y1140:EE1140)*IF(SUM(капитал!$Z$42:EE$50)=0,1,(SUM(капитал!$Z$42:EE$50)-SUM($Z$448:EE$448))/SUM(капитал!$Z$42:EE$50)))/($T1147*12))))</f>
        <v>0</v>
      </c>
      <c r="EF1147" s="121">
        <f>IF(EF$8="",0,IF(SUM($Y1147:EE1147)&gt;=$W1140,0,IF(OR($T1147=0,$T1147=""),EF1140,(SUM($Y1140:EF1140)*IF(SUM(капитал!$Z$42:EF$50)=0,1,(SUM(капитал!$Z$42:EF$50)-SUM($Z$448:EF$448))/SUM(капитал!$Z$42:EF$50)))/($T1147*12))))</f>
        <v>0</v>
      </c>
      <c r="EG1147" s="121">
        <f>IF(EG$8="",0,IF(SUM($Y1147:EF1147)&gt;=$W1140,0,IF(OR($T1147=0,$T1147=""),EG1140,(SUM($Y1140:EG1140)*IF(SUM(капитал!$Z$42:EG$50)=0,1,(SUM(капитал!$Z$42:EG$50)-SUM($Z$448:EG$448))/SUM(капитал!$Z$42:EG$50)))/($T1147*12))))</f>
        <v>0</v>
      </c>
      <c r="EH1147" s="121">
        <f>IF(EH$8="",0,IF(SUM($Y1147:EG1147)&gt;=$W1140,0,IF(OR($T1147=0,$T1147=""),EH1140,(SUM($Y1140:EH1140)*IF(SUM(капитал!$Z$42:EH$50)=0,1,(SUM(капитал!$Z$42:EH$50)-SUM($Z$448:EH$448))/SUM(капитал!$Z$42:EH$50)))/($T1147*12))))</f>
        <v>0</v>
      </c>
      <c r="EI1147" s="121">
        <f>IF(EI$8="",0,IF(SUM($Y1147:EH1147)&gt;=$W1140,0,IF(OR($T1147=0,$T1147=""),EI1140,(SUM($Y1140:EI1140)*IF(SUM(капитал!$Z$42:EI$50)=0,1,(SUM(капитал!$Z$42:EI$50)-SUM($Z$448:EI$448))/SUM(капитал!$Z$42:EI$50)))/($T1147*12))))</f>
        <v>0</v>
      </c>
      <c r="EJ1147" s="121">
        <f>IF(EJ$8="",0,IF(SUM($Y1147:EI1147)&gt;=$W1140,0,IF(OR($T1147=0,$T1147=""),EJ1140,(SUM($Y1140:EJ1140)*IF(SUM(капитал!$Z$42:EJ$50)=0,1,(SUM(капитал!$Z$42:EJ$50)-SUM($Z$448:EJ$448))/SUM(капитал!$Z$42:EJ$50)))/($T1147*12))))</f>
        <v>0</v>
      </c>
      <c r="EK1147" s="121">
        <f>IF(EK$8="",0,IF(SUM($Y1147:EJ1147)&gt;=$W1140,0,IF(OR($T1147=0,$T1147=""),EK1140,(SUM($Y1140:EK1140)*IF(SUM(капитал!$Z$42:EK$50)=0,1,(SUM(капитал!$Z$42:EK$50)-SUM($Z$448:EK$448))/SUM(капитал!$Z$42:EK$50)))/($T1147*12))))</f>
        <v>0</v>
      </c>
      <c r="EL1147" s="121">
        <f>IF(EL$8="",0,IF(SUM($Y1147:EK1147)&gt;=$W1140,0,IF(OR($T1147=0,$T1147=""),EL1140,(SUM($Y1140:EL1140)*IF(SUM(капитал!$Z$42:EL$50)=0,1,(SUM(капитал!$Z$42:EL$50)-SUM($Z$448:EL$448))/SUM(капитал!$Z$42:EL$50)))/($T1147*12))))</f>
        <v>0</v>
      </c>
      <c r="EM1147" s="121">
        <f>IF(EM$8="",0,IF(SUM($Y1147:EL1147)&gt;=$W1140,0,IF(OR($T1147=0,$T1147=""),EM1140,(SUM($Y1140:EM1140)*IF(SUM(капитал!$Z$42:EM$50)=0,1,(SUM(капитал!$Z$42:EM$50)-SUM($Z$448:EM$448))/SUM(капитал!$Z$42:EM$50)))/($T1147*12))))</f>
        <v>0</v>
      </c>
      <c r="EN1147" s="121">
        <f>IF(EN$8="",0,IF(SUM($Y1147:EM1147)&gt;=$W1140,0,IF(OR($T1147=0,$T1147=""),EN1140,(SUM($Y1140:EN1140)*IF(SUM(капитал!$Z$42:EN$50)=0,1,(SUM(капитал!$Z$42:EN$50)-SUM($Z$448:EN$448))/SUM(капитал!$Z$42:EN$50)))/($T1147*12))))</f>
        <v>0</v>
      </c>
      <c r="EO1147" s="121">
        <f>IF(EO$8="",0,IF(SUM($Y1147:EN1147)&gt;=$W1140,0,IF(OR($T1147=0,$T1147=""),EO1140,(SUM($Y1140:EO1140)*IF(SUM(капитал!$Z$42:EO$50)=0,1,(SUM(капитал!$Z$42:EO$50)-SUM($Z$448:EO$448))/SUM(капитал!$Z$42:EO$50)))/($T1147*12))))</f>
        <v>0</v>
      </c>
      <c r="EP1147" s="121">
        <f>IF(EP$8="",0,IF(SUM($Y1147:EO1147)&gt;=$W1140,0,IF(OR($T1147=0,$T1147=""),EP1140,(SUM($Y1140:EP1140)*IF(SUM(капитал!$Z$42:EP$50)=0,1,(SUM(капитал!$Z$42:EP$50)-SUM($Z$448:EP$448))/SUM(капитал!$Z$42:EP$50)))/($T1147*12))))</f>
        <v>0</v>
      </c>
      <c r="EQ1147" s="121">
        <f>IF(EQ$8="",0,IF(SUM($Y1147:EP1147)&gt;=$W1140,0,IF(OR($T1147=0,$T1147=""),EQ1140,(SUM($Y1140:EQ1140)*IF(SUM(капитал!$Z$42:EQ$50)=0,1,(SUM(капитал!$Z$42:EQ$50)-SUM($Z$448:EQ$448))/SUM(капитал!$Z$42:EQ$50)))/($T1147*12))))</f>
        <v>0</v>
      </c>
      <c r="ER1147" s="121">
        <f>IF(ER$8="",0,IF(SUM($Y1147:EQ1147)&gt;=$W1140,0,IF(OR($T1147=0,$T1147=""),ER1140,(SUM($Y1140:ER1140)*IF(SUM(капитал!$Z$42:ER$50)=0,1,(SUM(капитал!$Z$42:ER$50)-SUM($Z$448:ER$448))/SUM(капитал!$Z$42:ER$50)))/($T1147*12))))</f>
        <v>0</v>
      </c>
      <c r="ES1147" s="121">
        <f>IF(ES$8="",0,IF(SUM($Y1147:ER1147)&gt;=$W1140,0,IF(OR($T1147=0,$T1147=""),ES1140,(SUM($Y1140:ES1140)*IF(SUM(капитал!$Z$42:ES$50)=0,1,(SUM(капитал!$Z$42:ES$50)-SUM($Z$448:ES$448))/SUM(капитал!$Z$42:ES$50)))/($T1147*12))))</f>
        <v>0</v>
      </c>
      <c r="ET1147" s="121">
        <f>IF(ET$8="",0,IF(SUM($Y1147:ES1147)&gt;=$W1140,0,IF(OR($T1147=0,$T1147=""),ET1140,(SUM($Y1140:ET1140)*IF(SUM(капитал!$Z$42:ET$50)=0,1,(SUM(капитал!$Z$42:ET$50)-SUM($Z$448:ET$448))/SUM(капитал!$Z$42:ET$50)))/($T1147*12))))</f>
        <v>0</v>
      </c>
      <c r="EU1147" s="121">
        <f>IF(EU$8="",0,IF(SUM($Y1147:ET1147)&gt;=$W1140,0,IF(OR($T1147=0,$T1147=""),EU1140,(SUM($Y1140:EU1140)*IF(SUM(капитал!$Z$42:EU$50)=0,1,(SUM(капитал!$Z$42:EU$50)-SUM($Z$448:EU$448))/SUM(капитал!$Z$42:EU$50)))/($T1147*12))))</f>
        <v>0</v>
      </c>
      <c r="EV1147" s="121">
        <f>IF(EV$8="",0,IF(SUM($Y1147:EU1147)&gt;=$W1140,0,IF(OR($T1147=0,$T1147=""),EV1140,(SUM($Y1140:EV1140)*IF(SUM(капитал!$Z$42:EV$50)=0,1,(SUM(капитал!$Z$42:EV$50)-SUM($Z$448:EV$448))/SUM(капитал!$Z$42:EV$50)))/($T1147*12))))</f>
        <v>0</v>
      </c>
      <c r="EW1147" s="121">
        <f>IF(EW$8="",0,IF(SUM($Y1147:EV1147)&gt;=$W1140,0,IF(OR($T1147=0,$T1147=""),EW1140,(SUM($Y1140:EW1140)*IF(SUM(капитал!$Z$42:EW$50)=0,1,(SUM(капитал!$Z$42:EW$50)-SUM($Z$448:EW$448))/SUM(капитал!$Z$42:EW$50)))/($T1147*12))))</f>
        <v>0</v>
      </c>
      <c r="EX1147" s="121">
        <f>IF(EX$8="",0,IF(SUM($Y1147:EW1147)&gt;=$W1140,0,IF(OR($T1147=0,$T1147=""),EX1140,(SUM($Y1140:EX1140)*IF(SUM(капитал!$Z$42:EX$50)=0,1,(SUM(капитал!$Z$42:EX$50)-SUM($Z$448:EX$448))/SUM(капитал!$Z$42:EX$50)))/($T1147*12))))</f>
        <v>0</v>
      </c>
      <c r="EY1147" s="121">
        <f>IF(EY$8="",0,IF(SUM($Y1147:EX1147)&gt;=$W1140,0,IF(OR($T1147=0,$T1147=""),EY1140,(SUM($Y1140:EY1140)*IF(SUM(капитал!$Z$42:EY$50)=0,1,(SUM(капитал!$Z$42:EY$50)-SUM($Z$448:EY$448))/SUM(капитал!$Z$42:EY$50)))/($T1147*12))))</f>
        <v>0</v>
      </c>
      <c r="EZ1147" s="121">
        <f>IF(EZ$8="",0,IF(SUM($Y1147:EY1147)&gt;=$W1140,0,IF(OR($T1147=0,$T1147=""),EZ1140,(SUM($Y1140:EZ1140)*IF(SUM(капитал!$Z$42:EZ$50)=0,1,(SUM(капитал!$Z$42:EZ$50)-SUM($Z$448:EZ$448))/SUM(капитал!$Z$42:EZ$50)))/($T1147*12))))</f>
        <v>0</v>
      </c>
      <c r="FA1147" s="121">
        <f>IF(FA$8="",0,IF(SUM($Y1147:EZ1147)&gt;=$W1140,0,IF(OR($T1147=0,$T1147=""),FA1140,(SUM($Y1140:FA1140)*IF(SUM(капитал!$Z$42:FA$50)=0,1,(SUM(капитал!$Z$42:FA$50)-SUM($Z$448:FA$448))/SUM(капитал!$Z$42:FA$50)))/($T1147*12))))</f>
        <v>0</v>
      </c>
      <c r="FB1147" s="121">
        <f>IF(FB$8="",0,IF(SUM($Y1147:FA1147)&gt;=$W1140,0,IF(OR($T1147=0,$T1147=""),FB1140,(SUM($Y1140:FB1140)*IF(SUM(капитал!$Z$42:FB$50)=0,1,(SUM(капитал!$Z$42:FB$50)-SUM($Z$448:FB$448))/SUM(капитал!$Z$42:FB$50)))/($T1147*12))))</f>
        <v>0</v>
      </c>
      <c r="FC1147" s="121">
        <f>IF(FC$8="",0,IF(SUM($Y1147:FB1147)&gt;=$W1140,0,IF(OR($T1147=0,$T1147=""),FC1140,(SUM($Y1140:FC1140)*IF(SUM(капитал!$Z$42:FC$50)=0,1,(SUM(капитал!$Z$42:FC$50)-SUM($Z$448:FC$448))/SUM(капитал!$Z$42:FC$50)))/($T1147*12))))</f>
        <v>0</v>
      </c>
      <c r="FD1147" s="121">
        <f>IF(FD$8="",0,IF(SUM($Y1147:FC1147)&gt;=$W1140,0,IF(OR($T1147=0,$T1147=""),FD1140,(SUM($Y1140:FD1140)*IF(SUM(капитал!$Z$42:FD$50)=0,1,(SUM(капитал!$Z$42:FD$50)-SUM($Z$448:FD$448))/SUM(капитал!$Z$42:FD$50)))/($T1147*12))))</f>
        <v>0</v>
      </c>
      <c r="FE1147" s="121">
        <f>IF(FE$8="",0,IF(SUM($Y1147:FD1147)&gt;=$W1140,0,IF(OR($T1147=0,$T1147=""),FE1140,(SUM($Y1140:FE1140)*IF(SUM(капитал!$Z$42:FE$50)=0,1,(SUM(капитал!$Z$42:FE$50)-SUM($Z$448:FE$448))/SUM(капитал!$Z$42:FE$50)))/($T1147*12))))</f>
        <v>0</v>
      </c>
      <c r="FF1147" s="121">
        <f>IF(FF$8="",0,IF(SUM($Y1147:FE1147)&gt;=$W1140,0,IF(OR($T1147=0,$T1147=""),FF1140,(SUM($Y1140:FF1140)*IF(SUM(капитал!$Z$42:FF$50)=0,1,(SUM(капитал!$Z$42:FF$50)-SUM($Z$448:FF$448))/SUM(капитал!$Z$42:FF$50)))/($T1147*12))))</f>
        <v>0</v>
      </c>
      <c r="FG1147" s="121">
        <f>IF(FG$8="",0,IF(SUM($Y1147:FF1147)&gt;=$W1140,0,IF(OR($T1147=0,$T1147=""),FG1140,(SUM($Y1140:FG1140)*IF(SUM(капитал!$Z$42:FG$50)=0,1,(SUM(капитал!$Z$42:FG$50)-SUM($Z$448:FG$448))/SUM(капитал!$Z$42:FG$50)))/($T1147*12))))</f>
        <v>0</v>
      </c>
      <c r="FH1147" s="121">
        <f>IF(FH$8="",0,IF(SUM($Y1147:FG1147)&gt;=$W1140,0,IF(OR($T1147=0,$T1147=""),FH1140,(SUM($Y1140:FH1140)*IF(SUM(капитал!$Z$42:FH$50)=0,1,(SUM(капитал!$Z$42:FH$50)-SUM($Z$448:FH$448))/SUM(капитал!$Z$42:FH$50)))/($T1147*12))))</f>
        <v>0</v>
      </c>
      <c r="FI1147" s="121">
        <f>IF(FI$8="",0,IF(SUM($Y1147:FH1147)&gt;=$W1140,0,IF(OR($T1147=0,$T1147=""),FI1140,(SUM($Y1140:FI1140)*IF(SUM(капитал!$Z$42:FI$50)=0,1,(SUM(капитал!$Z$42:FI$50)-SUM($Z$448:FI$448))/SUM(капитал!$Z$42:FI$50)))/($T1147*12))))</f>
        <v>0</v>
      </c>
      <c r="FJ1147" s="121">
        <f>IF(FJ$8="",0,IF(SUM($Y1147:FI1147)&gt;=$W1140,0,IF(OR($T1147=0,$T1147=""),FJ1140,(SUM($Y1140:FJ1140)*IF(SUM(капитал!$Z$42:FJ$50)=0,1,(SUM(капитал!$Z$42:FJ$50)-SUM($Z$448:FJ$448))/SUM(капитал!$Z$42:FJ$50)))/($T1147*12))))</f>
        <v>0</v>
      </c>
      <c r="FK1147" s="121">
        <f>IF(FK$8="",0,IF(SUM($Y1147:FJ1147)&gt;=$W1140,0,IF(OR($T1147=0,$T1147=""),FK1140,(SUM($Y1140:FK1140)*IF(SUM(капитал!$Z$42:FK$50)=0,1,(SUM(капитал!$Z$42:FK$50)-SUM($Z$448:FK$448))/SUM(капитал!$Z$42:FK$50)))/($T1147*12))))</f>
        <v>0</v>
      </c>
      <c r="FL1147" s="121">
        <f>IF(FL$8="",0,IF(SUM($Y1147:FK1147)&gt;=$W1140,0,IF(OR($T1147=0,$T1147=""),FL1140,(SUM($Y1140:FL1140)*IF(SUM(капитал!$Z$42:FL$50)=0,1,(SUM(капитал!$Z$42:FL$50)-SUM($Z$448:FL$448))/SUM(капитал!$Z$42:FL$50)))/($T1147*12))))</f>
        <v>0</v>
      </c>
      <c r="FM1147" s="121">
        <f>IF(FM$8="",0,IF(SUM($Y1147:FL1147)&gt;=$W1140,0,IF(OR($T1147=0,$T1147=""),FM1140,(SUM($Y1140:FM1140)*IF(SUM(капитал!$Z$42:FM$50)=0,1,(SUM(капитал!$Z$42:FM$50)-SUM($Z$448:FM$448))/SUM(капитал!$Z$42:FM$50)))/($T1147*12))))</f>
        <v>0</v>
      </c>
      <c r="FN1147" s="121">
        <f>IF(FN$8="",0,IF(SUM($Y1147:FM1147)&gt;=$W1140,0,IF(OR($T1147=0,$T1147=""),FN1140,(SUM($Y1140:FN1140)*IF(SUM(капитал!$Z$42:FN$50)=0,1,(SUM(капитал!$Z$42:FN$50)-SUM($Z$448:FN$448))/SUM(капитал!$Z$42:FN$50)))/($T1147*12))))</f>
        <v>0</v>
      </c>
      <c r="FO1147" s="121">
        <f>IF(FO$8="",0,IF(SUM($Y1147:FN1147)&gt;=$W1140,0,IF(OR($T1147=0,$T1147=""),FO1140,(SUM($Y1140:FO1140)*IF(SUM(капитал!$Z$42:FO$50)=0,1,(SUM(капитал!$Z$42:FO$50)-SUM($Z$448:FO$448))/SUM(капитал!$Z$42:FO$50)))/($T1147*12))))</f>
        <v>0</v>
      </c>
      <c r="FP1147" s="121">
        <f>IF(FP$8="",0,IF(SUM($Y1147:FO1147)&gt;=$W1140,0,IF(OR($T1147=0,$T1147=""),FP1140,(SUM($Y1140:FP1140)*IF(SUM(капитал!$Z$42:FP$50)=0,1,(SUM(капитал!$Z$42:FP$50)-SUM($Z$448:FP$448))/SUM(капитал!$Z$42:FP$50)))/($T1147*12))))</f>
        <v>0</v>
      </c>
      <c r="FQ1147" s="121">
        <f>IF(FQ$8="",0,IF(SUM($Y1147:FP1147)&gt;=$W1140,0,IF(OR($T1147=0,$T1147=""),FQ1140,(SUM($Y1140:FQ1140)*IF(SUM(капитал!$Z$42:FQ$50)=0,1,(SUM(капитал!$Z$42:FQ$50)-SUM($Z$448:FQ$448))/SUM(капитал!$Z$42:FQ$50)))/($T1147*12))))</f>
        <v>0</v>
      </c>
      <c r="FR1147" s="121">
        <f>IF(FR$8="",0,IF(SUM($Y1147:FQ1147)&gt;=$W1140,0,IF(OR($T1147=0,$T1147=""),FR1140,(SUM($Y1140:FR1140)*IF(SUM(капитал!$Z$42:FR$50)=0,1,(SUM(капитал!$Z$42:FR$50)-SUM($Z$448:FR$448))/SUM(капитал!$Z$42:FR$50)))/($T1147*12))))</f>
        <v>0</v>
      </c>
      <c r="FS1147" s="121">
        <f>IF(FS$8="",0,IF(SUM($Y1147:FR1147)&gt;=$W1140,0,IF(OR($T1147=0,$T1147=""),FS1140,(SUM($Y1140:FS1140)*IF(SUM(капитал!$Z$42:FS$50)=0,1,(SUM(капитал!$Z$42:FS$50)-SUM($Z$448:FS$448))/SUM(капитал!$Z$42:FS$50)))/($T1147*12))))</f>
        <v>0</v>
      </c>
      <c r="FT1147" s="121">
        <f>IF(FT$8="",0,IF(SUM($Y1147:FS1147)&gt;=$W1140,0,IF(OR($T1147=0,$T1147=""),FT1140,(SUM($Y1140:FT1140)*IF(SUM(капитал!$Z$42:FT$50)=0,1,(SUM(капитал!$Z$42:FT$50)-SUM($Z$448:FT$448))/SUM(капитал!$Z$42:FT$50)))/($T1147*12))))</f>
        <v>0</v>
      </c>
      <c r="FU1147" s="121">
        <f>IF(FU$8="",0,IF(SUM($Y1147:FT1147)&gt;=$W1140,0,IF(OR($T1147=0,$T1147=""),FU1140,(SUM($Y1140:FU1140)*IF(SUM(капитал!$Z$42:FU$50)=0,1,(SUM(капитал!$Z$42:FU$50)-SUM($Z$448:FU$448))/SUM(капитал!$Z$42:FU$50)))/($T1147*12))))</f>
        <v>0</v>
      </c>
      <c r="FV1147" s="121">
        <f>IF(FV$8="",0,IF(SUM($Y1147:FU1147)&gt;=$W1140,0,IF(OR($T1147=0,$T1147=""),FV1140,(SUM($Y1140:FV1140)*IF(SUM(капитал!$Z$42:FV$50)=0,1,(SUM(капитал!$Z$42:FV$50)-SUM($Z$448:FV$448))/SUM(капитал!$Z$42:FV$50)))/($T1147*12))))</f>
        <v>0</v>
      </c>
      <c r="FW1147" s="121">
        <f>IF(FW$8="",0,IF(SUM($Y1147:FV1147)&gt;=$W1140,0,IF(OR($T1147=0,$T1147=""),FW1140,(SUM($Y1140:FW1140)*IF(SUM(капитал!$Z$42:FW$50)=0,1,(SUM(капитал!$Z$42:FW$50)-SUM($Z$448:FW$448))/SUM(капитал!$Z$42:FW$50)))/($T1147*12))))</f>
        <v>0</v>
      </c>
      <c r="FX1147" s="121">
        <f>IF(FX$8="",0,IF(SUM($Y1147:FW1147)&gt;=$W1140,0,IF(OR($T1147=0,$T1147=""),FX1140,(SUM($Y1140:FX1140)*IF(SUM(капитал!$Z$42:FX$50)=0,1,(SUM(капитал!$Z$42:FX$50)-SUM($Z$448:FX$448))/SUM(капитал!$Z$42:FX$50)))/($T1147*12))))</f>
        <v>0</v>
      </c>
      <c r="FY1147" s="121">
        <f>IF(FY$8="",0,IF(SUM($Y1147:FX1147)&gt;=$W1140,0,IF(OR($T1147=0,$T1147=""),FY1140,(SUM($Y1140:FY1140)*IF(SUM(капитал!$Z$42:FY$50)=0,1,(SUM(капитал!$Z$42:FY$50)-SUM($Z$448:FY$448))/SUM(капитал!$Z$42:FY$50)))/($T1147*12))))</f>
        <v>0</v>
      </c>
      <c r="FZ1147" s="121">
        <f>IF(FZ$8="",0,IF(SUM($Y1147:FY1147)&gt;=$W1140,0,IF(OR($T1147=0,$T1147=""),FZ1140,(SUM($Y1140:FZ1140)*IF(SUM(капитал!$Z$42:FZ$50)=0,1,(SUM(капитал!$Z$42:FZ$50)-SUM($Z$448:FZ$448))/SUM(капитал!$Z$42:FZ$50)))/($T1147*12))))</f>
        <v>0</v>
      </c>
      <c r="GA1147" s="121">
        <f>IF(GA$8="",0,IF(SUM($Y1147:FZ1147)&gt;=$W1140,0,IF(OR($T1147=0,$T1147=""),GA1140,(SUM($Y1140:GA1140)*IF(SUM(капитал!$Z$42:GA$50)=0,1,(SUM(капитал!$Z$42:GA$50)-SUM($Z$448:GA$448))/SUM(капитал!$Z$42:GA$50)))/($T1147*12))))</f>
        <v>0</v>
      </c>
      <c r="GB1147" s="121">
        <f>IF(GB$8="",0,IF(SUM($Y1147:GA1147)&gt;=$W1140,0,IF(OR($T1147=0,$T1147=""),GB1140,(SUM($Y1140:GB1140)*IF(SUM(капитал!$Z$42:GB$50)=0,1,(SUM(капитал!$Z$42:GB$50)-SUM($Z$448:GB$448))/SUM(капитал!$Z$42:GB$50)))/($T1147*12))))</f>
        <v>0</v>
      </c>
      <c r="GC1147" s="121">
        <f>IF(GC$8="",0,IF(SUM($Y1147:GB1147)&gt;=$W1140,0,IF(OR($T1147=0,$T1147=""),GC1140,(SUM($Y1140:GC1140)*IF(SUM(капитал!$Z$42:GC$50)=0,1,(SUM(капитал!$Z$42:GC$50)-SUM($Z$448:GC$448))/SUM(капитал!$Z$42:GC$50)))/($T1147*12))))</f>
        <v>0</v>
      </c>
      <c r="GD1147" s="121">
        <f>IF(GD$8="",0,IF(SUM($Y1147:GC1147)&gt;=$W1140,0,IF(OR($T1147=0,$T1147=""),GD1140,(SUM($Y1140:GD1140)*IF(SUM(капитал!$Z$42:GD$50)=0,1,(SUM(капитал!$Z$42:GD$50)-SUM($Z$448:GD$448))/SUM(капитал!$Z$42:GD$50)))/($T1147*12))))</f>
        <v>0</v>
      </c>
      <c r="GE1147" s="121">
        <f>IF(GE$8="",0,IF(SUM($Y1147:GD1147)&gt;=$W1140,0,IF(OR($T1147=0,$T1147=""),GE1140,(SUM($Y1140:GE1140)*IF(SUM(капитал!$Z$42:GE$50)=0,1,(SUM(капитал!$Z$42:GE$50)-SUM($Z$448:GE$448))/SUM(капитал!$Z$42:GE$50)))/($T1147*12))))</f>
        <v>0</v>
      </c>
      <c r="GF1147" s="121">
        <f>IF(GF$8="",0,IF(SUM($Y1147:GE1147)&gt;=$W1140,0,IF(OR($T1147=0,$T1147=""),GF1140,(SUM($Y1140:GF1140)*IF(SUM(капитал!$Z$42:GF$50)=0,1,(SUM(капитал!$Z$42:GF$50)-SUM($Z$448:GF$448))/SUM(капитал!$Z$42:GF$50)))/($T1147*12))))</f>
        <v>0</v>
      </c>
      <c r="GG1147" s="121">
        <f>IF(GG$8="",0,IF(SUM($Y1147:GF1147)&gt;=$W1140,0,IF(OR($T1147=0,$T1147=""),GG1140,(SUM($Y1140:GG1140)*IF(SUM(капитал!$Z$42:GG$50)=0,1,(SUM(капитал!$Z$42:GG$50)-SUM($Z$448:GG$448))/SUM(капитал!$Z$42:GG$50)))/($T1147*12))))</f>
        <v>0</v>
      </c>
      <c r="GH1147" s="121">
        <f>IF(GH$8="",0,IF(SUM($Y1147:GG1147)&gt;=$W1140,0,IF(OR($T1147=0,$T1147=""),GH1140,(SUM($Y1140:GH1140)*IF(SUM(капитал!$Z$42:GH$50)=0,1,(SUM(капитал!$Z$42:GH$50)-SUM($Z$448:GH$448))/SUM(капитал!$Z$42:GH$50)))/($T1147*12))))</f>
        <v>0</v>
      </c>
      <c r="GI1147" s="121">
        <f>IF(GI$8="",0,IF(SUM($Y1147:GH1147)&gt;=$W1140,0,IF(OR($T1147=0,$T1147=""),GI1140,(SUM($Y1140:GI1140)*IF(SUM(капитал!$Z$42:GI$50)=0,1,(SUM(капитал!$Z$42:GI$50)-SUM($Z$448:GI$448))/SUM(капитал!$Z$42:GI$50)))/($T1147*12))))</f>
        <v>0</v>
      </c>
      <c r="GJ1147" s="121">
        <f>IF(GJ$8="",0,IF(SUM($Y1147:GI1147)&gt;=$W1140,0,IF(OR($T1147=0,$T1147=""),GJ1140,(SUM($Y1140:GJ1140)*IF(SUM(капитал!$Z$42:GJ$50)=0,1,(SUM(капитал!$Z$42:GJ$50)-SUM($Z$448:GJ$448))/SUM(капитал!$Z$42:GJ$50)))/($T1147*12))))</f>
        <v>0</v>
      </c>
      <c r="GK1147" s="121">
        <f>IF(GK$8="",0,IF(SUM($Y1147:GJ1147)&gt;=$W1140,0,IF(OR($T1147=0,$T1147=""),GK1140,(SUM($Y1140:GK1140)*IF(SUM(капитал!$Z$42:GK$50)=0,1,(SUM(капитал!$Z$42:GK$50)-SUM($Z$448:GK$448))/SUM(капитал!$Z$42:GK$50)))/($T1147*12))))</f>
        <v>0</v>
      </c>
      <c r="GL1147" s="121">
        <f>IF(GL$8="",0,IF(SUM($Y1147:GK1147)&gt;=$W1140,0,IF(OR($T1147=0,$T1147=""),GL1140,(SUM($Y1140:GL1140)*IF(SUM(капитал!$Z$42:GL$50)=0,1,(SUM(капитал!$Z$42:GL$50)-SUM($Z$448:GL$448))/SUM(капитал!$Z$42:GL$50)))/($T1147*12))))</f>
        <v>0</v>
      </c>
      <c r="GM1147" s="121">
        <f>IF(GM$8="",0,IF(SUM($Y1147:GL1147)&gt;=$W1140,0,IF(OR($T1147=0,$T1147=""),GM1140,(SUM($Y1140:GM1140)*IF(SUM(капитал!$Z$42:GM$50)=0,1,(SUM(капитал!$Z$42:GM$50)-SUM($Z$448:GM$448))/SUM(капитал!$Z$42:GM$50)))/($T1147*12))))</f>
        <v>0</v>
      </c>
      <c r="GN1147" s="121">
        <f>IF(GN$8="",0,IF(SUM($Y1147:GM1147)&gt;=$W1140,0,IF(OR($T1147=0,$T1147=""),GN1140,(SUM($Y1140:GN1140)*IF(SUM(капитал!$Z$42:GN$50)=0,1,(SUM(капитал!$Z$42:GN$50)-SUM($Z$448:GN$448))/SUM(капитал!$Z$42:GN$50)))/($T1147*12))))</f>
        <v>0</v>
      </c>
      <c r="GO1147" s="121">
        <f>IF(GO$8="",0,IF(SUM($Y1147:GN1147)&gt;=$W1140,0,IF(OR($T1147=0,$T1147=""),GO1140,(SUM($Y1140:GO1140)*IF(SUM(капитал!$Z$42:GO$50)=0,1,(SUM(капитал!$Z$42:GO$50)-SUM($Z$448:GO$448))/SUM(капитал!$Z$42:GO$50)))/($T1147*12))))</f>
        <v>0</v>
      </c>
      <c r="GP1147" s="121">
        <f>IF(GP$8="",0,IF(SUM($Y1147:GO1147)&gt;=$W1140,0,IF(OR($T1147=0,$T1147=""),GP1140,(SUM($Y1140:GP1140)*IF(SUM(капитал!$Z$42:GP$50)=0,1,(SUM(капитал!$Z$42:GP$50)-SUM($Z$448:GP$448))/SUM(капитал!$Z$42:GP$50)))/($T1147*12))))</f>
        <v>0</v>
      </c>
      <c r="GQ1147" s="121">
        <f>IF(GQ$8="",0,IF(SUM($Y1147:GP1147)&gt;=$W1140,0,IF(OR($T1147=0,$T1147=""),GQ1140,(SUM($Y1140:GQ1140)*IF(SUM(капитал!$Z$42:GQ$50)=0,1,(SUM(капитал!$Z$42:GQ$50)-SUM($Z$448:GQ$448))/SUM(капитал!$Z$42:GQ$50)))/($T1147*12))))</f>
        <v>0</v>
      </c>
      <c r="GR1147" s="121">
        <f>IF(GR$8="",0,IF(SUM($Y1147:GQ1147)&gt;=$W1140,0,IF(OR($T1147=0,$T1147=""),GR1140,(SUM($Y1140:GR1140)*IF(SUM(капитал!$Z$42:GR$50)=0,1,(SUM(капитал!$Z$42:GR$50)-SUM($Z$448:GR$448))/SUM(капитал!$Z$42:GR$50)))/($T1147*12))))</f>
        <v>0</v>
      </c>
      <c r="GS1147" s="121">
        <f>IF(GS$8="",0,IF(SUM($Y1147:GR1147)&gt;=$W1140,0,IF(OR($T1147=0,$T1147=""),GS1140,(SUM($Y1140:GS1140)*IF(SUM(капитал!$Z$42:GS$50)=0,1,(SUM(капитал!$Z$42:GS$50)-SUM($Z$448:GS$448))/SUM(капитал!$Z$42:GS$50)))/($T1147*12))))</f>
        <v>0</v>
      </c>
      <c r="GT1147" s="121">
        <f>IF(GT$8="",0,IF(SUM($Y1147:GS1147)&gt;=$W1140,0,IF(OR($T1147=0,$T1147=""),GT1140,(SUM($Y1140:GT1140)*IF(SUM(капитал!$Z$42:GT$50)=0,1,(SUM(капитал!$Z$42:GT$50)-SUM($Z$448:GT$448))/SUM(капитал!$Z$42:GT$50)))/($T1147*12))))</f>
        <v>0</v>
      </c>
      <c r="GU1147" s="121">
        <f>IF(GU$8="",0,IF(SUM($Y1147:GT1147)&gt;=$W1140,0,IF(OR($T1147=0,$T1147=""),GU1140,(SUM($Y1140:GU1140)*IF(SUM(капитал!$Z$42:GU$50)=0,1,(SUM(капитал!$Z$42:GU$50)-SUM($Z$448:GU$448))/SUM(капитал!$Z$42:GU$50)))/($T1147*12))))</f>
        <v>0</v>
      </c>
      <c r="GV1147" s="121">
        <f>IF(GV$8="",0,IF(SUM($Y1147:GU1147)&gt;=$W1140,0,IF(OR($T1147=0,$T1147=""),GV1140,(SUM($Y1140:GV1140)*IF(SUM(капитал!$Z$42:GV$50)=0,1,(SUM(капитал!$Z$42:GV$50)-SUM($Z$448:GV$448))/SUM(капитал!$Z$42:GV$50)))/($T1147*12))))</f>
        <v>0</v>
      </c>
      <c r="GW1147" s="121">
        <f>IF(GW$8="",0,IF(SUM($Y1147:GV1147)&gt;=$W1140,0,IF(OR($T1147=0,$T1147=""),GW1140,(SUM($Y1140:GW1140)*IF(SUM(капитал!$Z$42:GW$50)=0,1,(SUM(капитал!$Z$42:GW$50)-SUM($Z$448:GW$448))/SUM(капитал!$Z$42:GW$50)))/($T1147*12))))</f>
        <v>0</v>
      </c>
      <c r="GX1147" s="121">
        <f>IF(GX$8="",0,IF(SUM($Y1147:GW1147)&gt;=$W1140,0,IF(OR($T1147=0,$T1147=""),GX1140,(SUM($Y1140:GX1140)*IF(SUM(капитал!$Z$42:GX$50)=0,1,(SUM(капитал!$Z$42:GX$50)-SUM($Z$448:GX$448))/SUM(капитал!$Z$42:GX$50)))/($T1147*12))))</f>
        <v>0</v>
      </c>
      <c r="GY1147" s="121">
        <f>IF(GY$8="",0,IF(SUM($Y1147:GX1147)&gt;=$W1140,0,IF(OR($T1147=0,$T1147=""),GY1140,(SUM($Y1140:GY1140)*IF(SUM(капитал!$Z$42:GY$50)=0,1,(SUM(капитал!$Z$42:GY$50)-SUM($Z$448:GY$448))/SUM(капитал!$Z$42:GY$50)))/($T1147*12))))</f>
        <v>0</v>
      </c>
      <c r="GZ1147" s="121">
        <f>IF(GZ$8="",0,IF(SUM($Y1147:GY1147)&gt;=$W1140,0,IF(OR($T1147=0,$T1147=""),GZ1140,(SUM($Y1140:GZ1140)*IF(SUM(капитал!$Z$42:GZ$50)=0,1,(SUM(капитал!$Z$42:GZ$50)-SUM($Z$448:GZ$448))/SUM(капитал!$Z$42:GZ$50)))/($T1147*12))))</f>
        <v>0</v>
      </c>
      <c r="HA1147" s="60"/>
      <c r="HB1147" s="60"/>
    </row>
    <row r="1148" spans="1:210" s="122" customFormat="1" ht="10.199999999999999" customHeight="1">
      <c r="A1148" s="60"/>
      <c r="B1148" s="60"/>
      <c r="C1148" s="60"/>
      <c r="D1148" s="60"/>
      <c r="E1148" s="273"/>
      <c r="F1148" s="116"/>
      <c r="G1148" s="117"/>
      <c r="H1148" s="60"/>
      <c r="I1148" s="60"/>
      <c r="J1148" s="60"/>
      <c r="K1148" s="417">
        <f>K1141</f>
        <v>0</v>
      </c>
      <c r="L1148" s="60"/>
      <c r="M1148" s="172"/>
      <c r="N1148" s="173" t="str">
        <f t="shared" ref="N1148:N1151" si="5414">$N$1147</f>
        <v>амортизация</v>
      </c>
      <c r="O1148" s="1"/>
      <c r="P1148" s="5"/>
      <c r="Q1148" s="1" t="s">
        <v>35</v>
      </c>
      <c r="R1148" s="1"/>
      <c r="S1148" s="5" t="s">
        <v>6</v>
      </c>
      <c r="T1148" s="202"/>
      <c r="U1148" s="117"/>
      <c r="V1148" s="60"/>
      <c r="W1148" s="118">
        <f>SUM($Y1148:$HA1148)</f>
        <v>0</v>
      </c>
      <c r="X1148" s="118"/>
      <c r="Y1148" s="119"/>
      <c r="Z1148" s="120"/>
      <c r="AA1148" s="121">
        <f>IF(AA$8="",0,IF(SUM($Y1148:Z1148)&gt;=$W1141,0,IF(OR($T1148=0,$T1148=""),AA1141,(SUM($Y1141:AA1141)*IF(SUM(капитал!$Z$42:AA$50)=0,1,(SUM(капитал!$Z$42:AA$50)-SUM($Z$448:AA$448))/SUM(капитал!$Z$42:AA$50)))/($T1148*12))))</f>
        <v>0</v>
      </c>
      <c r="AB1148" s="121">
        <f>IF(AB$8="",0,IF(SUM($Y1148:AA1148)&gt;=$W1141,0,IF(OR($T1148=0,$T1148=""),AB1141,(SUM($Y1141:AB1141)*IF(SUM(капитал!$Z$42:AB$50)=0,1,(SUM(капитал!$Z$42:AB$50)-SUM($Z$448:AB$448))/SUM(капитал!$Z$42:AB$50)))/($T1148*12))))</f>
        <v>0</v>
      </c>
      <c r="AC1148" s="121">
        <f>IF(AC$8="",0,IF(SUM($Y1148:AB1148)&gt;=$W1141,0,IF(OR($T1148=0,$T1148=""),AC1141,(SUM($Y1141:AC1141)*IF(SUM(капитал!$Z$42:AC$50)=0,1,(SUM(капитал!$Z$42:AC$50)-SUM($Z$448:AC$448))/SUM(капитал!$Z$42:AC$50)))/($T1148*12))))</f>
        <v>0</v>
      </c>
      <c r="AD1148" s="121">
        <f>IF(AD$8="",0,IF(SUM($Y1148:AC1148)&gt;=$W1141,0,IF(OR($T1148=0,$T1148=""),AD1141,(SUM($Y1141:AD1141)*IF(SUM(капитал!$Z$42:AD$50)=0,1,(SUM(капитал!$Z$42:AD$50)-SUM($Z$448:AD$448))/SUM(капитал!$Z$42:AD$50)))/($T1148*12))))</f>
        <v>0</v>
      </c>
      <c r="AE1148" s="121">
        <f>IF(AE$8="",0,IF(SUM($Y1148:AD1148)&gt;=$W1141,0,IF(OR($T1148=0,$T1148=""),AE1141,(SUM($Y1141:AE1141)*IF(SUM(капитал!$Z$42:AE$50)=0,1,(SUM(капитал!$Z$42:AE$50)-SUM($Z$448:AE$448))/SUM(капитал!$Z$42:AE$50)))/($T1148*12))))</f>
        <v>0</v>
      </c>
      <c r="AF1148" s="121">
        <f>IF(AF$8="",0,IF(SUM($Y1148:AE1148)&gt;=$W1141,0,IF(OR($T1148=0,$T1148=""),AF1141,(SUM($Y1141:AF1141)*IF(SUM(капитал!$Z$42:AF$50)=0,1,(SUM(капитал!$Z$42:AF$50)-SUM($Z$448:AF$448))/SUM(капитал!$Z$42:AF$50)))/($T1148*12))))</f>
        <v>0</v>
      </c>
      <c r="AG1148" s="121">
        <f>IF(AG$8="",0,IF(SUM($Y1148:AF1148)&gt;=$W1141,0,IF(OR($T1148=0,$T1148=""),AG1141,(SUM($Y1141:AG1141)*IF(SUM(капитал!$Z$42:AG$50)=0,1,(SUM(капитал!$Z$42:AG$50)-SUM($Z$448:AG$448))/SUM(капитал!$Z$42:AG$50)))/($T1148*12))))</f>
        <v>0</v>
      </c>
      <c r="AH1148" s="121">
        <f>IF(AH$8="",0,IF(SUM($Y1148:AG1148)&gt;=$W1141,0,IF(OR($T1148=0,$T1148=""),AH1141,(SUM($Y1141:AH1141)*IF(SUM(капитал!$Z$42:AH$50)=0,1,(SUM(капитал!$Z$42:AH$50)-SUM($Z$448:AH$448))/SUM(капитал!$Z$42:AH$50)))/($T1148*12))))</f>
        <v>0</v>
      </c>
      <c r="AI1148" s="121">
        <f>IF(AI$8="",0,IF(SUM($Y1148:AH1148)&gt;=$W1141,0,IF(OR($T1148=0,$T1148=""),AI1141,(SUM($Y1141:AI1141)*IF(SUM(капитал!$Z$42:AI$50)=0,1,(SUM(капитал!$Z$42:AI$50)-SUM($Z$448:AI$448))/SUM(капитал!$Z$42:AI$50)))/($T1148*12))))</f>
        <v>0</v>
      </c>
      <c r="AJ1148" s="121">
        <f>IF(AJ$8="",0,IF(SUM($Y1148:AI1148)&gt;=$W1141,0,IF(OR($T1148=0,$T1148=""),AJ1141,(SUM($Y1141:AJ1141)*IF(SUM(капитал!$Z$42:AJ$50)=0,1,(SUM(капитал!$Z$42:AJ$50)-SUM($Z$448:AJ$448))/SUM(капитал!$Z$42:AJ$50)))/($T1148*12))))</f>
        <v>0</v>
      </c>
      <c r="AK1148" s="121">
        <f>IF(AK$8="",0,IF(SUM($Y1148:AJ1148)&gt;=$W1141,0,IF(OR($T1148=0,$T1148=""),AK1141,(SUM($Y1141:AK1141)*IF(SUM(капитал!$Z$42:AK$50)=0,1,(SUM(капитал!$Z$42:AK$50)-SUM($Z$448:AK$448))/SUM(капитал!$Z$42:AK$50)))/($T1148*12))))</f>
        <v>0</v>
      </c>
      <c r="AL1148" s="121">
        <f>IF(AL$8="",0,IF(SUM($Y1148:AK1148)&gt;=$W1141,0,IF(OR($T1148=0,$T1148=""),AL1141,(SUM($Y1141:AL1141)*IF(SUM(капитал!$Z$42:AL$50)=0,1,(SUM(капитал!$Z$42:AL$50)-SUM($Z$448:AL$448))/SUM(капитал!$Z$42:AL$50)))/($T1148*12))))</f>
        <v>0</v>
      </c>
      <c r="AM1148" s="121">
        <f>IF(AM$8="",0,IF(SUM($Y1148:AL1148)&gt;=$W1141,0,IF(OR($T1148=0,$T1148=""),AM1141,(SUM($Y1141:AM1141)*IF(SUM(капитал!$Z$42:AM$50)=0,1,(SUM(капитал!$Z$42:AM$50)-SUM($Z$448:AM$448))/SUM(капитал!$Z$42:AM$50)))/($T1148*12))))</f>
        <v>0</v>
      </c>
      <c r="AN1148" s="121">
        <f>IF(AN$8="",0,IF(SUM($Y1148:AM1148)&gt;=$W1141,0,IF(OR($T1148=0,$T1148=""),AN1141,(SUM($Y1141:AN1141)*IF(SUM(капитал!$Z$42:AN$50)=0,1,(SUM(капитал!$Z$42:AN$50)-SUM($Z$448:AN$448))/SUM(капитал!$Z$42:AN$50)))/($T1148*12))))</f>
        <v>0</v>
      </c>
      <c r="AO1148" s="121">
        <f>IF(AO$8="",0,IF(SUM($Y1148:AN1148)&gt;=$W1141,0,IF(OR($T1148=0,$T1148=""),AO1141,(SUM($Y1141:AO1141)*IF(SUM(капитал!$Z$42:AO$50)=0,1,(SUM(капитал!$Z$42:AO$50)-SUM($Z$448:AO$448))/SUM(капитал!$Z$42:AO$50)))/($T1148*12))))</f>
        <v>0</v>
      </c>
      <c r="AP1148" s="121">
        <f>IF(AP$8="",0,IF(SUM($Y1148:AO1148)&gt;=$W1141,0,IF(OR($T1148=0,$T1148=""),AP1141,(SUM($Y1141:AP1141)*IF(SUM(капитал!$Z$42:AP$50)=0,1,(SUM(капитал!$Z$42:AP$50)-SUM($Z$448:AP$448))/SUM(капитал!$Z$42:AP$50)))/($T1148*12))))</f>
        <v>0</v>
      </c>
      <c r="AQ1148" s="121">
        <f>IF(AQ$8="",0,IF(SUM($Y1148:AP1148)&gt;=$W1141,0,IF(OR($T1148=0,$T1148=""),AQ1141,(SUM($Y1141:AQ1141)*IF(SUM(капитал!$Z$42:AQ$50)=0,1,(SUM(капитал!$Z$42:AQ$50)-SUM($Z$448:AQ$448))/SUM(капитал!$Z$42:AQ$50)))/($T1148*12))))</f>
        <v>0</v>
      </c>
      <c r="AR1148" s="121">
        <f>IF(AR$8="",0,IF(SUM($Y1148:AQ1148)&gt;=$W1141,0,IF(OR($T1148=0,$T1148=""),AR1141,(SUM($Y1141:AR1141)*IF(SUM(капитал!$Z$42:AR$50)=0,1,(SUM(капитал!$Z$42:AR$50)-SUM($Z$448:AR$448))/SUM(капитал!$Z$42:AR$50)))/($T1148*12))))</f>
        <v>0</v>
      </c>
      <c r="AS1148" s="121">
        <f>IF(AS$8="",0,IF(SUM($Y1148:AR1148)&gt;=$W1141,0,IF(OR($T1148=0,$T1148=""),AS1141,(SUM($Y1141:AS1141)*IF(SUM(капитал!$Z$42:AS$50)=0,1,(SUM(капитал!$Z$42:AS$50)-SUM($Z$448:AS$448))/SUM(капитал!$Z$42:AS$50)))/($T1148*12))))</f>
        <v>0</v>
      </c>
      <c r="AT1148" s="121">
        <f>IF(AT$8="",0,IF(SUM($Y1148:AS1148)&gt;=$W1141,0,IF(OR($T1148=0,$T1148=""),AT1141,(SUM($Y1141:AT1141)*IF(SUM(капитал!$Z$42:AT$50)=0,1,(SUM(капитал!$Z$42:AT$50)-SUM($Z$448:AT$448))/SUM(капитал!$Z$42:AT$50)))/($T1148*12))))</f>
        <v>0</v>
      </c>
      <c r="AU1148" s="121">
        <f>IF(AU$8="",0,IF(SUM($Y1148:AT1148)&gt;=$W1141,0,IF(OR($T1148=0,$T1148=""),AU1141,(SUM($Y1141:AU1141)*IF(SUM(капитал!$Z$42:AU$50)=0,1,(SUM(капитал!$Z$42:AU$50)-SUM($Z$448:AU$448))/SUM(капитал!$Z$42:AU$50)))/($T1148*12))))</f>
        <v>0</v>
      </c>
      <c r="AV1148" s="121">
        <f>IF(AV$8="",0,IF(SUM($Y1148:AU1148)&gt;=$W1141,0,IF(OR($T1148=0,$T1148=""),AV1141,(SUM($Y1141:AV1141)*IF(SUM(капитал!$Z$42:AV$50)=0,1,(SUM(капитал!$Z$42:AV$50)-SUM($Z$448:AV$448))/SUM(капитал!$Z$42:AV$50)))/($T1148*12))))</f>
        <v>0</v>
      </c>
      <c r="AW1148" s="121">
        <f>IF(AW$8="",0,IF(SUM($Y1148:AV1148)&gt;=$W1141,0,IF(OR($T1148=0,$T1148=""),AW1141,(SUM($Y1141:AW1141)*IF(SUM(капитал!$Z$42:AW$50)=0,1,(SUM(капитал!$Z$42:AW$50)-SUM($Z$448:AW$448))/SUM(капитал!$Z$42:AW$50)))/($T1148*12))))</f>
        <v>0</v>
      </c>
      <c r="AX1148" s="121">
        <f>IF(AX$8="",0,IF(SUM($Y1148:AW1148)&gt;=$W1141,0,IF(OR($T1148=0,$T1148=""),AX1141,(SUM($Y1141:AX1141)*IF(SUM(капитал!$Z$42:AX$50)=0,1,(SUM(капитал!$Z$42:AX$50)-SUM($Z$448:AX$448))/SUM(капитал!$Z$42:AX$50)))/($T1148*12))))</f>
        <v>0</v>
      </c>
      <c r="AY1148" s="121">
        <f>IF(AY$8="",0,IF(SUM($Y1148:AX1148)&gt;=$W1141,0,IF(OR($T1148=0,$T1148=""),AY1141,(SUM($Y1141:AY1141)*IF(SUM(капитал!$Z$42:AY$50)=0,1,(SUM(капитал!$Z$42:AY$50)-SUM($Z$448:AY$448))/SUM(капитал!$Z$42:AY$50)))/($T1148*12))))</f>
        <v>0</v>
      </c>
      <c r="AZ1148" s="121">
        <f>IF(AZ$8="",0,IF(SUM($Y1148:AY1148)&gt;=$W1141,0,IF(OR($T1148=0,$T1148=""),AZ1141,(SUM($Y1141:AZ1141)*IF(SUM(капитал!$Z$42:AZ$50)=0,1,(SUM(капитал!$Z$42:AZ$50)-SUM($Z$448:AZ$448))/SUM(капитал!$Z$42:AZ$50)))/($T1148*12))))</f>
        <v>0</v>
      </c>
      <c r="BA1148" s="121">
        <f>IF(BA$8="",0,IF(SUM($Y1148:AZ1148)&gt;=$W1141,0,IF(OR($T1148=0,$T1148=""),BA1141,(SUM($Y1141:BA1141)*IF(SUM(капитал!$Z$42:BA$50)=0,1,(SUM(капитал!$Z$42:BA$50)-SUM($Z$448:BA$448))/SUM(капитал!$Z$42:BA$50)))/($T1148*12))))</f>
        <v>0</v>
      </c>
      <c r="BB1148" s="121">
        <f>IF(BB$8="",0,IF(SUM($Y1148:BA1148)&gt;=$W1141,0,IF(OR($T1148=0,$T1148=""),BB1141,(SUM($Y1141:BB1141)*IF(SUM(капитал!$Z$42:BB$50)=0,1,(SUM(капитал!$Z$42:BB$50)-SUM($Z$448:BB$448))/SUM(капитал!$Z$42:BB$50)))/($T1148*12))))</f>
        <v>0</v>
      </c>
      <c r="BC1148" s="121">
        <f>IF(BC$8="",0,IF(SUM($Y1148:BB1148)&gt;=$W1141,0,IF(OR($T1148=0,$T1148=""),BC1141,(SUM($Y1141:BC1141)*IF(SUM(капитал!$Z$42:BC$50)=0,1,(SUM(капитал!$Z$42:BC$50)-SUM($Z$448:BC$448))/SUM(капитал!$Z$42:BC$50)))/($T1148*12))))</f>
        <v>0</v>
      </c>
      <c r="BD1148" s="121">
        <f>IF(BD$8="",0,IF(SUM($Y1148:BC1148)&gt;=$W1141,0,IF(OR($T1148=0,$T1148=""),BD1141,(SUM($Y1141:BD1141)*IF(SUM(капитал!$Z$42:BD$50)=0,1,(SUM(капитал!$Z$42:BD$50)-SUM($Z$448:BD$448))/SUM(капитал!$Z$42:BD$50)))/($T1148*12))))</f>
        <v>0</v>
      </c>
      <c r="BE1148" s="121">
        <f>IF(BE$8="",0,IF(SUM($Y1148:BD1148)&gt;=$W1141,0,IF(OR($T1148=0,$T1148=""),BE1141,(SUM($Y1141:BE1141)*IF(SUM(капитал!$Z$42:BE$50)=0,1,(SUM(капитал!$Z$42:BE$50)-SUM($Z$448:BE$448))/SUM(капитал!$Z$42:BE$50)))/($T1148*12))))</f>
        <v>0</v>
      </c>
      <c r="BF1148" s="121">
        <f>IF(BF$8="",0,IF(SUM($Y1148:BE1148)&gt;=$W1141,0,IF(OR($T1148=0,$T1148=""),BF1141,(SUM($Y1141:BF1141)*IF(SUM(капитал!$Z$42:BF$50)=0,1,(SUM(капитал!$Z$42:BF$50)-SUM($Z$448:BF$448))/SUM(капитал!$Z$42:BF$50)))/($T1148*12))))</f>
        <v>0</v>
      </c>
      <c r="BG1148" s="121">
        <f>IF(BG$8="",0,IF(SUM($Y1148:BF1148)&gt;=$W1141,0,IF(OR($T1148=0,$T1148=""),BG1141,(SUM($Y1141:BG1141)*IF(SUM(капитал!$Z$42:BG$50)=0,1,(SUM(капитал!$Z$42:BG$50)-SUM($Z$448:BG$448))/SUM(капитал!$Z$42:BG$50)))/($T1148*12))))</f>
        <v>0</v>
      </c>
      <c r="BH1148" s="121">
        <f>IF(BH$8="",0,IF(SUM($Y1148:BG1148)&gt;=$W1141,0,IF(OR($T1148=0,$T1148=""),BH1141,(SUM($Y1141:BH1141)*IF(SUM(капитал!$Z$42:BH$50)=0,1,(SUM(капитал!$Z$42:BH$50)-SUM($Z$448:BH$448))/SUM(капитал!$Z$42:BH$50)))/($T1148*12))))</f>
        <v>0</v>
      </c>
      <c r="BI1148" s="121">
        <f>IF(BI$8="",0,IF(SUM($Y1148:BH1148)&gt;=$W1141,0,IF(OR($T1148=0,$T1148=""),BI1141,(SUM($Y1141:BI1141)*IF(SUM(капитал!$Z$42:BI$50)=0,1,(SUM(капитал!$Z$42:BI$50)-SUM($Z$448:BI$448))/SUM(капитал!$Z$42:BI$50)))/($T1148*12))))</f>
        <v>0</v>
      </c>
      <c r="BJ1148" s="121">
        <f>IF(BJ$8="",0,IF(SUM($Y1148:BI1148)&gt;=$W1141,0,IF(OR($T1148=0,$T1148=""),BJ1141,(SUM($Y1141:BJ1141)*IF(SUM(капитал!$Z$42:BJ$50)=0,1,(SUM(капитал!$Z$42:BJ$50)-SUM($Z$448:BJ$448))/SUM(капитал!$Z$42:BJ$50)))/($T1148*12))))</f>
        <v>0</v>
      </c>
      <c r="BK1148" s="121">
        <f>IF(BK$8="",0,IF(SUM($Y1148:BJ1148)&gt;=$W1141,0,IF(OR($T1148=0,$T1148=""),BK1141,(SUM($Y1141:BK1141)*IF(SUM(капитал!$Z$42:BK$50)=0,1,(SUM(капитал!$Z$42:BK$50)-SUM($Z$448:BK$448))/SUM(капитал!$Z$42:BK$50)))/($T1148*12))))</f>
        <v>0</v>
      </c>
      <c r="BL1148" s="121">
        <f>IF(BL$8="",0,IF(SUM($Y1148:BK1148)&gt;=$W1141,0,IF(OR($T1148=0,$T1148=""),BL1141,(SUM($Y1141:BL1141)*IF(SUM(капитал!$Z$42:BL$50)=0,1,(SUM(капитал!$Z$42:BL$50)-SUM($Z$448:BL$448))/SUM(капитал!$Z$42:BL$50)))/($T1148*12))))</f>
        <v>0</v>
      </c>
      <c r="BM1148" s="121">
        <f>IF(BM$8="",0,IF(SUM($Y1148:BL1148)&gt;=$W1141,0,IF(OR($T1148=0,$T1148=""),BM1141,(SUM($Y1141:BM1141)*IF(SUM(капитал!$Z$42:BM$50)=0,1,(SUM(капитал!$Z$42:BM$50)-SUM($Z$448:BM$448))/SUM(капитал!$Z$42:BM$50)))/($T1148*12))))</f>
        <v>0</v>
      </c>
      <c r="BN1148" s="121">
        <f>IF(BN$8="",0,IF(SUM($Y1148:BM1148)&gt;=$W1141,0,IF(OR($T1148=0,$T1148=""),BN1141,(SUM($Y1141:BN1141)*IF(SUM(капитал!$Z$42:BN$50)=0,1,(SUM(капитал!$Z$42:BN$50)-SUM($Z$448:BN$448))/SUM(капитал!$Z$42:BN$50)))/($T1148*12))))</f>
        <v>0</v>
      </c>
      <c r="BO1148" s="121">
        <f>IF(BO$8="",0,IF(SUM($Y1148:BN1148)&gt;=$W1141,0,IF(OR($T1148=0,$T1148=""),BO1141,(SUM($Y1141:BO1141)*IF(SUM(капитал!$Z$42:BO$50)=0,1,(SUM(капитал!$Z$42:BO$50)-SUM($Z$448:BO$448))/SUM(капитал!$Z$42:BO$50)))/($T1148*12))))</f>
        <v>0</v>
      </c>
      <c r="BP1148" s="121">
        <f>IF(BP$8="",0,IF(SUM($Y1148:BO1148)&gt;=$W1141,0,IF(OR($T1148=0,$T1148=""),BP1141,(SUM($Y1141:BP1141)*IF(SUM(капитал!$Z$42:BP$50)=0,1,(SUM(капитал!$Z$42:BP$50)-SUM($Z$448:BP$448))/SUM(капитал!$Z$42:BP$50)))/($T1148*12))))</f>
        <v>0</v>
      </c>
      <c r="BQ1148" s="121">
        <f>IF(BQ$8="",0,IF(SUM($Y1148:BP1148)&gt;=$W1141,0,IF(OR($T1148=0,$T1148=""),BQ1141,(SUM($Y1141:BQ1141)*IF(SUM(капитал!$Z$42:BQ$50)=0,1,(SUM(капитал!$Z$42:BQ$50)-SUM($Z$448:BQ$448))/SUM(капитал!$Z$42:BQ$50)))/($T1148*12))))</f>
        <v>0</v>
      </c>
      <c r="BR1148" s="121">
        <f>IF(BR$8="",0,IF(SUM($Y1148:BQ1148)&gt;=$W1141,0,IF(OR($T1148=0,$T1148=""),BR1141,(SUM($Y1141:BR1141)*IF(SUM(капитал!$Z$42:BR$50)=0,1,(SUM(капитал!$Z$42:BR$50)-SUM($Z$448:BR$448))/SUM(капитал!$Z$42:BR$50)))/($T1148*12))))</f>
        <v>0</v>
      </c>
      <c r="BS1148" s="121">
        <f>IF(BS$8="",0,IF(SUM($Y1148:BR1148)&gt;=$W1141,0,IF(OR($T1148=0,$T1148=""),BS1141,(SUM($Y1141:BS1141)*IF(SUM(капитал!$Z$42:BS$50)=0,1,(SUM(капитал!$Z$42:BS$50)-SUM($Z$448:BS$448))/SUM(капитал!$Z$42:BS$50)))/($T1148*12))))</f>
        <v>0</v>
      </c>
      <c r="BT1148" s="121">
        <f>IF(BT$8="",0,IF(SUM($Y1148:BS1148)&gt;=$W1141,0,IF(OR($T1148=0,$T1148=""),BT1141,(SUM($Y1141:BT1141)*IF(SUM(капитал!$Z$42:BT$50)=0,1,(SUM(капитал!$Z$42:BT$50)-SUM($Z$448:BT$448))/SUM(капитал!$Z$42:BT$50)))/($T1148*12))))</f>
        <v>0</v>
      </c>
      <c r="BU1148" s="121">
        <f>IF(BU$8="",0,IF(SUM($Y1148:BT1148)&gt;=$W1141,0,IF(OR($T1148=0,$T1148=""),BU1141,(SUM($Y1141:BU1141)*IF(SUM(капитал!$Z$42:BU$50)=0,1,(SUM(капитал!$Z$42:BU$50)-SUM($Z$448:BU$448))/SUM(капитал!$Z$42:BU$50)))/($T1148*12))))</f>
        <v>0</v>
      </c>
      <c r="BV1148" s="121">
        <f>IF(BV$8="",0,IF(SUM($Y1148:BU1148)&gt;=$W1141,0,IF(OR($T1148=0,$T1148=""),BV1141,(SUM($Y1141:BV1141)*IF(SUM(капитал!$Z$42:BV$50)=0,1,(SUM(капитал!$Z$42:BV$50)-SUM($Z$448:BV$448))/SUM(капитал!$Z$42:BV$50)))/($T1148*12))))</f>
        <v>0</v>
      </c>
      <c r="BW1148" s="121">
        <f>IF(BW$8="",0,IF(SUM($Y1148:BV1148)&gt;=$W1141,0,IF(OR($T1148=0,$T1148=""),BW1141,(SUM($Y1141:BW1141)*IF(SUM(капитал!$Z$42:BW$50)=0,1,(SUM(капитал!$Z$42:BW$50)-SUM($Z$448:BW$448))/SUM(капитал!$Z$42:BW$50)))/($T1148*12))))</f>
        <v>0</v>
      </c>
      <c r="BX1148" s="121">
        <f>IF(BX$8="",0,IF(SUM($Y1148:BW1148)&gt;=$W1141,0,IF(OR($T1148=0,$T1148=""),BX1141,(SUM($Y1141:BX1141)*IF(SUM(капитал!$Z$42:BX$50)=0,1,(SUM(капитал!$Z$42:BX$50)-SUM($Z$448:BX$448))/SUM(капитал!$Z$42:BX$50)))/($T1148*12))))</f>
        <v>0</v>
      </c>
      <c r="BY1148" s="121">
        <f>IF(BY$8="",0,IF(SUM($Y1148:BX1148)&gt;=$W1141,0,IF(OR($T1148=0,$T1148=""),BY1141,(SUM($Y1141:BY1141)*IF(SUM(капитал!$Z$42:BY$50)=0,1,(SUM(капитал!$Z$42:BY$50)-SUM($Z$448:BY$448))/SUM(капитал!$Z$42:BY$50)))/($T1148*12))))</f>
        <v>0</v>
      </c>
      <c r="BZ1148" s="121">
        <f>IF(BZ$8="",0,IF(SUM($Y1148:BY1148)&gt;=$W1141,0,IF(OR($T1148=0,$T1148=""),BZ1141,(SUM($Y1141:BZ1141)*IF(SUM(капитал!$Z$42:BZ$50)=0,1,(SUM(капитал!$Z$42:BZ$50)-SUM($Z$448:BZ$448))/SUM(капитал!$Z$42:BZ$50)))/($T1148*12))))</f>
        <v>0</v>
      </c>
      <c r="CA1148" s="121">
        <f>IF(CA$8="",0,IF(SUM($Y1148:BZ1148)&gt;=$W1141,0,IF(OR($T1148=0,$T1148=""),CA1141,(SUM($Y1141:CA1141)*IF(SUM(капитал!$Z$42:CA$50)=0,1,(SUM(капитал!$Z$42:CA$50)-SUM($Z$448:CA$448))/SUM(капитал!$Z$42:CA$50)))/($T1148*12))))</f>
        <v>0</v>
      </c>
      <c r="CB1148" s="121">
        <f>IF(CB$8="",0,IF(SUM($Y1148:CA1148)&gt;=$W1141,0,IF(OR($T1148=0,$T1148=""),CB1141,(SUM($Y1141:CB1141)*IF(SUM(капитал!$Z$42:CB$50)=0,1,(SUM(капитал!$Z$42:CB$50)-SUM($Z$448:CB$448))/SUM(капитал!$Z$42:CB$50)))/($T1148*12))))</f>
        <v>0</v>
      </c>
      <c r="CC1148" s="121">
        <f>IF(CC$8="",0,IF(SUM($Y1148:CB1148)&gt;=$W1141,0,IF(OR($T1148=0,$T1148=""),CC1141,(SUM($Y1141:CC1141)*IF(SUM(капитал!$Z$42:CC$50)=0,1,(SUM(капитал!$Z$42:CC$50)-SUM($Z$448:CC$448))/SUM(капитал!$Z$42:CC$50)))/($T1148*12))))</f>
        <v>0</v>
      </c>
      <c r="CD1148" s="121">
        <f>IF(CD$8="",0,IF(SUM($Y1148:CC1148)&gt;=$W1141,0,IF(OR($T1148=0,$T1148=""),CD1141,(SUM($Y1141:CD1141)*IF(SUM(капитал!$Z$42:CD$50)=0,1,(SUM(капитал!$Z$42:CD$50)-SUM($Z$448:CD$448))/SUM(капитал!$Z$42:CD$50)))/($T1148*12))))</f>
        <v>0</v>
      </c>
      <c r="CE1148" s="121">
        <f>IF(CE$8="",0,IF(SUM($Y1148:CD1148)&gt;=$W1141,0,IF(OR($T1148=0,$T1148=""),CE1141,(SUM($Y1141:CE1141)*IF(SUM(капитал!$Z$42:CE$50)=0,1,(SUM(капитал!$Z$42:CE$50)-SUM($Z$448:CE$448))/SUM(капитал!$Z$42:CE$50)))/($T1148*12))))</f>
        <v>0</v>
      </c>
      <c r="CF1148" s="121">
        <f>IF(CF$8="",0,IF(SUM($Y1148:CE1148)&gt;=$W1141,0,IF(OR($T1148=0,$T1148=""),CF1141,(SUM($Y1141:CF1141)*IF(SUM(капитал!$Z$42:CF$50)=0,1,(SUM(капитал!$Z$42:CF$50)-SUM($Z$448:CF$448))/SUM(капитал!$Z$42:CF$50)))/($T1148*12))))</f>
        <v>0</v>
      </c>
      <c r="CG1148" s="121">
        <f>IF(CG$8="",0,IF(SUM($Y1148:CF1148)&gt;=$W1141,0,IF(OR($T1148=0,$T1148=""),CG1141,(SUM($Y1141:CG1141)*IF(SUM(капитал!$Z$42:CG$50)=0,1,(SUM(капитал!$Z$42:CG$50)-SUM($Z$448:CG$448))/SUM(капитал!$Z$42:CG$50)))/($T1148*12))))</f>
        <v>0</v>
      </c>
      <c r="CH1148" s="121">
        <f>IF(CH$8="",0,IF(SUM($Y1148:CG1148)&gt;=$W1141,0,IF(OR($T1148=0,$T1148=""),CH1141,(SUM($Y1141:CH1141)*IF(SUM(капитал!$Z$42:CH$50)=0,1,(SUM(капитал!$Z$42:CH$50)-SUM($Z$448:CH$448))/SUM(капитал!$Z$42:CH$50)))/($T1148*12))))</f>
        <v>0</v>
      </c>
      <c r="CI1148" s="121">
        <f>IF(CI$8="",0,IF(SUM($Y1148:CH1148)&gt;=$W1141,0,IF(OR($T1148=0,$T1148=""),CI1141,(SUM($Y1141:CI1141)*IF(SUM(капитал!$Z$42:CI$50)=0,1,(SUM(капитал!$Z$42:CI$50)-SUM($Z$448:CI$448))/SUM(капитал!$Z$42:CI$50)))/($T1148*12))))</f>
        <v>0</v>
      </c>
      <c r="CJ1148" s="121">
        <f>IF(CJ$8="",0,IF(SUM($Y1148:CI1148)&gt;=$W1141,0,IF(OR($T1148=0,$T1148=""),CJ1141,(SUM($Y1141:CJ1141)*IF(SUM(капитал!$Z$42:CJ$50)=0,1,(SUM(капитал!$Z$42:CJ$50)-SUM($Z$448:CJ$448))/SUM(капитал!$Z$42:CJ$50)))/($T1148*12))))</f>
        <v>0</v>
      </c>
      <c r="CK1148" s="121">
        <f>IF(CK$8="",0,IF(SUM($Y1148:CJ1148)&gt;=$W1141,0,IF(OR($T1148=0,$T1148=""),CK1141,(SUM($Y1141:CK1141)*IF(SUM(капитал!$Z$42:CK$50)=0,1,(SUM(капитал!$Z$42:CK$50)-SUM($Z$448:CK$448))/SUM(капитал!$Z$42:CK$50)))/($T1148*12))))</f>
        <v>0</v>
      </c>
      <c r="CL1148" s="121">
        <f>IF(CL$8="",0,IF(SUM($Y1148:CK1148)&gt;=$W1141,0,IF(OR($T1148=0,$T1148=""),CL1141,(SUM($Y1141:CL1141)*IF(SUM(капитал!$Z$42:CL$50)=0,1,(SUM(капитал!$Z$42:CL$50)-SUM($Z$448:CL$448))/SUM(капитал!$Z$42:CL$50)))/($T1148*12))))</f>
        <v>0</v>
      </c>
      <c r="CM1148" s="121">
        <f>IF(CM$8="",0,IF(SUM($Y1148:CL1148)&gt;=$W1141,0,IF(OR($T1148=0,$T1148=""),CM1141,(SUM($Y1141:CM1141)*IF(SUM(капитал!$Z$42:CM$50)=0,1,(SUM(капитал!$Z$42:CM$50)-SUM($Z$448:CM$448))/SUM(капитал!$Z$42:CM$50)))/($T1148*12))))</f>
        <v>0</v>
      </c>
      <c r="CN1148" s="121">
        <f>IF(CN$8="",0,IF(SUM($Y1148:CM1148)&gt;=$W1141,0,IF(OR($T1148=0,$T1148=""),CN1141,(SUM($Y1141:CN1141)*IF(SUM(капитал!$Z$42:CN$50)=0,1,(SUM(капитал!$Z$42:CN$50)-SUM($Z$448:CN$448))/SUM(капитал!$Z$42:CN$50)))/($T1148*12))))</f>
        <v>0</v>
      </c>
      <c r="CO1148" s="121">
        <f>IF(CO$8="",0,IF(SUM($Y1148:CN1148)&gt;=$W1141,0,IF(OR($T1148=0,$T1148=""),CO1141,(SUM($Y1141:CO1141)*IF(SUM(капитал!$Z$42:CO$50)=0,1,(SUM(капитал!$Z$42:CO$50)-SUM($Z$448:CO$448))/SUM(капитал!$Z$42:CO$50)))/($T1148*12))))</f>
        <v>0</v>
      </c>
      <c r="CP1148" s="121">
        <f>IF(CP$8="",0,IF(SUM($Y1148:CO1148)&gt;=$W1141,0,IF(OR($T1148=0,$T1148=""),CP1141,(SUM($Y1141:CP1141)*IF(SUM(капитал!$Z$42:CP$50)=0,1,(SUM(капитал!$Z$42:CP$50)-SUM($Z$448:CP$448))/SUM(капитал!$Z$42:CP$50)))/($T1148*12))))</f>
        <v>0</v>
      </c>
      <c r="CQ1148" s="121">
        <f>IF(CQ$8="",0,IF(SUM($Y1148:CP1148)&gt;=$W1141,0,IF(OR($T1148=0,$T1148=""),CQ1141,(SUM($Y1141:CQ1141)*IF(SUM(капитал!$Z$42:CQ$50)=0,1,(SUM(капитал!$Z$42:CQ$50)-SUM($Z$448:CQ$448))/SUM(капитал!$Z$42:CQ$50)))/($T1148*12))))</f>
        <v>0</v>
      </c>
      <c r="CR1148" s="121">
        <f>IF(CR$8="",0,IF(SUM($Y1148:CQ1148)&gt;=$W1141,0,IF(OR($T1148=0,$T1148=""),CR1141,(SUM($Y1141:CR1141)*IF(SUM(капитал!$Z$42:CR$50)=0,1,(SUM(капитал!$Z$42:CR$50)-SUM($Z$448:CR$448))/SUM(капитал!$Z$42:CR$50)))/($T1148*12))))</f>
        <v>0</v>
      </c>
      <c r="CS1148" s="121">
        <f>IF(CS$8="",0,IF(SUM($Y1148:CR1148)&gt;=$W1141,0,IF(OR($T1148=0,$T1148=""),CS1141,(SUM($Y1141:CS1141)*IF(SUM(капитал!$Z$42:CS$50)=0,1,(SUM(капитал!$Z$42:CS$50)-SUM($Z$448:CS$448))/SUM(капитал!$Z$42:CS$50)))/($T1148*12))))</f>
        <v>0</v>
      </c>
      <c r="CT1148" s="121">
        <f>IF(CT$8="",0,IF(SUM($Y1148:CS1148)&gt;=$W1141,0,IF(OR($T1148=0,$T1148=""),CT1141,(SUM($Y1141:CT1141)*IF(SUM(капитал!$Z$42:CT$50)=0,1,(SUM(капитал!$Z$42:CT$50)-SUM($Z$448:CT$448))/SUM(капитал!$Z$42:CT$50)))/($T1148*12))))</f>
        <v>0</v>
      </c>
      <c r="CU1148" s="121">
        <f>IF(CU$8="",0,IF(SUM($Y1148:CT1148)&gt;=$W1141,0,IF(OR($T1148=0,$T1148=""),CU1141,(SUM($Y1141:CU1141)*IF(SUM(капитал!$Z$42:CU$50)=0,1,(SUM(капитал!$Z$42:CU$50)-SUM($Z$448:CU$448))/SUM(капитал!$Z$42:CU$50)))/($T1148*12))))</f>
        <v>0</v>
      </c>
      <c r="CV1148" s="121">
        <f>IF(CV$8="",0,IF(SUM($Y1148:CU1148)&gt;=$W1141,0,IF(OR($T1148=0,$T1148=""),CV1141,(SUM($Y1141:CV1141)*IF(SUM(капитал!$Z$42:CV$50)=0,1,(SUM(капитал!$Z$42:CV$50)-SUM($Z$448:CV$448))/SUM(капитал!$Z$42:CV$50)))/($T1148*12))))</f>
        <v>0</v>
      </c>
      <c r="CW1148" s="121">
        <f>IF(CW$8="",0,IF(SUM($Y1148:CV1148)&gt;=$W1141,0,IF(OR($T1148=0,$T1148=""),CW1141,(SUM($Y1141:CW1141)*IF(SUM(капитал!$Z$42:CW$50)=0,1,(SUM(капитал!$Z$42:CW$50)-SUM($Z$448:CW$448))/SUM(капитал!$Z$42:CW$50)))/($T1148*12))))</f>
        <v>0</v>
      </c>
      <c r="CX1148" s="121">
        <f>IF(CX$8="",0,IF(SUM($Y1148:CW1148)&gt;=$W1141,0,IF(OR($T1148=0,$T1148=""),CX1141,(SUM($Y1141:CX1141)*IF(SUM(капитал!$Z$42:CX$50)=0,1,(SUM(капитал!$Z$42:CX$50)-SUM($Z$448:CX$448))/SUM(капитал!$Z$42:CX$50)))/($T1148*12))))</f>
        <v>0</v>
      </c>
      <c r="CY1148" s="121">
        <f>IF(CY$8="",0,IF(SUM($Y1148:CX1148)&gt;=$W1141,0,IF(OR($T1148=0,$T1148=""),CY1141,(SUM($Y1141:CY1141)*IF(SUM(капитал!$Z$42:CY$50)=0,1,(SUM(капитал!$Z$42:CY$50)-SUM($Z$448:CY$448))/SUM(капитал!$Z$42:CY$50)))/($T1148*12))))</f>
        <v>0</v>
      </c>
      <c r="CZ1148" s="121">
        <f>IF(CZ$8="",0,IF(SUM($Y1148:CY1148)&gt;=$W1141,0,IF(OR($T1148=0,$T1148=""),CZ1141,(SUM($Y1141:CZ1141)*IF(SUM(капитал!$Z$42:CZ$50)=0,1,(SUM(капитал!$Z$42:CZ$50)-SUM($Z$448:CZ$448))/SUM(капитал!$Z$42:CZ$50)))/($T1148*12))))</f>
        <v>0</v>
      </c>
      <c r="DA1148" s="121">
        <f>IF(DA$8="",0,IF(SUM($Y1148:CZ1148)&gt;=$W1141,0,IF(OR($T1148=0,$T1148=""),DA1141,(SUM($Y1141:DA1141)*IF(SUM(капитал!$Z$42:DA$50)=0,1,(SUM(капитал!$Z$42:DA$50)-SUM($Z$448:DA$448))/SUM(капитал!$Z$42:DA$50)))/($T1148*12))))</f>
        <v>0</v>
      </c>
      <c r="DB1148" s="121">
        <f>IF(DB$8="",0,IF(SUM($Y1148:DA1148)&gt;=$W1141,0,IF(OR($T1148=0,$T1148=""),DB1141,(SUM($Y1141:DB1141)*IF(SUM(капитал!$Z$42:DB$50)=0,1,(SUM(капитал!$Z$42:DB$50)-SUM($Z$448:DB$448))/SUM(капитал!$Z$42:DB$50)))/($T1148*12))))</f>
        <v>0</v>
      </c>
      <c r="DC1148" s="121">
        <f>IF(DC$8="",0,IF(SUM($Y1148:DB1148)&gt;=$W1141,0,IF(OR($T1148=0,$T1148=""),DC1141,(SUM($Y1141:DC1141)*IF(SUM(капитал!$Z$42:DC$50)=0,1,(SUM(капитал!$Z$42:DC$50)-SUM($Z$448:DC$448))/SUM(капитал!$Z$42:DC$50)))/($T1148*12))))</f>
        <v>0</v>
      </c>
      <c r="DD1148" s="121">
        <f>IF(DD$8="",0,IF(SUM($Y1148:DC1148)&gt;=$W1141,0,IF(OR($T1148=0,$T1148=""),DD1141,(SUM($Y1141:DD1141)*IF(SUM(капитал!$Z$42:DD$50)=0,1,(SUM(капитал!$Z$42:DD$50)-SUM($Z$448:DD$448))/SUM(капитал!$Z$42:DD$50)))/($T1148*12))))</f>
        <v>0</v>
      </c>
      <c r="DE1148" s="121">
        <f>IF(DE$8="",0,IF(SUM($Y1148:DD1148)&gt;=$W1141,0,IF(OR($T1148=0,$T1148=""),DE1141,(SUM($Y1141:DE1141)*IF(SUM(капитал!$Z$42:DE$50)=0,1,(SUM(капитал!$Z$42:DE$50)-SUM($Z$448:DE$448))/SUM(капитал!$Z$42:DE$50)))/($T1148*12))))</f>
        <v>0</v>
      </c>
      <c r="DF1148" s="121">
        <f>IF(DF$8="",0,IF(SUM($Y1148:DE1148)&gt;=$W1141,0,IF(OR($T1148=0,$T1148=""),DF1141,(SUM($Y1141:DF1141)*IF(SUM(капитал!$Z$42:DF$50)=0,1,(SUM(капитал!$Z$42:DF$50)-SUM($Z$448:DF$448))/SUM(капитал!$Z$42:DF$50)))/($T1148*12))))</f>
        <v>0</v>
      </c>
      <c r="DG1148" s="121">
        <f>IF(DG$8="",0,IF(SUM($Y1148:DF1148)&gt;=$W1141,0,IF(OR($T1148=0,$T1148=""),DG1141,(SUM($Y1141:DG1141)*IF(SUM(капитал!$Z$42:DG$50)=0,1,(SUM(капитал!$Z$42:DG$50)-SUM($Z$448:DG$448))/SUM(капитал!$Z$42:DG$50)))/($T1148*12))))</f>
        <v>0</v>
      </c>
      <c r="DH1148" s="121">
        <f>IF(DH$8="",0,IF(SUM($Y1148:DG1148)&gt;=$W1141,0,IF(OR($T1148=0,$T1148=""),DH1141,(SUM($Y1141:DH1141)*IF(SUM(капитал!$Z$42:DH$50)=0,1,(SUM(капитал!$Z$42:DH$50)-SUM($Z$448:DH$448))/SUM(капитал!$Z$42:DH$50)))/($T1148*12))))</f>
        <v>0</v>
      </c>
      <c r="DI1148" s="121">
        <f>IF(DI$8="",0,IF(SUM($Y1148:DH1148)&gt;=$W1141,0,IF(OR($T1148=0,$T1148=""),DI1141,(SUM($Y1141:DI1141)*IF(SUM(капитал!$Z$42:DI$50)=0,1,(SUM(капитал!$Z$42:DI$50)-SUM($Z$448:DI$448))/SUM(капитал!$Z$42:DI$50)))/($T1148*12))))</f>
        <v>0</v>
      </c>
      <c r="DJ1148" s="121">
        <f>IF(DJ$8="",0,IF(SUM($Y1148:DI1148)&gt;=$W1141,0,IF(OR($T1148=0,$T1148=""),DJ1141,(SUM($Y1141:DJ1141)*IF(SUM(капитал!$Z$42:DJ$50)=0,1,(SUM(капитал!$Z$42:DJ$50)-SUM($Z$448:DJ$448))/SUM(капитал!$Z$42:DJ$50)))/($T1148*12))))</f>
        <v>0</v>
      </c>
      <c r="DK1148" s="121">
        <f>IF(DK$8="",0,IF(SUM($Y1148:DJ1148)&gt;=$W1141,0,IF(OR($T1148=0,$T1148=""),DK1141,(SUM($Y1141:DK1141)*IF(SUM(капитал!$Z$42:DK$50)=0,1,(SUM(капитал!$Z$42:DK$50)-SUM($Z$448:DK$448))/SUM(капитал!$Z$42:DK$50)))/($T1148*12))))</f>
        <v>0</v>
      </c>
      <c r="DL1148" s="121">
        <f>IF(DL$8="",0,IF(SUM($Y1148:DK1148)&gt;=$W1141,0,IF(OR($T1148=0,$T1148=""),DL1141,(SUM($Y1141:DL1141)*IF(SUM(капитал!$Z$42:DL$50)=0,1,(SUM(капитал!$Z$42:DL$50)-SUM($Z$448:DL$448))/SUM(капитал!$Z$42:DL$50)))/($T1148*12))))</f>
        <v>0</v>
      </c>
      <c r="DM1148" s="121">
        <f>IF(DM$8="",0,IF(SUM($Y1148:DL1148)&gt;=$W1141,0,IF(OR($T1148=0,$T1148=""),DM1141,(SUM($Y1141:DM1141)*IF(SUM(капитал!$Z$42:DM$50)=0,1,(SUM(капитал!$Z$42:DM$50)-SUM($Z$448:DM$448))/SUM(капитал!$Z$42:DM$50)))/($T1148*12))))</f>
        <v>0</v>
      </c>
      <c r="DN1148" s="121">
        <f>IF(DN$8="",0,IF(SUM($Y1148:DM1148)&gt;=$W1141,0,IF(OR($T1148=0,$T1148=""),DN1141,(SUM($Y1141:DN1141)*IF(SUM(капитал!$Z$42:DN$50)=0,1,(SUM(капитал!$Z$42:DN$50)-SUM($Z$448:DN$448))/SUM(капитал!$Z$42:DN$50)))/($T1148*12))))</f>
        <v>0</v>
      </c>
      <c r="DO1148" s="121">
        <f>IF(DO$8="",0,IF(SUM($Y1148:DN1148)&gt;=$W1141,0,IF(OR($T1148=0,$T1148=""),DO1141,(SUM($Y1141:DO1141)*IF(SUM(капитал!$Z$42:DO$50)=0,1,(SUM(капитал!$Z$42:DO$50)-SUM($Z$448:DO$448))/SUM(капитал!$Z$42:DO$50)))/($T1148*12))))</f>
        <v>0</v>
      </c>
      <c r="DP1148" s="121">
        <f>IF(DP$8="",0,IF(SUM($Y1148:DO1148)&gt;=$W1141,0,IF(OR($T1148=0,$T1148=""),DP1141,(SUM($Y1141:DP1141)*IF(SUM(капитал!$Z$42:DP$50)=0,1,(SUM(капитал!$Z$42:DP$50)-SUM($Z$448:DP$448))/SUM(капитал!$Z$42:DP$50)))/($T1148*12))))</f>
        <v>0</v>
      </c>
      <c r="DQ1148" s="121">
        <f>IF(DQ$8="",0,IF(SUM($Y1148:DP1148)&gt;=$W1141,0,IF(OR($T1148=0,$T1148=""),DQ1141,(SUM($Y1141:DQ1141)*IF(SUM(капитал!$Z$42:DQ$50)=0,1,(SUM(капитал!$Z$42:DQ$50)-SUM($Z$448:DQ$448))/SUM(капитал!$Z$42:DQ$50)))/($T1148*12))))</f>
        <v>0</v>
      </c>
      <c r="DR1148" s="121">
        <f>IF(DR$8="",0,IF(SUM($Y1148:DQ1148)&gt;=$W1141,0,IF(OR($T1148=0,$T1148=""),DR1141,(SUM($Y1141:DR1141)*IF(SUM(капитал!$Z$42:DR$50)=0,1,(SUM(капитал!$Z$42:DR$50)-SUM($Z$448:DR$448))/SUM(капитал!$Z$42:DR$50)))/($T1148*12))))</f>
        <v>0</v>
      </c>
      <c r="DS1148" s="121">
        <f>IF(DS$8="",0,IF(SUM($Y1148:DR1148)&gt;=$W1141,0,IF(OR($T1148=0,$T1148=""),DS1141,(SUM($Y1141:DS1141)*IF(SUM(капитал!$Z$42:DS$50)=0,1,(SUM(капитал!$Z$42:DS$50)-SUM($Z$448:DS$448))/SUM(капитал!$Z$42:DS$50)))/($T1148*12))))</f>
        <v>0</v>
      </c>
      <c r="DT1148" s="121">
        <f>IF(DT$8="",0,IF(SUM($Y1148:DS1148)&gt;=$W1141,0,IF(OR($T1148=0,$T1148=""),DT1141,(SUM($Y1141:DT1141)*IF(SUM(капитал!$Z$42:DT$50)=0,1,(SUM(капитал!$Z$42:DT$50)-SUM($Z$448:DT$448))/SUM(капитал!$Z$42:DT$50)))/($T1148*12))))</f>
        <v>0</v>
      </c>
      <c r="DU1148" s="121">
        <f>IF(DU$8="",0,IF(SUM($Y1148:DT1148)&gt;=$W1141,0,IF(OR($T1148=0,$T1148=""),DU1141,(SUM($Y1141:DU1141)*IF(SUM(капитал!$Z$42:DU$50)=0,1,(SUM(капитал!$Z$42:DU$50)-SUM($Z$448:DU$448))/SUM(капитал!$Z$42:DU$50)))/($T1148*12))))</f>
        <v>0</v>
      </c>
      <c r="DV1148" s="121">
        <f>IF(DV$8="",0,IF(SUM($Y1148:DU1148)&gt;=$W1141,0,IF(OR($T1148=0,$T1148=""),DV1141,(SUM($Y1141:DV1141)*IF(SUM(капитал!$Z$42:DV$50)=0,1,(SUM(капитал!$Z$42:DV$50)-SUM($Z$448:DV$448))/SUM(капитал!$Z$42:DV$50)))/($T1148*12))))</f>
        <v>0</v>
      </c>
      <c r="DW1148" s="121">
        <f>IF(DW$8="",0,IF(SUM($Y1148:DV1148)&gt;=$W1141,0,IF(OR($T1148=0,$T1148=""),DW1141,(SUM($Y1141:DW1141)*IF(SUM(капитал!$Z$42:DW$50)=0,1,(SUM(капитал!$Z$42:DW$50)-SUM($Z$448:DW$448))/SUM(капитал!$Z$42:DW$50)))/($T1148*12))))</f>
        <v>0</v>
      </c>
      <c r="DX1148" s="121">
        <f>IF(DX$8="",0,IF(SUM($Y1148:DW1148)&gt;=$W1141,0,IF(OR($T1148=0,$T1148=""),DX1141,(SUM($Y1141:DX1141)*IF(SUM(капитал!$Z$42:DX$50)=0,1,(SUM(капитал!$Z$42:DX$50)-SUM($Z$448:DX$448))/SUM(капитал!$Z$42:DX$50)))/($T1148*12))))</f>
        <v>0</v>
      </c>
      <c r="DY1148" s="121">
        <f>IF(DY$8="",0,IF(SUM($Y1148:DX1148)&gt;=$W1141,0,IF(OR($T1148=0,$T1148=""),DY1141,(SUM($Y1141:DY1141)*IF(SUM(капитал!$Z$42:DY$50)=0,1,(SUM(капитал!$Z$42:DY$50)-SUM($Z$448:DY$448))/SUM(капитал!$Z$42:DY$50)))/($T1148*12))))</f>
        <v>0</v>
      </c>
      <c r="DZ1148" s="121">
        <f>IF(DZ$8="",0,IF(SUM($Y1148:DY1148)&gt;=$W1141,0,IF(OR($T1148=0,$T1148=""),DZ1141,(SUM($Y1141:DZ1141)*IF(SUM(капитал!$Z$42:DZ$50)=0,1,(SUM(капитал!$Z$42:DZ$50)-SUM($Z$448:DZ$448))/SUM(капитал!$Z$42:DZ$50)))/($T1148*12))))</f>
        <v>0</v>
      </c>
      <c r="EA1148" s="121">
        <f>IF(EA$8="",0,IF(SUM($Y1148:DZ1148)&gt;=$W1141,0,IF(OR($T1148=0,$T1148=""),EA1141,(SUM($Y1141:EA1141)*IF(SUM(капитал!$Z$42:EA$50)=0,1,(SUM(капитал!$Z$42:EA$50)-SUM($Z$448:EA$448))/SUM(капитал!$Z$42:EA$50)))/($T1148*12))))</f>
        <v>0</v>
      </c>
      <c r="EB1148" s="121">
        <f>IF(EB$8="",0,IF(SUM($Y1148:EA1148)&gt;=$W1141,0,IF(OR($T1148=0,$T1148=""),EB1141,(SUM($Y1141:EB1141)*IF(SUM(капитал!$Z$42:EB$50)=0,1,(SUM(капитал!$Z$42:EB$50)-SUM($Z$448:EB$448))/SUM(капитал!$Z$42:EB$50)))/($T1148*12))))</f>
        <v>0</v>
      </c>
      <c r="EC1148" s="121">
        <f>IF(EC$8="",0,IF(SUM($Y1148:EB1148)&gt;=$W1141,0,IF(OR($T1148=0,$T1148=""),EC1141,(SUM($Y1141:EC1141)*IF(SUM(капитал!$Z$42:EC$50)=0,1,(SUM(капитал!$Z$42:EC$50)-SUM($Z$448:EC$448))/SUM(капитал!$Z$42:EC$50)))/($T1148*12))))</f>
        <v>0</v>
      </c>
      <c r="ED1148" s="121">
        <f>IF(ED$8="",0,IF(SUM($Y1148:EC1148)&gt;=$W1141,0,IF(OR($T1148=0,$T1148=""),ED1141,(SUM($Y1141:ED1141)*IF(SUM(капитал!$Z$42:ED$50)=0,1,(SUM(капитал!$Z$42:ED$50)-SUM($Z$448:ED$448))/SUM(капитал!$Z$42:ED$50)))/($T1148*12))))</f>
        <v>0</v>
      </c>
      <c r="EE1148" s="121">
        <f>IF(EE$8="",0,IF(SUM($Y1148:ED1148)&gt;=$W1141,0,IF(OR($T1148=0,$T1148=""),EE1141,(SUM($Y1141:EE1141)*IF(SUM(капитал!$Z$42:EE$50)=0,1,(SUM(капитал!$Z$42:EE$50)-SUM($Z$448:EE$448))/SUM(капитал!$Z$42:EE$50)))/($T1148*12))))</f>
        <v>0</v>
      </c>
      <c r="EF1148" s="121">
        <f>IF(EF$8="",0,IF(SUM($Y1148:EE1148)&gt;=$W1141,0,IF(OR($T1148=0,$T1148=""),EF1141,(SUM($Y1141:EF1141)*IF(SUM(капитал!$Z$42:EF$50)=0,1,(SUM(капитал!$Z$42:EF$50)-SUM($Z$448:EF$448))/SUM(капитал!$Z$42:EF$50)))/($T1148*12))))</f>
        <v>0</v>
      </c>
      <c r="EG1148" s="121">
        <f>IF(EG$8="",0,IF(SUM($Y1148:EF1148)&gt;=$W1141,0,IF(OR($T1148=0,$T1148=""),EG1141,(SUM($Y1141:EG1141)*IF(SUM(капитал!$Z$42:EG$50)=0,1,(SUM(капитал!$Z$42:EG$50)-SUM($Z$448:EG$448))/SUM(капитал!$Z$42:EG$50)))/($T1148*12))))</f>
        <v>0</v>
      </c>
      <c r="EH1148" s="121">
        <f>IF(EH$8="",0,IF(SUM($Y1148:EG1148)&gt;=$W1141,0,IF(OR($T1148=0,$T1148=""),EH1141,(SUM($Y1141:EH1141)*IF(SUM(капитал!$Z$42:EH$50)=0,1,(SUM(капитал!$Z$42:EH$50)-SUM($Z$448:EH$448))/SUM(капитал!$Z$42:EH$50)))/($T1148*12))))</f>
        <v>0</v>
      </c>
      <c r="EI1148" s="121">
        <f>IF(EI$8="",0,IF(SUM($Y1148:EH1148)&gt;=$W1141,0,IF(OR($T1148=0,$T1148=""),EI1141,(SUM($Y1141:EI1141)*IF(SUM(капитал!$Z$42:EI$50)=0,1,(SUM(капитал!$Z$42:EI$50)-SUM($Z$448:EI$448))/SUM(капитал!$Z$42:EI$50)))/($T1148*12))))</f>
        <v>0</v>
      </c>
      <c r="EJ1148" s="121">
        <f>IF(EJ$8="",0,IF(SUM($Y1148:EI1148)&gt;=$W1141,0,IF(OR($T1148=0,$T1148=""),EJ1141,(SUM($Y1141:EJ1141)*IF(SUM(капитал!$Z$42:EJ$50)=0,1,(SUM(капитал!$Z$42:EJ$50)-SUM($Z$448:EJ$448))/SUM(капитал!$Z$42:EJ$50)))/($T1148*12))))</f>
        <v>0</v>
      </c>
      <c r="EK1148" s="121">
        <f>IF(EK$8="",0,IF(SUM($Y1148:EJ1148)&gt;=$W1141,0,IF(OR($T1148=0,$T1148=""),EK1141,(SUM($Y1141:EK1141)*IF(SUM(капитал!$Z$42:EK$50)=0,1,(SUM(капитал!$Z$42:EK$50)-SUM($Z$448:EK$448))/SUM(капитал!$Z$42:EK$50)))/($T1148*12))))</f>
        <v>0</v>
      </c>
      <c r="EL1148" s="121">
        <f>IF(EL$8="",0,IF(SUM($Y1148:EK1148)&gt;=$W1141,0,IF(OR($T1148=0,$T1148=""),EL1141,(SUM($Y1141:EL1141)*IF(SUM(капитал!$Z$42:EL$50)=0,1,(SUM(капитал!$Z$42:EL$50)-SUM($Z$448:EL$448))/SUM(капитал!$Z$42:EL$50)))/($T1148*12))))</f>
        <v>0</v>
      </c>
      <c r="EM1148" s="121">
        <f>IF(EM$8="",0,IF(SUM($Y1148:EL1148)&gt;=$W1141,0,IF(OR($T1148=0,$T1148=""),EM1141,(SUM($Y1141:EM1141)*IF(SUM(капитал!$Z$42:EM$50)=0,1,(SUM(капитал!$Z$42:EM$50)-SUM($Z$448:EM$448))/SUM(капитал!$Z$42:EM$50)))/($T1148*12))))</f>
        <v>0</v>
      </c>
      <c r="EN1148" s="121">
        <f>IF(EN$8="",0,IF(SUM($Y1148:EM1148)&gt;=$W1141,0,IF(OR($T1148=0,$T1148=""),EN1141,(SUM($Y1141:EN1141)*IF(SUM(капитал!$Z$42:EN$50)=0,1,(SUM(капитал!$Z$42:EN$50)-SUM($Z$448:EN$448))/SUM(капитал!$Z$42:EN$50)))/($T1148*12))))</f>
        <v>0</v>
      </c>
      <c r="EO1148" s="121">
        <f>IF(EO$8="",0,IF(SUM($Y1148:EN1148)&gt;=$W1141,0,IF(OR($T1148=0,$T1148=""),EO1141,(SUM($Y1141:EO1141)*IF(SUM(капитал!$Z$42:EO$50)=0,1,(SUM(капитал!$Z$42:EO$50)-SUM($Z$448:EO$448))/SUM(капитал!$Z$42:EO$50)))/($T1148*12))))</f>
        <v>0</v>
      </c>
      <c r="EP1148" s="121">
        <f>IF(EP$8="",0,IF(SUM($Y1148:EO1148)&gt;=$W1141,0,IF(OR($T1148=0,$T1148=""),EP1141,(SUM($Y1141:EP1141)*IF(SUM(капитал!$Z$42:EP$50)=0,1,(SUM(капитал!$Z$42:EP$50)-SUM($Z$448:EP$448))/SUM(капитал!$Z$42:EP$50)))/($T1148*12))))</f>
        <v>0</v>
      </c>
      <c r="EQ1148" s="121">
        <f>IF(EQ$8="",0,IF(SUM($Y1148:EP1148)&gt;=$W1141,0,IF(OR($T1148=0,$T1148=""),EQ1141,(SUM($Y1141:EQ1141)*IF(SUM(капитал!$Z$42:EQ$50)=0,1,(SUM(капитал!$Z$42:EQ$50)-SUM($Z$448:EQ$448))/SUM(капитал!$Z$42:EQ$50)))/($T1148*12))))</f>
        <v>0</v>
      </c>
      <c r="ER1148" s="121">
        <f>IF(ER$8="",0,IF(SUM($Y1148:EQ1148)&gt;=$W1141,0,IF(OR($T1148=0,$T1148=""),ER1141,(SUM($Y1141:ER1141)*IF(SUM(капитал!$Z$42:ER$50)=0,1,(SUM(капитал!$Z$42:ER$50)-SUM($Z$448:ER$448))/SUM(капитал!$Z$42:ER$50)))/($T1148*12))))</f>
        <v>0</v>
      </c>
      <c r="ES1148" s="121">
        <f>IF(ES$8="",0,IF(SUM($Y1148:ER1148)&gt;=$W1141,0,IF(OR($T1148=0,$T1148=""),ES1141,(SUM($Y1141:ES1141)*IF(SUM(капитал!$Z$42:ES$50)=0,1,(SUM(капитал!$Z$42:ES$50)-SUM($Z$448:ES$448))/SUM(капитал!$Z$42:ES$50)))/($T1148*12))))</f>
        <v>0</v>
      </c>
      <c r="ET1148" s="121">
        <f>IF(ET$8="",0,IF(SUM($Y1148:ES1148)&gt;=$W1141,0,IF(OR($T1148=0,$T1148=""),ET1141,(SUM($Y1141:ET1141)*IF(SUM(капитал!$Z$42:ET$50)=0,1,(SUM(капитал!$Z$42:ET$50)-SUM($Z$448:ET$448))/SUM(капитал!$Z$42:ET$50)))/($T1148*12))))</f>
        <v>0</v>
      </c>
      <c r="EU1148" s="121">
        <f>IF(EU$8="",0,IF(SUM($Y1148:ET1148)&gt;=$W1141,0,IF(OR($T1148=0,$T1148=""),EU1141,(SUM($Y1141:EU1141)*IF(SUM(капитал!$Z$42:EU$50)=0,1,(SUM(капитал!$Z$42:EU$50)-SUM($Z$448:EU$448))/SUM(капитал!$Z$42:EU$50)))/($T1148*12))))</f>
        <v>0</v>
      </c>
      <c r="EV1148" s="121">
        <f>IF(EV$8="",0,IF(SUM($Y1148:EU1148)&gt;=$W1141,0,IF(OR($T1148=0,$T1148=""),EV1141,(SUM($Y1141:EV1141)*IF(SUM(капитал!$Z$42:EV$50)=0,1,(SUM(капитал!$Z$42:EV$50)-SUM($Z$448:EV$448))/SUM(капитал!$Z$42:EV$50)))/($T1148*12))))</f>
        <v>0</v>
      </c>
      <c r="EW1148" s="121">
        <f>IF(EW$8="",0,IF(SUM($Y1148:EV1148)&gt;=$W1141,0,IF(OR($T1148=0,$T1148=""),EW1141,(SUM($Y1141:EW1141)*IF(SUM(капитал!$Z$42:EW$50)=0,1,(SUM(капитал!$Z$42:EW$50)-SUM($Z$448:EW$448))/SUM(капитал!$Z$42:EW$50)))/($T1148*12))))</f>
        <v>0</v>
      </c>
      <c r="EX1148" s="121">
        <f>IF(EX$8="",0,IF(SUM($Y1148:EW1148)&gt;=$W1141,0,IF(OR($T1148=0,$T1148=""),EX1141,(SUM($Y1141:EX1141)*IF(SUM(капитал!$Z$42:EX$50)=0,1,(SUM(капитал!$Z$42:EX$50)-SUM($Z$448:EX$448))/SUM(капитал!$Z$42:EX$50)))/($T1148*12))))</f>
        <v>0</v>
      </c>
      <c r="EY1148" s="121">
        <f>IF(EY$8="",0,IF(SUM($Y1148:EX1148)&gt;=$W1141,0,IF(OR($T1148=0,$T1148=""),EY1141,(SUM($Y1141:EY1141)*IF(SUM(капитал!$Z$42:EY$50)=0,1,(SUM(капитал!$Z$42:EY$50)-SUM($Z$448:EY$448))/SUM(капитал!$Z$42:EY$50)))/($T1148*12))))</f>
        <v>0</v>
      </c>
      <c r="EZ1148" s="121">
        <f>IF(EZ$8="",0,IF(SUM($Y1148:EY1148)&gt;=$W1141,0,IF(OR($T1148=0,$T1148=""),EZ1141,(SUM($Y1141:EZ1141)*IF(SUM(капитал!$Z$42:EZ$50)=0,1,(SUM(капитал!$Z$42:EZ$50)-SUM($Z$448:EZ$448))/SUM(капитал!$Z$42:EZ$50)))/($T1148*12))))</f>
        <v>0</v>
      </c>
      <c r="FA1148" s="121">
        <f>IF(FA$8="",0,IF(SUM($Y1148:EZ1148)&gt;=$W1141,0,IF(OR($T1148=0,$T1148=""),FA1141,(SUM($Y1141:FA1141)*IF(SUM(капитал!$Z$42:FA$50)=0,1,(SUM(капитал!$Z$42:FA$50)-SUM($Z$448:FA$448))/SUM(капитал!$Z$42:FA$50)))/($T1148*12))))</f>
        <v>0</v>
      </c>
      <c r="FB1148" s="121">
        <f>IF(FB$8="",0,IF(SUM($Y1148:FA1148)&gt;=$W1141,0,IF(OR($T1148=0,$T1148=""),FB1141,(SUM($Y1141:FB1141)*IF(SUM(капитал!$Z$42:FB$50)=0,1,(SUM(капитал!$Z$42:FB$50)-SUM($Z$448:FB$448))/SUM(капитал!$Z$42:FB$50)))/($T1148*12))))</f>
        <v>0</v>
      </c>
      <c r="FC1148" s="121">
        <f>IF(FC$8="",0,IF(SUM($Y1148:FB1148)&gt;=$W1141,0,IF(OR($T1148=0,$T1148=""),FC1141,(SUM($Y1141:FC1141)*IF(SUM(капитал!$Z$42:FC$50)=0,1,(SUM(капитал!$Z$42:FC$50)-SUM($Z$448:FC$448))/SUM(капитал!$Z$42:FC$50)))/($T1148*12))))</f>
        <v>0</v>
      </c>
      <c r="FD1148" s="121">
        <f>IF(FD$8="",0,IF(SUM($Y1148:FC1148)&gt;=$W1141,0,IF(OR($T1148=0,$T1148=""),FD1141,(SUM($Y1141:FD1141)*IF(SUM(капитал!$Z$42:FD$50)=0,1,(SUM(капитал!$Z$42:FD$50)-SUM($Z$448:FD$448))/SUM(капитал!$Z$42:FD$50)))/($T1148*12))))</f>
        <v>0</v>
      </c>
      <c r="FE1148" s="121">
        <f>IF(FE$8="",0,IF(SUM($Y1148:FD1148)&gt;=$W1141,0,IF(OR($T1148=0,$T1148=""),FE1141,(SUM($Y1141:FE1141)*IF(SUM(капитал!$Z$42:FE$50)=0,1,(SUM(капитал!$Z$42:FE$50)-SUM($Z$448:FE$448))/SUM(капитал!$Z$42:FE$50)))/($T1148*12))))</f>
        <v>0</v>
      </c>
      <c r="FF1148" s="121">
        <f>IF(FF$8="",0,IF(SUM($Y1148:FE1148)&gt;=$W1141,0,IF(OR($T1148=0,$T1148=""),FF1141,(SUM($Y1141:FF1141)*IF(SUM(капитал!$Z$42:FF$50)=0,1,(SUM(капитал!$Z$42:FF$50)-SUM($Z$448:FF$448))/SUM(капитал!$Z$42:FF$50)))/($T1148*12))))</f>
        <v>0</v>
      </c>
      <c r="FG1148" s="121">
        <f>IF(FG$8="",0,IF(SUM($Y1148:FF1148)&gt;=$W1141,0,IF(OR($T1148=0,$T1148=""),FG1141,(SUM($Y1141:FG1141)*IF(SUM(капитал!$Z$42:FG$50)=0,1,(SUM(капитал!$Z$42:FG$50)-SUM($Z$448:FG$448))/SUM(капитал!$Z$42:FG$50)))/($T1148*12))))</f>
        <v>0</v>
      </c>
      <c r="FH1148" s="121">
        <f>IF(FH$8="",0,IF(SUM($Y1148:FG1148)&gt;=$W1141,0,IF(OR($T1148=0,$T1148=""),FH1141,(SUM($Y1141:FH1141)*IF(SUM(капитал!$Z$42:FH$50)=0,1,(SUM(капитал!$Z$42:FH$50)-SUM($Z$448:FH$448))/SUM(капитал!$Z$42:FH$50)))/($T1148*12))))</f>
        <v>0</v>
      </c>
      <c r="FI1148" s="121">
        <f>IF(FI$8="",0,IF(SUM($Y1148:FH1148)&gt;=$W1141,0,IF(OR($T1148=0,$T1148=""),FI1141,(SUM($Y1141:FI1141)*IF(SUM(капитал!$Z$42:FI$50)=0,1,(SUM(капитал!$Z$42:FI$50)-SUM($Z$448:FI$448))/SUM(капитал!$Z$42:FI$50)))/($T1148*12))))</f>
        <v>0</v>
      </c>
      <c r="FJ1148" s="121">
        <f>IF(FJ$8="",0,IF(SUM($Y1148:FI1148)&gt;=$W1141,0,IF(OR($T1148=0,$T1148=""),FJ1141,(SUM($Y1141:FJ1141)*IF(SUM(капитал!$Z$42:FJ$50)=0,1,(SUM(капитал!$Z$42:FJ$50)-SUM($Z$448:FJ$448))/SUM(капитал!$Z$42:FJ$50)))/($T1148*12))))</f>
        <v>0</v>
      </c>
      <c r="FK1148" s="121">
        <f>IF(FK$8="",0,IF(SUM($Y1148:FJ1148)&gt;=$W1141,0,IF(OR($T1148=0,$T1148=""),FK1141,(SUM($Y1141:FK1141)*IF(SUM(капитал!$Z$42:FK$50)=0,1,(SUM(капитал!$Z$42:FK$50)-SUM($Z$448:FK$448))/SUM(капитал!$Z$42:FK$50)))/($T1148*12))))</f>
        <v>0</v>
      </c>
      <c r="FL1148" s="121">
        <f>IF(FL$8="",0,IF(SUM($Y1148:FK1148)&gt;=$W1141,0,IF(OR($T1148=0,$T1148=""),FL1141,(SUM($Y1141:FL1141)*IF(SUM(капитал!$Z$42:FL$50)=0,1,(SUM(капитал!$Z$42:FL$50)-SUM($Z$448:FL$448))/SUM(капитал!$Z$42:FL$50)))/($T1148*12))))</f>
        <v>0</v>
      </c>
      <c r="FM1148" s="121">
        <f>IF(FM$8="",0,IF(SUM($Y1148:FL1148)&gt;=$W1141,0,IF(OR($T1148=0,$T1148=""),FM1141,(SUM($Y1141:FM1141)*IF(SUM(капитал!$Z$42:FM$50)=0,1,(SUM(капитал!$Z$42:FM$50)-SUM($Z$448:FM$448))/SUM(капитал!$Z$42:FM$50)))/($T1148*12))))</f>
        <v>0</v>
      </c>
      <c r="FN1148" s="121">
        <f>IF(FN$8="",0,IF(SUM($Y1148:FM1148)&gt;=$W1141,0,IF(OR($T1148=0,$T1148=""),FN1141,(SUM($Y1141:FN1141)*IF(SUM(капитал!$Z$42:FN$50)=0,1,(SUM(капитал!$Z$42:FN$50)-SUM($Z$448:FN$448))/SUM(капитал!$Z$42:FN$50)))/($T1148*12))))</f>
        <v>0</v>
      </c>
      <c r="FO1148" s="121">
        <f>IF(FO$8="",0,IF(SUM($Y1148:FN1148)&gt;=$W1141,0,IF(OR($T1148=0,$T1148=""),FO1141,(SUM($Y1141:FO1141)*IF(SUM(капитал!$Z$42:FO$50)=0,1,(SUM(капитал!$Z$42:FO$50)-SUM($Z$448:FO$448))/SUM(капитал!$Z$42:FO$50)))/($T1148*12))))</f>
        <v>0</v>
      </c>
      <c r="FP1148" s="121">
        <f>IF(FP$8="",0,IF(SUM($Y1148:FO1148)&gt;=$W1141,0,IF(OR($T1148=0,$T1148=""),FP1141,(SUM($Y1141:FP1141)*IF(SUM(капитал!$Z$42:FP$50)=0,1,(SUM(капитал!$Z$42:FP$50)-SUM($Z$448:FP$448))/SUM(капитал!$Z$42:FP$50)))/($T1148*12))))</f>
        <v>0</v>
      </c>
      <c r="FQ1148" s="121">
        <f>IF(FQ$8="",0,IF(SUM($Y1148:FP1148)&gt;=$W1141,0,IF(OR($T1148=0,$T1148=""),FQ1141,(SUM($Y1141:FQ1141)*IF(SUM(капитал!$Z$42:FQ$50)=0,1,(SUM(капитал!$Z$42:FQ$50)-SUM($Z$448:FQ$448))/SUM(капитал!$Z$42:FQ$50)))/($T1148*12))))</f>
        <v>0</v>
      </c>
      <c r="FR1148" s="121">
        <f>IF(FR$8="",0,IF(SUM($Y1148:FQ1148)&gt;=$W1141,0,IF(OR($T1148=0,$T1148=""),FR1141,(SUM($Y1141:FR1141)*IF(SUM(капитал!$Z$42:FR$50)=0,1,(SUM(капитал!$Z$42:FR$50)-SUM($Z$448:FR$448))/SUM(капитал!$Z$42:FR$50)))/($T1148*12))))</f>
        <v>0</v>
      </c>
      <c r="FS1148" s="121">
        <f>IF(FS$8="",0,IF(SUM($Y1148:FR1148)&gt;=$W1141,0,IF(OR($T1148=0,$T1148=""),FS1141,(SUM($Y1141:FS1141)*IF(SUM(капитал!$Z$42:FS$50)=0,1,(SUM(капитал!$Z$42:FS$50)-SUM($Z$448:FS$448))/SUM(капитал!$Z$42:FS$50)))/($T1148*12))))</f>
        <v>0</v>
      </c>
      <c r="FT1148" s="121">
        <f>IF(FT$8="",0,IF(SUM($Y1148:FS1148)&gt;=$W1141,0,IF(OR($T1148=0,$T1148=""),FT1141,(SUM($Y1141:FT1141)*IF(SUM(капитал!$Z$42:FT$50)=0,1,(SUM(капитал!$Z$42:FT$50)-SUM($Z$448:FT$448))/SUM(капитал!$Z$42:FT$50)))/($T1148*12))))</f>
        <v>0</v>
      </c>
      <c r="FU1148" s="121">
        <f>IF(FU$8="",0,IF(SUM($Y1148:FT1148)&gt;=$W1141,0,IF(OR($T1148=0,$T1148=""),FU1141,(SUM($Y1141:FU1141)*IF(SUM(капитал!$Z$42:FU$50)=0,1,(SUM(капитал!$Z$42:FU$50)-SUM($Z$448:FU$448))/SUM(капитал!$Z$42:FU$50)))/($T1148*12))))</f>
        <v>0</v>
      </c>
      <c r="FV1148" s="121">
        <f>IF(FV$8="",0,IF(SUM($Y1148:FU1148)&gt;=$W1141,0,IF(OR($T1148=0,$T1148=""),FV1141,(SUM($Y1141:FV1141)*IF(SUM(капитал!$Z$42:FV$50)=0,1,(SUM(капитал!$Z$42:FV$50)-SUM($Z$448:FV$448))/SUM(капитал!$Z$42:FV$50)))/($T1148*12))))</f>
        <v>0</v>
      </c>
      <c r="FW1148" s="121">
        <f>IF(FW$8="",0,IF(SUM($Y1148:FV1148)&gt;=$W1141,0,IF(OR($T1148=0,$T1148=""),FW1141,(SUM($Y1141:FW1141)*IF(SUM(капитал!$Z$42:FW$50)=0,1,(SUM(капитал!$Z$42:FW$50)-SUM($Z$448:FW$448))/SUM(капитал!$Z$42:FW$50)))/($T1148*12))))</f>
        <v>0</v>
      </c>
      <c r="FX1148" s="121">
        <f>IF(FX$8="",0,IF(SUM($Y1148:FW1148)&gt;=$W1141,0,IF(OR($T1148=0,$T1148=""),FX1141,(SUM($Y1141:FX1141)*IF(SUM(капитал!$Z$42:FX$50)=0,1,(SUM(капитал!$Z$42:FX$50)-SUM($Z$448:FX$448))/SUM(капитал!$Z$42:FX$50)))/($T1148*12))))</f>
        <v>0</v>
      </c>
      <c r="FY1148" s="121">
        <f>IF(FY$8="",0,IF(SUM($Y1148:FX1148)&gt;=$W1141,0,IF(OR($T1148=0,$T1148=""),FY1141,(SUM($Y1141:FY1141)*IF(SUM(капитал!$Z$42:FY$50)=0,1,(SUM(капитал!$Z$42:FY$50)-SUM($Z$448:FY$448))/SUM(капитал!$Z$42:FY$50)))/($T1148*12))))</f>
        <v>0</v>
      </c>
      <c r="FZ1148" s="121">
        <f>IF(FZ$8="",0,IF(SUM($Y1148:FY1148)&gt;=$W1141,0,IF(OR($T1148=0,$T1148=""),FZ1141,(SUM($Y1141:FZ1141)*IF(SUM(капитал!$Z$42:FZ$50)=0,1,(SUM(капитал!$Z$42:FZ$50)-SUM($Z$448:FZ$448))/SUM(капитал!$Z$42:FZ$50)))/($T1148*12))))</f>
        <v>0</v>
      </c>
      <c r="GA1148" s="121">
        <f>IF(GA$8="",0,IF(SUM($Y1148:FZ1148)&gt;=$W1141,0,IF(OR($T1148=0,$T1148=""),GA1141,(SUM($Y1141:GA1141)*IF(SUM(капитал!$Z$42:GA$50)=0,1,(SUM(капитал!$Z$42:GA$50)-SUM($Z$448:GA$448))/SUM(капитал!$Z$42:GA$50)))/($T1148*12))))</f>
        <v>0</v>
      </c>
      <c r="GB1148" s="121">
        <f>IF(GB$8="",0,IF(SUM($Y1148:GA1148)&gt;=$W1141,0,IF(OR($T1148=0,$T1148=""),GB1141,(SUM($Y1141:GB1141)*IF(SUM(капитал!$Z$42:GB$50)=0,1,(SUM(капитал!$Z$42:GB$50)-SUM($Z$448:GB$448))/SUM(капитал!$Z$42:GB$50)))/($T1148*12))))</f>
        <v>0</v>
      </c>
      <c r="GC1148" s="121">
        <f>IF(GC$8="",0,IF(SUM($Y1148:GB1148)&gt;=$W1141,0,IF(OR($T1148=0,$T1148=""),GC1141,(SUM($Y1141:GC1141)*IF(SUM(капитал!$Z$42:GC$50)=0,1,(SUM(капитал!$Z$42:GC$50)-SUM($Z$448:GC$448))/SUM(капитал!$Z$42:GC$50)))/($T1148*12))))</f>
        <v>0</v>
      </c>
      <c r="GD1148" s="121">
        <f>IF(GD$8="",0,IF(SUM($Y1148:GC1148)&gt;=$W1141,0,IF(OR($T1148=0,$T1148=""),GD1141,(SUM($Y1141:GD1141)*IF(SUM(капитал!$Z$42:GD$50)=0,1,(SUM(капитал!$Z$42:GD$50)-SUM($Z$448:GD$448))/SUM(капитал!$Z$42:GD$50)))/($T1148*12))))</f>
        <v>0</v>
      </c>
      <c r="GE1148" s="121">
        <f>IF(GE$8="",0,IF(SUM($Y1148:GD1148)&gt;=$W1141,0,IF(OR($T1148=0,$T1148=""),GE1141,(SUM($Y1141:GE1141)*IF(SUM(капитал!$Z$42:GE$50)=0,1,(SUM(капитал!$Z$42:GE$50)-SUM($Z$448:GE$448))/SUM(капитал!$Z$42:GE$50)))/($T1148*12))))</f>
        <v>0</v>
      </c>
      <c r="GF1148" s="121">
        <f>IF(GF$8="",0,IF(SUM($Y1148:GE1148)&gt;=$W1141,0,IF(OR($T1148=0,$T1148=""),GF1141,(SUM($Y1141:GF1141)*IF(SUM(капитал!$Z$42:GF$50)=0,1,(SUM(капитал!$Z$42:GF$50)-SUM($Z$448:GF$448))/SUM(капитал!$Z$42:GF$50)))/($T1148*12))))</f>
        <v>0</v>
      </c>
      <c r="GG1148" s="121">
        <f>IF(GG$8="",0,IF(SUM($Y1148:GF1148)&gt;=$W1141,0,IF(OR($T1148=0,$T1148=""),GG1141,(SUM($Y1141:GG1141)*IF(SUM(капитал!$Z$42:GG$50)=0,1,(SUM(капитал!$Z$42:GG$50)-SUM($Z$448:GG$448))/SUM(капитал!$Z$42:GG$50)))/($T1148*12))))</f>
        <v>0</v>
      </c>
      <c r="GH1148" s="121">
        <f>IF(GH$8="",0,IF(SUM($Y1148:GG1148)&gt;=$W1141,0,IF(OR($T1148=0,$T1148=""),GH1141,(SUM($Y1141:GH1141)*IF(SUM(капитал!$Z$42:GH$50)=0,1,(SUM(капитал!$Z$42:GH$50)-SUM($Z$448:GH$448))/SUM(капитал!$Z$42:GH$50)))/($T1148*12))))</f>
        <v>0</v>
      </c>
      <c r="GI1148" s="121">
        <f>IF(GI$8="",0,IF(SUM($Y1148:GH1148)&gt;=$W1141,0,IF(OR($T1148=0,$T1148=""),GI1141,(SUM($Y1141:GI1141)*IF(SUM(капитал!$Z$42:GI$50)=0,1,(SUM(капитал!$Z$42:GI$50)-SUM($Z$448:GI$448))/SUM(капитал!$Z$42:GI$50)))/($T1148*12))))</f>
        <v>0</v>
      </c>
      <c r="GJ1148" s="121">
        <f>IF(GJ$8="",0,IF(SUM($Y1148:GI1148)&gt;=$W1141,0,IF(OR($T1148=0,$T1148=""),GJ1141,(SUM($Y1141:GJ1141)*IF(SUM(капитал!$Z$42:GJ$50)=0,1,(SUM(капитал!$Z$42:GJ$50)-SUM($Z$448:GJ$448))/SUM(капитал!$Z$42:GJ$50)))/($T1148*12))))</f>
        <v>0</v>
      </c>
      <c r="GK1148" s="121">
        <f>IF(GK$8="",0,IF(SUM($Y1148:GJ1148)&gt;=$W1141,0,IF(OR($T1148=0,$T1148=""),GK1141,(SUM($Y1141:GK1141)*IF(SUM(капитал!$Z$42:GK$50)=0,1,(SUM(капитал!$Z$42:GK$50)-SUM($Z$448:GK$448))/SUM(капитал!$Z$42:GK$50)))/($T1148*12))))</f>
        <v>0</v>
      </c>
      <c r="GL1148" s="121">
        <f>IF(GL$8="",0,IF(SUM($Y1148:GK1148)&gt;=$W1141,0,IF(OR($T1148=0,$T1148=""),GL1141,(SUM($Y1141:GL1141)*IF(SUM(капитал!$Z$42:GL$50)=0,1,(SUM(капитал!$Z$42:GL$50)-SUM($Z$448:GL$448))/SUM(капитал!$Z$42:GL$50)))/($T1148*12))))</f>
        <v>0</v>
      </c>
      <c r="GM1148" s="121">
        <f>IF(GM$8="",0,IF(SUM($Y1148:GL1148)&gt;=$W1141,0,IF(OR($T1148=0,$T1148=""),GM1141,(SUM($Y1141:GM1141)*IF(SUM(капитал!$Z$42:GM$50)=0,1,(SUM(капитал!$Z$42:GM$50)-SUM($Z$448:GM$448))/SUM(капитал!$Z$42:GM$50)))/($T1148*12))))</f>
        <v>0</v>
      </c>
      <c r="GN1148" s="121">
        <f>IF(GN$8="",0,IF(SUM($Y1148:GM1148)&gt;=$W1141,0,IF(OR($T1148=0,$T1148=""),GN1141,(SUM($Y1141:GN1141)*IF(SUM(капитал!$Z$42:GN$50)=0,1,(SUM(капитал!$Z$42:GN$50)-SUM($Z$448:GN$448))/SUM(капитал!$Z$42:GN$50)))/($T1148*12))))</f>
        <v>0</v>
      </c>
      <c r="GO1148" s="121">
        <f>IF(GO$8="",0,IF(SUM($Y1148:GN1148)&gt;=$W1141,0,IF(OR($T1148=0,$T1148=""),GO1141,(SUM($Y1141:GO1141)*IF(SUM(капитал!$Z$42:GO$50)=0,1,(SUM(капитал!$Z$42:GO$50)-SUM($Z$448:GO$448))/SUM(капитал!$Z$42:GO$50)))/($T1148*12))))</f>
        <v>0</v>
      </c>
      <c r="GP1148" s="121">
        <f>IF(GP$8="",0,IF(SUM($Y1148:GO1148)&gt;=$W1141,0,IF(OR($T1148=0,$T1148=""),GP1141,(SUM($Y1141:GP1141)*IF(SUM(капитал!$Z$42:GP$50)=0,1,(SUM(капитал!$Z$42:GP$50)-SUM($Z$448:GP$448))/SUM(капитал!$Z$42:GP$50)))/($T1148*12))))</f>
        <v>0</v>
      </c>
      <c r="GQ1148" s="121">
        <f>IF(GQ$8="",0,IF(SUM($Y1148:GP1148)&gt;=$W1141,0,IF(OR($T1148=0,$T1148=""),GQ1141,(SUM($Y1141:GQ1141)*IF(SUM(капитал!$Z$42:GQ$50)=0,1,(SUM(капитал!$Z$42:GQ$50)-SUM($Z$448:GQ$448))/SUM(капитал!$Z$42:GQ$50)))/($T1148*12))))</f>
        <v>0</v>
      </c>
      <c r="GR1148" s="121">
        <f>IF(GR$8="",0,IF(SUM($Y1148:GQ1148)&gt;=$W1141,0,IF(OR($T1148=0,$T1148=""),GR1141,(SUM($Y1141:GR1141)*IF(SUM(капитал!$Z$42:GR$50)=0,1,(SUM(капитал!$Z$42:GR$50)-SUM($Z$448:GR$448))/SUM(капитал!$Z$42:GR$50)))/($T1148*12))))</f>
        <v>0</v>
      </c>
      <c r="GS1148" s="121">
        <f>IF(GS$8="",0,IF(SUM($Y1148:GR1148)&gt;=$W1141,0,IF(OR($T1148=0,$T1148=""),GS1141,(SUM($Y1141:GS1141)*IF(SUM(капитал!$Z$42:GS$50)=0,1,(SUM(капитал!$Z$42:GS$50)-SUM($Z$448:GS$448))/SUM(капитал!$Z$42:GS$50)))/($T1148*12))))</f>
        <v>0</v>
      </c>
      <c r="GT1148" s="121">
        <f>IF(GT$8="",0,IF(SUM($Y1148:GS1148)&gt;=$W1141,0,IF(OR($T1148=0,$T1148=""),GT1141,(SUM($Y1141:GT1141)*IF(SUM(капитал!$Z$42:GT$50)=0,1,(SUM(капитал!$Z$42:GT$50)-SUM($Z$448:GT$448))/SUM(капитал!$Z$42:GT$50)))/($T1148*12))))</f>
        <v>0</v>
      </c>
      <c r="GU1148" s="121">
        <f>IF(GU$8="",0,IF(SUM($Y1148:GT1148)&gt;=$W1141,0,IF(OR($T1148=0,$T1148=""),GU1141,(SUM($Y1141:GU1141)*IF(SUM(капитал!$Z$42:GU$50)=0,1,(SUM(капитал!$Z$42:GU$50)-SUM($Z$448:GU$448))/SUM(капитал!$Z$42:GU$50)))/($T1148*12))))</f>
        <v>0</v>
      </c>
      <c r="GV1148" s="121">
        <f>IF(GV$8="",0,IF(SUM($Y1148:GU1148)&gt;=$W1141,0,IF(OR($T1148=0,$T1148=""),GV1141,(SUM($Y1141:GV1141)*IF(SUM(капитал!$Z$42:GV$50)=0,1,(SUM(капитал!$Z$42:GV$50)-SUM($Z$448:GV$448))/SUM(капитал!$Z$42:GV$50)))/($T1148*12))))</f>
        <v>0</v>
      </c>
      <c r="GW1148" s="121">
        <f>IF(GW$8="",0,IF(SUM($Y1148:GV1148)&gt;=$W1141,0,IF(OR($T1148=0,$T1148=""),GW1141,(SUM($Y1141:GW1141)*IF(SUM(капитал!$Z$42:GW$50)=0,1,(SUM(капитал!$Z$42:GW$50)-SUM($Z$448:GW$448))/SUM(капитал!$Z$42:GW$50)))/($T1148*12))))</f>
        <v>0</v>
      </c>
      <c r="GX1148" s="121">
        <f>IF(GX$8="",0,IF(SUM($Y1148:GW1148)&gt;=$W1141,0,IF(OR($T1148=0,$T1148=""),GX1141,(SUM($Y1141:GX1141)*IF(SUM(капитал!$Z$42:GX$50)=0,1,(SUM(капитал!$Z$42:GX$50)-SUM($Z$448:GX$448))/SUM(капитал!$Z$42:GX$50)))/($T1148*12))))</f>
        <v>0</v>
      </c>
      <c r="GY1148" s="121">
        <f>IF(GY$8="",0,IF(SUM($Y1148:GX1148)&gt;=$W1141,0,IF(OR($T1148=0,$T1148=""),GY1141,(SUM($Y1141:GY1141)*IF(SUM(капитал!$Z$42:GY$50)=0,1,(SUM(капитал!$Z$42:GY$50)-SUM($Z$448:GY$448))/SUM(капитал!$Z$42:GY$50)))/($T1148*12))))</f>
        <v>0</v>
      </c>
      <c r="GZ1148" s="121">
        <f>IF(GZ$8="",0,IF(SUM($Y1148:GY1148)&gt;=$W1141,0,IF(OR($T1148=0,$T1148=""),GZ1141,(SUM($Y1141:GZ1141)*IF(SUM(капитал!$Z$42:GZ$50)=0,1,(SUM(капитал!$Z$42:GZ$50)-SUM($Z$448:GZ$448))/SUM(капитал!$Z$42:GZ$50)))/($T1148*12))))</f>
        <v>0</v>
      </c>
      <c r="HA1148" s="60"/>
      <c r="HB1148" s="60"/>
    </row>
    <row r="1149" spans="1:210" s="122" customFormat="1" ht="10.199999999999999" customHeight="1">
      <c r="A1149" s="60"/>
      <c r="B1149" s="60"/>
      <c r="C1149" s="60"/>
      <c r="D1149" s="60"/>
      <c r="E1149" s="273"/>
      <c r="F1149" s="116"/>
      <c r="G1149" s="117"/>
      <c r="H1149" s="60"/>
      <c r="I1149" s="60"/>
      <c r="J1149" s="60"/>
      <c r="K1149" s="417">
        <f>K1142</f>
        <v>0</v>
      </c>
      <c r="L1149" s="60"/>
      <c r="M1149" s="172"/>
      <c r="N1149" s="173" t="str">
        <f t="shared" si="5414"/>
        <v>амортизация</v>
      </c>
      <c r="O1149" s="1"/>
      <c r="P1149" s="5"/>
      <c r="Q1149" s="1" t="s">
        <v>35</v>
      </c>
      <c r="R1149" s="1"/>
      <c r="S1149" s="5" t="s">
        <v>6</v>
      </c>
      <c r="T1149" s="202"/>
      <c r="U1149" s="117"/>
      <c r="V1149" s="60"/>
      <c r="W1149" s="118">
        <f>SUM($Y1149:$HA1149)</f>
        <v>0</v>
      </c>
      <c r="X1149" s="118"/>
      <c r="Y1149" s="119"/>
      <c r="Z1149" s="120"/>
      <c r="AA1149" s="121">
        <f>IF(AA$8="",0,IF(SUM($Y1149:Z1149)&gt;=$W1142,0,IF(OR($T1149=0,$T1149=""),AA1142,(SUM($Y1142:AA1142)*IF(SUM(капитал!$Z$42:AA$50)=0,1,(SUM(капитал!$Z$42:AA$50)-SUM($Z$448:AA$448))/SUM(капитал!$Z$42:AA$50)))/($T1149*12))))</f>
        <v>0</v>
      </c>
      <c r="AB1149" s="121">
        <f>IF(AB$8="",0,IF(SUM($Y1149:AA1149)&gt;=$W1142,0,IF(OR($T1149=0,$T1149=""),AB1142,(SUM($Y1142:AB1142)*IF(SUM(капитал!$Z$42:AB$50)=0,1,(SUM(капитал!$Z$42:AB$50)-SUM($Z$448:AB$448))/SUM(капитал!$Z$42:AB$50)))/($T1149*12))))</f>
        <v>0</v>
      </c>
      <c r="AC1149" s="121">
        <f>IF(AC$8="",0,IF(SUM($Y1149:AB1149)&gt;=$W1142,0,IF(OR($T1149=0,$T1149=""),AC1142,(SUM($Y1142:AC1142)*IF(SUM(капитал!$Z$42:AC$50)=0,1,(SUM(капитал!$Z$42:AC$50)-SUM($Z$448:AC$448))/SUM(капитал!$Z$42:AC$50)))/($T1149*12))))</f>
        <v>0</v>
      </c>
      <c r="AD1149" s="121">
        <f>IF(AD$8="",0,IF(SUM($Y1149:AC1149)&gt;=$W1142,0,IF(OR($T1149=0,$T1149=""),AD1142,(SUM($Y1142:AD1142)*IF(SUM(капитал!$Z$42:AD$50)=0,1,(SUM(капитал!$Z$42:AD$50)-SUM($Z$448:AD$448))/SUM(капитал!$Z$42:AD$50)))/($T1149*12))))</f>
        <v>0</v>
      </c>
      <c r="AE1149" s="121">
        <f>IF(AE$8="",0,IF(SUM($Y1149:AD1149)&gt;=$W1142,0,IF(OR($T1149=0,$T1149=""),AE1142,(SUM($Y1142:AE1142)*IF(SUM(капитал!$Z$42:AE$50)=0,1,(SUM(капитал!$Z$42:AE$50)-SUM($Z$448:AE$448))/SUM(капитал!$Z$42:AE$50)))/($T1149*12))))</f>
        <v>0</v>
      </c>
      <c r="AF1149" s="121">
        <f>IF(AF$8="",0,IF(SUM($Y1149:AE1149)&gt;=$W1142,0,IF(OR($T1149=0,$T1149=""),AF1142,(SUM($Y1142:AF1142)*IF(SUM(капитал!$Z$42:AF$50)=0,1,(SUM(капитал!$Z$42:AF$50)-SUM($Z$448:AF$448))/SUM(капитал!$Z$42:AF$50)))/($T1149*12))))</f>
        <v>0</v>
      </c>
      <c r="AG1149" s="121">
        <f>IF(AG$8="",0,IF(SUM($Y1149:AF1149)&gt;=$W1142,0,IF(OR($T1149=0,$T1149=""),AG1142,(SUM($Y1142:AG1142)*IF(SUM(капитал!$Z$42:AG$50)=0,1,(SUM(капитал!$Z$42:AG$50)-SUM($Z$448:AG$448))/SUM(капитал!$Z$42:AG$50)))/($T1149*12))))</f>
        <v>0</v>
      </c>
      <c r="AH1149" s="121">
        <f>IF(AH$8="",0,IF(SUM($Y1149:AG1149)&gt;=$W1142,0,IF(OR($T1149=0,$T1149=""),AH1142,(SUM($Y1142:AH1142)*IF(SUM(капитал!$Z$42:AH$50)=0,1,(SUM(капитал!$Z$42:AH$50)-SUM($Z$448:AH$448))/SUM(капитал!$Z$42:AH$50)))/($T1149*12))))</f>
        <v>0</v>
      </c>
      <c r="AI1149" s="121">
        <f>IF(AI$8="",0,IF(SUM($Y1149:AH1149)&gt;=$W1142,0,IF(OR($T1149=0,$T1149=""),AI1142,(SUM($Y1142:AI1142)*IF(SUM(капитал!$Z$42:AI$50)=0,1,(SUM(капитал!$Z$42:AI$50)-SUM($Z$448:AI$448))/SUM(капитал!$Z$42:AI$50)))/($T1149*12))))</f>
        <v>0</v>
      </c>
      <c r="AJ1149" s="121">
        <f>IF(AJ$8="",0,IF(SUM($Y1149:AI1149)&gt;=$W1142,0,IF(OR($T1149=0,$T1149=""),AJ1142,(SUM($Y1142:AJ1142)*IF(SUM(капитал!$Z$42:AJ$50)=0,1,(SUM(капитал!$Z$42:AJ$50)-SUM($Z$448:AJ$448))/SUM(капитал!$Z$42:AJ$50)))/($T1149*12))))</f>
        <v>0</v>
      </c>
      <c r="AK1149" s="121">
        <f>IF(AK$8="",0,IF(SUM($Y1149:AJ1149)&gt;=$W1142,0,IF(OR($T1149=0,$T1149=""),AK1142,(SUM($Y1142:AK1142)*IF(SUM(капитал!$Z$42:AK$50)=0,1,(SUM(капитал!$Z$42:AK$50)-SUM($Z$448:AK$448))/SUM(капитал!$Z$42:AK$50)))/($T1149*12))))</f>
        <v>0</v>
      </c>
      <c r="AL1149" s="121">
        <f>IF(AL$8="",0,IF(SUM($Y1149:AK1149)&gt;=$W1142,0,IF(OR($T1149=0,$T1149=""),AL1142,(SUM($Y1142:AL1142)*IF(SUM(капитал!$Z$42:AL$50)=0,1,(SUM(капитал!$Z$42:AL$50)-SUM($Z$448:AL$448))/SUM(капитал!$Z$42:AL$50)))/($T1149*12))))</f>
        <v>0</v>
      </c>
      <c r="AM1149" s="121">
        <f>IF(AM$8="",0,IF(SUM($Y1149:AL1149)&gt;=$W1142,0,IF(OR($T1149=0,$T1149=""),AM1142,(SUM($Y1142:AM1142)*IF(SUM(капитал!$Z$42:AM$50)=0,1,(SUM(капитал!$Z$42:AM$50)-SUM($Z$448:AM$448))/SUM(капитал!$Z$42:AM$50)))/($T1149*12))))</f>
        <v>0</v>
      </c>
      <c r="AN1149" s="121">
        <f>IF(AN$8="",0,IF(SUM($Y1149:AM1149)&gt;=$W1142,0,IF(OR($T1149=0,$T1149=""),AN1142,(SUM($Y1142:AN1142)*IF(SUM(капитал!$Z$42:AN$50)=0,1,(SUM(капитал!$Z$42:AN$50)-SUM($Z$448:AN$448))/SUM(капитал!$Z$42:AN$50)))/($T1149*12))))</f>
        <v>0</v>
      </c>
      <c r="AO1149" s="121">
        <f>IF(AO$8="",0,IF(SUM($Y1149:AN1149)&gt;=$W1142,0,IF(OR($T1149=0,$T1149=""),AO1142,(SUM($Y1142:AO1142)*IF(SUM(капитал!$Z$42:AO$50)=0,1,(SUM(капитал!$Z$42:AO$50)-SUM($Z$448:AO$448))/SUM(капитал!$Z$42:AO$50)))/($T1149*12))))</f>
        <v>0</v>
      </c>
      <c r="AP1149" s="121">
        <f>IF(AP$8="",0,IF(SUM($Y1149:AO1149)&gt;=$W1142,0,IF(OR($T1149=0,$T1149=""),AP1142,(SUM($Y1142:AP1142)*IF(SUM(капитал!$Z$42:AP$50)=0,1,(SUM(капитал!$Z$42:AP$50)-SUM($Z$448:AP$448))/SUM(капитал!$Z$42:AP$50)))/($T1149*12))))</f>
        <v>0</v>
      </c>
      <c r="AQ1149" s="121">
        <f>IF(AQ$8="",0,IF(SUM($Y1149:AP1149)&gt;=$W1142,0,IF(OR($T1149=0,$T1149=""),AQ1142,(SUM($Y1142:AQ1142)*IF(SUM(капитал!$Z$42:AQ$50)=0,1,(SUM(капитал!$Z$42:AQ$50)-SUM($Z$448:AQ$448))/SUM(капитал!$Z$42:AQ$50)))/($T1149*12))))</f>
        <v>0</v>
      </c>
      <c r="AR1149" s="121">
        <f>IF(AR$8="",0,IF(SUM($Y1149:AQ1149)&gt;=$W1142,0,IF(OR($T1149=0,$T1149=""),AR1142,(SUM($Y1142:AR1142)*IF(SUM(капитал!$Z$42:AR$50)=0,1,(SUM(капитал!$Z$42:AR$50)-SUM($Z$448:AR$448))/SUM(капитал!$Z$42:AR$50)))/($T1149*12))))</f>
        <v>0</v>
      </c>
      <c r="AS1149" s="121">
        <f>IF(AS$8="",0,IF(SUM($Y1149:AR1149)&gt;=$W1142,0,IF(OR($T1149=0,$T1149=""),AS1142,(SUM($Y1142:AS1142)*IF(SUM(капитал!$Z$42:AS$50)=0,1,(SUM(капитал!$Z$42:AS$50)-SUM($Z$448:AS$448))/SUM(капитал!$Z$42:AS$50)))/($T1149*12))))</f>
        <v>0</v>
      </c>
      <c r="AT1149" s="121">
        <f>IF(AT$8="",0,IF(SUM($Y1149:AS1149)&gt;=$W1142,0,IF(OR($T1149=0,$T1149=""),AT1142,(SUM($Y1142:AT1142)*IF(SUM(капитал!$Z$42:AT$50)=0,1,(SUM(капитал!$Z$42:AT$50)-SUM($Z$448:AT$448))/SUM(капитал!$Z$42:AT$50)))/($T1149*12))))</f>
        <v>0</v>
      </c>
      <c r="AU1149" s="121">
        <f>IF(AU$8="",0,IF(SUM($Y1149:AT1149)&gt;=$W1142,0,IF(OR($T1149=0,$T1149=""),AU1142,(SUM($Y1142:AU1142)*IF(SUM(капитал!$Z$42:AU$50)=0,1,(SUM(капитал!$Z$42:AU$50)-SUM($Z$448:AU$448))/SUM(капитал!$Z$42:AU$50)))/($T1149*12))))</f>
        <v>0</v>
      </c>
      <c r="AV1149" s="121">
        <f>IF(AV$8="",0,IF(SUM($Y1149:AU1149)&gt;=$W1142,0,IF(OR($T1149=0,$T1149=""),AV1142,(SUM($Y1142:AV1142)*IF(SUM(капитал!$Z$42:AV$50)=0,1,(SUM(капитал!$Z$42:AV$50)-SUM($Z$448:AV$448))/SUM(капитал!$Z$42:AV$50)))/($T1149*12))))</f>
        <v>0</v>
      </c>
      <c r="AW1149" s="121">
        <f>IF(AW$8="",0,IF(SUM($Y1149:AV1149)&gt;=$W1142,0,IF(OR($T1149=0,$T1149=""),AW1142,(SUM($Y1142:AW1142)*IF(SUM(капитал!$Z$42:AW$50)=0,1,(SUM(капитал!$Z$42:AW$50)-SUM($Z$448:AW$448))/SUM(капитал!$Z$42:AW$50)))/($T1149*12))))</f>
        <v>0</v>
      </c>
      <c r="AX1149" s="121">
        <f>IF(AX$8="",0,IF(SUM($Y1149:AW1149)&gt;=$W1142,0,IF(OR($T1149=0,$T1149=""),AX1142,(SUM($Y1142:AX1142)*IF(SUM(капитал!$Z$42:AX$50)=0,1,(SUM(капитал!$Z$42:AX$50)-SUM($Z$448:AX$448))/SUM(капитал!$Z$42:AX$50)))/($T1149*12))))</f>
        <v>0</v>
      </c>
      <c r="AY1149" s="121">
        <f>IF(AY$8="",0,IF(SUM($Y1149:AX1149)&gt;=$W1142,0,IF(OR($T1149=0,$T1149=""),AY1142,(SUM($Y1142:AY1142)*IF(SUM(капитал!$Z$42:AY$50)=0,1,(SUM(капитал!$Z$42:AY$50)-SUM($Z$448:AY$448))/SUM(капитал!$Z$42:AY$50)))/($T1149*12))))</f>
        <v>0</v>
      </c>
      <c r="AZ1149" s="121">
        <f>IF(AZ$8="",0,IF(SUM($Y1149:AY1149)&gt;=$W1142,0,IF(OR($T1149=0,$T1149=""),AZ1142,(SUM($Y1142:AZ1142)*IF(SUM(капитал!$Z$42:AZ$50)=0,1,(SUM(капитал!$Z$42:AZ$50)-SUM($Z$448:AZ$448))/SUM(капитал!$Z$42:AZ$50)))/($T1149*12))))</f>
        <v>0</v>
      </c>
      <c r="BA1149" s="121">
        <f>IF(BA$8="",0,IF(SUM($Y1149:AZ1149)&gt;=$W1142,0,IF(OR($T1149=0,$T1149=""),BA1142,(SUM($Y1142:BA1142)*IF(SUM(капитал!$Z$42:BA$50)=0,1,(SUM(капитал!$Z$42:BA$50)-SUM($Z$448:BA$448))/SUM(капитал!$Z$42:BA$50)))/($T1149*12))))</f>
        <v>0</v>
      </c>
      <c r="BB1149" s="121">
        <f>IF(BB$8="",0,IF(SUM($Y1149:BA1149)&gt;=$W1142,0,IF(OR($T1149=0,$T1149=""),BB1142,(SUM($Y1142:BB1142)*IF(SUM(капитал!$Z$42:BB$50)=0,1,(SUM(капитал!$Z$42:BB$50)-SUM($Z$448:BB$448))/SUM(капитал!$Z$42:BB$50)))/($T1149*12))))</f>
        <v>0</v>
      </c>
      <c r="BC1149" s="121">
        <f>IF(BC$8="",0,IF(SUM($Y1149:BB1149)&gt;=$W1142,0,IF(OR($T1149=0,$T1149=""),BC1142,(SUM($Y1142:BC1142)*IF(SUM(капитал!$Z$42:BC$50)=0,1,(SUM(капитал!$Z$42:BC$50)-SUM($Z$448:BC$448))/SUM(капитал!$Z$42:BC$50)))/($T1149*12))))</f>
        <v>0</v>
      </c>
      <c r="BD1149" s="121">
        <f>IF(BD$8="",0,IF(SUM($Y1149:BC1149)&gt;=$W1142,0,IF(OR($T1149=0,$T1149=""),BD1142,(SUM($Y1142:BD1142)*IF(SUM(капитал!$Z$42:BD$50)=0,1,(SUM(капитал!$Z$42:BD$50)-SUM($Z$448:BD$448))/SUM(капитал!$Z$42:BD$50)))/($T1149*12))))</f>
        <v>0</v>
      </c>
      <c r="BE1149" s="121">
        <f>IF(BE$8="",0,IF(SUM($Y1149:BD1149)&gt;=$W1142,0,IF(OR($T1149=0,$T1149=""),BE1142,(SUM($Y1142:BE1142)*IF(SUM(капитал!$Z$42:BE$50)=0,1,(SUM(капитал!$Z$42:BE$50)-SUM($Z$448:BE$448))/SUM(капитал!$Z$42:BE$50)))/($T1149*12))))</f>
        <v>0</v>
      </c>
      <c r="BF1149" s="121">
        <f>IF(BF$8="",0,IF(SUM($Y1149:BE1149)&gt;=$W1142,0,IF(OR($T1149=0,$T1149=""),BF1142,(SUM($Y1142:BF1142)*IF(SUM(капитал!$Z$42:BF$50)=0,1,(SUM(капитал!$Z$42:BF$50)-SUM($Z$448:BF$448))/SUM(капитал!$Z$42:BF$50)))/($T1149*12))))</f>
        <v>0</v>
      </c>
      <c r="BG1149" s="121">
        <f>IF(BG$8="",0,IF(SUM($Y1149:BF1149)&gt;=$W1142,0,IF(OR($T1149=0,$T1149=""),BG1142,(SUM($Y1142:BG1142)*IF(SUM(капитал!$Z$42:BG$50)=0,1,(SUM(капитал!$Z$42:BG$50)-SUM($Z$448:BG$448))/SUM(капитал!$Z$42:BG$50)))/($T1149*12))))</f>
        <v>0</v>
      </c>
      <c r="BH1149" s="121">
        <f>IF(BH$8="",0,IF(SUM($Y1149:BG1149)&gt;=$W1142,0,IF(OR($T1149=0,$T1149=""),BH1142,(SUM($Y1142:BH1142)*IF(SUM(капитал!$Z$42:BH$50)=0,1,(SUM(капитал!$Z$42:BH$50)-SUM($Z$448:BH$448))/SUM(капитал!$Z$42:BH$50)))/($T1149*12))))</f>
        <v>0</v>
      </c>
      <c r="BI1149" s="121">
        <f>IF(BI$8="",0,IF(SUM($Y1149:BH1149)&gt;=$W1142,0,IF(OR($T1149=0,$T1149=""),BI1142,(SUM($Y1142:BI1142)*IF(SUM(капитал!$Z$42:BI$50)=0,1,(SUM(капитал!$Z$42:BI$50)-SUM($Z$448:BI$448))/SUM(капитал!$Z$42:BI$50)))/($T1149*12))))</f>
        <v>0</v>
      </c>
      <c r="BJ1149" s="121">
        <f>IF(BJ$8="",0,IF(SUM($Y1149:BI1149)&gt;=$W1142,0,IF(OR($T1149=0,$T1149=""),BJ1142,(SUM($Y1142:BJ1142)*IF(SUM(капитал!$Z$42:BJ$50)=0,1,(SUM(капитал!$Z$42:BJ$50)-SUM($Z$448:BJ$448))/SUM(капитал!$Z$42:BJ$50)))/($T1149*12))))</f>
        <v>0</v>
      </c>
      <c r="BK1149" s="121">
        <f>IF(BK$8="",0,IF(SUM($Y1149:BJ1149)&gt;=$W1142,0,IF(OR($T1149=0,$T1149=""),BK1142,(SUM($Y1142:BK1142)*IF(SUM(капитал!$Z$42:BK$50)=0,1,(SUM(капитал!$Z$42:BK$50)-SUM($Z$448:BK$448))/SUM(капитал!$Z$42:BK$50)))/($T1149*12))))</f>
        <v>0</v>
      </c>
      <c r="BL1149" s="121">
        <f>IF(BL$8="",0,IF(SUM($Y1149:BK1149)&gt;=$W1142,0,IF(OR($T1149=0,$T1149=""),BL1142,(SUM($Y1142:BL1142)*IF(SUM(капитал!$Z$42:BL$50)=0,1,(SUM(капитал!$Z$42:BL$50)-SUM($Z$448:BL$448))/SUM(капитал!$Z$42:BL$50)))/($T1149*12))))</f>
        <v>0</v>
      </c>
      <c r="BM1149" s="121">
        <f>IF(BM$8="",0,IF(SUM($Y1149:BL1149)&gt;=$W1142,0,IF(OR($T1149=0,$T1149=""),BM1142,(SUM($Y1142:BM1142)*IF(SUM(капитал!$Z$42:BM$50)=0,1,(SUM(капитал!$Z$42:BM$50)-SUM($Z$448:BM$448))/SUM(капитал!$Z$42:BM$50)))/($T1149*12))))</f>
        <v>0</v>
      </c>
      <c r="BN1149" s="121">
        <f>IF(BN$8="",0,IF(SUM($Y1149:BM1149)&gt;=$W1142,0,IF(OR($T1149=0,$T1149=""),BN1142,(SUM($Y1142:BN1142)*IF(SUM(капитал!$Z$42:BN$50)=0,1,(SUM(капитал!$Z$42:BN$50)-SUM($Z$448:BN$448))/SUM(капитал!$Z$42:BN$50)))/($T1149*12))))</f>
        <v>0</v>
      </c>
      <c r="BO1149" s="121">
        <f>IF(BO$8="",0,IF(SUM($Y1149:BN1149)&gt;=$W1142,0,IF(OR($T1149=0,$T1149=""),BO1142,(SUM($Y1142:BO1142)*IF(SUM(капитал!$Z$42:BO$50)=0,1,(SUM(капитал!$Z$42:BO$50)-SUM($Z$448:BO$448))/SUM(капитал!$Z$42:BO$50)))/($T1149*12))))</f>
        <v>0</v>
      </c>
      <c r="BP1149" s="121">
        <f>IF(BP$8="",0,IF(SUM($Y1149:BO1149)&gt;=$W1142,0,IF(OR($T1149=0,$T1149=""),BP1142,(SUM($Y1142:BP1142)*IF(SUM(капитал!$Z$42:BP$50)=0,1,(SUM(капитал!$Z$42:BP$50)-SUM($Z$448:BP$448))/SUM(капитал!$Z$42:BP$50)))/($T1149*12))))</f>
        <v>0</v>
      </c>
      <c r="BQ1149" s="121">
        <f>IF(BQ$8="",0,IF(SUM($Y1149:BP1149)&gt;=$W1142,0,IF(OR($T1149=0,$T1149=""),BQ1142,(SUM($Y1142:BQ1142)*IF(SUM(капитал!$Z$42:BQ$50)=0,1,(SUM(капитал!$Z$42:BQ$50)-SUM($Z$448:BQ$448))/SUM(капитал!$Z$42:BQ$50)))/($T1149*12))))</f>
        <v>0</v>
      </c>
      <c r="BR1149" s="121">
        <f>IF(BR$8="",0,IF(SUM($Y1149:BQ1149)&gt;=$W1142,0,IF(OR($T1149=0,$T1149=""),BR1142,(SUM($Y1142:BR1142)*IF(SUM(капитал!$Z$42:BR$50)=0,1,(SUM(капитал!$Z$42:BR$50)-SUM($Z$448:BR$448))/SUM(капитал!$Z$42:BR$50)))/($T1149*12))))</f>
        <v>0</v>
      </c>
      <c r="BS1149" s="121">
        <f>IF(BS$8="",0,IF(SUM($Y1149:BR1149)&gt;=$W1142,0,IF(OR($T1149=0,$T1149=""),BS1142,(SUM($Y1142:BS1142)*IF(SUM(капитал!$Z$42:BS$50)=0,1,(SUM(капитал!$Z$42:BS$50)-SUM($Z$448:BS$448))/SUM(капитал!$Z$42:BS$50)))/($T1149*12))))</f>
        <v>0</v>
      </c>
      <c r="BT1149" s="121">
        <f>IF(BT$8="",0,IF(SUM($Y1149:BS1149)&gt;=$W1142,0,IF(OR($T1149=0,$T1149=""),BT1142,(SUM($Y1142:BT1142)*IF(SUM(капитал!$Z$42:BT$50)=0,1,(SUM(капитал!$Z$42:BT$50)-SUM($Z$448:BT$448))/SUM(капитал!$Z$42:BT$50)))/($T1149*12))))</f>
        <v>0</v>
      </c>
      <c r="BU1149" s="121">
        <f>IF(BU$8="",0,IF(SUM($Y1149:BT1149)&gt;=$W1142,0,IF(OR($T1149=0,$T1149=""),BU1142,(SUM($Y1142:BU1142)*IF(SUM(капитал!$Z$42:BU$50)=0,1,(SUM(капитал!$Z$42:BU$50)-SUM($Z$448:BU$448))/SUM(капитал!$Z$42:BU$50)))/($T1149*12))))</f>
        <v>0</v>
      </c>
      <c r="BV1149" s="121">
        <f>IF(BV$8="",0,IF(SUM($Y1149:BU1149)&gt;=$W1142,0,IF(OR($T1149=0,$T1149=""),BV1142,(SUM($Y1142:BV1142)*IF(SUM(капитал!$Z$42:BV$50)=0,1,(SUM(капитал!$Z$42:BV$50)-SUM($Z$448:BV$448))/SUM(капитал!$Z$42:BV$50)))/($T1149*12))))</f>
        <v>0</v>
      </c>
      <c r="BW1149" s="121">
        <f>IF(BW$8="",0,IF(SUM($Y1149:BV1149)&gt;=$W1142,0,IF(OR($T1149=0,$T1149=""),BW1142,(SUM($Y1142:BW1142)*IF(SUM(капитал!$Z$42:BW$50)=0,1,(SUM(капитал!$Z$42:BW$50)-SUM($Z$448:BW$448))/SUM(капитал!$Z$42:BW$50)))/($T1149*12))))</f>
        <v>0</v>
      </c>
      <c r="BX1149" s="121">
        <f>IF(BX$8="",0,IF(SUM($Y1149:BW1149)&gt;=$W1142,0,IF(OR($T1149=0,$T1149=""),BX1142,(SUM($Y1142:BX1142)*IF(SUM(капитал!$Z$42:BX$50)=0,1,(SUM(капитал!$Z$42:BX$50)-SUM($Z$448:BX$448))/SUM(капитал!$Z$42:BX$50)))/($T1149*12))))</f>
        <v>0</v>
      </c>
      <c r="BY1149" s="121">
        <f>IF(BY$8="",0,IF(SUM($Y1149:BX1149)&gt;=$W1142,0,IF(OR($T1149=0,$T1149=""),BY1142,(SUM($Y1142:BY1142)*IF(SUM(капитал!$Z$42:BY$50)=0,1,(SUM(капитал!$Z$42:BY$50)-SUM($Z$448:BY$448))/SUM(капитал!$Z$42:BY$50)))/($T1149*12))))</f>
        <v>0</v>
      </c>
      <c r="BZ1149" s="121">
        <f>IF(BZ$8="",0,IF(SUM($Y1149:BY1149)&gt;=$W1142,0,IF(OR($T1149=0,$T1149=""),BZ1142,(SUM($Y1142:BZ1142)*IF(SUM(капитал!$Z$42:BZ$50)=0,1,(SUM(капитал!$Z$42:BZ$50)-SUM($Z$448:BZ$448))/SUM(капитал!$Z$42:BZ$50)))/($T1149*12))))</f>
        <v>0</v>
      </c>
      <c r="CA1149" s="121">
        <f>IF(CA$8="",0,IF(SUM($Y1149:BZ1149)&gt;=$W1142,0,IF(OR($T1149=0,$T1149=""),CA1142,(SUM($Y1142:CA1142)*IF(SUM(капитал!$Z$42:CA$50)=0,1,(SUM(капитал!$Z$42:CA$50)-SUM($Z$448:CA$448))/SUM(капитал!$Z$42:CA$50)))/($T1149*12))))</f>
        <v>0</v>
      </c>
      <c r="CB1149" s="121">
        <f>IF(CB$8="",0,IF(SUM($Y1149:CA1149)&gt;=$W1142,0,IF(OR($T1149=0,$T1149=""),CB1142,(SUM($Y1142:CB1142)*IF(SUM(капитал!$Z$42:CB$50)=0,1,(SUM(капитал!$Z$42:CB$50)-SUM($Z$448:CB$448))/SUM(капитал!$Z$42:CB$50)))/($T1149*12))))</f>
        <v>0</v>
      </c>
      <c r="CC1149" s="121">
        <f>IF(CC$8="",0,IF(SUM($Y1149:CB1149)&gt;=$W1142,0,IF(OR($T1149=0,$T1149=""),CC1142,(SUM($Y1142:CC1142)*IF(SUM(капитал!$Z$42:CC$50)=0,1,(SUM(капитал!$Z$42:CC$50)-SUM($Z$448:CC$448))/SUM(капитал!$Z$42:CC$50)))/($T1149*12))))</f>
        <v>0</v>
      </c>
      <c r="CD1149" s="121">
        <f>IF(CD$8="",0,IF(SUM($Y1149:CC1149)&gt;=$W1142,0,IF(OR($T1149=0,$T1149=""),CD1142,(SUM($Y1142:CD1142)*IF(SUM(капитал!$Z$42:CD$50)=0,1,(SUM(капитал!$Z$42:CD$50)-SUM($Z$448:CD$448))/SUM(капитал!$Z$42:CD$50)))/($T1149*12))))</f>
        <v>0</v>
      </c>
      <c r="CE1149" s="121">
        <f>IF(CE$8="",0,IF(SUM($Y1149:CD1149)&gt;=$W1142,0,IF(OR($T1149=0,$T1149=""),CE1142,(SUM($Y1142:CE1142)*IF(SUM(капитал!$Z$42:CE$50)=0,1,(SUM(капитал!$Z$42:CE$50)-SUM($Z$448:CE$448))/SUM(капитал!$Z$42:CE$50)))/($T1149*12))))</f>
        <v>0</v>
      </c>
      <c r="CF1149" s="121">
        <f>IF(CF$8="",0,IF(SUM($Y1149:CE1149)&gt;=$W1142,0,IF(OR($T1149=0,$T1149=""),CF1142,(SUM($Y1142:CF1142)*IF(SUM(капитал!$Z$42:CF$50)=0,1,(SUM(капитал!$Z$42:CF$50)-SUM($Z$448:CF$448))/SUM(капитал!$Z$42:CF$50)))/($T1149*12))))</f>
        <v>0</v>
      </c>
      <c r="CG1149" s="121">
        <f>IF(CG$8="",0,IF(SUM($Y1149:CF1149)&gt;=$W1142,0,IF(OR($T1149=0,$T1149=""),CG1142,(SUM($Y1142:CG1142)*IF(SUM(капитал!$Z$42:CG$50)=0,1,(SUM(капитал!$Z$42:CG$50)-SUM($Z$448:CG$448))/SUM(капитал!$Z$42:CG$50)))/($T1149*12))))</f>
        <v>0</v>
      </c>
      <c r="CH1149" s="121">
        <f>IF(CH$8="",0,IF(SUM($Y1149:CG1149)&gt;=$W1142,0,IF(OR($T1149=0,$T1149=""),CH1142,(SUM($Y1142:CH1142)*IF(SUM(капитал!$Z$42:CH$50)=0,1,(SUM(капитал!$Z$42:CH$50)-SUM($Z$448:CH$448))/SUM(капитал!$Z$42:CH$50)))/($T1149*12))))</f>
        <v>0</v>
      </c>
      <c r="CI1149" s="121">
        <f>IF(CI$8="",0,IF(SUM($Y1149:CH1149)&gt;=$W1142,0,IF(OR($T1149=0,$T1149=""),CI1142,(SUM($Y1142:CI1142)*IF(SUM(капитал!$Z$42:CI$50)=0,1,(SUM(капитал!$Z$42:CI$50)-SUM($Z$448:CI$448))/SUM(капитал!$Z$42:CI$50)))/($T1149*12))))</f>
        <v>0</v>
      </c>
      <c r="CJ1149" s="121">
        <f>IF(CJ$8="",0,IF(SUM($Y1149:CI1149)&gt;=$W1142,0,IF(OR($T1149=0,$T1149=""),CJ1142,(SUM($Y1142:CJ1142)*IF(SUM(капитал!$Z$42:CJ$50)=0,1,(SUM(капитал!$Z$42:CJ$50)-SUM($Z$448:CJ$448))/SUM(капитал!$Z$42:CJ$50)))/($T1149*12))))</f>
        <v>0</v>
      </c>
      <c r="CK1149" s="121">
        <f>IF(CK$8="",0,IF(SUM($Y1149:CJ1149)&gt;=$W1142,0,IF(OR($T1149=0,$T1149=""),CK1142,(SUM($Y1142:CK1142)*IF(SUM(капитал!$Z$42:CK$50)=0,1,(SUM(капитал!$Z$42:CK$50)-SUM($Z$448:CK$448))/SUM(капитал!$Z$42:CK$50)))/($T1149*12))))</f>
        <v>0</v>
      </c>
      <c r="CL1149" s="121">
        <f>IF(CL$8="",0,IF(SUM($Y1149:CK1149)&gt;=$W1142,0,IF(OR($T1149=0,$T1149=""),CL1142,(SUM($Y1142:CL1142)*IF(SUM(капитал!$Z$42:CL$50)=0,1,(SUM(капитал!$Z$42:CL$50)-SUM($Z$448:CL$448))/SUM(капитал!$Z$42:CL$50)))/($T1149*12))))</f>
        <v>0</v>
      </c>
      <c r="CM1149" s="121">
        <f>IF(CM$8="",0,IF(SUM($Y1149:CL1149)&gt;=$W1142,0,IF(OR($T1149=0,$T1149=""),CM1142,(SUM($Y1142:CM1142)*IF(SUM(капитал!$Z$42:CM$50)=0,1,(SUM(капитал!$Z$42:CM$50)-SUM($Z$448:CM$448))/SUM(капитал!$Z$42:CM$50)))/($T1149*12))))</f>
        <v>0</v>
      </c>
      <c r="CN1149" s="121">
        <f>IF(CN$8="",0,IF(SUM($Y1149:CM1149)&gt;=$W1142,0,IF(OR($T1149=0,$T1149=""),CN1142,(SUM($Y1142:CN1142)*IF(SUM(капитал!$Z$42:CN$50)=0,1,(SUM(капитал!$Z$42:CN$50)-SUM($Z$448:CN$448))/SUM(капитал!$Z$42:CN$50)))/($T1149*12))))</f>
        <v>0</v>
      </c>
      <c r="CO1149" s="121">
        <f>IF(CO$8="",0,IF(SUM($Y1149:CN1149)&gt;=$W1142,0,IF(OR($T1149=0,$T1149=""),CO1142,(SUM($Y1142:CO1142)*IF(SUM(капитал!$Z$42:CO$50)=0,1,(SUM(капитал!$Z$42:CO$50)-SUM($Z$448:CO$448))/SUM(капитал!$Z$42:CO$50)))/($T1149*12))))</f>
        <v>0</v>
      </c>
      <c r="CP1149" s="121">
        <f>IF(CP$8="",0,IF(SUM($Y1149:CO1149)&gt;=$W1142,0,IF(OR($T1149=0,$T1149=""),CP1142,(SUM($Y1142:CP1142)*IF(SUM(капитал!$Z$42:CP$50)=0,1,(SUM(капитал!$Z$42:CP$50)-SUM($Z$448:CP$448))/SUM(капитал!$Z$42:CP$50)))/($T1149*12))))</f>
        <v>0</v>
      </c>
      <c r="CQ1149" s="121">
        <f>IF(CQ$8="",0,IF(SUM($Y1149:CP1149)&gt;=$W1142,0,IF(OR($T1149=0,$T1149=""),CQ1142,(SUM($Y1142:CQ1142)*IF(SUM(капитал!$Z$42:CQ$50)=0,1,(SUM(капитал!$Z$42:CQ$50)-SUM($Z$448:CQ$448))/SUM(капитал!$Z$42:CQ$50)))/($T1149*12))))</f>
        <v>0</v>
      </c>
      <c r="CR1149" s="121">
        <f>IF(CR$8="",0,IF(SUM($Y1149:CQ1149)&gt;=$W1142,0,IF(OR($T1149=0,$T1149=""),CR1142,(SUM($Y1142:CR1142)*IF(SUM(капитал!$Z$42:CR$50)=0,1,(SUM(капитал!$Z$42:CR$50)-SUM($Z$448:CR$448))/SUM(капитал!$Z$42:CR$50)))/($T1149*12))))</f>
        <v>0</v>
      </c>
      <c r="CS1149" s="121">
        <f>IF(CS$8="",0,IF(SUM($Y1149:CR1149)&gt;=$W1142,0,IF(OR($T1149=0,$T1149=""),CS1142,(SUM($Y1142:CS1142)*IF(SUM(капитал!$Z$42:CS$50)=0,1,(SUM(капитал!$Z$42:CS$50)-SUM($Z$448:CS$448))/SUM(капитал!$Z$42:CS$50)))/($T1149*12))))</f>
        <v>0</v>
      </c>
      <c r="CT1149" s="121">
        <f>IF(CT$8="",0,IF(SUM($Y1149:CS1149)&gt;=$W1142,0,IF(OR($T1149=0,$T1149=""),CT1142,(SUM($Y1142:CT1142)*IF(SUM(капитал!$Z$42:CT$50)=0,1,(SUM(капитал!$Z$42:CT$50)-SUM($Z$448:CT$448))/SUM(капитал!$Z$42:CT$50)))/($T1149*12))))</f>
        <v>0</v>
      </c>
      <c r="CU1149" s="121">
        <f>IF(CU$8="",0,IF(SUM($Y1149:CT1149)&gt;=$W1142,0,IF(OR($T1149=0,$T1149=""),CU1142,(SUM($Y1142:CU1142)*IF(SUM(капитал!$Z$42:CU$50)=0,1,(SUM(капитал!$Z$42:CU$50)-SUM($Z$448:CU$448))/SUM(капитал!$Z$42:CU$50)))/($T1149*12))))</f>
        <v>0</v>
      </c>
      <c r="CV1149" s="121">
        <f>IF(CV$8="",0,IF(SUM($Y1149:CU1149)&gt;=$W1142,0,IF(OR($T1149=0,$T1149=""),CV1142,(SUM($Y1142:CV1142)*IF(SUM(капитал!$Z$42:CV$50)=0,1,(SUM(капитал!$Z$42:CV$50)-SUM($Z$448:CV$448))/SUM(капитал!$Z$42:CV$50)))/($T1149*12))))</f>
        <v>0</v>
      </c>
      <c r="CW1149" s="121">
        <f>IF(CW$8="",0,IF(SUM($Y1149:CV1149)&gt;=$W1142,0,IF(OR($T1149=0,$T1149=""),CW1142,(SUM($Y1142:CW1142)*IF(SUM(капитал!$Z$42:CW$50)=0,1,(SUM(капитал!$Z$42:CW$50)-SUM($Z$448:CW$448))/SUM(капитал!$Z$42:CW$50)))/($T1149*12))))</f>
        <v>0</v>
      </c>
      <c r="CX1149" s="121">
        <f>IF(CX$8="",0,IF(SUM($Y1149:CW1149)&gt;=$W1142,0,IF(OR($T1149=0,$T1149=""),CX1142,(SUM($Y1142:CX1142)*IF(SUM(капитал!$Z$42:CX$50)=0,1,(SUM(капитал!$Z$42:CX$50)-SUM($Z$448:CX$448))/SUM(капитал!$Z$42:CX$50)))/($T1149*12))))</f>
        <v>0</v>
      </c>
      <c r="CY1149" s="121">
        <f>IF(CY$8="",0,IF(SUM($Y1149:CX1149)&gt;=$W1142,0,IF(OR($T1149=0,$T1149=""),CY1142,(SUM($Y1142:CY1142)*IF(SUM(капитал!$Z$42:CY$50)=0,1,(SUM(капитал!$Z$42:CY$50)-SUM($Z$448:CY$448))/SUM(капитал!$Z$42:CY$50)))/($T1149*12))))</f>
        <v>0</v>
      </c>
      <c r="CZ1149" s="121">
        <f>IF(CZ$8="",0,IF(SUM($Y1149:CY1149)&gt;=$W1142,0,IF(OR($T1149=0,$T1149=""),CZ1142,(SUM($Y1142:CZ1142)*IF(SUM(капитал!$Z$42:CZ$50)=0,1,(SUM(капитал!$Z$42:CZ$50)-SUM($Z$448:CZ$448))/SUM(капитал!$Z$42:CZ$50)))/($T1149*12))))</f>
        <v>0</v>
      </c>
      <c r="DA1149" s="121">
        <f>IF(DA$8="",0,IF(SUM($Y1149:CZ1149)&gt;=$W1142,0,IF(OR($T1149=0,$T1149=""),DA1142,(SUM($Y1142:DA1142)*IF(SUM(капитал!$Z$42:DA$50)=0,1,(SUM(капитал!$Z$42:DA$50)-SUM($Z$448:DA$448))/SUM(капитал!$Z$42:DA$50)))/($T1149*12))))</f>
        <v>0</v>
      </c>
      <c r="DB1149" s="121">
        <f>IF(DB$8="",0,IF(SUM($Y1149:DA1149)&gt;=$W1142,0,IF(OR($T1149=0,$T1149=""),DB1142,(SUM($Y1142:DB1142)*IF(SUM(капитал!$Z$42:DB$50)=0,1,(SUM(капитал!$Z$42:DB$50)-SUM($Z$448:DB$448))/SUM(капитал!$Z$42:DB$50)))/($T1149*12))))</f>
        <v>0</v>
      </c>
      <c r="DC1149" s="121">
        <f>IF(DC$8="",0,IF(SUM($Y1149:DB1149)&gt;=$W1142,0,IF(OR($T1149=0,$T1149=""),DC1142,(SUM($Y1142:DC1142)*IF(SUM(капитал!$Z$42:DC$50)=0,1,(SUM(капитал!$Z$42:DC$50)-SUM($Z$448:DC$448))/SUM(капитал!$Z$42:DC$50)))/($T1149*12))))</f>
        <v>0</v>
      </c>
      <c r="DD1149" s="121">
        <f>IF(DD$8="",0,IF(SUM($Y1149:DC1149)&gt;=$W1142,0,IF(OR($T1149=0,$T1149=""),DD1142,(SUM($Y1142:DD1142)*IF(SUM(капитал!$Z$42:DD$50)=0,1,(SUM(капитал!$Z$42:DD$50)-SUM($Z$448:DD$448))/SUM(капитал!$Z$42:DD$50)))/($T1149*12))))</f>
        <v>0</v>
      </c>
      <c r="DE1149" s="121">
        <f>IF(DE$8="",0,IF(SUM($Y1149:DD1149)&gt;=$W1142,0,IF(OR($T1149=0,$T1149=""),DE1142,(SUM($Y1142:DE1142)*IF(SUM(капитал!$Z$42:DE$50)=0,1,(SUM(капитал!$Z$42:DE$50)-SUM($Z$448:DE$448))/SUM(капитал!$Z$42:DE$50)))/($T1149*12))))</f>
        <v>0</v>
      </c>
      <c r="DF1149" s="121">
        <f>IF(DF$8="",0,IF(SUM($Y1149:DE1149)&gt;=$W1142,0,IF(OR($T1149=0,$T1149=""),DF1142,(SUM($Y1142:DF1142)*IF(SUM(капитал!$Z$42:DF$50)=0,1,(SUM(капитал!$Z$42:DF$50)-SUM($Z$448:DF$448))/SUM(капитал!$Z$42:DF$50)))/($T1149*12))))</f>
        <v>0</v>
      </c>
      <c r="DG1149" s="121">
        <f>IF(DG$8="",0,IF(SUM($Y1149:DF1149)&gt;=$W1142,0,IF(OR($T1149=0,$T1149=""),DG1142,(SUM($Y1142:DG1142)*IF(SUM(капитал!$Z$42:DG$50)=0,1,(SUM(капитал!$Z$42:DG$50)-SUM($Z$448:DG$448))/SUM(капитал!$Z$42:DG$50)))/($T1149*12))))</f>
        <v>0</v>
      </c>
      <c r="DH1149" s="121">
        <f>IF(DH$8="",0,IF(SUM($Y1149:DG1149)&gt;=$W1142,0,IF(OR($T1149=0,$T1149=""),DH1142,(SUM($Y1142:DH1142)*IF(SUM(капитал!$Z$42:DH$50)=0,1,(SUM(капитал!$Z$42:DH$50)-SUM($Z$448:DH$448))/SUM(капитал!$Z$42:DH$50)))/($T1149*12))))</f>
        <v>0</v>
      </c>
      <c r="DI1149" s="121">
        <f>IF(DI$8="",0,IF(SUM($Y1149:DH1149)&gt;=$W1142,0,IF(OR($T1149=0,$T1149=""),DI1142,(SUM($Y1142:DI1142)*IF(SUM(капитал!$Z$42:DI$50)=0,1,(SUM(капитал!$Z$42:DI$50)-SUM($Z$448:DI$448))/SUM(капитал!$Z$42:DI$50)))/($T1149*12))))</f>
        <v>0</v>
      </c>
      <c r="DJ1149" s="121">
        <f>IF(DJ$8="",0,IF(SUM($Y1149:DI1149)&gt;=$W1142,0,IF(OR($T1149=0,$T1149=""),DJ1142,(SUM($Y1142:DJ1142)*IF(SUM(капитал!$Z$42:DJ$50)=0,1,(SUM(капитал!$Z$42:DJ$50)-SUM($Z$448:DJ$448))/SUM(капитал!$Z$42:DJ$50)))/($T1149*12))))</f>
        <v>0</v>
      </c>
      <c r="DK1149" s="121">
        <f>IF(DK$8="",0,IF(SUM($Y1149:DJ1149)&gt;=$W1142,0,IF(OR($T1149=0,$T1149=""),DK1142,(SUM($Y1142:DK1142)*IF(SUM(капитал!$Z$42:DK$50)=0,1,(SUM(капитал!$Z$42:DK$50)-SUM($Z$448:DK$448))/SUM(капитал!$Z$42:DK$50)))/($T1149*12))))</f>
        <v>0</v>
      </c>
      <c r="DL1149" s="121">
        <f>IF(DL$8="",0,IF(SUM($Y1149:DK1149)&gt;=$W1142,0,IF(OR($T1149=0,$T1149=""),DL1142,(SUM($Y1142:DL1142)*IF(SUM(капитал!$Z$42:DL$50)=0,1,(SUM(капитал!$Z$42:DL$50)-SUM($Z$448:DL$448))/SUM(капитал!$Z$42:DL$50)))/($T1149*12))))</f>
        <v>0</v>
      </c>
      <c r="DM1149" s="121">
        <f>IF(DM$8="",0,IF(SUM($Y1149:DL1149)&gt;=$W1142,0,IF(OR($T1149=0,$T1149=""),DM1142,(SUM($Y1142:DM1142)*IF(SUM(капитал!$Z$42:DM$50)=0,1,(SUM(капитал!$Z$42:DM$50)-SUM($Z$448:DM$448))/SUM(капитал!$Z$42:DM$50)))/($T1149*12))))</f>
        <v>0</v>
      </c>
      <c r="DN1149" s="121">
        <f>IF(DN$8="",0,IF(SUM($Y1149:DM1149)&gt;=$W1142,0,IF(OR($T1149=0,$T1149=""),DN1142,(SUM($Y1142:DN1142)*IF(SUM(капитал!$Z$42:DN$50)=0,1,(SUM(капитал!$Z$42:DN$50)-SUM($Z$448:DN$448))/SUM(капитал!$Z$42:DN$50)))/($T1149*12))))</f>
        <v>0</v>
      </c>
      <c r="DO1149" s="121">
        <f>IF(DO$8="",0,IF(SUM($Y1149:DN1149)&gt;=$W1142,0,IF(OR($T1149=0,$T1149=""),DO1142,(SUM($Y1142:DO1142)*IF(SUM(капитал!$Z$42:DO$50)=0,1,(SUM(капитал!$Z$42:DO$50)-SUM($Z$448:DO$448))/SUM(капитал!$Z$42:DO$50)))/($T1149*12))))</f>
        <v>0</v>
      </c>
      <c r="DP1149" s="121">
        <f>IF(DP$8="",0,IF(SUM($Y1149:DO1149)&gt;=$W1142,0,IF(OR($T1149=0,$T1149=""),DP1142,(SUM($Y1142:DP1142)*IF(SUM(капитал!$Z$42:DP$50)=0,1,(SUM(капитал!$Z$42:DP$50)-SUM($Z$448:DP$448))/SUM(капитал!$Z$42:DP$50)))/($T1149*12))))</f>
        <v>0</v>
      </c>
      <c r="DQ1149" s="121">
        <f>IF(DQ$8="",0,IF(SUM($Y1149:DP1149)&gt;=$W1142,0,IF(OR($T1149=0,$T1149=""),DQ1142,(SUM($Y1142:DQ1142)*IF(SUM(капитал!$Z$42:DQ$50)=0,1,(SUM(капитал!$Z$42:DQ$50)-SUM($Z$448:DQ$448))/SUM(капитал!$Z$42:DQ$50)))/($T1149*12))))</f>
        <v>0</v>
      </c>
      <c r="DR1149" s="121">
        <f>IF(DR$8="",0,IF(SUM($Y1149:DQ1149)&gt;=$W1142,0,IF(OR($T1149=0,$T1149=""),DR1142,(SUM($Y1142:DR1142)*IF(SUM(капитал!$Z$42:DR$50)=0,1,(SUM(капитал!$Z$42:DR$50)-SUM($Z$448:DR$448))/SUM(капитал!$Z$42:DR$50)))/($T1149*12))))</f>
        <v>0</v>
      </c>
      <c r="DS1149" s="121">
        <f>IF(DS$8="",0,IF(SUM($Y1149:DR1149)&gt;=$W1142,0,IF(OR($T1149=0,$T1149=""),DS1142,(SUM($Y1142:DS1142)*IF(SUM(капитал!$Z$42:DS$50)=0,1,(SUM(капитал!$Z$42:DS$50)-SUM($Z$448:DS$448))/SUM(капитал!$Z$42:DS$50)))/($T1149*12))))</f>
        <v>0</v>
      </c>
      <c r="DT1149" s="121">
        <f>IF(DT$8="",0,IF(SUM($Y1149:DS1149)&gt;=$W1142,0,IF(OR($T1149=0,$T1149=""),DT1142,(SUM($Y1142:DT1142)*IF(SUM(капитал!$Z$42:DT$50)=0,1,(SUM(капитал!$Z$42:DT$50)-SUM($Z$448:DT$448))/SUM(капитал!$Z$42:DT$50)))/($T1149*12))))</f>
        <v>0</v>
      </c>
      <c r="DU1149" s="121">
        <f>IF(DU$8="",0,IF(SUM($Y1149:DT1149)&gt;=$W1142,0,IF(OR($T1149=0,$T1149=""),DU1142,(SUM($Y1142:DU1142)*IF(SUM(капитал!$Z$42:DU$50)=0,1,(SUM(капитал!$Z$42:DU$50)-SUM($Z$448:DU$448))/SUM(капитал!$Z$42:DU$50)))/($T1149*12))))</f>
        <v>0</v>
      </c>
      <c r="DV1149" s="121">
        <f>IF(DV$8="",0,IF(SUM($Y1149:DU1149)&gt;=$W1142,0,IF(OR($T1149=0,$T1149=""),DV1142,(SUM($Y1142:DV1142)*IF(SUM(капитал!$Z$42:DV$50)=0,1,(SUM(капитал!$Z$42:DV$50)-SUM($Z$448:DV$448))/SUM(капитал!$Z$42:DV$50)))/($T1149*12))))</f>
        <v>0</v>
      </c>
      <c r="DW1149" s="121">
        <f>IF(DW$8="",0,IF(SUM($Y1149:DV1149)&gt;=$W1142,0,IF(OR($T1149=0,$T1149=""),DW1142,(SUM($Y1142:DW1142)*IF(SUM(капитал!$Z$42:DW$50)=0,1,(SUM(капитал!$Z$42:DW$50)-SUM($Z$448:DW$448))/SUM(капитал!$Z$42:DW$50)))/($T1149*12))))</f>
        <v>0</v>
      </c>
      <c r="DX1149" s="121">
        <f>IF(DX$8="",0,IF(SUM($Y1149:DW1149)&gt;=$W1142,0,IF(OR($T1149=0,$T1149=""),DX1142,(SUM($Y1142:DX1142)*IF(SUM(капитал!$Z$42:DX$50)=0,1,(SUM(капитал!$Z$42:DX$50)-SUM($Z$448:DX$448))/SUM(капитал!$Z$42:DX$50)))/($T1149*12))))</f>
        <v>0</v>
      </c>
      <c r="DY1149" s="121">
        <f>IF(DY$8="",0,IF(SUM($Y1149:DX1149)&gt;=$W1142,0,IF(OR($T1149=0,$T1149=""),DY1142,(SUM($Y1142:DY1142)*IF(SUM(капитал!$Z$42:DY$50)=0,1,(SUM(капитал!$Z$42:DY$50)-SUM($Z$448:DY$448))/SUM(капитал!$Z$42:DY$50)))/($T1149*12))))</f>
        <v>0</v>
      </c>
      <c r="DZ1149" s="121">
        <f>IF(DZ$8="",0,IF(SUM($Y1149:DY1149)&gt;=$W1142,0,IF(OR($T1149=0,$T1149=""),DZ1142,(SUM($Y1142:DZ1142)*IF(SUM(капитал!$Z$42:DZ$50)=0,1,(SUM(капитал!$Z$42:DZ$50)-SUM($Z$448:DZ$448))/SUM(капитал!$Z$42:DZ$50)))/($T1149*12))))</f>
        <v>0</v>
      </c>
      <c r="EA1149" s="121">
        <f>IF(EA$8="",0,IF(SUM($Y1149:DZ1149)&gt;=$W1142,0,IF(OR($T1149=0,$T1149=""),EA1142,(SUM($Y1142:EA1142)*IF(SUM(капитал!$Z$42:EA$50)=0,1,(SUM(капитал!$Z$42:EA$50)-SUM($Z$448:EA$448))/SUM(капитал!$Z$42:EA$50)))/($T1149*12))))</f>
        <v>0</v>
      </c>
      <c r="EB1149" s="121">
        <f>IF(EB$8="",0,IF(SUM($Y1149:EA1149)&gt;=$W1142,0,IF(OR($T1149=0,$T1149=""),EB1142,(SUM($Y1142:EB1142)*IF(SUM(капитал!$Z$42:EB$50)=0,1,(SUM(капитал!$Z$42:EB$50)-SUM($Z$448:EB$448))/SUM(капитал!$Z$42:EB$50)))/($T1149*12))))</f>
        <v>0</v>
      </c>
      <c r="EC1149" s="121">
        <f>IF(EC$8="",0,IF(SUM($Y1149:EB1149)&gt;=$W1142,0,IF(OR($T1149=0,$T1149=""),EC1142,(SUM($Y1142:EC1142)*IF(SUM(капитал!$Z$42:EC$50)=0,1,(SUM(капитал!$Z$42:EC$50)-SUM($Z$448:EC$448))/SUM(капитал!$Z$42:EC$50)))/($T1149*12))))</f>
        <v>0</v>
      </c>
      <c r="ED1149" s="121">
        <f>IF(ED$8="",0,IF(SUM($Y1149:EC1149)&gt;=$W1142,0,IF(OR($T1149=0,$T1149=""),ED1142,(SUM($Y1142:ED1142)*IF(SUM(капитал!$Z$42:ED$50)=0,1,(SUM(капитал!$Z$42:ED$50)-SUM($Z$448:ED$448))/SUM(капитал!$Z$42:ED$50)))/($T1149*12))))</f>
        <v>0</v>
      </c>
      <c r="EE1149" s="121">
        <f>IF(EE$8="",0,IF(SUM($Y1149:ED1149)&gt;=$W1142,0,IF(OR($T1149=0,$T1149=""),EE1142,(SUM($Y1142:EE1142)*IF(SUM(капитал!$Z$42:EE$50)=0,1,(SUM(капитал!$Z$42:EE$50)-SUM($Z$448:EE$448))/SUM(капитал!$Z$42:EE$50)))/($T1149*12))))</f>
        <v>0</v>
      </c>
      <c r="EF1149" s="121">
        <f>IF(EF$8="",0,IF(SUM($Y1149:EE1149)&gt;=$W1142,0,IF(OR($T1149=0,$T1149=""),EF1142,(SUM($Y1142:EF1142)*IF(SUM(капитал!$Z$42:EF$50)=0,1,(SUM(капитал!$Z$42:EF$50)-SUM($Z$448:EF$448))/SUM(капитал!$Z$42:EF$50)))/($T1149*12))))</f>
        <v>0</v>
      </c>
      <c r="EG1149" s="121">
        <f>IF(EG$8="",0,IF(SUM($Y1149:EF1149)&gt;=$W1142,0,IF(OR($T1149=0,$T1149=""),EG1142,(SUM($Y1142:EG1142)*IF(SUM(капитал!$Z$42:EG$50)=0,1,(SUM(капитал!$Z$42:EG$50)-SUM($Z$448:EG$448))/SUM(капитал!$Z$42:EG$50)))/($T1149*12))))</f>
        <v>0</v>
      </c>
      <c r="EH1149" s="121">
        <f>IF(EH$8="",0,IF(SUM($Y1149:EG1149)&gt;=$W1142,0,IF(OR($T1149=0,$T1149=""),EH1142,(SUM($Y1142:EH1142)*IF(SUM(капитал!$Z$42:EH$50)=0,1,(SUM(капитал!$Z$42:EH$50)-SUM($Z$448:EH$448))/SUM(капитал!$Z$42:EH$50)))/($T1149*12))))</f>
        <v>0</v>
      </c>
      <c r="EI1149" s="121">
        <f>IF(EI$8="",0,IF(SUM($Y1149:EH1149)&gt;=$W1142,0,IF(OR($T1149=0,$T1149=""),EI1142,(SUM($Y1142:EI1142)*IF(SUM(капитал!$Z$42:EI$50)=0,1,(SUM(капитал!$Z$42:EI$50)-SUM($Z$448:EI$448))/SUM(капитал!$Z$42:EI$50)))/($T1149*12))))</f>
        <v>0</v>
      </c>
      <c r="EJ1149" s="121">
        <f>IF(EJ$8="",0,IF(SUM($Y1149:EI1149)&gt;=$W1142,0,IF(OR($T1149=0,$T1149=""),EJ1142,(SUM($Y1142:EJ1142)*IF(SUM(капитал!$Z$42:EJ$50)=0,1,(SUM(капитал!$Z$42:EJ$50)-SUM($Z$448:EJ$448))/SUM(капитал!$Z$42:EJ$50)))/($T1149*12))))</f>
        <v>0</v>
      </c>
      <c r="EK1149" s="121">
        <f>IF(EK$8="",0,IF(SUM($Y1149:EJ1149)&gt;=$W1142,0,IF(OR($T1149=0,$T1149=""),EK1142,(SUM($Y1142:EK1142)*IF(SUM(капитал!$Z$42:EK$50)=0,1,(SUM(капитал!$Z$42:EK$50)-SUM($Z$448:EK$448))/SUM(капитал!$Z$42:EK$50)))/($T1149*12))))</f>
        <v>0</v>
      </c>
      <c r="EL1149" s="121">
        <f>IF(EL$8="",0,IF(SUM($Y1149:EK1149)&gt;=$W1142,0,IF(OR($T1149=0,$T1149=""),EL1142,(SUM($Y1142:EL1142)*IF(SUM(капитал!$Z$42:EL$50)=0,1,(SUM(капитал!$Z$42:EL$50)-SUM($Z$448:EL$448))/SUM(капитал!$Z$42:EL$50)))/($T1149*12))))</f>
        <v>0</v>
      </c>
      <c r="EM1149" s="121">
        <f>IF(EM$8="",0,IF(SUM($Y1149:EL1149)&gt;=$W1142,0,IF(OR($T1149=0,$T1149=""),EM1142,(SUM($Y1142:EM1142)*IF(SUM(капитал!$Z$42:EM$50)=0,1,(SUM(капитал!$Z$42:EM$50)-SUM($Z$448:EM$448))/SUM(капитал!$Z$42:EM$50)))/($T1149*12))))</f>
        <v>0</v>
      </c>
      <c r="EN1149" s="121">
        <f>IF(EN$8="",0,IF(SUM($Y1149:EM1149)&gt;=$W1142,0,IF(OR($T1149=0,$T1149=""),EN1142,(SUM($Y1142:EN1142)*IF(SUM(капитал!$Z$42:EN$50)=0,1,(SUM(капитал!$Z$42:EN$50)-SUM($Z$448:EN$448))/SUM(капитал!$Z$42:EN$50)))/($T1149*12))))</f>
        <v>0</v>
      </c>
      <c r="EO1149" s="121">
        <f>IF(EO$8="",0,IF(SUM($Y1149:EN1149)&gt;=$W1142,0,IF(OR($T1149=0,$T1149=""),EO1142,(SUM($Y1142:EO1142)*IF(SUM(капитал!$Z$42:EO$50)=0,1,(SUM(капитал!$Z$42:EO$50)-SUM($Z$448:EO$448))/SUM(капитал!$Z$42:EO$50)))/($T1149*12))))</f>
        <v>0</v>
      </c>
      <c r="EP1149" s="121">
        <f>IF(EP$8="",0,IF(SUM($Y1149:EO1149)&gt;=$W1142,0,IF(OR($T1149=0,$T1149=""),EP1142,(SUM($Y1142:EP1142)*IF(SUM(капитал!$Z$42:EP$50)=0,1,(SUM(капитал!$Z$42:EP$50)-SUM($Z$448:EP$448))/SUM(капитал!$Z$42:EP$50)))/($T1149*12))))</f>
        <v>0</v>
      </c>
      <c r="EQ1149" s="121">
        <f>IF(EQ$8="",0,IF(SUM($Y1149:EP1149)&gt;=$W1142,0,IF(OR($T1149=0,$T1149=""),EQ1142,(SUM($Y1142:EQ1142)*IF(SUM(капитал!$Z$42:EQ$50)=0,1,(SUM(капитал!$Z$42:EQ$50)-SUM($Z$448:EQ$448))/SUM(капитал!$Z$42:EQ$50)))/($T1149*12))))</f>
        <v>0</v>
      </c>
      <c r="ER1149" s="121">
        <f>IF(ER$8="",0,IF(SUM($Y1149:EQ1149)&gt;=$W1142,0,IF(OR($T1149=0,$T1149=""),ER1142,(SUM($Y1142:ER1142)*IF(SUM(капитал!$Z$42:ER$50)=0,1,(SUM(капитал!$Z$42:ER$50)-SUM($Z$448:ER$448))/SUM(капитал!$Z$42:ER$50)))/($T1149*12))))</f>
        <v>0</v>
      </c>
      <c r="ES1149" s="121">
        <f>IF(ES$8="",0,IF(SUM($Y1149:ER1149)&gt;=$W1142,0,IF(OR($T1149=0,$T1149=""),ES1142,(SUM($Y1142:ES1142)*IF(SUM(капитал!$Z$42:ES$50)=0,1,(SUM(капитал!$Z$42:ES$50)-SUM($Z$448:ES$448))/SUM(капитал!$Z$42:ES$50)))/($T1149*12))))</f>
        <v>0</v>
      </c>
      <c r="ET1149" s="121">
        <f>IF(ET$8="",0,IF(SUM($Y1149:ES1149)&gt;=$W1142,0,IF(OR($T1149=0,$T1149=""),ET1142,(SUM($Y1142:ET1142)*IF(SUM(капитал!$Z$42:ET$50)=0,1,(SUM(капитал!$Z$42:ET$50)-SUM($Z$448:ET$448))/SUM(капитал!$Z$42:ET$50)))/($T1149*12))))</f>
        <v>0</v>
      </c>
      <c r="EU1149" s="121">
        <f>IF(EU$8="",0,IF(SUM($Y1149:ET1149)&gt;=$W1142,0,IF(OR($T1149=0,$T1149=""),EU1142,(SUM($Y1142:EU1142)*IF(SUM(капитал!$Z$42:EU$50)=0,1,(SUM(капитал!$Z$42:EU$50)-SUM($Z$448:EU$448))/SUM(капитал!$Z$42:EU$50)))/($T1149*12))))</f>
        <v>0</v>
      </c>
      <c r="EV1149" s="121">
        <f>IF(EV$8="",0,IF(SUM($Y1149:EU1149)&gt;=$W1142,0,IF(OR($T1149=0,$T1149=""),EV1142,(SUM($Y1142:EV1142)*IF(SUM(капитал!$Z$42:EV$50)=0,1,(SUM(капитал!$Z$42:EV$50)-SUM($Z$448:EV$448))/SUM(капитал!$Z$42:EV$50)))/($T1149*12))))</f>
        <v>0</v>
      </c>
      <c r="EW1149" s="121">
        <f>IF(EW$8="",0,IF(SUM($Y1149:EV1149)&gt;=$W1142,0,IF(OR($T1149=0,$T1149=""),EW1142,(SUM($Y1142:EW1142)*IF(SUM(капитал!$Z$42:EW$50)=0,1,(SUM(капитал!$Z$42:EW$50)-SUM($Z$448:EW$448))/SUM(капитал!$Z$42:EW$50)))/($T1149*12))))</f>
        <v>0</v>
      </c>
      <c r="EX1149" s="121">
        <f>IF(EX$8="",0,IF(SUM($Y1149:EW1149)&gt;=$W1142,0,IF(OR($T1149=0,$T1149=""),EX1142,(SUM($Y1142:EX1142)*IF(SUM(капитал!$Z$42:EX$50)=0,1,(SUM(капитал!$Z$42:EX$50)-SUM($Z$448:EX$448))/SUM(капитал!$Z$42:EX$50)))/($T1149*12))))</f>
        <v>0</v>
      </c>
      <c r="EY1149" s="121">
        <f>IF(EY$8="",0,IF(SUM($Y1149:EX1149)&gt;=$W1142,0,IF(OR($T1149=0,$T1149=""),EY1142,(SUM($Y1142:EY1142)*IF(SUM(капитал!$Z$42:EY$50)=0,1,(SUM(капитал!$Z$42:EY$50)-SUM($Z$448:EY$448))/SUM(капитал!$Z$42:EY$50)))/($T1149*12))))</f>
        <v>0</v>
      </c>
      <c r="EZ1149" s="121">
        <f>IF(EZ$8="",0,IF(SUM($Y1149:EY1149)&gt;=$W1142,0,IF(OR($T1149=0,$T1149=""),EZ1142,(SUM($Y1142:EZ1142)*IF(SUM(капитал!$Z$42:EZ$50)=0,1,(SUM(капитал!$Z$42:EZ$50)-SUM($Z$448:EZ$448))/SUM(капитал!$Z$42:EZ$50)))/($T1149*12))))</f>
        <v>0</v>
      </c>
      <c r="FA1149" s="121">
        <f>IF(FA$8="",0,IF(SUM($Y1149:EZ1149)&gt;=$W1142,0,IF(OR($T1149=0,$T1149=""),FA1142,(SUM($Y1142:FA1142)*IF(SUM(капитал!$Z$42:FA$50)=0,1,(SUM(капитал!$Z$42:FA$50)-SUM($Z$448:FA$448))/SUM(капитал!$Z$42:FA$50)))/($T1149*12))))</f>
        <v>0</v>
      </c>
      <c r="FB1149" s="121">
        <f>IF(FB$8="",0,IF(SUM($Y1149:FA1149)&gt;=$W1142,0,IF(OR($T1149=0,$T1149=""),FB1142,(SUM($Y1142:FB1142)*IF(SUM(капитал!$Z$42:FB$50)=0,1,(SUM(капитал!$Z$42:FB$50)-SUM($Z$448:FB$448))/SUM(капитал!$Z$42:FB$50)))/($T1149*12))))</f>
        <v>0</v>
      </c>
      <c r="FC1149" s="121">
        <f>IF(FC$8="",0,IF(SUM($Y1149:FB1149)&gt;=$W1142,0,IF(OR($T1149=0,$T1149=""),FC1142,(SUM($Y1142:FC1142)*IF(SUM(капитал!$Z$42:FC$50)=0,1,(SUM(капитал!$Z$42:FC$50)-SUM($Z$448:FC$448))/SUM(капитал!$Z$42:FC$50)))/($T1149*12))))</f>
        <v>0</v>
      </c>
      <c r="FD1149" s="121">
        <f>IF(FD$8="",0,IF(SUM($Y1149:FC1149)&gt;=$W1142,0,IF(OR($T1149=0,$T1149=""),FD1142,(SUM($Y1142:FD1142)*IF(SUM(капитал!$Z$42:FD$50)=0,1,(SUM(капитал!$Z$42:FD$50)-SUM($Z$448:FD$448))/SUM(капитал!$Z$42:FD$50)))/($T1149*12))))</f>
        <v>0</v>
      </c>
      <c r="FE1149" s="121">
        <f>IF(FE$8="",0,IF(SUM($Y1149:FD1149)&gt;=$W1142,0,IF(OR($T1149=0,$T1149=""),FE1142,(SUM($Y1142:FE1142)*IF(SUM(капитал!$Z$42:FE$50)=0,1,(SUM(капитал!$Z$42:FE$50)-SUM($Z$448:FE$448))/SUM(капитал!$Z$42:FE$50)))/($T1149*12))))</f>
        <v>0</v>
      </c>
      <c r="FF1149" s="121">
        <f>IF(FF$8="",0,IF(SUM($Y1149:FE1149)&gt;=$W1142,0,IF(OR($T1149=0,$T1149=""),FF1142,(SUM($Y1142:FF1142)*IF(SUM(капитал!$Z$42:FF$50)=0,1,(SUM(капитал!$Z$42:FF$50)-SUM($Z$448:FF$448))/SUM(капитал!$Z$42:FF$50)))/($T1149*12))))</f>
        <v>0</v>
      </c>
      <c r="FG1149" s="121">
        <f>IF(FG$8="",0,IF(SUM($Y1149:FF1149)&gt;=$W1142,0,IF(OR($T1149=0,$T1149=""),FG1142,(SUM($Y1142:FG1142)*IF(SUM(капитал!$Z$42:FG$50)=0,1,(SUM(капитал!$Z$42:FG$50)-SUM($Z$448:FG$448))/SUM(капитал!$Z$42:FG$50)))/($T1149*12))))</f>
        <v>0</v>
      </c>
      <c r="FH1149" s="121">
        <f>IF(FH$8="",0,IF(SUM($Y1149:FG1149)&gt;=$W1142,0,IF(OR($T1149=0,$T1149=""),FH1142,(SUM($Y1142:FH1142)*IF(SUM(капитал!$Z$42:FH$50)=0,1,(SUM(капитал!$Z$42:FH$50)-SUM($Z$448:FH$448))/SUM(капитал!$Z$42:FH$50)))/($T1149*12))))</f>
        <v>0</v>
      </c>
      <c r="FI1149" s="121">
        <f>IF(FI$8="",0,IF(SUM($Y1149:FH1149)&gt;=$W1142,0,IF(OR($T1149=0,$T1149=""),FI1142,(SUM($Y1142:FI1142)*IF(SUM(капитал!$Z$42:FI$50)=0,1,(SUM(капитал!$Z$42:FI$50)-SUM($Z$448:FI$448))/SUM(капитал!$Z$42:FI$50)))/($T1149*12))))</f>
        <v>0</v>
      </c>
      <c r="FJ1149" s="121">
        <f>IF(FJ$8="",0,IF(SUM($Y1149:FI1149)&gt;=$W1142,0,IF(OR($T1149=0,$T1149=""),FJ1142,(SUM($Y1142:FJ1142)*IF(SUM(капитал!$Z$42:FJ$50)=0,1,(SUM(капитал!$Z$42:FJ$50)-SUM($Z$448:FJ$448))/SUM(капитал!$Z$42:FJ$50)))/($T1149*12))))</f>
        <v>0</v>
      </c>
      <c r="FK1149" s="121">
        <f>IF(FK$8="",0,IF(SUM($Y1149:FJ1149)&gt;=$W1142,0,IF(OR($T1149=0,$T1149=""),FK1142,(SUM($Y1142:FK1142)*IF(SUM(капитал!$Z$42:FK$50)=0,1,(SUM(капитал!$Z$42:FK$50)-SUM($Z$448:FK$448))/SUM(капитал!$Z$42:FK$50)))/($T1149*12))))</f>
        <v>0</v>
      </c>
      <c r="FL1149" s="121">
        <f>IF(FL$8="",0,IF(SUM($Y1149:FK1149)&gt;=$W1142,0,IF(OR($T1149=0,$T1149=""),FL1142,(SUM($Y1142:FL1142)*IF(SUM(капитал!$Z$42:FL$50)=0,1,(SUM(капитал!$Z$42:FL$50)-SUM($Z$448:FL$448))/SUM(капитал!$Z$42:FL$50)))/($T1149*12))))</f>
        <v>0</v>
      </c>
      <c r="FM1149" s="121">
        <f>IF(FM$8="",0,IF(SUM($Y1149:FL1149)&gt;=$W1142,0,IF(OR($T1149=0,$T1149=""),FM1142,(SUM($Y1142:FM1142)*IF(SUM(капитал!$Z$42:FM$50)=0,1,(SUM(капитал!$Z$42:FM$50)-SUM($Z$448:FM$448))/SUM(капитал!$Z$42:FM$50)))/($T1149*12))))</f>
        <v>0</v>
      </c>
      <c r="FN1149" s="121">
        <f>IF(FN$8="",0,IF(SUM($Y1149:FM1149)&gt;=$W1142,0,IF(OR($T1149=0,$T1149=""),FN1142,(SUM($Y1142:FN1142)*IF(SUM(капитал!$Z$42:FN$50)=0,1,(SUM(капитал!$Z$42:FN$50)-SUM($Z$448:FN$448))/SUM(капитал!$Z$42:FN$50)))/($T1149*12))))</f>
        <v>0</v>
      </c>
      <c r="FO1149" s="121">
        <f>IF(FO$8="",0,IF(SUM($Y1149:FN1149)&gt;=$W1142,0,IF(OR($T1149=0,$T1149=""),FO1142,(SUM($Y1142:FO1142)*IF(SUM(капитал!$Z$42:FO$50)=0,1,(SUM(капитал!$Z$42:FO$50)-SUM($Z$448:FO$448))/SUM(капитал!$Z$42:FO$50)))/($T1149*12))))</f>
        <v>0</v>
      </c>
      <c r="FP1149" s="121">
        <f>IF(FP$8="",0,IF(SUM($Y1149:FO1149)&gt;=$W1142,0,IF(OR($T1149=0,$T1149=""),FP1142,(SUM($Y1142:FP1142)*IF(SUM(капитал!$Z$42:FP$50)=0,1,(SUM(капитал!$Z$42:FP$50)-SUM($Z$448:FP$448))/SUM(капитал!$Z$42:FP$50)))/($T1149*12))))</f>
        <v>0</v>
      </c>
      <c r="FQ1149" s="121">
        <f>IF(FQ$8="",0,IF(SUM($Y1149:FP1149)&gt;=$W1142,0,IF(OR($T1149=0,$T1149=""),FQ1142,(SUM($Y1142:FQ1142)*IF(SUM(капитал!$Z$42:FQ$50)=0,1,(SUM(капитал!$Z$42:FQ$50)-SUM($Z$448:FQ$448))/SUM(капитал!$Z$42:FQ$50)))/($T1149*12))))</f>
        <v>0</v>
      </c>
      <c r="FR1149" s="121">
        <f>IF(FR$8="",0,IF(SUM($Y1149:FQ1149)&gt;=$W1142,0,IF(OR($T1149=0,$T1149=""),FR1142,(SUM($Y1142:FR1142)*IF(SUM(капитал!$Z$42:FR$50)=0,1,(SUM(капитал!$Z$42:FR$50)-SUM($Z$448:FR$448))/SUM(капитал!$Z$42:FR$50)))/($T1149*12))))</f>
        <v>0</v>
      </c>
      <c r="FS1149" s="121">
        <f>IF(FS$8="",0,IF(SUM($Y1149:FR1149)&gt;=$W1142,0,IF(OR($T1149=0,$T1149=""),FS1142,(SUM($Y1142:FS1142)*IF(SUM(капитал!$Z$42:FS$50)=0,1,(SUM(капитал!$Z$42:FS$50)-SUM($Z$448:FS$448))/SUM(капитал!$Z$42:FS$50)))/($T1149*12))))</f>
        <v>0</v>
      </c>
      <c r="FT1149" s="121">
        <f>IF(FT$8="",0,IF(SUM($Y1149:FS1149)&gt;=$W1142,0,IF(OR($T1149=0,$T1149=""),FT1142,(SUM($Y1142:FT1142)*IF(SUM(капитал!$Z$42:FT$50)=0,1,(SUM(капитал!$Z$42:FT$50)-SUM($Z$448:FT$448))/SUM(капитал!$Z$42:FT$50)))/($T1149*12))))</f>
        <v>0</v>
      </c>
      <c r="FU1149" s="121">
        <f>IF(FU$8="",0,IF(SUM($Y1149:FT1149)&gt;=$W1142,0,IF(OR($T1149=0,$T1149=""),FU1142,(SUM($Y1142:FU1142)*IF(SUM(капитал!$Z$42:FU$50)=0,1,(SUM(капитал!$Z$42:FU$50)-SUM($Z$448:FU$448))/SUM(капитал!$Z$42:FU$50)))/($T1149*12))))</f>
        <v>0</v>
      </c>
      <c r="FV1149" s="121">
        <f>IF(FV$8="",0,IF(SUM($Y1149:FU1149)&gt;=$W1142,0,IF(OR($T1149=0,$T1149=""),FV1142,(SUM($Y1142:FV1142)*IF(SUM(капитал!$Z$42:FV$50)=0,1,(SUM(капитал!$Z$42:FV$50)-SUM($Z$448:FV$448))/SUM(капитал!$Z$42:FV$50)))/($T1149*12))))</f>
        <v>0</v>
      </c>
      <c r="FW1149" s="121">
        <f>IF(FW$8="",0,IF(SUM($Y1149:FV1149)&gt;=$W1142,0,IF(OR($T1149=0,$T1149=""),FW1142,(SUM($Y1142:FW1142)*IF(SUM(капитал!$Z$42:FW$50)=0,1,(SUM(капитал!$Z$42:FW$50)-SUM($Z$448:FW$448))/SUM(капитал!$Z$42:FW$50)))/($T1149*12))))</f>
        <v>0</v>
      </c>
      <c r="FX1149" s="121">
        <f>IF(FX$8="",0,IF(SUM($Y1149:FW1149)&gt;=$W1142,0,IF(OR($T1149=0,$T1149=""),FX1142,(SUM($Y1142:FX1142)*IF(SUM(капитал!$Z$42:FX$50)=0,1,(SUM(капитал!$Z$42:FX$50)-SUM($Z$448:FX$448))/SUM(капитал!$Z$42:FX$50)))/($T1149*12))))</f>
        <v>0</v>
      </c>
      <c r="FY1149" s="121">
        <f>IF(FY$8="",0,IF(SUM($Y1149:FX1149)&gt;=$W1142,0,IF(OR($T1149=0,$T1149=""),FY1142,(SUM($Y1142:FY1142)*IF(SUM(капитал!$Z$42:FY$50)=0,1,(SUM(капитал!$Z$42:FY$50)-SUM($Z$448:FY$448))/SUM(капитал!$Z$42:FY$50)))/($T1149*12))))</f>
        <v>0</v>
      </c>
      <c r="FZ1149" s="121">
        <f>IF(FZ$8="",0,IF(SUM($Y1149:FY1149)&gt;=$W1142,0,IF(OR($T1149=0,$T1149=""),FZ1142,(SUM($Y1142:FZ1142)*IF(SUM(капитал!$Z$42:FZ$50)=0,1,(SUM(капитал!$Z$42:FZ$50)-SUM($Z$448:FZ$448))/SUM(капитал!$Z$42:FZ$50)))/($T1149*12))))</f>
        <v>0</v>
      </c>
      <c r="GA1149" s="121">
        <f>IF(GA$8="",0,IF(SUM($Y1149:FZ1149)&gt;=$W1142,0,IF(OR($T1149=0,$T1149=""),GA1142,(SUM($Y1142:GA1142)*IF(SUM(капитал!$Z$42:GA$50)=0,1,(SUM(капитал!$Z$42:GA$50)-SUM($Z$448:GA$448))/SUM(капитал!$Z$42:GA$50)))/($T1149*12))))</f>
        <v>0</v>
      </c>
      <c r="GB1149" s="121">
        <f>IF(GB$8="",0,IF(SUM($Y1149:GA1149)&gt;=$W1142,0,IF(OR($T1149=0,$T1149=""),GB1142,(SUM($Y1142:GB1142)*IF(SUM(капитал!$Z$42:GB$50)=0,1,(SUM(капитал!$Z$42:GB$50)-SUM($Z$448:GB$448))/SUM(капитал!$Z$42:GB$50)))/($T1149*12))))</f>
        <v>0</v>
      </c>
      <c r="GC1149" s="121">
        <f>IF(GC$8="",0,IF(SUM($Y1149:GB1149)&gt;=$W1142,0,IF(OR($T1149=0,$T1149=""),GC1142,(SUM($Y1142:GC1142)*IF(SUM(капитал!$Z$42:GC$50)=0,1,(SUM(капитал!$Z$42:GC$50)-SUM($Z$448:GC$448))/SUM(капитал!$Z$42:GC$50)))/($T1149*12))))</f>
        <v>0</v>
      </c>
      <c r="GD1149" s="121">
        <f>IF(GD$8="",0,IF(SUM($Y1149:GC1149)&gt;=$W1142,0,IF(OR($T1149=0,$T1149=""),GD1142,(SUM($Y1142:GD1142)*IF(SUM(капитал!$Z$42:GD$50)=0,1,(SUM(капитал!$Z$42:GD$50)-SUM($Z$448:GD$448))/SUM(капитал!$Z$42:GD$50)))/($T1149*12))))</f>
        <v>0</v>
      </c>
      <c r="GE1149" s="121">
        <f>IF(GE$8="",0,IF(SUM($Y1149:GD1149)&gt;=$W1142,0,IF(OR($T1149=0,$T1149=""),GE1142,(SUM($Y1142:GE1142)*IF(SUM(капитал!$Z$42:GE$50)=0,1,(SUM(капитал!$Z$42:GE$50)-SUM($Z$448:GE$448))/SUM(капитал!$Z$42:GE$50)))/($T1149*12))))</f>
        <v>0</v>
      </c>
      <c r="GF1149" s="121">
        <f>IF(GF$8="",0,IF(SUM($Y1149:GE1149)&gt;=$W1142,0,IF(OR($T1149=0,$T1149=""),GF1142,(SUM($Y1142:GF1142)*IF(SUM(капитал!$Z$42:GF$50)=0,1,(SUM(капитал!$Z$42:GF$50)-SUM($Z$448:GF$448))/SUM(капитал!$Z$42:GF$50)))/($T1149*12))))</f>
        <v>0</v>
      </c>
      <c r="GG1149" s="121">
        <f>IF(GG$8="",0,IF(SUM($Y1149:GF1149)&gt;=$W1142,0,IF(OR($T1149=0,$T1149=""),GG1142,(SUM($Y1142:GG1142)*IF(SUM(капитал!$Z$42:GG$50)=0,1,(SUM(капитал!$Z$42:GG$50)-SUM($Z$448:GG$448))/SUM(капитал!$Z$42:GG$50)))/($T1149*12))))</f>
        <v>0</v>
      </c>
      <c r="GH1149" s="121">
        <f>IF(GH$8="",0,IF(SUM($Y1149:GG1149)&gt;=$W1142,0,IF(OR($T1149=0,$T1149=""),GH1142,(SUM($Y1142:GH1142)*IF(SUM(капитал!$Z$42:GH$50)=0,1,(SUM(капитал!$Z$42:GH$50)-SUM($Z$448:GH$448))/SUM(капитал!$Z$42:GH$50)))/($T1149*12))))</f>
        <v>0</v>
      </c>
      <c r="GI1149" s="121">
        <f>IF(GI$8="",0,IF(SUM($Y1149:GH1149)&gt;=$W1142,0,IF(OR($T1149=0,$T1149=""),GI1142,(SUM($Y1142:GI1142)*IF(SUM(капитал!$Z$42:GI$50)=0,1,(SUM(капитал!$Z$42:GI$50)-SUM($Z$448:GI$448))/SUM(капитал!$Z$42:GI$50)))/($T1149*12))))</f>
        <v>0</v>
      </c>
      <c r="GJ1149" s="121">
        <f>IF(GJ$8="",0,IF(SUM($Y1149:GI1149)&gt;=$W1142,0,IF(OR($T1149=0,$T1149=""),GJ1142,(SUM($Y1142:GJ1142)*IF(SUM(капитал!$Z$42:GJ$50)=0,1,(SUM(капитал!$Z$42:GJ$50)-SUM($Z$448:GJ$448))/SUM(капитал!$Z$42:GJ$50)))/($T1149*12))))</f>
        <v>0</v>
      </c>
      <c r="GK1149" s="121">
        <f>IF(GK$8="",0,IF(SUM($Y1149:GJ1149)&gt;=$W1142,0,IF(OR($T1149=0,$T1149=""),GK1142,(SUM($Y1142:GK1142)*IF(SUM(капитал!$Z$42:GK$50)=0,1,(SUM(капитал!$Z$42:GK$50)-SUM($Z$448:GK$448))/SUM(капитал!$Z$42:GK$50)))/($T1149*12))))</f>
        <v>0</v>
      </c>
      <c r="GL1149" s="121">
        <f>IF(GL$8="",0,IF(SUM($Y1149:GK1149)&gt;=$W1142,0,IF(OR($T1149=0,$T1149=""),GL1142,(SUM($Y1142:GL1142)*IF(SUM(капитал!$Z$42:GL$50)=0,1,(SUM(капитал!$Z$42:GL$50)-SUM($Z$448:GL$448))/SUM(капитал!$Z$42:GL$50)))/($T1149*12))))</f>
        <v>0</v>
      </c>
      <c r="GM1149" s="121">
        <f>IF(GM$8="",0,IF(SUM($Y1149:GL1149)&gt;=$W1142,0,IF(OR($T1149=0,$T1149=""),GM1142,(SUM($Y1142:GM1142)*IF(SUM(капитал!$Z$42:GM$50)=0,1,(SUM(капитал!$Z$42:GM$50)-SUM($Z$448:GM$448))/SUM(капитал!$Z$42:GM$50)))/($T1149*12))))</f>
        <v>0</v>
      </c>
      <c r="GN1149" s="121">
        <f>IF(GN$8="",0,IF(SUM($Y1149:GM1149)&gt;=$W1142,0,IF(OR($T1149=0,$T1149=""),GN1142,(SUM($Y1142:GN1142)*IF(SUM(капитал!$Z$42:GN$50)=0,1,(SUM(капитал!$Z$42:GN$50)-SUM($Z$448:GN$448))/SUM(капитал!$Z$42:GN$50)))/($T1149*12))))</f>
        <v>0</v>
      </c>
      <c r="GO1149" s="121">
        <f>IF(GO$8="",0,IF(SUM($Y1149:GN1149)&gt;=$W1142,0,IF(OR($T1149=0,$T1149=""),GO1142,(SUM($Y1142:GO1142)*IF(SUM(капитал!$Z$42:GO$50)=0,1,(SUM(капитал!$Z$42:GO$50)-SUM($Z$448:GO$448))/SUM(капитал!$Z$42:GO$50)))/($T1149*12))))</f>
        <v>0</v>
      </c>
      <c r="GP1149" s="121">
        <f>IF(GP$8="",0,IF(SUM($Y1149:GO1149)&gt;=$W1142,0,IF(OR($T1149=0,$T1149=""),GP1142,(SUM($Y1142:GP1142)*IF(SUM(капитал!$Z$42:GP$50)=0,1,(SUM(капитал!$Z$42:GP$50)-SUM($Z$448:GP$448))/SUM(капитал!$Z$42:GP$50)))/($T1149*12))))</f>
        <v>0</v>
      </c>
      <c r="GQ1149" s="121">
        <f>IF(GQ$8="",0,IF(SUM($Y1149:GP1149)&gt;=$W1142,0,IF(OR($T1149=0,$T1149=""),GQ1142,(SUM($Y1142:GQ1142)*IF(SUM(капитал!$Z$42:GQ$50)=0,1,(SUM(капитал!$Z$42:GQ$50)-SUM($Z$448:GQ$448))/SUM(капитал!$Z$42:GQ$50)))/($T1149*12))))</f>
        <v>0</v>
      </c>
      <c r="GR1149" s="121">
        <f>IF(GR$8="",0,IF(SUM($Y1149:GQ1149)&gt;=$W1142,0,IF(OR($T1149=0,$T1149=""),GR1142,(SUM($Y1142:GR1142)*IF(SUM(капитал!$Z$42:GR$50)=0,1,(SUM(капитал!$Z$42:GR$50)-SUM($Z$448:GR$448))/SUM(капитал!$Z$42:GR$50)))/($T1149*12))))</f>
        <v>0</v>
      </c>
      <c r="GS1149" s="121">
        <f>IF(GS$8="",0,IF(SUM($Y1149:GR1149)&gt;=$W1142,0,IF(OR($T1149=0,$T1149=""),GS1142,(SUM($Y1142:GS1142)*IF(SUM(капитал!$Z$42:GS$50)=0,1,(SUM(капитал!$Z$42:GS$50)-SUM($Z$448:GS$448))/SUM(капитал!$Z$42:GS$50)))/($T1149*12))))</f>
        <v>0</v>
      </c>
      <c r="GT1149" s="121">
        <f>IF(GT$8="",0,IF(SUM($Y1149:GS1149)&gt;=$W1142,0,IF(OR($T1149=0,$T1149=""),GT1142,(SUM($Y1142:GT1142)*IF(SUM(капитал!$Z$42:GT$50)=0,1,(SUM(капитал!$Z$42:GT$50)-SUM($Z$448:GT$448))/SUM(капитал!$Z$42:GT$50)))/($T1149*12))))</f>
        <v>0</v>
      </c>
      <c r="GU1149" s="121">
        <f>IF(GU$8="",0,IF(SUM($Y1149:GT1149)&gt;=$W1142,0,IF(OR($T1149=0,$T1149=""),GU1142,(SUM($Y1142:GU1142)*IF(SUM(капитал!$Z$42:GU$50)=0,1,(SUM(капитал!$Z$42:GU$50)-SUM($Z$448:GU$448))/SUM(капитал!$Z$42:GU$50)))/($T1149*12))))</f>
        <v>0</v>
      </c>
      <c r="GV1149" s="121">
        <f>IF(GV$8="",0,IF(SUM($Y1149:GU1149)&gt;=$W1142,0,IF(OR($T1149=0,$T1149=""),GV1142,(SUM($Y1142:GV1142)*IF(SUM(капитал!$Z$42:GV$50)=0,1,(SUM(капитал!$Z$42:GV$50)-SUM($Z$448:GV$448))/SUM(капитал!$Z$42:GV$50)))/($T1149*12))))</f>
        <v>0</v>
      </c>
      <c r="GW1149" s="121">
        <f>IF(GW$8="",0,IF(SUM($Y1149:GV1149)&gt;=$W1142,0,IF(OR($T1149=0,$T1149=""),GW1142,(SUM($Y1142:GW1142)*IF(SUM(капитал!$Z$42:GW$50)=0,1,(SUM(капитал!$Z$42:GW$50)-SUM($Z$448:GW$448))/SUM(капитал!$Z$42:GW$50)))/($T1149*12))))</f>
        <v>0</v>
      </c>
      <c r="GX1149" s="121">
        <f>IF(GX$8="",0,IF(SUM($Y1149:GW1149)&gt;=$W1142,0,IF(OR($T1149=0,$T1149=""),GX1142,(SUM($Y1142:GX1142)*IF(SUM(капитал!$Z$42:GX$50)=0,1,(SUM(капитал!$Z$42:GX$50)-SUM($Z$448:GX$448))/SUM(капитал!$Z$42:GX$50)))/($T1149*12))))</f>
        <v>0</v>
      </c>
      <c r="GY1149" s="121">
        <f>IF(GY$8="",0,IF(SUM($Y1149:GX1149)&gt;=$W1142,0,IF(OR($T1149=0,$T1149=""),GY1142,(SUM($Y1142:GY1142)*IF(SUM(капитал!$Z$42:GY$50)=0,1,(SUM(капитал!$Z$42:GY$50)-SUM($Z$448:GY$448))/SUM(капитал!$Z$42:GY$50)))/($T1149*12))))</f>
        <v>0</v>
      </c>
      <c r="GZ1149" s="121">
        <f>IF(GZ$8="",0,IF(SUM($Y1149:GY1149)&gt;=$W1142,0,IF(OR($T1149=0,$T1149=""),GZ1142,(SUM($Y1142:GZ1142)*IF(SUM(капитал!$Z$42:GZ$50)=0,1,(SUM(капитал!$Z$42:GZ$50)-SUM($Z$448:GZ$448))/SUM(капитал!$Z$42:GZ$50)))/($T1149*12))))</f>
        <v>0</v>
      </c>
      <c r="HA1149" s="60"/>
      <c r="HB1149" s="60"/>
    </row>
    <row r="1150" spans="1:210" s="122" customFormat="1" ht="10.199999999999999" customHeight="1">
      <c r="A1150" s="60"/>
      <c r="B1150" s="60"/>
      <c r="C1150" s="60"/>
      <c r="D1150" s="60"/>
      <c r="E1150" s="273"/>
      <c r="F1150" s="116"/>
      <c r="G1150" s="117"/>
      <c r="H1150" s="60"/>
      <c r="I1150" s="60"/>
      <c r="J1150" s="60"/>
      <c r="K1150" s="417">
        <f>K1143</f>
        <v>0</v>
      </c>
      <c r="L1150" s="60"/>
      <c r="M1150" s="172"/>
      <c r="N1150" s="173" t="str">
        <f t="shared" si="5414"/>
        <v>амортизация</v>
      </c>
      <c r="O1150" s="1"/>
      <c r="P1150" s="5"/>
      <c r="Q1150" s="1" t="s">
        <v>35</v>
      </c>
      <c r="R1150" s="1"/>
      <c r="S1150" s="5" t="s">
        <v>6</v>
      </c>
      <c r="T1150" s="202"/>
      <c r="U1150" s="117"/>
      <c r="V1150" s="60"/>
      <c r="W1150" s="118">
        <f>SUM($Y1150:$HA1150)</f>
        <v>0</v>
      </c>
      <c r="X1150" s="118"/>
      <c r="Y1150" s="119"/>
      <c r="Z1150" s="120"/>
      <c r="AA1150" s="121">
        <f>IF(AA$8="",0,IF(SUM($Y1150:Z1150)&gt;=$W1143,0,IF(OR($T1150=0,$T1150=""),AA1143,(SUM($Y1143:AA1143)*IF(SUM(капитал!$Z$42:AA$50)=0,1,(SUM(капитал!$Z$42:AA$50)-SUM($Z$448:AA$448))/SUM(капитал!$Z$42:AA$50)))/($T1150*12))))</f>
        <v>0</v>
      </c>
      <c r="AB1150" s="121">
        <f>IF(AB$8="",0,IF(SUM($Y1150:AA1150)&gt;=$W1143,0,IF(OR($T1150=0,$T1150=""),AB1143,(SUM($Y1143:AB1143)*IF(SUM(капитал!$Z$42:AB$50)=0,1,(SUM(капитал!$Z$42:AB$50)-SUM($Z$448:AB$448))/SUM(капитал!$Z$42:AB$50)))/($T1150*12))))</f>
        <v>0</v>
      </c>
      <c r="AC1150" s="121">
        <f>IF(AC$8="",0,IF(SUM($Y1150:AB1150)&gt;=$W1143,0,IF(OR($T1150=0,$T1150=""),AC1143,(SUM($Y1143:AC1143)*IF(SUM(капитал!$Z$42:AC$50)=0,1,(SUM(капитал!$Z$42:AC$50)-SUM($Z$448:AC$448))/SUM(капитал!$Z$42:AC$50)))/($T1150*12))))</f>
        <v>0</v>
      </c>
      <c r="AD1150" s="121">
        <f>IF(AD$8="",0,IF(SUM($Y1150:AC1150)&gt;=$W1143,0,IF(OR($T1150=0,$T1150=""),AD1143,(SUM($Y1143:AD1143)*IF(SUM(капитал!$Z$42:AD$50)=0,1,(SUM(капитал!$Z$42:AD$50)-SUM($Z$448:AD$448))/SUM(капитал!$Z$42:AD$50)))/($T1150*12))))</f>
        <v>0</v>
      </c>
      <c r="AE1150" s="121">
        <f>IF(AE$8="",0,IF(SUM($Y1150:AD1150)&gt;=$W1143,0,IF(OR($T1150=0,$T1150=""),AE1143,(SUM($Y1143:AE1143)*IF(SUM(капитал!$Z$42:AE$50)=0,1,(SUM(капитал!$Z$42:AE$50)-SUM($Z$448:AE$448))/SUM(капитал!$Z$42:AE$50)))/($T1150*12))))</f>
        <v>0</v>
      </c>
      <c r="AF1150" s="121">
        <f>IF(AF$8="",0,IF(SUM($Y1150:AE1150)&gt;=$W1143,0,IF(OR($T1150=0,$T1150=""),AF1143,(SUM($Y1143:AF1143)*IF(SUM(капитал!$Z$42:AF$50)=0,1,(SUM(капитал!$Z$42:AF$50)-SUM($Z$448:AF$448))/SUM(капитал!$Z$42:AF$50)))/($T1150*12))))</f>
        <v>0</v>
      </c>
      <c r="AG1150" s="121">
        <f>IF(AG$8="",0,IF(SUM($Y1150:AF1150)&gt;=$W1143,0,IF(OR($T1150=0,$T1150=""),AG1143,(SUM($Y1143:AG1143)*IF(SUM(капитал!$Z$42:AG$50)=0,1,(SUM(капитал!$Z$42:AG$50)-SUM($Z$448:AG$448))/SUM(капитал!$Z$42:AG$50)))/($T1150*12))))</f>
        <v>0</v>
      </c>
      <c r="AH1150" s="121">
        <f>IF(AH$8="",0,IF(SUM($Y1150:AG1150)&gt;=$W1143,0,IF(OR($T1150=0,$T1150=""),AH1143,(SUM($Y1143:AH1143)*IF(SUM(капитал!$Z$42:AH$50)=0,1,(SUM(капитал!$Z$42:AH$50)-SUM($Z$448:AH$448))/SUM(капитал!$Z$42:AH$50)))/($T1150*12))))</f>
        <v>0</v>
      </c>
      <c r="AI1150" s="121">
        <f>IF(AI$8="",0,IF(SUM($Y1150:AH1150)&gt;=$W1143,0,IF(OR($T1150=0,$T1150=""),AI1143,(SUM($Y1143:AI1143)*IF(SUM(капитал!$Z$42:AI$50)=0,1,(SUM(капитал!$Z$42:AI$50)-SUM($Z$448:AI$448))/SUM(капитал!$Z$42:AI$50)))/($T1150*12))))</f>
        <v>0</v>
      </c>
      <c r="AJ1150" s="121">
        <f>IF(AJ$8="",0,IF(SUM($Y1150:AI1150)&gt;=$W1143,0,IF(OR($T1150=0,$T1150=""),AJ1143,(SUM($Y1143:AJ1143)*IF(SUM(капитал!$Z$42:AJ$50)=0,1,(SUM(капитал!$Z$42:AJ$50)-SUM($Z$448:AJ$448))/SUM(капитал!$Z$42:AJ$50)))/($T1150*12))))</f>
        <v>0</v>
      </c>
      <c r="AK1150" s="121">
        <f>IF(AK$8="",0,IF(SUM($Y1150:AJ1150)&gt;=$W1143,0,IF(OR($T1150=0,$T1150=""),AK1143,(SUM($Y1143:AK1143)*IF(SUM(капитал!$Z$42:AK$50)=0,1,(SUM(капитал!$Z$42:AK$50)-SUM($Z$448:AK$448))/SUM(капитал!$Z$42:AK$50)))/($T1150*12))))</f>
        <v>0</v>
      </c>
      <c r="AL1150" s="121">
        <f>IF(AL$8="",0,IF(SUM($Y1150:AK1150)&gt;=$W1143,0,IF(OR($T1150=0,$T1150=""),AL1143,(SUM($Y1143:AL1143)*IF(SUM(капитал!$Z$42:AL$50)=0,1,(SUM(капитал!$Z$42:AL$50)-SUM($Z$448:AL$448))/SUM(капитал!$Z$42:AL$50)))/($T1150*12))))</f>
        <v>0</v>
      </c>
      <c r="AM1150" s="121">
        <f>IF(AM$8="",0,IF(SUM($Y1150:AL1150)&gt;=$W1143,0,IF(OR($T1150=0,$T1150=""),AM1143,(SUM($Y1143:AM1143)*IF(SUM(капитал!$Z$42:AM$50)=0,1,(SUM(капитал!$Z$42:AM$50)-SUM($Z$448:AM$448))/SUM(капитал!$Z$42:AM$50)))/($T1150*12))))</f>
        <v>0</v>
      </c>
      <c r="AN1150" s="121">
        <f>IF(AN$8="",0,IF(SUM($Y1150:AM1150)&gt;=$W1143,0,IF(OR($T1150=0,$T1150=""),AN1143,(SUM($Y1143:AN1143)*IF(SUM(капитал!$Z$42:AN$50)=0,1,(SUM(капитал!$Z$42:AN$50)-SUM($Z$448:AN$448))/SUM(капитал!$Z$42:AN$50)))/($T1150*12))))</f>
        <v>0</v>
      </c>
      <c r="AO1150" s="121">
        <f>IF(AO$8="",0,IF(SUM($Y1150:AN1150)&gt;=$W1143,0,IF(OR($T1150=0,$T1150=""),AO1143,(SUM($Y1143:AO1143)*IF(SUM(капитал!$Z$42:AO$50)=0,1,(SUM(капитал!$Z$42:AO$50)-SUM($Z$448:AO$448))/SUM(капитал!$Z$42:AO$50)))/($T1150*12))))</f>
        <v>0</v>
      </c>
      <c r="AP1150" s="121">
        <f>IF(AP$8="",0,IF(SUM($Y1150:AO1150)&gt;=$W1143,0,IF(OR($T1150=0,$T1150=""),AP1143,(SUM($Y1143:AP1143)*IF(SUM(капитал!$Z$42:AP$50)=0,1,(SUM(капитал!$Z$42:AP$50)-SUM($Z$448:AP$448))/SUM(капитал!$Z$42:AP$50)))/($T1150*12))))</f>
        <v>0</v>
      </c>
      <c r="AQ1150" s="121">
        <f>IF(AQ$8="",0,IF(SUM($Y1150:AP1150)&gt;=$W1143,0,IF(OR($T1150=0,$T1150=""),AQ1143,(SUM($Y1143:AQ1143)*IF(SUM(капитал!$Z$42:AQ$50)=0,1,(SUM(капитал!$Z$42:AQ$50)-SUM($Z$448:AQ$448))/SUM(капитал!$Z$42:AQ$50)))/($T1150*12))))</f>
        <v>0</v>
      </c>
      <c r="AR1150" s="121">
        <f>IF(AR$8="",0,IF(SUM($Y1150:AQ1150)&gt;=$W1143,0,IF(OR($T1150=0,$T1150=""),AR1143,(SUM($Y1143:AR1143)*IF(SUM(капитал!$Z$42:AR$50)=0,1,(SUM(капитал!$Z$42:AR$50)-SUM($Z$448:AR$448))/SUM(капитал!$Z$42:AR$50)))/($T1150*12))))</f>
        <v>0</v>
      </c>
      <c r="AS1150" s="121">
        <f>IF(AS$8="",0,IF(SUM($Y1150:AR1150)&gt;=$W1143,0,IF(OR($T1150=0,$T1150=""),AS1143,(SUM($Y1143:AS1143)*IF(SUM(капитал!$Z$42:AS$50)=0,1,(SUM(капитал!$Z$42:AS$50)-SUM($Z$448:AS$448))/SUM(капитал!$Z$42:AS$50)))/($T1150*12))))</f>
        <v>0</v>
      </c>
      <c r="AT1150" s="121">
        <f>IF(AT$8="",0,IF(SUM($Y1150:AS1150)&gt;=$W1143,0,IF(OR($T1150=0,$T1150=""),AT1143,(SUM($Y1143:AT1143)*IF(SUM(капитал!$Z$42:AT$50)=0,1,(SUM(капитал!$Z$42:AT$50)-SUM($Z$448:AT$448))/SUM(капитал!$Z$42:AT$50)))/($T1150*12))))</f>
        <v>0</v>
      </c>
      <c r="AU1150" s="121">
        <f>IF(AU$8="",0,IF(SUM($Y1150:AT1150)&gt;=$W1143,0,IF(OR($T1150=0,$T1150=""),AU1143,(SUM($Y1143:AU1143)*IF(SUM(капитал!$Z$42:AU$50)=0,1,(SUM(капитал!$Z$42:AU$50)-SUM($Z$448:AU$448))/SUM(капитал!$Z$42:AU$50)))/($T1150*12))))</f>
        <v>0</v>
      </c>
      <c r="AV1150" s="121">
        <f>IF(AV$8="",0,IF(SUM($Y1150:AU1150)&gt;=$W1143,0,IF(OR($T1150=0,$T1150=""),AV1143,(SUM($Y1143:AV1143)*IF(SUM(капитал!$Z$42:AV$50)=0,1,(SUM(капитал!$Z$42:AV$50)-SUM($Z$448:AV$448))/SUM(капитал!$Z$42:AV$50)))/($T1150*12))))</f>
        <v>0</v>
      </c>
      <c r="AW1150" s="121">
        <f>IF(AW$8="",0,IF(SUM($Y1150:AV1150)&gt;=$W1143,0,IF(OR($T1150=0,$T1150=""),AW1143,(SUM($Y1143:AW1143)*IF(SUM(капитал!$Z$42:AW$50)=0,1,(SUM(капитал!$Z$42:AW$50)-SUM($Z$448:AW$448))/SUM(капитал!$Z$42:AW$50)))/($T1150*12))))</f>
        <v>0</v>
      </c>
      <c r="AX1150" s="121">
        <f>IF(AX$8="",0,IF(SUM($Y1150:AW1150)&gt;=$W1143,0,IF(OR($T1150=0,$T1150=""),AX1143,(SUM($Y1143:AX1143)*IF(SUM(капитал!$Z$42:AX$50)=0,1,(SUM(капитал!$Z$42:AX$50)-SUM($Z$448:AX$448))/SUM(капитал!$Z$42:AX$50)))/($T1150*12))))</f>
        <v>0</v>
      </c>
      <c r="AY1150" s="121">
        <f>IF(AY$8="",0,IF(SUM($Y1150:AX1150)&gt;=$W1143,0,IF(OR($T1150=0,$T1150=""),AY1143,(SUM($Y1143:AY1143)*IF(SUM(капитал!$Z$42:AY$50)=0,1,(SUM(капитал!$Z$42:AY$50)-SUM($Z$448:AY$448))/SUM(капитал!$Z$42:AY$50)))/($T1150*12))))</f>
        <v>0</v>
      </c>
      <c r="AZ1150" s="121">
        <f>IF(AZ$8="",0,IF(SUM($Y1150:AY1150)&gt;=$W1143,0,IF(OR($T1150=0,$T1150=""),AZ1143,(SUM($Y1143:AZ1143)*IF(SUM(капитал!$Z$42:AZ$50)=0,1,(SUM(капитал!$Z$42:AZ$50)-SUM($Z$448:AZ$448))/SUM(капитал!$Z$42:AZ$50)))/($T1150*12))))</f>
        <v>0</v>
      </c>
      <c r="BA1150" s="121">
        <f>IF(BA$8="",0,IF(SUM($Y1150:AZ1150)&gt;=$W1143,0,IF(OR($T1150=0,$T1150=""),BA1143,(SUM($Y1143:BA1143)*IF(SUM(капитал!$Z$42:BA$50)=0,1,(SUM(капитал!$Z$42:BA$50)-SUM($Z$448:BA$448))/SUM(капитал!$Z$42:BA$50)))/($T1150*12))))</f>
        <v>0</v>
      </c>
      <c r="BB1150" s="121">
        <f>IF(BB$8="",0,IF(SUM($Y1150:BA1150)&gt;=$W1143,0,IF(OR($T1150=0,$T1150=""),BB1143,(SUM($Y1143:BB1143)*IF(SUM(капитал!$Z$42:BB$50)=0,1,(SUM(капитал!$Z$42:BB$50)-SUM($Z$448:BB$448))/SUM(капитал!$Z$42:BB$50)))/($T1150*12))))</f>
        <v>0</v>
      </c>
      <c r="BC1150" s="121">
        <f>IF(BC$8="",0,IF(SUM($Y1150:BB1150)&gt;=$W1143,0,IF(OR($T1150=0,$T1150=""),BC1143,(SUM($Y1143:BC1143)*IF(SUM(капитал!$Z$42:BC$50)=0,1,(SUM(капитал!$Z$42:BC$50)-SUM($Z$448:BC$448))/SUM(капитал!$Z$42:BC$50)))/($T1150*12))))</f>
        <v>0</v>
      </c>
      <c r="BD1150" s="121">
        <f>IF(BD$8="",0,IF(SUM($Y1150:BC1150)&gt;=$W1143,0,IF(OR($T1150=0,$T1150=""),BD1143,(SUM($Y1143:BD1143)*IF(SUM(капитал!$Z$42:BD$50)=0,1,(SUM(капитал!$Z$42:BD$50)-SUM($Z$448:BD$448))/SUM(капитал!$Z$42:BD$50)))/($T1150*12))))</f>
        <v>0</v>
      </c>
      <c r="BE1150" s="121">
        <f>IF(BE$8="",0,IF(SUM($Y1150:BD1150)&gt;=$W1143,0,IF(OR($T1150=0,$T1150=""),BE1143,(SUM($Y1143:BE1143)*IF(SUM(капитал!$Z$42:BE$50)=0,1,(SUM(капитал!$Z$42:BE$50)-SUM($Z$448:BE$448))/SUM(капитал!$Z$42:BE$50)))/($T1150*12))))</f>
        <v>0</v>
      </c>
      <c r="BF1150" s="121">
        <f>IF(BF$8="",0,IF(SUM($Y1150:BE1150)&gt;=$W1143,0,IF(OR($T1150=0,$T1150=""),BF1143,(SUM($Y1143:BF1143)*IF(SUM(капитал!$Z$42:BF$50)=0,1,(SUM(капитал!$Z$42:BF$50)-SUM($Z$448:BF$448))/SUM(капитал!$Z$42:BF$50)))/($T1150*12))))</f>
        <v>0</v>
      </c>
      <c r="BG1150" s="121">
        <f>IF(BG$8="",0,IF(SUM($Y1150:BF1150)&gt;=$W1143,0,IF(OR($T1150=0,$T1150=""),BG1143,(SUM($Y1143:BG1143)*IF(SUM(капитал!$Z$42:BG$50)=0,1,(SUM(капитал!$Z$42:BG$50)-SUM($Z$448:BG$448))/SUM(капитал!$Z$42:BG$50)))/($T1150*12))))</f>
        <v>0</v>
      </c>
      <c r="BH1150" s="121">
        <f>IF(BH$8="",0,IF(SUM($Y1150:BG1150)&gt;=$W1143,0,IF(OR($T1150=0,$T1150=""),BH1143,(SUM($Y1143:BH1143)*IF(SUM(капитал!$Z$42:BH$50)=0,1,(SUM(капитал!$Z$42:BH$50)-SUM($Z$448:BH$448))/SUM(капитал!$Z$42:BH$50)))/($T1150*12))))</f>
        <v>0</v>
      </c>
      <c r="BI1150" s="121">
        <f>IF(BI$8="",0,IF(SUM($Y1150:BH1150)&gt;=$W1143,0,IF(OR($T1150=0,$T1150=""),BI1143,(SUM($Y1143:BI1143)*IF(SUM(капитал!$Z$42:BI$50)=0,1,(SUM(капитал!$Z$42:BI$50)-SUM($Z$448:BI$448))/SUM(капитал!$Z$42:BI$50)))/($T1150*12))))</f>
        <v>0</v>
      </c>
      <c r="BJ1150" s="121">
        <f>IF(BJ$8="",0,IF(SUM($Y1150:BI1150)&gt;=$W1143,0,IF(OR($T1150=0,$T1150=""),BJ1143,(SUM($Y1143:BJ1143)*IF(SUM(капитал!$Z$42:BJ$50)=0,1,(SUM(капитал!$Z$42:BJ$50)-SUM($Z$448:BJ$448))/SUM(капитал!$Z$42:BJ$50)))/($T1150*12))))</f>
        <v>0</v>
      </c>
      <c r="BK1150" s="121">
        <f>IF(BK$8="",0,IF(SUM($Y1150:BJ1150)&gt;=$W1143,0,IF(OR($T1150=0,$T1150=""),BK1143,(SUM($Y1143:BK1143)*IF(SUM(капитал!$Z$42:BK$50)=0,1,(SUM(капитал!$Z$42:BK$50)-SUM($Z$448:BK$448))/SUM(капитал!$Z$42:BK$50)))/($T1150*12))))</f>
        <v>0</v>
      </c>
      <c r="BL1150" s="121">
        <f>IF(BL$8="",0,IF(SUM($Y1150:BK1150)&gt;=$W1143,0,IF(OR($T1150=0,$T1150=""),BL1143,(SUM($Y1143:BL1143)*IF(SUM(капитал!$Z$42:BL$50)=0,1,(SUM(капитал!$Z$42:BL$50)-SUM($Z$448:BL$448))/SUM(капитал!$Z$42:BL$50)))/($T1150*12))))</f>
        <v>0</v>
      </c>
      <c r="BM1150" s="121">
        <f>IF(BM$8="",0,IF(SUM($Y1150:BL1150)&gt;=$W1143,0,IF(OR($T1150=0,$T1150=""),BM1143,(SUM($Y1143:BM1143)*IF(SUM(капитал!$Z$42:BM$50)=0,1,(SUM(капитал!$Z$42:BM$50)-SUM($Z$448:BM$448))/SUM(капитал!$Z$42:BM$50)))/($T1150*12))))</f>
        <v>0</v>
      </c>
      <c r="BN1150" s="121">
        <f>IF(BN$8="",0,IF(SUM($Y1150:BM1150)&gt;=$W1143,0,IF(OR($T1150=0,$T1150=""),BN1143,(SUM($Y1143:BN1143)*IF(SUM(капитал!$Z$42:BN$50)=0,1,(SUM(капитал!$Z$42:BN$50)-SUM($Z$448:BN$448))/SUM(капитал!$Z$42:BN$50)))/($T1150*12))))</f>
        <v>0</v>
      </c>
      <c r="BO1150" s="121">
        <f>IF(BO$8="",0,IF(SUM($Y1150:BN1150)&gt;=$W1143,0,IF(OR($T1150=0,$T1150=""),BO1143,(SUM($Y1143:BO1143)*IF(SUM(капитал!$Z$42:BO$50)=0,1,(SUM(капитал!$Z$42:BO$50)-SUM($Z$448:BO$448))/SUM(капитал!$Z$42:BO$50)))/($T1150*12))))</f>
        <v>0</v>
      </c>
      <c r="BP1150" s="121">
        <f>IF(BP$8="",0,IF(SUM($Y1150:BO1150)&gt;=$W1143,0,IF(OR($T1150=0,$T1150=""),BP1143,(SUM($Y1143:BP1143)*IF(SUM(капитал!$Z$42:BP$50)=0,1,(SUM(капитал!$Z$42:BP$50)-SUM($Z$448:BP$448))/SUM(капитал!$Z$42:BP$50)))/($T1150*12))))</f>
        <v>0</v>
      </c>
      <c r="BQ1150" s="121">
        <f>IF(BQ$8="",0,IF(SUM($Y1150:BP1150)&gt;=$W1143,0,IF(OR($T1150=0,$T1150=""),BQ1143,(SUM($Y1143:BQ1143)*IF(SUM(капитал!$Z$42:BQ$50)=0,1,(SUM(капитал!$Z$42:BQ$50)-SUM($Z$448:BQ$448))/SUM(капитал!$Z$42:BQ$50)))/($T1150*12))))</f>
        <v>0</v>
      </c>
      <c r="BR1150" s="121">
        <f>IF(BR$8="",0,IF(SUM($Y1150:BQ1150)&gt;=$W1143,0,IF(OR($T1150=0,$T1150=""),BR1143,(SUM($Y1143:BR1143)*IF(SUM(капитал!$Z$42:BR$50)=0,1,(SUM(капитал!$Z$42:BR$50)-SUM($Z$448:BR$448))/SUM(капитал!$Z$42:BR$50)))/($T1150*12))))</f>
        <v>0</v>
      </c>
      <c r="BS1150" s="121">
        <f>IF(BS$8="",0,IF(SUM($Y1150:BR1150)&gt;=$W1143,0,IF(OR($T1150=0,$T1150=""),BS1143,(SUM($Y1143:BS1143)*IF(SUM(капитал!$Z$42:BS$50)=0,1,(SUM(капитал!$Z$42:BS$50)-SUM($Z$448:BS$448))/SUM(капитал!$Z$42:BS$50)))/($T1150*12))))</f>
        <v>0</v>
      </c>
      <c r="BT1150" s="121">
        <f>IF(BT$8="",0,IF(SUM($Y1150:BS1150)&gt;=$W1143,0,IF(OR($T1150=0,$T1150=""),BT1143,(SUM($Y1143:BT1143)*IF(SUM(капитал!$Z$42:BT$50)=0,1,(SUM(капитал!$Z$42:BT$50)-SUM($Z$448:BT$448))/SUM(капитал!$Z$42:BT$50)))/($T1150*12))))</f>
        <v>0</v>
      </c>
      <c r="BU1150" s="121">
        <f>IF(BU$8="",0,IF(SUM($Y1150:BT1150)&gt;=$W1143,0,IF(OR($T1150=0,$T1150=""),BU1143,(SUM($Y1143:BU1143)*IF(SUM(капитал!$Z$42:BU$50)=0,1,(SUM(капитал!$Z$42:BU$50)-SUM($Z$448:BU$448))/SUM(капитал!$Z$42:BU$50)))/($T1150*12))))</f>
        <v>0</v>
      </c>
      <c r="BV1150" s="121">
        <f>IF(BV$8="",0,IF(SUM($Y1150:BU1150)&gt;=$W1143,0,IF(OR($T1150=0,$T1150=""),BV1143,(SUM($Y1143:BV1143)*IF(SUM(капитал!$Z$42:BV$50)=0,1,(SUM(капитал!$Z$42:BV$50)-SUM($Z$448:BV$448))/SUM(капитал!$Z$42:BV$50)))/($T1150*12))))</f>
        <v>0</v>
      </c>
      <c r="BW1150" s="121">
        <f>IF(BW$8="",0,IF(SUM($Y1150:BV1150)&gt;=$W1143,0,IF(OR($T1150=0,$T1150=""),BW1143,(SUM($Y1143:BW1143)*IF(SUM(капитал!$Z$42:BW$50)=0,1,(SUM(капитал!$Z$42:BW$50)-SUM($Z$448:BW$448))/SUM(капитал!$Z$42:BW$50)))/($T1150*12))))</f>
        <v>0</v>
      </c>
      <c r="BX1150" s="121">
        <f>IF(BX$8="",0,IF(SUM($Y1150:BW1150)&gt;=$W1143,0,IF(OR($T1150=0,$T1150=""),BX1143,(SUM($Y1143:BX1143)*IF(SUM(капитал!$Z$42:BX$50)=0,1,(SUM(капитал!$Z$42:BX$50)-SUM($Z$448:BX$448))/SUM(капитал!$Z$42:BX$50)))/($T1150*12))))</f>
        <v>0</v>
      </c>
      <c r="BY1150" s="121">
        <f>IF(BY$8="",0,IF(SUM($Y1150:BX1150)&gt;=$W1143,0,IF(OR($T1150=0,$T1150=""),BY1143,(SUM($Y1143:BY1143)*IF(SUM(капитал!$Z$42:BY$50)=0,1,(SUM(капитал!$Z$42:BY$50)-SUM($Z$448:BY$448))/SUM(капитал!$Z$42:BY$50)))/($T1150*12))))</f>
        <v>0</v>
      </c>
      <c r="BZ1150" s="121">
        <f>IF(BZ$8="",0,IF(SUM($Y1150:BY1150)&gt;=$W1143,0,IF(OR($T1150=0,$T1150=""),BZ1143,(SUM($Y1143:BZ1143)*IF(SUM(капитал!$Z$42:BZ$50)=0,1,(SUM(капитал!$Z$42:BZ$50)-SUM($Z$448:BZ$448))/SUM(капитал!$Z$42:BZ$50)))/($T1150*12))))</f>
        <v>0</v>
      </c>
      <c r="CA1150" s="121">
        <f>IF(CA$8="",0,IF(SUM($Y1150:BZ1150)&gt;=$W1143,0,IF(OR($T1150=0,$T1150=""),CA1143,(SUM($Y1143:CA1143)*IF(SUM(капитал!$Z$42:CA$50)=0,1,(SUM(капитал!$Z$42:CA$50)-SUM($Z$448:CA$448))/SUM(капитал!$Z$42:CA$50)))/($T1150*12))))</f>
        <v>0</v>
      </c>
      <c r="CB1150" s="121">
        <f>IF(CB$8="",0,IF(SUM($Y1150:CA1150)&gt;=$W1143,0,IF(OR($T1150=0,$T1150=""),CB1143,(SUM($Y1143:CB1143)*IF(SUM(капитал!$Z$42:CB$50)=0,1,(SUM(капитал!$Z$42:CB$50)-SUM($Z$448:CB$448))/SUM(капитал!$Z$42:CB$50)))/($T1150*12))))</f>
        <v>0</v>
      </c>
      <c r="CC1150" s="121">
        <f>IF(CC$8="",0,IF(SUM($Y1150:CB1150)&gt;=$W1143,0,IF(OR($T1150=0,$T1150=""),CC1143,(SUM($Y1143:CC1143)*IF(SUM(капитал!$Z$42:CC$50)=0,1,(SUM(капитал!$Z$42:CC$50)-SUM($Z$448:CC$448))/SUM(капитал!$Z$42:CC$50)))/($T1150*12))))</f>
        <v>0</v>
      </c>
      <c r="CD1150" s="121">
        <f>IF(CD$8="",0,IF(SUM($Y1150:CC1150)&gt;=$W1143,0,IF(OR($T1150=0,$T1150=""),CD1143,(SUM($Y1143:CD1143)*IF(SUM(капитал!$Z$42:CD$50)=0,1,(SUM(капитал!$Z$42:CD$50)-SUM($Z$448:CD$448))/SUM(капитал!$Z$42:CD$50)))/($T1150*12))))</f>
        <v>0</v>
      </c>
      <c r="CE1150" s="121">
        <f>IF(CE$8="",0,IF(SUM($Y1150:CD1150)&gt;=$W1143,0,IF(OR($T1150=0,$T1150=""),CE1143,(SUM($Y1143:CE1143)*IF(SUM(капитал!$Z$42:CE$50)=0,1,(SUM(капитал!$Z$42:CE$50)-SUM($Z$448:CE$448))/SUM(капитал!$Z$42:CE$50)))/($T1150*12))))</f>
        <v>0</v>
      </c>
      <c r="CF1150" s="121">
        <f>IF(CF$8="",0,IF(SUM($Y1150:CE1150)&gt;=$W1143,0,IF(OR($T1150=0,$T1150=""),CF1143,(SUM($Y1143:CF1143)*IF(SUM(капитал!$Z$42:CF$50)=0,1,(SUM(капитал!$Z$42:CF$50)-SUM($Z$448:CF$448))/SUM(капитал!$Z$42:CF$50)))/($T1150*12))))</f>
        <v>0</v>
      </c>
      <c r="CG1150" s="121">
        <f>IF(CG$8="",0,IF(SUM($Y1150:CF1150)&gt;=$W1143,0,IF(OR($T1150=0,$T1150=""),CG1143,(SUM($Y1143:CG1143)*IF(SUM(капитал!$Z$42:CG$50)=0,1,(SUM(капитал!$Z$42:CG$50)-SUM($Z$448:CG$448))/SUM(капитал!$Z$42:CG$50)))/($T1150*12))))</f>
        <v>0</v>
      </c>
      <c r="CH1150" s="121">
        <f>IF(CH$8="",0,IF(SUM($Y1150:CG1150)&gt;=$W1143,0,IF(OR($T1150=0,$T1150=""),CH1143,(SUM($Y1143:CH1143)*IF(SUM(капитал!$Z$42:CH$50)=0,1,(SUM(капитал!$Z$42:CH$50)-SUM($Z$448:CH$448))/SUM(капитал!$Z$42:CH$50)))/($T1150*12))))</f>
        <v>0</v>
      </c>
      <c r="CI1150" s="121">
        <f>IF(CI$8="",0,IF(SUM($Y1150:CH1150)&gt;=$W1143,0,IF(OR($T1150=0,$T1150=""),CI1143,(SUM($Y1143:CI1143)*IF(SUM(капитал!$Z$42:CI$50)=0,1,(SUM(капитал!$Z$42:CI$50)-SUM($Z$448:CI$448))/SUM(капитал!$Z$42:CI$50)))/($T1150*12))))</f>
        <v>0</v>
      </c>
      <c r="CJ1150" s="121">
        <f>IF(CJ$8="",0,IF(SUM($Y1150:CI1150)&gt;=$W1143,0,IF(OR($T1150=0,$T1150=""),CJ1143,(SUM($Y1143:CJ1143)*IF(SUM(капитал!$Z$42:CJ$50)=0,1,(SUM(капитал!$Z$42:CJ$50)-SUM($Z$448:CJ$448))/SUM(капитал!$Z$42:CJ$50)))/($T1150*12))))</f>
        <v>0</v>
      </c>
      <c r="CK1150" s="121">
        <f>IF(CK$8="",0,IF(SUM($Y1150:CJ1150)&gt;=$W1143,0,IF(OR($T1150=0,$T1150=""),CK1143,(SUM($Y1143:CK1143)*IF(SUM(капитал!$Z$42:CK$50)=0,1,(SUM(капитал!$Z$42:CK$50)-SUM($Z$448:CK$448))/SUM(капитал!$Z$42:CK$50)))/($T1150*12))))</f>
        <v>0</v>
      </c>
      <c r="CL1150" s="121">
        <f>IF(CL$8="",0,IF(SUM($Y1150:CK1150)&gt;=$W1143,0,IF(OR($T1150=0,$T1150=""),CL1143,(SUM($Y1143:CL1143)*IF(SUM(капитал!$Z$42:CL$50)=0,1,(SUM(капитал!$Z$42:CL$50)-SUM($Z$448:CL$448))/SUM(капитал!$Z$42:CL$50)))/($T1150*12))))</f>
        <v>0</v>
      </c>
      <c r="CM1150" s="121">
        <f>IF(CM$8="",0,IF(SUM($Y1150:CL1150)&gt;=$W1143,0,IF(OR($T1150=0,$T1150=""),CM1143,(SUM($Y1143:CM1143)*IF(SUM(капитал!$Z$42:CM$50)=0,1,(SUM(капитал!$Z$42:CM$50)-SUM($Z$448:CM$448))/SUM(капитал!$Z$42:CM$50)))/($T1150*12))))</f>
        <v>0</v>
      </c>
      <c r="CN1150" s="121">
        <f>IF(CN$8="",0,IF(SUM($Y1150:CM1150)&gt;=$W1143,0,IF(OR($T1150=0,$T1150=""),CN1143,(SUM($Y1143:CN1143)*IF(SUM(капитал!$Z$42:CN$50)=0,1,(SUM(капитал!$Z$42:CN$50)-SUM($Z$448:CN$448))/SUM(капитал!$Z$42:CN$50)))/($T1150*12))))</f>
        <v>0</v>
      </c>
      <c r="CO1150" s="121">
        <f>IF(CO$8="",0,IF(SUM($Y1150:CN1150)&gt;=$W1143,0,IF(OR($T1150=0,$T1150=""),CO1143,(SUM($Y1143:CO1143)*IF(SUM(капитал!$Z$42:CO$50)=0,1,(SUM(капитал!$Z$42:CO$50)-SUM($Z$448:CO$448))/SUM(капитал!$Z$42:CO$50)))/($T1150*12))))</f>
        <v>0</v>
      </c>
      <c r="CP1150" s="121">
        <f>IF(CP$8="",0,IF(SUM($Y1150:CO1150)&gt;=$W1143,0,IF(OR($T1150=0,$T1150=""),CP1143,(SUM($Y1143:CP1143)*IF(SUM(капитал!$Z$42:CP$50)=0,1,(SUM(капитал!$Z$42:CP$50)-SUM($Z$448:CP$448))/SUM(капитал!$Z$42:CP$50)))/($T1150*12))))</f>
        <v>0</v>
      </c>
      <c r="CQ1150" s="121">
        <f>IF(CQ$8="",0,IF(SUM($Y1150:CP1150)&gt;=$W1143,0,IF(OR($T1150=0,$T1150=""),CQ1143,(SUM($Y1143:CQ1143)*IF(SUM(капитал!$Z$42:CQ$50)=0,1,(SUM(капитал!$Z$42:CQ$50)-SUM($Z$448:CQ$448))/SUM(капитал!$Z$42:CQ$50)))/($T1150*12))))</f>
        <v>0</v>
      </c>
      <c r="CR1150" s="121">
        <f>IF(CR$8="",0,IF(SUM($Y1150:CQ1150)&gt;=$W1143,0,IF(OR($T1150=0,$T1150=""),CR1143,(SUM($Y1143:CR1143)*IF(SUM(капитал!$Z$42:CR$50)=0,1,(SUM(капитал!$Z$42:CR$50)-SUM($Z$448:CR$448))/SUM(капитал!$Z$42:CR$50)))/($T1150*12))))</f>
        <v>0</v>
      </c>
      <c r="CS1150" s="121">
        <f>IF(CS$8="",0,IF(SUM($Y1150:CR1150)&gt;=$W1143,0,IF(OR($T1150=0,$T1150=""),CS1143,(SUM($Y1143:CS1143)*IF(SUM(капитал!$Z$42:CS$50)=0,1,(SUM(капитал!$Z$42:CS$50)-SUM($Z$448:CS$448))/SUM(капитал!$Z$42:CS$50)))/($T1150*12))))</f>
        <v>0</v>
      </c>
      <c r="CT1150" s="121">
        <f>IF(CT$8="",0,IF(SUM($Y1150:CS1150)&gt;=$W1143,0,IF(OR($T1150=0,$T1150=""),CT1143,(SUM($Y1143:CT1143)*IF(SUM(капитал!$Z$42:CT$50)=0,1,(SUM(капитал!$Z$42:CT$50)-SUM($Z$448:CT$448))/SUM(капитал!$Z$42:CT$50)))/($T1150*12))))</f>
        <v>0</v>
      </c>
      <c r="CU1150" s="121">
        <f>IF(CU$8="",0,IF(SUM($Y1150:CT1150)&gt;=$W1143,0,IF(OR($T1150=0,$T1150=""),CU1143,(SUM($Y1143:CU1143)*IF(SUM(капитал!$Z$42:CU$50)=0,1,(SUM(капитал!$Z$42:CU$50)-SUM($Z$448:CU$448))/SUM(капитал!$Z$42:CU$50)))/($T1150*12))))</f>
        <v>0</v>
      </c>
      <c r="CV1150" s="121">
        <f>IF(CV$8="",0,IF(SUM($Y1150:CU1150)&gt;=$W1143,0,IF(OR($T1150=0,$T1150=""),CV1143,(SUM($Y1143:CV1143)*IF(SUM(капитал!$Z$42:CV$50)=0,1,(SUM(капитал!$Z$42:CV$50)-SUM($Z$448:CV$448))/SUM(капитал!$Z$42:CV$50)))/($T1150*12))))</f>
        <v>0</v>
      </c>
      <c r="CW1150" s="121">
        <f>IF(CW$8="",0,IF(SUM($Y1150:CV1150)&gt;=$W1143,0,IF(OR($T1150=0,$T1150=""),CW1143,(SUM($Y1143:CW1143)*IF(SUM(капитал!$Z$42:CW$50)=0,1,(SUM(капитал!$Z$42:CW$50)-SUM($Z$448:CW$448))/SUM(капитал!$Z$42:CW$50)))/($T1150*12))))</f>
        <v>0</v>
      </c>
      <c r="CX1150" s="121">
        <f>IF(CX$8="",0,IF(SUM($Y1150:CW1150)&gt;=$W1143,0,IF(OR($T1150=0,$T1150=""),CX1143,(SUM($Y1143:CX1143)*IF(SUM(капитал!$Z$42:CX$50)=0,1,(SUM(капитал!$Z$42:CX$50)-SUM($Z$448:CX$448))/SUM(капитал!$Z$42:CX$50)))/($T1150*12))))</f>
        <v>0</v>
      </c>
      <c r="CY1150" s="121">
        <f>IF(CY$8="",0,IF(SUM($Y1150:CX1150)&gt;=$W1143,0,IF(OR($T1150=0,$T1150=""),CY1143,(SUM($Y1143:CY1143)*IF(SUM(капитал!$Z$42:CY$50)=0,1,(SUM(капитал!$Z$42:CY$50)-SUM($Z$448:CY$448))/SUM(капитал!$Z$42:CY$50)))/($T1150*12))))</f>
        <v>0</v>
      </c>
      <c r="CZ1150" s="121">
        <f>IF(CZ$8="",0,IF(SUM($Y1150:CY1150)&gt;=$W1143,0,IF(OR($T1150=0,$T1150=""),CZ1143,(SUM($Y1143:CZ1143)*IF(SUM(капитал!$Z$42:CZ$50)=0,1,(SUM(капитал!$Z$42:CZ$50)-SUM($Z$448:CZ$448))/SUM(капитал!$Z$42:CZ$50)))/($T1150*12))))</f>
        <v>0</v>
      </c>
      <c r="DA1150" s="121">
        <f>IF(DA$8="",0,IF(SUM($Y1150:CZ1150)&gt;=$W1143,0,IF(OR($T1150=0,$T1150=""),DA1143,(SUM($Y1143:DA1143)*IF(SUM(капитал!$Z$42:DA$50)=0,1,(SUM(капитал!$Z$42:DA$50)-SUM($Z$448:DA$448))/SUM(капитал!$Z$42:DA$50)))/($T1150*12))))</f>
        <v>0</v>
      </c>
      <c r="DB1150" s="121">
        <f>IF(DB$8="",0,IF(SUM($Y1150:DA1150)&gt;=$W1143,0,IF(OR($T1150=0,$T1150=""),DB1143,(SUM($Y1143:DB1143)*IF(SUM(капитал!$Z$42:DB$50)=0,1,(SUM(капитал!$Z$42:DB$50)-SUM($Z$448:DB$448))/SUM(капитал!$Z$42:DB$50)))/($T1150*12))))</f>
        <v>0</v>
      </c>
      <c r="DC1150" s="121">
        <f>IF(DC$8="",0,IF(SUM($Y1150:DB1150)&gt;=$W1143,0,IF(OR($T1150=0,$T1150=""),DC1143,(SUM($Y1143:DC1143)*IF(SUM(капитал!$Z$42:DC$50)=0,1,(SUM(капитал!$Z$42:DC$50)-SUM($Z$448:DC$448))/SUM(капитал!$Z$42:DC$50)))/($T1150*12))))</f>
        <v>0</v>
      </c>
      <c r="DD1150" s="121">
        <f>IF(DD$8="",0,IF(SUM($Y1150:DC1150)&gt;=$W1143,0,IF(OR($T1150=0,$T1150=""),DD1143,(SUM($Y1143:DD1143)*IF(SUM(капитал!$Z$42:DD$50)=0,1,(SUM(капитал!$Z$42:DD$50)-SUM($Z$448:DD$448))/SUM(капитал!$Z$42:DD$50)))/($T1150*12))))</f>
        <v>0</v>
      </c>
      <c r="DE1150" s="121">
        <f>IF(DE$8="",0,IF(SUM($Y1150:DD1150)&gt;=$W1143,0,IF(OR($T1150=0,$T1150=""),DE1143,(SUM($Y1143:DE1143)*IF(SUM(капитал!$Z$42:DE$50)=0,1,(SUM(капитал!$Z$42:DE$50)-SUM($Z$448:DE$448))/SUM(капитал!$Z$42:DE$50)))/($T1150*12))))</f>
        <v>0</v>
      </c>
      <c r="DF1150" s="121">
        <f>IF(DF$8="",0,IF(SUM($Y1150:DE1150)&gt;=$W1143,0,IF(OR($T1150=0,$T1150=""),DF1143,(SUM($Y1143:DF1143)*IF(SUM(капитал!$Z$42:DF$50)=0,1,(SUM(капитал!$Z$42:DF$50)-SUM($Z$448:DF$448))/SUM(капитал!$Z$42:DF$50)))/($T1150*12))))</f>
        <v>0</v>
      </c>
      <c r="DG1150" s="121">
        <f>IF(DG$8="",0,IF(SUM($Y1150:DF1150)&gt;=$W1143,0,IF(OR($T1150=0,$T1150=""),DG1143,(SUM($Y1143:DG1143)*IF(SUM(капитал!$Z$42:DG$50)=0,1,(SUM(капитал!$Z$42:DG$50)-SUM($Z$448:DG$448))/SUM(капитал!$Z$42:DG$50)))/($T1150*12))))</f>
        <v>0</v>
      </c>
      <c r="DH1150" s="121">
        <f>IF(DH$8="",0,IF(SUM($Y1150:DG1150)&gt;=$W1143,0,IF(OR($T1150=0,$T1150=""),DH1143,(SUM($Y1143:DH1143)*IF(SUM(капитал!$Z$42:DH$50)=0,1,(SUM(капитал!$Z$42:DH$50)-SUM($Z$448:DH$448))/SUM(капитал!$Z$42:DH$50)))/($T1150*12))))</f>
        <v>0</v>
      </c>
      <c r="DI1150" s="121">
        <f>IF(DI$8="",0,IF(SUM($Y1150:DH1150)&gt;=$W1143,0,IF(OR($T1150=0,$T1150=""),DI1143,(SUM($Y1143:DI1143)*IF(SUM(капитал!$Z$42:DI$50)=0,1,(SUM(капитал!$Z$42:DI$50)-SUM($Z$448:DI$448))/SUM(капитал!$Z$42:DI$50)))/($T1150*12))))</f>
        <v>0</v>
      </c>
      <c r="DJ1150" s="121">
        <f>IF(DJ$8="",0,IF(SUM($Y1150:DI1150)&gt;=$W1143,0,IF(OR($T1150=0,$T1150=""),DJ1143,(SUM($Y1143:DJ1143)*IF(SUM(капитал!$Z$42:DJ$50)=0,1,(SUM(капитал!$Z$42:DJ$50)-SUM($Z$448:DJ$448))/SUM(капитал!$Z$42:DJ$50)))/($T1150*12))))</f>
        <v>0</v>
      </c>
      <c r="DK1150" s="121">
        <f>IF(DK$8="",0,IF(SUM($Y1150:DJ1150)&gt;=$W1143,0,IF(OR($T1150=0,$T1150=""),DK1143,(SUM($Y1143:DK1143)*IF(SUM(капитал!$Z$42:DK$50)=0,1,(SUM(капитал!$Z$42:DK$50)-SUM($Z$448:DK$448))/SUM(капитал!$Z$42:DK$50)))/($T1150*12))))</f>
        <v>0</v>
      </c>
      <c r="DL1150" s="121">
        <f>IF(DL$8="",0,IF(SUM($Y1150:DK1150)&gt;=$W1143,0,IF(OR($T1150=0,$T1150=""),DL1143,(SUM($Y1143:DL1143)*IF(SUM(капитал!$Z$42:DL$50)=0,1,(SUM(капитал!$Z$42:DL$50)-SUM($Z$448:DL$448))/SUM(капитал!$Z$42:DL$50)))/($T1150*12))))</f>
        <v>0</v>
      </c>
      <c r="DM1150" s="121">
        <f>IF(DM$8="",0,IF(SUM($Y1150:DL1150)&gt;=$W1143,0,IF(OR($T1150=0,$T1150=""),DM1143,(SUM($Y1143:DM1143)*IF(SUM(капитал!$Z$42:DM$50)=0,1,(SUM(капитал!$Z$42:DM$50)-SUM($Z$448:DM$448))/SUM(капитал!$Z$42:DM$50)))/($T1150*12))))</f>
        <v>0</v>
      </c>
      <c r="DN1150" s="121">
        <f>IF(DN$8="",0,IF(SUM($Y1150:DM1150)&gt;=$W1143,0,IF(OR($T1150=0,$T1150=""),DN1143,(SUM($Y1143:DN1143)*IF(SUM(капитал!$Z$42:DN$50)=0,1,(SUM(капитал!$Z$42:DN$50)-SUM($Z$448:DN$448))/SUM(капитал!$Z$42:DN$50)))/($T1150*12))))</f>
        <v>0</v>
      </c>
      <c r="DO1150" s="121">
        <f>IF(DO$8="",0,IF(SUM($Y1150:DN1150)&gt;=$W1143,0,IF(OR($T1150=0,$T1150=""),DO1143,(SUM($Y1143:DO1143)*IF(SUM(капитал!$Z$42:DO$50)=0,1,(SUM(капитал!$Z$42:DO$50)-SUM($Z$448:DO$448))/SUM(капитал!$Z$42:DO$50)))/($T1150*12))))</f>
        <v>0</v>
      </c>
      <c r="DP1150" s="121">
        <f>IF(DP$8="",0,IF(SUM($Y1150:DO1150)&gt;=$W1143,0,IF(OR($T1150=0,$T1150=""),DP1143,(SUM($Y1143:DP1143)*IF(SUM(капитал!$Z$42:DP$50)=0,1,(SUM(капитал!$Z$42:DP$50)-SUM($Z$448:DP$448))/SUM(капитал!$Z$42:DP$50)))/($T1150*12))))</f>
        <v>0</v>
      </c>
      <c r="DQ1150" s="121">
        <f>IF(DQ$8="",0,IF(SUM($Y1150:DP1150)&gt;=$W1143,0,IF(OR($T1150=0,$T1150=""),DQ1143,(SUM($Y1143:DQ1143)*IF(SUM(капитал!$Z$42:DQ$50)=0,1,(SUM(капитал!$Z$42:DQ$50)-SUM($Z$448:DQ$448))/SUM(капитал!$Z$42:DQ$50)))/($T1150*12))))</f>
        <v>0</v>
      </c>
      <c r="DR1150" s="121">
        <f>IF(DR$8="",0,IF(SUM($Y1150:DQ1150)&gt;=$W1143,0,IF(OR($T1150=0,$T1150=""),DR1143,(SUM($Y1143:DR1143)*IF(SUM(капитал!$Z$42:DR$50)=0,1,(SUM(капитал!$Z$42:DR$50)-SUM($Z$448:DR$448))/SUM(капитал!$Z$42:DR$50)))/($T1150*12))))</f>
        <v>0</v>
      </c>
      <c r="DS1150" s="121">
        <f>IF(DS$8="",0,IF(SUM($Y1150:DR1150)&gt;=$W1143,0,IF(OR($T1150=0,$T1150=""),DS1143,(SUM($Y1143:DS1143)*IF(SUM(капитал!$Z$42:DS$50)=0,1,(SUM(капитал!$Z$42:DS$50)-SUM($Z$448:DS$448))/SUM(капитал!$Z$42:DS$50)))/($T1150*12))))</f>
        <v>0</v>
      </c>
      <c r="DT1150" s="121">
        <f>IF(DT$8="",0,IF(SUM($Y1150:DS1150)&gt;=$W1143,0,IF(OR($T1150=0,$T1150=""),DT1143,(SUM($Y1143:DT1143)*IF(SUM(капитал!$Z$42:DT$50)=0,1,(SUM(капитал!$Z$42:DT$50)-SUM($Z$448:DT$448))/SUM(капитал!$Z$42:DT$50)))/($T1150*12))))</f>
        <v>0</v>
      </c>
      <c r="DU1150" s="121">
        <f>IF(DU$8="",0,IF(SUM($Y1150:DT1150)&gt;=$W1143,0,IF(OR($T1150=0,$T1150=""),DU1143,(SUM($Y1143:DU1143)*IF(SUM(капитал!$Z$42:DU$50)=0,1,(SUM(капитал!$Z$42:DU$50)-SUM($Z$448:DU$448))/SUM(капитал!$Z$42:DU$50)))/($T1150*12))))</f>
        <v>0</v>
      </c>
      <c r="DV1150" s="121">
        <f>IF(DV$8="",0,IF(SUM($Y1150:DU1150)&gt;=$W1143,0,IF(OR($T1150=0,$T1150=""),DV1143,(SUM($Y1143:DV1143)*IF(SUM(капитал!$Z$42:DV$50)=0,1,(SUM(капитал!$Z$42:DV$50)-SUM($Z$448:DV$448))/SUM(капитал!$Z$42:DV$50)))/($T1150*12))))</f>
        <v>0</v>
      </c>
      <c r="DW1150" s="121">
        <f>IF(DW$8="",0,IF(SUM($Y1150:DV1150)&gt;=$W1143,0,IF(OR($T1150=0,$T1150=""),DW1143,(SUM($Y1143:DW1143)*IF(SUM(капитал!$Z$42:DW$50)=0,1,(SUM(капитал!$Z$42:DW$50)-SUM($Z$448:DW$448))/SUM(капитал!$Z$42:DW$50)))/($T1150*12))))</f>
        <v>0</v>
      </c>
      <c r="DX1150" s="121">
        <f>IF(DX$8="",0,IF(SUM($Y1150:DW1150)&gt;=$W1143,0,IF(OR($T1150=0,$T1150=""),DX1143,(SUM($Y1143:DX1143)*IF(SUM(капитал!$Z$42:DX$50)=0,1,(SUM(капитал!$Z$42:DX$50)-SUM($Z$448:DX$448))/SUM(капитал!$Z$42:DX$50)))/($T1150*12))))</f>
        <v>0</v>
      </c>
      <c r="DY1150" s="121">
        <f>IF(DY$8="",0,IF(SUM($Y1150:DX1150)&gt;=$W1143,0,IF(OR($T1150=0,$T1150=""),DY1143,(SUM($Y1143:DY1143)*IF(SUM(капитал!$Z$42:DY$50)=0,1,(SUM(капитал!$Z$42:DY$50)-SUM($Z$448:DY$448))/SUM(капитал!$Z$42:DY$50)))/($T1150*12))))</f>
        <v>0</v>
      </c>
      <c r="DZ1150" s="121">
        <f>IF(DZ$8="",0,IF(SUM($Y1150:DY1150)&gt;=$W1143,0,IF(OR($T1150=0,$T1150=""),DZ1143,(SUM($Y1143:DZ1143)*IF(SUM(капитал!$Z$42:DZ$50)=0,1,(SUM(капитал!$Z$42:DZ$50)-SUM($Z$448:DZ$448))/SUM(капитал!$Z$42:DZ$50)))/($T1150*12))))</f>
        <v>0</v>
      </c>
      <c r="EA1150" s="121">
        <f>IF(EA$8="",0,IF(SUM($Y1150:DZ1150)&gt;=$W1143,0,IF(OR($T1150=0,$T1150=""),EA1143,(SUM($Y1143:EA1143)*IF(SUM(капитал!$Z$42:EA$50)=0,1,(SUM(капитал!$Z$42:EA$50)-SUM($Z$448:EA$448))/SUM(капитал!$Z$42:EA$50)))/($T1150*12))))</f>
        <v>0</v>
      </c>
      <c r="EB1150" s="121">
        <f>IF(EB$8="",0,IF(SUM($Y1150:EA1150)&gt;=$W1143,0,IF(OR($T1150=0,$T1150=""),EB1143,(SUM($Y1143:EB1143)*IF(SUM(капитал!$Z$42:EB$50)=0,1,(SUM(капитал!$Z$42:EB$50)-SUM($Z$448:EB$448))/SUM(капитал!$Z$42:EB$50)))/($T1150*12))))</f>
        <v>0</v>
      </c>
      <c r="EC1150" s="121">
        <f>IF(EC$8="",0,IF(SUM($Y1150:EB1150)&gt;=$W1143,0,IF(OR($T1150=0,$T1150=""),EC1143,(SUM($Y1143:EC1143)*IF(SUM(капитал!$Z$42:EC$50)=0,1,(SUM(капитал!$Z$42:EC$50)-SUM($Z$448:EC$448))/SUM(капитал!$Z$42:EC$50)))/($T1150*12))))</f>
        <v>0</v>
      </c>
      <c r="ED1150" s="121">
        <f>IF(ED$8="",0,IF(SUM($Y1150:EC1150)&gt;=$W1143,0,IF(OR($T1150=0,$T1150=""),ED1143,(SUM($Y1143:ED1143)*IF(SUM(капитал!$Z$42:ED$50)=0,1,(SUM(капитал!$Z$42:ED$50)-SUM($Z$448:ED$448))/SUM(капитал!$Z$42:ED$50)))/($T1150*12))))</f>
        <v>0</v>
      </c>
      <c r="EE1150" s="121">
        <f>IF(EE$8="",0,IF(SUM($Y1150:ED1150)&gt;=$W1143,0,IF(OR($T1150=0,$T1150=""),EE1143,(SUM($Y1143:EE1143)*IF(SUM(капитал!$Z$42:EE$50)=0,1,(SUM(капитал!$Z$42:EE$50)-SUM($Z$448:EE$448))/SUM(капитал!$Z$42:EE$50)))/($T1150*12))))</f>
        <v>0</v>
      </c>
      <c r="EF1150" s="121">
        <f>IF(EF$8="",0,IF(SUM($Y1150:EE1150)&gt;=$W1143,0,IF(OR($T1150=0,$T1150=""),EF1143,(SUM($Y1143:EF1143)*IF(SUM(капитал!$Z$42:EF$50)=0,1,(SUM(капитал!$Z$42:EF$50)-SUM($Z$448:EF$448))/SUM(капитал!$Z$42:EF$50)))/($T1150*12))))</f>
        <v>0</v>
      </c>
      <c r="EG1150" s="121">
        <f>IF(EG$8="",0,IF(SUM($Y1150:EF1150)&gt;=$W1143,0,IF(OR($T1150=0,$T1150=""),EG1143,(SUM($Y1143:EG1143)*IF(SUM(капитал!$Z$42:EG$50)=0,1,(SUM(капитал!$Z$42:EG$50)-SUM($Z$448:EG$448))/SUM(капитал!$Z$42:EG$50)))/($T1150*12))))</f>
        <v>0</v>
      </c>
      <c r="EH1150" s="121">
        <f>IF(EH$8="",0,IF(SUM($Y1150:EG1150)&gt;=$W1143,0,IF(OR($T1150=0,$T1150=""),EH1143,(SUM($Y1143:EH1143)*IF(SUM(капитал!$Z$42:EH$50)=0,1,(SUM(капитал!$Z$42:EH$50)-SUM($Z$448:EH$448))/SUM(капитал!$Z$42:EH$50)))/($T1150*12))))</f>
        <v>0</v>
      </c>
      <c r="EI1150" s="121">
        <f>IF(EI$8="",0,IF(SUM($Y1150:EH1150)&gt;=$W1143,0,IF(OR($T1150=0,$T1150=""),EI1143,(SUM($Y1143:EI1143)*IF(SUM(капитал!$Z$42:EI$50)=0,1,(SUM(капитал!$Z$42:EI$50)-SUM($Z$448:EI$448))/SUM(капитал!$Z$42:EI$50)))/($T1150*12))))</f>
        <v>0</v>
      </c>
      <c r="EJ1150" s="121">
        <f>IF(EJ$8="",0,IF(SUM($Y1150:EI1150)&gt;=$W1143,0,IF(OR($T1150=0,$T1150=""),EJ1143,(SUM($Y1143:EJ1143)*IF(SUM(капитал!$Z$42:EJ$50)=0,1,(SUM(капитал!$Z$42:EJ$50)-SUM($Z$448:EJ$448))/SUM(капитал!$Z$42:EJ$50)))/($T1150*12))))</f>
        <v>0</v>
      </c>
      <c r="EK1150" s="121">
        <f>IF(EK$8="",0,IF(SUM($Y1150:EJ1150)&gt;=$W1143,0,IF(OR($T1150=0,$T1150=""),EK1143,(SUM($Y1143:EK1143)*IF(SUM(капитал!$Z$42:EK$50)=0,1,(SUM(капитал!$Z$42:EK$50)-SUM($Z$448:EK$448))/SUM(капитал!$Z$42:EK$50)))/($T1150*12))))</f>
        <v>0</v>
      </c>
      <c r="EL1150" s="121">
        <f>IF(EL$8="",0,IF(SUM($Y1150:EK1150)&gt;=$W1143,0,IF(OR($T1150=0,$T1150=""),EL1143,(SUM($Y1143:EL1143)*IF(SUM(капитал!$Z$42:EL$50)=0,1,(SUM(капитал!$Z$42:EL$50)-SUM($Z$448:EL$448))/SUM(капитал!$Z$42:EL$50)))/($T1150*12))))</f>
        <v>0</v>
      </c>
      <c r="EM1150" s="121">
        <f>IF(EM$8="",0,IF(SUM($Y1150:EL1150)&gt;=$W1143,0,IF(OR($T1150=0,$T1150=""),EM1143,(SUM($Y1143:EM1143)*IF(SUM(капитал!$Z$42:EM$50)=0,1,(SUM(капитал!$Z$42:EM$50)-SUM($Z$448:EM$448))/SUM(капитал!$Z$42:EM$50)))/($T1150*12))))</f>
        <v>0</v>
      </c>
      <c r="EN1150" s="121">
        <f>IF(EN$8="",0,IF(SUM($Y1150:EM1150)&gt;=$W1143,0,IF(OR($T1150=0,$T1150=""),EN1143,(SUM($Y1143:EN1143)*IF(SUM(капитал!$Z$42:EN$50)=0,1,(SUM(капитал!$Z$42:EN$50)-SUM($Z$448:EN$448))/SUM(капитал!$Z$42:EN$50)))/($T1150*12))))</f>
        <v>0</v>
      </c>
      <c r="EO1150" s="121">
        <f>IF(EO$8="",0,IF(SUM($Y1150:EN1150)&gt;=$W1143,0,IF(OR($T1150=0,$T1150=""),EO1143,(SUM($Y1143:EO1143)*IF(SUM(капитал!$Z$42:EO$50)=0,1,(SUM(капитал!$Z$42:EO$50)-SUM($Z$448:EO$448))/SUM(капитал!$Z$42:EO$50)))/($T1150*12))))</f>
        <v>0</v>
      </c>
      <c r="EP1150" s="121">
        <f>IF(EP$8="",0,IF(SUM($Y1150:EO1150)&gt;=$W1143,0,IF(OR($T1150=0,$T1150=""),EP1143,(SUM($Y1143:EP1143)*IF(SUM(капитал!$Z$42:EP$50)=0,1,(SUM(капитал!$Z$42:EP$50)-SUM($Z$448:EP$448))/SUM(капитал!$Z$42:EP$50)))/($T1150*12))))</f>
        <v>0</v>
      </c>
      <c r="EQ1150" s="121">
        <f>IF(EQ$8="",0,IF(SUM($Y1150:EP1150)&gt;=$W1143,0,IF(OR($T1150=0,$T1150=""),EQ1143,(SUM($Y1143:EQ1143)*IF(SUM(капитал!$Z$42:EQ$50)=0,1,(SUM(капитал!$Z$42:EQ$50)-SUM($Z$448:EQ$448))/SUM(капитал!$Z$42:EQ$50)))/($T1150*12))))</f>
        <v>0</v>
      </c>
      <c r="ER1150" s="121">
        <f>IF(ER$8="",0,IF(SUM($Y1150:EQ1150)&gt;=$W1143,0,IF(OR($T1150=0,$T1150=""),ER1143,(SUM($Y1143:ER1143)*IF(SUM(капитал!$Z$42:ER$50)=0,1,(SUM(капитал!$Z$42:ER$50)-SUM($Z$448:ER$448))/SUM(капитал!$Z$42:ER$50)))/($T1150*12))))</f>
        <v>0</v>
      </c>
      <c r="ES1150" s="121">
        <f>IF(ES$8="",0,IF(SUM($Y1150:ER1150)&gt;=$W1143,0,IF(OR($T1150=0,$T1150=""),ES1143,(SUM($Y1143:ES1143)*IF(SUM(капитал!$Z$42:ES$50)=0,1,(SUM(капитал!$Z$42:ES$50)-SUM($Z$448:ES$448))/SUM(капитал!$Z$42:ES$50)))/($T1150*12))))</f>
        <v>0</v>
      </c>
      <c r="ET1150" s="121">
        <f>IF(ET$8="",0,IF(SUM($Y1150:ES1150)&gt;=$W1143,0,IF(OR($T1150=0,$T1150=""),ET1143,(SUM($Y1143:ET1143)*IF(SUM(капитал!$Z$42:ET$50)=0,1,(SUM(капитал!$Z$42:ET$50)-SUM($Z$448:ET$448))/SUM(капитал!$Z$42:ET$50)))/($T1150*12))))</f>
        <v>0</v>
      </c>
      <c r="EU1150" s="121">
        <f>IF(EU$8="",0,IF(SUM($Y1150:ET1150)&gt;=$W1143,0,IF(OR($T1150=0,$T1150=""),EU1143,(SUM($Y1143:EU1143)*IF(SUM(капитал!$Z$42:EU$50)=0,1,(SUM(капитал!$Z$42:EU$50)-SUM($Z$448:EU$448))/SUM(капитал!$Z$42:EU$50)))/($T1150*12))))</f>
        <v>0</v>
      </c>
      <c r="EV1150" s="121">
        <f>IF(EV$8="",0,IF(SUM($Y1150:EU1150)&gt;=$W1143,0,IF(OR($T1150=0,$T1150=""),EV1143,(SUM($Y1143:EV1143)*IF(SUM(капитал!$Z$42:EV$50)=0,1,(SUM(капитал!$Z$42:EV$50)-SUM($Z$448:EV$448))/SUM(капитал!$Z$42:EV$50)))/($T1150*12))))</f>
        <v>0</v>
      </c>
      <c r="EW1150" s="121">
        <f>IF(EW$8="",0,IF(SUM($Y1150:EV1150)&gt;=$W1143,0,IF(OR($T1150=0,$T1150=""),EW1143,(SUM($Y1143:EW1143)*IF(SUM(капитал!$Z$42:EW$50)=0,1,(SUM(капитал!$Z$42:EW$50)-SUM($Z$448:EW$448))/SUM(капитал!$Z$42:EW$50)))/($T1150*12))))</f>
        <v>0</v>
      </c>
      <c r="EX1150" s="121">
        <f>IF(EX$8="",0,IF(SUM($Y1150:EW1150)&gt;=$W1143,0,IF(OR($T1150=0,$T1150=""),EX1143,(SUM($Y1143:EX1143)*IF(SUM(капитал!$Z$42:EX$50)=0,1,(SUM(капитал!$Z$42:EX$50)-SUM($Z$448:EX$448))/SUM(капитал!$Z$42:EX$50)))/($T1150*12))))</f>
        <v>0</v>
      </c>
      <c r="EY1150" s="121">
        <f>IF(EY$8="",0,IF(SUM($Y1150:EX1150)&gt;=$W1143,0,IF(OR($T1150=0,$T1150=""),EY1143,(SUM($Y1143:EY1143)*IF(SUM(капитал!$Z$42:EY$50)=0,1,(SUM(капитал!$Z$42:EY$50)-SUM($Z$448:EY$448))/SUM(капитал!$Z$42:EY$50)))/($T1150*12))))</f>
        <v>0</v>
      </c>
      <c r="EZ1150" s="121">
        <f>IF(EZ$8="",0,IF(SUM($Y1150:EY1150)&gt;=$W1143,0,IF(OR($T1150=0,$T1150=""),EZ1143,(SUM($Y1143:EZ1143)*IF(SUM(капитал!$Z$42:EZ$50)=0,1,(SUM(капитал!$Z$42:EZ$50)-SUM($Z$448:EZ$448))/SUM(капитал!$Z$42:EZ$50)))/($T1150*12))))</f>
        <v>0</v>
      </c>
      <c r="FA1150" s="121">
        <f>IF(FA$8="",0,IF(SUM($Y1150:EZ1150)&gt;=$W1143,0,IF(OR($T1150=0,$T1150=""),FA1143,(SUM($Y1143:FA1143)*IF(SUM(капитал!$Z$42:FA$50)=0,1,(SUM(капитал!$Z$42:FA$50)-SUM($Z$448:FA$448))/SUM(капитал!$Z$42:FA$50)))/($T1150*12))))</f>
        <v>0</v>
      </c>
      <c r="FB1150" s="121">
        <f>IF(FB$8="",0,IF(SUM($Y1150:FA1150)&gt;=$W1143,0,IF(OR($T1150=0,$T1150=""),FB1143,(SUM($Y1143:FB1143)*IF(SUM(капитал!$Z$42:FB$50)=0,1,(SUM(капитал!$Z$42:FB$50)-SUM($Z$448:FB$448))/SUM(капитал!$Z$42:FB$50)))/($T1150*12))))</f>
        <v>0</v>
      </c>
      <c r="FC1150" s="121">
        <f>IF(FC$8="",0,IF(SUM($Y1150:FB1150)&gt;=$W1143,0,IF(OR($T1150=0,$T1150=""),FC1143,(SUM($Y1143:FC1143)*IF(SUM(капитал!$Z$42:FC$50)=0,1,(SUM(капитал!$Z$42:FC$50)-SUM($Z$448:FC$448))/SUM(капитал!$Z$42:FC$50)))/($T1150*12))))</f>
        <v>0</v>
      </c>
      <c r="FD1150" s="121">
        <f>IF(FD$8="",0,IF(SUM($Y1150:FC1150)&gt;=$W1143,0,IF(OR($T1150=0,$T1150=""),FD1143,(SUM($Y1143:FD1143)*IF(SUM(капитал!$Z$42:FD$50)=0,1,(SUM(капитал!$Z$42:FD$50)-SUM($Z$448:FD$448))/SUM(капитал!$Z$42:FD$50)))/($T1150*12))))</f>
        <v>0</v>
      </c>
      <c r="FE1150" s="121">
        <f>IF(FE$8="",0,IF(SUM($Y1150:FD1150)&gt;=$W1143,0,IF(OR($T1150=0,$T1150=""),FE1143,(SUM($Y1143:FE1143)*IF(SUM(капитал!$Z$42:FE$50)=0,1,(SUM(капитал!$Z$42:FE$50)-SUM($Z$448:FE$448))/SUM(капитал!$Z$42:FE$50)))/($T1150*12))))</f>
        <v>0</v>
      </c>
      <c r="FF1150" s="121">
        <f>IF(FF$8="",0,IF(SUM($Y1150:FE1150)&gt;=$W1143,0,IF(OR($T1150=0,$T1150=""),FF1143,(SUM($Y1143:FF1143)*IF(SUM(капитал!$Z$42:FF$50)=0,1,(SUM(капитал!$Z$42:FF$50)-SUM($Z$448:FF$448))/SUM(капитал!$Z$42:FF$50)))/($T1150*12))))</f>
        <v>0</v>
      </c>
      <c r="FG1150" s="121">
        <f>IF(FG$8="",0,IF(SUM($Y1150:FF1150)&gt;=$W1143,0,IF(OR($T1150=0,$T1150=""),FG1143,(SUM($Y1143:FG1143)*IF(SUM(капитал!$Z$42:FG$50)=0,1,(SUM(капитал!$Z$42:FG$50)-SUM($Z$448:FG$448))/SUM(капитал!$Z$42:FG$50)))/($T1150*12))))</f>
        <v>0</v>
      </c>
      <c r="FH1150" s="121">
        <f>IF(FH$8="",0,IF(SUM($Y1150:FG1150)&gt;=$W1143,0,IF(OR($T1150=0,$T1150=""),FH1143,(SUM($Y1143:FH1143)*IF(SUM(капитал!$Z$42:FH$50)=0,1,(SUM(капитал!$Z$42:FH$50)-SUM($Z$448:FH$448))/SUM(капитал!$Z$42:FH$50)))/($T1150*12))))</f>
        <v>0</v>
      </c>
      <c r="FI1150" s="121">
        <f>IF(FI$8="",0,IF(SUM($Y1150:FH1150)&gt;=$W1143,0,IF(OR($T1150=0,$T1150=""),FI1143,(SUM($Y1143:FI1143)*IF(SUM(капитал!$Z$42:FI$50)=0,1,(SUM(капитал!$Z$42:FI$50)-SUM($Z$448:FI$448))/SUM(капитал!$Z$42:FI$50)))/($T1150*12))))</f>
        <v>0</v>
      </c>
      <c r="FJ1150" s="121">
        <f>IF(FJ$8="",0,IF(SUM($Y1150:FI1150)&gt;=$W1143,0,IF(OR($T1150=0,$T1150=""),FJ1143,(SUM($Y1143:FJ1143)*IF(SUM(капитал!$Z$42:FJ$50)=0,1,(SUM(капитал!$Z$42:FJ$50)-SUM($Z$448:FJ$448))/SUM(капитал!$Z$42:FJ$50)))/($T1150*12))))</f>
        <v>0</v>
      </c>
      <c r="FK1150" s="121">
        <f>IF(FK$8="",0,IF(SUM($Y1150:FJ1150)&gt;=$W1143,0,IF(OR($T1150=0,$T1150=""),FK1143,(SUM($Y1143:FK1143)*IF(SUM(капитал!$Z$42:FK$50)=0,1,(SUM(капитал!$Z$42:FK$50)-SUM($Z$448:FK$448))/SUM(капитал!$Z$42:FK$50)))/($T1150*12))))</f>
        <v>0</v>
      </c>
      <c r="FL1150" s="121">
        <f>IF(FL$8="",0,IF(SUM($Y1150:FK1150)&gt;=$W1143,0,IF(OR($T1150=0,$T1150=""),FL1143,(SUM($Y1143:FL1143)*IF(SUM(капитал!$Z$42:FL$50)=0,1,(SUM(капитал!$Z$42:FL$50)-SUM($Z$448:FL$448))/SUM(капитал!$Z$42:FL$50)))/($T1150*12))))</f>
        <v>0</v>
      </c>
      <c r="FM1150" s="121">
        <f>IF(FM$8="",0,IF(SUM($Y1150:FL1150)&gt;=$W1143,0,IF(OR($T1150=0,$T1150=""),FM1143,(SUM($Y1143:FM1143)*IF(SUM(капитал!$Z$42:FM$50)=0,1,(SUM(капитал!$Z$42:FM$50)-SUM($Z$448:FM$448))/SUM(капитал!$Z$42:FM$50)))/($T1150*12))))</f>
        <v>0</v>
      </c>
      <c r="FN1150" s="121">
        <f>IF(FN$8="",0,IF(SUM($Y1150:FM1150)&gt;=$W1143,0,IF(OR($T1150=0,$T1150=""),FN1143,(SUM($Y1143:FN1143)*IF(SUM(капитал!$Z$42:FN$50)=0,1,(SUM(капитал!$Z$42:FN$50)-SUM($Z$448:FN$448))/SUM(капитал!$Z$42:FN$50)))/($T1150*12))))</f>
        <v>0</v>
      </c>
      <c r="FO1150" s="121">
        <f>IF(FO$8="",0,IF(SUM($Y1150:FN1150)&gt;=$W1143,0,IF(OR($T1150=0,$T1150=""),FO1143,(SUM($Y1143:FO1143)*IF(SUM(капитал!$Z$42:FO$50)=0,1,(SUM(капитал!$Z$42:FO$50)-SUM($Z$448:FO$448))/SUM(капитал!$Z$42:FO$50)))/($T1150*12))))</f>
        <v>0</v>
      </c>
      <c r="FP1150" s="121">
        <f>IF(FP$8="",0,IF(SUM($Y1150:FO1150)&gt;=$W1143,0,IF(OR($T1150=0,$T1150=""),FP1143,(SUM($Y1143:FP1143)*IF(SUM(капитал!$Z$42:FP$50)=0,1,(SUM(капитал!$Z$42:FP$50)-SUM($Z$448:FP$448))/SUM(капитал!$Z$42:FP$50)))/($T1150*12))))</f>
        <v>0</v>
      </c>
      <c r="FQ1150" s="121">
        <f>IF(FQ$8="",0,IF(SUM($Y1150:FP1150)&gt;=$W1143,0,IF(OR($T1150=0,$T1150=""),FQ1143,(SUM($Y1143:FQ1143)*IF(SUM(капитал!$Z$42:FQ$50)=0,1,(SUM(капитал!$Z$42:FQ$50)-SUM($Z$448:FQ$448))/SUM(капитал!$Z$42:FQ$50)))/($T1150*12))))</f>
        <v>0</v>
      </c>
      <c r="FR1150" s="121">
        <f>IF(FR$8="",0,IF(SUM($Y1150:FQ1150)&gt;=$W1143,0,IF(OR($T1150=0,$T1150=""),FR1143,(SUM($Y1143:FR1143)*IF(SUM(капитал!$Z$42:FR$50)=0,1,(SUM(капитал!$Z$42:FR$50)-SUM($Z$448:FR$448))/SUM(капитал!$Z$42:FR$50)))/($T1150*12))))</f>
        <v>0</v>
      </c>
      <c r="FS1150" s="121">
        <f>IF(FS$8="",0,IF(SUM($Y1150:FR1150)&gt;=$W1143,0,IF(OR($T1150=0,$T1150=""),FS1143,(SUM($Y1143:FS1143)*IF(SUM(капитал!$Z$42:FS$50)=0,1,(SUM(капитал!$Z$42:FS$50)-SUM($Z$448:FS$448))/SUM(капитал!$Z$42:FS$50)))/($T1150*12))))</f>
        <v>0</v>
      </c>
      <c r="FT1150" s="121">
        <f>IF(FT$8="",0,IF(SUM($Y1150:FS1150)&gt;=$W1143,0,IF(OR($T1150=0,$T1150=""),FT1143,(SUM($Y1143:FT1143)*IF(SUM(капитал!$Z$42:FT$50)=0,1,(SUM(капитал!$Z$42:FT$50)-SUM($Z$448:FT$448))/SUM(капитал!$Z$42:FT$50)))/($T1150*12))))</f>
        <v>0</v>
      </c>
      <c r="FU1150" s="121">
        <f>IF(FU$8="",0,IF(SUM($Y1150:FT1150)&gt;=$W1143,0,IF(OR($T1150=0,$T1150=""),FU1143,(SUM($Y1143:FU1143)*IF(SUM(капитал!$Z$42:FU$50)=0,1,(SUM(капитал!$Z$42:FU$50)-SUM($Z$448:FU$448))/SUM(капитал!$Z$42:FU$50)))/($T1150*12))))</f>
        <v>0</v>
      </c>
      <c r="FV1150" s="121">
        <f>IF(FV$8="",0,IF(SUM($Y1150:FU1150)&gt;=$W1143,0,IF(OR($T1150=0,$T1150=""),FV1143,(SUM($Y1143:FV1143)*IF(SUM(капитал!$Z$42:FV$50)=0,1,(SUM(капитал!$Z$42:FV$50)-SUM($Z$448:FV$448))/SUM(капитал!$Z$42:FV$50)))/($T1150*12))))</f>
        <v>0</v>
      </c>
      <c r="FW1150" s="121">
        <f>IF(FW$8="",0,IF(SUM($Y1150:FV1150)&gt;=$W1143,0,IF(OR($T1150=0,$T1150=""),FW1143,(SUM($Y1143:FW1143)*IF(SUM(капитал!$Z$42:FW$50)=0,1,(SUM(капитал!$Z$42:FW$50)-SUM($Z$448:FW$448))/SUM(капитал!$Z$42:FW$50)))/($T1150*12))))</f>
        <v>0</v>
      </c>
      <c r="FX1150" s="121">
        <f>IF(FX$8="",0,IF(SUM($Y1150:FW1150)&gt;=$W1143,0,IF(OR($T1150=0,$T1150=""),FX1143,(SUM($Y1143:FX1143)*IF(SUM(капитал!$Z$42:FX$50)=0,1,(SUM(капитал!$Z$42:FX$50)-SUM($Z$448:FX$448))/SUM(капитал!$Z$42:FX$50)))/($T1150*12))))</f>
        <v>0</v>
      </c>
      <c r="FY1150" s="121">
        <f>IF(FY$8="",0,IF(SUM($Y1150:FX1150)&gt;=$W1143,0,IF(OR($T1150=0,$T1150=""),FY1143,(SUM($Y1143:FY1143)*IF(SUM(капитал!$Z$42:FY$50)=0,1,(SUM(капитал!$Z$42:FY$50)-SUM($Z$448:FY$448))/SUM(капитал!$Z$42:FY$50)))/($T1150*12))))</f>
        <v>0</v>
      </c>
      <c r="FZ1150" s="121">
        <f>IF(FZ$8="",0,IF(SUM($Y1150:FY1150)&gt;=$W1143,0,IF(OR($T1150=0,$T1150=""),FZ1143,(SUM($Y1143:FZ1143)*IF(SUM(капитал!$Z$42:FZ$50)=0,1,(SUM(капитал!$Z$42:FZ$50)-SUM($Z$448:FZ$448))/SUM(капитал!$Z$42:FZ$50)))/($T1150*12))))</f>
        <v>0</v>
      </c>
      <c r="GA1150" s="121">
        <f>IF(GA$8="",0,IF(SUM($Y1150:FZ1150)&gt;=$W1143,0,IF(OR($T1150=0,$T1150=""),GA1143,(SUM($Y1143:GA1143)*IF(SUM(капитал!$Z$42:GA$50)=0,1,(SUM(капитал!$Z$42:GA$50)-SUM($Z$448:GA$448))/SUM(капитал!$Z$42:GA$50)))/($T1150*12))))</f>
        <v>0</v>
      </c>
      <c r="GB1150" s="121">
        <f>IF(GB$8="",0,IF(SUM($Y1150:GA1150)&gt;=$W1143,0,IF(OR($T1150=0,$T1150=""),GB1143,(SUM($Y1143:GB1143)*IF(SUM(капитал!$Z$42:GB$50)=0,1,(SUM(капитал!$Z$42:GB$50)-SUM($Z$448:GB$448))/SUM(капитал!$Z$42:GB$50)))/($T1150*12))))</f>
        <v>0</v>
      </c>
      <c r="GC1150" s="121">
        <f>IF(GC$8="",0,IF(SUM($Y1150:GB1150)&gt;=$W1143,0,IF(OR($T1150=0,$T1150=""),GC1143,(SUM($Y1143:GC1143)*IF(SUM(капитал!$Z$42:GC$50)=0,1,(SUM(капитал!$Z$42:GC$50)-SUM($Z$448:GC$448))/SUM(капитал!$Z$42:GC$50)))/($T1150*12))))</f>
        <v>0</v>
      </c>
      <c r="GD1150" s="121">
        <f>IF(GD$8="",0,IF(SUM($Y1150:GC1150)&gt;=$W1143,0,IF(OR($T1150=0,$T1150=""),GD1143,(SUM($Y1143:GD1143)*IF(SUM(капитал!$Z$42:GD$50)=0,1,(SUM(капитал!$Z$42:GD$50)-SUM($Z$448:GD$448))/SUM(капитал!$Z$42:GD$50)))/($T1150*12))))</f>
        <v>0</v>
      </c>
      <c r="GE1150" s="121">
        <f>IF(GE$8="",0,IF(SUM($Y1150:GD1150)&gt;=$W1143,0,IF(OR($T1150=0,$T1150=""),GE1143,(SUM($Y1143:GE1143)*IF(SUM(капитал!$Z$42:GE$50)=0,1,(SUM(капитал!$Z$42:GE$50)-SUM($Z$448:GE$448))/SUM(капитал!$Z$42:GE$50)))/($T1150*12))))</f>
        <v>0</v>
      </c>
      <c r="GF1150" s="121">
        <f>IF(GF$8="",0,IF(SUM($Y1150:GE1150)&gt;=$W1143,0,IF(OR($T1150=0,$T1150=""),GF1143,(SUM($Y1143:GF1143)*IF(SUM(капитал!$Z$42:GF$50)=0,1,(SUM(капитал!$Z$42:GF$50)-SUM($Z$448:GF$448))/SUM(капитал!$Z$42:GF$50)))/($T1150*12))))</f>
        <v>0</v>
      </c>
      <c r="GG1150" s="121">
        <f>IF(GG$8="",0,IF(SUM($Y1150:GF1150)&gt;=$W1143,0,IF(OR($T1150=0,$T1150=""),GG1143,(SUM($Y1143:GG1143)*IF(SUM(капитал!$Z$42:GG$50)=0,1,(SUM(капитал!$Z$42:GG$50)-SUM($Z$448:GG$448))/SUM(капитал!$Z$42:GG$50)))/($T1150*12))))</f>
        <v>0</v>
      </c>
      <c r="GH1150" s="121">
        <f>IF(GH$8="",0,IF(SUM($Y1150:GG1150)&gt;=$W1143,0,IF(OR($T1150=0,$T1150=""),GH1143,(SUM($Y1143:GH1143)*IF(SUM(капитал!$Z$42:GH$50)=0,1,(SUM(капитал!$Z$42:GH$50)-SUM($Z$448:GH$448))/SUM(капитал!$Z$42:GH$50)))/($T1150*12))))</f>
        <v>0</v>
      </c>
      <c r="GI1150" s="121">
        <f>IF(GI$8="",0,IF(SUM($Y1150:GH1150)&gt;=$W1143,0,IF(OR($T1150=0,$T1150=""),GI1143,(SUM($Y1143:GI1143)*IF(SUM(капитал!$Z$42:GI$50)=0,1,(SUM(капитал!$Z$42:GI$50)-SUM($Z$448:GI$448))/SUM(капитал!$Z$42:GI$50)))/($T1150*12))))</f>
        <v>0</v>
      </c>
      <c r="GJ1150" s="121">
        <f>IF(GJ$8="",0,IF(SUM($Y1150:GI1150)&gt;=$W1143,0,IF(OR($T1150=0,$T1150=""),GJ1143,(SUM($Y1143:GJ1143)*IF(SUM(капитал!$Z$42:GJ$50)=0,1,(SUM(капитал!$Z$42:GJ$50)-SUM($Z$448:GJ$448))/SUM(капитал!$Z$42:GJ$50)))/($T1150*12))))</f>
        <v>0</v>
      </c>
      <c r="GK1150" s="121">
        <f>IF(GK$8="",0,IF(SUM($Y1150:GJ1150)&gt;=$W1143,0,IF(OR($T1150=0,$T1150=""),GK1143,(SUM($Y1143:GK1143)*IF(SUM(капитал!$Z$42:GK$50)=0,1,(SUM(капитал!$Z$42:GK$50)-SUM($Z$448:GK$448))/SUM(капитал!$Z$42:GK$50)))/($T1150*12))))</f>
        <v>0</v>
      </c>
      <c r="GL1150" s="121">
        <f>IF(GL$8="",0,IF(SUM($Y1150:GK1150)&gt;=$W1143,0,IF(OR($T1150=0,$T1150=""),GL1143,(SUM($Y1143:GL1143)*IF(SUM(капитал!$Z$42:GL$50)=0,1,(SUM(капитал!$Z$42:GL$50)-SUM($Z$448:GL$448))/SUM(капитал!$Z$42:GL$50)))/($T1150*12))))</f>
        <v>0</v>
      </c>
      <c r="GM1150" s="121">
        <f>IF(GM$8="",0,IF(SUM($Y1150:GL1150)&gt;=$W1143,0,IF(OR($T1150=0,$T1150=""),GM1143,(SUM($Y1143:GM1143)*IF(SUM(капитал!$Z$42:GM$50)=0,1,(SUM(капитал!$Z$42:GM$50)-SUM($Z$448:GM$448))/SUM(капитал!$Z$42:GM$50)))/($T1150*12))))</f>
        <v>0</v>
      </c>
      <c r="GN1150" s="121">
        <f>IF(GN$8="",0,IF(SUM($Y1150:GM1150)&gt;=$W1143,0,IF(OR($T1150=0,$T1150=""),GN1143,(SUM($Y1143:GN1143)*IF(SUM(капитал!$Z$42:GN$50)=0,1,(SUM(капитал!$Z$42:GN$50)-SUM($Z$448:GN$448))/SUM(капитал!$Z$42:GN$50)))/($T1150*12))))</f>
        <v>0</v>
      </c>
      <c r="GO1150" s="121">
        <f>IF(GO$8="",0,IF(SUM($Y1150:GN1150)&gt;=$W1143,0,IF(OR($T1150=0,$T1150=""),GO1143,(SUM($Y1143:GO1143)*IF(SUM(капитал!$Z$42:GO$50)=0,1,(SUM(капитал!$Z$42:GO$50)-SUM($Z$448:GO$448))/SUM(капитал!$Z$42:GO$50)))/($T1150*12))))</f>
        <v>0</v>
      </c>
      <c r="GP1150" s="121">
        <f>IF(GP$8="",0,IF(SUM($Y1150:GO1150)&gt;=$W1143,0,IF(OR($T1150=0,$T1150=""),GP1143,(SUM($Y1143:GP1143)*IF(SUM(капитал!$Z$42:GP$50)=0,1,(SUM(капитал!$Z$42:GP$50)-SUM($Z$448:GP$448))/SUM(капитал!$Z$42:GP$50)))/($T1150*12))))</f>
        <v>0</v>
      </c>
      <c r="GQ1150" s="121">
        <f>IF(GQ$8="",0,IF(SUM($Y1150:GP1150)&gt;=$W1143,0,IF(OR($T1150=0,$T1150=""),GQ1143,(SUM($Y1143:GQ1143)*IF(SUM(капитал!$Z$42:GQ$50)=0,1,(SUM(капитал!$Z$42:GQ$50)-SUM($Z$448:GQ$448))/SUM(капитал!$Z$42:GQ$50)))/($T1150*12))))</f>
        <v>0</v>
      </c>
      <c r="GR1150" s="121">
        <f>IF(GR$8="",0,IF(SUM($Y1150:GQ1150)&gt;=$W1143,0,IF(OR($T1150=0,$T1150=""),GR1143,(SUM($Y1143:GR1143)*IF(SUM(капитал!$Z$42:GR$50)=0,1,(SUM(капитал!$Z$42:GR$50)-SUM($Z$448:GR$448))/SUM(капитал!$Z$42:GR$50)))/($T1150*12))))</f>
        <v>0</v>
      </c>
      <c r="GS1150" s="121">
        <f>IF(GS$8="",0,IF(SUM($Y1150:GR1150)&gt;=$W1143,0,IF(OR($T1150=0,$T1150=""),GS1143,(SUM($Y1143:GS1143)*IF(SUM(капитал!$Z$42:GS$50)=0,1,(SUM(капитал!$Z$42:GS$50)-SUM($Z$448:GS$448))/SUM(капитал!$Z$42:GS$50)))/($T1150*12))))</f>
        <v>0</v>
      </c>
      <c r="GT1150" s="121">
        <f>IF(GT$8="",0,IF(SUM($Y1150:GS1150)&gt;=$W1143,0,IF(OR($T1150=0,$T1150=""),GT1143,(SUM($Y1143:GT1143)*IF(SUM(капитал!$Z$42:GT$50)=0,1,(SUM(капитал!$Z$42:GT$50)-SUM($Z$448:GT$448))/SUM(капитал!$Z$42:GT$50)))/($T1150*12))))</f>
        <v>0</v>
      </c>
      <c r="GU1150" s="121">
        <f>IF(GU$8="",0,IF(SUM($Y1150:GT1150)&gt;=$W1143,0,IF(OR($T1150=0,$T1150=""),GU1143,(SUM($Y1143:GU1143)*IF(SUM(капитал!$Z$42:GU$50)=0,1,(SUM(капитал!$Z$42:GU$50)-SUM($Z$448:GU$448))/SUM(капитал!$Z$42:GU$50)))/($T1150*12))))</f>
        <v>0</v>
      </c>
      <c r="GV1150" s="121">
        <f>IF(GV$8="",0,IF(SUM($Y1150:GU1150)&gt;=$W1143,0,IF(OR($T1150=0,$T1150=""),GV1143,(SUM($Y1143:GV1143)*IF(SUM(капитал!$Z$42:GV$50)=0,1,(SUM(капитал!$Z$42:GV$50)-SUM($Z$448:GV$448))/SUM(капитал!$Z$42:GV$50)))/($T1150*12))))</f>
        <v>0</v>
      </c>
      <c r="GW1150" s="121">
        <f>IF(GW$8="",0,IF(SUM($Y1150:GV1150)&gt;=$W1143,0,IF(OR($T1150=0,$T1150=""),GW1143,(SUM($Y1143:GW1143)*IF(SUM(капитал!$Z$42:GW$50)=0,1,(SUM(капитал!$Z$42:GW$50)-SUM($Z$448:GW$448))/SUM(капитал!$Z$42:GW$50)))/($T1150*12))))</f>
        <v>0</v>
      </c>
      <c r="GX1150" s="121">
        <f>IF(GX$8="",0,IF(SUM($Y1150:GW1150)&gt;=$W1143,0,IF(OR($T1150=0,$T1150=""),GX1143,(SUM($Y1143:GX1143)*IF(SUM(капитал!$Z$42:GX$50)=0,1,(SUM(капитал!$Z$42:GX$50)-SUM($Z$448:GX$448))/SUM(капитал!$Z$42:GX$50)))/($T1150*12))))</f>
        <v>0</v>
      </c>
      <c r="GY1150" s="121">
        <f>IF(GY$8="",0,IF(SUM($Y1150:GX1150)&gt;=$W1143,0,IF(OR($T1150=0,$T1150=""),GY1143,(SUM($Y1143:GY1143)*IF(SUM(капитал!$Z$42:GY$50)=0,1,(SUM(капитал!$Z$42:GY$50)-SUM($Z$448:GY$448))/SUM(капитал!$Z$42:GY$50)))/($T1150*12))))</f>
        <v>0</v>
      </c>
      <c r="GZ1150" s="121">
        <f>IF(GZ$8="",0,IF(SUM($Y1150:GY1150)&gt;=$W1143,0,IF(OR($T1150=0,$T1150=""),GZ1143,(SUM($Y1143:GZ1143)*IF(SUM(капитал!$Z$42:GZ$50)=0,1,(SUM(капитал!$Z$42:GZ$50)-SUM($Z$448:GZ$448))/SUM(капитал!$Z$42:GZ$50)))/($T1150*12))))</f>
        <v>0</v>
      </c>
      <c r="HA1150" s="60"/>
      <c r="HB1150" s="60"/>
    </row>
    <row r="1151" spans="1:210" s="122" customFormat="1" ht="10.199999999999999" customHeight="1">
      <c r="A1151" s="60"/>
      <c r="B1151" s="60"/>
      <c r="C1151" s="60"/>
      <c r="D1151" s="60"/>
      <c r="E1151" s="273"/>
      <c r="F1151" s="116"/>
      <c r="G1151" s="117"/>
      <c r="H1151" s="60"/>
      <c r="I1151" s="60"/>
      <c r="J1151" s="60"/>
      <c r="K1151" s="417">
        <f>K1144</f>
        <v>0</v>
      </c>
      <c r="L1151" s="60"/>
      <c r="M1151" s="172"/>
      <c r="N1151" s="173" t="str">
        <f t="shared" si="5414"/>
        <v>амортизация</v>
      </c>
      <c r="O1151" s="1"/>
      <c r="P1151" s="5"/>
      <c r="Q1151" s="1" t="s">
        <v>35</v>
      </c>
      <c r="R1151" s="1"/>
      <c r="S1151" s="5" t="s">
        <v>6</v>
      </c>
      <c r="T1151" s="202"/>
      <c r="U1151" s="117"/>
      <c r="V1151" s="60"/>
      <c r="W1151" s="118">
        <f>SUM($Y1151:$HA1151)</f>
        <v>0</v>
      </c>
      <c r="X1151" s="118"/>
      <c r="Y1151" s="119"/>
      <c r="Z1151" s="120"/>
      <c r="AA1151" s="121">
        <f>IF(AA$8="",0,IF(SUM($Y1151:Z1151)&gt;=$W1144,0,IF(OR($T1151=0,$T1151=""),AA1144,(SUM($Y1144:AA1144)*IF(SUM(капитал!$Z$42:AA$50)=0,1,(SUM(капитал!$Z$42:AA$50)-SUM($Z$448:AA$448))/SUM(капитал!$Z$42:AA$50)))/($T1151*12))))</f>
        <v>0</v>
      </c>
      <c r="AB1151" s="121">
        <f>IF(AB$8="",0,IF(SUM($Y1151:AA1151)&gt;=$W1144,0,IF(OR($T1151=0,$T1151=""),AB1144,(SUM($Y1144:AB1144)*IF(SUM(капитал!$Z$42:AB$50)=0,1,(SUM(капитал!$Z$42:AB$50)-SUM($Z$448:AB$448))/SUM(капитал!$Z$42:AB$50)))/($T1151*12))))</f>
        <v>0</v>
      </c>
      <c r="AC1151" s="121">
        <f>IF(AC$8="",0,IF(SUM($Y1151:AB1151)&gt;=$W1144,0,IF(OR($T1151=0,$T1151=""),AC1144,(SUM($Y1144:AC1144)*IF(SUM(капитал!$Z$42:AC$50)=0,1,(SUM(капитал!$Z$42:AC$50)-SUM($Z$448:AC$448))/SUM(капитал!$Z$42:AC$50)))/($T1151*12))))</f>
        <v>0</v>
      </c>
      <c r="AD1151" s="121">
        <f>IF(AD$8="",0,IF(SUM($Y1151:AC1151)&gt;=$W1144,0,IF(OR($T1151=0,$T1151=""),AD1144,(SUM($Y1144:AD1144)*IF(SUM(капитал!$Z$42:AD$50)=0,1,(SUM(капитал!$Z$42:AD$50)-SUM($Z$448:AD$448))/SUM(капитал!$Z$42:AD$50)))/($T1151*12))))</f>
        <v>0</v>
      </c>
      <c r="AE1151" s="121">
        <f>IF(AE$8="",0,IF(SUM($Y1151:AD1151)&gt;=$W1144,0,IF(OR($T1151=0,$T1151=""),AE1144,(SUM($Y1144:AE1144)*IF(SUM(капитал!$Z$42:AE$50)=0,1,(SUM(капитал!$Z$42:AE$50)-SUM($Z$448:AE$448))/SUM(капитал!$Z$42:AE$50)))/($T1151*12))))</f>
        <v>0</v>
      </c>
      <c r="AF1151" s="121">
        <f>IF(AF$8="",0,IF(SUM($Y1151:AE1151)&gt;=$W1144,0,IF(OR($T1151=0,$T1151=""),AF1144,(SUM($Y1144:AF1144)*IF(SUM(капитал!$Z$42:AF$50)=0,1,(SUM(капитал!$Z$42:AF$50)-SUM($Z$448:AF$448))/SUM(капитал!$Z$42:AF$50)))/($T1151*12))))</f>
        <v>0</v>
      </c>
      <c r="AG1151" s="121">
        <f>IF(AG$8="",0,IF(SUM($Y1151:AF1151)&gt;=$W1144,0,IF(OR($T1151=0,$T1151=""),AG1144,(SUM($Y1144:AG1144)*IF(SUM(капитал!$Z$42:AG$50)=0,1,(SUM(капитал!$Z$42:AG$50)-SUM($Z$448:AG$448))/SUM(капитал!$Z$42:AG$50)))/($T1151*12))))</f>
        <v>0</v>
      </c>
      <c r="AH1151" s="121">
        <f>IF(AH$8="",0,IF(SUM($Y1151:AG1151)&gt;=$W1144,0,IF(OR($T1151=0,$T1151=""),AH1144,(SUM($Y1144:AH1144)*IF(SUM(капитал!$Z$42:AH$50)=0,1,(SUM(капитал!$Z$42:AH$50)-SUM($Z$448:AH$448))/SUM(капитал!$Z$42:AH$50)))/($T1151*12))))</f>
        <v>0</v>
      </c>
      <c r="AI1151" s="121">
        <f>IF(AI$8="",0,IF(SUM($Y1151:AH1151)&gt;=$W1144,0,IF(OR($T1151=0,$T1151=""),AI1144,(SUM($Y1144:AI1144)*IF(SUM(капитал!$Z$42:AI$50)=0,1,(SUM(капитал!$Z$42:AI$50)-SUM($Z$448:AI$448))/SUM(капитал!$Z$42:AI$50)))/($T1151*12))))</f>
        <v>0</v>
      </c>
      <c r="AJ1151" s="121">
        <f>IF(AJ$8="",0,IF(SUM($Y1151:AI1151)&gt;=$W1144,0,IF(OR($T1151=0,$T1151=""),AJ1144,(SUM($Y1144:AJ1144)*IF(SUM(капитал!$Z$42:AJ$50)=0,1,(SUM(капитал!$Z$42:AJ$50)-SUM($Z$448:AJ$448))/SUM(капитал!$Z$42:AJ$50)))/($T1151*12))))</f>
        <v>0</v>
      </c>
      <c r="AK1151" s="121">
        <f>IF(AK$8="",0,IF(SUM($Y1151:AJ1151)&gt;=$W1144,0,IF(OR($T1151=0,$T1151=""),AK1144,(SUM($Y1144:AK1144)*IF(SUM(капитал!$Z$42:AK$50)=0,1,(SUM(капитал!$Z$42:AK$50)-SUM($Z$448:AK$448))/SUM(капитал!$Z$42:AK$50)))/($T1151*12))))</f>
        <v>0</v>
      </c>
      <c r="AL1151" s="121">
        <f>IF(AL$8="",0,IF(SUM($Y1151:AK1151)&gt;=$W1144,0,IF(OR($T1151=0,$T1151=""),AL1144,(SUM($Y1144:AL1144)*IF(SUM(капитал!$Z$42:AL$50)=0,1,(SUM(капитал!$Z$42:AL$50)-SUM($Z$448:AL$448))/SUM(капитал!$Z$42:AL$50)))/($T1151*12))))</f>
        <v>0</v>
      </c>
      <c r="AM1151" s="121">
        <f>IF(AM$8="",0,IF(SUM($Y1151:AL1151)&gt;=$W1144,0,IF(OR($T1151=0,$T1151=""),AM1144,(SUM($Y1144:AM1144)*IF(SUM(капитал!$Z$42:AM$50)=0,1,(SUM(капитал!$Z$42:AM$50)-SUM($Z$448:AM$448))/SUM(капитал!$Z$42:AM$50)))/($T1151*12))))</f>
        <v>0</v>
      </c>
      <c r="AN1151" s="121">
        <f>IF(AN$8="",0,IF(SUM($Y1151:AM1151)&gt;=$W1144,0,IF(OR($T1151=0,$T1151=""),AN1144,(SUM($Y1144:AN1144)*IF(SUM(капитал!$Z$42:AN$50)=0,1,(SUM(капитал!$Z$42:AN$50)-SUM($Z$448:AN$448))/SUM(капитал!$Z$42:AN$50)))/($T1151*12))))</f>
        <v>0</v>
      </c>
      <c r="AO1151" s="121">
        <f>IF(AO$8="",0,IF(SUM($Y1151:AN1151)&gt;=$W1144,0,IF(OR($T1151=0,$T1151=""),AO1144,(SUM($Y1144:AO1144)*IF(SUM(капитал!$Z$42:AO$50)=0,1,(SUM(капитал!$Z$42:AO$50)-SUM($Z$448:AO$448))/SUM(капитал!$Z$42:AO$50)))/($T1151*12))))</f>
        <v>0</v>
      </c>
      <c r="AP1151" s="121">
        <f>IF(AP$8="",0,IF(SUM($Y1151:AO1151)&gt;=$W1144,0,IF(OR($T1151=0,$T1151=""),AP1144,(SUM($Y1144:AP1144)*IF(SUM(капитал!$Z$42:AP$50)=0,1,(SUM(капитал!$Z$42:AP$50)-SUM($Z$448:AP$448))/SUM(капитал!$Z$42:AP$50)))/($T1151*12))))</f>
        <v>0</v>
      </c>
      <c r="AQ1151" s="121">
        <f>IF(AQ$8="",0,IF(SUM($Y1151:AP1151)&gt;=$W1144,0,IF(OR($T1151=0,$T1151=""),AQ1144,(SUM($Y1144:AQ1144)*IF(SUM(капитал!$Z$42:AQ$50)=0,1,(SUM(капитал!$Z$42:AQ$50)-SUM($Z$448:AQ$448))/SUM(капитал!$Z$42:AQ$50)))/($T1151*12))))</f>
        <v>0</v>
      </c>
      <c r="AR1151" s="121">
        <f>IF(AR$8="",0,IF(SUM($Y1151:AQ1151)&gt;=$W1144,0,IF(OR($T1151=0,$T1151=""),AR1144,(SUM($Y1144:AR1144)*IF(SUM(капитал!$Z$42:AR$50)=0,1,(SUM(капитал!$Z$42:AR$50)-SUM($Z$448:AR$448))/SUM(капитал!$Z$42:AR$50)))/($T1151*12))))</f>
        <v>0</v>
      </c>
      <c r="AS1151" s="121">
        <f>IF(AS$8="",0,IF(SUM($Y1151:AR1151)&gt;=$W1144,0,IF(OR($T1151=0,$T1151=""),AS1144,(SUM($Y1144:AS1144)*IF(SUM(капитал!$Z$42:AS$50)=0,1,(SUM(капитал!$Z$42:AS$50)-SUM($Z$448:AS$448))/SUM(капитал!$Z$42:AS$50)))/($T1151*12))))</f>
        <v>0</v>
      </c>
      <c r="AT1151" s="121">
        <f>IF(AT$8="",0,IF(SUM($Y1151:AS1151)&gt;=$W1144,0,IF(OR($T1151=0,$T1151=""),AT1144,(SUM($Y1144:AT1144)*IF(SUM(капитал!$Z$42:AT$50)=0,1,(SUM(капитал!$Z$42:AT$50)-SUM($Z$448:AT$448))/SUM(капитал!$Z$42:AT$50)))/($T1151*12))))</f>
        <v>0</v>
      </c>
      <c r="AU1151" s="121">
        <f>IF(AU$8="",0,IF(SUM($Y1151:AT1151)&gt;=$W1144,0,IF(OR($T1151=0,$T1151=""),AU1144,(SUM($Y1144:AU1144)*IF(SUM(капитал!$Z$42:AU$50)=0,1,(SUM(капитал!$Z$42:AU$50)-SUM($Z$448:AU$448))/SUM(капитал!$Z$42:AU$50)))/($T1151*12))))</f>
        <v>0</v>
      </c>
      <c r="AV1151" s="121">
        <f>IF(AV$8="",0,IF(SUM($Y1151:AU1151)&gt;=$W1144,0,IF(OR($T1151=0,$T1151=""),AV1144,(SUM($Y1144:AV1144)*IF(SUM(капитал!$Z$42:AV$50)=0,1,(SUM(капитал!$Z$42:AV$50)-SUM($Z$448:AV$448))/SUM(капитал!$Z$42:AV$50)))/($T1151*12))))</f>
        <v>0</v>
      </c>
      <c r="AW1151" s="121">
        <f>IF(AW$8="",0,IF(SUM($Y1151:AV1151)&gt;=$W1144,0,IF(OR($T1151=0,$T1151=""),AW1144,(SUM($Y1144:AW1144)*IF(SUM(капитал!$Z$42:AW$50)=0,1,(SUM(капитал!$Z$42:AW$50)-SUM($Z$448:AW$448))/SUM(капитал!$Z$42:AW$50)))/($T1151*12))))</f>
        <v>0</v>
      </c>
      <c r="AX1151" s="121">
        <f>IF(AX$8="",0,IF(SUM($Y1151:AW1151)&gt;=$W1144,0,IF(OR($T1151=0,$T1151=""),AX1144,(SUM($Y1144:AX1144)*IF(SUM(капитал!$Z$42:AX$50)=0,1,(SUM(капитал!$Z$42:AX$50)-SUM($Z$448:AX$448))/SUM(капитал!$Z$42:AX$50)))/($T1151*12))))</f>
        <v>0</v>
      </c>
      <c r="AY1151" s="121">
        <f>IF(AY$8="",0,IF(SUM($Y1151:AX1151)&gt;=$W1144,0,IF(OR($T1151=0,$T1151=""),AY1144,(SUM($Y1144:AY1144)*IF(SUM(капитал!$Z$42:AY$50)=0,1,(SUM(капитал!$Z$42:AY$50)-SUM($Z$448:AY$448))/SUM(капитал!$Z$42:AY$50)))/($T1151*12))))</f>
        <v>0</v>
      </c>
      <c r="AZ1151" s="121">
        <f>IF(AZ$8="",0,IF(SUM($Y1151:AY1151)&gt;=$W1144,0,IF(OR($T1151=0,$T1151=""),AZ1144,(SUM($Y1144:AZ1144)*IF(SUM(капитал!$Z$42:AZ$50)=0,1,(SUM(капитал!$Z$42:AZ$50)-SUM($Z$448:AZ$448))/SUM(капитал!$Z$42:AZ$50)))/($T1151*12))))</f>
        <v>0</v>
      </c>
      <c r="BA1151" s="121">
        <f>IF(BA$8="",0,IF(SUM($Y1151:AZ1151)&gt;=$W1144,0,IF(OR($T1151=0,$T1151=""),BA1144,(SUM($Y1144:BA1144)*IF(SUM(капитал!$Z$42:BA$50)=0,1,(SUM(капитал!$Z$42:BA$50)-SUM($Z$448:BA$448))/SUM(капитал!$Z$42:BA$50)))/($T1151*12))))</f>
        <v>0</v>
      </c>
      <c r="BB1151" s="121">
        <f>IF(BB$8="",0,IF(SUM($Y1151:BA1151)&gt;=$W1144,0,IF(OR($T1151=0,$T1151=""),BB1144,(SUM($Y1144:BB1144)*IF(SUM(капитал!$Z$42:BB$50)=0,1,(SUM(капитал!$Z$42:BB$50)-SUM($Z$448:BB$448))/SUM(капитал!$Z$42:BB$50)))/($T1151*12))))</f>
        <v>0</v>
      </c>
      <c r="BC1151" s="121">
        <f>IF(BC$8="",0,IF(SUM($Y1151:BB1151)&gt;=$W1144,0,IF(OR($T1151=0,$T1151=""),BC1144,(SUM($Y1144:BC1144)*IF(SUM(капитал!$Z$42:BC$50)=0,1,(SUM(капитал!$Z$42:BC$50)-SUM($Z$448:BC$448))/SUM(капитал!$Z$42:BC$50)))/($T1151*12))))</f>
        <v>0</v>
      </c>
      <c r="BD1151" s="121">
        <f>IF(BD$8="",0,IF(SUM($Y1151:BC1151)&gt;=$W1144,0,IF(OR($T1151=0,$T1151=""),BD1144,(SUM($Y1144:BD1144)*IF(SUM(капитал!$Z$42:BD$50)=0,1,(SUM(капитал!$Z$42:BD$50)-SUM($Z$448:BD$448))/SUM(капитал!$Z$42:BD$50)))/($T1151*12))))</f>
        <v>0</v>
      </c>
      <c r="BE1151" s="121">
        <f>IF(BE$8="",0,IF(SUM($Y1151:BD1151)&gt;=$W1144,0,IF(OR($T1151=0,$T1151=""),BE1144,(SUM($Y1144:BE1144)*IF(SUM(капитал!$Z$42:BE$50)=0,1,(SUM(капитал!$Z$42:BE$50)-SUM($Z$448:BE$448))/SUM(капитал!$Z$42:BE$50)))/($T1151*12))))</f>
        <v>0</v>
      </c>
      <c r="BF1151" s="121">
        <f>IF(BF$8="",0,IF(SUM($Y1151:BE1151)&gt;=$W1144,0,IF(OR($T1151=0,$T1151=""),BF1144,(SUM($Y1144:BF1144)*IF(SUM(капитал!$Z$42:BF$50)=0,1,(SUM(капитал!$Z$42:BF$50)-SUM($Z$448:BF$448))/SUM(капитал!$Z$42:BF$50)))/($T1151*12))))</f>
        <v>0</v>
      </c>
      <c r="BG1151" s="121">
        <f>IF(BG$8="",0,IF(SUM($Y1151:BF1151)&gt;=$W1144,0,IF(OR($T1151=0,$T1151=""),BG1144,(SUM($Y1144:BG1144)*IF(SUM(капитал!$Z$42:BG$50)=0,1,(SUM(капитал!$Z$42:BG$50)-SUM($Z$448:BG$448))/SUM(капитал!$Z$42:BG$50)))/($T1151*12))))</f>
        <v>0</v>
      </c>
      <c r="BH1151" s="121">
        <f>IF(BH$8="",0,IF(SUM($Y1151:BG1151)&gt;=$W1144,0,IF(OR($T1151=0,$T1151=""),BH1144,(SUM($Y1144:BH1144)*IF(SUM(капитал!$Z$42:BH$50)=0,1,(SUM(капитал!$Z$42:BH$50)-SUM($Z$448:BH$448))/SUM(капитал!$Z$42:BH$50)))/($T1151*12))))</f>
        <v>0</v>
      </c>
      <c r="BI1151" s="121">
        <f>IF(BI$8="",0,IF(SUM($Y1151:BH1151)&gt;=$W1144,0,IF(OR($T1151=0,$T1151=""),BI1144,(SUM($Y1144:BI1144)*IF(SUM(капитал!$Z$42:BI$50)=0,1,(SUM(капитал!$Z$42:BI$50)-SUM($Z$448:BI$448))/SUM(капитал!$Z$42:BI$50)))/($T1151*12))))</f>
        <v>0</v>
      </c>
      <c r="BJ1151" s="121">
        <f>IF(BJ$8="",0,IF(SUM($Y1151:BI1151)&gt;=$W1144,0,IF(OR($T1151=0,$T1151=""),BJ1144,(SUM($Y1144:BJ1144)*IF(SUM(капитал!$Z$42:BJ$50)=0,1,(SUM(капитал!$Z$42:BJ$50)-SUM($Z$448:BJ$448))/SUM(капитал!$Z$42:BJ$50)))/($T1151*12))))</f>
        <v>0</v>
      </c>
      <c r="BK1151" s="121">
        <f>IF(BK$8="",0,IF(SUM($Y1151:BJ1151)&gt;=$W1144,0,IF(OR($T1151=0,$T1151=""),BK1144,(SUM($Y1144:BK1144)*IF(SUM(капитал!$Z$42:BK$50)=0,1,(SUM(капитал!$Z$42:BK$50)-SUM($Z$448:BK$448))/SUM(капитал!$Z$42:BK$50)))/($T1151*12))))</f>
        <v>0</v>
      </c>
      <c r="BL1151" s="121">
        <f>IF(BL$8="",0,IF(SUM($Y1151:BK1151)&gt;=$W1144,0,IF(OR($T1151=0,$T1151=""),BL1144,(SUM($Y1144:BL1144)*IF(SUM(капитал!$Z$42:BL$50)=0,1,(SUM(капитал!$Z$42:BL$50)-SUM($Z$448:BL$448))/SUM(капитал!$Z$42:BL$50)))/($T1151*12))))</f>
        <v>0</v>
      </c>
      <c r="BM1151" s="121">
        <f>IF(BM$8="",0,IF(SUM($Y1151:BL1151)&gt;=$W1144,0,IF(OR($T1151=0,$T1151=""),BM1144,(SUM($Y1144:BM1144)*IF(SUM(капитал!$Z$42:BM$50)=0,1,(SUM(капитал!$Z$42:BM$50)-SUM($Z$448:BM$448))/SUM(капитал!$Z$42:BM$50)))/($T1151*12))))</f>
        <v>0</v>
      </c>
      <c r="BN1151" s="121">
        <f>IF(BN$8="",0,IF(SUM($Y1151:BM1151)&gt;=$W1144,0,IF(OR($T1151=0,$T1151=""),BN1144,(SUM($Y1144:BN1144)*IF(SUM(капитал!$Z$42:BN$50)=0,1,(SUM(капитал!$Z$42:BN$50)-SUM($Z$448:BN$448))/SUM(капитал!$Z$42:BN$50)))/($T1151*12))))</f>
        <v>0</v>
      </c>
      <c r="BO1151" s="121">
        <f>IF(BO$8="",0,IF(SUM($Y1151:BN1151)&gt;=$W1144,0,IF(OR($T1151=0,$T1151=""),BO1144,(SUM($Y1144:BO1144)*IF(SUM(капитал!$Z$42:BO$50)=0,1,(SUM(капитал!$Z$42:BO$50)-SUM($Z$448:BO$448))/SUM(капитал!$Z$42:BO$50)))/($T1151*12))))</f>
        <v>0</v>
      </c>
      <c r="BP1151" s="121">
        <f>IF(BP$8="",0,IF(SUM($Y1151:BO1151)&gt;=$W1144,0,IF(OR($T1151=0,$T1151=""),BP1144,(SUM($Y1144:BP1144)*IF(SUM(капитал!$Z$42:BP$50)=0,1,(SUM(капитал!$Z$42:BP$50)-SUM($Z$448:BP$448))/SUM(капитал!$Z$42:BP$50)))/($T1151*12))))</f>
        <v>0</v>
      </c>
      <c r="BQ1151" s="121">
        <f>IF(BQ$8="",0,IF(SUM($Y1151:BP1151)&gt;=$W1144,0,IF(OR($T1151=0,$T1151=""),BQ1144,(SUM($Y1144:BQ1144)*IF(SUM(капитал!$Z$42:BQ$50)=0,1,(SUM(капитал!$Z$42:BQ$50)-SUM($Z$448:BQ$448))/SUM(капитал!$Z$42:BQ$50)))/($T1151*12))))</f>
        <v>0</v>
      </c>
      <c r="BR1151" s="121">
        <f>IF(BR$8="",0,IF(SUM($Y1151:BQ1151)&gt;=$W1144,0,IF(OR($T1151=0,$T1151=""),BR1144,(SUM($Y1144:BR1144)*IF(SUM(капитал!$Z$42:BR$50)=0,1,(SUM(капитал!$Z$42:BR$50)-SUM($Z$448:BR$448))/SUM(капитал!$Z$42:BR$50)))/($T1151*12))))</f>
        <v>0</v>
      </c>
      <c r="BS1151" s="121">
        <f>IF(BS$8="",0,IF(SUM($Y1151:BR1151)&gt;=$W1144,0,IF(OR($T1151=0,$T1151=""),BS1144,(SUM($Y1144:BS1144)*IF(SUM(капитал!$Z$42:BS$50)=0,1,(SUM(капитал!$Z$42:BS$50)-SUM($Z$448:BS$448))/SUM(капитал!$Z$42:BS$50)))/($T1151*12))))</f>
        <v>0</v>
      </c>
      <c r="BT1151" s="121">
        <f>IF(BT$8="",0,IF(SUM($Y1151:BS1151)&gt;=$W1144,0,IF(OR($T1151=0,$T1151=""),BT1144,(SUM($Y1144:BT1144)*IF(SUM(капитал!$Z$42:BT$50)=0,1,(SUM(капитал!$Z$42:BT$50)-SUM($Z$448:BT$448))/SUM(капитал!$Z$42:BT$50)))/($T1151*12))))</f>
        <v>0</v>
      </c>
      <c r="BU1151" s="121">
        <f>IF(BU$8="",0,IF(SUM($Y1151:BT1151)&gt;=$W1144,0,IF(OR($T1151=0,$T1151=""),BU1144,(SUM($Y1144:BU1144)*IF(SUM(капитал!$Z$42:BU$50)=0,1,(SUM(капитал!$Z$42:BU$50)-SUM($Z$448:BU$448))/SUM(капитал!$Z$42:BU$50)))/($T1151*12))))</f>
        <v>0</v>
      </c>
      <c r="BV1151" s="121">
        <f>IF(BV$8="",0,IF(SUM($Y1151:BU1151)&gt;=$W1144,0,IF(OR($T1151=0,$T1151=""),BV1144,(SUM($Y1144:BV1144)*IF(SUM(капитал!$Z$42:BV$50)=0,1,(SUM(капитал!$Z$42:BV$50)-SUM($Z$448:BV$448))/SUM(капитал!$Z$42:BV$50)))/($T1151*12))))</f>
        <v>0</v>
      </c>
      <c r="BW1151" s="121">
        <f>IF(BW$8="",0,IF(SUM($Y1151:BV1151)&gt;=$W1144,0,IF(OR($T1151=0,$T1151=""),BW1144,(SUM($Y1144:BW1144)*IF(SUM(капитал!$Z$42:BW$50)=0,1,(SUM(капитал!$Z$42:BW$50)-SUM($Z$448:BW$448))/SUM(капитал!$Z$42:BW$50)))/($T1151*12))))</f>
        <v>0</v>
      </c>
      <c r="BX1151" s="121">
        <f>IF(BX$8="",0,IF(SUM($Y1151:BW1151)&gt;=$W1144,0,IF(OR($T1151=0,$T1151=""),BX1144,(SUM($Y1144:BX1144)*IF(SUM(капитал!$Z$42:BX$50)=0,1,(SUM(капитал!$Z$42:BX$50)-SUM($Z$448:BX$448))/SUM(капитал!$Z$42:BX$50)))/($T1151*12))))</f>
        <v>0</v>
      </c>
      <c r="BY1151" s="121">
        <f>IF(BY$8="",0,IF(SUM($Y1151:BX1151)&gt;=$W1144,0,IF(OR($T1151=0,$T1151=""),BY1144,(SUM($Y1144:BY1144)*IF(SUM(капитал!$Z$42:BY$50)=0,1,(SUM(капитал!$Z$42:BY$50)-SUM($Z$448:BY$448))/SUM(капитал!$Z$42:BY$50)))/($T1151*12))))</f>
        <v>0</v>
      </c>
      <c r="BZ1151" s="121">
        <f>IF(BZ$8="",0,IF(SUM($Y1151:BY1151)&gt;=$W1144,0,IF(OR($T1151=0,$T1151=""),BZ1144,(SUM($Y1144:BZ1144)*IF(SUM(капитал!$Z$42:BZ$50)=0,1,(SUM(капитал!$Z$42:BZ$50)-SUM($Z$448:BZ$448))/SUM(капитал!$Z$42:BZ$50)))/($T1151*12))))</f>
        <v>0</v>
      </c>
      <c r="CA1151" s="121">
        <f>IF(CA$8="",0,IF(SUM($Y1151:BZ1151)&gt;=$W1144,0,IF(OR($T1151=0,$T1151=""),CA1144,(SUM($Y1144:CA1144)*IF(SUM(капитал!$Z$42:CA$50)=0,1,(SUM(капитал!$Z$42:CA$50)-SUM($Z$448:CA$448))/SUM(капитал!$Z$42:CA$50)))/($T1151*12))))</f>
        <v>0</v>
      </c>
      <c r="CB1151" s="121">
        <f>IF(CB$8="",0,IF(SUM($Y1151:CA1151)&gt;=$W1144,0,IF(OR($T1151=0,$T1151=""),CB1144,(SUM($Y1144:CB1144)*IF(SUM(капитал!$Z$42:CB$50)=0,1,(SUM(капитал!$Z$42:CB$50)-SUM($Z$448:CB$448))/SUM(капитал!$Z$42:CB$50)))/($T1151*12))))</f>
        <v>0</v>
      </c>
      <c r="CC1151" s="121">
        <f>IF(CC$8="",0,IF(SUM($Y1151:CB1151)&gt;=$W1144,0,IF(OR($T1151=0,$T1151=""),CC1144,(SUM($Y1144:CC1144)*IF(SUM(капитал!$Z$42:CC$50)=0,1,(SUM(капитал!$Z$42:CC$50)-SUM($Z$448:CC$448))/SUM(капитал!$Z$42:CC$50)))/($T1151*12))))</f>
        <v>0</v>
      </c>
      <c r="CD1151" s="121">
        <f>IF(CD$8="",0,IF(SUM($Y1151:CC1151)&gt;=$W1144,0,IF(OR($T1151=0,$T1151=""),CD1144,(SUM($Y1144:CD1144)*IF(SUM(капитал!$Z$42:CD$50)=0,1,(SUM(капитал!$Z$42:CD$50)-SUM($Z$448:CD$448))/SUM(капитал!$Z$42:CD$50)))/($T1151*12))))</f>
        <v>0</v>
      </c>
      <c r="CE1151" s="121">
        <f>IF(CE$8="",0,IF(SUM($Y1151:CD1151)&gt;=$W1144,0,IF(OR($T1151=0,$T1151=""),CE1144,(SUM($Y1144:CE1144)*IF(SUM(капитал!$Z$42:CE$50)=0,1,(SUM(капитал!$Z$42:CE$50)-SUM($Z$448:CE$448))/SUM(капитал!$Z$42:CE$50)))/($T1151*12))))</f>
        <v>0</v>
      </c>
      <c r="CF1151" s="121">
        <f>IF(CF$8="",0,IF(SUM($Y1151:CE1151)&gt;=$W1144,0,IF(OR($T1151=0,$T1151=""),CF1144,(SUM($Y1144:CF1144)*IF(SUM(капитал!$Z$42:CF$50)=0,1,(SUM(капитал!$Z$42:CF$50)-SUM($Z$448:CF$448))/SUM(капитал!$Z$42:CF$50)))/($T1151*12))))</f>
        <v>0</v>
      </c>
      <c r="CG1151" s="121">
        <f>IF(CG$8="",0,IF(SUM($Y1151:CF1151)&gt;=$W1144,0,IF(OR($T1151=0,$T1151=""),CG1144,(SUM($Y1144:CG1144)*IF(SUM(капитал!$Z$42:CG$50)=0,1,(SUM(капитал!$Z$42:CG$50)-SUM($Z$448:CG$448))/SUM(капитал!$Z$42:CG$50)))/($T1151*12))))</f>
        <v>0</v>
      </c>
      <c r="CH1151" s="121">
        <f>IF(CH$8="",0,IF(SUM($Y1151:CG1151)&gt;=$W1144,0,IF(OR($T1151=0,$T1151=""),CH1144,(SUM($Y1144:CH1144)*IF(SUM(капитал!$Z$42:CH$50)=0,1,(SUM(капитал!$Z$42:CH$50)-SUM($Z$448:CH$448))/SUM(капитал!$Z$42:CH$50)))/($T1151*12))))</f>
        <v>0</v>
      </c>
      <c r="CI1151" s="121">
        <f>IF(CI$8="",0,IF(SUM($Y1151:CH1151)&gt;=$W1144,0,IF(OR($T1151=0,$T1151=""),CI1144,(SUM($Y1144:CI1144)*IF(SUM(капитал!$Z$42:CI$50)=0,1,(SUM(капитал!$Z$42:CI$50)-SUM($Z$448:CI$448))/SUM(капитал!$Z$42:CI$50)))/($T1151*12))))</f>
        <v>0</v>
      </c>
      <c r="CJ1151" s="121">
        <f>IF(CJ$8="",0,IF(SUM($Y1151:CI1151)&gt;=$W1144,0,IF(OR($T1151=0,$T1151=""),CJ1144,(SUM($Y1144:CJ1144)*IF(SUM(капитал!$Z$42:CJ$50)=0,1,(SUM(капитал!$Z$42:CJ$50)-SUM($Z$448:CJ$448))/SUM(капитал!$Z$42:CJ$50)))/($T1151*12))))</f>
        <v>0</v>
      </c>
      <c r="CK1151" s="121">
        <f>IF(CK$8="",0,IF(SUM($Y1151:CJ1151)&gt;=$W1144,0,IF(OR($T1151=0,$T1151=""),CK1144,(SUM($Y1144:CK1144)*IF(SUM(капитал!$Z$42:CK$50)=0,1,(SUM(капитал!$Z$42:CK$50)-SUM($Z$448:CK$448))/SUM(капитал!$Z$42:CK$50)))/($T1151*12))))</f>
        <v>0</v>
      </c>
      <c r="CL1151" s="121">
        <f>IF(CL$8="",0,IF(SUM($Y1151:CK1151)&gt;=$W1144,0,IF(OR($T1151=0,$T1151=""),CL1144,(SUM($Y1144:CL1144)*IF(SUM(капитал!$Z$42:CL$50)=0,1,(SUM(капитал!$Z$42:CL$50)-SUM($Z$448:CL$448))/SUM(капитал!$Z$42:CL$50)))/($T1151*12))))</f>
        <v>0</v>
      </c>
      <c r="CM1151" s="121">
        <f>IF(CM$8="",0,IF(SUM($Y1151:CL1151)&gt;=$W1144,0,IF(OR($T1151=0,$T1151=""),CM1144,(SUM($Y1144:CM1144)*IF(SUM(капитал!$Z$42:CM$50)=0,1,(SUM(капитал!$Z$42:CM$50)-SUM($Z$448:CM$448))/SUM(капитал!$Z$42:CM$50)))/($T1151*12))))</f>
        <v>0</v>
      </c>
      <c r="CN1151" s="121">
        <f>IF(CN$8="",0,IF(SUM($Y1151:CM1151)&gt;=$W1144,0,IF(OR($T1151=0,$T1151=""),CN1144,(SUM($Y1144:CN1144)*IF(SUM(капитал!$Z$42:CN$50)=0,1,(SUM(капитал!$Z$42:CN$50)-SUM($Z$448:CN$448))/SUM(капитал!$Z$42:CN$50)))/($T1151*12))))</f>
        <v>0</v>
      </c>
      <c r="CO1151" s="121">
        <f>IF(CO$8="",0,IF(SUM($Y1151:CN1151)&gt;=$W1144,0,IF(OR($T1151=0,$T1151=""),CO1144,(SUM($Y1144:CO1144)*IF(SUM(капитал!$Z$42:CO$50)=0,1,(SUM(капитал!$Z$42:CO$50)-SUM($Z$448:CO$448))/SUM(капитал!$Z$42:CO$50)))/($T1151*12))))</f>
        <v>0</v>
      </c>
      <c r="CP1151" s="121">
        <f>IF(CP$8="",0,IF(SUM($Y1151:CO1151)&gt;=$W1144,0,IF(OR($T1151=0,$T1151=""),CP1144,(SUM($Y1144:CP1144)*IF(SUM(капитал!$Z$42:CP$50)=0,1,(SUM(капитал!$Z$42:CP$50)-SUM($Z$448:CP$448))/SUM(капитал!$Z$42:CP$50)))/($T1151*12))))</f>
        <v>0</v>
      </c>
      <c r="CQ1151" s="121">
        <f>IF(CQ$8="",0,IF(SUM($Y1151:CP1151)&gt;=$W1144,0,IF(OR($T1151=0,$T1151=""),CQ1144,(SUM($Y1144:CQ1144)*IF(SUM(капитал!$Z$42:CQ$50)=0,1,(SUM(капитал!$Z$42:CQ$50)-SUM($Z$448:CQ$448))/SUM(капитал!$Z$42:CQ$50)))/($T1151*12))))</f>
        <v>0</v>
      </c>
      <c r="CR1151" s="121">
        <f>IF(CR$8="",0,IF(SUM($Y1151:CQ1151)&gt;=$W1144,0,IF(OR($T1151=0,$T1151=""),CR1144,(SUM($Y1144:CR1144)*IF(SUM(капитал!$Z$42:CR$50)=0,1,(SUM(капитал!$Z$42:CR$50)-SUM($Z$448:CR$448))/SUM(капитал!$Z$42:CR$50)))/($T1151*12))))</f>
        <v>0</v>
      </c>
      <c r="CS1151" s="121">
        <f>IF(CS$8="",0,IF(SUM($Y1151:CR1151)&gt;=$W1144,0,IF(OR($T1151=0,$T1151=""),CS1144,(SUM($Y1144:CS1144)*IF(SUM(капитал!$Z$42:CS$50)=0,1,(SUM(капитал!$Z$42:CS$50)-SUM($Z$448:CS$448))/SUM(капитал!$Z$42:CS$50)))/($T1151*12))))</f>
        <v>0</v>
      </c>
      <c r="CT1151" s="121">
        <f>IF(CT$8="",0,IF(SUM($Y1151:CS1151)&gt;=$W1144,0,IF(OR($T1151=0,$T1151=""),CT1144,(SUM($Y1144:CT1144)*IF(SUM(капитал!$Z$42:CT$50)=0,1,(SUM(капитал!$Z$42:CT$50)-SUM($Z$448:CT$448))/SUM(капитал!$Z$42:CT$50)))/($T1151*12))))</f>
        <v>0</v>
      </c>
      <c r="CU1151" s="121">
        <f>IF(CU$8="",0,IF(SUM($Y1151:CT1151)&gt;=$W1144,0,IF(OR($T1151=0,$T1151=""),CU1144,(SUM($Y1144:CU1144)*IF(SUM(капитал!$Z$42:CU$50)=0,1,(SUM(капитал!$Z$42:CU$50)-SUM($Z$448:CU$448))/SUM(капитал!$Z$42:CU$50)))/($T1151*12))))</f>
        <v>0</v>
      </c>
      <c r="CV1151" s="121">
        <f>IF(CV$8="",0,IF(SUM($Y1151:CU1151)&gt;=$W1144,0,IF(OR($T1151=0,$T1151=""),CV1144,(SUM($Y1144:CV1144)*IF(SUM(капитал!$Z$42:CV$50)=0,1,(SUM(капитал!$Z$42:CV$50)-SUM($Z$448:CV$448))/SUM(капитал!$Z$42:CV$50)))/($T1151*12))))</f>
        <v>0</v>
      </c>
      <c r="CW1151" s="121">
        <f>IF(CW$8="",0,IF(SUM($Y1151:CV1151)&gt;=$W1144,0,IF(OR($T1151=0,$T1151=""),CW1144,(SUM($Y1144:CW1144)*IF(SUM(капитал!$Z$42:CW$50)=0,1,(SUM(капитал!$Z$42:CW$50)-SUM($Z$448:CW$448))/SUM(капитал!$Z$42:CW$50)))/($T1151*12))))</f>
        <v>0</v>
      </c>
      <c r="CX1151" s="121">
        <f>IF(CX$8="",0,IF(SUM($Y1151:CW1151)&gt;=$W1144,0,IF(OR($T1151=0,$T1151=""),CX1144,(SUM($Y1144:CX1144)*IF(SUM(капитал!$Z$42:CX$50)=0,1,(SUM(капитал!$Z$42:CX$50)-SUM($Z$448:CX$448))/SUM(капитал!$Z$42:CX$50)))/($T1151*12))))</f>
        <v>0</v>
      </c>
      <c r="CY1151" s="121">
        <f>IF(CY$8="",0,IF(SUM($Y1151:CX1151)&gt;=$W1144,0,IF(OR($T1151=0,$T1151=""),CY1144,(SUM($Y1144:CY1144)*IF(SUM(капитал!$Z$42:CY$50)=0,1,(SUM(капитал!$Z$42:CY$50)-SUM($Z$448:CY$448))/SUM(капитал!$Z$42:CY$50)))/($T1151*12))))</f>
        <v>0</v>
      </c>
      <c r="CZ1151" s="121">
        <f>IF(CZ$8="",0,IF(SUM($Y1151:CY1151)&gt;=$W1144,0,IF(OR($T1151=0,$T1151=""),CZ1144,(SUM($Y1144:CZ1144)*IF(SUM(капитал!$Z$42:CZ$50)=0,1,(SUM(капитал!$Z$42:CZ$50)-SUM($Z$448:CZ$448))/SUM(капитал!$Z$42:CZ$50)))/($T1151*12))))</f>
        <v>0</v>
      </c>
      <c r="DA1151" s="121">
        <f>IF(DA$8="",0,IF(SUM($Y1151:CZ1151)&gt;=$W1144,0,IF(OR($T1151=0,$T1151=""),DA1144,(SUM($Y1144:DA1144)*IF(SUM(капитал!$Z$42:DA$50)=0,1,(SUM(капитал!$Z$42:DA$50)-SUM($Z$448:DA$448))/SUM(капитал!$Z$42:DA$50)))/($T1151*12))))</f>
        <v>0</v>
      </c>
      <c r="DB1151" s="121">
        <f>IF(DB$8="",0,IF(SUM($Y1151:DA1151)&gt;=$W1144,0,IF(OR($T1151=0,$T1151=""),DB1144,(SUM($Y1144:DB1144)*IF(SUM(капитал!$Z$42:DB$50)=0,1,(SUM(капитал!$Z$42:DB$50)-SUM($Z$448:DB$448))/SUM(капитал!$Z$42:DB$50)))/($T1151*12))))</f>
        <v>0</v>
      </c>
      <c r="DC1151" s="121">
        <f>IF(DC$8="",0,IF(SUM($Y1151:DB1151)&gt;=$W1144,0,IF(OR($T1151=0,$T1151=""),DC1144,(SUM($Y1144:DC1144)*IF(SUM(капитал!$Z$42:DC$50)=0,1,(SUM(капитал!$Z$42:DC$50)-SUM($Z$448:DC$448))/SUM(капитал!$Z$42:DC$50)))/($T1151*12))))</f>
        <v>0</v>
      </c>
      <c r="DD1151" s="121">
        <f>IF(DD$8="",0,IF(SUM($Y1151:DC1151)&gt;=$W1144,0,IF(OR($T1151=0,$T1151=""),DD1144,(SUM($Y1144:DD1144)*IF(SUM(капитал!$Z$42:DD$50)=0,1,(SUM(капитал!$Z$42:DD$50)-SUM($Z$448:DD$448))/SUM(капитал!$Z$42:DD$50)))/($T1151*12))))</f>
        <v>0</v>
      </c>
      <c r="DE1151" s="121">
        <f>IF(DE$8="",0,IF(SUM($Y1151:DD1151)&gt;=$W1144,0,IF(OR($T1151=0,$T1151=""),DE1144,(SUM($Y1144:DE1144)*IF(SUM(капитал!$Z$42:DE$50)=0,1,(SUM(капитал!$Z$42:DE$50)-SUM($Z$448:DE$448))/SUM(капитал!$Z$42:DE$50)))/($T1151*12))))</f>
        <v>0</v>
      </c>
      <c r="DF1151" s="121">
        <f>IF(DF$8="",0,IF(SUM($Y1151:DE1151)&gt;=$W1144,0,IF(OR($T1151=0,$T1151=""),DF1144,(SUM($Y1144:DF1144)*IF(SUM(капитал!$Z$42:DF$50)=0,1,(SUM(капитал!$Z$42:DF$50)-SUM($Z$448:DF$448))/SUM(капитал!$Z$42:DF$50)))/($T1151*12))))</f>
        <v>0</v>
      </c>
      <c r="DG1151" s="121">
        <f>IF(DG$8="",0,IF(SUM($Y1151:DF1151)&gt;=$W1144,0,IF(OR($T1151=0,$T1151=""),DG1144,(SUM($Y1144:DG1144)*IF(SUM(капитал!$Z$42:DG$50)=0,1,(SUM(капитал!$Z$42:DG$50)-SUM($Z$448:DG$448))/SUM(капитал!$Z$42:DG$50)))/($T1151*12))))</f>
        <v>0</v>
      </c>
      <c r="DH1151" s="121">
        <f>IF(DH$8="",0,IF(SUM($Y1151:DG1151)&gt;=$W1144,0,IF(OR($T1151=0,$T1151=""),DH1144,(SUM($Y1144:DH1144)*IF(SUM(капитал!$Z$42:DH$50)=0,1,(SUM(капитал!$Z$42:DH$50)-SUM($Z$448:DH$448))/SUM(капитал!$Z$42:DH$50)))/($T1151*12))))</f>
        <v>0</v>
      </c>
      <c r="DI1151" s="121">
        <f>IF(DI$8="",0,IF(SUM($Y1151:DH1151)&gt;=$W1144,0,IF(OR($T1151=0,$T1151=""),DI1144,(SUM($Y1144:DI1144)*IF(SUM(капитал!$Z$42:DI$50)=0,1,(SUM(капитал!$Z$42:DI$50)-SUM($Z$448:DI$448))/SUM(капитал!$Z$42:DI$50)))/($T1151*12))))</f>
        <v>0</v>
      </c>
      <c r="DJ1151" s="121">
        <f>IF(DJ$8="",0,IF(SUM($Y1151:DI1151)&gt;=$W1144,0,IF(OR($T1151=0,$T1151=""),DJ1144,(SUM($Y1144:DJ1144)*IF(SUM(капитал!$Z$42:DJ$50)=0,1,(SUM(капитал!$Z$42:DJ$50)-SUM($Z$448:DJ$448))/SUM(капитал!$Z$42:DJ$50)))/($T1151*12))))</f>
        <v>0</v>
      </c>
      <c r="DK1151" s="121">
        <f>IF(DK$8="",0,IF(SUM($Y1151:DJ1151)&gt;=$W1144,0,IF(OR($T1151=0,$T1151=""),DK1144,(SUM($Y1144:DK1144)*IF(SUM(капитал!$Z$42:DK$50)=0,1,(SUM(капитал!$Z$42:DK$50)-SUM($Z$448:DK$448))/SUM(капитал!$Z$42:DK$50)))/($T1151*12))))</f>
        <v>0</v>
      </c>
      <c r="DL1151" s="121">
        <f>IF(DL$8="",0,IF(SUM($Y1151:DK1151)&gt;=$W1144,0,IF(OR($T1151=0,$T1151=""),DL1144,(SUM($Y1144:DL1144)*IF(SUM(капитал!$Z$42:DL$50)=0,1,(SUM(капитал!$Z$42:DL$50)-SUM($Z$448:DL$448))/SUM(капитал!$Z$42:DL$50)))/($T1151*12))))</f>
        <v>0</v>
      </c>
      <c r="DM1151" s="121">
        <f>IF(DM$8="",0,IF(SUM($Y1151:DL1151)&gt;=$W1144,0,IF(OR($T1151=0,$T1151=""),DM1144,(SUM($Y1144:DM1144)*IF(SUM(капитал!$Z$42:DM$50)=0,1,(SUM(капитал!$Z$42:DM$50)-SUM($Z$448:DM$448))/SUM(капитал!$Z$42:DM$50)))/($T1151*12))))</f>
        <v>0</v>
      </c>
      <c r="DN1151" s="121">
        <f>IF(DN$8="",0,IF(SUM($Y1151:DM1151)&gt;=$W1144,0,IF(OR($T1151=0,$T1151=""),DN1144,(SUM($Y1144:DN1144)*IF(SUM(капитал!$Z$42:DN$50)=0,1,(SUM(капитал!$Z$42:DN$50)-SUM($Z$448:DN$448))/SUM(капитал!$Z$42:DN$50)))/($T1151*12))))</f>
        <v>0</v>
      </c>
      <c r="DO1151" s="121">
        <f>IF(DO$8="",0,IF(SUM($Y1151:DN1151)&gt;=$W1144,0,IF(OR($T1151=0,$T1151=""),DO1144,(SUM($Y1144:DO1144)*IF(SUM(капитал!$Z$42:DO$50)=0,1,(SUM(капитал!$Z$42:DO$50)-SUM($Z$448:DO$448))/SUM(капитал!$Z$42:DO$50)))/($T1151*12))))</f>
        <v>0</v>
      </c>
      <c r="DP1151" s="121">
        <f>IF(DP$8="",0,IF(SUM($Y1151:DO1151)&gt;=$W1144,0,IF(OR($T1151=0,$T1151=""),DP1144,(SUM($Y1144:DP1144)*IF(SUM(капитал!$Z$42:DP$50)=0,1,(SUM(капитал!$Z$42:DP$50)-SUM($Z$448:DP$448))/SUM(капитал!$Z$42:DP$50)))/($T1151*12))))</f>
        <v>0</v>
      </c>
      <c r="DQ1151" s="121">
        <f>IF(DQ$8="",0,IF(SUM($Y1151:DP1151)&gt;=$W1144,0,IF(OR($T1151=0,$T1151=""),DQ1144,(SUM($Y1144:DQ1144)*IF(SUM(капитал!$Z$42:DQ$50)=0,1,(SUM(капитал!$Z$42:DQ$50)-SUM($Z$448:DQ$448))/SUM(капитал!$Z$42:DQ$50)))/($T1151*12))))</f>
        <v>0</v>
      </c>
      <c r="DR1151" s="121">
        <f>IF(DR$8="",0,IF(SUM($Y1151:DQ1151)&gt;=$W1144,0,IF(OR($T1151=0,$T1151=""),DR1144,(SUM($Y1144:DR1144)*IF(SUM(капитал!$Z$42:DR$50)=0,1,(SUM(капитал!$Z$42:DR$50)-SUM($Z$448:DR$448))/SUM(капитал!$Z$42:DR$50)))/($T1151*12))))</f>
        <v>0</v>
      </c>
      <c r="DS1151" s="121">
        <f>IF(DS$8="",0,IF(SUM($Y1151:DR1151)&gt;=$W1144,0,IF(OR($T1151=0,$T1151=""),DS1144,(SUM($Y1144:DS1144)*IF(SUM(капитал!$Z$42:DS$50)=0,1,(SUM(капитал!$Z$42:DS$50)-SUM($Z$448:DS$448))/SUM(капитал!$Z$42:DS$50)))/($T1151*12))))</f>
        <v>0</v>
      </c>
      <c r="DT1151" s="121">
        <f>IF(DT$8="",0,IF(SUM($Y1151:DS1151)&gt;=$W1144,0,IF(OR($T1151=0,$T1151=""),DT1144,(SUM($Y1144:DT1144)*IF(SUM(капитал!$Z$42:DT$50)=0,1,(SUM(капитал!$Z$42:DT$50)-SUM($Z$448:DT$448))/SUM(капитал!$Z$42:DT$50)))/($T1151*12))))</f>
        <v>0</v>
      </c>
      <c r="DU1151" s="121">
        <f>IF(DU$8="",0,IF(SUM($Y1151:DT1151)&gt;=$W1144,0,IF(OR($T1151=0,$T1151=""),DU1144,(SUM($Y1144:DU1144)*IF(SUM(капитал!$Z$42:DU$50)=0,1,(SUM(капитал!$Z$42:DU$50)-SUM($Z$448:DU$448))/SUM(капитал!$Z$42:DU$50)))/($T1151*12))))</f>
        <v>0</v>
      </c>
      <c r="DV1151" s="121">
        <f>IF(DV$8="",0,IF(SUM($Y1151:DU1151)&gt;=$W1144,0,IF(OR($T1151=0,$T1151=""),DV1144,(SUM($Y1144:DV1144)*IF(SUM(капитал!$Z$42:DV$50)=0,1,(SUM(капитал!$Z$42:DV$50)-SUM($Z$448:DV$448))/SUM(капитал!$Z$42:DV$50)))/($T1151*12))))</f>
        <v>0</v>
      </c>
      <c r="DW1151" s="121">
        <f>IF(DW$8="",0,IF(SUM($Y1151:DV1151)&gt;=$W1144,0,IF(OR($T1151=0,$T1151=""),DW1144,(SUM($Y1144:DW1144)*IF(SUM(капитал!$Z$42:DW$50)=0,1,(SUM(капитал!$Z$42:DW$50)-SUM($Z$448:DW$448))/SUM(капитал!$Z$42:DW$50)))/($T1151*12))))</f>
        <v>0</v>
      </c>
      <c r="DX1151" s="121">
        <f>IF(DX$8="",0,IF(SUM($Y1151:DW1151)&gt;=$W1144,0,IF(OR($T1151=0,$T1151=""),DX1144,(SUM($Y1144:DX1144)*IF(SUM(капитал!$Z$42:DX$50)=0,1,(SUM(капитал!$Z$42:DX$50)-SUM($Z$448:DX$448))/SUM(капитал!$Z$42:DX$50)))/($T1151*12))))</f>
        <v>0</v>
      </c>
      <c r="DY1151" s="121">
        <f>IF(DY$8="",0,IF(SUM($Y1151:DX1151)&gt;=$W1144,0,IF(OR($T1151=0,$T1151=""),DY1144,(SUM($Y1144:DY1144)*IF(SUM(капитал!$Z$42:DY$50)=0,1,(SUM(капитал!$Z$42:DY$50)-SUM($Z$448:DY$448))/SUM(капитал!$Z$42:DY$50)))/($T1151*12))))</f>
        <v>0</v>
      </c>
      <c r="DZ1151" s="121">
        <f>IF(DZ$8="",0,IF(SUM($Y1151:DY1151)&gt;=$W1144,0,IF(OR($T1151=0,$T1151=""),DZ1144,(SUM($Y1144:DZ1144)*IF(SUM(капитал!$Z$42:DZ$50)=0,1,(SUM(капитал!$Z$42:DZ$50)-SUM($Z$448:DZ$448))/SUM(капитал!$Z$42:DZ$50)))/($T1151*12))))</f>
        <v>0</v>
      </c>
      <c r="EA1151" s="121">
        <f>IF(EA$8="",0,IF(SUM($Y1151:DZ1151)&gt;=$W1144,0,IF(OR($T1151=0,$T1151=""),EA1144,(SUM($Y1144:EA1144)*IF(SUM(капитал!$Z$42:EA$50)=0,1,(SUM(капитал!$Z$42:EA$50)-SUM($Z$448:EA$448))/SUM(капитал!$Z$42:EA$50)))/($T1151*12))))</f>
        <v>0</v>
      </c>
      <c r="EB1151" s="121">
        <f>IF(EB$8="",0,IF(SUM($Y1151:EA1151)&gt;=$W1144,0,IF(OR($T1151=0,$T1151=""),EB1144,(SUM($Y1144:EB1144)*IF(SUM(капитал!$Z$42:EB$50)=0,1,(SUM(капитал!$Z$42:EB$50)-SUM($Z$448:EB$448))/SUM(капитал!$Z$42:EB$50)))/($T1151*12))))</f>
        <v>0</v>
      </c>
      <c r="EC1151" s="121">
        <f>IF(EC$8="",0,IF(SUM($Y1151:EB1151)&gt;=$W1144,0,IF(OR($T1151=0,$T1151=""),EC1144,(SUM($Y1144:EC1144)*IF(SUM(капитал!$Z$42:EC$50)=0,1,(SUM(капитал!$Z$42:EC$50)-SUM($Z$448:EC$448))/SUM(капитал!$Z$42:EC$50)))/($T1151*12))))</f>
        <v>0</v>
      </c>
      <c r="ED1151" s="121">
        <f>IF(ED$8="",0,IF(SUM($Y1151:EC1151)&gt;=$W1144,0,IF(OR($T1151=0,$T1151=""),ED1144,(SUM($Y1144:ED1144)*IF(SUM(капитал!$Z$42:ED$50)=0,1,(SUM(капитал!$Z$42:ED$50)-SUM($Z$448:ED$448))/SUM(капитал!$Z$42:ED$50)))/($T1151*12))))</f>
        <v>0</v>
      </c>
      <c r="EE1151" s="121">
        <f>IF(EE$8="",0,IF(SUM($Y1151:ED1151)&gt;=$W1144,0,IF(OR($T1151=0,$T1151=""),EE1144,(SUM($Y1144:EE1144)*IF(SUM(капитал!$Z$42:EE$50)=0,1,(SUM(капитал!$Z$42:EE$50)-SUM($Z$448:EE$448))/SUM(капитал!$Z$42:EE$50)))/($T1151*12))))</f>
        <v>0</v>
      </c>
      <c r="EF1151" s="121">
        <f>IF(EF$8="",0,IF(SUM($Y1151:EE1151)&gt;=$W1144,0,IF(OR($T1151=0,$T1151=""),EF1144,(SUM($Y1144:EF1144)*IF(SUM(капитал!$Z$42:EF$50)=0,1,(SUM(капитал!$Z$42:EF$50)-SUM($Z$448:EF$448))/SUM(капитал!$Z$42:EF$50)))/($T1151*12))))</f>
        <v>0</v>
      </c>
      <c r="EG1151" s="121">
        <f>IF(EG$8="",0,IF(SUM($Y1151:EF1151)&gt;=$W1144,0,IF(OR($T1151=0,$T1151=""),EG1144,(SUM($Y1144:EG1144)*IF(SUM(капитал!$Z$42:EG$50)=0,1,(SUM(капитал!$Z$42:EG$50)-SUM($Z$448:EG$448))/SUM(капитал!$Z$42:EG$50)))/($T1151*12))))</f>
        <v>0</v>
      </c>
      <c r="EH1151" s="121">
        <f>IF(EH$8="",0,IF(SUM($Y1151:EG1151)&gt;=$W1144,0,IF(OR($T1151=0,$T1151=""),EH1144,(SUM($Y1144:EH1144)*IF(SUM(капитал!$Z$42:EH$50)=0,1,(SUM(капитал!$Z$42:EH$50)-SUM($Z$448:EH$448))/SUM(капитал!$Z$42:EH$50)))/($T1151*12))))</f>
        <v>0</v>
      </c>
      <c r="EI1151" s="121">
        <f>IF(EI$8="",0,IF(SUM($Y1151:EH1151)&gt;=$W1144,0,IF(OR($T1151=0,$T1151=""),EI1144,(SUM($Y1144:EI1144)*IF(SUM(капитал!$Z$42:EI$50)=0,1,(SUM(капитал!$Z$42:EI$50)-SUM($Z$448:EI$448))/SUM(капитал!$Z$42:EI$50)))/($T1151*12))))</f>
        <v>0</v>
      </c>
      <c r="EJ1151" s="121">
        <f>IF(EJ$8="",0,IF(SUM($Y1151:EI1151)&gt;=$W1144,0,IF(OR($T1151=0,$T1151=""),EJ1144,(SUM($Y1144:EJ1144)*IF(SUM(капитал!$Z$42:EJ$50)=0,1,(SUM(капитал!$Z$42:EJ$50)-SUM($Z$448:EJ$448))/SUM(капитал!$Z$42:EJ$50)))/($T1151*12))))</f>
        <v>0</v>
      </c>
      <c r="EK1151" s="121">
        <f>IF(EK$8="",0,IF(SUM($Y1151:EJ1151)&gt;=$W1144,0,IF(OR($T1151=0,$T1151=""),EK1144,(SUM($Y1144:EK1144)*IF(SUM(капитал!$Z$42:EK$50)=0,1,(SUM(капитал!$Z$42:EK$50)-SUM($Z$448:EK$448))/SUM(капитал!$Z$42:EK$50)))/($T1151*12))))</f>
        <v>0</v>
      </c>
      <c r="EL1151" s="121">
        <f>IF(EL$8="",0,IF(SUM($Y1151:EK1151)&gt;=$W1144,0,IF(OR($T1151=0,$T1151=""),EL1144,(SUM($Y1144:EL1144)*IF(SUM(капитал!$Z$42:EL$50)=0,1,(SUM(капитал!$Z$42:EL$50)-SUM($Z$448:EL$448))/SUM(капитал!$Z$42:EL$50)))/($T1151*12))))</f>
        <v>0</v>
      </c>
      <c r="EM1151" s="121">
        <f>IF(EM$8="",0,IF(SUM($Y1151:EL1151)&gt;=$W1144,0,IF(OR($T1151=0,$T1151=""),EM1144,(SUM($Y1144:EM1144)*IF(SUM(капитал!$Z$42:EM$50)=0,1,(SUM(капитал!$Z$42:EM$50)-SUM($Z$448:EM$448))/SUM(капитал!$Z$42:EM$50)))/($T1151*12))))</f>
        <v>0</v>
      </c>
      <c r="EN1151" s="121">
        <f>IF(EN$8="",0,IF(SUM($Y1151:EM1151)&gt;=$W1144,0,IF(OR($T1151=0,$T1151=""),EN1144,(SUM($Y1144:EN1144)*IF(SUM(капитал!$Z$42:EN$50)=0,1,(SUM(капитал!$Z$42:EN$50)-SUM($Z$448:EN$448))/SUM(капитал!$Z$42:EN$50)))/($T1151*12))))</f>
        <v>0</v>
      </c>
      <c r="EO1151" s="121">
        <f>IF(EO$8="",0,IF(SUM($Y1151:EN1151)&gt;=$W1144,0,IF(OR($T1151=0,$T1151=""),EO1144,(SUM($Y1144:EO1144)*IF(SUM(капитал!$Z$42:EO$50)=0,1,(SUM(капитал!$Z$42:EO$50)-SUM($Z$448:EO$448))/SUM(капитал!$Z$42:EO$50)))/($T1151*12))))</f>
        <v>0</v>
      </c>
      <c r="EP1151" s="121">
        <f>IF(EP$8="",0,IF(SUM($Y1151:EO1151)&gt;=$W1144,0,IF(OR($T1151=0,$T1151=""),EP1144,(SUM($Y1144:EP1144)*IF(SUM(капитал!$Z$42:EP$50)=0,1,(SUM(капитал!$Z$42:EP$50)-SUM($Z$448:EP$448))/SUM(капитал!$Z$42:EP$50)))/($T1151*12))))</f>
        <v>0</v>
      </c>
      <c r="EQ1151" s="121">
        <f>IF(EQ$8="",0,IF(SUM($Y1151:EP1151)&gt;=$W1144,0,IF(OR($T1151=0,$T1151=""),EQ1144,(SUM($Y1144:EQ1144)*IF(SUM(капитал!$Z$42:EQ$50)=0,1,(SUM(капитал!$Z$42:EQ$50)-SUM($Z$448:EQ$448))/SUM(капитал!$Z$42:EQ$50)))/($T1151*12))))</f>
        <v>0</v>
      </c>
      <c r="ER1151" s="121">
        <f>IF(ER$8="",0,IF(SUM($Y1151:EQ1151)&gt;=$W1144,0,IF(OR($T1151=0,$T1151=""),ER1144,(SUM($Y1144:ER1144)*IF(SUM(капитал!$Z$42:ER$50)=0,1,(SUM(капитал!$Z$42:ER$50)-SUM($Z$448:ER$448))/SUM(капитал!$Z$42:ER$50)))/($T1151*12))))</f>
        <v>0</v>
      </c>
      <c r="ES1151" s="121">
        <f>IF(ES$8="",0,IF(SUM($Y1151:ER1151)&gt;=$W1144,0,IF(OR($T1151=0,$T1151=""),ES1144,(SUM($Y1144:ES1144)*IF(SUM(капитал!$Z$42:ES$50)=0,1,(SUM(капитал!$Z$42:ES$50)-SUM($Z$448:ES$448))/SUM(капитал!$Z$42:ES$50)))/($T1151*12))))</f>
        <v>0</v>
      </c>
      <c r="ET1151" s="121">
        <f>IF(ET$8="",0,IF(SUM($Y1151:ES1151)&gt;=$W1144,0,IF(OR($T1151=0,$T1151=""),ET1144,(SUM($Y1144:ET1144)*IF(SUM(капитал!$Z$42:ET$50)=0,1,(SUM(капитал!$Z$42:ET$50)-SUM($Z$448:ET$448))/SUM(капитал!$Z$42:ET$50)))/($T1151*12))))</f>
        <v>0</v>
      </c>
      <c r="EU1151" s="121">
        <f>IF(EU$8="",0,IF(SUM($Y1151:ET1151)&gt;=$W1144,0,IF(OR($T1151=0,$T1151=""),EU1144,(SUM($Y1144:EU1144)*IF(SUM(капитал!$Z$42:EU$50)=0,1,(SUM(капитал!$Z$42:EU$50)-SUM($Z$448:EU$448))/SUM(капитал!$Z$42:EU$50)))/($T1151*12))))</f>
        <v>0</v>
      </c>
      <c r="EV1151" s="121">
        <f>IF(EV$8="",0,IF(SUM($Y1151:EU1151)&gt;=$W1144,0,IF(OR($T1151=0,$T1151=""),EV1144,(SUM($Y1144:EV1144)*IF(SUM(капитал!$Z$42:EV$50)=0,1,(SUM(капитал!$Z$42:EV$50)-SUM($Z$448:EV$448))/SUM(капитал!$Z$42:EV$50)))/($T1151*12))))</f>
        <v>0</v>
      </c>
      <c r="EW1151" s="121">
        <f>IF(EW$8="",0,IF(SUM($Y1151:EV1151)&gt;=$W1144,0,IF(OR($T1151=0,$T1151=""),EW1144,(SUM($Y1144:EW1144)*IF(SUM(капитал!$Z$42:EW$50)=0,1,(SUM(капитал!$Z$42:EW$50)-SUM($Z$448:EW$448))/SUM(капитал!$Z$42:EW$50)))/($T1151*12))))</f>
        <v>0</v>
      </c>
      <c r="EX1151" s="121">
        <f>IF(EX$8="",0,IF(SUM($Y1151:EW1151)&gt;=$W1144,0,IF(OR($T1151=0,$T1151=""),EX1144,(SUM($Y1144:EX1144)*IF(SUM(капитал!$Z$42:EX$50)=0,1,(SUM(капитал!$Z$42:EX$50)-SUM($Z$448:EX$448))/SUM(капитал!$Z$42:EX$50)))/($T1151*12))))</f>
        <v>0</v>
      </c>
      <c r="EY1151" s="121">
        <f>IF(EY$8="",0,IF(SUM($Y1151:EX1151)&gt;=$W1144,0,IF(OR($T1151=0,$T1151=""),EY1144,(SUM($Y1144:EY1144)*IF(SUM(капитал!$Z$42:EY$50)=0,1,(SUM(капитал!$Z$42:EY$50)-SUM($Z$448:EY$448))/SUM(капитал!$Z$42:EY$50)))/($T1151*12))))</f>
        <v>0</v>
      </c>
      <c r="EZ1151" s="121">
        <f>IF(EZ$8="",0,IF(SUM($Y1151:EY1151)&gt;=$W1144,0,IF(OR($T1151=0,$T1151=""),EZ1144,(SUM($Y1144:EZ1144)*IF(SUM(капитал!$Z$42:EZ$50)=0,1,(SUM(капитал!$Z$42:EZ$50)-SUM($Z$448:EZ$448))/SUM(капитал!$Z$42:EZ$50)))/($T1151*12))))</f>
        <v>0</v>
      </c>
      <c r="FA1151" s="121">
        <f>IF(FA$8="",0,IF(SUM($Y1151:EZ1151)&gt;=$W1144,0,IF(OR($T1151=0,$T1151=""),FA1144,(SUM($Y1144:FA1144)*IF(SUM(капитал!$Z$42:FA$50)=0,1,(SUM(капитал!$Z$42:FA$50)-SUM($Z$448:FA$448))/SUM(капитал!$Z$42:FA$50)))/($T1151*12))))</f>
        <v>0</v>
      </c>
      <c r="FB1151" s="121">
        <f>IF(FB$8="",0,IF(SUM($Y1151:FA1151)&gt;=$W1144,0,IF(OR($T1151=0,$T1151=""),FB1144,(SUM($Y1144:FB1144)*IF(SUM(капитал!$Z$42:FB$50)=0,1,(SUM(капитал!$Z$42:FB$50)-SUM($Z$448:FB$448))/SUM(капитал!$Z$42:FB$50)))/($T1151*12))))</f>
        <v>0</v>
      </c>
      <c r="FC1151" s="121">
        <f>IF(FC$8="",0,IF(SUM($Y1151:FB1151)&gt;=$W1144,0,IF(OR($T1151=0,$T1151=""),FC1144,(SUM($Y1144:FC1144)*IF(SUM(капитал!$Z$42:FC$50)=0,1,(SUM(капитал!$Z$42:FC$50)-SUM($Z$448:FC$448))/SUM(капитал!$Z$42:FC$50)))/($T1151*12))))</f>
        <v>0</v>
      </c>
      <c r="FD1151" s="121">
        <f>IF(FD$8="",0,IF(SUM($Y1151:FC1151)&gt;=$W1144,0,IF(OR($T1151=0,$T1151=""),FD1144,(SUM($Y1144:FD1144)*IF(SUM(капитал!$Z$42:FD$50)=0,1,(SUM(капитал!$Z$42:FD$50)-SUM($Z$448:FD$448))/SUM(капитал!$Z$42:FD$50)))/($T1151*12))))</f>
        <v>0</v>
      </c>
      <c r="FE1151" s="121">
        <f>IF(FE$8="",0,IF(SUM($Y1151:FD1151)&gt;=$W1144,0,IF(OR($T1151=0,$T1151=""),FE1144,(SUM($Y1144:FE1144)*IF(SUM(капитал!$Z$42:FE$50)=0,1,(SUM(капитал!$Z$42:FE$50)-SUM($Z$448:FE$448))/SUM(капитал!$Z$42:FE$50)))/($T1151*12))))</f>
        <v>0</v>
      </c>
      <c r="FF1151" s="121">
        <f>IF(FF$8="",0,IF(SUM($Y1151:FE1151)&gt;=$W1144,0,IF(OR($T1151=0,$T1151=""),FF1144,(SUM($Y1144:FF1144)*IF(SUM(капитал!$Z$42:FF$50)=0,1,(SUM(капитал!$Z$42:FF$50)-SUM($Z$448:FF$448))/SUM(капитал!$Z$42:FF$50)))/($T1151*12))))</f>
        <v>0</v>
      </c>
      <c r="FG1151" s="121">
        <f>IF(FG$8="",0,IF(SUM($Y1151:FF1151)&gt;=$W1144,0,IF(OR($T1151=0,$T1151=""),FG1144,(SUM($Y1144:FG1144)*IF(SUM(капитал!$Z$42:FG$50)=0,1,(SUM(капитал!$Z$42:FG$50)-SUM($Z$448:FG$448))/SUM(капитал!$Z$42:FG$50)))/($T1151*12))))</f>
        <v>0</v>
      </c>
      <c r="FH1151" s="121">
        <f>IF(FH$8="",0,IF(SUM($Y1151:FG1151)&gt;=$W1144,0,IF(OR($T1151=0,$T1151=""),FH1144,(SUM($Y1144:FH1144)*IF(SUM(капитал!$Z$42:FH$50)=0,1,(SUM(капитал!$Z$42:FH$50)-SUM($Z$448:FH$448))/SUM(капитал!$Z$42:FH$50)))/($T1151*12))))</f>
        <v>0</v>
      </c>
      <c r="FI1151" s="121">
        <f>IF(FI$8="",0,IF(SUM($Y1151:FH1151)&gt;=$W1144,0,IF(OR($T1151=0,$T1151=""),FI1144,(SUM($Y1144:FI1144)*IF(SUM(капитал!$Z$42:FI$50)=0,1,(SUM(капитал!$Z$42:FI$50)-SUM($Z$448:FI$448))/SUM(капитал!$Z$42:FI$50)))/($T1151*12))))</f>
        <v>0</v>
      </c>
      <c r="FJ1151" s="121">
        <f>IF(FJ$8="",0,IF(SUM($Y1151:FI1151)&gt;=$W1144,0,IF(OR($T1151=0,$T1151=""),FJ1144,(SUM($Y1144:FJ1144)*IF(SUM(капитал!$Z$42:FJ$50)=0,1,(SUM(капитал!$Z$42:FJ$50)-SUM($Z$448:FJ$448))/SUM(капитал!$Z$42:FJ$50)))/($T1151*12))))</f>
        <v>0</v>
      </c>
      <c r="FK1151" s="121">
        <f>IF(FK$8="",0,IF(SUM($Y1151:FJ1151)&gt;=$W1144,0,IF(OR($T1151=0,$T1151=""),FK1144,(SUM($Y1144:FK1144)*IF(SUM(капитал!$Z$42:FK$50)=0,1,(SUM(капитал!$Z$42:FK$50)-SUM($Z$448:FK$448))/SUM(капитал!$Z$42:FK$50)))/($T1151*12))))</f>
        <v>0</v>
      </c>
      <c r="FL1151" s="121">
        <f>IF(FL$8="",0,IF(SUM($Y1151:FK1151)&gt;=$W1144,0,IF(OR($T1151=0,$T1151=""),FL1144,(SUM($Y1144:FL1144)*IF(SUM(капитал!$Z$42:FL$50)=0,1,(SUM(капитал!$Z$42:FL$50)-SUM($Z$448:FL$448))/SUM(капитал!$Z$42:FL$50)))/($T1151*12))))</f>
        <v>0</v>
      </c>
      <c r="FM1151" s="121">
        <f>IF(FM$8="",0,IF(SUM($Y1151:FL1151)&gt;=$W1144,0,IF(OR($T1151=0,$T1151=""),FM1144,(SUM($Y1144:FM1144)*IF(SUM(капитал!$Z$42:FM$50)=0,1,(SUM(капитал!$Z$42:FM$50)-SUM($Z$448:FM$448))/SUM(капитал!$Z$42:FM$50)))/($T1151*12))))</f>
        <v>0</v>
      </c>
      <c r="FN1151" s="121">
        <f>IF(FN$8="",0,IF(SUM($Y1151:FM1151)&gt;=$W1144,0,IF(OR($T1151=0,$T1151=""),FN1144,(SUM($Y1144:FN1144)*IF(SUM(капитал!$Z$42:FN$50)=0,1,(SUM(капитал!$Z$42:FN$50)-SUM($Z$448:FN$448))/SUM(капитал!$Z$42:FN$50)))/($T1151*12))))</f>
        <v>0</v>
      </c>
      <c r="FO1151" s="121">
        <f>IF(FO$8="",0,IF(SUM($Y1151:FN1151)&gt;=$W1144,0,IF(OR($T1151=0,$T1151=""),FO1144,(SUM($Y1144:FO1144)*IF(SUM(капитал!$Z$42:FO$50)=0,1,(SUM(капитал!$Z$42:FO$50)-SUM($Z$448:FO$448))/SUM(капитал!$Z$42:FO$50)))/($T1151*12))))</f>
        <v>0</v>
      </c>
      <c r="FP1151" s="121">
        <f>IF(FP$8="",0,IF(SUM($Y1151:FO1151)&gt;=$W1144,0,IF(OR($T1151=0,$T1151=""),FP1144,(SUM($Y1144:FP1144)*IF(SUM(капитал!$Z$42:FP$50)=0,1,(SUM(капитал!$Z$42:FP$50)-SUM($Z$448:FP$448))/SUM(капитал!$Z$42:FP$50)))/($T1151*12))))</f>
        <v>0</v>
      </c>
      <c r="FQ1151" s="121">
        <f>IF(FQ$8="",0,IF(SUM($Y1151:FP1151)&gt;=$W1144,0,IF(OR($T1151=0,$T1151=""),FQ1144,(SUM($Y1144:FQ1144)*IF(SUM(капитал!$Z$42:FQ$50)=0,1,(SUM(капитал!$Z$42:FQ$50)-SUM($Z$448:FQ$448))/SUM(капитал!$Z$42:FQ$50)))/($T1151*12))))</f>
        <v>0</v>
      </c>
      <c r="FR1151" s="121">
        <f>IF(FR$8="",0,IF(SUM($Y1151:FQ1151)&gt;=$W1144,0,IF(OR($T1151=0,$T1151=""),FR1144,(SUM($Y1144:FR1144)*IF(SUM(капитал!$Z$42:FR$50)=0,1,(SUM(капитал!$Z$42:FR$50)-SUM($Z$448:FR$448))/SUM(капитал!$Z$42:FR$50)))/($T1151*12))))</f>
        <v>0</v>
      </c>
      <c r="FS1151" s="121">
        <f>IF(FS$8="",0,IF(SUM($Y1151:FR1151)&gt;=$W1144,0,IF(OR($T1151=0,$T1151=""),FS1144,(SUM($Y1144:FS1144)*IF(SUM(капитал!$Z$42:FS$50)=0,1,(SUM(капитал!$Z$42:FS$50)-SUM($Z$448:FS$448))/SUM(капитал!$Z$42:FS$50)))/($T1151*12))))</f>
        <v>0</v>
      </c>
      <c r="FT1151" s="121">
        <f>IF(FT$8="",0,IF(SUM($Y1151:FS1151)&gt;=$W1144,0,IF(OR($T1151=0,$T1151=""),FT1144,(SUM($Y1144:FT1144)*IF(SUM(капитал!$Z$42:FT$50)=0,1,(SUM(капитал!$Z$42:FT$50)-SUM($Z$448:FT$448))/SUM(капитал!$Z$42:FT$50)))/($T1151*12))))</f>
        <v>0</v>
      </c>
      <c r="FU1151" s="121">
        <f>IF(FU$8="",0,IF(SUM($Y1151:FT1151)&gt;=$W1144,0,IF(OR($T1151=0,$T1151=""),FU1144,(SUM($Y1144:FU1144)*IF(SUM(капитал!$Z$42:FU$50)=0,1,(SUM(капитал!$Z$42:FU$50)-SUM($Z$448:FU$448))/SUM(капитал!$Z$42:FU$50)))/($T1151*12))))</f>
        <v>0</v>
      </c>
      <c r="FV1151" s="121">
        <f>IF(FV$8="",0,IF(SUM($Y1151:FU1151)&gt;=$W1144,0,IF(OR($T1151=0,$T1151=""),FV1144,(SUM($Y1144:FV1144)*IF(SUM(капитал!$Z$42:FV$50)=0,1,(SUM(капитал!$Z$42:FV$50)-SUM($Z$448:FV$448))/SUM(капитал!$Z$42:FV$50)))/($T1151*12))))</f>
        <v>0</v>
      </c>
      <c r="FW1151" s="121">
        <f>IF(FW$8="",0,IF(SUM($Y1151:FV1151)&gt;=$W1144,0,IF(OR($T1151=0,$T1151=""),FW1144,(SUM($Y1144:FW1144)*IF(SUM(капитал!$Z$42:FW$50)=0,1,(SUM(капитал!$Z$42:FW$50)-SUM($Z$448:FW$448))/SUM(капитал!$Z$42:FW$50)))/($T1151*12))))</f>
        <v>0</v>
      </c>
      <c r="FX1151" s="121">
        <f>IF(FX$8="",0,IF(SUM($Y1151:FW1151)&gt;=$W1144,0,IF(OR($T1151=0,$T1151=""),FX1144,(SUM($Y1144:FX1144)*IF(SUM(капитал!$Z$42:FX$50)=0,1,(SUM(капитал!$Z$42:FX$50)-SUM($Z$448:FX$448))/SUM(капитал!$Z$42:FX$50)))/($T1151*12))))</f>
        <v>0</v>
      </c>
      <c r="FY1151" s="121">
        <f>IF(FY$8="",0,IF(SUM($Y1151:FX1151)&gt;=$W1144,0,IF(OR($T1151=0,$T1151=""),FY1144,(SUM($Y1144:FY1144)*IF(SUM(капитал!$Z$42:FY$50)=0,1,(SUM(капитал!$Z$42:FY$50)-SUM($Z$448:FY$448))/SUM(капитал!$Z$42:FY$50)))/($T1151*12))))</f>
        <v>0</v>
      </c>
      <c r="FZ1151" s="121">
        <f>IF(FZ$8="",0,IF(SUM($Y1151:FY1151)&gt;=$W1144,0,IF(OR($T1151=0,$T1151=""),FZ1144,(SUM($Y1144:FZ1144)*IF(SUM(капитал!$Z$42:FZ$50)=0,1,(SUM(капитал!$Z$42:FZ$50)-SUM($Z$448:FZ$448))/SUM(капитал!$Z$42:FZ$50)))/($T1151*12))))</f>
        <v>0</v>
      </c>
      <c r="GA1151" s="121">
        <f>IF(GA$8="",0,IF(SUM($Y1151:FZ1151)&gt;=$W1144,0,IF(OR($T1151=0,$T1151=""),GA1144,(SUM($Y1144:GA1144)*IF(SUM(капитал!$Z$42:GA$50)=0,1,(SUM(капитал!$Z$42:GA$50)-SUM($Z$448:GA$448))/SUM(капитал!$Z$42:GA$50)))/($T1151*12))))</f>
        <v>0</v>
      </c>
      <c r="GB1151" s="121">
        <f>IF(GB$8="",0,IF(SUM($Y1151:GA1151)&gt;=$W1144,0,IF(OR($T1151=0,$T1151=""),GB1144,(SUM($Y1144:GB1144)*IF(SUM(капитал!$Z$42:GB$50)=0,1,(SUM(капитал!$Z$42:GB$50)-SUM($Z$448:GB$448))/SUM(капитал!$Z$42:GB$50)))/($T1151*12))))</f>
        <v>0</v>
      </c>
      <c r="GC1151" s="121">
        <f>IF(GC$8="",0,IF(SUM($Y1151:GB1151)&gt;=$W1144,0,IF(OR($T1151=0,$T1151=""),GC1144,(SUM($Y1144:GC1144)*IF(SUM(капитал!$Z$42:GC$50)=0,1,(SUM(капитал!$Z$42:GC$50)-SUM($Z$448:GC$448))/SUM(капитал!$Z$42:GC$50)))/($T1151*12))))</f>
        <v>0</v>
      </c>
      <c r="GD1151" s="121">
        <f>IF(GD$8="",0,IF(SUM($Y1151:GC1151)&gt;=$W1144,0,IF(OR($T1151=0,$T1151=""),GD1144,(SUM($Y1144:GD1144)*IF(SUM(капитал!$Z$42:GD$50)=0,1,(SUM(капитал!$Z$42:GD$50)-SUM($Z$448:GD$448))/SUM(капитал!$Z$42:GD$50)))/($T1151*12))))</f>
        <v>0</v>
      </c>
      <c r="GE1151" s="121">
        <f>IF(GE$8="",0,IF(SUM($Y1151:GD1151)&gt;=$W1144,0,IF(OR($T1151=0,$T1151=""),GE1144,(SUM($Y1144:GE1144)*IF(SUM(капитал!$Z$42:GE$50)=0,1,(SUM(капитал!$Z$42:GE$50)-SUM($Z$448:GE$448))/SUM(капитал!$Z$42:GE$50)))/($T1151*12))))</f>
        <v>0</v>
      </c>
      <c r="GF1151" s="121">
        <f>IF(GF$8="",0,IF(SUM($Y1151:GE1151)&gt;=$W1144,0,IF(OR($T1151=0,$T1151=""),GF1144,(SUM($Y1144:GF1144)*IF(SUM(капитал!$Z$42:GF$50)=0,1,(SUM(капитал!$Z$42:GF$50)-SUM($Z$448:GF$448))/SUM(капитал!$Z$42:GF$50)))/($T1151*12))))</f>
        <v>0</v>
      </c>
      <c r="GG1151" s="121">
        <f>IF(GG$8="",0,IF(SUM($Y1151:GF1151)&gt;=$W1144,0,IF(OR($T1151=0,$T1151=""),GG1144,(SUM($Y1144:GG1144)*IF(SUM(капитал!$Z$42:GG$50)=0,1,(SUM(капитал!$Z$42:GG$50)-SUM($Z$448:GG$448))/SUM(капитал!$Z$42:GG$50)))/($T1151*12))))</f>
        <v>0</v>
      </c>
      <c r="GH1151" s="121">
        <f>IF(GH$8="",0,IF(SUM($Y1151:GG1151)&gt;=$W1144,0,IF(OR($T1151=0,$T1151=""),GH1144,(SUM($Y1144:GH1144)*IF(SUM(капитал!$Z$42:GH$50)=0,1,(SUM(капитал!$Z$42:GH$50)-SUM($Z$448:GH$448))/SUM(капитал!$Z$42:GH$50)))/($T1151*12))))</f>
        <v>0</v>
      </c>
      <c r="GI1151" s="121">
        <f>IF(GI$8="",0,IF(SUM($Y1151:GH1151)&gt;=$W1144,0,IF(OR($T1151=0,$T1151=""),GI1144,(SUM($Y1144:GI1144)*IF(SUM(капитал!$Z$42:GI$50)=0,1,(SUM(капитал!$Z$42:GI$50)-SUM($Z$448:GI$448))/SUM(капитал!$Z$42:GI$50)))/($T1151*12))))</f>
        <v>0</v>
      </c>
      <c r="GJ1151" s="121">
        <f>IF(GJ$8="",0,IF(SUM($Y1151:GI1151)&gt;=$W1144,0,IF(OR($T1151=0,$T1151=""),GJ1144,(SUM($Y1144:GJ1144)*IF(SUM(капитал!$Z$42:GJ$50)=0,1,(SUM(капитал!$Z$42:GJ$50)-SUM($Z$448:GJ$448))/SUM(капитал!$Z$42:GJ$50)))/($T1151*12))))</f>
        <v>0</v>
      </c>
      <c r="GK1151" s="121">
        <f>IF(GK$8="",0,IF(SUM($Y1151:GJ1151)&gt;=$W1144,0,IF(OR($T1151=0,$T1151=""),GK1144,(SUM($Y1144:GK1144)*IF(SUM(капитал!$Z$42:GK$50)=0,1,(SUM(капитал!$Z$42:GK$50)-SUM($Z$448:GK$448))/SUM(капитал!$Z$42:GK$50)))/($T1151*12))))</f>
        <v>0</v>
      </c>
      <c r="GL1151" s="121">
        <f>IF(GL$8="",0,IF(SUM($Y1151:GK1151)&gt;=$W1144,0,IF(OR($T1151=0,$T1151=""),GL1144,(SUM($Y1144:GL1144)*IF(SUM(капитал!$Z$42:GL$50)=0,1,(SUM(капитал!$Z$42:GL$50)-SUM($Z$448:GL$448))/SUM(капитал!$Z$42:GL$50)))/($T1151*12))))</f>
        <v>0</v>
      </c>
      <c r="GM1151" s="121">
        <f>IF(GM$8="",0,IF(SUM($Y1151:GL1151)&gt;=$W1144,0,IF(OR($T1151=0,$T1151=""),GM1144,(SUM($Y1144:GM1144)*IF(SUM(капитал!$Z$42:GM$50)=0,1,(SUM(капитал!$Z$42:GM$50)-SUM($Z$448:GM$448))/SUM(капитал!$Z$42:GM$50)))/($T1151*12))))</f>
        <v>0</v>
      </c>
      <c r="GN1151" s="121">
        <f>IF(GN$8="",0,IF(SUM($Y1151:GM1151)&gt;=$W1144,0,IF(OR($T1151=0,$T1151=""),GN1144,(SUM($Y1144:GN1144)*IF(SUM(капитал!$Z$42:GN$50)=0,1,(SUM(капитал!$Z$42:GN$50)-SUM($Z$448:GN$448))/SUM(капитал!$Z$42:GN$50)))/($T1151*12))))</f>
        <v>0</v>
      </c>
      <c r="GO1151" s="121">
        <f>IF(GO$8="",0,IF(SUM($Y1151:GN1151)&gt;=$W1144,0,IF(OR($T1151=0,$T1151=""),GO1144,(SUM($Y1144:GO1144)*IF(SUM(капитал!$Z$42:GO$50)=0,1,(SUM(капитал!$Z$42:GO$50)-SUM($Z$448:GO$448))/SUM(капитал!$Z$42:GO$50)))/($T1151*12))))</f>
        <v>0</v>
      </c>
      <c r="GP1151" s="121">
        <f>IF(GP$8="",0,IF(SUM($Y1151:GO1151)&gt;=$W1144,0,IF(OR($T1151=0,$T1151=""),GP1144,(SUM($Y1144:GP1144)*IF(SUM(капитал!$Z$42:GP$50)=0,1,(SUM(капитал!$Z$42:GP$50)-SUM($Z$448:GP$448))/SUM(капитал!$Z$42:GP$50)))/($T1151*12))))</f>
        <v>0</v>
      </c>
      <c r="GQ1151" s="121">
        <f>IF(GQ$8="",0,IF(SUM($Y1151:GP1151)&gt;=$W1144,0,IF(OR($T1151=0,$T1151=""),GQ1144,(SUM($Y1144:GQ1144)*IF(SUM(капитал!$Z$42:GQ$50)=0,1,(SUM(капитал!$Z$42:GQ$50)-SUM($Z$448:GQ$448))/SUM(капитал!$Z$42:GQ$50)))/($T1151*12))))</f>
        <v>0</v>
      </c>
      <c r="GR1151" s="121">
        <f>IF(GR$8="",0,IF(SUM($Y1151:GQ1151)&gt;=$W1144,0,IF(OR($T1151=0,$T1151=""),GR1144,(SUM($Y1144:GR1144)*IF(SUM(капитал!$Z$42:GR$50)=0,1,(SUM(капитал!$Z$42:GR$50)-SUM($Z$448:GR$448))/SUM(капитал!$Z$42:GR$50)))/($T1151*12))))</f>
        <v>0</v>
      </c>
      <c r="GS1151" s="121">
        <f>IF(GS$8="",0,IF(SUM($Y1151:GR1151)&gt;=$W1144,0,IF(OR($T1151=0,$T1151=""),GS1144,(SUM($Y1144:GS1144)*IF(SUM(капитал!$Z$42:GS$50)=0,1,(SUM(капитал!$Z$42:GS$50)-SUM($Z$448:GS$448))/SUM(капитал!$Z$42:GS$50)))/($T1151*12))))</f>
        <v>0</v>
      </c>
      <c r="GT1151" s="121">
        <f>IF(GT$8="",0,IF(SUM($Y1151:GS1151)&gt;=$W1144,0,IF(OR($T1151=0,$T1151=""),GT1144,(SUM($Y1144:GT1144)*IF(SUM(капитал!$Z$42:GT$50)=0,1,(SUM(капитал!$Z$42:GT$50)-SUM($Z$448:GT$448))/SUM(капитал!$Z$42:GT$50)))/($T1151*12))))</f>
        <v>0</v>
      </c>
      <c r="GU1151" s="121">
        <f>IF(GU$8="",0,IF(SUM($Y1151:GT1151)&gt;=$W1144,0,IF(OR($T1151=0,$T1151=""),GU1144,(SUM($Y1144:GU1144)*IF(SUM(капитал!$Z$42:GU$50)=0,1,(SUM(капитал!$Z$42:GU$50)-SUM($Z$448:GU$448))/SUM(капитал!$Z$42:GU$50)))/($T1151*12))))</f>
        <v>0</v>
      </c>
      <c r="GV1151" s="121">
        <f>IF(GV$8="",0,IF(SUM($Y1151:GU1151)&gt;=$W1144,0,IF(OR($T1151=0,$T1151=""),GV1144,(SUM($Y1144:GV1144)*IF(SUM(капитал!$Z$42:GV$50)=0,1,(SUM(капитал!$Z$42:GV$50)-SUM($Z$448:GV$448))/SUM(капитал!$Z$42:GV$50)))/($T1151*12))))</f>
        <v>0</v>
      </c>
      <c r="GW1151" s="121">
        <f>IF(GW$8="",0,IF(SUM($Y1151:GV1151)&gt;=$W1144,0,IF(OR($T1151=0,$T1151=""),GW1144,(SUM($Y1144:GW1144)*IF(SUM(капитал!$Z$42:GW$50)=0,1,(SUM(капитал!$Z$42:GW$50)-SUM($Z$448:GW$448))/SUM(капитал!$Z$42:GW$50)))/($T1151*12))))</f>
        <v>0</v>
      </c>
      <c r="GX1151" s="121">
        <f>IF(GX$8="",0,IF(SUM($Y1151:GW1151)&gt;=$W1144,0,IF(OR($T1151=0,$T1151=""),GX1144,(SUM($Y1144:GX1144)*IF(SUM(капитал!$Z$42:GX$50)=0,1,(SUM(капитал!$Z$42:GX$50)-SUM($Z$448:GX$448))/SUM(капитал!$Z$42:GX$50)))/($T1151*12))))</f>
        <v>0</v>
      </c>
      <c r="GY1151" s="121">
        <f>IF(GY$8="",0,IF(SUM($Y1151:GX1151)&gt;=$W1144,0,IF(OR($T1151=0,$T1151=""),GY1144,(SUM($Y1144:GY1144)*IF(SUM(капитал!$Z$42:GY$50)=0,1,(SUM(капитал!$Z$42:GY$50)-SUM($Z$448:GY$448))/SUM(капитал!$Z$42:GY$50)))/($T1151*12))))</f>
        <v>0</v>
      </c>
      <c r="GZ1151" s="121">
        <f>IF(GZ$8="",0,IF(SUM($Y1151:GY1151)&gt;=$W1144,0,IF(OR($T1151=0,$T1151=""),GZ1144,(SUM($Y1144:GZ1144)*IF(SUM(капитал!$Z$42:GZ$50)=0,1,(SUM(капитал!$Z$42:GZ$50)-SUM($Z$448:GZ$448))/SUM(капитал!$Z$42:GZ$50)))/($T1151*12))))</f>
        <v>0</v>
      </c>
      <c r="HA1151" s="60"/>
      <c r="HB1151" s="60"/>
    </row>
    <row r="1152" spans="1:210" s="122" customFormat="1" ht="4.2" customHeight="1">
      <c r="A1152" s="60"/>
      <c r="B1152" s="60"/>
      <c r="C1152" s="60"/>
      <c r="D1152" s="60"/>
      <c r="E1152" s="273"/>
      <c r="F1152" s="116"/>
      <c r="G1152" s="117"/>
      <c r="H1152" s="60"/>
      <c r="I1152" s="60"/>
      <c r="J1152" s="60"/>
      <c r="K1152" s="60"/>
      <c r="L1152" s="60"/>
      <c r="M1152" s="117"/>
      <c r="N1152" s="60"/>
      <c r="O1152" s="60"/>
      <c r="P1152" s="231"/>
      <c r="Q1152" s="60"/>
      <c r="R1152" s="60"/>
      <c r="S1152" s="117"/>
      <c r="T1152" s="211"/>
      <c r="U1152" s="117"/>
      <c r="V1152" s="60"/>
      <c r="W1152" s="118"/>
      <c r="X1152" s="118"/>
      <c r="Y1152" s="119"/>
      <c r="Z1152" s="120"/>
      <c r="AA1152" s="121"/>
      <c r="AB1152" s="121"/>
      <c r="AC1152" s="121"/>
      <c r="AD1152" s="121"/>
      <c r="AE1152" s="121"/>
      <c r="AF1152" s="121"/>
      <c r="AG1152" s="121"/>
      <c r="AH1152" s="121"/>
      <c r="AI1152" s="121"/>
      <c r="AJ1152" s="121"/>
      <c r="AK1152" s="121"/>
      <c r="AL1152" s="121"/>
      <c r="AM1152" s="121"/>
      <c r="AN1152" s="121"/>
      <c r="AO1152" s="121"/>
      <c r="AP1152" s="121"/>
      <c r="AQ1152" s="121"/>
      <c r="AR1152" s="121"/>
      <c r="AS1152" s="121"/>
      <c r="AT1152" s="121"/>
      <c r="AU1152" s="121"/>
      <c r="AV1152" s="121"/>
      <c r="AW1152" s="121"/>
      <c r="AX1152" s="121"/>
      <c r="AY1152" s="121"/>
      <c r="AZ1152" s="121"/>
      <c r="BA1152" s="121"/>
      <c r="BB1152" s="121"/>
      <c r="BC1152" s="121"/>
      <c r="BD1152" s="121"/>
      <c r="BE1152" s="121"/>
      <c r="BF1152" s="121"/>
      <c r="BG1152" s="121"/>
      <c r="BH1152" s="121"/>
      <c r="BI1152" s="121"/>
      <c r="BJ1152" s="121"/>
      <c r="BK1152" s="121"/>
      <c r="BL1152" s="121"/>
      <c r="BM1152" s="121"/>
      <c r="BN1152" s="121"/>
      <c r="BO1152" s="121"/>
      <c r="BP1152" s="121"/>
      <c r="BQ1152" s="121"/>
      <c r="BR1152" s="121"/>
      <c r="BS1152" s="121"/>
      <c r="BT1152" s="121"/>
      <c r="BU1152" s="121"/>
      <c r="BV1152" s="121"/>
      <c r="BW1152" s="121"/>
      <c r="BX1152" s="121"/>
      <c r="BY1152" s="121"/>
      <c r="BZ1152" s="121"/>
      <c r="CA1152" s="121"/>
      <c r="CB1152" s="121"/>
      <c r="CC1152" s="121"/>
      <c r="CD1152" s="121"/>
      <c r="CE1152" s="121"/>
      <c r="CF1152" s="121"/>
      <c r="CG1152" s="121"/>
      <c r="CH1152" s="121"/>
      <c r="CI1152" s="121"/>
      <c r="CJ1152" s="121"/>
      <c r="CK1152" s="121"/>
      <c r="CL1152" s="121"/>
      <c r="CM1152" s="121"/>
      <c r="CN1152" s="121"/>
      <c r="CO1152" s="121"/>
      <c r="CP1152" s="121"/>
      <c r="CQ1152" s="121"/>
      <c r="CR1152" s="121"/>
      <c r="CS1152" s="121"/>
      <c r="CT1152" s="121"/>
      <c r="CU1152" s="121"/>
      <c r="CV1152" s="121"/>
      <c r="CW1152" s="121"/>
      <c r="CX1152" s="121"/>
      <c r="CY1152" s="121"/>
      <c r="CZ1152" s="121"/>
      <c r="DA1152" s="121"/>
      <c r="DB1152" s="121"/>
      <c r="DC1152" s="121"/>
      <c r="DD1152" s="121"/>
      <c r="DE1152" s="121"/>
      <c r="DF1152" s="121"/>
      <c r="DG1152" s="121"/>
      <c r="DH1152" s="121"/>
      <c r="DI1152" s="121"/>
      <c r="DJ1152" s="121"/>
      <c r="DK1152" s="121"/>
      <c r="DL1152" s="121"/>
      <c r="DM1152" s="121"/>
      <c r="DN1152" s="121"/>
      <c r="DO1152" s="121"/>
      <c r="DP1152" s="121"/>
      <c r="DQ1152" s="121"/>
      <c r="DR1152" s="121"/>
      <c r="DS1152" s="121"/>
      <c r="DT1152" s="121"/>
      <c r="DU1152" s="121"/>
      <c r="DV1152" s="121"/>
      <c r="DW1152" s="121"/>
      <c r="DX1152" s="121"/>
      <c r="DY1152" s="121"/>
      <c r="DZ1152" s="121"/>
      <c r="EA1152" s="121"/>
      <c r="EB1152" s="121"/>
      <c r="EC1152" s="121"/>
      <c r="ED1152" s="121"/>
      <c r="EE1152" s="121"/>
      <c r="EF1152" s="121"/>
      <c r="EG1152" s="121"/>
      <c r="EH1152" s="121"/>
      <c r="EI1152" s="121"/>
      <c r="EJ1152" s="121"/>
      <c r="EK1152" s="121"/>
      <c r="EL1152" s="121"/>
      <c r="EM1152" s="121"/>
      <c r="EN1152" s="121"/>
      <c r="EO1152" s="121"/>
      <c r="EP1152" s="121"/>
      <c r="EQ1152" s="121"/>
      <c r="ER1152" s="121"/>
      <c r="ES1152" s="121"/>
      <c r="ET1152" s="121"/>
      <c r="EU1152" s="121"/>
      <c r="EV1152" s="121"/>
      <c r="EW1152" s="121"/>
      <c r="EX1152" s="121"/>
      <c r="EY1152" s="121"/>
      <c r="EZ1152" s="121"/>
      <c r="FA1152" s="121"/>
      <c r="FB1152" s="121"/>
      <c r="FC1152" s="121"/>
      <c r="FD1152" s="121"/>
      <c r="FE1152" s="121"/>
      <c r="FF1152" s="121"/>
      <c r="FG1152" s="121"/>
      <c r="FH1152" s="121"/>
      <c r="FI1152" s="121"/>
      <c r="FJ1152" s="121"/>
      <c r="FK1152" s="121"/>
      <c r="FL1152" s="121"/>
      <c r="FM1152" s="121"/>
      <c r="FN1152" s="121"/>
      <c r="FO1152" s="121"/>
      <c r="FP1152" s="121"/>
      <c r="FQ1152" s="121"/>
      <c r="FR1152" s="121"/>
      <c r="FS1152" s="121"/>
      <c r="FT1152" s="121"/>
      <c r="FU1152" s="121"/>
      <c r="FV1152" s="121"/>
      <c r="FW1152" s="121"/>
      <c r="FX1152" s="121"/>
      <c r="FY1152" s="121"/>
      <c r="FZ1152" s="121"/>
      <c r="GA1152" s="121"/>
      <c r="GB1152" s="121"/>
      <c r="GC1152" s="121"/>
      <c r="GD1152" s="121"/>
      <c r="GE1152" s="121"/>
      <c r="GF1152" s="121"/>
      <c r="GG1152" s="121"/>
      <c r="GH1152" s="121"/>
      <c r="GI1152" s="121"/>
      <c r="GJ1152" s="121"/>
      <c r="GK1152" s="121"/>
      <c r="GL1152" s="121"/>
      <c r="GM1152" s="121"/>
      <c r="GN1152" s="121"/>
      <c r="GO1152" s="121"/>
      <c r="GP1152" s="121"/>
      <c r="GQ1152" s="121"/>
      <c r="GR1152" s="121"/>
      <c r="GS1152" s="121"/>
      <c r="GT1152" s="121"/>
      <c r="GU1152" s="121"/>
      <c r="GV1152" s="121"/>
      <c r="GW1152" s="121"/>
      <c r="GX1152" s="121"/>
      <c r="GY1152" s="121"/>
      <c r="GZ1152" s="121"/>
      <c r="HA1152" s="60"/>
      <c r="HB1152" s="60"/>
    </row>
    <row r="1153" spans="1:210" s="39" customFormat="1">
      <c r="A1153" s="36"/>
      <c r="B1153" s="260" t="s">
        <v>124</v>
      </c>
      <c r="C1153" s="36"/>
      <c r="D1153" s="36"/>
      <c r="E1153" s="274" t="s">
        <v>130</v>
      </c>
      <c r="F1153" s="51"/>
      <c r="G1153" s="409" t="s">
        <v>6</v>
      </c>
      <c r="H1153" s="36" t="s">
        <v>31</v>
      </c>
      <c r="I1153" s="36"/>
      <c r="J1153" s="36"/>
      <c r="K1153" s="36"/>
      <c r="L1153" s="36"/>
      <c r="M1153" s="5"/>
      <c r="N1153" s="36" t="str">
        <f>Главная!$Y$8</f>
        <v>итого</v>
      </c>
      <c r="O1153" s="36"/>
      <c r="P1153" s="5"/>
      <c r="Q1153" s="36" t="s">
        <v>26</v>
      </c>
      <c r="R1153" s="36"/>
      <c r="S1153" s="37"/>
      <c r="T1153" s="201"/>
      <c r="U1153" s="37"/>
      <c r="V1153" s="36"/>
      <c r="W1153" s="38">
        <f>SUM($Y1153:$HA1153)</f>
        <v>0</v>
      </c>
      <c r="X1153" s="38"/>
      <c r="Y1153" s="46"/>
      <c r="Z1153" s="99"/>
      <c r="AA1153" s="100">
        <f>IF(AA$8="",0,SUMIFS(AA1146:AA1152,$T1139:$T1145,справочники!$P$10)+SUMIFS(AA1146:AA1152,$T1139:$T1145,"&lt;&gt;"&amp;справочники!$P$10)/(1+Главная!$N$23))</f>
        <v>0</v>
      </c>
      <c r="AB1153" s="100">
        <f>IF(AB$8="",0,SUMIFS(AB1146:AB1152,$T1139:$T1145,справочники!$P$10)+SUMIFS(AB1146:AB1152,$T1139:$T1145,"&lt;&gt;"&amp;справочники!$P$10)/(1+Главная!$N$23))</f>
        <v>0</v>
      </c>
      <c r="AC1153" s="100">
        <f>IF(AC$8="",0,SUMIFS(AC1146:AC1152,$T1139:$T1145,справочники!$P$10)+SUMIFS(AC1146:AC1152,$T1139:$T1145,"&lt;&gt;"&amp;справочники!$P$10)/(1+Главная!$N$23))</f>
        <v>0</v>
      </c>
      <c r="AD1153" s="100">
        <f>IF(AD$8="",0,SUMIFS(AD1146:AD1152,$T1139:$T1145,справочники!$P$10)+SUMIFS(AD1146:AD1152,$T1139:$T1145,"&lt;&gt;"&amp;справочники!$P$10)/(1+Главная!$N$23))</f>
        <v>0</v>
      </c>
      <c r="AE1153" s="100">
        <f>IF(AE$8="",0,SUMIFS(AE1146:AE1152,$T1139:$T1145,справочники!$P$10)+SUMIFS(AE1146:AE1152,$T1139:$T1145,"&lt;&gt;"&amp;справочники!$P$10)/(1+Главная!$N$23))</f>
        <v>0</v>
      </c>
      <c r="AF1153" s="100">
        <f>IF(AF$8="",0,SUMIFS(AF1146:AF1152,$T1139:$T1145,справочники!$P$10)+SUMIFS(AF1146:AF1152,$T1139:$T1145,"&lt;&gt;"&amp;справочники!$P$10)/(1+Главная!$N$23))</f>
        <v>0</v>
      </c>
      <c r="AG1153" s="100">
        <f>IF(AG$8="",0,SUMIFS(AG1146:AG1152,$T1139:$T1145,справочники!$P$10)+SUMIFS(AG1146:AG1152,$T1139:$T1145,"&lt;&gt;"&amp;справочники!$P$10)/(1+Главная!$N$23))</f>
        <v>0</v>
      </c>
      <c r="AH1153" s="100">
        <f>IF(AH$8="",0,SUMIFS(AH1146:AH1152,$T1139:$T1145,справочники!$P$10)+SUMIFS(AH1146:AH1152,$T1139:$T1145,"&lt;&gt;"&amp;справочники!$P$10)/(1+Главная!$N$23))</f>
        <v>0</v>
      </c>
      <c r="AI1153" s="100">
        <f>IF(AI$8="",0,SUMIFS(AI1146:AI1152,$T1139:$T1145,справочники!$P$10)+SUMIFS(AI1146:AI1152,$T1139:$T1145,"&lt;&gt;"&amp;справочники!$P$10)/(1+Главная!$N$23))</f>
        <v>0</v>
      </c>
      <c r="AJ1153" s="100">
        <f>IF(AJ$8="",0,SUMIFS(AJ1146:AJ1152,$T1139:$T1145,справочники!$P$10)+SUMIFS(AJ1146:AJ1152,$T1139:$T1145,"&lt;&gt;"&amp;справочники!$P$10)/(1+Главная!$N$23))</f>
        <v>0</v>
      </c>
      <c r="AK1153" s="100">
        <f>IF(AK$8="",0,SUMIFS(AK1146:AK1152,$T1139:$T1145,справочники!$P$10)+SUMIFS(AK1146:AK1152,$T1139:$T1145,"&lt;&gt;"&amp;справочники!$P$10)/(1+Главная!$N$23))</f>
        <v>0</v>
      </c>
      <c r="AL1153" s="100">
        <f>IF(AL$8="",0,SUMIFS(AL1146:AL1152,$T1139:$T1145,справочники!$P$10)+SUMIFS(AL1146:AL1152,$T1139:$T1145,"&lt;&gt;"&amp;справочники!$P$10)/(1+Главная!$N$23))</f>
        <v>0</v>
      </c>
      <c r="AM1153" s="100">
        <f>IF(AM$8="",0,SUMIFS(AM1146:AM1152,$T1139:$T1145,справочники!$P$10)+SUMIFS(AM1146:AM1152,$T1139:$T1145,"&lt;&gt;"&amp;справочники!$P$10)/(1+Главная!$N$23))</f>
        <v>0</v>
      </c>
      <c r="AN1153" s="100">
        <f>IF(AN$8="",0,SUMIFS(AN1146:AN1152,$T1139:$T1145,справочники!$P$10)+SUMIFS(AN1146:AN1152,$T1139:$T1145,"&lt;&gt;"&amp;справочники!$P$10)/(1+Главная!$N$23))</f>
        <v>0</v>
      </c>
      <c r="AO1153" s="100">
        <f>IF(AO$8="",0,SUMIFS(AO1146:AO1152,$T1139:$T1145,справочники!$P$10)+SUMIFS(AO1146:AO1152,$T1139:$T1145,"&lt;&gt;"&amp;справочники!$P$10)/(1+Главная!$N$23))</f>
        <v>0</v>
      </c>
      <c r="AP1153" s="100">
        <f>IF(AP$8="",0,SUMIFS(AP1146:AP1152,$T1139:$T1145,справочники!$P$10)+SUMIFS(AP1146:AP1152,$T1139:$T1145,"&lt;&gt;"&amp;справочники!$P$10)/(1+Главная!$N$23))</f>
        <v>0</v>
      </c>
      <c r="AQ1153" s="100">
        <f>IF(AQ$8="",0,SUMIFS(AQ1146:AQ1152,$T1139:$T1145,справочники!$P$10)+SUMIFS(AQ1146:AQ1152,$T1139:$T1145,"&lt;&gt;"&amp;справочники!$P$10)/(1+Главная!$N$23))</f>
        <v>0</v>
      </c>
      <c r="AR1153" s="100">
        <f>IF(AR$8="",0,SUMIFS(AR1146:AR1152,$T1139:$T1145,справочники!$P$10)+SUMIFS(AR1146:AR1152,$T1139:$T1145,"&lt;&gt;"&amp;справочники!$P$10)/(1+Главная!$N$23))</f>
        <v>0</v>
      </c>
      <c r="AS1153" s="100">
        <f>IF(AS$8="",0,SUMIFS(AS1146:AS1152,$T1139:$T1145,справочники!$P$10)+SUMIFS(AS1146:AS1152,$T1139:$T1145,"&lt;&gt;"&amp;справочники!$P$10)/(1+Главная!$N$23))</f>
        <v>0</v>
      </c>
      <c r="AT1153" s="100">
        <f>IF(AT$8="",0,SUMIFS(AT1146:AT1152,$T1139:$T1145,справочники!$P$10)+SUMIFS(AT1146:AT1152,$T1139:$T1145,"&lt;&gt;"&amp;справочники!$P$10)/(1+Главная!$N$23))</f>
        <v>0</v>
      </c>
      <c r="AU1153" s="100">
        <f>IF(AU$8="",0,SUMIFS(AU1146:AU1152,$T1139:$T1145,справочники!$P$10)+SUMIFS(AU1146:AU1152,$T1139:$T1145,"&lt;&gt;"&amp;справочники!$P$10)/(1+Главная!$N$23))</f>
        <v>0</v>
      </c>
      <c r="AV1153" s="100">
        <f>IF(AV$8="",0,SUMIFS(AV1146:AV1152,$T1139:$T1145,справочники!$P$10)+SUMIFS(AV1146:AV1152,$T1139:$T1145,"&lt;&gt;"&amp;справочники!$P$10)/(1+Главная!$N$23))</f>
        <v>0</v>
      </c>
      <c r="AW1153" s="100">
        <f>IF(AW$8="",0,SUMIFS(AW1146:AW1152,$T1139:$T1145,справочники!$P$10)+SUMIFS(AW1146:AW1152,$T1139:$T1145,"&lt;&gt;"&amp;справочники!$P$10)/(1+Главная!$N$23))</f>
        <v>0</v>
      </c>
      <c r="AX1153" s="100">
        <f>IF(AX$8="",0,SUMIFS(AX1146:AX1152,$T1139:$T1145,справочники!$P$10)+SUMIFS(AX1146:AX1152,$T1139:$T1145,"&lt;&gt;"&amp;справочники!$P$10)/(1+Главная!$N$23))</f>
        <v>0</v>
      </c>
      <c r="AY1153" s="100">
        <f>IF(AY$8="",0,SUMIFS(AY1146:AY1152,$T1139:$T1145,справочники!$P$10)+SUMIFS(AY1146:AY1152,$T1139:$T1145,"&lt;&gt;"&amp;справочники!$P$10)/(1+Главная!$N$23))</f>
        <v>0</v>
      </c>
      <c r="AZ1153" s="100">
        <f>IF(AZ$8="",0,SUMIFS(AZ1146:AZ1152,$T1139:$T1145,справочники!$P$10)+SUMIFS(AZ1146:AZ1152,$T1139:$T1145,"&lt;&gt;"&amp;справочники!$P$10)/(1+Главная!$N$23))</f>
        <v>0</v>
      </c>
      <c r="BA1153" s="100">
        <f>IF(BA$8="",0,SUMIFS(BA1146:BA1152,$T1139:$T1145,справочники!$P$10)+SUMIFS(BA1146:BA1152,$T1139:$T1145,"&lt;&gt;"&amp;справочники!$P$10)/(1+Главная!$N$23))</f>
        <v>0</v>
      </c>
      <c r="BB1153" s="100">
        <f>IF(BB$8="",0,SUMIFS(BB1146:BB1152,$T1139:$T1145,справочники!$P$10)+SUMIFS(BB1146:BB1152,$T1139:$T1145,"&lt;&gt;"&amp;справочники!$P$10)/(1+Главная!$N$23))</f>
        <v>0</v>
      </c>
      <c r="BC1153" s="100">
        <f>IF(BC$8="",0,SUMIFS(BC1146:BC1152,$T1139:$T1145,справочники!$P$10)+SUMIFS(BC1146:BC1152,$T1139:$T1145,"&lt;&gt;"&amp;справочники!$P$10)/(1+Главная!$N$23))</f>
        <v>0</v>
      </c>
      <c r="BD1153" s="100">
        <f>IF(BD$8="",0,SUMIFS(BD1146:BD1152,$T1139:$T1145,справочники!$P$10)+SUMIFS(BD1146:BD1152,$T1139:$T1145,"&lt;&gt;"&amp;справочники!$P$10)/(1+Главная!$N$23))</f>
        <v>0</v>
      </c>
      <c r="BE1153" s="100">
        <f>IF(BE$8="",0,SUMIFS(BE1146:BE1152,$T1139:$T1145,справочники!$P$10)+SUMIFS(BE1146:BE1152,$T1139:$T1145,"&lt;&gt;"&amp;справочники!$P$10)/(1+Главная!$N$23))</f>
        <v>0</v>
      </c>
      <c r="BF1153" s="100">
        <f>IF(BF$8="",0,SUMIFS(BF1146:BF1152,$T1139:$T1145,справочники!$P$10)+SUMIFS(BF1146:BF1152,$T1139:$T1145,"&lt;&gt;"&amp;справочники!$P$10)/(1+Главная!$N$23))</f>
        <v>0</v>
      </c>
      <c r="BG1153" s="100">
        <f>IF(BG$8="",0,SUMIFS(BG1146:BG1152,$T1139:$T1145,справочники!$P$10)+SUMIFS(BG1146:BG1152,$T1139:$T1145,"&lt;&gt;"&amp;справочники!$P$10)/(1+Главная!$N$23))</f>
        <v>0</v>
      </c>
      <c r="BH1153" s="100">
        <f>IF(BH$8="",0,SUMIFS(BH1146:BH1152,$T1139:$T1145,справочники!$P$10)+SUMIFS(BH1146:BH1152,$T1139:$T1145,"&lt;&gt;"&amp;справочники!$P$10)/(1+Главная!$N$23))</f>
        <v>0</v>
      </c>
      <c r="BI1153" s="100">
        <f>IF(BI$8="",0,SUMIFS(BI1146:BI1152,$T1139:$T1145,справочники!$P$10)+SUMIFS(BI1146:BI1152,$T1139:$T1145,"&lt;&gt;"&amp;справочники!$P$10)/(1+Главная!$N$23))</f>
        <v>0</v>
      </c>
      <c r="BJ1153" s="100">
        <f>IF(BJ$8="",0,SUMIFS(BJ1146:BJ1152,$T1139:$T1145,справочники!$P$10)+SUMIFS(BJ1146:BJ1152,$T1139:$T1145,"&lt;&gt;"&amp;справочники!$P$10)/(1+Главная!$N$23))</f>
        <v>0</v>
      </c>
      <c r="BK1153" s="100">
        <f>IF(BK$8="",0,SUMIFS(BK1146:BK1152,$T1139:$T1145,справочники!$P$10)+SUMIFS(BK1146:BK1152,$T1139:$T1145,"&lt;&gt;"&amp;справочники!$P$10)/(1+Главная!$N$23))</f>
        <v>0</v>
      </c>
      <c r="BL1153" s="100">
        <f>IF(BL$8="",0,SUMIFS(BL1146:BL1152,$T1139:$T1145,справочники!$P$10)+SUMIFS(BL1146:BL1152,$T1139:$T1145,"&lt;&gt;"&amp;справочники!$P$10)/(1+Главная!$N$23))</f>
        <v>0</v>
      </c>
      <c r="BM1153" s="100">
        <f>IF(BM$8="",0,SUMIFS(BM1146:BM1152,$T1139:$T1145,справочники!$P$10)+SUMIFS(BM1146:BM1152,$T1139:$T1145,"&lt;&gt;"&amp;справочники!$P$10)/(1+Главная!$N$23))</f>
        <v>0</v>
      </c>
      <c r="BN1153" s="100">
        <f>IF(BN$8="",0,SUMIFS(BN1146:BN1152,$T1139:$T1145,справочники!$P$10)+SUMIFS(BN1146:BN1152,$T1139:$T1145,"&lt;&gt;"&amp;справочники!$P$10)/(1+Главная!$N$23))</f>
        <v>0</v>
      </c>
      <c r="BO1153" s="100">
        <f>IF(BO$8="",0,SUMIFS(BO1146:BO1152,$T1139:$T1145,справочники!$P$10)+SUMIFS(BO1146:BO1152,$T1139:$T1145,"&lt;&gt;"&amp;справочники!$P$10)/(1+Главная!$N$23))</f>
        <v>0</v>
      </c>
      <c r="BP1153" s="100">
        <f>IF(BP$8="",0,SUMIFS(BP1146:BP1152,$T1139:$T1145,справочники!$P$10)+SUMIFS(BP1146:BP1152,$T1139:$T1145,"&lt;&gt;"&amp;справочники!$P$10)/(1+Главная!$N$23))</f>
        <v>0</v>
      </c>
      <c r="BQ1153" s="100">
        <f>IF(BQ$8="",0,SUMIFS(BQ1146:BQ1152,$T1139:$T1145,справочники!$P$10)+SUMIFS(BQ1146:BQ1152,$T1139:$T1145,"&lt;&gt;"&amp;справочники!$P$10)/(1+Главная!$N$23))</f>
        <v>0</v>
      </c>
      <c r="BR1153" s="100">
        <f>IF(BR$8="",0,SUMIFS(BR1146:BR1152,$T1139:$T1145,справочники!$P$10)+SUMIFS(BR1146:BR1152,$T1139:$T1145,"&lt;&gt;"&amp;справочники!$P$10)/(1+Главная!$N$23))</f>
        <v>0</v>
      </c>
      <c r="BS1153" s="100">
        <f>IF(BS$8="",0,SUMIFS(BS1146:BS1152,$T1139:$T1145,справочники!$P$10)+SUMIFS(BS1146:BS1152,$T1139:$T1145,"&lt;&gt;"&amp;справочники!$P$10)/(1+Главная!$N$23))</f>
        <v>0</v>
      </c>
      <c r="BT1153" s="100">
        <f>IF(BT$8="",0,SUMIFS(BT1146:BT1152,$T1139:$T1145,справочники!$P$10)+SUMIFS(BT1146:BT1152,$T1139:$T1145,"&lt;&gt;"&amp;справочники!$P$10)/(1+Главная!$N$23))</f>
        <v>0</v>
      </c>
      <c r="BU1153" s="100">
        <f>IF(BU$8="",0,SUMIFS(BU1146:BU1152,$T1139:$T1145,справочники!$P$10)+SUMIFS(BU1146:BU1152,$T1139:$T1145,"&lt;&gt;"&amp;справочники!$P$10)/(1+Главная!$N$23))</f>
        <v>0</v>
      </c>
      <c r="BV1153" s="100">
        <f>IF(BV$8="",0,SUMIFS(BV1146:BV1152,$T1139:$T1145,справочники!$P$10)+SUMIFS(BV1146:BV1152,$T1139:$T1145,"&lt;&gt;"&amp;справочники!$P$10)/(1+Главная!$N$23))</f>
        <v>0</v>
      </c>
      <c r="BW1153" s="100">
        <f>IF(BW$8="",0,SUMIFS(BW1146:BW1152,$T1139:$T1145,справочники!$P$10)+SUMIFS(BW1146:BW1152,$T1139:$T1145,"&lt;&gt;"&amp;справочники!$P$10)/(1+Главная!$N$23))</f>
        <v>0</v>
      </c>
      <c r="BX1153" s="100">
        <f>IF(BX$8="",0,SUMIFS(BX1146:BX1152,$T1139:$T1145,справочники!$P$10)+SUMIFS(BX1146:BX1152,$T1139:$T1145,"&lt;&gt;"&amp;справочники!$P$10)/(1+Главная!$N$23))</f>
        <v>0</v>
      </c>
      <c r="BY1153" s="100">
        <f>IF(BY$8="",0,SUMIFS(BY1146:BY1152,$T1139:$T1145,справочники!$P$10)+SUMIFS(BY1146:BY1152,$T1139:$T1145,"&lt;&gt;"&amp;справочники!$P$10)/(1+Главная!$N$23))</f>
        <v>0</v>
      </c>
      <c r="BZ1153" s="100">
        <f>IF(BZ$8="",0,SUMIFS(BZ1146:BZ1152,$T1139:$T1145,справочники!$P$10)+SUMIFS(BZ1146:BZ1152,$T1139:$T1145,"&lt;&gt;"&amp;справочники!$P$10)/(1+Главная!$N$23))</f>
        <v>0</v>
      </c>
      <c r="CA1153" s="100">
        <f>IF(CA$8="",0,SUMIFS(CA1146:CA1152,$T1139:$T1145,справочники!$P$10)+SUMIFS(CA1146:CA1152,$T1139:$T1145,"&lt;&gt;"&amp;справочники!$P$10)/(1+Главная!$N$23))</f>
        <v>0</v>
      </c>
      <c r="CB1153" s="100">
        <f>IF(CB$8="",0,SUMIFS(CB1146:CB1152,$T1139:$T1145,справочники!$P$10)+SUMIFS(CB1146:CB1152,$T1139:$T1145,"&lt;&gt;"&amp;справочники!$P$10)/(1+Главная!$N$23))</f>
        <v>0</v>
      </c>
      <c r="CC1153" s="100">
        <f>IF(CC$8="",0,SUMIFS(CC1146:CC1152,$T1139:$T1145,справочники!$P$10)+SUMIFS(CC1146:CC1152,$T1139:$T1145,"&lt;&gt;"&amp;справочники!$P$10)/(1+Главная!$N$23))</f>
        <v>0</v>
      </c>
      <c r="CD1153" s="100">
        <f>IF(CD$8="",0,SUMIFS(CD1146:CD1152,$T1139:$T1145,справочники!$P$10)+SUMIFS(CD1146:CD1152,$T1139:$T1145,"&lt;&gt;"&amp;справочники!$P$10)/(1+Главная!$N$23))</f>
        <v>0</v>
      </c>
      <c r="CE1153" s="100">
        <f>IF(CE$8="",0,SUMIFS(CE1146:CE1152,$T1139:$T1145,справочники!$P$10)+SUMIFS(CE1146:CE1152,$T1139:$T1145,"&lt;&gt;"&amp;справочники!$P$10)/(1+Главная!$N$23))</f>
        <v>0</v>
      </c>
      <c r="CF1153" s="100">
        <f>IF(CF$8="",0,SUMIFS(CF1146:CF1152,$T1139:$T1145,справочники!$P$10)+SUMIFS(CF1146:CF1152,$T1139:$T1145,"&lt;&gt;"&amp;справочники!$P$10)/(1+Главная!$N$23))</f>
        <v>0</v>
      </c>
      <c r="CG1153" s="100">
        <f>IF(CG$8="",0,SUMIFS(CG1146:CG1152,$T1139:$T1145,справочники!$P$10)+SUMIFS(CG1146:CG1152,$T1139:$T1145,"&lt;&gt;"&amp;справочники!$P$10)/(1+Главная!$N$23))</f>
        <v>0</v>
      </c>
      <c r="CH1153" s="100">
        <f>IF(CH$8="",0,SUMIFS(CH1146:CH1152,$T1139:$T1145,справочники!$P$10)+SUMIFS(CH1146:CH1152,$T1139:$T1145,"&lt;&gt;"&amp;справочники!$P$10)/(1+Главная!$N$23))</f>
        <v>0</v>
      </c>
      <c r="CI1153" s="100">
        <f>IF(CI$8="",0,SUMIFS(CI1146:CI1152,$T1139:$T1145,справочники!$P$10)+SUMIFS(CI1146:CI1152,$T1139:$T1145,"&lt;&gt;"&amp;справочники!$P$10)/(1+Главная!$N$23))</f>
        <v>0</v>
      </c>
      <c r="CJ1153" s="100">
        <f>IF(CJ$8="",0,SUMIFS(CJ1146:CJ1152,$T1139:$T1145,справочники!$P$10)+SUMIFS(CJ1146:CJ1152,$T1139:$T1145,"&lt;&gt;"&amp;справочники!$P$10)/(1+Главная!$N$23))</f>
        <v>0</v>
      </c>
      <c r="CK1153" s="100">
        <f>IF(CK$8="",0,SUMIFS(CK1146:CK1152,$T1139:$T1145,справочники!$P$10)+SUMIFS(CK1146:CK1152,$T1139:$T1145,"&lt;&gt;"&amp;справочники!$P$10)/(1+Главная!$N$23))</f>
        <v>0</v>
      </c>
      <c r="CL1153" s="100">
        <f>IF(CL$8="",0,SUMIFS(CL1146:CL1152,$T1139:$T1145,справочники!$P$10)+SUMIFS(CL1146:CL1152,$T1139:$T1145,"&lt;&gt;"&amp;справочники!$P$10)/(1+Главная!$N$23))</f>
        <v>0</v>
      </c>
      <c r="CM1153" s="100">
        <f>IF(CM$8="",0,SUMIFS(CM1146:CM1152,$T1139:$T1145,справочники!$P$10)+SUMIFS(CM1146:CM1152,$T1139:$T1145,"&lt;&gt;"&amp;справочники!$P$10)/(1+Главная!$N$23))</f>
        <v>0</v>
      </c>
      <c r="CN1153" s="100">
        <f>IF(CN$8="",0,SUMIFS(CN1146:CN1152,$T1139:$T1145,справочники!$P$10)+SUMIFS(CN1146:CN1152,$T1139:$T1145,"&lt;&gt;"&amp;справочники!$P$10)/(1+Главная!$N$23))</f>
        <v>0</v>
      </c>
      <c r="CO1153" s="100">
        <f>IF(CO$8="",0,SUMIFS(CO1146:CO1152,$T1139:$T1145,справочники!$P$10)+SUMIFS(CO1146:CO1152,$T1139:$T1145,"&lt;&gt;"&amp;справочники!$P$10)/(1+Главная!$N$23))</f>
        <v>0</v>
      </c>
      <c r="CP1153" s="100">
        <f>IF(CP$8="",0,SUMIFS(CP1146:CP1152,$T1139:$T1145,справочники!$P$10)+SUMIFS(CP1146:CP1152,$T1139:$T1145,"&lt;&gt;"&amp;справочники!$P$10)/(1+Главная!$N$23))</f>
        <v>0</v>
      </c>
      <c r="CQ1153" s="100">
        <f>IF(CQ$8="",0,SUMIFS(CQ1146:CQ1152,$T1139:$T1145,справочники!$P$10)+SUMIFS(CQ1146:CQ1152,$T1139:$T1145,"&lt;&gt;"&amp;справочники!$P$10)/(1+Главная!$N$23))</f>
        <v>0</v>
      </c>
      <c r="CR1153" s="100">
        <f>IF(CR$8="",0,SUMIFS(CR1146:CR1152,$T1139:$T1145,справочники!$P$10)+SUMIFS(CR1146:CR1152,$T1139:$T1145,"&lt;&gt;"&amp;справочники!$P$10)/(1+Главная!$N$23))</f>
        <v>0</v>
      </c>
      <c r="CS1153" s="100">
        <f>IF(CS$8="",0,SUMIFS(CS1146:CS1152,$T1139:$T1145,справочники!$P$10)+SUMIFS(CS1146:CS1152,$T1139:$T1145,"&lt;&gt;"&amp;справочники!$P$10)/(1+Главная!$N$23))</f>
        <v>0</v>
      </c>
      <c r="CT1153" s="100">
        <f>IF(CT$8="",0,SUMIFS(CT1146:CT1152,$T1139:$T1145,справочники!$P$10)+SUMIFS(CT1146:CT1152,$T1139:$T1145,"&lt;&gt;"&amp;справочники!$P$10)/(1+Главная!$N$23))</f>
        <v>0</v>
      </c>
      <c r="CU1153" s="100">
        <f>IF(CU$8="",0,SUMIFS(CU1146:CU1152,$T1139:$T1145,справочники!$P$10)+SUMIFS(CU1146:CU1152,$T1139:$T1145,"&lt;&gt;"&amp;справочники!$P$10)/(1+Главная!$N$23))</f>
        <v>0</v>
      </c>
      <c r="CV1153" s="100">
        <f>IF(CV$8="",0,SUMIFS(CV1146:CV1152,$T1139:$T1145,справочники!$P$10)+SUMIFS(CV1146:CV1152,$T1139:$T1145,"&lt;&gt;"&amp;справочники!$P$10)/(1+Главная!$N$23))</f>
        <v>0</v>
      </c>
      <c r="CW1153" s="100">
        <f>IF(CW$8="",0,SUMIFS(CW1146:CW1152,$T1139:$T1145,справочники!$P$10)+SUMIFS(CW1146:CW1152,$T1139:$T1145,"&lt;&gt;"&amp;справочники!$P$10)/(1+Главная!$N$23))</f>
        <v>0</v>
      </c>
      <c r="CX1153" s="100">
        <f>IF(CX$8="",0,SUMIFS(CX1146:CX1152,$T1139:$T1145,справочники!$P$10)+SUMIFS(CX1146:CX1152,$T1139:$T1145,"&lt;&gt;"&amp;справочники!$P$10)/(1+Главная!$N$23))</f>
        <v>0</v>
      </c>
      <c r="CY1153" s="100">
        <f>IF(CY$8="",0,SUMIFS(CY1146:CY1152,$T1139:$T1145,справочники!$P$10)+SUMIFS(CY1146:CY1152,$T1139:$T1145,"&lt;&gt;"&amp;справочники!$P$10)/(1+Главная!$N$23))</f>
        <v>0</v>
      </c>
      <c r="CZ1153" s="100">
        <f>IF(CZ$8="",0,SUMIFS(CZ1146:CZ1152,$T1139:$T1145,справочники!$P$10)+SUMIFS(CZ1146:CZ1152,$T1139:$T1145,"&lt;&gt;"&amp;справочники!$P$10)/(1+Главная!$N$23))</f>
        <v>0</v>
      </c>
      <c r="DA1153" s="100">
        <f>IF(DA$8="",0,SUMIFS(DA1146:DA1152,$T1139:$T1145,справочники!$P$10)+SUMIFS(DA1146:DA1152,$T1139:$T1145,"&lt;&gt;"&amp;справочники!$P$10)/(1+Главная!$N$23))</f>
        <v>0</v>
      </c>
      <c r="DB1153" s="100">
        <f>IF(DB$8="",0,SUMIFS(DB1146:DB1152,$T1139:$T1145,справочники!$P$10)+SUMIFS(DB1146:DB1152,$T1139:$T1145,"&lt;&gt;"&amp;справочники!$P$10)/(1+Главная!$N$23))</f>
        <v>0</v>
      </c>
      <c r="DC1153" s="100">
        <f>IF(DC$8="",0,SUMIFS(DC1146:DC1152,$T1139:$T1145,справочники!$P$10)+SUMIFS(DC1146:DC1152,$T1139:$T1145,"&lt;&gt;"&amp;справочники!$P$10)/(1+Главная!$N$23))</f>
        <v>0</v>
      </c>
      <c r="DD1153" s="100">
        <f>IF(DD$8="",0,SUMIFS(DD1146:DD1152,$T1139:$T1145,справочники!$P$10)+SUMIFS(DD1146:DD1152,$T1139:$T1145,"&lt;&gt;"&amp;справочники!$P$10)/(1+Главная!$N$23))</f>
        <v>0</v>
      </c>
      <c r="DE1153" s="100">
        <f>IF(DE$8="",0,SUMIFS(DE1146:DE1152,$T1139:$T1145,справочники!$P$10)+SUMIFS(DE1146:DE1152,$T1139:$T1145,"&lt;&gt;"&amp;справочники!$P$10)/(1+Главная!$N$23))</f>
        <v>0</v>
      </c>
      <c r="DF1153" s="100">
        <f>IF(DF$8="",0,SUMIFS(DF1146:DF1152,$T1139:$T1145,справочники!$P$10)+SUMIFS(DF1146:DF1152,$T1139:$T1145,"&lt;&gt;"&amp;справочники!$P$10)/(1+Главная!$N$23))</f>
        <v>0</v>
      </c>
      <c r="DG1153" s="100">
        <f>IF(DG$8="",0,SUMIFS(DG1146:DG1152,$T1139:$T1145,справочники!$P$10)+SUMIFS(DG1146:DG1152,$T1139:$T1145,"&lt;&gt;"&amp;справочники!$P$10)/(1+Главная!$N$23))</f>
        <v>0</v>
      </c>
      <c r="DH1153" s="100">
        <f>IF(DH$8="",0,SUMIFS(DH1146:DH1152,$T1139:$T1145,справочники!$P$10)+SUMIFS(DH1146:DH1152,$T1139:$T1145,"&lt;&gt;"&amp;справочники!$P$10)/(1+Главная!$N$23))</f>
        <v>0</v>
      </c>
      <c r="DI1153" s="100">
        <f>IF(DI$8="",0,SUMIFS(DI1146:DI1152,$T1139:$T1145,справочники!$P$10)+SUMIFS(DI1146:DI1152,$T1139:$T1145,"&lt;&gt;"&amp;справочники!$P$10)/(1+Главная!$N$23))</f>
        <v>0</v>
      </c>
      <c r="DJ1153" s="100">
        <f>IF(DJ$8="",0,SUMIFS(DJ1146:DJ1152,$T1139:$T1145,справочники!$P$10)+SUMIFS(DJ1146:DJ1152,$T1139:$T1145,"&lt;&gt;"&amp;справочники!$P$10)/(1+Главная!$N$23))</f>
        <v>0</v>
      </c>
      <c r="DK1153" s="100">
        <f>IF(DK$8="",0,SUMIFS(DK1146:DK1152,$T1139:$T1145,справочники!$P$10)+SUMIFS(DK1146:DK1152,$T1139:$T1145,"&lt;&gt;"&amp;справочники!$P$10)/(1+Главная!$N$23))</f>
        <v>0</v>
      </c>
      <c r="DL1153" s="100">
        <f>IF(DL$8="",0,SUMIFS(DL1146:DL1152,$T1139:$T1145,справочники!$P$10)+SUMIFS(DL1146:DL1152,$T1139:$T1145,"&lt;&gt;"&amp;справочники!$P$10)/(1+Главная!$N$23))</f>
        <v>0</v>
      </c>
      <c r="DM1153" s="100">
        <f>IF(DM$8="",0,SUMIFS(DM1146:DM1152,$T1139:$T1145,справочники!$P$10)+SUMIFS(DM1146:DM1152,$T1139:$T1145,"&lt;&gt;"&amp;справочники!$P$10)/(1+Главная!$N$23))</f>
        <v>0</v>
      </c>
      <c r="DN1153" s="100">
        <f>IF(DN$8="",0,SUMIFS(DN1146:DN1152,$T1139:$T1145,справочники!$P$10)+SUMIFS(DN1146:DN1152,$T1139:$T1145,"&lt;&gt;"&amp;справочники!$P$10)/(1+Главная!$N$23))</f>
        <v>0</v>
      </c>
      <c r="DO1153" s="100">
        <f>IF(DO$8="",0,SUMIFS(DO1146:DO1152,$T1139:$T1145,справочники!$P$10)+SUMIFS(DO1146:DO1152,$T1139:$T1145,"&lt;&gt;"&amp;справочники!$P$10)/(1+Главная!$N$23))</f>
        <v>0</v>
      </c>
      <c r="DP1153" s="100">
        <f>IF(DP$8="",0,SUMIFS(DP1146:DP1152,$T1139:$T1145,справочники!$P$10)+SUMIFS(DP1146:DP1152,$T1139:$T1145,"&lt;&gt;"&amp;справочники!$P$10)/(1+Главная!$N$23))</f>
        <v>0</v>
      </c>
      <c r="DQ1153" s="100">
        <f>IF(DQ$8="",0,SUMIFS(DQ1146:DQ1152,$T1139:$T1145,справочники!$P$10)+SUMIFS(DQ1146:DQ1152,$T1139:$T1145,"&lt;&gt;"&amp;справочники!$P$10)/(1+Главная!$N$23))</f>
        <v>0</v>
      </c>
      <c r="DR1153" s="100">
        <f>IF(DR$8="",0,SUMIFS(DR1146:DR1152,$T1139:$T1145,справочники!$P$10)+SUMIFS(DR1146:DR1152,$T1139:$T1145,"&lt;&gt;"&amp;справочники!$P$10)/(1+Главная!$N$23))</f>
        <v>0</v>
      </c>
      <c r="DS1153" s="100">
        <f>IF(DS$8="",0,SUMIFS(DS1146:DS1152,$T1139:$T1145,справочники!$P$10)+SUMIFS(DS1146:DS1152,$T1139:$T1145,"&lt;&gt;"&amp;справочники!$P$10)/(1+Главная!$N$23))</f>
        <v>0</v>
      </c>
      <c r="DT1153" s="100">
        <f>IF(DT$8="",0,SUMIFS(DT1146:DT1152,$T1139:$T1145,справочники!$P$10)+SUMIFS(DT1146:DT1152,$T1139:$T1145,"&lt;&gt;"&amp;справочники!$P$10)/(1+Главная!$N$23))</f>
        <v>0</v>
      </c>
      <c r="DU1153" s="100">
        <f>IF(DU$8="",0,SUMIFS(DU1146:DU1152,$T1139:$T1145,справочники!$P$10)+SUMIFS(DU1146:DU1152,$T1139:$T1145,"&lt;&gt;"&amp;справочники!$P$10)/(1+Главная!$N$23))</f>
        <v>0</v>
      </c>
      <c r="DV1153" s="100">
        <f>IF(DV$8="",0,SUMIFS(DV1146:DV1152,$T1139:$T1145,справочники!$P$10)+SUMIFS(DV1146:DV1152,$T1139:$T1145,"&lt;&gt;"&amp;справочники!$P$10)/(1+Главная!$N$23))</f>
        <v>0</v>
      </c>
      <c r="DW1153" s="100">
        <f>IF(DW$8="",0,SUMIFS(DW1146:DW1152,$T1139:$T1145,справочники!$P$10)+SUMIFS(DW1146:DW1152,$T1139:$T1145,"&lt;&gt;"&amp;справочники!$P$10)/(1+Главная!$N$23))</f>
        <v>0</v>
      </c>
      <c r="DX1153" s="100">
        <f>IF(DX$8="",0,SUMIFS(DX1146:DX1152,$T1139:$T1145,справочники!$P$10)+SUMIFS(DX1146:DX1152,$T1139:$T1145,"&lt;&gt;"&amp;справочники!$P$10)/(1+Главная!$N$23))</f>
        <v>0</v>
      </c>
      <c r="DY1153" s="100">
        <f>IF(DY$8="",0,SUMIFS(DY1146:DY1152,$T1139:$T1145,справочники!$P$10)+SUMIFS(DY1146:DY1152,$T1139:$T1145,"&lt;&gt;"&amp;справочники!$P$10)/(1+Главная!$N$23))</f>
        <v>0</v>
      </c>
      <c r="DZ1153" s="100">
        <f>IF(DZ$8="",0,SUMIFS(DZ1146:DZ1152,$T1139:$T1145,справочники!$P$10)+SUMIFS(DZ1146:DZ1152,$T1139:$T1145,"&lt;&gt;"&amp;справочники!$P$10)/(1+Главная!$N$23))</f>
        <v>0</v>
      </c>
      <c r="EA1153" s="100">
        <f>IF(EA$8="",0,SUMIFS(EA1146:EA1152,$T1139:$T1145,справочники!$P$10)+SUMIFS(EA1146:EA1152,$T1139:$T1145,"&lt;&gt;"&amp;справочники!$P$10)/(1+Главная!$N$23))</f>
        <v>0</v>
      </c>
      <c r="EB1153" s="100">
        <f>IF(EB$8="",0,SUMIFS(EB1146:EB1152,$T1139:$T1145,справочники!$P$10)+SUMIFS(EB1146:EB1152,$T1139:$T1145,"&lt;&gt;"&amp;справочники!$P$10)/(1+Главная!$N$23))</f>
        <v>0</v>
      </c>
      <c r="EC1153" s="100">
        <f>IF(EC$8="",0,SUMIFS(EC1146:EC1152,$T1139:$T1145,справочники!$P$10)+SUMIFS(EC1146:EC1152,$T1139:$T1145,"&lt;&gt;"&amp;справочники!$P$10)/(1+Главная!$N$23))</f>
        <v>0</v>
      </c>
      <c r="ED1153" s="100">
        <f>IF(ED$8="",0,SUMIFS(ED1146:ED1152,$T1139:$T1145,справочники!$P$10)+SUMIFS(ED1146:ED1152,$T1139:$T1145,"&lt;&gt;"&amp;справочники!$P$10)/(1+Главная!$N$23))</f>
        <v>0</v>
      </c>
      <c r="EE1153" s="100">
        <f>IF(EE$8="",0,SUMIFS(EE1146:EE1152,$T1139:$T1145,справочники!$P$10)+SUMIFS(EE1146:EE1152,$T1139:$T1145,"&lt;&gt;"&amp;справочники!$P$10)/(1+Главная!$N$23))</f>
        <v>0</v>
      </c>
      <c r="EF1153" s="100">
        <f>IF(EF$8="",0,SUMIFS(EF1146:EF1152,$T1139:$T1145,справочники!$P$10)+SUMIFS(EF1146:EF1152,$T1139:$T1145,"&lt;&gt;"&amp;справочники!$P$10)/(1+Главная!$N$23))</f>
        <v>0</v>
      </c>
      <c r="EG1153" s="100">
        <f>IF(EG$8="",0,SUMIFS(EG1146:EG1152,$T1139:$T1145,справочники!$P$10)+SUMIFS(EG1146:EG1152,$T1139:$T1145,"&lt;&gt;"&amp;справочники!$P$10)/(1+Главная!$N$23))</f>
        <v>0</v>
      </c>
      <c r="EH1153" s="100">
        <f>IF(EH$8="",0,SUMIFS(EH1146:EH1152,$T1139:$T1145,справочники!$P$10)+SUMIFS(EH1146:EH1152,$T1139:$T1145,"&lt;&gt;"&amp;справочники!$P$10)/(1+Главная!$N$23))</f>
        <v>0</v>
      </c>
      <c r="EI1153" s="100">
        <f>IF(EI$8="",0,SUMIFS(EI1146:EI1152,$T1139:$T1145,справочники!$P$10)+SUMIFS(EI1146:EI1152,$T1139:$T1145,"&lt;&gt;"&amp;справочники!$P$10)/(1+Главная!$N$23))</f>
        <v>0</v>
      </c>
      <c r="EJ1153" s="100">
        <f>IF(EJ$8="",0,SUMIFS(EJ1146:EJ1152,$T1139:$T1145,справочники!$P$10)+SUMIFS(EJ1146:EJ1152,$T1139:$T1145,"&lt;&gt;"&amp;справочники!$P$10)/(1+Главная!$N$23))</f>
        <v>0</v>
      </c>
      <c r="EK1153" s="100">
        <f>IF(EK$8="",0,SUMIFS(EK1146:EK1152,$T1139:$T1145,справочники!$P$10)+SUMIFS(EK1146:EK1152,$T1139:$T1145,"&lt;&gt;"&amp;справочники!$P$10)/(1+Главная!$N$23))</f>
        <v>0</v>
      </c>
      <c r="EL1153" s="100">
        <f>IF(EL$8="",0,SUMIFS(EL1146:EL1152,$T1139:$T1145,справочники!$P$10)+SUMIFS(EL1146:EL1152,$T1139:$T1145,"&lt;&gt;"&amp;справочники!$P$10)/(1+Главная!$N$23))</f>
        <v>0</v>
      </c>
      <c r="EM1153" s="100">
        <f>IF(EM$8="",0,SUMIFS(EM1146:EM1152,$T1139:$T1145,справочники!$P$10)+SUMIFS(EM1146:EM1152,$T1139:$T1145,"&lt;&gt;"&amp;справочники!$P$10)/(1+Главная!$N$23))</f>
        <v>0</v>
      </c>
      <c r="EN1153" s="100">
        <f>IF(EN$8="",0,SUMIFS(EN1146:EN1152,$T1139:$T1145,справочники!$P$10)+SUMIFS(EN1146:EN1152,$T1139:$T1145,"&lt;&gt;"&amp;справочники!$P$10)/(1+Главная!$N$23))</f>
        <v>0</v>
      </c>
      <c r="EO1153" s="100">
        <f>IF(EO$8="",0,SUMIFS(EO1146:EO1152,$T1139:$T1145,справочники!$P$10)+SUMIFS(EO1146:EO1152,$T1139:$T1145,"&lt;&gt;"&amp;справочники!$P$10)/(1+Главная!$N$23))</f>
        <v>0</v>
      </c>
      <c r="EP1153" s="100">
        <f>IF(EP$8="",0,SUMIFS(EP1146:EP1152,$T1139:$T1145,справочники!$P$10)+SUMIFS(EP1146:EP1152,$T1139:$T1145,"&lt;&gt;"&amp;справочники!$P$10)/(1+Главная!$N$23))</f>
        <v>0</v>
      </c>
      <c r="EQ1153" s="100">
        <f>IF(EQ$8="",0,SUMIFS(EQ1146:EQ1152,$T1139:$T1145,справочники!$P$10)+SUMIFS(EQ1146:EQ1152,$T1139:$T1145,"&lt;&gt;"&amp;справочники!$P$10)/(1+Главная!$N$23))</f>
        <v>0</v>
      </c>
      <c r="ER1153" s="100">
        <f>IF(ER$8="",0,SUMIFS(ER1146:ER1152,$T1139:$T1145,справочники!$P$10)+SUMIFS(ER1146:ER1152,$T1139:$T1145,"&lt;&gt;"&amp;справочники!$P$10)/(1+Главная!$N$23))</f>
        <v>0</v>
      </c>
      <c r="ES1153" s="100">
        <f>IF(ES$8="",0,SUMIFS(ES1146:ES1152,$T1139:$T1145,справочники!$P$10)+SUMIFS(ES1146:ES1152,$T1139:$T1145,"&lt;&gt;"&amp;справочники!$P$10)/(1+Главная!$N$23))</f>
        <v>0</v>
      </c>
      <c r="ET1153" s="100">
        <f>IF(ET$8="",0,SUMIFS(ET1146:ET1152,$T1139:$T1145,справочники!$P$10)+SUMIFS(ET1146:ET1152,$T1139:$T1145,"&lt;&gt;"&amp;справочники!$P$10)/(1+Главная!$N$23))</f>
        <v>0</v>
      </c>
      <c r="EU1153" s="100">
        <f>IF(EU$8="",0,SUMIFS(EU1146:EU1152,$T1139:$T1145,справочники!$P$10)+SUMIFS(EU1146:EU1152,$T1139:$T1145,"&lt;&gt;"&amp;справочники!$P$10)/(1+Главная!$N$23))</f>
        <v>0</v>
      </c>
      <c r="EV1153" s="100">
        <f>IF(EV$8="",0,SUMIFS(EV1146:EV1152,$T1139:$T1145,справочники!$P$10)+SUMIFS(EV1146:EV1152,$T1139:$T1145,"&lt;&gt;"&amp;справочники!$P$10)/(1+Главная!$N$23))</f>
        <v>0</v>
      </c>
      <c r="EW1153" s="100">
        <f>IF(EW$8="",0,SUMIFS(EW1146:EW1152,$T1139:$T1145,справочники!$P$10)+SUMIFS(EW1146:EW1152,$T1139:$T1145,"&lt;&gt;"&amp;справочники!$P$10)/(1+Главная!$N$23))</f>
        <v>0</v>
      </c>
      <c r="EX1153" s="100">
        <f>IF(EX$8="",0,SUMIFS(EX1146:EX1152,$T1139:$T1145,справочники!$P$10)+SUMIFS(EX1146:EX1152,$T1139:$T1145,"&lt;&gt;"&amp;справочники!$P$10)/(1+Главная!$N$23))</f>
        <v>0</v>
      </c>
      <c r="EY1153" s="100">
        <f>IF(EY$8="",0,SUMIFS(EY1146:EY1152,$T1139:$T1145,справочники!$P$10)+SUMIFS(EY1146:EY1152,$T1139:$T1145,"&lt;&gt;"&amp;справочники!$P$10)/(1+Главная!$N$23))</f>
        <v>0</v>
      </c>
      <c r="EZ1153" s="100">
        <f>IF(EZ$8="",0,SUMIFS(EZ1146:EZ1152,$T1139:$T1145,справочники!$P$10)+SUMIFS(EZ1146:EZ1152,$T1139:$T1145,"&lt;&gt;"&amp;справочники!$P$10)/(1+Главная!$N$23))</f>
        <v>0</v>
      </c>
      <c r="FA1153" s="100">
        <f>IF(FA$8="",0,SUMIFS(FA1146:FA1152,$T1139:$T1145,справочники!$P$10)+SUMIFS(FA1146:FA1152,$T1139:$T1145,"&lt;&gt;"&amp;справочники!$P$10)/(1+Главная!$N$23))</f>
        <v>0</v>
      </c>
      <c r="FB1153" s="100">
        <f>IF(FB$8="",0,SUMIFS(FB1146:FB1152,$T1139:$T1145,справочники!$P$10)+SUMIFS(FB1146:FB1152,$T1139:$T1145,"&lt;&gt;"&amp;справочники!$P$10)/(1+Главная!$N$23))</f>
        <v>0</v>
      </c>
      <c r="FC1153" s="100">
        <f>IF(FC$8="",0,SUMIFS(FC1146:FC1152,$T1139:$T1145,справочники!$P$10)+SUMIFS(FC1146:FC1152,$T1139:$T1145,"&lt;&gt;"&amp;справочники!$P$10)/(1+Главная!$N$23))</f>
        <v>0</v>
      </c>
      <c r="FD1153" s="100">
        <f>IF(FD$8="",0,SUMIFS(FD1146:FD1152,$T1139:$T1145,справочники!$P$10)+SUMIFS(FD1146:FD1152,$T1139:$T1145,"&lt;&gt;"&amp;справочники!$P$10)/(1+Главная!$N$23))</f>
        <v>0</v>
      </c>
      <c r="FE1153" s="100">
        <f>IF(FE$8="",0,SUMIFS(FE1146:FE1152,$T1139:$T1145,справочники!$P$10)+SUMIFS(FE1146:FE1152,$T1139:$T1145,"&lt;&gt;"&amp;справочники!$P$10)/(1+Главная!$N$23))</f>
        <v>0</v>
      </c>
      <c r="FF1153" s="100">
        <f>IF(FF$8="",0,SUMIFS(FF1146:FF1152,$T1139:$T1145,справочники!$P$10)+SUMIFS(FF1146:FF1152,$T1139:$T1145,"&lt;&gt;"&amp;справочники!$P$10)/(1+Главная!$N$23))</f>
        <v>0</v>
      </c>
      <c r="FG1153" s="100">
        <f>IF(FG$8="",0,SUMIFS(FG1146:FG1152,$T1139:$T1145,справочники!$P$10)+SUMIFS(FG1146:FG1152,$T1139:$T1145,"&lt;&gt;"&amp;справочники!$P$10)/(1+Главная!$N$23))</f>
        <v>0</v>
      </c>
      <c r="FH1153" s="100">
        <f>IF(FH$8="",0,SUMIFS(FH1146:FH1152,$T1139:$T1145,справочники!$P$10)+SUMIFS(FH1146:FH1152,$T1139:$T1145,"&lt;&gt;"&amp;справочники!$P$10)/(1+Главная!$N$23))</f>
        <v>0</v>
      </c>
      <c r="FI1153" s="100">
        <f>IF(FI$8="",0,SUMIFS(FI1146:FI1152,$T1139:$T1145,справочники!$P$10)+SUMIFS(FI1146:FI1152,$T1139:$T1145,"&lt;&gt;"&amp;справочники!$P$10)/(1+Главная!$N$23))</f>
        <v>0</v>
      </c>
      <c r="FJ1153" s="100">
        <f>IF(FJ$8="",0,SUMIFS(FJ1146:FJ1152,$T1139:$T1145,справочники!$P$10)+SUMIFS(FJ1146:FJ1152,$T1139:$T1145,"&lt;&gt;"&amp;справочники!$P$10)/(1+Главная!$N$23))</f>
        <v>0</v>
      </c>
      <c r="FK1153" s="100">
        <f>IF(FK$8="",0,SUMIFS(FK1146:FK1152,$T1139:$T1145,справочники!$P$10)+SUMIFS(FK1146:FK1152,$T1139:$T1145,"&lt;&gt;"&amp;справочники!$P$10)/(1+Главная!$N$23))</f>
        <v>0</v>
      </c>
      <c r="FL1153" s="100">
        <f>IF(FL$8="",0,SUMIFS(FL1146:FL1152,$T1139:$T1145,справочники!$P$10)+SUMIFS(FL1146:FL1152,$T1139:$T1145,"&lt;&gt;"&amp;справочники!$P$10)/(1+Главная!$N$23))</f>
        <v>0</v>
      </c>
      <c r="FM1153" s="100">
        <f>IF(FM$8="",0,SUMIFS(FM1146:FM1152,$T1139:$T1145,справочники!$P$10)+SUMIFS(FM1146:FM1152,$T1139:$T1145,"&lt;&gt;"&amp;справочники!$P$10)/(1+Главная!$N$23))</f>
        <v>0</v>
      </c>
      <c r="FN1153" s="100">
        <f>IF(FN$8="",0,SUMIFS(FN1146:FN1152,$T1139:$T1145,справочники!$P$10)+SUMIFS(FN1146:FN1152,$T1139:$T1145,"&lt;&gt;"&amp;справочники!$P$10)/(1+Главная!$N$23))</f>
        <v>0</v>
      </c>
      <c r="FO1153" s="100">
        <f>IF(FO$8="",0,SUMIFS(FO1146:FO1152,$T1139:$T1145,справочники!$P$10)+SUMIFS(FO1146:FO1152,$T1139:$T1145,"&lt;&gt;"&amp;справочники!$P$10)/(1+Главная!$N$23))</f>
        <v>0</v>
      </c>
      <c r="FP1153" s="100">
        <f>IF(FP$8="",0,SUMIFS(FP1146:FP1152,$T1139:$T1145,справочники!$P$10)+SUMIFS(FP1146:FP1152,$T1139:$T1145,"&lt;&gt;"&amp;справочники!$P$10)/(1+Главная!$N$23))</f>
        <v>0</v>
      </c>
      <c r="FQ1153" s="100">
        <f>IF(FQ$8="",0,SUMIFS(FQ1146:FQ1152,$T1139:$T1145,справочники!$P$10)+SUMIFS(FQ1146:FQ1152,$T1139:$T1145,"&lt;&gt;"&amp;справочники!$P$10)/(1+Главная!$N$23))</f>
        <v>0</v>
      </c>
      <c r="FR1153" s="100">
        <f>IF(FR$8="",0,SUMIFS(FR1146:FR1152,$T1139:$T1145,справочники!$P$10)+SUMIFS(FR1146:FR1152,$T1139:$T1145,"&lt;&gt;"&amp;справочники!$P$10)/(1+Главная!$N$23))</f>
        <v>0</v>
      </c>
      <c r="FS1153" s="100">
        <f>IF(FS$8="",0,SUMIFS(FS1146:FS1152,$T1139:$T1145,справочники!$P$10)+SUMIFS(FS1146:FS1152,$T1139:$T1145,"&lt;&gt;"&amp;справочники!$P$10)/(1+Главная!$N$23))</f>
        <v>0</v>
      </c>
      <c r="FT1153" s="100">
        <f>IF(FT$8="",0,SUMIFS(FT1146:FT1152,$T1139:$T1145,справочники!$P$10)+SUMIFS(FT1146:FT1152,$T1139:$T1145,"&lt;&gt;"&amp;справочники!$P$10)/(1+Главная!$N$23))</f>
        <v>0</v>
      </c>
      <c r="FU1153" s="100">
        <f>IF(FU$8="",0,SUMIFS(FU1146:FU1152,$T1139:$T1145,справочники!$P$10)+SUMIFS(FU1146:FU1152,$T1139:$T1145,"&lt;&gt;"&amp;справочники!$P$10)/(1+Главная!$N$23))</f>
        <v>0</v>
      </c>
      <c r="FV1153" s="100">
        <f>IF(FV$8="",0,SUMIFS(FV1146:FV1152,$T1139:$T1145,справочники!$P$10)+SUMIFS(FV1146:FV1152,$T1139:$T1145,"&lt;&gt;"&amp;справочники!$P$10)/(1+Главная!$N$23))</f>
        <v>0</v>
      </c>
      <c r="FW1153" s="100">
        <f>IF(FW$8="",0,SUMIFS(FW1146:FW1152,$T1139:$T1145,справочники!$P$10)+SUMIFS(FW1146:FW1152,$T1139:$T1145,"&lt;&gt;"&amp;справочники!$P$10)/(1+Главная!$N$23))</f>
        <v>0</v>
      </c>
      <c r="FX1153" s="100">
        <f>IF(FX$8="",0,SUMIFS(FX1146:FX1152,$T1139:$T1145,справочники!$P$10)+SUMIFS(FX1146:FX1152,$T1139:$T1145,"&lt;&gt;"&amp;справочники!$P$10)/(1+Главная!$N$23))</f>
        <v>0</v>
      </c>
      <c r="FY1153" s="100">
        <f>IF(FY$8="",0,SUMIFS(FY1146:FY1152,$T1139:$T1145,справочники!$P$10)+SUMIFS(FY1146:FY1152,$T1139:$T1145,"&lt;&gt;"&amp;справочники!$P$10)/(1+Главная!$N$23))</f>
        <v>0</v>
      </c>
      <c r="FZ1153" s="100">
        <f>IF(FZ$8="",0,SUMIFS(FZ1146:FZ1152,$T1139:$T1145,справочники!$P$10)+SUMIFS(FZ1146:FZ1152,$T1139:$T1145,"&lt;&gt;"&amp;справочники!$P$10)/(1+Главная!$N$23))</f>
        <v>0</v>
      </c>
      <c r="GA1153" s="100">
        <f>IF(GA$8="",0,SUMIFS(GA1146:GA1152,$T1139:$T1145,справочники!$P$10)+SUMIFS(GA1146:GA1152,$T1139:$T1145,"&lt;&gt;"&amp;справочники!$P$10)/(1+Главная!$N$23))</f>
        <v>0</v>
      </c>
      <c r="GB1153" s="100">
        <f>IF(GB$8="",0,SUMIFS(GB1146:GB1152,$T1139:$T1145,справочники!$P$10)+SUMIFS(GB1146:GB1152,$T1139:$T1145,"&lt;&gt;"&amp;справочники!$P$10)/(1+Главная!$N$23))</f>
        <v>0</v>
      </c>
      <c r="GC1153" s="100">
        <f>IF(GC$8="",0,SUMIFS(GC1146:GC1152,$T1139:$T1145,справочники!$P$10)+SUMIFS(GC1146:GC1152,$T1139:$T1145,"&lt;&gt;"&amp;справочники!$P$10)/(1+Главная!$N$23))</f>
        <v>0</v>
      </c>
      <c r="GD1153" s="100">
        <f>IF(GD$8="",0,SUMIFS(GD1146:GD1152,$T1139:$T1145,справочники!$P$10)+SUMIFS(GD1146:GD1152,$T1139:$T1145,"&lt;&gt;"&amp;справочники!$P$10)/(1+Главная!$N$23))</f>
        <v>0</v>
      </c>
      <c r="GE1153" s="100">
        <f>IF(GE$8="",0,SUMIFS(GE1146:GE1152,$T1139:$T1145,справочники!$P$10)+SUMIFS(GE1146:GE1152,$T1139:$T1145,"&lt;&gt;"&amp;справочники!$P$10)/(1+Главная!$N$23))</f>
        <v>0</v>
      </c>
      <c r="GF1153" s="100">
        <f>IF(GF$8="",0,SUMIFS(GF1146:GF1152,$T1139:$T1145,справочники!$P$10)+SUMIFS(GF1146:GF1152,$T1139:$T1145,"&lt;&gt;"&amp;справочники!$P$10)/(1+Главная!$N$23))</f>
        <v>0</v>
      </c>
      <c r="GG1153" s="100">
        <f>IF(GG$8="",0,SUMIFS(GG1146:GG1152,$T1139:$T1145,справочники!$P$10)+SUMIFS(GG1146:GG1152,$T1139:$T1145,"&lt;&gt;"&amp;справочники!$P$10)/(1+Главная!$N$23))</f>
        <v>0</v>
      </c>
      <c r="GH1153" s="100">
        <f>IF(GH$8="",0,SUMIFS(GH1146:GH1152,$T1139:$T1145,справочники!$P$10)+SUMIFS(GH1146:GH1152,$T1139:$T1145,"&lt;&gt;"&amp;справочники!$P$10)/(1+Главная!$N$23))</f>
        <v>0</v>
      </c>
      <c r="GI1153" s="100">
        <f>IF(GI$8="",0,SUMIFS(GI1146:GI1152,$T1139:$T1145,справочники!$P$10)+SUMIFS(GI1146:GI1152,$T1139:$T1145,"&lt;&gt;"&amp;справочники!$P$10)/(1+Главная!$N$23))</f>
        <v>0</v>
      </c>
      <c r="GJ1153" s="100">
        <f>IF(GJ$8="",0,SUMIFS(GJ1146:GJ1152,$T1139:$T1145,справочники!$P$10)+SUMIFS(GJ1146:GJ1152,$T1139:$T1145,"&lt;&gt;"&amp;справочники!$P$10)/(1+Главная!$N$23))</f>
        <v>0</v>
      </c>
      <c r="GK1153" s="100">
        <f>IF(GK$8="",0,SUMIFS(GK1146:GK1152,$T1139:$T1145,справочники!$P$10)+SUMIFS(GK1146:GK1152,$T1139:$T1145,"&lt;&gt;"&amp;справочники!$P$10)/(1+Главная!$N$23))</f>
        <v>0</v>
      </c>
      <c r="GL1153" s="100">
        <f>IF(GL$8="",0,SUMIFS(GL1146:GL1152,$T1139:$T1145,справочники!$P$10)+SUMIFS(GL1146:GL1152,$T1139:$T1145,"&lt;&gt;"&amp;справочники!$P$10)/(1+Главная!$N$23))</f>
        <v>0</v>
      </c>
      <c r="GM1153" s="100">
        <f>IF(GM$8="",0,SUMIFS(GM1146:GM1152,$T1139:$T1145,справочники!$P$10)+SUMIFS(GM1146:GM1152,$T1139:$T1145,"&lt;&gt;"&amp;справочники!$P$10)/(1+Главная!$N$23))</f>
        <v>0</v>
      </c>
      <c r="GN1153" s="100">
        <f>IF(GN$8="",0,SUMIFS(GN1146:GN1152,$T1139:$T1145,справочники!$P$10)+SUMIFS(GN1146:GN1152,$T1139:$T1145,"&lt;&gt;"&amp;справочники!$P$10)/(1+Главная!$N$23))</f>
        <v>0</v>
      </c>
      <c r="GO1153" s="100">
        <f>IF(GO$8="",0,SUMIFS(GO1146:GO1152,$T1139:$T1145,справочники!$P$10)+SUMIFS(GO1146:GO1152,$T1139:$T1145,"&lt;&gt;"&amp;справочники!$P$10)/(1+Главная!$N$23))</f>
        <v>0</v>
      </c>
      <c r="GP1153" s="100">
        <f>IF(GP$8="",0,SUMIFS(GP1146:GP1152,$T1139:$T1145,справочники!$P$10)+SUMIFS(GP1146:GP1152,$T1139:$T1145,"&lt;&gt;"&amp;справочники!$P$10)/(1+Главная!$N$23))</f>
        <v>0</v>
      </c>
      <c r="GQ1153" s="100">
        <f>IF(GQ$8="",0,SUMIFS(GQ1146:GQ1152,$T1139:$T1145,справочники!$P$10)+SUMIFS(GQ1146:GQ1152,$T1139:$T1145,"&lt;&gt;"&amp;справочники!$P$10)/(1+Главная!$N$23))</f>
        <v>0</v>
      </c>
      <c r="GR1153" s="100">
        <f>IF(GR$8="",0,SUMIFS(GR1146:GR1152,$T1139:$T1145,справочники!$P$10)+SUMIFS(GR1146:GR1152,$T1139:$T1145,"&lt;&gt;"&amp;справочники!$P$10)/(1+Главная!$N$23))</f>
        <v>0</v>
      </c>
      <c r="GS1153" s="100">
        <f>IF(GS$8="",0,SUMIFS(GS1146:GS1152,$T1139:$T1145,справочники!$P$10)+SUMIFS(GS1146:GS1152,$T1139:$T1145,"&lt;&gt;"&amp;справочники!$P$10)/(1+Главная!$N$23))</f>
        <v>0</v>
      </c>
      <c r="GT1153" s="100">
        <f>IF(GT$8="",0,SUMIFS(GT1146:GT1152,$T1139:$T1145,справочники!$P$10)+SUMIFS(GT1146:GT1152,$T1139:$T1145,"&lt;&gt;"&amp;справочники!$P$10)/(1+Главная!$N$23))</f>
        <v>0</v>
      </c>
      <c r="GU1153" s="100">
        <f>IF(GU$8="",0,SUMIFS(GU1146:GU1152,$T1139:$T1145,справочники!$P$10)+SUMIFS(GU1146:GU1152,$T1139:$T1145,"&lt;&gt;"&amp;справочники!$P$10)/(1+Главная!$N$23))</f>
        <v>0</v>
      </c>
      <c r="GV1153" s="100">
        <f>IF(GV$8="",0,SUMIFS(GV1146:GV1152,$T1139:$T1145,справочники!$P$10)+SUMIFS(GV1146:GV1152,$T1139:$T1145,"&lt;&gt;"&amp;справочники!$P$10)/(1+Главная!$N$23))</f>
        <v>0</v>
      </c>
      <c r="GW1153" s="100">
        <f>IF(GW$8="",0,SUMIFS(GW1146:GW1152,$T1139:$T1145,справочники!$P$10)+SUMIFS(GW1146:GW1152,$T1139:$T1145,"&lt;&gt;"&amp;справочники!$P$10)/(1+Главная!$N$23))</f>
        <v>0</v>
      </c>
      <c r="GX1153" s="100">
        <f>IF(GX$8="",0,SUMIFS(GX1146:GX1152,$T1139:$T1145,справочники!$P$10)+SUMIFS(GX1146:GX1152,$T1139:$T1145,"&lt;&gt;"&amp;справочники!$P$10)/(1+Главная!$N$23))</f>
        <v>0</v>
      </c>
      <c r="GY1153" s="100">
        <f>IF(GY$8="",0,SUMIFS(GY1146:GY1152,$T1139:$T1145,справочники!$P$10)+SUMIFS(GY1146:GY1152,$T1139:$T1145,"&lt;&gt;"&amp;справочники!$P$10)/(1+Главная!$N$23))</f>
        <v>0</v>
      </c>
      <c r="GZ1153" s="100">
        <f>IF(GZ$8="",0,SUMIFS(GZ1146:GZ1152,$T1139:$T1145,справочники!$P$10)+SUMIFS(GZ1146:GZ1152,$T1139:$T1145,"&lt;&gt;"&amp;справочники!$P$10)/(1+Главная!$N$23))</f>
        <v>0</v>
      </c>
      <c r="HA1153" s="36"/>
      <c r="HB1153" s="36"/>
    </row>
    <row r="1154" spans="1:210" ht="4.2" customHeight="1">
      <c r="A1154" s="1"/>
      <c r="B1154" s="1"/>
      <c r="C1154" s="1"/>
      <c r="D1154" s="1"/>
      <c r="E1154" s="263"/>
      <c r="F1154" s="48"/>
      <c r="G1154" s="231"/>
      <c r="H1154" s="222"/>
      <c r="I1154" s="222"/>
      <c r="J1154" s="222"/>
      <c r="K1154" s="222"/>
      <c r="L1154" s="1"/>
      <c r="M1154" s="5"/>
      <c r="N1154" s="222"/>
      <c r="O1154" s="1"/>
      <c r="P1154" s="5"/>
      <c r="Q1154" s="1"/>
      <c r="R1154" s="1"/>
      <c r="S1154" s="5"/>
      <c r="T1154" s="7"/>
      <c r="U1154" s="24"/>
      <c r="V1154" s="1"/>
      <c r="W1154" s="222"/>
      <c r="X1154" s="10"/>
      <c r="Y1154" s="46"/>
      <c r="Z1154" s="93"/>
      <c r="AA1154" s="408"/>
      <c r="AB1154" s="408"/>
      <c r="AC1154" s="408"/>
      <c r="AD1154" s="408"/>
      <c r="AE1154" s="408"/>
      <c r="AF1154" s="408"/>
      <c r="AG1154" s="408"/>
      <c r="AH1154" s="408"/>
      <c r="AI1154" s="408"/>
      <c r="AJ1154" s="408"/>
      <c r="AK1154" s="408"/>
      <c r="AL1154" s="408"/>
      <c r="AM1154" s="408"/>
      <c r="AN1154" s="408"/>
      <c r="AO1154" s="408"/>
      <c r="AP1154" s="408"/>
      <c r="AQ1154" s="408"/>
      <c r="AR1154" s="408"/>
      <c r="AS1154" s="408"/>
      <c r="AT1154" s="408"/>
      <c r="AU1154" s="408"/>
      <c r="AV1154" s="408"/>
      <c r="AW1154" s="408"/>
      <c r="AX1154" s="408"/>
      <c r="AY1154" s="408"/>
      <c r="AZ1154" s="408"/>
      <c r="BA1154" s="408"/>
      <c r="BB1154" s="408"/>
      <c r="BC1154" s="408"/>
      <c r="BD1154" s="408"/>
      <c r="BE1154" s="408"/>
      <c r="BF1154" s="408"/>
      <c r="BG1154" s="408"/>
      <c r="BH1154" s="408"/>
      <c r="BI1154" s="408"/>
      <c r="BJ1154" s="408"/>
      <c r="BK1154" s="408"/>
      <c r="BL1154" s="408"/>
      <c r="BM1154" s="408"/>
      <c r="BN1154" s="408"/>
      <c r="BO1154" s="408"/>
      <c r="BP1154" s="408"/>
      <c r="BQ1154" s="408"/>
      <c r="BR1154" s="408"/>
      <c r="BS1154" s="408"/>
      <c r="BT1154" s="408"/>
      <c r="BU1154" s="408"/>
      <c r="BV1154" s="408"/>
      <c r="BW1154" s="408"/>
      <c r="BX1154" s="408"/>
      <c r="BY1154" s="408"/>
      <c r="BZ1154" s="408"/>
      <c r="CA1154" s="408"/>
      <c r="CB1154" s="408"/>
      <c r="CC1154" s="408"/>
      <c r="CD1154" s="408"/>
      <c r="CE1154" s="408"/>
      <c r="CF1154" s="408"/>
      <c r="CG1154" s="408"/>
      <c r="CH1154" s="408"/>
      <c r="CI1154" s="408"/>
      <c r="CJ1154" s="408"/>
      <c r="CK1154" s="408"/>
      <c r="CL1154" s="408"/>
      <c r="CM1154" s="408"/>
      <c r="CN1154" s="408"/>
      <c r="CO1154" s="408"/>
      <c r="CP1154" s="408"/>
      <c r="CQ1154" s="408"/>
      <c r="CR1154" s="408"/>
      <c r="CS1154" s="408"/>
      <c r="CT1154" s="408"/>
      <c r="CU1154" s="408"/>
      <c r="CV1154" s="408"/>
      <c r="CW1154" s="408"/>
      <c r="CX1154" s="408"/>
      <c r="CY1154" s="408"/>
      <c r="CZ1154" s="408"/>
      <c r="DA1154" s="408"/>
      <c r="DB1154" s="408"/>
      <c r="DC1154" s="408"/>
      <c r="DD1154" s="408"/>
      <c r="DE1154" s="408"/>
      <c r="DF1154" s="408"/>
      <c r="DG1154" s="408"/>
      <c r="DH1154" s="408"/>
      <c r="DI1154" s="408"/>
      <c r="DJ1154" s="408"/>
      <c r="DK1154" s="408"/>
      <c r="DL1154" s="408"/>
      <c r="DM1154" s="408"/>
      <c r="DN1154" s="408"/>
      <c r="DO1154" s="408"/>
      <c r="DP1154" s="408"/>
      <c r="DQ1154" s="408"/>
      <c r="DR1154" s="408"/>
      <c r="DS1154" s="408"/>
      <c r="DT1154" s="408"/>
      <c r="DU1154" s="408"/>
      <c r="DV1154" s="408"/>
      <c r="DW1154" s="408"/>
      <c r="DX1154" s="408"/>
      <c r="DY1154" s="408"/>
      <c r="DZ1154" s="408"/>
      <c r="EA1154" s="408"/>
      <c r="EB1154" s="408"/>
      <c r="EC1154" s="408"/>
      <c r="ED1154" s="408"/>
      <c r="EE1154" s="408"/>
      <c r="EF1154" s="408"/>
      <c r="EG1154" s="408"/>
      <c r="EH1154" s="408"/>
      <c r="EI1154" s="408"/>
      <c r="EJ1154" s="408"/>
      <c r="EK1154" s="408"/>
      <c r="EL1154" s="408"/>
      <c r="EM1154" s="408"/>
      <c r="EN1154" s="408"/>
      <c r="EO1154" s="408"/>
      <c r="EP1154" s="408"/>
      <c r="EQ1154" s="408"/>
      <c r="ER1154" s="408"/>
      <c r="ES1154" s="408"/>
      <c r="ET1154" s="408"/>
      <c r="EU1154" s="408"/>
      <c r="EV1154" s="408"/>
      <c r="EW1154" s="408"/>
      <c r="EX1154" s="408"/>
      <c r="EY1154" s="408"/>
      <c r="EZ1154" s="408"/>
      <c r="FA1154" s="408"/>
      <c r="FB1154" s="408"/>
      <c r="FC1154" s="408"/>
      <c r="FD1154" s="408"/>
      <c r="FE1154" s="408"/>
      <c r="FF1154" s="408"/>
      <c r="FG1154" s="408"/>
      <c r="FH1154" s="408"/>
      <c r="FI1154" s="408"/>
      <c r="FJ1154" s="408"/>
      <c r="FK1154" s="408"/>
      <c r="FL1154" s="408"/>
      <c r="FM1154" s="408"/>
      <c r="FN1154" s="408"/>
      <c r="FO1154" s="408"/>
      <c r="FP1154" s="408"/>
      <c r="FQ1154" s="408"/>
      <c r="FR1154" s="408"/>
      <c r="FS1154" s="408"/>
      <c r="FT1154" s="408"/>
      <c r="FU1154" s="408"/>
      <c r="FV1154" s="408"/>
      <c r="FW1154" s="408"/>
      <c r="FX1154" s="408"/>
      <c r="FY1154" s="408"/>
      <c r="FZ1154" s="408"/>
      <c r="GA1154" s="408"/>
      <c r="GB1154" s="408"/>
      <c r="GC1154" s="408"/>
      <c r="GD1154" s="408"/>
      <c r="GE1154" s="408"/>
      <c r="GF1154" s="408"/>
      <c r="GG1154" s="408"/>
      <c r="GH1154" s="408"/>
      <c r="GI1154" s="408"/>
      <c r="GJ1154" s="408"/>
      <c r="GK1154" s="408"/>
      <c r="GL1154" s="408"/>
      <c r="GM1154" s="408"/>
      <c r="GN1154" s="408"/>
      <c r="GO1154" s="408"/>
      <c r="GP1154" s="408"/>
      <c r="GQ1154" s="408"/>
      <c r="GR1154" s="408"/>
      <c r="GS1154" s="408"/>
      <c r="GT1154" s="408"/>
      <c r="GU1154" s="408"/>
      <c r="GV1154" s="408"/>
      <c r="GW1154" s="408"/>
      <c r="GX1154" s="408"/>
      <c r="GY1154" s="408"/>
      <c r="GZ1154" s="408"/>
      <c r="HA1154" s="1"/>
      <c r="HB1154" s="1"/>
    </row>
    <row r="1155" spans="1:210" ht="4.2" customHeight="1">
      <c r="A1155" s="1"/>
      <c r="B1155" s="1"/>
      <c r="C1155" s="1"/>
      <c r="D1155" s="1"/>
      <c r="E1155" s="263"/>
      <c r="F1155" s="48"/>
      <c r="G1155" s="231"/>
      <c r="H1155" s="1"/>
      <c r="I1155" s="1"/>
      <c r="J1155" s="1"/>
      <c r="K1155" s="1"/>
      <c r="L1155" s="1"/>
      <c r="M1155" s="5"/>
      <c r="N1155" s="1"/>
      <c r="O1155" s="1"/>
      <c r="P1155" s="5"/>
      <c r="Q1155" s="1"/>
      <c r="R1155" s="1"/>
      <c r="S1155" s="5"/>
      <c r="T1155" s="7"/>
      <c r="U1155" s="24"/>
      <c r="V1155" s="1"/>
      <c r="W1155" s="12"/>
      <c r="X1155" s="10"/>
      <c r="Y1155" s="46"/>
      <c r="Z1155" s="93"/>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4"/>
      <c r="BB1155" s="94"/>
      <c r="BC1155" s="94"/>
      <c r="BD1155" s="94"/>
      <c r="BE1155" s="94"/>
      <c r="BF1155" s="94"/>
      <c r="BG1155" s="94"/>
      <c r="BH1155" s="94"/>
      <c r="BI1155" s="94"/>
      <c r="BJ1155" s="94"/>
      <c r="BK1155" s="94"/>
      <c r="BL1155" s="94"/>
      <c r="BM1155" s="94"/>
      <c r="BN1155" s="94"/>
      <c r="BO1155" s="94"/>
      <c r="BP1155" s="94"/>
      <c r="BQ1155" s="94"/>
      <c r="BR1155" s="94"/>
      <c r="BS1155" s="94"/>
      <c r="BT1155" s="94"/>
      <c r="BU1155" s="94"/>
      <c r="BV1155" s="94"/>
      <c r="BW1155" s="94"/>
      <c r="BX1155" s="94"/>
      <c r="BY1155" s="94"/>
      <c r="BZ1155" s="94"/>
      <c r="CA1155" s="94"/>
      <c r="CB1155" s="94"/>
      <c r="CC1155" s="94"/>
      <c r="CD1155" s="94"/>
      <c r="CE1155" s="94"/>
      <c r="CF1155" s="94"/>
      <c r="CG1155" s="94"/>
      <c r="CH1155" s="94"/>
      <c r="CI1155" s="94"/>
      <c r="CJ1155" s="94"/>
      <c r="CK1155" s="94"/>
      <c r="CL1155" s="94"/>
      <c r="CM1155" s="94"/>
      <c r="CN1155" s="94"/>
      <c r="CO1155" s="94"/>
      <c r="CP1155" s="94"/>
      <c r="CQ1155" s="94"/>
      <c r="CR1155" s="94"/>
      <c r="CS1155" s="94"/>
      <c r="CT1155" s="94"/>
      <c r="CU1155" s="94"/>
      <c r="CV1155" s="94"/>
      <c r="CW1155" s="94"/>
      <c r="CX1155" s="94"/>
      <c r="CY1155" s="94"/>
      <c r="CZ1155" s="94"/>
      <c r="DA1155" s="94"/>
      <c r="DB1155" s="94"/>
      <c r="DC1155" s="94"/>
      <c r="DD1155" s="94"/>
      <c r="DE1155" s="94"/>
      <c r="DF1155" s="94"/>
      <c r="DG1155" s="94"/>
      <c r="DH1155" s="94"/>
      <c r="DI1155" s="94"/>
      <c r="DJ1155" s="94"/>
      <c r="DK1155" s="94"/>
      <c r="DL1155" s="94"/>
      <c r="DM1155" s="94"/>
      <c r="DN1155" s="94"/>
      <c r="DO1155" s="94"/>
      <c r="DP1155" s="94"/>
      <c r="DQ1155" s="94"/>
      <c r="DR1155" s="94"/>
      <c r="DS1155" s="94"/>
      <c r="DT1155" s="94"/>
      <c r="DU1155" s="94"/>
      <c r="DV1155" s="94"/>
      <c r="DW1155" s="94"/>
      <c r="DX1155" s="94"/>
      <c r="DY1155" s="94"/>
      <c r="DZ1155" s="94"/>
      <c r="EA1155" s="94"/>
      <c r="EB1155" s="94"/>
      <c r="EC1155" s="94"/>
      <c r="ED1155" s="94"/>
      <c r="EE1155" s="94"/>
      <c r="EF1155" s="94"/>
      <c r="EG1155" s="94"/>
      <c r="EH1155" s="94"/>
      <c r="EI1155" s="94"/>
      <c r="EJ1155" s="94"/>
      <c r="EK1155" s="94"/>
      <c r="EL1155" s="94"/>
      <c r="EM1155" s="94"/>
      <c r="EN1155" s="94"/>
      <c r="EO1155" s="94"/>
      <c r="EP1155" s="94"/>
      <c r="EQ1155" s="94"/>
      <c r="ER1155" s="94"/>
      <c r="ES1155" s="94"/>
      <c r="ET1155" s="94"/>
      <c r="EU1155" s="94"/>
      <c r="EV1155" s="94"/>
      <c r="EW1155" s="94"/>
      <c r="EX1155" s="94"/>
      <c r="EY1155" s="94"/>
      <c r="EZ1155" s="94"/>
      <c r="FA1155" s="94"/>
      <c r="FB1155" s="94"/>
      <c r="FC1155" s="94"/>
      <c r="FD1155" s="94"/>
      <c r="FE1155" s="94"/>
      <c r="FF1155" s="94"/>
      <c r="FG1155" s="94"/>
      <c r="FH1155" s="94"/>
      <c r="FI1155" s="94"/>
      <c r="FJ1155" s="94"/>
      <c r="FK1155" s="94"/>
      <c r="FL1155" s="94"/>
      <c r="FM1155" s="94"/>
      <c r="FN1155" s="94"/>
      <c r="FO1155" s="94"/>
      <c r="FP1155" s="94"/>
      <c r="FQ1155" s="94"/>
      <c r="FR1155" s="94"/>
      <c r="FS1155" s="94"/>
      <c r="FT1155" s="94"/>
      <c r="FU1155" s="94"/>
      <c r="FV1155" s="94"/>
      <c r="FW1155" s="94"/>
      <c r="FX1155" s="94"/>
      <c r="FY1155" s="94"/>
      <c r="FZ1155" s="94"/>
      <c r="GA1155" s="94"/>
      <c r="GB1155" s="94"/>
      <c r="GC1155" s="94"/>
      <c r="GD1155" s="94"/>
      <c r="GE1155" s="94"/>
      <c r="GF1155" s="94"/>
      <c r="GG1155" s="94"/>
      <c r="GH1155" s="94"/>
      <c r="GI1155" s="94"/>
      <c r="GJ1155" s="94"/>
      <c r="GK1155" s="94"/>
      <c r="GL1155" s="94"/>
      <c r="GM1155" s="94"/>
      <c r="GN1155" s="94"/>
      <c r="GO1155" s="94"/>
      <c r="GP1155" s="94"/>
      <c r="GQ1155" s="94"/>
      <c r="GR1155" s="94"/>
      <c r="GS1155" s="94"/>
      <c r="GT1155" s="94"/>
      <c r="GU1155" s="94"/>
      <c r="GV1155" s="94"/>
      <c r="GW1155" s="94"/>
      <c r="GX1155" s="94"/>
      <c r="GY1155" s="94"/>
      <c r="GZ1155" s="94"/>
      <c r="HA1155" s="1"/>
      <c r="HB1155" s="1"/>
    </row>
    <row r="1156" spans="1:210" s="39" customFormat="1">
      <c r="A1156" s="36"/>
      <c r="B1156" s="260" t="s">
        <v>124</v>
      </c>
      <c r="C1156" s="36"/>
      <c r="D1156" s="36"/>
      <c r="E1156" s="9" t="s">
        <v>135</v>
      </c>
      <c r="F1156" s="51"/>
      <c r="G1156" s="306" t="s">
        <v>6</v>
      </c>
      <c r="H1156" s="36" t="s">
        <v>230</v>
      </c>
      <c r="I1156" s="36"/>
      <c r="J1156" s="36"/>
      <c r="K1156" s="36"/>
      <c r="L1156" s="36"/>
      <c r="M1156" s="37"/>
      <c r="N1156" s="36" t="str">
        <f>Главная!$Y$8</f>
        <v>итого</v>
      </c>
      <c r="O1156" s="36"/>
      <c r="P1156" s="5"/>
      <c r="Q1156" s="36" t="s">
        <v>26</v>
      </c>
      <c r="R1156" s="36"/>
      <c r="S1156" s="37"/>
      <c r="T1156" s="201"/>
      <c r="U1156" s="37"/>
      <c r="V1156" s="36"/>
      <c r="W1156" s="38"/>
      <c r="X1156" s="38"/>
      <c r="Y1156" s="46"/>
      <c r="Z1156" s="99"/>
      <c r="AA1156" s="100">
        <f t="shared" ref="AA1156:BF1156" si="5415">IF(AA$8="",0,SUM(AA1158:AA1164))</f>
        <v>0</v>
      </c>
      <c r="AB1156" s="100">
        <f t="shared" si="5415"/>
        <v>0</v>
      </c>
      <c r="AC1156" s="100">
        <f t="shared" si="5415"/>
        <v>0</v>
      </c>
      <c r="AD1156" s="100">
        <f t="shared" si="5415"/>
        <v>0</v>
      </c>
      <c r="AE1156" s="100">
        <f t="shared" si="5415"/>
        <v>0</v>
      </c>
      <c r="AF1156" s="100">
        <f t="shared" si="5415"/>
        <v>0</v>
      </c>
      <c r="AG1156" s="100">
        <f t="shared" si="5415"/>
        <v>0</v>
      </c>
      <c r="AH1156" s="100">
        <f t="shared" si="5415"/>
        <v>0</v>
      </c>
      <c r="AI1156" s="100">
        <f t="shared" si="5415"/>
        <v>0</v>
      </c>
      <c r="AJ1156" s="100">
        <f t="shared" si="5415"/>
        <v>0</v>
      </c>
      <c r="AK1156" s="100">
        <f t="shared" si="5415"/>
        <v>0</v>
      </c>
      <c r="AL1156" s="100">
        <f t="shared" si="5415"/>
        <v>0</v>
      </c>
      <c r="AM1156" s="100">
        <f t="shared" si="5415"/>
        <v>0</v>
      </c>
      <c r="AN1156" s="100">
        <f t="shared" si="5415"/>
        <v>0</v>
      </c>
      <c r="AO1156" s="100">
        <f t="shared" si="5415"/>
        <v>0</v>
      </c>
      <c r="AP1156" s="100">
        <f t="shared" si="5415"/>
        <v>0</v>
      </c>
      <c r="AQ1156" s="100">
        <f t="shared" si="5415"/>
        <v>0</v>
      </c>
      <c r="AR1156" s="100">
        <f t="shared" si="5415"/>
        <v>0</v>
      </c>
      <c r="AS1156" s="100">
        <f t="shared" si="5415"/>
        <v>0</v>
      </c>
      <c r="AT1156" s="100">
        <f t="shared" si="5415"/>
        <v>0</v>
      </c>
      <c r="AU1156" s="100">
        <f t="shared" si="5415"/>
        <v>0</v>
      </c>
      <c r="AV1156" s="100">
        <f t="shared" si="5415"/>
        <v>0</v>
      </c>
      <c r="AW1156" s="100">
        <f t="shared" si="5415"/>
        <v>0</v>
      </c>
      <c r="AX1156" s="100">
        <f t="shared" si="5415"/>
        <v>0</v>
      </c>
      <c r="AY1156" s="100">
        <f t="shared" si="5415"/>
        <v>0</v>
      </c>
      <c r="AZ1156" s="100">
        <f t="shared" si="5415"/>
        <v>0</v>
      </c>
      <c r="BA1156" s="100">
        <f t="shared" si="5415"/>
        <v>0</v>
      </c>
      <c r="BB1156" s="100">
        <f t="shared" si="5415"/>
        <v>0</v>
      </c>
      <c r="BC1156" s="100">
        <f t="shared" si="5415"/>
        <v>0</v>
      </c>
      <c r="BD1156" s="100">
        <f t="shared" si="5415"/>
        <v>0</v>
      </c>
      <c r="BE1156" s="100">
        <f t="shared" si="5415"/>
        <v>0</v>
      </c>
      <c r="BF1156" s="100">
        <f t="shared" si="5415"/>
        <v>0</v>
      </c>
      <c r="BG1156" s="100">
        <f t="shared" ref="BG1156:CL1156" si="5416">IF(BG$8="",0,SUM(BG1158:BG1164))</f>
        <v>0</v>
      </c>
      <c r="BH1156" s="100">
        <f t="shared" si="5416"/>
        <v>0</v>
      </c>
      <c r="BI1156" s="100">
        <f t="shared" si="5416"/>
        <v>0</v>
      </c>
      <c r="BJ1156" s="100">
        <f t="shared" si="5416"/>
        <v>0</v>
      </c>
      <c r="BK1156" s="100">
        <f t="shared" si="5416"/>
        <v>0</v>
      </c>
      <c r="BL1156" s="100">
        <f t="shared" si="5416"/>
        <v>0</v>
      </c>
      <c r="BM1156" s="100">
        <f t="shared" si="5416"/>
        <v>0</v>
      </c>
      <c r="BN1156" s="100">
        <f t="shared" si="5416"/>
        <v>0</v>
      </c>
      <c r="BO1156" s="100">
        <f t="shared" si="5416"/>
        <v>0</v>
      </c>
      <c r="BP1156" s="100">
        <f t="shared" si="5416"/>
        <v>0</v>
      </c>
      <c r="BQ1156" s="100">
        <f t="shared" si="5416"/>
        <v>0</v>
      </c>
      <c r="BR1156" s="100">
        <f t="shared" si="5416"/>
        <v>0</v>
      </c>
      <c r="BS1156" s="100">
        <f t="shared" si="5416"/>
        <v>0</v>
      </c>
      <c r="BT1156" s="100">
        <f t="shared" si="5416"/>
        <v>0</v>
      </c>
      <c r="BU1156" s="100">
        <f t="shared" si="5416"/>
        <v>0</v>
      </c>
      <c r="BV1156" s="100">
        <f t="shared" si="5416"/>
        <v>0</v>
      </c>
      <c r="BW1156" s="100">
        <f t="shared" si="5416"/>
        <v>0</v>
      </c>
      <c r="BX1156" s="100">
        <f t="shared" si="5416"/>
        <v>0</v>
      </c>
      <c r="BY1156" s="100">
        <f t="shared" si="5416"/>
        <v>0</v>
      </c>
      <c r="BZ1156" s="100">
        <f t="shared" si="5416"/>
        <v>0</v>
      </c>
      <c r="CA1156" s="100">
        <f t="shared" si="5416"/>
        <v>0</v>
      </c>
      <c r="CB1156" s="100">
        <f t="shared" si="5416"/>
        <v>0</v>
      </c>
      <c r="CC1156" s="100">
        <f t="shared" si="5416"/>
        <v>0</v>
      </c>
      <c r="CD1156" s="100">
        <f t="shared" si="5416"/>
        <v>0</v>
      </c>
      <c r="CE1156" s="100">
        <f t="shared" si="5416"/>
        <v>0</v>
      </c>
      <c r="CF1156" s="100">
        <f t="shared" si="5416"/>
        <v>0</v>
      </c>
      <c r="CG1156" s="100">
        <f t="shared" si="5416"/>
        <v>0</v>
      </c>
      <c r="CH1156" s="100">
        <f t="shared" si="5416"/>
        <v>0</v>
      </c>
      <c r="CI1156" s="100">
        <f t="shared" si="5416"/>
        <v>0</v>
      </c>
      <c r="CJ1156" s="100">
        <f t="shared" si="5416"/>
        <v>0</v>
      </c>
      <c r="CK1156" s="100">
        <f t="shared" si="5416"/>
        <v>0</v>
      </c>
      <c r="CL1156" s="100">
        <f t="shared" si="5416"/>
        <v>0</v>
      </c>
      <c r="CM1156" s="100">
        <f t="shared" ref="CM1156:DG1156" si="5417">IF(CM$8="",0,SUM(CM1158:CM1164))</f>
        <v>0</v>
      </c>
      <c r="CN1156" s="100">
        <f t="shared" si="5417"/>
        <v>0</v>
      </c>
      <c r="CO1156" s="100">
        <f t="shared" si="5417"/>
        <v>0</v>
      </c>
      <c r="CP1156" s="100">
        <f t="shared" si="5417"/>
        <v>0</v>
      </c>
      <c r="CQ1156" s="100">
        <f t="shared" si="5417"/>
        <v>0</v>
      </c>
      <c r="CR1156" s="100">
        <f t="shared" si="5417"/>
        <v>0</v>
      </c>
      <c r="CS1156" s="100">
        <f t="shared" si="5417"/>
        <v>0</v>
      </c>
      <c r="CT1156" s="100">
        <f t="shared" si="5417"/>
        <v>0</v>
      </c>
      <c r="CU1156" s="100">
        <f t="shared" si="5417"/>
        <v>0</v>
      </c>
      <c r="CV1156" s="100">
        <f t="shared" si="5417"/>
        <v>0</v>
      </c>
      <c r="CW1156" s="100">
        <f t="shared" si="5417"/>
        <v>0</v>
      </c>
      <c r="CX1156" s="100">
        <f t="shared" si="5417"/>
        <v>0</v>
      </c>
      <c r="CY1156" s="100">
        <f t="shared" si="5417"/>
        <v>0</v>
      </c>
      <c r="CZ1156" s="100">
        <f t="shared" si="5417"/>
        <v>0</v>
      </c>
      <c r="DA1156" s="100">
        <f t="shared" si="5417"/>
        <v>0</v>
      </c>
      <c r="DB1156" s="100">
        <f t="shared" si="5417"/>
        <v>0</v>
      </c>
      <c r="DC1156" s="100">
        <f t="shared" si="5417"/>
        <v>0</v>
      </c>
      <c r="DD1156" s="100">
        <f t="shared" si="5417"/>
        <v>0</v>
      </c>
      <c r="DE1156" s="100">
        <f t="shared" si="5417"/>
        <v>0</v>
      </c>
      <c r="DF1156" s="100">
        <f t="shared" si="5417"/>
        <v>0</v>
      </c>
      <c r="DG1156" s="100">
        <f t="shared" si="5417"/>
        <v>0</v>
      </c>
      <c r="DH1156" s="100">
        <f t="shared" ref="DH1156:FS1156" si="5418">IF(DH$8="",0,SUM(DH1158:DH1164))</f>
        <v>0</v>
      </c>
      <c r="DI1156" s="100">
        <f t="shared" si="5418"/>
        <v>0</v>
      </c>
      <c r="DJ1156" s="100">
        <f t="shared" si="5418"/>
        <v>0</v>
      </c>
      <c r="DK1156" s="100">
        <f t="shared" si="5418"/>
        <v>0</v>
      </c>
      <c r="DL1156" s="100">
        <f t="shared" si="5418"/>
        <v>0</v>
      </c>
      <c r="DM1156" s="100">
        <f t="shared" si="5418"/>
        <v>0</v>
      </c>
      <c r="DN1156" s="100">
        <f t="shared" si="5418"/>
        <v>0</v>
      </c>
      <c r="DO1156" s="100">
        <f t="shared" si="5418"/>
        <v>0</v>
      </c>
      <c r="DP1156" s="100">
        <f t="shared" si="5418"/>
        <v>0</v>
      </c>
      <c r="DQ1156" s="100">
        <f t="shared" si="5418"/>
        <v>0</v>
      </c>
      <c r="DR1156" s="100">
        <f t="shared" si="5418"/>
        <v>0</v>
      </c>
      <c r="DS1156" s="100">
        <f t="shared" si="5418"/>
        <v>0</v>
      </c>
      <c r="DT1156" s="100">
        <f t="shared" si="5418"/>
        <v>0</v>
      </c>
      <c r="DU1156" s="100">
        <f t="shared" si="5418"/>
        <v>0</v>
      </c>
      <c r="DV1156" s="100">
        <f t="shared" si="5418"/>
        <v>0</v>
      </c>
      <c r="DW1156" s="100">
        <f t="shared" si="5418"/>
        <v>0</v>
      </c>
      <c r="DX1156" s="100">
        <f t="shared" si="5418"/>
        <v>0</v>
      </c>
      <c r="DY1156" s="100">
        <f t="shared" si="5418"/>
        <v>0</v>
      </c>
      <c r="DZ1156" s="100">
        <f t="shared" si="5418"/>
        <v>0</v>
      </c>
      <c r="EA1156" s="100">
        <f t="shared" si="5418"/>
        <v>0</v>
      </c>
      <c r="EB1156" s="100">
        <f t="shared" si="5418"/>
        <v>0</v>
      </c>
      <c r="EC1156" s="100">
        <f t="shared" si="5418"/>
        <v>0</v>
      </c>
      <c r="ED1156" s="100">
        <f t="shared" si="5418"/>
        <v>0</v>
      </c>
      <c r="EE1156" s="100">
        <f t="shared" si="5418"/>
        <v>0</v>
      </c>
      <c r="EF1156" s="100">
        <f t="shared" si="5418"/>
        <v>0</v>
      </c>
      <c r="EG1156" s="100">
        <f t="shared" si="5418"/>
        <v>0</v>
      </c>
      <c r="EH1156" s="100">
        <f>IF(EH$8="",0,SUM(EH1158:EH1164))</f>
        <v>0</v>
      </c>
      <c r="EI1156" s="100">
        <f t="shared" si="5418"/>
        <v>0</v>
      </c>
      <c r="EJ1156" s="100">
        <f t="shared" si="5418"/>
        <v>0</v>
      </c>
      <c r="EK1156" s="100">
        <f t="shared" si="5418"/>
        <v>0</v>
      </c>
      <c r="EL1156" s="100">
        <f t="shared" si="5418"/>
        <v>0</v>
      </c>
      <c r="EM1156" s="100">
        <f t="shared" si="5418"/>
        <v>0</v>
      </c>
      <c r="EN1156" s="100">
        <f t="shared" si="5418"/>
        <v>0</v>
      </c>
      <c r="EO1156" s="100">
        <f t="shared" si="5418"/>
        <v>0</v>
      </c>
      <c r="EP1156" s="100">
        <f t="shared" si="5418"/>
        <v>0</v>
      </c>
      <c r="EQ1156" s="100">
        <f t="shared" si="5418"/>
        <v>0</v>
      </c>
      <c r="ER1156" s="100">
        <f t="shared" si="5418"/>
        <v>0</v>
      </c>
      <c r="ES1156" s="100">
        <f t="shared" si="5418"/>
        <v>0</v>
      </c>
      <c r="ET1156" s="100">
        <f t="shared" si="5418"/>
        <v>0</v>
      </c>
      <c r="EU1156" s="100">
        <f t="shared" si="5418"/>
        <v>0</v>
      </c>
      <c r="EV1156" s="100">
        <f t="shared" si="5418"/>
        <v>0</v>
      </c>
      <c r="EW1156" s="100">
        <f t="shared" si="5418"/>
        <v>0</v>
      </c>
      <c r="EX1156" s="100">
        <f t="shared" si="5418"/>
        <v>0</v>
      </c>
      <c r="EY1156" s="100">
        <f t="shared" si="5418"/>
        <v>0</v>
      </c>
      <c r="EZ1156" s="100">
        <f t="shared" si="5418"/>
        <v>0</v>
      </c>
      <c r="FA1156" s="100">
        <f t="shared" si="5418"/>
        <v>0</v>
      </c>
      <c r="FB1156" s="100">
        <f t="shared" si="5418"/>
        <v>0</v>
      </c>
      <c r="FC1156" s="100">
        <f t="shared" si="5418"/>
        <v>0</v>
      </c>
      <c r="FD1156" s="100">
        <f t="shared" si="5418"/>
        <v>0</v>
      </c>
      <c r="FE1156" s="100">
        <f t="shared" si="5418"/>
        <v>0</v>
      </c>
      <c r="FF1156" s="100">
        <f t="shared" si="5418"/>
        <v>0</v>
      </c>
      <c r="FG1156" s="100">
        <f t="shared" si="5418"/>
        <v>0</v>
      </c>
      <c r="FH1156" s="100">
        <f t="shared" si="5418"/>
        <v>0</v>
      </c>
      <c r="FI1156" s="100">
        <f t="shared" si="5418"/>
        <v>0</v>
      </c>
      <c r="FJ1156" s="100">
        <f t="shared" si="5418"/>
        <v>0</v>
      </c>
      <c r="FK1156" s="100">
        <f t="shared" si="5418"/>
        <v>0</v>
      </c>
      <c r="FL1156" s="100">
        <f t="shared" si="5418"/>
        <v>0</v>
      </c>
      <c r="FM1156" s="100">
        <f t="shared" si="5418"/>
        <v>0</v>
      </c>
      <c r="FN1156" s="100">
        <f t="shared" si="5418"/>
        <v>0</v>
      </c>
      <c r="FO1156" s="100">
        <f t="shared" si="5418"/>
        <v>0</v>
      </c>
      <c r="FP1156" s="100">
        <f t="shared" si="5418"/>
        <v>0</v>
      </c>
      <c r="FQ1156" s="100">
        <f t="shared" si="5418"/>
        <v>0</v>
      </c>
      <c r="FR1156" s="100">
        <f t="shared" si="5418"/>
        <v>0</v>
      </c>
      <c r="FS1156" s="100">
        <f t="shared" si="5418"/>
        <v>0</v>
      </c>
      <c r="FT1156" s="100">
        <f t="shared" ref="FT1156:GZ1156" si="5419">IF(FT$8="",0,SUM(FT1158:FT1164))</f>
        <v>0</v>
      </c>
      <c r="FU1156" s="100">
        <f t="shared" si="5419"/>
        <v>0</v>
      </c>
      <c r="FV1156" s="100">
        <f t="shared" si="5419"/>
        <v>0</v>
      </c>
      <c r="FW1156" s="100">
        <f t="shared" si="5419"/>
        <v>0</v>
      </c>
      <c r="FX1156" s="100">
        <f t="shared" si="5419"/>
        <v>0</v>
      </c>
      <c r="FY1156" s="100">
        <f t="shared" si="5419"/>
        <v>0</v>
      </c>
      <c r="FZ1156" s="100">
        <f t="shared" si="5419"/>
        <v>0</v>
      </c>
      <c r="GA1156" s="100">
        <f t="shared" si="5419"/>
        <v>0</v>
      </c>
      <c r="GB1156" s="100">
        <f t="shared" si="5419"/>
        <v>0</v>
      </c>
      <c r="GC1156" s="100">
        <f t="shared" si="5419"/>
        <v>0</v>
      </c>
      <c r="GD1156" s="100">
        <f t="shared" si="5419"/>
        <v>0</v>
      </c>
      <c r="GE1156" s="100">
        <f t="shared" si="5419"/>
        <v>0</v>
      </c>
      <c r="GF1156" s="100">
        <f t="shared" si="5419"/>
        <v>0</v>
      </c>
      <c r="GG1156" s="100">
        <f t="shared" si="5419"/>
        <v>0</v>
      </c>
      <c r="GH1156" s="100">
        <f t="shared" si="5419"/>
        <v>0</v>
      </c>
      <c r="GI1156" s="100">
        <f t="shared" si="5419"/>
        <v>0</v>
      </c>
      <c r="GJ1156" s="100">
        <f t="shared" si="5419"/>
        <v>0</v>
      </c>
      <c r="GK1156" s="100">
        <f t="shared" si="5419"/>
        <v>0</v>
      </c>
      <c r="GL1156" s="100">
        <f t="shared" si="5419"/>
        <v>0</v>
      </c>
      <c r="GM1156" s="100">
        <f t="shared" si="5419"/>
        <v>0</v>
      </c>
      <c r="GN1156" s="100">
        <f t="shared" si="5419"/>
        <v>0</v>
      </c>
      <c r="GO1156" s="100">
        <f t="shared" si="5419"/>
        <v>0</v>
      </c>
      <c r="GP1156" s="100">
        <f t="shared" si="5419"/>
        <v>0</v>
      </c>
      <c r="GQ1156" s="100">
        <f t="shared" si="5419"/>
        <v>0</v>
      </c>
      <c r="GR1156" s="100">
        <f t="shared" si="5419"/>
        <v>0</v>
      </c>
      <c r="GS1156" s="100">
        <f t="shared" si="5419"/>
        <v>0</v>
      </c>
      <c r="GT1156" s="100">
        <f t="shared" si="5419"/>
        <v>0</v>
      </c>
      <c r="GU1156" s="100">
        <f t="shared" si="5419"/>
        <v>0</v>
      </c>
      <c r="GV1156" s="100">
        <f t="shared" si="5419"/>
        <v>0</v>
      </c>
      <c r="GW1156" s="100">
        <f t="shared" si="5419"/>
        <v>0</v>
      </c>
      <c r="GX1156" s="100">
        <f t="shared" si="5419"/>
        <v>0</v>
      </c>
      <c r="GY1156" s="100">
        <f t="shared" si="5419"/>
        <v>0</v>
      </c>
      <c r="GZ1156" s="100">
        <f t="shared" si="5419"/>
        <v>0</v>
      </c>
      <c r="HA1156" s="36"/>
      <c r="HB1156" s="36"/>
    </row>
    <row r="1157" spans="1:210" ht="4.2" customHeight="1">
      <c r="A1157" s="1"/>
      <c r="B1157" s="1"/>
      <c r="C1157" s="1"/>
      <c r="D1157" s="1"/>
      <c r="E1157" s="263"/>
      <c r="F1157" s="48"/>
      <c r="G1157" s="231"/>
      <c r="H1157" s="41"/>
      <c r="I1157" s="41"/>
      <c r="J1157" s="41"/>
      <c r="K1157" s="41"/>
      <c r="L1157" s="1"/>
      <c r="M1157" s="5"/>
      <c r="N1157" s="41"/>
      <c r="O1157" s="1"/>
      <c r="P1157" s="5"/>
      <c r="Q1157" s="1"/>
      <c r="R1157" s="1"/>
      <c r="S1157" s="5"/>
      <c r="T1157" s="7"/>
      <c r="U1157" s="24"/>
      <c r="V1157" s="1"/>
      <c r="W1157" s="41"/>
      <c r="X1157" s="10"/>
      <c r="Y1157" s="46"/>
      <c r="Z1157" s="93"/>
      <c r="AA1157" s="101"/>
      <c r="AB1157" s="101"/>
      <c r="AC1157" s="101"/>
      <c r="AD1157" s="101"/>
      <c r="AE1157" s="101"/>
      <c r="AF1157" s="101"/>
      <c r="AG1157" s="101"/>
      <c r="AH1157" s="101"/>
      <c r="AI1157" s="101"/>
      <c r="AJ1157" s="101"/>
      <c r="AK1157" s="101"/>
      <c r="AL1157" s="101"/>
      <c r="AM1157" s="101"/>
      <c r="AN1157" s="101"/>
      <c r="AO1157" s="101"/>
      <c r="AP1157" s="101"/>
      <c r="AQ1157" s="101"/>
      <c r="AR1157" s="101"/>
      <c r="AS1157" s="101"/>
      <c r="AT1157" s="101"/>
      <c r="AU1157" s="101"/>
      <c r="AV1157" s="101"/>
      <c r="AW1157" s="101"/>
      <c r="AX1157" s="101"/>
      <c r="AY1157" s="101"/>
      <c r="AZ1157" s="101"/>
      <c r="BA1157" s="101"/>
      <c r="BB1157" s="101"/>
      <c r="BC1157" s="101"/>
      <c r="BD1157" s="101"/>
      <c r="BE1157" s="101"/>
      <c r="BF1157" s="101"/>
      <c r="BG1157" s="101"/>
      <c r="BH1157" s="101"/>
      <c r="BI1157" s="101"/>
      <c r="BJ1157" s="101"/>
      <c r="BK1157" s="101"/>
      <c r="BL1157" s="101"/>
      <c r="BM1157" s="101"/>
      <c r="BN1157" s="101"/>
      <c r="BO1157" s="101"/>
      <c r="BP1157" s="101"/>
      <c r="BQ1157" s="101"/>
      <c r="BR1157" s="101"/>
      <c r="BS1157" s="101"/>
      <c r="BT1157" s="101"/>
      <c r="BU1157" s="101"/>
      <c r="BV1157" s="101"/>
      <c r="BW1157" s="101"/>
      <c r="BX1157" s="101"/>
      <c r="BY1157" s="101"/>
      <c r="BZ1157" s="101"/>
      <c r="CA1157" s="101"/>
      <c r="CB1157" s="101"/>
      <c r="CC1157" s="101"/>
      <c r="CD1157" s="101"/>
      <c r="CE1157" s="101"/>
      <c r="CF1157" s="101"/>
      <c r="CG1157" s="101"/>
      <c r="CH1157" s="101"/>
      <c r="CI1157" s="101"/>
      <c r="CJ1157" s="101"/>
      <c r="CK1157" s="101"/>
      <c r="CL1157" s="101"/>
      <c r="CM1157" s="101"/>
      <c r="CN1157" s="101"/>
      <c r="CO1157" s="101"/>
      <c r="CP1157" s="101"/>
      <c r="CQ1157" s="101"/>
      <c r="CR1157" s="101"/>
      <c r="CS1157" s="101"/>
      <c r="CT1157" s="101"/>
      <c r="CU1157" s="101"/>
      <c r="CV1157" s="101"/>
      <c r="CW1157" s="101"/>
      <c r="CX1157" s="101"/>
      <c r="CY1157" s="101"/>
      <c r="CZ1157" s="101"/>
      <c r="DA1157" s="101"/>
      <c r="DB1157" s="101"/>
      <c r="DC1157" s="101"/>
      <c r="DD1157" s="101"/>
      <c r="DE1157" s="101"/>
      <c r="DF1157" s="101"/>
      <c r="DG1157" s="101"/>
      <c r="DH1157" s="101"/>
      <c r="DI1157" s="101"/>
      <c r="DJ1157" s="101"/>
      <c r="DK1157" s="101"/>
      <c r="DL1157" s="101"/>
      <c r="DM1157" s="101"/>
      <c r="DN1157" s="101"/>
      <c r="DO1157" s="101"/>
      <c r="DP1157" s="101"/>
      <c r="DQ1157" s="101"/>
      <c r="DR1157" s="101"/>
      <c r="DS1157" s="101"/>
      <c r="DT1157" s="101"/>
      <c r="DU1157" s="101"/>
      <c r="DV1157" s="101"/>
      <c r="DW1157" s="101"/>
      <c r="DX1157" s="101"/>
      <c r="DY1157" s="101"/>
      <c r="DZ1157" s="101"/>
      <c r="EA1157" s="101"/>
      <c r="EB1157" s="101"/>
      <c r="EC1157" s="101"/>
      <c r="ED1157" s="101"/>
      <c r="EE1157" s="101"/>
      <c r="EF1157" s="101"/>
      <c r="EG1157" s="101"/>
      <c r="EH1157" s="101"/>
      <c r="EI1157" s="101"/>
      <c r="EJ1157" s="101"/>
      <c r="EK1157" s="101"/>
      <c r="EL1157" s="101"/>
      <c r="EM1157" s="101"/>
      <c r="EN1157" s="101"/>
      <c r="EO1157" s="101"/>
      <c r="EP1157" s="101"/>
      <c r="EQ1157" s="101"/>
      <c r="ER1157" s="101"/>
      <c r="ES1157" s="101"/>
      <c r="ET1157" s="101"/>
      <c r="EU1157" s="101"/>
      <c r="EV1157" s="101"/>
      <c r="EW1157" s="101"/>
      <c r="EX1157" s="101"/>
      <c r="EY1157" s="101"/>
      <c r="EZ1157" s="101"/>
      <c r="FA1157" s="101"/>
      <c r="FB1157" s="101"/>
      <c r="FC1157" s="101"/>
      <c r="FD1157" s="101"/>
      <c r="FE1157" s="101"/>
      <c r="FF1157" s="101"/>
      <c r="FG1157" s="101"/>
      <c r="FH1157" s="101"/>
      <c r="FI1157" s="101"/>
      <c r="FJ1157" s="101"/>
      <c r="FK1157" s="101"/>
      <c r="FL1157" s="101"/>
      <c r="FM1157" s="101"/>
      <c r="FN1157" s="101"/>
      <c r="FO1157" s="101"/>
      <c r="FP1157" s="101"/>
      <c r="FQ1157" s="101"/>
      <c r="FR1157" s="101"/>
      <c r="FS1157" s="101"/>
      <c r="FT1157" s="101"/>
      <c r="FU1157" s="101"/>
      <c r="FV1157" s="101"/>
      <c r="FW1157" s="101"/>
      <c r="FX1157" s="101"/>
      <c r="FY1157" s="101"/>
      <c r="FZ1157" s="101"/>
      <c r="GA1157" s="101"/>
      <c r="GB1157" s="101"/>
      <c r="GC1157" s="101"/>
      <c r="GD1157" s="101"/>
      <c r="GE1157" s="101"/>
      <c r="GF1157" s="101"/>
      <c r="GG1157" s="101"/>
      <c r="GH1157" s="101"/>
      <c r="GI1157" s="101"/>
      <c r="GJ1157" s="101"/>
      <c r="GK1157" s="101"/>
      <c r="GL1157" s="101"/>
      <c r="GM1157" s="101"/>
      <c r="GN1157" s="101"/>
      <c r="GO1157" s="101"/>
      <c r="GP1157" s="101"/>
      <c r="GQ1157" s="101"/>
      <c r="GR1157" s="101"/>
      <c r="GS1157" s="101"/>
      <c r="GT1157" s="101"/>
      <c r="GU1157" s="101"/>
      <c r="GV1157" s="101"/>
      <c r="GW1157" s="101"/>
      <c r="GX1157" s="101"/>
      <c r="GY1157" s="101"/>
      <c r="GZ1157" s="101"/>
      <c r="HA1157" s="1"/>
      <c r="HB1157" s="1"/>
    </row>
    <row r="1158" spans="1:210" s="122" customFormat="1" ht="4.2" customHeight="1">
      <c r="A1158" s="60"/>
      <c r="B1158" s="60"/>
      <c r="C1158" s="60"/>
      <c r="D1158" s="60"/>
      <c r="E1158" s="273"/>
      <c r="F1158" s="116"/>
      <c r="G1158" s="117"/>
      <c r="H1158" s="60"/>
      <c r="I1158" s="60"/>
      <c r="J1158" s="60"/>
      <c r="K1158" s="60"/>
      <c r="L1158" s="60"/>
      <c r="M1158" s="117"/>
      <c r="N1158" s="60"/>
      <c r="O1158" s="60"/>
      <c r="P1158" s="231"/>
      <c r="Q1158" s="60"/>
      <c r="R1158" s="60"/>
      <c r="S1158" s="117"/>
      <c r="T1158" s="211"/>
      <c r="U1158" s="117"/>
      <c r="V1158" s="60"/>
      <c r="W1158" s="118"/>
      <c r="X1158" s="118"/>
      <c r="Y1158" s="119"/>
      <c r="Z1158" s="120"/>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BQ1158" s="121"/>
      <c r="BR1158" s="121"/>
      <c r="BS1158" s="121"/>
      <c r="BT1158" s="121"/>
      <c r="BU1158" s="121"/>
      <c r="BV1158" s="121"/>
      <c r="BW1158" s="121"/>
      <c r="BX1158" s="121"/>
      <c r="BY1158" s="121"/>
      <c r="BZ1158" s="121"/>
      <c r="CA1158" s="121"/>
      <c r="CB1158" s="121"/>
      <c r="CC1158" s="121"/>
      <c r="CD1158" s="121"/>
      <c r="CE1158" s="121"/>
      <c r="CF1158" s="121"/>
      <c r="CG1158" s="121"/>
      <c r="CH1158" s="121"/>
      <c r="CI1158" s="121"/>
      <c r="CJ1158" s="121"/>
      <c r="CK1158" s="121"/>
      <c r="CL1158" s="121"/>
      <c r="CM1158" s="121"/>
      <c r="CN1158" s="121"/>
      <c r="CO1158" s="121"/>
      <c r="CP1158" s="121"/>
      <c r="CQ1158" s="121"/>
      <c r="CR1158" s="121"/>
      <c r="CS1158" s="121"/>
      <c r="CT1158" s="121"/>
      <c r="CU1158" s="121"/>
      <c r="CV1158" s="121"/>
      <c r="CW1158" s="121"/>
      <c r="CX1158" s="121"/>
      <c r="CY1158" s="121"/>
      <c r="CZ1158" s="121"/>
      <c r="DA1158" s="121"/>
      <c r="DB1158" s="121"/>
      <c r="DC1158" s="121"/>
      <c r="DD1158" s="121"/>
      <c r="DE1158" s="121"/>
      <c r="DF1158" s="121"/>
      <c r="DG1158" s="121"/>
      <c r="DH1158" s="121"/>
      <c r="DI1158" s="121"/>
      <c r="DJ1158" s="121"/>
      <c r="DK1158" s="121"/>
      <c r="DL1158" s="121"/>
      <c r="DM1158" s="121"/>
      <c r="DN1158" s="121"/>
      <c r="DO1158" s="121"/>
      <c r="DP1158" s="121"/>
      <c r="DQ1158" s="121"/>
      <c r="DR1158" s="121"/>
      <c r="DS1158" s="121"/>
      <c r="DT1158" s="121"/>
      <c r="DU1158" s="121"/>
      <c r="DV1158" s="121"/>
      <c r="DW1158" s="121"/>
      <c r="DX1158" s="121"/>
      <c r="DY1158" s="121"/>
      <c r="DZ1158" s="121"/>
      <c r="EA1158" s="121"/>
      <c r="EB1158" s="121"/>
      <c r="EC1158" s="121"/>
      <c r="ED1158" s="121"/>
      <c r="EE1158" s="121"/>
      <c r="EF1158" s="121"/>
      <c r="EG1158" s="121"/>
      <c r="EH1158" s="121"/>
      <c r="EI1158" s="121"/>
      <c r="EJ1158" s="121"/>
      <c r="EK1158" s="121"/>
      <c r="EL1158" s="121"/>
      <c r="EM1158" s="121"/>
      <c r="EN1158" s="121"/>
      <c r="EO1158" s="121"/>
      <c r="EP1158" s="121"/>
      <c r="EQ1158" s="121"/>
      <c r="ER1158" s="121"/>
      <c r="ES1158" s="121"/>
      <c r="ET1158" s="121"/>
      <c r="EU1158" s="121"/>
      <c r="EV1158" s="121"/>
      <c r="EW1158" s="121"/>
      <c r="EX1158" s="121"/>
      <c r="EY1158" s="121"/>
      <c r="EZ1158" s="121"/>
      <c r="FA1158" s="121"/>
      <c r="FB1158" s="121"/>
      <c r="FC1158" s="121"/>
      <c r="FD1158" s="121"/>
      <c r="FE1158" s="121"/>
      <c r="FF1158" s="121"/>
      <c r="FG1158" s="121"/>
      <c r="FH1158" s="121"/>
      <c r="FI1158" s="121"/>
      <c r="FJ1158" s="121"/>
      <c r="FK1158" s="121"/>
      <c r="FL1158" s="121"/>
      <c r="FM1158" s="121"/>
      <c r="FN1158" s="121"/>
      <c r="FO1158" s="121"/>
      <c r="FP1158" s="121"/>
      <c r="FQ1158" s="121"/>
      <c r="FR1158" s="121"/>
      <c r="FS1158" s="121"/>
      <c r="FT1158" s="121"/>
      <c r="FU1158" s="121"/>
      <c r="FV1158" s="121"/>
      <c r="FW1158" s="121"/>
      <c r="FX1158" s="121"/>
      <c r="FY1158" s="121"/>
      <c r="FZ1158" s="121"/>
      <c r="GA1158" s="121"/>
      <c r="GB1158" s="121"/>
      <c r="GC1158" s="121"/>
      <c r="GD1158" s="121"/>
      <c r="GE1158" s="121"/>
      <c r="GF1158" s="121"/>
      <c r="GG1158" s="121"/>
      <c r="GH1158" s="121"/>
      <c r="GI1158" s="121"/>
      <c r="GJ1158" s="121"/>
      <c r="GK1158" s="121"/>
      <c r="GL1158" s="121"/>
      <c r="GM1158" s="121"/>
      <c r="GN1158" s="121"/>
      <c r="GO1158" s="121"/>
      <c r="GP1158" s="121"/>
      <c r="GQ1158" s="121"/>
      <c r="GR1158" s="121"/>
      <c r="GS1158" s="121"/>
      <c r="GT1158" s="121"/>
      <c r="GU1158" s="121"/>
      <c r="GV1158" s="121"/>
      <c r="GW1158" s="121"/>
      <c r="GX1158" s="121"/>
      <c r="GY1158" s="121"/>
      <c r="GZ1158" s="121"/>
      <c r="HA1158" s="60"/>
      <c r="HB1158" s="60"/>
    </row>
    <row r="1159" spans="1:210" s="122" customFormat="1" ht="10.199999999999999" customHeight="1">
      <c r="A1159" s="60"/>
      <c r="B1159" s="285" t="s">
        <v>124</v>
      </c>
      <c r="C1159" s="60"/>
      <c r="D1159" s="60"/>
      <c r="E1159" s="273"/>
      <c r="F1159" s="116"/>
      <c r="G1159" s="117"/>
      <c r="H1159" s="60"/>
      <c r="I1159" s="60"/>
      <c r="J1159" s="60"/>
      <c r="K1159" s="417">
        <f>K1140</f>
        <v>0</v>
      </c>
      <c r="L1159" s="60"/>
      <c r="M1159" s="410"/>
      <c r="N1159" s="411">
        <f t="shared" ref="N1159:N1164" si="5420">N1140</f>
        <v>0</v>
      </c>
      <c r="O1159" s="228"/>
      <c r="P1159" s="231"/>
      <c r="Q1159" s="228" t="s">
        <v>26</v>
      </c>
      <c r="R1159" s="228"/>
      <c r="S1159" s="410"/>
      <c r="T1159" s="411">
        <f>T1140</f>
        <v>0</v>
      </c>
      <c r="U1159" s="117"/>
      <c r="V1159" s="60"/>
      <c r="W1159" s="118"/>
      <c r="X1159" s="118"/>
      <c r="Y1159" s="119"/>
      <c r="Z1159" s="120"/>
      <c r="AA1159" s="121">
        <f>IF(AA$8="",0,(SUM($Z1140:AA1140)-SUM($Z1147:AA1147)-IF(AA$1153=0,0,AA1147/AA$1153)*SUMPRODUCT($Z$448:AA$448,$Z$500:AA$500))*IF($T1159=справочники!$P$10,1,1/(1+Главная!$N$23)))</f>
        <v>0</v>
      </c>
      <c r="AB1159" s="121">
        <f>IF(AB$8="",0,(SUM($Z1140:AB1140)-SUM($Z1147:AB1147)-IF(AB$1153=0,0,AB1147/AB$1153)*SUMPRODUCT($Z$448:AB$448,$Z$500:AB$500))*IF($T1159=справочники!$P$10,1,1/(1+Главная!$N$23)))</f>
        <v>0</v>
      </c>
      <c r="AC1159" s="121">
        <f>IF(AC$8="",0,(SUM($Z1140:AC1140)-SUM($Z1147:AC1147)-IF(AC$1153=0,0,AC1147/AC$1153)*SUMPRODUCT($Z$448:AC$448,$Z$500:AC$500))*IF($T1159=справочники!$P$10,1,1/(1+Главная!$N$23)))</f>
        <v>0</v>
      </c>
      <c r="AD1159" s="121">
        <f>IF(AD$8="",0,(SUM($Z1140:AD1140)-SUM($Z1147:AD1147)-IF(AD$1153=0,0,AD1147/AD$1153)*SUMPRODUCT($Z$448:AD$448,$Z$500:AD$500))*IF($T1159=справочники!$P$10,1,1/(1+Главная!$N$23)))</f>
        <v>0</v>
      </c>
      <c r="AE1159" s="121">
        <f>IF(AE$8="",0,(SUM($Z1140:AE1140)-SUM($Z1147:AE1147)-IF(AE$1153=0,0,AE1147/AE$1153)*SUMPRODUCT($Z$448:AE$448,$Z$500:AE$500))*IF($T1159=справочники!$P$10,1,1/(1+Главная!$N$23)))</f>
        <v>0</v>
      </c>
      <c r="AF1159" s="121">
        <f>IF(AF$8="",0,(SUM($Z1140:AF1140)-SUM($Z1147:AF1147)-IF(AF$1153=0,0,AF1147/AF$1153)*SUMPRODUCT($Z$448:AF$448,$Z$500:AF$500))*IF($T1159=справочники!$P$10,1,1/(1+Главная!$N$23)))</f>
        <v>0</v>
      </c>
      <c r="AG1159" s="121">
        <f>IF(AG$8="",0,(SUM($Z1140:AG1140)-SUM($Z1147:AG1147)-IF(AG$1153=0,0,AG1147/AG$1153)*SUMPRODUCT($Z$448:AG$448,$Z$500:AG$500))*IF($T1159=справочники!$P$10,1,1/(1+Главная!$N$23)))</f>
        <v>0</v>
      </c>
      <c r="AH1159" s="121">
        <f>IF(AH$8="",0,(SUM($Z1140:AH1140)-SUM($Z1147:AH1147)-IF(AH$1153=0,0,AH1147/AH$1153)*SUMPRODUCT($Z$448:AH$448,$Z$500:AH$500))*IF($T1159=справочники!$P$10,1,1/(1+Главная!$N$23)))</f>
        <v>0</v>
      </c>
      <c r="AI1159" s="121">
        <f>IF(AI$8="",0,(SUM($Z1140:AI1140)-SUM($Z1147:AI1147)-IF(AI$1153=0,0,AI1147/AI$1153)*SUMPRODUCT($Z$448:AI$448,$Z$500:AI$500))*IF($T1159=справочники!$P$10,1,1/(1+Главная!$N$23)))</f>
        <v>0</v>
      </c>
      <c r="AJ1159" s="121">
        <f>IF(AJ$8="",0,(SUM($Z1140:AJ1140)-SUM($Z1147:AJ1147)-IF(AJ$1153=0,0,AJ1147/AJ$1153)*SUMPRODUCT($Z$448:AJ$448,$Z$500:AJ$500))*IF($T1159=справочники!$P$10,1,1/(1+Главная!$N$23)))</f>
        <v>0</v>
      </c>
      <c r="AK1159" s="121">
        <f>IF(AK$8="",0,(SUM($Z1140:AK1140)-SUM($Z1147:AK1147)-IF(AK$1153=0,0,AK1147/AK$1153)*SUMPRODUCT($Z$448:AK$448,$Z$500:AK$500))*IF($T1159=справочники!$P$10,1,1/(1+Главная!$N$23)))</f>
        <v>0</v>
      </c>
      <c r="AL1159" s="121">
        <f>IF(AL$8="",0,(SUM($Z1140:AL1140)-SUM($Z1147:AL1147)-IF(AL$1153=0,0,AL1147/AL$1153)*SUMPRODUCT($Z$448:AL$448,$Z$500:AL$500))*IF($T1159=справочники!$P$10,1,1/(1+Главная!$N$23)))</f>
        <v>0</v>
      </c>
      <c r="AM1159" s="121">
        <f>IF(AM$8="",0,(SUM($Z1140:AM1140)-SUM($Z1147:AM1147)-IF(AM$1153=0,0,AM1147/AM$1153)*SUMPRODUCT($Z$448:AM$448,$Z$500:AM$500))*IF($T1159=справочники!$P$10,1,1/(1+Главная!$N$23)))</f>
        <v>0</v>
      </c>
      <c r="AN1159" s="121">
        <f>IF(AN$8="",0,(SUM($Z1140:AN1140)-SUM($Z1147:AN1147)-IF(AN$1153=0,0,AN1147/AN$1153)*SUMPRODUCT($Z$448:AN$448,$Z$500:AN$500))*IF($T1159=справочники!$P$10,1,1/(1+Главная!$N$23)))</f>
        <v>0</v>
      </c>
      <c r="AO1159" s="121">
        <f>IF(AO$8="",0,(SUM($Z1140:AO1140)-SUM($Z1147:AO1147)-IF(AO$1153=0,0,AO1147/AO$1153)*SUMPRODUCT($Z$448:AO$448,$Z$500:AO$500))*IF($T1159=справочники!$P$10,1,1/(1+Главная!$N$23)))</f>
        <v>0</v>
      </c>
      <c r="AP1159" s="121">
        <f>IF(AP$8="",0,(SUM($Z1140:AP1140)-SUM($Z1147:AP1147)-IF(AP$1153=0,0,AP1147/AP$1153)*SUMPRODUCT($Z$448:AP$448,$Z$500:AP$500))*IF($T1159=справочники!$P$10,1,1/(1+Главная!$N$23)))</f>
        <v>0</v>
      </c>
      <c r="AQ1159" s="121">
        <f>IF(AQ$8="",0,(SUM($Z1140:AQ1140)-SUM($Z1147:AQ1147)-IF(AQ$1153=0,0,AQ1147/AQ$1153)*SUMPRODUCT($Z$448:AQ$448,$Z$500:AQ$500))*IF($T1159=справочники!$P$10,1,1/(1+Главная!$N$23)))</f>
        <v>0</v>
      </c>
      <c r="AR1159" s="121">
        <f>IF(AR$8="",0,(SUM($Z1140:AR1140)-SUM($Z1147:AR1147)-IF(AR$1153=0,0,AR1147/AR$1153)*SUMPRODUCT($Z$448:AR$448,$Z$500:AR$500))*IF($T1159=справочники!$P$10,1,1/(1+Главная!$N$23)))</f>
        <v>0</v>
      </c>
      <c r="AS1159" s="121">
        <f>IF(AS$8="",0,(SUM($Z1140:AS1140)-SUM($Z1147:AS1147)-IF(AS$1153=0,0,AS1147/AS$1153)*SUMPRODUCT($Z$448:AS$448,$Z$500:AS$500))*IF($T1159=справочники!$P$10,1,1/(1+Главная!$N$23)))</f>
        <v>0</v>
      </c>
      <c r="AT1159" s="121">
        <f>IF(AT$8="",0,(SUM($Z1140:AT1140)-SUM($Z1147:AT1147)-IF(AT$1153=0,0,AT1147/AT$1153)*SUMPRODUCT($Z$448:AT$448,$Z$500:AT$500))*IF($T1159=справочники!$P$10,1,1/(1+Главная!$N$23)))</f>
        <v>0</v>
      </c>
      <c r="AU1159" s="121">
        <f>IF(AU$8="",0,(SUM($Z1140:AU1140)-SUM($Z1147:AU1147)-IF(AU$1153=0,0,AU1147/AU$1153)*SUMPRODUCT($Z$448:AU$448,$Z$500:AU$500))*IF($T1159=справочники!$P$10,1,1/(1+Главная!$N$23)))</f>
        <v>0</v>
      </c>
      <c r="AV1159" s="121">
        <f>IF(AV$8="",0,(SUM($Z1140:AV1140)-SUM($Z1147:AV1147)-IF(AV$1153=0,0,AV1147/AV$1153)*SUMPRODUCT($Z$448:AV$448,$Z$500:AV$500))*IF($T1159=справочники!$P$10,1,1/(1+Главная!$N$23)))</f>
        <v>0</v>
      </c>
      <c r="AW1159" s="121">
        <f>IF(AW$8="",0,(SUM($Z1140:AW1140)-SUM($Z1147:AW1147)-IF(AW$1153=0,0,AW1147/AW$1153)*SUMPRODUCT($Z$448:AW$448,$Z$500:AW$500))*IF($T1159=справочники!$P$10,1,1/(1+Главная!$N$23)))</f>
        <v>0</v>
      </c>
      <c r="AX1159" s="121">
        <f>IF(AX$8="",0,(SUM($Z1140:AX1140)-SUM($Z1147:AX1147)-IF(AX$1153=0,0,AX1147/AX$1153)*SUMPRODUCT($Z$448:AX$448,$Z$500:AX$500))*IF($T1159=справочники!$P$10,1,1/(1+Главная!$N$23)))</f>
        <v>0</v>
      </c>
      <c r="AY1159" s="121">
        <f>IF(AY$8="",0,(SUM($Z1140:AY1140)-SUM($Z1147:AY1147)-IF(AY$1153=0,0,AY1147/AY$1153)*SUMPRODUCT($Z$448:AY$448,$Z$500:AY$500))*IF($T1159=справочники!$P$10,1,1/(1+Главная!$N$23)))</f>
        <v>0</v>
      </c>
      <c r="AZ1159" s="121">
        <f>IF(AZ$8="",0,(SUM($Z1140:AZ1140)-SUM($Z1147:AZ1147)-IF(AZ$1153=0,0,AZ1147/AZ$1153)*SUMPRODUCT($Z$448:AZ$448,$Z$500:AZ$500))*IF($T1159=справочники!$P$10,1,1/(1+Главная!$N$23)))</f>
        <v>0</v>
      </c>
      <c r="BA1159" s="121">
        <f>IF(BA$8="",0,(SUM($Z1140:BA1140)-SUM($Z1147:BA1147)-IF(BA$1153=0,0,BA1147/BA$1153)*SUMPRODUCT($Z$448:BA$448,$Z$500:BA$500))*IF($T1159=справочники!$P$10,1,1/(1+Главная!$N$23)))</f>
        <v>0</v>
      </c>
      <c r="BB1159" s="121">
        <f>IF(BB$8="",0,(SUM($Z1140:BB1140)-SUM($Z1147:BB1147)-IF(BB$1153=0,0,BB1147/BB$1153)*SUMPRODUCT($Z$448:BB$448,$Z$500:BB$500))*IF($T1159=справочники!$P$10,1,1/(1+Главная!$N$23)))</f>
        <v>0</v>
      </c>
      <c r="BC1159" s="121">
        <f>IF(BC$8="",0,(SUM($Z1140:BC1140)-SUM($Z1147:BC1147)-IF(BC$1153=0,0,BC1147/BC$1153)*SUMPRODUCT($Z$448:BC$448,$Z$500:BC$500))*IF($T1159=справочники!$P$10,1,1/(1+Главная!$N$23)))</f>
        <v>0</v>
      </c>
      <c r="BD1159" s="121">
        <f>IF(BD$8="",0,(SUM($Z1140:BD1140)-SUM($Z1147:BD1147)-IF(BD$1153=0,0,BD1147/BD$1153)*SUMPRODUCT($Z$448:BD$448,$Z$500:BD$500))*IF($T1159=справочники!$P$10,1,1/(1+Главная!$N$23)))</f>
        <v>0</v>
      </c>
      <c r="BE1159" s="121">
        <f>IF(BE$8="",0,(SUM($Z1140:BE1140)-SUM($Z1147:BE1147)-IF(BE$1153=0,0,BE1147/BE$1153)*SUMPRODUCT($Z$448:BE$448,$Z$500:BE$500))*IF($T1159=справочники!$P$10,1,1/(1+Главная!$N$23)))</f>
        <v>0</v>
      </c>
      <c r="BF1159" s="121">
        <f>IF(BF$8="",0,(SUM($Z1140:BF1140)-SUM($Z1147:BF1147)-IF(BF$1153=0,0,BF1147/BF$1153)*SUMPRODUCT($Z$448:BF$448,$Z$500:BF$500))*IF($T1159=справочники!$P$10,1,1/(1+Главная!$N$23)))</f>
        <v>0</v>
      </c>
      <c r="BG1159" s="121">
        <f>IF(BG$8="",0,(SUM($Z1140:BG1140)-SUM($Z1147:BG1147)-IF(BG$1153=0,0,BG1147/BG$1153)*SUMPRODUCT($Z$448:BG$448,$Z$500:BG$500))*IF($T1159=справочники!$P$10,1,1/(1+Главная!$N$23)))</f>
        <v>0</v>
      </c>
      <c r="BH1159" s="121">
        <f>IF(BH$8="",0,(SUM($Z1140:BH1140)-SUM($Z1147:BH1147)-IF(BH$1153=0,0,BH1147/BH$1153)*SUMPRODUCT($Z$448:BH$448,$Z$500:BH$500))*IF($T1159=справочники!$P$10,1,1/(1+Главная!$N$23)))</f>
        <v>0</v>
      </c>
      <c r="BI1159" s="121">
        <f>IF(BI$8="",0,(SUM($Z1140:BI1140)-SUM($Z1147:BI1147)-IF(BI$1153=0,0,BI1147/BI$1153)*SUMPRODUCT($Z$448:BI$448,$Z$500:BI$500))*IF($T1159=справочники!$P$10,1,1/(1+Главная!$N$23)))</f>
        <v>0</v>
      </c>
      <c r="BJ1159" s="121">
        <f>IF(BJ$8="",0,(SUM($Z1140:BJ1140)-SUM($Z1147:BJ1147)-IF(BJ$1153=0,0,BJ1147/BJ$1153)*SUMPRODUCT($Z$448:BJ$448,$Z$500:BJ$500))*IF($T1159=справочники!$P$10,1,1/(1+Главная!$N$23)))</f>
        <v>0</v>
      </c>
      <c r="BK1159" s="121">
        <f>IF(BK$8="",0,(SUM($Z1140:BK1140)-SUM($Z1147:BK1147)-IF(BK$1153=0,0,BK1147/BK$1153)*SUMPRODUCT($Z$448:BK$448,$Z$500:BK$500))*IF($T1159=справочники!$P$10,1,1/(1+Главная!$N$23)))</f>
        <v>0</v>
      </c>
      <c r="BL1159" s="121">
        <f>IF(BL$8="",0,(SUM($Z1140:BL1140)-SUM($Z1147:BL1147)-IF(BL$1153=0,0,BL1147/BL$1153)*SUMPRODUCT($Z$448:BL$448,$Z$500:BL$500))*IF($T1159=справочники!$P$10,1,1/(1+Главная!$N$23)))</f>
        <v>0</v>
      </c>
      <c r="BM1159" s="121">
        <f>IF(BM$8="",0,(SUM($Z1140:BM1140)-SUM($Z1147:BM1147)-IF(BM$1153=0,0,BM1147/BM$1153)*SUMPRODUCT($Z$448:BM$448,$Z$500:BM$500))*IF($T1159=справочники!$P$10,1,1/(1+Главная!$N$23)))</f>
        <v>0</v>
      </c>
      <c r="BN1159" s="121">
        <f>IF(BN$8="",0,(SUM($Z1140:BN1140)-SUM($Z1147:BN1147)-IF(BN$1153=0,0,BN1147/BN$1153)*SUMPRODUCT($Z$448:BN$448,$Z$500:BN$500))*IF($T1159=справочники!$P$10,1,1/(1+Главная!$N$23)))</f>
        <v>0</v>
      </c>
      <c r="BO1159" s="121">
        <f>IF(BO$8="",0,(SUM($Z1140:BO1140)-SUM($Z1147:BO1147)-IF(BO$1153=0,0,BO1147/BO$1153)*SUMPRODUCT($Z$448:BO$448,$Z$500:BO$500))*IF($T1159=справочники!$P$10,1,1/(1+Главная!$N$23)))</f>
        <v>0</v>
      </c>
      <c r="BP1159" s="121">
        <f>IF(BP$8="",0,(SUM($Z1140:BP1140)-SUM($Z1147:BP1147)-IF(BP$1153=0,0,BP1147/BP$1153)*SUMPRODUCT($Z$448:BP$448,$Z$500:BP$500))*IF($T1159=справочники!$P$10,1,1/(1+Главная!$N$23)))</f>
        <v>0</v>
      </c>
      <c r="BQ1159" s="121">
        <f>IF(BQ$8="",0,(SUM($Z1140:BQ1140)-SUM($Z1147:BQ1147)-IF(BQ$1153=0,0,BQ1147/BQ$1153)*SUMPRODUCT($Z$448:BQ$448,$Z$500:BQ$500))*IF($T1159=справочники!$P$10,1,1/(1+Главная!$N$23)))</f>
        <v>0</v>
      </c>
      <c r="BR1159" s="121">
        <f>IF(BR$8="",0,(SUM($Z1140:BR1140)-SUM($Z1147:BR1147)-IF(BR$1153=0,0,BR1147/BR$1153)*SUMPRODUCT($Z$448:BR$448,$Z$500:BR$500))*IF($T1159=справочники!$P$10,1,1/(1+Главная!$N$23)))</f>
        <v>0</v>
      </c>
      <c r="BS1159" s="121">
        <f>IF(BS$8="",0,(SUM($Z1140:BS1140)-SUM($Z1147:BS1147)-IF(BS$1153=0,0,BS1147/BS$1153)*SUMPRODUCT($Z$448:BS$448,$Z$500:BS$500))*IF($T1159=справочники!$P$10,1,1/(1+Главная!$N$23)))</f>
        <v>0</v>
      </c>
      <c r="BT1159" s="121">
        <f>IF(BT$8="",0,(SUM($Z1140:BT1140)-SUM($Z1147:BT1147)-IF(BT$1153=0,0,BT1147/BT$1153)*SUMPRODUCT($Z$448:BT$448,$Z$500:BT$500))*IF($T1159=справочники!$P$10,1,1/(1+Главная!$N$23)))</f>
        <v>0</v>
      </c>
      <c r="BU1159" s="121">
        <f>IF(BU$8="",0,(SUM($Z1140:BU1140)-SUM($Z1147:BU1147)-IF(BU$1153=0,0,BU1147/BU$1153)*SUMPRODUCT($Z$448:BU$448,$Z$500:BU$500))*IF($T1159=справочники!$P$10,1,1/(1+Главная!$N$23)))</f>
        <v>0</v>
      </c>
      <c r="BV1159" s="121">
        <f>IF(BV$8="",0,(SUM($Z1140:BV1140)-SUM($Z1147:BV1147)-IF(BV$1153=0,0,BV1147/BV$1153)*SUMPRODUCT($Z$448:BV$448,$Z$500:BV$500))*IF($T1159=справочники!$P$10,1,1/(1+Главная!$N$23)))</f>
        <v>0</v>
      </c>
      <c r="BW1159" s="121">
        <f>IF(BW$8="",0,(SUM($Z1140:BW1140)-SUM($Z1147:BW1147)-IF(BW$1153=0,0,BW1147/BW$1153)*SUMPRODUCT($Z$448:BW$448,$Z$500:BW$500))*IF($T1159=справочники!$P$10,1,1/(1+Главная!$N$23)))</f>
        <v>0</v>
      </c>
      <c r="BX1159" s="121">
        <f>IF(BX$8="",0,(SUM($Z1140:BX1140)-SUM($Z1147:BX1147)-IF(BX$1153=0,0,BX1147/BX$1153)*SUMPRODUCT($Z$448:BX$448,$Z$500:BX$500))*IF($T1159=справочники!$P$10,1,1/(1+Главная!$N$23)))</f>
        <v>0</v>
      </c>
      <c r="BY1159" s="121">
        <f>IF(BY$8="",0,(SUM($Z1140:BY1140)-SUM($Z1147:BY1147)-IF(BY$1153=0,0,BY1147/BY$1153)*SUMPRODUCT($Z$448:BY$448,$Z$500:BY$500))*IF($T1159=справочники!$P$10,1,1/(1+Главная!$N$23)))</f>
        <v>0</v>
      </c>
      <c r="BZ1159" s="121">
        <f>IF(BZ$8="",0,(SUM($Z1140:BZ1140)-SUM($Z1147:BZ1147)-IF(BZ$1153=0,0,BZ1147/BZ$1153)*SUMPRODUCT($Z$448:BZ$448,$Z$500:BZ$500))*IF($T1159=справочники!$P$10,1,1/(1+Главная!$N$23)))</f>
        <v>0</v>
      </c>
      <c r="CA1159" s="121">
        <f>IF(CA$8="",0,(SUM($Z1140:CA1140)-SUM($Z1147:CA1147)-IF(CA$1153=0,0,CA1147/CA$1153)*SUMPRODUCT($Z$448:CA$448,$Z$500:CA$500))*IF($T1159=справочники!$P$10,1,1/(1+Главная!$N$23)))</f>
        <v>0</v>
      </c>
      <c r="CB1159" s="121">
        <f>IF(CB$8="",0,(SUM($Z1140:CB1140)-SUM($Z1147:CB1147)-IF(CB$1153=0,0,CB1147/CB$1153)*SUMPRODUCT($Z$448:CB$448,$Z$500:CB$500))*IF($T1159=справочники!$P$10,1,1/(1+Главная!$N$23)))</f>
        <v>0</v>
      </c>
      <c r="CC1159" s="121">
        <f>IF(CC$8="",0,(SUM($Z1140:CC1140)-SUM($Z1147:CC1147)-IF(CC$1153=0,0,CC1147/CC$1153)*SUMPRODUCT($Z$448:CC$448,$Z$500:CC$500))*IF($T1159=справочники!$P$10,1,1/(1+Главная!$N$23)))</f>
        <v>0</v>
      </c>
      <c r="CD1159" s="121">
        <f>IF(CD$8="",0,(SUM($Z1140:CD1140)-SUM($Z1147:CD1147)-IF(CD$1153=0,0,CD1147/CD$1153)*SUMPRODUCT($Z$448:CD$448,$Z$500:CD$500))*IF($T1159=справочники!$P$10,1,1/(1+Главная!$N$23)))</f>
        <v>0</v>
      </c>
      <c r="CE1159" s="121">
        <f>IF(CE$8="",0,(SUM($Z1140:CE1140)-SUM($Z1147:CE1147)-IF(CE$1153=0,0,CE1147/CE$1153)*SUMPRODUCT($Z$448:CE$448,$Z$500:CE$500))*IF($T1159=справочники!$P$10,1,1/(1+Главная!$N$23)))</f>
        <v>0</v>
      </c>
      <c r="CF1159" s="121">
        <f>IF(CF$8="",0,(SUM($Z1140:CF1140)-SUM($Z1147:CF1147)-IF(CF$1153=0,0,CF1147/CF$1153)*SUMPRODUCT($Z$448:CF$448,$Z$500:CF$500))*IF($T1159=справочники!$P$10,1,1/(1+Главная!$N$23)))</f>
        <v>0</v>
      </c>
      <c r="CG1159" s="121">
        <f>IF(CG$8="",0,(SUM($Z1140:CG1140)-SUM($Z1147:CG1147)-IF(CG$1153=0,0,CG1147/CG$1153)*SUMPRODUCT($Z$448:CG$448,$Z$500:CG$500))*IF($T1159=справочники!$P$10,1,1/(1+Главная!$N$23)))</f>
        <v>0</v>
      </c>
      <c r="CH1159" s="121">
        <f>IF(CH$8="",0,(SUM($Z1140:CH1140)-SUM($Z1147:CH1147)-IF(CH$1153=0,0,CH1147/CH$1153)*SUMPRODUCT($Z$448:CH$448,$Z$500:CH$500))*IF($T1159=справочники!$P$10,1,1/(1+Главная!$N$23)))</f>
        <v>0</v>
      </c>
      <c r="CI1159" s="121">
        <f>IF(CI$8="",0,(SUM($Z1140:CI1140)-SUM($Z1147:CI1147)-IF(CI$1153=0,0,CI1147/CI$1153)*SUMPRODUCT($Z$448:CI$448,$Z$500:CI$500))*IF($T1159=справочники!$P$10,1,1/(1+Главная!$N$23)))</f>
        <v>0</v>
      </c>
      <c r="CJ1159" s="121">
        <f>IF(CJ$8="",0,(SUM($Z1140:CJ1140)-SUM($Z1147:CJ1147)-IF(CJ$1153=0,0,CJ1147/CJ$1153)*SUMPRODUCT($Z$448:CJ$448,$Z$500:CJ$500))*IF($T1159=справочники!$P$10,1,1/(1+Главная!$N$23)))</f>
        <v>0</v>
      </c>
      <c r="CK1159" s="121">
        <f>IF(CK$8="",0,(SUM($Z1140:CK1140)-SUM($Z1147:CK1147)-IF(CK$1153=0,0,CK1147/CK$1153)*SUMPRODUCT($Z$448:CK$448,$Z$500:CK$500))*IF($T1159=справочники!$P$10,1,1/(1+Главная!$N$23)))</f>
        <v>0</v>
      </c>
      <c r="CL1159" s="121">
        <f>IF(CL$8="",0,(SUM($Z1140:CL1140)-SUM($Z1147:CL1147)-IF(CL$1153=0,0,CL1147/CL$1153)*SUMPRODUCT($Z$448:CL$448,$Z$500:CL$500))*IF($T1159=справочники!$P$10,1,1/(1+Главная!$N$23)))</f>
        <v>0</v>
      </c>
      <c r="CM1159" s="121">
        <f>IF(CM$8="",0,(SUM($Z1140:CM1140)-SUM($Z1147:CM1147)-IF(CM$1153=0,0,CM1147/CM$1153)*SUMPRODUCT($Z$448:CM$448,$Z$500:CM$500))*IF($T1159=справочники!$P$10,1,1/(1+Главная!$N$23)))</f>
        <v>0</v>
      </c>
      <c r="CN1159" s="121">
        <f>IF(CN$8="",0,(SUM($Z1140:CN1140)-SUM($Z1147:CN1147)-IF(CN$1153=0,0,CN1147/CN$1153)*SUMPRODUCT($Z$448:CN$448,$Z$500:CN$500))*IF($T1159=справочники!$P$10,1,1/(1+Главная!$N$23)))</f>
        <v>0</v>
      </c>
      <c r="CO1159" s="121">
        <f>IF(CO$8="",0,(SUM($Z1140:CO1140)-SUM($Z1147:CO1147)-IF(CO$1153=0,0,CO1147/CO$1153)*SUMPRODUCT($Z$448:CO$448,$Z$500:CO$500))*IF($T1159=справочники!$P$10,1,1/(1+Главная!$N$23)))</f>
        <v>0</v>
      </c>
      <c r="CP1159" s="121">
        <f>IF(CP$8="",0,(SUM($Z1140:CP1140)-SUM($Z1147:CP1147)-IF(CP$1153=0,0,CP1147/CP$1153)*SUMPRODUCT($Z$448:CP$448,$Z$500:CP$500))*IF($T1159=справочники!$P$10,1,1/(1+Главная!$N$23)))</f>
        <v>0</v>
      </c>
      <c r="CQ1159" s="121">
        <f>IF(CQ$8="",0,(SUM($Z1140:CQ1140)-SUM($Z1147:CQ1147)-IF(CQ$1153=0,0,CQ1147/CQ$1153)*SUMPRODUCT($Z$448:CQ$448,$Z$500:CQ$500))*IF($T1159=справочники!$P$10,1,1/(1+Главная!$N$23)))</f>
        <v>0</v>
      </c>
      <c r="CR1159" s="121">
        <f>IF(CR$8="",0,(SUM($Z1140:CR1140)-SUM($Z1147:CR1147)-IF(CR$1153=0,0,CR1147/CR$1153)*SUMPRODUCT($Z$448:CR$448,$Z$500:CR$500))*IF($T1159=справочники!$P$10,1,1/(1+Главная!$N$23)))</f>
        <v>0</v>
      </c>
      <c r="CS1159" s="121">
        <f>IF(CS$8="",0,(SUM($Z1140:CS1140)-SUM($Z1147:CS1147)-IF(CS$1153=0,0,CS1147/CS$1153)*SUMPRODUCT($Z$448:CS$448,$Z$500:CS$500))*IF($T1159=справочники!$P$10,1,1/(1+Главная!$N$23)))</f>
        <v>0</v>
      </c>
      <c r="CT1159" s="121">
        <f>IF(CT$8="",0,(SUM($Z1140:CT1140)-SUM($Z1147:CT1147)-IF(CT$1153=0,0,CT1147/CT$1153)*SUMPRODUCT($Z$448:CT$448,$Z$500:CT$500))*IF($T1159=справочники!$P$10,1,1/(1+Главная!$N$23)))</f>
        <v>0</v>
      </c>
      <c r="CU1159" s="121">
        <f>IF(CU$8="",0,(SUM($Z1140:CU1140)-SUM($Z1147:CU1147)-IF(CU$1153=0,0,CU1147/CU$1153)*SUMPRODUCT($Z$448:CU$448,$Z$500:CU$500))*IF($T1159=справочники!$P$10,1,1/(1+Главная!$N$23)))</f>
        <v>0</v>
      </c>
      <c r="CV1159" s="121">
        <f>IF(CV$8="",0,(SUM($Z1140:CV1140)-SUM($Z1147:CV1147)-IF(CV$1153=0,0,CV1147/CV$1153)*SUMPRODUCT($Z$448:CV$448,$Z$500:CV$500))*IF($T1159=справочники!$P$10,1,1/(1+Главная!$N$23)))</f>
        <v>0</v>
      </c>
      <c r="CW1159" s="121">
        <f>IF(CW$8="",0,(SUM($Z1140:CW1140)-SUM($Z1147:CW1147)-IF(CW$1153=0,0,CW1147/CW$1153)*SUMPRODUCT($Z$448:CW$448,$Z$500:CW$500))*IF($T1159=справочники!$P$10,1,1/(1+Главная!$N$23)))</f>
        <v>0</v>
      </c>
      <c r="CX1159" s="121">
        <f>IF(CX$8="",0,(SUM($Z1140:CX1140)-SUM($Z1147:CX1147)-IF(CX$1153=0,0,CX1147/CX$1153)*SUMPRODUCT($Z$448:CX$448,$Z$500:CX$500))*IF($T1159=справочники!$P$10,1,1/(1+Главная!$N$23)))</f>
        <v>0</v>
      </c>
      <c r="CY1159" s="121">
        <f>IF(CY$8="",0,(SUM($Z1140:CY1140)-SUM($Z1147:CY1147)-IF(CY$1153=0,0,CY1147/CY$1153)*SUMPRODUCT($Z$448:CY$448,$Z$500:CY$500))*IF($T1159=справочники!$P$10,1,1/(1+Главная!$N$23)))</f>
        <v>0</v>
      </c>
      <c r="CZ1159" s="121">
        <f>IF(CZ$8="",0,(SUM($Z1140:CZ1140)-SUM($Z1147:CZ1147)-IF(CZ$1153=0,0,CZ1147/CZ$1153)*SUMPRODUCT($Z$448:CZ$448,$Z$500:CZ$500))*IF($T1159=справочники!$P$10,1,1/(1+Главная!$N$23)))</f>
        <v>0</v>
      </c>
      <c r="DA1159" s="121">
        <f>IF(DA$8="",0,(SUM($Z1140:DA1140)-SUM($Z1147:DA1147)-IF(DA$1153=0,0,DA1147/DA$1153)*SUMPRODUCT($Z$448:DA$448,$Z$500:DA$500))*IF($T1159=справочники!$P$10,1,1/(1+Главная!$N$23)))</f>
        <v>0</v>
      </c>
      <c r="DB1159" s="121">
        <f>IF(DB$8="",0,(SUM($Z1140:DB1140)-SUM($Z1147:DB1147)-IF(DB$1153=0,0,DB1147/DB$1153)*SUMPRODUCT($Z$448:DB$448,$Z$500:DB$500))*IF($T1159=справочники!$P$10,1,1/(1+Главная!$N$23)))</f>
        <v>0</v>
      </c>
      <c r="DC1159" s="121">
        <f>IF(DC$8="",0,(SUM($Z1140:DC1140)-SUM($Z1147:DC1147)-IF(DC$1153=0,0,DC1147/DC$1153)*SUMPRODUCT($Z$448:DC$448,$Z$500:DC$500))*IF($T1159=справочники!$P$10,1,1/(1+Главная!$N$23)))</f>
        <v>0</v>
      </c>
      <c r="DD1159" s="121">
        <f>IF(DD$8="",0,(SUM($Z1140:DD1140)-SUM($Z1147:DD1147)-IF(DD$1153=0,0,DD1147/DD$1153)*SUMPRODUCT($Z$448:DD$448,$Z$500:DD$500))*IF($T1159=справочники!$P$10,1,1/(1+Главная!$N$23)))</f>
        <v>0</v>
      </c>
      <c r="DE1159" s="121">
        <f>IF(DE$8="",0,(SUM($Z1140:DE1140)-SUM($Z1147:DE1147)-IF(DE$1153=0,0,DE1147/DE$1153)*SUMPRODUCT($Z$448:DE$448,$Z$500:DE$500))*IF($T1159=справочники!$P$10,1,1/(1+Главная!$N$23)))</f>
        <v>0</v>
      </c>
      <c r="DF1159" s="121">
        <f>IF(DF$8="",0,(SUM($Z1140:DF1140)-SUM($Z1147:DF1147)-IF(DF$1153=0,0,DF1147/DF$1153)*SUMPRODUCT($Z$448:DF$448,$Z$500:DF$500))*IF($T1159=справочники!$P$10,1,1/(1+Главная!$N$23)))</f>
        <v>0</v>
      </c>
      <c r="DG1159" s="121">
        <f>IF(DG$8="",0,(SUM($Z1140:DG1140)-SUM($Z1147:DG1147)-IF(DG$1153=0,0,DG1147/DG$1153)*SUMPRODUCT($Z$448:DG$448,$Z$500:DG$500))*IF($T1159=справочники!$P$10,1,1/(1+Главная!$N$23)))</f>
        <v>0</v>
      </c>
      <c r="DH1159" s="121">
        <f>IF(DH$8="",0,(SUM($Z1140:DH1140)-SUM($Z1147:DH1147)-IF(DH$1153=0,0,DH1147/DH$1153)*SUMPRODUCT($Z$448:DH$448,$Z$500:DH$500))*IF($T1159=справочники!$P$10,1,1/(1+Главная!$N$23)))</f>
        <v>0</v>
      </c>
      <c r="DI1159" s="121">
        <f>IF(DI$8="",0,(SUM($Z1140:DI1140)-SUM($Z1147:DI1147)-IF(DI$1153=0,0,DI1147/DI$1153)*SUMPRODUCT($Z$448:DI$448,$Z$500:DI$500))*IF($T1159=справочники!$P$10,1,1/(1+Главная!$N$23)))</f>
        <v>0</v>
      </c>
      <c r="DJ1159" s="121">
        <f>IF(DJ$8="",0,(SUM($Z1140:DJ1140)-SUM($Z1147:DJ1147)-IF(DJ$1153=0,0,DJ1147/DJ$1153)*SUMPRODUCT($Z$448:DJ$448,$Z$500:DJ$500))*IF($T1159=справочники!$P$10,1,1/(1+Главная!$N$23)))</f>
        <v>0</v>
      </c>
      <c r="DK1159" s="121">
        <f>IF(DK$8="",0,(SUM($Z1140:DK1140)-SUM($Z1147:DK1147)-IF(DK$1153=0,0,DK1147/DK$1153)*SUMPRODUCT($Z$448:DK$448,$Z$500:DK$500))*IF($T1159=справочники!$P$10,1,1/(1+Главная!$N$23)))</f>
        <v>0</v>
      </c>
      <c r="DL1159" s="121">
        <f>IF(DL$8="",0,(SUM($Z1140:DL1140)-SUM($Z1147:DL1147)-IF(DL$1153=0,0,DL1147/DL$1153)*SUMPRODUCT($Z$448:DL$448,$Z$500:DL$500))*IF($T1159=справочники!$P$10,1,1/(1+Главная!$N$23)))</f>
        <v>0</v>
      </c>
      <c r="DM1159" s="121">
        <f>IF(DM$8="",0,(SUM($Z1140:DM1140)-SUM($Z1147:DM1147)-IF(DM$1153=0,0,DM1147/DM$1153)*SUMPRODUCT($Z$448:DM$448,$Z$500:DM$500))*IF($T1159=справочники!$P$10,1,1/(1+Главная!$N$23)))</f>
        <v>0</v>
      </c>
      <c r="DN1159" s="121">
        <f>IF(DN$8="",0,(SUM($Z1140:DN1140)-SUM($Z1147:DN1147)-IF(DN$1153=0,0,DN1147/DN$1153)*SUMPRODUCT($Z$448:DN$448,$Z$500:DN$500))*IF($T1159=справочники!$P$10,1,1/(1+Главная!$N$23)))</f>
        <v>0</v>
      </c>
      <c r="DO1159" s="121">
        <f>IF(DO$8="",0,(SUM($Z1140:DO1140)-SUM($Z1147:DO1147)-IF(DO$1153=0,0,DO1147/DO$1153)*SUMPRODUCT($Z$448:DO$448,$Z$500:DO$500))*IF($T1159=справочники!$P$10,1,1/(1+Главная!$N$23)))</f>
        <v>0</v>
      </c>
      <c r="DP1159" s="121">
        <f>IF(DP$8="",0,(SUM($Z1140:DP1140)-SUM($Z1147:DP1147)-IF(DP$1153=0,0,DP1147/DP$1153)*SUMPRODUCT($Z$448:DP$448,$Z$500:DP$500))*IF($T1159=справочники!$P$10,1,1/(1+Главная!$N$23)))</f>
        <v>0</v>
      </c>
      <c r="DQ1159" s="121">
        <f>IF(DQ$8="",0,(SUM($Z1140:DQ1140)-SUM($Z1147:DQ1147)-IF(DQ$1153=0,0,DQ1147/DQ$1153)*SUMPRODUCT($Z$448:DQ$448,$Z$500:DQ$500))*IF($T1159=справочники!$P$10,1,1/(1+Главная!$N$23)))</f>
        <v>0</v>
      </c>
      <c r="DR1159" s="121">
        <f>IF(DR$8="",0,(SUM($Z1140:DR1140)-SUM($Z1147:DR1147)-IF(DR$1153=0,0,DR1147/DR$1153)*SUMPRODUCT($Z$448:DR$448,$Z$500:DR$500))*IF($T1159=справочники!$P$10,1,1/(1+Главная!$N$23)))</f>
        <v>0</v>
      </c>
      <c r="DS1159" s="121">
        <f>IF(DS$8="",0,(SUM($Z1140:DS1140)-SUM($Z1147:DS1147)-IF(DS$1153=0,0,DS1147/DS$1153)*SUMPRODUCT($Z$448:DS$448,$Z$500:DS$500))*IF($T1159=справочники!$P$10,1,1/(1+Главная!$N$23)))</f>
        <v>0</v>
      </c>
      <c r="DT1159" s="121">
        <f>IF(DT$8="",0,(SUM($Z1140:DT1140)-SUM($Z1147:DT1147)-IF(DT$1153=0,0,DT1147/DT$1153)*SUMPRODUCT($Z$448:DT$448,$Z$500:DT$500))*IF($T1159=справочники!$P$10,1,1/(1+Главная!$N$23)))</f>
        <v>0</v>
      </c>
      <c r="DU1159" s="121">
        <f>IF(DU$8="",0,(SUM($Z1140:DU1140)-SUM($Z1147:DU1147)-IF(DU$1153=0,0,DU1147/DU$1153)*SUMPRODUCT($Z$448:DU$448,$Z$500:DU$500))*IF($T1159=справочники!$P$10,1,1/(1+Главная!$N$23)))</f>
        <v>0</v>
      </c>
      <c r="DV1159" s="121">
        <f>IF(DV$8="",0,(SUM($Z1140:DV1140)-SUM($Z1147:DV1147)-IF(DV$1153=0,0,DV1147/DV$1153)*SUMPRODUCT($Z$448:DV$448,$Z$500:DV$500))*IF($T1159=справочники!$P$10,1,1/(1+Главная!$N$23)))</f>
        <v>0</v>
      </c>
      <c r="DW1159" s="121">
        <f>IF(DW$8="",0,(SUM($Z1140:DW1140)-SUM($Z1147:DW1147)-IF(DW$1153=0,0,DW1147/DW$1153)*SUMPRODUCT($Z$448:DW$448,$Z$500:DW$500))*IF($T1159=справочники!$P$10,1,1/(1+Главная!$N$23)))</f>
        <v>0</v>
      </c>
      <c r="DX1159" s="121">
        <f>IF(DX$8="",0,(SUM($Z1140:DX1140)-SUM($Z1147:DX1147)-IF(DX$1153=0,0,DX1147/DX$1153)*SUMPRODUCT($Z$448:DX$448,$Z$500:DX$500))*IF($T1159=справочники!$P$10,1,1/(1+Главная!$N$23)))</f>
        <v>0</v>
      </c>
      <c r="DY1159" s="121">
        <f>IF(DY$8="",0,(SUM($Z1140:DY1140)-SUM($Z1147:DY1147)-IF(DY$1153=0,0,DY1147/DY$1153)*SUMPRODUCT($Z$448:DY$448,$Z$500:DY$500))*IF($T1159=справочники!$P$10,1,1/(1+Главная!$N$23)))</f>
        <v>0</v>
      </c>
      <c r="DZ1159" s="121">
        <f>IF(DZ$8="",0,(SUM($Z1140:DZ1140)-SUM($Z1147:DZ1147)-IF(DZ$1153=0,0,DZ1147/DZ$1153)*SUMPRODUCT($Z$448:DZ$448,$Z$500:DZ$500))*IF($T1159=справочники!$P$10,1,1/(1+Главная!$N$23)))</f>
        <v>0</v>
      </c>
      <c r="EA1159" s="121">
        <f>IF(EA$8="",0,(SUM($Z1140:EA1140)-SUM($Z1147:EA1147)-IF(EA$1153=0,0,EA1147/EA$1153)*SUMPRODUCT($Z$448:EA$448,$Z$500:EA$500))*IF($T1159=справочники!$P$10,1,1/(1+Главная!$N$23)))</f>
        <v>0</v>
      </c>
      <c r="EB1159" s="121">
        <f>IF(EB$8="",0,(SUM($Z1140:EB1140)-SUM($Z1147:EB1147)-IF(EB$1153=0,0,EB1147/EB$1153)*SUMPRODUCT($Z$448:EB$448,$Z$500:EB$500))*IF($T1159=справочники!$P$10,1,1/(1+Главная!$N$23)))</f>
        <v>0</v>
      </c>
      <c r="EC1159" s="121">
        <f>IF(EC$8="",0,(SUM($Z1140:EC1140)-SUM($Z1147:EC1147)-IF(EC$1153=0,0,EC1147/EC$1153)*SUMPRODUCT($Z$448:EC$448,$Z$500:EC$500))*IF($T1159=справочники!$P$10,1,1/(1+Главная!$N$23)))</f>
        <v>0</v>
      </c>
      <c r="ED1159" s="121">
        <f>IF(ED$8="",0,(SUM($Z1140:ED1140)-SUM($Z1147:ED1147)-IF(ED$1153=0,0,ED1147/ED$1153)*SUMPRODUCT($Z$448:ED$448,$Z$500:ED$500))*IF($T1159=справочники!$P$10,1,1/(1+Главная!$N$23)))</f>
        <v>0</v>
      </c>
      <c r="EE1159" s="121">
        <f>IF(EE$8="",0,(SUM($Z1140:EE1140)-SUM($Z1147:EE1147)-IF(EE$1153=0,0,EE1147/EE$1153)*SUMPRODUCT($Z$448:EE$448,$Z$500:EE$500))*IF($T1159=справочники!$P$10,1,1/(1+Главная!$N$23)))</f>
        <v>0</v>
      </c>
      <c r="EF1159" s="121">
        <f>IF(EF$8="",0,(SUM($Z1140:EF1140)-SUM($Z1147:EF1147)-IF(EF$1153=0,0,EF1147/EF$1153)*SUMPRODUCT($Z$448:EF$448,$Z$500:EF$500))*IF($T1159=справочники!$P$10,1,1/(1+Главная!$N$23)))</f>
        <v>0</v>
      </c>
      <c r="EG1159" s="121">
        <f>IF(EG$8="",0,(SUM($Z1140:EG1140)-SUM($Z1147:EG1147)-IF(EG$1153=0,0,EG1147/EG$1153)*SUMPRODUCT($Z$448:EG$448,$Z$500:EG$500))*IF($T1159=справочники!$P$10,1,1/(1+Главная!$N$23)))</f>
        <v>0</v>
      </c>
      <c r="EH1159" s="121">
        <f>IF(EH$8="",0,(SUM($Z1140:EH1140)-SUM($Z1147:EH1147)-IF(EH$1153=0,0,EH1147/EH$1153)*SUMPRODUCT($Z$448:EH$448,$Z$500:EH$500))*IF($T1159=справочники!$P$10,1,1/(1+Главная!$N$23)))</f>
        <v>0</v>
      </c>
      <c r="EI1159" s="121">
        <f>IF(EI$8="",0,(SUM($Z1140:EI1140)-SUM($Z1147:EI1147)-IF(EI$1153=0,0,EI1147/EI$1153)*SUMPRODUCT($Z$448:EI$448,$Z$500:EI$500))*IF($T1159=справочники!$P$10,1,1/(1+Главная!$N$23)))</f>
        <v>0</v>
      </c>
      <c r="EJ1159" s="121">
        <f>IF(EJ$8="",0,(SUM($Z1140:EJ1140)-SUM($Z1147:EJ1147)-IF(EJ$1153=0,0,EJ1147/EJ$1153)*SUMPRODUCT($Z$448:EJ$448,$Z$500:EJ$500))*IF($T1159=справочники!$P$10,1,1/(1+Главная!$N$23)))</f>
        <v>0</v>
      </c>
      <c r="EK1159" s="121">
        <f>IF(EK$8="",0,(SUM($Z1140:EK1140)-SUM($Z1147:EK1147)-IF(EK$1153=0,0,EK1147/EK$1153)*SUMPRODUCT($Z$448:EK$448,$Z$500:EK$500))*IF($T1159=справочники!$P$10,1,1/(1+Главная!$N$23)))</f>
        <v>0</v>
      </c>
      <c r="EL1159" s="121">
        <f>IF(EL$8="",0,(SUM($Z1140:EL1140)-SUM($Z1147:EL1147)-IF(EL$1153=0,0,EL1147/EL$1153)*SUMPRODUCT($Z$448:EL$448,$Z$500:EL$500))*IF($T1159=справочники!$P$10,1,1/(1+Главная!$N$23)))</f>
        <v>0</v>
      </c>
      <c r="EM1159" s="121">
        <f>IF(EM$8="",0,(SUM($Z1140:EM1140)-SUM($Z1147:EM1147)-IF(EM$1153=0,0,EM1147/EM$1153)*SUMPRODUCT($Z$448:EM$448,$Z$500:EM$500))*IF($T1159=справочники!$P$10,1,1/(1+Главная!$N$23)))</f>
        <v>0</v>
      </c>
      <c r="EN1159" s="121">
        <f>IF(EN$8="",0,(SUM($Z1140:EN1140)-SUM($Z1147:EN1147)-IF(EN$1153=0,0,EN1147/EN$1153)*SUMPRODUCT($Z$448:EN$448,$Z$500:EN$500))*IF($T1159=справочники!$P$10,1,1/(1+Главная!$N$23)))</f>
        <v>0</v>
      </c>
      <c r="EO1159" s="121">
        <f>IF(EO$8="",0,(SUM($Z1140:EO1140)-SUM($Z1147:EO1147)-IF(EO$1153=0,0,EO1147/EO$1153)*SUMPRODUCT($Z$448:EO$448,$Z$500:EO$500))*IF($T1159=справочники!$P$10,1,1/(1+Главная!$N$23)))</f>
        <v>0</v>
      </c>
      <c r="EP1159" s="121">
        <f>IF(EP$8="",0,(SUM($Z1140:EP1140)-SUM($Z1147:EP1147)-IF(EP$1153=0,0,EP1147/EP$1153)*SUMPRODUCT($Z$448:EP$448,$Z$500:EP$500))*IF($T1159=справочники!$P$10,1,1/(1+Главная!$N$23)))</f>
        <v>0</v>
      </c>
      <c r="EQ1159" s="121">
        <f>IF(EQ$8="",0,(SUM($Z1140:EQ1140)-SUM($Z1147:EQ1147)-IF(EQ$1153=0,0,EQ1147/EQ$1153)*SUMPRODUCT($Z$448:EQ$448,$Z$500:EQ$500))*IF($T1159=справочники!$P$10,1,1/(1+Главная!$N$23)))</f>
        <v>0</v>
      </c>
      <c r="ER1159" s="121">
        <f>IF(ER$8="",0,(SUM($Z1140:ER1140)-SUM($Z1147:ER1147)-IF(ER$1153=0,0,ER1147/ER$1153)*SUMPRODUCT($Z$448:ER$448,$Z$500:ER$500))*IF($T1159=справочники!$P$10,1,1/(1+Главная!$N$23)))</f>
        <v>0</v>
      </c>
      <c r="ES1159" s="121">
        <f>IF(ES$8="",0,(SUM($Z1140:ES1140)-SUM($Z1147:ES1147)-IF(ES$1153=0,0,ES1147/ES$1153)*SUMPRODUCT($Z$448:ES$448,$Z$500:ES$500))*IF($T1159=справочники!$P$10,1,1/(1+Главная!$N$23)))</f>
        <v>0</v>
      </c>
      <c r="ET1159" s="121">
        <f>IF(ET$8="",0,(SUM($Z1140:ET1140)-SUM($Z1147:ET1147)-IF(ET$1153=0,0,ET1147/ET$1153)*SUMPRODUCT($Z$448:ET$448,$Z$500:ET$500))*IF($T1159=справочники!$P$10,1,1/(1+Главная!$N$23)))</f>
        <v>0</v>
      </c>
      <c r="EU1159" s="121">
        <f>IF(EU$8="",0,(SUM($Z1140:EU1140)-SUM($Z1147:EU1147)-IF(EU$1153=0,0,EU1147/EU$1153)*SUMPRODUCT($Z$448:EU$448,$Z$500:EU$500))*IF($T1159=справочники!$P$10,1,1/(1+Главная!$N$23)))</f>
        <v>0</v>
      </c>
      <c r="EV1159" s="121">
        <f>IF(EV$8="",0,(SUM($Z1140:EV1140)-SUM($Z1147:EV1147)-IF(EV$1153=0,0,EV1147/EV$1153)*SUMPRODUCT($Z$448:EV$448,$Z$500:EV$500))*IF($T1159=справочники!$P$10,1,1/(1+Главная!$N$23)))</f>
        <v>0</v>
      </c>
      <c r="EW1159" s="121">
        <f>IF(EW$8="",0,(SUM($Z1140:EW1140)-SUM($Z1147:EW1147)-IF(EW$1153=0,0,EW1147/EW$1153)*SUMPRODUCT($Z$448:EW$448,$Z$500:EW$500))*IF($T1159=справочники!$P$10,1,1/(1+Главная!$N$23)))</f>
        <v>0</v>
      </c>
      <c r="EX1159" s="121">
        <f>IF(EX$8="",0,(SUM($Z1140:EX1140)-SUM($Z1147:EX1147)-IF(EX$1153=0,0,EX1147/EX$1153)*SUMPRODUCT($Z$448:EX$448,$Z$500:EX$500))*IF($T1159=справочники!$P$10,1,1/(1+Главная!$N$23)))</f>
        <v>0</v>
      </c>
      <c r="EY1159" s="121">
        <f>IF(EY$8="",0,(SUM($Z1140:EY1140)-SUM($Z1147:EY1147)-IF(EY$1153=0,0,EY1147/EY$1153)*SUMPRODUCT($Z$448:EY$448,$Z$500:EY$500))*IF($T1159=справочники!$P$10,1,1/(1+Главная!$N$23)))</f>
        <v>0</v>
      </c>
      <c r="EZ1159" s="121">
        <f>IF(EZ$8="",0,(SUM($Z1140:EZ1140)-SUM($Z1147:EZ1147)-IF(EZ$1153=0,0,EZ1147/EZ$1153)*SUMPRODUCT($Z$448:EZ$448,$Z$500:EZ$500))*IF($T1159=справочники!$P$10,1,1/(1+Главная!$N$23)))</f>
        <v>0</v>
      </c>
      <c r="FA1159" s="121">
        <f>IF(FA$8="",0,(SUM($Z1140:FA1140)-SUM($Z1147:FA1147)-IF(FA$1153=0,0,FA1147/FA$1153)*SUMPRODUCT($Z$448:FA$448,$Z$500:FA$500))*IF($T1159=справочники!$P$10,1,1/(1+Главная!$N$23)))</f>
        <v>0</v>
      </c>
      <c r="FB1159" s="121">
        <f>IF(FB$8="",0,(SUM($Z1140:FB1140)-SUM($Z1147:FB1147)-IF(FB$1153=0,0,FB1147/FB$1153)*SUMPRODUCT($Z$448:FB$448,$Z$500:FB$500))*IF($T1159=справочники!$P$10,1,1/(1+Главная!$N$23)))</f>
        <v>0</v>
      </c>
      <c r="FC1159" s="121">
        <f>IF(FC$8="",0,(SUM($Z1140:FC1140)-SUM($Z1147:FC1147)-IF(FC$1153=0,0,FC1147/FC$1153)*SUMPRODUCT($Z$448:FC$448,$Z$500:FC$500))*IF($T1159=справочники!$P$10,1,1/(1+Главная!$N$23)))</f>
        <v>0</v>
      </c>
      <c r="FD1159" s="121">
        <f>IF(FD$8="",0,(SUM($Z1140:FD1140)-SUM($Z1147:FD1147)-IF(FD$1153=0,0,FD1147/FD$1153)*SUMPRODUCT($Z$448:FD$448,$Z$500:FD$500))*IF($T1159=справочники!$P$10,1,1/(1+Главная!$N$23)))</f>
        <v>0</v>
      </c>
      <c r="FE1159" s="121">
        <f>IF(FE$8="",0,(SUM($Z1140:FE1140)-SUM($Z1147:FE1147)-IF(FE$1153=0,0,FE1147/FE$1153)*SUMPRODUCT($Z$448:FE$448,$Z$500:FE$500))*IF($T1159=справочники!$P$10,1,1/(1+Главная!$N$23)))</f>
        <v>0</v>
      </c>
      <c r="FF1159" s="121">
        <f>IF(FF$8="",0,(SUM($Z1140:FF1140)-SUM($Z1147:FF1147)-IF(FF$1153=0,0,FF1147/FF$1153)*SUMPRODUCT($Z$448:FF$448,$Z$500:FF$500))*IF($T1159=справочники!$P$10,1,1/(1+Главная!$N$23)))</f>
        <v>0</v>
      </c>
      <c r="FG1159" s="121">
        <f>IF(FG$8="",0,(SUM($Z1140:FG1140)-SUM($Z1147:FG1147)-IF(FG$1153=0,0,FG1147/FG$1153)*SUMPRODUCT($Z$448:FG$448,$Z$500:FG$500))*IF($T1159=справочники!$P$10,1,1/(1+Главная!$N$23)))</f>
        <v>0</v>
      </c>
      <c r="FH1159" s="121">
        <f>IF(FH$8="",0,(SUM($Z1140:FH1140)-SUM($Z1147:FH1147)-IF(FH$1153=0,0,FH1147/FH$1153)*SUMPRODUCT($Z$448:FH$448,$Z$500:FH$500))*IF($T1159=справочники!$P$10,1,1/(1+Главная!$N$23)))</f>
        <v>0</v>
      </c>
      <c r="FI1159" s="121">
        <f>IF(FI$8="",0,(SUM($Z1140:FI1140)-SUM($Z1147:FI1147)-IF(FI$1153=0,0,FI1147/FI$1153)*SUMPRODUCT($Z$448:FI$448,$Z$500:FI$500))*IF($T1159=справочники!$P$10,1,1/(1+Главная!$N$23)))</f>
        <v>0</v>
      </c>
      <c r="FJ1159" s="121">
        <f>IF(FJ$8="",0,(SUM($Z1140:FJ1140)-SUM($Z1147:FJ1147)-IF(FJ$1153=0,0,FJ1147/FJ$1153)*SUMPRODUCT($Z$448:FJ$448,$Z$500:FJ$500))*IF($T1159=справочники!$P$10,1,1/(1+Главная!$N$23)))</f>
        <v>0</v>
      </c>
      <c r="FK1159" s="121">
        <f>IF(FK$8="",0,(SUM($Z1140:FK1140)-SUM($Z1147:FK1147)-IF(FK$1153=0,0,FK1147/FK$1153)*SUMPRODUCT($Z$448:FK$448,$Z$500:FK$500))*IF($T1159=справочники!$P$10,1,1/(1+Главная!$N$23)))</f>
        <v>0</v>
      </c>
      <c r="FL1159" s="121">
        <f>IF(FL$8="",0,(SUM($Z1140:FL1140)-SUM($Z1147:FL1147)-IF(FL$1153=0,0,FL1147/FL$1153)*SUMPRODUCT($Z$448:FL$448,$Z$500:FL$500))*IF($T1159=справочники!$P$10,1,1/(1+Главная!$N$23)))</f>
        <v>0</v>
      </c>
      <c r="FM1159" s="121">
        <f>IF(FM$8="",0,(SUM($Z1140:FM1140)-SUM($Z1147:FM1147)-IF(FM$1153=0,0,FM1147/FM$1153)*SUMPRODUCT($Z$448:FM$448,$Z$500:FM$500))*IF($T1159=справочники!$P$10,1,1/(1+Главная!$N$23)))</f>
        <v>0</v>
      </c>
      <c r="FN1159" s="121">
        <f>IF(FN$8="",0,(SUM($Z1140:FN1140)-SUM($Z1147:FN1147)-IF(FN$1153=0,0,FN1147/FN$1153)*SUMPRODUCT($Z$448:FN$448,$Z$500:FN$500))*IF($T1159=справочники!$P$10,1,1/(1+Главная!$N$23)))</f>
        <v>0</v>
      </c>
      <c r="FO1159" s="121">
        <f>IF(FO$8="",0,(SUM($Z1140:FO1140)-SUM($Z1147:FO1147)-IF(FO$1153=0,0,FO1147/FO$1153)*SUMPRODUCT($Z$448:FO$448,$Z$500:FO$500))*IF($T1159=справочники!$P$10,1,1/(1+Главная!$N$23)))</f>
        <v>0</v>
      </c>
      <c r="FP1159" s="121">
        <f>IF(FP$8="",0,(SUM($Z1140:FP1140)-SUM($Z1147:FP1147)-IF(FP$1153=0,0,FP1147/FP$1153)*SUMPRODUCT($Z$448:FP$448,$Z$500:FP$500))*IF($T1159=справочники!$P$10,1,1/(1+Главная!$N$23)))</f>
        <v>0</v>
      </c>
      <c r="FQ1159" s="121">
        <f>IF(FQ$8="",0,(SUM($Z1140:FQ1140)-SUM($Z1147:FQ1147)-IF(FQ$1153=0,0,FQ1147/FQ$1153)*SUMPRODUCT($Z$448:FQ$448,$Z$500:FQ$500))*IF($T1159=справочники!$P$10,1,1/(1+Главная!$N$23)))</f>
        <v>0</v>
      </c>
      <c r="FR1159" s="121">
        <f>IF(FR$8="",0,(SUM($Z1140:FR1140)-SUM($Z1147:FR1147)-IF(FR$1153=0,0,FR1147/FR$1153)*SUMPRODUCT($Z$448:FR$448,$Z$500:FR$500))*IF($T1159=справочники!$P$10,1,1/(1+Главная!$N$23)))</f>
        <v>0</v>
      </c>
      <c r="FS1159" s="121">
        <f>IF(FS$8="",0,(SUM($Z1140:FS1140)-SUM($Z1147:FS1147)-IF(FS$1153=0,0,FS1147/FS$1153)*SUMPRODUCT($Z$448:FS$448,$Z$500:FS$500))*IF($T1159=справочники!$P$10,1,1/(1+Главная!$N$23)))</f>
        <v>0</v>
      </c>
      <c r="FT1159" s="121">
        <f>IF(FT$8="",0,(SUM($Z1140:FT1140)-SUM($Z1147:FT1147)-IF(FT$1153=0,0,FT1147/FT$1153)*SUMPRODUCT($Z$448:FT$448,$Z$500:FT$500))*IF($T1159=справочники!$P$10,1,1/(1+Главная!$N$23)))</f>
        <v>0</v>
      </c>
      <c r="FU1159" s="121">
        <f>IF(FU$8="",0,(SUM($Z1140:FU1140)-SUM($Z1147:FU1147)-IF(FU$1153=0,0,FU1147/FU$1153)*SUMPRODUCT($Z$448:FU$448,$Z$500:FU$500))*IF($T1159=справочники!$P$10,1,1/(1+Главная!$N$23)))</f>
        <v>0</v>
      </c>
      <c r="FV1159" s="121">
        <f>IF(FV$8="",0,(SUM($Z1140:FV1140)-SUM($Z1147:FV1147)-IF(FV$1153=0,0,FV1147/FV$1153)*SUMPRODUCT($Z$448:FV$448,$Z$500:FV$500))*IF($T1159=справочники!$P$10,1,1/(1+Главная!$N$23)))</f>
        <v>0</v>
      </c>
      <c r="FW1159" s="121">
        <f>IF(FW$8="",0,(SUM($Z1140:FW1140)-SUM($Z1147:FW1147)-IF(FW$1153=0,0,FW1147/FW$1153)*SUMPRODUCT($Z$448:FW$448,$Z$500:FW$500))*IF($T1159=справочники!$P$10,1,1/(1+Главная!$N$23)))</f>
        <v>0</v>
      </c>
      <c r="FX1159" s="121">
        <f>IF(FX$8="",0,(SUM($Z1140:FX1140)-SUM($Z1147:FX1147)-IF(FX$1153=0,0,FX1147/FX$1153)*SUMPRODUCT($Z$448:FX$448,$Z$500:FX$500))*IF($T1159=справочники!$P$10,1,1/(1+Главная!$N$23)))</f>
        <v>0</v>
      </c>
      <c r="FY1159" s="121">
        <f>IF(FY$8="",0,(SUM($Z1140:FY1140)-SUM($Z1147:FY1147)-IF(FY$1153=0,0,FY1147/FY$1153)*SUMPRODUCT($Z$448:FY$448,$Z$500:FY$500))*IF($T1159=справочники!$P$10,1,1/(1+Главная!$N$23)))</f>
        <v>0</v>
      </c>
      <c r="FZ1159" s="121">
        <f>IF(FZ$8="",0,(SUM($Z1140:FZ1140)-SUM($Z1147:FZ1147)-IF(FZ$1153=0,0,FZ1147/FZ$1153)*SUMPRODUCT($Z$448:FZ$448,$Z$500:FZ$500))*IF($T1159=справочники!$P$10,1,1/(1+Главная!$N$23)))</f>
        <v>0</v>
      </c>
      <c r="GA1159" s="121">
        <f>IF(GA$8="",0,(SUM($Z1140:GA1140)-SUM($Z1147:GA1147)-IF(GA$1153=0,0,GA1147/GA$1153)*SUMPRODUCT($Z$448:GA$448,$Z$500:GA$500))*IF($T1159=справочники!$P$10,1,1/(1+Главная!$N$23)))</f>
        <v>0</v>
      </c>
      <c r="GB1159" s="121">
        <f>IF(GB$8="",0,(SUM($Z1140:GB1140)-SUM($Z1147:GB1147)-IF(GB$1153=0,0,GB1147/GB$1153)*SUMPRODUCT($Z$448:GB$448,$Z$500:GB$500))*IF($T1159=справочники!$P$10,1,1/(1+Главная!$N$23)))</f>
        <v>0</v>
      </c>
      <c r="GC1159" s="121">
        <f>IF(GC$8="",0,(SUM($Z1140:GC1140)-SUM($Z1147:GC1147)-IF(GC$1153=0,0,GC1147/GC$1153)*SUMPRODUCT($Z$448:GC$448,$Z$500:GC$500))*IF($T1159=справочники!$P$10,1,1/(1+Главная!$N$23)))</f>
        <v>0</v>
      </c>
      <c r="GD1159" s="121">
        <f>IF(GD$8="",0,(SUM($Z1140:GD1140)-SUM($Z1147:GD1147)-IF(GD$1153=0,0,GD1147/GD$1153)*SUMPRODUCT($Z$448:GD$448,$Z$500:GD$500))*IF($T1159=справочники!$P$10,1,1/(1+Главная!$N$23)))</f>
        <v>0</v>
      </c>
      <c r="GE1159" s="121">
        <f>IF(GE$8="",0,(SUM($Z1140:GE1140)-SUM($Z1147:GE1147)-IF(GE$1153=0,0,GE1147/GE$1153)*SUMPRODUCT($Z$448:GE$448,$Z$500:GE$500))*IF($T1159=справочники!$P$10,1,1/(1+Главная!$N$23)))</f>
        <v>0</v>
      </c>
      <c r="GF1159" s="121">
        <f>IF(GF$8="",0,(SUM($Z1140:GF1140)-SUM($Z1147:GF1147)-IF(GF$1153=0,0,GF1147/GF$1153)*SUMPRODUCT($Z$448:GF$448,$Z$500:GF$500))*IF($T1159=справочники!$P$10,1,1/(1+Главная!$N$23)))</f>
        <v>0</v>
      </c>
      <c r="GG1159" s="121">
        <f>IF(GG$8="",0,(SUM($Z1140:GG1140)-SUM($Z1147:GG1147)-IF(GG$1153=0,0,GG1147/GG$1153)*SUMPRODUCT($Z$448:GG$448,$Z$500:GG$500))*IF($T1159=справочники!$P$10,1,1/(1+Главная!$N$23)))</f>
        <v>0</v>
      </c>
      <c r="GH1159" s="121">
        <f>IF(GH$8="",0,(SUM($Z1140:GH1140)-SUM($Z1147:GH1147)-IF(GH$1153=0,0,GH1147/GH$1153)*SUMPRODUCT($Z$448:GH$448,$Z$500:GH$500))*IF($T1159=справочники!$P$10,1,1/(1+Главная!$N$23)))</f>
        <v>0</v>
      </c>
      <c r="GI1159" s="121">
        <f>IF(GI$8="",0,(SUM($Z1140:GI1140)-SUM($Z1147:GI1147)-IF(GI$1153=0,0,GI1147/GI$1153)*SUMPRODUCT($Z$448:GI$448,$Z$500:GI$500))*IF($T1159=справочники!$P$10,1,1/(1+Главная!$N$23)))</f>
        <v>0</v>
      </c>
      <c r="GJ1159" s="121">
        <f>IF(GJ$8="",0,(SUM($Z1140:GJ1140)-SUM($Z1147:GJ1147)-IF(GJ$1153=0,0,GJ1147/GJ$1153)*SUMPRODUCT($Z$448:GJ$448,$Z$500:GJ$500))*IF($T1159=справочники!$P$10,1,1/(1+Главная!$N$23)))</f>
        <v>0</v>
      </c>
      <c r="GK1159" s="121">
        <f>IF(GK$8="",0,(SUM($Z1140:GK1140)-SUM($Z1147:GK1147)-IF(GK$1153=0,0,GK1147/GK$1153)*SUMPRODUCT($Z$448:GK$448,$Z$500:GK$500))*IF($T1159=справочники!$P$10,1,1/(1+Главная!$N$23)))</f>
        <v>0</v>
      </c>
      <c r="GL1159" s="121">
        <f>IF(GL$8="",0,(SUM($Z1140:GL1140)-SUM($Z1147:GL1147)-IF(GL$1153=0,0,GL1147/GL$1153)*SUMPRODUCT($Z$448:GL$448,$Z$500:GL$500))*IF($T1159=справочники!$P$10,1,1/(1+Главная!$N$23)))</f>
        <v>0</v>
      </c>
      <c r="GM1159" s="121">
        <f>IF(GM$8="",0,(SUM($Z1140:GM1140)-SUM($Z1147:GM1147)-IF(GM$1153=0,0,GM1147/GM$1153)*SUMPRODUCT($Z$448:GM$448,$Z$500:GM$500))*IF($T1159=справочники!$P$10,1,1/(1+Главная!$N$23)))</f>
        <v>0</v>
      </c>
      <c r="GN1159" s="121">
        <f>IF(GN$8="",0,(SUM($Z1140:GN1140)-SUM($Z1147:GN1147)-IF(GN$1153=0,0,GN1147/GN$1153)*SUMPRODUCT($Z$448:GN$448,$Z$500:GN$500))*IF($T1159=справочники!$P$10,1,1/(1+Главная!$N$23)))</f>
        <v>0</v>
      </c>
      <c r="GO1159" s="121">
        <f>IF(GO$8="",0,(SUM($Z1140:GO1140)-SUM($Z1147:GO1147)-IF(GO$1153=0,0,GO1147/GO$1153)*SUMPRODUCT($Z$448:GO$448,$Z$500:GO$500))*IF($T1159=справочники!$P$10,1,1/(1+Главная!$N$23)))</f>
        <v>0</v>
      </c>
      <c r="GP1159" s="121">
        <f>IF(GP$8="",0,(SUM($Z1140:GP1140)-SUM($Z1147:GP1147)-IF(GP$1153=0,0,GP1147/GP$1153)*SUMPRODUCT($Z$448:GP$448,$Z$500:GP$500))*IF($T1159=справочники!$P$10,1,1/(1+Главная!$N$23)))</f>
        <v>0</v>
      </c>
      <c r="GQ1159" s="121">
        <f>IF(GQ$8="",0,(SUM($Z1140:GQ1140)-SUM($Z1147:GQ1147)-IF(GQ$1153=0,0,GQ1147/GQ$1153)*SUMPRODUCT($Z$448:GQ$448,$Z$500:GQ$500))*IF($T1159=справочники!$P$10,1,1/(1+Главная!$N$23)))</f>
        <v>0</v>
      </c>
      <c r="GR1159" s="121">
        <f>IF(GR$8="",0,(SUM($Z1140:GR1140)-SUM($Z1147:GR1147)-IF(GR$1153=0,0,GR1147/GR$1153)*SUMPRODUCT($Z$448:GR$448,$Z$500:GR$500))*IF($T1159=справочники!$P$10,1,1/(1+Главная!$N$23)))</f>
        <v>0</v>
      </c>
      <c r="GS1159" s="121">
        <f>IF(GS$8="",0,(SUM($Z1140:GS1140)-SUM($Z1147:GS1147)-IF(GS$1153=0,0,GS1147/GS$1153)*SUMPRODUCT($Z$448:GS$448,$Z$500:GS$500))*IF($T1159=справочники!$P$10,1,1/(1+Главная!$N$23)))</f>
        <v>0</v>
      </c>
      <c r="GT1159" s="121">
        <f>IF(GT$8="",0,(SUM($Z1140:GT1140)-SUM($Z1147:GT1147)-IF(GT$1153=0,0,GT1147/GT$1153)*SUMPRODUCT($Z$448:GT$448,$Z$500:GT$500))*IF($T1159=справочники!$P$10,1,1/(1+Главная!$N$23)))</f>
        <v>0</v>
      </c>
      <c r="GU1159" s="121">
        <f>IF(GU$8="",0,(SUM($Z1140:GU1140)-SUM($Z1147:GU1147)-IF(GU$1153=0,0,GU1147/GU$1153)*SUMPRODUCT($Z$448:GU$448,$Z$500:GU$500))*IF($T1159=справочники!$P$10,1,1/(1+Главная!$N$23)))</f>
        <v>0</v>
      </c>
      <c r="GV1159" s="121">
        <f>IF(GV$8="",0,(SUM($Z1140:GV1140)-SUM($Z1147:GV1147)-IF(GV$1153=0,0,GV1147/GV$1153)*SUMPRODUCT($Z$448:GV$448,$Z$500:GV$500))*IF($T1159=справочники!$P$10,1,1/(1+Главная!$N$23)))</f>
        <v>0</v>
      </c>
      <c r="GW1159" s="121">
        <f>IF(GW$8="",0,(SUM($Z1140:GW1140)-SUM($Z1147:GW1147)-IF(GW$1153=0,0,GW1147/GW$1153)*SUMPRODUCT($Z$448:GW$448,$Z$500:GW$500))*IF($T1159=справочники!$P$10,1,1/(1+Главная!$N$23)))</f>
        <v>0</v>
      </c>
      <c r="GX1159" s="121">
        <f>IF(GX$8="",0,(SUM($Z1140:GX1140)-SUM($Z1147:GX1147)-IF(GX$1153=0,0,GX1147/GX$1153)*SUMPRODUCT($Z$448:GX$448,$Z$500:GX$500))*IF($T1159=справочники!$P$10,1,1/(1+Главная!$N$23)))</f>
        <v>0</v>
      </c>
      <c r="GY1159" s="121">
        <f>IF(GY$8="",0,(SUM($Z1140:GY1140)-SUM($Z1147:GY1147)-IF(GY$1153=0,0,GY1147/GY$1153)*SUMPRODUCT($Z$448:GY$448,$Z$500:GY$500))*IF($T1159=справочники!$P$10,1,1/(1+Главная!$N$23)))</f>
        <v>0</v>
      </c>
      <c r="GZ1159" s="121">
        <f>IF(GZ$8="",0,(SUM($Z1140:GZ1140)-SUM($Z1147:GZ1147)-IF(GZ$1153=0,0,GZ1147/GZ$1153)*SUMPRODUCT($Z$448:GZ$448,$Z$500:GZ$500))*IF($T1159=справочники!$P$10,1,1/(1+Главная!$N$23)))</f>
        <v>0</v>
      </c>
      <c r="HA1159" s="60"/>
      <c r="HB1159" s="60"/>
    </row>
    <row r="1160" spans="1:210" s="122" customFormat="1" ht="10.199999999999999" customHeight="1">
      <c r="A1160" s="60"/>
      <c r="B1160" s="60"/>
      <c r="C1160" s="60"/>
      <c r="D1160" s="60"/>
      <c r="E1160" s="273"/>
      <c r="F1160" s="116"/>
      <c r="G1160" s="117"/>
      <c r="H1160" s="60"/>
      <c r="I1160" s="60"/>
      <c r="J1160" s="60"/>
      <c r="K1160" s="417">
        <f>K1141</f>
        <v>0</v>
      </c>
      <c r="L1160" s="60"/>
      <c r="M1160" s="410"/>
      <c r="N1160" s="411">
        <f t="shared" si="5420"/>
        <v>0</v>
      </c>
      <c r="O1160" s="228"/>
      <c r="P1160" s="231"/>
      <c r="Q1160" s="228" t="s">
        <v>26</v>
      </c>
      <c r="R1160" s="228"/>
      <c r="S1160" s="410"/>
      <c r="T1160" s="411">
        <f>T1141</f>
        <v>0</v>
      </c>
      <c r="U1160" s="117"/>
      <c r="V1160" s="60"/>
      <c r="W1160" s="118"/>
      <c r="X1160" s="118"/>
      <c r="Y1160" s="119"/>
      <c r="Z1160" s="120"/>
      <c r="AA1160" s="121">
        <f>IF(AA$8="",0,(SUM($Z1141:AA1141)-SUM($Z1148:AA1148)-IF(AA$1153=0,0,AA1148/AA$1153)*SUMPRODUCT($Z$448:AA$448,$Z$500:AA$500))*IF($T1160=справочники!$P$10,1,1/(1+Главная!$N$23)))</f>
        <v>0</v>
      </c>
      <c r="AB1160" s="121">
        <f>IF(AB$8="",0,(SUM($Z1141:AB1141)-SUM($Z1148:AB1148)-IF(AB$1153=0,0,AB1148/AB$1153)*SUMPRODUCT($Z$448:AB$448,$Z$500:AB$500))*IF($T1160=справочники!$P$10,1,1/(1+Главная!$N$23)))</f>
        <v>0</v>
      </c>
      <c r="AC1160" s="121">
        <f>IF(AC$8="",0,(SUM($Z1141:AC1141)-SUM($Z1148:AC1148)-IF(AC$1153=0,0,AC1148/AC$1153)*SUMPRODUCT($Z$448:AC$448,$Z$500:AC$500))*IF($T1160=справочники!$P$10,1,1/(1+Главная!$N$23)))</f>
        <v>0</v>
      </c>
      <c r="AD1160" s="121">
        <f>IF(AD$8="",0,(SUM($Z1141:AD1141)-SUM($Z1148:AD1148)-IF(AD$1153=0,0,AD1148/AD$1153)*SUMPRODUCT($Z$448:AD$448,$Z$500:AD$500))*IF($T1160=справочники!$P$10,1,1/(1+Главная!$N$23)))</f>
        <v>0</v>
      </c>
      <c r="AE1160" s="121">
        <f>IF(AE$8="",0,(SUM($Z1141:AE1141)-SUM($Z1148:AE1148)-IF(AE$1153=0,0,AE1148/AE$1153)*SUMPRODUCT($Z$448:AE$448,$Z$500:AE$500))*IF($T1160=справочники!$P$10,1,1/(1+Главная!$N$23)))</f>
        <v>0</v>
      </c>
      <c r="AF1160" s="121">
        <f>IF(AF$8="",0,(SUM($Z1141:AF1141)-SUM($Z1148:AF1148)-IF(AF$1153=0,0,AF1148/AF$1153)*SUMPRODUCT($Z$448:AF$448,$Z$500:AF$500))*IF($T1160=справочники!$P$10,1,1/(1+Главная!$N$23)))</f>
        <v>0</v>
      </c>
      <c r="AG1160" s="121">
        <f>IF(AG$8="",0,(SUM($Z1141:AG1141)-SUM($Z1148:AG1148)-IF(AG$1153=0,0,AG1148/AG$1153)*SUMPRODUCT($Z$448:AG$448,$Z$500:AG$500))*IF($T1160=справочники!$P$10,1,1/(1+Главная!$N$23)))</f>
        <v>0</v>
      </c>
      <c r="AH1160" s="121">
        <f>IF(AH$8="",0,(SUM($Z1141:AH1141)-SUM($Z1148:AH1148)-IF(AH$1153=0,0,AH1148/AH$1153)*SUMPRODUCT($Z$448:AH$448,$Z$500:AH$500))*IF($T1160=справочники!$P$10,1,1/(1+Главная!$N$23)))</f>
        <v>0</v>
      </c>
      <c r="AI1160" s="121">
        <f>IF(AI$8="",0,(SUM($Z1141:AI1141)-SUM($Z1148:AI1148)-IF(AI$1153=0,0,AI1148/AI$1153)*SUMPRODUCT($Z$448:AI$448,$Z$500:AI$500))*IF($T1160=справочники!$P$10,1,1/(1+Главная!$N$23)))</f>
        <v>0</v>
      </c>
      <c r="AJ1160" s="121">
        <f>IF(AJ$8="",0,(SUM($Z1141:AJ1141)-SUM($Z1148:AJ1148)-IF(AJ$1153=0,0,AJ1148/AJ$1153)*SUMPRODUCT($Z$448:AJ$448,$Z$500:AJ$500))*IF($T1160=справочники!$P$10,1,1/(1+Главная!$N$23)))</f>
        <v>0</v>
      </c>
      <c r="AK1160" s="121">
        <f>IF(AK$8="",0,(SUM($Z1141:AK1141)-SUM($Z1148:AK1148)-IF(AK$1153=0,0,AK1148/AK$1153)*SUMPRODUCT($Z$448:AK$448,$Z$500:AK$500))*IF($T1160=справочники!$P$10,1,1/(1+Главная!$N$23)))</f>
        <v>0</v>
      </c>
      <c r="AL1160" s="121">
        <f>IF(AL$8="",0,(SUM($Z1141:AL1141)-SUM($Z1148:AL1148)-IF(AL$1153=0,0,AL1148/AL$1153)*SUMPRODUCT($Z$448:AL$448,$Z$500:AL$500))*IF($T1160=справочники!$P$10,1,1/(1+Главная!$N$23)))</f>
        <v>0</v>
      </c>
      <c r="AM1160" s="121">
        <f>IF(AM$8="",0,(SUM($Z1141:AM1141)-SUM($Z1148:AM1148)-IF(AM$1153=0,0,AM1148/AM$1153)*SUMPRODUCT($Z$448:AM$448,$Z$500:AM$500))*IF($T1160=справочники!$P$10,1,1/(1+Главная!$N$23)))</f>
        <v>0</v>
      </c>
      <c r="AN1160" s="121">
        <f>IF(AN$8="",0,(SUM($Z1141:AN1141)-SUM($Z1148:AN1148)-IF(AN$1153=0,0,AN1148/AN$1153)*SUMPRODUCT($Z$448:AN$448,$Z$500:AN$500))*IF($T1160=справочники!$P$10,1,1/(1+Главная!$N$23)))</f>
        <v>0</v>
      </c>
      <c r="AO1160" s="121">
        <f>IF(AO$8="",0,(SUM($Z1141:AO1141)-SUM($Z1148:AO1148)-IF(AO$1153=0,0,AO1148/AO$1153)*SUMPRODUCT($Z$448:AO$448,$Z$500:AO$500))*IF($T1160=справочники!$P$10,1,1/(1+Главная!$N$23)))</f>
        <v>0</v>
      </c>
      <c r="AP1160" s="121">
        <f>IF(AP$8="",0,(SUM($Z1141:AP1141)-SUM($Z1148:AP1148)-IF(AP$1153=0,0,AP1148/AP$1153)*SUMPRODUCT($Z$448:AP$448,$Z$500:AP$500))*IF($T1160=справочники!$P$10,1,1/(1+Главная!$N$23)))</f>
        <v>0</v>
      </c>
      <c r="AQ1160" s="121">
        <f>IF(AQ$8="",0,(SUM($Z1141:AQ1141)-SUM($Z1148:AQ1148)-IF(AQ$1153=0,0,AQ1148/AQ$1153)*SUMPRODUCT($Z$448:AQ$448,$Z$500:AQ$500))*IF($T1160=справочники!$P$10,1,1/(1+Главная!$N$23)))</f>
        <v>0</v>
      </c>
      <c r="AR1160" s="121">
        <f>IF(AR$8="",0,(SUM($Z1141:AR1141)-SUM($Z1148:AR1148)-IF(AR$1153=0,0,AR1148/AR$1153)*SUMPRODUCT($Z$448:AR$448,$Z$500:AR$500))*IF($T1160=справочники!$P$10,1,1/(1+Главная!$N$23)))</f>
        <v>0</v>
      </c>
      <c r="AS1160" s="121">
        <f>IF(AS$8="",0,(SUM($Z1141:AS1141)-SUM($Z1148:AS1148)-IF(AS$1153=0,0,AS1148/AS$1153)*SUMPRODUCT($Z$448:AS$448,$Z$500:AS$500))*IF($T1160=справочники!$P$10,1,1/(1+Главная!$N$23)))</f>
        <v>0</v>
      </c>
      <c r="AT1160" s="121">
        <f>IF(AT$8="",0,(SUM($Z1141:AT1141)-SUM($Z1148:AT1148)-IF(AT$1153=0,0,AT1148/AT$1153)*SUMPRODUCT($Z$448:AT$448,$Z$500:AT$500))*IF($T1160=справочники!$P$10,1,1/(1+Главная!$N$23)))</f>
        <v>0</v>
      </c>
      <c r="AU1160" s="121">
        <f>IF(AU$8="",0,(SUM($Z1141:AU1141)-SUM($Z1148:AU1148)-IF(AU$1153=0,0,AU1148/AU$1153)*SUMPRODUCT($Z$448:AU$448,$Z$500:AU$500))*IF($T1160=справочники!$P$10,1,1/(1+Главная!$N$23)))</f>
        <v>0</v>
      </c>
      <c r="AV1160" s="121">
        <f>IF(AV$8="",0,(SUM($Z1141:AV1141)-SUM($Z1148:AV1148)-IF(AV$1153=0,0,AV1148/AV$1153)*SUMPRODUCT($Z$448:AV$448,$Z$500:AV$500))*IF($T1160=справочники!$P$10,1,1/(1+Главная!$N$23)))</f>
        <v>0</v>
      </c>
      <c r="AW1160" s="121">
        <f>IF(AW$8="",0,(SUM($Z1141:AW1141)-SUM($Z1148:AW1148)-IF(AW$1153=0,0,AW1148/AW$1153)*SUMPRODUCT($Z$448:AW$448,$Z$500:AW$500))*IF($T1160=справочники!$P$10,1,1/(1+Главная!$N$23)))</f>
        <v>0</v>
      </c>
      <c r="AX1160" s="121">
        <f>IF(AX$8="",0,(SUM($Z1141:AX1141)-SUM($Z1148:AX1148)-IF(AX$1153=0,0,AX1148/AX$1153)*SUMPRODUCT($Z$448:AX$448,$Z$500:AX$500))*IF($T1160=справочники!$P$10,1,1/(1+Главная!$N$23)))</f>
        <v>0</v>
      </c>
      <c r="AY1160" s="121">
        <f>IF(AY$8="",0,(SUM($Z1141:AY1141)-SUM($Z1148:AY1148)-IF(AY$1153=0,0,AY1148/AY$1153)*SUMPRODUCT($Z$448:AY$448,$Z$500:AY$500))*IF($T1160=справочники!$P$10,1,1/(1+Главная!$N$23)))</f>
        <v>0</v>
      </c>
      <c r="AZ1160" s="121">
        <f>IF(AZ$8="",0,(SUM($Z1141:AZ1141)-SUM($Z1148:AZ1148)-IF(AZ$1153=0,0,AZ1148/AZ$1153)*SUMPRODUCT($Z$448:AZ$448,$Z$500:AZ$500))*IF($T1160=справочники!$P$10,1,1/(1+Главная!$N$23)))</f>
        <v>0</v>
      </c>
      <c r="BA1160" s="121">
        <f>IF(BA$8="",0,(SUM($Z1141:BA1141)-SUM($Z1148:BA1148)-IF(BA$1153=0,0,BA1148/BA$1153)*SUMPRODUCT($Z$448:BA$448,$Z$500:BA$500))*IF($T1160=справочники!$P$10,1,1/(1+Главная!$N$23)))</f>
        <v>0</v>
      </c>
      <c r="BB1160" s="121">
        <f>IF(BB$8="",0,(SUM($Z1141:BB1141)-SUM($Z1148:BB1148)-IF(BB$1153=0,0,BB1148/BB$1153)*SUMPRODUCT($Z$448:BB$448,$Z$500:BB$500))*IF($T1160=справочники!$P$10,1,1/(1+Главная!$N$23)))</f>
        <v>0</v>
      </c>
      <c r="BC1160" s="121">
        <f>IF(BC$8="",0,(SUM($Z1141:BC1141)-SUM($Z1148:BC1148)-IF(BC$1153=0,0,BC1148/BC$1153)*SUMPRODUCT($Z$448:BC$448,$Z$500:BC$500))*IF($T1160=справочники!$P$10,1,1/(1+Главная!$N$23)))</f>
        <v>0</v>
      </c>
      <c r="BD1160" s="121">
        <f>IF(BD$8="",0,(SUM($Z1141:BD1141)-SUM($Z1148:BD1148)-IF(BD$1153=0,0,BD1148/BD$1153)*SUMPRODUCT($Z$448:BD$448,$Z$500:BD$500))*IF($T1160=справочники!$P$10,1,1/(1+Главная!$N$23)))</f>
        <v>0</v>
      </c>
      <c r="BE1160" s="121">
        <f>IF(BE$8="",0,(SUM($Z1141:BE1141)-SUM($Z1148:BE1148)-IF(BE$1153=0,0,BE1148/BE$1153)*SUMPRODUCT($Z$448:BE$448,$Z$500:BE$500))*IF($T1160=справочники!$P$10,1,1/(1+Главная!$N$23)))</f>
        <v>0</v>
      </c>
      <c r="BF1160" s="121">
        <f>IF(BF$8="",0,(SUM($Z1141:BF1141)-SUM($Z1148:BF1148)-IF(BF$1153=0,0,BF1148/BF$1153)*SUMPRODUCT($Z$448:BF$448,$Z$500:BF$500))*IF($T1160=справочники!$P$10,1,1/(1+Главная!$N$23)))</f>
        <v>0</v>
      </c>
      <c r="BG1160" s="121">
        <f>IF(BG$8="",0,(SUM($Z1141:BG1141)-SUM($Z1148:BG1148)-IF(BG$1153=0,0,BG1148/BG$1153)*SUMPRODUCT($Z$448:BG$448,$Z$500:BG$500))*IF($T1160=справочники!$P$10,1,1/(1+Главная!$N$23)))</f>
        <v>0</v>
      </c>
      <c r="BH1160" s="121">
        <f>IF(BH$8="",0,(SUM($Z1141:BH1141)-SUM($Z1148:BH1148)-IF(BH$1153=0,0,BH1148/BH$1153)*SUMPRODUCT($Z$448:BH$448,$Z$500:BH$500))*IF($T1160=справочники!$P$10,1,1/(1+Главная!$N$23)))</f>
        <v>0</v>
      </c>
      <c r="BI1160" s="121">
        <f>IF(BI$8="",0,(SUM($Z1141:BI1141)-SUM($Z1148:BI1148)-IF(BI$1153=0,0,BI1148/BI$1153)*SUMPRODUCT($Z$448:BI$448,$Z$500:BI$500))*IF($T1160=справочники!$P$10,1,1/(1+Главная!$N$23)))</f>
        <v>0</v>
      </c>
      <c r="BJ1160" s="121">
        <f>IF(BJ$8="",0,(SUM($Z1141:BJ1141)-SUM($Z1148:BJ1148)-IF(BJ$1153=0,0,BJ1148/BJ$1153)*SUMPRODUCT($Z$448:BJ$448,$Z$500:BJ$500))*IF($T1160=справочники!$P$10,1,1/(1+Главная!$N$23)))</f>
        <v>0</v>
      </c>
      <c r="BK1160" s="121">
        <f>IF(BK$8="",0,(SUM($Z1141:BK1141)-SUM($Z1148:BK1148)-IF(BK$1153=0,0,BK1148/BK$1153)*SUMPRODUCT($Z$448:BK$448,$Z$500:BK$500))*IF($T1160=справочники!$P$10,1,1/(1+Главная!$N$23)))</f>
        <v>0</v>
      </c>
      <c r="BL1160" s="121">
        <f>IF(BL$8="",0,(SUM($Z1141:BL1141)-SUM($Z1148:BL1148)-IF(BL$1153=0,0,BL1148/BL$1153)*SUMPRODUCT($Z$448:BL$448,$Z$500:BL$500))*IF($T1160=справочники!$P$10,1,1/(1+Главная!$N$23)))</f>
        <v>0</v>
      </c>
      <c r="BM1160" s="121">
        <f>IF(BM$8="",0,(SUM($Z1141:BM1141)-SUM($Z1148:BM1148)-IF(BM$1153=0,0,BM1148/BM$1153)*SUMPRODUCT($Z$448:BM$448,$Z$500:BM$500))*IF($T1160=справочники!$P$10,1,1/(1+Главная!$N$23)))</f>
        <v>0</v>
      </c>
      <c r="BN1160" s="121">
        <f>IF(BN$8="",0,(SUM($Z1141:BN1141)-SUM($Z1148:BN1148)-IF(BN$1153=0,0,BN1148/BN$1153)*SUMPRODUCT($Z$448:BN$448,$Z$500:BN$500))*IF($T1160=справочники!$P$10,1,1/(1+Главная!$N$23)))</f>
        <v>0</v>
      </c>
      <c r="BO1160" s="121">
        <f>IF(BO$8="",0,(SUM($Z1141:BO1141)-SUM($Z1148:BO1148)-IF(BO$1153=0,0,BO1148/BO$1153)*SUMPRODUCT($Z$448:BO$448,$Z$500:BO$500))*IF($T1160=справочники!$P$10,1,1/(1+Главная!$N$23)))</f>
        <v>0</v>
      </c>
      <c r="BP1160" s="121">
        <f>IF(BP$8="",0,(SUM($Z1141:BP1141)-SUM($Z1148:BP1148)-IF(BP$1153=0,0,BP1148/BP$1153)*SUMPRODUCT($Z$448:BP$448,$Z$500:BP$500))*IF($T1160=справочники!$P$10,1,1/(1+Главная!$N$23)))</f>
        <v>0</v>
      </c>
      <c r="BQ1160" s="121">
        <f>IF(BQ$8="",0,(SUM($Z1141:BQ1141)-SUM($Z1148:BQ1148)-IF(BQ$1153=0,0,BQ1148/BQ$1153)*SUMPRODUCT($Z$448:BQ$448,$Z$500:BQ$500))*IF($T1160=справочники!$P$10,1,1/(1+Главная!$N$23)))</f>
        <v>0</v>
      </c>
      <c r="BR1160" s="121">
        <f>IF(BR$8="",0,(SUM($Z1141:BR1141)-SUM($Z1148:BR1148)-IF(BR$1153=0,0,BR1148/BR$1153)*SUMPRODUCT($Z$448:BR$448,$Z$500:BR$500))*IF($T1160=справочники!$P$10,1,1/(1+Главная!$N$23)))</f>
        <v>0</v>
      </c>
      <c r="BS1160" s="121">
        <f>IF(BS$8="",0,(SUM($Z1141:BS1141)-SUM($Z1148:BS1148)-IF(BS$1153=0,0,BS1148/BS$1153)*SUMPRODUCT($Z$448:BS$448,$Z$500:BS$500))*IF($T1160=справочники!$P$10,1,1/(1+Главная!$N$23)))</f>
        <v>0</v>
      </c>
      <c r="BT1160" s="121">
        <f>IF(BT$8="",0,(SUM($Z1141:BT1141)-SUM($Z1148:BT1148)-IF(BT$1153=0,0,BT1148/BT$1153)*SUMPRODUCT($Z$448:BT$448,$Z$500:BT$500))*IF($T1160=справочники!$P$10,1,1/(1+Главная!$N$23)))</f>
        <v>0</v>
      </c>
      <c r="BU1160" s="121">
        <f>IF(BU$8="",0,(SUM($Z1141:BU1141)-SUM($Z1148:BU1148)-IF(BU$1153=0,0,BU1148/BU$1153)*SUMPRODUCT($Z$448:BU$448,$Z$500:BU$500))*IF($T1160=справочники!$P$10,1,1/(1+Главная!$N$23)))</f>
        <v>0</v>
      </c>
      <c r="BV1160" s="121">
        <f>IF(BV$8="",0,(SUM($Z1141:BV1141)-SUM($Z1148:BV1148)-IF(BV$1153=0,0,BV1148/BV$1153)*SUMPRODUCT($Z$448:BV$448,$Z$500:BV$500))*IF($T1160=справочники!$P$10,1,1/(1+Главная!$N$23)))</f>
        <v>0</v>
      </c>
      <c r="BW1160" s="121">
        <f>IF(BW$8="",0,(SUM($Z1141:BW1141)-SUM($Z1148:BW1148)-IF(BW$1153=0,0,BW1148/BW$1153)*SUMPRODUCT($Z$448:BW$448,$Z$500:BW$500))*IF($T1160=справочники!$P$10,1,1/(1+Главная!$N$23)))</f>
        <v>0</v>
      </c>
      <c r="BX1160" s="121">
        <f>IF(BX$8="",0,(SUM($Z1141:BX1141)-SUM($Z1148:BX1148)-IF(BX$1153=0,0,BX1148/BX$1153)*SUMPRODUCT($Z$448:BX$448,$Z$500:BX$500))*IF($T1160=справочники!$P$10,1,1/(1+Главная!$N$23)))</f>
        <v>0</v>
      </c>
      <c r="BY1160" s="121">
        <f>IF(BY$8="",0,(SUM($Z1141:BY1141)-SUM($Z1148:BY1148)-IF(BY$1153=0,0,BY1148/BY$1153)*SUMPRODUCT($Z$448:BY$448,$Z$500:BY$500))*IF($T1160=справочники!$P$10,1,1/(1+Главная!$N$23)))</f>
        <v>0</v>
      </c>
      <c r="BZ1160" s="121">
        <f>IF(BZ$8="",0,(SUM($Z1141:BZ1141)-SUM($Z1148:BZ1148)-IF(BZ$1153=0,0,BZ1148/BZ$1153)*SUMPRODUCT($Z$448:BZ$448,$Z$500:BZ$500))*IF($T1160=справочники!$P$10,1,1/(1+Главная!$N$23)))</f>
        <v>0</v>
      </c>
      <c r="CA1160" s="121">
        <f>IF(CA$8="",0,(SUM($Z1141:CA1141)-SUM($Z1148:CA1148)-IF(CA$1153=0,0,CA1148/CA$1153)*SUMPRODUCT($Z$448:CA$448,$Z$500:CA$500))*IF($T1160=справочники!$P$10,1,1/(1+Главная!$N$23)))</f>
        <v>0</v>
      </c>
      <c r="CB1160" s="121">
        <f>IF(CB$8="",0,(SUM($Z1141:CB1141)-SUM($Z1148:CB1148)-IF(CB$1153=0,0,CB1148/CB$1153)*SUMPRODUCT($Z$448:CB$448,$Z$500:CB$500))*IF($T1160=справочники!$P$10,1,1/(1+Главная!$N$23)))</f>
        <v>0</v>
      </c>
      <c r="CC1160" s="121">
        <f>IF(CC$8="",0,(SUM($Z1141:CC1141)-SUM($Z1148:CC1148)-IF(CC$1153=0,0,CC1148/CC$1153)*SUMPRODUCT($Z$448:CC$448,$Z$500:CC$500))*IF($T1160=справочники!$P$10,1,1/(1+Главная!$N$23)))</f>
        <v>0</v>
      </c>
      <c r="CD1160" s="121">
        <f>IF(CD$8="",0,(SUM($Z1141:CD1141)-SUM($Z1148:CD1148)-IF(CD$1153=0,0,CD1148/CD$1153)*SUMPRODUCT($Z$448:CD$448,$Z$500:CD$500))*IF($T1160=справочники!$P$10,1,1/(1+Главная!$N$23)))</f>
        <v>0</v>
      </c>
      <c r="CE1160" s="121">
        <f>IF(CE$8="",0,(SUM($Z1141:CE1141)-SUM($Z1148:CE1148)-IF(CE$1153=0,0,CE1148/CE$1153)*SUMPRODUCT($Z$448:CE$448,$Z$500:CE$500))*IF($T1160=справочники!$P$10,1,1/(1+Главная!$N$23)))</f>
        <v>0</v>
      </c>
      <c r="CF1160" s="121">
        <f>IF(CF$8="",0,(SUM($Z1141:CF1141)-SUM($Z1148:CF1148)-IF(CF$1153=0,0,CF1148/CF$1153)*SUMPRODUCT($Z$448:CF$448,$Z$500:CF$500))*IF($T1160=справочники!$P$10,1,1/(1+Главная!$N$23)))</f>
        <v>0</v>
      </c>
      <c r="CG1160" s="121">
        <f>IF(CG$8="",0,(SUM($Z1141:CG1141)-SUM($Z1148:CG1148)-IF(CG$1153=0,0,CG1148/CG$1153)*SUMPRODUCT($Z$448:CG$448,$Z$500:CG$500))*IF($T1160=справочники!$P$10,1,1/(1+Главная!$N$23)))</f>
        <v>0</v>
      </c>
      <c r="CH1160" s="121">
        <f>IF(CH$8="",0,(SUM($Z1141:CH1141)-SUM($Z1148:CH1148)-IF(CH$1153=0,0,CH1148/CH$1153)*SUMPRODUCT($Z$448:CH$448,$Z$500:CH$500))*IF($T1160=справочники!$P$10,1,1/(1+Главная!$N$23)))</f>
        <v>0</v>
      </c>
      <c r="CI1160" s="121">
        <f>IF(CI$8="",0,(SUM($Z1141:CI1141)-SUM($Z1148:CI1148)-IF(CI$1153=0,0,CI1148/CI$1153)*SUMPRODUCT($Z$448:CI$448,$Z$500:CI$500))*IF($T1160=справочники!$P$10,1,1/(1+Главная!$N$23)))</f>
        <v>0</v>
      </c>
      <c r="CJ1160" s="121">
        <f>IF(CJ$8="",0,(SUM($Z1141:CJ1141)-SUM($Z1148:CJ1148)-IF(CJ$1153=0,0,CJ1148/CJ$1153)*SUMPRODUCT($Z$448:CJ$448,$Z$500:CJ$500))*IF($T1160=справочники!$P$10,1,1/(1+Главная!$N$23)))</f>
        <v>0</v>
      </c>
      <c r="CK1160" s="121">
        <f>IF(CK$8="",0,(SUM($Z1141:CK1141)-SUM($Z1148:CK1148)-IF(CK$1153=0,0,CK1148/CK$1153)*SUMPRODUCT($Z$448:CK$448,$Z$500:CK$500))*IF($T1160=справочники!$P$10,1,1/(1+Главная!$N$23)))</f>
        <v>0</v>
      </c>
      <c r="CL1160" s="121">
        <f>IF(CL$8="",0,(SUM($Z1141:CL1141)-SUM($Z1148:CL1148)-IF(CL$1153=0,0,CL1148/CL$1153)*SUMPRODUCT($Z$448:CL$448,$Z$500:CL$500))*IF($T1160=справочники!$P$10,1,1/(1+Главная!$N$23)))</f>
        <v>0</v>
      </c>
      <c r="CM1160" s="121">
        <f>IF(CM$8="",0,(SUM($Z1141:CM1141)-SUM($Z1148:CM1148)-IF(CM$1153=0,0,CM1148/CM$1153)*SUMPRODUCT($Z$448:CM$448,$Z$500:CM$500))*IF($T1160=справочники!$P$10,1,1/(1+Главная!$N$23)))</f>
        <v>0</v>
      </c>
      <c r="CN1160" s="121">
        <f>IF(CN$8="",0,(SUM($Z1141:CN1141)-SUM($Z1148:CN1148)-IF(CN$1153=0,0,CN1148/CN$1153)*SUMPRODUCT($Z$448:CN$448,$Z$500:CN$500))*IF($T1160=справочники!$P$10,1,1/(1+Главная!$N$23)))</f>
        <v>0</v>
      </c>
      <c r="CO1160" s="121">
        <f>IF(CO$8="",0,(SUM($Z1141:CO1141)-SUM($Z1148:CO1148)-IF(CO$1153=0,0,CO1148/CO$1153)*SUMPRODUCT($Z$448:CO$448,$Z$500:CO$500))*IF($T1160=справочники!$P$10,1,1/(1+Главная!$N$23)))</f>
        <v>0</v>
      </c>
      <c r="CP1160" s="121">
        <f>IF(CP$8="",0,(SUM($Z1141:CP1141)-SUM($Z1148:CP1148)-IF(CP$1153=0,0,CP1148/CP$1153)*SUMPRODUCT($Z$448:CP$448,$Z$500:CP$500))*IF($T1160=справочники!$P$10,1,1/(1+Главная!$N$23)))</f>
        <v>0</v>
      </c>
      <c r="CQ1160" s="121">
        <f>IF(CQ$8="",0,(SUM($Z1141:CQ1141)-SUM($Z1148:CQ1148)-IF(CQ$1153=0,0,CQ1148/CQ$1153)*SUMPRODUCT($Z$448:CQ$448,$Z$500:CQ$500))*IF($T1160=справочники!$P$10,1,1/(1+Главная!$N$23)))</f>
        <v>0</v>
      </c>
      <c r="CR1160" s="121">
        <f>IF(CR$8="",0,(SUM($Z1141:CR1141)-SUM($Z1148:CR1148)-IF(CR$1153=0,0,CR1148/CR$1153)*SUMPRODUCT($Z$448:CR$448,$Z$500:CR$500))*IF($T1160=справочники!$P$10,1,1/(1+Главная!$N$23)))</f>
        <v>0</v>
      </c>
      <c r="CS1160" s="121">
        <f>IF(CS$8="",0,(SUM($Z1141:CS1141)-SUM($Z1148:CS1148)-IF(CS$1153=0,0,CS1148/CS$1153)*SUMPRODUCT($Z$448:CS$448,$Z$500:CS$500))*IF($T1160=справочники!$P$10,1,1/(1+Главная!$N$23)))</f>
        <v>0</v>
      </c>
      <c r="CT1160" s="121">
        <f>IF(CT$8="",0,(SUM($Z1141:CT1141)-SUM($Z1148:CT1148)-IF(CT$1153=0,0,CT1148/CT$1153)*SUMPRODUCT($Z$448:CT$448,$Z$500:CT$500))*IF($T1160=справочники!$P$10,1,1/(1+Главная!$N$23)))</f>
        <v>0</v>
      </c>
      <c r="CU1160" s="121">
        <f>IF(CU$8="",0,(SUM($Z1141:CU1141)-SUM($Z1148:CU1148)-IF(CU$1153=0,0,CU1148/CU$1153)*SUMPRODUCT($Z$448:CU$448,$Z$500:CU$500))*IF($T1160=справочники!$P$10,1,1/(1+Главная!$N$23)))</f>
        <v>0</v>
      </c>
      <c r="CV1160" s="121">
        <f>IF(CV$8="",0,(SUM($Z1141:CV1141)-SUM($Z1148:CV1148)-IF(CV$1153=0,0,CV1148/CV$1153)*SUMPRODUCT($Z$448:CV$448,$Z$500:CV$500))*IF($T1160=справочники!$P$10,1,1/(1+Главная!$N$23)))</f>
        <v>0</v>
      </c>
      <c r="CW1160" s="121">
        <f>IF(CW$8="",0,(SUM($Z1141:CW1141)-SUM($Z1148:CW1148)-IF(CW$1153=0,0,CW1148/CW$1153)*SUMPRODUCT($Z$448:CW$448,$Z$500:CW$500))*IF($T1160=справочники!$P$10,1,1/(1+Главная!$N$23)))</f>
        <v>0</v>
      </c>
      <c r="CX1160" s="121">
        <f>IF(CX$8="",0,(SUM($Z1141:CX1141)-SUM($Z1148:CX1148)-IF(CX$1153=0,0,CX1148/CX$1153)*SUMPRODUCT($Z$448:CX$448,$Z$500:CX$500))*IF($T1160=справочники!$P$10,1,1/(1+Главная!$N$23)))</f>
        <v>0</v>
      </c>
      <c r="CY1160" s="121">
        <f>IF(CY$8="",0,(SUM($Z1141:CY1141)-SUM($Z1148:CY1148)-IF(CY$1153=0,0,CY1148/CY$1153)*SUMPRODUCT($Z$448:CY$448,$Z$500:CY$500))*IF($T1160=справочники!$P$10,1,1/(1+Главная!$N$23)))</f>
        <v>0</v>
      </c>
      <c r="CZ1160" s="121">
        <f>IF(CZ$8="",0,(SUM($Z1141:CZ1141)-SUM($Z1148:CZ1148)-IF(CZ$1153=0,0,CZ1148/CZ$1153)*SUMPRODUCT($Z$448:CZ$448,$Z$500:CZ$500))*IF($T1160=справочники!$P$10,1,1/(1+Главная!$N$23)))</f>
        <v>0</v>
      </c>
      <c r="DA1160" s="121">
        <f>IF(DA$8="",0,(SUM($Z1141:DA1141)-SUM($Z1148:DA1148)-IF(DA$1153=0,0,DA1148/DA$1153)*SUMPRODUCT($Z$448:DA$448,$Z$500:DA$500))*IF($T1160=справочники!$P$10,1,1/(1+Главная!$N$23)))</f>
        <v>0</v>
      </c>
      <c r="DB1160" s="121">
        <f>IF(DB$8="",0,(SUM($Z1141:DB1141)-SUM($Z1148:DB1148)-IF(DB$1153=0,0,DB1148/DB$1153)*SUMPRODUCT($Z$448:DB$448,$Z$500:DB$500))*IF($T1160=справочники!$P$10,1,1/(1+Главная!$N$23)))</f>
        <v>0</v>
      </c>
      <c r="DC1160" s="121">
        <f>IF(DC$8="",0,(SUM($Z1141:DC1141)-SUM($Z1148:DC1148)-IF(DC$1153=0,0,DC1148/DC$1153)*SUMPRODUCT($Z$448:DC$448,$Z$500:DC$500))*IF($T1160=справочники!$P$10,1,1/(1+Главная!$N$23)))</f>
        <v>0</v>
      </c>
      <c r="DD1160" s="121">
        <f>IF(DD$8="",0,(SUM($Z1141:DD1141)-SUM($Z1148:DD1148)-IF(DD$1153=0,0,DD1148/DD$1153)*SUMPRODUCT($Z$448:DD$448,$Z$500:DD$500))*IF($T1160=справочники!$P$10,1,1/(1+Главная!$N$23)))</f>
        <v>0</v>
      </c>
      <c r="DE1160" s="121">
        <f>IF(DE$8="",0,(SUM($Z1141:DE1141)-SUM($Z1148:DE1148)-IF(DE$1153=0,0,DE1148/DE$1153)*SUMPRODUCT($Z$448:DE$448,$Z$500:DE$500))*IF($T1160=справочники!$P$10,1,1/(1+Главная!$N$23)))</f>
        <v>0</v>
      </c>
      <c r="DF1160" s="121">
        <f>IF(DF$8="",0,(SUM($Z1141:DF1141)-SUM($Z1148:DF1148)-IF(DF$1153=0,0,DF1148/DF$1153)*SUMPRODUCT($Z$448:DF$448,$Z$500:DF$500))*IF($T1160=справочники!$P$10,1,1/(1+Главная!$N$23)))</f>
        <v>0</v>
      </c>
      <c r="DG1160" s="121">
        <f>IF(DG$8="",0,(SUM($Z1141:DG1141)-SUM($Z1148:DG1148)-IF(DG$1153=0,0,DG1148/DG$1153)*SUMPRODUCT($Z$448:DG$448,$Z$500:DG$500))*IF($T1160=справочники!$P$10,1,1/(1+Главная!$N$23)))</f>
        <v>0</v>
      </c>
      <c r="DH1160" s="121">
        <f>IF(DH$8="",0,(SUM($Z1141:DH1141)-SUM($Z1148:DH1148)-IF(DH$1153=0,0,DH1148/DH$1153)*SUMPRODUCT($Z$448:DH$448,$Z$500:DH$500))*IF($T1160=справочники!$P$10,1,1/(1+Главная!$N$23)))</f>
        <v>0</v>
      </c>
      <c r="DI1160" s="121">
        <f>IF(DI$8="",0,(SUM($Z1141:DI1141)-SUM($Z1148:DI1148)-IF(DI$1153=0,0,DI1148/DI$1153)*SUMPRODUCT($Z$448:DI$448,$Z$500:DI$500))*IF($T1160=справочники!$P$10,1,1/(1+Главная!$N$23)))</f>
        <v>0</v>
      </c>
      <c r="DJ1160" s="121">
        <f>IF(DJ$8="",0,(SUM($Z1141:DJ1141)-SUM($Z1148:DJ1148)-IF(DJ$1153=0,0,DJ1148/DJ$1153)*SUMPRODUCT($Z$448:DJ$448,$Z$500:DJ$500))*IF($T1160=справочники!$P$10,1,1/(1+Главная!$N$23)))</f>
        <v>0</v>
      </c>
      <c r="DK1160" s="121">
        <f>IF(DK$8="",0,(SUM($Z1141:DK1141)-SUM($Z1148:DK1148)-IF(DK$1153=0,0,DK1148/DK$1153)*SUMPRODUCT($Z$448:DK$448,$Z$500:DK$500))*IF($T1160=справочники!$P$10,1,1/(1+Главная!$N$23)))</f>
        <v>0</v>
      </c>
      <c r="DL1160" s="121">
        <f>IF(DL$8="",0,(SUM($Z1141:DL1141)-SUM($Z1148:DL1148)-IF(DL$1153=0,0,DL1148/DL$1153)*SUMPRODUCT($Z$448:DL$448,$Z$500:DL$500))*IF($T1160=справочники!$P$10,1,1/(1+Главная!$N$23)))</f>
        <v>0</v>
      </c>
      <c r="DM1160" s="121">
        <f>IF(DM$8="",0,(SUM($Z1141:DM1141)-SUM($Z1148:DM1148)-IF(DM$1153=0,0,DM1148/DM$1153)*SUMPRODUCT($Z$448:DM$448,$Z$500:DM$500))*IF($T1160=справочники!$P$10,1,1/(1+Главная!$N$23)))</f>
        <v>0</v>
      </c>
      <c r="DN1160" s="121">
        <f>IF(DN$8="",0,(SUM($Z1141:DN1141)-SUM($Z1148:DN1148)-IF(DN$1153=0,0,DN1148/DN$1153)*SUMPRODUCT($Z$448:DN$448,$Z$500:DN$500))*IF($T1160=справочники!$P$10,1,1/(1+Главная!$N$23)))</f>
        <v>0</v>
      </c>
      <c r="DO1160" s="121">
        <f>IF(DO$8="",0,(SUM($Z1141:DO1141)-SUM($Z1148:DO1148)-IF(DO$1153=0,0,DO1148/DO$1153)*SUMPRODUCT($Z$448:DO$448,$Z$500:DO$500))*IF($T1160=справочники!$P$10,1,1/(1+Главная!$N$23)))</f>
        <v>0</v>
      </c>
      <c r="DP1160" s="121">
        <f>IF(DP$8="",0,(SUM($Z1141:DP1141)-SUM($Z1148:DP1148)-IF(DP$1153=0,0,DP1148/DP$1153)*SUMPRODUCT($Z$448:DP$448,$Z$500:DP$500))*IF($T1160=справочники!$P$10,1,1/(1+Главная!$N$23)))</f>
        <v>0</v>
      </c>
      <c r="DQ1160" s="121">
        <f>IF(DQ$8="",0,(SUM($Z1141:DQ1141)-SUM($Z1148:DQ1148)-IF(DQ$1153=0,0,DQ1148/DQ$1153)*SUMPRODUCT($Z$448:DQ$448,$Z$500:DQ$500))*IF($T1160=справочники!$P$10,1,1/(1+Главная!$N$23)))</f>
        <v>0</v>
      </c>
      <c r="DR1160" s="121">
        <f>IF(DR$8="",0,(SUM($Z1141:DR1141)-SUM($Z1148:DR1148)-IF(DR$1153=0,0,DR1148/DR$1153)*SUMPRODUCT($Z$448:DR$448,$Z$500:DR$500))*IF($T1160=справочники!$P$10,1,1/(1+Главная!$N$23)))</f>
        <v>0</v>
      </c>
      <c r="DS1160" s="121">
        <f>IF(DS$8="",0,(SUM($Z1141:DS1141)-SUM($Z1148:DS1148)-IF(DS$1153=0,0,DS1148/DS$1153)*SUMPRODUCT($Z$448:DS$448,$Z$500:DS$500))*IF($T1160=справочники!$P$10,1,1/(1+Главная!$N$23)))</f>
        <v>0</v>
      </c>
      <c r="DT1160" s="121">
        <f>IF(DT$8="",0,(SUM($Z1141:DT1141)-SUM($Z1148:DT1148)-IF(DT$1153=0,0,DT1148/DT$1153)*SUMPRODUCT($Z$448:DT$448,$Z$500:DT$500))*IF($T1160=справочники!$P$10,1,1/(1+Главная!$N$23)))</f>
        <v>0</v>
      </c>
      <c r="DU1160" s="121">
        <f>IF(DU$8="",0,(SUM($Z1141:DU1141)-SUM($Z1148:DU1148)-IF(DU$1153=0,0,DU1148/DU$1153)*SUMPRODUCT($Z$448:DU$448,$Z$500:DU$500))*IF($T1160=справочники!$P$10,1,1/(1+Главная!$N$23)))</f>
        <v>0</v>
      </c>
      <c r="DV1160" s="121">
        <f>IF(DV$8="",0,(SUM($Z1141:DV1141)-SUM($Z1148:DV1148)-IF(DV$1153=0,0,DV1148/DV$1153)*SUMPRODUCT($Z$448:DV$448,$Z$500:DV$500))*IF($T1160=справочники!$P$10,1,1/(1+Главная!$N$23)))</f>
        <v>0</v>
      </c>
      <c r="DW1160" s="121">
        <f>IF(DW$8="",0,(SUM($Z1141:DW1141)-SUM($Z1148:DW1148)-IF(DW$1153=0,0,DW1148/DW$1153)*SUMPRODUCT($Z$448:DW$448,$Z$500:DW$500))*IF($T1160=справочники!$P$10,1,1/(1+Главная!$N$23)))</f>
        <v>0</v>
      </c>
      <c r="DX1160" s="121">
        <f>IF(DX$8="",0,(SUM($Z1141:DX1141)-SUM($Z1148:DX1148)-IF(DX$1153=0,0,DX1148/DX$1153)*SUMPRODUCT($Z$448:DX$448,$Z$500:DX$500))*IF($T1160=справочники!$P$10,1,1/(1+Главная!$N$23)))</f>
        <v>0</v>
      </c>
      <c r="DY1160" s="121">
        <f>IF(DY$8="",0,(SUM($Z1141:DY1141)-SUM($Z1148:DY1148)-IF(DY$1153=0,0,DY1148/DY$1153)*SUMPRODUCT($Z$448:DY$448,$Z$500:DY$500))*IF($T1160=справочники!$P$10,1,1/(1+Главная!$N$23)))</f>
        <v>0</v>
      </c>
      <c r="DZ1160" s="121">
        <f>IF(DZ$8="",0,(SUM($Z1141:DZ1141)-SUM($Z1148:DZ1148)-IF(DZ$1153=0,0,DZ1148/DZ$1153)*SUMPRODUCT($Z$448:DZ$448,$Z$500:DZ$500))*IF($T1160=справочники!$P$10,1,1/(1+Главная!$N$23)))</f>
        <v>0</v>
      </c>
      <c r="EA1160" s="121">
        <f>IF(EA$8="",0,(SUM($Z1141:EA1141)-SUM($Z1148:EA1148)-IF(EA$1153=0,0,EA1148/EA$1153)*SUMPRODUCT($Z$448:EA$448,$Z$500:EA$500))*IF($T1160=справочники!$P$10,1,1/(1+Главная!$N$23)))</f>
        <v>0</v>
      </c>
      <c r="EB1160" s="121">
        <f>IF(EB$8="",0,(SUM($Z1141:EB1141)-SUM($Z1148:EB1148)-IF(EB$1153=0,0,EB1148/EB$1153)*SUMPRODUCT($Z$448:EB$448,$Z$500:EB$500))*IF($T1160=справочники!$P$10,1,1/(1+Главная!$N$23)))</f>
        <v>0</v>
      </c>
      <c r="EC1160" s="121">
        <f>IF(EC$8="",0,(SUM($Z1141:EC1141)-SUM($Z1148:EC1148)-IF(EC$1153=0,0,EC1148/EC$1153)*SUMPRODUCT($Z$448:EC$448,$Z$500:EC$500))*IF($T1160=справочники!$P$10,1,1/(1+Главная!$N$23)))</f>
        <v>0</v>
      </c>
      <c r="ED1160" s="121">
        <f>IF(ED$8="",0,(SUM($Z1141:ED1141)-SUM($Z1148:ED1148)-IF(ED$1153=0,0,ED1148/ED$1153)*SUMPRODUCT($Z$448:ED$448,$Z$500:ED$500))*IF($T1160=справочники!$P$10,1,1/(1+Главная!$N$23)))</f>
        <v>0</v>
      </c>
      <c r="EE1160" s="121">
        <f>IF(EE$8="",0,(SUM($Z1141:EE1141)-SUM($Z1148:EE1148)-IF(EE$1153=0,0,EE1148/EE$1153)*SUMPRODUCT($Z$448:EE$448,$Z$500:EE$500))*IF($T1160=справочники!$P$10,1,1/(1+Главная!$N$23)))</f>
        <v>0</v>
      </c>
      <c r="EF1160" s="121">
        <f>IF(EF$8="",0,(SUM($Z1141:EF1141)-SUM($Z1148:EF1148)-IF(EF$1153=0,0,EF1148/EF$1153)*SUMPRODUCT($Z$448:EF$448,$Z$500:EF$500))*IF($T1160=справочники!$P$10,1,1/(1+Главная!$N$23)))</f>
        <v>0</v>
      </c>
      <c r="EG1160" s="121">
        <f>IF(EG$8="",0,(SUM($Z1141:EG1141)-SUM($Z1148:EG1148)-IF(EG$1153=0,0,EG1148/EG$1153)*SUMPRODUCT($Z$448:EG$448,$Z$500:EG$500))*IF($T1160=справочники!$P$10,1,1/(1+Главная!$N$23)))</f>
        <v>0</v>
      </c>
      <c r="EH1160" s="121">
        <f>IF(EH$8="",0,(SUM($Z1141:EH1141)-SUM($Z1148:EH1148)-IF(EH$1153=0,0,EH1148/EH$1153)*SUMPRODUCT($Z$448:EH$448,$Z$500:EH$500))*IF($T1160=справочники!$P$10,1,1/(1+Главная!$N$23)))</f>
        <v>0</v>
      </c>
      <c r="EI1160" s="121">
        <f>IF(EI$8="",0,(SUM($Z1141:EI1141)-SUM($Z1148:EI1148)-IF(EI$1153=0,0,EI1148/EI$1153)*SUMPRODUCT($Z$448:EI$448,$Z$500:EI$500))*IF($T1160=справочники!$P$10,1,1/(1+Главная!$N$23)))</f>
        <v>0</v>
      </c>
      <c r="EJ1160" s="121">
        <f>IF(EJ$8="",0,(SUM($Z1141:EJ1141)-SUM($Z1148:EJ1148)-IF(EJ$1153=0,0,EJ1148/EJ$1153)*SUMPRODUCT($Z$448:EJ$448,$Z$500:EJ$500))*IF($T1160=справочники!$P$10,1,1/(1+Главная!$N$23)))</f>
        <v>0</v>
      </c>
      <c r="EK1160" s="121">
        <f>IF(EK$8="",0,(SUM($Z1141:EK1141)-SUM($Z1148:EK1148)-IF(EK$1153=0,0,EK1148/EK$1153)*SUMPRODUCT($Z$448:EK$448,$Z$500:EK$500))*IF($T1160=справочники!$P$10,1,1/(1+Главная!$N$23)))</f>
        <v>0</v>
      </c>
      <c r="EL1160" s="121">
        <f>IF(EL$8="",0,(SUM($Z1141:EL1141)-SUM($Z1148:EL1148)-IF(EL$1153=0,0,EL1148/EL$1153)*SUMPRODUCT($Z$448:EL$448,$Z$500:EL$500))*IF($T1160=справочники!$P$10,1,1/(1+Главная!$N$23)))</f>
        <v>0</v>
      </c>
      <c r="EM1160" s="121">
        <f>IF(EM$8="",0,(SUM($Z1141:EM1141)-SUM($Z1148:EM1148)-IF(EM$1153=0,0,EM1148/EM$1153)*SUMPRODUCT($Z$448:EM$448,$Z$500:EM$500))*IF($T1160=справочники!$P$10,1,1/(1+Главная!$N$23)))</f>
        <v>0</v>
      </c>
      <c r="EN1160" s="121">
        <f>IF(EN$8="",0,(SUM($Z1141:EN1141)-SUM($Z1148:EN1148)-IF(EN$1153=0,0,EN1148/EN$1153)*SUMPRODUCT($Z$448:EN$448,$Z$500:EN$500))*IF($T1160=справочники!$P$10,1,1/(1+Главная!$N$23)))</f>
        <v>0</v>
      </c>
      <c r="EO1160" s="121">
        <f>IF(EO$8="",0,(SUM($Z1141:EO1141)-SUM($Z1148:EO1148)-IF(EO$1153=0,0,EO1148/EO$1153)*SUMPRODUCT($Z$448:EO$448,$Z$500:EO$500))*IF($T1160=справочники!$P$10,1,1/(1+Главная!$N$23)))</f>
        <v>0</v>
      </c>
      <c r="EP1160" s="121">
        <f>IF(EP$8="",0,(SUM($Z1141:EP1141)-SUM($Z1148:EP1148)-IF(EP$1153=0,0,EP1148/EP$1153)*SUMPRODUCT($Z$448:EP$448,$Z$500:EP$500))*IF($T1160=справочники!$P$10,1,1/(1+Главная!$N$23)))</f>
        <v>0</v>
      </c>
      <c r="EQ1160" s="121">
        <f>IF(EQ$8="",0,(SUM($Z1141:EQ1141)-SUM($Z1148:EQ1148)-IF(EQ$1153=0,0,EQ1148/EQ$1153)*SUMPRODUCT($Z$448:EQ$448,$Z$500:EQ$500))*IF($T1160=справочники!$P$10,1,1/(1+Главная!$N$23)))</f>
        <v>0</v>
      </c>
      <c r="ER1160" s="121">
        <f>IF(ER$8="",0,(SUM($Z1141:ER1141)-SUM($Z1148:ER1148)-IF(ER$1153=0,0,ER1148/ER$1153)*SUMPRODUCT($Z$448:ER$448,$Z$500:ER$500))*IF($T1160=справочники!$P$10,1,1/(1+Главная!$N$23)))</f>
        <v>0</v>
      </c>
      <c r="ES1160" s="121">
        <f>IF(ES$8="",0,(SUM($Z1141:ES1141)-SUM($Z1148:ES1148)-IF(ES$1153=0,0,ES1148/ES$1153)*SUMPRODUCT($Z$448:ES$448,$Z$500:ES$500))*IF($T1160=справочники!$P$10,1,1/(1+Главная!$N$23)))</f>
        <v>0</v>
      </c>
      <c r="ET1160" s="121">
        <f>IF(ET$8="",0,(SUM($Z1141:ET1141)-SUM($Z1148:ET1148)-IF(ET$1153=0,0,ET1148/ET$1153)*SUMPRODUCT($Z$448:ET$448,$Z$500:ET$500))*IF($T1160=справочники!$P$10,1,1/(1+Главная!$N$23)))</f>
        <v>0</v>
      </c>
      <c r="EU1160" s="121">
        <f>IF(EU$8="",0,(SUM($Z1141:EU1141)-SUM($Z1148:EU1148)-IF(EU$1153=0,0,EU1148/EU$1153)*SUMPRODUCT($Z$448:EU$448,$Z$500:EU$500))*IF($T1160=справочники!$P$10,1,1/(1+Главная!$N$23)))</f>
        <v>0</v>
      </c>
      <c r="EV1160" s="121">
        <f>IF(EV$8="",0,(SUM($Z1141:EV1141)-SUM($Z1148:EV1148)-IF(EV$1153=0,0,EV1148/EV$1153)*SUMPRODUCT($Z$448:EV$448,$Z$500:EV$500))*IF($T1160=справочники!$P$10,1,1/(1+Главная!$N$23)))</f>
        <v>0</v>
      </c>
      <c r="EW1160" s="121">
        <f>IF(EW$8="",0,(SUM($Z1141:EW1141)-SUM($Z1148:EW1148)-IF(EW$1153=0,0,EW1148/EW$1153)*SUMPRODUCT($Z$448:EW$448,$Z$500:EW$500))*IF($T1160=справочники!$P$10,1,1/(1+Главная!$N$23)))</f>
        <v>0</v>
      </c>
      <c r="EX1160" s="121">
        <f>IF(EX$8="",0,(SUM($Z1141:EX1141)-SUM($Z1148:EX1148)-IF(EX$1153=0,0,EX1148/EX$1153)*SUMPRODUCT($Z$448:EX$448,$Z$500:EX$500))*IF($T1160=справочники!$P$10,1,1/(1+Главная!$N$23)))</f>
        <v>0</v>
      </c>
      <c r="EY1160" s="121">
        <f>IF(EY$8="",0,(SUM($Z1141:EY1141)-SUM($Z1148:EY1148)-IF(EY$1153=0,0,EY1148/EY$1153)*SUMPRODUCT($Z$448:EY$448,$Z$500:EY$500))*IF($T1160=справочники!$P$10,1,1/(1+Главная!$N$23)))</f>
        <v>0</v>
      </c>
      <c r="EZ1160" s="121">
        <f>IF(EZ$8="",0,(SUM($Z1141:EZ1141)-SUM($Z1148:EZ1148)-IF(EZ$1153=0,0,EZ1148/EZ$1153)*SUMPRODUCT($Z$448:EZ$448,$Z$500:EZ$500))*IF($T1160=справочники!$P$10,1,1/(1+Главная!$N$23)))</f>
        <v>0</v>
      </c>
      <c r="FA1160" s="121">
        <f>IF(FA$8="",0,(SUM($Z1141:FA1141)-SUM($Z1148:FA1148)-IF(FA$1153=0,0,FA1148/FA$1153)*SUMPRODUCT($Z$448:FA$448,$Z$500:FA$500))*IF($T1160=справочники!$P$10,1,1/(1+Главная!$N$23)))</f>
        <v>0</v>
      </c>
      <c r="FB1160" s="121">
        <f>IF(FB$8="",0,(SUM($Z1141:FB1141)-SUM($Z1148:FB1148)-IF(FB$1153=0,0,FB1148/FB$1153)*SUMPRODUCT($Z$448:FB$448,$Z$500:FB$500))*IF($T1160=справочники!$P$10,1,1/(1+Главная!$N$23)))</f>
        <v>0</v>
      </c>
      <c r="FC1160" s="121">
        <f>IF(FC$8="",0,(SUM($Z1141:FC1141)-SUM($Z1148:FC1148)-IF(FC$1153=0,0,FC1148/FC$1153)*SUMPRODUCT($Z$448:FC$448,$Z$500:FC$500))*IF($T1160=справочники!$P$10,1,1/(1+Главная!$N$23)))</f>
        <v>0</v>
      </c>
      <c r="FD1160" s="121">
        <f>IF(FD$8="",0,(SUM($Z1141:FD1141)-SUM($Z1148:FD1148)-IF(FD$1153=0,0,FD1148/FD$1153)*SUMPRODUCT($Z$448:FD$448,$Z$500:FD$500))*IF($T1160=справочники!$P$10,1,1/(1+Главная!$N$23)))</f>
        <v>0</v>
      </c>
      <c r="FE1160" s="121">
        <f>IF(FE$8="",0,(SUM($Z1141:FE1141)-SUM($Z1148:FE1148)-IF(FE$1153=0,0,FE1148/FE$1153)*SUMPRODUCT($Z$448:FE$448,$Z$500:FE$500))*IF($T1160=справочники!$P$10,1,1/(1+Главная!$N$23)))</f>
        <v>0</v>
      </c>
      <c r="FF1160" s="121">
        <f>IF(FF$8="",0,(SUM($Z1141:FF1141)-SUM($Z1148:FF1148)-IF(FF$1153=0,0,FF1148/FF$1153)*SUMPRODUCT($Z$448:FF$448,$Z$500:FF$500))*IF($T1160=справочники!$P$10,1,1/(1+Главная!$N$23)))</f>
        <v>0</v>
      </c>
      <c r="FG1160" s="121">
        <f>IF(FG$8="",0,(SUM($Z1141:FG1141)-SUM($Z1148:FG1148)-IF(FG$1153=0,0,FG1148/FG$1153)*SUMPRODUCT($Z$448:FG$448,$Z$500:FG$500))*IF($T1160=справочники!$P$10,1,1/(1+Главная!$N$23)))</f>
        <v>0</v>
      </c>
      <c r="FH1160" s="121">
        <f>IF(FH$8="",0,(SUM($Z1141:FH1141)-SUM($Z1148:FH1148)-IF(FH$1153=0,0,FH1148/FH$1153)*SUMPRODUCT($Z$448:FH$448,$Z$500:FH$500))*IF($T1160=справочники!$P$10,1,1/(1+Главная!$N$23)))</f>
        <v>0</v>
      </c>
      <c r="FI1160" s="121">
        <f>IF(FI$8="",0,(SUM($Z1141:FI1141)-SUM($Z1148:FI1148)-IF(FI$1153=0,0,FI1148/FI$1153)*SUMPRODUCT($Z$448:FI$448,$Z$500:FI$500))*IF($T1160=справочники!$P$10,1,1/(1+Главная!$N$23)))</f>
        <v>0</v>
      </c>
      <c r="FJ1160" s="121">
        <f>IF(FJ$8="",0,(SUM($Z1141:FJ1141)-SUM($Z1148:FJ1148)-IF(FJ$1153=0,0,FJ1148/FJ$1153)*SUMPRODUCT($Z$448:FJ$448,$Z$500:FJ$500))*IF($T1160=справочники!$P$10,1,1/(1+Главная!$N$23)))</f>
        <v>0</v>
      </c>
      <c r="FK1160" s="121">
        <f>IF(FK$8="",0,(SUM($Z1141:FK1141)-SUM($Z1148:FK1148)-IF(FK$1153=0,0,FK1148/FK$1153)*SUMPRODUCT($Z$448:FK$448,$Z$500:FK$500))*IF($T1160=справочники!$P$10,1,1/(1+Главная!$N$23)))</f>
        <v>0</v>
      </c>
      <c r="FL1160" s="121">
        <f>IF(FL$8="",0,(SUM($Z1141:FL1141)-SUM($Z1148:FL1148)-IF(FL$1153=0,0,FL1148/FL$1153)*SUMPRODUCT($Z$448:FL$448,$Z$500:FL$500))*IF($T1160=справочники!$P$10,1,1/(1+Главная!$N$23)))</f>
        <v>0</v>
      </c>
      <c r="FM1160" s="121">
        <f>IF(FM$8="",0,(SUM($Z1141:FM1141)-SUM($Z1148:FM1148)-IF(FM$1153=0,0,FM1148/FM$1153)*SUMPRODUCT($Z$448:FM$448,$Z$500:FM$500))*IF($T1160=справочники!$P$10,1,1/(1+Главная!$N$23)))</f>
        <v>0</v>
      </c>
      <c r="FN1160" s="121">
        <f>IF(FN$8="",0,(SUM($Z1141:FN1141)-SUM($Z1148:FN1148)-IF(FN$1153=0,0,FN1148/FN$1153)*SUMPRODUCT($Z$448:FN$448,$Z$500:FN$500))*IF($T1160=справочники!$P$10,1,1/(1+Главная!$N$23)))</f>
        <v>0</v>
      </c>
      <c r="FO1160" s="121">
        <f>IF(FO$8="",0,(SUM($Z1141:FO1141)-SUM($Z1148:FO1148)-IF(FO$1153=0,0,FO1148/FO$1153)*SUMPRODUCT($Z$448:FO$448,$Z$500:FO$500))*IF($T1160=справочники!$P$10,1,1/(1+Главная!$N$23)))</f>
        <v>0</v>
      </c>
      <c r="FP1160" s="121">
        <f>IF(FP$8="",0,(SUM($Z1141:FP1141)-SUM($Z1148:FP1148)-IF(FP$1153=0,0,FP1148/FP$1153)*SUMPRODUCT($Z$448:FP$448,$Z$500:FP$500))*IF($T1160=справочники!$P$10,1,1/(1+Главная!$N$23)))</f>
        <v>0</v>
      </c>
      <c r="FQ1160" s="121">
        <f>IF(FQ$8="",0,(SUM($Z1141:FQ1141)-SUM($Z1148:FQ1148)-IF(FQ$1153=0,0,FQ1148/FQ$1153)*SUMPRODUCT($Z$448:FQ$448,$Z$500:FQ$500))*IF($T1160=справочники!$P$10,1,1/(1+Главная!$N$23)))</f>
        <v>0</v>
      </c>
      <c r="FR1160" s="121">
        <f>IF(FR$8="",0,(SUM($Z1141:FR1141)-SUM($Z1148:FR1148)-IF(FR$1153=0,0,FR1148/FR$1153)*SUMPRODUCT($Z$448:FR$448,$Z$500:FR$500))*IF($T1160=справочники!$P$10,1,1/(1+Главная!$N$23)))</f>
        <v>0</v>
      </c>
      <c r="FS1160" s="121">
        <f>IF(FS$8="",0,(SUM($Z1141:FS1141)-SUM($Z1148:FS1148)-IF(FS$1153=0,0,FS1148/FS$1153)*SUMPRODUCT($Z$448:FS$448,$Z$500:FS$500))*IF($T1160=справочники!$P$10,1,1/(1+Главная!$N$23)))</f>
        <v>0</v>
      </c>
      <c r="FT1160" s="121">
        <f>IF(FT$8="",0,(SUM($Z1141:FT1141)-SUM($Z1148:FT1148)-IF(FT$1153=0,0,FT1148/FT$1153)*SUMPRODUCT($Z$448:FT$448,$Z$500:FT$500))*IF($T1160=справочники!$P$10,1,1/(1+Главная!$N$23)))</f>
        <v>0</v>
      </c>
      <c r="FU1160" s="121">
        <f>IF(FU$8="",0,(SUM($Z1141:FU1141)-SUM($Z1148:FU1148)-IF(FU$1153=0,0,FU1148/FU$1153)*SUMPRODUCT($Z$448:FU$448,$Z$500:FU$500))*IF($T1160=справочники!$P$10,1,1/(1+Главная!$N$23)))</f>
        <v>0</v>
      </c>
      <c r="FV1160" s="121">
        <f>IF(FV$8="",0,(SUM($Z1141:FV1141)-SUM($Z1148:FV1148)-IF(FV$1153=0,0,FV1148/FV$1153)*SUMPRODUCT($Z$448:FV$448,$Z$500:FV$500))*IF($T1160=справочники!$P$10,1,1/(1+Главная!$N$23)))</f>
        <v>0</v>
      </c>
      <c r="FW1160" s="121">
        <f>IF(FW$8="",0,(SUM($Z1141:FW1141)-SUM($Z1148:FW1148)-IF(FW$1153=0,0,FW1148/FW$1153)*SUMPRODUCT($Z$448:FW$448,$Z$500:FW$500))*IF($T1160=справочники!$P$10,1,1/(1+Главная!$N$23)))</f>
        <v>0</v>
      </c>
      <c r="FX1160" s="121">
        <f>IF(FX$8="",0,(SUM($Z1141:FX1141)-SUM($Z1148:FX1148)-IF(FX$1153=0,0,FX1148/FX$1153)*SUMPRODUCT($Z$448:FX$448,$Z$500:FX$500))*IF($T1160=справочники!$P$10,1,1/(1+Главная!$N$23)))</f>
        <v>0</v>
      </c>
      <c r="FY1160" s="121">
        <f>IF(FY$8="",0,(SUM($Z1141:FY1141)-SUM($Z1148:FY1148)-IF(FY$1153=0,0,FY1148/FY$1153)*SUMPRODUCT($Z$448:FY$448,$Z$500:FY$500))*IF($T1160=справочники!$P$10,1,1/(1+Главная!$N$23)))</f>
        <v>0</v>
      </c>
      <c r="FZ1160" s="121">
        <f>IF(FZ$8="",0,(SUM($Z1141:FZ1141)-SUM($Z1148:FZ1148)-IF(FZ$1153=0,0,FZ1148/FZ$1153)*SUMPRODUCT($Z$448:FZ$448,$Z$500:FZ$500))*IF($T1160=справочники!$P$10,1,1/(1+Главная!$N$23)))</f>
        <v>0</v>
      </c>
      <c r="GA1160" s="121">
        <f>IF(GA$8="",0,(SUM($Z1141:GA1141)-SUM($Z1148:GA1148)-IF(GA$1153=0,0,GA1148/GA$1153)*SUMPRODUCT($Z$448:GA$448,$Z$500:GA$500))*IF($T1160=справочники!$P$10,1,1/(1+Главная!$N$23)))</f>
        <v>0</v>
      </c>
      <c r="GB1160" s="121">
        <f>IF(GB$8="",0,(SUM($Z1141:GB1141)-SUM($Z1148:GB1148)-IF(GB$1153=0,0,GB1148/GB$1153)*SUMPRODUCT($Z$448:GB$448,$Z$500:GB$500))*IF($T1160=справочники!$P$10,1,1/(1+Главная!$N$23)))</f>
        <v>0</v>
      </c>
      <c r="GC1160" s="121">
        <f>IF(GC$8="",0,(SUM($Z1141:GC1141)-SUM($Z1148:GC1148)-IF(GC$1153=0,0,GC1148/GC$1153)*SUMPRODUCT($Z$448:GC$448,$Z$500:GC$500))*IF($T1160=справочники!$P$10,1,1/(1+Главная!$N$23)))</f>
        <v>0</v>
      </c>
      <c r="GD1160" s="121">
        <f>IF(GD$8="",0,(SUM($Z1141:GD1141)-SUM($Z1148:GD1148)-IF(GD$1153=0,0,GD1148/GD$1153)*SUMPRODUCT($Z$448:GD$448,$Z$500:GD$500))*IF($T1160=справочники!$P$10,1,1/(1+Главная!$N$23)))</f>
        <v>0</v>
      </c>
      <c r="GE1160" s="121">
        <f>IF(GE$8="",0,(SUM($Z1141:GE1141)-SUM($Z1148:GE1148)-IF(GE$1153=0,0,GE1148/GE$1153)*SUMPRODUCT($Z$448:GE$448,$Z$500:GE$500))*IF($T1160=справочники!$P$10,1,1/(1+Главная!$N$23)))</f>
        <v>0</v>
      </c>
      <c r="GF1160" s="121">
        <f>IF(GF$8="",0,(SUM($Z1141:GF1141)-SUM($Z1148:GF1148)-IF(GF$1153=0,0,GF1148/GF$1153)*SUMPRODUCT($Z$448:GF$448,$Z$500:GF$500))*IF($T1160=справочники!$P$10,1,1/(1+Главная!$N$23)))</f>
        <v>0</v>
      </c>
      <c r="GG1160" s="121">
        <f>IF(GG$8="",0,(SUM($Z1141:GG1141)-SUM($Z1148:GG1148)-IF(GG$1153=0,0,GG1148/GG$1153)*SUMPRODUCT($Z$448:GG$448,$Z$500:GG$500))*IF($T1160=справочники!$P$10,1,1/(1+Главная!$N$23)))</f>
        <v>0</v>
      </c>
      <c r="GH1160" s="121">
        <f>IF(GH$8="",0,(SUM($Z1141:GH1141)-SUM($Z1148:GH1148)-IF(GH$1153=0,0,GH1148/GH$1153)*SUMPRODUCT($Z$448:GH$448,$Z$500:GH$500))*IF($T1160=справочники!$P$10,1,1/(1+Главная!$N$23)))</f>
        <v>0</v>
      </c>
      <c r="GI1160" s="121">
        <f>IF(GI$8="",0,(SUM($Z1141:GI1141)-SUM($Z1148:GI1148)-IF(GI$1153=0,0,GI1148/GI$1153)*SUMPRODUCT($Z$448:GI$448,$Z$500:GI$500))*IF($T1160=справочники!$P$10,1,1/(1+Главная!$N$23)))</f>
        <v>0</v>
      </c>
      <c r="GJ1160" s="121">
        <f>IF(GJ$8="",0,(SUM($Z1141:GJ1141)-SUM($Z1148:GJ1148)-IF(GJ$1153=0,0,GJ1148/GJ$1153)*SUMPRODUCT($Z$448:GJ$448,$Z$500:GJ$500))*IF($T1160=справочники!$P$10,1,1/(1+Главная!$N$23)))</f>
        <v>0</v>
      </c>
      <c r="GK1160" s="121">
        <f>IF(GK$8="",0,(SUM($Z1141:GK1141)-SUM($Z1148:GK1148)-IF(GK$1153=0,0,GK1148/GK$1153)*SUMPRODUCT($Z$448:GK$448,$Z$500:GK$500))*IF($T1160=справочники!$P$10,1,1/(1+Главная!$N$23)))</f>
        <v>0</v>
      </c>
      <c r="GL1160" s="121">
        <f>IF(GL$8="",0,(SUM($Z1141:GL1141)-SUM($Z1148:GL1148)-IF(GL$1153=0,0,GL1148/GL$1153)*SUMPRODUCT($Z$448:GL$448,$Z$500:GL$500))*IF($T1160=справочники!$P$10,1,1/(1+Главная!$N$23)))</f>
        <v>0</v>
      </c>
      <c r="GM1160" s="121">
        <f>IF(GM$8="",0,(SUM($Z1141:GM1141)-SUM($Z1148:GM1148)-IF(GM$1153=0,0,GM1148/GM$1153)*SUMPRODUCT($Z$448:GM$448,$Z$500:GM$500))*IF($T1160=справочники!$P$10,1,1/(1+Главная!$N$23)))</f>
        <v>0</v>
      </c>
      <c r="GN1160" s="121">
        <f>IF(GN$8="",0,(SUM($Z1141:GN1141)-SUM($Z1148:GN1148)-IF(GN$1153=0,0,GN1148/GN$1153)*SUMPRODUCT($Z$448:GN$448,$Z$500:GN$500))*IF($T1160=справочники!$P$10,1,1/(1+Главная!$N$23)))</f>
        <v>0</v>
      </c>
      <c r="GO1160" s="121">
        <f>IF(GO$8="",0,(SUM($Z1141:GO1141)-SUM($Z1148:GO1148)-IF(GO$1153=0,0,GO1148/GO$1153)*SUMPRODUCT($Z$448:GO$448,$Z$500:GO$500))*IF($T1160=справочники!$P$10,1,1/(1+Главная!$N$23)))</f>
        <v>0</v>
      </c>
      <c r="GP1160" s="121">
        <f>IF(GP$8="",0,(SUM($Z1141:GP1141)-SUM($Z1148:GP1148)-IF(GP$1153=0,0,GP1148/GP$1153)*SUMPRODUCT($Z$448:GP$448,$Z$500:GP$500))*IF($T1160=справочники!$P$10,1,1/(1+Главная!$N$23)))</f>
        <v>0</v>
      </c>
      <c r="GQ1160" s="121">
        <f>IF(GQ$8="",0,(SUM($Z1141:GQ1141)-SUM($Z1148:GQ1148)-IF(GQ$1153=0,0,GQ1148/GQ$1153)*SUMPRODUCT($Z$448:GQ$448,$Z$500:GQ$500))*IF($T1160=справочники!$P$10,1,1/(1+Главная!$N$23)))</f>
        <v>0</v>
      </c>
      <c r="GR1160" s="121">
        <f>IF(GR$8="",0,(SUM($Z1141:GR1141)-SUM($Z1148:GR1148)-IF(GR$1153=0,0,GR1148/GR$1153)*SUMPRODUCT($Z$448:GR$448,$Z$500:GR$500))*IF($T1160=справочники!$P$10,1,1/(1+Главная!$N$23)))</f>
        <v>0</v>
      </c>
      <c r="GS1160" s="121">
        <f>IF(GS$8="",0,(SUM($Z1141:GS1141)-SUM($Z1148:GS1148)-IF(GS$1153=0,0,GS1148/GS$1153)*SUMPRODUCT($Z$448:GS$448,$Z$500:GS$500))*IF($T1160=справочники!$P$10,1,1/(1+Главная!$N$23)))</f>
        <v>0</v>
      </c>
      <c r="GT1160" s="121">
        <f>IF(GT$8="",0,(SUM($Z1141:GT1141)-SUM($Z1148:GT1148)-IF(GT$1153=0,0,GT1148/GT$1153)*SUMPRODUCT($Z$448:GT$448,$Z$500:GT$500))*IF($T1160=справочники!$P$10,1,1/(1+Главная!$N$23)))</f>
        <v>0</v>
      </c>
      <c r="GU1160" s="121">
        <f>IF(GU$8="",0,(SUM($Z1141:GU1141)-SUM($Z1148:GU1148)-IF(GU$1153=0,0,GU1148/GU$1153)*SUMPRODUCT($Z$448:GU$448,$Z$500:GU$500))*IF($T1160=справочники!$P$10,1,1/(1+Главная!$N$23)))</f>
        <v>0</v>
      </c>
      <c r="GV1160" s="121">
        <f>IF(GV$8="",0,(SUM($Z1141:GV1141)-SUM($Z1148:GV1148)-IF(GV$1153=0,0,GV1148/GV$1153)*SUMPRODUCT($Z$448:GV$448,$Z$500:GV$500))*IF($T1160=справочники!$P$10,1,1/(1+Главная!$N$23)))</f>
        <v>0</v>
      </c>
      <c r="GW1160" s="121">
        <f>IF(GW$8="",0,(SUM($Z1141:GW1141)-SUM($Z1148:GW1148)-IF(GW$1153=0,0,GW1148/GW$1153)*SUMPRODUCT($Z$448:GW$448,$Z$500:GW$500))*IF($T1160=справочники!$P$10,1,1/(1+Главная!$N$23)))</f>
        <v>0</v>
      </c>
      <c r="GX1160" s="121">
        <f>IF(GX$8="",0,(SUM($Z1141:GX1141)-SUM($Z1148:GX1148)-IF(GX$1153=0,0,GX1148/GX$1153)*SUMPRODUCT($Z$448:GX$448,$Z$500:GX$500))*IF($T1160=справочники!$P$10,1,1/(1+Главная!$N$23)))</f>
        <v>0</v>
      </c>
      <c r="GY1160" s="121">
        <f>IF(GY$8="",0,(SUM($Z1141:GY1141)-SUM($Z1148:GY1148)-IF(GY$1153=0,0,GY1148/GY$1153)*SUMPRODUCT($Z$448:GY$448,$Z$500:GY$500))*IF($T1160=справочники!$P$10,1,1/(1+Главная!$N$23)))</f>
        <v>0</v>
      </c>
      <c r="GZ1160" s="121">
        <f>IF(GZ$8="",0,(SUM($Z1141:GZ1141)-SUM($Z1148:GZ1148)-IF(GZ$1153=0,0,GZ1148/GZ$1153)*SUMPRODUCT($Z$448:GZ$448,$Z$500:GZ$500))*IF($T1160=справочники!$P$10,1,1/(1+Главная!$N$23)))</f>
        <v>0</v>
      </c>
      <c r="HA1160" s="60"/>
      <c r="HB1160" s="60"/>
    </row>
    <row r="1161" spans="1:210" s="122" customFormat="1" ht="10.199999999999999" customHeight="1">
      <c r="A1161" s="60"/>
      <c r="B1161" s="60"/>
      <c r="C1161" s="60"/>
      <c r="D1161" s="60"/>
      <c r="E1161" s="273"/>
      <c r="F1161" s="116"/>
      <c r="G1161" s="117"/>
      <c r="H1161" s="60"/>
      <c r="I1161" s="60"/>
      <c r="J1161" s="60"/>
      <c r="K1161" s="417">
        <f>K1142</f>
        <v>0</v>
      </c>
      <c r="L1161" s="60"/>
      <c r="M1161" s="410"/>
      <c r="N1161" s="411">
        <f t="shared" si="5420"/>
        <v>0</v>
      </c>
      <c r="O1161" s="228"/>
      <c r="P1161" s="231"/>
      <c r="Q1161" s="228" t="s">
        <v>26</v>
      </c>
      <c r="R1161" s="228"/>
      <c r="S1161" s="410"/>
      <c r="T1161" s="411">
        <f>T1142</f>
        <v>0</v>
      </c>
      <c r="U1161" s="117"/>
      <c r="V1161" s="60"/>
      <c r="W1161" s="118"/>
      <c r="X1161" s="118"/>
      <c r="Y1161" s="119"/>
      <c r="Z1161" s="120"/>
      <c r="AA1161" s="121">
        <f>IF(AA$8="",0,(SUM($Z1142:AA1142)-SUM($Z1149:AA1149)-IF(AA$1153=0,0,AA1149/AA$1153)*SUMPRODUCT($Z$448:AA$448,$Z$500:AA$500))*IF($T1161=справочники!$P$10,1,1/(1+Главная!$N$23)))</f>
        <v>0</v>
      </c>
      <c r="AB1161" s="121">
        <f>IF(AB$8="",0,(SUM($Z1142:AB1142)-SUM($Z1149:AB1149)-IF(AB$1153=0,0,AB1149/AB$1153)*SUMPRODUCT($Z$448:AB$448,$Z$500:AB$500))*IF($T1161=справочники!$P$10,1,1/(1+Главная!$N$23)))</f>
        <v>0</v>
      </c>
      <c r="AC1161" s="121">
        <f>IF(AC$8="",0,(SUM($Z1142:AC1142)-SUM($Z1149:AC1149)-IF(AC$1153=0,0,AC1149/AC$1153)*SUMPRODUCT($Z$448:AC$448,$Z$500:AC$500))*IF($T1161=справочники!$P$10,1,1/(1+Главная!$N$23)))</f>
        <v>0</v>
      </c>
      <c r="AD1161" s="121">
        <f>IF(AD$8="",0,(SUM($Z1142:AD1142)-SUM($Z1149:AD1149)-IF(AD$1153=0,0,AD1149/AD$1153)*SUMPRODUCT($Z$448:AD$448,$Z$500:AD$500))*IF($T1161=справочники!$P$10,1,1/(1+Главная!$N$23)))</f>
        <v>0</v>
      </c>
      <c r="AE1161" s="121">
        <f>IF(AE$8="",0,(SUM($Z1142:AE1142)-SUM($Z1149:AE1149)-IF(AE$1153=0,0,AE1149/AE$1153)*SUMPRODUCT($Z$448:AE$448,$Z$500:AE$500))*IF($T1161=справочники!$P$10,1,1/(1+Главная!$N$23)))</f>
        <v>0</v>
      </c>
      <c r="AF1161" s="121">
        <f>IF(AF$8="",0,(SUM($Z1142:AF1142)-SUM($Z1149:AF1149)-IF(AF$1153=0,0,AF1149/AF$1153)*SUMPRODUCT($Z$448:AF$448,$Z$500:AF$500))*IF($T1161=справочники!$P$10,1,1/(1+Главная!$N$23)))</f>
        <v>0</v>
      </c>
      <c r="AG1161" s="121">
        <f>IF(AG$8="",0,(SUM($Z1142:AG1142)-SUM($Z1149:AG1149)-IF(AG$1153=0,0,AG1149/AG$1153)*SUMPRODUCT($Z$448:AG$448,$Z$500:AG$500))*IF($T1161=справочники!$P$10,1,1/(1+Главная!$N$23)))</f>
        <v>0</v>
      </c>
      <c r="AH1161" s="121">
        <f>IF(AH$8="",0,(SUM($Z1142:AH1142)-SUM($Z1149:AH1149)-IF(AH$1153=0,0,AH1149/AH$1153)*SUMPRODUCT($Z$448:AH$448,$Z$500:AH$500))*IF($T1161=справочники!$P$10,1,1/(1+Главная!$N$23)))</f>
        <v>0</v>
      </c>
      <c r="AI1161" s="121">
        <f>IF(AI$8="",0,(SUM($Z1142:AI1142)-SUM($Z1149:AI1149)-IF(AI$1153=0,0,AI1149/AI$1153)*SUMPRODUCT($Z$448:AI$448,$Z$500:AI$500))*IF($T1161=справочники!$P$10,1,1/(1+Главная!$N$23)))</f>
        <v>0</v>
      </c>
      <c r="AJ1161" s="121">
        <f>IF(AJ$8="",0,(SUM($Z1142:AJ1142)-SUM($Z1149:AJ1149)-IF(AJ$1153=0,0,AJ1149/AJ$1153)*SUMPRODUCT($Z$448:AJ$448,$Z$500:AJ$500))*IF($T1161=справочники!$P$10,1,1/(1+Главная!$N$23)))</f>
        <v>0</v>
      </c>
      <c r="AK1161" s="121">
        <f>IF(AK$8="",0,(SUM($Z1142:AK1142)-SUM($Z1149:AK1149)-IF(AK$1153=0,0,AK1149/AK$1153)*SUMPRODUCT($Z$448:AK$448,$Z$500:AK$500))*IF($T1161=справочники!$P$10,1,1/(1+Главная!$N$23)))</f>
        <v>0</v>
      </c>
      <c r="AL1161" s="121">
        <f>IF(AL$8="",0,(SUM($Z1142:AL1142)-SUM($Z1149:AL1149)-IF(AL$1153=0,0,AL1149/AL$1153)*SUMPRODUCT($Z$448:AL$448,$Z$500:AL$500))*IF($T1161=справочники!$P$10,1,1/(1+Главная!$N$23)))</f>
        <v>0</v>
      </c>
      <c r="AM1161" s="121">
        <f>IF(AM$8="",0,(SUM($Z1142:AM1142)-SUM($Z1149:AM1149)-IF(AM$1153=0,0,AM1149/AM$1153)*SUMPRODUCT($Z$448:AM$448,$Z$500:AM$500))*IF($T1161=справочники!$P$10,1,1/(1+Главная!$N$23)))</f>
        <v>0</v>
      </c>
      <c r="AN1161" s="121">
        <f>IF(AN$8="",0,(SUM($Z1142:AN1142)-SUM($Z1149:AN1149)-IF(AN$1153=0,0,AN1149/AN$1153)*SUMPRODUCT($Z$448:AN$448,$Z$500:AN$500))*IF($T1161=справочники!$P$10,1,1/(1+Главная!$N$23)))</f>
        <v>0</v>
      </c>
      <c r="AO1161" s="121">
        <f>IF(AO$8="",0,(SUM($Z1142:AO1142)-SUM($Z1149:AO1149)-IF(AO$1153=0,0,AO1149/AO$1153)*SUMPRODUCT($Z$448:AO$448,$Z$500:AO$500))*IF($T1161=справочники!$P$10,1,1/(1+Главная!$N$23)))</f>
        <v>0</v>
      </c>
      <c r="AP1161" s="121">
        <f>IF(AP$8="",0,(SUM($Z1142:AP1142)-SUM($Z1149:AP1149)-IF(AP$1153=0,0,AP1149/AP$1153)*SUMPRODUCT($Z$448:AP$448,$Z$500:AP$500))*IF($T1161=справочники!$P$10,1,1/(1+Главная!$N$23)))</f>
        <v>0</v>
      </c>
      <c r="AQ1161" s="121">
        <f>IF(AQ$8="",0,(SUM($Z1142:AQ1142)-SUM($Z1149:AQ1149)-IF(AQ$1153=0,0,AQ1149/AQ$1153)*SUMPRODUCT($Z$448:AQ$448,$Z$500:AQ$500))*IF($T1161=справочники!$P$10,1,1/(1+Главная!$N$23)))</f>
        <v>0</v>
      </c>
      <c r="AR1161" s="121">
        <f>IF(AR$8="",0,(SUM($Z1142:AR1142)-SUM($Z1149:AR1149)-IF(AR$1153=0,0,AR1149/AR$1153)*SUMPRODUCT($Z$448:AR$448,$Z$500:AR$500))*IF($T1161=справочники!$P$10,1,1/(1+Главная!$N$23)))</f>
        <v>0</v>
      </c>
      <c r="AS1161" s="121">
        <f>IF(AS$8="",0,(SUM($Z1142:AS1142)-SUM($Z1149:AS1149)-IF(AS$1153=0,0,AS1149/AS$1153)*SUMPRODUCT($Z$448:AS$448,$Z$500:AS$500))*IF($T1161=справочники!$P$10,1,1/(1+Главная!$N$23)))</f>
        <v>0</v>
      </c>
      <c r="AT1161" s="121">
        <f>IF(AT$8="",0,(SUM($Z1142:AT1142)-SUM($Z1149:AT1149)-IF(AT$1153=0,0,AT1149/AT$1153)*SUMPRODUCT($Z$448:AT$448,$Z$500:AT$500))*IF($T1161=справочники!$P$10,1,1/(1+Главная!$N$23)))</f>
        <v>0</v>
      </c>
      <c r="AU1161" s="121">
        <f>IF(AU$8="",0,(SUM($Z1142:AU1142)-SUM($Z1149:AU1149)-IF(AU$1153=0,0,AU1149/AU$1153)*SUMPRODUCT($Z$448:AU$448,$Z$500:AU$500))*IF($T1161=справочники!$P$10,1,1/(1+Главная!$N$23)))</f>
        <v>0</v>
      </c>
      <c r="AV1161" s="121">
        <f>IF(AV$8="",0,(SUM($Z1142:AV1142)-SUM($Z1149:AV1149)-IF(AV$1153=0,0,AV1149/AV$1153)*SUMPRODUCT($Z$448:AV$448,$Z$500:AV$500))*IF($T1161=справочники!$P$10,1,1/(1+Главная!$N$23)))</f>
        <v>0</v>
      </c>
      <c r="AW1161" s="121">
        <f>IF(AW$8="",0,(SUM($Z1142:AW1142)-SUM($Z1149:AW1149)-IF(AW$1153=0,0,AW1149/AW$1153)*SUMPRODUCT($Z$448:AW$448,$Z$500:AW$500))*IF($T1161=справочники!$P$10,1,1/(1+Главная!$N$23)))</f>
        <v>0</v>
      </c>
      <c r="AX1161" s="121">
        <f>IF(AX$8="",0,(SUM($Z1142:AX1142)-SUM($Z1149:AX1149)-IF(AX$1153=0,0,AX1149/AX$1153)*SUMPRODUCT($Z$448:AX$448,$Z$500:AX$500))*IF($T1161=справочники!$P$10,1,1/(1+Главная!$N$23)))</f>
        <v>0</v>
      </c>
      <c r="AY1161" s="121">
        <f>IF(AY$8="",0,(SUM($Z1142:AY1142)-SUM($Z1149:AY1149)-IF(AY$1153=0,0,AY1149/AY$1153)*SUMPRODUCT($Z$448:AY$448,$Z$500:AY$500))*IF($T1161=справочники!$P$10,1,1/(1+Главная!$N$23)))</f>
        <v>0</v>
      </c>
      <c r="AZ1161" s="121">
        <f>IF(AZ$8="",0,(SUM($Z1142:AZ1142)-SUM($Z1149:AZ1149)-IF(AZ$1153=0,0,AZ1149/AZ$1153)*SUMPRODUCT($Z$448:AZ$448,$Z$500:AZ$500))*IF($T1161=справочники!$P$10,1,1/(1+Главная!$N$23)))</f>
        <v>0</v>
      </c>
      <c r="BA1161" s="121">
        <f>IF(BA$8="",0,(SUM($Z1142:BA1142)-SUM($Z1149:BA1149)-IF(BA$1153=0,0,BA1149/BA$1153)*SUMPRODUCT($Z$448:BA$448,$Z$500:BA$500))*IF($T1161=справочники!$P$10,1,1/(1+Главная!$N$23)))</f>
        <v>0</v>
      </c>
      <c r="BB1161" s="121">
        <f>IF(BB$8="",0,(SUM($Z1142:BB1142)-SUM($Z1149:BB1149)-IF(BB$1153=0,0,BB1149/BB$1153)*SUMPRODUCT($Z$448:BB$448,$Z$500:BB$500))*IF($T1161=справочники!$P$10,1,1/(1+Главная!$N$23)))</f>
        <v>0</v>
      </c>
      <c r="BC1161" s="121">
        <f>IF(BC$8="",0,(SUM($Z1142:BC1142)-SUM($Z1149:BC1149)-IF(BC$1153=0,0,BC1149/BC$1153)*SUMPRODUCT($Z$448:BC$448,$Z$500:BC$500))*IF($T1161=справочники!$P$10,1,1/(1+Главная!$N$23)))</f>
        <v>0</v>
      </c>
      <c r="BD1161" s="121">
        <f>IF(BD$8="",0,(SUM($Z1142:BD1142)-SUM($Z1149:BD1149)-IF(BD$1153=0,0,BD1149/BD$1153)*SUMPRODUCT($Z$448:BD$448,$Z$500:BD$500))*IF($T1161=справочники!$P$10,1,1/(1+Главная!$N$23)))</f>
        <v>0</v>
      </c>
      <c r="BE1161" s="121">
        <f>IF(BE$8="",0,(SUM($Z1142:BE1142)-SUM($Z1149:BE1149)-IF(BE$1153=0,0,BE1149/BE$1153)*SUMPRODUCT($Z$448:BE$448,$Z$500:BE$500))*IF($T1161=справочники!$P$10,1,1/(1+Главная!$N$23)))</f>
        <v>0</v>
      </c>
      <c r="BF1161" s="121">
        <f>IF(BF$8="",0,(SUM($Z1142:BF1142)-SUM($Z1149:BF1149)-IF(BF$1153=0,0,BF1149/BF$1153)*SUMPRODUCT($Z$448:BF$448,$Z$500:BF$500))*IF($T1161=справочники!$P$10,1,1/(1+Главная!$N$23)))</f>
        <v>0</v>
      </c>
      <c r="BG1161" s="121">
        <f>IF(BG$8="",0,(SUM($Z1142:BG1142)-SUM($Z1149:BG1149)-IF(BG$1153=0,0,BG1149/BG$1153)*SUMPRODUCT($Z$448:BG$448,$Z$500:BG$500))*IF($T1161=справочники!$P$10,1,1/(1+Главная!$N$23)))</f>
        <v>0</v>
      </c>
      <c r="BH1161" s="121">
        <f>IF(BH$8="",0,(SUM($Z1142:BH1142)-SUM($Z1149:BH1149)-IF(BH$1153=0,0,BH1149/BH$1153)*SUMPRODUCT($Z$448:BH$448,$Z$500:BH$500))*IF($T1161=справочники!$P$10,1,1/(1+Главная!$N$23)))</f>
        <v>0</v>
      </c>
      <c r="BI1161" s="121">
        <f>IF(BI$8="",0,(SUM($Z1142:BI1142)-SUM($Z1149:BI1149)-IF(BI$1153=0,0,BI1149/BI$1153)*SUMPRODUCT($Z$448:BI$448,$Z$500:BI$500))*IF($T1161=справочники!$P$10,1,1/(1+Главная!$N$23)))</f>
        <v>0</v>
      </c>
      <c r="BJ1161" s="121">
        <f>IF(BJ$8="",0,(SUM($Z1142:BJ1142)-SUM($Z1149:BJ1149)-IF(BJ$1153=0,0,BJ1149/BJ$1153)*SUMPRODUCT($Z$448:BJ$448,$Z$500:BJ$500))*IF($T1161=справочники!$P$10,1,1/(1+Главная!$N$23)))</f>
        <v>0</v>
      </c>
      <c r="BK1161" s="121">
        <f>IF(BK$8="",0,(SUM($Z1142:BK1142)-SUM($Z1149:BK1149)-IF(BK$1153=0,0,BK1149/BK$1153)*SUMPRODUCT($Z$448:BK$448,$Z$500:BK$500))*IF($T1161=справочники!$P$10,1,1/(1+Главная!$N$23)))</f>
        <v>0</v>
      </c>
      <c r="BL1161" s="121">
        <f>IF(BL$8="",0,(SUM($Z1142:BL1142)-SUM($Z1149:BL1149)-IF(BL$1153=0,0,BL1149/BL$1153)*SUMPRODUCT($Z$448:BL$448,$Z$500:BL$500))*IF($T1161=справочники!$P$10,1,1/(1+Главная!$N$23)))</f>
        <v>0</v>
      </c>
      <c r="BM1161" s="121">
        <f>IF(BM$8="",0,(SUM($Z1142:BM1142)-SUM($Z1149:BM1149)-IF(BM$1153=0,0,BM1149/BM$1153)*SUMPRODUCT($Z$448:BM$448,$Z$500:BM$500))*IF($T1161=справочники!$P$10,1,1/(1+Главная!$N$23)))</f>
        <v>0</v>
      </c>
      <c r="BN1161" s="121">
        <f>IF(BN$8="",0,(SUM($Z1142:BN1142)-SUM($Z1149:BN1149)-IF(BN$1153=0,0,BN1149/BN$1153)*SUMPRODUCT($Z$448:BN$448,$Z$500:BN$500))*IF($T1161=справочники!$P$10,1,1/(1+Главная!$N$23)))</f>
        <v>0</v>
      </c>
      <c r="BO1161" s="121">
        <f>IF(BO$8="",0,(SUM($Z1142:BO1142)-SUM($Z1149:BO1149)-IF(BO$1153=0,0,BO1149/BO$1153)*SUMPRODUCT($Z$448:BO$448,$Z$500:BO$500))*IF($T1161=справочники!$P$10,1,1/(1+Главная!$N$23)))</f>
        <v>0</v>
      </c>
      <c r="BP1161" s="121">
        <f>IF(BP$8="",0,(SUM($Z1142:BP1142)-SUM($Z1149:BP1149)-IF(BP$1153=0,0,BP1149/BP$1153)*SUMPRODUCT($Z$448:BP$448,$Z$500:BP$500))*IF($T1161=справочники!$P$10,1,1/(1+Главная!$N$23)))</f>
        <v>0</v>
      </c>
      <c r="BQ1161" s="121">
        <f>IF(BQ$8="",0,(SUM($Z1142:BQ1142)-SUM($Z1149:BQ1149)-IF(BQ$1153=0,0,BQ1149/BQ$1153)*SUMPRODUCT($Z$448:BQ$448,$Z$500:BQ$500))*IF($T1161=справочники!$P$10,1,1/(1+Главная!$N$23)))</f>
        <v>0</v>
      </c>
      <c r="BR1161" s="121">
        <f>IF(BR$8="",0,(SUM($Z1142:BR1142)-SUM($Z1149:BR1149)-IF(BR$1153=0,0,BR1149/BR$1153)*SUMPRODUCT($Z$448:BR$448,$Z$500:BR$500))*IF($T1161=справочники!$P$10,1,1/(1+Главная!$N$23)))</f>
        <v>0</v>
      </c>
      <c r="BS1161" s="121">
        <f>IF(BS$8="",0,(SUM($Z1142:BS1142)-SUM($Z1149:BS1149)-IF(BS$1153=0,0,BS1149/BS$1153)*SUMPRODUCT($Z$448:BS$448,$Z$500:BS$500))*IF($T1161=справочники!$P$10,1,1/(1+Главная!$N$23)))</f>
        <v>0</v>
      </c>
      <c r="BT1161" s="121">
        <f>IF(BT$8="",0,(SUM($Z1142:BT1142)-SUM($Z1149:BT1149)-IF(BT$1153=0,0,BT1149/BT$1153)*SUMPRODUCT($Z$448:BT$448,$Z$500:BT$500))*IF($T1161=справочники!$P$10,1,1/(1+Главная!$N$23)))</f>
        <v>0</v>
      </c>
      <c r="BU1161" s="121">
        <f>IF(BU$8="",0,(SUM($Z1142:BU1142)-SUM($Z1149:BU1149)-IF(BU$1153=0,0,BU1149/BU$1153)*SUMPRODUCT($Z$448:BU$448,$Z$500:BU$500))*IF($T1161=справочники!$P$10,1,1/(1+Главная!$N$23)))</f>
        <v>0</v>
      </c>
      <c r="BV1161" s="121">
        <f>IF(BV$8="",0,(SUM($Z1142:BV1142)-SUM($Z1149:BV1149)-IF(BV$1153=0,0,BV1149/BV$1153)*SUMPRODUCT($Z$448:BV$448,$Z$500:BV$500))*IF($T1161=справочники!$P$10,1,1/(1+Главная!$N$23)))</f>
        <v>0</v>
      </c>
      <c r="BW1161" s="121">
        <f>IF(BW$8="",0,(SUM($Z1142:BW1142)-SUM($Z1149:BW1149)-IF(BW$1153=0,0,BW1149/BW$1153)*SUMPRODUCT($Z$448:BW$448,$Z$500:BW$500))*IF($T1161=справочники!$P$10,1,1/(1+Главная!$N$23)))</f>
        <v>0</v>
      </c>
      <c r="BX1161" s="121">
        <f>IF(BX$8="",0,(SUM($Z1142:BX1142)-SUM($Z1149:BX1149)-IF(BX$1153=0,0,BX1149/BX$1153)*SUMPRODUCT($Z$448:BX$448,$Z$500:BX$500))*IF($T1161=справочники!$P$10,1,1/(1+Главная!$N$23)))</f>
        <v>0</v>
      </c>
      <c r="BY1161" s="121">
        <f>IF(BY$8="",0,(SUM($Z1142:BY1142)-SUM($Z1149:BY1149)-IF(BY$1153=0,0,BY1149/BY$1153)*SUMPRODUCT($Z$448:BY$448,$Z$500:BY$500))*IF($T1161=справочники!$P$10,1,1/(1+Главная!$N$23)))</f>
        <v>0</v>
      </c>
      <c r="BZ1161" s="121">
        <f>IF(BZ$8="",0,(SUM($Z1142:BZ1142)-SUM($Z1149:BZ1149)-IF(BZ$1153=0,0,BZ1149/BZ$1153)*SUMPRODUCT($Z$448:BZ$448,$Z$500:BZ$500))*IF($T1161=справочники!$P$10,1,1/(1+Главная!$N$23)))</f>
        <v>0</v>
      </c>
      <c r="CA1161" s="121">
        <f>IF(CA$8="",0,(SUM($Z1142:CA1142)-SUM($Z1149:CA1149)-IF(CA$1153=0,0,CA1149/CA$1153)*SUMPRODUCT($Z$448:CA$448,$Z$500:CA$500))*IF($T1161=справочники!$P$10,1,1/(1+Главная!$N$23)))</f>
        <v>0</v>
      </c>
      <c r="CB1161" s="121">
        <f>IF(CB$8="",0,(SUM($Z1142:CB1142)-SUM($Z1149:CB1149)-IF(CB$1153=0,0,CB1149/CB$1153)*SUMPRODUCT($Z$448:CB$448,$Z$500:CB$500))*IF($T1161=справочники!$P$10,1,1/(1+Главная!$N$23)))</f>
        <v>0</v>
      </c>
      <c r="CC1161" s="121">
        <f>IF(CC$8="",0,(SUM($Z1142:CC1142)-SUM($Z1149:CC1149)-IF(CC$1153=0,0,CC1149/CC$1153)*SUMPRODUCT($Z$448:CC$448,$Z$500:CC$500))*IF($T1161=справочники!$P$10,1,1/(1+Главная!$N$23)))</f>
        <v>0</v>
      </c>
      <c r="CD1161" s="121">
        <f>IF(CD$8="",0,(SUM($Z1142:CD1142)-SUM($Z1149:CD1149)-IF(CD$1153=0,0,CD1149/CD$1153)*SUMPRODUCT($Z$448:CD$448,$Z$500:CD$500))*IF($T1161=справочники!$P$10,1,1/(1+Главная!$N$23)))</f>
        <v>0</v>
      </c>
      <c r="CE1161" s="121">
        <f>IF(CE$8="",0,(SUM($Z1142:CE1142)-SUM($Z1149:CE1149)-IF(CE$1153=0,0,CE1149/CE$1153)*SUMPRODUCT($Z$448:CE$448,$Z$500:CE$500))*IF($T1161=справочники!$P$10,1,1/(1+Главная!$N$23)))</f>
        <v>0</v>
      </c>
      <c r="CF1161" s="121">
        <f>IF(CF$8="",0,(SUM($Z1142:CF1142)-SUM($Z1149:CF1149)-IF(CF$1153=0,0,CF1149/CF$1153)*SUMPRODUCT($Z$448:CF$448,$Z$500:CF$500))*IF($T1161=справочники!$P$10,1,1/(1+Главная!$N$23)))</f>
        <v>0</v>
      </c>
      <c r="CG1161" s="121">
        <f>IF(CG$8="",0,(SUM($Z1142:CG1142)-SUM($Z1149:CG1149)-IF(CG$1153=0,0,CG1149/CG$1153)*SUMPRODUCT($Z$448:CG$448,$Z$500:CG$500))*IF($T1161=справочники!$P$10,1,1/(1+Главная!$N$23)))</f>
        <v>0</v>
      </c>
      <c r="CH1161" s="121">
        <f>IF(CH$8="",0,(SUM($Z1142:CH1142)-SUM($Z1149:CH1149)-IF(CH$1153=0,0,CH1149/CH$1153)*SUMPRODUCT($Z$448:CH$448,$Z$500:CH$500))*IF($T1161=справочники!$P$10,1,1/(1+Главная!$N$23)))</f>
        <v>0</v>
      </c>
      <c r="CI1161" s="121">
        <f>IF(CI$8="",0,(SUM($Z1142:CI1142)-SUM($Z1149:CI1149)-IF(CI$1153=0,0,CI1149/CI$1153)*SUMPRODUCT($Z$448:CI$448,$Z$500:CI$500))*IF($T1161=справочники!$P$10,1,1/(1+Главная!$N$23)))</f>
        <v>0</v>
      </c>
      <c r="CJ1161" s="121">
        <f>IF(CJ$8="",0,(SUM($Z1142:CJ1142)-SUM($Z1149:CJ1149)-IF(CJ$1153=0,0,CJ1149/CJ$1153)*SUMPRODUCT($Z$448:CJ$448,$Z$500:CJ$500))*IF($T1161=справочники!$P$10,1,1/(1+Главная!$N$23)))</f>
        <v>0</v>
      </c>
      <c r="CK1161" s="121">
        <f>IF(CK$8="",0,(SUM($Z1142:CK1142)-SUM($Z1149:CK1149)-IF(CK$1153=0,0,CK1149/CK$1153)*SUMPRODUCT($Z$448:CK$448,$Z$500:CK$500))*IF($T1161=справочники!$P$10,1,1/(1+Главная!$N$23)))</f>
        <v>0</v>
      </c>
      <c r="CL1161" s="121">
        <f>IF(CL$8="",0,(SUM($Z1142:CL1142)-SUM($Z1149:CL1149)-IF(CL$1153=0,0,CL1149/CL$1153)*SUMPRODUCT($Z$448:CL$448,$Z$500:CL$500))*IF($T1161=справочники!$P$10,1,1/(1+Главная!$N$23)))</f>
        <v>0</v>
      </c>
      <c r="CM1161" s="121">
        <f>IF(CM$8="",0,(SUM($Z1142:CM1142)-SUM($Z1149:CM1149)-IF(CM$1153=0,0,CM1149/CM$1153)*SUMPRODUCT($Z$448:CM$448,$Z$500:CM$500))*IF($T1161=справочники!$P$10,1,1/(1+Главная!$N$23)))</f>
        <v>0</v>
      </c>
      <c r="CN1161" s="121">
        <f>IF(CN$8="",0,(SUM($Z1142:CN1142)-SUM($Z1149:CN1149)-IF(CN$1153=0,0,CN1149/CN$1153)*SUMPRODUCT($Z$448:CN$448,$Z$500:CN$500))*IF($T1161=справочники!$P$10,1,1/(1+Главная!$N$23)))</f>
        <v>0</v>
      </c>
      <c r="CO1161" s="121">
        <f>IF(CO$8="",0,(SUM($Z1142:CO1142)-SUM($Z1149:CO1149)-IF(CO$1153=0,0,CO1149/CO$1153)*SUMPRODUCT($Z$448:CO$448,$Z$500:CO$500))*IF($T1161=справочники!$P$10,1,1/(1+Главная!$N$23)))</f>
        <v>0</v>
      </c>
      <c r="CP1161" s="121">
        <f>IF(CP$8="",0,(SUM($Z1142:CP1142)-SUM($Z1149:CP1149)-IF(CP$1153=0,0,CP1149/CP$1153)*SUMPRODUCT($Z$448:CP$448,$Z$500:CP$500))*IF($T1161=справочники!$P$10,1,1/(1+Главная!$N$23)))</f>
        <v>0</v>
      </c>
      <c r="CQ1161" s="121">
        <f>IF(CQ$8="",0,(SUM($Z1142:CQ1142)-SUM($Z1149:CQ1149)-IF(CQ$1153=0,0,CQ1149/CQ$1153)*SUMPRODUCT($Z$448:CQ$448,$Z$500:CQ$500))*IF($T1161=справочники!$P$10,1,1/(1+Главная!$N$23)))</f>
        <v>0</v>
      </c>
      <c r="CR1161" s="121">
        <f>IF(CR$8="",0,(SUM($Z1142:CR1142)-SUM($Z1149:CR1149)-IF(CR$1153=0,0,CR1149/CR$1153)*SUMPRODUCT($Z$448:CR$448,$Z$500:CR$500))*IF($T1161=справочники!$P$10,1,1/(1+Главная!$N$23)))</f>
        <v>0</v>
      </c>
      <c r="CS1161" s="121">
        <f>IF(CS$8="",0,(SUM($Z1142:CS1142)-SUM($Z1149:CS1149)-IF(CS$1153=0,0,CS1149/CS$1153)*SUMPRODUCT($Z$448:CS$448,$Z$500:CS$500))*IF($T1161=справочники!$P$10,1,1/(1+Главная!$N$23)))</f>
        <v>0</v>
      </c>
      <c r="CT1161" s="121">
        <f>IF(CT$8="",0,(SUM($Z1142:CT1142)-SUM($Z1149:CT1149)-IF(CT$1153=0,0,CT1149/CT$1153)*SUMPRODUCT($Z$448:CT$448,$Z$500:CT$500))*IF($T1161=справочники!$P$10,1,1/(1+Главная!$N$23)))</f>
        <v>0</v>
      </c>
      <c r="CU1161" s="121">
        <f>IF(CU$8="",0,(SUM($Z1142:CU1142)-SUM($Z1149:CU1149)-IF(CU$1153=0,0,CU1149/CU$1153)*SUMPRODUCT($Z$448:CU$448,$Z$500:CU$500))*IF($T1161=справочники!$P$10,1,1/(1+Главная!$N$23)))</f>
        <v>0</v>
      </c>
      <c r="CV1161" s="121">
        <f>IF(CV$8="",0,(SUM($Z1142:CV1142)-SUM($Z1149:CV1149)-IF(CV$1153=0,0,CV1149/CV$1153)*SUMPRODUCT($Z$448:CV$448,$Z$500:CV$500))*IF($T1161=справочники!$P$10,1,1/(1+Главная!$N$23)))</f>
        <v>0</v>
      </c>
      <c r="CW1161" s="121">
        <f>IF(CW$8="",0,(SUM($Z1142:CW1142)-SUM($Z1149:CW1149)-IF(CW$1153=0,0,CW1149/CW$1153)*SUMPRODUCT($Z$448:CW$448,$Z$500:CW$500))*IF($T1161=справочники!$P$10,1,1/(1+Главная!$N$23)))</f>
        <v>0</v>
      </c>
      <c r="CX1161" s="121">
        <f>IF(CX$8="",0,(SUM($Z1142:CX1142)-SUM($Z1149:CX1149)-IF(CX$1153=0,0,CX1149/CX$1153)*SUMPRODUCT($Z$448:CX$448,$Z$500:CX$500))*IF($T1161=справочники!$P$10,1,1/(1+Главная!$N$23)))</f>
        <v>0</v>
      </c>
      <c r="CY1161" s="121">
        <f>IF(CY$8="",0,(SUM($Z1142:CY1142)-SUM($Z1149:CY1149)-IF(CY$1153=0,0,CY1149/CY$1153)*SUMPRODUCT($Z$448:CY$448,$Z$500:CY$500))*IF($T1161=справочники!$P$10,1,1/(1+Главная!$N$23)))</f>
        <v>0</v>
      </c>
      <c r="CZ1161" s="121">
        <f>IF(CZ$8="",0,(SUM($Z1142:CZ1142)-SUM($Z1149:CZ1149)-IF(CZ$1153=0,0,CZ1149/CZ$1153)*SUMPRODUCT($Z$448:CZ$448,$Z$500:CZ$500))*IF($T1161=справочники!$P$10,1,1/(1+Главная!$N$23)))</f>
        <v>0</v>
      </c>
      <c r="DA1161" s="121">
        <f>IF(DA$8="",0,(SUM($Z1142:DA1142)-SUM($Z1149:DA1149)-IF(DA$1153=0,0,DA1149/DA$1153)*SUMPRODUCT($Z$448:DA$448,$Z$500:DA$500))*IF($T1161=справочники!$P$10,1,1/(1+Главная!$N$23)))</f>
        <v>0</v>
      </c>
      <c r="DB1161" s="121">
        <f>IF(DB$8="",0,(SUM($Z1142:DB1142)-SUM($Z1149:DB1149)-IF(DB$1153=0,0,DB1149/DB$1153)*SUMPRODUCT($Z$448:DB$448,$Z$500:DB$500))*IF($T1161=справочники!$P$10,1,1/(1+Главная!$N$23)))</f>
        <v>0</v>
      </c>
      <c r="DC1161" s="121">
        <f>IF(DC$8="",0,(SUM($Z1142:DC1142)-SUM($Z1149:DC1149)-IF(DC$1153=0,0,DC1149/DC$1153)*SUMPRODUCT($Z$448:DC$448,$Z$500:DC$500))*IF($T1161=справочники!$P$10,1,1/(1+Главная!$N$23)))</f>
        <v>0</v>
      </c>
      <c r="DD1161" s="121">
        <f>IF(DD$8="",0,(SUM($Z1142:DD1142)-SUM($Z1149:DD1149)-IF(DD$1153=0,0,DD1149/DD$1153)*SUMPRODUCT($Z$448:DD$448,$Z$500:DD$500))*IF($T1161=справочники!$P$10,1,1/(1+Главная!$N$23)))</f>
        <v>0</v>
      </c>
      <c r="DE1161" s="121">
        <f>IF(DE$8="",0,(SUM($Z1142:DE1142)-SUM($Z1149:DE1149)-IF(DE$1153=0,0,DE1149/DE$1153)*SUMPRODUCT($Z$448:DE$448,$Z$500:DE$500))*IF($T1161=справочники!$P$10,1,1/(1+Главная!$N$23)))</f>
        <v>0</v>
      </c>
      <c r="DF1161" s="121">
        <f>IF(DF$8="",0,(SUM($Z1142:DF1142)-SUM($Z1149:DF1149)-IF(DF$1153=0,0,DF1149/DF$1153)*SUMPRODUCT($Z$448:DF$448,$Z$500:DF$500))*IF($T1161=справочники!$P$10,1,1/(1+Главная!$N$23)))</f>
        <v>0</v>
      </c>
      <c r="DG1161" s="121">
        <f>IF(DG$8="",0,(SUM($Z1142:DG1142)-SUM($Z1149:DG1149)-IF(DG$1153=0,0,DG1149/DG$1153)*SUMPRODUCT($Z$448:DG$448,$Z$500:DG$500))*IF($T1161=справочники!$P$10,1,1/(1+Главная!$N$23)))</f>
        <v>0</v>
      </c>
      <c r="DH1161" s="121">
        <f>IF(DH$8="",0,(SUM($Z1142:DH1142)-SUM($Z1149:DH1149)-IF(DH$1153=0,0,DH1149/DH$1153)*SUMPRODUCT($Z$448:DH$448,$Z$500:DH$500))*IF($T1161=справочники!$P$10,1,1/(1+Главная!$N$23)))</f>
        <v>0</v>
      </c>
      <c r="DI1161" s="121">
        <f>IF(DI$8="",0,(SUM($Z1142:DI1142)-SUM($Z1149:DI1149)-IF(DI$1153=0,0,DI1149/DI$1153)*SUMPRODUCT($Z$448:DI$448,$Z$500:DI$500))*IF($T1161=справочники!$P$10,1,1/(1+Главная!$N$23)))</f>
        <v>0</v>
      </c>
      <c r="DJ1161" s="121">
        <f>IF(DJ$8="",0,(SUM($Z1142:DJ1142)-SUM($Z1149:DJ1149)-IF(DJ$1153=0,0,DJ1149/DJ$1153)*SUMPRODUCT($Z$448:DJ$448,$Z$500:DJ$500))*IF($T1161=справочники!$P$10,1,1/(1+Главная!$N$23)))</f>
        <v>0</v>
      </c>
      <c r="DK1161" s="121">
        <f>IF(DK$8="",0,(SUM($Z1142:DK1142)-SUM($Z1149:DK1149)-IF(DK$1153=0,0,DK1149/DK$1153)*SUMPRODUCT($Z$448:DK$448,$Z$500:DK$500))*IF($T1161=справочники!$P$10,1,1/(1+Главная!$N$23)))</f>
        <v>0</v>
      </c>
      <c r="DL1161" s="121">
        <f>IF(DL$8="",0,(SUM($Z1142:DL1142)-SUM($Z1149:DL1149)-IF(DL$1153=0,0,DL1149/DL$1153)*SUMPRODUCT($Z$448:DL$448,$Z$500:DL$500))*IF($T1161=справочники!$P$10,1,1/(1+Главная!$N$23)))</f>
        <v>0</v>
      </c>
      <c r="DM1161" s="121">
        <f>IF(DM$8="",0,(SUM($Z1142:DM1142)-SUM($Z1149:DM1149)-IF(DM$1153=0,0,DM1149/DM$1153)*SUMPRODUCT($Z$448:DM$448,$Z$500:DM$500))*IF($T1161=справочники!$P$10,1,1/(1+Главная!$N$23)))</f>
        <v>0</v>
      </c>
      <c r="DN1161" s="121">
        <f>IF(DN$8="",0,(SUM($Z1142:DN1142)-SUM($Z1149:DN1149)-IF(DN$1153=0,0,DN1149/DN$1153)*SUMPRODUCT($Z$448:DN$448,$Z$500:DN$500))*IF($T1161=справочники!$P$10,1,1/(1+Главная!$N$23)))</f>
        <v>0</v>
      </c>
      <c r="DO1161" s="121">
        <f>IF(DO$8="",0,(SUM($Z1142:DO1142)-SUM($Z1149:DO1149)-IF(DO$1153=0,0,DO1149/DO$1153)*SUMPRODUCT($Z$448:DO$448,$Z$500:DO$500))*IF($T1161=справочники!$P$10,1,1/(1+Главная!$N$23)))</f>
        <v>0</v>
      </c>
      <c r="DP1161" s="121">
        <f>IF(DP$8="",0,(SUM($Z1142:DP1142)-SUM($Z1149:DP1149)-IF(DP$1153=0,0,DP1149/DP$1153)*SUMPRODUCT($Z$448:DP$448,$Z$500:DP$500))*IF($T1161=справочники!$P$10,1,1/(1+Главная!$N$23)))</f>
        <v>0</v>
      </c>
      <c r="DQ1161" s="121">
        <f>IF(DQ$8="",0,(SUM($Z1142:DQ1142)-SUM($Z1149:DQ1149)-IF(DQ$1153=0,0,DQ1149/DQ$1153)*SUMPRODUCT($Z$448:DQ$448,$Z$500:DQ$500))*IF($T1161=справочники!$P$10,1,1/(1+Главная!$N$23)))</f>
        <v>0</v>
      </c>
      <c r="DR1161" s="121">
        <f>IF(DR$8="",0,(SUM($Z1142:DR1142)-SUM($Z1149:DR1149)-IF(DR$1153=0,0,DR1149/DR$1153)*SUMPRODUCT($Z$448:DR$448,$Z$500:DR$500))*IF($T1161=справочники!$P$10,1,1/(1+Главная!$N$23)))</f>
        <v>0</v>
      </c>
      <c r="DS1161" s="121">
        <f>IF(DS$8="",0,(SUM($Z1142:DS1142)-SUM($Z1149:DS1149)-IF(DS$1153=0,0,DS1149/DS$1153)*SUMPRODUCT($Z$448:DS$448,$Z$500:DS$500))*IF($T1161=справочники!$P$10,1,1/(1+Главная!$N$23)))</f>
        <v>0</v>
      </c>
      <c r="DT1161" s="121">
        <f>IF(DT$8="",0,(SUM($Z1142:DT1142)-SUM($Z1149:DT1149)-IF(DT$1153=0,0,DT1149/DT$1153)*SUMPRODUCT($Z$448:DT$448,$Z$500:DT$500))*IF($T1161=справочники!$P$10,1,1/(1+Главная!$N$23)))</f>
        <v>0</v>
      </c>
      <c r="DU1161" s="121">
        <f>IF(DU$8="",0,(SUM($Z1142:DU1142)-SUM($Z1149:DU1149)-IF(DU$1153=0,0,DU1149/DU$1153)*SUMPRODUCT($Z$448:DU$448,$Z$500:DU$500))*IF($T1161=справочники!$P$10,1,1/(1+Главная!$N$23)))</f>
        <v>0</v>
      </c>
      <c r="DV1161" s="121">
        <f>IF(DV$8="",0,(SUM($Z1142:DV1142)-SUM($Z1149:DV1149)-IF(DV$1153=0,0,DV1149/DV$1153)*SUMPRODUCT($Z$448:DV$448,$Z$500:DV$500))*IF($T1161=справочники!$P$10,1,1/(1+Главная!$N$23)))</f>
        <v>0</v>
      </c>
      <c r="DW1161" s="121">
        <f>IF(DW$8="",0,(SUM($Z1142:DW1142)-SUM($Z1149:DW1149)-IF(DW$1153=0,0,DW1149/DW$1153)*SUMPRODUCT($Z$448:DW$448,$Z$500:DW$500))*IF($T1161=справочники!$P$10,1,1/(1+Главная!$N$23)))</f>
        <v>0</v>
      </c>
      <c r="DX1161" s="121">
        <f>IF(DX$8="",0,(SUM($Z1142:DX1142)-SUM($Z1149:DX1149)-IF(DX$1153=0,0,DX1149/DX$1153)*SUMPRODUCT($Z$448:DX$448,$Z$500:DX$500))*IF($T1161=справочники!$P$10,1,1/(1+Главная!$N$23)))</f>
        <v>0</v>
      </c>
      <c r="DY1161" s="121">
        <f>IF(DY$8="",0,(SUM($Z1142:DY1142)-SUM($Z1149:DY1149)-IF(DY$1153=0,0,DY1149/DY$1153)*SUMPRODUCT($Z$448:DY$448,$Z$500:DY$500))*IF($T1161=справочники!$P$10,1,1/(1+Главная!$N$23)))</f>
        <v>0</v>
      </c>
      <c r="DZ1161" s="121">
        <f>IF(DZ$8="",0,(SUM($Z1142:DZ1142)-SUM($Z1149:DZ1149)-IF(DZ$1153=0,0,DZ1149/DZ$1153)*SUMPRODUCT($Z$448:DZ$448,$Z$500:DZ$500))*IF($T1161=справочники!$P$10,1,1/(1+Главная!$N$23)))</f>
        <v>0</v>
      </c>
      <c r="EA1161" s="121">
        <f>IF(EA$8="",0,(SUM($Z1142:EA1142)-SUM($Z1149:EA1149)-IF(EA$1153=0,0,EA1149/EA$1153)*SUMPRODUCT($Z$448:EA$448,$Z$500:EA$500))*IF($T1161=справочники!$P$10,1,1/(1+Главная!$N$23)))</f>
        <v>0</v>
      </c>
      <c r="EB1161" s="121">
        <f>IF(EB$8="",0,(SUM($Z1142:EB1142)-SUM($Z1149:EB1149)-IF(EB$1153=0,0,EB1149/EB$1153)*SUMPRODUCT($Z$448:EB$448,$Z$500:EB$500))*IF($T1161=справочники!$P$10,1,1/(1+Главная!$N$23)))</f>
        <v>0</v>
      </c>
      <c r="EC1161" s="121">
        <f>IF(EC$8="",0,(SUM($Z1142:EC1142)-SUM($Z1149:EC1149)-IF(EC$1153=0,0,EC1149/EC$1153)*SUMPRODUCT($Z$448:EC$448,$Z$500:EC$500))*IF($T1161=справочники!$P$10,1,1/(1+Главная!$N$23)))</f>
        <v>0</v>
      </c>
      <c r="ED1161" s="121">
        <f>IF(ED$8="",0,(SUM($Z1142:ED1142)-SUM($Z1149:ED1149)-IF(ED$1153=0,0,ED1149/ED$1153)*SUMPRODUCT($Z$448:ED$448,$Z$500:ED$500))*IF($T1161=справочники!$P$10,1,1/(1+Главная!$N$23)))</f>
        <v>0</v>
      </c>
      <c r="EE1161" s="121">
        <f>IF(EE$8="",0,(SUM($Z1142:EE1142)-SUM($Z1149:EE1149)-IF(EE$1153=0,0,EE1149/EE$1153)*SUMPRODUCT($Z$448:EE$448,$Z$500:EE$500))*IF($T1161=справочники!$P$10,1,1/(1+Главная!$N$23)))</f>
        <v>0</v>
      </c>
      <c r="EF1161" s="121">
        <f>IF(EF$8="",0,(SUM($Z1142:EF1142)-SUM($Z1149:EF1149)-IF(EF$1153=0,0,EF1149/EF$1153)*SUMPRODUCT($Z$448:EF$448,$Z$500:EF$500))*IF($T1161=справочники!$P$10,1,1/(1+Главная!$N$23)))</f>
        <v>0</v>
      </c>
      <c r="EG1161" s="121">
        <f>IF(EG$8="",0,(SUM($Z1142:EG1142)-SUM($Z1149:EG1149)-IF(EG$1153=0,0,EG1149/EG$1153)*SUMPRODUCT($Z$448:EG$448,$Z$500:EG$500))*IF($T1161=справочники!$P$10,1,1/(1+Главная!$N$23)))</f>
        <v>0</v>
      </c>
      <c r="EH1161" s="121">
        <f>IF(EH$8="",0,(SUM($Z1142:EH1142)-SUM($Z1149:EH1149)-IF(EH$1153=0,0,EH1149/EH$1153)*SUMPRODUCT($Z$448:EH$448,$Z$500:EH$500))*IF($T1161=справочники!$P$10,1,1/(1+Главная!$N$23)))</f>
        <v>0</v>
      </c>
      <c r="EI1161" s="121">
        <f>IF(EI$8="",0,(SUM($Z1142:EI1142)-SUM($Z1149:EI1149)-IF(EI$1153=0,0,EI1149/EI$1153)*SUMPRODUCT($Z$448:EI$448,$Z$500:EI$500))*IF($T1161=справочники!$P$10,1,1/(1+Главная!$N$23)))</f>
        <v>0</v>
      </c>
      <c r="EJ1161" s="121">
        <f>IF(EJ$8="",0,(SUM($Z1142:EJ1142)-SUM($Z1149:EJ1149)-IF(EJ$1153=0,0,EJ1149/EJ$1153)*SUMPRODUCT($Z$448:EJ$448,$Z$500:EJ$500))*IF($T1161=справочники!$P$10,1,1/(1+Главная!$N$23)))</f>
        <v>0</v>
      </c>
      <c r="EK1161" s="121">
        <f>IF(EK$8="",0,(SUM($Z1142:EK1142)-SUM($Z1149:EK1149)-IF(EK$1153=0,0,EK1149/EK$1153)*SUMPRODUCT($Z$448:EK$448,$Z$500:EK$500))*IF($T1161=справочники!$P$10,1,1/(1+Главная!$N$23)))</f>
        <v>0</v>
      </c>
      <c r="EL1161" s="121">
        <f>IF(EL$8="",0,(SUM($Z1142:EL1142)-SUM($Z1149:EL1149)-IF(EL$1153=0,0,EL1149/EL$1153)*SUMPRODUCT($Z$448:EL$448,$Z$500:EL$500))*IF($T1161=справочники!$P$10,1,1/(1+Главная!$N$23)))</f>
        <v>0</v>
      </c>
      <c r="EM1161" s="121">
        <f>IF(EM$8="",0,(SUM($Z1142:EM1142)-SUM($Z1149:EM1149)-IF(EM$1153=0,0,EM1149/EM$1153)*SUMPRODUCT($Z$448:EM$448,$Z$500:EM$500))*IF($T1161=справочники!$P$10,1,1/(1+Главная!$N$23)))</f>
        <v>0</v>
      </c>
      <c r="EN1161" s="121">
        <f>IF(EN$8="",0,(SUM($Z1142:EN1142)-SUM($Z1149:EN1149)-IF(EN$1153=0,0,EN1149/EN$1153)*SUMPRODUCT($Z$448:EN$448,$Z$500:EN$500))*IF($T1161=справочники!$P$10,1,1/(1+Главная!$N$23)))</f>
        <v>0</v>
      </c>
      <c r="EO1161" s="121">
        <f>IF(EO$8="",0,(SUM($Z1142:EO1142)-SUM($Z1149:EO1149)-IF(EO$1153=0,0,EO1149/EO$1153)*SUMPRODUCT($Z$448:EO$448,$Z$500:EO$500))*IF($T1161=справочники!$P$10,1,1/(1+Главная!$N$23)))</f>
        <v>0</v>
      </c>
      <c r="EP1161" s="121">
        <f>IF(EP$8="",0,(SUM($Z1142:EP1142)-SUM($Z1149:EP1149)-IF(EP$1153=0,0,EP1149/EP$1153)*SUMPRODUCT($Z$448:EP$448,$Z$500:EP$500))*IF($T1161=справочники!$P$10,1,1/(1+Главная!$N$23)))</f>
        <v>0</v>
      </c>
      <c r="EQ1161" s="121">
        <f>IF(EQ$8="",0,(SUM($Z1142:EQ1142)-SUM($Z1149:EQ1149)-IF(EQ$1153=0,0,EQ1149/EQ$1153)*SUMPRODUCT($Z$448:EQ$448,$Z$500:EQ$500))*IF($T1161=справочники!$P$10,1,1/(1+Главная!$N$23)))</f>
        <v>0</v>
      </c>
      <c r="ER1161" s="121">
        <f>IF(ER$8="",0,(SUM($Z1142:ER1142)-SUM($Z1149:ER1149)-IF(ER$1153=0,0,ER1149/ER$1153)*SUMPRODUCT($Z$448:ER$448,$Z$500:ER$500))*IF($T1161=справочники!$P$10,1,1/(1+Главная!$N$23)))</f>
        <v>0</v>
      </c>
      <c r="ES1161" s="121">
        <f>IF(ES$8="",0,(SUM($Z1142:ES1142)-SUM($Z1149:ES1149)-IF(ES$1153=0,0,ES1149/ES$1153)*SUMPRODUCT($Z$448:ES$448,$Z$500:ES$500))*IF($T1161=справочники!$P$10,1,1/(1+Главная!$N$23)))</f>
        <v>0</v>
      </c>
      <c r="ET1161" s="121">
        <f>IF(ET$8="",0,(SUM($Z1142:ET1142)-SUM($Z1149:ET1149)-IF(ET$1153=0,0,ET1149/ET$1153)*SUMPRODUCT($Z$448:ET$448,$Z$500:ET$500))*IF($T1161=справочники!$P$10,1,1/(1+Главная!$N$23)))</f>
        <v>0</v>
      </c>
      <c r="EU1161" s="121">
        <f>IF(EU$8="",0,(SUM($Z1142:EU1142)-SUM($Z1149:EU1149)-IF(EU$1153=0,0,EU1149/EU$1153)*SUMPRODUCT($Z$448:EU$448,$Z$500:EU$500))*IF($T1161=справочники!$P$10,1,1/(1+Главная!$N$23)))</f>
        <v>0</v>
      </c>
      <c r="EV1161" s="121">
        <f>IF(EV$8="",0,(SUM($Z1142:EV1142)-SUM($Z1149:EV1149)-IF(EV$1153=0,0,EV1149/EV$1153)*SUMPRODUCT($Z$448:EV$448,$Z$500:EV$500))*IF($T1161=справочники!$P$10,1,1/(1+Главная!$N$23)))</f>
        <v>0</v>
      </c>
      <c r="EW1161" s="121">
        <f>IF(EW$8="",0,(SUM($Z1142:EW1142)-SUM($Z1149:EW1149)-IF(EW$1153=0,0,EW1149/EW$1153)*SUMPRODUCT($Z$448:EW$448,$Z$500:EW$500))*IF($T1161=справочники!$P$10,1,1/(1+Главная!$N$23)))</f>
        <v>0</v>
      </c>
      <c r="EX1161" s="121">
        <f>IF(EX$8="",0,(SUM($Z1142:EX1142)-SUM($Z1149:EX1149)-IF(EX$1153=0,0,EX1149/EX$1153)*SUMPRODUCT($Z$448:EX$448,$Z$500:EX$500))*IF($T1161=справочники!$P$10,1,1/(1+Главная!$N$23)))</f>
        <v>0</v>
      </c>
      <c r="EY1161" s="121">
        <f>IF(EY$8="",0,(SUM($Z1142:EY1142)-SUM($Z1149:EY1149)-IF(EY$1153=0,0,EY1149/EY$1153)*SUMPRODUCT($Z$448:EY$448,$Z$500:EY$500))*IF($T1161=справочники!$P$10,1,1/(1+Главная!$N$23)))</f>
        <v>0</v>
      </c>
      <c r="EZ1161" s="121">
        <f>IF(EZ$8="",0,(SUM($Z1142:EZ1142)-SUM($Z1149:EZ1149)-IF(EZ$1153=0,0,EZ1149/EZ$1153)*SUMPRODUCT($Z$448:EZ$448,$Z$500:EZ$500))*IF($T1161=справочники!$P$10,1,1/(1+Главная!$N$23)))</f>
        <v>0</v>
      </c>
      <c r="FA1161" s="121">
        <f>IF(FA$8="",0,(SUM($Z1142:FA1142)-SUM($Z1149:FA1149)-IF(FA$1153=0,0,FA1149/FA$1153)*SUMPRODUCT($Z$448:FA$448,$Z$500:FA$500))*IF($T1161=справочники!$P$10,1,1/(1+Главная!$N$23)))</f>
        <v>0</v>
      </c>
      <c r="FB1161" s="121">
        <f>IF(FB$8="",0,(SUM($Z1142:FB1142)-SUM($Z1149:FB1149)-IF(FB$1153=0,0,FB1149/FB$1153)*SUMPRODUCT($Z$448:FB$448,$Z$500:FB$500))*IF($T1161=справочники!$P$10,1,1/(1+Главная!$N$23)))</f>
        <v>0</v>
      </c>
      <c r="FC1161" s="121">
        <f>IF(FC$8="",0,(SUM($Z1142:FC1142)-SUM($Z1149:FC1149)-IF(FC$1153=0,0,FC1149/FC$1153)*SUMPRODUCT($Z$448:FC$448,$Z$500:FC$500))*IF($T1161=справочники!$P$10,1,1/(1+Главная!$N$23)))</f>
        <v>0</v>
      </c>
      <c r="FD1161" s="121">
        <f>IF(FD$8="",0,(SUM($Z1142:FD1142)-SUM($Z1149:FD1149)-IF(FD$1153=0,0,FD1149/FD$1153)*SUMPRODUCT($Z$448:FD$448,$Z$500:FD$500))*IF($T1161=справочники!$P$10,1,1/(1+Главная!$N$23)))</f>
        <v>0</v>
      </c>
      <c r="FE1161" s="121">
        <f>IF(FE$8="",0,(SUM($Z1142:FE1142)-SUM($Z1149:FE1149)-IF(FE$1153=0,0,FE1149/FE$1153)*SUMPRODUCT($Z$448:FE$448,$Z$500:FE$500))*IF($T1161=справочники!$P$10,1,1/(1+Главная!$N$23)))</f>
        <v>0</v>
      </c>
      <c r="FF1161" s="121">
        <f>IF(FF$8="",0,(SUM($Z1142:FF1142)-SUM($Z1149:FF1149)-IF(FF$1153=0,0,FF1149/FF$1153)*SUMPRODUCT($Z$448:FF$448,$Z$500:FF$500))*IF($T1161=справочники!$P$10,1,1/(1+Главная!$N$23)))</f>
        <v>0</v>
      </c>
      <c r="FG1161" s="121">
        <f>IF(FG$8="",0,(SUM($Z1142:FG1142)-SUM($Z1149:FG1149)-IF(FG$1153=0,0,FG1149/FG$1153)*SUMPRODUCT($Z$448:FG$448,$Z$500:FG$500))*IF($T1161=справочники!$P$10,1,1/(1+Главная!$N$23)))</f>
        <v>0</v>
      </c>
      <c r="FH1161" s="121">
        <f>IF(FH$8="",0,(SUM($Z1142:FH1142)-SUM($Z1149:FH1149)-IF(FH$1153=0,0,FH1149/FH$1153)*SUMPRODUCT($Z$448:FH$448,$Z$500:FH$500))*IF($T1161=справочники!$P$10,1,1/(1+Главная!$N$23)))</f>
        <v>0</v>
      </c>
      <c r="FI1161" s="121">
        <f>IF(FI$8="",0,(SUM($Z1142:FI1142)-SUM($Z1149:FI1149)-IF(FI$1153=0,0,FI1149/FI$1153)*SUMPRODUCT($Z$448:FI$448,$Z$500:FI$500))*IF($T1161=справочники!$P$10,1,1/(1+Главная!$N$23)))</f>
        <v>0</v>
      </c>
      <c r="FJ1161" s="121">
        <f>IF(FJ$8="",0,(SUM($Z1142:FJ1142)-SUM($Z1149:FJ1149)-IF(FJ$1153=0,0,FJ1149/FJ$1153)*SUMPRODUCT($Z$448:FJ$448,$Z$500:FJ$500))*IF($T1161=справочники!$P$10,1,1/(1+Главная!$N$23)))</f>
        <v>0</v>
      </c>
      <c r="FK1161" s="121">
        <f>IF(FK$8="",0,(SUM($Z1142:FK1142)-SUM($Z1149:FK1149)-IF(FK$1153=0,0,FK1149/FK$1153)*SUMPRODUCT($Z$448:FK$448,$Z$500:FK$500))*IF($T1161=справочники!$P$10,1,1/(1+Главная!$N$23)))</f>
        <v>0</v>
      </c>
      <c r="FL1161" s="121">
        <f>IF(FL$8="",0,(SUM($Z1142:FL1142)-SUM($Z1149:FL1149)-IF(FL$1153=0,0,FL1149/FL$1153)*SUMPRODUCT($Z$448:FL$448,$Z$500:FL$500))*IF($T1161=справочники!$P$10,1,1/(1+Главная!$N$23)))</f>
        <v>0</v>
      </c>
      <c r="FM1161" s="121">
        <f>IF(FM$8="",0,(SUM($Z1142:FM1142)-SUM($Z1149:FM1149)-IF(FM$1153=0,0,FM1149/FM$1153)*SUMPRODUCT($Z$448:FM$448,$Z$500:FM$500))*IF($T1161=справочники!$P$10,1,1/(1+Главная!$N$23)))</f>
        <v>0</v>
      </c>
      <c r="FN1161" s="121">
        <f>IF(FN$8="",0,(SUM($Z1142:FN1142)-SUM($Z1149:FN1149)-IF(FN$1153=0,0,FN1149/FN$1153)*SUMPRODUCT($Z$448:FN$448,$Z$500:FN$500))*IF($T1161=справочники!$P$10,1,1/(1+Главная!$N$23)))</f>
        <v>0</v>
      </c>
      <c r="FO1161" s="121">
        <f>IF(FO$8="",0,(SUM($Z1142:FO1142)-SUM($Z1149:FO1149)-IF(FO$1153=0,0,FO1149/FO$1153)*SUMPRODUCT($Z$448:FO$448,$Z$500:FO$500))*IF($T1161=справочники!$P$10,1,1/(1+Главная!$N$23)))</f>
        <v>0</v>
      </c>
      <c r="FP1161" s="121">
        <f>IF(FP$8="",0,(SUM($Z1142:FP1142)-SUM($Z1149:FP1149)-IF(FP$1153=0,0,FP1149/FP$1153)*SUMPRODUCT($Z$448:FP$448,$Z$500:FP$500))*IF($T1161=справочники!$P$10,1,1/(1+Главная!$N$23)))</f>
        <v>0</v>
      </c>
      <c r="FQ1161" s="121">
        <f>IF(FQ$8="",0,(SUM($Z1142:FQ1142)-SUM($Z1149:FQ1149)-IF(FQ$1153=0,0,FQ1149/FQ$1153)*SUMPRODUCT($Z$448:FQ$448,$Z$500:FQ$500))*IF($T1161=справочники!$P$10,1,1/(1+Главная!$N$23)))</f>
        <v>0</v>
      </c>
      <c r="FR1161" s="121">
        <f>IF(FR$8="",0,(SUM($Z1142:FR1142)-SUM($Z1149:FR1149)-IF(FR$1153=0,0,FR1149/FR$1153)*SUMPRODUCT($Z$448:FR$448,$Z$500:FR$500))*IF($T1161=справочники!$P$10,1,1/(1+Главная!$N$23)))</f>
        <v>0</v>
      </c>
      <c r="FS1161" s="121">
        <f>IF(FS$8="",0,(SUM($Z1142:FS1142)-SUM($Z1149:FS1149)-IF(FS$1153=0,0,FS1149/FS$1153)*SUMPRODUCT($Z$448:FS$448,$Z$500:FS$500))*IF($T1161=справочники!$P$10,1,1/(1+Главная!$N$23)))</f>
        <v>0</v>
      </c>
      <c r="FT1161" s="121">
        <f>IF(FT$8="",0,(SUM($Z1142:FT1142)-SUM($Z1149:FT1149)-IF(FT$1153=0,0,FT1149/FT$1153)*SUMPRODUCT($Z$448:FT$448,$Z$500:FT$500))*IF($T1161=справочники!$P$10,1,1/(1+Главная!$N$23)))</f>
        <v>0</v>
      </c>
      <c r="FU1161" s="121">
        <f>IF(FU$8="",0,(SUM($Z1142:FU1142)-SUM($Z1149:FU1149)-IF(FU$1153=0,0,FU1149/FU$1153)*SUMPRODUCT($Z$448:FU$448,$Z$500:FU$500))*IF($T1161=справочники!$P$10,1,1/(1+Главная!$N$23)))</f>
        <v>0</v>
      </c>
      <c r="FV1161" s="121">
        <f>IF(FV$8="",0,(SUM($Z1142:FV1142)-SUM($Z1149:FV1149)-IF(FV$1153=0,0,FV1149/FV$1153)*SUMPRODUCT($Z$448:FV$448,$Z$500:FV$500))*IF($T1161=справочники!$P$10,1,1/(1+Главная!$N$23)))</f>
        <v>0</v>
      </c>
      <c r="FW1161" s="121">
        <f>IF(FW$8="",0,(SUM($Z1142:FW1142)-SUM($Z1149:FW1149)-IF(FW$1153=0,0,FW1149/FW$1153)*SUMPRODUCT($Z$448:FW$448,$Z$500:FW$500))*IF($T1161=справочники!$P$10,1,1/(1+Главная!$N$23)))</f>
        <v>0</v>
      </c>
      <c r="FX1161" s="121">
        <f>IF(FX$8="",0,(SUM($Z1142:FX1142)-SUM($Z1149:FX1149)-IF(FX$1153=0,0,FX1149/FX$1153)*SUMPRODUCT($Z$448:FX$448,$Z$500:FX$500))*IF($T1161=справочники!$P$10,1,1/(1+Главная!$N$23)))</f>
        <v>0</v>
      </c>
      <c r="FY1161" s="121">
        <f>IF(FY$8="",0,(SUM($Z1142:FY1142)-SUM($Z1149:FY1149)-IF(FY$1153=0,0,FY1149/FY$1153)*SUMPRODUCT($Z$448:FY$448,$Z$500:FY$500))*IF($T1161=справочники!$P$10,1,1/(1+Главная!$N$23)))</f>
        <v>0</v>
      </c>
      <c r="FZ1161" s="121">
        <f>IF(FZ$8="",0,(SUM($Z1142:FZ1142)-SUM($Z1149:FZ1149)-IF(FZ$1153=0,0,FZ1149/FZ$1153)*SUMPRODUCT($Z$448:FZ$448,$Z$500:FZ$500))*IF($T1161=справочники!$P$10,1,1/(1+Главная!$N$23)))</f>
        <v>0</v>
      </c>
      <c r="GA1161" s="121">
        <f>IF(GA$8="",0,(SUM($Z1142:GA1142)-SUM($Z1149:GA1149)-IF(GA$1153=0,0,GA1149/GA$1153)*SUMPRODUCT($Z$448:GA$448,$Z$500:GA$500))*IF($T1161=справочники!$P$10,1,1/(1+Главная!$N$23)))</f>
        <v>0</v>
      </c>
      <c r="GB1161" s="121">
        <f>IF(GB$8="",0,(SUM($Z1142:GB1142)-SUM($Z1149:GB1149)-IF(GB$1153=0,0,GB1149/GB$1153)*SUMPRODUCT($Z$448:GB$448,$Z$500:GB$500))*IF($T1161=справочники!$P$10,1,1/(1+Главная!$N$23)))</f>
        <v>0</v>
      </c>
      <c r="GC1161" s="121">
        <f>IF(GC$8="",0,(SUM($Z1142:GC1142)-SUM($Z1149:GC1149)-IF(GC$1153=0,0,GC1149/GC$1153)*SUMPRODUCT($Z$448:GC$448,$Z$500:GC$500))*IF($T1161=справочники!$P$10,1,1/(1+Главная!$N$23)))</f>
        <v>0</v>
      </c>
      <c r="GD1161" s="121">
        <f>IF(GD$8="",0,(SUM($Z1142:GD1142)-SUM($Z1149:GD1149)-IF(GD$1153=0,0,GD1149/GD$1153)*SUMPRODUCT($Z$448:GD$448,$Z$500:GD$500))*IF($T1161=справочники!$P$10,1,1/(1+Главная!$N$23)))</f>
        <v>0</v>
      </c>
      <c r="GE1161" s="121">
        <f>IF(GE$8="",0,(SUM($Z1142:GE1142)-SUM($Z1149:GE1149)-IF(GE$1153=0,0,GE1149/GE$1153)*SUMPRODUCT($Z$448:GE$448,$Z$500:GE$500))*IF($T1161=справочники!$P$10,1,1/(1+Главная!$N$23)))</f>
        <v>0</v>
      </c>
      <c r="GF1161" s="121">
        <f>IF(GF$8="",0,(SUM($Z1142:GF1142)-SUM($Z1149:GF1149)-IF(GF$1153=0,0,GF1149/GF$1153)*SUMPRODUCT($Z$448:GF$448,$Z$500:GF$500))*IF($T1161=справочники!$P$10,1,1/(1+Главная!$N$23)))</f>
        <v>0</v>
      </c>
      <c r="GG1161" s="121">
        <f>IF(GG$8="",0,(SUM($Z1142:GG1142)-SUM($Z1149:GG1149)-IF(GG$1153=0,0,GG1149/GG$1153)*SUMPRODUCT($Z$448:GG$448,$Z$500:GG$500))*IF($T1161=справочники!$P$10,1,1/(1+Главная!$N$23)))</f>
        <v>0</v>
      </c>
      <c r="GH1161" s="121">
        <f>IF(GH$8="",0,(SUM($Z1142:GH1142)-SUM($Z1149:GH1149)-IF(GH$1153=0,0,GH1149/GH$1153)*SUMPRODUCT($Z$448:GH$448,$Z$500:GH$500))*IF($T1161=справочники!$P$10,1,1/(1+Главная!$N$23)))</f>
        <v>0</v>
      </c>
      <c r="GI1161" s="121">
        <f>IF(GI$8="",0,(SUM($Z1142:GI1142)-SUM($Z1149:GI1149)-IF(GI$1153=0,0,GI1149/GI$1153)*SUMPRODUCT($Z$448:GI$448,$Z$500:GI$500))*IF($T1161=справочники!$P$10,1,1/(1+Главная!$N$23)))</f>
        <v>0</v>
      </c>
      <c r="GJ1161" s="121">
        <f>IF(GJ$8="",0,(SUM($Z1142:GJ1142)-SUM($Z1149:GJ1149)-IF(GJ$1153=0,0,GJ1149/GJ$1153)*SUMPRODUCT($Z$448:GJ$448,$Z$500:GJ$500))*IF($T1161=справочники!$P$10,1,1/(1+Главная!$N$23)))</f>
        <v>0</v>
      </c>
      <c r="GK1161" s="121">
        <f>IF(GK$8="",0,(SUM($Z1142:GK1142)-SUM($Z1149:GK1149)-IF(GK$1153=0,0,GK1149/GK$1153)*SUMPRODUCT($Z$448:GK$448,$Z$500:GK$500))*IF($T1161=справочники!$P$10,1,1/(1+Главная!$N$23)))</f>
        <v>0</v>
      </c>
      <c r="GL1161" s="121">
        <f>IF(GL$8="",0,(SUM($Z1142:GL1142)-SUM($Z1149:GL1149)-IF(GL$1153=0,0,GL1149/GL$1153)*SUMPRODUCT($Z$448:GL$448,$Z$500:GL$500))*IF($T1161=справочники!$P$10,1,1/(1+Главная!$N$23)))</f>
        <v>0</v>
      </c>
      <c r="GM1161" s="121">
        <f>IF(GM$8="",0,(SUM($Z1142:GM1142)-SUM($Z1149:GM1149)-IF(GM$1153=0,0,GM1149/GM$1153)*SUMPRODUCT($Z$448:GM$448,$Z$500:GM$500))*IF($T1161=справочники!$P$10,1,1/(1+Главная!$N$23)))</f>
        <v>0</v>
      </c>
      <c r="GN1161" s="121">
        <f>IF(GN$8="",0,(SUM($Z1142:GN1142)-SUM($Z1149:GN1149)-IF(GN$1153=0,0,GN1149/GN$1153)*SUMPRODUCT($Z$448:GN$448,$Z$500:GN$500))*IF($T1161=справочники!$P$10,1,1/(1+Главная!$N$23)))</f>
        <v>0</v>
      </c>
      <c r="GO1161" s="121">
        <f>IF(GO$8="",0,(SUM($Z1142:GO1142)-SUM($Z1149:GO1149)-IF(GO$1153=0,0,GO1149/GO$1153)*SUMPRODUCT($Z$448:GO$448,$Z$500:GO$500))*IF($T1161=справочники!$P$10,1,1/(1+Главная!$N$23)))</f>
        <v>0</v>
      </c>
      <c r="GP1161" s="121">
        <f>IF(GP$8="",0,(SUM($Z1142:GP1142)-SUM($Z1149:GP1149)-IF(GP$1153=0,0,GP1149/GP$1153)*SUMPRODUCT($Z$448:GP$448,$Z$500:GP$500))*IF($T1161=справочники!$P$10,1,1/(1+Главная!$N$23)))</f>
        <v>0</v>
      </c>
      <c r="GQ1161" s="121">
        <f>IF(GQ$8="",0,(SUM($Z1142:GQ1142)-SUM($Z1149:GQ1149)-IF(GQ$1153=0,0,GQ1149/GQ$1153)*SUMPRODUCT($Z$448:GQ$448,$Z$500:GQ$500))*IF($T1161=справочники!$P$10,1,1/(1+Главная!$N$23)))</f>
        <v>0</v>
      </c>
      <c r="GR1161" s="121">
        <f>IF(GR$8="",0,(SUM($Z1142:GR1142)-SUM($Z1149:GR1149)-IF(GR$1153=0,0,GR1149/GR$1153)*SUMPRODUCT($Z$448:GR$448,$Z$500:GR$500))*IF($T1161=справочники!$P$10,1,1/(1+Главная!$N$23)))</f>
        <v>0</v>
      </c>
      <c r="GS1161" s="121">
        <f>IF(GS$8="",0,(SUM($Z1142:GS1142)-SUM($Z1149:GS1149)-IF(GS$1153=0,0,GS1149/GS$1153)*SUMPRODUCT($Z$448:GS$448,$Z$500:GS$500))*IF($T1161=справочники!$P$10,1,1/(1+Главная!$N$23)))</f>
        <v>0</v>
      </c>
      <c r="GT1161" s="121">
        <f>IF(GT$8="",0,(SUM($Z1142:GT1142)-SUM($Z1149:GT1149)-IF(GT$1153=0,0,GT1149/GT$1153)*SUMPRODUCT($Z$448:GT$448,$Z$500:GT$500))*IF($T1161=справочники!$P$10,1,1/(1+Главная!$N$23)))</f>
        <v>0</v>
      </c>
      <c r="GU1161" s="121">
        <f>IF(GU$8="",0,(SUM($Z1142:GU1142)-SUM($Z1149:GU1149)-IF(GU$1153=0,0,GU1149/GU$1153)*SUMPRODUCT($Z$448:GU$448,$Z$500:GU$500))*IF($T1161=справочники!$P$10,1,1/(1+Главная!$N$23)))</f>
        <v>0</v>
      </c>
      <c r="GV1161" s="121">
        <f>IF(GV$8="",0,(SUM($Z1142:GV1142)-SUM($Z1149:GV1149)-IF(GV$1153=0,0,GV1149/GV$1153)*SUMPRODUCT($Z$448:GV$448,$Z$500:GV$500))*IF($T1161=справочники!$P$10,1,1/(1+Главная!$N$23)))</f>
        <v>0</v>
      </c>
      <c r="GW1161" s="121">
        <f>IF(GW$8="",0,(SUM($Z1142:GW1142)-SUM($Z1149:GW1149)-IF(GW$1153=0,0,GW1149/GW$1153)*SUMPRODUCT($Z$448:GW$448,$Z$500:GW$500))*IF($T1161=справочники!$P$10,1,1/(1+Главная!$N$23)))</f>
        <v>0</v>
      </c>
      <c r="GX1161" s="121">
        <f>IF(GX$8="",0,(SUM($Z1142:GX1142)-SUM($Z1149:GX1149)-IF(GX$1153=0,0,GX1149/GX$1153)*SUMPRODUCT($Z$448:GX$448,$Z$500:GX$500))*IF($T1161=справочники!$P$10,1,1/(1+Главная!$N$23)))</f>
        <v>0</v>
      </c>
      <c r="GY1161" s="121">
        <f>IF(GY$8="",0,(SUM($Z1142:GY1142)-SUM($Z1149:GY1149)-IF(GY$1153=0,0,GY1149/GY$1153)*SUMPRODUCT($Z$448:GY$448,$Z$500:GY$500))*IF($T1161=справочники!$P$10,1,1/(1+Главная!$N$23)))</f>
        <v>0</v>
      </c>
      <c r="GZ1161" s="121">
        <f>IF(GZ$8="",0,(SUM($Z1142:GZ1142)-SUM($Z1149:GZ1149)-IF(GZ$1153=0,0,GZ1149/GZ$1153)*SUMPRODUCT($Z$448:GZ$448,$Z$500:GZ$500))*IF($T1161=справочники!$P$10,1,1/(1+Главная!$N$23)))</f>
        <v>0</v>
      </c>
      <c r="HA1161" s="60"/>
      <c r="HB1161" s="60"/>
    </row>
    <row r="1162" spans="1:210" s="122" customFormat="1" ht="10.199999999999999" customHeight="1">
      <c r="A1162" s="60"/>
      <c r="B1162" s="60"/>
      <c r="C1162" s="60"/>
      <c r="D1162" s="60"/>
      <c r="E1162" s="273"/>
      <c r="F1162" s="116"/>
      <c r="G1162" s="117"/>
      <c r="H1162" s="60"/>
      <c r="I1162" s="60"/>
      <c r="J1162" s="60"/>
      <c r="K1162" s="417">
        <f>K1143</f>
        <v>0</v>
      </c>
      <c r="L1162" s="60"/>
      <c r="M1162" s="410"/>
      <c r="N1162" s="411">
        <f t="shared" si="5420"/>
        <v>0</v>
      </c>
      <c r="O1162" s="228"/>
      <c r="P1162" s="231"/>
      <c r="Q1162" s="228" t="s">
        <v>26</v>
      </c>
      <c r="R1162" s="228"/>
      <c r="S1162" s="410"/>
      <c r="T1162" s="411">
        <f>T1143</f>
        <v>0</v>
      </c>
      <c r="U1162" s="117"/>
      <c r="V1162" s="60"/>
      <c r="W1162" s="118"/>
      <c r="X1162" s="118"/>
      <c r="Y1162" s="119"/>
      <c r="Z1162" s="120"/>
      <c r="AA1162" s="121">
        <f>IF(AA$8="",0,(SUM($Z1143:AA1143)-SUM($Z1150:AA1150)-IF(AA$1153=0,0,AA1150/AA$1153)*SUMPRODUCT($Z$448:AA$448,$Z$500:AA$500))*IF($T1162=справочники!$P$10,1,1/(1+Главная!$N$23)))</f>
        <v>0</v>
      </c>
      <c r="AB1162" s="121">
        <f>IF(AB$8="",0,(SUM($Z1143:AB1143)-SUM($Z1150:AB1150)-IF(AB$1153=0,0,AB1150/AB$1153)*SUMPRODUCT($Z$448:AB$448,$Z$500:AB$500))*IF($T1162=справочники!$P$10,1,1/(1+Главная!$N$23)))</f>
        <v>0</v>
      </c>
      <c r="AC1162" s="121">
        <f>IF(AC$8="",0,(SUM($Z1143:AC1143)-SUM($Z1150:AC1150)-IF(AC$1153=0,0,AC1150/AC$1153)*SUMPRODUCT($Z$448:AC$448,$Z$500:AC$500))*IF($T1162=справочники!$P$10,1,1/(1+Главная!$N$23)))</f>
        <v>0</v>
      </c>
      <c r="AD1162" s="121">
        <f>IF(AD$8="",0,(SUM($Z1143:AD1143)-SUM($Z1150:AD1150)-IF(AD$1153=0,0,AD1150/AD$1153)*SUMPRODUCT($Z$448:AD$448,$Z$500:AD$500))*IF($T1162=справочники!$P$10,1,1/(1+Главная!$N$23)))</f>
        <v>0</v>
      </c>
      <c r="AE1162" s="121">
        <f>IF(AE$8="",0,(SUM($Z1143:AE1143)-SUM($Z1150:AE1150)-IF(AE$1153=0,0,AE1150/AE$1153)*SUMPRODUCT($Z$448:AE$448,$Z$500:AE$500))*IF($T1162=справочники!$P$10,1,1/(1+Главная!$N$23)))</f>
        <v>0</v>
      </c>
      <c r="AF1162" s="121">
        <f>IF(AF$8="",0,(SUM($Z1143:AF1143)-SUM($Z1150:AF1150)-IF(AF$1153=0,0,AF1150/AF$1153)*SUMPRODUCT($Z$448:AF$448,$Z$500:AF$500))*IF($T1162=справочники!$P$10,1,1/(1+Главная!$N$23)))</f>
        <v>0</v>
      </c>
      <c r="AG1162" s="121">
        <f>IF(AG$8="",0,(SUM($Z1143:AG1143)-SUM($Z1150:AG1150)-IF(AG$1153=0,0,AG1150/AG$1153)*SUMPRODUCT($Z$448:AG$448,$Z$500:AG$500))*IF($T1162=справочники!$P$10,1,1/(1+Главная!$N$23)))</f>
        <v>0</v>
      </c>
      <c r="AH1162" s="121">
        <f>IF(AH$8="",0,(SUM($Z1143:AH1143)-SUM($Z1150:AH1150)-IF(AH$1153=0,0,AH1150/AH$1153)*SUMPRODUCT($Z$448:AH$448,$Z$500:AH$500))*IF($T1162=справочники!$P$10,1,1/(1+Главная!$N$23)))</f>
        <v>0</v>
      </c>
      <c r="AI1162" s="121">
        <f>IF(AI$8="",0,(SUM($Z1143:AI1143)-SUM($Z1150:AI1150)-IF(AI$1153=0,0,AI1150/AI$1153)*SUMPRODUCT($Z$448:AI$448,$Z$500:AI$500))*IF($T1162=справочники!$P$10,1,1/(1+Главная!$N$23)))</f>
        <v>0</v>
      </c>
      <c r="AJ1162" s="121">
        <f>IF(AJ$8="",0,(SUM($Z1143:AJ1143)-SUM($Z1150:AJ1150)-IF(AJ$1153=0,0,AJ1150/AJ$1153)*SUMPRODUCT($Z$448:AJ$448,$Z$500:AJ$500))*IF($T1162=справочники!$P$10,1,1/(1+Главная!$N$23)))</f>
        <v>0</v>
      </c>
      <c r="AK1162" s="121">
        <f>IF(AK$8="",0,(SUM($Z1143:AK1143)-SUM($Z1150:AK1150)-IF(AK$1153=0,0,AK1150/AK$1153)*SUMPRODUCT($Z$448:AK$448,$Z$500:AK$500))*IF($T1162=справочники!$P$10,1,1/(1+Главная!$N$23)))</f>
        <v>0</v>
      </c>
      <c r="AL1162" s="121">
        <f>IF(AL$8="",0,(SUM($Z1143:AL1143)-SUM($Z1150:AL1150)-IF(AL$1153=0,0,AL1150/AL$1153)*SUMPRODUCT($Z$448:AL$448,$Z$500:AL$500))*IF($T1162=справочники!$P$10,1,1/(1+Главная!$N$23)))</f>
        <v>0</v>
      </c>
      <c r="AM1162" s="121">
        <f>IF(AM$8="",0,(SUM($Z1143:AM1143)-SUM($Z1150:AM1150)-IF(AM$1153=0,0,AM1150/AM$1153)*SUMPRODUCT($Z$448:AM$448,$Z$500:AM$500))*IF($T1162=справочники!$P$10,1,1/(1+Главная!$N$23)))</f>
        <v>0</v>
      </c>
      <c r="AN1162" s="121">
        <f>IF(AN$8="",0,(SUM($Z1143:AN1143)-SUM($Z1150:AN1150)-IF(AN$1153=0,0,AN1150/AN$1153)*SUMPRODUCT($Z$448:AN$448,$Z$500:AN$500))*IF($T1162=справочники!$P$10,1,1/(1+Главная!$N$23)))</f>
        <v>0</v>
      </c>
      <c r="AO1162" s="121">
        <f>IF(AO$8="",0,(SUM($Z1143:AO1143)-SUM($Z1150:AO1150)-IF(AO$1153=0,0,AO1150/AO$1153)*SUMPRODUCT($Z$448:AO$448,$Z$500:AO$500))*IF($T1162=справочники!$P$10,1,1/(1+Главная!$N$23)))</f>
        <v>0</v>
      </c>
      <c r="AP1162" s="121">
        <f>IF(AP$8="",0,(SUM($Z1143:AP1143)-SUM($Z1150:AP1150)-IF(AP$1153=0,0,AP1150/AP$1153)*SUMPRODUCT($Z$448:AP$448,$Z$500:AP$500))*IF($T1162=справочники!$P$10,1,1/(1+Главная!$N$23)))</f>
        <v>0</v>
      </c>
      <c r="AQ1162" s="121">
        <f>IF(AQ$8="",0,(SUM($Z1143:AQ1143)-SUM($Z1150:AQ1150)-IF(AQ$1153=0,0,AQ1150/AQ$1153)*SUMPRODUCT($Z$448:AQ$448,$Z$500:AQ$500))*IF($T1162=справочники!$P$10,1,1/(1+Главная!$N$23)))</f>
        <v>0</v>
      </c>
      <c r="AR1162" s="121">
        <f>IF(AR$8="",0,(SUM($Z1143:AR1143)-SUM($Z1150:AR1150)-IF(AR$1153=0,0,AR1150/AR$1153)*SUMPRODUCT($Z$448:AR$448,$Z$500:AR$500))*IF($T1162=справочники!$P$10,1,1/(1+Главная!$N$23)))</f>
        <v>0</v>
      </c>
      <c r="AS1162" s="121">
        <f>IF(AS$8="",0,(SUM($Z1143:AS1143)-SUM($Z1150:AS1150)-IF(AS$1153=0,0,AS1150/AS$1153)*SUMPRODUCT($Z$448:AS$448,$Z$500:AS$500))*IF($T1162=справочники!$P$10,1,1/(1+Главная!$N$23)))</f>
        <v>0</v>
      </c>
      <c r="AT1162" s="121">
        <f>IF(AT$8="",0,(SUM($Z1143:AT1143)-SUM($Z1150:AT1150)-IF(AT$1153=0,0,AT1150/AT$1153)*SUMPRODUCT($Z$448:AT$448,$Z$500:AT$500))*IF($T1162=справочники!$P$10,1,1/(1+Главная!$N$23)))</f>
        <v>0</v>
      </c>
      <c r="AU1162" s="121">
        <f>IF(AU$8="",0,(SUM($Z1143:AU1143)-SUM($Z1150:AU1150)-IF(AU$1153=0,0,AU1150/AU$1153)*SUMPRODUCT($Z$448:AU$448,$Z$500:AU$500))*IF($T1162=справочники!$P$10,1,1/(1+Главная!$N$23)))</f>
        <v>0</v>
      </c>
      <c r="AV1162" s="121">
        <f>IF(AV$8="",0,(SUM($Z1143:AV1143)-SUM($Z1150:AV1150)-IF(AV$1153=0,0,AV1150/AV$1153)*SUMPRODUCT($Z$448:AV$448,$Z$500:AV$500))*IF($T1162=справочники!$P$10,1,1/(1+Главная!$N$23)))</f>
        <v>0</v>
      </c>
      <c r="AW1162" s="121">
        <f>IF(AW$8="",0,(SUM($Z1143:AW1143)-SUM($Z1150:AW1150)-IF(AW$1153=0,0,AW1150/AW$1153)*SUMPRODUCT($Z$448:AW$448,$Z$500:AW$500))*IF($T1162=справочники!$P$10,1,1/(1+Главная!$N$23)))</f>
        <v>0</v>
      </c>
      <c r="AX1162" s="121">
        <f>IF(AX$8="",0,(SUM($Z1143:AX1143)-SUM($Z1150:AX1150)-IF(AX$1153=0,0,AX1150/AX$1153)*SUMPRODUCT($Z$448:AX$448,$Z$500:AX$500))*IF($T1162=справочники!$P$10,1,1/(1+Главная!$N$23)))</f>
        <v>0</v>
      </c>
      <c r="AY1162" s="121">
        <f>IF(AY$8="",0,(SUM($Z1143:AY1143)-SUM($Z1150:AY1150)-IF(AY$1153=0,0,AY1150/AY$1153)*SUMPRODUCT($Z$448:AY$448,$Z$500:AY$500))*IF($T1162=справочники!$P$10,1,1/(1+Главная!$N$23)))</f>
        <v>0</v>
      </c>
      <c r="AZ1162" s="121">
        <f>IF(AZ$8="",0,(SUM($Z1143:AZ1143)-SUM($Z1150:AZ1150)-IF(AZ$1153=0,0,AZ1150/AZ$1153)*SUMPRODUCT($Z$448:AZ$448,$Z$500:AZ$500))*IF($T1162=справочники!$P$10,1,1/(1+Главная!$N$23)))</f>
        <v>0</v>
      </c>
      <c r="BA1162" s="121">
        <f>IF(BA$8="",0,(SUM($Z1143:BA1143)-SUM($Z1150:BA1150)-IF(BA$1153=0,0,BA1150/BA$1153)*SUMPRODUCT($Z$448:BA$448,$Z$500:BA$500))*IF($T1162=справочники!$P$10,1,1/(1+Главная!$N$23)))</f>
        <v>0</v>
      </c>
      <c r="BB1162" s="121">
        <f>IF(BB$8="",0,(SUM($Z1143:BB1143)-SUM($Z1150:BB1150)-IF(BB$1153=0,0,BB1150/BB$1153)*SUMPRODUCT($Z$448:BB$448,$Z$500:BB$500))*IF($T1162=справочники!$P$10,1,1/(1+Главная!$N$23)))</f>
        <v>0</v>
      </c>
      <c r="BC1162" s="121">
        <f>IF(BC$8="",0,(SUM($Z1143:BC1143)-SUM($Z1150:BC1150)-IF(BC$1153=0,0,BC1150/BC$1153)*SUMPRODUCT($Z$448:BC$448,$Z$500:BC$500))*IF($T1162=справочники!$P$10,1,1/(1+Главная!$N$23)))</f>
        <v>0</v>
      </c>
      <c r="BD1162" s="121">
        <f>IF(BD$8="",0,(SUM($Z1143:BD1143)-SUM($Z1150:BD1150)-IF(BD$1153=0,0,BD1150/BD$1153)*SUMPRODUCT($Z$448:BD$448,$Z$500:BD$500))*IF($T1162=справочники!$P$10,1,1/(1+Главная!$N$23)))</f>
        <v>0</v>
      </c>
      <c r="BE1162" s="121">
        <f>IF(BE$8="",0,(SUM($Z1143:BE1143)-SUM($Z1150:BE1150)-IF(BE$1153=0,0,BE1150/BE$1153)*SUMPRODUCT($Z$448:BE$448,$Z$500:BE$500))*IF($T1162=справочники!$P$10,1,1/(1+Главная!$N$23)))</f>
        <v>0</v>
      </c>
      <c r="BF1162" s="121">
        <f>IF(BF$8="",0,(SUM($Z1143:BF1143)-SUM($Z1150:BF1150)-IF(BF$1153=0,0,BF1150/BF$1153)*SUMPRODUCT($Z$448:BF$448,$Z$500:BF$500))*IF($T1162=справочники!$P$10,1,1/(1+Главная!$N$23)))</f>
        <v>0</v>
      </c>
      <c r="BG1162" s="121">
        <f>IF(BG$8="",0,(SUM($Z1143:BG1143)-SUM($Z1150:BG1150)-IF(BG$1153=0,0,BG1150/BG$1153)*SUMPRODUCT($Z$448:BG$448,$Z$500:BG$500))*IF($T1162=справочники!$P$10,1,1/(1+Главная!$N$23)))</f>
        <v>0</v>
      </c>
      <c r="BH1162" s="121">
        <f>IF(BH$8="",0,(SUM($Z1143:BH1143)-SUM($Z1150:BH1150)-IF(BH$1153=0,0,BH1150/BH$1153)*SUMPRODUCT($Z$448:BH$448,$Z$500:BH$500))*IF($T1162=справочники!$P$10,1,1/(1+Главная!$N$23)))</f>
        <v>0</v>
      </c>
      <c r="BI1162" s="121">
        <f>IF(BI$8="",0,(SUM($Z1143:BI1143)-SUM($Z1150:BI1150)-IF(BI$1153=0,0,BI1150/BI$1153)*SUMPRODUCT($Z$448:BI$448,$Z$500:BI$500))*IF($T1162=справочники!$P$10,1,1/(1+Главная!$N$23)))</f>
        <v>0</v>
      </c>
      <c r="BJ1162" s="121">
        <f>IF(BJ$8="",0,(SUM($Z1143:BJ1143)-SUM($Z1150:BJ1150)-IF(BJ$1153=0,0,BJ1150/BJ$1153)*SUMPRODUCT($Z$448:BJ$448,$Z$500:BJ$500))*IF($T1162=справочники!$P$10,1,1/(1+Главная!$N$23)))</f>
        <v>0</v>
      </c>
      <c r="BK1162" s="121">
        <f>IF(BK$8="",0,(SUM($Z1143:BK1143)-SUM($Z1150:BK1150)-IF(BK$1153=0,0,BK1150/BK$1153)*SUMPRODUCT($Z$448:BK$448,$Z$500:BK$500))*IF($T1162=справочники!$P$10,1,1/(1+Главная!$N$23)))</f>
        <v>0</v>
      </c>
      <c r="BL1162" s="121">
        <f>IF(BL$8="",0,(SUM($Z1143:BL1143)-SUM($Z1150:BL1150)-IF(BL$1153=0,0,BL1150/BL$1153)*SUMPRODUCT($Z$448:BL$448,$Z$500:BL$500))*IF($T1162=справочники!$P$10,1,1/(1+Главная!$N$23)))</f>
        <v>0</v>
      </c>
      <c r="BM1162" s="121">
        <f>IF(BM$8="",0,(SUM($Z1143:BM1143)-SUM($Z1150:BM1150)-IF(BM$1153=0,0,BM1150/BM$1153)*SUMPRODUCT($Z$448:BM$448,$Z$500:BM$500))*IF($T1162=справочники!$P$10,1,1/(1+Главная!$N$23)))</f>
        <v>0</v>
      </c>
      <c r="BN1162" s="121">
        <f>IF(BN$8="",0,(SUM($Z1143:BN1143)-SUM($Z1150:BN1150)-IF(BN$1153=0,0,BN1150/BN$1153)*SUMPRODUCT($Z$448:BN$448,$Z$500:BN$500))*IF($T1162=справочники!$P$10,1,1/(1+Главная!$N$23)))</f>
        <v>0</v>
      </c>
      <c r="BO1162" s="121">
        <f>IF(BO$8="",0,(SUM($Z1143:BO1143)-SUM($Z1150:BO1150)-IF(BO$1153=0,0,BO1150/BO$1153)*SUMPRODUCT($Z$448:BO$448,$Z$500:BO$500))*IF($T1162=справочники!$P$10,1,1/(1+Главная!$N$23)))</f>
        <v>0</v>
      </c>
      <c r="BP1162" s="121">
        <f>IF(BP$8="",0,(SUM($Z1143:BP1143)-SUM($Z1150:BP1150)-IF(BP$1153=0,0,BP1150/BP$1153)*SUMPRODUCT($Z$448:BP$448,$Z$500:BP$500))*IF($T1162=справочники!$P$10,1,1/(1+Главная!$N$23)))</f>
        <v>0</v>
      </c>
      <c r="BQ1162" s="121">
        <f>IF(BQ$8="",0,(SUM($Z1143:BQ1143)-SUM($Z1150:BQ1150)-IF(BQ$1153=0,0,BQ1150/BQ$1153)*SUMPRODUCT($Z$448:BQ$448,$Z$500:BQ$500))*IF($T1162=справочники!$P$10,1,1/(1+Главная!$N$23)))</f>
        <v>0</v>
      </c>
      <c r="BR1162" s="121">
        <f>IF(BR$8="",0,(SUM($Z1143:BR1143)-SUM($Z1150:BR1150)-IF(BR$1153=0,0,BR1150/BR$1153)*SUMPRODUCT($Z$448:BR$448,$Z$500:BR$500))*IF($T1162=справочники!$P$10,1,1/(1+Главная!$N$23)))</f>
        <v>0</v>
      </c>
      <c r="BS1162" s="121">
        <f>IF(BS$8="",0,(SUM($Z1143:BS1143)-SUM($Z1150:BS1150)-IF(BS$1153=0,0,BS1150/BS$1153)*SUMPRODUCT($Z$448:BS$448,$Z$500:BS$500))*IF($T1162=справочники!$P$10,1,1/(1+Главная!$N$23)))</f>
        <v>0</v>
      </c>
      <c r="BT1162" s="121">
        <f>IF(BT$8="",0,(SUM($Z1143:BT1143)-SUM($Z1150:BT1150)-IF(BT$1153=0,0,BT1150/BT$1153)*SUMPRODUCT($Z$448:BT$448,$Z$500:BT$500))*IF($T1162=справочники!$P$10,1,1/(1+Главная!$N$23)))</f>
        <v>0</v>
      </c>
      <c r="BU1162" s="121">
        <f>IF(BU$8="",0,(SUM($Z1143:BU1143)-SUM($Z1150:BU1150)-IF(BU$1153=0,0,BU1150/BU$1153)*SUMPRODUCT($Z$448:BU$448,$Z$500:BU$500))*IF($T1162=справочники!$P$10,1,1/(1+Главная!$N$23)))</f>
        <v>0</v>
      </c>
      <c r="BV1162" s="121">
        <f>IF(BV$8="",0,(SUM($Z1143:BV1143)-SUM($Z1150:BV1150)-IF(BV$1153=0,0,BV1150/BV$1153)*SUMPRODUCT($Z$448:BV$448,$Z$500:BV$500))*IF($T1162=справочники!$P$10,1,1/(1+Главная!$N$23)))</f>
        <v>0</v>
      </c>
      <c r="BW1162" s="121">
        <f>IF(BW$8="",0,(SUM($Z1143:BW1143)-SUM($Z1150:BW1150)-IF(BW$1153=0,0,BW1150/BW$1153)*SUMPRODUCT($Z$448:BW$448,$Z$500:BW$500))*IF($T1162=справочники!$P$10,1,1/(1+Главная!$N$23)))</f>
        <v>0</v>
      </c>
      <c r="BX1162" s="121">
        <f>IF(BX$8="",0,(SUM($Z1143:BX1143)-SUM($Z1150:BX1150)-IF(BX$1153=0,0,BX1150/BX$1153)*SUMPRODUCT($Z$448:BX$448,$Z$500:BX$500))*IF($T1162=справочники!$P$10,1,1/(1+Главная!$N$23)))</f>
        <v>0</v>
      </c>
      <c r="BY1162" s="121">
        <f>IF(BY$8="",0,(SUM($Z1143:BY1143)-SUM($Z1150:BY1150)-IF(BY$1153=0,0,BY1150/BY$1153)*SUMPRODUCT($Z$448:BY$448,$Z$500:BY$500))*IF($T1162=справочники!$P$10,1,1/(1+Главная!$N$23)))</f>
        <v>0</v>
      </c>
      <c r="BZ1162" s="121">
        <f>IF(BZ$8="",0,(SUM($Z1143:BZ1143)-SUM($Z1150:BZ1150)-IF(BZ$1153=0,0,BZ1150/BZ$1153)*SUMPRODUCT($Z$448:BZ$448,$Z$500:BZ$500))*IF($T1162=справочники!$P$10,1,1/(1+Главная!$N$23)))</f>
        <v>0</v>
      </c>
      <c r="CA1162" s="121">
        <f>IF(CA$8="",0,(SUM($Z1143:CA1143)-SUM($Z1150:CA1150)-IF(CA$1153=0,0,CA1150/CA$1153)*SUMPRODUCT($Z$448:CA$448,$Z$500:CA$500))*IF($T1162=справочники!$P$10,1,1/(1+Главная!$N$23)))</f>
        <v>0</v>
      </c>
      <c r="CB1162" s="121">
        <f>IF(CB$8="",0,(SUM($Z1143:CB1143)-SUM($Z1150:CB1150)-IF(CB$1153=0,0,CB1150/CB$1153)*SUMPRODUCT($Z$448:CB$448,$Z$500:CB$500))*IF($T1162=справочники!$P$10,1,1/(1+Главная!$N$23)))</f>
        <v>0</v>
      </c>
      <c r="CC1162" s="121">
        <f>IF(CC$8="",0,(SUM($Z1143:CC1143)-SUM($Z1150:CC1150)-IF(CC$1153=0,0,CC1150/CC$1153)*SUMPRODUCT($Z$448:CC$448,$Z$500:CC$500))*IF($T1162=справочники!$P$10,1,1/(1+Главная!$N$23)))</f>
        <v>0</v>
      </c>
      <c r="CD1162" s="121">
        <f>IF(CD$8="",0,(SUM($Z1143:CD1143)-SUM($Z1150:CD1150)-IF(CD$1153=0,0,CD1150/CD$1153)*SUMPRODUCT($Z$448:CD$448,$Z$500:CD$500))*IF($T1162=справочники!$P$10,1,1/(1+Главная!$N$23)))</f>
        <v>0</v>
      </c>
      <c r="CE1162" s="121">
        <f>IF(CE$8="",0,(SUM($Z1143:CE1143)-SUM($Z1150:CE1150)-IF(CE$1153=0,0,CE1150/CE$1153)*SUMPRODUCT($Z$448:CE$448,$Z$500:CE$500))*IF($T1162=справочники!$P$10,1,1/(1+Главная!$N$23)))</f>
        <v>0</v>
      </c>
      <c r="CF1162" s="121">
        <f>IF(CF$8="",0,(SUM($Z1143:CF1143)-SUM($Z1150:CF1150)-IF(CF$1153=0,0,CF1150/CF$1153)*SUMPRODUCT($Z$448:CF$448,$Z$500:CF$500))*IF($T1162=справочники!$P$10,1,1/(1+Главная!$N$23)))</f>
        <v>0</v>
      </c>
      <c r="CG1162" s="121">
        <f>IF(CG$8="",0,(SUM($Z1143:CG1143)-SUM($Z1150:CG1150)-IF(CG$1153=0,0,CG1150/CG$1153)*SUMPRODUCT($Z$448:CG$448,$Z$500:CG$500))*IF($T1162=справочники!$P$10,1,1/(1+Главная!$N$23)))</f>
        <v>0</v>
      </c>
      <c r="CH1162" s="121">
        <f>IF(CH$8="",0,(SUM($Z1143:CH1143)-SUM($Z1150:CH1150)-IF(CH$1153=0,0,CH1150/CH$1153)*SUMPRODUCT($Z$448:CH$448,$Z$500:CH$500))*IF($T1162=справочники!$P$10,1,1/(1+Главная!$N$23)))</f>
        <v>0</v>
      </c>
      <c r="CI1162" s="121">
        <f>IF(CI$8="",0,(SUM($Z1143:CI1143)-SUM($Z1150:CI1150)-IF(CI$1153=0,0,CI1150/CI$1153)*SUMPRODUCT($Z$448:CI$448,$Z$500:CI$500))*IF($T1162=справочники!$P$10,1,1/(1+Главная!$N$23)))</f>
        <v>0</v>
      </c>
      <c r="CJ1162" s="121">
        <f>IF(CJ$8="",0,(SUM($Z1143:CJ1143)-SUM($Z1150:CJ1150)-IF(CJ$1153=0,0,CJ1150/CJ$1153)*SUMPRODUCT($Z$448:CJ$448,$Z$500:CJ$500))*IF($T1162=справочники!$P$10,1,1/(1+Главная!$N$23)))</f>
        <v>0</v>
      </c>
      <c r="CK1162" s="121">
        <f>IF(CK$8="",0,(SUM($Z1143:CK1143)-SUM($Z1150:CK1150)-IF(CK$1153=0,0,CK1150/CK$1153)*SUMPRODUCT($Z$448:CK$448,$Z$500:CK$500))*IF($T1162=справочники!$P$10,1,1/(1+Главная!$N$23)))</f>
        <v>0</v>
      </c>
      <c r="CL1162" s="121">
        <f>IF(CL$8="",0,(SUM($Z1143:CL1143)-SUM($Z1150:CL1150)-IF(CL$1153=0,0,CL1150/CL$1153)*SUMPRODUCT($Z$448:CL$448,$Z$500:CL$500))*IF($T1162=справочники!$P$10,1,1/(1+Главная!$N$23)))</f>
        <v>0</v>
      </c>
      <c r="CM1162" s="121">
        <f>IF(CM$8="",0,(SUM($Z1143:CM1143)-SUM($Z1150:CM1150)-IF(CM$1153=0,0,CM1150/CM$1153)*SUMPRODUCT($Z$448:CM$448,$Z$500:CM$500))*IF($T1162=справочники!$P$10,1,1/(1+Главная!$N$23)))</f>
        <v>0</v>
      </c>
      <c r="CN1162" s="121">
        <f>IF(CN$8="",0,(SUM($Z1143:CN1143)-SUM($Z1150:CN1150)-IF(CN$1153=0,0,CN1150/CN$1153)*SUMPRODUCT($Z$448:CN$448,$Z$500:CN$500))*IF($T1162=справочники!$P$10,1,1/(1+Главная!$N$23)))</f>
        <v>0</v>
      </c>
      <c r="CO1162" s="121">
        <f>IF(CO$8="",0,(SUM($Z1143:CO1143)-SUM($Z1150:CO1150)-IF(CO$1153=0,0,CO1150/CO$1153)*SUMPRODUCT($Z$448:CO$448,$Z$500:CO$500))*IF($T1162=справочники!$P$10,1,1/(1+Главная!$N$23)))</f>
        <v>0</v>
      </c>
      <c r="CP1162" s="121">
        <f>IF(CP$8="",0,(SUM($Z1143:CP1143)-SUM($Z1150:CP1150)-IF(CP$1153=0,0,CP1150/CP$1153)*SUMPRODUCT($Z$448:CP$448,$Z$500:CP$500))*IF($T1162=справочники!$P$10,1,1/(1+Главная!$N$23)))</f>
        <v>0</v>
      </c>
      <c r="CQ1162" s="121">
        <f>IF(CQ$8="",0,(SUM($Z1143:CQ1143)-SUM($Z1150:CQ1150)-IF(CQ$1153=0,0,CQ1150/CQ$1153)*SUMPRODUCT($Z$448:CQ$448,$Z$500:CQ$500))*IF($T1162=справочники!$P$10,1,1/(1+Главная!$N$23)))</f>
        <v>0</v>
      </c>
      <c r="CR1162" s="121">
        <f>IF(CR$8="",0,(SUM($Z1143:CR1143)-SUM($Z1150:CR1150)-IF(CR$1153=0,0,CR1150/CR$1153)*SUMPRODUCT($Z$448:CR$448,$Z$500:CR$500))*IF($T1162=справочники!$P$10,1,1/(1+Главная!$N$23)))</f>
        <v>0</v>
      </c>
      <c r="CS1162" s="121">
        <f>IF(CS$8="",0,(SUM($Z1143:CS1143)-SUM($Z1150:CS1150)-IF(CS$1153=0,0,CS1150/CS$1153)*SUMPRODUCT($Z$448:CS$448,$Z$500:CS$500))*IF($T1162=справочники!$P$10,1,1/(1+Главная!$N$23)))</f>
        <v>0</v>
      </c>
      <c r="CT1162" s="121">
        <f>IF(CT$8="",0,(SUM($Z1143:CT1143)-SUM($Z1150:CT1150)-IF(CT$1153=0,0,CT1150/CT$1153)*SUMPRODUCT($Z$448:CT$448,$Z$500:CT$500))*IF($T1162=справочники!$P$10,1,1/(1+Главная!$N$23)))</f>
        <v>0</v>
      </c>
      <c r="CU1162" s="121">
        <f>IF(CU$8="",0,(SUM($Z1143:CU1143)-SUM($Z1150:CU1150)-IF(CU$1153=0,0,CU1150/CU$1153)*SUMPRODUCT($Z$448:CU$448,$Z$500:CU$500))*IF($T1162=справочники!$P$10,1,1/(1+Главная!$N$23)))</f>
        <v>0</v>
      </c>
      <c r="CV1162" s="121">
        <f>IF(CV$8="",0,(SUM($Z1143:CV1143)-SUM($Z1150:CV1150)-IF(CV$1153=0,0,CV1150/CV$1153)*SUMPRODUCT($Z$448:CV$448,$Z$500:CV$500))*IF($T1162=справочники!$P$10,1,1/(1+Главная!$N$23)))</f>
        <v>0</v>
      </c>
      <c r="CW1162" s="121">
        <f>IF(CW$8="",0,(SUM($Z1143:CW1143)-SUM($Z1150:CW1150)-IF(CW$1153=0,0,CW1150/CW$1153)*SUMPRODUCT($Z$448:CW$448,$Z$500:CW$500))*IF($T1162=справочники!$P$10,1,1/(1+Главная!$N$23)))</f>
        <v>0</v>
      </c>
      <c r="CX1162" s="121">
        <f>IF(CX$8="",0,(SUM($Z1143:CX1143)-SUM($Z1150:CX1150)-IF(CX$1153=0,0,CX1150/CX$1153)*SUMPRODUCT($Z$448:CX$448,$Z$500:CX$500))*IF($T1162=справочники!$P$10,1,1/(1+Главная!$N$23)))</f>
        <v>0</v>
      </c>
      <c r="CY1162" s="121">
        <f>IF(CY$8="",0,(SUM($Z1143:CY1143)-SUM($Z1150:CY1150)-IF(CY$1153=0,0,CY1150/CY$1153)*SUMPRODUCT($Z$448:CY$448,$Z$500:CY$500))*IF($T1162=справочники!$P$10,1,1/(1+Главная!$N$23)))</f>
        <v>0</v>
      </c>
      <c r="CZ1162" s="121">
        <f>IF(CZ$8="",0,(SUM($Z1143:CZ1143)-SUM($Z1150:CZ1150)-IF(CZ$1153=0,0,CZ1150/CZ$1153)*SUMPRODUCT($Z$448:CZ$448,$Z$500:CZ$500))*IF($T1162=справочники!$P$10,1,1/(1+Главная!$N$23)))</f>
        <v>0</v>
      </c>
      <c r="DA1162" s="121">
        <f>IF(DA$8="",0,(SUM($Z1143:DA1143)-SUM($Z1150:DA1150)-IF(DA$1153=0,0,DA1150/DA$1153)*SUMPRODUCT($Z$448:DA$448,$Z$500:DA$500))*IF($T1162=справочники!$P$10,1,1/(1+Главная!$N$23)))</f>
        <v>0</v>
      </c>
      <c r="DB1162" s="121">
        <f>IF(DB$8="",0,(SUM($Z1143:DB1143)-SUM($Z1150:DB1150)-IF(DB$1153=0,0,DB1150/DB$1153)*SUMPRODUCT($Z$448:DB$448,$Z$500:DB$500))*IF($T1162=справочники!$P$10,1,1/(1+Главная!$N$23)))</f>
        <v>0</v>
      </c>
      <c r="DC1162" s="121">
        <f>IF(DC$8="",0,(SUM($Z1143:DC1143)-SUM($Z1150:DC1150)-IF(DC$1153=0,0,DC1150/DC$1153)*SUMPRODUCT($Z$448:DC$448,$Z$500:DC$500))*IF($T1162=справочники!$P$10,1,1/(1+Главная!$N$23)))</f>
        <v>0</v>
      </c>
      <c r="DD1162" s="121">
        <f>IF(DD$8="",0,(SUM($Z1143:DD1143)-SUM($Z1150:DD1150)-IF(DD$1153=0,0,DD1150/DD$1153)*SUMPRODUCT($Z$448:DD$448,$Z$500:DD$500))*IF($T1162=справочники!$P$10,1,1/(1+Главная!$N$23)))</f>
        <v>0</v>
      </c>
      <c r="DE1162" s="121">
        <f>IF(DE$8="",0,(SUM($Z1143:DE1143)-SUM($Z1150:DE1150)-IF(DE$1153=0,0,DE1150/DE$1153)*SUMPRODUCT($Z$448:DE$448,$Z$500:DE$500))*IF($T1162=справочники!$P$10,1,1/(1+Главная!$N$23)))</f>
        <v>0</v>
      </c>
      <c r="DF1162" s="121">
        <f>IF(DF$8="",0,(SUM($Z1143:DF1143)-SUM($Z1150:DF1150)-IF(DF$1153=0,0,DF1150/DF$1153)*SUMPRODUCT($Z$448:DF$448,$Z$500:DF$500))*IF($T1162=справочники!$P$10,1,1/(1+Главная!$N$23)))</f>
        <v>0</v>
      </c>
      <c r="DG1162" s="121">
        <f>IF(DG$8="",0,(SUM($Z1143:DG1143)-SUM($Z1150:DG1150)-IF(DG$1153=0,0,DG1150/DG$1153)*SUMPRODUCT($Z$448:DG$448,$Z$500:DG$500))*IF($T1162=справочники!$P$10,1,1/(1+Главная!$N$23)))</f>
        <v>0</v>
      </c>
      <c r="DH1162" s="121">
        <f>IF(DH$8="",0,(SUM($Z1143:DH1143)-SUM($Z1150:DH1150)-IF(DH$1153=0,0,DH1150/DH$1153)*SUMPRODUCT($Z$448:DH$448,$Z$500:DH$500))*IF($T1162=справочники!$P$10,1,1/(1+Главная!$N$23)))</f>
        <v>0</v>
      </c>
      <c r="DI1162" s="121">
        <f>IF(DI$8="",0,(SUM($Z1143:DI1143)-SUM($Z1150:DI1150)-IF(DI$1153=0,0,DI1150/DI$1153)*SUMPRODUCT($Z$448:DI$448,$Z$500:DI$500))*IF($T1162=справочники!$P$10,1,1/(1+Главная!$N$23)))</f>
        <v>0</v>
      </c>
      <c r="DJ1162" s="121">
        <f>IF(DJ$8="",0,(SUM($Z1143:DJ1143)-SUM($Z1150:DJ1150)-IF(DJ$1153=0,0,DJ1150/DJ$1153)*SUMPRODUCT($Z$448:DJ$448,$Z$500:DJ$500))*IF($T1162=справочники!$P$10,1,1/(1+Главная!$N$23)))</f>
        <v>0</v>
      </c>
      <c r="DK1162" s="121">
        <f>IF(DK$8="",0,(SUM($Z1143:DK1143)-SUM($Z1150:DK1150)-IF(DK$1153=0,0,DK1150/DK$1153)*SUMPRODUCT($Z$448:DK$448,$Z$500:DK$500))*IF($T1162=справочники!$P$10,1,1/(1+Главная!$N$23)))</f>
        <v>0</v>
      </c>
      <c r="DL1162" s="121">
        <f>IF(DL$8="",0,(SUM($Z1143:DL1143)-SUM($Z1150:DL1150)-IF(DL$1153=0,0,DL1150/DL$1153)*SUMPRODUCT($Z$448:DL$448,$Z$500:DL$500))*IF($T1162=справочники!$P$10,1,1/(1+Главная!$N$23)))</f>
        <v>0</v>
      </c>
      <c r="DM1162" s="121">
        <f>IF(DM$8="",0,(SUM($Z1143:DM1143)-SUM($Z1150:DM1150)-IF(DM$1153=0,0,DM1150/DM$1153)*SUMPRODUCT($Z$448:DM$448,$Z$500:DM$500))*IF($T1162=справочники!$P$10,1,1/(1+Главная!$N$23)))</f>
        <v>0</v>
      </c>
      <c r="DN1162" s="121">
        <f>IF(DN$8="",0,(SUM($Z1143:DN1143)-SUM($Z1150:DN1150)-IF(DN$1153=0,0,DN1150/DN$1153)*SUMPRODUCT($Z$448:DN$448,$Z$500:DN$500))*IF($T1162=справочники!$P$10,1,1/(1+Главная!$N$23)))</f>
        <v>0</v>
      </c>
      <c r="DO1162" s="121">
        <f>IF(DO$8="",0,(SUM($Z1143:DO1143)-SUM($Z1150:DO1150)-IF(DO$1153=0,0,DO1150/DO$1153)*SUMPRODUCT($Z$448:DO$448,$Z$500:DO$500))*IF($T1162=справочники!$P$10,1,1/(1+Главная!$N$23)))</f>
        <v>0</v>
      </c>
      <c r="DP1162" s="121">
        <f>IF(DP$8="",0,(SUM($Z1143:DP1143)-SUM($Z1150:DP1150)-IF(DP$1153=0,0,DP1150/DP$1153)*SUMPRODUCT($Z$448:DP$448,$Z$500:DP$500))*IF($T1162=справочники!$P$10,1,1/(1+Главная!$N$23)))</f>
        <v>0</v>
      </c>
      <c r="DQ1162" s="121">
        <f>IF(DQ$8="",0,(SUM($Z1143:DQ1143)-SUM($Z1150:DQ1150)-IF(DQ$1153=0,0,DQ1150/DQ$1153)*SUMPRODUCT($Z$448:DQ$448,$Z$500:DQ$500))*IF($T1162=справочники!$P$10,1,1/(1+Главная!$N$23)))</f>
        <v>0</v>
      </c>
      <c r="DR1162" s="121">
        <f>IF(DR$8="",0,(SUM($Z1143:DR1143)-SUM($Z1150:DR1150)-IF(DR$1153=0,0,DR1150/DR$1153)*SUMPRODUCT($Z$448:DR$448,$Z$500:DR$500))*IF($T1162=справочники!$P$10,1,1/(1+Главная!$N$23)))</f>
        <v>0</v>
      </c>
      <c r="DS1162" s="121">
        <f>IF(DS$8="",0,(SUM($Z1143:DS1143)-SUM($Z1150:DS1150)-IF(DS$1153=0,0,DS1150/DS$1153)*SUMPRODUCT($Z$448:DS$448,$Z$500:DS$500))*IF($T1162=справочники!$P$10,1,1/(1+Главная!$N$23)))</f>
        <v>0</v>
      </c>
      <c r="DT1162" s="121">
        <f>IF(DT$8="",0,(SUM($Z1143:DT1143)-SUM($Z1150:DT1150)-IF(DT$1153=0,0,DT1150/DT$1153)*SUMPRODUCT($Z$448:DT$448,$Z$500:DT$500))*IF($T1162=справочники!$P$10,1,1/(1+Главная!$N$23)))</f>
        <v>0</v>
      </c>
      <c r="DU1162" s="121">
        <f>IF(DU$8="",0,(SUM($Z1143:DU1143)-SUM($Z1150:DU1150)-IF(DU$1153=0,0,DU1150/DU$1153)*SUMPRODUCT($Z$448:DU$448,$Z$500:DU$500))*IF($T1162=справочники!$P$10,1,1/(1+Главная!$N$23)))</f>
        <v>0</v>
      </c>
      <c r="DV1162" s="121">
        <f>IF(DV$8="",0,(SUM($Z1143:DV1143)-SUM($Z1150:DV1150)-IF(DV$1153=0,0,DV1150/DV$1153)*SUMPRODUCT($Z$448:DV$448,$Z$500:DV$500))*IF($T1162=справочники!$P$10,1,1/(1+Главная!$N$23)))</f>
        <v>0</v>
      </c>
      <c r="DW1162" s="121">
        <f>IF(DW$8="",0,(SUM($Z1143:DW1143)-SUM($Z1150:DW1150)-IF(DW$1153=0,0,DW1150/DW$1153)*SUMPRODUCT($Z$448:DW$448,$Z$500:DW$500))*IF($T1162=справочники!$P$10,1,1/(1+Главная!$N$23)))</f>
        <v>0</v>
      </c>
      <c r="DX1162" s="121">
        <f>IF(DX$8="",0,(SUM($Z1143:DX1143)-SUM($Z1150:DX1150)-IF(DX$1153=0,0,DX1150/DX$1153)*SUMPRODUCT($Z$448:DX$448,$Z$500:DX$500))*IF($T1162=справочники!$P$10,1,1/(1+Главная!$N$23)))</f>
        <v>0</v>
      </c>
      <c r="DY1162" s="121">
        <f>IF(DY$8="",0,(SUM($Z1143:DY1143)-SUM($Z1150:DY1150)-IF(DY$1153=0,0,DY1150/DY$1153)*SUMPRODUCT($Z$448:DY$448,$Z$500:DY$500))*IF($T1162=справочники!$P$10,1,1/(1+Главная!$N$23)))</f>
        <v>0</v>
      </c>
      <c r="DZ1162" s="121">
        <f>IF(DZ$8="",0,(SUM($Z1143:DZ1143)-SUM($Z1150:DZ1150)-IF(DZ$1153=0,0,DZ1150/DZ$1153)*SUMPRODUCT($Z$448:DZ$448,$Z$500:DZ$500))*IF($T1162=справочники!$P$10,1,1/(1+Главная!$N$23)))</f>
        <v>0</v>
      </c>
      <c r="EA1162" s="121">
        <f>IF(EA$8="",0,(SUM($Z1143:EA1143)-SUM($Z1150:EA1150)-IF(EA$1153=0,0,EA1150/EA$1153)*SUMPRODUCT($Z$448:EA$448,$Z$500:EA$500))*IF($T1162=справочники!$P$10,1,1/(1+Главная!$N$23)))</f>
        <v>0</v>
      </c>
      <c r="EB1162" s="121">
        <f>IF(EB$8="",0,(SUM($Z1143:EB1143)-SUM($Z1150:EB1150)-IF(EB$1153=0,0,EB1150/EB$1153)*SUMPRODUCT($Z$448:EB$448,$Z$500:EB$500))*IF($T1162=справочники!$P$10,1,1/(1+Главная!$N$23)))</f>
        <v>0</v>
      </c>
      <c r="EC1162" s="121">
        <f>IF(EC$8="",0,(SUM($Z1143:EC1143)-SUM($Z1150:EC1150)-IF(EC$1153=0,0,EC1150/EC$1153)*SUMPRODUCT($Z$448:EC$448,$Z$500:EC$500))*IF($T1162=справочники!$P$10,1,1/(1+Главная!$N$23)))</f>
        <v>0</v>
      </c>
      <c r="ED1162" s="121">
        <f>IF(ED$8="",0,(SUM($Z1143:ED1143)-SUM($Z1150:ED1150)-IF(ED$1153=0,0,ED1150/ED$1153)*SUMPRODUCT($Z$448:ED$448,$Z$500:ED$500))*IF($T1162=справочники!$P$10,1,1/(1+Главная!$N$23)))</f>
        <v>0</v>
      </c>
      <c r="EE1162" s="121">
        <f>IF(EE$8="",0,(SUM($Z1143:EE1143)-SUM($Z1150:EE1150)-IF(EE$1153=0,0,EE1150/EE$1153)*SUMPRODUCT($Z$448:EE$448,$Z$500:EE$500))*IF($T1162=справочники!$P$10,1,1/(1+Главная!$N$23)))</f>
        <v>0</v>
      </c>
      <c r="EF1162" s="121">
        <f>IF(EF$8="",0,(SUM($Z1143:EF1143)-SUM($Z1150:EF1150)-IF(EF$1153=0,0,EF1150/EF$1153)*SUMPRODUCT($Z$448:EF$448,$Z$500:EF$500))*IF($T1162=справочники!$P$10,1,1/(1+Главная!$N$23)))</f>
        <v>0</v>
      </c>
      <c r="EG1162" s="121">
        <f>IF(EG$8="",0,(SUM($Z1143:EG1143)-SUM($Z1150:EG1150)-IF(EG$1153=0,0,EG1150/EG$1153)*SUMPRODUCT($Z$448:EG$448,$Z$500:EG$500))*IF($T1162=справочники!$P$10,1,1/(1+Главная!$N$23)))</f>
        <v>0</v>
      </c>
      <c r="EH1162" s="121">
        <f>IF(EH$8="",0,(SUM($Z1143:EH1143)-SUM($Z1150:EH1150)-IF(EH$1153=0,0,EH1150/EH$1153)*SUMPRODUCT($Z$448:EH$448,$Z$500:EH$500))*IF($T1162=справочники!$P$10,1,1/(1+Главная!$N$23)))</f>
        <v>0</v>
      </c>
      <c r="EI1162" s="121">
        <f>IF(EI$8="",0,(SUM($Z1143:EI1143)-SUM($Z1150:EI1150)-IF(EI$1153=0,0,EI1150/EI$1153)*SUMPRODUCT($Z$448:EI$448,$Z$500:EI$500))*IF($T1162=справочники!$P$10,1,1/(1+Главная!$N$23)))</f>
        <v>0</v>
      </c>
      <c r="EJ1162" s="121">
        <f>IF(EJ$8="",0,(SUM($Z1143:EJ1143)-SUM($Z1150:EJ1150)-IF(EJ$1153=0,0,EJ1150/EJ$1153)*SUMPRODUCT($Z$448:EJ$448,$Z$500:EJ$500))*IF($T1162=справочники!$P$10,1,1/(1+Главная!$N$23)))</f>
        <v>0</v>
      </c>
      <c r="EK1162" s="121">
        <f>IF(EK$8="",0,(SUM($Z1143:EK1143)-SUM($Z1150:EK1150)-IF(EK$1153=0,0,EK1150/EK$1153)*SUMPRODUCT($Z$448:EK$448,$Z$500:EK$500))*IF($T1162=справочники!$P$10,1,1/(1+Главная!$N$23)))</f>
        <v>0</v>
      </c>
      <c r="EL1162" s="121">
        <f>IF(EL$8="",0,(SUM($Z1143:EL1143)-SUM($Z1150:EL1150)-IF(EL$1153=0,0,EL1150/EL$1153)*SUMPRODUCT($Z$448:EL$448,$Z$500:EL$500))*IF($T1162=справочники!$P$10,1,1/(1+Главная!$N$23)))</f>
        <v>0</v>
      </c>
      <c r="EM1162" s="121">
        <f>IF(EM$8="",0,(SUM($Z1143:EM1143)-SUM($Z1150:EM1150)-IF(EM$1153=0,0,EM1150/EM$1153)*SUMPRODUCT($Z$448:EM$448,$Z$500:EM$500))*IF($T1162=справочники!$P$10,1,1/(1+Главная!$N$23)))</f>
        <v>0</v>
      </c>
      <c r="EN1162" s="121">
        <f>IF(EN$8="",0,(SUM($Z1143:EN1143)-SUM($Z1150:EN1150)-IF(EN$1153=0,0,EN1150/EN$1153)*SUMPRODUCT($Z$448:EN$448,$Z$500:EN$500))*IF($T1162=справочники!$P$10,1,1/(1+Главная!$N$23)))</f>
        <v>0</v>
      </c>
      <c r="EO1162" s="121">
        <f>IF(EO$8="",0,(SUM($Z1143:EO1143)-SUM($Z1150:EO1150)-IF(EO$1153=0,0,EO1150/EO$1153)*SUMPRODUCT($Z$448:EO$448,$Z$500:EO$500))*IF($T1162=справочники!$P$10,1,1/(1+Главная!$N$23)))</f>
        <v>0</v>
      </c>
      <c r="EP1162" s="121">
        <f>IF(EP$8="",0,(SUM($Z1143:EP1143)-SUM($Z1150:EP1150)-IF(EP$1153=0,0,EP1150/EP$1153)*SUMPRODUCT($Z$448:EP$448,$Z$500:EP$500))*IF($T1162=справочники!$P$10,1,1/(1+Главная!$N$23)))</f>
        <v>0</v>
      </c>
      <c r="EQ1162" s="121">
        <f>IF(EQ$8="",0,(SUM($Z1143:EQ1143)-SUM($Z1150:EQ1150)-IF(EQ$1153=0,0,EQ1150/EQ$1153)*SUMPRODUCT($Z$448:EQ$448,$Z$500:EQ$500))*IF($T1162=справочники!$P$10,1,1/(1+Главная!$N$23)))</f>
        <v>0</v>
      </c>
      <c r="ER1162" s="121">
        <f>IF(ER$8="",0,(SUM($Z1143:ER1143)-SUM($Z1150:ER1150)-IF(ER$1153=0,0,ER1150/ER$1153)*SUMPRODUCT($Z$448:ER$448,$Z$500:ER$500))*IF($T1162=справочники!$P$10,1,1/(1+Главная!$N$23)))</f>
        <v>0</v>
      </c>
      <c r="ES1162" s="121">
        <f>IF(ES$8="",0,(SUM($Z1143:ES1143)-SUM($Z1150:ES1150)-IF(ES$1153=0,0,ES1150/ES$1153)*SUMPRODUCT($Z$448:ES$448,$Z$500:ES$500))*IF($T1162=справочники!$P$10,1,1/(1+Главная!$N$23)))</f>
        <v>0</v>
      </c>
      <c r="ET1162" s="121">
        <f>IF(ET$8="",0,(SUM($Z1143:ET1143)-SUM($Z1150:ET1150)-IF(ET$1153=0,0,ET1150/ET$1153)*SUMPRODUCT($Z$448:ET$448,$Z$500:ET$500))*IF($T1162=справочники!$P$10,1,1/(1+Главная!$N$23)))</f>
        <v>0</v>
      </c>
      <c r="EU1162" s="121">
        <f>IF(EU$8="",0,(SUM($Z1143:EU1143)-SUM($Z1150:EU1150)-IF(EU$1153=0,0,EU1150/EU$1153)*SUMPRODUCT($Z$448:EU$448,$Z$500:EU$500))*IF($T1162=справочники!$P$10,1,1/(1+Главная!$N$23)))</f>
        <v>0</v>
      </c>
      <c r="EV1162" s="121">
        <f>IF(EV$8="",0,(SUM($Z1143:EV1143)-SUM($Z1150:EV1150)-IF(EV$1153=0,0,EV1150/EV$1153)*SUMPRODUCT($Z$448:EV$448,$Z$500:EV$500))*IF($T1162=справочники!$P$10,1,1/(1+Главная!$N$23)))</f>
        <v>0</v>
      </c>
      <c r="EW1162" s="121">
        <f>IF(EW$8="",0,(SUM($Z1143:EW1143)-SUM($Z1150:EW1150)-IF(EW$1153=0,0,EW1150/EW$1153)*SUMPRODUCT($Z$448:EW$448,$Z$500:EW$500))*IF($T1162=справочники!$P$10,1,1/(1+Главная!$N$23)))</f>
        <v>0</v>
      </c>
      <c r="EX1162" s="121">
        <f>IF(EX$8="",0,(SUM($Z1143:EX1143)-SUM($Z1150:EX1150)-IF(EX$1153=0,0,EX1150/EX$1153)*SUMPRODUCT($Z$448:EX$448,$Z$500:EX$500))*IF($T1162=справочники!$P$10,1,1/(1+Главная!$N$23)))</f>
        <v>0</v>
      </c>
      <c r="EY1162" s="121">
        <f>IF(EY$8="",0,(SUM($Z1143:EY1143)-SUM($Z1150:EY1150)-IF(EY$1153=0,0,EY1150/EY$1153)*SUMPRODUCT($Z$448:EY$448,$Z$500:EY$500))*IF($T1162=справочники!$P$10,1,1/(1+Главная!$N$23)))</f>
        <v>0</v>
      </c>
      <c r="EZ1162" s="121">
        <f>IF(EZ$8="",0,(SUM($Z1143:EZ1143)-SUM($Z1150:EZ1150)-IF(EZ$1153=0,0,EZ1150/EZ$1153)*SUMPRODUCT($Z$448:EZ$448,$Z$500:EZ$500))*IF($T1162=справочники!$P$10,1,1/(1+Главная!$N$23)))</f>
        <v>0</v>
      </c>
      <c r="FA1162" s="121">
        <f>IF(FA$8="",0,(SUM($Z1143:FA1143)-SUM($Z1150:FA1150)-IF(FA$1153=0,0,FA1150/FA$1153)*SUMPRODUCT($Z$448:FA$448,$Z$500:FA$500))*IF($T1162=справочники!$P$10,1,1/(1+Главная!$N$23)))</f>
        <v>0</v>
      </c>
      <c r="FB1162" s="121">
        <f>IF(FB$8="",0,(SUM($Z1143:FB1143)-SUM($Z1150:FB1150)-IF(FB$1153=0,0,FB1150/FB$1153)*SUMPRODUCT($Z$448:FB$448,$Z$500:FB$500))*IF($T1162=справочники!$P$10,1,1/(1+Главная!$N$23)))</f>
        <v>0</v>
      </c>
      <c r="FC1162" s="121">
        <f>IF(FC$8="",0,(SUM($Z1143:FC1143)-SUM($Z1150:FC1150)-IF(FC$1153=0,0,FC1150/FC$1153)*SUMPRODUCT($Z$448:FC$448,$Z$500:FC$500))*IF($T1162=справочники!$P$10,1,1/(1+Главная!$N$23)))</f>
        <v>0</v>
      </c>
      <c r="FD1162" s="121">
        <f>IF(FD$8="",0,(SUM($Z1143:FD1143)-SUM($Z1150:FD1150)-IF(FD$1153=0,0,FD1150/FD$1153)*SUMPRODUCT($Z$448:FD$448,$Z$500:FD$500))*IF($T1162=справочники!$P$10,1,1/(1+Главная!$N$23)))</f>
        <v>0</v>
      </c>
      <c r="FE1162" s="121">
        <f>IF(FE$8="",0,(SUM($Z1143:FE1143)-SUM($Z1150:FE1150)-IF(FE$1153=0,0,FE1150/FE$1153)*SUMPRODUCT($Z$448:FE$448,$Z$500:FE$500))*IF($T1162=справочники!$P$10,1,1/(1+Главная!$N$23)))</f>
        <v>0</v>
      </c>
      <c r="FF1162" s="121">
        <f>IF(FF$8="",0,(SUM($Z1143:FF1143)-SUM($Z1150:FF1150)-IF(FF$1153=0,0,FF1150/FF$1153)*SUMPRODUCT($Z$448:FF$448,$Z$500:FF$500))*IF($T1162=справочники!$P$10,1,1/(1+Главная!$N$23)))</f>
        <v>0</v>
      </c>
      <c r="FG1162" s="121">
        <f>IF(FG$8="",0,(SUM($Z1143:FG1143)-SUM($Z1150:FG1150)-IF(FG$1153=0,0,FG1150/FG$1153)*SUMPRODUCT($Z$448:FG$448,$Z$500:FG$500))*IF($T1162=справочники!$P$10,1,1/(1+Главная!$N$23)))</f>
        <v>0</v>
      </c>
      <c r="FH1162" s="121">
        <f>IF(FH$8="",0,(SUM($Z1143:FH1143)-SUM($Z1150:FH1150)-IF(FH$1153=0,0,FH1150/FH$1153)*SUMPRODUCT($Z$448:FH$448,$Z$500:FH$500))*IF($T1162=справочники!$P$10,1,1/(1+Главная!$N$23)))</f>
        <v>0</v>
      </c>
      <c r="FI1162" s="121">
        <f>IF(FI$8="",0,(SUM($Z1143:FI1143)-SUM($Z1150:FI1150)-IF(FI$1153=0,0,FI1150/FI$1153)*SUMPRODUCT($Z$448:FI$448,$Z$500:FI$500))*IF($T1162=справочники!$P$10,1,1/(1+Главная!$N$23)))</f>
        <v>0</v>
      </c>
      <c r="FJ1162" s="121">
        <f>IF(FJ$8="",0,(SUM($Z1143:FJ1143)-SUM($Z1150:FJ1150)-IF(FJ$1153=0,0,FJ1150/FJ$1153)*SUMPRODUCT($Z$448:FJ$448,$Z$500:FJ$500))*IF($T1162=справочники!$P$10,1,1/(1+Главная!$N$23)))</f>
        <v>0</v>
      </c>
      <c r="FK1162" s="121">
        <f>IF(FK$8="",0,(SUM($Z1143:FK1143)-SUM($Z1150:FK1150)-IF(FK$1153=0,0,FK1150/FK$1153)*SUMPRODUCT($Z$448:FK$448,$Z$500:FK$500))*IF($T1162=справочники!$P$10,1,1/(1+Главная!$N$23)))</f>
        <v>0</v>
      </c>
      <c r="FL1162" s="121">
        <f>IF(FL$8="",0,(SUM($Z1143:FL1143)-SUM($Z1150:FL1150)-IF(FL$1153=0,0,FL1150/FL$1153)*SUMPRODUCT($Z$448:FL$448,$Z$500:FL$500))*IF($T1162=справочники!$P$10,1,1/(1+Главная!$N$23)))</f>
        <v>0</v>
      </c>
      <c r="FM1162" s="121">
        <f>IF(FM$8="",0,(SUM($Z1143:FM1143)-SUM($Z1150:FM1150)-IF(FM$1153=0,0,FM1150/FM$1153)*SUMPRODUCT($Z$448:FM$448,$Z$500:FM$500))*IF($T1162=справочники!$P$10,1,1/(1+Главная!$N$23)))</f>
        <v>0</v>
      </c>
      <c r="FN1162" s="121">
        <f>IF(FN$8="",0,(SUM($Z1143:FN1143)-SUM($Z1150:FN1150)-IF(FN$1153=0,0,FN1150/FN$1153)*SUMPRODUCT($Z$448:FN$448,$Z$500:FN$500))*IF($T1162=справочники!$P$10,1,1/(1+Главная!$N$23)))</f>
        <v>0</v>
      </c>
      <c r="FO1162" s="121">
        <f>IF(FO$8="",0,(SUM($Z1143:FO1143)-SUM($Z1150:FO1150)-IF(FO$1153=0,0,FO1150/FO$1153)*SUMPRODUCT($Z$448:FO$448,$Z$500:FO$500))*IF($T1162=справочники!$P$10,1,1/(1+Главная!$N$23)))</f>
        <v>0</v>
      </c>
      <c r="FP1162" s="121">
        <f>IF(FP$8="",0,(SUM($Z1143:FP1143)-SUM($Z1150:FP1150)-IF(FP$1153=0,0,FP1150/FP$1153)*SUMPRODUCT($Z$448:FP$448,$Z$500:FP$500))*IF($T1162=справочники!$P$10,1,1/(1+Главная!$N$23)))</f>
        <v>0</v>
      </c>
      <c r="FQ1162" s="121">
        <f>IF(FQ$8="",0,(SUM($Z1143:FQ1143)-SUM($Z1150:FQ1150)-IF(FQ$1153=0,0,FQ1150/FQ$1153)*SUMPRODUCT($Z$448:FQ$448,$Z$500:FQ$500))*IF($T1162=справочники!$P$10,1,1/(1+Главная!$N$23)))</f>
        <v>0</v>
      </c>
      <c r="FR1162" s="121">
        <f>IF(FR$8="",0,(SUM($Z1143:FR1143)-SUM($Z1150:FR1150)-IF(FR$1153=0,0,FR1150/FR$1153)*SUMPRODUCT($Z$448:FR$448,$Z$500:FR$500))*IF($T1162=справочники!$P$10,1,1/(1+Главная!$N$23)))</f>
        <v>0</v>
      </c>
      <c r="FS1162" s="121">
        <f>IF(FS$8="",0,(SUM($Z1143:FS1143)-SUM($Z1150:FS1150)-IF(FS$1153=0,0,FS1150/FS$1153)*SUMPRODUCT($Z$448:FS$448,$Z$500:FS$500))*IF($T1162=справочники!$P$10,1,1/(1+Главная!$N$23)))</f>
        <v>0</v>
      </c>
      <c r="FT1162" s="121">
        <f>IF(FT$8="",0,(SUM($Z1143:FT1143)-SUM($Z1150:FT1150)-IF(FT$1153=0,0,FT1150/FT$1153)*SUMPRODUCT($Z$448:FT$448,$Z$500:FT$500))*IF($T1162=справочники!$P$10,1,1/(1+Главная!$N$23)))</f>
        <v>0</v>
      </c>
      <c r="FU1162" s="121">
        <f>IF(FU$8="",0,(SUM($Z1143:FU1143)-SUM($Z1150:FU1150)-IF(FU$1153=0,0,FU1150/FU$1153)*SUMPRODUCT($Z$448:FU$448,$Z$500:FU$500))*IF($T1162=справочники!$P$10,1,1/(1+Главная!$N$23)))</f>
        <v>0</v>
      </c>
      <c r="FV1162" s="121">
        <f>IF(FV$8="",0,(SUM($Z1143:FV1143)-SUM($Z1150:FV1150)-IF(FV$1153=0,0,FV1150/FV$1153)*SUMPRODUCT($Z$448:FV$448,$Z$500:FV$500))*IF($T1162=справочники!$P$10,1,1/(1+Главная!$N$23)))</f>
        <v>0</v>
      </c>
      <c r="FW1162" s="121">
        <f>IF(FW$8="",0,(SUM($Z1143:FW1143)-SUM($Z1150:FW1150)-IF(FW$1153=0,0,FW1150/FW$1153)*SUMPRODUCT($Z$448:FW$448,$Z$500:FW$500))*IF($T1162=справочники!$P$10,1,1/(1+Главная!$N$23)))</f>
        <v>0</v>
      </c>
      <c r="FX1162" s="121">
        <f>IF(FX$8="",0,(SUM($Z1143:FX1143)-SUM($Z1150:FX1150)-IF(FX$1153=0,0,FX1150/FX$1153)*SUMPRODUCT($Z$448:FX$448,$Z$500:FX$500))*IF($T1162=справочники!$P$10,1,1/(1+Главная!$N$23)))</f>
        <v>0</v>
      </c>
      <c r="FY1162" s="121">
        <f>IF(FY$8="",0,(SUM($Z1143:FY1143)-SUM($Z1150:FY1150)-IF(FY$1153=0,0,FY1150/FY$1153)*SUMPRODUCT($Z$448:FY$448,$Z$500:FY$500))*IF($T1162=справочники!$P$10,1,1/(1+Главная!$N$23)))</f>
        <v>0</v>
      </c>
      <c r="FZ1162" s="121">
        <f>IF(FZ$8="",0,(SUM($Z1143:FZ1143)-SUM($Z1150:FZ1150)-IF(FZ$1153=0,0,FZ1150/FZ$1153)*SUMPRODUCT($Z$448:FZ$448,$Z$500:FZ$500))*IF($T1162=справочники!$P$10,1,1/(1+Главная!$N$23)))</f>
        <v>0</v>
      </c>
      <c r="GA1162" s="121">
        <f>IF(GA$8="",0,(SUM($Z1143:GA1143)-SUM($Z1150:GA1150)-IF(GA$1153=0,0,GA1150/GA$1153)*SUMPRODUCT($Z$448:GA$448,$Z$500:GA$500))*IF($T1162=справочники!$P$10,1,1/(1+Главная!$N$23)))</f>
        <v>0</v>
      </c>
      <c r="GB1162" s="121">
        <f>IF(GB$8="",0,(SUM($Z1143:GB1143)-SUM($Z1150:GB1150)-IF(GB$1153=0,0,GB1150/GB$1153)*SUMPRODUCT($Z$448:GB$448,$Z$500:GB$500))*IF($T1162=справочники!$P$10,1,1/(1+Главная!$N$23)))</f>
        <v>0</v>
      </c>
      <c r="GC1162" s="121">
        <f>IF(GC$8="",0,(SUM($Z1143:GC1143)-SUM($Z1150:GC1150)-IF(GC$1153=0,0,GC1150/GC$1153)*SUMPRODUCT($Z$448:GC$448,$Z$500:GC$500))*IF($T1162=справочники!$P$10,1,1/(1+Главная!$N$23)))</f>
        <v>0</v>
      </c>
      <c r="GD1162" s="121">
        <f>IF(GD$8="",0,(SUM($Z1143:GD1143)-SUM($Z1150:GD1150)-IF(GD$1153=0,0,GD1150/GD$1153)*SUMPRODUCT($Z$448:GD$448,$Z$500:GD$500))*IF($T1162=справочники!$P$10,1,1/(1+Главная!$N$23)))</f>
        <v>0</v>
      </c>
      <c r="GE1162" s="121">
        <f>IF(GE$8="",0,(SUM($Z1143:GE1143)-SUM($Z1150:GE1150)-IF(GE$1153=0,0,GE1150/GE$1153)*SUMPRODUCT($Z$448:GE$448,$Z$500:GE$500))*IF($T1162=справочники!$P$10,1,1/(1+Главная!$N$23)))</f>
        <v>0</v>
      </c>
      <c r="GF1162" s="121">
        <f>IF(GF$8="",0,(SUM($Z1143:GF1143)-SUM($Z1150:GF1150)-IF(GF$1153=0,0,GF1150/GF$1153)*SUMPRODUCT($Z$448:GF$448,$Z$500:GF$500))*IF($T1162=справочники!$P$10,1,1/(1+Главная!$N$23)))</f>
        <v>0</v>
      </c>
      <c r="GG1162" s="121">
        <f>IF(GG$8="",0,(SUM($Z1143:GG1143)-SUM($Z1150:GG1150)-IF(GG$1153=0,0,GG1150/GG$1153)*SUMPRODUCT($Z$448:GG$448,$Z$500:GG$500))*IF($T1162=справочники!$P$10,1,1/(1+Главная!$N$23)))</f>
        <v>0</v>
      </c>
      <c r="GH1162" s="121">
        <f>IF(GH$8="",0,(SUM($Z1143:GH1143)-SUM($Z1150:GH1150)-IF(GH$1153=0,0,GH1150/GH$1153)*SUMPRODUCT($Z$448:GH$448,$Z$500:GH$500))*IF($T1162=справочники!$P$10,1,1/(1+Главная!$N$23)))</f>
        <v>0</v>
      </c>
      <c r="GI1162" s="121">
        <f>IF(GI$8="",0,(SUM($Z1143:GI1143)-SUM($Z1150:GI1150)-IF(GI$1153=0,0,GI1150/GI$1153)*SUMPRODUCT($Z$448:GI$448,$Z$500:GI$500))*IF($T1162=справочники!$P$10,1,1/(1+Главная!$N$23)))</f>
        <v>0</v>
      </c>
      <c r="GJ1162" s="121">
        <f>IF(GJ$8="",0,(SUM($Z1143:GJ1143)-SUM($Z1150:GJ1150)-IF(GJ$1153=0,0,GJ1150/GJ$1153)*SUMPRODUCT($Z$448:GJ$448,$Z$500:GJ$500))*IF($T1162=справочники!$P$10,1,1/(1+Главная!$N$23)))</f>
        <v>0</v>
      </c>
      <c r="GK1162" s="121">
        <f>IF(GK$8="",0,(SUM($Z1143:GK1143)-SUM($Z1150:GK1150)-IF(GK$1153=0,0,GK1150/GK$1153)*SUMPRODUCT($Z$448:GK$448,$Z$500:GK$500))*IF($T1162=справочники!$P$10,1,1/(1+Главная!$N$23)))</f>
        <v>0</v>
      </c>
      <c r="GL1162" s="121">
        <f>IF(GL$8="",0,(SUM($Z1143:GL1143)-SUM($Z1150:GL1150)-IF(GL$1153=0,0,GL1150/GL$1153)*SUMPRODUCT($Z$448:GL$448,$Z$500:GL$500))*IF($T1162=справочники!$P$10,1,1/(1+Главная!$N$23)))</f>
        <v>0</v>
      </c>
      <c r="GM1162" s="121">
        <f>IF(GM$8="",0,(SUM($Z1143:GM1143)-SUM($Z1150:GM1150)-IF(GM$1153=0,0,GM1150/GM$1153)*SUMPRODUCT($Z$448:GM$448,$Z$500:GM$500))*IF($T1162=справочники!$P$10,1,1/(1+Главная!$N$23)))</f>
        <v>0</v>
      </c>
      <c r="GN1162" s="121">
        <f>IF(GN$8="",0,(SUM($Z1143:GN1143)-SUM($Z1150:GN1150)-IF(GN$1153=0,0,GN1150/GN$1153)*SUMPRODUCT($Z$448:GN$448,$Z$500:GN$500))*IF($T1162=справочники!$P$10,1,1/(1+Главная!$N$23)))</f>
        <v>0</v>
      </c>
      <c r="GO1162" s="121">
        <f>IF(GO$8="",0,(SUM($Z1143:GO1143)-SUM($Z1150:GO1150)-IF(GO$1153=0,0,GO1150/GO$1153)*SUMPRODUCT($Z$448:GO$448,$Z$500:GO$500))*IF($T1162=справочники!$P$10,1,1/(1+Главная!$N$23)))</f>
        <v>0</v>
      </c>
      <c r="GP1162" s="121">
        <f>IF(GP$8="",0,(SUM($Z1143:GP1143)-SUM($Z1150:GP1150)-IF(GP$1153=0,0,GP1150/GP$1153)*SUMPRODUCT($Z$448:GP$448,$Z$500:GP$500))*IF($T1162=справочники!$P$10,1,1/(1+Главная!$N$23)))</f>
        <v>0</v>
      </c>
      <c r="GQ1162" s="121">
        <f>IF(GQ$8="",0,(SUM($Z1143:GQ1143)-SUM($Z1150:GQ1150)-IF(GQ$1153=0,0,GQ1150/GQ$1153)*SUMPRODUCT($Z$448:GQ$448,$Z$500:GQ$500))*IF($T1162=справочники!$P$10,1,1/(1+Главная!$N$23)))</f>
        <v>0</v>
      </c>
      <c r="GR1162" s="121">
        <f>IF(GR$8="",0,(SUM($Z1143:GR1143)-SUM($Z1150:GR1150)-IF(GR$1153=0,0,GR1150/GR$1153)*SUMPRODUCT($Z$448:GR$448,$Z$500:GR$500))*IF($T1162=справочники!$P$10,1,1/(1+Главная!$N$23)))</f>
        <v>0</v>
      </c>
      <c r="GS1162" s="121">
        <f>IF(GS$8="",0,(SUM($Z1143:GS1143)-SUM($Z1150:GS1150)-IF(GS$1153=0,0,GS1150/GS$1153)*SUMPRODUCT($Z$448:GS$448,$Z$500:GS$500))*IF($T1162=справочники!$P$10,1,1/(1+Главная!$N$23)))</f>
        <v>0</v>
      </c>
      <c r="GT1162" s="121">
        <f>IF(GT$8="",0,(SUM($Z1143:GT1143)-SUM($Z1150:GT1150)-IF(GT$1153=0,0,GT1150/GT$1153)*SUMPRODUCT($Z$448:GT$448,$Z$500:GT$500))*IF($T1162=справочники!$P$10,1,1/(1+Главная!$N$23)))</f>
        <v>0</v>
      </c>
      <c r="GU1162" s="121">
        <f>IF(GU$8="",0,(SUM($Z1143:GU1143)-SUM($Z1150:GU1150)-IF(GU$1153=0,0,GU1150/GU$1153)*SUMPRODUCT($Z$448:GU$448,$Z$500:GU$500))*IF($T1162=справочники!$P$10,1,1/(1+Главная!$N$23)))</f>
        <v>0</v>
      </c>
      <c r="GV1162" s="121">
        <f>IF(GV$8="",0,(SUM($Z1143:GV1143)-SUM($Z1150:GV1150)-IF(GV$1153=0,0,GV1150/GV$1153)*SUMPRODUCT($Z$448:GV$448,$Z$500:GV$500))*IF($T1162=справочники!$P$10,1,1/(1+Главная!$N$23)))</f>
        <v>0</v>
      </c>
      <c r="GW1162" s="121">
        <f>IF(GW$8="",0,(SUM($Z1143:GW1143)-SUM($Z1150:GW1150)-IF(GW$1153=0,0,GW1150/GW$1153)*SUMPRODUCT($Z$448:GW$448,$Z$500:GW$500))*IF($T1162=справочники!$P$10,1,1/(1+Главная!$N$23)))</f>
        <v>0</v>
      </c>
      <c r="GX1162" s="121">
        <f>IF(GX$8="",0,(SUM($Z1143:GX1143)-SUM($Z1150:GX1150)-IF(GX$1153=0,0,GX1150/GX$1153)*SUMPRODUCT($Z$448:GX$448,$Z$500:GX$500))*IF($T1162=справочники!$P$10,1,1/(1+Главная!$N$23)))</f>
        <v>0</v>
      </c>
      <c r="GY1162" s="121">
        <f>IF(GY$8="",0,(SUM($Z1143:GY1143)-SUM($Z1150:GY1150)-IF(GY$1153=0,0,GY1150/GY$1153)*SUMPRODUCT($Z$448:GY$448,$Z$500:GY$500))*IF($T1162=справочники!$P$10,1,1/(1+Главная!$N$23)))</f>
        <v>0</v>
      </c>
      <c r="GZ1162" s="121">
        <f>IF(GZ$8="",0,(SUM($Z1143:GZ1143)-SUM($Z1150:GZ1150)-IF(GZ$1153=0,0,GZ1150/GZ$1153)*SUMPRODUCT($Z$448:GZ$448,$Z$500:GZ$500))*IF($T1162=справочники!$P$10,1,1/(1+Главная!$N$23)))</f>
        <v>0</v>
      </c>
      <c r="HA1162" s="60"/>
      <c r="HB1162" s="60"/>
    </row>
    <row r="1163" spans="1:210" s="122" customFormat="1" ht="10.199999999999999" customHeight="1">
      <c r="A1163" s="60"/>
      <c r="B1163" s="60"/>
      <c r="C1163" s="60"/>
      <c r="D1163" s="60"/>
      <c r="E1163" s="273"/>
      <c r="F1163" s="116"/>
      <c r="G1163" s="117"/>
      <c r="H1163" s="60"/>
      <c r="I1163" s="60"/>
      <c r="J1163" s="60"/>
      <c r="K1163" s="417">
        <f>K1144</f>
        <v>0</v>
      </c>
      <c r="L1163" s="60"/>
      <c r="M1163" s="410"/>
      <c r="N1163" s="411">
        <f t="shared" si="5420"/>
        <v>0</v>
      </c>
      <c r="O1163" s="228"/>
      <c r="P1163" s="231"/>
      <c r="Q1163" s="228" t="s">
        <v>26</v>
      </c>
      <c r="R1163" s="228"/>
      <c r="S1163" s="410"/>
      <c r="T1163" s="411">
        <f>T1144</f>
        <v>0</v>
      </c>
      <c r="U1163" s="117"/>
      <c r="V1163" s="60"/>
      <c r="W1163" s="118"/>
      <c r="X1163" s="118"/>
      <c r="Y1163" s="119"/>
      <c r="Z1163" s="120"/>
      <c r="AA1163" s="121">
        <f>IF(AA$8="",0,(SUM($Z1144:AA1144)-SUM($Z1151:AA1151)-IF(AA$1153=0,0,AA1151/AA$1153)*SUMPRODUCT($Z$448:AA$448,$Z$500:AA$500))*IF($T1163=справочники!$P$10,1,1/(1+Главная!$N$23)))</f>
        <v>0</v>
      </c>
      <c r="AB1163" s="121">
        <f>IF(AB$8="",0,(SUM($Z1144:AB1144)-SUM($Z1151:AB1151)-IF(AB$1153=0,0,AB1151/AB$1153)*SUMPRODUCT($Z$448:AB$448,$Z$500:AB$500))*IF($T1163=справочники!$P$10,1,1/(1+Главная!$N$23)))</f>
        <v>0</v>
      </c>
      <c r="AC1163" s="121">
        <f>IF(AC$8="",0,(SUM($Z1144:AC1144)-SUM($Z1151:AC1151)-IF(AC$1153=0,0,AC1151/AC$1153)*SUMPRODUCT($Z$448:AC$448,$Z$500:AC$500))*IF($T1163=справочники!$P$10,1,1/(1+Главная!$N$23)))</f>
        <v>0</v>
      </c>
      <c r="AD1163" s="121">
        <f>IF(AD$8="",0,(SUM($Z1144:AD1144)-SUM($Z1151:AD1151)-IF(AD$1153=0,0,AD1151/AD$1153)*SUMPRODUCT($Z$448:AD$448,$Z$500:AD$500))*IF($T1163=справочники!$P$10,1,1/(1+Главная!$N$23)))</f>
        <v>0</v>
      </c>
      <c r="AE1163" s="121">
        <f>IF(AE$8="",0,(SUM($Z1144:AE1144)-SUM($Z1151:AE1151)-IF(AE$1153=0,0,AE1151/AE$1153)*SUMPRODUCT($Z$448:AE$448,$Z$500:AE$500))*IF($T1163=справочники!$P$10,1,1/(1+Главная!$N$23)))</f>
        <v>0</v>
      </c>
      <c r="AF1163" s="121">
        <f>IF(AF$8="",0,(SUM($Z1144:AF1144)-SUM($Z1151:AF1151)-IF(AF$1153=0,0,AF1151/AF$1153)*SUMPRODUCT($Z$448:AF$448,$Z$500:AF$500))*IF($T1163=справочники!$P$10,1,1/(1+Главная!$N$23)))</f>
        <v>0</v>
      </c>
      <c r="AG1163" s="121">
        <f>IF(AG$8="",0,(SUM($Z1144:AG1144)-SUM($Z1151:AG1151)-IF(AG$1153=0,0,AG1151/AG$1153)*SUMPRODUCT($Z$448:AG$448,$Z$500:AG$500))*IF($T1163=справочники!$P$10,1,1/(1+Главная!$N$23)))</f>
        <v>0</v>
      </c>
      <c r="AH1163" s="121">
        <f>IF(AH$8="",0,(SUM($Z1144:AH1144)-SUM($Z1151:AH1151)-IF(AH$1153=0,0,AH1151/AH$1153)*SUMPRODUCT($Z$448:AH$448,$Z$500:AH$500))*IF($T1163=справочники!$P$10,1,1/(1+Главная!$N$23)))</f>
        <v>0</v>
      </c>
      <c r="AI1163" s="121">
        <f>IF(AI$8="",0,(SUM($Z1144:AI1144)-SUM($Z1151:AI1151)-IF(AI$1153=0,0,AI1151/AI$1153)*SUMPRODUCT($Z$448:AI$448,$Z$500:AI$500))*IF($T1163=справочники!$P$10,1,1/(1+Главная!$N$23)))</f>
        <v>0</v>
      </c>
      <c r="AJ1163" s="121">
        <f>IF(AJ$8="",0,(SUM($Z1144:AJ1144)-SUM($Z1151:AJ1151)-IF(AJ$1153=0,0,AJ1151/AJ$1153)*SUMPRODUCT($Z$448:AJ$448,$Z$500:AJ$500))*IF($T1163=справочники!$P$10,1,1/(1+Главная!$N$23)))</f>
        <v>0</v>
      </c>
      <c r="AK1163" s="121">
        <f>IF(AK$8="",0,(SUM($Z1144:AK1144)-SUM($Z1151:AK1151)-IF(AK$1153=0,0,AK1151/AK$1153)*SUMPRODUCT($Z$448:AK$448,$Z$500:AK$500))*IF($T1163=справочники!$P$10,1,1/(1+Главная!$N$23)))</f>
        <v>0</v>
      </c>
      <c r="AL1163" s="121">
        <f>IF(AL$8="",0,(SUM($Z1144:AL1144)-SUM($Z1151:AL1151)-IF(AL$1153=0,0,AL1151/AL$1153)*SUMPRODUCT($Z$448:AL$448,$Z$500:AL$500))*IF($T1163=справочники!$P$10,1,1/(1+Главная!$N$23)))</f>
        <v>0</v>
      </c>
      <c r="AM1163" s="121">
        <f>IF(AM$8="",0,(SUM($Z1144:AM1144)-SUM($Z1151:AM1151)-IF(AM$1153=0,0,AM1151/AM$1153)*SUMPRODUCT($Z$448:AM$448,$Z$500:AM$500))*IF($T1163=справочники!$P$10,1,1/(1+Главная!$N$23)))</f>
        <v>0</v>
      </c>
      <c r="AN1163" s="121">
        <f>IF(AN$8="",0,(SUM($Z1144:AN1144)-SUM($Z1151:AN1151)-IF(AN$1153=0,0,AN1151/AN$1153)*SUMPRODUCT($Z$448:AN$448,$Z$500:AN$500))*IF($T1163=справочники!$P$10,1,1/(1+Главная!$N$23)))</f>
        <v>0</v>
      </c>
      <c r="AO1163" s="121">
        <f>IF(AO$8="",0,(SUM($Z1144:AO1144)-SUM($Z1151:AO1151)-IF(AO$1153=0,0,AO1151/AO$1153)*SUMPRODUCT($Z$448:AO$448,$Z$500:AO$500))*IF($T1163=справочники!$P$10,1,1/(1+Главная!$N$23)))</f>
        <v>0</v>
      </c>
      <c r="AP1163" s="121">
        <f>IF(AP$8="",0,(SUM($Z1144:AP1144)-SUM($Z1151:AP1151)-IF(AP$1153=0,0,AP1151/AP$1153)*SUMPRODUCT($Z$448:AP$448,$Z$500:AP$500))*IF($T1163=справочники!$P$10,1,1/(1+Главная!$N$23)))</f>
        <v>0</v>
      </c>
      <c r="AQ1163" s="121">
        <f>IF(AQ$8="",0,(SUM($Z1144:AQ1144)-SUM($Z1151:AQ1151)-IF(AQ$1153=0,0,AQ1151/AQ$1153)*SUMPRODUCT($Z$448:AQ$448,$Z$500:AQ$500))*IF($T1163=справочники!$P$10,1,1/(1+Главная!$N$23)))</f>
        <v>0</v>
      </c>
      <c r="AR1163" s="121">
        <f>IF(AR$8="",0,(SUM($Z1144:AR1144)-SUM($Z1151:AR1151)-IF(AR$1153=0,0,AR1151/AR$1153)*SUMPRODUCT($Z$448:AR$448,$Z$500:AR$500))*IF($T1163=справочники!$P$10,1,1/(1+Главная!$N$23)))</f>
        <v>0</v>
      </c>
      <c r="AS1163" s="121">
        <f>IF(AS$8="",0,(SUM($Z1144:AS1144)-SUM($Z1151:AS1151)-IF(AS$1153=0,0,AS1151/AS$1153)*SUMPRODUCT($Z$448:AS$448,$Z$500:AS$500))*IF($T1163=справочники!$P$10,1,1/(1+Главная!$N$23)))</f>
        <v>0</v>
      </c>
      <c r="AT1163" s="121">
        <f>IF(AT$8="",0,(SUM($Z1144:AT1144)-SUM($Z1151:AT1151)-IF(AT$1153=0,0,AT1151/AT$1153)*SUMPRODUCT($Z$448:AT$448,$Z$500:AT$500))*IF($T1163=справочники!$P$10,1,1/(1+Главная!$N$23)))</f>
        <v>0</v>
      </c>
      <c r="AU1163" s="121">
        <f>IF(AU$8="",0,(SUM($Z1144:AU1144)-SUM($Z1151:AU1151)-IF(AU$1153=0,0,AU1151/AU$1153)*SUMPRODUCT($Z$448:AU$448,$Z$500:AU$500))*IF($T1163=справочники!$P$10,1,1/(1+Главная!$N$23)))</f>
        <v>0</v>
      </c>
      <c r="AV1163" s="121">
        <f>IF(AV$8="",0,(SUM($Z1144:AV1144)-SUM($Z1151:AV1151)-IF(AV$1153=0,0,AV1151/AV$1153)*SUMPRODUCT($Z$448:AV$448,$Z$500:AV$500))*IF($T1163=справочники!$P$10,1,1/(1+Главная!$N$23)))</f>
        <v>0</v>
      </c>
      <c r="AW1163" s="121">
        <f>IF(AW$8="",0,(SUM($Z1144:AW1144)-SUM($Z1151:AW1151)-IF(AW$1153=0,0,AW1151/AW$1153)*SUMPRODUCT($Z$448:AW$448,$Z$500:AW$500))*IF($T1163=справочники!$P$10,1,1/(1+Главная!$N$23)))</f>
        <v>0</v>
      </c>
      <c r="AX1163" s="121">
        <f>IF(AX$8="",0,(SUM($Z1144:AX1144)-SUM($Z1151:AX1151)-IF(AX$1153=0,0,AX1151/AX$1153)*SUMPRODUCT($Z$448:AX$448,$Z$500:AX$500))*IF($T1163=справочники!$P$10,1,1/(1+Главная!$N$23)))</f>
        <v>0</v>
      </c>
      <c r="AY1163" s="121">
        <f>IF(AY$8="",0,(SUM($Z1144:AY1144)-SUM($Z1151:AY1151)-IF(AY$1153=0,0,AY1151/AY$1153)*SUMPRODUCT($Z$448:AY$448,$Z$500:AY$500))*IF($T1163=справочники!$P$10,1,1/(1+Главная!$N$23)))</f>
        <v>0</v>
      </c>
      <c r="AZ1163" s="121">
        <f>IF(AZ$8="",0,(SUM($Z1144:AZ1144)-SUM($Z1151:AZ1151)-IF(AZ$1153=0,0,AZ1151/AZ$1153)*SUMPRODUCT($Z$448:AZ$448,$Z$500:AZ$500))*IF($T1163=справочники!$P$10,1,1/(1+Главная!$N$23)))</f>
        <v>0</v>
      </c>
      <c r="BA1163" s="121">
        <f>IF(BA$8="",0,(SUM($Z1144:BA1144)-SUM($Z1151:BA1151)-IF(BA$1153=0,0,BA1151/BA$1153)*SUMPRODUCT($Z$448:BA$448,$Z$500:BA$500))*IF($T1163=справочники!$P$10,1,1/(1+Главная!$N$23)))</f>
        <v>0</v>
      </c>
      <c r="BB1163" s="121">
        <f>IF(BB$8="",0,(SUM($Z1144:BB1144)-SUM($Z1151:BB1151)-IF(BB$1153=0,0,BB1151/BB$1153)*SUMPRODUCT($Z$448:BB$448,$Z$500:BB$500))*IF($T1163=справочники!$P$10,1,1/(1+Главная!$N$23)))</f>
        <v>0</v>
      </c>
      <c r="BC1163" s="121">
        <f>IF(BC$8="",0,(SUM($Z1144:BC1144)-SUM($Z1151:BC1151)-IF(BC$1153=0,0,BC1151/BC$1153)*SUMPRODUCT($Z$448:BC$448,$Z$500:BC$500))*IF($T1163=справочники!$P$10,1,1/(1+Главная!$N$23)))</f>
        <v>0</v>
      </c>
      <c r="BD1163" s="121">
        <f>IF(BD$8="",0,(SUM($Z1144:BD1144)-SUM($Z1151:BD1151)-IF(BD$1153=0,0,BD1151/BD$1153)*SUMPRODUCT($Z$448:BD$448,$Z$500:BD$500))*IF($T1163=справочники!$P$10,1,1/(1+Главная!$N$23)))</f>
        <v>0</v>
      </c>
      <c r="BE1163" s="121">
        <f>IF(BE$8="",0,(SUM($Z1144:BE1144)-SUM($Z1151:BE1151)-IF(BE$1153=0,0,BE1151/BE$1153)*SUMPRODUCT($Z$448:BE$448,$Z$500:BE$500))*IF($T1163=справочники!$P$10,1,1/(1+Главная!$N$23)))</f>
        <v>0</v>
      </c>
      <c r="BF1163" s="121">
        <f>IF(BF$8="",0,(SUM($Z1144:BF1144)-SUM($Z1151:BF1151)-IF(BF$1153=0,0,BF1151/BF$1153)*SUMPRODUCT($Z$448:BF$448,$Z$500:BF$500))*IF($T1163=справочники!$P$10,1,1/(1+Главная!$N$23)))</f>
        <v>0</v>
      </c>
      <c r="BG1163" s="121">
        <f>IF(BG$8="",0,(SUM($Z1144:BG1144)-SUM($Z1151:BG1151)-IF(BG$1153=0,0,BG1151/BG$1153)*SUMPRODUCT($Z$448:BG$448,$Z$500:BG$500))*IF($T1163=справочники!$P$10,1,1/(1+Главная!$N$23)))</f>
        <v>0</v>
      </c>
      <c r="BH1163" s="121">
        <f>IF(BH$8="",0,(SUM($Z1144:BH1144)-SUM($Z1151:BH1151)-IF(BH$1153=0,0,BH1151/BH$1153)*SUMPRODUCT($Z$448:BH$448,$Z$500:BH$500))*IF($T1163=справочники!$P$10,1,1/(1+Главная!$N$23)))</f>
        <v>0</v>
      </c>
      <c r="BI1163" s="121">
        <f>IF(BI$8="",0,(SUM($Z1144:BI1144)-SUM($Z1151:BI1151)-IF(BI$1153=0,0,BI1151/BI$1153)*SUMPRODUCT($Z$448:BI$448,$Z$500:BI$500))*IF($T1163=справочники!$P$10,1,1/(1+Главная!$N$23)))</f>
        <v>0</v>
      </c>
      <c r="BJ1163" s="121">
        <f>IF(BJ$8="",0,(SUM($Z1144:BJ1144)-SUM($Z1151:BJ1151)-IF(BJ$1153=0,0,BJ1151/BJ$1153)*SUMPRODUCT($Z$448:BJ$448,$Z$500:BJ$500))*IF($T1163=справочники!$P$10,1,1/(1+Главная!$N$23)))</f>
        <v>0</v>
      </c>
      <c r="BK1163" s="121">
        <f>IF(BK$8="",0,(SUM($Z1144:BK1144)-SUM($Z1151:BK1151)-IF(BK$1153=0,0,BK1151/BK$1153)*SUMPRODUCT($Z$448:BK$448,$Z$500:BK$500))*IF($T1163=справочники!$P$10,1,1/(1+Главная!$N$23)))</f>
        <v>0</v>
      </c>
      <c r="BL1163" s="121">
        <f>IF(BL$8="",0,(SUM($Z1144:BL1144)-SUM($Z1151:BL1151)-IF(BL$1153=0,0,BL1151/BL$1153)*SUMPRODUCT($Z$448:BL$448,$Z$500:BL$500))*IF($T1163=справочники!$P$10,1,1/(1+Главная!$N$23)))</f>
        <v>0</v>
      </c>
      <c r="BM1163" s="121">
        <f>IF(BM$8="",0,(SUM($Z1144:BM1144)-SUM($Z1151:BM1151)-IF(BM$1153=0,0,BM1151/BM$1153)*SUMPRODUCT($Z$448:BM$448,$Z$500:BM$500))*IF($T1163=справочники!$P$10,1,1/(1+Главная!$N$23)))</f>
        <v>0</v>
      </c>
      <c r="BN1163" s="121">
        <f>IF(BN$8="",0,(SUM($Z1144:BN1144)-SUM($Z1151:BN1151)-IF(BN$1153=0,0,BN1151/BN$1153)*SUMPRODUCT($Z$448:BN$448,$Z$500:BN$500))*IF($T1163=справочники!$P$10,1,1/(1+Главная!$N$23)))</f>
        <v>0</v>
      </c>
      <c r="BO1163" s="121">
        <f>IF(BO$8="",0,(SUM($Z1144:BO1144)-SUM($Z1151:BO1151)-IF(BO$1153=0,0,BO1151/BO$1153)*SUMPRODUCT($Z$448:BO$448,$Z$500:BO$500))*IF($T1163=справочники!$P$10,1,1/(1+Главная!$N$23)))</f>
        <v>0</v>
      </c>
      <c r="BP1163" s="121">
        <f>IF(BP$8="",0,(SUM($Z1144:BP1144)-SUM($Z1151:BP1151)-IF(BP$1153=0,0,BP1151/BP$1153)*SUMPRODUCT($Z$448:BP$448,$Z$500:BP$500))*IF($T1163=справочники!$P$10,1,1/(1+Главная!$N$23)))</f>
        <v>0</v>
      </c>
      <c r="BQ1163" s="121">
        <f>IF(BQ$8="",0,(SUM($Z1144:BQ1144)-SUM($Z1151:BQ1151)-IF(BQ$1153=0,0,BQ1151/BQ$1153)*SUMPRODUCT($Z$448:BQ$448,$Z$500:BQ$500))*IF($T1163=справочники!$P$10,1,1/(1+Главная!$N$23)))</f>
        <v>0</v>
      </c>
      <c r="BR1163" s="121">
        <f>IF(BR$8="",0,(SUM($Z1144:BR1144)-SUM($Z1151:BR1151)-IF(BR$1153=0,0,BR1151/BR$1153)*SUMPRODUCT($Z$448:BR$448,$Z$500:BR$500))*IF($T1163=справочники!$P$10,1,1/(1+Главная!$N$23)))</f>
        <v>0</v>
      </c>
      <c r="BS1163" s="121">
        <f>IF(BS$8="",0,(SUM($Z1144:BS1144)-SUM($Z1151:BS1151)-IF(BS$1153=0,0,BS1151/BS$1153)*SUMPRODUCT($Z$448:BS$448,$Z$500:BS$500))*IF($T1163=справочники!$P$10,1,1/(1+Главная!$N$23)))</f>
        <v>0</v>
      </c>
      <c r="BT1163" s="121">
        <f>IF(BT$8="",0,(SUM($Z1144:BT1144)-SUM($Z1151:BT1151)-IF(BT$1153=0,0,BT1151/BT$1153)*SUMPRODUCT($Z$448:BT$448,$Z$500:BT$500))*IF($T1163=справочники!$P$10,1,1/(1+Главная!$N$23)))</f>
        <v>0</v>
      </c>
      <c r="BU1163" s="121">
        <f>IF(BU$8="",0,(SUM($Z1144:BU1144)-SUM($Z1151:BU1151)-IF(BU$1153=0,0,BU1151/BU$1153)*SUMPRODUCT($Z$448:BU$448,$Z$500:BU$500))*IF($T1163=справочники!$P$10,1,1/(1+Главная!$N$23)))</f>
        <v>0</v>
      </c>
      <c r="BV1163" s="121">
        <f>IF(BV$8="",0,(SUM($Z1144:BV1144)-SUM($Z1151:BV1151)-IF(BV$1153=0,0,BV1151/BV$1153)*SUMPRODUCT($Z$448:BV$448,$Z$500:BV$500))*IF($T1163=справочники!$P$10,1,1/(1+Главная!$N$23)))</f>
        <v>0</v>
      </c>
      <c r="BW1163" s="121">
        <f>IF(BW$8="",0,(SUM($Z1144:BW1144)-SUM($Z1151:BW1151)-IF(BW$1153=0,0,BW1151/BW$1153)*SUMPRODUCT($Z$448:BW$448,$Z$500:BW$500))*IF($T1163=справочники!$P$10,1,1/(1+Главная!$N$23)))</f>
        <v>0</v>
      </c>
      <c r="BX1163" s="121">
        <f>IF(BX$8="",0,(SUM($Z1144:BX1144)-SUM($Z1151:BX1151)-IF(BX$1153=0,0,BX1151/BX$1153)*SUMPRODUCT($Z$448:BX$448,$Z$500:BX$500))*IF($T1163=справочники!$P$10,1,1/(1+Главная!$N$23)))</f>
        <v>0</v>
      </c>
      <c r="BY1163" s="121">
        <f>IF(BY$8="",0,(SUM($Z1144:BY1144)-SUM($Z1151:BY1151)-IF(BY$1153=0,0,BY1151/BY$1153)*SUMPRODUCT($Z$448:BY$448,$Z$500:BY$500))*IF($T1163=справочники!$P$10,1,1/(1+Главная!$N$23)))</f>
        <v>0</v>
      </c>
      <c r="BZ1163" s="121">
        <f>IF(BZ$8="",0,(SUM($Z1144:BZ1144)-SUM($Z1151:BZ1151)-IF(BZ$1153=0,0,BZ1151/BZ$1153)*SUMPRODUCT($Z$448:BZ$448,$Z$500:BZ$500))*IF($T1163=справочники!$P$10,1,1/(1+Главная!$N$23)))</f>
        <v>0</v>
      </c>
      <c r="CA1163" s="121">
        <f>IF(CA$8="",0,(SUM($Z1144:CA1144)-SUM($Z1151:CA1151)-IF(CA$1153=0,0,CA1151/CA$1153)*SUMPRODUCT($Z$448:CA$448,$Z$500:CA$500))*IF($T1163=справочники!$P$10,1,1/(1+Главная!$N$23)))</f>
        <v>0</v>
      </c>
      <c r="CB1163" s="121">
        <f>IF(CB$8="",0,(SUM($Z1144:CB1144)-SUM($Z1151:CB1151)-IF(CB$1153=0,0,CB1151/CB$1153)*SUMPRODUCT($Z$448:CB$448,$Z$500:CB$500))*IF($T1163=справочники!$P$10,1,1/(1+Главная!$N$23)))</f>
        <v>0</v>
      </c>
      <c r="CC1163" s="121">
        <f>IF(CC$8="",0,(SUM($Z1144:CC1144)-SUM($Z1151:CC1151)-IF(CC$1153=0,0,CC1151/CC$1153)*SUMPRODUCT($Z$448:CC$448,$Z$500:CC$500))*IF($T1163=справочники!$P$10,1,1/(1+Главная!$N$23)))</f>
        <v>0</v>
      </c>
      <c r="CD1163" s="121">
        <f>IF(CD$8="",0,(SUM($Z1144:CD1144)-SUM($Z1151:CD1151)-IF(CD$1153=0,0,CD1151/CD$1153)*SUMPRODUCT($Z$448:CD$448,$Z$500:CD$500))*IF($T1163=справочники!$P$10,1,1/(1+Главная!$N$23)))</f>
        <v>0</v>
      </c>
      <c r="CE1163" s="121">
        <f>IF(CE$8="",0,(SUM($Z1144:CE1144)-SUM($Z1151:CE1151)-IF(CE$1153=0,0,CE1151/CE$1153)*SUMPRODUCT($Z$448:CE$448,$Z$500:CE$500))*IF($T1163=справочники!$P$10,1,1/(1+Главная!$N$23)))</f>
        <v>0</v>
      </c>
      <c r="CF1163" s="121">
        <f>IF(CF$8="",0,(SUM($Z1144:CF1144)-SUM($Z1151:CF1151)-IF(CF$1153=0,0,CF1151/CF$1153)*SUMPRODUCT($Z$448:CF$448,$Z$500:CF$500))*IF($T1163=справочники!$P$10,1,1/(1+Главная!$N$23)))</f>
        <v>0</v>
      </c>
      <c r="CG1163" s="121">
        <f>IF(CG$8="",0,(SUM($Z1144:CG1144)-SUM($Z1151:CG1151)-IF(CG$1153=0,0,CG1151/CG$1153)*SUMPRODUCT($Z$448:CG$448,$Z$500:CG$500))*IF($T1163=справочники!$P$10,1,1/(1+Главная!$N$23)))</f>
        <v>0</v>
      </c>
      <c r="CH1163" s="121">
        <f>IF(CH$8="",0,(SUM($Z1144:CH1144)-SUM($Z1151:CH1151)-IF(CH$1153=0,0,CH1151/CH$1153)*SUMPRODUCT($Z$448:CH$448,$Z$500:CH$500))*IF($T1163=справочники!$P$10,1,1/(1+Главная!$N$23)))</f>
        <v>0</v>
      </c>
      <c r="CI1163" s="121">
        <f>IF(CI$8="",0,(SUM($Z1144:CI1144)-SUM($Z1151:CI1151)-IF(CI$1153=0,0,CI1151/CI$1153)*SUMPRODUCT($Z$448:CI$448,$Z$500:CI$500))*IF($T1163=справочники!$P$10,1,1/(1+Главная!$N$23)))</f>
        <v>0</v>
      </c>
      <c r="CJ1163" s="121">
        <f>IF(CJ$8="",0,(SUM($Z1144:CJ1144)-SUM($Z1151:CJ1151)-IF(CJ$1153=0,0,CJ1151/CJ$1153)*SUMPRODUCT($Z$448:CJ$448,$Z$500:CJ$500))*IF($T1163=справочники!$P$10,1,1/(1+Главная!$N$23)))</f>
        <v>0</v>
      </c>
      <c r="CK1163" s="121">
        <f>IF(CK$8="",0,(SUM($Z1144:CK1144)-SUM($Z1151:CK1151)-IF(CK$1153=0,0,CK1151/CK$1153)*SUMPRODUCT($Z$448:CK$448,$Z$500:CK$500))*IF($T1163=справочники!$P$10,1,1/(1+Главная!$N$23)))</f>
        <v>0</v>
      </c>
      <c r="CL1163" s="121">
        <f>IF(CL$8="",0,(SUM($Z1144:CL1144)-SUM($Z1151:CL1151)-IF(CL$1153=0,0,CL1151/CL$1153)*SUMPRODUCT($Z$448:CL$448,$Z$500:CL$500))*IF($T1163=справочники!$P$10,1,1/(1+Главная!$N$23)))</f>
        <v>0</v>
      </c>
      <c r="CM1163" s="121">
        <f>IF(CM$8="",0,(SUM($Z1144:CM1144)-SUM($Z1151:CM1151)-IF(CM$1153=0,0,CM1151/CM$1153)*SUMPRODUCT($Z$448:CM$448,$Z$500:CM$500))*IF($T1163=справочники!$P$10,1,1/(1+Главная!$N$23)))</f>
        <v>0</v>
      </c>
      <c r="CN1163" s="121">
        <f>IF(CN$8="",0,(SUM($Z1144:CN1144)-SUM($Z1151:CN1151)-IF(CN$1153=0,0,CN1151/CN$1153)*SUMPRODUCT($Z$448:CN$448,$Z$500:CN$500))*IF($T1163=справочники!$P$10,1,1/(1+Главная!$N$23)))</f>
        <v>0</v>
      </c>
      <c r="CO1163" s="121">
        <f>IF(CO$8="",0,(SUM($Z1144:CO1144)-SUM($Z1151:CO1151)-IF(CO$1153=0,0,CO1151/CO$1153)*SUMPRODUCT($Z$448:CO$448,$Z$500:CO$500))*IF($T1163=справочники!$P$10,1,1/(1+Главная!$N$23)))</f>
        <v>0</v>
      </c>
      <c r="CP1163" s="121">
        <f>IF(CP$8="",0,(SUM($Z1144:CP1144)-SUM($Z1151:CP1151)-IF(CP$1153=0,0,CP1151/CP$1153)*SUMPRODUCT($Z$448:CP$448,$Z$500:CP$500))*IF($T1163=справочники!$P$10,1,1/(1+Главная!$N$23)))</f>
        <v>0</v>
      </c>
      <c r="CQ1163" s="121">
        <f>IF(CQ$8="",0,(SUM($Z1144:CQ1144)-SUM($Z1151:CQ1151)-IF(CQ$1153=0,0,CQ1151/CQ$1153)*SUMPRODUCT($Z$448:CQ$448,$Z$500:CQ$500))*IF($T1163=справочники!$P$10,1,1/(1+Главная!$N$23)))</f>
        <v>0</v>
      </c>
      <c r="CR1163" s="121">
        <f>IF(CR$8="",0,(SUM($Z1144:CR1144)-SUM($Z1151:CR1151)-IF(CR$1153=0,0,CR1151/CR$1153)*SUMPRODUCT($Z$448:CR$448,$Z$500:CR$500))*IF($T1163=справочники!$P$10,1,1/(1+Главная!$N$23)))</f>
        <v>0</v>
      </c>
      <c r="CS1163" s="121">
        <f>IF(CS$8="",0,(SUM($Z1144:CS1144)-SUM($Z1151:CS1151)-IF(CS$1153=0,0,CS1151/CS$1153)*SUMPRODUCT($Z$448:CS$448,$Z$500:CS$500))*IF($T1163=справочники!$P$10,1,1/(1+Главная!$N$23)))</f>
        <v>0</v>
      </c>
      <c r="CT1163" s="121">
        <f>IF(CT$8="",0,(SUM($Z1144:CT1144)-SUM($Z1151:CT1151)-IF(CT$1153=0,0,CT1151/CT$1153)*SUMPRODUCT($Z$448:CT$448,$Z$500:CT$500))*IF($T1163=справочники!$P$10,1,1/(1+Главная!$N$23)))</f>
        <v>0</v>
      </c>
      <c r="CU1163" s="121">
        <f>IF(CU$8="",0,(SUM($Z1144:CU1144)-SUM($Z1151:CU1151)-IF(CU$1153=0,0,CU1151/CU$1153)*SUMPRODUCT($Z$448:CU$448,$Z$500:CU$500))*IF($T1163=справочники!$P$10,1,1/(1+Главная!$N$23)))</f>
        <v>0</v>
      </c>
      <c r="CV1163" s="121">
        <f>IF(CV$8="",0,(SUM($Z1144:CV1144)-SUM($Z1151:CV1151)-IF(CV$1153=0,0,CV1151/CV$1153)*SUMPRODUCT($Z$448:CV$448,$Z$500:CV$500))*IF($T1163=справочники!$P$10,1,1/(1+Главная!$N$23)))</f>
        <v>0</v>
      </c>
      <c r="CW1163" s="121">
        <f>IF(CW$8="",0,(SUM($Z1144:CW1144)-SUM($Z1151:CW1151)-IF(CW$1153=0,0,CW1151/CW$1153)*SUMPRODUCT($Z$448:CW$448,$Z$500:CW$500))*IF($T1163=справочники!$P$10,1,1/(1+Главная!$N$23)))</f>
        <v>0</v>
      </c>
      <c r="CX1163" s="121">
        <f>IF(CX$8="",0,(SUM($Z1144:CX1144)-SUM($Z1151:CX1151)-IF(CX$1153=0,0,CX1151/CX$1153)*SUMPRODUCT($Z$448:CX$448,$Z$500:CX$500))*IF($T1163=справочники!$P$10,1,1/(1+Главная!$N$23)))</f>
        <v>0</v>
      </c>
      <c r="CY1163" s="121">
        <f>IF(CY$8="",0,(SUM($Z1144:CY1144)-SUM($Z1151:CY1151)-IF(CY$1153=0,0,CY1151/CY$1153)*SUMPRODUCT($Z$448:CY$448,$Z$500:CY$500))*IF($T1163=справочники!$P$10,1,1/(1+Главная!$N$23)))</f>
        <v>0</v>
      </c>
      <c r="CZ1163" s="121">
        <f>IF(CZ$8="",0,(SUM($Z1144:CZ1144)-SUM($Z1151:CZ1151)-IF(CZ$1153=0,0,CZ1151/CZ$1153)*SUMPRODUCT($Z$448:CZ$448,$Z$500:CZ$500))*IF($T1163=справочники!$P$10,1,1/(1+Главная!$N$23)))</f>
        <v>0</v>
      </c>
      <c r="DA1163" s="121">
        <f>IF(DA$8="",0,(SUM($Z1144:DA1144)-SUM($Z1151:DA1151)-IF(DA$1153=0,0,DA1151/DA$1153)*SUMPRODUCT($Z$448:DA$448,$Z$500:DA$500))*IF($T1163=справочники!$P$10,1,1/(1+Главная!$N$23)))</f>
        <v>0</v>
      </c>
      <c r="DB1163" s="121">
        <f>IF(DB$8="",0,(SUM($Z1144:DB1144)-SUM($Z1151:DB1151)-IF(DB$1153=0,0,DB1151/DB$1153)*SUMPRODUCT($Z$448:DB$448,$Z$500:DB$500))*IF($T1163=справочники!$P$10,1,1/(1+Главная!$N$23)))</f>
        <v>0</v>
      </c>
      <c r="DC1163" s="121">
        <f>IF(DC$8="",0,(SUM($Z1144:DC1144)-SUM($Z1151:DC1151)-IF(DC$1153=0,0,DC1151/DC$1153)*SUMPRODUCT($Z$448:DC$448,$Z$500:DC$500))*IF($T1163=справочники!$P$10,1,1/(1+Главная!$N$23)))</f>
        <v>0</v>
      </c>
      <c r="DD1163" s="121">
        <f>IF(DD$8="",0,(SUM($Z1144:DD1144)-SUM($Z1151:DD1151)-IF(DD$1153=0,0,DD1151/DD$1153)*SUMPRODUCT($Z$448:DD$448,$Z$500:DD$500))*IF($T1163=справочники!$P$10,1,1/(1+Главная!$N$23)))</f>
        <v>0</v>
      </c>
      <c r="DE1163" s="121">
        <f>IF(DE$8="",0,(SUM($Z1144:DE1144)-SUM($Z1151:DE1151)-IF(DE$1153=0,0,DE1151/DE$1153)*SUMPRODUCT($Z$448:DE$448,$Z$500:DE$500))*IF($T1163=справочники!$P$10,1,1/(1+Главная!$N$23)))</f>
        <v>0</v>
      </c>
      <c r="DF1163" s="121">
        <f>IF(DF$8="",0,(SUM($Z1144:DF1144)-SUM($Z1151:DF1151)-IF(DF$1153=0,0,DF1151/DF$1153)*SUMPRODUCT($Z$448:DF$448,$Z$500:DF$500))*IF($T1163=справочники!$P$10,1,1/(1+Главная!$N$23)))</f>
        <v>0</v>
      </c>
      <c r="DG1163" s="121">
        <f>IF(DG$8="",0,(SUM($Z1144:DG1144)-SUM($Z1151:DG1151)-IF(DG$1153=0,0,DG1151/DG$1153)*SUMPRODUCT($Z$448:DG$448,$Z$500:DG$500))*IF($T1163=справочники!$P$10,1,1/(1+Главная!$N$23)))</f>
        <v>0</v>
      </c>
      <c r="DH1163" s="121">
        <f>IF(DH$8="",0,(SUM($Z1144:DH1144)-SUM($Z1151:DH1151)-IF(DH$1153=0,0,DH1151/DH$1153)*SUMPRODUCT($Z$448:DH$448,$Z$500:DH$500))*IF($T1163=справочники!$P$10,1,1/(1+Главная!$N$23)))</f>
        <v>0</v>
      </c>
      <c r="DI1163" s="121">
        <f>IF(DI$8="",0,(SUM($Z1144:DI1144)-SUM($Z1151:DI1151)-IF(DI$1153=0,0,DI1151/DI$1153)*SUMPRODUCT($Z$448:DI$448,$Z$500:DI$500))*IF($T1163=справочники!$P$10,1,1/(1+Главная!$N$23)))</f>
        <v>0</v>
      </c>
      <c r="DJ1163" s="121">
        <f>IF(DJ$8="",0,(SUM($Z1144:DJ1144)-SUM($Z1151:DJ1151)-IF(DJ$1153=0,0,DJ1151/DJ$1153)*SUMPRODUCT($Z$448:DJ$448,$Z$500:DJ$500))*IF($T1163=справочники!$P$10,1,1/(1+Главная!$N$23)))</f>
        <v>0</v>
      </c>
      <c r="DK1163" s="121">
        <f>IF(DK$8="",0,(SUM($Z1144:DK1144)-SUM($Z1151:DK1151)-IF(DK$1153=0,0,DK1151/DK$1153)*SUMPRODUCT($Z$448:DK$448,$Z$500:DK$500))*IF($T1163=справочники!$P$10,1,1/(1+Главная!$N$23)))</f>
        <v>0</v>
      </c>
      <c r="DL1163" s="121">
        <f>IF(DL$8="",0,(SUM($Z1144:DL1144)-SUM($Z1151:DL1151)-IF(DL$1153=0,0,DL1151/DL$1153)*SUMPRODUCT($Z$448:DL$448,$Z$500:DL$500))*IF($T1163=справочники!$P$10,1,1/(1+Главная!$N$23)))</f>
        <v>0</v>
      </c>
      <c r="DM1163" s="121">
        <f>IF(DM$8="",0,(SUM($Z1144:DM1144)-SUM($Z1151:DM1151)-IF(DM$1153=0,0,DM1151/DM$1153)*SUMPRODUCT($Z$448:DM$448,$Z$500:DM$500))*IF($T1163=справочники!$P$10,1,1/(1+Главная!$N$23)))</f>
        <v>0</v>
      </c>
      <c r="DN1163" s="121">
        <f>IF(DN$8="",0,(SUM($Z1144:DN1144)-SUM($Z1151:DN1151)-IF(DN$1153=0,0,DN1151/DN$1153)*SUMPRODUCT($Z$448:DN$448,$Z$500:DN$500))*IF($T1163=справочники!$P$10,1,1/(1+Главная!$N$23)))</f>
        <v>0</v>
      </c>
      <c r="DO1163" s="121">
        <f>IF(DO$8="",0,(SUM($Z1144:DO1144)-SUM($Z1151:DO1151)-IF(DO$1153=0,0,DO1151/DO$1153)*SUMPRODUCT($Z$448:DO$448,$Z$500:DO$500))*IF($T1163=справочники!$P$10,1,1/(1+Главная!$N$23)))</f>
        <v>0</v>
      </c>
      <c r="DP1163" s="121">
        <f>IF(DP$8="",0,(SUM($Z1144:DP1144)-SUM($Z1151:DP1151)-IF(DP$1153=0,0,DP1151/DP$1153)*SUMPRODUCT($Z$448:DP$448,$Z$500:DP$500))*IF($T1163=справочники!$P$10,1,1/(1+Главная!$N$23)))</f>
        <v>0</v>
      </c>
      <c r="DQ1163" s="121">
        <f>IF(DQ$8="",0,(SUM($Z1144:DQ1144)-SUM($Z1151:DQ1151)-IF(DQ$1153=0,0,DQ1151/DQ$1153)*SUMPRODUCT($Z$448:DQ$448,$Z$500:DQ$500))*IF($T1163=справочники!$P$10,1,1/(1+Главная!$N$23)))</f>
        <v>0</v>
      </c>
      <c r="DR1163" s="121">
        <f>IF(DR$8="",0,(SUM($Z1144:DR1144)-SUM($Z1151:DR1151)-IF(DR$1153=0,0,DR1151/DR$1153)*SUMPRODUCT($Z$448:DR$448,$Z$500:DR$500))*IF($T1163=справочники!$P$10,1,1/(1+Главная!$N$23)))</f>
        <v>0</v>
      </c>
      <c r="DS1163" s="121">
        <f>IF(DS$8="",0,(SUM($Z1144:DS1144)-SUM($Z1151:DS1151)-IF(DS$1153=0,0,DS1151/DS$1153)*SUMPRODUCT($Z$448:DS$448,$Z$500:DS$500))*IF($T1163=справочники!$P$10,1,1/(1+Главная!$N$23)))</f>
        <v>0</v>
      </c>
      <c r="DT1163" s="121">
        <f>IF(DT$8="",0,(SUM($Z1144:DT1144)-SUM($Z1151:DT1151)-IF(DT$1153=0,0,DT1151/DT$1153)*SUMPRODUCT($Z$448:DT$448,$Z$500:DT$500))*IF($T1163=справочники!$P$10,1,1/(1+Главная!$N$23)))</f>
        <v>0</v>
      </c>
      <c r="DU1163" s="121">
        <f>IF(DU$8="",0,(SUM($Z1144:DU1144)-SUM($Z1151:DU1151)-IF(DU$1153=0,0,DU1151/DU$1153)*SUMPRODUCT($Z$448:DU$448,$Z$500:DU$500))*IF($T1163=справочники!$P$10,1,1/(1+Главная!$N$23)))</f>
        <v>0</v>
      </c>
      <c r="DV1163" s="121">
        <f>IF(DV$8="",0,(SUM($Z1144:DV1144)-SUM($Z1151:DV1151)-IF(DV$1153=0,0,DV1151/DV$1153)*SUMPRODUCT($Z$448:DV$448,$Z$500:DV$500))*IF($T1163=справочники!$P$10,1,1/(1+Главная!$N$23)))</f>
        <v>0</v>
      </c>
      <c r="DW1163" s="121">
        <f>IF(DW$8="",0,(SUM($Z1144:DW1144)-SUM($Z1151:DW1151)-IF(DW$1153=0,0,DW1151/DW$1153)*SUMPRODUCT($Z$448:DW$448,$Z$500:DW$500))*IF($T1163=справочники!$P$10,1,1/(1+Главная!$N$23)))</f>
        <v>0</v>
      </c>
      <c r="DX1163" s="121">
        <f>IF(DX$8="",0,(SUM($Z1144:DX1144)-SUM($Z1151:DX1151)-IF(DX$1153=0,0,DX1151/DX$1153)*SUMPRODUCT($Z$448:DX$448,$Z$500:DX$500))*IF($T1163=справочники!$P$10,1,1/(1+Главная!$N$23)))</f>
        <v>0</v>
      </c>
      <c r="DY1163" s="121">
        <f>IF(DY$8="",0,(SUM($Z1144:DY1144)-SUM($Z1151:DY1151)-IF(DY$1153=0,0,DY1151/DY$1153)*SUMPRODUCT($Z$448:DY$448,$Z$500:DY$500))*IF($T1163=справочники!$P$10,1,1/(1+Главная!$N$23)))</f>
        <v>0</v>
      </c>
      <c r="DZ1163" s="121">
        <f>IF(DZ$8="",0,(SUM($Z1144:DZ1144)-SUM($Z1151:DZ1151)-IF(DZ$1153=0,0,DZ1151/DZ$1153)*SUMPRODUCT($Z$448:DZ$448,$Z$500:DZ$500))*IF($T1163=справочники!$P$10,1,1/(1+Главная!$N$23)))</f>
        <v>0</v>
      </c>
      <c r="EA1163" s="121">
        <f>IF(EA$8="",0,(SUM($Z1144:EA1144)-SUM($Z1151:EA1151)-IF(EA$1153=0,0,EA1151/EA$1153)*SUMPRODUCT($Z$448:EA$448,$Z$500:EA$500))*IF($T1163=справочники!$P$10,1,1/(1+Главная!$N$23)))</f>
        <v>0</v>
      </c>
      <c r="EB1163" s="121">
        <f>IF(EB$8="",0,(SUM($Z1144:EB1144)-SUM($Z1151:EB1151)-IF(EB$1153=0,0,EB1151/EB$1153)*SUMPRODUCT($Z$448:EB$448,$Z$500:EB$500))*IF($T1163=справочники!$P$10,1,1/(1+Главная!$N$23)))</f>
        <v>0</v>
      </c>
      <c r="EC1163" s="121">
        <f>IF(EC$8="",0,(SUM($Z1144:EC1144)-SUM($Z1151:EC1151)-IF(EC$1153=0,0,EC1151/EC$1153)*SUMPRODUCT($Z$448:EC$448,$Z$500:EC$500))*IF($T1163=справочники!$P$10,1,1/(1+Главная!$N$23)))</f>
        <v>0</v>
      </c>
      <c r="ED1163" s="121">
        <f>IF(ED$8="",0,(SUM($Z1144:ED1144)-SUM($Z1151:ED1151)-IF(ED$1153=0,0,ED1151/ED$1153)*SUMPRODUCT($Z$448:ED$448,$Z$500:ED$500))*IF($T1163=справочники!$P$10,1,1/(1+Главная!$N$23)))</f>
        <v>0</v>
      </c>
      <c r="EE1163" s="121">
        <f>IF(EE$8="",0,(SUM($Z1144:EE1144)-SUM($Z1151:EE1151)-IF(EE$1153=0,0,EE1151/EE$1153)*SUMPRODUCT($Z$448:EE$448,$Z$500:EE$500))*IF($T1163=справочники!$P$10,1,1/(1+Главная!$N$23)))</f>
        <v>0</v>
      </c>
      <c r="EF1163" s="121">
        <f>IF(EF$8="",0,(SUM($Z1144:EF1144)-SUM($Z1151:EF1151)-IF(EF$1153=0,0,EF1151/EF$1153)*SUMPRODUCT($Z$448:EF$448,$Z$500:EF$500))*IF($T1163=справочники!$P$10,1,1/(1+Главная!$N$23)))</f>
        <v>0</v>
      </c>
      <c r="EG1163" s="121">
        <f>IF(EG$8="",0,(SUM($Z1144:EG1144)-SUM($Z1151:EG1151)-IF(EG$1153=0,0,EG1151/EG$1153)*SUMPRODUCT($Z$448:EG$448,$Z$500:EG$500))*IF($T1163=справочники!$P$10,1,1/(1+Главная!$N$23)))</f>
        <v>0</v>
      </c>
      <c r="EH1163" s="121">
        <f>IF(EH$8="",0,(SUM($Z1144:EH1144)-SUM($Z1151:EH1151)-IF(EH$1153=0,0,EH1151/EH$1153)*SUMPRODUCT($Z$448:EH$448,$Z$500:EH$500))*IF($T1163=справочники!$P$10,1,1/(1+Главная!$N$23)))</f>
        <v>0</v>
      </c>
      <c r="EI1163" s="121">
        <f>IF(EI$8="",0,(SUM($Z1144:EI1144)-SUM($Z1151:EI1151)-IF(EI$1153=0,0,EI1151/EI$1153)*SUMPRODUCT($Z$448:EI$448,$Z$500:EI$500))*IF($T1163=справочники!$P$10,1,1/(1+Главная!$N$23)))</f>
        <v>0</v>
      </c>
      <c r="EJ1163" s="121">
        <f>IF(EJ$8="",0,(SUM($Z1144:EJ1144)-SUM($Z1151:EJ1151)-IF(EJ$1153=0,0,EJ1151/EJ$1153)*SUMPRODUCT($Z$448:EJ$448,$Z$500:EJ$500))*IF($T1163=справочники!$P$10,1,1/(1+Главная!$N$23)))</f>
        <v>0</v>
      </c>
      <c r="EK1163" s="121">
        <f>IF(EK$8="",0,(SUM($Z1144:EK1144)-SUM($Z1151:EK1151)-IF(EK$1153=0,0,EK1151/EK$1153)*SUMPRODUCT($Z$448:EK$448,$Z$500:EK$500))*IF($T1163=справочники!$P$10,1,1/(1+Главная!$N$23)))</f>
        <v>0</v>
      </c>
      <c r="EL1163" s="121">
        <f>IF(EL$8="",0,(SUM($Z1144:EL1144)-SUM($Z1151:EL1151)-IF(EL$1153=0,0,EL1151/EL$1153)*SUMPRODUCT($Z$448:EL$448,$Z$500:EL$500))*IF($T1163=справочники!$P$10,1,1/(1+Главная!$N$23)))</f>
        <v>0</v>
      </c>
      <c r="EM1163" s="121">
        <f>IF(EM$8="",0,(SUM($Z1144:EM1144)-SUM($Z1151:EM1151)-IF(EM$1153=0,0,EM1151/EM$1153)*SUMPRODUCT($Z$448:EM$448,$Z$500:EM$500))*IF($T1163=справочники!$P$10,1,1/(1+Главная!$N$23)))</f>
        <v>0</v>
      </c>
      <c r="EN1163" s="121">
        <f>IF(EN$8="",0,(SUM($Z1144:EN1144)-SUM($Z1151:EN1151)-IF(EN$1153=0,0,EN1151/EN$1153)*SUMPRODUCT($Z$448:EN$448,$Z$500:EN$500))*IF($T1163=справочники!$P$10,1,1/(1+Главная!$N$23)))</f>
        <v>0</v>
      </c>
      <c r="EO1163" s="121">
        <f>IF(EO$8="",0,(SUM($Z1144:EO1144)-SUM($Z1151:EO1151)-IF(EO$1153=0,0,EO1151/EO$1153)*SUMPRODUCT($Z$448:EO$448,$Z$500:EO$500))*IF($T1163=справочники!$P$10,1,1/(1+Главная!$N$23)))</f>
        <v>0</v>
      </c>
      <c r="EP1163" s="121">
        <f>IF(EP$8="",0,(SUM($Z1144:EP1144)-SUM($Z1151:EP1151)-IF(EP$1153=0,0,EP1151/EP$1153)*SUMPRODUCT($Z$448:EP$448,$Z$500:EP$500))*IF($T1163=справочники!$P$10,1,1/(1+Главная!$N$23)))</f>
        <v>0</v>
      </c>
      <c r="EQ1163" s="121">
        <f>IF(EQ$8="",0,(SUM($Z1144:EQ1144)-SUM($Z1151:EQ1151)-IF(EQ$1153=0,0,EQ1151/EQ$1153)*SUMPRODUCT($Z$448:EQ$448,$Z$500:EQ$500))*IF($T1163=справочники!$P$10,1,1/(1+Главная!$N$23)))</f>
        <v>0</v>
      </c>
      <c r="ER1163" s="121">
        <f>IF(ER$8="",0,(SUM($Z1144:ER1144)-SUM($Z1151:ER1151)-IF(ER$1153=0,0,ER1151/ER$1153)*SUMPRODUCT($Z$448:ER$448,$Z$500:ER$500))*IF($T1163=справочники!$P$10,1,1/(1+Главная!$N$23)))</f>
        <v>0</v>
      </c>
      <c r="ES1163" s="121">
        <f>IF(ES$8="",0,(SUM($Z1144:ES1144)-SUM($Z1151:ES1151)-IF(ES$1153=0,0,ES1151/ES$1153)*SUMPRODUCT($Z$448:ES$448,$Z$500:ES$500))*IF($T1163=справочники!$P$10,1,1/(1+Главная!$N$23)))</f>
        <v>0</v>
      </c>
      <c r="ET1163" s="121">
        <f>IF(ET$8="",0,(SUM($Z1144:ET1144)-SUM($Z1151:ET1151)-IF(ET$1153=0,0,ET1151/ET$1153)*SUMPRODUCT($Z$448:ET$448,$Z$500:ET$500))*IF($T1163=справочники!$P$10,1,1/(1+Главная!$N$23)))</f>
        <v>0</v>
      </c>
      <c r="EU1163" s="121">
        <f>IF(EU$8="",0,(SUM($Z1144:EU1144)-SUM($Z1151:EU1151)-IF(EU$1153=0,0,EU1151/EU$1153)*SUMPRODUCT($Z$448:EU$448,$Z$500:EU$500))*IF($T1163=справочники!$P$10,1,1/(1+Главная!$N$23)))</f>
        <v>0</v>
      </c>
      <c r="EV1163" s="121">
        <f>IF(EV$8="",0,(SUM($Z1144:EV1144)-SUM($Z1151:EV1151)-IF(EV$1153=0,0,EV1151/EV$1153)*SUMPRODUCT($Z$448:EV$448,$Z$500:EV$500))*IF($T1163=справочники!$P$10,1,1/(1+Главная!$N$23)))</f>
        <v>0</v>
      </c>
      <c r="EW1163" s="121">
        <f>IF(EW$8="",0,(SUM($Z1144:EW1144)-SUM($Z1151:EW1151)-IF(EW$1153=0,0,EW1151/EW$1153)*SUMPRODUCT($Z$448:EW$448,$Z$500:EW$500))*IF($T1163=справочники!$P$10,1,1/(1+Главная!$N$23)))</f>
        <v>0</v>
      </c>
      <c r="EX1163" s="121">
        <f>IF(EX$8="",0,(SUM($Z1144:EX1144)-SUM($Z1151:EX1151)-IF(EX$1153=0,0,EX1151/EX$1153)*SUMPRODUCT($Z$448:EX$448,$Z$500:EX$500))*IF($T1163=справочники!$P$10,1,1/(1+Главная!$N$23)))</f>
        <v>0</v>
      </c>
      <c r="EY1163" s="121">
        <f>IF(EY$8="",0,(SUM($Z1144:EY1144)-SUM($Z1151:EY1151)-IF(EY$1153=0,0,EY1151/EY$1153)*SUMPRODUCT($Z$448:EY$448,$Z$500:EY$500))*IF($T1163=справочники!$P$10,1,1/(1+Главная!$N$23)))</f>
        <v>0</v>
      </c>
      <c r="EZ1163" s="121">
        <f>IF(EZ$8="",0,(SUM($Z1144:EZ1144)-SUM($Z1151:EZ1151)-IF(EZ$1153=0,0,EZ1151/EZ$1153)*SUMPRODUCT($Z$448:EZ$448,$Z$500:EZ$500))*IF($T1163=справочники!$P$10,1,1/(1+Главная!$N$23)))</f>
        <v>0</v>
      </c>
      <c r="FA1163" s="121">
        <f>IF(FA$8="",0,(SUM($Z1144:FA1144)-SUM($Z1151:FA1151)-IF(FA$1153=0,0,FA1151/FA$1153)*SUMPRODUCT($Z$448:FA$448,$Z$500:FA$500))*IF($T1163=справочники!$P$10,1,1/(1+Главная!$N$23)))</f>
        <v>0</v>
      </c>
      <c r="FB1163" s="121">
        <f>IF(FB$8="",0,(SUM($Z1144:FB1144)-SUM($Z1151:FB1151)-IF(FB$1153=0,0,FB1151/FB$1153)*SUMPRODUCT($Z$448:FB$448,$Z$500:FB$500))*IF($T1163=справочники!$P$10,1,1/(1+Главная!$N$23)))</f>
        <v>0</v>
      </c>
      <c r="FC1163" s="121">
        <f>IF(FC$8="",0,(SUM($Z1144:FC1144)-SUM($Z1151:FC1151)-IF(FC$1153=0,0,FC1151/FC$1153)*SUMPRODUCT($Z$448:FC$448,$Z$500:FC$500))*IF($T1163=справочники!$P$10,1,1/(1+Главная!$N$23)))</f>
        <v>0</v>
      </c>
      <c r="FD1163" s="121">
        <f>IF(FD$8="",0,(SUM($Z1144:FD1144)-SUM($Z1151:FD1151)-IF(FD$1153=0,0,FD1151/FD$1153)*SUMPRODUCT($Z$448:FD$448,$Z$500:FD$500))*IF($T1163=справочники!$P$10,1,1/(1+Главная!$N$23)))</f>
        <v>0</v>
      </c>
      <c r="FE1163" s="121">
        <f>IF(FE$8="",0,(SUM($Z1144:FE1144)-SUM($Z1151:FE1151)-IF(FE$1153=0,0,FE1151/FE$1153)*SUMPRODUCT($Z$448:FE$448,$Z$500:FE$500))*IF($T1163=справочники!$P$10,1,1/(1+Главная!$N$23)))</f>
        <v>0</v>
      </c>
      <c r="FF1163" s="121">
        <f>IF(FF$8="",0,(SUM($Z1144:FF1144)-SUM($Z1151:FF1151)-IF(FF$1153=0,0,FF1151/FF$1153)*SUMPRODUCT($Z$448:FF$448,$Z$500:FF$500))*IF($T1163=справочники!$P$10,1,1/(1+Главная!$N$23)))</f>
        <v>0</v>
      </c>
      <c r="FG1163" s="121">
        <f>IF(FG$8="",0,(SUM($Z1144:FG1144)-SUM($Z1151:FG1151)-IF(FG$1153=0,0,FG1151/FG$1153)*SUMPRODUCT($Z$448:FG$448,$Z$500:FG$500))*IF($T1163=справочники!$P$10,1,1/(1+Главная!$N$23)))</f>
        <v>0</v>
      </c>
      <c r="FH1163" s="121">
        <f>IF(FH$8="",0,(SUM($Z1144:FH1144)-SUM($Z1151:FH1151)-IF(FH$1153=0,0,FH1151/FH$1153)*SUMPRODUCT($Z$448:FH$448,$Z$500:FH$500))*IF($T1163=справочники!$P$10,1,1/(1+Главная!$N$23)))</f>
        <v>0</v>
      </c>
      <c r="FI1163" s="121">
        <f>IF(FI$8="",0,(SUM($Z1144:FI1144)-SUM($Z1151:FI1151)-IF(FI$1153=0,0,FI1151/FI$1153)*SUMPRODUCT($Z$448:FI$448,$Z$500:FI$500))*IF($T1163=справочники!$P$10,1,1/(1+Главная!$N$23)))</f>
        <v>0</v>
      </c>
      <c r="FJ1163" s="121">
        <f>IF(FJ$8="",0,(SUM($Z1144:FJ1144)-SUM($Z1151:FJ1151)-IF(FJ$1153=0,0,FJ1151/FJ$1153)*SUMPRODUCT($Z$448:FJ$448,$Z$500:FJ$500))*IF($T1163=справочники!$P$10,1,1/(1+Главная!$N$23)))</f>
        <v>0</v>
      </c>
      <c r="FK1163" s="121">
        <f>IF(FK$8="",0,(SUM($Z1144:FK1144)-SUM($Z1151:FK1151)-IF(FK$1153=0,0,FK1151/FK$1153)*SUMPRODUCT($Z$448:FK$448,$Z$500:FK$500))*IF($T1163=справочники!$P$10,1,1/(1+Главная!$N$23)))</f>
        <v>0</v>
      </c>
      <c r="FL1163" s="121">
        <f>IF(FL$8="",0,(SUM($Z1144:FL1144)-SUM($Z1151:FL1151)-IF(FL$1153=0,0,FL1151/FL$1153)*SUMPRODUCT($Z$448:FL$448,$Z$500:FL$500))*IF($T1163=справочники!$P$10,1,1/(1+Главная!$N$23)))</f>
        <v>0</v>
      </c>
      <c r="FM1163" s="121">
        <f>IF(FM$8="",0,(SUM($Z1144:FM1144)-SUM($Z1151:FM1151)-IF(FM$1153=0,0,FM1151/FM$1153)*SUMPRODUCT($Z$448:FM$448,$Z$500:FM$500))*IF($T1163=справочники!$P$10,1,1/(1+Главная!$N$23)))</f>
        <v>0</v>
      </c>
      <c r="FN1163" s="121">
        <f>IF(FN$8="",0,(SUM($Z1144:FN1144)-SUM($Z1151:FN1151)-IF(FN$1153=0,0,FN1151/FN$1153)*SUMPRODUCT($Z$448:FN$448,$Z$500:FN$500))*IF($T1163=справочники!$P$10,1,1/(1+Главная!$N$23)))</f>
        <v>0</v>
      </c>
      <c r="FO1163" s="121">
        <f>IF(FO$8="",0,(SUM($Z1144:FO1144)-SUM($Z1151:FO1151)-IF(FO$1153=0,0,FO1151/FO$1153)*SUMPRODUCT($Z$448:FO$448,$Z$500:FO$500))*IF($T1163=справочники!$P$10,1,1/(1+Главная!$N$23)))</f>
        <v>0</v>
      </c>
      <c r="FP1163" s="121">
        <f>IF(FP$8="",0,(SUM($Z1144:FP1144)-SUM($Z1151:FP1151)-IF(FP$1153=0,0,FP1151/FP$1153)*SUMPRODUCT($Z$448:FP$448,$Z$500:FP$500))*IF($T1163=справочники!$P$10,1,1/(1+Главная!$N$23)))</f>
        <v>0</v>
      </c>
      <c r="FQ1163" s="121">
        <f>IF(FQ$8="",0,(SUM($Z1144:FQ1144)-SUM($Z1151:FQ1151)-IF(FQ$1153=0,0,FQ1151/FQ$1153)*SUMPRODUCT($Z$448:FQ$448,$Z$500:FQ$500))*IF($T1163=справочники!$P$10,1,1/(1+Главная!$N$23)))</f>
        <v>0</v>
      </c>
      <c r="FR1163" s="121">
        <f>IF(FR$8="",0,(SUM($Z1144:FR1144)-SUM($Z1151:FR1151)-IF(FR$1153=0,0,FR1151/FR$1153)*SUMPRODUCT($Z$448:FR$448,$Z$500:FR$500))*IF($T1163=справочники!$P$10,1,1/(1+Главная!$N$23)))</f>
        <v>0</v>
      </c>
      <c r="FS1163" s="121">
        <f>IF(FS$8="",0,(SUM($Z1144:FS1144)-SUM($Z1151:FS1151)-IF(FS$1153=0,0,FS1151/FS$1153)*SUMPRODUCT($Z$448:FS$448,$Z$500:FS$500))*IF($T1163=справочники!$P$10,1,1/(1+Главная!$N$23)))</f>
        <v>0</v>
      </c>
      <c r="FT1163" s="121">
        <f>IF(FT$8="",0,(SUM($Z1144:FT1144)-SUM($Z1151:FT1151)-IF(FT$1153=0,0,FT1151/FT$1153)*SUMPRODUCT($Z$448:FT$448,$Z$500:FT$500))*IF($T1163=справочники!$P$10,1,1/(1+Главная!$N$23)))</f>
        <v>0</v>
      </c>
      <c r="FU1163" s="121">
        <f>IF(FU$8="",0,(SUM($Z1144:FU1144)-SUM($Z1151:FU1151)-IF(FU$1153=0,0,FU1151/FU$1153)*SUMPRODUCT($Z$448:FU$448,$Z$500:FU$500))*IF($T1163=справочники!$P$10,1,1/(1+Главная!$N$23)))</f>
        <v>0</v>
      </c>
      <c r="FV1163" s="121">
        <f>IF(FV$8="",0,(SUM($Z1144:FV1144)-SUM($Z1151:FV1151)-IF(FV$1153=0,0,FV1151/FV$1153)*SUMPRODUCT($Z$448:FV$448,$Z$500:FV$500))*IF($T1163=справочники!$P$10,1,1/(1+Главная!$N$23)))</f>
        <v>0</v>
      </c>
      <c r="FW1163" s="121">
        <f>IF(FW$8="",0,(SUM($Z1144:FW1144)-SUM($Z1151:FW1151)-IF(FW$1153=0,0,FW1151/FW$1153)*SUMPRODUCT($Z$448:FW$448,$Z$500:FW$500))*IF($T1163=справочники!$P$10,1,1/(1+Главная!$N$23)))</f>
        <v>0</v>
      </c>
      <c r="FX1163" s="121">
        <f>IF(FX$8="",0,(SUM($Z1144:FX1144)-SUM($Z1151:FX1151)-IF(FX$1153=0,0,FX1151/FX$1153)*SUMPRODUCT($Z$448:FX$448,$Z$500:FX$500))*IF($T1163=справочники!$P$10,1,1/(1+Главная!$N$23)))</f>
        <v>0</v>
      </c>
      <c r="FY1163" s="121">
        <f>IF(FY$8="",0,(SUM($Z1144:FY1144)-SUM($Z1151:FY1151)-IF(FY$1153=0,0,FY1151/FY$1153)*SUMPRODUCT($Z$448:FY$448,$Z$500:FY$500))*IF($T1163=справочники!$P$10,1,1/(1+Главная!$N$23)))</f>
        <v>0</v>
      </c>
      <c r="FZ1163" s="121">
        <f>IF(FZ$8="",0,(SUM($Z1144:FZ1144)-SUM($Z1151:FZ1151)-IF(FZ$1153=0,0,FZ1151/FZ$1153)*SUMPRODUCT($Z$448:FZ$448,$Z$500:FZ$500))*IF($T1163=справочники!$P$10,1,1/(1+Главная!$N$23)))</f>
        <v>0</v>
      </c>
      <c r="GA1163" s="121">
        <f>IF(GA$8="",0,(SUM($Z1144:GA1144)-SUM($Z1151:GA1151)-IF(GA$1153=0,0,GA1151/GA$1153)*SUMPRODUCT($Z$448:GA$448,$Z$500:GA$500))*IF($T1163=справочники!$P$10,1,1/(1+Главная!$N$23)))</f>
        <v>0</v>
      </c>
      <c r="GB1163" s="121">
        <f>IF(GB$8="",0,(SUM($Z1144:GB1144)-SUM($Z1151:GB1151)-IF(GB$1153=0,0,GB1151/GB$1153)*SUMPRODUCT($Z$448:GB$448,$Z$500:GB$500))*IF($T1163=справочники!$P$10,1,1/(1+Главная!$N$23)))</f>
        <v>0</v>
      </c>
      <c r="GC1163" s="121">
        <f>IF(GC$8="",0,(SUM($Z1144:GC1144)-SUM($Z1151:GC1151)-IF(GC$1153=0,0,GC1151/GC$1153)*SUMPRODUCT($Z$448:GC$448,$Z$500:GC$500))*IF($T1163=справочники!$P$10,1,1/(1+Главная!$N$23)))</f>
        <v>0</v>
      </c>
      <c r="GD1163" s="121">
        <f>IF(GD$8="",0,(SUM($Z1144:GD1144)-SUM($Z1151:GD1151)-IF(GD$1153=0,0,GD1151/GD$1153)*SUMPRODUCT($Z$448:GD$448,$Z$500:GD$500))*IF($T1163=справочники!$P$10,1,1/(1+Главная!$N$23)))</f>
        <v>0</v>
      </c>
      <c r="GE1163" s="121">
        <f>IF(GE$8="",0,(SUM($Z1144:GE1144)-SUM($Z1151:GE1151)-IF(GE$1153=0,0,GE1151/GE$1153)*SUMPRODUCT($Z$448:GE$448,$Z$500:GE$500))*IF($T1163=справочники!$P$10,1,1/(1+Главная!$N$23)))</f>
        <v>0</v>
      </c>
      <c r="GF1163" s="121">
        <f>IF(GF$8="",0,(SUM($Z1144:GF1144)-SUM($Z1151:GF1151)-IF(GF$1153=0,0,GF1151/GF$1153)*SUMPRODUCT($Z$448:GF$448,$Z$500:GF$500))*IF($T1163=справочники!$P$10,1,1/(1+Главная!$N$23)))</f>
        <v>0</v>
      </c>
      <c r="GG1163" s="121">
        <f>IF(GG$8="",0,(SUM($Z1144:GG1144)-SUM($Z1151:GG1151)-IF(GG$1153=0,0,GG1151/GG$1153)*SUMPRODUCT($Z$448:GG$448,$Z$500:GG$500))*IF($T1163=справочники!$P$10,1,1/(1+Главная!$N$23)))</f>
        <v>0</v>
      </c>
      <c r="GH1163" s="121">
        <f>IF(GH$8="",0,(SUM($Z1144:GH1144)-SUM($Z1151:GH1151)-IF(GH$1153=0,0,GH1151/GH$1153)*SUMPRODUCT($Z$448:GH$448,$Z$500:GH$500))*IF($T1163=справочники!$P$10,1,1/(1+Главная!$N$23)))</f>
        <v>0</v>
      </c>
      <c r="GI1163" s="121">
        <f>IF(GI$8="",0,(SUM($Z1144:GI1144)-SUM($Z1151:GI1151)-IF(GI$1153=0,0,GI1151/GI$1153)*SUMPRODUCT($Z$448:GI$448,$Z$500:GI$500))*IF($T1163=справочники!$P$10,1,1/(1+Главная!$N$23)))</f>
        <v>0</v>
      </c>
      <c r="GJ1163" s="121">
        <f>IF(GJ$8="",0,(SUM($Z1144:GJ1144)-SUM($Z1151:GJ1151)-IF(GJ$1153=0,0,GJ1151/GJ$1153)*SUMPRODUCT($Z$448:GJ$448,$Z$500:GJ$500))*IF($T1163=справочники!$P$10,1,1/(1+Главная!$N$23)))</f>
        <v>0</v>
      </c>
      <c r="GK1163" s="121">
        <f>IF(GK$8="",0,(SUM($Z1144:GK1144)-SUM($Z1151:GK1151)-IF(GK$1153=0,0,GK1151/GK$1153)*SUMPRODUCT($Z$448:GK$448,$Z$500:GK$500))*IF($T1163=справочники!$P$10,1,1/(1+Главная!$N$23)))</f>
        <v>0</v>
      </c>
      <c r="GL1163" s="121">
        <f>IF(GL$8="",0,(SUM($Z1144:GL1144)-SUM($Z1151:GL1151)-IF(GL$1153=0,0,GL1151/GL$1153)*SUMPRODUCT($Z$448:GL$448,$Z$500:GL$500))*IF($T1163=справочники!$P$10,1,1/(1+Главная!$N$23)))</f>
        <v>0</v>
      </c>
      <c r="GM1163" s="121">
        <f>IF(GM$8="",0,(SUM($Z1144:GM1144)-SUM($Z1151:GM1151)-IF(GM$1153=0,0,GM1151/GM$1153)*SUMPRODUCT($Z$448:GM$448,$Z$500:GM$500))*IF($T1163=справочники!$P$10,1,1/(1+Главная!$N$23)))</f>
        <v>0</v>
      </c>
      <c r="GN1163" s="121">
        <f>IF(GN$8="",0,(SUM($Z1144:GN1144)-SUM($Z1151:GN1151)-IF(GN$1153=0,0,GN1151/GN$1153)*SUMPRODUCT($Z$448:GN$448,$Z$500:GN$500))*IF($T1163=справочники!$P$10,1,1/(1+Главная!$N$23)))</f>
        <v>0</v>
      </c>
      <c r="GO1163" s="121">
        <f>IF(GO$8="",0,(SUM($Z1144:GO1144)-SUM($Z1151:GO1151)-IF(GO$1153=0,0,GO1151/GO$1153)*SUMPRODUCT($Z$448:GO$448,$Z$500:GO$500))*IF($T1163=справочники!$P$10,1,1/(1+Главная!$N$23)))</f>
        <v>0</v>
      </c>
      <c r="GP1163" s="121">
        <f>IF(GP$8="",0,(SUM($Z1144:GP1144)-SUM($Z1151:GP1151)-IF(GP$1153=0,0,GP1151/GP$1153)*SUMPRODUCT($Z$448:GP$448,$Z$500:GP$500))*IF($T1163=справочники!$P$10,1,1/(1+Главная!$N$23)))</f>
        <v>0</v>
      </c>
      <c r="GQ1163" s="121">
        <f>IF(GQ$8="",0,(SUM($Z1144:GQ1144)-SUM($Z1151:GQ1151)-IF(GQ$1153=0,0,GQ1151/GQ$1153)*SUMPRODUCT($Z$448:GQ$448,$Z$500:GQ$500))*IF($T1163=справочники!$P$10,1,1/(1+Главная!$N$23)))</f>
        <v>0</v>
      </c>
      <c r="GR1163" s="121">
        <f>IF(GR$8="",0,(SUM($Z1144:GR1144)-SUM($Z1151:GR1151)-IF(GR$1153=0,0,GR1151/GR$1153)*SUMPRODUCT($Z$448:GR$448,$Z$500:GR$500))*IF($T1163=справочники!$P$10,1,1/(1+Главная!$N$23)))</f>
        <v>0</v>
      </c>
      <c r="GS1163" s="121">
        <f>IF(GS$8="",0,(SUM($Z1144:GS1144)-SUM($Z1151:GS1151)-IF(GS$1153=0,0,GS1151/GS$1153)*SUMPRODUCT($Z$448:GS$448,$Z$500:GS$500))*IF($T1163=справочники!$P$10,1,1/(1+Главная!$N$23)))</f>
        <v>0</v>
      </c>
      <c r="GT1163" s="121">
        <f>IF(GT$8="",0,(SUM($Z1144:GT1144)-SUM($Z1151:GT1151)-IF(GT$1153=0,0,GT1151/GT$1153)*SUMPRODUCT($Z$448:GT$448,$Z$500:GT$500))*IF($T1163=справочники!$P$10,1,1/(1+Главная!$N$23)))</f>
        <v>0</v>
      </c>
      <c r="GU1163" s="121">
        <f>IF(GU$8="",0,(SUM($Z1144:GU1144)-SUM($Z1151:GU1151)-IF(GU$1153=0,0,GU1151/GU$1153)*SUMPRODUCT($Z$448:GU$448,$Z$500:GU$500))*IF($T1163=справочники!$P$10,1,1/(1+Главная!$N$23)))</f>
        <v>0</v>
      </c>
      <c r="GV1163" s="121">
        <f>IF(GV$8="",0,(SUM($Z1144:GV1144)-SUM($Z1151:GV1151)-IF(GV$1153=0,0,GV1151/GV$1153)*SUMPRODUCT($Z$448:GV$448,$Z$500:GV$500))*IF($T1163=справочники!$P$10,1,1/(1+Главная!$N$23)))</f>
        <v>0</v>
      </c>
      <c r="GW1163" s="121">
        <f>IF(GW$8="",0,(SUM($Z1144:GW1144)-SUM($Z1151:GW1151)-IF(GW$1153=0,0,GW1151/GW$1153)*SUMPRODUCT($Z$448:GW$448,$Z$500:GW$500))*IF($T1163=справочники!$P$10,1,1/(1+Главная!$N$23)))</f>
        <v>0</v>
      </c>
      <c r="GX1163" s="121">
        <f>IF(GX$8="",0,(SUM($Z1144:GX1144)-SUM($Z1151:GX1151)-IF(GX$1153=0,0,GX1151/GX$1153)*SUMPRODUCT($Z$448:GX$448,$Z$500:GX$500))*IF($T1163=справочники!$P$10,1,1/(1+Главная!$N$23)))</f>
        <v>0</v>
      </c>
      <c r="GY1163" s="121">
        <f>IF(GY$8="",0,(SUM($Z1144:GY1144)-SUM($Z1151:GY1151)-IF(GY$1153=0,0,GY1151/GY$1153)*SUMPRODUCT($Z$448:GY$448,$Z$500:GY$500))*IF($T1163=справочники!$P$10,1,1/(1+Главная!$N$23)))</f>
        <v>0</v>
      </c>
      <c r="GZ1163" s="121">
        <f>IF(GZ$8="",0,(SUM($Z1144:GZ1144)-SUM($Z1151:GZ1151)-IF(GZ$1153=0,0,GZ1151/GZ$1153)*SUMPRODUCT($Z$448:GZ$448,$Z$500:GZ$500))*IF($T1163=справочники!$P$10,1,1/(1+Главная!$N$23)))</f>
        <v>0</v>
      </c>
      <c r="HA1163" s="60"/>
      <c r="HB1163" s="60"/>
    </row>
    <row r="1164" spans="1:210" s="122" customFormat="1" ht="4.2" customHeight="1">
      <c r="A1164" s="60"/>
      <c r="B1164" s="60"/>
      <c r="C1164" s="60"/>
      <c r="D1164" s="60"/>
      <c r="E1164" s="273"/>
      <c r="F1164" s="116"/>
      <c r="G1164" s="117"/>
      <c r="H1164" s="60"/>
      <c r="I1164" s="60"/>
      <c r="J1164" s="60"/>
      <c r="K1164" s="60"/>
      <c r="L1164" s="60"/>
      <c r="M1164" s="117"/>
      <c r="N1164" s="173">
        <f t="shared" si="5420"/>
        <v>0</v>
      </c>
      <c r="O1164" s="60"/>
      <c r="P1164" s="231"/>
      <c r="Q1164" s="60"/>
      <c r="R1164" s="60"/>
      <c r="S1164" s="117"/>
      <c r="T1164" s="211"/>
      <c r="U1164" s="117"/>
      <c r="V1164" s="60"/>
      <c r="W1164" s="118"/>
      <c r="X1164" s="118"/>
      <c r="Y1164" s="119"/>
      <c r="Z1164" s="120"/>
      <c r="AA1164" s="121"/>
      <c r="AB1164" s="121"/>
      <c r="AC1164" s="121"/>
      <c r="AD1164" s="121"/>
      <c r="AE1164" s="121"/>
      <c r="AF1164" s="121"/>
      <c r="AG1164" s="121"/>
      <c r="AH1164" s="121"/>
      <c r="AI1164" s="121"/>
      <c r="AJ1164" s="121"/>
      <c r="AK1164" s="121"/>
      <c r="AL1164" s="121"/>
      <c r="AM1164" s="121"/>
      <c r="AN1164" s="121"/>
      <c r="AO1164" s="121"/>
      <c r="AP1164" s="121"/>
      <c r="AQ1164" s="121"/>
      <c r="AR1164" s="121"/>
      <c r="AS1164" s="121"/>
      <c r="AT1164" s="121"/>
      <c r="AU1164" s="121"/>
      <c r="AV1164" s="121"/>
      <c r="AW1164" s="121"/>
      <c r="AX1164" s="121"/>
      <c r="AY1164" s="121"/>
      <c r="AZ1164" s="121"/>
      <c r="BA1164" s="121"/>
      <c r="BB1164" s="121"/>
      <c r="BC1164" s="121"/>
      <c r="BD1164" s="121"/>
      <c r="BE1164" s="121"/>
      <c r="BF1164" s="121"/>
      <c r="BG1164" s="121"/>
      <c r="BH1164" s="121"/>
      <c r="BI1164" s="121"/>
      <c r="BJ1164" s="121"/>
      <c r="BK1164" s="121"/>
      <c r="BL1164" s="121"/>
      <c r="BM1164" s="121"/>
      <c r="BN1164" s="121"/>
      <c r="BO1164" s="121"/>
      <c r="BP1164" s="121"/>
      <c r="BQ1164" s="121"/>
      <c r="BR1164" s="121"/>
      <c r="BS1164" s="121"/>
      <c r="BT1164" s="121"/>
      <c r="BU1164" s="121"/>
      <c r="BV1164" s="121"/>
      <c r="BW1164" s="121"/>
      <c r="BX1164" s="121"/>
      <c r="BY1164" s="121"/>
      <c r="BZ1164" s="121"/>
      <c r="CA1164" s="121"/>
      <c r="CB1164" s="121"/>
      <c r="CC1164" s="121"/>
      <c r="CD1164" s="121"/>
      <c r="CE1164" s="121"/>
      <c r="CF1164" s="121"/>
      <c r="CG1164" s="121"/>
      <c r="CH1164" s="121"/>
      <c r="CI1164" s="121"/>
      <c r="CJ1164" s="121"/>
      <c r="CK1164" s="121"/>
      <c r="CL1164" s="121"/>
      <c r="CM1164" s="121"/>
      <c r="CN1164" s="121"/>
      <c r="CO1164" s="121"/>
      <c r="CP1164" s="121"/>
      <c r="CQ1164" s="121"/>
      <c r="CR1164" s="121"/>
      <c r="CS1164" s="121"/>
      <c r="CT1164" s="121"/>
      <c r="CU1164" s="121"/>
      <c r="CV1164" s="121"/>
      <c r="CW1164" s="121"/>
      <c r="CX1164" s="121"/>
      <c r="CY1164" s="121"/>
      <c r="CZ1164" s="121"/>
      <c r="DA1164" s="121"/>
      <c r="DB1164" s="121"/>
      <c r="DC1164" s="121"/>
      <c r="DD1164" s="121"/>
      <c r="DE1164" s="121"/>
      <c r="DF1164" s="121"/>
      <c r="DG1164" s="121"/>
      <c r="DH1164" s="121"/>
      <c r="DI1164" s="121"/>
      <c r="DJ1164" s="121"/>
      <c r="DK1164" s="121"/>
      <c r="DL1164" s="121"/>
      <c r="DM1164" s="121"/>
      <c r="DN1164" s="121"/>
      <c r="DO1164" s="121"/>
      <c r="DP1164" s="121"/>
      <c r="DQ1164" s="121"/>
      <c r="DR1164" s="121"/>
      <c r="DS1164" s="121"/>
      <c r="DT1164" s="121"/>
      <c r="DU1164" s="121"/>
      <c r="DV1164" s="121"/>
      <c r="DW1164" s="121"/>
      <c r="DX1164" s="121"/>
      <c r="DY1164" s="121"/>
      <c r="DZ1164" s="121"/>
      <c r="EA1164" s="121"/>
      <c r="EB1164" s="121"/>
      <c r="EC1164" s="121"/>
      <c r="ED1164" s="121"/>
      <c r="EE1164" s="121"/>
      <c r="EF1164" s="121"/>
      <c r="EG1164" s="121"/>
      <c r="EH1164" s="121"/>
      <c r="EI1164" s="121"/>
      <c r="EJ1164" s="121"/>
      <c r="EK1164" s="121"/>
      <c r="EL1164" s="121"/>
      <c r="EM1164" s="121"/>
      <c r="EN1164" s="121"/>
      <c r="EO1164" s="121"/>
      <c r="EP1164" s="121"/>
      <c r="EQ1164" s="121"/>
      <c r="ER1164" s="121"/>
      <c r="ES1164" s="121"/>
      <c r="ET1164" s="121"/>
      <c r="EU1164" s="121"/>
      <c r="EV1164" s="121"/>
      <c r="EW1164" s="121"/>
      <c r="EX1164" s="121"/>
      <c r="EY1164" s="121"/>
      <c r="EZ1164" s="121"/>
      <c r="FA1164" s="121"/>
      <c r="FB1164" s="121"/>
      <c r="FC1164" s="121"/>
      <c r="FD1164" s="121"/>
      <c r="FE1164" s="121"/>
      <c r="FF1164" s="121"/>
      <c r="FG1164" s="121"/>
      <c r="FH1164" s="121"/>
      <c r="FI1164" s="121"/>
      <c r="FJ1164" s="121"/>
      <c r="FK1164" s="121"/>
      <c r="FL1164" s="121"/>
      <c r="FM1164" s="121"/>
      <c r="FN1164" s="121"/>
      <c r="FO1164" s="121"/>
      <c r="FP1164" s="121"/>
      <c r="FQ1164" s="121"/>
      <c r="FR1164" s="121"/>
      <c r="FS1164" s="121"/>
      <c r="FT1164" s="121"/>
      <c r="FU1164" s="121"/>
      <c r="FV1164" s="121"/>
      <c r="FW1164" s="121"/>
      <c r="FX1164" s="121"/>
      <c r="FY1164" s="121"/>
      <c r="FZ1164" s="121"/>
      <c r="GA1164" s="121"/>
      <c r="GB1164" s="121"/>
      <c r="GC1164" s="121"/>
      <c r="GD1164" s="121"/>
      <c r="GE1164" s="121"/>
      <c r="GF1164" s="121"/>
      <c r="GG1164" s="121"/>
      <c r="GH1164" s="121"/>
      <c r="GI1164" s="121"/>
      <c r="GJ1164" s="121"/>
      <c r="GK1164" s="121"/>
      <c r="GL1164" s="121"/>
      <c r="GM1164" s="121"/>
      <c r="GN1164" s="121"/>
      <c r="GO1164" s="121"/>
      <c r="GP1164" s="121"/>
      <c r="GQ1164" s="121"/>
      <c r="GR1164" s="121"/>
      <c r="GS1164" s="121"/>
      <c r="GT1164" s="121"/>
      <c r="GU1164" s="121"/>
      <c r="GV1164" s="121"/>
      <c r="GW1164" s="121"/>
      <c r="GX1164" s="121"/>
      <c r="GY1164" s="121"/>
      <c r="GZ1164" s="121"/>
      <c r="HA1164" s="60"/>
      <c r="HB1164" s="60"/>
    </row>
    <row r="1165" spans="1:210" s="39" customFormat="1">
      <c r="A1165" s="36"/>
      <c r="B1165" s="36"/>
      <c r="C1165" s="36"/>
      <c r="D1165" s="36"/>
      <c r="E1165" s="274" t="s">
        <v>130</v>
      </c>
      <c r="F1165" s="51"/>
      <c r="G1165" s="409" t="s">
        <v>6</v>
      </c>
      <c r="H1165" s="36" t="s">
        <v>235</v>
      </c>
      <c r="I1165" s="36"/>
      <c r="J1165" s="36"/>
      <c r="K1165" s="36"/>
      <c r="L1165" s="36"/>
      <c r="M1165" s="37"/>
      <c r="N1165" s="36" t="str">
        <f>Главная!$Y$8</f>
        <v>итого</v>
      </c>
      <c r="O1165" s="36"/>
      <c r="P1165" s="5"/>
      <c r="Q1165" s="36" t="s">
        <v>26</v>
      </c>
      <c r="R1165" s="36"/>
      <c r="S1165" s="37"/>
      <c r="T1165" s="201"/>
      <c r="U1165" s="37"/>
      <c r="V1165" s="36"/>
      <c r="W1165" s="38">
        <f>SUM($Y1165:$HA1165)</f>
        <v>0</v>
      </c>
      <c r="X1165" s="38"/>
      <c r="Y1165" s="46"/>
      <c r="Z1165" s="99"/>
      <c r="AA1165" s="100">
        <f>IF(AA$8="",0,IF(Главная!$N$19=справочники!$N$15,IF(AA$1&lt;=справочники!$Y$19*12,справочники!$AE$19,IF(AA$1&lt;=справочники!$Y$20*12,справочники!$AE$20,IF(AA$1&lt;=справочники!$Y$21*12,справочники!$AE$21,справочники!$AE$10))),справочники!$AE$10)/12*SUMIFS(AA1158:AA1164,$N1158:$N1164,справочники!$R$9))</f>
        <v>0</v>
      </c>
      <c r="AB1165" s="100">
        <f>IF(AB$8="",0,IF(Главная!$N$19=справочники!$N$15,IF(AB$1&lt;=справочники!$Y$19*12,справочники!$AE$19,IF(AB$1&lt;=справочники!$Y$20*12,справочники!$AE$20,IF(AB$1&lt;=справочники!$Y$21*12,справочники!$AE$21,справочники!$AE$10))),справочники!$AE$10)/12*SUMIFS(AB1158:AB1164,$N1158:$N1164,справочники!$R$9))</f>
        <v>0</v>
      </c>
      <c r="AC1165" s="100">
        <f>IF(AC$8="",0,IF(Главная!$N$19=справочники!$N$15,IF(AC$1&lt;=справочники!$Y$19*12,справочники!$AE$19,IF(AC$1&lt;=справочники!$Y$20*12,справочники!$AE$20,IF(AC$1&lt;=справочники!$Y$21*12,справочники!$AE$21,справочники!$AE$10))),справочники!$AE$10)/12*SUMIFS(AC1158:AC1164,$N1158:$N1164,справочники!$R$9))</f>
        <v>0</v>
      </c>
      <c r="AD1165" s="100">
        <f>IF(AD$8="",0,IF(Главная!$N$19=справочники!$N$15,IF(AD$1&lt;=справочники!$Y$19*12,справочники!$AE$19,IF(AD$1&lt;=справочники!$Y$20*12,справочники!$AE$20,IF(AD$1&lt;=справочники!$Y$21*12,справочники!$AE$21,справочники!$AE$10))),справочники!$AE$10)/12*SUMIFS(AD1158:AD1164,$N1158:$N1164,справочники!$R$9))</f>
        <v>0</v>
      </c>
      <c r="AE1165" s="100">
        <f>IF(AE$8="",0,IF(Главная!$N$19=справочники!$N$15,IF(AE$1&lt;=справочники!$Y$19*12,справочники!$AE$19,IF(AE$1&lt;=справочники!$Y$20*12,справочники!$AE$20,IF(AE$1&lt;=справочники!$Y$21*12,справочники!$AE$21,справочники!$AE$10))),справочники!$AE$10)/12*SUMIFS(AE1158:AE1164,$N1158:$N1164,справочники!$R$9))</f>
        <v>0</v>
      </c>
      <c r="AF1165" s="100">
        <f>IF(AF$8="",0,IF(Главная!$N$19=справочники!$N$15,IF(AF$1&lt;=справочники!$Y$19*12,справочники!$AE$19,IF(AF$1&lt;=справочники!$Y$20*12,справочники!$AE$20,IF(AF$1&lt;=справочники!$Y$21*12,справочники!$AE$21,справочники!$AE$10))),справочники!$AE$10)/12*SUMIFS(AF1158:AF1164,$N1158:$N1164,справочники!$R$9))</f>
        <v>0</v>
      </c>
      <c r="AG1165" s="100">
        <f>IF(AG$8="",0,IF(Главная!$N$19=справочники!$N$15,IF(AG$1&lt;=справочники!$Y$19*12,справочники!$AE$19,IF(AG$1&lt;=справочники!$Y$20*12,справочники!$AE$20,IF(AG$1&lt;=справочники!$Y$21*12,справочники!$AE$21,справочники!$AE$10))),справочники!$AE$10)/12*SUMIFS(AG1158:AG1164,$N1158:$N1164,справочники!$R$9))</f>
        <v>0</v>
      </c>
      <c r="AH1165" s="100">
        <f>IF(AH$8="",0,IF(Главная!$N$19=справочники!$N$15,IF(AH$1&lt;=справочники!$Y$19*12,справочники!$AE$19,IF(AH$1&lt;=справочники!$Y$20*12,справочники!$AE$20,IF(AH$1&lt;=справочники!$Y$21*12,справочники!$AE$21,справочники!$AE$10))),справочники!$AE$10)/12*SUMIFS(AH1158:AH1164,$N1158:$N1164,справочники!$R$9))</f>
        <v>0</v>
      </c>
      <c r="AI1165" s="100">
        <f>IF(AI$8="",0,IF(Главная!$N$19=справочники!$N$15,IF(AI$1&lt;=справочники!$Y$19*12,справочники!$AE$19,IF(AI$1&lt;=справочники!$Y$20*12,справочники!$AE$20,IF(AI$1&lt;=справочники!$Y$21*12,справочники!$AE$21,справочники!$AE$10))),справочники!$AE$10)/12*SUMIFS(AI1158:AI1164,$N1158:$N1164,справочники!$R$9))</f>
        <v>0</v>
      </c>
      <c r="AJ1165" s="100">
        <f>IF(AJ$8="",0,IF(Главная!$N$19=справочники!$N$15,IF(AJ$1&lt;=справочники!$Y$19*12,справочники!$AE$19,IF(AJ$1&lt;=справочники!$Y$20*12,справочники!$AE$20,IF(AJ$1&lt;=справочники!$Y$21*12,справочники!$AE$21,справочники!$AE$10))),справочники!$AE$10)/12*SUMIFS(AJ1158:AJ1164,$N1158:$N1164,справочники!$R$9))</f>
        <v>0</v>
      </c>
      <c r="AK1165" s="100">
        <f>IF(AK$8="",0,IF(Главная!$N$19=справочники!$N$15,IF(AK$1&lt;=справочники!$Y$19*12,справочники!$AE$19,IF(AK$1&lt;=справочники!$Y$20*12,справочники!$AE$20,IF(AK$1&lt;=справочники!$Y$21*12,справочники!$AE$21,справочники!$AE$10))),справочники!$AE$10)/12*SUMIFS(AK1158:AK1164,$N1158:$N1164,справочники!$R$9))</f>
        <v>0</v>
      </c>
      <c r="AL1165" s="100">
        <f>IF(AL$8="",0,IF(Главная!$N$19=справочники!$N$15,IF(AL$1&lt;=справочники!$Y$19*12,справочники!$AE$19,IF(AL$1&lt;=справочники!$Y$20*12,справочники!$AE$20,IF(AL$1&lt;=справочники!$Y$21*12,справочники!$AE$21,справочники!$AE$10))),справочники!$AE$10)/12*SUMIFS(AL1158:AL1164,$N1158:$N1164,справочники!$R$9))</f>
        <v>0</v>
      </c>
      <c r="AM1165" s="100">
        <f>IF(AM$8="",0,IF(Главная!$N$19=справочники!$N$15,IF(AM$1&lt;=справочники!$Y$19*12,справочники!$AE$19,IF(AM$1&lt;=справочники!$Y$20*12,справочники!$AE$20,IF(AM$1&lt;=справочники!$Y$21*12,справочники!$AE$21,справочники!$AE$10))),справочники!$AE$10)/12*SUMIFS(AM1158:AM1164,$N1158:$N1164,справочники!$R$9))</f>
        <v>0</v>
      </c>
      <c r="AN1165" s="100">
        <f>IF(AN$8="",0,IF(Главная!$N$19=справочники!$N$15,IF(AN$1&lt;=справочники!$Y$19*12,справочники!$AE$19,IF(AN$1&lt;=справочники!$Y$20*12,справочники!$AE$20,IF(AN$1&lt;=справочники!$Y$21*12,справочники!$AE$21,справочники!$AE$10))),справочники!$AE$10)/12*SUMIFS(AN1158:AN1164,$N1158:$N1164,справочники!$R$9))</f>
        <v>0</v>
      </c>
      <c r="AO1165" s="100">
        <f>IF(AO$8="",0,IF(Главная!$N$19=справочники!$N$15,IF(AO$1&lt;=справочники!$Y$19*12,справочники!$AE$19,IF(AO$1&lt;=справочники!$Y$20*12,справочники!$AE$20,IF(AO$1&lt;=справочники!$Y$21*12,справочники!$AE$21,справочники!$AE$10))),справочники!$AE$10)/12*SUMIFS(AO1158:AO1164,$N1158:$N1164,справочники!$R$9))</f>
        <v>0</v>
      </c>
      <c r="AP1165" s="100">
        <f>IF(AP$8="",0,IF(Главная!$N$19=справочники!$N$15,IF(AP$1&lt;=справочники!$Y$19*12,справочники!$AE$19,IF(AP$1&lt;=справочники!$Y$20*12,справочники!$AE$20,IF(AP$1&lt;=справочники!$Y$21*12,справочники!$AE$21,справочники!$AE$10))),справочники!$AE$10)/12*SUMIFS(AP1158:AP1164,$N1158:$N1164,справочники!$R$9))</f>
        <v>0</v>
      </c>
      <c r="AQ1165" s="100">
        <f>IF(AQ$8="",0,IF(Главная!$N$19=справочники!$N$15,IF(AQ$1&lt;=справочники!$Y$19*12,справочники!$AE$19,IF(AQ$1&lt;=справочники!$Y$20*12,справочники!$AE$20,IF(AQ$1&lt;=справочники!$Y$21*12,справочники!$AE$21,справочники!$AE$10))),справочники!$AE$10)/12*SUMIFS(AQ1158:AQ1164,$N1158:$N1164,справочники!$R$9))</f>
        <v>0</v>
      </c>
      <c r="AR1165" s="100">
        <f>IF(AR$8="",0,IF(Главная!$N$19=справочники!$N$15,IF(AR$1&lt;=справочники!$Y$19*12,справочники!$AE$19,IF(AR$1&lt;=справочники!$Y$20*12,справочники!$AE$20,IF(AR$1&lt;=справочники!$Y$21*12,справочники!$AE$21,справочники!$AE$10))),справочники!$AE$10)/12*SUMIFS(AR1158:AR1164,$N1158:$N1164,справочники!$R$9))</f>
        <v>0</v>
      </c>
      <c r="AS1165" s="100">
        <f>IF(AS$8="",0,IF(Главная!$N$19=справочники!$N$15,IF(AS$1&lt;=справочники!$Y$19*12,справочники!$AE$19,IF(AS$1&lt;=справочники!$Y$20*12,справочники!$AE$20,IF(AS$1&lt;=справочники!$Y$21*12,справочники!$AE$21,справочники!$AE$10))),справочники!$AE$10)/12*SUMIFS(AS1158:AS1164,$N1158:$N1164,справочники!$R$9))</f>
        <v>0</v>
      </c>
      <c r="AT1165" s="100">
        <f>IF(AT$8="",0,IF(Главная!$N$19=справочники!$N$15,IF(AT$1&lt;=справочники!$Y$19*12,справочники!$AE$19,IF(AT$1&lt;=справочники!$Y$20*12,справочники!$AE$20,IF(AT$1&lt;=справочники!$Y$21*12,справочники!$AE$21,справочники!$AE$10))),справочники!$AE$10)/12*SUMIFS(AT1158:AT1164,$N1158:$N1164,справочники!$R$9))</f>
        <v>0</v>
      </c>
      <c r="AU1165" s="100">
        <f>IF(AU$8="",0,IF(Главная!$N$19=справочники!$N$15,IF(AU$1&lt;=справочники!$Y$19*12,справочники!$AE$19,IF(AU$1&lt;=справочники!$Y$20*12,справочники!$AE$20,IF(AU$1&lt;=справочники!$Y$21*12,справочники!$AE$21,справочники!$AE$10))),справочники!$AE$10)/12*SUMIFS(AU1158:AU1164,$N1158:$N1164,справочники!$R$9))</f>
        <v>0</v>
      </c>
      <c r="AV1165" s="100">
        <f>IF(AV$8="",0,IF(Главная!$N$19=справочники!$N$15,IF(AV$1&lt;=справочники!$Y$19*12,справочники!$AE$19,IF(AV$1&lt;=справочники!$Y$20*12,справочники!$AE$20,IF(AV$1&lt;=справочники!$Y$21*12,справочники!$AE$21,справочники!$AE$10))),справочники!$AE$10)/12*SUMIFS(AV1158:AV1164,$N1158:$N1164,справочники!$R$9))</f>
        <v>0</v>
      </c>
      <c r="AW1165" s="100">
        <f>IF(AW$8="",0,IF(Главная!$N$19=справочники!$N$15,IF(AW$1&lt;=справочники!$Y$19*12,справочники!$AE$19,IF(AW$1&lt;=справочники!$Y$20*12,справочники!$AE$20,IF(AW$1&lt;=справочники!$Y$21*12,справочники!$AE$21,справочники!$AE$10))),справочники!$AE$10)/12*SUMIFS(AW1158:AW1164,$N1158:$N1164,справочники!$R$9))</f>
        <v>0</v>
      </c>
      <c r="AX1165" s="100">
        <f>IF(AX$8="",0,IF(Главная!$N$19=справочники!$N$15,IF(AX$1&lt;=справочники!$Y$19*12,справочники!$AE$19,IF(AX$1&lt;=справочники!$Y$20*12,справочники!$AE$20,IF(AX$1&lt;=справочники!$Y$21*12,справочники!$AE$21,справочники!$AE$10))),справочники!$AE$10)/12*SUMIFS(AX1158:AX1164,$N1158:$N1164,справочники!$R$9))</f>
        <v>0</v>
      </c>
      <c r="AY1165" s="100">
        <f>IF(AY$8="",0,IF(Главная!$N$19=справочники!$N$15,IF(AY$1&lt;=справочники!$Y$19*12,справочники!$AE$19,IF(AY$1&lt;=справочники!$Y$20*12,справочники!$AE$20,IF(AY$1&lt;=справочники!$Y$21*12,справочники!$AE$21,справочники!$AE$10))),справочники!$AE$10)/12*SUMIFS(AY1158:AY1164,$N1158:$N1164,справочники!$R$9))</f>
        <v>0</v>
      </c>
      <c r="AZ1165" s="100">
        <f>IF(AZ$8="",0,IF(Главная!$N$19=справочники!$N$15,IF(AZ$1&lt;=справочники!$Y$19*12,справочники!$AE$19,IF(AZ$1&lt;=справочники!$Y$20*12,справочники!$AE$20,IF(AZ$1&lt;=справочники!$Y$21*12,справочники!$AE$21,справочники!$AE$10))),справочники!$AE$10)/12*SUMIFS(AZ1158:AZ1164,$N1158:$N1164,справочники!$R$9))</f>
        <v>0</v>
      </c>
      <c r="BA1165" s="100">
        <f>IF(BA$8="",0,IF(Главная!$N$19=справочники!$N$15,IF(BA$1&lt;=справочники!$Y$19*12,справочники!$AE$19,IF(BA$1&lt;=справочники!$Y$20*12,справочники!$AE$20,IF(BA$1&lt;=справочники!$Y$21*12,справочники!$AE$21,справочники!$AE$10))),справочники!$AE$10)/12*SUMIFS(BA1158:BA1164,$N1158:$N1164,справочники!$R$9))</f>
        <v>0</v>
      </c>
      <c r="BB1165" s="100">
        <f>IF(BB$8="",0,IF(Главная!$N$19=справочники!$N$15,IF(BB$1&lt;=справочники!$Y$19*12,справочники!$AE$19,IF(BB$1&lt;=справочники!$Y$20*12,справочники!$AE$20,IF(BB$1&lt;=справочники!$Y$21*12,справочники!$AE$21,справочники!$AE$10))),справочники!$AE$10)/12*SUMIFS(BB1158:BB1164,$N1158:$N1164,справочники!$R$9))</f>
        <v>0</v>
      </c>
      <c r="BC1165" s="100">
        <f>IF(BC$8="",0,IF(Главная!$N$19=справочники!$N$15,IF(BC$1&lt;=справочники!$Y$19*12,справочники!$AE$19,IF(BC$1&lt;=справочники!$Y$20*12,справочники!$AE$20,IF(BC$1&lt;=справочники!$Y$21*12,справочники!$AE$21,справочники!$AE$10))),справочники!$AE$10)/12*SUMIFS(BC1158:BC1164,$N1158:$N1164,справочники!$R$9))</f>
        <v>0</v>
      </c>
      <c r="BD1165" s="100">
        <f>IF(BD$8="",0,IF(Главная!$N$19=справочники!$N$15,IF(BD$1&lt;=справочники!$Y$19*12,справочники!$AE$19,IF(BD$1&lt;=справочники!$Y$20*12,справочники!$AE$20,IF(BD$1&lt;=справочники!$Y$21*12,справочники!$AE$21,справочники!$AE$10))),справочники!$AE$10)/12*SUMIFS(BD1158:BD1164,$N1158:$N1164,справочники!$R$9))</f>
        <v>0</v>
      </c>
      <c r="BE1165" s="100">
        <f>IF(BE$8="",0,IF(Главная!$N$19=справочники!$N$15,IF(BE$1&lt;=справочники!$Y$19*12,справочники!$AE$19,IF(BE$1&lt;=справочники!$Y$20*12,справочники!$AE$20,IF(BE$1&lt;=справочники!$Y$21*12,справочники!$AE$21,справочники!$AE$10))),справочники!$AE$10)/12*SUMIFS(BE1158:BE1164,$N1158:$N1164,справочники!$R$9))</f>
        <v>0</v>
      </c>
      <c r="BF1165" s="100">
        <f>IF(BF$8="",0,IF(Главная!$N$19=справочники!$N$15,IF(BF$1&lt;=справочники!$Y$19*12,справочники!$AE$19,IF(BF$1&lt;=справочники!$Y$20*12,справочники!$AE$20,IF(BF$1&lt;=справочники!$Y$21*12,справочники!$AE$21,справочники!$AE$10))),справочники!$AE$10)/12*SUMIFS(BF1158:BF1164,$N1158:$N1164,справочники!$R$9))</f>
        <v>0</v>
      </c>
      <c r="BG1165" s="100">
        <f>IF(BG$8="",0,IF(Главная!$N$19=справочники!$N$15,IF(BG$1&lt;=справочники!$Y$19*12,справочники!$AE$19,IF(BG$1&lt;=справочники!$Y$20*12,справочники!$AE$20,IF(BG$1&lt;=справочники!$Y$21*12,справочники!$AE$21,справочники!$AE$10))),справочники!$AE$10)/12*SUMIFS(BG1158:BG1164,$N1158:$N1164,справочники!$R$9))</f>
        <v>0</v>
      </c>
      <c r="BH1165" s="100">
        <f>IF(BH$8="",0,IF(Главная!$N$19=справочники!$N$15,IF(BH$1&lt;=справочники!$Y$19*12,справочники!$AE$19,IF(BH$1&lt;=справочники!$Y$20*12,справочники!$AE$20,IF(BH$1&lt;=справочники!$Y$21*12,справочники!$AE$21,справочники!$AE$10))),справочники!$AE$10)/12*SUMIFS(BH1158:BH1164,$N1158:$N1164,справочники!$R$9))</f>
        <v>0</v>
      </c>
      <c r="BI1165" s="100">
        <f>IF(BI$8="",0,IF(Главная!$N$19=справочники!$N$15,IF(BI$1&lt;=справочники!$Y$19*12,справочники!$AE$19,IF(BI$1&lt;=справочники!$Y$20*12,справочники!$AE$20,IF(BI$1&lt;=справочники!$Y$21*12,справочники!$AE$21,справочники!$AE$10))),справочники!$AE$10)/12*SUMIFS(BI1158:BI1164,$N1158:$N1164,справочники!$R$9))</f>
        <v>0</v>
      </c>
      <c r="BJ1165" s="100">
        <f>IF(BJ$8="",0,IF(Главная!$N$19=справочники!$N$15,IF(BJ$1&lt;=справочники!$Y$19*12,справочники!$AE$19,IF(BJ$1&lt;=справочники!$Y$20*12,справочники!$AE$20,IF(BJ$1&lt;=справочники!$Y$21*12,справочники!$AE$21,справочники!$AE$10))),справочники!$AE$10)/12*SUMIFS(BJ1158:BJ1164,$N1158:$N1164,справочники!$R$9))</f>
        <v>0</v>
      </c>
      <c r="BK1165" s="100">
        <f>IF(BK$8="",0,IF(Главная!$N$19=справочники!$N$15,IF(BK$1&lt;=справочники!$Y$19*12,справочники!$AE$19,IF(BK$1&lt;=справочники!$Y$20*12,справочники!$AE$20,IF(BK$1&lt;=справочники!$Y$21*12,справочники!$AE$21,справочники!$AE$10))),справочники!$AE$10)/12*SUMIFS(BK1158:BK1164,$N1158:$N1164,справочники!$R$9))</f>
        <v>0</v>
      </c>
      <c r="BL1165" s="100">
        <f>IF(BL$8="",0,IF(Главная!$N$19=справочники!$N$15,IF(BL$1&lt;=справочники!$Y$19*12,справочники!$AE$19,IF(BL$1&lt;=справочники!$Y$20*12,справочники!$AE$20,IF(BL$1&lt;=справочники!$Y$21*12,справочники!$AE$21,справочники!$AE$10))),справочники!$AE$10)/12*SUMIFS(BL1158:BL1164,$N1158:$N1164,справочники!$R$9))</f>
        <v>0</v>
      </c>
      <c r="BM1165" s="100">
        <f>IF(BM$8="",0,IF(Главная!$N$19=справочники!$N$15,IF(BM$1&lt;=справочники!$Y$19*12,справочники!$AE$19,IF(BM$1&lt;=справочники!$Y$20*12,справочники!$AE$20,IF(BM$1&lt;=справочники!$Y$21*12,справочники!$AE$21,справочники!$AE$10))),справочники!$AE$10)/12*SUMIFS(BM1158:BM1164,$N1158:$N1164,справочники!$R$9))</f>
        <v>0</v>
      </c>
      <c r="BN1165" s="100">
        <f>IF(BN$8="",0,IF(Главная!$N$19=справочники!$N$15,IF(BN$1&lt;=справочники!$Y$19*12,справочники!$AE$19,IF(BN$1&lt;=справочники!$Y$20*12,справочники!$AE$20,IF(BN$1&lt;=справочники!$Y$21*12,справочники!$AE$21,справочники!$AE$10))),справочники!$AE$10)/12*SUMIFS(BN1158:BN1164,$N1158:$N1164,справочники!$R$9))</f>
        <v>0</v>
      </c>
      <c r="BO1165" s="100">
        <f>IF(BO$8="",0,IF(Главная!$N$19=справочники!$N$15,IF(BO$1&lt;=справочники!$Y$19*12,справочники!$AE$19,IF(BO$1&lt;=справочники!$Y$20*12,справочники!$AE$20,IF(BO$1&lt;=справочники!$Y$21*12,справочники!$AE$21,справочники!$AE$10))),справочники!$AE$10)/12*SUMIFS(BO1158:BO1164,$N1158:$N1164,справочники!$R$9))</f>
        <v>0</v>
      </c>
      <c r="BP1165" s="100">
        <f>IF(BP$8="",0,IF(Главная!$N$19=справочники!$N$15,IF(BP$1&lt;=справочники!$Y$19*12,справочники!$AE$19,IF(BP$1&lt;=справочники!$Y$20*12,справочники!$AE$20,IF(BP$1&lt;=справочники!$Y$21*12,справочники!$AE$21,справочники!$AE$10))),справочники!$AE$10)/12*SUMIFS(BP1158:BP1164,$N1158:$N1164,справочники!$R$9))</f>
        <v>0</v>
      </c>
      <c r="BQ1165" s="100">
        <f>IF(BQ$8="",0,IF(Главная!$N$19=справочники!$N$15,IF(BQ$1&lt;=справочники!$Y$19*12,справочники!$AE$19,IF(BQ$1&lt;=справочники!$Y$20*12,справочники!$AE$20,IF(BQ$1&lt;=справочники!$Y$21*12,справочники!$AE$21,справочники!$AE$10))),справочники!$AE$10)/12*SUMIFS(BQ1158:BQ1164,$N1158:$N1164,справочники!$R$9))</f>
        <v>0</v>
      </c>
      <c r="BR1165" s="100">
        <f>IF(BR$8="",0,IF(Главная!$N$19=справочники!$N$15,IF(BR$1&lt;=справочники!$Y$19*12,справочники!$AE$19,IF(BR$1&lt;=справочники!$Y$20*12,справочники!$AE$20,IF(BR$1&lt;=справочники!$Y$21*12,справочники!$AE$21,справочники!$AE$10))),справочники!$AE$10)/12*SUMIFS(BR1158:BR1164,$N1158:$N1164,справочники!$R$9))</f>
        <v>0</v>
      </c>
      <c r="BS1165" s="100">
        <f>IF(BS$8="",0,IF(Главная!$N$19=справочники!$N$15,IF(BS$1&lt;=справочники!$Y$19*12,справочники!$AE$19,IF(BS$1&lt;=справочники!$Y$20*12,справочники!$AE$20,IF(BS$1&lt;=справочники!$Y$21*12,справочники!$AE$21,справочники!$AE$10))),справочники!$AE$10)/12*SUMIFS(BS1158:BS1164,$N1158:$N1164,справочники!$R$9))</f>
        <v>0</v>
      </c>
      <c r="BT1165" s="100">
        <f>IF(BT$8="",0,IF(Главная!$N$19=справочники!$N$15,IF(BT$1&lt;=справочники!$Y$19*12,справочники!$AE$19,IF(BT$1&lt;=справочники!$Y$20*12,справочники!$AE$20,IF(BT$1&lt;=справочники!$Y$21*12,справочники!$AE$21,справочники!$AE$10))),справочники!$AE$10)/12*SUMIFS(BT1158:BT1164,$N1158:$N1164,справочники!$R$9))</f>
        <v>0</v>
      </c>
      <c r="BU1165" s="100">
        <f>IF(BU$8="",0,IF(Главная!$N$19=справочники!$N$15,IF(BU$1&lt;=справочники!$Y$19*12,справочники!$AE$19,IF(BU$1&lt;=справочники!$Y$20*12,справочники!$AE$20,IF(BU$1&lt;=справочники!$Y$21*12,справочники!$AE$21,справочники!$AE$10))),справочники!$AE$10)/12*SUMIFS(BU1158:BU1164,$N1158:$N1164,справочники!$R$9))</f>
        <v>0</v>
      </c>
      <c r="BV1165" s="100">
        <f>IF(BV$8="",0,IF(Главная!$N$19=справочники!$N$15,IF(BV$1&lt;=справочники!$Y$19*12,справочники!$AE$19,IF(BV$1&lt;=справочники!$Y$20*12,справочники!$AE$20,IF(BV$1&lt;=справочники!$Y$21*12,справочники!$AE$21,справочники!$AE$10))),справочники!$AE$10)/12*SUMIFS(BV1158:BV1164,$N1158:$N1164,справочники!$R$9))</f>
        <v>0</v>
      </c>
      <c r="BW1165" s="100">
        <f>IF(BW$8="",0,IF(Главная!$N$19=справочники!$N$15,IF(BW$1&lt;=справочники!$Y$19*12,справочники!$AE$19,IF(BW$1&lt;=справочники!$Y$20*12,справочники!$AE$20,IF(BW$1&lt;=справочники!$Y$21*12,справочники!$AE$21,справочники!$AE$10))),справочники!$AE$10)/12*SUMIFS(BW1158:BW1164,$N1158:$N1164,справочники!$R$9))</f>
        <v>0</v>
      </c>
      <c r="BX1165" s="100">
        <f>IF(BX$8="",0,IF(Главная!$N$19=справочники!$N$15,IF(BX$1&lt;=справочники!$Y$19*12,справочники!$AE$19,IF(BX$1&lt;=справочники!$Y$20*12,справочники!$AE$20,IF(BX$1&lt;=справочники!$Y$21*12,справочники!$AE$21,справочники!$AE$10))),справочники!$AE$10)/12*SUMIFS(BX1158:BX1164,$N1158:$N1164,справочники!$R$9))</f>
        <v>0</v>
      </c>
      <c r="BY1165" s="100">
        <f>IF(BY$8="",0,IF(Главная!$N$19=справочники!$N$15,IF(BY$1&lt;=справочники!$Y$19*12,справочники!$AE$19,IF(BY$1&lt;=справочники!$Y$20*12,справочники!$AE$20,IF(BY$1&lt;=справочники!$Y$21*12,справочники!$AE$21,справочники!$AE$10))),справочники!$AE$10)/12*SUMIFS(BY1158:BY1164,$N1158:$N1164,справочники!$R$9))</f>
        <v>0</v>
      </c>
      <c r="BZ1165" s="100">
        <f>IF(BZ$8="",0,IF(Главная!$N$19=справочники!$N$15,IF(BZ$1&lt;=справочники!$Y$19*12,справочники!$AE$19,IF(BZ$1&lt;=справочники!$Y$20*12,справочники!$AE$20,IF(BZ$1&lt;=справочники!$Y$21*12,справочники!$AE$21,справочники!$AE$10))),справочники!$AE$10)/12*SUMIFS(BZ1158:BZ1164,$N1158:$N1164,справочники!$R$9))</f>
        <v>0</v>
      </c>
      <c r="CA1165" s="100">
        <f>IF(CA$8="",0,IF(Главная!$N$19=справочники!$N$15,IF(CA$1&lt;=справочники!$Y$19*12,справочники!$AE$19,IF(CA$1&lt;=справочники!$Y$20*12,справочники!$AE$20,IF(CA$1&lt;=справочники!$Y$21*12,справочники!$AE$21,справочники!$AE$10))),справочники!$AE$10)/12*SUMIFS(CA1158:CA1164,$N1158:$N1164,справочники!$R$9))</f>
        <v>0</v>
      </c>
      <c r="CB1165" s="100">
        <f>IF(CB$8="",0,IF(Главная!$N$19=справочники!$N$15,IF(CB$1&lt;=справочники!$Y$19*12,справочники!$AE$19,IF(CB$1&lt;=справочники!$Y$20*12,справочники!$AE$20,IF(CB$1&lt;=справочники!$Y$21*12,справочники!$AE$21,справочники!$AE$10))),справочники!$AE$10)/12*SUMIFS(CB1158:CB1164,$N1158:$N1164,справочники!$R$9))</f>
        <v>0</v>
      </c>
      <c r="CC1165" s="100">
        <f>IF(CC$8="",0,IF(Главная!$N$19=справочники!$N$15,IF(CC$1&lt;=справочники!$Y$19*12,справочники!$AE$19,IF(CC$1&lt;=справочники!$Y$20*12,справочники!$AE$20,IF(CC$1&lt;=справочники!$Y$21*12,справочники!$AE$21,справочники!$AE$10))),справочники!$AE$10)/12*SUMIFS(CC1158:CC1164,$N1158:$N1164,справочники!$R$9))</f>
        <v>0</v>
      </c>
      <c r="CD1165" s="100">
        <f>IF(CD$8="",0,IF(Главная!$N$19=справочники!$N$15,IF(CD$1&lt;=справочники!$Y$19*12,справочники!$AE$19,IF(CD$1&lt;=справочники!$Y$20*12,справочники!$AE$20,IF(CD$1&lt;=справочники!$Y$21*12,справочники!$AE$21,справочники!$AE$10))),справочники!$AE$10)/12*SUMIFS(CD1158:CD1164,$N1158:$N1164,справочники!$R$9))</f>
        <v>0</v>
      </c>
      <c r="CE1165" s="100">
        <f>IF(CE$8="",0,IF(Главная!$N$19=справочники!$N$15,IF(CE$1&lt;=справочники!$Y$19*12,справочники!$AE$19,IF(CE$1&lt;=справочники!$Y$20*12,справочники!$AE$20,IF(CE$1&lt;=справочники!$Y$21*12,справочники!$AE$21,справочники!$AE$10))),справочники!$AE$10)/12*SUMIFS(CE1158:CE1164,$N1158:$N1164,справочники!$R$9))</f>
        <v>0</v>
      </c>
      <c r="CF1165" s="100">
        <f>IF(CF$8="",0,IF(Главная!$N$19=справочники!$N$15,IF(CF$1&lt;=справочники!$Y$19*12,справочники!$AE$19,IF(CF$1&lt;=справочники!$Y$20*12,справочники!$AE$20,IF(CF$1&lt;=справочники!$Y$21*12,справочники!$AE$21,справочники!$AE$10))),справочники!$AE$10)/12*SUMIFS(CF1158:CF1164,$N1158:$N1164,справочники!$R$9))</f>
        <v>0</v>
      </c>
      <c r="CG1165" s="100">
        <f>IF(CG$8="",0,IF(Главная!$N$19=справочники!$N$15,IF(CG$1&lt;=справочники!$Y$19*12,справочники!$AE$19,IF(CG$1&lt;=справочники!$Y$20*12,справочники!$AE$20,IF(CG$1&lt;=справочники!$Y$21*12,справочники!$AE$21,справочники!$AE$10))),справочники!$AE$10)/12*SUMIFS(CG1158:CG1164,$N1158:$N1164,справочники!$R$9))</f>
        <v>0</v>
      </c>
      <c r="CH1165" s="100">
        <f>IF(CH$8="",0,IF(Главная!$N$19=справочники!$N$15,IF(CH$1&lt;=справочники!$Y$19*12,справочники!$AE$19,IF(CH$1&lt;=справочники!$Y$20*12,справочники!$AE$20,IF(CH$1&lt;=справочники!$Y$21*12,справочники!$AE$21,справочники!$AE$10))),справочники!$AE$10)/12*SUMIFS(CH1158:CH1164,$N1158:$N1164,справочники!$R$9))</f>
        <v>0</v>
      </c>
      <c r="CI1165" s="100">
        <f>IF(CI$8="",0,IF(Главная!$N$19=справочники!$N$15,IF(CI$1&lt;=справочники!$Y$19*12,справочники!$AE$19,IF(CI$1&lt;=справочники!$Y$20*12,справочники!$AE$20,IF(CI$1&lt;=справочники!$Y$21*12,справочники!$AE$21,справочники!$AE$10))),справочники!$AE$10)/12*SUMIFS(CI1158:CI1164,$N1158:$N1164,справочники!$R$9))</f>
        <v>0</v>
      </c>
      <c r="CJ1165" s="100">
        <f>IF(CJ$8="",0,IF(Главная!$N$19=справочники!$N$15,IF(CJ$1&lt;=справочники!$Y$19*12,справочники!$AE$19,IF(CJ$1&lt;=справочники!$Y$20*12,справочники!$AE$20,IF(CJ$1&lt;=справочники!$Y$21*12,справочники!$AE$21,справочники!$AE$10))),справочники!$AE$10)/12*SUMIFS(CJ1158:CJ1164,$N1158:$N1164,справочники!$R$9))</f>
        <v>0</v>
      </c>
      <c r="CK1165" s="100">
        <f>IF(CK$8="",0,IF(Главная!$N$19=справочники!$N$15,IF(CK$1&lt;=справочники!$Y$19*12,справочники!$AE$19,IF(CK$1&lt;=справочники!$Y$20*12,справочники!$AE$20,IF(CK$1&lt;=справочники!$Y$21*12,справочники!$AE$21,справочники!$AE$10))),справочники!$AE$10)/12*SUMIFS(CK1158:CK1164,$N1158:$N1164,справочники!$R$9))</f>
        <v>0</v>
      </c>
      <c r="CL1165" s="100">
        <f>IF(CL$8="",0,IF(Главная!$N$19=справочники!$N$15,IF(CL$1&lt;=справочники!$Y$19*12,справочники!$AE$19,IF(CL$1&lt;=справочники!$Y$20*12,справочники!$AE$20,IF(CL$1&lt;=справочники!$Y$21*12,справочники!$AE$21,справочники!$AE$10))),справочники!$AE$10)/12*SUMIFS(CL1158:CL1164,$N1158:$N1164,справочники!$R$9))</f>
        <v>0</v>
      </c>
      <c r="CM1165" s="100">
        <f>IF(CM$8="",0,IF(Главная!$N$19=справочники!$N$15,IF(CM$1&lt;=справочники!$Y$19*12,справочники!$AE$19,IF(CM$1&lt;=справочники!$Y$20*12,справочники!$AE$20,IF(CM$1&lt;=справочники!$Y$21*12,справочники!$AE$21,справочники!$AE$10))),справочники!$AE$10)/12*SUMIFS(CM1158:CM1164,$N1158:$N1164,справочники!$R$9))</f>
        <v>0</v>
      </c>
      <c r="CN1165" s="100">
        <f>IF(CN$8="",0,IF(Главная!$N$19=справочники!$N$15,IF(CN$1&lt;=справочники!$Y$19*12,справочники!$AE$19,IF(CN$1&lt;=справочники!$Y$20*12,справочники!$AE$20,IF(CN$1&lt;=справочники!$Y$21*12,справочники!$AE$21,справочники!$AE$10))),справочники!$AE$10)/12*SUMIFS(CN1158:CN1164,$N1158:$N1164,справочники!$R$9))</f>
        <v>0</v>
      </c>
      <c r="CO1165" s="100">
        <f>IF(CO$8="",0,IF(Главная!$N$19=справочники!$N$15,IF(CO$1&lt;=справочники!$Y$19*12,справочники!$AE$19,IF(CO$1&lt;=справочники!$Y$20*12,справочники!$AE$20,IF(CO$1&lt;=справочники!$Y$21*12,справочники!$AE$21,справочники!$AE$10))),справочники!$AE$10)/12*SUMIFS(CO1158:CO1164,$N1158:$N1164,справочники!$R$9))</f>
        <v>0</v>
      </c>
      <c r="CP1165" s="100">
        <f>IF(CP$8="",0,IF(Главная!$N$19=справочники!$N$15,IF(CP$1&lt;=справочники!$Y$19*12,справочники!$AE$19,IF(CP$1&lt;=справочники!$Y$20*12,справочники!$AE$20,IF(CP$1&lt;=справочники!$Y$21*12,справочники!$AE$21,справочники!$AE$10))),справочники!$AE$10)/12*SUMIFS(CP1158:CP1164,$N1158:$N1164,справочники!$R$9))</f>
        <v>0</v>
      </c>
      <c r="CQ1165" s="100">
        <f>IF(CQ$8="",0,IF(Главная!$N$19=справочники!$N$15,IF(CQ$1&lt;=справочники!$Y$19*12,справочники!$AE$19,IF(CQ$1&lt;=справочники!$Y$20*12,справочники!$AE$20,IF(CQ$1&lt;=справочники!$Y$21*12,справочники!$AE$21,справочники!$AE$10))),справочники!$AE$10)/12*SUMIFS(CQ1158:CQ1164,$N1158:$N1164,справочники!$R$9))</f>
        <v>0</v>
      </c>
      <c r="CR1165" s="100">
        <f>IF(CR$8="",0,IF(Главная!$N$19=справочники!$N$15,IF(CR$1&lt;=справочники!$Y$19*12,справочники!$AE$19,IF(CR$1&lt;=справочники!$Y$20*12,справочники!$AE$20,IF(CR$1&lt;=справочники!$Y$21*12,справочники!$AE$21,справочники!$AE$10))),справочники!$AE$10)/12*SUMIFS(CR1158:CR1164,$N1158:$N1164,справочники!$R$9))</f>
        <v>0</v>
      </c>
      <c r="CS1165" s="100">
        <f>IF(CS$8="",0,IF(Главная!$N$19=справочники!$N$15,IF(CS$1&lt;=справочники!$Y$19*12,справочники!$AE$19,IF(CS$1&lt;=справочники!$Y$20*12,справочники!$AE$20,IF(CS$1&lt;=справочники!$Y$21*12,справочники!$AE$21,справочники!$AE$10))),справочники!$AE$10)/12*SUMIFS(CS1158:CS1164,$N1158:$N1164,справочники!$R$9))</f>
        <v>0</v>
      </c>
      <c r="CT1165" s="100">
        <f>IF(CT$8="",0,IF(Главная!$N$19=справочники!$N$15,IF(CT$1&lt;=справочники!$Y$19*12,справочники!$AE$19,IF(CT$1&lt;=справочники!$Y$20*12,справочники!$AE$20,IF(CT$1&lt;=справочники!$Y$21*12,справочники!$AE$21,справочники!$AE$10))),справочники!$AE$10)/12*SUMIFS(CT1158:CT1164,$N1158:$N1164,справочники!$R$9))</f>
        <v>0</v>
      </c>
      <c r="CU1165" s="100">
        <f>IF(CU$8="",0,IF(Главная!$N$19=справочники!$N$15,IF(CU$1&lt;=справочники!$Y$19*12,справочники!$AE$19,IF(CU$1&lt;=справочники!$Y$20*12,справочники!$AE$20,IF(CU$1&lt;=справочники!$Y$21*12,справочники!$AE$21,справочники!$AE$10))),справочники!$AE$10)/12*SUMIFS(CU1158:CU1164,$N1158:$N1164,справочники!$R$9))</f>
        <v>0</v>
      </c>
      <c r="CV1165" s="100">
        <f>IF(CV$8="",0,IF(Главная!$N$19=справочники!$N$15,IF(CV$1&lt;=справочники!$Y$19*12,справочники!$AE$19,IF(CV$1&lt;=справочники!$Y$20*12,справочники!$AE$20,IF(CV$1&lt;=справочники!$Y$21*12,справочники!$AE$21,справочники!$AE$10))),справочники!$AE$10)/12*SUMIFS(CV1158:CV1164,$N1158:$N1164,справочники!$R$9))</f>
        <v>0</v>
      </c>
      <c r="CW1165" s="100">
        <f>IF(CW$8="",0,IF(Главная!$N$19=справочники!$N$15,IF(CW$1&lt;=справочники!$Y$19*12,справочники!$AE$19,IF(CW$1&lt;=справочники!$Y$20*12,справочники!$AE$20,IF(CW$1&lt;=справочники!$Y$21*12,справочники!$AE$21,справочники!$AE$10))),справочники!$AE$10)/12*SUMIFS(CW1158:CW1164,$N1158:$N1164,справочники!$R$9))</f>
        <v>0</v>
      </c>
      <c r="CX1165" s="100">
        <f>IF(CX$8="",0,IF(Главная!$N$19=справочники!$N$15,IF(CX$1&lt;=справочники!$Y$19*12,справочники!$AE$19,IF(CX$1&lt;=справочники!$Y$20*12,справочники!$AE$20,IF(CX$1&lt;=справочники!$Y$21*12,справочники!$AE$21,справочники!$AE$10))),справочники!$AE$10)/12*SUMIFS(CX1158:CX1164,$N1158:$N1164,справочники!$R$9))</f>
        <v>0</v>
      </c>
      <c r="CY1165" s="100">
        <f>IF(CY$8="",0,IF(Главная!$N$19=справочники!$N$15,IF(CY$1&lt;=справочники!$Y$19*12,справочники!$AE$19,IF(CY$1&lt;=справочники!$Y$20*12,справочники!$AE$20,IF(CY$1&lt;=справочники!$Y$21*12,справочники!$AE$21,справочники!$AE$10))),справочники!$AE$10)/12*SUMIFS(CY1158:CY1164,$N1158:$N1164,справочники!$R$9))</f>
        <v>0</v>
      </c>
      <c r="CZ1165" s="100">
        <f>IF(CZ$8="",0,IF(Главная!$N$19=справочники!$N$15,IF(CZ$1&lt;=справочники!$Y$19*12,справочники!$AE$19,IF(CZ$1&lt;=справочники!$Y$20*12,справочники!$AE$20,IF(CZ$1&lt;=справочники!$Y$21*12,справочники!$AE$21,справочники!$AE$10))),справочники!$AE$10)/12*SUMIFS(CZ1158:CZ1164,$N1158:$N1164,справочники!$R$9))</f>
        <v>0</v>
      </c>
      <c r="DA1165" s="100">
        <f>IF(DA$8="",0,IF(Главная!$N$19=справочники!$N$15,IF(DA$1&lt;=справочники!$Y$19*12,справочники!$AE$19,IF(DA$1&lt;=справочники!$Y$20*12,справочники!$AE$20,IF(DA$1&lt;=справочники!$Y$21*12,справочники!$AE$21,справочники!$AE$10))),справочники!$AE$10)/12*SUMIFS(DA1158:DA1164,$N1158:$N1164,справочники!$R$9))</f>
        <v>0</v>
      </c>
      <c r="DB1165" s="100">
        <f>IF(DB$8="",0,IF(Главная!$N$19=справочники!$N$15,IF(DB$1&lt;=справочники!$Y$19*12,справочники!$AE$19,IF(DB$1&lt;=справочники!$Y$20*12,справочники!$AE$20,IF(DB$1&lt;=справочники!$Y$21*12,справочники!$AE$21,справочники!$AE$10))),справочники!$AE$10)/12*SUMIFS(DB1158:DB1164,$N1158:$N1164,справочники!$R$9))</f>
        <v>0</v>
      </c>
      <c r="DC1165" s="100">
        <f>IF(DC$8="",0,IF(Главная!$N$19=справочники!$N$15,IF(DC$1&lt;=справочники!$Y$19*12,справочники!$AE$19,IF(DC$1&lt;=справочники!$Y$20*12,справочники!$AE$20,IF(DC$1&lt;=справочники!$Y$21*12,справочники!$AE$21,справочники!$AE$10))),справочники!$AE$10)/12*SUMIFS(DC1158:DC1164,$N1158:$N1164,справочники!$R$9))</f>
        <v>0</v>
      </c>
      <c r="DD1165" s="100">
        <f>IF(DD$8="",0,IF(Главная!$N$19=справочники!$N$15,IF(DD$1&lt;=справочники!$Y$19*12,справочники!$AE$19,IF(DD$1&lt;=справочники!$Y$20*12,справочники!$AE$20,IF(DD$1&lt;=справочники!$Y$21*12,справочники!$AE$21,справочники!$AE$10))),справочники!$AE$10)/12*SUMIFS(DD1158:DD1164,$N1158:$N1164,справочники!$R$9))</f>
        <v>0</v>
      </c>
      <c r="DE1165" s="100">
        <f>IF(DE$8="",0,IF(Главная!$N$19=справочники!$N$15,IF(DE$1&lt;=справочники!$Y$19*12,справочники!$AE$19,IF(DE$1&lt;=справочники!$Y$20*12,справочники!$AE$20,IF(DE$1&lt;=справочники!$Y$21*12,справочники!$AE$21,справочники!$AE$10))),справочники!$AE$10)/12*SUMIFS(DE1158:DE1164,$N1158:$N1164,справочники!$R$9))</f>
        <v>0</v>
      </c>
      <c r="DF1165" s="100">
        <f>IF(DF$8="",0,IF(Главная!$N$19=справочники!$N$15,IF(DF$1&lt;=справочники!$Y$19*12,справочники!$AE$19,IF(DF$1&lt;=справочники!$Y$20*12,справочники!$AE$20,IF(DF$1&lt;=справочники!$Y$21*12,справочники!$AE$21,справочники!$AE$10))),справочники!$AE$10)/12*SUMIFS(DF1158:DF1164,$N1158:$N1164,справочники!$R$9))</f>
        <v>0</v>
      </c>
      <c r="DG1165" s="100">
        <f>IF(DG$8="",0,IF(Главная!$N$19=справочники!$N$15,IF(DG$1&lt;=справочники!$Y$19*12,справочники!$AE$19,IF(DG$1&lt;=справочники!$Y$20*12,справочники!$AE$20,IF(DG$1&lt;=справочники!$Y$21*12,справочники!$AE$21,справочники!$AE$10))),справочники!$AE$10)/12*SUMIFS(DG1158:DG1164,$N1158:$N1164,справочники!$R$9))</f>
        <v>0</v>
      </c>
      <c r="DH1165" s="100">
        <f>IF(DH$8="",0,IF(Главная!$N$19=справочники!$N$15,IF(DH$1&lt;=справочники!$Y$19*12,справочники!$AE$19,IF(DH$1&lt;=справочники!$Y$20*12,справочники!$AE$20,IF(DH$1&lt;=справочники!$Y$21*12,справочники!$AE$21,справочники!$AE$10))),справочники!$AE$10)/12*SUMIFS(DH1158:DH1164,$N1158:$N1164,справочники!$R$9))</f>
        <v>0</v>
      </c>
      <c r="DI1165" s="100">
        <f>IF(DI$8="",0,IF(Главная!$N$19=справочники!$N$15,IF(DI$1&lt;=справочники!$Y$19*12,справочники!$AE$19,IF(DI$1&lt;=справочники!$Y$20*12,справочники!$AE$20,IF(DI$1&lt;=справочники!$Y$21*12,справочники!$AE$21,справочники!$AE$10))),справочники!$AE$10)/12*SUMIFS(DI1158:DI1164,$N1158:$N1164,справочники!$R$9))</f>
        <v>0</v>
      </c>
      <c r="DJ1165" s="100">
        <f>IF(DJ$8="",0,IF(Главная!$N$19=справочники!$N$15,IF(DJ$1&lt;=справочники!$Y$19*12,справочники!$AE$19,IF(DJ$1&lt;=справочники!$Y$20*12,справочники!$AE$20,IF(DJ$1&lt;=справочники!$Y$21*12,справочники!$AE$21,справочники!$AE$10))),справочники!$AE$10)/12*SUMIFS(DJ1158:DJ1164,$N1158:$N1164,справочники!$R$9))</f>
        <v>0</v>
      </c>
      <c r="DK1165" s="100">
        <f>IF(DK$8="",0,IF(Главная!$N$19=справочники!$N$15,IF(DK$1&lt;=справочники!$Y$19*12,справочники!$AE$19,IF(DK$1&lt;=справочники!$Y$20*12,справочники!$AE$20,IF(DK$1&lt;=справочники!$Y$21*12,справочники!$AE$21,справочники!$AE$10))),справочники!$AE$10)/12*SUMIFS(DK1158:DK1164,$N1158:$N1164,справочники!$R$9))</f>
        <v>0</v>
      </c>
      <c r="DL1165" s="100">
        <f>IF(DL$8="",0,IF(Главная!$N$19=справочники!$N$15,IF(DL$1&lt;=справочники!$Y$19*12,справочники!$AE$19,IF(DL$1&lt;=справочники!$Y$20*12,справочники!$AE$20,IF(DL$1&lt;=справочники!$Y$21*12,справочники!$AE$21,справочники!$AE$10))),справочники!$AE$10)/12*SUMIFS(DL1158:DL1164,$N1158:$N1164,справочники!$R$9))</f>
        <v>0</v>
      </c>
      <c r="DM1165" s="100">
        <f>IF(DM$8="",0,IF(Главная!$N$19=справочники!$N$15,IF(DM$1&lt;=справочники!$Y$19*12,справочники!$AE$19,IF(DM$1&lt;=справочники!$Y$20*12,справочники!$AE$20,IF(DM$1&lt;=справочники!$Y$21*12,справочники!$AE$21,справочники!$AE$10))),справочники!$AE$10)/12*SUMIFS(DM1158:DM1164,$N1158:$N1164,справочники!$R$9))</f>
        <v>0</v>
      </c>
      <c r="DN1165" s="100">
        <f>IF(DN$8="",0,IF(Главная!$N$19=справочники!$N$15,IF(DN$1&lt;=справочники!$Y$19*12,справочники!$AE$19,IF(DN$1&lt;=справочники!$Y$20*12,справочники!$AE$20,IF(DN$1&lt;=справочники!$Y$21*12,справочники!$AE$21,справочники!$AE$10))),справочники!$AE$10)/12*SUMIFS(DN1158:DN1164,$N1158:$N1164,справочники!$R$9))</f>
        <v>0</v>
      </c>
      <c r="DO1165" s="100">
        <f>IF(DO$8="",0,IF(Главная!$N$19=справочники!$N$15,IF(DO$1&lt;=справочники!$Y$19*12,справочники!$AE$19,IF(DO$1&lt;=справочники!$Y$20*12,справочники!$AE$20,IF(DO$1&lt;=справочники!$Y$21*12,справочники!$AE$21,справочники!$AE$10))),справочники!$AE$10)/12*SUMIFS(DO1158:DO1164,$N1158:$N1164,справочники!$R$9))</f>
        <v>0</v>
      </c>
      <c r="DP1165" s="100">
        <f>IF(DP$8="",0,IF(Главная!$N$19=справочники!$N$15,IF(DP$1&lt;=справочники!$Y$19*12,справочники!$AE$19,IF(DP$1&lt;=справочники!$Y$20*12,справочники!$AE$20,IF(DP$1&lt;=справочники!$Y$21*12,справочники!$AE$21,справочники!$AE$10))),справочники!$AE$10)/12*SUMIFS(DP1158:DP1164,$N1158:$N1164,справочники!$R$9))</f>
        <v>0</v>
      </c>
      <c r="DQ1165" s="100">
        <f>IF(DQ$8="",0,IF(Главная!$N$19=справочники!$N$15,IF(DQ$1&lt;=справочники!$Y$19*12,справочники!$AE$19,IF(DQ$1&lt;=справочники!$Y$20*12,справочники!$AE$20,IF(DQ$1&lt;=справочники!$Y$21*12,справочники!$AE$21,справочники!$AE$10))),справочники!$AE$10)/12*SUMIFS(DQ1158:DQ1164,$N1158:$N1164,справочники!$R$9))</f>
        <v>0</v>
      </c>
      <c r="DR1165" s="100">
        <f>IF(DR$8="",0,IF(Главная!$N$19=справочники!$N$15,IF(DR$1&lt;=справочники!$Y$19*12,справочники!$AE$19,IF(DR$1&lt;=справочники!$Y$20*12,справочники!$AE$20,IF(DR$1&lt;=справочники!$Y$21*12,справочники!$AE$21,справочники!$AE$10))),справочники!$AE$10)/12*SUMIFS(DR1158:DR1164,$N1158:$N1164,справочники!$R$9))</f>
        <v>0</v>
      </c>
      <c r="DS1165" s="100">
        <f>IF(DS$8="",0,IF(Главная!$N$19=справочники!$N$15,IF(DS$1&lt;=справочники!$Y$19*12,справочники!$AE$19,IF(DS$1&lt;=справочники!$Y$20*12,справочники!$AE$20,IF(DS$1&lt;=справочники!$Y$21*12,справочники!$AE$21,справочники!$AE$10))),справочники!$AE$10)/12*SUMIFS(DS1158:DS1164,$N1158:$N1164,справочники!$R$9))</f>
        <v>0</v>
      </c>
      <c r="DT1165" s="100">
        <f>IF(DT$8="",0,IF(Главная!$N$19=справочники!$N$15,IF(DT$1&lt;=справочники!$Y$19*12,справочники!$AE$19,IF(DT$1&lt;=справочники!$Y$20*12,справочники!$AE$20,IF(DT$1&lt;=справочники!$Y$21*12,справочники!$AE$21,справочники!$AE$10))),справочники!$AE$10)/12*SUMIFS(DT1158:DT1164,$N1158:$N1164,справочники!$R$9))</f>
        <v>0</v>
      </c>
      <c r="DU1165" s="100">
        <f>IF(DU$8="",0,IF(Главная!$N$19=справочники!$N$15,IF(DU$1&lt;=справочники!$Y$19*12,справочники!$AE$19,IF(DU$1&lt;=справочники!$Y$20*12,справочники!$AE$20,IF(DU$1&lt;=справочники!$Y$21*12,справочники!$AE$21,справочники!$AE$10))),справочники!$AE$10)/12*SUMIFS(DU1158:DU1164,$N1158:$N1164,справочники!$R$9))</f>
        <v>0</v>
      </c>
      <c r="DV1165" s="100">
        <f>IF(DV$8="",0,IF(Главная!$N$19=справочники!$N$15,IF(DV$1&lt;=справочники!$Y$19*12,справочники!$AE$19,IF(DV$1&lt;=справочники!$Y$20*12,справочники!$AE$20,IF(DV$1&lt;=справочники!$Y$21*12,справочники!$AE$21,справочники!$AE$10))),справочники!$AE$10)/12*SUMIFS(DV1158:DV1164,$N1158:$N1164,справочники!$R$9))</f>
        <v>0</v>
      </c>
      <c r="DW1165" s="100">
        <f>IF(DW$8="",0,IF(Главная!$N$19=справочники!$N$15,IF(DW$1&lt;=справочники!$Y$19*12,справочники!$AE$19,IF(DW$1&lt;=справочники!$Y$20*12,справочники!$AE$20,IF(DW$1&lt;=справочники!$Y$21*12,справочники!$AE$21,справочники!$AE$10))),справочники!$AE$10)/12*SUMIFS(DW1158:DW1164,$N1158:$N1164,справочники!$R$9))</f>
        <v>0</v>
      </c>
      <c r="DX1165" s="100">
        <f>IF(DX$8="",0,IF(Главная!$N$19=справочники!$N$15,IF(DX$1&lt;=справочники!$Y$19*12,справочники!$AE$19,IF(DX$1&lt;=справочники!$Y$20*12,справочники!$AE$20,IF(DX$1&lt;=справочники!$Y$21*12,справочники!$AE$21,справочники!$AE$10))),справочники!$AE$10)/12*SUMIFS(DX1158:DX1164,$N1158:$N1164,справочники!$R$9))</f>
        <v>0</v>
      </c>
      <c r="DY1165" s="100">
        <f>IF(DY$8="",0,IF(Главная!$N$19=справочники!$N$15,IF(DY$1&lt;=справочники!$Y$19*12,справочники!$AE$19,IF(DY$1&lt;=справочники!$Y$20*12,справочники!$AE$20,IF(DY$1&lt;=справочники!$Y$21*12,справочники!$AE$21,справочники!$AE$10))),справочники!$AE$10)/12*SUMIFS(DY1158:DY1164,$N1158:$N1164,справочники!$R$9))</f>
        <v>0</v>
      </c>
      <c r="DZ1165" s="100">
        <f>IF(DZ$8="",0,IF(Главная!$N$19=справочники!$N$15,IF(DZ$1&lt;=справочники!$Y$19*12,справочники!$AE$19,IF(DZ$1&lt;=справочники!$Y$20*12,справочники!$AE$20,IF(DZ$1&lt;=справочники!$Y$21*12,справочники!$AE$21,справочники!$AE$10))),справочники!$AE$10)/12*SUMIFS(DZ1158:DZ1164,$N1158:$N1164,справочники!$R$9))</f>
        <v>0</v>
      </c>
      <c r="EA1165" s="100">
        <f>IF(EA$8="",0,IF(Главная!$N$19=справочники!$N$15,IF(EA$1&lt;=справочники!$Y$19*12,справочники!$AE$19,IF(EA$1&lt;=справочники!$Y$20*12,справочники!$AE$20,IF(EA$1&lt;=справочники!$Y$21*12,справочники!$AE$21,справочники!$AE$10))),справочники!$AE$10)/12*SUMIFS(EA1158:EA1164,$N1158:$N1164,справочники!$R$9))</f>
        <v>0</v>
      </c>
      <c r="EB1165" s="100">
        <f>IF(EB$8="",0,IF(Главная!$N$19=справочники!$N$15,IF(EB$1&lt;=справочники!$Y$19*12,справочники!$AE$19,IF(EB$1&lt;=справочники!$Y$20*12,справочники!$AE$20,IF(EB$1&lt;=справочники!$Y$21*12,справочники!$AE$21,справочники!$AE$10))),справочники!$AE$10)/12*SUMIFS(EB1158:EB1164,$N1158:$N1164,справочники!$R$9))</f>
        <v>0</v>
      </c>
      <c r="EC1165" s="100">
        <f>IF(EC$8="",0,IF(Главная!$N$19=справочники!$N$15,IF(EC$1&lt;=справочники!$Y$19*12,справочники!$AE$19,IF(EC$1&lt;=справочники!$Y$20*12,справочники!$AE$20,IF(EC$1&lt;=справочники!$Y$21*12,справочники!$AE$21,справочники!$AE$10))),справочники!$AE$10)/12*SUMIFS(EC1158:EC1164,$N1158:$N1164,справочники!$R$9))</f>
        <v>0</v>
      </c>
      <c r="ED1165" s="100">
        <f>IF(ED$8="",0,IF(Главная!$N$19=справочники!$N$15,IF(ED$1&lt;=справочники!$Y$19*12,справочники!$AE$19,IF(ED$1&lt;=справочники!$Y$20*12,справочники!$AE$20,IF(ED$1&lt;=справочники!$Y$21*12,справочники!$AE$21,справочники!$AE$10))),справочники!$AE$10)/12*SUMIFS(ED1158:ED1164,$N1158:$N1164,справочники!$R$9))</f>
        <v>0</v>
      </c>
      <c r="EE1165" s="100">
        <f>IF(EE$8="",0,IF(Главная!$N$19=справочники!$N$15,IF(EE$1&lt;=справочники!$Y$19*12,справочники!$AE$19,IF(EE$1&lt;=справочники!$Y$20*12,справочники!$AE$20,IF(EE$1&lt;=справочники!$Y$21*12,справочники!$AE$21,справочники!$AE$10))),справочники!$AE$10)/12*SUMIFS(EE1158:EE1164,$N1158:$N1164,справочники!$R$9))</f>
        <v>0</v>
      </c>
      <c r="EF1165" s="100">
        <f>IF(EF$8="",0,IF(Главная!$N$19=справочники!$N$15,IF(EF$1&lt;=справочники!$Y$19*12,справочники!$AE$19,IF(EF$1&lt;=справочники!$Y$20*12,справочники!$AE$20,IF(EF$1&lt;=справочники!$Y$21*12,справочники!$AE$21,справочники!$AE$10))),справочники!$AE$10)/12*SUMIFS(EF1158:EF1164,$N1158:$N1164,справочники!$R$9))</f>
        <v>0</v>
      </c>
      <c r="EG1165" s="100">
        <f>IF(EG$8="",0,IF(Главная!$N$19=справочники!$N$15,IF(EG$1&lt;=справочники!$Y$19*12,справочники!$AE$19,IF(EG$1&lt;=справочники!$Y$20*12,справочники!$AE$20,IF(EG$1&lt;=справочники!$Y$21*12,справочники!$AE$21,справочники!$AE$10))),справочники!$AE$10)/12*SUMIFS(EG1158:EG1164,$N1158:$N1164,справочники!$R$9))</f>
        <v>0</v>
      </c>
      <c r="EH1165" s="100">
        <f>IF(EH$8="",0,IF(Главная!$N$19=справочники!$N$15,IF(EH$1&lt;=справочники!$Y$19*12,справочники!$AE$19,IF(EH$1&lt;=справочники!$Y$20*12,справочники!$AE$20,IF(EH$1&lt;=справочники!$Y$21*12,справочники!$AE$21,справочники!$AE$10))),справочники!$AE$10)/12*SUMIFS(EH1158:EH1164,$N1158:$N1164,справочники!$R$9))</f>
        <v>0</v>
      </c>
      <c r="EI1165" s="100">
        <f>IF(EI$8="",0,IF(Главная!$N$19=справочники!$N$15,IF(EI$1&lt;=справочники!$Y$19*12,справочники!$AE$19,IF(EI$1&lt;=справочники!$Y$20*12,справочники!$AE$20,IF(EI$1&lt;=справочники!$Y$21*12,справочники!$AE$21,справочники!$AE$10))),справочники!$AE$10)/12*SUMIFS(EI1158:EI1164,$N1158:$N1164,справочники!$R$9))</f>
        <v>0</v>
      </c>
      <c r="EJ1165" s="100">
        <f>IF(EJ$8="",0,IF(Главная!$N$19=справочники!$N$15,IF(EJ$1&lt;=справочники!$Y$19*12,справочники!$AE$19,IF(EJ$1&lt;=справочники!$Y$20*12,справочники!$AE$20,IF(EJ$1&lt;=справочники!$Y$21*12,справочники!$AE$21,справочники!$AE$10))),справочники!$AE$10)/12*SUMIFS(EJ1158:EJ1164,$N1158:$N1164,справочники!$R$9))</f>
        <v>0</v>
      </c>
      <c r="EK1165" s="100">
        <f>IF(EK$8="",0,IF(Главная!$N$19=справочники!$N$15,IF(EK$1&lt;=справочники!$Y$19*12,справочники!$AE$19,IF(EK$1&lt;=справочники!$Y$20*12,справочники!$AE$20,IF(EK$1&lt;=справочники!$Y$21*12,справочники!$AE$21,справочники!$AE$10))),справочники!$AE$10)/12*SUMIFS(EK1158:EK1164,$N1158:$N1164,справочники!$R$9))</f>
        <v>0</v>
      </c>
      <c r="EL1165" s="100">
        <f>IF(EL$8="",0,IF(Главная!$N$19=справочники!$N$15,IF(EL$1&lt;=справочники!$Y$19*12,справочники!$AE$19,IF(EL$1&lt;=справочники!$Y$20*12,справочники!$AE$20,IF(EL$1&lt;=справочники!$Y$21*12,справочники!$AE$21,справочники!$AE$10))),справочники!$AE$10)/12*SUMIFS(EL1158:EL1164,$N1158:$N1164,справочники!$R$9))</f>
        <v>0</v>
      </c>
      <c r="EM1165" s="100">
        <f>IF(EM$8="",0,IF(Главная!$N$19=справочники!$N$15,IF(EM$1&lt;=справочники!$Y$19*12,справочники!$AE$19,IF(EM$1&lt;=справочники!$Y$20*12,справочники!$AE$20,IF(EM$1&lt;=справочники!$Y$21*12,справочники!$AE$21,справочники!$AE$10))),справочники!$AE$10)/12*SUMIFS(EM1158:EM1164,$N1158:$N1164,справочники!$R$9))</f>
        <v>0</v>
      </c>
      <c r="EN1165" s="100">
        <f>IF(EN$8="",0,IF(Главная!$N$19=справочники!$N$15,IF(EN$1&lt;=справочники!$Y$19*12,справочники!$AE$19,IF(EN$1&lt;=справочники!$Y$20*12,справочники!$AE$20,IF(EN$1&lt;=справочники!$Y$21*12,справочники!$AE$21,справочники!$AE$10))),справочники!$AE$10)/12*SUMIFS(EN1158:EN1164,$N1158:$N1164,справочники!$R$9))</f>
        <v>0</v>
      </c>
      <c r="EO1165" s="100">
        <f>IF(EO$8="",0,IF(Главная!$N$19=справочники!$N$15,IF(EO$1&lt;=справочники!$Y$19*12,справочники!$AE$19,IF(EO$1&lt;=справочники!$Y$20*12,справочники!$AE$20,IF(EO$1&lt;=справочники!$Y$21*12,справочники!$AE$21,справочники!$AE$10))),справочники!$AE$10)/12*SUMIFS(EO1158:EO1164,$N1158:$N1164,справочники!$R$9))</f>
        <v>0</v>
      </c>
      <c r="EP1165" s="100">
        <f>IF(EP$8="",0,IF(Главная!$N$19=справочники!$N$15,IF(EP$1&lt;=справочники!$Y$19*12,справочники!$AE$19,IF(EP$1&lt;=справочники!$Y$20*12,справочники!$AE$20,IF(EP$1&lt;=справочники!$Y$21*12,справочники!$AE$21,справочники!$AE$10))),справочники!$AE$10)/12*SUMIFS(EP1158:EP1164,$N1158:$N1164,справочники!$R$9))</f>
        <v>0</v>
      </c>
      <c r="EQ1165" s="100">
        <f>IF(EQ$8="",0,IF(Главная!$N$19=справочники!$N$15,IF(EQ$1&lt;=справочники!$Y$19*12,справочники!$AE$19,IF(EQ$1&lt;=справочники!$Y$20*12,справочники!$AE$20,IF(EQ$1&lt;=справочники!$Y$21*12,справочники!$AE$21,справочники!$AE$10))),справочники!$AE$10)/12*SUMIFS(EQ1158:EQ1164,$N1158:$N1164,справочники!$R$9))</f>
        <v>0</v>
      </c>
      <c r="ER1165" s="100">
        <f>IF(ER$8="",0,IF(Главная!$N$19=справочники!$N$15,IF(ER$1&lt;=справочники!$Y$19*12,справочники!$AE$19,IF(ER$1&lt;=справочники!$Y$20*12,справочники!$AE$20,IF(ER$1&lt;=справочники!$Y$21*12,справочники!$AE$21,справочники!$AE$10))),справочники!$AE$10)/12*SUMIFS(ER1158:ER1164,$N1158:$N1164,справочники!$R$9))</f>
        <v>0</v>
      </c>
      <c r="ES1165" s="100">
        <f>IF(ES$8="",0,IF(Главная!$N$19=справочники!$N$15,IF(ES$1&lt;=справочники!$Y$19*12,справочники!$AE$19,IF(ES$1&lt;=справочники!$Y$20*12,справочники!$AE$20,IF(ES$1&lt;=справочники!$Y$21*12,справочники!$AE$21,справочники!$AE$10))),справочники!$AE$10)/12*SUMIFS(ES1158:ES1164,$N1158:$N1164,справочники!$R$9))</f>
        <v>0</v>
      </c>
      <c r="ET1165" s="100">
        <f>IF(ET$8="",0,IF(Главная!$N$19=справочники!$N$15,IF(ET$1&lt;=справочники!$Y$19*12,справочники!$AE$19,IF(ET$1&lt;=справочники!$Y$20*12,справочники!$AE$20,IF(ET$1&lt;=справочники!$Y$21*12,справочники!$AE$21,справочники!$AE$10))),справочники!$AE$10)/12*SUMIFS(ET1158:ET1164,$N1158:$N1164,справочники!$R$9))</f>
        <v>0</v>
      </c>
      <c r="EU1165" s="100">
        <f>IF(EU$8="",0,IF(Главная!$N$19=справочники!$N$15,IF(EU$1&lt;=справочники!$Y$19*12,справочники!$AE$19,IF(EU$1&lt;=справочники!$Y$20*12,справочники!$AE$20,IF(EU$1&lt;=справочники!$Y$21*12,справочники!$AE$21,справочники!$AE$10))),справочники!$AE$10)/12*SUMIFS(EU1158:EU1164,$N1158:$N1164,справочники!$R$9))</f>
        <v>0</v>
      </c>
      <c r="EV1165" s="100">
        <f>IF(EV$8="",0,IF(Главная!$N$19=справочники!$N$15,IF(EV$1&lt;=справочники!$Y$19*12,справочники!$AE$19,IF(EV$1&lt;=справочники!$Y$20*12,справочники!$AE$20,IF(EV$1&lt;=справочники!$Y$21*12,справочники!$AE$21,справочники!$AE$10))),справочники!$AE$10)/12*SUMIFS(EV1158:EV1164,$N1158:$N1164,справочники!$R$9))</f>
        <v>0</v>
      </c>
      <c r="EW1165" s="100">
        <f>IF(EW$8="",0,IF(Главная!$N$19=справочники!$N$15,IF(EW$1&lt;=справочники!$Y$19*12,справочники!$AE$19,IF(EW$1&lt;=справочники!$Y$20*12,справочники!$AE$20,IF(EW$1&lt;=справочники!$Y$21*12,справочники!$AE$21,справочники!$AE$10))),справочники!$AE$10)/12*SUMIFS(EW1158:EW1164,$N1158:$N1164,справочники!$R$9))</f>
        <v>0</v>
      </c>
      <c r="EX1165" s="100">
        <f>IF(EX$8="",0,IF(Главная!$N$19=справочники!$N$15,IF(EX$1&lt;=справочники!$Y$19*12,справочники!$AE$19,IF(EX$1&lt;=справочники!$Y$20*12,справочники!$AE$20,IF(EX$1&lt;=справочники!$Y$21*12,справочники!$AE$21,справочники!$AE$10))),справочники!$AE$10)/12*SUMIFS(EX1158:EX1164,$N1158:$N1164,справочники!$R$9))</f>
        <v>0</v>
      </c>
      <c r="EY1165" s="100">
        <f>IF(EY$8="",0,IF(Главная!$N$19=справочники!$N$15,IF(EY$1&lt;=справочники!$Y$19*12,справочники!$AE$19,IF(EY$1&lt;=справочники!$Y$20*12,справочники!$AE$20,IF(EY$1&lt;=справочники!$Y$21*12,справочники!$AE$21,справочники!$AE$10))),справочники!$AE$10)/12*SUMIFS(EY1158:EY1164,$N1158:$N1164,справочники!$R$9))</f>
        <v>0</v>
      </c>
      <c r="EZ1165" s="100">
        <f>IF(EZ$8="",0,IF(Главная!$N$19=справочники!$N$15,IF(EZ$1&lt;=справочники!$Y$19*12,справочники!$AE$19,IF(EZ$1&lt;=справочники!$Y$20*12,справочники!$AE$20,IF(EZ$1&lt;=справочники!$Y$21*12,справочники!$AE$21,справочники!$AE$10))),справочники!$AE$10)/12*SUMIFS(EZ1158:EZ1164,$N1158:$N1164,справочники!$R$9))</f>
        <v>0</v>
      </c>
      <c r="FA1165" s="100">
        <f>IF(FA$8="",0,IF(Главная!$N$19=справочники!$N$15,IF(FA$1&lt;=справочники!$Y$19*12,справочники!$AE$19,IF(FA$1&lt;=справочники!$Y$20*12,справочники!$AE$20,IF(FA$1&lt;=справочники!$Y$21*12,справочники!$AE$21,справочники!$AE$10))),справочники!$AE$10)/12*SUMIFS(FA1158:FA1164,$N1158:$N1164,справочники!$R$9))</f>
        <v>0</v>
      </c>
      <c r="FB1165" s="100">
        <f>IF(FB$8="",0,IF(Главная!$N$19=справочники!$N$15,IF(FB$1&lt;=справочники!$Y$19*12,справочники!$AE$19,IF(FB$1&lt;=справочники!$Y$20*12,справочники!$AE$20,IF(FB$1&lt;=справочники!$Y$21*12,справочники!$AE$21,справочники!$AE$10))),справочники!$AE$10)/12*SUMIFS(FB1158:FB1164,$N1158:$N1164,справочники!$R$9))</f>
        <v>0</v>
      </c>
      <c r="FC1165" s="100">
        <f>IF(FC$8="",0,IF(Главная!$N$19=справочники!$N$15,IF(FC$1&lt;=справочники!$Y$19*12,справочники!$AE$19,IF(FC$1&lt;=справочники!$Y$20*12,справочники!$AE$20,IF(FC$1&lt;=справочники!$Y$21*12,справочники!$AE$21,справочники!$AE$10))),справочники!$AE$10)/12*SUMIFS(FC1158:FC1164,$N1158:$N1164,справочники!$R$9))</f>
        <v>0</v>
      </c>
      <c r="FD1165" s="100">
        <f>IF(FD$8="",0,IF(Главная!$N$19=справочники!$N$15,IF(FD$1&lt;=справочники!$Y$19*12,справочники!$AE$19,IF(FD$1&lt;=справочники!$Y$20*12,справочники!$AE$20,IF(FD$1&lt;=справочники!$Y$21*12,справочники!$AE$21,справочники!$AE$10))),справочники!$AE$10)/12*SUMIFS(FD1158:FD1164,$N1158:$N1164,справочники!$R$9))</f>
        <v>0</v>
      </c>
      <c r="FE1165" s="100">
        <f>IF(FE$8="",0,IF(Главная!$N$19=справочники!$N$15,IF(FE$1&lt;=справочники!$Y$19*12,справочники!$AE$19,IF(FE$1&lt;=справочники!$Y$20*12,справочники!$AE$20,IF(FE$1&lt;=справочники!$Y$21*12,справочники!$AE$21,справочники!$AE$10))),справочники!$AE$10)/12*SUMIFS(FE1158:FE1164,$N1158:$N1164,справочники!$R$9))</f>
        <v>0</v>
      </c>
      <c r="FF1165" s="100">
        <f>IF(FF$8="",0,IF(Главная!$N$19=справочники!$N$15,IF(FF$1&lt;=справочники!$Y$19*12,справочники!$AE$19,IF(FF$1&lt;=справочники!$Y$20*12,справочники!$AE$20,IF(FF$1&lt;=справочники!$Y$21*12,справочники!$AE$21,справочники!$AE$10))),справочники!$AE$10)/12*SUMIFS(FF1158:FF1164,$N1158:$N1164,справочники!$R$9))</f>
        <v>0</v>
      </c>
      <c r="FG1165" s="100">
        <f>IF(FG$8="",0,IF(Главная!$N$19=справочники!$N$15,IF(FG$1&lt;=справочники!$Y$19*12,справочники!$AE$19,IF(FG$1&lt;=справочники!$Y$20*12,справочники!$AE$20,IF(FG$1&lt;=справочники!$Y$21*12,справочники!$AE$21,справочники!$AE$10))),справочники!$AE$10)/12*SUMIFS(FG1158:FG1164,$N1158:$N1164,справочники!$R$9))</f>
        <v>0</v>
      </c>
      <c r="FH1165" s="100">
        <f>IF(FH$8="",0,IF(Главная!$N$19=справочники!$N$15,IF(FH$1&lt;=справочники!$Y$19*12,справочники!$AE$19,IF(FH$1&lt;=справочники!$Y$20*12,справочники!$AE$20,IF(FH$1&lt;=справочники!$Y$21*12,справочники!$AE$21,справочники!$AE$10))),справочники!$AE$10)/12*SUMIFS(FH1158:FH1164,$N1158:$N1164,справочники!$R$9))</f>
        <v>0</v>
      </c>
      <c r="FI1165" s="100">
        <f>IF(FI$8="",0,IF(Главная!$N$19=справочники!$N$15,IF(FI$1&lt;=справочники!$Y$19*12,справочники!$AE$19,IF(FI$1&lt;=справочники!$Y$20*12,справочники!$AE$20,IF(FI$1&lt;=справочники!$Y$21*12,справочники!$AE$21,справочники!$AE$10))),справочники!$AE$10)/12*SUMIFS(FI1158:FI1164,$N1158:$N1164,справочники!$R$9))</f>
        <v>0</v>
      </c>
      <c r="FJ1165" s="100">
        <f>IF(FJ$8="",0,IF(Главная!$N$19=справочники!$N$15,IF(FJ$1&lt;=справочники!$Y$19*12,справочники!$AE$19,IF(FJ$1&lt;=справочники!$Y$20*12,справочники!$AE$20,IF(FJ$1&lt;=справочники!$Y$21*12,справочники!$AE$21,справочники!$AE$10))),справочники!$AE$10)/12*SUMIFS(FJ1158:FJ1164,$N1158:$N1164,справочники!$R$9))</f>
        <v>0</v>
      </c>
      <c r="FK1165" s="100">
        <f>IF(FK$8="",0,IF(Главная!$N$19=справочники!$N$15,IF(FK$1&lt;=справочники!$Y$19*12,справочники!$AE$19,IF(FK$1&lt;=справочники!$Y$20*12,справочники!$AE$20,IF(FK$1&lt;=справочники!$Y$21*12,справочники!$AE$21,справочники!$AE$10))),справочники!$AE$10)/12*SUMIFS(FK1158:FK1164,$N1158:$N1164,справочники!$R$9))</f>
        <v>0</v>
      </c>
      <c r="FL1165" s="100">
        <f>IF(FL$8="",0,IF(Главная!$N$19=справочники!$N$15,IF(FL$1&lt;=справочники!$Y$19*12,справочники!$AE$19,IF(FL$1&lt;=справочники!$Y$20*12,справочники!$AE$20,IF(FL$1&lt;=справочники!$Y$21*12,справочники!$AE$21,справочники!$AE$10))),справочники!$AE$10)/12*SUMIFS(FL1158:FL1164,$N1158:$N1164,справочники!$R$9))</f>
        <v>0</v>
      </c>
      <c r="FM1165" s="100">
        <f>IF(FM$8="",0,IF(Главная!$N$19=справочники!$N$15,IF(FM$1&lt;=справочники!$Y$19*12,справочники!$AE$19,IF(FM$1&lt;=справочники!$Y$20*12,справочники!$AE$20,IF(FM$1&lt;=справочники!$Y$21*12,справочники!$AE$21,справочники!$AE$10))),справочники!$AE$10)/12*SUMIFS(FM1158:FM1164,$N1158:$N1164,справочники!$R$9))</f>
        <v>0</v>
      </c>
      <c r="FN1165" s="100">
        <f>IF(FN$8="",0,IF(Главная!$N$19=справочники!$N$15,IF(FN$1&lt;=справочники!$Y$19*12,справочники!$AE$19,IF(FN$1&lt;=справочники!$Y$20*12,справочники!$AE$20,IF(FN$1&lt;=справочники!$Y$21*12,справочники!$AE$21,справочники!$AE$10))),справочники!$AE$10)/12*SUMIFS(FN1158:FN1164,$N1158:$N1164,справочники!$R$9))</f>
        <v>0</v>
      </c>
      <c r="FO1165" s="100">
        <f>IF(FO$8="",0,IF(Главная!$N$19=справочники!$N$15,IF(FO$1&lt;=справочники!$Y$19*12,справочники!$AE$19,IF(FO$1&lt;=справочники!$Y$20*12,справочники!$AE$20,IF(FO$1&lt;=справочники!$Y$21*12,справочники!$AE$21,справочники!$AE$10))),справочники!$AE$10)/12*SUMIFS(FO1158:FO1164,$N1158:$N1164,справочники!$R$9))</f>
        <v>0</v>
      </c>
      <c r="FP1165" s="100">
        <f>IF(FP$8="",0,IF(Главная!$N$19=справочники!$N$15,IF(FP$1&lt;=справочники!$Y$19*12,справочники!$AE$19,IF(FP$1&lt;=справочники!$Y$20*12,справочники!$AE$20,IF(FP$1&lt;=справочники!$Y$21*12,справочники!$AE$21,справочники!$AE$10))),справочники!$AE$10)/12*SUMIFS(FP1158:FP1164,$N1158:$N1164,справочники!$R$9))</f>
        <v>0</v>
      </c>
      <c r="FQ1165" s="100">
        <f>IF(FQ$8="",0,IF(Главная!$N$19=справочники!$N$15,IF(FQ$1&lt;=справочники!$Y$19*12,справочники!$AE$19,IF(FQ$1&lt;=справочники!$Y$20*12,справочники!$AE$20,IF(FQ$1&lt;=справочники!$Y$21*12,справочники!$AE$21,справочники!$AE$10))),справочники!$AE$10)/12*SUMIFS(FQ1158:FQ1164,$N1158:$N1164,справочники!$R$9))</f>
        <v>0</v>
      </c>
      <c r="FR1165" s="100">
        <f>IF(FR$8="",0,IF(Главная!$N$19=справочники!$N$15,IF(FR$1&lt;=справочники!$Y$19*12,справочники!$AE$19,IF(FR$1&lt;=справочники!$Y$20*12,справочники!$AE$20,IF(FR$1&lt;=справочники!$Y$21*12,справочники!$AE$21,справочники!$AE$10))),справочники!$AE$10)/12*SUMIFS(FR1158:FR1164,$N1158:$N1164,справочники!$R$9))</f>
        <v>0</v>
      </c>
      <c r="FS1165" s="100">
        <f>IF(FS$8="",0,IF(Главная!$N$19=справочники!$N$15,IF(FS$1&lt;=справочники!$Y$19*12,справочники!$AE$19,IF(FS$1&lt;=справочники!$Y$20*12,справочники!$AE$20,IF(FS$1&lt;=справочники!$Y$21*12,справочники!$AE$21,справочники!$AE$10))),справочники!$AE$10)/12*SUMIFS(FS1158:FS1164,$N1158:$N1164,справочники!$R$9))</f>
        <v>0</v>
      </c>
      <c r="FT1165" s="100">
        <f>IF(FT$8="",0,IF(Главная!$N$19=справочники!$N$15,IF(FT$1&lt;=справочники!$Y$19*12,справочники!$AE$19,IF(FT$1&lt;=справочники!$Y$20*12,справочники!$AE$20,IF(FT$1&lt;=справочники!$Y$21*12,справочники!$AE$21,справочники!$AE$10))),справочники!$AE$10)/12*SUMIFS(FT1158:FT1164,$N1158:$N1164,справочники!$R$9))</f>
        <v>0</v>
      </c>
      <c r="FU1165" s="100">
        <f>IF(FU$8="",0,IF(Главная!$N$19=справочники!$N$15,IF(FU$1&lt;=справочники!$Y$19*12,справочники!$AE$19,IF(FU$1&lt;=справочники!$Y$20*12,справочники!$AE$20,IF(FU$1&lt;=справочники!$Y$21*12,справочники!$AE$21,справочники!$AE$10))),справочники!$AE$10)/12*SUMIFS(FU1158:FU1164,$N1158:$N1164,справочники!$R$9))</f>
        <v>0</v>
      </c>
      <c r="FV1165" s="100">
        <f>IF(FV$8="",0,IF(Главная!$N$19=справочники!$N$15,IF(FV$1&lt;=справочники!$Y$19*12,справочники!$AE$19,IF(FV$1&lt;=справочники!$Y$20*12,справочники!$AE$20,IF(FV$1&lt;=справочники!$Y$21*12,справочники!$AE$21,справочники!$AE$10))),справочники!$AE$10)/12*SUMIFS(FV1158:FV1164,$N1158:$N1164,справочники!$R$9))</f>
        <v>0</v>
      </c>
      <c r="FW1165" s="100">
        <f>IF(FW$8="",0,IF(Главная!$N$19=справочники!$N$15,IF(FW$1&lt;=справочники!$Y$19*12,справочники!$AE$19,IF(FW$1&lt;=справочники!$Y$20*12,справочники!$AE$20,IF(FW$1&lt;=справочники!$Y$21*12,справочники!$AE$21,справочники!$AE$10))),справочники!$AE$10)/12*SUMIFS(FW1158:FW1164,$N1158:$N1164,справочники!$R$9))</f>
        <v>0</v>
      </c>
      <c r="FX1165" s="100">
        <f>IF(FX$8="",0,IF(Главная!$N$19=справочники!$N$15,IF(FX$1&lt;=справочники!$Y$19*12,справочники!$AE$19,IF(FX$1&lt;=справочники!$Y$20*12,справочники!$AE$20,IF(FX$1&lt;=справочники!$Y$21*12,справочники!$AE$21,справочники!$AE$10))),справочники!$AE$10)/12*SUMIFS(FX1158:FX1164,$N1158:$N1164,справочники!$R$9))</f>
        <v>0</v>
      </c>
      <c r="FY1165" s="100">
        <f>IF(FY$8="",0,IF(Главная!$N$19=справочники!$N$15,IF(FY$1&lt;=справочники!$Y$19*12,справочники!$AE$19,IF(FY$1&lt;=справочники!$Y$20*12,справочники!$AE$20,IF(FY$1&lt;=справочники!$Y$21*12,справочники!$AE$21,справочники!$AE$10))),справочники!$AE$10)/12*SUMIFS(FY1158:FY1164,$N1158:$N1164,справочники!$R$9))</f>
        <v>0</v>
      </c>
      <c r="FZ1165" s="100">
        <f>IF(FZ$8="",0,IF(Главная!$N$19=справочники!$N$15,IF(FZ$1&lt;=справочники!$Y$19*12,справочники!$AE$19,IF(FZ$1&lt;=справочники!$Y$20*12,справочники!$AE$20,IF(FZ$1&lt;=справочники!$Y$21*12,справочники!$AE$21,справочники!$AE$10))),справочники!$AE$10)/12*SUMIFS(FZ1158:FZ1164,$N1158:$N1164,справочники!$R$9))</f>
        <v>0</v>
      </c>
      <c r="GA1165" s="100">
        <f>IF(GA$8="",0,IF(Главная!$N$19=справочники!$N$15,IF(GA$1&lt;=справочники!$Y$19*12,справочники!$AE$19,IF(GA$1&lt;=справочники!$Y$20*12,справочники!$AE$20,IF(GA$1&lt;=справочники!$Y$21*12,справочники!$AE$21,справочники!$AE$10))),справочники!$AE$10)/12*SUMIFS(GA1158:GA1164,$N1158:$N1164,справочники!$R$9))</f>
        <v>0</v>
      </c>
      <c r="GB1165" s="100">
        <f>IF(GB$8="",0,IF(Главная!$N$19=справочники!$N$15,IF(GB$1&lt;=справочники!$Y$19*12,справочники!$AE$19,IF(GB$1&lt;=справочники!$Y$20*12,справочники!$AE$20,IF(GB$1&lt;=справочники!$Y$21*12,справочники!$AE$21,справочники!$AE$10))),справочники!$AE$10)/12*SUMIFS(GB1158:GB1164,$N1158:$N1164,справочники!$R$9))</f>
        <v>0</v>
      </c>
      <c r="GC1165" s="100">
        <f>IF(GC$8="",0,IF(Главная!$N$19=справочники!$N$15,IF(GC$1&lt;=справочники!$Y$19*12,справочники!$AE$19,IF(GC$1&lt;=справочники!$Y$20*12,справочники!$AE$20,IF(GC$1&lt;=справочники!$Y$21*12,справочники!$AE$21,справочники!$AE$10))),справочники!$AE$10)/12*SUMIFS(GC1158:GC1164,$N1158:$N1164,справочники!$R$9))</f>
        <v>0</v>
      </c>
      <c r="GD1165" s="100">
        <f>IF(GD$8="",0,IF(Главная!$N$19=справочники!$N$15,IF(GD$1&lt;=справочники!$Y$19*12,справочники!$AE$19,IF(GD$1&lt;=справочники!$Y$20*12,справочники!$AE$20,IF(GD$1&lt;=справочники!$Y$21*12,справочники!$AE$21,справочники!$AE$10))),справочники!$AE$10)/12*SUMIFS(GD1158:GD1164,$N1158:$N1164,справочники!$R$9))</f>
        <v>0</v>
      </c>
      <c r="GE1165" s="100">
        <f>IF(GE$8="",0,IF(Главная!$N$19=справочники!$N$15,IF(GE$1&lt;=справочники!$Y$19*12,справочники!$AE$19,IF(GE$1&lt;=справочники!$Y$20*12,справочники!$AE$20,IF(GE$1&lt;=справочники!$Y$21*12,справочники!$AE$21,справочники!$AE$10))),справочники!$AE$10)/12*SUMIFS(GE1158:GE1164,$N1158:$N1164,справочники!$R$9))</f>
        <v>0</v>
      </c>
      <c r="GF1165" s="100">
        <f>IF(GF$8="",0,IF(Главная!$N$19=справочники!$N$15,IF(GF$1&lt;=справочники!$Y$19*12,справочники!$AE$19,IF(GF$1&lt;=справочники!$Y$20*12,справочники!$AE$20,IF(GF$1&lt;=справочники!$Y$21*12,справочники!$AE$21,справочники!$AE$10))),справочники!$AE$10)/12*SUMIFS(GF1158:GF1164,$N1158:$N1164,справочники!$R$9))</f>
        <v>0</v>
      </c>
      <c r="GG1165" s="100">
        <f>IF(GG$8="",0,IF(Главная!$N$19=справочники!$N$15,IF(GG$1&lt;=справочники!$Y$19*12,справочники!$AE$19,IF(GG$1&lt;=справочники!$Y$20*12,справочники!$AE$20,IF(GG$1&lt;=справочники!$Y$21*12,справочники!$AE$21,справочники!$AE$10))),справочники!$AE$10)/12*SUMIFS(GG1158:GG1164,$N1158:$N1164,справочники!$R$9))</f>
        <v>0</v>
      </c>
      <c r="GH1165" s="100">
        <f>IF(GH$8="",0,IF(Главная!$N$19=справочники!$N$15,IF(GH$1&lt;=справочники!$Y$19*12,справочники!$AE$19,IF(GH$1&lt;=справочники!$Y$20*12,справочники!$AE$20,IF(GH$1&lt;=справочники!$Y$21*12,справочники!$AE$21,справочники!$AE$10))),справочники!$AE$10)/12*SUMIFS(GH1158:GH1164,$N1158:$N1164,справочники!$R$9))</f>
        <v>0</v>
      </c>
      <c r="GI1165" s="100">
        <f>IF(GI$8="",0,IF(Главная!$N$19=справочники!$N$15,IF(GI$1&lt;=справочники!$Y$19*12,справочники!$AE$19,IF(GI$1&lt;=справочники!$Y$20*12,справочники!$AE$20,IF(GI$1&lt;=справочники!$Y$21*12,справочники!$AE$21,справочники!$AE$10))),справочники!$AE$10)/12*SUMIFS(GI1158:GI1164,$N1158:$N1164,справочники!$R$9))</f>
        <v>0</v>
      </c>
      <c r="GJ1165" s="100">
        <f>IF(GJ$8="",0,IF(Главная!$N$19=справочники!$N$15,IF(GJ$1&lt;=справочники!$Y$19*12,справочники!$AE$19,IF(GJ$1&lt;=справочники!$Y$20*12,справочники!$AE$20,IF(GJ$1&lt;=справочники!$Y$21*12,справочники!$AE$21,справочники!$AE$10))),справочники!$AE$10)/12*SUMIFS(GJ1158:GJ1164,$N1158:$N1164,справочники!$R$9))</f>
        <v>0</v>
      </c>
      <c r="GK1165" s="100">
        <f>IF(GK$8="",0,IF(Главная!$N$19=справочники!$N$15,IF(GK$1&lt;=справочники!$Y$19*12,справочники!$AE$19,IF(GK$1&lt;=справочники!$Y$20*12,справочники!$AE$20,IF(GK$1&lt;=справочники!$Y$21*12,справочники!$AE$21,справочники!$AE$10))),справочники!$AE$10)/12*SUMIFS(GK1158:GK1164,$N1158:$N1164,справочники!$R$9))</f>
        <v>0</v>
      </c>
      <c r="GL1165" s="100">
        <f>IF(GL$8="",0,IF(Главная!$N$19=справочники!$N$15,IF(GL$1&lt;=справочники!$Y$19*12,справочники!$AE$19,IF(GL$1&lt;=справочники!$Y$20*12,справочники!$AE$20,IF(GL$1&lt;=справочники!$Y$21*12,справочники!$AE$21,справочники!$AE$10))),справочники!$AE$10)/12*SUMIFS(GL1158:GL1164,$N1158:$N1164,справочники!$R$9))</f>
        <v>0</v>
      </c>
      <c r="GM1165" s="100">
        <f>IF(GM$8="",0,IF(Главная!$N$19=справочники!$N$15,IF(GM$1&lt;=справочники!$Y$19*12,справочники!$AE$19,IF(GM$1&lt;=справочники!$Y$20*12,справочники!$AE$20,IF(GM$1&lt;=справочники!$Y$21*12,справочники!$AE$21,справочники!$AE$10))),справочники!$AE$10)/12*SUMIFS(GM1158:GM1164,$N1158:$N1164,справочники!$R$9))</f>
        <v>0</v>
      </c>
      <c r="GN1165" s="100">
        <f>IF(GN$8="",0,IF(Главная!$N$19=справочники!$N$15,IF(GN$1&lt;=справочники!$Y$19*12,справочники!$AE$19,IF(GN$1&lt;=справочники!$Y$20*12,справочники!$AE$20,IF(GN$1&lt;=справочники!$Y$21*12,справочники!$AE$21,справочники!$AE$10))),справочники!$AE$10)/12*SUMIFS(GN1158:GN1164,$N1158:$N1164,справочники!$R$9))</f>
        <v>0</v>
      </c>
      <c r="GO1165" s="100">
        <f>IF(GO$8="",0,IF(Главная!$N$19=справочники!$N$15,IF(GO$1&lt;=справочники!$Y$19*12,справочники!$AE$19,IF(GO$1&lt;=справочники!$Y$20*12,справочники!$AE$20,IF(GO$1&lt;=справочники!$Y$21*12,справочники!$AE$21,справочники!$AE$10))),справочники!$AE$10)/12*SUMIFS(GO1158:GO1164,$N1158:$N1164,справочники!$R$9))</f>
        <v>0</v>
      </c>
      <c r="GP1165" s="100">
        <f>IF(GP$8="",0,IF(Главная!$N$19=справочники!$N$15,IF(GP$1&lt;=справочники!$Y$19*12,справочники!$AE$19,IF(GP$1&lt;=справочники!$Y$20*12,справочники!$AE$20,IF(GP$1&lt;=справочники!$Y$21*12,справочники!$AE$21,справочники!$AE$10))),справочники!$AE$10)/12*SUMIFS(GP1158:GP1164,$N1158:$N1164,справочники!$R$9))</f>
        <v>0</v>
      </c>
      <c r="GQ1165" s="100">
        <f>IF(GQ$8="",0,IF(Главная!$N$19=справочники!$N$15,IF(GQ$1&lt;=справочники!$Y$19*12,справочники!$AE$19,IF(GQ$1&lt;=справочники!$Y$20*12,справочники!$AE$20,IF(GQ$1&lt;=справочники!$Y$21*12,справочники!$AE$21,справочники!$AE$10))),справочники!$AE$10)/12*SUMIFS(GQ1158:GQ1164,$N1158:$N1164,справочники!$R$9))</f>
        <v>0</v>
      </c>
      <c r="GR1165" s="100">
        <f>IF(GR$8="",0,IF(Главная!$N$19=справочники!$N$15,IF(GR$1&lt;=справочники!$Y$19*12,справочники!$AE$19,IF(GR$1&lt;=справочники!$Y$20*12,справочники!$AE$20,IF(GR$1&lt;=справочники!$Y$21*12,справочники!$AE$21,справочники!$AE$10))),справочники!$AE$10)/12*SUMIFS(GR1158:GR1164,$N1158:$N1164,справочники!$R$9))</f>
        <v>0</v>
      </c>
      <c r="GS1165" s="100">
        <f>IF(GS$8="",0,IF(Главная!$N$19=справочники!$N$15,IF(GS$1&lt;=справочники!$Y$19*12,справочники!$AE$19,IF(GS$1&lt;=справочники!$Y$20*12,справочники!$AE$20,IF(GS$1&lt;=справочники!$Y$21*12,справочники!$AE$21,справочники!$AE$10))),справочники!$AE$10)/12*SUMIFS(GS1158:GS1164,$N1158:$N1164,справочники!$R$9))</f>
        <v>0</v>
      </c>
      <c r="GT1165" s="100">
        <f>IF(GT$8="",0,IF(Главная!$N$19=справочники!$N$15,IF(GT$1&lt;=справочники!$Y$19*12,справочники!$AE$19,IF(GT$1&lt;=справочники!$Y$20*12,справочники!$AE$20,IF(GT$1&lt;=справочники!$Y$21*12,справочники!$AE$21,справочники!$AE$10))),справочники!$AE$10)/12*SUMIFS(GT1158:GT1164,$N1158:$N1164,справочники!$R$9))</f>
        <v>0</v>
      </c>
      <c r="GU1165" s="100">
        <f>IF(GU$8="",0,IF(Главная!$N$19=справочники!$N$15,IF(GU$1&lt;=справочники!$Y$19*12,справочники!$AE$19,IF(GU$1&lt;=справочники!$Y$20*12,справочники!$AE$20,IF(GU$1&lt;=справочники!$Y$21*12,справочники!$AE$21,справочники!$AE$10))),справочники!$AE$10)/12*SUMIFS(GU1158:GU1164,$N1158:$N1164,справочники!$R$9))</f>
        <v>0</v>
      </c>
      <c r="GV1165" s="100">
        <f>IF(GV$8="",0,IF(Главная!$N$19=справочники!$N$15,IF(GV$1&lt;=справочники!$Y$19*12,справочники!$AE$19,IF(GV$1&lt;=справочники!$Y$20*12,справочники!$AE$20,IF(GV$1&lt;=справочники!$Y$21*12,справочники!$AE$21,справочники!$AE$10))),справочники!$AE$10)/12*SUMIFS(GV1158:GV1164,$N1158:$N1164,справочники!$R$9))</f>
        <v>0</v>
      </c>
      <c r="GW1165" s="100">
        <f>IF(GW$8="",0,IF(Главная!$N$19=справочники!$N$15,IF(GW$1&lt;=справочники!$Y$19*12,справочники!$AE$19,IF(GW$1&lt;=справочники!$Y$20*12,справочники!$AE$20,IF(GW$1&lt;=справочники!$Y$21*12,справочники!$AE$21,справочники!$AE$10))),справочники!$AE$10)/12*SUMIFS(GW1158:GW1164,$N1158:$N1164,справочники!$R$9))</f>
        <v>0</v>
      </c>
      <c r="GX1165" s="100">
        <f>IF(GX$8="",0,IF(Главная!$N$19=справочники!$N$15,IF(GX$1&lt;=справочники!$Y$19*12,справочники!$AE$19,IF(GX$1&lt;=справочники!$Y$20*12,справочники!$AE$20,IF(GX$1&lt;=справочники!$Y$21*12,справочники!$AE$21,справочники!$AE$10))),справочники!$AE$10)/12*SUMIFS(GX1158:GX1164,$N1158:$N1164,справочники!$R$9))</f>
        <v>0</v>
      </c>
      <c r="GY1165" s="100">
        <f>IF(GY$8="",0,IF(Главная!$N$19=справочники!$N$15,IF(GY$1&lt;=справочники!$Y$19*12,справочники!$AE$19,IF(GY$1&lt;=справочники!$Y$20*12,справочники!$AE$20,IF(GY$1&lt;=справочники!$Y$21*12,справочники!$AE$21,справочники!$AE$10))),справочники!$AE$10)/12*SUMIFS(GY1158:GY1164,$N1158:$N1164,справочники!$R$9))</f>
        <v>0</v>
      </c>
      <c r="GZ1165" s="100">
        <f>IF(GZ$8="",0,IF(Главная!$N$19=справочники!$N$15,IF(GZ$1&lt;=справочники!$Y$19*12,справочники!$AE$19,IF(GZ$1&lt;=справочники!$Y$20*12,справочники!$AE$20,IF(GZ$1&lt;=справочники!$Y$21*12,справочники!$AE$21,справочники!$AE$10))),справочники!$AE$10)/12*SUMIFS(GZ1158:GZ1164,$N1158:$N1164,справочники!$R$9))</f>
        <v>0</v>
      </c>
      <c r="HA1165" s="36"/>
      <c r="HB1165" s="36"/>
    </row>
    <row r="1166" spans="1:210" ht="4.2" customHeight="1">
      <c r="A1166" s="1"/>
      <c r="B1166" s="1"/>
      <c r="C1166" s="1"/>
      <c r="D1166" s="1"/>
      <c r="E1166" s="263"/>
      <c r="F1166" s="48"/>
      <c r="G1166" s="231"/>
      <c r="H1166" s="222"/>
      <c r="I1166" s="222"/>
      <c r="J1166" s="222"/>
      <c r="K1166" s="222"/>
      <c r="L1166" s="1"/>
      <c r="M1166" s="5"/>
      <c r="N1166" s="222"/>
      <c r="O1166" s="1"/>
      <c r="P1166" s="5"/>
      <c r="Q1166" s="1"/>
      <c r="R1166" s="1"/>
      <c r="S1166" s="5"/>
      <c r="T1166" s="7"/>
      <c r="U1166" s="24"/>
      <c r="V1166" s="1"/>
      <c r="W1166" s="222"/>
      <c r="X1166" s="10"/>
      <c r="Y1166" s="46"/>
      <c r="Z1166" s="93"/>
      <c r="AA1166" s="408"/>
      <c r="AB1166" s="408"/>
      <c r="AC1166" s="408"/>
      <c r="AD1166" s="408"/>
      <c r="AE1166" s="408"/>
      <c r="AF1166" s="408"/>
      <c r="AG1166" s="408"/>
      <c r="AH1166" s="408"/>
      <c r="AI1166" s="408"/>
      <c r="AJ1166" s="408"/>
      <c r="AK1166" s="408"/>
      <c r="AL1166" s="408"/>
      <c r="AM1166" s="408"/>
      <c r="AN1166" s="408"/>
      <c r="AO1166" s="408"/>
      <c r="AP1166" s="408"/>
      <c r="AQ1166" s="408"/>
      <c r="AR1166" s="408"/>
      <c r="AS1166" s="408"/>
      <c r="AT1166" s="408"/>
      <c r="AU1166" s="408"/>
      <c r="AV1166" s="408"/>
      <c r="AW1166" s="408"/>
      <c r="AX1166" s="408"/>
      <c r="AY1166" s="408"/>
      <c r="AZ1166" s="408"/>
      <c r="BA1166" s="408"/>
      <c r="BB1166" s="408"/>
      <c r="BC1166" s="408"/>
      <c r="BD1166" s="408"/>
      <c r="BE1166" s="408"/>
      <c r="BF1166" s="408"/>
      <c r="BG1166" s="408"/>
      <c r="BH1166" s="408"/>
      <c r="BI1166" s="408"/>
      <c r="BJ1166" s="408"/>
      <c r="BK1166" s="408"/>
      <c r="BL1166" s="408"/>
      <c r="BM1166" s="408"/>
      <c r="BN1166" s="408"/>
      <c r="BO1166" s="408"/>
      <c r="BP1166" s="408"/>
      <c r="BQ1166" s="408"/>
      <c r="BR1166" s="408"/>
      <c r="BS1166" s="408"/>
      <c r="BT1166" s="408"/>
      <c r="BU1166" s="408"/>
      <c r="BV1166" s="408"/>
      <c r="BW1166" s="408"/>
      <c r="BX1166" s="408"/>
      <c r="BY1166" s="408"/>
      <c r="BZ1166" s="408"/>
      <c r="CA1166" s="408"/>
      <c r="CB1166" s="408"/>
      <c r="CC1166" s="408"/>
      <c r="CD1166" s="408"/>
      <c r="CE1166" s="408"/>
      <c r="CF1166" s="408"/>
      <c r="CG1166" s="408"/>
      <c r="CH1166" s="408"/>
      <c r="CI1166" s="408"/>
      <c r="CJ1166" s="408"/>
      <c r="CK1166" s="408"/>
      <c r="CL1166" s="408"/>
      <c r="CM1166" s="408"/>
      <c r="CN1166" s="408"/>
      <c r="CO1166" s="408"/>
      <c r="CP1166" s="408"/>
      <c r="CQ1166" s="408"/>
      <c r="CR1166" s="408"/>
      <c r="CS1166" s="408"/>
      <c r="CT1166" s="408"/>
      <c r="CU1166" s="408"/>
      <c r="CV1166" s="408"/>
      <c r="CW1166" s="408"/>
      <c r="CX1166" s="408"/>
      <c r="CY1166" s="408"/>
      <c r="CZ1166" s="408"/>
      <c r="DA1166" s="408"/>
      <c r="DB1166" s="408"/>
      <c r="DC1166" s="408"/>
      <c r="DD1166" s="408"/>
      <c r="DE1166" s="408"/>
      <c r="DF1166" s="408"/>
      <c r="DG1166" s="408"/>
      <c r="DH1166" s="408"/>
      <c r="DI1166" s="408"/>
      <c r="DJ1166" s="408"/>
      <c r="DK1166" s="408"/>
      <c r="DL1166" s="408"/>
      <c r="DM1166" s="408"/>
      <c r="DN1166" s="408"/>
      <c r="DO1166" s="408"/>
      <c r="DP1166" s="408"/>
      <c r="DQ1166" s="408"/>
      <c r="DR1166" s="408"/>
      <c r="DS1166" s="408"/>
      <c r="DT1166" s="408"/>
      <c r="DU1166" s="408"/>
      <c r="DV1166" s="408"/>
      <c r="DW1166" s="408"/>
      <c r="DX1166" s="408"/>
      <c r="DY1166" s="408"/>
      <c r="DZ1166" s="408"/>
      <c r="EA1166" s="408"/>
      <c r="EB1166" s="408"/>
      <c r="EC1166" s="408"/>
      <c r="ED1166" s="408"/>
      <c r="EE1166" s="408"/>
      <c r="EF1166" s="408"/>
      <c r="EG1166" s="408"/>
      <c r="EH1166" s="408"/>
      <c r="EI1166" s="408"/>
      <c r="EJ1166" s="408"/>
      <c r="EK1166" s="408"/>
      <c r="EL1166" s="408"/>
      <c r="EM1166" s="408"/>
      <c r="EN1166" s="408"/>
      <c r="EO1166" s="408"/>
      <c r="EP1166" s="408"/>
      <c r="EQ1166" s="408"/>
      <c r="ER1166" s="408"/>
      <c r="ES1166" s="408"/>
      <c r="ET1166" s="408"/>
      <c r="EU1166" s="408"/>
      <c r="EV1166" s="408"/>
      <c r="EW1166" s="408"/>
      <c r="EX1166" s="408"/>
      <c r="EY1166" s="408"/>
      <c r="EZ1166" s="408"/>
      <c r="FA1166" s="408"/>
      <c r="FB1166" s="408"/>
      <c r="FC1166" s="408"/>
      <c r="FD1166" s="408"/>
      <c r="FE1166" s="408"/>
      <c r="FF1166" s="408"/>
      <c r="FG1166" s="408"/>
      <c r="FH1166" s="408"/>
      <c r="FI1166" s="408"/>
      <c r="FJ1166" s="408"/>
      <c r="FK1166" s="408"/>
      <c r="FL1166" s="408"/>
      <c r="FM1166" s="408"/>
      <c r="FN1166" s="408"/>
      <c r="FO1166" s="408"/>
      <c r="FP1166" s="408"/>
      <c r="FQ1166" s="408"/>
      <c r="FR1166" s="408"/>
      <c r="FS1166" s="408"/>
      <c r="FT1166" s="408"/>
      <c r="FU1166" s="408"/>
      <c r="FV1166" s="408"/>
      <c r="FW1166" s="408"/>
      <c r="FX1166" s="408"/>
      <c r="FY1166" s="408"/>
      <c r="FZ1166" s="408"/>
      <c r="GA1166" s="408"/>
      <c r="GB1166" s="408"/>
      <c r="GC1166" s="408"/>
      <c r="GD1166" s="408"/>
      <c r="GE1166" s="408"/>
      <c r="GF1166" s="408"/>
      <c r="GG1166" s="408"/>
      <c r="GH1166" s="408"/>
      <c r="GI1166" s="408"/>
      <c r="GJ1166" s="408"/>
      <c r="GK1166" s="408"/>
      <c r="GL1166" s="408"/>
      <c r="GM1166" s="408"/>
      <c r="GN1166" s="408"/>
      <c r="GO1166" s="408"/>
      <c r="GP1166" s="408"/>
      <c r="GQ1166" s="408"/>
      <c r="GR1166" s="408"/>
      <c r="GS1166" s="408"/>
      <c r="GT1166" s="408"/>
      <c r="GU1166" s="408"/>
      <c r="GV1166" s="408"/>
      <c r="GW1166" s="408"/>
      <c r="GX1166" s="408"/>
      <c r="GY1166" s="408"/>
      <c r="GZ1166" s="408"/>
      <c r="HA1166" s="1"/>
      <c r="HB1166" s="1"/>
    </row>
    <row r="1167" spans="1:210" ht="4.2" customHeight="1">
      <c r="A1167" s="1"/>
      <c r="B1167" s="1"/>
      <c r="C1167" s="1"/>
      <c r="D1167" s="1"/>
      <c r="E1167" s="263"/>
      <c r="F1167" s="48"/>
      <c r="G1167" s="231"/>
      <c r="H1167" s="1"/>
      <c r="I1167" s="1"/>
      <c r="J1167" s="1"/>
      <c r="K1167" s="1"/>
      <c r="L1167" s="1"/>
      <c r="M1167" s="5"/>
      <c r="N1167" s="1"/>
      <c r="O1167" s="1"/>
      <c r="P1167" s="5"/>
      <c r="Q1167" s="1"/>
      <c r="R1167" s="1"/>
      <c r="S1167" s="5"/>
      <c r="T1167" s="7"/>
      <c r="U1167" s="24"/>
      <c r="V1167" s="1"/>
      <c r="W1167" s="12"/>
      <c r="X1167" s="10"/>
      <c r="Y1167" s="46"/>
      <c r="Z1167" s="93"/>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4"/>
      <c r="BB1167" s="94"/>
      <c r="BC1167" s="94"/>
      <c r="BD1167" s="94"/>
      <c r="BE1167" s="94"/>
      <c r="BF1167" s="94"/>
      <c r="BG1167" s="94"/>
      <c r="BH1167" s="94"/>
      <c r="BI1167" s="94"/>
      <c r="BJ1167" s="94"/>
      <c r="BK1167" s="94"/>
      <c r="BL1167" s="94"/>
      <c r="BM1167" s="94"/>
      <c r="BN1167" s="94"/>
      <c r="BO1167" s="94"/>
      <c r="BP1167" s="94"/>
      <c r="BQ1167" s="94"/>
      <c r="BR1167" s="94"/>
      <c r="BS1167" s="94"/>
      <c r="BT1167" s="94"/>
      <c r="BU1167" s="94"/>
      <c r="BV1167" s="94"/>
      <c r="BW1167" s="94"/>
      <c r="BX1167" s="94"/>
      <c r="BY1167" s="94"/>
      <c r="BZ1167" s="94"/>
      <c r="CA1167" s="94"/>
      <c r="CB1167" s="94"/>
      <c r="CC1167" s="94"/>
      <c r="CD1167" s="94"/>
      <c r="CE1167" s="94"/>
      <c r="CF1167" s="94"/>
      <c r="CG1167" s="94"/>
      <c r="CH1167" s="94"/>
      <c r="CI1167" s="94"/>
      <c r="CJ1167" s="94"/>
      <c r="CK1167" s="94"/>
      <c r="CL1167" s="94"/>
      <c r="CM1167" s="94"/>
      <c r="CN1167" s="94"/>
      <c r="CO1167" s="94"/>
      <c r="CP1167" s="94"/>
      <c r="CQ1167" s="94"/>
      <c r="CR1167" s="94"/>
      <c r="CS1167" s="94"/>
      <c r="CT1167" s="94"/>
      <c r="CU1167" s="94"/>
      <c r="CV1167" s="94"/>
      <c r="CW1167" s="94"/>
      <c r="CX1167" s="94"/>
      <c r="CY1167" s="94"/>
      <c r="CZ1167" s="94"/>
      <c r="DA1167" s="94"/>
      <c r="DB1167" s="94"/>
      <c r="DC1167" s="94"/>
      <c r="DD1167" s="94"/>
      <c r="DE1167" s="94"/>
      <c r="DF1167" s="94"/>
      <c r="DG1167" s="94"/>
      <c r="DH1167" s="94"/>
      <c r="DI1167" s="94"/>
      <c r="DJ1167" s="94"/>
      <c r="DK1167" s="94"/>
      <c r="DL1167" s="94"/>
      <c r="DM1167" s="94"/>
      <c r="DN1167" s="94"/>
      <c r="DO1167" s="94"/>
      <c r="DP1167" s="94"/>
      <c r="DQ1167" s="94"/>
      <c r="DR1167" s="94"/>
      <c r="DS1167" s="94"/>
      <c r="DT1167" s="94"/>
      <c r="DU1167" s="94"/>
      <c r="DV1167" s="94"/>
      <c r="DW1167" s="94"/>
      <c r="DX1167" s="94"/>
      <c r="DY1167" s="94"/>
      <c r="DZ1167" s="94"/>
      <c r="EA1167" s="94"/>
      <c r="EB1167" s="94"/>
      <c r="EC1167" s="94"/>
      <c r="ED1167" s="94"/>
      <c r="EE1167" s="94"/>
      <c r="EF1167" s="94"/>
      <c r="EG1167" s="94"/>
      <c r="EH1167" s="94"/>
      <c r="EI1167" s="94"/>
      <c r="EJ1167" s="94"/>
      <c r="EK1167" s="94"/>
      <c r="EL1167" s="94"/>
      <c r="EM1167" s="94"/>
      <c r="EN1167" s="94"/>
      <c r="EO1167" s="94"/>
      <c r="EP1167" s="94"/>
      <c r="EQ1167" s="94"/>
      <c r="ER1167" s="94"/>
      <c r="ES1167" s="94"/>
      <c r="ET1167" s="94"/>
      <c r="EU1167" s="94"/>
      <c r="EV1167" s="94"/>
      <c r="EW1167" s="94"/>
      <c r="EX1167" s="94"/>
      <c r="EY1167" s="94"/>
      <c r="EZ1167" s="94"/>
      <c r="FA1167" s="94"/>
      <c r="FB1167" s="94"/>
      <c r="FC1167" s="94"/>
      <c r="FD1167" s="94"/>
      <c r="FE1167" s="94"/>
      <c r="FF1167" s="94"/>
      <c r="FG1167" s="94"/>
      <c r="FH1167" s="94"/>
      <c r="FI1167" s="94"/>
      <c r="FJ1167" s="94"/>
      <c r="FK1167" s="94"/>
      <c r="FL1167" s="94"/>
      <c r="FM1167" s="94"/>
      <c r="FN1167" s="94"/>
      <c r="FO1167" s="94"/>
      <c r="FP1167" s="94"/>
      <c r="FQ1167" s="94"/>
      <c r="FR1167" s="94"/>
      <c r="FS1167" s="94"/>
      <c r="FT1167" s="94"/>
      <c r="FU1167" s="94"/>
      <c r="FV1167" s="94"/>
      <c r="FW1167" s="94"/>
      <c r="FX1167" s="94"/>
      <c r="FY1167" s="94"/>
      <c r="FZ1167" s="94"/>
      <c r="GA1167" s="94"/>
      <c r="GB1167" s="94"/>
      <c r="GC1167" s="94"/>
      <c r="GD1167" s="94"/>
      <c r="GE1167" s="94"/>
      <c r="GF1167" s="94"/>
      <c r="GG1167" s="94"/>
      <c r="GH1167" s="94"/>
      <c r="GI1167" s="94"/>
      <c r="GJ1167" s="94"/>
      <c r="GK1167" s="94"/>
      <c r="GL1167" s="94"/>
      <c r="GM1167" s="94"/>
      <c r="GN1167" s="94"/>
      <c r="GO1167" s="94"/>
      <c r="GP1167" s="94"/>
      <c r="GQ1167" s="94"/>
      <c r="GR1167" s="94"/>
      <c r="GS1167" s="94"/>
      <c r="GT1167" s="94"/>
      <c r="GU1167" s="94"/>
      <c r="GV1167" s="94"/>
      <c r="GW1167" s="94"/>
      <c r="GX1167" s="94"/>
      <c r="GY1167" s="94"/>
      <c r="GZ1167" s="94"/>
      <c r="HA1167" s="1"/>
      <c r="HB1167" s="1"/>
    </row>
    <row r="1168" spans="1:210" s="39" customFormat="1">
      <c r="A1168" s="36"/>
      <c r="B1168" s="36"/>
      <c r="C1168" s="36"/>
      <c r="D1168" s="36"/>
      <c r="E1168" s="274" t="s">
        <v>130</v>
      </c>
      <c r="F1168" s="51"/>
      <c r="G1168" s="409" t="s">
        <v>6</v>
      </c>
      <c r="H1168" s="36" t="s">
        <v>258</v>
      </c>
      <c r="I1168" s="36"/>
      <c r="J1168" s="36"/>
      <c r="K1168" s="36"/>
      <c r="L1168" s="36"/>
      <c r="M1168" s="37"/>
      <c r="N1168" s="36" t="str">
        <f>Главная!$Y$8</f>
        <v>итого</v>
      </c>
      <c r="O1168" s="36"/>
      <c r="P1168" s="5"/>
      <c r="Q1168" s="36" t="s">
        <v>26</v>
      </c>
      <c r="R1168" s="36"/>
      <c r="S1168" s="37"/>
      <c r="T1168" s="201"/>
      <c r="U1168" s="37"/>
      <c r="V1168" s="36"/>
      <c r="W1168" s="38">
        <f>SUM($Y1168:$HA1168)</f>
        <v>0</v>
      </c>
      <c r="X1168" s="38"/>
      <c r="Y1168" s="46"/>
      <c r="Z1168" s="99"/>
      <c r="AA1168" s="100">
        <f t="shared" ref="AA1168:BF1168" si="5421">IF(AA$8="",0,AA1303+AA1261)</f>
        <v>0</v>
      </c>
      <c r="AB1168" s="100">
        <f t="shared" si="5421"/>
        <v>0</v>
      </c>
      <c r="AC1168" s="100">
        <f t="shared" si="5421"/>
        <v>0</v>
      </c>
      <c r="AD1168" s="100">
        <f t="shared" si="5421"/>
        <v>0</v>
      </c>
      <c r="AE1168" s="100">
        <f t="shared" si="5421"/>
        <v>0</v>
      </c>
      <c r="AF1168" s="100">
        <f t="shared" si="5421"/>
        <v>0</v>
      </c>
      <c r="AG1168" s="100">
        <f t="shared" si="5421"/>
        <v>0</v>
      </c>
      <c r="AH1168" s="100">
        <f t="shared" si="5421"/>
        <v>0</v>
      </c>
      <c r="AI1168" s="100">
        <f t="shared" si="5421"/>
        <v>0</v>
      </c>
      <c r="AJ1168" s="100">
        <f t="shared" si="5421"/>
        <v>0</v>
      </c>
      <c r="AK1168" s="100">
        <f t="shared" si="5421"/>
        <v>0</v>
      </c>
      <c r="AL1168" s="100">
        <f t="shared" si="5421"/>
        <v>0</v>
      </c>
      <c r="AM1168" s="100">
        <f t="shared" si="5421"/>
        <v>0</v>
      </c>
      <c r="AN1168" s="100">
        <f t="shared" si="5421"/>
        <v>0</v>
      </c>
      <c r="AO1168" s="100">
        <f t="shared" si="5421"/>
        <v>0</v>
      </c>
      <c r="AP1168" s="100">
        <f t="shared" si="5421"/>
        <v>0</v>
      </c>
      <c r="AQ1168" s="100">
        <f t="shared" si="5421"/>
        <v>0</v>
      </c>
      <c r="AR1168" s="100">
        <f t="shared" si="5421"/>
        <v>0</v>
      </c>
      <c r="AS1168" s="100">
        <f t="shared" si="5421"/>
        <v>0</v>
      </c>
      <c r="AT1168" s="100">
        <f t="shared" si="5421"/>
        <v>0</v>
      </c>
      <c r="AU1168" s="100">
        <f t="shared" si="5421"/>
        <v>0</v>
      </c>
      <c r="AV1168" s="100">
        <f t="shared" si="5421"/>
        <v>0</v>
      </c>
      <c r="AW1168" s="100">
        <f t="shared" si="5421"/>
        <v>0</v>
      </c>
      <c r="AX1168" s="100">
        <f t="shared" si="5421"/>
        <v>0</v>
      </c>
      <c r="AY1168" s="100">
        <f t="shared" si="5421"/>
        <v>0</v>
      </c>
      <c r="AZ1168" s="100">
        <f t="shared" si="5421"/>
        <v>0</v>
      </c>
      <c r="BA1168" s="100">
        <f t="shared" si="5421"/>
        <v>0</v>
      </c>
      <c r="BB1168" s="100">
        <f t="shared" si="5421"/>
        <v>0</v>
      </c>
      <c r="BC1168" s="100">
        <f t="shared" si="5421"/>
        <v>0</v>
      </c>
      <c r="BD1168" s="100">
        <f t="shared" si="5421"/>
        <v>0</v>
      </c>
      <c r="BE1168" s="100">
        <f t="shared" si="5421"/>
        <v>0</v>
      </c>
      <c r="BF1168" s="100">
        <f t="shared" si="5421"/>
        <v>0</v>
      </c>
      <c r="BG1168" s="100">
        <f t="shared" ref="BG1168:CL1168" si="5422">IF(BG$8="",0,BG1303+BG1261)</f>
        <v>0</v>
      </c>
      <c r="BH1168" s="100">
        <f t="shared" si="5422"/>
        <v>0</v>
      </c>
      <c r="BI1168" s="100">
        <f t="shared" si="5422"/>
        <v>0</v>
      </c>
      <c r="BJ1168" s="100">
        <f t="shared" si="5422"/>
        <v>0</v>
      </c>
      <c r="BK1168" s="100">
        <f t="shared" si="5422"/>
        <v>0</v>
      </c>
      <c r="BL1168" s="100">
        <f t="shared" si="5422"/>
        <v>0</v>
      </c>
      <c r="BM1168" s="100">
        <f t="shared" si="5422"/>
        <v>0</v>
      </c>
      <c r="BN1168" s="100">
        <f t="shared" si="5422"/>
        <v>0</v>
      </c>
      <c r="BO1168" s="100">
        <f t="shared" si="5422"/>
        <v>0</v>
      </c>
      <c r="BP1168" s="100">
        <f t="shared" si="5422"/>
        <v>0</v>
      </c>
      <c r="BQ1168" s="100">
        <f t="shared" si="5422"/>
        <v>0</v>
      </c>
      <c r="BR1168" s="100">
        <f t="shared" si="5422"/>
        <v>0</v>
      </c>
      <c r="BS1168" s="100">
        <f t="shared" si="5422"/>
        <v>0</v>
      </c>
      <c r="BT1168" s="100">
        <f t="shared" si="5422"/>
        <v>0</v>
      </c>
      <c r="BU1168" s="100">
        <f t="shared" si="5422"/>
        <v>0</v>
      </c>
      <c r="BV1168" s="100">
        <f t="shared" si="5422"/>
        <v>0</v>
      </c>
      <c r="BW1168" s="100">
        <f t="shared" si="5422"/>
        <v>0</v>
      </c>
      <c r="BX1168" s="100">
        <f t="shared" si="5422"/>
        <v>0</v>
      </c>
      <c r="BY1168" s="100">
        <f t="shared" si="5422"/>
        <v>0</v>
      </c>
      <c r="BZ1168" s="100">
        <f t="shared" si="5422"/>
        <v>0</v>
      </c>
      <c r="CA1168" s="100">
        <f t="shared" si="5422"/>
        <v>0</v>
      </c>
      <c r="CB1168" s="100">
        <f t="shared" si="5422"/>
        <v>0</v>
      </c>
      <c r="CC1168" s="100">
        <f t="shared" si="5422"/>
        <v>0</v>
      </c>
      <c r="CD1168" s="100">
        <f t="shared" si="5422"/>
        <v>0</v>
      </c>
      <c r="CE1168" s="100">
        <f t="shared" si="5422"/>
        <v>0</v>
      </c>
      <c r="CF1168" s="100">
        <f t="shared" si="5422"/>
        <v>0</v>
      </c>
      <c r="CG1168" s="100">
        <f t="shared" si="5422"/>
        <v>0</v>
      </c>
      <c r="CH1168" s="100">
        <f t="shared" si="5422"/>
        <v>0</v>
      </c>
      <c r="CI1168" s="100">
        <f t="shared" si="5422"/>
        <v>0</v>
      </c>
      <c r="CJ1168" s="100">
        <f t="shared" si="5422"/>
        <v>0</v>
      </c>
      <c r="CK1168" s="100">
        <f t="shared" si="5422"/>
        <v>0</v>
      </c>
      <c r="CL1168" s="100">
        <f t="shared" si="5422"/>
        <v>0</v>
      </c>
      <c r="CM1168" s="100">
        <f t="shared" ref="CM1168:DG1168" si="5423">IF(CM$8="",0,CM1303+CM1261)</f>
        <v>0</v>
      </c>
      <c r="CN1168" s="100">
        <f t="shared" si="5423"/>
        <v>0</v>
      </c>
      <c r="CO1168" s="100">
        <f t="shared" si="5423"/>
        <v>0</v>
      </c>
      <c r="CP1168" s="100">
        <f t="shared" si="5423"/>
        <v>0</v>
      </c>
      <c r="CQ1168" s="100">
        <f t="shared" si="5423"/>
        <v>0</v>
      </c>
      <c r="CR1168" s="100">
        <f t="shared" si="5423"/>
        <v>0</v>
      </c>
      <c r="CS1168" s="100">
        <f t="shared" si="5423"/>
        <v>0</v>
      </c>
      <c r="CT1168" s="100">
        <f t="shared" si="5423"/>
        <v>0</v>
      </c>
      <c r="CU1168" s="100">
        <f t="shared" si="5423"/>
        <v>0</v>
      </c>
      <c r="CV1168" s="100">
        <f t="shared" si="5423"/>
        <v>0</v>
      </c>
      <c r="CW1168" s="100">
        <f t="shared" si="5423"/>
        <v>0</v>
      </c>
      <c r="CX1168" s="100">
        <f t="shared" si="5423"/>
        <v>0</v>
      </c>
      <c r="CY1168" s="100">
        <f t="shared" si="5423"/>
        <v>0</v>
      </c>
      <c r="CZ1168" s="100">
        <f t="shared" si="5423"/>
        <v>0</v>
      </c>
      <c r="DA1168" s="100">
        <f t="shared" si="5423"/>
        <v>0</v>
      </c>
      <c r="DB1168" s="100">
        <f t="shared" si="5423"/>
        <v>0</v>
      </c>
      <c r="DC1168" s="100">
        <f t="shared" si="5423"/>
        <v>0</v>
      </c>
      <c r="DD1168" s="100">
        <f t="shared" si="5423"/>
        <v>0</v>
      </c>
      <c r="DE1168" s="100">
        <f t="shared" si="5423"/>
        <v>0</v>
      </c>
      <c r="DF1168" s="100">
        <f t="shared" si="5423"/>
        <v>0</v>
      </c>
      <c r="DG1168" s="100">
        <f t="shared" si="5423"/>
        <v>0</v>
      </c>
      <c r="DH1168" s="100">
        <f t="shared" ref="DH1168:FS1168" si="5424">IF(DH$8="",0,DH1303+DH1261)</f>
        <v>0</v>
      </c>
      <c r="DI1168" s="100">
        <f t="shared" si="5424"/>
        <v>0</v>
      </c>
      <c r="DJ1168" s="100">
        <f t="shared" si="5424"/>
        <v>0</v>
      </c>
      <c r="DK1168" s="100">
        <f t="shared" si="5424"/>
        <v>0</v>
      </c>
      <c r="DL1168" s="100">
        <f t="shared" si="5424"/>
        <v>0</v>
      </c>
      <c r="DM1168" s="100">
        <f t="shared" si="5424"/>
        <v>0</v>
      </c>
      <c r="DN1168" s="100">
        <f t="shared" si="5424"/>
        <v>0</v>
      </c>
      <c r="DO1168" s="100">
        <f t="shared" si="5424"/>
        <v>0</v>
      </c>
      <c r="DP1168" s="100">
        <f t="shared" si="5424"/>
        <v>0</v>
      </c>
      <c r="DQ1168" s="100">
        <f t="shared" si="5424"/>
        <v>0</v>
      </c>
      <c r="DR1168" s="100">
        <f t="shared" si="5424"/>
        <v>0</v>
      </c>
      <c r="DS1168" s="100">
        <f t="shared" si="5424"/>
        <v>0</v>
      </c>
      <c r="DT1168" s="100">
        <f t="shared" si="5424"/>
        <v>0</v>
      </c>
      <c r="DU1168" s="100">
        <f t="shared" si="5424"/>
        <v>0</v>
      </c>
      <c r="DV1168" s="100">
        <f t="shared" si="5424"/>
        <v>0</v>
      </c>
      <c r="DW1168" s="100">
        <f t="shared" si="5424"/>
        <v>0</v>
      </c>
      <c r="DX1168" s="100">
        <f t="shared" si="5424"/>
        <v>0</v>
      </c>
      <c r="DY1168" s="100">
        <f t="shared" si="5424"/>
        <v>0</v>
      </c>
      <c r="DZ1168" s="100">
        <f t="shared" si="5424"/>
        <v>0</v>
      </c>
      <c r="EA1168" s="100">
        <f t="shared" si="5424"/>
        <v>0</v>
      </c>
      <c r="EB1168" s="100">
        <f t="shared" si="5424"/>
        <v>0</v>
      </c>
      <c r="EC1168" s="100">
        <f t="shared" si="5424"/>
        <v>0</v>
      </c>
      <c r="ED1168" s="100">
        <f t="shared" si="5424"/>
        <v>0</v>
      </c>
      <c r="EE1168" s="100">
        <f t="shared" si="5424"/>
        <v>0</v>
      </c>
      <c r="EF1168" s="100">
        <f t="shared" si="5424"/>
        <v>0</v>
      </c>
      <c r="EG1168" s="100">
        <f t="shared" si="5424"/>
        <v>0</v>
      </c>
      <c r="EH1168" s="100">
        <f t="shared" si="5424"/>
        <v>0</v>
      </c>
      <c r="EI1168" s="100">
        <f t="shared" si="5424"/>
        <v>0</v>
      </c>
      <c r="EJ1168" s="100">
        <f t="shared" si="5424"/>
        <v>0</v>
      </c>
      <c r="EK1168" s="100">
        <f t="shared" si="5424"/>
        <v>0</v>
      </c>
      <c r="EL1168" s="100">
        <f t="shared" si="5424"/>
        <v>0</v>
      </c>
      <c r="EM1168" s="100">
        <f t="shared" si="5424"/>
        <v>0</v>
      </c>
      <c r="EN1168" s="100">
        <f t="shared" si="5424"/>
        <v>0</v>
      </c>
      <c r="EO1168" s="100">
        <f t="shared" si="5424"/>
        <v>0</v>
      </c>
      <c r="EP1168" s="100">
        <f t="shared" si="5424"/>
        <v>0</v>
      </c>
      <c r="EQ1168" s="100">
        <f t="shared" si="5424"/>
        <v>0</v>
      </c>
      <c r="ER1168" s="100">
        <f t="shared" si="5424"/>
        <v>0</v>
      </c>
      <c r="ES1168" s="100">
        <f t="shared" si="5424"/>
        <v>0</v>
      </c>
      <c r="ET1168" s="100">
        <f t="shared" si="5424"/>
        <v>0</v>
      </c>
      <c r="EU1168" s="100">
        <f t="shared" si="5424"/>
        <v>0</v>
      </c>
      <c r="EV1168" s="100">
        <f t="shared" si="5424"/>
        <v>0</v>
      </c>
      <c r="EW1168" s="100">
        <f t="shared" si="5424"/>
        <v>0</v>
      </c>
      <c r="EX1168" s="100">
        <f t="shared" si="5424"/>
        <v>0</v>
      </c>
      <c r="EY1168" s="100">
        <f t="shared" si="5424"/>
        <v>0</v>
      </c>
      <c r="EZ1168" s="100">
        <f t="shared" si="5424"/>
        <v>0</v>
      </c>
      <c r="FA1168" s="100">
        <f t="shared" si="5424"/>
        <v>0</v>
      </c>
      <c r="FB1168" s="100">
        <f t="shared" si="5424"/>
        <v>0</v>
      </c>
      <c r="FC1168" s="100">
        <f t="shared" si="5424"/>
        <v>0</v>
      </c>
      <c r="FD1168" s="100">
        <f t="shared" si="5424"/>
        <v>0</v>
      </c>
      <c r="FE1168" s="100">
        <f t="shared" si="5424"/>
        <v>0</v>
      </c>
      <c r="FF1168" s="100">
        <f t="shared" si="5424"/>
        <v>0</v>
      </c>
      <c r="FG1168" s="100">
        <f t="shared" si="5424"/>
        <v>0</v>
      </c>
      <c r="FH1168" s="100">
        <f t="shared" si="5424"/>
        <v>0</v>
      </c>
      <c r="FI1168" s="100">
        <f t="shared" si="5424"/>
        <v>0</v>
      </c>
      <c r="FJ1168" s="100">
        <f t="shared" si="5424"/>
        <v>0</v>
      </c>
      <c r="FK1168" s="100">
        <f t="shared" si="5424"/>
        <v>0</v>
      </c>
      <c r="FL1168" s="100">
        <f t="shared" si="5424"/>
        <v>0</v>
      </c>
      <c r="FM1168" s="100">
        <f t="shared" si="5424"/>
        <v>0</v>
      </c>
      <c r="FN1168" s="100">
        <f t="shared" si="5424"/>
        <v>0</v>
      </c>
      <c r="FO1168" s="100">
        <f t="shared" si="5424"/>
        <v>0</v>
      </c>
      <c r="FP1168" s="100">
        <f t="shared" si="5424"/>
        <v>0</v>
      </c>
      <c r="FQ1168" s="100">
        <f t="shared" si="5424"/>
        <v>0</v>
      </c>
      <c r="FR1168" s="100">
        <f t="shared" si="5424"/>
        <v>0</v>
      </c>
      <c r="FS1168" s="100">
        <f t="shared" si="5424"/>
        <v>0</v>
      </c>
      <c r="FT1168" s="100">
        <f t="shared" ref="FT1168:GZ1168" si="5425">IF(FT$8="",0,FT1303+FT1261)</f>
        <v>0</v>
      </c>
      <c r="FU1168" s="100">
        <f t="shared" si="5425"/>
        <v>0</v>
      </c>
      <c r="FV1168" s="100">
        <f t="shared" si="5425"/>
        <v>0</v>
      </c>
      <c r="FW1168" s="100">
        <f t="shared" si="5425"/>
        <v>0</v>
      </c>
      <c r="FX1168" s="100">
        <f t="shared" si="5425"/>
        <v>0</v>
      </c>
      <c r="FY1168" s="100">
        <f t="shared" si="5425"/>
        <v>0</v>
      </c>
      <c r="FZ1168" s="100">
        <f t="shared" si="5425"/>
        <v>0</v>
      </c>
      <c r="GA1168" s="100">
        <f t="shared" si="5425"/>
        <v>0</v>
      </c>
      <c r="GB1168" s="100">
        <f t="shared" si="5425"/>
        <v>0</v>
      </c>
      <c r="GC1168" s="100">
        <f t="shared" si="5425"/>
        <v>0</v>
      </c>
      <c r="GD1168" s="100">
        <f t="shared" si="5425"/>
        <v>0</v>
      </c>
      <c r="GE1168" s="100">
        <f t="shared" si="5425"/>
        <v>0</v>
      </c>
      <c r="GF1168" s="100">
        <f t="shared" si="5425"/>
        <v>0</v>
      </c>
      <c r="GG1168" s="100">
        <f t="shared" si="5425"/>
        <v>0</v>
      </c>
      <c r="GH1168" s="100">
        <f t="shared" si="5425"/>
        <v>0</v>
      </c>
      <c r="GI1168" s="100">
        <f t="shared" si="5425"/>
        <v>0</v>
      </c>
      <c r="GJ1168" s="100">
        <f t="shared" si="5425"/>
        <v>0</v>
      </c>
      <c r="GK1168" s="100">
        <f t="shared" si="5425"/>
        <v>0</v>
      </c>
      <c r="GL1168" s="100">
        <f t="shared" si="5425"/>
        <v>0</v>
      </c>
      <c r="GM1168" s="100">
        <f t="shared" si="5425"/>
        <v>0</v>
      </c>
      <c r="GN1168" s="100">
        <f t="shared" si="5425"/>
        <v>0</v>
      </c>
      <c r="GO1168" s="100">
        <f t="shared" si="5425"/>
        <v>0</v>
      </c>
      <c r="GP1168" s="100">
        <f t="shared" si="5425"/>
        <v>0</v>
      </c>
      <c r="GQ1168" s="100">
        <f t="shared" si="5425"/>
        <v>0</v>
      </c>
      <c r="GR1168" s="100">
        <f t="shared" si="5425"/>
        <v>0</v>
      </c>
      <c r="GS1168" s="100">
        <f t="shared" si="5425"/>
        <v>0</v>
      </c>
      <c r="GT1168" s="100">
        <f t="shared" si="5425"/>
        <v>0</v>
      </c>
      <c r="GU1168" s="100">
        <f t="shared" si="5425"/>
        <v>0</v>
      </c>
      <c r="GV1168" s="100">
        <f t="shared" si="5425"/>
        <v>0</v>
      </c>
      <c r="GW1168" s="100">
        <f t="shared" si="5425"/>
        <v>0</v>
      </c>
      <c r="GX1168" s="100">
        <f t="shared" si="5425"/>
        <v>0</v>
      </c>
      <c r="GY1168" s="100">
        <f t="shared" si="5425"/>
        <v>0</v>
      </c>
      <c r="GZ1168" s="100">
        <f t="shared" si="5425"/>
        <v>0</v>
      </c>
      <c r="HA1168" s="36"/>
      <c r="HB1168" s="36"/>
    </row>
    <row r="1169" spans="1:210" ht="4.2" customHeight="1">
      <c r="A1169" s="1"/>
      <c r="B1169" s="1"/>
      <c r="C1169" s="1"/>
      <c r="D1169" s="1"/>
      <c r="E1169" s="263"/>
      <c r="F1169" s="48"/>
      <c r="G1169" s="231"/>
      <c r="H1169" s="222"/>
      <c r="I1169" s="222"/>
      <c r="J1169" s="222"/>
      <c r="K1169" s="222"/>
      <c r="L1169" s="1"/>
      <c r="M1169" s="5"/>
      <c r="N1169" s="222"/>
      <c r="O1169" s="1"/>
      <c r="P1169" s="5"/>
      <c r="Q1169" s="1"/>
      <c r="R1169" s="1"/>
      <c r="S1169" s="5"/>
      <c r="T1169" s="7"/>
      <c r="U1169" s="24"/>
      <c r="V1169" s="1"/>
      <c r="W1169" s="222"/>
      <c r="X1169" s="10"/>
      <c r="Y1169" s="46"/>
      <c r="Z1169" s="93"/>
      <c r="AA1169" s="408"/>
      <c r="AB1169" s="408"/>
      <c r="AC1169" s="408"/>
      <c r="AD1169" s="408"/>
      <c r="AE1169" s="408"/>
      <c r="AF1169" s="408"/>
      <c r="AG1169" s="408"/>
      <c r="AH1169" s="408"/>
      <c r="AI1169" s="408"/>
      <c r="AJ1169" s="408"/>
      <c r="AK1169" s="408"/>
      <c r="AL1169" s="408"/>
      <c r="AM1169" s="408"/>
      <c r="AN1169" s="408"/>
      <c r="AO1169" s="408"/>
      <c r="AP1169" s="408"/>
      <c r="AQ1169" s="408"/>
      <c r="AR1169" s="408"/>
      <c r="AS1169" s="408"/>
      <c r="AT1169" s="408"/>
      <c r="AU1169" s="408"/>
      <c r="AV1169" s="408"/>
      <c r="AW1169" s="408"/>
      <c r="AX1169" s="408"/>
      <c r="AY1169" s="408"/>
      <c r="AZ1169" s="408"/>
      <c r="BA1169" s="408"/>
      <c r="BB1169" s="408"/>
      <c r="BC1169" s="408"/>
      <c r="BD1169" s="408"/>
      <c r="BE1169" s="408"/>
      <c r="BF1169" s="408"/>
      <c r="BG1169" s="408"/>
      <c r="BH1169" s="408"/>
      <c r="BI1169" s="408"/>
      <c r="BJ1169" s="408"/>
      <c r="BK1169" s="408"/>
      <c r="BL1169" s="408"/>
      <c r="BM1169" s="408"/>
      <c r="BN1169" s="408"/>
      <c r="BO1169" s="408"/>
      <c r="BP1169" s="408"/>
      <c r="BQ1169" s="408"/>
      <c r="BR1169" s="408"/>
      <c r="BS1169" s="408"/>
      <c r="BT1169" s="408"/>
      <c r="BU1169" s="408"/>
      <c r="BV1169" s="408"/>
      <c r="BW1169" s="408"/>
      <c r="BX1169" s="408"/>
      <c r="BY1169" s="408"/>
      <c r="BZ1169" s="408"/>
      <c r="CA1169" s="408"/>
      <c r="CB1169" s="408"/>
      <c r="CC1169" s="408"/>
      <c r="CD1169" s="408"/>
      <c r="CE1169" s="408"/>
      <c r="CF1169" s="408"/>
      <c r="CG1169" s="408"/>
      <c r="CH1169" s="408"/>
      <c r="CI1169" s="408"/>
      <c r="CJ1169" s="408"/>
      <c r="CK1169" s="408"/>
      <c r="CL1169" s="408"/>
      <c r="CM1169" s="408"/>
      <c r="CN1169" s="408"/>
      <c r="CO1169" s="408"/>
      <c r="CP1169" s="408"/>
      <c r="CQ1169" s="408"/>
      <c r="CR1169" s="408"/>
      <c r="CS1169" s="408"/>
      <c r="CT1169" s="408"/>
      <c r="CU1169" s="408"/>
      <c r="CV1169" s="408"/>
      <c r="CW1169" s="408"/>
      <c r="CX1169" s="408"/>
      <c r="CY1169" s="408"/>
      <c r="CZ1169" s="408"/>
      <c r="DA1169" s="408"/>
      <c r="DB1169" s="408"/>
      <c r="DC1169" s="408"/>
      <c r="DD1169" s="408"/>
      <c r="DE1169" s="408"/>
      <c r="DF1169" s="408"/>
      <c r="DG1169" s="408"/>
      <c r="DH1169" s="408"/>
      <c r="DI1169" s="408"/>
      <c r="DJ1169" s="408"/>
      <c r="DK1169" s="408"/>
      <c r="DL1169" s="408"/>
      <c r="DM1169" s="408"/>
      <c r="DN1169" s="408"/>
      <c r="DO1169" s="408"/>
      <c r="DP1169" s="408"/>
      <c r="DQ1169" s="408"/>
      <c r="DR1169" s="408"/>
      <c r="DS1169" s="408"/>
      <c r="DT1169" s="408"/>
      <c r="DU1169" s="408"/>
      <c r="DV1169" s="408"/>
      <c r="DW1169" s="408"/>
      <c r="DX1169" s="408"/>
      <c r="DY1169" s="408"/>
      <c r="DZ1169" s="408"/>
      <c r="EA1169" s="408"/>
      <c r="EB1169" s="408"/>
      <c r="EC1169" s="408"/>
      <c r="ED1169" s="408"/>
      <c r="EE1169" s="408"/>
      <c r="EF1169" s="408"/>
      <c r="EG1169" s="408"/>
      <c r="EH1169" s="408"/>
      <c r="EI1169" s="408"/>
      <c r="EJ1169" s="408"/>
      <c r="EK1169" s="408"/>
      <c r="EL1169" s="408"/>
      <c r="EM1169" s="408"/>
      <c r="EN1169" s="408"/>
      <c r="EO1169" s="408"/>
      <c r="EP1169" s="408"/>
      <c r="EQ1169" s="408"/>
      <c r="ER1169" s="408"/>
      <c r="ES1169" s="408"/>
      <c r="ET1169" s="408"/>
      <c r="EU1169" s="408"/>
      <c r="EV1169" s="408"/>
      <c r="EW1169" s="408"/>
      <c r="EX1169" s="408"/>
      <c r="EY1169" s="408"/>
      <c r="EZ1169" s="408"/>
      <c r="FA1169" s="408"/>
      <c r="FB1169" s="408"/>
      <c r="FC1169" s="408"/>
      <c r="FD1169" s="408"/>
      <c r="FE1169" s="408"/>
      <c r="FF1169" s="408"/>
      <c r="FG1169" s="408"/>
      <c r="FH1169" s="408"/>
      <c r="FI1169" s="408"/>
      <c r="FJ1169" s="408"/>
      <c r="FK1169" s="408"/>
      <c r="FL1169" s="408"/>
      <c r="FM1169" s="408"/>
      <c r="FN1169" s="408"/>
      <c r="FO1169" s="408"/>
      <c r="FP1169" s="408"/>
      <c r="FQ1169" s="408"/>
      <c r="FR1169" s="408"/>
      <c r="FS1169" s="408"/>
      <c r="FT1169" s="408"/>
      <c r="FU1169" s="408"/>
      <c r="FV1169" s="408"/>
      <c r="FW1169" s="408"/>
      <c r="FX1169" s="408"/>
      <c r="FY1169" s="408"/>
      <c r="FZ1169" s="408"/>
      <c r="GA1169" s="408"/>
      <c r="GB1169" s="408"/>
      <c r="GC1169" s="408"/>
      <c r="GD1169" s="408"/>
      <c r="GE1169" s="408"/>
      <c r="GF1169" s="408"/>
      <c r="GG1169" s="408"/>
      <c r="GH1169" s="408"/>
      <c r="GI1169" s="408"/>
      <c r="GJ1169" s="408"/>
      <c r="GK1169" s="408"/>
      <c r="GL1169" s="408"/>
      <c r="GM1169" s="408"/>
      <c r="GN1169" s="408"/>
      <c r="GO1169" s="408"/>
      <c r="GP1169" s="408"/>
      <c r="GQ1169" s="408"/>
      <c r="GR1169" s="408"/>
      <c r="GS1169" s="408"/>
      <c r="GT1169" s="408"/>
      <c r="GU1169" s="408"/>
      <c r="GV1169" s="408"/>
      <c r="GW1169" s="408"/>
      <c r="GX1169" s="408"/>
      <c r="GY1169" s="408"/>
      <c r="GZ1169" s="408"/>
      <c r="HA1169" s="1"/>
      <c r="HB1169" s="1"/>
    </row>
    <row r="1170" spans="1:210" ht="4.2" customHeight="1">
      <c r="A1170" s="1"/>
      <c r="B1170" s="1"/>
      <c r="C1170" s="1"/>
      <c r="D1170" s="1"/>
      <c r="E1170" s="263"/>
      <c r="F1170" s="48"/>
      <c r="G1170" s="231"/>
      <c r="H1170" s="1"/>
      <c r="I1170" s="1"/>
      <c r="J1170" s="1"/>
      <c r="K1170" s="1"/>
      <c r="L1170" s="1"/>
      <c r="M1170" s="5"/>
      <c r="N1170" s="1"/>
      <c r="O1170" s="1"/>
      <c r="P1170" s="5"/>
      <c r="Q1170" s="1"/>
      <c r="R1170" s="1"/>
      <c r="S1170" s="5"/>
      <c r="T1170" s="7"/>
      <c r="U1170" s="24"/>
      <c r="V1170" s="1"/>
      <c r="W1170" s="12"/>
      <c r="X1170" s="10"/>
      <c r="Y1170" s="46"/>
      <c r="Z1170" s="93"/>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4"/>
      <c r="BB1170" s="94"/>
      <c r="BC1170" s="94"/>
      <c r="BD1170" s="94"/>
      <c r="BE1170" s="94"/>
      <c r="BF1170" s="94"/>
      <c r="BG1170" s="94"/>
      <c r="BH1170" s="94"/>
      <c r="BI1170" s="94"/>
      <c r="BJ1170" s="94"/>
      <c r="BK1170" s="94"/>
      <c r="BL1170" s="94"/>
      <c r="BM1170" s="94"/>
      <c r="BN1170" s="94"/>
      <c r="BO1170" s="94"/>
      <c r="BP1170" s="94"/>
      <c r="BQ1170" s="94"/>
      <c r="BR1170" s="94"/>
      <c r="BS1170" s="94"/>
      <c r="BT1170" s="94"/>
      <c r="BU1170" s="94"/>
      <c r="BV1170" s="94"/>
      <c r="BW1170" s="94"/>
      <c r="BX1170" s="94"/>
      <c r="BY1170" s="94"/>
      <c r="BZ1170" s="94"/>
      <c r="CA1170" s="94"/>
      <c r="CB1170" s="94"/>
      <c r="CC1170" s="94"/>
      <c r="CD1170" s="94"/>
      <c r="CE1170" s="94"/>
      <c r="CF1170" s="94"/>
      <c r="CG1170" s="94"/>
      <c r="CH1170" s="94"/>
      <c r="CI1170" s="94"/>
      <c r="CJ1170" s="94"/>
      <c r="CK1170" s="94"/>
      <c r="CL1170" s="94"/>
      <c r="CM1170" s="94"/>
      <c r="CN1170" s="94"/>
      <c r="CO1170" s="94"/>
      <c r="CP1170" s="94"/>
      <c r="CQ1170" s="94"/>
      <c r="CR1170" s="94"/>
      <c r="CS1170" s="94"/>
      <c r="CT1170" s="94"/>
      <c r="CU1170" s="94"/>
      <c r="CV1170" s="94"/>
      <c r="CW1170" s="94"/>
      <c r="CX1170" s="94"/>
      <c r="CY1170" s="94"/>
      <c r="CZ1170" s="94"/>
      <c r="DA1170" s="94"/>
      <c r="DB1170" s="94"/>
      <c r="DC1170" s="94"/>
      <c r="DD1170" s="94"/>
      <c r="DE1170" s="94"/>
      <c r="DF1170" s="94"/>
      <c r="DG1170" s="94"/>
      <c r="DH1170" s="94"/>
      <c r="DI1170" s="94"/>
      <c r="DJ1170" s="94"/>
      <c r="DK1170" s="94"/>
      <c r="DL1170" s="94"/>
      <c r="DM1170" s="94"/>
      <c r="DN1170" s="94"/>
      <c r="DO1170" s="94"/>
      <c r="DP1170" s="94"/>
      <c r="DQ1170" s="94"/>
      <c r="DR1170" s="94"/>
      <c r="DS1170" s="94"/>
      <c r="DT1170" s="94"/>
      <c r="DU1170" s="94"/>
      <c r="DV1170" s="94"/>
      <c r="DW1170" s="94"/>
      <c r="DX1170" s="94"/>
      <c r="DY1170" s="94"/>
      <c r="DZ1170" s="94"/>
      <c r="EA1170" s="94"/>
      <c r="EB1170" s="94"/>
      <c r="EC1170" s="94"/>
      <c r="ED1170" s="94"/>
      <c r="EE1170" s="94"/>
      <c r="EF1170" s="94"/>
      <c r="EG1170" s="94"/>
      <c r="EH1170" s="94"/>
      <c r="EI1170" s="94"/>
      <c r="EJ1170" s="94"/>
      <c r="EK1170" s="94"/>
      <c r="EL1170" s="94"/>
      <c r="EM1170" s="94"/>
      <c r="EN1170" s="94"/>
      <c r="EO1170" s="94"/>
      <c r="EP1170" s="94"/>
      <c r="EQ1170" s="94"/>
      <c r="ER1170" s="94"/>
      <c r="ES1170" s="94"/>
      <c r="ET1170" s="94"/>
      <c r="EU1170" s="94"/>
      <c r="EV1170" s="94"/>
      <c r="EW1170" s="94"/>
      <c r="EX1170" s="94"/>
      <c r="EY1170" s="94"/>
      <c r="EZ1170" s="94"/>
      <c r="FA1170" s="94"/>
      <c r="FB1170" s="94"/>
      <c r="FC1170" s="94"/>
      <c r="FD1170" s="94"/>
      <c r="FE1170" s="94"/>
      <c r="FF1170" s="94"/>
      <c r="FG1170" s="94"/>
      <c r="FH1170" s="94"/>
      <c r="FI1170" s="94"/>
      <c r="FJ1170" s="94"/>
      <c r="FK1170" s="94"/>
      <c r="FL1170" s="94"/>
      <c r="FM1170" s="94"/>
      <c r="FN1170" s="94"/>
      <c r="FO1170" s="94"/>
      <c r="FP1170" s="94"/>
      <c r="FQ1170" s="94"/>
      <c r="FR1170" s="94"/>
      <c r="FS1170" s="94"/>
      <c r="FT1170" s="94"/>
      <c r="FU1170" s="94"/>
      <c r="FV1170" s="94"/>
      <c r="FW1170" s="94"/>
      <c r="FX1170" s="94"/>
      <c r="FY1170" s="94"/>
      <c r="FZ1170" s="94"/>
      <c r="GA1170" s="94"/>
      <c r="GB1170" s="94"/>
      <c r="GC1170" s="94"/>
      <c r="GD1170" s="94"/>
      <c r="GE1170" s="94"/>
      <c r="GF1170" s="94"/>
      <c r="GG1170" s="94"/>
      <c r="GH1170" s="94"/>
      <c r="GI1170" s="94"/>
      <c r="GJ1170" s="94"/>
      <c r="GK1170" s="94"/>
      <c r="GL1170" s="94"/>
      <c r="GM1170" s="94"/>
      <c r="GN1170" s="94"/>
      <c r="GO1170" s="94"/>
      <c r="GP1170" s="94"/>
      <c r="GQ1170" s="94"/>
      <c r="GR1170" s="94"/>
      <c r="GS1170" s="94"/>
      <c r="GT1170" s="94"/>
      <c r="GU1170" s="94"/>
      <c r="GV1170" s="94"/>
      <c r="GW1170" s="94"/>
      <c r="GX1170" s="94"/>
      <c r="GY1170" s="94"/>
      <c r="GZ1170" s="94"/>
      <c r="HA1170" s="1"/>
      <c r="HB1170" s="1"/>
    </row>
    <row r="1171" spans="1:210" ht="7.2" customHeight="1">
      <c r="A1171" s="1"/>
      <c r="B1171" s="1"/>
      <c r="C1171" s="1"/>
      <c r="D1171" s="1"/>
      <c r="E1171" s="263"/>
      <c r="F1171" s="48"/>
      <c r="G1171" s="231"/>
      <c r="H1171" s="1"/>
      <c r="I1171" s="1"/>
      <c r="J1171" s="1"/>
      <c r="K1171" s="1"/>
      <c r="L1171" s="1"/>
      <c r="M1171" s="5"/>
      <c r="N1171" s="1"/>
      <c r="O1171" s="1"/>
      <c r="P1171" s="5"/>
      <c r="Q1171" s="1"/>
      <c r="R1171" s="1"/>
      <c r="S1171" s="5"/>
      <c r="T1171" s="7"/>
      <c r="U1171" s="24"/>
      <c r="V1171" s="1"/>
      <c r="W1171" s="12"/>
      <c r="X1171" s="10"/>
      <c r="Y1171" s="46"/>
      <c r="Z1171" s="93"/>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94"/>
      <c r="BI1171" s="94"/>
      <c r="BJ1171" s="94"/>
      <c r="BK1171" s="94"/>
      <c r="BL1171" s="94"/>
      <c r="BM1171" s="94"/>
      <c r="BN1171" s="94"/>
      <c r="BO1171" s="94"/>
      <c r="BP1171" s="94"/>
      <c r="BQ1171" s="94"/>
      <c r="BR1171" s="94"/>
      <c r="BS1171" s="94"/>
      <c r="BT1171" s="94"/>
      <c r="BU1171" s="94"/>
      <c r="BV1171" s="94"/>
      <c r="BW1171" s="94"/>
      <c r="BX1171" s="94"/>
      <c r="BY1171" s="94"/>
      <c r="BZ1171" s="94"/>
      <c r="CA1171" s="94"/>
      <c r="CB1171" s="94"/>
      <c r="CC1171" s="94"/>
      <c r="CD1171" s="94"/>
      <c r="CE1171" s="94"/>
      <c r="CF1171" s="94"/>
      <c r="CG1171" s="94"/>
      <c r="CH1171" s="94"/>
      <c r="CI1171" s="94"/>
      <c r="CJ1171" s="94"/>
      <c r="CK1171" s="94"/>
      <c r="CL1171" s="94"/>
      <c r="CM1171" s="94"/>
      <c r="CN1171" s="94"/>
      <c r="CO1171" s="94"/>
      <c r="CP1171" s="94"/>
      <c r="CQ1171" s="94"/>
      <c r="CR1171" s="94"/>
      <c r="CS1171" s="94"/>
      <c r="CT1171" s="94"/>
      <c r="CU1171" s="94"/>
      <c r="CV1171" s="94"/>
      <c r="CW1171" s="94"/>
      <c r="CX1171" s="94"/>
      <c r="CY1171" s="94"/>
      <c r="CZ1171" s="94"/>
      <c r="DA1171" s="94"/>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94"/>
      <c r="DW1171" s="94"/>
      <c r="DX1171" s="94"/>
      <c r="DY1171" s="94"/>
      <c r="DZ1171" s="94"/>
      <c r="EA1171" s="94"/>
      <c r="EB1171" s="94"/>
      <c r="EC1171" s="94"/>
      <c r="ED1171" s="94"/>
      <c r="EE1171" s="94"/>
      <c r="EF1171" s="94"/>
      <c r="EG1171" s="94"/>
      <c r="EH1171" s="94"/>
      <c r="EI1171" s="94"/>
      <c r="EJ1171" s="94"/>
      <c r="EK1171" s="94"/>
      <c r="EL1171" s="94"/>
      <c r="EM1171" s="94"/>
      <c r="EN1171" s="94"/>
      <c r="EO1171" s="94"/>
      <c r="EP1171" s="94"/>
      <c r="EQ1171" s="94"/>
      <c r="ER1171" s="94"/>
      <c r="ES1171" s="94"/>
      <c r="ET1171" s="94"/>
      <c r="EU1171" s="94"/>
      <c r="EV1171" s="94"/>
      <c r="EW1171" s="94"/>
      <c r="EX1171" s="94"/>
      <c r="EY1171" s="94"/>
      <c r="EZ1171" s="94"/>
      <c r="FA1171" s="94"/>
      <c r="FB1171" s="94"/>
      <c r="FC1171" s="94"/>
      <c r="FD1171" s="94"/>
      <c r="FE1171" s="94"/>
      <c r="FF1171" s="94"/>
      <c r="FG1171" s="94"/>
      <c r="FH1171" s="94"/>
      <c r="FI1171" s="94"/>
      <c r="FJ1171" s="94"/>
      <c r="FK1171" s="94"/>
      <c r="FL1171" s="94"/>
      <c r="FM1171" s="94"/>
      <c r="FN1171" s="94"/>
      <c r="FO1171" s="94"/>
      <c r="FP1171" s="94"/>
      <c r="FQ1171" s="94"/>
      <c r="FR1171" s="94"/>
      <c r="FS1171" s="94"/>
      <c r="FT1171" s="94"/>
      <c r="FU1171" s="94"/>
      <c r="FV1171" s="94"/>
      <c r="FW1171" s="94"/>
      <c r="FX1171" s="94"/>
      <c r="FY1171" s="94"/>
      <c r="FZ1171" s="94"/>
      <c r="GA1171" s="94"/>
      <c r="GB1171" s="94"/>
      <c r="GC1171" s="94"/>
      <c r="GD1171" s="94"/>
      <c r="GE1171" s="94"/>
      <c r="GF1171" s="94"/>
      <c r="GG1171" s="94"/>
      <c r="GH1171" s="94"/>
      <c r="GI1171" s="94"/>
      <c r="GJ1171" s="94"/>
      <c r="GK1171" s="94"/>
      <c r="GL1171" s="94"/>
      <c r="GM1171" s="94"/>
      <c r="GN1171" s="94"/>
      <c r="GO1171" s="94"/>
      <c r="GP1171" s="94"/>
      <c r="GQ1171" s="94"/>
      <c r="GR1171" s="94"/>
      <c r="GS1171" s="94"/>
      <c r="GT1171" s="94"/>
      <c r="GU1171" s="94"/>
      <c r="GV1171" s="94"/>
      <c r="GW1171" s="94"/>
      <c r="GX1171" s="94"/>
      <c r="GY1171" s="94"/>
      <c r="GZ1171" s="94"/>
      <c r="HA1171" s="1"/>
      <c r="HB1171" s="1"/>
    </row>
    <row r="1172" spans="1:210" ht="7.2" customHeight="1">
      <c r="A1172" s="1"/>
      <c r="B1172" s="1"/>
      <c r="C1172" s="1"/>
      <c r="D1172" s="1"/>
      <c r="E1172" s="263"/>
      <c r="F1172" s="48"/>
      <c r="G1172" s="231"/>
      <c r="H1172" s="1"/>
      <c r="I1172" s="1"/>
      <c r="J1172" s="1"/>
      <c r="K1172" s="1"/>
      <c r="L1172" s="1"/>
      <c r="M1172" s="5"/>
      <c r="N1172" s="1"/>
      <c r="O1172" s="1"/>
      <c r="P1172" s="5"/>
      <c r="Q1172" s="1"/>
      <c r="R1172" s="1"/>
      <c r="S1172" s="5"/>
      <c r="T1172" s="7"/>
      <c r="U1172" s="24"/>
      <c r="V1172" s="1"/>
      <c r="W1172" s="12"/>
      <c r="X1172" s="10"/>
      <c r="Y1172" s="46"/>
      <c r="Z1172" s="93"/>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4"/>
      <c r="BB1172" s="94"/>
      <c r="BC1172" s="94"/>
      <c r="BD1172" s="94"/>
      <c r="BE1172" s="94"/>
      <c r="BF1172" s="94"/>
      <c r="BG1172" s="94"/>
      <c r="BH1172" s="94"/>
      <c r="BI1172" s="94"/>
      <c r="BJ1172" s="94"/>
      <c r="BK1172" s="94"/>
      <c r="BL1172" s="94"/>
      <c r="BM1172" s="94"/>
      <c r="BN1172" s="94"/>
      <c r="BO1172" s="94"/>
      <c r="BP1172" s="94"/>
      <c r="BQ1172" s="94"/>
      <c r="BR1172" s="94"/>
      <c r="BS1172" s="94"/>
      <c r="BT1172" s="94"/>
      <c r="BU1172" s="94"/>
      <c r="BV1172" s="94"/>
      <c r="BW1172" s="94"/>
      <c r="BX1172" s="94"/>
      <c r="BY1172" s="94"/>
      <c r="BZ1172" s="94"/>
      <c r="CA1172" s="94"/>
      <c r="CB1172" s="94"/>
      <c r="CC1172" s="94"/>
      <c r="CD1172" s="94"/>
      <c r="CE1172" s="94"/>
      <c r="CF1172" s="94"/>
      <c r="CG1172" s="94"/>
      <c r="CH1172" s="94"/>
      <c r="CI1172" s="94"/>
      <c r="CJ1172" s="94"/>
      <c r="CK1172" s="94"/>
      <c r="CL1172" s="94"/>
      <c r="CM1172" s="94"/>
      <c r="CN1172" s="94"/>
      <c r="CO1172" s="94"/>
      <c r="CP1172" s="94"/>
      <c r="CQ1172" s="94"/>
      <c r="CR1172" s="94"/>
      <c r="CS1172" s="94"/>
      <c r="CT1172" s="94"/>
      <c r="CU1172" s="94"/>
      <c r="CV1172" s="94"/>
      <c r="CW1172" s="94"/>
      <c r="CX1172" s="94"/>
      <c r="CY1172" s="94"/>
      <c r="CZ1172" s="94"/>
      <c r="DA1172" s="94"/>
      <c r="DB1172" s="94"/>
      <c r="DC1172" s="94"/>
      <c r="DD1172" s="94"/>
      <c r="DE1172" s="94"/>
      <c r="DF1172" s="94"/>
      <c r="DG1172" s="94"/>
      <c r="DH1172" s="94"/>
      <c r="DI1172" s="94"/>
      <c r="DJ1172" s="94"/>
      <c r="DK1172" s="94"/>
      <c r="DL1172" s="94"/>
      <c r="DM1172" s="94"/>
      <c r="DN1172" s="94"/>
      <c r="DO1172" s="94"/>
      <c r="DP1172" s="94"/>
      <c r="DQ1172" s="94"/>
      <c r="DR1172" s="94"/>
      <c r="DS1172" s="94"/>
      <c r="DT1172" s="94"/>
      <c r="DU1172" s="94"/>
      <c r="DV1172" s="94"/>
      <c r="DW1172" s="94"/>
      <c r="DX1172" s="94"/>
      <c r="DY1172" s="94"/>
      <c r="DZ1172" s="94"/>
      <c r="EA1172" s="94"/>
      <c r="EB1172" s="94"/>
      <c r="EC1172" s="94"/>
      <c r="ED1172" s="94"/>
      <c r="EE1172" s="94"/>
      <c r="EF1172" s="94"/>
      <c r="EG1172" s="94"/>
      <c r="EH1172" s="94"/>
      <c r="EI1172" s="94"/>
      <c r="EJ1172" s="94"/>
      <c r="EK1172" s="94"/>
      <c r="EL1172" s="94"/>
      <c r="EM1172" s="94"/>
      <c r="EN1172" s="94"/>
      <c r="EO1172" s="94"/>
      <c r="EP1172" s="94"/>
      <c r="EQ1172" s="94"/>
      <c r="ER1172" s="94"/>
      <c r="ES1172" s="94"/>
      <c r="ET1172" s="94"/>
      <c r="EU1172" s="94"/>
      <c r="EV1172" s="94"/>
      <c r="EW1172" s="94"/>
      <c r="EX1172" s="94"/>
      <c r="EY1172" s="94"/>
      <c r="EZ1172" s="94"/>
      <c r="FA1172" s="94"/>
      <c r="FB1172" s="94"/>
      <c r="FC1172" s="94"/>
      <c r="FD1172" s="94"/>
      <c r="FE1172" s="94"/>
      <c r="FF1172" s="94"/>
      <c r="FG1172" s="94"/>
      <c r="FH1172" s="94"/>
      <c r="FI1172" s="94"/>
      <c r="FJ1172" s="94"/>
      <c r="FK1172" s="94"/>
      <c r="FL1172" s="94"/>
      <c r="FM1172" s="94"/>
      <c r="FN1172" s="94"/>
      <c r="FO1172" s="94"/>
      <c r="FP1172" s="94"/>
      <c r="FQ1172" s="94"/>
      <c r="FR1172" s="94"/>
      <c r="FS1172" s="94"/>
      <c r="FT1172" s="94"/>
      <c r="FU1172" s="94"/>
      <c r="FV1172" s="94"/>
      <c r="FW1172" s="94"/>
      <c r="FX1172" s="94"/>
      <c r="FY1172" s="94"/>
      <c r="FZ1172" s="94"/>
      <c r="GA1172" s="94"/>
      <c r="GB1172" s="94"/>
      <c r="GC1172" s="94"/>
      <c r="GD1172" s="94"/>
      <c r="GE1172" s="94"/>
      <c r="GF1172" s="94"/>
      <c r="GG1172" s="94"/>
      <c r="GH1172" s="94"/>
      <c r="GI1172" s="94"/>
      <c r="GJ1172" s="94"/>
      <c r="GK1172" s="94"/>
      <c r="GL1172" s="94"/>
      <c r="GM1172" s="94"/>
      <c r="GN1172" s="94"/>
      <c r="GO1172" s="94"/>
      <c r="GP1172" s="94"/>
      <c r="GQ1172" s="94"/>
      <c r="GR1172" s="94"/>
      <c r="GS1172" s="94"/>
      <c r="GT1172" s="94"/>
      <c r="GU1172" s="94"/>
      <c r="GV1172" s="94"/>
      <c r="GW1172" s="94"/>
      <c r="GX1172" s="94"/>
      <c r="GY1172" s="94"/>
      <c r="GZ1172" s="94"/>
      <c r="HA1172" s="1"/>
      <c r="HB1172" s="1"/>
    </row>
    <row r="1173" spans="1:210" s="4" customFormat="1">
      <c r="A1173" s="3"/>
      <c r="B1173" s="3"/>
      <c r="C1173" s="3"/>
      <c r="D1173" s="3"/>
      <c r="E1173" s="9" t="s">
        <v>130</v>
      </c>
      <c r="F1173" s="51"/>
      <c r="G1173" s="250" t="s">
        <v>6</v>
      </c>
      <c r="H1173" s="3" t="s">
        <v>236</v>
      </c>
      <c r="I1173" s="3"/>
      <c r="J1173" s="3"/>
      <c r="K1173" s="3"/>
      <c r="L1173" s="3"/>
      <c r="M1173" s="5"/>
      <c r="N1173" s="3" t="str">
        <f>Главная!$Y$8</f>
        <v>итого</v>
      </c>
      <c r="O1173" s="3"/>
      <c r="P1173" s="5"/>
      <c r="Q1173" s="3" t="s">
        <v>26</v>
      </c>
      <c r="R1173" s="3"/>
      <c r="S1173" s="5"/>
      <c r="T1173" s="84"/>
      <c r="U1173" s="24"/>
      <c r="V1173" s="3"/>
      <c r="W1173" s="415">
        <f>SUM($Y1173:$HA1173)</f>
        <v>0</v>
      </c>
      <c r="X1173" s="12"/>
      <c r="Y1173" s="46"/>
      <c r="Z1173" s="91"/>
      <c r="AA1173" s="92">
        <f t="shared" ref="AA1173:BF1173" si="5426">IF(AA$8="",0,AA1118-AA1153-AA1165-AA1168)</f>
        <v>0</v>
      </c>
      <c r="AB1173" s="92">
        <f t="shared" si="5426"/>
        <v>0</v>
      </c>
      <c r="AC1173" s="92">
        <f t="shared" si="5426"/>
        <v>0</v>
      </c>
      <c r="AD1173" s="92">
        <f t="shared" si="5426"/>
        <v>0</v>
      </c>
      <c r="AE1173" s="92">
        <f t="shared" si="5426"/>
        <v>0</v>
      </c>
      <c r="AF1173" s="92">
        <f t="shared" si="5426"/>
        <v>0</v>
      </c>
      <c r="AG1173" s="92">
        <f t="shared" si="5426"/>
        <v>0</v>
      </c>
      <c r="AH1173" s="92">
        <f t="shared" si="5426"/>
        <v>0</v>
      </c>
      <c r="AI1173" s="92">
        <f t="shared" si="5426"/>
        <v>0</v>
      </c>
      <c r="AJ1173" s="92">
        <f t="shared" si="5426"/>
        <v>0</v>
      </c>
      <c r="AK1173" s="92">
        <f t="shared" si="5426"/>
        <v>0</v>
      </c>
      <c r="AL1173" s="92">
        <f t="shared" si="5426"/>
        <v>0</v>
      </c>
      <c r="AM1173" s="92">
        <f t="shared" si="5426"/>
        <v>0</v>
      </c>
      <c r="AN1173" s="92">
        <f t="shared" si="5426"/>
        <v>0</v>
      </c>
      <c r="AO1173" s="92">
        <f t="shared" si="5426"/>
        <v>0</v>
      </c>
      <c r="AP1173" s="92">
        <f t="shared" si="5426"/>
        <v>0</v>
      </c>
      <c r="AQ1173" s="92">
        <f t="shared" si="5426"/>
        <v>0</v>
      </c>
      <c r="AR1173" s="92">
        <f t="shared" si="5426"/>
        <v>0</v>
      </c>
      <c r="AS1173" s="92">
        <f t="shared" si="5426"/>
        <v>0</v>
      </c>
      <c r="AT1173" s="92">
        <f t="shared" si="5426"/>
        <v>0</v>
      </c>
      <c r="AU1173" s="92">
        <f t="shared" si="5426"/>
        <v>0</v>
      </c>
      <c r="AV1173" s="92">
        <f t="shared" si="5426"/>
        <v>0</v>
      </c>
      <c r="AW1173" s="92">
        <f t="shared" si="5426"/>
        <v>0</v>
      </c>
      <c r="AX1173" s="92">
        <f t="shared" si="5426"/>
        <v>0</v>
      </c>
      <c r="AY1173" s="92">
        <f t="shared" si="5426"/>
        <v>0</v>
      </c>
      <c r="AZ1173" s="92">
        <f t="shared" si="5426"/>
        <v>0</v>
      </c>
      <c r="BA1173" s="92">
        <f t="shared" si="5426"/>
        <v>0</v>
      </c>
      <c r="BB1173" s="92">
        <f t="shared" si="5426"/>
        <v>0</v>
      </c>
      <c r="BC1173" s="92">
        <f t="shared" si="5426"/>
        <v>0</v>
      </c>
      <c r="BD1173" s="92">
        <f t="shared" si="5426"/>
        <v>0</v>
      </c>
      <c r="BE1173" s="92">
        <f t="shared" si="5426"/>
        <v>0</v>
      </c>
      <c r="BF1173" s="92">
        <f t="shared" si="5426"/>
        <v>0</v>
      </c>
      <c r="BG1173" s="92">
        <f t="shared" ref="BG1173:CL1173" si="5427">IF(BG$8="",0,BG1118-BG1153-BG1165-BG1168)</f>
        <v>0</v>
      </c>
      <c r="BH1173" s="92">
        <f t="shared" si="5427"/>
        <v>0</v>
      </c>
      <c r="BI1173" s="92">
        <f t="shared" si="5427"/>
        <v>0</v>
      </c>
      <c r="BJ1173" s="92">
        <f t="shared" si="5427"/>
        <v>0</v>
      </c>
      <c r="BK1173" s="92">
        <f t="shared" si="5427"/>
        <v>0</v>
      </c>
      <c r="BL1173" s="92">
        <f t="shared" si="5427"/>
        <v>0</v>
      </c>
      <c r="BM1173" s="92">
        <f t="shared" si="5427"/>
        <v>0</v>
      </c>
      <c r="BN1173" s="92">
        <f t="shared" si="5427"/>
        <v>0</v>
      </c>
      <c r="BO1173" s="92">
        <f t="shared" si="5427"/>
        <v>0</v>
      </c>
      <c r="BP1173" s="92">
        <f t="shared" si="5427"/>
        <v>0</v>
      </c>
      <c r="BQ1173" s="92">
        <f t="shared" si="5427"/>
        <v>0</v>
      </c>
      <c r="BR1173" s="92">
        <f t="shared" si="5427"/>
        <v>0</v>
      </c>
      <c r="BS1173" s="92">
        <f t="shared" si="5427"/>
        <v>0</v>
      </c>
      <c r="BT1173" s="92">
        <f t="shared" si="5427"/>
        <v>0</v>
      </c>
      <c r="BU1173" s="92">
        <f t="shared" si="5427"/>
        <v>0</v>
      </c>
      <c r="BV1173" s="92">
        <f t="shared" si="5427"/>
        <v>0</v>
      </c>
      <c r="BW1173" s="92">
        <f t="shared" si="5427"/>
        <v>0</v>
      </c>
      <c r="BX1173" s="92">
        <f t="shared" si="5427"/>
        <v>0</v>
      </c>
      <c r="BY1173" s="92">
        <f t="shared" si="5427"/>
        <v>0</v>
      </c>
      <c r="BZ1173" s="92">
        <f t="shared" si="5427"/>
        <v>0</v>
      </c>
      <c r="CA1173" s="92">
        <f t="shared" si="5427"/>
        <v>0</v>
      </c>
      <c r="CB1173" s="92">
        <f t="shared" si="5427"/>
        <v>0</v>
      </c>
      <c r="CC1173" s="92">
        <f t="shared" si="5427"/>
        <v>0</v>
      </c>
      <c r="CD1173" s="92">
        <f t="shared" si="5427"/>
        <v>0</v>
      </c>
      <c r="CE1173" s="92">
        <f t="shared" si="5427"/>
        <v>0</v>
      </c>
      <c r="CF1173" s="92">
        <f t="shared" si="5427"/>
        <v>0</v>
      </c>
      <c r="CG1173" s="92">
        <f t="shared" si="5427"/>
        <v>0</v>
      </c>
      <c r="CH1173" s="92">
        <f t="shared" si="5427"/>
        <v>0</v>
      </c>
      <c r="CI1173" s="92">
        <f t="shared" si="5427"/>
        <v>0</v>
      </c>
      <c r="CJ1173" s="92">
        <f t="shared" si="5427"/>
        <v>0</v>
      </c>
      <c r="CK1173" s="92">
        <f t="shared" si="5427"/>
        <v>0</v>
      </c>
      <c r="CL1173" s="92">
        <f t="shared" si="5427"/>
        <v>0</v>
      </c>
      <c r="CM1173" s="92">
        <f t="shared" ref="CM1173:DG1173" si="5428">IF(CM$8="",0,CM1118-CM1153-CM1165-CM1168)</f>
        <v>0</v>
      </c>
      <c r="CN1173" s="92">
        <f t="shared" si="5428"/>
        <v>0</v>
      </c>
      <c r="CO1173" s="92">
        <f t="shared" si="5428"/>
        <v>0</v>
      </c>
      <c r="CP1173" s="92">
        <f t="shared" si="5428"/>
        <v>0</v>
      </c>
      <c r="CQ1173" s="92">
        <f t="shared" si="5428"/>
        <v>0</v>
      </c>
      <c r="CR1173" s="92">
        <f t="shared" si="5428"/>
        <v>0</v>
      </c>
      <c r="CS1173" s="92">
        <f t="shared" si="5428"/>
        <v>0</v>
      </c>
      <c r="CT1173" s="92">
        <f t="shared" si="5428"/>
        <v>0</v>
      </c>
      <c r="CU1173" s="92">
        <f t="shared" si="5428"/>
        <v>0</v>
      </c>
      <c r="CV1173" s="92">
        <f t="shared" si="5428"/>
        <v>0</v>
      </c>
      <c r="CW1173" s="92">
        <f t="shared" si="5428"/>
        <v>0</v>
      </c>
      <c r="CX1173" s="92">
        <f t="shared" si="5428"/>
        <v>0</v>
      </c>
      <c r="CY1173" s="92">
        <f t="shared" si="5428"/>
        <v>0</v>
      </c>
      <c r="CZ1173" s="92">
        <f t="shared" si="5428"/>
        <v>0</v>
      </c>
      <c r="DA1173" s="92">
        <f t="shared" si="5428"/>
        <v>0</v>
      </c>
      <c r="DB1173" s="92">
        <f t="shared" si="5428"/>
        <v>0</v>
      </c>
      <c r="DC1173" s="92">
        <f t="shared" si="5428"/>
        <v>0</v>
      </c>
      <c r="DD1173" s="92">
        <f t="shared" si="5428"/>
        <v>0</v>
      </c>
      <c r="DE1173" s="92">
        <f t="shared" si="5428"/>
        <v>0</v>
      </c>
      <c r="DF1173" s="92">
        <f t="shared" si="5428"/>
        <v>0</v>
      </c>
      <c r="DG1173" s="92">
        <f t="shared" si="5428"/>
        <v>0</v>
      </c>
      <c r="DH1173" s="92">
        <f t="shared" ref="DH1173:FS1173" si="5429">IF(DH$8="",0,DH1118-DH1153-DH1165-DH1168)</f>
        <v>0</v>
      </c>
      <c r="DI1173" s="92">
        <f t="shared" si="5429"/>
        <v>0</v>
      </c>
      <c r="DJ1173" s="92">
        <f t="shared" si="5429"/>
        <v>0</v>
      </c>
      <c r="DK1173" s="92">
        <f t="shared" si="5429"/>
        <v>0</v>
      </c>
      <c r="DL1173" s="92">
        <f t="shared" si="5429"/>
        <v>0</v>
      </c>
      <c r="DM1173" s="92">
        <f t="shared" si="5429"/>
        <v>0</v>
      </c>
      <c r="DN1173" s="92">
        <f t="shared" si="5429"/>
        <v>0</v>
      </c>
      <c r="DO1173" s="92">
        <f t="shared" si="5429"/>
        <v>0</v>
      </c>
      <c r="DP1173" s="92">
        <f t="shared" si="5429"/>
        <v>0</v>
      </c>
      <c r="DQ1173" s="92">
        <f t="shared" si="5429"/>
        <v>0</v>
      </c>
      <c r="DR1173" s="92">
        <f t="shared" si="5429"/>
        <v>0</v>
      </c>
      <c r="DS1173" s="92">
        <f t="shared" si="5429"/>
        <v>0</v>
      </c>
      <c r="DT1173" s="92">
        <f t="shared" si="5429"/>
        <v>0</v>
      </c>
      <c r="DU1173" s="92">
        <f t="shared" si="5429"/>
        <v>0</v>
      </c>
      <c r="DV1173" s="92">
        <f t="shared" si="5429"/>
        <v>0</v>
      </c>
      <c r="DW1173" s="92">
        <f t="shared" si="5429"/>
        <v>0</v>
      </c>
      <c r="DX1173" s="92">
        <f t="shared" si="5429"/>
        <v>0</v>
      </c>
      <c r="DY1173" s="92">
        <f t="shared" si="5429"/>
        <v>0</v>
      </c>
      <c r="DZ1173" s="92">
        <f t="shared" si="5429"/>
        <v>0</v>
      </c>
      <c r="EA1173" s="92">
        <f t="shared" si="5429"/>
        <v>0</v>
      </c>
      <c r="EB1173" s="92">
        <f t="shared" si="5429"/>
        <v>0</v>
      </c>
      <c r="EC1173" s="92">
        <f t="shared" si="5429"/>
        <v>0</v>
      </c>
      <c r="ED1173" s="92">
        <f t="shared" si="5429"/>
        <v>0</v>
      </c>
      <c r="EE1173" s="92">
        <f t="shared" si="5429"/>
        <v>0</v>
      </c>
      <c r="EF1173" s="92">
        <f t="shared" si="5429"/>
        <v>0</v>
      </c>
      <c r="EG1173" s="92">
        <f t="shared" si="5429"/>
        <v>0</v>
      </c>
      <c r="EH1173" s="92">
        <f t="shared" si="5429"/>
        <v>0</v>
      </c>
      <c r="EI1173" s="92">
        <f t="shared" si="5429"/>
        <v>0</v>
      </c>
      <c r="EJ1173" s="92">
        <f t="shared" si="5429"/>
        <v>0</v>
      </c>
      <c r="EK1173" s="92">
        <f t="shared" si="5429"/>
        <v>0</v>
      </c>
      <c r="EL1173" s="92">
        <f t="shared" si="5429"/>
        <v>0</v>
      </c>
      <c r="EM1173" s="92">
        <f t="shared" si="5429"/>
        <v>0</v>
      </c>
      <c r="EN1173" s="92">
        <f t="shared" si="5429"/>
        <v>0</v>
      </c>
      <c r="EO1173" s="92">
        <f t="shared" si="5429"/>
        <v>0</v>
      </c>
      <c r="EP1173" s="92">
        <f t="shared" si="5429"/>
        <v>0</v>
      </c>
      <c r="EQ1173" s="92">
        <f t="shared" si="5429"/>
        <v>0</v>
      </c>
      <c r="ER1173" s="92">
        <f t="shared" si="5429"/>
        <v>0</v>
      </c>
      <c r="ES1173" s="92">
        <f t="shared" si="5429"/>
        <v>0</v>
      </c>
      <c r="ET1173" s="92">
        <f t="shared" si="5429"/>
        <v>0</v>
      </c>
      <c r="EU1173" s="92">
        <f t="shared" si="5429"/>
        <v>0</v>
      </c>
      <c r="EV1173" s="92">
        <f t="shared" si="5429"/>
        <v>0</v>
      </c>
      <c r="EW1173" s="92">
        <f t="shared" si="5429"/>
        <v>0</v>
      </c>
      <c r="EX1173" s="92">
        <f t="shared" si="5429"/>
        <v>0</v>
      </c>
      <c r="EY1173" s="92">
        <f t="shared" si="5429"/>
        <v>0</v>
      </c>
      <c r="EZ1173" s="92">
        <f t="shared" si="5429"/>
        <v>0</v>
      </c>
      <c r="FA1173" s="92">
        <f t="shared" si="5429"/>
        <v>0</v>
      </c>
      <c r="FB1173" s="92">
        <f t="shared" si="5429"/>
        <v>0</v>
      </c>
      <c r="FC1173" s="92">
        <f t="shared" si="5429"/>
        <v>0</v>
      </c>
      <c r="FD1173" s="92">
        <f t="shared" si="5429"/>
        <v>0</v>
      </c>
      <c r="FE1173" s="92">
        <f t="shared" si="5429"/>
        <v>0</v>
      </c>
      <c r="FF1173" s="92">
        <f t="shared" si="5429"/>
        <v>0</v>
      </c>
      <c r="FG1173" s="92">
        <f t="shared" si="5429"/>
        <v>0</v>
      </c>
      <c r="FH1173" s="92">
        <f t="shared" si="5429"/>
        <v>0</v>
      </c>
      <c r="FI1173" s="92">
        <f t="shared" si="5429"/>
        <v>0</v>
      </c>
      <c r="FJ1173" s="92">
        <f t="shared" si="5429"/>
        <v>0</v>
      </c>
      <c r="FK1173" s="92">
        <f t="shared" si="5429"/>
        <v>0</v>
      </c>
      <c r="FL1173" s="92">
        <f t="shared" si="5429"/>
        <v>0</v>
      </c>
      <c r="FM1173" s="92">
        <f t="shared" si="5429"/>
        <v>0</v>
      </c>
      <c r="FN1173" s="92">
        <f t="shared" si="5429"/>
        <v>0</v>
      </c>
      <c r="FO1173" s="92">
        <f t="shared" si="5429"/>
        <v>0</v>
      </c>
      <c r="FP1173" s="92">
        <f t="shared" si="5429"/>
        <v>0</v>
      </c>
      <c r="FQ1173" s="92">
        <f t="shared" si="5429"/>
        <v>0</v>
      </c>
      <c r="FR1173" s="92">
        <f t="shared" si="5429"/>
        <v>0</v>
      </c>
      <c r="FS1173" s="92">
        <f t="shared" si="5429"/>
        <v>0</v>
      </c>
      <c r="FT1173" s="92">
        <f t="shared" ref="FT1173:GZ1173" si="5430">IF(FT$8="",0,FT1118-FT1153-FT1165-FT1168)</f>
        <v>0</v>
      </c>
      <c r="FU1173" s="92">
        <f t="shared" si="5430"/>
        <v>0</v>
      </c>
      <c r="FV1173" s="92">
        <f t="shared" si="5430"/>
        <v>0</v>
      </c>
      <c r="FW1173" s="92">
        <f t="shared" si="5430"/>
        <v>0</v>
      </c>
      <c r="FX1173" s="92">
        <f t="shared" si="5430"/>
        <v>0</v>
      </c>
      <c r="FY1173" s="92">
        <f t="shared" si="5430"/>
        <v>0</v>
      </c>
      <c r="FZ1173" s="92">
        <f t="shared" si="5430"/>
        <v>0</v>
      </c>
      <c r="GA1173" s="92">
        <f t="shared" si="5430"/>
        <v>0</v>
      </c>
      <c r="GB1173" s="92">
        <f t="shared" si="5430"/>
        <v>0</v>
      </c>
      <c r="GC1173" s="92">
        <f t="shared" si="5430"/>
        <v>0</v>
      </c>
      <c r="GD1173" s="92">
        <f t="shared" si="5430"/>
        <v>0</v>
      </c>
      <c r="GE1173" s="92">
        <f t="shared" si="5430"/>
        <v>0</v>
      </c>
      <c r="GF1173" s="92">
        <f t="shared" si="5430"/>
        <v>0</v>
      </c>
      <c r="GG1173" s="92">
        <f t="shared" si="5430"/>
        <v>0</v>
      </c>
      <c r="GH1173" s="92">
        <f t="shared" si="5430"/>
        <v>0</v>
      </c>
      <c r="GI1173" s="92">
        <f t="shared" si="5430"/>
        <v>0</v>
      </c>
      <c r="GJ1173" s="92">
        <f t="shared" si="5430"/>
        <v>0</v>
      </c>
      <c r="GK1173" s="92">
        <f t="shared" si="5430"/>
        <v>0</v>
      </c>
      <c r="GL1173" s="92">
        <f t="shared" si="5430"/>
        <v>0</v>
      </c>
      <c r="GM1173" s="92">
        <f t="shared" si="5430"/>
        <v>0</v>
      </c>
      <c r="GN1173" s="92">
        <f t="shared" si="5430"/>
        <v>0</v>
      </c>
      <c r="GO1173" s="92">
        <f t="shared" si="5430"/>
        <v>0</v>
      </c>
      <c r="GP1173" s="92">
        <f t="shared" si="5430"/>
        <v>0</v>
      </c>
      <c r="GQ1173" s="92">
        <f t="shared" si="5430"/>
        <v>0</v>
      </c>
      <c r="GR1173" s="92">
        <f t="shared" si="5430"/>
        <v>0</v>
      </c>
      <c r="GS1173" s="92">
        <f t="shared" si="5430"/>
        <v>0</v>
      </c>
      <c r="GT1173" s="92">
        <f t="shared" si="5430"/>
        <v>0</v>
      </c>
      <c r="GU1173" s="92">
        <f t="shared" si="5430"/>
        <v>0</v>
      </c>
      <c r="GV1173" s="92">
        <f t="shared" si="5430"/>
        <v>0</v>
      </c>
      <c r="GW1173" s="92">
        <f t="shared" si="5430"/>
        <v>0</v>
      </c>
      <c r="GX1173" s="92">
        <f t="shared" si="5430"/>
        <v>0</v>
      </c>
      <c r="GY1173" s="92">
        <f t="shared" si="5430"/>
        <v>0</v>
      </c>
      <c r="GZ1173" s="92">
        <f t="shared" si="5430"/>
        <v>0</v>
      </c>
      <c r="HA1173" s="3"/>
      <c r="HB1173" s="3"/>
    </row>
    <row r="1174" spans="1:210" ht="4.2" customHeight="1">
      <c r="A1174" s="1"/>
      <c r="B1174" s="1"/>
      <c r="C1174" s="1"/>
      <c r="D1174" s="1"/>
      <c r="E1174" s="263"/>
      <c r="F1174" s="48"/>
      <c r="G1174" s="231"/>
      <c r="H1174" s="18"/>
      <c r="I1174" s="18"/>
      <c r="J1174" s="18"/>
      <c r="K1174" s="18"/>
      <c r="L1174" s="1"/>
      <c r="M1174" s="5"/>
      <c r="N1174" s="18"/>
      <c r="O1174" s="1"/>
      <c r="P1174" s="5"/>
      <c r="Q1174" s="1"/>
      <c r="R1174" s="1"/>
      <c r="S1174" s="5"/>
      <c r="T1174" s="7"/>
      <c r="U1174" s="24"/>
      <c r="V1174" s="1"/>
      <c r="W1174" s="416"/>
      <c r="X1174" s="10"/>
      <c r="Y1174" s="46"/>
      <c r="Z1174" s="93"/>
      <c r="AA1174" s="95"/>
      <c r="AB1174" s="95"/>
      <c r="AC1174" s="95"/>
      <c r="AD1174" s="95"/>
      <c r="AE1174" s="95"/>
      <c r="AF1174" s="95"/>
      <c r="AG1174" s="95"/>
      <c r="AH1174" s="95"/>
      <c r="AI1174" s="95"/>
      <c r="AJ1174" s="95"/>
      <c r="AK1174" s="95"/>
      <c r="AL1174" s="95"/>
      <c r="AM1174" s="95"/>
      <c r="AN1174" s="95"/>
      <c r="AO1174" s="95"/>
      <c r="AP1174" s="95"/>
      <c r="AQ1174" s="95"/>
      <c r="AR1174" s="95"/>
      <c r="AS1174" s="95"/>
      <c r="AT1174" s="95"/>
      <c r="AU1174" s="95"/>
      <c r="AV1174" s="95"/>
      <c r="AW1174" s="95"/>
      <c r="AX1174" s="95"/>
      <c r="AY1174" s="95"/>
      <c r="AZ1174" s="95"/>
      <c r="BA1174" s="95"/>
      <c r="BB1174" s="95"/>
      <c r="BC1174" s="95"/>
      <c r="BD1174" s="95"/>
      <c r="BE1174" s="95"/>
      <c r="BF1174" s="95"/>
      <c r="BG1174" s="95"/>
      <c r="BH1174" s="95"/>
      <c r="BI1174" s="95"/>
      <c r="BJ1174" s="95"/>
      <c r="BK1174" s="95"/>
      <c r="BL1174" s="95"/>
      <c r="BM1174" s="95"/>
      <c r="BN1174" s="95"/>
      <c r="BO1174" s="95"/>
      <c r="BP1174" s="95"/>
      <c r="BQ1174" s="95"/>
      <c r="BR1174" s="95"/>
      <c r="BS1174" s="95"/>
      <c r="BT1174" s="95"/>
      <c r="BU1174" s="95"/>
      <c r="BV1174" s="95"/>
      <c r="BW1174" s="95"/>
      <c r="BX1174" s="95"/>
      <c r="BY1174" s="95"/>
      <c r="BZ1174" s="95"/>
      <c r="CA1174" s="95"/>
      <c r="CB1174" s="95"/>
      <c r="CC1174" s="95"/>
      <c r="CD1174" s="95"/>
      <c r="CE1174" s="95"/>
      <c r="CF1174" s="95"/>
      <c r="CG1174" s="95"/>
      <c r="CH1174" s="95"/>
      <c r="CI1174" s="95"/>
      <c r="CJ1174" s="95"/>
      <c r="CK1174" s="95"/>
      <c r="CL1174" s="95"/>
      <c r="CM1174" s="95"/>
      <c r="CN1174" s="95"/>
      <c r="CO1174" s="95"/>
      <c r="CP1174" s="95"/>
      <c r="CQ1174" s="95"/>
      <c r="CR1174" s="95"/>
      <c r="CS1174" s="95"/>
      <c r="CT1174" s="95"/>
      <c r="CU1174" s="95"/>
      <c r="CV1174" s="95"/>
      <c r="CW1174" s="95"/>
      <c r="CX1174" s="95"/>
      <c r="CY1174" s="95"/>
      <c r="CZ1174" s="95"/>
      <c r="DA1174" s="95"/>
      <c r="DB1174" s="95"/>
      <c r="DC1174" s="95"/>
      <c r="DD1174" s="95"/>
      <c r="DE1174" s="95"/>
      <c r="DF1174" s="95"/>
      <c r="DG1174" s="95"/>
      <c r="DH1174" s="95"/>
      <c r="DI1174" s="95"/>
      <c r="DJ1174" s="95"/>
      <c r="DK1174" s="95"/>
      <c r="DL1174" s="95"/>
      <c r="DM1174" s="95"/>
      <c r="DN1174" s="95"/>
      <c r="DO1174" s="95"/>
      <c r="DP1174" s="95"/>
      <c r="DQ1174" s="95"/>
      <c r="DR1174" s="95"/>
      <c r="DS1174" s="95"/>
      <c r="DT1174" s="95"/>
      <c r="DU1174" s="95"/>
      <c r="DV1174" s="95"/>
      <c r="DW1174" s="95"/>
      <c r="DX1174" s="95"/>
      <c r="DY1174" s="95"/>
      <c r="DZ1174" s="95"/>
      <c r="EA1174" s="95"/>
      <c r="EB1174" s="95"/>
      <c r="EC1174" s="95"/>
      <c r="ED1174" s="95"/>
      <c r="EE1174" s="95"/>
      <c r="EF1174" s="95"/>
      <c r="EG1174" s="95"/>
      <c r="EH1174" s="95"/>
      <c r="EI1174" s="95"/>
      <c r="EJ1174" s="95"/>
      <c r="EK1174" s="95"/>
      <c r="EL1174" s="95"/>
      <c r="EM1174" s="95"/>
      <c r="EN1174" s="95"/>
      <c r="EO1174" s="95"/>
      <c r="EP1174" s="95"/>
      <c r="EQ1174" s="95"/>
      <c r="ER1174" s="95"/>
      <c r="ES1174" s="95"/>
      <c r="ET1174" s="95"/>
      <c r="EU1174" s="95"/>
      <c r="EV1174" s="95"/>
      <c r="EW1174" s="95"/>
      <c r="EX1174" s="95"/>
      <c r="EY1174" s="95"/>
      <c r="EZ1174" s="95"/>
      <c r="FA1174" s="95"/>
      <c r="FB1174" s="95"/>
      <c r="FC1174" s="95"/>
      <c r="FD1174" s="95"/>
      <c r="FE1174" s="95"/>
      <c r="FF1174" s="95"/>
      <c r="FG1174" s="95"/>
      <c r="FH1174" s="95"/>
      <c r="FI1174" s="95"/>
      <c r="FJ1174" s="95"/>
      <c r="FK1174" s="95"/>
      <c r="FL1174" s="95"/>
      <c r="FM1174" s="95"/>
      <c r="FN1174" s="95"/>
      <c r="FO1174" s="95"/>
      <c r="FP1174" s="95"/>
      <c r="FQ1174" s="95"/>
      <c r="FR1174" s="95"/>
      <c r="FS1174" s="95"/>
      <c r="FT1174" s="95"/>
      <c r="FU1174" s="95"/>
      <c r="FV1174" s="95"/>
      <c r="FW1174" s="95"/>
      <c r="FX1174" s="95"/>
      <c r="FY1174" s="95"/>
      <c r="FZ1174" s="95"/>
      <c r="GA1174" s="95"/>
      <c r="GB1174" s="95"/>
      <c r="GC1174" s="95"/>
      <c r="GD1174" s="95"/>
      <c r="GE1174" s="95"/>
      <c r="GF1174" s="95"/>
      <c r="GG1174" s="95"/>
      <c r="GH1174" s="95"/>
      <c r="GI1174" s="95"/>
      <c r="GJ1174" s="95"/>
      <c r="GK1174" s="95"/>
      <c r="GL1174" s="95"/>
      <c r="GM1174" s="95"/>
      <c r="GN1174" s="95"/>
      <c r="GO1174" s="95"/>
      <c r="GP1174" s="95"/>
      <c r="GQ1174" s="95"/>
      <c r="GR1174" s="95"/>
      <c r="GS1174" s="95"/>
      <c r="GT1174" s="95"/>
      <c r="GU1174" s="95"/>
      <c r="GV1174" s="95"/>
      <c r="GW1174" s="95"/>
      <c r="GX1174" s="95"/>
      <c r="GY1174" s="95"/>
      <c r="GZ1174" s="95"/>
      <c r="HA1174" s="1"/>
      <c r="HB1174" s="1"/>
    </row>
    <row r="1175" spans="1:210" ht="7.2" customHeight="1">
      <c r="A1175" s="1"/>
      <c r="B1175" s="1"/>
      <c r="C1175" s="1"/>
      <c r="D1175" s="1"/>
      <c r="E1175" s="263"/>
      <c r="F1175" s="48"/>
      <c r="G1175" s="231"/>
      <c r="H1175" s="1"/>
      <c r="I1175" s="1"/>
      <c r="J1175" s="1"/>
      <c r="K1175" s="1"/>
      <c r="L1175" s="1"/>
      <c r="M1175" s="5"/>
      <c r="N1175" s="1"/>
      <c r="O1175" s="1"/>
      <c r="P1175" s="5"/>
      <c r="Q1175" s="1"/>
      <c r="R1175" s="1"/>
      <c r="S1175" s="5"/>
      <c r="T1175" s="7"/>
      <c r="U1175" s="24"/>
      <c r="V1175" s="1"/>
      <c r="W1175" s="12"/>
      <c r="X1175" s="10"/>
      <c r="Y1175" s="46"/>
      <c r="Z1175" s="93"/>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94"/>
      <c r="BK1175" s="94"/>
      <c r="BL1175" s="94"/>
      <c r="BM1175" s="94"/>
      <c r="BN1175" s="94"/>
      <c r="BO1175" s="94"/>
      <c r="BP1175" s="94"/>
      <c r="BQ1175" s="94"/>
      <c r="BR1175" s="94"/>
      <c r="BS1175" s="94"/>
      <c r="BT1175" s="94"/>
      <c r="BU1175" s="94"/>
      <c r="BV1175" s="94"/>
      <c r="BW1175" s="94"/>
      <c r="BX1175" s="94"/>
      <c r="BY1175" s="94"/>
      <c r="BZ1175" s="94"/>
      <c r="CA1175" s="94"/>
      <c r="CB1175" s="94"/>
      <c r="CC1175" s="94"/>
      <c r="CD1175" s="94"/>
      <c r="CE1175" s="94"/>
      <c r="CF1175" s="94"/>
      <c r="CG1175" s="94"/>
      <c r="CH1175" s="94"/>
      <c r="CI1175" s="94"/>
      <c r="CJ1175" s="94"/>
      <c r="CK1175" s="94"/>
      <c r="CL1175" s="94"/>
      <c r="CM1175" s="94"/>
      <c r="CN1175" s="94"/>
      <c r="CO1175" s="94"/>
      <c r="CP1175" s="94"/>
      <c r="CQ1175" s="94"/>
      <c r="CR1175" s="94"/>
      <c r="CS1175" s="94"/>
      <c r="CT1175" s="94"/>
      <c r="CU1175" s="94"/>
      <c r="CV1175" s="94"/>
      <c r="CW1175" s="94"/>
      <c r="CX1175" s="94"/>
      <c r="CY1175" s="94"/>
      <c r="CZ1175" s="94"/>
      <c r="DA1175" s="94"/>
      <c r="DB1175" s="94"/>
      <c r="DC1175" s="94"/>
      <c r="DD1175" s="94"/>
      <c r="DE1175" s="94"/>
      <c r="DF1175" s="94"/>
      <c r="DG1175" s="94"/>
      <c r="DH1175" s="94"/>
      <c r="DI1175" s="94"/>
      <c r="DJ1175" s="94"/>
      <c r="DK1175" s="94"/>
      <c r="DL1175" s="94"/>
      <c r="DM1175" s="94"/>
      <c r="DN1175" s="94"/>
      <c r="DO1175" s="94"/>
      <c r="DP1175" s="94"/>
      <c r="DQ1175" s="94"/>
      <c r="DR1175" s="94"/>
      <c r="DS1175" s="94"/>
      <c r="DT1175" s="94"/>
      <c r="DU1175" s="94"/>
      <c r="DV1175" s="94"/>
      <c r="DW1175" s="94"/>
      <c r="DX1175" s="94"/>
      <c r="DY1175" s="94"/>
      <c r="DZ1175" s="94"/>
      <c r="EA1175" s="94"/>
      <c r="EB1175" s="94"/>
      <c r="EC1175" s="94"/>
      <c r="ED1175" s="94"/>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94"/>
      <c r="FL1175" s="94"/>
      <c r="FM1175" s="94"/>
      <c r="FN1175" s="94"/>
      <c r="FO1175" s="94"/>
      <c r="FP1175" s="94"/>
      <c r="FQ1175" s="94"/>
      <c r="FR1175" s="94"/>
      <c r="FS1175" s="94"/>
      <c r="FT1175" s="94"/>
      <c r="FU1175" s="94"/>
      <c r="FV1175" s="94"/>
      <c r="FW1175" s="94"/>
      <c r="FX1175" s="94"/>
      <c r="FY1175" s="94"/>
      <c r="FZ1175" s="94"/>
      <c r="GA1175" s="94"/>
      <c r="GB1175" s="94"/>
      <c r="GC1175" s="94"/>
      <c r="GD1175" s="94"/>
      <c r="GE1175" s="94"/>
      <c r="GF1175" s="94"/>
      <c r="GG1175" s="94"/>
      <c r="GH1175" s="94"/>
      <c r="GI1175" s="94"/>
      <c r="GJ1175" s="94"/>
      <c r="GK1175" s="94"/>
      <c r="GL1175" s="94"/>
      <c r="GM1175" s="94"/>
      <c r="GN1175" s="94"/>
      <c r="GO1175" s="94"/>
      <c r="GP1175" s="94"/>
      <c r="GQ1175" s="94"/>
      <c r="GR1175" s="94"/>
      <c r="GS1175" s="94"/>
      <c r="GT1175" s="94"/>
      <c r="GU1175" s="94"/>
      <c r="GV1175" s="94"/>
      <c r="GW1175" s="94"/>
      <c r="GX1175" s="94"/>
      <c r="GY1175" s="94"/>
      <c r="GZ1175" s="94"/>
      <c r="HA1175" s="1"/>
      <c r="HB1175" s="1"/>
    </row>
    <row r="1176" spans="1:210" ht="4.2" customHeight="1">
      <c r="A1176" s="1"/>
      <c r="B1176" s="1"/>
      <c r="C1176" s="1"/>
      <c r="D1176" s="1"/>
      <c r="E1176" s="263"/>
      <c r="F1176" s="48"/>
      <c r="G1176" s="231"/>
      <c r="H1176" s="1"/>
      <c r="I1176" s="1"/>
      <c r="J1176" s="1"/>
      <c r="K1176" s="1"/>
      <c r="L1176" s="1"/>
      <c r="M1176" s="5"/>
      <c r="N1176" s="1"/>
      <c r="O1176" s="1"/>
      <c r="P1176" s="5"/>
      <c r="Q1176" s="1"/>
      <c r="R1176" s="1"/>
      <c r="S1176" s="5"/>
      <c r="T1176" s="7"/>
      <c r="U1176" s="24"/>
      <c r="V1176" s="1"/>
      <c r="W1176" s="12"/>
      <c r="X1176" s="10"/>
      <c r="Y1176" s="46"/>
      <c r="Z1176" s="93"/>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4"/>
      <c r="BB1176" s="94"/>
      <c r="BC1176" s="94"/>
      <c r="BD1176" s="94"/>
      <c r="BE1176" s="94"/>
      <c r="BF1176" s="94"/>
      <c r="BG1176" s="94"/>
      <c r="BH1176" s="94"/>
      <c r="BI1176" s="94"/>
      <c r="BJ1176" s="94"/>
      <c r="BK1176" s="94"/>
      <c r="BL1176" s="94"/>
      <c r="BM1176" s="94"/>
      <c r="BN1176" s="94"/>
      <c r="BO1176" s="94"/>
      <c r="BP1176" s="94"/>
      <c r="BQ1176" s="94"/>
      <c r="BR1176" s="94"/>
      <c r="BS1176" s="94"/>
      <c r="BT1176" s="94"/>
      <c r="BU1176" s="94"/>
      <c r="BV1176" s="94"/>
      <c r="BW1176" s="94"/>
      <c r="BX1176" s="94"/>
      <c r="BY1176" s="94"/>
      <c r="BZ1176" s="94"/>
      <c r="CA1176" s="94"/>
      <c r="CB1176" s="94"/>
      <c r="CC1176" s="94"/>
      <c r="CD1176" s="94"/>
      <c r="CE1176" s="94"/>
      <c r="CF1176" s="94"/>
      <c r="CG1176" s="94"/>
      <c r="CH1176" s="94"/>
      <c r="CI1176" s="94"/>
      <c r="CJ1176" s="94"/>
      <c r="CK1176" s="94"/>
      <c r="CL1176" s="94"/>
      <c r="CM1176" s="94"/>
      <c r="CN1176" s="94"/>
      <c r="CO1176" s="94"/>
      <c r="CP1176" s="94"/>
      <c r="CQ1176" s="94"/>
      <c r="CR1176" s="94"/>
      <c r="CS1176" s="94"/>
      <c r="CT1176" s="94"/>
      <c r="CU1176" s="94"/>
      <c r="CV1176" s="94"/>
      <c r="CW1176" s="94"/>
      <c r="CX1176" s="94"/>
      <c r="CY1176" s="94"/>
      <c r="CZ1176" s="94"/>
      <c r="DA1176" s="94"/>
      <c r="DB1176" s="94"/>
      <c r="DC1176" s="94"/>
      <c r="DD1176" s="94"/>
      <c r="DE1176" s="94"/>
      <c r="DF1176" s="94"/>
      <c r="DG1176" s="94"/>
      <c r="DH1176" s="94"/>
      <c r="DI1176" s="94"/>
      <c r="DJ1176" s="94"/>
      <c r="DK1176" s="94"/>
      <c r="DL1176" s="94"/>
      <c r="DM1176" s="94"/>
      <c r="DN1176" s="94"/>
      <c r="DO1176" s="94"/>
      <c r="DP1176" s="94"/>
      <c r="DQ1176" s="94"/>
      <c r="DR1176" s="94"/>
      <c r="DS1176" s="94"/>
      <c r="DT1176" s="94"/>
      <c r="DU1176" s="94"/>
      <c r="DV1176" s="94"/>
      <c r="DW1176" s="94"/>
      <c r="DX1176" s="94"/>
      <c r="DY1176" s="94"/>
      <c r="DZ1176" s="94"/>
      <c r="EA1176" s="94"/>
      <c r="EB1176" s="94"/>
      <c r="EC1176" s="94"/>
      <c r="ED1176" s="94"/>
      <c r="EE1176" s="94"/>
      <c r="EF1176" s="94"/>
      <c r="EG1176" s="94"/>
      <c r="EH1176" s="94"/>
      <c r="EI1176" s="94"/>
      <c r="EJ1176" s="94"/>
      <c r="EK1176" s="94"/>
      <c r="EL1176" s="94"/>
      <c r="EM1176" s="94"/>
      <c r="EN1176" s="94"/>
      <c r="EO1176" s="94"/>
      <c r="EP1176" s="94"/>
      <c r="EQ1176" s="94"/>
      <c r="ER1176" s="94"/>
      <c r="ES1176" s="94"/>
      <c r="ET1176" s="94"/>
      <c r="EU1176" s="94"/>
      <c r="EV1176" s="94"/>
      <c r="EW1176" s="94"/>
      <c r="EX1176" s="94"/>
      <c r="EY1176" s="94"/>
      <c r="EZ1176" s="94"/>
      <c r="FA1176" s="94"/>
      <c r="FB1176" s="94"/>
      <c r="FC1176" s="94"/>
      <c r="FD1176" s="94"/>
      <c r="FE1176" s="94"/>
      <c r="FF1176" s="94"/>
      <c r="FG1176" s="94"/>
      <c r="FH1176" s="94"/>
      <c r="FI1176" s="94"/>
      <c r="FJ1176" s="94"/>
      <c r="FK1176" s="94"/>
      <c r="FL1176" s="94"/>
      <c r="FM1176" s="94"/>
      <c r="FN1176" s="94"/>
      <c r="FO1176" s="94"/>
      <c r="FP1176" s="94"/>
      <c r="FQ1176" s="94"/>
      <c r="FR1176" s="94"/>
      <c r="FS1176" s="94"/>
      <c r="FT1176" s="94"/>
      <c r="FU1176" s="94"/>
      <c r="FV1176" s="94"/>
      <c r="FW1176" s="94"/>
      <c r="FX1176" s="94"/>
      <c r="FY1176" s="94"/>
      <c r="FZ1176" s="94"/>
      <c r="GA1176" s="94"/>
      <c r="GB1176" s="94"/>
      <c r="GC1176" s="94"/>
      <c r="GD1176" s="94"/>
      <c r="GE1176" s="94"/>
      <c r="GF1176" s="94"/>
      <c r="GG1176" s="94"/>
      <c r="GH1176" s="94"/>
      <c r="GI1176" s="94"/>
      <c r="GJ1176" s="94"/>
      <c r="GK1176" s="94"/>
      <c r="GL1176" s="94"/>
      <c r="GM1176" s="94"/>
      <c r="GN1176" s="94"/>
      <c r="GO1176" s="94"/>
      <c r="GP1176" s="94"/>
      <c r="GQ1176" s="94"/>
      <c r="GR1176" s="94"/>
      <c r="GS1176" s="94"/>
      <c r="GT1176" s="94"/>
      <c r="GU1176" s="94"/>
      <c r="GV1176" s="94"/>
      <c r="GW1176" s="94"/>
      <c r="GX1176" s="94"/>
      <c r="GY1176" s="94"/>
      <c r="GZ1176" s="94"/>
      <c r="HA1176" s="1"/>
      <c r="HB1176" s="1"/>
    </row>
    <row r="1177" spans="1:210" s="39" customFormat="1">
      <c r="A1177" s="36"/>
      <c r="B1177" s="36"/>
      <c r="C1177" s="36"/>
      <c r="D1177" s="36"/>
      <c r="E1177" s="274" t="s">
        <v>130</v>
      </c>
      <c r="F1177" s="51"/>
      <c r="G1177" s="306" t="s">
        <v>6</v>
      </c>
      <c r="H1177" s="36" t="s">
        <v>32</v>
      </c>
      <c r="I1177" s="36"/>
      <c r="J1177" s="36"/>
      <c r="K1177" s="36"/>
      <c r="L1177" s="36"/>
      <c r="M1177" s="37"/>
      <c r="N1177" s="36" t="str">
        <f>Главная!$Y$8</f>
        <v>итого</v>
      </c>
      <c r="O1177" s="36"/>
      <c r="P1177" s="5"/>
      <c r="Q1177" s="36" t="s">
        <v>26</v>
      </c>
      <c r="R1177" s="36"/>
      <c r="S1177" s="37"/>
      <c r="T1177" s="201"/>
      <c r="U1177" s="37"/>
      <c r="V1177" s="36"/>
      <c r="W1177" s="38">
        <f>SUM($Y1177:$HA1177)</f>
        <v>0</v>
      </c>
      <c r="X1177" s="38"/>
      <c r="Y1177" s="46"/>
      <c r="Z1177" s="99"/>
      <c r="AA1177" s="100">
        <f>IF(AA$8="",0,IF(IF(Главная!$N$19=справочники!$N$13,SUM($Y$19:AA$19)*справочники!$AE$12,IF(Главная!$N$19=справочники!$N$14,IF(SUM($Y$19:AA$19)*справочники!$AE$14&gt;SUM($Y1173:AA1173)*справочники!$AE$13,SUM($Y$19:AA$19)*справочники!$AE$14,SUM($Y1173:AA1173)*справочники!$AE$13),IF(Главная!$N$19=справочники!$N$15,IF(AA$1&lt;=справочники!$Y$22*12,AA1173*справочники!$AE$22,IF(AA$1&lt;=справочники!$Y$23*12,AA1173*справочники!$AE$23,IF(AA$1&lt;=справочники!$Y$24*12,AA1173*справочники!$AE$24,AA1173*справочники!$AE$11))),SUM($Y1173:AA1173)*справочники!$AE$11)))-IF(Главная!$N$19=справочники!$N$15,0,SUM($Y1177:Z1177))&gt;0,IF(Главная!$N$19=справочники!$N$13,SUM($Y$19:AA$19)*справочники!$AE$12,IF(Главная!$N$19=справочники!$N$14,IF(SUM($Y$19:AA$19)*справочники!$AE$14&gt;SUM($Y1173:AA1173)*справочники!$AE$13,SUM($Y$19:AA$19)*справочники!$AE$14,SUM($Y1173:AA1173)*справочники!$AE$13),IF(Главная!$N$19=справочники!$N$15,IF(AA$1&lt;=справочники!$Y$22*12,AA1173*справочники!$AE$22,IF(AA$1&lt;=справочники!$Y$23*12,AA1173*справочники!$AE$23,IF(AA$1&lt;=справочники!$Y$24*12,AA1173*справочники!$AE$24,AA1173*справочники!$AE$11))),SUM($Y1173:AA1173)*справочники!$AE$11)))-IF(Главная!$N$19=справочники!$N$15,0,SUM($Y1177:Z1177)),0))</f>
        <v>0</v>
      </c>
      <c r="AB1177" s="100">
        <f>IF(AB$8="",0,IF(IF(Главная!$N$19=справочники!$N$13,SUM($Y$19:AB$19)*справочники!$AE$12,IF(Главная!$N$19=справочники!$N$14,IF(SUM($Y$19:AB$19)*справочники!$AE$14&gt;SUM($Y1173:AB1173)*справочники!$AE$13,SUM($Y$19:AB$19)*справочники!$AE$14,SUM($Y1173:AB1173)*справочники!$AE$13),IF(Главная!$N$19=справочники!$N$15,IF(AB$1&lt;=справочники!$Y$22*12,AB1173*справочники!$AE$22,IF(AB$1&lt;=справочники!$Y$23*12,AB1173*справочники!$AE$23,IF(AB$1&lt;=справочники!$Y$24*12,AB1173*справочники!$AE$24,AB1173*справочники!$AE$11))),SUM($Y1173:AB1173)*справочники!$AE$11)))-IF(Главная!$N$19=справочники!$N$15,0,SUM($Y1177:AA1177))&gt;0,IF(Главная!$N$19=справочники!$N$13,SUM($Y$19:AB$19)*справочники!$AE$12,IF(Главная!$N$19=справочники!$N$14,IF(SUM($Y$19:AB$19)*справочники!$AE$14&gt;SUM($Y1173:AB1173)*справочники!$AE$13,SUM($Y$19:AB$19)*справочники!$AE$14,SUM($Y1173:AB1173)*справочники!$AE$13),IF(Главная!$N$19=справочники!$N$15,IF(AB$1&lt;=справочники!$Y$22*12,AB1173*справочники!$AE$22,IF(AB$1&lt;=справочники!$Y$23*12,AB1173*справочники!$AE$23,IF(AB$1&lt;=справочники!$Y$24*12,AB1173*справочники!$AE$24,AB1173*справочники!$AE$11))),SUM($Y1173:AB1173)*справочники!$AE$11)))-IF(Главная!$N$19=справочники!$N$15,0,SUM($Y1177:AA1177)),0))</f>
        <v>0</v>
      </c>
      <c r="AC1177" s="100">
        <f>IF(AC$8="",0,IF(IF(Главная!$N$19=справочники!$N$13,SUM($Y$19:AC$19)*справочники!$AE$12,IF(Главная!$N$19=справочники!$N$14,IF(SUM($Y$19:AC$19)*справочники!$AE$14&gt;SUM($Y1173:AC1173)*справочники!$AE$13,SUM($Y$19:AC$19)*справочники!$AE$14,SUM($Y1173:AC1173)*справочники!$AE$13),IF(Главная!$N$19=справочники!$N$15,IF(AC$1&lt;=справочники!$Y$22*12,AC1173*справочники!$AE$22,IF(AC$1&lt;=справочники!$Y$23*12,AC1173*справочники!$AE$23,IF(AC$1&lt;=справочники!$Y$24*12,AC1173*справочники!$AE$24,AC1173*справочники!$AE$11))),SUM($Y1173:AC1173)*справочники!$AE$11)))-IF(Главная!$N$19=справочники!$N$15,0,SUM($Y1177:AB1177))&gt;0,IF(Главная!$N$19=справочники!$N$13,SUM($Y$19:AC$19)*справочники!$AE$12,IF(Главная!$N$19=справочники!$N$14,IF(SUM($Y$19:AC$19)*справочники!$AE$14&gt;SUM($Y1173:AC1173)*справочники!$AE$13,SUM($Y$19:AC$19)*справочники!$AE$14,SUM($Y1173:AC1173)*справочники!$AE$13),IF(Главная!$N$19=справочники!$N$15,IF(AC$1&lt;=справочники!$Y$22*12,AC1173*справочники!$AE$22,IF(AC$1&lt;=справочники!$Y$23*12,AC1173*справочники!$AE$23,IF(AC$1&lt;=справочники!$Y$24*12,AC1173*справочники!$AE$24,AC1173*справочники!$AE$11))),SUM($Y1173:AC1173)*справочники!$AE$11)))-IF(Главная!$N$19=справочники!$N$15,0,SUM($Y1177:AB1177)),0))</f>
        <v>0</v>
      </c>
      <c r="AD1177" s="100">
        <f>IF(AD$8="",0,IF(IF(Главная!$N$19=справочники!$N$13,SUM($Y$19:AD$19)*справочники!$AE$12,IF(Главная!$N$19=справочники!$N$14,IF(SUM($Y$19:AD$19)*справочники!$AE$14&gt;SUM($Y1173:AD1173)*справочники!$AE$13,SUM($Y$19:AD$19)*справочники!$AE$14,SUM($Y1173:AD1173)*справочники!$AE$13),IF(Главная!$N$19=справочники!$N$15,IF(AD$1&lt;=справочники!$Y$22*12,AD1173*справочники!$AE$22,IF(AD$1&lt;=справочники!$Y$23*12,AD1173*справочники!$AE$23,IF(AD$1&lt;=справочники!$Y$24*12,AD1173*справочники!$AE$24,AD1173*справочники!$AE$11))),SUM($Y1173:AD1173)*справочники!$AE$11)))-IF(Главная!$N$19=справочники!$N$15,0,SUM($Y1177:AC1177))&gt;0,IF(Главная!$N$19=справочники!$N$13,SUM($Y$19:AD$19)*справочники!$AE$12,IF(Главная!$N$19=справочники!$N$14,IF(SUM($Y$19:AD$19)*справочники!$AE$14&gt;SUM($Y1173:AD1173)*справочники!$AE$13,SUM($Y$19:AD$19)*справочники!$AE$14,SUM($Y1173:AD1173)*справочники!$AE$13),IF(Главная!$N$19=справочники!$N$15,IF(AD$1&lt;=справочники!$Y$22*12,AD1173*справочники!$AE$22,IF(AD$1&lt;=справочники!$Y$23*12,AD1173*справочники!$AE$23,IF(AD$1&lt;=справочники!$Y$24*12,AD1173*справочники!$AE$24,AD1173*справочники!$AE$11))),SUM($Y1173:AD1173)*справочники!$AE$11)))-IF(Главная!$N$19=справочники!$N$15,0,SUM($Y1177:AC1177)),0))</f>
        <v>0</v>
      </c>
      <c r="AE1177" s="100">
        <f>IF(AE$8="",0,IF(IF(Главная!$N$19=справочники!$N$13,SUM($Y$19:AE$19)*справочники!$AE$12,IF(Главная!$N$19=справочники!$N$14,IF(SUM($Y$19:AE$19)*справочники!$AE$14&gt;SUM($Y1173:AE1173)*справочники!$AE$13,SUM($Y$19:AE$19)*справочники!$AE$14,SUM($Y1173:AE1173)*справочники!$AE$13),IF(Главная!$N$19=справочники!$N$15,IF(AE$1&lt;=справочники!$Y$22*12,AE1173*справочники!$AE$22,IF(AE$1&lt;=справочники!$Y$23*12,AE1173*справочники!$AE$23,IF(AE$1&lt;=справочники!$Y$24*12,AE1173*справочники!$AE$24,AE1173*справочники!$AE$11))),SUM($Y1173:AE1173)*справочники!$AE$11)))-IF(Главная!$N$19=справочники!$N$15,0,SUM($Y1177:AD1177))&gt;0,IF(Главная!$N$19=справочники!$N$13,SUM($Y$19:AE$19)*справочники!$AE$12,IF(Главная!$N$19=справочники!$N$14,IF(SUM($Y$19:AE$19)*справочники!$AE$14&gt;SUM($Y1173:AE1173)*справочники!$AE$13,SUM($Y$19:AE$19)*справочники!$AE$14,SUM($Y1173:AE1173)*справочники!$AE$13),IF(Главная!$N$19=справочники!$N$15,IF(AE$1&lt;=справочники!$Y$22*12,AE1173*справочники!$AE$22,IF(AE$1&lt;=справочники!$Y$23*12,AE1173*справочники!$AE$23,IF(AE$1&lt;=справочники!$Y$24*12,AE1173*справочники!$AE$24,AE1173*справочники!$AE$11))),SUM($Y1173:AE1173)*справочники!$AE$11)))-IF(Главная!$N$19=справочники!$N$15,0,SUM($Y1177:AD1177)),0))</f>
        <v>0</v>
      </c>
      <c r="AF1177" s="100">
        <f>IF(AF$8="",0,IF(IF(Главная!$N$19=справочники!$N$13,SUM($Y$19:AF$19)*справочники!$AE$12,IF(Главная!$N$19=справочники!$N$14,IF(SUM($Y$19:AF$19)*справочники!$AE$14&gt;SUM($Y1173:AF1173)*справочники!$AE$13,SUM($Y$19:AF$19)*справочники!$AE$14,SUM($Y1173:AF1173)*справочники!$AE$13),IF(Главная!$N$19=справочники!$N$15,IF(AF$1&lt;=справочники!$Y$22*12,AF1173*справочники!$AE$22,IF(AF$1&lt;=справочники!$Y$23*12,AF1173*справочники!$AE$23,IF(AF$1&lt;=справочники!$Y$24*12,AF1173*справочники!$AE$24,AF1173*справочники!$AE$11))),SUM($Y1173:AF1173)*справочники!$AE$11)))-IF(Главная!$N$19=справочники!$N$15,0,SUM($Y1177:AE1177))&gt;0,IF(Главная!$N$19=справочники!$N$13,SUM($Y$19:AF$19)*справочники!$AE$12,IF(Главная!$N$19=справочники!$N$14,IF(SUM($Y$19:AF$19)*справочники!$AE$14&gt;SUM($Y1173:AF1173)*справочники!$AE$13,SUM($Y$19:AF$19)*справочники!$AE$14,SUM($Y1173:AF1173)*справочники!$AE$13),IF(Главная!$N$19=справочники!$N$15,IF(AF$1&lt;=справочники!$Y$22*12,AF1173*справочники!$AE$22,IF(AF$1&lt;=справочники!$Y$23*12,AF1173*справочники!$AE$23,IF(AF$1&lt;=справочники!$Y$24*12,AF1173*справочники!$AE$24,AF1173*справочники!$AE$11))),SUM($Y1173:AF1173)*справочники!$AE$11)))-IF(Главная!$N$19=справочники!$N$15,0,SUM($Y1177:AE1177)),0))</f>
        <v>0</v>
      </c>
      <c r="AG1177" s="100">
        <f>IF(AG$8="",0,IF(IF(Главная!$N$19=справочники!$N$13,SUM($Y$19:AG$19)*справочники!$AE$12,IF(Главная!$N$19=справочники!$N$14,IF(SUM($Y$19:AG$19)*справочники!$AE$14&gt;SUM($Y1173:AG1173)*справочники!$AE$13,SUM($Y$19:AG$19)*справочники!$AE$14,SUM($Y1173:AG1173)*справочники!$AE$13),IF(Главная!$N$19=справочники!$N$15,IF(AG$1&lt;=справочники!$Y$22*12,AG1173*справочники!$AE$22,IF(AG$1&lt;=справочники!$Y$23*12,AG1173*справочники!$AE$23,IF(AG$1&lt;=справочники!$Y$24*12,AG1173*справочники!$AE$24,AG1173*справочники!$AE$11))),SUM($Y1173:AG1173)*справочники!$AE$11)))-IF(Главная!$N$19=справочники!$N$15,0,SUM($Y1177:AF1177))&gt;0,IF(Главная!$N$19=справочники!$N$13,SUM($Y$19:AG$19)*справочники!$AE$12,IF(Главная!$N$19=справочники!$N$14,IF(SUM($Y$19:AG$19)*справочники!$AE$14&gt;SUM($Y1173:AG1173)*справочники!$AE$13,SUM($Y$19:AG$19)*справочники!$AE$14,SUM($Y1173:AG1173)*справочники!$AE$13),IF(Главная!$N$19=справочники!$N$15,IF(AG$1&lt;=справочники!$Y$22*12,AG1173*справочники!$AE$22,IF(AG$1&lt;=справочники!$Y$23*12,AG1173*справочники!$AE$23,IF(AG$1&lt;=справочники!$Y$24*12,AG1173*справочники!$AE$24,AG1173*справочники!$AE$11))),SUM($Y1173:AG1173)*справочники!$AE$11)))-IF(Главная!$N$19=справочники!$N$15,0,SUM($Y1177:AF1177)),0))</f>
        <v>0</v>
      </c>
      <c r="AH1177" s="100">
        <f>IF(AH$8="",0,IF(IF(Главная!$N$19=справочники!$N$13,SUM($Y$19:AH$19)*справочники!$AE$12,IF(Главная!$N$19=справочники!$N$14,IF(SUM($Y$19:AH$19)*справочники!$AE$14&gt;SUM($Y1173:AH1173)*справочники!$AE$13,SUM($Y$19:AH$19)*справочники!$AE$14,SUM($Y1173:AH1173)*справочники!$AE$13),IF(Главная!$N$19=справочники!$N$15,IF(AH$1&lt;=справочники!$Y$22*12,AH1173*справочники!$AE$22,IF(AH$1&lt;=справочники!$Y$23*12,AH1173*справочники!$AE$23,IF(AH$1&lt;=справочники!$Y$24*12,AH1173*справочники!$AE$24,AH1173*справочники!$AE$11))),SUM($Y1173:AH1173)*справочники!$AE$11)))-IF(Главная!$N$19=справочники!$N$15,0,SUM($Y1177:AG1177))&gt;0,IF(Главная!$N$19=справочники!$N$13,SUM($Y$19:AH$19)*справочники!$AE$12,IF(Главная!$N$19=справочники!$N$14,IF(SUM($Y$19:AH$19)*справочники!$AE$14&gt;SUM($Y1173:AH1173)*справочники!$AE$13,SUM($Y$19:AH$19)*справочники!$AE$14,SUM($Y1173:AH1173)*справочники!$AE$13),IF(Главная!$N$19=справочники!$N$15,IF(AH$1&lt;=справочники!$Y$22*12,AH1173*справочники!$AE$22,IF(AH$1&lt;=справочники!$Y$23*12,AH1173*справочники!$AE$23,IF(AH$1&lt;=справочники!$Y$24*12,AH1173*справочники!$AE$24,AH1173*справочники!$AE$11))),SUM($Y1173:AH1173)*справочники!$AE$11)))-IF(Главная!$N$19=справочники!$N$15,0,SUM($Y1177:AG1177)),0))</f>
        <v>0</v>
      </c>
      <c r="AI1177" s="100">
        <f>IF(AI$8="",0,IF(IF(Главная!$N$19=справочники!$N$13,SUM($Y$19:AI$19)*справочники!$AE$12,IF(Главная!$N$19=справочники!$N$14,IF(SUM($Y$19:AI$19)*справочники!$AE$14&gt;SUM($Y1173:AI1173)*справочники!$AE$13,SUM($Y$19:AI$19)*справочники!$AE$14,SUM($Y1173:AI1173)*справочники!$AE$13),IF(Главная!$N$19=справочники!$N$15,IF(AI$1&lt;=справочники!$Y$22*12,AI1173*справочники!$AE$22,IF(AI$1&lt;=справочники!$Y$23*12,AI1173*справочники!$AE$23,IF(AI$1&lt;=справочники!$Y$24*12,AI1173*справочники!$AE$24,AI1173*справочники!$AE$11))),SUM($Y1173:AI1173)*справочники!$AE$11)))-IF(Главная!$N$19=справочники!$N$15,0,SUM($Y1177:AH1177))&gt;0,IF(Главная!$N$19=справочники!$N$13,SUM($Y$19:AI$19)*справочники!$AE$12,IF(Главная!$N$19=справочники!$N$14,IF(SUM($Y$19:AI$19)*справочники!$AE$14&gt;SUM($Y1173:AI1173)*справочники!$AE$13,SUM($Y$19:AI$19)*справочники!$AE$14,SUM($Y1173:AI1173)*справочники!$AE$13),IF(Главная!$N$19=справочники!$N$15,IF(AI$1&lt;=справочники!$Y$22*12,AI1173*справочники!$AE$22,IF(AI$1&lt;=справочники!$Y$23*12,AI1173*справочники!$AE$23,IF(AI$1&lt;=справочники!$Y$24*12,AI1173*справочники!$AE$24,AI1173*справочники!$AE$11))),SUM($Y1173:AI1173)*справочники!$AE$11)))-IF(Главная!$N$19=справочники!$N$15,0,SUM($Y1177:AH1177)),0))</f>
        <v>0</v>
      </c>
      <c r="AJ1177" s="100">
        <f>IF(AJ$8="",0,IF(IF(Главная!$N$19=справочники!$N$13,SUM($Y$19:AJ$19)*справочники!$AE$12,IF(Главная!$N$19=справочники!$N$14,IF(SUM($Y$19:AJ$19)*справочники!$AE$14&gt;SUM($Y1173:AJ1173)*справочники!$AE$13,SUM($Y$19:AJ$19)*справочники!$AE$14,SUM($Y1173:AJ1173)*справочники!$AE$13),IF(Главная!$N$19=справочники!$N$15,IF(AJ$1&lt;=справочники!$Y$22*12,AJ1173*справочники!$AE$22,IF(AJ$1&lt;=справочники!$Y$23*12,AJ1173*справочники!$AE$23,IF(AJ$1&lt;=справочники!$Y$24*12,AJ1173*справочники!$AE$24,AJ1173*справочники!$AE$11))),SUM($Y1173:AJ1173)*справочники!$AE$11)))-IF(Главная!$N$19=справочники!$N$15,0,SUM($Y1177:AI1177))&gt;0,IF(Главная!$N$19=справочники!$N$13,SUM($Y$19:AJ$19)*справочники!$AE$12,IF(Главная!$N$19=справочники!$N$14,IF(SUM($Y$19:AJ$19)*справочники!$AE$14&gt;SUM($Y1173:AJ1173)*справочники!$AE$13,SUM($Y$19:AJ$19)*справочники!$AE$14,SUM($Y1173:AJ1173)*справочники!$AE$13),IF(Главная!$N$19=справочники!$N$15,IF(AJ$1&lt;=справочники!$Y$22*12,AJ1173*справочники!$AE$22,IF(AJ$1&lt;=справочники!$Y$23*12,AJ1173*справочники!$AE$23,IF(AJ$1&lt;=справочники!$Y$24*12,AJ1173*справочники!$AE$24,AJ1173*справочники!$AE$11))),SUM($Y1173:AJ1173)*справочники!$AE$11)))-IF(Главная!$N$19=справочники!$N$15,0,SUM($Y1177:AI1177)),0))</f>
        <v>0</v>
      </c>
      <c r="AK1177" s="100">
        <f>IF(AK$8="",0,IF(IF(Главная!$N$19=справочники!$N$13,SUM($Y$19:AK$19)*справочники!$AE$12,IF(Главная!$N$19=справочники!$N$14,IF(SUM($Y$19:AK$19)*справочники!$AE$14&gt;SUM($Y1173:AK1173)*справочники!$AE$13,SUM($Y$19:AK$19)*справочники!$AE$14,SUM($Y1173:AK1173)*справочники!$AE$13),IF(Главная!$N$19=справочники!$N$15,IF(AK$1&lt;=справочники!$Y$22*12,AK1173*справочники!$AE$22,IF(AK$1&lt;=справочники!$Y$23*12,AK1173*справочники!$AE$23,IF(AK$1&lt;=справочники!$Y$24*12,AK1173*справочники!$AE$24,AK1173*справочники!$AE$11))),SUM($Y1173:AK1173)*справочники!$AE$11)))-IF(Главная!$N$19=справочники!$N$15,0,SUM($Y1177:AJ1177))&gt;0,IF(Главная!$N$19=справочники!$N$13,SUM($Y$19:AK$19)*справочники!$AE$12,IF(Главная!$N$19=справочники!$N$14,IF(SUM($Y$19:AK$19)*справочники!$AE$14&gt;SUM($Y1173:AK1173)*справочники!$AE$13,SUM($Y$19:AK$19)*справочники!$AE$14,SUM($Y1173:AK1173)*справочники!$AE$13),IF(Главная!$N$19=справочники!$N$15,IF(AK$1&lt;=справочники!$Y$22*12,AK1173*справочники!$AE$22,IF(AK$1&lt;=справочники!$Y$23*12,AK1173*справочники!$AE$23,IF(AK$1&lt;=справочники!$Y$24*12,AK1173*справочники!$AE$24,AK1173*справочники!$AE$11))),SUM($Y1173:AK1173)*справочники!$AE$11)))-IF(Главная!$N$19=справочники!$N$15,0,SUM($Y1177:AJ1177)),0))</f>
        <v>0</v>
      </c>
      <c r="AL1177" s="100">
        <f>IF(AL$8="",0,IF(IF(Главная!$N$19=справочники!$N$13,SUM($Y$19:AL$19)*справочники!$AE$12,IF(Главная!$N$19=справочники!$N$14,IF(SUM($Y$19:AL$19)*справочники!$AE$14&gt;SUM($Y1173:AL1173)*справочники!$AE$13,SUM($Y$19:AL$19)*справочники!$AE$14,SUM($Y1173:AL1173)*справочники!$AE$13),IF(Главная!$N$19=справочники!$N$15,IF(AL$1&lt;=справочники!$Y$22*12,AL1173*справочники!$AE$22,IF(AL$1&lt;=справочники!$Y$23*12,AL1173*справочники!$AE$23,IF(AL$1&lt;=справочники!$Y$24*12,AL1173*справочники!$AE$24,AL1173*справочники!$AE$11))),SUM($Y1173:AL1173)*справочники!$AE$11)))-IF(Главная!$N$19=справочники!$N$15,0,SUM($Y1177:AK1177))&gt;0,IF(Главная!$N$19=справочники!$N$13,SUM($Y$19:AL$19)*справочники!$AE$12,IF(Главная!$N$19=справочники!$N$14,IF(SUM($Y$19:AL$19)*справочники!$AE$14&gt;SUM($Y1173:AL1173)*справочники!$AE$13,SUM($Y$19:AL$19)*справочники!$AE$14,SUM($Y1173:AL1173)*справочники!$AE$13),IF(Главная!$N$19=справочники!$N$15,IF(AL$1&lt;=справочники!$Y$22*12,AL1173*справочники!$AE$22,IF(AL$1&lt;=справочники!$Y$23*12,AL1173*справочники!$AE$23,IF(AL$1&lt;=справочники!$Y$24*12,AL1173*справочники!$AE$24,AL1173*справочники!$AE$11))),SUM($Y1173:AL1173)*справочники!$AE$11)))-IF(Главная!$N$19=справочники!$N$15,0,SUM($Y1177:AK1177)),0))</f>
        <v>0</v>
      </c>
      <c r="AM1177" s="100">
        <f>IF(AM$8="",0,IF(IF(Главная!$N$19=справочники!$N$13,SUM($Y$19:AM$19)*справочники!$AE$12,IF(Главная!$N$19=справочники!$N$14,IF(SUM($Y$19:AM$19)*справочники!$AE$14&gt;SUM($Y1173:AM1173)*справочники!$AE$13,SUM($Y$19:AM$19)*справочники!$AE$14,SUM($Y1173:AM1173)*справочники!$AE$13),IF(Главная!$N$19=справочники!$N$15,IF(AM$1&lt;=справочники!$Y$22*12,AM1173*справочники!$AE$22,IF(AM$1&lt;=справочники!$Y$23*12,AM1173*справочники!$AE$23,IF(AM$1&lt;=справочники!$Y$24*12,AM1173*справочники!$AE$24,AM1173*справочники!$AE$11))),SUM($Y1173:AM1173)*справочники!$AE$11)))-IF(Главная!$N$19=справочники!$N$15,0,SUM($Y1177:AL1177))&gt;0,IF(Главная!$N$19=справочники!$N$13,SUM($Y$19:AM$19)*справочники!$AE$12,IF(Главная!$N$19=справочники!$N$14,IF(SUM($Y$19:AM$19)*справочники!$AE$14&gt;SUM($Y1173:AM1173)*справочники!$AE$13,SUM($Y$19:AM$19)*справочники!$AE$14,SUM($Y1173:AM1173)*справочники!$AE$13),IF(Главная!$N$19=справочники!$N$15,IF(AM$1&lt;=справочники!$Y$22*12,AM1173*справочники!$AE$22,IF(AM$1&lt;=справочники!$Y$23*12,AM1173*справочники!$AE$23,IF(AM$1&lt;=справочники!$Y$24*12,AM1173*справочники!$AE$24,AM1173*справочники!$AE$11))),SUM($Y1173:AM1173)*справочники!$AE$11)))-IF(Главная!$N$19=справочники!$N$15,0,SUM($Y1177:AL1177)),0))</f>
        <v>0</v>
      </c>
      <c r="AN1177" s="100">
        <f>IF(AN$8="",0,IF(IF(Главная!$N$19=справочники!$N$13,SUM($Y$19:AN$19)*справочники!$AE$12,IF(Главная!$N$19=справочники!$N$14,IF(SUM($Y$19:AN$19)*справочники!$AE$14&gt;SUM($Y1173:AN1173)*справочники!$AE$13,SUM($Y$19:AN$19)*справочники!$AE$14,SUM($Y1173:AN1173)*справочники!$AE$13),IF(Главная!$N$19=справочники!$N$15,IF(AN$1&lt;=справочники!$Y$22*12,AN1173*справочники!$AE$22,IF(AN$1&lt;=справочники!$Y$23*12,AN1173*справочники!$AE$23,IF(AN$1&lt;=справочники!$Y$24*12,AN1173*справочники!$AE$24,AN1173*справочники!$AE$11))),SUM($Y1173:AN1173)*справочники!$AE$11)))-IF(Главная!$N$19=справочники!$N$15,0,SUM($Y1177:AM1177))&gt;0,IF(Главная!$N$19=справочники!$N$13,SUM($Y$19:AN$19)*справочники!$AE$12,IF(Главная!$N$19=справочники!$N$14,IF(SUM($Y$19:AN$19)*справочники!$AE$14&gt;SUM($Y1173:AN1173)*справочники!$AE$13,SUM($Y$19:AN$19)*справочники!$AE$14,SUM($Y1173:AN1173)*справочники!$AE$13),IF(Главная!$N$19=справочники!$N$15,IF(AN$1&lt;=справочники!$Y$22*12,AN1173*справочники!$AE$22,IF(AN$1&lt;=справочники!$Y$23*12,AN1173*справочники!$AE$23,IF(AN$1&lt;=справочники!$Y$24*12,AN1173*справочники!$AE$24,AN1173*справочники!$AE$11))),SUM($Y1173:AN1173)*справочники!$AE$11)))-IF(Главная!$N$19=справочники!$N$15,0,SUM($Y1177:AM1177)),0))</f>
        <v>0</v>
      </c>
      <c r="AO1177" s="100">
        <f>IF(AO$8="",0,IF(IF(Главная!$N$19=справочники!$N$13,SUM($Y$19:AO$19)*справочники!$AE$12,IF(Главная!$N$19=справочники!$N$14,IF(SUM($Y$19:AO$19)*справочники!$AE$14&gt;SUM($Y1173:AO1173)*справочники!$AE$13,SUM($Y$19:AO$19)*справочники!$AE$14,SUM($Y1173:AO1173)*справочники!$AE$13),IF(Главная!$N$19=справочники!$N$15,IF(AO$1&lt;=справочники!$Y$22*12,AO1173*справочники!$AE$22,IF(AO$1&lt;=справочники!$Y$23*12,AO1173*справочники!$AE$23,IF(AO$1&lt;=справочники!$Y$24*12,AO1173*справочники!$AE$24,AO1173*справочники!$AE$11))),SUM($Y1173:AO1173)*справочники!$AE$11)))-IF(Главная!$N$19=справочники!$N$15,0,SUM($Y1177:AN1177))&gt;0,IF(Главная!$N$19=справочники!$N$13,SUM($Y$19:AO$19)*справочники!$AE$12,IF(Главная!$N$19=справочники!$N$14,IF(SUM($Y$19:AO$19)*справочники!$AE$14&gt;SUM($Y1173:AO1173)*справочники!$AE$13,SUM($Y$19:AO$19)*справочники!$AE$14,SUM($Y1173:AO1173)*справочники!$AE$13),IF(Главная!$N$19=справочники!$N$15,IF(AO$1&lt;=справочники!$Y$22*12,AO1173*справочники!$AE$22,IF(AO$1&lt;=справочники!$Y$23*12,AO1173*справочники!$AE$23,IF(AO$1&lt;=справочники!$Y$24*12,AO1173*справочники!$AE$24,AO1173*справочники!$AE$11))),SUM($Y1173:AO1173)*справочники!$AE$11)))-IF(Главная!$N$19=справочники!$N$15,0,SUM($Y1177:AN1177)),0))</f>
        <v>0</v>
      </c>
      <c r="AP1177" s="100">
        <f>IF(AP$8="",0,IF(IF(Главная!$N$19=справочники!$N$13,SUM($Y$19:AP$19)*справочники!$AE$12,IF(Главная!$N$19=справочники!$N$14,IF(SUM($Y$19:AP$19)*справочники!$AE$14&gt;SUM($Y1173:AP1173)*справочники!$AE$13,SUM($Y$19:AP$19)*справочники!$AE$14,SUM($Y1173:AP1173)*справочники!$AE$13),IF(Главная!$N$19=справочники!$N$15,IF(AP$1&lt;=справочники!$Y$22*12,AP1173*справочники!$AE$22,IF(AP$1&lt;=справочники!$Y$23*12,AP1173*справочники!$AE$23,IF(AP$1&lt;=справочники!$Y$24*12,AP1173*справочники!$AE$24,AP1173*справочники!$AE$11))),SUM($Y1173:AP1173)*справочники!$AE$11)))-IF(Главная!$N$19=справочники!$N$15,0,SUM($Y1177:AO1177))&gt;0,IF(Главная!$N$19=справочники!$N$13,SUM($Y$19:AP$19)*справочники!$AE$12,IF(Главная!$N$19=справочники!$N$14,IF(SUM($Y$19:AP$19)*справочники!$AE$14&gt;SUM($Y1173:AP1173)*справочники!$AE$13,SUM($Y$19:AP$19)*справочники!$AE$14,SUM($Y1173:AP1173)*справочники!$AE$13),IF(Главная!$N$19=справочники!$N$15,IF(AP$1&lt;=справочники!$Y$22*12,AP1173*справочники!$AE$22,IF(AP$1&lt;=справочники!$Y$23*12,AP1173*справочники!$AE$23,IF(AP$1&lt;=справочники!$Y$24*12,AP1173*справочники!$AE$24,AP1173*справочники!$AE$11))),SUM($Y1173:AP1173)*справочники!$AE$11)))-IF(Главная!$N$19=справочники!$N$15,0,SUM($Y1177:AO1177)),0))</f>
        <v>0</v>
      </c>
      <c r="AQ1177" s="100">
        <f>IF(AQ$8="",0,IF(IF(Главная!$N$19=справочники!$N$13,SUM($Y$19:AQ$19)*справочники!$AE$12,IF(Главная!$N$19=справочники!$N$14,IF(SUM($Y$19:AQ$19)*справочники!$AE$14&gt;SUM($Y1173:AQ1173)*справочники!$AE$13,SUM($Y$19:AQ$19)*справочники!$AE$14,SUM($Y1173:AQ1173)*справочники!$AE$13),IF(Главная!$N$19=справочники!$N$15,IF(AQ$1&lt;=справочники!$Y$22*12,AQ1173*справочники!$AE$22,IF(AQ$1&lt;=справочники!$Y$23*12,AQ1173*справочники!$AE$23,IF(AQ$1&lt;=справочники!$Y$24*12,AQ1173*справочники!$AE$24,AQ1173*справочники!$AE$11))),SUM($Y1173:AQ1173)*справочники!$AE$11)))-IF(Главная!$N$19=справочники!$N$15,0,SUM($Y1177:AP1177))&gt;0,IF(Главная!$N$19=справочники!$N$13,SUM($Y$19:AQ$19)*справочники!$AE$12,IF(Главная!$N$19=справочники!$N$14,IF(SUM($Y$19:AQ$19)*справочники!$AE$14&gt;SUM($Y1173:AQ1173)*справочники!$AE$13,SUM($Y$19:AQ$19)*справочники!$AE$14,SUM($Y1173:AQ1173)*справочники!$AE$13),IF(Главная!$N$19=справочники!$N$15,IF(AQ$1&lt;=справочники!$Y$22*12,AQ1173*справочники!$AE$22,IF(AQ$1&lt;=справочники!$Y$23*12,AQ1173*справочники!$AE$23,IF(AQ$1&lt;=справочники!$Y$24*12,AQ1173*справочники!$AE$24,AQ1173*справочники!$AE$11))),SUM($Y1173:AQ1173)*справочники!$AE$11)))-IF(Главная!$N$19=справочники!$N$15,0,SUM($Y1177:AP1177)),0))</f>
        <v>0</v>
      </c>
      <c r="AR1177" s="100">
        <f>IF(AR$8="",0,IF(IF(Главная!$N$19=справочники!$N$13,SUM($Y$19:AR$19)*справочники!$AE$12,IF(Главная!$N$19=справочники!$N$14,IF(SUM($Y$19:AR$19)*справочники!$AE$14&gt;SUM($Y1173:AR1173)*справочники!$AE$13,SUM($Y$19:AR$19)*справочники!$AE$14,SUM($Y1173:AR1173)*справочники!$AE$13),IF(Главная!$N$19=справочники!$N$15,IF(AR$1&lt;=справочники!$Y$22*12,AR1173*справочники!$AE$22,IF(AR$1&lt;=справочники!$Y$23*12,AR1173*справочники!$AE$23,IF(AR$1&lt;=справочники!$Y$24*12,AR1173*справочники!$AE$24,AR1173*справочники!$AE$11))),SUM($Y1173:AR1173)*справочники!$AE$11)))-IF(Главная!$N$19=справочники!$N$15,0,SUM($Y1177:AQ1177))&gt;0,IF(Главная!$N$19=справочники!$N$13,SUM($Y$19:AR$19)*справочники!$AE$12,IF(Главная!$N$19=справочники!$N$14,IF(SUM($Y$19:AR$19)*справочники!$AE$14&gt;SUM($Y1173:AR1173)*справочники!$AE$13,SUM($Y$19:AR$19)*справочники!$AE$14,SUM($Y1173:AR1173)*справочники!$AE$13),IF(Главная!$N$19=справочники!$N$15,IF(AR$1&lt;=справочники!$Y$22*12,AR1173*справочники!$AE$22,IF(AR$1&lt;=справочники!$Y$23*12,AR1173*справочники!$AE$23,IF(AR$1&lt;=справочники!$Y$24*12,AR1173*справочники!$AE$24,AR1173*справочники!$AE$11))),SUM($Y1173:AR1173)*справочники!$AE$11)))-IF(Главная!$N$19=справочники!$N$15,0,SUM($Y1177:AQ1177)),0))</f>
        <v>0</v>
      </c>
      <c r="AS1177" s="100">
        <f>IF(AS$8="",0,IF(IF(Главная!$N$19=справочники!$N$13,SUM($Y$19:AS$19)*справочники!$AE$12,IF(Главная!$N$19=справочники!$N$14,IF(SUM($Y$19:AS$19)*справочники!$AE$14&gt;SUM($Y1173:AS1173)*справочники!$AE$13,SUM($Y$19:AS$19)*справочники!$AE$14,SUM($Y1173:AS1173)*справочники!$AE$13),IF(Главная!$N$19=справочники!$N$15,IF(AS$1&lt;=справочники!$Y$22*12,AS1173*справочники!$AE$22,IF(AS$1&lt;=справочники!$Y$23*12,AS1173*справочники!$AE$23,IF(AS$1&lt;=справочники!$Y$24*12,AS1173*справочники!$AE$24,AS1173*справочники!$AE$11))),SUM($Y1173:AS1173)*справочники!$AE$11)))-IF(Главная!$N$19=справочники!$N$15,0,SUM($Y1177:AR1177))&gt;0,IF(Главная!$N$19=справочники!$N$13,SUM($Y$19:AS$19)*справочники!$AE$12,IF(Главная!$N$19=справочники!$N$14,IF(SUM($Y$19:AS$19)*справочники!$AE$14&gt;SUM($Y1173:AS1173)*справочники!$AE$13,SUM($Y$19:AS$19)*справочники!$AE$14,SUM($Y1173:AS1173)*справочники!$AE$13),IF(Главная!$N$19=справочники!$N$15,IF(AS$1&lt;=справочники!$Y$22*12,AS1173*справочники!$AE$22,IF(AS$1&lt;=справочники!$Y$23*12,AS1173*справочники!$AE$23,IF(AS$1&lt;=справочники!$Y$24*12,AS1173*справочники!$AE$24,AS1173*справочники!$AE$11))),SUM($Y1173:AS1173)*справочники!$AE$11)))-IF(Главная!$N$19=справочники!$N$15,0,SUM($Y1177:AR1177)),0))</f>
        <v>0</v>
      </c>
      <c r="AT1177" s="100">
        <f>IF(AT$8="",0,IF(IF(Главная!$N$19=справочники!$N$13,SUM($Y$19:AT$19)*справочники!$AE$12,IF(Главная!$N$19=справочники!$N$14,IF(SUM($Y$19:AT$19)*справочники!$AE$14&gt;SUM($Y1173:AT1173)*справочники!$AE$13,SUM($Y$19:AT$19)*справочники!$AE$14,SUM($Y1173:AT1173)*справочники!$AE$13),IF(Главная!$N$19=справочники!$N$15,IF(AT$1&lt;=справочники!$Y$22*12,AT1173*справочники!$AE$22,IF(AT$1&lt;=справочники!$Y$23*12,AT1173*справочники!$AE$23,IF(AT$1&lt;=справочники!$Y$24*12,AT1173*справочники!$AE$24,AT1173*справочники!$AE$11))),SUM($Y1173:AT1173)*справочники!$AE$11)))-IF(Главная!$N$19=справочники!$N$15,0,SUM($Y1177:AS1177))&gt;0,IF(Главная!$N$19=справочники!$N$13,SUM($Y$19:AT$19)*справочники!$AE$12,IF(Главная!$N$19=справочники!$N$14,IF(SUM($Y$19:AT$19)*справочники!$AE$14&gt;SUM($Y1173:AT1173)*справочники!$AE$13,SUM($Y$19:AT$19)*справочники!$AE$14,SUM($Y1173:AT1173)*справочники!$AE$13),IF(Главная!$N$19=справочники!$N$15,IF(AT$1&lt;=справочники!$Y$22*12,AT1173*справочники!$AE$22,IF(AT$1&lt;=справочники!$Y$23*12,AT1173*справочники!$AE$23,IF(AT$1&lt;=справочники!$Y$24*12,AT1173*справочники!$AE$24,AT1173*справочники!$AE$11))),SUM($Y1173:AT1173)*справочники!$AE$11)))-IF(Главная!$N$19=справочники!$N$15,0,SUM($Y1177:AS1177)),0))</f>
        <v>0</v>
      </c>
      <c r="AU1177" s="100">
        <f>IF(AU$8="",0,IF(IF(Главная!$N$19=справочники!$N$13,SUM($Y$19:AU$19)*справочники!$AE$12,IF(Главная!$N$19=справочники!$N$14,IF(SUM($Y$19:AU$19)*справочники!$AE$14&gt;SUM($Y1173:AU1173)*справочники!$AE$13,SUM($Y$19:AU$19)*справочники!$AE$14,SUM($Y1173:AU1173)*справочники!$AE$13),IF(Главная!$N$19=справочники!$N$15,IF(AU$1&lt;=справочники!$Y$22*12,AU1173*справочники!$AE$22,IF(AU$1&lt;=справочники!$Y$23*12,AU1173*справочники!$AE$23,IF(AU$1&lt;=справочники!$Y$24*12,AU1173*справочники!$AE$24,AU1173*справочники!$AE$11))),SUM($Y1173:AU1173)*справочники!$AE$11)))-IF(Главная!$N$19=справочники!$N$15,0,SUM($Y1177:AT1177))&gt;0,IF(Главная!$N$19=справочники!$N$13,SUM($Y$19:AU$19)*справочники!$AE$12,IF(Главная!$N$19=справочники!$N$14,IF(SUM($Y$19:AU$19)*справочники!$AE$14&gt;SUM($Y1173:AU1173)*справочники!$AE$13,SUM($Y$19:AU$19)*справочники!$AE$14,SUM($Y1173:AU1173)*справочники!$AE$13),IF(Главная!$N$19=справочники!$N$15,IF(AU$1&lt;=справочники!$Y$22*12,AU1173*справочники!$AE$22,IF(AU$1&lt;=справочники!$Y$23*12,AU1173*справочники!$AE$23,IF(AU$1&lt;=справочники!$Y$24*12,AU1173*справочники!$AE$24,AU1173*справочники!$AE$11))),SUM($Y1173:AU1173)*справочники!$AE$11)))-IF(Главная!$N$19=справочники!$N$15,0,SUM($Y1177:AT1177)),0))</f>
        <v>0</v>
      </c>
      <c r="AV1177" s="100">
        <f>IF(AV$8="",0,IF(IF(Главная!$N$19=справочники!$N$13,SUM($Y$19:AV$19)*справочники!$AE$12,IF(Главная!$N$19=справочники!$N$14,IF(SUM($Y$19:AV$19)*справочники!$AE$14&gt;SUM($Y1173:AV1173)*справочники!$AE$13,SUM($Y$19:AV$19)*справочники!$AE$14,SUM($Y1173:AV1173)*справочники!$AE$13),IF(Главная!$N$19=справочники!$N$15,IF(AV$1&lt;=справочники!$Y$22*12,AV1173*справочники!$AE$22,IF(AV$1&lt;=справочники!$Y$23*12,AV1173*справочники!$AE$23,IF(AV$1&lt;=справочники!$Y$24*12,AV1173*справочники!$AE$24,AV1173*справочники!$AE$11))),SUM($Y1173:AV1173)*справочники!$AE$11)))-IF(Главная!$N$19=справочники!$N$15,0,SUM($Y1177:AU1177))&gt;0,IF(Главная!$N$19=справочники!$N$13,SUM($Y$19:AV$19)*справочники!$AE$12,IF(Главная!$N$19=справочники!$N$14,IF(SUM($Y$19:AV$19)*справочники!$AE$14&gt;SUM($Y1173:AV1173)*справочники!$AE$13,SUM($Y$19:AV$19)*справочники!$AE$14,SUM($Y1173:AV1173)*справочники!$AE$13),IF(Главная!$N$19=справочники!$N$15,IF(AV$1&lt;=справочники!$Y$22*12,AV1173*справочники!$AE$22,IF(AV$1&lt;=справочники!$Y$23*12,AV1173*справочники!$AE$23,IF(AV$1&lt;=справочники!$Y$24*12,AV1173*справочники!$AE$24,AV1173*справочники!$AE$11))),SUM($Y1173:AV1173)*справочники!$AE$11)))-IF(Главная!$N$19=справочники!$N$15,0,SUM($Y1177:AU1177)),0))</f>
        <v>0</v>
      </c>
      <c r="AW1177" s="100">
        <f>IF(AW$8="",0,IF(IF(Главная!$N$19=справочники!$N$13,SUM($Y$19:AW$19)*справочники!$AE$12,IF(Главная!$N$19=справочники!$N$14,IF(SUM($Y$19:AW$19)*справочники!$AE$14&gt;SUM($Y1173:AW1173)*справочники!$AE$13,SUM($Y$19:AW$19)*справочники!$AE$14,SUM($Y1173:AW1173)*справочники!$AE$13),IF(Главная!$N$19=справочники!$N$15,IF(AW$1&lt;=справочники!$Y$22*12,AW1173*справочники!$AE$22,IF(AW$1&lt;=справочники!$Y$23*12,AW1173*справочники!$AE$23,IF(AW$1&lt;=справочники!$Y$24*12,AW1173*справочники!$AE$24,AW1173*справочники!$AE$11))),SUM($Y1173:AW1173)*справочники!$AE$11)))-IF(Главная!$N$19=справочники!$N$15,0,SUM($Y1177:AV1177))&gt;0,IF(Главная!$N$19=справочники!$N$13,SUM($Y$19:AW$19)*справочники!$AE$12,IF(Главная!$N$19=справочники!$N$14,IF(SUM($Y$19:AW$19)*справочники!$AE$14&gt;SUM($Y1173:AW1173)*справочники!$AE$13,SUM($Y$19:AW$19)*справочники!$AE$14,SUM($Y1173:AW1173)*справочники!$AE$13),IF(Главная!$N$19=справочники!$N$15,IF(AW$1&lt;=справочники!$Y$22*12,AW1173*справочники!$AE$22,IF(AW$1&lt;=справочники!$Y$23*12,AW1173*справочники!$AE$23,IF(AW$1&lt;=справочники!$Y$24*12,AW1173*справочники!$AE$24,AW1173*справочники!$AE$11))),SUM($Y1173:AW1173)*справочники!$AE$11)))-IF(Главная!$N$19=справочники!$N$15,0,SUM($Y1177:AV1177)),0))</f>
        <v>0</v>
      </c>
      <c r="AX1177" s="100">
        <f>IF(AX$8="",0,IF(IF(Главная!$N$19=справочники!$N$13,SUM($Y$19:AX$19)*справочники!$AE$12,IF(Главная!$N$19=справочники!$N$14,IF(SUM($Y$19:AX$19)*справочники!$AE$14&gt;SUM($Y1173:AX1173)*справочники!$AE$13,SUM($Y$19:AX$19)*справочники!$AE$14,SUM($Y1173:AX1173)*справочники!$AE$13),IF(Главная!$N$19=справочники!$N$15,IF(AX$1&lt;=справочники!$Y$22*12,AX1173*справочники!$AE$22,IF(AX$1&lt;=справочники!$Y$23*12,AX1173*справочники!$AE$23,IF(AX$1&lt;=справочники!$Y$24*12,AX1173*справочники!$AE$24,AX1173*справочники!$AE$11))),SUM($Y1173:AX1173)*справочники!$AE$11)))-IF(Главная!$N$19=справочники!$N$15,0,SUM($Y1177:AW1177))&gt;0,IF(Главная!$N$19=справочники!$N$13,SUM($Y$19:AX$19)*справочники!$AE$12,IF(Главная!$N$19=справочники!$N$14,IF(SUM($Y$19:AX$19)*справочники!$AE$14&gt;SUM($Y1173:AX1173)*справочники!$AE$13,SUM($Y$19:AX$19)*справочники!$AE$14,SUM($Y1173:AX1173)*справочники!$AE$13),IF(Главная!$N$19=справочники!$N$15,IF(AX$1&lt;=справочники!$Y$22*12,AX1173*справочники!$AE$22,IF(AX$1&lt;=справочники!$Y$23*12,AX1173*справочники!$AE$23,IF(AX$1&lt;=справочники!$Y$24*12,AX1173*справочники!$AE$24,AX1173*справочники!$AE$11))),SUM($Y1173:AX1173)*справочники!$AE$11)))-IF(Главная!$N$19=справочники!$N$15,0,SUM($Y1177:AW1177)),0))</f>
        <v>0</v>
      </c>
      <c r="AY1177" s="100">
        <f>IF(AY$8="",0,IF(IF(Главная!$N$19=справочники!$N$13,SUM($Y$19:AY$19)*справочники!$AE$12,IF(Главная!$N$19=справочники!$N$14,IF(SUM($Y$19:AY$19)*справочники!$AE$14&gt;SUM($Y1173:AY1173)*справочники!$AE$13,SUM($Y$19:AY$19)*справочники!$AE$14,SUM($Y1173:AY1173)*справочники!$AE$13),IF(Главная!$N$19=справочники!$N$15,IF(AY$1&lt;=справочники!$Y$22*12,AY1173*справочники!$AE$22,IF(AY$1&lt;=справочники!$Y$23*12,AY1173*справочники!$AE$23,IF(AY$1&lt;=справочники!$Y$24*12,AY1173*справочники!$AE$24,AY1173*справочники!$AE$11))),SUM($Y1173:AY1173)*справочники!$AE$11)))-IF(Главная!$N$19=справочники!$N$15,0,SUM($Y1177:AX1177))&gt;0,IF(Главная!$N$19=справочники!$N$13,SUM($Y$19:AY$19)*справочники!$AE$12,IF(Главная!$N$19=справочники!$N$14,IF(SUM($Y$19:AY$19)*справочники!$AE$14&gt;SUM($Y1173:AY1173)*справочники!$AE$13,SUM($Y$19:AY$19)*справочники!$AE$14,SUM($Y1173:AY1173)*справочники!$AE$13),IF(Главная!$N$19=справочники!$N$15,IF(AY$1&lt;=справочники!$Y$22*12,AY1173*справочники!$AE$22,IF(AY$1&lt;=справочники!$Y$23*12,AY1173*справочники!$AE$23,IF(AY$1&lt;=справочники!$Y$24*12,AY1173*справочники!$AE$24,AY1173*справочники!$AE$11))),SUM($Y1173:AY1173)*справочники!$AE$11)))-IF(Главная!$N$19=справочники!$N$15,0,SUM($Y1177:AX1177)),0))</f>
        <v>0</v>
      </c>
      <c r="AZ1177" s="100">
        <f>IF(AZ$8="",0,IF(IF(Главная!$N$19=справочники!$N$13,SUM($Y$19:AZ$19)*справочники!$AE$12,IF(Главная!$N$19=справочники!$N$14,IF(SUM($Y$19:AZ$19)*справочники!$AE$14&gt;SUM($Y1173:AZ1173)*справочники!$AE$13,SUM($Y$19:AZ$19)*справочники!$AE$14,SUM($Y1173:AZ1173)*справочники!$AE$13),IF(Главная!$N$19=справочники!$N$15,IF(AZ$1&lt;=справочники!$Y$22*12,AZ1173*справочники!$AE$22,IF(AZ$1&lt;=справочники!$Y$23*12,AZ1173*справочники!$AE$23,IF(AZ$1&lt;=справочники!$Y$24*12,AZ1173*справочники!$AE$24,AZ1173*справочники!$AE$11))),SUM($Y1173:AZ1173)*справочники!$AE$11)))-IF(Главная!$N$19=справочники!$N$15,0,SUM($Y1177:AY1177))&gt;0,IF(Главная!$N$19=справочники!$N$13,SUM($Y$19:AZ$19)*справочники!$AE$12,IF(Главная!$N$19=справочники!$N$14,IF(SUM($Y$19:AZ$19)*справочники!$AE$14&gt;SUM($Y1173:AZ1173)*справочники!$AE$13,SUM($Y$19:AZ$19)*справочники!$AE$14,SUM($Y1173:AZ1173)*справочники!$AE$13),IF(Главная!$N$19=справочники!$N$15,IF(AZ$1&lt;=справочники!$Y$22*12,AZ1173*справочники!$AE$22,IF(AZ$1&lt;=справочники!$Y$23*12,AZ1173*справочники!$AE$23,IF(AZ$1&lt;=справочники!$Y$24*12,AZ1173*справочники!$AE$24,AZ1173*справочники!$AE$11))),SUM($Y1173:AZ1173)*справочники!$AE$11)))-IF(Главная!$N$19=справочники!$N$15,0,SUM($Y1177:AY1177)),0))</f>
        <v>0</v>
      </c>
      <c r="BA1177" s="100">
        <f>IF(BA$8="",0,IF(IF(Главная!$N$19=справочники!$N$13,SUM($Y$19:BA$19)*справочники!$AE$12,IF(Главная!$N$19=справочники!$N$14,IF(SUM($Y$19:BA$19)*справочники!$AE$14&gt;SUM($Y1173:BA1173)*справочники!$AE$13,SUM($Y$19:BA$19)*справочники!$AE$14,SUM($Y1173:BA1173)*справочники!$AE$13),IF(Главная!$N$19=справочники!$N$15,IF(BA$1&lt;=справочники!$Y$22*12,BA1173*справочники!$AE$22,IF(BA$1&lt;=справочники!$Y$23*12,BA1173*справочники!$AE$23,IF(BA$1&lt;=справочники!$Y$24*12,BA1173*справочники!$AE$24,BA1173*справочники!$AE$11))),SUM($Y1173:BA1173)*справочники!$AE$11)))-IF(Главная!$N$19=справочники!$N$15,0,SUM($Y1177:AZ1177))&gt;0,IF(Главная!$N$19=справочники!$N$13,SUM($Y$19:BA$19)*справочники!$AE$12,IF(Главная!$N$19=справочники!$N$14,IF(SUM($Y$19:BA$19)*справочники!$AE$14&gt;SUM($Y1173:BA1173)*справочники!$AE$13,SUM($Y$19:BA$19)*справочники!$AE$14,SUM($Y1173:BA1173)*справочники!$AE$13),IF(Главная!$N$19=справочники!$N$15,IF(BA$1&lt;=справочники!$Y$22*12,BA1173*справочники!$AE$22,IF(BA$1&lt;=справочники!$Y$23*12,BA1173*справочники!$AE$23,IF(BA$1&lt;=справочники!$Y$24*12,BA1173*справочники!$AE$24,BA1173*справочники!$AE$11))),SUM($Y1173:BA1173)*справочники!$AE$11)))-IF(Главная!$N$19=справочники!$N$15,0,SUM($Y1177:AZ1177)),0))</f>
        <v>0</v>
      </c>
      <c r="BB1177" s="100">
        <f>IF(BB$8="",0,IF(IF(Главная!$N$19=справочники!$N$13,SUM($Y$19:BB$19)*справочники!$AE$12,IF(Главная!$N$19=справочники!$N$14,IF(SUM($Y$19:BB$19)*справочники!$AE$14&gt;SUM($Y1173:BB1173)*справочники!$AE$13,SUM($Y$19:BB$19)*справочники!$AE$14,SUM($Y1173:BB1173)*справочники!$AE$13),IF(Главная!$N$19=справочники!$N$15,IF(BB$1&lt;=справочники!$Y$22*12,BB1173*справочники!$AE$22,IF(BB$1&lt;=справочники!$Y$23*12,BB1173*справочники!$AE$23,IF(BB$1&lt;=справочники!$Y$24*12,BB1173*справочники!$AE$24,BB1173*справочники!$AE$11))),SUM($Y1173:BB1173)*справочники!$AE$11)))-IF(Главная!$N$19=справочники!$N$15,0,SUM($Y1177:BA1177))&gt;0,IF(Главная!$N$19=справочники!$N$13,SUM($Y$19:BB$19)*справочники!$AE$12,IF(Главная!$N$19=справочники!$N$14,IF(SUM($Y$19:BB$19)*справочники!$AE$14&gt;SUM($Y1173:BB1173)*справочники!$AE$13,SUM($Y$19:BB$19)*справочники!$AE$14,SUM($Y1173:BB1173)*справочники!$AE$13),IF(Главная!$N$19=справочники!$N$15,IF(BB$1&lt;=справочники!$Y$22*12,BB1173*справочники!$AE$22,IF(BB$1&lt;=справочники!$Y$23*12,BB1173*справочники!$AE$23,IF(BB$1&lt;=справочники!$Y$24*12,BB1173*справочники!$AE$24,BB1173*справочники!$AE$11))),SUM($Y1173:BB1173)*справочники!$AE$11)))-IF(Главная!$N$19=справочники!$N$15,0,SUM($Y1177:BA1177)),0))</f>
        <v>0</v>
      </c>
      <c r="BC1177" s="100">
        <f>IF(BC$8="",0,IF(IF(Главная!$N$19=справочники!$N$13,SUM($Y$19:BC$19)*справочники!$AE$12,IF(Главная!$N$19=справочники!$N$14,IF(SUM($Y$19:BC$19)*справочники!$AE$14&gt;SUM($Y1173:BC1173)*справочники!$AE$13,SUM($Y$19:BC$19)*справочники!$AE$14,SUM($Y1173:BC1173)*справочники!$AE$13),IF(Главная!$N$19=справочники!$N$15,IF(BC$1&lt;=справочники!$Y$22*12,BC1173*справочники!$AE$22,IF(BC$1&lt;=справочники!$Y$23*12,BC1173*справочники!$AE$23,IF(BC$1&lt;=справочники!$Y$24*12,BC1173*справочники!$AE$24,BC1173*справочники!$AE$11))),SUM($Y1173:BC1173)*справочники!$AE$11)))-IF(Главная!$N$19=справочники!$N$15,0,SUM($Y1177:BB1177))&gt;0,IF(Главная!$N$19=справочники!$N$13,SUM($Y$19:BC$19)*справочники!$AE$12,IF(Главная!$N$19=справочники!$N$14,IF(SUM($Y$19:BC$19)*справочники!$AE$14&gt;SUM($Y1173:BC1173)*справочники!$AE$13,SUM($Y$19:BC$19)*справочники!$AE$14,SUM($Y1173:BC1173)*справочники!$AE$13),IF(Главная!$N$19=справочники!$N$15,IF(BC$1&lt;=справочники!$Y$22*12,BC1173*справочники!$AE$22,IF(BC$1&lt;=справочники!$Y$23*12,BC1173*справочники!$AE$23,IF(BC$1&lt;=справочники!$Y$24*12,BC1173*справочники!$AE$24,BC1173*справочники!$AE$11))),SUM($Y1173:BC1173)*справочники!$AE$11)))-IF(Главная!$N$19=справочники!$N$15,0,SUM($Y1177:BB1177)),0))</f>
        <v>0</v>
      </c>
      <c r="BD1177" s="100">
        <f>IF(BD$8="",0,IF(IF(Главная!$N$19=справочники!$N$13,SUM($Y$19:BD$19)*справочники!$AE$12,IF(Главная!$N$19=справочники!$N$14,IF(SUM($Y$19:BD$19)*справочники!$AE$14&gt;SUM($Y1173:BD1173)*справочники!$AE$13,SUM($Y$19:BD$19)*справочники!$AE$14,SUM($Y1173:BD1173)*справочники!$AE$13),IF(Главная!$N$19=справочники!$N$15,IF(BD$1&lt;=справочники!$Y$22*12,BD1173*справочники!$AE$22,IF(BD$1&lt;=справочники!$Y$23*12,BD1173*справочники!$AE$23,IF(BD$1&lt;=справочники!$Y$24*12,BD1173*справочники!$AE$24,BD1173*справочники!$AE$11))),SUM($Y1173:BD1173)*справочники!$AE$11)))-IF(Главная!$N$19=справочники!$N$15,0,SUM($Y1177:BC1177))&gt;0,IF(Главная!$N$19=справочники!$N$13,SUM($Y$19:BD$19)*справочники!$AE$12,IF(Главная!$N$19=справочники!$N$14,IF(SUM($Y$19:BD$19)*справочники!$AE$14&gt;SUM($Y1173:BD1173)*справочники!$AE$13,SUM($Y$19:BD$19)*справочники!$AE$14,SUM($Y1173:BD1173)*справочники!$AE$13),IF(Главная!$N$19=справочники!$N$15,IF(BD$1&lt;=справочники!$Y$22*12,BD1173*справочники!$AE$22,IF(BD$1&lt;=справочники!$Y$23*12,BD1173*справочники!$AE$23,IF(BD$1&lt;=справочники!$Y$24*12,BD1173*справочники!$AE$24,BD1173*справочники!$AE$11))),SUM($Y1173:BD1173)*справочники!$AE$11)))-IF(Главная!$N$19=справочники!$N$15,0,SUM($Y1177:BC1177)),0))</f>
        <v>0</v>
      </c>
      <c r="BE1177" s="100">
        <f>IF(BE$8="",0,IF(IF(Главная!$N$19=справочники!$N$13,SUM($Y$19:BE$19)*справочники!$AE$12,IF(Главная!$N$19=справочники!$N$14,IF(SUM($Y$19:BE$19)*справочники!$AE$14&gt;SUM($Y1173:BE1173)*справочники!$AE$13,SUM($Y$19:BE$19)*справочники!$AE$14,SUM($Y1173:BE1173)*справочники!$AE$13),IF(Главная!$N$19=справочники!$N$15,IF(BE$1&lt;=справочники!$Y$22*12,BE1173*справочники!$AE$22,IF(BE$1&lt;=справочники!$Y$23*12,BE1173*справочники!$AE$23,IF(BE$1&lt;=справочники!$Y$24*12,BE1173*справочники!$AE$24,BE1173*справочники!$AE$11))),SUM($Y1173:BE1173)*справочники!$AE$11)))-IF(Главная!$N$19=справочники!$N$15,0,SUM($Y1177:BD1177))&gt;0,IF(Главная!$N$19=справочники!$N$13,SUM($Y$19:BE$19)*справочники!$AE$12,IF(Главная!$N$19=справочники!$N$14,IF(SUM($Y$19:BE$19)*справочники!$AE$14&gt;SUM($Y1173:BE1173)*справочники!$AE$13,SUM($Y$19:BE$19)*справочники!$AE$14,SUM($Y1173:BE1173)*справочники!$AE$13),IF(Главная!$N$19=справочники!$N$15,IF(BE$1&lt;=справочники!$Y$22*12,BE1173*справочники!$AE$22,IF(BE$1&lt;=справочники!$Y$23*12,BE1173*справочники!$AE$23,IF(BE$1&lt;=справочники!$Y$24*12,BE1173*справочники!$AE$24,BE1173*справочники!$AE$11))),SUM($Y1173:BE1173)*справочники!$AE$11)))-IF(Главная!$N$19=справочники!$N$15,0,SUM($Y1177:BD1177)),0))</f>
        <v>0</v>
      </c>
      <c r="BF1177" s="100">
        <f>IF(BF$8="",0,IF(IF(Главная!$N$19=справочники!$N$13,SUM($Y$19:BF$19)*справочники!$AE$12,IF(Главная!$N$19=справочники!$N$14,IF(SUM($Y$19:BF$19)*справочники!$AE$14&gt;SUM($Y1173:BF1173)*справочники!$AE$13,SUM($Y$19:BF$19)*справочники!$AE$14,SUM($Y1173:BF1173)*справочники!$AE$13),IF(Главная!$N$19=справочники!$N$15,IF(BF$1&lt;=справочники!$Y$22*12,BF1173*справочники!$AE$22,IF(BF$1&lt;=справочники!$Y$23*12,BF1173*справочники!$AE$23,IF(BF$1&lt;=справочники!$Y$24*12,BF1173*справочники!$AE$24,BF1173*справочники!$AE$11))),SUM($Y1173:BF1173)*справочники!$AE$11)))-IF(Главная!$N$19=справочники!$N$15,0,SUM($Y1177:BE1177))&gt;0,IF(Главная!$N$19=справочники!$N$13,SUM($Y$19:BF$19)*справочники!$AE$12,IF(Главная!$N$19=справочники!$N$14,IF(SUM($Y$19:BF$19)*справочники!$AE$14&gt;SUM($Y1173:BF1173)*справочники!$AE$13,SUM($Y$19:BF$19)*справочники!$AE$14,SUM($Y1173:BF1173)*справочники!$AE$13),IF(Главная!$N$19=справочники!$N$15,IF(BF$1&lt;=справочники!$Y$22*12,BF1173*справочники!$AE$22,IF(BF$1&lt;=справочники!$Y$23*12,BF1173*справочники!$AE$23,IF(BF$1&lt;=справочники!$Y$24*12,BF1173*справочники!$AE$24,BF1173*справочники!$AE$11))),SUM($Y1173:BF1173)*справочники!$AE$11)))-IF(Главная!$N$19=справочники!$N$15,0,SUM($Y1177:BE1177)),0))</f>
        <v>0</v>
      </c>
      <c r="BG1177" s="100">
        <f>IF(BG$8="",0,IF(IF(Главная!$N$19=справочники!$N$13,SUM($Y$19:BG$19)*справочники!$AE$12,IF(Главная!$N$19=справочники!$N$14,IF(SUM($Y$19:BG$19)*справочники!$AE$14&gt;SUM($Y1173:BG1173)*справочники!$AE$13,SUM($Y$19:BG$19)*справочники!$AE$14,SUM($Y1173:BG1173)*справочники!$AE$13),IF(Главная!$N$19=справочники!$N$15,IF(BG$1&lt;=справочники!$Y$22*12,BG1173*справочники!$AE$22,IF(BG$1&lt;=справочники!$Y$23*12,BG1173*справочники!$AE$23,IF(BG$1&lt;=справочники!$Y$24*12,BG1173*справочники!$AE$24,BG1173*справочники!$AE$11))),SUM($Y1173:BG1173)*справочники!$AE$11)))-IF(Главная!$N$19=справочники!$N$15,0,SUM($Y1177:BF1177))&gt;0,IF(Главная!$N$19=справочники!$N$13,SUM($Y$19:BG$19)*справочники!$AE$12,IF(Главная!$N$19=справочники!$N$14,IF(SUM($Y$19:BG$19)*справочники!$AE$14&gt;SUM($Y1173:BG1173)*справочники!$AE$13,SUM($Y$19:BG$19)*справочники!$AE$14,SUM($Y1173:BG1173)*справочники!$AE$13),IF(Главная!$N$19=справочники!$N$15,IF(BG$1&lt;=справочники!$Y$22*12,BG1173*справочники!$AE$22,IF(BG$1&lt;=справочники!$Y$23*12,BG1173*справочники!$AE$23,IF(BG$1&lt;=справочники!$Y$24*12,BG1173*справочники!$AE$24,BG1173*справочники!$AE$11))),SUM($Y1173:BG1173)*справочники!$AE$11)))-IF(Главная!$N$19=справочники!$N$15,0,SUM($Y1177:BF1177)),0))</f>
        <v>0</v>
      </c>
      <c r="BH1177" s="100">
        <f>IF(BH$8="",0,IF(IF(Главная!$N$19=справочники!$N$13,SUM($Y$19:BH$19)*справочники!$AE$12,IF(Главная!$N$19=справочники!$N$14,IF(SUM($Y$19:BH$19)*справочники!$AE$14&gt;SUM($Y1173:BH1173)*справочники!$AE$13,SUM($Y$19:BH$19)*справочники!$AE$14,SUM($Y1173:BH1173)*справочники!$AE$13),IF(Главная!$N$19=справочники!$N$15,IF(BH$1&lt;=справочники!$Y$22*12,BH1173*справочники!$AE$22,IF(BH$1&lt;=справочники!$Y$23*12,BH1173*справочники!$AE$23,IF(BH$1&lt;=справочники!$Y$24*12,BH1173*справочники!$AE$24,BH1173*справочники!$AE$11))),SUM($Y1173:BH1173)*справочники!$AE$11)))-IF(Главная!$N$19=справочники!$N$15,0,SUM($Y1177:BG1177))&gt;0,IF(Главная!$N$19=справочники!$N$13,SUM($Y$19:BH$19)*справочники!$AE$12,IF(Главная!$N$19=справочники!$N$14,IF(SUM($Y$19:BH$19)*справочники!$AE$14&gt;SUM($Y1173:BH1173)*справочники!$AE$13,SUM($Y$19:BH$19)*справочники!$AE$14,SUM($Y1173:BH1173)*справочники!$AE$13),IF(Главная!$N$19=справочники!$N$15,IF(BH$1&lt;=справочники!$Y$22*12,BH1173*справочники!$AE$22,IF(BH$1&lt;=справочники!$Y$23*12,BH1173*справочники!$AE$23,IF(BH$1&lt;=справочники!$Y$24*12,BH1173*справочники!$AE$24,BH1173*справочники!$AE$11))),SUM($Y1173:BH1173)*справочники!$AE$11)))-IF(Главная!$N$19=справочники!$N$15,0,SUM($Y1177:BG1177)),0))</f>
        <v>0</v>
      </c>
      <c r="BI1177" s="100">
        <f>IF(BI$8="",0,IF(IF(Главная!$N$19=справочники!$N$13,SUM($Y$19:BI$19)*справочники!$AE$12,IF(Главная!$N$19=справочники!$N$14,IF(SUM($Y$19:BI$19)*справочники!$AE$14&gt;SUM($Y1173:BI1173)*справочники!$AE$13,SUM($Y$19:BI$19)*справочники!$AE$14,SUM($Y1173:BI1173)*справочники!$AE$13),IF(Главная!$N$19=справочники!$N$15,IF(BI$1&lt;=справочники!$Y$22*12,BI1173*справочники!$AE$22,IF(BI$1&lt;=справочники!$Y$23*12,BI1173*справочники!$AE$23,IF(BI$1&lt;=справочники!$Y$24*12,BI1173*справочники!$AE$24,BI1173*справочники!$AE$11))),SUM($Y1173:BI1173)*справочники!$AE$11)))-IF(Главная!$N$19=справочники!$N$15,0,SUM($Y1177:BH1177))&gt;0,IF(Главная!$N$19=справочники!$N$13,SUM($Y$19:BI$19)*справочники!$AE$12,IF(Главная!$N$19=справочники!$N$14,IF(SUM($Y$19:BI$19)*справочники!$AE$14&gt;SUM($Y1173:BI1173)*справочники!$AE$13,SUM($Y$19:BI$19)*справочники!$AE$14,SUM($Y1173:BI1173)*справочники!$AE$13),IF(Главная!$N$19=справочники!$N$15,IF(BI$1&lt;=справочники!$Y$22*12,BI1173*справочники!$AE$22,IF(BI$1&lt;=справочники!$Y$23*12,BI1173*справочники!$AE$23,IF(BI$1&lt;=справочники!$Y$24*12,BI1173*справочники!$AE$24,BI1173*справочники!$AE$11))),SUM($Y1173:BI1173)*справочники!$AE$11)))-IF(Главная!$N$19=справочники!$N$15,0,SUM($Y1177:BH1177)),0))</f>
        <v>0</v>
      </c>
      <c r="BJ1177" s="100">
        <f>IF(BJ$8="",0,IF(IF(Главная!$N$19=справочники!$N$13,SUM($Y$19:BJ$19)*справочники!$AE$12,IF(Главная!$N$19=справочники!$N$14,IF(SUM($Y$19:BJ$19)*справочники!$AE$14&gt;SUM($Y1173:BJ1173)*справочники!$AE$13,SUM($Y$19:BJ$19)*справочники!$AE$14,SUM($Y1173:BJ1173)*справочники!$AE$13),IF(Главная!$N$19=справочники!$N$15,IF(BJ$1&lt;=справочники!$Y$22*12,BJ1173*справочники!$AE$22,IF(BJ$1&lt;=справочники!$Y$23*12,BJ1173*справочники!$AE$23,IF(BJ$1&lt;=справочники!$Y$24*12,BJ1173*справочники!$AE$24,BJ1173*справочники!$AE$11))),SUM($Y1173:BJ1173)*справочники!$AE$11)))-IF(Главная!$N$19=справочники!$N$15,0,SUM($Y1177:BI1177))&gt;0,IF(Главная!$N$19=справочники!$N$13,SUM($Y$19:BJ$19)*справочники!$AE$12,IF(Главная!$N$19=справочники!$N$14,IF(SUM($Y$19:BJ$19)*справочники!$AE$14&gt;SUM($Y1173:BJ1173)*справочники!$AE$13,SUM($Y$19:BJ$19)*справочники!$AE$14,SUM($Y1173:BJ1173)*справочники!$AE$13),IF(Главная!$N$19=справочники!$N$15,IF(BJ$1&lt;=справочники!$Y$22*12,BJ1173*справочники!$AE$22,IF(BJ$1&lt;=справочники!$Y$23*12,BJ1173*справочники!$AE$23,IF(BJ$1&lt;=справочники!$Y$24*12,BJ1173*справочники!$AE$24,BJ1173*справочники!$AE$11))),SUM($Y1173:BJ1173)*справочники!$AE$11)))-IF(Главная!$N$19=справочники!$N$15,0,SUM($Y1177:BI1177)),0))</f>
        <v>0</v>
      </c>
      <c r="BK1177" s="100">
        <f>IF(BK$8="",0,IF(IF(Главная!$N$19=справочники!$N$13,SUM($Y$19:BK$19)*справочники!$AE$12,IF(Главная!$N$19=справочники!$N$14,IF(SUM($Y$19:BK$19)*справочники!$AE$14&gt;SUM($Y1173:BK1173)*справочники!$AE$13,SUM($Y$19:BK$19)*справочники!$AE$14,SUM($Y1173:BK1173)*справочники!$AE$13),IF(Главная!$N$19=справочники!$N$15,IF(BK$1&lt;=справочники!$Y$22*12,BK1173*справочники!$AE$22,IF(BK$1&lt;=справочники!$Y$23*12,BK1173*справочники!$AE$23,IF(BK$1&lt;=справочники!$Y$24*12,BK1173*справочники!$AE$24,BK1173*справочники!$AE$11))),SUM($Y1173:BK1173)*справочники!$AE$11)))-IF(Главная!$N$19=справочники!$N$15,0,SUM($Y1177:BJ1177))&gt;0,IF(Главная!$N$19=справочники!$N$13,SUM($Y$19:BK$19)*справочники!$AE$12,IF(Главная!$N$19=справочники!$N$14,IF(SUM($Y$19:BK$19)*справочники!$AE$14&gt;SUM($Y1173:BK1173)*справочники!$AE$13,SUM($Y$19:BK$19)*справочники!$AE$14,SUM($Y1173:BK1173)*справочники!$AE$13),IF(Главная!$N$19=справочники!$N$15,IF(BK$1&lt;=справочники!$Y$22*12,BK1173*справочники!$AE$22,IF(BK$1&lt;=справочники!$Y$23*12,BK1173*справочники!$AE$23,IF(BK$1&lt;=справочники!$Y$24*12,BK1173*справочники!$AE$24,BK1173*справочники!$AE$11))),SUM($Y1173:BK1173)*справочники!$AE$11)))-IF(Главная!$N$19=справочники!$N$15,0,SUM($Y1177:BJ1177)),0))</f>
        <v>0</v>
      </c>
      <c r="BL1177" s="100">
        <f>IF(BL$8="",0,IF(IF(Главная!$N$19=справочники!$N$13,SUM($Y$19:BL$19)*справочники!$AE$12,IF(Главная!$N$19=справочники!$N$14,IF(SUM($Y$19:BL$19)*справочники!$AE$14&gt;SUM($Y1173:BL1173)*справочники!$AE$13,SUM($Y$19:BL$19)*справочники!$AE$14,SUM($Y1173:BL1173)*справочники!$AE$13),IF(Главная!$N$19=справочники!$N$15,IF(BL$1&lt;=справочники!$Y$22*12,BL1173*справочники!$AE$22,IF(BL$1&lt;=справочники!$Y$23*12,BL1173*справочники!$AE$23,IF(BL$1&lt;=справочники!$Y$24*12,BL1173*справочники!$AE$24,BL1173*справочники!$AE$11))),SUM($Y1173:BL1173)*справочники!$AE$11)))-IF(Главная!$N$19=справочники!$N$15,0,SUM($Y1177:BK1177))&gt;0,IF(Главная!$N$19=справочники!$N$13,SUM($Y$19:BL$19)*справочники!$AE$12,IF(Главная!$N$19=справочники!$N$14,IF(SUM($Y$19:BL$19)*справочники!$AE$14&gt;SUM($Y1173:BL1173)*справочники!$AE$13,SUM($Y$19:BL$19)*справочники!$AE$14,SUM($Y1173:BL1173)*справочники!$AE$13),IF(Главная!$N$19=справочники!$N$15,IF(BL$1&lt;=справочники!$Y$22*12,BL1173*справочники!$AE$22,IF(BL$1&lt;=справочники!$Y$23*12,BL1173*справочники!$AE$23,IF(BL$1&lt;=справочники!$Y$24*12,BL1173*справочники!$AE$24,BL1173*справочники!$AE$11))),SUM($Y1173:BL1173)*справочники!$AE$11)))-IF(Главная!$N$19=справочники!$N$15,0,SUM($Y1177:BK1177)),0))</f>
        <v>0</v>
      </c>
      <c r="BM1177" s="100">
        <f>IF(BM$8="",0,IF(IF(Главная!$N$19=справочники!$N$13,SUM($Y$19:BM$19)*справочники!$AE$12,IF(Главная!$N$19=справочники!$N$14,IF(SUM($Y$19:BM$19)*справочники!$AE$14&gt;SUM($Y1173:BM1173)*справочники!$AE$13,SUM($Y$19:BM$19)*справочники!$AE$14,SUM($Y1173:BM1173)*справочники!$AE$13),IF(Главная!$N$19=справочники!$N$15,IF(BM$1&lt;=справочники!$Y$22*12,BM1173*справочники!$AE$22,IF(BM$1&lt;=справочники!$Y$23*12,BM1173*справочники!$AE$23,IF(BM$1&lt;=справочники!$Y$24*12,BM1173*справочники!$AE$24,BM1173*справочники!$AE$11))),SUM($Y1173:BM1173)*справочники!$AE$11)))-IF(Главная!$N$19=справочники!$N$15,0,SUM($Y1177:BL1177))&gt;0,IF(Главная!$N$19=справочники!$N$13,SUM($Y$19:BM$19)*справочники!$AE$12,IF(Главная!$N$19=справочники!$N$14,IF(SUM($Y$19:BM$19)*справочники!$AE$14&gt;SUM($Y1173:BM1173)*справочники!$AE$13,SUM($Y$19:BM$19)*справочники!$AE$14,SUM($Y1173:BM1173)*справочники!$AE$13),IF(Главная!$N$19=справочники!$N$15,IF(BM$1&lt;=справочники!$Y$22*12,BM1173*справочники!$AE$22,IF(BM$1&lt;=справочники!$Y$23*12,BM1173*справочники!$AE$23,IF(BM$1&lt;=справочники!$Y$24*12,BM1173*справочники!$AE$24,BM1173*справочники!$AE$11))),SUM($Y1173:BM1173)*справочники!$AE$11)))-IF(Главная!$N$19=справочники!$N$15,0,SUM($Y1177:BL1177)),0))</f>
        <v>0</v>
      </c>
      <c r="BN1177" s="100">
        <f>IF(BN$8="",0,IF(IF(Главная!$N$19=справочники!$N$13,SUM($Y$19:BN$19)*справочники!$AE$12,IF(Главная!$N$19=справочники!$N$14,IF(SUM($Y$19:BN$19)*справочники!$AE$14&gt;SUM($Y1173:BN1173)*справочники!$AE$13,SUM($Y$19:BN$19)*справочники!$AE$14,SUM($Y1173:BN1173)*справочники!$AE$13),IF(Главная!$N$19=справочники!$N$15,IF(BN$1&lt;=справочники!$Y$22*12,BN1173*справочники!$AE$22,IF(BN$1&lt;=справочники!$Y$23*12,BN1173*справочники!$AE$23,IF(BN$1&lt;=справочники!$Y$24*12,BN1173*справочники!$AE$24,BN1173*справочники!$AE$11))),SUM($Y1173:BN1173)*справочники!$AE$11)))-IF(Главная!$N$19=справочники!$N$15,0,SUM($Y1177:BM1177))&gt;0,IF(Главная!$N$19=справочники!$N$13,SUM($Y$19:BN$19)*справочники!$AE$12,IF(Главная!$N$19=справочники!$N$14,IF(SUM($Y$19:BN$19)*справочники!$AE$14&gt;SUM($Y1173:BN1173)*справочники!$AE$13,SUM($Y$19:BN$19)*справочники!$AE$14,SUM($Y1173:BN1173)*справочники!$AE$13),IF(Главная!$N$19=справочники!$N$15,IF(BN$1&lt;=справочники!$Y$22*12,BN1173*справочники!$AE$22,IF(BN$1&lt;=справочники!$Y$23*12,BN1173*справочники!$AE$23,IF(BN$1&lt;=справочники!$Y$24*12,BN1173*справочники!$AE$24,BN1173*справочники!$AE$11))),SUM($Y1173:BN1173)*справочники!$AE$11)))-IF(Главная!$N$19=справочники!$N$15,0,SUM($Y1177:BM1177)),0))</f>
        <v>0</v>
      </c>
      <c r="BO1177" s="100">
        <f>IF(BO$8="",0,IF(IF(Главная!$N$19=справочники!$N$13,SUM($Y$19:BO$19)*справочники!$AE$12,IF(Главная!$N$19=справочники!$N$14,IF(SUM($Y$19:BO$19)*справочники!$AE$14&gt;SUM($Y1173:BO1173)*справочники!$AE$13,SUM($Y$19:BO$19)*справочники!$AE$14,SUM($Y1173:BO1173)*справочники!$AE$13),IF(Главная!$N$19=справочники!$N$15,IF(BO$1&lt;=справочники!$Y$22*12,BO1173*справочники!$AE$22,IF(BO$1&lt;=справочники!$Y$23*12,BO1173*справочники!$AE$23,IF(BO$1&lt;=справочники!$Y$24*12,BO1173*справочники!$AE$24,BO1173*справочники!$AE$11))),SUM($Y1173:BO1173)*справочники!$AE$11)))-IF(Главная!$N$19=справочники!$N$15,0,SUM($Y1177:BN1177))&gt;0,IF(Главная!$N$19=справочники!$N$13,SUM($Y$19:BO$19)*справочники!$AE$12,IF(Главная!$N$19=справочники!$N$14,IF(SUM($Y$19:BO$19)*справочники!$AE$14&gt;SUM($Y1173:BO1173)*справочники!$AE$13,SUM($Y$19:BO$19)*справочники!$AE$14,SUM($Y1173:BO1173)*справочники!$AE$13),IF(Главная!$N$19=справочники!$N$15,IF(BO$1&lt;=справочники!$Y$22*12,BO1173*справочники!$AE$22,IF(BO$1&lt;=справочники!$Y$23*12,BO1173*справочники!$AE$23,IF(BO$1&lt;=справочники!$Y$24*12,BO1173*справочники!$AE$24,BO1173*справочники!$AE$11))),SUM($Y1173:BO1173)*справочники!$AE$11)))-IF(Главная!$N$19=справочники!$N$15,0,SUM($Y1177:BN1177)),0))</f>
        <v>0</v>
      </c>
      <c r="BP1177" s="100">
        <f>IF(BP$8="",0,IF(IF(Главная!$N$19=справочники!$N$13,SUM($Y$19:BP$19)*справочники!$AE$12,IF(Главная!$N$19=справочники!$N$14,IF(SUM($Y$19:BP$19)*справочники!$AE$14&gt;SUM($Y1173:BP1173)*справочники!$AE$13,SUM($Y$19:BP$19)*справочники!$AE$14,SUM($Y1173:BP1173)*справочники!$AE$13),IF(Главная!$N$19=справочники!$N$15,IF(BP$1&lt;=справочники!$Y$22*12,BP1173*справочники!$AE$22,IF(BP$1&lt;=справочники!$Y$23*12,BP1173*справочники!$AE$23,IF(BP$1&lt;=справочники!$Y$24*12,BP1173*справочники!$AE$24,BP1173*справочники!$AE$11))),SUM($Y1173:BP1173)*справочники!$AE$11)))-IF(Главная!$N$19=справочники!$N$15,0,SUM($Y1177:BO1177))&gt;0,IF(Главная!$N$19=справочники!$N$13,SUM($Y$19:BP$19)*справочники!$AE$12,IF(Главная!$N$19=справочники!$N$14,IF(SUM($Y$19:BP$19)*справочники!$AE$14&gt;SUM($Y1173:BP1173)*справочники!$AE$13,SUM($Y$19:BP$19)*справочники!$AE$14,SUM($Y1173:BP1173)*справочники!$AE$13),IF(Главная!$N$19=справочники!$N$15,IF(BP$1&lt;=справочники!$Y$22*12,BP1173*справочники!$AE$22,IF(BP$1&lt;=справочники!$Y$23*12,BP1173*справочники!$AE$23,IF(BP$1&lt;=справочники!$Y$24*12,BP1173*справочники!$AE$24,BP1173*справочники!$AE$11))),SUM($Y1173:BP1173)*справочники!$AE$11)))-IF(Главная!$N$19=справочники!$N$15,0,SUM($Y1177:BO1177)),0))</f>
        <v>0</v>
      </c>
      <c r="BQ1177" s="100">
        <f>IF(BQ$8="",0,IF(IF(Главная!$N$19=справочники!$N$13,SUM($Y$19:BQ$19)*справочники!$AE$12,IF(Главная!$N$19=справочники!$N$14,IF(SUM($Y$19:BQ$19)*справочники!$AE$14&gt;SUM($Y1173:BQ1173)*справочники!$AE$13,SUM($Y$19:BQ$19)*справочники!$AE$14,SUM($Y1173:BQ1173)*справочники!$AE$13),IF(Главная!$N$19=справочники!$N$15,IF(BQ$1&lt;=справочники!$Y$22*12,BQ1173*справочники!$AE$22,IF(BQ$1&lt;=справочники!$Y$23*12,BQ1173*справочники!$AE$23,IF(BQ$1&lt;=справочники!$Y$24*12,BQ1173*справочники!$AE$24,BQ1173*справочники!$AE$11))),SUM($Y1173:BQ1173)*справочники!$AE$11)))-IF(Главная!$N$19=справочники!$N$15,0,SUM($Y1177:BP1177))&gt;0,IF(Главная!$N$19=справочники!$N$13,SUM($Y$19:BQ$19)*справочники!$AE$12,IF(Главная!$N$19=справочники!$N$14,IF(SUM($Y$19:BQ$19)*справочники!$AE$14&gt;SUM($Y1173:BQ1173)*справочники!$AE$13,SUM($Y$19:BQ$19)*справочники!$AE$14,SUM($Y1173:BQ1173)*справочники!$AE$13),IF(Главная!$N$19=справочники!$N$15,IF(BQ$1&lt;=справочники!$Y$22*12,BQ1173*справочники!$AE$22,IF(BQ$1&lt;=справочники!$Y$23*12,BQ1173*справочники!$AE$23,IF(BQ$1&lt;=справочники!$Y$24*12,BQ1173*справочники!$AE$24,BQ1173*справочники!$AE$11))),SUM($Y1173:BQ1173)*справочники!$AE$11)))-IF(Главная!$N$19=справочники!$N$15,0,SUM($Y1177:BP1177)),0))</f>
        <v>0</v>
      </c>
      <c r="BR1177" s="100">
        <f>IF(BR$8="",0,IF(IF(Главная!$N$19=справочники!$N$13,SUM($Y$19:BR$19)*справочники!$AE$12,IF(Главная!$N$19=справочники!$N$14,IF(SUM($Y$19:BR$19)*справочники!$AE$14&gt;SUM($Y1173:BR1173)*справочники!$AE$13,SUM($Y$19:BR$19)*справочники!$AE$14,SUM($Y1173:BR1173)*справочники!$AE$13),IF(Главная!$N$19=справочники!$N$15,IF(BR$1&lt;=справочники!$Y$22*12,BR1173*справочники!$AE$22,IF(BR$1&lt;=справочники!$Y$23*12,BR1173*справочники!$AE$23,IF(BR$1&lt;=справочники!$Y$24*12,BR1173*справочники!$AE$24,BR1173*справочники!$AE$11))),SUM($Y1173:BR1173)*справочники!$AE$11)))-IF(Главная!$N$19=справочники!$N$15,0,SUM($Y1177:BQ1177))&gt;0,IF(Главная!$N$19=справочники!$N$13,SUM($Y$19:BR$19)*справочники!$AE$12,IF(Главная!$N$19=справочники!$N$14,IF(SUM($Y$19:BR$19)*справочники!$AE$14&gt;SUM($Y1173:BR1173)*справочники!$AE$13,SUM($Y$19:BR$19)*справочники!$AE$14,SUM($Y1173:BR1173)*справочники!$AE$13),IF(Главная!$N$19=справочники!$N$15,IF(BR$1&lt;=справочники!$Y$22*12,BR1173*справочники!$AE$22,IF(BR$1&lt;=справочники!$Y$23*12,BR1173*справочники!$AE$23,IF(BR$1&lt;=справочники!$Y$24*12,BR1173*справочники!$AE$24,BR1173*справочники!$AE$11))),SUM($Y1173:BR1173)*справочники!$AE$11)))-IF(Главная!$N$19=справочники!$N$15,0,SUM($Y1177:BQ1177)),0))</f>
        <v>0</v>
      </c>
      <c r="BS1177" s="100">
        <f>IF(BS$8="",0,IF(IF(Главная!$N$19=справочники!$N$13,SUM($Y$19:BS$19)*справочники!$AE$12,IF(Главная!$N$19=справочники!$N$14,IF(SUM($Y$19:BS$19)*справочники!$AE$14&gt;SUM($Y1173:BS1173)*справочники!$AE$13,SUM($Y$19:BS$19)*справочники!$AE$14,SUM($Y1173:BS1173)*справочники!$AE$13),IF(Главная!$N$19=справочники!$N$15,IF(BS$1&lt;=справочники!$Y$22*12,BS1173*справочники!$AE$22,IF(BS$1&lt;=справочники!$Y$23*12,BS1173*справочники!$AE$23,IF(BS$1&lt;=справочники!$Y$24*12,BS1173*справочники!$AE$24,BS1173*справочники!$AE$11))),SUM($Y1173:BS1173)*справочники!$AE$11)))-IF(Главная!$N$19=справочники!$N$15,0,SUM($Y1177:BR1177))&gt;0,IF(Главная!$N$19=справочники!$N$13,SUM($Y$19:BS$19)*справочники!$AE$12,IF(Главная!$N$19=справочники!$N$14,IF(SUM($Y$19:BS$19)*справочники!$AE$14&gt;SUM($Y1173:BS1173)*справочники!$AE$13,SUM($Y$19:BS$19)*справочники!$AE$14,SUM($Y1173:BS1173)*справочники!$AE$13),IF(Главная!$N$19=справочники!$N$15,IF(BS$1&lt;=справочники!$Y$22*12,BS1173*справочники!$AE$22,IF(BS$1&lt;=справочники!$Y$23*12,BS1173*справочники!$AE$23,IF(BS$1&lt;=справочники!$Y$24*12,BS1173*справочники!$AE$24,BS1173*справочники!$AE$11))),SUM($Y1173:BS1173)*справочники!$AE$11)))-IF(Главная!$N$19=справочники!$N$15,0,SUM($Y1177:BR1177)),0))</f>
        <v>0</v>
      </c>
      <c r="BT1177" s="100">
        <f>IF(BT$8="",0,IF(IF(Главная!$N$19=справочники!$N$13,SUM($Y$19:BT$19)*справочники!$AE$12,IF(Главная!$N$19=справочники!$N$14,IF(SUM($Y$19:BT$19)*справочники!$AE$14&gt;SUM($Y1173:BT1173)*справочники!$AE$13,SUM($Y$19:BT$19)*справочники!$AE$14,SUM($Y1173:BT1173)*справочники!$AE$13),IF(Главная!$N$19=справочники!$N$15,IF(BT$1&lt;=справочники!$Y$22*12,BT1173*справочники!$AE$22,IF(BT$1&lt;=справочники!$Y$23*12,BT1173*справочники!$AE$23,IF(BT$1&lt;=справочники!$Y$24*12,BT1173*справочники!$AE$24,BT1173*справочники!$AE$11))),SUM($Y1173:BT1173)*справочники!$AE$11)))-IF(Главная!$N$19=справочники!$N$15,0,SUM($Y1177:BS1177))&gt;0,IF(Главная!$N$19=справочники!$N$13,SUM($Y$19:BT$19)*справочники!$AE$12,IF(Главная!$N$19=справочники!$N$14,IF(SUM($Y$19:BT$19)*справочники!$AE$14&gt;SUM($Y1173:BT1173)*справочники!$AE$13,SUM($Y$19:BT$19)*справочники!$AE$14,SUM($Y1173:BT1173)*справочники!$AE$13),IF(Главная!$N$19=справочники!$N$15,IF(BT$1&lt;=справочники!$Y$22*12,BT1173*справочники!$AE$22,IF(BT$1&lt;=справочники!$Y$23*12,BT1173*справочники!$AE$23,IF(BT$1&lt;=справочники!$Y$24*12,BT1173*справочники!$AE$24,BT1173*справочники!$AE$11))),SUM($Y1173:BT1173)*справочники!$AE$11)))-IF(Главная!$N$19=справочники!$N$15,0,SUM($Y1177:BS1177)),0))</f>
        <v>0</v>
      </c>
      <c r="BU1177" s="100">
        <f>IF(BU$8="",0,IF(IF(Главная!$N$19=справочники!$N$13,SUM($Y$19:BU$19)*справочники!$AE$12,IF(Главная!$N$19=справочники!$N$14,IF(SUM($Y$19:BU$19)*справочники!$AE$14&gt;SUM($Y1173:BU1173)*справочники!$AE$13,SUM($Y$19:BU$19)*справочники!$AE$14,SUM($Y1173:BU1173)*справочники!$AE$13),IF(Главная!$N$19=справочники!$N$15,IF(BU$1&lt;=справочники!$Y$22*12,BU1173*справочники!$AE$22,IF(BU$1&lt;=справочники!$Y$23*12,BU1173*справочники!$AE$23,IF(BU$1&lt;=справочники!$Y$24*12,BU1173*справочники!$AE$24,BU1173*справочники!$AE$11))),SUM($Y1173:BU1173)*справочники!$AE$11)))-IF(Главная!$N$19=справочники!$N$15,0,SUM($Y1177:BT1177))&gt;0,IF(Главная!$N$19=справочники!$N$13,SUM($Y$19:BU$19)*справочники!$AE$12,IF(Главная!$N$19=справочники!$N$14,IF(SUM($Y$19:BU$19)*справочники!$AE$14&gt;SUM($Y1173:BU1173)*справочники!$AE$13,SUM($Y$19:BU$19)*справочники!$AE$14,SUM($Y1173:BU1173)*справочники!$AE$13),IF(Главная!$N$19=справочники!$N$15,IF(BU$1&lt;=справочники!$Y$22*12,BU1173*справочники!$AE$22,IF(BU$1&lt;=справочники!$Y$23*12,BU1173*справочники!$AE$23,IF(BU$1&lt;=справочники!$Y$24*12,BU1173*справочники!$AE$24,BU1173*справочники!$AE$11))),SUM($Y1173:BU1173)*справочники!$AE$11)))-IF(Главная!$N$19=справочники!$N$15,0,SUM($Y1177:BT1177)),0))</f>
        <v>0</v>
      </c>
      <c r="BV1177" s="100">
        <f>IF(BV$8="",0,IF(IF(Главная!$N$19=справочники!$N$13,SUM($Y$19:BV$19)*справочники!$AE$12,IF(Главная!$N$19=справочники!$N$14,IF(SUM($Y$19:BV$19)*справочники!$AE$14&gt;SUM($Y1173:BV1173)*справочники!$AE$13,SUM($Y$19:BV$19)*справочники!$AE$14,SUM($Y1173:BV1173)*справочники!$AE$13),IF(Главная!$N$19=справочники!$N$15,IF(BV$1&lt;=справочники!$Y$22*12,BV1173*справочники!$AE$22,IF(BV$1&lt;=справочники!$Y$23*12,BV1173*справочники!$AE$23,IF(BV$1&lt;=справочники!$Y$24*12,BV1173*справочники!$AE$24,BV1173*справочники!$AE$11))),SUM($Y1173:BV1173)*справочники!$AE$11)))-IF(Главная!$N$19=справочники!$N$15,0,SUM($Y1177:BU1177))&gt;0,IF(Главная!$N$19=справочники!$N$13,SUM($Y$19:BV$19)*справочники!$AE$12,IF(Главная!$N$19=справочники!$N$14,IF(SUM($Y$19:BV$19)*справочники!$AE$14&gt;SUM($Y1173:BV1173)*справочники!$AE$13,SUM($Y$19:BV$19)*справочники!$AE$14,SUM($Y1173:BV1173)*справочники!$AE$13),IF(Главная!$N$19=справочники!$N$15,IF(BV$1&lt;=справочники!$Y$22*12,BV1173*справочники!$AE$22,IF(BV$1&lt;=справочники!$Y$23*12,BV1173*справочники!$AE$23,IF(BV$1&lt;=справочники!$Y$24*12,BV1173*справочники!$AE$24,BV1173*справочники!$AE$11))),SUM($Y1173:BV1173)*справочники!$AE$11)))-IF(Главная!$N$19=справочники!$N$15,0,SUM($Y1177:BU1177)),0))</f>
        <v>0</v>
      </c>
      <c r="BW1177" s="100">
        <f>IF(BW$8="",0,IF(IF(Главная!$N$19=справочники!$N$13,SUM($Y$19:BW$19)*справочники!$AE$12,IF(Главная!$N$19=справочники!$N$14,IF(SUM($Y$19:BW$19)*справочники!$AE$14&gt;SUM($Y1173:BW1173)*справочники!$AE$13,SUM($Y$19:BW$19)*справочники!$AE$14,SUM($Y1173:BW1173)*справочники!$AE$13),IF(Главная!$N$19=справочники!$N$15,IF(BW$1&lt;=справочники!$Y$22*12,BW1173*справочники!$AE$22,IF(BW$1&lt;=справочники!$Y$23*12,BW1173*справочники!$AE$23,IF(BW$1&lt;=справочники!$Y$24*12,BW1173*справочники!$AE$24,BW1173*справочники!$AE$11))),SUM($Y1173:BW1173)*справочники!$AE$11)))-IF(Главная!$N$19=справочники!$N$15,0,SUM($Y1177:BV1177))&gt;0,IF(Главная!$N$19=справочники!$N$13,SUM($Y$19:BW$19)*справочники!$AE$12,IF(Главная!$N$19=справочники!$N$14,IF(SUM($Y$19:BW$19)*справочники!$AE$14&gt;SUM($Y1173:BW1173)*справочники!$AE$13,SUM($Y$19:BW$19)*справочники!$AE$14,SUM($Y1173:BW1173)*справочники!$AE$13),IF(Главная!$N$19=справочники!$N$15,IF(BW$1&lt;=справочники!$Y$22*12,BW1173*справочники!$AE$22,IF(BW$1&lt;=справочники!$Y$23*12,BW1173*справочники!$AE$23,IF(BW$1&lt;=справочники!$Y$24*12,BW1173*справочники!$AE$24,BW1173*справочники!$AE$11))),SUM($Y1173:BW1173)*справочники!$AE$11)))-IF(Главная!$N$19=справочники!$N$15,0,SUM($Y1177:BV1177)),0))</f>
        <v>0</v>
      </c>
      <c r="BX1177" s="100">
        <f>IF(BX$8="",0,IF(IF(Главная!$N$19=справочники!$N$13,SUM($Y$19:BX$19)*справочники!$AE$12,IF(Главная!$N$19=справочники!$N$14,IF(SUM($Y$19:BX$19)*справочники!$AE$14&gt;SUM($Y1173:BX1173)*справочники!$AE$13,SUM($Y$19:BX$19)*справочники!$AE$14,SUM($Y1173:BX1173)*справочники!$AE$13),IF(Главная!$N$19=справочники!$N$15,IF(BX$1&lt;=справочники!$Y$22*12,BX1173*справочники!$AE$22,IF(BX$1&lt;=справочники!$Y$23*12,BX1173*справочники!$AE$23,IF(BX$1&lt;=справочники!$Y$24*12,BX1173*справочники!$AE$24,BX1173*справочники!$AE$11))),SUM($Y1173:BX1173)*справочники!$AE$11)))-IF(Главная!$N$19=справочники!$N$15,0,SUM($Y1177:BW1177))&gt;0,IF(Главная!$N$19=справочники!$N$13,SUM($Y$19:BX$19)*справочники!$AE$12,IF(Главная!$N$19=справочники!$N$14,IF(SUM($Y$19:BX$19)*справочники!$AE$14&gt;SUM($Y1173:BX1173)*справочники!$AE$13,SUM($Y$19:BX$19)*справочники!$AE$14,SUM($Y1173:BX1173)*справочники!$AE$13),IF(Главная!$N$19=справочники!$N$15,IF(BX$1&lt;=справочники!$Y$22*12,BX1173*справочники!$AE$22,IF(BX$1&lt;=справочники!$Y$23*12,BX1173*справочники!$AE$23,IF(BX$1&lt;=справочники!$Y$24*12,BX1173*справочники!$AE$24,BX1173*справочники!$AE$11))),SUM($Y1173:BX1173)*справочники!$AE$11)))-IF(Главная!$N$19=справочники!$N$15,0,SUM($Y1177:BW1177)),0))</f>
        <v>0</v>
      </c>
      <c r="BY1177" s="100">
        <f>IF(BY$8="",0,IF(IF(Главная!$N$19=справочники!$N$13,SUM($Y$19:BY$19)*справочники!$AE$12,IF(Главная!$N$19=справочники!$N$14,IF(SUM($Y$19:BY$19)*справочники!$AE$14&gt;SUM($Y1173:BY1173)*справочники!$AE$13,SUM($Y$19:BY$19)*справочники!$AE$14,SUM($Y1173:BY1173)*справочники!$AE$13),IF(Главная!$N$19=справочники!$N$15,IF(BY$1&lt;=справочники!$Y$22*12,BY1173*справочники!$AE$22,IF(BY$1&lt;=справочники!$Y$23*12,BY1173*справочники!$AE$23,IF(BY$1&lt;=справочники!$Y$24*12,BY1173*справочники!$AE$24,BY1173*справочники!$AE$11))),SUM($Y1173:BY1173)*справочники!$AE$11)))-IF(Главная!$N$19=справочники!$N$15,0,SUM($Y1177:BX1177))&gt;0,IF(Главная!$N$19=справочники!$N$13,SUM($Y$19:BY$19)*справочники!$AE$12,IF(Главная!$N$19=справочники!$N$14,IF(SUM($Y$19:BY$19)*справочники!$AE$14&gt;SUM($Y1173:BY1173)*справочники!$AE$13,SUM($Y$19:BY$19)*справочники!$AE$14,SUM($Y1173:BY1173)*справочники!$AE$13),IF(Главная!$N$19=справочники!$N$15,IF(BY$1&lt;=справочники!$Y$22*12,BY1173*справочники!$AE$22,IF(BY$1&lt;=справочники!$Y$23*12,BY1173*справочники!$AE$23,IF(BY$1&lt;=справочники!$Y$24*12,BY1173*справочники!$AE$24,BY1173*справочники!$AE$11))),SUM($Y1173:BY1173)*справочники!$AE$11)))-IF(Главная!$N$19=справочники!$N$15,0,SUM($Y1177:BX1177)),0))</f>
        <v>0</v>
      </c>
      <c r="BZ1177" s="100">
        <f>IF(BZ$8="",0,IF(IF(Главная!$N$19=справочники!$N$13,SUM($Y$19:BZ$19)*справочники!$AE$12,IF(Главная!$N$19=справочники!$N$14,IF(SUM($Y$19:BZ$19)*справочники!$AE$14&gt;SUM($Y1173:BZ1173)*справочники!$AE$13,SUM($Y$19:BZ$19)*справочники!$AE$14,SUM($Y1173:BZ1173)*справочники!$AE$13),IF(Главная!$N$19=справочники!$N$15,IF(BZ$1&lt;=справочники!$Y$22*12,BZ1173*справочники!$AE$22,IF(BZ$1&lt;=справочники!$Y$23*12,BZ1173*справочники!$AE$23,IF(BZ$1&lt;=справочники!$Y$24*12,BZ1173*справочники!$AE$24,BZ1173*справочники!$AE$11))),SUM($Y1173:BZ1173)*справочники!$AE$11)))-IF(Главная!$N$19=справочники!$N$15,0,SUM($Y1177:BY1177))&gt;0,IF(Главная!$N$19=справочники!$N$13,SUM($Y$19:BZ$19)*справочники!$AE$12,IF(Главная!$N$19=справочники!$N$14,IF(SUM($Y$19:BZ$19)*справочники!$AE$14&gt;SUM($Y1173:BZ1173)*справочники!$AE$13,SUM($Y$19:BZ$19)*справочники!$AE$14,SUM($Y1173:BZ1173)*справочники!$AE$13),IF(Главная!$N$19=справочники!$N$15,IF(BZ$1&lt;=справочники!$Y$22*12,BZ1173*справочники!$AE$22,IF(BZ$1&lt;=справочники!$Y$23*12,BZ1173*справочники!$AE$23,IF(BZ$1&lt;=справочники!$Y$24*12,BZ1173*справочники!$AE$24,BZ1173*справочники!$AE$11))),SUM($Y1173:BZ1173)*справочники!$AE$11)))-IF(Главная!$N$19=справочники!$N$15,0,SUM($Y1177:BY1177)),0))</f>
        <v>0</v>
      </c>
      <c r="CA1177" s="100">
        <f>IF(CA$8="",0,IF(IF(Главная!$N$19=справочники!$N$13,SUM($Y$19:CA$19)*справочники!$AE$12,IF(Главная!$N$19=справочники!$N$14,IF(SUM($Y$19:CA$19)*справочники!$AE$14&gt;SUM($Y1173:CA1173)*справочники!$AE$13,SUM($Y$19:CA$19)*справочники!$AE$14,SUM($Y1173:CA1173)*справочники!$AE$13),IF(Главная!$N$19=справочники!$N$15,IF(CA$1&lt;=справочники!$Y$22*12,CA1173*справочники!$AE$22,IF(CA$1&lt;=справочники!$Y$23*12,CA1173*справочники!$AE$23,IF(CA$1&lt;=справочники!$Y$24*12,CA1173*справочники!$AE$24,CA1173*справочники!$AE$11))),SUM($Y1173:CA1173)*справочники!$AE$11)))-IF(Главная!$N$19=справочники!$N$15,0,SUM($Y1177:BZ1177))&gt;0,IF(Главная!$N$19=справочники!$N$13,SUM($Y$19:CA$19)*справочники!$AE$12,IF(Главная!$N$19=справочники!$N$14,IF(SUM($Y$19:CA$19)*справочники!$AE$14&gt;SUM($Y1173:CA1173)*справочники!$AE$13,SUM($Y$19:CA$19)*справочники!$AE$14,SUM($Y1173:CA1173)*справочники!$AE$13),IF(Главная!$N$19=справочники!$N$15,IF(CA$1&lt;=справочники!$Y$22*12,CA1173*справочники!$AE$22,IF(CA$1&lt;=справочники!$Y$23*12,CA1173*справочники!$AE$23,IF(CA$1&lt;=справочники!$Y$24*12,CA1173*справочники!$AE$24,CA1173*справочники!$AE$11))),SUM($Y1173:CA1173)*справочники!$AE$11)))-IF(Главная!$N$19=справочники!$N$15,0,SUM($Y1177:BZ1177)),0))</f>
        <v>0</v>
      </c>
      <c r="CB1177" s="100">
        <f>IF(CB$8="",0,IF(IF(Главная!$N$19=справочники!$N$13,SUM($Y$19:CB$19)*справочники!$AE$12,IF(Главная!$N$19=справочники!$N$14,IF(SUM($Y$19:CB$19)*справочники!$AE$14&gt;SUM($Y1173:CB1173)*справочники!$AE$13,SUM($Y$19:CB$19)*справочники!$AE$14,SUM($Y1173:CB1173)*справочники!$AE$13),IF(Главная!$N$19=справочники!$N$15,IF(CB$1&lt;=справочники!$Y$22*12,CB1173*справочники!$AE$22,IF(CB$1&lt;=справочники!$Y$23*12,CB1173*справочники!$AE$23,IF(CB$1&lt;=справочники!$Y$24*12,CB1173*справочники!$AE$24,CB1173*справочники!$AE$11))),SUM($Y1173:CB1173)*справочники!$AE$11)))-IF(Главная!$N$19=справочники!$N$15,0,SUM($Y1177:CA1177))&gt;0,IF(Главная!$N$19=справочники!$N$13,SUM($Y$19:CB$19)*справочники!$AE$12,IF(Главная!$N$19=справочники!$N$14,IF(SUM($Y$19:CB$19)*справочники!$AE$14&gt;SUM($Y1173:CB1173)*справочники!$AE$13,SUM($Y$19:CB$19)*справочники!$AE$14,SUM($Y1173:CB1173)*справочники!$AE$13),IF(Главная!$N$19=справочники!$N$15,IF(CB$1&lt;=справочники!$Y$22*12,CB1173*справочники!$AE$22,IF(CB$1&lt;=справочники!$Y$23*12,CB1173*справочники!$AE$23,IF(CB$1&lt;=справочники!$Y$24*12,CB1173*справочники!$AE$24,CB1173*справочники!$AE$11))),SUM($Y1173:CB1173)*справочники!$AE$11)))-IF(Главная!$N$19=справочники!$N$15,0,SUM($Y1177:CA1177)),0))</f>
        <v>0</v>
      </c>
      <c r="CC1177" s="100">
        <f>IF(CC$8="",0,IF(IF(Главная!$N$19=справочники!$N$13,SUM($Y$19:CC$19)*справочники!$AE$12,IF(Главная!$N$19=справочники!$N$14,IF(SUM($Y$19:CC$19)*справочники!$AE$14&gt;SUM($Y1173:CC1173)*справочники!$AE$13,SUM($Y$19:CC$19)*справочники!$AE$14,SUM($Y1173:CC1173)*справочники!$AE$13),IF(Главная!$N$19=справочники!$N$15,IF(CC$1&lt;=справочники!$Y$22*12,CC1173*справочники!$AE$22,IF(CC$1&lt;=справочники!$Y$23*12,CC1173*справочники!$AE$23,IF(CC$1&lt;=справочники!$Y$24*12,CC1173*справочники!$AE$24,CC1173*справочники!$AE$11))),SUM($Y1173:CC1173)*справочники!$AE$11)))-IF(Главная!$N$19=справочники!$N$15,0,SUM($Y1177:CB1177))&gt;0,IF(Главная!$N$19=справочники!$N$13,SUM($Y$19:CC$19)*справочники!$AE$12,IF(Главная!$N$19=справочники!$N$14,IF(SUM($Y$19:CC$19)*справочники!$AE$14&gt;SUM($Y1173:CC1173)*справочники!$AE$13,SUM($Y$19:CC$19)*справочники!$AE$14,SUM($Y1173:CC1173)*справочники!$AE$13),IF(Главная!$N$19=справочники!$N$15,IF(CC$1&lt;=справочники!$Y$22*12,CC1173*справочники!$AE$22,IF(CC$1&lt;=справочники!$Y$23*12,CC1173*справочники!$AE$23,IF(CC$1&lt;=справочники!$Y$24*12,CC1173*справочники!$AE$24,CC1173*справочники!$AE$11))),SUM($Y1173:CC1173)*справочники!$AE$11)))-IF(Главная!$N$19=справочники!$N$15,0,SUM($Y1177:CB1177)),0))</f>
        <v>0</v>
      </c>
      <c r="CD1177" s="100">
        <f>IF(CD$8="",0,IF(IF(Главная!$N$19=справочники!$N$13,SUM($Y$19:CD$19)*справочники!$AE$12,IF(Главная!$N$19=справочники!$N$14,IF(SUM($Y$19:CD$19)*справочники!$AE$14&gt;SUM($Y1173:CD1173)*справочники!$AE$13,SUM($Y$19:CD$19)*справочники!$AE$14,SUM($Y1173:CD1173)*справочники!$AE$13),IF(Главная!$N$19=справочники!$N$15,IF(CD$1&lt;=справочники!$Y$22*12,CD1173*справочники!$AE$22,IF(CD$1&lt;=справочники!$Y$23*12,CD1173*справочники!$AE$23,IF(CD$1&lt;=справочники!$Y$24*12,CD1173*справочники!$AE$24,CD1173*справочники!$AE$11))),SUM($Y1173:CD1173)*справочники!$AE$11)))-IF(Главная!$N$19=справочники!$N$15,0,SUM($Y1177:CC1177))&gt;0,IF(Главная!$N$19=справочники!$N$13,SUM($Y$19:CD$19)*справочники!$AE$12,IF(Главная!$N$19=справочники!$N$14,IF(SUM($Y$19:CD$19)*справочники!$AE$14&gt;SUM($Y1173:CD1173)*справочники!$AE$13,SUM($Y$19:CD$19)*справочники!$AE$14,SUM($Y1173:CD1173)*справочники!$AE$13),IF(Главная!$N$19=справочники!$N$15,IF(CD$1&lt;=справочники!$Y$22*12,CD1173*справочники!$AE$22,IF(CD$1&lt;=справочники!$Y$23*12,CD1173*справочники!$AE$23,IF(CD$1&lt;=справочники!$Y$24*12,CD1173*справочники!$AE$24,CD1173*справочники!$AE$11))),SUM($Y1173:CD1173)*справочники!$AE$11)))-IF(Главная!$N$19=справочники!$N$15,0,SUM($Y1177:CC1177)),0))</f>
        <v>0</v>
      </c>
      <c r="CE1177" s="100">
        <f>IF(CE$8="",0,IF(IF(Главная!$N$19=справочники!$N$13,SUM($Y$19:CE$19)*справочники!$AE$12,IF(Главная!$N$19=справочники!$N$14,IF(SUM($Y$19:CE$19)*справочники!$AE$14&gt;SUM($Y1173:CE1173)*справочники!$AE$13,SUM($Y$19:CE$19)*справочники!$AE$14,SUM($Y1173:CE1173)*справочники!$AE$13),IF(Главная!$N$19=справочники!$N$15,IF(CE$1&lt;=справочники!$Y$22*12,CE1173*справочники!$AE$22,IF(CE$1&lt;=справочники!$Y$23*12,CE1173*справочники!$AE$23,IF(CE$1&lt;=справочники!$Y$24*12,CE1173*справочники!$AE$24,CE1173*справочники!$AE$11))),SUM($Y1173:CE1173)*справочники!$AE$11)))-IF(Главная!$N$19=справочники!$N$15,0,SUM($Y1177:CD1177))&gt;0,IF(Главная!$N$19=справочники!$N$13,SUM($Y$19:CE$19)*справочники!$AE$12,IF(Главная!$N$19=справочники!$N$14,IF(SUM($Y$19:CE$19)*справочники!$AE$14&gt;SUM($Y1173:CE1173)*справочники!$AE$13,SUM($Y$19:CE$19)*справочники!$AE$14,SUM($Y1173:CE1173)*справочники!$AE$13),IF(Главная!$N$19=справочники!$N$15,IF(CE$1&lt;=справочники!$Y$22*12,CE1173*справочники!$AE$22,IF(CE$1&lt;=справочники!$Y$23*12,CE1173*справочники!$AE$23,IF(CE$1&lt;=справочники!$Y$24*12,CE1173*справочники!$AE$24,CE1173*справочники!$AE$11))),SUM($Y1173:CE1173)*справочники!$AE$11)))-IF(Главная!$N$19=справочники!$N$15,0,SUM($Y1177:CD1177)),0))</f>
        <v>0</v>
      </c>
      <c r="CF1177" s="100">
        <f>IF(CF$8="",0,IF(IF(Главная!$N$19=справочники!$N$13,SUM($Y$19:CF$19)*справочники!$AE$12,IF(Главная!$N$19=справочники!$N$14,IF(SUM($Y$19:CF$19)*справочники!$AE$14&gt;SUM($Y1173:CF1173)*справочники!$AE$13,SUM($Y$19:CF$19)*справочники!$AE$14,SUM($Y1173:CF1173)*справочники!$AE$13),IF(Главная!$N$19=справочники!$N$15,IF(CF$1&lt;=справочники!$Y$22*12,CF1173*справочники!$AE$22,IF(CF$1&lt;=справочники!$Y$23*12,CF1173*справочники!$AE$23,IF(CF$1&lt;=справочники!$Y$24*12,CF1173*справочники!$AE$24,CF1173*справочники!$AE$11))),SUM($Y1173:CF1173)*справочники!$AE$11)))-IF(Главная!$N$19=справочники!$N$15,0,SUM($Y1177:CE1177))&gt;0,IF(Главная!$N$19=справочники!$N$13,SUM($Y$19:CF$19)*справочники!$AE$12,IF(Главная!$N$19=справочники!$N$14,IF(SUM($Y$19:CF$19)*справочники!$AE$14&gt;SUM($Y1173:CF1173)*справочники!$AE$13,SUM($Y$19:CF$19)*справочники!$AE$14,SUM($Y1173:CF1173)*справочники!$AE$13),IF(Главная!$N$19=справочники!$N$15,IF(CF$1&lt;=справочники!$Y$22*12,CF1173*справочники!$AE$22,IF(CF$1&lt;=справочники!$Y$23*12,CF1173*справочники!$AE$23,IF(CF$1&lt;=справочники!$Y$24*12,CF1173*справочники!$AE$24,CF1173*справочники!$AE$11))),SUM($Y1173:CF1173)*справочники!$AE$11)))-IF(Главная!$N$19=справочники!$N$15,0,SUM($Y1177:CE1177)),0))</f>
        <v>0</v>
      </c>
      <c r="CG1177" s="100">
        <f>IF(CG$8="",0,IF(IF(Главная!$N$19=справочники!$N$13,SUM($Y$19:CG$19)*справочники!$AE$12,IF(Главная!$N$19=справочники!$N$14,IF(SUM($Y$19:CG$19)*справочники!$AE$14&gt;SUM($Y1173:CG1173)*справочники!$AE$13,SUM($Y$19:CG$19)*справочники!$AE$14,SUM($Y1173:CG1173)*справочники!$AE$13),IF(Главная!$N$19=справочники!$N$15,IF(CG$1&lt;=справочники!$Y$22*12,CG1173*справочники!$AE$22,IF(CG$1&lt;=справочники!$Y$23*12,CG1173*справочники!$AE$23,IF(CG$1&lt;=справочники!$Y$24*12,CG1173*справочники!$AE$24,CG1173*справочники!$AE$11))),SUM($Y1173:CG1173)*справочники!$AE$11)))-IF(Главная!$N$19=справочники!$N$15,0,SUM($Y1177:CF1177))&gt;0,IF(Главная!$N$19=справочники!$N$13,SUM($Y$19:CG$19)*справочники!$AE$12,IF(Главная!$N$19=справочники!$N$14,IF(SUM($Y$19:CG$19)*справочники!$AE$14&gt;SUM($Y1173:CG1173)*справочники!$AE$13,SUM($Y$19:CG$19)*справочники!$AE$14,SUM($Y1173:CG1173)*справочники!$AE$13),IF(Главная!$N$19=справочники!$N$15,IF(CG$1&lt;=справочники!$Y$22*12,CG1173*справочники!$AE$22,IF(CG$1&lt;=справочники!$Y$23*12,CG1173*справочники!$AE$23,IF(CG$1&lt;=справочники!$Y$24*12,CG1173*справочники!$AE$24,CG1173*справочники!$AE$11))),SUM($Y1173:CG1173)*справочники!$AE$11)))-IF(Главная!$N$19=справочники!$N$15,0,SUM($Y1177:CF1177)),0))</f>
        <v>0</v>
      </c>
      <c r="CH1177" s="100">
        <f>IF(CH$8="",0,IF(IF(Главная!$N$19=справочники!$N$13,SUM($Y$19:CH$19)*справочники!$AE$12,IF(Главная!$N$19=справочники!$N$14,IF(SUM($Y$19:CH$19)*справочники!$AE$14&gt;SUM($Y1173:CH1173)*справочники!$AE$13,SUM($Y$19:CH$19)*справочники!$AE$14,SUM($Y1173:CH1173)*справочники!$AE$13),IF(Главная!$N$19=справочники!$N$15,IF(CH$1&lt;=справочники!$Y$22*12,CH1173*справочники!$AE$22,IF(CH$1&lt;=справочники!$Y$23*12,CH1173*справочники!$AE$23,IF(CH$1&lt;=справочники!$Y$24*12,CH1173*справочники!$AE$24,CH1173*справочники!$AE$11))),SUM($Y1173:CH1173)*справочники!$AE$11)))-IF(Главная!$N$19=справочники!$N$15,0,SUM($Y1177:CG1177))&gt;0,IF(Главная!$N$19=справочники!$N$13,SUM($Y$19:CH$19)*справочники!$AE$12,IF(Главная!$N$19=справочники!$N$14,IF(SUM($Y$19:CH$19)*справочники!$AE$14&gt;SUM($Y1173:CH1173)*справочники!$AE$13,SUM($Y$19:CH$19)*справочники!$AE$14,SUM($Y1173:CH1173)*справочники!$AE$13),IF(Главная!$N$19=справочники!$N$15,IF(CH$1&lt;=справочники!$Y$22*12,CH1173*справочники!$AE$22,IF(CH$1&lt;=справочники!$Y$23*12,CH1173*справочники!$AE$23,IF(CH$1&lt;=справочники!$Y$24*12,CH1173*справочники!$AE$24,CH1173*справочники!$AE$11))),SUM($Y1173:CH1173)*справочники!$AE$11)))-IF(Главная!$N$19=справочники!$N$15,0,SUM($Y1177:CG1177)),0))</f>
        <v>0</v>
      </c>
      <c r="CI1177" s="100">
        <f>IF(CI$8="",0,IF(IF(Главная!$N$19=справочники!$N$13,SUM($Y$19:CI$19)*справочники!$AE$12,IF(Главная!$N$19=справочники!$N$14,IF(SUM($Y$19:CI$19)*справочники!$AE$14&gt;SUM($Y1173:CI1173)*справочники!$AE$13,SUM($Y$19:CI$19)*справочники!$AE$14,SUM($Y1173:CI1173)*справочники!$AE$13),IF(Главная!$N$19=справочники!$N$15,IF(CI$1&lt;=справочники!$Y$22*12,CI1173*справочники!$AE$22,IF(CI$1&lt;=справочники!$Y$23*12,CI1173*справочники!$AE$23,IF(CI$1&lt;=справочники!$Y$24*12,CI1173*справочники!$AE$24,CI1173*справочники!$AE$11))),SUM($Y1173:CI1173)*справочники!$AE$11)))-IF(Главная!$N$19=справочники!$N$15,0,SUM($Y1177:CH1177))&gt;0,IF(Главная!$N$19=справочники!$N$13,SUM($Y$19:CI$19)*справочники!$AE$12,IF(Главная!$N$19=справочники!$N$14,IF(SUM($Y$19:CI$19)*справочники!$AE$14&gt;SUM($Y1173:CI1173)*справочники!$AE$13,SUM($Y$19:CI$19)*справочники!$AE$14,SUM($Y1173:CI1173)*справочники!$AE$13),IF(Главная!$N$19=справочники!$N$15,IF(CI$1&lt;=справочники!$Y$22*12,CI1173*справочники!$AE$22,IF(CI$1&lt;=справочники!$Y$23*12,CI1173*справочники!$AE$23,IF(CI$1&lt;=справочники!$Y$24*12,CI1173*справочники!$AE$24,CI1173*справочники!$AE$11))),SUM($Y1173:CI1173)*справочники!$AE$11)))-IF(Главная!$N$19=справочники!$N$15,0,SUM($Y1177:CH1177)),0))</f>
        <v>0</v>
      </c>
      <c r="CJ1177" s="100">
        <f>IF(CJ$8="",0,IF(IF(Главная!$N$19=справочники!$N$13,SUM($Y$19:CJ$19)*справочники!$AE$12,IF(Главная!$N$19=справочники!$N$14,IF(SUM($Y$19:CJ$19)*справочники!$AE$14&gt;SUM($Y1173:CJ1173)*справочники!$AE$13,SUM($Y$19:CJ$19)*справочники!$AE$14,SUM($Y1173:CJ1173)*справочники!$AE$13),IF(Главная!$N$19=справочники!$N$15,IF(CJ$1&lt;=справочники!$Y$22*12,CJ1173*справочники!$AE$22,IF(CJ$1&lt;=справочники!$Y$23*12,CJ1173*справочники!$AE$23,IF(CJ$1&lt;=справочники!$Y$24*12,CJ1173*справочники!$AE$24,CJ1173*справочники!$AE$11))),SUM($Y1173:CJ1173)*справочники!$AE$11)))-IF(Главная!$N$19=справочники!$N$15,0,SUM($Y1177:CI1177))&gt;0,IF(Главная!$N$19=справочники!$N$13,SUM($Y$19:CJ$19)*справочники!$AE$12,IF(Главная!$N$19=справочники!$N$14,IF(SUM($Y$19:CJ$19)*справочники!$AE$14&gt;SUM($Y1173:CJ1173)*справочники!$AE$13,SUM($Y$19:CJ$19)*справочники!$AE$14,SUM($Y1173:CJ1173)*справочники!$AE$13),IF(Главная!$N$19=справочники!$N$15,IF(CJ$1&lt;=справочники!$Y$22*12,CJ1173*справочники!$AE$22,IF(CJ$1&lt;=справочники!$Y$23*12,CJ1173*справочники!$AE$23,IF(CJ$1&lt;=справочники!$Y$24*12,CJ1173*справочники!$AE$24,CJ1173*справочники!$AE$11))),SUM($Y1173:CJ1173)*справочники!$AE$11)))-IF(Главная!$N$19=справочники!$N$15,0,SUM($Y1177:CI1177)),0))</f>
        <v>0</v>
      </c>
      <c r="CK1177" s="100">
        <f>IF(CK$8="",0,IF(IF(Главная!$N$19=справочники!$N$13,SUM($Y$19:CK$19)*справочники!$AE$12,IF(Главная!$N$19=справочники!$N$14,IF(SUM($Y$19:CK$19)*справочники!$AE$14&gt;SUM($Y1173:CK1173)*справочники!$AE$13,SUM($Y$19:CK$19)*справочники!$AE$14,SUM($Y1173:CK1173)*справочники!$AE$13),IF(Главная!$N$19=справочники!$N$15,IF(CK$1&lt;=справочники!$Y$22*12,CK1173*справочники!$AE$22,IF(CK$1&lt;=справочники!$Y$23*12,CK1173*справочники!$AE$23,IF(CK$1&lt;=справочники!$Y$24*12,CK1173*справочники!$AE$24,CK1173*справочники!$AE$11))),SUM($Y1173:CK1173)*справочники!$AE$11)))-IF(Главная!$N$19=справочники!$N$15,0,SUM($Y1177:CJ1177))&gt;0,IF(Главная!$N$19=справочники!$N$13,SUM($Y$19:CK$19)*справочники!$AE$12,IF(Главная!$N$19=справочники!$N$14,IF(SUM($Y$19:CK$19)*справочники!$AE$14&gt;SUM($Y1173:CK1173)*справочники!$AE$13,SUM($Y$19:CK$19)*справочники!$AE$14,SUM($Y1173:CK1173)*справочники!$AE$13),IF(Главная!$N$19=справочники!$N$15,IF(CK$1&lt;=справочники!$Y$22*12,CK1173*справочники!$AE$22,IF(CK$1&lt;=справочники!$Y$23*12,CK1173*справочники!$AE$23,IF(CK$1&lt;=справочники!$Y$24*12,CK1173*справочники!$AE$24,CK1173*справочники!$AE$11))),SUM($Y1173:CK1173)*справочники!$AE$11)))-IF(Главная!$N$19=справочники!$N$15,0,SUM($Y1177:CJ1177)),0))</f>
        <v>0</v>
      </c>
      <c r="CL1177" s="100">
        <f>IF(CL$8="",0,IF(IF(Главная!$N$19=справочники!$N$13,SUM($Y$19:CL$19)*справочники!$AE$12,IF(Главная!$N$19=справочники!$N$14,IF(SUM($Y$19:CL$19)*справочники!$AE$14&gt;SUM($Y1173:CL1173)*справочники!$AE$13,SUM($Y$19:CL$19)*справочники!$AE$14,SUM($Y1173:CL1173)*справочники!$AE$13),IF(Главная!$N$19=справочники!$N$15,IF(CL$1&lt;=справочники!$Y$22*12,CL1173*справочники!$AE$22,IF(CL$1&lt;=справочники!$Y$23*12,CL1173*справочники!$AE$23,IF(CL$1&lt;=справочники!$Y$24*12,CL1173*справочники!$AE$24,CL1173*справочники!$AE$11))),SUM($Y1173:CL1173)*справочники!$AE$11)))-IF(Главная!$N$19=справочники!$N$15,0,SUM($Y1177:CK1177))&gt;0,IF(Главная!$N$19=справочники!$N$13,SUM($Y$19:CL$19)*справочники!$AE$12,IF(Главная!$N$19=справочники!$N$14,IF(SUM($Y$19:CL$19)*справочники!$AE$14&gt;SUM($Y1173:CL1173)*справочники!$AE$13,SUM($Y$19:CL$19)*справочники!$AE$14,SUM($Y1173:CL1173)*справочники!$AE$13),IF(Главная!$N$19=справочники!$N$15,IF(CL$1&lt;=справочники!$Y$22*12,CL1173*справочники!$AE$22,IF(CL$1&lt;=справочники!$Y$23*12,CL1173*справочники!$AE$23,IF(CL$1&lt;=справочники!$Y$24*12,CL1173*справочники!$AE$24,CL1173*справочники!$AE$11))),SUM($Y1173:CL1173)*справочники!$AE$11)))-IF(Главная!$N$19=справочники!$N$15,0,SUM($Y1177:CK1177)),0))</f>
        <v>0</v>
      </c>
      <c r="CM1177" s="100">
        <f>IF(CM$8="",0,IF(IF(Главная!$N$19=справочники!$N$13,SUM($Y$19:CM$19)*справочники!$AE$12,IF(Главная!$N$19=справочники!$N$14,IF(SUM($Y$19:CM$19)*справочники!$AE$14&gt;SUM($Y1173:CM1173)*справочники!$AE$13,SUM($Y$19:CM$19)*справочники!$AE$14,SUM($Y1173:CM1173)*справочники!$AE$13),IF(Главная!$N$19=справочники!$N$15,IF(CM$1&lt;=справочники!$Y$22*12,CM1173*справочники!$AE$22,IF(CM$1&lt;=справочники!$Y$23*12,CM1173*справочники!$AE$23,IF(CM$1&lt;=справочники!$Y$24*12,CM1173*справочники!$AE$24,CM1173*справочники!$AE$11))),SUM($Y1173:CM1173)*справочники!$AE$11)))-IF(Главная!$N$19=справочники!$N$15,0,SUM($Y1177:CL1177))&gt;0,IF(Главная!$N$19=справочники!$N$13,SUM($Y$19:CM$19)*справочники!$AE$12,IF(Главная!$N$19=справочники!$N$14,IF(SUM($Y$19:CM$19)*справочники!$AE$14&gt;SUM($Y1173:CM1173)*справочники!$AE$13,SUM($Y$19:CM$19)*справочники!$AE$14,SUM($Y1173:CM1173)*справочники!$AE$13),IF(Главная!$N$19=справочники!$N$15,IF(CM$1&lt;=справочники!$Y$22*12,CM1173*справочники!$AE$22,IF(CM$1&lt;=справочники!$Y$23*12,CM1173*справочники!$AE$23,IF(CM$1&lt;=справочники!$Y$24*12,CM1173*справочники!$AE$24,CM1173*справочники!$AE$11))),SUM($Y1173:CM1173)*справочники!$AE$11)))-IF(Главная!$N$19=справочники!$N$15,0,SUM($Y1177:CL1177)),0))</f>
        <v>0</v>
      </c>
      <c r="CN1177" s="100">
        <f>IF(CN$8="",0,IF(IF(Главная!$N$19=справочники!$N$13,SUM($Y$19:CN$19)*справочники!$AE$12,IF(Главная!$N$19=справочники!$N$14,IF(SUM($Y$19:CN$19)*справочники!$AE$14&gt;SUM($Y1173:CN1173)*справочники!$AE$13,SUM($Y$19:CN$19)*справочники!$AE$14,SUM($Y1173:CN1173)*справочники!$AE$13),IF(Главная!$N$19=справочники!$N$15,IF(CN$1&lt;=справочники!$Y$22*12,CN1173*справочники!$AE$22,IF(CN$1&lt;=справочники!$Y$23*12,CN1173*справочники!$AE$23,IF(CN$1&lt;=справочники!$Y$24*12,CN1173*справочники!$AE$24,CN1173*справочники!$AE$11))),SUM($Y1173:CN1173)*справочники!$AE$11)))-IF(Главная!$N$19=справочники!$N$15,0,SUM($Y1177:CM1177))&gt;0,IF(Главная!$N$19=справочники!$N$13,SUM($Y$19:CN$19)*справочники!$AE$12,IF(Главная!$N$19=справочники!$N$14,IF(SUM($Y$19:CN$19)*справочники!$AE$14&gt;SUM($Y1173:CN1173)*справочники!$AE$13,SUM($Y$19:CN$19)*справочники!$AE$14,SUM($Y1173:CN1173)*справочники!$AE$13),IF(Главная!$N$19=справочники!$N$15,IF(CN$1&lt;=справочники!$Y$22*12,CN1173*справочники!$AE$22,IF(CN$1&lt;=справочники!$Y$23*12,CN1173*справочники!$AE$23,IF(CN$1&lt;=справочники!$Y$24*12,CN1173*справочники!$AE$24,CN1173*справочники!$AE$11))),SUM($Y1173:CN1173)*справочники!$AE$11)))-IF(Главная!$N$19=справочники!$N$15,0,SUM($Y1177:CM1177)),0))</f>
        <v>0</v>
      </c>
      <c r="CO1177" s="100">
        <f>IF(CO$8="",0,IF(IF(Главная!$N$19=справочники!$N$13,SUM($Y$19:CO$19)*справочники!$AE$12,IF(Главная!$N$19=справочники!$N$14,IF(SUM($Y$19:CO$19)*справочники!$AE$14&gt;SUM($Y1173:CO1173)*справочники!$AE$13,SUM($Y$19:CO$19)*справочники!$AE$14,SUM($Y1173:CO1173)*справочники!$AE$13),IF(Главная!$N$19=справочники!$N$15,IF(CO$1&lt;=справочники!$Y$22*12,CO1173*справочники!$AE$22,IF(CO$1&lt;=справочники!$Y$23*12,CO1173*справочники!$AE$23,IF(CO$1&lt;=справочники!$Y$24*12,CO1173*справочники!$AE$24,CO1173*справочники!$AE$11))),SUM($Y1173:CO1173)*справочники!$AE$11)))-IF(Главная!$N$19=справочники!$N$15,0,SUM($Y1177:CN1177))&gt;0,IF(Главная!$N$19=справочники!$N$13,SUM($Y$19:CO$19)*справочники!$AE$12,IF(Главная!$N$19=справочники!$N$14,IF(SUM($Y$19:CO$19)*справочники!$AE$14&gt;SUM($Y1173:CO1173)*справочники!$AE$13,SUM($Y$19:CO$19)*справочники!$AE$14,SUM($Y1173:CO1173)*справочники!$AE$13),IF(Главная!$N$19=справочники!$N$15,IF(CO$1&lt;=справочники!$Y$22*12,CO1173*справочники!$AE$22,IF(CO$1&lt;=справочники!$Y$23*12,CO1173*справочники!$AE$23,IF(CO$1&lt;=справочники!$Y$24*12,CO1173*справочники!$AE$24,CO1173*справочники!$AE$11))),SUM($Y1173:CO1173)*справочники!$AE$11)))-IF(Главная!$N$19=справочники!$N$15,0,SUM($Y1177:CN1177)),0))</f>
        <v>0</v>
      </c>
      <c r="CP1177" s="100">
        <f>IF(CP$8="",0,IF(IF(Главная!$N$19=справочники!$N$13,SUM($Y$19:CP$19)*справочники!$AE$12,IF(Главная!$N$19=справочники!$N$14,IF(SUM($Y$19:CP$19)*справочники!$AE$14&gt;SUM($Y1173:CP1173)*справочники!$AE$13,SUM($Y$19:CP$19)*справочники!$AE$14,SUM($Y1173:CP1173)*справочники!$AE$13),IF(Главная!$N$19=справочники!$N$15,IF(CP$1&lt;=справочники!$Y$22*12,CP1173*справочники!$AE$22,IF(CP$1&lt;=справочники!$Y$23*12,CP1173*справочники!$AE$23,IF(CP$1&lt;=справочники!$Y$24*12,CP1173*справочники!$AE$24,CP1173*справочники!$AE$11))),SUM($Y1173:CP1173)*справочники!$AE$11)))-IF(Главная!$N$19=справочники!$N$15,0,SUM($Y1177:CO1177))&gt;0,IF(Главная!$N$19=справочники!$N$13,SUM($Y$19:CP$19)*справочники!$AE$12,IF(Главная!$N$19=справочники!$N$14,IF(SUM($Y$19:CP$19)*справочники!$AE$14&gt;SUM($Y1173:CP1173)*справочники!$AE$13,SUM($Y$19:CP$19)*справочники!$AE$14,SUM($Y1173:CP1173)*справочники!$AE$13),IF(Главная!$N$19=справочники!$N$15,IF(CP$1&lt;=справочники!$Y$22*12,CP1173*справочники!$AE$22,IF(CP$1&lt;=справочники!$Y$23*12,CP1173*справочники!$AE$23,IF(CP$1&lt;=справочники!$Y$24*12,CP1173*справочники!$AE$24,CP1173*справочники!$AE$11))),SUM($Y1173:CP1173)*справочники!$AE$11)))-IF(Главная!$N$19=справочники!$N$15,0,SUM($Y1177:CO1177)),0))</f>
        <v>0</v>
      </c>
      <c r="CQ1177" s="100">
        <f>IF(CQ$8="",0,IF(IF(Главная!$N$19=справочники!$N$13,SUM($Y$19:CQ$19)*справочники!$AE$12,IF(Главная!$N$19=справочники!$N$14,IF(SUM($Y$19:CQ$19)*справочники!$AE$14&gt;SUM($Y1173:CQ1173)*справочники!$AE$13,SUM($Y$19:CQ$19)*справочники!$AE$14,SUM($Y1173:CQ1173)*справочники!$AE$13),IF(Главная!$N$19=справочники!$N$15,IF(CQ$1&lt;=справочники!$Y$22*12,CQ1173*справочники!$AE$22,IF(CQ$1&lt;=справочники!$Y$23*12,CQ1173*справочники!$AE$23,IF(CQ$1&lt;=справочники!$Y$24*12,CQ1173*справочники!$AE$24,CQ1173*справочники!$AE$11))),SUM($Y1173:CQ1173)*справочники!$AE$11)))-IF(Главная!$N$19=справочники!$N$15,0,SUM($Y1177:CP1177))&gt;0,IF(Главная!$N$19=справочники!$N$13,SUM($Y$19:CQ$19)*справочники!$AE$12,IF(Главная!$N$19=справочники!$N$14,IF(SUM($Y$19:CQ$19)*справочники!$AE$14&gt;SUM($Y1173:CQ1173)*справочники!$AE$13,SUM($Y$19:CQ$19)*справочники!$AE$14,SUM($Y1173:CQ1173)*справочники!$AE$13),IF(Главная!$N$19=справочники!$N$15,IF(CQ$1&lt;=справочники!$Y$22*12,CQ1173*справочники!$AE$22,IF(CQ$1&lt;=справочники!$Y$23*12,CQ1173*справочники!$AE$23,IF(CQ$1&lt;=справочники!$Y$24*12,CQ1173*справочники!$AE$24,CQ1173*справочники!$AE$11))),SUM($Y1173:CQ1173)*справочники!$AE$11)))-IF(Главная!$N$19=справочники!$N$15,0,SUM($Y1177:CP1177)),0))</f>
        <v>0</v>
      </c>
      <c r="CR1177" s="100">
        <f>IF(CR$8="",0,IF(IF(Главная!$N$19=справочники!$N$13,SUM($Y$19:CR$19)*справочники!$AE$12,IF(Главная!$N$19=справочники!$N$14,IF(SUM($Y$19:CR$19)*справочники!$AE$14&gt;SUM($Y1173:CR1173)*справочники!$AE$13,SUM($Y$19:CR$19)*справочники!$AE$14,SUM($Y1173:CR1173)*справочники!$AE$13),IF(Главная!$N$19=справочники!$N$15,IF(CR$1&lt;=справочники!$Y$22*12,CR1173*справочники!$AE$22,IF(CR$1&lt;=справочники!$Y$23*12,CR1173*справочники!$AE$23,IF(CR$1&lt;=справочники!$Y$24*12,CR1173*справочники!$AE$24,CR1173*справочники!$AE$11))),SUM($Y1173:CR1173)*справочники!$AE$11)))-IF(Главная!$N$19=справочники!$N$15,0,SUM($Y1177:CQ1177))&gt;0,IF(Главная!$N$19=справочники!$N$13,SUM($Y$19:CR$19)*справочники!$AE$12,IF(Главная!$N$19=справочники!$N$14,IF(SUM($Y$19:CR$19)*справочники!$AE$14&gt;SUM($Y1173:CR1173)*справочники!$AE$13,SUM($Y$19:CR$19)*справочники!$AE$14,SUM($Y1173:CR1173)*справочники!$AE$13),IF(Главная!$N$19=справочники!$N$15,IF(CR$1&lt;=справочники!$Y$22*12,CR1173*справочники!$AE$22,IF(CR$1&lt;=справочники!$Y$23*12,CR1173*справочники!$AE$23,IF(CR$1&lt;=справочники!$Y$24*12,CR1173*справочники!$AE$24,CR1173*справочники!$AE$11))),SUM($Y1173:CR1173)*справочники!$AE$11)))-IF(Главная!$N$19=справочники!$N$15,0,SUM($Y1177:CQ1177)),0))</f>
        <v>0</v>
      </c>
      <c r="CS1177" s="100">
        <f>IF(CS$8="",0,IF(IF(Главная!$N$19=справочники!$N$13,SUM($Y$19:CS$19)*справочники!$AE$12,IF(Главная!$N$19=справочники!$N$14,IF(SUM($Y$19:CS$19)*справочники!$AE$14&gt;SUM($Y1173:CS1173)*справочники!$AE$13,SUM($Y$19:CS$19)*справочники!$AE$14,SUM($Y1173:CS1173)*справочники!$AE$13),IF(Главная!$N$19=справочники!$N$15,IF(CS$1&lt;=справочники!$Y$22*12,CS1173*справочники!$AE$22,IF(CS$1&lt;=справочники!$Y$23*12,CS1173*справочники!$AE$23,IF(CS$1&lt;=справочники!$Y$24*12,CS1173*справочники!$AE$24,CS1173*справочники!$AE$11))),SUM($Y1173:CS1173)*справочники!$AE$11)))-IF(Главная!$N$19=справочники!$N$15,0,SUM($Y1177:CR1177))&gt;0,IF(Главная!$N$19=справочники!$N$13,SUM($Y$19:CS$19)*справочники!$AE$12,IF(Главная!$N$19=справочники!$N$14,IF(SUM($Y$19:CS$19)*справочники!$AE$14&gt;SUM($Y1173:CS1173)*справочники!$AE$13,SUM($Y$19:CS$19)*справочники!$AE$14,SUM($Y1173:CS1173)*справочники!$AE$13),IF(Главная!$N$19=справочники!$N$15,IF(CS$1&lt;=справочники!$Y$22*12,CS1173*справочники!$AE$22,IF(CS$1&lt;=справочники!$Y$23*12,CS1173*справочники!$AE$23,IF(CS$1&lt;=справочники!$Y$24*12,CS1173*справочники!$AE$24,CS1173*справочники!$AE$11))),SUM($Y1173:CS1173)*справочники!$AE$11)))-IF(Главная!$N$19=справочники!$N$15,0,SUM($Y1177:CR1177)),0))</f>
        <v>0</v>
      </c>
      <c r="CT1177" s="100">
        <f>IF(CT$8="",0,IF(IF(Главная!$N$19=справочники!$N$13,SUM($Y$19:CT$19)*справочники!$AE$12,IF(Главная!$N$19=справочники!$N$14,IF(SUM($Y$19:CT$19)*справочники!$AE$14&gt;SUM($Y1173:CT1173)*справочники!$AE$13,SUM($Y$19:CT$19)*справочники!$AE$14,SUM($Y1173:CT1173)*справочники!$AE$13),IF(Главная!$N$19=справочники!$N$15,IF(CT$1&lt;=справочники!$Y$22*12,CT1173*справочники!$AE$22,IF(CT$1&lt;=справочники!$Y$23*12,CT1173*справочники!$AE$23,IF(CT$1&lt;=справочники!$Y$24*12,CT1173*справочники!$AE$24,CT1173*справочники!$AE$11))),SUM($Y1173:CT1173)*справочники!$AE$11)))-IF(Главная!$N$19=справочники!$N$15,0,SUM($Y1177:CS1177))&gt;0,IF(Главная!$N$19=справочники!$N$13,SUM($Y$19:CT$19)*справочники!$AE$12,IF(Главная!$N$19=справочники!$N$14,IF(SUM($Y$19:CT$19)*справочники!$AE$14&gt;SUM($Y1173:CT1173)*справочники!$AE$13,SUM($Y$19:CT$19)*справочники!$AE$14,SUM($Y1173:CT1173)*справочники!$AE$13),IF(Главная!$N$19=справочники!$N$15,IF(CT$1&lt;=справочники!$Y$22*12,CT1173*справочники!$AE$22,IF(CT$1&lt;=справочники!$Y$23*12,CT1173*справочники!$AE$23,IF(CT$1&lt;=справочники!$Y$24*12,CT1173*справочники!$AE$24,CT1173*справочники!$AE$11))),SUM($Y1173:CT1173)*справочники!$AE$11)))-IF(Главная!$N$19=справочники!$N$15,0,SUM($Y1177:CS1177)),0))</f>
        <v>0</v>
      </c>
      <c r="CU1177" s="100">
        <f>IF(CU$8="",0,IF(IF(Главная!$N$19=справочники!$N$13,SUM($Y$19:CU$19)*справочники!$AE$12,IF(Главная!$N$19=справочники!$N$14,IF(SUM($Y$19:CU$19)*справочники!$AE$14&gt;SUM($Y1173:CU1173)*справочники!$AE$13,SUM($Y$19:CU$19)*справочники!$AE$14,SUM($Y1173:CU1173)*справочники!$AE$13),IF(Главная!$N$19=справочники!$N$15,IF(CU$1&lt;=справочники!$Y$22*12,CU1173*справочники!$AE$22,IF(CU$1&lt;=справочники!$Y$23*12,CU1173*справочники!$AE$23,IF(CU$1&lt;=справочники!$Y$24*12,CU1173*справочники!$AE$24,CU1173*справочники!$AE$11))),SUM($Y1173:CU1173)*справочники!$AE$11)))-IF(Главная!$N$19=справочники!$N$15,0,SUM($Y1177:CT1177))&gt;0,IF(Главная!$N$19=справочники!$N$13,SUM($Y$19:CU$19)*справочники!$AE$12,IF(Главная!$N$19=справочники!$N$14,IF(SUM($Y$19:CU$19)*справочники!$AE$14&gt;SUM($Y1173:CU1173)*справочники!$AE$13,SUM($Y$19:CU$19)*справочники!$AE$14,SUM($Y1173:CU1173)*справочники!$AE$13),IF(Главная!$N$19=справочники!$N$15,IF(CU$1&lt;=справочники!$Y$22*12,CU1173*справочники!$AE$22,IF(CU$1&lt;=справочники!$Y$23*12,CU1173*справочники!$AE$23,IF(CU$1&lt;=справочники!$Y$24*12,CU1173*справочники!$AE$24,CU1173*справочники!$AE$11))),SUM($Y1173:CU1173)*справочники!$AE$11)))-IF(Главная!$N$19=справочники!$N$15,0,SUM($Y1177:CT1177)),0))</f>
        <v>0</v>
      </c>
      <c r="CV1177" s="100">
        <f>IF(CV$8="",0,IF(IF(Главная!$N$19=справочники!$N$13,SUM($Y$19:CV$19)*справочники!$AE$12,IF(Главная!$N$19=справочники!$N$14,IF(SUM($Y$19:CV$19)*справочники!$AE$14&gt;SUM($Y1173:CV1173)*справочники!$AE$13,SUM($Y$19:CV$19)*справочники!$AE$14,SUM($Y1173:CV1173)*справочники!$AE$13),IF(Главная!$N$19=справочники!$N$15,IF(CV$1&lt;=справочники!$Y$22*12,CV1173*справочники!$AE$22,IF(CV$1&lt;=справочники!$Y$23*12,CV1173*справочники!$AE$23,IF(CV$1&lt;=справочники!$Y$24*12,CV1173*справочники!$AE$24,CV1173*справочники!$AE$11))),SUM($Y1173:CV1173)*справочники!$AE$11)))-IF(Главная!$N$19=справочники!$N$15,0,SUM($Y1177:CU1177))&gt;0,IF(Главная!$N$19=справочники!$N$13,SUM($Y$19:CV$19)*справочники!$AE$12,IF(Главная!$N$19=справочники!$N$14,IF(SUM($Y$19:CV$19)*справочники!$AE$14&gt;SUM($Y1173:CV1173)*справочники!$AE$13,SUM($Y$19:CV$19)*справочники!$AE$14,SUM($Y1173:CV1173)*справочники!$AE$13),IF(Главная!$N$19=справочники!$N$15,IF(CV$1&lt;=справочники!$Y$22*12,CV1173*справочники!$AE$22,IF(CV$1&lt;=справочники!$Y$23*12,CV1173*справочники!$AE$23,IF(CV$1&lt;=справочники!$Y$24*12,CV1173*справочники!$AE$24,CV1173*справочники!$AE$11))),SUM($Y1173:CV1173)*справочники!$AE$11)))-IF(Главная!$N$19=справочники!$N$15,0,SUM($Y1177:CU1177)),0))</f>
        <v>0</v>
      </c>
      <c r="CW1177" s="100">
        <f>IF(CW$8="",0,IF(IF(Главная!$N$19=справочники!$N$13,SUM($Y$19:CW$19)*справочники!$AE$12,IF(Главная!$N$19=справочники!$N$14,IF(SUM($Y$19:CW$19)*справочники!$AE$14&gt;SUM($Y1173:CW1173)*справочники!$AE$13,SUM($Y$19:CW$19)*справочники!$AE$14,SUM($Y1173:CW1173)*справочники!$AE$13),IF(Главная!$N$19=справочники!$N$15,IF(CW$1&lt;=справочники!$Y$22*12,CW1173*справочники!$AE$22,IF(CW$1&lt;=справочники!$Y$23*12,CW1173*справочники!$AE$23,IF(CW$1&lt;=справочники!$Y$24*12,CW1173*справочники!$AE$24,CW1173*справочники!$AE$11))),SUM($Y1173:CW1173)*справочники!$AE$11)))-IF(Главная!$N$19=справочники!$N$15,0,SUM($Y1177:CV1177))&gt;0,IF(Главная!$N$19=справочники!$N$13,SUM($Y$19:CW$19)*справочники!$AE$12,IF(Главная!$N$19=справочники!$N$14,IF(SUM($Y$19:CW$19)*справочники!$AE$14&gt;SUM($Y1173:CW1173)*справочники!$AE$13,SUM($Y$19:CW$19)*справочники!$AE$14,SUM($Y1173:CW1173)*справочники!$AE$13),IF(Главная!$N$19=справочники!$N$15,IF(CW$1&lt;=справочники!$Y$22*12,CW1173*справочники!$AE$22,IF(CW$1&lt;=справочники!$Y$23*12,CW1173*справочники!$AE$23,IF(CW$1&lt;=справочники!$Y$24*12,CW1173*справочники!$AE$24,CW1173*справочники!$AE$11))),SUM($Y1173:CW1173)*справочники!$AE$11)))-IF(Главная!$N$19=справочники!$N$15,0,SUM($Y1177:CV1177)),0))</f>
        <v>0</v>
      </c>
      <c r="CX1177" s="100">
        <f>IF(CX$8="",0,IF(IF(Главная!$N$19=справочники!$N$13,SUM($Y$19:CX$19)*справочники!$AE$12,IF(Главная!$N$19=справочники!$N$14,IF(SUM($Y$19:CX$19)*справочники!$AE$14&gt;SUM($Y1173:CX1173)*справочники!$AE$13,SUM($Y$19:CX$19)*справочники!$AE$14,SUM($Y1173:CX1173)*справочники!$AE$13),IF(Главная!$N$19=справочники!$N$15,IF(CX$1&lt;=справочники!$Y$22*12,CX1173*справочники!$AE$22,IF(CX$1&lt;=справочники!$Y$23*12,CX1173*справочники!$AE$23,IF(CX$1&lt;=справочники!$Y$24*12,CX1173*справочники!$AE$24,CX1173*справочники!$AE$11))),SUM($Y1173:CX1173)*справочники!$AE$11)))-IF(Главная!$N$19=справочники!$N$15,0,SUM($Y1177:CW1177))&gt;0,IF(Главная!$N$19=справочники!$N$13,SUM($Y$19:CX$19)*справочники!$AE$12,IF(Главная!$N$19=справочники!$N$14,IF(SUM($Y$19:CX$19)*справочники!$AE$14&gt;SUM($Y1173:CX1173)*справочники!$AE$13,SUM($Y$19:CX$19)*справочники!$AE$14,SUM($Y1173:CX1173)*справочники!$AE$13),IF(Главная!$N$19=справочники!$N$15,IF(CX$1&lt;=справочники!$Y$22*12,CX1173*справочники!$AE$22,IF(CX$1&lt;=справочники!$Y$23*12,CX1173*справочники!$AE$23,IF(CX$1&lt;=справочники!$Y$24*12,CX1173*справочники!$AE$24,CX1173*справочники!$AE$11))),SUM($Y1173:CX1173)*справочники!$AE$11)))-IF(Главная!$N$19=справочники!$N$15,0,SUM($Y1177:CW1177)),0))</f>
        <v>0</v>
      </c>
      <c r="CY1177" s="100">
        <f>IF(CY$8="",0,IF(IF(Главная!$N$19=справочники!$N$13,SUM($Y$19:CY$19)*справочники!$AE$12,IF(Главная!$N$19=справочники!$N$14,IF(SUM($Y$19:CY$19)*справочники!$AE$14&gt;SUM($Y1173:CY1173)*справочники!$AE$13,SUM($Y$19:CY$19)*справочники!$AE$14,SUM($Y1173:CY1173)*справочники!$AE$13),IF(Главная!$N$19=справочники!$N$15,IF(CY$1&lt;=справочники!$Y$22*12,CY1173*справочники!$AE$22,IF(CY$1&lt;=справочники!$Y$23*12,CY1173*справочники!$AE$23,IF(CY$1&lt;=справочники!$Y$24*12,CY1173*справочники!$AE$24,CY1173*справочники!$AE$11))),SUM($Y1173:CY1173)*справочники!$AE$11)))-IF(Главная!$N$19=справочники!$N$15,0,SUM($Y1177:CX1177))&gt;0,IF(Главная!$N$19=справочники!$N$13,SUM($Y$19:CY$19)*справочники!$AE$12,IF(Главная!$N$19=справочники!$N$14,IF(SUM($Y$19:CY$19)*справочники!$AE$14&gt;SUM($Y1173:CY1173)*справочники!$AE$13,SUM($Y$19:CY$19)*справочники!$AE$14,SUM($Y1173:CY1173)*справочники!$AE$13),IF(Главная!$N$19=справочники!$N$15,IF(CY$1&lt;=справочники!$Y$22*12,CY1173*справочники!$AE$22,IF(CY$1&lt;=справочники!$Y$23*12,CY1173*справочники!$AE$23,IF(CY$1&lt;=справочники!$Y$24*12,CY1173*справочники!$AE$24,CY1173*справочники!$AE$11))),SUM($Y1173:CY1173)*справочники!$AE$11)))-IF(Главная!$N$19=справочники!$N$15,0,SUM($Y1177:CX1177)),0))</f>
        <v>0</v>
      </c>
      <c r="CZ1177" s="100">
        <f>IF(CZ$8="",0,IF(IF(Главная!$N$19=справочники!$N$13,SUM($Y$19:CZ$19)*справочники!$AE$12,IF(Главная!$N$19=справочники!$N$14,IF(SUM($Y$19:CZ$19)*справочники!$AE$14&gt;SUM($Y1173:CZ1173)*справочники!$AE$13,SUM($Y$19:CZ$19)*справочники!$AE$14,SUM($Y1173:CZ1173)*справочники!$AE$13),IF(Главная!$N$19=справочники!$N$15,IF(CZ$1&lt;=справочники!$Y$22*12,CZ1173*справочники!$AE$22,IF(CZ$1&lt;=справочники!$Y$23*12,CZ1173*справочники!$AE$23,IF(CZ$1&lt;=справочники!$Y$24*12,CZ1173*справочники!$AE$24,CZ1173*справочники!$AE$11))),SUM($Y1173:CZ1173)*справочники!$AE$11)))-IF(Главная!$N$19=справочники!$N$15,0,SUM($Y1177:CY1177))&gt;0,IF(Главная!$N$19=справочники!$N$13,SUM($Y$19:CZ$19)*справочники!$AE$12,IF(Главная!$N$19=справочники!$N$14,IF(SUM($Y$19:CZ$19)*справочники!$AE$14&gt;SUM($Y1173:CZ1173)*справочники!$AE$13,SUM($Y$19:CZ$19)*справочники!$AE$14,SUM($Y1173:CZ1173)*справочники!$AE$13),IF(Главная!$N$19=справочники!$N$15,IF(CZ$1&lt;=справочники!$Y$22*12,CZ1173*справочники!$AE$22,IF(CZ$1&lt;=справочники!$Y$23*12,CZ1173*справочники!$AE$23,IF(CZ$1&lt;=справочники!$Y$24*12,CZ1173*справочники!$AE$24,CZ1173*справочники!$AE$11))),SUM($Y1173:CZ1173)*справочники!$AE$11)))-IF(Главная!$N$19=справочники!$N$15,0,SUM($Y1177:CY1177)),0))</f>
        <v>0</v>
      </c>
      <c r="DA1177" s="100">
        <f>IF(DA$8="",0,IF(IF(Главная!$N$19=справочники!$N$13,SUM($Y$19:DA$19)*справочники!$AE$12,IF(Главная!$N$19=справочники!$N$14,IF(SUM($Y$19:DA$19)*справочники!$AE$14&gt;SUM($Y1173:DA1173)*справочники!$AE$13,SUM($Y$19:DA$19)*справочники!$AE$14,SUM($Y1173:DA1173)*справочники!$AE$13),IF(Главная!$N$19=справочники!$N$15,IF(DA$1&lt;=справочники!$Y$22*12,DA1173*справочники!$AE$22,IF(DA$1&lt;=справочники!$Y$23*12,DA1173*справочники!$AE$23,IF(DA$1&lt;=справочники!$Y$24*12,DA1173*справочники!$AE$24,DA1173*справочники!$AE$11))),SUM($Y1173:DA1173)*справочники!$AE$11)))-IF(Главная!$N$19=справочники!$N$15,0,SUM($Y1177:CZ1177))&gt;0,IF(Главная!$N$19=справочники!$N$13,SUM($Y$19:DA$19)*справочники!$AE$12,IF(Главная!$N$19=справочники!$N$14,IF(SUM($Y$19:DA$19)*справочники!$AE$14&gt;SUM($Y1173:DA1173)*справочники!$AE$13,SUM($Y$19:DA$19)*справочники!$AE$14,SUM($Y1173:DA1173)*справочники!$AE$13),IF(Главная!$N$19=справочники!$N$15,IF(DA$1&lt;=справочники!$Y$22*12,DA1173*справочники!$AE$22,IF(DA$1&lt;=справочники!$Y$23*12,DA1173*справочники!$AE$23,IF(DA$1&lt;=справочники!$Y$24*12,DA1173*справочники!$AE$24,DA1173*справочники!$AE$11))),SUM($Y1173:DA1173)*справочники!$AE$11)))-IF(Главная!$N$19=справочники!$N$15,0,SUM($Y1177:CZ1177)),0))</f>
        <v>0</v>
      </c>
      <c r="DB1177" s="100">
        <f>IF(DB$8="",0,IF(IF(Главная!$N$19=справочники!$N$13,SUM($Y$19:DB$19)*справочники!$AE$12,IF(Главная!$N$19=справочники!$N$14,IF(SUM($Y$19:DB$19)*справочники!$AE$14&gt;SUM($Y1173:DB1173)*справочники!$AE$13,SUM($Y$19:DB$19)*справочники!$AE$14,SUM($Y1173:DB1173)*справочники!$AE$13),IF(Главная!$N$19=справочники!$N$15,IF(DB$1&lt;=справочники!$Y$22*12,DB1173*справочники!$AE$22,IF(DB$1&lt;=справочники!$Y$23*12,DB1173*справочники!$AE$23,IF(DB$1&lt;=справочники!$Y$24*12,DB1173*справочники!$AE$24,DB1173*справочники!$AE$11))),SUM($Y1173:DB1173)*справочники!$AE$11)))-IF(Главная!$N$19=справочники!$N$15,0,SUM($Y1177:DA1177))&gt;0,IF(Главная!$N$19=справочники!$N$13,SUM($Y$19:DB$19)*справочники!$AE$12,IF(Главная!$N$19=справочники!$N$14,IF(SUM($Y$19:DB$19)*справочники!$AE$14&gt;SUM($Y1173:DB1173)*справочники!$AE$13,SUM($Y$19:DB$19)*справочники!$AE$14,SUM($Y1173:DB1173)*справочники!$AE$13),IF(Главная!$N$19=справочники!$N$15,IF(DB$1&lt;=справочники!$Y$22*12,DB1173*справочники!$AE$22,IF(DB$1&lt;=справочники!$Y$23*12,DB1173*справочники!$AE$23,IF(DB$1&lt;=справочники!$Y$24*12,DB1173*справочники!$AE$24,DB1173*справочники!$AE$11))),SUM($Y1173:DB1173)*справочники!$AE$11)))-IF(Главная!$N$19=справочники!$N$15,0,SUM($Y1177:DA1177)),0))</f>
        <v>0</v>
      </c>
      <c r="DC1177" s="100">
        <f>IF(DC$8="",0,IF(IF(Главная!$N$19=справочники!$N$13,SUM($Y$19:DC$19)*справочники!$AE$12,IF(Главная!$N$19=справочники!$N$14,IF(SUM($Y$19:DC$19)*справочники!$AE$14&gt;SUM($Y1173:DC1173)*справочники!$AE$13,SUM($Y$19:DC$19)*справочники!$AE$14,SUM($Y1173:DC1173)*справочники!$AE$13),IF(Главная!$N$19=справочники!$N$15,IF(DC$1&lt;=справочники!$Y$22*12,DC1173*справочники!$AE$22,IF(DC$1&lt;=справочники!$Y$23*12,DC1173*справочники!$AE$23,IF(DC$1&lt;=справочники!$Y$24*12,DC1173*справочники!$AE$24,DC1173*справочники!$AE$11))),SUM($Y1173:DC1173)*справочники!$AE$11)))-IF(Главная!$N$19=справочники!$N$15,0,SUM($Y1177:DB1177))&gt;0,IF(Главная!$N$19=справочники!$N$13,SUM($Y$19:DC$19)*справочники!$AE$12,IF(Главная!$N$19=справочники!$N$14,IF(SUM($Y$19:DC$19)*справочники!$AE$14&gt;SUM($Y1173:DC1173)*справочники!$AE$13,SUM($Y$19:DC$19)*справочники!$AE$14,SUM($Y1173:DC1173)*справочники!$AE$13),IF(Главная!$N$19=справочники!$N$15,IF(DC$1&lt;=справочники!$Y$22*12,DC1173*справочники!$AE$22,IF(DC$1&lt;=справочники!$Y$23*12,DC1173*справочники!$AE$23,IF(DC$1&lt;=справочники!$Y$24*12,DC1173*справочники!$AE$24,DC1173*справочники!$AE$11))),SUM($Y1173:DC1173)*справочники!$AE$11)))-IF(Главная!$N$19=справочники!$N$15,0,SUM($Y1177:DB1177)),0))</f>
        <v>0</v>
      </c>
      <c r="DD1177" s="100">
        <f>IF(DD$8="",0,IF(IF(Главная!$N$19=справочники!$N$13,SUM($Y$19:DD$19)*справочники!$AE$12,IF(Главная!$N$19=справочники!$N$14,IF(SUM($Y$19:DD$19)*справочники!$AE$14&gt;SUM($Y1173:DD1173)*справочники!$AE$13,SUM($Y$19:DD$19)*справочники!$AE$14,SUM($Y1173:DD1173)*справочники!$AE$13),IF(Главная!$N$19=справочники!$N$15,IF(DD$1&lt;=справочники!$Y$22*12,DD1173*справочники!$AE$22,IF(DD$1&lt;=справочники!$Y$23*12,DD1173*справочники!$AE$23,IF(DD$1&lt;=справочники!$Y$24*12,DD1173*справочники!$AE$24,DD1173*справочники!$AE$11))),SUM($Y1173:DD1173)*справочники!$AE$11)))-IF(Главная!$N$19=справочники!$N$15,0,SUM($Y1177:DC1177))&gt;0,IF(Главная!$N$19=справочники!$N$13,SUM($Y$19:DD$19)*справочники!$AE$12,IF(Главная!$N$19=справочники!$N$14,IF(SUM($Y$19:DD$19)*справочники!$AE$14&gt;SUM($Y1173:DD1173)*справочники!$AE$13,SUM($Y$19:DD$19)*справочники!$AE$14,SUM($Y1173:DD1173)*справочники!$AE$13),IF(Главная!$N$19=справочники!$N$15,IF(DD$1&lt;=справочники!$Y$22*12,DD1173*справочники!$AE$22,IF(DD$1&lt;=справочники!$Y$23*12,DD1173*справочники!$AE$23,IF(DD$1&lt;=справочники!$Y$24*12,DD1173*справочники!$AE$24,DD1173*справочники!$AE$11))),SUM($Y1173:DD1173)*справочники!$AE$11)))-IF(Главная!$N$19=справочники!$N$15,0,SUM($Y1177:DC1177)),0))</f>
        <v>0</v>
      </c>
      <c r="DE1177" s="100">
        <f>IF(DE$8="",0,IF(IF(Главная!$N$19=справочники!$N$13,SUM($Y$19:DE$19)*справочники!$AE$12,IF(Главная!$N$19=справочники!$N$14,IF(SUM($Y$19:DE$19)*справочники!$AE$14&gt;SUM($Y1173:DE1173)*справочники!$AE$13,SUM($Y$19:DE$19)*справочники!$AE$14,SUM($Y1173:DE1173)*справочники!$AE$13),IF(Главная!$N$19=справочники!$N$15,IF(DE$1&lt;=справочники!$Y$22*12,DE1173*справочники!$AE$22,IF(DE$1&lt;=справочники!$Y$23*12,DE1173*справочники!$AE$23,IF(DE$1&lt;=справочники!$Y$24*12,DE1173*справочники!$AE$24,DE1173*справочники!$AE$11))),SUM($Y1173:DE1173)*справочники!$AE$11)))-IF(Главная!$N$19=справочники!$N$15,0,SUM($Y1177:DD1177))&gt;0,IF(Главная!$N$19=справочники!$N$13,SUM($Y$19:DE$19)*справочники!$AE$12,IF(Главная!$N$19=справочники!$N$14,IF(SUM($Y$19:DE$19)*справочники!$AE$14&gt;SUM($Y1173:DE1173)*справочники!$AE$13,SUM($Y$19:DE$19)*справочники!$AE$14,SUM($Y1173:DE1173)*справочники!$AE$13),IF(Главная!$N$19=справочники!$N$15,IF(DE$1&lt;=справочники!$Y$22*12,DE1173*справочники!$AE$22,IF(DE$1&lt;=справочники!$Y$23*12,DE1173*справочники!$AE$23,IF(DE$1&lt;=справочники!$Y$24*12,DE1173*справочники!$AE$24,DE1173*справочники!$AE$11))),SUM($Y1173:DE1173)*справочники!$AE$11)))-IF(Главная!$N$19=справочники!$N$15,0,SUM($Y1177:DD1177)),0))</f>
        <v>0</v>
      </c>
      <c r="DF1177" s="100">
        <f>IF(DF$8="",0,IF(IF(Главная!$N$19=справочники!$N$13,SUM($Y$19:DF$19)*справочники!$AE$12,IF(Главная!$N$19=справочники!$N$14,IF(SUM($Y$19:DF$19)*справочники!$AE$14&gt;SUM($Y1173:DF1173)*справочники!$AE$13,SUM($Y$19:DF$19)*справочники!$AE$14,SUM($Y1173:DF1173)*справочники!$AE$13),IF(Главная!$N$19=справочники!$N$15,IF(DF$1&lt;=справочники!$Y$22*12,DF1173*справочники!$AE$22,IF(DF$1&lt;=справочники!$Y$23*12,DF1173*справочники!$AE$23,IF(DF$1&lt;=справочники!$Y$24*12,DF1173*справочники!$AE$24,DF1173*справочники!$AE$11))),SUM($Y1173:DF1173)*справочники!$AE$11)))-IF(Главная!$N$19=справочники!$N$15,0,SUM($Y1177:DE1177))&gt;0,IF(Главная!$N$19=справочники!$N$13,SUM($Y$19:DF$19)*справочники!$AE$12,IF(Главная!$N$19=справочники!$N$14,IF(SUM($Y$19:DF$19)*справочники!$AE$14&gt;SUM($Y1173:DF1173)*справочники!$AE$13,SUM($Y$19:DF$19)*справочники!$AE$14,SUM($Y1173:DF1173)*справочники!$AE$13),IF(Главная!$N$19=справочники!$N$15,IF(DF$1&lt;=справочники!$Y$22*12,DF1173*справочники!$AE$22,IF(DF$1&lt;=справочники!$Y$23*12,DF1173*справочники!$AE$23,IF(DF$1&lt;=справочники!$Y$24*12,DF1173*справочники!$AE$24,DF1173*справочники!$AE$11))),SUM($Y1173:DF1173)*справочники!$AE$11)))-IF(Главная!$N$19=справочники!$N$15,0,SUM($Y1177:DE1177)),0))</f>
        <v>0</v>
      </c>
      <c r="DG1177" s="100">
        <f>IF(DG$8="",0,IF(IF(Главная!$N$19=справочники!$N$13,SUM($Y$19:DG$19)*справочники!$AE$12,IF(Главная!$N$19=справочники!$N$14,IF(SUM($Y$19:DG$19)*справочники!$AE$14&gt;SUM($Y1173:DG1173)*справочники!$AE$13,SUM($Y$19:DG$19)*справочники!$AE$14,SUM($Y1173:DG1173)*справочники!$AE$13),IF(Главная!$N$19=справочники!$N$15,IF(DG$1&lt;=справочники!$Y$22*12,DG1173*справочники!$AE$22,IF(DG$1&lt;=справочники!$Y$23*12,DG1173*справочники!$AE$23,IF(DG$1&lt;=справочники!$Y$24*12,DG1173*справочники!$AE$24,DG1173*справочники!$AE$11))),SUM($Y1173:DG1173)*справочники!$AE$11)))-IF(Главная!$N$19=справочники!$N$15,0,SUM($Y1177:DF1177))&gt;0,IF(Главная!$N$19=справочники!$N$13,SUM($Y$19:DG$19)*справочники!$AE$12,IF(Главная!$N$19=справочники!$N$14,IF(SUM($Y$19:DG$19)*справочники!$AE$14&gt;SUM($Y1173:DG1173)*справочники!$AE$13,SUM($Y$19:DG$19)*справочники!$AE$14,SUM($Y1173:DG1173)*справочники!$AE$13),IF(Главная!$N$19=справочники!$N$15,IF(DG$1&lt;=справочники!$Y$22*12,DG1173*справочники!$AE$22,IF(DG$1&lt;=справочники!$Y$23*12,DG1173*справочники!$AE$23,IF(DG$1&lt;=справочники!$Y$24*12,DG1173*справочники!$AE$24,DG1173*справочники!$AE$11))),SUM($Y1173:DG1173)*справочники!$AE$11)))-IF(Главная!$N$19=справочники!$N$15,0,SUM($Y1177:DF1177)),0))</f>
        <v>0</v>
      </c>
      <c r="DH1177" s="100">
        <f>IF(DH$8="",0,IF(IF(Главная!$N$19=справочники!$N$13,SUM($Y$19:DH$19)*справочники!$AE$12,IF(Главная!$N$19=справочники!$N$14,IF(SUM($Y$19:DH$19)*справочники!$AE$14&gt;SUM($Y1173:DH1173)*справочники!$AE$13,SUM($Y$19:DH$19)*справочники!$AE$14,SUM($Y1173:DH1173)*справочники!$AE$13),IF(Главная!$N$19=справочники!$N$15,IF(DH$1&lt;=справочники!$Y$22*12,DH1173*справочники!$AE$22,IF(DH$1&lt;=справочники!$Y$23*12,DH1173*справочники!$AE$23,IF(DH$1&lt;=справочники!$Y$24*12,DH1173*справочники!$AE$24,DH1173*справочники!$AE$11))),SUM($Y1173:DH1173)*справочники!$AE$11)))-IF(Главная!$N$19=справочники!$N$15,0,SUM($Y1177:DG1177))&gt;0,IF(Главная!$N$19=справочники!$N$13,SUM($Y$19:DH$19)*справочники!$AE$12,IF(Главная!$N$19=справочники!$N$14,IF(SUM($Y$19:DH$19)*справочники!$AE$14&gt;SUM($Y1173:DH1173)*справочники!$AE$13,SUM($Y$19:DH$19)*справочники!$AE$14,SUM($Y1173:DH1173)*справочники!$AE$13),IF(Главная!$N$19=справочники!$N$15,IF(DH$1&lt;=справочники!$Y$22*12,DH1173*справочники!$AE$22,IF(DH$1&lt;=справочники!$Y$23*12,DH1173*справочники!$AE$23,IF(DH$1&lt;=справочники!$Y$24*12,DH1173*справочники!$AE$24,DH1173*справочники!$AE$11))),SUM($Y1173:DH1173)*справочники!$AE$11)))-IF(Главная!$N$19=справочники!$N$15,0,SUM($Y1177:DG1177)),0))</f>
        <v>0</v>
      </c>
      <c r="DI1177" s="100">
        <f>IF(DI$8="",0,IF(IF(Главная!$N$19=справочники!$N$13,SUM($Y$19:DI$19)*справочники!$AE$12,IF(Главная!$N$19=справочники!$N$14,IF(SUM($Y$19:DI$19)*справочники!$AE$14&gt;SUM($Y1173:DI1173)*справочники!$AE$13,SUM($Y$19:DI$19)*справочники!$AE$14,SUM($Y1173:DI1173)*справочники!$AE$13),IF(Главная!$N$19=справочники!$N$15,IF(DI$1&lt;=справочники!$Y$22*12,DI1173*справочники!$AE$22,IF(DI$1&lt;=справочники!$Y$23*12,DI1173*справочники!$AE$23,IF(DI$1&lt;=справочники!$Y$24*12,DI1173*справочники!$AE$24,DI1173*справочники!$AE$11))),SUM($Y1173:DI1173)*справочники!$AE$11)))-IF(Главная!$N$19=справочники!$N$15,0,SUM($Y1177:DH1177))&gt;0,IF(Главная!$N$19=справочники!$N$13,SUM($Y$19:DI$19)*справочники!$AE$12,IF(Главная!$N$19=справочники!$N$14,IF(SUM($Y$19:DI$19)*справочники!$AE$14&gt;SUM($Y1173:DI1173)*справочники!$AE$13,SUM($Y$19:DI$19)*справочники!$AE$14,SUM($Y1173:DI1173)*справочники!$AE$13),IF(Главная!$N$19=справочники!$N$15,IF(DI$1&lt;=справочники!$Y$22*12,DI1173*справочники!$AE$22,IF(DI$1&lt;=справочники!$Y$23*12,DI1173*справочники!$AE$23,IF(DI$1&lt;=справочники!$Y$24*12,DI1173*справочники!$AE$24,DI1173*справочники!$AE$11))),SUM($Y1173:DI1173)*справочники!$AE$11)))-IF(Главная!$N$19=справочники!$N$15,0,SUM($Y1177:DH1177)),0))</f>
        <v>0</v>
      </c>
      <c r="DJ1177" s="100">
        <f>IF(DJ$8="",0,IF(IF(Главная!$N$19=справочники!$N$13,SUM($Y$19:DJ$19)*справочники!$AE$12,IF(Главная!$N$19=справочники!$N$14,IF(SUM($Y$19:DJ$19)*справочники!$AE$14&gt;SUM($Y1173:DJ1173)*справочники!$AE$13,SUM($Y$19:DJ$19)*справочники!$AE$14,SUM($Y1173:DJ1173)*справочники!$AE$13),IF(Главная!$N$19=справочники!$N$15,IF(DJ$1&lt;=справочники!$Y$22*12,DJ1173*справочники!$AE$22,IF(DJ$1&lt;=справочники!$Y$23*12,DJ1173*справочники!$AE$23,IF(DJ$1&lt;=справочники!$Y$24*12,DJ1173*справочники!$AE$24,DJ1173*справочники!$AE$11))),SUM($Y1173:DJ1173)*справочники!$AE$11)))-IF(Главная!$N$19=справочники!$N$15,0,SUM($Y1177:DI1177))&gt;0,IF(Главная!$N$19=справочники!$N$13,SUM($Y$19:DJ$19)*справочники!$AE$12,IF(Главная!$N$19=справочники!$N$14,IF(SUM($Y$19:DJ$19)*справочники!$AE$14&gt;SUM($Y1173:DJ1173)*справочники!$AE$13,SUM($Y$19:DJ$19)*справочники!$AE$14,SUM($Y1173:DJ1173)*справочники!$AE$13),IF(Главная!$N$19=справочники!$N$15,IF(DJ$1&lt;=справочники!$Y$22*12,DJ1173*справочники!$AE$22,IF(DJ$1&lt;=справочники!$Y$23*12,DJ1173*справочники!$AE$23,IF(DJ$1&lt;=справочники!$Y$24*12,DJ1173*справочники!$AE$24,DJ1173*справочники!$AE$11))),SUM($Y1173:DJ1173)*справочники!$AE$11)))-IF(Главная!$N$19=справочники!$N$15,0,SUM($Y1177:DI1177)),0))</f>
        <v>0</v>
      </c>
      <c r="DK1177" s="100">
        <f>IF(DK$8="",0,IF(IF(Главная!$N$19=справочники!$N$13,SUM($Y$19:DK$19)*справочники!$AE$12,IF(Главная!$N$19=справочники!$N$14,IF(SUM($Y$19:DK$19)*справочники!$AE$14&gt;SUM($Y1173:DK1173)*справочники!$AE$13,SUM($Y$19:DK$19)*справочники!$AE$14,SUM($Y1173:DK1173)*справочники!$AE$13),IF(Главная!$N$19=справочники!$N$15,IF(DK$1&lt;=справочники!$Y$22*12,DK1173*справочники!$AE$22,IF(DK$1&lt;=справочники!$Y$23*12,DK1173*справочники!$AE$23,IF(DK$1&lt;=справочники!$Y$24*12,DK1173*справочники!$AE$24,DK1173*справочники!$AE$11))),SUM($Y1173:DK1173)*справочники!$AE$11)))-IF(Главная!$N$19=справочники!$N$15,0,SUM($Y1177:DJ1177))&gt;0,IF(Главная!$N$19=справочники!$N$13,SUM($Y$19:DK$19)*справочники!$AE$12,IF(Главная!$N$19=справочники!$N$14,IF(SUM($Y$19:DK$19)*справочники!$AE$14&gt;SUM($Y1173:DK1173)*справочники!$AE$13,SUM($Y$19:DK$19)*справочники!$AE$14,SUM($Y1173:DK1173)*справочники!$AE$13),IF(Главная!$N$19=справочники!$N$15,IF(DK$1&lt;=справочники!$Y$22*12,DK1173*справочники!$AE$22,IF(DK$1&lt;=справочники!$Y$23*12,DK1173*справочники!$AE$23,IF(DK$1&lt;=справочники!$Y$24*12,DK1173*справочники!$AE$24,DK1173*справочники!$AE$11))),SUM($Y1173:DK1173)*справочники!$AE$11)))-IF(Главная!$N$19=справочники!$N$15,0,SUM($Y1177:DJ1177)),0))</f>
        <v>0</v>
      </c>
      <c r="DL1177" s="100">
        <f>IF(DL$8="",0,IF(IF(Главная!$N$19=справочники!$N$13,SUM($Y$19:DL$19)*справочники!$AE$12,IF(Главная!$N$19=справочники!$N$14,IF(SUM($Y$19:DL$19)*справочники!$AE$14&gt;SUM($Y1173:DL1173)*справочники!$AE$13,SUM($Y$19:DL$19)*справочники!$AE$14,SUM($Y1173:DL1173)*справочники!$AE$13),IF(Главная!$N$19=справочники!$N$15,IF(DL$1&lt;=справочники!$Y$22*12,DL1173*справочники!$AE$22,IF(DL$1&lt;=справочники!$Y$23*12,DL1173*справочники!$AE$23,IF(DL$1&lt;=справочники!$Y$24*12,DL1173*справочники!$AE$24,DL1173*справочники!$AE$11))),SUM($Y1173:DL1173)*справочники!$AE$11)))-IF(Главная!$N$19=справочники!$N$15,0,SUM($Y1177:DK1177))&gt;0,IF(Главная!$N$19=справочники!$N$13,SUM($Y$19:DL$19)*справочники!$AE$12,IF(Главная!$N$19=справочники!$N$14,IF(SUM($Y$19:DL$19)*справочники!$AE$14&gt;SUM($Y1173:DL1173)*справочники!$AE$13,SUM($Y$19:DL$19)*справочники!$AE$14,SUM($Y1173:DL1173)*справочники!$AE$13),IF(Главная!$N$19=справочники!$N$15,IF(DL$1&lt;=справочники!$Y$22*12,DL1173*справочники!$AE$22,IF(DL$1&lt;=справочники!$Y$23*12,DL1173*справочники!$AE$23,IF(DL$1&lt;=справочники!$Y$24*12,DL1173*справочники!$AE$24,DL1173*справочники!$AE$11))),SUM($Y1173:DL1173)*справочники!$AE$11)))-IF(Главная!$N$19=справочники!$N$15,0,SUM($Y1177:DK1177)),0))</f>
        <v>0</v>
      </c>
      <c r="DM1177" s="100">
        <f>IF(DM$8="",0,IF(IF(Главная!$N$19=справочники!$N$13,SUM($Y$19:DM$19)*справочники!$AE$12,IF(Главная!$N$19=справочники!$N$14,IF(SUM($Y$19:DM$19)*справочники!$AE$14&gt;SUM($Y1173:DM1173)*справочники!$AE$13,SUM($Y$19:DM$19)*справочники!$AE$14,SUM($Y1173:DM1173)*справочники!$AE$13),IF(Главная!$N$19=справочники!$N$15,IF(DM$1&lt;=справочники!$Y$22*12,DM1173*справочники!$AE$22,IF(DM$1&lt;=справочники!$Y$23*12,DM1173*справочники!$AE$23,IF(DM$1&lt;=справочники!$Y$24*12,DM1173*справочники!$AE$24,DM1173*справочники!$AE$11))),SUM($Y1173:DM1173)*справочники!$AE$11)))-IF(Главная!$N$19=справочники!$N$15,0,SUM($Y1177:DL1177))&gt;0,IF(Главная!$N$19=справочники!$N$13,SUM($Y$19:DM$19)*справочники!$AE$12,IF(Главная!$N$19=справочники!$N$14,IF(SUM($Y$19:DM$19)*справочники!$AE$14&gt;SUM($Y1173:DM1173)*справочники!$AE$13,SUM($Y$19:DM$19)*справочники!$AE$14,SUM($Y1173:DM1173)*справочники!$AE$13),IF(Главная!$N$19=справочники!$N$15,IF(DM$1&lt;=справочники!$Y$22*12,DM1173*справочники!$AE$22,IF(DM$1&lt;=справочники!$Y$23*12,DM1173*справочники!$AE$23,IF(DM$1&lt;=справочники!$Y$24*12,DM1173*справочники!$AE$24,DM1173*справочники!$AE$11))),SUM($Y1173:DM1173)*справочники!$AE$11)))-IF(Главная!$N$19=справочники!$N$15,0,SUM($Y1177:DL1177)),0))</f>
        <v>0</v>
      </c>
      <c r="DN1177" s="100">
        <f>IF(DN$8="",0,IF(IF(Главная!$N$19=справочники!$N$13,SUM($Y$19:DN$19)*справочники!$AE$12,IF(Главная!$N$19=справочники!$N$14,IF(SUM($Y$19:DN$19)*справочники!$AE$14&gt;SUM($Y1173:DN1173)*справочники!$AE$13,SUM($Y$19:DN$19)*справочники!$AE$14,SUM($Y1173:DN1173)*справочники!$AE$13),IF(Главная!$N$19=справочники!$N$15,IF(DN$1&lt;=справочники!$Y$22*12,DN1173*справочники!$AE$22,IF(DN$1&lt;=справочники!$Y$23*12,DN1173*справочники!$AE$23,IF(DN$1&lt;=справочники!$Y$24*12,DN1173*справочники!$AE$24,DN1173*справочники!$AE$11))),SUM($Y1173:DN1173)*справочники!$AE$11)))-IF(Главная!$N$19=справочники!$N$15,0,SUM($Y1177:DM1177))&gt;0,IF(Главная!$N$19=справочники!$N$13,SUM($Y$19:DN$19)*справочники!$AE$12,IF(Главная!$N$19=справочники!$N$14,IF(SUM($Y$19:DN$19)*справочники!$AE$14&gt;SUM($Y1173:DN1173)*справочники!$AE$13,SUM($Y$19:DN$19)*справочники!$AE$14,SUM($Y1173:DN1173)*справочники!$AE$13),IF(Главная!$N$19=справочники!$N$15,IF(DN$1&lt;=справочники!$Y$22*12,DN1173*справочники!$AE$22,IF(DN$1&lt;=справочники!$Y$23*12,DN1173*справочники!$AE$23,IF(DN$1&lt;=справочники!$Y$24*12,DN1173*справочники!$AE$24,DN1173*справочники!$AE$11))),SUM($Y1173:DN1173)*справочники!$AE$11)))-IF(Главная!$N$19=справочники!$N$15,0,SUM($Y1177:DM1177)),0))</f>
        <v>0</v>
      </c>
      <c r="DO1177" s="100">
        <f>IF(DO$8="",0,IF(IF(Главная!$N$19=справочники!$N$13,SUM($Y$19:DO$19)*справочники!$AE$12,IF(Главная!$N$19=справочники!$N$14,IF(SUM($Y$19:DO$19)*справочники!$AE$14&gt;SUM($Y1173:DO1173)*справочники!$AE$13,SUM($Y$19:DO$19)*справочники!$AE$14,SUM($Y1173:DO1173)*справочники!$AE$13),IF(Главная!$N$19=справочники!$N$15,IF(DO$1&lt;=справочники!$Y$22*12,DO1173*справочники!$AE$22,IF(DO$1&lt;=справочники!$Y$23*12,DO1173*справочники!$AE$23,IF(DO$1&lt;=справочники!$Y$24*12,DO1173*справочники!$AE$24,DO1173*справочники!$AE$11))),SUM($Y1173:DO1173)*справочники!$AE$11)))-IF(Главная!$N$19=справочники!$N$15,0,SUM($Y1177:DN1177))&gt;0,IF(Главная!$N$19=справочники!$N$13,SUM($Y$19:DO$19)*справочники!$AE$12,IF(Главная!$N$19=справочники!$N$14,IF(SUM($Y$19:DO$19)*справочники!$AE$14&gt;SUM($Y1173:DO1173)*справочники!$AE$13,SUM($Y$19:DO$19)*справочники!$AE$14,SUM($Y1173:DO1173)*справочники!$AE$13),IF(Главная!$N$19=справочники!$N$15,IF(DO$1&lt;=справочники!$Y$22*12,DO1173*справочники!$AE$22,IF(DO$1&lt;=справочники!$Y$23*12,DO1173*справочники!$AE$23,IF(DO$1&lt;=справочники!$Y$24*12,DO1173*справочники!$AE$24,DO1173*справочники!$AE$11))),SUM($Y1173:DO1173)*справочники!$AE$11)))-IF(Главная!$N$19=справочники!$N$15,0,SUM($Y1177:DN1177)),0))</f>
        <v>0</v>
      </c>
      <c r="DP1177" s="100">
        <f>IF(DP$8="",0,IF(IF(Главная!$N$19=справочники!$N$13,SUM($Y$19:DP$19)*справочники!$AE$12,IF(Главная!$N$19=справочники!$N$14,IF(SUM($Y$19:DP$19)*справочники!$AE$14&gt;SUM($Y1173:DP1173)*справочники!$AE$13,SUM($Y$19:DP$19)*справочники!$AE$14,SUM($Y1173:DP1173)*справочники!$AE$13),IF(Главная!$N$19=справочники!$N$15,IF(DP$1&lt;=справочники!$Y$22*12,DP1173*справочники!$AE$22,IF(DP$1&lt;=справочники!$Y$23*12,DP1173*справочники!$AE$23,IF(DP$1&lt;=справочники!$Y$24*12,DP1173*справочники!$AE$24,DP1173*справочники!$AE$11))),SUM($Y1173:DP1173)*справочники!$AE$11)))-IF(Главная!$N$19=справочники!$N$15,0,SUM($Y1177:DO1177))&gt;0,IF(Главная!$N$19=справочники!$N$13,SUM($Y$19:DP$19)*справочники!$AE$12,IF(Главная!$N$19=справочники!$N$14,IF(SUM($Y$19:DP$19)*справочники!$AE$14&gt;SUM($Y1173:DP1173)*справочники!$AE$13,SUM($Y$19:DP$19)*справочники!$AE$14,SUM($Y1173:DP1173)*справочники!$AE$13),IF(Главная!$N$19=справочники!$N$15,IF(DP$1&lt;=справочники!$Y$22*12,DP1173*справочники!$AE$22,IF(DP$1&lt;=справочники!$Y$23*12,DP1173*справочники!$AE$23,IF(DP$1&lt;=справочники!$Y$24*12,DP1173*справочники!$AE$24,DP1173*справочники!$AE$11))),SUM($Y1173:DP1173)*справочники!$AE$11)))-IF(Главная!$N$19=справочники!$N$15,0,SUM($Y1177:DO1177)),0))</f>
        <v>0</v>
      </c>
      <c r="DQ1177" s="100">
        <f>IF(DQ$8="",0,IF(IF(Главная!$N$19=справочники!$N$13,SUM($Y$19:DQ$19)*справочники!$AE$12,IF(Главная!$N$19=справочники!$N$14,IF(SUM($Y$19:DQ$19)*справочники!$AE$14&gt;SUM($Y1173:DQ1173)*справочники!$AE$13,SUM($Y$19:DQ$19)*справочники!$AE$14,SUM($Y1173:DQ1173)*справочники!$AE$13),IF(Главная!$N$19=справочники!$N$15,IF(DQ$1&lt;=справочники!$Y$22*12,DQ1173*справочники!$AE$22,IF(DQ$1&lt;=справочники!$Y$23*12,DQ1173*справочники!$AE$23,IF(DQ$1&lt;=справочники!$Y$24*12,DQ1173*справочники!$AE$24,DQ1173*справочники!$AE$11))),SUM($Y1173:DQ1173)*справочники!$AE$11)))-IF(Главная!$N$19=справочники!$N$15,0,SUM($Y1177:DP1177))&gt;0,IF(Главная!$N$19=справочники!$N$13,SUM($Y$19:DQ$19)*справочники!$AE$12,IF(Главная!$N$19=справочники!$N$14,IF(SUM($Y$19:DQ$19)*справочники!$AE$14&gt;SUM($Y1173:DQ1173)*справочники!$AE$13,SUM($Y$19:DQ$19)*справочники!$AE$14,SUM($Y1173:DQ1173)*справочники!$AE$13),IF(Главная!$N$19=справочники!$N$15,IF(DQ$1&lt;=справочники!$Y$22*12,DQ1173*справочники!$AE$22,IF(DQ$1&lt;=справочники!$Y$23*12,DQ1173*справочники!$AE$23,IF(DQ$1&lt;=справочники!$Y$24*12,DQ1173*справочники!$AE$24,DQ1173*справочники!$AE$11))),SUM($Y1173:DQ1173)*справочники!$AE$11)))-IF(Главная!$N$19=справочники!$N$15,0,SUM($Y1177:DP1177)),0))</f>
        <v>0</v>
      </c>
      <c r="DR1177" s="100">
        <f>IF(DR$8="",0,IF(IF(Главная!$N$19=справочники!$N$13,SUM($Y$19:DR$19)*справочники!$AE$12,IF(Главная!$N$19=справочники!$N$14,IF(SUM($Y$19:DR$19)*справочники!$AE$14&gt;SUM($Y1173:DR1173)*справочники!$AE$13,SUM($Y$19:DR$19)*справочники!$AE$14,SUM($Y1173:DR1173)*справочники!$AE$13),IF(Главная!$N$19=справочники!$N$15,IF(DR$1&lt;=справочники!$Y$22*12,DR1173*справочники!$AE$22,IF(DR$1&lt;=справочники!$Y$23*12,DR1173*справочники!$AE$23,IF(DR$1&lt;=справочники!$Y$24*12,DR1173*справочники!$AE$24,DR1173*справочники!$AE$11))),SUM($Y1173:DR1173)*справочники!$AE$11)))-IF(Главная!$N$19=справочники!$N$15,0,SUM($Y1177:DQ1177))&gt;0,IF(Главная!$N$19=справочники!$N$13,SUM($Y$19:DR$19)*справочники!$AE$12,IF(Главная!$N$19=справочники!$N$14,IF(SUM($Y$19:DR$19)*справочники!$AE$14&gt;SUM($Y1173:DR1173)*справочники!$AE$13,SUM($Y$19:DR$19)*справочники!$AE$14,SUM($Y1173:DR1173)*справочники!$AE$13),IF(Главная!$N$19=справочники!$N$15,IF(DR$1&lt;=справочники!$Y$22*12,DR1173*справочники!$AE$22,IF(DR$1&lt;=справочники!$Y$23*12,DR1173*справочники!$AE$23,IF(DR$1&lt;=справочники!$Y$24*12,DR1173*справочники!$AE$24,DR1173*справочники!$AE$11))),SUM($Y1173:DR1173)*справочники!$AE$11)))-IF(Главная!$N$19=справочники!$N$15,0,SUM($Y1177:DQ1177)),0))</f>
        <v>0</v>
      </c>
      <c r="DS1177" s="100">
        <f>IF(DS$8="",0,IF(IF(Главная!$N$19=справочники!$N$13,SUM($Y$19:DS$19)*справочники!$AE$12,IF(Главная!$N$19=справочники!$N$14,IF(SUM($Y$19:DS$19)*справочники!$AE$14&gt;SUM($Y1173:DS1173)*справочники!$AE$13,SUM($Y$19:DS$19)*справочники!$AE$14,SUM($Y1173:DS1173)*справочники!$AE$13),IF(Главная!$N$19=справочники!$N$15,IF(DS$1&lt;=справочники!$Y$22*12,DS1173*справочники!$AE$22,IF(DS$1&lt;=справочники!$Y$23*12,DS1173*справочники!$AE$23,IF(DS$1&lt;=справочники!$Y$24*12,DS1173*справочники!$AE$24,DS1173*справочники!$AE$11))),SUM($Y1173:DS1173)*справочники!$AE$11)))-IF(Главная!$N$19=справочники!$N$15,0,SUM($Y1177:DR1177))&gt;0,IF(Главная!$N$19=справочники!$N$13,SUM($Y$19:DS$19)*справочники!$AE$12,IF(Главная!$N$19=справочники!$N$14,IF(SUM($Y$19:DS$19)*справочники!$AE$14&gt;SUM($Y1173:DS1173)*справочники!$AE$13,SUM($Y$19:DS$19)*справочники!$AE$14,SUM($Y1173:DS1173)*справочники!$AE$13),IF(Главная!$N$19=справочники!$N$15,IF(DS$1&lt;=справочники!$Y$22*12,DS1173*справочники!$AE$22,IF(DS$1&lt;=справочники!$Y$23*12,DS1173*справочники!$AE$23,IF(DS$1&lt;=справочники!$Y$24*12,DS1173*справочники!$AE$24,DS1173*справочники!$AE$11))),SUM($Y1173:DS1173)*справочники!$AE$11)))-IF(Главная!$N$19=справочники!$N$15,0,SUM($Y1177:DR1177)),0))</f>
        <v>0</v>
      </c>
      <c r="DT1177" s="100">
        <f>IF(DT$8="",0,IF(IF(Главная!$N$19=справочники!$N$13,SUM($Y$19:DT$19)*справочники!$AE$12,IF(Главная!$N$19=справочники!$N$14,IF(SUM($Y$19:DT$19)*справочники!$AE$14&gt;SUM($Y1173:DT1173)*справочники!$AE$13,SUM($Y$19:DT$19)*справочники!$AE$14,SUM($Y1173:DT1173)*справочники!$AE$13),IF(Главная!$N$19=справочники!$N$15,IF(DT$1&lt;=справочники!$Y$22*12,DT1173*справочники!$AE$22,IF(DT$1&lt;=справочники!$Y$23*12,DT1173*справочники!$AE$23,IF(DT$1&lt;=справочники!$Y$24*12,DT1173*справочники!$AE$24,DT1173*справочники!$AE$11))),SUM($Y1173:DT1173)*справочники!$AE$11)))-IF(Главная!$N$19=справочники!$N$15,0,SUM($Y1177:DS1177))&gt;0,IF(Главная!$N$19=справочники!$N$13,SUM($Y$19:DT$19)*справочники!$AE$12,IF(Главная!$N$19=справочники!$N$14,IF(SUM($Y$19:DT$19)*справочники!$AE$14&gt;SUM($Y1173:DT1173)*справочники!$AE$13,SUM($Y$19:DT$19)*справочники!$AE$14,SUM($Y1173:DT1173)*справочники!$AE$13),IF(Главная!$N$19=справочники!$N$15,IF(DT$1&lt;=справочники!$Y$22*12,DT1173*справочники!$AE$22,IF(DT$1&lt;=справочники!$Y$23*12,DT1173*справочники!$AE$23,IF(DT$1&lt;=справочники!$Y$24*12,DT1173*справочники!$AE$24,DT1173*справочники!$AE$11))),SUM($Y1173:DT1173)*справочники!$AE$11)))-IF(Главная!$N$19=справочники!$N$15,0,SUM($Y1177:DS1177)),0))</f>
        <v>0</v>
      </c>
      <c r="DU1177" s="100">
        <f>IF(DU$8="",0,IF(IF(Главная!$N$19=справочники!$N$13,SUM($Y$19:DU$19)*справочники!$AE$12,IF(Главная!$N$19=справочники!$N$14,IF(SUM($Y$19:DU$19)*справочники!$AE$14&gt;SUM($Y1173:DU1173)*справочники!$AE$13,SUM($Y$19:DU$19)*справочники!$AE$14,SUM($Y1173:DU1173)*справочники!$AE$13),IF(Главная!$N$19=справочники!$N$15,IF(DU$1&lt;=справочники!$Y$22*12,DU1173*справочники!$AE$22,IF(DU$1&lt;=справочники!$Y$23*12,DU1173*справочники!$AE$23,IF(DU$1&lt;=справочники!$Y$24*12,DU1173*справочники!$AE$24,DU1173*справочники!$AE$11))),SUM($Y1173:DU1173)*справочники!$AE$11)))-IF(Главная!$N$19=справочники!$N$15,0,SUM($Y1177:DT1177))&gt;0,IF(Главная!$N$19=справочники!$N$13,SUM($Y$19:DU$19)*справочники!$AE$12,IF(Главная!$N$19=справочники!$N$14,IF(SUM($Y$19:DU$19)*справочники!$AE$14&gt;SUM($Y1173:DU1173)*справочники!$AE$13,SUM($Y$19:DU$19)*справочники!$AE$14,SUM($Y1173:DU1173)*справочники!$AE$13),IF(Главная!$N$19=справочники!$N$15,IF(DU$1&lt;=справочники!$Y$22*12,DU1173*справочники!$AE$22,IF(DU$1&lt;=справочники!$Y$23*12,DU1173*справочники!$AE$23,IF(DU$1&lt;=справочники!$Y$24*12,DU1173*справочники!$AE$24,DU1173*справочники!$AE$11))),SUM($Y1173:DU1173)*справочники!$AE$11)))-IF(Главная!$N$19=справочники!$N$15,0,SUM($Y1177:DT1177)),0))</f>
        <v>0</v>
      </c>
      <c r="DV1177" s="100">
        <f>IF(DV$8="",0,IF(IF(Главная!$N$19=справочники!$N$13,SUM($Y$19:DV$19)*справочники!$AE$12,IF(Главная!$N$19=справочники!$N$14,IF(SUM($Y$19:DV$19)*справочники!$AE$14&gt;SUM($Y1173:DV1173)*справочники!$AE$13,SUM($Y$19:DV$19)*справочники!$AE$14,SUM($Y1173:DV1173)*справочники!$AE$13),IF(Главная!$N$19=справочники!$N$15,IF(DV$1&lt;=справочники!$Y$22*12,DV1173*справочники!$AE$22,IF(DV$1&lt;=справочники!$Y$23*12,DV1173*справочники!$AE$23,IF(DV$1&lt;=справочники!$Y$24*12,DV1173*справочники!$AE$24,DV1173*справочники!$AE$11))),SUM($Y1173:DV1173)*справочники!$AE$11)))-IF(Главная!$N$19=справочники!$N$15,0,SUM($Y1177:DU1177))&gt;0,IF(Главная!$N$19=справочники!$N$13,SUM($Y$19:DV$19)*справочники!$AE$12,IF(Главная!$N$19=справочники!$N$14,IF(SUM($Y$19:DV$19)*справочники!$AE$14&gt;SUM($Y1173:DV1173)*справочники!$AE$13,SUM($Y$19:DV$19)*справочники!$AE$14,SUM($Y1173:DV1173)*справочники!$AE$13),IF(Главная!$N$19=справочники!$N$15,IF(DV$1&lt;=справочники!$Y$22*12,DV1173*справочники!$AE$22,IF(DV$1&lt;=справочники!$Y$23*12,DV1173*справочники!$AE$23,IF(DV$1&lt;=справочники!$Y$24*12,DV1173*справочники!$AE$24,DV1173*справочники!$AE$11))),SUM($Y1173:DV1173)*справочники!$AE$11)))-IF(Главная!$N$19=справочники!$N$15,0,SUM($Y1177:DU1177)),0))</f>
        <v>0</v>
      </c>
      <c r="DW1177" s="100">
        <f>IF(DW$8="",0,IF(IF(Главная!$N$19=справочники!$N$13,SUM($Y$19:DW$19)*справочники!$AE$12,IF(Главная!$N$19=справочники!$N$14,IF(SUM($Y$19:DW$19)*справочники!$AE$14&gt;SUM($Y1173:DW1173)*справочники!$AE$13,SUM($Y$19:DW$19)*справочники!$AE$14,SUM($Y1173:DW1173)*справочники!$AE$13),IF(Главная!$N$19=справочники!$N$15,IF(DW$1&lt;=справочники!$Y$22*12,DW1173*справочники!$AE$22,IF(DW$1&lt;=справочники!$Y$23*12,DW1173*справочники!$AE$23,IF(DW$1&lt;=справочники!$Y$24*12,DW1173*справочники!$AE$24,DW1173*справочники!$AE$11))),SUM($Y1173:DW1173)*справочники!$AE$11)))-IF(Главная!$N$19=справочники!$N$15,0,SUM($Y1177:DV1177))&gt;0,IF(Главная!$N$19=справочники!$N$13,SUM($Y$19:DW$19)*справочники!$AE$12,IF(Главная!$N$19=справочники!$N$14,IF(SUM($Y$19:DW$19)*справочники!$AE$14&gt;SUM($Y1173:DW1173)*справочники!$AE$13,SUM($Y$19:DW$19)*справочники!$AE$14,SUM($Y1173:DW1173)*справочники!$AE$13),IF(Главная!$N$19=справочники!$N$15,IF(DW$1&lt;=справочники!$Y$22*12,DW1173*справочники!$AE$22,IF(DW$1&lt;=справочники!$Y$23*12,DW1173*справочники!$AE$23,IF(DW$1&lt;=справочники!$Y$24*12,DW1173*справочники!$AE$24,DW1173*справочники!$AE$11))),SUM($Y1173:DW1173)*справочники!$AE$11)))-IF(Главная!$N$19=справочники!$N$15,0,SUM($Y1177:DV1177)),0))</f>
        <v>0</v>
      </c>
      <c r="DX1177" s="100">
        <f>IF(DX$8="",0,IF(IF(Главная!$N$19=справочники!$N$13,SUM($Y$19:DX$19)*справочники!$AE$12,IF(Главная!$N$19=справочники!$N$14,IF(SUM($Y$19:DX$19)*справочники!$AE$14&gt;SUM($Y1173:DX1173)*справочники!$AE$13,SUM($Y$19:DX$19)*справочники!$AE$14,SUM($Y1173:DX1173)*справочники!$AE$13),IF(Главная!$N$19=справочники!$N$15,IF(DX$1&lt;=справочники!$Y$22*12,DX1173*справочники!$AE$22,IF(DX$1&lt;=справочники!$Y$23*12,DX1173*справочники!$AE$23,IF(DX$1&lt;=справочники!$Y$24*12,DX1173*справочники!$AE$24,DX1173*справочники!$AE$11))),SUM($Y1173:DX1173)*справочники!$AE$11)))-IF(Главная!$N$19=справочники!$N$15,0,SUM($Y1177:DW1177))&gt;0,IF(Главная!$N$19=справочники!$N$13,SUM($Y$19:DX$19)*справочники!$AE$12,IF(Главная!$N$19=справочники!$N$14,IF(SUM($Y$19:DX$19)*справочники!$AE$14&gt;SUM($Y1173:DX1173)*справочники!$AE$13,SUM($Y$19:DX$19)*справочники!$AE$14,SUM($Y1173:DX1173)*справочники!$AE$13),IF(Главная!$N$19=справочники!$N$15,IF(DX$1&lt;=справочники!$Y$22*12,DX1173*справочники!$AE$22,IF(DX$1&lt;=справочники!$Y$23*12,DX1173*справочники!$AE$23,IF(DX$1&lt;=справочники!$Y$24*12,DX1173*справочники!$AE$24,DX1173*справочники!$AE$11))),SUM($Y1173:DX1173)*справочники!$AE$11)))-IF(Главная!$N$19=справочники!$N$15,0,SUM($Y1177:DW1177)),0))</f>
        <v>0</v>
      </c>
      <c r="DY1177" s="100">
        <f>IF(DY$8="",0,IF(IF(Главная!$N$19=справочники!$N$13,SUM($Y$19:DY$19)*справочники!$AE$12,IF(Главная!$N$19=справочники!$N$14,IF(SUM($Y$19:DY$19)*справочники!$AE$14&gt;SUM($Y1173:DY1173)*справочники!$AE$13,SUM($Y$19:DY$19)*справочники!$AE$14,SUM($Y1173:DY1173)*справочники!$AE$13),IF(Главная!$N$19=справочники!$N$15,IF(DY$1&lt;=справочники!$Y$22*12,DY1173*справочники!$AE$22,IF(DY$1&lt;=справочники!$Y$23*12,DY1173*справочники!$AE$23,IF(DY$1&lt;=справочники!$Y$24*12,DY1173*справочники!$AE$24,DY1173*справочники!$AE$11))),SUM($Y1173:DY1173)*справочники!$AE$11)))-IF(Главная!$N$19=справочники!$N$15,0,SUM($Y1177:DX1177))&gt;0,IF(Главная!$N$19=справочники!$N$13,SUM($Y$19:DY$19)*справочники!$AE$12,IF(Главная!$N$19=справочники!$N$14,IF(SUM($Y$19:DY$19)*справочники!$AE$14&gt;SUM($Y1173:DY1173)*справочники!$AE$13,SUM($Y$19:DY$19)*справочники!$AE$14,SUM($Y1173:DY1173)*справочники!$AE$13),IF(Главная!$N$19=справочники!$N$15,IF(DY$1&lt;=справочники!$Y$22*12,DY1173*справочники!$AE$22,IF(DY$1&lt;=справочники!$Y$23*12,DY1173*справочники!$AE$23,IF(DY$1&lt;=справочники!$Y$24*12,DY1173*справочники!$AE$24,DY1173*справочники!$AE$11))),SUM($Y1173:DY1173)*справочники!$AE$11)))-IF(Главная!$N$19=справочники!$N$15,0,SUM($Y1177:DX1177)),0))</f>
        <v>0</v>
      </c>
      <c r="DZ1177" s="100">
        <f>IF(DZ$8="",0,IF(IF(Главная!$N$19=справочники!$N$13,SUM($Y$19:DZ$19)*справочники!$AE$12,IF(Главная!$N$19=справочники!$N$14,IF(SUM($Y$19:DZ$19)*справочники!$AE$14&gt;SUM($Y1173:DZ1173)*справочники!$AE$13,SUM($Y$19:DZ$19)*справочники!$AE$14,SUM($Y1173:DZ1173)*справочники!$AE$13),IF(Главная!$N$19=справочники!$N$15,IF(DZ$1&lt;=справочники!$Y$22*12,DZ1173*справочники!$AE$22,IF(DZ$1&lt;=справочники!$Y$23*12,DZ1173*справочники!$AE$23,IF(DZ$1&lt;=справочники!$Y$24*12,DZ1173*справочники!$AE$24,DZ1173*справочники!$AE$11))),SUM($Y1173:DZ1173)*справочники!$AE$11)))-IF(Главная!$N$19=справочники!$N$15,0,SUM($Y1177:DY1177))&gt;0,IF(Главная!$N$19=справочники!$N$13,SUM($Y$19:DZ$19)*справочники!$AE$12,IF(Главная!$N$19=справочники!$N$14,IF(SUM($Y$19:DZ$19)*справочники!$AE$14&gt;SUM($Y1173:DZ1173)*справочники!$AE$13,SUM($Y$19:DZ$19)*справочники!$AE$14,SUM($Y1173:DZ1173)*справочники!$AE$13),IF(Главная!$N$19=справочники!$N$15,IF(DZ$1&lt;=справочники!$Y$22*12,DZ1173*справочники!$AE$22,IF(DZ$1&lt;=справочники!$Y$23*12,DZ1173*справочники!$AE$23,IF(DZ$1&lt;=справочники!$Y$24*12,DZ1173*справочники!$AE$24,DZ1173*справочники!$AE$11))),SUM($Y1173:DZ1173)*справочники!$AE$11)))-IF(Главная!$N$19=справочники!$N$15,0,SUM($Y1177:DY1177)),0))</f>
        <v>0</v>
      </c>
      <c r="EA1177" s="100">
        <f>IF(EA$8="",0,IF(IF(Главная!$N$19=справочники!$N$13,SUM($Y$19:EA$19)*справочники!$AE$12,IF(Главная!$N$19=справочники!$N$14,IF(SUM($Y$19:EA$19)*справочники!$AE$14&gt;SUM($Y1173:EA1173)*справочники!$AE$13,SUM($Y$19:EA$19)*справочники!$AE$14,SUM($Y1173:EA1173)*справочники!$AE$13),IF(Главная!$N$19=справочники!$N$15,IF(EA$1&lt;=справочники!$Y$22*12,EA1173*справочники!$AE$22,IF(EA$1&lt;=справочники!$Y$23*12,EA1173*справочники!$AE$23,IF(EA$1&lt;=справочники!$Y$24*12,EA1173*справочники!$AE$24,EA1173*справочники!$AE$11))),SUM($Y1173:EA1173)*справочники!$AE$11)))-IF(Главная!$N$19=справочники!$N$15,0,SUM($Y1177:DZ1177))&gt;0,IF(Главная!$N$19=справочники!$N$13,SUM($Y$19:EA$19)*справочники!$AE$12,IF(Главная!$N$19=справочники!$N$14,IF(SUM($Y$19:EA$19)*справочники!$AE$14&gt;SUM($Y1173:EA1173)*справочники!$AE$13,SUM($Y$19:EA$19)*справочники!$AE$14,SUM($Y1173:EA1173)*справочники!$AE$13),IF(Главная!$N$19=справочники!$N$15,IF(EA$1&lt;=справочники!$Y$22*12,EA1173*справочники!$AE$22,IF(EA$1&lt;=справочники!$Y$23*12,EA1173*справочники!$AE$23,IF(EA$1&lt;=справочники!$Y$24*12,EA1173*справочники!$AE$24,EA1173*справочники!$AE$11))),SUM($Y1173:EA1173)*справочники!$AE$11)))-IF(Главная!$N$19=справочники!$N$15,0,SUM($Y1177:DZ1177)),0))</f>
        <v>0</v>
      </c>
      <c r="EB1177" s="100">
        <f>IF(EB$8="",0,IF(IF(Главная!$N$19=справочники!$N$13,SUM($Y$19:EB$19)*справочники!$AE$12,IF(Главная!$N$19=справочники!$N$14,IF(SUM($Y$19:EB$19)*справочники!$AE$14&gt;SUM($Y1173:EB1173)*справочники!$AE$13,SUM($Y$19:EB$19)*справочники!$AE$14,SUM($Y1173:EB1173)*справочники!$AE$13),IF(Главная!$N$19=справочники!$N$15,IF(EB$1&lt;=справочники!$Y$22*12,EB1173*справочники!$AE$22,IF(EB$1&lt;=справочники!$Y$23*12,EB1173*справочники!$AE$23,IF(EB$1&lt;=справочники!$Y$24*12,EB1173*справочники!$AE$24,EB1173*справочники!$AE$11))),SUM($Y1173:EB1173)*справочники!$AE$11)))-IF(Главная!$N$19=справочники!$N$15,0,SUM($Y1177:EA1177))&gt;0,IF(Главная!$N$19=справочники!$N$13,SUM($Y$19:EB$19)*справочники!$AE$12,IF(Главная!$N$19=справочники!$N$14,IF(SUM($Y$19:EB$19)*справочники!$AE$14&gt;SUM($Y1173:EB1173)*справочники!$AE$13,SUM($Y$19:EB$19)*справочники!$AE$14,SUM($Y1173:EB1173)*справочники!$AE$13),IF(Главная!$N$19=справочники!$N$15,IF(EB$1&lt;=справочники!$Y$22*12,EB1173*справочники!$AE$22,IF(EB$1&lt;=справочники!$Y$23*12,EB1173*справочники!$AE$23,IF(EB$1&lt;=справочники!$Y$24*12,EB1173*справочники!$AE$24,EB1173*справочники!$AE$11))),SUM($Y1173:EB1173)*справочники!$AE$11)))-IF(Главная!$N$19=справочники!$N$15,0,SUM($Y1177:EA1177)),0))</f>
        <v>0</v>
      </c>
      <c r="EC1177" s="100">
        <f>IF(EC$8="",0,IF(IF(Главная!$N$19=справочники!$N$13,SUM($Y$19:EC$19)*справочники!$AE$12,IF(Главная!$N$19=справочники!$N$14,IF(SUM($Y$19:EC$19)*справочники!$AE$14&gt;SUM($Y1173:EC1173)*справочники!$AE$13,SUM($Y$19:EC$19)*справочники!$AE$14,SUM($Y1173:EC1173)*справочники!$AE$13),IF(Главная!$N$19=справочники!$N$15,IF(EC$1&lt;=справочники!$Y$22*12,EC1173*справочники!$AE$22,IF(EC$1&lt;=справочники!$Y$23*12,EC1173*справочники!$AE$23,IF(EC$1&lt;=справочники!$Y$24*12,EC1173*справочники!$AE$24,EC1173*справочники!$AE$11))),SUM($Y1173:EC1173)*справочники!$AE$11)))-IF(Главная!$N$19=справочники!$N$15,0,SUM($Y1177:EB1177))&gt;0,IF(Главная!$N$19=справочники!$N$13,SUM($Y$19:EC$19)*справочники!$AE$12,IF(Главная!$N$19=справочники!$N$14,IF(SUM($Y$19:EC$19)*справочники!$AE$14&gt;SUM($Y1173:EC1173)*справочники!$AE$13,SUM($Y$19:EC$19)*справочники!$AE$14,SUM($Y1173:EC1173)*справочники!$AE$13),IF(Главная!$N$19=справочники!$N$15,IF(EC$1&lt;=справочники!$Y$22*12,EC1173*справочники!$AE$22,IF(EC$1&lt;=справочники!$Y$23*12,EC1173*справочники!$AE$23,IF(EC$1&lt;=справочники!$Y$24*12,EC1173*справочники!$AE$24,EC1173*справочники!$AE$11))),SUM($Y1173:EC1173)*справочники!$AE$11)))-IF(Главная!$N$19=справочники!$N$15,0,SUM($Y1177:EB1177)),0))</f>
        <v>0</v>
      </c>
      <c r="ED1177" s="100">
        <f>IF(ED$8="",0,IF(IF(Главная!$N$19=справочники!$N$13,SUM($Y$19:ED$19)*справочники!$AE$12,IF(Главная!$N$19=справочники!$N$14,IF(SUM($Y$19:ED$19)*справочники!$AE$14&gt;SUM($Y1173:ED1173)*справочники!$AE$13,SUM($Y$19:ED$19)*справочники!$AE$14,SUM($Y1173:ED1173)*справочники!$AE$13),IF(Главная!$N$19=справочники!$N$15,IF(ED$1&lt;=справочники!$Y$22*12,ED1173*справочники!$AE$22,IF(ED$1&lt;=справочники!$Y$23*12,ED1173*справочники!$AE$23,IF(ED$1&lt;=справочники!$Y$24*12,ED1173*справочники!$AE$24,ED1173*справочники!$AE$11))),SUM($Y1173:ED1173)*справочники!$AE$11)))-IF(Главная!$N$19=справочники!$N$15,0,SUM($Y1177:EC1177))&gt;0,IF(Главная!$N$19=справочники!$N$13,SUM($Y$19:ED$19)*справочники!$AE$12,IF(Главная!$N$19=справочники!$N$14,IF(SUM($Y$19:ED$19)*справочники!$AE$14&gt;SUM($Y1173:ED1173)*справочники!$AE$13,SUM($Y$19:ED$19)*справочники!$AE$14,SUM($Y1173:ED1173)*справочники!$AE$13),IF(Главная!$N$19=справочники!$N$15,IF(ED$1&lt;=справочники!$Y$22*12,ED1173*справочники!$AE$22,IF(ED$1&lt;=справочники!$Y$23*12,ED1173*справочники!$AE$23,IF(ED$1&lt;=справочники!$Y$24*12,ED1173*справочники!$AE$24,ED1173*справочники!$AE$11))),SUM($Y1173:ED1173)*справочники!$AE$11)))-IF(Главная!$N$19=справочники!$N$15,0,SUM($Y1177:EC1177)),0))</f>
        <v>0</v>
      </c>
      <c r="EE1177" s="100">
        <f>IF(EE$8="",0,IF(IF(Главная!$N$19=справочники!$N$13,SUM($Y$19:EE$19)*справочники!$AE$12,IF(Главная!$N$19=справочники!$N$14,IF(SUM($Y$19:EE$19)*справочники!$AE$14&gt;SUM($Y1173:EE1173)*справочники!$AE$13,SUM($Y$19:EE$19)*справочники!$AE$14,SUM($Y1173:EE1173)*справочники!$AE$13),IF(Главная!$N$19=справочники!$N$15,IF(EE$1&lt;=справочники!$Y$22*12,EE1173*справочники!$AE$22,IF(EE$1&lt;=справочники!$Y$23*12,EE1173*справочники!$AE$23,IF(EE$1&lt;=справочники!$Y$24*12,EE1173*справочники!$AE$24,EE1173*справочники!$AE$11))),SUM($Y1173:EE1173)*справочники!$AE$11)))-IF(Главная!$N$19=справочники!$N$15,0,SUM($Y1177:ED1177))&gt;0,IF(Главная!$N$19=справочники!$N$13,SUM($Y$19:EE$19)*справочники!$AE$12,IF(Главная!$N$19=справочники!$N$14,IF(SUM($Y$19:EE$19)*справочники!$AE$14&gt;SUM($Y1173:EE1173)*справочники!$AE$13,SUM($Y$19:EE$19)*справочники!$AE$14,SUM($Y1173:EE1173)*справочники!$AE$13),IF(Главная!$N$19=справочники!$N$15,IF(EE$1&lt;=справочники!$Y$22*12,EE1173*справочники!$AE$22,IF(EE$1&lt;=справочники!$Y$23*12,EE1173*справочники!$AE$23,IF(EE$1&lt;=справочники!$Y$24*12,EE1173*справочники!$AE$24,EE1173*справочники!$AE$11))),SUM($Y1173:EE1173)*справочники!$AE$11)))-IF(Главная!$N$19=справочники!$N$15,0,SUM($Y1177:ED1177)),0))</f>
        <v>0</v>
      </c>
      <c r="EF1177" s="100">
        <f>IF(EF$8="",0,IF(IF(Главная!$N$19=справочники!$N$13,SUM($Y$19:EF$19)*справочники!$AE$12,IF(Главная!$N$19=справочники!$N$14,IF(SUM($Y$19:EF$19)*справочники!$AE$14&gt;SUM($Y1173:EF1173)*справочники!$AE$13,SUM($Y$19:EF$19)*справочники!$AE$14,SUM($Y1173:EF1173)*справочники!$AE$13),IF(Главная!$N$19=справочники!$N$15,IF(EF$1&lt;=справочники!$Y$22*12,EF1173*справочники!$AE$22,IF(EF$1&lt;=справочники!$Y$23*12,EF1173*справочники!$AE$23,IF(EF$1&lt;=справочники!$Y$24*12,EF1173*справочники!$AE$24,EF1173*справочники!$AE$11))),SUM($Y1173:EF1173)*справочники!$AE$11)))-IF(Главная!$N$19=справочники!$N$15,0,SUM($Y1177:EE1177))&gt;0,IF(Главная!$N$19=справочники!$N$13,SUM($Y$19:EF$19)*справочники!$AE$12,IF(Главная!$N$19=справочники!$N$14,IF(SUM($Y$19:EF$19)*справочники!$AE$14&gt;SUM($Y1173:EF1173)*справочники!$AE$13,SUM($Y$19:EF$19)*справочники!$AE$14,SUM($Y1173:EF1173)*справочники!$AE$13),IF(Главная!$N$19=справочники!$N$15,IF(EF$1&lt;=справочники!$Y$22*12,EF1173*справочники!$AE$22,IF(EF$1&lt;=справочники!$Y$23*12,EF1173*справочники!$AE$23,IF(EF$1&lt;=справочники!$Y$24*12,EF1173*справочники!$AE$24,EF1173*справочники!$AE$11))),SUM($Y1173:EF1173)*справочники!$AE$11)))-IF(Главная!$N$19=справочники!$N$15,0,SUM($Y1177:EE1177)),0))</f>
        <v>0</v>
      </c>
      <c r="EG1177" s="100">
        <f>IF(EG$8="",0,IF(IF(Главная!$N$19=справочники!$N$13,SUM($Y$19:EG$19)*справочники!$AE$12,IF(Главная!$N$19=справочники!$N$14,IF(SUM($Y$19:EG$19)*справочники!$AE$14&gt;SUM($Y1173:EG1173)*справочники!$AE$13,SUM($Y$19:EG$19)*справочники!$AE$14,SUM($Y1173:EG1173)*справочники!$AE$13),IF(Главная!$N$19=справочники!$N$15,IF(EG$1&lt;=справочники!$Y$22*12,EG1173*справочники!$AE$22,IF(EG$1&lt;=справочники!$Y$23*12,EG1173*справочники!$AE$23,IF(EG$1&lt;=справочники!$Y$24*12,EG1173*справочники!$AE$24,EG1173*справочники!$AE$11))),SUM($Y1173:EG1173)*справочники!$AE$11)))-IF(Главная!$N$19=справочники!$N$15,0,SUM($Y1177:EF1177))&gt;0,IF(Главная!$N$19=справочники!$N$13,SUM($Y$19:EG$19)*справочники!$AE$12,IF(Главная!$N$19=справочники!$N$14,IF(SUM($Y$19:EG$19)*справочники!$AE$14&gt;SUM($Y1173:EG1173)*справочники!$AE$13,SUM($Y$19:EG$19)*справочники!$AE$14,SUM($Y1173:EG1173)*справочники!$AE$13),IF(Главная!$N$19=справочники!$N$15,IF(EG$1&lt;=справочники!$Y$22*12,EG1173*справочники!$AE$22,IF(EG$1&lt;=справочники!$Y$23*12,EG1173*справочники!$AE$23,IF(EG$1&lt;=справочники!$Y$24*12,EG1173*справочники!$AE$24,EG1173*справочники!$AE$11))),SUM($Y1173:EG1173)*справочники!$AE$11)))-IF(Главная!$N$19=справочники!$N$15,0,SUM($Y1177:EF1177)),0))</f>
        <v>0</v>
      </c>
      <c r="EH1177" s="100">
        <f>IF(EH$8="",0,IF(IF(Главная!$N$19=справочники!$N$13,SUM($Y$19:EH$19)*справочники!$AE$12,IF(Главная!$N$19=справочники!$N$14,IF(SUM($Y$19:EH$19)*справочники!$AE$14&gt;SUM($Y1173:EH1173)*справочники!$AE$13,SUM($Y$19:EH$19)*справочники!$AE$14,SUM($Y1173:EH1173)*справочники!$AE$13),IF(Главная!$N$19=справочники!$N$15,IF(EH$1&lt;=справочники!$Y$22*12,EH1173*справочники!$AE$22,IF(EH$1&lt;=справочники!$Y$23*12,EH1173*справочники!$AE$23,IF(EH$1&lt;=справочники!$Y$24*12,EH1173*справочники!$AE$24,EH1173*справочники!$AE$11))),SUM($Y1173:EH1173)*справочники!$AE$11)))-IF(Главная!$N$19=справочники!$N$15,0,SUM($Y1177:EG1177))&gt;0,IF(Главная!$N$19=справочники!$N$13,SUM($Y$19:EH$19)*справочники!$AE$12,IF(Главная!$N$19=справочники!$N$14,IF(SUM($Y$19:EH$19)*справочники!$AE$14&gt;SUM($Y1173:EH1173)*справочники!$AE$13,SUM($Y$19:EH$19)*справочники!$AE$14,SUM($Y1173:EH1173)*справочники!$AE$13),IF(Главная!$N$19=справочники!$N$15,IF(EH$1&lt;=справочники!$Y$22*12,EH1173*справочники!$AE$22,IF(EH$1&lt;=справочники!$Y$23*12,EH1173*справочники!$AE$23,IF(EH$1&lt;=справочники!$Y$24*12,EH1173*справочники!$AE$24,EH1173*справочники!$AE$11))),SUM($Y1173:EH1173)*справочники!$AE$11)))-IF(Главная!$N$19=справочники!$N$15,0,SUM($Y1177:EG1177)),0))</f>
        <v>0</v>
      </c>
      <c r="EI1177" s="100">
        <f>IF(EI$8="",0,IF(IF(Главная!$N$19=справочники!$N$13,SUM($Y$19:EI$19)*справочники!$AE$12,IF(Главная!$N$19=справочники!$N$14,IF(SUM($Y$19:EI$19)*справочники!$AE$14&gt;SUM($Y1173:EI1173)*справочники!$AE$13,SUM($Y$19:EI$19)*справочники!$AE$14,SUM($Y1173:EI1173)*справочники!$AE$13),IF(Главная!$N$19=справочники!$N$15,IF(EI$1&lt;=справочники!$Y$22*12,EI1173*справочники!$AE$22,IF(EI$1&lt;=справочники!$Y$23*12,EI1173*справочники!$AE$23,IF(EI$1&lt;=справочники!$Y$24*12,EI1173*справочники!$AE$24,EI1173*справочники!$AE$11))),SUM($Y1173:EI1173)*справочники!$AE$11)))-IF(Главная!$N$19=справочники!$N$15,0,SUM($Y1177:EH1177))&gt;0,IF(Главная!$N$19=справочники!$N$13,SUM($Y$19:EI$19)*справочники!$AE$12,IF(Главная!$N$19=справочники!$N$14,IF(SUM($Y$19:EI$19)*справочники!$AE$14&gt;SUM($Y1173:EI1173)*справочники!$AE$13,SUM($Y$19:EI$19)*справочники!$AE$14,SUM($Y1173:EI1173)*справочники!$AE$13),IF(Главная!$N$19=справочники!$N$15,IF(EI$1&lt;=справочники!$Y$22*12,EI1173*справочники!$AE$22,IF(EI$1&lt;=справочники!$Y$23*12,EI1173*справочники!$AE$23,IF(EI$1&lt;=справочники!$Y$24*12,EI1173*справочники!$AE$24,EI1173*справочники!$AE$11))),SUM($Y1173:EI1173)*справочники!$AE$11)))-IF(Главная!$N$19=справочники!$N$15,0,SUM($Y1177:EH1177)),0))</f>
        <v>0</v>
      </c>
      <c r="EJ1177" s="100">
        <f>IF(EJ$8="",0,IF(IF(Главная!$N$19=справочники!$N$13,SUM($Y$19:EJ$19)*справочники!$AE$12,IF(Главная!$N$19=справочники!$N$14,IF(SUM($Y$19:EJ$19)*справочники!$AE$14&gt;SUM($Y1173:EJ1173)*справочники!$AE$13,SUM($Y$19:EJ$19)*справочники!$AE$14,SUM($Y1173:EJ1173)*справочники!$AE$13),IF(Главная!$N$19=справочники!$N$15,IF(EJ$1&lt;=справочники!$Y$22*12,EJ1173*справочники!$AE$22,IF(EJ$1&lt;=справочники!$Y$23*12,EJ1173*справочники!$AE$23,IF(EJ$1&lt;=справочники!$Y$24*12,EJ1173*справочники!$AE$24,EJ1173*справочники!$AE$11))),SUM($Y1173:EJ1173)*справочники!$AE$11)))-IF(Главная!$N$19=справочники!$N$15,0,SUM($Y1177:EI1177))&gt;0,IF(Главная!$N$19=справочники!$N$13,SUM($Y$19:EJ$19)*справочники!$AE$12,IF(Главная!$N$19=справочники!$N$14,IF(SUM($Y$19:EJ$19)*справочники!$AE$14&gt;SUM($Y1173:EJ1173)*справочники!$AE$13,SUM($Y$19:EJ$19)*справочники!$AE$14,SUM($Y1173:EJ1173)*справочники!$AE$13),IF(Главная!$N$19=справочники!$N$15,IF(EJ$1&lt;=справочники!$Y$22*12,EJ1173*справочники!$AE$22,IF(EJ$1&lt;=справочники!$Y$23*12,EJ1173*справочники!$AE$23,IF(EJ$1&lt;=справочники!$Y$24*12,EJ1173*справочники!$AE$24,EJ1173*справочники!$AE$11))),SUM($Y1173:EJ1173)*справочники!$AE$11)))-IF(Главная!$N$19=справочники!$N$15,0,SUM($Y1177:EI1177)),0))</f>
        <v>0</v>
      </c>
      <c r="EK1177" s="100">
        <f>IF(EK$8="",0,IF(IF(Главная!$N$19=справочники!$N$13,SUM($Y$19:EK$19)*справочники!$AE$12,IF(Главная!$N$19=справочники!$N$14,IF(SUM($Y$19:EK$19)*справочники!$AE$14&gt;SUM($Y1173:EK1173)*справочники!$AE$13,SUM($Y$19:EK$19)*справочники!$AE$14,SUM($Y1173:EK1173)*справочники!$AE$13),IF(Главная!$N$19=справочники!$N$15,IF(EK$1&lt;=справочники!$Y$22*12,EK1173*справочники!$AE$22,IF(EK$1&lt;=справочники!$Y$23*12,EK1173*справочники!$AE$23,IF(EK$1&lt;=справочники!$Y$24*12,EK1173*справочники!$AE$24,EK1173*справочники!$AE$11))),SUM($Y1173:EK1173)*справочники!$AE$11)))-IF(Главная!$N$19=справочники!$N$15,0,SUM($Y1177:EJ1177))&gt;0,IF(Главная!$N$19=справочники!$N$13,SUM($Y$19:EK$19)*справочники!$AE$12,IF(Главная!$N$19=справочники!$N$14,IF(SUM($Y$19:EK$19)*справочники!$AE$14&gt;SUM($Y1173:EK1173)*справочники!$AE$13,SUM($Y$19:EK$19)*справочники!$AE$14,SUM($Y1173:EK1173)*справочники!$AE$13),IF(Главная!$N$19=справочники!$N$15,IF(EK$1&lt;=справочники!$Y$22*12,EK1173*справочники!$AE$22,IF(EK$1&lt;=справочники!$Y$23*12,EK1173*справочники!$AE$23,IF(EK$1&lt;=справочники!$Y$24*12,EK1173*справочники!$AE$24,EK1173*справочники!$AE$11))),SUM($Y1173:EK1173)*справочники!$AE$11)))-IF(Главная!$N$19=справочники!$N$15,0,SUM($Y1177:EJ1177)),0))</f>
        <v>0</v>
      </c>
      <c r="EL1177" s="100">
        <f>IF(EL$8="",0,IF(IF(Главная!$N$19=справочники!$N$13,SUM($Y$19:EL$19)*справочники!$AE$12,IF(Главная!$N$19=справочники!$N$14,IF(SUM($Y$19:EL$19)*справочники!$AE$14&gt;SUM($Y1173:EL1173)*справочники!$AE$13,SUM($Y$19:EL$19)*справочники!$AE$14,SUM($Y1173:EL1173)*справочники!$AE$13),IF(Главная!$N$19=справочники!$N$15,IF(EL$1&lt;=справочники!$Y$22*12,EL1173*справочники!$AE$22,IF(EL$1&lt;=справочники!$Y$23*12,EL1173*справочники!$AE$23,IF(EL$1&lt;=справочники!$Y$24*12,EL1173*справочники!$AE$24,EL1173*справочники!$AE$11))),SUM($Y1173:EL1173)*справочники!$AE$11)))-IF(Главная!$N$19=справочники!$N$15,0,SUM($Y1177:EK1177))&gt;0,IF(Главная!$N$19=справочники!$N$13,SUM($Y$19:EL$19)*справочники!$AE$12,IF(Главная!$N$19=справочники!$N$14,IF(SUM($Y$19:EL$19)*справочники!$AE$14&gt;SUM($Y1173:EL1173)*справочники!$AE$13,SUM($Y$19:EL$19)*справочники!$AE$14,SUM($Y1173:EL1173)*справочники!$AE$13),IF(Главная!$N$19=справочники!$N$15,IF(EL$1&lt;=справочники!$Y$22*12,EL1173*справочники!$AE$22,IF(EL$1&lt;=справочники!$Y$23*12,EL1173*справочники!$AE$23,IF(EL$1&lt;=справочники!$Y$24*12,EL1173*справочники!$AE$24,EL1173*справочники!$AE$11))),SUM($Y1173:EL1173)*справочники!$AE$11)))-IF(Главная!$N$19=справочники!$N$15,0,SUM($Y1177:EK1177)),0))</f>
        <v>0</v>
      </c>
      <c r="EM1177" s="100">
        <f>IF(EM$8="",0,IF(IF(Главная!$N$19=справочники!$N$13,SUM($Y$19:EM$19)*справочники!$AE$12,IF(Главная!$N$19=справочники!$N$14,IF(SUM($Y$19:EM$19)*справочники!$AE$14&gt;SUM($Y1173:EM1173)*справочники!$AE$13,SUM($Y$19:EM$19)*справочники!$AE$14,SUM($Y1173:EM1173)*справочники!$AE$13),IF(Главная!$N$19=справочники!$N$15,IF(EM$1&lt;=справочники!$Y$22*12,EM1173*справочники!$AE$22,IF(EM$1&lt;=справочники!$Y$23*12,EM1173*справочники!$AE$23,IF(EM$1&lt;=справочники!$Y$24*12,EM1173*справочники!$AE$24,EM1173*справочники!$AE$11))),SUM($Y1173:EM1173)*справочники!$AE$11)))-IF(Главная!$N$19=справочники!$N$15,0,SUM($Y1177:EL1177))&gt;0,IF(Главная!$N$19=справочники!$N$13,SUM($Y$19:EM$19)*справочники!$AE$12,IF(Главная!$N$19=справочники!$N$14,IF(SUM($Y$19:EM$19)*справочники!$AE$14&gt;SUM($Y1173:EM1173)*справочники!$AE$13,SUM($Y$19:EM$19)*справочники!$AE$14,SUM($Y1173:EM1173)*справочники!$AE$13),IF(Главная!$N$19=справочники!$N$15,IF(EM$1&lt;=справочники!$Y$22*12,EM1173*справочники!$AE$22,IF(EM$1&lt;=справочники!$Y$23*12,EM1173*справочники!$AE$23,IF(EM$1&lt;=справочники!$Y$24*12,EM1173*справочники!$AE$24,EM1173*справочники!$AE$11))),SUM($Y1173:EM1173)*справочники!$AE$11)))-IF(Главная!$N$19=справочники!$N$15,0,SUM($Y1177:EL1177)),0))</f>
        <v>0</v>
      </c>
      <c r="EN1177" s="100">
        <f>IF(EN$8="",0,IF(IF(Главная!$N$19=справочники!$N$13,SUM($Y$19:EN$19)*справочники!$AE$12,IF(Главная!$N$19=справочники!$N$14,IF(SUM($Y$19:EN$19)*справочники!$AE$14&gt;SUM($Y1173:EN1173)*справочники!$AE$13,SUM($Y$19:EN$19)*справочники!$AE$14,SUM($Y1173:EN1173)*справочники!$AE$13),IF(Главная!$N$19=справочники!$N$15,IF(EN$1&lt;=справочники!$Y$22*12,EN1173*справочники!$AE$22,IF(EN$1&lt;=справочники!$Y$23*12,EN1173*справочники!$AE$23,IF(EN$1&lt;=справочники!$Y$24*12,EN1173*справочники!$AE$24,EN1173*справочники!$AE$11))),SUM($Y1173:EN1173)*справочники!$AE$11)))-IF(Главная!$N$19=справочники!$N$15,0,SUM($Y1177:EM1177))&gt;0,IF(Главная!$N$19=справочники!$N$13,SUM($Y$19:EN$19)*справочники!$AE$12,IF(Главная!$N$19=справочники!$N$14,IF(SUM($Y$19:EN$19)*справочники!$AE$14&gt;SUM($Y1173:EN1173)*справочники!$AE$13,SUM($Y$19:EN$19)*справочники!$AE$14,SUM($Y1173:EN1173)*справочники!$AE$13),IF(Главная!$N$19=справочники!$N$15,IF(EN$1&lt;=справочники!$Y$22*12,EN1173*справочники!$AE$22,IF(EN$1&lt;=справочники!$Y$23*12,EN1173*справочники!$AE$23,IF(EN$1&lt;=справочники!$Y$24*12,EN1173*справочники!$AE$24,EN1173*справочники!$AE$11))),SUM($Y1173:EN1173)*справочники!$AE$11)))-IF(Главная!$N$19=справочники!$N$15,0,SUM($Y1177:EM1177)),0))</f>
        <v>0</v>
      </c>
      <c r="EO1177" s="100">
        <f>IF(EO$8="",0,IF(IF(Главная!$N$19=справочники!$N$13,SUM($Y$19:EO$19)*справочники!$AE$12,IF(Главная!$N$19=справочники!$N$14,IF(SUM($Y$19:EO$19)*справочники!$AE$14&gt;SUM($Y1173:EO1173)*справочники!$AE$13,SUM($Y$19:EO$19)*справочники!$AE$14,SUM($Y1173:EO1173)*справочники!$AE$13),IF(Главная!$N$19=справочники!$N$15,IF(EO$1&lt;=справочники!$Y$22*12,EO1173*справочники!$AE$22,IF(EO$1&lt;=справочники!$Y$23*12,EO1173*справочники!$AE$23,IF(EO$1&lt;=справочники!$Y$24*12,EO1173*справочники!$AE$24,EO1173*справочники!$AE$11))),SUM($Y1173:EO1173)*справочники!$AE$11)))-IF(Главная!$N$19=справочники!$N$15,0,SUM($Y1177:EN1177))&gt;0,IF(Главная!$N$19=справочники!$N$13,SUM($Y$19:EO$19)*справочники!$AE$12,IF(Главная!$N$19=справочники!$N$14,IF(SUM($Y$19:EO$19)*справочники!$AE$14&gt;SUM($Y1173:EO1173)*справочники!$AE$13,SUM($Y$19:EO$19)*справочники!$AE$14,SUM($Y1173:EO1173)*справочники!$AE$13),IF(Главная!$N$19=справочники!$N$15,IF(EO$1&lt;=справочники!$Y$22*12,EO1173*справочники!$AE$22,IF(EO$1&lt;=справочники!$Y$23*12,EO1173*справочники!$AE$23,IF(EO$1&lt;=справочники!$Y$24*12,EO1173*справочники!$AE$24,EO1173*справочники!$AE$11))),SUM($Y1173:EO1173)*справочники!$AE$11)))-IF(Главная!$N$19=справочники!$N$15,0,SUM($Y1177:EN1177)),0))</f>
        <v>0</v>
      </c>
      <c r="EP1177" s="100">
        <f>IF(EP$8="",0,IF(IF(Главная!$N$19=справочники!$N$13,SUM($Y$19:EP$19)*справочники!$AE$12,IF(Главная!$N$19=справочники!$N$14,IF(SUM($Y$19:EP$19)*справочники!$AE$14&gt;SUM($Y1173:EP1173)*справочники!$AE$13,SUM($Y$19:EP$19)*справочники!$AE$14,SUM($Y1173:EP1173)*справочники!$AE$13),IF(Главная!$N$19=справочники!$N$15,IF(EP$1&lt;=справочники!$Y$22*12,EP1173*справочники!$AE$22,IF(EP$1&lt;=справочники!$Y$23*12,EP1173*справочники!$AE$23,IF(EP$1&lt;=справочники!$Y$24*12,EP1173*справочники!$AE$24,EP1173*справочники!$AE$11))),SUM($Y1173:EP1173)*справочники!$AE$11)))-IF(Главная!$N$19=справочники!$N$15,0,SUM($Y1177:EO1177))&gt;0,IF(Главная!$N$19=справочники!$N$13,SUM($Y$19:EP$19)*справочники!$AE$12,IF(Главная!$N$19=справочники!$N$14,IF(SUM($Y$19:EP$19)*справочники!$AE$14&gt;SUM($Y1173:EP1173)*справочники!$AE$13,SUM($Y$19:EP$19)*справочники!$AE$14,SUM($Y1173:EP1173)*справочники!$AE$13),IF(Главная!$N$19=справочники!$N$15,IF(EP$1&lt;=справочники!$Y$22*12,EP1173*справочники!$AE$22,IF(EP$1&lt;=справочники!$Y$23*12,EP1173*справочники!$AE$23,IF(EP$1&lt;=справочники!$Y$24*12,EP1173*справочники!$AE$24,EP1173*справочники!$AE$11))),SUM($Y1173:EP1173)*справочники!$AE$11)))-IF(Главная!$N$19=справочники!$N$15,0,SUM($Y1177:EO1177)),0))</f>
        <v>0</v>
      </c>
      <c r="EQ1177" s="100">
        <f>IF(EQ$8="",0,IF(IF(Главная!$N$19=справочники!$N$13,SUM($Y$19:EQ$19)*справочники!$AE$12,IF(Главная!$N$19=справочники!$N$14,IF(SUM($Y$19:EQ$19)*справочники!$AE$14&gt;SUM($Y1173:EQ1173)*справочники!$AE$13,SUM($Y$19:EQ$19)*справочники!$AE$14,SUM($Y1173:EQ1173)*справочники!$AE$13),IF(Главная!$N$19=справочники!$N$15,IF(EQ$1&lt;=справочники!$Y$22*12,EQ1173*справочники!$AE$22,IF(EQ$1&lt;=справочники!$Y$23*12,EQ1173*справочники!$AE$23,IF(EQ$1&lt;=справочники!$Y$24*12,EQ1173*справочники!$AE$24,EQ1173*справочники!$AE$11))),SUM($Y1173:EQ1173)*справочники!$AE$11)))-IF(Главная!$N$19=справочники!$N$15,0,SUM($Y1177:EP1177))&gt;0,IF(Главная!$N$19=справочники!$N$13,SUM($Y$19:EQ$19)*справочники!$AE$12,IF(Главная!$N$19=справочники!$N$14,IF(SUM($Y$19:EQ$19)*справочники!$AE$14&gt;SUM($Y1173:EQ1173)*справочники!$AE$13,SUM($Y$19:EQ$19)*справочники!$AE$14,SUM($Y1173:EQ1173)*справочники!$AE$13),IF(Главная!$N$19=справочники!$N$15,IF(EQ$1&lt;=справочники!$Y$22*12,EQ1173*справочники!$AE$22,IF(EQ$1&lt;=справочники!$Y$23*12,EQ1173*справочники!$AE$23,IF(EQ$1&lt;=справочники!$Y$24*12,EQ1173*справочники!$AE$24,EQ1173*справочники!$AE$11))),SUM($Y1173:EQ1173)*справочники!$AE$11)))-IF(Главная!$N$19=справочники!$N$15,0,SUM($Y1177:EP1177)),0))</f>
        <v>0</v>
      </c>
      <c r="ER1177" s="100">
        <f>IF(ER$8="",0,IF(IF(Главная!$N$19=справочники!$N$13,SUM($Y$19:ER$19)*справочники!$AE$12,IF(Главная!$N$19=справочники!$N$14,IF(SUM($Y$19:ER$19)*справочники!$AE$14&gt;SUM($Y1173:ER1173)*справочники!$AE$13,SUM($Y$19:ER$19)*справочники!$AE$14,SUM($Y1173:ER1173)*справочники!$AE$13),IF(Главная!$N$19=справочники!$N$15,IF(ER$1&lt;=справочники!$Y$22*12,ER1173*справочники!$AE$22,IF(ER$1&lt;=справочники!$Y$23*12,ER1173*справочники!$AE$23,IF(ER$1&lt;=справочники!$Y$24*12,ER1173*справочники!$AE$24,ER1173*справочники!$AE$11))),SUM($Y1173:ER1173)*справочники!$AE$11)))-IF(Главная!$N$19=справочники!$N$15,0,SUM($Y1177:EQ1177))&gt;0,IF(Главная!$N$19=справочники!$N$13,SUM($Y$19:ER$19)*справочники!$AE$12,IF(Главная!$N$19=справочники!$N$14,IF(SUM($Y$19:ER$19)*справочники!$AE$14&gt;SUM($Y1173:ER1173)*справочники!$AE$13,SUM($Y$19:ER$19)*справочники!$AE$14,SUM($Y1173:ER1173)*справочники!$AE$13),IF(Главная!$N$19=справочники!$N$15,IF(ER$1&lt;=справочники!$Y$22*12,ER1173*справочники!$AE$22,IF(ER$1&lt;=справочники!$Y$23*12,ER1173*справочники!$AE$23,IF(ER$1&lt;=справочники!$Y$24*12,ER1173*справочники!$AE$24,ER1173*справочники!$AE$11))),SUM($Y1173:ER1173)*справочники!$AE$11)))-IF(Главная!$N$19=справочники!$N$15,0,SUM($Y1177:EQ1177)),0))</f>
        <v>0</v>
      </c>
      <c r="ES1177" s="100">
        <f>IF(ES$8="",0,IF(IF(Главная!$N$19=справочники!$N$13,SUM($Y$19:ES$19)*справочники!$AE$12,IF(Главная!$N$19=справочники!$N$14,IF(SUM($Y$19:ES$19)*справочники!$AE$14&gt;SUM($Y1173:ES1173)*справочники!$AE$13,SUM($Y$19:ES$19)*справочники!$AE$14,SUM($Y1173:ES1173)*справочники!$AE$13),IF(Главная!$N$19=справочники!$N$15,IF(ES$1&lt;=справочники!$Y$22*12,ES1173*справочники!$AE$22,IF(ES$1&lt;=справочники!$Y$23*12,ES1173*справочники!$AE$23,IF(ES$1&lt;=справочники!$Y$24*12,ES1173*справочники!$AE$24,ES1173*справочники!$AE$11))),SUM($Y1173:ES1173)*справочники!$AE$11)))-IF(Главная!$N$19=справочники!$N$15,0,SUM($Y1177:ER1177))&gt;0,IF(Главная!$N$19=справочники!$N$13,SUM($Y$19:ES$19)*справочники!$AE$12,IF(Главная!$N$19=справочники!$N$14,IF(SUM($Y$19:ES$19)*справочники!$AE$14&gt;SUM($Y1173:ES1173)*справочники!$AE$13,SUM($Y$19:ES$19)*справочники!$AE$14,SUM($Y1173:ES1173)*справочники!$AE$13),IF(Главная!$N$19=справочники!$N$15,IF(ES$1&lt;=справочники!$Y$22*12,ES1173*справочники!$AE$22,IF(ES$1&lt;=справочники!$Y$23*12,ES1173*справочники!$AE$23,IF(ES$1&lt;=справочники!$Y$24*12,ES1173*справочники!$AE$24,ES1173*справочники!$AE$11))),SUM($Y1173:ES1173)*справочники!$AE$11)))-IF(Главная!$N$19=справочники!$N$15,0,SUM($Y1177:ER1177)),0))</f>
        <v>0</v>
      </c>
      <c r="ET1177" s="100">
        <f>IF(ET$8="",0,IF(IF(Главная!$N$19=справочники!$N$13,SUM($Y$19:ET$19)*справочники!$AE$12,IF(Главная!$N$19=справочники!$N$14,IF(SUM($Y$19:ET$19)*справочники!$AE$14&gt;SUM($Y1173:ET1173)*справочники!$AE$13,SUM($Y$19:ET$19)*справочники!$AE$14,SUM($Y1173:ET1173)*справочники!$AE$13),IF(Главная!$N$19=справочники!$N$15,IF(ET$1&lt;=справочники!$Y$22*12,ET1173*справочники!$AE$22,IF(ET$1&lt;=справочники!$Y$23*12,ET1173*справочники!$AE$23,IF(ET$1&lt;=справочники!$Y$24*12,ET1173*справочники!$AE$24,ET1173*справочники!$AE$11))),SUM($Y1173:ET1173)*справочники!$AE$11)))-IF(Главная!$N$19=справочники!$N$15,0,SUM($Y1177:ES1177))&gt;0,IF(Главная!$N$19=справочники!$N$13,SUM($Y$19:ET$19)*справочники!$AE$12,IF(Главная!$N$19=справочники!$N$14,IF(SUM($Y$19:ET$19)*справочники!$AE$14&gt;SUM($Y1173:ET1173)*справочники!$AE$13,SUM($Y$19:ET$19)*справочники!$AE$14,SUM($Y1173:ET1173)*справочники!$AE$13),IF(Главная!$N$19=справочники!$N$15,IF(ET$1&lt;=справочники!$Y$22*12,ET1173*справочники!$AE$22,IF(ET$1&lt;=справочники!$Y$23*12,ET1173*справочники!$AE$23,IF(ET$1&lt;=справочники!$Y$24*12,ET1173*справочники!$AE$24,ET1173*справочники!$AE$11))),SUM($Y1173:ET1173)*справочники!$AE$11)))-IF(Главная!$N$19=справочники!$N$15,0,SUM($Y1177:ES1177)),0))</f>
        <v>0</v>
      </c>
      <c r="EU1177" s="100">
        <f>IF(EU$8="",0,IF(IF(Главная!$N$19=справочники!$N$13,SUM($Y$19:EU$19)*справочники!$AE$12,IF(Главная!$N$19=справочники!$N$14,IF(SUM($Y$19:EU$19)*справочники!$AE$14&gt;SUM($Y1173:EU1173)*справочники!$AE$13,SUM($Y$19:EU$19)*справочники!$AE$14,SUM($Y1173:EU1173)*справочники!$AE$13),IF(Главная!$N$19=справочники!$N$15,IF(EU$1&lt;=справочники!$Y$22*12,EU1173*справочники!$AE$22,IF(EU$1&lt;=справочники!$Y$23*12,EU1173*справочники!$AE$23,IF(EU$1&lt;=справочники!$Y$24*12,EU1173*справочники!$AE$24,EU1173*справочники!$AE$11))),SUM($Y1173:EU1173)*справочники!$AE$11)))-IF(Главная!$N$19=справочники!$N$15,0,SUM($Y1177:ET1177))&gt;0,IF(Главная!$N$19=справочники!$N$13,SUM($Y$19:EU$19)*справочники!$AE$12,IF(Главная!$N$19=справочники!$N$14,IF(SUM($Y$19:EU$19)*справочники!$AE$14&gt;SUM($Y1173:EU1173)*справочники!$AE$13,SUM($Y$19:EU$19)*справочники!$AE$14,SUM($Y1173:EU1173)*справочники!$AE$13),IF(Главная!$N$19=справочники!$N$15,IF(EU$1&lt;=справочники!$Y$22*12,EU1173*справочники!$AE$22,IF(EU$1&lt;=справочники!$Y$23*12,EU1173*справочники!$AE$23,IF(EU$1&lt;=справочники!$Y$24*12,EU1173*справочники!$AE$24,EU1173*справочники!$AE$11))),SUM($Y1173:EU1173)*справочники!$AE$11)))-IF(Главная!$N$19=справочники!$N$15,0,SUM($Y1177:ET1177)),0))</f>
        <v>0</v>
      </c>
      <c r="EV1177" s="100">
        <f>IF(EV$8="",0,IF(IF(Главная!$N$19=справочники!$N$13,SUM($Y$19:EV$19)*справочники!$AE$12,IF(Главная!$N$19=справочники!$N$14,IF(SUM($Y$19:EV$19)*справочники!$AE$14&gt;SUM($Y1173:EV1173)*справочники!$AE$13,SUM($Y$19:EV$19)*справочники!$AE$14,SUM($Y1173:EV1173)*справочники!$AE$13),IF(Главная!$N$19=справочники!$N$15,IF(EV$1&lt;=справочники!$Y$22*12,EV1173*справочники!$AE$22,IF(EV$1&lt;=справочники!$Y$23*12,EV1173*справочники!$AE$23,IF(EV$1&lt;=справочники!$Y$24*12,EV1173*справочники!$AE$24,EV1173*справочники!$AE$11))),SUM($Y1173:EV1173)*справочники!$AE$11)))-IF(Главная!$N$19=справочники!$N$15,0,SUM($Y1177:EU1177))&gt;0,IF(Главная!$N$19=справочники!$N$13,SUM($Y$19:EV$19)*справочники!$AE$12,IF(Главная!$N$19=справочники!$N$14,IF(SUM($Y$19:EV$19)*справочники!$AE$14&gt;SUM($Y1173:EV1173)*справочники!$AE$13,SUM($Y$19:EV$19)*справочники!$AE$14,SUM($Y1173:EV1173)*справочники!$AE$13),IF(Главная!$N$19=справочники!$N$15,IF(EV$1&lt;=справочники!$Y$22*12,EV1173*справочники!$AE$22,IF(EV$1&lt;=справочники!$Y$23*12,EV1173*справочники!$AE$23,IF(EV$1&lt;=справочники!$Y$24*12,EV1173*справочники!$AE$24,EV1173*справочники!$AE$11))),SUM($Y1173:EV1173)*справочники!$AE$11)))-IF(Главная!$N$19=справочники!$N$15,0,SUM($Y1177:EU1177)),0))</f>
        <v>0</v>
      </c>
      <c r="EW1177" s="100">
        <f>IF(EW$8="",0,IF(IF(Главная!$N$19=справочники!$N$13,SUM($Y$19:EW$19)*справочники!$AE$12,IF(Главная!$N$19=справочники!$N$14,IF(SUM($Y$19:EW$19)*справочники!$AE$14&gt;SUM($Y1173:EW1173)*справочники!$AE$13,SUM($Y$19:EW$19)*справочники!$AE$14,SUM($Y1173:EW1173)*справочники!$AE$13),IF(Главная!$N$19=справочники!$N$15,IF(EW$1&lt;=справочники!$Y$22*12,EW1173*справочники!$AE$22,IF(EW$1&lt;=справочники!$Y$23*12,EW1173*справочники!$AE$23,IF(EW$1&lt;=справочники!$Y$24*12,EW1173*справочники!$AE$24,EW1173*справочники!$AE$11))),SUM($Y1173:EW1173)*справочники!$AE$11)))-IF(Главная!$N$19=справочники!$N$15,0,SUM($Y1177:EV1177))&gt;0,IF(Главная!$N$19=справочники!$N$13,SUM($Y$19:EW$19)*справочники!$AE$12,IF(Главная!$N$19=справочники!$N$14,IF(SUM($Y$19:EW$19)*справочники!$AE$14&gt;SUM($Y1173:EW1173)*справочники!$AE$13,SUM($Y$19:EW$19)*справочники!$AE$14,SUM($Y1173:EW1173)*справочники!$AE$13),IF(Главная!$N$19=справочники!$N$15,IF(EW$1&lt;=справочники!$Y$22*12,EW1173*справочники!$AE$22,IF(EW$1&lt;=справочники!$Y$23*12,EW1173*справочники!$AE$23,IF(EW$1&lt;=справочники!$Y$24*12,EW1173*справочники!$AE$24,EW1173*справочники!$AE$11))),SUM($Y1173:EW1173)*справочники!$AE$11)))-IF(Главная!$N$19=справочники!$N$15,0,SUM($Y1177:EV1177)),0))</f>
        <v>0</v>
      </c>
      <c r="EX1177" s="100">
        <f>IF(EX$8="",0,IF(IF(Главная!$N$19=справочники!$N$13,SUM($Y$19:EX$19)*справочники!$AE$12,IF(Главная!$N$19=справочники!$N$14,IF(SUM($Y$19:EX$19)*справочники!$AE$14&gt;SUM($Y1173:EX1173)*справочники!$AE$13,SUM($Y$19:EX$19)*справочники!$AE$14,SUM($Y1173:EX1173)*справочники!$AE$13),IF(Главная!$N$19=справочники!$N$15,IF(EX$1&lt;=справочники!$Y$22*12,EX1173*справочники!$AE$22,IF(EX$1&lt;=справочники!$Y$23*12,EX1173*справочники!$AE$23,IF(EX$1&lt;=справочники!$Y$24*12,EX1173*справочники!$AE$24,EX1173*справочники!$AE$11))),SUM($Y1173:EX1173)*справочники!$AE$11)))-IF(Главная!$N$19=справочники!$N$15,0,SUM($Y1177:EW1177))&gt;0,IF(Главная!$N$19=справочники!$N$13,SUM($Y$19:EX$19)*справочники!$AE$12,IF(Главная!$N$19=справочники!$N$14,IF(SUM($Y$19:EX$19)*справочники!$AE$14&gt;SUM($Y1173:EX1173)*справочники!$AE$13,SUM($Y$19:EX$19)*справочники!$AE$14,SUM($Y1173:EX1173)*справочники!$AE$13),IF(Главная!$N$19=справочники!$N$15,IF(EX$1&lt;=справочники!$Y$22*12,EX1173*справочники!$AE$22,IF(EX$1&lt;=справочники!$Y$23*12,EX1173*справочники!$AE$23,IF(EX$1&lt;=справочники!$Y$24*12,EX1173*справочники!$AE$24,EX1173*справочники!$AE$11))),SUM($Y1173:EX1173)*справочники!$AE$11)))-IF(Главная!$N$19=справочники!$N$15,0,SUM($Y1177:EW1177)),0))</f>
        <v>0</v>
      </c>
      <c r="EY1177" s="100">
        <f>IF(EY$8="",0,IF(IF(Главная!$N$19=справочники!$N$13,SUM($Y$19:EY$19)*справочники!$AE$12,IF(Главная!$N$19=справочники!$N$14,IF(SUM($Y$19:EY$19)*справочники!$AE$14&gt;SUM($Y1173:EY1173)*справочники!$AE$13,SUM($Y$19:EY$19)*справочники!$AE$14,SUM($Y1173:EY1173)*справочники!$AE$13),IF(Главная!$N$19=справочники!$N$15,IF(EY$1&lt;=справочники!$Y$22*12,EY1173*справочники!$AE$22,IF(EY$1&lt;=справочники!$Y$23*12,EY1173*справочники!$AE$23,IF(EY$1&lt;=справочники!$Y$24*12,EY1173*справочники!$AE$24,EY1173*справочники!$AE$11))),SUM($Y1173:EY1173)*справочники!$AE$11)))-IF(Главная!$N$19=справочники!$N$15,0,SUM($Y1177:EX1177))&gt;0,IF(Главная!$N$19=справочники!$N$13,SUM($Y$19:EY$19)*справочники!$AE$12,IF(Главная!$N$19=справочники!$N$14,IF(SUM($Y$19:EY$19)*справочники!$AE$14&gt;SUM($Y1173:EY1173)*справочники!$AE$13,SUM($Y$19:EY$19)*справочники!$AE$14,SUM($Y1173:EY1173)*справочники!$AE$13),IF(Главная!$N$19=справочники!$N$15,IF(EY$1&lt;=справочники!$Y$22*12,EY1173*справочники!$AE$22,IF(EY$1&lt;=справочники!$Y$23*12,EY1173*справочники!$AE$23,IF(EY$1&lt;=справочники!$Y$24*12,EY1173*справочники!$AE$24,EY1173*справочники!$AE$11))),SUM($Y1173:EY1173)*справочники!$AE$11)))-IF(Главная!$N$19=справочники!$N$15,0,SUM($Y1177:EX1177)),0))</f>
        <v>0</v>
      </c>
      <c r="EZ1177" s="100">
        <f>IF(EZ$8="",0,IF(IF(Главная!$N$19=справочники!$N$13,SUM($Y$19:EZ$19)*справочники!$AE$12,IF(Главная!$N$19=справочники!$N$14,IF(SUM($Y$19:EZ$19)*справочники!$AE$14&gt;SUM($Y1173:EZ1173)*справочники!$AE$13,SUM($Y$19:EZ$19)*справочники!$AE$14,SUM($Y1173:EZ1173)*справочники!$AE$13),IF(Главная!$N$19=справочники!$N$15,IF(EZ$1&lt;=справочники!$Y$22*12,EZ1173*справочники!$AE$22,IF(EZ$1&lt;=справочники!$Y$23*12,EZ1173*справочники!$AE$23,IF(EZ$1&lt;=справочники!$Y$24*12,EZ1173*справочники!$AE$24,EZ1173*справочники!$AE$11))),SUM($Y1173:EZ1173)*справочники!$AE$11)))-IF(Главная!$N$19=справочники!$N$15,0,SUM($Y1177:EY1177))&gt;0,IF(Главная!$N$19=справочники!$N$13,SUM($Y$19:EZ$19)*справочники!$AE$12,IF(Главная!$N$19=справочники!$N$14,IF(SUM($Y$19:EZ$19)*справочники!$AE$14&gt;SUM($Y1173:EZ1173)*справочники!$AE$13,SUM($Y$19:EZ$19)*справочники!$AE$14,SUM($Y1173:EZ1173)*справочники!$AE$13),IF(Главная!$N$19=справочники!$N$15,IF(EZ$1&lt;=справочники!$Y$22*12,EZ1173*справочники!$AE$22,IF(EZ$1&lt;=справочники!$Y$23*12,EZ1173*справочники!$AE$23,IF(EZ$1&lt;=справочники!$Y$24*12,EZ1173*справочники!$AE$24,EZ1173*справочники!$AE$11))),SUM($Y1173:EZ1173)*справочники!$AE$11)))-IF(Главная!$N$19=справочники!$N$15,0,SUM($Y1177:EY1177)),0))</f>
        <v>0</v>
      </c>
      <c r="FA1177" s="100">
        <f>IF(FA$8="",0,IF(IF(Главная!$N$19=справочники!$N$13,SUM($Y$19:FA$19)*справочники!$AE$12,IF(Главная!$N$19=справочники!$N$14,IF(SUM($Y$19:FA$19)*справочники!$AE$14&gt;SUM($Y1173:FA1173)*справочники!$AE$13,SUM($Y$19:FA$19)*справочники!$AE$14,SUM($Y1173:FA1173)*справочники!$AE$13),IF(Главная!$N$19=справочники!$N$15,IF(FA$1&lt;=справочники!$Y$22*12,FA1173*справочники!$AE$22,IF(FA$1&lt;=справочники!$Y$23*12,FA1173*справочники!$AE$23,IF(FA$1&lt;=справочники!$Y$24*12,FA1173*справочники!$AE$24,FA1173*справочники!$AE$11))),SUM($Y1173:FA1173)*справочники!$AE$11)))-IF(Главная!$N$19=справочники!$N$15,0,SUM($Y1177:EZ1177))&gt;0,IF(Главная!$N$19=справочники!$N$13,SUM($Y$19:FA$19)*справочники!$AE$12,IF(Главная!$N$19=справочники!$N$14,IF(SUM($Y$19:FA$19)*справочники!$AE$14&gt;SUM($Y1173:FA1173)*справочники!$AE$13,SUM($Y$19:FA$19)*справочники!$AE$14,SUM($Y1173:FA1173)*справочники!$AE$13),IF(Главная!$N$19=справочники!$N$15,IF(FA$1&lt;=справочники!$Y$22*12,FA1173*справочники!$AE$22,IF(FA$1&lt;=справочники!$Y$23*12,FA1173*справочники!$AE$23,IF(FA$1&lt;=справочники!$Y$24*12,FA1173*справочники!$AE$24,FA1173*справочники!$AE$11))),SUM($Y1173:FA1173)*справочники!$AE$11)))-IF(Главная!$N$19=справочники!$N$15,0,SUM($Y1177:EZ1177)),0))</f>
        <v>0</v>
      </c>
      <c r="FB1177" s="100">
        <f>IF(FB$8="",0,IF(IF(Главная!$N$19=справочники!$N$13,SUM($Y$19:FB$19)*справочники!$AE$12,IF(Главная!$N$19=справочники!$N$14,IF(SUM($Y$19:FB$19)*справочники!$AE$14&gt;SUM($Y1173:FB1173)*справочники!$AE$13,SUM($Y$19:FB$19)*справочники!$AE$14,SUM($Y1173:FB1173)*справочники!$AE$13),IF(Главная!$N$19=справочники!$N$15,IF(FB$1&lt;=справочники!$Y$22*12,FB1173*справочники!$AE$22,IF(FB$1&lt;=справочники!$Y$23*12,FB1173*справочники!$AE$23,IF(FB$1&lt;=справочники!$Y$24*12,FB1173*справочники!$AE$24,FB1173*справочники!$AE$11))),SUM($Y1173:FB1173)*справочники!$AE$11)))-IF(Главная!$N$19=справочники!$N$15,0,SUM($Y1177:FA1177))&gt;0,IF(Главная!$N$19=справочники!$N$13,SUM($Y$19:FB$19)*справочники!$AE$12,IF(Главная!$N$19=справочники!$N$14,IF(SUM($Y$19:FB$19)*справочники!$AE$14&gt;SUM($Y1173:FB1173)*справочники!$AE$13,SUM($Y$19:FB$19)*справочники!$AE$14,SUM($Y1173:FB1173)*справочники!$AE$13),IF(Главная!$N$19=справочники!$N$15,IF(FB$1&lt;=справочники!$Y$22*12,FB1173*справочники!$AE$22,IF(FB$1&lt;=справочники!$Y$23*12,FB1173*справочники!$AE$23,IF(FB$1&lt;=справочники!$Y$24*12,FB1173*справочники!$AE$24,FB1173*справочники!$AE$11))),SUM($Y1173:FB1173)*справочники!$AE$11)))-IF(Главная!$N$19=справочники!$N$15,0,SUM($Y1177:FA1177)),0))</f>
        <v>0</v>
      </c>
      <c r="FC1177" s="100">
        <f>IF(FC$8="",0,IF(IF(Главная!$N$19=справочники!$N$13,SUM($Y$19:FC$19)*справочники!$AE$12,IF(Главная!$N$19=справочники!$N$14,IF(SUM($Y$19:FC$19)*справочники!$AE$14&gt;SUM($Y1173:FC1173)*справочники!$AE$13,SUM($Y$19:FC$19)*справочники!$AE$14,SUM($Y1173:FC1173)*справочники!$AE$13),IF(Главная!$N$19=справочники!$N$15,IF(FC$1&lt;=справочники!$Y$22*12,FC1173*справочники!$AE$22,IF(FC$1&lt;=справочники!$Y$23*12,FC1173*справочники!$AE$23,IF(FC$1&lt;=справочники!$Y$24*12,FC1173*справочники!$AE$24,FC1173*справочники!$AE$11))),SUM($Y1173:FC1173)*справочники!$AE$11)))-IF(Главная!$N$19=справочники!$N$15,0,SUM($Y1177:FB1177))&gt;0,IF(Главная!$N$19=справочники!$N$13,SUM($Y$19:FC$19)*справочники!$AE$12,IF(Главная!$N$19=справочники!$N$14,IF(SUM($Y$19:FC$19)*справочники!$AE$14&gt;SUM($Y1173:FC1173)*справочники!$AE$13,SUM($Y$19:FC$19)*справочники!$AE$14,SUM($Y1173:FC1173)*справочники!$AE$13),IF(Главная!$N$19=справочники!$N$15,IF(FC$1&lt;=справочники!$Y$22*12,FC1173*справочники!$AE$22,IF(FC$1&lt;=справочники!$Y$23*12,FC1173*справочники!$AE$23,IF(FC$1&lt;=справочники!$Y$24*12,FC1173*справочники!$AE$24,FC1173*справочники!$AE$11))),SUM($Y1173:FC1173)*справочники!$AE$11)))-IF(Главная!$N$19=справочники!$N$15,0,SUM($Y1177:FB1177)),0))</f>
        <v>0</v>
      </c>
      <c r="FD1177" s="100">
        <f>IF(FD$8="",0,IF(IF(Главная!$N$19=справочники!$N$13,SUM($Y$19:FD$19)*справочники!$AE$12,IF(Главная!$N$19=справочники!$N$14,IF(SUM($Y$19:FD$19)*справочники!$AE$14&gt;SUM($Y1173:FD1173)*справочники!$AE$13,SUM($Y$19:FD$19)*справочники!$AE$14,SUM($Y1173:FD1173)*справочники!$AE$13),IF(Главная!$N$19=справочники!$N$15,IF(FD$1&lt;=справочники!$Y$22*12,FD1173*справочники!$AE$22,IF(FD$1&lt;=справочники!$Y$23*12,FD1173*справочники!$AE$23,IF(FD$1&lt;=справочники!$Y$24*12,FD1173*справочники!$AE$24,FD1173*справочники!$AE$11))),SUM($Y1173:FD1173)*справочники!$AE$11)))-IF(Главная!$N$19=справочники!$N$15,0,SUM($Y1177:FC1177))&gt;0,IF(Главная!$N$19=справочники!$N$13,SUM($Y$19:FD$19)*справочники!$AE$12,IF(Главная!$N$19=справочники!$N$14,IF(SUM($Y$19:FD$19)*справочники!$AE$14&gt;SUM($Y1173:FD1173)*справочники!$AE$13,SUM($Y$19:FD$19)*справочники!$AE$14,SUM($Y1173:FD1173)*справочники!$AE$13),IF(Главная!$N$19=справочники!$N$15,IF(FD$1&lt;=справочники!$Y$22*12,FD1173*справочники!$AE$22,IF(FD$1&lt;=справочники!$Y$23*12,FD1173*справочники!$AE$23,IF(FD$1&lt;=справочники!$Y$24*12,FD1173*справочники!$AE$24,FD1173*справочники!$AE$11))),SUM($Y1173:FD1173)*справочники!$AE$11)))-IF(Главная!$N$19=справочники!$N$15,0,SUM($Y1177:FC1177)),0))</f>
        <v>0</v>
      </c>
      <c r="FE1177" s="100">
        <f>IF(FE$8="",0,IF(IF(Главная!$N$19=справочники!$N$13,SUM($Y$19:FE$19)*справочники!$AE$12,IF(Главная!$N$19=справочники!$N$14,IF(SUM($Y$19:FE$19)*справочники!$AE$14&gt;SUM($Y1173:FE1173)*справочники!$AE$13,SUM($Y$19:FE$19)*справочники!$AE$14,SUM($Y1173:FE1173)*справочники!$AE$13),IF(Главная!$N$19=справочники!$N$15,IF(FE$1&lt;=справочники!$Y$22*12,FE1173*справочники!$AE$22,IF(FE$1&lt;=справочники!$Y$23*12,FE1173*справочники!$AE$23,IF(FE$1&lt;=справочники!$Y$24*12,FE1173*справочники!$AE$24,FE1173*справочники!$AE$11))),SUM($Y1173:FE1173)*справочники!$AE$11)))-IF(Главная!$N$19=справочники!$N$15,0,SUM($Y1177:FD1177))&gt;0,IF(Главная!$N$19=справочники!$N$13,SUM($Y$19:FE$19)*справочники!$AE$12,IF(Главная!$N$19=справочники!$N$14,IF(SUM($Y$19:FE$19)*справочники!$AE$14&gt;SUM($Y1173:FE1173)*справочники!$AE$13,SUM($Y$19:FE$19)*справочники!$AE$14,SUM($Y1173:FE1173)*справочники!$AE$13),IF(Главная!$N$19=справочники!$N$15,IF(FE$1&lt;=справочники!$Y$22*12,FE1173*справочники!$AE$22,IF(FE$1&lt;=справочники!$Y$23*12,FE1173*справочники!$AE$23,IF(FE$1&lt;=справочники!$Y$24*12,FE1173*справочники!$AE$24,FE1173*справочники!$AE$11))),SUM($Y1173:FE1173)*справочники!$AE$11)))-IF(Главная!$N$19=справочники!$N$15,0,SUM($Y1177:FD1177)),0))</f>
        <v>0</v>
      </c>
      <c r="FF1177" s="100">
        <f>IF(FF$8="",0,IF(IF(Главная!$N$19=справочники!$N$13,SUM($Y$19:FF$19)*справочники!$AE$12,IF(Главная!$N$19=справочники!$N$14,IF(SUM($Y$19:FF$19)*справочники!$AE$14&gt;SUM($Y1173:FF1173)*справочники!$AE$13,SUM($Y$19:FF$19)*справочники!$AE$14,SUM($Y1173:FF1173)*справочники!$AE$13),IF(Главная!$N$19=справочники!$N$15,IF(FF$1&lt;=справочники!$Y$22*12,FF1173*справочники!$AE$22,IF(FF$1&lt;=справочники!$Y$23*12,FF1173*справочники!$AE$23,IF(FF$1&lt;=справочники!$Y$24*12,FF1173*справочники!$AE$24,FF1173*справочники!$AE$11))),SUM($Y1173:FF1173)*справочники!$AE$11)))-IF(Главная!$N$19=справочники!$N$15,0,SUM($Y1177:FE1177))&gt;0,IF(Главная!$N$19=справочники!$N$13,SUM($Y$19:FF$19)*справочники!$AE$12,IF(Главная!$N$19=справочники!$N$14,IF(SUM($Y$19:FF$19)*справочники!$AE$14&gt;SUM($Y1173:FF1173)*справочники!$AE$13,SUM($Y$19:FF$19)*справочники!$AE$14,SUM($Y1173:FF1173)*справочники!$AE$13),IF(Главная!$N$19=справочники!$N$15,IF(FF$1&lt;=справочники!$Y$22*12,FF1173*справочники!$AE$22,IF(FF$1&lt;=справочники!$Y$23*12,FF1173*справочники!$AE$23,IF(FF$1&lt;=справочники!$Y$24*12,FF1173*справочники!$AE$24,FF1173*справочники!$AE$11))),SUM($Y1173:FF1173)*справочники!$AE$11)))-IF(Главная!$N$19=справочники!$N$15,0,SUM($Y1177:FE1177)),0))</f>
        <v>0</v>
      </c>
      <c r="FG1177" s="100">
        <f>IF(FG$8="",0,IF(IF(Главная!$N$19=справочники!$N$13,SUM($Y$19:FG$19)*справочники!$AE$12,IF(Главная!$N$19=справочники!$N$14,IF(SUM($Y$19:FG$19)*справочники!$AE$14&gt;SUM($Y1173:FG1173)*справочники!$AE$13,SUM($Y$19:FG$19)*справочники!$AE$14,SUM($Y1173:FG1173)*справочники!$AE$13),IF(Главная!$N$19=справочники!$N$15,IF(FG$1&lt;=справочники!$Y$22*12,FG1173*справочники!$AE$22,IF(FG$1&lt;=справочники!$Y$23*12,FG1173*справочники!$AE$23,IF(FG$1&lt;=справочники!$Y$24*12,FG1173*справочники!$AE$24,FG1173*справочники!$AE$11))),SUM($Y1173:FG1173)*справочники!$AE$11)))-IF(Главная!$N$19=справочники!$N$15,0,SUM($Y1177:FF1177))&gt;0,IF(Главная!$N$19=справочники!$N$13,SUM($Y$19:FG$19)*справочники!$AE$12,IF(Главная!$N$19=справочники!$N$14,IF(SUM($Y$19:FG$19)*справочники!$AE$14&gt;SUM($Y1173:FG1173)*справочники!$AE$13,SUM($Y$19:FG$19)*справочники!$AE$14,SUM($Y1173:FG1173)*справочники!$AE$13),IF(Главная!$N$19=справочники!$N$15,IF(FG$1&lt;=справочники!$Y$22*12,FG1173*справочники!$AE$22,IF(FG$1&lt;=справочники!$Y$23*12,FG1173*справочники!$AE$23,IF(FG$1&lt;=справочники!$Y$24*12,FG1173*справочники!$AE$24,FG1173*справочники!$AE$11))),SUM($Y1173:FG1173)*справочники!$AE$11)))-IF(Главная!$N$19=справочники!$N$15,0,SUM($Y1177:FF1177)),0))</f>
        <v>0</v>
      </c>
      <c r="FH1177" s="100">
        <f>IF(FH$8="",0,IF(IF(Главная!$N$19=справочники!$N$13,SUM($Y$19:FH$19)*справочники!$AE$12,IF(Главная!$N$19=справочники!$N$14,IF(SUM($Y$19:FH$19)*справочники!$AE$14&gt;SUM($Y1173:FH1173)*справочники!$AE$13,SUM($Y$19:FH$19)*справочники!$AE$14,SUM($Y1173:FH1173)*справочники!$AE$13),IF(Главная!$N$19=справочники!$N$15,IF(FH$1&lt;=справочники!$Y$22*12,FH1173*справочники!$AE$22,IF(FH$1&lt;=справочники!$Y$23*12,FH1173*справочники!$AE$23,IF(FH$1&lt;=справочники!$Y$24*12,FH1173*справочники!$AE$24,FH1173*справочники!$AE$11))),SUM($Y1173:FH1173)*справочники!$AE$11)))-IF(Главная!$N$19=справочники!$N$15,0,SUM($Y1177:FG1177))&gt;0,IF(Главная!$N$19=справочники!$N$13,SUM($Y$19:FH$19)*справочники!$AE$12,IF(Главная!$N$19=справочники!$N$14,IF(SUM($Y$19:FH$19)*справочники!$AE$14&gt;SUM($Y1173:FH1173)*справочники!$AE$13,SUM($Y$19:FH$19)*справочники!$AE$14,SUM($Y1173:FH1173)*справочники!$AE$13),IF(Главная!$N$19=справочники!$N$15,IF(FH$1&lt;=справочники!$Y$22*12,FH1173*справочники!$AE$22,IF(FH$1&lt;=справочники!$Y$23*12,FH1173*справочники!$AE$23,IF(FH$1&lt;=справочники!$Y$24*12,FH1173*справочники!$AE$24,FH1173*справочники!$AE$11))),SUM($Y1173:FH1173)*справочники!$AE$11)))-IF(Главная!$N$19=справочники!$N$15,0,SUM($Y1177:FG1177)),0))</f>
        <v>0</v>
      </c>
      <c r="FI1177" s="100">
        <f>IF(FI$8="",0,IF(IF(Главная!$N$19=справочники!$N$13,SUM($Y$19:FI$19)*справочники!$AE$12,IF(Главная!$N$19=справочники!$N$14,IF(SUM($Y$19:FI$19)*справочники!$AE$14&gt;SUM($Y1173:FI1173)*справочники!$AE$13,SUM($Y$19:FI$19)*справочники!$AE$14,SUM($Y1173:FI1173)*справочники!$AE$13),IF(Главная!$N$19=справочники!$N$15,IF(FI$1&lt;=справочники!$Y$22*12,FI1173*справочники!$AE$22,IF(FI$1&lt;=справочники!$Y$23*12,FI1173*справочники!$AE$23,IF(FI$1&lt;=справочники!$Y$24*12,FI1173*справочники!$AE$24,FI1173*справочники!$AE$11))),SUM($Y1173:FI1173)*справочники!$AE$11)))-IF(Главная!$N$19=справочники!$N$15,0,SUM($Y1177:FH1177))&gt;0,IF(Главная!$N$19=справочники!$N$13,SUM($Y$19:FI$19)*справочники!$AE$12,IF(Главная!$N$19=справочники!$N$14,IF(SUM($Y$19:FI$19)*справочники!$AE$14&gt;SUM($Y1173:FI1173)*справочники!$AE$13,SUM($Y$19:FI$19)*справочники!$AE$14,SUM($Y1173:FI1173)*справочники!$AE$13),IF(Главная!$N$19=справочники!$N$15,IF(FI$1&lt;=справочники!$Y$22*12,FI1173*справочники!$AE$22,IF(FI$1&lt;=справочники!$Y$23*12,FI1173*справочники!$AE$23,IF(FI$1&lt;=справочники!$Y$24*12,FI1173*справочники!$AE$24,FI1173*справочники!$AE$11))),SUM($Y1173:FI1173)*справочники!$AE$11)))-IF(Главная!$N$19=справочники!$N$15,0,SUM($Y1177:FH1177)),0))</f>
        <v>0</v>
      </c>
      <c r="FJ1177" s="100">
        <f>IF(FJ$8="",0,IF(IF(Главная!$N$19=справочники!$N$13,SUM($Y$19:FJ$19)*справочники!$AE$12,IF(Главная!$N$19=справочники!$N$14,IF(SUM($Y$19:FJ$19)*справочники!$AE$14&gt;SUM($Y1173:FJ1173)*справочники!$AE$13,SUM($Y$19:FJ$19)*справочники!$AE$14,SUM($Y1173:FJ1173)*справочники!$AE$13),IF(Главная!$N$19=справочники!$N$15,IF(FJ$1&lt;=справочники!$Y$22*12,FJ1173*справочники!$AE$22,IF(FJ$1&lt;=справочники!$Y$23*12,FJ1173*справочники!$AE$23,IF(FJ$1&lt;=справочники!$Y$24*12,FJ1173*справочники!$AE$24,FJ1173*справочники!$AE$11))),SUM($Y1173:FJ1173)*справочники!$AE$11)))-IF(Главная!$N$19=справочники!$N$15,0,SUM($Y1177:FI1177))&gt;0,IF(Главная!$N$19=справочники!$N$13,SUM($Y$19:FJ$19)*справочники!$AE$12,IF(Главная!$N$19=справочники!$N$14,IF(SUM($Y$19:FJ$19)*справочники!$AE$14&gt;SUM($Y1173:FJ1173)*справочники!$AE$13,SUM($Y$19:FJ$19)*справочники!$AE$14,SUM($Y1173:FJ1173)*справочники!$AE$13),IF(Главная!$N$19=справочники!$N$15,IF(FJ$1&lt;=справочники!$Y$22*12,FJ1173*справочники!$AE$22,IF(FJ$1&lt;=справочники!$Y$23*12,FJ1173*справочники!$AE$23,IF(FJ$1&lt;=справочники!$Y$24*12,FJ1173*справочники!$AE$24,FJ1173*справочники!$AE$11))),SUM($Y1173:FJ1173)*справочники!$AE$11)))-IF(Главная!$N$19=справочники!$N$15,0,SUM($Y1177:FI1177)),0))</f>
        <v>0</v>
      </c>
      <c r="FK1177" s="100">
        <f>IF(FK$8="",0,IF(IF(Главная!$N$19=справочники!$N$13,SUM($Y$19:FK$19)*справочники!$AE$12,IF(Главная!$N$19=справочники!$N$14,IF(SUM($Y$19:FK$19)*справочники!$AE$14&gt;SUM($Y1173:FK1173)*справочники!$AE$13,SUM($Y$19:FK$19)*справочники!$AE$14,SUM($Y1173:FK1173)*справочники!$AE$13),IF(Главная!$N$19=справочники!$N$15,IF(FK$1&lt;=справочники!$Y$22*12,FK1173*справочники!$AE$22,IF(FK$1&lt;=справочники!$Y$23*12,FK1173*справочники!$AE$23,IF(FK$1&lt;=справочники!$Y$24*12,FK1173*справочники!$AE$24,FK1173*справочники!$AE$11))),SUM($Y1173:FK1173)*справочники!$AE$11)))-IF(Главная!$N$19=справочники!$N$15,0,SUM($Y1177:FJ1177))&gt;0,IF(Главная!$N$19=справочники!$N$13,SUM($Y$19:FK$19)*справочники!$AE$12,IF(Главная!$N$19=справочники!$N$14,IF(SUM($Y$19:FK$19)*справочники!$AE$14&gt;SUM($Y1173:FK1173)*справочники!$AE$13,SUM($Y$19:FK$19)*справочники!$AE$14,SUM($Y1173:FK1173)*справочники!$AE$13),IF(Главная!$N$19=справочники!$N$15,IF(FK$1&lt;=справочники!$Y$22*12,FK1173*справочники!$AE$22,IF(FK$1&lt;=справочники!$Y$23*12,FK1173*справочники!$AE$23,IF(FK$1&lt;=справочники!$Y$24*12,FK1173*справочники!$AE$24,FK1173*справочники!$AE$11))),SUM($Y1173:FK1173)*справочники!$AE$11)))-IF(Главная!$N$19=справочники!$N$15,0,SUM($Y1177:FJ1177)),0))</f>
        <v>0</v>
      </c>
      <c r="FL1177" s="100">
        <f>IF(FL$8="",0,IF(IF(Главная!$N$19=справочники!$N$13,SUM($Y$19:FL$19)*справочники!$AE$12,IF(Главная!$N$19=справочники!$N$14,IF(SUM($Y$19:FL$19)*справочники!$AE$14&gt;SUM($Y1173:FL1173)*справочники!$AE$13,SUM($Y$19:FL$19)*справочники!$AE$14,SUM($Y1173:FL1173)*справочники!$AE$13),IF(Главная!$N$19=справочники!$N$15,IF(FL$1&lt;=справочники!$Y$22*12,FL1173*справочники!$AE$22,IF(FL$1&lt;=справочники!$Y$23*12,FL1173*справочники!$AE$23,IF(FL$1&lt;=справочники!$Y$24*12,FL1173*справочники!$AE$24,FL1173*справочники!$AE$11))),SUM($Y1173:FL1173)*справочники!$AE$11)))-IF(Главная!$N$19=справочники!$N$15,0,SUM($Y1177:FK1177))&gt;0,IF(Главная!$N$19=справочники!$N$13,SUM($Y$19:FL$19)*справочники!$AE$12,IF(Главная!$N$19=справочники!$N$14,IF(SUM($Y$19:FL$19)*справочники!$AE$14&gt;SUM($Y1173:FL1173)*справочники!$AE$13,SUM($Y$19:FL$19)*справочники!$AE$14,SUM($Y1173:FL1173)*справочники!$AE$13),IF(Главная!$N$19=справочники!$N$15,IF(FL$1&lt;=справочники!$Y$22*12,FL1173*справочники!$AE$22,IF(FL$1&lt;=справочники!$Y$23*12,FL1173*справочники!$AE$23,IF(FL$1&lt;=справочники!$Y$24*12,FL1173*справочники!$AE$24,FL1173*справочники!$AE$11))),SUM($Y1173:FL1173)*справочники!$AE$11)))-IF(Главная!$N$19=справочники!$N$15,0,SUM($Y1177:FK1177)),0))</f>
        <v>0</v>
      </c>
      <c r="FM1177" s="100">
        <f>IF(FM$8="",0,IF(IF(Главная!$N$19=справочники!$N$13,SUM($Y$19:FM$19)*справочники!$AE$12,IF(Главная!$N$19=справочники!$N$14,IF(SUM($Y$19:FM$19)*справочники!$AE$14&gt;SUM($Y1173:FM1173)*справочники!$AE$13,SUM($Y$19:FM$19)*справочники!$AE$14,SUM($Y1173:FM1173)*справочники!$AE$13),IF(Главная!$N$19=справочники!$N$15,IF(FM$1&lt;=справочники!$Y$22*12,FM1173*справочники!$AE$22,IF(FM$1&lt;=справочники!$Y$23*12,FM1173*справочники!$AE$23,IF(FM$1&lt;=справочники!$Y$24*12,FM1173*справочники!$AE$24,FM1173*справочники!$AE$11))),SUM($Y1173:FM1173)*справочники!$AE$11)))-IF(Главная!$N$19=справочники!$N$15,0,SUM($Y1177:FL1177))&gt;0,IF(Главная!$N$19=справочники!$N$13,SUM($Y$19:FM$19)*справочники!$AE$12,IF(Главная!$N$19=справочники!$N$14,IF(SUM($Y$19:FM$19)*справочники!$AE$14&gt;SUM($Y1173:FM1173)*справочники!$AE$13,SUM($Y$19:FM$19)*справочники!$AE$14,SUM($Y1173:FM1173)*справочники!$AE$13),IF(Главная!$N$19=справочники!$N$15,IF(FM$1&lt;=справочники!$Y$22*12,FM1173*справочники!$AE$22,IF(FM$1&lt;=справочники!$Y$23*12,FM1173*справочники!$AE$23,IF(FM$1&lt;=справочники!$Y$24*12,FM1173*справочники!$AE$24,FM1173*справочники!$AE$11))),SUM($Y1173:FM1173)*справочники!$AE$11)))-IF(Главная!$N$19=справочники!$N$15,0,SUM($Y1177:FL1177)),0))</f>
        <v>0</v>
      </c>
      <c r="FN1177" s="100">
        <f>IF(FN$8="",0,IF(IF(Главная!$N$19=справочники!$N$13,SUM($Y$19:FN$19)*справочники!$AE$12,IF(Главная!$N$19=справочники!$N$14,IF(SUM($Y$19:FN$19)*справочники!$AE$14&gt;SUM($Y1173:FN1173)*справочники!$AE$13,SUM($Y$19:FN$19)*справочники!$AE$14,SUM($Y1173:FN1173)*справочники!$AE$13),IF(Главная!$N$19=справочники!$N$15,IF(FN$1&lt;=справочники!$Y$22*12,FN1173*справочники!$AE$22,IF(FN$1&lt;=справочники!$Y$23*12,FN1173*справочники!$AE$23,IF(FN$1&lt;=справочники!$Y$24*12,FN1173*справочники!$AE$24,FN1173*справочники!$AE$11))),SUM($Y1173:FN1173)*справочники!$AE$11)))-IF(Главная!$N$19=справочники!$N$15,0,SUM($Y1177:FM1177))&gt;0,IF(Главная!$N$19=справочники!$N$13,SUM($Y$19:FN$19)*справочники!$AE$12,IF(Главная!$N$19=справочники!$N$14,IF(SUM($Y$19:FN$19)*справочники!$AE$14&gt;SUM($Y1173:FN1173)*справочники!$AE$13,SUM($Y$19:FN$19)*справочники!$AE$14,SUM($Y1173:FN1173)*справочники!$AE$13),IF(Главная!$N$19=справочники!$N$15,IF(FN$1&lt;=справочники!$Y$22*12,FN1173*справочники!$AE$22,IF(FN$1&lt;=справочники!$Y$23*12,FN1173*справочники!$AE$23,IF(FN$1&lt;=справочники!$Y$24*12,FN1173*справочники!$AE$24,FN1173*справочники!$AE$11))),SUM($Y1173:FN1173)*справочники!$AE$11)))-IF(Главная!$N$19=справочники!$N$15,0,SUM($Y1177:FM1177)),0))</f>
        <v>0</v>
      </c>
      <c r="FO1177" s="100">
        <f>IF(FO$8="",0,IF(IF(Главная!$N$19=справочники!$N$13,SUM($Y$19:FO$19)*справочники!$AE$12,IF(Главная!$N$19=справочники!$N$14,IF(SUM($Y$19:FO$19)*справочники!$AE$14&gt;SUM($Y1173:FO1173)*справочники!$AE$13,SUM($Y$19:FO$19)*справочники!$AE$14,SUM($Y1173:FO1173)*справочники!$AE$13),IF(Главная!$N$19=справочники!$N$15,IF(FO$1&lt;=справочники!$Y$22*12,FO1173*справочники!$AE$22,IF(FO$1&lt;=справочники!$Y$23*12,FO1173*справочники!$AE$23,IF(FO$1&lt;=справочники!$Y$24*12,FO1173*справочники!$AE$24,FO1173*справочники!$AE$11))),SUM($Y1173:FO1173)*справочники!$AE$11)))-IF(Главная!$N$19=справочники!$N$15,0,SUM($Y1177:FN1177))&gt;0,IF(Главная!$N$19=справочники!$N$13,SUM($Y$19:FO$19)*справочники!$AE$12,IF(Главная!$N$19=справочники!$N$14,IF(SUM($Y$19:FO$19)*справочники!$AE$14&gt;SUM($Y1173:FO1173)*справочники!$AE$13,SUM($Y$19:FO$19)*справочники!$AE$14,SUM($Y1173:FO1173)*справочники!$AE$13),IF(Главная!$N$19=справочники!$N$15,IF(FO$1&lt;=справочники!$Y$22*12,FO1173*справочники!$AE$22,IF(FO$1&lt;=справочники!$Y$23*12,FO1173*справочники!$AE$23,IF(FO$1&lt;=справочники!$Y$24*12,FO1173*справочники!$AE$24,FO1173*справочники!$AE$11))),SUM($Y1173:FO1173)*справочники!$AE$11)))-IF(Главная!$N$19=справочники!$N$15,0,SUM($Y1177:FN1177)),0))</f>
        <v>0</v>
      </c>
      <c r="FP1177" s="100">
        <f>IF(FP$8="",0,IF(IF(Главная!$N$19=справочники!$N$13,SUM($Y$19:FP$19)*справочники!$AE$12,IF(Главная!$N$19=справочники!$N$14,IF(SUM($Y$19:FP$19)*справочники!$AE$14&gt;SUM($Y1173:FP1173)*справочники!$AE$13,SUM($Y$19:FP$19)*справочники!$AE$14,SUM($Y1173:FP1173)*справочники!$AE$13),IF(Главная!$N$19=справочники!$N$15,IF(FP$1&lt;=справочники!$Y$22*12,FP1173*справочники!$AE$22,IF(FP$1&lt;=справочники!$Y$23*12,FP1173*справочники!$AE$23,IF(FP$1&lt;=справочники!$Y$24*12,FP1173*справочники!$AE$24,FP1173*справочники!$AE$11))),SUM($Y1173:FP1173)*справочники!$AE$11)))-IF(Главная!$N$19=справочники!$N$15,0,SUM($Y1177:FO1177))&gt;0,IF(Главная!$N$19=справочники!$N$13,SUM($Y$19:FP$19)*справочники!$AE$12,IF(Главная!$N$19=справочники!$N$14,IF(SUM($Y$19:FP$19)*справочники!$AE$14&gt;SUM($Y1173:FP1173)*справочники!$AE$13,SUM($Y$19:FP$19)*справочники!$AE$14,SUM($Y1173:FP1173)*справочники!$AE$13),IF(Главная!$N$19=справочники!$N$15,IF(FP$1&lt;=справочники!$Y$22*12,FP1173*справочники!$AE$22,IF(FP$1&lt;=справочники!$Y$23*12,FP1173*справочники!$AE$23,IF(FP$1&lt;=справочники!$Y$24*12,FP1173*справочники!$AE$24,FP1173*справочники!$AE$11))),SUM($Y1173:FP1173)*справочники!$AE$11)))-IF(Главная!$N$19=справочники!$N$15,0,SUM($Y1177:FO1177)),0))</f>
        <v>0</v>
      </c>
      <c r="FQ1177" s="100">
        <f>IF(FQ$8="",0,IF(IF(Главная!$N$19=справочники!$N$13,SUM($Y$19:FQ$19)*справочники!$AE$12,IF(Главная!$N$19=справочники!$N$14,IF(SUM($Y$19:FQ$19)*справочники!$AE$14&gt;SUM($Y1173:FQ1173)*справочники!$AE$13,SUM($Y$19:FQ$19)*справочники!$AE$14,SUM($Y1173:FQ1173)*справочники!$AE$13),IF(Главная!$N$19=справочники!$N$15,IF(FQ$1&lt;=справочники!$Y$22*12,FQ1173*справочники!$AE$22,IF(FQ$1&lt;=справочники!$Y$23*12,FQ1173*справочники!$AE$23,IF(FQ$1&lt;=справочники!$Y$24*12,FQ1173*справочники!$AE$24,FQ1173*справочники!$AE$11))),SUM($Y1173:FQ1173)*справочники!$AE$11)))-IF(Главная!$N$19=справочники!$N$15,0,SUM($Y1177:FP1177))&gt;0,IF(Главная!$N$19=справочники!$N$13,SUM($Y$19:FQ$19)*справочники!$AE$12,IF(Главная!$N$19=справочники!$N$14,IF(SUM($Y$19:FQ$19)*справочники!$AE$14&gt;SUM($Y1173:FQ1173)*справочники!$AE$13,SUM($Y$19:FQ$19)*справочники!$AE$14,SUM($Y1173:FQ1173)*справочники!$AE$13),IF(Главная!$N$19=справочники!$N$15,IF(FQ$1&lt;=справочники!$Y$22*12,FQ1173*справочники!$AE$22,IF(FQ$1&lt;=справочники!$Y$23*12,FQ1173*справочники!$AE$23,IF(FQ$1&lt;=справочники!$Y$24*12,FQ1173*справочники!$AE$24,FQ1173*справочники!$AE$11))),SUM($Y1173:FQ1173)*справочники!$AE$11)))-IF(Главная!$N$19=справочники!$N$15,0,SUM($Y1177:FP1177)),0))</f>
        <v>0</v>
      </c>
      <c r="FR1177" s="100">
        <f>IF(FR$8="",0,IF(IF(Главная!$N$19=справочники!$N$13,SUM($Y$19:FR$19)*справочники!$AE$12,IF(Главная!$N$19=справочники!$N$14,IF(SUM($Y$19:FR$19)*справочники!$AE$14&gt;SUM($Y1173:FR1173)*справочники!$AE$13,SUM($Y$19:FR$19)*справочники!$AE$14,SUM($Y1173:FR1173)*справочники!$AE$13),IF(Главная!$N$19=справочники!$N$15,IF(FR$1&lt;=справочники!$Y$22*12,FR1173*справочники!$AE$22,IF(FR$1&lt;=справочники!$Y$23*12,FR1173*справочники!$AE$23,IF(FR$1&lt;=справочники!$Y$24*12,FR1173*справочники!$AE$24,FR1173*справочники!$AE$11))),SUM($Y1173:FR1173)*справочники!$AE$11)))-IF(Главная!$N$19=справочники!$N$15,0,SUM($Y1177:FQ1177))&gt;0,IF(Главная!$N$19=справочники!$N$13,SUM($Y$19:FR$19)*справочники!$AE$12,IF(Главная!$N$19=справочники!$N$14,IF(SUM($Y$19:FR$19)*справочники!$AE$14&gt;SUM($Y1173:FR1173)*справочники!$AE$13,SUM($Y$19:FR$19)*справочники!$AE$14,SUM($Y1173:FR1173)*справочники!$AE$13),IF(Главная!$N$19=справочники!$N$15,IF(FR$1&lt;=справочники!$Y$22*12,FR1173*справочники!$AE$22,IF(FR$1&lt;=справочники!$Y$23*12,FR1173*справочники!$AE$23,IF(FR$1&lt;=справочники!$Y$24*12,FR1173*справочники!$AE$24,FR1173*справочники!$AE$11))),SUM($Y1173:FR1173)*справочники!$AE$11)))-IF(Главная!$N$19=справочники!$N$15,0,SUM($Y1177:FQ1177)),0))</f>
        <v>0</v>
      </c>
      <c r="FS1177" s="100">
        <f>IF(FS$8="",0,IF(IF(Главная!$N$19=справочники!$N$13,SUM($Y$19:FS$19)*справочники!$AE$12,IF(Главная!$N$19=справочники!$N$14,IF(SUM($Y$19:FS$19)*справочники!$AE$14&gt;SUM($Y1173:FS1173)*справочники!$AE$13,SUM($Y$19:FS$19)*справочники!$AE$14,SUM($Y1173:FS1173)*справочники!$AE$13),IF(Главная!$N$19=справочники!$N$15,IF(FS$1&lt;=справочники!$Y$22*12,FS1173*справочники!$AE$22,IF(FS$1&lt;=справочники!$Y$23*12,FS1173*справочники!$AE$23,IF(FS$1&lt;=справочники!$Y$24*12,FS1173*справочники!$AE$24,FS1173*справочники!$AE$11))),SUM($Y1173:FS1173)*справочники!$AE$11)))-IF(Главная!$N$19=справочники!$N$15,0,SUM($Y1177:FR1177))&gt;0,IF(Главная!$N$19=справочники!$N$13,SUM($Y$19:FS$19)*справочники!$AE$12,IF(Главная!$N$19=справочники!$N$14,IF(SUM($Y$19:FS$19)*справочники!$AE$14&gt;SUM($Y1173:FS1173)*справочники!$AE$13,SUM($Y$19:FS$19)*справочники!$AE$14,SUM($Y1173:FS1173)*справочники!$AE$13),IF(Главная!$N$19=справочники!$N$15,IF(FS$1&lt;=справочники!$Y$22*12,FS1173*справочники!$AE$22,IF(FS$1&lt;=справочники!$Y$23*12,FS1173*справочники!$AE$23,IF(FS$1&lt;=справочники!$Y$24*12,FS1173*справочники!$AE$24,FS1173*справочники!$AE$11))),SUM($Y1173:FS1173)*справочники!$AE$11)))-IF(Главная!$N$19=справочники!$N$15,0,SUM($Y1177:FR1177)),0))</f>
        <v>0</v>
      </c>
      <c r="FT1177" s="100">
        <f>IF(FT$8="",0,IF(IF(Главная!$N$19=справочники!$N$13,SUM($Y$19:FT$19)*справочники!$AE$12,IF(Главная!$N$19=справочники!$N$14,IF(SUM($Y$19:FT$19)*справочники!$AE$14&gt;SUM($Y1173:FT1173)*справочники!$AE$13,SUM($Y$19:FT$19)*справочники!$AE$14,SUM($Y1173:FT1173)*справочники!$AE$13),IF(Главная!$N$19=справочники!$N$15,IF(FT$1&lt;=справочники!$Y$22*12,FT1173*справочники!$AE$22,IF(FT$1&lt;=справочники!$Y$23*12,FT1173*справочники!$AE$23,IF(FT$1&lt;=справочники!$Y$24*12,FT1173*справочники!$AE$24,FT1173*справочники!$AE$11))),SUM($Y1173:FT1173)*справочники!$AE$11)))-IF(Главная!$N$19=справочники!$N$15,0,SUM($Y1177:FS1177))&gt;0,IF(Главная!$N$19=справочники!$N$13,SUM($Y$19:FT$19)*справочники!$AE$12,IF(Главная!$N$19=справочники!$N$14,IF(SUM($Y$19:FT$19)*справочники!$AE$14&gt;SUM($Y1173:FT1173)*справочники!$AE$13,SUM($Y$19:FT$19)*справочники!$AE$14,SUM($Y1173:FT1173)*справочники!$AE$13),IF(Главная!$N$19=справочники!$N$15,IF(FT$1&lt;=справочники!$Y$22*12,FT1173*справочники!$AE$22,IF(FT$1&lt;=справочники!$Y$23*12,FT1173*справочники!$AE$23,IF(FT$1&lt;=справочники!$Y$24*12,FT1173*справочники!$AE$24,FT1173*справочники!$AE$11))),SUM($Y1173:FT1173)*справочники!$AE$11)))-IF(Главная!$N$19=справочники!$N$15,0,SUM($Y1177:FS1177)),0))</f>
        <v>0</v>
      </c>
      <c r="FU1177" s="100">
        <f>IF(FU$8="",0,IF(IF(Главная!$N$19=справочники!$N$13,SUM($Y$19:FU$19)*справочники!$AE$12,IF(Главная!$N$19=справочники!$N$14,IF(SUM($Y$19:FU$19)*справочники!$AE$14&gt;SUM($Y1173:FU1173)*справочники!$AE$13,SUM($Y$19:FU$19)*справочники!$AE$14,SUM($Y1173:FU1173)*справочники!$AE$13),IF(Главная!$N$19=справочники!$N$15,IF(FU$1&lt;=справочники!$Y$22*12,FU1173*справочники!$AE$22,IF(FU$1&lt;=справочники!$Y$23*12,FU1173*справочники!$AE$23,IF(FU$1&lt;=справочники!$Y$24*12,FU1173*справочники!$AE$24,FU1173*справочники!$AE$11))),SUM($Y1173:FU1173)*справочники!$AE$11)))-IF(Главная!$N$19=справочники!$N$15,0,SUM($Y1177:FT1177))&gt;0,IF(Главная!$N$19=справочники!$N$13,SUM($Y$19:FU$19)*справочники!$AE$12,IF(Главная!$N$19=справочники!$N$14,IF(SUM($Y$19:FU$19)*справочники!$AE$14&gt;SUM($Y1173:FU1173)*справочники!$AE$13,SUM($Y$19:FU$19)*справочники!$AE$14,SUM($Y1173:FU1173)*справочники!$AE$13),IF(Главная!$N$19=справочники!$N$15,IF(FU$1&lt;=справочники!$Y$22*12,FU1173*справочники!$AE$22,IF(FU$1&lt;=справочники!$Y$23*12,FU1173*справочники!$AE$23,IF(FU$1&lt;=справочники!$Y$24*12,FU1173*справочники!$AE$24,FU1173*справочники!$AE$11))),SUM($Y1173:FU1173)*справочники!$AE$11)))-IF(Главная!$N$19=справочники!$N$15,0,SUM($Y1177:FT1177)),0))</f>
        <v>0</v>
      </c>
      <c r="FV1177" s="100">
        <f>IF(FV$8="",0,IF(IF(Главная!$N$19=справочники!$N$13,SUM($Y$19:FV$19)*справочники!$AE$12,IF(Главная!$N$19=справочники!$N$14,IF(SUM($Y$19:FV$19)*справочники!$AE$14&gt;SUM($Y1173:FV1173)*справочники!$AE$13,SUM($Y$19:FV$19)*справочники!$AE$14,SUM($Y1173:FV1173)*справочники!$AE$13),IF(Главная!$N$19=справочники!$N$15,IF(FV$1&lt;=справочники!$Y$22*12,FV1173*справочники!$AE$22,IF(FV$1&lt;=справочники!$Y$23*12,FV1173*справочники!$AE$23,IF(FV$1&lt;=справочники!$Y$24*12,FV1173*справочники!$AE$24,FV1173*справочники!$AE$11))),SUM($Y1173:FV1173)*справочники!$AE$11)))-IF(Главная!$N$19=справочники!$N$15,0,SUM($Y1177:FU1177))&gt;0,IF(Главная!$N$19=справочники!$N$13,SUM($Y$19:FV$19)*справочники!$AE$12,IF(Главная!$N$19=справочники!$N$14,IF(SUM($Y$19:FV$19)*справочники!$AE$14&gt;SUM($Y1173:FV1173)*справочники!$AE$13,SUM($Y$19:FV$19)*справочники!$AE$14,SUM($Y1173:FV1173)*справочники!$AE$13),IF(Главная!$N$19=справочники!$N$15,IF(FV$1&lt;=справочники!$Y$22*12,FV1173*справочники!$AE$22,IF(FV$1&lt;=справочники!$Y$23*12,FV1173*справочники!$AE$23,IF(FV$1&lt;=справочники!$Y$24*12,FV1173*справочники!$AE$24,FV1173*справочники!$AE$11))),SUM($Y1173:FV1173)*справочники!$AE$11)))-IF(Главная!$N$19=справочники!$N$15,0,SUM($Y1177:FU1177)),0))</f>
        <v>0</v>
      </c>
      <c r="FW1177" s="100">
        <f>IF(FW$8="",0,IF(IF(Главная!$N$19=справочники!$N$13,SUM($Y$19:FW$19)*справочники!$AE$12,IF(Главная!$N$19=справочники!$N$14,IF(SUM($Y$19:FW$19)*справочники!$AE$14&gt;SUM($Y1173:FW1173)*справочники!$AE$13,SUM($Y$19:FW$19)*справочники!$AE$14,SUM($Y1173:FW1173)*справочники!$AE$13),IF(Главная!$N$19=справочники!$N$15,IF(FW$1&lt;=справочники!$Y$22*12,FW1173*справочники!$AE$22,IF(FW$1&lt;=справочники!$Y$23*12,FW1173*справочники!$AE$23,IF(FW$1&lt;=справочники!$Y$24*12,FW1173*справочники!$AE$24,FW1173*справочники!$AE$11))),SUM($Y1173:FW1173)*справочники!$AE$11)))-IF(Главная!$N$19=справочники!$N$15,0,SUM($Y1177:FV1177))&gt;0,IF(Главная!$N$19=справочники!$N$13,SUM($Y$19:FW$19)*справочники!$AE$12,IF(Главная!$N$19=справочники!$N$14,IF(SUM($Y$19:FW$19)*справочники!$AE$14&gt;SUM($Y1173:FW1173)*справочники!$AE$13,SUM($Y$19:FW$19)*справочники!$AE$14,SUM($Y1173:FW1173)*справочники!$AE$13),IF(Главная!$N$19=справочники!$N$15,IF(FW$1&lt;=справочники!$Y$22*12,FW1173*справочники!$AE$22,IF(FW$1&lt;=справочники!$Y$23*12,FW1173*справочники!$AE$23,IF(FW$1&lt;=справочники!$Y$24*12,FW1173*справочники!$AE$24,FW1173*справочники!$AE$11))),SUM($Y1173:FW1173)*справочники!$AE$11)))-IF(Главная!$N$19=справочники!$N$15,0,SUM($Y1177:FV1177)),0))</f>
        <v>0</v>
      </c>
      <c r="FX1177" s="100">
        <f>IF(FX$8="",0,IF(IF(Главная!$N$19=справочники!$N$13,SUM($Y$19:FX$19)*справочники!$AE$12,IF(Главная!$N$19=справочники!$N$14,IF(SUM($Y$19:FX$19)*справочники!$AE$14&gt;SUM($Y1173:FX1173)*справочники!$AE$13,SUM($Y$19:FX$19)*справочники!$AE$14,SUM($Y1173:FX1173)*справочники!$AE$13),IF(Главная!$N$19=справочники!$N$15,IF(FX$1&lt;=справочники!$Y$22*12,FX1173*справочники!$AE$22,IF(FX$1&lt;=справочники!$Y$23*12,FX1173*справочники!$AE$23,IF(FX$1&lt;=справочники!$Y$24*12,FX1173*справочники!$AE$24,FX1173*справочники!$AE$11))),SUM($Y1173:FX1173)*справочники!$AE$11)))-IF(Главная!$N$19=справочники!$N$15,0,SUM($Y1177:FW1177))&gt;0,IF(Главная!$N$19=справочники!$N$13,SUM($Y$19:FX$19)*справочники!$AE$12,IF(Главная!$N$19=справочники!$N$14,IF(SUM($Y$19:FX$19)*справочники!$AE$14&gt;SUM($Y1173:FX1173)*справочники!$AE$13,SUM($Y$19:FX$19)*справочники!$AE$14,SUM($Y1173:FX1173)*справочники!$AE$13),IF(Главная!$N$19=справочники!$N$15,IF(FX$1&lt;=справочники!$Y$22*12,FX1173*справочники!$AE$22,IF(FX$1&lt;=справочники!$Y$23*12,FX1173*справочники!$AE$23,IF(FX$1&lt;=справочники!$Y$24*12,FX1173*справочники!$AE$24,FX1173*справочники!$AE$11))),SUM($Y1173:FX1173)*справочники!$AE$11)))-IF(Главная!$N$19=справочники!$N$15,0,SUM($Y1177:FW1177)),0))</f>
        <v>0</v>
      </c>
      <c r="FY1177" s="100">
        <f>IF(FY$8="",0,IF(IF(Главная!$N$19=справочники!$N$13,SUM($Y$19:FY$19)*справочники!$AE$12,IF(Главная!$N$19=справочники!$N$14,IF(SUM($Y$19:FY$19)*справочники!$AE$14&gt;SUM($Y1173:FY1173)*справочники!$AE$13,SUM($Y$19:FY$19)*справочники!$AE$14,SUM($Y1173:FY1173)*справочники!$AE$13),IF(Главная!$N$19=справочники!$N$15,IF(FY$1&lt;=справочники!$Y$22*12,FY1173*справочники!$AE$22,IF(FY$1&lt;=справочники!$Y$23*12,FY1173*справочники!$AE$23,IF(FY$1&lt;=справочники!$Y$24*12,FY1173*справочники!$AE$24,FY1173*справочники!$AE$11))),SUM($Y1173:FY1173)*справочники!$AE$11)))-IF(Главная!$N$19=справочники!$N$15,0,SUM($Y1177:FX1177))&gt;0,IF(Главная!$N$19=справочники!$N$13,SUM($Y$19:FY$19)*справочники!$AE$12,IF(Главная!$N$19=справочники!$N$14,IF(SUM($Y$19:FY$19)*справочники!$AE$14&gt;SUM($Y1173:FY1173)*справочники!$AE$13,SUM($Y$19:FY$19)*справочники!$AE$14,SUM($Y1173:FY1173)*справочники!$AE$13),IF(Главная!$N$19=справочники!$N$15,IF(FY$1&lt;=справочники!$Y$22*12,FY1173*справочники!$AE$22,IF(FY$1&lt;=справочники!$Y$23*12,FY1173*справочники!$AE$23,IF(FY$1&lt;=справочники!$Y$24*12,FY1173*справочники!$AE$24,FY1173*справочники!$AE$11))),SUM($Y1173:FY1173)*справочники!$AE$11)))-IF(Главная!$N$19=справочники!$N$15,0,SUM($Y1177:FX1177)),0))</f>
        <v>0</v>
      </c>
      <c r="FZ1177" s="100">
        <f>IF(FZ$8="",0,IF(IF(Главная!$N$19=справочники!$N$13,SUM($Y$19:FZ$19)*справочники!$AE$12,IF(Главная!$N$19=справочники!$N$14,IF(SUM($Y$19:FZ$19)*справочники!$AE$14&gt;SUM($Y1173:FZ1173)*справочники!$AE$13,SUM($Y$19:FZ$19)*справочники!$AE$14,SUM($Y1173:FZ1173)*справочники!$AE$13),IF(Главная!$N$19=справочники!$N$15,IF(FZ$1&lt;=справочники!$Y$22*12,FZ1173*справочники!$AE$22,IF(FZ$1&lt;=справочники!$Y$23*12,FZ1173*справочники!$AE$23,IF(FZ$1&lt;=справочники!$Y$24*12,FZ1173*справочники!$AE$24,FZ1173*справочники!$AE$11))),SUM($Y1173:FZ1173)*справочники!$AE$11)))-IF(Главная!$N$19=справочники!$N$15,0,SUM($Y1177:FY1177))&gt;0,IF(Главная!$N$19=справочники!$N$13,SUM($Y$19:FZ$19)*справочники!$AE$12,IF(Главная!$N$19=справочники!$N$14,IF(SUM($Y$19:FZ$19)*справочники!$AE$14&gt;SUM($Y1173:FZ1173)*справочники!$AE$13,SUM($Y$19:FZ$19)*справочники!$AE$14,SUM($Y1173:FZ1173)*справочники!$AE$13),IF(Главная!$N$19=справочники!$N$15,IF(FZ$1&lt;=справочники!$Y$22*12,FZ1173*справочники!$AE$22,IF(FZ$1&lt;=справочники!$Y$23*12,FZ1173*справочники!$AE$23,IF(FZ$1&lt;=справочники!$Y$24*12,FZ1173*справочники!$AE$24,FZ1173*справочники!$AE$11))),SUM($Y1173:FZ1173)*справочники!$AE$11)))-IF(Главная!$N$19=справочники!$N$15,0,SUM($Y1177:FY1177)),0))</f>
        <v>0</v>
      </c>
      <c r="GA1177" s="100">
        <f>IF(GA$8="",0,IF(IF(Главная!$N$19=справочники!$N$13,SUM($Y$19:GA$19)*справочники!$AE$12,IF(Главная!$N$19=справочники!$N$14,IF(SUM($Y$19:GA$19)*справочники!$AE$14&gt;SUM($Y1173:GA1173)*справочники!$AE$13,SUM($Y$19:GA$19)*справочники!$AE$14,SUM($Y1173:GA1173)*справочники!$AE$13),IF(Главная!$N$19=справочники!$N$15,IF(GA$1&lt;=справочники!$Y$22*12,GA1173*справочники!$AE$22,IF(GA$1&lt;=справочники!$Y$23*12,GA1173*справочники!$AE$23,IF(GA$1&lt;=справочники!$Y$24*12,GA1173*справочники!$AE$24,GA1173*справочники!$AE$11))),SUM($Y1173:GA1173)*справочники!$AE$11)))-IF(Главная!$N$19=справочники!$N$15,0,SUM($Y1177:FZ1177))&gt;0,IF(Главная!$N$19=справочники!$N$13,SUM($Y$19:GA$19)*справочники!$AE$12,IF(Главная!$N$19=справочники!$N$14,IF(SUM($Y$19:GA$19)*справочники!$AE$14&gt;SUM($Y1173:GA1173)*справочники!$AE$13,SUM($Y$19:GA$19)*справочники!$AE$14,SUM($Y1173:GA1173)*справочники!$AE$13),IF(Главная!$N$19=справочники!$N$15,IF(GA$1&lt;=справочники!$Y$22*12,GA1173*справочники!$AE$22,IF(GA$1&lt;=справочники!$Y$23*12,GA1173*справочники!$AE$23,IF(GA$1&lt;=справочники!$Y$24*12,GA1173*справочники!$AE$24,GA1173*справочники!$AE$11))),SUM($Y1173:GA1173)*справочники!$AE$11)))-IF(Главная!$N$19=справочники!$N$15,0,SUM($Y1177:FZ1177)),0))</f>
        <v>0</v>
      </c>
      <c r="GB1177" s="100">
        <f>IF(GB$8="",0,IF(IF(Главная!$N$19=справочники!$N$13,SUM($Y$19:GB$19)*справочники!$AE$12,IF(Главная!$N$19=справочники!$N$14,IF(SUM($Y$19:GB$19)*справочники!$AE$14&gt;SUM($Y1173:GB1173)*справочники!$AE$13,SUM($Y$19:GB$19)*справочники!$AE$14,SUM($Y1173:GB1173)*справочники!$AE$13),IF(Главная!$N$19=справочники!$N$15,IF(GB$1&lt;=справочники!$Y$22*12,GB1173*справочники!$AE$22,IF(GB$1&lt;=справочники!$Y$23*12,GB1173*справочники!$AE$23,IF(GB$1&lt;=справочники!$Y$24*12,GB1173*справочники!$AE$24,GB1173*справочники!$AE$11))),SUM($Y1173:GB1173)*справочники!$AE$11)))-IF(Главная!$N$19=справочники!$N$15,0,SUM($Y1177:GA1177))&gt;0,IF(Главная!$N$19=справочники!$N$13,SUM($Y$19:GB$19)*справочники!$AE$12,IF(Главная!$N$19=справочники!$N$14,IF(SUM($Y$19:GB$19)*справочники!$AE$14&gt;SUM($Y1173:GB1173)*справочники!$AE$13,SUM($Y$19:GB$19)*справочники!$AE$14,SUM($Y1173:GB1173)*справочники!$AE$13),IF(Главная!$N$19=справочники!$N$15,IF(GB$1&lt;=справочники!$Y$22*12,GB1173*справочники!$AE$22,IF(GB$1&lt;=справочники!$Y$23*12,GB1173*справочники!$AE$23,IF(GB$1&lt;=справочники!$Y$24*12,GB1173*справочники!$AE$24,GB1173*справочники!$AE$11))),SUM($Y1173:GB1173)*справочники!$AE$11)))-IF(Главная!$N$19=справочники!$N$15,0,SUM($Y1177:GA1177)),0))</f>
        <v>0</v>
      </c>
      <c r="GC1177" s="100">
        <f>IF(GC$8="",0,IF(IF(Главная!$N$19=справочники!$N$13,SUM($Y$19:GC$19)*справочники!$AE$12,IF(Главная!$N$19=справочники!$N$14,IF(SUM($Y$19:GC$19)*справочники!$AE$14&gt;SUM($Y1173:GC1173)*справочники!$AE$13,SUM($Y$19:GC$19)*справочники!$AE$14,SUM($Y1173:GC1173)*справочники!$AE$13),IF(Главная!$N$19=справочники!$N$15,IF(GC$1&lt;=справочники!$Y$22*12,GC1173*справочники!$AE$22,IF(GC$1&lt;=справочники!$Y$23*12,GC1173*справочники!$AE$23,IF(GC$1&lt;=справочники!$Y$24*12,GC1173*справочники!$AE$24,GC1173*справочники!$AE$11))),SUM($Y1173:GC1173)*справочники!$AE$11)))-IF(Главная!$N$19=справочники!$N$15,0,SUM($Y1177:GB1177))&gt;0,IF(Главная!$N$19=справочники!$N$13,SUM($Y$19:GC$19)*справочники!$AE$12,IF(Главная!$N$19=справочники!$N$14,IF(SUM($Y$19:GC$19)*справочники!$AE$14&gt;SUM($Y1173:GC1173)*справочники!$AE$13,SUM($Y$19:GC$19)*справочники!$AE$14,SUM($Y1173:GC1173)*справочники!$AE$13),IF(Главная!$N$19=справочники!$N$15,IF(GC$1&lt;=справочники!$Y$22*12,GC1173*справочники!$AE$22,IF(GC$1&lt;=справочники!$Y$23*12,GC1173*справочники!$AE$23,IF(GC$1&lt;=справочники!$Y$24*12,GC1173*справочники!$AE$24,GC1173*справочники!$AE$11))),SUM($Y1173:GC1173)*справочники!$AE$11)))-IF(Главная!$N$19=справочники!$N$15,0,SUM($Y1177:GB1177)),0))</f>
        <v>0</v>
      </c>
      <c r="GD1177" s="100">
        <f>IF(GD$8="",0,IF(IF(Главная!$N$19=справочники!$N$13,SUM($Y$19:GD$19)*справочники!$AE$12,IF(Главная!$N$19=справочники!$N$14,IF(SUM($Y$19:GD$19)*справочники!$AE$14&gt;SUM($Y1173:GD1173)*справочники!$AE$13,SUM($Y$19:GD$19)*справочники!$AE$14,SUM($Y1173:GD1173)*справочники!$AE$13),IF(Главная!$N$19=справочники!$N$15,IF(GD$1&lt;=справочники!$Y$22*12,GD1173*справочники!$AE$22,IF(GD$1&lt;=справочники!$Y$23*12,GD1173*справочники!$AE$23,IF(GD$1&lt;=справочники!$Y$24*12,GD1173*справочники!$AE$24,GD1173*справочники!$AE$11))),SUM($Y1173:GD1173)*справочники!$AE$11)))-IF(Главная!$N$19=справочники!$N$15,0,SUM($Y1177:GC1177))&gt;0,IF(Главная!$N$19=справочники!$N$13,SUM($Y$19:GD$19)*справочники!$AE$12,IF(Главная!$N$19=справочники!$N$14,IF(SUM($Y$19:GD$19)*справочники!$AE$14&gt;SUM($Y1173:GD1173)*справочники!$AE$13,SUM($Y$19:GD$19)*справочники!$AE$14,SUM($Y1173:GD1173)*справочники!$AE$13),IF(Главная!$N$19=справочники!$N$15,IF(GD$1&lt;=справочники!$Y$22*12,GD1173*справочники!$AE$22,IF(GD$1&lt;=справочники!$Y$23*12,GD1173*справочники!$AE$23,IF(GD$1&lt;=справочники!$Y$24*12,GD1173*справочники!$AE$24,GD1173*справочники!$AE$11))),SUM($Y1173:GD1173)*справочники!$AE$11)))-IF(Главная!$N$19=справочники!$N$15,0,SUM($Y1177:GC1177)),0))</f>
        <v>0</v>
      </c>
      <c r="GE1177" s="100">
        <f>IF(GE$8="",0,IF(IF(Главная!$N$19=справочники!$N$13,SUM($Y$19:GE$19)*справочники!$AE$12,IF(Главная!$N$19=справочники!$N$14,IF(SUM($Y$19:GE$19)*справочники!$AE$14&gt;SUM($Y1173:GE1173)*справочники!$AE$13,SUM($Y$19:GE$19)*справочники!$AE$14,SUM($Y1173:GE1173)*справочники!$AE$13),IF(Главная!$N$19=справочники!$N$15,IF(GE$1&lt;=справочники!$Y$22*12,GE1173*справочники!$AE$22,IF(GE$1&lt;=справочники!$Y$23*12,GE1173*справочники!$AE$23,IF(GE$1&lt;=справочники!$Y$24*12,GE1173*справочники!$AE$24,GE1173*справочники!$AE$11))),SUM($Y1173:GE1173)*справочники!$AE$11)))-IF(Главная!$N$19=справочники!$N$15,0,SUM($Y1177:GD1177))&gt;0,IF(Главная!$N$19=справочники!$N$13,SUM($Y$19:GE$19)*справочники!$AE$12,IF(Главная!$N$19=справочники!$N$14,IF(SUM($Y$19:GE$19)*справочники!$AE$14&gt;SUM($Y1173:GE1173)*справочники!$AE$13,SUM($Y$19:GE$19)*справочники!$AE$14,SUM($Y1173:GE1173)*справочники!$AE$13),IF(Главная!$N$19=справочники!$N$15,IF(GE$1&lt;=справочники!$Y$22*12,GE1173*справочники!$AE$22,IF(GE$1&lt;=справочники!$Y$23*12,GE1173*справочники!$AE$23,IF(GE$1&lt;=справочники!$Y$24*12,GE1173*справочники!$AE$24,GE1173*справочники!$AE$11))),SUM($Y1173:GE1173)*справочники!$AE$11)))-IF(Главная!$N$19=справочники!$N$15,0,SUM($Y1177:GD1177)),0))</f>
        <v>0</v>
      </c>
      <c r="GF1177" s="100">
        <f>IF(GF$8="",0,IF(IF(Главная!$N$19=справочники!$N$13,SUM($Y$19:GF$19)*справочники!$AE$12,IF(Главная!$N$19=справочники!$N$14,IF(SUM($Y$19:GF$19)*справочники!$AE$14&gt;SUM($Y1173:GF1173)*справочники!$AE$13,SUM($Y$19:GF$19)*справочники!$AE$14,SUM($Y1173:GF1173)*справочники!$AE$13),IF(Главная!$N$19=справочники!$N$15,IF(GF$1&lt;=справочники!$Y$22*12,GF1173*справочники!$AE$22,IF(GF$1&lt;=справочники!$Y$23*12,GF1173*справочники!$AE$23,IF(GF$1&lt;=справочники!$Y$24*12,GF1173*справочники!$AE$24,GF1173*справочники!$AE$11))),SUM($Y1173:GF1173)*справочники!$AE$11)))-IF(Главная!$N$19=справочники!$N$15,0,SUM($Y1177:GE1177))&gt;0,IF(Главная!$N$19=справочники!$N$13,SUM($Y$19:GF$19)*справочники!$AE$12,IF(Главная!$N$19=справочники!$N$14,IF(SUM($Y$19:GF$19)*справочники!$AE$14&gt;SUM($Y1173:GF1173)*справочники!$AE$13,SUM($Y$19:GF$19)*справочники!$AE$14,SUM($Y1173:GF1173)*справочники!$AE$13),IF(Главная!$N$19=справочники!$N$15,IF(GF$1&lt;=справочники!$Y$22*12,GF1173*справочники!$AE$22,IF(GF$1&lt;=справочники!$Y$23*12,GF1173*справочники!$AE$23,IF(GF$1&lt;=справочники!$Y$24*12,GF1173*справочники!$AE$24,GF1173*справочники!$AE$11))),SUM($Y1173:GF1173)*справочники!$AE$11)))-IF(Главная!$N$19=справочники!$N$15,0,SUM($Y1177:GE1177)),0))</f>
        <v>0</v>
      </c>
      <c r="GG1177" s="100">
        <f>IF(GG$8="",0,IF(IF(Главная!$N$19=справочники!$N$13,SUM($Y$19:GG$19)*справочники!$AE$12,IF(Главная!$N$19=справочники!$N$14,IF(SUM($Y$19:GG$19)*справочники!$AE$14&gt;SUM($Y1173:GG1173)*справочники!$AE$13,SUM($Y$19:GG$19)*справочники!$AE$14,SUM($Y1173:GG1173)*справочники!$AE$13),IF(Главная!$N$19=справочники!$N$15,IF(GG$1&lt;=справочники!$Y$22*12,GG1173*справочники!$AE$22,IF(GG$1&lt;=справочники!$Y$23*12,GG1173*справочники!$AE$23,IF(GG$1&lt;=справочники!$Y$24*12,GG1173*справочники!$AE$24,GG1173*справочники!$AE$11))),SUM($Y1173:GG1173)*справочники!$AE$11)))-IF(Главная!$N$19=справочники!$N$15,0,SUM($Y1177:GF1177))&gt;0,IF(Главная!$N$19=справочники!$N$13,SUM($Y$19:GG$19)*справочники!$AE$12,IF(Главная!$N$19=справочники!$N$14,IF(SUM($Y$19:GG$19)*справочники!$AE$14&gt;SUM($Y1173:GG1173)*справочники!$AE$13,SUM($Y$19:GG$19)*справочники!$AE$14,SUM($Y1173:GG1173)*справочники!$AE$13),IF(Главная!$N$19=справочники!$N$15,IF(GG$1&lt;=справочники!$Y$22*12,GG1173*справочники!$AE$22,IF(GG$1&lt;=справочники!$Y$23*12,GG1173*справочники!$AE$23,IF(GG$1&lt;=справочники!$Y$24*12,GG1173*справочники!$AE$24,GG1173*справочники!$AE$11))),SUM($Y1173:GG1173)*справочники!$AE$11)))-IF(Главная!$N$19=справочники!$N$15,0,SUM($Y1177:GF1177)),0))</f>
        <v>0</v>
      </c>
      <c r="GH1177" s="100">
        <f>IF(GH$8="",0,IF(IF(Главная!$N$19=справочники!$N$13,SUM($Y$19:GH$19)*справочники!$AE$12,IF(Главная!$N$19=справочники!$N$14,IF(SUM($Y$19:GH$19)*справочники!$AE$14&gt;SUM($Y1173:GH1173)*справочники!$AE$13,SUM($Y$19:GH$19)*справочники!$AE$14,SUM($Y1173:GH1173)*справочники!$AE$13),IF(Главная!$N$19=справочники!$N$15,IF(GH$1&lt;=справочники!$Y$22*12,GH1173*справочники!$AE$22,IF(GH$1&lt;=справочники!$Y$23*12,GH1173*справочники!$AE$23,IF(GH$1&lt;=справочники!$Y$24*12,GH1173*справочники!$AE$24,GH1173*справочники!$AE$11))),SUM($Y1173:GH1173)*справочники!$AE$11)))-IF(Главная!$N$19=справочники!$N$15,0,SUM($Y1177:GG1177))&gt;0,IF(Главная!$N$19=справочники!$N$13,SUM($Y$19:GH$19)*справочники!$AE$12,IF(Главная!$N$19=справочники!$N$14,IF(SUM($Y$19:GH$19)*справочники!$AE$14&gt;SUM($Y1173:GH1173)*справочники!$AE$13,SUM($Y$19:GH$19)*справочники!$AE$14,SUM($Y1173:GH1173)*справочники!$AE$13),IF(Главная!$N$19=справочники!$N$15,IF(GH$1&lt;=справочники!$Y$22*12,GH1173*справочники!$AE$22,IF(GH$1&lt;=справочники!$Y$23*12,GH1173*справочники!$AE$23,IF(GH$1&lt;=справочники!$Y$24*12,GH1173*справочники!$AE$24,GH1173*справочники!$AE$11))),SUM($Y1173:GH1173)*справочники!$AE$11)))-IF(Главная!$N$19=справочники!$N$15,0,SUM($Y1177:GG1177)),0))</f>
        <v>0</v>
      </c>
      <c r="GI1177" s="100">
        <f>IF(GI$8="",0,IF(IF(Главная!$N$19=справочники!$N$13,SUM($Y$19:GI$19)*справочники!$AE$12,IF(Главная!$N$19=справочники!$N$14,IF(SUM($Y$19:GI$19)*справочники!$AE$14&gt;SUM($Y1173:GI1173)*справочники!$AE$13,SUM($Y$19:GI$19)*справочники!$AE$14,SUM($Y1173:GI1173)*справочники!$AE$13),IF(Главная!$N$19=справочники!$N$15,IF(GI$1&lt;=справочники!$Y$22*12,GI1173*справочники!$AE$22,IF(GI$1&lt;=справочники!$Y$23*12,GI1173*справочники!$AE$23,IF(GI$1&lt;=справочники!$Y$24*12,GI1173*справочники!$AE$24,GI1173*справочники!$AE$11))),SUM($Y1173:GI1173)*справочники!$AE$11)))-IF(Главная!$N$19=справочники!$N$15,0,SUM($Y1177:GH1177))&gt;0,IF(Главная!$N$19=справочники!$N$13,SUM($Y$19:GI$19)*справочники!$AE$12,IF(Главная!$N$19=справочники!$N$14,IF(SUM($Y$19:GI$19)*справочники!$AE$14&gt;SUM($Y1173:GI1173)*справочники!$AE$13,SUM($Y$19:GI$19)*справочники!$AE$14,SUM($Y1173:GI1173)*справочники!$AE$13),IF(Главная!$N$19=справочники!$N$15,IF(GI$1&lt;=справочники!$Y$22*12,GI1173*справочники!$AE$22,IF(GI$1&lt;=справочники!$Y$23*12,GI1173*справочники!$AE$23,IF(GI$1&lt;=справочники!$Y$24*12,GI1173*справочники!$AE$24,GI1173*справочники!$AE$11))),SUM($Y1173:GI1173)*справочники!$AE$11)))-IF(Главная!$N$19=справочники!$N$15,0,SUM($Y1177:GH1177)),0))</f>
        <v>0</v>
      </c>
      <c r="GJ1177" s="100">
        <f>IF(GJ$8="",0,IF(IF(Главная!$N$19=справочники!$N$13,SUM($Y$19:GJ$19)*справочники!$AE$12,IF(Главная!$N$19=справочники!$N$14,IF(SUM($Y$19:GJ$19)*справочники!$AE$14&gt;SUM($Y1173:GJ1173)*справочники!$AE$13,SUM($Y$19:GJ$19)*справочники!$AE$14,SUM($Y1173:GJ1173)*справочники!$AE$13),IF(Главная!$N$19=справочники!$N$15,IF(GJ$1&lt;=справочники!$Y$22*12,GJ1173*справочники!$AE$22,IF(GJ$1&lt;=справочники!$Y$23*12,GJ1173*справочники!$AE$23,IF(GJ$1&lt;=справочники!$Y$24*12,GJ1173*справочники!$AE$24,GJ1173*справочники!$AE$11))),SUM($Y1173:GJ1173)*справочники!$AE$11)))-IF(Главная!$N$19=справочники!$N$15,0,SUM($Y1177:GI1177))&gt;0,IF(Главная!$N$19=справочники!$N$13,SUM($Y$19:GJ$19)*справочники!$AE$12,IF(Главная!$N$19=справочники!$N$14,IF(SUM($Y$19:GJ$19)*справочники!$AE$14&gt;SUM($Y1173:GJ1173)*справочники!$AE$13,SUM($Y$19:GJ$19)*справочники!$AE$14,SUM($Y1173:GJ1173)*справочники!$AE$13),IF(Главная!$N$19=справочники!$N$15,IF(GJ$1&lt;=справочники!$Y$22*12,GJ1173*справочники!$AE$22,IF(GJ$1&lt;=справочники!$Y$23*12,GJ1173*справочники!$AE$23,IF(GJ$1&lt;=справочники!$Y$24*12,GJ1173*справочники!$AE$24,GJ1173*справочники!$AE$11))),SUM($Y1173:GJ1173)*справочники!$AE$11)))-IF(Главная!$N$19=справочники!$N$15,0,SUM($Y1177:GI1177)),0))</f>
        <v>0</v>
      </c>
      <c r="GK1177" s="100">
        <f>IF(GK$8="",0,IF(IF(Главная!$N$19=справочники!$N$13,SUM($Y$19:GK$19)*справочники!$AE$12,IF(Главная!$N$19=справочники!$N$14,IF(SUM($Y$19:GK$19)*справочники!$AE$14&gt;SUM($Y1173:GK1173)*справочники!$AE$13,SUM($Y$19:GK$19)*справочники!$AE$14,SUM($Y1173:GK1173)*справочники!$AE$13),IF(Главная!$N$19=справочники!$N$15,IF(GK$1&lt;=справочники!$Y$22*12,GK1173*справочники!$AE$22,IF(GK$1&lt;=справочники!$Y$23*12,GK1173*справочники!$AE$23,IF(GK$1&lt;=справочники!$Y$24*12,GK1173*справочники!$AE$24,GK1173*справочники!$AE$11))),SUM($Y1173:GK1173)*справочники!$AE$11)))-IF(Главная!$N$19=справочники!$N$15,0,SUM($Y1177:GJ1177))&gt;0,IF(Главная!$N$19=справочники!$N$13,SUM($Y$19:GK$19)*справочники!$AE$12,IF(Главная!$N$19=справочники!$N$14,IF(SUM($Y$19:GK$19)*справочники!$AE$14&gt;SUM($Y1173:GK1173)*справочники!$AE$13,SUM($Y$19:GK$19)*справочники!$AE$14,SUM($Y1173:GK1173)*справочники!$AE$13),IF(Главная!$N$19=справочники!$N$15,IF(GK$1&lt;=справочники!$Y$22*12,GK1173*справочники!$AE$22,IF(GK$1&lt;=справочники!$Y$23*12,GK1173*справочники!$AE$23,IF(GK$1&lt;=справочники!$Y$24*12,GK1173*справочники!$AE$24,GK1173*справочники!$AE$11))),SUM($Y1173:GK1173)*справочники!$AE$11)))-IF(Главная!$N$19=справочники!$N$15,0,SUM($Y1177:GJ1177)),0))</f>
        <v>0</v>
      </c>
      <c r="GL1177" s="100">
        <f>IF(GL$8="",0,IF(IF(Главная!$N$19=справочники!$N$13,SUM($Y$19:GL$19)*справочники!$AE$12,IF(Главная!$N$19=справочники!$N$14,IF(SUM($Y$19:GL$19)*справочники!$AE$14&gt;SUM($Y1173:GL1173)*справочники!$AE$13,SUM($Y$19:GL$19)*справочники!$AE$14,SUM($Y1173:GL1173)*справочники!$AE$13),IF(Главная!$N$19=справочники!$N$15,IF(GL$1&lt;=справочники!$Y$22*12,GL1173*справочники!$AE$22,IF(GL$1&lt;=справочники!$Y$23*12,GL1173*справочники!$AE$23,IF(GL$1&lt;=справочники!$Y$24*12,GL1173*справочники!$AE$24,GL1173*справочники!$AE$11))),SUM($Y1173:GL1173)*справочники!$AE$11)))-IF(Главная!$N$19=справочники!$N$15,0,SUM($Y1177:GK1177))&gt;0,IF(Главная!$N$19=справочники!$N$13,SUM($Y$19:GL$19)*справочники!$AE$12,IF(Главная!$N$19=справочники!$N$14,IF(SUM($Y$19:GL$19)*справочники!$AE$14&gt;SUM($Y1173:GL1173)*справочники!$AE$13,SUM($Y$19:GL$19)*справочники!$AE$14,SUM($Y1173:GL1173)*справочники!$AE$13),IF(Главная!$N$19=справочники!$N$15,IF(GL$1&lt;=справочники!$Y$22*12,GL1173*справочники!$AE$22,IF(GL$1&lt;=справочники!$Y$23*12,GL1173*справочники!$AE$23,IF(GL$1&lt;=справочники!$Y$24*12,GL1173*справочники!$AE$24,GL1173*справочники!$AE$11))),SUM($Y1173:GL1173)*справочники!$AE$11)))-IF(Главная!$N$19=справочники!$N$15,0,SUM($Y1177:GK1177)),0))</f>
        <v>0</v>
      </c>
      <c r="GM1177" s="100">
        <f>IF(GM$8="",0,IF(IF(Главная!$N$19=справочники!$N$13,SUM($Y$19:GM$19)*справочники!$AE$12,IF(Главная!$N$19=справочники!$N$14,IF(SUM($Y$19:GM$19)*справочники!$AE$14&gt;SUM($Y1173:GM1173)*справочники!$AE$13,SUM($Y$19:GM$19)*справочники!$AE$14,SUM($Y1173:GM1173)*справочники!$AE$13),IF(Главная!$N$19=справочники!$N$15,IF(GM$1&lt;=справочники!$Y$22*12,GM1173*справочники!$AE$22,IF(GM$1&lt;=справочники!$Y$23*12,GM1173*справочники!$AE$23,IF(GM$1&lt;=справочники!$Y$24*12,GM1173*справочники!$AE$24,GM1173*справочники!$AE$11))),SUM($Y1173:GM1173)*справочники!$AE$11)))-IF(Главная!$N$19=справочники!$N$15,0,SUM($Y1177:GL1177))&gt;0,IF(Главная!$N$19=справочники!$N$13,SUM($Y$19:GM$19)*справочники!$AE$12,IF(Главная!$N$19=справочники!$N$14,IF(SUM($Y$19:GM$19)*справочники!$AE$14&gt;SUM($Y1173:GM1173)*справочники!$AE$13,SUM($Y$19:GM$19)*справочники!$AE$14,SUM($Y1173:GM1173)*справочники!$AE$13),IF(Главная!$N$19=справочники!$N$15,IF(GM$1&lt;=справочники!$Y$22*12,GM1173*справочники!$AE$22,IF(GM$1&lt;=справочники!$Y$23*12,GM1173*справочники!$AE$23,IF(GM$1&lt;=справочники!$Y$24*12,GM1173*справочники!$AE$24,GM1173*справочники!$AE$11))),SUM($Y1173:GM1173)*справочники!$AE$11)))-IF(Главная!$N$19=справочники!$N$15,0,SUM($Y1177:GL1177)),0))</f>
        <v>0</v>
      </c>
      <c r="GN1177" s="100">
        <f>IF(GN$8="",0,IF(IF(Главная!$N$19=справочники!$N$13,SUM($Y$19:GN$19)*справочники!$AE$12,IF(Главная!$N$19=справочники!$N$14,IF(SUM($Y$19:GN$19)*справочники!$AE$14&gt;SUM($Y1173:GN1173)*справочники!$AE$13,SUM($Y$19:GN$19)*справочники!$AE$14,SUM($Y1173:GN1173)*справочники!$AE$13),IF(Главная!$N$19=справочники!$N$15,IF(GN$1&lt;=справочники!$Y$22*12,GN1173*справочники!$AE$22,IF(GN$1&lt;=справочники!$Y$23*12,GN1173*справочники!$AE$23,IF(GN$1&lt;=справочники!$Y$24*12,GN1173*справочники!$AE$24,GN1173*справочники!$AE$11))),SUM($Y1173:GN1173)*справочники!$AE$11)))-IF(Главная!$N$19=справочники!$N$15,0,SUM($Y1177:GM1177))&gt;0,IF(Главная!$N$19=справочники!$N$13,SUM($Y$19:GN$19)*справочники!$AE$12,IF(Главная!$N$19=справочники!$N$14,IF(SUM($Y$19:GN$19)*справочники!$AE$14&gt;SUM($Y1173:GN1173)*справочники!$AE$13,SUM($Y$19:GN$19)*справочники!$AE$14,SUM($Y1173:GN1173)*справочники!$AE$13),IF(Главная!$N$19=справочники!$N$15,IF(GN$1&lt;=справочники!$Y$22*12,GN1173*справочники!$AE$22,IF(GN$1&lt;=справочники!$Y$23*12,GN1173*справочники!$AE$23,IF(GN$1&lt;=справочники!$Y$24*12,GN1173*справочники!$AE$24,GN1173*справочники!$AE$11))),SUM($Y1173:GN1173)*справочники!$AE$11)))-IF(Главная!$N$19=справочники!$N$15,0,SUM($Y1177:GM1177)),0))</f>
        <v>0</v>
      </c>
      <c r="GO1177" s="100">
        <f>IF(GO$8="",0,IF(IF(Главная!$N$19=справочники!$N$13,SUM($Y$19:GO$19)*справочники!$AE$12,IF(Главная!$N$19=справочники!$N$14,IF(SUM($Y$19:GO$19)*справочники!$AE$14&gt;SUM($Y1173:GO1173)*справочники!$AE$13,SUM($Y$19:GO$19)*справочники!$AE$14,SUM($Y1173:GO1173)*справочники!$AE$13),IF(Главная!$N$19=справочники!$N$15,IF(GO$1&lt;=справочники!$Y$22*12,GO1173*справочники!$AE$22,IF(GO$1&lt;=справочники!$Y$23*12,GO1173*справочники!$AE$23,IF(GO$1&lt;=справочники!$Y$24*12,GO1173*справочники!$AE$24,GO1173*справочники!$AE$11))),SUM($Y1173:GO1173)*справочники!$AE$11)))-IF(Главная!$N$19=справочники!$N$15,0,SUM($Y1177:GN1177))&gt;0,IF(Главная!$N$19=справочники!$N$13,SUM($Y$19:GO$19)*справочники!$AE$12,IF(Главная!$N$19=справочники!$N$14,IF(SUM($Y$19:GO$19)*справочники!$AE$14&gt;SUM($Y1173:GO1173)*справочники!$AE$13,SUM($Y$19:GO$19)*справочники!$AE$14,SUM($Y1173:GO1173)*справочники!$AE$13),IF(Главная!$N$19=справочники!$N$15,IF(GO$1&lt;=справочники!$Y$22*12,GO1173*справочники!$AE$22,IF(GO$1&lt;=справочники!$Y$23*12,GO1173*справочники!$AE$23,IF(GO$1&lt;=справочники!$Y$24*12,GO1173*справочники!$AE$24,GO1173*справочники!$AE$11))),SUM($Y1173:GO1173)*справочники!$AE$11)))-IF(Главная!$N$19=справочники!$N$15,0,SUM($Y1177:GN1177)),0))</f>
        <v>0</v>
      </c>
      <c r="GP1177" s="100">
        <f>IF(GP$8="",0,IF(IF(Главная!$N$19=справочники!$N$13,SUM($Y$19:GP$19)*справочники!$AE$12,IF(Главная!$N$19=справочники!$N$14,IF(SUM($Y$19:GP$19)*справочники!$AE$14&gt;SUM($Y1173:GP1173)*справочники!$AE$13,SUM($Y$19:GP$19)*справочники!$AE$14,SUM($Y1173:GP1173)*справочники!$AE$13),IF(Главная!$N$19=справочники!$N$15,IF(GP$1&lt;=справочники!$Y$22*12,GP1173*справочники!$AE$22,IF(GP$1&lt;=справочники!$Y$23*12,GP1173*справочники!$AE$23,IF(GP$1&lt;=справочники!$Y$24*12,GP1173*справочники!$AE$24,GP1173*справочники!$AE$11))),SUM($Y1173:GP1173)*справочники!$AE$11)))-IF(Главная!$N$19=справочники!$N$15,0,SUM($Y1177:GO1177))&gt;0,IF(Главная!$N$19=справочники!$N$13,SUM($Y$19:GP$19)*справочники!$AE$12,IF(Главная!$N$19=справочники!$N$14,IF(SUM($Y$19:GP$19)*справочники!$AE$14&gt;SUM($Y1173:GP1173)*справочники!$AE$13,SUM($Y$19:GP$19)*справочники!$AE$14,SUM($Y1173:GP1173)*справочники!$AE$13),IF(Главная!$N$19=справочники!$N$15,IF(GP$1&lt;=справочники!$Y$22*12,GP1173*справочники!$AE$22,IF(GP$1&lt;=справочники!$Y$23*12,GP1173*справочники!$AE$23,IF(GP$1&lt;=справочники!$Y$24*12,GP1173*справочники!$AE$24,GP1173*справочники!$AE$11))),SUM($Y1173:GP1173)*справочники!$AE$11)))-IF(Главная!$N$19=справочники!$N$15,0,SUM($Y1177:GO1177)),0))</f>
        <v>0</v>
      </c>
      <c r="GQ1177" s="100">
        <f>IF(GQ$8="",0,IF(IF(Главная!$N$19=справочники!$N$13,SUM($Y$19:GQ$19)*справочники!$AE$12,IF(Главная!$N$19=справочники!$N$14,IF(SUM($Y$19:GQ$19)*справочники!$AE$14&gt;SUM($Y1173:GQ1173)*справочники!$AE$13,SUM($Y$19:GQ$19)*справочники!$AE$14,SUM($Y1173:GQ1173)*справочники!$AE$13),IF(Главная!$N$19=справочники!$N$15,IF(GQ$1&lt;=справочники!$Y$22*12,GQ1173*справочники!$AE$22,IF(GQ$1&lt;=справочники!$Y$23*12,GQ1173*справочники!$AE$23,IF(GQ$1&lt;=справочники!$Y$24*12,GQ1173*справочники!$AE$24,GQ1173*справочники!$AE$11))),SUM($Y1173:GQ1173)*справочники!$AE$11)))-IF(Главная!$N$19=справочники!$N$15,0,SUM($Y1177:GP1177))&gt;0,IF(Главная!$N$19=справочники!$N$13,SUM($Y$19:GQ$19)*справочники!$AE$12,IF(Главная!$N$19=справочники!$N$14,IF(SUM($Y$19:GQ$19)*справочники!$AE$14&gt;SUM($Y1173:GQ1173)*справочники!$AE$13,SUM($Y$19:GQ$19)*справочники!$AE$14,SUM($Y1173:GQ1173)*справочники!$AE$13),IF(Главная!$N$19=справочники!$N$15,IF(GQ$1&lt;=справочники!$Y$22*12,GQ1173*справочники!$AE$22,IF(GQ$1&lt;=справочники!$Y$23*12,GQ1173*справочники!$AE$23,IF(GQ$1&lt;=справочники!$Y$24*12,GQ1173*справочники!$AE$24,GQ1173*справочники!$AE$11))),SUM($Y1173:GQ1173)*справочники!$AE$11)))-IF(Главная!$N$19=справочники!$N$15,0,SUM($Y1177:GP1177)),0))</f>
        <v>0</v>
      </c>
      <c r="GR1177" s="100">
        <f>IF(GR$8="",0,IF(IF(Главная!$N$19=справочники!$N$13,SUM($Y$19:GR$19)*справочники!$AE$12,IF(Главная!$N$19=справочники!$N$14,IF(SUM($Y$19:GR$19)*справочники!$AE$14&gt;SUM($Y1173:GR1173)*справочники!$AE$13,SUM($Y$19:GR$19)*справочники!$AE$14,SUM($Y1173:GR1173)*справочники!$AE$13),IF(Главная!$N$19=справочники!$N$15,IF(GR$1&lt;=справочники!$Y$22*12,GR1173*справочники!$AE$22,IF(GR$1&lt;=справочники!$Y$23*12,GR1173*справочники!$AE$23,IF(GR$1&lt;=справочники!$Y$24*12,GR1173*справочники!$AE$24,GR1173*справочники!$AE$11))),SUM($Y1173:GR1173)*справочники!$AE$11)))-IF(Главная!$N$19=справочники!$N$15,0,SUM($Y1177:GQ1177))&gt;0,IF(Главная!$N$19=справочники!$N$13,SUM($Y$19:GR$19)*справочники!$AE$12,IF(Главная!$N$19=справочники!$N$14,IF(SUM($Y$19:GR$19)*справочники!$AE$14&gt;SUM($Y1173:GR1173)*справочники!$AE$13,SUM($Y$19:GR$19)*справочники!$AE$14,SUM($Y1173:GR1173)*справочники!$AE$13),IF(Главная!$N$19=справочники!$N$15,IF(GR$1&lt;=справочники!$Y$22*12,GR1173*справочники!$AE$22,IF(GR$1&lt;=справочники!$Y$23*12,GR1173*справочники!$AE$23,IF(GR$1&lt;=справочники!$Y$24*12,GR1173*справочники!$AE$24,GR1173*справочники!$AE$11))),SUM($Y1173:GR1173)*справочники!$AE$11)))-IF(Главная!$N$19=справочники!$N$15,0,SUM($Y1177:GQ1177)),0))</f>
        <v>0</v>
      </c>
      <c r="GS1177" s="100">
        <f>IF(GS$8="",0,IF(IF(Главная!$N$19=справочники!$N$13,SUM($Y$19:GS$19)*справочники!$AE$12,IF(Главная!$N$19=справочники!$N$14,IF(SUM($Y$19:GS$19)*справочники!$AE$14&gt;SUM($Y1173:GS1173)*справочники!$AE$13,SUM($Y$19:GS$19)*справочники!$AE$14,SUM($Y1173:GS1173)*справочники!$AE$13),IF(Главная!$N$19=справочники!$N$15,IF(GS$1&lt;=справочники!$Y$22*12,GS1173*справочники!$AE$22,IF(GS$1&lt;=справочники!$Y$23*12,GS1173*справочники!$AE$23,IF(GS$1&lt;=справочники!$Y$24*12,GS1173*справочники!$AE$24,GS1173*справочники!$AE$11))),SUM($Y1173:GS1173)*справочники!$AE$11)))-IF(Главная!$N$19=справочники!$N$15,0,SUM($Y1177:GR1177))&gt;0,IF(Главная!$N$19=справочники!$N$13,SUM($Y$19:GS$19)*справочники!$AE$12,IF(Главная!$N$19=справочники!$N$14,IF(SUM($Y$19:GS$19)*справочники!$AE$14&gt;SUM($Y1173:GS1173)*справочники!$AE$13,SUM($Y$19:GS$19)*справочники!$AE$14,SUM($Y1173:GS1173)*справочники!$AE$13),IF(Главная!$N$19=справочники!$N$15,IF(GS$1&lt;=справочники!$Y$22*12,GS1173*справочники!$AE$22,IF(GS$1&lt;=справочники!$Y$23*12,GS1173*справочники!$AE$23,IF(GS$1&lt;=справочники!$Y$24*12,GS1173*справочники!$AE$24,GS1173*справочники!$AE$11))),SUM($Y1173:GS1173)*справочники!$AE$11)))-IF(Главная!$N$19=справочники!$N$15,0,SUM($Y1177:GR1177)),0))</f>
        <v>0</v>
      </c>
      <c r="GT1177" s="100">
        <f>IF(GT$8="",0,IF(IF(Главная!$N$19=справочники!$N$13,SUM($Y$19:GT$19)*справочники!$AE$12,IF(Главная!$N$19=справочники!$N$14,IF(SUM($Y$19:GT$19)*справочники!$AE$14&gt;SUM($Y1173:GT1173)*справочники!$AE$13,SUM($Y$19:GT$19)*справочники!$AE$14,SUM($Y1173:GT1173)*справочники!$AE$13),IF(Главная!$N$19=справочники!$N$15,IF(GT$1&lt;=справочники!$Y$22*12,GT1173*справочники!$AE$22,IF(GT$1&lt;=справочники!$Y$23*12,GT1173*справочники!$AE$23,IF(GT$1&lt;=справочники!$Y$24*12,GT1173*справочники!$AE$24,GT1173*справочники!$AE$11))),SUM($Y1173:GT1173)*справочники!$AE$11)))-IF(Главная!$N$19=справочники!$N$15,0,SUM($Y1177:GS1177))&gt;0,IF(Главная!$N$19=справочники!$N$13,SUM($Y$19:GT$19)*справочники!$AE$12,IF(Главная!$N$19=справочники!$N$14,IF(SUM($Y$19:GT$19)*справочники!$AE$14&gt;SUM($Y1173:GT1173)*справочники!$AE$13,SUM($Y$19:GT$19)*справочники!$AE$14,SUM($Y1173:GT1173)*справочники!$AE$13),IF(Главная!$N$19=справочники!$N$15,IF(GT$1&lt;=справочники!$Y$22*12,GT1173*справочники!$AE$22,IF(GT$1&lt;=справочники!$Y$23*12,GT1173*справочники!$AE$23,IF(GT$1&lt;=справочники!$Y$24*12,GT1173*справочники!$AE$24,GT1173*справочники!$AE$11))),SUM($Y1173:GT1173)*справочники!$AE$11)))-IF(Главная!$N$19=справочники!$N$15,0,SUM($Y1177:GS1177)),0))</f>
        <v>0</v>
      </c>
      <c r="GU1177" s="100">
        <f>IF(GU$8="",0,IF(IF(Главная!$N$19=справочники!$N$13,SUM($Y$19:GU$19)*справочники!$AE$12,IF(Главная!$N$19=справочники!$N$14,IF(SUM($Y$19:GU$19)*справочники!$AE$14&gt;SUM($Y1173:GU1173)*справочники!$AE$13,SUM($Y$19:GU$19)*справочники!$AE$14,SUM($Y1173:GU1173)*справочники!$AE$13),IF(Главная!$N$19=справочники!$N$15,IF(GU$1&lt;=справочники!$Y$22*12,GU1173*справочники!$AE$22,IF(GU$1&lt;=справочники!$Y$23*12,GU1173*справочники!$AE$23,IF(GU$1&lt;=справочники!$Y$24*12,GU1173*справочники!$AE$24,GU1173*справочники!$AE$11))),SUM($Y1173:GU1173)*справочники!$AE$11)))-IF(Главная!$N$19=справочники!$N$15,0,SUM($Y1177:GT1177))&gt;0,IF(Главная!$N$19=справочники!$N$13,SUM($Y$19:GU$19)*справочники!$AE$12,IF(Главная!$N$19=справочники!$N$14,IF(SUM($Y$19:GU$19)*справочники!$AE$14&gt;SUM($Y1173:GU1173)*справочники!$AE$13,SUM($Y$19:GU$19)*справочники!$AE$14,SUM($Y1173:GU1173)*справочники!$AE$13),IF(Главная!$N$19=справочники!$N$15,IF(GU$1&lt;=справочники!$Y$22*12,GU1173*справочники!$AE$22,IF(GU$1&lt;=справочники!$Y$23*12,GU1173*справочники!$AE$23,IF(GU$1&lt;=справочники!$Y$24*12,GU1173*справочники!$AE$24,GU1173*справочники!$AE$11))),SUM($Y1173:GU1173)*справочники!$AE$11)))-IF(Главная!$N$19=справочники!$N$15,0,SUM($Y1177:GT1177)),0))</f>
        <v>0</v>
      </c>
      <c r="GV1177" s="100">
        <f>IF(GV$8="",0,IF(IF(Главная!$N$19=справочники!$N$13,SUM($Y$19:GV$19)*справочники!$AE$12,IF(Главная!$N$19=справочники!$N$14,IF(SUM($Y$19:GV$19)*справочники!$AE$14&gt;SUM($Y1173:GV1173)*справочники!$AE$13,SUM($Y$19:GV$19)*справочники!$AE$14,SUM($Y1173:GV1173)*справочники!$AE$13),IF(Главная!$N$19=справочники!$N$15,IF(GV$1&lt;=справочники!$Y$22*12,GV1173*справочники!$AE$22,IF(GV$1&lt;=справочники!$Y$23*12,GV1173*справочники!$AE$23,IF(GV$1&lt;=справочники!$Y$24*12,GV1173*справочники!$AE$24,GV1173*справочники!$AE$11))),SUM($Y1173:GV1173)*справочники!$AE$11)))-IF(Главная!$N$19=справочники!$N$15,0,SUM($Y1177:GU1177))&gt;0,IF(Главная!$N$19=справочники!$N$13,SUM($Y$19:GV$19)*справочники!$AE$12,IF(Главная!$N$19=справочники!$N$14,IF(SUM($Y$19:GV$19)*справочники!$AE$14&gt;SUM($Y1173:GV1173)*справочники!$AE$13,SUM($Y$19:GV$19)*справочники!$AE$14,SUM($Y1173:GV1173)*справочники!$AE$13),IF(Главная!$N$19=справочники!$N$15,IF(GV$1&lt;=справочники!$Y$22*12,GV1173*справочники!$AE$22,IF(GV$1&lt;=справочники!$Y$23*12,GV1173*справочники!$AE$23,IF(GV$1&lt;=справочники!$Y$24*12,GV1173*справочники!$AE$24,GV1173*справочники!$AE$11))),SUM($Y1173:GV1173)*справочники!$AE$11)))-IF(Главная!$N$19=справочники!$N$15,0,SUM($Y1177:GU1177)),0))</f>
        <v>0</v>
      </c>
      <c r="GW1177" s="100">
        <f>IF(GW$8="",0,IF(IF(Главная!$N$19=справочники!$N$13,SUM($Y$19:GW$19)*справочники!$AE$12,IF(Главная!$N$19=справочники!$N$14,IF(SUM($Y$19:GW$19)*справочники!$AE$14&gt;SUM($Y1173:GW1173)*справочники!$AE$13,SUM($Y$19:GW$19)*справочники!$AE$14,SUM($Y1173:GW1173)*справочники!$AE$13),IF(Главная!$N$19=справочники!$N$15,IF(GW$1&lt;=справочники!$Y$22*12,GW1173*справочники!$AE$22,IF(GW$1&lt;=справочники!$Y$23*12,GW1173*справочники!$AE$23,IF(GW$1&lt;=справочники!$Y$24*12,GW1173*справочники!$AE$24,GW1173*справочники!$AE$11))),SUM($Y1173:GW1173)*справочники!$AE$11)))-IF(Главная!$N$19=справочники!$N$15,0,SUM($Y1177:GV1177))&gt;0,IF(Главная!$N$19=справочники!$N$13,SUM($Y$19:GW$19)*справочники!$AE$12,IF(Главная!$N$19=справочники!$N$14,IF(SUM($Y$19:GW$19)*справочники!$AE$14&gt;SUM($Y1173:GW1173)*справочники!$AE$13,SUM($Y$19:GW$19)*справочники!$AE$14,SUM($Y1173:GW1173)*справочники!$AE$13),IF(Главная!$N$19=справочники!$N$15,IF(GW$1&lt;=справочники!$Y$22*12,GW1173*справочники!$AE$22,IF(GW$1&lt;=справочники!$Y$23*12,GW1173*справочники!$AE$23,IF(GW$1&lt;=справочники!$Y$24*12,GW1173*справочники!$AE$24,GW1173*справочники!$AE$11))),SUM($Y1173:GW1173)*справочники!$AE$11)))-IF(Главная!$N$19=справочники!$N$15,0,SUM($Y1177:GV1177)),0))</f>
        <v>0</v>
      </c>
      <c r="GX1177" s="100">
        <f>IF(GX$8="",0,IF(IF(Главная!$N$19=справочники!$N$13,SUM($Y$19:GX$19)*справочники!$AE$12,IF(Главная!$N$19=справочники!$N$14,IF(SUM($Y$19:GX$19)*справочники!$AE$14&gt;SUM($Y1173:GX1173)*справочники!$AE$13,SUM($Y$19:GX$19)*справочники!$AE$14,SUM($Y1173:GX1173)*справочники!$AE$13),IF(Главная!$N$19=справочники!$N$15,IF(GX$1&lt;=справочники!$Y$22*12,GX1173*справочники!$AE$22,IF(GX$1&lt;=справочники!$Y$23*12,GX1173*справочники!$AE$23,IF(GX$1&lt;=справочники!$Y$24*12,GX1173*справочники!$AE$24,GX1173*справочники!$AE$11))),SUM($Y1173:GX1173)*справочники!$AE$11)))-IF(Главная!$N$19=справочники!$N$15,0,SUM($Y1177:GW1177))&gt;0,IF(Главная!$N$19=справочники!$N$13,SUM($Y$19:GX$19)*справочники!$AE$12,IF(Главная!$N$19=справочники!$N$14,IF(SUM($Y$19:GX$19)*справочники!$AE$14&gt;SUM($Y1173:GX1173)*справочники!$AE$13,SUM($Y$19:GX$19)*справочники!$AE$14,SUM($Y1173:GX1173)*справочники!$AE$13),IF(Главная!$N$19=справочники!$N$15,IF(GX$1&lt;=справочники!$Y$22*12,GX1173*справочники!$AE$22,IF(GX$1&lt;=справочники!$Y$23*12,GX1173*справочники!$AE$23,IF(GX$1&lt;=справочники!$Y$24*12,GX1173*справочники!$AE$24,GX1173*справочники!$AE$11))),SUM($Y1173:GX1173)*справочники!$AE$11)))-IF(Главная!$N$19=справочники!$N$15,0,SUM($Y1177:GW1177)),0))</f>
        <v>0</v>
      </c>
      <c r="GY1177" s="100">
        <f>IF(GY$8="",0,IF(IF(Главная!$N$19=справочники!$N$13,SUM($Y$19:GY$19)*справочники!$AE$12,IF(Главная!$N$19=справочники!$N$14,IF(SUM($Y$19:GY$19)*справочники!$AE$14&gt;SUM($Y1173:GY1173)*справочники!$AE$13,SUM($Y$19:GY$19)*справочники!$AE$14,SUM($Y1173:GY1173)*справочники!$AE$13),IF(Главная!$N$19=справочники!$N$15,IF(GY$1&lt;=справочники!$Y$22*12,GY1173*справочники!$AE$22,IF(GY$1&lt;=справочники!$Y$23*12,GY1173*справочники!$AE$23,IF(GY$1&lt;=справочники!$Y$24*12,GY1173*справочники!$AE$24,GY1173*справочники!$AE$11))),SUM($Y1173:GY1173)*справочники!$AE$11)))-IF(Главная!$N$19=справочники!$N$15,0,SUM($Y1177:GX1177))&gt;0,IF(Главная!$N$19=справочники!$N$13,SUM($Y$19:GY$19)*справочники!$AE$12,IF(Главная!$N$19=справочники!$N$14,IF(SUM($Y$19:GY$19)*справочники!$AE$14&gt;SUM($Y1173:GY1173)*справочники!$AE$13,SUM($Y$19:GY$19)*справочники!$AE$14,SUM($Y1173:GY1173)*справочники!$AE$13),IF(Главная!$N$19=справочники!$N$15,IF(GY$1&lt;=справочники!$Y$22*12,GY1173*справочники!$AE$22,IF(GY$1&lt;=справочники!$Y$23*12,GY1173*справочники!$AE$23,IF(GY$1&lt;=справочники!$Y$24*12,GY1173*справочники!$AE$24,GY1173*справочники!$AE$11))),SUM($Y1173:GY1173)*справочники!$AE$11)))-IF(Главная!$N$19=справочники!$N$15,0,SUM($Y1177:GX1177)),0))</f>
        <v>0</v>
      </c>
      <c r="GZ1177" s="100">
        <f>IF(GZ$8="",0,IF(IF(Главная!$N$19=справочники!$N$13,SUM($Y$19:GZ$19)*справочники!$AE$12,IF(Главная!$N$19=справочники!$N$14,IF(SUM($Y$19:GZ$19)*справочники!$AE$14&gt;SUM($Y1173:GZ1173)*справочники!$AE$13,SUM($Y$19:GZ$19)*справочники!$AE$14,SUM($Y1173:GZ1173)*справочники!$AE$13),IF(Главная!$N$19=справочники!$N$15,IF(GZ$1&lt;=справочники!$Y$22*12,GZ1173*справочники!$AE$22,IF(GZ$1&lt;=справочники!$Y$23*12,GZ1173*справочники!$AE$23,IF(GZ$1&lt;=справочники!$Y$24*12,GZ1173*справочники!$AE$24,GZ1173*справочники!$AE$11))),SUM($Y1173:GZ1173)*справочники!$AE$11)))-IF(Главная!$N$19=справочники!$N$15,0,SUM($Y1177:GY1177))&gt;0,IF(Главная!$N$19=справочники!$N$13,SUM($Y$19:GZ$19)*справочники!$AE$12,IF(Главная!$N$19=справочники!$N$14,IF(SUM($Y$19:GZ$19)*справочники!$AE$14&gt;SUM($Y1173:GZ1173)*справочники!$AE$13,SUM($Y$19:GZ$19)*справочники!$AE$14,SUM($Y1173:GZ1173)*справочники!$AE$13),IF(Главная!$N$19=справочники!$N$15,IF(GZ$1&lt;=справочники!$Y$22*12,GZ1173*справочники!$AE$22,IF(GZ$1&lt;=справочники!$Y$23*12,GZ1173*справочники!$AE$23,IF(GZ$1&lt;=справочники!$Y$24*12,GZ1173*справочники!$AE$24,GZ1173*справочники!$AE$11))),SUM($Y1173:GZ1173)*справочники!$AE$11)))-IF(Главная!$N$19=справочники!$N$15,0,SUM($Y1177:GY1177)),0))</f>
        <v>0</v>
      </c>
      <c r="HA1177" s="36"/>
      <c r="HB1177" s="36"/>
    </row>
    <row r="1178" spans="1:210" ht="4.2" customHeight="1">
      <c r="A1178" s="1"/>
      <c r="B1178" s="1"/>
      <c r="C1178" s="1"/>
      <c r="D1178" s="1"/>
      <c r="E1178" s="263"/>
      <c r="F1178" s="48"/>
      <c r="G1178" s="231"/>
      <c r="H1178" s="222"/>
      <c r="I1178" s="222"/>
      <c r="J1178" s="222"/>
      <c r="K1178" s="222"/>
      <c r="L1178" s="1"/>
      <c r="M1178" s="5"/>
      <c r="N1178" s="222"/>
      <c r="O1178" s="1"/>
      <c r="P1178" s="5"/>
      <c r="Q1178" s="1"/>
      <c r="R1178" s="1"/>
      <c r="S1178" s="5"/>
      <c r="T1178" s="7"/>
      <c r="U1178" s="24"/>
      <c r="V1178" s="1"/>
      <c r="W1178" s="222"/>
      <c r="X1178" s="10"/>
      <c r="Y1178" s="46"/>
      <c r="Z1178" s="93"/>
      <c r="AA1178" s="408"/>
      <c r="AB1178" s="408"/>
      <c r="AC1178" s="408"/>
      <c r="AD1178" s="408"/>
      <c r="AE1178" s="408"/>
      <c r="AF1178" s="408"/>
      <c r="AG1178" s="408"/>
      <c r="AH1178" s="408"/>
      <c r="AI1178" s="408"/>
      <c r="AJ1178" s="408"/>
      <c r="AK1178" s="408"/>
      <c r="AL1178" s="408"/>
      <c r="AM1178" s="408"/>
      <c r="AN1178" s="408"/>
      <c r="AO1178" s="408"/>
      <c r="AP1178" s="408"/>
      <c r="AQ1178" s="408"/>
      <c r="AR1178" s="408"/>
      <c r="AS1178" s="408"/>
      <c r="AT1178" s="408"/>
      <c r="AU1178" s="408"/>
      <c r="AV1178" s="408"/>
      <c r="AW1178" s="408"/>
      <c r="AX1178" s="408"/>
      <c r="AY1178" s="408"/>
      <c r="AZ1178" s="408"/>
      <c r="BA1178" s="408"/>
      <c r="BB1178" s="408"/>
      <c r="BC1178" s="408"/>
      <c r="BD1178" s="408"/>
      <c r="BE1178" s="408"/>
      <c r="BF1178" s="408"/>
      <c r="BG1178" s="408"/>
      <c r="BH1178" s="408"/>
      <c r="BI1178" s="408"/>
      <c r="BJ1178" s="408"/>
      <c r="BK1178" s="408"/>
      <c r="BL1178" s="408"/>
      <c r="BM1178" s="408"/>
      <c r="BN1178" s="408"/>
      <c r="BO1178" s="408"/>
      <c r="BP1178" s="408"/>
      <c r="BQ1178" s="408"/>
      <c r="BR1178" s="408"/>
      <c r="BS1178" s="408"/>
      <c r="BT1178" s="408"/>
      <c r="BU1178" s="408"/>
      <c r="BV1178" s="408"/>
      <c r="BW1178" s="408"/>
      <c r="BX1178" s="408"/>
      <c r="BY1178" s="408"/>
      <c r="BZ1178" s="408"/>
      <c r="CA1178" s="408"/>
      <c r="CB1178" s="408"/>
      <c r="CC1178" s="408"/>
      <c r="CD1178" s="408"/>
      <c r="CE1178" s="408"/>
      <c r="CF1178" s="408"/>
      <c r="CG1178" s="408"/>
      <c r="CH1178" s="408"/>
      <c r="CI1178" s="408"/>
      <c r="CJ1178" s="408"/>
      <c r="CK1178" s="408"/>
      <c r="CL1178" s="408"/>
      <c r="CM1178" s="408"/>
      <c r="CN1178" s="408"/>
      <c r="CO1178" s="408"/>
      <c r="CP1178" s="408"/>
      <c r="CQ1178" s="408"/>
      <c r="CR1178" s="408"/>
      <c r="CS1178" s="408"/>
      <c r="CT1178" s="408"/>
      <c r="CU1178" s="408"/>
      <c r="CV1178" s="408"/>
      <c r="CW1178" s="408"/>
      <c r="CX1178" s="408"/>
      <c r="CY1178" s="408"/>
      <c r="CZ1178" s="408"/>
      <c r="DA1178" s="408"/>
      <c r="DB1178" s="408"/>
      <c r="DC1178" s="408"/>
      <c r="DD1178" s="408"/>
      <c r="DE1178" s="408"/>
      <c r="DF1178" s="408"/>
      <c r="DG1178" s="408"/>
      <c r="DH1178" s="408"/>
      <c r="DI1178" s="408"/>
      <c r="DJ1178" s="408"/>
      <c r="DK1178" s="408"/>
      <c r="DL1178" s="408"/>
      <c r="DM1178" s="408"/>
      <c r="DN1178" s="408"/>
      <c r="DO1178" s="408"/>
      <c r="DP1178" s="408"/>
      <c r="DQ1178" s="408"/>
      <c r="DR1178" s="408"/>
      <c r="DS1178" s="408"/>
      <c r="DT1178" s="408"/>
      <c r="DU1178" s="408"/>
      <c r="DV1178" s="408"/>
      <c r="DW1178" s="408"/>
      <c r="DX1178" s="408"/>
      <c r="DY1178" s="408"/>
      <c r="DZ1178" s="408"/>
      <c r="EA1178" s="408"/>
      <c r="EB1178" s="408"/>
      <c r="EC1178" s="408"/>
      <c r="ED1178" s="408"/>
      <c r="EE1178" s="408"/>
      <c r="EF1178" s="408"/>
      <c r="EG1178" s="408"/>
      <c r="EH1178" s="408"/>
      <c r="EI1178" s="408"/>
      <c r="EJ1178" s="408"/>
      <c r="EK1178" s="408"/>
      <c r="EL1178" s="408"/>
      <c r="EM1178" s="408"/>
      <c r="EN1178" s="408"/>
      <c r="EO1178" s="408"/>
      <c r="EP1178" s="408"/>
      <c r="EQ1178" s="408"/>
      <c r="ER1178" s="408"/>
      <c r="ES1178" s="408"/>
      <c r="ET1178" s="408"/>
      <c r="EU1178" s="408"/>
      <c r="EV1178" s="408"/>
      <c r="EW1178" s="408"/>
      <c r="EX1178" s="408"/>
      <c r="EY1178" s="408"/>
      <c r="EZ1178" s="408"/>
      <c r="FA1178" s="408"/>
      <c r="FB1178" s="408"/>
      <c r="FC1178" s="408"/>
      <c r="FD1178" s="408"/>
      <c r="FE1178" s="408"/>
      <c r="FF1178" s="408"/>
      <c r="FG1178" s="408"/>
      <c r="FH1178" s="408"/>
      <c r="FI1178" s="408"/>
      <c r="FJ1178" s="408"/>
      <c r="FK1178" s="408"/>
      <c r="FL1178" s="408"/>
      <c r="FM1178" s="408"/>
      <c r="FN1178" s="408"/>
      <c r="FO1178" s="408"/>
      <c r="FP1178" s="408"/>
      <c r="FQ1178" s="408"/>
      <c r="FR1178" s="408"/>
      <c r="FS1178" s="408"/>
      <c r="FT1178" s="408"/>
      <c r="FU1178" s="408"/>
      <c r="FV1178" s="408"/>
      <c r="FW1178" s="408"/>
      <c r="FX1178" s="408"/>
      <c r="FY1178" s="408"/>
      <c r="FZ1178" s="408"/>
      <c r="GA1178" s="408"/>
      <c r="GB1178" s="408"/>
      <c r="GC1178" s="408"/>
      <c r="GD1178" s="408"/>
      <c r="GE1178" s="408"/>
      <c r="GF1178" s="408"/>
      <c r="GG1178" s="408"/>
      <c r="GH1178" s="408"/>
      <c r="GI1178" s="408"/>
      <c r="GJ1178" s="408"/>
      <c r="GK1178" s="408"/>
      <c r="GL1178" s="408"/>
      <c r="GM1178" s="408"/>
      <c r="GN1178" s="408"/>
      <c r="GO1178" s="408"/>
      <c r="GP1178" s="408"/>
      <c r="GQ1178" s="408"/>
      <c r="GR1178" s="408"/>
      <c r="GS1178" s="408"/>
      <c r="GT1178" s="408"/>
      <c r="GU1178" s="408"/>
      <c r="GV1178" s="408"/>
      <c r="GW1178" s="408"/>
      <c r="GX1178" s="408"/>
      <c r="GY1178" s="408"/>
      <c r="GZ1178" s="408"/>
      <c r="HA1178" s="1"/>
      <c r="HB1178" s="1"/>
    </row>
    <row r="1179" spans="1:210" ht="4.2" customHeight="1">
      <c r="A1179" s="1"/>
      <c r="B1179" s="1"/>
      <c r="C1179" s="1"/>
      <c r="D1179" s="1"/>
      <c r="E1179" s="263"/>
      <c r="F1179" s="48"/>
      <c r="G1179" s="231"/>
      <c r="H1179" s="1"/>
      <c r="I1179" s="1"/>
      <c r="J1179" s="1"/>
      <c r="K1179" s="1"/>
      <c r="L1179" s="1"/>
      <c r="M1179" s="5"/>
      <c r="N1179" s="1"/>
      <c r="O1179" s="1"/>
      <c r="P1179" s="5"/>
      <c r="Q1179" s="1"/>
      <c r="R1179" s="1"/>
      <c r="S1179" s="5"/>
      <c r="T1179" s="7"/>
      <c r="U1179" s="24"/>
      <c r="V1179" s="1"/>
      <c r="W1179" s="12"/>
      <c r="X1179" s="10"/>
      <c r="Y1179" s="46"/>
      <c r="Z1179" s="93"/>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4"/>
      <c r="BB1179" s="94"/>
      <c r="BC1179" s="94"/>
      <c r="BD1179" s="94"/>
      <c r="BE1179" s="94"/>
      <c r="BF1179" s="94"/>
      <c r="BG1179" s="94"/>
      <c r="BH1179" s="94"/>
      <c r="BI1179" s="94"/>
      <c r="BJ1179" s="94"/>
      <c r="BK1179" s="94"/>
      <c r="BL1179" s="94"/>
      <c r="BM1179" s="94"/>
      <c r="BN1179" s="94"/>
      <c r="BO1179" s="94"/>
      <c r="BP1179" s="94"/>
      <c r="BQ1179" s="94"/>
      <c r="BR1179" s="94"/>
      <c r="BS1179" s="94"/>
      <c r="BT1179" s="94"/>
      <c r="BU1179" s="94"/>
      <c r="BV1179" s="94"/>
      <c r="BW1179" s="94"/>
      <c r="BX1179" s="94"/>
      <c r="BY1179" s="94"/>
      <c r="BZ1179" s="94"/>
      <c r="CA1179" s="94"/>
      <c r="CB1179" s="94"/>
      <c r="CC1179" s="94"/>
      <c r="CD1179" s="94"/>
      <c r="CE1179" s="94"/>
      <c r="CF1179" s="94"/>
      <c r="CG1179" s="94"/>
      <c r="CH1179" s="94"/>
      <c r="CI1179" s="94"/>
      <c r="CJ1179" s="94"/>
      <c r="CK1179" s="94"/>
      <c r="CL1179" s="94"/>
      <c r="CM1179" s="94"/>
      <c r="CN1179" s="94"/>
      <c r="CO1179" s="94"/>
      <c r="CP1179" s="94"/>
      <c r="CQ1179" s="94"/>
      <c r="CR1179" s="94"/>
      <c r="CS1179" s="94"/>
      <c r="CT1179" s="94"/>
      <c r="CU1179" s="94"/>
      <c r="CV1179" s="94"/>
      <c r="CW1179" s="94"/>
      <c r="CX1179" s="94"/>
      <c r="CY1179" s="94"/>
      <c r="CZ1179" s="94"/>
      <c r="DA1179" s="94"/>
      <c r="DB1179" s="94"/>
      <c r="DC1179" s="94"/>
      <c r="DD1179" s="94"/>
      <c r="DE1179" s="94"/>
      <c r="DF1179" s="94"/>
      <c r="DG1179" s="94"/>
      <c r="DH1179" s="94"/>
      <c r="DI1179" s="94"/>
      <c r="DJ1179" s="94"/>
      <c r="DK1179" s="94"/>
      <c r="DL1179" s="94"/>
      <c r="DM1179" s="94"/>
      <c r="DN1179" s="94"/>
      <c r="DO1179" s="94"/>
      <c r="DP1179" s="94"/>
      <c r="DQ1179" s="94"/>
      <c r="DR1179" s="94"/>
      <c r="DS1179" s="94"/>
      <c r="DT1179" s="94"/>
      <c r="DU1179" s="94"/>
      <c r="DV1179" s="94"/>
      <c r="DW1179" s="94"/>
      <c r="DX1179" s="94"/>
      <c r="DY1179" s="94"/>
      <c r="DZ1179" s="94"/>
      <c r="EA1179" s="94"/>
      <c r="EB1179" s="94"/>
      <c r="EC1179" s="94"/>
      <c r="ED1179" s="94"/>
      <c r="EE1179" s="94"/>
      <c r="EF1179" s="94"/>
      <c r="EG1179" s="94"/>
      <c r="EH1179" s="94"/>
      <c r="EI1179" s="94"/>
      <c r="EJ1179" s="94"/>
      <c r="EK1179" s="94"/>
      <c r="EL1179" s="94"/>
      <c r="EM1179" s="94"/>
      <c r="EN1179" s="94"/>
      <c r="EO1179" s="94"/>
      <c r="EP1179" s="94"/>
      <c r="EQ1179" s="94"/>
      <c r="ER1179" s="94"/>
      <c r="ES1179" s="94"/>
      <c r="ET1179" s="94"/>
      <c r="EU1179" s="94"/>
      <c r="EV1179" s="94"/>
      <c r="EW1179" s="94"/>
      <c r="EX1179" s="94"/>
      <c r="EY1179" s="94"/>
      <c r="EZ1179" s="94"/>
      <c r="FA1179" s="94"/>
      <c r="FB1179" s="94"/>
      <c r="FC1179" s="94"/>
      <c r="FD1179" s="94"/>
      <c r="FE1179" s="94"/>
      <c r="FF1179" s="94"/>
      <c r="FG1179" s="94"/>
      <c r="FH1179" s="94"/>
      <c r="FI1179" s="94"/>
      <c r="FJ1179" s="94"/>
      <c r="FK1179" s="94"/>
      <c r="FL1179" s="94"/>
      <c r="FM1179" s="94"/>
      <c r="FN1179" s="94"/>
      <c r="FO1179" s="94"/>
      <c r="FP1179" s="94"/>
      <c r="FQ1179" s="94"/>
      <c r="FR1179" s="94"/>
      <c r="FS1179" s="94"/>
      <c r="FT1179" s="94"/>
      <c r="FU1179" s="94"/>
      <c r="FV1179" s="94"/>
      <c r="FW1179" s="94"/>
      <c r="FX1179" s="94"/>
      <c r="FY1179" s="94"/>
      <c r="FZ1179" s="94"/>
      <c r="GA1179" s="94"/>
      <c r="GB1179" s="94"/>
      <c r="GC1179" s="94"/>
      <c r="GD1179" s="94"/>
      <c r="GE1179" s="94"/>
      <c r="GF1179" s="94"/>
      <c r="GG1179" s="94"/>
      <c r="GH1179" s="94"/>
      <c r="GI1179" s="94"/>
      <c r="GJ1179" s="94"/>
      <c r="GK1179" s="94"/>
      <c r="GL1179" s="94"/>
      <c r="GM1179" s="94"/>
      <c r="GN1179" s="94"/>
      <c r="GO1179" s="94"/>
      <c r="GP1179" s="94"/>
      <c r="GQ1179" s="94"/>
      <c r="GR1179" s="94"/>
      <c r="GS1179" s="94"/>
      <c r="GT1179" s="94"/>
      <c r="GU1179" s="94"/>
      <c r="GV1179" s="94"/>
      <c r="GW1179" s="94"/>
      <c r="GX1179" s="94"/>
      <c r="GY1179" s="94"/>
      <c r="GZ1179" s="94"/>
      <c r="HA1179" s="1"/>
      <c r="HB1179" s="1"/>
    </row>
    <row r="1180" spans="1:210" ht="7.2" customHeight="1">
      <c r="A1180" s="1"/>
      <c r="B1180" s="1"/>
      <c r="C1180" s="1"/>
      <c r="D1180" s="1"/>
      <c r="E1180" s="263"/>
      <c r="F1180" s="48"/>
      <c r="G1180" s="231"/>
      <c r="H1180" s="1"/>
      <c r="I1180" s="1"/>
      <c r="J1180" s="1"/>
      <c r="K1180" s="1"/>
      <c r="L1180" s="1"/>
      <c r="M1180" s="5"/>
      <c r="N1180" s="1"/>
      <c r="O1180" s="1"/>
      <c r="P1180" s="5"/>
      <c r="Q1180" s="1"/>
      <c r="R1180" s="1"/>
      <c r="S1180" s="5"/>
      <c r="T1180" s="7"/>
      <c r="U1180" s="24"/>
      <c r="V1180" s="1"/>
      <c r="W1180" s="12"/>
      <c r="X1180" s="10"/>
      <c r="Y1180" s="46"/>
      <c r="Z1180" s="93"/>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4"/>
      <c r="BB1180" s="94"/>
      <c r="BC1180" s="94"/>
      <c r="BD1180" s="94"/>
      <c r="BE1180" s="94"/>
      <c r="BF1180" s="94"/>
      <c r="BG1180" s="94"/>
      <c r="BH1180" s="94"/>
      <c r="BI1180" s="94"/>
      <c r="BJ1180" s="94"/>
      <c r="BK1180" s="94"/>
      <c r="BL1180" s="94"/>
      <c r="BM1180" s="94"/>
      <c r="BN1180" s="94"/>
      <c r="BO1180" s="94"/>
      <c r="BP1180" s="94"/>
      <c r="BQ1180" s="94"/>
      <c r="BR1180" s="94"/>
      <c r="BS1180" s="94"/>
      <c r="BT1180" s="94"/>
      <c r="BU1180" s="94"/>
      <c r="BV1180" s="94"/>
      <c r="BW1180" s="94"/>
      <c r="BX1180" s="94"/>
      <c r="BY1180" s="94"/>
      <c r="BZ1180" s="94"/>
      <c r="CA1180" s="94"/>
      <c r="CB1180" s="94"/>
      <c r="CC1180" s="94"/>
      <c r="CD1180" s="94"/>
      <c r="CE1180" s="94"/>
      <c r="CF1180" s="94"/>
      <c r="CG1180" s="94"/>
      <c r="CH1180" s="94"/>
      <c r="CI1180" s="94"/>
      <c r="CJ1180" s="94"/>
      <c r="CK1180" s="94"/>
      <c r="CL1180" s="94"/>
      <c r="CM1180" s="94"/>
      <c r="CN1180" s="94"/>
      <c r="CO1180" s="94"/>
      <c r="CP1180" s="94"/>
      <c r="CQ1180" s="94"/>
      <c r="CR1180" s="94"/>
      <c r="CS1180" s="94"/>
      <c r="CT1180" s="94"/>
      <c r="CU1180" s="94"/>
      <c r="CV1180" s="94"/>
      <c r="CW1180" s="94"/>
      <c r="CX1180" s="94"/>
      <c r="CY1180" s="94"/>
      <c r="CZ1180" s="94"/>
      <c r="DA1180" s="94"/>
      <c r="DB1180" s="94"/>
      <c r="DC1180" s="94"/>
      <c r="DD1180" s="94"/>
      <c r="DE1180" s="94"/>
      <c r="DF1180" s="94"/>
      <c r="DG1180" s="94"/>
      <c r="DH1180" s="94"/>
      <c r="DI1180" s="94"/>
      <c r="DJ1180" s="94"/>
      <c r="DK1180" s="94"/>
      <c r="DL1180" s="94"/>
      <c r="DM1180" s="94"/>
      <c r="DN1180" s="94"/>
      <c r="DO1180" s="94"/>
      <c r="DP1180" s="94"/>
      <c r="DQ1180" s="94"/>
      <c r="DR1180" s="94"/>
      <c r="DS1180" s="94"/>
      <c r="DT1180" s="94"/>
      <c r="DU1180" s="94"/>
      <c r="DV1180" s="94"/>
      <c r="DW1180" s="94"/>
      <c r="DX1180" s="94"/>
      <c r="DY1180" s="94"/>
      <c r="DZ1180" s="94"/>
      <c r="EA1180" s="94"/>
      <c r="EB1180" s="94"/>
      <c r="EC1180" s="94"/>
      <c r="ED1180" s="94"/>
      <c r="EE1180" s="94"/>
      <c r="EF1180" s="94"/>
      <c r="EG1180" s="94"/>
      <c r="EH1180" s="94"/>
      <c r="EI1180" s="94"/>
      <c r="EJ1180" s="94"/>
      <c r="EK1180" s="94"/>
      <c r="EL1180" s="94"/>
      <c r="EM1180" s="94"/>
      <c r="EN1180" s="94"/>
      <c r="EO1180" s="94"/>
      <c r="EP1180" s="94"/>
      <c r="EQ1180" s="94"/>
      <c r="ER1180" s="94"/>
      <c r="ES1180" s="94"/>
      <c r="ET1180" s="94"/>
      <c r="EU1180" s="94"/>
      <c r="EV1180" s="94"/>
      <c r="EW1180" s="94"/>
      <c r="EX1180" s="94"/>
      <c r="EY1180" s="94"/>
      <c r="EZ1180" s="94"/>
      <c r="FA1180" s="94"/>
      <c r="FB1180" s="94"/>
      <c r="FC1180" s="94"/>
      <c r="FD1180" s="94"/>
      <c r="FE1180" s="94"/>
      <c r="FF1180" s="94"/>
      <c r="FG1180" s="94"/>
      <c r="FH1180" s="94"/>
      <c r="FI1180" s="94"/>
      <c r="FJ1180" s="94"/>
      <c r="FK1180" s="94"/>
      <c r="FL1180" s="94"/>
      <c r="FM1180" s="94"/>
      <c r="FN1180" s="94"/>
      <c r="FO1180" s="94"/>
      <c r="FP1180" s="94"/>
      <c r="FQ1180" s="94"/>
      <c r="FR1180" s="94"/>
      <c r="FS1180" s="94"/>
      <c r="FT1180" s="94"/>
      <c r="FU1180" s="94"/>
      <c r="FV1180" s="94"/>
      <c r="FW1180" s="94"/>
      <c r="FX1180" s="94"/>
      <c r="FY1180" s="94"/>
      <c r="FZ1180" s="94"/>
      <c r="GA1180" s="94"/>
      <c r="GB1180" s="94"/>
      <c r="GC1180" s="94"/>
      <c r="GD1180" s="94"/>
      <c r="GE1180" s="94"/>
      <c r="GF1180" s="94"/>
      <c r="GG1180" s="94"/>
      <c r="GH1180" s="94"/>
      <c r="GI1180" s="94"/>
      <c r="GJ1180" s="94"/>
      <c r="GK1180" s="94"/>
      <c r="GL1180" s="94"/>
      <c r="GM1180" s="94"/>
      <c r="GN1180" s="94"/>
      <c r="GO1180" s="94"/>
      <c r="GP1180" s="94"/>
      <c r="GQ1180" s="94"/>
      <c r="GR1180" s="94"/>
      <c r="GS1180" s="94"/>
      <c r="GT1180" s="94"/>
      <c r="GU1180" s="94"/>
      <c r="GV1180" s="94"/>
      <c r="GW1180" s="94"/>
      <c r="GX1180" s="94"/>
      <c r="GY1180" s="94"/>
      <c r="GZ1180" s="94"/>
      <c r="HA1180" s="1"/>
      <c r="HB1180" s="1"/>
    </row>
    <row r="1181" spans="1:210" s="4" customFormat="1">
      <c r="A1181" s="3"/>
      <c r="B1181" s="3"/>
      <c r="C1181" s="3"/>
      <c r="D1181" s="3"/>
      <c r="E1181" s="9" t="s">
        <v>130</v>
      </c>
      <c r="F1181" s="51"/>
      <c r="G1181" s="250" t="s">
        <v>6</v>
      </c>
      <c r="H1181" s="3" t="s">
        <v>33</v>
      </c>
      <c r="I1181" s="3"/>
      <c r="J1181" s="3"/>
      <c r="K1181" s="3"/>
      <c r="L1181" s="3"/>
      <c r="M1181" s="5"/>
      <c r="N1181" s="3" t="str">
        <f>Главная!$Y$8</f>
        <v>итого</v>
      </c>
      <c r="O1181" s="3"/>
      <c r="P1181" s="5"/>
      <c r="Q1181" s="3" t="s">
        <v>26</v>
      </c>
      <c r="R1181" s="3"/>
      <c r="S1181" s="5"/>
      <c r="T1181" s="84"/>
      <c r="U1181" s="24"/>
      <c r="V1181" s="3"/>
      <c r="W1181" s="415">
        <f>SUM($Y1181:$HA1181)</f>
        <v>0</v>
      </c>
      <c r="X1181" s="12"/>
      <c r="Y1181" s="46"/>
      <c r="Z1181" s="91"/>
      <c r="AA1181" s="92">
        <f>IF(AA$8="",0,AA1173-AA1177)</f>
        <v>0</v>
      </c>
      <c r="AB1181" s="92">
        <f t="shared" ref="AB1181:AE1181" si="5431">IF(AB$8="",0,AB1173-AB1177)</f>
        <v>0</v>
      </c>
      <c r="AC1181" s="92">
        <f t="shared" si="5431"/>
        <v>0</v>
      </c>
      <c r="AD1181" s="92">
        <f t="shared" si="5431"/>
        <v>0</v>
      </c>
      <c r="AE1181" s="92">
        <f t="shared" si="5431"/>
        <v>0</v>
      </c>
      <c r="AF1181" s="92">
        <f t="shared" ref="AF1181:CQ1181" si="5432">IF(AF$8="",0,AF1173-AF1177)</f>
        <v>0</v>
      </c>
      <c r="AG1181" s="92">
        <f t="shared" si="5432"/>
        <v>0</v>
      </c>
      <c r="AH1181" s="92">
        <f t="shared" si="5432"/>
        <v>0</v>
      </c>
      <c r="AI1181" s="92">
        <f t="shared" si="5432"/>
        <v>0</v>
      </c>
      <c r="AJ1181" s="92">
        <f t="shared" si="5432"/>
        <v>0</v>
      </c>
      <c r="AK1181" s="92">
        <f t="shared" si="5432"/>
        <v>0</v>
      </c>
      <c r="AL1181" s="92">
        <f t="shared" si="5432"/>
        <v>0</v>
      </c>
      <c r="AM1181" s="92">
        <f t="shared" si="5432"/>
        <v>0</v>
      </c>
      <c r="AN1181" s="92">
        <f t="shared" si="5432"/>
        <v>0</v>
      </c>
      <c r="AO1181" s="92">
        <f t="shared" si="5432"/>
        <v>0</v>
      </c>
      <c r="AP1181" s="92">
        <f t="shared" si="5432"/>
        <v>0</v>
      </c>
      <c r="AQ1181" s="92">
        <f t="shared" si="5432"/>
        <v>0</v>
      </c>
      <c r="AR1181" s="92">
        <f t="shared" si="5432"/>
        <v>0</v>
      </c>
      <c r="AS1181" s="92">
        <f t="shared" si="5432"/>
        <v>0</v>
      </c>
      <c r="AT1181" s="92">
        <f t="shared" si="5432"/>
        <v>0</v>
      </c>
      <c r="AU1181" s="92">
        <f t="shared" si="5432"/>
        <v>0</v>
      </c>
      <c r="AV1181" s="92">
        <f t="shared" si="5432"/>
        <v>0</v>
      </c>
      <c r="AW1181" s="92">
        <f t="shared" si="5432"/>
        <v>0</v>
      </c>
      <c r="AX1181" s="92">
        <f t="shared" si="5432"/>
        <v>0</v>
      </c>
      <c r="AY1181" s="92">
        <f t="shared" si="5432"/>
        <v>0</v>
      </c>
      <c r="AZ1181" s="92">
        <f t="shared" si="5432"/>
        <v>0</v>
      </c>
      <c r="BA1181" s="92">
        <f t="shared" si="5432"/>
        <v>0</v>
      </c>
      <c r="BB1181" s="92">
        <f t="shared" si="5432"/>
        <v>0</v>
      </c>
      <c r="BC1181" s="92">
        <f t="shared" si="5432"/>
        <v>0</v>
      </c>
      <c r="BD1181" s="92">
        <f t="shared" si="5432"/>
        <v>0</v>
      </c>
      <c r="BE1181" s="92">
        <f t="shared" si="5432"/>
        <v>0</v>
      </c>
      <c r="BF1181" s="92">
        <f t="shared" si="5432"/>
        <v>0</v>
      </c>
      <c r="BG1181" s="92">
        <f t="shared" si="5432"/>
        <v>0</v>
      </c>
      <c r="BH1181" s="92">
        <f t="shared" si="5432"/>
        <v>0</v>
      </c>
      <c r="BI1181" s="92">
        <f t="shared" si="5432"/>
        <v>0</v>
      </c>
      <c r="BJ1181" s="92">
        <f t="shared" si="5432"/>
        <v>0</v>
      </c>
      <c r="BK1181" s="92">
        <f t="shared" si="5432"/>
        <v>0</v>
      </c>
      <c r="BL1181" s="92">
        <f t="shared" si="5432"/>
        <v>0</v>
      </c>
      <c r="BM1181" s="92">
        <f t="shared" si="5432"/>
        <v>0</v>
      </c>
      <c r="BN1181" s="92">
        <f t="shared" si="5432"/>
        <v>0</v>
      </c>
      <c r="BO1181" s="92">
        <f t="shared" si="5432"/>
        <v>0</v>
      </c>
      <c r="BP1181" s="92">
        <f t="shared" si="5432"/>
        <v>0</v>
      </c>
      <c r="BQ1181" s="92">
        <f t="shared" si="5432"/>
        <v>0</v>
      </c>
      <c r="BR1181" s="92">
        <f t="shared" si="5432"/>
        <v>0</v>
      </c>
      <c r="BS1181" s="92">
        <f t="shared" si="5432"/>
        <v>0</v>
      </c>
      <c r="BT1181" s="92">
        <f t="shared" si="5432"/>
        <v>0</v>
      </c>
      <c r="BU1181" s="92">
        <f t="shared" si="5432"/>
        <v>0</v>
      </c>
      <c r="BV1181" s="92">
        <f t="shared" si="5432"/>
        <v>0</v>
      </c>
      <c r="BW1181" s="92">
        <f t="shared" si="5432"/>
        <v>0</v>
      </c>
      <c r="BX1181" s="92">
        <f t="shared" si="5432"/>
        <v>0</v>
      </c>
      <c r="BY1181" s="92">
        <f t="shared" si="5432"/>
        <v>0</v>
      </c>
      <c r="BZ1181" s="92">
        <f t="shared" si="5432"/>
        <v>0</v>
      </c>
      <c r="CA1181" s="92">
        <f t="shared" si="5432"/>
        <v>0</v>
      </c>
      <c r="CB1181" s="92">
        <f t="shared" si="5432"/>
        <v>0</v>
      </c>
      <c r="CC1181" s="92">
        <f t="shared" si="5432"/>
        <v>0</v>
      </c>
      <c r="CD1181" s="92">
        <f t="shared" si="5432"/>
        <v>0</v>
      </c>
      <c r="CE1181" s="92">
        <f t="shared" si="5432"/>
        <v>0</v>
      </c>
      <c r="CF1181" s="92">
        <f t="shared" si="5432"/>
        <v>0</v>
      </c>
      <c r="CG1181" s="92">
        <f t="shared" si="5432"/>
        <v>0</v>
      </c>
      <c r="CH1181" s="92">
        <f t="shared" si="5432"/>
        <v>0</v>
      </c>
      <c r="CI1181" s="92">
        <f t="shared" si="5432"/>
        <v>0</v>
      </c>
      <c r="CJ1181" s="92">
        <f t="shared" si="5432"/>
        <v>0</v>
      </c>
      <c r="CK1181" s="92">
        <f t="shared" si="5432"/>
        <v>0</v>
      </c>
      <c r="CL1181" s="92">
        <f t="shared" si="5432"/>
        <v>0</v>
      </c>
      <c r="CM1181" s="92">
        <f t="shared" si="5432"/>
        <v>0</v>
      </c>
      <c r="CN1181" s="92">
        <f t="shared" si="5432"/>
        <v>0</v>
      </c>
      <c r="CO1181" s="92">
        <f t="shared" si="5432"/>
        <v>0</v>
      </c>
      <c r="CP1181" s="92">
        <f t="shared" si="5432"/>
        <v>0</v>
      </c>
      <c r="CQ1181" s="92">
        <f t="shared" si="5432"/>
        <v>0</v>
      </c>
      <c r="CR1181" s="92">
        <f t="shared" ref="CR1181:DG1181" si="5433">IF(CR$8="",0,CR1173-CR1177)</f>
        <v>0</v>
      </c>
      <c r="CS1181" s="92">
        <f t="shared" si="5433"/>
        <v>0</v>
      </c>
      <c r="CT1181" s="92">
        <f t="shared" si="5433"/>
        <v>0</v>
      </c>
      <c r="CU1181" s="92">
        <f t="shared" si="5433"/>
        <v>0</v>
      </c>
      <c r="CV1181" s="92">
        <f t="shared" si="5433"/>
        <v>0</v>
      </c>
      <c r="CW1181" s="92">
        <f t="shared" si="5433"/>
        <v>0</v>
      </c>
      <c r="CX1181" s="92">
        <f t="shared" si="5433"/>
        <v>0</v>
      </c>
      <c r="CY1181" s="92">
        <f t="shared" si="5433"/>
        <v>0</v>
      </c>
      <c r="CZ1181" s="92">
        <f t="shared" si="5433"/>
        <v>0</v>
      </c>
      <c r="DA1181" s="92">
        <f t="shared" si="5433"/>
        <v>0</v>
      </c>
      <c r="DB1181" s="92">
        <f t="shared" si="5433"/>
        <v>0</v>
      </c>
      <c r="DC1181" s="92">
        <f t="shared" si="5433"/>
        <v>0</v>
      </c>
      <c r="DD1181" s="92">
        <f t="shared" si="5433"/>
        <v>0</v>
      </c>
      <c r="DE1181" s="92">
        <f t="shared" si="5433"/>
        <v>0</v>
      </c>
      <c r="DF1181" s="92">
        <f t="shared" si="5433"/>
        <v>0</v>
      </c>
      <c r="DG1181" s="92">
        <f t="shared" si="5433"/>
        <v>0</v>
      </c>
      <c r="DH1181" s="92">
        <f t="shared" ref="DH1181:FS1181" si="5434">IF(DH$8="",0,DH1173-DH1177)</f>
        <v>0</v>
      </c>
      <c r="DI1181" s="92">
        <f t="shared" si="5434"/>
        <v>0</v>
      </c>
      <c r="DJ1181" s="92">
        <f t="shared" si="5434"/>
        <v>0</v>
      </c>
      <c r="DK1181" s="92">
        <f t="shared" si="5434"/>
        <v>0</v>
      </c>
      <c r="DL1181" s="92">
        <f t="shared" si="5434"/>
        <v>0</v>
      </c>
      <c r="DM1181" s="92">
        <f t="shared" si="5434"/>
        <v>0</v>
      </c>
      <c r="DN1181" s="92">
        <f t="shared" si="5434"/>
        <v>0</v>
      </c>
      <c r="DO1181" s="92">
        <f t="shared" si="5434"/>
        <v>0</v>
      </c>
      <c r="DP1181" s="92">
        <f t="shared" si="5434"/>
        <v>0</v>
      </c>
      <c r="DQ1181" s="92">
        <f t="shared" si="5434"/>
        <v>0</v>
      </c>
      <c r="DR1181" s="92">
        <f t="shared" si="5434"/>
        <v>0</v>
      </c>
      <c r="DS1181" s="92">
        <f t="shared" si="5434"/>
        <v>0</v>
      </c>
      <c r="DT1181" s="92">
        <f t="shared" si="5434"/>
        <v>0</v>
      </c>
      <c r="DU1181" s="92">
        <f t="shared" si="5434"/>
        <v>0</v>
      </c>
      <c r="DV1181" s="92">
        <f t="shared" si="5434"/>
        <v>0</v>
      </c>
      <c r="DW1181" s="92">
        <f t="shared" si="5434"/>
        <v>0</v>
      </c>
      <c r="DX1181" s="92">
        <f t="shared" si="5434"/>
        <v>0</v>
      </c>
      <c r="DY1181" s="92">
        <f t="shared" si="5434"/>
        <v>0</v>
      </c>
      <c r="DZ1181" s="92">
        <f t="shared" si="5434"/>
        <v>0</v>
      </c>
      <c r="EA1181" s="92">
        <f t="shared" si="5434"/>
        <v>0</v>
      </c>
      <c r="EB1181" s="92">
        <f t="shared" si="5434"/>
        <v>0</v>
      </c>
      <c r="EC1181" s="92">
        <f t="shared" si="5434"/>
        <v>0</v>
      </c>
      <c r="ED1181" s="92">
        <f t="shared" si="5434"/>
        <v>0</v>
      </c>
      <c r="EE1181" s="92">
        <f t="shared" si="5434"/>
        <v>0</v>
      </c>
      <c r="EF1181" s="92">
        <f t="shared" si="5434"/>
        <v>0</v>
      </c>
      <c r="EG1181" s="92">
        <f t="shared" si="5434"/>
        <v>0</v>
      </c>
      <c r="EH1181" s="92">
        <f t="shared" si="5434"/>
        <v>0</v>
      </c>
      <c r="EI1181" s="92">
        <f t="shared" si="5434"/>
        <v>0</v>
      </c>
      <c r="EJ1181" s="92">
        <f t="shared" si="5434"/>
        <v>0</v>
      </c>
      <c r="EK1181" s="92">
        <f t="shared" si="5434"/>
        <v>0</v>
      </c>
      <c r="EL1181" s="92">
        <f t="shared" si="5434"/>
        <v>0</v>
      </c>
      <c r="EM1181" s="92">
        <f t="shared" si="5434"/>
        <v>0</v>
      </c>
      <c r="EN1181" s="92">
        <f t="shared" si="5434"/>
        <v>0</v>
      </c>
      <c r="EO1181" s="92">
        <f t="shared" si="5434"/>
        <v>0</v>
      </c>
      <c r="EP1181" s="92">
        <f t="shared" si="5434"/>
        <v>0</v>
      </c>
      <c r="EQ1181" s="92">
        <f t="shared" si="5434"/>
        <v>0</v>
      </c>
      <c r="ER1181" s="92">
        <f t="shared" si="5434"/>
        <v>0</v>
      </c>
      <c r="ES1181" s="92">
        <f t="shared" si="5434"/>
        <v>0</v>
      </c>
      <c r="ET1181" s="92">
        <f t="shared" si="5434"/>
        <v>0</v>
      </c>
      <c r="EU1181" s="92">
        <f t="shared" si="5434"/>
        <v>0</v>
      </c>
      <c r="EV1181" s="92">
        <f t="shared" si="5434"/>
        <v>0</v>
      </c>
      <c r="EW1181" s="92">
        <f t="shared" si="5434"/>
        <v>0</v>
      </c>
      <c r="EX1181" s="92">
        <f t="shared" si="5434"/>
        <v>0</v>
      </c>
      <c r="EY1181" s="92">
        <f t="shared" si="5434"/>
        <v>0</v>
      </c>
      <c r="EZ1181" s="92">
        <f t="shared" si="5434"/>
        <v>0</v>
      </c>
      <c r="FA1181" s="92">
        <f t="shared" si="5434"/>
        <v>0</v>
      </c>
      <c r="FB1181" s="92">
        <f t="shared" si="5434"/>
        <v>0</v>
      </c>
      <c r="FC1181" s="92">
        <f t="shared" si="5434"/>
        <v>0</v>
      </c>
      <c r="FD1181" s="92">
        <f t="shared" si="5434"/>
        <v>0</v>
      </c>
      <c r="FE1181" s="92">
        <f t="shared" si="5434"/>
        <v>0</v>
      </c>
      <c r="FF1181" s="92">
        <f t="shared" si="5434"/>
        <v>0</v>
      </c>
      <c r="FG1181" s="92">
        <f t="shared" si="5434"/>
        <v>0</v>
      </c>
      <c r="FH1181" s="92">
        <f t="shared" si="5434"/>
        <v>0</v>
      </c>
      <c r="FI1181" s="92">
        <f t="shared" si="5434"/>
        <v>0</v>
      </c>
      <c r="FJ1181" s="92">
        <f t="shared" si="5434"/>
        <v>0</v>
      </c>
      <c r="FK1181" s="92">
        <f t="shared" si="5434"/>
        <v>0</v>
      </c>
      <c r="FL1181" s="92">
        <f t="shared" si="5434"/>
        <v>0</v>
      </c>
      <c r="FM1181" s="92">
        <f t="shared" si="5434"/>
        <v>0</v>
      </c>
      <c r="FN1181" s="92">
        <f t="shared" si="5434"/>
        <v>0</v>
      </c>
      <c r="FO1181" s="92">
        <f t="shared" si="5434"/>
        <v>0</v>
      </c>
      <c r="FP1181" s="92">
        <f t="shared" si="5434"/>
        <v>0</v>
      </c>
      <c r="FQ1181" s="92">
        <f t="shared" si="5434"/>
        <v>0</v>
      </c>
      <c r="FR1181" s="92">
        <f t="shared" si="5434"/>
        <v>0</v>
      </c>
      <c r="FS1181" s="92">
        <f t="shared" si="5434"/>
        <v>0</v>
      </c>
      <c r="FT1181" s="92">
        <f t="shared" ref="FT1181:GZ1181" si="5435">IF(FT$8="",0,FT1173-FT1177)</f>
        <v>0</v>
      </c>
      <c r="FU1181" s="92">
        <f t="shared" si="5435"/>
        <v>0</v>
      </c>
      <c r="FV1181" s="92">
        <f t="shared" si="5435"/>
        <v>0</v>
      </c>
      <c r="FW1181" s="92">
        <f t="shared" si="5435"/>
        <v>0</v>
      </c>
      <c r="FX1181" s="92">
        <f t="shared" si="5435"/>
        <v>0</v>
      </c>
      <c r="FY1181" s="92">
        <f t="shared" si="5435"/>
        <v>0</v>
      </c>
      <c r="FZ1181" s="92">
        <f t="shared" si="5435"/>
        <v>0</v>
      </c>
      <c r="GA1181" s="92">
        <f t="shared" si="5435"/>
        <v>0</v>
      </c>
      <c r="GB1181" s="92">
        <f t="shared" si="5435"/>
        <v>0</v>
      </c>
      <c r="GC1181" s="92">
        <f t="shared" si="5435"/>
        <v>0</v>
      </c>
      <c r="GD1181" s="92">
        <f t="shared" si="5435"/>
        <v>0</v>
      </c>
      <c r="GE1181" s="92">
        <f t="shared" si="5435"/>
        <v>0</v>
      </c>
      <c r="GF1181" s="92">
        <f t="shared" si="5435"/>
        <v>0</v>
      </c>
      <c r="GG1181" s="92">
        <f t="shared" si="5435"/>
        <v>0</v>
      </c>
      <c r="GH1181" s="92">
        <f t="shared" si="5435"/>
        <v>0</v>
      </c>
      <c r="GI1181" s="92">
        <f t="shared" si="5435"/>
        <v>0</v>
      </c>
      <c r="GJ1181" s="92">
        <f t="shared" si="5435"/>
        <v>0</v>
      </c>
      <c r="GK1181" s="92">
        <f t="shared" si="5435"/>
        <v>0</v>
      </c>
      <c r="GL1181" s="92">
        <f t="shared" si="5435"/>
        <v>0</v>
      </c>
      <c r="GM1181" s="92">
        <f t="shared" si="5435"/>
        <v>0</v>
      </c>
      <c r="GN1181" s="92">
        <f t="shared" si="5435"/>
        <v>0</v>
      </c>
      <c r="GO1181" s="92">
        <f t="shared" si="5435"/>
        <v>0</v>
      </c>
      <c r="GP1181" s="92">
        <f t="shared" si="5435"/>
        <v>0</v>
      </c>
      <c r="GQ1181" s="92">
        <f t="shared" si="5435"/>
        <v>0</v>
      </c>
      <c r="GR1181" s="92">
        <f t="shared" si="5435"/>
        <v>0</v>
      </c>
      <c r="GS1181" s="92">
        <f t="shared" si="5435"/>
        <v>0</v>
      </c>
      <c r="GT1181" s="92">
        <f t="shared" si="5435"/>
        <v>0</v>
      </c>
      <c r="GU1181" s="92">
        <f t="shared" si="5435"/>
        <v>0</v>
      </c>
      <c r="GV1181" s="92">
        <f t="shared" si="5435"/>
        <v>0</v>
      </c>
      <c r="GW1181" s="92">
        <f t="shared" si="5435"/>
        <v>0</v>
      </c>
      <c r="GX1181" s="92">
        <f t="shared" si="5435"/>
        <v>0</v>
      </c>
      <c r="GY1181" s="92">
        <f t="shared" si="5435"/>
        <v>0</v>
      </c>
      <c r="GZ1181" s="92">
        <f t="shared" si="5435"/>
        <v>0</v>
      </c>
      <c r="HA1181" s="3"/>
      <c r="HB1181" s="3"/>
    </row>
    <row r="1182" spans="1:210" ht="4.2" customHeight="1">
      <c r="A1182" s="1"/>
      <c r="B1182" s="1"/>
      <c r="C1182" s="1"/>
      <c r="D1182" s="1"/>
      <c r="E1182" s="263"/>
      <c r="F1182" s="48"/>
      <c r="G1182" s="231"/>
      <c r="H1182" s="18"/>
      <c r="I1182" s="18"/>
      <c r="J1182" s="18"/>
      <c r="K1182" s="18"/>
      <c r="L1182" s="1"/>
      <c r="M1182" s="5"/>
      <c r="N1182" s="18"/>
      <c r="O1182" s="1"/>
      <c r="P1182" s="5"/>
      <c r="Q1182" s="1"/>
      <c r="R1182" s="1"/>
      <c r="S1182" s="5"/>
      <c r="T1182" s="7"/>
      <c r="U1182" s="24"/>
      <c r="V1182" s="1"/>
      <c r="W1182" s="416"/>
      <c r="X1182" s="10"/>
      <c r="Y1182" s="46"/>
      <c r="Z1182" s="93"/>
      <c r="AA1182" s="95"/>
      <c r="AB1182" s="95"/>
      <c r="AC1182" s="95"/>
      <c r="AD1182" s="95"/>
      <c r="AE1182" s="95"/>
      <c r="AF1182" s="95"/>
      <c r="AG1182" s="95"/>
      <c r="AH1182" s="95"/>
      <c r="AI1182" s="95"/>
      <c r="AJ1182" s="95"/>
      <c r="AK1182" s="95"/>
      <c r="AL1182" s="95"/>
      <c r="AM1182" s="95"/>
      <c r="AN1182" s="95"/>
      <c r="AO1182" s="95"/>
      <c r="AP1182" s="95"/>
      <c r="AQ1182" s="95"/>
      <c r="AR1182" s="95"/>
      <c r="AS1182" s="95"/>
      <c r="AT1182" s="95"/>
      <c r="AU1182" s="95"/>
      <c r="AV1182" s="95"/>
      <c r="AW1182" s="95"/>
      <c r="AX1182" s="95"/>
      <c r="AY1182" s="95"/>
      <c r="AZ1182" s="95"/>
      <c r="BA1182" s="95"/>
      <c r="BB1182" s="95"/>
      <c r="BC1182" s="95"/>
      <c r="BD1182" s="95"/>
      <c r="BE1182" s="95"/>
      <c r="BF1182" s="95"/>
      <c r="BG1182" s="95"/>
      <c r="BH1182" s="95"/>
      <c r="BI1182" s="95"/>
      <c r="BJ1182" s="95"/>
      <c r="BK1182" s="95"/>
      <c r="BL1182" s="95"/>
      <c r="BM1182" s="95"/>
      <c r="BN1182" s="95"/>
      <c r="BO1182" s="95"/>
      <c r="BP1182" s="95"/>
      <c r="BQ1182" s="95"/>
      <c r="BR1182" s="95"/>
      <c r="BS1182" s="95"/>
      <c r="BT1182" s="95"/>
      <c r="BU1182" s="95"/>
      <c r="BV1182" s="95"/>
      <c r="BW1182" s="95"/>
      <c r="BX1182" s="95"/>
      <c r="BY1182" s="95"/>
      <c r="BZ1182" s="95"/>
      <c r="CA1182" s="95"/>
      <c r="CB1182" s="95"/>
      <c r="CC1182" s="95"/>
      <c r="CD1182" s="95"/>
      <c r="CE1182" s="95"/>
      <c r="CF1182" s="95"/>
      <c r="CG1182" s="95"/>
      <c r="CH1182" s="95"/>
      <c r="CI1182" s="95"/>
      <c r="CJ1182" s="95"/>
      <c r="CK1182" s="95"/>
      <c r="CL1182" s="95"/>
      <c r="CM1182" s="95"/>
      <c r="CN1182" s="95"/>
      <c r="CO1182" s="95"/>
      <c r="CP1182" s="95"/>
      <c r="CQ1182" s="95"/>
      <c r="CR1182" s="95"/>
      <c r="CS1182" s="95"/>
      <c r="CT1182" s="95"/>
      <c r="CU1182" s="95"/>
      <c r="CV1182" s="95"/>
      <c r="CW1182" s="95"/>
      <c r="CX1182" s="95"/>
      <c r="CY1182" s="95"/>
      <c r="CZ1182" s="95"/>
      <c r="DA1182" s="95"/>
      <c r="DB1182" s="95"/>
      <c r="DC1182" s="95"/>
      <c r="DD1182" s="95"/>
      <c r="DE1182" s="95"/>
      <c r="DF1182" s="95"/>
      <c r="DG1182" s="95"/>
      <c r="DH1182" s="95"/>
      <c r="DI1182" s="95"/>
      <c r="DJ1182" s="95"/>
      <c r="DK1182" s="95"/>
      <c r="DL1182" s="95"/>
      <c r="DM1182" s="95"/>
      <c r="DN1182" s="95"/>
      <c r="DO1182" s="95"/>
      <c r="DP1182" s="95"/>
      <c r="DQ1182" s="95"/>
      <c r="DR1182" s="95"/>
      <c r="DS1182" s="95"/>
      <c r="DT1182" s="95"/>
      <c r="DU1182" s="95"/>
      <c r="DV1182" s="95"/>
      <c r="DW1182" s="95"/>
      <c r="DX1182" s="95"/>
      <c r="DY1182" s="95"/>
      <c r="DZ1182" s="95"/>
      <c r="EA1182" s="95"/>
      <c r="EB1182" s="95"/>
      <c r="EC1182" s="95"/>
      <c r="ED1182" s="95"/>
      <c r="EE1182" s="95"/>
      <c r="EF1182" s="95"/>
      <c r="EG1182" s="95"/>
      <c r="EH1182" s="95"/>
      <c r="EI1182" s="95"/>
      <c r="EJ1182" s="95"/>
      <c r="EK1182" s="95"/>
      <c r="EL1182" s="95"/>
      <c r="EM1182" s="95"/>
      <c r="EN1182" s="95"/>
      <c r="EO1182" s="95"/>
      <c r="EP1182" s="95"/>
      <c r="EQ1182" s="95"/>
      <c r="ER1182" s="95"/>
      <c r="ES1182" s="95"/>
      <c r="ET1182" s="95"/>
      <c r="EU1182" s="95"/>
      <c r="EV1182" s="95"/>
      <c r="EW1182" s="95"/>
      <c r="EX1182" s="95"/>
      <c r="EY1182" s="95"/>
      <c r="EZ1182" s="95"/>
      <c r="FA1182" s="95"/>
      <c r="FB1182" s="95"/>
      <c r="FC1182" s="95"/>
      <c r="FD1182" s="95"/>
      <c r="FE1182" s="95"/>
      <c r="FF1182" s="95"/>
      <c r="FG1182" s="95"/>
      <c r="FH1182" s="95"/>
      <c r="FI1182" s="95"/>
      <c r="FJ1182" s="95"/>
      <c r="FK1182" s="95"/>
      <c r="FL1182" s="95"/>
      <c r="FM1182" s="95"/>
      <c r="FN1182" s="95"/>
      <c r="FO1182" s="95"/>
      <c r="FP1182" s="95"/>
      <c r="FQ1182" s="95"/>
      <c r="FR1182" s="95"/>
      <c r="FS1182" s="95"/>
      <c r="FT1182" s="95"/>
      <c r="FU1182" s="95"/>
      <c r="FV1182" s="95"/>
      <c r="FW1182" s="95"/>
      <c r="FX1182" s="95"/>
      <c r="FY1182" s="95"/>
      <c r="FZ1182" s="95"/>
      <c r="GA1182" s="95"/>
      <c r="GB1182" s="95"/>
      <c r="GC1182" s="95"/>
      <c r="GD1182" s="95"/>
      <c r="GE1182" s="95"/>
      <c r="GF1182" s="95"/>
      <c r="GG1182" s="95"/>
      <c r="GH1182" s="95"/>
      <c r="GI1182" s="95"/>
      <c r="GJ1182" s="95"/>
      <c r="GK1182" s="95"/>
      <c r="GL1182" s="95"/>
      <c r="GM1182" s="95"/>
      <c r="GN1182" s="95"/>
      <c r="GO1182" s="95"/>
      <c r="GP1182" s="95"/>
      <c r="GQ1182" s="95"/>
      <c r="GR1182" s="95"/>
      <c r="GS1182" s="95"/>
      <c r="GT1182" s="95"/>
      <c r="GU1182" s="95"/>
      <c r="GV1182" s="95"/>
      <c r="GW1182" s="95"/>
      <c r="GX1182" s="95"/>
      <c r="GY1182" s="95"/>
      <c r="GZ1182" s="95"/>
      <c r="HA1182" s="1"/>
      <c r="HB1182" s="1"/>
    </row>
    <row r="1183" spans="1:210" ht="7.2" customHeight="1">
      <c r="A1183" s="1"/>
      <c r="B1183" s="1"/>
      <c r="C1183" s="1"/>
      <c r="D1183" s="1"/>
      <c r="E1183" s="263"/>
      <c r="F1183" s="48"/>
      <c r="G1183" s="231"/>
      <c r="H1183" s="1"/>
      <c r="I1183" s="1"/>
      <c r="J1183" s="1"/>
      <c r="K1183" s="1"/>
      <c r="L1183" s="1"/>
      <c r="M1183" s="5"/>
      <c r="N1183" s="1"/>
      <c r="O1183" s="1"/>
      <c r="P1183" s="5"/>
      <c r="Q1183" s="1"/>
      <c r="R1183" s="1"/>
      <c r="S1183" s="5"/>
      <c r="T1183" s="7"/>
      <c r="U1183" s="24"/>
      <c r="V1183" s="1"/>
      <c r="W1183" s="12"/>
      <c r="X1183" s="10"/>
      <c r="Y1183" s="46"/>
      <c r="Z1183" s="93"/>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4"/>
      <c r="BB1183" s="94"/>
      <c r="BC1183" s="94"/>
      <c r="BD1183" s="94"/>
      <c r="BE1183" s="94"/>
      <c r="BF1183" s="94"/>
      <c r="BG1183" s="94"/>
      <c r="BH1183" s="94"/>
      <c r="BI1183" s="94"/>
      <c r="BJ1183" s="94"/>
      <c r="BK1183" s="94"/>
      <c r="BL1183" s="94"/>
      <c r="BM1183" s="94"/>
      <c r="BN1183" s="94"/>
      <c r="BO1183" s="94"/>
      <c r="BP1183" s="94"/>
      <c r="BQ1183" s="94"/>
      <c r="BR1183" s="94"/>
      <c r="BS1183" s="94"/>
      <c r="BT1183" s="94"/>
      <c r="BU1183" s="94"/>
      <c r="BV1183" s="94"/>
      <c r="BW1183" s="94"/>
      <c r="BX1183" s="94"/>
      <c r="BY1183" s="94"/>
      <c r="BZ1183" s="94"/>
      <c r="CA1183" s="94"/>
      <c r="CB1183" s="94"/>
      <c r="CC1183" s="94"/>
      <c r="CD1183" s="94"/>
      <c r="CE1183" s="94"/>
      <c r="CF1183" s="94"/>
      <c r="CG1183" s="94"/>
      <c r="CH1183" s="94"/>
      <c r="CI1183" s="94"/>
      <c r="CJ1183" s="94"/>
      <c r="CK1183" s="94"/>
      <c r="CL1183" s="94"/>
      <c r="CM1183" s="94"/>
      <c r="CN1183" s="94"/>
      <c r="CO1183" s="94"/>
      <c r="CP1183" s="94"/>
      <c r="CQ1183" s="94"/>
      <c r="CR1183" s="94"/>
      <c r="CS1183" s="94"/>
      <c r="CT1183" s="94"/>
      <c r="CU1183" s="94"/>
      <c r="CV1183" s="94"/>
      <c r="CW1183" s="94"/>
      <c r="CX1183" s="94"/>
      <c r="CY1183" s="94"/>
      <c r="CZ1183" s="94"/>
      <c r="DA1183" s="94"/>
      <c r="DB1183" s="94"/>
      <c r="DC1183" s="94"/>
      <c r="DD1183" s="94"/>
      <c r="DE1183" s="94"/>
      <c r="DF1183" s="94"/>
      <c r="DG1183" s="94"/>
      <c r="DH1183" s="94"/>
      <c r="DI1183" s="94"/>
      <c r="DJ1183" s="94"/>
      <c r="DK1183" s="94"/>
      <c r="DL1183" s="94"/>
      <c r="DM1183" s="94"/>
      <c r="DN1183" s="94"/>
      <c r="DO1183" s="94"/>
      <c r="DP1183" s="94"/>
      <c r="DQ1183" s="94"/>
      <c r="DR1183" s="94"/>
      <c r="DS1183" s="94"/>
      <c r="DT1183" s="94"/>
      <c r="DU1183" s="94"/>
      <c r="DV1183" s="94"/>
      <c r="DW1183" s="94"/>
      <c r="DX1183" s="94"/>
      <c r="DY1183" s="94"/>
      <c r="DZ1183" s="94"/>
      <c r="EA1183" s="94"/>
      <c r="EB1183" s="94"/>
      <c r="EC1183" s="94"/>
      <c r="ED1183" s="94"/>
      <c r="EE1183" s="94"/>
      <c r="EF1183" s="94"/>
      <c r="EG1183" s="94"/>
      <c r="EH1183" s="94"/>
      <c r="EI1183" s="94"/>
      <c r="EJ1183" s="94"/>
      <c r="EK1183" s="94"/>
      <c r="EL1183" s="94"/>
      <c r="EM1183" s="94"/>
      <c r="EN1183" s="94"/>
      <c r="EO1183" s="94"/>
      <c r="EP1183" s="94"/>
      <c r="EQ1183" s="94"/>
      <c r="ER1183" s="94"/>
      <c r="ES1183" s="94"/>
      <c r="ET1183" s="94"/>
      <c r="EU1183" s="94"/>
      <c r="EV1183" s="94"/>
      <c r="EW1183" s="94"/>
      <c r="EX1183" s="94"/>
      <c r="EY1183" s="94"/>
      <c r="EZ1183" s="94"/>
      <c r="FA1183" s="94"/>
      <c r="FB1183" s="94"/>
      <c r="FC1183" s="94"/>
      <c r="FD1183" s="94"/>
      <c r="FE1183" s="94"/>
      <c r="FF1183" s="94"/>
      <c r="FG1183" s="94"/>
      <c r="FH1183" s="94"/>
      <c r="FI1183" s="94"/>
      <c r="FJ1183" s="94"/>
      <c r="FK1183" s="94"/>
      <c r="FL1183" s="94"/>
      <c r="FM1183" s="94"/>
      <c r="FN1183" s="94"/>
      <c r="FO1183" s="94"/>
      <c r="FP1183" s="94"/>
      <c r="FQ1183" s="94"/>
      <c r="FR1183" s="94"/>
      <c r="FS1183" s="94"/>
      <c r="FT1183" s="94"/>
      <c r="FU1183" s="94"/>
      <c r="FV1183" s="94"/>
      <c r="FW1183" s="94"/>
      <c r="FX1183" s="94"/>
      <c r="FY1183" s="94"/>
      <c r="FZ1183" s="94"/>
      <c r="GA1183" s="94"/>
      <c r="GB1183" s="94"/>
      <c r="GC1183" s="94"/>
      <c r="GD1183" s="94"/>
      <c r="GE1183" s="94"/>
      <c r="GF1183" s="94"/>
      <c r="GG1183" s="94"/>
      <c r="GH1183" s="94"/>
      <c r="GI1183" s="94"/>
      <c r="GJ1183" s="94"/>
      <c r="GK1183" s="94"/>
      <c r="GL1183" s="94"/>
      <c r="GM1183" s="94"/>
      <c r="GN1183" s="94"/>
      <c r="GO1183" s="94"/>
      <c r="GP1183" s="94"/>
      <c r="GQ1183" s="94"/>
      <c r="GR1183" s="94"/>
      <c r="GS1183" s="94"/>
      <c r="GT1183" s="94"/>
      <c r="GU1183" s="94"/>
      <c r="GV1183" s="94"/>
      <c r="GW1183" s="94"/>
      <c r="GX1183" s="94"/>
      <c r="GY1183" s="94"/>
      <c r="GZ1183" s="94"/>
      <c r="HA1183" s="1"/>
      <c r="HB1183" s="1"/>
    </row>
    <row r="1184" spans="1:210" s="4" customFormat="1">
      <c r="A1184" s="3"/>
      <c r="B1184" s="3"/>
      <c r="C1184" s="3"/>
      <c r="D1184" s="3"/>
      <c r="E1184" s="9" t="s">
        <v>135</v>
      </c>
      <c r="F1184" s="51"/>
      <c r="G1184" s="250" t="s">
        <v>6</v>
      </c>
      <c r="H1184" s="3" t="s">
        <v>274</v>
      </c>
      <c r="I1184" s="3"/>
      <c r="J1184" s="3"/>
      <c r="K1184" s="3"/>
      <c r="L1184" s="3"/>
      <c r="M1184" s="5"/>
      <c r="N1184" s="3" t="str">
        <f>Главная!$Y$8</f>
        <v>итого</v>
      </c>
      <c r="O1184" s="3"/>
      <c r="P1184" s="5"/>
      <c r="Q1184" s="3" t="s">
        <v>26</v>
      </c>
      <c r="R1184" s="3"/>
      <c r="S1184" s="5"/>
      <c r="T1184" s="84"/>
      <c r="U1184" s="24"/>
      <c r="V1184" s="3"/>
      <c r="W1184" s="415">
        <f>SUMIFS($Y1184:$HA1184,$Y$8:$HA$8,MAX($Y$8:$HA$8))</f>
        <v>0</v>
      </c>
      <c r="X1184" s="12"/>
      <c r="Y1184" s="46"/>
      <c r="Z1184" s="91"/>
      <c r="AA1184" s="92">
        <f>Z1184+AA1181</f>
        <v>0</v>
      </c>
      <c r="AB1184" s="92">
        <f t="shared" ref="AB1184:CM1184" si="5436">AA1184+AB1181</f>
        <v>0</v>
      </c>
      <c r="AC1184" s="92">
        <f t="shared" si="5436"/>
        <v>0</v>
      </c>
      <c r="AD1184" s="92">
        <f t="shared" si="5436"/>
        <v>0</v>
      </c>
      <c r="AE1184" s="92">
        <f t="shared" si="5436"/>
        <v>0</v>
      </c>
      <c r="AF1184" s="92">
        <f t="shared" si="5436"/>
        <v>0</v>
      </c>
      <c r="AG1184" s="92">
        <f t="shared" si="5436"/>
        <v>0</v>
      </c>
      <c r="AH1184" s="92">
        <f t="shared" si="5436"/>
        <v>0</v>
      </c>
      <c r="AI1184" s="92">
        <f t="shared" si="5436"/>
        <v>0</v>
      </c>
      <c r="AJ1184" s="92">
        <f t="shared" si="5436"/>
        <v>0</v>
      </c>
      <c r="AK1184" s="92">
        <f t="shared" si="5436"/>
        <v>0</v>
      </c>
      <c r="AL1184" s="92">
        <f t="shared" si="5436"/>
        <v>0</v>
      </c>
      <c r="AM1184" s="92">
        <f t="shared" si="5436"/>
        <v>0</v>
      </c>
      <c r="AN1184" s="92">
        <f t="shared" si="5436"/>
        <v>0</v>
      </c>
      <c r="AO1184" s="92">
        <f t="shared" si="5436"/>
        <v>0</v>
      </c>
      <c r="AP1184" s="92">
        <f t="shared" si="5436"/>
        <v>0</v>
      </c>
      <c r="AQ1184" s="92">
        <f t="shared" si="5436"/>
        <v>0</v>
      </c>
      <c r="AR1184" s="92">
        <f t="shared" si="5436"/>
        <v>0</v>
      </c>
      <c r="AS1184" s="92">
        <f t="shared" si="5436"/>
        <v>0</v>
      </c>
      <c r="AT1184" s="92">
        <f t="shared" si="5436"/>
        <v>0</v>
      </c>
      <c r="AU1184" s="92">
        <f t="shared" si="5436"/>
        <v>0</v>
      </c>
      <c r="AV1184" s="92">
        <f t="shared" si="5436"/>
        <v>0</v>
      </c>
      <c r="AW1184" s="92">
        <f t="shared" si="5436"/>
        <v>0</v>
      </c>
      <c r="AX1184" s="92">
        <f t="shared" si="5436"/>
        <v>0</v>
      </c>
      <c r="AY1184" s="92">
        <f t="shared" si="5436"/>
        <v>0</v>
      </c>
      <c r="AZ1184" s="92">
        <f t="shared" si="5436"/>
        <v>0</v>
      </c>
      <c r="BA1184" s="92">
        <f t="shared" si="5436"/>
        <v>0</v>
      </c>
      <c r="BB1184" s="92">
        <f t="shared" si="5436"/>
        <v>0</v>
      </c>
      <c r="BC1184" s="92">
        <f t="shared" si="5436"/>
        <v>0</v>
      </c>
      <c r="BD1184" s="92">
        <f t="shared" si="5436"/>
        <v>0</v>
      </c>
      <c r="BE1184" s="92">
        <f t="shared" si="5436"/>
        <v>0</v>
      </c>
      <c r="BF1184" s="92">
        <f t="shared" si="5436"/>
        <v>0</v>
      </c>
      <c r="BG1184" s="92">
        <f t="shared" si="5436"/>
        <v>0</v>
      </c>
      <c r="BH1184" s="92">
        <f t="shared" si="5436"/>
        <v>0</v>
      </c>
      <c r="BI1184" s="92">
        <f t="shared" si="5436"/>
        <v>0</v>
      </c>
      <c r="BJ1184" s="92">
        <f t="shared" si="5436"/>
        <v>0</v>
      </c>
      <c r="BK1184" s="92">
        <f t="shared" si="5436"/>
        <v>0</v>
      </c>
      <c r="BL1184" s="92">
        <f t="shared" si="5436"/>
        <v>0</v>
      </c>
      <c r="BM1184" s="92">
        <f t="shared" si="5436"/>
        <v>0</v>
      </c>
      <c r="BN1184" s="92">
        <f t="shared" si="5436"/>
        <v>0</v>
      </c>
      <c r="BO1184" s="92">
        <f t="shared" si="5436"/>
        <v>0</v>
      </c>
      <c r="BP1184" s="92">
        <f t="shared" si="5436"/>
        <v>0</v>
      </c>
      <c r="BQ1184" s="92">
        <f t="shared" si="5436"/>
        <v>0</v>
      </c>
      <c r="BR1184" s="92">
        <f t="shared" si="5436"/>
        <v>0</v>
      </c>
      <c r="BS1184" s="92">
        <f t="shared" si="5436"/>
        <v>0</v>
      </c>
      <c r="BT1184" s="92">
        <f t="shared" si="5436"/>
        <v>0</v>
      </c>
      <c r="BU1184" s="92">
        <f t="shared" si="5436"/>
        <v>0</v>
      </c>
      <c r="BV1184" s="92">
        <f t="shared" si="5436"/>
        <v>0</v>
      </c>
      <c r="BW1184" s="92">
        <f t="shared" si="5436"/>
        <v>0</v>
      </c>
      <c r="BX1184" s="92">
        <f t="shared" si="5436"/>
        <v>0</v>
      </c>
      <c r="BY1184" s="92">
        <f t="shared" si="5436"/>
        <v>0</v>
      </c>
      <c r="BZ1184" s="92">
        <f t="shared" si="5436"/>
        <v>0</v>
      </c>
      <c r="CA1184" s="92">
        <f t="shared" si="5436"/>
        <v>0</v>
      </c>
      <c r="CB1184" s="92">
        <f t="shared" si="5436"/>
        <v>0</v>
      </c>
      <c r="CC1184" s="92">
        <f t="shared" si="5436"/>
        <v>0</v>
      </c>
      <c r="CD1184" s="92">
        <f t="shared" si="5436"/>
        <v>0</v>
      </c>
      <c r="CE1184" s="92">
        <f t="shared" si="5436"/>
        <v>0</v>
      </c>
      <c r="CF1184" s="92">
        <f t="shared" si="5436"/>
        <v>0</v>
      </c>
      <c r="CG1184" s="92">
        <f t="shared" si="5436"/>
        <v>0</v>
      </c>
      <c r="CH1184" s="92">
        <f t="shared" si="5436"/>
        <v>0</v>
      </c>
      <c r="CI1184" s="92">
        <f t="shared" si="5436"/>
        <v>0</v>
      </c>
      <c r="CJ1184" s="92">
        <f t="shared" si="5436"/>
        <v>0</v>
      </c>
      <c r="CK1184" s="92">
        <f t="shared" si="5436"/>
        <v>0</v>
      </c>
      <c r="CL1184" s="92">
        <f t="shared" si="5436"/>
        <v>0</v>
      </c>
      <c r="CM1184" s="92">
        <f t="shared" si="5436"/>
        <v>0</v>
      </c>
      <c r="CN1184" s="92">
        <f t="shared" ref="CN1184:DG1184" si="5437">CM1184+CN1181</f>
        <v>0</v>
      </c>
      <c r="CO1184" s="92">
        <f t="shared" si="5437"/>
        <v>0</v>
      </c>
      <c r="CP1184" s="92">
        <f t="shared" si="5437"/>
        <v>0</v>
      </c>
      <c r="CQ1184" s="92">
        <f t="shared" si="5437"/>
        <v>0</v>
      </c>
      <c r="CR1184" s="92">
        <f t="shared" si="5437"/>
        <v>0</v>
      </c>
      <c r="CS1184" s="92">
        <f t="shared" si="5437"/>
        <v>0</v>
      </c>
      <c r="CT1184" s="92">
        <f t="shared" si="5437"/>
        <v>0</v>
      </c>
      <c r="CU1184" s="92">
        <f t="shared" si="5437"/>
        <v>0</v>
      </c>
      <c r="CV1184" s="92">
        <f t="shared" si="5437"/>
        <v>0</v>
      </c>
      <c r="CW1184" s="92">
        <f t="shared" si="5437"/>
        <v>0</v>
      </c>
      <c r="CX1184" s="92">
        <f t="shared" si="5437"/>
        <v>0</v>
      </c>
      <c r="CY1184" s="92">
        <f t="shared" si="5437"/>
        <v>0</v>
      </c>
      <c r="CZ1184" s="92">
        <f t="shared" si="5437"/>
        <v>0</v>
      </c>
      <c r="DA1184" s="92">
        <f t="shared" si="5437"/>
        <v>0</v>
      </c>
      <c r="DB1184" s="92">
        <f t="shared" si="5437"/>
        <v>0</v>
      </c>
      <c r="DC1184" s="92">
        <f t="shared" si="5437"/>
        <v>0</v>
      </c>
      <c r="DD1184" s="92">
        <f t="shared" si="5437"/>
        <v>0</v>
      </c>
      <c r="DE1184" s="92">
        <f t="shared" si="5437"/>
        <v>0</v>
      </c>
      <c r="DF1184" s="92">
        <f t="shared" si="5437"/>
        <v>0</v>
      </c>
      <c r="DG1184" s="92">
        <f t="shared" si="5437"/>
        <v>0</v>
      </c>
      <c r="DH1184" s="92">
        <f t="shared" ref="DH1184" si="5438">DG1184+DH1181</f>
        <v>0</v>
      </c>
      <c r="DI1184" s="92">
        <f t="shared" ref="DI1184" si="5439">DH1184+DI1181</f>
        <v>0</v>
      </c>
      <c r="DJ1184" s="92">
        <f t="shared" ref="DJ1184" si="5440">DI1184+DJ1181</f>
        <v>0</v>
      </c>
      <c r="DK1184" s="92">
        <f t="shared" ref="DK1184" si="5441">DJ1184+DK1181</f>
        <v>0</v>
      </c>
      <c r="DL1184" s="92">
        <f t="shared" ref="DL1184" si="5442">DK1184+DL1181</f>
        <v>0</v>
      </c>
      <c r="DM1184" s="92">
        <f t="shared" ref="DM1184" si="5443">DL1184+DM1181</f>
        <v>0</v>
      </c>
      <c r="DN1184" s="92">
        <f t="shared" ref="DN1184" si="5444">DM1184+DN1181</f>
        <v>0</v>
      </c>
      <c r="DO1184" s="92">
        <f t="shared" ref="DO1184" si="5445">DN1184+DO1181</f>
        <v>0</v>
      </c>
      <c r="DP1184" s="92">
        <f t="shared" ref="DP1184" si="5446">DO1184+DP1181</f>
        <v>0</v>
      </c>
      <c r="DQ1184" s="92">
        <f t="shared" ref="DQ1184" si="5447">DP1184+DQ1181</f>
        <v>0</v>
      </c>
      <c r="DR1184" s="92">
        <f t="shared" ref="DR1184" si="5448">DQ1184+DR1181</f>
        <v>0</v>
      </c>
      <c r="DS1184" s="92">
        <f t="shared" ref="DS1184" si="5449">DR1184+DS1181</f>
        <v>0</v>
      </c>
      <c r="DT1184" s="92">
        <f t="shared" ref="DT1184" si="5450">DS1184+DT1181</f>
        <v>0</v>
      </c>
      <c r="DU1184" s="92">
        <f t="shared" ref="DU1184" si="5451">DT1184+DU1181</f>
        <v>0</v>
      </c>
      <c r="DV1184" s="92">
        <f t="shared" ref="DV1184" si="5452">DU1184+DV1181</f>
        <v>0</v>
      </c>
      <c r="DW1184" s="92">
        <f t="shared" ref="DW1184" si="5453">DV1184+DW1181</f>
        <v>0</v>
      </c>
      <c r="DX1184" s="92">
        <f t="shared" ref="DX1184" si="5454">DW1184+DX1181</f>
        <v>0</v>
      </c>
      <c r="DY1184" s="92">
        <f t="shared" ref="DY1184" si="5455">DX1184+DY1181</f>
        <v>0</v>
      </c>
      <c r="DZ1184" s="92">
        <f t="shared" ref="DZ1184" si="5456">DY1184+DZ1181</f>
        <v>0</v>
      </c>
      <c r="EA1184" s="92">
        <f t="shared" ref="EA1184" si="5457">DZ1184+EA1181</f>
        <v>0</v>
      </c>
      <c r="EB1184" s="92">
        <f t="shared" ref="EB1184" si="5458">EA1184+EB1181</f>
        <v>0</v>
      </c>
      <c r="EC1184" s="92">
        <f t="shared" ref="EC1184" si="5459">EB1184+EC1181</f>
        <v>0</v>
      </c>
      <c r="ED1184" s="92">
        <f t="shared" ref="ED1184" si="5460">EC1184+ED1181</f>
        <v>0</v>
      </c>
      <c r="EE1184" s="92">
        <f t="shared" ref="EE1184" si="5461">ED1184+EE1181</f>
        <v>0</v>
      </c>
      <c r="EF1184" s="92">
        <f t="shared" ref="EF1184" si="5462">EE1184+EF1181</f>
        <v>0</v>
      </c>
      <c r="EG1184" s="92">
        <f t="shared" ref="EG1184" si="5463">EF1184+EG1181</f>
        <v>0</v>
      </c>
      <c r="EH1184" s="92">
        <f t="shared" ref="EH1184" si="5464">EG1184+EH1181</f>
        <v>0</v>
      </c>
      <c r="EI1184" s="92">
        <f t="shared" ref="EI1184" si="5465">EH1184+EI1181</f>
        <v>0</v>
      </c>
      <c r="EJ1184" s="92">
        <f t="shared" ref="EJ1184" si="5466">EI1184+EJ1181</f>
        <v>0</v>
      </c>
      <c r="EK1184" s="92">
        <f t="shared" ref="EK1184" si="5467">EJ1184+EK1181</f>
        <v>0</v>
      </c>
      <c r="EL1184" s="92">
        <f t="shared" ref="EL1184" si="5468">EK1184+EL1181</f>
        <v>0</v>
      </c>
      <c r="EM1184" s="92">
        <f t="shared" ref="EM1184" si="5469">EL1184+EM1181</f>
        <v>0</v>
      </c>
      <c r="EN1184" s="92">
        <f t="shared" ref="EN1184" si="5470">EM1184+EN1181</f>
        <v>0</v>
      </c>
      <c r="EO1184" s="92">
        <f t="shared" ref="EO1184" si="5471">EN1184+EO1181</f>
        <v>0</v>
      </c>
      <c r="EP1184" s="92">
        <f t="shared" ref="EP1184" si="5472">EO1184+EP1181</f>
        <v>0</v>
      </c>
      <c r="EQ1184" s="92">
        <f t="shared" ref="EQ1184" si="5473">EP1184+EQ1181</f>
        <v>0</v>
      </c>
      <c r="ER1184" s="92">
        <f t="shared" ref="ER1184" si="5474">EQ1184+ER1181</f>
        <v>0</v>
      </c>
      <c r="ES1184" s="92">
        <f t="shared" ref="ES1184" si="5475">ER1184+ES1181</f>
        <v>0</v>
      </c>
      <c r="ET1184" s="92">
        <f t="shared" ref="ET1184" si="5476">ES1184+ET1181</f>
        <v>0</v>
      </c>
      <c r="EU1184" s="92">
        <f t="shared" ref="EU1184" si="5477">ET1184+EU1181</f>
        <v>0</v>
      </c>
      <c r="EV1184" s="92">
        <f t="shared" ref="EV1184" si="5478">EU1184+EV1181</f>
        <v>0</v>
      </c>
      <c r="EW1184" s="92">
        <f t="shared" ref="EW1184" si="5479">EV1184+EW1181</f>
        <v>0</v>
      </c>
      <c r="EX1184" s="92">
        <f t="shared" ref="EX1184" si="5480">EW1184+EX1181</f>
        <v>0</v>
      </c>
      <c r="EY1184" s="92">
        <f t="shared" ref="EY1184" si="5481">EX1184+EY1181</f>
        <v>0</v>
      </c>
      <c r="EZ1184" s="92">
        <f t="shared" ref="EZ1184" si="5482">EY1184+EZ1181</f>
        <v>0</v>
      </c>
      <c r="FA1184" s="92">
        <f t="shared" ref="FA1184" si="5483">EZ1184+FA1181</f>
        <v>0</v>
      </c>
      <c r="FB1184" s="92">
        <f t="shared" ref="FB1184" si="5484">FA1184+FB1181</f>
        <v>0</v>
      </c>
      <c r="FC1184" s="92">
        <f t="shared" ref="FC1184" si="5485">FB1184+FC1181</f>
        <v>0</v>
      </c>
      <c r="FD1184" s="92">
        <f t="shared" ref="FD1184" si="5486">FC1184+FD1181</f>
        <v>0</v>
      </c>
      <c r="FE1184" s="92">
        <f t="shared" ref="FE1184" si="5487">FD1184+FE1181</f>
        <v>0</v>
      </c>
      <c r="FF1184" s="92">
        <f t="shared" ref="FF1184" si="5488">FE1184+FF1181</f>
        <v>0</v>
      </c>
      <c r="FG1184" s="92">
        <f t="shared" ref="FG1184" si="5489">FF1184+FG1181</f>
        <v>0</v>
      </c>
      <c r="FH1184" s="92">
        <f t="shared" ref="FH1184" si="5490">FG1184+FH1181</f>
        <v>0</v>
      </c>
      <c r="FI1184" s="92">
        <f t="shared" ref="FI1184" si="5491">FH1184+FI1181</f>
        <v>0</v>
      </c>
      <c r="FJ1184" s="92">
        <f t="shared" ref="FJ1184" si="5492">FI1184+FJ1181</f>
        <v>0</v>
      </c>
      <c r="FK1184" s="92">
        <f t="shared" ref="FK1184" si="5493">FJ1184+FK1181</f>
        <v>0</v>
      </c>
      <c r="FL1184" s="92">
        <f t="shared" ref="FL1184" si="5494">FK1184+FL1181</f>
        <v>0</v>
      </c>
      <c r="FM1184" s="92">
        <f t="shared" ref="FM1184" si="5495">FL1184+FM1181</f>
        <v>0</v>
      </c>
      <c r="FN1184" s="92">
        <f t="shared" ref="FN1184" si="5496">FM1184+FN1181</f>
        <v>0</v>
      </c>
      <c r="FO1184" s="92">
        <f t="shared" ref="FO1184" si="5497">FN1184+FO1181</f>
        <v>0</v>
      </c>
      <c r="FP1184" s="92">
        <f t="shared" ref="FP1184" si="5498">FO1184+FP1181</f>
        <v>0</v>
      </c>
      <c r="FQ1184" s="92">
        <f t="shared" ref="FQ1184" si="5499">FP1184+FQ1181</f>
        <v>0</v>
      </c>
      <c r="FR1184" s="92">
        <f t="shared" ref="FR1184" si="5500">FQ1184+FR1181</f>
        <v>0</v>
      </c>
      <c r="FS1184" s="92">
        <f t="shared" ref="FS1184" si="5501">FR1184+FS1181</f>
        <v>0</v>
      </c>
      <c r="FT1184" s="92">
        <f t="shared" ref="FT1184" si="5502">FS1184+FT1181</f>
        <v>0</v>
      </c>
      <c r="FU1184" s="92">
        <f t="shared" ref="FU1184" si="5503">FT1184+FU1181</f>
        <v>0</v>
      </c>
      <c r="FV1184" s="92">
        <f t="shared" ref="FV1184" si="5504">FU1184+FV1181</f>
        <v>0</v>
      </c>
      <c r="FW1184" s="92">
        <f t="shared" ref="FW1184" si="5505">FV1184+FW1181</f>
        <v>0</v>
      </c>
      <c r="FX1184" s="92">
        <f t="shared" ref="FX1184" si="5506">FW1184+FX1181</f>
        <v>0</v>
      </c>
      <c r="FY1184" s="92">
        <f t="shared" ref="FY1184" si="5507">FX1184+FY1181</f>
        <v>0</v>
      </c>
      <c r="FZ1184" s="92">
        <f t="shared" ref="FZ1184" si="5508">FY1184+FZ1181</f>
        <v>0</v>
      </c>
      <c r="GA1184" s="92">
        <f t="shared" ref="GA1184" si="5509">FZ1184+GA1181</f>
        <v>0</v>
      </c>
      <c r="GB1184" s="92">
        <f t="shared" ref="GB1184" si="5510">GA1184+GB1181</f>
        <v>0</v>
      </c>
      <c r="GC1184" s="92">
        <f t="shared" ref="GC1184" si="5511">GB1184+GC1181</f>
        <v>0</v>
      </c>
      <c r="GD1184" s="92">
        <f t="shared" ref="GD1184" si="5512">GC1184+GD1181</f>
        <v>0</v>
      </c>
      <c r="GE1184" s="92">
        <f t="shared" ref="GE1184" si="5513">GD1184+GE1181</f>
        <v>0</v>
      </c>
      <c r="GF1184" s="92">
        <f t="shared" ref="GF1184" si="5514">GE1184+GF1181</f>
        <v>0</v>
      </c>
      <c r="GG1184" s="92">
        <f t="shared" ref="GG1184" si="5515">GF1184+GG1181</f>
        <v>0</v>
      </c>
      <c r="GH1184" s="92">
        <f t="shared" ref="GH1184" si="5516">GG1184+GH1181</f>
        <v>0</v>
      </c>
      <c r="GI1184" s="92">
        <f t="shared" ref="GI1184" si="5517">GH1184+GI1181</f>
        <v>0</v>
      </c>
      <c r="GJ1184" s="92">
        <f t="shared" ref="GJ1184" si="5518">GI1184+GJ1181</f>
        <v>0</v>
      </c>
      <c r="GK1184" s="92">
        <f t="shared" ref="GK1184" si="5519">GJ1184+GK1181</f>
        <v>0</v>
      </c>
      <c r="GL1184" s="92">
        <f t="shared" ref="GL1184" si="5520">GK1184+GL1181</f>
        <v>0</v>
      </c>
      <c r="GM1184" s="92">
        <f t="shared" ref="GM1184" si="5521">GL1184+GM1181</f>
        <v>0</v>
      </c>
      <c r="GN1184" s="92">
        <f t="shared" ref="GN1184" si="5522">GM1184+GN1181</f>
        <v>0</v>
      </c>
      <c r="GO1184" s="92">
        <f t="shared" ref="GO1184" si="5523">GN1184+GO1181</f>
        <v>0</v>
      </c>
      <c r="GP1184" s="92">
        <f t="shared" ref="GP1184" si="5524">GO1184+GP1181</f>
        <v>0</v>
      </c>
      <c r="GQ1184" s="92">
        <f t="shared" ref="GQ1184" si="5525">GP1184+GQ1181</f>
        <v>0</v>
      </c>
      <c r="GR1184" s="92">
        <f t="shared" ref="GR1184" si="5526">GQ1184+GR1181</f>
        <v>0</v>
      </c>
      <c r="GS1184" s="92">
        <f t="shared" ref="GS1184" si="5527">GR1184+GS1181</f>
        <v>0</v>
      </c>
      <c r="GT1184" s="92">
        <f t="shared" ref="GT1184" si="5528">GS1184+GT1181</f>
        <v>0</v>
      </c>
      <c r="GU1184" s="92">
        <f t="shared" ref="GU1184" si="5529">GT1184+GU1181</f>
        <v>0</v>
      </c>
      <c r="GV1184" s="92">
        <f t="shared" ref="GV1184" si="5530">GU1184+GV1181</f>
        <v>0</v>
      </c>
      <c r="GW1184" s="92">
        <f t="shared" ref="GW1184" si="5531">GV1184+GW1181</f>
        <v>0</v>
      </c>
      <c r="GX1184" s="92">
        <f t="shared" ref="GX1184" si="5532">GW1184+GX1181</f>
        <v>0</v>
      </c>
      <c r="GY1184" s="92">
        <f t="shared" ref="GY1184" si="5533">GX1184+GY1181</f>
        <v>0</v>
      </c>
      <c r="GZ1184" s="92">
        <f t="shared" ref="GZ1184" si="5534">GY1184+GZ1181</f>
        <v>0</v>
      </c>
      <c r="HA1184" s="3"/>
      <c r="HB1184" s="3"/>
    </row>
    <row r="1185" spans="1:210" ht="7.2" customHeight="1">
      <c r="A1185" s="1"/>
      <c r="B1185" s="451"/>
      <c r="C1185" s="451"/>
      <c r="D1185" s="451"/>
      <c r="E1185" s="452"/>
      <c r="F1185" s="453"/>
      <c r="G1185" s="454"/>
      <c r="H1185" s="451"/>
      <c r="I1185" s="451"/>
      <c r="J1185" s="451"/>
      <c r="K1185" s="451"/>
      <c r="L1185" s="451"/>
      <c r="M1185" s="455"/>
      <c r="N1185" s="451"/>
      <c r="O1185" s="451"/>
      <c r="P1185" s="455"/>
      <c r="Q1185" s="451"/>
      <c r="R1185" s="451"/>
      <c r="S1185" s="455"/>
      <c r="T1185" s="456"/>
      <c r="U1185" s="457"/>
      <c r="V1185" s="451"/>
      <c r="W1185" s="458"/>
      <c r="X1185" s="458"/>
      <c r="Y1185" s="458"/>
      <c r="Z1185" s="458"/>
      <c r="AA1185" s="458"/>
      <c r="AB1185" s="458"/>
      <c r="AC1185" s="458"/>
      <c r="AD1185" s="458"/>
      <c r="AE1185" s="458"/>
      <c r="AF1185" s="458"/>
      <c r="AG1185" s="458"/>
      <c r="AH1185" s="458"/>
      <c r="AI1185" s="458"/>
      <c r="AJ1185" s="458"/>
      <c r="AK1185" s="458"/>
      <c r="AL1185" s="458"/>
      <c r="AM1185" s="458"/>
      <c r="AN1185" s="458"/>
      <c r="AO1185" s="458"/>
      <c r="AP1185" s="458"/>
      <c r="AQ1185" s="458"/>
      <c r="AR1185" s="458"/>
      <c r="AS1185" s="458"/>
      <c r="AT1185" s="458"/>
      <c r="AU1185" s="458"/>
      <c r="AV1185" s="458"/>
      <c r="AW1185" s="458"/>
      <c r="AX1185" s="458"/>
      <c r="AY1185" s="458"/>
      <c r="AZ1185" s="458"/>
      <c r="BA1185" s="458"/>
      <c r="BB1185" s="458"/>
      <c r="BC1185" s="458"/>
      <c r="BD1185" s="458"/>
      <c r="BE1185" s="458"/>
      <c r="BF1185" s="458"/>
      <c r="BG1185" s="458"/>
      <c r="BH1185" s="458"/>
      <c r="BI1185" s="458"/>
      <c r="BJ1185" s="458"/>
      <c r="BK1185" s="458"/>
      <c r="BL1185" s="458"/>
      <c r="BM1185" s="458"/>
      <c r="BN1185" s="458"/>
      <c r="BO1185" s="458"/>
      <c r="BP1185" s="458"/>
      <c r="BQ1185" s="458"/>
      <c r="BR1185" s="458"/>
      <c r="BS1185" s="458"/>
      <c r="BT1185" s="458"/>
      <c r="BU1185" s="458"/>
      <c r="BV1185" s="458"/>
      <c r="BW1185" s="458"/>
      <c r="BX1185" s="458"/>
      <c r="BY1185" s="458"/>
      <c r="BZ1185" s="458"/>
      <c r="CA1185" s="458"/>
      <c r="CB1185" s="458"/>
      <c r="CC1185" s="458"/>
      <c r="CD1185" s="458"/>
      <c r="CE1185" s="458"/>
      <c r="CF1185" s="458"/>
      <c r="CG1185" s="458"/>
      <c r="CH1185" s="458"/>
      <c r="CI1185" s="458"/>
      <c r="CJ1185" s="458"/>
      <c r="CK1185" s="458"/>
      <c r="CL1185" s="458"/>
      <c r="CM1185" s="458"/>
      <c r="CN1185" s="458"/>
      <c r="CO1185" s="458"/>
      <c r="CP1185" s="458"/>
      <c r="CQ1185" s="458"/>
      <c r="CR1185" s="458"/>
      <c r="CS1185" s="458"/>
      <c r="CT1185" s="458"/>
      <c r="CU1185" s="458"/>
      <c r="CV1185" s="458"/>
      <c r="CW1185" s="458"/>
      <c r="CX1185" s="458"/>
      <c r="CY1185" s="458"/>
      <c r="CZ1185" s="458"/>
      <c r="DA1185" s="458"/>
      <c r="DB1185" s="458"/>
      <c r="DC1185" s="458"/>
      <c r="DD1185" s="458"/>
      <c r="DE1185" s="458"/>
      <c r="DF1185" s="458"/>
      <c r="DG1185" s="458"/>
      <c r="DH1185" s="458"/>
      <c r="DI1185" s="458"/>
      <c r="DJ1185" s="458"/>
      <c r="DK1185" s="458"/>
      <c r="DL1185" s="458"/>
      <c r="DM1185" s="458"/>
      <c r="DN1185" s="458"/>
      <c r="DO1185" s="458"/>
      <c r="DP1185" s="458"/>
      <c r="DQ1185" s="458"/>
      <c r="DR1185" s="458"/>
      <c r="DS1185" s="458"/>
      <c r="DT1185" s="458"/>
      <c r="DU1185" s="458"/>
      <c r="DV1185" s="458"/>
      <c r="DW1185" s="458"/>
      <c r="DX1185" s="458"/>
      <c r="DY1185" s="458"/>
      <c r="DZ1185" s="458"/>
      <c r="EA1185" s="458"/>
      <c r="EB1185" s="458"/>
      <c r="EC1185" s="458"/>
      <c r="ED1185" s="458"/>
      <c r="EE1185" s="458"/>
      <c r="EF1185" s="458"/>
      <c r="EG1185" s="458"/>
      <c r="EH1185" s="458"/>
      <c r="EI1185" s="458"/>
      <c r="EJ1185" s="458"/>
      <c r="EK1185" s="458"/>
      <c r="EL1185" s="458"/>
      <c r="EM1185" s="458"/>
      <c r="EN1185" s="458"/>
      <c r="EO1185" s="458"/>
      <c r="EP1185" s="458"/>
      <c r="EQ1185" s="458"/>
      <c r="ER1185" s="458"/>
      <c r="ES1185" s="458"/>
      <c r="ET1185" s="458"/>
      <c r="EU1185" s="458"/>
      <c r="EV1185" s="458"/>
      <c r="EW1185" s="458"/>
      <c r="EX1185" s="458"/>
      <c r="EY1185" s="458"/>
      <c r="EZ1185" s="458"/>
      <c r="FA1185" s="458"/>
      <c r="FB1185" s="458"/>
      <c r="FC1185" s="458"/>
      <c r="FD1185" s="458"/>
      <c r="FE1185" s="458"/>
      <c r="FF1185" s="458"/>
      <c r="FG1185" s="458"/>
      <c r="FH1185" s="458"/>
      <c r="FI1185" s="458"/>
      <c r="FJ1185" s="458"/>
      <c r="FK1185" s="458"/>
      <c r="FL1185" s="458"/>
      <c r="FM1185" s="458"/>
      <c r="FN1185" s="458"/>
      <c r="FO1185" s="458"/>
      <c r="FP1185" s="458"/>
      <c r="FQ1185" s="458"/>
      <c r="FR1185" s="458"/>
      <c r="FS1185" s="458"/>
      <c r="FT1185" s="458"/>
      <c r="FU1185" s="458"/>
      <c r="FV1185" s="458"/>
      <c r="FW1185" s="458"/>
      <c r="FX1185" s="458"/>
      <c r="FY1185" s="458"/>
      <c r="FZ1185" s="458"/>
      <c r="GA1185" s="458"/>
      <c r="GB1185" s="458"/>
      <c r="GC1185" s="458"/>
      <c r="GD1185" s="458"/>
      <c r="GE1185" s="458"/>
      <c r="GF1185" s="458"/>
      <c r="GG1185" s="458"/>
      <c r="GH1185" s="458"/>
      <c r="GI1185" s="458"/>
      <c r="GJ1185" s="458"/>
      <c r="GK1185" s="458"/>
      <c r="GL1185" s="458"/>
      <c r="GM1185" s="458"/>
      <c r="GN1185" s="458"/>
      <c r="GO1185" s="458"/>
      <c r="GP1185" s="458"/>
      <c r="GQ1185" s="458"/>
      <c r="GR1185" s="458"/>
      <c r="GS1185" s="458"/>
      <c r="GT1185" s="458"/>
      <c r="GU1185" s="458"/>
      <c r="GV1185" s="458"/>
      <c r="GW1185" s="458"/>
      <c r="GX1185" s="458"/>
      <c r="GY1185" s="458"/>
      <c r="GZ1185" s="458"/>
      <c r="HA1185" s="1"/>
      <c r="HB1185" s="1"/>
    </row>
    <row r="1186" spans="1:210" ht="7.2" customHeight="1">
      <c r="A1186" s="1"/>
      <c r="B1186" s="1"/>
      <c r="C1186" s="1"/>
      <c r="D1186" s="1"/>
      <c r="E1186" s="263"/>
      <c r="F1186" s="48"/>
      <c r="G1186" s="231"/>
      <c r="H1186" s="1"/>
      <c r="I1186" s="1"/>
      <c r="J1186" s="1"/>
      <c r="K1186" s="1"/>
      <c r="L1186" s="1"/>
      <c r="M1186" s="5"/>
      <c r="N1186" s="1"/>
      <c r="O1186" s="1"/>
      <c r="P1186" s="5"/>
      <c r="Q1186" s="1"/>
      <c r="R1186" s="1"/>
      <c r="S1186" s="5"/>
      <c r="T1186" s="7"/>
      <c r="U1186" s="24"/>
      <c r="V1186" s="1"/>
      <c r="W1186" s="12"/>
      <c r="X1186" s="10"/>
      <c r="Y1186" s="46"/>
      <c r="Z1186" s="93"/>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4"/>
      <c r="BB1186" s="94"/>
      <c r="BC1186" s="94"/>
      <c r="BD1186" s="94"/>
      <c r="BE1186" s="94"/>
      <c r="BF1186" s="94"/>
      <c r="BG1186" s="94"/>
      <c r="BH1186" s="94"/>
      <c r="BI1186" s="94"/>
      <c r="BJ1186" s="94"/>
      <c r="BK1186" s="94"/>
      <c r="BL1186" s="94"/>
      <c r="BM1186" s="94"/>
      <c r="BN1186" s="94"/>
      <c r="BO1186" s="94"/>
      <c r="BP1186" s="94"/>
      <c r="BQ1186" s="94"/>
      <c r="BR1186" s="94"/>
      <c r="BS1186" s="94"/>
      <c r="BT1186" s="94"/>
      <c r="BU1186" s="94"/>
      <c r="BV1186" s="94"/>
      <c r="BW1186" s="94"/>
      <c r="BX1186" s="94"/>
      <c r="BY1186" s="94"/>
      <c r="BZ1186" s="94"/>
      <c r="CA1186" s="94"/>
      <c r="CB1186" s="94"/>
      <c r="CC1186" s="94"/>
      <c r="CD1186" s="94"/>
      <c r="CE1186" s="94"/>
      <c r="CF1186" s="94"/>
      <c r="CG1186" s="94"/>
      <c r="CH1186" s="94"/>
      <c r="CI1186" s="94"/>
      <c r="CJ1186" s="94"/>
      <c r="CK1186" s="94"/>
      <c r="CL1186" s="94"/>
      <c r="CM1186" s="94"/>
      <c r="CN1186" s="94"/>
      <c r="CO1186" s="94"/>
      <c r="CP1186" s="94"/>
      <c r="CQ1186" s="94"/>
      <c r="CR1186" s="94"/>
      <c r="CS1186" s="94"/>
      <c r="CT1186" s="94"/>
      <c r="CU1186" s="94"/>
      <c r="CV1186" s="94"/>
      <c r="CW1186" s="94"/>
      <c r="CX1186" s="94"/>
      <c r="CY1186" s="94"/>
      <c r="CZ1186" s="94"/>
      <c r="DA1186" s="94"/>
      <c r="DB1186" s="94"/>
      <c r="DC1186" s="94"/>
      <c r="DD1186" s="94"/>
      <c r="DE1186" s="94"/>
      <c r="DF1186" s="94"/>
      <c r="DG1186" s="94"/>
      <c r="DH1186" s="94"/>
      <c r="DI1186" s="94"/>
      <c r="DJ1186" s="94"/>
      <c r="DK1186" s="94"/>
      <c r="DL1186" s="94"/>
      <c r="DM1186" s="94"/>
      <c r="DN1186" s="94"/>
      <c r="DO1186" s="94"/>
      <c r="DP1186" s="94"/>
      <c r="DQ1186" s="94"/>
      <c r="DR1186" s="94"/>
      <c r="DS1186" s="94"/>
      <c r="DT1186" s="94"/>
      <c r="DU1186" s="94"/>
      <c r="DV1186" s="94"/>
      <c r="DW1186" s="94"/>
      <c r="DX1186" s="94"/>
      <c r="DY1186" s="94"/>
      <c r="DZ1186" s="94"/>
      <c r="EA1186" s="94"/>
      <c r="EB1186" s="94"/>
      <c r="EC1186" s="94"/>
      <c r="ED1186" s="94"/>
      <c r="EE1186" s="94"/>
      <c r="EF1186" s="94"/>
      <c r="EG1186" s="94"/>
      <c r="EH1186" s="94"/>
      <c r="EI1186" s="94"/>
      <c r="EJ1186" s="94"/>
      <c r="EK1186" s="94"/>
      <c r="EL1186" s="94"/>
      <c r="EM1186" s="94"/>
      <c r="EN1186" s="94"/>
      <c r="EO1186" s="94"/>
      <c r="EP1186" s="94"/>
      <c r="EQ1186" s="94"/>
      <c r="ER1186" s="94"/>
      <c r="ES1186" s="94"/>
      <c r="ET1186" s="94"/>
      <c r="EU1186" s="94"/>
      <c r="EV1186" s="94"/>
      <c r="EW1186" s="94"/>
      <c r="EX1186" s="94"/>
      <c r="EY1186" s="94"/>
      <c r="EZ1186" s="94"/>
      <c r="FA1186" s="94"/>
      <c r="FB1186" s="94"/>
      <c r="FC1186" s="94"/>
      <c r="FD1186" s="94"/>
      <c r="FE1186" s="94"/>
      <c r="FF1186" s="94"/>
      <c r="FG1186" s="94"/>
      <c r="FH1186" s="94"/>
      <c r="FI1186" s="94"/>
      <c r="FJ1186" s="94"/>
      <c r="FK1186" s="94"/>
      <c r="FL1186" s="94"/>
      <c r="FM1186" s="94"/>
      <c r="FN1186" s="94"/>
      <c r="FO1186" s="94"/>
      <c r="FP1186" s="94"/>
      <c r="FQ1186" s="94"/>
      <c r="FR1186" s="94"/>
      <c r="FS1186" s="94"/>
      <c r="FT1186" s="94"/>
      <c r="FU1186" s="94"/>
      <c r="FV1186" s="94"/>
      <c r="FW1186" s="94"/>
      <c r="FX1186" s="94"/>
      <c r="FY1186" s="94"/>
      <c r="FZ1186" s="94"/>
      <c r="GA1186" s="94"/>
      <c r="GB1186" s="94"/>
      <c r="GC1186" s="94"/>
      <c r="GD1186" s="94"/>
      <c r="GE1186" s="94"/>
      <c r="GF1186" s="94"/>
      <c r="GG1186" s="94"/>
      <c r="GH1186" s="94"/>
      <c r="GI1186" s="94"/>
      <c r="GJ1186" s="94"/>
      <c r="GK1186" s="94"/>
      <c r="GL1186" s="94"/>
      <c r="GM1186" s="94"/>
      <c r="GN1186" s="94"/>
      <c r="GO1186" s="94"/>
      <c r="GP1186" s="94"/>
      <c r="GQ1186" s="94"/>
      <c r="GR1186" s="94"/>
      <c r="GS1186" s="94"/>
      <c r="GT1186" s="94"/>
      <c r="GU1186" s="94"/>
      <c r="GV1186" s="94"/>
      <c r="GW1186" s="94"/>
      <c r="GX1186" s="94"/>
      <c r="GY1186" s="94"/>
      <c r="GZ1186" s="94"/>
      <c r="HA1186" s="1"/>
      <c r="HB1186" s="1"/>
    </row>
    <row r="1187" spans="1:210" ht="4.2" customHeight="1">
      <c r="A1187" s="1"/>
      <c r="B1187" s="1"/>
      <c r="C1187" s="1"/>
      <c r="D1187" s="1"/>
      <c r="E1187" s="263"/>
      <c r="F1187" s="48"/>
      <c r="G1187" s="231"/>
      <c r="H1187" s="1"/>
      <c r="I1187" s="1"/>
      <c r="J1187" s="1"/>
      <c r="K1187" s="1"/>
      <c r="L1187" s="1"/>
      <c r="M1187" s="5"/>
      <c r="N1187" s="1"/>
      <c r="O1187" s="1"/>
      <c r="P1187" s="5"/>
      <c r="Q1187" s="1"/>
      <c r="R1187" s="1"/>
      <c r="S1187" s="5"/>
      <c r="T1187" s="7"/>
      <c r="U1187" s="24"/>
      <c r="V1187" s="1"/>
      <c r="W1187" s="12"/>
      <c r="X1187" s="10"/>
      <c r="Y1187" s="46"/>
      <c r="Z1187" s="93"/>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4"/>
      <c r="BB1187" s="94"/>
      <c r="BC1187" s="94"/>
      <c r="BD1187" s="94"/>
      <c r="BE1187" s="94"/>
      <c r="BF1187" s="94"/>
      <c r="BG1187" s="94"/>
      <c r="BH1187" s="94"/>
      <c r="BI1187" s="94"/>
      <c r="BJ1187" s="94"/>
      <c r="BK1187" s="94"/>
      <c r="BL1187" s="94"/>
      <c r="BM1187" s="94"/>
      <c r="BN1187" s="94"/>
      <c r="BO1187" s="94"/>
      <c r="BP1187" s="94"/>
      <c r="BQ1187" s="94"/>
      <c r="BR1187" s="94"/>
      <c r="BS1187" s="94"/>
      <c r="BT1187" s="94"/>
      <c r="BU1187" s="94"/>
      <c r="BV1187" s="94"/>
      <c r="BW1187" s="94"/>
      <c r="BX1187" s="94"/>
      <c r="BY1187" s="94"/>
      <c r="BZ1187" s="94"/>
      <c r="CA1187" s="94"/>
      <c r="CB1187" s="94"/>
      <c r="CC1187" s="94"/>
      <c r="CD1187" s="94"/>
      <c r="CE1187" s="94"/>
      <c r="CF1187" s="94"/>
      <c r="CG1187" s="94"/>
      <c r="CH1187" s="94"/>
      <c r="CI1187" s="94"/>
      <c r="CJ1187" s="94"/>
      <c r="CK1187" s="94"/>
      <c r="CL1187" s="94"/>
      <c r="CM1187" s="94"/>
      <c r="CN1187" s="94"/>
      <c r="CO1187" s="94"/>
      <c r="CP1187" s="94"/>
      <c r="CQ1187" s="94"/>
      <c r="CR1187" s="94"/>
      <c r="CS1187" s="94"/>
      <c r="CT1187" s="94"/>
      <c r="CU1187" s="94"/>
      <c r="CV1187" s="94"/>
      <c r="CW1187" s="94"/>
      <c r="CX1187" s="94"/>
      <c r="CY1187" s="94"/>
      <c r="CZ1187" s="94"/>
      <c r="DA1187" s="94"/>
      <c r="DB1187" s="94"/>
      <c r="DC1187" s="94"/>
      <c r="DD1187" s="94"/>
      <c r="DE1187" s="94"/>
      <c r="DF1187" s="94"/>
      <c r="DG1187" s="94"/>
      <c r="DH1187" s="94"/>
      <c r="DI1187" s="94"/>
      <c r="DJ1187" s="94"/>
      <c r="DK1187" s="94"/>
      <c r="DL1187" s="94"/>
      <c r="DM1187" s="94"/>
      <c r="DN1187" s="94"/>
      <c r="DO1187" s="94"/>
      <c r="DP1187" s="94"/>
      <c r="DQ1187" s="94"/>
      <c r="DR1187" s="94"/>
      <c r="DS1187" s="94"/>
      <c r="DT1187" s="94"/>
      <c r="DU1187" s="94"/>
      <c r="DV1187" s="94"/>
      <c r="DW1187" s="94"/>
      <c r="DX1187" s="94"/>
      <c r="DY1187" s="94"/>
      <c r="DZ1187" s="94"/>
      <c r="EA1187" s="94"/>
      <c r="EB1187" s="94"/>
      <c r="EC1187" s="94"/>
      <c r="ED1187" s="94"/>
      <c r="EE1187" s="94"/>
      <c r="EF1187" s="94"/>
      <c r="EG1187" s="94"/>
      <c r="EH1187" s="94"/>
      <c r="EI1187" s="94"/>
      <c r="EJ1187" s="94"/>
      <c r="EK1187" s="94"/>
      <c r="EL1187" s="94"/>
      <c r="EM1187" s="94"/>
      <c r="EN1187" s="94"/>
      <c r="EO1187" s="94"/>
      <c r="EP1187" s="94"/>
      <c r="EQ1187" s="94"/>
      <c r="ER1187" s="94"/>
      <c r="ES1187" s="94"/>
      <c r="ET1187" s="94"/>
      <c r="EU1187" s="94"/>
      <c r="EV1187" s="94"/>
      <c r="EW1187" s="94"/>
      <c r="EX1187" s="94"/>
      <c r="EY1187" s="94"/>
      <c r="EZ1187" s="94"/>
      <c r="FA1187" s="94"/>
      <c r="FB1187" s="94"/>
      <c r="FC1187" s="94"/>
      <c r="FD1187" s="94"/>
      <c r="FE1187" s="94"/>
      <c r="FF1187" s="94"/>
      <c r="FG1187" s="94"/>
      <c r="FH1187" s="94"/>
      <c r="FI1187" s="94"/>
      <c r="FJ1187" s="94"/>
      <c r="FK1187" s="94"/>
      <c r="FL1187" s="94"/>
      <c r="FM1187" s="94"/>
      <c r="FN1187" s="94"/>
      <c r="FO1187" s="94"/>
      <c r="FP1187" s="94"/>
      <c r="FQ1187" s="94"/>
      <c r="FR1187" s="94"/>
      <c r="FS1187" s="94"/>
      <c r="FT1187" s="94"/>
      <c r="FU1187" s="94"/>
      <c r="FV1187" s="94"/>
      <c r="FW1187" s="94"/>
      <c r="FX1187" s="94"/>
      <c r="FY1187" s="94"/>
      <c r="FZ1187" s="94"/>
      <c r="GA1187" s="94"/>
      <c r="GB1187" s="94"/>
      <c r="GC1187" s="94"/>
      <c r="GD1187" s="94"/>
      <c r="GE1187" s="94"/>
      <c r="GF1187" s="94"/>
      <c r="GG1187" s="94"/>
      <c r="GH1187" s="94"/>
      <c r="GI1187" s="94"/>
      <c r="GJ1187" s="94"/>
      <c r="GK1187" s="94"/>
      <c r="GL1187" s="94"/>
      <c r="GM1187" s="94"/>
      <c r="GN1187" s="94"/>
      <c r="GO1187" s="94"/>
      <c r="GP1187" s="94"/>
      <c r="GQ1187" s="94"/>
      <c r="GR1187" s="94"/>
      <c r="GS1187" s="94"/>
      <c r="GT1187" s="94"/>
      <c r="GU1187" s="94"/>
      <c r="GV1187" s="94"/>
      <c r="GW1187" s="94"/>
      <c r="GX1187" s="94"/>
      <c r="GY1187" s="94"/>
      <c r="GZ1187" s="94"/>
      <c r="HA1187" s="1"/>
      <c r="HB1187" s="1"/>
    </row>
    <row r="1188" spans="1:210" s="39" customFormat="1">
      <c r="A1188" s="36"/>
      <c r="B1188" s="36"/>
      <c r="C1188" s="36"/>
      <c r="D1188" s="36"/>
      <c r="E1188" s="274"/>
      <c r="F1188" s="51"/>
      <c r="G1188" s="306" t="s">
        <v>6</v>
      </c>
      <c r="H1188" s="36" t="s">
        <v>239</v>
      </c>
      <c r="I1188" s="36"/>
      <c r="J1188" s="36"/>
      <c r="K1188" s="36"/>
      <c r="L1188" s="36"/>
      <c r="M1188" s="37"/>
      <c r="N1188" s="36" t="str">
        <f>Главная!$Y$8</f>
        <v>итого</v>
      </c>
      <c r="O1188" s="36"/>
      <c r="P1188" s="5"/>
      <c r="Q1188" s="36" t="s">
        <v>26</v>
      </c>
      <c r="R1188" s="36"/>
      <c r="S1188" s="37"/>
      <c r="T1188" s="201"/>
      <c r="U1188" s="37"/>
      <c r="V1188" s="36"/>
      <c r="W1188" s="38">
        <f>SUM($Y1188:$HA1188)</f>
        <v>0</v>
      </c>
      <c r="X1188" s="38"/>
      <c r="Y1188" s="46"/>
      <c r="Z1188" s="99"/>
      <c r="AA1188" s="100">
        <f>IF(AA$8="",0,SUMIFS(AA1139:AA1145,$E1139:$E1145,"ндс(-)")*Главная!$N$23/(1+Главная!$N$23))</f>
        <v>0</v>
      </c>
      <c r="AB1188" s="100">
        <f>IF(AB$8="",0,SUMIFS(AB1139:AB1145,$E1139:$E1145,"ндс(-)")*Главная!$N$23/(1+Главная!$N$23))</f>
        <v>0</v>
      </c>
      <c r="AC1188" s="100">
        <f>IF(AC$8="",0,SUMIFS(AC1139:AC1145,$E1139:$E1145,"ндс(-)")*Главная!$N$23/(1+Главная!$N$23))</f>
        <v>0</v>
      </c>
      <c r="AD1188" s="100">
        <f>IF(AD$8="",0,SUMIFS(AD1139:AD1145,$E1139:$E1145,"ндс(-)")*Главная!$N$23/(1+Главная!$N$23))</f>
        <v>0</v>
      </c>
      <c r="AE1188" s="100">
        <f>IF(AE$8="",0,SUMIFS(AE1139:AE1145,$E1139:$E1145,"ндс(-)")*Главная!$N$23/(1+Главная!$N$23))</f>
        <v>0</v>
      </c>
      <c r="AF1188" s="100">
        <f>IF(AF$8="",0,SUMIFS(AF1139:AF1145,$E1139:$E1145,"ндс(-)")*Главная!$N$23/(1+Главная!$N$23))</f>
        <v>0</v>
      </c>
      <c r="AG1188" s="100">
        <f>IF(AG$8="",0,SUMIFS(AG1139:AG1145,$E1139:$E1145,"ндс(-)")*Главная!$N$23/(1+Главная!$N$23))</f>
        <v>0</v>
      </c>
      <c r="AH1188" s="100">
        <f>IF(AH$8="",0,SUMIFS(AH1139:AH1145,$E1139:$E1145,"ндс(-)")*Главная!$N$23/(1+Главная!$N$23))</f>
        <v>0</v>
      </c>
      <c r="AI1188" s="100">
        <f>IF(AI$8="",0,SUMIFS(AI1139:AI1145,$E1139:$E1145,"ндс(-)")*Главная!$N$23/(1+Главная!$N$23))</f>
        <v>0</v>
      </c>
      <c r="AJ1188" s="100">
        <f>IF(AJ$8="",0,SUMIFS(AJ1139:AJ1145,$E1139:$E1145,"ндс(-)")*Главная!$N$23/(1+Главная!$N$23))</f>
        <v>0</v>
      </c>
      <c r="AK1188" s="100">
        <f>IF(AK$8="",0,SUMIFS(AK1139:AK1145,$E1139:$E1145,"ндс(-)")*Главная!$N$23/(1+Главная!$N$23))</f>
        <v>0</v>
      </c>
      <c r="AL1188" s="100">
        <f>IF(AL$8="",0,SUMIFS(AL1139:AL1145,$E1139:$E1145,"ндс(-)")*Главная!$N$23/(1+Главная!$N$23))</f>
        <v>0</v>
      </c>
      <c r="AM1188" s="100">
        <f>IF(AM$8="",0,SUMIFS(AM1139:AM1145,$E1139:$E1145,"ндс(-)")*Главная!$N$23/(1+Главная!$N$23))</f>
        <v>0</v>
      </c>
      <c r="AN1188" s="100">
        <f>IF(AN$8="",0,SUMIFS(AN1139:AN1145,$E1139:$E1145,"ндс(-)")*Главная!$N$23/(1+Главная!$N$23))</f>
        <v>0</v>
      </c>
      <c r="AO1188" s="100">
        <f>IF(AO$8="",0,SUMIFS(AO1139:AO1145,$E1139:$E1145,"ндс(-)")*Главная!$N$23/(1+Главная!$N$23))</f>
        <v>0</v>
      </c>
      <c r="AP1188" s="100">
        <f>IF(AP$8="",0,SUMIFS(AP1139:AP1145,$E1139:$E1145,"ндс(-)")*Главная!$N$23/(1+Главная!$N$23))</f>
        <v>0</v>
      </c>
      <c r="AQ1188" s="100">
        <f>IF(AQ$8="",0,SUMIFS(AQ1139:AQ1145,$E1139:$E1145,"ндс(-)")*Главная!$N$23/(1+Главная!$N$23))</f>
        <v>0</v>
      </c>
      <c r="AR1188" s="100">
        <f>IF(AR$8="",0,SUMIFS(AR1139:AR1145,$E1139:$E1145,"ндс(-)")*Главная!$N$23/(1+Главная!$N$23))</f>
        <v>0</v>
      </c>
      <c r="AS1188" s="100">
        <f>IF(AS$8="",0,SUMIFS(AS1139:AS1145,$E1139:$E1145,"ндс(-)")*Главная!$N$23/(1+Главная!$N$23))</f>
        <v>0</v>
      </c>
      <c r="AT1188" s="100">
        <f>IF(AT$8="",0,SUMIFS(AT1139:AT1145,$E1139:$E1145,"ндс(-)")*Главная!$N$23/(1+Главная!$N$23))</f>
        <v>0</v>
      </c>
      <c r="AU1188" s="100">
        <f>IF(AU$8="",0,SUMIFS(AU1139:AU1145,$E1139:$E1145,"ндс(-)")*Главная!$N$23/(1+Главная!$N$23))</f>
        <v>0</v>
      </c>
      <c r="AV1188" s="100">
        <f>IF(AV$8="",0,SUMIFS(AV1139:AV1145,$E1139:$E1145,"ндс(-)")*Главная!$N$23/(1+Главная!$N$23))</f>
        <v>0</v>
      </c>
      <c r="AW1188" s="100">
        <f>IF(AW$8="",0,SUMIFS(AW1139:AW1145,$E1139:$E1145,"ндс(-)")*Главная!$N$23/(1+Главная!$N$23))</f>
        <v>0</v>
      </c>
      <c r="AX1188" s="100">
        <f>IF(AX$8="",0,SUMIFS(AX1139:AX1145,$E1139:$E1145,"ндс(-)")*Главная!$N$23/(1+Главная!$N$23))</f>
        <v>0</v>
      </c>
      <c r="AY1188" s="100">
        <f>IF(AY$8="",0,SUMIFS(AY1139:AY1145,$E1139:$E1145,"ндс(-)")*Главная!$N$23/(1+Главная!$N$23))</f>
        <v>0</v>
      </c>
      <c r="AZ1188" s="100">
        <f>IF(AZ$8="",0,SUMIFS(AZ1139:AZ1145,$E1139:$E1145,"ндс(-)")*Главная!$N$23/(1+Главная!$N$23))</f>
        <v>0</v>
      </c>
      <c r="BA1188" s="100">
        <f>IF(BA$8="",0,SUMIFS(BA1139:BA1145,$E1139:$E1145,"ндс(-)")*Главная!$N$23/(1+Главная!$N$23))</f>
        <v>0</v>
      </c>
      <c r="BB1188" s="100">
        <f>IF(BB$8="",0,SUMIFS(BB1139:BB1145,$E1139:$E1145,"ндс(-)")*Главная!$N$23/(1+Главная!$N$23))</f>
        <v>0</v>
      </c>
      <c r="BC1188" s="100">
        <f>IF(BC$8="",0,SUMIFS(BC1139:BC1145,$E1139:$E1145,"ндс(-)")*Главная!$N$23/(1+Главная!$N$23))</f>
        <v>0</v>
      </c>
      <c r="BD1188" s="100">
        <f>IF(BD$8="",0,SUMIFS(BD1139:BD1145,$E1139:$E1145,"ндс(-)")*Главная!$N$23/(1+Главная!$N$23))</f>
        <v>0</v>
      </c>
      <c r="BE1188" s="100">
        <f>IF(BE$8="",0,SUMIFS(BE1139:BE1145,$E1139:$E1145,"ндс(-)")*Главная!$N$23/(1+Главная!$N$23))</f>
        <v>0</v>
      </c>
      <c r="BF1188" s="100">
        <f>IF(BF$8="",0,SUMIFS(BF1139:BF1145,$E1139:$E1145,"ндс(-)")*Главная!$N$23/(1+Главная!$N$23))</f>
        <v>0</v>
      </c>
      <c r="BG1188" s="100">
        <f>IF(BG$8="",0,SUMIFS(BG1139:BG1145,$E1139:$E1145,"ндс(-)")*Главная!$N$23/(1+Главная!$N$23))</f>
        <v>0</v>
      </c>
      <c r="BH1188" s="100">
        <f>IF(BH$8="",0,SUMIFS(BH1139:BH1145,$E1139:$E1145,"ндс(-)")*Главная!$N$23/(1+Главная!$N$23))</f>
        <v>0</v>
      </c>
      <c r="BI1188" s="100">
        <f>IF(BI$8="",0,SUMIFS(BI1139:BI1145,$E1139:$E1145,"ндс(-)")*Главная!$N$23/(1+Главная!$N$23))</f>
        <v>0</v>
      </c>
      <c r="BJ1188" s="100">
        <f>IF(BJ$8="",0,SUMIFS(BJ1139:BJ1145,$E1139:$E1145,"ндс(-)")*Главная!$N$23/(1+Главная!$N$23))</f>
        <v>0</v>
      </c>
      <c r="BK1188" s="100">
        <f>IF(BK$8="",0,SUMIFS(BK1139:BK1145,$E1139:$E1145,"ндс(-)")*Главная!$N$23/(1+Главная!$N$23))</f>
        <v>0</v>
      </c>
      <c r="BL1188" s="100">
        <f>IF(BL$8="",0,SUMIFS(BL1139:BL1145,$E1139:$E1145,"ндс(-)")*Главная!$N$23/(1+Главная!$N$23))</f>
        <v>0</v>
      </c>
      <c r="BM1188" s="100">
        <f>IF(BM$8="",0,SUMIFS(BM1139:BM1145,$E1139:$E1145,"ндс(-)")*Главная!$N$23/(1+Главная!$N$23))</f>
        <v>0</v>
      </c>
      <c r="BN1188" s="100">
        <f>IF(BN$8="",0,SUMIFS(BN1139:BN1145,$E1139:$E1145,"ндс(-)")*Главная!$N$23/(1+Главная!$N$23))</f>
        <v>0</v>
      </c>
      <c r="BO1188" s="100">
        <f>IF(BO$8="",0,SUMIFS(BO1139:BO1145,$E1139:$E1145,"ндс(-)")*Главная!$N$23/(1+Главная!$N$23))</f>
        <v>0</v>
      </c>
      <c r="BP1188" s="100">
        <f>IF(BP$8="",0,SUMIFS(BP1139:BP1145,$E1139:$E1145,"ндс(-)")*Главная!$N$23/(1+Главная!$N$23))</f>
        <v>0</v>
      </c>
      <c r="BQ1188" s="100">
        <f>IF(BQ$8="",0,SUMIFS(BQ1139:BQ1145,$E1139:$E1145,"ндс(-)")*Главная!$N$23/(1+Главная!$N$23))</f>
        <v>0</v>
      </c>
      <c r="BR1188" s="100">
        <f>IF(BR$8="",0,SUMIFS(BR1139:BR1145,$E1139:$E1145,"ндс(-)")*Главная!$N$23/(1+Главная!$N$23))</f>
        <v>0</v>
      </c>
      <c r="BS1188" s="100">
        <f>IF(BS$8="",0,SUMIFS(BS1139:BS1145,$E1139:$E1145,"ндс(-)")*Главная!$N$23/(1+Главная!$N$23))</f>
        <v>0</v>
      </c>
      <c r="BT1188" s="100">
        <f>IF(BT$8="",0,SUMIFS(BT1139:BT1145,$E1139:$E1145,"ндс(-)")*Главная!$N$23/(1+Главная!$N$23))</f>
        <v>0</v>
      </c>
      <c r="BU1188" s="100">
        <f>IF(BU$8="",0,SUMIFS(BU1139:BU1145,$E1139:$E1145,"ндс(-)")*Главная!$N$23/(1+Главная!$N$23))</f>
        <v>0</v>
      </c>
      <c r="BV1188" s="100">
        <f>IF(BV$8="",0,SUMIFS(BV1139:BV1145,$E1139:$E1145,"ндс(-)")*Главная!$N$23/(1+Главная!$N$23))</f>
        <v>0</v>
      </c>
      <c r="BW1188" s="100">
        <f>IF(BW$8="",0,SUMIFS(BW1139:BW1145,$E1139:$E1145,"ндс(-)")*Главная!$N$23/(1+Главная!$N$23))</f>
        <v>0</v>
      </c>
      <c r="BX1188" s="100">
        <f>IF(BX$8="",0,SUMIFS(BX1139:BX1145,$E1139:$E1145,"ндс(-)")*Главная!$N$23/(1+Главная!$N$23))</f>
        <v>0</v>
      </c>
      <c r="BY1188" s="100">
        <f>IF(BY$8="",0,SUMIFS(BY1139:BY1145,$E1139:$E1145,"ндс(-)")*Главная!$N$23/(1+Главная!$N$23))</f>
        <v>0</v>
      </c>
      <c r="BZ1188" s="100">
        <f>IF(BZ$8="",0,SUMIFS(BZ1139:BZ1145,$E1139:$E1145,"ндс(-)")*Главная!$N$23/(1+Главная!$N$23))</f>
        <v>0</v>
      </c>
      <c r="CA1188" s="100">
        <f>IF(CA$8="",0,SUMIFS(CA1139:CA1145,$E1139:$E1145,"ндс(-)")*Главная!$N$23/(1+Главная!$N$23))</f>
        <v>0</v>
      </c>
      <c r="CB1188" s="100">
        <f>IF(CB$8="",0,SUMIFS(CB1139:CB1145,$E1139:$E1145,"ндс(-)")*Главная!$N$23/(1+Главная!$N$23))</f>
        <v>0</v>
      </c>
      <c r="CC1188" s="100">
        <f>IF(CC$8="",0,SUMIFS(CC1139:CC1145,$E1139:$E1145,"ндс(-)")*Главная!$N$23/(1+Главная!$N$23))</f>
        <v>0</v>
      </c>
      <c r="CD1188" s="100">
        <f>IF(CD$8="",0,SUMIFS(CD1139:CD1145,$E1139:$E1145,"ндс(-)")*Главная!$N$23/(1+Главная!$N$23))</f>
        <v>0</v>
      </c>
      <c r="CE1188" s="100">
        <f>IF(CE$8="",0,SUMIFS(CE1139:CE1145,$E1139:$E1145,"ндс(-)")*Главная!$N$23/(1+Главная!$N$23))</f>
        <v>0</v>
      </c>
      <c r="CF1188" s="100">
        <f>IF(CF$8="",0,SUMIFS(CF1139:CF1145,$E1139:$E1145,"ндс(-)")*Главная!$N$23/(1+Главная!$N$23))</f>
        <v>0</v>
      </c>
      <c r="CG1188" s="100">
        <f>IF(CG$8="",0,SUMIFS(CG1139:CG1145,$E1139:$E1145,"ндс(-)")*Главная!$N$23/(1+Главная!$N$23))</f>
        <v>0</v>
      </c>
      <c r="CH1188" s="100">
        <f>IF(CH$8="",0,SUMIFS(CH1139:CH1145,$E1139:$E1145,"ндс(-)")*Главная!$N$23/(1+Главная!$N$23))</f>
        <v>0</v>
      </c>
      <c r="CI1188" s="100">
        <f>IF(CI$8="",0,SUMIFS(CI1139:CI1145,$E1139:$E1145,"ндс(-)")*Главная!$N$23/(1+Главная!$N$23))</f>
        <v>0</v>
      </c>
      <c r="CJ1188" s="100">
        <f>IF(CJ$8="",0,SUMIFS(CJ1139:CJ1145,$E1139:$E1145,"ндс(-)")*Главная!$N$23/(1+Главная!$N$23))</f>
        <v>0</v>
      </c>
      <c r="CK1188" s="100">
        <f>IF(CK$8="",0,SUMIFS(CK1139:CK1145,$E1139:$E1145,"ндс(-)")*Главная!$N$23/(1+Главная!$N$23))</f>
        <v>0</v>
      </c>
      <c r="CL1188" s="100">
        <f>IF(CL$8="",0,SUMIFS(CL1139:CL1145,$E1139:$E1145,"ндс(-)")*Главная!$N$23/(1+Главная!$N$23))</f>
        <v>0</v>
      </c>
      <c r="CM1188" s="100">
        <f>IF(CM$8="",0,SUMIFS(CM1139:CM1145,$E1139:$E1145,"ндс(-)")*Главная!$N$23/(1+Главная!$N$23))</f>
        <v>0</v>
      </c>
      <c r="CN1188" s="100">
        <f>IF(CN$8="",0,SUMIFS(CN1139:CN1145,$E1139:$E1145,"ндс(-)")*Главная!$N$23/(1+Главная!$N$23))</f>
        <v>0</v>
      </c>
      <c r="CO1188" s="100">
        <f>IF(CO$8="",0,SUMIFS(CO1139:CO1145,$E1139:$E1145,"ндс(-)")*Главная!$N$23/(1+Главная!$N$23))</f>
        <v>0</v>
      </c>
      <c r="CP1188" s="100">
        <f>IF(CP$8="",0,SUMIFS(CP1139:CP1145,$E1139:$E1145,"ндс(-)")*Главная!$N$23/(1+Главная!$N$23))</f>
        <v>0</v>
      </c>
      <c r="CQ1188" s="100">
        <f>IF(CQ$8="",0,SUMIFS(CQ1139:CQ1145,$E1139:$E1145,"ндс(-)")*Главная!$N$23/(1+Главная!$N$23))</f>
        <v>0</v>
      </c>
      <c r="CR1188" s="100">
        <f>IF(CR$8="",0,SUMIFS(CR1139:CR1145,$E1139:$E1145,"ндс(-)")*Главная!$N$23/(1+Главная!$N$23))</f>
        <v>0</v>
      </c>
      <c r="CS1188" s="100">
        <f>IF(CS$8="",0,SUMIFS(CS1139:CS1145,$E1139:$E1145,"ндс(-)")*Главная!$N$23/(1+Главная!$N$23))</f>
        <v>0</v>
      </c>
      <c r="CT1188" s="100">
        <f>IF(CT$8="",0,SUMIFS(CT1139:CT1145,$E1139:$E1145,"ндс(-)")*Главная!$N$23/(1+Главная!$N$23))</f>
        <v>0</v>
      </c>
      <c r="CU1188" s="100">
        <f>IF(CU$8="",0,SUMIFS(CU1139:CU1145,$E1139:$E1145,"ндс(-)")*Главная!$N$23/(1+Главная!$N$23))</f>
        <v>0</v>
      </c>
      <c r="CV1188" s="100">
        <f>IF(CV$8="",0,SUMIFS(CV1139:CV1145,$E1139:$E1145,"ндс(-)")*Главная!$N$23/(1+Главная!$N$23))</f>
        <v>0</v>
      </c>
      <c r="CW1188" s="100">
        <f>IF(CW$8="",0,SUMIFS(CW1139:CW1145,$E1139:$E1145,"ндс(-)")*Главная!$N$23/(1+Главная!$N$23))</f>
        <v>0</v>
      </c>
      <c r="CX1188" s="100">
        <f>IF(CX$8="",0,SUMIFS(CX1139:CX1145,$E1139:$E1145,"ндс(-)")*Главная!$N$23/(1+Главная!$N$23))</f>
        <v>0</v>
      </c>
      <c r="CY1188" s="100">
        <f>IF(CY$8="",0,SUMIFS(CY1139:CY1145,$E1139:$E1145,"ндс(-)")*Главная!$N$23/(1+Главная!$N$23))</f>
        <v>0</v>
      </c>
      <c r="CZ1188" s="100">
        <f>IF(CZ$8="",0,SUMIFS(CZ1139:CZ1145,$E1139:$E1145,"ндс(-)")*Главная!$N$23/(1+Главная!$N$23))</f>
        <v>0</v>
      </c>
      <c r="DA1188" s="100">
        <f>IF(DA$8="",0,SUMIFS(DA1139:DA1145,$E1139:$E1145,"ндс(-)")*Главная!$N$23/(1+Главная!$N$23))</f>
        <v>0</v>
      </c>
      <c r="DB1188" s="100">
        <f>IF(DB$8="",0,SUMIFS(DB1139:DB1145,$E1139:$E1145,"ндс(-)")*Главная!$N$23/(1+Главная!$N$23))</f>
        <v>0</v>
      </c>
      <c r="DC1188" s="100">
        <f>IF(DC$8="",0,SUMIFS(DC1139:DC1145,$E1139:$E1145,"ндс(-)")*Главная!$N$23/(1+Главная!$N$23))</f>
        <v>0</v>
      </c>
      <c r="DD1188" s="100">
        <f>IF(DD$8="",0,SUMIFS(DD1139:DD1145,$E1139:$E1145,"ндс(-)")*Главная!$N$23/(1+Главная!$N$23))</f>
        <v>0</v>
      </c>
      <c r="DE1188" s="100">
        <f>IF(DE$8="",0,SUMIFS(DE1139:DE1145,$E1139:$E1145,"ндс(-)")*Главная!$N$23/(1+Главная!$N$23))</f>
        <v>0</v>
      </c>
      <c r="DF1188" s="100">
        <f>IF(DF$8="",0,SUMIFS(DF1139:DF1145,$E1139:$E1145,"ндс(-)")*Главная!$N$23/(1+Главная!$N$23))</f>
        <v>0</v>
      </c>
      <c r="DG1188" s="100">
        <f>IF(DG$8="",0,SUMIFS(DG1139:DG1145,$E1139:$E1145,"ндс(-)")*Главная!$N$23/(1+Главная!$N$23))</f>
        <v>0</v>
      </c>
      <c r="DH1188" s="100">
        <f>IF(DH$8="",0,SUMIFS(DH1139:DH1145,$E1139:$E1145,"ндс(-)")*Главная!$N$23/(1+Главная!$N$23))</f>
        <v>0</v>
      </c>
      <c r="DI1188" s="100">
        <f>IF(DI$8="",0,SUMIFS(DI1139:DI1145,$E1139:$E1145,"ндс(-)")*Главная!$N$23/(1+Главная!$N$23))</f>
        <v>0</v>
      </c>
      <c r="DJ1188" s="100">
        <f>IF(DJ$8="",0,SUMIFS(DJ1139:DJ1145,$E1139:$E1145,"ндс(-)")*Главная!$N$23/(1+Главная!$N$23))</f>
        <v>0</v>
      </c>
      <c r="DK1188" s="100">
        <f>IF(DK$8="",0,SUMIFS(DK1139:DK1145,$E1139:$E1145,"ндс(-)")*Главная!$N$23/(1+Главная!$N$23))</f>
        <v>0</v>
      </c>
      <c r="DL1188" s="100">
        <f>IF(DL$8="",0,SUMIFS(DL1139:DL1145,$E1139:$E1145,"ндс(-)")*Главная!$N$23/(1+Главная!$N$23))</f>
        <v>0</v>
      </c>
      <c r="DM1188" s="100">
        <f>IF(DM$8="",0,SUMIFS(DM1139:DM1145,$E1139:$E1145,"ндс(-)")*Главная!$N$23/(1+Главная!$N$23))</f>
        <v>0</v>
      </c>
      <c r="DN1188" s="100">
        <f>IF(DN$8="",0,SUMIFS(DN1139:DN1145,$E1139:$E1145,"ндс(-)")*Главная!$N$23/(1+Главная!$N$23))</f>
        <v>0</v>
      </c>
      <c r="DO1188" s="100">
        <f>IF(DO$8="",0,SUMIFS(DO1139:DO1145,$E1139:$E1145,"ндс(-)")*Главная!$N$23/(1+Главная!$N$23))</f>
        <v>0</v>
      </c>
      <c r="DP1188" s="100">
        <f>IF(DP$8="",0,SUMIFS(DP1139:DP1145,$E1139:$E1145,"ндс(-)")*Главная!$N$23/(1+Главная!$N$23))</f>
        <v>0</v>
      </c>
      <c r="DQ1188" s="100">
        <f>IF(DQ$8="",0,SUMIFS(DQ1139:DQ1145,$E1139:$E1145,"ндс(-)")*Главная!$N$23/(1+Главная!$N$23))</f>
        <v>0</v>
      </c>
      <c r="DR1188" s="100">
        <f>IF(DR$8="",0,SUMIFS(DR1139:DR1145,$E1139:$E1145,"ндс(-)")*Главная!$N$23/(1+Главная!$N$23))</f>
        <v>0</v>
      </c>
      <c r="DS1188" s="100">
        <f>IF(DS$8="",0,SUMIFS(DS1139:DS1145,$E1139:$E1145,"ндс(-)")*Главная!$N$23/(1+Главная!$N$23))</f>
        <v>0</v>
      </c>
      <c r="DT1188" s="100">
        <f>IF(DT$8="",0,SUMIFS(DT1139:DT1145,$E1139:$E1145,"ндс(-)")*Главная!$N$23/(1+Главная!$N$23))</f>
        <v>0</v>
      </c>
      <c r="DU1188" s="100">
        <f>IF(DU$8="",0,SUMIFS(DU1139:DU1145,$E1139:$E1145,"ндс(-)")*Главная!$N$23/(1+Главная!$N$23))</f>
        <v>0</v>
      </c>
      <c r="DV1188" s="100">
        <f>IF(DV$8="",0,SUMIFS(DV1139:DV1145,$E1139:$E1145,"ндс(-)")*Главная!$N$23/(1+Главная!$N$23))</f>
        <v>0</v>
      </c>
      <c r="DW1188" s="100">
        <f>IF(DW$8="",0,SUMIFS(DW1139:DW1145,$E1139:$E1145,"ндс(-)")*Главная!$N$23/(1+Главная!$N$23))</f>
        <v>0</v>
      </c>
      <c r="DX1188" s="100">
        <f>IF(DX$8="",0,SUMIFS(DX1139:DX1145,$E1139:$E1145,"ндс(-)")*Главная!$N$23/(1+Главная!$N$23))</f>
        <v>0</v>
      </c>
      <c r="DY1188" s="100">
        <f>IF(DY$8="",0,SUMIFS(DY1139:DY1145,$E1139:$E1145,"ндс(-)")*Главная!$N$23/(1+Главная!$N$23))</f>
        <v>0</v>
      </c>
      <c r="DZ1188" s="100">
        <f>IF(DZ$8="",0,SUMIFS(DZ1139:DZ1145,$E1139:$E1145,"ндс(-)")*Главная!$N$23/(1+Главная!$N$23))</f>
        <v>0</v>
      </c>
      <c r="EA1188" s="100">
        <f>IF(EA$8="",0,SUMIFS(EA1139:EA1145,$E1139:$E1145,"ндс(-)")*Главная!$N$23/(1+Главная!$N$23))</f>
        <v>0</v>
      </c>
      <c r="EB1188" s="100">
        <f>IF(EB$8="",0,SUMIFS(EB1139:EB1145,$E1139:$E1145,"ндс(-)")*Главная!$N$23/(1+Главная!$N$23))</f>
        <v>0</v>
      </c>
      <c r="EC1188" s="100">
        <f>IF(EC$8="",0,SUMIFS(EC1139:EC1145,$E1139:$E1145,"ндс(-)")*Главная!$N$23/(1+Главная!$N$23))</f>
        <v>0</v>
      </c>
      <c r="ED1188" s="100">
        <f>IF(ED$8="",0,SUMIFS(ED1139:ED1145,$E1139:$E1145,"ндс(-)")*Главная!$N$23/(1+Главная!$N$23))</f>
        <v>0</v>
      </c>
      <c r="EE1188" s="100">
        <f>IF(EE$8="",0,SUMIFS(EE1139:EE1145,$E1139:$E1145,"ндс(-)")*Главная!$N$23/(1+Главная!$N$23))</f>
        <v>0</v>
      </c>
      <c r="EF1188" s="100">
        <f>IF(EF$8="",0,SUMIFS(EF1139:EF1145,$E1139:$E1145,"ндс(-)")*Главная!$N$23/(1+Главная!$N$23))</f>
        <v>0</v>
      </c>
      <c r="EG1188" s="100">
        <f>IF(EG$8="",0,SUMIFS(EG1139:EG1145,$E1139:$E1145,"ндс(-)")*Главная!$N$23/(1+Главная!$N$23))</f>
        <v>0</v>
      </c>
      <c r="EH1188" s="100">
        <f>IF(EH$8="",0,SUMIFS(EH1139:EH1145,$E1139:$E1145,"ндс(-)")*Главная!$N$23/(1+Главная!$N$23))</f>
        <v>0</v>
      </c>
      <c r="EI1188" s="100">
        <f>IF(EI$8="",0,SUMIFS(EI1139:EI1145,$E1139:$E1145,"ндс(-)")*Главная!$N$23/(1+Главная!$N$23))</f>
        <v>0</v>
      </c>
      <c r="EJ1188" s="100">
        <f>IF(EJ$8="",0,SUMIFS(EJ1139:EJ1145,$E1139:$E1145,"ндс(-)")*Главная!$N$23/(1+Главная!$N$23))</f>
        <v>0</v>
      </c>
      <c r="EK1188" s="100">
        <f>IF(EK$8="",0,SUMIFS(EK1139:EK1145,$E1139:$E1145,"ндс(-)")*Главная!$N$23/(1+Главная!$N$23))</f>
        <v>0</v>
      </c>
      <c r="EL1188" s="100">
        <f>IF(EL$8="",0,SUMIFS(EL1139:EL1145,$E1139:$E1145,"ндс(-)")*Главная!$N$23/(1+Главная!$N$23))</f>
        <v>0</v>
      </c>
      <c r="EM1188" s="100">
        <f>IF(EM$8="",0,SUMIFS(EM1139:EM1145,$E1139:$E1145,"ндс(-)")*Главная!$N$23/(1+Главная!$N$23))</f>
        <v>0</v>
      </c>
      <c r="EN1188" s="100">
        <f>IF(EN$8="",0,SUMIFS(EN1139:EN1145,$E1139:$E1145,"ндс(-)")*Главная!$N$23/(1+Главная!$N$23))</f>
        <v>0</v>
      </c>
      <c r="EO1188" s="100">
        <f>IF(EO$8="",0,SUMIFS(EO1139:EO1145,$E1139:$E1145,"ндс(-)")*Главная!$N$23/(1+Главная!$N$23))</f>
        <v>0</v>
      </c>
      <c r="EP1188" s="100">
        <f>IF(EP$8="",0,SUMIFS(EP1139:EP1145,$E1139:$E1145,"ндс(-)")*Главная!$N$23/(1+Главная!$N$23))</f>
        <v>0</v>
      </c>
      <c r="EQ1188" s="100">
        <f>IF(EQ$8="",0,SUMIFS(EQ1139:EQ1145,$E1139:$E1145,"ндс(-)")*Главная!$N$23/(1+Главная!$N$23))</f>
        <v>0</v>
      </c>
      <c r="ER1188" s="100">
        <f>IF(ER$8="",0,SUMIFS(ER1139:ER1145,$E1139:$E1145,"ндс(-)")*Главная!$N$23/(1+Главная!$N$23))</f>
        <v>0</v>
      </c>
      <c r="ES1188" s="100">
        <f>IF(ES$8="",0,SUMIFS(ES1139:ES1145,$E1139:$E1145,"ндс(-)")*Главная!$N$23/(1+Главная!$N$23))</f>
        <v>0</v>
      </c>
      <c r="ET1188" s="100">
        <f>IF(ET$8="",0,SUMIFS(ET1139:ET1145,$E1139:$E1145,"ндс(-)")*Главная!$N$23/(1+Главная!$N$23))</f>
        <v>0</v>
      </c>
      <c r="EU1188" s="100">
        <f>IF(EU$8="",0,SUMIFS(EU1139:EU1145,$E1139:$E1145,"ндс(-)")*Главная!$N$23/(1+Главная!$N$23))</f>
        <v>0</v>
      </c>
      <c r="EV1188" s="100">
        <f>IF(EV$8="",0,SUMIFS(EV1139:EV1145,$E1139:$E1145,"ндс(-)")*Главная!$N$23/(1+Главная!$N$23))</f>
        <v>0</v>
      </c>
      <c r="EW1188" s="100">
        <f>IF(EW$8="",0,SUMIFS(EW1139:EW1145,$E1139:$E1145,"ндс(-)")*Главная!$N$23/(1+Главная!$N$23))</f>
        <v>0</v>
      </c>
      <c r="EX1188" s="100">
        <f>IF(EX$8="",0,SUMIFS(EX1139:EX1145,$E1139:$E1145,"ндс(-)")*Главная!$N$23/(1+Главная!$N$23))</f>
        <v>0</v>
      </c>
      <c r="EY1188" s="100">
        <f>IF(EY$8="",0,SUMIFS(EY1139:EY1145,$E1139:$E1145,"ндс(-)")*Главная!$N$23/(1+Главная!$N$23))</f>
        <v>0</v>
      </c>
      <c r="EZ1188" s="100">
        <f>IF(EZ$8="",0,SUMIFS(EZ1139:EZ1145,$E1139:$E1145,"ндс(-)")*Главная!$N$23/(1+Главная!$N$23))</f>
        <v>0</v>
      </c>
      <c r="FA1188" s="100">
        <f>IF(FA$8="",0,SUMIFS(FA1139:FA1145,$E1139:$E1145,"ндс(-)")*Главная!$N$23/(1+Главная!$N$23))</f>
        <v>0</v>
      </c>
      <c r="FB1188" s="100">
        <f>IF(FB$8="",0,SUMIFS(FB1139:FB1145,$E1139:$E1145,"ндс(-)")*Главная!$N$23/(1+Главная!$N$23))</f>
        <v>0</v>
      </c>
      <c r="FC1188" s="100">
        <f>IF(FC$8="",0,SUMIFS(FC1139:FC1145,$E1139:$E1145,"ндс(-)")*Главная!$N$23/(1+Главная!$N$23))</f>
        <v>0</v>
      </c>
      <c r="FD1188" s="100">
        <f>IF(FD$8="",0,SUMIFS(FD1139:FD1145,$E1139:$E1145,"ндс(-)")*Главная!$N$23/(1+Главная!$N$23))</f>
        <v>0</v>
      </c>
      <c r="FE1188" s="100">
        <f>IF(FE$8="",0,SUMIFS(FE1139:FE1145,$E1139:$E1145,"ндс(-)")*Главная!$N$23/(1+Главная!$N$23))</f>
        <v>0</v>
      </c>
      <c r="FF1188" s="100">
        <f>IF(FF$8="",0,SUMIFS(FF1139:FF1145,$E1139:$E1145,"ндс(-)")*Главная!$N$23/(1+Главная!$N$23))</f>
        <v>0</v>
      </c>
      <c r="FG1188" s="100">
        <f>IF(FG$8="",0,SUMIFS(FG1139:FG1145,$E1139:$E1145,"ндс(-)")*Главная!$N$23/(1+Главная!$N$23))</f>
        <v>0</v>
      </c>
      <c r="FH1188" s="100">
        <f>IF(FH$8="",0,SUMIFS(FH1139:FH1145,$E1139:$E1145,"ндс(-)")*Главная!$N$23/(1+Главная!$N$23))</f>
        <v>0</v>
      </c>
      <c r="FI1188" s="100">
        <f>IF(FI$8="",0,SUMIFS(FI1139:FI1145,$E1139:$E1145,"ндс(-)")*Главная!$N$23/(1+Главная!$N$23))</f>
        <v>0</v>
      </c>
      <c r="FJ1188" s="100">
        <f>IF(FJ$8="",0,SUMIFS(FJ1139:FJ1145,$E1139:$E1145,"ндс(-)")*Главная!$N$23/(1+Главная!$N$23))</f>
        <v>0</v>
      </c>
      <c r="FK1188" s="100">
        <f>IF(FK$8="",0,SUMIFS(FK1139:FK1145,$E1139:$E1145,"ндс(-)")*Главная!$N$23/(1+Главная!$N$23))</f>
        <v>0</v>
      </c>
      <c r="FL1188" s="100">
        <f>IF(FL$8="",0,SUMIFS(FL1139:FL1145,$E1139:$E1145,"ндс(-)")*Главная!$N$23/(1+Главная!$N$23))</f>
        <v>0</v>
      </c>
      <c r="FM1188" s="100">
        <f>IF(FM$8="",0,SUMIFS(FM1139:FM1145,$E1139:$E1145,"ндс(-)")*Главная!$N$23/(1+Главная!$N$23))</f>
        <v>0</v>
      </c>
      <c r="FN1188" s="100">
        <f>IF(FN$8="",0,SUMIFS(FN1139:FN1145,$E1139:$E1145,"ндс(-)")*Главная!$N$23/(1+Главная!$N$23))</f>
        <v>0</v>
      </c>
      <c r="FO1188" s="100">
        <f>IF(FO$8="",0,SUMIFS(FO1139:FO1145,$E1139:$E1145,"ндс(-)")*Главная!$N$23/(1+Главная!$N$23))</f>
        <v>0</v>
      </c>
      <c r="FP1188" s="100">
        <f>IF(FP$8="",0,SUMIFS(FP1139:FP1145,$E1139:$E1145,"ндс(-)")*Главная!$N$23/(1+Главная!$N$23))</f>
        <v>0</v>
      </c>
      <c r="FQ1188" s="100">
        <f>IF(FQ$8="",0,SUMIFS(FQ1139:FQ1145,$E1139:$E1145,"ндс(-)")*Главная!$N$23/(1+Главная!$N$23))</f>
        <v>0</v>
      </c>
      <c r="FR1188" s="100">
        <f>IF(FR$8="",0,SUMIFS(FR1139:FR1145,$E1139:$E1145,"ндс(-)")*Главная!$N$23/(1+Главная!$N$23))</f>
        <v>0</v>
      </c>
      <c r="FS1188" s="100">
        <f>IF(FS$8="",0,SUMIFS(FS1139:FS1145,$E1139:$E1145,"ндс(-)")*Главная!$N$23/(1+Главная!$N$23))</f>
        <v>0</v>
      </c>
      <c r="FT1188" s="100">
        <f>IF(FT$8="",0,SUMIFS(FT1139:FT1145,$E1139:$E1145,"ндс(-)")*Главная!$N$23/(1+Главная!$N$23))</f>
        <v>0</v>
      </c>
      <c r="FU1188" s="100">
        <f>IF(FU$8="",0,SUMIFS(FU1139:FU1145,$E1139:$E1145,"ндс(-)")*Главная!$N$23/(1+Главная!$N$23))</f>
        <v>0</v>
      </c>
      <c r="FV1188" s="100">
        <f>IF(FV$8="",0,SUMIFS(FV1139:FV1145,$E1139:$E1145,"ндс(-)")*Главная!$N$23/(1+Главная!$N$23))</f>
        <v>0</v>
      </c>
      <c r="FW1188" s="100">
        <f>IF(FW$8="",0,SUMIFS(FW1139:FW1145,$E1139:$E1145,"ндс(-)")*Главная!$N$23/(1+Главная!$N$23))</f>
        <v>0</v>
      </c>
      <c r="FX1188" s="100">
        <f>IF(FX$8="",0,SUMIFS(FX1139:FX1145,$E1139:$E1145,"ндс(-)")*Главная!$N$23/(1+Главная!$N$23))</f>
        <v>0</v>
      </c>
      <c r="FY1188" s="100">
        <f>IF(FY$8="",0,SUMIFS(FY1139:FY1145,$E1139:$E1145,"ндс(-)")*Главная!$N$23/(1+Главная!$N$23))</f>
        <v>0</v>
      </c>
      <c r="FZ1188" s="100">
        <f>IF(FZ$8="",0,SUMIFS(FZ1139:FZ1145,$E1139:$E1145,"ндс(-)")*Главная!$N$23/(1+Главная!$N$23))</f>
        <v>0</v>
      </c>
      <c r="GA1188" s="100">
        <f>IF(GA$8="",0,SUMIFS(GA1139:GA1145,$E1139:$E1145,"ндс(-)")*Главная!$N$23/(1+Главная!$N$23))</f>
        <v>0</v>
      </c>
      <c r="GB1188" s="100">
        <f>IF(GB$8="",0,SUMIFS(GB1139:GB1145,$E1139:$E1145,"ндс(-)")*Главная!$N$23/(1+Главная!$N$23))</f>
        <v>0</v>
      </c>
      <c r="GC1188" s="100">
        <f>IF(GC$8="",0,SUMIFS(GC1139:GC1145,$E1139:$E1145,"ндс(-)")*Главная!$N$23/(1+Главная!$N$23))</f>
        <v>0</v>
      </c>
      <c r="GD1188" s="100">
        <f>IF(GD$8="",0,SUMIFS(GD1139:GD1145,$E1139:$E1145,"ндс(-)")*Главная!$N$23/(1+Главная!$N$23))</f>
        <v>0</v>
      </c>
      <c r="GE1188" s="100">
        <f>IF(GE$8="",0,SUMIFS(GE1139:GE1145,$E1139:$E1145,"ндс(-)")*Главная!$N$23/(1+Главная!$N$23))</f>
        <v>0</v>
      </c>
      <c r="GF1188" s="100">
        <f>IF(GF$8="",0,SUMIFS(GF1139:GF1145,$E1139:$E1145,"ндс(-)")*Главная!$N$23/(1+Главная!$N$23))</f>
        <v>0</v>
      </c>
      <c r="GG1188" s="100">
        <f>IF(GG$8="",0,SUMIFS(GG1139:GG1145,$E1139:$E1145,"ндс(-)")*Главная!$N$23/(1+Главная!$N$23))</f>
        <v>0</v>
      </c>
      <c r="GH1188" s="100">
        <f>IF(GH$8="",0,SUMIFS(GH1139:GH1145,$E1139:$E1145,"ндс(-)")*Главная!$N$23/(1+Главная!$N$23))</f>
        <v>0</v>
      </c>
      <c r="GI1188" s="100">
        <f>IF(GI$8="",0,SUMIFS(GI1139:GI1145,$E1139:$E1145,"ндс(-)")*Главная!$N$23/(1+Главная!$N$23))</f>
        <v>0</v>
      </c>
      <c r="GJ1188" s="100">
        <f>IF(GJ$8="",0,SUMIFS(GJ1139:GJ1145,$E1139:$E1145,"ндс(-)")*Главная!$N$23/(1+Главная!$N$23))</f>
        <v>0</v>
      </c>
      <c r="GK1188" s="100">
        <f>IF(GK$8="",0,SUMIFS(GK1139:GK1145,$E1139:$E1145,"ндс(-)")*Главная!$N$23/(1+Главная!$N$23))</f>
        <v>0</v>
      </c>
      <c r="GL1188" s="100">
        <f>IF(GL$8="",0,SUMIFS(GL1139:GL1145,$E1139:$E1145,"ндс(-)")*Главная!$N$23/(1+Главная!$N$23))</f>
        <v>0</v>
      </c>
      <c r="GM1188" s="100">
        <f>IF(GM$8="",0,SUMIFS(GM1139:GM1145,$E1139:$E1145,"ндс(-)")*Главная!$N$23/(1+Главная!$N$23))</f>
        <v>0</v>
      </c>
      <c r="GN1188" s="100">
        <f>IF(GN$8="",0,SUMIFS(GN1139:GN1145,$E1139:$E1145,"ндс(-)")*Главная!$N$23/(1+Главная!$N$23))</f>
        <v>0</v>
      </c>
      <c r="GO1188" s="100">
        <f>IF(GO$8="",0,SUMIFS(GO1139:GO1145,$E1139:$E1145,"ндс(-)")*Главная!$N$23/(1+Главная!$N$23))</f>
        <v>0</v>
      </c>
      <c r="GP1188" s="100">
        <f>IF(GP$8="",0,SUMIFS(GP1139:GP1145,$E1139:$E1145,"ндс(-)")*Главная!$N$23/(1+Главная!$N$23))</f>
        <v>0</v>
      </c>
      <c r="GQ1188" s="100">
        <f>IF(GQ$8="",0,SUMIFS(GQ1139:GQ1145,$E1139:$E1145,"ндс(-)")*Главная!$N$23/(1+Главная!$N$23))</f>
        <v>0</v>
      </c>
      <c r="GR1188" s="100">
        <f>IF(GR$8="",0,SUMIFS(GR1139:GR1145,$E1139:$E1145,"ндс(-)")*Главная!$N$23/(1+Главная!$N$23))</f>
        <v>0</v>
      </c>
      <c r="GS1188" s="100">
        <f>IF(GS$8="",0,SUMIFS(GS1139:GS1145,$E1139:$E1145,"ндс(-)")*Главная!$N$23/(1+Главная!$N$23))</f>
        <v>0</v>
      </c>
      <c r="GT1188" s="100">
        <f>IF(GT$8="",0,SUMIFS(GT1139:GT1145,$E1139:$E1145,"ндс(-)")*Главная!$N$23/(1+Главная!$N$23))</f>
        <v>0</v>
      </c>
      <c r="GU1188" s="100">
        <f>IF(GU$8="",0,SUMIFS(GU1139:GU1145,$E1139:$E1145,"ндс(-)")*Главная!$N$23/(1+Главная!$N$23))</f>
        <v>0</v>
      </c>
      <c r="GV1188" s="100">
        <f>IF(GV$8="",0,SUMIFS(GV1139:GV1145,$E1139:$E1145,"ндс(-)")*Главная!$N$23/(1+Главная!$N$23))</f>
        <v>0</v>
      </c>
      <c r="GW1188" s="100">
        <f>IF(GW$8="",0,SUMIFS(GW1139:GW1145,$E1139:$E1145,"ндс(-)")*Главная!$N$23/(1+Главная!$N$23))</f>
        <v>0</v>
      </c>
      <c r="GX1188" s="100">
        <f>IF(GX$8="",0,SUMIFS(GX1139:GX1145,$E1139:$E1145,"ндс(-)")*Главная!$N$23/(1+Главная!$N$23))</f>
        <v>0</v>
      </c>
      <c r="GY1188" s="100">
        <f>IF(GY$8="",0,SUMIFS(GY1139:GY1145,$E1139:$E1145,"ндс(-)")*Главная!$N$23/(1+Главная!$N$23))</f>
        <v>0</v>
      </c>
      <c r="GZ1188" s="100">
        <f>IF(GZ$8="",0,SUMIFS(GZ1139:GZ1145,$E1139:$E1145,"ндс(-)")*Главная!$N$23/(1+Главная!$N$23))</f>
        <v>0</v>
      </c>
      <c r="HA1188" s="36"/>
      <c r="HB1188" s="36"/>
    </row>
    <row r="1189" spans="1:210" ht="4.2" customHeight="1">
      <c r="A1189" s="1"/>
      <c r="B1189" s="1"/>
      <c r="C1189" s="1"/>
      <c r="D1189" s="1"/>
      <c r="E1189" s="263"/>
      <c r="F1189" s="48"/>
      <c r="G1189" s="231"/>
      <c r="H1189" s="41"/>
      <c r="I1189" s="41"/>
      <c r="J1189" s="41"/>
      <c r="K1189" s="41"/>
      <c r="L1189" s="1"/>
      <c r="M1189" s="5"/>
      <c r="N1189" s="41"/>
      <c r="O1189" s="1"/>
      <c r="P1189" s="5"/>
      <c r="Q1189" s="1"/>
      <c r="R1189" s="1"/>
      <c r="S1189" s="5"/>
      <c r="T1189" s="7"/>
      <c r="U1189" s="24"/>
      <c r="V1189" s="1"/>
      <c r="W1189" s="41"/>
      <c r="X1189" s="10"/>
      <c r="Y1189" s="46"/>
      <c r="Z1189" s="93"/>
      <c r="AA1189" s="101"/>
      <c r="AB1189" s="101"/>
      <c r="AC1189" s="101"/>
      <c r="AD1189" s="101"/>
      <c r="AE1189" s="101"/>
      <c r="AF1189" s="101"/>
      <c r="AG1189" s="101"/>
      <c r="AH1189" s="101"/>
      <c r="AI1189" s="101"/>
      <c r="AJ1189" s="101"/>
      <c r="AK1189" s="101"/>
      <c r="AL1189" s="101"/>
      <c r="AM1189" s="101"/>
      <c r="AN1189" s="101"/>
      <c r="AO1189" s="101"/>
      <c r="AP1189" s="101"/>
      <c r="AQ1189" s="101"/>
      <c r="AR1189" s="101"/>
      <c r="AS1189" s="101"/>
      <c r="AT1189" s="101"/>
      <c r="AU1189" s="101"/>
      <c r="AV1189" s="101"/>
      <c r="AW1189" s="101"/>
      <c r="AX1189" s="101"/>
      <c r="AY1189" s="101"/>
      <c r="AZ1189" s="101"/>
      <c r="BA1189" s="101"/>
      <c r="BB1189" s="101"/>
      <c r="BC1189" s="101"/>
      <c r="BD1189" s="101"/>
      <c r="BE1189" s="101"/>
      <c r="BF1189" s="101"/>
      <c r="BG1189" s="101"/>
      <c r="BH1189" s="101"/>
      <c r="BI1189" s="101"/>
      <c r="BJ1189" s="101"/>
      <c r="BK1189" s="101"/>
      <c r="BL1189" s="101"/>
      <c r="BM1189" s="101"/>
      <c r="BN1189" s="101"/>
      <c r="BO1189" s="101"/>
      <c r="BP1189" s="101"/>
      <c r="BQ1189" s="101"/>
      <c r="BR1189" s="101"/>
      <c r="BS1189" s="101"/>
      <c r="BT1189" s="101"/>
      <c r="BU1189" s="101"/>
      <c r="BV1189" s="101"/>
      <c r="BW1189" s="101"/>
      <c r="BX1189" s="101"/>
      <c r="BY1189" s="101"/>
      <c r="BZ1189" s="101"/>
      <c r="CA1189" s="101"/>
      <c r="CB1189" s="101"/>
      <c r="CC1189" s="101"/>
      <c r="CD1189" s="101"/>
      <c r="CE1189" s="101"/>
      <c r="CF1189" s="101"/>
      <c r="CG1189" s="101"/>
      <c r="CH1189" s="101"/>
      <c r="CI1189" s="101"/>
      <c r="CJ1189" s="101"/>
      <c r="CK1189" s="101"/>
      <c r="CL1189" s="101"/>
      <c r="CM1189" s="101"/>
      <c r="CN1189" s="101"/>
      <c r="CO1189" s="101"/>
      <c r="CP1189" s="101"/>
      <c r="CQ1189" s="101"/>
      <c r="CR1189" s="101"/>
      <c r="CS1189" s="101"/>
      <c r="CT1189" s="101"/>
      <c r="CU1189" s="101"/>
      <c r="CV1189" s="101"/>
      <c r="CW1189" s="101"/>
      <c r="CX1189" s="101"/>
      <c r="CY1189" s="101"/>
      <c r="CZ1189" s="101"/>
      <c r="DA1189" s="101"/>
      <c r="DB1189" s="101"/>
      <c r="DC1189" s="101"/>
      <c r="DD1189" s="101"/>
      <c r="DE1189" s="101"/>
      <c r="DF1189" s="101"/>
      <c r="DG1189" s="101"/>
      <c r="DH1189" s="101"/>
      <c r="DI1189" s="101"/>
      <c r="DJ1189" s="101"/>
      <c r="DK1189" s="101"/>
      <c r="DL1189" s="101"/>
      <c r="DM1189" s="101"/>
      <c r="DN1189" s="101"/>
      <c r="DO1189" s="101"/>
      <c r="DP1189" s="101"/>
      <c r="DQ1189" s="101"/>
      <c r="DR1189" s="101"/>
      <c r="DS1189" s="101"/>
      <c r="DT1189" s="101"/>
      <c r="DU1189" s="101"/>
      <c r="DV1189" s="101"/>
      <c r="DW1189" s="101"/>
      <c r="DX1189" s="101"/>
      <c r="DY1189" s="101"/>
      <c r="DZ1189" s="101"/>
      <c r="EA1189" s="101"/>
      <c r="EB1189" s="101"/>
      <c r="EC1189" s="101"/>
      <c r="ED1189" s="101"/>
      <c r="EE1189" s="101"/>
      <c r="EF1189" s="101"/>
      <c r="EG1189" s="101"/>
      <c r="EH1189" s="101"/>
      <c r="EI1189" s="101"/>
      <c r="EJ1189" s="101"/>
      <c r="EK1189" s="101"/>
      <c r="EL1189" s="101"/>
      <c r="EM1189" s="101"/>
      <c r="EN1189" s="101"/>
      <c r="EO1189" s="101"/>
      <c r="EP1189" s="101"/>
      <c r="EQ1189" s="101"/>
      <c r="ER1189" s="101"/>
      <c r="ES1189" s="101"/>
      <c r="ET1189" s="101"/>
      <c r="EU1189" s="101"/>
      <c r="EV1189" s="101"/>
      <c r="EW1189" s="101"/>
      <c r="EX1189" s="101"/>
      <c r="EY1189" s="101"/>
      <c r="EZ1189" s="101"/>
      <c r="FA1189" s="101"/>
      <c r="FB1189" s="101"/>
      <c r="FC1189" s="101"/>
      <c r="FD1189" s="101"/>
      <c r="FE1189" s="101"/>
      <c r="FF1189" s="101"/>
      <c r="FG1189" s="101"/>
      <c r="FH1189" s="101"/>
      <c r="FI1189" s="101"/>
      <c r="FJ1189" s="101"/>
      <c r="FK1189" s="101"/>
      <c r="FL1189" s="101"/>
      <c r="FM1189" s="101"/>
      <c r="FN1189" s="101"/>
      <c r="FO1189" s="101"/>
      <c r="FP1189" s="101"/>
      <c r="FQ1189" s="101"/>
      <c r="FR1189" s="101"/>
      <c r="FS1189" s="101"/>
      <c r="FT1189" s="101"/>
      <c r="FU1189" s="101"/>
      <c r="FV1189" s="101"/>
      <c r="FW1189" s="101"/>
      <c r="FX1189" s="101"/>
      <c r="FY1189" s="101"/>
      <c r="FZ1189" s="101"/>
      <c r="GA1189" s="101"/>
      <c r="GB1189" s="101"/>
      <c r="GC1189" s="101"/>
      <c r="GD1189" s="101"/>
      <c r="GE1189" s="101"/>
      <c r="GF1189" s="101"/>
      <c r="GG1189" s="101"/>
      <c r="GH1189" s="101"/>
      <c r="GI1189" s="101"/>
      <c r="GJ1189" s="101"/>
      <c r="GK1189" s="101"/>
      <c r="GL1189" s="101"/>
      <c r="GM1189" s="101"/>
      <c r="GN1189" s="101"/>
      <c r="GO1189" s="101"/>
      <c r="GP1189" s="101"/>
      <c r="GQ1189" s="101"/>
      <c r="GR1189" s="101"/>
      <c r="GS1189" s="101"/>
      <c r="GT1189" s="101"/>
      <c r="GU1189" s="101"/>
      <c r="GV1189" s="101"/>
      <c r="GW1189" s="101"/>
      <c r="GX1189" s="101"/>
      <c r="GY1189" s="101"/>
      <c r="GZ1189" s="101"/>
      <c r="HA1189" s="1"/>
      <c r="HB1189" s="1"/>
    </row>
    <row r="1190" spans="1:210" ht="4.2" customHeight="1">
      <c r="A1190" s="1"/>
      <c r="B1190" s="1"/>
      <c r="C1190" s="1"/>
      <c r="D1190" s="1"/>
      <c r="E1190" s="263"/>
      <c r="F1190" s="48"/>
      <c r="G1190" s="231"/>
      <c r="H1190" s="1"/>
      <c r="I1190" s="1"/>
      <c r="J1190" s="1"/>
      <c r="K1190" s="1"/>
      <c r="L1190" s="1"/>
      <c r="M1190" s="5"/>
      <c r="N1190" s="1"/>
      <c r="O1190" s="1"/>
      <c r="P1190" s="5"/>
      <c r="Q1190" s="1"/>
      <c r="R1190" s="1"/>
      <c r="S1190" s="5"/>
      <c r="T1190" s="7"/>
      <c r="U1190" s="24"/>
      <c r="V1190" s="1"/>
      <c r="W1190" s="12"/>
      <c r="X1190" s="10"/>
      <c r="Y1190" s="46"/>
      <c r="Z1190" s="93"/>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4"/>
      <c r="BB1190" s="94"/>
      <c r="BC1190" s="94"/>
      <c r="BD1190" s="94"/>
      <c r="BE1190" s="94"/>
      <c r="BF1190" s="94"/>
      <c r="BG1190" s="94"/>
      <c r="BH1190" s="94"/>
      <c r="BI1190" s="94"/>
      <c r="BJ1190" s="94"/>
      <c r="BK1190" s="94"/>
      <c r="BL1190" s="94"/>
      <c r="BM1190" s="94"/>
      <c r="BN1190" s="94"/>
      <c r="BO1190" s="94"/>
      <c r="BP1190" s="94"/>
      <c r="BQ1190" s="94"/>
      <c r="BR1190" s="94"/>
      <c r="BS1190" s="94"/>
      <c r="BT1190" s="94"/>
      <c r="BU1190" s="94"/>
      <c r="BV1190" s="94"/>
      <c r="BW1190" s="94"/>
      <c r="BX1190" s="94"/>
      <c r="BY1190" s="94"/>
      <c r="BZ1190" s="94"/>
      <c r="CA1190" s="94"/>
      <c r="CB1190" s="94"/>
      <c r="CC1190" s="94"/>
      <c r="CD1190" s="94"/>
      <c r="CE1190" s="94"/>
      <c r="CF1190" s="94"/>
      <c r="CG1190" s="94"/>
      <c r="CH1190" s="94"/>
      <c r="CI1190" s="94"/>
      <c r="CJ1190" s="94"/>
      <c r="CK1190" s="94"/>
      <c r="CL1190" s="94"/>
      <c r="CM1190" s="94"/>
      <c r="CN1190" s="94"/>
      <c r="CO1190" s="94"/>
      <c r="CP1190" s="94"/>
      <c r="CQ1190" s="94"/>
      <c r="CR1190" s="94"/>
      <c r="CS1190" s="94"/>
      <c r="CT1190" s="94"/>
      <c r="CU1190" s="94"/>
      <c r="CV1190" s="94"/>
      <c r="CW1190" s="94"/>
      <c r="CX1190" s="94"/>
      <c r="CY1190" s="94"/>
      <c r="CZ1190" s="94"/>
      <c r="DA1190" s="94"/>
      <c r="DB1190" s="94"/>
      <c r="DC1190" s="94"/>
      <c r="DD1190" s="94"/>
      <c r="DE1190" s="94"/>
      <c r="DF1190" s="94"/>
      <c r="DG1190" s="94"/>
      <c r="DH1190" s="94"/>
      <c r="DI1190" s="94"/>
      <c r="DJ1190" s="94"/>
      <c r="DK1190" s="94"/>
      <c r="DL1190" s="94"/>
      <c r="DM1190" s="94"/>
      <c r="DN1190" s="94"/>
      <c r="DO1190" s="94"/>
      <c r="DP1190" s="94"/>
      <c r="DQ1190" s="94"/>
      <c r="DR1190" s="94"/>
      <c r="DS1190" s="94"/>
      <c r="DT1190" s="94"/>
      <c r="DU1190" s="94"/>
      <c r="DV1190" s="94"/>
      <c r="DW1190" s="94"/>
      <c r="DX1190" s="94"/>
      <c r="DY1190" s="94"/>
      <c r="DZ1190" s="94"/>
      <c r="EA1190" s="94"/>
      <c r="EB1190" s="94"/>
      <c r="EC1190" s="94"/>
      <c r="ED1190" s="94"/>
      <c r="EE1190" s="94"/>
      <c r="EF1190" s="94"/>
      <c r="EG1190" s="94"/>
      <c r="EH1190" s="94"/>
      <c r="EI1190" s="94"/>
      <c r="EJ1190" s="94"/>
      <c r="EK1190" s="94"/>
      <c r="EL1190" s="94"/>
      <c r="EM1190" s="94"/>
      <c r="EN1190" s="94"/>
      <c r="EO1190" s="94"/>
      <c r="EP1190" s="94"/>
      <c r="EQ1190" s="94"/>
      <c r="ER1190" s="94"/>
      <c r="ES1190" s="94"/>
      <c r="ET1190" s="94"/>
      <c r="EU1190" s="94"/>
      <c r="EV1190" s="94"/>
      <c r="EW1190" s="94"/>
      <c r="EX1190" s="94"/>
      <c r="EY1190" s="94"/>
      <c r="EZ1190" s="94"/>
      <c r="FA1190" s="94"/>
      <c r="FB1190" s="94"/>
      <c r="FC1190" s="94"/>
      <c r="FD1190" s="94"/>
      <c r="FE1190" s="94"/>
      <c r="FF1190" s="94"/>
      <c r="FG1190" s="94"/>
      <c r="FH1190" s="94"/>
      <c r="FI1190" s="94"/>
      <c r="FJ1190" s="94"/>
      <c r="FK1190" s="94"/>
      <c r="FL1190" s="94"/>
      <c r="FM1190" s="94"/>
      <c r="FN1190" s="94"/>
      <c r="FO1190" s="94"/>
      <c r="FP1190" s="94"/>
      <c r="FQ1190" s="94"/>
      <c r="FR1190" s="94"/>
      <c r="FS1190" s="94"/>
      <c r="FT1190" s="94"/>
      <c r="FU1190" s="94"/>
      <c r="FV1190" s="94"/>
      <c r="FW1190" s="94"/>
      <c r="FX1190" s="94"/>
      <c r="FY1190" s="94"/>
      <c r="FZ1190" s="94"/>
      <c r="GA1190" s="94"/>
      <c r="GB1190" s="94"/>
      <c r="GC1190" s="94"/>
      <c r="GD1190" s="94"/>
      <c r="GE1190" s="94"/>
      <c r="GF1190" s="94"/>
      <c r="GG1190" s="94"/>
      <c r="GH1190" s="94"/>
      <c r="GI1190" s="94"/>
      <c r="GJ1190" s="94"/>
      <c r="GK1190" s="94"/>
      <c r="GL1190" s="94"/>
      <c r="GM1190" s="94"/>
      <c r="GN1190" s="94"/>
      <c r="GO1190" s="94"/>
      <c r="GP1190" s="94"/>
      <c r="GQ1190" s="94"/>
      <c r="GR1190" s="94"/>
      <c r="GS1190" s="94"/>
      <c r="GT1190" s="94"/>
      <c r="GU1190" s="94"/>
      <c r="GV1190" s="94"/>
      <c r="GW1190" s="94"/>
      <c r="GX1190" s="94"/>
      <c r="GY1190" s="94"/>
      <c r="GZ1190" s="94"/>
      <c r="HA1190" s="1"/>
      <c r="HB1190" s="1"/>
    </row>
    <row r="1191" spans="1:210" ht="7.2" customHeight="1">
      <c r="A1191" s="1"/>
      <c r="B1191" s="1"/>
      <c r="C1191" s="1"/>
      <c r="D1191" s="1"/>
      <c r="E1191" s="263"/>
      <c r="F1191" s="48"/>
      <c r="G1191" s="231"/>
      <c r="H1191" s="1"/>
      <c r="I1191" s="1"/>
      <c r="J1191" s="1"/>
      <c r="K1191" s="1"/>
      <c r="L1191" s="1"/>
      <c r="M1191" s="5"/>
      <c r="N1191" s="1"/>
      <c r="O1191" s="1"/>
      <c r="P1191" s="5"/>
      <c r="Q1191" s="1"/>
      <c r="R1191" s="1"/>
      <c r="S1191" s="5"/>
      <c r="T1191" s="7"/>
      <c r="U1191" s="24"/>
      <c r="V1191" s="1"/>
      <c r="W1191" s="12"/>
      <c r="X1191" s="10"/>
      <c r="Y1191" s="46"/>
      <c r="Z1191" s="93"/>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4"/>
      <c r="BB1191" s="94"/>
      <c r="BC1191" s="94"/>
      <c r="BD1191" s="94"/>
      <c r="BE1191" s="94"/>
      <c r="BF1191" s="94"/>
      <c r="BG1191" s="94"/>
      <c r="BH1191" s="94"/>
      <c r="BI1191" s="94"/>
      <c r="BJ1191" s="94"/>
      <c r="BK1191" s="94"/>
      <c r="BL1191" s="94"/>
      <c r="BM1191" s="94"/>
      <c r="BN1191" s="94"/>
      <c r="BO1191" s="94"/>
      <c r="BP1191" s="94"/>
      <c r="BQ1191" s="94"/>
      <c r="BR1191" s="94"/>
      <c r="BS1191" s="94"/>
      <c r="BT1191" s="94"/>
      <c r="BU1191" s="94"/>
      <c r="BV1191" s="94"/>
      <c r="BW1191" s="94"/>
      <c r="BX1191" s="94"/>
      <c r="BY1191" s="94"/>
      <c r="BZ1191" s="94"/>
      <c r="CA1191" s="94"/>
      <c r="CB1191" s="94"/>
      <c r="CC1191" s="94"/>
      <c r="CD1191" s="94"/>
      <c r="CE1191" s="94"/>
      <c r="CF1191" s="94"/>
      <c r="CG1191" s="94"/>
      <c r="CH1191" s="94"/>
      <c r="CI1191" s="94"/>
      <c r="CJ1191" s="94"/>
      <c r="CK1191" s="94"/>
      <c r="CL1191" s="94"/>
      <c r="CM1191" s="94"/>
      <c r="CN1191" s="94"/>
      <c r="CO1191" s="94"/>
      <c r="CP1191" s="94"/>
      <c r="CQ1191" s="94"/>
      <c r="CR1191" s="94"/>
      <c r="CS1191" s="94"/>
      <c r="CT1191" s="94"/>
      <c r="CU1191" s="94"/>
      <c r="CV1191" s="94"/>
      <c r="CW1191" s="94"/>
      <c r="CX1191" s="94"/>
      <c r="CY1191" s="94"/>
      <c r="CZ1191" s="94"/>
      <c r="DA1191" s="94"/>
      <c r="DB1191" s="94"/>
      <c r="DC1191" s="94"/>
      <c r="DD1191" s="94"/>
      <c r="DE1191" s="94"/>
      <c r="DF1191" s="94"/>
      <c r="DG1191" s="94"/>
      <c r="DH1191" s="94"/>
      <c r="DI1191" s="94"/>
      <c r="DJ1191" s="94"/>
      <c r="DK1191" s="94"/>
      <c r="DL1191" s="94"/>
      <c r="DM1191" s="94"/>
      <c r="DN1191" s="94"/>
      <c r="DO1191" s="94"/>
      <c r="DP1191" s="94"/>
      <c r="DQ1191" s="94"/>
      <c r="DR1191" s="94"/>
      <c r="DS1191" s="94"/>
      <c r="DT1191" s="94"/>
      <c r="DU1191" s="94"/>
      <c r="DV1191" s="94"/>
      <c r="DW1191" s="94"/>
      <c r="DX1191" s="94"/>
      <c r="DY1191" s="94"/>
      <c r="DZ1191" s="94"/>
      <c r="EA1191" s="94"/>
      <c r="EB1191" s="94"/>
      <c r="EC1191" s="94"/>
      <c r="ED1191" s="94"/>
      <c r="EE1191" s="94"/>
      <c r="EF1191" s="94"/>
      <c r="EG1191" s="94"/>
      <c r="EH1191" s="94"/>
      <c r="EI1191" s="94"/>
      <c r="EJ1191" s="94"/>
      <c r="EK1191" s="94"/>
      <c r="EL1191" s="94"/>
      <c r="EM1191" s="94"/>
      <c r="EN1191" s="94"/>
      <c r="EO1191" s="94"/>
      <c r="EP1191" s="94"/>
      <c r="EQ1191" s="94"/>
      <c r="ER1191" s="94"/>
      <c r="ES1191" s="94"/>
      <c r="ET1191" s="94"/>
      <c r="EU1191" s="94"/>
      <c r="EV1191" s="94"/>
      <c r="EW1191" s="94"/>
      <c r="EX1191" s="94"/>
      <c r="EY1191" s="94"/>
      <c r="EZ1191" s="94"/>
      <c r="FA1191" s="94"/>
      <c r="FB1191" s="94"/>
      <c r="FC1191" s="94"/>
      <c r="FD1191" s="94"/>
      <c r="FE1191" s="94"/>
      <c r="FF1191" s="94"/>
      <c r="FG1191" s="94"/>
      <c r="FH1191" s="94"/>
      <c r="FI1191" s="94"/>
      <c r="FJ1191" s="94"/>
      <c r="FK1191" s="94"/>
      <c r="FL1191" s="94"/>
      <c r="FM1191" s="94"/>
      <c r="FN1191" s="94"/>
      <c r="FO1191" s="94"/>
      <c r="FP1191" s="94"/>
      <c r="FQ1191" s="94"/>
      <c r="FR1191" s="94"/>
      <c r="FS1191" s="94"/>
      <c r="FT1191" s="94"/>
      <c r="FU1191" s="94"/>
      <c r="FV1191" s="94"/>
      <c r="FW1191" s="94"/>
      <c r="FX1191" s="94"/>
      <c r="FY1191" s="94"/>
      <c r="FZ1191" s="94"/>
      <c r="GA1191" s="94"/>
      <c r="GB1191" s="94"/>
      <c r="GC1191" s="94"/>
      <c r="GD1191" s="94"/>
      <c r="GE1191" s="94"/>
      <c r="GF1191" s="94"/>
      <c r="GG1191" s="94"/>
      <c r="GH1191" s="94"/>
      <c r="GI1191" s="94"/>
      <c r="GJ1191" s="94"/>
      <c r="GK1191" s="94"/>
      <c r="GL1191" s="94"/>
      <c r="GM1191" s="94"/>
      <c r="GN1191" s="94"/>
      <c r="GO1191" s="94"/>
      <c r="GP1191" s="94"/>
      <c r="GQ1191" s="94"/>
      <c r="GR1191" s="94"/>
      <c r="GS1191" s="94"/>
      <c r="GT1191" s="94"/>
      <c r="GU1191" s="94"/>
      <c r="GV1191" s="94"/>
      <c r="GW1191" s="94"/>
      <c r="GX1191" s="94"/>
      <c r="GY1191" s="94"/>
      <c r="GZ1191" s="94"/>
      <c r="HA1191" s="1"/>
      <c r="HB1191" s="1"/>
    </row>
    <row r="1192" spans="1:210" ht="4.2" customHeight="1">
      <c r="A1192" s="1"/>
      <c r="B1192" s="1"/>
      <c r="C1192" s="1"/>
      <c r="D1192" s="1"/>
      <c r="E1192" s="263"/>
      <c r="F1192" s="48"/>
      <c r="G1192" s="231"/>
      <c r="H1192" s="1"/>
      <c r="I1192" s="1"/>
      <c r="J1192" s="1"/>
      <c r="K1192" s="1"/>
      <c r="L1192" s="1"/>
      <c r="M1192" s="5"/>
      <c r="N1192" s="1"/>
      <c r="O1192" s="1"/>
      <c r="P1192" s="5"/>
      <c r="Q1192" s="1"/>
      <c r="R1192" s="1"/>
      <c r="S1192" s="5"/>
      <c r="T1192" s="7"/>
      <c r="U1192" s="24"/>
      <c r="V1192" s="1"/>
      <c r="W1192" s="12"/>
      <c r="X1192" s="10"/>
      <c r="Y1192" s="46"/>
      <c r="Z1192" s="93"/>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4"/>
      <c r="BB1192" s="94"/>
      <c r="BC1192" s="94"/>
      <c r="BD1192" s="94"/>
      <c r="BE1192" s="94"/>
      <c r="BF1192" s="94"/>
      <c r="BG1192" s="94"/>
      <c r="BH1192" s="94"/>
      <c r="BI1192" s="94"/>
      <c r="BJ1192" s="94"/>
      <c r="BK1192" s="94"/>
      <c r="BL1192" s="94"/>
      <c r="BM1192" s="94"/>
      <c r="BN1192" s="94"/>
      <c r="BO1192" s="94"/>
      <c r="BP1192" s="94"/>
      <c r="BQ1192" s="94"/>
      <c r="BR1192" s="94"/>
      <c r="BS1192" s="94"/>
      <c r="BT1192" s="94"/>
      <c r="BU1192" s="94"/>
      <c r="BV1192" s="94"/>
      <c r="BW1192" s="94"/>
      <c r="BX1192" s="94"/>
      <c r="BY1192" s="94"/>
      <c r="BZ1192" s="94"/>
      <c r="CA1192" s="94"/>
      <c r="CB1192" s="94"/>
      <c r="CC1192" s="94"/>
      <c r="CD1192" s="94"/>
      <c r="CE1192" s="94"/>
      <c r="CF1192" s="94"/>
      <c r="CG1192" s="94"/>
      <c r="CH1192" s="94"/>
      <c r="CI1192" s="94"/>
      <c r="CJ1192" s="94"/>
      <c r="CK1192" s="94"/>
      <c r="CL1192" s="94"/>
      <c r="CM1192" s="94"/>
      <c r="CN1192" s="94"/>
      <c r="CO1192" s="94"/>
      <c r="CP1192" s="94"/>
      <c r="CQ1192" s="94"/>
      <c r="CR1192" s="94"/>
      <c r="CS1192" s="94"/>
      <c r="CT1192" s="94"/>
      <c r="CU1192" s="94"/>
      <c r="CV1192" s="94"/>
      <c r="CW1192" s="94"/>
      <c r="CX1192" s="94"/>
      <c r="CY1192" s="94"/>
      <c r="CZ1192" s="94"/>
      <c r="DA1192" s="94"/>
      <c r="DB1192" s="94"/>
      <c r="DC1192" s="94"/>
      <c r="DD1192" s="94"/>
      <c r="DE1192" s="94"/>
      <c r="DF1192" s="94"/>
      <c r="DG1192" s="94"/>
      <c r="DH1192" s="94"/>
      <c r="DI1192" s="94"/>
      <c r="DJ1192" s="94"/>
      <c r="DK1192" s="94"/>
      <c r="DL1192" s="94"/>
      <c r="DM1192" s="94"/>
      <c r="DN1192" s="94"/>
      <c r="DO1192" s="94"/>
      <c r="DP1192" s="94"/>
      <c r="DQ1192" s="94"/>
      <c r="DR1192" s="94"/>
      <c r="DS1192" s="94"/>
      <c r="DT1192" s="94"/>
      <c r="DU1192" s="94"/>
      <c r="DV1192" s="94"/>
      <c r="DW1192" s="94"/>
      <c r="DX1192" s="94"/>
      <c r="DY1192" s="94"/>
      <c r="DZ1192" s="94"/>
      <c r="EA1192" s="94"/>
      <c r="EB1192" s="94"/>
      <c r="EC1192" s="94"/>
      <c r="ED1192" s="94"/>
      <c r="EE1192" s="94"/>
      <c r="EF1192" s="94"/>
      <c r="EG1192" s="94"/>
      <c r="EH1192" s="94"/>
      <c r="EI1192" s="94"/>
      <c r="EJ1192" s="94"/>
      <c r="EK1192" s="94"/>
      <c r="EL1192" s="94"/>
      <c r="EM1192" s="94"/>
      <c r="EN1192" s="94"/>
      <c r="EO1192" s="94"/>
      <c r="EP1192" s="94"/>
      <c r="EQ1192" s="94"/>
      <c r="ER1192" s="94"/>
      <c r="ES1192" s="94"/>
      <c r="ET1192" s="94"/>
      <c r="EU1192" s="94"/>
      <c r="EV1192" s="94"/>
      <c r="EW1192" s="94"/>
      <c r="EX1192" s="94"/>
      <c r="EY1192" s="94"/>
      <c r="EZ1192" s="94"/>
      <c r="FA1192" s="94"/>
      <c r="FB1192" s="94"/>
      <c r="FC1192" s="94"/>
      <c r="FD1192" s="94"/>
      <c r="FE1192" s="94"/>
      <c r="FF1192" s="94"/>
      <c r="FG1192" s="94"/>
      <c r="FH1192" s="94"/>
      <c r="FI1192" s="94"/>
      <c r="FJ1192" s="94"/>
      <c r="FK1192" s="94"/>
      <c r="FL1192" s="94"/>
      <c r="FM1192" s="94"/>
      <c r="FN1192" s="94"/>
      <c r="FO1192" s="94"/>
      <c r="FP1192" s="94"/>
      <c r="FQ1192" s="94"/>
      <c r="FR1192" s="94"/>
      <c r="FS1192" s="94"/>
      <c r="FT1192" s="94"/>
      <c r="FU1192" s="94"/>
      <c r="FV1192" s="94"/>
      <c r="FW1192" s="94"/>
      <c r="FX1192" s="94"/>
      <c r="FY1192" s="94"/>
      <c r="FZ1192" s="94"/>
      <c r="GA1192" s="94"/>
      <c r="GB1192" s="94"/>
      <c r="GC1192" s="94"/>
      <c r="GD1192" s="94"/>
      <c r="GE1192" s="94"/>
      <c r="GF1192" s="94"/>
      <c r="GG1192" s="94"/>
      <c r="GH1192" s="94"/>
      <c r="GI1192" s="94"/>
      <c r="GJ1192" s="94"/>
      <c r="GK1192" s="94"/>
      <c r="GL1192" s="94"/>
      <c r="GM1192" s="94"/>
      <c r="GN1192" s="94"/>
      <c r="GO1192" s="94"/>
      <c r="GP1192" s="94"/>
      <c r="GQ1192" s="94"/>
      <c r="GR1192" s="94"/>
      <c r="GS1192" s="94"/>
      <c r="GT1192" s="94"/>
      <c r="GU1192" s="94"/>
      <c r="GV1192" s="94"/>
      <c r="GW1192" s="94"/>
      <c r="GX1192" s="94"/>
      <c r="GY1192" s="94"/>
      <c r="GZ1192" s="94"/>
      <c r="HA1192" s="1"/>
      <c r="HB1192" s="1"/>
    </row>
    <row r="1193" spans="1:210" s="39" customFormat="1">
      <c r="A1193" s="36"/>
      <c r="B1193" s="260" t="s">
        <v>179</v>
      </c>
      <c r="C1193" s="36"/>
      <c r="D1193" s="36"/>
      <c r="E1193" s="9" t="s">
        <v>27</v>
      </c>
      <c r="F1193" s="51"/>
      <c r="G1193" s="306" t="s">
        <v>6</v>
      </c>
      <c r="H1193" s="36" t="s">
        <v>237</v>
      </c>
      <c r="I1193" s="36"/>
      <c r="J1193" s="36"/>
      <c r="K1193" s="36"/>
      <c r="L1193" s="36"/>
      <c r="M1193" s="37"/>
      <c r="N1193" s="36" t="str">
        <f>Главная!$Y$8</f>
        <v>итого</v>
      </c>
      <c r="O1193" s="36"/>
      <c r="P1193" s="5"/>
      <c r="Q1193" s="36" t="s">
        <v>26</v>
      </c>
      <c r="R1193" s="36"/>
      <c r="S1193" s="418"/>
      <c r="T1193" s="419" t="s">
        <v>238</v>
      </c>
      <c r="U1193" s="37"/>
      <c r="V1193" s="36"/>
      <c r="W1193" s="38">
        <f>SUM($Y1193:$HA1193)</f>
        <v>0</v>
      </c>
      <c r="X1193" s="38"/>
      <c r="Y1193" s="46"/>
      <c r="Z1193" s="99"/>
      <c r="AA1193" s="100">
        <f t="shared" ref="AA1193:BF1193" si="5535">IF(AA$8="",0,SUM(AA1195:AA1201))</f>
        <v>0</v>
      </c>
      <c r="AB1193" s="100">
        <f t="shared" si="5535"/>
        <v>0</v>
      </c>
      <c r="AC1193" s="100">
        <f t="shared" si="5535"/>
        <v>0</v>
      </c>
      <c r="AD1193" s="100">
        <f t="shared" si="5535"/>
        <v>0</v>
      </c>
      <c r="AE1193" s="100">
        <f t="shared" si="5535"/>
        <v>0</v>
      </c>
      <c r="AF1193" s="100">
        <f t="shared" si="5535"/>
        <v>0</v>
      </c>
      <c r="AG1193" s="100">
        <f t="shared" si="5535"/>
        <v>0</v>
      </c>
      <c r="AH1193" s="100">
        <f t="shared" si="5535"/>
        <v>0</v>
      </c>
      <c r="AI1193" s="100">
        <f t="shared" si="5535"/>
        <v>0</v>
      </c>
      <c r="AJ1193" s="100">
        <f t="shared" si="5535"/>
        <v>0</v>
      </c>
      <c r="AK1193" s="100">
        <f t="shared" si="5535"/>
        <v>0</v>
      </c>
      <c r="AL1193" s="100">
        <f t="shared" si="5535"/>
        <v>0</v>
      </c>
      <c r="AM1193" s="100">
        <f t="shared" si="5535"/>
        <v>0</v>
      </c>
      <c r="AN1193" s="100">
        <f t="shared" si="5535"/>
        <v>0</v>
      </c>
      <c r="AO1193" s="100">
        <f t="shared" si="5535"/>
        <v>0</v>
      </c>
      <c r="AP1193" s="100">
        <f t="shared" si="5535"/>
        <v>0</v>
      </c>
      <c r="AQ1193" s="100">
        <f t="shared" si="5535"/>
        <v>0</v>
      </c>
      <c r="AR1193" s="100">
        <f t="shared" si="5535"/>
        <v>0</v>
      </c>
      <c r="AS1193" s="100">
        <f t="shared" si="5535"/>
        <v>0</v>
      </c>
      <c r="AT1193" s="100">
        <f t="shared" si="5535"/>
        <v>0</v>
      </c>
      <c r="AU1193" s="100">
        <f t="shared" si="5535"/>
        <v>0</v>
      </c>
      <c r="AV1193" s="100">
        <f t="shared" si="5535"/>
        <v>0</v>
      </c>
      <c r="AW1193" s="100">
        <f t="shared" si="5535"/>
        <v>0</v>
      </c>
      <c r="AX1193" s="100">
        <f t="shared" si="5535"/>
        <v>0</v>
      </c>
      <c r="AY1193" s="100">
        <f t="shared" si="5535"/>
        <v>0</v>
      </c>
      <c r="AZ1193" s="100">
        <f t="shared" si="5535"/>
        <v>0</v>
      </c>
      <c r="BA1193" s="100">
        <f t="shared" si="5535"/>
        <v>0</v>
      </c>
      <c r="BB1193" s="100">
        <f t="shared" si="5535"/>
        <v>0</v>
      </c>
      <c r="BC1193" s="100">
        <f t="shared" si="5535"/>
        <v>0</v>
      </c>
      <c r="BD1193" s="100">
        <f t="shared" si="5535"/>
        <v>0</v>
      </c>
      <c r="BE1193" s="100">
        <f t="shared" si="5535"/>
        <v>0</v>
      </c>
      <c r="BF1193" s="100">
        <f t="shared" si="5535"/>
        <v>0</v>
      </c>
      <c r="BG1193" s="100">
        <f t="shared" ref="BG1193:CL1193" si="5536">IF(BG$8="",0,SUM(BG1195:BG1201))</f>
        <v>0</v>
      </c>
      <c r="BH1193" s="100">
        <f t="shared" si="5536"/>
        <v>0</v>
      </c>
      <c r="BI1193" s="100">
        <f t="shared" si="5536"/>
        <v>0</v>
      </c>
      <c r="BJ1193" s="100">
        <f t="shared" si="5536"/>
        <v>0</v>
      </c>
      <c r="BK1193" s="100">
        <f t="shared" si="5536"/>
        <v>0</v>
      </c>
      <c r="BL1193" s="100">
        <f t="shared" si="5536"/>
        <v>0</v>
      </c>
      <c r="BM1193" s="100">
        <f t="shared" si="5536"/>
        <v>0</v>
      </c>
      <c r="BN1193" s="100">
        <f t="shared" si="5536"/>
        <v>0</v>
      </c>
      <c r="BO1193" s="100">
        <f t="shared" si="5536"/>
        <v>0</v>
      </c>
      <c r="BP1193" s="100">
        <f t="shared" si="5536"/>
        <v>0</v>
      </c>
      <c r="BQ1193" s="100">
        <f t="shared" si="5536"/>
        <v>0</v>
      </c>
      <c r="BR1193" s="100">
        <f t="shared" si="5536"/>
        <v>0</v>
      </c>
      <c r="BS1193" s="100">
        <f t="shared" si="5536"/>
        <v>0</v>
      </c>
      <c r="BT1193" s="100">
        <f t="shared" si="5536"/>
        <v>0</v>
      </c>
      <c r="BU1193" s="100">
        <f t="shared" si="5536"/>
        <v>0</v>
      </c>
      <c r="BV1193" s="100">
        <f t="shared" si="5536"/>
        <v>0</v>
      </c>
      <c r="BW1193" s="100">
        <f t="shared" si="5536"/>
        <v>0</v>
      </c>
      <c r="BX1193" s="100">
        <f t="shared" si="5536"/>
        <v>0</v>
      </c>
      <c r="BY1193" s="100">
        <f t="shared" si="5536"/>
        <v>0</v>
      </c>
      <c r="BZ1193" s="100">
        <f t="shared" si="5536"/>
        <v>0</v>
      </c>
      <c r="CA1193" s="100">
        <f t="shared" si="5536"/>
        <v>0</v>
      </c>
      <c r="CB1193" s="100">
        <f t="shared" si="5536"/>
        <v>0</v>
      </c>
      <c r="CC1193" s="100">
        <f t="shared" si="5536"/>
        <v>0</v>
      </c>
      <c r="CD1193" s="100">
        <f t="shared" si="5536"/>
        <v>0</v>
      </c>
      <c r="CE1193" s="100">
        <f t="shared" si="5536"/>
        <v>0</v>
      </c>
      <c r="CF1193" s="100">
        <f t="shared" si="5536"/>
        <v>0</v>
      </c>
      <c r="CG1193" s="100">
        <f t="shared" si="5536"/>
        <v>0</v>
      </c>
      <c r="CH1193" s="100">
        <f t="shared" si="5536"/>
        <v>0</v>
      </c>
      <c r="CI1193" s="100">
        <f t="shared" si="5536"/>
        <v>0</v>
      </c>
      <c r="CJ1193" s="100">
        <f t="shared" si="5536"/>
        <v>0</v>
      </c>
      <c r="CK1193" s="100">
        <f t="shared" si="5536"/>
        <v>0</v>
      </c>
      <c r="CL1193" s="100">
        <f t="shared" si="5536"/>
        <v>0</v>
      </c>
      <c r="CM1193" s="100">
        <f t="shared" ref="CM1193:DG1193" si="5537">IF(CM$8="",0,SUM(CM1195:CM1201))</f>
        <v>0</v>
      </c>
      <c r="CN1193" s="100">
        <f t="shared" si="5537"/>
        <v>0</v>
      </c>
      <c r="CO1193" s="100">
        <f t="shared" si="5537"/>
        <v>0</v>
      </c>
      <c r="CP1193" s="100">
        <f t="shared" si="5537"/>
        <v>0</v>
      </c>
      <c r="CQ1193" s="100">
        <f t="shared" si="5537"/>
        <v>0</v>
      </c>
      <c r="CR1193" s="100">
        <f t="shared" si="5537"/>
        <v>0</v>
      </c>
      <c r="CS1193" s="100">
        <f t="shared" si="5537"/>
        <v>0</v>
      </c>
      <c r="CT1193" s="100">
        <f t="shared" si="5537"/>
        <v>0</v>
      </c>
      <c r="CU1193" s="100">
        <f t="shared" si="5537"/>
        <v>0</v>
      </c>
      <c r="CV1193" s="100">
        <f t="shared" si="5537"/>
        <v>0</v>
      </c>
      <c r="CW1193" s="100">
        <f t="shared" si="5537"/>
        <v>0</v>
      </c>
      <c r="CX1193" s="100">
        <f t="shared" si="5537"/>
        <v>0</v>
      </c>
      <c r="CY1193" s="100">
        <f t="shared" si="5537"/>
        <v>0</v>
      </c>
      <c r="CZ1193" s="100">
        <f t="shared" si="5537"/>
        <v>0</v>
      </c>
      <c r="DA1193" s="100">
        <f t="shared" si="5537"/>
        <v>0</v>
      </c>
      <c r="DB1193" s="100">
        <f t="shared" si="5537"/>
        <v>0</v>
      </c>
      <c r="DC1193" s="100">
        <f t="shared" si="5537"/>
        <v>0</v>
      </c>
      <c r="DD1193" s="100">
        <f t="shared" si="5537"/>
        <v>0</v>
      </c>
      <c r="DE1193" s="100">
        <f t="shared" si="5537"/>
        <v>0</v>
      </c>
      <c r="DF1193" s="100">
        <f t="shared" si="5537"/>
        <v>0</v>
      </c>
      <c r="DG1193" s="100">
        <f t="shared" si="5537"/>
        <v>0</v>
      </c>
      <c r="DH1193" s="100">
        <f t="shared" ref="DH1193:FS1193" si="5538">IF(DH$8="",0,SUM(DH1195:DH1201))</f>
        <v>0</v>
      </c>
      <c r="DI1193" s="100">
        <f t="shared" si="5538"/>
        <v>0</v>
      </c>
      <c r="DJ1193" s="100">
        <f t="shared" si="5538"/>
        <v>0</v>
      </c>
      <c r="DK1193" s="100">
        <f t="shared" si="5538"/>
        <v>0</v>
      </c>
      <c r="DL1193" s="100">
        <f t="shared" si="5538"/>
        <v>0</v>
      </c>
      <c r="DM1193" s="100">
        <f t="shared" si="5538"/>
        <v>0</v>
      </c>
      <c r="DN1193" s="100">
        <f t="shared" si="5538"/>
        <v>0</v>
      </c>
      <c r="DO1193" s="100">
        <f t="shared" si="5538"/>
        <v>0</v>
      </c>
      <c r="DP1193" s="100">
        <f t="shared" si="5538"/>
        <v>0</v>
      </c>
      <c r="DQ1193" s="100">
        <f t="shared" si="5538"/>
        <v>0</v>
      </c>
      <c r="DR1193" s="100">
        <f t="shared" si="5538"/>
        <v>0</v>
      </c>
      <c r="DS1193" s="100">
        <f t="shared" si="5538"/>
        <v>0</v>
      </c>
      <c r="DT1193" s="100">
        <f t="shared" si="5538"/>
        <v>0</v>
      </c>
      <c r="DU1193" s="100">
        <f t="shared" si="5538"/>
        <v>0</v>
      </c>
      <c r="DV1193" s="100">
        <f t="shared" si="5538"/>
        <v>0</v>
      </c>
      <c r="DW1193" s="100">
        <f t="shared" si="5538"/>
        <v>0</v>
      </c>
      <c r="DX1193" s="100">
        <f t="shared" si="5538"/>
        <v>0</v>
      </c>
      <c r="DY1193" s="100">
        <f t="shared" si="5538"/>
        <v>0</v>
      </c>
      <c r="DZ1193" s="100">
        <f t="shared" si="5538"/>
        <v>0</v>
      </c>
      <c r="EA1193" s="100">
        <f t="shared" si="5538"/>
        <v>0</v>
      </c>
      <c r="EB1193" s="100">
        <f t="shared" si="5538"/>
        <v>0</v>
      </c>
      <c r="EC1193" s="100">
        <f t="shared" si="5538"/>
        <v>0</v>
      </c>
      <c r="ED1193" s="100">
        <f t="shared" si="5538"/>
        <v>0</v>
      </c>
      <c r="EE1193" s="100">
        <f t="shared" si="5538"/>
        <v>0</v>
      </c>
      <c r="EF1193" s="100">
        <f t="shared" si="5538"/>
        <v>0</v>
      </c>
      <c r="EG1193" s="100">
        <f t="shared" si="5538"/>
        <v>0</v>
      </c>
      <c r="EH1193" s="100">
        <f t="shared" si="5538"/>
        <v>0</v>
      </c>
      <c r="EI1193" s="100">
        <f t="shared" si="5538"/>
        <v>0</v>
      </c>
      <c r="EJ1193" s="100">
        <f t="shared" si="5538"/>
        <v>0</v>
      </c>
      <c r="EK1193" s="100">
        <f t="shared" si="5538"/>
        <v>0</v>
      </c>
      <c r="EL1193" s="100">
        <f t="shared" si="5538"/>
        <v>0</v>
      </c>
      <c r="EM1193" s="100">
        <f t="shared" si="5538"/>
        <v>0</v>
      </c>
      <c r="EN1193" s="100">
        <f t="shared" si="5538"/>
        <v>0</v>
      </c>
      <c r="EO1193" s="100">
        <f t="shared" si="5538"/>
        <v>0</v>
      </c>
      <c r="EP1193" s="100">
        <f t="shared" si="5538"/>
        <v>0</v>
      </c>
      <c r="EQ1193" s="100">
        <f t="shared" si="5538"/>
        <v>0</v>
      </c>
      <c r="ER1193" s="100">
        <f t="shared" si="5538"/>
        <v>0</v>
      </c>
      <c r="ES1193" s="100">
        <f t="shared" si="5538"/>
        <v>0</v>
      </c>
      <c r="ET1193" s="100">
        <f t="shared" si="5538"/>
        <v>0</v>
      </c>
      <c r="EU1193" s="100">
        <f t="shared" si="5538"/>
        <v>0</v>
      </c>
      <c r="EV1193" s="100">
        <f t="shared" si="5538"/>
        <v>0</v>
      </c>
      <c r="EW1193" s="100">
        <f t="shared" si="5538"/>
        <v>0</v>
      </c>
      <c r="EX1193" s="100">
        <f t="shared" si="5538"/>
        <v>0</v>
      </c>
      <c r="EY1193" s="100">
        <f t="shared" si="5538"/>
        <v>0</v>
      </c>
      <c r="EZ1193" s="100">
        <f t="shared" si="5538"/>
        <v>0</v>
      </c>
      <c r="FA1193" s="100">
        <f t="shared" si="5538"/>
        <v>0</v>
      </c>
      <c r="FB1193" s="100">
        <f t="shared" si="5538"/>
        <v>0</v>
      </c>
      <c r="FC1193" s="100">
        <f t="shared" si="5538"/>
        <v>0</v>
      </c>
      <c r="FD1193" s="100">
        <f t="shared" si="5538"/>
        <v>0</v>
      </c>
      <c r="FE1193" s="100">
        <f t="shared" si="5538"/>
        <v>0</v>
      </c>
      <c r="FF1193" s="100">
        <f t="shared" si="5538"/>
        <v>0</v>
      </c>
      <c r="FG1193" s="100">
        <f t="shared" si="5538"/>
        <v>0</v>
      </c>
      <c r="FH1193" s="100">
        <f t="shared" si="5538"/>
        <v>0</v>
      </c>
      <c r="FI1193" s="100">
        <f t="shared" si="5538"/>
        <v>0</v>
      </c>
      <c r="FJ1193" s="100">
        <f t="shared" si="5538"/>
        <v>0</v>
      </c>
      <c r="FK1193" s="100">
        <f t="shared" si="5538"/>
        <v>0</v>
      </c>
      <c r="FL1193" s="100">
        <f t="shared" si="5538"/>
        <v>0</v>
      </c>
      <c r="FM1193" s="100">
        <f t="shared" si="5538"/>
        <v>0</v>
      </c>
      <c r="FN1193" s="100">
        <f t="shared" si="5538"/>
        <v>0</v>
      </c>
      <c r="FO1193" s="100">
        <f t="shared" si="5538"/>
        <v>0</v>
      </c>
      <c r="FP1193" s="100">
        <f t="shared" si="5538"/>
        <v>0</v>
      </c>
      <c r="FQ1193" s="100">
        <f t="shared" si="5538"/>
        <v>0</v>
      </c>
      <c r="FR1193" s="100">
        <f t="shared" si="5538"/>
        <v>0</v>
      </c>
      <c r="FS1193" s="100">
        <f t="shared" si="5538"/>
        <v>0</v>
      </c>
      <c r="FT1193" s="100">
        <f t="shared" ref="FT1193:GZ1193" si="5539">IF(FT$8="",0,SUM(FT1195:FT1201))</f>
        <v>0</v>
      </c>
      <c r="FU1193" s="100">
        <f t="shared" si="5539"/>
        <v>0</v>
      </c>
      <c r="FV1193" s="100">
        <f t="shared" si="5539"/>
        <v>0</v>
      </c>
      <c r="FW1193" s="100">
        <f t="shared" si="5539"/>
        <v>0</v>
      </c>
      <c r="FX1193" s="100">
        <f t="shared" si="5539"/>
        <v>0</v>
      </c>
      <c r="FY1193" s="100">
        <f t="shared" si="5539"/>
        <v>0</v>
      </c>
      <c r="FZ1193" s="100">
        <f t="shared" si="5539"/>
        <v>0</v>
      </c>
      <c r="GA1193" s="100">
        <f t="shared" si="5539"/>
        <v>0</v>
      </c>
      <c r="GB1193" s="100">
        <f t="shared" si="5539"/>
        <v>0</v>
      </c>
      <c r="GC1193" s="100">
        <f t="shared" si="5539"/>
        <v>0</v>
      </c>
      <c r="GD1193" s="100">
        <f t="shared" si="5539"/>
        <v>0</v>
      </c>
      <c r="GE1193" s="100">
        <f t="shared" si="5539"/>
        <v>0</v>
      </c>
      <c r="GF1193" s="100">
        <f t="shared" si="5539"/>
        <v>0</v>
      </c>
      <c r="GG1193" s="100">
        <f t="shared" si="5539"/>
        <v>0</v>
      </c>
      <c r="GH1193" s="100">
        <f t="shared" si="5539"/>
        <v>0</v>
      </c>
      <c r="GI1193" s="100">
        <f t="shared" si="5539"/>
        <v>0</v>
      </c>
      <c r="GJ1193" s="100">
        <f t="shared" si="5539"/>
        <v>0</v>
      </c>
      <c r="GK1193" s="100">
        <f t="shared" si="5539"/>
        <v>0</v>
      </c>
      <c r="GL1193" s="100">
        <f t="shared" si="5539"/>
        <v>0</v>
      </c>
      <c r="GM1193" s="100">
        <f t="shared" si="5539"/>
        <v>0</v>
      </c>
      <c r="GN1193" s="100">
        <f t="shared" si="5539"/>
        <v>0</v>
      </c>
      <c r="GO1193" s="100">
        <f t="shared" si="5539"/>
        <v>0</v>
      </c>
      <c r="GP1193" s="100">
        <f t="shared" si="5539"/>
        <v>0</v>
      </c>
      <c r="GQ1193" s="100">
        <f t="shared" si="5539"/>
        <v>0</v>
      </c>
      <c r="GR1193" s="100">
        <f t="shared" si="5539"/>
        <v>0</v>
      </c>
      <c r="GS1193" s="100">
        <f t="shared" si="5539"/>
        <v>0</v>
      </c>
      <c r="GT1193" s="100">
        <f t="shared" si="5539"/>
        <v>0</v>
      </c>
      <c r="GU1193" s="100">
        <f t="shared" si="5539"/>
        <v>0</v>
      </c>
      <c r="GV1193" s="100">
        <f t="shared" si="5539"/>
        <v>0</v>
      </c>
      <c r="GW1193" s="100">
        <f t="shared" si="5539"/>
        <v>0</v>
      </c>
      <c r="GX1193" s="100">
        <f t="shared" si="5539"/>
        <v>0</v>
      </c>
      <c r="GY1193" s="100">
        <f t="shared" si="5539"/>
        <v>0</v>
      </c>
      <c r="GZ1193" s="100">
        <f t="shared" si="5539"/>
        <v>0</v>
      </c>
      <c r="HA1193" s="36"/>
      <c r="HB1193" s="36"/>
    </row>
    <row r="1194" spans="1:210" ht="4.2" customHeight="1">
      <c r="A1194" s="1"/>
      <c r="B1194" s="1"/>
      <c r="C1194" s="1"/>
      <c r="D1194" s="1"/>
      <c r="E1194" s="263"/>
      <c r="F1194" s="48"/>
      <c r="G1194" s="231"/>
      <c r="H1194" s="41"/>
      <c r="I1194" s="41"/>
      <c r="J1194" s="41"/>
      <c r="K1194" s="41"/>
      <c r="L1194" s="1"/>
      <c r="M1194" s="5"/>
      <c r="N1194" s="41"/>
      <c r="O1194" s="1"/>
      <c r="P1194" s="5"/>
      <c r="Q1194" s="1"/>
      <c r="R1194" s="1"/>
      <c r="S1194" s="5"/>
      <c r="T1194" s="7"/>
      <c r="U1194" s="24"/>
      <c r="V1194" s="1"/>
      <c r="W1194" s="41"/>
      <c r="X1194" s="10"/>
      <c r="Y1194" s="46"/>
      <c r="Z1194" s="93"/>
      <c r="AA1194" s="101"/>
      <c r="AB1194" s="101"/>
      <c r="AC1194" s="101"/>
      <c r="AD1194" s="101"/>
      <c r="AE1194" s="101"/>
      <c r="AF1194" s="101"/>
      <c r="AG1194" s="101"/>
      <c r="AH1194" s="101"/>
      <c r="AI1194" s="101"/>
      <c r="AJ1194" s="101"/>
      <c r="AK1194" s="101"/>
      <c r="AL1194" s="101"/>
      <c r="AM1194" s="101"/>
      <c r="AN1194" s="101"/>
      <c r="AO1194" s="101"/>
      <c r="AP1194" s="101"/>
      <c r="AQ1194" s="101"/>
      <c r="AR1194" s="101"/>
      <c r="AS1194" s="101"/>
      <c r="AT1194" s="101"/>
      <c r="AU1194" s="101"/>
      <c r="AV1194" s="101"/>
      <c r="AW1194" s="101"/>
      <c r="AX1194" s="101"/>
      <c r="AY1194" s="101"/>
      <c r="AZ1194" s="101"/>
      <c r="BA1194" s="101"/>
      <c r="BB1194" s="101"/>
      <c r="BC1194" s="101"/>
      <c r="BD1194" s="101"/>
      <c r="BE1194" s="101"/>
      <c r="BF1194" s="101"/>
      <c r="BG1194" s="101"/>
      <c r="BH1194" s="101"/>
      <c r="BI1194" s="101"/>
      <c r="BJ1194" s="101"/>
      <c r="BK1194" s="101"/>
      <c r="BL1194" s="101"/>
      <c r="BM1194" s="101"/>
      <c r="BN1194" s="101"/>
      <c r="BO1194" s="101"/>
      <c r="BP1194" s="101"/>
      <c r="BQ1194" s="101"/>
      <c r="BR1194" s="101"/>
      <c r="BS1194" s="101"/>
      <c r="BT1194" s="101"/>
      <c r="BU1194" s="101"/>
      <c r="BV1194" s="101"/>
      <c r="BW1194" s="101"/>
      <c r="BX1194" s="101"/>
      <c r="BY1194" s="101"/>
      <c r="BZ1194" s="101"/>
      <c r="CA1194" s="101"/>
      <c r="CB1194" s="101"/>
      <c r="CC1194" s="101"/>
      <c r="CD1194" s="101"/>
      <c r="CE1194" s="101"/>
      <c r="CF1194" s="101"/>
      <c r="CG1194" s="101"/>
      <c r="CH1194" s="101"/>
      <c r="CI1194" s="101"/>
      <c r="CJ1194" s="101"/>
      <c r="CK1194" s="101"/>
      <c r="CL1194" s="101"/>
      <c r="CM1194" s="101"/>
      <c r="CN1194" s="101"/>
      <c r="CO1194" s="101"/>
      <c r="CP1194" s="101"/>
      <c r="CQ1194" s="101"/>
      <c r="CR1194" s="101"/>
      <c r="CS1194" s="101"/>
      <c r="CT1194" s="101"/>
      <c r="CU1194" s="101"/>
      <c r="CV1194" s="101"/>
      <c r="CW1194" s="101"/>
      <c r="CX1194" s="101"/>
      <c r="CY1194" s="101"/>
      <c r="CZ1194" s="101"/>
      <c r="DA1194" s="101"/>
      <c r="DB1194" s="101"/>
      <c r="DC1194" s="101"/>
      <c r="DD1194" s="101"/>
      <c r="DE1194" s="101"/>
      <c r="DF1194" s="101"/>
      <c r="DG1194" s="101"/>
      <c r="DH1194" s="101"/>
      <c r="DI1194" s="101"/>
      <c r="DJ1194" s="101"/>
      <c r="DK1194" s="101"/>
      <c r="DL1194" s="101"/>
      <c r="DM1194" s="101"/>
      <c r="DN1194" s="101"/>
      <c r="DO1194" s="101"/>
      <c r="DP1194" s="101"/>
      <c r="DQ1194" s="101"/>
      <c r="DR1194" s="101"/>
      <c r="DS1194" s="101"/>
      <c r="DT1194" s="101"/>
      <c r="DU1194" s="101"/>
      <c r="DV1194" s="101"/>
      <c r="DW1194" s="101"/>
      <c r="DX1194" s="101"/>
      <c r="DY1194" s="101"/>
      <c r="DZ1194" s="101"/>
      <c r="EA1194" s="101"/>
      <c r="EB1194" s="101"/>
      <c r="EC1194" s="101"/>
      <c r="ED1194" s="101"/>
      <c r="EE1194" s="101"/>
      <c r="EF1194" s="101"/>
      <c r="EG1194" s="101"/>
      <c r="EH1194" s="101"/>
      <c r="EI1194" s="101"/>
      <c r="EJ1194" s="101"/>
      <c r="EK1194" s="101"/>
      <c r="EL1194" s="101"/>
      <c r="EM1194" s="101"/>
      <c r="EN1194" s="101"/>
      <c r="EO1194" s="101"/>
      <c r="EP1194" s="101"/>
      <c r="EQ1194" s="101"/>
      <c r="ER1194" s="101"/>
      <c r="ES1194" s="101"/>
      <c r="ET1194" s="101"/>
      <c r="EU1194" s="101"/>
      <c r="EV1194" s="101"/>
      <c r="EW1194" s="101"/>
      <c r="EX1194" s="101"/>
      <c r="EY1194" s="101"/>
      <c r="EZ1194" s="101"/>
      <c r="FA1194" s="101"/>
      <c r="FB1194" s="101"/>
      <c r="FC1194" s="101"/>
      <c r="FD1194" s="101"/>
      <c r="FE1194" s="101"/>
      <c r="FF1194" s="101"/>
      <c r="FG1194" s="101"/>
      <c r="FH1194" s="101"/>
      <c r="FI1194" s="101"/>
      <c r="FJ1194" s="101"/>
      <c r="FK1194" s="101"/>
      <c r="FL1194" s="101"/>
      <c r="FM1194" s="101"/>
      <c r="FN1194" s="101"/>
      <c r="FO1194" s="101"/>
      <c r="FP1194" s="101"/>
      <c r="FQ1194" s="101"/>
      <c r="FR1194" s="101"/>
      <c r="FS1194" s="101"/>
      <c r="FT1194" s="101"/>
      <c r="FU1194" s="101"/>
      <c r="FV1194" s="101"/>
      <c r="FW1194" s="101"/>
      <c r="FX1194" s="101"/>
      <c r="FY1194" s="101"/>
      <c r="FZ1194" s="101"/>
      <c r="GA1194" s="101"/>
      <c r="GB1194" s="101"/>
      <c r="GC1194" s="101"/>
      <c r="GD1194" s="101"/>
      <c r="GE1194" s="101"/>
      <c r="GF1194" s="101"/>
      <c r="GG1194" s="101"/>
      <c r="GH1194" s="101"/>
      <c r="GI1194" s="101"/>
      <c r="GJ1194" s="101"/>
      <c r="GK1194" s="101"/>
      <c r="GL1194" s="101"/>
      <c r="GM1194" s="101"/>
      <c r="GN1194" s="101"/>
      <c r="GO1194" s="101"/>
      <c r="GP1194" s="101"/>
      <c r="GQ1194" s="101"/>
      <c r="GR1194" s="101"/>
      <c r="GS1194" s="101"/>
      <c r="GT1194" s="101"/>
      <c r="GU1194" s="101"/>
      <c r="GV1194" s="101"/>
      <c r="GW1194" s="101"/>
      <c r="GX1194" s="101"/>
      <c r="GY1194" s="101"/>
      <c r="GZ1194" s="101"/>
      <c r="HA1194" s="1"/>
      <c r="HB1194" s="1"/>
    </row>
    <row r="1195" spans="1:210" ht="4.2" customHeight="1">
      <c r="A1195" s="1"/>
      <c r="B1195" s="1"/>
      <c r="C1195" s="1"/>
      <c r="D1195" s="1"/>
      <c r="E1195" s="263"/>
      <c r="F1195" s="48"/>
      <c r="G1195" s="231"/>
      <c r="H1195" s="1"/>
      <c r="I1195" s="1"/>
      <c r="J1195" s="1"/>
      <c r="K1195" s="1"/>
      <c r="L1195" s="1"/>
      <c r="M1195" s="5"/>
      <c r="N1195" s="1"/>
      <c r="O1195" s="1"/>
      <c r="P1195" s="5"/>
      <c r="Q1195" s="1"/>
      <c r="R1195" s="1"/>
      <c r="S1195" s="5"/>
      <c r="T1195" s="7"/>
      <c r="U1195" s="24"/>
      <c r="V1195" s="1"/>
      <c r="W1195" s="12"/>
      <c r="X1195" s="10"/>
      <c r="Y1195" s="46"/>
      <c r="Z1195" s="93"/>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4"/>
      <c r="BB1195" s="94"/>
      <c r="BC1195" s="94"/>
      <c r="BD1195" s="94"/>
      <c r="BE1195" s="94"/>
      <c r="BF1195" s="94"/>
      <c r="BG1195" s="94"/>
      <c r="BH1195" s="94"/>
      <c r="BI1195" s="94"/>
      <c r="BJ1195" s="94"/>
      <c r="BK1195" s="94"/>
      <c r="BL1195" s="94"/>
      <c r="BM1195" s="94"/>
      <c r="BN1195" s="94"/>
      <c r="BO1195" s="94"/>
      <c r="BP1195" s="94"/>
      <c r="BQ1195" s="94"/>
      <c r="BR1195" s="94"/>
      <c r="BS1195" s="94"/>
      <c r="BT1195" s="94"/>
      <c r="BU1195" s="94"/>
      <c r="BV1195" s="94"/>
      <c r="BW1195" s="94"/>
      <c r="BX1195" s="94"/>
      <c r="BY1195" s="94"/>
      <c r="BZ1195" s="94"/>
      <c r="CA1195" s="94"/>
      <c r="CB1195" s="94"/>
      <c r="CC1195" s="94"/>
      <c r="CD1195" s="94"/>
      <c r="CE1195" s="94"/>
      <c r="CF1195" s="94"/>
      <c r="CG1195" s="94"/>
      <c r="CH1195" s="94"/>
      <c r="CI1195" s="94"/>
      <c r="CJ1195" s="94"/>
      <c r="CK1195" s="94"/>
      <c r="CL1195" s="94"/>
      <c r="CM1195" s="94"/>
      <c r="CN1195" s="94"/>
      <c r="CO1195" s="94"/>
      <c r="CP1195" s="94"/>
      <c r="CQ1195" s="94"/>
      <c r="CR1195" s="94"/>
      <c r="CS1195" s="94"/>
      <c r="CT1195" s="94"/>
      <c r="CU1195" s="94"/>
      <c r="CV1195" s="94"/>
      <c r="CW1195" s="94"/>
      <c r="CX1195" s="94"/>
      <c r="CY1195" s="94"/>
      <c r="CZ1195" s="94"/>
      <c r="DA1195" s="94"/>
      <c r="DB1195" s="94"/>
      <c r="DC1195" s="94"/>
      <c r="DD1195" s="94"/>
      <c r="DE1195" s="94"/>
      <c r="DF1195" s="94"/>
      <c r="DG1195" s="94"/>
      <c r="DH1195" s="94"/>
      <c r="DI1195" s="94"/>
      <c r="DJ1195" s="94"/>
      <c r="DK1195" s="94"/>
      <c r="DL1195" s="94"/>
      <c r="DM1195" s="94"/>
      <c r="DN1195" s="94"/>
      <c r="DO1195" s="94"/>
      <c r="DP1195" s="94"/>
      <c r="DQ1195" s="94"/>
      <c r="DR1195" s="94"/>
      <c r="DS1195" s="94"/>
      <c r="DT1195" s="94"/>
      <c r="DU1195" s="94"/>
      <c r="DV1195" s="94"/>
      <c r="DW1195" s="94"/>
      <c r="DX1195" s="94"/>
      <c r="DY1195" s="94"/>
      <c r="DZ1195" s="94"/>
      <c r="EA1195" s="94"/>
      <c r="EB1195" s="94"/>
      <c r="EC1195" s="94"/>
      <c r="ED1195" s="94"/>
      <c r="EE1195" s="94"/>
      <c r="EF1195" s="94"/>
      <c r="EG1195" s="94"/>
      <c r="EH1195" s="94"/>
      <c r="EI1195" s="94"/>
      <c r="EJ1195" s="94"/>
      <c r="EK1195" s="94"/>
      <c r="EL1195" s="94"/>
      <c r="EM1195" s="94"/>
      <c r="EN1195" s="94"/>
      <c r="EO1195" s="94"/>
      <c r="EP1195" s="94"/>
      <c r="EQ1195" s="94"/>
      <c r="ER1195" s="94"/>
      <c r="ES1195" s="94"/>
      <c r="ET1195" s="94"/>
      <c r="EU1195" s="94"/>
      <c r="EV1195" s="94"/>
      <c r="EW1195" s="94"/>
      <c r="EX1195" s="94"/>
      <c r="EY1195" s="94"/>
      <c r="EZ1195" s="94"/>
      <c r="FA1195" s="94"/>
      <c r="FB1195" s="94"/>
      <c r="FC1195" s="94"/>
      <c r="FD1195" s="94"/>
      <c r="FE1195" s="94"/>
      <c r="FF1195" s="94"/>
      <c r="FG1195" s="94"/>
      <c r="FH1195" s="94"/>
      <c r="FI1195" s="94"/>
      <c r="FJ1195" s="94"/>
      <c r="FK1195" s="94"/>
      <c r="FL1195" s="94"/>
      <c r="FM1195" s="94"/>
      <c r="FN1195" s="94"/>
      <c r="FO1195" s="94"/>
      <c r="FP1195" s="94"/>
      <c r="FQ1195" s="94"/>
      <c r="FR1195" s="94"/>
      <c r="FS1195" s="94"/>
      <c r="FT1195" s="94"/>
      <c r="FU1195" s="94"/>
      <c r="FV1195" s="94"/>
      <c r="FW1195" s="94"/>
      <c r="FX1195" s="94"/>
      <c r="FY1195" s="94"/>
      <c r="FZ1195" s="94"/>
      <c r="GA1195" s="94"/>
      <c r="GB1195" s="94"/>
      <c r="GC1195" s="94"/>
      <c r="GD1195" s="94"/>
      <c r="GE1195" s="94"/>
      <c r="GF1195" s="94"/>
      <c r="GG1195" s="94"/>
      <c r="GH1195" s="94"/>
      <c r="GI1195" s="94"/>
      <c r="GJ1195" s="94"/>
      <c r="GK1195" s="94"/>
      <c r="GL1195" s="94"/>
      <c r="GM1195" s="94"/>
      <c r="GN1195" s="94"/>
      <c r="GO1195" s="94"/>
      <c r="GP1195" s="94"/>
      <c r="GQ1195" s="94"/>
      <c r="GR1195" s="94"/>
      <c r="GS1195" s="94"/>
      <c r="GT1195" s="94"/>
      <c r="GU1195" s="94"/>
      <c r="GV1195" s="94"/>
      <c r="GW1195" s="94"/>
      <c r="GX1195" s="94"/>
      <c r="GY1195" s="94"/>
      <c r="GZ1195" s="94"/>
      <c r="HA1195" s="1"/>
      <c r="HB1195" s="1"/>
    </row>
    <row r="1196" spans="1:210" s="239" customFormat="1" ht="10.199999999999999">
      <c r="A1196" s="228"/>
      <c r="B1196" s="228"/>
      <c r="C1196" s="228"/>
      <c r="D1196" s="228"/>
      <c r="E1196" s="272"/>
      <c r="F1196" s="116"/>
      <c r="G1196" s="231"/>
      <c r="H1196" s="228"/>
      <c r="I1196" s="228"/>
      <c r="J1196" s="60"/>
      <c r="K1196" s="417">
        <f>K1140</f>
        <v>0</v>
      </c>
      <c r="L1196" s="228"/>
      <c r="M1196" s="117"/>
      <c r="N1196" s="60"/>
      <c r="O1196" s="60"/>
      <c r="P1196" s="231"/>
      <c r="Q1196" s="228" t="s">
        <v>26</v>
      </c>
      <c r="R1196" s="228"/>
      <c r="S1196" s="231" t="s">
        <v>6</v>
      </c>
      <c r="T1196" s="309"/>
      <c r="U1196" s="228"/>
      <c r="V1196" s="228"/>
      <c r="W1196" s="235">
        <f>SUM($Y1196:$HA1196)</f>
        <v>0</v>
      </c>
      <c r="X1196" s="228"/>
      <c r="Y1196" s="231"/>
      <c r="Z1196" s="406"/>
      <c r="AA1196" s="334">
        <f t="shared" ref="AA1196:BF1196" si="5540">IF(AA$8="",0,IF(AA$1=1,SUMIFS(1140:1140,$1:$1,"&gt;="&amp;1,$1:$1,"&lt;="&amp;INT(-$T1196/30))+(-$T1196/30-INT(-$T1196/30))*SUMIFS(1140:1140,$1:$1,INT(-$T1196/30)+1),0)+(-$T1196/30-INT(-$T1196/30))*SUMIFS(1140:1140,$1:$1,AA$1+INT(-$T1196/30)+1)+(INT(-$T1196/30)+1+$T1196/30)*SUMIFS(1140:1140,$1:$1,AA$1+INT(-$T1196/30)))</f>
        <v>0</v>
      </c>
      <c r="AB1196" s="334">
        <f t="shared" si="5540"/>
        <v>0</v>
      </c>
      <c r="AC1196" s="334">
        <f t="shared" si="5540"/>
        <v>0</v>
      </c>
      <c r="AD1196" s="334">
        <f t="shared" si="5540"/>
        <v>0</v>
      </c>
      <c r="AE1196" s="334">
        <f t="shared" si="5540"/>
        <v>0</v>
      </c>
      <c r="AF1196" s="334">
        <f t="shared" si="5540"/>
        <v>0</v>
      </c>
      <c r="AG1196" s="334">
        <f t="shared" si="5540"/>
        <v>0</v>
      </c>
      <c r="AH1196" s="334">
        <f t="shared" si="5540"/>
        <v>0</v>
      </c>
      <c r="AI1196" s="334">
        <f t="shared" si="5540"/>
        <v>0</v>
      </c>
      <c r="AJ1196" s="334">
        <f t="shared" si="5540"/>
        <v>0</v>
      </c>
      <c r="AK1196" s="334">
        <f t="shared" si="5540"/>
        <v>0</v>
      </c>
      <c r="AL1196" s="334">
        <f t="shared" si="5540"/>
        <v>0</v>
      </c>
      <c r="AM1196" s="334">
        <f t="shared" si="5540"/>
        <v>0</v>
      </c>
      <c r="AN1196" s="334">
        <f t="shared" si="5540"/>
        <v>0</v>
      </c>
      <c r="AO1196" s="334">
        <f t="shared" si="5540"/>
        <v>0</v>
      </c>
      <c r="AP1196" s="334">
        <f t="shared" si="5540"/>
        <v>0</v>
      </c>
      <c r="AQ1196" s="334">
        <f t="shared" si="5540"/>
        <v>0</v>
      </c>
      <c r="AR1196" s="334">
        <f t="shared" si="5540"/>
        <v>0</v>
      </c>
      <c r="AS1196" s="334">
        <f t="shared" si="5540"/>
        <v>0</v>
      </c>
      <c r="AT1196" s="334">
        <f t="shared" si="5540"/>
        <v>0</v>
      </c>
      <c r="AU1196" s="334">
        <f t="shared" si="5540"/>
        <v>0</v>
      </c>
      <c r="AV1196" s="334">
        <f t="shared" si="5540"/>
        <v>0</v>
      </c>
      <c r="AW1196" s="334">
        <f t="shared" si="5540"/>
        <v>0</v>
      </c>
      <c r="AX1196" s="334">
        <f t="shared" si="5540"/>
        <v>0</v>
      </c>
      <c r="AY1196" s="334">
        <f t="shared" si="5540"/>
        <v>0</v>
      </c>
      <c r="AZ1196" s="334">
        <f t="shared" si="5540"/>
        <v>0</v>
      </c>
      <c r="BA1196" s="334">
        <f t="shared" si="5540"/>
        <v>0</v>
      </c>
      <c r="BB1196" s="334">
        <f t="shared" si="5540"/>
        <v>0</v>
      </c>
      <c r="BC1196" s="334">
        <f t="shared" si="5540"/>
        <v>0</v>
      </c>
      <c r="BD1196" s="334">
        <f t="shared" si="5540"/>
        <v>0</v>
      </c>
      <c r="BE1196" s="334">
        <f t="shared" si="5540"/>
        <v>0</v>
      </c>
      <c r="BF1196" s="334">
        <f t="shared" si="5540"/>
        <v>0</v>
      </c>
      <c r="BG1196" s="334">
        <f t="shared" ref="BG1196:CL1196" si="5541">IF(BG$8="",0,IF(BG$1=1,SUMIFS(1140:1140,$1:$1,"&gt;="&amp;1,$1:$1,"&lt;="&amp;INT(-$T1196/30))+(-$T1196/30-INT(-$T1196/30))*SUMIFS(1140:1140,$1:$1,INT(-$T1196/30)+1),0)+(-$T1196/30-INT(-$T1196/30))*SUMIFS(1140:1140,$1:$1,BG$1+INT(-$T1196/30)+1)+(INT(-$T1196/30)+1+$T1196/30)*SUMIFS(1140:1140,$1:$1,BG$1+INT(-$T1196/30)))</f>
        <v>0</v>
      </c>
      <c r="BH1196" s="334">
        <f t="shared" si="5541"/>
        <v>0</v>
      </c>
      <c r="BI1196" s="334">
        <f t="shared" si="5541"/>
        <v>0</v>
      </c>
      <c r="BJ1196" s="334">
        <f t="shared" si="5541"/>
        <v>0</v>
      </c>
      <c r="BK1196" s="334">
        <f t="shared" si="5541"/>
        <v>0</v>
      </c>
      <c r="BL1196" s="334">
        <f t="shared" si="5541"/>
        <v>0</v>
      </c>
      <c r="BM1196" s="334">
        <f t="shared" si="5541"/>
        <v>0</v>
      </c>
      <c r="BN1196" s="334">
        <f t="shared" si="5541"/>
        <v>0</v>
      </c>
      <c r="BO1196" s="334">
        <f t="shared" si="5541"/>
        <v>0</v>
      </c>
      <c r="BP1196" s="334">
        <f t="shared" si="5541"/>
        <v>0</v>
      </c>
      <c r="BQ1196" s="334">
        <f t="shared" si="5541"/>
        <v>0</v>
      </c>
      <c r="BR1196" s="334">
        <f t="shared" si="5541"/>
        <v>0</v>
      </c>
      <c r="BS1196" s="334">
        <f t="shared" si="5541"/>
        <v>0</v>
      </c>
      <c r="BT1196" s="334">
        <f t="shared" si="5541"/>
        <v>0</v>
      </c>
      <c r="BU1196" s="334">
        <f t="shared" si="5541"/>
        <v>0</v>
      </c>
      <c r="BV1196" s="334">
        <f t="shared" si="5541"/>
        <v>0</v>
      </c>
      <c r="BW1196" s="334">
        <f t="shared" si="5541"/>
        <v>0</v>
      </c>
      <c r="BX1196" s="334">
        <f t="shared" si="5541"/>
        <v>0</v>
      </c>
      <c r="BY1196" s="334">
        <f t="shared" si="5541"/>
        <v>0</v>
      </c>
      <c r="BZ1196" s="334">
        <f t="shared" si="5541"/>
        <v>0</v>
      </c>
      <c r="CA1196" s="334">
        <f t="shared" si="5541"/>
        <v>0</v>
      </c>
      <c r="CB1196" s="334">
        <f t="shared" si="5541"/>
        <v>0</v>
      </c>
      <c r="CC1196" s="334">
        <f t="shared" si="5541"/>
        <v>0</v>
      </c>
      <c r="CD1196" s="334">
        <f t="shared" si="5541"/>
        <v>0</v>
      </c>
      <c r="CE1196" s="334">
        <f t="shared" si="5541"/>
        <v>0</v>
      </c>
      <c r="CF1196" s="334">
        <f t="shared" si="5541"/>
        <v>0</v>
      </c>
      <c r="CG1196" s="334">
        <f t="shared" si="5541"/>
        <v>0</v>
      </c>
      <c r="CH1196" s="334">
        <f t="shared" si="5541"/>
        <v>0</v>
      </c>
      <c r="CI1196" s="334">
        <f t="shared" si="5541"/>
        <v>0</v>
      </c>
      <c r="CJ1196" s="334">
        <f t="shared" si="5541"/>
        <v>0</v>
      </c>
      <c r="CK1196" s="334">
        <f t="shared" si="5541"/>
        <v>0</v>
      </c>
      <c r="CL1196" s="334">
        <f t="shared" si="5541"/>
        <v>0</v>
      </c>
      <c r="CM1196" s="334">
        <f t="shared" ref="CM1196:DG1196" si="5542">IF(CM$8="",0,IF(CM$1=1,SUMIFS(1140:1140,$1:$1,"&gt;="&amp;1,$1:$1,"&lt;="&amp;INT(-$T1196/30))+(-$T1196/30-INT(-$T1196/30))*SUMIFS(1140:1140,$1:$1,INT(-$T1196/30)+1),0)+(-$T1196/30-INT(-$T1196/30))*SUMIFS(1140:1140,$1:$1,CM$1+INT(-$T1196/30)+1)+(INT(-$T1196/30)+1+$T1196/30)*SUMIFS(1140:1140,$1:$1,CM$1+INT(-$T1196/30)))</f>
        <v>0</v>
      </c>
      <c r="CN1196" s="334">
        <f t="shared" si="5542"/>
        <v>0</v>
      </c>
      <c r="CO1196" s="334">
        <f t="shared" si="5542"/>
        <v>0</v>
      </c>
      <c r="CP1196" s="334">
        <f t="shared" si="5542"/>
        <v>0</v>
      </c>
      <c r="CQ1196" s="334">
        <f t="shared" si="5542"/>
        <v>0</v>
      </c>
      <c r="CR1196" s="334">
        <f t="shared" si="5542"/>
        <v>0</v>
      </c>
      <c r="CS1196" s="334">
        <f t="shared" si="5542"/>
        <v>0</v>
      </c>
      <c r="CT1196" s="334">
        <f t="shared" si="5542"/>
        <v>0</v>
      </c>
      <c r="CU1196" s="334">
        <f t="shared" si="5542"/>
        <v>0</v>
      </c>
      <c r="CV1196" s="334">
        <f t="shared" si="5542"/>
        <v>0</v>
      </c>
      <c r="CW1196" s="334">
        <f t="shared" si="5542"/>
        <v>0</v>
      </c>
      <c r="CX1196" s="334">
        <f t="shared" si="5542"/>
        <v>0</v>
      </c>
      <c r="CY1196" s="334">
        <f t="shared" si="5542"/>
        <v>0</v>
      </c>
      <c r="CZ1196" s="334">
        <f t="shared" si="5542"/>
        <v>0</v>
      </c>
      <c r="DA1196" s="334">
        <f t="shared" si="5542"/>
        <v>0</v>
      </c>
      <c r="DB1196" s="334">
        <f t="shared" si="5542"/>
        <v>0</v>
      </c>
      <c r="DC1196" s="334">
        <f t="shared" si="5542"/>
        <v>0</v>
      </c>
      <c r="DD1196" s="334">
        <f t="shared" si="5542"/>
        <v>0</v>
      </c>
      <c r="DE1196" s="334">
        <f t="shared" si="5542"/>
        <v>0</v>
      </c>
      <c r="DF1196" s="334">
        <f t="shared" si="5542"/>
        <v>0</v>
      </c>
      <c r="DG1196" s="334">
        <f t="shared" si="5542"/>
        <v>0</v>
      </c>
      <c r="DH1196" s="334">
        <f t="shared" ref="DH1196:FS1196" si="5543">IF(DH$8="",0,IF(DH$1=1,SUMIFS(1140:1140,$1:$1,"&gt;="&amp;1,$1:$1,"&lt;="&amp;INT(-$T1196/30))+(-$T1196/30-INT(-$T1196/30))*SUMIFS(1140:1140,$1:$1,INT(-$T1196/30)+1),0)+(-$T1196/30-INT(-$T1196/30))*SUMIFS(1140:1140,$1:$1,DH$1+INT(-$T1196/30)+1)+(INT(-$T1196/30)+1+$T1196/30)*SUMIFS(1140:1140,$1:$1,DH$1+INT(-$T1196/30)))</f>
        <v>0</v>
      </c>
      <c r="DI1196" s="334">
        <f t="shared" si="5543"/>
        <v>0</v>
      </c>
      <c r="DJ1196" s="334">
        <f t="shared" si="5543"/>
        <v>0</v>
      </c>
      <c r="DK1196" s="334">
        <f t="shared" si="5543"/>
        <v>0</v>
      </c>
      <c r="DL1196" s="334">
        <f t="shared" si="5543"/>
        <v>0</v>
      </c>
      <c r="DM1196" s="334">
        <f t="shared" si="5543"/>
        <v>0</v>
      </c>
      <c r="DN1196" s="334">
        <f t="shared" si="5543"/>
        <v>0</v>
      </c>
      <c r="DO1196" s="334">
        <f t="shared" si="5543"/>
        <v>0</v>
      </c>
      <c r="DP1196" s="334">
        <f t="shared" si="5543"/>
        <v>0</v>
      </c>
      <c r="DQ1196" s="334">
        <f t="shared" si="5543"/>
        <v>0</v>
      </c>
      <c r="DR1196" s="334">
        <f t="shared" si="5543"/>
        <v>0</v>
      </c>
      <c r="DS1196" s="334">
        <f t="shared" si="5543"/>
        <v>0</v>
      </c>
      <c r="DT1196" s="334">
        <f t="shared" si="5543"/>
        <v>0</v>
      </c>
      <c r="DU1196" s="334">
        <f t="shared" si="5543"/>
        <v>0</v>
      </c>
      <c r="DV1196" s="334">
        <f t="shared" si="5543"/>
        <v>0</v>
      </c>
      <c r="DW1196" s="334">
        <f t="shared" si="5543"/>
        <v>0</v>
      </c>
      <c r="DX1196" s="334">
        <f t="shared" si="5543"/>
        <v>0</v>
      </c>
      <c r="DY1196" s="334">
        <f t="shared" si="5543"/>
        <v>0</v>
      </c>
      <c r="DZ1196" s="334">
        <f t="shared" si="5543"/>
        <v>0</v>
      </c>
      <c r="EA1196" s="334">
        <f t="shared" si="5543"/>
        <v>0</v>
      </c>
      <c r="EB1196" s="334">
        <f t="shared" si="5543"/>
        <v>0</v>
      </c>
      <c r="EC1196" s="334">
        <f t="shared" si="5543"/>
        <v>0</v>
      </c>
      <c r="ED1196" s="334">
        <f t="shared" si="5543"/>
        <v>0</v>
      </c>
      <c r="EE1196" s="334">
        <f t="shared" si="5543"/>
        <v>0</v>
      </c>
      <c r="EF1196" s="334">
        <f t="shared" si="5543"/>
        <v>0</v>
      </c>
      <c r="EG1196" s="334">
        <f t="shared" si="5543"/>
        <v>0</v>
      </c>
      <c r="EH1196" s="334">
        <f t="shared" si="5543"/>
        <v>0</v>
      </c>
      <c r="EI1196" s="334">
        <f t="shared" si="5543"/>
        <v>0</v>
      </c>
      <c r="EJ1196" s="334">
        <f t="shared" si="5543"/>
        <v>0</v>
      </c>
      <c r="EK1196" s="334">
        <f t="shared" si="5543"/>
        <v>0</v>
      </c>
      <c r="EL1196" s="334">
        <f t="shared" si="5543"/>
        <v>0</v>
      </c>
      <c r="EM1196" s="334">
        <f t="shared" si="5543"/>
        <v>0</v>
      </c>
      <c r="EN1196" s="334">
        <f t="shared" si="5543"/>
        <v>0</v>
      </c>
      <c r="EO1196" s="334">
        <f t="shared" si="5543"/>
        <v>0</v>
      </c>
      <c r="EP1196" s="334">
        <f t="shared" si="5543"/>
        <v>0</v>
      </c>
      <c r="EQ1196" s="334">
        <f t="shared" si="5543"/>
        <v>0</v>
      </c>
      <c r="ER1196" s="334">
        <f t="shared" si="5543"/>
        <v>0</v>
      </c>
      <c r="ES1196" s="334">
        <f t="shared" si="5543"/>
        <v>0</v>
      </c>
      <c r="ET1196" s="334">
        <f t="shared" si="5543"/>
        <v>0</v>
      </c>
      <c r="EU1196" s="334">
        <f t="shared" si="5543"/>
        <v>0</v>
      </c>
      <c r="EV1196" s="334">
        <f t="shared" si="5543"/>
        <v>0</v>
      </c>
      <c r="EW1196" s="334">
        <f t="shared" si="5543"/>
        <v>0</v>
      </c>
      <c r="EX1196" s="334">
        <f t="shared" si="5543"/>
        <v>0</v>
      </c>
      <c r="EY1196" s="334">
        <f t="shared" si="5543"/>
        <v>0</v>
      </c>
      <c r="EZ1196" s="334">
        <f t="shared" si="5543"/>
        <v>0</v>
      </c>
      <c r="FA1196" s="334">
        <f t="shared" si="5543"/>
        <v>0</v>
      </c>
      <c r="FB1196" s="334">
        <f t="shared" si="5543"/>
        <v>0</v>
      </c>
      <c r="FC1196" s="334">
        <f t="shared" si="5543"/>
        <v>0</v>
      </c>
      <c r="FD1196" s="334">
        <f t="shared" si="5543"/>
        <v>0</v>
      </c>
      <c r="FE1196" s="334">
        <f t="shared" si="5543"/>
        <v>0</v>
      </c>
      <c r="FF1196" s="334">
        <f t="shared" si="5543"/>
        <v>0</v>
      </c>
      <c r="FG1196" s="334">
        <f t="shared" si="5543"/>
        <v>0</v>
      </c>
      <c r="FH1196" s="334">
        <f t="shared" si="5543"/>
        <v>0</v>
      </c>
      <c r="FI1196" s="334">
        <f t="shared" si="5543"/>
        <v>0</v>
      </c>
      <c r="FJ1196" s="334">
        <f t="shared" si="5543"/>
        <v>0</v>
      </c>
      <c r="FK1196" s="334">
        <f t="shared" si="5543"/>
        <v>0</v>
      </c>
      <c r="FL1196" s="334">
        <f t="shared" si="5543"/>
        <v>0</v>
      </c>
      <c r="FM1196" s="334">
        <f t="shared" si="5543"/>
        <v>0</v>
      </c>
      <c r="FN1196" s="334">
        <f t="shared" si="5543"/>
        <v>0</v>
      </c>
      <c r="FO1196" s="334">
        <f t="shared" si="5543"/>
        <v>0</v>
      </c>
      <c r="FP1196" s="334">
        <f t="shared" si="5543"/>
        <v>0</v>
      </c>
      <c r="FQ1196" s="334">
        <f t="shared" si="5543"/>
        <v>0</v>
      </c>
      <c r="FR1196" s="334">
        <f t="shared" si="5543"/>
        <v>0</v>
      </c>
      <c r="FS1196" s="334">
        <f t="shared" si="5543"/>
        <v>0</v>
      </c>
      <c r="FT1196" s="334">
        <f t="shared" ref="FT1196:GZ1196" si="5544">IF(FT$8="",0,IF(FT$1=1,SUMIFS(1140:1140,$1:$1,"&gt;="&amp;1,$1:$1,"&lt;="&amp;INT(-$T1196/30))+(-$T1196/30-INT(-$T1196/30))*SUMIFS(1140:1140,$1:$1,INT(-$T1196/30)+1),0)+(-$T1196/30-INT(-$T1196/30))*SUMIFS(1140:1140,$1:$1,FT$1+INT(-$T1196/30)+1)+(INT(-$T1196/30)+1+$T1196/30)*SUMIFS(1140:1140,$1:$1,FT$1+INT(-$T1196/30)))</f>
        <v>0</v>
      </c>
      <c r="FU1196" s="334">
        <f t="shared" si="5544"/>
        <v>0</v>
      </c>
      <c r="FV1196" s="334">
        <f t="shared" si="5544"/>
        <v>0</v>
      </c>
      <c r="FW1196" s="334">
        <f t="shared" si="5544"/>
        <v>0</v>
      </c>
      <c r="FX1196" s="334">
        <f t="shared" si="5544"/>
        <v>0</v>
      </c>
      <c r="FY1196" s="334">
        <f t="shared" si="5544"/>
        <v>0</v>
      </c>
      <c r="FZ1196" s="334">
        <f t="shared" si="5544"/>
        <v>0</v>
      </c>
      <c r="GA1196" s="334">
        <f t="shared" si="5544"/>
        <v>0</v>
      </c>
      <c r="GB1196" s="334">
        <f t="shared" si="5544"/>
        <v>0</v>
      </c>
      <c r="GC1196" s="334">
        <f t="shared" si="5544"/>
        <v>0</v>
      </c>
      <c r="GD1196" s="334">
        <f t="shared" si="5544"/>
        <v>0</v>
      </c>
      <c r="GE1196" s="334">
        <f t="shared" si="5544"/>
        <v>0</v>
      </c>
      <c r="GF1196" s="334">
        <f t="shared" si="5544"/>
        <v>0</v>
      </c>
      <c r="GG1196" s="334">
        <f t="shared" si="5544"/>
        <v>0</v>
      </c>
      <c r="GH1196" s="334">
        <f t="shared" si="5544"/>
        <v>0</v>
      </c>
      <c r="GI1196" s="334">
        <f t="shared" si="5544"/>
        <v>0</v>
      </c>
      <c r="GJ1196" s="334">
        <f t="shared" si="5544"/>
        <v>0</v>
      </c>
      <c r="GK1196" s="334">
        <f t="shared" si="5544"/>
        <v>0</v>
      </c>
      <c r="GL1196" s="334">
        <f t="shared" si="5544"/>
        <v>0</v>
      </c>
      <c r="GM1196" s="334">
        <f t="shared" si="5544"/>
        <v>0</v>
      </c>
      <c r="GN1196" s="334">
        <f t="shared" si="5544"/>
        <v>0</v>
      </c>
      <c r="GO1196" s="334">
        <f t="shared" si="5544"/>
        <v>0</v>
      </c>
      <c r="GP1196" s="334">
        <f t="shared" si="5544"/>
        <v>0</v>
      </c>
      <c r="GQ1196" s="334">
        <f t="shared" si="5544"/>
        <v>0</v>
      </c>
      <c r="GR1196" s="334">
        <f t="shared" si="5544"/>
        <v>0</v>
      </c>
      <c r="GS1196" s="334">
        <f t="shared" si="5544"/>
        <v>0</v>
      </c>
      <c r="GT1196" s="334">
        <f t="shared" si="5544"/>
        <v>0</v>
      </c>
      <c r="GU1196" s="334">
        <f t="shared" si="5544"/>
        <v>0</v>
      </c>
      <c r="GV1196" s="334">
        <f t="shared" si="5544"/>
        <v>0</v>
      </c>
      <c r="GW1196" s="334">
        <f t="shared" si="5544"/>
        <v>0</v>
      </c>
      <c r="GX1196" s="334">
        <f t="shared" si="5544"/>
        <v>0</v>
      </c>
      <c r="GY1196" s="334">
        <f t="shared" si="5544"/>
        <v>0</v>
      </c>
      <c r="GZ1196" s="334">
        <f t="shared" si="5544"/>
        <v>0</v>
      </c>
      <c r="HA1196" s="228"/>
      <c r="HB1196" s="228"/>
    </row>
    <row r="1197" spans="1:210" s="239" customFormat="1" ht="10.199999999999999">
      <c r="A1197" s="228"/>
      <c r="B1197" s="228"/>
      <c r="C1197" s="228"/>
      <c r="D1197" s="228"/>
      <c r="E1197" s="272"/>
      <c r="F1197" s="116"/>
      <c r="G1197" s="231"/>
      <c r="H1197" s="228"/>
      <c r="I1197" s="228"/>
      <c r="J1197" s="60"/>
      <c r="K1197" s="417">
        <f>K1141</f>
        <v>0</v>
      </c>
      <c r="L1197" s="228"/>
      <c r="M1197" s="117"/>
      <c r="N1197" s="60"/>
      <c r="O1197" s="60"/>
      <c r="P1197" s="231"/>
      <c r="Q1197" s="228" t="s">
        <v>26</v>
      </c>
      <c r="R1197" s="228"/>
      <c r="S1197" s="231" t="s">
        <v>6</v>
      </c>
      <c r="T1197" s="309"/>
      <c r="U1197" s="228"/>
      <c r="V1197" s="228"/>
      <c r="W1197" s="235">
        <f>SUM($Y1197:$HA1197)</f>
        <v>0</v>
      </c>
      <c r="X1197" s="228"/>
      <c r="Y1197" s="231"/>
      <c r="Z1197" s="406"/>
      <c r="AA1197" s="334">
        <f t="shared" ref="AA1197:BF1197" si="5545">IF(AA$8="",0,IF(AA$1=1,SUMIFS(1141:1141,$1:$1,"&gt;="&amp;1,$1:$1,"&lt;="&amp;INT(-$T1197/30))+(-$T1197/30-INT(-$T1197/30))*SUMIFS(1141:1141,$1:$1,INT(-$T1197/30)+1),0)+(-$T1197/30-INT(-$T1197/30))*SUMIFS(1141:1141,$1:$1,AA$1+INT(-$T1197/30)+1)+(INT(-$T1197/30)+1+$T1197/30)*SUMIFS(1141:1141,$1:$1,AA$1+INT(-$T1197/30)))</f>
        <v>0</v>
      </c>
      <c r="AB1197" s="334">
        <f t="shared" si="5545"/>
        <v>0</v>
      </c>
      <c r="AC1197" s="334">
        <f t="shared" si="5545"/>
        <v>0</v>
      </c>
      <c r="AD1197" s="334">
        <f t="shared" si="5545"/>
        <v>0</v>
      </c>
      <c r="AE1197" s="334">
        <f t="shared" si="5545"/>
        <v>0</v>
      </c>
      <c r="AF1197" s="334">
        <f t="shared" si="5545"/>
        <v>0</v>
      </c>
      <c r="AG1197" s="334">
        <f t="shared" si="5545"/>
        <v>0</v>
      </c>
      <c r="AH1197" s="334">
        <f t="shared" si="5545"/>
        <v>0</v>
      </c>
      <c r="AI1197" s="334">
        <f t="shared" si="5545"/>
        <v>0</v>
      </c>
      <c r="AJ1197" s="334">
        <f t="shared" si="5545"/>
        <v>0</v>
      </c>
      <c r="AK1197" s="334">
        <f t="shared" si="5545"/>
        <v>0</v>
      </c>
      <c r="AL1197" s="334">
        <f t="shared" si="5545"/>
        <v>0</v>
      </c>
      <c r="AM1197" s="334">
        <f t="shared" si="5545"/>
        <v>0</v>
      </c>
      <c r="AN1197" s="334">
        <f t="shared" si="5545"/>
        <v>0</v>
      </c>
      <c r="AO1197" s="334">
        <f t="shared" si="5545"/>
        <v>0</v>
      </c>
      <c r="AP1197" s="334">
        <f t="shared" si="5545"/>
        <v>0</v>
      </c>
      <c r="AQ1197" s="334">
        <f t="shared" si="5545"/>
        <v>0</v>
      </c>
      <c r="AR1197" s="334">
        <f t="shared" si="5545"/>
        <v>0</v>
      </c>
      <c r="AS1197" s="334">
        <f t="shared" si="5545"/>
        <v>0</v>
      </c>
      <c r="AT1197" s="334">
        <f t="shared" si="5545"/>
        <v>0</v>
      </c>
      <c r="AU1197" s="334">
        <f t="shared" si="5545"/>
        <v>0</v>
      </c>
      <c r="AV1197" s="334">
        <f t="shared" si="5545"/>
        <v>0</v>
      </c>
      <c r="AW1197" s="334">
        <f t="shared" si="5545"/>
        <v>0</v>
      </c>
      <c r="AX1197" s="334">
        <f t="shared" si="5545"/>
        <v>0</v>
      </c>
      <c r="AY1197" s="334">
        <f t="shared" si="5545"/>
        <v>0</v>
      </c>
      <c r="AZ1197" s="334">
        <f t="shared" si="5545"/>
        <v>0</v>
      </c>
      <c r="BA1197" s="334">
        <f t="shared" si="5545"/>
        <v>0</v>
      </c>
      <c r="BB1197" s="334">
        <f t="shared" si="5545"/>
        <v>0</v>
      </c>
      <c r="BC1197" s="334">
        <f t="shared" si="5545"/>
        <v>0</v>
      </c>
      <c r="BD1197" s="334">
        <f t="shared" si="5545"/>
        <v>0</v>
      </c>
      <c r="BE1197" s="334">
        <f t="shared" si="5545"/>
        <v>0</v>
      </c>
      <c r="BF1197" s="334">
        <f t="shared" si="5545"/>
        <v>0</v>
      </c>
      <c r="BG1197" s="334">
        <f t="shared" ref="BG1197:CL1197" si="5546">IF(BG$8="",0,IF(BG$1=1,SUMIFS(1141:1141,$1:$1,"&gt;="&amp;1,$1:$1,"&lt;="&amp;INT(-$T1197/30))+(-$T1197/30-INT(-$T1197/30))*SUMIFS(1141:1141,$1:$1,INT(-$T1197/30)+1),0)+(-$T1197/30-INT(-$T1197/30))*SUMIFS(1141:1141,$1:$1,BG$1+INT(-$T1197/30)+1)+(INT(-$T1197/30)+1+$T1197/30)*SUMIFS(1141:1141,$1:$1,BG$1+INT(-$T1197/30)))</f>
        <v>0</v>
      </c>
      <c r="BH1197" s="334">
        <f t="shared" si="5546"/>
        <v>0</v>
      </c>
      <c r="BI1197" s="334">
        <f t="shared" si="5546"/>
        <v>0</v>
      </c>
      <c r="BJ1197" s="334">
        <f t="shared" si="5546"/>
        <v>0</v>
      </c>
      <c r="BK1197" s="334">
        <f t="shared" si="5546"/>
        <v>0</v>
      </c>
      <c r="BL1197" s="334">
        <f t="shared" si="5546"/>
        <v>0</v>
      </c>
      <c r="BM1197" s="334">
        <f t="shared" si="5546"/>
        <v>0</v>
      </c>
      <c r="BN1197" s="334">
        <f t="shared" si="5546"/>
        <v>0</v>
      </c>
      <c r="BO1197" s="334">
        <f t="shared" si="5546"/>
        <v>0</v>
      </c>
      <c r="BP1197" s="334">
        <f t="shared" si="5546"/>
        <v>0</v>
      </c>
      <c r="BQ1197" s="334">
        <f t="shared" si="5546"/>
        <v>0</v>
      </c>
      <c r="BR1197" s="334">
        <f t="shared" si="5546"/>
        <v>0</v>
      </c>
      <c r="BS1197" s="334">
        <f t="shared" si="5546"/>
        <v>0</v>
      </c>
      <c r="BT1197" s="334">
        <f t="shared" si="5546"/>
        <v>0</v>
      </c>
      <c r="BU1197" s="334">
        <f t="shared" si="5546"/>
        <v>0</v>
      </c>
      <c r="BV1197" s="334">
        <f t="shared" si="5546"/>
        <v>0</v>
      </c>
      <c r="BW1197" s="334">
        <f t="shared" si="5546"/>
        <v>0</v>
      </c>
      <c r="BX1197" s="334">
        <f t="shared" si="5546"/>
        <v>0</v>
      </c>
      <c r="BY1197" s="334">
        <f t="shared" si="5546"/>
        <v>0</v>
      </c>
      <c r="BZ1197" s="334">
        <f t="shared" si="5546"/>
        <v>0</v>
      </c>
      <c r="CA1197" s="334">
        <f t="shared" si="5546"/>
        <v>0</v>
      </c>
      <c r="CB1197" s="334">
        <f t="shared" si="5546"/>
        <v>0</v>
      </c>
      <c r="CC1197" s="334">
        <f t="shared" si="5546"/>
        <v>0</v>
      </c>
      <c r="CD1197" s="334">
        <f t="shared" si="5546"/>
        <v>0</v>
      </c>
      <c r="CE1197" s="334">
        <f t="shared" si="5546"/>
        <v>0</v>
      </c>
      <c r="CF1197" s="334">
        <f t="shared" si="5546"/>
        <v>0</v>
      </c>
      <c r="CG1197" s="334">
        <f t="shared" si="5546"/>
        <v>0</v>
      </c>
      <c r="CH1197" s="334">
        <f t="shared" si="5546"/>
        <v>0</v>
      </c>
      <c r="CI1197" s="334">
        <f t="shared" si="5546"/>
        <v>0</v>
      </c>
      <c r="CJ1197" s="334">
        <f t="shared" si="5546"/>
        <v>0</v>
      </c>
      <c r="CK1197" s="334">
        <f t="shared" si="5546"/>
        <v>0</v>
      </c>
      <c r="CL1197" s="334">
        <f t="shared" si="5546"/>
        <v>0</v>
      </c>
      <c r="CM1197" s="334">
        <f t="shared" ref="CM1197:DG1197" si="5547">IF(CM$8="",0,IF(CM$1=1,SUMIFS(1141:1141,$1:$1,"&gt;="&amp;1,$1:$1,"&lt;="&amp;INT(-$T1197/30))+(-$T1197/30-INT(-$T1197/30))*SUMIFS(1141:1141,$1:$1,INT(-$T1197/30)+1),0)+(-$T1197/30-INT(-$T1197/30))*SUMIFS(1141:1141,$1:$1,CM$1+INT(-$T1197/30)+1)+(INT(-$T1197/30)+1+$T1197/30)*SUMIFS(1141:1141,$1:$1,CM$1+INT(-$T1197/30)))</f>
        <v>0</v>
      </c>
      <c r="CN1197" s="334">
        <f t="shared" si="5547"/>
        <v>0</v>
      </c>
      <c r="CO1197" s="334">
        <f t="shared" si="5547"/>
        <v>0</v>
      </c>
      <c r="CP1197" s="334">
        <f t="shared" si="5547"/>
        <v>0</v>
      </c>
      <c r="CQ1197" s="334">
        <f t="shared" si="5547"/>
        <v>0</v>
      </c>
      <c r="CR1197" s="334">
        <f t="shared" si="5547"/>
        <v>0</v>
      </c>
      <c r="CS1197" s="334">
        <f t="shared" si="5547"/>
        <v>0</v>
      </c>
      <c r="CT1197" s="334">
        <f t="shared" si="5547"/>
        <v>0</v>
      </c>
      <c r="CU1197" s="334">
        <f t="shared" si="5547"/>
        <v>0</v>
      </c>
      <c r="CV1197" s="334">
        <f t="shared" si="5547"/>
        <v>0</v>
      </c>
      <c r="CW1197" s="334">
        <f t="shared" si="5547"/>
        <v>0</v>
      </c>
      <c r="CX1197" s="334">
        <f t="shared" si="5547"/>
        <v>0</v>
      </c>
      <c r="CY1197" s="334">
        <f t="shared" si="5547"/>
        <v>0</v>
      </c>
      <c r="CZ1197" s="334">
        <f t="shared" si="5547"/>
        <v>0</v>
      </c>
      <c r="DA1197" s="334">
        <f t="shared" si="5547"/>
        <v>0</v>
      </c>
      <c r="DB1197" s="334">
        <f t="shared" si="5547"/>
        <v>0</v>
      </c>
      <c r="DC1197" s="334">
        <f t="shared" si="5547"/>
        <v>0</v>
      </c>
      <c r="DD1197" s="334">
        <f t="shared" si="5547"/>
        <v>0</v>
      </c>
      <c r="DE1197" s="334">
        <f t="shared" si="5547"/>
        <v>0</v>
      </c>
      <c r="DF1197" s="334">
        <f t="shared" si="5547"/>
        <v>0</v>
      </c>
      <c r="DG1197" s="334">
        <f t="shared" si="5547"/>
        <v>0</v>
      </c>
      <c r="DH1197" s="334">
        <f t="shared" ref="DH1197:FS1197" si="5548">IF(DH$8="",0,IF(DH$1=1,SUMIFS(1141:1141,$1:$1,"&gt;="&amp;1,$1:$1,"&lt;="&amp;INT(-$T1197/30))+(-$T1197/30-INT(-$T1197/30))*SUMIFS(1141:1141,$1:$1,INT(-$T1197/30)+1),0)+(-$T1197/30-INT(-$T1197/30))*SUMIFS(1141:1141,$1:$1,DH$1+INT(-$T1197/30)+1)+(INT(-$T1197/30)+1+$T1197/30)*SUMIFS(1141:1141,$1:$1,DH$1+INT(-$T1197/30)))</f>
        <v>0</v>
      </c>
      <c r="DI1197" s="334">
        <f t="shared" si="5548"/>
        <v>0</v>
      </c>
      <c r="DJ1197" s="334">
        <f t="shared" si="5548"/>
        <v>0</v>
      </c>
      <c r="DK1197" s="334">
        <f t="shared" si="5548"/>
        <v>0</v>
      </c>
      <c r="DL1197" s="334">
        <f t="shared" si="5548"/>
        <v>0</v>
      </c>
      <c r="DM1197" s="334">
        <f t="shared" si="5548"/>
        <v>0</v>
      </c>
      <c r="DN1197" s="334">
        <f t="shared" si="5548"/>
        <v>0</v>
      </c>
      <c r="DO1197" s="334">
        <f t="shared" si="5548"/>
        <v>0</v>
      </c>
      <c r="DP1197" s="334">
        <f t="shared" si="5548"/>
        <v>0</v>
      </c>
      <c r="DQ1197" s="334">
        <f t="shared" si="5548"/>
        <v>0</v>
      </c>
      <c r="DR1197" s="334">
        <f t="shared" si="5548"/>
        <v>0</v>
      </c>
      <c r="DS1197" s="334">
        <f t="shared" si="5548"/>
        <v>0</v>
      </c>
      <c r="DT1197" s="334">
        <f t="shared" si="5548"/>
        <v>0</v>
      </c>
      <c r="DU1197" s="334">
        <f t="shared" si="5548"/>
        <v>0</v>
      </c>
      <c r="DV1197" s="334">
        <f t="shared" si="5548"/>
        <v>0</v>
      </c>
      <c r="DW1197" s="334">
        <f t="shared" si="5548"/>
        <v>0</v>
      </c>
      <c r="DX1197" s="334">
        <f t="shared" si="5548"/>
        <v>0</v>
      </c>
      <c r="DY1197" s="334">
        <f t="shared" si="5548"/>
        <v>0</v>
      </c>
      <c r="DZ1197" s="334">
        <f t="shared" si="5548"/>
        <v>0</v>
      </c>
      <c r="EA1197" s="334">
        <f t="shared" si="5548"/>
        <v>0</v>
      </c>
      <c r="EB1197" s="334">
        <f t="shared" si="5548"/>
        <v>0</v>
      </c>
      <c r="EC1197" s="334">
        <f t="shared" si="5548"/>
        <v>0</v>
      </c>
      <c r="ED1197" s="334">
        <f t="shared" si="5548"/>
        <v>0</v>
      </c>
      <c r="EE1197" s="334">
        <f t="shared" si="5548"/>
        <v>0</v>
      </c>
      <c r="EF1197" s="334">
        <f t="shared" si="5548"/>
        <v>0</v>
      </c>
      <c r="EG1197" s="334">
        <f t="shared" si="5548"/>
        <v>0</v>
      </c>
      <c r="EH1197" s="334">
        <f t="shared" si="5548"/>
        <v>0</v>
      </c>
      <c r="EI1197" s="334">
        <f t="shared" si="5548"/>
        <v>0</v>
      </c>
      <c r="EJ1197" s="334">
        <f t="shared" si="5548"/>
        <v>0</v>
      </c>
      <c r="EK1197" s="334">
        <f t="shared" si="5548"/>
        <v>0</v>
      </c>
      <c r="EL1197" s="334">
        <f t="shared" si="5548"/>
        <v>0</v>
      </c>
      <c r="EM1197" s="334">
        <f t="shared" si="5548"/>
        <v>0</v>
      </c>
      <c r="EN1197" s="334">
        <f t="shared" si="5548"/>
        <v>0</v>
      </c>
      <c r="EO1197" s="334">
        <f t="shared" si="5548"/>
        <v>0</v>
      </c>
      <c r="EP1197" s="334">
        <f t="shared" si="5548"/>
        <v>0</v>
      </c>
      <c r="EQ1197" s="334">
        <f t="shared" si="5548"/>
        <v>0</v>
      </c>
      <c r="ER1197" s="334">
        <f t="shared" si="5548"/>
        <v>0</v>
      </c>
      <c r="ES1197" s="334">
        <f t="shared" si="5548"/>
        <v>0</v>
      </c>
      <c r="ET1197" s="334">
        <f t="shared" si="5548"/>
        <v>0</v>
      </c>
      <c r="EU1197" s="334">
        <f t="shared" si="5548"/>
        <v>0</v>
      </c>
      <c r="EV1197" s="334">
        <f t="shared" si="5548"/>
        <v>0</v>
      </c>
      <c r="EW1197" s="334">
        <f t="shared" si="5548"/>
        <v>0</v>
      </c>
      <c r="EX1197" s="334">
        <f t="shared" si="5548"/>
        <v>0</v>
      </c>
      <c r="EY1197" s="334">
        <f t="shared" si="5548"/>
        <v>0</v>
      </c>
      <c r="EZ1197" s="334">
        <f t="shared" si="5548"/>
        <v>0</v>
      </c>
      <c r="FA1197" s="334">
        <f t="shared" si="5548"/>
        <v>0</v>
      </c>
      <c r="FB1197" s="334">
        <f t="shared" si="5548"/>
        <v>0</v>
      </c>
      <c r="FC1197" s="334">
        <f t="shared" si="5548"/>
        <v>0</v>
      </c>
      <c r="FD1197" s="334">
        <f t="shared" si="5548"/>
        <v>0</v>
      </c>
      <c r="FE1197" s="334">
        <f t="shared" si="5548"/>
        <v>0</v>
      </c>
      <c r="FF1197" s="334">
        <f t="shared" si="5548"/>
        <v>0</v>
      </c>
      <c r="FG1197" s="334">
        <f t="shared" si="5548"/>
        <v>0</v>
      </c>
      <c r="FH1197" s="334">
        <f t="shared" si="5548"/>
        <v>0</v>
      </c>
      <c r="FI1197" s="334">
        <f t="shared" si="5548"/>
        <v>0</v>
      </c>
      <c r="FJ1197" s="334">
        <f t="shared" si="5548"/>
        <v>0</v>
      </c>
      <c r="FK1197" s="334">
        <f t="shared" si="5548"/>
        <v>0</v>
      </c>
      <c r="FL1197" s="334">
        <f t="shared" si="5548"/>
        <v>0</v>
      </c>
      <c r="FM1197" s="334">
        <f t="shared" si="5548"/>
        <v>0</v>
      </c>
      <c r="FN1197" s="334">
        <f t="shared" si="5548"/>
        <v>0</v>
      </c>
      <c r="FO1197" s="334">
        <f t="shared" si="5548"/>
        <v>0</v>
      </c>
      <c r="FP1197" s="334">
        <f t="shared" si="5548"/>
        <v>0</v>
      </c>
      <c r="FQ1197" s="334">
        <f t="shared" si="5548"/>
        <v>0</v>
      </c>
      <c r="FR1197" s="334">
        <f t="shared" si="5548"/>
        <v>0</v>
      </c>
      <c r="FS1197" s="334">
        <f t="shared" si="5548"/>
        <v>0</v>
      </c>
      <c r="FT1197" s="334">
        <f t="shared" ref="FT1197:GZ1197" si="5549">IF(FT$8="",0,IF(FT$1=1,SUMIFS(1141:1141,$1:$1,"&gt;="&amp;1,$1:$1,"&lt;="&amp;INT(-$T1197/30))+(-$T1197/30-INT(-$T1197/30))*SUMIFS(1141:1141,$1:$1,INT(-$T1197/30)+1),0)+(-$T1197/30-INT(-$T1197/30))*SUMIFS(1141:1141,$1:$1,FT$1+INT(-$T1197/30)+1)+(INT(-$T1197/30)+1+$T1197/30)*SUMIFS(1141:1141,$1:$1,FT$1+INT(-$T1197/30)))</f>
        <v>0</v>
      </c>
      <c r="FU1197" s="334">
        <f t="shared" si="5549"/>
        <v>0</v>
      </c>
      <c r="FV1197" s="334">
        <f t="shared" si="5549"/>
        <v>0</v>
      </c>
      <c r="FW1197" s="334">
        <f t="shared" si="5549"/>
        <v>0</v>
      </c>
      <c r="FX1197" s="334">
        <f t="shared" si="5549"/>
        <v>0</v>
      </c>
      <c r="FY1197" s="334">
        <f t="shared" si="5549"/>
        <v>0</v>
      </c>
      <c r="FZ1197" s="334">
        <f t="shared" si="5549"/>
        <v>0</v>
      </c>
      <c r="GA1197" s="334">
        <f t="shared" si="5549"/>
        <v>0</v>
      </c>
      <c r="GB1197" s="334">
        <f t="shared" si="5549"/>
        <v>0</v>
      </c>
      <c r="GC1197" s="334">
        <f t="shared" si="5549"/>
        <v>0</v>
      </c>
      <c r="GD1197" s="334">
        <f t="shared" si="5549"/>
        <v>0</v>
      </c>
      <c r="GE1197" s="334">
        <f t="shared" si="5549"/>
        <v>0</v>
      </c>
      <c r="GF1197" s="334">
        <f t="shared" si="5549"/>
        <v>0</v>
      </c>
      <c r="GG1197" s="334">
        <f t="shared" si="5549"/>
        <v>0</v>
      </c>
      <c r="GH1197" s="334">
        <f t="shared" si="5549"/>
        <v>0</v>
      </c>
      <c r="GI1197" s="334">
        <f t="shared" si="5549"/>
        <v>0</v>
      </c>
      <c r="GJ1197" s="334">
        <f t="shared" si="5549"/>
        <v>0</v>
      </c>
      <c r="GK1197" s="334">
        <f t="shared" si="5549"/>
        <v>0</v>
      </c>
      <c r="GL1197" s="334">
        <f t="shared" si="5549"/>
        <v>0</v>
      </c>
      <c r="GM1197" s="334">
        <f t="shared" si="5549"/>
        <v>0</v>
      </c>
      <c r="GN1197" s="334">
        <f t="shared" si="5549"/>
        <v>0</v>
      </c>
      <c r="GO1197" s="334">
        <f t="shared" si="5549"/>
        <v>0</v>
      </c>
      <c r="GP1197" s="334">
        <f t="shared" si="5549"/>
        <v>0</v>
      </c>
      <c r="GQ1197" s="334">
        <f t="shared" si="5549"/>
        <v>0</v>
      </c>
      <c r="GR1197" s="334">
        <f t="shared" si="5549"/>
        <v>0</v>
      </c>
      <c r="GS1197" s="334">
        <f t="shared" si="5549"/>
        <v>0</v>
      </c>
      <c r="GT1197" s="334">
        <f t="shared" si="5549"/>
        <v>0</v>
      </c>
      <c r="GU1197" s="334">
        <f t="shared" si="5549"/>
        <v>0</v>
      </c>
      <c r="GV1197" s="334">
        <f t="shared" si="5549"/>
        <v>0</v>
      </c>
      <c r="GW1197" s="334">
        <f t="shared" si="5549"/>
        <v>0</v>
      </c>
      <c r="GX1197" s="334">
        <f t="shared" si="5549"/>
        <v>0</v>
      </c>
      <c r="GY1197" s="334">
        <f t="shared" si="5549"/>
        <v>0</v>
      </c>
      <c r="GZ1197" s="334">
        <f t="shared" si="5549"/>
        <v>0</v>
      </c>
      <c r="HA1197" s="228"/>
      <c r="HB1197" s="228"/>
    </row>
    <row r="1198" spans="1:210" s="239" customFormat="1" ht="10.199999999999999">
      <c r="A1198" s="228"/>
      <c r="B1198" s="228"/>
      <c r="C1198" s="228"/>
      <c r="D1198" s="228"/>
      <c r="E1198" s="272"/>
      <c r="F1198" s="116"/>
      <c r="G1198" s="231"/>
      <c r="H1198" s="228"/>
      <c r="I1198" s="228"/>
      <c r="J1198" s="60"/>
      <c r="K1198" s="417">
        <f>K1142</f>
        <v>0</v>
      </c>
      <c r="L1198" s="228"/>
      <c r="M1198" s="117"/>
      <c r="N1198" s="60"/>
      <c r="O1198" s="60"/>
      <c r="P1198" s="231"/>
      <c r="Q1198" s="228" t="s">
        <v>26</v>
      </c>
      <c r="R1198" s="228"/>
      <c r="S1198" s="231" t="s">
        <v>6</v>
      </c>
      <c r="T1198" s="309"/>
      <c r="U1198" s="228"/>
      <c r="V1198" s="228"/>
      <c r="W1198" s="235">
        <f>SUM($Y1198:$HA1198)</f>
        <v>0</v>
      </c>
      <c r="X1198" s="228"/>
      <c r="Y1198" s="231"/>
      <c r="Z1198" s="406"/>
      <c r="AA1198" s="334">
        <f t="shared" ref="AA1198:BF1198" si="5550">IF(AA$8="",0,IF(AA$1=1,SUMIFS(1142:1142,$1:$1,"&gt;="&amp;1,$1:$1,"&lt;="&amp;INT(-$T1198/30))+(-$T1198/30-INT(-$T1198/30))*SUMIFS(1142:1142,$1:$1,INT(-$T1198/30)+1),0)+(-$T1198/30-INT(-$T1198/30))*SUMIFS(1142:1142,$1:$1,AA$1+INT(-$T1198/30)+1)+(INT(-$T1198/30)+1+$T1198/30)*SUMIFS(1142:1142,$1:$1,AA$1+INT(-$T1198/30)))</f>
        <v>0</v>
      </c>
      <c r="AB1198" s="334">
        <f t="shared" si="5550"/>
        <v>0</v>
      </c>
      <c r="AC1198" s="334">
        <f t="shared" si="5550"/>
        <v>0</v>
      </c>
      <c r="AD1198" s="334">
        <f t="shared" si="5550"/>
        <v>0</v>
      </c>
      <c r="AE1198" s="334">
        <f t="shared" si="5550"/>
        <v>0</v>
      </c>
      <c r="AF1198" s="334">
        <f t="shared" si="5550"/>
        <v>0</v>
      </c>
      <c r="AG1198" s="334">
        <f t="shared" si="5550"/>
        <v>0</v>
      </c>
      <c r="AH1198" s="334">
        <f t="shared" si="5550"/>
        <v>0</v>
      </c>
      <c r="AI1198" s="334">
        <f t="shared" si="5550"/>
        <v>0</v>
      </c>
      <c r="AJ1198" s="334">
        <f t="shared" si="5550"/>
        <v>0</v>
      </c>
      <c r="AK1198" s="334">
        <f t="shared" si="5550"/>
        <v>0</v>
      </c>
      <c r="AL1198" s="334">
        <f t="shared" si="5550"/>
        <v>0</v>
      </c>
      <c r="AM1198" s="334">
        <f t="shared" si="5550"/>
        <v>0</v>
      </c>
      <c r="AN1198" s="334">
        <f t="shared" si="5550"/>
        <v>0</v>
      </c>
      <c r="AO1198" s="334">
        <f t="shared" si="5550"/>
        <v>0</v>
      </c>
      <c r="AP1198" s="334">
        <f t="shared" si="5550"/>
        <v>0</v>
      </c>
      <c r="AQ1198" s="334">
        <f t="shared" si="5550"/>
        <v>0</v>
      </c>
      <c r="AR1198" s="334">
        <f t="shared" si="5550"/>
        <v>0</v>
      </c>
      <c r="AS1198" s="334">
        <f t="shared" si="5550"/>
        <v>0</v>
      </c>
      <c r="AT1198" s="334">
        <f t="shared" si="5550"/>
        <v>0</v>
      </c>
      <c r="AU1198" s="334">
        <f t="shared" si="5550"/>
        <v>0</v>
      </c>
      <c r="AV1198" s="334">
        <f t="shared" si="5550"/>
        <v>0</v>
      </c>
      <c r="AW1198" s="334">
        <f t="shared" si="5550"/>
        <v>0</v>
      </c>
      <c r="AX1198" s="334">
        <f t="shared" si="5550"/>
        <v>0</v>
      </c>
      <c r="AY1198" s="334">
        <f t="shared" si="5550"/>
        <v>0</v>
      </c>
      <c r="AZ1198" s="334">
        <f t="shared" si="5550"/>
        <v>0</v>
      </c>
      <c r="BA1198" s="334">
        <f t="shared" si="5550"/>
        <v>0</v>
      </c>
      <c r="BB1198" s="334">
        <f t="shared" si="5550"/>
        <v>0</v>
      </c>
      <c r="BC1198" s="334">
        <f t="shared" si="5550"/>
        <v>0</v>
      </c>
      <c r="BD1198" s="334">
        <f t="shared" si="5550"/>
        <v>0</v>
      </c>
      <c r="BE1198" s="334">
        <f t="shared" si="5550"/>
        <v>0</v>
      </c>
      <c r="BF1198" s="334">
        <f t="shared" si="5550"/>
        <v>0</v>
      </c>
      <c r="BG1198" s="334">
        <f t="shared" ref="BG1198:CL1198" si="5551">IF(BG$8="",0,IF(BG$1=1,SUMIFS(1142:1142,$1:$1,"&gt;="&amp;1,$1:$1,"&lt;="&amp;INT(-$T1198/30))+(-$T1198/30-INT(-$T1198/30))*SUMIFS(1142:1142,$1:$1,INT(-$T1198/30)+1),0)+(-$T1198/30-INT(-$T1198/30))*SUMIFS(1142:1142,$1:$1,BG$1+INT(-$T1198/30)+1)+(INT(-$T1198/30)+1+$T1198/30)*SUMIFS(1142:1142,$1:$1,BG$1+INT(-$T1198/30)))</f>
        <v>0</v>
      </c>
      <c r="BH1198" s="334">
        <f t="shared" si="5551"/>
        <v>0</v>
      </c>
      <c r="BI1198" s="334">
        <f t="shared" si="5551"/>
        <v>0</v>
      </c>
      <c r="BJ1198" s="334">
        <f t="shared" si="5551"/>
        <v>0</v>
      </c>
      <c r="BK1198" s="334">
        <f t="shared" si="5551"/>
        <v>0</v>
      </c>
      <c r="BL1198" s="334">
        <f t="shared" si="5551"/>
        <v>0</v>
      </c>
      <c r="BM1198" s="334">
        <f t="shared" si="5551"/>
        <v>0</v>
      </c>
      <c r="BN1198" s="334">
        <f t="shared" si="5551"/>
        <v>0</v>
      </c>
      <c r="BO1198" s="334">
        <f t="shared" si="5551"/>
        <v>0</v>
      </c>
      <c r="BP1198" s="334">
        <f t="shared" si="5551"/>
        <v>0</v>
      </c>
      <c r="BQ1198" s="334">
        <f t="shared" si="5551"/>
        <v>0</v>
      </c>
      <c r="BR1198" s="334">
        <f t="shared" si="5551"/>
        <v>0</v>
      </c>
      <c r="BS1198" s="334">
        <f t="shared" si="5551"/>
        <v>0</v>
      </c>
      <c r="BT1198" s="334">
        <f t="shared" si="5551"/>
        <v>0</v>
      </c>
      <c r="BU1198" s="334">
        <f t="shared" si="5551"/>
        <v>0</v>
      </c>
      <c r="BV1198" s="334">
        <f t="shared" si="5551"/>
        <v>0</v>
      </c>
      <c r="BW1198" s="334">
        <f t="shared" si="5551"/>
        <v>0</v>
      </c>
      <c r="BX1198" s="334">
        <f t="shared" si="5551"/>
        <v>0</v>
      </c>
      <c r="BY1198" s="334">
        <f t="shared" si="5551"/>
        <v>0</v>
      </c>
      <c r="BZ1198" s="334">
        <f t="shared" si="5551"/>
        <v>0</v>
      </c>
      <c r="CA1198" s="334">
        <f t="shared" si="5551"/>
        <v>0</v>
      </c>
      <c r="CB1198" s="334">
        <f t="shared" si="5551"/>
        <v>0</v>
      </c>
      <c r="CC1198" s="334">
        <f t="shared" si="5551"/>
        <v>0</v>
      </c>
      <c r="CD1198" s="334">
        <f t="shared" si="5551"/>
        <v>0</v>
      </c>
      <c r="CE1198" s="334">
        <f t="shared" si="5551"/>
        <v>0</v>
      </c>
      <c r="CF1198" s="334">
        <f t="shared" si="5551"/>
        <v>0</v>
      </c>
      <c r="CG1198" s="334">
        <f t="shared" si="5551"/>
        <v>0</v>
      </c>
      <c r="CH1198" s="334">
        <f t="shared" si="5551"/>
        <v>0</v>
      </c>
      <c r="CI1198" s="334">
        <f t="shared" si="5551"/>
        <v>0</v>
      </c>
      <c r="CJ1198" s="334">
        <f t="shared" si="5551"/>
        <v>0</v>
      </c>
      <c r="CK1198" s="334">
        <f t="shared" si="5551"/>
        <v>0</v>
      </c>
      <c r="CL1198" s="334">
        <f t="shared" si="5551"/>
        <v>0</v>
      </c>
      <c r="CM1198" s="334">
        <f t="shared" ref="CM1198:DG1198" si="5552">IF(CM$8="",0,IF(CM$1=1,SUMIFS(1142:1142,$1:$1,"&gt;="&amp;1,$1:$1,"&lt;="&amp;INT(-$T1198/30))+(-$T1198/30-INT(-$T1198/30))*SUMIFS(1142:1142,$1:$1,INT(-$T1198/30)+1),0)+(-$T1198/30-INT(-$T1198/30))*SUMIFS(1142:1142,$1:$1,CM$1+INT(-$T1198/30)+1)+(INT(-$T1198/30)+1+$T1198/30)*SUMIFS(1142:1142,$1:$1,CM$1+INT(-$T1198/30)))</f>
        <v>0</v>
      </c>
      <c r="CN1198" s="334">
        <f t="shared" si="5552"/>
        <v>0</v>
      </c>
      <c r="CO1198" s="334">
        <f t="shared" si="5552"/>
        <v>0</v>
      </c>
      <c r="CP1198" s="334">
        <f t="shared" si="5552"/>
        <v>0</v>
      </c>
      <c r="CQ1198" s="334">
        <f t="shared" si="5552"/>
        <v>0</v>
      </c>
      <c r="CR1198" s="334">
        <f t="shared" si="5552"/>
        <v>0</v>
      </c>
      <c r="CS1198" s="334">
        <f t="shared" si="5552"/>
        <v>0</v>
      </c>
      <c r="CT1198" s="334">
        <f t="shared" si="5552"/>
        <v>0</v>
      </c>
      <c r="CU1198" s="334">
        <f t="shared" si="5552"/>
        <v>0</v>
      </c>
      <c r="CV1198" s="334">
        <f t="shared" si="5552"/>
        <v>0</v>
      </c>
      <c r="CW1198" s="334">
        <f t="shared" si="5552"/>
        <v>0</v>
      </c>
      <c r="CX1198" s="334">
        <f t="shared" si="5552"/>
        <v>0</v>
      </c>
      <c r="CY1198" s="334">
        <f t="shared" si="5552"/>
        <v>0</v>
      </c>
      <c r="CZ1198" s="334">
        <f t="shared" si="5552"/>
        <v>0</v>
      </c>
      <c r="DA1198" s="334">
        <f t="shared" si="5552"/>
        <v>0</v>
      </c>
      <c r="DB1198" s="334">
        <f t="shared" si="5552"/>
        <v>0</v>
      </c>
      <c r="DC1198" s="334">
        <f t="shared" si="5552"/>
        <v>0</v>
      </c>
      <c r="DD1198" s="334">
        <f t="shared" si="5552"/>
        <v>0</v>
      </c>
      <c r="DE1198" s="334">
        <f t="shared" si="5552"/>
        <v>0</v>
      </c>
      <c r="DF1198" s="334">
        <f t="shared" si="5552"/>
        <v>0</v>
      </c>
      <c r="DG1198" s="334">
        <f t="shared" si="5552"/>
        <v>0</v>
      </c>
      <c r="DH1198" s="334">
        <f t="shared" ref="DH1198:FS1198" si="5553">IF(DH$8="",0,IF(DH$1=1,SUMIFS(1142:1142,$1:$1,"&gt;="&amp;1,$1:$1,"&lt;="&amp;INT(-$T1198/30))+(-$T1198/30-INT(-$T1198/30))*SUMIFS(1142:1142,$1:$1,INT(-$T1198/30)+1),0)+(-$T1198/30-INT(-$T1198/30))*SUMIFS(1142:1142,$1:$1,DH$1+INT(-$T1198/30)+1)+(INT(-$T1198/30)+1+$T1198/30)*SUMIFS(1142:1142,$1:$1,DH$1+INT(-$T1198/30)))</f>
        <v>0</v>
      </c>
      <c r="DI1198" s="334">
        <f t="shared" si="5553"/>
        <v>0</v>
      </c>
      <c r="DJ1198" s="334">
        <f t="shared" si="5553"/>
        <v>0</v>
      </c>
      <c r="DK1198" s="334">
        <f t="shared" si="5553"/>
        <v>0</v>
      </c>
      <c r="DL1198" s="334">
        <f t="shared" si="5553"/>
        <v>0</v>
      </c>
      <c r="DM1198" s="334">
        <f t="shared" si="5553"/>
        <v>0</v>
      </c>
      <c r="DN1198" s="334">
        <f t="shared" si="5553"/>
        <v>0</v>
      </c>
      <c r="DO1198" s="334">
        <f t="shared" si="5553"/>
        <v>0</v>
      </c>
      <c r="DP1198" s="334">
        <f t="shared" si="5553"/>
        <v>0</v>
      </c>
      <c r="DQ1198" s="334">
        <f t="shared" si="5553"/>
        <v>0</v>
      </c>
      <c r="DR1198" s="334">
        <f t="shared" si="5553"/>
        <v>0</v>
      </c>
      <c r="DS1198" s="334">
        <f t="shared" si="5553"/>
        <v>0</v>
      </c>
      <c r="DT1198" s="334">
        <f t="shared" si="5553"/>
        <v>0</v>
      </c>
      <c r="DU1198" s="334">
        <f t="shared" si="5553"/>
        <v>0</v>
      </c>
      <c r="DV1198" s="334">
        <f t="shared" si="5553"/>
        <v>0</v>
      </c>
      <c r="DW1198" s="334">
        <f t="shared" si="5553"/>
        <v>0</v>
      </c>
      <c r="DX1198" s="334">
        <f t="shared" si="5553"/>
        <v>0</v>
      </c>
      <c r="DY1198" s="334">
        <f t="shared" si="5553"/>
        <v>0</v>
      </c>
      <c r="DZ1198" s="334">
        <f t="shared" si="5553"/>
        <v>0</v>
      </c>
      <c r="EA1198" s="334">
        <f t="shared" si="5553"/>
        <v>0</v>
      </c>
      <c r="EB1198" s="334">
        <f t="shared" si="5553"/>
        <v>0</v>
      </c>
      <c r="EC1198" s="334">
        <f t="shared" si="5553"/>
        <v>0</v>
      </c>
      <c r="ED1198" s="334">
        <f t="shared" si="5553"/>
        <v>0</v>
      </c>
      <c r="EE1198" s="334">
        <f t="shared" si="5553"/>
        <v>0</v>
      </c>
      <c r="EF1198" s="334">
        <f t="shared" si="5553"/>
        <v>0</v>
      </c>
      <c r="EG1198" s="334">
        <f t="shared" si="5553"/>
        <v>0</v>
      </c>
      <c r="EH1198" s="334">
        <f t="shared" si="5553"/>
        <v>0</v>
      </c>
      <c r="EI1198" s="334">
        <f t="shared" si="5553"/>
        <v>0</v>
      </c>
      <c r="EJ1198" s="334">
        <f t="shared" si="5553"/>
        <v>0</v>
      </c>
      <c r="EK1198" s="334">
        <f t="shared" si="5553"/>
        <v>0</v>
      </c>
      <c r="EL1198" s="334">
        <f t="shared" si="5553"/>
        <v>0</v>
      </c>
      <c r="EM1198" s="334">
        <f t="shared" si="5553"/>
        <v>0</v>
      </c>
      <c r="EN1198" s="334">
        <f t="shared" si="5553"/>
        <v>0</v>
      </c>
      <c r="EO1198" s="334">
        <f t="shared" si="5553"/>
        <v>0</v>
      </c>
      <c r="EP1198" s="334">
        <f t="shared" si="5553"/>
        <v>0</v>
      </c>
      <c r="EQ1198" s="334">
        <f t="shared" si="5553"/>
        <v>0</v>
      </c>
      <c r="ER1198" s="334">
        <f t="shared" si="5553"/>
        <v>0</v>
      </c>
      <c r="ES1198" s="334">
        <f t="shared" si="5553"/>
        <v>0</v>
      </c>
      <c r="ET1198" s="334">
        <f t="shared" si="5553"/>
        <v>0</v>
      </c>
      <c r="EU1198" s="334">
        <f t="shared" si="5553"/>
        <v>0</v>
      </c>
      <c r="EV1198" s="334">
        <f t="shared" si="5553"/>
        <v>0</v>
      </c>
      <c r="EW1198" s="334">
        <f t="shared" si="5553"/>
        <v>0</v>
      </c>
      <c r="EX1198" s="334">
        <f t="shared" si="5553"/>
        <v>0</v>
      </c>
      <c r="EY1198" s="334">
        <f t="shared" si="5553"/>
        <v>0</v>
      </c>
      <c r="EZ1198" s="334">
        <f t="shared" si="5553"/>
        <v>0</v>
      </c>
      <c r="FA1198" s="334">
        <f t="shared" si="5553"/>
        <v>0</v>
      </c>
      <c r="FB1198" s="334">
        <f t="shared" si="5553"/>
        <v>0</v>
      </c>
      <c r="FC1198" s="334">
        <f t="shared" si="5553"/>
        <v>0</v>
      </c>
      <c r="FD1198" s="334">
        <f t="shared" si="5553"/>
        <v>0</v>
      </c>
      <c r="FE1198" s="334">
        <f t="shared" si="5553"/>
        <v>0</v>
      </c>
      <c r="FF1198" s="334">
        <f t="shared" si="5553"/>
        <v>0</v>
      </c>
      <c r="FG1198" s="334">
        <f t="shared" si="5553"/>
        <v>0</v>
      </c>
      <c r="FH1198" s="334">
        <f t="shared" si="5553"/>
        <v>0</v>
      </c>
      <c r="FI1198" s="334">
        <f t="shared" si="5553"/>
        <v>0</v>
      </c>
      <c r="FJ1198" s="334">
        <f t="shared" si="5553"/>
        <v>0</v>
      </c>
      <c r="FK1198" s="334">
        <f t="shared" si="5553"/>
        <v>0</v>
      </c>
      <c r="FL1198" s="334">
        <f t="shared" si="5553"/>
        <v>0</v>
      </c>
      <c r="FM1198" s="334">
        <f t="shared" si="5553"/>
        <v>0</v>
      </c>
      <c r="FN1198" s="334">
        <f t="shared" si="5553"/>
        <v>0</v>
      </c>
      <c r="FO1198" s="334">
        <f t="shared" si="5553"/>
        <v>0</v>
      </c>
      <c r="FP1198" s="334">
        <f t="shared" si="5553"/>
        <v>0</v>
      </c>
      <c r="FQ1198" s="334">
        <f t="shared" si="5553"/>
        <v>0</v>
      </c>
      <c r="FR1198" s="334">
        <f t="shared" si="5553"/>
        <v>0</v>
      </c>
      <c r="FS1198" s="334">
        <f t="shared" si="5553"/>
        <v>0</v>
      </c>
      <c r="FT1198" s="334">
        <f t="shared" ref="FT1198:GZ1198" si="5554">IF(FT$8="",0,IF(FT$1=1,SUMIFS(1142:1142,$1:$1,"&gt;="&amp;1,$1:$1,"&lt;="&amp;INT(-$T1198/30))+(-$T1198/30-INT(-$T1198/30))*SUMIFS(1142:1142,$1:$1,INT(-$T1198/30)+1),0)+(-$T1198/30-INT(-$T1198/30))*SUMIFS(1142:1142,$1:$1,FT$1+INT(-$T1198/30)+1)+(INT(-$T1198/30)+1+$T1198/30)*SUMIFS(1142:1142,$1:$1,FT$1+INT(-$T1198/30)))</f>
        <v>0</v>
      </c>
      <c r="FU1198" s="334">
        <f t="shared" si="5554"/>
        <v>0</v>
      </c>
      <c r="FV1198" s="334">
        <f t="shared" si="5554"/>
        <v>0</v>
      </c>
      <c r="FW1198" s="334">
        <f t="shared" si="5554"/>
        <v>0</v>
      </c>
      <c r="FX1198" s="334">
        <f t="shared" si="5554"/>
        <v>0</v>
      </c>
      <c r="FY1198" s="334">
        <f t="shared" si="5554"/>
        <v>0</v>
      </c>
      <c r="FZ1198" s="334">
        <f t="shared" si="5554"/>
        <v>0</v>
      </c>
      <c r="GA1198" s="334">
        <f t="shared" si="5554"/>
        <v>0</v>
      </c>
      <c r="GB1198" s="334">
        <f t="shared" si="5554"/>
        <v>0</v>
      </c>
      <c r="GC1198" s="334">
        <f t="shared" si="5554"/>
        <v>0</v>
      </c>
      <c r="GD1198" s="334">
        <f t="shared" si="5554"/>
        <v>0</v>
      </c>
      <c r="GE1198" s="334">
        <f t="shared" si="5554"/>
        <v>0</v>
      </c>
      <c r="GF1198" s="334">
        <f t="shared" si="5554"/>
        <v>0</v>
      </c>
      <c r="GG1198" s="334">
        <f t="shared" si="5554"/>
        <v>0</v>
      </c>
      <c r="GH1198" s="334">
        <f t="shared" si="5554"/>
        <v>0</v>
      </c>
      <c r="GI1198" s="334">
        <f t="shared" si="5554"/>
        <v>0</v>
      </c>
      <c r="GJ1198" s="334">
        <f t="shared" si="5554"/>
        <v>0</v>
      </c>
      <c r="GK1198" s="334">
        <f t="shared" si="5554"/>
        <v>0</v>
      </c>
      <c r="GL1198" s="334">
        <f t="shared" si="5554"/>
        <v>0</v>
      </c>
      <c r="GM1198" s="334">
        <f t="shared" si="5554"/>
        <v>0</v>
      </c>
      <c r="GN1198" s="334">
        <f t="shared" si="5554"/>
        <v>0</v>
      </c>
      <c r="GO1198" s="334">
        <f t="shared" si="5554"/>
        <v>0</v>
      </c>
      <c r="GP1198" s="334">
        <f t="shared" si="5554"/>
        <v>0</v>
      </c>
      <c r="GQ1198" s="334">
        <f t="shared" si="5554"/>
        <v>0</v>
      </c>
      <c r="GR1198" s="334">
        <f t="shared" si="5554"/>
        <v>0</v>
      </c>
      <c r="GS1198" s="334">
        <f t="shared" si="5554"/>
        <v>0</v>
      </c>
      <c r="GT1198" s="334">
        <f t="shared" si="5554"/>
        <v>0</v>
      </c>
      <c r="GU1198" s="334">
        <f t="shared" si="5554"/>
        <v>0</v>
      </c>
      <c r="GV1198" s="334">
        <f t="shared" si="5554"/>
        <v>0</v>
      </c>
      <c r="GW1198" s="334">
        <f t="shared" si="5554"/>
        <v>0</v>
      </c>
      <c r="GX1198" s="334">
        <f t="shared" si="5554"/>
        <v>0</v>
      </c>
      <c r="GY1198" s="334">
        <f t="shared" si="5554"/>
        <v>0</v>
      </c>
      <c r="GZ1198" s="334">
        <f t="shared" si="5554"/>
        <v>0</v>
      </c>
      <c r="HA1198" s="228"/>
      <c r="HB1198" s="228"/>
    </row>
    <row r="1199" spans="1:210" s="239" customFormat="1" ht="10.199999999999999">
      <c r="A1199" s="228"/>
      <c r="B1199" s="228"/>
      <c r="C1199" s="228"/>
      <c r="D1199" s="228"/>
      <c r="E1199" s="272"/>
      <c r="F1199" s="116"/>
      <c r="G1199" s="231"/>
      <c r="H1199" s="228"/>
      <c r="I1199" s="228"/>
      <c r="J1199" s="60"/>
      <c r="K1199" s="417">
        <f>K1143</f>
        <v>0</v>
      </c>
      <c r="L1199" s="228"/>
      <c r="M1199" s="117"/>
      <c r="N1199" s="60"/>
      <c r="O1199" s="60"/>
      <c r="P1199" s="231"/>
      <c r="Q1199" s="228" t="s">
        <v>26</v>
      </c>
      <c r="R1199" s="228"/>
      <c r="S1199" s="231" t="s">
        <v>6</v>
      </c>
      <c r="T1199" s="309"/>
      <c r="U1199" s="228"/>
      <c r="V1199" s="228"/>
      <c r="W1199" s="235">
        <f>SUM($Y1199:$HA1199)</f>
        <v>0</v>
      </c>
      <c r="X1199" s="228"/>
      <c r="Y1199" s="231"/>
      <c r="Z1199" s="406"/>
      <c r="AA1199" s="334">
        <f t="shared" ref="AA1199:BF1199" si="5555">IF(AA$8="",0,IF(AA$1=1,SUMIFS(1143:1143,$1:$1,"&gt;="&amp;1,$1:$1,"&lt;="&amp;INT(-$T1199/30))+(-$T1199/30-INT(-$T1199/30))*SUMIFS(1143:1143,$1:$1,INT(-$T1199/30)+1),0)+(-$T1199/30-INT(-$T1199/30))*SUMIFS(1143:1143,$1:$1,AA$1+INT(-$T1199/30)+1)+(INT(-$T1199/30)+1+$T1199/30)*SUMIFS(1143:1143,$1:$1,AA$1+INT(-$T1199/30)))</f>
        <v>0</v>
      </c>
      <c r="AB1199" s="334">
        <f t="shared" si="5555"/>
        <v>0</v>
      </c>
      <c r="AC1199" s="334">
        <f t="shared" si="5555"/>
        <v>0</v>
      </c>
      <c r="AD1199" s="334">
        <f t="shared" si="5555"/>
        <v>0</v>
      </c>
      <c r="AE1199" s="334">
        <f t="shared" si="5555"/>
        <v>0</v>
      </c>
      <c r="AF1199" s="334">
        <f t="shared" si="5555"/>
        <v>0</v>
      </c>
      <c r="AG1199" s="334">
        <f t="shared" si="5555"/>
        <v>0</v>
      </c>
      <c r="AH1199" s="334">
        <f t="shared" si="5555"/>
        <v>0</v>
      </c>
      <c r="AI1199" s="334">
        <f t="shared" si="5555"/>
        <v>0</v>
      </c>
      <c r="AJ1199" s="334">
        <f t="shared" si="5555"/>
        <v>0</v>
      </c>
      <c r="AK1199" s="334">
        <f t="shared" si="5555"/>
        <v>0</v>
      </c>
      <c r="AL1199" s="334">
        <f t="shared" si="5555"/>
        <v>0</v>
      </c>
      <c r="AM1199" s="334">
        <f t="shared" si="5555"/>
        <v>0</v>
      </c>
      <c r="AN1199" s="334">
        <f t="shared" si="5555"/>
        <v>0</v>
      </c>
      <c r="AO1199" s="334">
        <f t="shared" si="5555"/>
        <v>0</v>
      </c>
      <c r="AP1199" s="334">
        <f t="shared" si="5555"/>
        <v>0</v>
      </c>
      <c r="AQ1199" s="334">
        <f t="shared" si="5555"/>
        <v>0</v>
      </c>
      <c r="AR1199" s="334">
        <f t="shared" si="5555"/>
        <v>0</v>
      </c>
      <c r="AS1199" s="334">
        <f t="shared" si="5555"/>
        <v>0</v>
      </c>
      <c r="AT1199" s="334">
        <f t="shared" si="5555"/>
        <v>0</v>
      </c>
      <c r="AU1199" s="334">
        <f t="shared" si="5555"/>
        <v>0</v>
      </c>
      <c r="AV1199" s="334">
        <f t="shared" si="5555"/>
        <v>0</v>
      </c>
      <c r="AW1199" s="334">
        <f t="shared" si="5555"/>
        <v>0</v>
      </c>
      <c r="AX1199" s="334">
        <f t="shared" si="5555"/>
        <v>0</v>
      </c>
      <c r="AY1199" s="334">
        <f t="shared" si="5555"/>
        <v>0</v>
      </c>
      <c r="AZ1199" s="334">
        <f t="shared" si="5555"/>
        <v>0</v>
      </c>
      <c r="BA1199" s="334">
        <f t="shared" si="5555"/>
        <v>0</v>
      </c>
      <c r="BB1199" s="334">
        <f t="shared" si="5555"/>
        <v>0</v>
      </c>
      <c r="BC1199" s="334">
        <f t="shared" si="5555"/>
        <v>0</v>
      </c>
      <c r="BD1199" s="334">
        <f t="shared" si="5555"/>
        <v>0</v>
      </c>
      <c r="BE1199" s="334">
        <f t="shared" si="5555"/>
        <v>0</v>
      </c>
      <c r="BF1199" s="334">
        <f t="shared" si="5555"/>
        <v>0</v>
      </c>
      <c r="BG1199" s="334">
        <f t="shared" ref="BG1199:CL1199" si="5556">IF(BG$8="",0,IF(BG$1=1,SUMIFS(1143:1143,$1:$1,"&gt;="&amp;1,$1:$1,"&lt;="&amp;INT(-$T1199/30))+(-$T1199/30-INT(-$T1199/30))*SUMIFS(1143:1143,$1:$1,INT(-$T1199/30)+1),0)+(-$T1199/30-INT(-$T1199/30))*SUMIFS(1143:1143,$1:$1,BG$1+INT(-$T1199/30)+1)+(INT(-$T1199/30)+1+$T1199/30)*SUMIFS(1143:1143,$1:$1,BG$1+INT(-$T1199/30)))</f>
        <v>0</v>
      </c>
      <c r="BH1199" s="334">
        <f t="shared" si="5556"/>
        <v>0</v>
      </c>
      <c r="BI1199" s="334">
        <f t="shared" si="5556"/>
        <v>0</v>
      </c>
      <c r="BJ1199" s="334">
        <f t="shared" si="5556"/>
        <v>0</v>
      </c>
      <c r="BK1199" s="334">
        <f t="shared" si="5556"/>
        <v>0</v>
      </c>
      <c r="BL1199" s="334">
        <f t="shared" si="5556"/>
        <v>0</v>
      </c>
      <c r="BM1199" s="334">
        <f t="shared" si="5556"/>
        <v>0</v>
      </c>
      <c r="BN1199" s="334">
        <f t="shared" si="5556"/>
        <v>0</v>
      </c>
      <c r="BO1199" s="334">
        <f t="shared" si="5556"/>
        <v>0</v>
      </c>
      <c r="BP1199" s="334">
        <f t="shared" si="5556"/>
        <v>0</v>
      </c>
      <c r="BQ1199" s="334">
        <f t="shared" si="5556"/>
        <v>0</v>
      </c>
      <c r="BR1199" s="334">
        <f t="shared" si="5556"/>
        <v>0</v>
      </c>
      <c r="BS1199" s="334">
        <f t="shared" si="5556"/>
        <v>0</v>
      </c>
      <c r="BT1199" s="334">
        <f t="shared" si="5556"/>
        <v>0</v>
      </c>
      <c r="BU1199" s="334">
        <f t="shared" si="5556"/>
        <v>0</v>
      </c>
      <c r="BV1199" s="334">
        <f t="shared" si="5556"/>
        <v>0</v>
      </c>
      <c r="BW1199" s="334">
        <f t="shared" si="5556"/>
        <v>0</v>
      </c>
      <c r="BX1199" s="334">
        <f t="shared" si="5556"/>
        <v>0</v>
      </c>
      <c r="BY1199" s="334">
        <f t="shared" si="5556"/>
        <v>0</v>
      </c>
      <c r="BZ1199" s="334">
        <f t="shared" si="5556"/>
        <v>0</v>
      </c>
      <c r="CA1199" s="334">
        <f t="shared" si="5556"/>
        <v>0</v>
      </c>
      <c r="CB1199" s="334">
        <f t="shared" si="5556"/>
        <v>0</v>
      </c>
      <c r="CC1199" s="334">
        <f t="shared" si="5556"/>
        <v>0</v>
      </c>
      <c r="CD1199" s="334">
        <f t="shared" si="5556"/>
        <v>0</v>
      </c>
      <c r="CE1199" s="334">
        <f t="shared" si="5556"/>
        <v>0</v>
      </c>
      <c r="CF1199" s="334">
        <f t="shared" si="5556"/>
        <v>0</v>
      </c>
      <c r="CG1199" s="334">
        <f t="shared" si="5556"/>
        <v>0</v>
      </c>
      <c r="CH1199" s="334">
        <f t="shared" si="5556"/>
        <v>0</v>
      </c>
      <c r="CI1199" s="334">
        <f t="shared" si="5556"/>
        <v>0</v>
      </c>
      <c r="CJ1199" s="334">
        <f t="shared" si="5556"/>
        <v>0</v>
      </c>
      <c r="CK1199" s="334">
        <f t="shared" si="5556"/>
        <v>0</v>
      </c>
      <c r="CL1199" s="334">
        <f t="shared" si="5556"/>
        <v>0</v>
      </c>
      <c r="CM1199" s="334">
        <f t="shared" ref="CM1199:DG1199" si="5557">IF(CM$8="",0,IF(CM$1=1,SUMIFS(1143:1143,$1:$1,"&gt;="&amp;1,$1:$1,"&lt;="&amp;INT(-$T1199/30))+(-$T1199/30-INT(-$T1199/30))*SUMIFS(1143:1143,$1:$1,INT(-$T1199/30)+1),0)+(-$T1199/30-INT(-$T1199/30))*SUMIFS(1143:1143,$1:$1,CM$1+INT(-$T1199/30)+1)+(INT(-$T1199/30)+1+$T1199/30)*SUMIFS(1143:1143,$1:$1,CM$1+INT(-$T1199/30)))</f>
        <v>0</v>
      </c>
      <c r="CN1199" s="334">
        <f t="shared" si="5557"/>
        <v>0</v>
      </c>
      <c r="CO1199" s="334">
        <f t="shared" si="5557"/>
        <v>0</v>
      </c>
      <c r="CP1199" s="334">
        <f t="shared" si="5557"/>
        <v>0</v>
      </c>
      <c r="CQ1199" s="334">
        <f t="shared" si="5557"/>
        <v>0</v>
      </c>
      <c r="CR1199" s="334">
        <f t="shared" si="5557"/>
        <v>0</v>
      </c>
      <c r="CS1199" s="334">
        <f t="shared" si="5557"/>
        <v>0</v>
      </c>
      <c r="CT1199" s="334">
        <f t="shared" si="5557"/>
        <v>0</v>
      </c>
      <c r="CU1199" s="334">
        <f t="shared" si="5557"/>
        <v>0</v>
      </c>
      <c r="CV1199" s="334">
        <f t="shared" si="5557"/>
        <v>0</v>
      </c>
      <c r="CW1199" s="334">
        <f t="shared" si="5557"/>
        <v>0</v>
      </c>
      <c r="CX1199" s="334">
        <f t="shared" si="5557"/>
        <v>0</v>
      </c>
      <c r="CY1199" s="334">
        <f t="shared" si="5557"/>
        <v>0</v>
      </c>
      <c r="CZ1199" s="334">
        <f t="shared" si="5557"/>
        <v>0</v>
      </c>
      <c r="DA1199" s="334">
        <f t="shared" si="5557"/>
        <v>0</v>
      </c>
      <c r="DB1199" s="334">
        <f t="shared" si="5557"/>
        <v>0</v>
      </c>
      <c r="DC1199" s="334">
        <f t="shared" si="5557"/>
        <v>0</v>
      </c>
      <c r="DD1199" s="334">
        <f t="shared" si="5557"/>
        <v>0</v>
      </c>
      <c r="DE1199" s="334">
        <f t="shared" si="5557"/>
        <v>0</v>
      </c>
      <c r="DF1199" s="334">
        <f t="shared" si="5557"/>
        <v>0</v>
      </c>
      <c r="DG1199" s="334">
        <f t="shared" si="5557"/>
        <v>0</v>
      </c>
      <c r="DH1199" s="334">
        <f t="shared" ref="DH1199:FS1199" si="5558">IF(DH$8="",0,IF(DH$1=1,SUMIFS(1143:1143,$1:$1,"&gt;="&amp;1,$1:$1,"&lt;="&amp;INT(-$T1199/30))+(-$T1199/30-INT(-$T1199/30))*SUMIFS(1143:1143,$1:$1,INT(-$T1199/30)+1),0)+(-$T1199/30-INT(-$T1199/30))*SUMIFS(1143:1143,$1:$1,DH$1+INT(-$T1199/30)+1)+(INT(-$T1199/30)+1+$T1199/30)*SUMIFS(1143:1143,$1:$1,DH$1+INT(-$T1199/30)))</f>
        <v>0</v>
      </c>
      <c r="DI1199" s="334">
        <f t="shared" si="5558"/>
        <v>0</v>
      </c>
      <c r="DJ1199" s="334">
        <f t="shared" si="5558"/>
        <v>0</v>
      </c>
      <c r="DK1199" s="334">
        <f t="shared" si="5558"/>
        <v>0</v>
      </c>
      <c r="DL1199" s="334">
        <f t="shared" si="5558"/>
        <v>0</v>
      </c>
      <c r="DM1199" s="334">
        <f t="shared" si="5558"/>
        <v>0</v>
      </c>
      <c r="DN1199" s="334">
        <f t="shared" si="5558"/>
        <v>0</v>
      </c>
      <c r="DO1199" s="334">
        <f t="shared" si="5558"/>
        <v>0</v>
      </c>
      <c r="DP1199" s="334">
        <f t="shared" si="5558"/>
        <v>0</v>
      </c>
      <c r="DQ1199" s="334">
        <f t="shared" si="5558"/>
        <v>0</v>
      </c>
      <c r="DR1199" s="334">
        <f t="shared" si="5558"/>
        <v>0</v>
      </c>
      <c r="DS1199" s="334">
        <f t="shared" si="5558"/>
        <v>0</v>
      </c>
      <c r="DT1199" s="334">
        <f t="shared" si="5558"/>
        <v>0</v>
      </c>
      <c r="DU1199" s="334">
        <f t="shared" si="5558"/>
        <v>0</v>
      </c>
      <c r="DV1199" s="334">
        <f t="shared" si="5558"/>
        <v>0</v>
      </c>
      <c r="DW1199" s="334">
        <f t="shared" si="5558"/>
        <v>0</v>
      </c>
      <c r="DX1199" s="334">
        <f t="shared" si="5558"/>
        <v>0</v>
      </c>
      <c r="DY1199" s="334">
        <f t="shared" si="5558"/>
        <v>0</v>
      </c>
      <c r="DZ1199" s="334">
        <f t="shared" si="5558"/>
        <v>0</v>
      </c>
      <c r="EA1199" s="334">
        <f t="shared" si="5558"/>
        <v>0</v>
      </c>
      <c r="EB1199" s="334">
        <f t="shared" si="5558"/>
        <v>0</v>
      </c>
      <c r="EC1199" s="334">
        <f t="shared" si="5558"/>
        <v>0</v>
      </c>
      <c r="ED1199" s="334">
        <f t="shared" si="5558"/>
        <v>0</v>
      </c>
      <c r="EE1199" s="334">
        <f t="shared" si="5558"/>
        <v>0</v>
      </c>
      <c r="EF1199" s="334">
        <f t="shared" si="5558"/>
        <v>0</v>
      </c>
      <c r="EG1199" s="334">
        <f t="shared" si="5558"/>
        <v>0</v>
      </c>
      <c r="EH1199" s="334">
        <f t="shared" si="5558"/>
        <v>0</v>
      </c>
      <c r="EI1199" s="334">
        <f t="shared" si="5558"/>
        <v>0</v>
      </c>
      <c r="EJ1199" s="334">
        <f t="shared" si="5558"/>
        <v>0</v>
      </c>
      <c r="EK1199" s="334">
        <f t="shared" si="5558"/>
        <v>0</v>
      </c>
      <c r="EL1199" s="334">
        <f t="shared" si="5558"/>
        <v>0</v>
      </c>
      <c r="EM1199" s="334">
        <f t="shared" si="5558"/>
        <v>0</v>
      </c>
      <c r="EN1199" s="334">
        <f t="shared" si="5558"/>
        <v>0</v>
      </c>
      <c r="EO1199" s="334">
        <f t="shared" si="5558"/>
        <v>0</v>
      </c>
      <c r="EP1199" s="334">
        <f t="shared" si="5558"/>
        <v>0</v>
      </c>
      <c r="EQ1199" s="334">
        <f t="shared" si="5558"/>
        <v>0</v>
      </c>
      <c r="ER1199" s="334">
        <f t="shared" si="5558"/>
        <v>0</v>
      </c>
      <c r="ES1199" s="334">
        <f t="shared" si="5558"/>
        <v>0</v>
      </c>
      <c r="ET1199" s="334">
        <f t="shared" si="5558"/>
        <v>0</v>
      </c>
      <c r="EU1199" s="334">
        <f t="shared" si="5558"/>
        <v>0</v>
      </c>
      <c r="EV1199" s="334">
        <f t="shared" si="5558"/>
        <v>0</v>
      </c>
      <c r="EW1199" s="334">
        <f t="shared" si="5558"/>
        <v>0</v>
      </c>
      <c r="EX1199" s="334">
        <f t="shared" si="5558"/>
        <v>0</v>
      </c>
      <c r="EY1199" s="334">
        <f t="shared" si="5558"/>
        <v>0</v>
      </c>
      <c r="EZ1199" s="334">
        <f t="shared" si="5558"/>
        <v>0</v>
      </c>
      <c r="FA1199" s="334">
        <f t="shared" si="5558"/>
        <v>0</v>
      </c>
      <c r="FB1199" s="334">
        <f t="shared" si="5558"/>
        <v>0</v>
      </c>
      <c r="FC1199" s="334">
        <f t="shared" si="5558"/>
        <v>0</v>
      </c>
      <c r="FD1199" s="334">
        <f t="shared" si="5558"/>
        <v>0</v>
      </c>
      <c r="FE1199" s="334">
        <f t="shared" si="5558"/>
        <v>0</v>
      </c>
      <c r="FF1199" s="334">
        <f t="shared" si="5558"/>
        <v>0</v>
      </c>
      <c r="FG1199" s="334">
        <f t="shared" si="5558"/>
        <v>0</v>
      </c>
      <c r="FH1199" s="334">
        <f t="shared" si="5558"/>
        <v>0</v>
      </c>
      <c r="FI1199" s="334">
        <f t="shared" si="5558"/>
        <v>0</v>
      </c>
      <c r="FJ1199" s="334">
        <f t="shared" si="5558"/>
        <v>0</v>
      </c>
      <c r="FK1199" s="334">
        <f t="shared" si="5558"/>
        <v>0</v>
      </c>
      <c r="FL1199" s="334">
        <f t="shared" si="5558"/>
        <v>0</v>
      </c>
      <c r="FM1199" s="334">
        <f t="shared" si="5558"/>
        <v>0</v>
      </c>
      <c r="FN1199" s="334">
        <f t="shared" si="5558"/>
        <v>0</v>
      </c>
      <c r="FO1199" s="334">
        <f t="shared" si="5558"/>
        <v>0</v>
      </c>
      <c r="FP1199" s="334">
        <f t="shared" si="5558"/>
        <v>0</v>
      </c>
      <c r="FQ1199" s="334">
        <f t="shared" si="5558"/>
        <v>0</v>
      </c>
      <c r="FR1199" s="334">
        <f t="shared" si="5558"/>
        <v>0</v>
      </c>
      <c r="FS1199" s="334">
        <f t="shared" si="5558"/>
        <v>0</v>
      </c>
      <c r="FT1199" s="334">
        <f t="shared" ref="FT1199:GZ1199" si="5559">IF(FT$8="",0,IF(FT$1=1,SUMIFS(1143:1143,$1:$1,"&gt;="&amp;1,$1:$1,"&lt;="&amp;INT(-$T1199/30))+(-$T1199/30-INT(-$T1199/30))*SUMIFS(1143:1143,$1:$1,INT(-$T1199/30)+1),0)+(-$T1199/30-INT(-$T1199/30))*SUMIFS(1143:1143,$1:$1,FT$1+INT(-$T1199/30)+1)+(INT(-$T1199/30)+1+$T1199/30)*SUMIFS(1143:1143,$1:$1,FT$1+INT(-$T1199/30)))</f>
        <v>0</v>
      </c>
      <c r="FU1199" s="334">
        <f t="shared" si="5559"/>
        <v>0</v>
      </c>
      <c r="FV1199" s="334">
        <f t="shared" si="5559"/>
        <v>0</v>
      </c>
      <c r="FW1199" s="334">
        <f t="shared" si="5559"/>
        <v>0</v>
      </c>
      <c r="FX1199" s="334">
        <f t="shared" si="5559"/>
        <v>0</v>
      </c>
      <c r="FY1199" s="334">
        <f t="shared" si="5559"/>
        <v>0</v>
      </c>
      <c r="FZ1199" s="334">
        <f t="shared" si="5559"/>
        <v>0</v>
      </c>
      <c r="GA1199" s="334">
        <f t="shared" si="5559"/>
        <v>0</v>
      </c>
      <c r="GB1199" s="334">
        <f t="shared" si="5559"/>
        <v>0</v>
      </c>
      <c r="GC1199" s="334">
        <f t="shared" si="5559"/>
        <v>0</v>
      </c>
      <c r="GD1199" s="334">
        <f t="shared" si="5559"/>
        <v>0</v>
      </c>
      <c r="GE1199" s="334">
        <f t="shared" si="5559"/>
        <v>0</v>
      </c>
      <c r="GF1199" s="334">
        <f t="shared" si="5559"/>
        <v>0</v>
      </c>
      <c r="GG1199" s="334">
        <f t="shared" si="5559"/>
        <v>0</v>
      </c>
      <c r="GH1199" s="334">
        <f t="shared" si="5559"/>
        <v>0</v>
      </c>
      <c r="GI1199" s="334">
        <f t="shared" si="5559"/>
        <v>0</v>
      </c>
      <c r="GJ1199" s="334">
        <f t="shared" si="5559"/>
        <v>0</v>
      </c>
      <c r="GK1199" s="334">
        <f t="shared" si="5559"/>
        <v>0</v>
      </c>
      <c r="GL1199" s="334">
        <f t="shared" si="5559"/>
        <v>0</v>
      </c>
      <c r="GM1199" s="334">
        <f t="shared" si="5559"/>
        <v>0</v>
      </c>
      <c r="GN1199" s="334">
        <f t="shared" si="5559"/>
        <v>0</v>
      </c>
      <c r="GO1199" s="334">
        <f t="shared" si="5559"/>
        <v>0</v>
      </c>
      <c r="GP1199" s="334">
        <f t="shared" si="5559"/>
        <v>0</v>
      </c>
      <c r="GQ1199" s="334">
        <f t="shared" si="5559"/>
        <v>0</v>
      </c>
      <c r="GR1199" s="334">
        <f t="shared" si="5559"/>
        <v>0</v>
      </c>
      <c r="GS1199" s="334">
        <f t="shared" si="5559"/>
        <v>0</v>
      </c>
      <c r="GT1199" s="334">
        <f t="shared" si="5559"/>
        <v>0</v>
      </c>
      <c r="GU1199" s="334">
        <f t="shared" si="5559"/>
        <v>0</v>
      </c>
      <c r="GV1199" s="334">
        <f t="shared" si="5559"/>
        <v>0</v>
      </c>
      <c r="GW1199" s="334">
        <f t="shared" si="5559"/>
        <v>0</v>
      </c>
      <c r="GX1199" s="334">
        <f t="shared" si="5559"/>
        <v>0</v>
      </c>
      <c r="GY1199" s="334">
        <f t="shared" si="5559"/>
        <v>0</v>
      </c>
      <c r="GZ1199" s="334">
        <f t="shared" si="5559"/>
        <v>0</v>
      </c>
      <c r="HA1199" s="228"/>
      <c r="HB1199" s="228"/>
    </row>
    <row r="1200" spans="1:210" s="239" customFormat="1" ht="10.199999999999999">
      <c r="A1200" s="228"/>
      <c r="B1200" s="228"/>
      <c r="C1200" s="228"/>
      <c r="D1200" s="228"/>
      <c r="E1200" s="272"/>
      <c r="F1200" s="116"/>
      <c r="G1200" s="231"/>
      <c r="H1200" s="228"/>
      <c r="I1200" s="228"/>
      <c r="J1200" s="60"/>
      <c r="K1200" s="417">
        <f>K1144</f>
        <v>0</v>
      </c>
      <c r="L1200" s="228"/>
      <c r="M1200" s="117"/>
      <c r="N1200" s="60"/>
      <c r="O1200" s="60"/>
      <c r="P1200" s="231"/>
      <c r="Q1200" s="228" t="s">
        <v>26</v>
      </c>
      <c r="R1200" s="228"/>
      <c r="S1200" s="231" t="s">
        <v>6</v>
      </c>
      <c r="T1200" s="309"/>
      <c r="U1200" s="228"/>
      <c r="V1200" s="228"/>
      <c r="W1200" s="235">
        <f>SUM($Y1200:$HA1200)</f>
        <v>0</v>
      </c>
      <c r="X1200" s="228"/>
      <c r="Y1200" s="231"/>
      <c r="Z1200" s="406"/>
      <c r="AA1200" s="334">
        <f t="shared" ref="AA1200:BF1200" si="5560">IF(AA$8="",0,IF(AA$1=1,SUMIFS(1144:1144,$1:$1,"&gt;="&amp;1,$1:$1,"&lt;="&amp;INT(-$T1200/30))+(-$T1200/30-INT(-$T1200/30))*SUMIFS(1144:1144,$1:$1,INT(-$T1200/30)+1),0)+(-$T1200/30-INT(-$T1200/30))*SUMIFS(1144:1144,$1:$1,AA$1+INT(-$T1200/30)+1)+(INT(-$T1200/30)+1+$T1200/30)*SUMIFS(1144:1144,$1:$1,AA$1+INT(-$T1200/30)))</f>
        <v>0</v>
      </c>
      <c r="AB1200" s="334">
        <f t="shared" si="5560"/>
        <v>0</v>
      </c>
      <c r="AC1200" s="334">
        <f t="shared" si="5560"/>
        <v>0</v>
      </c>
      <c r="AD1200" s="334">
        <f t="shared" si="5560"/>
        <v>0</v>
      </c>
      <c r="AE1200" s="334">
        <f t="shared" si="5560"/>
        <v>0</v>
      </c>
      <c r="AF1200" s="334">
        <f t="shared" si="5560"/>
        <v>0</v>
      </c>
      <c r="AG1200" s="334">
        <f t="shared" si="5560"/>
        <v>0</v>
      </c>
      <c r="AH1200" s="334">
        <f t="shared" si="5560"/>
        <v>0</v>
      </c>
      <c r="AI1200" s="334">
        <f t="shared" si="5560"/>
        <v>0</v>
      </c>
      <c r="AJ1200" s="334">
        <f t="shared" si="5560"/>
        <v>0</v>
      </c>
      <c r="AK1200" s="334">
        <f t="shared" si="5560"/>
        <v>0</v>
      </c>
      <c r="AL1200" s="334">
        <f t="shared" si="5560"/>
        <v>0</v>
      </c>
      <c r="AM1200" s="334">
        <f t="shared" si="5560"/>
        <v>0</v>
      </c>
      <c r="AN1200" s="334">
        <f t="shared" si="5560"/>
        <v>0</v>
      </c>
      <c r="AO1200" s="334">
        <f t="shared" si="5560"/>
        <v>0</v>
      </c>
      <c r="AP1200" s="334">
        <f t="shared" si="5560"/>
        <v>0</v>
      </c>
      <c r="AQ1200" s="334">
        <f t="shared" si="5560"/>
        <v>0</v>
      </c>
      <c r="AR1200" s="334">
        <f t="shared" si="5560"/>
        <v>0</v>
      </c>
      <c r="AS1200" s="334">
        <f t="shared" si="5560"/>
        <v>0</v>
      </c>
      <c r="AT1200" s="334">
        <f t="shared" si="5560"/>
        <v>0</v>
      </c>
      <c r="AU1200" s="334">
        <f t="shared" si="5560"/>
        <v>0</v>
      </c>
      <c r="AV1200" s="334">
        <f t="shared" si="5560"/>
        <v>0</v>
      </c>
      <c r="AW1200" s="334">
        <f t="shared" si="5560"/>
        <v>0</v>
      </c>
      <c r="AX1200" s="334">
        <f t="shared" si="5560"/>
        <v>0</v>
      </c>
      <c r="AY1200" s="334">
        <f t="shared" si="5560"/>
        <v>0</v>
      </c>
      <c r="AZ1200" s="334">
        <f t="shared" si="5560"/>
        <v>0</v>
      </c>
      <c r="BA1200" s="334">
        <f t="shared" si="5560"/>
        <v>0</v>
      </c>
      <c r="BB1200" s="334">
        <f t="shared" si="5560"/>
        <v>0</v>
      </c>
      <c r="BC1200" s="334">
        <f t="shared" si="5560"/>
        <v>0</v>
      </c>
      <c r="BD1200" s="334">
        <f t="shared" si="5560"/>
        <v>0</v>
      </c>
      <c r="BE1200" s="334">
        <f t="shared" si="5560"/>
        <v>0</v>
      </c>
      <c r="BF1200" s="334">
        <f t="shared" si="5560"/>
        <v>0</v>
      </c>
      <c r="BG1200" s="334">
        <f t="shared" ref="BG1200:CL1200" si="5561">IF(BG$8="",0,IF(BG$1=1,SUMIFS(1144:1144,$1:$1,"&gt;="&amp;1,$1:$1,"&lt;="&amp;INT(-$T1200/30))+(-$T1200/30-INT(-$T1200/30))*SUMIFS(1144:1144,$1:$1,INT(-$T1200/30)+1),0)+(-$T1200/30-INT(-$T1200/30))*SUMIFS(1144:1144,$1:$1,BG$1+INT(-$T1200/30)+1)+(INT(-$T1200/30)+1+$T1200/30)*SUMIFS(1144:1144,$1:$1,BG$1+INT(-$T1200/30)))</f>
        <v>0</v>
      </c>
      <c r="BH1200" s="334">
        <f t="shared" si="5561"/>
        <v>0</v>
      </c>
      <c r="BI1200" s="334">
        <f t="shared" si="5561"/>
        <v>0</v>
      </c>
      <c r="BJ1200" s="334">
        <f t="shared" si="5561"/>
        <v>0</v>
      </c>
      <c r="BK1200" s="334">
        <f t="shared" si="5561"/>
        <v>0</v>
      </c>
      <c r="BL1200" s="334">
        <f t="shared" si="5561"/>
        <v>0</v>
      </c>
      <c r="BM1200" s="334">
        <f t="shared" si="5561"/>
        <v>0</v>
      </c>
      <c r="BN1200" s="334">
        <f t="shared" si="5561"/>
        <v>0</v>
      </c>
      <c r="BO1200" s="334">
        <f t="shared" si="5561"/>
        <v>0</v>
      </c>
      <c r="BP1200" s="334">
        <f t="shared" si="5561"/>
        <v>0</v>
      </c>
      <c r="BQ1200" s="334">
        <f t="shared" si="5561"/>
        <v>0</v>
      </c>
      <c r="BR1200" s="334">
        <f t="shared" si="5561"/>
        <v>0</v>
      </c>
      <c r="BS1200" s="334">
        <f t="shared" si="5561"/>
        <v>0</v>
      </c>
      <c r="BT1200" s="334">
        <f t="shared" si="5561"/>
        <v>0</v>
      </c>
      <c r="BU1200" s="334">
        <f t="shared" si="5561"/>
        <v>0</v>
      </c>
      <c r="BV1200" s="334">
        <f t="shared" si="5561"/>
        <v>0</v>
      </c>
      <c r="BW1200" s="334">
        <f t="shared" si="5561"/>
        <v>0</v>
      </c>
      <c r="BX1200" s="334">
        <f t="shared" si="5561"/>
        <v>0</v>
      </c>
      <c r="BY1200" s="334">
        <f t="shared" si="5561"/>
        <v>0</v>
      </c>
      <c r="BZ1200" s="334">
        <f t="shared" si="5561"/>
        <v>0</v>
      </c>
      <c r="CA1200" s="334">
        <f t="shared" si="5561"/>
        <v>0</v>
      </c>
      <c r="CB1200" s="334">
        <f t="shared" si="5561"/>
        <v>0</v>
      </c>
      <c r="CC1200" s="334">
        <f t="shared" si="5561"/>
        <v>0</v>
      </c>
      <c r="CD1200" s="334">
        <f t="shared" si="5561"/>
        <v>0</v>
      </c>
      <c r="CE1200" s="334">
        <f t="shared" si="5561"/>
        <v>0</v>
      </c>
      <c r="CF1200" s="334">
        <f t="shared" si="5561"/>
        <v>0</v>
      </c>
      <c r="CG1200" s="334">
        <f t="shared" si="5561"/>
        <v>0</v>
      </c>
      <c r="CH1200" s="334">
        <f t="shared" si="5561"/>
        <v>0</v>
      </c>
      <c r="CI1200" s="334">
        <f t="shared" si="5561"/>
        <v>0</v>
      </c>
      <c r="CJ1200" s="334">
        <f t="shared" si="5561"/>
        <v>0</v>
      </c>
      <c r="CK1200" s="334">
        <f t="shared" si="5561"/>
        <v>0</v>
      </c>
      <c r="CL1200" s="334">
        <f t="shared" si="5561"/>
        <v>0</v>
      </c>
      <c r="CM1200" s="334">
        <f t="shared" ref="CM1200:DG1200" si="5562">IF(CM$8="",0,IF(CM$1=1,SUMIFS(1144:1144,$1:$1,"&gt;="&amp;1,$1:$1,"&lt;="&amp;INT(-$T1200/30))+(-$T1200/30-INT(-$T1200/30))*SUMIFS(1144:1144,$1:$1,INT(-$T1200/30)+1),0)+(-$T1200/30-INT(-$T1200/30))*SUMIFS(1144:1144,$1:$1,CM$1+INT(-$T1200/30)+1)+(INT(-$T1200/30)+1+$T1200/30)*SUMIFS(1144:1144,$1:$1,CM$1+INT(-$T1200/30)))</f>
        <v>0</v>
      </c>
      <c r="CN1200" s="334">
        <f t="shared" si="5562"/>
        <v>0</v>
      </c>
      <c r="CO1200" s="334">
        <f t="shared" si="5562"/>
        <v>0</v>
      </c>
      <c r="CP1200" s="334">
        <f t="shared" si="5562"/>
        <v>0</v>
      </c>
      <c r="CQ1200" s="334">
        <f t="shared" si="5562"/>
        <v>0</v>
      </c>
      <c r="CR1200" s="334">
        <f t="shared" si="5562"/>
        <v>0</v>
      </c>
      <c r="CS1200" s="334">
        <f t="shared" si="5562"/>
        <v>0</v>
      </c>
      <c r="CT1200" s="334">
        <f t="shared" si="5562"/>
        <v>0</v>
      </c>
      <c r="CU1200" s="334">
        <f t="shared" si="5562"/>
        <v>0</v>
      </c>
      <c r="CV1200" s="334">
        <f t="shared" si="5562"/>
        <v>0</v>
      </c>
      <c r="CW1200" s="334">
        <f t="shared" si="5562"/>
        <v>0</v>
      </c>
      <c r="CX1200" s="334">
        <f t="shared" si="5562"/>
        <v>0</v>
      </c>
      <c r="CY1200" s="334">
        <f t="shared" si="5562"/>
        <v>0</v>
      </c>
      <c r="CZ1200" s="334">
        <f t="shared" si="5562"/>
        <v>0</v>
      </c>
      <c r="DA1200" s="334">
        <f t="shared" si="5562"/>
        <v>0</v>
      </c>
      <c r="DB1200" s="334">
        <f t="shared" si="5562"/>
        <v>0</v>
      </c>
      <c r="DC1200" s="334">
        <f t="shared" si="5562"/>
        <v>0</v>
      </c>
      <c r="DD1200" s="334">
        <f t="shared" si="5562"/>
        <v>0</v>
      </c>
      <c r="DE1200" s="334">
        <f t="shared" si="5562"/>
        <v>0</v>
      </c>
      <c r="DF1200" s="334">
        <f t="shared" si="5562"/>
        <v>0</v>
      </c>
      <c r="DG1200" s="334">
        <f t="shared" si="5562"/>
        <v>0</v>
      </c>
      <c r="DH1200" s="334">
        <f t="shared" ref="DH1200:FS1200" si="5563">IF(DH$8="",0,IF(DH$1=1,SUMIFS(1144:1144,$1:$1,"&gt;="&amp;1,$1:$1,"&lt;="&amp;INT(-$T1200/30))+(-$T1200/30-INT(-$T1200/30))*SUMIFS(1144:1144,$1:$1,INT(-$T1200/30)+1),0)+(-$T1200/30-INT(-$T1200/30))*SUMIFS(1144:1144,$1:$1,DH$1+INT(-$T1200/30)+1)+(INT(-$T1200/30)+1+$T1200/30)*SUMIFS(1144:1144,$1:$1,DH$1+INT(-$T1200/30)))</f>
        <v>0</v>
      </c>
      <c r="DI1200" s="334">
        <f t="shared" si="5563"/>
        <v>0</v>
      </c>
      <c r="DJ1200" s="334">
        <f t="shared" si="5563"/>
        <v>0</v>
      </c>
      <c r="DK1200" s="334">
        <f t="shared" si="5563"/>
        <v>0</v>
      </c>
      <c r="DL1200" s="334">
        <f t="shared" si="5563"/>
        <v>0</v>
      </c>
      <c r="DM1200" s="334">
        <f t="shared" si="5563"/>
        <v>0</v>
      </c>
      <c r="DN1200" s="334">
        <f t="shared" si="5563"/>
        <v>0</v>
      </c>
      <c r="DO1200" s="334">
        <f t="shared" si="5563"/>
        <v>0</v>
      </c>
      <c r="DP1200" s="334">
        <f t="shared" si="5563"/>
        <v>0</v>
      </c>
      <c r="DQ1200" s="334">
        <f t="shared" si="5563"/>
        <v>0</v>
      </c>
      <c r="DR1200" s="334">
        <f t="shared" si="5563"/>
        <v>0</v>
      </c>
      <c r="DS1200" s="334">
        <f t="shared" si="5563"/>
        <v>0</v>
      </c>
      <c r="DT1200" s="334">
        <f t="shared" si="5563"/>
        <v>0</v>
      </c>
      <c r="DU1200" s="334">
        <f t="shared" si="5563"/>
        <v>0</v>
      </c>
      <c r="DV1200" s="334">
        <f t="shared" si="5563"/>
        <v>0</v>
      </c>
      <c r="DW1200" s="334">
        <f t="shared" si="5563"/>
        <v>0</v>
      </c>
      <c r="DX1200" s="334">
        <f t="shared" si="5563"/>
        <v>0</v>
      </c>
      <c r="DY1200" s="334">
        <f t="shared" si="5563"/>
        <v>0</v>
      </c>
      <c r="DZ1200" s="334">
        <f t="shared" si="5563"/>
        <v>0</v>
      </c>
      <c r="EA1200" s="334">
        <f t="shared" si="5563"/>
        <v>0</v>
      </c>
      <c r="EB1200" s="334">
        <f t="shared" si="5563"/>
        <v>0</v>
      </c>
      <c r="EC1200" s="334">
        <f t="shared" si="5563"/>
        <v>0</v>
      </c>
      <c r="ED1200" s="334">
        <f t="shared" si="5563"/>
        <v>0</v>
      </c>
      <c r="EE1200" s="334">
        <f t="shared" si="5563"/>
        <v>0</v>
      </c>
      <c r="EF1200" s="334">
        <f t="shared" si="5563"/>
        <v>0</v>
      </c>
      <c r="EG1200" s="334">
        <f t="shared" si="5563"/>
        <v>0</v>
      </c>
      <c r="EH1200" s="334">
        <f t="shared" si="5563"/>
        <v>0</v>
      </c>
      <c r="EI1200" s="334">
        <f t="shared" si="5563"/>
        <v>0</v>
      </c>
      <c r="EJ1200" s="334">
        <f t="shared" si="5563"/>
        <v>0</v>
      </c>
      <c r="EK1200" s="334">
        <f t="shared" si="5563"/>
        <v>0</v>
      </c>
      <c r="EL1200" s="334">
        <f t="shared" si="5563"/>
        <v>0</v>
      </c>
      <c r="EM1200" s="334">
        <f t="shared" si="5563"/>
        <v>0</v>
      </c>
      <c r="EN1200" s="334">
        <f t="shared" si="5563"/>
        <v>0</v>
      </c>
      <c r="EO1200" s="334">
        <f t="shared" si="5563"/>
        <v>0</v>
      </c>
      <c r="EP1200" s="334">
        <f t="shared" si="5563"/>
        <v>0</v>
      </c>
      <c r="EQ1200" s="334">
        <f t="shared" si="5563"/>
        <v>0</v>
      </c>
      <c r="ER1200" s="334">
        <f t="shared" si="5563"/>
        <v>0</v>
      </c>
      <c r="ES1200" s="334">
        <f t="shared" si="5563"/>
        <v>0</v>
      </c>
      <c r="ET1200" s="334">
        <f t="shared" si="5563"/>
        <v>0</v>
      </c>
      <c r="EU1200" s="334">
        <f t="shared" si="5563"/>
        <v>0</v>
      </c>
      <c r="EV1200" s="334">
        <f t="shared" si="5563"/>
        <v>0</v>
      </c>
      <c r="EW1200" s="334">
        <f t="shared" si="5563"/>
        <v>0</v>
      </c>
      <c r="EX1200" s="334">
        <f t="shared" si="5563"/>
        <v>0</v>
      </c>
      <c r="EY1200" s="334">
        <f t="shared" si="5563"/>
        <v>0</v>
      </c>
      <c r="EZ1200" s="334">
        <f t="shared" si="5563"/>
        <v>0</v>
      </c>
      <c r="FA1200" s="334">
        <f t="shared" si="5563"/>
        <v>0</v>
      </c>
      <c r="FB1200" s="334">
        <f t="shared" si="5563"/>
        <v>0</v>
      </c>
      <c r="FC1200" s="334">
        <f t="shared" si="5563"/>
        <v>0</v>
      </c>
      <c r="FD1200" s="334">
        <f t="shared" si="5563"/>
        <v>0</v>
      </c>
      <c r="FE1200" s="334">
        <f t="shared" si="5563"/>
        <v>0</v>
      </c>
      <c r="FF1200" s="334">
        <f t="shared" si="5563"/>
        <v>0</v>
      </c>
      <c r="FG1200" s="334">
        <f t="shared" si="5563"/>
        <v>0</v>
      </c>
      <c r="FH1200" s="334">
        <f t="shared" si="5563"/>
        <v>0</v>
      </c>
      <c r="FI1200" s="334">
        <f t="shared" si="5563"/>
        <v>0</v>
      </c>
      <c r="FJ1200" s="334">
        <f t="shared" si="5563"/>
        <v>0</v>
      </c>
      <c r="FK1200" s="334">
        <f t="shared" si="5563"/>
        <v>0</v>
      </c>
      <c r="FL1200" s="334">
        <f t="shared" si="5563"/>
        <v>0</v>
      </c>
      <c r="FM1200" s="334">
        <f t="shared" si="5563"/>
        <v>0</v>
      </c>
      <c r="FN1200" s="334">
        <f t="shared" si="5563"/>
        <v>0</v>
      </c>
      <c r="FO1200" s="334">
        <f t="shared" si="5563"/>
        <v>0</v>
      </c>
      <c r="FP1200" s="334">
        <f t="shared" si="5563"/>
        <v>0</v>
      </c>
      <c r="FQ1200" s="334">
        <f t="shared" si="5563"/>
        <v>0</v>
      </c>
      <c r="FR1200" s="334">
        <f t="shared" si="5563"/>
        <v>0</v>
      </c>
      <c r="FS1200" s="334">
        <f t="shared" si="5563"/>
        <v>0</v>
      </c>
      <c r="FT1200" s="334">
        <f t="shared" ref="FT1200:GZ1200" si="5564">IF(FT$8="",0,IF(FT$1=1,SUMIFS(1144:1144,$1:$1,"&gt;="&amp;1,$1:$1,"&lt;="&amp;INT(-$T1200/30))+(-$T1200/30-INT(-$T1200/30))*SUMIFS(1144:1144,$1:$1,INT(-$T1200/30)+1),0)+(-$T1200/30-INT(-$T1200/30))*SUMIFS(1144:1144,$1:$1,FT$1+INT(-$T1200/30)+1)+(INT(-$T1200/30)+1+$T1200/30)*SUMIFS(1144:1144,$1:$1,FT$1+INT(-$T1200/30)))</f>
        <v>0</v>
      </c>
      <c r="FU1200" s="334">
        <f t="shared" si="5564"/>
        <v>0</v>
      </c>
      <c r="FV1200" s="334">
        <f t="shared" si="5564"/>
        <v>0</v>
      </c>
      <c r="FW1200" s="334">
        <f t="shared" si="5564"/>
        <v>0</v>
      </c>
      <c r="FX1200" s="334">
        <f t="shared" si="5564"/>
        <v>0</v>
      </c>
      <c r="FY1200" s="334">
        <f t="shared" si="5564"/>
        <v>0</v>
      </c>
      <c r="FZ1200" s="334">
        <f t="shared" si="5564"/>
        <v>0</v>
      </c>
      <c r="GA1200" s="334">
        <f t="shared" si="5564"/>
        <v>0</v>
      </c>
      <c r="GB1200" s="334">
        <f t="shared" si="5564"/>
        <v>0</v>
      </c>
      <c r="GC1200" s="334">
        <f t="shared" si="5564"/>
        <v>0</v>
      </c>
      <c r="GD1200" s="334">
        <f t="shared" si="5564"/>
        <v>0</v>
      </c>
      <c r="GE1200" s="334">
        <f t="shared" si="5564"/>
        <v>0</v>
      </c>
      <c r="GF1200" s="334">
        <f t="shared" si="5564"/>
        <v>0</v>
      </c>
      <c r="GG1200" s="334">
        <f t="shared" si="5564"/>
        <v>0</v>
      </c>
      <c r="GH1200" s="334">
        <f t="shared" si="5564"/>
        <v>0</v>
      </c>
      <c r="GI1200" s="334">
        <f t="shared" si="5564"/>
        <v>0</v>
      </c>
      <c r="GJ1200" s="334">
        <f t="shared" si="5564"/>
        <v>0</v>
      </c>
      <c r="GK1200" s="334">
        <f t="shared" si="5564"/>
        <v>0</v>
      </c>
      <c r="GL1200" s="334">
        <f t="shared" si="5564"/>
        <v>0</v>
      </c>
      <c r="GM1200" s="334">
        <f t="shared" si="5564"/>
        <v>0</v>
      </c>
      <c r="GN1200" s="334">
        <f t="shared" si="5564"/>
        <v>0</v>
      </c>
      <c r="GO1200" s="334">
        <f t="shared" si="5564"/>
        <v>0</v>
      </c>
      <c r="GP1200" s="334">
        <f t="shared" si="5564"/>
        <v>0</v>
      </c>
      <c r="GQ1200" s="334">
        <f t="shared" si="5564"/>
        <v>0</v>
      </c>
      <c r="GR1200" s="334">
        <f t="shared" si="5564"/>
        <v>0</v>
      </c>
      <c r="GS1200" s="334">
        <f t="shared" si="5564"/>
        <v>0</v>
      </c>
      <c r="GT1200" s="334">
        <f t="shared" si="5564"/>
        <v>0</v>
      </c>
      <c r="GU1200" s="334">
        <f t="shared" si="5564"/>
        <v>0</v>
      </c>
      <c r="GV1200" s="334">
        <f t="shared" si="5564"/>
        <v>0</v>
      </c>
      <c r="GW1200" s="334">
        <f t="shared" si="5564"/>
        <v>0</v>
      </c>
      <c r="GX1200" s="334">
        <f t="shared" si="5564"/>
        <v>0</v>
      </c>
      <c r="GY1200" s="334">
        <f t="shared" si="5564"/>
        <v>0</v>
      </c>
      <c r="GZ1200" s="334">
        <f t="shared" si="5564"/>
        <v>0</v>
      </c>
      <c r="HA1200" s="228"/>
      <c r="HB1200" s="228"/>
    </row>
    <row r="1201" spans="1:210" ht="4.2" customHeight="1">
      <c r="A1201" s="1"/>
      <c r="B1201" s="1"/>
      <c r="C1201" s="1"/>
      <c r="D1201" s="1"/>
      <c r="E1201" s="263"/>
      <c r="F1201" s="48"/>
      <c r="G1201" s="231"/>
      <c r="H1201" s="1"/>
      <c r="I1201" s="1"/>
      <c r="J1201" s="1"/>
      <c r="K1201" s="1"/>
      <c r="L1201" s="1"/>
      <c r="M1201" s="117"/>
      <c r="N1201" s="60"/>
      <c r="O1201" s="60"/>
      <c r="P1201" s="5"/>
      <c r="Q1201" s="1"/>
      <c r="R1201" s="1"/>
      <c r="S1201" s="5"/>
      <c r="T1201" s="7"/>
      <c r="U1201" s="24"/>
      <c r="V1201" s="1"/>
      <c r="W1201" s="12"/>
      <c r="X1201" s="10"/>
      <c r="Y1201" s="231"/>
      <c r="Z1201" s="93"/>
      <c r="AA1201" s="94"/>
      <c r="AB1201" s="94"/>
      <c r="AC1201" s="94"/>
      <c r="AD1201" s="94"/>
      <c r="AE1201" s="94"/>
      <c r="AF1201" s="94"/>
      <c r="AG1201" s="94"/>
      <c r="AH1201" s="94"/>
      <c r="AI1201" s="94"/>
      <c r="AJ1201" s="94"/>
      <c r="AK1201" s="94"/>
      <c r="AL1201" s="94"/>
      <c r="AM1201" s="94"/>
      <c r="AN1201" s="94"/>
      <c r="AO1201" s="94"/>
      <c r="AP1201" s="94"/>
      <c r="AQ1201" s="94"/>
      <c r="AR1201" s="94"/>
      <c r="AS1201" s="94"/>
      <c r="AT1201" s="94"/>
      <c r="AU1201" s="94"/>
      <c r="AV1201" s="94"/>
      <c r="AW1201" s="94"/>
      <c r="AX1201" s="94"/>
      <c r="AY1201" s="94"/>
      <c r="AZ1201" s="94"/>
      <c r="BA1201" s="94"/>
      <c r="BB1201" s="94"/>
      <c r="BC1201" s="94"/>
      <c r="BD1201" s="94"/>
      <c r="BE1201" s="94"/>
      <c r="BF1201" s="94"/>
      <c r="BG1201" s="94"/>
      <c r="BH1201" s="94"/>
      <c r="BI1201" s="94"/>
      <c r="BJ1201" s="94"/>
      <c r="BK1201" s="94"/>
      <c r="BL1201" s="94"/>
      <c r="BM1201" s="94"/>
      <c r="BN1201" s="94"/>
      <c r="BO1201" s="94"/>
      <c r="BP1201" s="94"/>
      <c r="BQ1201" s="94"/>
      <c r="BR1201" s="94"/>
      <c r="BS1201" s="94"/>
      <c r="BT1201" s="94"/>
      <c r="BU1201" s="94"/>
      <c r="BV1201" s="94"/>
      <c r="BW1201" s="94"/>
      <c r="BX1201" s="94"/>
      <c r="BY1201" s="94"/>
      <c r="BZ1201" s="94"/>
      <c r="CA1201" s="94"/>
      <c r="CB1201" s="94"/>
      <c r="CC1201" s="94"/>
      <c r="CD1201" s="94"/>
      <c r="CE1201" s="94"/>
      <c r="CF1201" s="94"/>
      <c r="CG1201" s="94"/>
      <c r="CH1201" s="94"/>
      <c r="CI1201" s="94"/>
      <c r="CJ1201" s="94"/>
      <c r="CK1201" s="94"/>
      <c r="CL1201" s="94"/>
      <c r="CM1201" s="94"/>
      <c r="CN1201" s="94"/>
      <c r="CO1201" s="94"/>
      <c r="CP1201" s="94"/>
      <c r="CQ1201" s="94"/>
      <c r="CR1201" s="94"/>
      <c r="CS1201" s="94"/>
      <c r="CT1201" s="94"/>
      <c r="CU1201" s="94"/>
      <c r="CV1201" s="94"/>
      <c r="CW1201" s="94"/>
      <c r="CX1201" s="94"/>
      <c r="CY1201" s="94"/>
      <c r="CZ1201" s="94"/>
      <c r="DA1201" s="94"/>
      <c r="DB1201" s="94"/>
      <c r="DC1201" s="94"/>
      <c r="DD1201" s="94"/>
      <c r="DE1201" s="94"/>
      <c r="DF1201" s="94"/>
      <c r="DG1201" s="94"/>
      <c r="DH1201" s="94"/>
      <c r="DI1201" s="94"/>
      <c r="DJ1201" s="94"/>
      <c r="DK1201" s="94"/>
      <c r="DL1201" s="94"/>
      <c r="DM1201" s="94"/>
      <c r="DN1201" s="94"/>
      <c r="DO1201" s="94"/>
      <c r="DP1201" s="94"/>
      <c r="DQ1201" s="94"/>
      <c r="DR1201" s="94"/>
      <c r="DS1201" s="94"/>
      <c r="DT1201" s="94"/>
      <c r="DU1201" s="94"/>
      <c r="DV1201" s="94"/>
      <c r="DW1201" s="94"/>
      <c r="DX1201" s="94"/>
      <c r="DY1201" s="94"/>
      <c r="DZ1201" s="94"/>
      <c r="EA1201" s="94"/>
      <c r="EB1201" s="94"/>
      <c r="EC1201" s="94"/>
      <c r="ED1201" s="94"/>
      <c r="EE1201" s="94"/>
      <c r="EF1201" s="94"/>
      <c r="EG1201" s="94"/>
      <c r="EH1201" s="94"/>
      <c r="EI1201" s="94"/>
      <c r="EJ1201" s="94"/>
      <c r="EK1201" s="94"/>
      <c r="EL1201" s="94"/>
      <c r="EM1201" s="94"/>
      <c r="EN1201" s="94"/>
      <c r="EO1201" s="94"/>
      <c r="EP1201" s="94"/>
      <c r="EQ1201" s="94"/>
      <c r="ER1201" s="94"/>
      <c r="ES1201" s="94"/>
      <c r="ET1201" s="94"/>
      <c r="EU1201" s="94"/>
      <c r="EV1201" s="94"/>
      <c r="EW1201" s="94"/>
      <c r="EX1201" s="94"/>
      <c r="EY1201" s="94"/>
      <c r="EZ1201" s="94"/>
      <c r="FA1201" s="94"/>
      <c r="FB1201" s="94"/>
      <c r="FC1201" s="94"/>
      <c r="FD1201" s="94"/>
      <c r="FE1201" s="94"/>
      <c r="FF1201" s="94"/>
      <c r="FG1201" s="94"/>
      <c r="FH1201" s="94"/>
      <c r="FI1201" s="94"/>
      <c r="FJ1201" s="94"/>
      <c r="FK1201" s="94"/>
      <c r="FL1201" s="94"/>
      <c r="FM1201" s="94"/>
      <c r="FN1201" s="94"/>
      <c r="FO1201" s="94"/>
      <c r="FP1201" s="94"/>
      <c r="FQ1201" s="94"/>
      <c r="FR1201" s="94"/>
      <c r="FS1201" s="94"/>
      <c r="FT1201" s="94"/>
      <c r="FU1201" s="94"/>
      <c r="FV1201" s="94"/>
      <c r="FW1201" s="94"/>
      <c r="FX1201" s="94"/>
      <c r="FY1201" s="94"/>
      <c r="FZ1201" s="94"/>
      <c r="GA1201" s="94"/>
      <c r="GB1201" s="94"/>
      <c r="GC1201" s="94"/>
      <c r="GD1201" s="94"/>
      <c r="GE1201" s="94"/>
      <c r="GF1201" s="94"/>
      <c r="GG1201" s="94"/>
      <c r="GH1201" s="94"/>
      <c r="GI1201" s="94"/>
      <c r="GJ1201" s="94"/>
      <c r="GK1201" s="94"/>
      <c r="GL1201" s="94"/>
      <c r="GM1201" s="94"/>
      <c r="GN1201" s="94"/>
      <c r="GO1201" s="94"/>
      <c r="GP1201" s="94"/>
      <c r="GQ1201" s="94"/>
      <c r="GR1201" s="94"/>
      <c r="GS1201" s="94"/>
      <c r="GT1201" s="94"/>
      <c r="GU1201" s="94"/>
      <c r="GV1201" s="94"/>
      <c r="GW1201" s="94"/>
      <c r="GX1201" s="94"/>
      <c r="GY1201" s="94"/>
      <c r="GZ1201" s="94"/>
      <c r="HA1201" s="1"/>
      <c r="HB1201" s="1"/>
    </row>
    <row r="1202" spans="1:210" ht="7.2" customHeight="1">
      <c r="A1202" s="1"/>
      <c r="B1202" s="1"/>
      <c r="C1202" s="1"/>
      <c r="D1202" s="1"/>
      <c r="E1202" s="263"/>
      <c r="F1202" s="48"/>
      <c r="G1202" s="231"/>
      <c r="H1202" s="1"/>
      <c r="I1202" s="1"/>
      <c r="J1202" s="1"/>
      <c r="K1202" s="1"/>
      <c r="L1202" s="1"/>
      <c r="M1202" s="5"/>
      <c r="N1202" s="1"/>
      <c r="O1202" s="1"/>
      <c r="P1202" s="5"/>
      <c r="Q1202" s="1"/>
      <c r="R1202" s="1"/>
      <c r="S1202" s="5"/>
      <c r="T1202" s="7"/>
      <c r="U1202" s="24"/>
      <c r="V1202" s="1"/>
      <c r="W1202" s="12"/>
      <c r="X1202" s="10"/>
      <c r="Y1202" s="46"/>
      <c r="Z1202" s="93"/>
      <c r="AA1202" s="94"/>
      <c r="AB1202" s="94"/>
      <c r="AC1202" s="94"/>
      <c r="AD1202" s="94"/>
      <c r="AE1202" s="94"/>
      <c r="AF1202" s="94"/>
      <c r="AG1202" s="94"/>
      <c r="AH1202" s="94"/>
      <c r="AI1202" s="94"/>
      <c r="AJ1202" s="94"/>
      <c r="AK1202" s="94"/>
      <c r="AL1202" s="94"/>
      <c r="AM1202" s="94"/>
      <c r="AN1202" s="94"/>
      <c r="AO1202" s="94"/>
      <c r="AP1202" s="94"/>
      <c r="AQ1202" s="94"/>
      <c r="AR1202" s="94"/>
      <c r="AS1202" s="94"/>
      <c r="AT1202" s="94"/>
      <c r="AU1202" s="94"/>
      <c r="AV1202" s="94"/>
      <c r="AW1202" s="94"/>
      <c r="AX1202" s="94"/>
      <c r="AY1202" s="94"/>
      <c r="AZ1202" s="94"/>
      <c r="BA1202" s="94"/>
      <c r="BB1202" s="94"/>
      <c r="BC1202" s="94"/>
      <c r="BD1202" s="94"/>
      <c r="BE1202" s="94"/>
      <c r="BF1202" s="94"/>
      <c r="BG1202" s="94"/>
      <c r="BH1202" s="94"/>
      <c r="BI1202" s="94"/>
      <c r="BJ1202" s="94"/>
      <c r="BK1202" s="94"/>
      <c r="BL1202" s="94"/>
      <c r="BM1202" s="94"/>
      <c r="BN1202" s="94"/>
      <c r="BO1202" s="94"/>
      <c r="BP1202" s="94"/>
      <c r="BQ1202" s="94"/>
      <c r="BR1202" s="94"/>
      <c r="BS1202" s="94"/>
      <c r="BT1202" s="94"/>
      <c r="BU1202" s="94"/>
      <c r="BV1202" s="94"/>
      <c r="BW1202" s="94"/>
      <c r="BX1202" s="94"/>
      <c r="BY1202" s="94"/>
      <c r="BZ1202" s="94"/>
      <c r="CA1202" s="94"/>
      <c r="CB1202" s="94"/>
      <c r="CC1202" s="94"/>
      <c r="CD1202" s="94"/>
      <c r="CE1202" s="94"/>
      <c r="CF1202" s="94"/>
      <c r="CG1202" s="94"/>
      <c r="CH1202" s="94"/>
      <c r="CI1202" s="94"/>
      <c r="CJ1202" s="94"/>
      <c r="CK1202" s="94"/>
      <c r="CL1202" s="94"/>
      <c r="CM1202" s="94"/>
      <c r="CN1202" s="94"/>
      <c r="CO1202" s="94"/>
      <c r="CP1202" s="94"/>
      <c r="CQ1202" s="94"/>
      <c r="CR1202" s="94"/>
      <c r="CS1202" s="94"/>
      <c r="CT1202" s="94"/>
      <c r="CU1202" s="94"/>
      <c r="CV1202" s="94"/>
      <c r="CW1202" s="94"/>
      <c r="CX1202" s="94"/>
      <c r="CY1202" s="94"/>
      <c r="CZ1202" s="94"/>
      <c r="DA1202" s="94"/>
      <c r="DB1202" s="94"/>
      <c r="DC1202" s="94"/>
      <c r="DD1202" s="94"/>
      <c r="DE1202" s="94"/>
      <c r="DF1202" s="94"/>
      <c r="DG1202" s="94"/>
      <c r="DH1202" s="94"/>
      <c r="DI1202" s="94"/>
      <c r="DJ1202" s="94"/>
      <c r="DK1202" s="94"/>
      <c r="DL1202" s="94"/>
      <c r="DM1202" s="94"/>
      <c r="DN1202" s="94"/>
      <c r="DO1202" s="94"/>
      <c r="DP1202" s="94"/>
      <c r="DQ1202" s="94"/>
      <c r="DR1202" s="94"/>
      <c r="DS1202" s="94"/>
      <c r="DT1202" s="94"/>
      <c r="DU1202" s="94"/>
      <c r="DV1202" s="94"/>
      <c r="DW1202" s="94"/>
      <c r="DX1202" s="94"/>
      <c r="DY1202" s="94"/>
      <c r="DZ1202" s="94"/>
      <c r="EA1202" s="94"/>
      <c r="EB1202" s="94"/>
      <c r="EC1202" s="94"/>
      <c r="ED1202" s="94"/>
      <c r="EE1202" s="94"/>
      <c r="EF1202" s="94"/>
      <c r="EG1202" s="94"/>
      <c r="EH1202" s="94"/>
      <c r="EI1202" s="94"/>
      <c r="EJ1202" s="94"/>
      <c r="EK1202" s="94"/>
      <c r="EL1202" s="94"/>
      <c r="EM1202" s="94"/>
      <c r="EN1202" s="94"/>
      <c r="EO1202" s="94"/>
      <c r="EP1202" s="94"/>
      <c r="EQ1202" s="94"/>
      <c r="ER1202" s="94"/>
      <c r="ES1202" s="94"/>
      <c r="ET1202" s="94"/>
      <c r="EU1202" s="94"/>
      <c r="EV1202" s="94"/>
      <c r="EW1202" s="94"/>
      <c r="EX1202" s="94"/>
      <c r="EY1202" s="94"/>
      <c r="EZ1202" s="94"/>
      <c r="FA1202" s="94"/>
      <c r="FB1202" s="94"/>
      <c r="FC1202" s="94"/>
      <c r="FD1202" s="94"/>
      <c r="FE1202" s="94"/>
      <c r="FF1202" s="94"/>
      <c r="FG1202" s="94"/>
      <c r="FH1202" s="94"/>
      <c r="FI1202" s="94"/>
      <c r="FJ1202" s="94"/>
      <c r="FK1202" s="94"/>
      <c r="FL1202" s="94"/>
      <c r="FM1202" s="94"/>
      <c r="FN1202" s="94"/>
      <c r="FO1202" s="94"/>
      <c r="FP1202" s="94"/>
      <c r="FQ1202" s="94"/>
      <c r="FR1202" s="94"/>
      <c r="FS1202" s="94"/>
      <c r="FT1202" s="94"/>
      <c r="FU1202" s="94"/>
      <c r="FV1202" s="94"/>
      <c r="FW1202" s="94"/>
      <c r="FX1202" s="94"/>
      <c r="FY1202" s="94"/>
      <c r="FZ1202" s="94"/>
      <c r="GA1202" s="94"/>
      <c r="GB1202" s="94"/>
      <c r="GC1202" s="94"/>
      <c r="GD1202" s="94"/>
      <c r="GE1202" s="94"/>
      <c r="GF1202" s="94"/>
      <c r="GG1202" s="94"/>
      <c r="GH1202" s="94"/>
      <c r="GI1202" s="94"/>
      <c r="GJ1202" s="94"/>
      <c r="GK1202" s="94"/>
      <c r="GL1202" s="94"/>
      <c r="GM1202" s="94"/>
      <c r="GN1202" s="94"/>
      <c r="GO1202" s="94"/>
      <c r="GP1202" s="94"/>
      <c r="GQ1202" s="94"/>
      <c r="GR1202" s="94"/>
      <c r="GS1202" s="94"/>
      <c r="GT1202" s="94"/>
      <c r="GU1202" s="94"/>
      <c r="GV1202" s="94"/>
      <c r="GW1202" s="94"/>
      <c r="GX1202" s="94"/>
      <c r="GY1202" s="94"/>
      <c r="GZ1202" s="94"/>
      <c r="HA1202" s="1"/>
      <c r="HB1202" s="1"/>
    </row>
    <row r="1203" spans="1:210" ht="4.2" customHeight="1">
      <c r="A1203" s="1"/>
      <c r="B1203" s="1"/>
      <c r="C1203" s="1"/>
      <c r="D1203" s="1"/>
      <c r="E1203" s="263"/>
      <c r="F1203" s="48"/>
      <c r="G1203" s="231"/>
      <c r="H1203" s="1"/>
      <c r="I1203" s="1"/>
      <c r="J1203" s="1"/>
      <c r="K1203" s="1"/>
      <c r="L1203" s="1"/>
      <c r="M1203" s="5"/>
      <c r="N1203" s="1"/>
      <c r="O1203" s="1"/>
      <c r="P1203" s="5"/>
      <c r="Q1203" s="1"/>
      <c r="R1203" s="1"/>
      <c r="S1203" s="5"/>
      <c r="T1203" s="7"/>
      <c r="U1203" s="24"/>
      <c r="V1203" s="1"/>
      <c r="W1203" s="12"/>
      <c r="X1203" s="10"/>
      <c r="Y1203" s="46"/>
      <c r="Z1203" s="93"/>
      <c r="AA1203" s="94"/>
      <c r="AB1203" s="94"/>
      <c r="AC1203" s="94"/>
      <c r="AD1203" s="94"/>
      <c r="AE1203" s="94"/>
      <c r="AF1203" s="94"/>
      <c r="AG1203" s="94"/>
      <c r="AH1203" s="94"/>
      <c r="AI1203" s="94"/>
      <c r="AJ1203" s="94"/>
      <c r="AK1203" s="94"/>
      <c r="AL1203" s="94"/>
      <c r="AM1203" s="94"/>
      <c r="AN1203" s="94"/>
      <c r="AO1203" s="94"/>
      <c r="AP1203" s="94"/>
      <c r="AQ1203" s="94"/>
      <c r="AR1203" s="94"/>
      <c r="AS1203" s="94"/>
      <c r="AT1203" s="94"/>
      <c r="AU1203" s="94"/>
      <c r="AV1203" s="94"/>
      <c r="AW1203" s="94"/>
      <c r="AX1203" s="94"/>
      <c r="AY1203" s="94"/>
      <c r="AZ1203" s="94"/>
      <c r="BA1203" s="94"/>
      <c r="BB1203" s="94"/>
      <c r="BC1203" s="94"/>
      <c r="BD1203" s="94"/>
      <c r="BE1203" s="94"/>
      <c r="BF1203" s="94"/>
      <c r="BG1203" s="94"/>
      <c r="BH1203" s="94"/>
      <c r="BI1203" s="94"/>
      <c r="BJ1203" s="94"/>
      <c r="BK1203" s="94"/>
      <c r="BL1203" s="94"/>
      <c r="BM1203" s="94"/>
      <c r="BN1203" s="94"/>
      <c r="BO1203" s="94"/>
      <c r="BP1203" s="94"/>
      <c r="BQ1203" s="94"/>
      <c r="BR1203" s="94"/>
      <c r="BS1203" s="94"/>
      <c r="BT1203" s="94"/>
      <c r="BU1203" s="94"/>
      <c r="BV1203" s="94"/>
      <c r="BW1203" s="94"/>
      <c r="BX1203" s="94"/>
      <c r="BY1203" s="94"/>
      <c r="BZ1203" s="94"/>
      <c r="CA1203" s="94"/>
      <c r="CB1203" s="94"/>
      <c r="CC1203" s="94"/>
      <c r="CD1203" s="94"/>
      <c r="CE1203" s="94"/>
      <c r="CF1203" s="94"/>
      <c r="CG1203" s="94"/>
      <c r="CH1203" s="94"/>
      <c r="CI1203" s="94"/>
      <c r="CJ1203" s="94"/>
      <c r="CK1203" s="94"/>
      <c r="CL1203" s="94"/>
      <c r="CM1203" s="94"/>
      <c r="CN1203" s="94"/>
      <c r="CO1203" s="94"/>
      <c r="CP1203" s="94"/>
      <c r="CQ1203" s="94"/>
      <c r="CR1203" s="94"/>
      <c r="CS1203" s="94"/>
      <c r="CT1203" s="94"/>
      <c r="CU1203" s="94"/>
      <c r="CV1203" s="94"/>
      <c r="CW1203" s="94"/>
      <c r="CX1203" s="94"/>
      <c r="CY1203" s="94"/>
      <c r="CZ1203" s="94"/>
      <c r="DA1203" s="94"/>
      <c r="DB1203" s="94"/>
      <c r="DC1203" s="94"/>
      <c r="DD1203" s="94"/>
      <c r="DE1203" s="94"/>
      <c r="DF1203" s="94"/>
      <c r="DG1203" s="94"/>
      <c r="DH1203" s="94"/>
      <c r="DI1203" s="94"/>
      <c r="DJ1203" s="94"/>
      <c r="DK1203" s="94"/>
      <c r="DL1203" s="94"/>
      <c r="DM1203" s="94"/>
      <c r="DN1203" s="94"/>
      <c r="DO1203" s="94"/>
      <c r="DP1203" s="94"/>
      <c r="DQ1203" s="94"/>
      <c r="DR1203" s="94"/>
      <c r="DS1203" s="94"/>
      <c r="DT1203" s="94"/>
      <c r="DU1203" s="94"/>
      <c r="DV1203" s="94"/>
      <c r="DW1203" s="94"/>
      <c r="DX1203" s="94"/>
      <c r="DY1203" s="94"/>
      <c r="DZ1203" s="94"/>
      <c r="EA1203" s="94"/>
      <c r="EB1203" s="94"/>
      <c r="EC1203" s="94"/>
      <c r="ED1203" s="94"/>
      <c r="EE1203" s="94"/>
      <c r="EF1203" s="94"/>
      <c r="EG1203" s="94"/>
      <c r="EH1203" s="94"/>
      <c r="EI1203" s="94"/>
      <c r="EJ1203" s="94"/>
      <c r="EK1203" s="94"/>
      <c r="EL1203" s="94"/>
      <c r="EM1203" s="94"/>
      <c r="EN1203" s="94"/>
      <c r="EO1203" s="94"/>
      <c r="EP1203" s="94"/>
      <c r="EQ1203" s="94"/>
      <c r="ER1203" s="94"/>
      <c r="ES1203" s="94"/>
      <c r="ET1203" s="94"/>
      <c r="EU1203" s="94"/>
      <c r="EV1203" s="94"/>
      <c r="EW1203" s="94"/>
      <c r="EX1203" s="94"/>
      <c r="EY1203" s="94"/>
      <c r="EZ1203" s="94"/>
      <c r="FA1203" s="94"/>
      <c r="FB1203" s="94"/>
      <c r="FC1203" s="94"/>
      <c r="FD1203" s="94"/>
      <c r="FE1203" s="94"/>
      <c r="FF1203" s="94"/>
      <c r="FG1203" s="94"/>
      <c r="FH1203" s="94"/>
      <c r="FI1203" s="94"/>
      <c r="FJ1203" s="94"/>
      <c r="FK1203" s="94"/>
      <c r="FL1203" s="94"/>
      <c r="FM1203" s="94"/>
      <c r="FN1203" s="94"/>
      <c r="FO1203" s="94"/>
      <c r="FP1203" s="94"/>
      <c r="FQ1203" s="94"/>
      <c r="FR1203" s="94"/>
      <c r="FS1203" s="94"/>
      <c r="FT1203" s="94"/>
      <c r="FU1203" s="94"/>
      <c r="FV1203" s="94"/>
      <c r="FW1203" s="94"/>
      <c r="FX1203" s="94"/>
      <c r="FY1203" s="94"/>
      <c r="FZ1203" s="94"/>
      <c r="GA1203" s="94"/>
      <c r="GB1203" s="94"/>
      <c r="GC1203" s="94"/>
      <c r="GD1203" s="94"/>
      <c r="GE1203" s="94"/>
      <c r="GF1203" s="94"/>
      <c r="GG1203" s="94"/>
      <c r="GH1203" s="94"/>
      <c r="GI1203" s="94"/>
      <c r="GJ1203" s="94"/>
      <c r="GK1203" s="94"/>
      <c r="GL1203" s="94"/>
      <c r="GM1203" s="94"/>
      <c r="GN1203" s="94"/>
      <c r="GO1203" s="94"/>
      <c r="GP1203" s="94"/>
      <c r="GQ1203" s="94"/>
      <c r="GR1203" s="94"/>
      <c r="GS1203" s="94"/>
      <c r="GT1203" s="94"/>
      <c r="GU1203" s="94"/>
      <c r="GV1203" s="94"/>
      <c r="GW1203" s="94"/>
      <c r="GX1203" s="94"/>
      <c r="GY1203" s="94"/>
      <c r="GZ1203" s="94"/>
      <c r="HA1203" s="1"/>
      <c r="HB1203" s="1"/>
    </row>
    <row r="1204" spans="1:210" s="39" customFormat="1">
      <c r="A1204" s="36"/>
      <c r="B1204" s="260"/>
      <c r="C1204" s="36"/>
      <c r="D1204" s="36"/>
      <c r="E1204" s="9" t="s">
        <v>135</v>
      </c>
      <c r="F1204" s="51"/>
      <c r="G1204" s="306" t="s">
        <v>6</v>
      </c>
      <c r="H1204" s="36" t="s">
        <v>243</v>
      </c>
      <c r="I1204" s="36"/>
      <c r="J1204" s="36"/>
      <c r="K1204" s="36"/>
      <c r="L1204" s="36"/>
      <c r="M1204" s="37"/>
      <c r="N1204" s="36" t="str">
        <f>Главная!$Y$8</f>
        <v>итого</v>
      </c>
      <c r="O1204" s="36"/>
      <c r="P1204" s="5"/>
      <c r="Q1204" s="36" t="s">
        <v>26</v>
      </c>
      <c r="R1204" s="36"/>
      <c r="S1204" s="37"/>
      <c r="T1204" s="201"/>
      <c r="U1204" s="37"/>
      <c r="V1204" s="36"/>
      <c r="W1204" s="38"/>
      <c r="X1204" s="38"/>
      <c r="Y1204" s="46"/>
      <c r="Z1204" s="99"/>
      <c r="AA1204" s="100">
        <f>IF(AA$8="",0,SUM($Y1137:AA1137)-SUM($Y1193:AA1193))</f>
        <v>0</v>
      </c>
      <c r="AB1204" s="100">
        <f>IF(AB$8="",0,SUM($Y1137:AB1137)-SUM($Y1193:AB1193))</f>
        <v>0</v>
      </c>
      <c r="AC1204" s="100">
        <f>IF(AC$8="",0,SUM($Y1137:AC1137)-SUM($Y1193:AC1193))</f>
        <v>0</v>
      </c>
      <c r="AD1204" s="100">
        <f>IF(AD$8="",0,SUM($Y1137:AD1137)-SUM($Y1193:AD1193))</f>
        <v>0</v>
      </c>
      <c r="AE1204" s="100">
        <f>IF(AE$8="",0,SUM($Y1137:AE1137)-SUM($Y1193:AE1193))</f>
        <v>0</v>
      </c>
      <c r="AF1204" s="100">
        <f>IF(AF$8="",0,SUM($Y1137:AF1137)-SUM($Y1193:AF1193))</f>
        <v>0</v>
      </c>
      <c r="AG1204" s="100">
        <f>IF(AG$8="",0,SUM($Y1137:AG1137)-SUM($Y1193:AG1193))</f>
        <v>0</v>
      </c>
      <c r="AH1204" s="100">
        <f>IF(AH$8="",0,SUM($Y1137:AH1137)-SUM($Y1193:AH1193))</f>
        <v>0</v>
      </c>
      <c r="AI1204" s="100">
        <f>IF(AI$8="",0,SUM($Y1137:AI1137)-SUM($Y1193:AI1193))</f>
        <v>0</v>
      </c>
      <c r="AJ1204" s="100">
        <f>IF(AJ$8="",0,SUM($Y1137:AJ1137)-SUM($Y1193:AJ1193))</f>
        <v>0</v>
      </c>
      <c r="AK1204" s="100">
        <f>IF(AK$8="",0,SUM($Y1137:AK1137)-SUM($Y1193:AK1193))</f>
        <v>0</v>
      </c>
      <c r="AL1204" s="100">
        <f>IF(AL$8="",0,SUM($Y1137:AL1137)-SUM($Y1193:AL1193))</f>
        <v>0</v>
      </c>
      <c r="AM1204" s="100">
        <f>IF(AM$8="",0,SUM($Y1137:AM1137)-SUM($Y1193:AM1193))</f>
        <v>0</v>
      </c>
      <c r="AN1204" s="100">
        <f>IF(AN$8="",0,SUM($Y1137:AN1137)-SUM($Y1193:AN1193))</f>
        <v>0</v>
      </c>
      <c r="AO1204" s="100">
        <f>IF(AO$8="",0,SUM($Y1137:AO1137)-SUM($Y1193:AO1193))</f>
        <v>0</v>
      </c>
      <c r="AP1204" s="100">
        <f>IF(AP$8="",0,SUM($Y1137:AP1137)-SUM($Y1193:AP1193))</f>
        <v>0</v>
      </c>
      <c r="AQ1204" s="100">
        <f>IF(AQ$8="",0,SUM($Y1137:AQ1137)-SUM($Y1193:AQ1193))</f>
        <v>0</v>
      </c>
      <c r="AR1204" s="100">
        <f>IF(AR$8="",0,SUM($Y1137:AR1137)-SUM($Y1193:AR1193))</f>
        <v>0</v>
      </c>
      <c r="AS1204" s="100">
        <f>IF(AS$8="",0,SUM($Y1137:AS1137)-SUM($Y1193:AS1193))</f>
        <v>0</v>
      </c>
      <c r="AT1204" s="100">
        <f>IF(AT$8="",0,SUM($Y1137:AT1137)-SUM($Y1193:AT1193))</f>
        <v>0</v>
      </c>
      <c r="AU1204" s="100">
        <f>IF(AU$8="",0,SUM($Y1137:AU1137)-SUM($Y1193:AU1193))</f>
        <v>0</v>
      </c>
      <c r="AV1204" s="100">
        <f>IF(AV$8="",0,SUM($Y1137:AV1137)-SUM($Y1193:AV1193))</f>
        <v>0</v>
      </c>
      <c r="AW1204" s="100">
        <f>IF(AW$8="",0,SUM($Y1137:AW1137)-SUM($Y1193:AW1193))</f>
        <v>0</v>
      </c>
      <c r="AX1204" s="100">
        <f>IF(AX$8="",0,SUM($Y1137:AX1137)-SUM($Y1193:AX1193))</f>
        <v>0</v>
      </c>
      <c r="AY1204" s="100">
        <f>IF(AY$8="",0,SUM($Y1137:AY1137)-SUM($Y1193:AY1193))</f>
        <v>0</v>
      </c>
      <c r="AZ1204" s="100">
        <f>IF(AZ$8="",0,SUM($Y1137:AZ1137)-SUM($Y1193:AZ1193))</f>
        <v>0</v>
      </c>
      <c r="BA1204" s="100">
        <f>IF(BA$8="",0,SUM($Y1137:BA1137)-SUM($Y1193:BA1193))</f>
        <v>0</v>
      </c>
      <c r="BB1204" s="100">
        <f>IF(BB$8="",0,SUM($Y1137:BB1137)-SUM($Y1193:BB1193))</f>
        <v>0</v>
      </c>
      <c r="BC1204" s="100">
        <f>IF(BC$8="",0,SUM($Y1137:BC1137)-SUM($Y1193:BC1193))</f>
        <v>0</v>
      </c>
      <c r="BD1204" s="100">
        <f>IF(BD$8="",0,SUM($Y1137:BD1137)-SUM($Y1193:BD1193))</f>
        <v>0</v>
      </c>
      <c r="BE1204" s="100">
        <f>IF(BE$8="",0,SUM($Y1137:BE1137)-SUM($Y1193:BE1193))</f>
        <v>0</v>
      </c>
      <c r="BF1204" s="100">
        <f>IF(BF$8="",0,SUM($Y1137:BF1137)-SUM($Y1193:BF1193))</f>
        <v>0</v>
      </c>
      <c r="BG1204" s="100">
        <f>IF(BG$8="",0,SUM($Y1137:BG1137)-SUM($Y1193:BG1193))</f>
        <v>0</v>
      </c>
      <c r="BH1204" s="100">
        <f>IF(BH$8="",0,SUM($Y1137:BH1137)-SUM($Y1193:BH1193))</f>
        <v>0</v>
      </c>
      <c r="BI1204" s="100">
        <f>IF(BI$8="",0,SUM($Y1137:BI1137)-SUM($Y1193:BI1193))</f>
        <v>0</v>
      </c>
      <c r="BJ1204" s="100">
        <f>IF(BJ$8="",0,SUM($Y1137:BJ1137)-SUM($Y1193:BJ1193))</f>
        <v>0</v>
      </c>
      <c r="BK1204" s="100">
        <f>IF(BK$8="",0,SUM($Y1137:BK1137)-SUM($Y1193:BK1193))</f>
        <v>0</v>
      </c>
      <c r="BL1204" s="100">
        <f>IF(BL$8="",0,SUM($Y1137:BL1137)-SUM($Y1193:BL1193))</f>
        <v>0</v>
      </c>
      <c r="BM1204" s="100">
        <f>IF(BM$8="",0,SUM($Y1137:BM1137)-SUM($Y1193:BM1193))</f>
        <v>0</v>
      </c>
      <c r="BN1204" s="100">
        <f>IF(BN$8="",0,SUM($Y1137:BN1137)-SUM($Y1193:BN1193))</f>
        <v>0</v>
      </c>
      <c r="BO1204" s="100">
        <f>IF(BO$8="",0,SUM($Y1137:BO1137)-SUM($Y1193:BO1193))</f>
        <v>0</v>
      </c>
      <c r="BP1204" s="100">
        <f>IF(BP$8="",0,SUM($Y1137:BP1137)-SUM($Y1193:BP1193))</f>
        <v>0</v>
      </c>
      <c r="BQ1204" s="100">
        <f>IF(BQ$8="",0,SUM($Y1137:BQ1137)-SUM($Y1193:BQ1193))</f>
        <v>0</v>
      </c>
      <c r="BR1204" s="100">
        <f>IF(BR$8="",0,SUM($Y1137:BR1137)-SUM($Y1193:BR1193))</f>
        <v>0</v>
      </c>
      <c r="BS1204" s="100">
        <f>IF(BS$8="",0,SUM($Y1137:BS1137)-SUM($Y1193:BS1193))</f>
        <v>0</v>
      </c>
      <c r="BT1204" s="100">
        <f>IF(BT$8="",0,SUM($Y1137:BT1137)-SUM($Y1193:BT1193))</f>
        <v>0</v>
      </c>
      <c r="BU1204" s="100">
        <f>IF(BU$8="",0,SUM($Y1137:BU1137)-SUM($Y1193:BU1193))</f>
        <v>0</v>
      </c>
      <c r="BV1204" s="100">
        <f>IF(BV$8="",0,SUM($Y1137:BV1137)-SUM($Y1193:BV1193))</f>
        <v>0</v>
      </c>
      <c r="BW1204" s="100">
        <f>IF(BW$8="",0,SUM($Y1137:BW1137)-SUM($Y1193:BW1193))</f>
        <v>0</v>
      </c>
      <c r="BX1204" s="100">
        <f>IF(BX$8="",0,SUM($Y1137:BX1137)-SUM($Y1193:BX1193))</f>
        <v>0</v>
      </c>
      <c r="BY1204" s="100">
        <f>IF(BY$8="",0,SUM($Y1137:BY1137)-SUM($Y1193:BY1193))</f>
        <v>0</v>
      </c>
      <c r="BZ1204" s="100">
        <f>IF(BZ$8="",0,SUM($Y1137:BZ1137)-SUM($Y1193:BZ1193))</f>
        <v>0</v>
      </c>
      <c r="CA1204" s="100">
        <f>IF(CA$8="",0,SUM($Y1137:CA1137)-SUM($Y1193:CA1193))</f>
        <v>0</v>
      </c>
      <c r="CB1204" s="100">
        <f>IF(CB$8="",0,SUM($Y1137:CB1137)-SUM($Y1193:CB1193))</f>
        <v>0</v>
      </c>
      <c r="CC1204" s="100">
        <f>IF(CC$8="",0,SUM($Y1137:CC1137)-SUM($Y1193:CC1193))</f>
        <v>0</v>
      </c>
      <c r="CD1204" s="100">
        <f>IF(CD$8="",0,SUM($Y1137:CD1137)-SUM($Y1193:CD1193))</f>
        <v>0</v>
      </c>
      <c r="CE1204" s="100">
        <f>IF(CE$8="",0,SUM($Y1137:CE1137)-SUM($Y1193:CE1193))</f>
        <v>0</v>
      </c>
      <c r="CF1204" s="100">
        <f>IF(CF$8="",0,SUM($Y1137:CF1137)-SUM($Y1193:CF1193))</f>
        <v>0</v>
      </c>
      <c r="CG1204" s="100">
        <f>IF(CG$8="",0,SUM($Y1137:CG1137)-SUM($Y1193:CG1193))</f>
        <v>0</v>
      </c>
      <c r="CH1204" s="100">
        <f>IF(CH$8="",0,SUM($Y1137:CH1137)-SUM($Y1193:CH1193))</f>
        <v>0</v>
      </c>
      <c r="CI1204" s="100">
        <f>IF(CI$8="",0,SUM($Y1137:CI1137)-SUM($Y1193:CI1193))</f>
        <v>0</v>
      </c>
      <c r="CJ1204" s="100">
        <f>IF(CJ$8="",0,SUM($Y1137:CJ1137)-SUM($Y1193:CJ1193))</f>
        <v>0</v>
      </c>
      <c r="CK1204" s="100">
        <f>IF(CK$8="",0,SUM($Y1137:CK1137)-SUM($Y1193:CK1193))</f>
        <v>0</v>
      </c>
      <c r="CL1204" s="100">
        <f>IF(CL$8="",0,SUM($Y1137:CL1137)-SUM($Y1193:CL1193))</f>
        <v>0</v>
      </c>
      <c r="CM1204" s="100">
        <f>IF(CM$8="",0,SUM($Y1137:CM1137)-SUM($Y1193:CM1193))</f>
        <v>0</v>
      </c>
      <c r="CN1204" s="100">
        <f>IF(CN$8="",0,SUM($Y1137:CN1137)-SUM($Y1193:CN1193))</f>
        <v>0</v>
      </c>
      <c r="CO1204" s="100">
        <f>IF(CO$8="",0,SUM($Y1137:CO1137)-SUM($Y1193:CO1193))</f>
        <v>0</v>
      </c>
      <c r="CP1204" s="100">
        <f>IF(CP$8="",0,SUM($Y1137:CP1137)-SUM($Y1193:CP1193))</f>
        <v>0</v>
      </c>
      <c r="CQ1204" s="100">
        <f>IF(CQ$8="",0,SUM($Y1137:CQ1137)-SUM($Y1193:CQ1193))</f>
        <v>0</v>
      </c>
      <c r="CR1204" s="100">
        <f>IF(CR$8="",0,SUM($Y1137:CR1137)-SUM($Y1193:CR1193))</f>
        <v>0</v>
      </c>
      <c r="CS1204" s="100">
        <f>IF(CS$8="",0,SUM($Y1137:CS1137)-SUM($Y1193:CS1193))</f>
        <v>0</v>
      </c>
      <c r="CT1204" s="100">
        <f>IF(CT$8="",0,SUM($Y1137:CT1137)-SUM($Y1193:CT1193))</f>
        <v>0</v>
      </c>
      <c r="CU1204" s="100">
        <f>IF(CU$8="",0,SUM($Y1137:CU1137)-SUM($Y1193:CU1193))</f>
        <v>0</v>
      </c>
      <c r="CV1204" s="100">
        <f>IF(CV$8="",0,SUM($Y1137:CV1137)-SUM($Y1193:CV1193))</f>
        <v>0</v>
      </c>
      <c r="CW1204" s="100">
        <f>IF(CW$8="",0,SUM($Y1137:CW1137)-SUM($Y1193:CW1193))</f>
        <v>0</v>
      </c>
      <c r="CX1204" s="100">
        <f>IF(CX$8="",0,SUM($Y1137:CX1137)-SUM($Y1193:CX1193))</f>
        <v>0</v>
      </c>
      <c r="CY1204" s="100">
        <f>IF(CY$8="",0,SUM($Y1137:CY1137)-SUM($Y1193:CY1193))</f>
        <v>0</v>
      </c>
      <c r="CZ1204" s="100">
        <f>IF(CZ$8="",0,SUM($Y1137:CZ1137)-SUM($Y1193:CZ1193))</f>
        <v>0</v>
      </c>
      <c r="DA1204" s="100">
        <f>IF(DA$8="",0,SUM($Y1137:DA1137)-SUM($Y1193:DA1193))</f>
        <v>0</v>
      </c>
      <c r="DB1204" s="100">
        <f>IF(DB$8="",0,SUM($Y1137:DB1137)-SUM($Y1193:DB1193))</f>
        <v>0</v>
      </c>
      <c r="DC1204" s="100">
        <f>IF(DC$8="",0,SUM($Y1137:DC1137)-SUM($Y1193:DC1193))</f>
        <v>0</v>
      </c>
      <c r="DD1204" s="100">
        <f>IF(DD$8="",0,SUM($Y1137:DD1137)-SUM($Y1193:DD1193))</f>
        <v>0</v>
      </c>
      <c r="DE1204" s="100">
        <f>IF(DE$8="",0,SUM($Y1137:DE1137)-SUM($Y1193:DE1193))</f>
        <v>0</v>
      </c>
      <c r="DF1204" s="100">
        <f>IF(DF$8="",0,SUM($Y1137:DF1137)-SUM($Y1193:DF1193))</f>
        <v>0</v>
      </c>
      <c r="DG1204" s="100">
        <f>IF(DG$8="",0,SUM($Y1137:DG1137)-SUM($Y1193:DG1193))</f>
        <v>0</v>
      </c>
      <c r="DH1204" s="100">
        <f>IF(DH$8="",0,SUM($Y1137:DH1137)-SUM($Y1193:DH1193))</f>
        <v>0</v>
      </c>
      <c r="DI1204" s="100">
        <f>IF(DI$8="",0,SUM($Y1137:DI1137)-SUM($Y1193:DI1193))</f>
        <v>0</v>
      </c>
      <c r="DJ1204" s="100">
        <f>IF(DJ$8="",0,SUM($Y1137:DJ1137)-SUM($Y1193:DJ1193))</f>
        <v>0</v>
      </c>
      <c r="DK1204" s="100">
        <f>IF(DK$8="",0,SUM($Y1137:DK1137)-SUM($Y1193:DK1193))</f>
        <v>0</v>
      </c>
      <c r="DL1204" s="100">
        <f>IF(DL$8="",0,SUM($Y1137:DL1137)-SUM($Y1193:DL1193))</f>
        <v>0</v>
      </c>
      <c r="DM1204" s="100">
        <f>IF(DM$8="",0,SUM($Y1137:DM1137)-SUM($Y1193:DM1193))</f>
        <v>0</v>
      </c>
      <c r="DN1204" s="100">
        <f>IF(DN$8="",0,SUM($Y1137:DN1137)-SUM($Y1193:DN1193))</f>
        <v>0</v>
      </c>
      <c r="DO1204" s="100">
        <f>IF(DO$8="",0,SUM($Y1137:DO1137)-SUM($Y1193:DO1193))</f>
        <v>0</v>
      </c>
      <c r="DP1204" s="100">
        <f>IF(DP$8="",0,SUM($Y1137:DP1137)-SUM($Y1193:DP1193))</f>
        <v>0</v>
      </c>
      <c r="DQ1204" s="100">
        <f>IF(DQ$8="",0,SUM($Y1137:DQ1137)-SUM($Y1193:DQ1193))</f>
        <v>0</v>
      </c>
      <c r="DR1204" s="100">
        <f>IF(DR$8="",0,SUM($Y1137:DR1137)-SUM($Y1193:DR1193))</f>
        <v>0</v>
      </c>
      <c r="DS1204" s="100">
        <f>IF(DS$8="",0,SUM($Y1137:DS1137)-SUM($Y1193:DS1193))</f>
        <v>0</v>
      </c>
      <c r="DT1204" s="100">
        <f>IF(DT$8="",0,SUM($Y1137:DT1137)-SUM($Y1193:DT1193))</f>
        <v>0</v>
      </c>
      <c r="DU1204" s="100">
        <f>IF(DU$8="",0,SUM($Y1137:DU1137)-SUM($Y1193:DU1193))</f>
        <v>0</v>
      </c>
      <c r="DV1204" s="100">
        <f>IF(DV$8="",0,SUM($Y1137:DV1137)-SUM($Y1193:DV1193))</f>
        <v>0</v>
      </c>
      <c r="DW1204" s="100">
        <f>IF(DW$8="",0,SUM($Y1137:DW1137)-SUM($Y1193:DW1193))</f>
        <v>0</v>
      </c>
      <c r="DX1204" s="100">
        <f>IF(DX$8="",0,SUM($Y1137:DX1137)-SUM($Y1193:DX1193))</f>
        <v>0</v>
      </c>
      <c r="DY1204" s="100">
        <f>IF(DY$8="",0,SUM($Y1137:DY1137)-SUM($Y1193:DY1193))</f>
        <v>0</v>
      </c>
      <c r="DZ1204" s="100">
        <f>IF(DZ$8="",0,SUM($Y1137:DZ1137)-SUM($Y1193:DZ1193))</f>
        <v>0</v>
      </c>
      <c r="EA1204" s="100">
        <f>IF(EA$8="",0,SUM($Y1137:EA1137)-SUM($Y1193:EA1193))</f>
        <v>0</v>
      </c>
      <c r="EB1204" s="100">
        <f>IF(EB$8="",0,SUM($Y1137:EB1137)-SUM($Y1193:EB1193))</f>
        <v>0</v>
      </c>
      <c r="EC1204" s="100">
        <f>IF(EC$8="",0,SUM($Y1137:EC1137)-SUM($Y1193:EC1193))</f>
        <v>0</v>
      </c>
      <c r="ED1204" s="100">
        <f>IF(ED$8="",0,SUM($Y1137:ED1137)-SUM($Y1193:ED1193))</f>
        <v>0</v>
      </c>
      <c r="EE1204" s="100">
        <f>IF(EE$8="",0,SUM($Y1137:EE1137)-SUM($Y1193:EE1193))</f>
        <v>0</v>
      </c>
      <c r="EF1204" s="100">
        <f>IF(EF$8="",0,SUM($Y1137:EF1137)-SUM($Y1193:EF1193))</f>
        <v>0</v>
      </c>
      <c r="EG1204" s="100">
        <f>IF(EG$8="",0,SUM($Y1137:EG1137)-SUM($Y1193:EG1193))</f>
        <v>0</v>
      </c>
      <c r="EH1204" s="100">
        <f>IF(EH$8="",0,SUM($Y1137:EH1137)-SUM($Y1193:EH1193))</f>
        <v>0</v>
      </c>
      <c r="EI1204" s="100">
        <f>IF(EI$8="",0,SUM($Y1137:EI1137)-SUM($Y1193:EI1193))</f>
        <v>0</v>
      </c>
      <c r="EJ1204" s="100">
        <f>IF(EJ$8="",0,SUM($Y1137:EJ1137)-SUM($Y1193:EJ1193))</f>
        <v>0</v>
      </c>
      <c r="EK1204" s="100">
        <f>IF(EK$8="",0,SUM($Y1137:EK1137)-SUM($Y1193:EK1193))</f>
        <v>0</v>
      </c>
      <c r="EL1204" s="100">
        <f>IF(EL$8="",0,SUM($Y1137:EL1137)-SUM($Y1193:EL1193))</f>
        <v>0</v>
      </c>
      <c r="EM1204" s="100">
        <f>IF(EM$8="",0,SUM($Y1137:EM1137)-SUM($Y1193:EM1193))</f>
        <v>0</v>
      </c>
      <c r="EN1204" s="100">
        <f>IF(EN$8="",0,SUM($Y1137:EN1137)-SUM($Y1193:EN1193))</f>
        <v>0</v>
      </c>
      <c r="EO1204" s="100">
        <f>IF(EO$8="",0,SUM($Y1137:EO1137)-SUM($Y1193:EO1193))</f>
        <v>0</v>
      </c>
      <c r="EP1204" s="100">
        <f>IF(EP$8="",0,SUM($Y1137:EP1137)-SUM($Y1193:EP1193))</f>
        <v>0</v>
      </c>
      <c r="EQ1204" s="100">
        <f>IF(EQ$8="",0,SUM($Y1137:EQ1137)-SUM($Y1193:EQ1193))</f>
        <v>0</v>
      </c>
      <c r="ER1204" s="100">
        <f>IF(ER$8="",0,SUM($Y1137:ER1137)-SUM($Y1193:ER1193))</f>
        <v>0</v>
      </c>
      <c r="ES1204" s="100">
        <f>IF(ES$8="",0,SUM($Y1137:ES1137)-SUM($Y1193:ES1193))</f>
        <v>0</v>
      </c>
      <c r="ET1204" s="100">
        <f>IF(ET$8="",0,SUM($Y1137:ET1137)-SUM($Y1193:ET1193))</f>
        <v>0</v>
      </c>
      <c r="EU1204" s="100">
        <f>IF(EU$8="",0,SUM($Y1137:EU1137)-SUM($Y1193:EU1193))</f>
        <v>0</v>
      </c>
      <c r="EV1204" s="100">
        <f>IF(EV$8="",0,SUM($Y1137:EV1137)-SUM($Y1193:EV1193))</f>
        <v>0</v>
      </c>
      <c r="EW1204" s="100">
        <f>IF(EW$8="",0,SUM($Y1137:EW1137)-SUM($Y1193:EW1193))</f>
        <v>0</v>
      </c>
      <c r="EX1204" s="100">
        <f>IF(EX$8="",0,SUM($Y1137:EX1137)-SUM($Y1193:EX1193))</f>
        <v>0</v>
      </c>
      <c r="EY1204" s="100">
        <f>IF(EY$8="",0,SUM($Y1137:EY1137)-SUM($Y1193:EY1193))</f>
        <v>0</v>
      </c>
      <c r="EZ1204" s="100">
        <f>IF(EZ$8="",0,SUM($Y1137:EZ1137)-SUM($Y1193:EZ1193))</f>
        <v>0</v>
      </c>
      <c r="FA1204" s="100">
        <f>IF(FA$8="",0,SUM($Y1137:FA1137)-SUM($Y1193:FA1193))</f>
        <v>0</v>
      </c>
      <c r="FB1204" s="100">
        <f>IF(FB$8="",0,SUM($Y1137:FB1137)-SUM($Y1193:FB1193))</f>
        <v>0</v>
      </c>
      <c r="FC1204" s="100">
        <f>IF(FC$8="",0,SUM($Y1137:FC1137)-SUM($Y1193:FC1193))</f>
        <v>0</v>
      </c>
      <c r="FD1204" s="100">
        <f>IF(FD$8="",0,SUM($Y1137:FD1137)-SUM($Y1193:FD1193))</f>
        <v>0</v>
      </c>
      <c r="FE1204" s="100">
        <f>IF(FE$8="",0,SUM($Y1137:FE1137)-SUM($Y1193:FE1193))</f>
        <v>0</v>
      </c>
      <c r="FF1204" s="100">
        <f>IF(FF$8="",0,SUM($Y1137:FF1137)-SUM($Y1193:FF1193))</f>
        <v>0</v>
      </c>
      <c r="FG1204" s="100">
        <f>IF(FG$8="",0,SUM($Y1137:FG1137)-SUM($Y1193:FG1193))</f>
        <v>0</v>
      </c>
      <c r="FH1204" s="100">
        <f>IF(FH$8="",0,SUM($Y1137:FH1137)-SUM($Y1193:FH1193))</f>
        <v>0</v>
      </c>
      <c r="FI1204" s="100">
        <f>IF(FI$8="",0,SUM($Y1137:FI1137)-SUM($Y1193:FI1193))</f>
        <v>0</v>
      </c>
      <c r="FJ1204" s="100">
        <f>IF(FJ$8="",0,SUM($Y1137:FJ1137)-SUM($Y1193:FJ1193))</f>
        <v>0</v>
      </c>
      <c r="FK1204" s="100">
        <f>IF(FK$8="",0,SUM($Y1137:FK1137)-SUM($Y1193:FK1193))</f>
        <v>0</v>
      </c>
      <c r="FL1204" s="100">
        <f>IF(FL$8="",0,SUM($Y1137:FL1137)-SUM($Y1193:FL1193))</f>
        <v>0</v>
      </c>
      <c r="FM1204" s="100">
        <f>IF(FM$8="",0,SUM($Y1137:FM1137)-SUM($Y1193:FM1193))</f>
        <v>0</v>
      </c>
      <c r="FN1204" s="100">
        <f>IF(FN$8="",0,SUM($Y1137:FN1137)-SUM($Y1193:FN1193))</f>
        <v>0</v>
      </c>
      <c r="FO1204" s="100">
        <f>IF(FO$8="",0,SUM($Y1137:FO1137)-SUM($Y1193:FO1193))</f>
        <v>0</v>
      </c>
      <c r="FP1204" s="100">
        <f>IF(FP$8="",0,SUM($Y1137:FP1137)-SUM($Y1193:FP1193))</f>
        <v>0</v>
      </c>
      <c r="FQ1204" s="100">
        <f>IF(FQ$8="",0,SUM($Y1137:FQ1137)-SUM($Y1193:FQ1193))</f>
        <v>0</v>
      </c>
      <c r="FR1204" s="100">
        <f>IF(FR$8="",0,SUM($Y1137:FR1137)-SUM($Y1193:FR1193))</f>
        <v>0</v>
      </c>
      <c r="FS1204" s="100">
        <f>IF(FS$8="",0,SUM($Y1137:FS1137)-SUM($Y1193:FS1193))</f>
        <v>0</v>
      </c>
      <c r="FT1204" s="100">
        <f>IF(FT$8="",0,SUM($Y1137:FT1137)-SUM($Y1193:FT1193))</f>
        <v>0</v>
      </c>
      <c r="FU1204" s="100">
        <f>IF(FU$8="",0,SUM($Y1137:FU1137)-SUM($Y1193:FU1193))</f>
        <v>0</v>
      </c>
      <c r="FV1204" s="100">
        <f>IF(FV$8="",0,SUM($Y1137:FV1137)-SUM($Y1193:FV1193))</f>
        <v>0</v>
      </c>
      <c r="FW1204" s="100">
        <f>IF(FW$8="",0,SUM($Y1137:FW1137)-SUM($Y1193:FW1193))</f>
        <v>0</v>
      </c>
      <c r="FX1204" s="100">
        <f>IF(FX$8="",0,SUM($Y1137:FX1137)-SUM($Y1193:FX1193))</f>
        <v>0</v>
      </c>
      <c r="FY1204" s="100">
        <f>IF(FY$8="",0,SUM($Y1137:FY1137)-SUM($Y1193:FY1193))</f>
        <v>0</v>
      </c>
      <c r="FZ1204" s="100">
        <f>IF(FZ$8="",0,SUM($Y1137:FZ1137)-SUM($Y1193:FZ1193))</f>
        <v>0</v>
      </c>
      <c r="GA1204" s="100">
        <f>IF(GA$8="",0,SUM($Y1137:GA1137)-SUM($Y1193:GA1193))</f>
        <v>0</v>
      </c>
      <c r="GB1204" s="100">
        <f>IF(GB$8="",0,SUM($Y1137:GB1137)-SUM($Y1193:GB1193))</f>
        <v>0</v>
      </c>
      <c r="GC1204" s="100">
        <f>IF(GC$8="",0,SUM($Y1137:GC1137)-SUM($Y1193:GC1193))</f>
        <v>0</v>
      </c>
      <c r="GD1204" s="100">
        <f>IF(GD$8="",0,SUM($Y1137:GD1137)-SUM($Y1193:GD1193))</f>
        <v>0</v>
      </c>
      <c r="GE1204" s="100">
        <f>IF(GE$8="",0,SUM($Y1137:GE1137)-SUM($Y1193:GE1193))</f>
        <v>0</v>
      </c>
      <c r="GF1204" s="100">
        <f>IF(GF$8="",0,SUM($Y1137:GF1137)-SUM($Y1193:GF1193))</f>
        <v>0</v>
      </c>
      <c r="GG1204" s="100">
        <f>IF(GG$8="",0,SUM($Y1137:GG1137)-SUM($Y1193:GG1193))</f>
        <v>0</v>
      </c>
      <c r="GH1204" s="100">
        <f>IF(GH$8="",0,SUM($Y1137:GH1137)-SUM($Y1193:GH1193))</f>
        <v>0</v>
      </c>
      <c r="GI1204" s="100">
        <f>IF(GI$8="",0,SUM($Y1137:GI1137)-SUM($Y1193:GI1193))</f>
        <v>0</v>
      </c>
      <c r="GJ1204" s="100">
        <f>IF(GJ$8="",0,SUM($Y1137:GJ1137)-SUM($Y1193:GJ1193))</f>
        <v>0</v>
      </c>
      <c r="GK1204" s="100">
        <f>IF(GK$8="",0,SUM($Y1137:GK1137)-SUM($Y1193:GK1193))</f>
        <v>0</v>
      </c>
      <c r="GL1204" s="100">
        <f>IF(GL$8="",0,SUM($Y1137:GL1137)-SUM($Y1193:GL1193))</f>
        <v>0</v>
      </c>
      <c r="GM1204" s="100">
        <f>IF(GM$8="",0,SUM($Y1137:GM1137)-SUM($Y1193:GM1193))</f>
        <v>0</v>
      </c>
      <c r="GN1204" s="100">
        <f>IF(GN$8="",0,SUM($Y1137:GN1137)-SUM($Y1193:GN1193))</f>
        <v>0</v>
      </c>
      <c r="GO1204" s="100">
        <f>IF(GO$8="",0,SUM($Y1137:GO1137)-SUM($Y1193:GO1193))</f>
        <v>0</v>
      </c>
      <c r="GP1204" s="100">
        <f>IF(GP$8="",0,SUM($Y1137:GP1137)-SUM($Y1193:GP1193))</f>
        <v>0</v>
      </c>
      <c r="GQ1204" s="100">
        <f>IF(GQ$8="",0,SUM($Y1137:GQ1137)-SUM($Y1193:GQ1193))</f>
        <v>0</v>
      </c>
      <c r="GR1204" s="100">
        <f>IF(GR$8="",0,SUM($Y1137:GR1137)-SUM($Y1193:GR1193))</f>
        <v>0</v>
      </c>
      <c r="GS1204" s="100">
        <f>IF(GS$8="",0,SUM($Y1137:GS1137)-SUM($Y1193:GS1193))</f>
        <v>0</v>
      </c>
      <c r="GT1204" s="100">
        <f>IF(GT$8="",0,SUM($Y1137:GT1137)-SUM($Y1193:GT1193))</f>
        <v>0</v>
      </c>
      <c r="GU1204" s="100">
        <f>IF(GU$8="",0,SUM($Y1137:GU1137)-SUM($Y1193:GU1193))</f>
        <v>0</v>
      </c>
      <c r="GV1204" s="100">
        <f>IF(GV$8="",0,SUM($Y1137:GV1137)-SUM($Y1193:GV1193))</f>
        <v>0</v>
      </c>
      <c r="GW1204" s="100">
        <f>IF(GW$8="",0,SUM($Y1137:GW1137)-SUM($Y1193:GW1193))</f>
        <v>0</v>
      </c>
      <c r="GX1204" s="100">
        <f>IF(GX$8="",0,SUM($Y1137:GX1137)-SUM($Y1193:GX1193))</f>
        <v>0</v>
      </c>
      <c r="GY1204" s="100">
        <f>IF(GY$8="",0,SUM($Y1137:GY1137)-SUM($Y1193:GY1193))</f>
        <v>0</v>
      </c>
      <c r="GZ1204" s="100">
        <f>IF(GZ$8="",0,SUM($Y1137:GZ1137)-SUM($Y1193:GZ1193))</f>
        <v>0</v>
      </c>
      <c r="HA1204" s="36"/>
      <c r="HB1204" s="36"/>
    </row>
    <row r="1205" spans="1:210" ht="4.2" customHeight="1">
      <c r="A1205" s="1"/>
      <c r="B1205" s="1"/>
      <c r="C1205" s="1"/>
      <c r="D1205" s="1"/>
      <c r="E1205" s="263"/>
      <c r="F1205" s="48"/>
      <c r="G1205" s="231"/>
      <c r="H1205" s="41"/>
      <c r="I1205" s="41"/>
      <c r="J1205" s="41"/>
      <c r="K1205" s="41"/>
      <c r="L1205" s="1"/>
      <c r="M1205" s="5"/>
      <c r="N1205" s="41"/>
      <c r="O1205" s="1"/>
      <c r="P1205" s="5"/>
      <c r="Q1205" s="1"/>
      <c r="R1205" s="1"/>
      <c r="S1205" s="5"/>
      <c r="T1205" s="7"/>
      <c r="U1205" s="24"/>
      <c r="V1205" s="1"/>
      <c r="W1205" s="41"/>
      <c r="X1205" s="10"/>
      <c r="Y1205" s="46"/>
      <c r="Z1205" s="93"/>
      <c r="AA1205" s="101"/>
      <c r="AB1205" s="101"/>
      <c r="AC1205" s="101"/>
      <c r="AD1205" s="101"/>
      <c r="AE1205" s="101"/>
      <c r="AF1205" s="101"/>
      <c r="AG1205" s="101"/>
      <c r="AH1205" s="101"/>
      <c r="AI1205" s="101"/>
      <c r="AJ1205" s="101"/>
      <c r="AK1205" s="101"/>
      <c r="AL1205" s="101"/>
      <c r="AM1205" s="101"/>
      <c r="AN1205" s="101"/>
      <c r="AO1205" s="101"/>
      <c r="AP1205" s="101"/>
      <c r="AQ1205" s="101"/>
      <c r="AR1205" s="101"/>
      <c r="AS1205" s="101"/>
      <c r="AT1205" s="101"/>
      <c r="AU1205" s="101"/>
      <c r="AV1205" s="101"/>
      <c r="AW1205" s="101"/>
      <c r="AX1205" s="101"/>
      <c r="AY1205" s="101"/>
      <c r="AZ1205" s="101"/>
      <c r="BA1205" s="101"/>
      <c r="BB1205" s="101"/>
      <c r="BC1205" s="101"/>
      <c r="BD1205" s="101"/>
      <c r="BE1205" s="101"/>
      <c r="BF1205" s="101"/>
      <c r="BG1205" s="101"/>
      <c r="BH1205" s="101"/>
      <c r="BI1205" s="101"/>
      <c r="BJ1205" s="101"/>
      <c r="BK1205" s="101"/>
      <c r="BL1205" s="101"/>
      <c r="BM1205" s="101"/>
      <c r="BN1205" s="101"/>
      <c r="BO1205" s="101"/>
      <c r="BP1205" s="101"/>
      <c r="BQ1205" s="101"/>
      <c r="BR1205" s="101"/>
      <c r="BS1205" s="101"/>
      <c r="BT1205" s="101"/>
      <c r="BU1205" s="101"/>
      <c r="BV1205" s="101"/>
      <c r="BW1205" s="101"/>
      <c r="BX1205" s="101"/>
      <c r="BY1205" s="101"/>
      <c r="BZ1205" s="101"/>
      <c r="CA1205" s="101"/>
      <c r="CB1205" s="101"/>
      <c r="CC1205" s="101"/>
      <c r="CD1205" s="101"/>
      <c r="CE1205" s="101"/>
      <c r="CF1205" s="101"/>
      <c r="CG1205" s="101"/>
      <c r="CH1205" s="101"/>
      <c r="CI1205" s="101"/>
      <c r="CJ1205" s="101"/>
      <c r="CK1205" s="101"/>
      <c r="CL1205" s="101"/>
      <c r="CM1205" s="101"/>
      <c r="CN1205" s="101"/>
      <c r="CO1205" s="101"/>
      <c r="CP1205" s="101"/>
      <c r="CQ1205" s="101"/>
      <c r="CR1205" s="101"/>
      <c r="CS1205" s="101"/>
      <c r="CT1205" s="101"/>
      <c r="CU1205" s="101"/>
      <c r="CV1205" s="101"/>
      <c r="CW1205" s="101"/>
      <c r="CX1205" s="101"/>
      <c r="CY1205" s="101"/>
      <c r="CZ1205" s="101"/>
      <c r="DA1205" s="101"/>
      <c r="DB1205" s="101"/>
      <c r="DC1205" s="101"/>
      <c r="DD1205" s="101"/>
      <c r="DE1205" s="101"/>
      <c r="DF1205" s="101"/>
      <c r="DG1205" s="101"/>
      <c r="DH1205" s="101"/>
      <c r="DI1205" s="101"/>
      <c r="DJ1205" s="101"/>
      <c r="DK1205" s="101"/>
      <c r="DL1205" s="101"/>
      <c r="DM1205" s="101"/>
      <c r="DN1205" s="101"/>
      <c r="DO1205" s="101"/>
      <c r="DP1205" s="101"/>
      <c r="DQ1205" s="101"/>
      <c r="DR1205" s="101"/>
      <c r="DS1205" s="101"/>
      <c r="DT1205" s="101"/>
      <c r="DU1205" s="101"/>
      <c r="DV1205" s="101"/>
      <c r="DW1205" s="101"/>
      <c r="DX1205" s="101"/>
      <c r="DY1205" s="101"/>
      <c r="DZ1205" s="101"/>
      <c r="EA1205" s="101"/>
      <c r="EB1205" s="101"/>
      <c r="EC1205" s="101"/>
      <c r="ED1205" s="101"/>
      <c r="EE1205" s="101"/>
      <c r="EF1205" s="101"/>
      <c r="EG1205" s="101"/>
      <c r="EH1205" s="101"/>
      <c r="EI1205" s="101"/>
      <c r="EJ1205" s="101"/>
      <c r="EK1205" s="101"/>
      <c r="EL1205" s="101"/>
      <c r="EM1205" s="101"/>
      <c r="EN1205" s="101"/>
      <c r="EO1205" s="101"/>
      <c r="EP1205" s="101"/>
      <c r="EQ1205" s="101"/>
      <c r="ER1205" s="101"/>
      <c r="ES1205" s="101"/>
      <c r="ET1205" s="101"/>
      <c r="EU1205" s="101"/>
      <c r="EV1205" s="101"/>
      <c r="EW1205" s="101"/>
      <c r="EX1205" s="101"/>
      <c r="EY1205" s="101"/>
      <c r="EZ1205" s="101"/>
      <c r="FA1205" s="101"/>
      <c r="FB1205" s="101"/>
      <c r="FC1205" s="101"/>
      <c r="FD1205" s="101"/>
      <c r="FE1205" s="101"/>
      <c r="FF1205" s="101"/>
      <c r="FG1205" s="101"/>
      <c r="FH1205" s="101"/>
      <c r="FI1205" s="101"/>
      <c r="FJ1205" s="101"/>
      <c r="FK1205" s="101"/>
      <c r="FL1205" s="101"/>
      <c r="FM1205" s="101"/>
      <c r="FN1205" s="101"/>
      <c r="FO1205" s="101"/>
      <c r="FP1205" s="101"/>
      <c r="FQ1205" s="101"/>
      <c r="FR1205" s="101"/>
      <c r="FS1205" s="101"/>
      <c r="FT1205" s="101"/>
      <c r="FU1205" s="101"/>
      <c r="FV1205" s="101"/>
      <c r="FW1205" s="101"/>
      <c r="FX1205" s="101"/>
      <c r="FY1205" s="101"/>
      <c r="FZ1205" s="101"/>
      <c r="GA1205" s="101"/>
      <c r="GB1205" s="101"/>
      <c r="GC1205" s="101"/>
      <c r="GD1205" s="101"/>
      <c r="GE1205" s="101"/>
      <c r="GF1205" s="101"/>
      <c r="GG1205" s="101"/>
      <c r="GH1205" s="101"/>
      <c r="GI1205" s="101"/>
      <c r="GJ1205" s="101"/>
      <c r="GK1205" s="101"/>
      <c r="GL1205" s="101"/>
      <c r="GM1205" s="101"/>
      <c r="GN1205" s="101"/>
      <c r="GO1205" s="101"/>
      <c r="GP1205" s="101"/>
      <c r="GQ1205" s="101"/>
      <c r="GR1205" s="101"/>
      <c r="GS1205" s="101"/>
      <c r="GT1205" s="101"/>
      <c r="GU1205" s="101"/>
      <c r="GV1205" s="101"/>
      <c r="GW1205" s="101"/>
      <c r="GX1205" s="101"/>
      <c r="GY1205" s="101"/>
      <c r="GZ1205" s="101"/>
      <c r="HA1205" s="1"/>
      <c r="HB1205" s="1"/>
    </row>
    <row r="1206" spans="1:210" ht="4.2" customHeight="1">
      <c r="A1206" s="1"/>
      <c r="B1206" s="1"/>
      <c r="C1206" s="1"/>
      <c r="D1206" s="1"/>
      <c r="E1206" s="263"/>
      <c r="F1206" s="48"/>
      <c r="G1206" s="231"/>
      <c r="H1206" s="1"/>
      <c r="I1206" s="1"/>
      <c r="J1206" s="1"/>
      <c r="K1206" s="1"/>
      <c r="L1206" s="1"/>
      <c r="M1206" s="5"/>
      <c r="N1206" s="1"/>
      <c r="O1206" s="1"/>
      <c r="P1206" s="5"/>
      <c r="Q1206" s="1"/>
      <c r="R1206" s="1"/>
      <c r="S1206" s="5"/>
      <c r="T1206" s="7"/>
      <c r="U1206" s="24"/>
      <c r="V1206" s="1"/>
      <c r="W1206" s="12"/>
      <c r="X1206" s="10"/>
      <c r="Y1206" s="46"/>
      <c r="Z1206" s="93"/>
      <c r="AA1206" s="94"/>
      <c r="AB1206" s="94"/>
      <c r="AC1206" s="94"/>
      <c r="AD1206" s="94"/>
      <c r="AE1206" s="94"/>
      <c r="AF1206" s="94"/>
      <c r="AG1206" s="94"/>
      <c r="AH1206" s="94"/>
      <c r="AI1206" s="94"/>
      <c r="AJ1206" s="94"/>
      <c r="AK1206" s="94"/>
      <c r="AL1206" s="94"/>
      <c r="AM1206" s="94"/>
      <c r="AN1206" s="94"/>
      <c r="AO1206" s="94"/>
      <c r="AP1206" s="94"/>
      <c r="AQ1206" s="94"/>
      <c r="AR1206" s="94"/>
      <c r="AS1206" s="94"/>
      <c r="AT1206" s="94"/>
      <c r="AU1206" s="94"/>
      <c r="AV1206" s="94"/>
      <c r="AW1206" s="94"/>
      <c r="AX1206" s="94"/>
      <c r="AY1206" s="94"/>
      <c r="AZ1206" s="94"/>
      <c r="BA1206" s="94"/>
      <c r="BB1206" s="94"/>
      <c r="BC1206" s="94"/>
      <c r="BD1206" s="94"/>
      <c r="BE1206" s="94"/>
      <c r="BF1206" s="94"/>
      <c r="BG1206" s="94"/>
      <c r="BH1206" s="94"/>
      <c r="BI1206" s="94"/>
      <c r="BJ1206" s="94"/>
      <c r="BK1206" s="94"/>
      <c r="BL1206" s="94"/>
      <c r="BM1206" s="94"/>
      <c r="BN1206" s="94"/>
      <c r="BO1206" s="94"/>
      <c r="BP1206" s="94"/>
      <c r="BQ1206" s="94"/>
      <c r="BR1206" s="94"/>
      <c r="BS1206" s="94"/>
      <c r="BT1206" s="94"/>
      <c r="BU1206" s="94"/>
      <c r="BV1206" s="94"/>
      <c r="BW1206" s="94"/>
      <c r="BX1206" s="94"/>
      <c r="BY1206" s="94"/>
      <c r="BZ1206" s="94"/>
      <c r="CA1206" s="94"/>
      <c r="CB1206" s="94"/>
      <c r="CC1206" s="94"/>
      <c r="CD1206" s="94"/>
      <c r="CE1206" s="94"/>
      <c r="CF1206" s="94"/>
      <c r="CG1206" s="94"/>
      <c r="CH1206" s="94"/>
      <c r="CI1206" s="94"/>
      <c r="CJ1206" s="94"/>
      <c r="CK1206" s="94"/>
      <c r="CL1206" s="94"/>
      <c r="CM1206" s="94"/>
      <c r="CN1206" s="94"/>
      <c r="CO1206" s="94"/>
      <c r="CP1206" s="94"/>
      <c r="CQ1206" s="94"/>
      <c r="CR1206" s="94"/>
      <c r="CS1206" s="94"/>
      <c r="CT1206" s="94"/>
      <c r="CU1206" s="94"/>
      <c r="CV1206" s="94"/>
      <c r="CW1206" s="94"/>
      <c r="CX1206" s="94"/>
      <c r="CY1206" s="94"/>
      <c r="CZ1206" s="94"/>
      <c r="DA1206" s="94"/>
      <c r="DB1206" s="94"/>
      <c r="DC1206" s="94"/>
      <c r="DD1206" s="94"/>
      <c r="DE1206" s="94"/>
      <c r="DF1206" s="94"/>
      <c r="DG1206" s="94"/>
      <c r="DH1206" s="94"/>
      <c r="DI1206" s="94"/>
      <c r="DJ1206" s="94"/>
      <c r="DK1206" s="94"/>
      <c r="DL1206" s="94"/>
      <c r="DM1206" s="94"/>
      <c r="DN1206" s="94"/>
      <c r="DO1206" s="94"/>
      <c r="DP1206" s="94"/>
      <c r="DQ1206" s="94"/>
      <c r="DR1206" s="94"/>
      <c r="DS1206" s="94"/>
      <c r="DT1206" s="94"/>
      <c r="DU1206" s="94"/>
      <c r="DV1206" s="94"/>
      <c r="DW1206" s="94"/>
      <c r="DX1206" s="94"/>
      <c r="DY1206" s="94"/>
      <c r="DZ1206" s="94"/>
      <c r="EA1206" s="94"/>
      <c r="EB1206" s="94"/>
      <c r="EC1206" s="94"/>
      <c r="ED1206" s="94"/>
      <c r="EE1206" s="94"/>
      <c r="EF1206" s="94"/>
      <c r="EG1206" s="94"/>
      <c r="EH1206" s="94"/>
      <c r="EI1206" s="94"/>
      <c r="EJ1206" s="94"/>
      <c r="EK1206" s="94"/>
      <c r="EL1206" s="94"/>
      <c r="EM1206" s="94"/>
      <c r="EN1206" s="94"/>
      <c r="EO1206" s="94"/>
      <c r="EP1206" s="94"/>
      <c r="EQ1206" s="94"/>
      <c r="ER1206" s="94"/>
      <c r="ES1206" s="94"/>
      <c r="ET1206" s="94"/>
      <c r="EU1206" s="94"/>
      <c r="EV1206" s="94"/>
      <c r="EW1206" s="94"/>
      <c r="EX1206" s="94"/>
      <c r="EY1206" s="94"/>
      <c r="EZ1206" s="94"/>
      <c r="FA1206" s="94"/>
      <c r="FB1206" s="94"/>
      <c r="FC1206" s="94"/>
      <c r="FD1206" s="94"/>
      <c r="FE1206" s="94"/>
      <c r="FF1206" s="94"/>
      <c r="FG1206" s="94"/>
      <c r="FH1206" s="94"/>
      <c r="FI1206" s="94"/>
      <c r="FJ1206" s="94"/>
      <c r="FK1206" s="94"/>
      <c r="FL1206" s="94"/>
      <c r="FM1206" s="94"/>
      <c r="FN1206" s="94"/>
      <c r="FO1206" s="94"/>
      <c r="FP1206" s="94"/>
      <c r="FQ1206" s="94"/>
      <c r="FR1206" s="94"/>
      <c r="FS1206" s="94"/>
      <c r="FT1206" s="94"/>
      <c r="FU1206" s="94"/>
      <c r="FV1206" s="94"/>
      <c r="FW1206" s="94"/>
      <c r="FX1206" s="94"/>
      <c r="FY1206" s="94"/>
      <c r="FZ1206" s="94"/>
      <c r="GA1206" s="94"/>
      <c r="GB1206" s="94"/>
      <c r="GC1206" s="94"/>
      <c r="GD1206" s="94"/>
      <c r="GE1206" s="94"/>
      <c r="GF1206" s="94"/>
      <c r="GG1206" s="94"/>
      <c r="GH1206" s="94"/>
      <c r="GI1206" s="94"/>
      <c r="GJ1206" s="94"/>
      <c r="GK1206" s="94"/>
      <c r="GL1206" s="94"/>
      <c r="GM1206" s="94"/>
      <c r="GN1206" s="94"/>
      <c r="GO1206" s="94"/>
      <c r="GP1206" s="94"/>
      <c r="GQ1206" s="94"/>
      <c r="GR1206" s="94"/>
      <c r="GS1206" s="94"/>
      <c r="GT1206" s="94"/>
      <c r="GU1206" s="94"/>
      <c r="GV1206" s="94"/>
      <c r="GW1206" s="94"/>
      <c r="GX1206" s="94"/>
      <c r="GY1206" s="94"/>
      <c r="GZ1206" s="94"/>
      <c r="HA1206" s="1"/>
      <c r="HB1206" s="1"/>
    </row>
    <row r="1207" spans="1:210" ht="4.2" customHeight="1">
      <c r="A1207" s="1"/>
      <c r="B1207" s="420"/>
      <c r="C1207" s="420"/>
      <c r="D1207" s="420"/>
      <c r="E1207" s="421"/>
      <c r="F1207" s="422"/>
      <c r="G1207" s="423"/>
      <c r="H1207" s="420"/>
      <c r="I1207" s="420"/>
      <c r="J1207" s="420"/>
      <c r="K1207" s="420"/>
      <c r="L1207" s="420"/>
      <c r="M1207" s="424"/>
      <c r="N1207" s="425"/>
      <c r="O1207" s="420"/>
      <c r="P1207" s="426"/>
      <c r="Q1207" s="420"/>
      <c r="R1207" s="420"/>
      <c r="S1207" s="426"/>
      <c r="T1207" s="427"/>
      <c r="U1207" s="428"/>
      <c r="V1207" s="420"/>
      <c r="W1207" s="429"/>
      <c r="X1207" s="429"/>
      <c r="Y1207" s="429"/>
      <c r="Z1207" s="429"/>
      <c r="AA1207" s="429"/>
      <c r="AB1207" s="429"/>
      <c r="AC1207" s="429"/>
      <c r="AD1207" s="429"/>
      <c r="AE1207" s="429"/>
      <c r="AF1207" s="429"/>
      <c r="AG1207" s="429"/>
      <c r="AH1207" s="429"/>
      <c r="AI1207" s="429"/>
      <c r="AJ1207" s="429"/>
      <c r="AK1207" s="429"/>
      <c r="AL1207" s="429"/>
      <c r="AM1207" s="429"/>
      <c r="AN1207" s="429"/>
      <c r="AO1207" s="429"/>
      <c r="AP1207" s="429"/>
      <c r="AQ1207" s="429"/>
      <c r="AR1207" s="429"/>
      <c r="AS1207" s="429"/>
      <c r="AT1207" s="429"/>
      <c r="AU1207" s="429"/>
      <c r="AV1207" s="429"/>
      <c r="AW1207" s="429"/>
      <c r="AX1207" s="429"/>
      <c r="AY1207" s="429"/>
      <c r="AZ1207" s="429"/>
      <c r="BA1207" s="429"/>
      <c r="BB1207" s="429"/>
      <c r="BC1207" s="429"/>
      <c r="BD1207" s="429"/>
      <c r="BE1207" s="429"/>
      <c r="BF1207" s="429"/>
      <c r="BG1207" s="429"/>
      <c r="BH1207" s="429"/>
      <c r="BI1207" s="429"/>
      <c r="BJ1207" s="429"/>
      <c r="BK1207" s="429"/>
      <c r="BL1207" s="429"/>
      <c r="BM1207" s="429"/>
      <c r="BN1207" s="429"/>
      <c r="BO1207" s="429"/>
      <c r="BP1207" s="429"/>
      <c r="BQ1207" s="429"/>
      <c r="BR1207" s="429"/>
      <c r="BS1207" s="429"/>
      <c r="BT1207" s="429"/>
      <c r="BU1207" s="429"/>
      <c r="BV1207" s="429"/>
      <c r="BW1207" s="429"/>
      <c r="BX1207" s="429"/>
      <c r="BY1207" s="429"/>
      <c r="BZ1207" s="429"/>
      <c r="CA1207" s="429"/>
      <c r="CB1207" s="429"/>
      <c r="CC1207" s="429"/>
      <c r="CD1207" s="429"/>
      <c r="CE1207" s="429"/>
      <c r="CF1207" s="429"/>
      <c r="CG1207" s="429"/>
      <c r="CH1207" s="429"/>
      <c r="CI1207" s="429"/>
      <c r="CJ1207" s="429"/>
      <c r="CK1207" s="429"/>
      <c r="CL1207" s="429"/>
      <c r="CM1207" s="429"/>
      <c r="CN1207" s="429"/>
      <c r="CO1207" s="429"/>
      <c r="CP1207" s="429"/>
      <c r="CQ1207" s="429"/>
      <c r="CR1207" s="429"/>
      <c r="CS1207" s="429"/>
      <c r="CT1207" s="429"/>
      <c r="CU1207" s="429"/>
      <c r="CV1207" s="429"/>
      <c r="CW1207" s="429"/>
      <c r="CX1207" s="429"/>
      <c r="CY1207" s="429"/>
      <c r="CZ1207" s="429"/>
      <c r="DA1207" s="429"/>
      <c r="DB1207" s="429"/>
      <c r="DC1207" s="429"/>
      <c r="DD1207" s="429"/>
      <c r="DE1207" s="429"/>
      <c r="DF1207" s="429"/>
      <c r="DG1207" s="429"/>
      <c r="DH1207" s="429"/>
      <c r="DI1207" s="429"/>
      <c r="DJ1207" s="429"/>
      <c r="DK1207" s="429"/>
      <c r="DL1207" s="429"/>
      <c r="DM1207" s="429"/>
      <c r="DN1207" s="429"/>
      <c r="DO1207" s="429"/>
      <c r="DP1207" s="429"/>
      <c r="DQ1207" s="429"/>
      <c r="DR1207" s="429"/>
      <c r="DS1207" s="429"/>
      <c r="DT1207" s="429"/>
      <c r="DU1207" s="429"/>
      <c r="DV1207" s="429"/>
      <c r="DW1207" s="429"/>
      <c r="DX1207" s="429"/>
      <c r="DY1207" s="429"/>
      <c r="DZ1207" s="429"/>
      <c r="EA1207" s="429"/>
      <c r="EB1207" s="429"/>
      <c r="EC1207" s="429"/>
      <c r="ED1207" s="429"/>
      <c r="EE1207" s="429"/>
      <c r="EF1207" s="429"/>
      <c r="EG1207" s="429"/>
      <c r="EH1207" s="429"/>
      <c r="EI1207" s="429"/>
      <c r="EJ1207" s="429"/>
      <c r="EK1207" s="429"/>
      <c r="EL1207" s="429"/>
      <c r="EM1207" s="429"/>
      <c r="EN1207" s="429"/>
      <c r="EO1207" s="429"/>
      <c r="EP1207" s="429"/>
      <c r="EQ1207" s="429"/>
      <c r="ER1207" s="429"/>
      <c r="ES1207" s="429"/>
      <c r="ET1207" s="429"/>
      <c r="EU1207" s="429"/>
      <c r="EV1207" s="429"/>
      <c r="EW1207" s="429"/>
      <c r="EX1207" s="429"/>
      <c r="EY1207" s="429"/>
      <c r="EZ1207" s="429"/>
      <c r="FA1207" s="429"/>
      <c r="FB1207" s="429"/>
      <c r="FC1207" s="429"/>
      <c r="FD1207" s="429"/>
      <c r="FE1207" s="429"/>
      <c r="FF1207" s="429"/>
      <c r="FG1207" s="429"/>
      <c r="FH1207" s="429"/>
      <c r="FI1207" s="429"/>
      <c r="FJ1207" s="429"/>
      <c r="FK1207" s="429"/>
      <c r="FL1207" s="429"/>
      <c r="FM1207" s="429"/>
      <c r="FN1207" s="429"/>
      <c r="FO1207" s="429"/>
      <c r="FP1207" s="429"/>
      <c r="FQ1207" s="429"/>
      <c r="FR1207" s="429"/>
      <c r="FS1207" s="429"/>
      <c r="FT1207" s="429"/>
      <c r="FU1207" s="429"/>
      <c r="FV1207" s="429"/>
      <c r="FW1207" s="429"/>
      <c r="FX1207" s="429"/>
      <c r="FY1207" s="429"/>
      <c r="FZ1207" s="429"/>
      <c r="GA1207" s="429"/>
      <c r="GB1207" s="429"/>
      <c r="GC1207" s="429"/>
      <c r="GD1207" s="429"/>
      <c r="GE1207" s="429"/>
      <c r="GF1207" s="429"/>
      <c r="GG1207" s="429"/>
      <c r="GH1207" s="429"/>
      <c r="GI1207" s="429"/>
      <c r="GJ1207" s="429"/>
      <c r="GK1207" s="429"/>
      <c r="GL1207" s="429"/>
      <c r="GM1207" s="429"/>
      <c r="GN1207" s="429"/>
      <c r="GO1207" s="429"/>
      <c r="GP1207" s="429"/>
      <c r="GQ1207" s="429"/>
      <c r="GR1207" s="429"/>
      <c r="GS1207" s="429"/>
      <c r="GT1207" s="429"/>
      <c r="GU1207" s="429"/>
      <c r="GV1207" s="429"/>
      <c r="GW1207" s="429"/>
      <c r="GX1207" s="429"/>
      <c r="GY1207" s="429"/>
      <c r="GZ1207" s="429"/>
      <c r="HA1207" s="1"/>
      <c r="HB1207" s="1"/>
    </row>
    <row r="1208" spans="1:210" s="23" customFormat="1">
      <c r="A1208" s="19"/>
      <c r="B1208" s="196" t="s">
        <v>240</v>
      </c>
      <c r="C1208" s="19"/>
      <c r="D1208" s="196"/>
      <c r="E1208" s="269"/>
      <c r="F1208" s="52"/>
      <c r="G1208" s="232"/>
      <c r="H1208" s="19"/>
      <c r="I1208" s="19" t="str">
        <f>справочники!$J$6</f>
        <v>вид платежа</v>
      </c>
      <c r="J1208" s="19"/>
      <c r="K1208" s="19"/>
      <c r="L1208" s="19"/>
      <c r="M1208" s="20"/>
      <c r="N1208" s="196"/>
      <c r="O1208" s="19"/>
      <c r="P1208" s="20"/>
      <c r="Q1208" s="19" t="s">
        <v>12</v>
      </c>
      <c r="R1208" s="19"/>
      <c r="S1208" s="20" t="s">
        <v>6</v>
      </c>
      <c r="T1208" s="414" t="s">
        <v>232</v>
      </c>
      <c r="U1208" s="26" t="s">
        <v>7</v>
      </c>
      <c r="V1208" s="19"/>
      <c r="W1208" s="21"/>
      <c r="X1208" s="22"/>
      <c r="Y1208" s="47"/>
      <c r="Z1208" s="96"/>
      <c r="AA1208" s="97"/>
      <c r="AB1208" s="97"/>
      <c r="AC1208" s="97"/>
      <c r="AD1208" s="97"/>
      <c r="AE1208" s="97"/>
      <c r="AF1208" s="97"/>
      <c r="AG1208" s="97"/>
      <c r="AH1208" s="97"/>
      <c r="AI1208" s="97"/>
      <c r="AJ1208" s="97"/>
      <c r="AK1208" s="97"/>
      <c r="AL1208" s="97"/>
      <c r="AM1208" s="97"/>
      <c r="AN1208" s="97"/>
      <c r="AO1208" s="97"/>
      <c r="AP1208" s="97"/>
      <c r="AQ1208" s="97"/>
      <c r="AR1208" s="97"/>
      <c r="AS1208" s="97"/>
      <c r="AT1208" s="97"/>
      <c r="AU1208" s="97"/>
      <c r="AV1208" s="97"/>
      <c r="AW1208" s="97"/>
      <c r="AX1208" s="97"/>
      <c r="AY1208" s="97"/>
      <c r="AZ1208" s="97"/>
      <c r="BA1208" s="97"/>
      <c r="BB1208" s="97"/>
      <c r="BC1208" s="97"/>
      <c r="BD1208" s="97"/>
      <c r="BE1208" s="97"/>
      <c r="BF1208" s="97"/>
      <c r="BG1208" s="97"/>
      <c r="BH1208" s="97"/>
      <c r="BI1208" s="97"/>
      <c r="BJ1208" s="97"/>
      <c r="BK1208" s="97"/>
      <c r="BL1208" s="97"/>
      <c r="BM1208" s="97"/>
      <c r="BN1208" s="97"/>
      <c r="BO1208" s="97"/>
      <c r="BP1208" s="97"/>
      <c r="BQ1208" s="97"/>
      <c r="BR1208" s="97"/>
      <c r="BS1208" s="97"/>
      <c r="BT1208" s="97"/>
      <c r="BU1208" s="97"/>
      <c r="BV1208" s="97"/>
      <c r="BW1208" s="97"/>
      <c r="BX1208" s="97"/>
      <c r="BY1208" s="97"/>
      <c r="BZ1208" s="97"/>
      <c r="CA1208" s="97"/>
      <c r="CB1208" s="97"/>
      <c r="CC1208" s="97"/>
      <c r="CD1208" s="97"/>
      <c r="CE1208" s="97"/>
      <c r="CF1208" s="97"/>
      <c r="CG1208" s="97"/>
      <c r="CH1208" s="97"/>
      <c r="CI1208" s="97"/>
      <c r="CJ1208" s="97"/>
      <c r="CK1208" s="97"/>
      <c r="CL1208" s="97"/>
      <c r="CM1208" s="97"/>
      <c r="CN1208" s="97"/>
      <c r="CO1208" s="97"/>
      <c r="CP1208" s="97"/>
      <c r="CQ1208" s="97"/>
      <c r="CR1208" s="97"/>
      <c r="CS1208" s="97"/>
      <c r="CT1208" s="97"/>
      <c r="CU1208" s="97"/>
      <c r="CV1208" s="97"/>
      <c r="CW1208" s="97"/>
      <c r="CX1208" s="97"/>
      <c r="CY1208" s="97"/>
      <c r="CZ1208" s="97"/>
      <c r="DA1208" s="97"/>
      <c r="DB1208" s="97"/>
      <c r="DC1208" s="97"/>
      <c r="DD1208" s="97"/>
      <c r="DE1208" s="97"/>
      <c r="DF1208" s="97"/>
      <c r="DG1208" s="97"/>
      <c r="DH1208" s="97"/>
      <c r="DI1208" s="97"/>
      <c r="DJ1208" s="97"/>
      <c r="DK1208" s="97"/>
      <c r="DL1208" s="97"/>
      <c r="DM1208" s="97"/>
      <c r="DN1208" s="97"/>
      <c r="DO1208" s="97"/>
      <c r="DP1208" s="97"/>
      <c r="DQ1208" s="97"/>
      <c r="DR1208" s="97"/>
      <c r="DS1208" s="97"/>
      <c r="DT1208" s="97"/>
      <c r="DU1208" s="97"/>
      <c r="DV1208" s="97"/>
      <c r="DW1208" s="97"/>
      <c r="DX1208" s="97"/>
      <c r="DY1208" s="97"/>
      <c r="DZ1208" s="97"/>
      <c r="EA1208" s="97"/>
      <c r="EB1208" s="97"/>
      <c r="EC1208" s="97"/>
      <c r="ED1208" s="97"/>
      <c r="EE1208" s="97"/>
      <c r="EF1208" s="97"/>
      <c r="EG1208" s="97"/>
      <c r="EH1208" s="97"/>
      <c r="EI1208" s="97"/>
      <c r="EJ1208" s="97"/>
      <c r="EK1208" s="97"/>
      <c r="EL1208" s="97"/>
      <c r="EM1208" s="97"/>
      <c r="EN1208" s="97"/>
      <c r="EO1208" s="97"/>
      <c r="EP1208" s="97"/>
      <c r="EQ1208" s="97"/>
      <c r="ER1208" s="97"/>
      <c r="ES1208" s="97"/>
      <c r="ET1208" s="97"/>
      <c r="EU1208" s="97"/>
      <c r="EV1208" s="97"/>
      <c r="EW1208" s="97"/>
      <c r="EX1208" s="97"/>
      <c r="EY1208" s="97"/>
      <c r="EZ1208" s="97"/>
      <c r="FA1208" s="97"/>
      <c r="FB1208" s="97"/>
      <c r="FC1208" s="97"/>
      <c r="FD1208" s="97"/>
      <c r="FE1208" s="97"/>
      <c r="FF1208" s="97"/>
      <c r="FG1208" s="97"/>
      <c r="FH1208" s="97"/>
      <c r="FI1208" s="97"/>
      <c r="FJ1208" s="97"/>
      <c r="FK1208" s="97"/>
      <c r="FL1208" s="97"/>
      <c r="FM1208" s="97"/>
      <c r="FN1208" s="97"/>
      <c r="FO1208" s="97"/>
      <c r="FP1208" s="97"/>
      <c r="FQ1208" s="97"/>
      <c r="FR1208" s="97"/>
      <c r="FS1208" s="97"/>
      <c r="FT1208" s="97"/>
      <c r="FU1208" s="97"/>
      <c r="FV1208" s="97"/>
      <c r="FW1208" s="97"/>
      <c r="FX1208" s="97"/>
      <c r="FY1208" s="97"/>
      <c r="FZ1208" s="97"/>
      <c r="GA1208" s="97"/>
      <c r="GB1208" s="97"/>
      <c r="GC1208" s="97"/>
      <c r="GD1208" s="97"/>
      <c r="GE1208" s="97"/>
      <c r="GF1208" s="97"/>
      <c r="GG1208" s="97"/>
      <c r="GH1208" s="97"/>
      <c r="GI1208" s="97"/>
      <c r="GJ1208" s="97"/>
      <c r="GK1208" s="97"/>
      <c r="GL1208" s="97"/>
      <c r="GM1208" s="97"/>
      <c r="GN1208" s="97"/>
      <c r="GO1208" s="97"/>
      <c r="GP1208" s="97"/>
      <c r="GQ1208" s="97"/>
      <c r="GR1208" s="97"/>
      <c r="GS1208" s="97"/>
      <c r="GT1208" s="97"/>
      <c r="GU1208" s="97"/>
      <c r="GV1208" s="97"/>
      <c r="GW1208" s="97"/>
      <c r="GX1208" s="97"/>
      <c r="GY1208" s="97"/>
      <c r="GZ1208" s="97"/>
      <c r="HA1208" s="19"/>
      <c r="HB1208" s="19"/>
    </row>
    <row r="1209" spans="1:210" ht="4.2" customHeight="1">
      <c r="A1209" s="1"/>
      <c r="B1209" s="1"/>
      <c r="C1209" s="1"/>
      <c r="D1209" s="1"/>
      <c r="E1209" s="263"/>
      <c r="F1209" s="48"/>
      <c r="G1209" s="231"/>
      <c r="H1209" s="1"/>
      <c r="I1209" s="1"/>
      <c r="J1209" s="1"/>
      <c r="K1209" s="1"/>
      <c r="L1209" s="1"/>
      <c r="M1209" s="5"/>
      <c r="N1209" s="19"/>
      <c r="O1209" s="1"/>
      <c r="P1209" s="5"/>
      <c r="Q1209" s="1"/>
      <c r="R1209" s="1"/>
      <c r="S1209" s="5"/>
      <c r="T1209" s="7"/>
      <c r="U1209" s="24"/>
      <c r="V1209" s="1"/>
      <c r="W1209" s="12"/>
      <c r="X1209" s="10"/>
      <c r="Y1209" s="46"/>
      <c r="Z1209" s="93"/>
      <c r="AA1209" s="94"/>
      <c r="AB1209" s="94"/>
      <c r="AC1209" s="94"/>
      <c r="AD1209" s="94"/>
      <c r="AE1209" s="94"/>
      <c r="AF1209" s="94"/>
      <c r="AG1209" s="94"/>
      <c r="AH1209" s="94"/>
      <c r="AI1209" s="94"/>
      <c r="AJ1209" s="94"/>
      <c r="AK1209" s="94"/>
      <c r="AL1209" s="94"/>
      <c r="AM1209" s="94"/>
      <c r="AN1209" s="94"/>
      <c r="AO1209" s="94"/>
      <c r="AP1209" s="94"/>
      <c r="AQ1209" s="94"/>
      <c r="AR1209" s="94"/>
      <c r="AS1209" s="94"/>
      <c r="AT1209" s="94"/>
      <c r="AU1209" s="94"/>
      <c r="AV1209" s="94"/>
      <c r="AW1209" s="94"/>
      <c r="AX1209" s="94"/>
      <c r="AY1209" s="94"/>
      <c r="AZ1209" s="94"/>
      <c r="BA1209" s="94"/>
      <c r="BB1209" s="94"/>
      <c r="BC1209" s="94"/>
      <c r="BD1209" s="94"/>
      <c r="BE1209" s="94"/>
      <c r="BF1209" s="94"/>
      <c r="BG1209" s="94"/>
      <c r="BH1209" s="94"/>
      <c r="BI1209" s="94"/>
      <c r="BJ1209" s="94"/>
      <c r="BK1209" s="94"/>
      <c r="BL1209" s="94"/>
      <c r="BM1209" s="94"/>
      <c r="BN1209" s="94"/>
      <c r="BO1209" s="94"/>
      <c r="BP1209" s="94"/>
      <c r="BQ1209" s="94"/>
      <c r="BR1209" s="94"/>
      <c r="BS1209" s="94"/>
      <c r="BT1209" s="94"/>
      <c r="BU1209" s="94"/>
      <c r="BV1209" s="94"/>
      <c r="BW1209" s="94"/>
      <c r="BX1209" s="94"/>
      <c r="BY1209" s="94"/>
      <c r="BZ1209" s="94"/>
      <c r="CA1209" s="94"/>
      <c r="CB1209" s="94"/>
      <c r="CC1209" s="94"/>
      <c r="CD1209" s="94"/>
      <c r="CE1209" s="94"/>
      <c r="CF1209" s="94"/>
      <c r="CG1209" s="94"/>
      <c r="CH1209" s="94"/>
      <c r="CI1209" s="94"/>
      <c r="CJ1209" s="94"/>
      <c r="CK1209" s="94"/>
      <c r="CL1209" s="94"/>
      <c r="CM1209" s="94"/>
      <c r="CN1209" s="94"/>
      <c r="CO1209" s="94"/>
      <c r="CP1209" s="94"/>
      <c r="CQ1209" s="94"/>
      <c r="CR1209" s="94"/>
      <c r="CS1209" s="94"/>
      <c r="CT1209" s="94"/>
      <c r="CU1209" s="94"/>
      <c r="CV1209" s="94"/>
      <c r="CW1209" s="94"/>
      <c r="CX1209" s="94"/>
      <c r="CY1209" s="94"/>
      <c r="CZ1209" s="94"/>
      <c r="DA1209" s="94"/>
      <c r="DB1209" s="94"/>
      <c r="DC1209" s="94"/>
      <c r="DD1209" s="94"/>
      <c r="DE1209" s="94"/>
      <c r="DF1209" s="94"/>
      <c r="DG1209" s="94"/>
      <c r="DH1209" s="94"/>
      <c r="DI1209" s="94"/>
      <c r="DJ1209" s="94"/>
      <c r="DK1209" s="94"/>
      <c r="DL1209" s="94"/>
      <c r="DM1209" s="94"/>
      <c r="DN1209" s="94"/>
      <c r="DO1209" s="94"/>
      <c r="DP1209" s="94"/>
      <c r="DQ1209" s="94"/>
      <c r="DR1209" s="94"/>
      <c r="DS1209" s="94"/>
      <c r="DT1209" s="94"/>
      <c r="DU1209" s="94"/>
      <c r="DV1209" s="94"/>
      <c r="DW1209" s="94"/>
      <c r="DX1209" s="94"/>
      <c r="DY1209" s="94"/>
      <c r="DZ1209" s="94"/>
      <c r="EA1209" s="94"/>
      <c r="EB1209" s="94"/>
      <c r="EC1209" s="94"/>
      <c r="ED1209" s="94"/>
      <c r="EE1209" s="94"/>
      <c r="EF1209" s="94"/>
      <c r="EG1209" s="94"/>
      <c r="EH1209" s="94"/>
      <c r="EI1209" s="94"/>
      <c r="EJ1209" s="94"/>
      <c r="EK1209" s="94"/>
      <c r="EL1209" s="94"/>
      <c r="EM1209" s="94"/>
      <c r="EN1209" s="94"/>
      <c r="EO1209" s="94"/>
      <c r="EP1209" s="94"/>
      <c r="EQ1209" s="94"/>
      <c r="ER1209" s="94"/>
      <c r="ES1209" s="94"/>
      <c r="ET1209" s="94"/>
      <c r="EU1209" s="94"/>
      <c r="EV1209" s="94"/>
      <c r="EW1209" s="94"/>
      <c r="EX1209" s="94"/>
      <c r="EY1209" s="94"/>
      <c r="EZ1209" s="94"/>
      <c r="FA1209" s="94"/>
      <c r="FB1209" s="94"/>
      <c r="FC1209" s="94"/>
      <c r="FD1209" s="94"/>
      <c r="FE1209" s="94"/>
      <c r="FF1209" s="94"/>
      <c r="FG1209" s="94"/>
      <c r="FH1209" s="94"/>
      <c r="FI1209" s="94"/>
      <c r="FJ1209" s="94"/>
      <c r="FK1209" s="94"/>
      <c r="FL1209" s="94"/>
      <c r="FM1209" s="94"/>
      <c r="FN1209" s="94"/>
      <c r="FO1209" s="94"/>
      <c r="FP1209" s="94"/>
      <c r="FQ1209" s="94"/>
      <c r="FR1209" s="94"/>
      <c r="FS1209" s="94"/>
      <c r="FT1209" s="94"/>
      <c r="FU1209" s="94"/>
      <c r="FV1209" s="94"/>
      <c r="FW1209" s="94"/>
      <c r="FX1209" s="94"/>
      <c r="FY1209" s="94"/>
      <c r="FZ1209" s="94"/>
      <c r="GA1209" s="94"/>
      <c r="GB1209" s="94"/>
      <c r="GC1209" s="94"/>
      <c r="GD1209" s="94"/>
      <c r="GE1209" s="94"/>
      <c r="GF1209" s="94"/>
      <c r="GG1209" s="94"/>
      <c r="GH1209" s="94"/>
      <c r="GI1209" s="94"/>
      <c r="GJ1209" s="94"/>
      <c r="GK1209" s="94"/>
      <c r="GL1209" s="94"/>
      <c r="GM1209" s="94"/>
      <c r="GN1209" s="94"/>
      <c r="GO1209" s="94"/>
      <c r="GP1209" s="94"/>
      <c r="GQ1209" s="94"/>
      <c r="GR1209" s="94"/>
      <c r="GS1209" s="94"/>
      <c r="GT1209" s="94"/>
      <c r="GU1209" s="94"/>
      <c r="GV1209" s="94"/>
      <c r="GW1209" s="94"/>
      <c r="GX1209" s="94"/>
      <c r="GY1209" s="94"/>
      <c r="GZ1209" s="94"/>
      <c r="HA1209" s="1"/>
      <c r="HB1209" s="1"/>
    </row>
    <row r="1210" spans="1:210" s="23" customFormat="1">
      <c r="A1210" s="19"/>
      <c r="B1210" s="196" t="s">
        <v>241</v>
      </c>
      <c r="C1210" s="19"/>
      <c r="D1210" s="19"/>
      <c r="E1210" s="269"/>
      <c r="F1210" s="52"/>
      <c r="G1210" s="232"/>
      <c r="H1210" s="19"/>
      <c r="I1210" s="19" t="str">
        <f>$I$1026</f>
        <v>длина периода, за который производится платеж</v>
      </c>
      <c r="J1210" s="19"/>
      <c r="K1210" s="19"/>
      <c r="L1210" s="19"/>
      <c r="M1210" s="20"/>
      <c r="N1210" s="196"/>
      <c r="O1210" s="19"/>
      <c r="P1210" s="20"/>
      <c r="Q1210" s="19" t="s">
        <v>72</v>
      </c>
      <c r="R1210" s="19"/>
      <c r="S1210" s="20" t="s">
        <v>6</v>
      </c>
      <c r="T1210" s="205">
        <v>3</v>
      </c>
      <c r="U1210" s="26" t="s">
        <v>7</v>
      </c>
      <c r="V1210" s="19"/>
      <c r="W1210" s="21"/>
      <c r="X1210" s="22"/>
      <c r="Y1210" s="47"/>
      <c r="Z1210" s="96"/>
      <c r="AA1210" s="97"/>
      <c r="AB1210" s="97"/>
      <c r="AC1210" s="97"/>
      <c r="AD1210" s="97"/>
      <c r="AE1210" s="97"/>
      <c r="AF1210" s="97"/>
      <c r="AG1210" s="97"/>
      <c r="AH1210" s="97"/>
      <c r="AI1210" s="97"/>
      <c r="AJ1210" s="97"/>
      <c r="AK1210" s="97"/>
      <c r="AL1210" s="97"/>
      <c r="AM1210" s="97"/>
      <c r="AN1210" s="97"/>
      <c r="AO1210" s="97"/>
      <c r="AP1210" s="97"/>
      <c r="AQ1210" s="97"/>
      <c r="AR1210" s="97"/>
      <c r="AS1210" s="97"/>
      <c r="AT1210" s="97"/>
      <c r="AU1210" s="97"/>
      <c r="AV1210" s="97"/>
      <c r="AW1210" s="97"/>
      <c r="AX1210" s="97"/>
      <c r="AY1210" s="97"/>
      <c r="AZ1210" s="97"/>
      <c r="BA1210" s="97"/>
      <c r="BB1210" s="97"/>
      <c r="BC1210" s="97"/>
      <c r="BD1210" s="97"/>
      <c r="BE1210" s="97"/>
      <c r="BF1210" s="97"/>
      <c r="BG1210" s="97"/>
      <c r="BH1210" s="97"/>
      <c r="BI1210" s="97"/>
      <c r="BJ1210" s="97"/>
      <c r="BK1210" s="97"/>
      <c r="BL1210" s="97"/>
      <c r="BM1210" s="97"/>
      <c r="BN1210" s="97"/>
      <c r="BO1210" s="97"/>
      <c r="BP1210" s="97"/>
      <c r="BQ1210" s="97"/>
      <c r="BR1210" s="97"/>
      <c r="BS1210" s="97"/>
      <c r="BT1210" s="97"/>
      <c r="BU1210" s="97"/>
      <c r="BV1210" s="97"/>
      <c r="BW1210" s="97"/>
      <c r="BX1210" s="97"/>
      <c r="BY1210" s="97"/>
      <c r="BZ1210" s="97"/>
      <c r="CA1210" s="97"/>
      <c r="CB1210" s="97"/>
      <c r="CC1210" s="97"/>
      <c r="CD1210" s="97"/>
      <c r="CE1210" s="97"/>
      <c r="CF1210" s="97"/>
      <c r="CG1210" s="97"/>
      <c r="CH1210" s="97"/>
      <c r="CI1210" s="97"/>
      <c r="CJ1210" s="97"/>
      <c r="CK1210" s="97"/>
      <c r="CL1210" s="97"/>
      <c r="CM1210" s="97"/>
      <c r="CN1210" s="97"/>
      <c r="CO1210" s="97"/>
      <c r="CP1210" s="97"/>
      <c r="CQ1210" s="97"/>
      <c r="CR1210" s="97"/>
      <c r="CS1210" s="97"/>
      <c r="CT1210" s="97"/>
      <c r="CU1210" s="97"/>
      <c r="CV1210" s="97"/>
      <c r="CW1210" s="97"/>
      <c r="CX1210" s="97"/>
      <c r="CY1210" s="97"/>
      <c r="CZ1210" s="97"/>
      <c r="DA1210" s="97"/>
      <c r="DB1210" s="97"/>
      <c r="DC1210" s="97"/>
      <c r="DD1210" s="97"/>
      <c r="DE1210" s="97"/>
      <c r="DF1210" s="97"/>
      <c r="DG1210" s="97"/>
      <c r="DH1210" s="97"/>
      <c r="DI1210" s="97"/>
      <c r="DJ1210" s="97"/>
      <c r="DK1210" s="97"/>
      <c r="DL1210" s="97"/>
      <c r="DM1210" s="97"/>
      <c r="DN1210" s="97"/>
      <c r="DO1210" s="97"/>
      <c r="DP1210" s="97"/>
      <c r="DQ1210" s="97"/>
      <c r="DR1210" s="97"/>
      <c r="DS1210" s="97"/>
      <c r="DT1210" s="97"/>
      <c r="DU1210" s="97"/>
      <c r="DV1210" s="97"/>
      <c r="DW1210" s="97"/>
      <c r="DX1210" s="97"/>
      <c r="DY1210" s="97"/>
      <c r="DZ1210" s="97"/>
      <c r="EA1210" s="97"/>
      <c r="EB1210" s="97"/>
      <c r="EC1210" s="97"/>
      <c r="ED1210" s="97"/>
      <c r="EE1210" s="97"/>
      <c r="EF1210" s="97"/>
      <c r="EG1210" s="97"/>
      <c r="EH1210" s="97"/>
      <c r="EI1210" s="97"/>
      <c r="EJ1210" s="97"/>
      <c r="EK1210" s="97"/>
      <c r="EL1210" s="97"/>
      <c r="EM1210" s="97"/>
      <c r="EN1210" s="97"/>
      <c r="EO1210" s="97"/>
      <c r="EP1210" s="97"/>
      <c r="EQ1210" s="97"/>
      <c r="ER1210" s="97"/>
      <c r="ES1210" s="97"/>
      <c r="ET1210" s="97"/>
      <c r="EU1210" s="97"/>
      <c r="EV1210" s="97"/>
      <c r="EW1210" s="97"/>
      <c r="EX1210" s="97"/>
      <c r="EY1210" s="97"/>
      <c r="EZ1210" s="97"/>
      <c r="FA1210" s="97"/>
      <c r="FB1210" s="97"/>
      <c r="FC1210" s="97"/>
      <c r="FD1210" s="97"/>
      <c r="FE1210" s="97"/>
      <c r="FF1210" s="97"/>
      <c r="FG1210" s="97"/>
      <c r="FH1210" s="97"/>
      <c r="FI1210" s="97"/>
      <c r="FJ1210" s="97"/>
      <c r="FK1210" s="97"/>
      <c r="FL1210" s="97"/>
      <c r="FM1210" s="97"/>
      <c r="FN1210" s="97"/>
      <c r="FO1210" s="97"/>
      <c r="FP1210" s="97"/>
      <c r="FQ1210" s="97"/>
      <c r="FR1210" s="97"/>
      <c r="FS1210" s="97"/>
      <c r="FT1210" s="97"/>
      <c r="FU1210" s="97"/>
      <c r="FV1210" s="97"/>
      <c r="FW1210" s="97"/>
      <c r="FX1210" s="97"/>
      <c r="FY1210" s="97"/>
      <c r="FZ1210" s="97"/>
      <c r="GA1210" s="97"/>
      <c r="GB1210" s="97"/>
      <c r="GC1210" s="97"/>
      <c r="GD1210" s="97"/>
      <c r="GE1210" s="97"/>
      <c r="GF1210" s="97"/>
      <c r="GG1210" s="97"/>
      <c r="GH1210" s="97"/>
      <c r="GI1210" s="97"/>
      <c r="GJ1210" s="97"/>
      <c r="GK1210" s="97"/>
      <c r="GL1210" s="97"/>
      <c r="GM1210" s="97"/>
      <c r="GN1210" s="97"/>
      <c r="GO1210" s="97"/>
      <c r="GP1210" s="97"/>
      <c r="GQ1210" s="97"/>
      <c r="GR1210" s="97"/>
      <c r="GS1210" s="97"/>
      <c r="GT1210" s="97"/>
      <c r="GU1210" s="97"/>
      <c r="GV1210" s="97"/>
      <c r="GW1210" s="97"/>
      <c r="GX1210" s="97"/>
      <c r="GY1210" s="97"/>
      <c r="GZ1210" s="97"/>
      <c r="HA1210" s="19"/>
      <c r="HB1210" s="19"/>
    </row>
    <row r="1211" spans="1:210" ht="4.2" customHeight="1">
      <c r="A1211" s="1"/>
      <c r="B1211" s="1"/>
      <c r="C1211" s="1"/>
      <c r="D1211" s="1"/>
      <c r="E1211" s="263"/>
      <c r="F1211" s="48"/>
      <c r="G1211" s="231"/>
      <c r="H1211" s="1"/>
      <c r="I1211" s="1"/>
      <c r="J1211" s="1"/>
      <c r="K1211" s="1"/>
      <c r="L1211" s="1"/>
      <c r="M1211" s="5"/>
      <c r="N1211" s="1"/>
      <c r="O1211" s="1"/>
      <c r="P1211" s="5"/>
      <c r="Q1211" s="1"/>
      <c r="R1211" s="1"/>
      <c r="S1211" s="5"/>
      <c r="T1211" s="7"/>
      <c r="U1211" s="24"/>
      <c r="V1211" s="1"/>
      <c r="W1211" s="12"/>
      <c r="X1211" s="10"/>
      <c r="Y1211" s="46"/>
      <c r="Z1211" s="93"/>
      <c r="AA1211" s="94"/>
      <c r="AB1211" s="94"/>
      <c r="AC1211" s="94"/>
      <c r="AD1211" s="94"/>
      <c r="AE1211" s="94"/>
      <c r="AF1211" s="94"/>
      <c r="AG1211" s="94"/>
      <c r="AH1211" s="94"/>
      <c r="AI1211" s="94"/>
      <c r="AJ1211" s="94"/>
      <c r="AK1211" s="94"/>
      <c r="AL1211" s="94"/>
      <c r="AM1211" s="94"/>
      <c r="AN1211" s="94"/>
      <c r="AO1211" s="94"/>
      <c r="AP1211" s="94"/>
      <c r="AQ1211" s="94"/>
      <c r="AR1211" s="94"/>
      <c r="AS1211" s="94"/>
      <c r="AT1211" s="94"/>
      <c r="AU1211" s="94"/>
      <c r="AV1211" s="94"/>
      <c r="AW1211" s="94"/>
      <c r="AX1211" s="94"/>
      <c r="AY1211" s="94"/>
      <c r="AZ1211" s="94"/>
      <c r="BA1211" s="94"/>
      <c r="BB1211" s="94"/>
      <c r="BC1211" s="94"/>
      <c r="BD1211" s="94"/>
      <c r="BE1211" s="94"/>
      <c r="BF1211" s="94"/>
      <c r="BG1211" s="94"/>
      <c r="BH1211" s="94"/>
      <c r="BI1211" s="94"/>
      <c r="BJ1211" s="94"/>
      <c r="BK1211" s="94"/>
      <c r="BL1211" s="94"/>
      <c r="BM1211" s="94"/>
      <c r="BN1211" s="94"/>
      <c r="BO1211" s="94"/>
      <c r="BP1211" s="94"/>
      <c r="BQ1211" s="94"/>
      <c r="BR1211" s="94"/>
      <c r="BS1211" s="94"/>
      <c r="BT1211" s="94"/>
      <c r="BU1211" s="94"/>
      <c r="BV1211" s="94"/>
      <c r="BW1211" s="94"/>
      <c r="BX1211" s="94"/>
      <c r="BY1211" s="94"/>
      <c r="BZ1211" s="94"/>
      <c r="CA1211" s="94"/>
      <c r="CB1211" s="94"/>
      <c r="CC1211" s="94"/>
      <c r="CD1211" s="94"/>
      <c r="CE1211" s="94"/>
      <c r="CF1211" s="94"/>
      <c r="CG1211" s="94"/>
      <c r="CH1211" s="94"/>
      <c r="CI1211" s="94"/>
      <c r="CJ1211" s="94"/>
      <c r="CK1211" s="94"/>
      <c r="CL1211" s="94"/>
      <c r="CM1211" s="94"/>
      <c r="CN1211" s="94"/>
      <c r="CO1211" s="94"/>
      <c r="CP1211" s="94"/>
      <c r="CQ1211" s="94"/>
      <c r="CR1211" s="94"/>
      <c r="CS1211" s="94"/>
      <c r="CT1211" s="94"/>
      <c r="CU1211" s="94"/>
      <c r="CV1211" s="94"/>
      <c r="CW1211" s="94"/>
      <c r="CX1211" s="94"/>
      <c r="CY1211" s="94"/>
      <c r="CZ1211" s="94"/>
      <c r="DA1211" s="94"/>
      <c r="DB1211" s="94"/>
      <c r="DC1211" s="94"/>
      <c r="DD1211" s="94"/>
      <c r="DE1211" s="94"/>
      <c r="DF1211" s="94"/>
      <c r="DG1211" s="94"/>
      <c r="DH1211" s="94"/>
      <c r="DI1211" s="94"/>
      <c r="DJ1211" s="94"/>
      <c r="DK1211" s="94"/>
      <c r="DL1211" s="94"/>
      <c r="DM1211" s="94"/>
      <c r="DN1211" s="94"/>
      <c r="DO1211" s="94"/>
      <c r="DP1211" s="94"/>
      <c r="DQ1211" s="94"/>
      <c r="DR1211" s="94"/>
      <c r="DS1211" s="94"/>
      <c r="DT1211" s="94"/>
      <c r="DU1211" s="94"/>
      <c r="DV1211" s="94"/>
      <c r="DW1211" s="94"/>
      <c r="DX1211" s="94"/>
      <c r="DY1211" s="94"/>
      <c r="DZ1211" s="94"/>
      <c r="EA1211" s="94"/>
      <c r="EB1211" s="94"/>
      <c r="EC1211" s="94"/>
      <c r="ED1211" s="94"/>
      <c r="EE1211" s="94"/>
      <c r="EF1211" s="94"/>
      <c r="EG1211" s="94"/>
      <c r="EH1211" s="94"/>
      <c r="EI1211" s="94"/>
      <c r="EJ1211" s="94"/>
      <c r="EK1211" s="94"/>
      <c r="EL1211" s="94"/>
      <c r="EM1211" s="94"/>
      <c r="EN1211" s="94"/>
      <c r="EO1211" s="94"/>
      <c r="EP1211" s="94"/>
      <c r="EQ1211" s="94"/>
      <c r="ER1211" s="94"/>
      <c r="ES1211" s="94"/>
      <c r="ET1211" s="94"/>
      <c r="EU1211" s="94"/>
      <c r="EV1211" s="94"/>
      <c r="EW1211" s="94"/>
      <c r="EX1211" s="94"/>
      <c r="EY1211" s="94"/>
      <c r="EZ1211" s="94"/>
      <c r="FA1211" s="94"/>
      <c r="FB1211" s="94"/>
      <c r="FC1211" s="94"/>
      <c r="FD1211" s="94"/>
      <c r="FE1211" s="94"/>
      <c r="FF1211" s="94"/>
      <c r="FG1211" s="94"/>
      <c r="FH1211" s="94"/>
      <c r="FI1211" s="94"/>
      <c r="FJ1211" s="94"/>
      <c r="FK1211" s="94"/>
      <c r="FL1211" s="94"/>
      <c r="FM1211" s="94"/>
      <c r="FN1211" s="94"/>
      <c r="FO1211" s="94"/>
      <c r="FP1211" s="94"/>
      <c r="FQ1211" s="94"/>
      <c r="FR1211" s="94"/>
      <c r="FS1211" s="94"/>
      <c r="FT1211" s="94"/>
      <c r="FU1211" s="94"/>
      <c r="FV1211" s="94"/>
      <c r="FW1211" s="94"/>
      <c r="FX1211" s="94"/>
      <c r="FY1211" s="94"/>
      <c r="FZ1211" s="94"/>
      <c r="GA1211" s="94"/>
      <c r="GB1211" s="94"/>
      <c r="GC1211" s="94"/>
      <c r="GD1211" s="94"/>
      <c r="GE1211" s="94"/>
      <c r="GF1211" s="94"/>
      <c r="GG1211" s="94"/>
      <c r="GH1211" s="94"/>
      <c r="GI1211" s="94"/>
      <c r="GJ1211" s="94"/>
      <c r="GK1211" s="94"/>
      <c r="GL1211" s="94"/>
      <c r="GM1211" s="94"/>
      <c r="GN1211" s="94"/>
      <c r="GO1211" s="94"/>
      <c r="GP1211" s="94"/>
      <c r="GQ1211" s="94"/>
      <c r="GR1211" s="94"/>
      <c r="GS1211" s="94"/>
      <c r="GT1211" s="94"/>
      <c r="GU1211" s="94"/>
      <c r="GV1211" s="94"/>
      <c r="GW1211" s="94"/>
      <c r="GX1211" s="94"/>
      <c r="GY1211" s="94"/>
      <c r="GZ1211" s="94"/>
      <c r="HA1211" s="1"/>
      <c r="HB1211" s="1"/>
    </row>
    <row r="1212" spans="1:210" s="4" customFormat="1" ht="12.6" thickBot="1">
      <c r="A1212" s="3"/>
      <c r="B1212" s="430"/>
      <c r="C1212" s="431"/>
      <c r="D1212" s="431"/>
      <c r="E1212" s="432" t="s">
        <v>27</v>
      </c>
      <c r="F1212" s="433"/>
      <c r="G1212" s="409" t="s">
        <v>6</v>
      </c>
      <c r="H1212" s="36" t="s">
        <v>242</v>
      </c>
      <c r="I1212" s="36"/>
      <c r="J1212" s="36"/>
      <c r="K1212" s="36"/>
      <c r="L1212" s="36"/>
      <c r="M1212" s="37"/>
      <c r="N1212" s="36" t="str">
        <f>Главная!$Y$8</f>
        <v>итого</v>
      </c>
      <c r="O1212" s="36"/>
      <c r="P1212" s="5"/>
      <c r="Q1212" s="36" t="s">
        <v>26</v>
      </c>
      <c r="R1212" s="434"/>
      <c r="S1212" s="434"/>
      <c r="T1212" s="434"/>
      <c r="U1212" s="434"/>
      <c r="V1212" s="434"/>
      <c r="W1212" s="435">
        <f>SUM($Y1212:$HA1212)</f>
        <v>0</v>
      </c>
      <c r="X1212" s="435"/>
      <c r="Y1212" s="436"/>
      <c r="Z1212" s="437"/>
      <c r="AA1212" s="438">
        <f>IF(AA$8="",0,IF($T1208=справочники!$J$9,IF(SUM($Z1212:Z1212)&lt;SUM($Z1165:AA1165),SUMIFS(1165:1165,$1:$1,"&gt;="&amp;AA$1,$1:$1,"&lt;="&amp;AA$1+IF(OR($T1210=0,$T1210=""),1,$T1210)-1),0),IF($T1208=справочники!$J$10,IF(INT(AA$1/IF(OR($T1210=0,$T1210=""),1,$T1210))=AA$1/IF(OR($T1210=0,$T1210=""),1,$T1210),SUMIFS(1165:1165,$1:$1,"&lt;="&amp;AA$1,$1:$1,"&gt;="&amp;AA$1-IF(OR($T1210=0,$T1210=""),1,$T1210)+1),0),AA1165)))</f>
        <v>0</v>
      </c>
      <c r="AB1212" s="438">
        <f>IF(AB$8="",0,IF($T1208=справочники!$J$9,IF(SUM($Z1212:AA1212)&lt;SUM($Z1165:AB1165),SUMIFS(1165:1165,$1:$1,"&gt;="&amp;AB$1,$1:$1,"&lt;="&amp;AB$1+IF(OR($T1210=0,$T1210=""),1,$T1210)-1),0),IF($T1208=справочники!$J$10,IF(INT(AB$1/IF(OR($T1210=0,$T1210=""),1,$T1210))=AB$1/IF(OR($T1210=0,$T1210=""),1,$T1210),SUMIFS(1165:1165,$1:$1,"&lt;="&amp;AB$1,$1:$1,"&gt;="&amp;AB$1-IF(OR($T1210=0,$T1210=""),1,$T1210)+1),0),AB1165)))</f>
        <v>0</v>
      </c>
      <c r="AC1212" s="438">
        <f>IF(AC$8="",0,IF($T1208=справочники!$J$9,IF(SUM($Z1212:AB1212)&lt;SUM($Z1165:AC1165),SUMIFS(1165:1165,$1:$1,"&gt;="&amp;AC$1,$1:$1,"&lt;="&amp;AC$1+IF(OR($T1210=0,$T1210=""),1,$T1210)-1),0),IF($T1208=справочники!$J$10,IF(INT(AC$1/IF(OR($T1210=0,$T1210=""),1,$T1210))=AC$1/IF(OR($T1210=0,$T1210=""),1,$T1210),SUMIFS(1165:1165,$1:$1,"&lt;="&amp;AC$1,$1:$1,"&gt;="&amp;AC$1-IF(OR($T1210=0,$T1210=""),1,$T1210)+1),0),AC1165)))</f>
        <v>0</v>
      </c>
      <c r="AD1212" s="438">
        <f>IF(AD$8="",0,IF($T1208=справочники!$J$9,IF(SUM($Z1212:AC1212)&lt;SUM($Z1165:AD1165),SUMIFS(1165:1165,$1:$1,"&gt;="&amp;AD$1,$1:$1,"&lt;="&amp;AD$1+IF(OR($T1210=0,$T1210=""),1,$T1210)-1),0),IF($T1208=справочники!$J$10,IF(INT(AD$1/IF(OR($T1210=0,$T1210=""),1,$T1210))=AD$1/IF(OR($T1210=0,$T1210=""),1,$T1210),SUMIFS(1165:1165,$1:$1,"&lt;="&amp;AD$1,$1:$1,"&gt;="&amp;AD$1-IF(OR($T1210=0,$T1210=""),1,$T1210)+1),0),AD1165)))</f>
        <v>0</v>
      </c>
      <c r="AE1212" s="438">
        <f>IF(AE$8="",0,IF($T1208=справочники!$J$9,IF(SUM($Z1212:AD1212)&lt;SUM($Z1165:AE1165),SUMIFS(1165:1165,$1:$1,"&gt;="&amp;AE$1,$1:$1,"&lt;="&amp;AE$1+IF(OR($T1210=0,$T1210=""),1,$T1210)-1),0),IF($T1208=справочники!$J$10,IF(INT(AE$1/IF(OR($T1210=0,$T1210=""),1,$T1210))=AE$1/IF(OR($T1210=0,$T1210=""),1,$T1210),SUMIFS(1165:1165,$1:$1,"&lt;="&amp;AE$1,$1:$1,"&gt;="&amp;AE$1-IF(OR($T1210=0,$T1210=""),1,$T1210)+1),0),AE1165)))</f>
        <v>0</v>
      </c>
      <c r="AF1212" s="438">
        <f>IF(AF$8="",0,IF($T1208=справочники!$J$9,IF(SUM($Z1212:AE1212)&lt;SUM($Z1165:AF1165),SUMIFS(1165:1165,$1:$1,"&gt;="&amp;AF$1,$1:$1,"&lt;="&amp;AF$1+IF(OR($T1210=0,$T1210=""),1,$T1210)-1),0),IF($T1208=справочники!$J$10,IF(INT(AF$1/IF(OR($T1210=0,$T1210=""),1,$T1210))=AF$1/IF(OR($T1210=0,$T1210=""),1,$T1210),SUMIFS(1165:1165,$1:$1,"&lt;="&amp;AF$1,$1:$1,"&gt;="&amp;AF$1-IF(OR($T1210=0,$T1210=""),1,$T1210)+1),0),AF1165)))</f>
        <v>0</v>
      </c>
      <c r="AG1212" s="438">
        <f>IF(AG$8="",0,IF($T1208=справочники!$J$9,IF(SUM($Z1212:AF1212)&lt;SUM($Z1165:AG1165),SUMIFS(1165:1165,$1:$1,"&gt;="&amp;AG$1,$1:$1,"&lt;="&amp;AG$1+IF(OR($T1210=0,$T1210=""),1,$T1210)-1),0),IF($T1208=справочники!$J$10,IF(INT(AG$1/IF(OR($T1210=0,$T1210=""),1,$T1210))=AG$1/IF(OR($T1210=0,$T1210=""),1,$T1210),SUMIFS(1165:1165,$1:$1,"&lt;="&amp;AG$1,$1:$1,"&gt;="&amp;AG$1-IF(OR($T1210=0,$T1210=""),1,$T1210)+1),0),AG1165)))</f>
        <v>0</v>
      </c>
      <c r="AH1212" s="438">
        <f>IF(AH$8="",0,IF($T1208=справочники!$J$9,IF(SUM($Z1212:AG1212)&lt;SUM($Z1165:AH1165),SUMIFS(1165:1165,$1:$1,"&gt;="&amp;AH$1,$1:$1,"&lt;="&amp;AH$1+IF(OR($T1210=0,$T1210=""),1,$T1210)-1),0),IF($T1208=справочники!$J$10,IF(INT(AH$1/IF(OR($T1210=0,$T1210=""),1,$T1210))=AH$1/IF(OR($T1210=0,$T1210=""),1,$T1210),SUMIFS(1165:1165,$1:$1,"&lt;="&amp;AH$1,$1:$1,"&gt;="&amp;AH$1-IF(OR($T1210=0,$T1210=""),1,$T1210)+1),0),AH1165)))</f>
        <v>0</v>
      </c>
      <c r="AI1212" s="438">
        <f>IF(AI$8="",0,IF($T1208=справочники!$J$9,IF(SUM($Z1212:AH1212)&lt;SUM($Z1165:AI1165),SUMIFS(1165:1165,$1:$1,"&gt;="&amp;AI$1,$1:$1,"&lt;="&amp;AI$1+IF(OR($T1210=0,$T1210=""),1,$T1210)-1),0),IF($T1208=справочники!$J$10,IF(INT(AI$1/IF(OR($T1210=0,$T1210=""),1,$T1210))=AI$1/IF(OR($T1210=0,$T1210=""),1,$T1210),SUMIFS(1165:1165,$1:$1,"&lt;="&amp;AI$1,$1:$1,"&gt;="&amp;AI$1-IF(OR($T1210=0,$T1210=""),1,$T1210)+1),0),AI1165)))</f>
        <v>0</v>
      </c>
      <c r="AJ1212" s="438">
        <f>IF(AJ$8="",0,IF($T1208=справочники!$J$9,IF(SUM($Z1212:AI1212)&lt;SUM($Z1165:AJ1165),SUMIFS(1165:1165,$1:$1,"&gt;="&amp;AJ$1,$1:$1,"&lt;="&amp;AJ$1+IF(OR($T1210=0,$T1210=""),1,$T1210)-1),0),IF($T1208=справочники!$J$10,IF(INT(AJ$1/IF(OR($T1210=0,$T1210=""),1,$T1210))=AJ$1/IF(OR($T1210=0,$T1210=""),1,$T1210),SUMIFS(1165:1165,$1:$1,"&lt;="&amp;AJ$1,$1:$1,"&gt;="&amp;AJ$1-IF(OR($T1210=0,$T1210=""),1,$T1210)+1),0),AJ1165)))</f>
        <v>0</v>
      </c>
      <c r="AK1212" s="438">
        <f>IF(AK$8="",0,IF($T1208=справочники!$J$9,IF(SUM($Z1212:AJ1212)&lt;SUM($Z1165:AK1165),SUMIFS(1165:1165,$1:$1,"&gt;="&amp;AK$1,$1:$1,"&lt;="&amp;AK$1+IF(OR($T1210=0,$T1210=""),1,$T1210)-1),0),IF($T1208=справочники!$J$10,IF(INT(AK$1/IF(OR($T1210=0,$T1210=""),1,$T1210))=AK$1/IF(OR($T1210=0,$T1210=""),1,$T1210),SUMIFS(1165:1165,$1:$1,"&lt;="&amp;AK$1,$1:$1,"&gt;="&amp;AK$1-IF(OR($T1210=0,$T1210=""),1,$T1210)+1),0),AK1165)))</f>
        <v>0</v>
      </c>
      <c r="AL1212" s="438">
        <f>IF(AL$8="",0,IF($T1208=справочники!$J$9,IF(SUM($Z1212:AK1212)&lt;SUM($Z1165:AL1165),SUMIFS(1165:1165,$1:$1,"&gt;="&amp;AL$1,$1:$1,"&lt;="&amp;AL$1+IF(OR($T1210=0,$T1210=""),1,$T1210)-1),0),IF($T1208=справочники!$J$10,IF(INT(AL$1/IF(OR($T1210=0,$T1210=""),1,$T1210))=AL$1/IF(OR($T1210=0,$T1210=""),1,$T1210),SUMIFS(1165:1165,$1:$1,"&lt;="&amp;AL$1,$1:$1,"&gt;="&amp;AL$1-IF(OR($T1210=0,$T1210=""),1,$T1210)+1),0),AL1165)))</f>
        <v>0</v>
      </c>
      <c r="AM1212" s="438">
        <f>IF(AM$8="",0,IF($T1208=справочники!$J$9,IF(SUM($Z1212:AL1212)&lt;SUM($Z1165:AM1165),SUMIFS(1165:1165,$1:$1,"&gt;="&amp;AM$1,$1:$1,"&lt;="&amp;AM$1+IF(OR($T1210=0,$T1210=""),1,$T1210)-1),0),IF($T1208=справочники!$J$10,IF(INT(AM$1/IF(OR($T1210=0,$T1210=""),1,$T1210))=AM$1/IF(OR($T1210=0,$T1210=""),1,$T1210),SUMIFS(1165:1165,$1:$1,"&lt;="&amp;AM$1,$1:$1,"&gt;="&amp;AM$1-IF(OR($T1210=0,$T1210=""),1,$T1210)+1),0),AM1165)))</f>
        <v>0</v>
      </c>
      <c r="AN1212" s="438">
        <f>IF(AN$8="",0,IF($T1208=справочники!$J$9,IF(SUM($Z1212:AM1212)&lt;SUM($Z1165:AN1165),SUMIFS(1165:1165,$1:$1,"&gt;="&amp;AN$1,$1:$1,"&lt;="&amp;AN$1+IF(OR($T1210=0,$T1210=""),1,$T1210)-1),0),IF($T1208=справочники!$J$10,IF(INT(AN$1/IF(OR($T1210=0,$T1210=""),1,$T1210))=AN$1/IF(OR($T1210=0,$T1210=""),1,$T1210),SUMIFS(1165:1165,$1:$1,"&lt;="&amp;AN$1,$1:$1,"&gt;="&amp;AN$1-IF(OR($T1210=0,$T1210=""),1,$T1210)+1),0),AN1165)))</f>
        <v>0</v>
      </c>
      <c r="AO1212" s="438">
        <f>IF(AO$8="",0,IF($T1208=справочники!$J$9,IF(SUM($Z1212:AN1212)&lt;SUM($Z1165:AO1165),SUMIFS(1165:1165,$1:$1,"&gt;="&amp;AO$1,$1:$1,"&lt;="&amp;AO$1+IF(OR($T1210=0,$T1210=""),1,$T1210)-1),0),IF($T1208=справочники!$J$10,IF(INT(AO$1/IF(OR($T1210=0,$T1210=""),1,$T1210))=AO$1/IF(OR($T1210=0,$T1210=""),1,$T1210),SUMIFS(1165:1165,$1:$1,"&lt;="&amp;AO$1,$1:$1,"&gt;="&amp;AO$1-IF(OR($T1210=0,$T1210=""),1,$T1210)+1),0),AO1165)))</f>
        <v>0</v>
      </c>
      <c r="AP1212" s="438">
        <f>IF(AP$8="",0,IF($T1208=справочники!$J$9,IF(SUM($Z1212:AO1212)&lt;SUM($Z1165:AP1165),SUMIFS(1165:1165,$1:$1,"&gt;="&amp;AP$1,$1:$1,"&lt;="&amp;AP$1+IF(OR($T1210=0,$T1210=""),1,$T1210)-1),0),IF($T1208=справочники!$J$10,IF(INT(AP$1/IF(OR($T1210=0,$T1210=""),1,$T1210))=AP$1/IF(OR($T1210=0,$T1210=""),1,$T1210),SUMIFS(1165:1165,$1:$1,"&lt;="&amp;AP$1,$1:$1,"&gt;="&amp;AP$1-IF(OR($T1210=0,$T1210=""),1,$T1210)+1),0),AP1165)))</f>
        <v>0</v>
      </c>
      <c r="AQ1212" s="438">
        <f>IF(AQ$8="",0,IF($T1208=справочники!$J$9,IF(SUM($Z1212:AP1212)&lt;SUM($Z1165:AQ1165),SUMIFS(1165:1165,$1:$1,"&gt;="&amp;AQ$1,$1:$1,"&lt;="&amp;AQ$1+IF(OR($T1210=0,$T1210=""),1,$T1210)-1),0),IF($T1208=справочники!$J$10,IF(INT(AQ$1/IF(OR($T1210=0,$T1210=""),1,$T1210))=AQ$1/IF(OR($T1210=0,$T1210=""),1,$T1210),SUMIFS(1165:1165,$1:$1,"&lt;="&amp;AQ$1,$1:$1,"&gt;="&amp;AQ$1-IF(OR($T1210=0,$T1210=""),1,$T1210)+1),0),AQ1165)))</f>
        <v>0</v>
      </c>
      <c r="AR1212" s="438">
        <f>IF(AR$8="",0,IF($T1208=справочники!$J$9,IF(SUM($Z1212:AQ1212)&lt;SUM($Z1165:AR1165),SUMIFS(1165:1165,$1:$1,"&gt;="&amp;AR$1,$1:$1,"&lt;="&amp;AR$1+IF(OR($T1210=0,$T1210=""),1,$T1210)-1),0),IF($T1208=справочники!$J$10,IF(INT(AR$1/IF(OR($T1210=0,$T1210=""),1,$T1210))=AR$1/IF(OR($T1210=0,$T1210=""),1,$T1210),SUMIFS(1165:1165,$1:$1,"&lt;="&amp;AR$1,$1:$1,"&gt;="&amp;AR$1-IF(OR($T1210=0,$T1210=""),1,$T1210)+1),0),AR1165)))</f>
        <v>0</v>
      </c>
      <c r="AS1212" s="438">
        <f>IF(AS$8="",0,IF($T1208=справочники!$J$9,IF(SUM($Z1212:AR1212)&lt;SUM($Z1165:AS1165),SUMIFS(1165:1165,$1:$1,"&gt;="&amp;AS$1,$1:$1,"&lt;="&amp;AS$1+IF(OR($T1210=0,$T1210=""),1,$T1210)-1),0),IF($T1208=справочники!$J$10,IF(INT(AS$1/IF(OR($T1210=0,$T1210=""),1,$T1210))=AS$1/IF(OR($T1210=0,$T1210=""),1,$T1210),SUMIFS(1165:1165,$1:$1,"&lt;="&amp;AS$1,$1:$1,"&gt;="&amp;AS$1-IF(OR($T1210=0,$T1210=""),1,$T1210)+1),0),AS1165)))</f>
        <v>0</v>
      </c>
      <c r="AT1212" s="438">
        <f>IF(AT$8="",0,IF($T1208=справочники!$J$9,IF(SUM($Z1212:AS1212)&lt;SUM($Z1165:AT1165),SUMIFS(1165:1165,$1:$1,"&gt;="&amp;AT$1,$1:$1,"&lt;="&amp;AT$1+IF(OR($T1210=0,$T1210=""),1,$T1210)-1),0),IF($T1208=справочники!$J$10,IF(INT(AT$1/IF(OR($T1210=0,$T1210=""),1,$T1210))=AT$1/IF(OR($T1210=0,$T1210=""),1,$T1210),SUMIFS(1165:1165,$1:$1,"&lt;="&amp;AT$1,$1:$1,"&gt;="&amp;AT$1-IF(OR($T1210=0,$T1210=""),1,$T1210)+1),0),AT1165)))</f>
        <v>0</v>
      </c>
      <c r="AU1212" s="438">
        <f>IF(AU$8="",0,IF($T1208=справочники!$J$9,IF(SUM($Z1212:AT1212)&lt;SUM($Z1165:AU1165),SUMIFS(1165:1165,$1:$1,"&gt;="&amp;AU$1,$1:$1,"&lt;="&amp;AU$1+IF(OR($T1210=0,$T1210=""),1,$T1210)-1),0),IF($T1208=справочники!$J$10,IF(INT(AU$1/IF(OR($T1210=0,$T1210=""),1,$T1210))=AU$1/IF(OR($T1210=0,$T1210=""),1,$T1210),SUMIFS(1165:1165,$1:$1,"&lt;="&amp;AU$1,$1:$1,"&gt;="&amp;AU$1-IF(OR($T1210=0,$T1210=""),1,$T1210)+1),0),AU1165)))</f>
        <v>0</v>
      </c>
      <c r="AV1212" s="438">
        <f>IF(AV$8="",0,IF($T1208=справочники!$J$9,IF(SUM($Z1212:AU1212)&lt;SUM($Z1165:AV1165),SUMIFS(1165:1165,$1:$1,"&gt;="&amp;AV$1,$1:$1,"&lt;="&amp;AV$1+IF(OR($T1210=0,$T1210=""),1,$T1210)-1),0),IF($T1208=справочники!$J$10,IF(INT(AV$1/IF(OR($T1210=0,$T1210=""),1,$T1210))=AV$1/IF(OR($T1210=0,$T1210=""),1,$T1210),SUMIFS(1165:1165,$1:$1,"&lt;="&amp;AV$1,$1:$1,"&gt;="&amp;AV$1-IF(OR($T1210=0,$T1210=""),1,$T1210)+1),0),AV1165)))</f>
        <v>0</v>
      </c>
      <c r="AW1212" s="438">
        <f>IF(AW$8="",0,IF($T1208=справочники!$J$9,IF(SUM($Z1212:AV1212)&lt;SUM($Z1165:AW1165),SUMIFS(1165:1165,$1:$1,"&gt;="&amp;AW$1,$1:$1,"&lt;="&amp;AW$1+IF(OR($T1210=0,$T1210=""),1,$T1210)-1),0),IF($T1208=справочники!$J$10,IF(INT(AW$1/IF(OR($T1210=0,$T1210=""),1,$T1210))=AW$1/IF(OR($T1210=0,$T1210=""),1,$T1210),SUMIFS(1165:1165,$1:$1,"&lt;="&amp;AW$1,$1:$1,"&gt;="&amp;AW$1-IF(OR($T1210=0,$T1210=""),1,$T1210)+1),0),AW1165)))</f>
        <v>0</v>
      </c>
      <c r="AX1212" s="438">
        <f>IF(AX$8="",0,IF($T1208=справочники!$J$9,IF(SUM($Z1212:AW1212)&lt;SUM($Z1165:AX1165),SUMIFS(1165:1165,$1:$1,"&gt;="&amp;AX$1,$1:$1,"&lt;="&amp;AX$1+IF(OR($T1210=0,$T1210=""),1,$T1210)-1),0),IF($T1208=справочники!$J$10,IF(INT(AX$1/IF(OR($T1210=0,$T1210=""),1,$T1210))=AX$1/IF(OR($T1210=0,$T1210=""),1,$T1210),SUMIFS(1165:1165,$1:$1,"&lt;="&amp;AX$1,$1:$1,"&gt;="&amp;AX$1-IF(OR($T1210=0,$T1210=""),1,$T1210)+1),0),AX1165)))</f>
        <v>0</v>
      </c>
      <c r="AY1212" s="438">
        <f>IF(AY$8="",0,IF($T1208=справочники!$J$9,IF(SUM($Z1212:AX1212)&lt;SUM($Z1165:AY1165),SUMIFS(1165:1165,$1:$1,"&gt;="&amp;AY$1,$1:$1,"&lt;="&amp;AY$1+IF(OR($T1210=0,$T1210=""),1,$T1210)-1),0),IF($T1208=справочники!$J$10,IF(INT(AY$1/IF(OR($T1210=0,$T1210=""),1,$T1210))=AY$1/IF(OR($T1210=0,$T1210=""),1,$T1210),SUMIFS(1165:1165,$1:$1,"&lt;="&amp;AY$1,$1:$1,"&gt;="&amp;AY$1-IF(OR($T1210=0,$T1210=""),1,$T1210)+1),0),AY1165)))</f>
        <v>0</v>
      </c>
      <c r="AZ1212" s="438">
        <f>IF(AZ$8="",0,IF($T1208=справочники!$J$9,IF(SUM($Z1212:AY1212)&lt;SUM($Z1165:AZ1165),SUMIFS(1165:1165,$1:$1,"&gt;="&amp;AZ$1,$1:$1,"&lt;="&amp;AZ$1+IF(OR($T1210=0,$T1210=""),1,$T1210)-1),0),IF($T1208=справочники!$J$10,IF(INT(AZ$1/IF(OR($T1210=0,$T1210=""),1,$T1210))=AZ$1/IF(OR($T1210=0,$T1210=""),1,$T1210),SUMIFS(1165:1165,$1:$1,"&lt;="&amp;AZ$1,$1:$1,"&gt;="&amp;AZ$1-IF(OR($T1210=0,$T1210=""),1,$T1210)+1),0),AZ1165)))</f>
        <v>0</v>
      </c>
      <c r="BA1212" s="438">
        <f>IF(BA$8="",0,IF($T1208=справочники!$J$9,IF(SUM($Z1212:AZ1212)&lt;SUM($Z1165:BA1165),SUMIFS(1165:1165,$1:$1,"&gt;="&amp;BA$1,$1:$1,"&lt;="&amp;BA$1+IF(OR($T1210=0,$T1210=""),1,$T1210)-1),0),IF($T1208=справочники!$J$10,IF(INT(BA$1/IF(OR($T1210=0,$T1210=""),1,$T1210))=BA$1/IF(OR($T1210=0,$T1210=""),1,$T1210),SUMIFS(1165:1165,$1:$1,"&lt;="&amp;BA$1,$1:$1,"&gt;="&amp;BA$1-IF(OR($T1210=0,$T1210=""),1,$T1210)+1),0),BA1165)))</f>
        <v>0</v>
      </c>
      <c r="BB1212" s="438">
        <f>IF(BB$8="",0,IF($T1208=справочники!$J$9,IF(SUM($Z1212:BA1212)&lt;SUM($Z1165:BB1165),SUMIFS(1165:1165,$1:$1,"&gt;="&amp;BB$1,$1:$1,"&lt;="&amp;BB$1+IF(OR($T1210=0,$T1210=""),1,$T1210)-1),0),IF($T1208=справочники!$J$10,IF(INT(BB$1/IF(OR($T1210=0,$T1210=""),1,$T1210))=BB$1/IF(OR($T1210=0,$T1210=""),1,$T1210),SUMIFS(1165:1165,$1:$1,"&lt;="&amp;BB$1,$1:$1,"&gt;="&amp;BB$1-IF(OR($T1210=0,$T1210=""),1,$T1210)+1),0),BB1165)))</f>
        <v>0</v>
      </c>
      <c r="BC1212" s="438">
        <f>IF(BC$8="",0,IF($T1208=справочники!$J$9,IF(SUM($Z1212:BB1212)&lt;SUM($Z1165:BC1165),SUMIFS(1165:1165,$1:$1,"&gt;="&amp;BC$1,$1:$1,"&lt;="&amp;BC$1+IF(OR($T1210=0,$T1210=""),1,$T1210)-1),0),IF($T1208=справочники!$J$10,IF(INT(BC$1/IF(OR($T1210=0,$T1210=""),1,$T1210))=BC$1/IF(OR($T1210=0,$T1210=""),1,$T1210),SUMIFS(1165:1165,$1:$1,"&lt;="&amp;BC$1,$1:$1,"&gt;="&amp;BC$1-IF(OR($T1210=0,$T1210=""),1,$T1210)+1),0),BC1165)))</f>
        <v>0</v>
      </c>
      <c r="BD1212" s="438">
        <f>IF(BD$8="",0,IF($T1208=справочники!$J$9,IF(SUM($Z1212:BC1212)&lt;SUM($Z1165:BD1165),SUMIFS(1165:1165,$1:$1,"&gt;="&amp;BD$1,$1:$1,"&lt;="&amp;BD$1+IF(OR($T1210=0,$T1210=""),1,$T1210)-1),0),IF($T1208=справочники!$J$10,IF(INT(BD$1/IF(OR($T1210=0,$T1210=""),1,$T1210))=BD$1/IF(OR($T1210=0,$T1210=""),1,$T1210),SUMIFS(1165:1165,$1:$1,"&lt;="&amp;BD$1,$1:$1,"&gt;="&amp;BD$1-IF(OR($T1210=0,$T1210=""),1,$T1210)+1),0),BD1165)))</f>
        <v>0</v>
      </c>
      <c r="BE1212" s="438">
        <f>IF(BE$8="",0,IF($T1208=справочники!$J$9,IF(SUM($Z1212:BD1212)&lt;SUM($Z1165:BE1165),SUMIFS(1165:1165,$1:$1,"&gt;="&amp;BE$1,$1:$1,"&lt;="&amp;BE$1+IF(OR($T1210=0,$T1210=""),1,$T1210)-1),0),IF($T1208=справочники!$J$10,IF(INT(BE$1/IF(OR($T1210=0,$T1210=""),1,$T1210))=BE$1/IF(OR($T1210=0,$T1210=""),1,$T1210),SUMIFS(1165:1165,$1:$1,"&lt;="&amp;BE$1,$1:$1,"&gt;="&amp;BE$1-IF(OR($T1210=0,$T1210=""),1,$T1210)+1),0),BE1165)))</f>
        <v>0</v>
      </c>
      <c r="BF1212" s="438">
        <f>IF(BF$8="",0,IF($T1208=справочники!$J$9,IF(SUM($Z1212:BE1212)&lt;SUM($Z1165:BF1165),SUMIFS(1165:1165,$1:$1,"&gt;="&amp;BF$1,$1:$1,"&lt;="&amp;BF$1+IF(OR($T1210=0,$T1210=""),1,$T1210)-1),0),IF($T1208=справочники!$J$10,IF(INT(BF$1/IF(OR($T1210=0,$T1210=""),1,$T1210))=BF$1/IF(OR($T1210=0,$T1210=""),1,$T1210),SUMIFS(1165:1165,$1:$1,"&lt;="&amp;BF$1,$1:$1,"&gt;="&amp;BF$1-IF(OR($T1210=0,$T1210=""),1,$T1210)+1),0),BF1165)))</f>
        <v>0</v>
      </c>
      <c r="BG1212" s="438">
        <f>IF(BG$8="",0,IF($T1208=справочники!$J$9,IF(SUM($Z1212:BF1212)&lt;SUM($Z1165:BG1165),SUMIFS(1165:1165,$1:$1,"&gt;="&amp;BG$1,$1:$1,"&lt;="&amp;BG$1+IF(OR($T1210=0,$T1210=""),1,$T1210)-1),0),IF($T1208=справочники!$J$10,IF(INT(BG$1/IF(OR($T1210=0,$T1210=""),1,$T1210))=BG$1/IF(OR($T1210=0,$T1210=""),1,$T1210),SUMIFS(1165:1165,$1:$1,"&lt;="&amp;BG$1,$1:$1,"&gt;="&amp;BG$1-IF(OR($T1210=0,$T1210=""),1,$T1210)+1),0),BG1165)))</f>
        <v>0</v>
      </c>
      <c r="BH1212" s="438">
        <f>IF(BH$8="",0,IF($T1208=справочники!$J$9,IF(SUM($Z1212:BG1212)&lt;SUM($Z1165:BH1165),SUMIFS(1165:1165,$1:$1,"&gt;="&amp;BH$1,$1:$1,"&lt;="&amp;BH$1+IF(OR($T1210=0,$T1210=""),1,$T1210)-1),0),IF($T1208=справочники!$J$10,IF(INT(BH$1/IF(OR($T1210=0,$T1210=""),1,$T1210))=BH$1/IF(OR($T1210=0,$T1210=""),1,$T1210),SUMIFS(1165:1165,$1:$1,"&lt;="&amp;BH$1,$1:$1,"&gt;="&amp;BH$1-IF(OR($T1210=0,$T1210=""),1,$T1210)+1),0),BH1165)))</f>
        <v>0</v>
      </c>
      <c r="BI1212" s="438">
        <f>IF(BI$8="",0,IF($T1208=справочники!$J$9,IF(SUM($Z1212:BH1212)&lt;SUM($Z1165:BI1165),SUMIFS(1165:1165,$1:$1,"&gt;="&amp;BI$1,$1:$1,"&lt;="&amp;BI$1+IF(OR($T1210=0,$T1210=""),1,$T1210)-1),0),IF($T1208=справочники!$J$10,IF(INT(BI$1/IF(OR($T1210=0,$T1210=""),1,$T1210))=BI$1/IF(OR($T1210=0,$T1210=""),1,$T1210),SUMIFS(1165:1165,$1:$1,"&lt;="&amp;BI$1,$1:$1,"&gt;="&amp;BI$1-IF(OR($T1210=0,$T1210=""),1,$T1210)+1),0),BI1165)))</f>
        <v>0</v>
      </c>
      <c r="BJ1212" s="438">
        <f>IF(BJ$8="",0,IF($T1208=справочники!$J$9,IF(SUM($Z1212:BI1212)&lt;SUM($Z1165:BJ1165),SUMIFS(1165:1165,$1:$1,"&gt;="&amp;BJ$1,$1:$1,"&lt;="&amp;BJ$1+IF(OR($T1210=0,$T1210=""),1,$T1210)-1),0),IF($T1208=справочники!$J$10,IF(INT(BJ$1/IF(OR($T1210=0,$T1210=""),1,$T1210))=BJ$1/IF(OR($T1210=0,$T1210=""),1,$T1210),SUMIFS(1165:1165,$1:$1,"&lt;="&amp;BJ$1,$1:$1,"&gt;="&amp;BJ$1-IF(OR($T1210=0,$T1210=""),1,$T1210)+1),0),BJ1165)))</f>
        <v>0</v>
      </c>
      <c r="BK1212" s="438">
        <f>IF(BK$8="",0,IF($T1208=справочники!$J$9,IF(SUM($Z1212:BJ1212)&lt;SUM($Z1165:BK1165),SUMIFS(1165:1165,$1:$1,"&gt;="&amp;BK$1,$1:$1,"&lt;="&amp;BK$1+IF(OR($T1210=0,$T1210=""),1,$T1210)-1),0),IF($T1208=справочники!$J$10,IF(INT(BK$1/IF(OR($T1210=0,$T1210=""),1,$T1210))=BK$1/IF(OR($T1210=0,$T1210=""),1,$T1210),SUMIFS(1165:1165,$1:$1,"&lt;="&amp;BK$1,$1:$1,"&gt;="&amp;BK$1-IF(OR($T1210=0,$T1210=""),1,$T1210)+1),0),BK1165)))</f>
        <v>0</v>
      </c>
      <c r="BL1212" s="438">
        <f>IF(BL$8="",0,IF($T1208=справочники!$J$9,IF(SUM($Z1212:BK1212)&lt;SUM($Z1165:BL1165),SUMIFS(1165:1165,$1:$1,"&gt;="&amp;BL$1,$1:$1,"&lt;="&amp;BL$1+IF(OR($T1210=0,$T1210=""),1,$T1210)-1),0),IF($T1208=справочники!$J$10,IF(INT(BL$1/IF(OR($T1210=0,$T1210=""),1,$T1210))=BL$1/IF(OR($T1210=0,$T1210=""),1,$T1210),SUMIFS(1165:1165,$1:$1,"&lt;="&amp;BL$1,$1:$1,"&gt;="&amp;BL$1-IF(OR($T1210=0,$T1210=""),1,$T1210)+1),0),BL1165)))</f>
        <v>0</v>
      </c>
      <c r="BM1212" s="438">
        <f>IF(BM$8="",0,IF($T1208=справочники!$J$9,IF(SUM($Z1212:BL1212)&lt;SUM($Z1165:BM1165),SUMIFS(1165:1165,$1:$1,"&gt;="&amp;BM$1,$1:$1,"&lt;="&amp;BM$1+IF(OR($T1210=0,$T1210=""),1,$T1210)-1),0),IF($T1208=справочники!$J$10,IF(INT(BM$1/IF(OR($T1210=0,$T1210=""),1,$T1210))=BM$1/IF(OR($T1210=0,$T1210=""),1,$T1210),SUMIFS(1165:1165,$1:$1,"&lt;="&amp;BM$1,$1:$1,"&gt;="&amp;BM$1-IF(OR($T1210=0,$T1210=""),1,$T1210)+1),0),BM1165)))</f>
        <v>0</v>
      </c>
      <c r="BN1212" s="438">
        <f>IF(BN$8="",0,IF($T1208=справочники!$J$9,IF(SUM($Z1212:BM1212)&lt;SUM($Z1165:BN1165),SUMIFS(1165:1165,$1:$1,"&gt;="&amp;BN$1,$1:$1,"&lt;="&amp;BN$1+IF(OR($T1210=0,$T1210=""),1,$T1210)-1),0),IF($T1208=справочники!$J$10,IF(INT(BN$1/IF(OR($T1210=0,$T1210=""),1,$T1210))=BN$1/IF(OR($T1210=0,$T1210=""),1,$T1210),SUMIFS(1165:1165,$1:$1,"&lt;="&amp;BN$1,$1:$1,"&gt;="&amp;BN$1-IF(OR($T1210=0,$T1210=""),1,$T1210)+1),0),BN1165)))</f>
        <v>0</v>
      </c>
      <c r="BO1212" s="438">
        <f>IF(BO$8="",0,IF($T1208=справочники!$J$9,IF(SUM($Z1212:BN1212)&lt;SUM($Z1165:BO1165),SUMIFS(1165:1165,$1:$1,"&gt;="&amp;BO$1,$1:$1,"&lt;="&amp;BO$1+IF(OR($T1210=0,$T1210=""),1,$T1210)-1),0),IF($T1208=справочники!$J$10,IF(INT(BO$1/IF(OR($T1210=0,$T1210=""),1,$T1210))=BO$1/IF(OR($T1210=0,$T1210=""),1,$T1210),SUMIFS(1165:1165,$1:$1,"&lt;="&amp;BO$1,$1:$1,"&gt;="&amp;BO$1-IF(OR($T1210=0,$T1210=""),1,$T1210)+1),0),BO1165)))</f>
        <v>0</v>
      </c>
      <c r="BP1212" s="438">
        <f>IF(BP$8="",0,IF($T1208=справочники!$J$9,IF(SUM($Z1212:BO1212)&lt;SUM($Z1165:BP1165),SUMIFS(1165:1165,$1:$1,"&gt;="&amp;BP$1,$1:$1,"&lt;="&amp;BP$1+IF(OR($T1210=0,$T1210=""),1,$T1210)-1),0),IF($T1208=справочники!$J$10,IF(INT(BP$1/IF(OR($T1210=0,$T1210=""),1,$T1210))=BP$1/IF(OR($T1210=0,$T1210=""),1,$T1210),SUMIFS(1165:1165,$1:$1,"&lt;="&amp;BP$1,$1:$1,"&gt;="&amp;BP$1-IF(OR($T1210=0,$T1210=""),1,$T1210)+1),0),BP1165)))</f>
        <v>0</v>
      </c>
      <c r="BQ1212" s="438">
        <f>IF(BQ$8="",0,IF($T1208=справочники!$J$9,IF(SUM($Z1212:BP1212)&lt;SUM($Z1165:BQ1165),SUMIFS(1165:1165,$1:$1,"&gt;="&amp;BQ$1,$1:$1,"&lt;="&amp;BQ$1+IF(OR($T1210=0,$T1210=""),1,$T1210)-1),0),IF($T1208=справочники!$J$10,IF(INT(BQ$1/IF(OR($T1210=0,$T1210=""),1,$T1210))=BQ$1/IF(OR($T1210=0,$T1210=""),1,$T1210),SUMIFS(1165:1165,$1:$1,"&lt;="&amp;BQ$1,$1:$1,"&gt;="&amp;BQ$1-IF(OR($T1210=0,$T1210=""),1,$T1210)+1),0),BQ1165)))</f>
        <v>0</v>
      </c>
      <c r="BR1212" s="438">
        <f>IF(BR$8="",0,IF($T1208=справочники!$J$9,IF(SUM($Z1212:BQ1212)&lt;SUM($Z1165:BR1165),SUMIFS(1165:1165,$1:$1,"&gt;="&amp;BR$1,$1:$1,"&lt;="&amp;BR$1+IF(OR($T1210=0,$T1210=""),1,$T1210)-1),0),IF($T1208=справочники!$J$10,IF(INT(BR$1/IF(OR($T1210=0,$T1210=""),1,$T1210))=BR$1/IF(OR($T1210=0,$T1210=""),1,$T1210),SUMIFS(1165:1165,$1:$1,"&lt;="&amp;BR$1,$1:$1,"&gt;="&amp;BR$1-IF(OR($T1210=0,$T1210=""),1,$T1210)+1),0),BR1165)))</f>
        <v>0</v>
      </c>
      <c r="BS1212" s="438">
        <f>IF(BS$8="",0,IF($T1208=справочники!$J$9,IF(SUM($Z1212:BR1212)&lt;SUM($Z1165:BS1165),SUMIFS(1165:1165,$1:$1,"&gt;="&amp;BS$1,$1:$1,"&lt;="&amp;BS$1+IF(OR($T1210=0,$T1210=""),1,$T1210)-1),0),IF($T1208=справочники!$J$10,IF(INT(BS$1/IF(OR($T1210=0,$T1210=""),1,$T1210))=BS$1/IF(OR($T1210=0,$T1210=""),1,$T1210),SUMIFS(1165:1165,$1:$1,"&lt;="&amp;BS$1,$1:$1,"&gt;="&amp;BS$1-IF(OR($T1210=0,$T1210=""),1,$T1210)+1),0),BS1165)))</f>
        <v>0</v>
      </c>
      <c r="BT1212" s="438">
        <f>IF(BT$8="",0,IF($T1208=справочники!$J$9,IF(SUM($Z1212:BS1212)&lt;SUM($Z1165:BT1165),SUMIFS(1165:1165,$1:$1,"&gt;="&amp;BT$1,$1:$1,"&lt;="&amp;BT$1+IF(OR($T1210=0,$T1210=""),1,$T1210)-1),0),IF($T1208=справочники!$J$10,IF(INT(BT$1/IF(OR($T1210=0,$T1210=""),1,$T1210))=BT$1/IF(OR($T1210=0,$T1210=""),1,$T1210),SUMIFS(1165:1165,$1:$1,"&lt;="&amp;BT$1,$1:$1,"&gt;="&amp;BT$1-IF(OR($T1210=0,$T1210=""),1,$T1210)+1),0),BT1165)))</f>
        <v>0</v>
      </c>
      <c r="BU1212" s="438">
        <f>IF(BU$8="",0,IF($T1208=справочники!$J$9,IF(SUM($Z1212:BT1212)&lt;SUM($Z1165:BU1165),SUMIFS(1165:1165,$1:$1,"&gt;="&amp;BU$1,$1:$1,"&lt;="&amp;BU$1+IF(OR($T1210=0,$T1210=""),1,$T1210)-1),0),IF($T1208=справочники!$J$10,IF(INT(BU$1/IF(OR($T1210=0,$T1210=""),1,$T1210))=BU$1/IF(OR($T1210=0,$T1210=""),1,$T1210),SUMIFS(1165:1165,$1:$1,"&lt;="&amp;BU$1,$1:$1,"&gt;="&amp;BU$1-IF(OR($T1210=0,$T1210=""),1,$T1210)+1),0),BU1165)))</f>
        <v>0</v>
      </c>
      <c r="BV1212" s="438">
        <f>IF(BV$8="",0,IF($T1208=справочники!$J$9,IF(SUM($Z1212:BU1212)&lt;SUM($Z1165:BV1165),SUMIFS(1165:1165,$1:$1,"&gt;="&amp;BV$1,$1:$1,"&lt;="&amp;BV$1+IF(OR($T1210=0,$T1210=""),1,$T1210)-1),0),IF($T1208=справочники!$J$10,IF(INT(BV$1/IF(OR($T1210=0,$T1210=""),1,$T1210))=BV$1/IF(OR($T1210=0,$T1210=""),1,$T1210),SUMIFS(1165:1165,$1:$1,"&lt;="&amp;BV$1,$1:$1,"&gt;="&amp;BV$1-IF(OR($T1210=0,$T1210=""),1,$T1210)+1),0),BV1165)))</f>
        <v>0</v>
      </c>
      <c r="BW1212" s="438">
        <f>IF(BW$8="",0,IF($T1208=справочники!$J$9,IF(SUM($Z1212:BV1212)&lt;SUM($Z1165:BW1165),SUMIFS(1165:1165,$1:$1,"&gt;="&amp;BW$1,$1:$1,"&lt;="&amp;BW$1+IF(OR($T1210=0,$T1210=""),1,$T1210)-1),0),IF($T1208=справочники!$J$10,IF(INT(BW$1/IF(OR($T1210=0,$T1210=""),1,$T1210))=BW$1/IF(OR($T1210=0,$T1210=""),1,$T1210),SUMIFS(1165:1165,$1:$1,"&lt;="&amp;BW$1,$1:$1,"&gt;="&amp;BW$1-IF(OR($T1210=0,$T1210=""),1,$T1210)+1),0),BW1165)))</f>
        <v>0</v>
      </c>
      <c r="BX1212" s="438">
        <f>IF(BX$8="",0,IF($T1208=справочники!$J$9,IF(SUM($Z1212:BW1212)&lt;SUM($Z1165:BX1165),SUMIFS(1165:1165,$1:$1,"&gt;="&amp;BX$1,$1:$1,"&lt;="&amp;BX$1+IF(OR($T1210=0,$T1210=""),1,$T1210)-1),0),IF($T1208=справочники!$J$10,IF(INT(BX$1/IF(OR($T1210=0,$T1210=""),1,$T1210))=BX$1/IF(OR($T1210=0,$T1210=""),1,$T1210),SUMIFS(1165:1165,$1:$1,"&lt;="&amp;BX$1,$1:$1,"&gt;="&amp;BX$1-IF(OR($T1210=0,$T1210=""),1,$T1210)+1),0),BX1165)))</f>
        <v>0</v>
      </c>
      <c r="BY1212" s="438">
        <f>IF(BY$8="",0,IF($T1208=справочники!$J$9,IF(SUM($Z1212:BX1212)&lt;SUM($Z1165:BY1165),SUMIFS(1165:1165,$1:$1,"&gt;="&amp;BY$1,$1:$1,"&lt;="&amp;BY$1+IF(OR($T1210=0,$T1210=""),1,$T1210)-1),0),IF($T1208=справочники!$J$10,IF(INT(BY$1/IF(OR($T1210=0,$T1210=""),1,$T1210))=BY$1/IF(OR($T1210=0,$T1210=""),1,$T1210),SUMIFS(1165:1165,$1:$1,"&lt;="&amp;BY$1,$1:$1,"&gt;="&amp;BY$1-IF(OR($T1210=0,$T1210=""),1,$T1210)+1),0),BY1165)))</f>
        <v>0</v>
      </c>
      <c r="BZ1212" s="438">
        <f>IF(BZ$8="",0,IF($T1208=справочники!$J$9,IF(SUM($Z1212:BY1212)&lt;SUM($Z1165:BZ1165),SUMIFS(1165:1165,$1:$1,"&gt;="&amp;BZ$1,$1:$1,"&lt;="&amp;BZ$1+IF(OR($T1210=0,$T1210=""),1,$T1210)-1),0),IF($T1208=справочники!$J$10,IF(INT(BZ$1/IF(OR($T1210=0,$T1210=""),1,$T1210))=BZ$1/IF(OR($T1210=0,$T1210=""),1,$T1210),SUMIFS(1165:1165,$1:$1,"&lt;="&amp;BZ$1,$1:$1,"&gt;="&amp;BZ$1-IF(OR($T1210=0,$T1210=""),1,$T1210)+1),0),BZ1165)))</f>
        <v>0</v>
      </c>
      <c r="CA1212" s="438">
        <f>IF(CA$8="",0,IF($T1208=справочники!$J$9,IF(SUM($Z1212:BZ1212)&lt;SUM($Z1165:CA1165),SUMIFS(1165:1165,$1:$1,"&gt;="&amp;CA$1,$1:$1,"&lt;="&amp;CA$1+IF(OR($T1210=0,$T1210=""),1,$T1210)-1),0),IF($T1208=справочники!$J$10,IF(INT(CA$1/IF(OR($T1210=0,$T1210=""),1,$T1210))=CA$1/IF(OR($T1210=0,$T1210=""),1,$T1210),SUMIFS(1165:1165,$1:$1,"&lt;="&amp;CA$1,$1:$1,"&gt;="&amp;CA$1-IF(OR($T1210=0,$T1210=""),1,$T1210)+1),0),CA1165)))</f>
        <v>0</v>
      </c>
      <c r="CB1212" s="438">
        <f>IF(CB$8="",0,IF($T1208=справочники!$J$9,IF(SUM($Z1212:CA1212)&lt;SUM($Z1165:CB1165),SUMIFS(1165:1165,$1:$1,"&gt;="&amp;CB$1,$1:$1,"&lt;="&amp;CB$1+IF(OR($T1210=0,$T1210=""),1,$T1210)-1),0),IF($T1208=справочники!$J$10,IF(INT(CB$1/IF(OR($T1210=0,$T1210=""),1,$T1210))=CB$1/IF(OR($T1210=0,$T1210=""),1,$T1210),SUMIFS(1165:1165,$1:$1,"&lt;="&amp;CB$1,$1:$1,"&gt;="&amp;CB$1-IF(OR($T1210=0,$T1210=""),1,$T1210)+1),0),CB1165)))</f>
        <v>0</v>
      </c>
      <c r="CC1212" s="438">
        <f>IF(CC$8="",0,IF($T1208=справочники!$J$9,IF(SUM($Z1212:CB1212)&lt;SUM($Z1165:CC1165),SUMIFS(1165:1165,$1:$1,"&gt;="&amp;CC$1,$1:$1,"&lt;="&amp;CC$1+IF(OR($T1210=0,$T1210=""),1,$T1210)-1),0),IF($T1208=справочники!$J$10,IF(INT(CC$1/IF(OR($T1210=0,$T1210=""),1,$T1210))=CC$1/IF(OR($T1210=0,$T1210=""),1,$T1210),SUMIFS(1165:1165,$1:$1,"&lt;="&amp;CC$1,$1:$1,"&gt;="&amp;CC$1-IF(OR($T1210=0,$T1210=""),1,$T1210)+1),0),CC1165)))</f>
        <v>0</v>
      </c>
      <c r="CD1212" s="438">
        <f>IF(CD$8="",0,IF($T1208=справочники!$J$9,IF(SUM($Z1212:CC1212)&lt;SUM($Z1165:CD1165),SUMIFS(1165:1165,$1:$1,"&gt;="&amp;CD$1,$1:$1,"&lt;="&amp;CD$1+IF(OR($T1210=0,$T1210=""),1,$T1210)-1),0),IF($T1208=справочники!$J$10,IF(INT(CD$1/IF(OR($T1210=0,$T1210=""),1,$T1210))=CD$1/IF(OR($T1210=0,$T1210=""),1,$T1210),SUMIFS(1165:1165,$1:$1,"&lt;="&amp;CD$1,$1:$1,"&gt;="&amp;CD$1-IF(OR($T1210=0,$T1210=""),1,$T1210)+1),0),CD1165)))</f>
        <v>0</v>
      </c>
      <c r="CE1212" s="438">
        <f>IF(CE$8="",0,IF($T1208=справочники!$J$9,IF(SUM($Z1212:CD1212)&lt;SUM($Z1165:CE1165),SUMIFS(1165:1165,$1:$1,"&gt;="&amp;CE$1,$1:$1,"&lt;="&amp;CE$1+IF(OR($T1210=0,$T1210=""),1,$T1210)-1),0),IF($T1208=справочники!$J$10,IF(INT(CE$1/IF(OR($T1210=0,$T1210=""),1,$T1210))=CE$1/IF(OR($T1210=0,$T1210=""),1,$T1210),SUMIFS(1165:1165,$1:$1,"&lt;="&amp;CE$1,$1:$1,"&gt;="&amp;CE$1-IF(OR($T1210=0,$T1210=""),1,$T1210)+1),0),CE1165)))</f>
        <v>0</v>
      </c>
      <c r="CF1212" s="438">
        <f>IF(CF$8="",0,IF($T1208=справочники!$J$9,IF(SUM($Z1212:CE1212)&lt;SUM($Z1165:CF1165),SUMIFS(1165:1165,$1:$1,"&gt;="&amp;CF$1,$1:$1,"&lt;="&amp;CF$1+IF(OR($T1210=0,$T1210=""),1,$T1210)-1),0),IF($T1208=справочники!$J$10,IF(INT(CF$1/IF(OR($T1210=0,$T1210=""),1,$T1210))=CF$1/IF(OR($T1210=0,$T1210=""),1,$T1210),SUMIFS(1165:1165,$1:$1,"&lt;="&amp;CF$1,$1:$1,"&gt;="&amp;CF$1-IF(OR($T1210=0,$T1210=""),1,$T1210)+1),0),CF1165)))</f>
        <v>0</v>
      </c>
      <c r="CG1212" s="438">
        <f>IF(CG$8="",0,IF($T1208=справочники!$J$9,IF(SUM($Z1212:CF1212)&lt;SUM($Z1165:CG1165),SUMIFS(1165:1165,$1:$1,"&gt;="&amp;CG$1,$1:$1,"&lt;="&amp;CG$1+IF(OR($T1210=0,$T1210=""),1,$T1210)-1),0),IF($T1208=справочники!$J$10,IF(INT(CG$1/IF(OR($T1210=0,$T1210=""),1,$T1210))=CG$1/IF(OR($T1210=0,$T1210=""),1,$T1210),SUMIFS(1165:1165,$1:$1,"&lt;="&amp;CG$1,$1:$1,"&gt;="&amp;CG$1-IF(OR($T1210=0,$T1210=""),1,$T1210)+1),0),CG1165)))</f>
        <v>0</v>
      </c>
      <c r="CH1212" s="438">
        <f>IF(CH$8="",0,IF($T1208=справочники!$J$9,IF(SUM($Z1212:CG1212)&lt;SUM($Z1165:CH1165),SUMIFS(1165:1165,$1:$1,"&gt;="&amp;CH$1,$1:$1,"&lt;="&amp;CH$1+IF(OR($T1210=0,$T1210=""),1,$T1210)-1),0),IF($T1208=справочники!$J$10,IF(INT(CH$1/IF(OR($T1210=0,$T1210=""),1,$T1210))=CH$1/IF(OR($T1210=0,$T1210=""),1,$T1210),SUMIFS(1165:1165,$1:$1,"&lt;="&amp;CH$1,$1:$1,"&gt;="&amp;CH$1-IF(OR($T1210=0,$T1210=""),1,$T1210)+1),0),CH1165)))</f>
        <v>0</v>
      </c>
      <c r="CI1212" s="438">
        <f>IF(CI$8="",0,IF($T1208=справочники!$J$9,IF(SUM($Z1212:CH1212)&lt;SUM($Z1165:CI1165),SUMIFS(1165:1165,$1:$1,"&gt;="&amp;CI$1,$1:$1,"&lt;="&amp;CI$1+IF(OR($T1210=0,$T1210=""),1,$T1210)-1),0),IF($T1208=справочники!$J$10,IF(INT(CI$1/IF(OR($T1210=0,$T1210=""),1,$T1210))=CI$1/IF(OR($T1210=0,$T1210=""),1,$T1210),SUMIFS(1165:1165,$1:$1,"&lt;="&amp;CI$1,$1:$1,"&gt;="&amp;CI$1-IF(OR($T1210=0,$T1210=""),1,$T1210)+1),0),CI1165)))</f>
        <v>0</v>
      </c>
      <c r="CJ1212" s="438">
        <f>IF(CJ$8="",0,IF($T1208=справочники!$J$9,IF(SUM($Z1212:CI1212)&lt;SUM($Z1165:CJ1165),SUMIFS(1165:1165,$1:$1,"&gt;="&amp;CJ$1,$1:$1,"&lt;="&amp;CJ$1+IF(OR($T1210=0,$T1210=""),1,$T1210)-1),0),IF($T1208=справочники!$J$10,IF(INT(CJ$1/IF(OR($T1210=0,$T1210=""),1,$T1210))=CJ$1/IF(OR($T1210=0,$T1210=""),1,$T1210),SUMIFS(1165:1165,$1:$1,"&lt;="&amp;CJ$1,$1:$1,"&gt;="&amp;CJ$1-IF(OR($T1210=0,$T1210=""),1,$T1210)+1),0),CJ1165)))</f>
        <v>0</v>
      </c>
      <c r="CK1212" s="438">
        <f>IF(CK$8="",0,IF($T1208=справочники!$J$9,IF(SUM($Z1212:CJ1212)&lt;SUM($Z1165:CK1165),SUMIFS(1165:1165,$1:$1,"&gt;="&amp;CK$1,$1:$1,"&lt;="&amp;CK$1+IF(OR($T1210=0,$T1210=""),1,$T1210)-1),0),IF($T1208=справочники!$J$10,IF(INT(CK$1/IF(OR($T1210=0,$T1210=""),1,$T1210))=CK$1/IF(OR($T1210=0,$T1210=""),1,$T1210),SUMIFS(1165:1165,$1:$1,"&lt;="&amp;CK$1,$1:$1,"&gt;="&amp;CK$1-IF(OR($T1210=0,$T1210=""),1,$T1210)+1),0),CK1165)))</f>
        <v>0</v>
      </c>
      <c r="CL1212" s="438">
        <f>IF(CL$8="",0,IF($T1208=справочники!$J$9,IF(SUM($Z1212:CK1212)&lt;SUM($Z1165:CL1165),SUMIFS(1165:1165,$1:$1,"&gt;="&amp;CL$1,$1:$1,"&lt;="&amp;CL$1+IF(OR($T1210=0,$T1210=""),1,$T1210)-1),0),IF($T1208=справочники!$J$10,IF(INT(CL$1/IF(OR($T1210=0,$T1210=""),1,$T1210))=CL$1/IF(OR($T1210=0,$T1210=""),1,$T1210),SUMIFS(1165:1165,$1:$1,"&lt;="&amp;CL$1,$1:$1,"&gt;="&amp;CL$1-IF(OR($T1210=0,$T1210=""),1,$T1210)+1),0),CL1165)))</f>
        <v>0</v>
      </c>
      <c r="CM1212" s="438">
        <f>IF(CM$8="",0,IF($T1208=справочники!$J$9,IF(SUM($Z1212:CL1212)&lt;SUM($Z1165:CM1165),SUMIFS(1165:1165,$1:$1,"&gt;="&amp;CM$1,$1:$1,"&lt;="&amp;CM$1+IF(OR($T1210=0,$T1210=""),1,$T1210)-1),0),IF($T1208=справочники!$J$10,IF(INT(CM$1/IF(OR($T1210=0,$T1210=""),1,$T1210))=CM$1/IF(OR($T1210=0,$T1210=""),1,$T1210),SUMIFS(1165:1165,$1:$1,"&lt;="&amp;CM$1,$1:$1,"&gt;="&amp;CM$1-IF(OR($T1210=0,$T1210=""),1,$T1210)+1),0),CM1165)))</f>
        <v>0</v>
      </c>
      <c r="CN1212" s="438">
        <f>IF(CN$8="",0,IF($T1208=справочники!$J$9,IF(SUM($Z1212:CM1212)&lt;SUM($Z1165:CN1165),SUMIFS(1165:1165,$1:$1,"&gt;="&amp;CN$1,$1:$1,"&lt;="&amp;CN$1+IF(OR($T1210=0,$T1210=""),1,$T1210)-1),0),IF($T1208=справочники!$J$10,IF(INT(CN$1/IF(OR($T1210=0,$T1210=""),1,$T1210))=CN$1/IF(OR($T1210=0,$T1210=""),1,$T1210),SUMIFS(1165:1165,$1:$1,"&lt;="&amp;CN$1,$1:$1,"&gt;="&amp;CN$1-IF(OR($T1210=0,$T1210=""),1,$T1210)+1),0),CN1165)))</f>
        <v>0</v>
      </c>
      <c r="CO1212" s="438">
        <f>IF(CO$8="",0,IF($T1208=справочники!$J$9,IF(SUM($Z1212:CN1212)&lt;SUM($Z1165:CO1165),SUMIFS(1165:1165,$1:$1,"&gt;="&amp;CO$1,$1:$1,"&lt;="&amp;CO$1+IF(OR($T1210=0,$T1210=""),1,$T1210)-1),0),IF($T1208=справочники!$J$10,IF(INT(CO$1/IF(OR($T1210=0,$T1210=""),1,$T1210))=CO$1/IF(OR($T1210=0,$T1210=""),1,$T1210),SUMIFS(1165:1165,$1:$1,"&lt;="&amp;CO$1,$1:$1,"&gt;="&amp;CO$1-IF(OR($T1210=0,$T1210=""),1,$T1210)+1),0),CO1165)))</f>
        <v>0</v>
      </c>
      <c r="CP1212" s="438">
        <f>IF(CP$8="",0,IF($T1208=справочники!$J$9,IF(SUM($Z1212:CO1212)&lt;SUM($Z1165:CP1165),SUMIFS(1165:1165,$1:$1,"&gt;="&amp;CP$1,$1:$1,"&lt;="&amp;CP$1+IF(OR($T1210=0,$T1210=""),1,$T1210)-1),0),IF($T1208=справочники!$J$10,IF(INT(CP$1/IF(OR($T1210=0,$T1210=""),1,$T1210))=CP$1/IF(OR($T1210=0,$T1210=""),1,$T1210),SUMIFS(1165:1165,$1:$1,"&lt;="&amp;CP$1,$1:$1,"&gt;="&amp;CP$1-IF(OR($T1210=0,$T1210=""),1,$T1210)+1),0),CP1165)))</f>
        <v>0</v>
      </c>
      <c r="CQ1212" s="438">
        <f>IF(CQ$8="",0,IF($T1208=справочники!$J$9,IF(SUM($Z1212:CP1212)&lt;SUM($Z1165:CQ1165),SUMIFS(1165:1165,$1:$1,"&gt;="&amp;CQ$1,$1:$1,"&lt;="&amp;CQ$1+IF(OR($T1210=0,$T1210=""),1,$T1210)-1),0),IF($T1208=справочники!$J$10,IF(INT(CQ$1/IF(OR($T1210=0,$T1210=""),1,$T1210))=CQ$1/IF(OR($T1210=0,$T1210=""),1,$T1210),SUMIFS(1165:1165,$1:$1,"&lt;="&amp;CQ$1,$1:$1,"&gt;="&amp;CQ$1-IF(OR($T1210=0,$T1210=""),1,$T1210)+1),0),CQ1165)))</f>
        <v>0</v>
      </c>
      <c r="CR1212" s="438">
        <f>IF(CR$8="",0,IF($T1208=справочники!$J$9,IF(SUM($Z1212:CQ1212)&lt;SUM($Z1165:CR1165),SUMIFS(1165:1165,$1:$1,"&gt;="&amp;CR$1,$1:$1,"&lt;="&amp;CR$1+IF(OR($T1210=0,$T1210=""),1,$T1210)-1),0),IF($T1208=справочники!$J$10,IF(INT(CR$1/IF(OR($T1210=0,$T1210=""),1,$T1210))=CR$1/IF(OR($T1210=0,$T1210=""),1,$T1210),SUMIFS(1165:1165,$1:$1,"&lt;="&amp;CR$1,$1:$1,"&gt;="&amp;CR$1-IF(OR($T1210=0,$T1210=""),1,$T1210)+1),0),CR1165)))</f>
        <v>0</v>
      </c>
      <c r="CS1212" s="438">
        <f>IF(CS$8="",0,IF($T1208=справочники!$J$9,IF(SUM($Z1212:CR1212)&lt;SUM($Z1165:CS1165),SUMIFS(1165:1165,$1:$1,"&gt;="&amp;CS$1,$1:$1,"&lt;="&amp;CS$1+IF(OR($T1210=0,$T1210=""),1,$T1210)-1),0),IF($T1208=справочники!$J$10,IF(INT(CS$1/IF(OR($T1210=0,$T1210=""),1,$T1210))=CS$1/IF(OR($T1210=0,$T1210=""),1,$T1210),SUMIFS(1165:1165,$1:$1,"&lt;="&amp;CS$1,$1:$1,"&gt;="&amp;CS$1-IF(OR($T1210=0,$T1210=""),1,$T1210)+1),0),CS1165)))</f>
        <v>0</v>
      </c>
      <c r="CT1212" s="438">
        <f>IF(CT$8="",0,IF($T1208=справочники!$J$9,IF(SUM($Z1212:CS1212)&lt;SUM($Z1165:CT1165),SUMIFS(1165:1165,$1:$1,"&gt;="&amp;CT$1,$1:$1,"&lt;="&amp;CT$1+IF(OR($T1210=0,$T1210=""),1,$T1210)-1),0),IF($T1208=справочники!$J$10,IF(INT(CT$1/IF(OR($T1210=0,$T1210=""),1,$T1210))=CT$1/IF(OR($T1210=0,$T1210=""),1,$T1210),SUMIFS(1165:1165,$1:$1,"&lt;="&amp;CT$1,$1:$1,"&gt;="&amp;CT$1-IF(OR($T1210=0,$T1210=""),1,$T1210)+1),0),CT1165)))</f>
        <v>0</v>
      </c>
      <c r="CU1212" s="438">
        <f>IF(CU$8="",0,IF($T1208=справочники!$J$9,IF(SUM($Z1212:CT1212)&lt;SUM($Z1165:CU1165),SUMIFS(1165:1165,$1:$1,"&gt;="&amp;CU$1,$1:$1,"&lt;="&amp;CU$1+IF(OR($T1210=0,$T1210=""),1,$T1210)-1),0),IF($T1208=справочники!$J$10,IF(INT(CU$1/IF(OR($T1210=0,$T1210=""),1,$T1210))=CU$1/IF(OR($T1210=0,$T1210=""),1,$T1210),SUMIFS(1165:1165,$1:$1,"&lt;="&amp;CU$1,$1:$1,"&gt;="&amp;CU$1-IF(OR($T1210=0,$T1210=""),1,$T1210)+1),0),CU1165)))</f>
        <v>0</v>
      </c>
      <c r="CV1212" s="438">
        <f>IF(CV$8="",0,IF($T1208=справочники!$J$9,IF(SUM($Z1212:CU1212)&lt;SUM($Z1165:CV1165),SUMIFS(1165:1165,$1:$1,"&gt;="&amp;CV$1,$1:$1,"&lt;="&amp;CV$1+IF(OR($T1210=0,$T1210=""),1,$T1210)-1),0),IF($T1208=справочники!$J$10,IF(INT(CV$1/IF(OR($T1210=0,$T1210=""),1,$T1210))=CV$1/IF(OR($T1210=0,$T1210=""),1,$T1210),SUMIFS(1165:1165,$1:$1,"&lt;="&amp;CV$1,$1:$1,"&gt;="&amp;CV$1-IF(OR($T1210=0,$T1210=""),1,$T1210)+1),0),CV1165)))</f>
        <v>0</v>
      </c>
      <c r="CW1212" s="438">
        <f>IF(CW$8="",0,IF($T1208=справочники!$J$9,IF(SUM($Z1212:CV1212)&lt;SUM($Z1165:CW1165),SUMIFS(1165:1165,$1:$1,"&gt;="&amp;CW$1,$1:$1,"&lt;="&amp;CW$1+IF(OR($T1210=0,$T1210=""),1,$T1210)-1),0),IF($T1208=справочники!$J$10,IF(INT(CW$1/IF(OR($T1210=0,$T1210=""),1,$T1210))=CW$1/IF(OR($T1210=0,$T1210=""),1,$T1210),SUMIFS(1165:1165,$1:$1,"&lt;="&amp;CW$1,$1:$1,"&gt;="&amp;CW$1-IF(OR($T1210=0,$T1210=""),1,$T1210)+1),0),CW1165)))</f>
        <v>0</v>
      </c>
      <c r="CX1212" s="438">
        <f>IF(CX$8="",0,IF($T1208=справочники!$J$9,IF(SUM($Z1212:CW1212)&lt;SUM($Z1165:CX1165),SUMIFS(1165:1165,$1:$1,"&gt;="&amp;CX$1,$1:$1,"&lt;="&amp;CX$1+IF(OR($T1210=0,$T1210=""),1,$T1210)-1),0),IF($T1208=справочники!$J$10,IF(INT(CX$1/IF(OR($T1210=0,$T1210=""),1,$T1210))=CX$1/IF(OR($T1210=0,$T1210=""),1,$T1210),SUMIFS(1165:1165,$1:$1,"&lt;="&amp;CX$1,$1:$1,"&gt;="&amp;CX$1-IF(OR($T1210=0,$T1210=""),1,$T1210)+1),0),CX1165)))</f>
        <v>0</v>
      </c>
      <c r="CY1212" s="438">
        <f>IF(CY$8="",0,IF($T1208=справочники!$J$9,IF(SUM($Z1212:CX1212)&lt;SUM($Z1165:CY1165),SUMIFS(1165:1165,$1:$1,"&gt;="&amp;CY$1,$1:$1,"&lt;="&amp;CY$1+IF(OR($T1210=0,$T1210=""),1,$T1210)-1),0),IF($T1208=справочники!$J$10,IF(INT(CY$1/IF(OR($T1210=0,$T1210=""),1,$T1210))=CY$1/IF(OR($T1210=0,$T1210=""),1,$T1210),SUMIFS(1165:1165,$1:$1,"&lt;="&amp;CY$1,$1:$1,"&gt;="&amp;CY$1-IF(OR($T1210=0,$T1210=""),1,$T1210)+1),0),CY1165)))</f>
        <v>0</v>
      </c>
      <c r="CZ1212" s="438">
        <f>IF(CZ$8="",0,IF($T1208=справочники!$J$9,IF(SUM($Z1212:CY1212)&lt;SUM($Z1165:CZ1165),SUMIFS(1165:1165,$1:$1,"&gt;="&amp;CZ$1,$1:$1,"&lt;="&amp;CZ$1+IF(OR($T1210=0,$T1210=""),1,$T1210)-1),0),IF($T1208=справочники!$J$10,IF(INT(CZ$1/IF(OR($T1210=0,$T1210=""),1,$T1210))=CZ$1/IF(OR($T1210=0,$T1210=""),1,$T1210),SUMIFS(1165:1165,$1:$1,"&lt;="&amp;CZ$1,$1:$1,"&gt;="&amp;CZ$1-IF(OR($T1210=0,$T1210=""),1,$T1210)+1),0),CZ1165)))</f>
        <v>0</v>
      </c>
      <c r="DA1212" s="438">
        <f>IF(DA$8="",0,IF($T1208=справочники!$J$9,IF(SUM($Z1212:CZ1212)&lt;SUM($Z1165:DA1165),SUMIFS(1165:1165,$1:$1,"&gt;="&amp;DA$1,$1:$1,"&lt;="&amp;DA$1+IF(OR($T1210=0,$T1210=""),1,$T1210)-1),0),IF($T1208=справочники!$J$10,IF(INT(DA$1/IF(OR($T1210=0,$T1210=""),1,$T1210))=DA$1/IF(OR($T1210=0,$T1210=""),1,$T1210),SUMIFS(1165:1165,$1:$1,"&lt;="&amp;DA$1,$1:$1,"&gt;="&amp;DA$1-IF(OR($T1210=0,$T1210=""),1,$T1210)+1),0),DA1165)))</f>
        <v>0</v>
      </c>
      <c r="DB1212" s="438">
        <f>IF(DB$8="",0,IF($T1208=справочники!$J$9,IF(SUM($Z1212:DA1212)&lt;SUM($Z1165:DB1165),SUMIFS(1165:1165,$1:$1,"&gt;="&amp;DB$1,$1:$1,"&lt;="&amp;DB$1+IF(OR($T1210=0,$T1210=""),1,$T1210)-1),0),IF($T1208=справочники!$J$10,IF(INT(DB$1/IF(OR($T1210=0,$T1210=""),1,$T1210))=DB$1/IF(OR($T1210=0,$T1210=""),1,$T1210),SUMIFS(1165:1165,$1:$1,"&lt;="&amp;DB$1,$1:$1,"&gt;="&amp;DB$1-IF(OR($T1210=0,$T1210=""),1,$T1210)+1),0),DB1165)))</f>
        <v>0</v>
      </c>
      <c r="DC1212" s="438">
        <f>IF(DC$8="",0,IF($T1208=справочники!$J$9,IF(SUM($Z1212:DB1212)&lt;SUM($Z1165:DC1165),SUMIFS(1165:1165,$1:$1,"&gt;="&amp;DC$1,$1:$1,"&lt;="&amp;DC$1+IF(OR($T1210=0,$T1210=""),1,$T1210)-1),0),IF($T1208=справочники!$J$10,IF(INT(DC$1/IF(OR($T1210=0,$T1210=""),1,$T1210))=DC$1/IF(OR($T1210=0,$T1210=""),1,$T1210),SUMIFS(1165:1165,$1:$1,"&lt;="&amp;DC$1,$1:$1,"&gt;="&amp;DC$1-IF(OR($T1210=0,$T1210=""),1,$T1210)+1),0),DC1165)))</f>
        <v>0</v>
      </c>
      <c r="DD1212" s="438">
        <f>IF(DD$8="",0,IF($T1208=справочники!$J$9,IF(SUM($Z1212:DC1212)&lt;SUM($Z1165:DD1165),SUMIFS(1165:1165,$1:$1,"&gt;="&amp;DD$1,$1:$1,"&lt;="&amp;DD$1+IF(OR($T1210=0,$T1210=""),1,$T1210)-1),0),IF($T1208=справочники!$J$10,IF(INT(DD$1/IF(OR($T1210=0,$T1210=""),1,$T1210))=DD$1/IF(OR($T1210=0,$T1210=""),1,$T1210),SUMIFS(1165:1165,$1:$1,"&lt;="&amp;DD$1,$1:$1,"&gt;="&amp;DD$1-IF(OR($T1210=0,$T1210=""),1,$T1210)+1),0),DD1165)))</f>
        <v>0</v>
      </c>
      <c r="DE1212" s="438">
        <f>IF(DE$8="",0,IF($T1208=справочники!$J$9,IF(SUM($Z1212:DD1212)&lt;SUM($Z1165:DE1165),SUMIFS(1165:1165,$1:$1,"&gt;="&amp;DE$1,$1:$1,"&lt;="&amp;DE$1+IF(OR($T1210=0,$T1210=""),1,$T1210)-1),0),IF($T1208=справочники!$J$10,IF(INT(DE$1/IF(OR($T1210=0,$T1210=""),1,$T1210))=DE$1/IF(OR($T1210=0,$T1210=""),1,$T1210),SUMIFS(1165:1165,$1:$1,"&lt;="&amp;DE$1,$1:$1,"&gt;="&amp;DE$1-IF(OR($T1210=0,$T1210=""),1,$T1210)+1),0),DE1165)))</f>
        <v>0</v>
      </c>
      <c r="DF1212" s="438">
        <f>IF(DF$8="",0,IF($T1208=справочники!$J$9,IF(SUM($Z1212:DE1212)&lt;SUM($Z1165:DF1165),SUMIFS(1165:1165,$1:$1,"&gt;="&amp;DF$1,$1:$1,"&lt;="&amp;DF$1+IF(OR($T1210=0,$T1210=""),1,$T1210)-1),0),IF($T1208=справочники!$J$10,IF(INT(DF$1/IF(OR($T1210=0,$T1210=""),1,$T1210))=DF$1/IF(OR($T1210=0,$T1210=""),1,$T1210),SUMIFS(1165:1165,$1:$1,"&lt;="&amp;DF$1,$1:$1,"&gt;="&amp;DF$1-IF(OR($T1210=0,$T1210=""),1,$T1210)+1),0),DF1165)))</f>
        <v>0</v>
      </c>
      <c r="DG1212" s="438">
        <f>IF(DG$8="",0,IF($T1208=справочники!$J$9,IF(SUM($Z1212:DF1212)&lt;SUM($Z1165:DG1165),SUMIFS(1165:1165,$1:$1,"&gt;="&amp;DG$1,$1:$1,"&lt;="&amp;DG$1+IF(OR($T1210=0,$T1210=""),1,$T1210)-1),0),IF($T1208=справочники!$J$10,IF(INT(DG$1/IF(OR($T1210=0,$T1210=""),1,$T1210))=DG$1/IF(OR($T1210=0,$T1210=""),1,$T1210),SUMIFS(1165:1165,$1:$1,"&lt;="&amp;DG$1,$1:$1,"&gt;="&amp;DG$1-IF(OR($T1210=0,$T1210=""),1,$T1210)+1),0),DG1165)))</f>
        <v>0</v>
      </c>
      <c r="DH1212" s="438">
        <f>IF(DH$8="",0,IF($T1208=справочники!$J$9,IF(SUM($Z1212:DG1212)&lt;SUM($Z1165:DH1165),SUMIFS(1165:1165,$1:$1,"&gt;="&amp;DH$1,$1:$1,"&lt;="&amp;DH$1+IF(OR($T1210=0,$T1210=""),1,$T1210)-1),0),IF($T1208=справочники!$J$10,IF(INT(DH$1/IF(OR($T1210=0,$T1210=""),1,$T1210))=DH$1/IF(OR($T1210=0,$T1210=""),1,$T1210),SUMIFS(1165:1165,$1:$1,"&lt;="&amp;DH$1,$1:$1,"&gt;="&amp;DH$1-IF(OR($T1210=0,$T1210=""),1,$T1210)+1),0),DH1165)))</f>
        <v>0</v>
      </c>
      <c r="DI1212" s="438">
        <f>IF(DI$8="",0,IF($T1208=справочники!$J$9,IF(SUM($Z1212:DH1212)&lt;SUM($Z1165:DI1165),SUMIFS(1165:1165,$1:$1,"&gt;="&amp;DI$1,$1:$1,"&lt;="&amp;DI$1+IF(OR($T1210=0,$T1210=""),1,$T1210)-1),0),IF($T1208=справочники!$J$10,IF(INT(DI$1/IF(OR($T1210=0,$T1210=""),1,$T1210))=DI$1/IF(OR($T1210=0,$T1210=""),1,$T1210),SUMIFS(1165:1165,$1:$1,"&lt;="&amp;DI$1,$1:$1,"&gt;="&amp;DI$1-IF(OR($T1210=0,$T1210=""),1,$T1210)+1),0),DI1165)))</f>
        <v>0</v>
      </c>
      <c r="DJ1212" s="438">
        <f>IF(DJ$8="",0,IF($T1208=справочники!$J$9,IF(SUM($Z1212:DI1212)&lt;SUM($Z1165:DJ1165),SUMIFS(1165:1165,$1:$1,"&gt;="&amp;DJ$1,$1:$1,"&lt;="&amp;DJ$1+IF(OR($T1210=0,$T1210=""),1,$T1210)-1),0),IF($T1208=справочники!$J$10,IF(INT(DJ$1/IF(OR($T1210=0,$T1210=""),1,$T1210))=DJ$1/IF(OR($T1210=0,$T1210=""),1,$T1210),SUMIFS(1165:1165,$1:$1,"&lt;="&amp;DJ$1,$1:$1,"&gt;="&amp;DJ$1-IF(OR($T1210=0,$T1210=""),1,$T1210)+1),0),DJ1165)))</f>
        <v>0</v>
      </c>
      <c r="DK1212" s="438">
        <f>IF(DK$8="",0,IF($T1208=справочники!$J$9,IF(SUM($Z1212:DJ1212)&lt;SUM($Z1165:DK1165),SUMIFS(1165:1165,$1:$1,"&gt;="&amp;DK$1,$1:$1,"&lt;="&amp;DK$1+IF(OR($T1210=0,$T1210=""),1,$T1210)-1),0),IF($T1208=справочники!$J$10,IF(INT(DK$1/IF(OR($T1210=0,$T1210=""),1,$T1210))=DK$1/IF(OR($T1210=0,$T1210=""),1,$T1210),SUMIFS(1165:1165,$1:$1,"&lt;="&amp;DK$1,$1:$1,"&gt;="&amp;DK$1-IF(OR($T1210=0,$T1210=""),1,$T1210)+1),0),DK1165)))</f>
        <v>0</v>
      </c>
      <c r="DL1212" s="438">
        <f>IF(DL$8="",0,IF($T1208=справочники!$J$9,IF(SUM($Z1212:DK1212)&lt;SUM($Z1165:DL1165),SUMIFS(1165:1165,$1:$1,"&gt;="&amp;DL$1,$1:$1,"&lt;="&amp;DL$1+IF(OR($T1210=0,$T1210=""),1,$T1210)-1),0),IF($T1208=справочники!$J$10,IF(INT(DL$1/IF(OR($T1210=0,$T1210=""),1,$T1210))=DL$1/IF(OR($T1210=0,$T1210=""),1,$T1210),SUMIFS(1165:1165,$1:$1,"&lt;="&amp;DL$1,$1:$1,"&gt;="&amp;DL$1-IF(OR($T1210=0,$T1210=""),1,$T1210)+1),0),DL1165)))</f>
        <v>0</v>
      </c>
      <c r="DM1212" s="438">
        <f>IF(DM$8="",0,IF($T1208=справочники!$J$9,IF(SUM($Z1212:DL1212)&lt;SUM($Z1165:DM1165),SUMIFS(1165:1165,$1:$1,"&gt;="&amp;DM$1,$1:$1,"&lt;="&amp;DM$1+IF(OR($T1210=0,$T1210=""),1,$T1210)-1),0),IF($T1208=справочники!$J$10,IF(INT(DM$1/IF(OR($T1210=0,$T1210=""),1,$T1210))=DM$1/IF(OR($T1210=0,$T1210=""),1,$T1210),SUMIFS(1165:1165,$1:$1,"&lt;="&amp;DM$1,$1:$1,"&gt;="&amp;DM$1-IF(OR($T1210=0,$T1210=""),1,$T1210)+1),0),DM1165)))</f>
        <v>0</v>
      </c>
      <c r="DN1212" s="438">
        <f>IF(DN$8="",0,IF($T1208=справочники!$J$9,IF(SUM($Z1212:DM1212)&lt;SUM($Z1165:DN1165),SUMIFS(1165:1165,$1:$1,"&gt;="&amp;DN$1,$1:$1,"&lt;="&amp;DN$1+IF(OR($T1210=0,$T1210=""),1,$T1210)-1),0),IF($T1208=справочники!$J$10,IF(INT(DN$1/IF(OR($T1210=0,$T1210=""),1,$T1210))=DN$1/IF(OR($T1210=0,$T1210=""),1,$T1210),SUMIFS(1165:1165,$1:$1,"&lt;="&amp;DN$1,$1:$1,"&gt;="&amp;DN$1-IF(OR($T1210=0,$T1210=""),1,$T1210)+1),0),DN1165)))</f>
        <v>0</v>
      </c>
      <c r="DO1212" s="438">
        <f>IF(DO$8="",0,IF($T1208=справочники!$J$9,IF(SUM($Z1212:DN1212)&lt;SUM($Z1165:DO1165),SUMIFS(1165:1165,$1:$1,"&gt;="&amp;DO$1,$1:$1,"&lt;="&amp;DO$1+IF(OR($T1210=0,$T1210=""),1,$T1210)-1),0),IF($T1208=справочники!$J$10,IF(INT(DO$1/IF(OR($T1210=0,$T1210=""),1,$T1210))=DO$1/IF(OR($T1210=0,$T1210=""),1,$T1210),SUMIFS(1165:1165,$1:$1,"&lt;="&amp;DO$1,$1:$1,"&gt;="&amp;DO$1-IF(OR($T1210=0,$T1210=""),1,$T1210)+1),0),DO1165)))</f>
        <v>0</v>
      </c>
      <c r="DP1212" s="438">
        <f>IF(DP$8="",0,IF($T1208=справочники!$J$9,IF(SUM($Z1212:DO1212)&lt;SUM($Z1165:DP1165),SUMIFS(1165:1165,$1:$1,"&gt;="&amp;DP$1,$1:$1,"&lt;="&amp;DP$1+IF(OR($T1210=0,$T1210=""),1,$T1210)-1),0),IF($T1208=справочники!$J$10,IF(INT(DP$1/IF(OR($T1210=0,$T1210=""),1,$T1210))=DP$1/IF(OR($T1210=0,$T1210=""),1,$T1210),SUMIFS(1165:1165,$1:$1,"&lt;="&amp;DP$1,$1:$1,"&gt;="&amp;DP$1-IF(OR($T1210=0,$T1210=""),1,$T1210)+1),0),DP1165)))</f>
        <v>0</v>
      </c>
      <c r="DQ1212" s="438">
        <f>IF(DQ$8="",0,IF($T1208=справочники!$J$9,IF(SUM($Z1212:DP1212)&lt;SUM($Z1165:DQ1165),SUMIFS(1165:1165,$1:$1,"&gt;="&amp;DQ$1,$1:$1,"&lt;="&amp;DQ$1+IF(OR($T1210=0,$T1210=""),1,$T1210)-1),0),IF($T1208=справочники!$J$10,IF(INT(DQ$1/IF(OR($T1210=0,$T1210=""),1,$T1210))=DQ$1/IF(OR($T1210=0,$T1210=""),1,$T1210),SUMIFS(1165:1165,$1:$1,"&lt;="&amp;DQ$1,$1:$1,"&gt;="&amp;DQ$1-IF(OR($T1210=0,$T1210=""),1,$T1210)+1),0),DQ1165)))</f>
        <v>0</v>
      </c>
      <c r="DR1212" s="438">
        <f>IF(DR$8="",0,IF($T1208=справочники!$J$9,IF(SUM($Z1212:DQ1212)&lt;SUM($Z1165:DR1165),SUMIFS(1165:1165,$1:$1,"&gt;="&amp;DR$1,$1:$1,"&lt;="&amp;DR$1+IF(OR($T1210=0,$T1210=""),1,$T1210)-1),0),IF($T1208=справочники!$J$10,IF(INT(DR$1/IF(OR($T1210=0,$T1210=""),1,$T1210))=DR$1/IF(OR($T1210=0,$T1210=""),1,$T1210),SUMIFS(1165:1165,$1:$1,"&lt;="&amp;DR$1,$1:$1,"&gt;="&amp;DR$1-IF(OR($T1210=0,$T1210=""),1,$T1210)+1),0),DR1165)))</f>
        <v>0</v>
      </c>
      <c r="DS1212" s="438">
        <f>IF(DS$8="",0,IF($T1208=справочники!$J$9,IF(SUM($Z1212:DR1212)&lt;SUM($Z1165:DS1165),SUMIFS(1165:1165,$1:$1,"&gt;="&amp;DS$1,$1:$1,"&lt;="&amp;DS$1+IF(OR($T1210=0,$T1210=""),1,$T1210)-1),0),IF($T1208=справочники!$J$10,IF(INT(DS$1/IF(OR($T1210=0,$T1210=""),1,$T1210))=DS$1/IF(OR($T1210=0,$T1210=""),1,$T1210),SUMIFS(1165:1165,$1:$1,"&lt;="&amp;DS$1,$1:$1,"&gt;="&amp;DS$1-IF(OR($T1210=0,$T1210=""),1,$T1210)+1),0),DS1165)))</f>
        <v>0</v>
      </c>
      <c r="DT1212" s="438">
        <f>IF(DT$8="",0,IF($T1208=справочники!$J$9,IF(SUM($Z1212:DS1212)&lt;SUM($Z1165:DT1165),SUMIFS(1165:1165,$1:$1,"&gt;="&amp;DT$1,$1:$1,"&lt;="&amp;DT$1+IF(OR($T1210=0,$T1210=""),1,$T1210)-1),0),IF($T1208=справочники!$J$10,IF(INT(DT$1/IF(OR($T1210=0,$T1210=""),1,$T1210))=DT$1/IF(OR($T1210=0,$T1210=""),1,$T1210),SUMIFS(1165:1165,$1:$1,"&lt;="&amp;DT$1,$1:$1,"&gt;="&amp;DT$1-IF(OR($T1210=0,$T1210=""),1,$T1210)+1),0),DT1165)))</f>
        <v>0</v>
      </c>
      <c r="DU1212" s="438">
        <f>IF(DU$8="",0,IF($T1208=справочники!$J$9,IF(SUM($Z1212:DT1212)&lt;SUM($Z1165:DU1165),SUMIFS(1165:1165,$1:$1,"&gt;="&amp;DU$1,$1:$1,"&lt;="&amp;DU$1+IF(OR($T1210=0,$T1210=""),1,$T1210)-1),0),IF($T1208=справочники!$J$10,IF(INT(DU$1/IF(OR($T1210=0,$T1210=""),1,$T1210))=DU$1/IF(OR($T1210=0,$T1210=""),1,$T1210),SUMIFS(1165:1165,$1:$1,"&lt;="&amp;DU$1,$1:$1,"&gt;="&amp;DU$1-IF(OR($T1210=0,$T1210=""),1,$T1210)+1),0),DU1165)))</f>
        <v>0</v>
      </c>
      <c r="DV1212" s="438">
        <f>IF(DV$8="",0,IF($T1208=справочники!$J$9,IF(SUM($Z1212:DU1212)&lt;SUM($Z1165:DV1165),SUMIFS(1165:1165,$1:$1,"&gt;="&amp;DV$1,$1:$1,"&lt;="&amp;DV$1+IF(OR($T1210=0,$T1210=""),1,$T1210)-1),0),IF($T1208=справочники!$J$10,IF(INT(DV$1/IF(OR($T1210=0,$T1210=""),1,$T1210))=DV$1/IF(OR($T1210=0,$T1210=""),1,$T1210),SUMIFS(1165:1165,$1:$1,"&lt;="&amp;DV$1,$1:$1,"&gt;="&amp;DV$1-IF(OR($T1210=0,$T1210=""),1,$T1210)+1),0),DV1165)))</f>
        <v>0</v>
      </c>
      <c r="DW1212" s="438">
        <f>IF(DW$8="",0,IF($T1208=справочники!$J$9,IF(SUM($Z1212:DV1212)&lt;SUM($Z1165:DW1165),SUMIFS(1165:1165,$1:$1,"&gt;="&amp;DW$1,$1:$1,"&lt;="&amp;DW$1+IF(OR($T1210=0,$T1210=""),1,$T1210)-1),0),IF($T1208=справочники!$J$10,IF(INT(DW$1/IF(OR($T1210=0,$T1210=""),1,$T1210))=DW$1/IF(OR($T1210=0,$T1210=""),1,$T1210),SUMIFS(1165:1165,$1:$1,"&lt;="&amp;DW$1,$1:$1,"&gt;="&amp;DW$1-IF(OR($T1210=0,$T1210=""),1,$T1210)+1),0),DW1165)))</f>
        <v>0</v>
      </c>
      <c r="DX1212" s="438">
        <f>IF(DX$8="",0,IF($T1208=справочники!$J$9,IF(SUM($Z1212:DW1212)&lt;SUM($Z1165:DX1165),SUMIFS(1165:1165,$1:$1,"&gt;="&amp;DX$1,$1:$1,"&lt;="&amp;DX$1+IF(OR($T1210=0,$T1210=""),1,$T1210)-1),0),IF($T1208=справочники!$J$10,IF(INT(DX$1/IF(OR($T1210=0,$T1210=""),1,$T1210))=DX$1/IF(OR($T1210=0,$T1210=""),1,$T1210),SUMIFS(1165:1165,$1:$1,"&lt;="&amp;DX$1,$1:$1,"&gt;="&amp;DX$1-IF(OR($T1210=0,$T1210=""),1,$T1210)+1),0),DX1165)))</f>
        <v>0</v>
      </c>
      <c r="DY1212" s="438">
        <f>IF(DY$8="",0,IF($T1208=справочники!$J$9,IF(SUM($Z1212:DX1212)&lt;SUM($Z1165:DY1165),SUMIFS(1165:1165,$1:$1,"&gt;="&amp;DY$1,$1:$1,"&lt;="&amp;DY$1+IF(OR($T1210=0,$T1210=""),1,$T1210)-1),0),IF($T1208=справочники!$J$10,IF(INT(DY$1/IF(OR($T1210=0,$T1210=""),1,$T1210))=DY$1/IF(OR($T1210=0,$T1210=""),1,$T1210),SUMIFS(1165:1165,$1:$1,"&lt;="&amp;DY$1,$1:$1,"&gt;="&amp;DY$1-IF(OR($T1210=0,$T1210=""),1,$T1210)+1),0),DY1165)))</f>
        <v>0</v>
      </c>
      <c r="DZ1212" s="438">
        <f>IF(DZ$8="",0,IF($T1208=справочники!$J$9,IF(SUM($Z1212:DY1212)&lt;SUM($Z1165:DZ1165),SUMIFS(1165:1165,$1:$1,"&gt;="&amp;DZ$1,$1:$1,"&lt;="&amp;DZ$1+IF(OR($T1210=0,$T1210=""),1,$T1210)-1),0),IF($T1208=справочники!$J$10,IF(INT(DZ$1/IF(OR($T1210=0,$T1210=""),1,$T1210))=DZ$1/IF(OR($T1210=0,$T1210=""),1,$T1210),SUMIFS(1165:1165,$1:$1,"&lt;="&amp;DZ$1,$1:$1,"&gt;="&amp;DZ$1-IF(OR($T1210=0,$T1210=""),1,$T1210)+1),0),DZ1165)))</f>
        <v>0</v>
      </c>
      <c r="EA1212" s="438">
        <f>IF(EA$8="",0,IF($T1208=справочники!$J$9,IF(SUM($Z1212:DZ1212)&lt;SUM($Z1165:EA1165),SUMIFS(1165:1165,$1:$1,"&gt;="&amp;EA$1,$1:$1,"&lt;="&amp;EA$1+IF(OR($T1210=0,$T1210=""),1,$T1210)-1),0),IF($T1208=справочники!$J$10,IF(INT(EA$1/IF(OR($T1210=0,$T1210=""),1,$T1210))=EA$1/IF(OR($T1210=0,$T1210=""),1,$T1210),SUMIFS(1165:1165,$1:$1,"&lt;="&amp;EA$1,$1:$1,"&gt;="&amp;EA$1-IF(OR($T1210=0,$T1210=""),1,$T1210)+1),0),EA1165)))</f>
        <v>0</v>
      </c>
      <c r="EB1212" s="438">
        <f>IF(EB$8="",0,IF($T1208=справочники!$J$9,IF(SUM($Z1212:EA1212)&lt;SUM($Z1165:EB1165),SUMIFS(1165:1165,$1:$1,"&gt;="&amp;EB$1,$1:$1,"&lt;="&amp;EB$1+IF(OR($T1210=0,$T1210=""),1,$T1210)-1),0),IF($T1208=справочники!$J$10,IF(INT(EB$1/IF(OR($T1210=0,$T1210=""),1,$T1210))=EB$1/IF(OR($T1210=0,$T1210=""),1,$T1210),SUMIFS(1165:1165,$1:$1,"&lt;="&amp;EB$1,$1:$1,"&gt;="&amp;EB$1-IF(OR($T1210=0,$T1210=""),1,$T1210)+1),0),EB1165)))</f>
        <v>0</v>
      </c>
      <c r="EC1212" s="438">
        <f>IF(EC$8="",0,IF($T1208=справочники!$J$9,IF(SUM($Z1212:EB1212)&lt;SUM($Z1165:EC1165),SUMIFS(1165:1165,$1:$1,"&gt;="&amp;EC$1,$1:$1,"&lt;="&amp;EC$1+IF(OR($T1210=0,$T1210=""),1,$T1210)-1),0),IF($T1208=справочники!$J$10,IF(INT(EC$1/IF(OR($T1210=0,$T1210=""),1,$T1210))=EC$1/IF(OR($T1210=0,$T1210=""),1,$T1210),SUMIFS(1165:1165,$1:$1,"&lt;="&amp;EC$1,$1:$1,"&gt;="&amp;EC$1-IF(OR($T1210=0,$T1210=""),1,$T1210)+1),0),EC1165)))</f>
        <v>0</v>
      </c>
      <c r="ED1212" s="438">
        <f>IF(ED$8="",0,IF($T1208=справочники!$J$9,IF(SUM($Z1212:EC1212)&lt;SUM($Z1165:ED1165),SUMIFS(1165:1165,$1:$1,"&gt;="&amp;ED$1,$1:$1,"&lt;="&amp;ED$1+IF(OR($T1210=0,$T1210=""),1,$T1210)-1),0),IF($T1208=справочники!$J$10,IF(INT(ED$1/IF(OR($T1210=0,$T1210=""),1,$T1210))=ED$1/IF(OR($T1210=0,$T1210=""),1,$T1210),SUMIFS(1165:1165,$1:$1,"&lt;="&amp;ED$1,$1:$1,"&gt;="&amp;ED$1-IF(OR($T1210=0,$T1210=""),1,$T1210)+1),0),ED1165)))</f>
        <v>0</v>
      </c>
      <c r="EE1212" s="438">
        <f>IF(EE$8="",0,IF($T1208=справочники!$J$9,IF(SUM($Z1212:ED1212)&lt;SUM($Z1165:EE1165),SUMIFS(1165:1165,$1:$1,"&gt;="&amp;EE$1,$1:$1,"&lt;="&amp;EE$1+IF(OR($T1210=0,$T1210=""),1,$T1210)-1),0),IF($T1208=справочники!$J$10,IF(INT(EE$1/IF(OR($T1210=0,$T1210=""),1,$T1210))=EE$1/IF(OR($T1210=0,$T1210=""),1,$T1210),SUMIFS(1165:1165,$1:$1,"&lt;="&amp;EE$1,$1:$1,"&gt;="&amp;EE$1-IF(OR($T1210=0,$T1210=""),1,$T1210)+1),0),EE1165)))</f>
        <v>0</v>
      </c>
      <c r="EF1212" s="438">
        <f>IF(EF$8="",0,IF($T1208=справочники!$J$9,IF(SUM($Z1212:EE1212)&lt;SUM($Z1165:EF1165),SUMIFS(1165:1165,$1:$1,"&gt;="&amp;EF$1,$1:$1,"&lt;="&amp;EF$1+IF(OR($T1210=0,$T1210=""),1,$T1210)-1),0),IF($T1208=справочники!$J$10,IF(INT(EF$1/IF(OR($T1210=0,$T1210=""),1,$T1210))=EF$1/IF(OR($T1210=0,$T1210=""),1,$T1210),SUMIFS(1165:1165,$1:$1,"&lt;="&amp;EF$1,$1:$1,"&gt;="&amp;EF$1-IF(OR($T1210=0,$T1210=""),1,$T1210)+1),0),EF1165)))</f>
        <v>0</v>
      </c>
      <c r="EG1212" s="438">
        <f>IF(EG$8="",0,IF($T1208=справочники!$J$9,IF(SUM($Z1212:EF1212)&lt;SUM($Z1165:EG1165),SUMIFS(1165:1165,$1:$1,"&gt;="&amp;EG$1,$1:$1,"&lt;="&amp;EG$1+IF(OR($T1210=0,$T1210=""),1,$T1210)-1),0),IF($T1208=справочники!$J$10,IF(INT(EG$1/IF(OR($T1210=0,$T1210=""),1,$T1210))=EG$1/IF(OR($T1210=0,$T1210=""),1,$T1210),SUMIFS(1165:1165,$1:$1,"&lt;="&amp;EG$1,$1:$1,"&gt;="&amp;EG$1-IF(OR($T1210=0,$T1210=""),1,$T1210)+1),0),EG1165)))</f>
        <v>0</v>
      </c>
      <c r="EH1212" s="438">
        <f>IF(EH$8="",0,IF($T1208=справочники!$J$9,IF(SUM($Z1212:EG1212)&lt;SUM($Z1165:EH1165),SUMIFS(1165:1165,$1:$1,"&gt;="&amp;EH$1,$1:$1,"&lt;="&amp;EH$1+IF(OR($T1210=0,$T1210=""),1,$T1210)-1),0),IF($T1208=справочники!$J$10,IF(INT(EH$1/IF(OR($T1210=0,$T1210=""),1,$T1210))=EH$1/IF(OR($T1210=0,$T1210=""),1,$T1210),SUMIFS(1165:1165,$1:$1,"&lt;="&amp;EH$1,$1:$1,"&gt;="&amp;EH$1-IF(OR($T1210=0,$T1210=""),1,$T1210)+1),0),EH1165)))</f>
        <v>0</v>
      </c>
      <c r="EI1212" s="438">
        <f>IF(EI$8="",0,IF($T1208=справочники!$J$9,IF(SUM($Z1212:EH1212)&lt;SUM($Z1165:EI1165),SUMIFS(1165:1165,$1:$1,"&gt;="&amp;EI$1,$1:$1,"&lt;="&amp;EI$1+IF(OR($T1210=0,$T1210=""),1,$T1210)-1),0),IF($T1208=справочники!$J$10,IF(INT(EI$1/IF(OR($T1210=0,$T1210=""),1,$T1210))=EI$1/IF(OR($T1210=0,$T1210=""),1,$T1210),SUMIFS(1165:1165,$1:$1,"&lt;="&amp;EI$1,$1:$1,"&gt;="&amp;EI$1-IF(OR($T1210=0,$T1210=""),1,$T1210)+1),0),EI1165)))</f>
        <v>0</v>
      </c>
      <c r="EJ1212" s="438">
        <f>IF(EJ$8="",0,IF($T1208=справочники!$J$9,IF(SUM($Z1212:EI1212)&lt;SUM($Z1165:EJ1165),SUMIFS(1165:1165,$1:$1,"&gt;="&amp;EJ$1,$1:$1,"&lt;="&amp;EJ$1+IF(OR($T1210=0,$T1210=""),1,$T1210)-1),0),IF($T1208=справочники!$J$10,IF(INT(EJ$1/IF(OR($T1210=0,$T1210=""),1,$T1210))=EJ$1/IF(OR($T1210=0,$T1210=""),1,$T1210),SUMIFS(1165:1165,$1:$1,"&lt;="&amp;EJ$1,$1:$1,"&gt;="&amp;EJ$1-IF(OR($T1210=0,$T1210=""),1,$T1210)+1),0),EJ1165)))</f>
        <v>0</v>
      </c>
      <c r="EK1212" s="438">
        <f>IF(EK$8="",0,IF($T1208=справочники!$J$9,IF(SUM($Z1212:EJ1212)&lt;SUM($Z1165:EK1165),SUMIFS(1165:1165,$1:$1,"&gt;="&amp;EK$1,$1:$1,"&lt;="&amp;EK$1+IF(OR($T1210=0,$T1210=""),1,$T1210)-1),0),IF($T1208=справочники!$J$10,IF(INT(EK$1/IF(OR($T1210=0,$T1210=""),1,$T1210))=EK$1/IF(OR($T1210=0,$T1210=""),1,$T1210),SUMIFS(1165:1165,$1:$1,"&lt;="&amp;EK$1,$1:$1,"&gt;="&amp;EK$1-IF(OR($T1210=0,$T1210=""),1,$T1210)+1),0),EK1165)))</f>
        <v>0</v>
      </c>
      <c r="EL1212" s="438">
        <f>IF(EL$8="",0,IF($T1208=справочники!$J$9,IF(SUM($Z1212:EK1212)&lt;SUM($Z1165:EL1165),SUMIFS(1165:1165,$1:$1,"&gt;="&amp;EL$1,$1:$1,"&lt;="&amp;EL$1+IF(OR($T1210=0,$T1210=""),1,$T1210)-1),0),IF($T1208=справочники!$J$10,IF(INT(EL$1/IF(OR($T1210=0,$T1210=""),1,$T1210))=EL$1/IF(OR($T1210=0,$T1210=""),1,$T1210),SUMIFS(1165:1165,$1:$1,"&lt;="&amp;EL$1,$1:$1,"&gt;="&amp;EL$1-IF(OR($T1210=0,$T1210=""),1,$T1210)+1),0),EL1165)))</f>
        <v>0</v>
      </c>
      <c r="EM1212" s="438">
        <f>IF(EM$8="",0,IF($T1208=справочники!$J$9,IF(SUM($Z1212:EL1212)&lt;SUM($Z1165:EM1165),SUMIFS(1165:1165,$1:$1,"&gt;="&amp;EM$1,$1:$1,"&lt;="&amp;EM$1+IF(OR($T1210=0,$T1210=""),1,$T1210)-1),0),IF($T1208=справочники!$J$10,IF(INT(EM$1/IF(OR($T1210=0,$T1210=""),1,$T1210))=EM$1/IF(OR($T1210=0,$T1210=""),1,$T1210),SUMIFS(1165:1165,$1:$1,"&lt;="&amp;EM$1,$1:$1,"&gt;="&amp;EM$1-IF(OR($T1210=0,$T1210=""),1,$T1210)+1),0),EM1165)))</f>
        <v>0</v>
      </c>
      <c r="EN1212" s="438">
        <f>IF(EN$8="",0,IF($T1208=справочники!$J$9,IF(SUM($Z1212:EM1212)&lt;SUM($Z1165:EN1165),SUMIFS(1165:1165,$1:$1,"&gt;="&amp;EN$1,$1:$1,"&lt;="&amp;EN$1+IF(OR($T1210=0,$T1210=""),1,$T1210)-1),0),IF($T1208=справочники!$J$10,IF(INT(EN$1/IF(OR($T1210=0,$T1210=""),1,$T1210))=EN$1/IF(OR($T1210=0,$T1210=""),1,$T1210),SUMIFS(1165:1165,$1:$1,"&lt;="&amp;EN$1,$1:$1,"&gt;="&amp;EN$1-IF(OR($T1210=0,$T1210=""),1,$T1210)+1),0),EN1165)))</f>
        <v>0</v>
      </c>
      <c r="EO1212" s="438">
        <f>IF(EO$8="",0,IF($T1208=справочники!$J$9,IF(SUM($Z1212:EN1212)&lt;SUM($Z1165:EO1165),SUMIFS(1165:1165,$1:$1,"&gt;="&amp;EO$1,$1:$1,"&lt;="&amp;EO$1+IF(OR($T1210=0,$T1210=""),1,$T1210)-1),0),IF($T1208=справочники!$J$10,IF(INT(EO$1/IF(OR($T1210=0,$T1210=""),1,$T1210))=EO$1/IF(OR($T1210=0,$T1210=""),1,$T1210),SUMIFS(1165:1165,$1:$1,"&lt;="&amp;EO$1,$1:$1,"&gt;="&amp;EO$1-IF(OR($T1210=0,$T1210=""),1,$T1210)+1),0),EO1165)))</f>
        <v>0</v>
      </c>
      <c r="EP1212" s="438">
        <f>IF(EP$8="",0,IF($T1208=справочники!$J$9,IF(SUM($Z1212:EO1212)&lt;SUM($Z1165:EP1165),SUMIFS(1165:1165,$1:$1,"&gt;="&amp;EP$1,$1:$1,"&lt;="&amp;EP$1+IF(OR($T1210=0,$T1210=""),1,$T1210)-1),0),IF($T1208=справочники!$J$10,IF(INT(EP$1/IF(OR($T1210=0,$T1210=""),1,$T1210))=EP$1/IF(OR($T1210=0,$T1210=""),1,$T1210),SUMIFS(1165:1165,$1:$1,"&lt;="&amp;EP$1,$1:$1,"&gt;="&amp;EP$1-IF(OR($T1210=0,$T1210=""),1,$T1210)+1),0),EP1165)))</f>
        <v>0</v>
      </c>
      <c r="EQ1212" s="438">
        <f>IF(EQ$8="",0,IF($T1208=справочники!$J$9,IF(SUM($Z1212:EP1212)&lt;SUM($Z1165:EQ1165),SUMIFS(1165:1165,$1:$1,"&gt;="&amp;EQ$1,$1:$1,"&lt;="&amp;EQ$1+IF(OR($T1210=0,$T1210=""),1,$T1210)-1),0),IF($T1208=справочники!$J$10,IF(INT(EQ$1/IF(OR($T1210=0,$T1210=""),1,$T1210))=EQ$1/IF(OR($T1210=0,$T1210=""),1,$T1210),SUMIFS(1165:1165,$1:$1,"&lt;="&amp;EQ$1,$1:$1,"&gt;="&amp;EQ$1-IF(OR($T1210=0,$T1210=""),1,$T1210)+1),0),EQ1165)))</f>
        <v>0</v>
      </c>
      <c r="ER1212" s="438">
        <f>IF(ER$8="",0,IF($T1208=справочники!$J$9,IF(SUM($Z1212:EQ1212)&lt;SUM($Z1165:ER1165),SUMIFS(1165:1165,$1:$1,"&gt;="&amp;ER$1,$1:$1,"&lt;="&amp;ER$1+IF(OR($T1210=0,$T1210=""),1,$T1210)-1),0),IF($T1208=справочники!$J$10,IF(INT(ER$1/IF(OR($T1210=0,$T1210=""),1,$T1210))=ER$1/IF(OR($T1210=0,$T1210=""),1,$T1210),SUMIFS(1165:1165,$1:$1,"&lt;="&amp;ER$1,$1:$1,"&gt;="&amp;ER$1-IF(OR($T1210=0,$T1210=""),1,$T1210)+1),0),ER1165)))</f>
        <v>0</v>
      </c>
      <c r="ES1212" s="438">
        <f>IF(ES$8="",0,IF($T1208=справочники!$J$9,IF(SUM($Z1212:ER1212)&lt;SUM($Z1165:ES1165),SUMIFS(1165:1165,$1:$1,"&gt;="&amp;ES$1,$1:$1,"&lt;="&amp;ES$1+IF(OR($T1210=0,$T1210=""),1,$T1210)-1),0),IF($T1208=справочники!$J$10,IF(INT(ES$1/IF(OR($T1210=0,$T1210=""),1,$T1210))=ES$1/IF(OR($T1210=0,$T1210=""),1,$T1210),SUMIFS(1165:1165,$1:$1,"&lt;="&amp;ES$1,$1:$1,"&gt;="&amp;ES$1-IF(OR($T1210=0,$T1210=""),1,$T1210)+1),0),ES1165)))</f>
        <v>0</v>
      </c>
      <c r="ET1212" s="438">
        <f>IF(ET$8="",0,IF($T1208=справочники!$J$9,IF(SUM($Z1212:ES1212)&lt;SUM($Z1165:ET1165),SUMIFS(1165:1165,$1:$1,"&gt;="&amp;ET$1,$1:$1,"&lt;="&amp;ET$1+IF(OR($T1210=0,$T1210=""),1,$T1210)-1),0),IF($T1208=справочники!$J$10,IF(INT(ET$1/IF(OR($T1210=0,$T1210=""),1,$T1210))=ET$1/IF(OR($T1210=0,$T1210=""),1,$T1210),SUMIFS(1165:1165,$1:$1,"&lt;="&amp;ET$1,$1:$1,"&gt;="&amp;ET$1-IF(OR($T1210=0,$T1210=""),1,$T1210)+1),0),ET1165)))</f>
        <v>0</v>
      </c>
      <c r="EU1212" s="438">
        <f>IF(EU$8="",0,IF($T1208=справочники!$J$9,IF(SUM($Z1212:ET1212)&lt;SUM($Z1165:EU1165),SUMIFS(1165:1165,$1:$1,"&gt;="&amp;EU$1,$1:$1,"&lt;="&amp;EU$1+IF(OR($T1210=0,$T1210=""),1,$T1210)-1),0),IF($T1208=справочники!$J$10,IF(INT(EU$1/IF(OR($T1210=0,$T1210=""),1,$T1210))=EU$1/IF(OR($T1210=0,$T1210=""),1,$T1210),SUMIFS(1165:1165,$1:$1,"&lt;="&amp;EU$1,$1:$1,"&gt;="&amp;EU$1-IF(OR($T1210=0,$T1210=""),1,$T1210)+1),0),EU1165)))</f>
        <v>0</v>
      </c>
      <c r="EV1212" s="438">
        <f>IF(EV$8="",0,IF($T1208=справочники!$J$9,IF(SUM($Z1212:EU1212)&lt;SUM($Z1165:EV1165),SUMIFS(1165:1165,$1:$1,"&gt;="&amp;EV$1,$1:$1,"&lt;="&amp;EV$1+IF(OR($T1210=0,$T1210=""),1,$T1210)-1),0),IF($T1208=справочники!$J$10,IF(INT(EV$1/IF(OR($T1210=0,$T1210=""),1,$T1210))=EV$1/IF(OR($T1210=0,$T1210=""),1,$T1210),SUMIFS(1165:1165,$1:$1,"&lt;="&amp;EV$1,$1:$1,"&gt;="&amp;EV$1-IF(OR($T1210=0,$T1210=""),1,$T1210)+1),0),EV1165)))</f>
        <v>0</v>
      </c>
      <c r="EW1212" s="438">
        <f>IF(EW$8="",0,IF($T1208=справочники!$J$9,IF(SUM($Z1212:EV1212)&lt;SUM($Z1165:EW1165),SUMIFS(1165:1165,$1:$1,"&gt;="&amp;EW$1,$1:$1,"&lt;="&amp;EW$1+IF(OR($T1210=0,$T1210=""),1,$T1210)-1),0),IF($T1208=справочники!$J$10,IF(INT(EW$1/IF(OR($T1210=0,$T1210=""),1,$T1210))=EW$1/IF(OR($T1210=0,$T1210=""),1,$T1210),SUMIFS(1165:1165,$1:$1,"&lt;="&amp;EW$1,$1:$1,"&gt;="&amp;EW$1-IF(OR($T1210=0,$T1210=""),1,$T1210)+1),0),EW1165)))</f>
        <v>0</v>
      </c>
      <c r="EX1212" s="438">
        <f>IF(EX$8="",0,IF($T1208=справочники!$J$9,IF(SUM($Z1212:EW1212)&lt;SUM($Z1165:EX1165),SUMIFS(1165:1165,$1:$1,"&gt;="&amp;EX$1,$1:$1,"&lt;="&amp;EX$1+IF(OR($T1210=0,$T1210=""),1,$T1210)-1),0),IF($T1208=справочники!$J$10,IF(INT(EX$1/IF(OR($T1210=0,$T1210=""),1,$T1210))=EX$1/IF(OR($T1210=0,$T1210=""),1,$T1210),SUMIFS(1165:1165,$1:$1,"&lt;="&amp;EX$1,$1:$1,"&gt;="&amp;EX$1-IF(OR($T1210=0,$T1210=""),1,$T1210)+1),0),EX1165)))</f>
        <v>0</v>
      </c>
      <c r="EY1212" s="438">
        <f>IF(EY$8="",0,IF($T1208=справочники!$J$9,IF(SUM($Z1212:EX1212)&lt;SUM($Z1165:EY1165),SUMIFS(1165:1165,$1:$1,"&gt;="&amp;EY$1,$1:$1,"&lt;="&amp;EY$1+IF(OR($T1210=0,$T1210=""),1,$T1210)-1),0),IF($T1208=справочники!$J$10,IF(INT(EY$1/IF(OR($T1210=0,$T1210=""),1,$T1210))=EY$1/IF(OR($T1210=0,$T1210=""),1,$T1210),SUMIFS(1165:1165,$1:$1,"&lt;="&amp;EY$1,$1:$1,"&gt;="&amp;EY$1-IF(OR($T1210=0,$T1210=""),1,$T1210)+1),0),EY1165)))</f>
        <v>0</v>
      </c>
      <c r="EZ1212" s="438">
        <f>IF(EZ$8="",0,IF($T1208=справочники!$J$9,IF(SUM($Z1212:EY1212)&lt;SUM($Z1165:EZ1165),SUMIFS(1165:1165,$1:$1,"&gt;="&amp;EZ$1,$1:$1,"&lt;="&amp;EZ$1+IF(OR($T1210=0,$T1210=""),1,$T1210)-1),0),IF($T1208=справочники!$J$10,IF(INT(EZ$1/IF(OR($T1210=0,$T1210=""),1,$T1210))=EZ$1/IF(OR($T1210=0,$T1210=""),1,$T1210),SUMIFS(1165:1165,$1:$1,"&lt;="&amp;EZ$1,$1:$1,"&gt;="&amp;EZ$1-IF(OR($T1210=0,$T1210=""),1,$T1210)+1),0),EZ1165)))</f>
        <v>0</v>
      </c>
      <c r="FA1212" s="438">
        <f>IF(FA$8="",0,IF($T1208=справочники!$J$9,IF(SUM($Z1212:EZ1212)&lt;SUM($Z1165:FA1165),SUMIFS(1165:1165,$1:$1,"&gt;="&amp;FA$1,$1:$1,"&lt;="&amp;FA$1+IF(OR($T1210=0,$T1210=""),1,$T1210)-1),0),IF($T1208=справочники!$J$10,IF(INT(FA$1/IF(OR($T1210=0,$T1210=""),1,$T1210))=FA$1/IF(OR($T1210=0,$T1210=""),1,$T1210),SUMIFS(1165:1165,$1:$1,"&lt;="&amp;FA$1,$1:$1,"&gt;="&amp;FA$1-IF(OR($T1210=0,$T1210=""),1,$T1210)+1),0),FA1165)))</f>
        <v>0</v>
      </c>
      <c r="FB1212" s="438">
        <f>IF(FB$8="",0,IF($T1208=справочники!$J$9,IF(SUM($Z1212:FA1212)&lt;SUM($Z1165:FB1165),SUMIFS(1165:1165,$1:$1,"&gt;="&amp;FB$1,$1:$1,"&lt;="&amp;FB$1+IF(OR($T1210=0,$T1210=""),1,$T1210)-1),0),IF($T1208=справочники!$J$10,IF(INT(FB$1/IF(OR($T1210=0,$T1210=""),1,$T1210))=FB$1/IF(OR($T1210=0,$T1210=""),1,$T1210),SUMIFS(1165:1165,$1:$1,"&lt;="&amp;FB$1,$1:$1,"&gt;="&amp;FB$1-IF(OR($T1210=0,$T1210=""),1,$T1210)+1),0),FB1165)))</f>
        <v>0</v>
      </c>
      <c r="FC1212" s="438">
        <f>IF(FC$8="",0,IF($T1208=справочники!$J$9,IF(SUM($Z1212:FB1212)&lt;SUM($Z1165:FC1165),SUMIFS(1165:1165,$1:$1,"&gt;="&amp;FC$1,$1:$1,"&lt;="&amp;FC$1+IF(OR($T1210=0,$T1210=""),1,$T1210)-1),0),IF($T1208=справочники!$J$10,IF(INT(FC$1/IF(OR($T1210=0,$T1210=""),1,$T1210))=FC$1/IF(OR($T1210=0,$T1210=""),1,$T1210),SUMIFS(1165:1165,$1:$1,"&lt;="&amp;FC$1,$1:$1,"&gt;="&amp;FC$1-IF(OR($T1210=0,$T1210=""),1,$T1210)+1),0),FC1165)))</f>
        <v>0</v>
      </c>
      <c r="FD1212" s="438">
        <f>IF(FD$8="",0,IF($T1208=справочники!$J$9,IF(SUM($Z1212:FC1212)&lt;SUM($Z1165:FD1165),SUMIFS(1165:1165,$1:$1,"&gt;="&amp;FD$1,$1:$1,"&lt;="&amp;FD$1+IF(OR($T1210=0,$T1210=""),1,$T1210)-1),0),IF($T1208=справочники!$J$10,IF(INT(FD$1/IF(OR($T1210=0,$T1210=""),1,$T1210))=FD$1/IF(OR($T1210=0,$T1210=""),1,$T1210),SUMIFS(1165:1165,$1:$1,"&lt;="&amp;FD$1,$1:$1,"&gt;="&amp;FD$1-IF(OR($T1210=0,$T1210=""),1,$T1210)+1),0),FD1165)))</f>
        <v>0</v>
      </c>
      <c r="FE1212" s="438">
        <f>IF(FE$8="",0,IF($T1208=справочники!$J$9,IF(SUM($Z1212:FD1212)&lt;SUM($Z1165:FE1165),SUMIFS(1165:1165,$1:$1,"&gt;="&amp;FE$1,$1:$1,"&lt;="&amp;FE$1+IF(OR($T1210=0,$T1210=""),1,$T1210)-1),0),IF($T1208=справочники!$J$10,IF(INT(FE$1/IF(OR($T1210=0,$T1210=""),1,$T1210))=FE$1/IF(OR($T1210=0,$T1210=""),1,$T1210),SUMIFS(1165:1165,$1:$1,"&lt;="&amp;FE$1,$1:$1,"&gt;="&amp;FE$1-IF(OR($T1210=0,$T1210=""),1,$T1210)+1),0),FE1165)))</f>
        <v>0</v>
      </c>
      <c r="FF1212" s="438">
        <f>IF(FF$8="",0,IF($T1208=справочники!$J$9,IF(SUM($Z1212:FE1212)&lt;SUM($Z1165:FF1165),SUMIFS(1165:1165,$1:$1,"&gt;="&amp;FF$1,$1:$1,"&lt;="&amp;FF$1+IF(OR($T1210=0,$T1210=""),1,$T1210)-1),0),IF($T1208=справочники!$J$10,IF(INT(FF$1/IF(OR($T1210=0,$T1210=""),1,$T1210))=FF$1/IF(OR($T1210=0,$T1210=""),1,$T1210),SUMIFS(1165:1165,$1:$1,"&lt;="&amp;FF$1,$1:$1,"&gt;="&amp;FF$1-IF(OR($T1210=0,$T1210=""),1,$T1210)+1),0),FF1165)))</f>
        <v>0</v>
      </c>
      <c r="FG1212" s="438">
        <f>IF(FG$8="",0,IF($T1208=справочники!$J$9,IF(SUM($Z1212:FF1212)&lt;SUM($Z1165:FG1165),SUMIFS(1165:1165,$1:$1,"&gt;="&amp;FG$1,$1:$1,"&lt;="&amp;FG$1+IF(OR($T1210=0,$T1210=""),1,$T1210)-1),0),IF($T1208=справочники!$J$10,IF(INT(FG$1/IF(OR($T1210=0,$T1210=""),1,$T1210))=FG$1/IF(OR($T1210=0,$T1210=""),1,$T1210),SUMIFS(1165:1165,$1:$1,"&lt;="&amp;FG$1,$1:$1,"&gt;="&amp;FG$1-IF(OR($T1210=0,$T1210=""),1,$T1210)+1),0),FG1165)))</f>
        <v>0</v>
      </c>
      <c r="FH1212" s="438">
        <f>IF(FH$8="",0,IF($T1208=справочники!$J$9,IF(SUM($Z1212:FG1212)&lt;SUM($Z1165:FH1165),SUMIFS(1165:1165,$1:$1,"&gt;="&amp;FH$1,$1:$1,"&lt;="&amp;FH$1+IF(OR($T1210=0,$T1210=""),1,$T1210)-1),0),IF($T1208=справочники!$J$10,IF(INT(FH$1/IF(OR($T1210=0,$T1210=""),1,$T1210))=FH$1/IF(OR($T1210=0,$T1210=""),1,$T1210),SUMIFS(1165:1165,$1:$1,"&lt;="&amp;FH$1,$1:$1,"&gt;="&amp;FH$1-IF(OR($T1210=0,$T1210=""),1,$T1210)+1),0),FH1165)))</f>
        <v>0</v>
      </c>
      <c r="FI1212" s="438">
        <f>IF(FI$8="",0,IF($T1208=справочники!$J$9,IF(SUM($Z1212:FH1212)&lt;SUM($Z1165:FI1165),SUMIFS(1165:1165,$1:$1,"&gt;="&amp;FI$1,$1:$1,"&lt;="&amp;FI$1+IF(OR($T1210=0,$T1210=""),1,$T1210)-1),0),IF($T1208=справочники!$J$10,IF(INT(FI$1/IF(OR($T1210=0,$T1210=""),1,$T1210))=FI$1/IF(OR($T1210=0,$T1210=""),1,$T1210),SUMIFS(1165:1165,$1:$1,"&lt;="&amp;FI$1,$1:$1,"&gt;="&amp;FI$1-IF(OR($T1210=0,$T1210=""),1,$T1210)+1),0),FI1165)))</f>
        <v>0</v>
      </c>
      <c r="FJ1212" s="438">
        <f>IF(FJ$8="",0,IF($T1208=справочники!$J$9,IF(SUM($Z1212:FI1212)&lt;SUM($Z1165:FJ1165),SUMIFS(1165:1165,$1:$1,"&gt;="&amp;FJ$1,$1:$1,"&lt;="&amp;FJ$1+IF(OR($T1210=0,$T1210=""),1,$T1210)-1),0),IF($T1208=справочники!$J$10,IF(INT(FJ$1/IF(OR($T1210=0,$T1210=""),1,$T1210))=FJ$1/IF(OR($T1210=0,$T1210=""),1,$T1210),SUMIFS(1165:1165,$1:$1,"&lt;="&amp;FJ$1,$1:$1,"&gt;="&amp;FJ$1-IF(OR($T1210=0,$T1210=""),1,$T1210)+1),0),FJ1165)))</f>
        <v>0</v>
      </c>
      <c r="FK1212" s="438">
        <f>IF(FK$8="",0,IF($T1208=справочники!$J$9,IF(SUM($Z1212:FJ1212)&lt;SUM($Z1165:FK1165),SUMIFS(1165:1165,$1:$1,"&gt;="&amp;FK$1,$1:$1,"&lt;="&amp;FK$1+IF(OR($T1210=0,$T1210=""),1,$T1210)-1),0),IF($T1208=справочники!$J$10,IF(INT(FK$1/IF(OR($T1210=0,$T1210=""),1,$T1210))=FK$1/IF(OR($T1210=0,$T1210=""),1,$T1210),SUMIFS(1165:1165,$1:$1,"&lt;="&amp;FK$1,$1:$1,"&gt;="&amp;FK$1-IF(OR($T1210=0,$T1210=""),1,$T1210)+1),0),FK1165)))</f>
        <v>0</v>
      </c>
      <c r="FL1212" s="438">
        <f>IF(FL$8="",0,IF($T1208=справочники!$J$9,IF(SUM($Z1212:FK1212)&lt;SUM($Z1165:FL1165),SUMIFS(1165:1165,$1:$1,"&gt;="&amp;FL$1,$1:$1,"&lt;="&amp;FL$1+IF(OR($T1210=0,$T1210=""),1,$T1210)-1),0),IF($T1208=справочники!$J$10,IF(INT(FL$1/IF(OR($T1210=0,$T1210=""),1,$T1210))=FL$1/IF(OR($T1210=0,$T1210=""),1,$T1210),SUMIFS(1165:1165,$1:$1,"&lt;="&amp;FL$1,$1:$1,"&gt;="&amp;FL$1-IF(OR($T1210=0,$T1210=""),1,$T1210)+1),0),FL1165)))</f>
        <v>0</v>
      </c>
      <c r="FM1212" s="438">
        <f>IF(FM$8="",0,IF($T1208=справочники!$J$9,IF(SUM($Z1212:FL1212)&lt;SUM($Z1165:FM1165),SUMIFS(1165:1165,$1:$1,"&gt;="&amp;FM$1,$1:$1,"&lt;="&amp;FM$1+IF(OR($T1210=0,$T1210=""),1,$T1210)-1),0),IF($T1208=справочники!$J$10,IF(INT(FM$1/IF(OR($T1210=0,$T1210=""),1,$T1210))=FM$1/IF(OR($T1210=0,$T1210=""),1,$T1210),SUMIFS(1165:1165,$1:$1,"&lt;="&amp;FM$1,$1:$1,"&gt;="&amp;FM$1-IF(OR($T1210=0,$T1210=""),1,$T1210)+1),0),FM1165)))</f>
        <v>0</v>
      </c>
      <c r="FN1212" s="438">
        <f>IF(FN$8="",0,IF($T1208=справочники!$J$9,IF(SUM($Z1212:FM1212)&lt;SUM($Z1165:FN1165),SUMIFS(1165:1165,$1:$1,"&gt;="&amp;FN$1,$1:$1,"&lt;="&amp;FN$1+IF(OR($T1210=0,$T1210=""),1,$T1210)-1),0),IF($T1208=справочники!$J$10,IF(INT(FN$1/IF(OR($T1210=0,$T1210=""),1,$T1210))=FN$1/IF(OR($T1210=0,$T1210=""),1,$T1210),SUMIFS(1165:1165,$1:$1,"&lt;="&amp;FN$1,$1:$1,"&gt;="&amp;FN$1-IF(OR($T1210=0,$T1210=""),1,$T1210)+1),0),FN1165)))</f>
        <v>0</v>
      </c>
      <c r="FO1212" s="438">
        <f>IF(FO$8="",0,IF($T1208=справочники!$J$9,IF(SUM($Z1212:FN1212)&lt;SUM($Z1165:FO1165),SUMIFS(1165:1165,$1:$1,"&gt;="&amp;FO$1,$1:$1,"&lt;="&amp;FO$1+IF(OR($T1210=0,$T1210=""),1,$T1210)-1),0),IF($T1208=справочники!$J$10,IF(INT(FO$1/IF(OR($T1210=0,$T1210=""),1,$T1210))=FO$1/IF(OR($T1210=0,$T1210=""),1,$T1210),SUMIFS(1165:1165,$1:$1,"&lt;="&amp;FO$1,$1:$1,"&gt;="&amp;FO$1-IF(OR($T1210=0,$T1210=""),1,$T1210)+1),0),FO1165)))</f>
        <v>0</v>
      </c>
      <c r="FP1212" s="438">
        <f>IF(FP$8="",0,IF($T1208=справочники!$J$9,IF(SUM($Z1212:FO1212)&lt;SUM($Z1165:FP1165),SUMIFS(1165:1165,$1:$1,"&gt;="&amp;FP$1,$1:$1,"&lt;="&amp;FP$1+IF(OR($T1210=0,$T1210=""),1,$T1210)-1),0),IF($T1208=справочники!$J$10,IF(INT(FP$1/IF(OR($T1210=0,$T1210=""),1,$T1210))=FP$1/IF(OR($T1210=0,$T1210=""),1,$T1210),SUMIFS(1165:1165,$1:$1,"&lt;="&amp;FP$1,$1:$1,"&gt;="&amp;FP$1-IF(OR($T1210=0,$T1210=""),1,$T1210)+1),0),FP1165)))</f>
        <v>0</v>
      </c>
      <c r="FQ1212" s="438">
        <f>IF(FQ$8="",0,IF($T1208=справочники!$J$9,IF(SUM($Z1212:FP1212)&lt;SUM($Z1165:FQ1165),SUMIFS(1165:1165,$1:$1,"&gt;="&amp;FQ$1,$1:$1,"&lt;="&amp;FQ$1+IF(OR($T1210=0,$T1210=""),1,$T1210)-1),0),IF($T1208=справочники!$J$10,IF(INT(FQ$1/IF(OR($T1210=0,$T1210=""),1,$T1210))=FQ$1/IF(OR($T1210=0,$T1210=""),1,$T1210),SUMIFS(1165:1165,$1:$1,"&lt;="&amp;FQ$1,$1:$1,"&gt;="&amp;FQ$1-IF(OR($T1210=0,$T1210=""),1,$T1210)+1),0),FQ1165)))</f>
        <v>0</v>
      </c>
      <c r="FR1212" s="438">
        <f>IF(FR$8="",0,IF($T1208=справочники!$J$9,IF(SUM($Z1212:FQ1212)&lt;SUM($Z1165:FR1165),SUMIFS(1165:1165,$1:$1,"&gt;="&amp;FR$1,$1:$1,"&lt;="&amp;FR$1+IF(OR($T1210=0,$T1210=""),1,$T1210)-1),0),IF($T1208=справочники!$J$10,IF(INT(FR$1/IF(OR($T1210=0,$T1210=""),1,$T1210))=FR$1/IF(OR($T1210=0,$T1210=""),1,$T1210),SUMIFS(1165:1165,$1:$1,"&lt;="&amp;FR$1,$1:$1,"&gt;="&amp;FR$1-IF(OR($T1210=0,$T1210=""),1,$T1210)+1),0),FR1165)))</f>
        <v>0</v>
      </c>
      <c r="FS1212" s="438">
        <f>IF(FS$8="",0,IF($T1208=справочники!$J$9,IF(SUM($Z1212:FR1212)&lt;SUM($Z1165:FS1165),SUMIFS(1165:1165,$1:$1,"&gt;="&amp;FS$1,$1:$1,"&lt;="&amp;FS$1+IF(OR($T1210=0,$T1210=""),1,$T1210)-1),0),IF($T1208=справочники!$J$10,IF(INT(FS$1/IF(OR($T1210=0,$T1210=""),1,$T1210))=FS$1/IF(OR($T1210=0,$T1210=""),1,$T1210),SUMIFS(1165:1165,$1:$1,"&lt;="&amp;FS$1,$1:$1,"&gt;="&amp;FS$1-IF(OR($T1210=0,$T1210=""),1,$T1210)+1),0),FS1165)))</f>
        <v>0</v>
      </c>
      <c r="FT1212" s="438">
        <f>IF(FT$8="",0,IF($T1208=справочники!$J$9,IF(SUM($Z1212:FS1212)&lt;SUM($Z1165:FT1165),SUMIFS(1165:1165,$1:$1,"&gt;="&amp;FT$1,$1:$1,"&lt;="&amp;FT$1+IF(OR($T1210=0,$T1210=""),1,$T1210)-1),0),IF($T1208=справочники!$J$10,IF(INT(FT$1/IF(OR($T1210=0,$T1210=""),1,$T1210))=FT$1/IF(OR($T1210=0,$T1210=""),1,$T1210),SUMIFS(1165:1165,$1:$1,"&lt;="&amp;FT$1,$1:$1,"&gt;="&amp;FT$1-IF(OR($T1210=0,$T1210=""),1,$T1210)+1),0),FT1165)))</f>
        <v>0</v>
      </c>
      <c r="FU1212" s="438">
        <f>IF(FU$8="",0,IF($T1208=справочники!$J$9,IF(SUM($Z1212:FT1212)&lt;SUM($Z1165:FU1165),SUMIFS(1165:1165,$1:$1,"&gt;="&amp;FU$1,$1:$1,"&lt;="&amp;FU$1+IF(OR($T1210=0,$T1210=""),1,$T1210)-1),0),IF($T1208=справочники!$J$10,IF(INT(FU$1/IF(OR($T1210=0,$T1210=""),1,$T1210))=FU$1/IF(OR($T1210=0,$T1210=""),1,$T1210),SUMIFS(1165:1165,$1:$1,"&lt;="&amp;FU$1,$1:$1,"&gt;="&amp;FU$1-IF(OR($T1210=0,$T1210=""),1,$T1210)+1),0),FU1165)))</f>
        <v>0</v>
      </c>
      <c r="FV1212" s="438">
        <f>IF(FV$8="",0,IF($T1208=справочники!$J$9,IF(SUM($Z1212:FU1212)&lt;SUM($Z1165:FV1165),SUMIFS(1165:1165,$1:$1,"&gt;="&amp;FV$1,$1:$1,"&lt;="&amp;FV$1+IF(OR($T1210=0,$T1210=""),1,$T1210)-1),0),IF($T1208=справочники!$J$10,IF(INT(FV$1/IF(OR($T1210=0,$T1210=""),1,$T1210))=FV$1/IF(OR($T1210=0,$T1210=""),1,$T1210),SUMIFS(1165:1165,$1:$1,"&lt;="&amp;FV$1,$1:$1,"&gt;="&amp;FV$1-IF(OR($T1210=0,$T1210=""),1,$T1210)+1),0),FV1165)))</f>
        <v>0</v>
      </c>
      <c r="FW1212" s="438">
        <f>IF(FW$8="",0,IF($T1208=справочники!$J$9,IF(SUM($Z1212:FV1212)&lt;SUM($Z1165:FW1165),SUMIFS(1165:1165,$1:$1,"&gt;="&amp;FW$1,$1:$1,"&lt;="&amp;FW$1+IF(OR($T1210=0,$T1210=""),1,$T1210)-1),0),IF($T1208=справочники!$J$10,IF(INT(FW$1/IF(OR($T1210=0,$T1210=""),1,$T1210))=FW$1/IF(OR($T1210=0,$T1210=""),1,$T1210),SUMIFS(1165:1165,$1:$1,"&lt;="&amp;FW$1,$1:$1,"&gt;="&amp;FW$1-IF(OR($T1210=0,$T1210=""),1,$T1210)+1),0),FW1165)))</f>
        <v>0</v>
      </c>
      <c r="FX1212" s="438">
        <f>IF(FX$8="",0,IF($T1208=справочники!$J$9,IF(SUM($Z1212:FW1212)&lt;SUM($Z1165:FX1165),SUMIFS(1165:1165,$1:$1,"&gt;="&amp;FX$1,$1:$1,"&lt;="&amp;FX$1+IF(OR($T1210=0,$T1210=""),1,$T1210)-1),0),IF($T1208=справочники!$J$10,IF(INT(FX$1/IF(OR($T1210=0,$T1210=""),1,$T1210))=FX$1/IF(OR($T1210=0,$T1210=""),1,$T1210),SUMIFS(1165:1165,$1:$1,"&lt;="&amp;FX$1,$1:$1,"&gt;="&amp;FX$1-IF(OR($T1210=0,$T1210=""),1,$T1210)+1),0),FX1165)))</f>
        <v>0</v>
      </c>
      <c r="FY1212" s="438">
        <f>IF(FY$8="",0,IF($T1208=справочники!$J$9,IF(SUM($Z1212:FX1212)&lt;SUM($Z1165:FY1165),SUMIFS(1165:1165,$1:$1,"&gt;="&amp;FY$1,$1:$1,"&lt;="&amp;FY$1+IF(OR($T1210=0,$T1210=""),1,$T1210)-1),0),IF($T1208=справочники!$J$10,IF(INT(FY$1/IF(OR($T1210=0,$T1210=""),1,$T1210))=FY$1/IF(OR($T1210=0,$T1210=""),1,$T1210),SUMIFS(1165:1165,$1:$1,"&lt;="&amp;FY$1,$1:$1,"&gt;="&amp;FY$1-IF(OR($T1210=0,$T1210=""),1,$T1210)+1),0),FY1165)))</f>
        <v>0</v>
      </c>
      <c r="FZ1212" s="438">
        <f>IF(FZ$8="",0,IF($T1208=справочники!$J$9,IF(SUM($Z1212:FY1212)&lt;SUM($Z1165:FZ1165),SUMIFS(1165:1165,$1:$1,"&gt;="&amp;FZ$1,$1:$1,"&lt;="&amp;FZ$1+IF(OR($T1210=0,$T1210=""),1,$T1210)-1),0),IF($T1208=справочники!$J$10,IF(INT(FZ$1/IF(OR($T1210=0,$T1210=""),1,$T1210))=FZ$1/IF(OR($T1210=0,$T1210=""),1,$T1210),SUMIFS(1165:1165,$1:$1,"&lt;="&amp;FZ$1,$1:$1,"&gt;="&amp;FZ$1-IF(OR($T1210=0,$T1210=""),1,$T1210)+1),0),FZ1165)))</f>
        <v>0</v>
      </c>
      <c r="GA1212" s="438">
        <f>IF(GA$8="",0,IF($T1208=справочники!$J$9,IF(SUM($Z1212:FZ1212)&lt;SUM($Z1165:GA1165),SUMIFS(1165:1165,$1:$1,"&gt;="&amp;GA$1,$1:$1,"&lt;="&amp;GA$1+IF(OR($T1210=0,$T1210=""),1,$T1210)-1),0),IF($T1208=справочники!$J$10,IF(INT(GA$1/IF(OR($T1210=0,$T1210=""),1,$T1210))=GA$1/IF(OR($T1210=0,$T1210=""),1,$T1210),SUMIFS(1165:1165,$1:$1,"&lt;="&amp;GA$1,$1:$1,"&gt;="&amp;GA$1-IF(OR($T1210=0,$T1210=""),1,$T1210)+1),0),GA1165)))</f>
        <v>0</v>
      </c>
      <c r="GB1212" s="438">
        <f>IF(GB$8="",0,IF($T1208=справочники!$J$9,IF(SUM($Z1212:GA1212)&lt;SUM($Z1165:GB1165),SUMIFS(1165:1165,$1:$1,"&gt;="&amp;GB$1,$1:$1,"&lt;="&amp;GB$1+IF(OR($T1210=0,$T1210=""),1,$T1210)-1),0),IF($T1208=справочники!$J$10,IF(INT(GB$1/IF(OR($T1210=0,$T1210=""),1,$T1210))=GB$1/IF(OR($T1210=0,$T1210=""),1,$T1210),SUMIFS(1165:1165,$1:$1,"&lt;="&amp;GB$1,$1:$1,"&gt;="&amp;GB$1-IF(OR($T1210=0,$T1210=""),1,$T1210)+1),0),GB1165)))</f>
        <v>0</v>
      </c>
      <c r="GC1212" s="438">
        <f>IF(GC$8="",0,IF($T1208=справочники!$J$9,IF(SUM($Z1212:GB1212)&lt;SUM($Z1165:GC1165),SUMIFS(1165:1165,$1:$1,"&gt;="&amp;GC$1,$1:$1,"&lt;="&amp;GC$1+IF(OR($T1210=0,$T1210=""),1,$T1210)-1),0),IF($T1208=справочники!$J$10,IF(INT(GC$1/IF(OR($T1210=0,$T1210=""),1,$T1210))=GC$1/IF(OR($T1210=0,$T1210=""),1,$T1210),SUMIFS(1165:1165,$1:$1,"&lt;="&amp;GC$1,$1:$1,"&gt;="&amp;GC$1-IF(OR($T1210=0,$T1210=""),1,$T1210)+1),0),GC1165)))</f>
        <v>0</v>
      </c>
      <c r="GD1212" s="438">
        <f>IF(GD$8="",0,IF($T1208=справочники!$J$9,IF(SUM($Z1212:GC1212)&lt;SUM($Z1165:GD1165),SUMIFS(1165:1165,$1:$1,"&gt;="&amp;GD$1,$1:$1,"&lt;="&amp;GD$1+IF(OR($T1210=0,$T1210=""),1,$T1210)-1),0),IF($T1208=справочники!$J$10,IF(INT(GD$1/IF(OR($T1210=0,$T1210=""),1,$T1210))=GD$1/IF(OR($T1210=0,$T1210=""),1,$T1210),SUMIFS(1165:1165,$1:$1,"&lt;="&amp;GD$1,$1:$1,"&gt;="&amp;GD$1-IF(OR($T1210=0,$T1210=""),1,$T1210)+1),0),GD1165)))</f>
        <v>0</v>
      </c>
      <c r="GE1212" s="438">
        <f>IF(GE$8="",0,IF($T1208=справочники!$J$9,IF(SUM($Z1212:GD1212)&lt;SUM($Z1165:GE1165),SUMIFS(1165:1165,$1:$1,"&gt;="&amp;GE$1,$1:$1,"&lt;="&amp;GE$1+IF(OR($T1210=0,$T1210=""),1,$T1210)-1),0),IF($T1208=справочники!$J$10,IF(INT(GE$1/IF(OR($T1210=0,$T1210=""),1,$T1210))=GE$1/IF(OR($T1210=0,$T1210=""),1,$T1210),SUMIFS(1165:1165,$1:$1,"&lt;="&amp;GE$1,$1:$1,"&gt;="&amp;GE$1-IF(OR($T1210=0,$T1210=""),1,$T1210)+1),0),GE1165)))</f>
        <v>0</v>
      </c>
      <c r="GF1212" s="438">
        <f>IF(GF$8="",0,IF($T1208=справочники!$J$9,IF(SUM($Z1212:GE1212)&lt;SUM($Z1165:GF1165),SUMIFS(1165:1165,$1:$1,"&gt;="&amp;GF$1,$1:$1,"&lt;="&amp;GF$1+IF(OR($T1210=0,$T1210=""),1,$T1210)-1),0),IF($T1208=справочники!$J$10,IF(INT(GF$1/IF(OR($T1210=0,$T1210=""),1,$T1210))=GF$1/IF(OR($T1210=0,$T1210=""),1,$T1210),SUMIFS(1165:1165,$1:$1,"&lt;="&amp;GF$1,$1:$1,"&gt;="&amp;GF$1-IF(OR($T1210=0,$T1210=""),1,$T1210)+1),0),GF1165)))</f>
        <v>0</v>
      </c>
      <c r="GG1212" s="438">
        <f>IF(GG$8="",0,IF($T1208=справочники!$J$9,IF(SUM($Z1212:GF1212)&lt;SUM($Z1165:GG1165),SUMIFS(1165:1165,$1:$1,"&gt;="&amp;GG$1,$1:$1,"&lt;="&amp;GG$1+IF(OR($T1210=0,$T1210=""),1,$T1210)-1),0),IF($T1208=справочники!$J$10,IF(INT(GG$1/IF(OR($T1210=0,$T1210=""),1,$T1210))=GG$1/IF(OR($T1210=0,$T1210=""),1,$T1210),SUMIFS(1165:1165,$1:$1,"&lt;="&amp;GG$1,$1:$1,"&gt;="&amp;GG$1-IF(OR($T1210=0,$T1210=""),1,$T1210)+1),0),GG1165)))</f>
        <v>0</v>
      </c>
      <c r="GH1212" s="438">
        <f>IF(GH$8="",0,IF($T1208=справочники!$J$9,IF(SUM($Z1212:GG1212)&lt;SUM($Z1165:GH1165),SUMIFS(1165:1165,$1:$1,"&gt;="&amp;GH$1,$1:$1,"&lt;="&amp;GH$1+IF(OR($T1210=0,$T1210=""),1,$T1210)-1),0),IF($T1208=справочники!$J$10,IF(INT(GH$1/IF(OR($T1210=0,$T1210=""),1,$T1210))=GH$1/IF(OR($T1210=0,$T1210=""),1,$T1210),SUMIFS(1165:1165,$1:$1,"&lt;="&amp;GH$1,$1:$1,"&gt;="&amp;GH$1-IF(OR($T1210=0,$T1210=""),1,$T1210)+1),0),GH1165)))</f>
        <v>0</v>
      </c>
      <c r="GI1212" s="438">
        <f>IF(GI$8="",0,IF($T1208=справочники!$J$9,IF(SUM($Z1212:GH1212)&lt;SUM($Z1165:GI1165),SUMIFS(1165:1165,$1:$1,"&gt;="&amp;GI$1,$1:$1,"&lt;="&amp;GI$1+IF(OR($T1210=0,$T1210=""),1,$T1210)-1),0),IF($T1208=справочники!$J$10,IF(INT(GI$1/IF(OR($T1210=0,$T1210=""),1,$T1210))=GI$1/IF(OR($T1210=0,$T1210=""),1,$T1210),SUMIFS(1165:1165,$1:$1,"&lt;="&amp;GI$1,$1:$1,"&gt;="&amp;GI$1-IF(OR($T1210=0,$T1210=""),1,$T1210)+1),0),GI1165)))</f>
        <v>0</v>
      </c>
      <c r="GJ1212" s="438">
        <f>IF(GJ$8="",0,IF($T1208=справочники!$J$9,IF(SUM($Z1212:GI1212)&lt;SUM($Z1165:GJ1165),SUMIFS(1165:1165,$1:$1,"&gt;="&amp;GJ$1,$1:$1,"&lt;="&amp;GJ$1+IF(OR($T1210=0,$T1210=""),1,$T1210)-1),0),IF($T1208=справочники!$J$10,IF(INT(GJ$1/IF(OR($T1210=0,$T1210=""),1,$T1210))=GJ$1/IF(OR($T1210=0,$T1210=""),1,$T1210),SUMIFS(1165:1165,$1:$1,"&lt;="&amp;GJ$1,$1:$1,"&gt;="&amp;GJ$1-IF(OR($T1210=0,$T1210=""),1,$T1210)+1),0),GJ1165)))</f>
        <v>0</v>
      </c>
      <c r="GK1212" s="438">
        <f>IF(GK$8="",0,IF($T1208=справочники!$J$9,IF(SUM($Z1212:GJ1212)&lt;SUM($Z1165:GK1165),SUMIFS(1165:1165,$1:$1,"&gt;="&amp;GK$1,$1:$1,"&lt;="&amp;GK$1+IF(OR($T1210=0,$T1210=""),1,$T1210)-1),0),IF($T1208=справочники!$J$10,IF(INT(GK$1/IF(OR($T1210=0,$T1210=""),1,$T1210))=GK$1/IF(OR($T1210=0,$T1210=""),1,$T1210),SUMIFS(1165:1165,$1:$1,"&lt;="&amp;GK$1,$1:$1,"&gt;="&amp;GK$1-IF(OR($T1210=0,$T1210=""),1,$T1210)+1),0),GK1165)))</f>
        <v>0</v>
      </c>
      <c r="GL1212" s="438">
        <f>IF(GL$8="",0,IF($T1208=справочники!$J$9,IF(SUM($Z1212:GK1212)&lt;SUM($Z1165:GL1165),SUMIFS(1165:1165,$1:$1,"&gt;="&amp;GL$1,$1:$1,"&lt;="&amp;GL$1+IF(OR($T1210=0,$T1210=""),1,$T1210)-1),0),IF($T1208=справочники!$J$10,IF(INT(GL$1/IF(OR($T1210=0,$T1210=""),1,$T1210))=GL$1/IF(OR($T1210=0,$T1210=""),1,$T1210),SUMIFS(1165:1165,$1:$1,"&lt;="&amp;GL$1,$1:$1,"&gt;="&amp;GL$1-IF(OR($T1210=0,$T1210=""),1,$T1210)+1),0),GL1165)))</f>
        <v>0</v>
      </c>
      <c r="GM1212" s="438">
        <f>IF(GM$8="",0,IF($T1208=справочники!$J$9,IF(SUM($Z1212:GL1212)&lt;SUM($Z1165:GM1165),SUMIFS(1165:1165,$1:$1,"&gt;="&amp;GM$1,$1:$1,"&lt;="&amp;GM$1+IF(OR($T1210=0,$T1210=""),1,$T1210)-1),0),IF($T1208=справочники!$J$10,IF(INT(GM$1/IF(OR($T1210=0,$T1210=""),1,$T1210))=GM$1/IF(OR($T1210=0,$T1210=""),1,$T1210),SUMIFS(1165:1165,$1:$1,"&lt;="&amp;GM$1,$1:$1,"&gt;="&amp;GM$1-IF(OR($T1210=0,$T1210=""),1,$T1210)+1),0),GM1165)))</f>
        <v>0</v>
      </c>
      <c r="GN1212" s="438">
        <f>IF(GN$8="",0,IF($T1208=справочники!$J$9,IF(SUM($Z1212:GM1212)&lt;SUM($Z1165:GN1165),SUMIFS(1165:1165,$1:$1,"&gt;="&amp;GN$1,$1:$1,"&lt;="&amp;GN$1+IF(OR($T1210=0,$T1210=""),1,$T1210)-1),0),IF($T1208=справочники!$J$10,IF(INT(GN$1/IF(OR($T1210=0,$T1210=""),1,$T1210))=GN$1/IF(OR($T1210=0,$T1210=""),1,$T1210),SUMIFS(1165:1165,$1:$1,"&lt;="&amp;GN$1,$1:$1,"&gt;="&amp;GN$1-IF(OR($T1210=0,$T1210=""),1,$T1210)+1),0),GN1165)))</f>
        <v>0</v>
      </c>
      <c r="GO1212" s="438">
        <f>IF(GO$8="",0,IF($T1208=справочники!$J$9,IF(SUM($Z1212:GN1212)&lt;SUM($Z1165:GO1165),SUMIFS(1165:1165,$1:$1,"&gt;="&amp;GO$1,$1:$1,"&lt;="&amp;GO$1+IF(OR($T1210=0,$T1210=""),1,$T1210)-1),0),IF($T1208=справочники!$J$10,IF(INT(GO$1/IF(OR($T1210=0,$T1210=""),1,$T1210))=GO$1/IF(OR($T1210=0,$T1210=""),1,$T1210),SUMIFS(1165:1165,$1:$1,"&lt;="&amp;GO$1,$1:$1,"&gt;="&amp;GO$1-IF(OR($T1210=0,$T1210=""),1,$T1210)+1),0),GO1165)))</f>
        <v>0</v>
      </c>
      <c r="GP1212" s="438">
        <f>IF(GP$8="",0,IF($T1208=справочники!$J$9,IF(SUM($Z1212:GO1212)&lt;SUM($Z1165:GP1165),SUMIFS(1165:1165,$1:$1,"&gt;="&amp;GP$1,$1:$1,"&lt;="&amp;GP$1+IF(OR($T1210=0,$T1210=""),1,$T1210)-1),0),IF($T1208=справочники!$J$10,IF(INT(GP$1/IF(OR($T1210=0,$T1210=""),1,$T1210))=GP$1/IF(OR($T1210=0,$T1210=""),1,$T1210),SUMIFS(1165:1165,$1:$1,"&lt;="&amp;GP$1,$1:$1,"&gt;="&amp;GP$1-IF(OR($T1210=0,$T1210=""),1,$T1210)+1),0),GP1165)))</f>
        <v>0</v>
      </c>
      <c r="GQ1212" s="438">
        <f>IF(GQ$8="",0,IF($T1208=справочники!$J$9,IF(SUM($Z1212:GP1212)&lt;SUM($Z1165:GQ1165),SUMIFS(1165:1165,$1:$1,"&gt;="&amp;GQ$1,$1:$1,"&lt;="&amp;GQ$1+IF(OR($T1210=0,$T1210=""),1,$T1210)-1),0),IF($T1208=справочники!$J$10,IF(INT(GQ$1/IF(OR($T1210=0,$T1210=""),1,$T1210))=GQ$1/IF(OR($T1210=0,$T1210=""),1,$T1210),SUMIFS(1165:1165,$1:$1,"&lt;="&amp;GQ$1,$1:$1,"&gt;="&amp;GQ$1-IF(OR($T1210=0,$T1210=""),1,$T1210)+1),0),GQ1165)))</f>
        <v>0</v>
      </c>
      <c r="GR1212" s="438">
        <f>IF(GR$8="",0,IF($T1208=справочники!$J$9,IF(SUM($Z1212:GQ1212)&lt;SUM($Z1165:GR1165),SUMIFS(1165:1165,$1:$1,"&gt;="&amp;GR$1,$1:$1,"&lt;="&amp;GR$1+IF(OR($T1210=0,$T1210=""),1,$T1210)-1),0),IF($T1208=справочники!$J$10,IF(INT(GR$1/IF(OR($T1210=0,$T1210=""),1,$T1210))=GR$1/IF(OR($T1210=0,$T1210=""),1,$T1210),SUMIFS(1165:1165,$1:$1,"&lt;="&amp;GR$1,$1:$1,"&gt;="&amp;GR$1-IF(OR($T1210=0,$T1210=""),1,$T1210)+1),0),GR1165)))</f>
        <v>0</v>
      </c>
      <c r="GS1212" s="438">
        <f>IF(GS$8="",0,IF($T1208=справочники!$J$9,IF(SUM($Z1212:GR1212)&lt;SUM($Z1165:GS1165),SUMIFS(1165:1165,$1:$1,"&gt;="&amp;GS$1,$1:$1,"&lt;="&amp;GS$1+IF(OR($T1210=0,$T1210=""),1,$T1210)-1),0),IF($T1208=справочники!$J$10,IF(INT(GS$1/IF(OR($T1210=0,$T1210=""),1,$T1210))=GS$1/IF(OR($T1210=0,$T1210=""),1,$T1210),SUMIFS(1165:1165,$1:$1,"&lt;="&amp;GS$1,$1:$1,"&gt;="&amp;GS$1-IF(OR($T1210=0,$T1210=""),1,$T1210)+1),0),GS1165)))</f>
        <v>0</v>
      </c>
      <c r="GT1212" s="438">
        <f>IF(GT$8="",0,IF($T1208=справочники!$J$9,IF(SUM($Z1212:GS1212)&lt;SUM($Z1165:GT1165),SUMIFS(1165:1165,$1:$1,"&gt;="&amp;GT$1,$1:$1,"&lt;="&amp;GT$1+IF(OR($T1210=0,$T1210=""),1,$T1210)-1),0),IF($T1208=справочники!$J$10,IF(INT(GT$1/IF(OR($T1210=0,$T1210=""),1,$T1210))=GT$1/IF(OR($T1210=0,$T1210=""),1,$T1210),SUMIFS(1165:1165,$1:$1,"&lt;="&amp;GT$1,$1:$1,"&gt;="&amp;GT$1-IF(OR($T1210=0,$T1210=""),1,$T1210)+1),0),GT1165)))</f>
        <v>0</v>
      </c>
      <c r="GU1212" s="438">
        <f>IF(GU$8="",0,IF($T1208=справочники!$J$9,IF(SUM($Z1212:GT1212)&lt;SUM($Z1165:GU1165),SUMIFS(1165:1165,$1:$1,"&gt;="&amp;GU$1,$1:$1,"&lt;="&amp;GU$1+IF(OR($T1210=0,$T1210=""),1,$T1210)-1),0),IF($T1208=справочники!$J$10,IF(INT(GU$1/IF(OR($T1210=0,$T1210=""),1,$T1210))=GU$1/IF(OR($T1210=0,$T1210=""),1,$T1210),SUMIFS(1165:1165,$1:$1,"&lt;="&amp;GU$1,$1:$1,"&gt;="&amp;GU$1-IF(OR($T1210=0,$T1210=""),1,$T1210)+1),0),GU1165)))</f>
        <v>0</v>
      </c>
      <c r="GV1212" s="438">
        <f>IF(GV$8="",0,IF($T1208=справочники!$J$9,IF(SUM($Z1212:GU1212)&lt;SUM($Z1165:GV1165),SUMIFS(1165:1165,$1:$1,"&gt;="&amp;GV$1,$1:$1,"&lt;="&amp;GV$1+IF(OR($T1210=0,$T1210=""),1,$T1210)-1),0),IF($T1208=справочники!$J$10,IF(INT(GV$1/IF(OR($T1210=0,$T1210=""),1,$T1210))=GV$1/IF(OR($T1210=0,$T1210=""),1,$T1210),SUMIFS(1165:1165,$1:$1,"&lt;="&amp;GV$1,$1:$1,"&gt;="&amp;GV$1-IF(OR($T1210=0,$T1210=""),1,$T1210)+1),0),GV1165)))</f>
        <v>0</v>
      </c>
      <c r="GW1212" s="438">
        <f>IF(GW$8="",0,IF($T1208=справочники!$J$9,IF(SUM($Z1212:GV1212)&lt;SUM($Z1165:GW1165),SUMIFS(1165:1165,$1:$1,"&gt;="&amp;GW$1,$1:$1,"&lt;="&amp;GW$1+IF(OR($T1210=0,$T1210=""),1,$T1210)-1),0),IF($T1208=справочники!$J$10,IF(INT(GW$1/IF(OR($T1210=0,$T1210=""),1,$T1210))=GW$1/IF(OR($T1210=0,$T1210=""),1,$T1210),SUMIFS(1165:1165,$1:$1,"&lt;="&amp;GW$1,$1:$1,"&gt;="&amp;GW$1-IF(OR($T1210=0,$T1210=""),1,$T1210)+1),0),GW1165)))</f>
        <v>0</v>
      </c>
      <c r="GX1212" s="438">
        <f>IF(GX$8="",0,IF($T1208=справочники!$J$9,IF(SUM($Z1212:GW1212)&lt;SUM($Z1165:GX1165),SUMIFS(1165:1165,$1:$1,"&gt;="&amp;GX$1,$1:$1,"&lt;="&amp;GX$1+IF(OR($T1210=0,$T1210=""),1,$T1210)-1),0),IF($T1208=справочники!$J$10,IF(INT(GX$1/IF(OR($T1210=0,$T1210=""),1,$T1210))=GX$1/IF(OR($T1210=0,$T1210=""),1,$T1210),SUMIFS(1165:1165,$1:$1,"&lt;="&amp;GX$1,$1:$1,"&gt;="&amp;GX$1-IF(OR($T1210=0,$T1210=""),1,$T1210)+1),0),GX1165)))</f>
        <v>0</v>
      </c>
      <c r="GY1212" s="438">
        <f>IF(GY$8="",0,IF($T1208=справочники!$J$9,IF(SUM($Z1212:GX1212)&lt;SUM($Z1165:GY1165),SUMIFS(1165:1165,$1:$1,"&gt;="&amp;GY$1,$1:$1,"&lt;="&amp;GY$1+IF(OR($T1210=0,$T1210=""),1,$T1210)-1),0),IF($T1208=справочники!$J$10,IF(INT(GY$1/IF(OR($T1210=0,$T1210=""),1,$T1210))=GY$1/IF(OR($T1210=0,$T1210=""),1,$T1210),SUMIFS(1165:1165,$1:$1,"&lt;="&amp;GY$1,$1:$1,"&gt;="&amp;GY$1-IF(OR($T1210=0,$T1210=""),1,$T1210)+1),0),GY1165)))</f>
        <v>0</v>
      </c>
      <c r="GZ1212" s="438">
        <f>IF(GZ$8="",0,IF($T1208=справочники!$J$9,IF(SUM($Z1212:GY1212)&lt;SUM($Z1165:GZ1165),SUMIFS(1165:1165,$1:$1,"&gt;="&amp;GZ$1,$1:$1,"&lt;="&amp;GZ$1+IF(OR($T1210=0,$T1210=""),1,$T1210)-1),0),IF($T1208=справочники!$J$10,IF(INT(GZ$1/IF(OR($T1210=0,$T1210=""),1,$T1210))=GZ$1/IF(OR($T1210=0,$T1210=""),1,$T1210),SUMIFS(1165:1165,$1:$1,"&lt;="&amp;GZ$1,$1:$1,"&gt;="&amp;GZ$1-IF(OR($T1210=0,$T1210=""),1,$T1210)+1),0),GZ1165)))</f>
        <v>0</v>
      </c>
      <c r="HA1212" s="3"/>
      <c r="HB1212" s="3"/>
    </row>
    <row r="1213" spans="1:210" ht="4.2" customHeight="1">
      <c r="A1213" s="1"/>
      <c r="B1213" s="439"/>
      <c r="C1213" s="439"/>
      <c r="D1213" s="439"/>
      <c r="E1213" s="440"/>
      <c r="F1213" s="441"/>
      <c r="G1213" s="442"/>
      <c r="H1213" s="439"/>
      <c r="I1213" s="439"/>
      <c r="J1213" s="439"/>
      <c r="K1213" s="439"/>
      <c r="L1213" s="439"/>
      <c r="M1213" s="443"/>
      <c r="N1213" s="439"/>
      <c r="O1213" s="439"/>
      <c r="P1213" s="443"/>
      <c r="Q1213" s="439"/>
      <c r="R1213" s="439"/>
      <c r="S1213" s="443"/>
      <c r="T1213" s="444"/>
      <c r="U1213" s="445"/>
      <c r="V1213" s="439"/>
      <c r="W1213" s="446"/>
      <c r="X1213" s="447"/>
      <c r="Y1213" s="448"/>
      <c r="Z1213" s="449"/>
      <c r="AA1213" s="450"/>
      <c r="AB1213" s="450"/>
      <c r="AC1213" s="450"/>
      <c r="AD1213" s="450"/>
      <c r="AE1213" s="450"/>
      <c r="AF1213" s="450"/>
      <c r="AG1213" s="450"/>
      <c r="AH1213" s="450"/>
      <c r="AI1213" s="450"/>
      <c r="AJ1213" s="450"/>
      <c r="AK1213" s="450"/>
      <c r="AL1213" s="450"/>
      <c r="AM1213" s="450"/>
      <c r="AN1213" s="450"/>
      <c r="AO1213" s="450"/>
      <c r="AP1213" s="450"/>
      <c r="AQ1213" s="450"/>
      <c r="AR1213" s="450"/>
      <c r="AS1213" s="450"/>
      <c r="AT1213" s="450"/>
      <c r="AU1213" s="450"/>
      <c r="AV1213" s="450"/>
      <c r="AW1213" s="450"/>
      <c r="AX1213" s="450"/>
      <c r="AY1213" s="450"/>
      <c r="AZ1213" s="450"/>
      <c r="BA1213" s="450"/>
      <c r="BB1213" s="450"/>
      <c r="BC1213" s="450"/>
      <c r="BD1213" s="450"/>
      <c r="BE1213" s="450"/>
      <c r="BF1213" s="450"/>
      <c r="BG1213" s="450"/>
      <c r="BH1213" s="450"/>
      <c r="BI1213" s="450"/>
      <c r="BJ1213" s="450"/>
      <c r="BK1213" s="450"/>
      <c r="BL1213" s="450"/>
      <c r="BM1213" s="450"/>
      <c r="BN1213" s="450"/>
      <c r="BO1213" s="450"/>
      <c r="BP1213" s="450"/>
      <c r="BQ1213" s="450"/>
      <c r="BR1213" s="450"/>
      <c r="BS1213" s="450"/>
      <c r="BT1213" s="450"/>
      <c r="BU1213" s="450"/>
      <c r="BV1213" s="450"/>
      <c r="BW1213" s="450"/>
      <c r="BX1213" s="450"/>
      <c r="BY1213" s="450"/>
      <c r="BZ1213" s="450"/>
      <c r="CA1213" s="450"/>
      <c r="CB1213" s="450"/>
      <c r="CC1213" s="450"/>
      <c r="CD1213" s="450"/>
      <c r="CE1213" s="450"/>
      <c r="CF1213" s="450"/>
      <c r="CG1213" s="450"/>
      <c r="CH1213" s="450"/>
      <c r="CI1213" s="450"/>
      <c r="CJ1213" s="450"/>
      <c r="CK1213" s="450"/>
      <c r="CL1213" s="450"/>
      <c r="CM1213" s="450"/>
      <c r="CN1213" s="450"/>
      <c r="CO1213" s="450"/>
      <c r="CP1213" s="450"/>
      <c r="CQ1213" s="450"/>
      <c r="CR1213" s="450"/>
      <c r="CS1213" s="450"/>
      <c r="CT1213" s="450"/>
      <c r="CU1213" s="450"/>
      <c r="CV1213" s="450"/>
      <c r="CW1213" s="450"/>
      <c r="CX1213" s="450"/>
      <c r="CY1213" s="450"/>
      <c r="CZ1213" s="450"/>
      <c r="DA1213" s="450"/>
      <c r="DB1213" s="450"/>
      <c r="DC1213" s="450"/>
      <c r="DD1213" s="450"/>
      <c r="DE1213" s="450"/>
      <c r="DF1213" s="450"/>
      <c r="DG1213" s="450"/>
      <c r="DH1213" s="450"/>
      <c r="DI1213" s="450"/>
      <c r="DJ1213" s="450"/>
      <c r="DK1213" s="450"/>
      <c r="DL1213" s="450"/>
      <c r="DM1213" s="450"/>
      <c r="DN1213" s="450"/>
      <c r="DO1213" s="450"/>
      <c r="DP1213" s="450"/>
      <c r="DQ1213" s="450"/>
      <c r="DR1213" s="450"/>
      <c r="DS1213" s="450"/>
      <c r="DT1213" s="450"/>
      <c r="DU1213" s="450"/>
      <c r="DV1213" s="450"/>
      <c r="DW1213" s="450"/>
      <c r="DX1213" s="450"/>
      <c r="DY1213" s="450"/>
      <c r="DZ1213" s="450"/>
      <c r="EA1213" s="450"/>
      <c r="EB1213" s="450"/>
      <c r="EC1213" s="450"/>
      <c r="ED1213" s="450"/>
      <c r="EE1213" s="450"/>
      <c r="EF1213" s="450"/>
      <c r="EG1213" s="450"/>
      <c r="EH1213" s="450"/>
      <c r="EI1213" s="450"/>
      <c r="EJ1213" s="450"/>
      <c r="EK1213" s="450"/>
      <c r="EL1213" s="450"/>
      <c r="EM1213" s="450"/>
      <c r="EN1213" s="450"/>
      <c r="EO1213" s="450"/>
      <c r="EP1213" s="450"/>
      <c r="EQ1213" s="450"/>
      <c r="ER1213" s="450"/>
      <c r="ES1213" s="450"/>
      <c r="ET1213" s="450"/>
      <c r="EU1213" s="450"/>
      <c r="EV1213" s="450"/>
      <c r="EW1213" s="450"/>
      <c r="EX1213" s="450"/>
      <c r="EY1213" s="450"/>
      <c r="EZ1213" s="450"/>
      <c r="FA1213" s="450"/>
      <c r="FB1213" s="450"/>
      <c r="FC1213" s="450"/>
      <c r="FD1213" s="450"/>
      <c r="FE1213" s="450"/>
      <c r="FF1213" s="450"/>
      <c r="FG1213" s="450"/>
      <c r="FH1213" s="450"/>
      <c r="FI1213" s="450"/>
      <c r="FJ1213" s="450"/>
      <c r="FK1213" s="450"/>
      <c r="FL1213" s="450"/>
      <c r="FM1213" s="450"/>
      <c r="FN1213" s="450"/>
      <c r="FO1213" s="450"/>
      <c r="FP1213" s="450"/>
      <c r="FQ1213" s="450"/>
      <c r="FR1213" s="450"/>
      <c r="FS1213" s="450"/>
      <c r="FT1213" s="450"/>
      <c r="FU1213" s="450"/>
      <c r="FV1213" s="450"/>
      <c r="FW1213" s="450"/>
      <c r="FX1213" s="450"/>
      <c r="FY1213" s="450"/>
      <c r="FZ1213" s="450"/>
      <c r="GA1213" s="450"/>
      <c r="GB1213" s="450"/>
      <c r="GC1213" s="450"/>
      <c r="GD1213" s="450"/>
      <c r="GE1213" s="450"/>
      <c r="GF1213" s="450"/>
      <c r="GG1213" s="450"/>
      <c r="GH1213" s="450"/>
      <c r="GI1213" s="450"/>
      <c r="GJ1213" s="450"/>
      <c r="GK1213" s="450"/>
      <c r="GL1213" s="450"/>
      <c r="GM1213" s="450"/>
      <c r="GN1213" s="450"/>
      <c r="GO1213" s="450"/>
      <c r="GP1213" s="450"/>
      <c r="GQ1213" s="450"/>
      <c r="GR1213" s="450"/>
      <c r="GS1213" s="450"/>
      <c r="GT1213" s="450"/>
      <c r="GU1213" s="450"/>
      <c r="GV1213" s="450"/>
      <c r="GW1213" s="450"/>
      <c r="GX1213" s="450"/>
      <c r="GY1213" s="450"/>
      <c r="GZ1213" s="450"/>
      <c r="HA1213" s="1"/>
      <c r="HB1213" s="1"/>
    </row>
    <row r="1214" spans="1:210" s="4" customFormat="1" ht="12.6" thickBot="1">
      <c r="A1214" s="3"/>
      <c r="B1214" s="430"/>
      <c r="C1214" s="431"/>
      <c r="D1214" s="431"/>
      <c r="E1214" s="432" t="s">
        <v>135</v>
      </c>
      <c r="F1214" s="433"/>
      <c r="G1214" s="409" t="s">
        <v>6</v>
      </c>
      <c r="H1214" s="36" t="s">
        <v>244</v>
      </c>
      <c r="I1214" s="36"/>
      <c r="J1214" s="36"/>
      <c r="K1214" s="36"/>
      <c r="L1214" s="36"/>
      <c r="M1214" s="37"/>
      <c r="N1214" s="36" t="str">
        <f>Главная!$Y$8</f>
        <v>итого</v>
      </c>
      <c r="O1214" s="36"/>
      <c r="P1214" s="5"/>
      <c r="Q1214" s="36" t="s">
        <v>26</v>
      </c>
      <c r="R1214" s="434"/>
      <c r="S1214" s="434"/>
      <c r="T1214" s="434"/>
      <c r="U1214" s="434"/>
      <c r="V1214" s="434"/>
      <c r="W1214" s="435"/>
      <c r="X1214" s="435"/>
      <c r="Y1214" s="436"/>
      <c r="Z1214" s="437"/>
      <c r="AA1214" s="438">
        <f>IF(AA$8="",0,SUM($Y1165:AA1165)-SUM($Y1212:AA1212))</f>
        <v>0</v>
      </c>
      <c r="AB1214" s="438">
        <f>IF(AB$8="",0,SUM($Y1165:AB1165)-SUM($Y1212:AB1212))</f>
        <v>0</v>
      </c>
      <c r="AC1214" s="438">
        <f>IF(AC$8="",0,SUM($Y1165:AC1165)-SUM($Y1212:AC1212))</f>
        <v>0</v>
      </c>
      <c r="AD1214" s="438">
        <f>IF(AD$8="",0,SUM($Y1165:AD1165)-SUM($Y1212:AD1212))</f>
        <v>0</v>
      </c>
      <c r="AE1214" s="438">
        <f>IF(AE$8="",0,SUM($Y1165:AE1165)-SUM($Y1212:AE1212))</f>
        <v>0</v>
      </c>
      <c r="AF1214" s="438">
        <f>IF(AF$8="",0,SUM($Y1165:AF1165)-SUM($Y1212:AF1212))</f>
        <v>0</v>
      </c>
      <c r="AG1214" s="438">
        <f>IF(AG$8="",0,SUM($Y1165:AG1165)-SUM($Y1212:AG1212))</f>
        <v>0</v>
      </c>
      <c r="AH1214" s="438">
        <f>IF(AH$8="",0,SUM($Y1165:AH1165)-SUM($Y1212:AH1212))</f>
        <v>0</v>
      </c>
      <c r="AI1214" s="438">
        <f>IF(AI$8="",0,SUM($Y1165:AI1165)-SUM($Y1212:AI1212))</f>
        <v>0</v>
      </c>
      <c r="AJ1214" s="438">
        <f>IF(AJ$8="",0,SUM($Y1165:AJ1165)-SUM($Y1212:AJ1212))</f>
        <v>0</v>
      </c>
      <c r="AK1214" s="438">
        <f>IF(AK$8="",0,SUM($Y1165:AK1165)-SUM($Y1212:AK1212))</f>
        <v>0</v>
      </c>
      <c r="AL1214" s="438">
        <f>IF(AL$8="",0,SUM($Y1165:AL1165)-SUM($Y1212:AL1212))</f>
        <v>0</v>
      </c>
      <c r="AM1214" s="438">
        <f>IF(AM$8="",0,SUM($Y1165:AM1165)-SUM($Y1212:AM1212))</f>
        <v>0</v>
      </c>
      <c r="AN1214" s="438">
        <f>IF(AN$8="",0,SUM($Y1165:AN1165)-SUM($Y1212:AN1212))</f>
        <v>0</v>
      </c>
      <c r="AO1214" s="438">
        <f>IF(AO$8="",0,SUM($Y1165:AO1165)-SUM($Y1212:AO1212))</f>
        <v>0</v>
      </c>
      <c r="AP1214" s="438">
        <f>IF(AP$8="",0,SUM($Y1165:AP1165)-SUM($Y1212:AP1212))</f>
        <v>0</v>
      </c>
      <c r="AQ1214" s="438">
        <f>IF(AQ$8="",0,SUM($Y1165:AQ1165)-SUM($Y1212:AQ1212))</f>
        <v>0</v>
      </c>
      <c r="AR1214" s="438">
        <f>IF(AR$8="",0,SUM($Y1165:AR1165)-SUM($Y1212:AR1212))</f>
        <v>0</v>
      </c>
      <c r="AS1214" s="438">
        <f>IF(AS$8="",0,SUM($Y1165:AS1165)-SUM($Y1212:AS1212))</f>
        <v>0</v>
      </c>
      <c r="AT1214" s="438">
        <f>IF(AT$8="",0,SUM($Y1165:AT1165)-SUM($Y1212:AT1212))</f>
        <v>0</v>
      </c>
      <c r="AU1214" s="438">
        <f>IF(AU$8="",0,SUM($Y1165:AU1165)-SUM($Y1212:AU1212))</f>
        <v>0</v>
      </c>
      <c r="AV1214" s="438">
        <f>IF(AV$8="",0,SUM($Y1165:AV1165)-SUM($Y1212:AV1212))</f>
        <v>0</v>
      </c>
      <c r="AW1214" s="438">
        <f>IF(AW$8="",0,SUM($Y1165:AW1165)-SUM($Y1212:AW1212))</f>
        <v>0</v>
      </c>
      <c r="AX1214" s="438">
        <f>IF(AX$8="",0,SUM($Y1165:AX1165)-SUM($Y1212:AX1212))</f>
        <v>0</v>
      </c>
      <c r="AY1214" s="438">
        <f>IF(AY$8="",0,SUM($Y1165:AY1165)-SUM($Y1212:AY1212))</f>
        <v>0</v>
      </c>
      <c r="AZ1214" s="438">
        <f>IF(AZ$8="",0,SUM($Y1165:AZ1165)-SUM($Y1212:AZ1212))</f>
        <v>0</v>
      </c>
      <c r="BA1214" s="438">
        <f>IF(BA$8="",0,SUM($Y1165:BA1165)-SUM($Y1212:BA1212))</f>
        <v>0</v>
      </c>
      <c r="BB1214" s="438">
        <f>IF(BB$8="",0,SUM($Y1165:BB1165)-SUM($Y1212:BB1212))</f>
        <v>0</v>
      </c>
      <c r="BC1214" s="438">
        <f>IF(BC$8="",0,SUM($Y1165:BC1165)-SUM($Y1212:BC1212))</f>
        <v>0</v>
      </c>
      <c r="BD1214" s="438">
        <f>IF(BD$8="",0,SUM($Y1165:BD1165)-SUM($Y1212:BD1212))</f>
        <v>0</v>
      </c>
      <c r="BE1214" s="438">
        <f>IF(BE$8="",0,SUM($Y1165:BE1165)-SUM($Y1212:BE1212))</f>
        <v>0</v>
      </c>
      <c r="BF1214" s="438">
        <f>IF(BF$8="",0,SUM($Y1165:BF1165)-SUM($Y1212:BF1212))</f>
        <v>0</v>
      </c>
      <c r="BG1214" s="438">
        <f>IF(BG$8="",0,SUM($Y1165:BG1165)-SUM($Y1212:BG1212))</f>
        <v>0</v>
      </c>
      <c r="BH1214" s="438">
        <f>IF(BH$8="",0,SUM($Y1165:BH1165)-SUM($Y1212:BH1212))</f>
        <v>0</v>
      </c>
      <c r="BI1214" s="438">
        <f>IF(BI$8="",0,SUM($Y1165:BI1165)-SUM($Y1212:BI1212))</f>
        <v>0</v>
      </c>
      <c r="BJ1214" s="438">
        <f>IF(BJ$8="",0,SUM($Y1165:BJ1165)-SUM($Y1212:BJ1212))</f>
        <v>0</v>
      </c>
      <c r="BK1214" s="438">
        <f>IF(BK$8="",0,SUM($Y1165:BK1165)-SUM($Y1212:BK1212))</f>
        <v>0</v>
      </c>
      <c r="BL1214" s="438">
        <f>IF(BL$8="",0,SUM($Y1165:BL1165)-SUM($Y1212:BL1212))</f>
        <v>0</v>
      </c>
      <c r="BM1214" s="438">
        <f>IF(BM$8="",0,SUM($Y1165:BM1165)-SUM($Y1212:BM1212))</f>
        <v>0</v>
      </c>
      <c r="BN1214" s="438">
        <f>IF(BN$8="",0,SUM($Y1165:BN1165)-SUM($Y1212:BN1212))</f>
        <v>0</v>
      </c>
      <c r="BO1214" s="438">
        <f>IF(BO$8="",0,SUM($Y1165:BO1165)-SUM($Y1212:BO1212))</f>
        <v>0</v>
      </c>
      <c r="BP1214" s="438">
        <f>IF(BP$8="",0,SUM($Y1165:BP1165)-SUM($Y1212:BP1212))</f>
        <v>0</v>
      </c>
      <c r="BQ1214" s="438">
        <f>IF(BQ$8="",0,SUM($Y1165:BQ1165)-SUM($Y1212:BQ1212))</f>
        <v>0</v>
      </c>
      <c r="BR1214" s="438">
        <f>IF(BR$8="",0,SUM($Y1165:BR1165)-SUM($Y1212:BR1212))</f>
        <v>0</v>
      </c>
      <c r="BS1214" s="438">
        <f>IF(BS$8="",0,SUM($Y1165:BS1165)-SUM($Y1212:BS1212))</f>
        <v>0</v>
      </c>
      <c r="BT1214" s="438">
        <f>IF(BT$8="",0,SUM($Y1165:BT1165)-SUM($Y1212:BT1212))</f>
        <v>0</v>
      </c>
      <c r="BU1214" s="438">
        <f>IF(BU$8="",0,SUM($Y1165:BU1165)-SUM($Y1212:BU1212))</f>
        <v>0</v>
      </c>
      <c r="BV1214" s="438">
        <f>IF(BV$8="",0,SUM($Y1165:BV1165)-SUM($Y1212:BV1212))</f>
        <v>0</v>
      </c>
      <c r="BW1214" s="438">
        <f>IF(BW$8="",0,SUM($Y1165:BW1165)-SUM($Y1212:BW1212))</f>
        <v>0</v>
      </c>
      <c r="BX1214" s="438">
        <f>IF(BX$8="",0,SUM($Y1165:BX1165)-SUM($Y1212:BX1212))</f>
        <v>0</v>
      </c>
      <c r="BY1214" s="438">
        <f>IF(BY$8="",0,SUM($Y1165:BY1165)-SUM($Y1212:BY1212))</f>
        <v>0</v>
      </c>
      <c r="BZ1214" s="438">
        <f>IF(BZ$8="",0,SUM($Y1165:BZ1165)-SUM($Y1212:BZ1212))</f>
        <v>0</v>
      </c>
      <c r="CA1214" s="438">
        <f>IF(CA$8="",0,SUM($Y1165:CA1165)-SUM($Y1212:CA1212))</f>
        <v>0</v>
      </c>
      <c r="CB1214" s="438">
        <f>IF(CB$8="",0,SUM($Y1165:CB1165)-SUM($Y1212:CB1212))</f>
        <v>0</v>
      </c>
      <c r="CC1214" s="438">
        <f>IF(CC$8="",0,SUM($Y1165:CC1165)-SUM($Y1212:CC1212))</f>
        <v>0</v>
      </c>
      <c r="CD1214" s="438">
        <f>IF(CD$8="",0,SUM($Y1165:CD1165)-SUM($Y1212:CD1212))</f>
        <v>0</v>
      </c>
      <c r="CE1214" s="438">
        <f>IF(CE$8="",0,SUM($Y1165:CE1165)-SUM($Y1212:CE1212))</f>
        <v>0</v>
      </c>
      <c r="CF1214" s="438">
        <f>IF(CF$8="",0,SUM($Y1165:CF1165)-SUM($Y1212:CF1212))</f>
        <v>0</v>
      </c>
      <c r="CG1214" s="438">
        <f>IF(CG$8="",0,SUM($Y1165:CG1165)-SUM($Y1212:CG1212))</f>
        <v>0</v>
      </c>
      <c r="CH1214" s="438">
        <f>IF(CH$8="",0,SUM($Y1165:CH1165)-SUM($Y1212:CH1212))</f>
        <v>0</v>
      </c>
      <c r="CI1214" s="438">
        <f>IF(CI$8="",0,SUM($Y1165:CI1165)-SUM($Y1212:CI1212))</f>
        <v>0</v>
      </c>
      <c r="CJ1214" s="438">
        <f>IF(CJ$8="",0,SUM($Y1165:CJ1165)-SUM($Y1212:CJ1212))</f>
        <v>0</v>
      </c>
      <c r="CK1214" s="438">
        <f>IF(CK$8="",0,SUM($Y1165:CK1165)-SUM($Y1212:CK1212))</f>
        <v>0</v>
      </c>
      <c r="CL1214" s="438">
        <f>IF(CL$8="",0,SUM($Y1165:CL1165)-SUM($Y1212:CL1212))</f>
        <v>0</v>
      </c>
      <c r="CM1214" s="438">
        <f>IF(CM$8="",0,SUM($Y1165:CM1165)-SUM($Y1212:CM1212))</f>
        <v>0</v>
      </c>
      <c r="CN1214" s="438">
        <f>IF(CN$8="",0,SUM($Y1165:CN1165)-SUM($Y1212:CN1212))</f>
        <v>0</v>
      </c>
      <c r="CO1214" s="438">
        <f>IF(CO$8="",0,SUM($Y1165:CO1165)-SUM($Y1212:CO1212))</f>
        <v>0</v>
      </c>
      <c r="CP1214" s="438">
        <f>IF(CP$8="",0,SUM($Y1165:CP1165)-SUM($Y1212:CP1212))</f>
        <v>0</v>
      </c>
      <c r="CQ1214" s="438">
        <f>IF(CQ$8="",0,SUM($Y1165:CQ1165)-SUM($Y1212:CQ1212))</f>
        <v>0</v>
      </c>
      <c r="CR1214" s="438">
        <f>IF(CR$8="",0,SUM($Y1165:CR1165)-SUM($Y1212:CR1212))</f>
        <v>0</v>
      </c>
      <c r="CS1214" s="438">
        <f>IF(CS$8="",0,SUM($Y1165:CS1165)-SUM($Y1212:CS1212))</f>
        <v>0</v>
      </c>
      <c r="CT1214" s="438">
        <f>IF(CT$8="",0,SUM($Y1165:CT1165)-SUM($Y1212:CT1212))</f>
        <v>0</v>
      </c>
      <c r="CU1214" s="438">
        <f>IF(CU$8="",0,SUM($Y1165:CU1165)-SUM($Y1212:CU1212))</f>
        <v>0</v>
      </c>
      <c r="CV1214" s="438">
        <f>IF(CV$8="",0,SUM($Y1165:CV1165)-SUM($Y1212:CV1212))</f>
        <v>0</v>
      </c>
      <c r="CW1214" s="438">
        <f>IF(CW$8="",0,SUM($Y1165:CW1165)-SUM($Y1212:CW1212))</f>
        <v>0</v>
      </c>
      <c r="CX1214" s="438">
        <f>IF(CX$8="",0,SUM($Y1165:CX1165)-SUM($Y1212:CX1212))</f>
        <v>0</v>
      </c>
      <c r="CY1214" s="438">
        <f>IF(CY$8="",0,SUM($Y1165:CY1165)-SUM($Y1212:CY1212))</f>
        <v>0</v>
      </c>
      <c r="CZ1214" s="438">
        <f>IF(CZ$8="",0,SUM($Y1165:CZ1165)-SUM($Y1212:CZ1212))</f>
        <v>0</v>
      </c>
      <c r="DA1214" s="438">
        <f>IF(DA$8="",0,SUM($Y1165:DA1165)-SUM($Y1212:DA1212))</f>
        <v>0</v>
      </c>
      <c r="DB1214" s="438">
        <f>IF(DB$8="",0,SUM($Y1165:DB1165)-SUM($Y1212:DB1212))</f>
        <v>0</v>
      </c>
      <c r="DC1214" s="438">
        <f>IF(DC$8="",0,SUM($Y1165:DC1165)-SUM($Y1212:DC1212))</f>
        <v>0</v>
      </c>
      <c r="DD1214" s="438">
        <f>IF(DD$8="",0,SUM($Y1165:DD1165)-SUM($Y1212:DD1212))</f>
        <v>0</v>
      </c>
      <c r="DE1214" s="438">
        <f>IF(DE$8="",0,SUM($Y1165:DE1165)-SUM($Y1212:DE1212))</f>
        <v>0</v>
      </c>
      <c r="DF1214" s="438">
        <f>IF(DF$8="",0,SUM($Y1165:DF1165)-SUM($Y1212:DF1212))</f>
        <v>0</v>
      </c>
      <c r="DG1214" s="438">
        <f>IF(DG$8="",0,SUM($Y1165:DG1165)-SUM($Y1212:DG1212))</f>
        <v>0</v>
      </c>
      <c r="DH1214" s="438">
        <f>IF(DH$8="",0,SUM($Y1165:DH1165)-SUM($Y1212:DH1212))</f>
        <v>0</v>
      </c>
      <c r="DI1214" s="438">
        <f>IF(DI$8="",0,SUM($Y1165:DI1165)-SUM($Y1212:DI1212))</f>
        <v>0</v>
      </c>
      <c r="DJ1214" s="438">
        <f>IF(DJ$8="",0,SUM($Y1165:DJ1165)-SUM($Y1212:DJ1212))</f>
        <v>0</v>
      </c>
      <c r="DK1214" s="438">
        <f>IF(DK$8="",0,SUM($Y1165:DK1165)-SUM($Y1212:DK1212))</f>
        <v>0</v>
      </c>
      <c r="DL1214" s="438">
        <f>IF(DL$8="",0,SUM($Y1165:DL1165)-SUM($Y1212:DL1212))</f>
        <v>0</v>
      </c>
      <c r="DM1214" s="438">
        <f>IF(DM$8="",0,SUM($Y1165:DM1165)-SUM($Y1212:DM1212))</f>
        <v>0</v>
      </c>
      <c r="DN1214" s="438">
        <f>IF(DN$8="",0,SUM($Y1165:DN1165)-SUM($Y1212:DN1212))</f>
        <v>0</v>
      </c>
      <c r="DO1214" s="438">
        <f>IF(DO$8="",0,SUM($Y1165:DO1165)-SUM($Y1212:DO1212))</f>
        <v>0</v>
      </c>
      <c r="DP1214" s="438">
        <f>IF(DP$8="",0,SUM($Y1165:DP1165)-SUM($Y1212:DP1212))</f>
        <v>0</v>
      </c>
      <c r="DQ1214" s="438">
        <f>IF(DQ$8="",0,SUM($Y1165:DQ1165)-SUM($Y1212:DQ1212))</f>
        <v>0</v>
      </c>
      <c r="DR1214" s="438">
        <f>IF(DR$8="",0,SUM($Y1165:DR1165)-SUM($Y1212:DR1212))</f>
        <v>0</v>
      </c>
      <c r="DS1214" s="438">
        <f>IF(DS$8="",0,SUM($Y1165:DS1165)-SUM($Y1212:DS1212))</f>
        <v>0</v>
      </c>
      <c r="DT1214" s="438">
        <f>IF(DT$8="",0,SUM($Y1165:DT1165)-SUM($Y1212:DT1212))</f>
        <v>0</v>
      </c>
      <c r="DU1214" s="438">
        <f>IF(DU$8="",0,SUM($Y1165:DU1165)-SUM($Y1212:DU1212))</f>
        <v>0</v>
      </c>
      <c r="DV1214" s="438">
        <f>IF(DV$8="",0,SUM($Y1165:DV1165)-SUM($Y1212:DV1212))</f>
        <v>0</v>
      </c>
      <c r="DW1214" s="438">
        <f>IF(DW$8="",0,SUM($Y1165:DW1165)-SUM($Y1212:DW1212))</f>
        <v>0</v>
      </c>
      <c r="DX1214" s="438">
        <f>IF(DX$8="",0,SUM($Y1165:DX1165)-SUM($Y1212:DX1212))</f>
        <v>0</v>
      </c>
      <c r="DY1214" s="438">
        <f>IF(DY$8="",0,SUM($Y1165:DY1165)-SUM($Y1212:DY1212))</f>
        <v>0</v>
      </c>
      <c r="DZ1214" s="438">
        <f>IF(DZ$8="",0,SUM($Y1165:DZ1165)-SUM($Y1212:DZ1212))</f>
        <v>0</v>
      </c>
      <c r="EA1214" s="438">
        <f>IF(EA$8="",0,SUM($Y1165:EA1165)-SUM($Y1212:EA1212))</f>
        <v>0</v>
      </c>
      <c r="EB1214" s="438">
        <f>IF(EB$8="",0,SUM($Y1165:EB1165)-SUM($Y1212:EB1212))</f>
        <v>0</v>
      </c>
      <c r="EC1214" s="438">
        <f>IF(EC$8="",0,SUM($Y1165:EC1165)-SUM($Y1212:EC1212))</f>
        <v>0</v>
      </c>
      <c r="ED1214" s="438">
        <f>IF(ED$8="",0,SUM($Y1165:ED1165)-SUM($Y1212:ED1212))</f>
        <v>0</v>
      </c>
      <c r="EE1214" s="438">
        <f>IF(EE$8="",0,SUM($Y1165:EE1165)-SUM($Y1212:EE1212))</f>
        <v>0</v>
      </c>
      <c r="EF1214" s="438">
        <f>IF(EF$8="",0,SUM($Y1165:EF1165)-SUM($Y1212:EF1212))</f>
        <v>0</v>
      </c>
      <c r="EG1214" s="438">
        <f>IF(EG$8="",0,SUM($Y1165:EG1165)-SUM($Y1212:EG1212))</f>
        <v>0</v>
      </c>
      <c r="EH1214" s="438">
        <f>IF(EH$8="",0,SUM($Y1165:EH1165)-SUM($Y1212:EH1212))</f>
        <v>0</v>
      </c>
      <c r="EI1214" s="438">
        <f>IF(EI$8="",0,SUM($Y1165:EI1165)-SUM($Y1212:EI1212))</f>
        <v>0</v>
      </c>
      <c r="EJ1214" s="438">
        <f>IF(EJ$8="",0,SUM($Y1165:EJ1165)-SUM($Y1212:EJ1212))</f>
        <v>0</v>
      </c>
      <c r="EK1214" s="438">
        <f>IF(EK$8="",0,SUM($Y1165:EK1165)-SUM($Y1212:EK1212))</f>
        <v>0</v>
      </c>
      <c r="EL1214" s="438">
        <f>IF(EL$8="",0,SUM($Y1165:EL1165)-SUM($Y1212:EL1212))</f>
        <v>0</v>
      </c>
      <c r="EM1214" s="438">
        <f>IF(EM$8="",0,SUM($Y1165:EM1165)-SUM($Y1212:EM1212))</f>
        <v>0</v>
      </c>
      <c r="EN1214" s="438">
        <f>IF(EN$8="",0,SUM($Y1165:EN1165)-SUM($Y1212:EN1212))</f>
        <v>0</v>
      </c>
      <c r="EO1214" s="438">
        <f>IF(EO$8="",0,SUM($Y1165:EO1165)-SUM($Y1212:EO1212))</f>
        <v>0</v>
      </c>
      <c r="EP1214" s="438">
        <f>IF(EP$8="",0,SUM($Y1165:EP1165)-SUM($Y1212:EP1212))</f>
        <v>0</v>
      </c>
      <c r="EQ1214" s="438">
        <f>IF(EQ$8="",0,SUM($Y1165:EQ1165)-SUM($Y1212:EQ1212))</f>
        <v>0</v>
      </c>
      <c r="ER1214" s="438">
        <f>IF(ER$8="",0,SUM($Y1165:ER1165)-SUM($Y1212:ER1212))</f>
        <v>0</v>
      </c>
      <c r="ES1214" s="438">
        <f>IF(ES$8="",0,SUM($Y1165:ES1165)-SUM($Y1212:ES1212))</f>
        <v>0</v>
      </c>
      <c r="ET1214" s="438">
        <f>IF(ET$8="",0,SUM($Y1165:ET1165)-SUM($Y1212:ET1212))</f>
        <v>0</v>
      </c>
      <c r="EU1214" s="438">
        <f>IF(EU$8="",0,SUM($Y1165:EU1165)-SUM($Y1212:EU1212))</f>
        <v>0</v>
      </c>
      <c r="EV1214" s="438">
        <f>IF(EV$8="",0,SUM($Y1165:EV1165)-SUM($Y1212:EV1212))</f>
        <v>0</v>
      </c>
      <c r="EW1214" s="438">
        <f>IF(EW$8="",0,SUM($Y1165:EW1165)-SUM($Y1212:EW1212))</f>
        <v>0</v>
      </c>
      <c r="EX1214" s="438">
        <f>IF(EX$8="",0,SUM($Y1165:EX1165)-SUM($Y1212:EX1212))</f>
        <v>0</v>
      </c>
      <c r="EY1214" s="438">
        <f>IF(EY$8="",0,SUM($Y1165:EY1165)-SUM($Y1212:EY1212))</f>
        <v>0</v>
      </c>
      <c r="EZ1214" s="438">
        <f>IF(EZ$8="",0,SUM($Y1165:EZ1165)-SUM($Y1212:EZ1212))</f>
        <v>0</v>
      </c>
      <c r="FA1214" s="438">
        <f>IF(FA$8="",0,SUM($Y1165:FA1165)-SUM($Y1212:FA1212))</f>
        <v>0</v>
      </c>
      <c r="FB1214" s="438">
        <f>IF(FB$8="",0,SUM($Y1165:FB1165)-SUM($Y1212:FB1212))</f>
        <v>0</v>
      </c>
      <c r="FC1214" s="438">
        <f>IF(FC$8="",0,SUM($Y1165:FC1165)-SUM($Y1212:FC1212))</f>
        <v>0</v>
      </c>
      <c r="FD1214" s="438">
        <f>IF(FD$8="",0,SUM($Y1165:FD1165)-SUM($Y1212:FD1212))</f>
        <v>0</v>
      </c>
      <c r="FE1214" s="438">
        <f>IF(FE$8="",0,SUM($Y1165:FE1165)-SUM($Y1212:FE1212))</f>
        <v>0</v>
      </c>
      <c r="FF1214" s="438">
        <f>IF(FF$8="",0,SUM($Y1165:FF1165)-SUM($Y1212:FF1212))</f>
        <v>0</v>
      </c>
      <c r="FG1214" s="438">
        <f>IF(FG$8="",0,SUM($Y1165:FG1165)-SUM($Y1212:FG1212))</f>
        <v>0</v>
      </c>
      <c r="FH1214" s="438">
        <f>IF(FH$8="",0,SUM($Y1165:FH1165)-SUM($Y1212:FH1212))</f>
        <v>0</v>
      </c>
      <c r="FI1214" s="438">
        <f>IF(FI$8="",0,SUM($Y1165:FI1165)-SUM($Y1212:FI1212))</f>
        <v>0</v>
      </c>
      <c r="FJ1214" s="438">
        <f>IF(FJ$8="",0,SUM($Y1165:FJ1165)-SUM($Y1212:FJ1212))</f>
        <v>0</v>
      </c>
      <c r="FK1214" s="438">
        <f>IF(FK$8="",0,SUM($Y1165:FK1165)-SUM($Y1212:FK1212))</f>
        <v>0</v>
      </c>
      <c r="FL1214" s="438">
        <f>IF(FL$8="",0,SUM($Y1165:FL1165)-SUM($Y1212:FL1212))</f>
        <v>0</v>
      </c>
      <c r="FM1214" s="438">
        <f>IF(FM$8="",0,SUM($Y1165:FM1165)-SUM($Y1212:FM1212))</f>
        <v>0</v>
      </c>
      <c r="FN1214" s="438">
        <f>IF(FN$8="",0,SUM($Y1165:FN1165)-SUM($Y1212:FN1212))</f>
        <v>0</v>
      </c>
      <c r="FO1214" s="438">
        <f>IF(FO$8="",0,SUM($Y1165:FO1165)-SUM($Y1212:FO1212))</f>
        <v>0</v>
      </c>
      <c r="FP1214" s="438">
        <f>IF(FP$8="",0,SUM($Y1165:FP1165)-SUM($Y1212:FP1212))</f>
        <v>0</v>
      </c>
      <c r="FQ1214" s="438">
        <f>IF(FQ$8="",0,SUM($Y1165:FQ1165)-SUM($Y1212:FQ1212))</f>
        <v>0</v>
      </c>
      <c r="FR1214" s="438">
        <f>IF(FR$8="",0,SUM($Y1165:FR1165)-SUM($Y1212:FR1212))</f>
        <v>0</v>
      </c>
      <c r="FS1214" s="438">
        <f>IF(FS$8="",0,SUM($Y1165:FS1165)-SUM($Y1212:FS1212))</f>
        <v>0</v>
      </c>
      <c r="FT1214" s="438">
        <f>IF(FT$8="",0,SUM($Y1165:FT1165)-SUM($Y1212:FT1212))</f>
        <v>0</v>
      </c>
      <c r="FU1214" s="438">
        <f>IF(FU$8="",0,SUM($Y1165:FU1165)-SUM($Y1212:FU1212))</f>
        <v>0</v>
      </c>
      <c r="FV1214" s="438">
        <f>IF(FV$8="",0,SUM($Y1165:FV1165)-SUM($Y1212:FV1212))</f>
        <v>0</v>
      </c>
      <c r="FW1214" s="438">
        <f>IF(FW$8="",0,SUM($Y1165:FW1165)-SUM($Y1212:FW1212))</f>
        <v>0</v>
      </c>
      <c r="FX1214" s="438">
        <f>IF(FX$8="",0,SUM($Y1165:FX1165)-SUM($Y1212:FX1212))</f>
        <v>0</v>
      </c>
      <c r="FY1214" s="438">
        <f>IF(FY$8="",0,SUM($Y1165:FY1165)-SUM($Y1212:FY1212))</f>
        <v>0</v>
      </c>
      <c r="FZ1214" s="438">
        <f>IF(FZ$8="",0,SUM($Y1165:FZ1165)-SUM($Y1212:FZ1212))</f>
        <v>0</v>
      </c>
      <c r="GA1214" s="438">
        <f>IF(GA$8="",0,SUM($Y1165:GA1165)-SUM($Y1212:GA1212))</f>
        <v>0</v>
      </c>
      <c r="GB1214" s="438">
        <f>IF(GB$8="",0,SUM($Y1165:GB1165)-SUM($Y1212:GB1212))</f>
        <v>0</v>
      </c>
      <c r="GC1214" s="438">
        <f>IF(GC$8="",0,SUM($Y1165:GC1165)-SUM($Y1212:GC1212))</f>
        <v>0</v>
      </c>
      <c r="GD1214" s="438">
        <f>IF(GD$8="",0,SUM($Y1165:GD1165)-SUM($Y1212:GD1212))</f>
        <v>0</v>
      </c>
      <c r="GE1214" s="438">
        <f>IF(GE$8="",0,SUM($Y1165:GE1165)-SUM($Y1212:GE1212))</f>
        <v>0</v>
      </c>
      <c r="GF1214" s="438">
        <f>IF(GF$8="",0,SUM($Y1165:GF1165)-SUM($Y1212:GF1212))</f>
        <v>0</v>
      </c>
      <c r="GG1214" s="438">
        <f>IF(GG$8="",0,SUM($Y1165:GG1165)-SUM($Y1212:GG1212))</f>
        <v>0</v>
      </c>
      <c r="GH1214" s="438">
        <f>IF(GH$8="",0,SUM($Y1165:GH1165)-SUM($Y1212:GH1212))</f>
        <v>0</v>
      </c>
      <c r="GI1214" s="438">
        <f>IF(GI$8="",0,SUM($Y1165:GI1165)-SUM($Y1212:GI1212))</f>
        <v>0</v>
      </c>
      <c r="GJ1214" s="438">
        <f>IF(GJ$8="",0,SUM($Y1165:GJ1165)-SUM($Y1212:GJ1212))</f>
        <v>0</v>
      </c>
      <c r="GK1214" s="438">
        <f>IF(GK$8="",0,SUM($Y1165:GK1165)-SUM($Y1212:GK1212))</f>
        <v>0</v>
      </c>
      <c r="GL1214" s="438">
        <f>IF(GL$8="",0,SUM($Y1165:GL1165)-SUM($Y1212:GL1212))</f>
        <v>0</v>
      </c>
      <c r="GM1214" s="438">
        <f>IF(GM$8="",0,SUM($Y1165:GM1165)-SUM($Y1212:GM1212))</f>
        <v>0</v>
      </c>
      <c r="GN1214" s="438">
        <f>IF(GN$8="",0,SUM($Y1165:GN1165)-SUM($Y1212:GN1212))</f>
        <v>0</v>
      </c>
      <c r="GO1214" s="438">
        <f>IF(GO$8="",0,SUM($Y1165:GO1165)-SUM($Y1212:GO1212))</f>
        <v>0</v>
      </c>
      <c r="GP1214" s="438">
        <f>IF(GP$8="",0,SUM($Y1165:GP1165)-SUM($Y1212:GP1212))</f>
        <v>0</v>
      </c>
      <c r="GQ1214" s="438">
        <f>IF(GQ$8="",0,SUM($Y1165:GQ1165)-SUM($Y1212:GQ1212))</f>
        <v>0</v>
      </c>
      <c r="GR1214" s="438">
        <f>IF(GR$8="",0,SUM($Y1165:GR1165)-SUM($Y1212:GR1212))</f>
        <v>0</v>
      </c>
      <c r="GS1214" s="438">
        <f>IF(GS$8="",0,SUM($Y1165:GS1165)-SUM($Y1212:GS1212))</f>
        <v>0</v>
      </c>
      <c r="GT1214" s="438">
        <f>IF(GT$8="",0,SUM($Y1165:GT1165)-SUM($Y1212:GT1212))</f>
        <v>0</v>
      </c>
      <c r="GU1214" s="438">
        <f>IF(GU$8="",0,SUM($Y1165:GU1165)-SUM($Y1212:GU1212))</f>
        <v>0</v>
      </c>
      <c r="GV1214" s="438">
        <f>IF(GV$8="",0,SUM($Y1165:GV1165)-SUM($Y1212:GV1212))</f>
        <v>0</v>
      </c>
      <c r="GW1214" s="438">
        <f>IF(GW$8="",0,SUM($Y1165:GW1165)-SUM($Y1212:GW1212))</f>
        <v>0</v>
      </c>
      <c r="GX1214" s="438">
        <f>IF(GX$8="",0,SUM($Y1165:GX1165)-SUM($Y1212:GX1212))</f>
        <v>0</v>
      </c>
      <c r="GY1214" s="438">
        <f>IF(GY$8="",0,SUM($Y1165:GY1165)-SUM($Y1212:GY1212))</f>
        <v>0</v>
      </c>
      <c r="GZ1214" s="438">
        <f>IF(GZ$8="",0,SUM($Y1165:GZ1165)-SUM($Y1212:GZ1212))</f>
        <v>0</v>
      </c>
      <c r="HA1214" s="3"/>
      <c r="HB1214" s="3"/>
    </row>
    <row r="1215" spans="1:210" ht="4.2" customHeight="1">
      <c r="A1215" s="1"/>
      <c r="B1215" s="439"/>
      <c r="C1215" s="439"/>
      <c r="D1215" s="439"/>
      <c r="E1215" s="440"/>
      <c r="F1215" s="441"/>
      <c r="G1215" s="442"/>
      <c r="H1215" s="439"/>
      <c r="I1215" s="439"/>
      <c r="J1215" s="439"/>
      <c r="K1215" s="439"/>
      <c r="L1215" s="439"/>
      <c r="M1215" s="443"/>
      <c r="N1215" s="439"/>
      <c r="O1215" s="439"/>
      <c r="P1215" s="443"/>
      <c r="Q1215" s="439"/>
      <c r="R1215" s="439"/>
      <c r="S1215" s="443"/>
      <c r="T1215" s="444"/>
      <c r="U1215" s="445"/>
      <c r="V1215" s="439"/>
      <c r="W1215" s="446"/>
      <c r="X1215" s="447"/>
      <c r="Y1215" s="448"/>
      <c r="Z1215" s="449"/>
      <c r="AA1215" s="450"/>
      <c r="AB1215" s="450"/>
      <c r="AC1215" s="450"/>
      <c r="AD1215" s="450"/>
      <c r="AE1215" s="450"/>
      <c r="AF1215" s="450"/>
      <c r="AG1215" s="450"/>
      <c r="AH1215" s="450"/>
      <c r="AI1215" s="450"/>
      <c r="AJ1215" s="450"/>
      <c r="AK1215" s="450"/>
      <c r="AL1215" s="450"/>
      <c r="AM1215" s="450"/>
      <c r="AN1215" s="450"/>
      <c r="AO1215" s="450"/>
      <c r="AP1215" s="450"/>
      <c r="AQ1215" s="450"/>
      <c r="AR1215" s="450"/>
      <c r="AS1215" s="450"/>
      <c r="AT1215" s="450"/>
      <c r="AU1215" s="450"/>
      <c r="AV1215" s="450"/>
      <c r="AW1215" s="450"/>
      <c r="AX1215" s="450"/>
      <c r="AY1215" s="450"/>
      <c r="AZ1215" s="450"/>
      <c r="BA1215" s="450"/>
      <c r="BB1215" s="450"/>
      <c r="BC1215" s="450"/>
      <c r="BD1215" s="450"/>
      <c r="BE1215" s="450"/>
      <c r="BF1215" s="450"/>
      <c r="BG1215" s="450"/>
      <c r="BH1215" s="450"/>
      <c r="BI1215" s="450"/>
      <c r="BJ1215" s="450"/>
      <c r="BK1215" s="450"/>
      <c r="BL1215" s="450"/>
      <c r="BM1215" s="450"/>
      <c r="BN1215" s="450"/>
      <c r="BO1215" s="450"/>
      <c r="BP1215" s="450"/>
      <c r="BQ1215" s="450"/>
      <c r="BR1215" s="450"/>
      <c r="BS1215" s="450"/>
      <c r="BT1215" s="450"/>
      <c r="BU1215" s="450"/>
      <c r="BV1215" s="450"/>
      <c r="BW1215" s="450"/>
      <c r="BX1215" s="450"/>
      <c r="BY1215" s="450"/>
      <c r="BZ1215" s="450"/>
      <c r="CA1215" s="450"/>
      <c r="CB1215" s="450"/>
      <c r="CC1215" s="450"/>
      <c r="CD1215" s="450"/>
      <c r="CE1215" s="450"/>
      <c r="CF1215" s="450"/>
      <c r="CG1215" s="450"/>
      <c r="CH1215" s="450"/>
      <c r="CI1215" s="450"/>
      <c r="CJ1215" s="450"/>
      <c r="CK1215" s="450"/>
      <c r="CL1215" s="450"/>
      <c r="CM1215" s="450"/>
      <c r="CN1215" s="450"/>
      <c r="CO1215" s="450"/>
      <c r="CP1215" s="450"/>
      <c r="CQ1215" s="450"/>
      <c r="CR1215" s="450"/>
      <c r="CS1215" s="450"/>
      <c r="CT1215" s="450"/>
      <c r="CU1215" s="450"/>
      <c r="CV1215" s="450"/>
      <c r="CW1215" s="450"/>
      <c r="CX1215" s="450"/>
      <c r="CY1215" s="450"/>
      <c r="CZ1215" s="450"/>
      <c r="DA1215" s="450"/>
      <c r="DB1215" s="450"/>
      <c r="DC1215" s="450"/>
      <c r="DD1215" s="450"/>
      <c r="DE1215" s="450"/>
      <c r="DF1215" s="450"/>
      <c r="DG1215" s="450"/>
      <c r="DH1215" s="450"/>
      <c r="DI1215" s="450"/>
      <c r="DJ1215" s="450"/>
      <c r="DK1215" s="450"/>
      <c r="DL1215" s="450"/>
      <c r="DM1215" s="450"/>
      <c r="DN1215" s="450"/>
      <c r="DO1215" s="450"/>
      <c r="DP1215" s="450"/>
      <c r="DQ1215" s="450"/>
      <c r="DR1215" s="450"/>
      <c r="DS1215" s="450"/>
      <c r="DT1215" s="450"/>
      <c r="DU1215" s="450"/>
      <c r="DV1215" s="450"/>
      <c r="DW1215" s="450"/>
      <c r="DX1215" s="450"/>
      <c r="DY1215" s="450"/>
      <c r="DZ1215" s="450"/>
      <c r="EA1215" s="450"/>
      <c r="EB1215" s="450"/>
      <c r="EC1215" s="450"/>
      <c r="ED1215" s="450"/>
      <c r="EE1215" s="450"/>
      <c r="EF1215" s="450"/>
      <c r="EG1215" s="450"/>
      <c r="EH1215" s="450"/>
      <c r="EI1215" s="450"/>
      <c r="EJ1215" s="450"/>
      <c r="EK1215" s="450"/>
      <c r="EL1215" s="450"/>
      <c r="EM1215" s="450"/>
      <c r="EN1215" s="450"/>
      <c r="EO1215" s="450"/>
      <c r="EP1215" s="450"/>
      <c r="EQ1215" s="450"/>
      <c r="ER1215" s="450"/>
      <c r="ES1215" s="450"/>
      <c r="ET1215" s="450"/>
      <c r="EU1215" s="450"/>
      <c r="EV1215" s="450"/>
      <c r="EW1215" s="450"/>
      <c r="EX1215" s="450"/>
      <c r="EY1215" s="450"/>
      <c r="EZ1215" s="450"/>
      <c r="FA1215" s="450"/>
      <c r="FB1215" s="450"/>
      <c r="FC1215" s="450"/>
      <c r="FD1215" s="450"/>
      <c r="FE1215" s="450"/>
      <c r="FF1215" s="450"/>
      <c r="FG1215" s="450"/>
      <c r="FH1215" s="450"/>
      <c r="FI1215" s="450"/>
      <c r="FJ1215" s="450"/>
      <c r="FK1215" s="450"/>
      <c r="FL1215" s="450"/>
      <c r="FM1215" s="450"/>
      <c r="FN1215" s="450"/>
      <c r="FO1215" s="450"/>
      <c r="FP1215" s="450"/>
      <c r="FQ1215" s="450"/>
      <c r="FR1215" s="450"/>
      <c r="FS1215" s="450"/>
      <c r="FT1215" s="450"/>
      <c r="FU1215" s="450"/>
      <c r="FV1215" s="450"/>
      <c r="FW1215" s="450"/>
      <c r="FX1215" s="450"/>
      <c r="FY1215" s="450"/>
      <c r="FZ1215" s="450"/>
      <c r="GA1215" s="450"/>
      <c r="GB1215" s="450"/>
      <c r="GC1215" s="450"/>
      <c r="GD1215" s="450"/>
      <c r="GE1215" s="450"/>
      <c r="GF1215" s="450"/>
      <c r="GG1215" s="450"/>
      <c r="GH1215" s="450"/>
      <c r="GI1215" s="450"/>
      <c r="GJ1215" s="450"/>
      <c r="GK1215" s="450"/>
      <c r="GL1215" s="450"/>
      <c r="GM1215" s="450"/>
      <c r="GN1215" s="450"/>
      <c r="GO1215" s="450"/>
      <c r="GP1215" s="450"/>
      <c r="GQ1215" s="450"/>
      <c r="GR1215" s="450"/>
      <c r="GS1215" s="450"/>
      <c r="GT1215" s="450"/>
      <c r="GU1215" s="450"/>
      <c r="GV1215" s="450"/>
      <c r="GW1215" s="450"/>
      <c r="GX1215" s="450"/>
      <c r="GY1215" s="450"/>
      <c r="GZ1215" s="450"/>
      <c r="HA1215" s="1"/>
      <c r="HB1215" s="1"/>
    </row>
    <row r="1216" spans="1:210" ht="4.2" customHeight="1">
      <c r="A1216" s="1"/>
      <c r="B1216" s="420"/>
      <c r="C1216" s="420"/>
      <c r="D1216" s="420"/>
      <c r="E1216" s="421"/>
      <c r="F1216" s="422"/>
      <c r="G1216" s="423"/>
      <c r="H1216" s="420"/>
      <c r="I1216" s="420"/>
      <c r="J1216" s="420"/>
      <c r="K1216" s="420"/>
      <c r="L1216" s="420"/>
      <c r="M1216" s="424"/>
      <c r="N1216" s="425"/>
      <c r="O1216" s="420"/>
      <c r="P1216" s="426"/>
      <c r="Q1216" s="420"/>
      <c r="R1216" s="420"/>
      <c r="S1216" s="426"/>
      <c r="T1216" s="427"/>
      <c r="U1216" s="428"/>
      <c r="V1216" s="420"/>
      <c r="W1216" s="429"/>
      <c r="X1216" s="429"/>
      <c r="Y1216" s="429"/>
      <c r="Z1216" s="429"/>
      <c r="AA1216" s="429"/>
      <c r="AB1216" s="429"/>
      <c r="AC1216" s="429"/>
      <c r="AD1216" s="429"/>
      <c r="AE1216" s="429"/>
      <c r="AF1216" s="429"/>
      <c r="AG1216" s="429"/>
      <c r="AH1216" s="429"/>
      <c r="AI1216" s="429"/>
      <c r="AJ1216" s="429"/>
      <c r="AK1216" s="429"/>
      <c r="AL1216" s="429"/>
      <c r="AM1216" s="429"/>
      <c r="AN1216" s="429"/>
      <c r="AO1216" s="429"/>
      <c r="AP1216" s="429"/>
      <c r="AQ1216" s="429"/>
      <c r="AR1216" s="429"/>
      <c r="AS1216" s="429"/>
      <c r="AT1216" s="429"/>
      <c r="AU1216" s="429"/>
      <c r="AV1216" s="429"/>
      <c r="AW1216" s="429"/>
      <c r="AX1216" s="429"/>
      <c r="AY1216" s="429"/>
      <c r="AZ1216" s="429"/>
      <c r="BA1216" s="429"/>
      <c r="BB1216" s="429"/>
      <c r="BC1216" s="429"/>
      <c r="BD1216" s="429"/>
      <c r="BE1216" s="429"/>
      <c r="BF1216" s="429"/>
      <c r="BG1216" s="429"/>
      <c r="BH1216" s="429"/>
      <c r="BI1216" s="429"/>
      <c r="BJ1216" s="429"/>
      <c r="BK1216" s="429"/>
      <c r="BL1216" s="429"/>
      <c r="BM1216" s="429"/>
      <c r="BN1216" s="429"/>
      <c r="BO1216" s="429"/>
      <c r="BP1216" s="429"/>
      <c r="BQ1216" s="429"/>
      <c r="BR1216" s="429"/>
      <c r="BS1216" s="429"/>
      <c r="BT1216" s="429"/>
      <c r="BU1216" s="429"/>
      <c r="BV1216" s="429"/>
      <c r="BW1216" s="429"/>
      <c r="BX1216" s="429"/>
      <c r="BY1216" s="429"/>
      <c r="BZ1216" s="429"/>
      <c r="CA1216" s="429"/>
      <c r="CB1216" s="429"/>
      <c r="CC1216" s="429"/>
      <c r="CD1216" s="429"/>
      <c r="CE1216" s="429"/>
      <c r="CF1216" s="429"/>
      <c r="CG1216" s="429"/>
      <c r="CH1216" s="429"/>
      <c r="CI1216" s="429"/>
      <c r="CJ1216" s="429"/>
      <c r="CK1216" s="429"/>
      <c r="CL1216" s="429"/>
      <c r="CM1216" s="429"/>
      <c r="CN1216" s="429"/>
      <c r="CO1216" s="429"/>
      <c r="CP1216" s="429"/>
      <c r="CQ1216" s="429"/>
      <c r="CR1216" s="429"/>
      <c r="CS1216" s="429"/>
      <c r="CT1216" s="429"/>
      <c r="CU1216" s="429"/>
      <c r="CV1216" s="429"/>
      <c r="CW1216" s="429"/>
      <c r="CX1216" s="429"/>
      <c r="CY1216" s="429"/>
      <c r="CZ1216" s="429"/>
      <c r="DA1216" s="429"/>
      <c r="DB1216" s="429"/>
      <c r="DC1216" s="429"/>
      <c r="DD1216" s="429"/>
      <c r="DE1216" s="429"/>
      <c r="DF1216" s="429"/>
      <c r="DG1216" s="429"/>
      <c r="DH1216" s="429"/>
      <c r="DI1216" s="429"/>
      <c r="DJ1216" s="429"/>
      <c r="DK1216" s="429"/>
      <c r="DL1216" s="429"/>
      <c r="DM1216" s="429"/>
      <c r="DN1216" s="429"/>
      <c r="DO1216" s="429"/>
      <c r="DP1216" s="429"/>
      <c r="DQ1216" s="429"/>
      <c r="DR1216" s="429"/>
      <c r="DS1216" s="429"/>
      <c r="DT1216" s="429"/>
      <c r="DU1216" s="429"/>
      <c r="DV1216" s="429"/>
      <c r="DW1216" s="429"/>
      <c r="DX1216" s="429"/>
      <c r="DY1216" s="429"/>
      <c r="DZ1216" s="429"/>
      <c r="EA1216" s="429"/>
      <c r="EB1216" s="429"/>
      <c r="EC1216" s="429"/>
      <c r="ED1216" s="429"/>
      <c r="EE1216" s="429"/>
      <c r="EF1216" s="429"/>
      <c r="EG1216" s="429"/>
      <c r="EH1216" s="429"/>
      <c r="EI1216" s="429"/>
      <c r="EJ1216" s="429"/>
      <c r="EK1216" s="429"/>
      <c r="EL1216" s="429"/>
      <c r="EM1216" s="429"/>
      <c r="EN1216" s="429"/>
      <c r="EO1216" s="429"/>
      <c r="EP1216" s="429"/>
      <c r="EQ1216" s="429"/>
      <c r="ER1216" s="429"/>
      <c r="ES1216" s="429"/>
      <c r="ET1216" s="429"/>
      <c r="EU1216" s="429"/>
      <c r="EV1216" s="429"/>
      <c r="EW1216" s="429"/>
      <c r="EX1216" s="429"/>
      <c r="EY1216" s="429"/>
      <c r="EZ1216" s="429"/>
      <c r="FA1216" s="429"/>
      <c r="FB1216" s="429"/>
      <c r="FC1216" s="429"/>
      <c r="FD1216" s="429"/>
      <c r="FE1216" s="429"/>
      <c r="FF1216" s="429"/>
      <c r="FG1216" s="429"/>
      <c r="FH1216" s="429"/>
      <c r="FI1216" s="429"/>
      <c r="FJ1216" s="429"/>
      <c r="FK1216" s="429"/>
      <c r="FL1216" s="429"/>
      <c r="FM1216" s="429"/>
      <c r="FN1216" s="429"/>
      <c r="FO1216" s="429"/>
      <c r="FP1216" s="429"/>
      <c r="FQ1216" s="429"/>
      <c r="FR1216" s="429"/>
      <c r="FS1216" s="429"/>
      <c r="FT1216" s="429"/>
      <c r="FU1216" s="429"/>
      <c r="FV1216" s="429"/>
      <c r="FW1216" s="429"/>
      <c r="FX1216" s="429"/>
      <c r="FY1216" s="429"/>
      <c r="FZ1216" s="429"/>
      <c r="GA1216" s="429"/>
      <c r="GB1216" s="429"/>
      <c r="GC1216" s="429"/>
      <c r="GD1216" s="429"/>
      <c r="GE1216" s="429"/>
      <c r="GF1216" s="429"/>
      <c r="GG1216" s="429"/>
      <c r="GH1216" s="429"/>
      <c r="GI1216" s="429"/>
      <c r="GJ1216" s="429"/>
      <c r="GK1216" s="429"/>
      <c r="GL1216" s="429"/>
      <c r="GM1216" s="429"/>
      <c r="GN1216" s="429"/>
      <c r="GO1216" s="429"/>
      <c r="GP1216" s="429"/>
      <c r="GQ1216" s="429"/>
      <c r="GR1216" s="429"/>
      <c r="GS1216" s="429"/>
      <c r="GT1216" s="429"/>
      <c r="GU1216" s="429"/>
      <c r="GV1216" s="429"/>
      <c r="GW1216" s="429"/>
      <c r="GX1216" s="429"/>
      <c r="GY1216" s="429"/>
      <c r="GZ1216" s="429"/>
      <c r="HA1216" s="1"/>
      <c r="HB1216" s="1"/>
    </row>
    <row r="1217" spans="1:210" s="23" customFormat="1">
      <c r="A1217" s="19"/>
      <c r="B1217" s="196" t="s">
        <v>240</v>
      </c>
      <c r="C1217" s="19"/>
      <c r="D1217" s="196"/>
      <c r="E1217" s="269"/>
      <c r="F1217" s="52"/>
      <c r="G1217" s="232"/>
      <c r="H1217" s="19"/>
      <c r="I1217" s="19"/>
      <c r="J1217" s="19"/>
      <c r="K1217" s="19"/>
      <c r="L1217" s="19"/>
      <c r="M1217" s="20"/>
      <c r="N1217" s="196"/>
      <c r="O1217" s="19"/>
      <c r="P1217" s="20"/>
      <c r="Q1217" s="19"/>
      <c r="R1217" s="19"/>
      <c r="S1217" s="5"/>
      <c r="T1217" s="7"/>
      <c r="U1217" s="24"/>
      <c r="V1217" s="19"/>
      <c r="W1217" s="21"/>
      <c r="X1217" s="22"/>
      <c r="Y1217" s="47"/>
      <c r="Z1217" s="96"/>
      <c r="AA1217" s="97"/>
      <c r="AB1217" s="97"/>
      <c r="AC1217" s="97"/>
      <c r="AD1217" s="97"/>
      <c r="AE1217" s="97"/>
      <c r="AF1217" s="97"/>
      <c r="AG1217" s="97"/>
      <c r="AH1217" s="97"/>
      <c r="AI1217" s="97"/>
      <c r="AJ1217" s="97"/>
      <c r="AK1217" s="97"/>
      <c r="AL1217" s="97"/>
      <c r="AM1217" s="97"/>
      <c r="AN1217" s="97"/>
      <c r="AO1217" s="97"/>
      <c r="AP1217" s="97"/>
      <c r="AQ1217" s="97"/>
      <c r="AR1217" s="97"/>
      <c r="AS1217" s="97"/>
      <c r="AT1217" s="97"/>
      <c r="AU1217" s="97"/>
      <c r="AV1217" s="97"/>
      <c r="AW1217" s="97"/>
      <c r="AX1217" s="97"/>
      <c r="AY1217" s="97"/>
      <c r="AZ1217" s="97"/>
      <c r="BA1217" s="97"/>
      <c r="BB1217" s="97"/>
      <c r="BC1217" s="97"/>
      <c r="BD1217" s="97"/>
      <c r="BE1217" s="97"/>
      <c r="BF1217" s="97"/>
      <c r="BG1217" s="97"/>
      <c r="BH1217" s="97"/>
      <c r="BI1217" s="97"/>
      <c r="BJ1217" s="97"/>
      <c r="BK1217" s="97"/>
      <c r="BL1217" s="97"/>
      <c r="BM1217" s="97"/>
      <c r="BN1217" s="97"/>
      <c r="BO1217" s="97"/>
      <c r="BP1217" s="97"/>
      <c r="BQ1217" s="97"/>
      <c r="BR1217" s="97"/>
      <c r="BS1217" s="97"/>
      <c r="BT1217" s="97"/>
      <c r="BU1217" s="97"/>
      <c r="BV1217" s="97"/>
      <c r="BW1217" s="97"/>
      <c r="BX1217" s="97"/>
      <c r="BY1217" s="97"/>
      <c r="BZ1217" s="97"/>
      <c r="CA1217" s="97"/>
      <c r="CB1217" s="97"/>
      <c r="CC1217" s="97"/>
      <c r="CD1217" s="97"/>
      <c r="CE1217" s="97"/>
      <c r="CF1217" s="97"/>
      <c r="CG1217" s="97"/>
      <c r="CH1217" s="97"/>
      <c r="CI1217" s="97"/>
      <c r="CJ1217" s="97"/>
      <c r="CK1217" s="97"/>
      <c r="CL1217" s="97"/>
      <c r="CM1217" s="97"/>
      <c r="CN1217" s="97"/>
      <c r="CO1217" s="97"/>
      <c r="CP1217" s="97"/>
      <c r="CQ1217" s="97"/>
      <c r="CR1217" s="97"/>
      <c r="CS1217" s="97"/>
      <c r="CT1217" s="97"/>
      <c r="CU1217" s="97"/>
      <c r="CV1217" s="97"/>
      <c r="CW1217" s="97"/>
      <c r="CX1217" s="97"/>
      <c r="CY1217" s="97"/>
      <c r="CZ1217" s="97"/>
      <c r="DA1217" s="97"/>
      <c r="DB1217" s="97"/>
      <c r="DC1217" s="97"/>
      <c r="DD1217" s="97"/>
      <c r="DE1217" s="97"/>
      <c r="DF1217" s="97"/>
      <c r="DG1217" s="97"/>
      <c r="DH1217" s="97"/>
      <c r="DI1217" s="97"/>
      <c r="DJ1217" s="97"/>
      <c r="DK1217" s="97"/>
      <c r="DL1217" s="97"/>
      <c r="DM1217" s="97"/>
      <c r="DN1217" s="97"/>
      <c r="DO1217" s="97"/>
      <c r="DP1217" s="97"/>
      <c r="DQ1217" s="97"/>
      <c r="DR1217" s="97"/>
      <c r="DS1217" s="97"/>
      <c r="DT1217" s="97"/>
      <c r="DU1217" s="97"/>
      <c r="DV1217" s="97"/>
      <c r="DW1217" s="97"/>
      <c r="DX1217" s="97"/>
      <c r="DY1217" s="97"/>
      <c r="DZ1217" s="97"/>
      <c r="EA1217" s="97"/>
      <c r="EB1217" s="97"/>
      <c r="EC1217" s="97"/>
      <c r="ED1217" s="97"/>
      <c r="EE1217" s="97"/>
      <c r="EF1217" s="97"/>
      <c r="EG1217" s="97"/>
      <c r="EH1217" s="97"/>
      <c r="EI1217" s="97"/>
      <c r="EJ1217" s="97"/>
      <c r="EK1217" s="97"/>
      <c r="EL1217" s="97"/>
      <c r="EM1217" s="97"/>
      <c r="EN1217" s="97"/>
      <c r="EO1217" s="97"/>
      <c r="EP1217" s="97"/>
      <c r="EQ1217" s="97"/>
      <c r="ER1217" s="97"/>
      <c r="ES1217" s="97"/>
      <c r="ET1217" s="97"/>
      <c r="EU1217" s="97"/>
      <c r="EV1217" s="97"/>
      <c r="EW1217" s="97"/>
      <c r="EX1217" s="97"/>
      <c r="EY1217" s="97"/>
      <c r="EZ1217" s="97"/>
      <c r="FA1217" s="97"/>
      <c r="FB1217" s="97"/>
      <c r="FC1217" s="97"/>
      <c r="FD1217" s="97"/>
      <c r="FE1217" s="97"/>
      <c r="FF1217" s="97"/>
      <c r="FG1217" s="97"/>
      <c r="FH1217" s="97"/>
      <c r="FI1217" s="97"/>
      <c r="FJ1217" s="97"/>
      <c r="FK1217" s="97"/>
      <c r="FL1217" s="97"/>
      <c r="FM1217" s="97"/>
      <c r="FN1217" s="97"/>
      <c r="FO1217" s="97"/>
      <c r="FP1217" s="97"/>
      <c r="FQ1217" s="97"/>
      <c r="FR1217" s="97"/>
      <c r="FS1217" s="97"/>
      <c r="FT1217" s="97"/>
      <c r="FU1217" s="97"/>
      <c r="FV1217" s="97"/>
      <c r="FW1217" s="97"/>
      <c r="FX1217" s="97"/>
      <c r="FY1217" s="97"/>
      <c r="FZ1217" s="97"/>
      <c r="GA1217" s="97"/>
      <c r="GB1217" s="97"/>
      <c r="GC1217" s="97"/>
      <c r="GD1217" s="97"/>
      <c r="GE1217" s="97"/>
      <c r="GF1217" s="97"/>
      <c r="GG1217" s="97"/>
      <c r="GH1217" s="97"/>
      <c r="GI1217" s="97"/>
      <c r="GJ1217" s="97"/>
      <c r="GK1217" s="97"/>
      <c r="GL1217" s="97"/>
      <c r="GM1217" s="97"/>
      <c r="GN1217" s="97"/>
      <c r="GO1217" s="97"/>
      <c r="GP1217" s="97"/>
      <c r="GQ1217" s="97"/>
      <c r="GR1217" s="97"/>
      <c r="GS1217" s="97"/>
      <c r="GT1217" s="97"/>
      <c r="GU1217" s="97"/>
      <c r="GV1217" s="97"/>
      <c r="GW1217" s="97"/>
      <c r="GX1217" s="97"/>
      <c r="GY1217" s="97"/>
      <c r="GZ1217" s="97"/>
      <c r="HA1217" s="19"/>
      <c r="HB1217" s="19"/>
    </row>
    <row r="1218" spans="1:210" ht="4.2" customHeight="1">
      <c r="A1218" s="1"/>
      <c r="B1218" s="1"/>
      <c r="C1218" s="1"/>
      <c r="D1218" s="1"/>
      <c r="E1218" s="263"/>
      <c r="F1218" s="48"/>
      <c r="G1218" s="231"/>
      <c r="H1218" s="1"/>
      <c r="I1218" s="1"/>
      <c r="J1218" s="1"/>
      <c r="K1218" s="1"/>
      <c r="L1218" s="1"/>
      <c r="M1218" s="5"/>
      <c r="N1218" s="19"/>
      <c r="O1218" s="1"/>
      <c r="P1218" s="5"/>
      <c r="Q1218" s="1"/>
      <c r="R1218" s="1"/>
      <c r="S1218" s="5"/>
      <c r="T1218" s="7"/>
      <c r="U1218" s="24"/>
      <c r="V1218" s="1"/>
      <c r="W1218" s="12"/>
      <c r="X1218" s="10"/>
      <c r="Y1218" s="46"/>
      <c r="Z1218" s="93"/>
      <c r="AA1218" s="94"/>
      <c r="AB1218" s="94"/>
      <c r="AC1218" s="94"/>
      <c r="AD1218" s="94"/>
      <c r="AE1218" s="94"/>
      <c r="AF1218" s="94"/>
      <c r="AG1218" s="94"/>
      <c r="AH1218" s="94"/>
      <c r="AI1218" s="94"/>
      <c r="AJ1218" s="94"/>
      <c r="AK1218" s="94"/>
      <c r="AL1218" s="94"/>
      <c r="AM1218" s="94"/>
      <c r="AN1218" s="94"/>
      <c r="AO1218" s="94"/>
      <c r="AP1218" s="94"/>
      <c r="AQ1218" s="94"/>
      <c r="AR1218" s="94"/>
      <c r="AS1218" s="94"/>
      <c r="AT1218" s="94"/>
      <c r="AU1218" s="94"/>
      <c r="AV1218" s="94"/>
      <c r="AW1218" s="94"/>
      <c r="AX1218" s="94"/>
      <c r="AY1218" s="94"/>
      <c r="AZ1218" s="94"/>
      <c r="BA1218" s="94"/>
      <c r="BB1218" s="94"/>
      <c r="BC1218" s="94"/>
      <c r="BD1218" s="94"/>
      <c r="BE1218" s="94"/>
      <c r="BF1218" s="94"/>
      <c r="BG1218" s="94"/>
      <c r="BH1218" s="94"/>
      <c r="BI1218" s="94"/>
      <c r="BJ1218" s="94"/>
      <c r="BK1218" s="94"/>
      <c r="BL1218" s="94"/>
      <c r="BM1218" s="94"/>
      <c r="BN1218" s="94"/>
      <c r="BO1218" s="94"/>
      <c r="BP1218" s="94"/>
      <c r="BQ1218" s="94"/>
      <c r="BR1218" s="94"/>
      <c r="BS1218" s="94"/>
      <c r="BT1218" s="94"/>
      <c r="BU1218" s="94"/>
      <c r="BV1218" s="94"/>
      <c r="BW1218" s="94"/>
      <c r="BX1218" s="94"/>
      <c r="BY1218" s="94"/>
      <c r="BZ1218" s="94"/>
      <c r="CA1218" s="94"/>
      <c r="CB1218" s="94"/>
      <c r="CC1218" s="94"/>
      <c r="CD1218" s="94"/>
      <c r="CE1218" s="94"/>
      <c r="CF1218" s="94"/>
      <c r="CG1218" s="94"/>
      <c r="CH1218" s="94"/>
      <c r="CI1218" s="94"/>
      <c r="CJ1218" s="94"/>
      <c r="CK1218" s="94"/>
      <c r="CL1218" s="94"/>
      <c r="CM1218" s="94"/>
      <c r="CN1218" s="94"/>
      <c r="CO1218" s="94"/>
      <c r="CP1218" s="94"/>
      <c r="CQ1218" s="94"/>
      <c r="CR1218" s="94"/>
      <c r="CS1218" s="94"/>
      <c r="CT1218" s="94"/>
      <c r="CU1218" s="94"/>
      <c r="CV1218" s="94"/>
      <c r="CW1218" s="94"/>
      <c r="CX1218" s="94"/>
      <c r="CY1218" s="94"/>
      <c r="CZ1218" s="94"/>
      <c r="DA1218" s="94"/>
      <c r="DB1218" s="94"/>
      <c r="DC1218" s="94"/>
      <c r="DD1218" s="94"/>
      <c r="DE1218" s="94"/>
      <c r="DF1218" s="94"/>
      <c r="DG1218" s="94"/>
      <c r="DH1218" s="94"/>
      <c r="DI1218" s="94"/>
      <c r="DJ1218" s="94"/>
      <c r="DK1218" s="94"/>
      <c r="DL1218" s="94"/>
      <c r="DM1218" s="94"/>
      <c r="DN1218" s="94"/>
      <c r="DO1218" s="94"/>
      <c r="DP1218" s="94"/>
      <c r="DQ1218" s="94"/>
      <c r="DR1218" s="94"/>
      <c r="DS1218" s="94"/>
      <c r="DT1218" s="94"/>
      <c r="DU1218" s="94"/>
      <c r="DV1218" s="94"/>
      <c r="DW1218" s="94"/>
      <c r="DX1218" s="94"/>
      <c r="DY1218" s="94"/>
      <c r="DZ1218" s="94"/>
      <c r="EA1218" s="94"/>
      <c r="EB1218" s="94"/>
      <c r="EC1218" s="94"/>
      <c r="ED1218" s="94"/>
      <c r="EE1218" s="94"/>
      <c r="EF1218" s="94"/>
      <c r="EG1218" s="94"/>
      <c r="EH1218" s="94"/>
      <c r="EI1218" s="94"/>
      <c r="EJ1218" s="94"/>
      <c r="EK1218" s="94"/>
      <c r="EL1218" s="94"/>
      <c r="EM1218" s="94"/>
      <c r="EN1218" s="94"/>
      <c r="EO1218" s="94"/>
      <c r="EP1218" s="94"/>
      <c r="EQ1218" s="94"/>
      <c r="ER1218" s="94"/>
      <c r="ES1218" s="94"/>
      <c r="ET1218" s="94"/>
      <c r="EU1218" s="94"/>
      <c r="EV1218" s="94"/>
      <c r="EW1218" s="94"/>
      <c r="EX1218" s="94"/>
      <c r="EY1218" s="94"/>
      <c r="EZ1218" s="94"/>
      <c r="FA1218" s="94"/>
      <c r="FB1218" s="94"/>
      <c r="FC1218" s="94"/>
      <c r="FD1218" s="94"/>
      <c r="FE1218" s="94"/>
      <c r="FF1218" s="94"/>
      <c r="FG1218" s="94"/>
      <c r="FH1218" s="94"/>
      <c r="FI1218" s="94"/>
      <c r="FJ1218" s="94"/>
      <c r="FK1218" s="94"/>
      <c r="FL1218" s="94"/>
      <c r="FM1218" s="94"/>
      <c r="FN1218" s="94"/>
      <c r="FO1218" s="94"/>
      <c r="FP1218" s="94"/>
      <c r="FQ1218" s="94"/>
      <c r="FR1218" s="94"/>
      <c r="FS1218" s="94"/>
      <c r="FT1218" s="94"/>
      <c r="FU1218" s="94"/>
      <c r="FV1218" s="94"/>
      <c r="FW1218" s="94"/>
      <c r="FX1218" s="94"/>
      <c r="FY1218" s="94"/>
      <c r="FZ1218" s="94"/>
      <c r="GA1218" s="94"/>
      <c r="GB1218" s="94"/>
      <c r="GC1218" s="94"/>
      <c r="GD1218" s="94"/>
      <c r="GE1218" s="94"/>
      <c r="GF1218" s="94"/>
      <c r="GG1218" s="94"/>
      <c r="GH1218" s="94"/>
      <c r="GI1218" s="94"/>
      <c r="GJ1218" s="94"/>
      <c r="GK1218" s="94"/>
      <c r="GL1218" s="94"/>
      <c r="GM1218" s="94"/>
      <c r="GN1218" s="94"/>
      <c r="GO1218" s="94"/>
      <c r="GP1218" s="94"/>
      <c r="GQ1218" s="94"/>
      <c r="GR1218" s="94"/>
      <c r="GS1218" s="94"/>
      <c r="GT1218" s="94"/>
      <c r="GU1218" s="94"/>
      <c r="GV1218" s="94"/>
      <c r="GW1218" s="94"/>
      <c r="GX1218" s="94"/>
      <c r="GY1218" s="94"/>
      <c r="GZ1218" s="94"/>
      <c r="HA1218" s="1"/>
      <c r="HB1218" s="1"/>
    </row>
    <row r="1219" spans="1:210" s="23" customFormat="1">
      <c r="A1219" s="19"/>
      <c r="B1219" s="196" t="s">
        <v>245</v>
      </c>
      <c r="C1219" s="19"/>
      <c r="D1219" s="19"/>
      <c r="E1219" s="269"/>
      <c r="F1219" s="52"/>
      <c r="G1219" s="232"/>
      <c r="H1219" s="19"/>
      <c r="I1219" s="228"/>
      <c r="J1219" s="228"/>
      <c r="K1219" s="228"/>
      <c r="L1219" s="228"/>
      <c r="M1219" s="231"/>
      <c r="N1219" s="228"/>
      <c r="O1219" s="228"/>
      <c r="P1219" s="231"/>
      <c r="Q1219" s="228"/>
      <c r="R1219" s="228"/>
      <c r="S1219" s="5"/>
      <c r="T1219" s="7"/>
      <c r="U1219" s="24"/>
      <c r="V1219" s="19"/>
      <c r="W1219" s="21"/>
      <c r="X1219" s="22"/>
      <c r="Y1219" s="47"/>
      <c r="Z1219" s="96"/>
      <c r="AA1219" s="97"/>
      <c r="AB1219" s="97"/>
      <c r="AC1219" s="97"/>
      <c r="AD1219" s="97"/>
      <c r="AE1219" s="97"/>
      <c r="AF1219" s="97"/>
      <c r="AG1219" s="97"/>
      <c r="AH1219" s="97"/>
      <c r="AI1219" s="97"/>
      <c r="AJ1219" s="97"/>
      <c r="AK1219" s="97"/>
      <c r="AL1219" s="97"/>
      <c r="AM1219" s="97"/>
      <c r="AN1219" s="97"/>
      <c r="AO1219" s="97"/>
      <c r="AP1219" s="97"/>
      <c r="AQ1219" s="97"/>
      <c r="AR1219" s="97"/>
      <c r="AS1219" s="97"/>
      <c r="AT1219" s="97"/>
      <c r="AU1219" s="97"/>
      <c r="AV1219" s="97"/>
      <c r="AW1219" s="97"/>
      <c r="AX1219" s="97"/>
      <c r="AY1219" s="97"/>
      <c r="AZ1219" s="97"/>
      <c r="BA1219" s="97"/>
      <c r="BB1219" s="97"/>
      <c r="BC1219" s="97"/>
      <c r="BD1219" s="97"/>
      <c r="BE1219" s="97"/>
      <c r="BF1219" s="97"/>
      <c r="BG1219" s="97"/>
      <c r="BH1219" s="97"/>
      <c r="BI1219" s="97"/>
      <c r="BJ1219" s="97"/>
      <c r="BK1219" s="97"/>
      <c r="BL1219" s="97"/>
      <c r="BM1219" s="97"/>
      <c r="BN1219" s="97"/>
      <c r="BO1219" s="97"/>
      <c r="BP1219" s="97"/>
      <c r="BQ1219" s="97"/>
      <c r="BR1219" s="97"/>
      <c r="BS1219" s="97"/>
      <c r="BT1219" s="97"/>
      <c r="BU1219" s="97"/>
      <c r="BV1219" s="97"/>
      <c r="BW1219" s="97"/>
      <c r="BX1219" s="97"/>
      <c r="BY1219" s="97"/>
      <c r="BZ1219" s="97"/>
      <c r="CA1219" s="97"/>
      <c r="CB1219" s="97"/>
      <c r="CC1219" s="97"/>
      <c r="CD1219" s="97"/>
      <c r="CE1219" s="97"/>
      <c r="CF1219" s="97"/>
      <c r="CG1219" s="97"/>
      <c r="CH1219" s="97"/>
      <c r="CI1219" s="97"/>
      <c r="CJ1219" s="97"/>
      <c r="CK1219" s="97"/>
      <c r="CL1219" s="97"/>
      <c r="CM1219" s="97"/>
      <c r="CN1219" s="97"/>
      <c r="CO1219" s="97"/>
      <c r="CP1219" s="97"/>
      <c r="CQ1219" s="97"/>
      <c r="CR1219" s="97"/>
      <c r="CS1219" s="97"/>
      <c r="CT1219" s="97"/>
      <c r="CU1219" s="97"/>
      <c r="CV1219" s="97"/>
      <c r="CW1219" s="97"/>
      <c r="CX1219" s="97"/>
      <c r="CY1219" s="97"/>
      <c r="CZ1219" s="97"/>
      <c r="DA1219" s="97"/>
      <c r="DB1219" s="97"/>
      <c r="DC1219" s="97"/>
      <c r="DD1219" s="97"/>
      <c r="DE1219" s="97"/>
      <c r="DF1219" s="97"/>
      <c r="DG1219" s="97"/>
      <c r="DH1219" s="97"/>
      <c r="DI1219" s="97"/>
      <c r="DJ1219" s="97"/>
      <c r="DK1219" s="97"/>
      <c r="DL1219" s="97"/>
      <c r="DM1219" s="97"/>
      <c r="DN1219" s="97"/>
      <c r="DO1219" s="97"/>
      <c r="DP1219" s="97"/>
      <c r="DQ1219" s="97"/>
      <c r="DR1219" s="97"/>
      <c r="DS1219" s="97"/>
      <c r="DT1219" s="97"/>
      <c r="DU1219" s="97"/>
      <c r="DV1219" s="97"/>
      <c r="DW1219" s="97"/>
      <c r="DX1219" s="97"/>
      <c r="DY1219" s="97"/>
      <c r="DZ1219" s="97"/>
      <c r="EA1219" s="97"/>
      <c r="EB1219" s="97"/>
      <c r="EC1219" s="97"/>
      <c r="ED1219" s="97"/>
      <c r="EE1219" s="97"/>
      <c r="EF1219" s="97"/>
      <c r="EG1219" s="97"/>
      <c r="EH1219" s="97"/>
      <c r="EI1219" s="97"/>
      <c r="EJ1219" s="97"/>
      <c r="EK1219" s="97"/>
      <c r="EL1219" s="97"/>
      <c r="EM1219" s="97"/>
      <c r="EN1219" s="97"/>
      <c r="EO1219" s="97"/>
      <c r="EP1219" s="97"/>
      <c r="EQ1219" s="97"/>
      <c r="ER1219" s="97"/>
      <c r="ES1219" s="97"/>
      <c r="ET1219" s="97"/>
      <c r="EU1219" s="97"/>
      <c r="EV1219" s="97"/>
      <c r="EW1219" s="97"/>
      <c r="EX1219" s="97"/>
      <c r="EY1219" s="97"/>
      <c r="EZ1219" s="97"/>
      <c r="FA1219" s="97"/>
      <c r="FB1219" s="97"/>
      <c r="FC1219" s="97"/>
      <c r="FD1219" s="97"/>
      <c r="FE1219" s="97"/>
      <c r="FF1219" s="97"/>
      <c r="FG1219" s="97"/>
      <c r="FH1219" s="97"/>
      <c r="FI1219" s="97"/>
      <c r="FJ1219" s="97"/>
      <c r="FK1219" s="97"/>
      <c r="FL1219" s="97"/>
      <c r="FM1219" s="97"/>
      <c r="FN1219" s="97"/>
      <c r="FO1219" s="97"/>
      <c r="FP1219" s="97"/>
      <c r="FQ1219" s="97"/>
      <c r="FR1219" s="97"/>
      <c r="FS1219" s="97"/>
      <c r="FT1219" s="97"/>
      <c r="FU1219" s="97"/>
      <c r="FV1219" s="97"/>
      <c r="FW1219" s="97"/>
      <c r="FX1219" s="97"/>
      <c r="FY1219" s="97"/>
      <c r="FZ1219" s="97"/>
      <c r="GA1219" s="97"/>
      <c r="GB1219" s="97"/>
      <c r="GC1219" s="97"/>
      <c r="GD1219" s="97"/>
      <c r="GE1219" s="97"/>
      <c r="GF1219" s="97"/>
      <c r="GG1219" s="97"/>
      <c r="GH1219" s="97"/>
      <c r="GI1219" s="97"/>
      <c r="GJ1219" s="97"/>
      <c r="GK1219" s="97"/>
      <c r="GL1219" s="97"/>
      <c r="GM1219" s="97"/>
      <c r="GN1219" s="97"/>
      <c r="GO1219" s="97"/>
      <c r="GP1219" s="97"/>
      <c r="GQ1219" s="97"/>
      <c r="GR1219" s="97"/>
      <c r="GS1219" s="97"/>
      <c r="GT1219" s="97"/>
      <c r="GU1219" s="97"/>
      <c r="GV1219" s="97"/>
      <c r="GW1219" s="97"/>
      <c r="GX1219" s="97"/>
      <c r="GY1219" s="97"/>
      <c r="GZ1219" s="97"/>
      <c r="HA1219" s="19"/>
      <c r="HB1219" s="19"/>
    </row>
    <row r="1220" spans="1:210" ht="4.2" customHeight="1">
      <c r="A1220" s="1"/>
      <c r="B1220" s="1"/>
      <c r="C1220" s="1"/>
      <c r="D1220" s="1"/>
      <c r="E1220" s="263"/>
      <c r="F1220" s="48"/>
      <c r="G1220" s="231"/>
      <c r="H1220" s="1"/>
      <c r="I1220" s="1"/>
      <c r="J1220" s="1"/>
      <c r="K1220" s="1"/>
      <c r="L1220" s="1"/>
      <c r="M1220" s="5"/>
      <c r="N1220" s="1"/>
      <c r="O1220" s="1"/>
      <c r="P1220" s="5"/>
      <c r="Q1220" s="1"/>
      <c r="R1220" s="1"/>
      <c r="S1220" s="5"/>
      <c r="T1220" s="7"/>
      <c r="U1220" s="24"/>
      <c r="V1220" s="1"/>
      <c r="W1220" s="12"/>
      <c r="X1220" s="10"/>
      <c r="Y1220" s="46"/>
      <c r="Z1220" s="93"/>
      <c r="AA1220" s="94"/>
      <c r="AB1220" s="94"/>
      <c r="AC1220" s="94"/>
      <c r="AD1220" s="94"/>
      <c r="AE1220" s="94"/>
      <c r="AF1220" s="94"/>
      <c r="AG1220" s="94"/>
      <c r="AH1220" s="94"/>
      <c r="AI1220" s="94"/>
      <c r="AJ1220" s="94"/>
      <c r="AK1220" s="94"/>
      <c r="AL1220" s="94"/>
      <c r="AM1220" s="94"/>
      <c r="AN1220" s="94"/>
      <c r="AO1220" s="94"/>
      <c r="AP1220" s="94"/>
      <c r="AQ1220" s="94"/>
      <c r="AR1220" s="94"/>
      <c r="AS1220" s="94"/>
      <c r="AT1220" s="94"/>
      <c r="AU1220" s="94"/>
      <c r="AV1220" s="94"/>
      <c r="AW1220" s="94"/>
      <c r="AX1220" s="94"/>
      <c r="AY1220" s="94"/>
      <c r="AZ1220" s="94"/>
      <c r="BA1220" s="94"/>
      <c r="BB1220" s="94"/>
      <c r="BC1220" s="94"/>
      <c r="BD1220" s="94"/>
      <c r="BE1220" s="94"/>
      <c r="BF1220" s="94"/>
      <c r="BG1220" s="94"/>
      <c r="BH1220" s="94"/>
      <c r="BI1220" s="94"/>
      <c r="BJ1220" s="94"/>
      <c r="BK1220" s="94"/>
      <c r="BL1220" s="94"/>
      <c r="BM1220" s="94"/>
      <c r="BN1220" s="94"/>
      <c r="BO1220" s="94"/>
      <c r="BP1220" s="94"/>
      <c r="BQ1220" s="94"/>
      <c r="BR1220" s="94"/>
      <c r="BS1220" s="94"/>
      <c r="BT1220" s="94"/>
      <c r="BU1220" s="94"/>
      <c r="BV1220" s="94"/>
      <c r="BW1220" s="94"/>
      <c r="BX1220" s="94"/>
      <c r="BY1220" s="94"/>
      <c r="BZ1220" s="94"/>
      <c r="CA1220" s="94"/>
      <c r="CB1220" s="94"/>
      <c r="CC1220" s="94"/>
      <c r="CD1220" s="94"/>
      <c r="CE1220" s="94"/>
      <c r="CF1220" s="94"/>
      <c r="CG1220" s="94"/>
      <c r="CH1220" s="94"/>
      <c r="CI1220" s="94"/>
      <c r="CJ1220" s="94"/>
      <c r="CK1220" s="94"/>
      <c r="CL1220" s="94"/>
      <c r="CM1220" s="94"/>
      <c r="CN1220" s="94"/>
      <c r="CO1220" s="94"/>
      <c r="CP1220" s="94"/>
      <c r="CQ1220" s="94"/>
      <c r="CR1220" s="94"/>
      <c r="CS1220" s="94"/>
      <c r="CT1220" s="94"/>
      <c r="CU1220" s="94"/>
      <c r="CV1220" s="94"/>
      <c r="CW1220" s="94"/>
      <c r="CX1220" s="94"/>
      <c r="CY1220" s="94"/>
      <c r="CZ1220" s="94"/>
      <c r="DA1220" s="94"/>
      <c r="DB1220" s="94"/>
      <c r="DC1220" s="94"/>
      <c r="DD1220" s="94"/>
      <c r="DE1220" s="94"/>
      <c r="DF1220" s="94"/>
      <c r="DG1220" s="94"/>
      <c r="DH1220" s="94"/>
      <c r="DI1220" s="94"/>
      <c r="DJ1220" s="94"/>
      <c r="DK1220" s="94"/>
      <c r="DL1220" s="94"/>
      <c r="DM1220" s="94"/>
      <c r="DN1220" s="94"/>
      <c r="DO1220" s="94"/>
      <c r="DP1220" s="94"/>
      <c r="DQ1220" s="94"/>
      <c r="DR1220" s="94"/>
      <c r="DS1220" s="94"/>
      <c r="DT1220" s="94"/>
      <c r="DU1220" s="94"/>
      <c r="DV1220" s="94"/>
      <c r="DW1220" s="94"/>
      <c r="DX1220" s="94"/>
      <c r="DY1220" s="94"/>
      <c r="DZ1220" s="94"/>
      <c r="EA1220" s="94"/>
      <c r="EB1220" s="94"/>
      <c r="EC1220" s="94"/>
      <c r="ED1220" s="94"/>
      <c r="EE1220" s="94"/>
      <c r="EF1220" s="94"/>
      <c r="EG1220" s="94"/>
      <c r="EH1220" s="94"/>
      <c r="EI1220" s="94"/>
      <c r="EJ1220" s="94"/>
      <c r="EK1220" s="94"/>
      <c r="EL1220" s="94"/>
      <c r="EM1220" s="94"/>
      <c r="EN1220" s="94"/>
      <c r="EO1220" s="94"/>
      <c r="EP1220" s="94"/>
      <c r="EQ1220" s="94"/>
      <c r="ER1220" s="94"/>
      <c r="ES1220" s="94"/>
      <c r="ET1220" s="94"/>
      <c r="EU1220" s="94"/>
      <c r="EV1220" s="94"/>
      <c r="EW1220" s="94"/>
      <c r="EX1220" s="94"/>
      <c r="EY1220" s="94"/>
      <c r="EZ1220" s="94"/>
      <c r="FA1220" s="94"/>
      <c r="FB1220" s="94"/>
      <c r="FC1220" s="94"/>
      <c r="FD1220" s="94"/>
      <c r="FE1220" s="94"/>
      <c r="FF1220" s="94"/>
      <c r="FG1220" s="94"/>
      <c r="FH1220" s="94"/>
      <c r="FI1220" s="94"/>
      <c r="FJ1220" s="94"/>
      <c r="FK1220" s="94"/>
      <c r="FL1220" s="94"/>
      <c r="FM1220" s="94"/>
      <c r="FN1220" s="94"/>
      <c r="FO1220" s="94"/>
      <c r="FP1220" s="94"/>
      <c r="FQ1220" s="94"/>
      <c r="FR1220" s="94"/>
      <c r="FS1220" s="94"/>
      <c r="FT1220" s="94"/>
      <c r="FU1220" s="94"/>
      <c r="FV1220" s="94"/>
      <c r="FW1220" s="94"/>
      <c r="FX1220" s="94"/>
      <c r="FY1220" s="94"/>
      <c r="FZ1220" s="94"/>
      <c r="GA1220" s="94"/>
      <c r="GB1220" s="94"/>
      <c r="GC1220" s="94"/>
      <c r="GD1220" s="94"/>
      <c r="GE1220" s="94"/>
      <c r="GF1220" s="94"/>
      <c r="GG1220" s="94"/>
      <c r="GH1220" s="94"/>
      <c r="GI1220" s="94"/>
      <c r="GJ1220" s="94"/>
      <c r="GK1220" s="94"/>
      <c r="GL1220" s="94"/>
      <c r="GM1220" s="94"/>
      <c r="GN1220" s="94"/>
      <c r="GO1220" s="94"/>
      <c r="GP1220" s="94"/>
      <c r="GQ1220" s="94"/>
      <c r="GR1220" s="94"/>
      <c r="GS1220" s="94"/>
      <c r="GT1220" s="94"/>
      <c r="GU1220" s="94"/>
      <c r="GV1220" s="94"/>
      <c r="GW1220" s="94"/>
      <c r="GX1220" s="94"/>
      <c r="GY1220" s="94"/>
      <c r="GZ1220" s="94"/>
      <c r="HA1220" s="1"/>
      <c r="HB1220" s="1"/>
    </row>
    <row r="1221" spans="1:210" s="4" customFormat="1" ht="12.6" thickBot="1">
      <c r="A1221" s="3"/>
      <c r="B1221" s="430"/>
      <c r="C1221" s="431"/>
      <c r="D1221" s="431"/>
      <c r="E1221" s="432" t="s">
        <v>27</v>
      </c>
      <c r="F1221" s="433"/>
      <c r="G1221" s="409" t="s">
        <v>6</v>
      </c>
      <c r="H1221" s="36" t="s">
        <v>246</v>
      </c>
      <c r="I1221" s="36"/>
      <c r="J1221" s="36"/>
      <c r="K1221" s="36"/>
      <c r="L1221" s="36"/>
      <c r="M1221" s="37"/>
      <c r="N1221" s="36" t="str">
        <f>Главная!$Y$8</f>
        <v>итого</v>
      </c>
      <c r="O1221" s="36"/>
      <c r="P1221" s="5"/>
      <c r="Q1221" s="36" t="s">
        <v>26</v>
      </c>
      <c r="R1221" s="434"/>
      <c r="S1221" s="434"/>
      <c r="T1221" s="434"/>
      <c r="U1221" s="434"/>
      <c r="V1221" s="434"/>
      <c r="W1221" s="435">
        <f>SUM($Y1221:$HA1221)</f>
        <v>0</v>
      </c>
      <c r="X1221" s="435"/>
      <c r="Y1221" s="436"/>
      <c r="Z1221" s="437"/>
      <c r="AA1221" s="438">
        <f t="shared" ref="AA1221:BF1221" si="5565">IF(AA$8="",0,Z1177)</f>
        <v>0</v>
      </c>
      <c r="AB1221" s="438">
        <f t="shared" si="5565"/>
        <v>0</v>
      </c>
      <c r="AC1221" s="438">
        <f t="shared" si="5565"/>
        <v>0</v>
      </c>
      <c r="AD1221" s="438">
        <f t="shared" si="5565"/>
        <v>0</v>
      </c>
      <c r="AE1221" s="438">
        <f t="shared" si="5565"/>
        <v>0</v>
      </c>
      <c r="AF1221" s="438">
        <f t="shared" si="5565"/>
        <v>0</v>
      </c>
      <c r="AG1221" s="438">
        <f t="shared" si="5565"/>
        <v>0</v>
      </c>
      <c r="AH1221" s="438">
        <f t="shared" si="5565"/>
        <v>0</v>
      </c>
      <c r="AI1221" s="438">
        <f t="shared" si="5565"/>
        <v>0</v>
      </c>
      <c r="AJ1221" s="438">
        <f t="shared" si="5565"/>
        <v>0</v>
      </c>
      <c r="AK1221" s="438">
        <f t="shared" si="5565"/>
        <v>0</v>
      </c>
      <c r="AL1221" s="438">
        <f t="shared" si="5565"/>
        <v>0</v>
      </c>
      <c r="AM1221" s="438">
        <f t="shared" si="5565"/>
        <v>0</v>
      </c>
      <c r="AN1221" s="438">
        <f t="shared" si="5565"/>
        <v>0</v>
      </c>
      <c r="AO1221" s="438">
        <f t="shared" si="5565"/>
        <v>0</v>
      </c>
      <c r="AP1221" s="438">
        <f t="shared" si="5565"/>
        <v>0</v>
      </c>
      <c r="AQ1221" s="438">
        <f t="shared" si="5565"/>
        <v>0</v>
      </c>
      <c r="AR1221" s="438">
        <f t="shared" si="5565"/>
        <v>0</v>
      </c>
      <c r="AS1221" s="438">
        <f t="shared" si="5565"/>
        <v>0</v>
      </c>
      <c r="AT1221" s="438">
        <f t="shared" si="5565"/>
        <v>0</v>
      </c>
      <c r="AU1221" s="438">
        <f t="shared" si="5565"/>
        <v>0</v>
      </c>
      <c r="AV1221" s="438">
        <f t="shared" si="5565"/>
        <v>0</v>
      </c>
      <c r="AW1221" s="438">
        <f t="shared" si="5565"/>
        <v>0</v>
      </c>
      <c r="AX1221" s="438">
        <f t="shared" si="5565"/>
        <v>0</v>
      </c>
      <c r="AY1221" s="438">
        <f t="shared" si="5565"/>
        <v>0</v>
      </c>
      <c r="AZ1221" s="438">
        <f t="shared" si="5565"/>
        <v>0</v>
      </c>
      <c r="BA1221" s="438">
        <f t="shared" si="5565"/>
        <v>0</v>
      </c>
      <c r="BB1221" s="438">
        <f t="shared" si="5565"/>
        <v>0</v>
      </c>
      <c r="BC1221" s="438">
        <f t="shared" si="5565"/>
        <v>0</v>
      </c>
      <c r="BD1221" s="438">
        <f t="shared" si="5565"/>
        <v>0</v>
      </c>
      <c r="BE1221" s="438">
        <f t="shared" si="5565"/>
        <v>0</v>
      </c>
      <c r="BF1221" s="438">
        <f t="shared" si="5565"/>
        <v>0</v>
      </c>
      <c r="BG1221" s="438">
        <f t="shared" ref="BG1221:CL1221" si="5566">IF(BG$8="",0,BF1177)</f>
        <v>0</v>
      </c>
      <c r="BH1221" s="438">
        <f t="shared" si="5566"/>
        <v>0</v>
      </c>
      <c r="BI1221" s="438">
        <f t="shared" si="5566"/>
        <v>0</v>
      </c>
      <c r="BJ1221" s="438">
        <f t="shared" si="5566"/>
        <v>0</v>
      </c>
      <c r="BK1221" s="438">
        <f t="shared" si="5566"/>
        <v>0</v>
      </c>
      <c r="BL1221" s="438">
        <f t="shared" si="5566"/>
        <v>0</v>
      </c>
      <c r="BM1221" s="438">
        <f t="shared" si="5566"/>
        <v>0</v>
      </c>
      <c r="BN1221" s="438">
        <f t="shared" si="5566"/>
        <v>0</v>
      </c>
      <c r="BO1221" s="438">
        <f t="shared" si="5566"/>
        <v>0</v>
      </c>
      <c r="BP1221" s="438">
        <f t="shared" si="5566"/>
        <v>0</v>
      </c>
      <c r="BQ1221" s="438">
        <f t="shared" si="5566"/>
        <v>0</v>
      </c>
      <c r="BR1221" s="438">
        <f t="shared" si="5566"/>
        <v>0</v>
      </c>
      <c r="BS1221" s="438">
        <f t="shared" si="5566"/>
        <v>0</v>
      </c>
      <c r="BT1221" s="438">
        <f t="shared" si="5566"/>
        <v>0</v>
      </c>
      <c r="BU1221" s="438">
        <f t="shared" si="5566"/>
        <v>0</v>
      </c>
      <c r="BV1221" s="438">
        <f t="shared" si="5566"/>
        <v>0</v>
      </c>
      <c r="BW1221" s="438">
        <f t="shared" si="5566"/>
        <v>0</v>
      </c>
      <c r="BX1221" s="438">
        <f t="shared" si="5566"/>
        <v>0</v>
      </c>
      <c r="BY1221" s="438">
        <f t="shared" si="5566"/>
        <v>0</v>
      </c>
      <c r="BZ1221" s="438">
        <f t="shared" si="5566"/>
        <v>0</v>
      </c>
      <c r="CA1221" s="438">
        <f t="shared" si="5566"/>
        <v>0</v>
      </c>
      <c r="CB1221" s="438">
        <f t="shared" si="5566"/>
        <v>0</v>
      </c>
      <c r="CC1221" s="438">
        <f t="shared" si="5566"/>
        <v>0</v>
      </c>
      <c r="CD1221" s="438">
        <f t="shared" si="5566"/>
        <v>0</v>
      </c>
      <c r="CE1221" s="438">
        <f t="shared" si="5566"/>
        <v>0</v>
      </c>
      <c r="CF1221" s="438">
        <f t="shared" si="5566"/>
        <v>0</v>
      </c>
      <c r="CG1221" s="438">
        <f t="shared" si="5566"/>
        <v>0</v>
      </c>
      <c r="CH1221" s="438">
        <f t="shared" si="5566"/>
        <v>0</v>
      </c>
      <c r="CI1221" s="438">
        <f t="shared" si="5566"/>
        <v>0</v>
      </c>
      <c r="CJ1221" s="438">
        <f t="shared" si="5566"/>
        <v>0</v>
      </c>
      <c r="CK1221" s="438">
        <f t="shared" si="5566"/>
        <v>0</v>
      </c>
      <c r="CL1221" s="438">
        <f t="shared" si="5566"/>
        <v>0</v>
      </c>
      <c r="CM1221" s="438">
        <f t="shared" ref="CM1221:DG1221" si="5567">IF(CM$8="",0,CL1177)</f>
        <v>0</v>
      </c>
      <c r="CN1221" s="438">
        <f t="shared" si="5567"/>
        <v>0</v>
      </c>
      <c r="CO1221" s="438">
        <f t="shared" si="5567"/>
        <v>0</v>
      </c>
      <c r="CP1221" s="438">
        <f t="shared" si="5567"/>
        <v>0</v>
      </c>
      <c r="CQ1221" s="438">
        <f t="shared" si="5567"/>
        <v>0</v>
      </c>
      <c r="CR1221" s="438">
        <f t="shared" si="5567"/>
        <v>0</v>
      </c>
      <c r="CS1221" s="438">
        <f t="shared" si="5567"/>
        <v>0</v>
      </c>
      <c r="CT1221" s="438">
        <f t="shared" si="5567"/>
        <v>0</v>
      </c>
      <c r="CU1221" s="438">
        <f t="shared" si="5567"/>
        <v>0</v>
      </c>
      <c r="CV1221" s="438">
        <f t="shared" si="5567"/>
        <v>0</v>
      </c>
      <c r="CW1221" s="438">
        <f t="shared" si="5567"/>
        <v>0</v>
      </c>
      <c r="CX1221" s="438">
        <f t="shared" si="5567"/>
        <v>0</v>
      </c>
      <c r="CY1221" s="438">
        <f t="shared" si="5567"/>
        <v>0</v>
      </c>
      <c r="CZ1221" s="438">
        <f t="shared" si="5567"/>
        <v>0</v>
      </c>
      <c r="DA1221" s="438">
        <f t="shared" si="5567"/>
        <v>0</v>
      </c>
      <c r="DB1221" s="438">
        <f t="shared" si="5567"/>
        <v>0</v>
      </c>
      <c r="DC1221" s="438">
        <f t="shared" si="5567"/>
        <v>0</v>
      </c>
      <c r="DD1221" s="438">
        <f t="shared" si="5567"/>
        <v>0</v>
      </c>
      <c r="DE1221" s="438">
        <f t="shared" si="5567"/>
        <v>0</v>
      </c>
      <c r="DF1221" s="438">
        <f t="shared" si="5567"/>
        <v>0</v>
      </c>
      <c r="DG1221" s="438">
        <f t="shared" si="5567"/>
        <v>0</v>
      </c>
      <c r="DH1221" s="438">
        <f t="shared" ref="DH1221" si="5568">IF(DH$8="",0,DG1177)</f>
        <v>0</v>
      </c>
      <c r="DI1221" s="438">
        <f t="shared" ref="DI1221" si="5569">IF(DI$8="",0,DH1177)</f>
        <v>0</v>
      </c>
      <c r="DJ1221" s="438">
        <f t="shared" ref="DJ1221" si="5570">IF(DJ$8="",0,DI1177)</f>
        <v>0</v>
      </c>
      <c r="DK1221" s="438">
        <f t="shared" ref="DK1221" si="5571">IF(DK$8="",0,DJ1177)</f>
        <v>0</v>
      </c>
      <c r="DL1221" s="438">
        <f t="shared" ref="DL1221" si="5572">IF(DL$8="",0,DK1177)</f>
        <v>0</v>
      </c>
      <c r="DM1221" s="438">
        <f t="shared" ref="DM1221" si="5573">IF(DM$8="",0,DL1177)</f>
        <v>0</v>
      </c>
      <c r="DN1221" s="438">
        <f t="shared" ref="DN1221" si="5574">IF(DN$8="",0,DM1177)</f>
        <v>0</v>
      </c>
      <c r="DO1221" s="438">
        <f t="shared" ref="DO1221" si="5575">IF(DO$8="",0,DN1177)</f>
        <v>0</v>
      </c>
      <c r="DP1221" s="438">
        <f t="shared" ref="DP1221" si="5576">IF(DP$8="",0,DO1177)</f>
        <v>0</v>
      </c>
      <c r="DQ1221" s="438">
        <f t="shared" ref="DQ1221" si="5577">IF(DQ$8="",0,DP1177)</f>
        <v>0</v>
      </c>
      <c r="DR1221" s="438">
        <f t="shared" ref="DR1221" si="5578">IF(DR$8="",0,DQ1177)</f>
        <v>0</v>
      </c>
      <c r="DS1221" s="438">
        <f t="shared" ref="DS1221" si="5579">IF(DS$8="",0,DR1177)</f>
        <v>0</v>
      </c>
      <c r="DT1221" s="438">
        <f t="shared" ref="DT1221" si="5580">IF(DT$8="",0,DS1177)</f>
        <v>0</v>
      </c>
      <c r="DU1221" s="438">
        <f t="shared" ref="DU1221" si="5581">IF(DU$8="",0,DT1177)</f>
        <v>0</v>
      </c>
      <c r="DV1221" s="438">
        <f t="shared" ref="DV1221" si="5582">IF(DV$8="",0,DU1177)</f>
        <v>0</v>
      </c>
      <c r="DW1221" s="438">
        <f t="shared" ref="DW1221" si="5583">IF(DW$8="",0,DV1177)</f>
        <v>0</v>
      </c>
      <c r="DX1221" s="438">
        <f t="shared" ref="DX1221" si="5584">IF(DX$8="",0,DW1177)</f>
        <v>0</v>
      </c>
      <c r="DY1221" s="438">
        <f t="shared" ref="DY1221" si="5585">IF(DY$8="",0,DX1177)</f>
        <v>0</v>
      </c>
      <c r="DZ1221" s="438">
        <f t="shared" ref="DZ1221" si="5586">IF(DZ$8="",0,DY1177)</f>
        <v>0</v>
      </c>
      <c r="EA1221" s="438">
        <f t="shared" ref="EA1221" si="5587">IF(EA$8="",0,DZ1177)</f>
        <v>0</v>
      </c>
      <c r="EB1221" s="438">
        <f t="shared" ref="EB1221" si="5588">IF(EB$8="",0,EA1177)</f>
        <v>0</v>
      </c>
      <c r="EC1221" s="438">
        <f t="shared" ref="EC1221" si="5589">IF(EC$8="",0,EB1177)</f>
        <v>0</v>
      </c>
      <c r="ED1221" s="438">
        <f t="shared" ref="ED1221" si="5590">IF(ED$8="",0,EC1177)</f>
        <v>0</v>
      </c>
      <c r="EE1221" s="438">
        <f t="shared" ref="EE1221" si="5591">IF(EE$8="",0,ED1177)</f>
        <v>0</v>
      </c>
      <c r="EF1221" s="438">
        <f t="shared" ref="EF1221" si="5592">IF(EF$8="",0,EE1177)</f>
        <v>0</v>
      </c>
      <c r="EG1221" s="438">
        <f t="shared" ref="EG1221" si="5593">IF(EG$8="",0,EF1177)</f>
        <v>0</v>
      </c>
      <c r="EH1221" s="438">
        <f t="shared" ref="EH1221" si="5594">IF(EH$8="",0,EG1177)</f>
        <v>0</v>
      </c>
      <c r="EI1221" s="438">
        <f t="shared" ref="EI1221" si="5595">IF(EI$8="",0,EH1177)</f>
        <v>0</v>
      </c>
      <c r="EJ1221" s="438">
        <f t="shared" ref="EJ1221" si="5596">IF(EJ$8="",0,EI1177)</f>
        <v>0</v>
      </c>
      <c r="EK1221" s="438">
        <f t="shared" ref="EK1221" si="5597">IF(EK$8="",0,EJ1177)</f>
        <v>0</v>
      </c>
      <c r="EL1221" s="438">
        <f t="shared" ref="EL1221" si="5598">IF(EL$8="",0,EK1177)</f>
        <v>0</v>
      </c>
      <c r="EM1221" s="438">
        <f t="shared" ref="EM1221" si="5599">IF(EM$8="",0,EL1177)</f>
        <v>0</v>
      </c>
      <c r="EN1221" s="438">
        <f t="shared" ref="EN1221" si="5600">IF(EN$8="",0,EM1177)</f>
        <v>0</v>
      </c>
      <c r="EO1221" s="438">
        <f t="shared" ref="EO1221" si="5601">IF(EO$8="",0,EN1177)</f>
        <v>0</v>
      </c>
      <c r="EP1221" s="438">
        <f t="shared" ref="EP1221" si="5602">IF(EP$8="",0,EO1177)</f>
        <v>0</v>
      </c>
      <c r="EQ1221" s="438">
        <f t="shared" ref="EQ1221" si="5603">IF(EQ$8="",0,EP1177)</f>
        <v>0</v>
      </c>
      <c r="ER1221" s="438">
        <f t="shared" ref="ER1221" si="5604">IF(ER$8="",0,EQ1177)</f>
        <v>0</v>
      </c>
      <c r="ES1221" s="438">
        <f t="shared" ref="ES1221" si="5605">IF(ES$8="",0,ER1177)</f>
        <v>0</v>
      </c>
      <c r="ET1221" s="438">
        <f t="shared" ref="ET1221" si="5606">IF(ET$8="",0,ES1177)</f>
        <v>0</v>
      </c>
      <c r="EU1221" s="438">
        <f t="shared" ref="EU1221" si="5607">IF(EU$8="",0,ET1177)</f>
        <v>0</v>
      </c>
      <c r="EV1221" s="438">
        <f t="shared" ref="EV1221" si="5608">IF(EV$8="",0,EU1177)</f>
        <v>0</v>
      </c>
      <c r="EW1221" s="438">
        <f t="shared" ref="EW1221" si="5609">IF(EW$8="",0,EV1177)</f>
        <v>0</v>
      </c>
      <c r="EX1221" s="438">
        <f t="shared" ref="EX1221" si="5610">IF(EX$8="",0,EW1177)</f>
        <v>0</v>
      </c>
      <c r="EY1221" s="438">
        <f t="shared" ref="EY1221" si="5611">IF(EY$8="",0,EX1177)</f>
        <v>0</v>
      </c>
      <c r="EZ1221" s="438">
        <f t="shared" ref="EZ1221" si="5612">IF(EZ$8="",0,EY1177)</f>
        <v>0</v>
      </c>
      <c r="FA1221" s="438">
        <f t="shared" ref="FA1221" si="5613">IF(FA$8="",0,EZ1177)</f>
        <v>0</v>
      </c>
      <c r="FB1221" s="438">
        <f t="shared" ref="FB1221" si="5614">IF(FB$8="",0,FA1177)</f>
        <v>0</v>
      </c>
      <c r="FC1221" s="438">
        <f t="shared" ref="FC1221" si="5615">IF(FC$8="",0,FB1177)</f>
        <v>0</v>
      </c>
      <c r="FD1221" s="438">
        <f t="shared" ref="FD1221" si="5616">IF(FD$8="",0,FC1177)</f>
        <v>0</v>
      </c>
      <c r="FE1221" s="438">
        <f t="shared" ref="FE1221" si="5617">IF(FE$8="",0,FD1177)</f>
        <v>0</v>
      </c>
      <c r="FF1221" s="438">
        <f t="shared" ref="FF1221" si="5618">IF(FF$8="",0,FE1177)</f>
        <v>0</v>
      </c>
      <c r="FG1221" s="438">
        <f t="shared" ref="FG1221" si="5619">IF(FG$8="",0,FF1177)</f>
        <v>0</v>
      </c>
      <c r="FH1221" s="438">
        <f t="shared" ref="FH1221" si="5620">IF(FH$8="",0,FG1177)</f>
        <v>0</v>
      </c>
      <c r="FI1221" s="438">
        <f t="shared" ref="FI1221" si="5621">IF(FI$8="",0,FH1177)</f>
        <v>0</v>
      </c>
      <c r="FJ1221" s="438">
        <f t="shared" ref="FJ1221" si="5622">IF(FJ$8="",0,FI1177)</f>
        <v>0</v>
      </c>
      <c r="FK1221" s="438">
        <f t="shared" ref="FK1221" si="5623">IF(FK$8="",0,FJ1177)</f>
        <v>0</v>
      </c>
      <c r="FL1221" s="438">
        <f t="shared" ref="FL1221" si="5624">IF(FL$8="",0,FK1177)</f>
        <v>0</v>
      </c>
      <c r="FM1221" s="438">
        <f t="shared" ref="FM1221" si="5625">IF(FM$8="",0,FL1177)</f>
        <v>0</v>
      </c>
      <c r="FN1221" s="438">
        <f t="shared" ref="FN1221" si="5626">IF(FN$8="",0,FM1177)</f>
        <v>0</v>
      </c>
      <c r="FO1221" s="438">
        <f t="shared" ref="FO1221" si="5627">IF(FO$8="",0,FN1177)</f>
        <v>0</v>
      </c>
      <c r="FP1221" s="438">
        <f t="shared" ref="FP1221" si="5628">IF(FP$8="",0,FO1177)</f>
        <v>0</v>
      </c>
      <c r="FQ1221" s="438">
        <f t="shared" ref="FQ1221" si="5629">IF(FQ$8="",0,FP1177)</f>
        <v>0</v>
      </c>
      <c r="FR1221" s="438">
        <f t="shared" ref="FR1221" si="5630">IF(FR$8="",0,FQ1177)</f>
        <v>0</v>
      </c>
      <c r="FS1221" s="438">
        <f t="shared" ref="FS1221" si="5631">IF(FS$8="",0,FR1177)</f>
        <v>0</v>
      </c>
      <c r="FT1221" s="438">
        <f t="shared" ref="FT1221" si="5632">IF(FT$8="",0,FS1177)</f>
        <v>0</v>
      </c>
      <c r="FU1221" s="438">
        <f t="shared" ref="FU1221" si="5633">IF(FU$8="",0,FT1177)</f>
        <v>0</v>
      </c>
      <c r="FV1221" s="438">
        <f t="shared" ref="FV1221" si="5634">IF(FV$8="",0,FU1177)</f>
        <v>0</v>
      </c>
      <c r="FW1221" s="438">
        <f t="shared" ref="FW1221" si="5635">IF(FW$8="",0,FV1177)</f>
        <v>0</v>
      </c>
      <c r="FX1221" s="438">
        <f t="shared" ref="FX1221" si="5636">IF(FX$8="",0,FW1177)</f>
        <v>0</v>
      </c>
      <c r="FY1221" s="438">
        <f t="shared" ref="FY1221" si="5637">IF(FY$8="",0,FX1177)</f>
        <v>0</v>
      </c>
      <c r="FZ1221" s="438">
        <f t="shared" ref="FZ1221" si="5638">IF(FZ$8="",0,FY1177)</f>
        <v>0</v>
      </c>
      <c r="GA1221" s="438">
        <f t="shared" ref="GA1221" si="5639">IF(GA$8="",0,FZ1177)</f>
        <v>0</v>
      </c>
      <c r="GB1221" s="438">
        <f t="shared" ref="GB1221" si="5640">IF(GB$8="",0,GA1177)</f>
        <v>0</v>
      </c>
      <c r="GC1221" s="438">
        <f t="shared" ref="GC1221" si="5641">IF(GC$8="",0,GB1177)</f>
        <v>0</v>
      </c>
      <c r="GD1221" s="438">
        <f t="shared" ref="GD1221" si="5642">IF(GD$8="",0,GC1177)</f>
        <v>0</v>
      </c>
      <c r="GE1221" s="438">
        <f t="shared" ref="GE1221" si="5643">IF(GE$8="",0,GD1177)</f>
        <v>0</v>
      </c>
      <c r="GF1221" s="438">
        <f t="shared" ref="GF1221" si="5644">IF(GF$8="",0,GE1177)</f>
        <v>0</v>
      </c>
      <c r="GG1221" s="438">
        <f t="shared" ref="GG1221" si="5645">IF(GG$8="",0,GF1177)</f>
        <v>0</v>
      </c>
      <c r="GH1221" s="438">
        <f t="shared" ref="GH1221" si="5646">IF(GH$8="",0,GG1177)</f>
        <v>0</v>
      </c>
      <c r="GI1221" s="438">
        <f t="shared" ref="GI1221" si="5647">IF(GI$8="",0,GH1177)</f>
        <v>0</v>
      </c>
      <c r="GJ1221" s="438">
        <f t="shared" ref="GJ1221" si="5648">IF(GJ$8="",0,GI1177)</f>
        <v>0</v>
      </c>
      <c r="GK1221" s="438">
        <f t="shared" ref="GK1221" si="5649">IF(GK$8="",0,GJ1177)</f>
        <v>0</v>
      </c>
      <c r="GL1221" s="438">
        <f t="shared" ref="GL1221" si="5650">IF(GL$8="",0,GK1177)</f>
        <v>0</v>
      </c>
      <c r="GM1221" s="438">
        <f t="shared" ref="GM1221" si="5651">IF(GM$8="",0,GL1177)</f>
        <v>0</v>
      </c>
      <c r="GN1221" s="438">
        <f t="shared" ref="GN1221" si="5652">IF(GN$8="",0,GM1177)</f>
        <v>0</v>
      </c>
      <c r="GO1221" s="438">
        <f t="shared" ref="GO1221" si="5653">IF(GO$8="",0,GN1177)</f>
        <v>0</v>
      </c>
      <c r="GP1221" s="438">
        <f t="shared" ref="GP1221" si="5654">IF(GP$8="",0,GO1177)</f>
        <v>0</v>
      </c>
      <c r="GQ1221" s="438">
        <f t="shared" ref="GQ1221" si="5655">IF(GQ$8="",0,GP1177)</f>
        <v>0</v>
      </c>
      <c r="GR1221" s="438">
        <f t="shared" ref="GR1221" si="5656">IF(GR$8="",0,GQ1177)</f>
        <v>0</v>
      </c>
      <c r="GS1221" s="438">
        <f t="shared" ref="GS1221" si="5657">IF(GS$8="",0,GR1177)</f>
        <v>0</v>
      </c>
      <c r="GT1221" s="438">
        <f t="shared" ref="GT1221" si="5658">IF(GT$8="",0,GS1177)</f>
        <v>0</v>
      </c>
      <c r="GU1221" s="438">
        <f t="shared" ref="GU1221" si="5659">IF(GU$8="",0,GT1177)</f>
        <v>0</v>
      </c>
      <c r="GV1221" s="438">
        <f t="shared" ref="GV1221" si="5660">IF(GV$8="",0,GU1177)</f>
        <v>0</v>
      </c>
      <c r="GW1221" s="438">
        <f t="shared" ref="GW1221" si="5661">IF(GW$8="",0,GV1177)</f>
        <v>0</v>
      </c>
      <c r="GX1221" s="438">
        <f t="shared" ref="GX1221" si="5662">IF(GX$8="",0,GW1177)</f>
        <v>0</v>
      </c>
      <c r="GY1221" s="438">
        <f t="shared" ref="GY1221" si="5663">IF(GY$8="",0,GX1177)</f>
        <v>0</v>
      </c>
      <c r="GZ1221" s="438">
        <f t="shared" ref="GZ1221" si="5664">IF(GZ$8="",0,GY1177)</f>
        <v>0</v>
      </c>
      <c r="HA1221" s="3"/>
      <c r="HB1221" s="3"/>
    </row>
    <row r="1222" spans="1:210" ht="4.2" customHeight="1">
      <c r="A1222" s="1"/>
      <c r="B1222" s="439"/>
      <c r="C1222" s="439"/>
      <c r="D1222" s="439"/>
      <c r="E1222" s="440"/>
      <c r="F1222" s="441"/>
      <c r="G1222" s="442"/>
      <c r="H1222" s="439"/>
      <c r="I1222" s="439"/>
      <c r="J1222" s="439"/>
      <c r="K1222" s="439"/>
      <c r="L1222" s="439"/>
      <c r="M1222" s="443"/>
      <c r="N1222" s="439"/>
      <c r="O1222" s="439"/>
      <c r="P1222" s="443"/>
      <c r="Q1222" s="439"/>
      <c r="R1222" s="439"/>
      <c r="S1222" s="443"/>
      <c r="T1222" s="444"/>
      <c r="U1222" s="445"/>
      <c r="V1222" s="439"/>
      <c r="W1222" s="446"/>
      <c r="X1222" s="447"/>
      <c r="Y1222" s="448"/>
      <c r="Z1222" s="449"/>
      <c r="AA1222" s="450"/>
      <c r="AB1222" s="450"/>
      <c r="AC1222" s="450"/>
      <c r="AD1222" s="450"/>
      <c r="AE1222" s="450"/>
      <c r="AF1222" s="450"/>
      <c r="AG1222" s="450"/>
      <c r="AH1222" s="450"/>
      <c r="AI1222" s="450"/>
      <c r="AJ1222" s="450"/>
      <c r="AK1222" s="450"/>
      <c r="AL1222" s="450"/>
      <c r="AM1222" s="450"/>
      <c r="AN1222" s="450"/>
      <c r="AO1222" s="450"/>
      <c r="AP1222" s="450"/>
      <c r="AQ1222" s="450"/>
      <c r="AR1222" s="450"/>
      <c r="AS1222" s="450"/>
      <c r="AT1222" s="450"/>
      <c r="AU1222" s="450"/>
      <c r="AV1222" s="450"/>
      <c r="AW1222" s="450"/>
      <c r="AX1222" s="450"/>
      <c r="AY1222" s="450"/>
      <c r="AZ1222" s="450"/>
      <c r="BA1222" s="450"/>
      <c r="BB1222" s="450"/>
      <c r="BC1222" s="450"/>
      <c r="BD1222" s="450"/>
      <c r="BE1222" s="450"/>
      <c r="BF1222" s="450"/>
      <c r="BG1222" s="450"/>
      <c r="BH1222" s="450"/>
      <c r="BI1222" s="450"/>
      <c r="BJ1222" s="450"/>
      <c r="BK1222" s="450"/>
      <c r="BL1222" s="450"/>
      <c r="BM1222" s="450"/>
      <c r="BN1222" s="450"/>
      <c r="BO1222" s="450"/>
      <c r="BP1222" s="450"/>
      <c r="BQ1222" s="450"/>
      <c r="BR1222" s="450"/>
      <c r="BS1222" s="450"/>
      <c r="BT1222" s="450"/>
      <c r="BU1222" s="450"/>
      <c r="BV1222" s="450"/>
      <c r="BW1222" s="450"/>
      <c r="BX1222" s="450"/>
      <c r="BY1222" s="450"/>
      <c r="BZ1222" s="450"/>
      <c r="CA1222" s="450"/>
      <c r="CB1222" s="450"/>
      <c r="CC1222" s="450"/>
      <c r="CD1222" s="450"/>
      <c r="CE1222" s="450"/>
      <c r="CF1222" s="450"/>
      <c r="CG1222" s="450"/>
      <c r="CH1222" s="450"/>
      <c r="CI1222" s="450"/>
      <c r="CJ1222" s="450"/>
      <c r="CK1222" s="450"/>
      <c r="CL1222" s="450"/>
      <c r="CM1222" s="450"/>
      <c r="CN1222" s="450"/>
      <c r="CO1222" s="450"/>
      <c r="CP1222" s="450"/>
      <c r="CQ1222" s="450"/>
      <c r="CR1222" s="450"/>
      <c r="CS1222" s="450"/>
      <c r="CT1222" s="450"/>
      <c r="CU1222" s="450"/>
      <c r="CV1222" s="450"/>
      <c r="CW1222" s="450"/>
      <c r="CX1222" s="450"/>
      <c r="CY1222" s="450"/>
      <c r="CZ1222" s="450"/>
      <c r="DA1222" s="450"/>
      <c r="DB1222" s="450"/>
      <c r="DC1222" s="450"/>
      <c r="DD1222" s="450"/>
      <c r="DE1222" s="450"/>
      <c r="DF1222" s="450"/>
      <c r="DG1222" s="450"/>
      <c r="DH1222" s="450"/>
      <c r="DI1222" s="450"/>
      <c r="DJ1222" s="450"/>
      <c r="DK1222" s="450"/>
      <c r="DL1222" s="450"/>
      <c r="DM1222" s="450"/>
      <c r="DN1222" s="450"/>
      <c r="DO1222" s="450"/>
      <c r="DP1222" s="450"/>
      <c r="DQ1222" s="450"/>
      <c r="DR1222" s="450"/>
      <c r="DS1222" s="450"/>
      <c r="DT1222" s="450"/>
      <c r="DU1222" s="450"/>
      <c r="DV1222" s="450"/>
      <c r="DW1222" s="450"/>
      <c r="DX1222" s="450"/>
      <c r="DY1222" s="450"/>
      <c r="DZ1222" s="450"/>
      <c r="EA1222" s="450"/>
      <c r="EB1222" s="450"/>
      <c r="EC1222" s="450"/>
      <c r="ED1222" s="450"/>
      <c r="EE1222" s="450"/>
      <c r="EF1222" s="450"/>
      <c r="EG1222" s="450"/>
      <c r="EH1222" s="450"/>
      <c r="EI1222" s="450"/>
      <c r="EJ1222" s="450"/>
      <c r="EK1222" s="450"/>
      <c r="EL1222" s="450"/>
      <c r="EM1222" s="450"/>
      <c r="EN1222" s="450"/>
      <c r="EO1222" s="450"/>
      <c r="EP1222" s="450"/>
      <c r="EQ1222" s="450"/>
      <c r="ER1222" s="450"/>
      <c r="ES1222" s="450"/>
      <c r="ET1222" s="450"/>
      <c r="EU1222" s="450"/>
      <c r="EV1222" s="450"/>
      <c r="EW1222" s="450"/>
      <c r="EX1222" s="450"/>
      <c r="EY1222" s="450"/>
      <c r="EZ1222" s="450"/>
      <c r="FA1222" s="450"/>
      <c r="FB1222" s="450"/>
      <c r="FC1222" s="450"/>
      <c r="FD1222" s="450"/>
      <c r="FE1222" s="450"/>
      <c r="FF1222" s="450"/>
      <c r="FG1222" s="450"/>
      <c r="FH1222" s="450"/>
      <c r="FI1222" s="450"/>
      <c r="FJ1222" s="450"/>
      <c r="FK1222" s="450"/>
      <c r="FL1222" s="450"/>
      <c r="FM1222" s="450"/>
      <c r="FN1222" s="450"/>
      <c r="FO1222" s="450"/>
      <c r="FP1222" s="450"/>
      <c r="FQ1222" s="450"/>
      <c r="FR1222" s="450"/>
      <c r="FS1222" s="450"/>
      <c r="FT1222" s="450"/>
      <c r="FU1222" s="450"/>
      <c r="FV1222" s="450"/>
      <c r="FW1222" s="450"/>
      <c r="FX1222" s="450"/>
      <c r="FY1222" s="450"/>
      <c r="FZ1222" s="450"/>
      <c r="GA1222" s="450"/>
      <c r="GB1222" s="450"/>
      <c r="GC1222" s="450"/>
      <c r="GD1222" s="450"/>
      <c r="GE1222" s="450"/>
      <c r="GF1222" s="450"/>
      <c r="GG1222" s="450"/>
      <c r="GH1222" s="450"/>
      <c r="GI1222" s="450"/>
      <c r="GJ1222" s="450"/>
      <c r="GK1222" s="450"/>
      <c r="GL1222" s="450"/>
      <c r="GM1222" s="450"/>
      <c r="GN1222" s="450"/>
      <c r="GO1222" s="450"/>
      <c r="GP1222" s="450"/>
      <c r="GQ1222" s="450"/>
      <c r="GR1222" s="450"/>
      <c r="GS1222" s="450"/>
      <c r="GT1222" s="450"/>
      <c r="GU1222" s="450"/>
      <c r="GV1222" s="450"/>
      <c r="GW1222" s="450"/>
      <c r="GX1222" s="450"/>
      <c r="GY1222" s="450"/>
      <c r="GZ1222" s="450"/>
      <c r="HA1222" s="1"/>
      <c r="HB1222" s="1"/>
    </row>
    <row r="1223" spans="1:210" s="4" customFormat="1" ht="12.6" thickBot="1">
      <c r="A1223" s="3"/>
      <c r="B1223" s="430"/>
      <c r="C1223" s="431"/>
      <c r="D1223" s="431"/>
      <c r="E1223" s="432" t="s">
        <v>135</v>
      </c>
      <c r="F1223" s="433"/>
      <c r="G1223" s="409" t="s">
        <v>6</v>
      </c>
      <c r="H1223" s="36" t="s">
        <v>247</v>
      </c>
      <c r="I1223" s="36"/>
      <c r="J1223" s="36"/>
      <c r="K1223" s="36"/>
      <c r="L1223" s="36"/>
      <c r="M1223" s="37"/>
      <c r="N1223" s="36" t="str">
        <f>Главная!$Y$8</f>
        <v>итого</v>
      </c>
      <c r="O1223" s="36"/>
      <c r="P1223" s="5"/>
      <c r="Q1223" s="36" t="s">
        <v>26</v>
      </c>
      <c r="R1223" s="434"/>
      <c r="S1223" s="434"/>
      <c r="T1223" s="434"/>
      <c r="U1223" s="434"/>
      <c r="V1223" s="434"/>
      <c r="W1223" s="435"/>
      <c r="X1223" s="435"/>
      <c r="Y1223" s="436"/>
      <c r="Z1223" s="437"/>
      <c r="AA1223" s="438">
        <f>IF(AA$8="",0,SUM($Y1177:AA1177)-SUM($Y1221:AA1221))</f>
        <v>0</v>
      </c>
      <c r="AB1223" s="438">
        <f>IF(AB$8="",0,SUM($Y1177:AB1177)-SUM($Y1221:AB1221))</f>
        <v>0</v>
      </c>
      <c r="AC1223" s="438">
        <f>IF(AC$8="",0,SUM($Y1177:AC1177)-SUM($Y1221:AC1221))</f>
        <v>0</v>
      </c>
      <c r="AD1223" s="438">
        <f>IF(AD$8="",0,SUM($Y1177:AD1177)-SUM($Y1221:AD1221))</f>
        <v>0</v>
      </c>
      <c r="AE1223" s="438">
        <f>IF(AE$8="",0,SUM($Y1177:AE1177)-SUM($Y1221:AE1221))</f>
        <v>0</v>
      </c>
      <c r="AF1223" s="438">
        <f>IF(AF$8="",0,SUM($Y1177:AF1177)-SUM($Y1221:AF1221))</f>
        <v>0</v>
      </c>
      <c r="AG1223" s="438">
        <f>IF(AG$8="",0,SUM($Y1177:AG1177)-SUM($Y1221:AG1221))</f>
        <v>0</v>
      </c>
      <c r="AH1223" s="438">
        <f>IF(AH$8="",0,SUM($Y1177:AH1177)-SUM($Y1221:AH1221))</f>
        <v>0</v>
      </c>
      <c r="AI1223" s="438">
        <f>IF(AI$8="",0,SUM($Y1177:AI1177)-SUM($Y1221:AI1221))</f>
        <v>0</v>
      </c>
      <c r="AJ1223" s="438">
        <f>IF(AJ$8="",0,SUM($Y1177:AJ1177)-SUM($Y1221:AJ1221))</f>
        <v>0</v>
      </c>
      <c r="AK1223" s="438">
        <f>IF(AK$8="",0,SUM($Y1177:AK1177)-SUM($Y1221:AK1221))</f>
        <v>0</v>
      </c>
      <c r="AL1223" s="438">
        <f>IF(AL$8="",0,SUM($Y1177:AL1177)-SUM($Y1221:AL1221))</f>
        <v>0</v>
      </c>
      <c r="AM1223" s="438">
        <f>IF(AM$8="",0,SUM($Y1177:AM1177)-SUM($Y1221:AM1221))</f>
        <v>0</v>
      </c>
      <c r="AN1223" s="438">
        <f>IF(AN$8="",0,SUM($Y1177:AN1177)-SUM($Y1221:AN1221))</f>
        <v>0</v>
      </c>
      <c r="AO1223" s="438">
        <f>IF(AO$8="",0,SUM($Y1177:AO1177)-SUM($Y1221:AO1221))</f>
        <v>0</v>
      </c>
      <c r="AP1223" s="438">
        <f>IF(AP$8="",0,SUM($Y1177:AP1177)-SUM($Y1221:AP1221))</f>
        <v>0</v>
      </c>
      <c r="AQ1223" s="438">
        <f>IF(AQ$8="",0,SUM($Y1177:AQ1177)-SUM($Y1221:AQ1221))</f>
        <v>0</v>
      </c>
      <c r="AR1223" s="438">
        <f>IF(AR$8="",0,SUM($Y1177:AR1177)-SUM($Y1221:AR1221))</f>
        <v>0</v>
      </c>
      <c r="AS1223" s="438">
        <f>IF(AS$8="",0,SUM($Y1177:AS1177)-SUM($Y1221:AS1221))</f>
        <v>0</v>
      </c>
      <c r="AT1223" s="438">
        <f>IF(AT$8="",0,SUM($Y1177:AT1177)-SUM($Y1221:AT1221))</f>
        <v>0</v>
      </c>
      <c r="AU1223" s="438">
        <f>IF(AU$8="",0,SUM($Y1177:AU1177)-SUM($Y1221:AU1221))</f>
        <v>0</v>
      </c>
      <c r="AV1223" s="438">
        <f>IF(AV$8="",0,SUM($Y1177:AV1177)-SUM($Y1221:AV1221))</f>
        <v>0</v>
      </c>
      <c r="AW1223" s="438">
        <f>IF(AW$8="",0,SUM($Y1177:AW1177)-SUM($Y1221:AW1221))</f>
        <v>0</v>
      </c>
      <c r="AX1223" s="438">
        <f>IF(AX$8="",0,SUM($Y1177:AX1177)-SUM($Y1221:AX1221))</f>
        <v>0</v>
      </c>
      <c r="AY1223" s="438">
        <f>IF(AY$8="",0,SUM($Y1177:AY1177)-SUM($Y1221:AY1221))</f>
        <v>0</v>
      </c>
      <c r="AZ1223" s="438">
        <f>IF(AZ$8="",0,SUM($Y1177:AZ1177)-SUM($Y1221:AZ1221))</f>
        <v>0</v>
      </c>
      <c r="BA1223" s="438">
        <f>IF(BA$8="",0,SUM($Y1177:BA1177)-SUM($Y1221:BA1221))</f>
        <v>0</v>
      </c>
      <c r="BB1223" s="438">
        <f>IF(BB$8="",0,SUM($Y1177:BB1177)-SUM($Y1221:BB1221))</f>
        <v>0</v>
      </c>
      <c r="BC1223" s="438">
        <f>IF(BC$8="",0,SUM($Y1177:BC1177)-SUM($Y1221:BC1221))</f>
        <v>0</v>
      </c>
      <c r="BD1223" s="438">
        <f>IF(BD$8="",0,SUM($Y1177:BD1177)-SUM($Y1221:BD1221))</f>
        <v>0</v>
      </c>
      <c r="BE1223" s="438">
        <f>IF(BE$8="",0,SUM($Y1177:BE1177)-SUM($Y1221:BE1221))</f>
        <v>0</v>
      </c>
      <c r="BF1223" s="438">
        <f>IF(BF$8="",0,SUM($Y1177:BF1177)-SUM($Y1221:BF1221))</f>
        <v>0</v>
      </c>
      <c r="BG1223" s="438">
        <f>IF(BG$8="",0,SUM($Y1177:BG1177)-SUM($Y1221:BG1221))</f>
        <v>0</v>
      </c>
      <c r="BH1223" s="438">
        <f>IF(BH$8="",0,SUM($Y1177:BH1177)-SUM($Y1221:BH1221))</f>
        <v>0</v>
      </c>
      <c r="BI1223" s="438">
        <f>IF(BI$8="",0,SUM($Y1177:BI1177)-SUM($Y1221:BI1221))</f>
        <v>0</v>
      </c>
      <c r="BJ1223" s="438">
        <f>IF(BJ$8="",0,SUM($Y1177:BJ1177)-SUM($Y1221:BJ1221))</f>
        <v>0</v>
      </c>
      <c r="BK1223" s="438">
        <f>IF(BK$8="",0,SUM($Y1177:BK1177)-SUM($Y1221:BK1221))</f>
        <v>0</v>
      </c>
      <c r="BL1223" s="438">
        <f>IF(BL$8="",0,SUM($Y1177:BL1177)-SUM($Y1221:BL1221))</f>
        <v>0</v>
      </c>
      <c r="BM1223" s="438">
        <f>IF(BM$8="",0,SUM($Y1177:BM1177)-SUM($Y1221:BM1221))</f>
        <v>0</v>
      </c>
      <c r="BN1223" s="438">
        <f>IF(BN$8="",0,SUM($Y1177:BN1177)-SUM($Y1221:BN1221))</f>
        <v>0</v>
      </c>
      <c r="BO1223" s="438">
        <f>IF(BO$8="",0,SUM($Y1177:BO1177)-SUM($Y1221:BO1221))</f>
        <v>0</v>
      </c>
      <c r="BP1223" s="438">
        <f>IF(BP$8="",0,SUM($Y1177:BP1177)-SUM($Y1221:BP1221))</f>
        <v>0</v>
      </c>
      <c r="BQ1223" s="438">
        <f>IF(BQ$8="",0,SUM($Y1177:BQ1177)-SUM($Y1221:BQ1221))</f>
        <v>0</v>
      </c>
      <c r="BR1223" s="438">
        <f>IF(BR$8="",0,SUM($Y1177:BR1177)-SUM($Y1221:BR1221))</f>
        <v>0</v>
      </c>
      <c r="BS1223" s="438">
        <f>IF(BS$8="",0,SUM($Y1177:BS1177)-SUM($Y1221:BS1221))</f>
        <v>0</v>
      </c>
      <c r="BT1223" s="438">
        <f>IF(BT$8="",0,SUM($Y1177:BT1177)-SUM($Y1221:BT1221))</f>
        <v>0</v>
      </c>
      <c r="BU1223" s="438">
        <f>IF(BU$8="",0,SUM($Y1177:BU1177)-SUM($Y1221:BU1221))</f>
        <v>0</v>
      </c>
      <c r="BV1223" s="438">
        <f>IF(BV$8="",0,SUM($Y1177:BV1177)-SUM($Y1221:BV1221))</f>
        <v>0</v>
      </c>
      <c r="BW1223" s="438">
        <f>IF(BW$8="",0,SUM($Y1177:BW1177)-SUM($Y1221:BW1221))</f>
        <v>0</v>
      </c>
      <c r="BX1223" s="438">
        <f>IF(BX$8="",0,SUM($Y1177:BX1177)-SUM($Y1221:BX1221))</f>
        <v>0</v>
      </c>
      <c r="BY1223" s="438">
        <f>IF(BY$8="",0,SUM($Y1177:BY1177)-SUM($Y1221:BY1221))</f>
        <v>0</v>
      </c>
      <c r="BZ1223" s="438">
        <f>IF(BZ$8="",0,SUM($Y1177:BZ1177)-SUM($Y1221:BZ1221))</f>
        <v>0</v>
      </c>
      <c r="CA1223" s="438">
        <f>IF(CA$8="",0,SUM($Y1177:CA1177)-SUM($Y1221:CA1221))</f>
        <v>0</v>
      </c>
      <c r="CB1223" s="438">
        <f>IF(CB$8="",0,SUM($Y1177:CB1177)-SUM($Y1221:CB1221))</f>
        <v>0</v>
      </c>
      <c r="CC1223" s="438">
        <f>IF(CC$8="",0,SUM($Y1177:CC1177)-SUM($Y1221:CC1221))</f>
        <v>0</v>
      </c>
      <c r="CD1223" s="438">
        <f>IF(CD$8="",0,SUM($Y1177:CD1177)-SUM($Y1221:CD1221))</f>
        <v>0</v>
      </c>
      <c r="CE1223" s="438">
        <f>IF(CE$8="",0,SUM($Y1177:CE1177)-SUM($Y1221:CE1221))</f>
        <v>0</v>
      </c>
      <c r="CF1223" s="438">
        <f>IF(CF$8="",0,SUM($Y1177:CF1177)-SUM($Y1221:CF1221))</f>
        <v>0</v>
      </c>
      <c r="CG1223" s="438">
        <f>IF(CG$8="",0,SUM($Y1177:CG1177)-SUM($Y1221:CG1221))</f>
        <v>0</v>
      </c>
      <c r="CH1223" s="438">
        <f>IF(CH$8="",0,SUM($Y1177:CH1177)-SUM($Y1221:CH1221))</f>
        <v>0</v>
      </c>
      <c r="CI1223" s="438">
        <f>IF(CI$8="",0,SUM($Y1177:CI1177)-SUM($Y1221:CI1221))</f>
        <v>0</v>
      </c>
      <c r="CJ1223" s="438">
        <f>IF(CJ$8="",0,SUM($Y1177:CJ1177)-SUM($Y1221:CJ1221))</f>
        <v>0</v>
      </c>
      <c r="CK1223" s="438">
        <f>IF(CK$8="",0,SUM($Y1177:CK1177)-SUM($Y1221:CK1221))</f>
        <v>0</v>
      </c>
      <c r="CL1223" s="438">
        <f>IF(CL$8="",0,SUM($Y1177:CL1177)-SUM($Y1221:CL1221))</f>
        <v>0</v>
      </c>
      <c r="CM1223" s="438">
        <f>IF(CM$8="",0,SUM($Y1177:CM1177)-SUM($Y1221:CM1221))</f>
        <v>0</v>
      </c>
      <c r="CN1223" s="438">
        <f>IF(CN$8="",0,SUM($Y1177:CN1177)-SUM($Y1221:CN1221))</f>
        <v>0</v>
      </c>
      <c r="CO1223" s="438">
        <f>IF(CO$8="",0,SUM($Y1177:CO1177)-SUM($Y1221:CO1221))</f>
        <v>0</v>
      </c>
      <c r="CP1223" s="438">
        <f>IF(CP$8="",0,SUM($Y1177:CP1177)-SUM($Y1221:CP1221))</f>
        <v>0</v>
      </c>
      <c r="CQ1223" s="438">
        <f>IF(CQ$8="",0,SUM($Y1177:CQ1177)-SUM($Y1221:CQ1221))</f>
        <v>0</v>
      </c>
      <c r="CR1223" s="438">
        <f>IF(CR$8="",0,SUM($Y1177:CR1177)-SUM($Y1221:CR1221))</f>
        <v>0</v>
      </c>
      <c r="CS1223" s="438">
        <f>IF(CS$8="",0,SUM($Y1177:CS1177)-SUM($Y1221:CS1221))</f>
        <v>0</v>
      </c>
      <c r="CT1223" s="438">
        <f>IF(CT$8="",0,SUM($Y1177:CT1177)-SUM($Y1221:CT1221))</f>
        <v>0</v>
      </c>
      <c r="CU1223" s="438">
        <f>IF(CU$8="",0,SUM($Y1177:CU1177)-SUM($Y1221:CU1221))</f>
        <v>0</v>
      </c>
      <c r="CV1223" s="438">
        <f>IF(CV$8="",0,SUM($Y1177:CV1177)-SUM($Y1221:CV1221))</f>
        <v>0</v>
      </c>
      <c r="CW1223" s="438">
        <f>IF(CW$8="",0,SUM($Y1177:CW1177)-SUM($Y1221:CW1221))</f>
        <v>0</v>
      </c>
      <c r="CX1223" s="438">
        <f>IF(CX$8="",0,SUM($Y1177:CX1177)-SUM($Y1221:CX1221))</f>
        <v>0</v>
      </c>
      <c r="CY1223" s="438">
        <f>IF(CY$8="",0,SUM($Y1177:CY1177)-SUM($Y1221:CY1221))</f>
        <v>0</v>
      </c>
      <c r="CZ1223" s="438">
        <f>IF(CZ$8="",0,SUM($Y1177:CZ1177)-SUM($Y1221:CZ1221))</f>
        <v>0</v>
      </c>
      <c r="DA1223" s="438">
        <f>IF(DA$8="",0,SUM($Y1177:DA1177)-SUM($Y1221:DA1221))</f>
        <v>0</v>
      </c>
      <c r="DB1223" s="438">
        <f>IF(DB$8="",0,SUM($Y1177:DB1177)-SUM($Y1221:DB1221))</f>
        <v>0</v>
      </c>
      <c r="DC1223" s="438">
        <f>IF(DC$8="",0,SUM($Y1177:DC1177)-SUM($Y1221:DC1221))</f>
        <v>0</v>
      </c>
      <c r="DD1223" s="438">
        <f>IF(DD$8="",0,SUM($Y1177:DD1177)-SUM($Y1221:DD1221))</f>
        <v>0</v>
      </c>
      <c r="DE1223" s="438">
        <f>IF(DE$8="",0,SUM($Y1177:DE1177)-SUM($Y1221:DE1221))</f>
        <v>0</v>
      </c>
      <c r="DF1223" s="438">
        <f>IF(DF$8="",0,SUM($Y1177:DF1177)-SUM($Y1221:DF1221))</f>
        <v>0</v>
      </c>
      <c r="DG1223" s="438">
        <f>IF(DG$8="",0,SUM($Y1177:DG1177)-SUM($Y1221:DG1221))</f>
        <v>0</v>
      </c>
      <c r="DH1223" s="438">
        <f>IF(DH$8="",0,SUM($Y1177:DH1177)-SUM($Y1221:DH1221))</f>
        <v>0</v>
      </c>
      <c r="DI1223" s="438">
        <f>IF(DI$8="",0,SUM($Y1177:DI1177)-SUM($Y1221:DI1221))</f>
        <v>0</v>
      </c>
      <c r="DJ1223" s="438">
        <f>IF(DJ$8="",0,SUM($Y1177:DJ1177)-SUM($Y1221:DJ1221))</f>
        <v>0</v>
      </c>
      <c r="DK1223" s="438">
        <f>IF(DK$8="",0,SUM($Y1177:DK1177)-SUM($Y1221:DK1221))</f>
        <v>0</v>
      </c>
      <c r="DL1223" s="438">
        <f>IF(DL$8="",0,SUM($Y1177:DL1177)-SUM($Y1221:DL1221))</f>
        <v>0</v>
      </c>
      <c r="DM1223" s="438">
        <f>IF(DM$8="",0,SUM($Y1177:DM1177)-SUM($Y1221:DM1221))</f>
        <v>0</v>
      </c>
      <c r="DN1223" s="438">
        <f>IF(DN$8="",0,SUM($Y1177:DN1177)-SUM($Y1221:DN1221))</f>
        <v>0</v>
      </c>
      <c r="DO1223" s="438">
        <f>IF(DO$8="",0,SUM($Y1177:DO1177)-SUM($Y1221:DO1221))</f>
        <v>0</v>
      </c>
      <c r="DP1223" s="438">
        <f>IF(DP$8="",0,SUM($Y1177:DP1177)-SUM($Y1221:DP1221))</f>
        <v>0</v>
      </c>
      <c r="DQ1223" s="438">
        <f>IF(DQ$8="",0,SUM($Y1177:DQ1177)-SUM($Y1221:DQ1221))</f>
        <v>0</v>
      </c>
      <c r="DR1223" s="438">
        <f>IF(DR$8="",0,SUM($Y1177:DR1177)-SUM($Y1221:DR1221))</f>
        <v>0</v>
      </c>
      <c r="DS1223" s="438">
        <f>IF(DS$8="",0,SUM($Y1177:DS1177)-SUM($Y1221:DS1221))</f>
        <v>0</v>
      </c>
      <c r="DT1223" s="438">
        <f>IF(DT$8="",0,SUM($Y1177:DT1177)-SUM($Y1221:DT1221))</f>
        <v>0</v>
      </c>
      <c r="DU1223" s="438">
        <f>IF(DU$8="",0,SUM($Y1177:DU1177)-SUM($Y1221:DU1221))</f>
        <v>0</v>
      </c>
      <c r="DV1223" s="438">
        <f>IF(DV$8="",0,SUM($Y1177:DV1177)-SUM($Y1221:DV1221))</f>
        <v>0</v>
      </c>
      <c r="DW1223" s="438">
        <f>IF(DW$8="",0,SUM($Y1177:DW1177)-SUM($Y1221:DW1221))</f>
        <v>0</v>
      </c>
      <c r="DX1223" s="438">
        <f>IF(DX$8="",0,SUM($Y1177:DX1177)-SUM($Y1221:DX1221))</f>
        <v>0</v>
      </c>
      <c r="DY1223" s="438">
        <f>IF(DY$8="",0,SUM($Y1177:DY1177)-SUM($Y1221:DY1221))</f>
        <v>0</v>
      </c>
      <c r="DZ1223" s="438">
        <f>IF(DZ$8="",0,SUM($Y1177:DZ1177)-SUM($Y1221:DZ1221))</f>
        <v>0</v>
      </c>
      <c r="EA1223" s="438">
        <f>IF(EA$8="",0,SUM($Y1177:EA1177)-SUM($Y1221:EA1221))</f>
        <v>0</v>
      </c>
      <c r="EB1223" s="438">
        <f>IF(EB$8="",0,SUM($Y1177:EB1177)-SUM($Y1221:EB1221))</f>
        <v>0</v>
      </c>
      <c r="EC1223" s="438">
        <f>IF(EC$8="",0,SUM($Y1177:EC1177)-SUM($Y1221:EC1221))</f>
        <v>0</v>
      </c>
      <c r="ED1223" s="438">
        <f>IF(ED$8="",0,SUM($Y1177:ED1177)-SUM($Y1221:ED1221))</f>
        <v>0</v>
      </c>
      <c r="EE1223" s="438">
        <f>IF(EE$8="",0,SUM($Y1177:EE1177)-SUM($Y1221:EE1221))</f>
        <v>0</v>
      </c>
      <c r="EF1223" s="438">
        <f>IF(EF$8="",0,SUM($Y1177:EF1177)-SUM($Y1221:EF1221))</f>
        <v>0</v>
      </c>
      <c r="EG1223" s="438">
        <f>IF(EG$8="",0,SUM($Y1177:EG1177)-SUM($Y1221:EG1221))</f>
        <v>0</v>
      </c>
      <c r="EH1223" s="438">
        <f>IF(EH$8="",0,SUM($Y1177:EH1177)-SUM($Y1221:EH1221))</f>
        <v>0</v>
      </c>
      <c r="EI1223" s="438">
        <f>IF(EI$8="",0,SUM($Y1177:EI1177)-SUM($Y1221:EI1221))</f>
        <v>0</v>
      </c>
      <c r="EJ1223" s="438">
        <f>IF(EJ$8="",0,SUM($Y1177:EJ1177)-SUM($Y1221:EJ1221))</f>
        <v>0</v>
      </c>
      <c r="EK1223" s="438">
        <f>IF(EK$8="",0,SUM($Y1177:EK1177)-SUM($Y1221:EK1221))</f>
        <v>0</v>
      </c>
      <c r="EL1223" s="438">
        <f>IF(EL$8="",0,SUM($Y1177:EL1177)-SUM($Y1221:EL1221))</f>
        <v>0</v>
      </c>
      <c r="EM1223" s="438">
        <f>IF(EM$8="",0,SUM($Y1177:EM1177)-SUM($Y1221:EM1221))</f>
        <v>0</v>
      </c>
      <c r="EN1223" s="438">
        <f>IF(EN$8="",0,SUM($Y1177:EN1177)-SUM($Y1221:EN1221))</f>
        <v>0</v>
      </c>
      <c r="EO1223" s="438">
        <f>IF(EO$8="",0,SUM($Y1177:EO1177)-SUM($Y1221:EO1221))</f>
        <v>0</v>
      </c>
      <c r="EP1223" s="438">
        <f>IF(EP$8="",0,SUM($Y1177:EP1177)-SUM($Y1221:EP1221))</f>
        <v>0</v>
      </c>
      <c r="EQ1223" s="438">
        <f>IF(EQ$8="",0,SUM($Y1177:EQ1177)-SUM($Y1221:EQ1221))</f>
        <v>0</v>
      </c>
      <c r="ER1223" s="438">
        <f>IF(ER$8="",0,SUM($Y1177:ER1177)-SUM($Y1221:ER1221))</f>
        <v>0</v>
      </c>
      <c r="ES1223" s="438">
        <f>IF(ES$8="",0,SUM($Y1177:ES1177)-SUM($Y1221:ES1221))</f>
        <v>0</v>
      </c>
      <c r="ET1223" s="438">
        <f>IF(ET$8="",0,SUM($Y1177:ET1177)-SUM($Y1221:ET1221))</f>
        <v>0</v>
      </c>
      <c r="EU1223" s="438">
        <f>IF(EU$8="",0,SUM($Y1177:EU1177)-SUM($Y1221:EU1221))</f>
        <v>0</v>
      </c>
      <c r="EV1223" s="438">
        <f>IF(EV$8="",0,SUM($Y1177:EV1177)-SUM($Y1221:EV1221))</f>
        <v>0</v>
      </c>
      <c r="EW1223" s="438">
        <f>IF(EW$8="",0,SUM($Y1177:EW1177)-SUM($Y1221:EW1221))</f>
        <v>0</v>
      </c>
      <c r="EX1223" s="438">
        <f>IF(EX$8="",0,SUM($Y1177:EX1177)-SUM($Y1221:EX1221))</f>
        <v>0</v>
      </c>
      <c r="EY1223" s="438">
        <f>IF(EY$8="",0,SUM($Y1177:EY1177)-SUM($Y1221:EY1221))</f>
        <v>0</v>
      </c>
      <c r="EZ1223" s="438">
        <f>IF(EZ$8="",0,SUM($Y1177:EZ1177)-SUM($Y1221:EZ1221))</f>
        <v>0</v>
      </c>
      <c r="FA1223" s="438">
        <f>IF(FA$8="",0,SUM($Y1177:FA1177)-SUM($Y1221:FA1221))</f>
        <v>0</v>
      </c>
      <c r="FB1223" s="438">
        <f>IF(FB$8="",0,SUM($Y1177:FB1177)-SUM($Y1221:FB1221))</f>
        <v>0</v>
      </c>
      <c r="FC1223" s="438">
        <f>IF(FC$8="",0,SUM($Y1177:FC1177)-SUM($Y1221:FC1221))</f>
        <v>0</v>
      </c>
      <c r="FD1223" s="438">
        <f>IF(FD$8="",0,SUM($Y1177:FD1177)-SUM($Y1221:FD1221))</f>
        <v>0</v>
      </c>
      <c r="FE1223" s="438">
        <f>IF(FE$8="",0,SUM($Y1177:FE1177)-SUM($Y1221:FE1221))</f>
        <v>0</v>
      </c>
      <c r="FF1223" s="438">
        <f>IF(FF$8="",0,SUM($Y1177:FF1177)-SUM($Y1221:FF1221))</f>
        <v>0</v>
      </c>
      <c r="FG1223" s="438">
        <f>IF(FG$8="",0,SUM($Y1177:FG1177)-SUM($Y1221:FG1221))</f>
        <v>0</v>
      </c>
      <c r="FH1223" s="438">
        <f>IF(FH$8="",0,SUM($Y1177:FH1177)-SUM($Y1221:FH1221))</f>
        <v>0</v>
      </c>
      <c r="FI1223" s="438">
        <f>IF(FI$8="",0,SUM($Y1177:FI1177)-SUM($Y1221:FI1221))</f>
        <v>0</v>
      </c>
      <c r="FJ1223" s="438">
        <f>IF(FJ$8="",0,SUM($Y1177:FJ1177)-SUM($Y1221:FJ1221))</f>
        <v>0</v>
      </c>
      <c r="FK1223" s="438">
        <f>IF(FK$8="",0,SUM($Y1177:FK1177)-SUM($Y1221:FK1221))</f>
        <v>0</v>
      </c>
      <c r="FL1223" s="438">
        <f>IF(FL$8="",0,SUM($Y1177:FL1177)-SUM($Y1221:FL1221))</f>
        <v>0</v>
      </c>
      <c r="FM1223" s="438">
        <f>IF(FM$8="",0,SUM($Y1177:FM1177)-SUM($Y1221:FM1221))</f>
        <v>0</v>
      </c>
      <c r="FN1223" s="438">
        <f>IF(FN$8="",0,SUM($Y1177:FN1177)-SUM($Y1221:FN1221))</f>
        <v>0</v>
      </c>
      <c r="FO1223" s="438">
        <f>IF(FO$8="",0,SUM($Y1177:FO1177)-SUM($Y1221:FO1221))</f>
        <v>0</v>
      </c>
      <c r="FP1223" s="438">
        <f>IF(FP$8="",0,SUM($Y1177:FP1177)-SUM($Y1221:FP1221))</f>
        <v>0</v>
      </c>
      <c r="FQ1223" s="438">
        <f>IF(FQ$8="",0,SUM($Y1177:FQ1177)-SUM($Y1221:FQ1221))</f>
        <v>0</v>
      </c>
      <c r="FR1223" s="438">
        <f>IF(FR$8="",0,SUM($Y1177:FR1177)-SUM($Y1221:FR1221))</f>
        <v>0</v>
      </c>
      <c r="FS1223" s="438">
        <f>IF(FS$8="",0,SUM($Y1177:FS1177)-SUM($Y1221:FS1221))</f>
        <v>0</v>
      </c>
      <c r="FT1223" s="438">
        <f>IF(FT$8="",0,SUM($Y1177:FT1177)-SUM($Y1221:FT1221))</f>
        <v>0</v>
      </c>
      <c r="FU1223" s="438">
        <f>IF(FU$8="",0,SUM($Y1177:FU1177)-SUM($Y1221:FU1221))</f>
        <v>0</v>
      </c>
      <c r="FV1223" s="438">
        <f>IF(FV$8="",0,SUM($Y1177:FV1177)-SUM($Y1221:FV1221))</f>
        <v>0</v>
      </c>
      <c r="FW1223" s="438">
        <f>IF(FW$8="",0,SUM($Y1177:FW1177)-SUM($Y1221:FW1221))</f>
        <v>0</v>
      </c>
      <c r="FX1223" s="438">
        <f>IF(FX$8="",0,SUM($Y1177:FX1177)-SUM($Y1221:FX1221))</f>
        <v>0</v>
      </c>
      <c r="FY1223" s="438">
        <f>IF(FY$8="",0,SUM($Y1177:FY1177)-SUM($Y1221:FY1221))</f>
        <v>0</v>
      </c>
      <c r="FZ1223" s="438">
        <f>IF(FZ$8="",0,SUM($Y1177:FZ1177)-SUM($Y1221:FZ1221))</f>
        <v>0</v>
      </c>
      <c r="GA1223" s="438">
        <f>IF(GA$8="",0,SUM($Y1177:GA1177)-SUM($Y1221:GA1221))</f>
        <v>0</v>
      </c>
      <c r="GB1223" s="438">
        <f>IF(GB$8="",0,SUM($Y1177:GB1177)-SUM($Y1221:GB1221))</f>
        <v>0</v>
      </c>
      <c r="GC1223" s="438">
        <f>IF(GC$8="",0,SUM($Y1177:GC1177)-SUM($Y1221:GC1221))</f>
        <v>0</v>
      </c>
      <c r="GD1223" s="438">
        <f>IF(GD$8="",0,SUM($Y1177:GD1177)-SUM($Y1221:GD1221))</f>
        <v>0</v>
      </c>
      <c r="GE1223" s="438">
        <f>IF(GE$8="",0,SUM($Y1177:GE1177)-SUM($Y1221:GE1221))</f>
        <v>0</v>
      </c>
      <c r="GF1223" s="438">
        <f>IF(GF$8="",0,SUM($Y1177:GF1177)-SUM($Y1221:GF1221))</f>
        <v>0</v>
      </c>
      <c r="GG1223" s="438">
        <f>IF(GG$8="",0,SUM($Y1177:GG1177)-SUM($Y1221:GG1221))</f>
        <v>0</v>
      </c>
      <c r="GH1223" s="438">
        <f>IF(GH$8="",0,SUM($Y1177:GH1177)-SUM($Y1221:GH1221))</f>
        <v>0</v>
      </c>
      <c r="GI1223" s="438">
        <f>IF(GI$8="",0,SUM($Y1177:GI1177)-SUM($Y1221:GI1221))</f>
        <v>0</v>
      </c>
      <c r="GJ1223" s="438">
        <f>IF(GJ$8="",0,SUM($Y1177:GJ1177)-SUM($Y1221:GJ1221))</f>
        <v>0</v>
      </c>
      <c r="GK1223" s="438">
        <f>IF(GK$8="",0,SUM($Y1177:GK1177)-SUM($Y1221:GK1221))</f>
        <v>0</v>
      </c>
      <c r="GL1223" s="438">
        <f>IF(GL$8="",0,SUM($Y1177:GL1177)-SUM($Y1221:GL1221))</f>
        <v>0</v>
      </c>
      <c r="GM1223" s="438">
        <f>IF(GM$8="",0,SUM($Y1177:GM1177)-SUM($Y1221:GM1221))</f>
        <v>0</v>
      </c>
      <c r="GN1223" s="438">
        <f>IF(GN$8="",0,SUM($Y1177:GN1177)-SUM($Y1221:GN1221))</f>
        <v>0</v>
      </c>
      <c r="GO1223" s="438">
        <f>IF(GO$8="",0,SUM($Y1177:GO1177)-SUM($Y1221:GO1221))</f>
        <v>0</v>
      </c>
      <c r="GP1223" s="438">
        <f>IF(GP$8="",0,SUM($Y1177:GP1177)-SUM($Y1221:GP1221))</f>
        <v>0</v>
      </c>
      <c r="GQ1223" s="438">
        <f>IF(GQ$8="",0,SUM($Y1177:GQ1177)-SUM($Y1221:GQ1221))</f>
        <v>0</v>
      </c>
      <c r="GR1223" s="438">
        <f>IF(GR$8="",0,SUM($Y1177:GR1177)-SUM($Y1221:GR1221))</f>
        <v>0</v>
      </c>
      <c r="GS1223" s="438">
        <f>IF(GS$8="",0,SUM($Y1177:GS1177)-SUM($Y1221:GS1221))</f>
        <v>0</v>
      </c>
      <c r="GT1223" s="438">
        <f>IF(GT$8="",0,SUM($Y1177:GT1177)-SUM($Y1221:GT1221))</f>
        <v>0</v>
      </c>
      <c r="GU1223" s="438">
        <f>IF(GU$8="",0,SUM($Y1177:GU1177)-SUM($Y1221:GU1221))</f>
        <v>0</v>
      </c>
      <c r="GV1223" s="438">
        <f>IF(GV$8="",0,SUM($Y1177:GV1177)-SUM($Y1221:GV1221))</f>
        <v>0</v>
      </c>
      <c r="GW1223" s="438">
        <f>IF(GW$8="",0,SUM($Y1177:GW1177)-SUM($Y1221:GW1221))</f>
        <v>0</v>
      </c>
      <c r="GX1223" s="438">
        <f>IF(GX$8="",0,SUM($Y1177:GX1177)-SUM($Y1221:GX1221))</f>
        <v>0</v>
      </c>
      <c r="GY1223" s="438">
        <f>IF(GY$8="",0,SUM($Y1177:GY1177)-SUM($Y1221:GY1221))</f>
        <v>0</v>
      </c>
      <c r="GZ1223" s="438">
        <f>IF(GZ$8="",0,SUM($Y1177:GZ1177)-SUM($Y1221:GZ1221))</f>
        <v>0</v>
      </c>
      <c r="HA1223" s="3"/>
      <c r="HB1223" s="3"/>
    </row>
    <row r="1224" spans="1:210" ht="4.2" customHeight="1">
      <c r="A1224" s="1"/>
      <c r="B1224" s="439"/>
      <c r="C1224" s="439"/>
      <c r="D1224" s="439"/>
      <c r="E1224" s="440"/>
      <c r="F1224" s="441"/>
      <c r="G1224" s="442"/>
      <c r="H1224" s="439"/>
      <c r="I1224" s="439"/>
      <c r="J1224" s="439"/>
      <c r="K1224" s="439"/>
      <c r="L1224" s="439"/>
      <c r="M1224" s="443"/>
      <c r="N1224" s="439"/>
      <c r="O1224" s="439"/>
      <c r="P1224" s="443"/>
      <c r="Q1224" s="439"/>
      <c r="R1224" s="439"/>
      <c r="S1224" s="443"/>
      <c r="T1224" s="444"/>
      <c r="U1224" s="445"/>
      <c r="V1224" s="439"/>
      <c r="W1224" s="446"/>
      <c r="X1224" s="447"/>
      <c r="Y1224" s="448"/>
      <c r="Z1224" s="449"/>
      <c r="AA1224" s="450"/>
      <c r="AB1224" s="450"/>
      <c r="AC1224" s="450"/>
      <c r="AD1224" s="450"/>
      <c r="AE1224" s="450"/>
      <c r="AF1224" s="450"/>
      <c r="AG1224" s="450"/>
      <c r="AH1224" s="450"/>
      <c r="AI1224" s="450"/>
      <c r="AJ1224" s="450"/>
      <c r="AK1224" s="450"/>
      <c r="AL1224" s="450"/>
      <c r="AM1224" s="450"/>
      <c r="AN1224" s="450"/>
      <c r="AO1224" s="450"/>
      <c r="AP1224" s="450"/>
      <c r="AQ1224" s="450"/>
      <c r="AR1224" s="450"/>
      <c r="AS1224" s="450"/>
      <c r="AT1224" s="450"/>
      <c r="AU1224" s="450"/>
      <c r="AV1224" s="450"/>
      <c r="AW1224" s="450"/>
      <c r="AX1224" s="450"/>
      <c r="AY1224" s="450"/>
      <c r="AZ1224" s="450"/>
      <c r="BA1224" s="450"/>
      <c r="BB1224" s="450"/>
      <c r="BC1224" s="450"/>
      <c r="BD1224" s="450"/>
      <c r="BE1224" s="450"/>
      <c r="BF1224" s="450"/>
      <c r="BG1224" s="450"/>
      <c r="BH1224" s="450"/>
      <c r="BI1224" s="450"/>
      <c r="BJ1224" s="450"/>
      <c r="BK1224" s="450"/>
      <c r="BL1224" s="450"/>
      <c r="BM1224" s="450"/>
      <c r="BN1224" s="450"/>
      <c r="BO1224" s="450"/>
      <c r="BP1224" s="450"/>
      <c r="BQ1224" s="450"/>
      <c r="BR1224" s="450"/>
      <c r="BS1224" s="450"/>
      <c r="BT1224" s="450"/>
      <c r="BU1224" s="450"/>
      <c r="BV1224" s="450"/>
      <c r="BW1224" s="450"/>
      <c r="BX1224" s="450"/>
      <c r="BY1224" s="450"/>
      <c r="BZ1224" s="450"/>
      <c r="CA1224" s="450"/>
      <c r="CB1224" s="450"/>
      <c r="CC1224" s="450"/>
      <c r="CD1224" s="450"/>
      <c r="CE1224" s="450"/>
      <c r="CF1224" s="450"/>
      <c r="CG1224" s="450"/>
      <c r="CH1224" s="450"/>
      <c r="CI1224" s="450"/>
      <c r="CJ1224" s="450"/>
      <c r="CK1224" s="450"/>
      <c r="CL1224" s="450"/>
      <c r="CM1224" s="450"/>
      <c r="CN1224" s="450"/>
      <c r="CO1224" s="450"/>
      <c r="CP1224" s="450"/>
      <c r="CQ1224" s="450"/>
      <c r="CR1224" s="450"/>
      <c r="CS1224" s="450"/>
      <c r="CT1224" s="450"/>
      <c r="CU1224" s="450"/>
      <c r="CV1224" s="450"/>
      <c r="CW1224" s="450"/>
      <c r="CX1224" s="450"/>
      <c r="CY1224" s="450"/>
      <c r="CZ1224" s="450"/>
      <c r="DA1224" s="450"/>
      <c r="DB1224" s="450"/>
      <c r="DC1224" s="450"/>
      <c r="DD1224" s="450"/>
      <c r="DE1224" s="450"/>
      <c r="DF1224" s="450"/>
      <c r="DG1224" s="450"/>
      <c r="DH1224" s="450"/>
      <c r="DI1224" s="450"/>
      <c r="DJ1224" s="450"/>
      <c r="DK1224" s="450"/>
      <c r="DL1224" s="450"/>
      <c r="DM1224" s="450"/>
      <c r="DN1224" s="450"/>
      <c r="DO1224" s="450"/>
      <c r="DP1224" s="450"/>
      <c r="DQ1224" s="450"/>
      <c r="DR1224" s="450"/>
      <c r="DS1224" s="450"/>
      <c r="DT1224" s="450"/>
      <c r="DU1224" s="450"/>
      <c r="DV1224" s="450"/>
      <c r="DW1224" s="450"/>
      <c r="DX1224" s="450"/>
      <c r="DY1224" s="450"/>
      <c r="DZ1224" s="450"/>
      <c r="EA1224" s="450"/>
      <c r="EB1224" s="450"/>
      <c r="EC1224" s="450"/>
      <c r="ED1224" s="450"/>
      <c r="EE1224" s="450"/>
      <c r="EF1224" s="450"/>
      <c r="EG1224" s="450"/>
      <c r="EH1224" s="450"/>
      <c r="EI1224" s="450"/>
      <c r="EJ1224" s="450"/>
      <c r="EK1224" s="450"/>
      <c r="EL1224" s="450"/>
      <c r="EM1224" s="450"/>
      <c r="EN1224" s="450"/>
      <c r="EO1224" s="450"/>
      <c r="EP1224" s="450"/>
      <c r="EQ1224" s="450"/>
      <c r="ER1224" s="450"/>
      <c r="ES1224" s="450"/>
      <c r="ET1224" s="450"/>
      <c r="EU1224" s="450"/>
      <c r="EV1224" s="450"/>
      <c r="EW1224" s="450"/>
      <c r="EX1224" s="450"/>
      <c r="EY1224" s="450"/>
      <c r="EZ1224" s="450"/>
      <c r="FA1224" s="450"/>
      <c r="FB1224" s="450"/>
      <c r="FC1224" s="450"/>
      <c r="FD1224" s="450"/>
      <c r="FE1224" s="450"/>
      <c r="FF1224" s="450"/>
      <c r="FG1224" s="450"/>
      <c r="FH1224" s="450"/>
      <c r="FI1224" s="450"/>
      <c r="FJ1224" s="450"/>
      <c r="FK1224" s="450"/>
      <c r="FL1224" s="450"/>
      <c r="FM1224" s="450"/>
      <c r="FN1224" s="450"/>
      <c r="FO1224" s="450"/>
      <c r="FP1224" s="450"/>
      <c r="FQ1224" s="450"/>
      <c r="FR1224" s="450"/>
      <c r="FS1224" s="450"/>
      <c r="FT1224" s="450"/>
      <c r="FU1224" s="450"/>
      <c r="FV1224" s="450"/>
      <c r="FW1224" s="450"/>
      <c r="FX1224" s="450"/>
      <c r="FY1224" s="450"/>
      <c r="FZ1224" s="450"/>
      <c r="GA1224" s="450"/>
      <c r="GB1224" s="450"/>
      <c r="GC1224" s="450"/>
      <c r="GD1224" s="450"/>
      <c r="GE1224" s="450"/>
      <c r="GF1224" s="450"/>
      <c r="GG1224" s="450"/>
      <c r="GH1224" s="450"/>
      <c r="GI1224" s="450"/>
      <c r="GJ1224" s="450"/>
      <c r="GK1224" s="450"/>
      <c r="GL1224" s="450"/>
      <c r="GM1224" s="450"/>
      <c r="GN1224" s="450"/>
      <c r="GO1224" s="450"/>
      <c r="GP1224" s="450"/>
      <c r="GQ1224" s="450"/>
      <c r="GR1224" s="450"/>
      <c r="GS1224" s="450"/>
      <c r="GT1224" s="450"/>
      <c r="GU1224" s="450"/>
      <c r="GV1224" s="450"/>
      <c r="GW1224" s="450"/>
      <c r="GX1224" s="450"/>
      <c r="GY1224" s="450"/>
      <c r="GZ1224" s="450"/>
      <c r="HA1224" s="1"/>
      <c r="HB1224" s="1"/>
    </row>
    <row r="1225" spans="1:210" ht="4.2" customHeight="1">
      <c r="A1225" s="1"/>
      <c r="B1225" s="420"/>
      <c r="C1225" s="420"/>
      <c r="D1225" s="420"/>
      <c r="E1225" s="421"/>
      <c r="F1225" s="422"/>
      <c r="G1225" s="423"/>
      <c r="H1225" s="420"/>
      <c r="I1225" s="420"/>
      <c r="J1225" s="420"/>
      <c r="K1225" s="420"/>
      <c r="L1225" s="420"/>
      <c r="M1225" s="424"/>
      <c r="N1225" s="425"/>
      <c r="O1225" s="420"/>
      <c r="P1225" s="426"/>
      <c r="Q1225" s="420"/>
      <c r="R1225" s="420"/>
      <c r="S1225" s="426"/>
      <c r="T1225" s="427"/>
      <c r="U1225" s="428"/>
      <c r="V1225" s="420"/>
      <c r="W1225" s="429"/>
      <c r="X1225" s="429"/>
      <c r="Y1225" s="429"/>
      <c r="Z1225" s="429"/>
      <c r="AA1225" s="429"/>
      <c r="AB1225" s="429"/>
      <c r="AC1225" s="429"/>
      <c r="AD1225" s="429"/>
      <c r="AE1225" s="429"/>
      <c r="AF1225" s="429"/>
      <c r="AG1225" s="429"/>
      <c r="AH1225" s="429"/>
      <c r="AI1225" s="429"/>
      <c r="AJ1225" s="429"/>
      <c r="AK1225" s="429"/>
      <c r="AL1225" s="429"/>
      <c r="AM1225" s="429"/>
      <c r="AN1225" s="429"/>
      <c r="AO1225" s="429"/>
      <c r="AP1225" s="429"/>
      <c r="AQ1225" s="429"/>
      <c r="AR1225" s="429"/>
      <c r="AS1225" s="429"/>
      <c r="AT1225" s="429"/>
      <c r="AU1225" s="429"/>
      <c r="AV1225" s="429"/>
      <c r="AW1225" s="429"/>
      <c r="AX1225" s="429"/>
      <c r="AY1225" s="429"/>
      <c r="AZ1225" s="429"/>
      <c r="BA1225" s="429"/>
      <c r="BB1225" s="429"/>
      <c r="BC1225" s="429"/>
      <c r="BD1225" s="429"/>
      <c r="BE1225" s="429"/>
      <c r="BF1225" s="429"/>
      <c r="BG1225" s="429"/>
      <c r="BH1225" s="429"/>
      <c r="BI1225" s="429"/>
      <c r="BJ1225" s="429"/>
      <c r="BK1225" s="429"/>
      <c r="BL1225" s="429"/>
      <c r="BM1225" s="429"/>
      <c r="BN1225" s="429"/>
      <c r="BO1225" s="429"/>
      <c r="BP1225" s="429"/>
      <c r="BQ1225" s="429"/>
      <c r="BR1225" s="429"/>
      <c r="BS1225" s="429"/>
      <c r="BT1225" s="429"/>
      <c r="BU1225" s="429"/>
      <c r="BV1225" s="429"/>
      <c r="BW1225" s="429"/>
      <c r="BX1225" s="429"/>
      <c r="BY1225" s="429"/>
      <c r="BZ1225" s="429"/>
      <c r="CA1225" s="429"/>
      <c r="CB1225" s="429"/>
      <c r="CC1225" s="429"/>
      <c r="CD1225" s="429"/>
      <c r="CE1225" s="429"/>
      <c r="CF1225" s="429"/>
      <c r="CG1225" s="429"/>
      <c r="CH1225" s="429"/>
      <c r="CI1225" s="429"/>
      <c r="CJ1225" s="429"/>
      <c r="CK1225" s="429"/>
      <c r="CL1225" s="429"/>
      <c r="CM1225" s="429"/>
      <c r="CN1225" s="429"/>
      <c r="CO1225" s="429"/>
      <c r="CP1225" s="429"/>
      <c r="CQ1225" s="429"/>
      <c r="CR1225" s="429"/>
      <c r="CS1225" s="429"/>
      <c r="CT1225" s="429"/>
      <c r="CU1225" s="429"/>
      <c r="CV1225" s="429"/>
      <c r="CW1225" s="429"/>
      <c r="CX1225" s="429"/>
      <c r="CY1225" s="429"/>
      <c r="CZ1225" s="429"/>
      <c r="DA1225" s="429"/>
      <c r="DB1225" s="429"/>
      <c r="DC1225" s="429"/>
      <c r="DD1225" s="429"/>
      <c r="DE1225" s="429"/>
      <c r="DF1225" s="429"/>
      <c r="DG1225" s="429"/>
      <c r="DH1225" s="429"/>
      <c r="DI1225" s="429"/>
      <c r="DJ1225" s="429"/>
      <c r="DK1225" s="429"/>
      <c r="DL1225" s="429"/>
      <c r="DM1225" s="429"/>
      <c r="DN1225" s="429"/>
      <c r="DO1225" s="429"/>
      <c r="DP1225" s="429"/>
      <c r="DQ1225" s="429"/>
      <c r="DR1225" s="429"/>
      <c r="DS1225" s="429"/>
      <c r="DT1225" s="429"/>
      <c r="DU1225" s="429"/>
      <c r="DV1225" s="429"/>
      <c r="DW1225" s="429"/>
      <c r="DX1225" s="429"/>
      <c r="DY1225" s="429"/>
      <c r="DZ1225" s="429"/>
      <c r="EA1225" s="429"/>
      <c r="EB1225" s="429"/>
      <c r="EC1225" s="429"/>
      <c r="ED1225" s="429"/>
      <c r="EE1225" s="429"/>
      <c r="EF1225" s="429"/>
      <c r="EG1225" s="429"/>
      <c r="EH1225" s="429"/>
      <c r="EI1225" s="429"/>
      <c r="EJ1225" s="429"/>
      <c r="EK1225" s="429"/>
      <c r="EL1225" s="429"/>
      <c r="EM1225" s="429"/>
      <c r="EN1225" s="429"/>
      <c r="EO1225" s="429"/>
      <c r="EP1225" s="429"/>
      <c r="EQ1225" s="429"/>
      <c r="ER1225" s="429"/>
      <c r="ES1225" s="429"/>
      <c r="ET1225" s="429"/>
      <c r="EU1225" s="429"/>
      <c r="EV1225" s="429"/>
      <c r="EW1225" s="429"/>
      <c r="EX1225" s="429"/>
      <c r="EY1225" s="429"/>
      <c r="EZ1225" s="429"/>
      <c r="FA1225" s="429"/>
      <c r="FB1225" s="429"/>
      <c r="FC1225" s="429"/>
      <c r="FD1225" s="429"/>
      <c r="FE1225" s="429"/>
      <c r="FF1225" s="429"/>
      <c r="FG1225" s="429"/>
      <c r="FH1225" s="429"/>
      <c r="FI1225" s="429"/>
      <c r="FJ1225" s="429"/>
      <c r="FK1225" s="429"/>
      <c r="FL1225" s="429"/>
      <c r="FM1225" s="429"/>
      <c r="FN1225" s="429"/>
      <c r="FO1225" s="429"/>
      <c r="FP1225" s="429"/>
      <c r="FQ1225" s="429"/>
      <c r="FR1225" s="429"/>
      <c r="FS1225" s="429"/>
      <c r="FT1225" s="429"/>
      <c r="FU1225" s="429"/>
      <c r="FV1225" s="429"/>
      <c r="FW1225" s="429"/>
      <c r="FX1225" s="429"/>
      <c r="FY1225" s="429"/>
      <c r="FZ1225" s="429"/>
      <c r="GA1225" s="429"/>
      <c r="GB1225" s="429"/>
      <c r="GC1225" s="429"/>
      <c r="GD1225" s="429"/>
      <c r="GE1225" s="429"/>
      <c r="GF1225" s="429"/>
      <c r="GG1225" s="429"/>
      <c r="GH1225" s="429"/>
      <c r="GI1225" s="429"/>
      <c r="GJ1225" s="429"/>
      <c r="GK1225" s="429"/>
      <c r="GL1225" s="429"/>
      <c r="GM1225" s="429"/>
      <c r="GN1225" s="429"/>
      <c r="GO1225" s="429"/>
      <c r="GP1225" s="429"/>
      <c r="GQ1225" s="429"/>
      <c r="GR1225" s="429"/>
      <c r="GS1225" s="429"/>
      <c r="GT1225" s="429"/>
      <c r="GU1225" s="429"/>
      <c r="GV1225" s="429"/>
      <c r="GW1225" s="429"/>
      <c r="GX1225" s="429"/>
      <c r="GY1225" s="429"/>
      <c r="GZ1225" s="429"/>
      <c r="HA1225" s="1"/>
      <c r="HB1225" s="1"/>
    </row>
    <row r="1226" spans="1:210" s="23" customFormat="1">
      <c r="A1226" s="19"/>
      <c r="B1226" s="196" t="s">
        <v>248</v>
      </c>
      <c r="C1226" s="19"/>
      <c r="D1226" s="196"/>
      <c r="E1226" s="269"/>
      <c r="F1226" s="52"/>
      <c r="G1226" s="232"/>
      <c r="H1226" s="19"/>
      <c r="I1226" s="19"/>
      <c r="J1226" s="19"/>
      <c r="K1226" s="19"/>
      <c r="L1226" s="19"/>
      <c r="M1226" s="20"/>
      <c r="N1226" s="196"/>
      <c r="O1226" s="19"/>
      <c r="P1226" s="20"/>
      <c r="Q1226" s="19"/>
      <c r="R1226" s="19"/>
      <c r="S1226" s="5"/>
      <c r="T1226" s="7"/>
      <c r="U1226" s="24"/>
      <c r="V1226" s="19"/>
      <c r="W1226" s="21"/>
      <c r="X1226" s="22"/>
      <c r="Y1226" s="47"/>
      <c r="Z1226" s="96"/>
      <c r="AA1226" s="97"/>
      <c r="AB1226" s="97"/>
      <c r="AC1226" s="97"/>
      <c r="AD1226" s="97"/>
      <c r="AE1226" s="97"/>
      <c r="AF1226" s="97"/>
      <c r="AG1226" s="97"/>
      <c r="AH1226" s="97"/>
      <c r="AI1226" s="97"/>
      <c r="AJ1226" s="97"/>
      <c r="AK1226" s="97"/>
      <c r="AL1226" s="97"/>
      <c r="AM1226" s="97"/>
      <c r="AN1226" s="97"/>
      <c r="AO1226" s="97"/>
      <c r="AP1226" s="97"/>
      <c r="AQ1226" s="97"/>
      <c r="AR1226" s="97"/>
      <c r="AS1226" s="97"/>
      <c r="AT1226" s="97"/>
      <c r="AU1226" s="97"/>
      <c r="AV1226" s="97"/>
      <c r="AW1226" s="97"/>
      <c r="AX1226" s="97"/>
      <c r="AY1226" s="97"/>
      <c r="AZ1226" s="97"/>
      <c r="BA1226" s="97"/>
      <c r="BB1226" s="97"/>
      <c r="BC1226" s="97"/>
      <c r="BD1226" s="97"/>
      <c r="BE1226" s="97"/>
      <c r="BF1226" s="97"/>
      <c r="BG1226" s="97"/>
      <c r="BH1226" s="97"/>
      <c r="BI1226" s="97"/>
      <c r="BJ1226" s="97"/>
      <c r="BK1226" s="97"/>
      <c r="BL1226" s="97"/>
      <c r="BM1226" s="97"/>
      <c r="BN1226" s="97"/>
      <c r="BO1226" s="97"/>
      <c r="BP1226" s="97"/>
      <c r="BQ1226" s="97"/>
      <c r="BR1226" s="97"/>
      <c r="BS1226" s="97"/>
      <c r="BT1226" s="97"/>
      <c r="BU1226" s="97"/>
      <c r="BV1226" s="97"/>
      <c r="BW1226" s="97"/>
      <c r="BX1226" s="97"/>
      <c r="BY1226" s="97"/>
      <c r="BZ1226" s="97"/>
      <c r="CA1226" s="97"/>
      <c r="CB1226" s="97"/>
      <c r="CC1226" s="97"/>
      <c r="CD1226" s="97"/>
      <c r="CE1226" s="97"/>
      <c r="CF1226" s="97"/>
      <c r="CG1226" s="97"/>
      <c r="CH1226" s="97"/>
      <c r="CI1226" s="97"/>
      <c r="CJ1226" s="97"/>
      <c r="CK1226" s="97"/>
      <c r="CL1226" s="97"/>
      <c r="CM1226" s="97"/>
      <c r="CN1226" s="97"/>
      <c r="CO1226" s="97"/>
      <c r="CP1226" s="97"/>
      <c r="CQ1226" s="97"/>
      <c r="CR1226" s="97"/>
      <c r="CS1226" s="97"/>
      <c r="CT1226" s="97"/>
      <c r="CU1226" s="97"/>
      <c r="CV1226" s="97"/>
      <c r="CW1226" s="97"/>
      <c r="CX1226" s="97"/>
      <c r="CY1226" s="97"/>
      <c r="CZ1226" s="97"/>
      <c r="DA1226" s="97"/>
      <c r="DB1226" s="97"/>
      <c r="DC1226" s="97"/>
      <c r="DD1226" s="97"/>
      <c r="DE1226" s="97"/>
      <c r="DF1226" s="97"/>
      <c r="DG1226" s="97"/>
      <c r="DH1226" s="97"/>
      <c r="DI1226" s="97"/>
      <c r="DJ1226" s="97"/>
      <c r="DK1226" s="97"/>
      <c r="DL1226" s="97"/>
      <c r="DM1226" s="97"/>
      <c r="DN1226" s="97"/>
      <c r="DO1226" s="97"/>
      <c r="DP1226" s="97"/>
      <c r="DQ1226" s="97"/>
      <c r="DR1226" s="97"/>
      <c r="DS1226" s="97"/>
      <c r="DT1226" s="97"/>
      <c r="DU1226" s="97"/>
      <c r="DV1226" s="97"/>
      <c r="DW1226" s="97"/>
      <c r="DX1226" s="97"/>
      <c r="DY1226" s="97"/>
      <c r="DZ1226" s="97"/>
      <c r="EA1226" s="97"/>
      <c r="EB1226" s="97"/>
      <c r="EC1226" s="97"/>
      <c r="ED1226" s="97"/>
      <c r="EE1226" s="97"/>
      <c r="EF1226" s="97"/>
      <c r="EG1226" s="97"/>
      <c r="EH1226" s="97"/>
      <c r="EI1226" s="97"/>
      <c r="EJ1226" s="97"/>
      <c r="EK1226" s="97"/>
      <c r="EL1226" s="97"/>
      <c r="EM1226" s="97"/>
      <c r="EN1226" s="97"/>
      <c r="EO1226" s="97"/>
      <c r="EP1226" s="97"/>
      <c r="EQ1226" s="97"/>
      <c r="ER1226" s="97"/>
      <c r="ES1226" s="97"/>
      <c r="ET1226" s="97"/>
      <c r="EU1226" s="97"/>
      <c r="EV1226" s="97"/>
      <c r="EW1226" s="97"/>
      <c r="EX1226" s="97"/>
      <c r="EY1226" s="97"/>
      <c r="EZ1226" s="97"/>
      <c r="FA1226" s="97"/>
      <c r="FB1226" s="97"/>
      <c r="FC1226" s="97"/>
      <c r="FD1226" s="97"/>
      <c r="FE1226" s="97"/>
      <c r="FF1226" s="97"/>
      <c r="FG1226" s="97"/>
      <c r="FH1226" s="97"/>
      <c r="FI1226" s="97"/>
      <c r="FJ1226" s="97"/>
      <c r="FK1226" s="97"/>
      <c r="FL1226" s="97"/>
      <c r="FM1226" s="97"/>
      <c r="FN1226" s="97"/>
      <c r="FO1226" s="97"/>
      <c r="FP1226" s="97"/>
      <c r="FQ1226" s="97"/>
      <c r="FR1226" s="97"/>
      <c r="FS1226" s="97"/>
      <c r="FT1226" s="97"/>
      <c r="FU1226" s="97"/>
      <c r="FV1226" s="97"/>
      <c r="FW1226" s="97"/>
      <c r="FX1226" s="97"/>
      <c r="FY1226" s="97"/>
      <c r="FZ1226" s="97"/>
      <c r="GA1226" s="97"/>
      <c r="GB1226" s="97"/>
      <c r="GC1226" s="97"/>
      <c r="GD1226" s="97"/>
      <c r="GE1226" s="97"/>
      <c r="GF1226" s="97"/>
      <c r="GG1226" s="97"/>
      <c r="GH1226" s="97"/>
      <c r="GI1226" s="97"/>
      <c r="GJ1226" s="97"/>
      <c r="GK1226" s="97"/>
      <c r="GL1226" s="97"/>
      <c r="GM1226" s="97"/>
      <c r="GN1226" s="97"/>
      <c r="GO1226" s="97"/>
      <c r="GP1226" s="97"/>
      <c r="GQ1226" s="97"/>
      <c r="GR1226" s="97"/>
      <c r="GS1226" s="97"/>
      <c r="GT1226" s="97"/>
      <c r="GU1226" s="97"/>
      <c r="GV1226" s="97"/>
      <c r="GW1226" s="97"/>
      <c r="GX1226" s="97"/>
      <c r="GY1226" s="97"/>
      <c r="GZ1226" s="97"/>
      <c r="HA1226" s="19"/>
      <c r="HB1226" s="19"/>
    </row>
    <row r="1227" spans="1:210" ht="4.2" customHeight="1">
      <c r="A1227" s="1"/>
      <c r="B1227" s="1"/>
      <c r="C1227" s="1"/>
      <c r="D1227" s="1"/>
      <c r="E1227" s="263"/>
      <c r="F1227" s="48"/>
      <c r="G1227" s="231"/>
      <c r="H1227" s="1"/>
      <c r="I1227" s="1"/>
      <c r="J1227" s="1"/>
      <c r="K1227" s="1"/>
      <c r="L1227" s="1"/>
      <c r="M1227" s="5"/>
      <c r="N1227" s="19"/>
      <c r="O1227" s="1"/>
      <c r="P1227" s="5"/>
      <c r="Q1227" s="1"/>
      <c r="R1227" s="1"/>
      <c r="S1227" s="5"/>
      <c r="T1227" s="7"/>
      <c r="U1227" s="24"/>
      <c r="V1227" s="1"/>
      <c r="W1227" s="12"/>
      <c r="X1227" s="10"/>
      <c r="Y1227" s="46"/>
      <c r="Z1227" s="93"/>
      <c r="AA1227" s="94"/>
      <c r="AB1227" s="94"/>
      <c r="AC1227" s="94"/>
      <c r="AD1227" s="94"/>
      <c r="AE1227" s="94"/>
      <c r="AF1227" s="94"/>
      <c r="AG1227" s="94"/>
      <c r="AH1227" s="94"/>
      <c r="AI1227" s="94"/>
      <c r="AJ1227" s="94"/>
      <c r="AK1227" s="94"/>
      <c r="AL1227" s="94"/>
      <c r="AM1227" s="94"/>
      <c r="AN1227" s="94"/>
      <c r="AO1227" s="94"/>
      <c r="AP1227" s="94"/>
      <c r="AQ1227" s="94"/>
      <c r="AR1227" s="94"/>
      <c r="AS1227" s="94"/>
      <c r="AT1227" s="94"/>
      <c r="AU1227" s="94"/>
      <c r="AV1227" s="94"/>
      <c r="AW1227" s="94"/>
      <c r="AX1227" s="94"/>
      <c r="AY1227" s="94"/>
      <c r="AZ1227" s="94"/>
      <c r="BA1227" s="94"/>
      <c r="BB1227" s="94"/>
      <c r="BC1227" s="94"/>
      <c r="BD1227" s="94"/>
      <c r="BE1227" s="94"/>
      <c r="BF1227" s="94"/>
      <c r="BG1227" s="94"/>
      <c r="BH1227" s="94"/>
      <c r="BI1227" s="94"/>
      <c r="BJ1227" s="94"/>
      <c r="BK1227" s="94"/>
      <c r="BL1227" s="94"/>
      <c r="BM1227" s="94"/>
      <c r="BN1227" s="94"/>
      <c r="BO1227" s="94"/>
      <c r="BP1227" s="94"/>
      <c r="BQ1227" s="94"/>
      <c r="BR1227" s="94"/>
      <c r="BS1227" s="94"/>
      <c r="BT1227" s="94"/>
      <c r="BU1227" s="94"/>
      <c r="BV1227" s="94"/>
      <c r="BW1227" s="94"/>
      <c r="BX1227" s="94"/>
      <c r="BY1227" s="94"/>
      <c r="BZ1227" s="94"/>
      <c r="CA1227" s="94"/>
      <c r="CB1227" s="94"/>
      <c r="CC1227" s="94"/>
      <c r="CD1227" s="94"/>
      <c r="CE1227" s="94"/>
      <c r="CF1227" s="94"/>
      <c r="CG1227" s="94"/>
      <c r="CH1227" s="94"/>
      <c r="CI1227" s="94"/>
      <c r="CJ1227" s="94"/>
      <c r="CK1227" s="94"/>
      <c r="CL1227" s="94"/>
      <c r="CM1227" s="94"/>
      <c r="CN1227" s="94"/>
      <c r="CO1227" s="94"/>
      <c r="CP1227" s="94"/>
      <c r="CQ1227" s="94"/>
      <c r="CR1227" s="94"/>
      <c r="CS1227" s="94"/>
      <c r="CT1227" s="94"/>
      <c r="CU1227" s="94"/>
      <c r="CV1227" s="94"/>
      <c r="CW1227" s="94"/>
      <c r="CX1227" s="94"/>
      <c r="CY1227" s="94"/>
      <c r="CZ1227" s="94"/>
      <c r="DA1227" s="94"/>
      <c r="DB1227" s="94"/>
      <c r="DC1227" s="94"/>
      <c r="DD1227" s="94"/>
      <c r="DE1227" s="94"/>
      <c r="DF1227" s="94"/>
      <c r="DG1227" s="94"/>
      <c r="DH1227" s="94"/>
      <c r="DI1227" s="94"/>
      <c r="DJ1227" s="94"/>
      <c r="DK1227" s="94"/>
      <c r="DL1227" s="94"/>
      <c r="DM1227" s="94"/>
      <c r="DN1227" s="94"/>
      <c r="DO1227" s="94"/>
      <c r="DP1227" s="94"/>
      <c r="DQ1227" s="94"/>
      <c r="DR1227" s="94"/>
      <c r="DS1227" s="94"/>
      <c r="DT1227" s="94"/>
      <c r="DU1227" s="94"/>
      <c r="DV1227" s="94"/>
      <c r="DW1227" s="94"/>
      <c r="DX1227" s="94"/>
      <c r="DY1227" s="94"/>
      <c r="DZ1227" s="94"/>
      <c r="EA1227" s="94"/>
      <c r="EB1227" s="94"/>
      <c r="EC1227" s="94"/>
      <c r="ED1227" s="94"/>
      <c r="EE1227" s="94"/>
      <c r="EF1227" s="94"/>
      <c r="EG1227" s="94"/>
      <c r="EH1227" s="94"/>
      <c r="EI1227" s="94"/>
      <c r="EJ1227" s="94"/>
      <c r="EK1227" s="94"/>
      <c r="EL1227" s="94"/>
      <c r="EM1227" s="94"/>
      <c r="EN1227" s="94"/>
      <c r="EO1227" s="94"/>
      <c r="EP1227" s="94"/>
      <c r="EQ1227" s="94"/>
      <c r="ER1227" s="94"/>
      <c r="ES1227" s="94"/>
      <c r="ET1227" s="94"/>
      <c r="EU1227" s="94"/>
      <c r="EV1227" s="94"/>
      <c r="EW1227" s="94"/>
      <c r="EX1227" s="94"/>
      <c r="EY1227" s="94"/>
      <c r="EZ1227" s="94"/>
      <c r="FA1227" s="94"/>
      <c r="FB1227" s="94"/>
      <c r="FC1227" s="94"/>
      <c r="FD1227" s="94"/>
      <c r="FE1227" s="94"/>
      <c r="FF1227" s="94"/>
      <c r="FG1227" s="94"/>
      <c r="FH1227" s="94"/>
      <c r="FI1227" s="94"/>
      <c r="FJ1227" s="94"/>
      <c r="FK1227" s="94"/>
      <c r="FL1227" s="94"/>
      <c r="FM1227" s="94"/>
      <c r="FN1227" s="94"/>
      <c r="FO1227" s="94"/>
      <c r="FP1227" s="94"/>
      <c r="FQ1227" s="94"/>
      <c r="FR1227" s="94"/>
      <c r="FS1227" s="94"/>
      <c r="FT1227" s="94"/>
      <c r="FU1227" s="94"/>
      <c r="FV1227" s="94"/>
      <c r="FW1227" s="94"/>
      <c r="FX1227" s="94"/>
      <c r="FY1227" s="94"/>
      <c r="FZ1227" s="94"/>
      <c r="GA1227" s="94"/>
      <c r="GB1227" s="94"/>
      <c r="GC1227" s="94"/>
      <c r="GD1227" s="94"/>
      <c r="GE1227" s="94"/>
      <c r="GF1227" s="94"/>
      <c r="GG1227" s="94"/>
      <c r="GH1227" s="94"/>
      <c r="GI1227" s="94"/>
      <c r="GJ1227" s="94"/>
      <c r="GK1227" s="94"/>
      <c r="GL1227" s="94"/>
      <c r="GM1227" s="94"/>
      <c r="GN1227" s="94"/>
      <c r="GO1227" s="94"/>
      <c r="GP1227" s="94"/>
      <c r="GQ1227" s="94"/>
      <c r="GR1227" s="94"/>
      <c r="GS1227" s="94"/>
      <c r="GT1227" s="94"/>
      <c r="GU1227" s="94"/>
      <c r="GV1227" s="94"/>
      <c r="GW1227" s="94"/>
      <c r="GX1227" s="94"/>
      <c r="GY1227" s="94"/>
      <c r="GZ1227" s="94"/>
      <c r="HA1227" s="1"/>
      <c r="HB1227" s="1"/>
    </row>
    <row r="1228" spans="1:210" s="23" customFormat="1">
      <c r="A1228" s="19"/>
      <c r="B1228" s="196" t="s">
        <v>249</v>
      </c>
      <c r="C1228" s="19"/>
      <c r="D1228" s="19"/>
      <c r="E1228" s="269"/>
      <c r="F1228" s="52"/>
      <c r="G1228" s="232"/>
      <c r="H1228" s="19"/>
      <c r="I1228" s="228" t="str">
        <f>$I$110</f>
        <v>Оборачиваемость дебиторской задолженности</v>
      </c>
      <c r="J1228" s="228"/>
      <c r="K1228" s="228"/>
      <c r="L1228" s="228"/>
      <c r="M1228" s="231"/>
      <c r="N1228" s="228"/>
      <c r="O1228" s="228"/>
      <c r="P1228" s="231"/>
      <c r="Q1228" s="228" t="s">
        <v>41</v>
      </c>
      <c r="R1228" s="228"/>
      <c r="S1228" s="231" t="s">
        <v>6</v>
      </c>
      <c r="T1228" s="309">
        <v>210</v>
      </c>
      <c r="U1228" s="26" t="s">
        <v>7</v>
      </c>
      <c r="V1228" s="19"/>
      <c r="W1228" s="21"/>
      <c r="X1228" s="22"/>
      <c r="Y1228" s="47"/>
      <c r="Z1228" s="96"/>
      <c r="AA1228" s="97"/>
      <c r="AB1228" s="97"/>
      <c r="AC1228" s="97"/>
      <c r="AD1228" s="97"/>
      <c r="AE1228" s="97"/>
      <c r="AF1228" s="97"/>
      <c r="AG1228" s="97"/>
      <c r="AH1228" s="97"/>
      <c r="AI1228" s="97"/>
      <c r="AJ1228" s="97"/>
      <c r="AK1228" s="97"/>
      <c r="AL1228" s="97"/>
      <c r="AM1228" s="97"/>
      <c r="AN1228" s="97"/>
      <c r="AO1228" s="97"/>
      <c r="AP1228" s="97"/>
      <c r="AQ1228" s="97"/>
      <c r="AR1228" s="97"/>
      <c r="AS1228" s="97"/>
      <c r="AT1228" s="97"/>
      <c r="AU1228" s="97"/>
      <c r="AV1228" s="97"/>
      <c r="AW1228" s="97"/>
      <c r="AX1228" s="97"/>
      <c r="AY1228" s="97"/>
      <c r="AZ1228" s="97"/>
      <c r="BA1228" s="97"/>
      <c r="BB1228" s="97"/>
      <c r="BC1228" s="97"/>
      <c r="BD1228" s="97"/>
      <c r="BE1228" s="97"/>
      <c r="BF1228" s="97"/>
      <c r="BG1228" s="97"/>
      <c r="BH1228" s="97"/>
      <c r="BI1228" s="97"/>
      <c r="BJ1228" s="97"/>
      <c r="BK1228" s="97"/>
      <c r="BL1228" s="97"/>
      <c r="BM1228" s="97"/>
      <c r="BN1228" s="97"/>
      <c r="BO1228" s="97"/>
      <c r="BP1228" s="97"/>
      <c r="BQ1228" s="97"/>
      <c r="BR1228" s="97"/>
      <c r="BS1228" s="97"/>
      <c r="BT1228" s="97"/>
      <c r="BU1228" s="97"/>
      <c r="BV1228" s="97"/>
      <c r="BW1228" s="97"/>
      <c r="BX1228" s="97"/>
      <c r="BY1228" s="97"/>
      <c r="BZ1228" s="97"/>
      <c r="CA1228" s="97"/>
      <c r="CB1228" s="97"/>
      <c r="CC1228" s="97"/>
      <c r="CD1228" s="97"/>
      <c r="CE1228" s="97"/>
      <c r="CF1228" s="97"/>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97"/>
      <c r="DF1228" s="97"/>
      <c r="DG1228" s="97"/>
      <c r="DH1228" s="97"/>
      <c r="DI1228" s="97"/>
      <c r="DJ1228" s="97"/>
      <c r="DK1228" s="97"/>
      <c r="DL1228" s="97"/>
      <c r="DM1228" s="97"/>
      <c r="DN1228" s="97"/>
      <c r="DO1228" s="97"/>
      <c r="DP1228" s="97"/>
      <c r="DQ1228" s="97"/>
      <c r="DR1228" s="97"/>
      <c r="DS1228" s="97"/>
      <c r="DT1228" s="97"/>
      <c r="DU1228" s="97"/>
      <c r="DV1228" s="97"/>
      <c r="DW1228" s="97"/>
      <c r="DX1228" s="97"/>
      <c r="DY1228" s="97"/>
      <c r="DZ1228" s="97"/>
      <c r="EA1228" s="97"/>
      <c r="EB1228" s="97"/>
      <c r="EC1228" s="97"/>
      <c r="ED1228" s="97"/>
      <c r="EE1228" s="97"/>
      <c r="EF1228" s="97"/>
      <c r="EG1228" s="97"/>
      <c r="EH1228" s="97"/>
      <c r="EI1228" s="97"/>
      <c r="EJ1228" s="97"/>
      <c r="EK1228" s="97"/>
      <c r="EL1228" s="97"/>
      <c r="EM1228" s="97"/>
      <c r="EN1228" s="97"/>
      <c r="EO1228" s="97"/>
      <c r="EP1228" s="97"/>
      <c r="EQ1228" s="97"/>
      <c r="ER1228" s="97"/>
      <c r="ES1228" s="97"/>
      <c r="ET1228" s="97"/>
      <c r="EU1228" s="97"/>
      <c r="EV1228" s="97"/>
      <c r="EW1228" s="97"/>
      <c r="EX1228" s="97"/>
      <c r="EY1228" s="97"/>
      <c r="EZ1228" s="97"/>
      <c r="FA1228" s="97"/>
      <c r="FB1228" s="97"/>
      <c r="FC1228" s="97"/>
      <c r="FD1228" s="97"/>
      <c r="FE1228" s="97"/>
      <c r="FF1228" s="97"/>
      <c r="FG1228" s="97"/>
      <c r="FH1228" s="97"/>
      <c r="FI1228" s="97"/>
      <c r="FJ1228" s="97"/>
      <c r="FK1228" s="97"/>
      <c r="FL1228" s="97"/>
      <c r="FM1228" s="97"/>
      <c r="FN1228" s="97"/>
      <c r="FO1228" s="97"/>
      <c r="FP1228" s="97"/>
      <c r="FQ1228" s="97"/>
      <c r="FR1228" s="97"/>
      <c r="FS1228" s="97"/>
      <c r="FT1228" s="97"/>
      <c r="FU1228" s="97"/>
      <c r="FV1228" s="97"/>
      <c r="FW1228" s="97"/>
      <c r="FX1228" s="97"/>
      <c r="FY1228" s="97"/>
      <c r="FZ1228" s="97"/>
      <c r="GA1228" s="97"/>
      <c r="GB1228" s="97"/>
      <c r="GC1228" s="97"/>
      <c r="GD1228" s="97"/>
      <c r="GE1228" s="97"/>
      <c r="GF1228" s="97"/>
      <c r="GG1228" s="97"/>
      <c r="GH1228" s="97"/>
      <c r="GI1228" s="97"/>
      <c r="GJ1228" s="97"/>
      <c r="GK1228" s="97"/>
      <c r="GL1228" s="97"/>
      <c r="GM1228" s="97"/>
      <c r="GN1228" s="97"/>
      <c r="GO1228" s="97"/>
      <c r="GP1228" s="97"/>
      <c r="GQ1228" s="97"/>
      <c r="GR1228" s="97"/>
      <c r="GS1228" s="97"/>
      <c r="GT1228" s="97"/>
      <c r="GU1228" s="97"/>
      <c r="GV1228" s="97"/>
      <c r="GW1228" s="97"/>
      <c r="GX1228" s="97"/>
      <c r="GY1228" s="97"/>
      <c r="GZ1228" s="97"/>
      <c r="HA1228" s="19"/>
      <c r="HB1228" s="19"/>
    </row>
    <row r="1229" spans="1:210" ht="4.2" customHeight="1">
      <c r="A1229" s="1"/>
      <c r="B1229" s="1"/>
      <c r="C1229" s="1"/>
      <c r="D1229" s="1"/>
      <c r="E1229" s="263"/>
      <c r="F1229" s="48"/>
      <c r="G1229" s="231"/>
      <c r="H1229" s="1"/>
      <c r="I1229" s="1"/>
      <c r="J1229" s="1"/>
      <c r="K1229" s="1"/>
      <c r="L1229" s="1"/>
      <c r="M1229" s="5"/>
      <c r="N1229" s="1"/>
      <c r="O1229" s="1"/>
      <c r="P1229" s="5"/>
      <c r="Q1229" s="1"/>
      <c r="R1229" s="1"/>
      <c r="S1229" s="5"/>
      <c r="T1229" s="7"/>
      <c r="U1229" s="24"/>
      <c r="V1229" s="1"/>
      <c r="W1229" s="12"/>
      <c r="X1229" s="10"/>
      <c r="Y1229" s="46"/>
      <c r="Z1229" s="93"/>
      <c r="AA1229" s="94"/>
      <c r="AB1229" s="94"/>
      <c r="AC1229" s="94"/>
      <c r="AD1229" s="94"/>
      <c r="AE1229" s="94"/>
      <c r="AF1229" s="94"/>
      <c r="AG1229" s="94"/>
      <c r="AH1229" s="94"/>
      <c r="AI1229" s="94"/>
      <c r="AJ1229" s="94"/>
      <c r="AK1229" s="94"/>
      <c r="AL1229" s="94"/>
      <c r="AM1229" s="94"/>
      <c r="AN1229" s="94"/>
      <c r="AO1229" s="94"/>
      <c r="AP1229" s="94"/>
      <c r="AQ1229" s="94"/>
      <c r="AR1229" s="94"/>
      <c r="AS1229" s="94"/>
      <c r="AT1229" s="94"/>
      <c r="AU1229" s="94"/>
      <c r="AV1229" s="94"/>
      <c r="AW1229" s="94"/>
      <c r="AX1229" s="94"/>
      <c r="AY1229" s="94"/>
      <c r="AZ1229" s="94"/>
      <c r="BA1229" s="94"/>
      <c r="BB1229" s="94"/>
      <c r="BC1229" s="94"/>
      <c r="BD1229" s="94"/>
      <c r="BE1229" s="94"/>
      <c r="BF1229" s="94"/>
      <c r="BG1229" s="94"/>
      <c r="BH1229" s="94"/>
      <c r="BI1229" s="94"/>
      <c r="BJ1229" s="94"/>
      <c r="BK1229" s="94"/>
      <c r="BL1229" s="94"/>
      <c r="BM1229" s="94"/>
      <c r="BN1229" s="94"/>
      <c r="BO1229" s="94"/>
      <c r="BP1229" s="94"/>
      <c r="BQ1229" s="94"/>
      <c r="BR1229" s="94"/>
      <c r="BS1229" s="94"/>
      <c r="BT1229" s="94"/>
      <c r="BU1229" s="94"/>
      <c r="BV1229" s="94"/>
      <c r="BW1229" s="94"/>
      <c r="BX1229" s="94"/>
      <c r="BY1229" s="94"/>
      <c r="BZ1229" s="94"/>
      <c r="CA1229" s="94"/>
      <c r="CB1229" s="94"/>
      <c r="CC1229" s="94"/>
      <c r="CD1229" s="94"/>
      <c r="CE1229" s="94"/>
      <c r="CF1229" s="94"/>
      <c r="CG1229" s="94"/>
      <c r="CH1229" s="94"/>
      <c r="CI1229" s="94"/>
      <c r="CJ1229" s="94"/>
      <c r="CK1229" s="94"/>
      <c r="CL1229" s="94"/>
      <c r="CM1229" s="94"/>
      <c r="CN1229" s="94"/>
      <c r="CO1229" s="94"/>
      <c r="CP1229" s="94"/>
      <c r="CQ1229" s="94"/>
      <c r="CR1229" s="94"/>
      <c r="CS1229" s="94"/>
      <c r="CT1229" s="94"/>
      <c r="CU1229" s="94"/>
      <c r="CV1229" s="94"/>
      <c r="CW1229" s="94"/>
      <c r="CX1229" s="94"/>
      <c r="CY1229" s="94"/>
      <c r="CZ1229" s="94"/>
      <c r="DA1229" s="94"/>
      <c r="DB1229" s="94"/>
      <c r="DC1229" s="94"/>
      <c r="DD1229" s="94"/>
      <c r="DE1229" s="94"/>
      <c r="DF1229" s="94"/>
      <c r="DG1229" s="94"/>
      <c r="DH1229" s="94"/>
      <c r="DI1229" s="94"/>
      <c r="DJ1229" s="94"/>
      <c r="DK1229" s="94"/>
      <c r="DL1229" s="94"/>
      <c r="DM1229" s="94"/>
      <c r="DN1229" s="94"/>
      <c r="DO1229" s="94"/>
      <c r="DP1229" s="94"/>
      <c r="DQ1229" s="94"/>
      <c r="DR1229" s="94"/>
      <c r="DS1229" s="94"/>
      <c r="DT1229" s="94"/>
      <c r="DU1229" s="94"/>
      <c r="DV1229" s="94"/>
      <c r="DW1229" s="94"/>
      <c r="DX1229" s="94"/>
      <c r="DY1229" s="94"/>
      <c r="DZ1229" s="94"/>
      <c r="EA1229" s="94"/>
      <c r="EB1229" s="94"/>
      <c r="EC1229" s="94"/>
      <c r="ED1229" s="94"/>
      <c r="EE1229" s="94"/>
      <c r="EF1229" s="94"/>
      <c r="EG1229" s="94"/>
      <c r="EH1229" s="94"/>
      <c r="EI1229" s="94"/>
      <c r="EJ1229" s="94"/>
      <c r="EK1229" s="94"/>
      <c r="EL1229" s="94"/>
      <c r="EM1229" s="94"/>
      <c r="EN1229" s="94"/>
      <c r="EO1229" s="94"/>
      <c r="EP1229" s="94"/>
      <c r="EQ1229" s="94"/>
      <c r="ER1229" s="94"/>
      <c r="ES1229" s="94"/>
      <c r="ET1229" s="94"/>
      <c r="EU1229" s="94"/>
      <c r="EV1229" s="94"/>
      <c r="EW1229" s="94"/>
      <c r="EX1229" s="94"/>
      <c r="EY1229" s="94"/>
      <c r="EZ1229" s="94"/>
      <c r="FA1229" s="94"/>
      <c r="FB1229" s="94"/>
      <c r="FC1229" s="94"/>
      <c r="FD1229" s="94"/>
      <c r="FE1229" s="94"/>
      <c r="FF1229" s="94"/>
      <c r="FG1229" s="94"/>
      <c r="FH1229" s="94"/>
      <c r="FI1229" s="94"/>
      <c r="FJ1229" s="94"/>
      <c r="FK1229" s="94"/>
      <c r="FL1229" s="94"/>
      <c r="FM1229" s="94"/>
      <c r="FN1229" s="94"/>
      <c r="FO1229" s="94"/>
      <c r="FP1229" s="94"/>
      <c r="FQ1229" s="94"/>
      <c r="FR1229" s="94"/>
      <c r="FS1229" s="94"/>
      <c r="FT1229" s="94"/>
      <c r="FU1229" s="94"/>
      <c r="FV1229" s="94"/>
      <c r="FW1229" s="94"/>
      <c r="FX1229" s="94"/>
      <c r="FY1229" s="94"/>
      <c r="FZ1229" s="94"/>
      <c r="GA1229" s="94"/>
      <c r="GB1229" s="94"/>
      <c r="GC1229" s="94"/>
      <c r="GD1229" s="94"/>
      <c r="GE1229" s="94"/>
      <c r="GF1229" s="94"/>
      <c r="GG1229" s="94"/>
      <c r="GH1229" s="94"/>
      <c r="GI1229" s="94"/>
      <c r="GJ1229" s="94"/>
      <c r="GK1229" s="94"/>
      <c r="GL1229" s="94"/>
      <c r="GM1229" s="94"/>
      <c r="GN1229" s="94"/>
      <c r="GO1229" s="94"/>
      <c r="GP1229" s="94"/>
      <c r="GQ1229" s="94"/>
      <c r="GR1229" s="94"/>
      <c r="GS1229" s="94"/>
      <c r="GT1229" s="94"/>
      <c r="GU1229" s="94"/>
      <c r="GV1229" s="94"/>
      <c r="GW1229" s="94"/>
      <c r="GX1229" s="94"/>
      <c r="GY1229" s="94"/>
      <c r="GZ1229" s="94"/>
      <c r="HA1229" s="1"/>
      <c r="HB1229" s="1"/>
    </row>
    <row r="1230" spans="1:210" s="4" customFormat="1" ht="12.6" thickBot="1">
      <c r="A1230" s="3"/>
      <c r="B1230" s="430"/>
      <c r="C1230" s="431"/>
      <c r="D1230" s="431"/>
      <c r="E1230" s="432" t="s">
        <v>28</v>
      </c>
      <c r="F1230" s="433"/>
      <c r="G1230" s="409" t="s">
        <v>6</v>
      </c>
      <c r="H1230" s="36" t="s">
        <v>252</v>
      </c>
      <c r="I1230" s="36"/>
      <c r="J1230" s="36"/>
      <c r="K1230" s="36"/>
      <c r="L1230" s="36"/>
      <c r="M1230" s="37"/>
      <c r="N1230" s="36" t="str">
        <f>Главная!$Y$8</f>
        <v>итого</v>
      </c>
      <c r="O1230" s="36"/>
      <c r="P1230" s="5"/>
      <c r="Q1230" s="36" t="s">
        <v>26</v>
      </c>
      <c r="R1230" s="434"/>
      <c r="S1230" s="434"/>
      <c r="T1230" s="434"/>
      <c r="U1230" s="434"/>
      <c r="V1230" s="434"/>
      <c r="W1230" s="435">
        <f>SUM($Y1230:$HA1230)</f>
        <v>0</v>
      </c>
      <c r="X1230" s="435"/>
      <c r="Y1230" s="436"/>
      <c r="Z1230" s="437"/>
      <c r="AA1230" s="438">
        <f t="shared" ref="AA1230:BF1230" si="5665">IF(AA$8="",0,IF(AA$1=1,SUMIFS(1188:1188,$1:$1,"&gt;="&amp;1,$1:$1,"&lt;="&amp;INT(-$T1228/30))+(-$T1228/30-INT(-$T1228/30))*SUMIFS(1188:1188,$1:$1,INT(-$T1228/30)+1),0)+(-$T1228/30-INT(-$T1228/30))*SUMIFS(1188:1188,$1:$1,AA$1+INT(-$T1228/30)+1)+(INT(-$T1228/30)+1+$T1228/30)*SUMIFS(1188:1188,$1:$1,AA$1+INT(-$T1228/30)))</f>
        <v>0</v>
      </c>
      <c r="AB1230" s="438">
        <f t="shared" si="5665"/>
        <v>0</v>
      </c>
      <c r="AC1230" s="438">
        <f t="shared" si="5665"/>
        <v>0</v>
      </c>
      <c r="AD1230" s="438">
        <f t="shared" si="5665"/>
        <v>0</v>
      </c>
      <c r="AE1230" s="438">
        <f t="shared" si="5665"/>
        <v>0</v>
      </c>
      <c r="AF1230" s="438">
        <f t="shared" si="5665"/>
        <v>0</v>
      </c>
      <c r="AG1230" s="438">
        <f t="shared" si="5665"/>
        <v>0</v>
      </c>
      <c r="AH1230" s="438">
        <f t="shared" si="5665"/>
        <v>0</v>
      </c>
      <c r="AI1230" s="438">
        <f t="shared" si="5665"/>
        <v>0</v>
      </c>
      <c r="AJ1230" s="438">
        <f t="shared" si="5665"/>
        <v>0</v>
      </c>
      <c r="AK1230" s="438">
        <f t="shared" si="5665"/>
        <v>0</v>
      </c>
      <c r="AL1230" s="438">
        <f t="shared" si="5665"/>
        <v>0</v>
      </c>
      <c r="AM1230" s="438">
        <f t="shared" si="5665"/>
        <v>0</v>
      </c>
      <c r="AN1230" s="438">
        <f t="shared" si="5665"/>
        <v>0</v>
      </c>
      <c r="AO1230" s="438">
        <f t="shared" si="5665"/>
        <v>0</v>
      </c>
      <c r="AP1230" s="438">
        <f t="shared" si="5665"/>
        <v>0</v>
      </c>
      <c r="AQ1230" s="438">
        <f t="shared" si="5665"/>
        <v>0</v>
      </c>
      <c r="AR1230" s="438">
        <f t="shared" si="5665"/>
        <v>0</v>
      </c>
      <c r="AS1230" s="438">
        <f t="shared" si="5665"/>
        <v>0</v>
      </c>
      <c r="AT1230" s="438">
        <f t="shared" si="5665"/>
        <v>0</v>
      </c>
      <c r="AU1230" s="438">
        <f t="shared" si="5665"/>
        <v>0</v>
      </c>
      <c r="AV1230" s="438">
        <f t="shared" si="5665"/>
        <v>0</v>
      </c>
      <c r="AW1230" s="438">
        <f t="shared" si="5665"/>
        <v>0</v>
      </c>
      <c r="AX1230" s="438">
        <f t="shared" si="5665"/>
        <v>0</v>
      </c>
      <c r="AY1230" s="438">
        <f t="shared" si="5665"/>
        <v>0</v>
      </c>
      <c r="AZ1230" s="438">
        <f t="shared" si="5665"/>
        <v>0</v>
      </c>
      <c r="BA1230" s="438">
        <f t="shared" si="5665"/>
        <v>0</v>
      </c>
      <c r="BB1230" s="438">
        <f t="shared" si="5665"/>
        <v>0</v>
      </c>
      <c r="BC1230" s="438">
        <f t="shared" si="5665"/>
        <v>0</v>
      </c>
      <c r="BD1230" s="438">
        <f t="shared" si="5665"/>
        <v>0</v>
      </c>
      <c r="BE1230" s="438">
        <f t="shared" si="5665"/>
        <v>0</v>
      </c>
      <c r="BF1230" s="438">
        <f t="shared" si="5665"/>
        <v>0</v>
      </c>
      <c r="BG1230" s="438">
        <f t="shared" ref="BG1230:CL1230" si="5666">IF(BG$8="",0,IF(BG$1=1,SUMIFS(1188:1188,$1:$1,"&gt;="&amp;1,$1:$1,"&lt;="&amp;INT(-$T1228/30))+(-$T1228/30-INT(-$T1228/30))*SUMIFS(1188:1188,$1:$1,INT(-$T1228/30)+1),0)+(-$T1228/30-INT(-$T1228/30))*SUMIFS(1188:1188,$1:$1,BG$1+INT(-$T1228/30)+1)+(INT(-$T1228/30)+1+$T1228/30)*SUMIFS(1188:1188,$1:$1,BG$1+INT(-$T1228/30)))</f>
        <v>0</v>
      </c>
      <c r="BH1230" s="438">
        <f t="shared" si="5666"/>
        <v>0</v>
      </c>
      <c r="BI1230" s="438">
        <f t="shared" si="5666"/>
        <v>0</v>
      </c>
      <c r="BJ1230" s="438">
        <f t="shared" si="5666"/>
        <v>0</v>
      </c>
      <c r="BK1230" s="438">
        <f t="shared" si="5666"/>
        <v>0</v>
      </c>
      <c r="BL1230" s="438">
        <f t="shared" si="5666"/>
        <v>0</v>
      </c>
      <c r="BM1230" s="438">
        <f t="shared" si="5666"/>
        <v>0</v>
      </c>
      <c r="BN1230" s="438">
        <f t="shared" si="5666"/>
        <v>0</v>
      </c>
      <c r="BO1230" s="438">
        <f t="shared" si="5666"/>
        <v>0</v>
      </c>
      <c r="BP1230" s="438">
        <f t="shared" si="5666"/>
        <v>0</v>
      </c>
      <c r="BQ1230" s="438">
        <f t="shared" si="5666"/>
        <v>0</v>
      </c>
      <c r="BR1230" s="438">
        <f t="shared" si="5666"/>
        <v>0</v>
      </c>
      <c r="BS1230" s="438">
        <f t="shared" si="5666"/>
        <v>0</v>
      </c>
      <c r="BT1230" s="438">
        <f t="shared" si="5666"/>
        <v>0</v>
      </c>
      <c r="BU1230" s="438">
        <f t="shared" si="5666"/>
        <v>0</v>
      </c>
      <c r="BV1230" s="438">
        <f t="shared" si="5666"/>
        <v>0</v>
      </c>
      <c r="BW1230" s="438">
        <f t="shared" si="5666"/>
        <v>0</v>
      </c>
      <c r="BX1230" s="438">
        <f t="shared" si="5666"/>
        <v>0</v>
      </c>
      <c r="BY1230" s="438">
        <f t="shared" si="5666"/>
        <v>0</v>
      </c>
      <c r="BZ1230" s="438">
        <f t="shared" si="5666"/>
        <v>0</v>
      </c>
      <c r="CA1230" s="438">
        <f t="shared" si="5666"/>
        <v>0</v>
      </c>
      <c r="CB1230" s="438">
        <f t="shared" si="5666"/>
        <v>0</v>
      </c>
      <c r="CC1230" s="438">
        <f t="shared" si="5666"/>
        <v>0</v>
      </c>
      <c r="CD1230" s="438">
        <f t="shared" si="5666"/>
        <v>0</v>
      </c>
      <c r="CE1230" s="438">
        <f t="shared" si="5666"/>
        <v>0</v>
      </c>
      <c r="CF1230" s="438">
        <f t="shared" si="5666"/>
        <v>0</v>
      </c>
      <c r="CG1230" s="438">
        <f t="shared" si="5666"/>
        <v>0</v>
      </c>
      <c r="CH1230" s="438">
        <f t="shared" si="5666"/>
        <v>0</v>
      </c>
      <c r="CI1230" s="438">
        <f t="shared" si="5666"/>
        <v>0</v>
      </c>
      <c r="CJ1230" s="438">
        <f t="shared" si="5666"/>
        <v>0</v>
      </c>
      <c r="CK1230" s="438">
        <f t="shared" si="5666"/>
        <v>0</v>
      </c>
      <c r="CL1230" s="438">
        <f t="shared" si="5666"/>
        <v>0</v>
      </c>
      <c r="CM1230" s="438">
        <f t="shared" ref="CM1230:DG1230" si="5667">IF(CM$8="",0,IF(CM$1=1,SUMIFS(1188:1188,$1:$1,"&gt;="&amp;1,$1:$1,"&lt;="&amp;INT(-$T1228/30))+(-$T1228/30-INT(-$T1228/30))*SUMIFS(1188:1188,$1:$1,INT(-$T1228/30)+1),0)+(-$T1228/30-INT(-$T1228/30))*SUMIFS(1188:1188,$1:$1,CM$1+INT(-$T1228/30)+1)+(INT(-$T1228/30)+1+$T1228/30)*SUMIFS(1188:1188,$1:$1,CM$1+INT(-$T1228/30)))</f>
        <v>0</v>
      </c>
      <c r="CN1230" s="438">
        <f t="shared" si="5667"/>
        <v>0</v>
      </c>
      <c r="CO1230" s="438">
        <f t="shared" si="5667"/>
        <v>0</v>
      </c>
      <c r="CP1230" s="438">
        <f t="shared" si="5667"/>
        <v>0</v>
      </c>
      <c r="CQ1230" s="438">
        <f t="shared" si="5667"/>
        <v>0</v>
      </c>
      <c r="CR1230" s="438">
        <f t="shared" si="5667"/>
        <v>0</v>
      </c>
      <c r="CS1230" s="438">
        <f t="shared" si="5667"/>
        <v>0</v>
      </c>
      <c r="CT1230" s="438">
        <f t="shared" si="5667"/>
        <v>0</v>
      </c>
      <c r="CU1230" s="438">
        <f t="shared" si="5667"/>
        <v>0</v>
      </c>
      <c r="CV1230" s="438">
        <f t="shared" si="5667"/>
        <v>0</v>
      </c>
      <c r="CW1230" s="438">
        <f t="shared" si="5667"/>
        <v>0</v>
      </c>
      <c r="CX1230" s="438">
        <f t="shared" si="5667"/>
        <v>0</v>
      </c>
      <c r="CY1230" s="438">
        <f t="shared" si="5667"/>
        <v>0</v>
      </c>
      <c r="CZ1230" s="438">
        <f t="shared" si="5667"/>
        <v>0</v>
      </c>
      <c r="DA1230" s="438">
        <f t="shared" si="5667"/>
        <v>0</v>
      </c>
      <c r="DB1230" s="438">
        <f t="shared" si="5667"/>
        <v>0</v>
      </c>
      <c r="DC1230" s="438">
        <f t="shared" si="5667"/>
        <v>0</v>
      </c>
      <c r="DD1230" s="438">
        <f t="shared" si="5667"/>
        <v>0</v>
      </c>
      <c r="DE1230" s="438">
        <f t="shared" si="5667"/>
        <v>0</v>
      </c>
      <c r="DF1230" s="438">
        <f t="shared" si="5667"/>
        <v>0</v>
      </c>
      <c r="DG1230" s="438">
        <f t="shared" si="5667"/>
        <v>0</v>
      </c>
      <c r="DH1230" s="438">
        <f t="shared" ref="DH1230:FS1230" si="5668">IF(DH$8="",0,IF(DH$1=1,SUMIFS(1188:1188,$1:$1,"&gt;="&amp;1,$1:$1,"&lt;="&amp;INT(-$T1228/30))+(-$T1228/30-INT(-$T1228/30))*SUMIFS(1188:1188,$1:$1,INT(-$T1228/30)+1),0)+(-$T1228/30-INT(-$T1228/30))*SUMIFS(1188:1188,$1:$1,DH$1+INT(-$T1228/30)+1)+(INT(-$T1228/30)+1+$T1228/30)*SUMIFS(1188:1188,$1:$1,DH$1+INT(-$T1228/30)))</f>
        <v>0</v>
      </c>
      <c r="DI1230" s="438">
        <f t="shared" si="5668"/>
        <v>0</v>
      </c>
      <c r="DJ1230" s="438">
        <f t="shared" si="5668"/>
        <v>0</v>
      </c>
      <c r="DK1230" s="438">
        <f t="shared" si="5668"/>
        <v>0</v>
      </c>
      <c r="DL1230" s="438">
        <f t="shared" si="5668"/>
        <v>0</v>
      </c>
      <c r="DM1230" s="438">
        <f t="shared" si="5668"/>
        <v>0</v>
      </c>
      <c r="DN1230" s="438">
        <f t="shared" si="5668"/>
        <v>0</v>
      </c>
      <c r="DO1230" s="438">
        <f t="shared" si="5668"/>
        <v>0</v>
      </c>
      <c r="DP1230" s="438">
        <f t="shared" si="5668"/>
        <v>0</v>
      </c>
      <c r="DQ1230" s="438">
        <f t="shared" si="5668"/>
        <v>0</v>
      </c>
      <c r="DR1230" s="438">
        <f t="shared" si="5668"/>
        <v>0</v>
      </c>
      <c r="DS1230" s="438">
        <f t="shared" si="5668"/>
        <v>0</v>
      </c>
      <c r="DT1230" s="438">
        <f t="shared" si="5668"/>
        <v>0</v>
      </c>
      <c r="DU1230" s="438">
        <f t="shared" si="5668"/>
        <v>0</v>
      </c>
      <c r="DV1230" s="438">
        <f t="shared" si="5668"/>
        <v>0</v>
      </c>
      <c r="DW1230" s="438">
        <f t="shared" si="5668"/>
        <v>0</v>
      </c>
      <c r="DX1230" s="438">
        <f t="shared" si="5668"/>
        <v>0</v>
      </c>
      <c r="DY1230" s="438">
        <f t="shared" si="5668"/>
        <v>0</v>
      </c>
      <c r="DZ1230" s="438">
        <f t="shared" si="5668"/>
        <v>0</v>
      </c>
      <c r="EA1230" s="438">
        <f t="shared" si="5668"/>
        <v>0</v>
      </c>
      <c r="EB1230" s="438">
        <f t="shared" si="5668"/>
        <v>0</v>
      </c>
      <c r="EC1230" s="438">
        <f t="shared" si="5668"/>
        <v>0</v>
      </c>
      <c r="ED1230" s="438">
        <f t="shared" si="5668"/>
        <v>0</v>
      </c>
      <c r="EE1230" s="438">
        <f t="shared" si="5668"/>
        <v>0</v>
      </c>
      <c r="EF1230" s="438">
        <f t="shared" si="5668"/>
        <v>0</v>
      </c>
      <c r="EG1230" s="438">
        <f t="shared" si="5668"/>
        <v>0</v>
      </c>
      <c r="EH1230" s="438">
        <f t="shared" si="5668"/>
        <v>0</v>
      </c>
      <c r="EI1230" s="438">
        <f t="shared" si="5668"/>
        <v>0</v>
      </c>
      <c r="EJ1230" s="438">
        <f t="shared" si="5668"/>
        <v>0</v>
      </c>
      <c r="EK1230" s="438">
        <f t="shared" si="5668"/>
        <v>0</v>
      </c>
      <c r="EL1230" s="438">
        <f t="shared" si="5668"/>
        <v>0</v>
      </c>
      <c r="EM1230" s="438">
        <f t="shared" si="5668"/>
        <v>0</v>
      </c>
      <c r="EN1230" s="438">
        <f t="shared" si="5668"/>
        <v>0</v>
      </c>
      <c r="EO1230" s="438">
        <f t="shared" si="5668"/>
        <v>0</v>
      </c>
      <c r="EP1230" s="438">
        <f t="shared" si="5668"/>
        <v>0</v>
      </c>
      <c r="EQ1230" s="438">
        <f t="shared" si="5668"/>
        <v>0</v>
      </c>
      <c r="ER1230" s="438">
        <f t="shared" si="5668"/>
        <v>0</v>
      </c>
      <c r="ES1230" s="438">
        <f t="shared" si="5668"/>
        <v>0</v>
      </c>
      <c r="ET1230" s="438">
        <f t="shared" si="5668"/>
        <v>0</v>
      </c>
      <c r="EU1230" s="438">
        <f t="shared" si="5668"/>
        <v>0</v>
      </c>
      <c r="EV1230" s="438">
        <f t="shared" si="5668"/>
        <v>0</v>
      </c>
      <c r="EW1230" s="438">
        <f t="shared" si="5668"/>
        <v>0</v>
      </c>
      <c r="EX1230" s="438">
        <f t="shared" si="5668"/>
        <v>0</v>
      </c>
      <c r="EY1230" s="438">
        <f t="shared" si="5668"/>
        <v>0</v>
      </c>
      <c r="EZ1230" s="438">
        <f t="shared" si="5668"/>
        <v>0</v>
      </c>
      <c r="FA1230" s="438">
        <f t="shared" si="5668"/>
        <v>0</v>
      </c>
      <c r="FB1230" s="438">
        <f t="shared" si="5668"/>
        <v>0</v>
      </c>
      <c r="FC1230" s="438">
        <f t="shared" si="5668"/>
        <v>0</v>
      </c>
      <c r="FD1230" s="438">
        <f t="shared" si="5668"/>
        <v>0</v>
      </c>
      <c r="FE1230" s="438">
        <f t="shared" si="5668"/>
        <v>0</v>
      </c>
      <c r="FF1230" s="438">
        <f t="shared" si="5668"/>
        <v>0</v>
      </c>
      <c r="FG1230" s="438">
        <f t="shared" si="5668"/>
        <v>0</v>
      </c>
      <c r="FH1230" s="438">
        <f t="shared" si="5668"/>
        <v>0</v>
      </c>
      <c r="FI1230" s="438">
        <f t="shared" si="5668"/>
        <v>0</v>
      </c>
      <c r="FJ1230" s="438">
        <f t="shared" si="5668"/>
        <v>0</v>
      </c>
      <c r="FK1230" s="438">
        <f t="shared" si="5668"/>
        <v>0</v>
      </c>
      <c r="FL1230" s="438">
        <f t="shared" si="5668"/>
        <v>0</v>
      </c>
      <c r="FM1230" s="438">
        <f t="shared" si="5668"/>
        <v>0</v>
      </c>
      <c r="FN1230" s="438">
        <f t="shared" si="5668"/>
        <v>0</v>
      </c>
      <c r="FO1230" s="438">
        <f t="shared" si="5668"/>
        <v>0</v>
      </c>
      <c r="FP1230" s="438">
        <f t="shared" si="5668"/>
        <v>0</v>
      </c>
      <c r="FQ1230" s="438">
        <f t="shared" si="5668"/>
        <v>0</v>
      </c>
      <c r="FR1230" s="438">
        <f t="shared" si="5668"/>
        <v>0</v>
      </c>
      <c r="FS1230" s="438">
        <f t="shared" si="5668"/>
        <v>0</v>
      </c>
      <c r="FT1230" s="438">
        <f t="shared" ref="FT1230:GZ1230" si="5669">IF(FT$8="",0,IF(FT$1=1,SUMIFS(1188:1188,$1:$1,"&gt;="&amp;1,$1:$1,"&lt;="&amp;INT(-$T1228/30))+(-$T1228/30-INT(-$T1228/30))*SUMIFS(1188:1188,$1:$1,INT(-$T1228/30)+1),0)+(-$T1228/30-INT(-$T1228/30))*SUMIFS(1188:1188,$1:$1,FT$1+INT(-$T1228/30)+1)+(INT(-$T1228/30)+1+$T1228/30)*SUMIFS(1188:1188,$1:$1,FT$1+INT(-$T1228/30)))</f>
        <v>0</v>
      </c>
      <c r="FU1230" s="438">
        <f t="shared" si="5669"/>
        <v>0</v>
      </c>
      <c r="FV1230" s="438">
        <f t="shared" si="5669"/>
        <v>0</v>
      </c>
      <c r="FW1230" s="438">
        <f t="shared" si="5669"/>
        <v>0</v>
      </c>
      <c r="FX1230" s="438">
        <f t="shared" si="5669"/>
        <v>0</v>
      </c>
      <c r="FY1230" s="438">
        <f t="shared" si="5669"/>
        <v>0</v>
      </c>
      <c r="FZ1230" s="438">
        <f t="shared" si="5669"/>
        <v>0</v>
      </c>
      <c r="GA1230" s="438">
        <f t="shared" si="5669"/>
        <v>0</v>
      </c>
      <c r="GB1230" s="438">
        <f t="shared" si="5669"/>
        <v>0</v>
      </c>
      <c r="GC1230" s="438">
        <f t="shared" si="5669"/>
        <v>0</v>
      </c>
      <c r="GD1230" s="438">
        <f t="shared" si="5669"/>
        <v>0</v>
      </c>
      <c r="GE1230" s="438">
        <f t="shared" si="5669"/>
        <v>0</v>
      </c>
      <c r="GF1230" s="438">
        <f t="shared" si="5669"/>
        <v>0</v>
      </c>
      <c r="GG1230" s="438">
        <f t="shared" si="5669"/>
        <v>0</v>
      </c>
      <c r="GH1230" s="438">
        <f t="shared" si="5669"/>
        <v>0</v>
      </c>
      <c r="GI1230" s="438">
        <f t="shared" si="5669"/>
        <v>0</v>
      </c>
      <c r="GJ1230" s="438">
        <f t="shared" si="5669"/>
        <v>0</v>
      </c>
      <c r="GK1230" s="438">
        <f t="shared" si="5669"/>
        <v>0</v>
      </c>
      <c r="GL1230" s="438">
        <f t="shared" si="5669"/>
        <v>0</v>
      </c>
      <c r="GM1230" s="438">
        <f t="shared" si="5669"/>
        <v>0</v>
      </c>
      <c r="GN1230" s="438">
        <f t="shared" si="5669"/>
        <v>0</v>
      </c>
      <c r="GO1230" s="438">
        <f t="shared" si="5669"/>
        <v>0</v>
      </c>
      <c r="GP1230" s="438">
        <f t="shared" si="5669"/>
        <v>0</v>
      </c>
      <c r="GQ1230" s="438">
        <f t="shared" si="5669"/>
        <v>0</v>
      </c>
      <c r="GR1230" s="438">
        <f t="shared" si="5669"/>
        <v>0</v>
      </c>
      <c r="GS1230" s="438">
        <f t="shared" si="5669"/>
        <v>0</v>
      </c>
      <c r="GT1230" s="438">
        <f t="shared" si="5669"/>
        <v>0</v>
      </c>
      <c r="GU1230" s="438">
        <f t="shared" si="5669"/>
        <v>0</v>
      </c>
      <c r="GV1230" s="438">
        <f t="shared" si="5669"/>
        <v>0</v>
      </c>
      <c r="GW1230" s="438">
        <f t="shared" si="5669"/>
        <v>0</v>
      </c>
      <c r="GX1230" s="438">
        <f t="shared" si="5669"/>
        <v>0</v>
      </c>
      <c r="GY1230" s="438">
        <f t="shared" si="5669"/>
        <v>0</v>
      </c>
      <c r="GZ1230" s="438">
        <f t="shared" si="5669"/>
        <v>0</v>
      </c>
      <c r="HA1230" s="3"/>
      <c r="HB1230" s="3"/>
    </row>
    <row r="1231" spans="1:210" ht="4.2" customHeight="1">
      <c r="A1231" s="1"/>
      <c r="B1231" s="439"/>
      <c r="C1231" s="439"/>
      <c r="D1231" s="439"/>
      <c r="E1231" s="440"/>
      <c r="F1231" s="441"/>
      <c r="G1231" s="442"/>
      <c r="H1231" s="439"/>
      <c r="I1231" s="439"/>
      <c r="J1231" s="439"/>
      <c r="K1231" s="439"/>
      <c r="L1231" s="439"/>
      <c r="M1231" s="443"/>
      <c r="N1231" s="439"/>
      <c r="O1231" s="439"/>
      <c r="P1231" s="443"/>
      <c r="Q1231" s="439"/>
      <c r="R1231" s="439"/>
      <c r="S1231" s="443"/>
      <c r="T1231" s="444"/>
      <c r="U1231" s="445"/>
      <c r="V1231" s="439"/>
      <c r="W1231" s="446"/>
      <c r="X1231" s="447"/>
      <c r="Y1231" s="448"/>
      <c r="Z1231" s="449"/>
      <c r="AA1231" s="450"/>
      <c r="AB1231" s="450"/>
      <c r="AC1231" s="450"/>
      <c r="AD1231" s="450"/>
      <c r="AE1231" s="450"/>
      <c r="AF1231" s="450"/>
      <c r="AG1231" s="450"/>
      <c r="AH1231" s="450"/>
      <c r="AI1231" s="450"/>
      <c r="AJ1231" s="450"/>
      <c r="AK1231" s="450"/>
      <c r="AL1231" s="450"/>
      <c r="AM1231" s="450"/>
      <c r="AN1231" s="450"/>
      <c r="AO1231" s="450"/>
      <c r="AP1231" s="450"/>
      <c r="AQ1231" s="450"/>
      <c r="AR1231" s="450"/>
      <c r="AS1231" s="450"/>
      <c r="AT1231" s="450"/>
      <c r="AU1231" s="450"/>
      <c r="AV1231" s="450"/>
      <c r="AW1231" s="450"/>
      <c r="AX1231" s="450"/>
      <c r="AY1231" s="450"/>
      <c r="AZ1231" s="450"/>
      <c r="BA1231" s="450"/>
      <c r="BB1231" s="450"/>
      <c r="BC1231" s="450"/>
      <c r="BD1231" s="450"/>
      <c r="BE1231" s="450"/>
      <c r="BF1231" s="450"/>
      <c r="BG1231" s="450"/>
      <c r="BH1231" s="450"/>
      <c r="BI1231" s="450"/>
      <c r="BJ1231" s="450"/>
      <c r="BK1231" s="450"/>
      <c r="BL1231" s="450"/>
      <c r="BM1231" s="450"/>
      <c r="BN1231" s="450"/>
      <c r="BO1231" s="450"/>
      <c r="BP1231" s="450"/>
      <c r="BQ1231" s="450"/>
      <c r="BR1231" s="450"/>
      <c r="BS1231" s="450"/>
      <c r="BT1231" s="450"/>
      <c r="BU1231" s="450"/>
      <c r="BV1231" s="450"/>
      <c r="BW1231" s="450"/>
      <c r="BX1231" s="450"/>
      <c r="BY1231" s="450"/>
      <c r="BZ1231" s="450"/>
      <c r="CA1231" s="450"/>
      <c r="CB1231" s="450"/>
      <c r="CC1231" s="450"/>
      <c r="CD1231" s="450"/>
      <c r="CE1231" s="450"/>
      <c r="CF1231" s="450"/>
      <c r="CG1231" s="450"/>
      <c r="CH1231" s="450"/>
      <c r="CI1231" s="450"/>
      <c r="CJ1231" s="450"/>
      <c r="CK1231" s="450"/>
      <c r="CL1231" s="450"/>
      <c r="CM1231" s="450"/>
      <c r="CN1231" s="450"/>
      <c r="CO1231" s="450"/>
      <c r="CP1231" s="450"/>
      <c r="CQ1231" s="450"/>
      <c r="CR1231" s="450"/>
      <c r="CS1231" s="450"/>
      <c r="CT1231" s="450"/>
      <c r="CU1231" s="450"/>
      <c r="CV1231" s="450"/>
      <c r="CW1231" s="450"/>
      <c r="CX1231" s="450"/>
      <c r="CY1231" s="450"/>
      <c r="CZ1231" s="450"/>
      <c r="DA1231" s="450"/>
      <c r="DB1231" s="450"/>
      <c r="DC1231" s="450"/>
      <c r="DD1231" s="450"/>
      <c r="DE1231" s="450"/>
      <c r="DF1231" s="450"/>
      <c r="DG1231" s="450"/>
      <c r="DH1231" s="450"/>
      <c r="DI1231" s="450"/>
      <c r="DJ1231" s="450"/>
      <c r="DK1231" s="450"/>
      <c r="DL1231" s="450"/>
      <c r="DM1231" s="450"/>
      <c r="DN1231" s="450"/>
      <c r="DO1231" s="450"/>
      <c r="DP1231" s="450"/>
      <c r="DQ1231" s="450"/>
      <c r="DR1231" s="450"/>
      <c r="DS1231" s="450"/>
      <c r="DT1231" s="450"/>
      <c r="DU1231" s="450"/>
      <c r="DV1231" s="450"/>
      <c r="DW1231" s="450"/>
      <c r="DX1231" s="450"/>
      <c r="DY1231" s="450"/>
      <c r="DZ1231" s="450"/>
      <c r="EA1231" s="450"/>
      <c r="EB1231" s="450"/>
      <c r="EC1231" s="450"/>
      <c r="ED1231" s="450"/>
      <c r="EE1231" s="450"/>
      <c r="EF1231" s="450"/>
      <c r="EG1231" s="450"/>
      <c r="EH1231" s="450"/>
      <c r="EI1231" s="450"/>
      <c r="EJ1231" s="450"/>
      <c r="EK1231" s="450"/>
      <c r="EL1231" s="450"/>
      <c r="EM1231" s="450"/>
      <c r="EN1231" s="450"/>
      <c r="EO1231" s="450"/>
      <c r="EP1231" s="450"/>
      <c r="EQ1231" s="450"/>
      <c r="ER1231" s="450"/>
      <c r="ES1231" s="450"/>
      <c r="ET1231" s="450"/>
      <c r="EU1231" s="450"/>
      <c r="EV1231" s="450"/>
      <c r="EW1231" s="450"/>
      <c r="EX1231" s="450"/>
      <c r="EY1231" s="450"/>
      <c r="EZ1231" s="450"/>
      <c r="FA1231" s="450"/>
      <c r="FB1231" s="450"/>
      <c r="FC1231" s="450"/>
      <c r="FD1231" s="450"/>
      <c r="FE1231" s="450"/>
      <c r="FF1231" s="450"/>
      <c r="FG1231" s="450"/>
      <c r="FH1231" s="450"/>
      <c r="FI1231" s="450"/>
      <c r="FJ1231" s="450"/>
      <c r="FK1231" s="450"/>
      <c r="FL1231" s="450"/>
      <c r="FM1231" s="450"/>
      <c r="FN1231" s="450"/>
      <c r="FO1231" s="450"/>
      <c r="FP1231" s="450"/>
      <c r="FQ1231" s="450"/>
      <c r="FR1231" s="450"/>
      <c r="FS1231" s="450"/>
      <c r="FT1231" s="450"/>
      <c r="FU1231" s="450"/>
      <c r="FV1231" s="450"/>
      <c r="FW1231" s="450"/>
      <c r="FX1231" s="450"/>
      <c r="FY1231" s="450"/>
      <c r="FZ1231" s="450"/>
      <c r="GA1231" s="450"/>
      <c r="GB1231" s="450"/>
      <c r="GC1231" s="450"/>
      <c r="GD1231" s="450"/>
      <c r="GE1231" s="450"/>
      <c r="GF1231" s="450"/>
      <c r="GG1231" s="450"/>
      <c r="GH1231" s="450"/>
      <c r="GI1231" s="450"/>
      <c r="GJ1231" s="450"/>
      <c r="GK1231" s="450"/>
      <c r="GL1231" s="450"/>
      <c r="GM1231" s="450"/>
      <c r="GN1231" s="450"/>
      <c r="GO1231" s="450"/>
      <c r="GP1231" s="450"/>
      <c r="GQ1231" s="450"/>
      <c r="GR1231" s="450"/>
      <c r="GS1231" s="450"/>
      <c r="GT1231" s="450"/>
      <c r="GU1231" s="450"/>
      <c r="GV1231" s="450"/>
      <c r="GW1231" s="450"/>
      <c r="GX1231" s="450"/>
      <c r="GY1231" s="450"/>
      <c r="GZ1231" s="450"/>
      <c r="HA1231" s="1"/>
      <c r="HB1231" s="1"/>
    </row>
    <row r="1232" spans="1:210" s="4" customFormat="1" ht="12.6" thickBot="1">
      <c r="A1232" s="3"/>
      <c r="B1232" s="430"/>
      <c r="C1232" s="431"/>
      <c r="D1232" s="431"/>
      <c r="E1232" s="432" t="s">
        <v>135</v>
      </c>
      <c r="F1232" s="433"/>
      <c r="G1232" s="409" t="s">
        <v>6</v>
      </c>
      <c r="H1232" s="36" t="s">
        <v>250</v>
      </c>
      <c r="I1232" s="36"/>
      <c r="J1232" s="36"/>
      <c r="K1232" s="36"/>
      <c r="L1232" s="36"/>
      <c r="M1232" s="37"/>
      <c r="N1232" s="36" t="str">
        <f>Главная!$Y$8</f>
        <v>итого</v>
      </c>
      <c r="O1232" s="36"/>
      <c r="P1232" s="5"/>
      <c r="Q1232" s="36" t="s">
        <v>26</v>
      </c>
      <c r="R1232" s="434"/>
      <c r="S1232" s="434"/>
      <c r="T1232" s="434"/>
      <c r="U1232" s="434"/>
      <c r="V1232" s="434"/>
      <c r="W1232" s="435"/>
      <c r="X1232" s="435"/>
      <c r="Y1232" s="436"/>
      <c r="Z1232" s="437"/>
      <c r="AA1232" s="438">
        <f>IF(AA$8="",0,SUM($Y1188:AA1188)-SUM($Y1230:AA1230))</f>
        <v>0</v>
      </c>
      <c r="AB1232" s="438">
        <f>IF(AB$8="",0,SUM($Y1188:AB1188)-SUM($Y1230:AB1230))</f>
        <v>0</v>
      </c>
      <c r="AC1232" s="438">
        <f>IF(AC$8="",0,SUM($Y1188:AC1188)-SUM($Y1230:AC1230))</f>
        <v>0</v>
      </c>
      <c r="AD1232" s="438">
        <f>IF(AD$8="",0,SUM($Y1188:AD1188)-SUM($Y1230:AD1230))</f>
        <v>0</v>
      </c>
      <c r="AE1232" s="438">
        <f>IF(AE$8="",0,SUM($Y1188:AE1188)-SUM($Y1230:AE1230))</f>
        <v>0</v>
      </c>
      <c r="AF1232" s="438">
        <f>IF(AF$8="",0,SUM($Y1188:AF1188)-SUM($Y1230:AF1230))</f>
        <v>0</v>
      </c>
      <c r="AG1232" s="438">
        <f>IF(AG$8="",0,SUM($Y1188:AG1188)-SUM($Y1230:AG1230))</f>
        <v>0</v>
      </c>
      <c r="AH1232" s="438">
        <f>IF(AH$8="",0,SUM($Y1188:AH1188)-SUM($Y1230:AH1230))</f>
        <v>0</v>
      </c>
      <c r="AI1232" s="438">
        <f>IF(AI$8="",0,SUM($Y1188:AI1188)-SUM($Y1230:AI1230))</f>
        <v>0</v>
      </c>
      <c r="AJ1232" s="438">
        <f>IF(AJ$8="",0,SUM($Y1188:AJ1188)-SUM($Y1230:AJ1230))</f>
        <v>0</v>
      </c>
      <c r="AK1232" s="438">
        <f>IF(AK$8="",0,SUM($Y1188:AK1188)-SUM($Y1230:AK1230))</f>
        <v>0</v>
      </c>
      <c r="AL1232" s="438">
        <f>IF(AL$8="",0,SUM($Y1188:AL1188)-SUM($Y1230:AL1230))</f>
        <v>0</v>
      </c>
      <c r="AM1232" s="438">
        <f>IF(AM$8="",0,SUM($Y1188:AM1188)-SUM($Y1230:AM1230))</f>
        <v>0</v>
      </c>
      <c r="AN1232" s="438">
        <f>IF(AN$8="",0,SUM($Y1188:AN1188)-SUM($Y1230:AN1230))</f>
        <v>0</v>
      </c>
      <c r="AO1232" s="438">
        <f>IF(AO$8="",0,SUM($Y1188:AO1188)-SUM($Y1230:AO1230))</f>
        <v>0</v>
      </c>
      <c r="AP1232" s="438">
        <f>IF(AP$8="",0,SUM($Y1188:AP1188)-SUM($Y1230:AP1230))</f>
        <v>0</v>
      </c>
      <c r="AQ1232" s="438">
        <f>IF(AQ$8="",0,SUM($Y1188:AQ1188)-SUM($Y1230:AQ1230))</f>
        <v>0</v>
      </c>
      <c r="AR1232" s="438">
        <f>IF(AR$8="",0,SUM($Y1188:AR1188)-SUM($Y1230:AR1230))</f>
        <v>0</v>
      </c>
      <c r="AS1232" s="438">
        <f>IF(AS$8="",0,SUM($Y1188:AS1188)-SUM($Y1230:AS1230))</f>
        <v>0</v>
      </c>
      <c r="AT1232" s="438">
        <f>IF(AT$8="",0,SUM($Y1188:AT1188)-SUM($Y1230:AT1230))</f>
        <v>0</v>
      </c>
      <c r="AU1232" s="438">
        <f>IF(AU$8="",0,SUM($Y1188:AU1188)-SUM($Y1230:AU1230))</f>
        <v>0</v>
      </c>
      <c r="AV1232" s="438">
        <f>IF(AV$8="",0,SUM($Y1188:AV1188)-SUM($Y1230:AV1230))</f>
        <v>0</v>
      </c>
      <c r="AW1232" s="438">
        <f>IF(AW$8="",0,SUM($Y1188:AW1188)-SUM($Y1230:AW1230))</f>
        <v>0</v>
      </c>
      <c r="AX1232" s="438">
        <f>IF(AX$8="",0,SUM($Y1188:AX1188)-SUM($Y1230:AX1230))</f>
        <v>0</v>
      </c>
      <c r="AY1232" s="438">
        <f>IF(AY$8="",0,SUM($Y1188:AY1188)-SUM($Y1230:AY1230))</f>
        <v>0</v>
      </c>
      <c r="AZ1232" s="438">
        <f>IF(AZ$8="",0,SUM($Y1188:AZ1188)-SUM($Y1230:AZ1230))</f>
        <v>0</v>
      </c>
      <c r="BA1232" s="438">
        <f>IF(BA$8="",0,SUM($Y1188:BA1188)-SUM($Y1230:BA1230))</f>
        <v>0</v>
      </c>
      <c r="BB1232" s="438">
        <f>IF(BB$8="",0,SUM($Y1188:BB1188)-SUM($Y1230:BB1230))</f>
        <v>0</v>
      </c>
      <c r="BC1232" s="438">
        <f>IF(BC$8="",0,SUM($Y1188:BC1188)-SUM($Y1230:BC1230))</f>
        <v>0</v>
      </c>
      <c r="BD1232" s="438">
        <f>IF(BD$8="",0,SUM($Y1188:BD1188)-SUM($Y1230:BD1230))</f>
        <v>0</v>
      </c>
      <c r="BE1232" s="438">
        <f>IF(BE$8="",0,SUM($Y1188:BE1188)-SUM($Y1230:BE1230))</f>
        <v>0</v>
      </c>
      <c r="BF1232" s="438">
        <f>IF(BF$8="",0,SUM($Y1188:BF1188)-SUM($Y1230:BF1230))</f>
        <v>0</v>
      </c>
      <c r="BG1232" s="438">
        <f>IF(BG$8="",0,SUM($Y1188:BG1188)-SUM($Y1230:BG1230))</f>
        <v>0</v>
      </c>
      <c r="BH1232" s="438">
        <f>IF(BH$8="",0,SUM($Y1188:BH1188)-SUM($Y1230:BH1230))</f>
        <v>0</v>
      </c>
      <c r="BI1232" s="438">
        <f>IF(BI$8="",0,SUM($Y1188:BI1188)-SUM($Y1230:BI1230))</f>
        <v>0</v>
      </c>
      <c r="BJ1232" s="438">
        <f>IF(BJ$8="",0,SUM($Y1188:BJ1188)-SUM($Y1230:BJ1230))</f>
        <v>0</v>
      </c>
      <c r="BK1232" s="438">
        <f>IF(BK$8="",0,SUM($Y1188:BK1188)-SUM($Y1230:BK1230))</f>
        <v>0</v>
      </c>
      <c r="BL1232" s="438">
        <f>IF(BL$8="",0,SUM($Y1188:BL1188)-SUM($Y1230:BL1230))</f>
        <v>0</v>
      </c>
      <c r="BM1232" s="438">
        <f>IF(BM$8="",0,SUM($Y1188:BM1188)-SUM($Y1230:BM1230))</f>
        <v>0</v>
      </c>
      <c r="BN1232" s="438">
        <f>IF(BN$8="",0,SUM($Y1188:BN1188)-SUM($Y1230:BN1230))</f>
        <v>0</v>
      </c>
      <c r="BO1232" s="438">
        <f>IF(BO$8="",0,SUM($Y1188:BO1188)-SUM($Y1230:BO1230))</f>
        <v>0</v>
      </c>
      <c r="BP1232" s="438">
        <f>IF(BP$8="",0,SUM($Y1188:BP1188)-SUM($Y1230:BP1230))</f>
        <v>0</v>
      </c>
      <c r="BQ1232" s="438">
        <f>IF(BQ$8="",0,SUM($Y1188:BQ1188)-SUM($Y1230:BQ1230))</f>
        <v>0</v>
      </c>
      <c r="BR1232" s="438">
        <f>IF(BR$8="",0,SUM($Y1188:BR1188)-SUM($Y1230:BR1230))</f>
        <v>0</v>
      </c>
      <c r="BS1232" s="438">
        <f>IF(BS$8="",0,SUM($Y1188:BS1188)-SUM($Y1230:BS1230))</f>
        <v>0</v>
      </c>
      <c r="BT1232" s="438">
        <f>IF(BT$8="",0,SUM($Y1188:BT1188)-SUM($Y1230:BT1230))</f>
        <v>0</v>
      </c>
      <c r="BU1232" s="438">
        <f>IF(BU$8="",0,SUM($Y1188:BU1188)-SUM($Y1230:BU1230))</f>
        <v>0</v>
      </c>
      <c r="BV1232" s="438">
        <f>IF(BV$8="",0,SUM($Y1188:BV1188)-SUM($Y1230:BV1230))</f>
        <v>0</v>
      </c>
      <c r="BW1232" s="438">
        <f>IF(BW$8="",0,SUM($Y1188:BW1188)-SUM($Y1230:BW1230))</f>
        <v>0</v>
      </c>
      <c r="BX1232" s="438">
        <f>IF(BX$8="",0,SUM($Y1188:BX1188)-SUM($Y1230:BX1230))</f>
        <v>0</v>
      </c>
      <c r="BY1232" s="438">
        <f>IF(BY$8="",0,SUM($Y1188:BY1188)-SUM($Y1230:BY1230))</f>
        <v>0</v>
      </c>
      <c r="BZ1232" s="438">
        <f>IF(BZ$8="",0,SUM($Y1188:BZ1188)-SUM($Y1230:BZ1230))</f>
        <v>0</v>
      </c>
      <c r="CA1232" s="438">
        <f>IF(CA$8="",0,SUM($Y1188:CA1188)-SUM($Y1230:CA1230))</f>
        <v>0</v>
      </c>
      <c r="CB1232" s="438">
        <f>IF(CB$8="",0,SUM($Y1188:CB1188)-SUM($Y1230:CB1230))</f>
        <v>0</v>
      </c>
      <c r="CC1232" s="438">
        <f>IF(CC$8="",0,SUM($Y1188:CC1188)-SUM($Y1230:CC1230))</f>
        <v>0</v>
      </c>
      <c r="CD1232" s="438">
        <f>IF(CD$8="",0,SUM($Y1188:CD1188)-SUM($Y1230:CD1230))</f>
        <v>0</v>
      </c>
      <c r="CE1232" s="438">
        <f>IF(CE$8="",0,SUM($Y1188:CE1188)-SUM($Y1230:CE1230))</f>
        <v>0</v>
      </c>
      <c r="CF1232" s="438">
        <f>IF(CF$8="",0,SUM($Y1188:CF1188)-SUM($Y1230:CF1230))</f>
        <v>0</v>
      </c>
      <c r="CG1232" s="438">
        <f>IF(CG$8="",0,SUM($Y1188:CG1188)-SUM($Y1230:CG1230))</f>
        <v>0</v>
      </c>
      <c r="CH1232" s="438">
        <f>IF(CH$8="",0,SUM($Y1188:CH1188)-SUM($Y1230:CH1230))</f>
        <v>0</v>
      </c>
      <c r="CI1232" s="438">
        <f>IF(CI$8="",0,SUM($Y1188:CI1188)-SUM($Y1230:CI1230))</f>
        <v>0</v>
      </c>
      <c r="CJ1232" s="438">
        <f>IF(CJ$8="",0,SUM($Y1188:CJ1188)-SUM($Y1230:CJ1230))</f>
        <v>0</v>
      </c>
      <c r="CK1232" s="438">
        <f>IF(CK$8="",0,SUM($Y1188:CK1188)-SUM($Y1230:CK1230))</f>
        <v>0</v>
      </c>
      <c r="CL1232" s="438">
        <f>IF(CL$8="",0,SUM($Y1188:CL1188)-SUM($Y1230:CL1230))</f>
        <v>0</v>
      </c>
      <c r="CM1232" s="438">
        <f>IF(CM$8="",0,SUM($Y1188:CM1188)-SUM($Y1230:CM1230))</f>
        <v>0</v>
      </c>
      <c r="CN1232" s="438">
        <f>IF(CN$8="",0,SUM($Y1188:CN1188)-SUM($Y1230:CN1230))</f>
        <v>0</v>
      </c>
      <c r="CO1232" s="438">
        <f>IF(CO$8="",0,SUM($Y1188:CO1188)-SUM($Y1230:CO1230))</f>
        <v>0</v>
      </c>
      <c r="CP1232" s="438">
        <f>IF(CP$8="",0,SUM($Y1188:CP1188)-SUM($Y1230:CP1230))</f>
        <v>0</v>
      </c>
      <c r="CQ1232" s="438">
        <f>IF(CQ$8="",0,SUM($Y1188:CQ1188)-SUM($Y1230:CQ1230))</f>
        <v>0</v>
      </c>
      <c r="CR1232" s="438">
        <f>IF(CR$8="",0,SUM($Y1188:CR1188)-SUM($Y1230:CR1230))</f>
        <v>0</v>
      </c>
      <c r="CS1232" s="438">
        <f>IF(CS$8="",0,SUM($Y1188:CS1188)-SUM($Y1230:CS1230))</f>
        <v>0</v>
      </c>
      <c r="CT1232" s="438">
        <f>IF(CT$8="",0,SUM($Y1188:CT1188)-SUM($Y1230:CT1230))</f>
        <v>0</v>
      </c>
      <c r="CU1232" s="438">
        <f>IF(CU$8="",0,SUM($Y1188:CU1188)-SUM($Y1230:CU1230))</f>
        <v>0</v>
      </c>
      <c r="CV1232" s="438">
        <f>IF(CV$8="",0,SUM($Y1188:CV1188)-SUM($Y1230:CV1230))</f>
        <v>0</v>
      </c>
      <c r="CW1232" s="438">
        <f>IF(CW$8="",0,SUM($Y1188:CW1188)-SUM($Y1230:CW1230))</f>
        <v>0</v>
      </c>
      <c r="CX1232" s="438">
        <f>IF(CX$8="",0,SUM($Y1188:CX1188)-SUM($Y1230:CX1230))</f>
        <v>0</v>
      </c>
      <c r="CY1232" s="438">
        <f>IF(CY$8="",0,SUM($Y1188:CY1188)-SUM($Y1230:CY1230))</f>
        <v>0</v>
      </c>
      <c r="CZ1232" s="438">
        <f>IF(CZ$8="",0,SUM($Y1188:CZ1188)-SUM($Y1230:CZ1230))</f>
        <v>0</v>
      </c>
      <c r="DA1232" s="438">
        <f>IF(DA$8="",0,SUM($Y1188:DA1188)-SUM($Y1230:DA1230))</f>
        <v>0</v>
      </c>
      <c r="DB1232" s="438">
        <f>IF(DB$8="",0,SUM($Y1188:DB1188)-SUM($Y1230:DB1230))</f>
        <v>0</v>
      </c>
      <c r="DC1232" s="438">
        <f>IF(DC$8="",0,SUM($Y1188:DC1188)-SUM($Y1230:DC1230))</f>
        <v>0</v>
      </c>
      <c r="DD1232" s="438">
        <f>IF(DD$8="",0,SUM($Y1188:DD1188)-SUM($Y1230:DD1230))</f>
        <v>0</v>
      </c>
      <c r="DE1232" s="438">
        <f>IF(DE$8="",0,SUM($Y1188:DE1188)-SUM($Y1230:DE1230))</f>
        <v>0</v>
      </c>
      <c r="DF1232" s="438">
        <f>IF(DF$8="",0,SUM($Y1188:DF1188)-SUM($Y1230:DF1230))</f>
        <v>0</v>
      </c>
      <c r="DG1232" s="438">
        <f>IF(DG$8="",0,SUM($Y1188:DG1188)-SUM($Y1230:DG1230))</f>
        <v>0</v>
      </c>
      <c r="DH1232" s="438">
        <f>IF(DH$8="",0,SUM($Y1188:DH1188)-SUM($Y1230:DH1230))</f>
        <v>0</v>
      </c>
      <c r="DI1232" s="438">
        <f>IF(DI$8="",0,SUM($Y1188:DI1188)-SUM($Y1230:DI1230))</f>
        <v>0</v>
      </c>
      <c r="DJ1232" s="438">
        <f>IF(DJ$8="",0,SUM($Y1188:DJ1188)-SUM($Y1230:DJ1230))</f>
        <v>0</v>
      </c>
      <c r="DK1232" s="438">
        <f>IF(DK$8="",0,SUM($Y1188:DK1188)-SUM($Y1230:DK1230))</f>
        <v>0</v>
      </c>
      <c r="DL1232" s="438">
        <f>IF(DL$8="",0,SUM($Y1188:DL1188)-SUM($Y1230:DL1230))</f>
        <v>0</v>
      </c>
      <c r="DM1232" s="438">
        <f>IF(DM$8="",0,SUM($Y1188:DM1188)-SUM($Y1230:DM1230))</f>
        <v>0</v>
      </c>
      <c r="DN1232" s="438">
        <f>IF(DN$8="",0,SUM($Y1188:DN1188)-SUM($Y1230:DN1230))</f>
        <v>0</v>
      </c>
      <c r="DO1232" s="438">
        <f>IF(DO$8="",0,SUM($Y1188:DO1188)-SUM($Y1230:DO1230))</f>
        <v>0</v>
      </c>
      <c r="DP1232" s="438">
        <f>IF(DP$8="",0,SUM($Y1188:DP1188)-SUM($Y1230:DP1230))</f>
        <v>0</v>
      </c>
      <c r="DQ1232" s="438">
        <f>IF(DQ$8="",0,SUM($Y1188:DQ1188)-SUM($Y1230:DQ1230))</f>
        <v>0</v>
      </c>
      <c r="DR1232" s="438">
        <f>IF(DR$8="",0,SUM($Y1188:DR1188)-SUM($Y1230:DR1230))</f>
        <v>0</v>
      </c>
      <c r="DS1232" s="438">
        <f>IF(DS$8="",0,SUM($Y1188:DS1188)-SUM($Y1230:DS1230))</f>
        <v>0</v>
      </c>
      <c r="DT1232" s="438">
        <f>IF(DT$8="",0,SUM($Y1188:DT1188)-SUM($Y1230:DT1230))</f>
        <v>0</v>
      </c>
      <c r="DU1232" s="438">
        <f>IF(DU$8="",0,SUM($Y1188:DU1188)-SUM($Y1230:DU1230))</f>
        <v>0</v>
      </c>
      <c r="DV1232" s="438">
        <f>IF(DV$8="",0,SUM($Y1188:DV1188)-SUM($Y1230:DV1230))</f>
        <v>0</v>
      </c>
      <c r="DW1232" s="438">
        <f>IF(DW$8="",0,SUM($Y1188:DW1188)-SUM($Y1230:DW1230))</f>
        <v>0</v>
      </c>
      <c r="DX1232" s="438">
        <f>IF(DX$8="",0,SUM($Y1188:DX1188)-SUM($Y1230:DX1230))</f>
        <v>0</v>
      </c>
      <c r="DY1232" s="438">
        <f>IF(DY$8="",0,SUM($Y1188:DY1188)-SUM($Y1230:DY1230))</f>
        <v>0</v>
      </c>
      <c r="DZ1232" s="438">
        <f>IF(DZ$8="",0,SUM($Y1188:DZ1188)-SUM($Y1230:DZ1230))</f>
        <v>0</v>
      </c>
      <c r="EA1232" s="438">
        <f>IF(EA$8="",0,SUM($Y1188:EA1188)-SUM($Y1230:EA1230))</f>
        <v>0</v>
      </c>
      <c r="EB1232" s="438">
        <f>IF(EB$8="",0,SUM($Y1188:EB1188)-SUM($Y1230:EB1230))</f>
        <v>0</v>
      </c>
      <c r="EC1232" s="438">
        <f>IF(EC$8="",0,SUM($Y1188:EC1188)-SUM($Y1230:EC1230))</f>
        <v>0</v>
      </c>
      <c r="ED1232" s="438">
        <f>IF(ED$8="",0,SUM($Y1188:ED1188)-SUM($Y1230:ED1230))</f>
        <v>0</v>
      </c>
      <c r="EE1232" s="438">
        <f>IF(EE$8="",0,SUM($Y1188:EE1188)-SUM($Y1230:EE1230))</f>
        <v>0</v>
      </c>
      <c r="EF1232" s="438">
        <f>IF(EF$8="",0,SUM($Y1188:EF1188)-SUM($Y1230:EF1230))</f>
        <v>0</v>
      </c>
      <c r="EG1232" s="438">
        <f>IF(EG$8="",0,SUM($Y1188:EG1188)-SUM($Y1230:EG1230))</f>
        <v>0</v>
      </c>
      <c r="EH1232" s="438">
        <f>IF(EH$8="",0,SUM($Y1188:EH1188)-SUM($Y1230:EH1230))</f>
        <v>0</v>
      </c>
      <c r="EI1232" s="438">
        <f>IF(EI$8="",0,SUM($Y1188:EI1188)-SUM($Y1230:EI1230))</f>
        <v>0</v>
      </c>
      <c r="EJ1232" s="438">
        <f>IF(EJ$8="",0,SUM($Y1188:EJ1188)-SUM($Y1230:EJ1230))</f>
        <v>0</v>
      </c>
      <c r="EK1232" s="438">
        <f>IF(EK$8="",0,SUM($Y1188:EK1188)-SUM($Y1230:EK1230))</f>
        <v>0</v>
      </c>
      <c r="EL1232" s="438">
        <f>IF(EL$8="",0,SUM($Y1188:EL1188)-SUM($Y1230:EL1230))</f>
        <v>0</v>
      </c>
      <c r="EM1232" s="438">
        <f>IF(EM$8="",0,SUM($Y1188:EM1188)-SUM($Y1230:EM1230))</f>
        <v>0</v>
      </c>
      <c r="EN1232" s="438">
        <f>IF(EN$8="",0,SUM($Y1188:EN1188)-SUM($Y1230:EN1230))</f>
        <v>0</v>
      </c>
      <c r="EO1232" s="438">
        <f>IF(EO$8="",0,SUM($Y1188:EO1188)-SUM($Y1230:EO1230))</f>
        <v>0</v>
      </c>
      <c r="EP1232" s="438">
        <f>IF(EP$8="",0,SUM($Y1188:EP1188)-SUM($Y1230:EP1230))</f>
        <v>0</v>
      </c>
      <c r="EQ1232" s="438">
        <f>IF(EQ$8="",0,SUM($Y1188:EQ1188)-SUM($Y1230:EQ1230))</f>
        <v>0</v>
      </c>
      <c r="ER1232" s="438">
        <f>IF(ER$8="",0,SUM($Y1188:ER1188)-SUM($Y1230:ER1230))</f>
        <v>0</v>
      </c>
      <c r="ES1232" s="438">
        <f>IF(ES$8="",0,SUM($Y1188:ES1188)-SUM($Y1230:ES1230))</f>
        <v>0</v>
      </c>
      <c r="ET1232" s="438">
        <f>IF(ET$8="",0,SUM($Y1188:ET1188)-SUM($Y1230:ET1230))</f>
        <v>0</v>
      </c>
      <c r="EU1232" s="438">
        <f>IF(EU$8="",0,SUM($Y1188:EU1188)-SUM($Y1230:EU1230))</f>
        <v>0</v>
      </c>
      <c r="EV1232" s="438">
        <f>IF(EV$8="",0,SUM($Y1188:EV1188)-SUM($Y1230:EV1230))</f>
        <v>0</v>
      </c>
      <c r="EW1232" s="438">
        <f>IF(EW$8="",0,SUM($Y1188:EW1188)-SUM($Y1230:EW1230))</f>
        <v>0</v>
      </c>
      <c r="EX1232" s="438">
        <f>IF(EX$8="",0,SUM($Y1188:EX1188)-SUM($Y1230:EX1230))</f>
        <v>0</v>
      </c>
      <c r="EY1232" s="438">
        <f>IF(EY$8="",0,SUM($Y1188:EY1188)-SUM($Y1230:EY1230))</f>
        <v>0</v>
      </c>
      <c r="EZ1232" s="438">
        <f>IF(EZ$8="",0,SUM($Y1188:EZ1188)-SUM($Y1230:EZ1230))</f>
        <v>0</v>
      </c>
      <c r="FA1232" s="438">
        <f>IF(FA$8="",0,SUM($Y1188:FA1188)-SUM($Y1230:FA1230))</f>
        <v>0</v>
      </c>
      <c r="FB1232" s="438">
        <f>IF(FB$8="",0,SUM($Y1188:FB1188)-SUM($Y1230:FB1230))</f>
        <v>0</v>
      </c>
      <c r="FC1232" s="438">
        <f>IF(FC$8="",0,SUM($Y1188:FC1188)-SUM($Y1230:FC1230))</f>
        <v>0</v>
      </c>
      <c r="FD1232" s="438">
        <f>IF(FD$8="",0,SUM($Y1188:FD1188)-SUM($Y1230:FD1230))</f>
        <v>0</v>
      </c>
      <c r="FE1232" s="438">
        <f>IF(FE$8="",0,SUM($Y1188:FE1188)-SUM($Y1230:FE1230))</f>
        <v>0</v>
      </c>
      <c r="FF1232" s="438">
        <f>IF(FF$8="",0,SUM($Y1188:FF1188)-SUM($Y1230:FF1230))</f>
        <v>0</v>
      </c>
      <c r="FG1232" s="438">
        <f>IF(FG$8="",0,SUM($Y1188:FG1188)-SUM($Y1230:FG1230))</f>
        <v>0</v>
      </c>
      <c r="FH1232" s="438">
        <f>IF(FH$8="",0,SUM($Y1188:FH1188)-SUM($Y1230:FH1230))</f>
        <v>0</v>
      </c>
      <c r="FI1232" s="438">
        <f>IF(FI$8="",0,SUM($Y1188:FI1188)-SUM($Y1230:FI1230))</f>
        <v>0</v>
      </c>
      <c r="FJ1232" s="438">
        <f>IF(FJ$8="",0,SUM($Y1188:FJ1188)-SUM($Y1230:FJ1230))</f>
        <v>0</v>
      </c>
      <c r="FK1232" s="438">
        <f>IF(FK$8="",0,SUM($Y1188:FK1188)-SUM($Y1230:FK1230))</f>
        <v>0</v>
      </c>
      <c r="FL1232" s="438">
        <f>IF(FL$8="",0,SUM($Y1188:FL1188)-SUM($Y1230:FL1230))</f>
        <v>0</v>
      </c>
      <c r="FM1232" s="438">
        <f>IF(FM$8="",0,SUM($Y1188:FM1188)-SUM($Y1230:FM1230))</f>
        <v>0</v>
      </c>
      <c r="FN1232" s="438">
        <f>IF(FN$8="",0,SUM($Y1188:FN1188)-SUM($Y1230:FN1230))</f>
        <v>0</v>
      </c>
      <c r="FO1232" s="438">
        <f>IF(FO$8="",0,SUM($Y1188:FO1188)-SUM($Y1230:FO1230))</f>
        <v>0</v>
      </c>
      <c r="FP1232" s="438">
        <f>IF(FP$8="",0,SUM($Y1188:FP1188)-SUM($Y1230:FP1230))</f>
        <v>0</v>
      </c>
      <c r="FQ1232" s="438">
        <f>IF(FQ$8="",0,SUM($Y1188:FQ1188)-SUM($Y1230:FQ1230))</f>
        <v>0</v>
      </c>
      <c r="FR1232" s="438">
        <f>IF(FR$8="",0,SUM($Y1188:FR1188)-SUM($Y1230:FR1230))</f>
        <v>0</v>
      </c>
      <c r="FS1232" s="438">
        <f>IF(FS$8="",0,SUM($Y1188:FS1188)-SUM($Y1230:FS1230))</f>
        <v>0</v>
      </c>
      <c r="FT1232" s="438">
        <f>IF(FT$8="",0,SUM($Y1188:FT1188)-SUM($Y1230:FT1230))</f>
        <v>0</v>
      </c>
      <c r="FU1232" s="438">
        <f>IF(FU$8="",0,SUM($Y1188:FU1188)-SUM($Y1230:FU1230))</f>
        <v>0</v>
      </c>
      <c r="FV1232" s="438">
        <f>IF(FV$8="",0,SUM($Y1188:FV1188)-SUM($Y1230:FV1230))</f>
        <v>0</v>
      </c>
      <c r="FW1232" s="438">
        <f>IF(FW$8="",0,SUM($Y1188:FW1188)-SUM($Y1230:FW1230))</f>
        <v>0</v>
      </c>
      <c r="FX1232" s="438">
        <f>IF(FX$8="",0,SUM($Y1188:FX1188)-SUM($Y1230:FX1230))</f>
        <v>0</v>
      </c>
      <c r="FY1232" s="438">
        <f>IF(FY$8="",0,SUM($Y1188:FY1188)-SUM($Y1230:FY1230))</f>
        <v>0</v>
      </c>
      <c r="FZ1232" s="438">
        <f>IF(FZ$8="",0,SUM($Y1188:FZ1188)-SUM($Y1230:FZ1230))</f>
        <v>0</v>
      </c>
      <c r="GA1232" s="438">
        <f>IF(GA$8="",0,SUM($Y1188:GA1188)-SUM($Y1230:GA1230))</f>
        <v>0</v>
      </c>
      <c r="GB1232" s="438">
        <f>IF(GB$8="",0,SUM($Y1188:GB1188)-SUM($Y1230:GB1230))</f>
        <v>0</v>
      </c>
      <c r="GC1232" s="438">
        <f>IF(GC$8="",0,SUM($Y1188:GC1188)-SUM($Y1230:GC1230))</f>
        <v>0</v>
      </c>
      <c r="GD1232" s="438">
        <f>IF(GD$8="",0,SUM($Y1188:GD1188)-SUM($Y1230:GD1230))</f>
        <v>0</v>
      </c>
      <c r="GE1232" s="438">
        <f>IF(GE$8="",0,SUM($Y1188:GE1188)-SUM($Y1230:GE1230))</f>
        <v>0</v>
      </c>
      <c r="GF1232" s="438">
        <f>IF(GF$8="",0,SUM($Y1188:GF1188)-SUM($Y1230:GF1230))</f>
        <v>0</v>
      </c>
      <c r="GG1232" s="438">
        <f>IF(GG$8="",0,SUM($Y1188:GG1188)-SUM($Y1230:GG1230))</f>
        <v>0</v>
      </c>
      <c r="GH1232" s="438">
        <f>IF(GH$8="",0,SUM($Y1188:GH1188)-SUM($Y1230:GH1230))</f>
        <v>0</v>
      </c>
      <c r="GI1232" s="438">
        <f>IF(GI$8="",0,SUM($Y1188:GI1188)-SUM($Y1230:GI1230))</f>
        <v>0</v>
      </c>
      <c r="GJ1232" s="438">
        <f>IF(GJ$8="",0,SUM($Y1188:GJ1188)-SUM($Y1230:GJ1230))</f>
        <v>0</v>
      </c>
      <c r="GK1232" s="438">
        <f>IF(GK$8="",0,SUM($Y1188:GK1188)-SUM($Y1230:GK1230))</f>
        <v>0</v>
      </c>
      <c r="GL1232" s="438">
        <f>IF(GL$8="",0,SUM($Y1188:GL1188)-SUM($Y1230:GL1230))</f>
        <v>0</v>
      </c>
      <c r="GM1232" s="438">
        <f>IF(GM$8="",0,SUM($Y1188:GM1188)-SUM($Y1230:GM1230))</f>
        <v>0</v>
      </c>
      <c r="GN1232" s="438">
        <f>IF(GN$8="",0,SUM($Y1188:GN1188)-SUM($Y1230:GN1230))</f>
        <v>0</v>
      </c>
      <c r="GO1232" s="438">
        <f>IF(GO$8="",0,SUM($Y1188:GO1188)-SUM($Y1230:GO1230))</f>
        <v>0</v>
      </c>
      <c r="GP1232" s="438">
        <f>IF(GP$8="",0,SUM($Y1188:GP1188)-SUM($Y1230:GP1230))</f>
        <v>0</v>
      </c>
      <c r="GQ1232" s="438">
        <f>IF(GQ$8="",0,SUM($Y1188:GQ1188)-SUM($Y1230:GQ1230))</f>
        <v>0</v>
      </c>
      <c r="GR1232" s="438">
        <f>IF(GR$8="",0,SUM($Y1188:GR1188)-SUM($Y1230:GR1230))</f>
        <v>0</v>
      </c>
      <c r="GS1232" s="438">
        <f>IF(GS$8="",0,SUM($Y1188:GS1188)-SUM($Y1230:GS1230))</f>
        <v>0</v>
      </c>
      <c r="GT1232" s="438">
        <f>IF(GT$8="",0,SUM($Y1188:GT1188)-SUM($Y1230:GT1230))</f>
        <v>0</v>
      </c>
      <c r="GU1232" s="438">
        <f>IF(GU$8="",0,SUM($Y1188:GU1188)-SUM($Y1230:GU1230))</f>
        <v>0</v>
      </c>
      <c r="GV1232" s="438">
        <f>IF(GV$8="",0,SUM($Y1188:GV1188)-SUM($Y1230:GV1230))</f>
        <v>0</v>
      </c>
      <c r="GW1232" s="438">
        <f>IF(GW$8="",0,SUM($Y1188:GW1188)-SUM($Y1230:GW1230))</f>
        <v>0</v>
      </c>
      <c r="GX1232" s="438">
        <f>IF(GX$8="",0,SUM($Y1188:GX1188)-SUM($Y1230:GX1230))</f>
        <v>0</v>
      </c>
      <c r="GY1232" s="438">
        <f>IF(GY$8="",0,SUM($Y1188:GY1188)-SUM($Y1230:GY1230))</f>
        <v>0</v>
      </c>
      <c r="GZ1232" s="438">
        <f>IF(GZ$8="",0,SUM($Y1188:GZ1188)-SUM($Y1230:GZ1230))</f>
        <v>0</v>
      </c>
      <c r="HA1232" s="3"/>
      <c r="HB1232" s="3"/>
    </row>
    <row r="1233" spans="1:210" ht="4.2" customHeight="1">
      <c r="A1233" s="1"/>
      <c r="B1233" s="439"/>
      <c r="C1233" s="439"/>
      <c r="D1233" s="439"/>
      <c r="E1233" s="440"/>
      <c r="F1233" s="441"/>
      <c r="G1233" s="442"/>
      <c r="H1233" s="439"/>
      <c r="I1233" s="439"/>
      <c r="J1233" s="439"/>
      <c r="K1233" s="439"/>
      <c r="L1233" s="439"/>
      <c r="M1233" s="443"/>
      <c r="N1233" s="439"/>
      <c r="O1233" s="439"/>
      <c r="P1233" s="443"/>
      <c r="Q1233" s="439"/>
      <c r="R1233" s="439"/>
      <c r="S1233" s="443"/>
      <c r="T1233" s="444"/>
      <c r="U1233" s="445"/>
      <c r="V1233" s="439"/>
      <c r="W1233" s="446"/>
      <c r="X1233" s="447"/>
      <c r="Y1233" s="448"/>
      <c r="Z1233" s="449"/>
      <c r="AA1233" s="450"/>
      <c r="AB1233" s="450"/>
      <c r="AC1233" s="450"/>
      <c r="AD1233" s="450"/>
      <c r="AE1233" s="450"/>
      <c r="AF1233" s="450"/>
      <c r="AG1233" s="450"/>
      <c r="AH1233" s="450"/>
      <c r="AI1233" s="450"/>
      <c r="AJ1233" s="450"/>
      <c r="AK1233" s="450"/>
      <c r="AL1233" s="450"/>
      <c r="AM1233" s="450"/>
      <c r="AN1233" s="450"/>
      <c r="AO1233" s="450"/>
      <c r="AP1233" s="450"/>
      <c r="AQ1233" s="450"/>
      <c r="AR1233" s="450"/>
      <c r="AS1233" s="450"/>
      <c r="AT1233" s="450"/>
      <c r="AU1233" s="450"/>
      <c r="AV1233" s="450"/>
      <c r="AW1233" s="450"/>
      <c r="AX1233" s="450"/>
      <c r="AY1233" s="450"/>
      <c r="AZ1233" s="450"/>
      <c r="BA1233" s="450"/>
      <c r="BB1233" s="450"/>
      <c r="BC1233" s="450"/>
      <c r="BD1233" s="450"/>
      <c r="BE1233" s="450"/>
      <c r="BF1233" s="450"/>
      <c r="BG1233" s="450"/>
      <c r="BH1233" s="450"/>
      <c r="BI1233" s="450"/>
      <c r="BJ1233" s="450"/>
      <c r="BK1233" s="450"/>
      <c r="BL1233" s="450"/>
      <c r="BM1233" s="450"/>
      <c r="BN1233" s="450"/>
      <c r="BO1233" s="450"/>
      <c r="BP1233" s="450"/>
      <c r="BQ1233" s="450"/>
      <c r="BR1233" s="450"/>
      <c r="BS1233" s="450"/>
      <c r="BT1233" s="450"/>
      <c r="BU1233" s="450"/>
      <c r="BV1233" s="450"/>
      <c r="BW1233" s="450"/>
      <c r="BX1233" s="450"/>
      <c r="BY1233" s="450"/>
      <c r="BZ1233" s="450"/>
      <c r="CA1233" s="450"/>
      <c r="CB1233" s="450"/>
      <c r="CC1233" s="450"/>
      <c r="CD1233" s="450"/>
      <c r="CE1233" s="450"/>
      <c r="CF1233" s="450"/>
      <c r="CG1233" s="450"/>
      <c r="CH1233" s="450"/>
      <c r="CI1233" s="450"/>
      <c r="CJ1233" s="450"/>
      <c r="CK1233" s="450"/>
      <c r="CL1233" s="450"/>
      <c r="CM1233" s="450"/>
      <c r="CN1233" s="450"/>
      <c r="CO1233" s="450"/>
      <c r="CP1233" s="450"/>
      <c r="CQ1233" s="450"/>
      <c r="CR1233" s="450"/>
      <c r="CS1233" s="450"/>
      <c r="CT1233" s="450"/>
      <c r="CU1233" s="450"/>
      <c r="CV1233" s="450"/>
      <c r="CW1233" s="450"/>
      <c r="CX1233" s="450"/>
      <c r="CY1233" s="450"/>
      <c r="CZ1233" s="450"/>
      <c r="DA1233" s="450"/>
      <c r="DB1233" s="450"/>
      <c r="DC1233" s="450"/>
      <c r="DD1233" s="450"/>
      <c r="DE1233" s="450"/>
      <c r="DF1233" s="450"/>
      <c r="DG1233" s="450"/>
      <c r="DH1233" s="450"/>
      <c r="DI1233" s="450"/>
      <c r="DJ1233" s="450"/>
      <c r="DK1233" s="450"/>
      <c r="DL1233" s="450"/>
      <c r="DM1233" s="450"/>
      <c r="DN1233" s="450"/>
      <c r="DO1233" s="450"/>
      <c r="DP1233" s="450"/>
      <c r="DQ1233" s="450"/>
      <c r="DR1233" s="450"/>
      <c r="DS1233" s="450"/>
      <c r="DT1233" s="450"/>
      <c r="DU1233" s="450"/>
      <c r="DV1233" s="450"/>
      <c r="DW1233" s="450"/>
      <c r="DX1233" s="450"/>
      <c r="DY1233" s="450"/>
      <c r="DZ1233" s="450"/>
      <c r="EA1233" s="450"/>
      <c r="EB1233" s="450"/>
      <c r="EC1233" s="450"/>
      <c r="ED1233" s="450"/>
      <c r="EE1233" s="450"/>
      <c r="EF1233" s="450"/>
      <c r="EG1233" s="450"/>
      <c r="EH1233" s="450"/>
      <c r="EI1233" s="450"/>
      <c r="EJ1233" s="450"/>
      <c r="EK1233" s="450"/>
      <c r="EL1233" s="450"/>
      <c r="EM1233" s="450"/>
      <c r="EN1233" s="450"/>
      <c r="EO1233" s="450"/>
      <c r="EP1233" s="450"/>
      <c r="EQ1233" s="450"/>
      <c r="ER1233" s="450"/>
      <c r="ES1233" s="450"/>
      <c r="ET1233" s="450"/>
      <c r="EU1233" s="450"/>
      <c r="EV1233" s="450"/>
      <c r="EW1233" s="450"/>
      <c r="EX1233" s="450"/>
      <c r="EY1233" s="450"/>
      <c r="EZ1233" s="450"/>
      <c r="FA1233" s="450"/>
      <c r="FB1233" s="450"/>
      <c r="FC1233" s="450"/>
      <c r="FD1233" s="450"/>
      <c r="FE1233" s="450"/>
      <c r="FF1233" s="450"/>
      <c r="FG1233" s="450"/>
      <c r="FH1233" s="450"/>
      <c r="FI1233" s="450"/>
      <c r="FJ1233" s="450"/>
      <c r="FK1233" s="450"/>
      <c r="FL1233" s="450"/>
      <c r="FM1233" s="450"/>
      <c r="FN1233" s="450"/>
      <c r="FO1233" s="450"/>
      <c r="FP1233" s="450"/>
      <c r="FQ1233" s="450"/>
      <c r="FR1233" s="450"/>
      <c r="FS1233" s="450"/>
      <c r="FT1233" s="450"/>
      <c r="FU1233" s="450"/>
      <c r="FV1233" s="450"/>
      <c r="FW1233" s="450"/>
      <c r="FX1233" s="450"/>
      <c r="FY1233" s="450"/>
      <c r="FZ1233" s="450"/>
      <c r="GA1233" s="450"/>
      <c r="GB1233" s="450"/>
      <c r="GC1233" s="450"/>
      <c r="GD1233" s="450"/>
      <c r="GE1233" s="450"/>
      <c r="GF1233" s="450"/>
      <c r="GG1233" s="450"/>
      <c r="GH1233" s="450"/>
      <c r="GI1233" s="450"/>
      <c r="GJ1233" s="450"/>
      <c r="GK1233" s="450"/>
      <c r="GL1233" s="450"/>
      <c r="GM1233" s="450"/>
      <c r="GN1233" s="450"/>
      <c r="GO1233" s="450"/>
      <c r="GP1233" s="450"/>
      <c r="GQ1233" s="450"/>
      <c r="GR1233" s="450"/>
      <c r="GS1233" s="450"/>
      <c r="GT1233" s="450"/>
      <c r="GU1233" s="450"/>
      <c r="GV1233" s="450"/>
      <c r="GW1233" s="450"/>
      <c r="GX1233" s="450"/>
      <c r="GY1233" s="450"/>
      <c r="GZ1233" s="450"/>
      <c r="HA1233" s="1"/>
      <c r="HB1233" s="1"/>
    </row>
    <row r="1234" spans="1:210" s="122" customFormat="1" ht="4.2" customHeight="1">
      <c r="A1234" s="60"/>
      <c r="B1234" s="60"/>
      <c r="C1234" s="60"/>
      <c r="D1234" s="60"/>
      <c r="E1234" s="273"/>
      <c r="F1234" s="116"/>
      <c r="G1234" s="117"/>
      <c r="H1234" s="60"/>
      <c r="I1234" s="60"/>
      <c r="J1234" s="60"/>
      <c r="K1234" s="60"/>
      <c r="L1234" s="60"/>
      <c r="M1234" s="117"/>
      <c r="N1234" s="60"/>
      <c r="O1234" s="60"/>
      <c r="P1234" s="231"/>
      <c r="Q1234" s="60"/>
      <c r="R1234" s="60"/>
      <c r="S1234" s="117"/>
      <c r="T1234" s="211"/>
      <c r="U1234" s="117"/>
      <c r="V1234" s="60"/>
      <c r="W1234" s="118"/>
      <c r="X1234" s="118"/>
      <c r="Y1234" s="119"/>
      <c r="Z1234" s="120"/>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1"/>
      <c r="AY1234" s="121"/>
      <c r="AZ1234" s="121"/>
      <c r="BA1234" s="121"/>
      <c r="BB1234" s="121"/>
      <c r="BC1234" s="121"/>
      <c r="BD1234" s="121"/>
      <c r="BE1234" s="121"/>
      <c r="BF1234" s="121"/>
      <c r="BG1234" s="121"/>
      <c r="BH1234" s="121"/>
      <c r="BI1234" s="121"/>
      <c r="BJ1234" s="121"/>
      <c r="BK1234" s="121"/>
      <c r="BL1234" s="121"/>
      <c r="BM1234" s="121"/>
      <c r="BN1234" s="121"/>
      <c r="BO1234" s="121"/>
      <c r="BP1234" s="121"/>
      <c r="BQ1234" s="121"/>
      <c r="BR1234" s="121"/>
      <c r="BS1234" s="121"/>
      <c r="BT1234" s="121"/>
      <c r="BU1234" s="121"/>
      <c r="BV1234" s="121"/>
      <c r="BW1234" s="121"/>
      <c r="BX1234" s="121"/>
      <c r="BY1234" s="121"/>
      <c r="BZ1234" s="121"/>
      <c r="CA1234" s="121"/>
      <c r="CB1234" s="121"/>
      <c r="CC1234" s="121"/>
      <c r="CD1234" s="121"/>
      <c r="CE1234" s="121"/>
      <c r="CF1234" s="121"/>
      <c r="CG1234" s="121"/>
      <c r="CH1234" s="121"/>
      <c r="CI1234" s="121"/>
      <c r="CJ1234" s="121"/>
      <c r="CK1234" s="121"/>
      <c r="CL1234" s="121"/>
      <c r="CM1234" s="121"/>
      <c r="CN1234" s="121"/>
      <c r="CO1234" s="121"/>
      <c r="CP1234" s="121"/>
      <c r="CQ1234" s="121"/>
      <c r="CR1234" s="121"/>
      <c r="CS1234" s="121"/>
      <c r="CT1234" s="121"/>
      <c r="CU1234" s="121"/>
      <c r="CV1234" s="121"/>
      <c r="CW1234" s="121"/>
      <c r="CX1234" s="121"/>
      <c r="CY1234" s="121"/>
      <c r="CZ1234" s="121"/>
      <c r="DA1234" s="121"/>
      <c r="DB1234" s="121"/>
      <c r="DC1234" s="121"/>
      <c r="DD1234" s="121"/>
      <c r="DE1234" s="121"/>
      <c r="DF1234" s="121"/>
      <c r="DG1234" s="121"/>
      <c r="DH1234" s="121"/>
      <c r="DI1234" s="121"/>
      <c r="DJ1234" s="121"/>
      <c r="DK1234" s="121"/>
      <c r="DL1234" s="121"/>
      <c r="DM1234" s="121"/>
      <c r="DN1234" s="121"/>
      <c r="DO1234" s="121"/>
      <c r="DP1234" s="121"/>
      <c r="DQ1234" s="121"/>
      <c r="DR1234" s="121"/>
      <c r="DS1234" s="121"/>
      <c r="DT1234" s="121"/>
      <c r="DU1234" s="121"/>
      <c r="DV1234" s="121"/>
      <c r="DW1234" s="121"/>
      <c r="DX1234" s="121"/>
      <c r="DY1234" s="121"/>
      <c r="DZ1234" s="121"/>
      <c r="EA1234" s="121"/>
      <c r="EB1234" s="121"/>
      <c r="EC1234" s="121"/>
      <c r="ED1234" s="121"/>
      <c r="EE1234" s="121"/>
      <c r="EF1234" s="121"/>
      <c r="EG1234" s="121"/>
      <c r="EH1234" s="121"/>
      <c r="EI1234" s="121"/>
      <c r="EJ1234" s="121"/>
      <c r="EK1234" s="121"/>
      <c r="EL1234" s="121"/>
      <c r="EM1234" s="121"/>
      <c r="EN1234" s="121"/>
      <c r="EO1234" s="121"/>
      <c r="EP1234" s="121"/>
      <c r="EQ1234" s="121"/>
      <c r="ER1234" s="121"/>
      <c r="ES1234" s="121"/>
      <c r="ET1234" s="121"/>
      <c r="EU1234" s="121"/>
      <c r="EV1234" s="121"/>
      <c r="EW1234" s="121"/>
      <c r="EX1234" s="121"/>
      <c r="EY1234" s="121"/>
      <c r="EZ1234" s="121"/>
      <c r="FA1234" s="121"/>
      <c r="FB1234" s="121"/>
      <c r="FC1234" s="121"/>
      <c r="FD1234" s="121"/>
      <c r="FE1234" s="121"/>
      <c r="FF1234" s="121"/>
      <c r="FG1234" s="121"/>
      <c r="FH1234" s="121"/>
      <c r="FI1234" s="121"/>
      <c r="FJ1234" s="121"/>
      <c r="FK1234" s="121"/>
      <c r="FL1234" s="121"/>
      <c r="FM1234" s="121"/>
      <c r="FN1234" s="121"/>
      <c r="FO1234" s="121"/>
      <c r="FP1234" s="121"/>
      <c r="FQ1234" s="121"/>
      <c r="FR1234" s="121"/>
      <c r="FS1234" s="121"/>
      <c r="FT1234" s="121"/>
      <c r="FU1234" s="121"/>
      <c r="FV1234" s="121"/>
      <c r="FW1234" s="121"/>
      <c r="FX1234" s="121"/>
      <c r="FY1234" s="121"/>
      <c r="FZ1234" s="121"/>
      <c r="GA1234" s="121"/>
      <c r="GB1234" s="121"/>
      <c r="GC1234" s="121"/>
      <c r="GD1234" s="121"/>
      <c r="GE1234" s="121"/>
      <c r="GF1234" s="121"/>
      <c r="GG1234" s="121"/>
      <c r="GH1234" s="121"/>
      <c r="GI1234" s="121"/>
      <c r="GJ1234" s="121"/>
      <c r="GK1234" s="121"/>
      <c r="GL1234" s="121"/>
      <c r="GM1234" s="121"/>
      <c r="GN1234" s="121"/>
      <c r="GO1234" s="121"/>
      <c r="GP1234" s="121"/>
      <c r="GQ1234" s="121"/>
      <c r="GR1234" s="121"/>
      <c r="GS1234" s="121"/>
      <c r="GT1234" s="121"/>
      <c r="GU1234" s="121"/>
      <c r="GV1234" s="121"/>
      <c r="GW1234" s="121"/>
      <c r="GX1234" s="121"/>
      <c r="GY1234" s="121"/>
      <c r="GZ1234" s="121"/>
      <c r="HA1234" s="60"/>
      <c r="HB1234" s="60"/>
    </row>
    <row r="1235" spans="1:210" s="4" customFormat="1">
      <c r="A1235" s="3"/>
      <c r="B1235" s="3"/>
      <c r="C1235" s="3"/>
      <c r="D1235" s="3"/>
      <c r="E1235" s="9"/>
      <c r="F1235" s="51"/>
      <c r="G1235" s="250" t="s">
        <v>6</v>
      </c>
      <c r="H1235" s="3" t="s">
        <v>325</v>
      </c>
      <c r="I1235" s="3"/>
      <c r="J1235" s="3"/>
      <c r="K1235" s="3"/>
      <c r="L1235" s="3"/>
      <c r="M1235" s="5"/>
      <c r="N1235" s="3" t="str">
        <f>Главная!$Y$8</f>
        <v>итого</v>
      </c>
      <c r="O1235" s="3"/>
      <c r="P1235" s="5"/>
      <c r="Q1235" s="3" t="s">
        <v>26</v>
      </c>
      <c r="R1235" s="3"/>
      <c r="S1235" s="5"/>
      <c r="T1235" s="84"/>
      <c r="U1235" s="24"/>
      <c r="V1235" s="3"/>
      <c r="W1235" s="12">
        <f>SUM($Y1235:$HA1235)</f>
        <v>0</v>
      </c>
      <c r="X1235" s="12"/>
      <c r="Y1235" s="46"/>
      <c r="Z1235" s="91"/>
      <c r="AA1235" s="92">
        <f t="shared" ref="AA1235:BF1235" si="5670">IF(AA$8="",0,AA1123+SUMIFS(AA1134:AA1234,$E1134:$E1234,"CF(+)")-SUMIFS(AA1134:AA1234,$E1134:$E1234,"CF(-)"))</f>
        <v>0</v>
      </c>
      <c r="AB1235" s="92">
        <f t="shared" si="5670"/>
        <v>0</v>
      </c>
      <c r="AC1235" s="92">
        <f t="shared" si="5670"/>
        <v>0</v>
      </c>
      <c r="AD1235" s="92">
        <f t="shared" si="5670"/>
        <v>0</v>
      </c>
      <c r="AE1235" s="92">
        <f t="shared" si="5670"/>
        <v>0</v>
      </c>
      <c r="AF1235" s="92">
        <f t="shared" si="5670"/>
        <v>0</v>
      </c>
      <c r="AG1235" s="92">
        <f t="shared" si="5670"/>
        <v>0</v>
      </c>
      <c r="AH1235" s="92">
        <f t="shared" si="5670"/>
        <v>0</v>
      </c>
      <c r="AI1235" s="92">
        <f t="shared" si="5670"/>
        <v>0</v>
      </c>
      <c r="AJ1235" s="92">
        <f t="shared" si="5670"/>
        <v>0</v>
      </c>
      <c r="AK1235" s="92">
        <f t="shared" si="5670"/>
        <v>0</v>
      </c>
      <c r="AL1235" s="92">
        <f t="shared" si="5670"/>
        <v>0</v>
      </c>
      <c r="AM1235" s="92">
        <f t="shared" si="5670"/>
        <v>0</v>
      </c>
      <c r="AN1235" s="92">
        <f t="shared" si="5670"/>
        <v>0</v>
      </c>
      <c r="AO1235" s="92">
        <f t="shared" si="5670"/>
        <v>0</v>
      </c>
      <c r="AP1235" s="92">
        <f t="shared" si="5670"/>
        <v>0</v>
      </c>
      <c r="AQ1235" s="92">
        <f t="shared" si="5670"/>
        <v>0</v>
      </c>
      <c r="AR1235" s="92">
        <f t="shared" si="5670"/>
        <v>0</v>
      </c>
      <c r="AS1235" s="92">
        <f t="shared" si="5670"/>
        <v>0</v>
      </c>
      <c r="AT1235" s="92">
        <f t="shared" si="5670"/>
        <v>0</v>
      </c>
      <c r="AU1235" s="92">
        <f t="shared" si="5670"/>
        <v>0</v>
      </c>
      <c r="AV1235" s="92">
        <f t="shared" si="5670"/>
        <v>0</v>
      </c>
      <c r="AW1235" s="92">
        <f t="shared" si="5670"/>
        <v>0</v>
      </c>
      <c r="AX1235" s="92">
        <f t="shared" si="5670"/>
        <v>0</v>
      </c>
      <c r="AY1235" s="92">
        <f t="shared" si="5670"/>
        <v>0</v>
      </c>
      <c r="AZ1235" s="92">
        <f t="shared" si="5670"/>
        <v>0</v>
      </c>
      <c r="BA1235" s="92">
        <f t="shared" si="5670"/>
        <v>0</v>
      </c>
      <c r="BB1235" s="92">
        <f t="shared" si="5670"/>
        <v>0</v>
      </c>
      <c r="BC1235" s="92">
        <f t="shared" si="5670"/>
        <v>0</v>
      </c>
      <c r="BD1235" s="92">
        <f t="shared" si="5670"/>
        <v>0</v>
      </c>
      <c r="BE1235" s="92">
        <f t="shared" si="5670"/>
        <v>0</v>
      </c>
      <c r="BF1235" s="92">
        <f t="shared" si="5670"/>
        <v>0</v>
      </c>
      <c r="BG1235" s="92">
        <f t="shared" ref="BG1235:CL1235" si="5671">IF(BG$8="",0,BG1123+SUMIFS(BG1134:BG1234,$E1134:$E1234,"CF(+)")-SUMIFS(BG1134:BG1234,$E1134:$E1234,"CF(-)"))</f>
        <v>0</v>
      </c>
      <c r="BH1235" s="92">
        <f t="shared" si="5671"/>
        <v>0</v>
      </c>
      <c r="BI1235" s="92">
        <f t="shared" si="5671"/>
        <v>0</v>
      </c>
      <c r="BJ1235" s="92">
        <f t="shared" si="5671"/>
        <v>0</v>
      </c>
      <c r="BK1235" s="92">
        <f t="shared" si="5671"/>
        <v>0</v>
      </c>
      <c r="BL1235" s="92">
        <f t="shared" si="5671"/>
        <v>0</v>
      </c>
      <c r="BM1235" s="92">
        <f t="shared" si="5671"/>
        <v>0</v>
      </c>
      <c r="BN1235" s="92">
        <f t="shared" si="5671"/>
        <v>0</v>
      </c>
      <c r="BO1235" s="92">
        <f t="shared" si="5671"/>
        <v>0</v>
      </c>
      <c r="BP1235" s="92">
        <f t="shared" si="5671"/>
        <v>0</v>
      </c>
      <c r="BQ1235" s="92">
        <f t="shared" si="5671"/>
        <v>0</v>
      </c>
      <c r="BR1235" s="92">
        <f t="shared" si="5671"/>
        <v>0</v>
      </c>
      <c r="BS1235" s="92">
        <f t="shared" si="5671"/>
        <v>0</v>
      </c>
      <c r="BT1235" s="92">
        <f t="shared" si="5671"/>
        <v>0</v>
      </c>
      <c r="BU1235" s="92">
        <f t="shared" si="5671"/>
        <v>0</v>
      </c>
      <c r="BV1235" s="92">
        <f t="shared" si="5671"/>
        <v>0</v>
      </c>
      <c r="BW1235" s="92">
        <f t="shared" si="5671"/>
        <v>0</v>
      </c>
      <c r="BX1235" s="92">
        <f t="shared" si="5671"/>
        <v>0</v>
      </c>
      <c r="BY1235" s="92">
        <f t="shared" si="5671"/>
        <v>0</v>
      </c>
      <c r="BZ1235" s="92">
        <f t="shared" si="5671"/>
        <v>0</v>
      </c>
      <c r="CA1235" s="92">
        <f t="shared" si="5671"/>
        <v>0</v>
      </c>
      <c r="CB1235" s="92">
        <f t="shared" si="5671"/>
        <v>0</v>
      </c>
      <c r="CC1235" s="92">
        <f t="shared" si="5671"/>
        <v>0</v>
      </c>
      <c r="CD1235" s="92">
        <f t="shared" si="5671"/>
        <v>0</v>
      </c>
      <c r="CE1235" s="92">
        <f t="shared" si="5671"/>
        <v>0</v>
      </c>
      <c r="CF1235" s="92">
        <f t="shared" si="5671"/>
        <v>0</v>
      </c>
      <c r="CG1235" s="92">
        <f t="shared" si="5671"/>
        <v>0</v>
      </c>
      <c r="CH1235" s="92">
        <f t="shared" si="5671"/>
        <v>0</v>
      </c>
      <c r="CI1235" s="92">
        <f t="shared" si="5671"/>
        <v>0</v>
      </c>
      <c r="CJ1235" s="92">
        <f t="shared" si="5671"/>
        <v>0</v>
      </c>
      <c r="CK1235" s="92">
        <f t="shared" si="5671"/>
        <v>0</v>
      </c>
      <c r="CL1235" s="92">
        <f t="shared" si="5671"/>
        <v>0</v>
      </c>
      <c r="CM1235" s="92">
        <f t="shared" ref="CM1235:DG1235" si="5672">IF(CM$8="",0,CM1123+SUMIFS(CM1134:CM1234,$E1134:$E1234,"CF(+)")-SUMIFS(CM1134:CM1234,$E1134:$E1234,"CF(-)"))</f>
        <v>0</v>
      </c>
      <c r="CN1235" s="92">
        <f t="shared" si="5672"/>
        <v>0</v>
      </c>
      <c r="CO1235" s="92">
        <f t="shared" si="5672"/>
        <v>0</v>
      </c>
      <c r="CP1235" s="92">
        <f t="shared" si="5672"/>
        <v>0</v>
      </c>
      <c r="CQ1235" s="92">
        <f t="shared" si="5672"/>
        <v>0</v>
      </c>
      <c r="CR1235" s="92">
        <f t="shared" si="5672"/>
        <v>0</v>
      </c>
      <c r="CS1235" s="92">
        <f t="shared" si="5672"/>
        <v>0</v>
      </c>
      <c r="CT1235" s="92">
        <f t="shared" si="5672"/>
        <v>0</v>
      </c>
      <c r="CU1235" s="92">
        <f t="shared" si="5672"/>
        <v>0</v>
      </c>
      <c r="CV1235" s="92">
        <f t="shared" si="5672"/>
        <v>0</v>
      </c>
      <c r="CW1235" s="92">
        <f t="shared" si="5672"/>
        <v>0</v>
      </c>
      <c r="CX1235" s="92">
        <f t="shared" si="5672"/>
        <v>0</v>
      </c>
      <c r="CY1235" s="92">
        <f t="shared" si="5672"/>
        <v>0</v>
      </c>
      <c r="CZ1235" s="92">
        <f t="shared" si="5672"/>
        <v>0</v>
      </c>
      <c r="DA1235" s="92">
        <f t="shared" si="5672"/>
        <v>0</v>
      </c>
      <c r="DB1235" s="92">
        <f t="shared" si="5672"/>
        <v>0</v>
      </c>
      <c r="DC1235" s="92">
        <f t="shared" si="5672"/>
        <v>0</v>
      </c>
      <c r="DD1235" s="92">
        <f t="shared" si="5672"/>
        <v>0</v>
      </c>
      <c r="DE1235" s="92">
        <f t="shared" si="5672"/>
        <v>0</v>
      </c>
      <c r="DF1235" s="92">
        <f t="shared" si="5672"/>
        <v>0</v>
      </c>
      <c r="DG1235" s="92">
        <f t="shared" si="5672"/>
        <v>0</v>
      </c>
      <c r="DH1235" s="92">
        <f t="shared" ref="DH1235:FS1235" si="5673">IF(DH$8="",0,DH1123+SUMIFS(DH1134:DH1234,$E1134:$E1234,"CF(+)")-SUMIFS(DH1134:DH1234,$E1134:$E1234,"CF(-)"))</f>
        <v>0</v>
      </c>
      <c r="DI1235" s="92">
        <f t="shared" si="5673"/>
        <v>0</v>
      </c>
      <c r="DJ1235" s="92">
        <f t="shared" si="5673"/>
        <v>0</v>
      </c>
      <c r="DK1235" s="92">
        <f t="shared" si="5673"/>
        <v>0</v>
      </c>
      <c r="DL1235" s="92">
        <f t="shared" si="5673"/>
        <v>0</v>
      </c>
      <c r="DM1235" s="92">
        <f t="shared" si="5673"/>
        <v>0</v>
      </c>
      <c r="DN1235" s="92">
        <f t="shared" si="5673"/>
        <v>0</v>
      </c>
      <c r="DO1235" s="92">
        <f t="shared" si="5673"/>
        <v>0</v>
      </c>
      <c r="DP1235" s="92">
        <f t="shared" si="5673"/>
        <v>0</v>
      </c>
      <c r="DQ1235" s="92">
        <f t="shared" si="5673"/>
        <v>0</v>
      </c>
      <c r="DR1235" s="92">
        <f t="shared" si="5673"/>
        <v>0</v>
      </c>
      <c r="DS1235" s="92">
        <f t="shared" si="5673"/>
        <v>0</v>
      </c>
      <c r="DT1235" s="92">
        <f t="shared" si="5673"/>
        <v>0</v>
      </c>
      <c r="DU1235" s="92">
        <f t="shared" si="5673"/>
        <v>0</v>
      </c>
      <c r="DV1235" s="92">
        <f t="shared" si="5673"/>
        <v>0</v>
      </c>
      <c r="DW1235" s="92">
        <f t="shared" si="5673"/>
        <v>0</v>
      </c>
      <c r="DX1235" s="92">
        <f t="shared" si="5673"/>
        <v>0</v>
      </c>
      <c r="DY1235" s="92">
        <f t="shared" si="5673"/>
        <v>0</v>
      </c>
      <c r="DZ1235" s="92">
        <f t="shared" si="5673"/>
        <v>0</v>
      </c>
      <c r="EA1235" s="92">
        <f t="shared" si="5673"/>
        <v>0</v>
      </c>
      <c r="EB1235" s="92">
        <f t="shared" si="5673"/>
        <v>0</v>
      </c>
      <c r="EC1235" s="92">
        <f t="shared" si="5673"/>
        <v>0</v>
      </c>
      <c r="ED1235" s="92">
        <f t="shared" si="5673"/>
        <v>0</v>
      </c>
      <c r="EE1235" s="92">
        <f t="shared" si="5673"/>
        <v>0</v>
      </c>
      <c r="EF1235" s="92">
        <f t="shared" si="5673"/>
        <v>0</v>
      </c>
      <c r="EG1235" s="92">
        <f t="shared" si="5673"/>
        <v>0</v>
      </c>
      <c r="EH1235" s="92">
        <f t="shared" si="5673"/>
        <v>0</v>
      </c>
      <c r="EI1235" s="92">
        <f t="shared" si="5673"/>
        <v>0</v>
      </c>
      <c r="EJ1235" s="92">
        <f t="shared" si="5673"/>
        <v>0</v>
      </c>
      <c r="EK1235" s="92">
        <f t="shared" si="5673"/>
        <v>0</v>
      </c>
      <c r="EL1235" s="92">
        <f t="shared" si="5673"/>
        <v>0</v>
      </c>
      <c r="EM1235" s="92">
        <f t="shared" si="5673"/>
        <v>0</v>
      </c>
      <c r="EN1235" s="92">
        <f t="shared" si="5673"/>
        <v>0</v>
      </c>
      <c r="EO1235" s="92">
        <f t="shared" si="5673"/>
        <v>0</v>
      </c>
      <c r="EP1235" s="92">
        <f t="shared" si="5673"/>
        <v>0</v>
      </c>
      <c r="EQ1235" s="92">
        <f t="shared" si="5673"/>
        <v>0</v>
      </c>
      <c r="ER1235" s="92">
        <f t="shared" si="5673"/>
        <v>0</v>
      </c>
      <c r="ES1235" s="92">
        <f t="shared" si="5673"/>
        <v>0</v>
      </c>
      <c r="ET1235" s="92">
        <f t="shared" si="5673"/>
        <v>0</v>
      </c>
      <c r="EU1235" s="92">
        <f t="shared" si="5673"/>
        <v>0</v>
      </c>
      <c r="EV1235" s="92">
        <f t="shared" si="5673"/>
        <v>0</v>
      </c>
      <c r="EW1235" s="92">
        <f t="shared" si="5673"/>
        <v>0</v>
      </c>
      <c r="EX1235" s="92">
        <f t="shared" si="5673"/>
        <v>0</v>
      </c>
      <c r="EY1235" s="92">
        <f t="shared" si="5673"/>
        <v>0</v>
      </c>
      <c r="EZ1235" s="92">
        <f t="shared" si="5673"/>
        <v>0</v>
      </c>
      <c r="FA1235" s="92">
        <f t="shared" si="5673"/>
        <v>0</v>
      </c>
      <c r="FB1235" s="92">
        <f t="shared" si="5673"/>
        <v>0</v>
      </c>
      <c r="FC1235" s="92">
        <f t="shared" si="5673"/>
        <v>0</v>
      </c>
      <c r="FD1235" s="92">
        <f t="shared" si="5673"/>
        <v>0</v>
      </c>
      <c r="FE1235" s="92">
        <f t="shared" si="5673"/>
        <v>0</v>
      </c>
      <c r="FF1235" s="92">
        <f t="shared" si="5673"/>
        <v>0</v>
      </c>
      <c r="FG1235" s="92">
        <f t="shared" si="5673"/>
        <v>0</v>
      </c>
      <c r="FH1235" s="92">
        <f t="shared" si="5673"/>
        <v>0</v>
      </c>
      <c r="FI1235" s="92">
        <f t="shared" si="5673"/>
        <v>0</v>
      </c>
      <c r="FJ1235" s="92">
        <f t="shared" si="5673"/>
        <v>0</v>
      </c>
      <c r="FK1235" s="92">
        <f t="shared" si="5673"/>
        <v>0</v>
      </c>
      <c r="FL1235" s="92">
        <f t="shared" si="5673"/>
        <v>0</v>
      </c>
      <c r="FM1235" s="92">
        <f t="shared" si="5673"/>
        <v>0</v>
      </c>
      <c r="FN1235" s="92">
        <f t="shared" si="5673"/>
        <v>0</v>
      </c>
      <c r="FO1235" s="92">
        <f t="shared" si="5673"/>
        <v>0</v>
      </c>
      <c r="FP1235" s="92">
        <f t="shared" si="5673"/>
        <v>0</v>
      </c>
      <c r="FQ1235" s="92">
        <f t="shared" si="5673"/>
        <v>0</v>
      </c>
      <c r="FR1235" s="92">
        <f t="shared" si="5673"/>
        <v>0</v>
      </c>
      <c r="FS1235" s="92">
        <f t="shared" si="5673"/>
        <v>0</v>
      </c>
      <c r="FT1235" s="92">
        <f t="shared" ref="FT1235:GZ1235" si="5674">IF(FT$8="",0,FT1123+SUMIFS(FT1134:FT1234,$E1134:$E1234,"CF(+)")-SUMIFS(FT1134:FT1234,$E1134:$E1234,"CF(-)"))</f>
        <v>0</v>
      </c>
      <c r="FU1235" s="92">
        <f t="shared" si="5674"/>
        <v>0</v>
      </c>
      <c r="FV1235" s="92">
        <f t="shared" si="5674"/>
        <v>0</v>
      </c>
      <c r="FW1235" s="92">
        <f t="shared" si="5674"/>
        <v>0</v>
      </c>
      <c r="FX1235" s="92">
        <f t="shared" si="5674"/>
        <v>0</v>
      </c>
      <c r="FY1235" s="92">
        <f t="shared" si="5674"/>
        <v>0</v>
      </c>
      <c r="FZ1235" s="92">
        <f t="shared" si="5674"/>
        <v>0</v>
      </c>
      <c r="GA1235" s="92">
        <f t="shared" si="5674"/>
        <v>0</v>
      </c>
      <c r="GB1235" s="92">
        <f t="shared" si="5674"/>
        <v>0</v>
      </c>
      <c r="GC1235" s="92">
        <f t="shared" si="5674"/>
        <v>0</v>
      </c>
      <c r="GD1235" s="92">
        <f t="shared" si="5674"/>
        <v>0</v>
      </c>
      <c r="GE1235" s="92">
        <f t="shared" si="5674"/>
        <v>0</v>
      </c>
      <c r="GF1235" s="92">
        <f t="shared" si="5674"/>
        <v>0</v>
      </c>
      <c r="GG1235" s="92">
        <f t="shared" si="5674"/>
        <v>0</v>
      </c>
      <c r="GH1235" s="92">
        <f t="shared" si="5674"/>
        <v>0</v>
      </c>
      <c r="GI1235" s="92">
        <f t="shared" si="5674"/>
        <v>0</v>
      </c>
      <c r="GJ1235" s="92">
        <f t="shared" si="5674"/>
        <v>0</v>
      </c>
      <c r="GK1235" s="92">
        <f t="shared" si="5674"/>
        <v>0</v>
      </c>
      <c r="GL1235" s="92">
        <f t="shared" si="5674"/>
        <v>0</v>
      </c>
      <c r="GM1235" s="92">
        <f t="shared" si="5674"/>
        <v>0</v>
      </c>
      <c r="GN1235" s="92">
        <f t="shared" si="5674"/>
        <v>0</v>
      </c>
      <c r="GO1235" s="92">
        <f t="shared" si="5674"/>
        <v>0</v>
      </c>
      <c r="GP1235" s="92">
        <f t="shared" si="5674"/>
        <v>0</v>
      </c>
      <c r="GQ1235" s="92">
        <f t="shared" si="5674"/>
        <v>0</v>
      </c>
      <c r="GR1235" s="92">
        <f t="shared" si="5674"/>
        <v>0</v>
      </c>
      <c r="GS1235" s="92">
        <f t="shared" si="5674"/>
        <v>0</v>
      </c>
      <c r="GT1235" s="92">
        <f t="shared" si="5674"/>
        <v>0</v>
      </c>
      <c r="GU1235" s="92">
        <f t="shared" si="5674"/>
        <v>0</v>
      </c>
      <c r="GV1235" s="92">
        <f t="shared" si="5674"/>
        <v>0</v>
      </c>
      <c r="GW1235" s="92">
        <f t="shared" si="5674"/>
        <v>0</v>
      </c>
      <c r="GX1235" s="92">
        <f t="shared" si="5674"/>
        <v>0</v>
      </c>
      <c r="GY1235" s="92">
        <f t="shared" si="5674"/>
        <v>0</v>
      </c>
      <c r="GZ1235" s="92">
        <f t="shared" si="5674"/>
        <v>0</v>
      </c>
      <c r="HA1235" s="3"/>
      <c r="HB1235" s="3"/>
    </row>
    <row r="1236" spans="1:210" ht="4.95" customHeight="1">
      <c r="A1236" s="1"/>
      <c r="B1236" s="1"/>
      <c r="C1236" s="1"/>
      <c r="D1236" s="1"/>
      <c r="E1236" s="263"/>
      <c r="F1236" s="48"/>
      <c r="G1236" s="231"/>
      <c r="H1236" s="1"/>
      <c r="I1236" s="1"/>
      <c r="J1236" s="1"/>
      <c r="K1236" s="1"/>
      <c r="L1236" s="1"/>
      <c r="M1236" s="5"/>
      <c r="N1236" s="1"/>
      <c r="O1236" s="1"/>
      <c r="P1236" s="5"/>
      <c r="Q1236" s="1"/>
      <c r="R1236" s="1"/>
      <c r="S1236" s="5"/>
      <c r="T1236" s="7"/>
      <c r="U1236" s="24"/>
      <c r="V1236" s="1"/>
      <c r="W1236" s="12"/>
      <c r="X1236" s="10"/>
      <c r="Y1236" s="46"/>
      <c r="Z1236" s="91"/>
      <c r="AA1236" s="94"/>
      <c r="AB1236" s="94"/>
      <c r="AC1236" s="94"/>
      <c r="AD1236" s="94"/>
      <c r="AE1236" s="94"/>
      <c r="AF1236" s="94"/>
      <c r="AG1236" s="94"/>
      <c r="AH1236" s="94"/>
      <c r="AI1236" s="94"/>
      <c r="AJ1236" s="94"/>
      <c r="AK1236" s="94"/>
      <c r="AL1236" s="94"/>
      <c r="AM1236" s="94"/>
      <c r="AN1236" s="94"/>
      <c r="AO1236" s="94"/>
      <c r="AP1236" s="94"/>
      <c r="AQ1236" s="94"/>
      <c r="AR1236" s="94"/>
      <c r="AS1236" s="94"/>
      <c r="AT1236" s="94"/>
      <c r="AU1236" s="94"/>
      <c r="AV1236" s="94"/>
      <c r="AW1236" s="94"/>
      <c r="AX1236" s="94"/>
      <c r="AY1236" s="94"/>
      <c r="AZ1236" s="94"/>
      <c r="BA1236" s="94"/>
      <c r="BB1236" s="94"/>
      <c r="BC1236" s="94"/>
      <c r="BD1236" s="94"/>
      <c r="BE1236" s="94"/>
      <c r="BF1236" s="94"/>
      <c r="BG1236" s="94"/>
      <c r="BH1236" s="94"/>
      <c r="BI1236" s="94"/>
      <c r="BJ1236" s="94"/>
      <c r="BK1236" s="94"/>
      <c r="BL1236" s="94"/>
      <c r="BM1236" s="94"/>
      <c r="BN1236" s="94"/>
      <c r="BO1236" s="94"/>
      <c r="BP1236" s="94"/>
      <c r="BQ1236" s="94"/>
      <c r="BR1236" s="94"/>
      <c r="BS1236" s="94"/>
      <c r="BT1236" s="94"/>
      <c r="BU1236" s="94"/>
      <c r="BV1236" s="94"/>
      <c r="BW1236" s="94"/>
      <c r="BX1236" s="94"/>
      <c r="BY1236" s="94"/>
      <c r="BZ1236" s="94"/>
      <c r="CA1236" s="94"/>
      <c r="CB1236" s="94"/>
      <c r="CC1236" s="94"/>
      <c r="CD1236" s="94"/>
      <c r="CE1236" s="94"/>
      <c r="CF1236" s="94"/>
      <c r="CG1236" s="94"/>
      <c r="CH1236" s="94"/>
      <c r="CI1236" s="94"/>
      <c r="CJ1236" s="94"/>
      <c r="CK1236" s="94"/>
      <c r="CL1236" s="94"/>
      <c r="CM1236" s="94"/>
      <c r="CN1236" s="94"/>
      <c r="CO1236" s="94"/>
      <c r="CP1236" s="94"/>
      <c r="CQ1236" s="94"/>
      <c r="CR1236" s="94"/>
      <c r="CS1236" s="94"/>
      <c r="CT1236" s="94"/>
      <c r="CU1236" s="94"/>
      <c r="CV1236" s="94"/>
      <c r="CW1236" s="94"/>
      <c r="CX1236" s="94"/>
      <c r="CY1236" s="94"/>
      <c r="CZ1236" s="94"/>
      <c r="DA1236" s="94"/>
      <c r="DB1236" s="94"/>
      <c r="DC1236" s="94"/>
      <c r="DD1236" s="94"/>
      <c r="DE1236" s="94"/>
      <c r="DF1236" s="94"/>
      <c r="DG1236" s="94"/>
      <c r="DH1236" s="94"/>
      <c r="DI1236" s="94"/>
      <c r="DJ1236" s="94"/>
      <c r="DK1236" s="94"/>
      <c r="DL1236" s="94"/>
      <c r="DM1236" s="94"/>
      <c r="DN1236" s="94"/>
      <c r="DO1236" s="94"/>
      <c r="DP1236" s="94"/>
      <c r="DQ1236" s="94"/>
      <c r="DR1236" s="94"/>
      <c r="DS1236" s="94"/>
      <c r="DT1236" s="94"/>
      <c r="DU1236" s="94"/>
      <c r="DV1236" s="94"/>
      <c r="DW1236" s="94"/>
      <c r="DX1236" s="94"/>
      <c r="DY1236" s="94"/>
      <c r="DZ1236" s="94"/>
      <c r="EA1236" s="94"/>
      <c r="EB1236" s="94"/>
      <c r="EC1236" s="94"/>
      <c r="ED1236" s="94"/>
      <c r="EE1236" s="94"/>
      <c r="EF1236" s="94"/>
      <c r="EG1236" s="94"/>
      <c r="EH1236" s="94"/>
      <c r="EI1236" s="94"/>
      <c r="EJ1236" s="94"/>
      <c r="EK1236" s="94"/>
      <c r="EL1236" s="94"/>
      <c r="EM1236" s="94"/>
      <c r="EN1236" s="94"/>
      <c r="EO1236" s="94"/>
      <c r="EP1236" s="94"/>
      <c r="EQ1236" s="94"/>
      <c r="ER1236" s="94"/>
      <c r="ES1236" s="94"/>
      <c r="ET1236" s="94"/>
      <c r="EU1236" s="94"/>
      <c r="EV1236" s="94"/>
      <c r="EW1236" s="94"/>
      <c r="EX1236" s="94"/>
      <c r="EY1236" s="94"/>
      <c r="EZ1236" s="94"/>
      <c r="FA1236" s="94"/>
      <c r="FB1236" s="94"/>
      <c r="FC1236" s="94"/>
      <c r="FD1236" s="94"/>
      <c r="FE1236" s="94"/>
      <c r="FF1236" s="94"/>
      <c r="FG1236" s="94"/>
      <c r="FH1236" s="94"/>
      <c r="FI1236" s="94"/>
      <c r="FJ1236" s="94"/>
      <c r="FK1236" s="94"/>
      <c r="FL1236" s="94"/>
      <c r="FM1236" s="94"/>
      <c r="FN1236" s="94"/>
      <c r="FO1236" s="94"/>
      <c r="FP1236" s="94"/>
      <c r="FQ1236" s="94"/>
      <c r="FR1236" s="94"/>
      <c r="FS1236" s="94"/>
      <c r="FT1236" s="94"/>
      <c r="FU1236" s="94"/>
      <c r="FV1236" s="94"/>
      <c r="FW1236" s="94"/>
      <c r="FX1236" s="94"/>
      <c r="FY1236" s="94"/>
      <c r="FZ1236" s="94"/>
      <c r="GA1236" s="94"/>
      <c r="GB1236" s="94"/>
      <c r="GC1236" s="94"/>
      <c r="GD1236" s="94"/>
      <c r="GE1236" s="94"/>
      <c r="GF1236" s="94"/>
      <c r="GG1236" s="94"/>
      <c r="GH1236" s="94"/>
      <c r="GI1236" s="94"/>
      <c r="GJ1236" s="94"/>
      <c r="GK1236" s="94"/>
      <c r="GL1236" s="94"/>
      <c r="GM1236" s="94"/>
      <c r="GN1236" s="94"/>
      <c r="GO1236" s="94"/>
      <c r="GP1236" s="94"/>
      <c r="GQ1236" s="94"/>
      <c r="GR1236" s="94"/>
      <c r="GS1236" s="94"/>
      <c r="GT1236" s="94"/>
      <c r="GU1236" s="94"/>
      <c r="GV1236" s="94"/>
      <c r="GW1236" s="94"/>
      <c r="GX1236" s="94"/>
      <c r="GY1236" s="94"/>
      <c r="GZ1236" s="94"/>
      <c r="HA1236" s="1"/>
      <c r="HB1236" s="1"/>
    </row>
    <row r="1237" spans="1:210" s="4" customFormat="1">
      <c r="A1237" s="3"/>
      <c r="B1237" s="3"/>
      <c r="C1237" s="3"/>
      <c r="D1237" s="3"/>
      <c r="E1237" s="9"/>
      <c r="F1237" s="51"/>
      <c r="G1237" s="250" t="s">
        <v>6</v>
      </c>
      <c r="H1237" s="3" t="s">
        <v>251</v>
      </c>
      <c r="I1237" s="3"/>
      <c r="J1237" s="3"/>
      <c r="K1237" s="3"/>
      <c r="L1237" s="3"/>
      <c r="M1237" s="5"/>
      <c r="N1237" s="3" t="str">
        <f>Главная!$Y$8</f>
        <v>итого</v>
      </c>
      <c r="O1237" s="3"/>
      <c r="P1237" s="5"/>
      <c r="Q1237" s="3" t="s">
        <v>26</v>
      </c>
      <c r="R1237" s="3"/>
      <c r="S1237" s="5"/>
      <c r="T1237" s="84"/>
      <c r="U1237" s="24"/>
      <c r="V1237" s="3"/>
      <c r="W1237" s="12">
        <f>SUMIFS($Y1237:$HA1237,$Y$8:$HA$8,MAX($Y$8:$HA$8))</f>
        <v>0</v>
      </c>
      <c r="X1237" s="12"/>
      <c r="Y1237" s="46"/>
      <c r="Z1237" s="91"/>
      <c r="AA1237" s="92">
        <f t="shared" ref="AA1237:BF1237" si="5675">Z1237+AA1235</f>
        <v>0</v>
      </c>
      <c r="AB1237" s="92">
        <f t="shared" si="5675"/>
        <v>0</v>
      </c>
      <c r="AC1237" s="92">
        <f t="shared" si="5675"/>
        <v>0</v>
      </c>
      <c r="AD1237" s="92">
        <f t="shared" si="5675"/>
        <v>0</v>
      </c>
      <c r="AE1237" s="92">
        <f t="shared" si="5675"/>
        <v>0</v>
      </c>
      <c r="AF1237" s="92">
        <f t="shared" si="5675"/>
        <v>0</v>
      </c>
      <c r="AG1237" s="92">
        <f t="shared" si="5675"/>
        <v>0</v>
      </c>
      <c r="AH1237" s="92">
        <f t="shared" si="5675"/>
        <v>0</v>
      </c>
      <c r="AI1237" s="92">
        <f t="shared" si="5675"/>
        <v>0</v>
      </c>
      <c r="AJ1237" s="92">
        <f t="shared" si="5675"/>
        <v>0</v>
      </c>
      <c r="AK1237" s="92">
        <f t="shared" si="5675"/>
        <v>0</v>
      </c>
      <c r="AL1237" s="92">
        <f t="shared" si="5675"/>
        <v>0</v>
      </c>
      <c r="AM1237" s="92">
        <f t="shared" si="5675"/>
        <v>0</v>
      </c>
      <c r="AN1237" s="92">
        <f t="shared" si="5675"/>
        <v>0</v>
      </c>
      <c r="AO1237" s="92">
        <f t="shared" si="5675"/>
        <v>0</v>
      </c>
      <c r="AP1237" s="92">
        <f t="shared" si="5675"/>
        <v>0</v>
      </c>
      <c r="AQ1237" s="92">
        <f t="shared" si="5675"/>
        <v>0</v>
      </c>
      <c r="AR1237" s="92">
        <f t="shared" si="5675"/>
        <v>0</v>
      </c>
      <c r="AS1237" s="92">
        <f t="shared" si="5675"/>
        <v>0</v>
      </c>
      <c r="AT1237" s="92">
        <f t="shared" si="5675"/>
        <v>0</v>
      </c>
      <c r="AU1237" s="92">
        <f t="shared" si="5675"/>
        <v>0</v>
      </c>
      <c r="AV1237" s="92">
        <f t="shared" si="5675"/>
        <v>0</v>
      </c>
      <c r="AW1237" s="92">
        <f t="shared" si="5675"/>
        <v>0</v>
      </c>
      <c r="AX1237" s="92">
        <f t="shared" si="5675"/>
        <v>0</v>
      </c>
      <c r="AY1237" s="92">
        <f t="shared" si="5675"/>
        <v>0</v>
      </c>
      <c r="AZ1237" s="92">
        <f t="shared" si="5675"/>
        <v>0</v>
      </c>
      <c r="BA1237" s="92">
        <f t="shared" si="5675"/>
        <v>0</v>
      </c>
      <c r="BB1237" s="92">
        <f t="shared" si="5675"/>
        <v>0</v>
      </c>
      <c r="BC1237" s="92">
        <f t="shared" si="5675"/>
        <v>0</v>
      </c>
      <c r="BD1237" s="92">
        <f t="shared" si="5675"/>
        <v>0</v>
      </c>
      <c r="BE1237" s="92">
        <f t="shared" si="5675"/>
        <v>0</v>
      </c>
      <c r="BF1237" s="92">
        <f t="shared" si="5675"/>
        <v>0</v>
      </c>
      <c r="BG1237" s="92">
        <f t="shared" ref="BG1237:CL1237" si="5676">BF1237+BG1235</f>
        <v>0</v>
      </c>
      <c r="BH1237" s="92">
        <f t="shared" si="5676"/>
        <v>0</v>
      </c>
      <c r="BI1237" s="92">
        <f t="shared" si="5676"/>
        <v>0</v>
      </c>
      <c r="BJ1237" s="92">
        <f t="shared" si="5676"/>
        <v>0</v>
      </c>
      <c r="BK1237" s="92">
        <f t="shared" si="5676"/>
        <v>0</v>
      </c>
      <c r="BL1237" s="92">
        <f t="shared" si="5676"/>
        <v>0</v>
      </c>
      <c r="BM1237" s="92">
        <f t="shared" si="5676"/>
        <v>0</v>
      </c>
      <c r="BN1237" s="92">
        <f t="shared" si="5676"/>
        <v>0</v>
      </c>
      <c r="BO1237" s="92">
        <f t="shared" si="5676"/>
        <v>0</v>
      </c>
      <c r="BP1237" s="92">
        <f t="shared" si="5676"/>
        <v>0</v>
      </c>
      <c r="BQ1237" s="92">
        <f t="shared" si="5676"/>
        <v>0</v>
      </c>
      <c r="BR1237" s="92">
        <f t="shared" si="5676"/>
        <v>0</v>
      </c>
      <c r="BS1237" s="92">
        <f t="shared" si="5676"/>
        <v>0</v>
      </c>
      <c r="BT1237" s="92">
        <f t="shared" si="5676"/>
        <v>0</v>
      </c>
      <c r="BU1237" s="92">
        <f t="shared" si="5676"/>
        <v>0</v>
      </c>
      <c r="BV1237" s="92">
        <f t="shared" si="5676"/>
        <v>0</v>
      </c>
      <c r="BW1237" s="92">
        <f t="shared" si="5676"/>
        <v>0</v>
      </c>
      <c r="BX1237" s="92">
        <f t="shared" si="5676"/>
        <v>0</v>
      </c>
      <c r="BY1237" s="92">
        <f t="shared" si="5676"/>
        <v>0</v>
      </c>
      <c r="BZ1237" s="92">
        <f t="shared" si="5676"/>
        <v>0</v>
      </c>
      <c r="CA1237" s="92">
        <f t="shared" si="5676"/>
        <v>0</v>
      </c>
      <c r="CB1237" s="92">
        <f t="shared" si="5676"/>
        <v>0</v>
      </c>
      <c r="CC1237" s="92">
        <f t="shared" si="5676"/>
        <v>0</v>
      </c>
      <c r="CD1237" s="92">
        <f t="shared" si="5676"/>
        <v>0</v>
      </c>
      <c r="CE1237" s="92">
        <f t="shared" si="5676"/>
        <v>0</v>
      </c>
      <c r="CF1237" s="92">
        <f t="shared" si="5676"/>
        <v>0</v>
      </c>
      <c r="CG1237" s="92">
        <f t="shared" si="5676"/>
        <v>0</v>
      </c>
      <c r="CH1237" s="92">
        <f t="shared" si="5676"/>
        <v>0</v>
      </c>
      <c r="CI1237" s="92">
        <f t="shared" si="5676"/>
        <v>0</v>
      </c>
      <c r="CJ1237" s="92">
        <f t="shared" si="5676"/>
        <v>0</v>
      </c>
      <c r="CK1237" s="92">
        <f t="shared" si="5676"/>
        <v>0</v>
      </c>
      <c r="CL1237" s="92">
        <f t="shared" si="5676"/>
        <v>0</v>
      </c>
      <c r="CM1237" s="92">
        <f t="shared" ref="CM1237:DG1237" si="5677">CL1237+CM1235</f>
        <v>0</v>
      </c>
      <c r="CN1237" s="92">
        <f t="shared" si="5677"/>
        <v>0</v>
      </c>
      <c r="CO1237" s="92">
        <f t="shared" si="5677"/>
        <v>0</v>
      </c>
      <c r="CP1237" s="92">
        <f t="shared" si="5677"/>
        <v>0</v>
      </c>
      <c r="CQ1237" s="92">
        <f t="shared" si="5677"/>
        <v>0</v>
      </c>
      <c r="CR1237" s="92">
        <f t="shared" si="5677"/>
        <v>0</v>
      </c>
      <c r="CS1237" s="92">
        <f t="shared" si="5677"/>
        <v>0</v>
      </c>
      <c r="CT1237" s="92">
        <f t="shared" si="5677"/>
        <v>0</v>
      </c>
      <c r="CU1237" s="92">
        <f t="shared" si="5677"/>
        <v>0</v>
      </c>
      <c r="CV1237" s="92">
        <f t="shared" si="5677"/>
        <v>0</v>
      </c>
      <c r="CW1237" s="92">
        <f t="shared" si="5677"/>
        <v>0</v>
      </c>
      <c r="CX1237" s="92">
        <f t="shared" si="5677"/>
        <v>0</v>
      </c>
      <c r="CY1237" s="92">
        <f t="shared" si="5677"/>
        <v>0</v>
      </c>
      <c r="CZ1237" s="92">
        <f t="shared" si="5677"/>
        <v>0</v>
      </c>
      <c r="DA1237" s="92">
        <f t="shared" si="5677"/>
        <v>0</v>
      </c>
      <c r="DB1237" s="92">
        <f t="shared" si="5677"/>
        <v>0</v>
      </c>
      <c r="DC1237" s="92">
        <f t="shared" si="5677"/>
        <v>0</v>
      </c>
      <c r="DD1237" s="92">
        <f t="shared" si="5677"/>
        <v>0</v>
      </c>
      <c r="DE1237" s="92">
        <f t="shared" si="5677"/>
        <v>0</v>
      </c>
      <c r="DF1237" s="92">
        <f t="shared" si="5677"/>
        <v>0</v>
      </c>
      <c r="DG1237" s="92">
        <f t="shared" si="5677"/>
        <v>0</v>
      </c>
      <c r="DH1237" s="92">
        <f t="shared" ref="DH1237" si="5678">DG1237+DH1235</f>
        <v>0</v>
      </c>
      <c r="DI1237" s="92">
        <f t="shared" ref="DI1237" si="5679">DH1237+DI1235</f>
        <v>0</v>
      </c>
      <c r="DJ1237" s="92">
        <f t="shared" ref="DJ1237" si="5680">DI1237+DJ1235</f>
        <v>0</v>
      </c>
      <c r="DK1237" s="92">
        <f t="shared" ref="DK1237" si="5681">DJ1237+DK1235</f>
        <v>0</v>
      </c>
      <c r="DL1237" s="92">
        <f t="shared" ref="DL1237" si="5682">DK1237+DL1235</f>
        <v>0</v>
      </c>
      <c r="DM1237" s="92">
        <f t="shared" ref="DM1237" si="5683">DL1237+DM1235</f>
        <v>0</v>
      </c>
      <c r="DN1237" s="92">
        <f t="shared" ref="DN1237" si="5684">DM1237+DN1235</f>
        <v>0</v>
      </c>
      <c r="DO1237" s="92">
        <f t="shared" ref="DO1237" si="5685">DN1237+DO1235</f>
        <v>0</v>
      </c>
      <c r="DP1237" s="92">
        <f t="shared" ref="DP1237" si="5686">DO1237+DP1235</f>
        <v>0</v>
      </c>
      <c r="DQ1237" s="92">
        <f t="shared" ref="DQ1237" si="5687">DP1237+DQ1235</f>
        <v>0</v>
      </c>
      <c r="DR1237" s="92">
        <f t="shared" ref="DR1237" si="5688">DQ1237+DR1235</f>
        <v>0</v>
      </c>
      <c r="DS1237" s="92">
        <f t="shared" ref="DS1237" si="5689">DR1237+DS1235</f>
        <v>0</v>
      </c>
      <c r="DT1237" s="92">
        <f t="shared" ref="DT1237" si="5690">DS1237+DT1235</f>
        <v>0</v>
      </c>
      <c r="DU1237" s="92">
        <f t="shared" ref="DU1237" si="5691">DT1237+DU1235</f>
        <v>0</v>
      </c>
      <c r="DV1237" s="92">
        <f t="shared" ref="DV1237" si="5692">DU1237+DV1235</f>
        <v>0</v>
      </c>
      <c r="DW1237" s="92">
        <f t="shared" ref="DW1237" si="5693">DV1237+DW1235</f>
        <v>0</v>
      </c>
      <c r="DX1237" s="92">
        <f t="shared" ref="DX1237" si="5694">DW1237+DX1235</f>
        <v>0</v>
      </c>
      <c r="DY1237" s="92">
        <f t="shared" ref="DY1237" si="5695">DX1237+DY1235</f>
        <v>0</v>
      </c>
      <c r="DZ1237" s="92">
        <f t="shared" ref="DZ1237" si="5696">DY1237+DZ1235</f>
        <v>0</v>
      </c>
      <c r="EA1237" s="92">
        <f t="shared" ref="EA1237" si="5697">DZ1237+EA1235</f>
        <v>0</v>
      </c>
      <c r="EB1237" s="92">
        <f t="shared" ref="EB1237" si="5698">EA1237+EB1235</f>
        <v>0</v>
      </c>
      <c r="EC1237" s="92">
        <f t="shared" ref="EC1237" si="5699">EB1237+EC1235</f>
        <v>0</v>
      </c>
      <c r="ED1237" s="92">
        <f t="shared" ref="ED1237" si="5700">EC1237+ED1235</f>
        <v>0</v>
      </c>
      <c r="EE1237" s="92">
        <f t="shared" ref="EE1237" si="5701">ED1237+EE1235</f>
        <v>0</v>
      </c>
      <c r="EF1237" s="92">
        <f t="shared" ref="EF1237" si="5702">EE1237+EF1235</f>
        <v>0</v>
      </c>
      <c r="EG1237" s="92">
        <f t="shared" ref="EG1237" si="5703">EF1237+EG1235</f>
        <v>0</v>
      </c>
      <c r="EH1237" s="92">
        <f t="shared" ref="EH1237" si="5704">EG1237+EH1235</f>
        <v>0</v>
      </c>
      <c r="EI1237" s="92">
        <f t="shared" ref="EI1237" si="5705">EH1237+EI1235</f>
        <v>0</v>
      </c>
      <c r="EJ1237" s="92">
        <f t="shared" ref="EJ1237" si="5706">EI1237+EJ1235</f>
        <v>0</v>
      </c>
      <c r="EK1237" s="92">
        <f t="shared" ref="EK1237" si="5707">EJ1237+EK1235</f>
        <v>0</v>
      </c>
      <c r="EL1237" s="92">
        <f t="shared" ref="EL1237" si="5708">EK1237+EL1235</f>
        <v>0</v>
      </c>
      <c r="EM1237" s="92">
        <f t="shared" ref="EM1237" si="5709">EL1237+EM1235</f>
        <v>0</v>
      </c>
      <c r="EN1237" s="92">
        <f t="shared" ref="EN1237" si="5710">EM1237+EN1235</f>
        <v>0</v>
      </c>
      <c r="EO1237" s="92">
        <f t="shared" ref="EO1237" si="5711">EN1237+EO1235</f>
        <v>0</v>
      </c>
      <c r="EP1237" s="92">
        <f t="shared" ref="EP1237" si="5712">EO1237+EP1235</f>
        <v>0</v>
      </c>
      <c r="EQ1237" s="92">
        <f t="shared" ref="EQ1237" si="5713">EP1237+EQ1235</f>
        <v>0</v>
      </c>
      <c r="ER1237" s="92">
        <f t="shared" ref="ER1237" si="5714">EQ1237+ER1235</f>
        <v>0</v>
      </c>
      <c r="ES1237" s="92">
        <f t="shared" ref="ES1237" si="5715">ER1237+ES1235</f>
        <v>0</v>
      </c>
      <c r="ET1237" s="92">
        <f t="shared" ref="ET1237" si="5716">ES1237+ET1235</f>
        <v>0</v>
      </c>
      <c r="EU1237" s="92">
        <f t="shared" ref="EU1237" si="5717">ET1237+EU1235</f>
        <v>0</v>
      </c>
      <c r="EV1237" s="92">
        <f t="shared" ref="EV1237" si="5718">EU1237+EV1235</f>
        <v>0</v>
      </c>
      <c r="EW1237" s="92">
        <f t="shared" ref="EW1237" si="5719">EV1237+EW1235</f>
        <v>0</v>
      </c>
      <c r="EX1237" s="92">
        <f t="shared" ref="EX1237" si="5720">EW1237+EX1235</f>
        <v>0</v>
      </c>
      <c r="EY1237" s="92">
        <f t="shared" ref="EY1237" si="5721">EX1237+EY1235</f>
        <v>0</v>
      </c>
      <c r="EZ1237" s="92">
        <f t="shared" ref="EZ1237" si="5722">EY1237+EZ1235</f>
        <v>0</v>
      </c>
      <c r="FA1237" s="92">
        <f t="shared" ref="FA1237" si="5723">EZ1237+FA1235</f>
        <v>0</v>
      </c>
      <c r="FB1237" s="92">
        <f t="shared" ref="FB1237" si="5724">FA1237+FB1235</f>
        <v>0</v>
      </c>
      <c r="FC1237" s="92">
        <f t="shared" ref="FC1237" si="5725">FB1237+FC1235</f>
        <v>0</v>
      </c>
      <c r="FD1237" s="92">
        <f t="shared" ref="FD1237" si="5726">FC1237+FD1235</f>
        <v>0</v>
      </c>
      <c r="FE1237" s="92">
        <f t="shared" ref="FE1237" si="5727">FD1237+FE1235</f>
        <v>0</v>
      </c>
      <c r="FF1237" s="92">
        <f t="shared" ref="FF1237" si="5728">FE1237+FF1235</f>
        <v>0</v>
      </c>
      <c r="FG1237" s="92">
        <f t="shared" ref="FG1237" si="5729">FF1237+FG1235</f>
        <v>0</v>
      </c>
      <c r="FH1237" s="92">
        <f t="shared" ref="FH1237" si="5730">FG1237+FH1235</f>
        <v>0</v>
      </c>
      <c r="FI1237" s="92">
        <f t="shared" ref="FI1237" si="5731">FH1237+FI1235</f>
        <v>0</v>
      </c>
      <c r="FJ1237" s="92">
        <f t="shared" ref="FJ1237" si="5732">FI1237+FJ1235</f>
        <v>0</v>
      </c>
      <c r="FK1237" s="92">
        <f t="shared" ref="FK1237" si="5733">FJ1237+FK1235</f>
        <v>0</v>
      </c>
      <c r="FL1237" s="92">
        <f t="shared" ref="FL1237" si="5734">FK1237+FL1235</f>
        <v>0</v>
      </c>
      <c r="FM1237" s="92">
        <f t="shared" ref="FM1237" si="5735">FL1237+FM1235</f>
        <v>0</v>
      </c>
      <c r="FN1237" s="92">
        <f t="shared" ref="FN1237" si="5736">FM1237+FN1235</f>
        <v>0</v>
      </c>
      <c r="FO1237" s="92">
        <f t="shared" ref="FO1237" si="5737">FN1237+FO1235</f>
        <v>0</v>
      </c>
      <c r="FP1237" s="92">
        <f t="shared" ref="FP1237" si="5738">FO1237+FP1235</f>
        <v>0</v>
      </c>
      <c r="FQ1237" s="92">
        <f t="shared" ref="FQ1237" si="5739">FP1237+FQ1235</f>
        <v>0</v>
      </c>
      <c r="FR1237" s="92">
        <f t="shared" ref="FR1237" si="5740">FQ1237+FR1235</f>
        <v>0</v>
      </c>
      <c r="FS1237" s="92">
        <f t="shared" ref="FS1237" si="5741">FR1237+FS1235</f>
        <v>0</v>
      </c>
      <c r="FT1237" s="92">
        <f t="shared" ref="FT1237" si="5742">FS1237+FT1235</f>
        <v>0</v>
      </c>
      <c r="FU1237" s="92">
        <f t="shared" ref="FU1237" si="5743">FT1237+FU1235</f>
        <v>0</v>
      </c>
      <c r="FV1237" s="92">
        <f t="shared" ref="FV1237" si="5744">FU1237+FV1235</f>
        <v>0</v>
      </c>
      <c r="FW1237" s="92">
        <f t="shared" ref="FW1237" si="5745">FV1237+FW1235</f>
        <v>0</v>
      </c>
      <c r="FX1237" s="92">
        <f t="shared" ref="FX1237" si="5746">FW1237+FX1235</f>
        <v>0</v>
      </c>
      <c r="FY1237" s="92">
        <f t="shared" ref="FY1237" si="5747">FX1237+FY1235</f>
        <v>0</v>
      </c>
      <c r="FZ1237" s="92">
        <f t="shared" ref="FZ1237" si="5748">FY1237+FZ1235</f>
        <v>0</v>
      </c>
      <c r="GA1237" s="92">
        <f t="shared" ref="GA1237" si="5749">FZ1237+GA1235</f>
        <v>0</v>
      </c>
      <c r="GB1237" s="92">
        <f t="shared" ref="GB1237" si="5750">GA1237+GB1235</f>
        <v>0</v>
      </c>
      <c r="GC1237" s="92">
        <f t="shared" ref="GC1237" si="5751">GB1237+GC1235</f>
        <v>0</v>
      </c>
      <c r="GD1237" s="92">
        <f t="shared" ref="GD1237" si="5752">GC1237+GD1235</f>
        <v>0</v>
      </c>
      <c r="GE1237" s="92">
        <f t="shared" ref="GE1237" si="5753">GD1237+GE1235</f>
        <v>0</v>
      </c>
      <c r="GF1237" s="92">
        <f t="shared" ref="GF1237" si="5754">GE1237+GF1235</f>
        <v>0</v>
      </c>
      <c r="GG1237" s="92">
        <f t="shared" ref="GG1237" si="5755">GF1237+GG1235</f>
        <v>0</v>
      </c>
      <c r="GH1237" s="92">
        <f t="shared" ref="GH1237" si="5756">GG1237+GH1235</f>
        <v>0</v>
      </c>
      <c r="GI1237" s="92">
        <f t="shared" ref="GI1237" si="5757">GH1237+GI1235</f>
        <v>0</v>
      </c>
      <c r="GJ1237" s="92">
        <f t="shared" ref="GJ1237" si="5758">GI1237+GJ1235</f>
        <v>0</v>
      </c>
      <c r="GK1237" s="92">
        <f t="shared" ref="GK1237" si="5759">GJ1237+GK1235</f>
        <v>0</v>
      </c>
      <c r="GL1237" s="92">
        <f t="shared" ref="GL1237" si="5760">GK1237+GL1235</f>
        <v>0</v>
      </c>
      <c r="GM1237" s="92">
        <f t="shared" ref="GM1237" si="5761">GL1237+GM1235</f>
        <v>0</v>
      </c>
      <c r="GN1237" s="92">
        <f t="shared" ref="GN1237" si="5762">GM1237+GN1235</f>
        <v>0</v>
      </c>
      <c r="GO1237" s="92">
        <f t="shared" ref="GO1237" si="5763">GN1237+GO1235</f>
        <v>0</v>
      </c>
      <c r="GP1237" s="92">
        <f t="shared" ref="GP1237" si="5764">GO1237+GP1235</f>
        <v>0</v>
      </c>
      <c r="GQ1237" s="92">
        <f t="shared" ref="GQ1237" si="5765">GP1237+GQ1235</f>
        <v>0</v>
      </c>
      <c r="GR1237" s="92">
        <f t="shared" ref="GR1237" si="5766">GQ1237+GR1235</f>
        <v>0</v>
      </c>
      <c r="GS1237" s="92">
        <f t="shared" ref="GS1237" si="5767">GR1237+GS1235</f>
        <v>0</v>
      </c>
      <c r="GT1237" s="92">
        <f t="shared" ref="GT1237" si="5768">GS1237+GT1235</f>
        <v>0</v>
      </c>
      <c r="GU1237" s="92">
        <f t="shared" ref="GU1237" si="5769">GT1237+GU1235</f>
        <v>0</v>
      </c>
      <c r="GV1237" s="92">
        <f t="shared" ref="GV1237" si="5770">GU1237+GV1235</f>
        <v>0</v>
      </c>
      <c r="GW1237" s="92">
        <f t="shared" ref="GW1237" si="5771">GV1237+GW1235</f>
        <v>0</v>
      </c>
      <c r="GX1237" s="92">
        <f t="shared" ref="GX1237" si="5772">GW1237+GX1235</f>
        <v>0</v>
      </c>
      <c r="GY1237" s="92">
        <f t="shared" ref="GY1237" si="5773">GX1237+GY1235</f>
        <v>0</v>
      </c>
      <c r="GZ1237" s="92">
        <f t="shared" ref="GZ1237" si="5774">GY1237+GZ1235</f>
        <v>0</v>
      </c>
      <c r="HA1237" s="3"/>
      <c r="HB1237" s="3"/>
    </row>
    <row r="1238" spans="1:210" ht="4.2" customHeight="1">
      <c r="A1238" s="1"/>
      <c r="B1238" s="1"/>
      <c r="C1238" s="1"/>
      <c r="D1238" s="1"/>
      <c r="E1238" s="263"/>
      <c r="F1238" s="48"/>
      <c r="G1238" s="231"/>
      <c r="H1238" s="18"/>
      <c r="I1238" s="18"/>
      <c r="J1238" s="18"/>
      <c r="K1238" s="18"/>
      <c r="L1238" s="1"/>
      <c r="M1238" s="5"/>
      <c r="N1238" s="18"/>
      <c r="O1238" s="1"/>
      <c r="P1238" s="5"/>
      <c r="Q1238" s="1"/>
      <c r="R1238" s="1"/>
      <c r="S1238" s="5"/>
      <c r="T1238" s="7"/>
      <c r="U1238" s="24"/>
      <c r="V1238" s="1"/>
      <c r="W1238" s="18"/>
      <c r="X1238" s="10"/>
      <c r="Y1238" s="46"/>
      <c r="Z1238" s="91"/>
      <c r="AA1238" s="95"/>
      <c r="AB1238" s="95"/>
      <c r="AC1238" s="95"/>
      <c r="AD1238" s="95"/>
      <c r="AE1238" s="95"/>
      <c r="AF1238" s="95"/>
      <c r="AG1238" s="95"/>
      <c r="AH1238" s="95"/>
      <c r="AI1238" s="95"/>
      <c r="AJ1238" s="95"/>
      <c r="AK1238" s="95"/>
      <c r="AL1238" s="95"/>
      <c r="AM1238" s="95"/>
      <c r="AN1238" s="95"/>
      <c r="AO1238" s="95"/>
      <c r="AP1238" s="95"/>
      <c r="AQ1238" s="95"/>
      <c r="AR1238" s="95"/>
      <c r="AS1238" s="95"/>
      <c r="AT1238" s="95"/>
      <c r="AU1238" s="95"/>
      <c r="AV1238" s="95"/>
      <c r="AW1238" s="95"/>
      <c r="AX1238" s="95"/>
      <c r="AY1238" s="95"/>
      <c r="AZ1238" s="95"/>
      <c r="BA1238" s="95"/>
      <c r="BB1238" s="95"/>
      <c r="BC1238" s="95"/>
      <c r="BD1238" s="95"/>
      <c r="BE1238" s="95"/>
      <c r="BF1238" s="95"/>
      <c r="BG1238" s="95"/>
      <c r="BH1238" s="95"/>
      <c r="BI1238" s="95"/>
      <c r="BJ1238" s="95"/>
      <c r="BK1238" s="95"/>
      <c r="BL1238" s="95"/>
      <c r="BM1238" s="95"/>
      <c r="BN1238" s="95"/>
      <c r="BO1238" s="95"/>
      <c r="BP1238" s="95"/>
      <c r="BQ1238" s="95"/>
      <c r="BR1238" s="95"/>
      <c r="BS1238" s="95"/>
      <c r="BT1238" s="95"/>
      <c r="BU1238" s="95"/>
      <c r="BV1238" s="95"/>
      <c r="BW1238" s="95"/>
      <c r="BX1238" s="95"/>
      <c r="BY1238" s="95"/>
      <c r="BZ1238" s="95"/>
      <c r="CA1238" s="95"/>
      <c r="CB1238" s="95"/>
      <c r="CC1238" s="95"/>
      <c r="CD1238" s="95"/>
      <c r="CE1238" s="95"/>
      <c r="CF1238" s="95"/>
      <c r="CG1238" s="95"/>
      <c r="CH1238" s="95"/>
      <c r="CI1238" s="95"/>
      <c r="CJ1238" s="95"/>
      <c r="CK1238" s="95"/>
      <c r="CL1238" s="95"/>
      <c r="CM1238" s="95"/>
      <c r="CN1238" s="95"/>
      <c r="CO1238" s="95"/>
      <c r="CP1238" s="95"/>
      <c r="CQ1238" s="95"/>
      <c r="CR1238" s="95"/>
      <c r="CS1238" s="95"/>
      <c r="CT1238" s="95"/>
      <c r="CU1238" s="95"/>
      <c r="CV1238" s="95"/>
      <c r="CW1238" s="95"/>
      <c r="CX1238" s="95"/>
      <c r="CY1238" s="95"/>
      <c r="CZ1238" s="95"/>
      <c r="DA1238" s="95"/>
      <c r="DB1238" s="95"/>
      <c r="DC1238" s="95"/>
      <c r="DD1238" s="95"/>
      <c r="DE1238" s="95"/>
      <c r="DF1238" s="95"/>
      <c r="DG1238" s="95"/>
      <c r="DH1238" s="95"/>
      <c r="DI1238" s="95"/>
      <c r="DJ1238" s="95"/>
      <c r="DK1238" s="95"/>
      <c r="DL1238" s="95"/>
      <c r="DM1238" s="95"/>
      <c r="DN1238" s="95"/>
      <c r="DO1238" s="95"/>
      <c r="DP1238" s="95"/>
      <c r="DQ1238" s="95"/>
      <c r="DR1238" s="95"/>
      <c r="DS1238" s="95"/>
      <c r="DT1238" s="95"/>
      <c r="DU1238" s="95"/>
      <c r="DV1238" s="95"/>
      <c r="DW1238" s="95"/>
      <c r="DX1238" s="95"/>
      <c r="DY1238" s="95"/>
      <c r="DZ1238" s="95"/>
      <c r="EA1238" s="95"/>
      <c r="EB1238" s="95"/>
      <c r="EC1238" s="95"/>
      <c r="ED1238" s="95"/>
      <c r="EE1238" s="95"/>
      <c r="EF1238" s="95"/>
      <c r="EG1238" s="95"/>
      <c r="EH1238" s="95"/>
      <c r="EI1238" s="95"/>
      <c r="EJ1238" s="95"/>
      <c r="EK1238" s="95"/>
      <c r="EL1238" s="95"/>
      <c r="EM1238" s="95"/>
      <c r="EN1238" s="95"/>
      <c r="EO1238" s="95"/>
      <c r="EP1238" s="95"/>
      <c r="EQ1238" s="95"/>
      <c r="ER1238" s="95"/>
      <c r="ES1238" s="95"/>
      <c r="ET1238" s="95"/>
      <c r="EU1238" s="95"/>
      <c r="EV1238" s="95"/>
      <c r="EW1238" s="95"/>
      <c r="EX1238" s="95"/>
      <c r="EY1238" s="95"/>
      <c r="EZ1238" s="95"/>
      <c r="FA1238" s="95"/>
      <c r="FB1238" s="95"/>
      <c r="FC1238" s="95"/>
      <c r="FD1238" s="95"/>
      <c r="FE1238" s="95"/>
      <c r="FF1238" s="95"/>
      <c r="FG1238" s="95"/>
      <c r="FH1238" s="95"/>
      <c r="FI1238" s="95"/>
      <c r="FJ1238" s="95"/>
      <c r="FK1238" s="95"/>
      <c r="FL1238" s="95"/>
      <c r="FM1238" s="95"/>
      <c r="FN1238" s="95"/>
      <c r="FO1238" s="95"/>
      <c r="FP1238" s="95"/>
      <c r="FQ1238" s="95"/>
      <c r="FR1238" s="95"/>
      <c r="FS1238" s="95"/>
      <c r="FT1238" s="95"/>
      <c r="FU1238" s="95"/>
      <c r="FV1238" s="95"/>
      <c r="FW1238" s="95"/>
      <c r="FX1238" s="95"/>
      <c r="FY1238" s="95"/>
      <c r="FZ1238" s="95"/>
      <c r="GA1238" s="95"/>
      <c r="GB1238" s="95"/>
      <c r="GC1238" s="95"/>
      <c r="GD1238" s="95"/>
      <c r="GE1238" s="95"/>
      <c r="GF1238" s="95"/>
      <c r="GG1238" s="95"/>
      <c r="GH1238" s="95"/>
      <c r="GI1238" s="95"/>
      <c r="GJ1238" s="95"/>
      <c r="GK1238" s="95"/>
      <c r="GL1238" s="95"/>
      <c r="GM1238" s="95"/>
      <c r="GN1238" s="95"/>
      <c r="GO1238" s="95"/>
      <c r="GP1238" s="95"/>
      <c r="GQ1238" s="95"/>
      <c r="GR1238" s="95"/>
      <c r="GS1238" s="95"/>
      <c r="GT1238" s="95"/>
      <c r="GU1238" s="95"/>
      <c r="GV1238" s="95"/>
      <c r="GW1238" s="95"/>
      <c r="GX1238" s="95"/>
      <c r="GY1238" s="95"/>
      <c r="GZ1238" s="95"/>
      <c r="HA1238" s="1"/>
      <c r="HB1238" s="1"/>
    </row>
    <row r="1239" spans="1:210" ht="7.2" customHeight="1">
      <c r="A1239" s="1"/>
      <c r="B1239" s="1"/>
      <c r="C1239" s="1"/>
      <c r="D1239" s="1"/>
      <c r="E1239" s="263"/>
      <c r="F1239" s="48"/>
      <c r="G1239" s="231"/>
      <c r="H1239" s="1"/>
      <c r="I1239" s="1"/>
      <c r="J1239" s="1"/>
      <c r="K1239" s="1"/>
      <c r="L1239" s="1"/>
      <c r="M1239" s="5"/>
      <c r="N1239" s="1"/>
      <c r="O1239" s="1"/>
      <c r="P1239" s="5"/>
      <c r="Q1239" s="1"/>
      <c r="R1239" s="1"/>
      <c r="S1239" s="5"/>
      <c r="T1239" s="7"/>
      <c r="U1239" s="24"/>
      <c r="V1239" s="1"/>
      <c r="W1239" s="12"/>
      <c r="X1239" s="10"/>
      <c r="Y1239" s="46"/>
      <c r="Z1239" s="91"/>
      <c r="AA1239" s="94"/>
      <c r="AB1239" s="94"/>
      <c r="AC1239" s="94"/>
      <c r="AD1239" s="94"/>
      <c r="AE1239" s="94"/>
      <c r="AF1239" s="94"/>
      <c r="AG1239" s="94"/>
      <c r="AH1239" s="94"/>
      <c r="AI1239" s="94"/>
      <c r="AJ1239" s="94"/>
      <c r="AK1239" s="94"/>
      <c r="AL1239" s="94"/>
      <c r="AM1239" s="94"/>
      <c r="AN1239" s="94"/>
      <c r="AO1239" s="94"/>
      <c r="AP1239" s="94"/>
      <c r="AQ1239" s="94"/>
      <c r="AR1239" s="94"/>
      <c r="AS1239" s="94"/>
      <c r="AT1239" s="94"/>
      <c r="AU1239" s="94"/>
      <c r="AV1239" s="94"/>
      <c r="AW1239" s="94"/>
      <c r="AX1239" s="94"/>
      <c r="AY1239" s="94"/>
      <c r="AZ1239" s="94"/>
      <c r="BA1239" s="94"/>
      <c r="BB1239" s="94"/>
      <c r="BC1239" s="94"/>
      <c r="BD1239" s="94"/>
      <c r="BE1239" s="94"/>
      <c r="BF1239" s="94"/>
      <c r="BG1239" s="94"/>
      <c r="BH1239" s="94"/>
      <c r="BI1239" s="94"/>
      <c r="BJ1239" s="94"/>
      <c r="BK1239" s="94"/>
      <c r="BL1239" s="94"/>
      <c r="BM1239" s="94"/>
      <c r="BN1239" s="94"/>
      <c r="BO1239" s="94"/>
      <c r="BP1239" s="94"/>
      <c r="BQ1239" s="94"/>
      <c r="BR1239" s="94"/>
      <c r="BS1239" s="94"/>
      <c r="BT1239" s="94"/>
      <c r="BU1239" s="94"/>
      <c r="BV1239" s="94"/>
      <c r="BW1239" s="94"/>
      <c r="BX1239" s="94"/>
      <c r="BY1239" s="94"/>
      <c r="BZ1239" s="94"/>
      <c r="CA1239" s="94"/>
      <c r="CB1239" s="94"/>
      <c r="CC1239" s="94"/>
      <c r="CD1239" s="94"/>
      <c r="CE1239" s="94"/>
      <c r="CF1239" s="94"/>
      <c r="CG1239" s="94"/>
      <c r="CH1239" s="94"/>
      <c r="CI1239" s="94"/>
      <c r="CJ1239" s="94"/>
      <c r="CK1239" s="94"/>
      <c r="CL1239" s="94"/>
      <c r="CM1239" s="94"/>
      <c r="CN1239" s="94"/>
      <c r="CO1239" s="94"/>
      <c r="CP1239" s="94"/>
      <c r="CQ1239" s="94"/>
      <c r="CR1239" s="94"/>
      <c r="CS1239" s="94"/>
      <c r="CT1239" s="94"/>
      <c r="CU1239" s="94"/>
      <c r="CV1239" s="94"/>
      <c r="CW1239" s="94"/>
      <c r="CX1239" s="94"/>
      <c r="CY1239" s="94"/>
      <c r="CZ1239" s="94"/>
      <c r="DA1239" s="94"/>
      <c r="DB1239" s="94"/>
      <c r="DC1239" s="94"/>
      <c r="DD1239" s="94"/>
      <c r="DE1239" s="94"/>
      <c r="DF1239" s="94"/>
      <c r="DG1239" s="94"/>
      <c r="DH1239" s="94"/>
      <c r="DI1239" s="94"/>
      <c r="DJ1239" s="94"/>
      <c r="DK1239" s="94"/>
      <c r="DL1239" s="94"/>
      <c r="DM1239" s="94"/>
      <c r="DN1239" s="94"/>
      <c r="DO1239" s="94"/>
      <c r="DP1239" s="94"/>
      <c r="DQ1239" s="94"/>
      <c r="DR1239" s="94"/>
      <c r="DS1239" s="94"/>
      <c r="DT1239" s="94"/>
      <c r="DU1239" s="94"/>
      <c r="DV1239" s="94"/>
      <c r="DW1239" s="94"/>
      <c r="DX1239" s="94"/>
      <c r="DY1239" s="94"/>
      <c r="DZ1239" s="94"/>
      <c r="EA1239" s="94"/>
      <c r="EB1239" s="94"/>
      <c r="EC1239" s="94"/>
      <c r="ED1239" s="94"/>
      <c r="EE1239" s="94"/>
      <c r="EF1239" s="94"/>
      <c r="EG1239" s="94"/>
      <c r="EH1239" s="94"/>
      <c r="EI1239" s="94"/>
      <c r="EJ1239" s="94"/>
      <c r="EK1239" s="94"/>
      <c r="EL1239" s="94"/>
      <c r="EM1239" s="94"/>
      <c r="EN1239" s="94"/>
      <c r="EO1239" s="94"/>
      <c r="EP1239" s="94"/>
      <c r="EQ1239" s="94"/>
      <c r="ER1239" s="94"/>
      <c r="ES1239" s="94"/>
      <c r="ET1239" s="94"/>
      <c r="EU1239" s="94"/>
      <c r="EV1239" s="94"/>
      <c r="EW1239" s="94"/>
      <c r="EX1239" s="94"/>
      <c r="EY1239" s="94"/>
      <c r="EZ1239" s="94"/>
      <c r="FA1239" s="94"/>
      <c r="FB1239" s="94"/>
      <c r="FC1239" s="94"/>
      <c r="FD1239" s="94"/>
      <c r="FE1239" s="94"/>
      <c r="FF1239" s="94"/>
      <c r="FG1239" s="94"/>
      <c r="FH1239" s="94"/>
      <c r="FI1239" s="94"/>
      <c r="FJ1239" s="94"/>
      <c r="FK1239" s="94"/>
      <c r="FL1239" s="94"/>
      <c r="FM1239" s="94"/>
      <c r="FN1239" s="94"/>
      <c r="FO1239" s="94"/>
      <c r="FP1239" s="94"/>
      <c r="FQ1239" s="94"/>
      <c r="FR1239" s="94"/>
      <c r="FS1239" s="94"/>
      <c r="FT1239" s="94"/>
      <c r="FU1239" s="94"/>
      <c r="FV1239" s="94"/>
      <c r="FW1239" s="94"/>
      <c r="FX1239" s="94"/>
      <c r="FY1239" s="94"/>
      <c r="FZ1239" s="94"/>
      <c r="GA1239" s="94"/>
      <c r="GB1239" s="94"/>
      <c r="GC1239" s="94"/>
      <c r="GD1239" s="94"/>
      <c r="GE1239" s="94"/>
      <c r="GF1239" s="94"/>
      <c r="GG1239" s="94"/>
      <c r="GH1239" s="94"/>
      <c r="GI1239" s="94"/>
      <c r="GJ1239" s="94"/>
      <c r="GK1239" s="94"/>
      <c r="GL1239" s="94"/>
      <c r="GM1239" s="94"/>
      <c r="GN1239" s="94"/>
      <c r="GO1239" s="94"/>
      <c r="GP1239" s="94"/>
      <c r="GQ1239" s="94"/>
      <c r="GR1239" s="94"/>
      <c r="GS1239" s="94"/>
      <c r="GT1239" s="94"/>
      <c r="GU1239" s="94"/>
      <c r="GV1239" s="94"/>
      <c r="GW1239" s="94"/>
      <c r="GX1239" s="94"/>
      <c r="GY1239" s="94"/>
      <c r="GZ1239" s="94"/>
      <c r="HA1239" s="1"/>
      <c r="HB1239" s="1"/>
    </row>
    <row r="1240" spans="1:210">
      <c r="A1240" s="1"/>
      <c r="B1240" s="1"/>
      <c r="C1240" s="1"/>
      <c r="D1240" s="1"/>
      <c r="E1240" s="263"/>
      <c r="F1240" s="48"/>
      <c r="G1240" s="231" t="s">
        <v>6</v>
      </c>
      <c r="H1240" s="1" t="s">
        <v>322</v>
      </c>
      <c r="I1240" s="1"/>
      <c r="J1240" s="1"/>
      <c r="K1240" s="1"/>
      <c r="L1240" s="1"/>
      <c r="M1240" s="5"/>
      <c r="N1240" s="1"/>
      <c r="O1240" s="1"/>
      <c r="P1240" s="5"/>
      <c r="Q1240" s="1"/>
      <c r="R1240" s="1"/>
      <c r="S1240" s="5"/>
      <c r="T1240" s="7"/>
      <c r="U1240" s="24"/>
      <c r="V1240" s="1"/>
      <c r="W1240" s="3"/>
      <c r="X1240" s="1"/>
      <c r="Y1240" s="5"/>
      <c r="Z1240" s="87"/>
      <c r="AA1240" s="88">
        <f>IF(SUM($Z1240:Z1240)=1,0,IF(AND(AA1237&gt;0,AA1237&lt;=MIN(AB1237:$GZ1237)),1,0))</f>
        <v>0</v>
      </c>
      <c r="AB1240" s="88">
        <f>IF(SUM($Z1240:AA1240)=1,0,IF(AND(AB1237&gt;0,AB1237&lt;=MIN(AC1237:$GZ1237)),1,0))</f>
        <v>0</v>
      </c>
      <c r="AC1240" s="88">
        <f>IF(SUM($Z1240:AB1240)=1,0,IF(AND(AC1237&gt;0,AC1237&lt;=MIN(AD1237:$GZ1237)),1,0))</f>
        <v>0</v>
      </c>
      <c r="AD1240" s="88">
        <f>IF(SUM($Z1240:AC1240)=1,0,IF(AND(AD1237&gt;0,AD1237&lt;=MIN(AE1237:$GZ1237)),1,0))</f>
        <v>0</v>
      </c>
      <c r="AE1240" s="88">
        <f>IF(SUM($Z1240:AD1240)=1,0,IF(AND(AE1237&gt;0,AE1237&lt;=MIN(AF1237:$GZ1237)),1,0))</f>
        <v>0</v>
      </c>
      <c r="AF1240" s="88">
        <f>IF(SUM($Z1240:AE1240)=1,0,IF(AND(AF1237&gt;0,AF1237&lt;=MIN(AG1237:$GZ1237)),1,0))</f>
        <v>0</v>
      </c>
      <c r="AG1240" s="88">
        <f>IF(SUM($Z1240:AF1240)=1,0,IF(AND(AG1237&gt;0,AG1237&lt;=MIN(AH1237:$GZ1237)),1,0))</f>
        <v>0</v>
      </c>
      <c r="AH1240" s="88">
        <f>IF(SUM($Z1240:AG1240)=1,0,IF(AND(AH1237&gt;0,AH1237&lt;=MIN(AI1237:$GZ1237)),1,0))</f>
        <v>0</v>
      </c>
      <c r="AI1240" s="88">
        <f>IF(SUM($Z1240:AH1240)=1,0,IF(AND(AI1237&gt;0,AI1237&lt;=MIN(AJ1237:$GZ1237)),1,0))</f>
        <v>0</v>
      </c>
      <c r="AJ1240" s="88">
        <f>IF(SUM($Z1240:AI1240)=1,0,IF(AND(AJ1237&gt;0,AJ1237&lt;=MIN(AK1237:$GZ1237)),1,0))</f>
        <v>0</v>
      </c>
      <c r="AK1240" s="88">
        <f>IF(SUM($Z1240:AJ1240)=1,0,IF(AND(AK1237&gt;0,AK1237&lt;=MIN(AL1237:$GZ1237)),1,0))</f>
        <v>0</v>
      </c>
      <c r="AL1240" s="88">
        <f>IF(SUM($Z1240:AK1240)=1,0,IF(AND(AL1237&gt;0,AL1237&lt;=MIN(AM1237:$GZ1237)),1,0))</f>
        <v>0</v>
      </c>
      <c r="AM1240" s="88">
        <f>IF(SUM($Z1240:AL1240)=1,0,IF(AND(AM1237&gt;0,AM1237&lt;=MIN(AN1237:$GZ1237)),1,0))</f>
        <v>0</v>
      </c>
      <c r="AN1240" s="88">
        <f>IF(SUM($Z1240:AM1240)=1,0,IF(AND(AN1237&gt;0,AN1237&lt;=MIN(AO1237:$GZ1237)),1,0))</f>
        <v>0</v>
      </c>
      <c r="AO1240" s="88">
        <f>IF(SUM($Z1240:AN1240)=1,0,IF(AND(AO1237&gt;0,AO1237&lt;=MIN(AP1237:$GZ1237)),1,0))</f>
        <v>0</v>
      </c>
      <c r="AP1240" s="88">
        <f>IF(SUM($Z1240:AO1240)=1,0,IF(AND(AP1237&gt;0,AP1237&lt;=MIN(AQ1237:$GZ1237)),1,0))</f>
        <v>0</v>
      </c>
      <c r="AQ1240" s="88">
        <f>IF(SUM($Z1240:AP1240)=1,0,IF(AND(AQ1237&gt;0,AQ1237&lt;=MIN(AR1237:$GZ1237)),1,0))</f>
        <v>0</v>
      </c>
      <c r="AR1240" s="88">
        <f>IF(SUM($Z1240:AQ1240)=1,0,IF(AND(AR1237&gt;0,AR1237&lt;=MIN(AS1237:$GZ1237)),1,0))</f>
        <v>0</v>
      </c>
      <c r="AS1240" s="88">
        <f>IF(SUM($Z1240:AR1240)=1,0,IF(AND(AS1237&gt;0,AS1237&lt;=MIN(AT1237:$GZ1237)),1,0))</f>
        <v>0</v>
      </c>
      <c r="AT1240" s="88">
        <f>IF(SUM($Z1240:AS1240)=1,0,IF(AND(AT1237&gt;0,AT1237&lt;=MIN(AU1237:$GZ1237)),1,0))</f>
        <v>0</v>
      </c>
      <c r="AU1240" s="88">
        <f>IF(SUM($Z1240:AT1240)=1,0,IF(AND(AU1237&gt;0,AU1237&lt;=MIN(AV1237:$GZ1237)),1,0))</f>
        <v>0</v>
      </c>
      <c r="AV1240" s="88">
        <f>IF(SUM($Z1240:AU1240)=1,0,IF(AND(AV1237&gt;0,AV1237&lt;=MIN(AW1237:$GZ1237)),1,0))</f>
        <v>0</v>
      </c>
      <c r="AW1240" s="88">
        <f>IF(SUM($Z1240:AV1240)=1,0,IF(AND(AW1237&gt;0,AW1237&lt;=MIN(AX1237:$GZ1237)),1,0))</f>
        <v>0</v>
      </c>
      <c r="AX1240" s="88">
        <f>IF(SUM($Z1240:AW1240)=1,0,IF(AND(AX1237&gt;0,AX1237&lt;=MIN(AY1237:$GZ1237)),1,0))</f>
        <v>0</v>
      </c>
      <c r="AY1240" s="88">
        <f>IF(SUM($Z1240:AX1240)=1,0,IF(AND(AY1237&gt;0,AY1237&lt;=MIN(AZ1237:$GZ1237)),1,0))</f>
        <v>0</v>
      </c>
      <c r="AZ1240" s="88">
        <f>IF(SUM($Z1240:AY1240)=1,0,IF(AND(AZ1237&gt;0,AZ1237&lt;=MIN(BA1237:$GZ1237)),1,0))</f>
        <v>0</v>
      </c>
      <c r="BA1240" s="88">
        <f>IF(SUM($Z1240:AZ1240)=1,0,IF(AND(BA1237&gt;0,BA1237&lt;=MIN(BB1237:$GZ1237)),1,0))</f>
        <v>0</v>
      </c>
      <c r="BB1240" s="88">
        <f>IF(SUM($Z1240:BA1240)=1,0,IF(AND(BB1237&gt;0,BB1237&lt;=MIN(BC1237:$GZ1237)),1,0))</f>
        <v>0</v>
      </c>
      <c r="BC1240" s="88">
        <f>IF(SUM($Z1240:BB1240)=1,0,IF(AND(BC1237&gt;0,BC1237&lt;=MIN(BD1237:$GZ1237)),1,0))</f>
        <v>0</v>
      </c>
      <c r="BD1240" s="88">
        <f>IF(SUM($Z1240:BC1240)=1,0,IF(AND(BD1237&gt;0,BD1237&lt;=MIN(BE1237:$GZ1237)),1,0))</f>
        <v>0</v>
      </c>
      <c r="BE1240" s="88">
        <f>IF(SUM($Z1240:BD1240)=1,0,IF(AND(BE1237&gt;0,BE1237&lt;=MIN(BF1237:$GZ1237)),1,0))</f>
        <v>0</v>
      </c>
      <c r="BF1240" s="88">
        <f>IF(SUM($Z1240:BE1240)=1,0,IF(AND(BF1237&gt;0,BF1237&lt;=MIN(BG1237:$GZ1237)),1,0))</f>
        <v>0</v>
      </c>
      <c r="BG1240" s="88">
        <f>IF(SUM($Z1240:BF1240)=1,0,IF(AND(BG1237&gt;0,BG1237&lt;=MIN(BH1237:$GZ1237)),1,0))</f>
        <v>0</v>
      </c>
      <c r="BH1240" s="88">
        <f>IF(SUM($Z1240:BG1240)=1,0,IF(AND(BH1237&gt;0,BH1237&lt;=MIN(BI1237:$GZ1237)),1,0))</f>
        <v>0</v>
      </c>
      <c r="BI1240" s="88">
        <f>IF(SUM($Z1240:BH1240)=1,0,IF(AND(BI1237&gt;0,BI1237&lt;=MIN(BJ1237:$GZ1237)),1,0))</f>
        <v>0</v>
      </c>
      <c r="BJ1240" s="88">
        <f>IF(SUM($Z1240:BI1240)=1,0,IF(AND(BJ1237&gt;0,BJ1237&lt;=MIN(BK1237:$GZ1237)),1,0))</f>
        <v>0</v>
      </c>
      <c r="BK1240" s="88">
        <f>IF(SUM($Z1240:BJ1240)=1,0,IF(AND(BK1237&gt;0,BK1237&lt;=MIN(BL1237:$GZ1237)),1,0))</f>
        <v>0</v>
      </c>
      <c r="BL1240" s="88">
        <f>IF(SUM($Z1240:BK1240)=1,0,IF(AND(BL1237&gt;0,BL1237&lt;=MIN(BM1237:$GZ1237)),1,0))</f>
        <v>0</v>
      </c>
      <c r="BM1240" s="88">
        <f>IF(SUM($Z1240:BL1240)=1,0,IF(AND(BM1237&gt;0,BM1237&lt;=MIN(BN1237:$GZ1237)),1,0))</f>
        <v>0</v>
      </c>
      <c r="BN1240" s="88">
        <f>IF(SUM($Z1240:BM1240)=1,0,IF(AND(BN1237&gt;0,BN1237&lt;=MIN(BO1237:$GZ1237)),1,0))</f>
        <v>0</v>
      </c>
      <c r="BO1240" s="88">
        <f>IF(SUM($Z1240:BN1240)=1,0,IF(AND(BO1237&gt;0,BO1237&lt;=MIN(BP1237:$GZ1237)),1,0))</f>
        <v>0</v>
      </c>
      <c r="BP1240" s="88">
        <f>IF(SUM($Z1240:BO1240)=1,0,IF(AND(BP1237&gt;0,BP1237&lt;=MIN(BQ1237:$GZ1237)),1,0))</f>
        <v>0</v>
      </c>
      <c r="BQ1240" s="88">
        <f>IF(SUM($Z1240:BP1240)=1,0,IF(AND(BQ1237&gt;0,BQ1237&lt;=MIN(BR1237:$GZ1237)),1,0))</f>
        <v>0</v>
      </c>
      <c r="BR1240" s="88">
        <f>IF(SUM($Z1240:BQ1240)=1,0,IF(AND(BR1237&gt;0,BR1237&lt;=MIN(BS1237:$GZ1237)),1,0))</f>
        <v>0</v>
      </c>
      <c r="BS1240" s="88">
        <f>IF(SUM($Z1240:BR1240)=1,0,IF(AND(BS1237&gt;0,BS1237&lt;=MIN(BT1237:$GZ1237)),1,0))</f>
        <v>0</v>
      </c>
      <c r="BT1240" s="88">
        <f>IF(SUM($Z1240:BS1240)=1,0,IF(AND(BT1237&gt;0,BT1237&lt;=MIN(BU1237:$GZ1237)),1,0))</f>
        <v>0</v>
      </c>
      <c r="BU1240" s="88">
        <f>IF(SUM($Z1240:BT1240)=1,0,IF(AND(BU1237&gt;0,BU1237&lt;=MIN(BV1237:$GZ1237)),1,0))</f>
        <v>0</v>
      </c>
      <c r="BV1240" s="88">
        <f>IF(SUM($Z1240:BU1240)=1,0,IF(AND(BV1237&gt;0,BV1237&lt;=MIN(BW1237:$GZ1237)),1,0))</f>
        <v>0</v>
      </c>
      <c r="BW1240" s="88">
        <f>IF(SUM($Z1240:BV1240)=1,0,IF(AND(BW1237&gt;0,BW1237&lt;=MIN(BX1237:$GZ1237)),1,0))</f>
        <v>0</v>
      </c>
      <c r="BX1240" s="88">
        <f>IF(SUM($Z1240:BW1240)=1,0,IF(AND(BX1237&gt;0,BX1237&lt;=MIN(BY1237:$GZ1237)),1,0))</f>
        <v>0</v>
      </c>
      <c r="BY1240" s="88">
        <f>IF(SUM($Z1240:BX1240)=1,0,IF(AND(BY1237&gt;0,BY1237&lt;=MIN(BZ1237:$GZ1237)),1,0))</f>
        <v>0</v>
      </c>
      <c r="BZ1240" s="88">
        <f>IF(SUM($Z1240:BY1240)=1,0,IF(AND(BZ1237&gt;0,BZ1237&lt;=MIN(CA1237:$GZ1237)),1,0))</f>
        <v>0</v>
      </c>
      <c r="CA1240" s="88">
        <f>IF(SUM($Z1240:BZ1240)=1,0,IF(AND(CA1237&gt;0,CA1237&lt;=MIN(CB1237:$GZ1237)),1,0))</f>
        <v>0</v>
      </c>
      <c r="CB1240" s="88">
        <f>IF(SUM($Z1240:CA1240)=1,0,IF(AND(CB1237&gt;0,CB1237&lt;=MIN(CC1237:$GZ1237)),1,0))</f>
        <v>0</v>
      </c>
      <c r="CC1240" s="88">
        <f>IF(SUM($Z1240:CB1240)=1,0,IF(AND(CC1237&gt;0,CC1237&lt;=MIN(CD1237:$GZ1237)),1,0))</f>
        <v>0</v>
      </c>
      <c r="CD1240" s="88">
        <f>IF(SUM($Z1240:CC1240)=1,0,IF(AND(CD1237&gt;0,CD1237&lt;=MIN(CE1237:$GZ1237)),1,0))</f>
        <v>0</v>
      </c>
      <c r="CE1240" s="88">
        <f>IF(SUM($Z1240:CD1240)=1,0,IF(AND(CE1237&gt;0,CE1237&lt;=MIN(CF1237:$GZ1237)),1,0))</f>
        <v>0</v>
      </c>
      <c r="CF1240" s="88">
        <f>IF(SUM($Z1240:CE1240)=1,0,IF(AND(CF1237&gt;0,CF1237&lt;=MIN(CG1237:$GZ1237)),1,0))</f>
        <v>0</v>
      </c>
      <c r="CG1240" s="88">
        <f>IF(SUM($Z1240:CF1240)=1,0,IF(AND(CG1237&gt;0,CG1237&lt;=MIN(CH1237:$GZ1237)),1,0))</f>
        <v>0</v>
      </c>
      <c r="CH1240" s="88">
        <f>IF(SUM($Z1240:CG1240)=1,0,IF(AND(CH1237&gt;0,CH1237&lt;=MIN(CI1237:$GZ1237)),1,0))</f>
        <v>0</v>
      </c>
      <c r="CI1240" s="88">
        <f>IF(SUM($Z1240:CH1240)=1,0,IF(AND(CI1237&gt;0,CI1237&lt;=MIN(CJ1237:$GZ1237)),1,0))</f>
        <v>0</v>
      </c>
      <c r="CJ1240" s="88">
        <f>IF(SUM($Z1240:CI1240)=1,0,IF(AND(CJ1237&gt;0,CJ1237&lt;=MIN(CK1237:$GZ1237)),1,0))</f>
        <v>0</v>
      </c>
      <c r="CK1240" s="88">
        <f>IF(SUM($Z1240:CJ1240)=1,0,IF(AND(CK1237&gt;0,CK1237&lt;=MIN(CL1237:$GZ1237)),1,0))</f>
        <v>0</v>
      </c>
      <c r="CL1240" s="88">
        <f>IF(SUM($Z1240:CK1240)=1,0,IF(AND(CL1237&gt;0,CL1237&lt;=MIN(CM1237:$GZ1237)),1,0))</f>
        <v>0</v>
      </c>
      <c r="CM1240" s="88">
        <f>IF(SUM($Z1240:CL1240)=1,0,IF(AND(CM1237&gt;0,CM1237&lt;=MIN(CN1237:$GZ1237)),1,0))</f>
        <v>0</v>
      </c>
      <c r="CN1240" s="88">
        <f>IF(SUM($Z1240:CM1240)=1,0,IF(AND(CN1237&gt;0,CN1237&lt;=MIN(CO1237:$GZ1237)),1,0))</f>
        <v>0</v>
      </c>
      <c r="CO1240" s="88">
        <f>IF(SUM($Z1240:CN1240)=1,0,IF(AND(CO1237&gt;0,CO1237&lt;=MIN(CP1237:$GZ1237)),1,0))</f>
        <v>0</v>
      </c>
      <c r="CP1240" s="88">
        <f>IF(SUM($Z1240:CO1240)=1,0,IF(AND(CP1237&gt;0,CP1237&lt;=MIN(CQ1237:$GZ1237)),1,0))</f>
        <v>0</v>
      </c>
      <c r="CQ1240" s="88">
        <f>IF(SUM($Z1240:CP1240)=1,0,IF(AND(CQ1237&gt;0,CQ1237&lt;=MIN(CR1237:$GZ1237)),1,0))</f>
        <v>0</v>
      </c>
      <c r="CR1240" s="88">
        <f>IF(SUM($Z1240:CQ1240)=1,0,IF(AND(CR1237&gt;0,CR1237&lt;=MIN(CS1237:$GZ1237)),1,0))</f>
        <v>0</v>
      </c>
      <c r="CS1240" s="88">
        <f>IF(SUM($Z1240:CR1240)=1,0,IF(AND(CS1237&gt;0,CS1237&lt;=MIN(CT1237:$GZ1237)),1,0))</f>
        <v>0</v>
      </c>
      <c r="CT1240" s="88">
        <f>IF(SUM($Z1240:CS1240)=1,0,IF(AND(CT1237&gt;0,CT1237&lt;=MIN(CU1237:$GZ1237)),1,0))</f>
        <v>0</v>
      </c>
      <c r="CU1240" s="88">
        <f>IF(SUM($Z1240:CT1240)=1,0,IF(AND(CU1237&gt;0,CU1237&lt;=MIN(CV1237:$GZ1237)),1,0))</f>
        <v>0</v>
      </c>
      <c r="CV1240" s="88">
        <f>IF(SUM($Z1240:CU1240)=1,0,IF(AND(CV1237&gt;0,CV1237&lt;=MIN(CW1237:$GZ1237)),1,0))</f>
        <v>0</v>
      </c>
      <c r="CW1240" s="88">
        <f>IF(SUM($Z1240:CV1240)=1,0,IF(AND(CW1237&gt;0,CW1237&lt;=MIN(CX1237:$GZ1237)),1,0))</f>
        <v>0</v>
      </c>
      <c r="CX1240" s="88">
        <f>IF(SUM($Z1240:CW1240)=1,0,IF(AND(CX1237&gt;0,CX1237&lt;=MIN(CY1237:$GZ1237)),1,0))</f>
        <v>0</v>
      </c>
      <c r="CY1240" s="88">
        <f>IF(SUM($Z1240:CX1240)=1,0,IF(AND(CY1237&gt;0,CY1237&lt;=MIN(CZ1237:$GZ1237)),1,0))</f>
        <v>0</v>
      </c>
      <c r="CZ1240" s="88">
        <f>IF(SUM($Z1240:CY1240)=1,0,IF(AND(CZ1237&gt;0,CZ1237&lt;=MIN(DA1237:$GZ1237)),1,0))</f>
        <v>0</v>
      </c>
      <c r="DA1240" s="88">
        <f>IF(SUM($Z1240:CZ1240)=1,0,IF(AND(DA1237&gt;0,DA1237&lt;=MIN(DB1237:$GZ1237)),1,0))</f>
        <v>0</v>
      </c>
      <c r="DB1240" s="88">
        <f>IF(SUM($Z1240:DA1240)=1,0,IF(AND(DB1237&gt;0,DB1237&lt;=MIN(DC1237:$GZ1237)),1,0))</f>
        <v>0</v>
      </c>
      <c r="DC1240" s="88">
        <f>IF(SUM($Z1240:DB1240)=1,0,IF(AND(DC1237&gt;0,DC1237&lt;=MIN(DD1237:$GZ1237)),1,0))</f>
        <v>0</v>
      </c>
      <c r="DD1240" s="88">
        <f>IF(SUM($Z1240:DC1240)=1,0,IF(AND(DD1237&gt;0,DD1237&lt;=MIN(DE1237:$GZ1237)),1,0))</f>
        <v>0</v>
      </c>
      <c r="DE1240" s="88">
        <f>IF(SUM($Z1240:DD1240)=1,0,IF(AND(DE1237&gt;0,DE1237&lt;=MIN(DF1237:$GZ1237)),1,0))</f>
        <v>0</v>
      </c>
      <c r="DF1240" s="88">
        <f>IF(SUM($Z1240:DE1240)=1,0,IF(AND(DF1237&gt;0,DF1237&lt;=MIN(DG1237:$GZ1237)),1,0))</f>
        <v>0</v>
      </c>
      <c r="DG1240" s="88">
        <f>IF(SUM($Z1240:DF1240)=1,0,IF(AND(DG1237&gt;0,DG1237&lt;=MIN(DH1237:$GZ1237)),1,0))</f>
        <v>0</v>
      </c>
      <c r="DH1240" s="88">
        <f>IF(SUM($Z1240:DG1240)=1,0,IF(AND(DH1237&gt;0,DH1237&lt;=MIN(DI1237:$GZ1237)),1,0))</f>
        <v>0</v>
      </c>
      <c r="DI1240" s="88">
        <f>IF(SUM($Z1240:DH1240)=1,0,IF(AND(DI1237&gt;0,DI1237&lt;=MIN(DJ1237:$GZ1237)),1,0))</f>
        <v>0</v>
      </c>
      <c r="DJ1240" s="88">
        <f>IF(SUM($Z1240:DI1240)=1,0,IF(AND(DJ1237&gt;0,DJ1237&lt;=MIN(DK1237:$GZ1237)),1,0))</f>
        <v>0</v>
      </c>
      <c r="DK1240" s="88">
        <f>IF(SUM($Z1240:DJ1240)=1,0,IF(AND(DK1237&gt;0,DK1237&lt;=MIN(DL1237:$GZ1237)),1,0))</f>
        <v>0</v>
      </c>
      <c r="DL1240" s="88">
        <f>IF(SUM($Z1240:DK1240)=1,0,IF(AND(DL1237&gt;0,DL1237&lt;=MIN(DM1237:$GZ1237)),1,0))</f>
        <v>0</v>
      </c>
      <c r="DM1240" s="88">
        <f>IF(SUM($Z1240:DL1240)=1,0,IF(AND(DM1237&gt;0,DM1237&lt;=MIN(DN1237:$GZ1237)),1,0))</f>
        <v>0</v>
      </c>
      <c r="DN1240" s="88">
        <f>IF(SUM($Z1240:DM1240)=1,0,IF(AND(DN1237&gt;0,DN1237&lt;=MIN(DO1237:$GZ1237)),1,0))</f>
        <v>0</v>
      </c>
      <c r="DO1240" s="88">
        <f>IF(SUM($Z1240:DN1240)=1,0,IF(AND(DO1237&gt;0,DO1237&lt;=MIN(DP1237:$GZ1237)),1,0))</f>
        <v>0</v>
      </c>
      <c r="DP1240" s="88">
        <f>IF(SUM($Z1240:DO1240)=1,0,IF(AND(DP1237&gt;0,DP1237&lt;=MIN(DQ1237:$GZ1237)),1,0))</f>
        <v>0</v>
      </c>
      <c r="DQ1240" s="88">
        <f>IF(SUM($Z1240:DP1240)=1,0,IF(AND(DQ1237&gt;0,DQ1237&lt;=MIN(DR1237:$GZ1237)),1,0))</f>
        <v>0</v>
      </c>
      <c r="DR1240" s="88">
        <f>IF(SUM($Z1240:DQ1240)=1,0,IF(AND(DR1237&gt;0,DR1237&lt;=MIN(DS1237:$GZ1237)),1,0))</f>
        <v>0</v>
      </c>
      <c r="DS1240" s="88">
        <f>IF(SUM($Z1240:DR1240)=1,0,IF(AND(DS1237&gt;0,DS1237&lt;=MIN(DT1237:$GZ1237)),1,0))</f>
        <v>0</v>
      </c>
      <c r="DT1240" s="88">
        <f>IF(SUM($Z1240:DS1240)=1,0,IF(AND(DT1237&gt;0,DT1237&lt;=MIN(DU1237:$GZ1237)),1,0))</f>
        <v>0</v>
      </c>
      <c r="DU1240" s="88">
        <f>IF(SUM($Z1240:DT1240)=1,0,IF(AND(DU1237&gt;0,DU1237&lt;=MIN(DV1237:$GZ1237)),1,0))</f>
        <v>0</v>
      </c>
      <c r="DV1240" s="88">
        <f>IF(SUM($Z1240:DU1240)=1,0,IF(AND(DV1237&gt;0,DV1237&lt;=MIN(DW1237:$GZ1237)),1,0))</f>
        <v>0</v>
      </c>
      <c r="DW1240" s="88">
        <f>IF(SUM($Z1240:DV1240)=1,0,IF(AND(DW1237&gt;0,DW1237&lt;=MIN(DX1237:$GZ1237)),1,0))</f>
        <v>0</v>
      </c>
      <c r="DX1240" s="88">
        <f>IF(SUM($Z1240:DW1240)=1,0,IF(AND(DX1237&gt;0,DX1237&lt;=MIN(DY1237:$GZ1237)),1,0))</f>
        <v>0</v>
      </c>
      <c r="DY1240" s="88">
        <f>IF(SUM($Z1240:DX1240)=1,0,IF(AND(DY1237&gt;0,DY1237&lt;=MIN(DZ1237:$GZ1237)),1,0))</f>
        <v>0</v>
      </c>
      <c r="DZ1240" s="88">
        <f>IF(SUM($Z1240:DY1240)=1,0,IF(AND(DZ1237&gt;0,DZ1237&lt;=MIN(EA1237:$GZ1237)),1,0))</f>
        <v>0</v>
      </c>
      <c r="EA1240" s="88">
        <f>IF(SUM($Z1240:DZ1240)=1,0,IF(AND(EA1237&gt;0,EA1237&lt;=MIN(EB1237:$GZ1237)),1,0))</f>
        <v>0</v>
      </c>
      <c r="EB1240" s="88">
        <f>IF(SUM($Z1240:EA1240)=1,0,IF(AND(EB1237&gt;0,EB1237&lt;=MIN(EC1237:$GZ1237)),1,0))</f>
        <v>0</v>
      </c>
      <c r="EC1240" s="88">
        <f>IF(SUM($Z1240:EB1240)=1,0,IF(AND(EC1237&gt;0,EC1237&lt;=MIN(ED1237:$GZ1237)),1,0))</f>
        <v>0</v>
      </c>
      <c r="ED1240" s="88">
        <f>IF(SUM($Z1240:EC1240)=1,0,IF(AND(ED1237&gt;0,ED1237&lt;=MIN(EE1237:$GZ1237)),1,0))</f>
        <v>0</v>
      </c>
      <c r="EE1240" s="88">
        <f>IF(SUM($Z1240:ED1240)=1,0,IF(AND(EE1237&gt;0,EE1237&lt;=MIN(EF1237:$GZ1237)),1,0))</f>
        <v>0</v>
      </c>
      <c r="EF1240" s="88">
        <f>IF(SUM($Z1240:EE1240)=1,0,IF(AND(EF1237&gt;0,EF1237&lt;=MIN(EG1237:$GZ1237)),1,0))</f>
        <v>0</v>
      </c>
      <c r="EG1240" s="88">
        <f>IF(SUM($Z1240:EF1240)=1,0,IF(AND(EG1237&gt;0,EG1237&lt;=MIN(EH1237:$GZ1237)),1,0))</f>
        <v>0</v>
      </c>
      <c r="EH1240" s="88">
        <f>IF(SUM($Z1240:EG1240)=1,0,IF(AND(EH1237&gt;0,EH1237&lt;=MIN(EI1237:$GZ1237)),1,0))</f>
        <v>0</v>
      </c>
      <c r="EI1240" s="88">
        <f>IF(SUM($Z1240:EH1240)=1,0,IF(AND(EI1237&gt;0,EI1237&lt;=MIN(EJ1237:$GZ1237)),1,0))</f>
        <v>0</v>
      </c>
      <c r="EJ1240" s="88">
        <f>IF(SUM($Z1240:EI1240)=1,0,IF(AND(EJ1237&gt;0,EJ1237&lt;=MIN(EK1237:$GZ1237)),1,0))</f>
        <v>0</v>
      </c>
      <c r="EK1240" s="88">
        <f>IF(SUM($Z1240:EJ1240)=1,0,IF(AND(EK1237&gt;0,EK1237&lt;=MIN(EL1237:$GZ1237)),1,0))</f>
        <v>0</v>
      </c>
      <c r="EL1240" s="88">
        <f>IF(SUM($Z1240:EK1240)=1,0,IF(AND(EL1237&gt;0,EL1237&lt;=MIN(EM1237:$GZ1237)),1,0))</f>
        <v>0</v>
      </c>
      <c r="EM1240" s="88">
        <f>IF(SUM($Z1240:EL1240)=1,0,IF(AND(EM1237&gt;0,EM1237&lt;=MIN(EN1237:$GZ1237)),1,0))</f>
        <v>0</v>
      </c>
      <c r="EN1240" s="88">
        <f>IF(SUM($Z1240:EM1240)=1,0,IF(AND(EN1237&gt;0,EN1237&lt;=MIN(EO1237:$GZ1237)),1,0))</f>
        <v>0</v>
      </c>
      <c r="EO1240" s="88">
        <f>IF(SUM($Z1240:EN1240)=1,0,IF(AND(EO1237&gt;0,EO1237&lt;=MIN(EP1237:$GZ1237)),1,0))</f>
        <v>0</v>
      </c>
      <c r="EP1240" s="88">
        <f>IF(SUM($Z1240:EO1240)=1,0,IF(AND(EP1237&gt;0,EP1237&lt;=MIN(EQ1237:$GZ1237)),1,0))</f>
        <v>0</v>
      </c>
      <c r="EQ1240" s="88">
        <f>IF(SUM($Z1240:EP1240)=1,0,IF(AND(EQ1237&gt;0,EQ1237&lt;=MIN(ER1237:$GZ1237)),1,0))</f>
        <v>0</v>
      </c>
      <c r="ER1240" s="88">
        <f>IF(SUM($Z1240:EQ1240)=1,0,IF(AND(ER1237&gt;0,ER1237&lt;=MIN(ES1237:$GZ1237)),1,0))</f>
        <v>0</v>
      </c>
      <c r="ES1240" s="88">
        <f>IF(SUM($Z1240:ER1240)=1,0,IF(AND(ES1237&gt;0,ES1237&lt;=MIN(ET1237:$GZ1237)),1,0))</f>
        <v>0</v>
      </c>
      <c r="ET1240" s="88">
        <f>IF(SUM($Z1240:ES1240)=1,0,IF(AND(ET1237&gt;0,ET1237&lt;=MIN(EU1237:$GZ1237)),1,0))</f>
        <v>0</v>
      </c>
      <c r="EU1240" s="88">
        <f>IF(SUM($Z1240:ET1240)=1,0,IF(AND(EU1237&gt;0,EU1237&lt;=MIN(EV1237:$GZ1237)),1,0))</f>
        <v>0</v>
      </c>
      <c r="EV1240" s="88">
        <f>IF(SUM($Z1240:EU1240)=1,0,IF(AND(EV1237&gt;0,EV1237&lt;=MIN(EW1237:$GZ1237)),1,0))</f>
        <v>0</v>
      </c>
      <c r="EW1240" s="88">
        <f>IF(SUM($Z1240:EV1240)=1,0,IF(AND(EW1237&gt;0,EW1237&lt;=MIN(EX1237:$GZ1237)),1,0))</f>
        <v>0</v>
      </c>
      <c r="EX1240" s="88">
        <f>IF(SUM($Z1240:EW1240)=1,0,IF(AND(EX1237&gt;0,EX1237&lt;=MIN(EY1237:$GZ1237)),1,0))</f>
        <v>0</v>
      </c>
      <c r="EY1240" s="88">
        <f>IF(SUM($Z1240:EX1240)=1,0,IF(AND(EY1237&gt;0,EY1237&lt;=MIN(EZ1237:$GZ1237)),1,0))</f>
        <v>0</v>
      </c>
      <c r="EZ1240" s="88">
        <f>IF(SUM($Z1240:EY1240)=1,0,IF(AND(EZ1237&gt;0,EZ1237&lt;=MIN(FA1237:$GZ1237)),1,0))</f>
        <v>0</v>
      </c>
      <c r="FA1240" s="88">
        <f>IF(SUM($Z1240:EZ1240)=1,0,IF(AND(FA1237&gt;0,FA1237&lt;=MIN(FB1237:$GZ1237)),1,0))</f>
        <v>0</v>
      </c>
      <c r="FB1240" s="88">
        <f>IF(SUM($Z1240:FA1240)=1,0,IF(AND(FB1237&gt;0,FB1237&lt;=MIN(FC1237:$GZ1237)),1,0))</f>
        <v>0</v>
      </c>
      <c r="FC1240" s="88">
        <f>IF(SUM($Z1240:FB1240)=1,0,IF(AND(FC1237&gt;0,FC1237&lt;=MIN(FD1237:$GZ1237)),1,0))</f>
        <v>0</v>
      </c>
      <c r="FD1240" s="88">
        <f>IF(SUM($Z1240:FC1240)=1,0,IF(AND(FD1237&gt;0,FD1237&lt;=MIN(FE1237:$GZ1237)),1,0))</f>
        <v>0</v>
      </c>
      <c r="FE1240" s="88">
        <f>IF(SUM($Z1240:FD1240)=1,0,IF(AND(FE1237&gt;0,FE1237&lt;=MIN(FF1237:$GZ1237)),1,0))</f>
        <v>0</v>
      </c>
      <c r="FF1240" s="88">
        <f>IF(SUM($Z1240:FE1240)=1,0,IF(AND(FF1237&gt;0,FF1237&lt;=MIN(FG1237:$GZ1237)),1,0))</f>
        <v>0</v>
      </c>
      <c r="FG1240" s="88">
        <f>IF(SUM($Z1240:FF1240)=1,0,IF(AND(FG1237&gt;0,FG1237&lt;=MIN(FH1237:$GZ1237)),1,0))</f>
        <v>0</v>
      </c>
      <c r="FH1240" s="88">
        <f>IF(SUM($Z1240:FG1240)=1,0,IF(AND(FH1237&gt;0,FH1237&lt;=MIN(FI1237:$GZ1237)),1,0))</f>
        <v>0</v>
      </c>
      <c r="FI1240" s="88">
        <f>IF(SUM($Z1240:FH1240)=1,0,IF(AND(FI1237&gt;0,FI1237&lt;=MIN(FJ1237:$GZ1237)),1,0))</f>
        <v>0</v>
      </c>
      <c r="FJ1240" s="88">
        <f>IF(SUM($Z1240:FI1240)=1,0,IF(AND(FJ1237&gt;0,FJ1237&lt;=MIN(FK1237:$GZ1237)),1,0))</f>
        <v>0</v>
      </c>
      <c r="FK1240" s="88">
        <f>IF(SUM($Z1240:FJ1240)=1,0,IF(AND(FK1237&gt;0,FK1237&lt;=MIN(FL1237:$GZ1237)),1,0))</f>
        <v>0</v>
      </c>
      <c r="FL1240" s="88">
        <f>IF(SUM($Z1240:FK1240)=1,0,IF(AND(FL1237&gt;0,FL1237&lt;=MIN(FM1237:$GZ1237)),1,0))</f>
        <v>0</v>
      </c>
      <c r="FM1240" s="88">
        <f>IF(SUM($Z1240:FL1240)=1,0,IF(AND(FM1237&gt;0,FM1237&lt;=MIN(FN1237:$GZ1237)),1,0))</f>
        <v>0</v>
      </c>
      <c r="FN1240" s="88">
        <f>IF(SUM($Z1240:FM1240)=1,0,IF(AND(FN1237&gt;0,FN1237&lt;=MIN(FO1237:$GZ1237)),1,0))</f>
        <v>0</v>
      </c>
      <c r="FO1240" s="88">
        <f>IF(SUM($Z1240:FN1240)=1,0,IF(AND(FO1237&gt;0,FO1237&lt;=MIN(FP1237:$GZ1237)),1,0))</f>
        <v>0</v>
      </c>
      <c r="FP1240" s="88">
        <f>IF(SUM($Z1240:FO1240)=1,0,IF(AND(FP1237&gt;0,FP1237&lt;=MIN(FQ1237:$GZ1237)),1,0))</f>
        <v>0</v>
      </c>
      <c r="FQ1240" s="88">
        <f>IF(SUM($Z1240:FP1240)=1,0,IF(AND(FQ1237&gt;0,FQ1237&lt;=MIN(FR1237:$GZ1237)),1,0))</f>
        <v>0</v>
      </c>
      <c r="FR1240" s="88">
        <f>IF(SUM($Z1240:FQ1240)=1,0,IF(AND(FR1237&gt;0,FR1237&lt;=MIN(FS1237:$GZ1237)),1,0))</f>
        <v>0</v>
      </c>
      <c r="FS1240" s="88">
        <f>IF(SUM($Z1240:FR1240)=1,0,IF(AND(FS1237&gt;0,FS1237&lt;=MIN(FT1237:$GZ1237)),1,0))</f>
        <v>0</v>
      </c>
      <c r="FT1240" s="88">
        <f>IF(SUM($Z1240:FS1240)=1,0,IF(AND(FT1237&gt;0,FT1237&lt;=MIN(FU1237:$GZ1237)),1,0))</f>
        <v>0</v>
      </c>
      <c r="FU1240" s="88">
        <f>IF(SUM($Z1240:FT1240)=1,0,IF(AND(FU1237&gt;0,FU1237&lt;=MIN(FV1237:$GZ1237)),1,0))</f>
        <v>0</v>
      </c>
      <c r="FV1240" s="88">
        <f>IF(SUM($Z1240:FU1240)=1,0,IF(AND(FV1237&gt;0,FV1237&lt;=MIN(FW1237:$GZ1237)),1,0))</f>
        <v>0</v>
      </c>
      <c r="FW1240" s="88">
        <f>IF(SUM($Z1240:FV1240)=1,0,IF(AND(FW1237&gt;0,FW1237&lt;=MIN(FX1237:$GZ1237)),1,0))</f>
        <v>0</v>
      </c>
      <c r="FX1240" s="88">
        <f>IF(SUM($Z1240:FW1240)=1,0,IF(AND(FX1237&gt;0,FX1237&lt;=MIN(FY1237:$GZ1237)),1,0))</f>
        <v>0</v>
      </c>
      <c r="FY1240" s="88">
        <f>IF(SUM($Z1240:FX1240)=1,0,IF(AND(FY1237&gt;0,FY1237&lt;=MIN(FZ1237:$GZ1237)),1,0))</f>
        <v>0</v>
      </c>
      <c r="FZ1240" s="88">
        <f>IF(SUM($Z1240:FY1240)=1,0,IF(AND(FZ1237&gt;0,FZ1237&lt;=MIN(GA1237:$GZ1237)),1,0))</f>
        <v>0</v>
      </c>
      <c r="GA1240" s="88">
        <f>IF(SUM($Z1240:FZ1240)=1,0,IF(AND(GA1237&gt;0,GA1237&lt;=MIN(GB1237:$GZ1237)),1,0))</f>
        <v>0</v>
      </c>
      <c r="GB1240" s="88">
        <f>IF(SUM($Z1240:GA1240)=1,0,IF(AND(GB1237&gt;0,GB1237&lt;=MIN(GC1237:$GZ1237)),1,0))</f>
        <v>0</v>
      </c>
      <c r="GC1240" s="88">
        <f>IF(SUM($Z1240:GB1240)=1,0,IF(AND(GC1237&gt;0,GC1237&lt;=MIN(GD1237:$GZ1237)),1,0))</f>
        <v>0</v>
      </c>
      <c r="GD1240" s="88">
        <f>IF(SUM($Z1240:GC1240)=1,0,IF(AND(GD1237&gt;0,GD1237&lt;=MIN(GE1237:$GZ1237)),1,0))</f>
        <v>0</v>
      </c>
      <c r="GE1240" s="88">
        <f>IF(SUM($Z1240:GD1240)=1,0,IF(AND(GE1237&gt;0,GE1237&lt;=MIN(GF1237:$GZ1237)),1,0))</f>
        <v>0</v>
      </c>
      <c r="GF1240" s="88">
        <f>IF(SUM($Z1240:GE1240)=1,0,IF(AND(GF1237&gt;0,GF1237&lt;=MIN(GG1237:$GZ1237)),1,0))</f>
        <v>0</v>
      </c>
      <c r="GG1240" s="88">
        <f>IF(SUM($Z1240:GF1240)=1,0,IF(AND(GG1237&gt;0,GG1237&lt;=MIN(GH1237:$GZ1237)),1,0))</f>
        <v>0</v>
      </c>
      <c r="GH1240" s="88">
        <f>IF(SUM($Z1240:GG1240)=1,0,IF(AND(GH1237&gt;0,GH1237&lt;=MIN(GI1237:$GZ1237)),1,0))</f>
        <v>0</v>
      </c>
      <c r="GI1240" s="88">
        <f>IF(SUM($Z1240:GH1240)=1,0,IF(AND(GI1237&gt;0,GI1237&lt;=MIN(GJ1237:$GZ1237)),1,0))</f>
        <v>0</v>
      </c>
      <c r="GJ1240" s="88">
        <f>IF(SUM($Z1240:GI1240)=1,0,IF(AND(GJ1237&gt;0,GJ1237&lt;=MIN(GK1237:$GZ1237)),1,0))</f>
        <v>0</v>
      </c>
      <c r="GK1240" s="88">
        <f>IF(SUM($Z1240:GJ1240)=1,0,IF(AND(GK1237&gt;0,GK1237&lt;=MIN(GL1237:$GZ1237)),1,0))</f>
        <v>0</v>
      </c>
      <c r="GL1240" s="88">
        <f>IF(SUM($Z1240:GK1240)=1,0,IF(AND(GL1237&gt;0,GL1237&lt;=MIN(GM1237:$GZ1237)),1,0))</f>
        <v>0</v>
      </c>
      <c r="GM1240" s="88">
        <f>IF(SUM($Z1240:GL1240)=1,0,IF(AND(GM1237&gt;0,GM1237&lt;=MIN(GN1237:$GZ1237)),1,0))</f>
        <v>0</v>
      </c>
      <c r="GN1240" s="88">
        <f>IF(SUM($Z1240:GM1240)=1,0,IF(AND(GN1237&gt;0,GN1237&lt;=MIN(GO1237:$GZ1237)),1,0))</f>
        <v>0</v>
      </c>
      <c r="GO1240" s="88">
        <f>IF(SUM($Z1240:GN1240)=1,0,IF(AND(GO1237&gt;0,GO1237&lt;=MIN(GP1237:$GZ1237)),1,0))</f>
        <v>0</v>
      </c>
      <c r="GP1240" s="88">
        <f>IF(SUM($Z1240:GO1240)=1,0,IF(AND(GP1237&gt;0,GP1237&lt;=MIN(GQ1237:$GZ1237)),1,0))</f>
        <v>0</v>
      </c>
      <c r="GQ1240" s="88">
        <f>IF(SUM($Z1240:GP1240)=1,0,IF(AND(GQ1237&gt;0,GQ1237&lt;=MIN(GR1237:$GZ1237)),1,0))</f>
        <v>0</v>
      </c>
      <c r="GR1240" s="88">
        <f>IF(SUM($Z1240:GQ1240)=1,0,IF(AND(GR1237&gt;0,GR1237&lt;=MIN(GS1237:$GZ1237)),1,0))</f>
        <v>0</v>
      </c>
      <c r="GS1240" s="88">
        <f>IF(SUM($Z1240:GR1240)=1,0,IF(AND(GS1237&gt;0,GS1237&lt;=MIN(GT1237:$GZ1237)),1,0))</f>
        <v>0</v>
      </c>
      <c r="GT1240" s="88">
        <f>IF(SUM($Z1240:GS1240)=1,0,IF(AND(GT1237&gt;0,GT1237&lt;=MIN(GU1237:$GZ1237)),1,0))</f>
        <v>0</v>
      </c>
      <c r="GU1240" s="88">
        <f>IF(SUM($Z1240:GT1240)=1,0,IF(AND(GU1237&gt;0,GU1237&lt;=MIN(GV1237:$GZ1237)),1,0))</f>
        <v>0</v>
      </c>
      <c r="GV1240" s="88">
        <f>IF(SUM($Z1240:GU1240)=1,0,IF(AND(GV1237&gt;0,GV1237&lt;=MIN(GW1237:$GZ1237)),1,0))</f>
        <v>0</v>
      </c>
      <c r="GW1240" s="88">
        <f>IF(SUM($Z1240:GV1240)=1,0,IF(AND(GW1237&gt;0,GW1237&lt;=MIN(GX1237:$GZ1237)),1,0))</f>
        <v>0</v>
      </c>
      <c r="GX1240" s="88">
        <f>IF(SUM($Z1240:GW1240)=1,0,IF(AND(GX1237&gt;0,GX1237&lt;=MIN(GY1237:$GZ1237)),1,0))</f>
        <v>0</v>
      </c>
      <c r="GY1240" s="88">
        <f>IF(SUM($Z1240:GX1240)=1,0,IF(AND(GY1237&gt;0,GY1237&lt;=MIN(GZ1237:$GZ1237)),1,0))</f>
        <v>0</v>
      </c>
      <c r="GZ1240" s="88">
        <f>IF(SUM($Z1240:GY1240)=1,0,IF(AND(GZ1237&gt;0,GZ1237&lt;=MIN($GZ1237:HA1237)),1,0))</f>
        <v>0</v>
      </c>
      <c r="HA1240" s="1"/>
      <c r="HB1240" s="1"/>
    </row>
    <row r="1241" spans="1:210" s="122" customFormat="1" ht="4.2" customHeight="1">
      <c r="A1241" s="60"/>
      <c r="B1241" s="60"/>
      <c r="C1241" s="60"/>
      <c r="D1241" s="60"/>
      <c r="E1241" s="273"/>
      <c r="F1241" s="116"/>
      <c r="G1241" s="117"/>
      <c r="H1241" s="60"/>
      <c r="I1241" s="60"/>
      <c r="J1241" s="60"/>
      <c r="K1241" s="60"/>
      <c r="L1241" s="60"/>
      <c r="M1241" s="117"/>
      <c r="N1241" s="60"/>
      <c r="O1241" s="60"/>
      <c r="P1241" s="231"/>
      <c r="Q1241" s="60"/>
      <c r="R1241" s="60"/>
      <c r="S1241" s="117"/>
      <c r="T1241" s="211"/>
      <c r="U1241" s="117"/>
      <c r="V1241" s="60"/>
      <c r="W1241" s="118"/>
      <c r="X1241" s="118"/>
      <c r="Y1241" s="119"/>
      <c r="Z1241" s="120"/>
      <c r="AA1241" s="121"/>
      <c r="AB1241" s="121"/>
      <c r="AC1241" s="121"/>
      <c r="AD1241" s="121"/>
      <c r="AE1241" s="121"/>
      <c r="AF1241" s="121"/>
      <c r="AG1241" s="121"/>
      <c r="AH1241" s="121"/>
      <c r="AI1241" s="121"/>
      <c r="AJ1241" s="121"/>
      <c r="AK1241" s="121"/>
      <c r="AL1241" s="121"/>
      <c r="AM1241" s="121"/>
      <c r="AN1241" s="121"/>
      <c r="AO1241" s="121"/>
      <c r="AP1241" s="121"/>
      <c r="AQ1241" s="121"/>
      <c r="AR1241" s="121"/>
      <c r="AS1241" s="121"/>
      <c r="AT1241" s="121"/>
      <c r="AU1241" s="121"/>
      <c r="AV1241" s="121"/>
      <c r="AW1241" s="121"/>
      <c r="AX1241" s="121"/>
      <c r="AY1241" s="121"/>
      <c r="AZ1241" s="121"/>
      <c r="BA1241" s="121"/>
      <c r="BB1241" s="121"/>
      <c r="BC1241" s="121"/>
      <c r="BD1241" s="121"/>
      <c r="BE1241" s="121"/>
      <c r="BF1241" s="121"/>
      <c r="BG1241" s="121"/>
      <c r="BH1241" s="121"/>
      <c r="BI1241" s="121"/>
      <c r="BJ1241" s="121"/>
      <c r="BK1241" s="121"/>
      <c r="BL1241" s="121"/>
      <c r="BM1241" s="121"/>
      <c r="BN1241" s="121"/>
      <c r="BO1241" s="121"/>
      <c r="BP1241" s="121"/>
      <c r="BQ1241" s="121"/>
      <c r="BR1241" s="121"/>
      <c r="BS1241" s="121"/>
      <c r="BT1241" s="121"/>
      <c r="BU1241" s="121"/>
      <c r="BV1241" s="121"/>
      <c r="BW1241" s="121"/>
      <c r="BX1241" s="121"/>
      <c r="BY1241" s="121"/>
      <c r="BZ1241" s="121"/>
      <c r="CA1241" s="121"/>
      <c r="CB1241" s="121"/>
      <c r="CC1241" s="121"/>
      <c r="CD1241" s="121"/>
      <c r="CE1241" s="121"/>
      <c r="CF1241" s="121"/>
      <c r="CG1241" s="121"/>
      <c r="CH1241" s="121"/>
      <c r="CI1241" s="121"/>
      <c r="CJ1241" s="121"/>
      <c r="CK1241" s="121"/>
      <c r="CL1241" s="121"/>
      <c r="CM1241" s="121"/>
      <c r="CN1241" s="121"/>
      <c r="CO1241" s="121"/>
      <c r="CP1241" s="121"/>
      <c r="CQ1241" s="121"/>
      <c r="CR1241" s="121"/>
      <c r="CS1241" s="121"/>
      <c r="CT1241" s="121"/>
      <c r="CU1241" s="121"/>
      <c r="CV1241" s="121"/>
      <c r="CW1241" s="121"/>
      <c r="CX1241" s="121"/>
      <c r="CY1241" s="121"/>
      <c r="CZ1241" s="121"/>
      <c r="DA1241" s="121"/>
      <c r="DB1241" s="121"/>
      <c r="DC1241" s="121"/>
      <c r="DD1241" s="121"/>
      <c r="DE1241" s="121"/>
      <c r="DF1241" s="121"/>
      <c r="DG1241" s="121"/>
      <c r="DH1241" s="121"/>
      <c r="DI1241" s="121"/>
      <c r="DJ1241" s="121"/>
      <c r="DK1241" s="121"/>
      <c r="DL1241" s="121"/>
      <c r="DM1241" s="121"/>
      <c r="DN1241" s="121"/>
      <c r="DO1241" s="121"/>
      <c r="DP1241" s="121"/>
      <c r="DQ1241" s="121"/>
      <c r="DR1241" s="121"/>
      <c r="DS1241" s="121"/>
      <c r="DT1241" s="121"/>
      <c r="DU1241" s="121"/>
      <c r="DV1241" s="121"/>
      <c r="DW1241" s="121"/>
      <c r="DX1241" s="121"/>
      <c r="DY1241" s="121"/>
      <c r="DZ1241" s="121"/>
      <c r="EA1241" s="121"/>
      <c r="EB1241" s="121"/>
      <c r="EC1241" s="121"/>
      <c r="ED1241" s="121"/>
      <c r="EE1241" s="121"/>
      <c r="EF1241" s="121"/>
      <c r="EG1241" s="121"/>
      <c r="EH1241" s="121"/>
      <c r="EI1241" s="121"/>
      <c r="EJ1241" s="121"/>
      <c r="EK1241" s="121"/>
      <c r="EL1241" s="121"/>
      <c r="EM1241" s="121"/>
      <c r="EN1241" s="121"/>
      <c r="EO1241" s="121"/>
      <c r="EP1241" s="121"/>
      <c r="EQ1241" s="121"/>
      <c r="ER1241" s="121"/>
      <c r="ES1241" s="121"/>
      <c r="ET1241" s="121"/>
      <c r="EU1241" s="121"/>
      <c r="EV1241" s="121"/>
      <c r="EW1241" s="121"/>
      <c r="EX1241" s="121"/>
      <c r="EY1241" s="121"/>
      <c r="EZ1241" s="121"/>
      <c r="FA1241" s="121"/>
      <c r="FB1241" s="121"/>
      <c r="FC1241" s="121"/>
      <c r="FD1241" s="121"/>
      <c r="FE1241" s="121"/>
      <c r="FF1241" s="121"/>
      <c r="FG1241" s="121"/>
      <c r="FH1241" s="121"/>
      <c r="FI1241" s="121"/>
      <c r="FJ1241" s="121"/>
      <c r="FK1241" s="121"/>
      <c r="FL1241" s="121"/>
      <c r="FM1241" s="121"/>
      <c r="FN1241" s="121"/>
      <c r="FO1241" s="121"/>
      <c r="FP1241" s="121"/>
      <c r="FQ1241" s="121"/>
      <c r="FR1241" s="121"/>
      <c r="FS1241" s="121"/>
      <c r="FT1241" s="121"/>
      <c r="FU1241" s="121"/>
      <c r="FV1241" s="121"/>
      <c r="FW1241" s="121"/>
      <c r="FX1241" s="121"/>
      <c r="FY1241" s="121"/>
      <c r="FZ1241" s="121"/>
      <c r="GA1241" s="121"/>
      <c r="GB1241" s="121"/>
      <c r="GC1241" s="121"/>
      <c r="GD1241" s="121"/>
      <c r="GE1241" s="121"/>
      <c r="GF1241" s="121"/>
      <c r="GG1241" s="121"/>
      <c r="GH1241" s="121"/>
      <c r="GI1241" s="121"/>
      <c r="GJ1241" s="121"/>
      <c r="GK1241" s="121"/>
      <c r="GL1241" s="121"/>
      <c r="GM1241" s="121"/>
      <c r="GN1241" s="121"/>
      <c r="GO1241" s="121"/>
      <c r="GP1241" s="121"/>
      <c r="GQ1241" s="121"/>
      <c r="GR1241" s="121"/>
      <c r="GS1241" s="121"/>
      <c r="GT1241" s="121"/>
      <c r="GU1241" s="121"/>
      <c r="GV1241" s="121"/>
      <c r="GW1241" s="121"/>
      <c r="GX1241" s="121"/>
      <c r="GY1241" s="121"/>
      <c r="GZ1241" s="121"/>
      <c r="HA1241" s="60"/>
      <c r="HB1241" s="60"/>
    </row>
    <row r="1242" spans="1:210" s="4" customFormat="1">
      <c r="A1242" s="3"/>
      <c r="B1242" s="3"/>
      <c r="C1242" s="3"/>
      <c r="D1242" s="3"/>
      <c r="E1242" s="9"/>
      <c r="F1242" s="51"/>
      <c r="G1242" s="390" t="s">
        <v>6</v>
      </c>
      <c r="H1242" s="3" t="s">
        <v>323</v>
      </c>
      <c r="I1242" s="3"/>
      <c r="J1242" s="3"/>
      <c r="K1242" s="3"/>
      <c r="L1242" s="3"/>
      <c r="M1242" s="5"/>
      <c r="N1242" s="3" t="str">
        <f>Главная!$Y$8</f>
        <v>итого</v>
      </c>
      <c r="O1242" s="3"/>
      <c r="P1242" s="5"/>
      <c r="Q1242" s="3" t="s">
        <v>290</v>
      </c>
      <c r="R1242" s="3"/>
      <c r="S1242" s="5"/>
      <c r="T1242" s="84"/>
      <c r="U1242" s="24"/>
      <c r="V1242" s="3"/>
      <c r="W1242" s="12">
        <f>SUMIFS($1:$1,1240:1240,1)</f>
        <v>0</v>
      </c>
      <c r="X1242" s="12"/>
      <c r="Y1242" s="46"/>
      <c r="Z1242" s="91"/>
      <c r="AA1242" s="92"/>
      <c r="AB1242" s="92"/>
      <c r="AC1242" s="92"/>
      <c r="AD1242" s="92"/>
      <c r="AE1242" s="92"/>
      <c r="AF1242" s="92"/>
      <c r="AG1242" s="92"/>
      <c r="AH1242" s="92"/>
      <c r="AI1242" s="92"/>
      <c r="AJ1242" s="92"/>
      <c r="AK1242" s="92"/>
      <c r="AL1242" s="92"/>
      <c r="AM1242" s="92"/>
      <c r="AN1242" s="92"/>
      <c r="AO1242" s="92"/>
      <c r="AP1242" s="92"/>
      <c r="AQ1242" s="92"/>
      <c r="AR1242" s="92"/>
      <c r="AS1242" s="92"/>
      <c r="AT1242" s="92"/>
      <c r="AU1242" s="92"/>
      <c r="AV1242" s="92"/>
      <c r="AW1242" s="92"/>
      <c r="AX1242" s="92"/>
      <c r="AY1242" s="92"/>
      <c r="AZ1242" s="92"/>
      <c r="BA1242" s="92"/>
      <c r="BB1242" s="92"/>
      <c r="BC1242" s="92"/>
      <c r="BD1242" s="92"/>
      <c r="BE1242" s="92"/>
      <c r="BF1242" s="92"/>
      <c r="BG1242" s="92"/>
      <c r="BH1242" s="92"/>
      <c r="BI1242" s="92"/>
      <c r="BJ1242" s="92"/>
      <c r="BK1242" s="92"/>
      <c r="BL1242" s="92"/>
      <c r="BM1242" s="92"/>
      <c r="BN1242" s="92"/>
      <c r="BO1242" s="92"/>
      <c r="BP1242" s="92"/>
      <c r="BQ1242" s="92"/>
      <c r="BR1242" s="92"/>
      <c r="BS1242" s="92"/>
      <c r="BT1242" s="92"/>
      <c r="BU1242" s="92"/>
      <c r="BV1242" s="92"/>
      <c r="BW1242" s="92"/>
      <c r="BX1242" s="92"/>
      <c r="BY1242" s="92"/>
      <c r="BZ1242" s="92"/>
      <c r="CA1242" s="92"/>
      <c r="CB1242" s="92"/>
      <c r="CC1242" s="92"/>
      <c r="CD1242" s="92"/>
      <c r="CE1242" s="92"/>
      <c r="CF1242" s="92"/>
      <c r="CG1242" s="92"/>
      <c r="CH1242" s="92"/>
      <c r="CI1242" s="92"/>
      <c r="CJ1242" s="92"/>
      <c r="CK1242" s="92"/>
      <c r="CL1242" s="92"/>
      <c r="CM1242" s="92"/>
      <c r="CN1242" s="92"/>
      <c r="CO1242" s="92"/>
      <c r="CP1242" s="92"/>
      <c r="CQ1242" s="92"/>
      <c r="CR1242" s="92"/>
      <c r="CS1242" s="92"/>
      <c r="CT1242" s="92"/>
      <c r="CU1242" s="92"/>
      <c r="CV1242" s="92"/>
      <c r="CW1242" s="92"/>
      <c r="CX1242" s="92"/>
      <c r="CY1242" s="92"/>
      <c r="CZ1242" s="92"/>
      <c r="DA1242" s="92"/>
      <c r="DB1242" s="92"/>
      <c r="DC1242" s="92"/>
      <c r="DD1242" s="92"/>
      <c r="DE1242" s="92"/>
      <c r="DF1242" s="92"/>
      <c r="DG1242" s="92"/>
      <c r="DH1242" s="92"/>
      <c r="DI1242" s="92"/>
      <c r="DJ1242" s="92"/>
      <c r="DK1242" s="92"/>
      <c r="DL1242" s="92"/>
      <c r="DM1242" s="92"/>
      <c r="DN1242" s="92"/>
      <c r="DO1242" s="92"/>
      <c r="DP1242" s="92"/>
      <c r="DQ1242" s="92"/>
      <c r="DR1242" s="92"/>
      <c r="DS1242" s="92"/>
      <c r="DT1242" s="92"/>
      <c r="DU1242" s="92"/>
      <c r="DV1242" s="92"/>
      <c r="DW1242" s="92"/>
      <c r="DX1242" s="92"/>
      <c r="DY1242" s="92"/>
      <c r="DZ1242" s="92"/>
      <c r="EA1242" s="92"/>
      <c r="EB1242" s="92"/>
      <c r="EC1242" s="92"/>
      <c r="ED1242" s="92"/>
      <c r="EE1242" s="92"/>
      <c r="EF1242" s="92"/>
      <c r="EG1242" s="92"/>
      <c r="EH1242" s="92"/>
      <c r="EI1242" s="92"/>
      <c r="EJ1242" s="92"/>
      <c r="EK1242" s="92"/>
      <c r="EL1242" s="92"/>
      <c r="EM1242" s="92"/>
      <c r="EN1242" s="92"/>
      <c r="EO1242" s="92"/>
      <c r="EP1242" s="92"/>
      <c r="EQ1242" s="92"/>
      <c r="ER1242" s="92"/>
      <c r="ES1242" s="92"/>
      <c r="ET1242" s="92"/>
      <c r="EU1242" s="92"/>
      <c r="EV1242" s="92"/>
      <c r="EW1242" s="92"/>
      <c r="EX1242" s="92"/>
      <c r="EY1242" s="92"/>
      <c r="EZ1242" s="92"/>
      <c r="FA1242" s="92"/>
      <c r="FB1242" s="92"/>
      <c r="FC1242" s="92"/>
      <c r="FD1242" s="92"/>
      <c r="FE1242" s="92"/>
      <c r="FF1242" s="92"/>
      <c r="FG1242" s="92"/>
      <c r="FH1242" s="92"/>
      <c r="FI1242" s="92"/>
      <c r="FJ1242" s="92"/>
      <c r="FK1242" s="92"/>
      <c r="FL1242" s="92"/>
      <c r="FM1242" s="92"/>
      <c r="FN1242" s="92"/>
      <c r="FO1242" s="92"/>
      <c r="FP1242" s="92"/>
      <c r="FQ1242" s="92"/>
      <c r="FR1242" s="92"/>
      <c r="FS1242" s="92"/>
      <c r="FT1242" s="92"/>
      <c r="FU1242" s="92"/>
      <c r="FV1242" s="92"/>
      <c r="FW1242" s="92"/>
      <c r="FX1242" s="92"/>
      <c r="FY1242" s="92"/>
      <c r="FZ1242" s="92"/>
      <c r="GA1242" s="92"/>
      <c r="GB1242" s="92"/>
      <c r="GC1242" s="92"/>
      <c r="GD1242" s="92"/>
      <c r="GE1242" s="92"/>
      <c r="GF1242" s="92"/>
      <c r="GG1242" s="92"/>
      <c r="GH1242" s="92"/>
      <c r="GI1242" s="92"/>
      <c r="GJ1242" s="92"/>
      <c r="GK1242" s="92"/>
      <c r="GL1242" s="92"/>
      <c r="GM1242" s="92"/>
      <c r="GN1242" s="92"/>
      <c r="GO1242" s="92"/>
      <c r="GP1242" s="92"/>
      <c r="GQ1242" s="92"/>
      <c r="GR1242" s="92"/>
      <c r="GS1242" s="92"/>
      <c r="GT1242" s="92"/>
      <c r="GU1242" s="92"/>
      <c r="GV1242" s="92"/>
      <c r="GW1242" s="92"/>
      <c r="GX1242" s="92"/>
      <c r="GY1242" s="92"/>
      <c r="GZ1242" s="92"/>
      <c r="HA1242" s="3"/>
      <c r="HB1242" s="3"/>
    </row>
    <row r="1243" spans="1:210" ht="4.2" customHeight="1">
      <c r="A1243" s="1"/>
      <c r="B1243" s="1"/>
      <c r="C1243" s="1"/>
      <c r="D1243" s="1"/>
      <c r="E1243" s="263"/>
      <c r="F1243" s="48"/>
      <c r="G1243" s="231"/>
      <c r="H1243" s="41"/>
      <c r="I1243" s="41"/>
      <c r="J1243" s="41"/>
      <c r="K1243" s="41"/>
      <c r="L1243" s="1"/>
      <c r="M1243" s="5"/>
      <c r="N1243" s="41"/>
      <c r="O1243" s="1"/>
      <c r="P1243" s="5"/>
      <c r="Q1243" s="1"/>
      <c r="R1243" s="1"/>
      <c r="S1243" s="5"/>
      <c r="T1243" s="7"/>
      <c r="U1243" s="24"/>
      <c r="V1243" s="1"/>
      <c r="W1243" s="41"/>
      <c r="X1243" s="10"/>
      <c r="Y1243" s="46"/>
      <c r="Z1243" s="93"/>
      <c r="AA1243" s="472"/>
      <c r="AB1243" s="472"/>
      <c r="AC1243" s="472"/>
      <c r="AD1243" s="472"/>
      <c r="AE1243" s="472"/>
      <c r="AF1243" s="472"/>
      <c r="AG1243" s="472"/>
      <c r="AH1243" s="472"/>
      <c r="AI1243" s="472"/>
      <c r="AJ1243" s="472"/>
      <c r="AK1243" s="472"/>
      <c r="AL1243" s="472"/>
      <c r="AM1243" s="472"/>
      <c r="AN1243" s="472"/>
      <c r="AO1243" s="472"/>
      <c r="AP1243" s="472"/>
      <c r="AQ1243" s="472"/>
      <c r="AR1243" s="472"/>
      <c r="AS1243" s="472"/>
      <c r="AT1243" s="472"/>
      <c r="AU1243" s="472"/>
      <c r="AV1243" s="472"/>
      <c r="AW1243" s="472"/>
      <c r="AX1243" s="472"/>
      <c r="AY1243" s="472"/>
      <c r="AZ1243" s="472"/>
      <c r="BA1243" s="472"/>
      <c r="BB1243" s="472"/>
      <c r="BC1243" s="472"/>
      <c r="BD1243" s="472"/>
      <c r="BE1243" s="472"/>
      <c r="BF1243" s="472"/>
      <c r="BG1243" s="472"/>
      <c r="BH1243" s="472"/>
      <c r="BI1243" s="472"/>
      <c r="BJ1243" s="472"/>
      <c r="BK1243" s="472"/>
      <c r="BL1243" s="472"/>
      <c r="BM1243" s="472"/>
      <c r="BN1243" s="472"/>
      <c r="BO1243" s="472"/>
      <c r="BP1243" s="472"/>
      <c r="BQ1243" s="472"/>
      <c r="BR1243" s="472"/>
      <c r="BS1243" s="472"/>
      <c r="BT1243" s="472"/>
      <c r="BU1243" s="472"/>
      <c r="BV1243" s="472"/>
      <c r="BW1243" s="472"/>
      <c r="BX1243" s="472"/>
      <c r="BY1243" s="472"/>
      <c r="BZ1243" s="472"/>
      <c r="CA1243" s="472"/>
      <c r="CB1243" s="472"/>
      <c r="CC1243" s="472"/>
      <c r="CD1243" s="472"/>
      <c r="CE1243" s="472"/>
      <c r="CF1243" s="472"/>
      <c r="CG1243" s="472"/>
      <c r="CH1243" s="472"/>
      <c r="CI1243" s="472"/>
      <c r="CJ1243" s="472"/>
      <c r="CK1243" s="472"/>
      <c r="CL1243" s="472"/>
      <c r="CM1243" s="472"/>
      <c r="CN1243" s="472"/>
      <c r="CO1243" s="472"/>
      <c r="CP1243" s="472"/>
      <c r="CQ1243" s="472"/>
      <c r="CR1243" s="472"/>
      <c r="CS1243" s="472"/>
      <c r="CT1243" s="472"/>
      <c r="CU1243" s="472"/>
      <c r="CV1243" s="472"/>
      <c r="CW1243" s="472"/>
      <c r="CX1243" s="472"/>
      <c r="CY1243" s="472"/>
      <c r="CZ1243" s="472"/>
      <c r="DA1243" s="472"/>
      <c r="DB1243" s="472"/>
      <c r="DC1243" s="472"/>
      <c r="DD1243" s="472"/>
      <c r="DE1243" s="472"/>
      <c r="DF1243" s="472"/>
      <c r="DG1243" s="472"/>
      <c r="DH1243" s="472"/>
      <c r="DI1243" s="472"/>
      <c r="DJ1243" s="472"/>
      <c r="DK1243" s="472"/>
      <c r="DL1243" s="472"/>
      <c r="DM1243" s="472"/>
      <c r="DN1243" s="472"/>
      <c r="DO1243" s="472"/>
      <c r="DP1243" s="472"/>
      <c r="DQ1243" s="472"/>
      <c r="DR1243" s="472"/>
      <c r="DS1243" s="472"/>
      <c r="DT1243" s="472"/>
      <c r="DU1243" s="472"/>
      <c r="DV1243" s="472"/>
      <c r="DW1243" s="472"/>
      <c r="DX1243" s="472"/>
      <c r="DY1243" s="472"/>
      <c r="DZ1243" s="472"/>
      <c r="EA1243" s="472"/>
      <c r="EB1243" s="472"/>
      <c r="EC1243" s="472"/>
      <c r="ED1243" s="472"/>
      <c r="EE1243" s="472"/>
      <c r="EF1243" s="472"/>
      <c r="EG1243" s="472"/>
      <c r="EH1243" s="472"/>
      <c r="EI1243" s="472"/>
      <c r="EJ1243" s="472"/>
      <c r="EK1243" s="472"/>
      <c r="EL1243" s="472"/>
      <c r="EM1243" s="472"/>
      <c r="EN1243" s="472"/>
      <c r="EO1243" s="472"/>
      <c r="EP1243" s="472"/>
      <c r="EQ1243" s="472"/>
      <c r="ER1243" s="472"/>
      <c r="ES1243" s="472"/>
      <c r="ET1243" s="472"/>
      <c r="EU1243" s="472"/>
      <c r="EV1243" s="472"/>
      <c r="EW1243" s="472"/>
      <c r="EX1243" s="472"/>
      <c r="EY1243" s="472"/>
      <c r="EZ1243" s="472"/>
      <c r="FA1243" s="472"/>
      <c r="FB1243" s="472"/>
      <c r="FC1243" s="472"/>
      <c r="FD1243" s="472"/>
      <c r="FE1243" s="472"/>
      <c r="FF1243" s="472"/>
      <c r="FG1243" s="472"/>
      <c r="FH1243" s="472"/>
      <c r="FI1243" s="472"/>
      <c r="FJ1243" s="472"/>
      <c r="FK1243" s="472"/>
      <c r="FL1243" s="472"/>
      <c r="FM1243" s="472"/>
      <c r="FN1243" s="472"/>
      <c r="FO1243" s="472"/>
      <c r="FP1243" s="472"/>
      <c r="FQ1243" s="472"/>
      <c r="FR1243" s="472"/>
      <c r="FS1243" s="472"/>
      <c r="FT1243" s="472"/>
      <c r="FU1243" s="472"/>
      <c r="FV1243" s="472"/>
      <c r="FW1243" s="472"/>
      <c r="FX1243" s="472"/>
      <c r="FY1243" s="472"/>
      <c r="FZ1243" s="472"/>
      <c r="GA1243" s="472"/>
      <c r="GB1243" s="472"/>
      <c r="GC1243" s="472"/>
      <c r="GD1243" s="472"/>
      <c r="GE1243" s="472"/>
      <c r="GF1243" s="472"/>
      <c r="GG1243" s="472"/>
      <c r="GH1243" s="472"/>
      <c r="GI1243" s="472"/>
      <c r="GJ1243" s="472"/>
      <c r="GK1243" s="472"/>
      <c r="GL1243" s="472"/>
      <c r="GM1243" s="472"/>
      <c r="GN1243" s="472"/>
      <c r="GO1243" s="472"/>
      <c r="GP1243" s="472"/>
      <c r="GQ1243" s="472"/>
      <c r="GR1243" s="472"/>
      <c r="GS1243" s="472"/>
      <c r="GT1243" s="472"/>
      <c r="GU1243" s="472"/>
      <c r="GV1243" s="472"/>
      <c r="GW1243" s="472"/>
      <c r="GX1243" s="472"/>
      <c r="GY1243" s="472"/>
      <c r="GZ1243" s="472"/>
      <c r="HA1243" s="1"/>
      <c r="HB1243" s="1"/>
    </row>
    <row r="1244" spans="1:210" ht="7.2" customHeight="1">
      <c r="A1244" s="1"/>
      <c r="B1244" s="1"/>
      <c r="C1244" s="1"/>
      <c r="D1244" s="1"/>
      <c r="E1244" s="263"/>
      <c r="F1244" s="48"/>
      <c r="G1244" s="231"/>
      <c r="H1244" s="1"/>
      <c r="I1244" s="1"/>
      <c r="J1244" s="1"/>
      <c r="K1244" s="1"/>
      <c r="L1244" s="1"/>
      <c r="M1244" s="5"/>
      <c r="N1244" s="1"/>
      <c r="O1244" s="1"/>
      <c r="P1244" s="5"/>
      <c r="Q1244" s="1"/>
      <c r="R1244" s="1"/>
      <c r="S1244" s="5"/>
      <c r="T1244" s="7"/>
      <c r="U1244" s="24"/>
      <c r="V1244" s="1"/>
      <c r="W1244" s="12"/>
      <c r="X1244" s="10"/>
      <c r="Y1244" s="46"/>
      <c r="Z1244" s="91"/>
      <c r="AA1244" s="94"/>
      <c r="AB1244" s="94"/>
      <c r="AC1244" s="94"/>
      <c r="AD1244" s="94"/>
      <c r="AE1244" s="94"/>
      <c r="AF1244" s="94"/>
      <c r="AG1244" s="94"/>
      <c r="AH1244" s="94"/>
      <c r="AI1244" s="94"/>
      <c r="AJ1244" s="94"/>
      <c r="AK1244" s="94"/>
      <c r="AL1244" s="94"/>
      <c r="AM1244" s="94"/>
      <c r="AN1244" s="94"/>
      <c r="AO1244" s="94"/>
      <c r="AP1244" s="94"/>
      <c r="AQ1244" s="94"/>
      <c r="AR1244" s="94"/>
      <c r="AS1244" s="94"/>
      <c r="AT1244" s="94"/>
      <c r="AU1244" s="94"/>
      <c r="AV1244" s="94"/>
      <c r="AW1244" s="94"/>
      <c r="AX1244" s="94"/>
      <c r="AY1244" s="94"/>
      <c r="AZ1244" s="94"/>
      <c r="BA1244" s="94"/>
      <c r="BB1244" s="94"/>
      <c r="BC1244" s="94"/>
      <c r="BD1244" s="94"/>
      <c r="BE1244" s="94"/>
      <c r="BF1244" s="94"/>
      <c r="BG1244" s="94"/>
      <c r="BH1244" s="94"/>
      <c r="BI1244" s="94"/>
      <c r="BJ1244" s="94"/>
      <c r="BK1244" s="94"/>
      <c r="BL1244" s="94"/>
      <c r="BM1244" s="94"/>
      <c r="BN1244" s="94"/>
      <c r="BO1244" s="94"/>
      <c r="BP1244" s="94"/>
      <c r="BQ1244" s="94"/>
      <c r="BR1244" s="94"/>
      <c r="BS1244" s="94"/>
      <c r="BT1244" s="94"/>
      <c r="BU1244" s="94"/>
      <c r="BV1244" s="94"/>
      <c r="BW1244" s="94"/>
      <c r="BX1244" s="94"/>
      <c r="BY1244" s="94"/>
      <c r="BZ1244" s="94"/>
      <c r="CA1244" s="94"/>
      <c r="CB1244" s="94"/>
      <c r="CC1244" s="94"/>
      <c r="CD1244" s="94"/>
      <c r="CE1244" s="94"/>
      <c r="CF1244" s="94"/>
      <c r="CG1244" s="94"/>
      <c r="CH1244" s="94"/>
      <c r="CI1244" s="94"/>
      <c r="CJ1244" s="94"/>
      <c r="CK1244" s="94"/>
      <c r="CL1244" s="94"/>
      <c r="CM1244" s="94"/>
      <c r="CN1244" s="94"/>
      <c r="CO1244" s="94"/>
      <c r="CP1244" s="94"/>
      <c r="CQ1244" s="94"/>
      <c r="CR1244" s="94"/>
      <c r="CS1244" s="94"/>
      <c r="CT1244" s="94"/>
      <c r="CU1244" s="94"/>
      <c r="CV1244" s="94"/>
      <c r="CW1244" s="94"/>
      <c r="CX1244" s="94"/>
      <c r="CY1244" s="94"/>
      <c r="CZ1244" s="94"/>
      <c r="DA1244" s="94"/>
      <c r="DB1244" s="94"/>
      <c r="DC1244" s="94"/>
      <c r="DD1244" s="94"/>
      <c r="DE1244" s="94"/>
      <c r="DF1244" s="94"/>
      <c r="DG1244" s="94"/>
      <c r="DH1244" s="94"/>
      <c r="DI1244" s="94"/>
      <c r="DJ1244" s="94"/>
      <c r="DK1244" s="94"/>
      <c r="DL1244" s="94"/>
      <c r="DM1244" s="94"/>
      <c r="DN1244" s="94"/>
      <c r="DO1244" s="94"/>
      <c r="DP1244" s="94"/>
      <c r="DQ1244" s="94"/>
      <c r="DR1244" s="94"/>
      <c r="DS1244" s="94"/>
      <c r="DT1244" s="94"/>
      <c r="DU1244" s="94"/>
      <c r="DV1244" s="94"/>
      <c r="DW1244" s="94"/>
      <c r="DX1244" s="94"/>
      <c r="DY1244" s="94"/>
      <c r="DZ1244" s="94"/>
      <c r="EA1244" s="94"/>
      <c r="EB1244" s="94"/>
      <c r="EC1244" s="94"/>
      <c r="ED1244" s="94"/>
      <c r="EE1244" s="94"/>
      <c r="EF1244" s="94"/>
      <c r="EG1244" s="94"/>
      <c r="EH1244" s="94"/>
      <c r="EI1244" s="94"/>
      <c r="EJ1244" s="94"/>
      <c r="EK1244" s="94"/>
      <c r="EL1244" s="94"/>
      <c r="EM1244" s="94"/>
      <c r="EN1244" s="94"/>
      <c r="EO1244" s="94"/>
      <c r="EP1244" s="94"/>
      <c r="EQ1244" s="94"/>
      <c r="ER1244" s="94"/>
      <c r="ES1244" s="94"/>
      <c r="ET1244" s="94"/>
      <c r="EU1244" s="94"/>
      <c r="EV1244" s="94"/>
      <c r="EW1244" s="94"/>
      <c r="EX1244" s="94"/>
      <c r="EY1244" s="94"/>
      <c r="EZ1244" s="94"/>
      <c r="FA1244" s="94"/>
      <c r="FB1244" s="94"/>
      <c r="FC1244" s="94"/>
      <c r="FD1244" s="94"/>
      <c r="FE1244" s="94"/>
      <c r="FF1244" s="94"/>
      <c r="FG1244" s="94"/>
      <c r="FH1244" s="94"/>
      <c r="FI1244" s="94"/>
      <c r="FJ1244" s="94"/>
      <c r="FK1244" s="94"/>
      <c r="FL1244" s="94"/>
      <c r="FM1244" s="94"/>
      <c r="FN1244" s="94"/>
      <c r="FO1244" s="94"/>
      <c r="FP1244" s="94"/>
      <c r="FQ1244" s="94"/>
      <c r="FR1244" s="94"/>
      <c r="FS1244" s="94"/>
      <c r="FT1244" s="94"/>
      <c r="FU1244" s="94"/>
      <c r="FV1244" s="94"/>
      <c r="FW1244" s="94"/>
      <c r="FX1244" s="94"/>
      <c r="FY1244" s="94"/>
      <c r="FZ1244" s="94"/>
      <c r="GA1244" s="94"/>
      <c r="GB1244" s="94"/>
      <c r="GC1244" s="94"/>
      <c r="GD1244" s="94"/>
      <c r="GE1244" s="94"/>
      <c r="GF1244" s="94"/>
      <c r="GG1244" s="94"/>
      <c r="GH1244" s="94"/>
      <c r="GI1244" s="94"/>
      <c r="GJ1244" s="94"/>
      <c r="GK1244" s="94"/>
      <c r="GL1244" s="94"/>
      <c r="GM1244" s="94"/>
      <c r="GN1244" s="94"/>
      <c r="GO1244" s="94"/>
      <c r="GP1244" s="94"/>
      <c r="GQ1244" s="94"/>
      <c r="GR1244" s="94"/>
      <c r="GS1244" s="94"/>
      <c r="GT1244" s="94"/>
      <c r="GU1244" s="94"/>
      <c r="GV1244" s="94"/>
      <c r="GW1244" s="94"/>
      <c r="GX1244" s="94"/>
      <c r="GY1244" s="94"/>
      <c r="GZ1244" s="94"/>
      <c r="HA1244" s="1"/>
      <c r="HB1244" s="1"/>
    </row>
    <row r="1245" spans="1:210" s="122" customFormat="1" ht="4.2" customHeight="1">
      <c r="A1245" s="60"/>
      <c r="B1245" s="60"/>
      <c r="C1245" s="60"/>
      <c r="D1245" s="60"/>
      <c r="E1245" s="273"/>
      <c r="F1245" s="116"/>
      <c r="G1245" s="117"/>
      <c r="H1245" s="60"/>
      <c r="I1245" s="60"/>
      <c r="J1245" s="60"/>
      <c r="K1245" s="60"/>
      <c r="L1245" s="60"/>
      <c r="M1245" s="117"/>
      <c r="N1245" s="60"/>
      <c r="O1245" s="60"/>
      <c r="P1245" s="231"/>
      <c r="Q1245" s="60"/>
      <c r="R1245" s="60"/>
      <c r="S1245" s="117"/>
      <c r="T1245" s="211"/>
      <c r="U1245" s="117"/>
      <c r="V1245" s="60"/>
      <c r="W1245" s="118"/>
      <c r="X1245" s="118"/>
      <c r="Y1245" s="119"/>
      <c r="Z1245" s="91"/>
      <c r="AA1245" s="121"/>
      <c r="AB1245" s="121"/>
      <c r="AC1245" s="121"/>
      <c r="AD1245" s="121"/>
      <c r="AE1245" s="121"/>
      <c r="AF1245" s="121"/>
      <c r="AG1245" s="121"/>
      <c r="AH1245" s="121"/>
      <c r="AI1245" s="121"/>
      <c r="AJ1245" s="121"/>
      <c r="AK1245" s="121"/>
      <c r="AL1245" s="121"/>
      <c r="AM1245" s="121"/>
      <c r="AN1245" s="121"/>
      <c r="AO1245" s="121"/>
      <c r="AP1245" s="121"/>
      <c r="AQ1245" s="121"/>
      <c r="AR1245" s="121"/>
      <c r="AS1245" s="121"/>
      <c r="AT1245" s="121"/>
      <c r="AU1245" s="121"/>
      <c r="AV1245" s="121"/>
      <c r="AW1245" s="121"/>
      <c r="AX1245" s="121"/>
      <c r="AY1245" s="121"/>
      <c r="AZ1245" s="121"/>
      <c r="BA1245" s="121"/>
      <c r="BB1245" s="121"/>
      <c r="BC1245" s="121"/>
      <c r="BD1245" s="121"/>
      <c r="BE1245" s="121"/>
      <c r="BF1245" s="121"/>
      <c r="BG1245" s="121"/>
      <c r="BH1245" s="121"/>
      <c r="BI1245" s="121"/>
      <c r="BJ1245" s="121"/>
      <c r="BK1245" s="121"/>
      <c r="BL1245" s="121"/>
      <c r="BM1245" s="121"/>
      <c r="BN1245" s="121"/>
      <c r="BO1245" s="121"/>
      <c r="BP1245" s="121"/>
      <c r="BQ1245" s="121"/>
      <c r="BR1245" s="121"/>
      <c r="BS1245" s="121"/>
      <c r="BT1245" s="121"/>
      <c r="BU1245" s="121"/>
      <c r="BV1245" s="121"/>
      <c r="BW1245" s="121"/>
      <c r="BX1245" s="121"/>
      <c r="BY1245" s="121"/>
      <c r="BZ1245" s="121"/>
      <c r="CA1245" s="121"/>
      <c r="CB1245" s="121"/>
      <c r="CC1245" s="121"/>
      <c r="CD1245" s="121"/>
      <c r="CE1245" s="121"/>
      <c r="CF1245" s="121"/>
      <c r="CG1245" s="121"/>
      <c r="CH1245" s="121"/>
      <c r="CI1245" s="121"/>
      <c r="CJ1245" s="121"/>
      <c r="CK1245" s="121"/>
      <c r="CL1245" s="121"/>
      <c r="CM1245" s="121"/>
      <c r="CN1245" s="121"/>
      <c r="CO1245" s="121"/>
      <c r="CP1245" s="121"/>
      <c r="CQ1245" s="121"/>
      <c r="CR1245" s="121"/>
      <c r="CS1245" s="121"/>
      <c r="CT1245" s="121"/>
      <c r="CU1245" s="121"/>
      <c r="CV1245" s="121"/>
      <c r="CW1245" s="121"/>
      <c r="CX1245" s="121"/>
      <c r="CY1245" s="121"/>
      <c r="CZ1245" s="121"/>
      <c r="DA1245" s="121"/>
      <c r="DB1245" s="121"/>
      <c r="DC1245" s="121"/>
      <c r="DD1245" s="121"/>
      <c r="DE1245" s="121"/>
      <c r="DF1245" s="121"/>
      <c r="DG1245" s="121"/>
      <c r="DH1245" s="121"/>
      <c r="DI1245" s="121"/>
      <c r="DJ1245" s="121"/>
      <c r="DK1245" s="121"/>
      <c r="DL1245" s="121"/>
      <c r="DM1245" s="121"/>
      <c r="DN1245" s="121"/>
      <c r="DO1245" s="121"/>
      <c r="DP1245" s="121"/>
      <c r="DQ1245" s="121"/>
      <c r="DR1245" s="121"/>
      <c r="DS1245" s="121"/>
      <c r="DT1245" s="121"/>
      <c r="DU1245" s="121"/>
      <c r="DV1245" s="121"/>
      <c r="DW1245" s="121"/>
      <c r="DX1245" s="121"/>
      <c r="DY1245" s="121"/>
      <c r="DZ1245" s="121"/>
      <c r="EA1245" s="121"/>
      <c r="EB1245" s="121"/>
      <c r="EC1245" s="121"/>
      <c r="ED1245" s="121"/>
      <c r="EE1245" s="121"/>
      <c r="EF1245" s="121"/>
      <c r="EG1245" s="121"/>
      <c r="EH1245" s="121"/>
      <c r="EI1245" s="121"/>
      <c r="EJ1245" s="121"/>
      <c r="EK1245" s="121"/>
      <c r="EL1245" s="121"/>
      <c r="EM1245" s="121"/>
      <c r="EN1245" s="121"/>
      <c r="EO1245" s="121"/>
      <c r="EP1245" s="121"/>
      <c r="EQ1245" s="121"/>
      <c r="ER1245" s="121"/>
      <c r="ES1245" s="121"/>
      <c r="ET1245" s="121"/>
      <c r="EU1245" s="121"/>
      <c r="EV1245" s="121"/>
      <c r="EW1245" s="121"/>
      <c r="EX1245" s="121"/>
      <c r="EY1245" s="121"/>
      <c r="EZ1245" s="121"/>
      <c r="FA1245" s="121"/>
      <c r="FB1245" s="121"/>
      <c r="FC1245" s="121"/>
      <c r="FD1245" s="121"/>
      <c r="FE1245" s="121"/>
      <c r="FF1245" s="121"/>
      <c r="FG1245" s="121"/>
      <c r="FH1245" s="121"/>
      <c r="FI1245" s="121"/>
      <c r="FJ1245" s="121"/>
      <c r="FK1245" s="121"/>
      <c r="FL1245" s="121"/>
      <c r="FM1245" s="121"/>
      <c r="FN1245" s="121"/>
      <c r="FO1245" s="121"/>
      <c r="FP1245" s="121"/>
      <c r="FQ1245" s="121"/>
      <c r="FR1245" s="121"/>
      <c r="FS1245" s="121"/>
      <c r="FT1245" s="121"/>
      <c r="FU1245" s="121"/>
      <c r="FV1245" s="121"/>
      <c r="FW1245" s="121"/>
      <c r="FX1245" s="121"/>
      <c r="FY1245" s="121"/>
      <c r="FZ1245" s="121"/>
      <c r="GA1245" s="121"/>
      <c r="GB1245" s="121"/>
      <c r="GC1245" s="121"/>
      <c r="GD1245" s="121"/>
      <c r="GE1245" s="121"/>
      <c r="GF1245" s="121"/>
      <c r="GG1245" s="121"/>
      <c r="GH1245" s="121"/>
      <c r="GI1245" s="121"/>
      <c r="GJ1245" s="121"/>
      <c r="GK1245" s="121"/>
      <c r="GL1245" s="121"/>
      <c r="GM1245" s="121"/>
      <c r="GN1245" s="121"/>
      <c r="GO1245" s="121"/>
      <c r="GP1245" s="121"/>
      <c r="GQ1245" s="121"/>
      <c r="GR1245" s="121"/>
      <c r="GS1245" s="121"/>
      <c r="GT1245" s="121"/>
      <c r="GU1245" s="121"/>
      <c r="GV1245" s="121"/>
      <c r="GW1245" s="121"/>
      <c r="GX1245" s="121"/>
      <c r="GY1245" s="121"/>
      <c r="GZ1245" s="121"/>
      <c r="HA1245" s="60"/>
      <c r="HB1245" s="60"/>
    </row>
    <row r="1246" spans="1:210" s="4" customFormat="1" ht="12.6" thickBot="1">
      <c r="A1246" s="3"/>
      <c r="B1246" s="3"/>
      <c r="C1246" s="3"/>
      <c r="D1246" s="3"/>
      <c r="E1246" s="9"/>
      <c r="F1246" s="51"/>
      <c r="G1246" s="250" t="s">
        <v>6</v>
      </c>
      <c r="H1246" s="546" t="s">
        <v>291</v>
      </c>
      <c r="I1246" s="547"/>
      <c r="J1246" s="547"/>
      <c r="K1246" s="547"/>
      <c r="L1246" s="547"/>
      <c r="M1246" s="548"/>
      <c r="N1246" s="549" t="str">
        <f>Главная!$Y$8</f>
        <v>итого</v>
      </c>
      <c r="O1246" s="3"/>
      <c r="P1246" s="5"/>
      <c r="Q1246" s="3" t="s">
        <v>26</v>
      </c>
      <c r="R1246" s="3"/>
      <c r="S1246" s="5"/>
      <c r="T1246" s="84"/>
      <c r="U1246" s="24"/>
      <c r="V1246" s="3"/>
      <c r="W1246" s="12">
        <f>SUM($Y1246:$HA1246)</f>
        <v>0</v>
      </c>
      <c r="X1246" s="12"/>
      <c r="Y1246" s="46"/>
      <c r="Z1246" s="550"/>
      <c r="AA1246" s="551">
        <f>IF(AA$8="",0,IF(SUM(AA1193:$GZ1193)&gt;(MIN(AB1184:$GZ1184)-AA1184),0,IF(AA1184&lt;=0,0,IF(AA1184&gt;MIN(AB1184:$GZ1184),0,IF(AA1237&lt;=0,0,IF(AA1237&gt;MIN(AB1237:$GZ1237),0,IF(AA1237-SUM($Y1246:Z1246)&lt;=0,0,IF(AA1184-SUM($Y1246:Z1246)&lt;=0,0,IF((AA1237-SUM($Y1246:Z1246))&gt;=(AA1184-SUM($Y1246:Z1246)),IF(AA1184&lt;=$W$1181*10,AA1184-SUM($Y1246:Z1246),$W$1181*10-SUM($Y1246:Z1246)),IF(AA1237&lt;=$W$1181*10,AA1237-SUM($Y1246:Z1246),$W$1181*10-SUM($Y1246:Z1246)))))))))))</f>
        <v>0</v>
      </c>
      <c r="AB1246" s="551">
        <f>IF(AB$8="",0,IF(SUM(AB1193:$GZ1193)&gt;(MIN(AC1184:$GZ1184)-AB1184),0,IF(AB1184&lt;=0,0,IF(AB1184&gt;MIN(AC1184:$GZ1184),0,IF(AB1237&lt;=0,0,IF(AB1237&gt;MIN(AC1237:$GZ1237),0,IF(AB1237-SUM($Y1246:AA1246)&lt;=0,0,IF(AB1184-SUM($Y1246:AA1246)&lt;=0,0,IF((AB1237-SUM($Y1246:AA1246))&gt;=(AB1184-SUM($Y1246:AA1246)),IF(AB1184&lt;=$W$1181*10,AB1184-SUM($Y1246:AA1246),$W$1181*10-SUM($Y1246:AA1246)),IF(AB1237&lt;=$W$1181*10,AB1237-SUM($Y1246:AA1246),$W$1181*10-SUM($Y1246:AA1246)))))))))))</f>
        <v>0</v>
      </c>
      <c r="AC1246" s="551">
        <f>IF(AC$8="",0,IF(SUM(AC1193:$GZ1193)&gt;(MIN(AD1184:$GZ1184)-AC1184),0,IF(AC1184&lt;=0,0,IF(AC1184&gt;MIN(AD1184:$GZ1184),0,IF(AC1237&lt;=0,0,IF(AC1237&gt;MIN(AD1237:$GZ1237),0,IF(AC1237-SUM($Y1246:AB1246)&lt;=0,0,IF(AC1184-SUM($Y1246:AB1246)&lt;=0,0,IF((AC1237-SUM($Y1246:AB1246))&gt;=(AC1184-SUM($Y1246:AB1246)),IF(AC1184&lt;=$W$1181*10,AC1184-SUM($Y1246:AB1246),$W$1181*10-SUM($Y1246:AB1246)),IF(AC1237&lt;=$W$1181*10,AC1237-SUM($Y1246:AB1246),$W$1181*10-SUM($Y1246:AB1246)))))))))))</f>
        <v>0</v>
      </c>
      <c r="AD1246" s="551">
        <f>IF(AD$8="",0,IF(SUM(AD1193:$GZ1193)&gt;(MIN(AE1184:$GZ1184)-AD1184),0,IF(AD1184&lt;=0,0,IF(AD1184&gt;MIN(AE1184:$GZ1184),0,IF(AD1237&lt;=0,0,IF(AD1237&gt;MIN(AE1237:$GZ1237),0,IF(AD1237-SUM($Y1246:AC1246)&lt;=0,0,IF(AD1184-SUM($Y1246:AC1246)&lt;=0,0,IF((AD1237-SUM($Y1246:AC1246))&gt;=(AD1184-SUM($Y1246:AC1246)),IF(AD1184&lt;=$W$1181*10,AD1184-SUM($Y1246:AC1246),$W$1181*10-SUM($Y1246:AC1246)),IF(AD1237&lt;=$W$1181*10,AD1237-SUM($Y1246:AC1246),$W$1181*10-SUM($Y1246:AC1246)))))))))))</f>
        <v>0</v>
      </c>
      <c r="AE1246" s="551">
        <f>IF(AE$8="",0,IF(SUM(AE1193:$GZ1193)&gt;(MIN(AF1184:$GZ1184)-AE1184),0,IF(AE1184&lt;=0,0,IF(AE1184&gt;MIN(AF1184:$GZ1184),0,IF(AE1237&lt;=0,0,IF(AE1237&gt;MIN(AF1237:$GZ1237),0,IF(AE1237-SUM($Y1246:AD1246)&lt;=0,0,IF(AE1184-SUM($Y1246:AD1246)&lt;=0,0,IF((AE1237-SUM($Y1246:AD1246))&gt;=(AE1184-SUM($Y1246:AD1246)),IF(AE1184&lt;=$W$1181*10,AE1184-SUM($Y1246:AD1246),$W$1181*10-SUM($Y1246:AD1246)),IF(AE1237&lt;=$W$1181*10,AE1237-SUM($Y1246:AD1246),$W$1181*10-SUM($Y1246:AD1246)))))))))))</f>
        <v>0</v>
      </c>
      <c r="AF1246" s="551">
        <f>IF(AF$8="",0,IF(SUM(AF1193:$GZ1193)&gt;(MIN(AG1184:$GZ1184)-AF1184),0,IF(AF1184&lt;=0,0,IF(AF1184&gt;MIN(AG1184:$GZ1184),0,IF(AF1237&lt;=0,0,IF(AF1237&gt;MIN(AG1237:$GZ1237),0,IF(AF1237-SUM($Y1246:AE1246)&lt;=0,0,IF(AF1184-SUM($Y1246:AE1246)&lt;=0,0,IF((AF1237-SUM($Y1246:AE1246))&gt;=(AF1184-SUM($Y1246:AE1246)),IF(AF1184&lt;=$W$1181*10,AF1184-SUM($Y1246:AE1246),$W$1181*10-SUM($Y1246:AE1246)),IF(AF1237&lt;=$W$1181*10,AF1237-SUM($Y1246:AE1246),$W$1181*10-SUM($Y1246:AE1246)))))))))))</f>
        <v>0</v>
      </c>
      <c r="AG1246" s="551">
        <f>IF(AG$8="",0,IF(SUM(AG1193:$GZ1193)&gt;(MIN(AH1184:$GZ1184)-AG1184),0,IF(AG1184&lt;=0,0,IF(AG1184&gt;MIN(AH1184:$GZ1184),0,IF(AG1237&lt;=0,0,IF(AG1237&gt;MIN(AH1237:$GZ1237),0,IF(AG1237-SUM($Y1246:AF1246)&lt;=0,0,IF(AG1184-SUM($Y1246:AF1246)&lt;=0,0,IF((AG1237-SUM($Y1246:AF1246))&gt;=(AG1184-SUM($Y1246:AF1246)),IF(AG1184&lt;=$W$1181*10,AG1184-SUM($Y1246:AF1246),$W$1181*10-SUM($Y1246:AF1246)),IF(AG1237&lt;=$W$1181*10,AG1237-SUM($Y1246:AF1246),$W$1181*10-SUM($Y1246:AF1246)))))))))))</f>
        <v>0</v>
      </c>
      <c r="AH1246" s="551">
        <f>IF(AH$8="",0,IF(SUM(AH1193:$GZ1193)&gt;(MIN(AI1184:$GZ1184)-AH1184),0,IF(AH1184&lt;=0,0,IF(AH1184&gt;MIN(AI1184:$GZ1184),0,IF(AH1237&lt;=0,0,IF(AH1237&gt;MIN(AI1237:$GZ1237),0,IF(AH1237-SUM($Y1246:AG1246)&lt;=0,0,IF(AH1184-SUM($Y1246:AG1246)&lt;=0,0,IF((AH1237-SUM($Y1246:AG1246))&gt;=(AH1184-SUM($Y1246:AG1246)),IF(AH1184&lt;=$W$1181*10,AH1184-SUM($Y1246:AG1246),$W$1181*10-SUM($Y1246:AG1246)),IF(AH1237&lt;=$W$1181*10,AH1237-SUM($Y1246:AG1246),$W$1181*10-SUM($Y1246:AG1246)))))))))))</f>
        <v>0</v>
      </c>
      <c r="AI1246" s="551">
        <f>IF(AI$8="",0,IF(SUM(AI1193:$GZ1193)&gt;(MIN(AJ1184:$GZ1184)-AI1184),0,IF(AI1184&lt;=0,0,IF(AI1184&gt;MIN(AJ1184:$GZ1184),0,IF(AI1237&lt;=0,0,IF(AI1237&gt;MIN(AJ1237:$GZ1237),0,IF(AI1237-SUM($Y1246:AH1246)&lt;=0,0,IF(AI1184-SUM($Y1246:AH1246)&lt;=0,0,IF((AI1237-SUM($Y1246:AH1246))&gt;=(AI1184-SUM($Y1246:AH1246)),IF(AI1184&lt;=$W$1181*10,AI1184-SUM($Y1246:AH1246),$W$1181*10-SUM($Y1246:AH1246)),IF(AI1237&lt;=$W$1181*10,AI1237-SUM($Y1246:AH1246),$W$1181*10-SUM($Y1246:AH1246)))))))))))</f>
        <v>0</v>
      </c>
      <c r="AJ1246" s="551">
        <f>IF(AJ$8="",0,IF(SUM(AJ1193:$GZ1193)&gt;(MIN(AK1184:$GZ1184)-AJ1184),0,IF(AJ1184&lt;=0,0,IF(AJ1184&gt;MIN(AK1184:$GZ1184),0,IF(AJ1237&lt;=0,0,IF(AJ1237&gt;MIN(AK1237:$GZ1237),0,IF(AJ1237-SUM($Y1246:AI1246)&lt;=0,0,IF(AJ1184-SUM($Y1246:AI1246)&lt;=0,0,IF((AJ1237-SUM($Y1246:AI1246))&gt;=(AJ1184-SUM($Y1246:AI1246)),IF(AJ1184&lt;=$W$1181*10,AJ1184-SUM($Y1246:AI1246),$W$1181*10-SUM($Y1246:AI1246)),IF(AJ1237&lt;=$W$1181*10,AJ1237-SUM($Y1246:AI1246),$W$1181*10-SUM($Y1246:AI1246)))))))))))</f>
        <v>0</v>
      </c>
      <c r="AK1246" s="551">
        <f>IF(AK$8="",0,IF(SUM(AK1193:$GZ1193)&gt;(MIN(AL1184:$GZ1184)-AK1184),0,IF(AK1184&lt;=0,0,IF(AK1184&gt;MIN(AL1184:$GZ1184),0,IF(AK1237&lt;=0,0,IF(AK1237&gt;MIN(AL1237:$GZ1237),0,IF(AK1237-SUM($Y1246:AJ1246)&lt;=0,0,IF(AK1184-SUM($Y1246:AJ1246)&lt;=0,0,IF((AK1237-SUM($Y1246:AJ1246))&gt;=(AK1184-SUM($Y1246:AJ1246)),IF(AK1184&lt;=$W$1181*10,AK1184-SUM($Y1246:AJ1246),$W$1181*10-SUM($Y1246:AJ1246)),IF(AK1237&lt;=$W$1181*10,AK1237-SUM($Y1246:AJ1246),$W$1181*10-SUM($Y1246:AJ1246)))))))))))</f>
        <v>0</v>
      </c>
      <c r="AL1246" s="551">
        <f>IF(AL$8="",0,IF(SUM(AL1193:$GZ1193)&gt;(MIN(AM1184:$GZ1184)-AL1184),0,IF(AL1184&lt;=0,0,IF(AL1184&gt;MIN(AM1184:$GZ1184),0,IF(AL1237&lt;=0,0,IF(AL1237&gt;MIN(AM1237:$GZ1237),0,IF(AL1237-SUM($Y1246:AK1246)&lt;=0,0,IF(AL1184-SUM($Y1246:AK1246)&lt;=0,0,IF((AL1237-SUM($Y1246:AK1246))&gt;=(AL1184-SUM($Y1246:AK1246)),IF(AL1184&lt;=$W$1181*10,AL1184-SUM($Y1246:AK1246),$W$1181*10-SUM($Y1246:AK1246)),IF(AL1237&lt;=$W$1181*10,AL1237-SUM($Y1246:AK1246),$W$1181*10-SUM($Y1246:AK1246)))))))))))</f>
        <v>0</v>
      </c>
      <c r="AM1246" s="551">
        <f>IF(AM$8="",0,IF(SUM(AM1193:$GZ1193)&gt;(MIN(AN1184:$GZ1184)-AM1184),0,IF(AM1184&lt;=0,0,IF(AM1184&gt;MIN(AN1184:$GZ1184),0,IF(AM1237&lt;=0,0,IF(AM1237&gt;MIN(AN1237:$GZ1237),0,IF(AM1237-SUM($Y1246:AL1246)&lt;=0,0,IF(AM1184-SUM($Y1246:AL1246)&lt;=0,0,IF((AM1237-SUM($Y1246:AL1246))&gt;=(AM1184-SUM($Y1246:AL1246)),IF(AM1184&lt;=$W$1181*10,AM1184-SUM($Y1246:AL1246),$W$1181*10-SUM($Y1246:AL1246)),IF(AM1237&lt;=$W$1181*10,AM1237-SUM($Y1246:AL1246),$W$1181*10-SUM($Y1246:AL1246)))))))))))</f>
        <v>0</v>
      </c>
      <c r="AN1246" s="551">
        <f>IF(AN$8="",0,IF(SUM(AN1193:$GZ1193)&gt;(MIN(AO1184:$GZ1184)-AN1184),0,IF(AN1184&lt;=0,0,IF(AN1184&gt;MIN(AO1184:$GZ1184),0,IF(AN1237&lt;=0,0,IF(AN1237&gt;MIN(AO1237:$GZ1237),0,IF(AN1237-SUM($Y1246:AM1246)&lt;=0,0,IF(AN1184-SUM($Y1246:AM1246)&lt;=0,0,IF((AN1237-SUM($Y1246:AM1246))&gt;=(AN1184-SUM($Y1246:AM1246)),IF(AN1184&lt;=$W$1181*10,AN1184-SUM($Y1246:AM1246),$W$1181*10-SUM($Y1246:AM1246)),IF(AN1237&lt;=$W$1181*10,AN1237-SUM($Y1246:AM1246),$W$1181*10-SUM($Y1246:AM1246)))))))))))</f>
        <v>0</v>
      </c>
      <c r="AO1246" s="551">
        <f>IF(AO$8="",0,IF(SUM(AO1193:$GZ1193)&gt;(MIN(AP1184:$GZ1184)-AO1184),0,IF(AO1184&lt;=0,0,IF(AO1184&gt;MIN(AP1184:$GZ1184),0,IF(AO1237&lt;=0,0,IF(AO1237&gt;MIN(AP1237:$GZ1237),0,IF(AO1237-SUM($Y1246:AN1246)&lt;=0,0,IF(AO1184-SUM($Y1246:AN1246)&lt;=0,0,IF((AO1237-SUM($Y1246:AN1246))&gt;=(AO1184-SUM($Y1246:AN1246)),IF(AO1184&lt;=$W$1181*10,AO1184-SUM($Y1246:AN1246),$W$1181*10-SUM($Y1246:AN1246)),IF(AO1237&lt;=$W$1181*10,AO1237-SUM($Y1246:AN1246),$W$1181*10-SUM($Y1246:AN1246)))))))))))</f>
        <v>0</v>
      </c>
      <c r="AP1246" s="551">
        <f>IF(AP$8="",0,IF(SUM(AP1193:$GZ1193)&gt;(MIN(AQ1184:$GZ1184)-AP1184),0,IF(AP1184&lt;=0,0,IF(AP1184&gt;MIN(AQ1184:$GZ1184),0,IF(AP1237&lt;=0,0,IF(AP1237&gt;MIN(AQ1237:$GZ1237),0,IF(AP1237-SUM($Y1246:AO1246)&lt;=0,0,IF(AP1184-SUM($Y1246:AO1246)&lt;=0,0,IF((AP1237-SUM($Y1246:AO1246))&gt;=(AP1184-SUM($Y1246:AO1246)),IF(AP1184&lt;=$W$1181*10,AP1184-SUM($Y1246:AO1246),$W$1181*10-SUM($Y1246:AO1246)),IF(AP1237&lt;=$W$1181*10,AP1237-SUM($Y1246:AO1246),$W$1181*10-SUM($Y1246:AO1246)))))))))))</f>
        <v>0</v>
      </c>
      <c r="AQ1246" s="551">
        <f>IF(AQ$8="",0,IF(SUM(AQ1193:$GZ1193)&gt;(MIN(AR1184:$GZ1184)-AQ1184),0,IF(AQ1184&lt;=0,0,IF(AQ1184&gt;MIN(AR1184:$GZ1184),0,IF(AQ1237&lt;=0,0,IF(AQ1237&gt;MIN(AR1237:$GZ1237),0,IF(AQ1237-SUM($Y1246:AP1246)&lt;=0,0,IF(AQ1184-SUM($Y1246:AP1246)&lt;=0,0,IF((AQ1237-SUM($Y1246:AP1246))&gt;=(AQ1184-SUM($Y1246:AP1246)),IF(AQ1184&lt;=$W$1181*10,AQ1184-SUM($Y1246:AP1246),$W$1181*10-SUM($Y1246:AP1246)),IF(AQ1237&lt;=$W$1181*10,AQ1237-SUM($Y1246:AP1246),$W$1181*10-SUM($Y1246:AP1246)))))))))))</f>
        <v>0</v>
      </c>
      <c r="AR1246" s="551">
        <f>IF(AR$8="",0,IF(SUM(AR1193:$GZ1193)&gt;(MIN(AS1184:$GZ1184)-AR1184),0,IF(AR1184&lt;=0,0,IF(AR1184&gt;MIN(AS1184:$GZ1184),0,IF(AR1237&lt;=0,0,IF(AR1237&gt;MIN(AS1237:$GZ1237),0,IF(AR1237-SUM($Y1246:AQ1246)&lt;=0,0,IF(AR1184-SUM($Y1246:AQ1246)&lt;=0,0,IF((AR1237-SUM($Y1246:AQ1246))&gt;=(AR1184-SUM($Y1246:AQ1246)),IF(AR1184&lt;=$W$1181*10,AR1184-SUM($Y1246:AQ1246),$W$1181*10-SUM($Y1246:AQ1246)),IF(AR1237&lt;=$W$1181*10,AR1237-SUM($Y1246:AQ1246),$W$1181*10-SUM($Y1246:AQ1246)))))))))))</f>
        <v>0</v>
      </c>
      <c r="AS1246" s="551">
        <f>IF(AS$8="",0,IF(SUM(AS1193:$GZ1193)&gt;(MIN(AT1184:$GZ1184)-AS1184),0,IF(AS1184&lt;=0,0,IF(AS1184&gt;MIN(AT1184:$GZ1184),0,IF(AS1237&lt;=0,0,IF(AS1237&gt;MIN(AT1237:$GZ1237),0,IF(AS1237-SUM($Y1246:AR1246)&lt;=0,0,IF(AS1184-SUM($Y1246:AR1246)&lt;=0,0,IF((AS1237-SUM($Y1246:AR1246))&gt;=(AS1184-SUM($Y1246:AR1246)),IF(AS1184&lt;=$W$1181*10,AS1184-SUM($Y1246:AR1246),$W$1181*10-SUM($Y1246:AR1246)),IF(AS1237&lt;=$W$1181*10,AS1237-SUM($Y1246:AR1246),$W$1181*10-SUM($Y1246:AR1246)))))))))))</f>
        <v>0</v>
      </c>
      <c r="AT1246" s="551">
        <f>IF(AT$8="",0,IF(SUM(AT1193:$GZ1193)&gt;(MIN(AU1184:$GZ1184)-AT1184),0,IF(AT1184&lt;=0,0,IF(AT1184&gt;MIN(AU1184:$GZ1184),0,IF(AT1237&lt;=0,0,IF(AT1237&gt;MIN(AU1237:$GZ1237),0,IF(AT1237-SUM($Y1246:AS1246)&lt;=0,0,IF(AT1184-SUM($Y1246:AS1246)&lt;=0,0,IF((AT1237-SUM($Y1246:AS1246))&gt;=(AT1184-SUM($Y1246:AS1246)),IF(AT1184&lt;=$W$1181*10,AT1184-SUM($Y1246:AS1246),$W$1181*10-SUM($Y1246:AS1246)),IF(AT1237&lt;=$W$1181*10,AT1237-SUM($Y1246:AS1246),$W$1181*10-SUM($Y1246:AS1246)))))))))))</f>
        <v>0</v>
      </c>
      <c r="AU1246" s="551">
        <f>IF(AU$8="",0,IF(SUM(AU1193:$GZ1193)&gt;(MIN(AV1184:$GZ1184)-AU1184),0,IF(AU1184&lt;=0,0,IF(AU1184&gt;MIN(AV1184:$GZ1184),0,IF(AU1237&lt;=0,0,IF(AU1237&gt;MIN(AV1237:$GZ1237),0,IF(AU1237-SUM($Y1246:AT1246)&lt;=0,0,IF(AU1184-SUM($Y1246:AT1246)&lt;=0,0,IF((AU1237-SUM($Y1246:AT1246))&gt;=(AU1184-SUM($Y1246:AT1246)),IF(AU1184&lt;=$W$1181*10,AU1184-SUM($Y1246:AT1246),$W$1181*10-SUM($Y1246:AT1246)),IF(AU1237&lt;=$W$1181*10,AU1237-SUM($Y1246:AT1246),$W$1181*10-SUM($Y1246:AT1246)))))))))))</f>
        <v>0</v>
      </c>
      <c r="AV1246" s="551">
        <f>IF(AV$8="",0,IF(SUM(AV1193:$GZ1193)&gt;(MIN(AW1184:$GZ1184)-AV1184),0,IF(AV1184&lt;=0,0,IF(AV1184&gt;MIN(AW1184:$GZ1184),0,IF(AV1237&lt;=0,0,IF(AV1237&gt;MIN(AW1237:$GZ1237),0,IF(AV1237-SUM($Y1246:AU1246)&lt;=0,0,IF(AV1184-SUM($Y1246:AU1246)&lt;=0,0,IF((AV1237-SUM($Y1246:AU1246))&gt;=(AV1184-SUM($Y1246:AU1246)),IF(AV1184&lt;=$W$1181*10,AV1184-SUM($Y1246:AU1246),$W$1181*10-SUM($Y1246:AU1246)),IF(AV1237&lt;=$W$1181*10,AV1237-SUM($Y1246:AU1246),$W$1181*10-SUM($Y1246:AU1246)))))))))))</f>
        <v>0</v>
      </c>
      <c r="AW1246" s="551">
        <f>IF(AW$8="",0,IF(SUM(AW1193:$GZ1193)&gt;(MIN(AX1184:$GZ1184)-AW1184),0,IF(AW1184&lt;=0,0,IF(AW1184&gt;MIN(AX1184:$GZ1184),0,IF(AW1237&lt;=0,0,IF(AW1237&gt;MIN(AX1237:$GZ1237),0,IF(AW1237-SUM($Y1246:AV1246)&lt;=0,0,IF(AW1184-SUM($Y1246:AV1246)&lt;=0,0,IF((AW1237-SUM($Y1246:AV1246))&gt;=(AW1184-SUM($Y1246:AV1246)),IF(AW1184&lt;=$W$1181*10,AW1184-SUM($Y1246:AV1246),$W$1181*10-SUM($Y1246:AV1246)),IF(AW1237&lt;=$W$1181*10,AW1237-SUM($Y1246:AV1246),$W$1181*10-SUM($Y1246:AV1246)))))))))))</f>
        <v>0</v>
      </c>
      <c r="AX1246" s="551">
        <f>IF(AX$8="",0,IF(SUM(AX1193:$GZ1193)&gt;(MIN(AY1184:$GZ1184)-AX1184),0,IF(AX1184&lt;=0,0,IF(AX1184&gt;MIN(AY1184:$GZ1184),0,IF(AX1237&lt;=0,0,IF(AX1237&gt;MIN(AY1237:$GZ1237),0,IF(AX1237-SUM($Y1246:AW1246)&lt;=0,0,IF(AX1184-SUM($Y1246:AW1246)&lt;=0,0,IF((AX1237-SUM($Y1246:AW1246))&gt;=(AX1184-SUM($Y1246:AW1246)),IF(AX1184&lt;=$W$1181*10,AX1184-SUM($Y1246:AW1246),$W$1181*10-SUM($Y1246:AW1246)),IF(AX1237&lt;=$W$1181*10,AX1237-SUM($Y1246:AW1246),$W$1181*10-SUM($Y1246:AW1246)))))))))))</f>
        <v>0</v>
      </c>
      <c r="AY1246" s="551">
        <f>IF(AY$8="",0,IF(SUM(AY1193:$GZ1193)&gt;(MIN(AZ1184:$GZ1184)-AY1184),0,IF(AY1184&lt;=0,0,IF(AY1184&gt;MIN(AZ1184:$GZ1184),0,IF(AY1237&lt;=0,0,IF(AY1237&gt;MIN(AZ1237:$GZ1237),0,IF(AY1237-SUM($Y1246:AX1246)&lt;=0,0,IF(AY1184-SUM($Y1246:AX1246)&lt;=0,0,IF((AY1237-SUM($Y1246:AX1246))&gt;=(AY1184-SUM($Y1246:AX1246)),IF(AY1184&lt;=$W$1181*10,AY1184-SUM($Y1246:AX1246),$W$1181*10-SUM($Y1246:AX1246)),IF(AY1237&lt;=$W$1181*10,AY1237-SUM($Y1246:AX1246),$W$1181*10-SUM($Y1246:AX1246)))))))))))</f>
        <v>0</v>
      </c>
      <c r="AZ1246" s="551">
        <f>IF(AZ$8="",0,IF(SUM(AZ1193:$GZ1193)&gt;(MIN(BA1184:$GZ1184)-AZ1184),0,IF(AZ1184&lt;=0,0,IF(AZ1184&gt;MIN(BA1184:$GZ1184),0,IF(AZ1237&lt;=0,0,IF(AZ1237&gt;MIN(BA1237:$GZ1237),0,IF(AZ1237-SUM($Y1246:AY1246)&lt;=0,0,IF(AZ1184-SUM($Y1246:AY1246)&lt;=0,0,IF((AZ1237-SUM($Y1246:AY1246))&gt;=(AZ1184-SUM($Y1246:AY1246)),IF(AZ1184&lt;=$W$1181*10,AZ1184-SUM($Y1246:AY1246),$W$1181*10-SUM($Y1246:AY1246)),IF(AZ1237&lt;=$W$1181*10,AZ1237-SUM($Y1246:AY1246),$W$1181*10-SUM($Y1246:AY1246)))))))))))</f>
        <v>0</v>
      </c>
      <c r="BA1246" s="551">
        <f>IF(BA$8="",0,IF(SUM(BA1193:$GZ1193)&gt;(MIN(BB1184:$GZ1184)-BA1184),0,IF(BA1184&lt;=0,0,IF(BA1184&gt;MIN(BB1184:$GZ1184),0,IF(BA1237&lt;=0,0,IF(BA1237&gt;MIN(BB1237:$GZ1237),0,IF(BA1237-SUM($Y1246:AZ1246)&lt;=0,0,IF(BA1184-SUM($Y1246:AZ1246)&lt;=0,0,IF((BA1237-SUM($Y1246:AZ1246))&gt;=(BA1184-SUM($Y1246:AZ1246)),IF(BA1184&lt;=$W$1181*10,BA1184-SUM($Y1246:AZ1246),$W$1181*10-SUM($Y1246:AZ1246)),IF(BA1237&lt;=$W$1181*10,BA1237-SUM($Y1246:AZ1246),$W$1181*10-SUM($Y1246:AZ1246)))))))))))</f>
        <v>0</v>
      </c>
      <c r="BB1246" s="551">
        <f>IF(BB$8="",0,IF(SUM(BB1193:$GZ1193)&gt;(MIN(BC1184:$GZ1184)-BB1184),0,IF(BB1184&lt;=0,0,IF(BB1184&gt;MIN(BC1184:$GZ1184),0,IF(BB1237&lt;=0,0,IF(BB1237&gt;MIN(BC1237:$GZ1237),0,IF(BB1237-SUM($Y1246:BA1246)&lt;=0,0,IF(BB1184-SUM($Y1246:BA1246)&lt;=0,0,IF((BB1237-SUM($Y1246:BA1246))&gt;=(BB1184-SUM($Y1246:BA1246)),IF(BB1184&lt;=$W$1181*10,BB1184-SUM($Y1246:BA1246),$W$1181*10-SUM($Y1246:BA1246)),IF(BB1237&lt;=$W$1181*10,BB1237-SUM($Y1246:BA1246),$W$1181*10-SUM($Y1246:BA1246)))))))))))</f>
        <v>0</v>
      </c>
      <c r="BC1246" s="551">
        <f>IF(BC$8="",0,IF(SUM(BC1193:$GZ1193)&gt;(MIN(BD1184:$GZ1184)-BC1184),0,IF(BC1184&lt;=0,0,IF(BC1184&gt;MIN(BD1184:$GZ1184),0,IF(BC1237&lt;=0,0,IF(BC1237&gt;MIN(BD1237:$GZ1237),0,IF(BC1237-SUM($Y1246:BB1246)&lt;=0,0,IF(BC1184-SUM($Y1246:BB1246)&lt;=0,0,IF((BC1237-SUM($Y1246:BB1246))&gt;=(BC1184-SUM($Y1246:BB1246)),IF(BC1184&lt;=$W$1181*10,BC1184-SUM($Y1246:BB1246),$W$1181*10-SUM($Y1246:BB1246)),IF(BC1237&lt;=$W$1181*10,BC1237-SUM($Y1246:BB1246),$W$1181*10-SUM($Y1246:BB1246)))))))))))</f>
        <v>0</v>
      </c>
      <c r="BD1246" s="551">
        <f>IF(BD$8="",0,IF(SUM(BD1193:$GZ1193)&gt;(MIN(BE1184:$GZ1184)-BD1184),0,IF(BD1184&lt;=0,0,IF(BD1184&gt;MIN(BE1184:$GZ1184),0,IF(BD1237&lt;=0,0,IF(BD1237&gt;MIN(BE1237:$GZ1237),0,IF(BD1237-SUM($Y1246:BC1246)&lt;=0,0,IF(BD1184-SUM($Y1246:BC1246)&lt;=0,0,IF((BD1237-SUM($Y1246:BC1246))&gt;=(BD1184-SUM($Y1246:BC1246)),IF(BD1184&lt;=$W$1181*10,BD1184-SUM($Y1246:BC1246),$W$1181*10-SUM($Y1246:BC1246)),IF(BD1237&lt;=$W$1181*10,BD1237-SUM($Y1246:BC1246),$W$1181*10-SUM($Y1246:BC1246)))))))))))</f>
        <v>0</v>
      </c>
      <c r="BE1246" s="551">
        <f>IF(BE$8="",0,IF(SUM(BE1193:$GZ1193)&gt;(MIN(BF1184:$GZ1184)-BE1184),0,IF(BE1184&lt;=0,0,IF(BE1184&gt;MIN(BF1184:$GZ1184),0,IF(BE1237&lt;=0,0,IF(BE1237&gt;MIN(BF1237:$GZ1237),0,IF(BE1237-SUM($Y1246:BD1246)&lt;=0,0,IF(BE1184-SUM($Y1246:BD1246)&lt;=0,0,IF((BE1237-SUM($Y1246:BD1246))&gt;=(BE1184-SUM($Y1246:BD1246)),IF(BE1184&lt;=$W$1181*10,BE1184-SUM($Y1246:BD1246),$W$1181*10-SUM($Y1246:BD1246)),IF(BE1237&lt;=$W$1181*10,BE1237-SUM($Y1246:BD1246),$W$1181*10-SUM($Y1246:BD1246)))))))))))</f>
        <v>0</v>
      </c>
      <c r="BF1246" s="551">
        <f>IF(BF$8="",0,IF(SUM(BF1193:$GZ1193)&gt;(MIN(BG1184:$GZ1184)-BF1184),0,IF(BF1184&lt;=0,0,IF(BF1184&gt;MIN(BG1184:$GZ1184),0,IF(BF1237&lt;=0,0,IF(BF1237&gt;MIN(BG1237:$GZ1237),0,IF(BF1237-SUM($Y1246:BE1246)&lt;=0,0,IF(BF1184-SUM($Y1246:BE1246)&lt;=0,0,IF((BF1237-SUM($Y1246:BE1246))&gt;=(BF1184-SUM($Y1246:BE1246)),IF(BF1184&lt;=$W$1181*10,BF1184-SUM($Y1246:BE1246),$W$1181*10-SUM($Y1246:BE1246)),IF(BF1237&lt;=$W$1181*10,BF1237-SUM($Y1246:BE1246),$W$1181*10-SUM($Y1246:BE1246)))))))))))</f>
        <v>0</v>
      </c>
      <c r="BG1246" s="551">
        <f>IF(BG$8="",0,IF(SUM(BG1193:$GZ1193)&gt;(MIN(BH1184:$GZ1184)-BG1184),0,IF(BG1184&lt;=0,0,IF(BG1184&gt;MIN(BH1184:$GZ1184),0,IF(BG1237&lt;=0,0,IF(BG1237&gt;MIN(BH1237:$GZ1237),0,IF(BG1237-SUM($Y1246:BF1246)&lt;=0,0,IF(BG1184-SUM($Y1246:BF1246)&lt;=0,0,IF((BG1237-SUM($Y1246:BF1246))&gt;=(BG1184-SUM($Y1246:BF1246)),IF(BG1184&lt;=$W$1181*10,BG1184-SUM($Y1246:BF1246),$W$1181*10-SUM($Y1246:BF1246)),IF(BG1237&lt;=$W$1181*10,BG1237-SUM($Y1246:BF1246),$W$1181*10-SUM($Y1246:BF1246)))))))))))</f>
        <v>0</v>
      </c>
      <c r="BH1246" s="551">
        <f>IF(BH$8="",0,IF(SUM(BH1193:$GZ1193)&gt;(MIN(BI1184:$GZ1184)-BH1184),0,IF(BH1184&lt;=0,0,IF(BH1184&gt;MIN(BI1184:$GZ1184),0,IF(BH1237&lt;=0,0,IF(BH1237&gt;MIN(BI1237:$GZ1237),0,IF(BH1237-SUM($Y1246:BG1246)&lt;=0,0,IF(BH1184-SUM($Y1246:BG1246)&lt;=0,0,IF((BH1237-SUM($Y1246:BG1246))&gt;=(BH1184-SUM($Y1246:BG1246)),IF(BH1184&lt;=$W$1181*10,BH1184-SUM($Y1246:BG1246),$W$1181*10-SUM($Y1246:BG1246)),IF(BH1237&lt;=$W$1181*10,BH1237-SUM($Y1246:BG1246),$W$1181*10-SUM($Y1246:BG1246)))))))))))</f>
        <v>0</v>
      </c>
      <c r="BI1246" s="551">
        <f>IF(BI$8="",0,IF(SUM(BI1193:$GZ1193)&gt;(MIN(BJ1184:$GZ1184)-BI1184),0,IF(BI1184&lt;=0,0,IF(BI1184&gt;MIN(BJ1184:$GZ1184),0,IF(BI1237&lt;=0,0,IF(BI1237&gt;MIN(BJ1237:$GZ1237),0,IF(BI1237-SUM($Y1246:BH1246)&lt;=0,0,IF(BI1184-SUM($Y1246:BH1246)&lt;=0,0,IF((BI1237-SUM($Y1246:BH1246))&gt;=(BI1184-SUM($Y1246:BH1246)),IF(BI1184&lt;=$W$1181*10,BI1184-SUM($Y1246:BH1246),$W$1181*10-SUM($Y1246:BH1246)),IF(BI1237&lt;=$W$1181*10,BI1237-SUM($Y1246:BH1246),$W$1181*10-SUM($Y1246:BH1246)))))))))))</f>
        <v>0</v>
      </c>
      <c r="BJ1246" s="551">
        <f>IF(BJ$8="",0,IF(SUM(BJ1193:$GZ1193)&gt;(MIN(BK1184:$GZ1184)-BJ1184),0,IF(BJ1184&lt;=0,0,IF(BJ1184&gt;MIN(BK1184:$GZ1184),0,IF(BJ1237&lt;=0,0,IF(BJ1237&gt;MIN(BK1237:$GZ1237),0,IF(BJ1237-SUM($Y1246:BI1246)&lt;=0,0,IF(BJ1184-SUM($Y1246:BI1246)&lt;=0,0,IF((BJ1237-SUM($Y1246:BI1246))&gt;=(BJ1184-SUM($Y1246:BI1246)),IF(BJ1184&lt;=$W$1181*10,BJ1184-SUM($Y1246:BI1246),$W$1181*10-SUM($Y1246:BI1246)),IF(BJ1237&lt;=$W$1181*10,BJ1237-SUM($Y1246:BI1246),$W$1181*10-SUM($Y1246:BI1246)))))))))))</f>
        <v>0</v>
      </c>
      <c r="BK1246" s="551">
        <f>IF(BK$8="",0,IF(SUM(BK1193:$GZ1193)&gt;(MIN(BL1184:$GZ1184)-BK1184),0,IF(BK1184&lt;=0,0,IF(BK1184&gt;MIN(BL1184:$GZ1184),0,IF(BK1237&lt;=0,0,IF(BK1237&gt;MIN(BL1237:$GZ1237),0,IF(BK1237-SUM($Y1246:BJ1246)&lt;=0,0,IF(BK1184-SUM($Y1246:BJ1246)&lt;=0,0,IF((BK1237-SUM($Y1246:BJ1246))&gt;=(BK1184-SUM($Y1246:BJ1246)),IF(BK1184&lt;=$W$1181*10,BK1184-SUM($Y1246:BJ1246),$W$1181*10-SUM($Y1246:BJ1246)),IF(BK1237&lt;=$W$1181*10,BK1237-SUM($Y1246:BJ1246),$W$1181*10-SUM($Y1246:BJ1246)))))))))))</f>
        <v>0</v>
      </c>
      <c r="BL1246" s="551">
        <f>IF(BL$8="",0,IF(SUM(BL1193:$GZ1193)&gt;(MIN(BM1184:$GZ1184)-BL1184),0,IF(BL1184&lt;=0,0,IF(BL1184&gt;MIN(BM1184:$GZ1184),0,IF(BL1237&lt;=0,0,IF(BL1237&gt;MIN(BM1237:$GZ1237),0,IF(BL1237-SUM($Y1246:BK1246)&lt;=0,0,IF(BL1184-SUM($Y1246:BK1246)&lt;=0,0,IF((BL1237-SUM($Y1246:BK1246))&gt;=(BL1184-SUM($Y1246:BK1246)),IF(BL1184&lt;=$W$1181*10,BL1184-SUM($Y1246:BK1246),$W$1181*10-SUM($Y1246:BK1246)),IF(BL1237&lt;=$W$1181*10,BL1237-SUM($Y1246:BK1246),$W$1181*10-SUM($Y1246:BK1246)))))))))))</f>
        <v>0</v>
      </c>
      <c r="BM1246" s="551">
        <f>IF(BM$8="",0,IF(SUM(BM1193:$GZ1193)&gt;(MIN(BN1184:$GZ1184)-BM1184),0,IF(BM1184&lt;=0,0,IF(BM1184&gt;MIN(BN1184:$GZ1184),0,IF(BM1237&lt;=0,0,IF(BM1237&gt;MIN(BN1237:$GZ1237),0,IF(BM1237-SUM($Y1246:BL1246)&lt;=0,0,IF(BM1184-SUM($Y1246:BL1246)&lt;=0,0,IF((BM1237-SUM($Y1246:BL1246))&gt;=(BM1184-SUM($Y1246:BL1246)),IF(BM1184&lt;=$W$1181*10,BM1184-SUM($Y1246:BL1246),$W$1181*10-SUM($Y1246:BL1246)),IF(BM1237&lt;=$W$1181*10,BM1237-SUM($Y1246:BL1246),$W$1181*10-SUM($Y1246:BL1246)))))))))))</f>
        <v>0</v>
      </c>
      <c r="BN1246" s="551">
        <f>IF(BN$8="",0,IF(SUM(BN1193:$GZ1193)&gt;(MIN(BO1184:$GZ1184)-BN1184),0,IF(BN1184&lt;=0,0,IF(BN1184&gt;MIN(BO1184:$GZ1184),0,IF(BN1237&lt;=0,0,IF(BN1237&gt;MIN(BO1237:$GZ1237),0,IF(BN1237-SUM($Y1246:BM1246)&lt;=0,0,IF(BN1184-SUM($Y1246:BM1246)&lt;=0,0,IF((BN1237-SUM($Y1246:BM1246))&gt;=(BN1184-SUM($Y1246:BM1246)),IF(BN1184&lt;=$W$1181*10,BN1184-SUM($Y1246:BM1246),$W$1181*10-SUM($Y1246:BM1246)),IF(BN1237&lt;=$W$1181*10,BN1237-SUM($Y1246:BM1246),$W$1181*10-SUM($Y1246:BM1246)))))))))))</f>
        <v>0</v>
      </c>
      <c r="BO1246" s="551">
        <f>IF(BO$8="",0,IF(SUM(BO1193:$GZ1193)&gt;(MIN(BP1184:$GZ1184)-BO1184),0,IF(BO1184&lt;=0,0,IF(BO1184&gt;MIN(BP1184:$GZ1184),0,IF(BO1237&lt;=0,0,IF(BO1237&gt;MIN(BP1237:$GZ1237),0,IF(BO1237-SUM($Y1246:BN1246)&lt;=0,0,IF(BO1184-SUM($Y1246:BN1246)&lt;=0,0,IF((BO1237-SUM($Y1246:BN1246))&gt;=(BO1184-SUM($Y1246:BN1246)),IF(BO1184&lt;=$W$1181*10,BO1184-SUM($Y1246:BN1246),$W$1181*10-SUM($Y1246:BN1246)),IF(BO1237&lt;=$W$1181*10,BO1237-SUM($Y1246:BN1246),$W$1181*10-SUM($Y1246:BN1246)))))))))))</f>
        <v>0</v>
      </c>
      <c r="BP1246" s="551">
        <f>IF(BP$8="",0,IF(SUM(BP1193:$GZ1193)&gt;(MIN(BQ1184:$GZ1184)-BP1184),0,IF(BP1184&lt;=0,0,IF(BP1184&gt;MIN(BQ1184:$GZ1184),0,IF(BP1237&lt;=0,0,IF(BP1237&gt;MIN(BQ1237:$GZ1237),0,IF(BP1237-SUM($Y1246:BO1246)&lt;=0,0,IF(BP1184-SUM($Y1246:BO1246)&lt;=0,0,IF((BP1237-SUM($Y1246:BO1246))&gt;=(BP1184-SUM($Y1246:BO1246)),IF(BP1184&lt;=$W$1181*10,BP1184-SUM($Y1246:BO1246),$W$1181*10-SUM($Y1246:BO1246)),IF(BP1237&lt;=$W$1181*10,BP1237-SUM($Y1246:BO1246),$W$1181*10-SUM($Y1246:BO1246)))))))))))</f>
        <v>0</v>
      </c>
      <c r="BQ1246" s="551">
        <f>IF(BQ$8="",0,IF(SUM(BQ1193:$GZ1193)&gt;(MIN(BR1184:$GZ1184)-BQ1184),0,IF(BQ1184&lt;=0,0,IF(BQ1184&gt;MIN(BR1184:$GZ1184),0,IF(BQ1237&lt;=0,0,IF(BQ1237&gt;MIN(BR1237:$GZ1237),0,IF(BQ1237-SUM($Y1246:BP1246)&lt;=0,0,IF(BQ1184-SUM($Y1246:BP1246)&lt;=0,0,IF((BQ1237-SUM($Y1246:BP1246))&gt;=(BQ1184-SUM($Y1246:BP1246)),IF(BQ1184&lt;=$W$1181*10,BQ1184-SUM($Y1246:BP1246),$W$1181*10-SUM($Y1246:BP1246)),IF(BQ1237&lt;=$W$1181*10,BQ1237-SUM($Y1246:BP1246),$W$1181*10-SUM($Y1246:BP1246)))))))))))</f>
        <v>0</v>
      </c>
      <c r="BR1246" s="551">
        <f>IF(BR$8="",0,IF(SUM(BR1193:$GZ1193)&gt;(MIN(BS1184:$GZ1184)-BR1184),0,IF(BR1184&lt;=0,0,IF(BR1184&gt;MIN(BS1184:$GZ1184),0,IF(BR1237&lt;=0,0,IF(BR1237&gt;MIN(BS1237:$GZ1237),0,IF(BR1237-SUM($Y1246:BQ1246)&lt;=0,0,IF(BR1184-SUM($Y1246:BQ1246)&lt;=0,0,IF((BR1237-SUM($Y1246:BQ1246))&gt;=(BR1184-SUM($Y1246:BQ1246)),IF(BR1184&lt;=$W$1181*10,BR1184-SUM($Y1246:BQ1246),$W$1181*10-SUM($Y1246:BQ1246)),IF(BR1237&lt;=$W$1181*10,BR1237-SUM($Y1246:BQ1246),$W$1181*10-SUM($Y1246:BQ1246)))))))))))</f>
        <v>0</v>
      </c>
      <c r="BS1246" s="551">
        <f>IF(BS$8="",0,IF(SUM(BS1193:$GZ1193)&gt;(MIN(BT1184:$GZ1184)-BS1184),0,IF(BS1184&lt;=0,0,IF(BS1184&gt;MIN(BT1184:$GZ1184),0,IF(BS1237&lt;=0,0,IF(BS1237&gt;MIN(BT1237:$GZ1237),0,IF(BS1237-SUM($Y1246:BR1246)&lt;=0,0,IF(BS1184-SUM($Y1246:BR1246)&lt;=0,0,IF((BS1237-SUM($Y1246:BR1246))&gt;=(BS1184-SUM($Y1246:BR1246)),IF(BS1184&lt;=$W$1181*10,BS1184-SUM($Y1246:BR1246),$W$1181*10-SUM($Y1246:BR1246)),IF(BS1237&lt;=$W$1181*10,BS1237-SUM($Y1246:BR1246),$W$1181*10-SUM($Y1246:BR1246)))))))))))</f>
        <v>0</v>
      </c>
      <c r="BT1246" s="551">
        <f>IF(BT$8="",0,IF(SUM(BT1193:$GZ1193)&gt;(MIN(BU1184:$GZ1184)-BT1184),0,IF(BT1184&lt;=0,0,IF(BT1184&gt;MIN(BU1184:$GZ1184),0,IF(BT1237&lt;=0,0,IF(BT1237&gt;MIN(BU1237:$GZ1237),0,IF(BT1237-SUM($Y1246:BS1246)&lt;=0,0,IF(BT1184-SUM($Y1246:BS1246)&lt;=0,0,IF((BT1237-SUM($Y1246:BS1246))&gt;=(BT1184-SUM($Y1246:BS1246)),IF(BT1184&lt;=$W$1181*10,BT1184-SUM($Y1246:BS1246),$W$1181*10-SUM($Y1246:BS1246)),IF(BT1237&lt;=$W$1181*10,BT1237-SUM($Y1246:BS1246),$W$1181*10-SUM($Y1246:BS1246)))))))))))</f>
        <v>0</v>
      </c>
      <c r="BU1246" s="551">
        <f>IF(BU$8="",0,IF(SUM(BU1193:$GZ1193)&gt;(MIN(BV1184:$GZ1184)-BU1184),0,IF(BU1184&lt;=0,0,IF(BU1184&gt;MIN(BV1184:$GZ1184),0,IF(BU1237&lt;=0,0,IF(BU1237&gt;MIN(BV1237:$GZ1237),0,IF(BU1237-SUM($Y1246:BT1246)&lt;=0,0,IF(BU1184-SUM($Y1246:BT1246)&lt;=0,0,IF((BU1237-SUM($Y1246:BT1246))&gt;=(BU1184-SUM($Y1246:BT1246)),IF(BU1184&lt;=$W$1181*10,BU1184-SUM($Y1246:BT1246),$W$1181*10-SUM($Y1246:BT1246)),IF(BU1237&lt;=$W$1181*10,BU1237-SUM($Y1246:BT1246),$W$1181*10-SUM($Y1246:BT1246)))))))))))</f>
        <v>0</v>
      </c>
      <c r="BV1246" s="551">
        <f>IF(BV$8="",0,IF(SUM(BV1193:$GZ1193)&gt;(MIN(BW1184:$GZ1184)-BV1184),0,IF(BV1184&lt;=0,0,IF(BV1184&gt;MIN(BW1184:$GZ1184),0,IF(BV1237&lt;=0,0,IF(BV1237&gt;MIN(BW1237:$GZ1237),0,IF(BV1237-SUM($Y1246:BU1246)&lt;=0,0,IF(BV1184-SUM($Y1246:BU1246)&lt;=0,0,IF((BV1237-SUM($Y1246:BU1246))&gt;=(BV1184-SUM($Y1246:BU1246)),IF(BV1184&lt;=$W$1181*10,BV1184-SUM($Y1246:BU1246),$W$1181*10-SUM($Y1246:BU1246)),IF(BV1237&lt;=$W$1181*10,BV1237-SUM($Y1246:BU1246),$W$1181*10-SUM($Y1246:BU1246)))))))))))</f>
        <v>0</v>
      </c>
      <c r="BW1246" s="551">
        <f>IF(BW$8="",0,IF(SUM(BW1193:$GZ1193)&gt;(MIN(BX1184:$GZ1184)-BW1184),0,IF(BW1184&lt;=0,0,IF(BW1184&gt;MIN(BX1184:$GZ1184),0,IF(BW1237&lt;=0,0,IF(BW1237&gt;MIN(BX1237:$GZ1237),0,IF(BW1237-SUM($Y1246:BV1246)&lt;=0,0,IF(BW1184-SUM($Y1246:BV1246)&lt;=0,0,IF((BW1237-SUM($Y1246:BV1246))&gt;=(BW1184-SUM($Y1246:BV1246)),IF(BW1184&lt;=$W$1181*10,BW1184-SUM($Y1246:BV1246),$W$1181*10-SUM($Y1246:BV1246)),IF(BW1237&lt;=$W$1181*10,BW1237-SUM($Y1246:BV1246),$W$1181*10-SUM($Y1246:BV1246)))))))))))</f>
        <v>0</v>
      </c>
      <c r="BX1246" s="551">
        <f>IF(BX$8="",0,IF(SUM(BX1193:$GZ1193)&gt;(MIN(BY1184:$GZ1184)-BX1184),0,IF(BX1184&lt;=0,0,IF(BX1184&gt;MIN(BY1184:$GZ1184),0,IF(BX1237&lt;=0,0,IF(BX1237&gt;MIN(BY1237:$GZ1237),0,IF(BX1237-SUM($Y1246:BW1246)&lt;=0,0,IF(BX1184-SUM($Y1246:BW1246)&lt;=0,0,IF((BX1237-SUM($Y1246:BW1246))&gt;=(BX1184-SUM($Y1246:BW1246)),IF(BX1184&lt;=$W$1181*10,BX1184-SUM($Y1246:BW1246),$W$1181*10-SUM($Y1246:BW1246)),IF(BX1237&lt;=$W$1181*10,BX1237-SUM($Y1246:BW1246),$W$1181*10-SUM($Y1246:BW1246)))))))))))</f>
        <v>0</v>
      </c>
      <c r="BY1246" s="551">
        <f>IF(BY$8="",0,IF(SUM(BY1193:$GZ1193)&gt;(MIN(BZ1184:$GZ1184)-BY1184),0,IF(BY1184&lt;=0,0,IF(BY1184&gt;MIN(BZ1184:$GZ1184),0,IF(BY1237&lt;=0,0,IF(BY1237&gt;MIN(BZ1237:$GZ1237),0,IF(BY1237-SUM($Y1246:BX1246)&lt;=0,0,IF(BY1184-SUM($Y1246:BX1246)&lt;=0,0,IF((BY1237-SUM($Y1246:BX1246))&gt;=(BY1184-SUM($Y1246:BX1246)),IF(BY1184&lt;=$W$1181*10,BY1184-SUM($Y1246:BX1246),$W$1181*10-SUM($Y1246:BX1246)),IF(BY1237&lt;=$W$1181*10,BY1237-SUM($Y1246:BX1246),$W$1181*10-SUM($Y1246:BX1246)))))))))))</f>
        <v>0</v>
      </c>
      <c r="BZ1246" s="551">
        <f>IF(BZ$8="",0,IF(SUM(BZ1193:$GZ1193)&gt;(MIN(CA1184:$GZ1184)-BZ1184),0,IF(BZ1184&lt;=0,0,IF(BZ1184&gt;MIN(CA1184:$GZ1184),0,IF(BZ1237&lt;=0,0,IF(BZ1237&gt;MIN(CA1237:$GZ1237),0,IF(BZ1237-SUM($Y1246:BY1246)&lt;=0,0,IF(BZ1184-SUM($Y1246:BY1246)&lt;=0,0,IF((BZ1237-SUM($Y1246:BY1246))&gt;=(BZ1184-SUM($Y1246:BY1246)),IF(BZ1184&lt;=$W$1181*10,BZ1184-SUM($Y1246:BY1246),$W$1181*10-SUM($Y1246:BY1246)),IF(BZ1237&lt;=$W$1181*10,BZ1237-SUM($Y1246:BY1246),$W$1181*10-SUM($Y1246:BY1246)))))))))))</f>
        <v>0</v>
      </c>
      <c r="CA1246" s="551">
        <f>IF(CA$8="",0,IF(SUM(CA1193:$GZ1193)&gt;(MIN(CB1184:$GZ1184)-CA1184),0,IF(CA1184&lt;=0,0,IF(CA1184&gt;MIN(CB1184:$GZ1184),0,IF(CA1237&lt;=0,0,IF(CA1237&gt;MIN(CB1237:$GZ1237),0,IF(CA1237-SUM($Y1246:BZ1246)&lt;=0,0,IF(CA1184-SUM($Y1246:BZ1246)&lt;=0,0,IF((CA1237-SUM($Y1246:BZ1246))&gt;=(CA1184-SUM($Y1246:BZ1246)),IF(CA1184&lt;=$W$1181*10,CA1184-SUM($Y1246:BZ1246),$W$1181*10-SUM($Y1246:BZ1246)),IF(CA1237&lt;=$W$1181*10,CA1237-SUM($Y1246:BZ1246),$W$1181*10-SUM($Y1246:BZ1246)))))))))))</f>
        <v>0</v>
      </c>
      <c r="CB1246" s="551">
        <f>IF(CB$8="",0,IF(SUM(CB1193:$GZ1193)&gt;(MIN(CC1184:$GZ1184)-CB1184),0,IF(CB1184&lt;=0,0,IF(CB1184&gt;MIN(CC1184:$GZ1184),0,IF(CB1237&lt;=0,0,IF(CB1237&gt;MIN(CC1237:$GZ1237),0,IF(CB1237-SUM($Y1246:CA1246)&lt;=0,0,IF(CB1184-SUM($Y1246:CA1246)&lt;=0,0,IF((CB1237-SUM($Y1246:CA1246))&gt;=(CB1184-SUM($Y1246:CA1246)),IF(CB1184&lt;=$W$1181*10,CB1184-SUM($Y1246:CA1246),$W$1181*10-SUM($Y1246:CA1246)),IF(CB1237&lt;=$W$1181*10,CB1237-SUM($Y1246:CA1246),$W$1181*10-SUM($Y1246:CA1246)))))))))))</f>
        <v>0</v>
      </c>
      <c r="CC1246" s="551">
        <f>IF(CC$8="",0,IF(SUM(CC1193:$GZ1193)&gt;(MIN(CD1184:$GZ1184)-CC1184),0,IF(CC1184&lt;=0,0,IF(CC1184&gt;MIN(CD1184:$GZ1184),0,IF(CC1237&lt;=0,0,IF(CC1237&gt;MIN(CD1237:$GZ1237),0,IF(CC1237-SUM($Y1246:CB1246)&lt;=0,0,IF(CC1184-SUM($Y1246:CB1246)&lt;=0,0,IF((CC1237-SUM($Y1246:CB1246))&gt;=(CC1184-SUM($Y1246:CB1246)),IF(CC1184&lt;=$W$1181*10,CC1184-SUM($Y1246:CB1246),$W$1181*10-SUM($Y1246:CB1246)),IF(CC1237&lt;=$W$1181*10,CC1237-SUM($Y1246:CB1246),$W$1181*10-SUM($Y1246:CB1246)))))))))))</f>
        <v>0</v>
      </c>
      <c r="CD1246" s="551">
        <f>IF(CD$8="",0,IF(SUM(CD1193:$GZ1193)&gt;(MIN(CE1184:$GZ1184)-CD1184),0,IF(CD1184&lt;=0,0,IF(CD1184&gt;MIN(CE1184:$GZ1184),0,IF(CD1237&lt;=0,0,IF(CD1237&gt;MIN(CE1237:$GZ1237),0,IF(CD1237-SUM($Y1246:CC1246)&lt;=0,0,IF(CD1184-SUM($Y1246:CC1246)&lt;=0,0,IF((CD1237-SUM($Y1246:CC1246))&gt;=(CD1184-SUM($Y1246:CC1246)),IF(CD1184&lt;=$W$1181*10,CD1184-SUM($Y1246:CC1246),$W$1181*10-SUM($Y1246:CC1246)),IF(CD1237&lt;=$W$1181*10,CD1237-SUM($Y1246:CC1246),$W$1181*10-SUM($Y1246:CC1246)))))))))))</f>
        <v>0</v>
      </c>
      <c r="CE1246" s="551">
        <f>IF(CE$8="",0,IF(SUM(CE1193:$GZ1193)&gt;(MIN(CF1184:$GZ1184)-CE1184),0,IF(CE1184&lt;=0,0,IF(CE1184&gt;MIN(CF1184:$GZ1184),0,IF(CE1237&lt;=0,0,IF(CE1237&gt;MIN(CF1237:$GZ1237),0,IF(CE1237-SUM($Y1246:CD1246)&lt;=0,0,IF(CE1184-SUM($Y1246:CD1246)&lt;=0,0,IF((CE1237-SUM($Y1246:CD1246))&gt;=(CE1184-SUM($Y1246:CD1246)),IF(CE1184&lt;=$W$1181*10,CE1184-SUM($Y1246:CD1246),$W$1181*10-SUM($Y1246:CD1246)),IF(CE1237&lt;=$W$1181*10,CE1237-SUM($Y1246:CD1246),$W$1181*10-SUM($Y1246:CD1246)))))))))))</f>
        <v>0</v>
      </c>
      <c r="CF1246" s="551">
        <f>IF(CF$8="",0,IF(SUM(CF1193:$GZ1193)&gt;(MIN(CG1184:$GZ1184)-CF1184),0,IF(CF1184&lt;=0,0,IF(CF1184&gt;MIN(CG1184:$GZ1184),0,IF(CF1237&lt;=0,0,IF(CF1237&gt;MIN(CG1237:$GZ1237),0,IF(CF1237-SUM($Y1246:CE1246)&lt;=0,0,IF(CF1184-SUM($Y1246:CE1246)&lt;=0,0,IF((CF1237-SUM($Y1246:CE1246))&gt;=(CF1184-SUM($Y1246:CE1246)),IF(CF1184&lt;=$W$1181*10,CF1184-SUM($Y1246:CE1246),$W$1181*10-SUM($Y1246:CE1246)),IF(CF1237&lt;=$W$1181*10,CF1237-SUM($Y1246:CE1246),$W$1181*10-SUM($Y1246:CE1246)))))))))))</f>
        <v>0</v>
      </c>
      <c r="CG1246" s="551">
        <f>IF(CG$8="",0,IF(SUM(CG1193:$GZ1193)&gt;(MIN(CH1184:$GZ1184)-CG1184),0,IF(CG1184&lt;=0,0,IF(CG1184&gt;MIN(CH1184:$GZ1184),0,IF(CG1237&lt;=0,0,IF(CG1237&gt;MIN(CH1237:$GZ1237),0,IF(CG1237-SUM($Y1246:CF1246)&lt;=0,0,IF(CG1184-SUM($Y1246:CF1246)&lt;=0,0,IF((CG1237-SUM($Y1246:CF1246))&gt;=(CG1184-SUM($Y1246:CF1246)),IF(CG1184&lt;=$W$1181*10,CG1184-SUM($Y1246:CF1246),$W$1181*10-SUM($Y1246:CF1246)),IF(CG1237&lt;=$W$1181*10,CG1237-SUM($Y1246:CF1246),$W$1181*10-SUM($Y1246:CF1246)))))))))))</f>
        <v>0</v>
      </c>
      <c r="CH1246" s="551">
        <f>IF(CH$8="",0,IF(SUM(CH1193:$GZ1193)&gt;(MIN(CI1184:$GZ1184)-CH1184),0,IF(CH1184&lt;=0,0,IF(CH1184&gt;MIN(CI1184:$GZ1184),0,IF(CH1237&lt;=0,0,IF(CH1237&gt;MIN(CI1237:$GZ1237),0,IF(CH1237-SUM($Y1246:CG1246)&lt;=0,0,IF(CH1184-SUM($Y1246:CG1246)&lt;=0,0,IF((CH1237-SUM($Y1246:CG1246))&gt;=(CH1184-SUM($Y1246:CG1246)),IF(CH1184&lt;=$W$1181*10,CH1184-SUM($Y1246:CG1246),$W$1181*10-SUM($Y1246:CG1246)),IF(CH1237&lt;=$W$1181*10,CH1237-SUM($Y1246:CG1246),$W$1181*10-SUM($Y1246:CG1246)))))))))))</f>
        <v>0</v>
      </c>
      <c r="CI1246" s="551">
        <f>IF(CI$8="",0,IF(SUM(CI1193:$GZ1193)&gt;(MIN(CJ1184:$GZ1184)-CI1184),0,IF(CI1184&lt;=0,0,IF(CI1184&gt;MIN(CJ1184:$GZ1184),0,IF(CI1237&lt;=0,0,IF(CI1237&gt;MIN(CJ1237:$GZ1237),0,IF(CI1237-SUM($Y1246:CH1246)&lt;=0,0,IF(CI1184-SUM($Y1246:CH1246)&lt;=0,0,IF((CI1237-SUM($Y1246:CH1246))&gt;=(CI1184-SUM($Y1246:CH1246)),IF(CI1184&lt;=$W$1181*10,CI1184-SUM($Y1246:CH1246),$W$1181*10-SUM($Y1246:CH1246)),IF(CI1237&lt;=$W$1181*10,CI1237-SUM($Y1246:CH1246),$W$1181*10-SUM($Y1246:CH1246)))))))))))</f>
        <v>0</v>
      </c>
      <c r="CJ1246" s="551">
        <f>IF(CJ$8="",0,IF(SUM(CJ1193:$GZ1193)&gt;(MIN(CK1184:$GZ1184)-CJ1184),0,IF(CJ1184&lt;=0,0,IF(CJ1184&gt;MIN(CK1184:$GZ1184),0,IF(CJ1237&lt;=0,0,IF(CJ1237&gt;MIN(CK1237:$GZ1237),0,IF(CJ1237-SUM($Y1246:CI1246)&lt;=0,0,IF(CJ1184-SUM($Y1246:CI1246)&lt;=0,0,IF((CJ1237-SUM($Y1246:CI1246))&gt;=(CJ1184-SUM($Y1246:CI1246)),IF(CJ1184&lt;=$W$1181*10,CJ1184-SUM($Y1246:CI1246),$W$1181*10-SUM($Y1246:CI1246)),IF(CJ1237&lt;=$W$1181*10,CJ1237-SUM($Y1246:CI1246),$W$1181*10-SUM($Y1246:CI1246)))))))))))</f>
        <v>0</v>
      </c>
      <c r="CK1246" s="551">
        <f>IF(CK$8="",0,IF(SUM(CK1193:$GZ1193)&gt;(MIN(CL1184:$GZ1184)-CK1184),0,IF(CK1184&lt;=0,0,IF(CK1184&gt;MIN(CL1184:$GZ1184),0,IF(CK1237&lt;=0,0,IF(CK1237&gt;MIN(CL1237:$GZ1237),0,IF(CK1237-SUM($Y1246:CJ1246)&lt;=0,0,IF(CK1184-SUM($Y1246:CJ1246)&lt;=0,0,IF((CK1237-SUM($Y1246:CJ1246))&gt;=(CK1184-SUM($Y1246:CJ1246)),IF(CK1184&lt;=$W$1181*10,CK1184-SUM($Y1246:CJ1246),$W$1181*10-SUM($Y1246:CJ1246)),IF(CK1237&lt;=$W$1181*10,CK1237-SUM($Y1246:CJ1246),$W$1181*10-SUM($Y1246:CJ1246)))))))))))</f>
        <v>0</v>
      </c>
      <c r="CL1246" s="551">
        <f>IF(CL$8="",0,IF(SUM(CL1193:$GZ1193)&gt;(MIN(CM1184:$GZ1184)-CL1184),0,IF(CL1184&lt;=0,0,IF(CL1184&gt;MIN(CM1184:$GZ1184),0,IF(CL1237&lt;=0,0,IF(CL1237&gt;MIN(CM1237:$GZ1237),0,IF(CL1237-SUM($Y1246:CK1246)&lt;=0,0,IF(CL1184-SUM($Y1246:CK1246)&lt;=0,0,IF((CL1237-SUM($Y1246:CK1246))&gt;=(CL1184-SUM($Y1246:CK1246)),IF(CL1184&lt;=$W$1181*10,CL1184-SUM($Y1246:CK1246),$W$1181*10-SUM($Y1246:CK1246)),IF(CL1237&lt;=$W$1181*10,CL1237-SUM($Y1246:CK1246),$W$1181*10-SUM($Y1246:CK1246)))))))))))</f>
        <v>0</v>
      </c>
      <c r="CM1246" s="551">
        <f>IF(CM$8="",0,IF(SUM(CM1193:$GZ1193)&gt;(MIN(CN1184:$GZ1184)-CM1184),0,IF(CM1184&lt;=0,0,IF(CM1184&gt;MIN(CN1184:$GZ1184),0,IF(CM1237&lt;=0,0,IF(CM1237&gt;MIN(CN1237:$GZ1237),0,IF(CM1237-SUM($Y1246:CL1246)&lt;=0,0,IF(CM1184-SUM($Y1246:CL1246)&lt;=0,0,IF((CM1237-SUM($Y1246:CL1246))&gt;=(CM1184-SUM($Y1246:CL1246)),IF(CM1184&lt;=$W$1181*10,CM1184-SUM($Y1246:CL1246),$W$1181*10-SUM($Y1246:CL1246)),IF(CM1237&lt;=$W$1181*10,CM1237-SUM($Y1246:CL1246),$W$1181*10-SUM($Y1246:CL1246)))))))))))</f>
        <v>0</v>
      </c>
      <c r="CN1246" s="551">
        <f>IF(CN$8="",0,IF(SUM(CN1193:$GZ1193)&gt;(MIN(CO1184:$GZ1184)-CN1184),0,IF(CN1184&lt;=0,0,IF(CN1184&gt;MIN(CO1184:$GZ1184),0,IF(CN1237&lt;=0,0,IF(CN1237&gt;MIN(CO1237:$GZ1237),0,IF(CN1237-SUM($Y1246:CM1246)&lt;=0,0,IF(CN1184-SUM($Y1246:CM1246)&lt;=0,0,IF((CN1237-SUM($Y1246:CM1246))&gt;=(CN1184-SUM($Y1246:CM1246)),IF(CN1184&lt;=$W$1181*10,CN1184-SUM($Y1246:CM1246),$W$1181*10-SUM($Y1246:CM1246)),IF(CN1237&lt;=$W$1181*10,CN1237-SUM($Y1246:CM1246),$W$1181*10-SUM($Y1246:CM1246)))))))))))</f>
        <v>0</v>
      </c>
      <c r="CO1246" s="551">
        <f>IF(CO$8="",0,IF(SUM(CO1193:$GZ1193)&gt;(MIN(CP1184:$GZ1184)-CO1184),0,IF(CO1184&lt;=0,0,IF(CO1184&gt;MIN(CP1184:$GZ1184),0,IF(CO1237&lt;=0,0,IF(CO1237&gt;MIN(CP1237:$GZ1237),0,IF(CO1237-SUM($Y1246:CN1246)&lt;=0,0,IF(CO1184-SUM($Y1246:CN1246)&lt;=0,0,IF((CO1237-SUM($Y1246:CN1246))&gt;=(CO1184-SUM($Y1246:CN1246)),IF(CO1184&lt;=$W$1181*10,CO1184-SUM($Y1246:CN1246),$W$1181*10-SUM($Y1246:CN1246)),IF(CO1237&lt;=$W$1181*10,CO1237-SUM($Y1246:CN1246),$W$1181*10-SUM($Y1246:CN1246)))))))))))</f>
        <v>0</v>
      </c>
      <c r="CP1246" s="551">
        <f>IF(CP$8="",0,IF(SUM(CP1193:$GZ1193)&gt;(MIN(CQ1184:$GZ1184)-CP1184),0,IF(CP1184&lt;=0,0,IF(CP1184&gt;MIN(CQ1184:$GZ1184),0,IF(CP1237&lt;=0,0,IF(CP1237&gt;MIN(CQ1237:$GZ1237),0,IF(CP1237-SUM($Y1246:CO1246)&lt;=0,0,IF(CP1184-SUM($Y1246:CO1246)&lt;=0,0,IF((CP1237-SUM($Y1246:CO1246))&gt;=(CP1184-SUM($Y1246:CO1246)),IF(CP1184&lt;=$W$1181*10,CP1184-SUM($Y1246:CO1246),$W$1181*10-SUM($Y1246:CO1246)),IF(CP1237&lt;=$W$1181*10,CP1237-SUM($Y1246:CO1246),$W$1181*10-SUM($Y1246:CO1246)))))))))))</f>
        <v>0</v>
      </c>
      <c r="CQ1246" s="551">
        <f>IF(CQ$8="",0,IF(SUM(CQ1193:$GZ1193)&gt;(MIN(CR1184:$GZ1184)-CQ1184),0,IF(CQ1184&lt;=0,0,IF(CQ1184&gt;MIN(CR1184:$GZ1184),0,IF(CQ1237&lt;=0,0,IF(CQ1237&gt;MIN(CR1237:$GZ1237),0,IF(CQ1237-SUM($Y1246:CP1246)&lt;=0,0,IF(CQ1184-SUM($Y1246:CP1246)&lt;=0,0,IF((CQ1237-SUM($Y1246:CP1246))&gt;=(CQ1184-SUM($Y1246:CP1246)),IF(CQ1184&lt;=$W$1181*10,CQ1184-SUM($Y1246:CP1246),$W$1181*10-SUM($Y1246:CP1246)),IF(CQ1237&lt;=$W$1181*10,CQ1237-SUM($Y1246:CP1246),$W$1181*10-SUM($Y1246:CP1246)))))))))))</f>
        <v>0</v>
      </c>
      <c r="CR1246" s="551">
        <f>IF(CR$8="",0,IF(SUM(CR1193:$GZ1193)&gt;(MIN(CS1184:$GZ1184)-CR1184),0,IF(CR1184&lt;=0,0,IF(CR1184&gt;MIN(CS1184:$GZ1184),0,IF(CR1237&lt;=0,0,IF(CR1237&gt;MIN(CS1237:$GZ1237),0,IF(CR1237-SUM($Y1246:CQ1246)&lt;=0,0,IF(CR1184-SUM($Y1246:CQ1246)&lt;=0,0,IF((CR1237-SUM($Y1246:CQ1246))&gt;=(CR1184-SUM($Y1246:CQ1246)),IF(CR1184&lt;=$W$1181*10,CR1184-SUM($Y1246:CQ1246),$W$1181*10-SUM($Y1246:CQ1246)),IF(CR1237&lt;=$W$1181*10,CR1237-SUM($Y1246:CQ1246),$W$1181*10-SUM($Y1246:CQ1246)))))))))))</f>
        <v>0</v>
      </c>
      <c r="CS1246" s="551">
        <f>IF(CS$8="",0,IF(SUM(CS1193:$GZ1193)&gt;(MIN(CT1184:$GZ1184)-CS1184),0,IF(CS1184&lt;=0,0,IF(CS1184&gt;MIN(CT1184:$GZ1184),0,IF(CS1237&lt;=0,0,IF(CS1237&gt;MIN(CT1237:$GZ1237),0,IF(CS1237-SUM($Y1246:CR1246)&lt;=0,0,IF(CS1184-SUM($Y1246:CR1246)&lt;=0,0,IF((CS1237-SUM($Y1246:CR1246))&gt;=(CS1184-SUM($Y1246:CR1246)),IF(CS1184&lt;=$W$1181*10,CS1184-SUM($Y1246:CR1246),$W$1181*10-SUM($Y1246:CR1246)),IF(CS1237&lt;=$W$1181*10,CS1237-SUM($Y1246:CR1246),$W$1181*10-SUM($Y1246:CR1246)))))))))))</f>
        <v>0</v>
      </c>
      <c r="CT1246" s="551">
        <f>IF(CT$8="",0,IF(SUM(CT1193:$GZ1193)&gt;(MIN(CU1184:$GZ1184)-CT1184),0,IF(CT1184&lt;=0,0,IF(CT1184&gt;MIN(CU1184:$GZ1184),0,IF(CT1237&lt;=0,0,IF(CT1237&gt;MIN(CU1237:$GZ1237),0,IF(CT1237-SUM($Y1246:CS1246)&lt;=0,0,IF(CT1184-SUM($Y1246:CS1246)&lt;=0,0,IF((CT1237-SUM($Y1246:CS1246))&gt;=(CT1184-SUM($Y1246:CS1246)),IF(CT1184&lt;=$W$1181*10,CT1184-SUM($Y1246:CS1246),$W$1181*10-SUM($Y1246:CS1246)),IF(CT1237&lt;=$W$1181*10,CT1237-SUM($Y1246:CS1246),$W$1181*10-SUM($Y1246:CS1246)))))))))))</f>
        <v>0</v>
      </c>
      <c r="CU1246" s="551">
        <f>IF(CU$8="",0,IF(SUM(CU1193:$GZ1193)&gt;(MIN(CV1184:$GZ1184)-CU1184),0,IF(CU1184&lt;=0,0,IF(CU1184&gt;MIN(CV1184:$GZ1184),0,IF(CU1237&lt;=0,0,IF(CU1237&gt;MIN(CV1237:$GZ1237),0,IF(CU1237-SUM($Y1246:CT1246)&lt;=0,0,IF(CU1184-SUM($Y1246:CT1246)&lt;=0,0,IF((CU1237-SUM($Y1246:CT1246))&gt;=(CU1184-SUM($Y1246:CT1246)),IF(CU1184&lt;=$W$1181*10,CU1184-SUM($Y1246:CT1246),$W$1181*10-SUM($Y1246:CT1246)),IF(CU1237&lt;=$W$1181*10,CU1237-SUM($Y1246:CT1246),$W$1181*10-SUM($Y1246:CT1246)))))))))))</f>
        <v>0</v>
      </c>
      <c r="CV1246" s="551">
        <f>IF(CV$8="",0,IF(SUM(CV1193:$GZ1193)&gt;(MIN(CW1184:$GZ1184)-CV1184),0,IF(CV1184&lt;=0,0,IF(CV1184&gt;MIN(CW1184:$GZ1184),0,IF(CV1237&lt;=0,0,IF(CV1237&gt;MIN(CW1237:$GZ1237),0,IF(CV1237-SUM($Y1246:CU1246)&lt;=0,0,IF(CV1184-SUM($Y1246:CU1246)&lt;=0,0,IF((CV1237-SUM($Y1246:CU1246))&gt;=(CV1184-SUM($Y1246:CU1246)),IF(CV1184&lt;=$W$1181*10,CV1184-SUM($Y1246:CU1246),$W$1181*10-SUM($Y1246:CU1246)),IF(CV1237&lt;=$W$1181*10,CV1237-SUM($Y1246:CU1246),$W$1181*10-SUM($Y1246:CU1246)))))))))))</f>
        <v>0</v>
      </c>
      <c r="CW1246" s="551">
        <f>IF(CW$8="",0,IF(SUM(CW1193:$GZ1193)&gt;(MIN(CX1184:$GZ1184)-CW1184),0,IF(CW1184&lt;=0,0,IF(CW1184&gt;MIN(CX1184:$GZ1184),0,IF(CW1237&lt;=0,0,IF(CW1237&gt;MIN(CX1237:$GZ1237),0,IF(CW1237-SUM($Y1246:CV1246)&lt;=0,0,IF(CW1184-SUM($Y1246:CV1246)&lt;=0,0,IF((CW1237-SUM($Y1246:CV1246))&gt;=(CW1184-SUM($Y1246:CV1246)),IF(CW1184&lt;=$W$1181*10,CW1184-SUM($Y1246:CV1246),$W$1181*10-SUM($Y1246:CV1246)),IF(CW1237&lt;=$W$1181*10,CW1237-SUM($Y1246:CV1246),$W$1181*10-SUM($Y1246:CV1246)))))))))))</f>
        <v>0</v>
      </c>
      <c r="CX1246" s="551">
        <f>IF(CX$8="",0,IF(SUM(CX1193:$GZ1193)&gt;(MIN(CY1184:$GZ1184)-CX1184),0,IF(CX1184&lt;=0,0,IF(CX1184&gt;MIN(CY1184:$GZ1184),0,IF(CX1237&lt;=0,0,IF(CX1237&gt;MIN(CY1237:$GZ1237),0,IF(CX1237-SUM($Y1246:CW1246)&lt;=0,0,IF(CX1184-SUM($Y1246:CW1246)&lt;=0,0,IF((CX1237-SUM($Y1246:CW1246))&gt;=(CX1184-SUM($Y1246:CW1246)),IF(CX1184&lt;=$W$1181*10,CX1184-SUM($Y1246:CW1246),$W$1181*10-SUM($Y1246:CW1246)),IF(CX1237&lt;=$W$1181*10,CX1237-SUM($Y1246:CW1246),$W$1181*10-SUM($Y1246:CW1246)))))))))))</f>
        <v>0</v>
      </c>
      <c r="CY1246" s="551">
        <f>IF(CY$8="",0,IF(SUM(CY1193:$GZ1193)&gt;(MIN(CZ1184:$GZ1184)-CY1184),0,IF(CY1184&lt;=0,0,IF(CY1184&gt;MIN(CZ1184:$GZ1184),0,IF(CY1237&lt;=0,0,IF(CY1237&gt;MIN(CZ1237:$GZ1237),0,IF(CY1237-SUM($Y1246:CX1246)&lt;=0,0,IF(CY1184-SUM($Y1246:CX1246)&lt;=0,0,IF((CY1237-SUM($Y1246:CX1246))&gt;=(CY1184-SUM($Y1246:CX1246)),IF(CY1184&lt;=$W$1181*10,CY1184-SUM($Y1246:CX1246),$W$1181*10-SUM($Y1246:CX1246)),IF(CY1237&lt;=$W$1181*10,CY1237-SUM($Y1246:CX1246),$W$1181*10-SUM($Y1246:CX1246)))))))))))</f>
        <v>0</v>
      </c>
      <c r="CZ1246" s="551">
        <f>IF(CZ$8="",0,IF(SUM(CZ1193:$GZ1193)&gt;(MIN(DA1184:$GZ1184)-CZ1184),0,IF(CZ1184&lt;=0,0,IF(CZ1184&gt;MIN(DA1184:$GZ1184),0,IF(CZ1237&lt;=0,0,IF(CZ1237&gt;MIN(DA1237:$GZ1237),0,IF(CZ1237-SUM($Y1246:CY1246)&lt;=0,0,IF(CZ1184-SUM($Y1246:CY1246)&lt;=0,0,IF((CZ1237-SUM($Y1246:CY1246))&gt;=(CZ1184-SUM($Y1246:CY1246)),IF(CZ1184&lt;=$W$1181*10,CZ1184-SUM($Y1246:CY1246),$W$1181*10-SUM($Y1246:CY1246)),IF(CZ1237&lt;=$W$1181*10,CZ1237-SUM($Y1246:CY1246),$W$1181*10-SUM($Y1246:CY1246)))))))))))</f>
        <v>0</v>
      </c>
      <c r="DA1246" s="551">
        <f>IF(DA$8="",0,IF(SUM(DA1193:$GZ1193)&gt;(MIN(DB1184:$GZ1184)-DA1184),0,IF(DA1184&lt;=0,0,IF(DA1184&gt;MIN(DB1184:$GZ1184),0,IF(DA1237&lt;=0,0,IF(DA1237&gt;MIN(DB1237:$GZ1237),0,IF(DA1237-SUM($Y1246:CZ1246)&lt;=0,0,IF(DA1184-SUM($Y1246:CZ1246)&lt;=0,0,IF((DA1237-SUM($Y1246:CZ1246))&gt;=(DA1184-SUM($Y1246:CZ1246)),IF(DA1184&lt;=$W$1181*10,DA1184-SUM($Y1246:CZ1246),$W$1181*10-SUM($Y1246:CZ1246)),IF(DA1237&lt;=$W$1181*10,DA1237-SUM($Y1246:CZ1246),$W$1181*10-SUM($Y1246:CZ1246)))))))))))</f>
        <v>0</v>
      </c>
      <c r="DB1246" s="551">
        <f>IF(DB$8="",0,IF(SUM(DB1193:$GZ1193)&gt;(MIN(DC1184:$GZ1184)-DB1184),0,IF(DB1184&lt;=0,0,IF(DB1184&gt;MIN(DC1184:$GZ1184),0,IF(DB1237&lt;=0,0,IF(DB1237&gt;MIN(DC1237:$GZ1237),0,IF(DB1237-SUM($Y1246:DA1246)&lt;=0,0,IF(DB1184-SUM($Y1246:DA1246)&lt;=0,0,IF((DB1237-SUM($Y1246:DA1246))&gt;=(DB1184-SUM($Y1246:DA1246)),IF(DB1184&lt;=$W$1181*10,DB1184-SUM($Y1246:DA1246),$W$1181*10-SUM($Y1246:DA1246)),IF(DB1237&lt;=$W$1181*10,DB1237-SUM($Y1246:DA1246),$W$1181*10-SUM($Y1246:DA1246)))))))))))</f>
        <v>0</v>
      </c>
      <c r="DC1246" s="551">
        <f>IF(DC$8="",0,IF(SUM(DC1193:$GZ1193)&gt;(MIN(DD1184:$GZ1184)-DC1184),0,IF(DC1184&lt;=0,0,IF(DC1184&gt;MIN(DD1184:$GZ1184),0,IF(DC1237&lt;=0,0,IF(DC1237&gt;MIN(DD1237:$GZ1237),0,IF(DC1237-SUM($Y1246:DB1246)&lt;=0,0,IF(DC1184-SUM($Y1246:DB1246)&lt;=0,0,IF((DC1237-SUM($Y1246:DB1246))&gt;=(DC1184-SUM($Y1246:DB1246)),IF(DC1184&lt;=$W$1181*10,DC1184-SUM($Y1246:DB1246),$W$1181*10-SUM($Y1246:DB1246)),IF(DC1237&lt;=$W$1181*10,DC1237-SUM($Y1246:DB1246),$W$1181*10-SUM($Y1246:DB1246)))))))))))</f>
        <v>0</v>
      </c>
      <c r="DD1246" s="551">
        <f>IF(DD$8="",0,IF(SUM(DD1193:$GZ1193)&gt;(MIN(DE1184:$GZ1184)-DD1184),0,IF(DD1184&lt;=0,0,IF(DD1184&gt;MIN(DE1184:$GZ1184),0,IF(DD1237&lt;=0,0,IF(DD1237&gt;MIN(DE1237:$GZ1237),0,IF(DD1237-SUM($Y1246:DC1246)&lt;=0,0,IF(DD1184-SUM($Y1246:DC1246)&lt;=0,0,IF((DD1237-SUM($Y1246:DC1246))&gt;=(DD1184-SUM($Y1246:DC1246)),IF(DD1184&lt;=$W$1181*10,DD1184-SUM($Y1246:DC1246),$W$1181*10-SUM($Y1246:DC1246)),IF(DD1237&lt;=$W$1181*10,DD1237-SUM($Y1246:DC1246),$W$1181*10-SUM($Y1246:DC1246)))))))))))</f>
        <v>0</v>
      </c>
      <c r="DE1246" s="551">
        <f>IF(DE$8="",0,IF(SUM(DE1193:$GZ1193)&gt;(MIN(DF1184:$GZ1184)-DE1184),0,IF(DE1184&lt;=0,0,IF(DE1184&gt;MIN(DF1184:$GZ1184),0,IF(DE1237&lt;=0,0,IF(DE1237&gt;MIN(DF1237:$GZ1237),0,IF(DE1237-SUM($Y1246:DD1246)&lt;=0,0,IF(DE1184-SUM($Y1246:DD1246)&lt;=0,0,IF((DE1237-SUM($Y1246:DD1246))&gt;=(DE1184-SUM($Y1246:DD1246)),IF(DE1184&lt;=$W$1181*10,DE1184-SUM($Y1246:DD1246),$W$1181*10-SUM($Y1246:DD1246)),IF(DE1237&lt;=$W$1181*10,DE1237-SUM($Y1246:DD1246),$W$1181*10-SUM($Y1246:DD1246)))))))))))</f>
        <v>0</v>
      </c>
      <c r="DF1246" s="551">
        <f>IF(DF$8="",0,IF(SUM(DF1193:$GZ1193)&gt;(MIN(DG1184:$GZ1184)-DF1184),0,IF(DF1184&lt;=0,0,IF(DF1184&gt;MIN(DG1184:$GZ1184),0,IF(DF1237&lt;=0,0,IF(DF1237&gt;MIN(DG1237:$GZ1237),0,IF(DF1237-SUM($Y1246:DE1246)&lt;=0,0,IF(DF1184-SUM($Y1246:DE1246)&lt;=0,0,IF((DF1237-SUM($Y1246:DE1246))&gt;=(DF1184-SUM($Y1246:DE1246)),IF(DF1184&lt;=$W$1181*10,DF1184-SUM($Y1246:DE1246),$W$1181*10-SUM($Y1246:DE1246)),IF(DF1237&lt;=$W$1181*10,DF1237-SUM($Y1246:DE1246),$W$1181*10-SUM($Y1246:DE1246)))))))))))</f>
        <v>0</v>
      </c>
      <c r="DG1246" s="551">
        <f>IF(DG$8="",0,IF(SUM(DG1193:$GZ1193)&gt;(MIN(DH1184:$GZ1184)-DG1184),0,IF(DG1184&lt;=0,0,IF(DG1184&gt;MIN(DH1184:$GZ1184),0,IF(DG1237&lt;=0,0,IF(DG1237&gt;MIN(DH1237:$GZ1237),0,IF(DG1237-SUM($Y1246:DF1246)&lt;=0,0,IF(DG1184-SUM($Y1246:DF1246)&lt;=0,0,IF((DG1237-SUM($Y1246:DF1246))&gt;=(DG1184-SUM($Y1246:DF1246)),IF(DG1184&lt;=$W$1181*10,DG1184-SUM($Y1246:DF1246),$W$1181*10-SUM($Y1246:DF1246)),IF(DG1237&lt;=$W$1181*10,DG1237-SUM($Y1246:DF1246),$W$1181*10-SUM($Y1246:DF1246)))))))))))</f>
        <v>0</v>
      </c>
      <c r="DH1246" s="551">
        <f>IF(DH$8="",0,IF(SUM(DH1193:$GZ1193)&gt;(MIN(DI1184:$GZ1184)-DH1184),0,IF(DH1184&lt;=0,0,IF(DH1184&gt;MIN(DI1184:$GZ1184),0,IF(DH1237&lt;=0,0,IF(DH1237&gt;MIN(DI1237:$GZ1237),0,IF(DH1237-SUM($Y1246:DG1246)&lt;=0,0,IF(DH1184-SUM($Y1246:DG1246)&lt;=0,0,IF((DH1237-SUM($Y1246:DG1246))&gt;=(DH1184-SUM($Y1246:DG1246)),IF(DH1184&lt;=$W$1181*10,DH1184-SUM($Y1246:DG1246),$W$1181*10-SUM($Y1246:DG1246)),IF(DH1237&lt;=$W$1181*10,DH1237-SUM($Y1246:DG1246),$W$1181*10-SUM($Y1246:DG1246)))))))))))</f>
        <v>0</v>
      </c>
      <c r="DI1246" s="551">
        <f>IF(DI$8="",0,IF(SUM(DI1193:$GZ1193)&gt;(MIN(DJ1184:$GZ1184)-DI1184),0,IF(DI1184&lt;=0,0,IF(DI1184&gt;MIN(DJ1184:$GZ1184),0,IF(DI1237&lt;=0,0,IF(DI1237&gt;MIN(DJ1237:$GZ1237),0,IF(DI1237-SUM($Y1246:DH1246)&lt;=0,0,IF(DI1184-SUM($Y1246:DH1246)&lt;=0,0,IF((DI1237-SUM($Y1246:DH1246))&gt;=(DI1184-SUM($Y1246:DH1246)),IF(DI1184&lt;=$W$1181*10,DI1184-SUM($Y1246:DH1246),$W$1181*10-SUM($Y1246:DH1246)),IF(DI1237&lt;=$W$1181*10,DI1237-SUM($Y1246:DH1246),$W$1181*10-SUM($Y1246:DH1246)))))))))))</f>
        <v>0</v>
      </c>
      <c r="DJ1246" s="551">
        <f>IF(DJ$8="",0,IF(SUM(DJ1193:$GZ1193)&gt;(MIN(DK1184:$GZ1184)-DJ1184),0,IF(DJ1184&lt;=0,0,IF(DJ1184&gt;MIN(DK1184:$GZ1184),0,IF(DJ1237&lt;=0,0,IF(DJ1237&gt;MIN(DK1237:$GZ1237),0,IF(DJ1237-SUM($Y1246:DI1246)&lt;=0,0,IF(DJ1184-SUM($Y1246:DI1246)&lt;=0,0,IF((DJ1237-SUM($Y1246:DI1246))&gt;=(DJ1184-SUM($Y1246:DI1246)),IF(DJ1184&lt;=$W$1181*10,DJ1184-SUM($Y1246:DI1246),$W$1181*10-SUM($Y1246:DI1246)),IF(DJ1237&lt;=$W$1181*10,DJ1237-SUM($Y1246:DI1246),$W$1181*10-SUM($Y1246:DI1246)))))))))))</f>
        <v>0</v>
      </c>
      <c r="DK1246" s="551">
        <f>IF(DK$8="",0,IF(SUM(DK1193:$GZ1193)&gt;(MIN(DL1184:$GZ1184)-DK1184),0,IF(DK1184&lt;=0,0,IF(DK1184&gt;MIN(DL1184:$GZ1184),0,IF(DK1237&lt;=0,0,IF(DK1237&gt;MIN(DL1237:$GZ1237),0,IF(DK1237-SUM($Y1246:DJ1246)&lt;=0,0,IF(DK1184-SUM($Y1246:DJ1246)&lt;=0,0,IF((DK1237-SUM($Y1246:DJ1246))&gt;=(DK1184-SUM($Y1246:DJ1246)),IF(DK1184&lt;=$W$1181*10,DK1184-SUM($Y1246:DJ1246),$W$1181*10-SUM($Y1246:DJ1246)),IF(DK1237&lt;=$W$1181*10,DK1237-SUM($Y1246:DJ1246),$W$1181*10-SUM($Y1246:DJ1246)))))))))))</f>
        <v>0</v>
      </c>
      <c r="DL1246" s="551">
        <f>IF(DL$8="",0,IF(SUM(DL1193:$GZ1193)&gt;(MIN(DM1184:$GZ1184)-DL1184),0,IF(DL1184&lt;=0,0,IF(DL1184&gt;MIN(DM1184:$GZ1184),0,IF(DL1237&lt;=0,0,IF(DL1237&gt;MIN(DM1237:$GZ1237),0,IF(DL1237-SUM($Y1246:DK1246)&lt;=0,0,IF(DL1184-SUM($Y1246:DK1246)&lt;=0,0,IF((DL1237-SUM($Y1246:DK1246))&gt;=(DL1184-SUM($Y1246:DK1246)),IF(DL1184&lt;=$W$1181*10,DL1184-SUM($Y1246:DK1246),$W$1181*10-SUM($Y1246:DK1246)),IF(DL1237&lt;=$W$1181*10,DL1237-SUM($Y1246:DK1246),$W$1181*10-SUM($Y1246:DK1246)))))))))))</f>
        <v>0</v>
      </c>
      <c r="DM1246" s="551">
        <f>IF(DM$8="",0,IF(SUM(DM1193:$GZ1193)&gt;(MIN(DN1184:$GZ1184)-DM1184),0,IF(DM1184&lt;=0,0,IF(DM1184&gt;MIN(DN1184:$GZ1184),0,IF(DM1237&lt;=0,0,IF(DM1237&gt;MIN(DN1237:$GZ1237),0,IF(DM1237-SUM($Y1246:DL1246)&lt;=0,0,IF(DM1184-SUM($Y1246:DL1246)&lt;=0,0,IF((DM1237-SUM($Y1246:DL1246))&gt;=(DM1184-SUM($Y1246:DL1246)),IF(DM1184&lt;=$W$1181*10,DM1184-SUM($Y1246:DL1246),$W$1181*10-SUM($Y1246:DL1246)),IF(DM1237&lt;=$W$1181*10,DM1237-SUM($Y1246:DL1246),$W$1181*10-SUM($Y1246:DL1246)))))))))))</f>
        <v>0</v>
      </c>
      <c r="DN1246" s="551">
        <f>IF(DN$8="",0,IF(SUM(DN1193:$GZ1193)&gt;(MIN(DO1184:$GZ1184)-DN1184),0,IF(DN1184&lt;=0,0,IF(DN1184&gt;MIN(DO1184:$GZ1184),0,IF(DN1237&lt;=0,0,IF(DN1237&gt;MIN(DO1237:$GZ1237),0,IF(DN1237-SUM($Y1246:DM1246)&lt;=0,0,IF(DN1184-SUM($Y1246:DM1246)&lt;=0,0,IF((DN1237-SUM($Y1246:DM1246))&gt;=(DN1184-SUM($Y1246:DM1246)),IF(DN1184&lt;=$W$1181*10,DN1184-SUM($Y1246:DM1246),$W$1181*10-SUM($Y1246:DM1246)),IF(DN1237&lt;=$W$1181*10,DN1237-SUM($Y1246:DM1246),$W$1181*10-SUM($Y1246:DM1246)))))))))))</f>
        <v>0</v>
      </c>
      <c r="DO1246" s="551">
        <f>IF(DO$8="",0,IF(SUM(DO1193:$GZ1193)&gt;(MIN(DP1184:$GZ1184)-DO1184),0,IF(DO1184&lt;=0,0,IF(DO1184&gt;MIN(DP1184:$GZ1184),0,IF(DO1237&lt;=0,0,IF(DO1237&gt;MIN(DP1237:$GZ1237),0,IF(DO1237-SUM($Y1246:DN1246)&lt;=0,0,IF(DO1184-SUM($Y1246:DN1246)&lt;=0,0,IF((DO1237-SUM($Y1246:DN1246))&gt;=(DO1184-SUM($Y1246:DN1246)),IF(DO1184&lt;=$W$1181*10,DO1184-SUM($Y1246:DN1246),$W$1181*10-SUM($Y1246:DN1246)),IF(DO1237&lt;=$W$1181*10,DO1237-SUM($Y1246:DN1246),$W$1181*10-SUM($Y1246:DN1246)))))))))))</f>
        <v>0</v>
      </c>
      <c r="DP1246" s="551">
        <f>IF(DP$8="",0,IF(SUM(DP1193:$GZ1193)&gt;(MIN(DQ1184:$GZ1184)-DP1184),0,IF(DP1184&lt;=0,0,IF(DP1184&gt;MIN(DQ1184:$GZ1184),0,IF(DP1237&lt;=0,0,IF(DP1237&gt;MIN(DQ1237:$GZ1237),0,IF(DP1237-SUM($Y1246:DO1246)&lt;=0,0,IF(DP1184-SUM($Y1246:DO1246)&lt;=0,0,IF((DP1237-SUM($Y1246:DO1246))&gt;=(DP1184-SUM($Y1246:DO1246)),IF(DP1184&lt;=$W$1181*10,DP1184-SUM($Y1246:DO1246),$W$1181*10-SUM($Y1246:DO1246)),IF(DP1237&lt;=$W$1181*10,DP1237-SUM($Y1246:DO1246),$W$1181*10-SUM($Y1246:DO1246)))))))))))</f>
        <v>0</v>
      </c>
      <c r="DQ1246" s="551">
        <f>IF(DQ$8="",0,IF(SUM(DQ1193:$GZ1193)&gt;(MIN(DR1184:$GZ1184)-DQ1184),0,IF(DQ1184&lt;=0,0,IF(DQ1184&gt;MIN(DR1184:$GZ1184),0,IF(DQ1237&lt;=0,0,IF(DQ1237&gt;MIN(DR1237:$GZ1237),0,IF(DQ1237-SUM($Y1246:DP1246)&lt;=0,0,IF(DQ1184-SUM($Y1246:DP1246)&lt;=0,0,IF((DQ1237-SUM($Y1246:DP1246))&gt;=(DQ1184-SUM($Y1246:DP1246)),IF(DQ1184&lt;=$W$1181*10,DQ1184-SUM($Y1246:DP1246),$W$1181*10-SUM($Y1246:DP1246)),IF(DQ1237&lt;=$W$1181*10,DQ1237-SUM($Y1246:DP1246),$W$1181*10-SUM($Y1246:DP1246)))))))))))</f>
        <v>0</v>
      </c>
      <c r="DR1246" s="551">
        <f>IF(DR$8="",0,IF(SUM(DR1193:$GZ1193)&gt;(MIN(DS1184:$GZ1184)-DR1184),0,IF(DR1184&lt;=0,0,IF(DR1184&gt;MIN(DS1184:$GZ1184),0,IF(DR1237&lt;=0,0,IF(DR1237&gt;MIN(DS1237:$GZ1237),0,IF(DR1237-SUM($Y1246:DQ1246)&lt;=0,0,IF(DR1184-SUM($Y1246:DQ1246)&lt;=0,0,IF((DR1237-SUM($Y1246:DQ1246))&gt;=(DR1184-SUM($Y1246:DQ1246)),IF(DR1184&lt;=$W$1181*10,DR1184-SUM($Y1246:DQ1246),$W$1181*10-SUM($Y1246:DQ1246)),IF(DR1237&lt;=$W$1181*10,DR1237-SUM($Y1246:DQ1246),$W$1181*10-SUM($Y1246:DQ1246)))))))))))</f>
        <v>0</v>
      </c>
      <c r="DS1246" s="551">
        <f>IF(DS$8="",0,IF(SUM(DS1193:$GZ1193)&gt;(MIN(DT1184:$GZ1184)-DS1184),0,IF(DS1184&lt;=0,0,IF(DS1184&gt;MIN(DT1184:$GZ1184),0,IF(DS1237&lt;=0,0,IF(DS1237&gt;MIN(DT1237:$GZ1237),0,IF(DS1237-SUM($Y1246:DR1246)&lt;=0,0,IF(DS1184-SUM($Y1246:DR1246)&lt;=0,0,IF((DS1237-SUM($Y1246:DR1246))&gt;=(DS1184-SUM($Y1246:DR1246)),IF(DS1184&lt;=$W$1181*10,DS1184-SUM($Y1246:DR1246),$W$1181*10-SUM($Y1246:DR1246)),IF(DS1237&lt;=$W$1181*10,DS1237-SUM($Y1246:DR1246),$W$1181*10-SUM($Y1246:DR1246)))))))))))</f>
        <v>0</v>
      </c>
      <c r="DT1246" s="551">
        <f>IF(DT$8="",0,IF(SUM(DT1193:$GZ1193)&gt;(MIN(DU1184:$GZ1184)-DT1184),0,IF(DT1184&lt;=0,0,IF(DT1184&gt;MIN(DU1184:$GZ1184),0,IF(DT1237&lt;=0,0,IF(DT1237&gt;MIN(DU1237:$GZ1237),0,IF(DT1237-SUM($Y1246:DS1246)&lt;=0,0,IF(DT1184-SUM($Y1246:DS1246)&lt;=0,0,IF((DT1237-SUM($Y1246:DS1246))&gt;=(DT1184-SUM($Y1246:DS1246)),IF(DT1184&lt;=$W$1181*10,DT1184-SUM($Y1246:DS1246),$W$1181*10-SUM($Y1246:DS1246)),IF(DT1237&lt;=$W$1181*10,DT1237-SUM($Y1246:DS1246),$W$1181*10-SUM($Y1246:DS1246)))))))))))</f>
        <v>0</v>
      </c>
      <c r="DU1246" s="551">
        <f>IF(DU$8="",0,IF(SUM(DU1193:$GZ1193)&gt;(MIN(DV1184:$GZ1184)-DU1184),0,IF(DU1184&lt;=0,0,IF(DU1184&gt;MIN(DV1184:$GZ1184),0,IF(DU1237&lt;=0,0,IF(DU1237&gt;MIN(DV1237:$GZ1237),0,IF(DU1237-SUM($Y1246:DT1246)&lt;=0,0,IF(DU1184-SUM($Y1246:DT1246)&lt;=0,0,IF((DU1237-SUM($Y1246:DT1246))&gt;=(DU1184-SUM($Y1246:DT1246)),IF(DU1184&lt;=$W$1181*10,DU1184-SUM($Y1246:DT1246),$W$1181*10-SUM($Y1246:DT1246)),IF(DU1237&lt;=$W$1181*10,DU1237-SUM($Y1246:DT1246),$W$1181*10-SUM($Y1246:DT1246)))))))))))</f>
        <v>0</v>
      </c>
      <c r="DV1246" s="551">
        <f>IF(DV$8="",0,IF(SUM(DV1193:$GZ1193)&gt;(MIN(DW1184:$GZ1184)-DV1184),0,IF(DV1184&lt;=0,0,IF(DV1184&gt;MIN(DW1184:$GZ1184),0,IF(DV1237&lt;=0,0,IF(DV1237&gt;MIN(DW1237:$GZ1237),0,IF(DV1237-SUM($Y1246:DU1246)&lt;=0,0,IF(DV1184-SUM($Y1246:DU1246)&lt;=0,0,IF((DV1237-SUM($Y1246:DU1246))&gt;=(DV1184-SUM($Y1246:DU1246)),IF(DV1184&lt;=$W$1181*10,DV1184-SUM($Y1246:DU1246),$W$1181*10-SUM($Y1246:DU1246)),IF(DV1237&lt;=$W$1181*10,DV1237-SUM($Y1246:DU1246),$W$1181*10-SUM($Y1246:DU1246)))))))))))</f>
        <v>0</v>
      </c>
      <c r="DW1246" s="551">
        <f>IF(DW$8="",0,IF(SUM(DW1193:$GZ1193)&gt;(MIN(DX1184:$GZ1184)-DW1184),0,IF(DW1184&lt;=0,0,IF(DW1184&gt;MIN(DX1184:$GZ1184),0,IF(DW1237&lt;=0,0,IF(DW1237&gt;MIN(DX1237:$GZ1237),0,IF(DW1237-SUM($Y1246:DV1246)&lt;=0,0,IF(DW1184-SUM($Y1246:DV1246)&lt;=0,0,IF((DW1237-SUM($Y1246:DV1246))&gt;=(DW1184-SUM($Y1246:DV1246)),IF(DW1184&lt;=$W$1181*10,DW1184-SUM($Y1246:DV1246),$W$1181*10-SUM($Y1246:DV1246)),IF(DW1237&lt;=$W$1181*10,DW1237-SUM($Y1246:DV1246),$W$1181*10-SUM($Y1246:DV1246)))))))))))</f>
        <v>0</v>
      </c>
      <c r="DX1246" s="551">
        <f>IF(DX$8="",0,IF(SUM(DX1193:$GZ1193)&gt;(MIN(DY1184:$GZ1184)-DX1184),0,IF(DX1184&lt;=0,0,IF(DX1184&gt;MIN(DY1184:$GZ1184),0,IF(DX1237&lt;=0,0,IF(DX1237&gt;MIN(DY1237:$GZ1237),0,IF(DX1237-SUM($Y1246:DW1246)&lt;=0,0,IF(DX1184-SUM($Y1246:DW1246)&lt;=0,0,IF((DX1237-SUM($Y1246:DW1246))&gt;=(DX1184-SUM($Y1246:DW1246)),IF(DX1184&lt;=$W$1181*10,DX1184-SUM($Y1246:DW1246),$W$1181*10-SUM($Y1246:DW1246)),IF(DX1237&lt;=$W$1181*10,DX1237-SUM($Y1246:DW1246),$W$1181*10-SUM($Y1246:DW1246)))))))))))</f>
        <v>0</v>
      </c>
      <c r="DY1246" s="551">
        <f>IF(DY$8="",0,IF(SUM(DY1193:$GZ1193)&gt;(MIN(DZ1184:$GZ1184)-DY1184),0,IF(DY1184&lt;=0,0,IF(DY1184&gt;MIN(DZ1184:$GZ1184),0,IF(DY1237&lt;=0,0,IF(DY1237&gt;MIN(DZ1237:$GZ1237),0,IF(DY1237-SUM($Y1246:DX1246)&lt;=0,0,IF(DY1184-SUM($Y1246:DX1246)&lt;=0,0,IF((DY1237-SUM($Y1246:DX1246))&gt;=(DY1184-SUM($Y1246:DX1246)),IF(DY1184&lt;=$W$1181*10,DY1184-SUM($Y1246:DX1246),$W$1181*10-SUM($Y1246:DX1246)),IF(DY1237&lt;=$W$1181*10,DY1237-SUM($Y1246:DX1246),$W$1181*10-SUM($Y1246:DX1246)))))))))))</f>
        <v>0</v>
      </c>
      <c r="DZ1246" s="551">
        <f>IF(DZ$8="",0,IF(SUM(DZ1193:$GZ1193)&gt;(MIN(EA1184:$GZ1184)-DZ1184),0,IF(DZ1184&lt;=0,0,IF(DZ1184&gt;MIN(EA1184:$GZ1184),0,IF(DZ1237&lt;=0,0,IF(DZ1237&gt;MIN(EA1237:$GZ1237),0,IF(DZ1237-SUM($Y1246:DY1246)&lt;=0,0,IF(DZ1184-SUM($Y1246:DY1246)&lt;=0,0,IF((DZ1237-SUM($Y1246:DY1246))&gt;=(DZ1184-SUM($Y1246:DY1246)),IF(DZ1184&lt;=$W$1181*10,DZ1184-SUM($Y1246:DY1246),$W$1181*10-SUM($Y1246:DY1246)),IF(DZ1237&lt;=$W$1181*10,DZ1237-SUM($Y1246:DY1246),$W$1181*10-SUM($Y1246:DY1246)))))))))))</f>
        <v>0</v>
      </c>
      <c r="EA1246" s="551">
        <f>IF(EA$8="",0,IF(SUM(EA1193:$GZ1193)&gt;(MIN(EB1184:$GZ1184)-EA1184),0,IF(EA1184&lt;=0,0,IF(EA1184&gt;MIN(EB1184:$GZ1184),0,IF(EA1237&lt;=0,0,IF(EA1237&gt;MIN(EB1237:$GZ1237),0,IF(EA1237-SUM($Y1246:DZ1246)&lt;=0,0,IF(EA1184-SUM($Y1246:DZ1246)&lt;=0,0,IF((EA1237-SUM($Y1246:DZ1246))&gt;=(EA1184-SUM($Y1246:DZ1246)),IF(EA1184&lt;=$W$1181*10,EA1184-SUM($Y1246:DZ1246),$W$1181*10-SUM($Y1246:DZ1246)),IF(EA1237&lt;=$W$1181*10,EA1237-SUM($Y1246:DZ1246),$W$1181*10-SUM($Y1246:DZ1246)))))))))))</f>
        <v>0</v>
      </c>
      <c r="EB1246" s="551">
        <f>IF(EB$8="",0,IF(SUM(EB1193:$GZ1193)&gt;(MIN(EC1184:$GZ1184)-EB1184),0,IF(EB1184&lt;=0,0,IF(EB1184&gt;MIN(EC1184:$GZ1184),0,IF(EB1237&lt;=0,0,IF(EB1237&gt;MIN(EC1237:$GZ1237),0,IF(EB1237-SUM($Y1246:EA1246)&lt;=0,0,IF(EB1184-SUM($Y1246:EA1246)&lt;=0,0,IF((EB1237-SUM($Y1246:EA1246))&gt;=(EB1184-SUM($Y1246:EA1246)),IF(EB1184&lt;=$W$1181*10,EB1184-SUM($Y1246:EA1246),$W$1181*10-SUM($Y1246:EA1246)),IF(EB1237&lt;=$W$1181*10,EB1237-SUM($Y1246:EA1246),$W$1181*10-SUM($Y1246:EA1246)))))))))))</f>
        <v>0</v>
      </c>
      <c r="EC1246" s="551">
        <f>IF(EC$8="",0,IF(SUM(EC1193:$GZ1193)&gt;(MIN(ED1184:$GZ1184)-EC1184),0,IF(EC1184&lt;=0,0,IF(EC1184&gt;MIN(ED1184:$GZ1184),0,IF(EC1237&lt;=0,0,IF(EC1237&gt;MIN(ED1237:$GZ1237),0,IF(EC1237-SUM($Y1246:EB1246)&lt;=0,0,IF(EC1184-SUM($Y1246:EB1246)&lt;=0,0,IF((EC1237-SUM($Y1246:EB1246))&gt;=(EC1184-SUM($Y1246:EB1246)),IF(EC1184&lt;=$W$1181*10,EC1184-SUM($Y1246:EB1246),$W$1181*10-SUM($Y1246:EB1246)),IF(EC1237&lt;=$W$1181*10,EC1237-SUM($Y1246:EB1246),$W$1181*10-SUM($Y1246:EB1246)))))))))))</f>
        <v>0</v>
      </c>
      <c r="ED1246" s="551">
        <f>IF(ED$8="",0,IF(SUM(ED1193:$GZ1193)&gt;(MIN(EE1184:$GZ1184)-ED1184),0,IF(ED1184&lt;=0,0,IF(ED1184&gt;MIN(EE1184:$GZ1184),0,IF(ED1237&lt;=0,0,IF(ED1237&gt;MIN(EE1237:$GZ1237),0,IF(ED1237-SUM($Y1246:EC1246)&lt;=0,0,IF(ED1184-SUM($Y1246:EC1246)&lt;=0,0,IF((ED1237-SUM($Y1246:EC1246))&gt;=(ED1184-SUM($Y1246:EC1246)),IF(ED1184&lt;=$W$1181*10,ED1184-SUM($Y1246:EC1246),$W$1181*10-SUM($Y1246:EC1246)),IF(ED1237&lt;=$W$1181*10,ED1237-SUM($Y1246:EC1246),$W$1181*10-SUM($Y1246:EC1246)))))))))))</f>
        <v>0</v>
      </c>
      <c r="EE1246" s="551">
        <f>IF(EE$8="",0,IF(SUM(EE1193:$GZ1193)&gt;(MIN(EF1184:$GZ1184)-EE1184),0,IF(EE1184&lt;=0,0,IF(EE1184&gt;MIN(EF1184:$GZ1184),0,IF(EE1237&lt;=0,0,IF(EE1237&gt;MIN(EF1237:$GZ1237),0,IF(EE1237-SUM($Y1246:ED1246)&lt;=0,0,IF(EE1184-SUM($Y1246:ED1246)&lt;=0,0,IF((EE1237-SUM($Y1246:ED1246))&gt;=(EE1184-SUM($Y1246:ED1246)),IF(EE1184&lt;=$W$1181*10,EE1184-SUM($Y1246:ED1246),$W$1181*10-SUM($Y1246:ED1246)),IF(EE1237&lt;=$W$1181*10,EE1237-SUM($Y1246:ED1246),$W$1181*10-SUM($Y1246:ED1246)))))))))))</f>
        <v>0</v>
      </c>
      <c r="EF1246" s="551">
        <f>IF(EF$8="",0,IF(SUM(EF1193:$GZ1193)&gt;(MIN(EG1184:$GZ1184)-EF1184),0,IF(EF1184&lt;=0,0,IF(EF1184&gt;MIN(EG1184:$GZ1184),0,IF(EF1237&lt;=0,0,IF(EF1237&gt;MIN(EG1237:$GZ1237),0,IF(EF1237-SUM($Y1246:EE1246)&lt;=0,0,IF(EF1184-SUM($Y1246:EE1246)&lt;=0,0,IF((EF1237-SUM($Y1246:EE1246))&gt;=(EF1184-SUM($Y1246:EE1246)),IF(EF1184&lt;=$W$1181*10,EF1184-SUM($Y1246:EE1246),$W$1181*10-SUM($Y1246:EE1246)),IF(EF1237&lt;=$W$1181*10,EF1237-SUM($Y1246:EE1246),$W$1181*10-SUM($Y1246:EE1246)))))))))))</f>
        <v>0</v>
      </c>
      <c r="EG1246" s="551">
        <f>IF(EG$8="",0,IF(SUM(EG1193:$GZ1193)&gt;(MIN(EH1184:$GZ1184)-EG1184),0,IF(EG1184&lt;=0,0,IF(EG1184&gt;MIN(EH1184:$GZ1184),0,IF(EG1237&lt;=0,0,IF(EG1237&gt;MIN(EH1237:$GZ1237),0,IF(EG1237-SUM($Y1246:EF1246)&lt;=0,0,IF(EG1184-SUM($Y1246:EF1246)&lt;=0,0,IF((EG1237-SUM($Y1246:EF1246))&gt;=(EG1184-SUM($Y1246:EF1246)),IF(EG1184&lt;=$W$1181*10,EG1184-SUM($Y1246:EF1246),$W$1181*10-SUM($Y1246:EF1246)),IF(EG1237&lt;=$W$1181*10,EG1237-SUM($Y1246:EF1246),$W$1181*10-SUM($Y1246:EF1246)))))))))))</f>
        <v>0</v>
      </c>
      <c r="EH1246" s="551">
        <f>IF(EH$8="",0,IF(SUM(EH1193:$GZ1193)&gt;(MIN(EI1184:$GZ1184)-EH1184),0,IF(EH1184&lt;=0,0,IF(EH1184&gt;MIN(EI1184:$GZ1184),0,IF(EH1237&lt;=0,0,IF(EH1237&gt;MIN(EI1237:$GZ1237),0,IF(EH1237-SUM($Y1246:EG1246)&lt;=0,0,IF(EH1184-SUM($Y1246:EG1246)&lt;=0,0,IF((EH1237-SUM($Y1246:EG1246))&gt;=(EH1184-SUM($Y1246:EG1246)),IF(EH1184&lt;=$W$1181*10,EH1184-SUM($Y1246:EG1246),$W$1181*10-SUM($Y1246:EG1246)),IF(EH1237&lt;=$W$1181*10,EH1237-SUM($Y1246:EG1246),$W$1181*10-SUM($Y1246:EG1246)))))))))))</f>
        <v>0</v>
      </c>
      <c r="EI1246" s="551">
        <f>IF(EI$8="",0,IF(SUM(EI1193:$GZ1193)&gt;(MIN(EJ1184:$GZ1184)-EI1184),0,IF(EI1184&lt;=0,0,IF(EI1184&gt;MIN(EJ1184:$GZ1184),0,IF(EI1237&lt;=0,0,IF(EI1237&gt;MIN(EJ1237:$GZ1237),0,IF(EI1237-SUM($Y1246:EH1246)&lt;=0,0,IF(EI1184-SUM($Y1246:EH1246)&lt;=0,0,IF((EI1237-SUM($Y1246:EH1246))&gt;=(EI1184-SUM($Y1246:EH1246)),IF(EI1184&lt;=$W$1181*10,EI1184-SUM($Y1246:EH1246),$W$1181*10-SUM($Y1246:EH1246)),IF(EI1237&lt;=$W$1181*10,EI1237-SUM($Y1246:EH1246),$W$1181*10-SUM($Y1246:EH1246)))))))))))</f>
        <v>0</v>
      </c>
      <c r="EJ1246" s="551">
        <f>IF(EJ$8="",0,IF(SUM(EJ1193:$GZ1193)&gt;(MIN(EK1184:$GZ1184)-EJ1184),0,IF(EJ1184&lt;=0,0,IF(EJ1184&gt;MIN(EK1184:$GZ1184),0,IF(EJ1237&lt;=0,0,IF(EJ1237&gt;MIN(EK1237:$GZ1237),0,IF(EJ1237-SUM($Y1246:EI1246)&lt;=0,0,IF(EJ1184-SUM($Y1246:EI1246)&lt;=0,0,IF((EJ1237-SUM($Y1246:EI1246))&gt;=(EJ1184-SUM($Y1246:EI1246)),IF(EJ1184&lt;=$W$1181*10,EJ1184-SUM($Y1246:EI1246),$W$1181*10-SUM($Y1246:EI1246)),IF(EJ1237&lt;=$W$1181*10,EJ1237-SUM($Y1246:EI1246),$W$1181*10-SUM($Y1246:EI1246)))))))))))</f>
        <v>0</v>
      </c>
      <c r="EK1246" s="551">
        <f>IF(EK$8="",0,IF(SUM(EK1193:$GZ1193)&gt;(MIN(EL1184:$GZ1184)-EK1184),0,IF(EK1184&lt;=0,0,IF(EK1184&gt;MIN(EL1184:$GZ1184),0,IF(EK1237&lt;=0,0,IF(EK1237&gt;MIN(EL1237:$GZ1237),0,IF(EK1237-SUM($Y1246:EJ1246)&lt;=0,0,IF(EK1184-SUM($Y1246:EJ1246)&lt;=0,0,IF((EK1237-SUM($Y1246:EJ1246))&gt;=(EK1184-SUM($Y1246:EJ1246)),IF(EK1184&lt;=$W$1181*10,EK1184-SUM($Y1246:EJ1246),$W$1181*10-SUM($Y1246:EJ1246)),IF(EK1237&lt;=$W$1181*10,EK1237-SUM($Y1246:EJ1246),$W$1181*10-SUM($Y1246:EJ1246)))))))))))</f>
        <v>0</v>
      </c>
      <c r="EL1246" s="551">
        <f>IF(EL$8="",0,IF(SUM(EL1193:$GZ1193)&gt;(MIN(EM1184:$GZ1184)-EL1184),0,IF(EL1184&lt;=0,0,IF(EL1184&gt;MIN(EM1184:$GZ1184),0,IF(EL1237&lt;=0,0,IF(EL1237&gt;MIN(EM1237:$GZ1237),0,IF(EL1237-SUM($Y1246:EK1246)&lt;=0,0,IF(EL1184-SUM($Y1246:EK1246)&lt;=0,0,IF((EL1237-SUM($Y1246:EK1246))&gt;=(EL1184-SUM($Y1246:EK1246)),IF(EL1184&lt;=$W$1181*10,EL1184-SUM($Y1246:EK1246),$W$1181*10-SUM($Y1246:EK1246)),IF(EL1237&lt;=$W$1181*10,EL1237-SUM($Y1246:EK1246),$W$1181*10-SUM($Y1246:EK1246)))))))))))</f>
        <v>0</v>
      </c>
      <c r="EM1246" s="551">
        <f>IF(EM$8="",0,IF(SUM(EM1193:$GZ1193)&gt;(MIN(EN1184:$GZ1184)-EM1184),0,IF(EM1184&lt;=0,0,IF(EM1184&gt;MIN(EN1184:$GZ1184),0,IF(EM1237&lt;=0,0,IF(EM1237&gt;MIN(EN1237:$GZ1237),0,IF(EM1237-SUM($Y1246:EL1246)&lt;=0,0,IF(EM1184-SUM($Y1246:EL1246)&lt;=0,0,IF((EM1237-SUM($Y1246:EL1246))&gt;=(EM1184-SUM($Y1246:EL1246)),IF(EM1184&lt;=$W$1181*10,EM1184-SUM($Y1246:EL1246),$W$1181*10-SUM($Y1246:EL1246)),IF(EM1237&lt;=$W$1181*10,EM1237-SUM($Y1246:EL1246),$W$1181*10-SUM($Y1246:EL1246)))))))))))</f>
        <v>0</v>
      </c>
      <c r="EN1246" s="551">
        <f>IF(EN$8="",0,IF(SUM(EN1193:$GZ1193)&gt;(MIN(EO1184:$GZ1184)-EN1184),0,IF(EN1184&lt;=0,0,IF(EN1184&gt;MIN(EO1184:$GZ1184),0,IF(EN1237&lt;=0,0,IF(EN1237&gt;MIN(EO1237:$GZ1237),0,IF(EN1237-SUM($Y1246:EM1246)&lt;=0,0,IF(EN1184-SUM($Y1246:EM1246)&lt;=0,0,IF((EN1237-SUM($Y1246:EM1246))&gt;=(EN1184-SUM($Y1246:EM1246)),IF(EN1184&lt;=$W$1181*10,EN1184-SUM($Y1246:EM1246),$W$1181*10-SUM($Y1246:EM1246)),IF(EN1237&lt;=$W$1181*10,EN1237-SUM($Y1246:EM1246),$W$1181*10-SUM($Y1246:EM1246)))))))))))</f>
        <v>0</v>
      </c>
      <c r="EO1246" s="551">
        <f>IF(EO$8="",0,IF(SUM(EO1193:$GZ1193)&gt;(MIN(EP1184:$GZ1184)-EO1184),0,IF(EO1184&lt;=0,0,IF(EO1184&gt;MIN(EP1184:$GZ1184),0,IF(EO1237&lt;=0,0,IF(EO1237&gt;MIN(EP1237:$GZ1237),0,IF(EO1237-SUM($Y1246:EN1246)&lt;=0,0,IF(EO1184-SUM($Y1246:EN1246)&lt;=0,0,IF((EO1237-SUM($Y1246:EN1246))&gt;=(EO1184-SUM($Y1246:EN1246)),IF(EO1184&lt;=$W$1181*10,EO1184-SUM($Y1246:EN1246),$W$1181*10-SUM($Y1246:EN1246)),IF(EO1237&lt;=$W$1181*10,EO1237-SUM($Y1246:EN1246),$W$1181*10-SUM($Y1246:EN1246)))))))))))</f>
        <v>0</v>
      </c>
      <c r="EP1246" s="551">
        <f>IF(EP$8="",0,IF(SUM(EP1193:$GZ1193)&gt;(MIN(EQ1184:$GZ1184)-EP1184),0,IF(EP1184&lt;=0,0,IF(EP1184&gt;MIN(EQ1184:$GZ1184),0,IF(EP1237&lt;=0,0,IF(EP1237&gt;MIN(EQ1237:$GZ1237),0,IF(EP1237-SUM($Y1246:EO1246)&lt;=0,0,IF(EP1184-SUM($Y1246:EO1246)&lt;=0,0,IF((EP1237-SUM($Y1246:EO1246))&gt;=(EP1184-SUM($Y1246:EO1246)),IF(EP1184&lt;=$W$1181*10,EP1184-SUM($Y1246:EO1246),$W$1181*10-SUM($Y1246:EO1246)),IF(EP1237&lt;=$W$1181*10,EP1237-SUM($Y1246:EO1246),$W$1181*10-SUM($Y1246:EO1246)))))))))))</f>
        <v>0</v>
      </c>
      <c r="EQ1246" s="551">
        <f>IF(EQ$8="",0,IF(SUM(EQ1193:$GZ1193)&gt;(MIN(ER1184:$GZ1184)-EQ1184),0,IF(EQ1184&lt;=0,0,IF(EQ1184&gt;MIN(ER1184:$GZ1184),0,IF(EQ1237&lt;=0,0,IF(EQ1237&gt;MIN(ER1237:$GZ1237),0,IF(EQ1237-SUM($Y1246:EP1246)&lt;=0,0,IF(EQ1184-SUM($Y1246:EP1246)&lt;=0,0,IF((EQ1237-SUM($Y1246:EP1246))&gt;=(EQ1184-SUM($Y1246:EP1246)),IF(EQ1184&lt;=$W$1181*10,EQ1184-SUM($Y1246:EP1246),$W$1181*10-SUM($Y1246:EP1246)),IF(EQ1237&lt;=$W$1181*10,EQ1237-SUM($Y1246:EP1246),$W$1181*10-SUM($Y1246:EP1246)))))))))))</f>
        <v>0</v>
      </c>
      <c r="ER1246" s="551">
        <f>IF(ER$8="",0,IF(SUM(ER1193:$GZ1193)&gt;(MIN(ES1184:$GZ1184)-ER1184),0,IF(ER1184&lt;=0,0,IF(ER1184&gt;MIN(ES1184:$GZ1184),0,IF(ER1237&lt;=0,0,IF(ER1237&gt;MIN(ES1237:$GZ1237),0,IF(ER1237-SUM($Y1246:EQ1246)&lt;=0,0,IF(ER1184-SUM($Y1246:EQ1246)&lt;=0,0,IF((ER1237-SUM($Y1246:EQ1246))&gt;=(ER1184-SUM($Y1246:EQ1246)),IF(ER1184&lt;=$W$1181*10,ER1184-SUM($Y1246:EQ1246),$W$1181*10-SUM($Y1246:EQ1246)),IF(ER1237&lt;=$W$1181*10,ER1237-SUM($Y1246:EQ1246),$W$1181*10-SUM($Y1246:EQ1246)))))))))))</f>
        <v>0</v>
      </c>
      <c r="ES1246" s="551">
        <f>IF(ES$8="",0,IF(SUM(ES1193:$GZ1193)&gt;(MIN(ET1184:$GZ1184)-ES1184),0,IF(ES1184&lt;=0,0,IF(ES1184&gt;MIN(ET1184:$GZ1184),0,IF(ES1237&lt;=0,0,IF(ES1237&gt;MIN(ET1237:$GZ1237),0,IF(ES1237-SUM($Y1246:ER1246)&lt;=0,0,IF(ES1184-SUM($Y1246:ER1246)&lt;=0,0,IF((ES1237-SUM($Y1246:ER1246))&gt;=(ES1184-SUM($Y1246:ER1246)),IF(ES1184&lt;=$W$1181*10,ES1184-SUM($Y1246:ER1246),$W$1181*10-SUM($Y1246:ER1246)),IF(ES1237&lt;=$W$1181*10,ES1237-SUM($Y1246:ER1246),$W$1181*10-SUM($Y1246:ER1246)))))))))))</f>
        <v>0</v>
      </c>
      <c r="ET1246" s="551">
        <f>IF(ET$8="",0,IF(SUM(ET1193:$GZ1193)&gt;(MIN(EU1184:$GZ1184)-ET1184),0,IF(ET1184&lt;=0,0,IF(ET1184&gt;MIN(EU1184:$GZ1184),0,IF(ET1237&lt;=0,0,IF(ET1237&gt;MIN(EU1237:$GZ1237),0,IF(ET1237-SUM($Y1246:ES1246)&lt;=0,0,IF(ET1184-SUM($Y1246:ES1246)&lt;=0,0,IF((ET1237-SUM($Y1246:ES1246))&gt;=(ET1184-SUM($Y1246:ES1246)),IF(ET1184&lt;=$W$1181*10,ET1184-SUM($Y1246:ES1246),$W$1181*10-SUM($Y1246:ES1246)),IF(ET1237&lt;=$W$1181*10,ET1237-SUM($Y1246:ES1246),$W$1181*10-SUM($Y1246:ES1246)))))))))))</f>
        <v>0</v>
      </c>
      <c r="EU1246" s="551">
        <f>IF(EU$8="",0,IF(SUM(EU1193:$GZ1193)&gt;(MIN(EV1184:$GZ1184)-EU1184),0,IF(EU1184&lt;=0,0,IF(EU1184&gt;MIN(EV1184:$GZ1184),0,IF(EU1237&lt;=0,0,IF(EU1237&gt;MIN(EV1237:$GZ1237),0,IF(EU1237-SUM($Y1246:ET1246)&lt;=0,0,IF(EU1184-SUM($Y1246:ET1246)&lt;=0,0,IF((EU1237-SUM($Y1246:ET1246))&gt;=(EU1184-SUM($Y1246:ET1246)),IF(EU1184&lt;=$W$1181*10,EU1184-SUM($Y1246:ET1246),$W$1181*10-SUM($Y1246:ET1246)),IF(EU1237&lt;=$W$1181*10,EU1237-SUM($Y1246:ET1246),$W$1181*10-SUM($Y1246:ET1246)))))))))))</f>
        <v>0</v>
      </c>
      <c r="EV1246" s="551">
        <f>IF(EV$8="",0,IF(SUM(EV1193:$GZ1193)&gt;(MIN(EW1184:$GZ1184)-EV1184),0,IF(EV1184&lt;=0,0,IF(EV1184&gt;MIN(EW1184:$GZ1184),0,IF(EV1237&lt;=0,0,IF(EV1237&gt;MIN(EW1237:$GZ1237),0,IF(EV1237-SUM($Y1246:EU1246)&lt;=0,0,IF(EV1184-SUM($Y1246:EU1246)&lt;=0,0,IF((EV1237-SUM($Y1246:EU1246))&gt;=(EV1184-SUM($Y1246:EU1246)),IF(EV1184&lt;=$W$1181*10,EV1184-SUM($Y1246:EU1246),$W$1181*10-SUM($Y1246:EU1246)),IF(EV1237&lt;=$W$1181*10,EV1237-SUM($Y1246:EU1246),$W$1181*10-SUM($Y1246:EU1246)))))))))))</f>
        <v>0</v>
      </c>
      <c r="EW1246" s="551">
        <f>IF(EW$8="",0,IF(SUM(EW1193:$GZ1193)&gt;(MIN(EX1184:$GZ1184)-EW1184),0,IF(EW1184&lt;=0,0,IF(EW1184&gt;MIN(EX1184:$GZ1184),0,IF(EW1237&lt;=0,0,IF(EW1237&gt;MIN(EX1237:$GZ1237),0,IF(EW1237-SUM($Y1246:EV1246)&lt;=0,0,IF(EW1184-SUM($Y1246:EV1246)&lt;=0,0,IF((EW1237-SUM($Y1246:EV1246))&gt;=(EW1184-SUM($Y1246:EV1246)),IF(EW1184&lt;=$W$1181*10,EW1184-SUM($Y1246:EV1246),$W$1181*10-SUM($Y1246:EV1246)),IF(EW1237&lt;=$W$1181*10,EW1237-SUM($Y1246:EV1246),$W$1181*10-SUM($Y1246:EV1246)))))))))))</f>
        <v>0</v>
      </c>
      <c r="EX1246" s="551">
        <f>IF(EX$8="",0,IF(SUM(EX1193:$GZ1193)&gt;(MIN(EY1184:$GZ1184)-EX1184),0,IF(EX1184&lt;=0,0,IF(EX1184&gt;MIN(EY1184:$GZ1184),0,IF(EX1237&lt;=0,0,IF(EX1237&gt;MIN(EY1237:$GZ1237),0,IF(EX1237-SUM($Y1246:EW1246)&lt;=0,0,IF(EX1184-SUM($Y1246:EW1246)&lt;=0,0,IF((EX1237-SUM($Y1246:EW1246))&gt;=(EX1184-SUM($Y1246:EW1246)),IF(EX1184&lt;=$W$1181*10,EX1184-SUM($Y1246:EW1246),$W$1181*10-SUM($Y1246:EW1246)),IF(EX1237&lt;=$W$1181*10,EX1237-SUM($Y1246:EW1246),$W$1181*10-SUM($Y1246:EW1246)))))))))))</f>
        <v>0</v>
      </c>
      <c r="EY1246" s="551">
        <f>IF(EY$8="",0,IF(SUM(EY1193:$GZ1193)&gt;(MIN(EZ1184:$GZ1184)-EY1184),0,IF(EY1184&lt;=0,0,IF(EY1184&gt;MIN(EZ1184:$GZ1184),0,IF(EY1237&lt;=0,0,IF(EY1237&gt;MIN(EZ1237:$GZ1237),0,IF(EY1237-SUM($Y1246:EX1246)&lt;=0,0,IF(EY1184-SUM($Y1246:EX1246)&lt;=0,0,IF((EY1237-SUM($Y1246:EX1246))&gt;=(EY1184-SUM($Y1246:EX1246)),IF(EY1184&lt;=$W$1181*10,EY1184-SUM($Y1246:EX1246),$W$1181*10-SUM($Y1246:EX1246)),IF(EY1237&lt;=$W$1181*10,EY1237-SUM($Y1246:EX1246),$W$1181*10-SUM($Y1246:EX1246)))))))))))</f>
        <v>0</v>
      </c>
      <c r="EZ1246" s="551">
        <f>IF(EZ$8="",0,IF(SUM(EZ1193:$GZ1193)&gt;(MIN(FA1184:$GZ1184)-EZ1184),0,IF(EZ1184&lt;=0,0,IF(EZ1184&gt;MIN(FA1184:$GZ1184),0,IF(EZ1237&lt;=0,0,IF(EZ1237&gt;MIN(FA1237:$GZ1237),0,IF(EZ1237-SUM($Y1246:EY1246)&lt;=0,0,IF(EZ1184-SUM($Y1246:EY1246)&lt;=0,0,IF((EZ1237-SUM($Y1246:EY1246))&gt;=(EZ1184-SUM($Y1246:EY1246)),IF(EZ1184&lt;=$W$1181*10,EZ1184-SUM($Y1246:EY1246),$W$1181*10-SUM($Y1246:EY1246)),IF(EZ1237&lt;=$W$1181*10,EZ1237-SUM($Y1246:EY1246),$W$1181*10-SUM($Y1246:EY1246)))))))))))</f>
        <v>0</v>
      </c>
      <c r="FA1246" s="551">
        <f>IF(FA$8="",0,IF(SUM(FA1193:$GZ1193)&gt;(MIN(FB1184:$GZ1184)-FA1184),0,IF(FA1184&lt;=0,0,IF(FA1184&gt;MIN(FB1184:$GZ1184),0,IF(FA1237&lt;=0,0,IF(FA1237&gt;MIN(FB1237:$GZ1237),0,IF(FA1237-SUM($Y1246:EZ1246)&lt;=0,0,IF(FA1184-SUM($Y1246:EZ1246)&lt;=0,0,IF((FA1237-SUM($Y1246:EZ1246))&gt;=(FA1184-SUM($Y1246:EZ1246)),IF(FA1184&lt;=$W$1181*10,FA1184-SUM($Y1246:EZ1246),$W$1181*10-SUM($Y1246:EZ1246)),IF(FA1237&lt;=$W$1181*10,FA1237-SUM($Y1246:EZ1246),$W$1181*10-SUM($Y1246:EZ1246)))))))))))</f>
        <v>0</v>
      </c>
      <c r="FB1246" s="551">
        <f>IF(FB$8="",0,IF(SUM(FB1193:$GZ1193)&gt;(MIN(FC1184:$GZ1184)-FB1184),0,IF(FB1184&lt;=0,0,IF(FB1184&gt;MIN(FC1184:$GZ1184),0,IF(FB1237&lt;=0,0,IF(FB1237&gt;MIN(FC1237:$GZ1237),0,IF(FB1237-SUM($Y1246:FA1246)&lt;=0,0,IF(FB1184-SUM($Y1246:FA1246)&lt;=0,0,IF((FB1237-SUM($Y1246:FA1246))&gt;=(FB1184-SUM($Y1246:FA1246)),IF(FB1184&lt;=$W$1181*10,FB1184-SUM($Y1246:FA1246),$W$1181*10-SUM($Y1246:FA1246)),IF(FB1237&lt;=$W$1181*10,FB1237-SUM($Y1246:FA1246),$W$1181*10-SUM($Y1246:FA1246)))))))))))</f>
        <v>0</v>
      </c>
      <c r="FC1246" s="551">
        <f>IF(FC$8="",0,IF(SUM(FC1193:$GZ1193)&gt;(MIN(FD1184:$GZ1184)-FC1184),0,IF(FC1184&lt;=0,0,IF(FC1184&gt;MIN(FD1184:$GZ1184),0,IF(FC1237&lt;=0,0,IF(FC1237&gt;MIN(FD1237:$GZ1237),0,IF(FC1237-SUM($Y1246:FB1246)&lt;=0,0,IF(FC1184-SUM($Y1246:FB1246)&lt;=0,0,IF((FC1237-SUM($Y1246:FB1246))&gt;=(FC1184-SUM($Y1246:FB1246)),IF(FC1184&lt;=$W$1181*10,FC1184-SUM($Y1246:FB1246),$W$1181*10-SUM($Y1246:FB1246)),IF(FC1237&lt;=$W$1181*10,FC1237-SUM($Y1246:FB1246),$W$1181*10-SUM($Y1246:FB1246)))))))))))</f>
        <v>0</v>
      </c>
      <c r="FD1246" s="551">
        <f>IF(FD$8="",0,IF(SUM(FD1193:$GZ1193)&gt;(MIN(FE1184:$GZ1184)-FD1184),0,IF(FD1184&lt;=0,0,IF(FD1184&gt;MIN(FE1184:$GZ1184),0,IF(FD1237&lt;=0,0,IF(FD1237&gt;MIN(FE1237:$GZ1237),0,IF(FD1237-SUM($Y1246:FC1246)&lt;=0,0,IF(FD1184-SUM($Y1246:FC1246)&lt;=0,0,IF((FD1237-SUM($Y1246:FC1246))&gt;=(FD1184-SUM($Y1246:FC1246)),IF(FD1184&lt;=$W$1181*10,FD1184-SUM($Y1246:FC1246),$W$1181*10-SUM($Y1246:FC1246)),IF(FD1237&lt;=$W$1181*10,FD1237-SUM($Y1246:FC1246),$W$1181*10-SUM($Y1246:FC1246)))))))))))</f>
        <v>0</v>
      </c>
      <c r="FE1246" s="551">
        <f>IF(FE$8="",0,IF(SUM(FE1193:$GZ1193)&gt;(MIN(FF1184:$GZ1184)-FE1184),0,IF(FE1184&lt;=0,0,IF(FE1184&gt;MIN(FF1184:$GZ1184),0,IF(FE1237&lt;=0,0,IF(FE1237&gt;MIN(FF1237:$GZ1237),0,IF(FE1237-SUM($Y1246:FD1246)&lt;=0,0,IF(FE1184-SUM($Y1246:FD1246)&lt;=0,0,IF((FE1237-SUM($Y1246:FD1246))&gt;=(FE1184-SUM($Y1246:FD1246)),IF(FE1184&lt;=$W$1181*10,FE1184-SUM($Y1246:FD1246),$W$1181*10-SUM($Y1246:FD1246)),IF(FE1237&lt;=$W$1181*10,FE1237-SUM($Y1246:FD1246),$W$1181*10-SUM($Y1246:FD1246)))))))))))</f>
        <v>0</v>
      </c>
      <c r="FF1246" s="551">
        <f>IF(FF$8="",0,IF(SUM(FF1193:$GZ1193)&gt;(MIN(FG1184:$GZ1184)-FF1184),0,IF(FF1184&lt;=0,0,IF(FF1184&gt;MIN(FG1184:$GZ1184),0,IF(FF1237&lt;=0,0,IF(FF1237&gt;MIN(FG1237:$GZ1237),0,IF(FF1237-SUM($Y1246:FE1246)&lt;=0,0,IF(FF1184-SUM($Y1246:FE1246)&lt;=0,0,IF((FF1237-SUM($Y1246:FE1246))&gt;=(FF1184-SUM($Y1246:FE1246)),IF(FF1184&lt;=$W$1181*10,FF1184-SUM($Y1246:FE1246),$W$1181*10-SUM($Y1246:FE1246)),IF(FF1237&lt;=$W$1181*10,FF1237-SUM($Y1246:FE1246),$W$1181*10-SUM($Y1246:FE1246)))))))))))</f>
        <v>0</v>
      </c>
      <c r="FG1246" s="551">
        <f>IF(FG$8="",0,IF(SUM(FG1193:$GZ1193)&gt;(MIN(FH1184:$GZ1184)-FG1184),0,IF(FG1184&lt;=0,0,IF(FG1184&gt;MIN(FH1184:$GZ1184),0,IF(FG1237&lt;=0,0,IF(FG1237&gt;MIN(FH1237:$GZ1237),0,IF(FG1237-SUM($Y1246:FF1246)&lt;=0,0,IF(FG1184-SUM($Y1246:FF1246)&lt;=0,0,IF((FG1237-SUM($Y1246:FF1246))&gt;=(FG1184-SUM($Y1246:FF1246)),IF(FG1184&lt;=$W$1181*10,FG1184-SUM($Y1246:FF1246),$W$1181*10-SUM($Y1246:FF1246)),IF(FG1237&lt;=$W$1181*10,FG1237-SUM($Y1246:FF1246),$W$1181*10-SUM($Y1246:FF1246)))))))))))</f>
        <v>0</v>
      </c>
      <c r="FH1246" s="551">
        <f>IF(FH$8="",0,IF(SUM(FH1193:$GZ1193)&gt;(MIN(FI1184:$GZ1184)-FH1184),0,IF(FH1184&lt;=0,0,IF(FH1184&gt;MIN(FI1184:$GZ1184),0,IF(FH1237&lt;=0,0,IF(FH1237&gt;MIN(FI1237:$GZ1237),0,IF(FH1237-SUM($Y1246:FG1246)&lt;=0,0,IF(FH1184-SUM($Y1246:FG1246)&lt;=0,0,IF((FH1237-SUM($Y1246:FG1246))&gt;=(FH1184-SUM($Y1246:FG1246)),IF(FH1184&lt;=$W$1181*10,FH1184-SUM($Y1246:FG1246),$W$1181*10-SUM($Y1246:FG1246)),IF(FH1237&lt;=$W$1181*10,FH1237-SUM($Y1246:FG1246),$W$1181*10-SUM($Y1246:FG1246)))))))))))</f>
        <v>0</v>
      </c>
      <c r="FI1246" s="551">
        <f>IF(FI$8="",0,IF(SUM(FI1193:$GZ1193)&gt;(MIN(FJ1184:$GZ1184)-FI1184),0,IF(FI1184&lt;=0,0,IF(FI1184&gt;MIN(FJ1184:$GZ1184),0,IF(FI1237&lt;=0,0,IF(FI1237&gt;MIN(FJ1237:$GZ1237),0,IF(FI1237-SUM($Y1246:FH1246)&lt;=0,0,IF(FI1184-SUM($Y1246:FH1246)&lt;=0,0,IF((FI1237-SUM($Y1246:FH1246))&gt;=(FI1184-SUM($Y1246:FH1246)),IF(FI1184&lt;=$W$1181*10,FI1184-SUM($Y1246:FH1246),$W$1181*10-SUM($Y1246:FH1246)),IF(FI1237&lt;=$W$1181*10,FI1237-SUM($Y1246:FH1246),$W$1181*10-SUM($Y1246:FH1246)))))))))))</f>
        <v>0</v>
      </c>
      <c r="FJ1246" s="551">
        <f>IF(FJ$8="",0,IF(SUM(FJ1193:$GZ1193)&gt;(MIN(FK1184:$GZ1184)-FJ1184),0,IF(FJ1184&lt;=0,0,IF(FJ1184&gt;MIN(FK1184:$GZ1184),0,IF(FJ1237&lt;=0,0,IF(FJ1237&gt;MIN(FK1237:$GZ1237),0,IF(FJ1237-SUM($Y1246:FI1246)&lt;=0,0,IF(FJ1184-SUM($Y1246:FI1246)&lt;=0,0,IF((FJ1237-SUM($Y1246:FI1246))&gt;=(FJ1184-SUM($Y1246:FI1246)),IF(FJ1184&lt;=$W$1181*10,FJ1184-SUM($Y1246:FI1246),$W$1181*10-SUM($Y1246:FI1246)),IF(FJ1237&lt;=$W$1181*10,FJ1237-SUM($Y1246:FI1246),$W$1181*10-SUM($Y1246:FI1246)))))))))))</f>
        <v>0</v>
      </c>
      <c r="FK1246" s="551">
        <f>IF(FK$8="",0,IF(SUM(FK1193:$GZ1193)&gt;(MIN(FL1184:$GZ1184)-FK1184),0,IF(FK1184&lt;=0,0,IF(FK1184&gt;MIN(FL1184:$GZ1184),0,IF(FK1237&lt;=0,0,IF(FK1237&gt;MIN(FL1237:$GZ1237),0,IF(FK1237-SUM($Y1246:FJ1246)&lt;=0,0,IF(FK1184-SUM($Y1246:FJ1246)&lt;=0,0,IF((FK1237-SUM($Y1246:FJ1246))&gt;=(FK1184-SUM($Y1246:FJ1246)),IF(FK1184&lt;=$W$1181*10,FK1184-SUM($Y1246:FJ1246),$W$1181*10-SUM($Y1246:FJ1246)),IF(FK1237&lt;=$W$1181*10,FK1237-SUM($Y1246:FJ1246),$W$1181*10-SUM($Y1246:FJ1246)))))))))))</f>
        <v>0</v>
      </c>
      <c r="FL1246" s="551">
        <f>IF(FL$8="",0,IF(SUM(FL1193:$GZ1193)&gt;(MIN(FM1184:$GZ1184)-FL1184),0,IF(FL1184&lt;=0,0,IF(FL1184&gt;MIN(FM1184:$GZ1184),0,IF(FL1237&lt;=0,0,IF(FL1237&gt;MIN(FM1237:$GZ1237),0,IF(FL1237-SUM($Y1246:FK1246)&lt;=0,0,IF(FL1184-SUM($Y1246:FK1246)&lt;=0,0,IF((FL1237-SUM($Y1246:FK1246))&gt;=(FL1184-SUM($Y1246:FK1246)),IF(FL1184&lt;=$W$1181*10,FL1184-SUM($Y1246:FK1246),$W$1181*10-SUM($Y1246:FK1246)),IF(FL1237&lt;=$W$1181*10,FL1237-SUM($Y1246:FK1246),$W$1181*10-SUM($Y1246:FK1246)))))))))))</f>
        <v>0</v>
      </c>
      <c r="FM1246" s="551">
        <f>IF(FM$8="",0,IF(SUM(FM1193:$GZ1193)&gt;(MIN(FN1184:$GZ1184)-FM1184),0,IF(FM1184&lt;=0,0,IF(FM1184&gt;MIN(FN1184:$GZ1184),0,IF(FM1237&lt;=0,0,IF(FM1237&gt;MIN(FN1237:$GZ1237),0,IF(FM1237-SUM($Y1246:FL1246)&lt;=0,0,IF(FM1184-SUM($Y1246:FL1246)&lt;=0,0,IF((FM1237-SUM($Y1246:FL1246))&gt;=(FM1184-SUM($Y1246:FL1246)),IF(FM1184&lt;=$W$1181*10,FM1184-SUM($Y1246:FL1246),$W$1181*10-SUM($Y1246:FL1246)),IF(FM1237&lt;=$W$1181*10,FM1237-SUM($Y1246:FL1246),$W$1181*10-SUM($Y1246:FL1246)))))))))))</f>
        <v>0</v>
      </c>
      <c r="FN1246" s="551">
        <f>IF(FN$8="",0,IF(SUM(FN1193:$GZ1193)&gt;(MIN(FO1184:$GZ1184)-FN1184),0,IF(FN1184&lt;=0,0,IF(FN1184&gt;MIN(FO1184:$GZ1184),0,IF(FN1237&lt;=0,0,IF(FN1237&gt;MIN(FO1237:$GZ1237),0,IF(FN1237-SUM($Y1246:FM1246)&lt;=0,0,IF(FN1184-SUM($Y1246:FM1246)&lt;=0,0,IF((FN1237-SUM($Y1246:FM1246))&gt;=(FN1184-SUM($Y1246:FM1246)),IF(FN1184&lt;=$W$1181*10,FN1184-SUM($Y1246:FM1246),$W$1181*10-SUM($Y1246:FM1246)),IF(FN1237&lt;=$W$1181*10,FN1237-SUM($Y1246:FM1246),$W$1181*10-SUM($Y1246:FM1246)))))))))))</f>
        <v>0</v>
      </c>
      <c r="FO1246" s="551">
        <f>IF(FO$8="",0,IF(SUM(FO1193:$GZ1193)&gt;(MIN(FP1184:$GZ1184)-FO1184),0,IF(FO1184&lt;=0,0,IF(FO1184&gt;MIN(FP1184:$GZ1184),0,IF(FO1237&lt;=0,0,IF(FO1237&gt;MIN(FP1237:$GZ1237),0,IF(FO1237-SUM($Y1246:FN1246)&lt;=0,0,IF(FO1184-SUM($Y1246:FN1246)&lt;=0,0,IF((FO1237-SUM($Y1246:FN1246))&gt;=(FO1184-SUM($Y1246:FN1246)),IF(FO1184&lt;=$W$1181*10,FO1184-SUM($Y1246:FN1246),$W$1181*10-SUM($Y1246:FN1246)),IF(FO1237&lt;=$W$1181*10,FO1237-SUM($Y1246:FN1246),$W$1181*10-SUM($Y1246:FN1246)))))))))))</f>
        <v>0</v>
      </c>
      <c r="FP1246" s="551">
        <f>IF(FP$8="",0,IF(SUM(FP1193:$GZ1193)&gt;(MIN(FQ1184:$GZ1184)-FP1184),0,IF(FP1184&lt;=0,0,IF(FP1184&gt;MIN(FQ1184:$GZ1184),0,IF(FP1237&lt;=0,0,IF(FP1237&gt;MIN(FQ1237:$GZ1237),0,IF(FP1237-SUM($Y1246:FO1246)&lt;=0,0,IF(FP1184-SUM($Y1246:FO1246)&lt;=0,0,IF((FP1237-SUM($Y1246:FO1246))&gt;=(FP1184-SUM($Y1246:FO1246)),IF(FP1184&lt;=$W$1181*10,FP1184-SUM($Y1246:FO1246),$W$1181*10-SUM($Y1246:FO1246)),IF(FP1237&lt;=$W$1181*10,FP1237-SUM($Y1246:FO1246),$W$1181*10-SUM($Y1246:FO1246)))))))))))</f>
        <v>0</v>
      </c>
      <c r="FQ1246" s="551">
        <f>IF(FQ$8="",0,IF(SUM(FQ1193:$GZ1193)&gt;(MIN(FR1184:$GZ1184)-FQ1184),0,IF(FQ1184&lt;=0,0,IF(FQ1184&gt;MIN(FR1184:$GZ1184),0,IF(FQ1237&lt;=0,0,IF(FQ1237&gt;MIN(FR1237:$GZ1237),0,IF(FQ1237-SUM($Y1246:FP1246)&lt;=0,0,IF(FQ1184-SUM($Y1246:FP1246)&lt;=0,0,IF((FQ1237-SUM($Y1246:FP1246))&gt;=(FQ1184-SUM($Y1246:FP1246)),IF(FQ1184&lt;=$W$1181*10,FQ1184-SUM($Y1246:FP1246),$W$1181*10-SUM($Y1246:FP1246)),IF(FQ1237&lt;=$W$1181*10,FQ1237-SUM($Y1246:FP1246),$W$1181*10-SUM($Y1246:FP1246)))))))))))</f>
        <v>0</v>
      </c>
      <c r="FR1246" s="551">
        <f>IF(FR$8="",0,IF(SUM(FR1193:$GZ1193)&gt;(MIN(FS1184:$GZ1184)-FR1184),0,IF(FR1184&lt;=0,0,IF(FR1184&gt;MIN(FS1184:$GZ1184),0,IF(FR1237&lt;=0,0,IF(FR1237&gt;MIN(FS1237:$GZ1237),0,IF(FR1237-SUM($Y1246:FQ1246)&lt;=0,0,IF(FR1184-SUM($Y1246:FQ1246)&lt;=0,0,IF((FR1237-SUM($Y1246:FQ1246))&gt;=(FR1184-SUM($Y1246:FQ1246)),IF(FR1184&lt;=$W$1181*10,FR1184-SUM($Y1246:FQ1246),$W$1181*10-SUM($Y1246:FQ1246)),IF(FR1237&lt;=$W$1181*10,FR1237-SUM($Y1246:FQ1246),$W$1181*10-SUM($Y1246:FQ1246)))))))))))</f>
        <v>0</v>
      </c>
      <c r="FS1246" s="551">
        <f>IF(FS$8="",0,IF(SUM(FS1193:$GZ1193)&gt;(MIN(FT1184:$GZ1184)-FS1184),0,IF(FS1184&lt;=0,0,IF(FS1184&gt;MIN(FT1184:$GZ1184),0,IF(FS1237&lt;=0,0,IF(FS1237&gt;MIN(FT1237:$GZ1237),0,IF(FS1237-SUM($Y1246:FR1246)&lt;=0,0,IF(FS1184-SUM($Y1246:FR1246)&lt;=0,0,IF((FS1237-SUM($Y1246:FR1246))&gt;=(FS1184-SUM($Y1246:FR1246)),IF(FS1184&lt;=$W$1181*10,FS1184-SUM($Y1246:FR1246),$W$1181*10-SUM($Y1246:FR1246)),IF(FS1237&lt;=$W$1181*10,FS1237-SUM($Y1246:FR1246),$W$1181*10-SUM($Y1246:FR1246)))))))))))</f>
        <v>0</v>
      </c>
      <c r="FT1246" s="551">
        <f>IF(FT$8="",0,IF(SUM(FT1193:$GZ1193)&gt;(MIN(FU1184:$GZ1184)-FT1184),0,IF(FT1184&lt;=0,0,IF(FT1184&gt;MIN(FU1184:$GZ1184),0,IF(FT1237&lt;=0,0,IF(FT1237&gt;MIN(FU1237:$GZ1237),0,IF(FT1237-SUM($Y1246:FS1246)&lt;=0,0,IF(FT1184-SUM($Y1246:FS1246)&lt;=0,0,IF((FT1237-SUM($Y1246:FS1246))&gt;=(FT1184-SUM($Y1246:FS1246)),IF(FT1184&lt;=$W$1181*10,FT1184-SUM($Y1246:FS1246),$W$1181*10-SUM($Y1246:FS1246)),IF(FT1237&lt;=$W$1181*10,FT1237-SUM($Y1246:FS1246),$W$1181*10-SUM($Y1246:FS1246)))))))))))</f>
        <v>0</v>
      </c>
      <c r="FU1246" s="551">
        <f>IF(FU$8="",0,IF(SUM(FU1193:$GZ1193)&gt;(MIN(FV1184:$GZ1184)-FU1184),0,IF(FU1184&lt;=0,0,IF(FU1184&gt;MIN(FV1184:$GZ1184),0,IF(FU1237&lt;=0,0,IF(FU1237&gt;MIN(FV1237:$GZ1237),0,IF(FU1237-SUM($Y1246:FT1246)&lt;=0,0,IF(FU1184-SUM($Y1246:FT1246)&lt;=0,0,IF((FU1237-SUM($Y1246:FT1246))&gt;=(FU1184-SUM($Y1246:FT1246)),IF(FU1184&lt;=$W$1181*10,FU1184-SUM($Y1246:FT1246),$W$1181*10-SUM($Y1246:FT1246)),IF(FU1237&lt;=$W$1181*10,FU1237-SUM($Y1246:FT1246),$W$1181*10-SUM($Y1246:FT1246)))))))))))</f>
        <v>0</v>
      </c>
      <c r="FV1246" s="551">
        <f>IF(FV$8="",0,IF(SUM(FV1193:$GZ1193)&gt;(MIN(FW1184:$GZ1184)-FV1184),0,IF(FV1184&lt;=0,0,IF(FV1184&gt;MIN(FW1184:$GZ1184),0,IF(FV1237&lt;=0,0,IF(FV1237&gt;MIN(FW1237:$GZ1237),0,IF(FV1237-SUM($Y1246:FU1246)&lt;=0,0,IF(FV1184-SUM($Y1246:FU1246)&lt;=0,0,IF((FV1237-SUM($Y1246:FU1246))&gt;=(FV1184-SUM($Y1246:FU1246)),IF(FV1184&lt;=$W$1181*10,FV1184-SUM($Y1246:FU1246),$W$1181*10-SUM($Y1246:FU1246)),IF(FV1237&lt;=$W$1181*10,FV1237-SUM($Y1246:FU1246),$W$1181*10-SUM($Y1246:FU1246)))))))))))</f>
        <v>0</v>
      </c>
      <c r="FW1246" s="551">
        <f>IF(FW$8="",0,IF(SUM(FW1193:$GZ1193)&gt;(MIN(FX1184:$GZ1184)-FW1184),0,IF(FW1184&lt;=0,0,IF(FW1184&gt;MIN(FX1184:$GZ1184),0,IF(FW1237&lt;=0,0,IF(FW1237&gt;MIN(FX1237:$GZ1237),0,IF(FW1237-SUM($Y1246:FV1246)&lt;=0,0,IF(FW1184-SUM($Y1246:FV1246)&lt;=0,0,IF((FW1237-SUM($Y1246:FV1246))&gt;=(FW1184-SUM($Y1246:FV1246)),IF(FW1184&lt;=$W$1181*10,FW1184-SUM($Y1246:FV1246),$W$1181*10-SUM($Y1246:FV1246)),IF(FW1237&lt;=$W$1181*10,FW1237-SUM($Y1246:FV1246),$W$1181*10-SUM($Y1246:FV1246)))))))))))</f>
        <v>0</v>
      </c>
      <c r="FX1246" s="551">
        <f>IF(FX$8="",0,IF(SUM(FX1193:$GZ1193)&gt;(MIN(FY1184:$GZ1184)-FX1184),0,IF(FX1184&lt;=0,0,IF(FX1184&gt;MIN(FY1184:$GZ1184),0,IF(FX1237&lt;=0,0,IF(FX1237&gt;MIN(FY1237:$GZ1237),0,IF(FX1237-SUM($Y1246:FW1246)&lt;=0,0,IF(FX1184-SUM($Y1246:FW1246)&lt;=0,0,IF((FX1237-SUM($Y1246:FW1246))&gt;=(FX1184-SUM($Y1246:FW1246)),IF(FX1184&lt;=$W$1181*10,FX1184-SUM($Y1246:FW1246),$W$1181*10-SUM($Y1246:FW1246)),IF(FX1237&lt;=$W$1181*10,FX1237-SUM($Y1246:FW1246),$W$1181*10-SUM($Y1246:FW1246)))))))))))</f>
        <v>0</v>
      </c>
      <c r="FY1246" s="551">
        <f>IF(FY$8="",0,IF(SUM(FY1193:$GZ1193)&gt;(MIN(FZ1184:$GZ1184)-FY1184),0,IF(FY1184&lt;=0,0,IF(FY1184&gt;MIN(FZ1184:$GZ1184),0,IF(FY1237&lt;=0,0,IF(FY1237&gt;MIN(FZ1237:$GZ1237),0,IF(FY1237-SUM($Y1246:FX1246)&lt;=0,0,IF(FY1184-SUM($Y1246:FX1246)&lt;=0,0,IF((FY1237-SUM($Y1246:FX1246))&gt;=(FY1184-SUM($Y1246:FX1246)),IF(FY1184&lt;=$W$1181*10,FY1184-SUM($Y1246:FX1246),$W$1181*10-SUM($Y1246:FX1246)),IF(FY1237&lt;=$W$1181*10,FY1237-SUM($Y1246:FX1246),$W$1181*10-SUM($Y1246:FX1246)))))))))))</f>
        <v>0</v>
      </c>
      <c r="FZ1246" s="551">
        <f>IF(FZ$8="",0,IF(SUM(FZ1193:$GZ1193)&gt;(MIN(GA1184:$GZ1184)-FZ1184),0,IF(FZ1184&lt;=0,0,IF(FZ1184&gt;MIN(GA1184:$GZ1184),0,IF(FZ1237&lt;=0,0,IF(FZ1237&gt;MIN(GA1237:$GZ1237),0,IF(FZ1237-SUM($Y1246:FY1246)&lt;=0,0,IF(FZ1184-SUM($Y1246:FY1246)&lt;=0,0,IF((FZ1237-SUM($Y1246:FY1246))&gt;=(FZ1184-SUM($Y1246:FY1246)),IF(FZ1184&lt;=$W$1181*10,FZ1184-SUM($Y1246:FY1246),$W$1181*10-SUM($Y1246:FY1246)),IF(FZ1237&lt;=$W$1181*10,FZ1237-SUM($Y1246:FY1246),$W$1181*10-SUM($Y1246:FY1246)))))))))))</f>
        <v>0</v>
      </c>
      <c r="GA1246" s="551">
        <f>IF(GA$8="",0,IF(SUM(GA1193:$GZ1193)&gt;(MIN(GB1184:$GZ1184)-GA1184),0,IF(GA1184&lt;=0,0,IF(GA1184&gt;MIN(GB1184:$GZ1184),0,IF(GA1237&lt;=0,0,IF(GA1237&gt;MIN(GB1237:$GZ1237),0,IF(GA1237-SUM($Y1246:FZ1246)&lt;=0,0,IF(GA1184-SUM($Y1246:FZ1246)&lt;=0,0,IF((GA1237-SUM($Y1246:FZ1246))&gt;=(GA1184-SUM($Y1246:FZ1246)),IF(GA1184&lt;=$W$1181*10,GA1184-SUM($Y1246:FZ1246),$W$1181*10-SUM($Y1246:FZ1246)),IF(GA1237&lt;=$W$1181*10,GA1237-SUM($Y1246:FZ1246),$W$1181*10-SUM($Y1246:FZ1246)))))))))))</f>
        <v>0</v>
      </c>
      <c r="GB1246" s="551">
        <f>IF(GB$8="",0,IF(SUM(GB1193:$GZ1193)&gt;(MIN(GC1184:$GZ1184)-GB1184),0,IF(GB1184&lt;=0,0,IF(GB1184&gt;MIN(GC1184:$GZ1184),0,IF(GB1237&lt;=0,0,IF(GB1237&gt;MIN(GC1237:$GZ1237),0,IF(GB1237-SUM($Y1246:GA1246)&lt;=0,0,IF(GB1184-SUM($Y1246:GA1246)&lt;=0,0,IF((GB1237-SUM($Y1246:GA1246))&gt;=(GB1184-SUM($Y1246:GA1246)),IF(GB1184&lt;=$W$1181*10,GB1184-SUM($Y1246:GA1246),$W$1181*10-SUM($Y1246:GA1246)),IF(GB1237&lt;=$W$1181*10,GB1237-SUM($Y1246:GA1246),$W$1181*10-SUM($Y1246:GA1246)))))))))))</f>
        <v>0</v>
      </c>
      <c r="GC1246" s="551">
        <f>IF(GC$8="",0,IF(SUM(GC1193:$GZ1193)&gt;(MIN(GD1184:$GZ1184)-GC1184),0,IF(GC1184&lt;=0,0,IF(GC1184&gt;MIN(GD1184:$GZ1184),0,IF(GC1237&lt;=0,0,IF(GC1237&gt;MIN(GD1237:$GZ1237),0,IF(GC1237-SUM($Y1246:GB1246)&lt;=0,0,IF(GC1184-SUM($Y1246:GB1246)&lt;=0,0,IF((GC1237-SUM($Y1246:GB1246))&gt;=(GC1184-SUM($Y1246:GB1246)),IF(GC1184&lt;=$W$1181*10,GC1184-SUM($Y1246:GB1246),$W$1181*10-SUM($Y1246:GB1246)),IF(GC1237&lt;=$W$1181*10,GC1237-SUM($Y1246:GB1246),$W$1181*10-SUM($Y1246:GB1246)))))))))))</f>
        <v>0</v>
      </c>
      <c r="GD1246" s="551">
        <f>IF(GD$8="",0,IF(SUM(GD1193:$GZ1193)&gt;(MIN(GE1184:$GZ1184)-GD1184),0,IF(GD1184&lt;=0,0,IF(GD1184&gt;MIN(GE1184:$GZ1184),0,IF(GD1237&lt;=0,0,IF(GD1237&gt;MIN(GE1237:$GZ1237),0,IF(GD1237-SUM($Y1246:GC1246)&lt;=0,0,IF(GD1184-SUM($Y1246:GC1246)&lt;=0,0,IF((GD1237-SUM($Y1246:GC1246))&gt;=(GD1184-SUM($Y1246:GC1246)),IF(GD1184&lt;=$W$1181*10,GD1184-SUM($Y1246:GC1246),$W$1181*10-SUM($Y1246:GC1246)),IF(GD1237&lt;=$W$1181*10,GD1237-SUM($Y1246:GC1246),$W$1181*10-SUM($Y1246:GC1246)))))))))))</f>
        <v>0</v>
      </c>
      <c r="GE1246" s="551">
        <f>IF(GE$8="",0,IF(SUM(GE1193:$GZ1193)&gt;(MIN(GF1184:$GZ1184)-GE1184),0,IF(GE1184&lt;=0,0,IF(GE1184&gt;MIN(GF1184:$GZ1184),0,IF(GE1237&lt;=0,0,IF(GE1237&gt;MIN(GF1237:$GZ1237),0,IF(GE1237-SUM($Y1246:GD1246)&lt;=0,0,IF(GE1184-SUM($Y1246:GD1246)&lt;=0,0,IF((GE1237-SUM($Y1246:GD1246))&gt;=(GE1184-SUM($Y1246:GD1246)),IF(GE1184&lt;=$W$1181*10,GE1184-SUM($Y1246:GD1246),$W$1181*10-SUM($Y1246:GD1246)),IF(GE1237&lt;=$W$1181*10,GE1237-SUM($Y1246:GD1246),$W$1181*10-SUM($Y1246:GD1246)))))))))))</f>
        <v>0</v>
      </c>
      <c r="GF1246" s="551">
        <f>IF(GF$8="",0,IF(SUM(GF1193:$GZ1193)&gt;(MIN(GG1184:$GZ1184)-GF1184),0,IF(GF1184&lt;=0,0,IF(GF1184&gt;MIN(GG1184:$GZ1184),0,IF(GF1237&lt;=0,0,IF(GF1237&gt;MIN(GG1237:$GZ1237),0,IF(GF1237-SUM($Y1246:GE1246)&lt;=0,0,IF(GF1184-SUM($Y1246:GE1246)&lt;=0,0,IF((GF1237-SUM($Y1246:GE1246))&gt;=(GF1184-SUM($Y1246:GE1246)),IF(GF1184&lt;=$W$1181*10,GF1184-SUM($Y1246:GE1246),$W$1181*10-SUM($Y1246:GE1246)),IF(GF1237&lt;=$W$1181*10,GF1237-SUM($Y1246:GE1246),$W$1181*10-SUM($Y1246:GE1246)))))))))))</f>
        <v>0</v>
      </c>
      <c r="GG1246" s="551">
        <f>IF(GG$8="",0,IF(SUM(GG1193:$GZ1193)&gt;(MIN(GH1184:$GZ1184)-GG1184),0,IF(GG1184&lt;=0,0,IF(GG1184&gt;MIN(GH1184:$GZ1184),0,IF(GG1237&lt;=0,0,IF(GG1237&gt;MIN(GH1237:$GZ1237),0,IF(GG1237-SUM($Y1246:GF1246)&lt;=0,0,IF(GG1184-SUM($Y1246:GF1246)&lt;=0,0,IF((GG1237-SUM($Y1246:GF1246))&gt;=(GG1184-SUM($Y1246:GF1246)),IF(GG1184&lt;=$W$1181*10,GG1184-SUM($Y1246:GF1246),$W$1181*10-SUM($Y1246:GF1246)),IF(GG1237&lt;=$W$1181*10,GG1237-SUM($Y1246:GF1246),$W$1181*10-SUM($Y1246:GF1246)))))))))))</f>
        <v>0</v>
      </c>
      <c r="GH1246" s="551">
        <f>IF(GH$8="",0,IF(SUM(GH1193:$GZ1193)&gt;(MIN(GI1184:$GZ1184)-GH1184),0,IF(GH1184&lt;=0,0,IF(GH1184&gt;MIN(GI1184:$GZ1184),0,IF(GH1237&lt;=0,0,IF(GH1237&gt;MIN(GI1237:$GZ1237),0,IF(GH1237-SUM($Y1246:GG1246)&lt;=0,0,IF(GH1184-SUM($Y1246:GG1246)&lt;=0,0,IF((GH1237-SUM($Y1246:GG1246))&gt;=(GH1184-SUM($Y1246:GG1246)),IF(GH1184&lt;=$W$1181*10,GH1184-SUM($Y1246:GG1246),$W$1181*10-SUM($Y1246:GG1246)),IF(GH1237&lt;=$W$1181*10,GH1237-SUM($Y1246:GG1246),$W$1181*10-SUM($Y1246:GG1246)))))))))))</f>
        <v>0</v>
      </c>
      <c r="GI1246" s="551">
        <f>IF(GI$8="",0,IF(SUM(GI1193:$GZ1193)&gt;(MIN(GJ1184:$GZ1184)-GI1184),0,IF(GI1184&lt;=0,0,IF(GI1184&gt;MIN(GJ1184:$GZ1184),0,IF(GI1237&lt;=0,0,IF(GI1237&gt;MIN(GJ1237:$GZ1237),0,IF(GI1237-SUM($Y1246:GH1246)&lt;=0,0,IF(GI1184-SUM($Y1246:GH1246)&lt;=0,0,IF((GI1237-SUM($Y1246:GH1246))&gt;=(GI1184-SUM($Y1246:GH1246)),IF(GI1184&lt;=$W$1181*10,GI1184-SUM($Y1246:GH1246),$W$1181*10-SUM($Y1246:GH1246)),IF(GI1237&lt;=$W$1181*10,GI1237-SUM($Y1246:GH1246),$W$1181*10-SUM($Y1246:GH1246)))))))))))</f>
        <v>0</v>
      </c>
      <c r="GJ1246" s="551">
        <f>IF(GJ$8="",0,IF(SUM(GJ1193:$GZ1193)&gt;(MIN(GK1184:$GZ1184)-GJ1184),0,IF(GJ1184&lt;=0,0,IF(GJ1184&gt;MIN(GK1184:$GZ1184),0,IF(GJ1237&lt;=0,0,IF(GJ1237&gt;MIN(GK1237:$GZ1237),0,IF(GJ1237-SUM($Y1246:GI1246)&lt;=0,0,IF(GJ1184-SUM($Y1246:GI1246)&lt;=0,0,IF((GJ1237-SUM($Y1246:GI1246))&gt;=(GJ1184-SUM($Y1246:GI1246)),IF(GJ1184&lt;=$W$1181*10,GJ1184-SUM($Y1246:GI1246),$W$1181*10-SUM($Y1246:GI1246)),IF(GJ1237&lt;=$W$1181*10,GJ1237-SUM($Y1246:GI1246),$W$1181*10-SUM($Y1246:GI1246)))))))))))</f>
        <v>0</v>
      </c>
      <c r="GK1246" s="551">
        <f>IF(GK$8="",0,IF(SUM(GK1193:$GZ1193)&gt;(MIN(GL1184:$GZ1184)-GK1184),0,IF(GK1184&lt;=0,0,IF(GK1184&gt;MIN(GL1184:$GZ1184),0,IF(GK1237&lt;=0,0,IF(GK1237&gt;MIN(GL1237:$GZ1237),0,IF(GK1237-SUM($Y1246:GJ1246)&lt;=0,0,IF(GK1184-SUM($Y1246:GJ1246)&lt;=0,0,IF((GK1237-SUM($Y1246:GJ1246))&gt;=(GK1184-SUM($Y1246:GJ1246)),IF(GK1184&lt;=$W$1181*10,GK1184-SUM($Y1246:GJ1246),$W$1181*10-SUM($Y1246:GJ1246)),IF(GK1237&lt;=$W$1181*10,GK1237-SUM($Y1246:GJ1246),$W$1181*10-SUM($Y1246:GJ1246)))))))))))</f>
        <v>0</v>
      </c>
      <c r="GL1246" s="551">
        <f>IF(GL$8="",0,IF(SUM(GL1193:$GZ1193)&gt;(MIN(GM1184:$GZ1184)-GL1184),0,IF(GL1184&lt;=0,0,IF(GL1184&gt;MIN(GM1184:$GZ1184),0,IF(GL1237&lt;=0,0,IF(GL1237&gt;MIN(GM1237:$GZ1237),0,IF(GL1237-SUM($Y1246:GK1246)&lt;=0,0,IF(GL1184-SUM($Y1246:GK1246)&lt;=0,0,IF((GL1237-SUM($Y1246:GK1246))&gt;=(GL1184-SUM($Y1246:GK1246)),IF(GL1184&lt;=$W$1181*10,GL1184-SUM($Y1246:GK1246),$W$1181*10-SUM($Y1246:GK1246)),IF(GL1237&lt;=$W$1181*10,GL1237-SUM($Y1246:GK1246),$W$1181*10-SUM($Y1246:GK1246)))))))))))</f>
        <v>0</v>
      </c>
      <c r="GM1246" s="551">
        <f>IF(GM$8="",0,IF(SUM(GM1193:$GZ1193)&gt;(MIN(GN1184:$GZ1184)-GM1184),0,IF(GM1184&lt;=0,0,IF(GM1184&gt;MIN(GN1184:$GZ1184),0,IF(GM1237&lt;=0,0,IF(GM1237&gt;MIN(GN1237:$GZ1237),0,IF(GM1237-SUM($Y1246:GL1246)&lt;=0,0,IF(GM1184-SUM($Y1246:GL1246)&lt;=0,0,IF((GM1237-SUM($Y1246:GL1246))&gt;=(GM1184-SUM($Y1246:GL1246)),IF(GM1184&lt;=$W$1181*10,GM1184-SUM($Y1246:GL1246),$W$1181*10-SUM($Y1246:GL1246)),IF(GM1237&lt;=$W$1181*10,GM1237-SUM($Y1246:GL1246),$W$1181*10-SUM($Y1246:GL1246)))))))))))</f>
        <v>0</v>
      </c>
      <c r="GN1246" s="551">
        <f>IF(GN$8="",0,IF(SUM(GN1193:$GZ1193)&gt;(MIN(GO1184:$GZ1184)-GN1184),0,IF(GN1184&lt;=0,0,IF(GN1184&gt;MIN(GO1184:$GZ1184),0,IF(GN1237&lt;=0,0,IF(GN1237&gt;MIN(GO1237:$GZ1237),0,IF(GN1237-SUM($Y1246:GM1246)&lt;=0,0,IF(GN1184-SUM($Y1246:GM1246)&lt;=0,0,IF((GN1237-SUM($Y1246:GM1246))&gt;=(GN1184-SUM($Y1246:GM1246)),IF(GN1184&lt;=$W$1181*10,GN1184-SUM($Y1246:GM1246),$W$1181*10-SUM($Y1246:GM1246)),IF(GN1237&lt;=$W$1181*10,GN1237-SUM($Y1246:GM1246),$W$1181*10-SUM($Y1246:GM1246)))))))))))</f>
        <v>0</v>
      </c>
      <c r="GO1246" s="551">
        <f>IF(GO$8="",0,IF(SUM(GO1193:$GZ1193)&gt;(MIN(GP1184:$GZ1184)-GO1184),0,IF(GO1184&lt;=0,0,IF(GO1184&gt;MIN(GP1184:$GZ1184),0,IF(GO1237&lt;=0,0,IF(GO1237&gt;MIN(GP1237:$GZ1237),0,IF(GO1237-SUM($Y1246:GN1246)&lt;=0,0,IF(GO1184-SUM($Y1246:GN1246)&lt;=0,0,IF((GO1237-SUM($Y1246:GN1246))&gt;=(GO1184-SUM($Y1246:GN1246)),IF(GO1184&lt;=$W$1181*10,GO1184-SUM($Y1246:GN1246),$W$1181*10-SUM($Y1246:GN1246)),IF(GO1237&lt;=$W$1181*10,GO1237-SUM($Y1246:GN1246),$W$1181*10-SUM($Y1246:GN1246)))))))))))</f>
        <v>0</v>
      </c>
      <c r="GP1246" s="551">
        <f>IF(GP$8="",0,IF(SUM(GP1193:$GZ1193)&gt;(MIN(GQ1184:$GZ1184)-GP1184),0,IF(GP1184&lt;=0,0,IF(GP1184&gt;MIN(GQ1184:$GZ1184),0,IF(GP1237&lt;=0,0,IF(GP1237&gt;MIN(GQ1237:$GZ1237),0,IF(GP1237-SUM($Y1246:GO1246)&lt;=0,0,IF(GP1184-SUM($Y1246:GO1246)&lt;=0,0,IF((GP1237-SUM($Y1246:GO1246))&gt;=(GP1184-SUM($Y1246:GO1246)),IF(GP1184&lt;=$W$1181*10,GP1184-SUM($Y1246:GO1246),$W$1181*10-SUM($Y1246:GO1246)),IF(GP1237&lt;=$W$1181*10,GP1237-SUM($Y1246:GO1246),$W$1181*10-SUM($Y1246:GO1246)))))))))))</f>
        <v>0</v>
      </c>
      <c r="GQ1246" s="551">
        <f>IF(GQ$8="",0,IF(SUM(GQ1193:$GZ1193)&gt;(MIN(GR1184:$GZ1184)-GQ1184),0,IF(GQ1184&lt;=0,0,IF(GQ1184&gt;MIN(GR1184:$GZ1184),0,IF(GQ1237&lt;=0,0,IF(GQ1237&gt;MIN(GR1237:$GZ1237),0,IF(GQ1237-SUM($Y1246:GP1246)&lt;=0,0,IF(GQ1184-SUM($Y1246:GP1246)&lt;=0,0,IF((GQ1237-SUM($Y1246:GP1246))&gt;=(GQ1184-SUM($Y1246:GP1246)),IF(GQ1184&lt;=$W$1181*10,GQ1184-SUM($Y1246:GP1246),$W$1181*10-SUM($Y1246:GP1246)),IF(GQ1237&lt;=$W$1181*10,GQ1237-SUM($Y1246:GP1246),$W$1181*10-SUM($Y1246:GP1246)))))))))))</f>
        <v>0</v>
      </c>
      <c r="GR1246" s="551">
        <f>IF(GR$8="",0,IF(SUM(GR1193:$GZ1193)&gt;(MIN(GS1184:$GZ1184)-GR1184),0,IF(GR1184&lt;=0,0,IF(GR1184&gt;MIN(GS1184:$GZ1184),0,IF(GR1237&lt;=0,0,IF(GR1237&gt;MIN(GS1237:$GZ1237),0,IF(GR1237-SUM($Y1246:GQ1246)&lt;=0,0,IF(GR1184-SUM($Y1246:GQ1246)&lt;=0,0,IF((GR1237-SUM($Y1246:GQ1246))&gt;=(GR1184-SUM($Y1246:GQ1246)),IF(GR1184&lt;=$W$1181*10,GR1184-SUM($Y1246:GQ1246),$W$1181*10-SUM($Y1246:GQ1246)),IF(GR1237&lt;=$W$1181*10,GR1237-SUM($Y1246:GQ1246),$W$1181*10-SUM($Y1246:GQ1246)))))))))))</f>
        <v>0</v>
      </c>
      <c r="GS1246" s="551">
        <f>IF(GS$8="",0,IF(SUM(GS1193:$GZ1193)&gt;(MIN(GT1184:$GZ1184)-GS1184),0,IF(GS1184&lt;=0,0,IF(GS1184&gt;MIN(GT1184:$GZ1184),0,IF(GS1237&lt;=0,0,IF(GS1237&gt;MIN(GT1237:$GZ1237),0,IF(GS1237-SUM($Y1246:GR1246)&lt;=0,0,IF(GS1184-SUM($Y1246:GR1246)&lt;=0,0,IF((GS1237-SUM($Y1246:GR1246))&gt;=(GS1184-SUM($Y1246:GR1246)),IF(GS1184&lt;=$W$1181*10,GS1184-SUM($Y1246:GR1246),$W$1181*10-SUM($Y1246:GR1246)),IF(GS1237&lt;=$W$1181*10,GS1237-SUM($Y1246:GR1246),$W$1181*10-SUM($Y1246:GR1246)))))))))))</f>
        <v>0</v>
      </c>
      <c r="GT1246" s="551">
        <f>IF(GT$8="",0,IF(SUM(GT1193:$GZ1193)&gt;(MIN(GU1184:$GZ1184)-GT1184),0,IF(GT1184&lt;=0,0,IF(GT1184&gt;MIN(GU1184:$GZ1184),0,IF(GT1237&lt;=0,0,IF(GT1237&gt;MIN(GU1237:$GZ1237),0,IF(GT1237-SUM($Y1246:GS1246)&lt;=0,0,IF(GT1184-SUM($Y1246:GS1246)&lt;=0,0,IF((GT1237-SUM($Y1246:GS1246))&gt;=(GT1184-SUM($Y1246:GS1246)),IF(GT1184&lt;=$W$1181*10,GT1184-SUM($Y1246:GS1246),$W$1181*10-SUM($Y1246:GS1246)),IF(GT1237&lt;=$W$1181*10,GT1237-SUM($Y1246:GS1246),$W$1181*10-SUM($Y1246:GS1246)))))))))))</f>
        <v>0</v>
      </c>
      <c r="GU1246" s="551">
        <f>IF(GU$8="",0,IF(SUM(GU1193:$GZ1193)&gt;(MIN(GV1184:$GZ1184)-GU1184),0,IF(GU1184&lt;=0,0,IF(GU1184&gt;MIN(GV1184:$GZ1184),0,IF(GU1237&lt;=0,0,IF(GU1237&gt;MIN(GV1237:$GZ1237),0,IF(GU1237-SUM($Y1246:GT1246)&lt;=0,0,IF(GU1184-SUM($Y1246:GT1246)&lt;=0,0,IF((GU1237-SUM($Y1246:GT1246))&gt;=(GU1184-SUM($Y1246:GT1246)),IF(GU1184&lt;=$W$1181*10,GU1184-SUM($Y1246:GT1246),$W$1181*10-SUM($Y1246:GT1246)),IF(GU1237&lt;=$W$1181*10,GU1237-SUM($Y1246:GT1246),$W$1181*10-SUM($Y1246:GT1246)))))))))))</f>
        <v>0</v>
      </c>
      <c r="GV1246" s="551">
        <f>IF(GV$8="",0,IF(SUM(GV1193:$GZ1193)&gt;(MIN(GW1184:$GZ1184)-GV1184),0,IF(GV1184&lt;=0,0,IF(GV1184&gt;MIN(GW1184:$GZ1184),0,IF(GV1237&lt;=0,0,IF(GV1237&gt;MIN(GW1237:$GZ1237),0,IF(GV1237-SUM($Y1246:GU1246)&lt;=0,0,IF(GV1184-SUM($Y1246:GU1246)&lt;=0,0,IF((GV1237-SUM($Y1246:GU1246))&gt;=(GV1184-SUM($Y1246:GU1246)),IF(GV1184&lt;=$W$1181*10,GV1184-SUM($Y1246:GU1246),$W$1181*10-SUM($Y1246:GU1246)),IF(GV1237&lt;=$W$1181*10,GV1237-SUM($Y1246:GU1246),$W$1181*10-SUM($Y1246:GU1246)))))))))))</f>
        <v>0</v>
      </c>
      <c r="GW1246" s="551">
        <f>IF(GW$8="",0,IF(SUM(GW1193:$GZ1193)&gt;(MIN(GX1184:$GZ1184)-GW1184),0,IF(GW1184&lt;=0,0,IF(GW1184&gt;MIN(GX1184:$GZ1184),0,IF(GW1237&lt;=0,0,IF(GW1237&gt;MIN(GX1237:$GZ1237),0,IF(GW1237-SUM($Y1246:GV1246)&lt;=0,0,IF(GW1184-SUM($Y1246:GV1246)&lt;=0,0,IF((GW1237-SUM($Y1246:GV1246))&gt;=(GW1184-SUM($Y1246:GV1246)),IF(GW1184&lt;=$W$1181*10,GW1184-SUM($Y1246:GV1246),$W$1181*10-SUM($Y1246:GV1246)),IF(GW1237&lt;=$W$1181*10,GW1237-SUM($Y1246:GV1246),$W$1181*10-SUM($Y1246:GV1246)))))))))))</f>
        <v>0</v>
      </c>
      <c r="GX1246" s="551">
        <f>IF(GX$8="",0,IF(SUM(GX1193:$GZ1193)&gt;(MIN(GY1184:$GZ1184)-GX1184),0,IF(GX1184&lt;=0,0,IF(GX1184&gt;MIN(GY1184:$GZ1184),0,IF(GX1237&lt;=0,0,IF(GX1237&gt;MIN(GY1237:$GZ1237),0,IF(GX1237-SUM($Y1246:GW1246)&lt;=0,0,IF(GX1184-SUM($Y1246:GW1246)&lt;=0,0,IF((GX1237-SUM($Y1246:GW1246))&gt;=(GX1184-SUM($Y1246:GW1246)),IF(GX1184&lt;=$W$1181*10,GX1184-SUM($Y1246:GW1246),$W$1181*10-SUM($Y1246:GW1246)),IF(GX1237&lt;=$W$1181*10,GX1237-SUM($Y1246:GW1246),$W$1181*10-SUM($Y1246:GW1246)))))))))))</f>
        <v>0</v>
      </c>
      <c r="GY1246" s="551">
        <f>IF(GY$8="",0,IF(SUM(GY1193:$GZ1193)&gt;(MIN(GZ1184:$GZ1184)-GY1184),0,IF(GY1184&lt;=0,0,IF(GY1184&gt;MIN(GZ1184:$GZ1184),0,IF(GY1237&lt;=0,0,IF(GY1237&gt;MIN(GZ1237:$GZ1237),0,IF(GY1237-SUM($Y1246:GX1246)&lt;=0,0,IF(GY1184-SUM($Y1246:GX1246)&lt;=0,0,IF((GY1237-SUM($Y1246:GX1246))&gt;=(GY1184-SUM($Y1246:GX1246)),IF(GY1184&lt;=$W$1181*10,GY1184-SUM($Y1246:GX1246),$W$1181*10-SUM($Y1246:GX1246)),IF(GY1237&lt;=$W$1181*10,GY1237-SUM($Y1246:GX1246),$W$1181*10-SUM($Y1246:GX1246)))))))))))</f>
        <v>0</v>
      </c>
      <c r="GZ1246" s="551">
        <f>IF(GZ$8="",0,IF(SUM(GZ1193:$GZ1193)&gt;(MIN($GZ1184:HA1184)-GZ1184),0,IF(GZ1184&lt;=0,0,IF(GZ1184&gt;MIN($GZ1184:HA1184),0,IF(GZ1237&lt;=0,0,IF(GZ1237&gt;MIN($GZ1237:HA1237),0,IF(GZ1237-SUM($Y1246:GY1246)&lt;=0,0,IF(GZ1184-SUM($Y1246:GY1246)&lt;=0,0,IF((GZ1237-SUM($Y1246:GY1246))&gt;=(GZ1184-SUM($Y1246:GY1246)),IF(GZ1184&lt;=$W$1181*10,GZ1184-SUM($Y1246:GY1246),$W$1181*10-SUM($Y1246:GY1246)),IF(GZ1237&lt;=$W$1181*10,GZ1237-SUM($Y1246:GY1246),$W$1181*10-SUM($Y1246:GY1246)))))))))))</f>
        <v>0</v>
      </c>
      <c r="HA1246" s="3"/>
      <c r="HB1246" s="3"/>
    </row>
    <row r="1247" spans="1:210" ht="7.2" customHeight="1" thickTop="1">
      <c r="A1247" s="1"/>
      <c r="B1247" s="1"/>
      <c r="C1247" s="1"/>
      <c r="D1247" s="1"/>
      <c r="E1247" s="263"/>
      <c r="F1247" s="48"/>
      <c r="G1247" s="231"/>
      <c r="H1247" s="1"/>
      <c r="I1247" s="1"/>
      <c r="J1247" s="1"/>
      <c r="K1247" s="1"/>
      <c r="L1247" s="1"/>
      <c r="M1247" s="5"/>
      <c r="N1247" s="1"/>
      <c r="O1247" s="1"/>
      <c r="P1247" s="5"/>
      <c r="Q1247" s="1"/>
      <c r="R1247" s="1"/>
      <c r="S1247" s="5"/>
      <c r="T1247" s="7"/>
      <c r="U1247" s="24"/>
      <c r="V1247" s="1"/>
      <c r="W1247" s="12"/>
      <c r="X1247" s="10"/>
      <c r="Y1247" s="46"/>
      <c r="Z1247" s="91"/>
      <c r="AA1247" s="94"/>
      <c r="AB1247" s="94"/>
      <c r="AC1247" s="94"/>
      <c r="AD1247" s="94"/>
      <c r="AE1247" s="94"/>
      <c r="AF1247" s="94"/>
      <c r="AG1247" s="94"/>
      <c r="AH1247" s="94"/>
      <c r="AI1247" s="94"/>
      <c r="AJ1247" s="94"/>
      <c r="AK1247" s="94"/>
      <c r="AL1247" s="94"/>
      <c r="AM1247" s="94"/>
      <c r="AN1247" s="94"/>
      <c r="AO1247" s="94"/>
      <c r="AP1247" s="94"/>
      <c r="AQ1247" s="94"/>
      <c r="AR1247" s="94"/>
      <c r="AS1247" s="94"/>
      <c r="AT1247" s="94"/>
      <c r="AU1247" s="94"/>
      <c r="AV1247" s="94"/>
      <c r="AW1247" s="94"/>
      <c r="AX1247" s="94"/>
      <c r="AY1247" s="94"/>
      <c r="AZ1247" s="94"/>
      <c r="BA1247" s="94"/>
      <c r="BB1247" s="94"/>
      <c r="BC1247" s="94"/>
      <c r="BD1247" s="94"/>
      <c r="BE1247" s="94"/>
      <c r="BF1247" s="94"/>
      <c r="BG1247" s="94"/>
      <c r="BH1247" s="94"/>
      <c r="BI1247" s="94"/>
      <c r="BJ1247" s="94"/>
      <c r="BK1247" s="94"/>
      <c r="BL1247" s="94"/>
      <c r="BM1247" s="94"/>
      <c r="BN1247" s="94"/>
      <c r="BO1247" s="94"/>
      <c r="BP1247" s="94"/>
      <c r="BQ1247" s="94"/>
      <c r="BR1247" s="94"/>
      <c r="BS1247" s="94"/>
      <c r="BT1247" s="94"/>
      <c r="BU1247" s="94"/>
      <c r="BV1247" s="94"/>
      <c r="BW1247" s="94"/>
      <c r="BX1247" s="94"/>
      <c r="BY1247" s="94"/>
      <c r="BZ1247" s="94"/>
      <c r="CA1247" s="94"/>
      <c r="CB1247" s="94"/>
      <c r="CC1247" s="94"/>
      <c r="CD1247" s="94"/>
      <c r="CE1247" s="94"/>
      <c r="CF1247" s="94"/>
      <c r="CG1247" s="94"/>
      <c r="CH1247" s="94"/>
      <c r="CI1247" s="94"/>
      <c r="CJ1247" s="94"/>
      <c r="CK1247" s="94"/>
      <c r="CL1247" s="94"/>
      <c r="CM1247" s="94"/>
      <c r="CN1247" s="94"/>
      <c r="CO1247" s="94"/>
      <c r="CP1247" s="94"/>
      <c r="CQ1247" s="94"/>
      <c r="CR1247" s="94"/>
      <c r="CS1247" s="94"/>
      <c r="CT1247" s="94"/>
      <c r="CU1247" s="94"/>
      <c r="CV1247" s="94"/>
      <c r="CW1247" s="94"/>
      <c r="CX1247" s="94"/>
      <c r="CY1247" s="94"/>
      <c r="CZ1247" s="94"/>
      <c r="DA1247" s="94"/>
      <c r="DB1247" s="94"/>
      <c r="DC1247" s="94"/>
      <c r="DD1247" s="94"/>
      <c r="DE1247" s="94"/>
      <c r="DF1247" s="94"/>
      <c r="DG1247" s="94"/>
      <c r="DH1247" s="94"/>
      <c r="DI1247" s="94"/>
      <c r="DJ1247" s="94"/>
      <c r="DK1247" s="94"/>
      <c r="DL1247" s="94"/>
      <c r="DM1247" s="94"/>
      <c r="DN1247" s="94"/>
      <c r="DO1247" s="94"/>
      <c r="DP1247" s="94"/>
      <c r="DQ1247" s="94"/>
      <c r="DR1247" s="94"/>
      <c r="DS1247" s="94"/>
      <c r="DT1247" s="94"/>
      <c r="DU1247" s="94"/>
      <c r="DV1247" s="94"/>
      <c r="DW1247" s="94"/>
      <c r="DX1247" s="94"/>
      <c r="DY1247" s="94"/>
      <c r="DZ1247" s="94"/>
      <c r="EA1247" s="94"/>
      <c r="EB1247" s="94"/>
      <c r="EC1247" s="94"/>
      <c r="ED1247" s="94"/>
      <c r="EE1247" s="94"/>
      <c r="EF1247" s="94"/>
      <c r="EG1247" s="94"/>
      <c r="EH1247" s="94"/>
      <c r="EI1247" s="94"/>
      <c r="EJ1247" s="94"/>
      <c r="EK1247" s="94"/>
      <c r="EL1247" s="94"/>
      <c r="EM1247" s="94"/>
      <c r="EN1247" s="94"/>
      <c r="EO1247" s="94"/>
      <c r="EP1247" s="94"/>
      <c r="EQ1247" s="94"/>
      <c r="ER1247" s="94"/>
      <c r="ES1247" s="94"/>
      <c r="ET1247" s="94"/>
      <c r="EU1247" s="94"/>
      <c r="EV1247" s="94"/>
      <c r="EW1247" s="94"/>
      <c r="EX1247" s="94"/>
      <c r="EY1247" s="94"/>
      <c r="EZ1247" s="94"/>
      <c r="FA1247" s="94"/>
      <c r="FB1247" s="94"/>
      <c r="FC1247" s="94"/>
      <c r="FD1247" s="94"/>
      <c r="FE1247" s="94"/>
      <c r="FF1247" s="94"/>
      <c r="FG1247" s="94"/>
      <c r="FH1247" s="94"/>
      <c r="FI1247" s="94"/>
      <c r="FJ1247" s="94"/>
      <c r="FK1247" s="94"/>
      <c r="FL1247" s="94"/>
      <c r="FM1247" s="94"/>
      <c r="FN1247" s="94"/>
      <c r="FO1247" s="94"/>
      <c r="FP1247" s="94"/>
      <c r="FQ1247" s="94"/>
      <c r="FR1247" s="94"/>
      <c r="FS1247" s="94"/>
      <c r="FT1247" s="94"/>
      <c r="FU1247" s="94"/>
      <c r="FV1247" s="94"/>
      <c r="FW1247" s="94"/>
      <c r="FX1247" s="94"/>
      <c r="FY1247" s="94"/>
      <c r="FZ1247" s="94"/>
      <c r="GA1247" s="94"/>
      <c r="GB1247" s="94"/>
      <c r="GC1247" s="94"/>
      <c r="GD1247" s="94"/>
      <c r="GE1247" s="94"/>
      <c r="GF1247" s="94"/>
      <c r="GG1247" s="94"/>
      <c r="GH1247" s="94"/>
      <c r="GI1247" s="94"/>
      <c r="GJ1247" s="94"/>
      <c r="GK1247" s="94"/>
      <c r="GL1247" s="94"/>
      <c r="GM1247" s="94"/>
      <c r="GN1247" s="94"/>
      <c r="GO1247" s="94"/>
      <c r="GP1247" s="94"/>
      <c r="GQ1247" s="94"/>
      <c r="GR1247" s="94"/>
      <c r="GS1247" s="94"/>
      <c r="GT1247" s="94"/>
      <c r="GU1247" s="94"/>
      <c r="GV1247" s="94"/>
      <c r="GW1247" s="94"/>
      <c r="GX1247" s="94"/>
      <c r="GY1247" s="94"/>
      <c r="GZ1247" s="94"/>
      <c r="HA1247" s="1"/>
      <c r="HB1247" s="1"/>
    </row>
    <row r="1248" spans="1:210" ht="7.2" customHeight="1">
      <c r="A1248" s="1"/>
      <c r="B1248" s="1"/>
      <c r="C1248" s="1"/>
      <c r="D1248" s="1"/>
      <c r="E1248" s="263"/>
      <c r="F1248" s="48"/>
      <c r="G1248" s="231"/>
      <c r="H1248" s="1"/>
      <c r="I1248" s="1"/>
      <c r="J1248" s="1"/>
      <c r="K1248" s="1"/>
      <c r="L1248" s="1"/>
      <c r="M1248" s="5"/>
      <c r="N1248" s="1"/>
      <c r="O1248" s="1"/>
      <c r="P1248" s="5"/>
      <c r="Q1248" s="1"/>
      <c r="R1248" s="1"/>
      <c r="S1248" s="5"/>
      <c r="T1248" s="7"/>
      <c r="U1248" s="24"/>
      <c r="V1248" s="1"/>
      <c r="W1248" s="12"/>
      <c r="X1248" s="10"/>
      <c r="Y1248" s="46"/>
      <c r="Z1248" s="93"/>
      <c r="AA1248" s="94"/>
      <c r="AB1248" s="94"/>
      <c r="AC1248" s="94"/>
      <c r="AD1248" s="94"/>
      <c r="AE1248" s="94"/>
      <c r="AF1248" s="94"/>
      <c r="AG1248" s="94"/>
      <c r="AH1248" s="94"/>
      <c r="AI1248" s="94"/>
      <c r="AJ1248" s="94"/>
      <c r="AK1248" s="94"/>
      <c r="AL1248" s="94"/>
      <c r="AM1248" s="94"/>
      <c r="AN1248" s="94"/>
      <c r="AO1248" s="94"/>
      <c r="AP1248" s="94"/>
      <c r="AQ1248" s="94"/>
      <c r="AR1248" s="94"/>
      <c r="AS1248" s="94"/>
      <c r="AT1248" s="94"/>
      <c r="AU1248" s="94"/>
      <c r="AV1248" s="94"/>
      <c r="AW1248" s="94"/>
      <c r="AX1248" s="94"/>
      <c r="AY1248" s="94"/>
      <c r="AZ1248" s="94"/>
      <c r="BA1248" s="94"/>
      <c r="BB1248" s="94"/>
      <c r="BC1248" s="94"/>
      <c r="BD1248" s="94"/>
      <c r="BE1248" s="94"/>
      <c r="BF1248" s="94"/>
      <c r="BG1248" s="94"/>
      <c r="BH1248" s="94"/>
      <c r="BI1248" s="94"/>
      <c r="BJ1248" s="94"/>
      <c r="BK1248" s="94"/>
      <c r="BL1248" s="94"/>
      <c r="BM1248" s="94"/>
      <c r="BN1248" s="94"/>
      <c r="BO1248" s="94"/>
      <c r="BP1248" s="94"/>
      <c r="BQ1248" s="94"/>
      <c r="BR1248" s="94"/>
      <c r="BS1248" s="94"/>
      <c r="BT1248" s="94"/>
      <c r="BU1248" s="94"/>
      <c r="BV1248" s="94"/>
      <c r="BW1248" s="94"/>
      <c r="BX1248" s="94"/>
      <c r="BY1248" s="94"/>
      <c r="BZ1248" s="94"/>
      <c r="CA1248" s="94"/>
      <c r="CB1248" s="94"/>
      <c r="CC1248" s="94"/>
      <c r="CD1248" s="94"/>
      <c r="CE1248" s="94"/>
      <c r="CF1248" s="94"/>
      <c r="CG1248" s="94"/>
      <c r="CH1248" s="94"/>
      <c r="CI1248" s="94"/>
      <c r="CJ1248" s="94"/>
      <c r="CK1248" s="94"/>
      <c r="CL1248" s="94"/>
      <c r="CM1248" s="94"/>
      <c r="CN1248" s="94"/>
      <c r="CO1248" s="94"/>
      <c r="CP1248" s="94"/>
      <c r="CQ1248" s="94"/>
      <c r="CR1248" s="94"/>
      <c r="CS1248" s="94"/>
      <c r="CT1248" s="94"/>
      <c r="CU1248" s="94"/>
      <c r="CV1248" s="94"/>
      <c r="CW1248" s="94"/>
      <c r="CX1248" s="94"/>
      <c r="CY1248" s="94"/>
      <c r="CZ1248" s="94"/>
      <c r="DA1248" s="94"/>
      <c r="DB1248" s="94"/>
      <c r="DC1248" s="94"/>
      <c r="DD1248" s="94"/>
      <c r="DE1248" s="94"/>
      <c r="DF1248" s="94"/>
      <c r="DG1248" s="94"/>
      <c r="DH1248" s="94"/>
      <c r="DI1248" s="94"/>
      <c r="DJ1248" s="94"/>
      <c r="DK1248" s="94"/>
      <c r="DL1248" s="94"/>
      <c r="DM1248" s="94"/>
      <c r="DN1248" s="94"/>
      <c r="DO1248" s="94"/>
      <c r="DP1248" s="94"/>
      <c r="DQ1248" s="94"/>
      <c r="DR1248" s="94"/>
      <c r="DS1248" s="94"/>
      <c r="DT1248" s="94"/>
      <c r="DU1248" s="94"/>
      <c r="DV1248" s="94"/>
      <c r="DW1248" s="94"/>
      <c r="DX1248" s="94"/>
      <c r="DY1248" s="94"/>
      <c r="DZ1248" s="94"/>
      <c r="EA1248" s="94"/>
      <c r="EB1248" s="94"/>
      <c r="EC1248" s="94"/>
      <c r="ED1248" s="94"/>
      <c r="EE1248" s="94"/>
      <c r="EF1248" s="94"/>
      <c r="EG1248" s="94"/>
      <c r="EH1248" s="94"/>
      <c r="EI1248" s="94"/>
      <c r="EJ1248" s="94"/>
      <c r="EK1248" s="94"/>
      <c r="EL1248" s="94"/>
      <c r="EM1248" s="94"/>
      <c r="EN1248" s="94"/>
      <c r="EO1248" s="94"/>
      <c r="EP1248" s="94"/>
      <c r="EQ1248" s="94"/>
      <c r="ER1248" s="94"/>
      <c r="ES1248" s="94"/>
      <c r="ET1248" s="94"/>
      <c r="EU1248" s="94"/>
      <c r="EV1248" s="94"/>
      <c r="EW1248" s="94"/>
      <c r="EX1248" s="94"/>
      <c r="EY1248" s="94"/>
      <c r="EZ1248" s="94"/>
      <c r="FA1248" s="94"/>
      <c r="FB1248" s="94"/>
      <c r="FC1248" s="94"/>
      <c r="FD1248" s="94"/>
      <c r="FE1248" s="94"/>
      <c r="FF1248" s="94"/>
      <c r="FG1248" s="94"/>
      <c r="FH1248" s="94"/>
      <c r="FI1248" s="94"/>
      <c r="FJ1248" s="94"/>
      <c r="FK1248" s="94"/>
      <c r="FL1248" s="94"/>
      <c r="FM1248" s="94"/>
      <c r="FN1248" s="94"/>
      <c r="FO1248" s="94"/>
      <c r="FP1248" s="94"/>
      <c r="FQ1248" s="94"/>
      <c r="FR1248" s="94"/>
      <c r="FS1248" s="94"/>
      <c r="FT1248" s="94"/>
      <c r="FU1248" s="94"/>
      <c r="FV1248" s="94"/>
      <c r="FW1248" s="94"/>
      <c r="FX1248" s="94"/>
      <c r="FY1248" s="94"/>
      <c r="FZ1248" s="94"/>
      <c r="GA1248" s="94"/>
      <c r="GB1248" s="94"/>
      <c r="GC1248" s="94"/>
      <c r="GD1248" s="94"/>
      <c r="GE1248" s="94"/>
      <c r="GF1248" s="94"/>
      <c r="GG1248" s="94"/>
      <c r="GH1248" s="94"/>
      <c r="GI1248" s="94"/>
      <c r="GJ1248" s="94"/>
      <c r="GK1248" s="94"/>
      <c r="GL1248" s="94"/>
      <c r="GM1248" s="94"/>
      <c r="GN1248" s="94"/>
      <c r="GO1248" s="94"/>
      <c r="GP1248" s="94"/>
      <c r="GQ1248" s="94"/>
      <c r="GR1248" s="94"/>
      <c r="GS1248" s="94"/>
      <c r="GT1248" s="94"/>
      <c r="GU1248" s="94"/>
      <c r="GV1248" s="94"/>
      <c r="GW1248" s="94"/>
      <c r="GX1248" s="94"/>
      <c r="GY1248" s="94"/>
      <c r="GZ1248" s="94"/>
      <c r="HA1248" s="1"/>
      <c r="HB1248" s="1"/>
    </row>
    <row r="1249" spans="1:210" s="4" customFormat="1">
      <c r="A1249" s="3"/>
      <c r="B1249" s="3"/>
      <c r="C1249" s="3"/>
      <c r="D1249" s="3"/>
      <c r="E1249" s="9"/>
      <c r="F1249" s="51"/>
      <c r="G1249" s="390" t="s">
        <v>6</v>
      </c>
      <c r="H1249" s="3" t="s">
        <v>264</v>
      </c>
      <c r="I1249" s="3"/>
      <c r="J1249" s="3"/>
      <c r="K1249" s="3"/>
      <c r="L1249" s="3"/>
      <c r="M1249" s="5"/>
      <c r="N1249" s="3" t="str">
        <f>Главная!$Y$8</f>
        <v>итого</v>
      </c>
      <c r="O1249" s="3"/>
      <c r="P1249" s="5"/>
      <c r="Q1249" s="3" t="s">
        <v>26</v>
      </c>
      <c r="R1249" s="3"/>
      <c r="S1249" s="5"/>
      <c r="T1249" s="84"/>
      <c r="U1249" s="24"/>
      <c r="V1249" s="3"/>
      <c r="W1249" s="12">
        <f>IF(MIN(Y1237:HA1237)&lt;0,-MIN(Y1237:HA1237),0)</f>
        <v>0</v>
      </c>
      <c r="X1249" s="12"/>
      <c r="Y1249" s="46"/>
      <c r="Z1249" s="91"/>
      <c r="AA1249" s="92"/>
      <c r="AB1249" s="92"/>
      <c r="AC1249" s="92"/>
      <c r="AD1249" s="92"/>
      <c r="AE1249" s="92"/>
      <c r="AF1249" s="92"/>
      <c r="AG1249" s="92"/>
      <c r="AH1249" s="92"/>
      <c r="AI1249" s="92"/>
      <c r="AJ1249" s="92"/>
      <c r="AK1249" s="92"/>
      <c r="AL1249" s="92"/>
      <c r="AM1249" s="92"/>
      <c r="AN1249" s="92"/>
      <c r="AO1249" s="92"/>
      <c r="AP1249" s="92"/>
      <c r="AQ1249" s="92"/>
      <c r="AR1249" s="92"/>
      <c r="AS1249" s="92"/>
      <c r="AT1249" s="92"/>
      <c r="AU1249" s="92"/>
      <c r="AV1249" s="92"/>
      <c r="AW1249" s="92"/>
      <c r="AX1249" s="92"/>
      <c r="AY1249" s="92"/>
      <c r="AZ1249" s="92"/>
      <c r="BA1249" s="92"/>
      <c r="BB1249" s="92"/>
      <c r="BC1249" s="92"/>
      <c r="BD1249" s="92"/>
      <c r="BE1249" s="92"/>
      <c r="BF1249" s="92"/>
      <c r="BG1249" s="92"/>
      <c r="BH1249" s="92"/>
      <c r="BI1249" s="92"/>
      <c r="BJ1249" s="92"/>
      <c r="BK1249" s="92"/>
      <c r="BL1249" s="92"/>
      <c r="BM1249" s="92"/>
      <c r="BN1249" s="92"/>
      <c r="BO1249" s="92"/>
      <c r="BP1249" s="92"/>
      <c r="BQ1249" s="92"/>
      <c r="BR1249" s="92"/>
      <c r="BS1249" s="92"/>
      <c r="BT1249" s="92"/>
      <c r="BU1249" s="92"/>
      <c r="BV1249" s="92"/>
      <c r="BW1249" s="92"/>
      <c r="BX1249" s="92"/>
      <c r="BY1249" s="92"/>
      <c r="BZ1249" s="92"/>
      <c r="CA1249" s="92"/>
      <c r="CB1249" s="92"/>
      <c r="CC1249" s="92"/>
      <c r="CD1249" s="92"/>
      <c r="CE1249" s="92"/>
      <c r="CF1249" s="92"/>
      <c r="CG1249" s="92"/>
      <c r="CH1249" s="92"/>
      <c r="CI1249" s="92"/>
      <c r="CJ1249" s="92"/>
      <c r="CK1249" s="92"/>
      <c r="CL1249" s="92"/>
      <c r="CM1249" s="92"/>
      <c r="CN1249" s="92"/>
      <c r="CO1249" s="92"/>
      <c r="CP1249" s="92"/>
      <c r="CQ1249" s="92"/>
      <c r="CR1249" s="92"/>
      <c r="CS1249" s="92"/>
      <c r="CT1249" s="92"/>
      <c r="CU1249" s="92"/>
      <c r="CV1249" s="92"/>
      <c r="CW1249" s="92"/>
      <c r="CX1249" s="92"/>
      <c r="CY1249" s="92"/>
      <c r="CZ1249" s="92"/>
      <c r="DA1249" s="92"/>
      <c r="DB1249" s="92"/>
      <c r="DC1249" s="92"/>
      <c r="DD1249" s="92"/>
      <c r="DE1249" s="92"/>
      <c r="DF1249" s="92"/>
      <c r="DG1249" s="92"/>
      <c r="DH1249" s="92"/>
      <c r="DI1249" s="92"/>
      <c r="DJ1249" s="92"/>
      <c r="DK1249" s="92"/>
      <c r="DL1249" s="92"/>
      <c r="DM1249" s="92"/>
      <c r="DN1249" s="92"/>
      <c r="DO1249" s="92"/>
      <c r="DP1249" s="92"/>
      <c r="DQ1249" s="92"/>
      <c r="DR1249" s="92"/>
      <c r="DS1249" s="92"/>
      <c r="DT1249" s="92"/>
      <c r="DU1249" s="92"/>
      <c r="DV1249" s="92"/>
      <c r="DW1249" s="92"/>
      <c r="DX1249" s="92"/>
      <c r="DY1249" s="92"/>
      <c r="DZ1249" s="92"/>
      <c r="EA1249" s="92"/>
      <c r="EB1249" s="92"/>
      <c r="EC1249" s="92"/>
      <c r="ED1249" s="92"/>
      <c r="EE1249" s="92"/>
      <c r="EF1249" s="92"/>
      <c r="EG1249" s="92"/>
      <c r="EH1249" s="92"/>
      <c r="EI1249" s="92"/>
      <c r="EJ1249" s="92"/>
      <c r="EK1249" s="92"/>
      <c r="EL1249" s="92"/>
      <c r="EM1249" s="92"/>
      <c r="EN1249" s="92"/>
      <c r="EO1249" s="92"/>
      <c r="EP1249" s="92"/>
      <c r="EQ1249" s="92"/>
      <c r="ER1249" s="92"/>
      <c r="ES1249" s="92"/>
      <c r="ET1249" s="92"/>
      <c r="EU1249" s="92"/>
      <c r="EV1249" s="92"/>
      <c r="EW1249" s="92"/>
      <c r="EX1249" s="92"/>
      <c r="EY1249" s="92"/>
      <c r="EZ1249" s="92"/>
      <c r="FA1249" s="92"/>
      <c r="FB1249" s="92"/>
      <c r="FC1249" s="92"/>
      <c r="FD1249" s="92"/>
      <c r="FE1249" s="92"/>
      <c r="FF1249" s="92"/>
      <c r="FG1249" s="92"/>
      <c r="FH1249" s="92"/>
      <c r="FI1249" s="92"/>
      <c r="FJ1249" s="92"/>
      <c r="FK1249" s="92"/>
      <c r="FL1249" s="92"/>
      <c r="FM1249" s="92"/>
      <c r="FN1249" s="92"/>
      <c r="FO1249" s="92"/>
      <c r="FP1249" s="92"/>
      <c r="FQ1249" s="92"/>
      <c r="FR1249" s="92"/>
      <c r="FS1249" s="92"/>
      <c r="FT1249" s="92"/>
      <c r="FU1249" s="92"/>
      <c r="FV1249" s="92"/>
      <c r="FW1249" s="92"/>
      <c r="FX1249" s="92"/>
      <c r="FY1249" s="92"/>
      <c r="FZ1249" s="92"/>
      <c r="GA1249" s="92"/>
      <c r="GB1249" s="92"/>
      <c r="GC1249" s="92"/>
      <c r="GD1249" s="92"/>
      <c r="GE1249" s="92"/>
      <c r="GF1249" s="92"/>
      <c r="GG1249" s="92"/>
      <c r="GH1249" s="92"/>
      <c r="GI1249" s="92"/>
      <c r="GJ1249" s="92"/>
      <c r="GK1249" s="92"/>
      <c r="GL1249" s="92"/>
      <c r="GM1249" s="92"/>
      <c r="GN1249" s="92"/>
      <c r="GO1249" s="92"/>
      <c r="GP1249" s="92"/>
      <c r="GQ1249" s="92"/>
      <c r="GR1249" s="92"/>
      <c r="GS1249" s="92"/>
      <c r="GT1249" s="92"/>
      <c r="GU1249" s="92"/>
      <c r="GV1249" s="92"/>
      <c r="GW1249" s="92"/>
      <c r="GX1249" s="92"/>
      <c r="GY1249" s="92"/>
      <c r="GZ1249" s="92"/>
      <c r="HA1249" s="3"/>
      <c r="HB1249" s="3"/>
    </row>
    <row r="1250" spans="1:210" ht="4.2" customHeight="1">
      <c r="A1250" s="1"/>
      <c r="B1250" s="1"/>
      <c r="C1250" s="1"/>
      <c r="D1250" s="1"/>
      <c r="E1250" s="263"/>
      <c r="F1250" s="48"/>
      <c r="G1250" s="231"/>
      <c r="H1250" s="41"/>
      <c r="I1250" s="41"/>
      <c r="J1250" s="41"/>
      <c r="K1250" s="41"/>
      <c r="L1250" s="1"/>
      <c r="M1250" s="5"/>
      <c r="N1250" s="41"/>
      <c r="O1250" s="1"/>
      <c r="P1250" s="5"/>
      <c r="Q1250" s="1"/>
      <c r="R1250" s="1"/>
      <c r="S1250" s="5"/>
      <c r="T1250" s="7"/>
      <c r="U1250" s="24"/>
      <c r="V1250" s="1"/>
      <c r="W1250" s="41"/>
      <c r="X1250" s="10"/>
      <c r="Y1250" s="46"/>
      <c r="Z1250" s="93"/>
      <c r="AA1250" s="472"/>
      <c r="AB1250" s="472"/>
      <c r="AC1250" s="472"/>
      <c r="AD1250" s="472"/>
      <c r="AE1250" s="472"/>
      <c r="AF1250" s="472"/>
      <c r="AG1250" s="472"/>
      <c r="AH1250" s="472"/>
      <c r="AI1250" s="472"/>
      <c r="AJ1250" s="472"/>
      <c r="AK1250" s="472"/>
      <c r="AL1250" s="472"/>
      <c r="AM1250" s="472"/>
      <c r="AN1250" s="472"/>
      <c r="AO1250" s="472"/>
      <c r="AP1250" s="472"/>
      <c r="AQ1250" s="472"/>
      <c r="AR1250" s="472"/>
      <c r="AS1250" s="472"/>
      <c r="AT1250" s="472"/>
      <c r="AU1250" s="472"/>
      <c r="AV1250" s="472"/>
      <c r="AW1250" s="472"/>
      <c r="AX1250" s="472"/>
      <c r="AY1250" s="472"/>
      <c r="AZ1250" s="472"/>
      <c r="BA1250" s="472"/>
      <c r="BB1250" s="472"/>
      <c r="BC1250" s="472"/>
      <c r="BD1250" s="472"/>
      <c r="BE1250" s="472"/>
      <c r="BF1250" s="472"/>
      <c r="BG1250" s="472"/>
      <c r="BH1250" s="472"/>
      <c r="BI1250" s="472"/>
      <c r="BJ1250" s="472"/>
      <c r="BK1250" s="472"/>
      <c r="BL1250" s="472"/>
      <c r="BM1250" s="472"/>
      <c r="BN1250" s="472"/>
      <c r="BO1250" s="472"/>
      <c r="BP1250" s="472"/>
      <c r="BQ1250" s="472"/>
      <c r="BR1250" s="472"/>
      <c r="BS1250" s="472"/>
      <c r="BT1250" s="472"/>
      <c r="BU1250" s="472"/>
      <c r="BV1250" s="472"/>
      <c r="BW1250" s="472"/>
      <c r="BX1250" s="472"/>
      <c r="BY1250" s="472"/>
      <c r="BZ1250" s="472"/>
      <c r="CA1250" s="472"/>
      <c r="CB1250" s="472"/>
      <c r="CC1250" s="472"/>
      <c r="CD1250" s="472"/>
      <c r="CE1250" s="472"/>
      <c r="CF1250" s="472"/>
      <c r="CG1250" s="472"/>
      <c r="CH1250" s="472"/>
      <c r="CI1250" s="472"/>
      <c r="CJ1250" s="472"/>
      <c r="CK1250" s="472"/>
      <c r="CL1250" s="472"/>
      <c r="CM1250" s="472"/>
      <c r="CN1250" s="472"/>
      <c r="CO1250" s="472"/>
      <c r="CP1250" s="472"/>
      <c r="CQ1250" s="472"/>
      <c r="CR1250" s="472"/>
      <c r="CS1250" s="472"/>
      <c r="CT1250" s="472"/>
      <c r="CU1250" s="472"/>
      <c r="CV1250" s="472"/>
      <c r="CW1250" s="472"/>
      <c r="CX1250" s="472"/>
      <c r="CY1250" s="472"/>
      <c r="CZ1250" s="472"/>
      <c r="DA1250" s="472"/>
      <c r="DB1250" s="472"/>
      <c r="DC1250" s="472"/>
      <c r="DD1250" s="472"/>
      <c r="DE1250" s="472"/>
      <c r="DF1250" s="472"/>
      <c r="DG1250" s="472"/>
      <c r="DH1250" s="472"/>
      <c r="DI1250" s="472"/>
      <c r="DJ1250" s="472"/>
      <c r="DK1250" s="472"/>
      <c r="DL1250" s="472"/>
      <c r="DM1250" s="472"/>
      <c r="DN1250" s="472"/>
      <c r="DO1250" s="472"/>
      <c r="DP1250" s="472"/>
      <c r="DQ1250" s="472"/>
      <c r="DR1250" s="472"/>
      <c r="DS1250" s="472"/>
      <c r="DT1250" s="472"/>
      <c r="DU1250" s="472"/>
      <c r="DV1250" s="472"/>
      <c r="DW1250" s="472"/>
      <c r="DX1250" s="472"/>
      <c r="DY1250" s="472"/>
      <c r="DZ1250" s="472"/>
      <c r="EA1250" s="472"/>
      <c r="EB1250" s="472"/>
      <c r="EC1250" s="472"/>
      <c r="ED1250" s="472"/>
      <c r="EE1250" s="472"/>
      <c r="EF1250" s="472"/>
      <c r="EG1250" s="472"/>
      <c r="EH1250" s="472"/>
      <c r="EI1250" s="472"/>
      <c r="EJ1250" s="472"/>
      <c r="EK1250" s="472"/>
      <c r="EL1250" s="472"/>
      <c r="EM1250" s="472"/>
      <c r="EN1250" s="472"/>
      <c r="EO1250" s="472"/>
      <c r="EP1250" s="472"/>
      <c r="EQ1250" s="472"/>
      <c r="ER1250" s="472"/>
      <c r="ES1250" s="472"/>
      <c r="ET1250" s="472"/>
      <c r="EU1250" s="472"/>
      <c r="EV1250" s="472"/>
      <c r="EW1250" s="472"/>
      <c r="EX1250" s="472"/>
      <c r="EY1250" s="472"/>
      <c r="EZ1250" s="472"/>
      <c r="FA1250" s="472"/>
      <c r="FB1250" s="472"/>
      <c r="FC1250" s="472"/>
      <c r="FD1250" s="472"/>
      <c r="FE1250" s="472"/>
      <c r="FF1250" s="472"/>
      <c r="FG1250" s="472"/>
      <c r="FH1250" s="472"/>
      <c r="FI1250" s="472"/>
      <c r="FJ1250" s="472"/>
      <c r="FK1250" s="472"/>
      <c r="FL1250" s="472"/>
      <c r="FM1250" s="472"/>
      <c r="FN1250" s="472"/>
      <c r="FO1250" s="472"/>
      <c r="FP1250" s="472"/>
      <c r="FQ1250" s="472"/>
      <c r="FR1250" s="472"/>
      <c r="FS1250" s="472"/>
      <c r="FT1250" s="472"/>
      <c r="FU1250" s="472"/>
      <c r="FV1250" s="472"/>
      <c r="FW1250" s="472"/>
      <c r="FX1250" s="472"/>
      <c r="FY1250" s="472"/>
      <c r="FZ1250" s="472"/>
      <c r="GA1250" s="472"/>
      <c r="GB1250" s="472"/>
      <c r="GC1250" s="472"/>
      <c r="GD1250" s="472"/>
      <c r="GE1250" s="472"/>
      <c r="GF1250" s="472"/>
      <c r="GG1250" s="472"/>
      <c r="GH1250" s="472"/>
      <c r="GI1250" s="472"/>
      <c r="GJ1250" s="472"/>
      <c r="GK1250" s="472"/>
      <c r="GL1250" s="472"/>
      <c r="GM1250" s="472"/>
      <c r="GN1250" s="472"/>
      <c r="GO1250" s="472"/>
      <c r="GP1250" s="472"/>
      <c r="GQ1250" s="472"/>
      <c r="GR1250" s="472"/>
      <c r="GS1250" s="472"/>
      <c r="GT1250" s="472"/>
      <c r="GU1250" s="472"/>
      <c r="GV1250" s="472"/>
      <c r="GW1250" s="472"/>
      <c r="GX1250" s="472"/>
      <c r="GY1250" s="472"/>
      <c r="GZ1250" s="472"/>
      <c r="HA1250" s="1"/>
      <c r="HB1250" s="1"/>
    </row>
    <row r="1251" spans="1:210" ht="7.2" customHeight="1">
      <c r="A1251" s="1"/>
      <c r="B1251" s="1"/>
      <c r="C1251" s="1"/>
      <c r="D1251" s="1"/>
      <c r="E1251" s="263"/>
      <c r="F1251" s="48"/>
      <c r="G1251" s="231"/>
      <c r="H1251" s="1"/>
      <c r="I1251" s="1"/>
      <c r="J1251" s="1"/>
      <c r="K1251" s="1"/>
      <c r="L1251" s="1"/>
      <c r="M1251" s="5"/>
      <c r="N1251" s="1"/>
      <c r="O1251" s="1"/>
      <c r="P1251" s="5"/>
      <c r="Q1251" s="1"/>
      <c r="R1251" s="1"/>
      <c r="S1251" s="5"/>
      <c r="T1251" s="7"/>
      <c r="U1251" s="24"/>
      <c r="V1251" s="1"/>
      <c r="W1251" s="12"/>
      <c r="X1251" s="10"/>
      <c r="Y1251" s="46"/>
      <c r="Z1251" s="91"/>
      <c r="AA1251" s="94"/>
      <c r="AB1251" s="94"/>
      <c r="AC1251" s="94"/>
      <c r="AD1251" s="94"/>
      <c r="AE1251" s="94"/>
      <c r="AF1251" s="94"/>
      <c r="AG1251" s="94"/>
      <c r="AH1251" s="94"/>
      <c r="AI1251" s="94"/>
      <c r="AJ1251" s="94"/>
      <c r="AK1251" s="94"/>
      <c r="AL1251" s="94"/>
      <c r="AM1251" s="94"/>
      <c r="AN1251" s="94"/>
      <c r="AO1251" s="94"/>
      <c r="AP1251" s="94"/>
      <c r="AQ1251" s="94"/>
      <c r="AR1251" s="94"/>
      <c r="AS1251" s="94"/>
      <c r="AT1251" s="94"/>
      <c r="AU1251" s="94"/>
      <c r="AV1251" s="94"/>
      <c r="AW1251" s="94"/>
      <c r="AX1251" s="94"/>
      <c r="AY1251" s="94"/>
      <c r="AZ1251" s="94"/>
      <c r="BA1251" s="94"/>
      <c r="BB1251" s="94"/>
      <c r="BC1251" s="94"/>
      <c r="BD1251" s="94"/>
      <c r="BE1251" s="94"/>
      <c r="BF1251" s="94"/>
      <c r="BG1251" s="94"/>
      <c r="BH1251" s="94"/>
      <c r="BI1251" s="94"/>
      <c r="BJ1251" s="94"/>
      <c r="BK1251" s="94"/>
      <c r="BL1251" s="94"/>
      <c r="BM1251" s="94"/>
      <c r="BN1251" s="94"/>
      <c r="BO1251" s="94"/>
      <c r="BP1251" s="94"/>
      <c r="BQ1251" s="94"/>
      <c r="BR1251" s="94"/>
      <c r="BS1251" s="94"/>
      <c r="BT1251" s="94"/>
      <c r="BU1251" s="94"/>
      <c r="BV1251" s="94"/>
      <c r="BW1251" s="94"/>
      <c r="BX1251" s="94"/>
      <c r="BY1251" s="94"/>
      <c r="BZ1251" s="94"/>
      <c r="CA1251" s="94"/>
      <c r="CB1251" s="94"/>
      <c r="CC1251" s="94"/>
      <c r="CD1251" s="94"/>
      <c r="CE1251" s="94"/>
      <c r="CF1251" s="94"/>
      <c r="CG1251" s="94"/>
      <c r="CH1251" s="94"/>
      <c r="CI1251" s="94"/>
      <c r="CJ1251" s="94"/>
      <c r="CK1251" s="94"/>
      <c r="CL1251" s="94"/>
      <c r="CM1251" s="94"/>
      <c r="CN1251" s="94"/>
      <c r="CO1251" s="94"/>
      <c r="CP1251" s="94"/>
      <c r="CQ1251" s="94"/>
      <c r="CR1251" s="94"/>
      <c r="CS1251" s="94"/>
      <c r="CT1251" s="94"/>
      <c r="CU1251" s="94"/>
      <c r="CV1251" s="94"/>
      <c r="CW1251" s="94"/>
      <c r="CX1251" s="94"/>
      <c r="CY1251" s="94"/>
      <c r="CZ1251" s="94"/>
      <c r="DA1251" s="94"/>
      <c r="DB1251" s="94"/>
      <c r="DC1251" s="94"/>
      <c r="DD1251" s="94"/>
      <c r="DE1251" s="94"/>
      <c r="DF1251" s="94"/>
      <c r="DG1251" s="94"/>
      <c r="DH1251" s="94"/>
      <c r="DI1251" s="94"/>
      <c r="DJ1251" s="94"/>
      <c r="DK1251" s="94"/>
      <c r="DL1251" s="94"/>
      <c r="DM1251" s="94"/>
      <c r="DN1251" s="94"/>
      <c r="DO1251" s="94"/>
      <c r="DP1251" s="94"/>
      <c r="DQ1251" s="94"/>
      <c r="DR1251" s="94"/>
      <c r="DS1251" s="94"/>
      <c r="DT1251" s="94"/>
      <c r="DU1251" s="94"/>
      <c r="DV1251" s="94"/>
      <c r="DW1251" s="94"/>
      <c r="DX1251" s="94"/>
      <c r="DY1251" s="94"/>
      <c r="DZ1251" s="94"/>
      <c r="EA1251" s="94"/>
      <c r="EB1251" s="94"/>
      <c r="EC1251" s="94"/>
      <c r="ED1251" s="94"/>
      <c r="EE1251" s="94"/>
      <c r="EF1251" s="94"/>
      <c r="EG1251" s="94"/>
      <c r="EH1251" s="94"/>
      <c r="EI1251" s="94"/>
      <c r="EJ1251" s="94"/>
      <c r="EK1251" s="94"/>
      <c r="EL1251" s="94"/>
      <c r="EM1251" s="94"/>
      <c r="EN1251" s="94"/>
      <c r="EO1251" s="94"/>
      <c r="EP1251" s="94"/>
      <c r="EQ1251" s="94"/>
      <c r="ER1251" s="94"/>
      <c r="ES1251" s="94"/>
      <c r="ET1251" s="94"/>
      <c r="EU1251" s="94"/>
      <c r="EV1251" s="94"/>
      <c r="EW1251" s="94"/>
      <c r="EX1251" s="94"/>
      <c r="EY1251" s="94"/>
      <c r="EZ1251" s="94"/>
      <c r="FA1251" s="94"/>
      <c r="FB1251" s="94"/>
      <c r="FC1251" s="94"/>
      <c r="FD1251" s="94"/>
      <c r="FE1251" s="94"/>
      <c r="FF1251" s="94"/>
      <c r="FG1251" s="94"/>
      <c r="FH1251" s="94"/>
      <c r="FI1251" s="94"/>
      <c r="FJ1251" s="94"/>
      <c r="FK1251" s="94"/>
      <c r="FL1251" s="94"/>
      <c r="FM1251" s="94"/>
      <c r="FN1251" s="94"/>
      <c r="FO1251" s="94"/>
      <c r="FP1251" s="94"/>
      <c r="FQ1251" s="94"/>
      <c r="FR1251" s="94"/>
      <c r="FS1251" s="94"/>
      <c r="FT1251" s="94"/>
      <c r="FU1251" s="94"/>
      <c r="FV1251" s="94"/>
      <c r="FW1251" s="94"/>
      <c r="FX1251" s="94"/>
      <c r="FY1251" s="94"/>
      <c r="FZ1251" s="94"/>
      <c r="GA1251" s="94"/>
      <c r="GB1251" s="94"/>
      <c r="GC1251" s="94"/>
      <c r="GD1251" s="94"/>
      <c r="GE1251" s="94"/>
      <c r="GF1251" s="94"/>
      <c r="GG1251" s="94"/>
      <c r="GH1251" s="94"/>
      <c r="GI1251" s="94"/>
      <c r="GJ1251" s="94"/>
      <c r="GK1251" s="94"/>
      <c r="GL1251" s="94"/>
      <c r="GM1251" s="94"/>
      <c r="GN1251" s="94"/>
      <c r="GO1251" s="94"/>
      <c r="GP1251" s="94"/>
      <c r="GQ1251" s="94"/>
      <c r="GR1251" s="94"/>
      <c r="GS1251" s="94"/>
      <c r="GT1251" s="94"/>
      <c r="GU1251" s="94"/>
      <c r="GV1251" s="94"/>
      <c r="GW1251" s="94"/>
      <c r="GX1251" s="94"/>
      <c r="GY1251" s="94"/>
      <c r="GZ1251" s="94"/>
      <c r="HA1251" s="1"/>
      <c r="HB1251" s="1"/>
    </row>
    <row r="1252" spans="1:210">
      <c r="A1252" s="1"/>
      <c r="B1252" s="1"/>
      <c r="C1252" s="1"/>
      <c r="D1252" s="196"/>
      <c r="E1252" s="263" t="s">
        <v>28</v>
      </c>
      <c r="F1252" s="48"/>
      <c r="G1252" s="542" t="s">
        <v>6</v>
      </c>
      <c r="H1252" s="544" t="s">
        <v>362</v>
      </c>
      <c r="I1252" s="545"/>
      <c r="J1252" s="545"/>
      <c r="K1252" s="545"/>
      <c r="L1252" s="1"/>
      <c r="M1252" s="5"/>
      <c r="N1252" s="3" t="str">
        <f>Главная!$Y$8</f>
        <v>итого</v>
      </c>
      <c r="O1252" s="1"/>
      <c r="P1252" s="5"/>
      <c r="Q1252" s="1" t="s">
        <v>26</v>
      </c>
      <c r="R1252" s="1"/>
      <c r="S1252" s="1"/>
      <c r="T1252" s="7"/>
      <c r="U1252" s="1"/>
      <c r="V1252" s="1"/>
      <c r="W1252" s="12">
        <f>SUM($Y1252:$HA1252)</f>
        <v>0</v>
      </c>
      <c r="X1252" s="10"/>
      <c r="Y1252" s="5" t="s">
        <v>6</v>
      </c>
      <c r="Z1252" s="493">
        <f>Главная!$N$28-SUM($AA1252:$HA1252)</f>
        <v>0</v>
      </c>
      <c r="AA1252" s="541"/>
      <c r="AB1252" s="541"/>
      <c r="AC1252" s="541"/>
      <c r="AD1252" s="541"/>
      <c r="AE1252" s="541"/>
      <c r="AF1252" s="541"/>
      <c r="AG1252" s="541"/>
      <c r="AH1252" s="541"/>
      <c r="AI1252" s="541"/>
      <c r="AJ1252" s="541"/>
      <c r="AK1252" s="541"/>
      <c r="AL1252" s="541"/>
      <c r="AM1252" s="541"/>
      <c r="AN1252" s="541"/>
      <c r="AO1252" s="541"/>
      <c r="AP1252" s="541"/>
      <c r="AQ1252" s="541"/>
      <c r="AR1252" s="541"/>
      <c r="AS1252" s="541"/>
      <c r="AT1252" s="541"/>
      <c r="AU1252" s="541"/>
      <c r="AV1252" s="541"/>
      <c r="AW1252" s="541"/>
      <c r="AX1252" s="541"/>
      <c r="AY1252" s="541"/>
      <c r="AZ1252" s="541"/>
      <c r="BA1252" s="541"/>
      <c r="BB1252" s="541"/>
      <c r="BC1252" s="541"/>
      <c r="BD1252" s="541"/>
      <c r="BE1252" s="541"/>
      <c r="BF1252" s="541"/>
      <c r="BG1252" s="541"/>
      <c r="BH1252" s="541"/>
      <c r="BI1252" s="541"/>
      <c r="BJ1252" s="541"/>
      <c r="BK1252" s="541"/>
      <c r="BL1252" s="541"/>
      <c r="BM1252" s="541"/>
      <c r="BN1252" s="541"/>
      <c r="BO1252" s="541"/>
      <c r="BP1252" s="541"/>
      <c r="BQ1252" s="541"/>
      <c r="BR1252" s="541"/>
      <c r="BS1252" s="541"/>
      <c r="BT1252" s="541"/>
      <c r="BU1252" s="541"/>
      <c r="BV1252" s="541"/>
      <c r="BW1252" s="541"/>
      <c r="BX1252" s="541"/>
      <c r="BY1252" s="541"/>
      <c r="BZ1252" s="541"/>
      <c r="CA1252" s="541"/>
      <c r="CB1252" s="541"/>
      <c r="CC1252" s="541"/>
      <c r="CD1252" s="541"/>
      <c r="CE1252" s="541"/>
      <c r="CF1252" s="541"/>
      <c r="CG1252" s="541"/>
      <c r="CH1252" s="541"/>
      <c r="CI1252" s="541"/>
      <c r="CJ1252" s="541"/>
      <c r="CK1252" s="541"/>
      <c r="CL1252" s="541"/>
      <c r="CM1252" s="541"/>
      <c r="CN1252" s="541"/>
      <c r="CO1252" s="541"/>
      <c r="CP1252" s="541"/>
      <c r="CQ1252" s="541"/>
      <c r="CR1252" s="541"/>
      <c r="CS1252" s="541"/>
      <c r="CT1252" s="541"/>
      <c r="CU1252" s="541"/>
      <c r="CV1252" s="541"/>
      <c r="CW1252" s="541"/>
      <c r="CX1252" s="541"/>
      <c r="CY1252" s="541"/>
      <c r="CZ1252" s="541"/>
      <c r="DA1252" s="541"/>
      <c r="DB1252" s="541"/>
      <c r="DC1252" s="541"/>
      <c r="DD1252" s="541"/>
      <c r="DE1252" s="541"/>
      <c r="DF1252" s="541"/>
      <c r="DG1252" s="541"/>
      <c r="DH1252" s="541"/>
      <c r="DI1252" s="541"/>
      <c r="DJ1252" s="541"/>
      <c r="DK1252" s="541"/>
      <c r="DL1252" s="541"/>
      <c r="DM1252" s="541"/>
      <c r="DN1252" s="541"/>
      <c r="DO1252" s="541"/>
      <c r="DP1252" s="541"/>
      <c r="DQ1252" s="541"/>
      <c r="DR1252" s="541"/>
      <c r="DS1252" s="541"/>
      <c r="DT1252" s="541"/>
      <c r="DU1252" s="541"/>
      <c r="DV1252" s="541"/>
      <c r="DW1252" s="541"/>
      <c r="DX1252" s="541"/>
      <c r="DY1252" s="541"/>
      <c r="DZ1252" s="541"/>
      <c r="EA1252" s="541"/>
      <c r="EB1252" s="541"/>
      <c r="EC1252" s="541"/>
      <c r="ED1252" s="541"/>
      <c r="EE1252" s="541"/>
      <c r="EF1252" s="541"/>
      <c r="EG1252" s="541"/>
      <c r="EH1252" s="541"/>
      <c r="EI1252" s="541"/>
      <c r="EJ1252" s="541"/>
      <c r="EK1252" s="541"/>
      <c r="EL1252" s="541"/>
      <c r="EM1252" s="541"/>
      <c r="EN1252" s="541"/>
      <c r="EO1252" s="541"/>
      <c r="EP1252" s="541"/>
      <c r="EQ1252" s="541"/>
      <c r="ER1252" s="541"/>
      <c r="ES1252" s="541"/>
      <c r="ET1252" s="541"/>
      <c r="EU1252" s="541"/>
      <c r="EV1252" s="541"/>
      <c r="EW1252" s="541"/>
      <c r="EX1252" s="541"/>
      <c r="EY1252" s="541"/>
      <c r="EZ1252" s="541"/>
      <c r="FA1252" s="541"/>
      <c r="FB1252" s="541"/>
      <c r="FC1252" s="541"/>
      <c r="FD1252" s="541"/>
      <c r="FE1252" s="541"/>
      <c r="FF1252" s="541"/>
      <c r="FG1252" s="541"/>
      <c r="FH1252" s="541"/>
      <c r="FI1252" s="541"/>
      <c r="FJ1252" s="541"/>
      <c r="FK1252" s="541"/>
      <c r="FL1252" s="541"/>
      <c r="FM1252" s="541"/>
      <c r="FN1252" s="541"/>
      <c r="FO1252" s="541"/>
      <c r="FP1252" s="541"/>
      <c r="FQ1252" s="541"/>
      <c r="FR1252" s="541"/>
      <c r="FS1252" s="541"/>
      <c r="FT1252" s="541"/>
      <c r="FU1252" s="541"/>
      <c r="FV1252" s="541"/>
      <c r="FW1252" s="541"/>
      <c r="FX1252" s="541"/>
      <c r="FY1252" s="541"/>
      <c r="FZ1252" s="541"/>
      <c r="GA1252" s="541"/>
      <c r="GB1252" s="541"/>
      <c r="GC1252" s="541"/>
      <c r="GD1252" s="541"/>
      <c r="GE1252" s="541"/>
      <c r="GF1252" s="541"/>
      <c r="GG1252" s="541"/>
      <c r="GH1252" s="541"/>
      <c r="GI1252" s="541"/>
      <c r="GJ1252" s="541"/>
      <c r="GK1252" s="541"/>
      <c r="GL1252" s="541"/>
      <c r="GM1252" s="541"/>
      <c r="GN1252" s="541"/>
      <c r="GO1252" s="541"/>
      <c r="GP1252" s="541"/>
      <c r="GQ1252" s="541"/>
      <c r="GR1252" s="541"/>
      <c r="GS1252" s="541"/>
      <c r="GT1252" s="541"/>
      <c r="GU1252" s="541"/>
      <c r="GV1252" s="541"/>
      <c r="GW1252" s="541"/>
      <c r="GX1252" s="541"/>
      <c r="GY1252" s="541"/>
      <c r="GZ1252" s="541"/>
      <c r="HA1252" s="1"/>
      <c r="HB1252" s="1"/>
    </row>
    <row r="1253" spans="1:210" ht="4.2" customHeight="1">
      <c r="A1253" s="1"/>
      <c r="B1253" s="1"/>
      <c r="C1253" s="1"/>
      <c r="D1253" s="1"/>
      <c r="E1253" s="263"/>
      <c r="F1253" s="48"/>
      <c r="G1253" s="231"/>
      <c r="H1253" s="1"/>
      <c r="I1253" s="1"/>
      <c r="J1253" s="1"/>
      <c r="K1253" s="1"/>
      <c r="L1253" s="1"/>
      <c r="M1253" s="5"/>
      <c r="N1253" s="1"/>
      <c r="O1253" s="1"/>
      <c r="P1253" s="5"/>
      <c r="Q1253" s="1"/>
      <c r="R1253" s="1"/>
      <c r="S1253" s="5"/>
      <c r="T1253" s="7"/>
      <c r="U1253" s="24"/>
      <c r="V1253" s="1"/>
      <c r="W1253" s="1"/>
      <c r="X1253" s="10"/>
      <c r="Y1253" s="46"/>
      <c r="Z1253" s="91"/>
      <c r="AA1253" s="472"/>
      <c r="AB1253" s="472"/>
      <c r="AC1253" s="472"/>
      <c r="AD1253" s="472"/>
      <c r="AE1253" s="472"/>
      <c r="AF1253" s="472"/>
      <c r="AG1253" s="472"/>
      <c r="AH1253" s="472"/>
      <c r="AI1253" s="472"/>
      <c r="AJ1253" s="472"/>
      <c r="AK1253" s="472"/>
      <c r="AL1253" s="472"/>
      <c r="AM1253" s="472"/>
      <c r="AN1253" s="472"/>
      <c r="AO1253" s="472"/>
      <c r="AP1253" s="472"/>
      <c r="AQ1253" s="472"/>
      <c r="AR1253" s="472"/>
      <c r="AS1253" s="472"/>
      <c r="AT1253" s="472"/>
      <c r="AU1253" s="472"/>
      <c r="AV1253" s="472"/>
      <c r="AW1253" s="472"/>
      <c r="AX1253" s="472"/>
      <c r="AY1253" s="472"/>
      <c r="AZ1253" s="472"/>
      <c r="BA1253" s="472"/>
      <c r="BB1253" s="472"/>
      <c r="BC1253" s="472"/>
      <c r="BD1253" s="472"/>
      <c r="BE1253" s="472"/>
      <c r="BF1253" s="472"/>
      <c r="BG1253" s="472"/>
      <c r="BH1253" s="472"/>
      <c r="BI1253" s="472"/>
      <c r="BJ1253" s="472"/>
      <c r="BK1253" s="472"/>
      <c r="BL1253" s="472"/>
      <c r="BM1253" s="472"/>
      <c r="BN1253" s="472"/>
      <c r="BO1253" s="472"/>
      <c r="BP1253" s="472"/>
      <c r="BQ1253" s="472"/>
      <c r="BR1253" s="472"/>
      <c r="BS1253" s="472"/>
      <c r="BT1253" s="472"/>
      <c r="BU1253" s="472"/>
      <c r="BV1253" s="472"/>
      <c r="BW1253" s="472"/>
      <c r="BX1253" s="472"/>
      <c r="BY1253" s="472"/>
      <c r="BZ1253" s="472"/>
      <c r="CA1253" s="472"/>
      <c r="CB1253" s="472"/>
      <c r="CC1253" s="472"/>
      <c r="CD1253" s="472"/>
      <c r="CE1253" s="472"/>
      <c r="CF1253" s="472"/>
      <c r="CG1253" s="472"/>
      <c r="CH1253" s="472"/>
      <c r="CI1253" s="472"/>
      <c r="CJ1253" s="472"/>
      <c r="CK1253" s="472"/>
      <c r="CL1253" s="472"/>
      <c r="CM1253" s="472"/>
      <c r="CN1253" s="472"/>
      <c r="CO1253" s="472"/>
      <c r="CP1253" s="472"/>
      <c r="CQ1253" s="472"/>
      <c r="CR1253" s="472"/>
      <c r="CS1253" s="472"/>
      <c r="CT1253" s="472"/>
      <c r="CU1253" s="472"/>
      <c r="CV1253" s="472"/>
      <c r="CW1253" s="472"/>
      <c r="CX1253" s="472"/>
      <c r="CY1253" s="472"/>
      <c r="CZ1253" s="472"/>
      <c r="DA1253" s="472"/>
      <c r="DB1253" s="472"/>
      <c r="DC1253" s="472"/>
      <c r="DD1253" s="472"/>
      <c r="DE1253" s="472"/>
      <c r="DF1253" s="472"/>
      <c r="DG1253" s="472"/>
      <c r="DH1253" s="472"/>
      <c r="DI1253" s="472"/>
      <c r="DJ1253" s="472"/>
      <c r="DK1253" s="472"/>
      <c r="DL1253" s="472"/>
      <c r="DM1253" s="472"/>
      <c r="DN1253" s="472"/>
      <c r="DO1253" s="472"/>
      <c r="DP1253" s="472"/>
      <c r="DQ1253" s="472"/>
      <c r="DR1253" s="472"/>
      <c r="DS1253" s="472"/>
      <c r="DT1253" s="472"/>
      <c r="DU1253" s="472"/>
      <c r="DV1253" s="472"/>
      <c r="DW1253" s="472"/>
      <c r="DX1253" s="472"/>
      <c r="DY1253" s="472"/>
      <c r="DZ1253" s="472"/>
      <c r="EA1253" s="472"/>
      <c r="EB1253" s="472"/>
      <c r="EC1253" s="472"/>
      <c r="ED1253" s="472"/>
      <c r="EE1253" s="472"/>
      <c r="EF1253" s="472"/>
      <c r="EG1253" s="472"/>
      <c r="EH1253" s="472"/>
      <c r="EI1253" s="472"/>
      <c r="EJ1253" s="472"/>
      <c r="EK1253" s="472"/>
      <c r="EL1253" s="472"/>
      <c r="EM1253" s="472"/>
      <c r="EN1253" s="472"/>
      <c r="EO1253" s="472"/>
      <c r="EP1253" s="472"/>
      <c r="EQ1253" s="472"/>
      <c r="ER1253" s="472"/>
      <c r="ES1253" s="472"/>
      <c r="ET1253" s="472"/>
      <c r="EU1253" s="472"/>
      <c r="EV1253" s="472"/>
      <c r="EW1253" s="472"/>
      <c r="EX1253" s="472"/>
      <c r="EY1253" s="472"/>
      <c r="EZ1253" s="472"/>
      <c r="FA1253" s="472"/>
      <c r="FB1253" s="472"/>
      <c r="FC1253" s="472"/>
      <c r="FD1253" s="472"/>
      <c r="FE1253" s="472"/>
      <c r="FF1253" s="472"/>
      <c r="FG1253" s="472"/>
      <c r="FH1253" s="472"/>
      <c r="FI1253" s="472"/>
      <c r="FJ1253" s="472"/>
      <c r="FK1253" s="472"/>
      <c r="FL1253" s="472"/>
      <c r="FM1253" s="472"/>
      <c r="FN1253" s="472"/>
      <c r="FO1253" s="472"/>
      <c r="FP1253" s="472"/>
      <c r="FQ1253" s="472"/>
      <c r="FR1253" s="472"/>
      <c r="FS1253" s="472"/>
      <c r="FT1253" s="472"/>
      <c r="FU1253" s="472"/>
      <c r="FV1253" s="472"/>
      <c r="FW1253" s="472"/>
      <c r="FX1253" s="472"/>
      <c r="FY1253" s="472"/>
      <c r="FZ1253" s="472"/>
      <c r="GA1253" s="472"/>
      <c r="GB1253" s="472"/>
      <c r="GC1253" s="472"/>
      <c r="GD1253" s="472"/>
      <c r="GE1253" s="472"/>
      <c r="GF1253" s="472"/>
      <c r="GG1253" s="472"/>
      <c r="GH1253" s="472"/>
      <c r="GI1253" s="472"/>
      <c r="GJ1253" s="472"/>
      <c r="GK1253" s="472"/>
      <c r="GL1253" s="472"/>
      <c r="GM1253" s="472"/>
      <c r="GN1253" s="472"/>
      <c r="GO1253" s="472"/>
      <c r="GP1253" s="472"/>
      <c r="GQ1253" s="472"/>
      <c r="GR1253" s="472"/>
      <c r="GS1253" s="472"/>
      <c r="GT1253" s="472"/>
      <c r="GU1253" s="472"/>
      <c r="GV1253" s="472"/>
      <c r="GW1253" s="472"/>
      <c r="GX1253" s="472"/>
      <c r="GY1253" s="472"/>
      <c r="GZ1253" s="472"/>
      <c r="HA1253" s="1"/>
      <c r="HB1253" s="1"/>
    </row>
    <row r="1254" spans="1:210" s="122" customFormat="1" ht="4.2" customHeight="1">
      <c r="A1254" s="60"/>
      <c r="B1254" s="60"/>
      <c r="C1254" s="60"/>
      <c r="D1254" s="60"/>
      <c r="E1254" s="273"/>
      <c r="F1254" s="116"/>
      <c r="G1254" s="117"/>
      <c r="H1254" s="60"/>
      <c r="I1254" s="60"/>
      <c r="J1254" s="60"/>
      <c r="K1254" s="60"/>
      <c r="L1254" s="60"/>
      <c r="M1254" s="117"/>
      <c r="N1254" s="60"/>
      <c r="O1254" s="60"/>
      <c r="P1254" s="231"/>
      <c r="Q1254" s="60"/>
      <c r="R1254" s="60"/>
      <c r="S1254" s="117"/>
      <c r="T1254" s="211"/>
      <c r="U1254" s="117"/>
      <c r="V1254" s="60"/>
      <c r="W1254" s="118"/>
      <c r="X1254" s="118"/>
      <c r="Y1254" s="119"/>
      <c r="Z1254" s="120"/>
      <c r="AA1254" s="121"/>
      <c r="AB1254" s="121"/>
      <c r="AC1254" s="121"/>
      <c r="AD1254" s="121"/>
      <c r="AE1254" s="121"/>
      <c r="AF1254" s="121"/>
      <c r="AG1254" s="121"/>
      <c r="AH1254" s="121"/>
      <c r="AI1254" s="121"/>
      <c r="AJ1254" s="121"/>
      <c r="AK1254" s="121"/>
      <c r="AL1254" s="121"/>
      <c r="AM1254" s="121"/>
      <c r="AN1254" s="121"/>
      <c r="AO1254" s="121"/>
      <c r="AP1254" s="121"/>
      <c r="AQ1254" s="121"/>
      <c r="AR1254" s="121"/>
      <c r="AS1254" s="121"/>
      <c r="AT1254" s="121"/>
      <c r="AU1254" s="121"/>
      <c r="AV1254" s="121"/>
      <c r="AW1254" s="121"/>
      <c r="AX1254" s="121"/>
      <c r="AY1254" s="121"/>
      <c r="AZ1254" s="121"/>
      <c r="BA1254" s="121"/>
      <c r="BB1254" s="121"/>
      <c r="BC1254" s="121"/>
      <c r="BD1254" s="121"/>
      <c r="BE1254" s="121"/>
      <c r="BF1254" s="121"/>
      <c r="BG1254" s="121"/>
      <c r="BH1254" s="121"/>
      <c r="BI1254" s="121"/>
      <c r="BJ1254" s="121"/>
      <c r="BK1254" s="121"/>
      <c r="BL1254" s="121"/>
      <c r="BM1254" s="121"/>
      <c r="BN1254" s="121"/>
      <c r="BO1254" s="121"/>
      <c r="BP1254" s="121"/>
      <c r="BQ1254" s="121"/>
      <c r="BR1254" s="121"/>
      <c r="BS1254" s="121"/>
      <c r="BT1254" s="121"/>
      <c r="BU1254" s="121"/>
      <c r="BV1254" s="121"/>
      <c r="BW1254" s="121"/>
      <c r="BX1254" s="121"/>
      <c r="BY1254" s="121"/>
      <c r="BZ1254" s="121"/>
      <c r="CA1254" s="121"/>
      <c r="CB1254" s="121"/>
      <c r="CC1254" s="121"/>
      <c r="CD1254" s="121"/>
      <c r="CE1254" s="121"/>
      <c r="CF1254" s="121"/>
      <c r="CG1254" s="121"/>
      <c r="CH1254" s="121"/>
      <c r="CI1254" s="121"/>
      <c r="CJ1254" s="121"/>
      <c r="CK1254" s="121"/>
      <c r="CL1254" s="121"/>
      <c r="CM1254" s="121"/>
      <c r="CN1254" s="121"/>
      <c r="CO1254" s="121"/>
      <c r="CP1254" s="121"/>
      <c r="CQ1254" s="121"/>
      <c r="CR1254" s="121"/>
      <c r="CS1254" s="121"/>
      <c r="CT1254" s="121"/>
      <c r="CU1254" s="121"/>
      <c r="CV1254" s="121"/>
      <c r="CW1254" s="121"/>
      <c r="CX1254" s="121"/>
      <c r="CY1254" s="121"/>
      <c r="CZ1254" s="121"/>
      <c r="DA1254" s="121"/>
      <c r="DB1254" s="121"/>
      <c r="DC1254" s="121"/>
      <c r="DD1254" s="121"/>
      <c r="DE1254" s="121"/>
      <c r="DF1254" s="121"/>
      <c r="DG1254" s="121"/>
      <c r="DH1254" s="121"/>
      <c r="DI1254" s="121"/>
      <c r="DJ1254" s="121"/>
      <c r="DK1254" s="121"/>
      <c r="DL1254" s="121"/>
      <c r="DM1254" s="121"/>
      <c r="DN1254" s="121"/>
      <c r="DO1254" s="121"/>
      <c r="DP1254" s="121"/>
      <c r="DQ1254" s="121"/>
      <c r="DR1254" s="121"/>
      <c r="DS1254" s="121"/>
      <c r="DT1254" s="121"/>
      <c r="DU1254" s="121"/>
      <c r="DV1254" s="121"/>
      <c r="DW1254" s="121"/>
      <c r="DX1254" s="121"/>
      <c r="DY1254" s="121"/>
      <c r="DZ1254" s="121"/>
      <c r="EA1254" s="121"/>
      <c r="EB1254" s="121"/>
      <c r="EC1254" s="121"/>
      <c r="ED1254" s="121"/>
      <c r="EE1254" s="121"/>
      <c r="EF1254" s="121"/>
      <c r="EG1254" s="121"/>
      <c r="EH1254" s="121"/>
      <c r="EI1254" s="121"/>
      <c r="EJ1254" s="121"/>
      <c r="EK1254" s="121"/>
      <c r="EL1254" s="121"/>
      <c r="EM1254" s="121"/>
      <c r="EN1254" s="121"/>
      <c r="EO1254" s="121"/>
      <c r="EP1254" s="121"/>
      <c r="EQ1254" s="121"/>
      <c r="ER1254" s="121"/>
      <c r="ES1254" s="121"/>
      <c r="ET1254" s="121"/>
      <c r="EU1254" s="121"/>
      <c r="EV1254" s="121"/>
      <c r="EW1254" s="121"/>
      <c r="EX1254" s="121"/>
      <c r="EY1254" s="121"/>
      <c r="EZ1254" s="121"/>
      <c r="FA1254" s="121"/>
      <c r="FB1254" s="121"/>
      <c r="FC1254" s="121"/>
      <c r="FD1254" s="121"/>
      <c r="FE1254" s="121"/>
      <c r="FF1254" s="121"/>
      <c r="FG1254" s="121"/>
      <c r="FH1254" s="121"/>
      <c r="FI1254" s="121"/>
      <c r="FJ1254" s="121"/>
      <c r="FK1254" s="121"/>
      <c r="FL1254" s="121"/>
      <c r="FM1254" s="121"/>
      <c r="FN1254" s="121"/>
      <c r="FO1254" s="121"/>
      <c r="FP1254" s="121"/>
      <c r="FQ1254" s="121"/>
      <c r="FR1254" s="121"/>
      <c r="FS1254" s="121"/>
      <c r="FT1254" s="121"/>
      <c r="FU1254" s="121"/>
      <c r="FV1254" s="121"/>
      <c r="FW1254" s="121"/>
      <c r="FX1254" s="121"/>
      <c r="FY1254" s="121"/>
      <c r="FZ1254" s="121"/>
      <c r="GA1254" s="121"/>
      <c r="GB1254" s="121"/>
      <c r="GC1254" s="121"/>
      <c r="GD1254" s="121"/>
      <c r="GE1254" s="121"/>
      <c r="GF1254" s="121"/>
      <c r="GG1254" s="121"/>
      <c r="GH1254" s="121"/>
      <c r="GI1254" s="121"/>
      <c r="GJ1254" s="121"/>
      <c r="GK1254" s="121"/>
      <c r="GL1254" s="121"/>
      <c r="GM1254" s="121"/>
      <c r="GN1254" s="121"/>
      <c r="GO1254" s="121"/>
      <c r="GP1254" s="121"/>
      <c r="GQ1254" s="121"/>
      <c r="GR1254" s="121"/>
      <c r="GS1254" s="121"/>
      <c r="GT1254" s="121"/>
      <c r="GU1254" s="121"/>
      <c r="GV1254" s="121"/>
      <c r="GW1254" s="121"/>
      <c r="GX1254" s="121"/>
      <c r="GY1254" s="121"/>
      <c r="GZ1254" s="121"/>
      <c r="HA1254" s="60"/>
      <c r="HB1254" s="60"/>
    </row>
    <row r="1255" spans="1:210" s="4" customFormat="1">
      <c r="A1255" s="3"/>
      <c r="B1255" s="3"/>
      <c r="C1255" s="3"/>
      <c r="D1255" s="3"/>
      <c r="E1255" s="263" t="s">
        <v>27</v>
      </c>
      <c r="F1255" s="51"/>
      <c r="G1255" s="542" t="s">
        <v>6</v>
      </c>
      <c r="H1255" s="544" t="s">
        <v>363</v>
      </c>
      <c r="I1255" s="545"/>
      <c r="J1255" s="545"/>
      <c r="K1255" s="545"/>
      <c r="L1255" s="1"/>
      <c r="M1255" s="5"/>
      <c r="N1255" s="3" t="str">
        <f>Главная!$Y$8</f>
        <v>итого</v>
      </c>
      <c r="O1255" s="1"/>
      <c r="P1255" s="5"/>
      <c r="Q1255" s="1" t="s">
        <v>26</v>
      </c>
      <c r="R1255" s="1"/>
      <c r="S1255" s="1"/>
      <c r="T1255" s="7"/>
      <c r="U1255" s="1"/>
      <c r="V1255" s="1"/>
      <c r="W1255" s="12">
        <f>SUM($Y1255:$HA1255)</f>
        <v>0</v>
      </c>
      <c r="X1255" s="12"/>
      <c r="Y1255" s="46"/>
      <c r="Z1255" s="91"/>
      <c r="AA1255" s="92">
        <f>IF(AA$8="",0,IF(Главная!$N$41=Главная!$N$43,IF(AA$1=12*Главная!$N$41,Главная!$N$28,0),IF(Главная!$N$41&lt;=Главная!$N$43,0,IF(OR(AA$1&lt;=Главная!$N$43*12,AA$1&gt;Главная!$N$41*12),0,IF(AA$1=Главная!$N$41*12,$W$1252-SUM($Z1255:Z1255),Z1258/(Главная!$N$41*12-Z$1))))))</f>
        <v>0</v>
      </c>
      <c r="AB1255" s="92">
        <f>IF(AB$8="",0,IF(Главная!$N$41=Главная!$N$43,IF(AB$1=12*Главная!$N$41,Главная!$N$28,0),IF(Главная!$N$41&lt;=Главная!$N$43,0,IF(OR(AB$1&lt;=Главная!$N$43*12,AB$1&gt;Главная!$N$41*12),0,IF(AB$1=Главная!$N$41*12,$W$1252-SUM($Z1255:AA1255),AA1258/(Главная!$N$41*12-AA$1))))))</f>
        <v>0</v>
      </c>
      <c r="AC1255" s="92">
        <f>IF(AC$8="",0,IF(Главная!$N$41=Главная!$N$43,IF(AC$1=12*Главная!$N$41,Главная!$N$28,0),IF(Главная!$N$41&lt;=Главная!$N$43,0,IF(OR(AC$1&lt;=Главная!$N$43*12,AC$1&gt;Главная!$N$41*12),0,IF(AC$1=Главная!$N$41*12,$W$1252-SUM($Z1255:AB1255),AB1258/(Главная!$N$41*12-AB$1))))))</f>
        <v>0</v>
      </c>
      <c r="AD1255" s="92">
        <f>IF(AD$8="",0,IF(Главная!$N$41=Главная!$N$43,IF(AD$1=12*Главная!$N$41,Главная!$N$28,0),IF(Главная!$N$41&lt;=Главная!$N$43,0,IF(OR(AD$1&lt;=Главная!$N$43*12,AD$1&gt;Главная!$N$41*12),0,IF(AD$1=Главная!$N$41*12,$W$1252-SUM($Z1255:AC1255),AC1258/(Главная!$N$41*12-AC$1))))))</f>
        <v>0</v>
      </c>
      <c r="AE1255" s="92">
        <f>IF(AE$8="",0,IF(Главная!$N$41=Главная!$N$43,IF(AE$1=12*Главная!$N$41,Главная!$N$28,0),IF(Главная!$N$41&lt;=Главная!$N$43,0,IF(OR(AE$1&lt;=Главная!$N$43*12,AE$1&gt;Главная!$N$41*12),0,IF(AE$1=Главная!$N$41*12,$W$1252-SUM($Z1255:AD1255),AD1258/(Главная!$N$41*12-AD$1))))))</f>
        <v>0</v>
      </c>
      <c r="AF1255" s="92">
        <f>IF(AF$8="",0,IF(Главная!$N$41=Главная!$N$43,IF(AF$1=12*Главная!$N$41,Главная!$N$28,0),IF(Главная!$N$41&lt;=Главная!$N$43,0,IF(OR(AF$1&lt;=Главная!$N$43*12,AF$1&gt;Главная!$N$41*12),0,IF(AF$1=Главная!$N$41*12,$W$1252-SUM($Z1255:AE1255),AE1258/(Главная!$N$41*12-AE$1))))))</f>
        <v>0</v>
      </c>
      <c r="AG1255" s="92">
        <f>IF(AG$8="",0,IF(Главная!$N$41=Главная!$N$43,IF(AG$1=12*Главная!$N$41,Главная!$N$28,0),IF(Главная!$N$41&lt;=Главная!$N$43,0,IF(OR(AG$1&lt;=Главная!$N$43*12,AG$1&gt;Главная!$N$41*12),0,IF(AG$1=Главная!$N$41*12,$W$1252-SUM($Z1255:AF1255),AF1258/(Главная!$N$41*12-AF$1))))))</f>
        <v>0</v>
      </c>
      <c r="AH1255" s="92">
        <f>IF(AH$8="",0,IF(Главная!$N$41=Главная!$N$43,IF(AH$1=12*Главная!$N$41,Главная!$N$28,0),IF(Главная!$N$41&lt;=Главная!$N$43,0,IF(OR(AH$1&lt;=Главная!$N$43*12,AH$1&gt;Главная!$N$41*12),0,IF(AH$1=Главная!$N$41*12,$W$1252-SUM($Z1255:AG1255),AG1258/(Главная!$N$41*12-AG$1))))))</f>
        <v>0</v>
      </c>
      <c r="AI1255" s="92">
        <f>IF(AI$8="",0,IF(Главная!$N$41=Главная!$N$43,IF(AI$1=12*Главная!$N$41,Главная!$N$28,0),IF(Главная!$N$41&lt;=Главная!$N$43,0,IF(OR(AI$1&lt;=Главная!$N$43*12,AI$1&gt;Главная!$N$41*12),0,IF(AI$1=Главная!$N$41*12,$W$1252-SUM($Z1255:AH1255),AH1258/(Главная!$N$41*12-AH$1))))))</f>
        <v>0</v>
      </c>
      <c r="AJ1255" s="92">
        <f>IF(AJ$8="",0,IF(Главная!$N$41=Главная!$N$43,IF(AJ$1=12*Главная!$N$41,Главная!$N$28,0),IF(Главная!$N$41&lt;=Главная!$N$43,0,IF(OR(AJ$1&lt;=Главная!$N$43*12,AJ$1&gt;Главная!$N$41*12),0,IF(AJ$1=Главная!$N$41*12,$W$1252-SUM($Z1255:AI1255),AI1258/(Главная!$N$41*12-AI$1))))))</f>
        <v>0</v>
      </c>
      <c r="AK1255" s="92">
        <f>IF(AK$8="",0,IF(Главная!$N$41=Главная!$N$43,IF(AK$1=12*Главная!$N$41,Главная!$N$28,0),IF(Главная!$N$41&lt;=Главная!$N$43,0,IF(OR(AK$1&lt;=Главная!$N$43*12,AK$1&gt;Главная!$N$41*12),0,IF(AK$1=Главная!$N$41*12,$W$1252-SUM($Z1255:AJ1255),AJ1258/(Главная!$N$41*12-AJ$1))))))</f>
        <v>0</v>
      </c>
      <c r="AL1255" s="92">
        <f>IF(AL$8="",0,IF(Главная!$N$41=Главная!$N$43,IF(AL$1=12*Главная!$N$41,Главная!$N$28,0),IF(Главная!$N$41&lt;=Главная!$N$43,0,IF(OR(AL$1&lt;=Главная!$N$43*12,AL$1&gt;Главная!$N$41*12),0,IF(AL$1=Главная!$N$41*12,$W$1252-SUM($Z1255:AK1255),AK1258/(Главная!$N$41*12-AK$1))))))</f>
        <v>0</v>
      </c>
      <c r="AM1255" s="92">
        <f>IF(AM$8="",0,IF(Главная!$N$41=Главная!$N$43,IF(AM$1=12*Главная!$N$41,Главная!$N$28,0),IF(Главная!$N$41&lt;=Главная!$N$43,0,IF(OR(AM$1&lt;=Главная!$N$43*12,AM$1&gt;Главная!$N$41*12),0,IF(AM$1=Главная!$N$41*12,$W$1252-SUM($Z1255:AL1255),AL1258/(Главная!$N$41*12-AL$1))))))</f>
        <v>0</v>
      </c>
      <c r="AN1255" s="92">
        <f>IF(AN$8="",0,IF(Главная!$N$41=Главная!$N$43,IF(AN$1=12*Главная!$N$41,Главная!$N$28,0),IF(Главная!$N$41&lt;=Главная!$N$43,0,IF(OR(AN$1&lt;=Главная!$N$43*12,AN$1&gt;Главная!$N$41*12),0,IF(AN$1=Главная!$N$41*12,$W$1252-SUM($Z1255:AM1255),AM1258/(Главная!$N$41*12-AM$1))))))</f>
        <v>0</v>
      </c>
      <c r="AO1255" s="92">
        <f>IF(AO$8="",0,IF(Главная!$N$41=Главная!$N$43,IF(AO$1=12*Главная!$N$41,Главная!$N$28,0),IF(Главная!$N$41&lt;=Главная!$N$43,0,IF(OR(AO$1&lt;=Главная!$N$43*12,AO$1&gt;Главная!$N$41*12),0,IF(AO$1=Главная!$N$41*12,$W$1252-SUM($Z1255:AN1255),AN1258/(Главная!$N$41*12-AN$1))))))</f>
        <v>0</v>
      </c>
      <c r="AP1255" s="92">
        <f>IF(AP$8="",0,IF(Главная!$N$41=Главная!$N$43,IF(AP$1=12*Главная!$N$41,Главная!$N$28,0),IF(Главная!$N$41&lt;=Главная!$N$43,0,IF(OR(AP$1&lt;=Главная!$N$43*12,AP$1&gt;Главная!$N$41*12),0,IF(AP$1=Главная!$N$41*12,$W$1252-SUM($Z1255:AO1255),AO1258/(Главная!$N$41*12-AO$1))))))</f>
        <v>0</v>
      </c>
      <c r="AQ1255" s="92">
        <f>IF(AQ$8="",0,IF(Главная!$N$41=Главная!$N$43,IF(AQ$1=12*Главная!$N$41,Главная!$N$28,0),IF(Главная!$N$41&lt;=Главная!$N$43,0,IF(OR(AQ$1&lt;=Главная!$N$43*12,AQ$1&gt;Главная!$N$41*12),0,IF(AQ$1=Главная!$N$41*12,$W$1252-SUM($Z1255:AP1255),AP1258/(Главная!$N$41*12-AP$1))))))</f>
        <v>0</v>
      </c>
      <c r="AR1255" s="92">
        <f>IF(AR$8="",0,IF(Главная!$N$41=Главная!$N$43,IF(AR$1=12*Главная!$N$41,Главная!$N$28,0),IF(Главная!$N$41&lt;=Главная!$N$43,0,IF(OR(AR$1&lt;=Главная!$N$43*12,AR$1&gt;Главная!$N$41*12),0,IF(AR$1=Главная!$N$41*12,$W$1252-SUM($Z1255:AQ1255),AQ1258/(Главная!$N$41*12-AQ$1))))))</f>
        <v>0</v>
      </c>
      <c r="AS1255" s="92">
        <f>IF(AS$8="",0,IF(Главная!$N$41=Главная!$N$43,IF(AS$1=12*Главная!$N$41,Главная!$N$28,0),IF(Главная!$N$41&lt;=Главная!$N$43,0,IF(OR(AS$1&lt;=Главная!$N$43*12,AS$1&gt;Главная!$N$41*12),0,IF(AS$1=Главная!$N$41*12,$W$1252-SUM($Z1255:AR1255),AR1258/(Главная!$N$41*12-AR$1))))))</f>
        <v>0</v>
      </c>
      <c r="AT1255" s="92">
        <f>IF(AT$8="",0,IF(Главная!$N$41=Главная!$N$43,IF(AT$1=12*Главная!$N$41,Главная!$N$28,0),IF(Главная!$N$41&lt;=Главная!$N$43,0,IF(OR(AT$1&lt;=Главная!$N$43*12,AT$1&gt;Главная!$N$41*12),0,IF(AT$1=Главная!$N$41*12,$W$1252-SUM($Z1255:AS1255),AS1258/(Главная!$N$41*12-AS$1))))))</f>
        <v>0</v>
      </c>
      <c r="AU1255" s="92">
        <f>IF(AU$8="",0,IF(Главная!$N$41=Главная!$N$43,IF(AU$1=12*Главная!$N$41,Главная!$N$28,0),IF(Главная!$N$41&lt;=Главная!$N$43,0,IF(OR(AU$1&lt;=Главная!$N$43*12,AU$1&gt;Главная!$N$41*12),0,IF(AU$1=Главная!$N$41*12,$W$1252-SUM($Z1255:AT1255),AT1258/(Главная!$N$41*12-AT$1))))))</f>
        <v>0</v>
      </c>
      <c r="AV1255" s="92">
        <f>IF(AV$8="",0,IF(Главная!$N$41=Главная!$N$43,IF(AV$1=12*Главная!$N$41,Главная!$N$28,0),IF(Главная!$N$41&lt;=Главная!$N$43,0,IF(OR(AV$1&lt;=Главная!$N$43*12,AV$1&gt;Главная!$N$41*12),0,IF(AV$1=Главная!$N$41*12,$W$1252-SUM($Z1255:AU1255),AU1258/(Главная!$N$41*12-AU$1))))))</f>
        <v>0</v>
      </c>
      <c r="AW1255" s="92">
        <f>IF(AW$8="",0,IF(Главная!$N$41=Главная!$N$43,IF(AW$1=12*Главная!$N$41,Главная!$N$28,0),IF(Главная!$N$41&lt;=Главная!$N$43,0,IF(OR(AW$1&lt;=Главная!$N$43*12,AW$1&gt;Главная!$N$41*12),0,IF(AW$1=Главная!$N$41*12,$W$1252-SUM($Z1255:AV1255),AV1258/(Главная!$N$41*12-AV$1))))))</f>
        <v>0</v>
      </c>
      <c r="AX1255" s="92">
        <f>IF(AX$8="",0,IF(Главная!$N$41=Главная!$N$43,IF(AX$1=12*Главная!$N$41,Главная!$N$28,0),IF(Главная!$N$41&lt;=Главная!$N$43,0,IF(OR(AX$1&lt;=Главная!$N$43*12,AX$1&gt;Главная!$N$41*12),0,IF(AX$1=Главная!$N$41*12,$W$1252-SUM($Z1255:AW1255),AW1258/(Главная!$N$41*12-AW$1))))))</f>
        <v>0</v>
      </c>
      <c r="AY1255" s="92">
        <f>IF(AY$8="",0,IF(Главная!$N$41=Главная!$N$43,IF(AY$1=12*Главная!$N$41,Главная!$N$28,0),IF(Главная!$N$41&lt;=Главная!$N$43,0,IF(OR(AY$1&lt;=Главная!$N$43*12,AY$1&gt;Главная!$N$41*12),0,IF(AY$1=Главная!$N$41*12,$W$1252-SUM($Z1255:AX1255),AX1258/(Главная!$N$41*12-AX$1))))))</f>
        <v>0</v>
      </c>
      <c r="AZ1255" s="92">
        <f>IF(AZ$8="",0,IF(Главная!$N$41=Главная!$N$43,IF(AZ$1=12*Главная!$N$41,Главная!$N$28,0),IF(Главная!$N$41&lt;=Главная!$N$43,0,IF(OR(AZ$1&lt;=Главная!$N$43*12,AZ$1&gt;Главная!$N$41*12),0,IF(AZ$1=Главная!$N$41*12,$W$1252-SUM($Z1255:AY1255),AY1258/(Главная!$N$41*12-AY$1))))))</f>
        <v>0</v>
      </c>
      <c r="BA1255" s="92">
        <f>IF(BA$8="",0,IF(Главная!$N$41=Главная!$N$43,IF(BA$1=12*Главная!$N$41,Главная!$N$28,0),IF(Главная!$N$41&lt;=Главная!$N$43,0,IF(OR(BA$1&lt;=Главная!$N$43*12,BA$1&gt;Главная!$N$41*12),0,IF(BA$1=Главная!$N$41*12,$W$1252-SUM($Z1255:AZ1255),AZ1258/(Главная!$N$41*12-AZ$1))))))</f>
        <v>0</v>
      </c>
      <c r="BB1255" s="92">
        <f>IF(BB$8="",0,IF(Главная!$N$41=Главная!$N$43,IF(BB$1=12*Главная!$N$41,Главная!$N$28,0),IF(Главная!$N$41&lt;=Главная!$N$43,0,IF(OR(BB$1&lt;=Главная!$N$43*12,BB$1&gt;Главная!$N$41*12),0,IF(BB$1=Главная!$N$41*12,$W$1252-SUM($Z1255:BA1255),BA1258/(Главная!$N$41*12-BA$1))))))</f>
        <v>0</v>
      </c>
      <c r="BC1255" s="92">
        <f>IF(BC$8="",0,IF(Главная!$N$41=Главная!$N$43,IF(BC$1=12*Главная!$N$41,Главная!$N$28,0),IF(Главная!$N$41&lt;=Главная!$N$43,0,IF(OR(BC$1&lt;=Главная!$N$43*12,BC$1&gt;Главная!$N$41*12),0,IF(BC$1=Главная!$N$41*12,$W$1252-SUM($Z1255:BB1255),BB1258/(Главная!$N$41*12-BB$1))))))</f>
        <v>0</v>
      </c>
      <c r="BD1255" s="92">
        <f>IF(BD$8="",0,IF(Главная!$N$41=Главная!$N$43,IF(BD$1=12*Главная!$N$41,Главная!$N$28,0),IF(Главная!$N$41&lt;=Главная!$N$43,0,IF(OR(BD$1&lt;=Главная!$N$43*12,BD$1&gt;Главная!$N$41*12),0,IF(BD$1=Главная!$N$41*12,$W$1252-SUM($Z1255:BC1255),BC1258/(Главная!$N$41*12-BC$1))))))</f>
        <v>0</v>
      </c>
      <c r="BE1255" s="92">
        <f>IF(BE$8="",0,IF(Главная!$N$41=Главная!$N$43,IF(BE$1=12*Главная!$N$41,Главная!$N$28,0),IF(Главная!$N$41&lt;=Главная!$N$43,0,IF(OR(BE$1&lt;=Главная!$N$43*12,BE$1&gt;Главная!$N$41*12),0,IF(BE$1=Главная!$N$41*12,$W$1252-SUM($Z1255:BD1255),BD1258/(Главная!$N$41*12-BD$1))))))</f>
        <v>0</v>
      </c>
      <c r="BF1255" s="92">
        <f>IF(BF$8="",0,IF(Главная!$N$41=Главная!$N$43,IF(BF$1=12*Главная!$N$41,Главная!$N$28,0),IF(Главная!$N$41&lt;=Главная!$N$43,0,IF(OR(BF$1&lt;=Главная!$N$43*12,BF$1&gt;Главная!$N$41*12),0,IF(BF$1=Главная!$N$41*12,$W$1252-SUM($Z1255:BE1255),BE1258/(Главная!$N$41*12-BE$1))))))</f>
        <v>0</v>
      </c>
      <c r="BG1255" s="92">
        <f>IF(BG$8="",0,IF(Главная!$N$41=Главная!$N$43,IF(BG$1=12*Главная!$N$41,Главная!$N$28,0),IF(Главная!$N$41&lt;=Главная!$N$43,0,IF(OR(BG$1&lt;=Главная!$N$43*12,BG$1&gt;Главная!$N$41*12),0,IF(BG$1=Главная!$N$41*12,$W$1252-SUM($Z1255:BF1255),BF1258/(Главная!$N$41*12-BF$1))))))</f>
        <v>0</v>
      </c>
      <c r="BH1255" s="92">
        <f>IF(BH$8="",0,IF(Главная!$N$41=Главная!$N$43,IF(BH$1=12*Главная!$N$41,Главная!$N$28,0),IF(Главная!$N$41&lt;=Главная!$N$43,0,IF(OR(BH$1&lt;=Главная!$N$43*12,BH$1&gt;Главная!$N$41*12),0,IF(BH$1=Главная!$N$41*12,$W$1252-SUM($Z1255:BG1255),BG1258/(Главная!$N$41*12-BG$1))))))</f>
        <v>0</v>
      </c>
      <c r="BI1255" s="92">
        <f>IF(BI$8="",0,IF(Главная!$N$41=Главная!$N$43,IF(BI$1=12*Главная!$N$41,Главная!$N$28,0),IF(Главная!$N$41&lt;=Главная!$N$43,0,IF(OR(BI$1&lt;=Главная!$N$43*12,BI$1&gt;Главная!$N$41*12),0,IF(BI$1=Главная!$N$41*12,$W$1252-SUM($Z1255:BH1255),BH1258/(Главная!$N$41*12-BH$1))))))</f>
        <v>0</v>
      </c>
      <c r="BJ1255" s="92">
        <f>IF(BJ$8="",0,IF(Главная!$N$41=Главная!$N$43,IF(BJ$1=12*Главная!$N$41,Главная!$N$28,0),IF(Главная!$N$41&lt;=Главная!$N$43,0,IF(OR(BJ$1&lt;=Главная!$N$43*12,BJ$1&gt;Главная!$N$41*12),0,IF(BJ$1=Главная!$N$41*12,$W$1252-SUM($Z1255:BI1255),BI1258/(Главная!$N$41*12-BI$1))))))</f>
        <v>0</v>
      </c>
      <c r="BK1255" s="92">
        <f>IF(BK$8="",0,IF(Главная!$N$41=Главная!$N$43,IF(BK$1=12*Главная!$N$41,Главная!$N$28,0),IF(Главная!$N$41&lt;=Главная!$N$43,0,IF(OR(BK$1&lt;=Главная!$N$43*12,BK$1&gt;Главная!$N$41*12),0,IF(BK$1=Главная!$N$41*12,$W$1252-SUM($Z1255:BJ1255),BJ1258/(Главная!$N$41*12-BJ$1))))))</f>
        <v>0</v>
      </c>
      <c r="BL1255" s="92">
        <f>IF(BL$8="",0,IF(Главная!$N$41=Главная!$N$43,IF(BL$1=12*Главная!$N$41,Главная!$N$28,0),IF(Главная!$N$41&lt;=Главная!$N$43,0,IF(OR(BL$1&lt;=Главная!$N$43*12,BL$1&gt;Главная!$N$41*12),0,IF(BL$1=Главная!$N$41*12,$W$1252-SUM($Z1255:BK1255),BK1258/(Главная!$N$41*12-BK$1))))))</f>
        <v>0</v>
      </c>
      <c r="BM1255" s="92">
        <f>IF(BM$8="",0,IF(Главная!$N$41=Главная!$N$43,IF(BM$1=12*Главная!$N$41,Главная!$N$28,0),IF(Главная!$N$41&lt;=Главная!$N$43,0,IF(OR(BM$1&lt;=Главная!$N$43*12,BM$1&gt;Главная!$N$41*12),0,IF(BM$1=Главная!$N$41*12,$W$1252-SUM($Z1255:BL1255),BL1258/(Главная!$N$41*12-BL$1))))))</f>
        <v>0</v>
      </c>
      <c r="BN1255" s="92">
        <f>IF(BN$8="",0,IF(Главная!$N$41=Главная!$N$43,IF(BN$1=12*Главная!$N$41,Главная!$N$28,0),IF(Главная!$N$41&lt;=Главная!$N$43,0,IF(OR(BN$1&lt;=Главная!$N$43*12,BN$1&gt;Главная!$N$41*12),0,IF(BN$1=Главная!$N$41*12,$W$1252-SUM($Z1255:BM1255),BM1258/(Главная!$N$41*12-BM$1))))))</f>
        <v>0</v>
      </c>
      <c r="BO1255" s="92">
        <f>IF(BO$8="",0,IF(Главная!$N$41=Главная!$N$43,IF(BO$1=12*Главная!$N$41,Главная!$N$28,0),IF(Главная!$N$41&lt;=Главная!$N$43,0,IF(OR(BO$1&lt;=Главная!$N$43*12,BO$1&gt;Главная!$N$41*12),0,IF(BO$1=Главная!$N$41*12,$W$1252-SUM($Z1255:BN1255),BN1258/(Главная!$N$41*12-BN$1))))))</f>
        <v>0</v>
      </c>
      <c r="BP1255" s="92">
        <f>IF(BP$8="",0,IF(Главная!$N$41=Главная!$N$43,IF(BP$1=12*Главная!$N$41,Главная!$N$28,0),IF(Главная!$N$41&lt;=Главная!$N$43,0,IF(OR(BP$1&lt;=Главная!$N$43*12,BP$1&gt;Главная!$N$41*12),0,IF(BP$1=Главная!$N$41*12,$W$1252-SUM($Z1255:BO1255),BO1258/(Главная!$N$41*12-BO$1))))))</f>
        <v>0</v>
      </c>
      <c r="BQ1255" s="92">
        <f>IF(BQ$8="",0,IF(Главная!$N$41=Главная!$N$43,IF(BQ$1=12*Главная!$N$41,Главная!$N$28,0),IF(Главная!$N$41&lt;=Главная!$N$43,0,IF(OR(BQ$1&lt;=Главная!$N$43*12,BQ$1&gt;Главная!$N$41*12),0,IF(BQ$1=Главная!$N$41*12,$W$1252-SUM($Z1255:BP1255),BP1258/(Главная!$N$41*12-BP$1))))))</f>
        <v>0</v>
      </c>
      <c r="BR1255" s="92">
        <f>IF(BR$8="",0,IF(Главная!$N$41=Главная!$N$43,IF(BR$1=12*Главная!$N$41,Главная!$N$28,0),IF(Главная!$N$41&lt;=Главная!$N$43,0,IF(OR(BR$1&lt;=Главная!$N$43*12,BR$1&gt;Главная!$N$41*12),0,IF(BR$1=Главная!$N$41*12,$W$1252-SUM($Z1255:BQ1255),BQ1258/(Главная!$N$41*12-BQ$1))))))</f>
        <v>0</v>
      </c>
      <c r="BS1255" s="92">
        <f>IF(BS$8="",0,IF(Главная!$N$41=Главная!$N$43,IF(BS$1=12*Главная!$N$41,Главная!$N$28,0),IF(Главная!$N$41&lt;=Главная!$N$43,0,IF(OR(BS$1&lt;=Главная!$N$43*12,BS$1&gt;Главная!$N$41*12),0,IF(BS$1=Главная!$N$41*12,$W$1252-SUM($Z1255:BR1255),BR1258/(Главная!$N$41*12-BR$1))))))</f>
        <v>0</v>
      </c>
      <c r="BT1255" s="92">
        <f>IF(BT$8="",0,IF(Главная!$N$41=Главная!$N$43,IF(BT$1=12*Главная!$N$41,Главная!$N$28,0),IF(Главная!$N$41&lt;=Главная!$N$43,0,IF(OR(BT$1&lt;=Главная!$N$43*12,BT$1&gt;Главная!$N$41*12),0,IF(BT$1=Главная!$N$41*12,$W$1252-SUM($Z1255:BS1255),BS1258/(Главная!$N$41*12-BS$1))))))</f>
        <v>0</v>
      </c>
      <c r="BU1255" s="92">
        <f>IF(BU$8="",0,IF(Главная!$N$41=Главная!$N$43,IF(BU$1=12*Главная!$N$41,Главная!$N$28,0),IF(Главная!$N$41&lt;=Главная!$N$43,0,IF(OR(BU$1&lt;=Главная!$N$43*12,BU$1&gt;Главная!$N$41*12),0,IF(BU$1=Главная!$N$41*12,$W$1252-SUM($Z1255:BT1255),BT1258/(Главная!$N$41*12-BT$1))))))</f>
        <v>0</v>
      </c>
      <c r="BV1255" s="92">
        <f>IF(BV$8="",0,IF(Главная!$N$41=Главная!$N$43,IF(BV$1=12*Главная!$N$41,Главная!$N$28,0),IF(Главная!$N$41&lt;=Главная!$N$43,0,IF(OR(BV$1&lt;=Главная!$N$43*12,BV$1&gt;Главная!$N$41*12),0,IF(BV$1=Главная!$N$41*12,$W$1252-SUM($Z1255:BU1255),BU1258/(Главная!$N$41*12-BU$1))))))</f>
        <v>0</v>
      </c>
      <c r="BW1255" s="92">
        <f>IF(BW$8="",0,IF(Главная!$N$41=Главная!$N$43,IF(BW$1=12*Главная!$N$41,Главная!$N$28,0),IF(Главная!$N$41&lt;=Главная!$N$43,0,IF(OR(BW$1&lt;=Главная!$N$43*12,BW$1&gt;Главная!$N$41*12),0,IF(BW$1=Главная!$N$41*12,$W$1252-SUM($Z1255:BV1255),BV1258/(Главная!$N$41*12-BV$1))))))</f>
        <v>0</v>
      </c>
      <c r="BX1255" s="92">
        <f>IF(BX$8="",0,IF(Главная!$N$41=Главная!$N$43,IF(BX$1=12*Главная!$N$41,Главная!$N$28,0),IF(Главная!$N$41&lt;=Главная!$N$43,0,IF(OR(BX$1&lt;=Главная!$N$43*12,BX$1&gt;Главная!$N$41*12),0,IF(BX$1=Главная!$N$41*12,$W$1252-SUM($Z1255:BW1255),BW1258/(Главная!$N$41*12-BW$1))))))</f>
        <v>0</v>
      </c>
      <c r="BY1255" s="92">
        <f>IF(BY$8="",0,IF(Главная!$N$41=Главная!$N$43,IF(BY$1=12*Главная!$N$41,Главная!$N$28,0),IF(Главная!$N$41&lt;=Главная!$N$43,0,IF(OR(BY$1&lt;=Главная!$N$43*12,BY$1&gt;Главная!$N$41*12),0,IF(BY$1=Главная!$N$41*12,$W$1252-SUM($Z1255:BX1255),BX1258/(Главная!$N$41*12-BX$1))))))</f>
        <v>0</v>
      </c>
      <c r="BZ1255" s="92">
        <f>IF(BZ$8="",0,IF(Главная!$N$41=Главная!$N$43,IF(BZ$1=12*Главная!$N$41,Главная!$N$28,0),IF(Главная!$N$41&lt;=Главная!$N$43,0,IF(OR(BZ$1&lt;=Главная!$N$43*12,BZ$1&gt;Главная!$N$41*12),0,IF(BZ$1=Главная!$N$41*12,$W$1252-SUM($Z1255:BY1255),BY1258/(Главная!$N$41*12-BY$1))))))</f>
        <v>0</v>
      </c>
      <c r="CA1255" s="92">
        <f>IF(CA$8="",0,IF(Главная!$N$41=Главная!$N$43,IF(CA$1=12*Главная!$N$41,Главная!$N$28,0),IF(Главная!$N$41&lt;=Главная!$N$43,0,IF(OR(CA$1&lt;=Главная!$N$43*12,CA$1&gt;Главная!$N$41*12),0,IF(CA$1=Главная!$N$41*12,$W$1252-SUM($Z1255:BZ1255),BZ1258/(Главная!$N$41*12-BZ$1))))))</f>
        <v>0</v>
      </c>
      <c r="CB1255" s="92">
        <f>IF(CB$8="",0,IF(Главная!$N$41=Главная!$N$43,IF(CB$1=12*Главная!$N$41,Главная!$N$28,0),IF(Главная!$N$41&lt;=Главная!$N$43,0,IF(OR(CB$1&lt;=Главная!$N$43*12,CB$1&gt;Главная!$N$41*12),0,IF(CB$1=Главная!$N$41*12,$W$1252-SUM($Z1255:CA1255),CA1258/(Главная!$N$41*12-CA$1))))))</f>
        <v>0</v>
      </c>
      <c r="CC1255" s="92">
        <f>IF(CC$8="",0,IF(Главная!$N$41=Главная!$N$43,IF(CC$1=12*Главная!$N$41,Главная!$N$28,0),IF(Главная!$N$41&lt;=Главная!$N$43,0,IF(OR(CC$1&lt;=Главная!$N$43*12,CC$1&gt;Главная!$N$41*12),0,IF(CC$1=Главная!$N$41*12,$W$1252-SUM($Z1255:CB1255),CB1258/(Главная!$N$41*12-CB$1))))))</f>
        <v>0</v>
      </c>
      <c r="CD1255" s="92">
        <f>IF(CD$8="",0,IF(Главная!$N$41=Главная!$N$43,IF(CD$1=12*Главная!$N$41,Главная!$N$28,0),IF(Главная!$N$41&lt;=Главная!$N$43,0,IF(OR(CD$1&lt;=Главная!$N$43*12,CD$1&gt;Главная!$N$41*12),0,IF(CD$1=Главная!$N$41*12,$W$1252-SUM($Z1255:CC1255),CC1258/(Главная!$N$41*12-CC$1))))))</f>
        <v>0</v>
      </c>
      <c r="CE1255" s="92">
        <f>IF(CE$8="",0,IF(Главная!$N$41=Главная!$N$43,IF(CE$1=12*Главная!$N$41,Главная!$N$28,0),IF(Главная!$N$41&lt;=Главная!$N$43,0,IF(OR(CE$1&lt;=Главная!$N$43*12,CE$1&gt;Главная!$N$41*12),0,IF(CE$1=Главная!$N$41*12,$W$1252-SUM($Z1255:CD1255),CD1258/(Главная!$N$41*12-CD$1))))))</f>
        <v>0</v>
      </c>
      <c r="CF1255" s="92">
        <f>IF(CF$8="",0,IF(Главная!$N$41=Главная!$N$43,IF(CF$1=12*Главная!$N$41,Главная!$N$28,0),IF(Главная!$N$41&lt;=Главная!$N$43,0,IF(OR(CF$1&lt;=Главная!$N$43*12,CF$1&gt;Главная!$N$41*12),0,IF(CF$1=Главная!$N$41*12,$W$1252-SUM($Z1255:CE1255),CE1258/(Главная!$N$41*12-CE$1))))))</f>
        <v>0</v>
      </c>
      <c r="CG1255" s="92">
        <f>IF(CG$8="",0,IF(Главная!$N$41=Главная!$N$43,IF(CG$1=12*Главная!$N$41,Главная!$N$28,0),IF(Главная!$N$41&lt;=Главная!$N$43,0,IF(OR(CG$1&lt;=Главная!$N$43*12,CG$1&gt;Главная!$N$41*12),0,IF(CG$1=Главная!$N$41*12,$W$1252-SUM($Z1255:CF1255),CF1258/(Главная!$N$41*12-CF$1))))))</f>
        <v>0</v>
      </c>
      <c r="CH1255" s="92">
        <f>IF(CH$8="",0,IF(Главная!$N$41=Главная!$N$43,IF(CH$1=12*Главная!$N$41,Главная!$N$28,0),IF(Главная!$N$41&lt;=Главная!$N$43,0,IF(OR(CH$1&lt;=Главная!$N$43*12,CH$1&gt;Главная!$N$41*12),0,IF(CH$1=Главная!$N$41*12,$W$1252-SUM($Z1255:CG1255),CG1258/(Главная!$N$41*12-CG$1))))))</f>
        <v>0</v>
      </c>
      <c r="CI1255" s="92">
        <f>IF(CI$8="",0,IF(Главная!$N$41=Главная!$N$43,IF(CI$1=12*Главная!$N$41,Главная!$N$28,0),IF(Главная!$N$41&lt;=Главная!$N$43,0,IF(OR(CI$1&lt;=Главная!$N$43*12,CI$1&gt;Главная!$N$41*12),0,IF(CI$1=Главная!$N$41*12,$W$1252-SUM($Z1255:CH1255),CH1258/(Главная!$N$41*12-CH$1))))))</f>
        <v>0</v>
      </c>
      <c r="CJ1255" s="92">
        <f>IF(CJ$8="",0,IF(Главная!$N$41=Главная!$N$43,IF(CJ$1=12*Главная!$N$41,Главная!$N$28,0),IF(Главная!$N$41&lt;=Главная!$N$43,0,IF(OR(CJ$1&lt;=Главная!$N$43*12,CJ$1&gt;Главная!$N$41*12),0,IF(CJ$1=Главная!$N$41*12,$W$1252-SUM($Z1255:CI1255),CI1258/(Главная!$N$41*12-CI$1))))))</f>
        <v>0</v>
      </c>
      <c r="CK1255" s="92">
        <f>IF(CK$8="",0,IF(Главная!$N$41=Главная!$N$43,IF(CK$1=12*Главная!$N$41,Главная!$N$28,0),IF(Главная!$N$41&lt;=Главная!$N$43,0,IF(OR(CK$1&lt;=Главная!$N$43*12,CK$1&gt;Главная!$N$41*12),0,IF(CK$1=Главная!$N$41*12,$W$1252-SUM($Z1255:CJ1255),CJ1258/(Главная!$N$41*12-CJ$1))))))</f>
        <v>0</v>
      </c>
      <c r="CL1255" s="92">
        <f>IF(CL$8="",0,IF(Главная!$N$41=Главная!$N$43,IF(CL$1=12*Главная!$N$41,Главная!$N$28,0),IF(Главная!$N$41&lt;=Главная!$N$43,0,IF(OR(CL$1&lt;=Главная!$N$43*12,CL$1&gt;Главная!$N$41*12),0,IF(CL$1=Главная!$N$41*12,$W$1252-SUM($Z1255:CK1255),CK1258/(Главная!$N$41*12-CK$1))))))</f>
        <v>0</v>
      </c>
      <c r="CM1255" s="92">
        <f>IF(CM$8="",0,IF(Главная!$N$41=Главная!$N$43,IF(CM$1=12*Главная!$N$41,Главная!$N$28,0),IF(Главная!$N$41&lt;=Главная!$N$43,0,IF(OR(CM$1&lt;=Главная!$N$43*12,CM$1&gt;Главная!$N$41*12),0,IF(CM$1=Главная!$N$41*12,$W$1252-SUM($Z1255:CL1255),CL1258/(Главная!$N$41*12-CL$1))))))</f>
        <v>0</v>
      </c>
      <c r="CN1255" s="92">
        <f>IF(CN$8="",0,IF(Главная!$N$41=Главная!$N$43,IF(CN$1=12*Главная!$N$41,Главная!$N$28,0),IF(Главная!$N$41&lt;=Главная!$N$43,0,IF(OR(CN$1&lt;=Главная!$N$43*12,CN$1&gt;Главная!$N$41*12),0,IF(CN$1=Главная!$N$41*12,$W$1252-SUM($Z1255:CM1255),CM1258/(Главная!$N$41*12-CM$1))))))</f>
        <v>0</v>
      </c>
      <c r="CO1255" s="92">
        <f>IF(CO$8="",0,IF(Главная!$N$41=Главная!$N$43,IF(CO$1=12*Главная!$N$41,Главная!$N$28,0),IF(Главная!$N$41&lt;=Главная!$N$43,0,IF(OR(CO$1&lt;=Главная!$N$43*12,CO$1&gt;Главная!$N$41*12),0,IF(CO$1=Главная!$N$41*12,$W$1252-SUM($Z1255:CN1255),CN1258/(Главная!$N$41*12-CN$1))))))</f>
        <v>0</v>
      </c>
      <c r="CP1255" s="92">
        <f>IF(CP$8="",0,IF(Главная!$N$41=Главная!$N$43,IF(CP$1=12*Главная!$N$41,Главная!$N$28,0),IF(Главная!$N$41&lt;=Главная!$N$43,0,IF(OR(CP$1&lt;=Главная!$N$43*12,CP$1&gt;Главная!$N$41*12),0,IF(CP$1=Главная!$N$41*12,$W$1252-SUM($Z1255:CO1255),CO1258/(Главная!$N$41*12-CO$1))))))</f>
        <v>0</v>
      </c>
      <c r="CQ1255" s="92">
        <f>IF(CQ$8="",0,IF(Главная!$N$41=Главная!$N$43,IF(CQ$1=12*Главная!$N$41,Главная!$N$28,0),IF(Главная!$N$41&lt;=Главная!$N$43,0,IF(OR(CQ$1&lt;=Главная!$N$43*12,CQ$1&gt;Главная!$N$41*12),0,IF(CQ$1=Главная!$N$41*12,$W$1252-SUM($Z1255:CP1255),CP1258/(Главная!$N$41*12-CP$1))))))</f>
        <v>0</v>
      </c>
      <c r="CR1255" s="92">
        <f>IF(CR$8="",0,IF(Главная!$N$41=Главная!$N$43,IF(CR$1=12*Главная!$N$41,Главная!$N$28,0),IF(Главная!$N$41&lt;=Главная!$N$43,0,IF(OR(CR$1&lt;=Главная!$N$43*12,CR$1&gt;Главная!$N$41*12),0,IF(CR$1=Главная!$N$41*12,$W$1252-SUM($Z1255:CQ1255),CQ1258/(Главная!$N$41*12-CQ$1))))))</f>
        <v>0</v>
      </c>
      <c r="CS1255" s="92">
        <f>IF(CS$8="",0,IF(Главная!$N$41=Главная!$N$43,IF(CS$1=12*Главная!$N$41,Главная!$N$28,0),IF(Главная!$N$41&lt;=Главная!$N$43,0,IF(OR(CS$1&lt;=Главная!$N$43*12,CS$1&gt;Главная!$N$41*12),0,IF(CS$1=Главная!$N$41*12,$W$1252-SUM($Z1255:CR1255),CR1258/(Главная!$N$41*12-CR$1))))))</f>
        <v>0</v>
      </c>
      <c r="CT1255" s="92">
        <f>IF(CT$8="",0,IF(Главная!$N$41=Главная!$N$43,IF(CT$1=12*Главная!$N$41,Главная!$N$28,0),IF(Главная!$N$41&lt;=Главная!$N$43,0,IF(OR(CT$1&lt;=Главная!$N$43*12,CT$1&gt;Главная!$N$41*12),0,IF(CT$1=Главная!$N$41*12,$W$1252-SUM($Z1255:CS1255),CS1258/(Главная!$N$41*12-CS$1))))))</f>
        <v>0</v>
      </c>
      <c r="CU1255" s="92">
        <f>IF(CU$8="",0,IF(Главная!$N$41=Главная!$N$43,IF(CU$1=12*Главная!$N$41,Главная!$N$28,0),IF(Главная!$N$41&lt;=Главная!$N$43,0,IF(OR(CU$1&lt;=Главная!$N$43*12,CU$1&gt;Главная!$N$41*12),0,IF(CU$1=Главная!$N$41*12,$W$1252-SUM($Z1255:CT1255),CT1258/(Главная!$N$41*12-CT$1))))))</f>
        <v>0</v>
      </c>
      <c r="CV1255" s="92">
        <f>IF(CV$8="",0,IF(Главная!$N$41=Главная!$N$43,IF(CV$1=12*Главная!$N$41,Главная!$N$28,0),IF(Главная!$N$41&lt;=Главная!$N$43,0,IF(OR(CV$1&lt;=Главная!$N$43*12,CV$1&gt;Главная!$N$41*12),0,IF(CV$1=Главная!$N$41*12,$W$1252-SUM($Z1255:CU1255),CU1258/(Главная!$N$41*12-CU$1))))))</f>
        <v>0</v>
      </c>
      <c r="CW1255" s="92">
        <f>IF(CW$8="",0,IF(Главная!$N$41=Главная!$N$43,IF(CW$1=12*Главная!$N$41,Главная!$N$28,0),IF(Главная!$N$41&lt;=Главная!$N$43,0,IF(OR(CW$1&lt;=Главная!$N$43*12,CW$1&gt;Главная!$N$41*12),0,IF(CW$1=Главная!$N$41*12,$W$1252-SUM($Z1255:CV1255),CV1258/(Главная!$N$41*12-CV$1))))))</f>
        <v>0</v>
      </c>
      <c r="CX1255" s="92">
        <f>IF(CX$8="",0,IF(Главная!$N$41=Главная!$N$43,IF(CX$1=12*Главная!$N$41,Главная!$N$28,0),IF(Главная!$N$41&lt;=Главная!$N$43,0,IF(OR(CX$1&lt;=Главная!$N$43*12,CX$1&gt;Главная!$N$41*12),0,IF(CX$1=Главная!$N$41*12,$W$1252-SUM($Z1255:CW1255),CW1258/(Главная!$N$41*12-CW$1))))))</f>
        <v>0</v>
      </c>
      <c r="CY1255" s="92">
        <f>IF(CY$8="",0,IF(Главная!$N$41=Главная!$N$43,IF(CY$1=12*Главная!$N$41,Главная!$N$28,0),IF(Главная!$N$41&lt;=Главная!$N$43,0,IF(OR(CY$1&lt;=Главная!$N$43*12,CY$1&gt;Главная!$N$41*12),0,IF(CY$1=Главная!$N$41*12,$W$1252-SUM($Z1255:CX1255),CX1258/(Главная!$N$41*12-CX$1))))))</f>
        <v>0</v>
      </c>
      <c r="CZ1255" s="92">
        <f>IF(CZ$8="",0,IF(Главная!$N$41=Главная!$N$43,IF(CZ$1=12*Главная!$N$41,Главная!$N$28,0),IF(Главная!$N$41&lt;=Главная!$N$43,0,IF(OR(CZ$1&lt;=Главная!$N$43*12,CZ$1&gt;Главная!$N$41*12),0,IF(CZ$1=Главная!$N$41*12,$W$1252-SUM($Z1255:CY1255),CY1258/(Главная!$N$41*12-CY$1))))))</f>
        <v>0</v>
      </c>
      <c r="DA1255" s="92">
        <f>IF(DA$8="",0,IF(Главная!$N$41=Главная!$N$43,IF(DA$1=12*Главная!$N$41,Главная!$N$28,0),IF(Главная!$N$41&lt;=Главная!$N$43,0,IF(OR(DA$1&lt;=Главная!$N$43*12,DA$1&gt;Главная!$N$41*12),0,IF(DA$1=Главная!$N$41*12,$W$1252-SUM($Z1255:CZ1255),CZ1258/(Главная!$N$41*12-CZ$1))))))</f>
        <v>0</v>
      </c>
      <c r="DB1255" s="92">
        <f>IF(DB$8="",0,IF(Главная!$N$41=Главная!$N$43,IF(DB$1=12*Главная!$N$41,Главная!$N$28,0),IF(Главная!$N$41&lt;=Главная!$N$43,0,IF(OR(DB$1&lt;=Главная!$N$43*12,DB$1&gt;Главная!$N$41*12),0,IF(DB$1=Главная!$N$41*12,$W$1252-SUM($Z1255:DA1255),DA1258/(Главная!$N$41*12-DA$1))))))</f>
        <v>0</v>
      </c>
      <c r="DC1255" s="92">
        <f>IF(DC$8="",0,IF(Главная!$N$41=Главная!$N$43,IF(DC$1=12*Главная!$N$41,Главная!$N$28,0),IF(Главная!$N$41&lt;=Главная!$N$43,0,IF(OR(DC$1&lt;=Главная!$N$43*12,DC$1&gt;Главная!$N$41*12),0,IF(DC$1=Главная!$N$41*12,$W$1252-SUM($Z1255:DB1255),DB1258/(Главная!$N$41*12-DB$1))))))</f>
        <v>0</v>
      </c>
      <c r="DD1255" s="92">
        <f>IF(DD$8="",0,IF(Главная!$N$41=Главная!$N$43,IF(DD$1=12*Главная!$N$41,Главная!$N$28,0),IF(Главная!$N$41&lt;=Главная!$N$43,0,IF(OR(DD$1&lt;=Главная!$N$43*12,DD$1&gt;Главная!$N$41*12),0,IF(DD$1=Главная!$N$41*12,$W$1252-SUM($Z1255:DC1255),DC1258/(Главная!$N$41*12-DC$1))))))</f>
        <v>0</v>
      </c>
      <c r="DE1255" s="92">
        <f>IF(DE$8="",0,IF(Главная!$N$41=Главная!$N$43,IF(DE$1=12*Главная!$N$41,Главная!$N$28,0),IF(Главная!$N$41&lt;=Главная!$N$43,0,IF(OR(DE$1&lt;=Главная!$N$43*12,DE$1&gt;Главная!$N$41*12),0,IF(DE$1=Главная!$N$41*12,$W$1252-SUM($Z1255:DD1255),DD1258/(Главная!$N$41*12-DD$1))))))</f>
        <v>0</v>
      </c>
      <c r="DF1255" s="92">
        <f>IF(DF$8="",0,IF(Главная!$N$41=Главная!$N$43,IF(DF$1=12*Главная!$N$41,Главная!$N$28,0),IF(Главная!$N$41&lt;=Главная!$N$43,0,IF(OR(DF$1&lt;=Главная!$N$43*12,DF$1&gt;Главная!$N$41*12),0,IF(DF$1=Главная!$N$41*12,$W$1252-SUM($Z1255:DE1255),DE1258/(Главная!$N$41*12-DE$1))))))</f>
        <v>0</v>
      </c>
      <c r="DG1255" s="92">
        <f>IF(DG$8="",0,IF(Главная!$N$41=Главная!$N$43,IF(DG$1=12*Главная!$N$41,Главная!$N$28,0),IF(Главная!$N$41&lt;=Главная!$N$43,0,IF(OR(DG$1&lt;=Главная!$N$43*12,DG$1&gt;Главная!$N$41*12),0,IF(DG$1=Главная!$N$41*12,$W$1252-SUM($Z1255:DF1255),DF1258/(Главная!$N$41*12-DF$1))))))</f>
        <v>0</v>
      </c>
      <c r="DH1255" s="92">
        <f>IF(DH$8="",0,IF(Главная!$N$41=Главная!$N$43,IF(DH$1=12*Главная!$N$41,Главная!$N$28,0),IF(Главная!$N$41&lt;=Главная!$N$43,0,IF(OR(DH$1&lt;=Главная!$N$43*12,DH$1&gt;Главная!$N$41*12),0,IF(DH$1=Главная!$N$41*12,$W$1252-SUM($Z1255:DG1255),DG1258/(Главная!$N$41*12-DG$1))))))</f>
        <v>0</v>
      </c>
      <c r="DI1255" s="92">
        <f>IF(DI$8="",0,IF(Главная!$N$41=Главная!$N$43,IF(DI$1=12*Главная!$N$41,Главная!$N$28,0),IF(Главная!$N$41&lt;=Главная!$N$43,0,IF(OR(DI$1&lt;=Главная!$N$43*12,DI$1&gt;Главная!$N$41*12),0,IF(DI$1=Главная!$N$41*12,$W$1252-SUM($Z1255:DH1255),DH1258/(Главная!$N$41*12-DH$1))))))</f>
        <v>0</v>
      </c>
      <c r="DJ1255" s="92">
        <f>IF(DJ$8="",0,IF(Главная!$N$41=Главная!$N$43,IF(DJ$1=12*Главная!$N$41,Главная!$N$28,0),IF(Главная!$N$41&lt;=Главная!$N$43,0,IF(OR(DJ$1&lt;=Главная!$N$43*12,DJ$1&gt;Главная!$N$41*12),0,IF(DJ$1=Главная!$N$41*12,$W$1252-SUM($Z1255:DI1255),DI1258/(Главная!$N$41*12-DI$1))))))</f>
        <v>0</v>
      </c>
      <c r="DK1255" s="92">
        <f>IF(DK$8="",0,IF(Главная!$N$41=Главная!$N$43,IF(DK$1=12*Главная!$N$41,Главная!$N$28,0),IF(Главная!$N$41&lt;=Главная!$N$43,0,IF(OR(DK$1&lt;=Главная!$N$43*12,DK$1&gt;Главная!$N$41*12),0,IF(DK$1=Главная!$N$41*12,$W$1252-SUM($Z1255:DJ1255),DJ1258/(Главная!$N$41*12-DJ$1))))))</f>
        <v>0</v>
      </c>
      <c r="DL1255" s="92">
        <f>IF(DL$8="",0,IF(Главная!$N$41=Главная!$N$43,IF(DL$1=12*Главная!$N$41,Главная!$N$28,0),IF(Главная!$N$41&lt;=Главная!$N$43,0,IF(OR(DL$1&lt;=Главная!$N$43*12,DL$1&gt;Главная!$N$41*12),0,IF(DL$1=Главная!$N$41*12,$W$1252-SUM($Z1255:DK1255),DK1258/(Главная!$N$41*12-DK$1))))))</f>
        <v>0</v>
      </c>
      <c r="DM1255" s="92">
        <f>IF(DM$8="",0,IF(Главная!$N$41=Главная!$N$43,IF(DM$1=12*Главная!$N$41,Главная!$N$28,0),IF(Главная!$N$41&lt;=Главная!$N$43,0,IF(OR(DM$1&lt;=Главная!$N$43*12,DM$1&gt;Главная!$N$41*12),0,IF(DM$1=Главная!$N$41*12,$W$1252-SUM($Z1255:DL1255),DL1258/(Главная!$N$41*12-DL$1))))))</f>
        <v>0</v>
      </c>
      <c r="DN1255" s="92">
        <f>IF(DN$8="",0,IF(Главная!$N$41=Главная!$N$43,IF(DN$1=12*Главная!$N$41,Главная!$N$28,0),IF(Главная!$N$41&lt;=Главная!$N$43,0,IF(OR(DN$1&lt;=Главная!$N$43*12,DN$1&gt;Главная!$N$41*12),0,IF(DN$1=Главная!$N$41*12,$W$1252-SUM($Z1255:DM1255),DM1258/(Главная!$N$41*12-DM$1))))))</f>
        <v>0</v>
      </c>
      <c r="DO1255" s="92">
        <f>IF(DO$8="",0,IF(Главная!$N$41=Главная!$N$43,IF(DO$1=12*Главная!$N$41,Главная!$N$28,0),IF(Главная!$N$41&lt;=Главная!$N$43,0,IF(OR(DO$1&lt;=Главная!$N$43*12,DO$1&gt;Главная!$N$41*12),0,IF(DO$1=Главная!$N$41*12,$W$1252-SUM($Z1255:DN1255),DN1258/(Главная!$N$41*12-DN$1))))))</f>
        <v>0</v>
      </c>
      <c r="DP1255" s="92">
        <f>IF(DP$8="",0,IF(Главная!$N$41=Главная!$N$43,IF(DP$1=12*Главная!$N$41,Главная!$N$28,0),IF(Главная!$N$41&lt;=Главная!$N$43,0,IF(OR(DP$1&lt;=Главная!$N$43*12,DP$1&gt;Главная!$N$41*12),0,IF(DP$1=Главная!$N$41*12,$W$1252-SUM($Z1255:DO1255),DO1258/(Главная!$N$41*12-DO$1))))))</f>
        <v>0</v>
      </c>
      <c r="DQ1255" s="92">
        <f>IF(DQ$8="",0,IF(Главная!$N$41=Главная!$N$43,IF(DQ$1=12*Главная!$N$41,Главная!$N$28,0),IF(Главная!$N$41&lt;=Главная!$N$43,0,IF(OR(DQ$1&lt;=Главная!$N$43*12,DQ$1&gt;Главная!$N$41*12),0,IF(DQ$1=Главная!$N$41*12,$W$1252-SUM($Z1255:DP1255),DP1258/(Главная!$N$41*12-DP$1))))))</f>
        <v>0</v>
      </c>
      <c r="DR1255" s="92">
        <f>IF(DR$8="",0,IF(Главная!$N$41=Главная!$N$43,IF(DR$1=12*Главная!$N$41,Главная!$N$28,0),IF(Главная!$N$41&lt;=Главная!$N$43,0,IF(OR(DR$1&lt;=Главная!$N$43*12,DR$1&gt;Главная!$N$41*12),0,IF(DR$1=Главная!$N$41*12,$W$1252-SUM($Z1255:DQ1255),DQ1258/(Главная!$N$41*12-DQ$1))))))</f>
        <v>0</v>
      </c>
      <c r="DS1255" s="92">
        <f>IF(DS$8="",0,IF(Главная!$N$41=Главная!$N$43,IF(DS$1=12*Главная!$N$41,Главная!$N$28,0),IF(Главная!$N$41&lt;=Главная!$N$43,0,IF(OR(DS$1&lt;=Главная!$N$43*12,DS$1&gt;Главная!$N$41*12),0,IF(DS$1=Главная!$N$41*12,$W$1252-SUM($Z1255:DR1255),DR1258/(Главная!$N$41*12-DR$1))))))</f>
        <v>0</v>
      </c>
      <c r="DT1255" s="92">
        <f>IF(DT$8="",0,IF(Главная!$N$41=Главная!$N$43,IF(DT$1=12*Главная!$N$41,Главная!$N$28,0),IF(Главная!$N$41&lt;=Главная!$N$43,0,IF(OR(DT$1&lt;=Главная!$N$43*12,DT$1&gt;Главная!$N$41*12),0,IF(DT$1=Главная!$N$41*12,$W$1252-SUM($Z1255:DS1255),DS1258/(Главная!$N$41*12-DS$1))))))</f>
        <v>0</v>
      </c>
      <c r="DU1255" s="92">
        <f>IF(DU$8="",0,IF(Главная!$N$41=Главная!$N$43,IF(DU$1=12*Главная!$N$41,Главная!$N$28,0),IF(Главная!$N$41&lt;=Главная!$N$43,0,IF(OR(DU$1&lt;=Главная!$N$43*12,DU$1&gt;Главная!$N$41*12),0,IF(DU$1=Главная!$N$41*12,$W$1252-SUM($Z1255:DT1255),DT1258/(Главная!$N$41*12-DT$1))))))</f>
        <v>0</v>
      </c>
      <c r="DV1255" s="92">
        <f>IF(DV$8="",0,IF(Главная!$N$41=Главная!$N$43,IF(DV$1=12*Главная!$N$41,Главная!$N$28,0),IF(Главная!$N$41&lt;=Главная!$N$43,0,IF(OR(DV$1&lt;=Главная!$N$43*12,DV$1&gt;Главная!$N$41*12),0,IF(DV$1=Главная!$N$41*12,$W$1252-SUM($Z1255:DU1255),DU1258/(Главная!$N$41*12-DU$1))))))</f>
        <v>0</v>
      </c>
      <c r="DW1255" s="92">
        <f>IF(DW$8="",0,IF(Главная!$N$41=Главная!$N$43,IF(DW$1=12*Главная!$N$41,Главная!$N$28,0),IF(Главная!$N$41&lt;=Главная!$N$43,0,IF(OR(DW$1&lt;=Главная!$N$43*12,DW$1&gt;Главная!$N$41*12),0,IF(DW$1=Главная!$N$41*12,$W$1252-SUM($Z1255:DV1255),DV1258/(Главная!$N$41*12-DV$1))))))</f>
        <v>0</v>
      </c>
      <c r="DX1255" s="92">
        <f>IF(DX$8="",0,IF(Главная!$N$41=Главная!$N$43,IF(DX$1=12*Главная!$N$41,Главная!$N$28,0),IF(Главная!$N$41&lt;=Главная!$N$43,0,IF(OR(DX$1&lt;=Главная!$N$43*12,DX$1&gt;Главная!$N$41*12),0,IF(DX$1=Главная!$N$41*12,$W$1252-SUM($Z1255:DW1255),DW1258/(Главная!$N$41*12-DW$1))))))</f>
        <v>0</v>
      </c>
      <c r="DY1255" s="92">
        <f>IF(DY$8="",0,IF(Главная!$N$41=Главная!$N$43,IF(DY$1=12*Главная!$N$41,Главная!$N$28,0),IF(Главная!$N$41&lt;=Главная!$N$43,0,IF(OR(DY$1&lt;=Главная!$N$43*12,DY$1&gt;Главная!$N$41*12),0,IF(DY$1=Главная!$N$41*12,$W$1252-SUM($Z1255:DX1255),DX1258/(Главная!$N$41*12-DX$1))))))</f>
        <v>0</v>
      </c>
      <c r="DZ1255" s="92">
        <f>IF(DZ$8="",0,IF(Главная!$N$41=Главная!$N$43,IF(DZ$1=12*Главная!$N$41,Главная!$N$28,0),IF(Главная!$N$41&lt;=Главная!$N$43,0,IF(OR(DZ$1&lt;=Главная!$N$43*12,DZ$1&gt;Главная!$N$41*12),0,IF(DZ$1=Главная!$N$41*12,$W$1252-SUM($Z1255:DY1255),DY1258/(Главная!$N$41*12-DY$1))))))</f>
        <v>0</v>
      </c>
      <c r="EA1255" s="92">
        <f>IF(EA$8="",0,IF(Главная!$N$41=Главная!$N$43,IF(EA$1=12*Главная!$N$41,Главная!$N$28,0),IF(Главная!$N$41&lt;=Главная!$N$43,0,IF(OR(EA$1&lt;=Главная!$N$43*12,EA$1&gt;Главная!$N$41*12),0,IF(EA$1=Главная!$N$41*12,$W$1252-SUM($Z1255:DZ1255),DZ1258/(Главная!$N$41*12-DZ$1))))))</f>
        <v>0</v>
      </c>
      <c r="EB1255" s="92">
        <f>IF(EB$8="",0,IF(Главная!$N$41=Главная!$N$43,IF(EB$1=12*Главная!$N$41,Главная!$N$28,0),IF(Главная!$N$41&lt;=Главная!$N$43,0,IF(OR(EB$1&lt;=Главная!$N$43*12,EB$1&gt;Главная!$N$41*12),0,IF(EB$1=Главная!$N$41*12,$W$1252-SUM($Z1255:EA1255),EA1258/(Главная!$N$41*12-EA$1))))))</f>
        <v>0</v>
      </c>
      <c r="EC1255" s="92">
        <f>IF(EC$8="",0,IF(Главная!$N$41=Главная!$N$43,IF(EC$1=12*Главная!$N$41,Главная!$N$28,0),IF(Главная!$N$41&lt;=Главная!$N$43,0,IF(OR(EC$1&lt;=Главная!$N$43*12,EC$1&gt;Главная!$N$41*12),0,IF(EC$1=Главная!$N$41*12,$W$1252-SUM($Z1255:EB1255),EB1258/(Главная!$N$41*12-EB$1))))))</f>
        <v>0</v>
      </c>
      <c r="ED1255" s="92">
        <f>IF(ED$8="",0,IF(Главная!$N$41=Главная!$N$43,IF(ED$1=12*Главная!$N$41,Главная!$N$28,0),IF(Главная!$N$41&lt;=Главная!$N$43,0,IF(OR(ED$1&lt;=Главная!$N$43*12,ED$1&gt;Главная!$N$41*12),0,IF(ED$1=Главная!$N$41*12,$W$1252-SUM($Z1255:EC1255),EC1258/(Главная!$N$41*12-EC$1))))))</f>
        <v>0</v>
      </c>
      <c r="EE1255" s="92">
        <f>IF(EE$8="",0,IF(Главная!$N$41=Главная!$N$43,IF(EE$1=12*Главная!$N$41,Главная!$N$28,0),IF(Главная!$N$41&lt;=Главная!$N$43,0,IF(OR(EE$1&lt;=Главная!$N$43*12,EE$1&gt;Главная!$N$41*12),0,IF(EE$1=Главная!$N$41*12,$W$1252-SUM($Z1255:ED1255),ED1258/(Главная!$N$41*12-ED$1))))))</f>
        <v>0</v>
      </c>
      <c r="EF1255" s="92">
        <f>IF(EF$8="",0,IF(Главная!$N$41=Главная!$N$43,IF(EF$1=12*Главная!$N$41,Главная!$N$28,0),IF(Главная!$N$41&lt;=Главная!$N$43,0,IF(OR(EF$1&lt;=Главная!$N$43*12,EF$1&gt;Главная!$N$41*12),0,IF(EF$1=Главная!$N$41*12,$W$1252-SUM($Z1255:EE1255),EE1258/(Главная!$N$41*12-EE$1))))))</f>
        <v>0</v>
      </c>
      <c r="EG1255" s="92">
        <f>IF(EG$8="",0,IF(Главная!$N$41=Главная!$N$43,IF(EG$1=12*Главная!$N$41,Главная!$N$28,0),IF(Главная!$N$41&lt;=Главная!$N$43,0,IF(OR(EG$1&lt;=Главная!$N$43*12,EG$1&gt;Главная!$N$41*12),0,IF(EG$1=Главная!$N$41*12,$W$1252-SUM($Z1255:EF1255),EF1258/(Главная!$N$41*12-EF$1))))))</f>
        <v>0</v>
      </c>
      <c r="EH1255" s="92">
        <f>IF(EH$8="",0,IF(Главная!$N$41=Главная!$N$43,IF(EH$1=12*Главная!$N$41,Главная!$N$28,0),IF(Главная!$N$41&lt;=Главная!$N$43,0,IF(OR(EH$1&lt;=Главная!$N$43*12,EH$1&gt;Главная!$N$41*12),0,IF(EH$1=Главная!$N$41*12,$W$1252-SUM($Z1255:EG1255),EG1258/(Главная!$N$41*12-EG$1))))))</f>
        <v>0</v>
      </c>
      <c r="EI1255" s="92">
        <f>IF(EI$8="",0,IF(Главная!$N$41=Главная!$N$43,IF(EI$1=12*Главная!$N$41,Главная!$N$28,0),IF(Главная!$N$41&lt;=Главная!$N$43,0,IF(OR(EI$1&lt;=Главная!$N$43*12,EI$1&gt;Главная!$N$41*12),0,IF(EI$1=Главная!$N$41*12,$W$1252-SUM($Z1255:EH1255),EH1258/(Главная!$N$41*12-EH$1))))))</f>
        <v>0</v>
      </c>
      <c r="EJ1255" s="92">
        <f>IF(EJ$8="",0,IF(Главная!$N$41=Главная!$N$43,IF(EJ$1=12*Главная!$N$41,Главная!$N$28,0),IF(Главная!$N$41&lt;=Главная!$N$43,0,IF(OR(EJ$1&lt;=Главная!$N$43*12,EJ$1&gt;Главная!$N$41*12),0,IF(EJ$1=Главная!$N$41*12,$W$1252-SUM($Z1255:EI1255),EI1258/(Главная!$N$41*12-EI$1))))))</f>
        <v>0</v>
      </c>
      <c r="EK1255" s="92">
        <f>IF(EK$8="",0,IF(Главная!$N$41=Главная!$N$43,IF(EK$1=12*Главная!$N$41,Главная!$N$28,0),IF(Главная!$N$41&lt;=Главная!$N$43,0,IF(OR(EK$1&lt;=Главная!$N$43*12,EK$1&gt;Главная!$N$41*12),0,IF(EK$1=Главная!$N$41*12,$W$1252-SUM($Z1255:EJ1255),EJ1258/(Главная!$N$41*12-EJ$1))))))</f>
        <v>0</v>
      </c>
      <c r="EL1255" s="92">
        <f>IF(EL$8="",0,IF(Главная!$N$41=Главная!$N$43,IF(EL$1=12*Главная!$N$41,Главная!$N$28,0),IF(Главная!$N$41&lt;=Главная!$N$43,0,IF(OR(EL$1&lt;=Главная!$N$43*12,EL$1&gt;Главная!$N$41*12),0,IF(EL$1=Главная!$N$41*12,$W$1252-SUM($Z1255:EK1255),EK1258/(Главная!$N$41*12-EK$1))))))</f>
        <v>0</v>
      </c>
      <c r="EM1255" s="92">
        <f>IF(EM$8="",0,IF(Главная!$N$41=Главная!$N$43,IF(EM$1=12*Главная!$N$41,Главная!$N$28,0),IF(Главная!$N$41&lt;=Главная!$N$43,0,IF(OR(EM$1&lt;=Главная!$N$43*12,EM$1&gt;Главная!$N$41*12),0,IF(EM$1=Главная!$N$41*12,$W$1252-SUM($Z1255:EL1255),EL1258/(Главная!$N$41*12-EL$1))))))</f>
        <v>0</v>
      </c>
      <c r="EN1255" s="92">
        <f>IF(EN$8="",0,IF(Главная!$N$41=Главная!$N$43,IF(EN$1=12*Главная!$N$41,Главная!$N$28,0),IF(Главная!$N$41&lt;=Главная!$N$43,0,IF(OR(EN$1&lt;=Главная!$N$43*12,EN$1&gt;Главная!$N$41*12),0,IF(EN$1=Главная!$N$41*12,$W$1252-SUM($Z1255:EM1255),EM1258/(Главная!$N$41*12-EM$1))))))</f>
        <v>0</v>
      </c>
      <c r="EO1255" s="92">
        <f>IF(EO$8="",0,IF(Главная!$N$41=Главная!$N$43,IF(EO$1=12*Главная!$N$41,Главная!$N$28,0),IF(Главная!$N$41&lt;=Главная!$N$43,0,IF(OR(EO$1&lt;=Главная!$N$43*12,EO$1&gt;Главная!$N$41*12),0,IF(EO$1=Главная!$N$41*12,$W$1252-SUM($Z1255:EN1255),EN1258/(Главная!$N$41*12-EN$1))))))</f>
        <v>0</v>
      </c>
      <c r="EP1255" s="92">
        <f>IF(EP$8="",0,IF(Главная!$N$41=Главная!$N$43,IF(EP$1=12*Главная!$N$41,Главная!$N$28,0),IF(Главная!$N$41&lt;=Главная!$N$43,0,IF(OR(EP$1&lt;=Главная!$N$43*12,EP$1&gt;Главная!$N$41*12),0,IF(EP$1=Главная!$N$41*12,$W$1252-SUM($Z1255:EO1255),EO1258/(Главная!$N$41*12-EO$1))))))</f>
        <v>0</v>
      </c>
      <c r="EQ1255" s="92">
        <f>IF(EQ$8="",0,IF(Главная!$N$41=Главная!$N$43,IF(EQ$1=12*Главная!$N$41,Главная!$N$28,0),IF(Главная!$N$41&lt;=Главная!$N$43,0,IF(OR(EQ$1&lt;=Главная!$N$43*12,EQ$1&gt;Главная!$N$41*12),0,IF(EQ$1=Главная!$N$41*12,$W$1252-SUM($Z1255:EP1255),EP1258/(Главная!$N$41*12-EP$1))))))</f>
        <v>0</v>
      </c>
      <c r="ER1255" s="92">
        <f>IF(ER$8="",0,IF(Главная!$N$41=Главная!$N$43,IF(ER$1=12*Главная!$N$41,Главная!$N$28,0),IF(Главная!$N$41&lt;=Главная!$N$43,0,IF(OR(ER$1&lt;=Главная!$N$43*12,ER$1&gt;Главная!$N$41*12),0,IF(ER$1=Главная!$N$41*12,$W$1252-SUM($Z1255:EQ1255),EQ1258/(Главная!$N$41*12-EQ$1))))))</f>
        <v>0</v>
      </c>
      <c r="ES1255" s="92">
        <f>IF(ES$8="",0,IF(Главная!$N$41=Главная!$N$43,IF(ES$1=12*Главная!$N$41,Главная!$N$28,0),IF(Главная!$N$41&lt;=Главная!$N$43,0,IF(OR(ES$1&lt;=Главная!$N$43*12,ES$1&gt;Главная!$N$41*12),0,IF(ES$1=Главная!$N$41*12,$W$1252-SUM($Z1255:ER1255),ER1258/(Главная!$N$41*12-ER$1))))))</f>
        <v>0</v>
      </c>
      <c r="ET1255" s="92">
        <f>IF(ET$8="",0,IF(Главная!$N$41=Главная!$N$43,IF(ET$1=12*Главная!$N$41,Главная!$N$28,0),IF(Главная!$N$41&lt;=Главная!$N$43,0,IF(OR(ET$1&lt;=Главная!$N$43*12,ET$1&gt;Главная!$N$41*12),0,IF(ET$1=Главная!$N$41*12,$W$1252-SUM($Z1255:ES1255),ES1258/(Главная!$N$41*12-ES$1))))))</f>
        <v>0</v>
      </c>
      <c r="EU1255" s="92">
        <f>IF(EU$8="",0,IF(Главная!$N$41=Главная!$N$43,IF(EU$1=12*Главная!$N$41,Главная!$N$28,0),IF(Главная!$N$41&lt;=Главная!$N$43,0,IF(OR(EU$1&lt;=Главная!$N$43*12,EU$1&gt;Главная!$N$41*12),0,IF(EU$1=Главная!$N$41*12,$W$1252-SUM($Z1255:ET1255),ET1258/(Главная!$N$41*12-ET$1))))))</f>
        <v>0</v>
      </c>
      <c r="EV1255" s="92">
        <f>IF(EV$8="",0,IF(Главная!$N$41=Главная!$N$43,IF(EV$1=12*Главная!$N$41,Главная!$N$28,0),IF(Главная!$N$41&lt;=Главная!$N$43,0,IF(OR(EV$1&lt;=Главная!$N$43*12,EV$1&gt;Главная!$N$41*12),0,IF(EV$1=Главная!$N$41*12,$W$1252-SUM($Z1255:EU1255),EU1258/(Главная!$N$41*12-EU$1))))))</f>
        <v>0</v>
      </c>
      <c r="EW1255" s="92">
        <f>IF(EW$8="",0,IF(Главная!$N$41=Главная!$N$43,IF(EW$1=12*Главная!$N$41,Главная!$N$28,0),IF(Главная!$N$41&lt;=Главная!$N$43,0,IF(OR(EW$1&lt;=Главная!$N$43*12,EW$1&gt;Главная!$N$41*12),0,IF(EW$1=Главная!$N$41*12,$W$1252-SUM($Z1255:EV1255),EV1258/(Главная!$N$41*12-EV$1))))))</f>
        <v>0</v>
      </c>
      <c r="EX1255" s="92">
        <f>IF(EX$8="",0,IF(Главная!$N$41=Главная!$N$43,IF(EX$1=12*Главная!$N$41,Главная!$N$28,0),IF(Главная!$N$41&lt;=Главная!$N$43,0,IF(OR(EX$1&lt;=Главная!$N$43*12,EX$1&gt;Главная!$N$41*12),0,IF(EX$1=Главная!$N$41*12,$W$1252-SUM($Z1255:EW1255),EW1258/(Главная!$N$41*12-EW$1))))))</f>
        <v>0</v>
      </c>
      <c r="EY1255" s="92">
        <f>IF(EY$8="",0,IF(Главная!$N$41=Главная!$N$43,IF(EY$1=12*Главная!$N$41,Главная!$N$28,0),IF(Главная!$N$41&lt;=Главная!$N$43,0,IF(OR(EY$1&lt;=Главная!$N$43*12,EY$1&gt;Главная!$N$41*12),0,IF(EY$1=Главная!$N$41*12,$W$1252-SUM($Z1255:EX1255),EX1258/(Главная!$N$41*12-EX$1))))))</f>
        <v>0</v>
      </c>
      <c r="EZ1255" s="92">
        <f>IF(EZ$8="",0,IF(Главная!$N$41=Главная!$N$43,IF(EZ$1=12*Главная!$N$41,Главная!$N$28,0),IF(Главная!$N$41&lt;=Главная!$N$43,0,IF(OR(EZ$1&lt;=Главная!$N$43*12,EZ$1&gt;Главная!$N$41*12),0,IF(EZ$1=Главная!$N$41*12,$W$1252-SUM($Z1255:EY1255),EY1258/(Главная!$N$41*12-EY$1))))))</f>
        <v>0</v>
      </c>
      <c r="FA1255" s="92">
        <f>IF(FA$8="",0,IF(Главная!$N$41=Главная!$N$43,IF(FA$1=12*Главная!$N$41,Главная!$N$28,0),IF(Главная!$N$41&lt;=Главная!$N$43,0,IF(OR(FA$1&lt;=Главная!$N$43*12,FA$1&gt;Главная!$N$41*12),0,IF(FA$1=Главная!$N$41*12,$W$1252-SUM($Z1255:EZ1255),EZ1258/(Главная!$N$41*12-EZ$1))))))</f>
        <v>0</v>
      </c>
      <c r="FB1255" s="92">
        <f>IF(FB$8="",0,IF(Главная!$N$41=Главная!$N$43,IF(FB$1=12*Главная!$N$41,Главная!$N$28,0),IF(Главная!$N$41&lt;=Главная!$N$43,0,IF(OR(FB$1&lt;=Главная!$N$43*12,FB$1&gt;Главная!$N$41*12),0,IF(FB$1=Главная!$N$41*12,$W$1252-SUM($Z1255:FA1255),FA1258/(Главная!$N$41*12-FA$1))))))</f>
        <v>0</v>
      </c>
      <c r="FC1255" s="92">
        <f>IF(FC$8="",0,IF(Главная!$N$41=Главная!$N$43,IF(FC$1=12*Главная!$N$41,Главная!$N$28,0),IF(Главная!$N$41&lt;=Главная!$N$43,0,IF(OR(FC$1&lt;=Главная!$N$43*12,FC$1&gt;Главная!$N$41*12),0,IF(FC$1=Главная!$N$41*12,$W$1252-SUM($Z1255:FB1255),FB1258/(Главная!$N$41*12-FB$1))))))</f>
        <v>0</v>
      </c>
      <c r="FD1255" s="92">
        <f>IF(FD$8="",0,IF(Главная!$N$41=Главная!$N$43,IF(FD$1=12*Главная!$N$41,Главная!$N$28,0),IF(Главная!$N$41&lt;=Главная!$N$43,0,IF(OR(FD$1&lt;=Главная!$N$43*12,FD$1&gt;Главная!$N$41*12),0,IF(FD$1=Главная!$N$41*12,$W$1252-SUM($Z1255:FC1255),FC1258/(Главная!$N$41*12-FC$1))))))</f>
        <v>0</v>
      </c>
      <c r="FE1255" s="92">
        <f>IF(FE$8="",0,IF(Главная!$N$41=Главная!$N$43,IF(FE$1=12*Главная!$N$41,Главная!$N$28,0),IF(Главная!$N$41&lt;=Главная!$N$43,0,IF(OR(FE$1&lt;=Главная!$N$43*12,FE$1&gt;Главная!$N$41*12),0,IF(FE$1=Главная!$N$41*12,$W$1252-SUM($Z1255:FD1255),FD1258/(Главная!$N$41*12-FD$1))))))</f>
        <v>0</v>
      </c>
      <c r="FF1255" s="92">
        <f>IF(FF$8="",0,IF(Главная!$N$41=Главная!$N$43,IF(FF$1=12*Главная!$N$41,Главная!$N$28,0),IF(Главная!$N$41&lt;=Главная!$N$43,0,IF(OR(FF$1&lt;=Главная!$N$43*12,FF$1&gt;Главная!$N$41*12),0,IF(FF$1=Главная!$N$41*12,$W$1252-SUM($Z1255:FE1255),FE1258/(Главная!$N$41*12-FE$1))))))</f>
        <v>0</v>
      </c>
      <c r="FG1255" s="92">
        <f>IF(FG$8="",0,IF(Главная!$N$41=Главная!$N$43,IF(FG$1=12*Главная!$N$41,Главная!$N$28,0),IF(Главная!$N$41&lt;=Главная!$N$43,0,IF(OR(FG$1&lt;=Главная!$N$43*12,FG$1&gt;Главная!$N$41*12),0,IF(FG$1=Главная!$N$41*12,$W$1252-SUM($Z1255:FF1255),FF1258/(Главная!$N$41*12-FF$1))))))</f>
        <v>0</v>
      </c>
      <c r="FH1255" s="92">
        <f>IF(FH$8="",0,IF(Главная!$N$41=Главная!$N$43,IF(FH$1=12*Главная!$N$41,Главная!$N$28,0),IF(Главная!$N$41&lt;=Главная!$N$43,0,IF(OR(FH$1&lt;=Главная!$N$43*12,FH$1&gt;Главная!$N$41*12),0,IF(FH$1=Главная!$N$41*12,$W$1252-SUM($Z1255:FG1255),FG1258/(Главная!$N$41*12-FG$1))))))</f>
        <v>0</v>
      </c>
      <c r="FI1255" s="92">
        <f>IF(FI$8="",0,IF(Главная!$N$41=Главная!$N$43,IF(FI$1=12*Главная!$N$41,Главная!$N$28,0),IF(Главная!$N$41&lt;=Главная!$N$43,0,IF(OR(FI$1&lt;=Главная!$N$43*12,FI$1&gt;Главная!$N$41*12),0,IF(FI$1=Главная!$N$41*12,$W$1252-SUM($Z1255:FH1255),FH1258/(Главная!$N$41*12-FH$1))))))</f>
        <v>0</v>
      </c>
      <c r="FJ1255" s="92">
        <f>IF(FJ$8="",0,IF(Главная!$N$41=Главная!$N$43,IF(FJ$1=12*Главная!$N$41,Главная!$N$28,0),IF(Главная!$N$41&lt;=Главная!$N$43,0,IF(OR(FJ$1&lt;=Главная!$N$43*12,FJ$1&gt;Главная!$N$41*12),0,IF(FJ$1=Главная!$N$41*12,$W$1252-SUM($Z1255:FI1255),FI1258/(Главная!$N$41*12-FI$1))))))</f>
        <v>0</v>
      </c>
      <c r="FK1255" s="92">
        <f>IF(FK$8="",0,IF(Главная!$N$41=Главная!$N$43,IF(FK$1=12*Главная!$N$41,Главная!$N$28,0),IF(Главная!$N$41&lt;=Главная!$N$43,0,IF(OR(FK$1&lt;=Главная!$N$43*12,FK$1&gt;Главная!$N$41*12),0,IF(FK$1=Главная!$N$41*12,$W$1252-SUM($Z1255:FJ1255),FJ1258/(Главная!$N$41*12-FJ$1))))))</f>
        <v>0</v>
      </c>
      <c r="FL1255" s="92">
        <f>IF(FL$8="",0,IF(Главная!$N$41=Главная!$N$43,IF(FL$1=12*Главная!$N$41,Главная!$N$28,0),IF(Главная!$N$41&lt;=Главная!$N$43,0,IF(OR(FL$1&lt;=Главная!$N$43*12,FL$1&gt;Главная!$N$41*12),0,IF(FL$1=Главная!$N$41*12,$W$1252-SUM($Z1255:FK1255),FK1258/(Главная!$N$41*12-FK$1))))))</f>
        <v>0</v>
      </c>
      <c r="FM1255" s="92">
        <f>IF(FM$8="",0,IF(Главная!$N$41=Главная!$N$43,IF(FM$1=12*Главная!$N$41,Главная!$N$28,0),IF(Главная!$N$41&lt;=Главная!$N$43,0,IF(OR(FM$1&lt;=Главная!$N$43*12,FM$1&gt;Главная!$N$41*12),0,IF(FM$1=Главная!$N$41*12,$W$1252-SUM($Z1255:FL1255),FL1258/(Главная!$N$41*12-FL$1))))))</f>
        <v>0</v>
      </c>
      <c r="FN1255" s="92">
        <f>IF(FN$8="",0,IF(Главная!$N$41=Главная!$N$43,IF(FN$1=12*Главная!$N$41,Главная!$N$28,0),IF(Главная!$N$41&lt;=Главная!$N$43,0,IF(OR(FN$1&lt;=Главная!$N$43*12,FN$1&gt;Главная!$N$41*12),0,IF(FN$1=Главная!$N$41*12,$W$1252-SUM($Z1255:FM1255),FM1258/(Главная!$N$41*12-FM$1))))))</f>
        <v>0</v>
      </c>
      <c r="FO1255" s="92">
        <f>IF(FO$8="",0,IF(Главная!$N$41=Главная!$N$43,IF(FO$1=12*Главная!$N$41,Главная!$N$28,0),IF(Главная!$N$41&lt;=Главная!$N$43,0,IF(OR(FO$1&lt;=Главная!$N$43*12,FO$1&gt;Главная!$N$41*12),0,IF(FO$1=Главная!$N$41*12,$W$1252-SUM($Z1255:FN1255),FN1258/(Главная!$N$41*12-FN$1))))))</f>
        <v>0</v>
      </c>
      <c r="FP1255" s="92">
        <f>IF(FP$8="",0,IF(Главная!$N$41=Главная!$N$43,IF(FP$1=12*Главная!$N$41,Главная!$N$28,0),IF(Главная!$N$41&lt;=Главная!$N$43,0,IF(OR(FP$1&lt;=Главная!$N$43*12,FP$1&gt;Главная!$N$41*12),0,IF(FP$1=Главная!$N$41*12,$W$1252-SUM($Z1255:FO1255),FO1258/(Главная!$N$41*12-FO$1))))))</f>
        <v>0</v>
      </c>
      <c r="FQ1255" s="92">
        <f>IF(FQ$8="",0,IF(Главная!$N$41=Главная!$N$43,IF(FQ$1=12*Главная!$N$41,Главная!$N$28,0),IF(Главная!$N$41&lt;=Главная!$N$43,0,IF(OR(FQ$1&lt;=Главная!$N$43*12,FQ$1&gt;Главная!$N$41*12),0,IF(FQ$1=Главная!$N$41*12,$W$1252-SUM($Z1255:FP1255),FP1258/(Главная!$N$41*12-FP$1))))))</f>
        <v>0</v>
      </c>
      <c r="FR1255" s="92">
        <f>IF(FR$8="",0,IF(Главная!$N$41=Главная!$N$43,IF(FR$1=12*Главная!$N$41,Главная!$N$28,0),IF(Главная!$N$41&lt;=Главная!$N$43,0,IF(OR(FR$1&lt;=Главная!$N$43*12,FR$1&gt;Главная!$N$41*12),0,IF(FR$1=Главная!$N$41*12,$W$1252-SUM($Z1255:FQ1255),FQ1258/(Главная!$N$41*12-FQ$1))))))</f>
        <v>0</v>
      </c>
      <c r="FS1255" s="92">
        <f>IF(FS$8="",0,IF(Главная!$N$41=Главная!$N$43,IF(FS$1=12*Главная!$N$41,Главная!$N$28,0),IF(Главная!$N$41&lt;=Главная!$N$43,0,IF(OR(FS$1&lt;=Главная!$N$43*12,FS$1&gt;Главная!$N$41*12),0,IF(FS$1=Главная!$N$41*12,$W$1252-SUM($Z1255:FR1255),FR1258/(Главная!$N$41*12-FR$1))))))</f>
        <v>0</v>
      </c>
      <c r="FT1255" s="92">
        <f>IF(FT$8="",0,IF(Главная!$N$41=Главная!$N$43,IF(FT$1=12*Главная!$N$41,Главная!$N$28,0),IF(Главная!$N$41&lt;=Главная!$N$43,0,IF(OR(FT$1&lt;=Главная!$N$43*12,FT$1&gt;Главная!$N$41*12),0,IF(FT$1=Главная!$N$41*12,$W$1252-SUM($Z1255:FS1255),FS1258/(Главная!$N$41*12-FS$1))))))</f>
        <v>0</v>
      </c>
      <c r="FU1255" s="92">
        <f>IF(FU$8="",0,IF(Главная!$N$41=Главная!$N$43,IF(FU$1=12*Главная!$N$41,Главная!$N$28,0),IF(Главная!$N$41&lt;=Главная!$N$43,0,IF(OR(FU$1&lt;=Главная!$N$43*12,FU$1&gt;Главная!$N$41*12),0,IF(FU$1=Главная!$N$41*12,$W$1252-SUM($Z1255:FT1255),FT1258/(Главная!$N$41*12-FT$1))))))</f>
        <v>0</v>
      </c>
      <c r="FV1255" s="92">
        <f>IF(FV$8="",0,IF(Главная!$N$41=Главная!$N$43,IF(FV$1=12*Главная!$N$41,Главная!$N$28,0),IF(Главная!$N$41&lt;=Главная!$N$43,0,IF(OR(FV$1&lt;=Главная!$N$43*12,FV$1&gt;Главная!$N$41*12),0,IF(FV$1=Главная!$N$41*12,$W$1252-SUM($Z1255:FU1255),FU1258/(Главная!$N$41*12-FU$1))))))</f>
        <v>0</v>
      </c>
      <c r="FW1255" s="92">
        <f>IF(FW$8="",0,IF(Главная!$N$41=Главная!$N$43,IF(FW$1=12*Главная!$N$41,Главная!$N$28,0),IF(Главная!$N$41&lt;=Главная!$N$43,0,IF(OR(FW$1&lt;=Главная!$N$43*12,FW$1&gt;Главная!$N$41*12),0,IF(FW$1=Главная!$N$41*12,$W$1252-SUM($Z1255:FV1255),FV1258/(Главная!$N$41*12-FV$1))))))</f>
        <v>0</v>
      </c>
      <c r="FX1255" s="92">
        <f>IF(FX$8="",0,IF(Главная!$N$41=Главная!$N$43,IF(FX$1=12*Главная!$N$41,Главная!$N$28,0),IF(Главная!$N$41&lt;=Главная!$N$43,0,IF(OR(FX$1&lt;=Главная!$N$43*12,FX$1&gt;Главная!$N$41*12),0,IF(FX$1=Главная!$N$41*12,$W$1252-SUM($Z1255:FW1255),FW1258/(Главная!$N$41*12-FW$1))))))</f>
        <v>0</v>
      </c>
      <c r="FY1255" s="92">
        <f>IF(FY$8="",0,IF(Главная!$N$41=Главная!$N$43,IF(FY$1=12*Главная!$N$41,Главная!$N$28,0),IF(Главная!$N$41&lt;=Главная!$N$43,0,IF(OR(FY$1&lt;=Главная!$N$43*12,FY$1&gt;Главная!$N$41*12),0,IF(FY$1=Главная!$N$41*12,$W$1252-SUM($Z1255:FX1255),FX1258/(Главная!$N$41*12-FX$1))))))</f>
        <v>0</v>
      </c>
      <c r="FZ1255" s="92">
        <f>IF(FZ$8="",0,IF(Главная!$N$41=Главная!$N$43,IF(FZ$1=12*Главная!$N$41,Главная!$N$28,0),IF(Главная!$N$41&lt;=Главная!$N$43,0,IF(OR(FZ$1&lt;=Главная!$N$43*12,FZ$1&gt;Главная!$N$41*12),0,IF(FZ$1=Главная!$N$41*12,$W$1252-SUM($Z1255:FY1255),FY1258/(Главная!$N$41*12-FY$1))))))</f>
        <v>0</v>
      </c>
      <c r="GA1255" s="92">
        <f>IF(GA$8="",0,IF(Главная!$N$41=Главная!$N$43,IF(GA$1=12*Главная!$N$41,Главная!$N$28,0),IF(Главная!$N$41&lt;=Главная!$N$43,0,IF(OR(GA$1&lt;=Главная!$N$43*12,GA$1&gt;Главная!$N$41*12),0,IF(GA$1=Главная!$N$41*12,$W$1252-SUM($Z1255:FZ1255),FZ1258/(Главная!$N$41*12-FZ$1))))))</f>
        <v>0</v>
      </c>
      <c r="GB1255" s="92">
        <f>IF(GB$8="",0,IF(Главная!$N$41=Главная!$N$43,IF(GB$1=12*Главная!$N$41,Главная!$N$28,0),IF(Главная!$N$41&lt;=Главная!$N$43,0,IF(OR(GB$1&lt;=Главная!$N$43*12,GB$1&gt;Главная!$N$41*12),0,IF(GB$1=Главная!$N$41*12,$W$1252-SUM($Z1255:GA1255),GA1258/(Главная!$N$41*12-GA$1))))))</f>
        <v>0</v>
      </c>
      <c r="GC1255" s="92">
        <f>IF(GC$8="",0,IF(Главная!$N$41=Главная!$N$43,IF(GC$1=12*Главная!$N$41,Главная!$N$28,0),IF(Главная!$N$41&lt;=Главная!$N$43,0,IF(OR(GC$1&lt;=Главная!$N$43*12,GC$1&gt;Главная!$N$41*12),0,IF(GC$1=Главная!$N$41*12,$W$1252-SUM($Z1255:GB1255),GB1258/(Главная!$N$41*12-GB$1))))))</f>
        <v>0</v>
      </c>
      <c r="GD1255" s="92">
        <f>IF(GD$8="",0,IF(Главная!$N$41=Главная!$N$43,IF(GD$1=12*Главная!$N$41,Главная!$N$28,0),IF(Главная!$N$41&lt;=Главная!$N$43,0,IF(OR(GD$1&lt;=Главная!$N$43*12,GD$1&gt;Главная!$N$41*12),0,IF(GD$1=Главная!$N$41*12,$W$1252-SUM($Z1255:GC1255),GC1258/(Главная!$N$41*12-GC$1))))))</f>
        <v>0</v>
      </c>
      <c r="GE1255" s="92">
        <f>IF(GE$8="",0,IF(Главная!$N$41=Главная!$N$43,IF(GE$1=12*Главная!$N$41,Главная!$N$28,0),IF(Главная!$N$41&lt;=Главная!$N$43,0,IF(OR(GE$1&lt;=Главная!$N$43*12,GE$1&gt;Главная!$N$41*12),0,IF(GE$1=Главная!$N$41*12,$W$1252-SUM($Z1255:GD1255),GD1258/(Главная!$N$41*12-GD$1))))))</f>
        <v>0</v>
      </c>
      <c r="GF1255" s="92">
        <f>IF(GF$8="",0,IF(Главная!$N$41=Главная!$N$43,IF(GF$1=12*Главная!$N$41,Главная!$N$28,0),IF(Главная!$N$41&lt;=Главная!$N$43,0,IF(OR(GF$1&lt;=Главная!$N$43*12,GF$1&gt;Главная!$N$41*12),0,IF(GF$1=Главная!$N$41*12,$W$1252-SUM($Z1255:GE1255),GE1258/(Главная!$N$41*12-GE$1))))))</f>
        <v>0</v>
      </c>
      <c r="GG1255" s="92">
        <f>IF(GG$8="",0,IF(Главная!$N$41=Главная!$N$43,IF(GG$1=12*Главная!$N$41,Главная!$N$28,0),IF(Главная!$N$41&lt;=Главная!$N$43,0,IF(OR(GG$1&lt;=Главная!$N$43*12,GG$1&gt;Главная!$N$41*12),0,IF(GG$1=Главная!$N$41*12,$W$1252-SUM($Z1255:GF1255),GF1258/(Главная!$N$41*12-GF$1))))))</f>
        <v>0</v>
      </c>
      <c r="GH1255" s="92">
        <f>IF(GH$8="",0,IF(Главная!$N$41=Главная!$N$43,IF(GH$1=12*Главная!$N$41,Главная!$N$28,0),IF(Главная!$N$41&lt;=Главная!$N$43,0,IF(OR(GH$1&lt;=Главная!$N$43*12,GH$1&gt;Главная!$N$41*12),0,IF(GH$1=Главная!$N$41*12,$W$1252-SUM($Z1255:GG1255),GG1258/(Главная!$N$41*12-GG$1))))))</f>
        <v>0</v>
      </c>
      <c r="GI1255" s="92">
        <f>IF(GI$8="",0,IF(Главная!$N$41=Главная!$N$43,IF(GI$1=12*Главная!$N$41,Главная!$N$28,0),IF(Главная!$N$41&lt;=Главная!$N$43,0,IF(OR(GI$1&lt;=Главная!$N$43*12,GI$1&gt;Главная!$N$41*12),0,IF(GI$1=Главная!$N$41*12,$W$1252-SUM($Z1255:GH1255),GH1258/(Главная!$N$41*12-GH$1))))))</f>
        <v>0</v>
      </c>
      <c r="GJ1255" s="92">
        <f>IF(GJ$8="",0,IF(Главная!$N$41=Главная!$N$43,IF(GJ$1=12*Главная!$N$41,Главная!$N$28,0),IF(Главная!$N$41&lt;=Главная!$N$43,0,IF(OR(GJ$1&lt;=Главная!$N$43*12,GJ$1&gt;Главная!$N$41*12),0,IF(GJ$1=Главная!$N$41*12,$W$1252-SUM($Z1255:GI1255),GI1258/(Главная!$N$41*12-GI$1))))))</f>
        <v>0</v>
      </c>
      <c r="GK1255" s="92">
        <f>IF(GK$8="",0,IF(Главная!$N$41=Главная!$N$43,IF(GK$1=12*Главная!$N$41,Главная!$N$28,0),IF(Главная!$N$41&lt;=Главная!$N$43,0,IF(OR(GK$1&lt;=Главная!$N$43*12,GK$1&gt;Главная!$N$41*12),0,IF(GK$1=Главная!$N$41*12,$W$1252-SUM($Z1255:GJ1255),GJ1258/(Главная!$N$41*12-GJ$1))))))</f>
        <v>0</v>
      </c>
      <c r="GL1255" s="92">
        <f>IF(GL$8="",0,IF(Главная!$N$41=Главная!$N$43,IF(GL$1=12*Главная!$N$41,Главная!$N$28,0),IF(Главная!$N$41&lt;=Главная!$N$43,0,IF(OR(GL$1&lt;=Главная!$N$43*12,GL$1&gt;Главная!$N$41*12),0,IF(GL$1=Главная!$N$41*12,$W$1252-SUM($Z1255:GK1255),GK1258/(Главная!$N$41*12-GK$1))))))</f>
        <v>0</v>
      </c>
      <c r="GM1255" s="92">
        <f>IF(GM$8="",0,IF(Главная!$N$41=Главная!$N$43,IF(GM$1=12*Главная!$N$41,Главная!$N$28,0),IF(Главная!$N$41&lt;=Главная!$N$43,0,IF(OR(GM$1&lt;=Главная!$N$43*12,GM$1&gt;Главная!$N$41*12),0,IF(GM$1=Главная!$N$41*12,$W$1252-SUM($Z1255:GL1255),GL1258/(Главная!$N$41*12-GL$1))))))</f>
        <v>0</v>
      </c>
      <c r="GN1255" s="92">
        <f>IF(GN$8="",0,IF(Главная!$N$41=Главная!$N$43,IF(GN$1=12*Главная!$N$41,Главная!$N$28,0),IF(Главная!$N$41&lt;=Главная!$N$43,0,IF(OR(GN$1&lt;=Главная!$N$43*12,GN$1&gt;Главная!$N$41*12),0,IF(GN$1=Главная!$N$41*12,$W$1252-SUM($Z1255:GM1255),GM1258/(Главная!$N$41*12-GM$1))))))</f>
        <v>0</v>
      </c>
      <c r="GO1255" s="92">
        <f>IF(GO$8="",0,IF(Главная!$N$41=Главная!$N$43,IF(GO$1=12*Главная!$N$41,Главная!$N$28,0),IF(Главная!$N$41&lt;=Главная!$N$43,0,IF(OR(GO$1&lt;=Главная!$N$43*12,GO$1&gt;Главная!$N$41*12),0,IF(GO$1=Главная!$N$41*12,$W$1252-SUM($Z1255:GN1255),GN1258/(Главная!$N$41*12-GN$1))))))</f>
        <v>0</v>
      </c>
      <c r="GP1255" s="92">
        <f>IF(GP$8="",0,IF(Главная!$N$41=Главная!$N$43,IF(GP$1=12*Главная!$N$41,Главная!$N$28,0),IF(Главная!$N$41&lt;=Главная!$N$43,0,IF(OR(GP$1&lt;=Главная!$N$43*12,GP$1&gt;Главная!$N$41*12),0,IF(GP$1=Главная!$N$41*12,$W$1252-SUM($Z1255:GO1255),GO1258/(Главная!$N$41*12-GO$1))))))</f>
        <v>0</v>
      </c>
      <c r="GQ1255" s="92">
        <f>IF(GQ$8="",0,IF(Главная!$N$41=Главная!$N$43,IF(GQ$1=12*Главная!$N$41,Главная!$N$28,0),IF(Главная!$N$41&lt;=Главная!$N$43,0,IF(OR(GQ$1&lt;=Главная!$N$43*12,GQ$1&gt;Главная!$N$41*12),0,IF(GQ$1=Главная!$N$41*12,$W$1252-SUM($Z1255:GP1255),GP1258/(Главная!$N$41*12-GP$1))))))</f>
        <v>0</v>
      </c>
      <c r="GR1255" s="92">
        <f>IF(GR$8="",0,IF(Главная!$N$41=Главная!$N$43,IF(GR$1=12*Главная!$N$41,Главная!$N$28,0),IF(Главная!$N$41&lt;=Главная!$N$43,0,IF(OR(GR$1&lt;=Главная!$N$43*12,GR$1&gt;Главная!$N$41*12),0,IF(GR$1=Главная!$N$41*12,$W$1252-SUM($Z1255:GQ1255),GQ1258/(Главная!$N$41*12-GQ$1))))))</f>
        <v>0</v>
      </c>
      <c r="GS1255" s="92">
        <f>IF(GS$8="",0,IF(Главная!$N$41=Главная!$N$43,IF(GS$1=12*Главная!$N$41,Главная!$N$28,0),IF(Главная!$N$41&lt;=Главная!$N$43,0,IF(OR(GS$1&lt;=Главная!$N$43*12,GS$1&gt;Главная!$N$41*12),0,IF(GS$1=Главная!$N$41*12,$W$1252-SUM($Z1255:GR1255),GR1258/(Главная!$N$41*12-GR$1))))))</f>
        <v>0</v>
      </c>
      <c r="GT1255" s="92">
        <f>IF(GT$8="",0,IF(Главная!$N$41=Главная!$N$43,IF(GT$1=12*Главная!$N$41,Главная!$N$28,0),IF(Главная!$N$41&lt;=Главная!$N$43,0,IF(OR(GT$1&lt;=Главная!$N$43*12,GT$1&gt;Главная!$N$41*12),0,IF(GT$1=Главная!$N$41*12,$W$1252-SUM($Z1255:GS1255),GS1258/(Главная!$N$41*12-GS$1))))))</f>
        <v>0</v>
      </c>
      <c r="GU1255" s="92">
        <f>IF(GU$8="",0,IF(Главная!$N$41=Главная!$N$43,IF(GU$1=12*Главная!$N$41,Главная!$N$28,0),IF(Главная!$N$41&lt;=Главная!$N$43,0,IF(OR(GU$1&lt;=Главная!$N$43*12,GU$1&gt;Главная!$N$41*12),0,IF(GU$1=Главная!$N$41*12,$W$1252-SUM($Z1255:GT1255),GT1258/(Главная!$N$41*12-GT$1))))))</f>
        <v>0</v>
      </c>
      <c r="GV1255" s="92">
        <f>IF(GV$8="",0,IF(Главная!$N$41=Главная!$N$43,IF(GV$1=12*Главная!$N$41,Главная!$N$28,0),IF(Главная!$N$41&lt;=Главная!$N$43,0,IF(OR(GV$1&lt;=Главная!$N$43*12,GV$1&gt;Главная!$N$41*12),0,IF(GV$1=Главная!$N$41*12,$W$1252-SUM($Z1255:GU1255),GU1258/(Главная!$N$41*12-GU$1))))))</f>
        <v>0</v>
      </c>
      <c r="GW1255" s="92">
        <f>IF(GW$8="",0,IF(Главная!$N$41=Главная!$N$43,IF(GW$1=12*Главная!$N$41,Главная!$N$28,0),IF(Главная!$N$41&lt;=Главная!$N$43,0,IF(OR(GW$1&lt;=Главная!$N$43*12,GW$1&gt;Главная!$N$41*12),0,IF(GW$1=Главная!$N$41*12,$W$1252-SUM($Z1255:GV1255),GV1258/(Главная!$N$41*12-GV$1))))))</f>
        <v>0</v>
      </c>
      <c r="GX1255" s="92">
        <f>IF(GX$8="",0,IF(Главная!$N$41=Главная!$N$43,IF(GX$1=12*Главная!$N$41,Главная!$N$28,0),IF(Главная!$N$41&lt;=Главная!$N$43,0,IF(OR(GX$1&lt;=Главная!$N$43*12,GX$1&gt;Главная!$N$41*12),0,IF(GX$1=Главная!$N$41*12,$W$1252-SUM($Z1255:GW1255),GW1258/(Главная!$N$41*12-GW$1))))))</f>
        <v>0</v>
      </c>
      <c r="GY1255" s="92">
        <f>IF(GY$8="",0,IF(Главная!$N$41=Главная!$N$43,IF(GY$1=12*Главная!$N$41,Главная!$N$28,0),IF(Главная!$N$41&lt;=Главная!$N$43,0,IF(OR(GY$1&lt;=Главная!$N$43*12,GY$1&gt;Главная!$N$41*12),0,IF(GY$1=Главная!$N$41*12,$W$1252-SUM($Z1255:GX1255),GX1258/(Главная!$N$41*12-GX$1))))))</f>
        <v>0</v>
      </c>
      <c r="GZ1255" s="92">
        <f>IF(GZ$8="",0,IF(Главная!$N$41=Главная!$N$43,IF(GZ$1=12*Главная!$N$41,Главная!$N$28,0),IF(Главная!$N$41&lt;=Главная!$N$43,0,IF(OR(GZ$1&lt;=Главная!$N$43*12,GZ$1&gt;Главная!$N$41*12),0,IF(GZ$1=Главная!$N$41*12,$W$1252-SUM($Z1255:GY1255),GY1258/(Главная!$N$41*12-GY$1))))))</f>
        <v>0</v>
      </c>
      <c r="HA1255" s="3"/>
      <c r="HB1255" s="3"/>
    </row>
    <row r="1256" spans="1:210" ht="4.2" customHeight="1">
      <c r="A1256" s="1"/>
      <c r="B1256" s="1"/>
      <c r="C1256" s="1"/>
      <c r="D1256" s="1"/>
      <c r="E1256" s="263"/>
      <c r="F1256" s="48"/>
      <c r="G1256" s="231"/>
      <c r="H1256" s="1"/>
      <c r="I1256" s="1"/>
      <c r="J1256" s="1"/>
      <c r="K1256" s="1"/>
      <c r="L1256" s="1"/>
      <c r="M1256" s="5"/>
      <c r="N1256" s="1"/>
      <c r="O1256" s="1"/>
      <c r="P1256" s="5"/>
      <c r="Q1256" s="1"/>
      <c r="R1256" s="1"/>
      <c r="S1256" s="5"/>
      <c r="T1256" s="7"/>
      <c r="U1256" s="24"/>
      <c r="V1256" s="1"/>
      <c r="W1256" s="1"/>
      <c r="X1256" s="10"/>
      <c r="Y1256" s="46"/>
      <c r="Z1256" s="91"/>
      <c r="AA1256" s="472"/>
      <c r="AB1256" s="472"/>
      <c r="AC1256" s="472"/>
      <c r="AD1256" s="472"/>
      <c r="AE1256" s="472"/>
      <c r="AF1256" s="472"/>
      <c r="AG1256" s="472"/>
      <c r="AH1256" s="472"/>
      <c r="AI1256" s="472"/>
      <c r="AJ1256" s="472"/>
      <c r="AK1256" s="472"/>
      <c r="AL1256" s="472"/>
      <c r="AM1256" s="472"/>
      <c r="AN1256" s="472"/>
      <c r="AO1256" s="472"/>
      <c r="AP1256" s="472"/>
      <c r="AQ1256" s="472"/>
      <c r="AR1256" s="472"/>
      <c r="AS1256" s="472"/>
      <c r="AT1256" s="472"/>
      <c r="AU1256" s="472"/>
      <c r="AV1256" s="472"/>
      <c r="AW1256" s="472"/>
      <c r="AX1256" s="472"/>
      <c r="AY1256" s="472"/>
      <c r="AZ1256" s="472"/>
      <c r="BA1256" s="472"/>
      <c r="BB1256" s="472"/>
      <c r="BC1256" s="472"/>
      <c r="BD1256" s="472"/>
      <c r="BE1256" s="472"/>
      <c r="BF1256" s="472"/>
      <c r="BG1256" s="472"/>
      <c r="BH1256" s="472"/>
      <c r="BI1256" s="472"/>
      <c r="BJ1256" s="472"/>
      <c r="BK1256" s="472"/>
      <c r="BL1256" s="472"/>
      <c r="BM1256" s="472"/>
      <c r="BN1256" s="472"/>
      <c r="BO1256" s="472"/>
      <c r="BP1256" s="472"/>
      <c r="BQ1256" s="472"/>
      <c r="BR1256" s="472"/>
      <c r="BS1256" s="472"/>
      <c r="BT1256" s="472"/>
      <c r="BU1256" s="472"/>
      <c r="BV1256" s="472"/>
      <c r="BW1256" s="472"/>
      <c r="BX1256" s="472"/>
      <c r="BY1256" s="472"/>
      <c r="BZ1256" s="472"/>
      <c r="CA1256" s="472"/>
      <c r="CB1256" s="472"/>
      <c r="CC1256" s="472"/>
      <c r="CD1256" s="472"/>
      <c r="CE1256" s="472"/>
      <c r="CF1256" s="472"/>
      <c r="CG1256" s="472"/>
      <c r="CH1256" s="472"/>
      <c r="CI1256" s="472"/>
      <c r="CJ1256" s="472"/>
      <c r="CK1256" s="472"/>
      <c r="CL1256" s="472"/>
      <c r="CM1256" s="472"/>
      <c r="CN1256" s="472"/>
      <c r="CO1256" s="472"/>
      <c r="CP1256" s="472"/>
      <c r="CQ1256" s="472"/>
      <c r="CR1256" s="472"/>
      <c r="CS1256" s="472"/>
      <c r="CT1256" s="472"/>
      <c r="CU1256" s="472"/>
      <c r="CV1256" s="472"/>
      <c r="CW1256" s="472"/>
      <c r="CX1256" s="472"/>
      <c r="CY1256" s="472"/>
      <c r="CZ1256" s="472"/>
      <c r="DA1256" s="472"/>
      <c r="DB1256" s="472"/>
      <c r="DC1256" s="472"/>
      <c r="DD1256" s="472"/>
      <c r="DE1256" s="472"/>
      <c r="DF1256" s="472"/>
      <c r="DG1256" s="472"/>
      <c r="DH1256" s="472"/>
      <c r="DI1256" s="472"/>
      <c r="DJ1256" s="472"/>
      <c r="DK1256" s="472"/>
      <c r="DL1256" s="472"/>
      <c r="DM1256" s="472"/>
      <c r="DN1256" s="472"/>
      <c r="DO1256" s="472"/>
      <c r="DP1256" s="472"/>
      <c r="DQ1256" s="472"/>
      <c r="DR1256" s="472"/>
      <c r="DS1256" s="472"/>
      <c r="DT1256" s="472"/>
      <c r="DU1256" s="472"/>
      <c r="DV1256" s="472"/>
      <c r="DW1256" s="472"/>
      <c r="DX1256" s="472"/>
      <c r="DY1256" s="472"/>
      <c r="DZ1256" s="472"/>
      <c r="EA1256" s="472"/>
      <c r="EB1256" s="472"/>
      <c r="EC1256" s="472"/>
      <c r="ED1256" s="472"/>
      <c r="EE1256" s="472"/>
      <c r="EF1256" s="472"/>
      <c r="EG1256" s="472"/>
      <c r="EH1256" s="472"/>
      <c r="EI1256" s="472"/>
      <c r="EJ1256" s="472"/>
      <c r="EK1256" s="472"/>
      <c r="EL1256" s="472"/>
      <c r="EM1256" s="472"/>
      <c r="EN1256" s="472"/>
      <c r="EO1256" s="472"/>
      <c r="EP1256" s="472"/>
      <c r="EQ1256" s="472"/>
      <c r="ER1256" s="472"/>
      <c r="ES1256" s="472"/>
      <c r="ET1256" s="472"/>
      <c r="EU1256" s="472"/>
      <c r="EV1256" s="472"/>
      <c r="EW1256" s="472"/>
      <c r="EX1256" s="472"/>
      <c r="EY1256" s="472"/>
      <c r="EZ1256" s="472"/>
      <c r="FA1256" s="472"/>
      <c r="FB1256" s="472"/>
      <c r="FC1256" s="472"/>
      <c r="FD1256" s="472"/>
      <c r="FE1256" s="472"/>
      <c r="FF1256" s="472"/>
      <c r="FG1256" s="472"/>
      <c r="FH1256" s="472"/>
      <c r="FI1256" s="472"/>
      <c r="FJ1256" s="472"/>
      <c r="FK1256" s="472"/>
      <c r="FL1256" s="472"/>
      <c r="FM1256" s="472"/>
      <c r="FN1256" s="472"/>
      <c r="FO1256" s="472"/>
      <c r="FP1256" s="472"/>
      <c r="FQ1256" s="472"/>
      <c r="FR1256" s="472"/>
      <c r="FS1256" s="472"/>
      <c r="FT1256" s="472"/>
      <c r="FU1256" s="472"/>
      <c r="FV1256" s="472"/>
      <c r="FW1256" s="472"/>
      <c r="FX1256" s="472"/>
      <c r="FY1256" s="472"/>
      <c r="FZ1256" s="472"/>
      <c r="GA1256" s="472"/>
      <c r="GB1256" s="472"/>
      <c r="GC1256" s="472"/>
      <c r="GD1256" s="472"/>
      <c r="GE1256" s="472"/>
      <c r="GF1256" s="472"/>
      <c r="GG1256" s="472"/>
      <c r="GH1256" s="472"/>
      <c r="GI1256" s="472"/>
      <c r="GJ1256" s="472"/>
      <c r="GK1256" s="472"/>
      <c r="GL1256" s="472"/>
      <c r="GM1256" s="472"/>
      <c r="GN1256" s="472"/>
      <c r="GO1256" s="472"/>
      <c r="GP1256" s="472"/>
      <c r="GQ1256" s="472"/>
      <c r="GR1256" s="472"/>
      <c r="GS1256" s="472"/>
      <c r="GT1256" s="472"/>
      <c r="GU1256" s="472"/>
      <c r="GV1256" s="472"/>
      <c r="GW1256" s="472"/>
      <c r="GX1256" s="472"/>
      <c r="GY1256" s="472"/>
      <c r="GZ1256" s="472"/>
      <c r="HA1256" s="1"/>
      <c r="HB1256" s="1"/>
    </row>
    <row r="1257" spans="1:210" s="122" customFormat="1" ht="4.2" customHeight="1">
      <c r="A1257" s="60"/>
      <c r="B1257" s="60"/>
      <c r="C1257" s="60"/>
      <c r="D1257" s="60"/>
      <c r="E1257" s="273"/>
      <c r="F1257" s="116"/>
      <c r="G1257" s="117"/>
      <c r="H1257" s="60"/>
      <c r="I1257" s="60"/>
      <c r="J1257" s="60"/>
      <c r="K1257" s="60"/>
      <c r="L1257" s="60"/>
      <c r="M1257" s="117"/>
      <c r="N1257" s="60"/>
      <c r="O1257" s="60"/>
      <c r="P1257" s="231"/>
      <c r="Q1257" s="60"/>
      <c r="R1257" s="60"/>
      <c r="S1257" s="117"/>
      <c r="T1257" s="211"/>
      <c r="U1257" s="117"/>
      <c r="V1257" s="60"/>
      <c r="W1257" s="118"/>
      <c r="X1257" s="118"/>
      <c r="Y1257" s="119"/>
      <c r="Z1257" s="120"/>
      <c r="AA1257" s="121"/>
      <c r="AB1257" s="121"/>
      <c r="AC1257" s="121"/>
      <c r="AD1257" s="121"/>
      <c r="AE1257" s="121"/>
      <c r="AF1257" s="121"/>
      <c r="AG1257" s="121"/>
      <c r="AH1257" s="121"/>
      <c r="AI1257" s="121"/>
      <c r="AJ1257" s="121"/>
      <c r="AK1257" s="121"/>
      <c r="AL1257" s="121"/>
      <c r="AM1257" s="121"/>
      <c r="AN1257" s="121"/>
      <c r="AO1257" s="121"/>
      <c r="AP1257" s="121"/>
      <c r="AQ1257" s="121"/>
      <c r="AR1257" s="121"/>
      <c r="AS1257" s="121"/>
      <c r="AT1257" s="121"/>
      <c r="AU1257" s="121"/>
      <c r="AV1257" s="121"/>
      <c r="AW1257" s="121"/>
      <c r="AX1257" s="121"/>
      <c r="AY1257" s="121"/>
      <c r="AZ1257" s="121"/>
      <c r="BA1257" s="121"/>
      <c r="BB1257" s="121"/>
      <c r="BC1257" s="121"/>
      <c r="BD1257" s="121"/>
      <c r="BE1257" s="121"/>
      <c r="BF1257" s="121"/>
      <c r="BG1257" s="121"/>
      <c r="BH1257" s="121"/>
      <c r="BI1257" s="121"/>
      <c r="BJ1257" s="121"/>
      <c r="BK1257" s="121"/>
      <c r="BL1257" s="121"/>
      <c r="BM1257" s="121"/>
      <c r="BN1257" s="121"/>
      <c r="BO1257" s="121"/>
      <c r="BP1257" s="121"/>
      <c r="BQ1257" s="121"/>
      <c r="BR1257" s="121"/>
      <c r="BS1257" s="121"/>
      <c r="BT1257" s="121"/>
      <c r="BU1257" s="121"/>
      <c r="BV1257" s="121"/>
      <c r="BW1257" s="121"/>
      <c r="BX1257" s="121"/>
      <c r="BY1257" s="121"/>
      <c r="BZ1257" s="121"/>
      <c r="CA1257" s="121"/>
      <c r="CB1257" s="121"/>
      <c r="CC1257" s="121"/>
      <c r="CD1257" s="121"/>
      <c r="CE1257" s="121"/>
      <c r="CF1257" s="121"/>
      <c r="CG1257" s="121"/>
      <c r="CH1257" s="121"/>
      <c r="CI1257" s="121"/>
      <c r="CJ1257" s="121"/>
      <c r="CK1257" s="121"/>
      <c r="CL1257" s="121"/>
      <c r="CM1257" s="121"/>
      <c r="CN1257" s="121"/>
      <c r="CO1257" s="121"/>
      <c r="CP1257" s="121"/>
      <c r="CQ1257" s="121"/>
      <c r="CR1257" s="121"/>
      <c r="CS1257" s="121"/>
      <c r="CT1257" s="121"/>
      <c r="CU1257" s="121"/>
      <c r="CV1257" s="121"/>
      <c r="CW1257" s="121"/>
      <c r="CX1257" s="121"/>
      <c r="CY1257" s="121"/>
      <c r="CZ1257" s="121"/>
      <c r="DA1257" s="121"/>
      <c r="DB1257" s="121"/>
      <c r="DC1257" s="121"/>
      <c r="DD1257" s="121"/>
      <c r="DE1257" s="121"/>
      <c r="DF1257" s="121"/>
      <c r="DG1257" s="121"/>
      <c r="DH1257" s="121"/>
      <c r="DI1257" s="121"/>
      <c r="DJ1257" s="121"/>
      <c r="DK1257" s="121"/>
      <c r="DL1257" s="121"/>
      <c r="DM1257" s="121"/>
      <c r="DN1257" s="121"/>
      <c r="DO1257" s="121"/>
      <c r="DP1257" s="121"/>
      <c r="DQ1257" s="121"/>
      <c r="DR1257" s="121"/>
      <c r="DS1257" s="121"/>
      <c r="DT1257" s="121"/>
      <c r="DU1257" s="121"/>
      <c r="DV1257" s="121"/>
      <c r="DW1257" s="121"/>
      <c r="DX1257" s="121"/>
      <c r="DY1257" s="121"/>
      <c r="DZ1257" s="121"/>
      <c r="EA1257" s="121"/>
      <c r="EB1257" s="121"/>
      <c r="EC1257" s="121"/>
      <c r="ED1257" s="121"/>
      <c r="EE1257" s="121"/>
      <c r="EF1257" s="121"/>
      <c r="EG1257" s="121"/>
      <c r="EH1257" s="121"/>
      <c r="EI1257" s="121"/>
      <c r="EJ1257" s="121"/>
      <c r="EK1257" s="121"/>
      <c r="EL1257" s="121"/>
      <c r="EM1257" s="121"/>
      <c r="EN1257" s="121"/>
      <c r="EO1257" s="121"/>
      <c r="EP1257" s="121"/>
      <c r="EQ1257" s="121"/>
      <c r="ER1257" s="121"/>
      <c r="ES1257" s="121"/>
      <c r="ET1257" s="121"/>
      <c r="EU1257" s="121"/>
      <c r="EV1257" s="121"/>
      <c r="EW1257" s="121"/>
      <c r="EX1257" s="121"/>
      <c r="EY1257" s="121"/>
      <c r="EZ1257" s="121"/>
      <c r="FA1257" s="121"/>
      <c r="FB1257" s="121"/>
      <c r="FC1257" s="121"/>
      <c r="FD1257" s="121"/>
      <c r="FE1257" s="121"/>
      <c r="FF1257" s="121"/>
      <c r="FG1257" s="121"/>
      <c r="FH1257" s="121"/>
      <c r="FI1257" s="121"/>
      <c r="FJ1257" s="121"/>
      <c r="FK1257" s="121"/>
      <c r="FL1257" s="121"/>
      <c r="FM1257" s="121"/>
      <c r="FN1257" s="121"/>
      <c r="FO1257" s="121"/>
      <c r="FP1257" s="121"/>
      <c r="FQ1257" s="121"/>
      <c r="FR1257" s="121"/>
      <c r="FS1257" s="121"/>
      <c r="FT1257" s="121"/>
      <c r="FU1257" s="121"/>
      <c r="FV1257" s="121"/>
      <c r="FW1257" s="121"/>
      <c r="FX1257" s="121"/>
      <c r="FY1257" s="121"/>
      <c r="FZ1257" s="121"/>
      <c r="GA1257" s="121"/>
      <c r="GB1257" s="121"/>
      <c r="GC1257" s="121"/>
      <c r="GD1257" s="121"/>
      <c r="GE1257" s="121"/>
      <c r="GF1257" s="121"/>
      <c r="GG1257" s="121"/>
      <c r="GH1257" s="121"/>
      <c r="GI1257" s="121"/>
      <c r="GJ1257" s="121"/>
      <c r="GK1257" s="121"/>
      <c r="GL1257" s="121"/>
      <c r="GM1257" s="121"/>
      <c r="GN1257" s="121"/>
      <c r="GO1257" s="121"/>
      <c r="GP1257" s="121"/>
      <c r="GQ1257" s="121"/>
      <c r="GR1257" s="121"/>
      <c r="GS1257" s="121"/>
      <c r="GT1257" s="121"/>
      <c r="GU1257" s="121"/>
      <c r="GV1257" s="121"/>
      <c r="GW1257" s="121"/>
      <c r="GX1257" s="121"/>
      <c r="GY1257" s="121"/>
      <c r="GZ1257" s="121"/>
      <c r="HA1257" s="60"/>
      <c r="HB1257" s="60"/>
    </row>
    <row r="1258" spans="1:210" s="4" customFormat="1">
      <c r="A1258" s="3"/>
      <c r="B1258" s="3"/>
      <c r="C1258" s="3"/>
      <c r="D1258" s="3"/>
      <c r="E1258" s="263" t="s">
        <v>135</v>
      </c>
      <c r="F1258" s="51"/>
      <c r="G1258" s="542" t="s">
        <v>6</v>
      </c>
      <c r="H1258" s="544" t="s">
        <v>364</v>
      </c>
      <c r="I1258" s="545"/>
      <c r="J1258" s="545"/>
      <c r="K1258" s="545"/>
      <c r="L1258" s="1"/>
      <c r="M1258" s="5"/>
      <c r="N1258" s="3" t="str">
        <f>Главная!$Y$8</f>
        <v>итого</v>
      </c>
      <c r="O1258" s="1"/>
      <c r="P1258" s="5"/>
      <c r="Q1258" s="1" t="s">
        <v>26</v>
      </c>
      <c r="R1258" s="1"/>
      <c r="S1258" s="1"/>
      <c r="T1258" s="7"/>
      <c r="U1258" s="1"/>
      <c r="V1258" s="1"/>
      <c r="W1258" s="12">
        <f>SUMIFS($Y1258:$HA1258,$Y$8:$HA$8,MAX($Y$8:$HA$8))</f>
        <v>0</v>
      </c>
      <c r="X1258" s="12"/>
      <c r="Y1258" s="46"/>
      <c r="Z1258" s="92">
        <f>IF(Z$8="",0,SUM($Y1252:Z1252)-SUM($Y1255:Z1255))</f>
        <v>0</v>
      </c>
      <c r="AA1258" s="92">
        <f>IF(AA$8="",0,SUM($Y1252:AA1252)-SUM($Y1255:AA1255))</f>
        <v>0</v>
      </c>
      <c r="AB1258" s="92">
        <f>IF(AB$8="",0,SUM($Y1252:AB1252)-SUM($Y1255:AB1255))</f>
        <v>0</v>
      </c>
      <c r="AC1258" s="92">
        <f>IF(AC$8="",0,SUM($Y1252:AC1252)-SUM($Y1255:AC1255))</f>
        <v>0</v>
      </c>
      <c r="AD1258" s="92">
        <f>IF(AD$8="",0,SUM($Y1252:AD1252)-SUM($Y1255:AD1255))</f>
        <v>0</v>
      </c>
      <c r="AE1258" s="92">
        <f>IF(AE$8="",0,SUM($Y1252:AE1252)-SUM($Y1255:AE1255))</f>
        <v>0</v>
      </c>
      <c r="AF1258" s="92">
        <f>IF(AF$8="",0,SUM($Y1252:AF1252)-SUM($Y1255:AF1255))</f>
        <v>0</v>
      </c>
      <c r="AG1258" s="92">
        <f>IF(AG$8="",0,SUM($Y1252:AG1252)-SUM($Y1255:AG1255))</f>
        <v>0</v>
      </c>
      <c r="AH1258" s="92">
        <f>IF(AH$8="",0,SUM($Y1252:AH1252)-SUM($Y1255:AH1255))</f>
        <v>0</v>
      </c>
      <c r="AI1258" s="92">
        <f>IF(AI$8="",0,SUM($Y1252:AI1252)-SUM($Y1255:AI1255))</f>
        <v>0</v>
      </c>
      <c r="AJ1258" s="92">
        <f>IF(AJ$8="",0,SUM($Y1252:AJ1252)-SUM($Y1255:AJ1255))</f>
        <v>0</v>
      </c>
      <c r="AK1258" s="92">
        <f>IF(AK$8="",0,SUM($Y1252:AK1252)-SUM($Y1255:AK1255))</f>
        <v>0</v>
      </c>
      <c r="AL1258" s="92">
        <f>IF(AL$8="",0,SUM($Y1252:AL1252)-SUM($Y1255:AL1255))</f>
        <v>0</v>
      </c>
      <c r="AM1258" s="92">
        <f>IF(AM$8="",0,SUM($Y1252:AM1252)-SUM($Y1255:AM1255))</f>
        <v>0</v>
      </c>
      <c r="AN1258" s="92">
        <f>IF(AN$8="",0,SUM($Y1252:AN1252)-SUM($Y1255:AN1255))</f>
        <v>0</v>
      </c>
      <c r="AO1258" s="92">
        <f>IF(AO$8="",0,SUM($Y1252:AO1252)-SUM($Y1255:AO1255))</f>
        <v>0</v>
      </c>
      <c r="AP1258" s="92">
        <f>IF(AP$8="",0,SUM($Y1252:AP1252)-SUM($Y1255:AP1255))</f>
        <v>0</v>
      </c>
      <c r="AQ1258" s="92">
        <f>IF(AQ$8="",0,SUM($Y1252:AQ1252)-SUM($Y1255:AQ1255))</f>
        <v>0</v>
      </c>
      <c r="AR1258" s="92">
        <f>IF(AR$8="",0,SUM($Y1252:AR1252)-SUM($Y1255:AR1255))</f>
        <v>0</v>
      </c>
      <c r="AS1258" s="92">
        <f>IF(AS$8="",0,SUM($Y1252:AS1252)-SUM($Y1255:AS1255))</f>
        <v>0</v>
      </c>
      <c r="AT1258" s="92">
        <f>IF(AT$8="",0,SUM($Y1252:AT1252)-SUM($Y1255:AT1255))</f>
        <v>0</v>
      </c>
      <c r="AU1258" s="92">
        <f>IF(AU$8="",0,SUM($Y1252:AU1252)-SUM($Y1255:AU1255))</f>
        <v>0</v>
      </c>
      <c r="AV1258" s="92">
        <f>IF(AV$8="",0,SUM($Y1252:AV1252)-SUM($Y1255:AV1255))</f>
        <v>0</v>
      </c>
      <c r="AW1258" s="92">
        <f>IF(AW$8="",0,SUM($Y1252:AW1252)-SUM($Y1255:AW1255))</f>
        <v>0</v>
      </c>
      <c r="AX1258" s="92">
        <f>IF(AX$8="",0,SUM($Y1252:AX1252)-SUM($Y1255:AX1255))</f>
        <v>0</v>
      </c>
      <c r="AY1258" s="92">
        <f>IF(AY$8="",0,SUM($Y1252:AY1252)-SUM($Y1255:AY1255))</f>
        <v>0</v>
      </c>
      <c r="AZ1258" s="92">
        <f>IF(AZ$8="",0,SUM($Y1252:AZ1252)-SUM($Y1255:AZ1255))</f>
        <v>0</v>
      </c>
      <c r="BA1258" s="92">
        <f>IF(BA$8="",0,SUM($Y1252:BA1252)-SUM($Y1255:BA1255))</f>
        <v>0</v>
      </c>
      <c r="BB1258" s="92">
        <f>IF(BB$8="",0,SUM($Y1252:BB1252)-SUM($Y1255:BB1255))</f>
        <v>0</v>
      </c>
      <c r="BC1258" s="92">
        <f>IF(BC$8="",0,SUM($Y1252:BC1252)-SUM($Y1255:BC1255))</f>
        <v>0</v>
      </c>
      <c r="BD1258" s="92">
        <f>IF(BD$8="",0,SUM($Y1252:BD1252)-SUM($Y1255:BD1255))</f>
        <v>0</v>
      </c>
      <c r="BE1258" s="92">
        <f>IF(BE$8="",0,SUM($Y1252:BE1252)-SUM($Y1255:BE1255))</f>
        <v>0</v>
      </c>
      <c r="BF1258" s="92">
        <f>IF(BF$8="",0,SUM($Y1252:BF1252)-SUM($Y1255:BF1255))</f>
        <v>0</v>
      </c>
      <c r="BG1258" s="92">
        <f>IF(BG$8="",0,SUM($Y1252:BG1252)-SUM($Y1255:BG1255))</f>
        <v>0</v>
      </c>
      <c r="BH1258" s="92">
        <f>IF(BH$8="",0,SUM($Y1252:BH1252)-SUM($Y1255:BH1255))</f>
        <v>0</v>
      </c>
      <c r="BI1258" s="92">
        <f>IF(BI$8="",0,SUM($Y1252:BI1252)-SUM($Y1255:BI1255))</f>
        <v>0</v>
      </c>
      <c r="BJ1258" s="92">
        <f>IF(BJ$8="",0,SUM($Y1252:BJ1252)-SUM($Y1255:BJ1255))</f>
        <v>0</v>
      </c>
      <c r="BK1258" s="92">
        <f>IF(BK$8="",0,SUM($Y1252:BK1252)-SUM($Y1255:BK1255))</f>
        <v>0</v>
      </c>
      <c r="BL1258" s="92">
        <f>IF(BL$8="",0,SUM($Y1252:BL1252)-SUM($Y1255:BL1255))</f>
        <v>0</v>
      </c>
      <c r="BM1258" s="92">
        <f>IF(BM$8="",0,SUM($Y1252:BM1252)-SUM($Y1255:BM1255))</f>
        <v>0</v>
      </c>
      <c r="BN1258" s="92">
        <f>IF(BN$8="",0,SUM($Y1252:BN1252)-SUM($Y1255:BN1255))</f>
        <v>0</v>
      </c>
      <c r="BO1258" s="92">
        <f>IF(BO$8="",0,SUM($Y1252:BO1252)-SUM($Y1255:BO1255))</f>
        <v>0</v>
      </c>
      <c r="BP1258" s="92">
        <f>IF(BP$8="",0,SUM($Y1252:BP1252)-SUM($Y1255:BP1255))</f>
        <v>0</v>
      </c>
      <c r="BQ1258" s="92">
        <f>IF(BQ$8="",0,SUM($Y1252:BQ1252)-SUM($Y1255:BQ1255))</f>
        <v>0</v>
      </c>
      <c r="BR1258" s="92">
        <f>IF(BR$8="",0,SUM($Y1252:BR1252)-SUM($Y1255:BR1255))</f>
        <v>0</v>
      </c>
      <c r="BS1258" s="92">
        <f>IF(BS$8="",0,SUM($Y1252:BS1252)-SUM($Y1255:BS1255))</f>
        <v>0</v>
      </c>
      <c r="BT1258" s="92">
        <f>IF(BT$8="",0,SUM($Y1252:BT1252)-SUM($Y1255:BT1255))</f>
        <v>0</v>
      </c>
      <c r="BU1258" s="92">
        <f>IF(BU$8="",0,SUM($Y1252:BU1252)-SUM($Y1255:BU1255))</f>
        <v>0</v>
      </c>
      <c r="BV1258" s="92">
        <f>IF(BV$8="",0,SUM($Y1252:BV1252)-SUM($Y1255:BV1255))</f>
        <v>0</v>
      </c>
      <c r="BW1258" s="92">
        <f>IF(BW$8="",0,SUM($Y1252:BW1252)-SUM($Y1255:BW1255))</f>
        <v>0</v>
      </c>
      <c r="BX1258" s="92">
        <f>IF(BX$8="",0,SUM($Y1252:BX1252)-SUM($Y1255:BX1255))</f>
        <v>0</v>
      </c>
      <c r="BY1258" s="92">
        <f>IF(BY$8="",0,SUM($Y1252:BY1252)-SUM($Y1255:BY1255))</f>
        <v>0</v>
      </c>
      <c r="BZ1258" s="92">
        <f>IF(BZ$8="",0,SUM($Y1252:BZ1252)-SUM($Y1255:BZ1255))</f>
        <v>0</v>
      </c>
      <c r="CA1258" s="92">
        <f>IF(CA$8="",0,SUM($Y1252:CA1252)-SUM($Y1255:CA1255))</f>
        <v>0</v>
      </c>
      <c r="CB1258" s="92">
        <f>IF(CB$8="",0,SUM($Y1252:CB1252)-SUM($Y1255:CB1255))</f>
        <v>0</v>
      </c>
      <c r="CC1258" s="92">
        <f>IF(CC$8="",0,SUM($Y1252:CC1252)-SUM($Y1255:CC1255))</f>
        <v>0</v>
      </c>
      <c r="CD1258" s="92">
        <f>IF(CD$8="",0,SUM($Y1252:CD1252)-SUM($Y1255:CD1255))</f>
        <v>0</v>
      </c>
      <c r="CE1258" s="92">
        <f>IF(CE$8="",0,SUM($Y1252:CE1252)-SUM($Y1255:CE1255))</f>
        <v>0</v>
      </c>
      <c r="CF1258" s="92">
        <f>IF(CF$8="",0,SUM($Y1252:CF1252)-SUM($Y1255:CF1255))</f>
        <v>0</v>
      </c>
      <c r="CG1258" s="92">
        <f>IF(CG$8="",0,SUM($Y1252:CG1252)-SUM($Y1255:CG1255))</f>
        <v>0</v>
      </c>
      <c r="CH1258" s="92">
        <f>IF(CH$8="",0,SUM($Y1252:CH1252)-SUM($Y1255:CH1255))</f>
        <v>0</v>
      </c>
      <c r="CI1258" s="92">
        <f>IF(CI$8="",0,SUM($Y1252:CI1252)-SUM($Y1255:CI1255))</f>
        <v>0</v>
      </c>
      <c r="CJ1258" s="92">
        <f>IF(CJ$8="",0,SUM($Y1252:CJ1252)-SUM($Y1255:CJ1255))</f>
        <v>0</v>
      </c>
      <c r="CK1258" s="92">
        <f>IF(CK$8="",0,SUM($Y1252:CK1252)-SUM($Y1255:CK1255))</f>
        <v>0</v>
      </c>
      <c r="CL1258" s="92">
        <f>IF(CL$8="",0,SUM($Y1252:CL1252)-SUM($Y1255:CL1255))</f>
        <v>0</v>
      </c>
      <c r="CM1258" s="92">
        <f>IF(CM$8="",0,SUM($Y1252:CM1252)-SUM($Y1255:CM1255))</f>
        <v>0</v>
      </c>
      <c r="CN1258" s="92">
        <f>IF(CN$8="",0,SUM($Y1252:CN1252)-SUM($Y1255:CN1255))</f>
        <v>0</v>
      </c>
      <c r="CO1258" s="92">
        <f>IF(CO$8="",0,SUM($Y1252:CO1252)-SUM($Y1255:CO1255))</f>
        <v>0</v>
      </c>
      <c r="CP1258" s="92">
        <f>IF(CP$8="",0,SUM($Y1252:CP1252)-SUM($Y1255:CP1255))</f>
        <v>0</v>
      </c>
      <c r="CQ1258" s="92">
        <f>IF(CQ$8="",0,SUM($Y1252:CQ1252)-SUM($Y1255:CQ1255))</f>
        <v>0</v>
      </c>
      <c r="CR1258" s="92">
        <f>IF(CR$8="",0,SUM($Y1252:CR1252)-SUM($Y1255:CR1255))</f>
        <v>0</v>
      </c>
      <c r="CS1258" s="92">
        <f>IF(CS$8="",0,SUM($Y1252:CS1252)-SUM($Y1255:CS1255))</f>
        <v>0</v>
      </c>
      <c r="CT1258" s="92">
        <f>IF(CT$8="",0,SUM($Y1252:CT1252)-SUM($Y1255:CT1255))</f>
        <v>0</v>
      </c>
      <c r="CU1258" s="92">
        <f>IF(CU$8="",0,SUM($Y1252:CU1252)-SUM($Y1255:CU1255))</f>
        <v>0</v>
      </c>
      <c r="CV1258" s="92">
        <f>IF(CV$8="",0,SUM($Y1252:CV1252)-SUM($Y1255:CV1255))</f>
        <v>0</v>
      </c>
      <c r="CW1258" s="92">
        <f>IF(CW$8="",0,SUM($Y1252:CW1252)-SUM($Y1255:CW1255))</f>
        <v>0</v>
      </c>
      <c r="CX1258" s="92">
        <f>IF(CX$8="",0,SUM($Y1252:CX1252)-SUM($Y1255:CX1255))</f>
        <v>0</v>
      </c>
      <c r="CY1258" s="92">
        <f>IF(CY$8="",0,SUM($Y1252:CY1252)-SUM($Y1255:CY1255))</f>
        <v>0</v>
      </c>
      <c r="CZ1258" s="92">
        <f>IF(CZ$8="",0,SUM($Y1252:CZ1252)-SUM($Y1255:CZ1255))</f>
        <v>0</v>
      </c>
      <c r="DA1258" s="92">
        <f>IF(DA$8="",0,SUM($Y1252:DA1252)-SUM($Y1255:DA1255))</f>
        <v>0</v>
      </c>
      <c r="DB1258" s="92">
        <f>IF(DB$8="",0,SUM($Y1252:DB1252)-SUM($Y1255:DB1255))</f>
        <v>0</v>
      </c>
      <c r="DC1258" s="92">
        <f>IF(DC$8="",0,SUM($Y1252:DC1252)-SUM($Y1255:DC1255))</f>
        <v>0</v>
      </c>
      <c r="DD1258" s="92">
        <f>IF(DD$8="",0,SUM($Y1252:DD1252)-SUM($Y1255:DD1255))</f>
        <v>0</v>
      </c>
      <c r="DE1258" s="92">
        <f>IF(DE$8="",0,SUM($Y1252:DE1252)-SUM($Y1255:DE1255))</f>
        <v>0</v>
      </c>
      <c r="DF1258" s="92">
        <f>IF(DF$8="",0,SUM($Y1252:DF1252)-SUM($Y1255:DF1255))</f>
        <v>0</v>
      </c>
      <c r="DG1258" s="92">
        <f>IF(DG$8="",0,SUM($Y1252:DG1252)-SUM($Y1255:DG1255))</f>
        <v>0</v>
      </c>
      <c r="DH1258" s="92">
        <f>IF(DH$8="",0,SUM($Y1252:DH1252)-SUM($Y1255:DH1255))</f>
        <v>0</v>
      </c>
      <c r="DI1258" s="92">
        <f>IF(DI$8="",0,SUM($Y1252:DI1252)-SUM($Y1255:DI1255))</f>
        <v>0</v>
      </c>
      <c r="DJ1258" s="92">
        <f>IF(DJ$8="",0,SUM($Y1252:DJ1252)-SUM($Y1255:DJ1255))</f>
        <v>0</v>
      </c>
      <c r="DK1258" s="92">
        <f>IF(DK$8="",0,SUM($Y1252:DK1252)-SUM($Y1255:DK1255))</f>
        <v>0</v>
      </c>
      <c r="DL1258" s="92">
        <f>IF(DL$8="",0,SUM($Y1252:DL1252)-SUM($Y1255:DL1255))</f>
        <v>0</v>
      </c>
      <c r="DM1258" s="92">
        <f>IF(DM$8="",0,SUM($Y1252:DM1252)-SUM($Y1255:DM1255))</f>
        <v>0</v>
      </c>
      <c r="DN1258" s="92">
        <f>IF(DN$8="",0,SUM($Y1252:DN1252)-SUM($Y1255:DN1255))</f>
        <v>0</v>
      </c>
      <c r="DO1258" s="92">
        <f>IF(DO$8="",0,SUM($Y1252:DO1252)-SUM($Y1255:DO1255))</f>
        <v>0</v>
      </c>
      <c r="DP1258" s="92">
        <f>IF(DP$8="",0,SUM($Y1252:DP1252)-SUM($Y1255:DP1255))</f>
        <v>0</v>
      </c>
      <c r="DQ1258" s="92">
        <f>IF(DQ$8="",0,SUM($Y1252:DQ1252)-SUM($Y1255:DQ1255))</f>
        <v>0</v>
      </c>
      <c r="DR1258" s="92">
        <f>IF(DR$8="",0,SUM($Y1252:DR1252)-SUM($Y1255:DR1255))</f>
        <v>0</v>
      </c>
      <c r="DS1258" s="92">
        <f>IF(DS$8="",0,SUM($Y1252:DS1252)-SUM($Y1255:DS1255))</f>
        <v>0</v>
      </c>
      <c r="DT1258" s="92">
        <f>IF(DT$8="",0,SUM($Y1252:DT1252)-SUM($Y1255:DT1255))</f>
        <v>0</v>
      </c>
      <c r="DU1258" s="92">
        <f>IF(DU$8="",0,SUM($Y1252:DU1252)-SUM($Y1255:DU1255))</f>
        <v>0</v>
      </c>
      <c r="DV1258" s="92">
        <f>IF(DV$8="",0,SUM($Y1252:DV1252)-SUM($Y1255:DV1255))</f>
        <v>0</v>
      </c>
      <c r="DW1258" s="92">
        <f>IF(DW$8="",0,SUM($Y1252:DW1252)-SUM($Y1255:DW1255))</f>
        <v>0</v>
      </c>
      <c r="DX1258" s="92">
        <f>IF(DX$8="",0,SUM($Y1252:DX1252)-SUM($Y1255:DX1255))</f>
        <v>0</v>
      </c>
      <c r="DY1258" s="92">
        <f>IF(DY$8="",0,SUM($Y1252:DY1252)-SUM($Y1255:DY1255))</f>
        <v>0</v>
      </c>
      <c r="DZ1258" s="92">
        <f>IF(DZ$8="",0,SUM($Y1252:DZ1252)-SUM($Y1255:DZ1255))</f>
        <v>0</v>
      </c>
      <c r="EA1258" s="92">
        <f>IF(EA$8="",0,SUM($Y1252:EA1252)-SUM($Y1255:EA1255))</f>
        <v>0</v>
      </c>
      <c r="EB1258" s="92">
        <f>IF(EB$8="",0,SUM($Y1252:EB1252)-SUM($Y1255:EB1255))</f>
        <v>0</v>
      </c>
      <c r="EC1258" s="92">
        <f>IF(EC$8="",0,SUM($Y1252:EC1252)-SUM($Y1255:EC1255))</f>
        <v>0</v>
      </c>
      <c r="ED1258" s="92">
        <f>IF(ED$8="",0,SUM($Y1252:ED1252)-SUM($Y1255:ED1255))</f>
        <v>0</v>
      </c>
      <c r="EE1258" s="92">
        <f>IF(EE$8="",0,SUM($Y1252:EE1252)-SUM($Y1255:EE1255))</f>
        <v>0</v>
      </c>
      <c r="EF1258" s="92">
        <f>IF(EF$8="",0,SUM($Y1252:EF1252)-SUM($Y1255:EF1255))</f>
        <v>0</v>
      </c>
      <c r="EG1258" s="92">
        <f>IF(EG$8="",0,SUM($Y1252:EG1252)-SUM($Y1255:EG1255))</f>
        <v>0</v>
      </c>
      <c r="EH1258" s="92">
        <f>IF(EH$8="",0,SUM($Y1252:EH1252)-SUM($Y1255:EH1255))</f>
        <v>0</v>
      </c>
      <c r="EI1258" s="92">
        <f>IF(EI$8="",0,SUM($Y1252:EI1252)-SUM($Y1255:EI1255))</f>
        <v>0</v>
      </c>
      <c r="EJ1258" s="92">
        <f>IF(EJ$8="",0,SUM($Y1252:EJ1252)-SUM($Y1255:EJ1255))</f>
        <v>0</v>
      </c>
      <c r="EK1258" s="92">
        <f>IF(EK$8="",0,SUM($Y1252:EK1252)-SUM($Y1255:EK1255))</f>
        <v>0</v>
      </c>
      <c r="EL1258" s="92">
        <f>IF(EL$8="",0,SUM($Y1252:EL1252)-SUM($Y1255:EL1255))</f>
        <v>0</v>
      </c>
      <c r="EM1258" s="92">
        <f>IF(EM$8="",0,SUM($Y1252:EM1252)-SUM($Y1255:EM1255))</f>
        <v>0</v>
      </c>
      <c r="EN1258" s="92">
        <f>IF(EN$8="",0,SUM($Y1252:EN1252)-SUM($Y1255:EN1255))</f>
        <v>0</v>
      </c>
      <c r="EO1258" s="92">
        <f>IF(EO$8="",0,SUM($Y1252:EO1252)-SUM($Y1255:EO1255))</f>
        <v>0</v>
      </c>
      <c r="EP1258" s="92">
        <f>IF(EP$8="",0,SUM($Y1252:EP1252)-SUM($Y1255:EP1255))</f>
        <v>0</v>
      </c>
      <c r="EQ1258" s="92">
        <f>IF(EQ$8="",0,SUM($Y1252:EQ1252)-SUM($Y1255:EQ1255))</f>
        <v>0</v>
      </c>
      <c r="ER1258" s="92">
        <f>IF(ER$8="",0,SUM($Y1252:ER1252)-SUM($Y1255:ER1255))</f>
        <v>0</v>
      </c>
      <c r="ES1258" s="92">
        <f>IF(ES$8="",0,SUM($Y1252:ES1252)-SUM($Y1255:ES1255))</f>
        <v>0</v>
      </c>
      <c r="ET1258" s="92">
        <f>IF(ET$8="",0,SUM($Y1252:ET1252)-SUM($Y1255:ET1255))</f>
        <v>0</v>
      </c>
      <c r="EU1258" s="92">
        <f>IF(EU$8="",0,SUM($Y1252:EU1252)-SUM($Y1255:EU1255))</f>
        <v>0</v>
      </c>
      <c r="EV1258" s="92">
        <f>IF(EV$8="",0,SUM($Y1252:EV1252)-SUM($Y1255:EV1255))</f>
        <v>0</v>
      </c>
      <c r="EW1258" s="92">
        <f>IF(EW$8="",0,SUM($Y1252:EW1252)-SUM($Y1255:EW1255))</f>
        <v>0</v>
      </c>
      <c r="EX1258" s="92">
        <f>IF(EX$8="",0,SUM($Y1252:EX1252)-SUM($Y1255:EX1255))</f>
        <v>0</v>
      </c>
      <c r="EY1258" s="92">
        <f>IF(EY$8="",0,SUM($Y1252:EY1252)-SUM($Y1255:EY1255))</f>
        <v>0</v>
      </c>
      <c r="EZ1258" s="92">
        <f>IF(EZ$8="",0,SUM($Y1252:EZ1252)-SUM($Y1255:EZ1255))</f>
        <v>0</v>
      </c>
      <c r="FA1258" s="92">
        <f>IF(FA$8="",0,SUM($Y1252:FA1252)-SUM($Y1255:FA1255))</f>
        <v>0</v>
      </c>
      <c r="FB1258" s="92">
        <f>IF(FB$8="",0,SUM($Y1252:FB1252)-SUM($Y1255:FB1255))</f>
        <v>0</v>
      </c>
      <c r="FC1258" s="92">
        <f>IF(FC$8="",0,SUM($Y1252:FC1252)-SUM($Y1255:FC1255))</f>
        <v>0</v>
      </c>
      <c r="FD1258" s="92">
        <f>IF(FD$8="",0,SUM($Y1252:FD1252)-SUM($Y1255:FD1255))</f>
        <v>0</v>
      </c>
      <c r="FE1258" s="92">
        <f>IF(FE$8="",0,SUM($Y1252:FE1252)-SUM($Y1255:FE1255))</f>
        <v>0</v>
      </c>
      <c r="FF1258" s="92">
        <f>IF(FF$8="",0,SUM($Y1252:FF1252)-SUM($Y1255:FF1255))</f>
        <v>0</v>
      </c>
      <c r="FG1258" s="92">
        <f>IF(FG$8="",0,SUM($Y1252:FG1252)-SUM($Y1255:FG1255))</f>
        <v>0</v>
      </c>
      <c r="FH1258" s="92">
        <f>IF(FH$8="",0,SUM($Y1252:FH1252)-SUM($Y1255:FH1255))</f>
        <v>0</v>
      </c>
      <c r="FI1258" s="92">
        <f>IF(FI$8="",0,SUM($Y1252:FI1252)-SUM($Y1255:FI1255))</f>
        <v>0</v>
      </c>
      <c r="FJ1258" s="92">
        <f>IF(FJ$8="",0,SUM($Y1252:FJ1252)-SUM($Y1255:FJ1255))</f>
        <v>0</v>
      </c>
      <c r="FK1258" s="92">
        <f>IF(FK$8="",0,SUM($Y1252:FK1252)-SUM($Y1255:FK1255))</f>
        <v>0</v>
      </c>
      <c r="FL1258" s="92">
        <f>IF(FL$8="",0,SUM($Y1252:FL1252)-SUM($Y1255:FL1255))</f>
        <v>0</v>
      </c>
      <c r="FM1258" s="92">
        <f>IF(FM$8="",0,SUM($Y1252:FM1252)-SUM($Y1255:FM1255))</f>
        <v>0</v>
      </c>
      <c r="FN1258" s="92">
        <f>IF(FN$8="",0,SUM($Y1252:FN1252)-SUM($Y1255:FN1255))</f>
        <v>0</v>
      </c>
      <c r="FO1258" s="92">
        <f>IF(FO$8="",0,SUM($Y1252:FO1252)-SUM($Y1255:FO1255))</f>
        <v>0</v>
      </c>
      <c r="FP1258" s="92">
        <f>IF(FP$8="",0,SUM($Y1252:FP1252)-SUM($Y1255:FP1255))</f>
        <v>0</v>
      </c>
      <c r="FQ1258" s="92">
        <f>IF(FQ$8="",0,SUM($Y1252:FQ1252)-SUM($Y1255:FQ1255))</f>
        <v>0</v>
      </c>
      <c r="FR1258" s="92">
        <f>IF(FR$8="",0,SUM($Y1252:FR1252)-SUM($Y1255:FR1255))</f>
        <v>0</v>
      </c>
      <c r="FS1258" s="92">
        <f>IF(FS$8="",0,SUM($Y1252:FS1252)-SUM($Y1255:FS1255))</f>
        <v>0</v>
      </c>
      <c r="FT1258" s="92">
        <f>IF(FT$8="",0,SUM($Y1252:FT1252)-SUM($Y1255:FT1255))</f>
        <v>0</v>
      </c>
      <c r="FU1258" s="92">
        <f>IF(FU$8="",0,SUM($Y1252:FU1252)-SUM($Y1255:FU1255))</f>
        <v>0</v>
      </c>
      <c r="FV1258" s="92">
        <f>IF(FV$8="",0,SUM($Y1252:FV1252)-SUM($Y1255:FV1255))</f>
        <v>0</v>
      </c>
      <c r="FW1258" s="92">
        <f>IF(FW$8="",0,SUM($Y1252:FW1252)-SUM($Y1255:FW1255))</f>
        <v>0</v>
      </c>
      <c r="FX1258" s="92">
        <f>IF(FX$8="",0,SUM($Y1252:FX1252)-SUM($Y1255:FX1255))</f>
        <v>0</v>
      </c>
      <c r="FY1258" s="92">
        <f>IF(FY$8="",0,SUM($Y1252:FY1252)-SUM($Y1255:FY1255))</f>
        <v>0</v>
      </c>
      <c r="FZ1258" s="92">
        <f>IF(FZ$8="",0,SUM($Y1252:FZ1252)-SUM($Y1255:FZ1255))</f>
        <v>0</v>
      </c>
      <c r="GA1258" s="92">
        <f>IF(GA$8="",0,SUM($Y1252:GA1252)-SUM($Y1255:GA1255))</f>
        <v>0</v>
      </c>
      <c r="GB1258" s="92">
        <f>IF(GB$8="",0,SUM($Y1252:GB1252)-SUM($Y1255:GB1255))</f>
        <v>0</v>
      </c>
      <c r="GC1258" s="92">
        <f>IF(GC$8="",0,SUM($Y1252:GC1252)-SUM($Y1255:GC1255))</f>
        <v>0</v>
      </c>
      <c r="GD1258" s="92">
        <f>IF(GD$8="",0,SUM($Y1252:GD1252)-SUM($Y1255:GD1255))</f>
        <v>0</v>
      </c>
      <c r="GE1258" s="92">
        <f>IF(GE$8="",0,SUM($Y1252:GE1252)-SUM($Y1255:GE1255))</f>
        <v>0</v>
      </c>
      <c r="GF1258" s="92">
        <f>IF(GF$8="",0,SUM($Y1252:GF1252)-SUM($Y1255:GF1255))</f>
        <v>0</v>
      </c>
      <c r="GG1258" s="92">
        <f>IF(GG$8="",0,SUM($Y1252:GG1252)-SUM($Y1255:GG1255))</f>
        <v>0</v>
      </c>
      <c r="GH1258" s="92">
        <f>IF(GH$8="",0,SUM($Y1252:GH1252)-SUM($Y1255:GH1255))</f>
        <v>0</v>
      </c>
      <c r="GI1258" s="92">
        <f>IF(GI$8="",0,SUM($Y1252:GI1252)-SUM($Y1255:GI1255))</f>
        <v>0</v>
      </c>
      <c r="GJ1258" s="92">
        <f>IF(GJ$8="",0,SUM($Y1252:GJ1252)-SUM($Y1255:GJ1255))</f>
        <v>0</v>
      </c>
      <c r="GK1258" s="92">
        <f>IF(GK$8="",0,SUM($Y1252:GK1252)-SUM($Y1255:GK1255))</f>
        <v>0</v>
      </c>
      <c r="GL1258" s="92">
        <f>IF(GL$8="",0,SUM($Y1252:GL1252)-SUM($Y1255:GL1255))</f>
        <v>0</v>
      </c>
      <c r="GM1258" s="92">
        <f>IF(GM$8="",0,SUM($Y1252:GM1252)-SUM($Y1255:GM1255))</f>
        <v>0</v>
      </c>
      <c r="GN1258" s="92">
        <f>IF(GN$8="",0,SUM($Y1252:GN1252)-SUM($Y1255:GN1255))</f>
        <v>0</v>
      </c>
      <c r="GO1258" s="92">
        <f>IF(GO$8="",0,SUM($Y1252:GO1252)-SUM($Y1255:GO1255))</f>
        <v>0</v>
      </c>
      <c r="GP1258" s="92">
        <f>IF(GP$8="",0,SUM($Y1252:GP1252)-SUM($Y1255:GP1255))</f>
        <v>0</v>
      </c>
      <c r="GQ1258" s="92">
        <f>IF(GQ$8="",0,SUM($Y1252:GQ1252)-SUM($Y1255:GQ1255))</f>
        <v>0</v>
      </c>
      <c r="GR1258" s="92">
        <f>IF(GR$8="",0,SUM($Y1252:GR1252)-SUM($Y1255:GR1255))</f>
        <v>0</v>
      </c>
      <c r="GS1258" s="92">
        <f>IF(GS$8="",0,SUM($Y1252:GS1252)-SUM($Y1255:GS1255))</f>
        <v>0</v>
      </c>
      <c r="GT1258" s="92">
        <f>IF(GT$8="",0,SUM($Y1252:GT1252)-SUM($Y1255:GT1255))</f>
        <v>0</v>
      </c>
      <c r="GU1258" s="92">
        <f>IF(GU$8="",0,SUM($Y1252:GU1252)-SUM($Y1255:GU1255))</f>
        <v>0</v>
      </c>
      <c r="GV1258" s="92">
        <f>IF(GV$8="",0,SUM($Y1252:GV1252)-SUM($Y1255:GV1255))</f>
        <v>0</v>
      </c>
      <c r="GW1258" s="92">
        <f>IF(GW$8="",0,SUM($Y1252:GW1252)-SUM($Y1255:GW1255))</f>
        <v>0</v>
      </c>
      <c r="GX1258" s="92">
        <f>IF(GX$8="",0,SUM($Y1252:GX1252)-SUM($Y1255:GX1255))</f>
        <v>0</v>
      </c>
      <c r="GY1258" s="92">
        <f>IF(GY$8="",0,SUM($Y1252:GY1252)-SUM($Y1255:GY1255))</f>
        <v>0</v>
      </c>
      <c r="GZ1258" s="92">
        <f>IF(GZ$8="",0,SUM($Y1252:GZ1252)-SUM($Y1255:GZ1255))</f>
        <v>0</v>
      </c>
      <c r="HA1258" s="92"/>
      <c r="HB1258" s="3"/>
    </row>
    <row r="1259" spans="1:210" ht="4.2" customHeight="1">
      <c r="A1259" s="1"/>
      <c r="B1259" s="1"/>
      <c r="C1259" s="1"/>
      <c r="D1259" s="1"/>
      <c r="E1259" s="263"/>
      <c r="F1259" s="48"/>
      <c r="G1259" s="231"/>
      <c r="H1259" s="1"/>
      <c r="I1259" s="1"/>
      <c r="J1259" s="1"/>
      <c r="K1259" s="1"/>
      <c r="L1259" s="1"/>
      <c r="M1259" s="5"/>
      <c r="N1259" s="1"/>
      <c r="O1259" s="1"/>
      <c r="P1259" s="5"/>
      <c r="Q1259" s="1"/>
      <c r="R1259" s="1"/>
      <c r="S1259" s="5"/>
      <c r="T1259" s="7"/>
      <c r="U1259" s="24"/>
      <c r="V1259" s="1"/>
      <c r="W1259" s="1"/>
      <c r="X1259" s="10"/>
      <c r="Y1259" s="46"/>
      <c r="Z1259" s="91"/>
      <c r="AA1259" s="472"/>
      <c r="AB1259" s="472"/>
      <c r="AC1259" s="472"/>
      <c r="AD1259" s="472"/>
      <c r="AE1259" s="472"/>
      <c r="AF1259" s="472"/>
      <c r="AG1259" s="472"/>
      <c r="AH1259" s="472"/>
      <c r="AI1259" s="472"/>
      <c r="AJ1259" s="472"/>
      <c r="AK1259" s="472"/>
      <c r="AL1259" s="472"/>
      <c r="AM1259" s="472"/>
      <c r="AN1259" s="472"/>
      <c r="AO1259" s="472"/>
      <c r="AP1259" s="472"/>
      <c r="AQ1259" s="472"/>
      <c r="AR1259" s="472"/>
      <c r="AS1259" s="472"/>
      <c r="AT1259" s="472"/>
      <c r="AU1259" s="472"/>
      <c r="AV1259" s="472"/>
      <c r="AW1259" s="472"/>
      <c r="AX1259" s="472"/>
      <c r="AY1259" s="472"/>
      <c r="AZ1259" s="472"/>
      <c r="BA1259" s="472"/>
      <c r="BB1259" s="472"/>
      <c r="BC1259" s="472"/>
      <c r="BD1259" s="472"/>
      <c r="BE1259" s="472"/>
      <c r="BF1259" s="472"/>
      <c r="BG1259" s="472"/>
      <c r="BH1259" s="472"/>
      <c r="BI1259" s="472"/>
      <c r="BJ1259" s="472"/>
      <c r="BK1259" s="472"/>
      <c r="BL1259" s="472"/>
      <c r="BM1259" s="472"/>
      <c r="BN1259" s="472"/>
      <c r="BO1259" s="472"/>
      <c r="BP1259" s="472"/>
      <c r="BQ1259" s="472"/>
      <c r="BR1259" s="472"/>
      <c r="BS1259" s="472"/>
      <c r="BT1259" s="472"/>
      <c r="BU1259" s="472"/>
      <c r="BV1259" s="472"/>
      <c r="BW1259" s="472"/>
      <c r="BX1259" s="472"/>
      <c r="BY1259" s="472"/>
      <c r="BZ1259" s="472"/>
      <c r="CA1259" s="472"/>
      <c r="CB1259" s="472"/>
      <c r="CC1259" s="472"/>
      <c r="CD1259" s="472"/>
      <c r="CE1259" s="472"/>
      <c r="CF1259" s="472"/>
      <c r="CG1259" s="472"/>
      <c r="CH1259" s="472"/>
      <c r="CI1259" s="472"/>
      <c r="CJ1259" s="472"/>
      <c r="CK1259" s="472"/>
      <c r="CL1259" s="472"/>
      <c r="CM1259" s="472"/>
      <c r="CN1259" s="472"/>
      <c r="CO1259" s="472"/>
      <c r="CP1259" s="472"/>
      <c r="CQ1259" s="472"/>
      <c r="CR1259" s="472"/>
      <c r="CS1259" s="472"/>
      <c r="CT1259" s="472"/>
      <c r="CU1259" s="472"/>
      <c r="CV1259" s="472"/>
      <c r="CW1259" s="472"/>
      <c r="CX1259" s="472"/>
      <c r="CY1259" s="472"/>
      <c r="CZ1259" s="472"/>
      <c r="DA1259" s="472"/>
      <c r="DB1259" s="472"/>
      <c r="DC1259" s="472"/>
      <c r="DD1259" s="472"/>
      <c r="DE1259" s="472"/>
      <c r="DF1259" s="472"/>
      <c r="DG1259" s="472"/>
      <c r="DH1259" s="472"/>
      <c r="DI1259" s="472"/>
      <c r="DJ1259" s="472"/>
      <c r="DK1259" s="472"/>
      <c r="DL1259" s="472"/>
      <c r="DM1259" s="472"/>
      <c r="DN1259" s="472"/>
      <c r="DO1259" s="472"/>
      <c r="DP1259" s="472"/>
      <c r="DQ1259" s="472"/>
      <c r="DR1259" s="472"/>
      <c r="DS1259" s="472"/>
      <c r="DT1259" s="472"/>
      <c r="DU1259" s="472"/>
      <c r="DV1259" s="472"/>
      <c r="DW1259" s="472"/>
      <c r="DX1259" s="472"/>
      <c r="DY1259" s="472"/>
      <c r="DZ1259" s="472"/>
      <c r="EA1259" s="472"/>
      <c r="EB1259" s="472"/>
      <c r="EC1259" s="472"/>
      <c r="ED1259" s="472"/>
      <c r="EE1259" s="472"/>
      <c r="EF1259" s="472"/>
      <c r="EG1259" s="472"/>
      <c r="EH1259" s="472"/>
      <c r="EI1259" s="472"/>
      <c r="EJ1259" s="472"/>
      <c r="EK1259" s="472"/>
      <c r="EL1259" s="472"/>
      <c r="EM1259" s="472"/>
      <c r="EN1259" s="472"/>
      <c r="EO1259" s="472"/>
      <c r="EP1259" s="472"/>
      <c r="EQ1259" s="472"/>
      <c r="ER1259" s="472"/>
      <c r="ES1259" s="472"/>
      <c r="ET1259" s="472"/>
      <c r="EU1259" s="472"/>
      <c r="EV1259" s="472"/>
      <c r="EW1259" s="472"/>
      <c r="EX1259" s="472"/>
      <c r="EY1259" s="472"/>
      <c r="EZ1259" s="472"/>
      <c r="FA1259" s="472"/>
      <c r="FB1259" s="472"/>
      <c r="FC1259" s="472"/>
      <c r="FD1259" s="472"/>
      <c r="FE1259" s="472"/>
      <c r="FF1259" s="472"/>
      <c r="FG1259" s="472"/>
      <c r="FH1259" s="472"/>
      <c r="FI1259" s="472"/>
      <c r="FJ1259" s="472"/>
      <c r="FK1259" s="472"/>
      <c r="FL1259" s="472"/>
      <c r="FM1259" s="472"/>
      <c r="FN1259" s="472"/>
      <c r="FO1259" s="472"/>
      <c r="FP1259" s="472"/>
      <c r="FQ1259" s="472"/>
      <c r="FR1259" s="472"/>
      <c r="FS1259" s="472"/>
      <c r="FT1259" s="472"/>
      <c r="FU1259" s="472"/>
      <c r="FV1259" s="472"/>
      <c r="FW1259" s="472"/>
      <c r="FX1259" s="472"/>
      <c r="FY1259" s="472"/>
      <c r="FZ1259" s="472"/>
      <c r="GA1259" s="472"/>
      <c r="GB1259" s="472"/>
      <c r="GC1259" s="472"/>
      <c r="GD1259" s="472"/>
      <c r="GE1259" s="472"/>
      <c r="GF1259" s="472"/>
      <c r="GG1259" s="472"/>
      <c r="GH1259" s="472"/>
      <c r="GI1259" s="472"/>
      <c r="GJ1259" s="472"/>
      <c r="GK1259" s="472"/>
      <c r="GL1259" s="472"/>
      <c r="GM1259" s="472"/>
      <c r="GN1259" s="472"/>
      <c r="GO1259" s="472"/>
      <c r="GP1259" s="472"/>
      <c r="GQ1259" s="472"/>
      <c r="GR1259" s="472"/>
      <c r="GS1259" s="472"/>
      <c r="GT1259" s="472"/>
      <c r="GU1259" s="472"/>
      <c r="GV1259" s="472"/>
      <c r="GW1259" s="472"/>
      <c r="GX1259" s="472"/>
      <c r="GY1259" s="472"/>
      <c r="GZ1259" s="472"/>
      <c r="HA1259" s="1"/>
      <c r="HB1259" s="1"/>
    </row>
    <row r="1260" spans="1:210" s="122" customFormat="1" ht="4.2" customHeight="1">
      <c r="A1260" s="60"/>
      <c r="B1260" s="60"/>
      <c r="C1260" s="60"/>
      <c r="D1260" s="60"/>
      <c r="E1260" s="273"/>
      <c r="F1260" s="116"/>
      <c r="G1260" s="117"/>
      <c r="H1260" s="60"/>
      <c r="I1260" s="60"/>
      <c r="J1260" s="60"/>
      <c r="K1260" s="60"/>
      <c r="L1260" s="60"/>
      <c r="M1260" s="117"/>
      <c r="N1260" s="60"/>
      <c r="O1260" s="60"/>
      <c r="P1260" s="231"/>
      <c r="Q1260" s="60"/>
      <c r="R1260" s="60"/>
      <c r="S1260" s="117"/>
      <c r="T1260" s="211"/>
      <c r="U1260" s="117"/>
      <c r="V1260" s="60"/>
      <c r="W1260" s="118"/>
      <c r="X1260" s="118"/>
      <c r="Y1260" s="119"/>
      <c r="Z1260" s="120"/>
      <c r="AA1260" s="121"/>
      <c r="AB1260" s="121"/>
      <c r="AC1260" s="121"/>
      <c r="AD1260" s="121"/>
      <c r="AE1260" s="121"/>
      <c r="AF1260" s="121"/>
      <c r="AG1260" s="121"/>
      <c r="AH1260" s="121"/>
      <c r="AI1260" s="121"/>
      <c r="AJ1260" s="121"/>
      <c r="AK1260" s="121"/>
      <c r="AL1260" s="121"/>
      <c r="AM1260" s="121"/>
      <c r="AN1260" s="121"/>
      <c r="AO1260" s="121"/>
      <c r="AP1260" s="121"/>
      <c r="AQ1260" s="121"/>
      <c r="AR1260" s="121"/>
      <c r="AS1260" s="121"/>
      <c r="AT1260" s="121"/>
      <c r="AU1260" s="121"/>
      <c r="AV1260" s="121"/>
      <c r="AW1260" s="121"/>
      <c r="AX1260" s="121"/>
      <c r="AY1260" s="121"/>
      <c r="AZ1260" s="121"/>
      <c r="BA1260" s="121"/>
      <c r="BB1260" s="121"/>
      <c r="BC1260" s="121"/>
      <c r="BD1260" s="121"/>
      <c r="BE1260" s="121"/>
      <c r="BF1260" s="121"/>
      <c r="BG1260" s="121"/>
      <c r="BH1260" s="121"/>
      <c r="BI1260" s="121"/>
      <c r="BJ1260" s="121"/>
      <c r="BK1260" s="121"/>
      <c r="BL1260" s="121"/>
      <c r="BM1260" s="121"/>
      <c r="BN1260" s="121"/>
      <c r="BO1260" s="121"/>
      <c r="BP1260" s="121"/>
      <c r="BQ1260" s="121"/>
      <c r="BR1260" s="121"/>
      <c r="BS1260" s="121"/>
      <c r="BT1260" s="121"/>
      <c r="BU1260" s="121"/>
      <c r="BV1260" s="121"/>
      <c r="BW1260" s="121"/>
      <c r="BX1260" s="121"/>
      <c r="BY1260" s="121"/>
      <c r="BZ1260" s="121"/>
      <c r="CA1260" s="121"/>
      <c r="CB1260" s="121"/>
      <c r="CC1260" s="121"/>
      <c r="CD1260" s="121"/>
      <c r="CE1260" s="121"/>
      <c r="CF1260" s="121"/>
      <c r="CG1260" s="121"/>
      <c r="CH1260" s="121"/>
      <c r="CI1260" s="121"/>
      <c r="CJ1260" s="121"/>
      <c r="CK1260" s="121"/>
      <c r="CL1260" s="121"/>
      <c r="CM1260" s="121"/>
      <c r="CN1260" s="121"/>
      <c r="CO1260" s="121"/>
      <c r="CP1260" s="121"/>
      <c r="CQ1260" s="121"/>
      <c r="CR1260" s="121"/>
      <c r="CS1260" s="121"/>
      <c r="CT1260" s="121"/>
      <c r="CU1260" s="121"/>
      <c r="CV1260" s="121"/>
      <c r="CW1260" s="121"/>
      <c r="CX1260" s="121"/>
      <c r="CY1260" s="121"/>
      <c r="CZ1260" s="121"/>
      <c r="DA1260" s="121"/>
      <c r="DB1260" s="121"/>
      <c r="DC1260" s="121"/>
      <c r="DD1260" s="121"/>
      <c r="DE1260" s="121"/>
      <c r="DF1260" s="121"/>
      <c r="DG1260" s="121"/>
      <c r="DH1260" s="121"/>
      <c r="DI1260" s="121"/>
      <c r="DJ1260" s="121"/>
      <c r="DK1260" s="121"/>
      <c r="DL1260" s="121"/>
      <c r="DM1260" s="121"/>
      <c r="DN1260" s="121"/>
      <c r="DO1260" s="121"/>
      <c r="DP1260" s="121"/>
      <c r="DQ1260" s="121"/>
      <c r="DR1260" s="121"/>
      <c r="DS1260" s="121"/>
      <c r="DT1260" s="121"/>
      <c r="DU1260" s="121"/>
      <c r="DV1260" s="121"/>
      <c r="DW1260" s="121"/>
      <c r="DX1260" s="121"/>
      <c r="DY1260" s="121"/>
      <c r="DZ1260" s="121"/>
      <c r="EA1260" s="121"/>
      <c r="EB1260" s="121"/>
      <c r="EC1260" s="121"/>
      <c r="ED1260" s="121"/>
      <c r="EE1260" s="121"/>
      <c r="EF1260" s="121"/>
      <c r="EG1260" s="121"/>
      <c r="EH1260" s="121"/>
      <c r="EI1260" s="121"/>
      <c r="EJ1260" s="121"/>
      <c r="EK1260" s="121"/>
      <c r="EL1260" s="121"/>
      <c r="EM1260" s="121"/>
      <c r="EN1260" s="121"/>
      <c r="EO1260" s="121"/>
      <c r="EP1260" s="121"/>
      <c r="EQ1260" s="121"/>
      <c r="ER1260" s="121"/>
      <c r="ES1260" s="121"/>
      <c r="ET1260" s="121"/>
      <c r="EU1260" s="121"/>
      <c r="EV1260" s="121"/>
      <c r="EW1260" s="121"/>
      <c r="EX1260" s="121"/>
      <c r="EY1260" s="121"/>
      <c r="EZ1260" s="121"/>
      <c r="FA1260" s="121"/>
      <c r="FB1260" s="121"/>
      <c r="FC1260" s="121"/>
      <c r="FD1260" s="121"/>
      <c r="FE1260" s="121"/>
      <c r="FF1260" s="121"/>
      <c r="FG1260" s="121"/>
      <c r="FH1260" s="121"/>
      <c r="FI1260" s="121"/>
      <c r="FJ1260" s="121"/>
      <c r="FK1260" s="121"/>
      <c r="FL1260" s="121"/>
      <c r="FM1260" s="121"/>
      <c r="FN1260" s="121"/>
      <c r="FO1260" s="121"/>
      <c r="FP1260" s="121"/>
      <c r="FQ1260" s="121"/>
      <c r="FR1260" s="121"/>
      <c r="FS1260" s="121"/>
      <c r="FT1260" s="121"/>
      <c r="FU1260" s="121"/>
      <c r="FV1260" s="121"/>
      <c r="FW1260" s="121"/>
      <c r="FX1260" s="121"/>
      <c r="FY1260" s="121"/>
      <c r="FZ1260" s="121"/>
      <c r="GA1260" s="121"/>
      <c r="GB1260" s="121"/>
      <c r="GC1260" s="121"/>
      <c r="GD1260" s="121"/>
      <c r="GE1260" s="121"/>
      <c r="GF1260" s="121"/>
      <c r="GG1260" s="121"/>
      <c r="GH1260" s="121"/>
      <c r="GI1260" s="121"/>
      <c r="GJ1260" s="121"/>
      <c r="GK1260" s="121"/>
      <c r="GL1260" s="121"/>
      <c r="GM1260" s="121"/>
      <c r="GN1260" s="121"/>
      <c r="GO1260" s="121"/>
      <c r="GP1260" s="121"/>
      <c r="GQ1260" s="121"/>
      <c r="GR1260" s="121"/>
      <c r="GS1260" s="121"/>
      <c r="GT1260" s="121"/>
      <c r="GU1260" s="121"/>
      <c r="GV1260" s="121"/>
      <c r="GW1260" s="121"/>
      <c r="GX1260" s="121"/>
      <c r="GY1260" s="121"/>
      <c r="GZ1260" s="121"/>
      <c r="HA1260" s="60"/>
      <c r="HB1260" s="60"/>
    </row>
    <row r="1261" spans="1:210" s="4" customFormat="1">
      <c r="A1261" s="3"/>
      <c r="B1261" s="3"/>
      <c r="C1261" s="3"/>
      <c r="D1261" s="3"/>
      <c r="E1261" s="9"/>
      <c r="F1261" s="51"/>
      <c r="G1261" s="542" t="s">
        <v>6</v>
      </c>
      <c r="H1261" s="544" t="s">
        <v>365</v>
      </c>
      <c r="I1261" s="545"/>
      <c r="J1261" s="545"/>
      <c r="K1261" s="545"/>
      <c r="L1261" s="1"/>
      <c r="M1261" s="5"/>
      <c r="N1261" s="3" t="str">
        <f>Главная!$Y$8</f>
        <v>итого</v>
      </c>
      <c r="O1261" s="1"/>
      <c r="P1261" s="5"/>
      <c r="Q1261" s="1" t="s">
        <v>26</v>
      </c>
      <c r="R1261" s="1"/>
      <c r="S1261" s="1"/>
      <c r="T1261" s="7"/>
      <c r="U1261" s="1"/>
      <c r="V1261" s="1"/>
      <c r="W1261" s="12">
        <f>SUM($Y1261:$HA1261)</f>
        <v>0</v>
      </c>
      <c r="X1261" s="12"/>
      <c r="Y1261" s="46"/>
      <c r="Z1261" s="92"/>
      <c r="AA1261" s="92">
        <f>IF(AA$8="",0,Z1258*Главная!$N$39/12)</f>
        <v>0</v>
      </c>
      <c r="AB1261" s="92">
        <f>IF(AB$8="",0,AA1258*Главная!$N$39/12)</f>
        <v>0</v>
      </c>
      <c r="AC1261" s="92">
        <f>IF(AC$8="",0,AB1258*Главная!$N$39/12)</f>
        <v>0</v>
      </c>
      <c r="AD1261" s="92">
        <f>IF(AD$8="",0,AC1258*Главная!$N$39/12)</f>
        <v>0</v>
      </c>
      <c r="AE1261" s="92">
        <f>IF(AE$8="",0,AD1258*Главная!$N$39/12)</f>
        <v>0</v>
      </c>
      <c r="AF1261" s="92">
        <f>IF(AF$8="",0,AE1258*Главная!$N$39/12)</f>
        <v>0</v>
      </c>
      <c r="AG1261" s="92">
        <f>IF(AG$8="",0,AF1258*Главная!$N$39/12)</f>
        <v>0</v>
      </c>
      <c r="AH1261" s="92">
        <f>IF(AH$8="",0,AG1258*Главная!$N$39/12)</f>
        <v>0</v>
      </c>
      <c r="AI1261" s="92">
        <f>IF(AI$8="",0,AH1258*Главная!$N$39/12)</f>
        <v>0</v>
      </c>
      <c r="AJ1261" s="92">
        <f>IF(AJ$8="",0,AI1258*Главная!$N$39/12)</f>
        <v>0</v>
      </c>
      <c r="AK1261" s="92">
        <f>IF(AK$8="",0,AJ1258*Главная!$N$39/12)</f>
        <v>0</v>
      </c>
      <c r="AL1261" s="92">
        <f>IF(AL$8="",0,AK1258*Главная!$N$39/12)</f>
        <v>0</v>
      </c>
      <c r="AM1261" s="92">
        <f>IF(AM$8="",0,AL1258*Главная!$N$39/12)</f>
        <v>0</v>
      </c>
      <c r="AN1261" s="92">
        <f>IF(AN$8="",0,AM1258*Главная!$N$39/12)</f>
        <v>0</v>
      </c>
      <c r="AO1261" s="92">
        <f>IF(AO$8="",0,AN1258*Главная!$N$39/12)</f>
        <v>0</v>
      </c>
      <c r="AP1261" s="92">
        <f>IF(AP$8="",0,AO1258*Главная!$N$39/12)</f>
        <v>0</v>
      </c>
      <c r="AQ1261" s="92">
        <f>IF(AQ$8="",0,AP1258*Главная!$N$39/12)</f>
        <v>0</v>
      </c>
      <c r="AR1261" s="92">
        <f>IF(AR$8="",0,AQ1258*Главная!$N$39/12)</f>
        <v>0</v>
      </c>
      <c r="AS1261" s="92">
        <f>IF(AS$8="",0,AR1258*Главная!$N$39/12)</f>
        <v>0</v>
      </c>
      <c r="AT1261" s="92">
        <f>IF(AT$8="",0,AS1258*Главная!$N$39/12)</f>
        <v>0</v>
      </c>
      <c r="AU1261" s="92">
        <f>IF(AU$8="",0,AT1258*Главная!$N$39/12)</f>
        <v>0</v>
      </c>
      <c r="AV1261" s="92">
        <f>IF(AV$8="",0,AU1258*Главная!$N$39/12)</f>
        <v>0</v>
      </c>
      <c r="AW1261" s="92">
        <f>IF(AW$8="",0,AV1258*Главная!$N$39/12)</f>
        <v>0</v>
      </c>
      <c r="AX1261" s="92">
        <f>IF(AX$8="",0,AW1258*Главная!$N$39/12)</f>
        <v>0</v>
      </c>
      <c r="AY1261" s="92">
        <f>IF(AY$8="",0,AX1258*Главная!$N$39/12)</f>
        <v>0</v>
      </c>
      <c r="AZ1261" s="92">
        <f>IF(AZ$8="",0,AY1258*Главная!$N$39/12)</f>
        <v>0</v>
      </c>
      <c r="BA1261" s="92">
        <f>IF(BA$8="",0,AZ1258*Главная!$N$39/12)</f>
        <v>0</v>
      </c>
      <c r="BB1261" s="92">
        <f>IF(BB$8="",0,BA1258*Главная!$N$39/12)</f>
        <v>0</v>
      </c>
      <c r="BC1261" s="92">
        <f>IF(BC$8="",0,BB1258*Главная!$N$39/12)</f>
        <v>0</v>
      </c>
      <c r="BD1261" s="92">
        <f>IF(BD$8="",0,BC1258*Главная!$N$39/12)</f>
        <v>0</v>
      </c>
      <c r="BE1261" s="92">
        <f>IF(BE$8="",0,BD1258*Главная!$N$39/12)</f>
        <v>0</v>
      </c>
      <c r="BF1261" s="92">
        <f>IF(BF$8="",0,BE1258*Главная!$N$39/12)</f>
        <v>0</v>
      </c>
      <c r="BG1261" s="92">
        <f>IF(BG$8="",0,BF1258*Главная!$N$39/12)</f>
        <v>0</v>
      </c>
      <c r="BH1261" s="92">
        <f>IF(BH$8="",0,BG1258*Главная!$N$39/12)</f>
        <v>0</v>
      </c>
      <c r="BI1261" s="92">
        <f>IF(BI$8="",0,BH1258*Главная!$N$39/12)</f>
        <v>0</v>
      </c>
      <c r="BJ1261" s="92">
        <f>IF(BJ$8="",0,BI1258*Главная!$N$39/12)</f>
        <v>0</v>
      </c>
      <c r="BK1261" s="92">
        <f>IF(BK$8="",0,BJ1258*Главная!$N$39/12)</f>
        <v>0</v>
      </c>
      <c r="BL1261" s="92">
        <f>IF(BL$8="",0,BK1258*Главная!$N$39/12)</f>
        <v>0</v>
      </c>
      <c r="BM1261" s="92">
        <f>IF(BM$8="",0,BL1258*Главная!$N$39/12)</f>
        <v>0</v>
      </c>
      <c r="BN1261" s="92">
        <f>IF(BN$8="",0,BM1258*Главная!$N$39/12)</f>
        <v>0</v>
      </c>
      <c r="BO1261" s="92">
        <f>IF(BO$8="",0,BN1258*Главная!$N$39/12)</f>
        <v>0</v>
      </c>
      <c r="BP1261" s="92">
        <f>IF(BP$8="",0,BO1258*Главная!$N$39/12)</f>
        <v>0</v>
      </c>
      <c r="BQ1261" s="92">
        <f>IF(BQ$8="",0,BP1258*Главная!$N$39/12)</f>
        <v>0</v>
      </c>
      <c r="BR1261" s="92">
        <f>IF(BR$8="",0,BQ1258*Главная!$N$39/12)</f>
        <v>0</v>
      </c>
      <c r="BS1261" s="92">
        <f>IF(BS$8="",0,BR1258*Главная!$N$39/12)</f>
        <v>0</v>
      </c>
      <c r="BT1261" s="92">
        <f>IF(BT$8="",0,BS1258*Главная!$N$39/12)</f>
        <v>0</v>
      </c>
      <c r="BU1261" s="92">
        <f>IF(BU$8="",0,BT1258*Главная!$N$39/12)</f>
        <v>0</v>
      </c>
      <c r="BV1261" s="92">
        <f>IF(BV$8="",0,BU1258*Главная!$N$39/12)</f>
        <v>0</v>
      </c>
      <c r="BW1261" s="92">
        <f>IF(BW$8="",0,BV1258*Главная!$N$39/12)</f>
        <v>0</v>
      </c>
      <c r="BX1261" s="92">
        <f>IF(BX$8="",0,BW1258*Главная!$N$39/12)</f>
        <v>0</v>
      </c>
      <c r="BY1261" s="92">
        <f>IF(BY$8="",0,BX1258*Главная!$N$39/12)</f>
        <v>0</v>
      </c>
      <c r="BZ1261" s="92">
        <f>IF(BZ$8="",0,BY1258*Главная!$N$39/12)</f>
        <v>0</v>
      </c>
      <c r="CA1261" s="92">
        <f>IF(CA$8="",0,BZ1258*Главная!$N$39/12)</f>
        <v>0</v>
      </c>
      <c r="CB1261" s="92">
        <f>IF(CB$8="",0,CA1258*Главная!$N$39/12)</f>
        <v>0</v>
      </c>
      <c r="CC1261" s="92">
        <f>IF(CC$8="",0,CB1258*Главная!$N$39/12)</f>
        <v>0</v>
      </c>
      <c r="CD1261" s="92">
        <f>IF(CD$8="",0,CC1258*Главная!$N$39/12)</f>
        <v>0</v>
      </c>
      <c r="CE1261" s="92">
        <f>IF(CE$8="",0,CD1258*Главная!$N$39/12)</f>
        <v>0</v>
      </c>
      <c r="CF1261" s="92">
        <f>IF(CF$8="",0,CE1258*Главная!$N$39/12)</f>
        <v>0</v>
      </c>
      <c r="CG1261" s="92">
        <f>IF(CG$8="",0,CF1258*Главная!$N$39/12)</f>
        <v>0</v>
      </c>
      <c r="CH1261" s="92">
        <f>IF(CH$8="",0,CG1258*Главная!$N$39/12)</f>
        <v>0</v>
      </c>
      <c r="CI1261" s="92">
        <f>IF(CI$8="",0,CH1258*Главная!$N$39/12)</f>
        <v>0</v>
      </c>
      <c r="CJ1261" s="92">
        <f>IF(CJ$8="",0,CI1258*Главная!$N$39/12)</f>
        <v>0</v>
      </c>
      <c r="CK1261" s="92">
        <f>IF(CK$8="",0,CJ1258*Главная!$N$39/12)</f>
        <v>0</v>
      </c>
      <c r="CL1261" s="92">
        <f>IF(CL$8="",0,CK1258*Главная!$N$39/12)</f>
        <v>0</v>
      </c>
      <c r="CM1261" s="92">
        <f>IF(CM$8="",0,CL1258*Главная!$N$39/12)</f>
        <v>0</v>
      </c>
      <c r="CN1261" s="92">
        <f>IF(CN$8="",0,CM1258*Главная!$N$39/12)</f>
        <v>0</v>
      </c>
      <c r="CO1261" s="92">
        <f>IF(CO$8="",0,CN1258*Главная!$N$39/12)</f>
        <v>0</v>
      </c>
      <c r="CP1261" s="92">
        <f>IF(CP$8="",0,CO1258*Главная!$N$39/12)</f>
        <v>0</v>
      </c>
      <c r="CQ1261" s="92">
        <f>IF(CQ$8="",0,CP1258*Главная!$N$39/12)</f>
        <v>0</v>
      </c>
      <c r="CR1261" s="92">
        <f>IF(CR$8="",0,CQ1258*Главная!$N$39/12)</f>
        <v>0</v>
      </c>
      <c r="CS1261" s="92">
        <f>IF(CS$8="",0,CR1258*Главная!$N$39/12)</f>
        <v>0</v>
      </c>
      <c r="CT1261" s="92">
        <f>IF(CT$8="",0,CS1258*Главная!$N$39/12)</f>
        <v>0</v>
      </c>
      <c r="CU1261" s="92">
        <f>IF(CU$8="",0,CT1258*Главная!$N$39/12)</f>
        <v>0</v>
      </c>
      <c r="CV1261" s="92">
        <f>IF(CV$8="",0,CU1258*Главная!$N$39/12)</f>
        <v>0</v>
      </c>
      <c r="CW1261" s="92">
        <f>IF(CW$8="",0,CV1258*Главная!$N$39/12)</f>
        <v>0</v>
      </c>
      <c r="CX1261" s="92">
        <f>IF(CX$8="",0,CW1258*Главная!$N$39/12)</f>
        <v>0</v>
      </c>
      <c r="CY1261" s="92">
        <f>IF(CY$8="",0,CX1258*Главная!$N$39/12)</f>
        <v>0</v>
      </c>
      <c r="CZ1261" s="92">
        <f>IF(CZ$8="",0,CY1258*Главная!$N$39/12)</f>
        <v>0</v>
      </c>
      <c r="DA1261" s="92">
        <f>IF(DA$8="",0,CZ1258*Главная!$N$39/12)</f>
        <v>0</v>
      </c>
      <c r="DB1261" s="92">
        <f>IF(DB$8="",0,DA1258*Главная!$N$39/12)</f>
        <v>0</v>
      </c>
      <c r="DC1261" s="92">
        <f>IF(DC$8="",0,DB1258*Главная!$N$39/12)</f>
        <v>0</v>
      </c>
      <c r="DD1261" s="92">
        <f>IF(DD$8="",0,DC1258*Главная!$N$39/12)</f>
        <v>0</v>
      </c>
      <c r="DE1261" s="92">
        <f>IF(DE$8="",0,DD1258*Главная!$N$39/12)</f>
        <v>0</v>
      </c>
      <c r="DF1261" s="92">
        <f>IF(DF$8="",0,DE1258*Главная!$N$39/12)</f>
        <v>0</v>
      </c>
      <c r="DG1261" s="92">
        <f>IF(DG$8="",0,DF1258*Главная!$N$39/12)</f>
        <v>0</v>
      </c>
      <c r="DH1261" s="92">
        <f>IF(DH$8="",0,DG1258*Главная!$N$39/12)</f>
        <v>0</v>
      </c>
      <c r="DI1261" s="92">
        <f>IF(DI$8="",0,DH1258*Главная!$N$39/12)</f>
        <v>0</v>
      </c>
      <c r="DJ1261" s="92">
        <f>IF(DJ$8="",0,DI1258*Главная!$N$39/12)</f>
        <v>0</v>
      </c>
      <c r="DK1261" s="92">
        <f>IF(DK$8="",0,DJ1258*Главная!$N$39/12)</f>
        <v>0</v>
      </c>
      <c r="DL1261" s="92">
        <f>IF(DL$8="",0,DK1258*Главная!$N$39/12)</f>
        <v>0</v>
      </c>
      <c r="DM1261" s="92">
        <f>IF(DM$8="",0,DL1258*Главная!$N$39/12)</f>
        <v>0</v>
      </c>
      <c r="DN1261" s="92">
        <f>IF(DN$8="",0,DM1258*Главная!$N$39/12)</f>
        <v>0</v>
      </c>
      <c r="DO1261" s="92">
        <f>IF(DO$8="",0,DN1258*Главная!$N$39/12)</f>
        <v>0</v>
      </c>
      <c r="DP1261" s="92">
        <f>IF(DP$8="",0,DO1258*Главная!$N$39/12)</f>
        <v>0</v>
      </c>
      <c r="DQ1261" s="92">
        <f>IF(DQ$8="",0,DP1258*Главная!$N$39/12)</f>
        <v>0</v>
      </c>
      <c r="DR1261" s="92">
        <f>IF(DR$8="",0,DQ1258*Главная!$N$39/12)</f>
        <v>0</v>
      </c>
      <c r="DS1261" s="92">
        <f>IF(DS$8="",0,DR1258*Главная!$N$39/12)</f>
        <v>0</v>
      </c>
      <c r="DT1261" s="92">
        <f>IF(DT$8="",0,DS1258*Главная!$N$39/12)</f>
        <v>0</v>
      </c>
      <c r="DU1261" s="92">
        <f>IF(DU$8="",0,DT1258*Главная!$N$39/12)</f>
        <v>0</v>
      </c>
      <c r="DV1261" s="92">
        <f>IF(DV$8="",0,DU1258*Главная!$N$39/12)</f>
        <v>0</v>
      </c>
      <c r="DW1261" s="92">
        <f>IF(DW$8="",0,DV1258*Главная!$N$39/12)</f>
        <v>0</v>
      </c>
      <c r="DX1261" s="92">
        <f>IF(DX$8="",0,DW1258*Главная!$N$39/12)</f>
        <v>0</v>
      </c>
      <c r="DY1261" s="92">
        <f>IF(DY$8="",0,DX1258*Главная!$N$39/12)</f>
        <v>0</v>
      </c>
      <c r="DZ1261" s="92">
        <f>IF(DZ$8="",0,DY1258*Главная!$N$39/12)</f>
        <v>0</v>
      </c>
      <c r="EA1261" s="92">
        <f>IF(EA$8="",0,DZ1258*Главная!$N$39/12)</f>
        <v>0</v>
      </c>
      <c r="EB1261" s="92">
        <f>IF(EB$8="",0,EA1258*Главная!$N$39/12)</f>
        <v>0</v>
      </c>
      <c r="EC1261" s="92">
        <f>IF(EC$8="",0,EB1258*Главная!$N$39/12)</f>
        <v>0</v>
      </c>
      <c r="ED1261" s="92">
        <f>IF(ED$8="",0,EC1258*Главная!$N$39/12)</f>
        <v>0</v>
      </c>
      <c r="EE1261" s="92">
        <f>IF(EE$8="",0,ED1258*Главная!$N$39/12)</f>
        <v>0</v>
      </c>
      <c r="EF1261" s="92">
        <f>IF(EF$8="",0,EE1258*Главная!$N$39/12)</f>
        <v>0</v>
      </c>
      <c r="EG1261" s="92">
        <f>IF(EG$8="",0,EF1258*Главная!$N$39/12)</f>
        <v>0</v>
      </c>
      <c r="EH1261" s="92">
        <f>IF(EH$8="",0,EG1258*Главная!$N$39/12)</f>
        <v>0</v>
      </c>
      <c r="EI1261" s="92">
        <f>IF(EI$8="",0,EH1258*Главная!$N$39/12)</f>
        <v>0</v>
      </c>
      <c r="EJ1261" s="92">
        <f>IF(EJ$8="",0,EI1258*Главная!$N$39/12)</f>
        <v>0</v>
      </c>
      <c r="EK1261" s="92">
        <f>IF(EK$8="",0,EJ1258*Главная!$N$39/12)</f>
        <v>0</v>
      </c>
      <c r="EL1261" s="92">
        <f>IF(EL$8="",0,EK1258*Главная!$N$39/12)</f>
        <v>0</v>
      </c>
      <c r="EM1261" s="92">
        <f>IF(EM$8="",0,EL1258*Главная!$N$39/12)</f>
        <v>0</v>
      </c>
      <c r="EN1261" s="92">
        <f>IF(EN$8="",0,EM1258*Главная!$N$39/12)</f>
        <v>0</v>
      </c>
      <c r="EO1261" s="92">
        <f>IF(EO$8="",0,EN1258*Главная!$N$39/12)</f>
        <v>0</v>
      </c>
      <c r="EP1261" s="92">
        <f>IF(EP$8="",0,EO1258*Главная!$N$39/12)</f>
        <v>0</v>
      </c>
      <c r="EQ1261" s="92">
        <f>IF(EQ$8="",0,EP1258*Главная!$N$39/12)</f>
        <v>0</v>
      </c>
      <c r="ER1261" s="92">
        <f>IF(ER$8="",0,EQ1258*Главная!$N$39/12)</f>
        <v>0</v>
      </c>
      <c r="ES1261" s="92">
        <f>IF(ES$8="",0,ER1258*Главная!$N$39/12)</f>
        <v>0</v>
      </c>
      <c r="ET1261" s="92">
        <f>IF(ET$8="",0,ES1258*Главная!$N$39/12)</f>
        <v>0</v>
      </c>
      <c r="EU1261" s="92">
        <f>IF(EU$8="",0,ET1258*Главная!$N$39/12)</f>
        <v>0</v>
      </c>
      <c r="EV1261" s="92">
        <f>IF(EV$8="",0,EU1258*Главная!$N$39/12)</f>
        <v>0</v>
      </c>
      <c r="EW1261" s="92">
        <f>IF(EW$8="",0,EV1258*Главная!$N$39/12)</f>
        <v>0</v>
      </c>
      <c r="EX1261" s="92">
        <f>IF(EX$8="",0,EW1258*Главная!$N$39/12)</f>
        <v>0</v>
      </c>
      <c r="EY1261" s="92">
        <f>IF(EY$8="",0,EX1258*Главная!$N$39/12)</f>
        <v>0</v>
      </c>
      <c r="EZ1261" s="92">
        <f>IF(EZ$8="",0,EY1258*Главная!$N$39/12)</f>
        <v>0</v>
      </c>
      <c r="FA1261" s="92">
        <f>IF(FA$8="",0,EZ1258*Главная!$N$39/12)</f>
        <v>0</v>
      </c>
      <c r="FB1261" s="92">
        <f>IF(FB$8="",0,FA1258*Главная!$N$39/12)</f>
        <v>0</v>
      </c>
      <c r="FC1261" s="92">
        <f>IF(FC$8="",0,FB1258*Главная!$N$39/12)</f>
        <v>0</v>
      </c>
      <c r="FD1261" s="92">
        <f>IF(FD$8="",0,FC1258*Главная!$N$39/12)</f>
        <v>0</v>
      </c>
      <c r="FE1261" s="92">
        <f>IF(FE$8="",0,FD1258*Главная!$N$39/12)</f>
        <v>0</v>
      </c>
      <c r="FF1261" s="92">
        <f>IF(FF$8="",0,FE1258*Главная!$N$39/12)</f>
        <v>0</v>
      </c>
      <c r="FG1261" s="92">
        <f>IF(FG$8="",0,FF1258*Главная!$N$39/12)</f>
        <v>0</v>
      </c>
      <c r="FH1261" s="92">
        <f>IF(FH$8="",0,FG1258*Главная!$N$39/12)</f>
        <v>0</v>
      </c>
      <c r="FI1261" s="92">
        <f>IF(FI$8="",0,FH1258*Главная!$N$39/12)</f>
        <v>0</v>
      </c>
      <c r="FJ1261" s="92">
        <f>IF(FJ$8="",0,FI1258*Главная!$N$39/12)</f>
        <v>0</v>
      </c>
      <c r="FK1261" s="92">
        <f>IF(FK$8="",0,FJ1258*Главная!$N$39/12)</f>
        <v>0</v>
      </c>
      <c r="FL1261" s="92">
        <f>IF(FL$8="",0,FK1258*Главная!$N$39/12)</f>
        <v>0</v>
      </c>
      <c r="FM1261" s="92">
        <f>IF(FM$8="",0,FL1258*Главная!$N$39/12)</f>
        <v>0</v>
      </c>
      <c r="FN1261" s="92">
        <f>IF(FN$8="",0,FM1258*Главная!$N$39/12)</f>
        <v>0</v>
      </c>
      <c r="FO1261" s="92">
        <f>IF(FO$8="",0,FN1258*Главная!$N$39/12)</f>
        <v>0</v>
      </c>
      <c r="FP1261" s="92">
        <f>IF(FP$8="",0,FO1258*Главная!$N$39/12)</f>
        <v>0</v>
      </c>
      <c r="FQ1261" s="92">
        <f>IF(FQ$8="",0,FP1258*Главная!$N$39/12)</f>
        <v>0</v>
      </c>
      <c r="FR1261" s="92">
        <f>IF(FR$8="",0,FQ1258*Главная!$N$39/12)</f>
        <v>0</v>
      </c>
      <c r="FS1261" s="92">
        <f>IF(FS$8="",0,FR1258*Главная!$N$39/12)</f>
        <v>0</v>
      </c>
      <c r="FT1261" s="92">
        <f>IF(FT$8="",0,FS1258*Главная!$N$39/12)</f>
        <v>0</v>
      </c>
      <c r="FU1261" s="92">
        <f>IF(FU$8="",0,FT1258*Главная!$N$39/12)</f>
        <v>0</v>
      </c>
      <c r="FV1261" s="92">
        <f>IF(FV$8="",0,FU1258*Главная!$N$39/12)</f>
        <v>0</v>
      </c>
      <c r="FW1261" s="92">
        <f>IF(FW$8="",0,FV1258*Главная!$N$39/12)</f>
        <v>0</v>
      </c>
      <c r="FX1261" s="92">
        <f>IF(FX$8="",0,FW1258*Главная!$N$39/12)</f>
        <v>0</v>
      </c>
      <c r="FY1261" s="92">
        <f>IF(FY$8="",0,FX1258*Главная!$N$39/12)</f>
        <v>0</v>
      </c>
      <c r="FZ1261" s="92">
        <f>IF(FZ$8="",0,FY1258*Главная!$N$39/12)</f>
        <v>0</v>
      </c>
      <c r="GA1261" s="92">
        <f>IF(GA$8="",0,FZ1258*Главная!$N$39/12)</f>
        <v>0</v>
      </c>
      <c r="GB1261" s="92">
        <f>IF(GB$8="",0,GA1258*Главная!$N$39/12)</f>
        <v>0</v>
      </c>
      <c r="GC1261" s="92">
        <f>IF(GC$8="",0,GB1258*Главная!$N$39/12)</f>
        <v>0</v>
      </c>
      <c r="GD1261" s="92">
        <f>IF(GD$8="",0,GC1258*Главная!$N$39/12)</f>
        <v>0</v>
      </c>
      <c r="GE1261" s="92">
        <f>IF(GE$8="",0,GD1258*Главная!$N$39/12)</f>
        <v>0</v>
      </c>
      <c r="GF1261" s="92">
        <f>IF(GF$8="",0,GE1258*Главная!$N$39/12)</f>
        <v>0</v>
      </c>
      <c r="GG1261" s="92">
        <f>IF(GG$8="",0,GF1258*Главная!$N$39/12)</f>
        <v>0</v>
      </c>
      <c r="GH1261" s="92">
        <f>IF(GH$8="",0,GG1258*Главная!$N$39/12)</f>
        <v>0</v>
      </c>
      <c r="GI1261" s="92">
        <f>IF(GI$8="",0,GH1258*Главная!$N$39/12)</f>
        <v>0</v>
      </c>
      <c r="GJ1261" s="92">
        <f>IF(GJ$8="",0,GI1258*Главная!$N$39/12)</f>
        <v>0</v>
      </c>
      <c r="GK1261" s="92">
        <f>IF(GK$8="",0,GJ1258*Главная!$N$39/12)</f>
        <v>0</v>
      </c>
      <c r="GL1261" s="92">
        <f>IF(GL$8="",0,GK1258*Главная!$N$39/12)</f>
        <v>0</v>
      </c>
      <c r="GM1261" s="92">
        <f>IF(GM$8="",0,GL1258*Главная!$N$39/12)</f>
        <v>0</v>
      </c>
      <c r="GN1261" s="92">
        <f>IF(GN$8="",0,GM1258*Главная!$N$39/12)</f>
        <v>0</v>
      </c>
      <c r="GO1261" s="92">
        <f>IF(GO$8="",0,GN1258*Главная!$N$39/12)</f>
        <v>0</v>
      </c>
      <c r="GP1261" s="92">
        <f>IF(GP$8="",0,GO1258*Главная!$N$39/12)</f>
        <v>0</v>
      </c>
      <c r="GQ1261" s="92">
        <f>IF(GQ$8="",0,GP1258*Главная!$N$39/12)</f>
        <v>0</v>
      </c>
      <c r="GR1261" s="92">
        <f>IF(GR$8="",0,GQ1258*Главная!$N$39/12)</f>
        <v>0</v>
      </c>
      <c r="GS1261" s="92">
        <f>IF(GS$8="",0,GR1258*Главная!$N$39/12)</f>
        <v>0</v>
      </c>
      <c r="GT1261" s="92">
        <f>IF(GT$8="",0,GS1258*Главная!$N$39/12)</f>
        <v>0</v>
      </c>
      <c r="GU1261" s="92">
        <f>IF(GU$8="",0,GT1258*Главная!$N$39/12)</f>
        <v>0</v>
      </c>
      <c r="GV1261" s="92">
        <f>IF(GV$8="",0,GU1258*Главная!$N$39/12)</f>
        <v>0</v>
      </c>
      <c r="GW1261" s="92">
        <f>IF(GW$8="",0,GV1258*Главная!$N$39/12)</f>
        <v>0</v>
      </c>
      <c r="GX1261" s="92">
        <f>IF(GX$8="",0,GW1258*Главная!$N$39/12)</f>
        <v>0</v>
      </c>
      <c r="GY1261" s="92">
        <f>IF(GY$8="",0,GX1258*Главная!$N$39/12)</f>
        <v>0</v>
      </c>
      <c r="GZ1261" s="92">
        <f>IF(GZ$8="",0,GY1258*Главная!$N$39/12)</f>
        <v>0</v>
      </c>
      <c r="HA1261" s="92"/>
      <c r="HB1261" s="3"/>
    </row>
    <row r="1262" spans="1:210" ht="4.2" customHeight="1">
      <c r="A1262" s="1"/>
      <c r="B1262" s="1"/>
      <c r="C1262" s="1"/>
      <c r="D1262" s="1"/>
      <c r="E1262" s="263"/>
      <c r="F1262" s="48"/>
      <c r="G1262" s="231"/>
      <c r="H1262" s="1"/>
      <c r="I1262" s="1"/>
      <c r="J1262" s="1"/>
      <c r="K1262" s="1"/>
      <c r="L1262" s="1"/>
      <c r="M1262" s="5"/>
      <c r="N1262" s="1"/>
      <c r="O1262" s="1"/>
      <c r="P1262" s="5"/>
      <c r="Q1262" s="1"/>
      <c r="R1262" s="1"/>
      <c r="S1262" s="5"/>
      <c r="T1262" s="7"/>
      <c r="U1262" s="24"/>
      <c r="V1262" s="1"/>
      <c r="W1262" s="1"/>
      <c r="X1262" s="10"/>
      <c r="Y1262" s="46"/>
      <c r="Z1262" s="91"/>
      <c r="AA1262" s="472"/>
      <c r="AB1262" s="472"/>
      <c r="AC1262" s="472"/>
      <c r="AD1262" s="472"/>
      <c r="AE1262" s="472"/>
      <c r="AF1262" s="472"/>
      <c r="AG1262" s="472"/>
      <c r="AH1262" s="472"/>
      <c r="AI1262" s="472"/>
      <c r="AJ1262" s="472"/>
      <c r="AK1262" s="472"/>
      <c r="AL1262" s="472"/>
      <c r="AM1262" s="472"/>
      <c r="AN1262" s="472"/>
      <c r="AO1262" s="472"/>
      <c r="AP1262" s="472"/>
      <c r="AQ1262" s="472"/>
      <c r="AR1262" s="472"/>
      <c r="AS1262" s="472"/>
      <c r="AT1262" s="472"/>
      <c r="AU1262" s="472"/>
      <c r="AV1262" s="472"/>
      <c r="AW1262" s="472"/>
      <c r="AX1262" s="472"/>
      <c r="AY1262" s="472"/>
      <c r="AZ1262" s="472"/>
      <c r="BA1262" s="472"/>
      <c r="BB1262" s="472"/>
      <c r="BC1262" s="472"/>
      <c r="BD1262" s="472"/>
      <c r="BE1262" s="472"/>
      <c r="BF1262" s="472"/>
      <c r="BG1262" s="472"/>
      <c r="BH1262" s="472"/>
      <c r="BI1262" s="472"/>
      <c r="BJ1262" s="472"/>
      <c r="BK1262" s="472"/>
      <c r="BL1262" s="472"/>
      <c r="BM1262" s="472"/>
      <c r="BN1262" s="472"/>
      <c r="BO1262" s="472"/>
      <c r="BP1262" s="472"/>
      <c r="BQ1262" s="472"/>
      <c r="BR1262" s="472"/>
      <c r="BS1262" s="472"/>
      <c r="BT1262" s="472"/>
      <c r="BU1262" s="472"/>
      <c r="BV1262" s="472"/>
      <c r="BW1262" s="472"/>
      <c r="BX1262" s="472"/>
      <c r="BY1262" s="472"/>
      <c r="BZ1262" s="472"/>
      <c r="CA1262" s="472"/>
      <c r="CB1262" s="472"/>
      <c r="CC1262" s="472"/>
      <c r="CD1262" s="472"/>
      <c r="CE1262" s="472"/>
      <c r="CF1262" s="472"/>
      <c r="CG1262" s="472"/>
      <c r="CH1262" s="472"/>
      <c r="CI1262" s="472"/>
      <c r="CJ1262" s="472"/>
      <c r="CK1262" s="472"/>
      <c r="CL1262" s="472"/>
      <c r="CM1262" s="472"/>
      <c r="CN1262" s="472"/>
      <c r="CO1262" s="472"/>
      <c r="CP1262" s="472"/>
      <c r="CQ1262" s="472"/>
      <c r="CR1262" s="472"/>
      <c r="CS1262" s="472"/>
      <c r="CT1262" s="472"/>
      <c r="CU1262" s="472"/>
      <c r="CV1262" s="472"/>
      <c r="CW1262" s="472"/>
      <c r="CX1262" s="472"/>
      <c r="CY1262" s="472"/>
      <c r="CZ1262" s="472"/>
      <c r="DA1262" s="472"/>
      <c r="DB1262" s="472"/>
      <c r="DC1262" s="472"/>
      <c r="DD1262" s="472"/>
      <c r="DE1262" s="472"/>
      <c r="DF1262" s="472"/>
      <c r="DG1262" s="472"/>
      <c r="DH1262" s="472"/>
      <c r="DI1262" s="472"/>
      <c r="DJ1262" s="472"/>
      <c r="DK1262" s="472"/>
      <c r="DL1262" s="472"/>
      <c r="DM1262" s="472"/>
      <c r="DN1262" s="472"/>
      <c r="DO1262" s="472"/>
      <c r="DP1262" s="472"/>
      <c r="DQ1262" s="472"/>
      <c r="DR1262" s="472"/>
      <c r="DS1262" s="472"/>
      <c r="DT1262" s="472"/>
      <c r="DU1262" s="472"/>
      <c r="DV1262" s="472"/>
      <c r="DW1262" s="472"/>
      <c r="DX1262" s="472"/>
      <c r="DY1262" s="472"/>
      <c r="DZ1262" s="472"/>
      <c r="EA1262" s="472"/>
      <c r="EB1262" s="472"/>
      <c r="EC1262" s="472"/>
      <c r="ED1262" s="472"/>
      <c r="EE1262" s="472"/>
      <c r="EF1262" s="472"/>
      <c r="EG1262" s="472"/>
      <c r="EH1262" s="472"/>
      <c r="EI1262" s="472"/>
      <c r="EJ1262" s="472"/>
      <c r="EK1262" s="472"/>
      <c r="EL1262" s="472"/>
      <c r="EM1262" s="472"/>
      <c r="EN1262" s="472"/>
      <c r="EO1262" s="472"/>
      <c r="EP1262" s="472"/>
      <c r="EQ1262" s="472"/>
      <c r="ER1262" s="472"/>
      <c r="ES1262" s="472"/>
      <c r="ET1262" s="472"/>
      <c r="EU1262" s="472"/>
      <c r="EV1262" s="472"/>
      <c r="EW1262" s="472"/>
      <c r="EX1262" s="472"/>
      <c r="EY1262" s="472"/>
      <c r="EZ1262" s="472"/>
      <c r="FA1262" s="472"/>
      <c r="FB1262" s="472"/>
      <c r="FC1262" s="472"/>
      <c r="FD1262" s="472"/>
      <c r="FE1262" s="472"/>
      <c r="FF1262" s="472"/>
      <c r="FG1262" s="472"/>
      <c r="FH1262" s="472"/>
      <c r="FI1262" s="472"/>
      <c r="FJ1262" s="472"/>
      <c r="FK1262" s="472"/>
      <c r="FL1262" s="472"/>
      <c r="FM1262" s="472"/>
      <c r="FN1262" s="472"/>
      <c r="FO1262" s="472"/>
      <c r="FP1262" s="472"/>
      <c r="FQ1262" s="472"/>
      <c r="FR1262" s="472"/>
      <c r="FS1262" s="472"/>
      <c r="FT1262" s="472"/>
      <c r="FU1262" s="472"/>
      <c r="FV1262" s="472"/>
      <c r="FW1262" s="472"/>
      <c r="FX1262" s="472"/>
      <c r="FY1262" s="472"/>
      <c r="FZ1262" s="472"/>
      <c r="GA1262" s="472"/>
      <c r="GB1262" s="472"/>
      <c r="GC1262" s="472"/>
      <c r="GD1262" s="472"/>
      <c r="GE1262" s="472"/>
      <c r="GF1262" s="472"/>
      <c r="GG1262" s="472"/>
      <c r="GH1262" s="472"/>
      <c r="GI1262" s="472"/>
      <c r="GJ1262" s="472"/>
      <c r="GK1262" s="472"/>
      <c r="GL1262" s="472"/>
      <c r="GM1262" s="472"/>
      <c r="GN1262" s="472"/>
      <c r="GO1262" s="472"/>
      <c r="GP1262" s="472"/>
      <c r="GQ1262" s="472"/>
      <c r="GR1262" s="472"/>
      <c r="GS1262" s="472"/>
      <c r="GT1262" s="472"/>
      <c r="GU1262" s="472"/>
      <c r="GV1262" s="472"/>
      <c r="GW1262" s="472"/>
      <c r="GX1262" s="472"/>
      <c r="GY1262" s="472"/>
      <c r="GZ1262" s="472"/>
      <c r="HA1262" s="1"/>
      <c r="HB1262" s="1"/>
    </row>
    <row r="1263" spans="1:210" s="122" customFormat="1" ht="4.2" customHeight="1">
      <c r="A1263" s="60"/>
      <c r="B1263" s="60"/>
      <c r="C1263" s="60"/>
      <c r="D1263" s="60"/>
      <c r="E1263" s="273"/>
      <c r="F1263" s="116"/>
      <c r="G1263" s="117"/>
      <c r="H1263" s="60"/>
      <c r="I1263" s="60"/>
      <c r="J1263" s="60"/>
      <c r="K1263" s="60"/>
      <c r="L1263" s="60"/>
      <c r="M1263" s="117"/>
      <c r="N1263" s="60"/>
      <c r="O1263" s="60"/>
      <c r="P1263" s="231"/>
      <c r="Q1263" s="60"/>
      <c r="R1263" s="60"/>
      <c r="S1263" s="117"/>
      <c r="T1263" s="211"/>
      <c r="U1263" s="117"/>
      <c r="V1263" s="60"/>
      <c r="W1263" s="118"/>
      <c r="X1263" s="118"/>
      <c r="Y1263" s="119"/>
      <c r="Z1263" s="120"/>
      <c r="AA1263" s="121"/>
      <c r="AB1263" s="121"/>
      <c r="AC1263" s="121"/>
      <c r="AD1263" s="121"/>
      <c r="AE1263" s="121"/>
      <c r="AF1263" s="121"/>
      <c r="AG1263" s="121"/>
      <c r="AH1263" s="121"/>
      <c r="AI1263" s="121"/>
      <c r="AJ1263" s="121"/>
      <c r="AK1263" s="121"/>
      <c r="AL1263" s="121"/>
      <c r="AM1263" s="121"/>
      <c r="AN1263" s="121"/>
      <c r="AO1263" s="121"/>
      <c r="AP1263" s="121"/>
      <c r="AQ1263" s="121"/>
      <c r="AR1263" s="121"/>
      <c r="AS1263" s="121"/>
      <c r="AT1263" s="121"/>
      <c r="AU1263" s="121"/>
      <c r="AV1263" s="121"/>
      <c r="AW1263" s="121"/>
      <c r="AX1263" s="121"/>
      <c r="AY1263" s="121"/>
      <c r="AZ1263" s="121"/>
      <c r="BA1263" s="121"/>
      <c r="BB1263" s="121"/>
      <c r="BC1263" s="121"/>
      <c r="BD1263" s="121"/>
      <c r="BE1263" s="121"/>
      <c r="BF1263" s="121"/>
      <c r="BG1263" s="121"/>
      <c r="BH1263" s="121"/>
      <c r="BI1263" s="121"/>
      <c r="BJ1263" s="121"/>
      <c r="BK1263" s="121"/>
      <c r="BL1263" s="121"/>
      <c r="BM1263" s="121"/>
      <c r="BN1263" s="121"/>
      <c r="BO1263" s="121"/>
      <c r="BP1263" s="121"/>
      <c r="BQ1263" s="121"/>
      <c r="BR1263" s="121"/>
      <c r="BS1263" s="121"/>
      <c r="BT1263" s="121"/>
      <c r="BU1263" s="121"/>
      <c r="BV1263" s="121"/>
      <c r="BW1263" s="121"/>
      <c r="BX1263" s="121"/>
      <c r="BY1263" s="121"/>
      <c r="BZ1263" s="121"/>
      <c r="CA1263" s="121"/>
      <c r="CB1263" s="121"/>
      <c r="CC1263" s="121"/>
      <c r="CD1263" s="121"/>
      <c r="CE1263" s="121"/>
      <c r="CF1263" s="121"/>
      <c r="CG1263" s="121"/>
      <c r="CH1263" s="121"/>
      <c r="CI1263" s="121"/>
      <c r="CJ1263" s="121"/>
      <c r="CK1263" s="121"/>
      <c r="CL1263" s="121"/>
      <c r="CM1263" s="121"/>
      <c r="CN1263" s="121"/>
      <c r="CO1263" s="121"/>
      <c r="CP1263" s="121"/>
      <c r="CQ1263" s="121"/>
      <c r="CR1263" s="121"/>
      <c r="CS1263" s="121"/>
      <c r="CT1263" s="121"/>
      <c r="CU1263" s="121"/>
      <c r="CV1263" s="121"/>
      <c r="CW1263" s="121"/>
      <c r="CX1263" s="121"/>
      <c r="CY1263" s="121"/>
      <c r="CZ1263" s="121"/>
      <c r="DA1263" s="121"/>
      <c r="DB1263" s="121"/>
      <c r="DC1263" s="121"/>
      <c r="DD1263" s="121"/>
      <c r="DE1263" s="121"/>
      <c r="DF1263" s="121"/>
      <c r="DG1263" s="121"/>
      <c r="DH1263" s="121"/>
      <c r="DI1263" s="121"/>
      <c r="DJ1263" s="121"/>
      <c r="DK1263" s="121"/>
      <c r="DL1263" s="121"/>
      <c r="DM1263" s="121"/>
      <c r="DN1263" s="121"/>
      <c r="DO1263" s="121"/>
      <c r="DP1263" s="121"/>
      <c r="DQ1263" s="121"/>
      <c r="DR1263" s="121"/>
      <c r="DS1263" s="121"/>
      <c r="DT1263" s="121"/>
      <c r="DU1263" s="121"/>
      <c r="DV1263" s="121"/>
      <c r="DW1263" s="121"/>
      <c r="DX1263" s="121"/>
      <c r="DY1263" s="121"/>
      <c r="DZ1263" s="121"/>
      <c r="EA1263" s="121"/>
      <c r="EB1263" s="121"/>
      <c r="EC1263" s="121"/>
      <c r="ED1263" s="121"/>
      <c r="EE1263" s="121"/>
      <c r="EF1263" s="121"/>
      <c r="EG1263" s="121"/>
      <c r="EH1263" s="121"/>
      <c r="EI1263" s="121"/>
      <c r="EJ1263" s="121"/>
      <c r="EK1263" s="121"/>
      <c r="EL1263" s="121"/>
      <c r="EM1263" s="121"/>
      <c r="EN1263" s="121"/>
      <c r="EO1263" s="121"/>
      <c r="EP1263" s="121"/>
      <c r="EQ1263" s="121"/>
      <c r="ER1263" s="121"/>
      <c r="ES1263" s="121"/>
      <c r="ET1263" s="121"/>
      <c r="EU1263" s="121"/>
      <c r="EV1263" s="121"/>
      <c r="EW1263" s="121"/>
      <c r="EX1263" s="121"/>
      <c r="EY1263" s="121"/>
      <c r="EZ1263" s="121"/>
      <c r="FA1263" s="121"/>
      <c r="FB1263" s="121"/>
      <c r="FC1263" s="121"/>
      <c r="FD1263" s="121"/>
      <c r="FE1263" s="121"/>
      <c r="FF1263" s="121"/>
      <c r="FG1263" s="121"/>
      <c r="FH1263" s="121"/>
      <c r="FI1263" s="121"/>
      <c r="FJ1263" s="121"/>
      <c r="FK1263" s="121"/>
      <c r="FL1263" s="121"/>
      <c r="FM1263" s="121"/>
      <c r="FN1263" s="121"/>
      <c r="FO1263" s="121"/>
      <c r="FP1263" s="121"/>
      <c r="FQ1263" s="121"/>
      <c r="FR1263" s="121"/>
      <c r="FS1263" s="121"/>
      <c r="FT1263" s="121"/>
      <c r="FU1263" s="121"/>
      <c r="FV1263" s="121"/>
      <c r="FW1263" s="121"/>
      <c r="FX1263" s="121"/>
      <c r="FY1263" s="121"/>
      <c r="FZ1263" s="121"/>
      <c r="GA1263" s="121"/>
      <c r="GB1263" s="121"/>
      <c r="GC1263" s="121"/>
      <c r="GD1263" s="121"/>
      <c r="GE1263" s="121"/>
      <c r="GF1263" s="121"/>
      <c r="GG1263" s="121"/>
      <c r="GH1263" s="121"/>
      <c r="GI1263" s="121"/>
      <c r="GJ1263" s="121"/>
      <c r="GK1263" s="121"/>
      <c r="GL1263" s="121"/>
      <c r="GM1263" s="121"/>
      <c r="GN1263" s="121"/>
      <c r="GO1263" s="121"/>
      <c r="GP1263" s="121"/>
      <c r="GQ1263" s="121"/>
      <c r="GR1263" s="121"/>
      <c r="GS1263" s="121"/>
      <c r="GT1263" s="121"/>
      <c r="GU1263" s="121"/>
      <c r="GV1263" s="121"/>
      <c r="GW1263" s="121"/>
      <c r="GX1263" s="121"/>
      <c r="GY1263" s="121"/>
      <c r="GZ1263" s="121"/>
      <c r="HA1263" s="60"/>
      <c r="HB1263" s="60"/>
    </row>
    <row r="1264" spans="1:210" s="4" customFormat="1">
      <c r="A1264" s="3"/>
      <c r="B1264" s="3"/>
      <c r="C1264" s="3"/>
      <c r="D1264" s="3"/>
      <c r="E1264" s="263" t="s">
        <v>27</v>
      </c>
      <c r="F1264" s="51"/>
      <c r="G1264" s="542" t="s">
        <v>6</v>
      </c>
      <c r="H1264" s="544" t="s">
        <v>366</v>
      </c>
      <c r="I1264" s="545"/>
      <c r="J1264" s="545"/>
      <c r="K1264" s="545"/>
      <c r="L1264" s="1"/>
      <c r="M1264" s="5"/>
      <c r="N1264" s="3" t="str">
        <f>Главная!$Y$8</f>
        <v>итого</v>
      </c>
      <c r="O1264" s="1"/>
      <c r="P1264" s="5"/>
      <c r="Q1264" s="1" t="s">
        <v>26</v>
      </c>
      <c r="R1264" s="1"/>
      <c r="S1264" s="1"/>
      <c r="T1264" s="7"/>
      <c r="U1264" s="1"/>
      <c r="V1264" s="1"/>
      <c r="W1264" s="12">
        <f>SUM($Y1264:$HA1264)</f>
        <v>0</v>
      </c>
      <c r="X1264" s="12"/>
      <c r="Y1264" s="46"/>
      <c r="Z1264" s="92"/>
      <c r="AA1264" s="92">
        <f>IF(AA$8="",0,AA1261)</f>
        <v>0</v>
      </c>
      <c r="AB1264" s="92">
        <f t="shared" ref="AB1264:CM1264" si="5775">IF(AB$8="",0,AB1261)</f>
        <v>0</v>
      </c>
      <c r="AC1264" s="92">
        <f t="shared" si="5775"/>
        <v>0</v>
      </c>
      <c r="AD1264" s="92">
        <f t="shared" si="5775"/>
        <v>0</v>
      </c>
      <c r="AE1264" s="92">
        <f t="shared" si="5775"/>
        <v>0</v>
      </c>
      <c r="AF1264" s="92">
        <f t="shared" si="5775"/>
        <v>0</v>
      </c>
      <c r="AG1264" s="92">
        <f t="shared" si="5775"/>
        <v>0</v>
      </c>
      <c r="AH1264" s="92">
        <f t="shared" si="5775"/>
        <v>0</v>
      </c>
      <c r="AI1264" s="92">
        <f t="shared" si="5775"/>
        <v>0</v>
      </c>
      <c r="AJ1264" s="92">
        <f t="shared" si="5775"/>
        <v>0</v>
      </c>
      <c r="AK1264" s="92">
        <f t="shared" si="5775"/>
        <v>0</v>
      </c>
      <c r="AL1264" s="92">
        <f t="shared" si="5775"/>
        <v>0</v>
      </c>
      <c r="AM1264" s="92">
        <f t="shared" si="5775"/>
        <v>0</v>
      </c>
      <c r="AN1264" s="92">
        <f t="shared" si="5775"/>
        <v>0</v>
      </c>
      <c r="AO1264" s="92">
        <f t="shared" si="5775"/>
        <v>0</v>
      </c>
      <c r="AP1264" s="92">
        <f t="shared" si="5775"/>
        <v>0</v>
      </c>
      <c r="AQ1264" s="92">
        <f t="shared" si="5775"/>
        <v>0</v>
      </c>
      <c r="AR1264" s="92">
        <f t="shared" si="5775"/>
        <v>0</v>
      </c>
      <c r="AS1264" s="92">
        <f t="shared" si="5775"/>
        <v>0</v>
      </c>
      <c r="AT1264" s="92">
        <f t="shared" si="5775"/>
        <v>0</v>
      </c>
      <c r="AU1264" s="92">
        <f t="shared" si="5775"/>
        <v>0</v>
      </c>
      <c r="AV1264" s="92">
        <f t="shared" si="5775"/>
        <v>0</v>
      </c>
      <c r="AW1264" s="92">
        <f t="shared" si="5775"/>
        <v>0</v>
      </c>
      <c r="AX1264" s="92">
        <f t="shared" si="5775"/>
        <v>0</v>
      </c>
      <c r="AY1264" s="92">
        <f t="shared" si="5775"/>
        <v>0</v>
      </c>
      <c r="AZ1264" s="92">
        <f t="shared" si="5775"/>
        <v>0</v>
      </c>
      <c r="BA1264" s="92">
        <f t="shared" si="5775"/>
        <v>0</v>
      </c>
      <c r="BB1264" s="92">
        <f t="shared" si="5775"/>
        <v>0</v>
      </c>
      <c r="BC1264" s="92">
        <f t="shared" si="5775"/>
        <v>0</v>
      </c>
      <c r="BD1264" s="92">
        <f t="shared" si="5775"/>
        <v>0</v>
      </c>
      <c r="BE1264" s="92">
        <f t="shared" si="5775"/>
        <v>0</v>
      </c>
      <c r="BF1264" s="92">
        <f t="shared" si="5775"/>
        <v>0</v>
      </c>
      <c r="BG1264" s="92">
        <f t="shared" si="5775"/>
        <v>0</v>
      </c>
      <c r="BH1264" s="92">
        <f t="shared" si="5775"/>
        <v>0</v>
      </c>
      <c r="BI1264" s="92">
        <f t="shared" si="5775"/>
        <v>0</v>
      </c>
      <c r="BJ1264" s="92">
        <f t="shared" si="5775"/>
        <v>0</v>
      </c>
      <c r="BK1264" s="92">
        <f t="shared" si="5775"/>
        <v>0</v>
      </c>
      <c r="BL1264" s="92">
        <f t="shared" si="5775"/>
        <v>0</v>
      </c>
      <c r="BM1264" s="92">
        <f t="shared" si="5775"/>
        <v>0</v>
      </c>
      <c r="BN1264" s="92">
        <f t="shared" si="5775"/>
        <v>0</v>
      </c>
      <c r="BO1264" s="92">
        <f t="shared" si="5775"/>
        <v>0</v>
      </c>
      <c r="BP1264" s="92">
        <f t="shared" si="5775"/>
        <v>0</v>
      </c>
      <c r="BQ1264" s="92">
        <f t="shared" si="5775"/>
        <v>0</v>
      </c>
      <c r="BR1264" s="92">
        <f t="shared" si="5775"/>
        <v>0</v>
      </c>
      <c r="BS1264" s="92">
        <f t="shared" si="5775"/>
        <v>0</v>
      </c>
      <c r="BT1264" s="92">
        <f t="shared" si="5775"/>
        <v>0</v>
      </c>
      <c r="BU1264" s="92">
        <f t="shared" si="5775"/>
        <v>0</v>
      </c>
      <c r="BV1264" s="92">
        <f t="shared" si="5775"/>
        <v>0</v>
      </c>
      <c r="BW1264" s="92">
        <f t="shared" si="5775"/>
        <v>0</v>
      </c>
      <c r="BX1264" s="92">
        <f t="shared" si="5775"/>
        <v>0</v>
      </c>
      <c r="BY1264" s="92">
        <f t="shared" si="5775"/>
        <v>0</v>
      </c>
      <c r="BZ1264" s="92">
        <f t="shared" si="5775"/>
        <v>0</v>
      </c>
      <c r="CA1264" s="92">
        <f t="shared" si="5775"/>
        <v>0</v>
      </c>
      <c r="CB1264" s="92">
        <f t="shared" si="5775"/>
        <v>0</v>
      </c>
      <c r="CC1264" s="92">
        <f t="shared" si="5775"/>
        <v>0</v>
      </c>
      <c r="CD1264" s="92">
        <f t="shared" si="5775"/>
        <v>0</v>
      </c>
      <c r="CE1264" s="92">
        <f t="shared" si="5775"/>
        <v>0</v>
      </c>
      <c r="CF1264" s="92">
        <f t="shared" si="5775"/>
        <v>0</v>
      </c>
      <c r="CG1264" s="92">
        <f t="shared" si="5775"/>
        <v>0</v>
      </c>
      <c r="CH1264" s="92">
        <f t="shared" si="5775"/>
        <v>0</v>
      </c>
      <c r="CI1264" s="92">
        <f t="shared" si="5775"/>
        <v>0</v>
      </c>
      <c r="CJ1264" s="92">
        <f t="shared" si="5775"/>
        <v>0</v>
      </c>
      <c r="CK1264" s="92">
        <f t="shared" si="5775"/>
        <v>0</v>
      </c>
      <c r="CL1264" s="92">
        <f t="shared" si="5775"/>
        <v>0</v>
      </c>
      <c r="CM1264" s="92">
        <f t="shared" si="5775"/>
        <v>0</v>
      </c>
      <c r="CN1264" s="92">
        <f t="shared" ref="CN1264:DG1264" si="5776">IF(CN$8="",0,CN1261)</f>
        <v>0</v>
      </c>
      <c r="CO1264" s="92">
        <f t="shared" si="5776"/>
        <v>0</v>
      </c>
      <c r="CP1264" s="92">
        <f t="shared" si="5776"/>
        <v>0</v>
      </c>
      <c r="CQ1264" s="92">
        <f t="shared" si="5776"/>
        <v>0</v>
      </c>
      <c r="CR1264" s="92">
        <f t="shared" si="5776"/>
        <v>0</v>
      </c>
      <c r="CS1264" s="92">
        <f t="shared" si="5776"/>
        <v>0</v>
      </c>
      <c r="CT1264" s="92">
        <f t="shared" si="5776"/>
        <v>0</v>
      </c>
      <c r="CU1264" s="92">
        <f t="shared" si="5776"/>
        <v>0</v>
      </c>
      <c r="CV1264" s="92">
        <f t="shared" si="5776"/>
        <v>0</v>
      </c>
      <c r="CW1264" s="92">
        <f t="shared" si="5776"/>
        <v>0</v>
      </c>
      <c r="CX1264" s="92">
        <f t="shared" si="5776"/>
        <v>0</v>
      </c>
      <c r="CY1264" s="92">
        <f t="shared" si="5776"/>
        <v>0</v>
      </c>
      <c r="CZ1264" s="92">
        <f t="shared" si="5776"/>
        <v>0</v>
      </c>
      <c r="DA1264" s="92">
        <f t="shared" si="5776"/>
        <v>0</v>
      </c>
      <c r="DB1264" s="92">
        <f t="shared" si="5776"/>
        <v>0</v>
      </c>
      <c r="DC1264" s="92">
        <f t="shared" si="5776"/>
        <v>0</v>
      </c>
      <c r="DD1264" s="92">
        <f t="shared" si="5776"/>
        <v>0</v>
      </c>
      <c r="DE1264" s="92">
        <f t="shared" si="5776"/>
        <v>0</v>
      </c>
      <c r="DF1264" s="92">
        <f t="shared" si="5776"/>
        <v>0</v>
      </c>
      <c r="DG1264" s="92">
        <f t="shared" si="5776"/>
        <v>0</v>
      </c>
      <c r="DH1264" s="92">
        <f t="shared" ref="DH1264:FS1264" si="5777">IF(DH$8="",0,DH1261)</f>
        <v>0</v>
      </c>
      <c r="DI1264" s="92">
        <f t="shared" si="5777"/>
        <v>0</v>
      </c>
      <c r="DJ1264" s="92">
        <f t="shared" si="5777"/>
        <v>0</v>
      </c>
      <c r="DK1264" s="92">
        <f t="shared" si="5777"/>
        <v>0</v>
      </c>
      <c r="DL1264" s="92">
        <f t="shared" si="5777"/>
        <v>0</v>
      </c>
      <c r="DM1264" s="92">
        <f t="shared" si="5777"/>
        <v>0</v>
      </c>
      <c r="DN1264" s="92">
        <f t="shared" si="5777"/>
        <v>0</v>
      </c>
      <c r="DO1264" s="92">
        <f t="shared" si="5777"/>
        <v>0</v>
      </c>
      <c r="DP1264" s="92">
        <f t="shared" si="5777"/>
        <v>0</v>
      </c>
      <c r="DQ1264" s="92">
        <f t="shared" si="5777"/>
        <v>0</v>
      </c>
      <c r="DR1264" s="92">
        <f t="shared" si="5777"/>
        <v>0</v>
      </c>
      <c r="DS1264" s="92">
        <f t="shared" si="5777"/>
        <v>0</v>
      </c>
      <c r="DT1264" s="92">
        <f t="shared" si="5777"/>
        <v>0</v>
      </c>
      <c r="DU1264" s="92">
        <f t="shared" si="5777"/>
        <v>0</v>
      </c>
      <c r="DV1264" s="92">
        <f t="shared" si="5777"/>
        <v>0</v>
      </c>
      <c r="DW1264" s="92">
        <f t="shared" si="5777"/>
        <v>0</v>
      </c>
      <c r="DX1264" s="92">
        <f t="shared" si="5777"/>
        <v>0</v>
      </c>
      <c r="DY1264" s="92">
        <f t="shared" si="5777"/>
        <v>0</v>
      </c>
      <c r="DZ1264" s="92">
        <f t="shared" si="5777"/>
        <v>0</v>
      </c>
      <c r="EA1264" s="92">
        <f t="shared" si="5777"/>
        <v>0</v>
      </c>
      <c r="EB1264" s="92">
        <f t="shared" si="5777"/>
        <v>0</v>
      </c>
      <c r="EC1264" s="92">
        <f t="shared" si="5777"/>
        <v>0</v>
      </c>
      <c r="ED1264" s="92">
        <f t="shared" si="5777"/>
        <v>0</v>
      </c>
      <c r="EE1264" s="92">
        <f t="shared" si="5777"/>
        <v>0</v>
      </c>
      <c r="EF1264" s="92">
        <f t="shared" si="5777"/>
        <v>0</v>
      </c>
      <c r="EG1264" s="92">
        <f t="shared" si="5777"/>
        <v>0</v>
      </c>
      <c r="EH1264" s="92">
        <f t="shared" si="5777"/>
        <v>0</v>
      </c>
      <c r="EI1264" s="92">
        <f t="shared" si="5777"/>
        <v>0</v>
      </c>
      <c r="EJ1264" s="92">
        <f t="shared" si="5777"/>
        <v>0</v>
      </c>
      <c r="EK1264" s="92">
        <f t="shared" si="5777"/>
        <v>0</v>
      </c>
      <c r="EL1264" s="92">
        <f t="shared" si="5777"/>
        <v>0</v>
      </c>
      <c r="EM1264" s="92">
        <f t="shared" si="5777"/>
        <v>0</v>
      </c>
      <c r="EN1264" s="92">
        <f t="shared" si="5777"/>
        <v>0</v>
      </c>
      <c r="EO1264" s="92">
        <f t="shared" si="5777"/>
        <v>0</v>
      </c>
      <c r="EP1264" s="92">
        <f t="shared" si="5777"/>
        <v>0</v>
      </c>
      <c r="EQ1264" s="92">
        <f t="shared" si="5777"/>
        <v>0</v>
      </c>
      <c r="ER1264" s="92">
        <f t="shared" si="5777"/>
        <v>0</v>
      </c>
      <c r="ES1264" s="92">
        <f t="shared" si="5777"/>
        <v>0</v>
      </c>
      <c r="ET1264" s="92">
        <f t="shared" si="5777"/>
        <v>0</v>
      </c>
      <c r="EU1264" s="92">
        <f t="shared" si="5777"/>
        <v>0</v>
      </c>
      <c r="EV1264" s="92">
        <f t="shared" si="5777"/>
        <v>0</v>
      </c>
      <c r="EW1264" s="92">
        <f t="shared" si="5777"/>
        <v>0</v>
      </c>
      <c r="EX1264" s="92">
        <f t="shared" si="5777"/>
        <v>0</v>
      </c>
      <c r="EY1264" s="92">
        <f t="shared" si="5777"/>
        <v>0</v>
      </c>
      <c r="EZ1264" s="92">
        <f t="shared" si="5777"/>
        <v>0</v>
      </c>
      <c r="FA1264" s="92">
        <f t="shared" si="5777"/>
        <v>0</v>
      </c>
      <c r="FB1264" s="92">
        <f t="shared" si="5777"/>
        <v>0</v>
      </c>
      <c r="FC1264" s="92">
        <f t="shared" si="5777"/>
        <v>0</v>
      </c>
      <c r="FD1264" s="92">
        <f t="shared" si="5777"/>
        <v>0</v>
      </c>
      <c r="FE1264" s="92">
        <f t="shared" si="5777"/>
        <v>0</v>
      </c>
      <c r="FF1264" s="92">
        <f t="shared" si="5777"/>
        <v>0</v>
      </c>
      <c r="FG1264" s="92">
        <f t="shared" si="5777"/>
        <v>0</v>
      </c>
      <c r="FH1264" s="92">
        <f t="shared" si="5777"/>
        <v>0</v>
      </c>
      <c r="FI1264" s="92">
        <f t="shared" si="5777"/>
        <v>0</v>
      </c>
      <c r="FJ1264" s="92">
        <f t="shared" si="5777"/>
        <v>0</v>
      </c>
      <c r="FK1264" s="92">
        <f t="shared" si="5777"/>
        <v>0</v>
      </c>
      <c r="FL1264" s="92">
        <f t="shared" si="5777"/>
        <v>0</v>
      </c>
      <c r="FM1264" s="92">
        <f t="shared" si="5777"/>
        <v>0</v>
      </c>
      <c r="FN1264" s="92">
        <f t="shared" si="5777"/>
        <v>0</v>
      </c>
      <c r="FO1264" s="92">
        <f t="shared" si="5777"/>
        <v>0</v>
      </c>
      <c r="FP1264" s="92">
        <f t="shared" si="5777"/>
        <v>0</v>
      </c>
      <c r="FQ1264" s="92">
        <f t="shared" si="5777"/>
        <v>0</v>
      </c>
      <c r="FR1264" s="92">
        <f t="shared" si="5777"/>
        <v>0</v>
      </c>
      <c r="FS1264" s="92">
        <f t="shared" si="5777"/>
        <v>0</v>
      </c>
      <c r="FT1264" s="92">
        <f t="shared" ref="FT1264:GZ1264" si="5778">IF(FT$8="",0,FT1261)</f>
        <v>0</v>
      </c>
      <c r="FU1264" s="92">
        <f t="shared" si="5778"/>
        <v>0</v>
      </c>
      <c r="FV1264" s="92">
        <f t="shared" si="5778"/>
        <v>0</v>
      </c>
      <c r="FW1264" s="92">
        <f t="shared" si="5778"/>
        <v>0</v>
      </c>
      <c r="FX1264" s="92">
        <f t="shared" si="5778"/>
        <v>0</v>
      </c>
      <c r="FY1264" s="92">
        <f t="shared" si="5778"/>
        <v>0</v>
      </c>
      <c r="FZ1264" s="92">
        <f t="shared" si="5778"/>
        <v>0</v>
      </c>
      <c r="GA1264" s="92">
        <f t="shared" si="5778"/>
        <v>0</v>
      </c>
      <c r="GB1264" s="92">
        <f t="shared" si="5778"/>
        <v>0</v>
      </c>
      <c r="GC1264" s="92">
        <f t="shared" si="5778"/>
        <v>0</v>
      </c>
      <c r="GD1264" s="92">
        <f t="shared" si="5778"/>
        <v>0</v>
      </c>
      <c r="GE1264" s="92">
        <f t="shared" si="5778"/>
        <v>0</v>
      </c>
      <c r="GF1264" s="92">
        <f t="shared" si="5778"/>
        <v>0</v>
      </c>
      <c r="GG1264" s="92">
        <f t="shared" si="5778"/>
        <v>0</v>
      </c>
      <c r="GH1264" s="92">
        <f t="shared" si="5778"/>
        <v>0</v>
      </c>
      <c r="GI1264" s="92">
        <f t="shared" si="5778"/>
        <v>0</v>
      </c>
      <c r="GJ1264" s="92">
        <f t="shared" si="5778"/>
        <v>0</v>
      </c>
      <c r="GK1264" s="92">
        <f t="shared" si="5778"/>
        <v>0</v>
      </c>
      <c r="GL1264" s="92">
        <f t="shared" si="5778"/>
        <v>0</v>
      </c>
      <c r="GM1264" s="92">
        <f t="shared" si="5778"/>
        <v>0</v>
      </c>
      <c r="GN1264" s="92">
        <f t="shared" si="5778"/>
        <v>0</v>
      </c>
      <c r="GO1264" s="92">
        <f t="shared" si="5778"/>
        <v>0</v>
      </c>
      <c r="GP1264" s="92">
        <f t="shared" si="5778"/>
        <v>0</v>
      </c>
      <c r="GQ1264" s="92">
        <f t="shared" si="5778"/>
        <v>0</v>
      </c>
      <c r="GR1264" s="92">
        <f t="shared" si="5778"/>
        <v>0</v>
      </c>
      <c r="GS1264" s="92">
        <f t="shared" si="5778"/>
        <v>0</v>
      </c>
      <c r="GT1264" s="92">
        <f t="shared" si="5778"/>
        <v>0</v>
      </c>
      <c r="GU1264" s="92">
        <f t="shared" si="5778"/>
        <v>0</v>
      </c>
      <c r="GV1264" s="92">
        <f t="shared" si="5778"/>
        <v>0</v>
      </c>
      <c r="GW1264" s="92">
        <f t="shared" si="5778"/>
        <v>0</v>
      </c>
      <c r="GX1264" s="92">
        <f t="shared" si="5778"/>
        <v>0</v>
      </c>
      <c r="GY1264" s="92">
        <f t="shared" si="5778"/>
        <v>0</v>
      </c>
      <c r="GZ1264" s="92">
        <f t="shared" si="5778"/>
        <v>0</v>
      </c>
      <c r="HA1264" s="92"/>
      <c r="HB1264" s="3"/>
    </row>
    <row r="1265" spans="1:210" ht="4.2" customHeight="1">
      <c r="A1265" s="1"/>
      <c r="B1265" s="1"/>
      <c r="C1265" s="1"/>
      <c r="D1265" s="1"/>
      <c r="E1265" s="263"/>
      <c r="F1265" s="48"/>
      <c r="G1265" s="231"/>
      <c r="H1265" s="420"/>
      <c r="I1265" s="420"/>
      <c r="J1265" s="420"/>
      <c r="K1265" s="420"/>
      <c r="L1265" s="1"/>
      <c r="M1265" s="5"/>
      <c r="N1265" s="420"/>
      <c r="O1265" s="1"/>
      <c r="P1265" s="5"/>
      <c r="Q1265" s="1"/>
      <c r="R1265" s="1"/>
      <c r="S1265" s="5"/>
      <c r="T1265" s="7"/>
      <c r="U1265" s="24"/>
      <c r="V1265" s="1"/>
      <c r="W1265" s="420"/>
      <c r="X1265" s="10"/>
      <c r="Y1265" s="46"/>
      <c r="Z1265" s="91"/>
      <c r="AA1265" s="543"/>
      <c r="AB1265" s="543"/>
      <c r="AC1265" s="543"/>
      <c r="AD1265" s="543"/>
      <c r="AE1265" s="543"/>
      <c r="AF1265" s="543"/>
      <c r="AG1265" s="543"/>
      <c r="AH1265" s="543"/>
      <c r="AI1265" s="543"/>
      <c r="AJ1265" s="543"/>
      <c r="AK1265" s="543"/>
      <c r="AL1265" s="543"/>
      <c r="AM1265" s="543"/>
      <c r="AN1265" s="543"/>
      <c r="AO1265" s="543"/>
      <c r="AP1265" s="543"/>
      <c r="AQ1265" s="543"/>
      <c r="AR1265" s="543"/>
      <c r="AS1265" s="543"/>
      <c r="AT1265" s="543"/>
      <c r="AU1265" s="543"/>
      <c r="AV1265" s="543"/>
      <c r="AW1265" s="543"/>
      <c r="AX1265" s="543"/>
      <c r="AY1265" s="543"/>
      <c r="AZ1265" s="543"/>
      <c r="BA1265" s="543"/>
      <c r="BB1265" s="543"/>
      <c r="BC1265" s="543"/>
      <c r="BD1265" s="543"/>
      <c r="BE1265" s="543"/>
      <c r="BF1265" s="543"/>
      <c r="BG1265" s="543"/>
      <c r="BH1265" s="543"/>
      <c r="BI1265" s="543"/>
      <c r="BJ1265" s="543"/>
      <c r="BK1265" s="543"/>
      <c r="BL1265" s="543"/>
      <c r="BM1265" s="543"/>
      <c r="BN1265" s="543"/>
      <c r="BO1265" s="543"/>
      <c r="BP1265" s="543"/>
      <c r="BQ1265" s="543"/>
      <c r="BR1265" s="543"/>
      <c r="BS1265" s="543"/>
      <c r="BT1265" s="543"/>
      <c r="BU1265" s="543"/>
      <c r="BV1265" s="543"/>
      <c r="BW1265" s="543"/>
      <c r="BX1265" s="543"/>
      <c r="BY1265" s="543"/>
      <c r="BZ1265" s="543"/>
      <c r="CA1265" s="543"/>
      <c r="CB1265" s="543"/>
      <c r="CC1265" s="543"/>
      <c r="CD1265" s="543"/>
      <c r="CE1265" s="543"/>
      <c r="CF1265" s="543"/>
      <c r="CG1265" s="543"/>
      <c r="CH1265" s="543"/>
      <c r="CI1265" s="543"/>
      <c r="CJ1265" s="543"/>
      <c r="CK1265" s="543"/>
      <c r="CL1265" s="543"/>
      <c r="CM1265" s="543"/>
      <c r="CN1265" s="543"/>
      <c r="CO1265" s="543"/>
      <c r="CP1265" s="543"/>
      <c r="CQ1265" s="543"/>
      <c r="CR1265" s="543"/>
      <c r="CS1265" s="543"/>
      <c r="CT1265" s="543"/>
      <c r="CU1265" s="543"/>
      <c r="CV1265" s="543"/>
      <c r="CW1265" s="543"/>
      <c r="CX1265" s="543"/>
      <c r="CY1265" s="543"/>
      <c r="CZ1265" s="543"/>
      <c r="DA1265" s="543"/>
      <c r="DB1265" s="543"/>
      <c r="DC1265" s="543"/>
      <c r="DD1265" s="543"/>
      <c r="DE1265" s="543"/>
      <c r="DF1265" s="543"/>
      <c r="DG1265" s="543"/>
      <c r="DH1265" s="543"/>
      <c r="DI1265" s="543"/>
      <c r="DJ1265" s="543"/>
      <c r="DK1265" s="543"/>
      <c r="DL1265" s="543"/>
      <c r="DM1265" s="543"/>
      <c r="DN1265" s="543"/>
      <c r="DO1265" s="543"/>
      <c r="DP1265" s="543"/>
      <c r="DQ1265" s="543"/>
      <c r="DR1265" s="543"/>
      <c r="DS1265" s="543"/>
      <c r="DT1265" s="543"/>
      <c r="DU1265" s="543"/>
      <c r="DV1265" s="543"/>
      <c r="DW1265" s="543"/>
      <c r="DX1265" s="543"/>
      <c r="DY1265" s="543"/>
      <c r="DZ1265" s="543"/>
      <c r="EA1265" s="543"/>
      <c r="EB1265" s="543"/>
      <c r="EC1265" s="543"/>
      <c r="ED1265" s="543"/>
      <c r="EE1265" s="543"/>
      <c r="EF1265" s="543"/>
      <c r="EG1265" s="543"/>
      <c r="EH1265" s="543"/>
      <c r="EI1265" s="543"/>
      <c r="EJ1265" s="543"/>
      <c r="EK1265" s="543"/>
      <c r="EL1265" s="543"/>
      <c r="EM1265" s="543"/>
      <c r="EN1265" s="543"/>
      <c r="EO1265" s="543"/>
      <c r="EP1265" s="543"/>
      <c r="EQ1265" s="543"/>
      <c r="ER1265" s="543"/>
      <c r="ES1265" s="543"/>
      <c r="ET1265" s="543"/>
      <c r="EU1265" s="543"/>
      <c r="EV1265" s="543"/>
      <c r="EW1265" s="543"/>
      <c r="EX1265" s="543"/>
      <c r="EY1265" s="543"/>
      <c r="EZ1265" s="543"/>
      <c r="FA1265" s="543"/>
      <c r="FB1265" s="543"/>
      <c r="FC1265" s="543"/>
      <c r="FD1265" s="543"/>
      <c r="FE1265" s="543"/>
      <c r="FF1265" s="543"/>
      <c r="FG1265" s="543"/>
      <c r="FH1265" s="543"/>
      <c r="FI1265" s="543"/>
      <c r="FJ1265" s="543"/>
      <c r="FK1265" s="543"/>
      <c r="FL1265" s="543"/>
      <c r="FM1265" s="543"/>
      <c r="FN1265" s="543"/>
      <c r="FO1265" s="543"/>
      <c r="FP1265" s="543"/>
      <c r="FQ1265" s="543"/>
      <c r="FR1265" s="543"/>
      <c r="FS1265" s="543"/>
      <c r="FT1265" s="543"/>
      <c r="FU1265" s="543"/>
      <c r="FV1265" s="543"/>
      <c r="FW1265" s="543"/>
      <c r="FX1265" s="543"/>
      <c r="FY1265" s="543"/>
      <c r="FZ1265" s="543"/>
      <c r="GA1265" s="543"/>
      <c r="GB1265" s="543"/>
      <c r="GC1265" s="543"/>
      <c r="GD1265" s="543"/>
      <c r="GE1265" s="543"/>
      <c r="GF1265" s="543"/>
      <c r="GG1265" s="543"/>
      <c r="GH1265" s="543"/>
      <c r="GI1265" s="543"/>
      <c r="GJ1265" s="543"/>
      <c r="GK1265" s="543"/>
      <c r="GL1265" s="543"/>
      <c r="GM1265" s="543"/>
      <c r="GN1265" s="543"/>
      <c r="GO1265" s="543"/>
      <c r="GP1265" s="543"/>
      <c r="GQ1265" s="543"/>
      <c r="GR1265" s="543"/>
      <c r="GS1265" s="543"/>
      <c r="GT1265" s="543"/>
      <c r="GU1265" s="543"/>
      <c r="GV1265" s="543"/>
      <c r="GW1265" s="543"/>
      <c r="GX1265" s="543"/>
      <c r="GY1265" s="543"/>
      <c r="GZ1265" s="543"/>
      <c r="HA1265" s="1"/>
      <c r="HB1265" s="1"/>
    </row>
    <row r="1266" spans="1:210" s="122" customFormat="1" ht="4.2" customHeight="1">
      <c r="A1266" s="60"/>
      <c r="B1266" s="60"/>
      <c r="C1266" s="60"/>
      <c r="D1266" s="60"/>
      <c r="E1266" s="273"/>
      <c r="F1266" s="116"/>
      <c r="G1266" s="117"/>
      <c r="H1266" s="60"/>
      <c r="I1266" s="60"/>
      <c r="J1266" s="60"/>
      <c r="K1266" s="60"/>
      <c r="L1266" s="60"/>
      <c r="M1266" s="117"/>
      <c r="N1266" s="60"/>
      <c r="O1266" s="60"/>
      <c r="P1266" s="231"/>
      <c r="Q1266" s="60"/>
      <c r="R1266" s="60"/>
      <c r="S1266" s="117"/>
      <c r="T1266" s="211"/>
      <c r="U1266" s="117"/>
      <c r="V1266" s="60"/>
      <c r="W1266" s="118"/>
      <c r="X1266" s="118"/>
      <c r="Y1266" s="119"/>
      <c r="Z1266" s="120"/>
      <c r="AA1266" s="121"/>
      <c r="AB1266" s="121"/>
      <c r="AC1266" s="121"/>
      <c r="AD1266" s="121"/>
      <c r="AE1266" s="121"/>
      <c r="AF1266" s="121"/>
      <c r="AG1266" s="121"/>
      <c r="AH1266" s="121"/>
      <c r="AI1266" s="121"/>
      <c r="AJ1266" s="121"/>
      <c r="AK1266" s="121"/>
      <c r="AL1266" s="121"/>
      <c r="AM1266" s="121"/>
      <c r="AN1266" s="121"/>
      <c r="AO1266" s="121"/>
      <c r="AP1266" s="121"/>
      <c r="AQ1266" s="121"/>
      <c r="AR1266" s="121"/>
      <c r="AS1266" s="121"/>
      <c r="AT1266" s="121"/>
      <c r="AU1266" s="121"/>
      <c r="AV1266" s="121"/>
      <c r="AW1266" s="121"/>
      <c r="AX1266" s="121"/>
      <c r="AY1266" s="121"/>
      <c r="AZ1266" s="121"/>
      <c r="BA1266" s="121"/>
      <c r="BB1266" s="121"/>
      <c r="BC1266" s="121"/>
      <c r="BD1266" s="121"/>
      <c r="BE1266" s="121"/>
      <c r="BF1266" s="121"/>
      <c r="BG1266" s="121"/>
      <c r="BH1266" s="121"/>
      <c r="BI1266" s="121"/>
      <c r="BJ1266" s="121"/>
      <c r="BK1266" s="121"/>
      <c r="BL1266" s="121"/>
      <c r="BM1266" s="121"/>
      <c r="BN1266" s="121"/>
      <c r="BO1266" s="121"/>
      <c r="BP1266" s="121"/>
      <c r="BQ1266" s="121"/>
      <c r="BR1266" s="121"/>
      <c r="BS1266" s="121"/>
      <c r="BT1266" s="121"/>
      <c r="BU1266" s="121"/>
      <c r="BV1266" s="121"/>
      <c r="BW1266" s="121"/>
      <c r="BX1266" s="121"/>
      <c r="BY1266" s="121"/>
      <c r="BZ1266" s="121"/>
      <c r="CA1266" s="121"/>
      <c r="CB1266" s="121"/>
      <c r="CC1266" s="121"/>
      <c r="CD1266" s="121"/>
      <c r="CE1266" s="121"/>
      <c r="CF1266" s="121"/>
      <c r="CG1266" s="121"/>
      <c r="CH1266" s="121"/>
      <c r="CI1266" s="121"/>
      <c r="CJ1266" s="121"/>
      <c r="CK1266" s="121"/>
      <c r="CL1266" s="121"/>
      <c r="CM1266" s="121"/>
      <c r="CN1266" s="121"/>
      <c r="CO1266" s="121"/>
      <c r="CP1266" s="121"/>
      <c r="CQ1266" s="121"/>
      <c r="CR1266" s="121"/>
      <c r="CS1266" s="121"/>
      <c r="CT1266" s="121"/>
      <c r="CU1266" s="121"/>
      <c r="CV1266" s="121"/>
      <c r="CW1266" s="121"/>
      <c r="CX1266" s="121"/>
      <c r="CY1266" s="121"/>
      <c r="CZ1266" s="121"/>
      <c r="DA1266" s="121"/>
      <c r="DB1266" s="121"/>
      <c r="DC1266" s="121"/>
      <c r="DD1266" s="121"/>
      <c r="DE1266" s="121"/>
      <c r="DF1266" s="121"/>
      <c r="DG1266" s="121"/>
      <c r="DH1266" s="121"/>
      <c r="DI1266" s="121"/>
      <c r="DJ1266" s="121"/>
      <c r="DK1266" s="121"/>
      <c r="DL1266" s="121"/>
      <c r="DM1266" s="121"/>
      <c r="DN1266" s="121"/>
      <c r="DO1266" s="121"/>
      <c r="DP1266" s="121"/>
      <c r="DQ1266" s="121"/>
      <c r="DR1266" s="121"/>
      <c r="DS1266" s="121"/>
      <c r="DT1266" s="121"/>
      <c r="DU1266" s="121"/>
      <c r="DV1266" s="121"/>
      <c r="DW1266" s="121"/>
      <c r="DX1266" s="121"/>
      <c r="DY1266" s="121"/>
      <c r="DZ1266" s="121"/>
      <c r="EA1266" s="121"/>
      <c r="EB1266" s="121"/>
      <c r="EC1266" s="121"/>
      <c r="ED1266" s="121"/>
      <c r="EE1266" s="121"/>
      <c r="EF1266" s="121"/>
      <c r="EG1266" s="121"/>
      <c r="EH1266" s="121"/>
      <c r="EI1266" s="121"/>
      <c r="EJ1266" s="121"/>
      <c r="EK1266" s="121"/>
      <c r="EL1266" s="121"/>
      <c r="EM1266" s="121"/>
      <c r="EN1266" s="121"/>
      <c r="EO1266" s="121"/>
      <c r="EP1266" s="121"/>
      <c r="EQ1266" s="121"/>
      <c r="ER1266" s="121"/>
      <c r="ES1266" s="121"/>
      <c r="ET1266" s="121"/>
      <c r="EU1266" s="121"/>
      <c r="EV1266" s="121"/>
      <c r="EW1266" s="121"/>
      <c r="EX1266" s="121"/>
      <c r="EY1266" s="121"/>
      <c r="EZ1266" s="121"/>
      <c r="FA1266" s="121"/>
      <c r="FB1266" s="121"/>
      <c r="FC1266" s="121"/>
      <c r="FD1266" s="121"/>
      <c r="FE1266" s="121"/>
      <c r="FF1266" s="121"/>
      <c r="FG1266" s="121"/>
      <c r="FH1266" s="121"/>
      <c r="FI1266" s="121"/>
      <c r="FJ1266" s="121"/>
      <c r="FK1266" s="121"/>
      <c r="FL1266" s="121"/>
      <c r="FM1266" s="121"/>
      <c r="FN1266" s="121"/>
      <c r="FO1266" s="121"/>
      <c r="FP1266" s="121"/>
      <c r="FQ1266" s="121"/>
      <c r="FR1266" s="121"/>
      <c r="FS1266" s="121"/>
      <c r="FT1266" s="121"/>
      <c r="FU1266" s="121"/>
      <c r="FV1266" s="121"/>
      <c r="FW1266" s="121"/>
      <c r="FX1266" s="121"/>
      <c r="FY1266" s="121"/>
      <c r="FZ1266" s="121"/>
      <c r="GA1266" s="121"/>
      <c r="GB1266" s="121"/>
      <c r="GC1266" s="121"/>
      <c r="GD1266" s="121"/>
      <c r="GE1266" s="121"/>
      <c r="GF1266" s="121"/>
      <c r="GG1266" s="121"/>
      <c r="GH1266" s="121"/>
      <c r="GI1266" s="121"/>
      <c r="GJ1266" s="121"/>
      <c r="GK1266" s="121"/>
      <c r="GL1266" s="121"/>
      <c r="GM1266" s="121"/>
      <c r="GN1266" s="121"/>
      <c r="GO1266" s="121"/>
      <c r="GP1266" s="121"/>
      <c r="GQ1266" s="121"/>
      <c r="GR1266" s="121"/>
      <c r="GS1266" s="121"/>
      <c r="GT1266" s="121"/>
      <c r="GU1266" s="121"/>
      <c r="GV1266" s="121"/>
      <c r="GW1266" s="121"/>
      <c r="GX1266" s="121"/>
      <c r="GY1266" s="121"/>
      <c r="GZ1266" s="121"/>
      <c r="HA1266" s="60"/>
      <c r="HB1266" s="60"/>
    </row>
    <row r="1267" spans="1:210" s="122" customFormat="1" ht="4.2" customHeight="1">
      <c r="A1267" s="60"/>
      <c r="B1267" s="60"/>
      <c r="C1267" s="60"/>
      <c r="D1267" s="60"/>
      <c r="E1267" s="273"/>
      <c r="F1267" s="116"/>
      <c r="G1267" s="117"/>
      <c r="H1267" s="60"/>
      <c r="I1267" s="60"/>
      <c r="J1267" s="60"/>
      <c r="K1267" s="60"/>
      <c r="L1267" s="60"/>
      <c r="M1267" s="117"/>
      <c r="N1267" s="60"/>
      <c r="O1267" s="60"/>
      <c r="P1267" s="231"/>
      <c r="Q1267" s="60"/>
      <c r="R1267" s="60"/>
      <c r="S1267" s="117"/>
      <c r="T1267" s="211"/>
      <c r="U1267" s="117"/>
      <c r="V1267" s="60"/>
      <c r="W1267" s="118"/>
      <c r="X1267" s="118"/>
      <c r="Y1267" s="119"/>
      <c r="Z1267" s="120"/>
      <c r="AA1267" s="121"/>
      <c r="AB1267" s="121"/>
      <c r="AC1267" s="121"/>
      <c r="AD1267" s="121"/>
      <c r="AE1267" s="121"/>
      <c r="AF1267" s="121"/>
      <c r="AG1267" s="121"/>
      <c r="AH1267" s="121"/>
      <c r="AI1267" s="121"/>
      <c r="AJ1267" s="121"/>
      <c r="AK1267" s="121"/>
      <c r="AL1267" s="121"/>
      <c r="AM1267" s="121"/>
      <c r="AN1267" s="121"/>
      <c r="AO1267" s="121"/>
      <c r="AP1267" s="121"/>
      <c r="AQ1267" s="121"/>
      <c r="AR1267" s="121"/>
      <c r="AS1267" s="121"/>
      <c r="AT1267" s="121"/>
      <c r="AU1267" s="121"/>
      <c r="AV1267" s="121"/>
      <c r="AW1267" s="121"/>
      <c r="AX1267" s="121"/>
      <c r="AY1267" s="121"/>
      <c r="AZ1267" s="121"/>
      <c r="BA1267" s="121"/>
      <c r="BB1267" s="121"/>
      <c r="BC1267" s="121"/>
      <c r="BD1267" s="121"/>
      <c r="BE1267" s="121"/>
      <c r="BF1267" s="121"/>
      <c r="BG1267" s="121"/>
      <c r="BH1267" s="121"/>
      <c r="BI1267" s="121"/>
      <c r="BJ1267" s="121"/>
      <c r="BK1267" s="121"/>
      <c r="BL1267" s="121"/>
      <c r="BM1267" s="121"/>
      <c r="BN1267" s="121"/>
      <c r="BO1267" s="121"/>
      <c r="BP1267" s="121"/>
      <c r="BQ1267" s="121"/>
      <c r="BR1267" s="121"/>
      <c r="BS1267" s="121"/>
      <c r="BT1267" s="121"/>
      <c r="BU1267" s="121"/>
      <c r="BV1267" s="121"/>
      <c r="BW1267" s="121"/>
      <c r="BX1267" s="121"/>
      <c r="BY1267" s="121"/>
      <c r="BZ1267" s="121"/>
      <c r="CA1267" s="121"/>
      <c r="CB1267" s="121"/>
      <c r="CC1267" s="121"/>
      <c r="CD1267" s="121"/>
      <c r="CE1267" s="121"/>
      <c r="CF1267" s="121"/>
      <c r="CG1267" s="121"/>
      <c r="CH1267" s="121"/>
      <c r="CI1267" s="121"/>
      <c r="CJ1267" s="121"/>
      <c r="CK1267" s="121"/>
      <c r="CL1267" s="121"/>
      <c r="CM1267" s="121"/>
      <c r="CN1267" s="121"/>
      <c r="CO1267" s="121"/>
      <c r="CP1267" s="121"/>
      <c r="CQ1267" s="121"/>
      <c r="CR1267" s="121"/>
      <c r="CS1267" s="121"/>
      <c r="CT1267" s="121"/>
      <c r="CU1267" s="121"/>
      <c r="CV1267" s="121"/>
      <c r="CW1267" s="121"/>
      <c r="CX1267" s="121"/>
      <c r="CY1267" s="121"/>
      <c r="CZ1267" s="121"/>
      <c r="DA1267" s="121"/>
      <c r="DB1267" s="121"/>
      <c r="DC1267" s="121"/>
      <c r="DD1267" s="121"/>
      <c r="DE1267" s="121"/>
      <c r="DF1267" s="121"/>
      <c r="DG1267" s="121"/>
      <c r="DH1267" s="121"/>
      <c r="DI1267" s="121"/>
      <c r="DJ1267" s="121"/>
      <c r="DK1267" s="121"/>
      <c r="DL1267" s="121"/>
      <c r="DM1267" s="121"/>
      <c r="DN1267" s="121"/>
      <c r="DO1267" s="121"/>
      <c r="DP1267" s="121"/>
      <c r="DQ1267" s="121"/>
      <c r="DR1267" s="121"/>
      <c r="DS1267" s="121"/>
      <c r="DT1267" s="121"/>
      <c r="DU1267" s="121"/>
      <c r="DV1267" s="121"/>
      <c r="DW1267" s="121"/>
      <c r="DX1267" s="121"/>
      <c r="DY1267" s="121"/>
      <c r="DZ1267" s="121"/>
      <c r="EA1267" s="121"/>
      <c r="EB1267" s="121"/>
      <c r="EC1267" s="121"/>
      <c r="ED1267" s="121"/>
      <c r="EE1267" s="121"/>
      <c r="EF1267" s="121"/>
      <c r="EG1267" s="121"/>
      <c r="EH1267" s="121"/>
      <c r="EI1267" s="121"/>
      <c r="EJ1267" s="121"/>
      <c r="EK1267" s="121"/>
      <c r="EL1267" s="121"/>
      <c r="EM1267" s="121"/>
      <c r="EN1267" s="121"/>
      <c r="EO1267" s="121"/>
      <c r="EP1267" s="121"/>
      <c r="EQ1267" s="121"/>
      <c r="ER1267" s="121"/>
      <c r="ES1267" s="121"/>
      <c r="ET1267" s="121"/>
      <c r="EU1267" s="121"/>
      <c r="EV1267" s="121"/>
      <c r="EW1267" s="121"/>
      <c r="EX1267" s="121"/>
      <c r="EY1267" s="121"/>
      <c r="EZ1267" s="121"/>
      <c r="FA1267" s="121"/>
      <c r="FB1267" s="121"/>
      <c r="FC1267" s="121"/>
      <c r="FD1267" s="121"/>
      <c r="FE1267" s="121"/>
      <c r="FF1267" s="121"/>
      <c r="FG1267" s="121"/>
      <c r="FH1267" s="121"/>
      <c r="FI1267" s="121"/>
      <c r="FJ1267" s="121"/>
      <c r="FK1267" s="121"/>
      <c r="FL1267" s="121"/>
      <c r="FM1267" s="121"/>
      <c r="FN1267" s="121"/>
      <c r="FO1267" s="121"/>
      <c r="FP1267" s="121"/>
      <c r="FQ1267" s="121"/>
      <c r="FR1267" s="121"/>
      <c r="FS1267" s="121"/>
      <c r="FT1267" s="121"/>
      <c r="FU1267" s="121"/>
      <c r="FV1267" s="121"/>
      <c r="FW1267" s="121"/>
      <c r="FX1267" s="121"/>
      <c r="FY1267" s="121"/>
      <c r="FZ1267" s="121"/>
      <c r="GA1267" s="121"/>
      <c r="GB1267" s="121"/>
      <c r="GC1267" s="121"/>
      <c r="GD1267" s="121"/>
      <c r="GE1267" s="121"/>
      <c r="GF1267" s="121"/>
      <c r="GG1267" s="121"/>
      <c r="GH1267" s="121"/>
      <c r="GI1267" s="121"/>
      <c r="GJ1267" s="121"/>
      <c r="GK1267" s="121"/>
      <c r="GL1267" s="121"/>
      <c r="GM1267" s="121"/>
      <c r="GN1267" s="121"/>
      <c r="GO1267" s="121"/>
      <c r="GP1267" s="121"/>
      <c r="GQ1267" s="121"/>
      <c r="GR1267" s="121"/>
      <c r="GS1267" s="121"/>
      <c r="GT1267" s="121"/>
      <c r="GU1267" s="121"/>
      <c r="GV1267" s="121"/>
      <c r="GW1267" s="121"/>
      <c r="GX1267" s="121"/>
      <c r="GY1267" s="121"/>
      <c r="GZ1267" s="121"/>
      <c r="HA1267" s="60"/>
      <c r="HB1267" s="60"/>
    </row>
    <row r="1268" spans="1:210" s="4" customFormat="1">
      <c r="A1268" s="3"/>
      <c r="B1268" s="3"/>
      <c r="C1268" s="3"/>
      <c r="D1268" s="3"/>
      <c r="E1268" s="9"/>
      <c r="F1268" s="51"/>
      <c r="G1268" s="250" t="s">
        <v>6</v>
      </c>
      <c r="H1268" s="3" t="s">
        <v>367</v>
      </c>
      <c r="I1268" s="3"/>
      <c r="J1268" s="3"/>
      <c r="K1268" s="3"/>
      <c r="L1268" s="3"/>
      <c r="M1268" s="5"/>
      <c r="N1268" s="3" t="str">
        <f>Главная!$Y$8</f>
        <v>итого</v>
      </c>
      <c r="O1268" s="3"/>
      <c r="P1268" s="5"/>
      <c r="Q1268" s="3" t="s">
        <v>26</v>
      </c>
      <c r="R1268" s="3"/>
      <c r="S1268" s="5"/>
      <c r="T1268" s="84"/>
      <c r="U1268" s="24"/>
      <c r="V1268" s="3"/>
      <c r="W1268" s="12">
        <f>SUM($Y1268:$HA1268)</f>
        <v>0</v>
      </c>
      <c r="X1268" s="12"/>
      <c r="Y1268" s="46"/>
      <c r="Z1268" s="92">
        <f t="shared" ref="Z1268:BE1268" si="5779">IF(Z$8="",0,Z1235+Z1252-Z1255-Z1264)</f>
        <v>0</v>
      </c>
      <c r="AA1268" s="92">
        <f t="shared" si="5779"/>
        <v>0</v>
      </c>
      <c r="AB1268" s="92">
        <f t="shared" si="5779"/>
        <v>0</v>
      </c>
      <c r="AC1268" s="92">
        <f t="shared" si="5779"/>
        <v>0</v>
      </c>
      <c r="AD1268" s="92">
        <f t="shared" si="5779"/>
        <v>0</v>
      </c>
      <c r="AE1268" s="92">
        <f t="shared" si="5779"/>
        <v>0</v>
      </c>
      <c r="AF1268" s="92">
        <f t="shared" si="5779"/>
        <v>0</v>
      </c>
      <c r="AG1268" s="92">
        <f t="shared" si="5779"/>
        <v>0</v>
      </c>
      <c r="AH1268" s="92">
        <f t="shared" si="5779"/>
        <v>0</v>
      </c>
      <c r="AI1268" s="92">
        <f t="shared" si="5779"/>
        <v>0</v>
      </c>
      <c r="AJ1268" s="92">
        <f t="shared" si="5779"/>
        <v>0</v>
      </c>
      <c r="AK1268" s="92">
        <f t="shared" si="5779"/>
        <v>0</v>
      </c>
      <c r="AL1268" s="92">
        <f t="shared" si="5779"/>
        <v>0</v>
      </c>
      <c r="AM1268" s="92">
        <f t="shared" si="5779"/>
        <v>0</v>
      </c>
      <c r="AN1268" s="92">
        <f t="shared" si="5779"/>
        <v>0</v>
      </c>
      <c r="AO1268" s="92">
        <f t="shared" si="5779"/>
        <v>0</v>
      </c>
      <c r="AP1268" s="92">
        <f t="shared" si="5779"/>
        <v>0</v>
      </c>
      <c r="AQ1268" s="92">
        <f t="shared" si="5779"/>
        <v>0</v>
      </c>
      <c r="AR1268" s="92">
        <f t="shared" si="5779"/>
        <v>0</v>
      </c>
      <c r="AS1268" s="92">
        <f t="shared" si="5779"/>
        <v>0</v>
      </c>
      <c r="AT1268" s="92">
        <f t="shared" si="5779"/>
        <v>0</v>
      </c>
      <c r="AU1268" s="92">
        <f t="shared" si="5779"/>
        <v>0</v>
      </c>
      <c r="AV1268" s="92">
        <f t="shared" si="5779"/>
        <v>0</v>
      </c>
      <c r="AW1268" s="92">
        <f t="shared" si="5779"/>
        <v>0</v>
      </c>
      <c r="AX1268" s="92">
        <f t="shared" si="5779"/>
        <v>0</v>
      </c>
      <c r="AY1268" s="92">
        <f t="shared" si="5779"/>
        <v>0</v>
      </c>
      <c r="AZ1268" s="92">
        <f t="shared" si="5779"/>
        <v>0</v>
      </c>
      <c r="BA1268" s="92">
        <f t="shared" si="5779"/>
        <v>0</v>
      </c>
      <c r="BB1268" s="92">
        <f t="shared" si="5779"/>
        <v>0</v>
      </c>
      <c r="BC1268" s="92">
        <f t="shared" si="5779"/>
        <v>0</v>
      </c>
      <c r="BD1268" s="92">
        <f t="shared" si="5779"/>
        <v>0</v>
      </c>
      <c r="BE1268" s="92">
        <f t="shared" si="5779"/>
        <v>0</v>
      </c>
      <c r="BF1268" s="92">
        <f t="shared" ref="BF1268:CK1268" si="5780">IF(BF$8="",0,BF1235+BF1252-BF1255-BF1264)</f>
        <v>0</v>
      </c>
      <c r="BG1268" s="92">
        <f t="shared" si="5780"/>
        <v>0</v>
      </c>
      <c r="BH1268" s="92">
        <f t="shared" si="5780"/>
        <v>0</v>
      </c>
      <c r="BI1268" s="92">
        <f t="shared" si="5780"/>
        <v>0</v>
      </c>
      <c r="BJ1268" s="92">
        <f t="shared" si="5780"/>
        <v>0</v>
      </c>
      <c r="BK1268" s="92">
        <f t="shared" si="5780"/>
        <v>0</v>
      </c>
      <c r="BL1268" s="92">
        <f t="shared" si="5780"/>
        <v>0</v>
      </c>
      <c r="BM1268" s="92">
        <f t="shared" si="5780"/>
        <v>0</v>
      </c>
      <c r="BN1268" s="92">
        <f t="shared" si="5780"/>
        <v>0</v>
      </c>
      <c r="BO1268" s="92">
        <f t="shared" si="5780"/>
        <v>0</v>
      </c>
      <c r="BP1268" s="92">
        <f t="shared" si="5780"/>
        <v>0</v>
      </c>
      <c r="BQ1268" s="92">
        <f t="shared" si="5780"/>
        <v>0</v>
      </c>
      <c r="BR1268" s="92">
        <f t="shared" si="5780"/>
        <v>0</v>
      </c>
      <c r="BS1268" s="92">
        <f t="shared" si="5780"/>
        <v>0</v>
      </c>
      <c r="BT1268" s="92">
        <f t="shared" si="5780"/>
        <v>0</v>
      </c>
      <c r="BU1268" s="92">
        <f t="shared" si="5780"/>
        <v>0</v>
      </c>
      <c r="BV1268" s="92">
        <f t="shared" si="5780"/>
        <v>0</v>
      </c>
      <c r="BW1268" s="92">
        <f t="shared" si="5780"/>
        <v>0</v>
      </c>
      <c r="BX1268" s="92">
        <f t="shared" si="5780"/>
        <v>0</v>
      </c>
      <c r="BY1268" s="92">
        <f t="shared" si="5780"/>
        <v>0</v>
      </c>
      <c r="BZ1268" s="92">
        <f t="shared" si="5780"/>
        <v>0</v>
      </c>
      <c r="CA1268" s="92">
        <f t="shared" si="5780"/>
        <v>0</v>
      </c>
      <c r="CB1268" s="92">
        <f t="shared" si="5780"/>
        <v>0</v>
      </c>
      <c r="CC1268" s="92">
        <f t="shared" si="5780"/>
        <v>0</v>
      </c>
      <c r="CD1268" s="92">
        <f t="shared" si="5780"/>
        <v>0</v>
      </c>
      <c r="CE1268" s="92">
        <f t="shared" si="5780"/>
        <v>0</v>
      </c>
      <c r="CF1268" s="92">
        <f t="shared" si="5780"/>
        <v>0</v>
      </c>
      <c r="CG1268" s="92">
        <f t="shared" si="5780"/>
        <v>0</v>
      </c>
      <c r="CH1268" s="92">
        <f t="shared" si="5780"/>
        <v>0</v>
      </c>
      <c r="CI1268" s="92">
        <f t="shared" si="5780"/>
        <v>0</v>
      </c>
      <c r="CJ1268" s="92">
        <f t="shared" si="5780"/>
        <v>0</v>
      </c>
      <c r="CK1268" s="92">
        <f t="shared" si="5780"/>
        <v>0</v>
      </c>
      <c r="CL1268" s="92">
        <f t="shared" ref="CL1268:DG1268" si="5781">IF(CL$8="",0,CL1235+CL1252-CL1255-CL1264)</f>
        <v>0</v>
      </c>
      <c r="CM1268" s="92">
        <f t="shared" si="5781"/>
        <v>0</v>
      </c>
      <c r="CN1268" s="92">
        <f t="shared" si="5781"/>
        <v>0</v>
      </c>
      <c r="CO1268" s="92">
        <f t="shared" si="5781"/>
        <v>0</v>
      </c>
      <c r="CP1268" s="92">
        <f t="shared" si="5781"/>
        <v>0</v>
      </c>
      <c r="CQ1268" s="92">
        <f t="shared" si="5781"/>
        <v>0</v>
      </c>
      <c r="CR1268" s="92">
        <f t="shared" si="5781"/>
        <v>0</v>
      </c>
      <c r="CS1268" s="92">
        <f t="shared" si="5781"/>
        <v>0</v>
      </c>
      <c r="CT1268" s="92">
        <f t="shared" si="5781"/>
        <v>0</v>
      </c>
      <c r="CU1268" s="92">
        <f t="shared" si="5781"/>
        <v>0</v>
      </c>
      <c r="CV1268" s="92">
        <f t="shared" si="5781"/>
        <v>0</v>
      </c>
      <c r="CW1268" s="92">
        <f t="shared" si="5781"/>
        <v>0</v>
      </c>
      <c r="CX1268" s="92">
        <f t="shared" si="5781"/>
        <v>0</v>
      </c>
      <c r="CY1268" s="92">
        <f t="shared" si="5781"/>
        <v>0</v>
      </c>
      <c r="CZ1268" s="92">
        <f t="shared" si="5781"/>
        <v>0</v>
      </c>
      <c r="DA1268" s="92">
        <f t="shared" si="5781"/>
        <v>0</v>
      </c>
      <c r="DB1268" s="92">
        <f t="shared" si="5781"/>
        <v>0</v>
      </c>
      <c r="DC1268" s="92">
        <f t="shared" si="5781"/>
        <v>0</v>
      </c>
      <c r="DD1268" s="92">
        <f t="shared" si="5781"/>
        <v>0</v>
      </c>
      <c r="DE1268" s="92">
        <f t="shared" si="5781"/>
        <v>0</v>
      </c>
      <c r="DF1268" s="92">
        <f t="shared" si="5781"/>
        <v>0</v>
      </c>
      <c r="DG1268" s="92">
        <f t="shared" si="5781"/>
        <v>0</v>
      </c>
      <c r="DH1268" s="92">
        <f t="shared" ref="DH1268:FS1268" si="5782">IF(DH$8="",0,DH1235+DH1252-DH1255-DH1264)</f>
        <v>0</v>
      </c>
      <c r="DI1268" s="92">
        <f t="shared" si="5782"/>
        <v>0</v>
      </c>
      <c r="DJ1268" s="92">
        <f t="shared" si="5782"/>
        <v>0</v>
      </c>
      <c r="DK1268" s="92">
        <f t="shared" si="5782"/>
        <v>0</v>
      </c>
      <c r="DL1268" s="92">
        <f t="shared" si="5782"/>
        <v>0</v>
      </c>
      <c r="DM1268" s="92">
        <f t="shared" si="5782"/>
        <v>0</v>
      </c>
      <c r="DN1268" s="92">
        <f t="shared" si="5782"/>
        <v>0</v>
      </c>
      <c r="DO1268" s="92">
        <f t="shared" si="5782"/>
        <v>0</v>
      </c>
      <c r="DP1268" s="92">
        <f t="shared" si="5782"/>
        <v>0</v>
      </c>
      <c r="DQ1268" s="92">
        <f t="shared" si="5782"/>
        <v>0</v>
      </c>
      <c r="DR1268" s="92">
        <f t="shared" si="5782"/>
        <v>0</v>
      </c>
      <c r="DS1268" s="92">
        <f t="shared" si="5782"/>
        <v>0</v>
      </c>
      <c r="DT1268" s="92">
        <f t="shared" si="5782"/>
        <v>0</v>
      </c>
      <c r="DU1268" s="92">
        <f t="shared" si="5782"/>
        <v>0</v>
      </c>
      <c r="DV1268" s="92">
        <f t="shared" si="5782"/>
        <v>0</v>
      </c>
      <c r="DW1268" s="92">
        <f t="shared" si="5782"/>
        <v>0</v>
      </c>
      <c r="DX1268" s="92">
        <f t="shared" si="5782"/>
        <v>0</v>
      </c>
      <c r="DY1268" s="92">
        <f t="shared" si="5782"/>
        <v>0</v>
      </c>
      <c r="DZ1268" s="92">
        <f t="shared" si="5782"/>
        <v>0</v>
      </c>
      <c r="EA1268" s="92">
        <f t="shared" si="5782"/>
        <v>0</v>
      </c>
      <c r="EB1268" s="92">
        <f t="shared" si="5782"/>
        <v>0</v>
      </c>
      <c r="EC1268" s="92">
        <f t="shared" si="5782"/>
        <v>0</v>
      </c>
      <c r="ED1268" s="92">
        <f t="shared" si="5782"/>
        <v>0</v>
      </c>
      <c r="EE1268" s="92">
        <f t="shared" si="5782"/>
        <v>0</v>
      </c>
      <c r="EF1268" s="92">
        <f t="shared" si="5782"/>
        <v>0</v>
      </c>
      <c r="EG1268" s="92">
        <f t="shared" si="5782"/>
        <v>0</v>
      </c>
      <c r="EH1268" s="92">
        <f t="shared" si="5782"/>
        <v>0</v>
      </c>
      <c r="EI1268" s="92">
        <f t="shared" si="5782"/>
        <v>0</v>
      </c>
      <c r="EJ1268" s="92">
        <f t="shared" si="5782"/>
        <v>0</v>
      </c>
      <c r="EK1268" s="92">
        <f t="shared" si="5782"/>
        <v>0</v>
      </c>
      <c r="EL1268" s="92">
        <f t="shared" si="5782"/>
        <v>0</v>
      </c>
      <c r="EM1268" s="92">
        <f t="shared" si="5782"/>
        <v>0</v>
      </c>
      <c r="EN1268" s="92">
        <f t="shared" si="5782"/>
        <v>0</v>
      </c>
      <c r="EO1268" s="92">
        <f t="shared" si="5782"/>
        <v>0</v>
      </c>
      <c r="EP1268" s="92">
        <f t="shared" si="5782"/>
        <v>0</v>
      </c>
      <c r="EQ1268" s="92">
        <f t="shared" si="5782"/>
        <v>0</v>
      </c>
      <c r="ER1268" s="92">
        <f t="shared" si="5782"/>
        <v>0</v>
      </c>
      <c r="ES1268" s="92">
        <f t="shared" si="5782"/>
        <v>0</v>
      </c>
      <c r="ET1268" s="92">
        <f t="shared" si="5782"/>
        <v>0</v>
      </c>
      <c r="EU1268" s="92">
        <f t="shared" si="5782"/>
        <v>0</v>
      </c>
      <c r="EV1268" s="92">
        <f t="shared" si="5782"/>
        <v>0</v>
      </c>
      <c r="EW1268" s="92">
        <f t="shared" si="5782"/>
        <v>0</v>
      </c>
      <c r="EX1268" s="92">
        <f t="shared" si="5782"/>
        <v>0</v>
      </c>
      <c r="EY1268" s="92">
        <f t="shared" si="5782"/>
        <v>0</v>
      </c>
      <c r="EZ1268" s="92">
        <f t="shared" si="5782"/>
        <v>0</v>
      </c>
      <c r="FA1268" s="92">
        <f t="shared" si="5782"/>
        <v>0</v>
      </c>
      <c r="FB1268" s="92">
        <f t="shared" si="5782"/>
        <v>0</v>
      </c>
      <c r="FC1268" s="92">
        <f t="shared" si="5782"/>
        <v>0</v>
      </c>
      <c r="FD1268" s="92">
        <f t="shared" si="5782"/>
        <v>0</v>
      </c>
      <c r="FE1268" s="92">
        <f t="shared" si="5782"/>
        <v>0</v>
      </c>
      <c r="FF1268" s="92">
        <f t="shared" si="5782"/>
        <v>0</v>
      </c>
      <c r="FG1268" s="92">
        <f t="shared" si="5782"/>
        <v>0</v>
      </c>
      <c r="FH1268" s="92">
        <f t="shared" si="5782"/>
        <v>0</v>
      </c>
      <c r="FI1268" s="92">
        <f t="shared" si="5782"/>
        <v>0</v>
      </c>
      <c r="FJ1268" s="92">
        <f t="shared" si="5782"/>
        <v>0</v>
      </c>
      <c r="FK1268" s="92">
        <f t="shared" si="5782"/>
        <v>0</v>
      </c>
      <c r="FL1268" s="92">
        <f t="shared" si="5782"/>
        <v>0</v>
      </c>
      <c r="FM1268" s="92">
        <f t="shared" si="5782"/>
        <v>0</v>
      </c>
      <c r="FN1268" s="92">
        <f t="shared" si="5782"/>
        <v>0</v>
      </c>
      <c r="FO1268" s="92">
        <f t="shared" si="5782"/>
        <v>0</v>
      </c>
      <c r="FP1268" s="92">
        <f t="shared" si="5782"/>
        <v>0</v>
      </c>
      <c r="FQ1268" s="92">
        <f t="shared" si="5782"/>
        <v>0</v>
      </c>
      <c r="FR1268" s="92">
        <f t="shared" si="5782"/>
        <v>0</v>
      </c>
      <c r="FS1268" s="92">
        <f t="shared" si="5782"/>
        <v>0</v>
      </c>
      <c r="FT1268" s="92">
        <f t="shared" ref="FT1268:GZ1268" si="5783">IF(FT$8="",0,FT1235+FT1252-FT1255-FT1264)</f>
        <v>0</v>
      </c>
      <c r="FU1268" s="92">
        <f t="shared" si="5783"/>
        <v>0</v>
      </c>
      <c r="FV1268" s="92">
        <f t="shared" si="5783"/>
        <v>0</v>
      </c>
      <c r="FW1268" s="92">
        <f t="shared" si="5783"/>
        <v>0</v>
      </c>
      <c r="FX1268" s="92">
        <f t="shared" si="5783"/>
        <v>0</v>
      </c>
      <c r="FY1268" s="92">
        <f t="shared" si="5783"/>
        <v>0</v>
      </c>
      <c r="FZ1268" s="92">
        <f t="shared" si="5783"/>
        <v>0</v>
      </c>
      <c r="GA1268" s="92">
        <f t="shared" si="5783"/>
        <v>0</v>
      </c>
      <c r="GB1268" s="92">
        <f t="shared" si="5783"/>
        <v>0</v>
      </c>
      <c r="GC1268" s="92">
        <f t="shared" si="5783"/>
        <v>0</v>
      </c>
      <c r="GD1268" s="92">
        <f t="shared" si="5783"/>
        <v>0</v>
      </c>
      <c r="GE1268" s="92">
        <f t="shared" si="5783"/>
        <v>0</v>
      </c>
      <c r="GF1268" s="92">
        <f t="shared" si="5783"/>
        <v>0</v>
      </c>
      <c r="GG1268" s="92">
        <f t="shared" si="5783"/>
        <v>0</v>
      </c>
      <c r="GH1268" s="92">
        <f t="shared" si="5783"/>
        <v>0</v>
      </c>
      <c r="GI1268" s="92">
        <f t="shared" si="5783"/>
        <v>0</v>
      </c>
      <c r="GJ1268" s="92">
        <f t="shared" si="5783"/>
        <v>0</v>
      </c>
      <c r="GK1268" s="92">
        <f t="shared" si="5783"/>
        <v>0</v>
      </c>
      <c r="GL1268" s="92">
        <f t="shared" si="5783"/>
        <v>0</v>
      </c>
      <c r="GM1268" s="92">
        <f t="shared" si="5783"/>
        <v>0</v>
      </c>
      <c r="GN1268" s="92">
        <f t="shared" si="5783"/>
        <v>0</v>
      </c>
      <c r="GO1268" s="92">
        <f t="shared" si="5783"/>
        <v>0</v>
      </c>
      <c r="GP1268" s="92">
        <f t="shared" si="5783"/>
        <v>0</v>
      </c>
      <c r="GQ1268" s="92">
        <f t="shared" si="5783"/>
        <v>0</v>
      </c>
      <c r="GR1268" s="92">
        <f t="shared" si="5783"/>
        <v>0</v>
      </c>
      <c r="GS1268" s="92">
        <f t="shared" si="5783"/>
        <v>0</v>
      </c>
      <c r="GT1268" s="92">
        <f t="shared" si="5783"/>
        <v>0</v>
      </c>
      <c r="GU1268" s="92">
        <f t="shared" si="5783"/>
        <v>0</v>
      </c>
      <c r="GV1268" s="92">
        <f t="shared" si="5783"/>
        <v>0</v>
      </c>
      <c r="GW1268" s="92">
        <f t="shared" si="5783"/>
        <v>0</v>
      </c>
      <c r="GX1268" s="92">
        <f t="shared" si="5783"/>
        <v>0</v>
      </c>
      <c r="GY1268" s="92">
        <f t="shared" si="5783"/>
        <v>0</v>
      </c>
      <c r="GZ1268" s="92">
        <f t="shared" si="5783"/>
        <v>0</v>
      </c>
      <c r="HA1268" s="3"/>
      <c r="HB1268" s="3"/>
    </row>
    <row r="1269" spans="1:210" ht="4.95" customHeight="1">
      <c r="A1269" s="1"/>
      <c r="B1269" s="1"/>
      <c r="C1269" s="1"/>
      <c r="D1269" s="1"/>
      <c r="E1269" s="263"/>
      <c r="F1269" s="48"/>
      <c r="G1269" s="231"/>
      <c r="H1269" s="1"/>
      <c r="I1269" s="1"/>
      <c r="J1269" s="1"/>
      <c r="K1269" s="1"/>
      <c r="L1269" s="1"/>
      <c r="M1269" s="5"/>
      <c r="N1269" s="1"/>
      <c r="O1269" s="1"/>
      <c r="P1269" s="5"/>
      <c r="Q1269" s="1"/>
      <c r="R1269" s="1"/>
      <c r="S1269" s="5"/>
      <c r="T1269" s="7"/>
      <c r="U1269" s="24"/>
      <c r="V1269" s="1"/>
      <c r="W1269" s="12"/>
      <c r="X1269" s="10"/>
      <c r="Y1269" s="46"/>
      <c r="Z1269" s="91"/>
      <c r="AA1269" s="94"/>
      <c r="AB1269" s="94"/>
      <c r="AC1269" s="94"/>
      <c r="AD1269" s="94"/>
      <c r="AE1269" s="94"/>
      <c r="AF1269" s="94"/>
      <c r="AG1269" s="94"/>
      <c r="AH1269" s="94"/>
      <c r="AI1269" s="94"/>
      <c r="AJ1269" s="94"/>
      <c r="AK1269" s="94"/>
      <c r="AL1269" s="94"/>
      <c r="AM1269" s="94"/>
      <c r="AN1269" s="94"/>
      <c r="AO1269" s="94"/>
      <c r="AP1269" s="94"/>
      <c r="AQ1269" s="94"/>
      <c r="AR1269" s="94"/>
      <c r="AS1269" s="94"/>
      <c r="AT1269" s="94"/>
      <c r="AU1269" s="94"/>
      <c r="AV1269" s="94"/>
      <c r="AW1269" s="94"/>
      <c r="AX1269" s="94"/>
      <c r="AY1269" s="94"/>
      <c r="AZ1269" s="94"/>
      <c r="BA1269" s="94"/>
      <c r="BB1269" s="94"/>
      <c r="BC1269" s="94"/>
      <c r="BD1269" s="94"/>
      <c r="BE1269" s="94"/>
      <c r="BF1269" s="94"/>
      <c r="BG1269" s="94"/>
      <c r="BH1269" s="94"/>
      <c r="BI1269" s="94"/>
      <c r="BJ1269" s="94"/>
      <c r="BK1269" s="94"/>
      <c r="BL1269" s="94"/>
      <c r="BM1269" s="94"/>
      <c r="BN1269" s="94"/>
      <c r="BO1269" s="94"/>
      <c r="BP1269" s="94"/>
      <c r="BQ1269" s="94"/>
      <c r="BR1269" s="94"/>
      <c r="BS1269" s="94"/>
      <c r="BT1269" s="94"/>
      <c r="BU1269" s="94"/>
      <c r="BV1269" s="94"/>
      <c r="BW1269" s="94"/>
      <c r="BX1269" s="94"/>
      <c r="BY1269" s="94"/>
      <c r="BZ1269" s="94"/>
      <c r="CA1269" s="94"/>
      <c r="CB1269" s="94"/>
      <c r="CC1269" s="94"/>
      <c r="CD1269" s="94"/>
      <c r="CE1269" s="94"/>
      <c r="CF1269" s="94"/>
      <c r="CG1269" s="94"/>
      <c r="CH1269" s="94"/>
      <c r="CI1269" s="94"/>
      <c r="CJ1269" s="94"/>
      <c r="CK1269" s="94"/>
      <c r="CL1269" s="94"/>
      <c r="CM1269" s="94"/>
      <c r="CN1269" s="94"/>
      <c r="CO1269" s="94"/>
      <c r="CP1269" s="94"/>
      <c r="CQ1269" s="94"/>
      <c r="CR1269" s="94"/>
      <c r="CS1269" s="94"/>
      <c r="CT1269" s="94"/>
      <c r="CU1269" s="94"/>
      <c r="CV1269" s="94"/>
      <c r="CW1269" s="94"/>
      <c r="CX1269" s="94"/>
      <c r="CY1269" s="94"/>
      <c r="CZ1269" s="94"/>
      <c r="DA1269" s="94"/>
      <c r="DB1269" s="94"/>
      <c r="DC1269" s="94"/>
      <c r="DD1269" s="94"/>
      <c r="DE1269" s="94"/>
      <c r="DF1269" s="94"/>
      <c r="DG1269" s="94"/>
      <c r="DH1269" s="94"/>
      <c r="DI1269" s="94"/>
      <c r="DJ1269" s="94"/>
      <c r="DK1269" s="94"/>
      <c r="DL1269" s="94"/>
      <c r="DM1269" s="94"/>
      <c r="DN1269" s="94"/>
      <c r="DO1269" s="94"/>
      <c r="DP1269" s="94"/>
      <c r="DQ1269" s="94"/>
      <c r="DR1269" s="94"/>
      <c r="DS1269" s="94"/>
      <c r="DT1269" s="94"/>
      <c r="DU1269" s="94"/>
      <c r="DV1269" s="94"/>
      <c r="DW1269" s="94"/>
      <c r="DX1269" s="94"/>
      <c r="DY1269" s="94"/>
      <c r="DZ1269" s="94"/>
      <c r="EA1269" s="94"/>
      <c r="EB1269" s="94"/>
      <c r="EC1269" s="94"/>
      <c r="ED1269" s="94"/>
      <c r="EE1269" s="94"/>
      <c r="EF1269" s="94"/>
      <c r="EG1269" s="94"/>
      <c r="EH1269" s="94"/>
      <c r="EI1269" s="94"/>
      <c r="EJ1269" s="94"/>
      <c r="EK1269" s="94"/>
      <c r="EL1269" s="94"/>
      <c r="EM1269" s="94"/>
      <c r="EN1269" s="94"/>
      <c r="EO1269" s="94"/>
      <c r="EP1269" s="94"/>
      <c r="EQ1269" s="94"/>
      <c r="ER1269" s="94"/>
      <c r="ES1269" s="94"/>
      <c r="ET1269" s="94"/>
      <c r="EU1269" s="94"/>
      <c r="EV1269" s="94"/>
      <c r="EW1269" s="94"/>
      <c r="EX1269" s="94"/>
      <c r="EY1269" s="94"/>
      <c r="EZ1269" s="94"/>
      <c r="FA1269" s="94"/>
      <c r="FB1269" s="94"/>
      <c r="FC1269" s="94"/>
      <c r="FD1269" s="94"/>
      <c r="FE1269" s="94"/>
      <c r="FF1269" s="94"/>
      <c r="FG1269" s="94"/>
      <c r="FH1269" s="94"/>
      <c r="FI1269" s="94"/>
      <c r="FJ1269" s="94"/>
      <c r="FK1269" s="94"/>
      <c r="FL1269" s="94"/>
      <c r="FM1269" s="94"/>
      <c r="FN1269" s="94"/>
      <c r="FO1269" s="94"/>
      <c r="FP1269" s="94"/>
      <c r="FQ1269" s="94"/>
      <c r="FR1269" s="94"/>
      <c r="FS1269" s="94"/>
      <c r="FT1269" s="94"/>
      <c r="FU1269" s="94"/>
      <c r="FV1269" s="94"/>
      <c r="FW1269" s="94"/>
      <c r="FX1269" s="94"/>
      <c r="FY1269" s="94"/>
      <c r="FZ1269" s="94"/>
      <c r="GA1269" s="94"/>
      <c r="GB1269" s="94"/>
      <c r="GC1269" s="94"/>
      <c r="GD1269" s="94"/>
      <c r="GE1269" s="94"/>
      <c r="GF1269" s="94"/>
      <c r="GG1269" s="94"/>
      <c r="GH1269" s="94"/>
      <c r="GI1269" s="94"/>
      <c r="GJ1269" s="94"/>
      <c r="GK1269" s="94"/>
      <c r="GL1269" s="94"/>
      <c r="GM1269" s="94"/>
      <c r="GN1269" s="94"/>
      <c r="GO1269" s="94"/>
      <c r="GP1269" s="94"/>
      <c r="GQ1269" s="94"/>
      <c r="GR1269" s="94"/>
      <c r="GS1269" s="94"/>
      <c r="GT1269" s="94"/>
      <c r="GU1269" s="94"/>
      <c r="GV1269" s="94"/>
      <c r="GW1269" s="94"/>
      <c r="GX1269" s="94"/>
      <c r="GY1269" s="94"/>
      <c r="GZ1269" s="94"/>
      <c r="HA1269" s="1"/>
      <c r="HB1269" s="1"/>
    </row>
    <row r="1270" spans="1:210" s="4" customFormat="1">
      <c r="A1270" s="3"/>
      <c r="B1270" s="3"/>
      <c r="C1270" s="3"/>
      <c r="D1270" s="3"/>
      <c r="E1270" s="9"/>
      <c r="F1270" s="51"/>
      <c r="G1270" s="250" t="s">
        <v>6</v>
      </c>
      <c r="H1270" s="3" t="s">
        <v>368</v>
      </c>
      <c r="I1270" s="3"/>
      <c r="J1270" s="3"/>
      <c r="K1270" s="3"/>
      <c r="L1270" s="3"/>
      <c r="M1270" s="5"/>
      <c r="N1270" s="3" t="str">
        <f>Главная!$Y$8</f>
        <v>итого</v>
      </c>
      <c r="O1270" s="3"/>
      <c r="P1270" s="5"/>
      <c r="Q1270" s="3" t="s">
        <v>26</v>
      </c>
      <c r="R1270" s="3"/>
      <c r="S1270" s="5"/>
      <c r="T1270" s="84"/>
      <c r="U1270" s="24"/>
      <c r="V1270" s="3"/>
      <c r="W1270" s="12">
        <f>SUMIFS($Y1270:$HA1270,$Y$8:$HA$8,MAX($Y$8:$HA$8))</f>
        <v>0</v>
      </c>
      <c r="X1270" s="12"/>
      <c r="Y1270" s="46"/>
      <c r="Z1270" s="92">
        <f>IF(Z$8="",0,Y1270+Z1268)</f>
        <v>0</v>
      </c>
      <c r="AA1270" s="92">
        <f t="shared" ref="AA1270:CL1270" si="5784">IF(AA$8="",0,Z1270+AA1268)</f>
        <v>0</v>
      </c>
      <c r="AB1270" s="92">
        <f t="shared" si="5784"/>
        <v>0</v>
      </c>
      <c r="AC1270" s="92">
        <f t="shared" si="5784"/>
        <v>0</v>
      </c>
      <c r="AD1270" s="92">
        <f t="shared" si="5784"/>
        <v>0</v>
      </c>
      <c r="AE1270" s="92">
        <f t="shared" si="5784"/>
        <v>0</v>
      </c>
      <c r="AF1270" s="92">
        <f t="shared" si="5784"/>
        <v>0</v>
      </c>
      <c r="AG1270" s="92">
        <f t="shared" si="5784"/>
        <v>0</v>
      </c>
      <c r="AH1270" s="92">
        <f t="shared" si="5784"/>
        <v>0</v>
      </c>
      <c r="AI1270" s="92">
        <f t="shared" si="5784"/>
        <v>0</v>
      </c>
      <c r="AJ1270" s="92">
        <f t="shared" si="5784"/>
        <v>0</v>
      </c>
      <c r="AK1270" s="92">
        <f t="shared" si="5784"/>
        <v>0</v>
      </c>
      <c r="AL1270" s="92">
        <f t="shared" si="5784"/>
        <v>0</v>
      </c>
      <c r="AM1270" s="92">
        <f t="shared" si="5784"/>
        <v>0</v>
      </c>
      <c r="AN1270" s="92">
        <f t="shared" si="5784"/>
        <v>0</v>
      </c>
      <c r="AO1270" s="92">
        <f t="shared" si="5784"/>
        <v>0</v>
      </c>
      <c r="AP1270" s="92">
        <f t="shared" si="5784"/>
        <v>0</v>
      </c>
      <c r="AQ1270" s="92">
        <f t="shared" si="5784"/>
        <v>0</v>
      </c>
      <c r="AR1270" s="92">
        <f t="shared" si="5784"/>
        <v>0</v>
      </c>
      <c r="AS1270" s="92">
        <f t="shared" si="5784"/>
        <v>0</v>
      </c>
      <c r="AT1270" s="92">
        <f t="shared" si="5784"/>
        <v>0</v>
      </c>
      <c r="AU1270" s="92">
        <f t="shared" si="5784"/>
        <v>0</v>
      </c>
      <c r="AV1270" s="92">
        <f t="shared" si="5784"/>
        <v>0</v>
      </c>
      <c r="AW1270" s="92">
        <f t="shared" si="5784"/>
        <v>0</v>
      </c>
      <c r="AX1270" s="92">
        <f t="shared" si="5784"/>
        <v>0</v>
      </c>
      <c r="AY1270" s="92">
        <f t="shared" si="5784"/>
        <v>0</v>
      </c>
      <c r="AZ1270" s="92">
        <f t="shared" si="5784"/>
        <v>0</v>
      </c>
      <c r="BA1270" s="92">
        <f t="shared" si="5784"/>
        <v>0</v>
      </c>
      <c r="BB1270" s="92">
        <f t="shared" si="5784"/>
        <v>0</v>
      </c>
      <c r="BC1270" s="92">
        <f t="shared" si="5784"/>
        <v>0</v>
      </c>
      <c r="BD1270" s="92">
        <f t="shared" si="5784"/>
        <v>0</v>
      </c>
      <c r="BE1270" s="92">
        <f t="shared" si="5784"/>
        <v>0</v>
      </c>
      <c r="BF1270" s="92">
        <f t="shared" si="5784"/>
        <v>0</v>
      </c>
      <c r="BG1270" s="92">
        <f t="shared" si="5784"/>
        <v>0</v>
      </c>
      <c r="BH1270" s="92">
        <f t="shared" si="5784"/>
        <v>0</v>
      </c>
      <c r="BI1270" s="92">
        <f t="shared" si="5784"/>
        <v>0</v>
      </c>
      <c r="BJ1270" s="92">
        <f t="shared" si="5784"/>
        <v>0</v>
      </c>
      <c r="BK1270" s="92">
        <f t="shared" si="5784"/>
        <v>0</v>
      </c>
      <c r="BL1270" s="92">
        <f t="shared" si="5784"/>
        <v>0</v>
      </c>
      <c r="BM1270" s="92">
        <f t="shared" si="5784"/>
        <v>0</v>
      </c>
      <c r="BN1270" s="92">
        <f t="shared" si="5784"/>
        <v>0</v>
      </c>
      <c r="BO1270" s="92">
        <f t="shared" si="5784"/>
        <v>0</v>
      </c>
      <c r="BP1270" s="92">
        <f t="shared" si="5784"/>
        <v>0</v>
      </c>
      <c r="BQ1270" s="92">
        <f t="shared" si="5784"/>
        <v>0</v>
      </c>
      <c r="BR1270" s="92">
        <f t="shared" si="5784"/>
        <v>0</v>
      </c>
      <c r="BS1270" s="92">
        <f t="shared" si="5784"/>
        <v>0</v>
      </c>
      <c r="BT1270" s="92">
        <f t="shared" si="5784"/>
        <v>0</v>
      </c>
      <c r="BU1270" s="92">
        <f t="shared" si="5784"/>
        <v>0</v>
      </c>
      <c r="BV1270" s="92">
        <f t="shared" si="5784"/>
        <v>0</v>
      </c>
      <c r="BW1270" s="92">
        <f t="shared" si="5784"/>
        <v>0</v>
      </c>
      <c r="BX1270" s="92">
        <f t="shared" si="5784"/>
        <v>0</v>
      </c>
      <c r="BY1270" s="92">
        <f t="shared" si="5784"/>
        <v>0</v>
      </c>
      <c r="BZ1270" s="92">
        <f t="shared" si="5784"/>
        <v>0</v>
      </c>
      <c r="CA1270" s="92">
        <f t="shared" si="5784"/>
        <v>0</v>
      </c>
      <c r="CB1270" s="92">
        <f t="shared" si="5784"/>
        <v>0</v>
      </c>
      <c r="CC1270" s="92">
        <f t="shared" si="5784"/>
        <v>0</v>
      </c>
      <c r="CD1270" s="92">
        <f t="shared" si="5784"/>
        <v>0</v>
      </c>
      <c r="CE1270" s="92">
        <f t="shared" si="5784"/>
        <v>0</v>
      </c>
      <c r="CF1270" s="92">
        <f t="shared" si="5784"/>
        <v>0</v>
      </c>
      <c r="CG1270" s="92">
        <f t="shared" si="5784"/>
        <v>0</v>
      </c>
      <c r="CH1270" s="92">
        <f t="shared" si="5784"/>
        <v>0</v>
      </c>
      <c r="CI1270" s="92">
        <f t="shared" si="5784"/>
        <v>0</v>
      </c>
      <c r="CJ1270" s="92">
        <f t="shared" si="5784"/>
        <v>0</v>
      </c>
      <c r="CK1270" s="92">
        <f t="shared" si="5784"/>
        <v>0</v>
      </c>
      <c r="CL1270" s="92">
        <f t="shared" si="5784"/>
        <v>0</v>
      </c>
      <c r="CM1270" s="92">
        <f t="shared" ref="CM1270:DG1270" si="5785">IF(CM$8="",0,CL1270+CM1268)</f>
        <v>0</v>
      </c>
      <c r="CN1270" s="92">
        <f t="shared" si="5785"/>
        <v>0</v>
      </c>
      <c r="CO1270" s="92">
        <f t="shared" si="5785"/>
        <v>0</v>
      </c>
      <c r="CP1270" s="92">
        <f t="shared" si="5785"/>
        <v>0</v>
      </c>
      <c r="CQ1270" s="92">
        <f t="shared" si="5785"/>
        <v>0</v>
      </c>
      <c r="CR1270" s="92">
        <f t="shared" si="5785"/>
        <v>0</v>
      </c>
      <c r="CS1270" s="92">
        <f t="shared" si="5785"/>
        <v>0</v>
      </c>
      <c r="CT1270" s="92">
        <f t="shared" si="5785"/>
        <v>0</v>
      </c>
      <c r="CU1270" s="92">
        <f t="shared" si="5785"/>
        <v>0</v>
      </c>
      <c r="CV1270" s="92">
        <f t="shared" si="5785"/>
        <v>0</v>
      </c>
      <c r="CW1270" s="92">
        <f t="shared" si="5785"/>
        <v>0</v>
      </c>
      <c r="CX1270" s="92">
        <f t="shared" si="5785"/>
        <v>0</v>
      </c>
      <c r="CY1270" s="92">
        <f t="shared" si="5785"/>
        <v>0</v>
      </c>
      <c r="CZ1270" s="92">
        <f t="shared" si="5785"/>
        <v>0</v>
      </c>
      <c r="DA1270" s="92">
        <f t="shared" si="5785"/>
        <v>0</v>
      </c>
      <c r="DB1270" s="92">
        <f t="shared" si="5785"/>
        <v>0</v>
      </c>
      <c r="DC1270" s="92">
        <f t="shared" si="5785"/>
        <v>0</v>
      </c>
      <c r="DD1270" s="92">
        <f t="shared" si="5785"/>
        <v>0</v>
      </c>
      <c r="DE1270" s="92">
        <f t="shared" si="5785"/>
        <v>0</v>
      </c>
      <c r="DF1270" s="92">
        <f t="shared" si="5785"/>
        <v>0</v>
      </c>
      <c r="DG1270" s="92">
        <f t="shared" si="5785"/>
        <v>0</v>
      </c>
      <c r="DH1270" s="92">
        <f t="shared" ref="DH1270" si="5786">IF(DH$8="",0,DG1270+DH1268)</f>
        <v>0</v>
      </c>
      <c r="DI1270" s="92">
        <f t="shared" ref="DI1270" si="5787">IF(DI$8="",0,DH1270+DI1268)</f>
        <v>0</v>
      </c>
      <c r="DJ1270" s="92">
        <f t="shared" ref="DJ1270" si="5788">IF(DJ$8="",0,DI1270+DJ1268)</f>
        <v>0</v>
      </c>
      <c r="DK1270" s="92">
        <f t="shared" ref="DK1270" si="5789">IF(DK$8="",0,DJ1270+DK1268)</f>
        <v>0</v>
      </c>
      <c r="DL1270" s="92">
        <f t="shared" ref="DL1270" si="5790">IF(DL$8="",0,DK1270+DL1268)</f>
        <v>0</v>
      </c>
      <c r="DM1270" s="92">
        <f t="shared" ref="DM1270" si="5791">IF(DM$8="",0,DL1270+DM1268)</f>
        <v>0</v>
      </c>
      <c r="DN1270" s="92">
        <f t="shared" ref="DN1270" si="5792">IF(DN$8="",0,DM1270+DN1268)</f>
        <v>0</v>
      </c>
      <c r="DO1270" s="92">
        <f t="shared" ref="DO1270" si="5793">IF(DO$8="",0,DN1270+DO1268)</f>
        <v>0</v>
      </c>
      <c r="DP1270" s="92">
        <f t="shared" ref="DP1270" si="5794">IF(DP$8="",0,DO1270+DP1268)</f>
        <v>0</v>
      </c>
      <c r="DQ1270" s="92">
        <f t="shared" ref="DQ1270" si="5795">IF(DQ$8="",0,DP1270+DQ1268)</f>
        <v>0</v>
      </c>
      <c r="DR1270" s="92">
        <f t="shared" ref="DR1270" si="5796">IF(DR$8="",0,DQ1270+DR1268)</f>
        <v>0</v>
      </c>
      <c r="DS1270" s="92">
        <f t="shared" ref="DS1270" si="5797">IF(DS$8="",0,DR1270+DS1268)</f>
        <v>0</v>
      </c>
      <c r="DT1270" s="92">
        <f t="shared" ref="DT1270" si="5798">IF(DT$8="",0,DS1270+DT1268)</f>
        <v>0</v>
      </c>
      <c r="DU1270" s="92">
        <f t="shared" ref="DU1270" si="5799">IF(DU$8="",0,DT1270+DU1268)</f>
        <v>0</v>
      </c>
      <c r="DV1270" s="92">
        <f t="shared" ref="DV1270" si="5800">IF(DV$8="",0,DU1270+DV1268)</f>
        <v>0</v>
      </c>
      <c r="DW1270" s="92">
        <f t="shared" ref="DW1270" si="5801">IF(DW$8="",0,DV1270+DW1268)</f>
        <v>0</v>
      </c>
      <c r="DX1270" s="92">
        <f t="shared" ref="DX1270" si="5802">IF(DX$8="",0,DW1270+DX1268)</f>
        <v>0</v>
      </c>
      <c r="DY1270" s="92">
        <f t="shared" ref="DY1270" si="5803">IF(DY$8="",0,DX1270+DY1268)</f>
        <v>0</v>
      </c>
      <c r="DZ1270" s="92">
        <f t="shared" ref="DZ1270" si="5804">IF(DZ$8="",0,DY1270+DZ1268)</f>
        <v>0</v>
      </c>
      <c r="EA1270" s="92">
        <f t="shared" ref="EA1270" si="5805">IF(EA$8="",0,DZ1270+EA1268)</f>
        <v>0</v>
      </c>
      <c r="EB1270" s="92">
        <f t="shared" ref="EB1270" si="5806">IF(EB$8="",0,EA1270+EB1268)</f>
        <v>0</v>
      </c>
      <c r="EC1270" s="92">
        <f t="shared" ref="EC1270" si="5807">IF(EC$8="",0,EB1270+EC1268)</f>
        <v>0</v>
      </c>
      <c r="ED1270" s="92">
        <f t="shared" ref="ED1270" si="5808">IF(ED$8="",0,EC1270+ED1268)</f>
        <v>0</v>
      </c>
      <c r="EE1270" s="92">
        <f t="shared" ref="EE1270" si="5809">IF(EE$8="",0,ED1270+EE1268)</f>
        <v>0</v>
      </c>
      <c r="EF1270" s="92">
        <f t="shared" ref="EF1270" si="5810">IF(EF$8="",0,EE1270+EF1268)</f>
        <v>0</v>
      </c>
      <c r="EG1270" s="92">
        <f t="shared" ref="EG1270" si="5811">IF(EG$8="",0,EF1270+EG1268)</f>
        <v>0</v>
      </c>
      <c r="EH1270" s="92">
        <f t="shared" ref="EH1270" si="5812">IF(EH$8="",0,EG1270+EH1268)</f>
        <v>0</v>
      </c>
      <c r="EI1270" s="92">
        <f t="shared" ref="EI1270" si="5813">IF(EI$8="",0,EH1270+EI1268)</f>
        <v>0</v>
      </c>
      <c r="EJ1270" s="92">
        <f t="shared" ref="EJ1270" si="5814">IF(EJ$8="",0,EI1270+EJ1268)</f>
        <v>0</v>
      </c>
      <c r="EK1270" s="92">
        <f t="shared" ref="EK1270" si="5815">IF(EK$8="",0,EJ1270+EK1268)</f>
        <v>0</v>
      </c>
      <c r="EL1270" s="92">
        <f t="shared" ref="EL1270" si="5816">IF(EL$8="",0,EK1270+EL1268)</f>
        <v>0</v>
      </c>
      <c r="EM1270" s="92">
        <f t="shared" ref="EM1270" si="5817">IF(EM$8="",0,EL1270+EM1268)</f>
        <v>0</v>
      </c>
      <c r="EN1270" s="92">
        <f t="shared" ref="EN1270" si="5818">IF(EN$8="",0,EM1270+EN1268)</f>
        <v>0</v>
      </c>
      <c r="EO1270" s="92">
        <f t="shared" ref="EO1270" si="5819">IF(EO$8="",0,EN1270+EO1268)</f>
        <v>0</v>
      </c>
      <c r="EP1270" s="92">
        <f t="shared" ref="EP1270" si="5820">IF(EP$8="",0,EO1270+EP1268)</f>
        <v>0</v>
      </c>
      <c r="EQ1270" s="92">
        <f t="shared" ref="EQ1270" si="5821">IF(EQ$8="",0,EP1270+EQ1268)</f>
        <v>0</v>
      </c>
      <c r="ER1270" s="92">
        <f t="shared" ref="ER1270" si="5822">IF(ER$8="",0,EQ1270+ER1268)</f>
        <v>0</v>
      </c>
      <c r="ES1270" s="92">
        <f t="shared" ref="ES1270" si="5823">IF(ES$8="",0,ER1270+ES1268)</f>
        <v>0</v>
      </c>
      <c r="ET1270" s="92">
        <f t="shared" ref="ET1270" si="5824">IF(ET$8="",0,ES1270+ET1268)</f>
        <v>0</v>
      </c>
      <c r="EU1270" s="92">
        <f t="shared" ref="EU1270" si="5825">IF(EU$8="",0,ET1270+EU1268)</f>
        <v>0</v>
      </c>
      <c r="EV1270" s="92">
        <f t="shared" ref="EV1270" si="5826">IF(EV$8="",0,EU1270+EV1268)</f>
        <v>0</v>
      </c>
      <c r="EW1270" s="92">
        <f t="shared" ref="EW1270" si="5827">IF(EW$8="",0,EV1270+EW1268)</f>
        <v>0</v>
      </c>
      <c r="EX1270" s="92">
        <f t="shared" ref="EX1270" si="5828">IF(EX$8="",0,EW1270+EX1268)</f>
        <v>0</v>
      </c>
      <c r="EY1270" s="92">
        <f t="shared" ref="EY1270" si="5829">IF(EY$8="",0,EX1270+EY1268)</f>
        <v>0</v>
      </c>
      <c r="EZ1270" s="92">
        <f t="shared" ref="EZ1270" si="5830">IF(EZ$8="",0,EY1270+EZ1268)</f>
        <v>0</v>
      </c>
      <c r="FA1270" s="92">
        <f t="shared" ref="FA1270" si="5831">IF(FA$8="",0,EZ1270+FA1268)</f>
        <v>0</v>
      </c>
      <c r="FB1270" s="92">
        <f t="shared" ref="FB1270" si="5832">IF(FB$8="",0,FA1270+FB1268)</f>
        <v>0</v>
      </c>
      <c r="FC1270" s="92">
        <f t="shared" ref="FC1270" si="5833">IF(FC$8="",0,FB1270+FC1268)</f>
        <v>0</v>
      </c>
      <c r="FD1270" s="92">
        <f t="shared" ref="FD1270" si="5834">IF(FD$8="",0,FC1270+FD1268)</f>
        <v>0</v>
      </c>
      <c r="FE1270" s="92">
        <f t="shared" ref="FE1270" si="5835">IF(FE$8="",0,FD1270+FE1268)</f>
        <v>0</v>
      </c>
      <c r="FF1270" s="92">
        <f t="shared" ref="FF1270" si="5836">IF(FF$8="",0,FE1270+FF1268)</f>
        <v>0</v>
      </c>
      <c r="FG1270" s="92">
        <f t="shared" ref="FG1270" si="5837">IF(FG$8="",0,FF1270+FG1268)</f>
        <v>0</v>
      </c>
      <c r="FH1270" s="92">
        <f t="shared" ref="FH1270" si="5838">IF(FH$8="",0,FG1270+FH1268)</f>
        <v>0</v>
      </c>
      <c r="FI1270" s="92">
        <f t="shared" ref="FI1270" si="5839">IF(FI$8="",0,FH1270+FI1268)</f>
        <v>0</v>
      </c>
      <c r="FJ1270" s="92">
        <f t="shared" ref="FJ1270" si="5840">IF(FJ$8="",0,FI1270+FJ1268)</f>
        <v>0</v>
      </c>
      <c r="FK1270" s="92">
        <f t="shared" ref="FK1270" si="5841">IF(FK$8="",0,FJ1270+FK1268)</f>
        <v>0</v>
      </c>
      <c r="FL1270" s="92">
        <f t="shared" ref="FL1270" si="5842">IF(FL$8="",0,FK1270+FL1268)</f>
        <v>0</v>
      </c>
      <c r="FM1270" s="92">
        <f t="shared" ref="FM1270" si="5843">IF(FM$8="",0,FL1270+FM1268)</f>
        <v>0</v>
      </c>
      <c r="FN1270" s="92">
        <f t="shared" ref="FN1270" si="5844">IF(FN$8="",0,FM1270+FN1268)</f>
        <v>0</v>
      </c>
      <c r="FO1270" s="92">
        <f t="shared" ref="FO1270" si="5845">IF(FO$8="",0,FN1270+FO1268)</f>
        <v>0</v>
      </c>
      <c r="FP1270" s="92">
        <f t="shared" ref="FP1270" si="5846">IF(FP$8="",0,FO1270+FP1268)</f>
        <v>0</v>
      </c>
      <c r="FQ1270" s="92">
        <f t="shared" ref="FQ1270" si="5847">IF(FQ$8="",0,FP1270+FQ1268)</f>
        <v>0</v>
      </c>
      <c r="FR1270" s="92">
        <f t="shared" ref="FR1270" si="5848">IF(FR$8="",0,FQ1270+FR1268)</f>
        <v>0</v>
      </c>
      <c r="FS1270" s="92">
        <f t="shared" ref="FS1270" si="5849">IF(FS$8="",0,FR1270+FS1268)</f>
        <v>0</v>
      </c>
      <c r="FT1270" s="92">
        <f t="shared" ref="FT1270" si="5850">IF(FT$8="",0,FS1270+FT1268)</f>
        <v>0</v>
      </c>
      <c r="FU1270" s="92">
        <f t="shared" ref="FU1270" si="5851">IF(FU$8="",0,FT1270+FU1268)</f>
        <v>0</v>
      </c>
      <c r="FV1270" s="92">
        <f t="shared" ref="FV1270" si="5852">IF(FV$8="",0,FU1270+FV1268)</f>
        <v>0</v>
      </c>
      <c r="FW1270" s="92">
        <f t="shared" ref="FW1270" si="5853">IF(FW$8="",0,FV1270+FW1268)</f>
        <v>0</v>
      </c>
      <c r="FX1270" s="92">
        <f t="shared" ref="FX1270" si="5854">IF(FX$8="",0,FW1270+FX1268)</f>
        <v>0</v>
      </c>
      <c r="FY1270" s="92">
        <f t="shared" ref="FY1270" si="5855">IF(FY$8="",0,FX1270+FY1268)</f>
        <v>0</v>
      </c>
      <c r="FZ1270" s="92">
        <f t="shared" ref="FZ1270" si="5856">IF(FZ$8="",0,FY1270+FZ1268)</f>
        <v>0</v>
      </c>
      <c r="GA1270" s="92">
        <f t="shared" ref="GA1270" si="5857">IF(GA$8="",0,FZ1270+GA1268)</f>
        <v>0</v>
      </c>
      <c r="GB1270" s="92">
        <f t="shared" ref="GB1270" si="5858">IF(GB$8="",0,GA1270+GB1268)</f>
        <v>0</v>
      </c>
      <c r="GC1270" s="92">
        <f t="shared" ref="GC1270" si="5859">IF(GC$8="",0,GB1270+GC1268)</f>
        <v>0</v>
      </c>
      <c r="GD1270" s="92">
        <f t="shared" ref="GD1270" si="5860">IF(GD$8="",0,GC1270+GD1268)</f>
        <v>0</v>
      </c>
      <c r="GE1270" s="92">
        <f t="shared" ref="GE1270" si="5861">IF(GE$8="",0,GD1270+GE1268)</f>
        <v>0</v>
      </c>
      <c r="GF1270" s="92">
        <f t="shared" ref="GF1270" si="5862">IF(GF$8="",0,GE1270+GF1268)</f>
        <v>0</v>
      </c>
      <c r="GG1270" s="92">
        <f t="shared" ref="GG1270" si="5863">IF(GG$8="",0,GF1270+GG1268)</f>
        <v>0</v>
      </c>
      <c r="GH1270" s="92">
        <f t="shared" ref="GH1270" si="5864">IF(GH$8="",0,GG1270+GH1268)</f>
        <v>0</v>
      </c>
      <c r="GI1270" s="92">
        <f t="shared" ref="GI1270" si="5865">IF(GI$8="",0,GH1270+GI1268)</f>
        <v>0</v>
      </c>
      <c r="GJ1270" s="92">
        <f t="shared" ref="GJ1270" si="5866">IF(GJ$8="",0,GI1270+GJ1268)</f>
        <v>0</v>
      </c>
      <c r="GK1270" s="92">
        <f t="shared" ref="GK1270" si="5867">IF(GK$8="",0,GJ1270+GK1268)</f>
        <v>0</v>
      </c>
      <c r="GL1270" s="92">
        <f t="shared" ref="GL1270" si="5868">IF(GL$8="",0,GK1270+GL1268)</f>
        <v>0</v>
      </c>
      <c r="GM1270" s="92">
        <f t="shared" ref="GM1270" si="5869">IF(GM$8="",0,GL1270+GM1268)</f>
        <v>0</v>
      </c>
      <c r="GN1270" s="92">
        <f t="shared" ref="GN1270" si="5870">IF(GN$8="",0,GM1270+GN1268)</f>
        <v>0</v>
      </c>
      <c r="GO1270" s="92">
        <f t="shared" ref="GO1270" si="5871">IF(GO$8="",0,GN1270+GO1268)</f>
        <v>0</v>
      </c>
      <c r="GP1270" s="92">
        <f t="shared" ref="GP1270" si="5872">IF(GP$8="",0,GO1270+GP1268)</f>
        <v>0</v>
      </c>
      <c r="GQ1270" s="92">
        <f t="shared" ref="GQ1270" si="5873">IF(GQ$8="",0,GP1270+GQ1268)</f>
        <v>0</v>
      </c>
      <c r="GR1270" s="92">
        <f t="shared" ref="GR1270" si="5874">IF(GR$8="",0,GQ1270+GR1268)</f>
        <v>0</v>
      </c>
      <c r="GS1270" s="92">
        <f t="shared" ref="GS1270" si="5875">IF(GS$8="",0,GR1270+GS1268)</f>
        <v>0</v>
      </c>
      <c r="GT1270" s="92">
        <f t="shared" ref="GT1270" si="5876">IF(GT$8="",0,GS1270+GT1268)</f>
        <v>0</v>
      </c>
      <c r="GU1270" s="92">
        <f t="shared" ref="GU1270" si="5877">IF(GU$8="",0,GT1270+GU1268)</f>
        <v>0</v>
      </c>
      <c r="GV1270" s="92">
        <f t="shared" ref="GV1270" si="5878">IF(GV$8="",0,GU1270+GV1268)</f>
        <v>0</v>
      </c>
      <c r="GW1270" s="92">
        <f t="shared" ref="GW1270" si="5879">IF(GW$8="",0,GV1270+GW1268)</f>
        <v>0</v>
      </c>
      <c r="GX1270" s="92">
        <f t="shared" ref="GX1270" si="5880">IF(GX$8="",0,GW1270+GX1268)</f>
        <v>0</v>
      </c>
      <c r="GY1270" s="92">
        <f t="shared" ref="GY1270" si="5881">IF(GY$8="",0,GX1270+GY1268)</f>
        <v>0</v>
      </c>
      <c r="GZ1270" s="92">
        <f t="shared" ref="GZ1270" si="5882">IF(GZ$8="",0,GY1270+GZ1268)</f>
        <v>0</v>
      </c>
      <c r="HA1270" s="3"/>
      <c r="HB1270" s="3"/>
    </row>
    <row r="1271" spans="1:210" ht="4.2" customHeight="1">
      <c r="A1271" s="1"/>
      <c r="B1271" s="1"/>
      <c r="C1271" s="1"/>
      <c r="D1271" s="1"/>
      <c r="E1271" s="263"/>
      <c r="F1271" s="48"/>
      <c r="G1271" s="231"/>
      <c r="H1271" s="18"/>
      <c r="I1271" s="18"/>
      <c r="J1271" s="18"/>
      <c r="K1271" s="18"/>
      <c r="L1271" s="1"/>
      <c r="M1271" s="5"/>
      <c r="N1271" s="18"/>
      <c r="O1271" s="1"/>
      <c r="P1271" s="5"/>
      <c r="Q1271" s="1"/>
      <c r="R1271" s="1"/>
      <c r="S1271" s="5"/>
      <c r="T1271" s="7"/>
      <c r="U1271" s="24"/>
      <c r="V1271" s="1"/>
      <c r="W1271" s="18"/>
      <c r="X1271" s="10"/>
      <c r="Y1271" s="46"/>
      <c r="Z1271" s="91"/>
      <c r="AA1271" s="95"/>
      <c r="AB1271" s="95"/>
      <c r="AC1271" s="95"/>
      <c r="AD1271" s="95"/>
      <c r="AE1271" s="95"/>
      <c r="AF1271" s="95"/>
      <c r="AG1271" s="95"/>
      <c r="AH1271" s="95"/>
      <c r="AI1271" s="95"/>
      <c r="AJ1271" s="95"/>
      <c r="AK1271" s="95"/>
      <c r="AL1271" s="95"/>
      <c r="AM1271" s="95"/>
      <c r="AN1271" s="95"/>
      <c r="AO1271" s="95"/>
      <c r="AP1271" s="95"/>
      <c r="AQ1271" s="95"/>
      <c r="AR1271" s="95"/>
      <c r="AS1271" s="95"/>
      <c r="AT1271" s="95"/>
      <c r="AU1271" s="95"/>
      <c r="AV1271" s="95"/>
      <c r="AW1271" s="95"/>
      <c r="AX1271" s="95"/>
      <c r="AY1271" s="95"/>
      <c r="AZ1271" s="95"/>
      <c r="BA1271" s="95"/>
      <c r="BB1271" s="95"/>
      <c r="BC1271" s="95"/>
      <c r="BD1271" s="95"/>
      <c r="BE1271" s="95"/>
      <c r="BF1271" s="95"/>
      <c r="BG1271" s="95"/>
      <c r="BH1271" s="95"/>
      <c r="BI1271" s="95"/>
      <c r="BJ1271" s="95"/>
      <c r="BK1271" s="95"/>
      <c r="BL1271" s="95"/>
      <c r="BM1271" s="95"/>
      <c r="BN1271" s="95"/>
      <c r="BO1271" s="95"/>
      <c r="BP1271" s="95"/>
      <c r="BQ1271" s="95"/>
      <c r="BR1271" s="95"/>
      <c r="BS1271" s="95"/>
      <c r="BT1271" s="95"/>
      <c r="BU1271" s="95"/>
      <c r="BV1271" s="95"/>
      <c r="BW1271" s="95"/>
      <c r="BX1271" s="95"/>
      <c r="BY1271" s="95"/>
      <c r="BZ1271" s="95"/>
      <c r="CA1271" s="95"/>
      <c r="CB1271" s="95"/>
      <c r="CC1271" s="95"/>
      <c r="CD1271" s="95"/>
      <c r="CE1271" s="95"/>
      <c r="CF1271" s="95"/>
      <c r="CG1271" s="95"/>
      <c r="CH1271" s="95"/>
      <c r="CI1271" s="95"/>
      <c r="CJ1271" s="95"/>
      <c r="CK1271" s="95"/>
      <c r="CL1271" s="95"/>
      <c r="CM1271" s="95"/>
      <c r="CN1271" s="95"/>
      <c r="CO1271" s="95"/>
      <c r="CP1271" s="95"/>
      <c r="CQ1271" s="95"/>
      <c r="CR1271" s="95"/>
      <c r="CS1271" s="95"/>
      <c r="CT1271" s="95"/>
      <c r="CU1271" s="95"/>
      <c r="CV1271" s="95"/>
      <c r="CW1271" s="95"/>
      <c r="CX1271" s="95"/>
      <c r="CY1271" s="95"/>
      <c r="CZ1271" s="95"/>
      <c r="DA1271" s="95"/>
      <c r="DB1271" s="95"/>
      <c r="DC1271" s="95"/>
      <c r="DD1271" s="95"/>
      <c r="DE1271" s="95"/>
      <c r="DF1271" s="95"/>
      <c r="DG1271" s="95"/>
      <c r="DH1271" s="95"/>
      <c r="DI1271" s="95"/>
      <c r="DJ1271" s="95"/>
      <c r="DK1271" s="95"/>
      <c r="DL1271" s="95"/>
      <c r="DM1271" s="95"/>
      <c r="DN1271" s="95"/>
      <c r="DO1271" s="95"/>
      <c r="DP1271" s="95"/>
      <c r="DQ1271" s="95"/>
      <c r="DR1271" s="95"/>
      <c r="DS1271" s="95"/>
      <c r="DT1271" s="95"/>
      <c r="DU1271" s="95"/>
      <c r="DV1271" s="95"/>
      <c r="DW1271" s="95"/>
      <c r="DX1271" s="95"/>
      <c r="DY1271" s="95"/>
      <c r="DZ1271" s="95"/>
      <c r="EA1271" s="95"/>
      <c r="EB1271" s="95"/>
      <c r="EC1271" s="95"/>
      <c r="ED1271" s="95"/>
      <c r="EE1271" s="95"/>
      <c r="EF1271" s="95"/>
      <c r="EG1271" s="95"/>
      <c r="EH1271" s="95"/>
      <c r="EI1271" s="95"/>
      <c r="EJ1271" s="95"/>
      <c r="EK1271" s="95"/>
      <c r="EL1271" s="95"/>
      <c r="EM1271" s="95"/>
      <c r="EN1271" s="95"/>
      <c r="EO1271" s="95"/>
      <c r="EP1271" s="95"/>
      <c r="EQ1271" s="95"/>
      <c r="ER1271" s="95"/>
      <c r="ES1271" s="95"/>
      <c r="ET1271" s="95"/>
      <c r="EU1271" s="95"/>
      <c r="EV1271" s="95"/>
      <c r="EW1271" s="95"/>
      <c r="EX1271" s="95"/>
      <c r="EY1271" s="95"/>
      <c r="EZ1271" s="95"/>
      <c r="FA1271" s="95"/>
      <c r="FB1271" s="95"/>
      <c r="FC1271" s="95"/>
      <c r="FD1271" s="95"/>
      <c r="FE1271" s="95"/>
      <c r="FF1271" s="95"/>
      <c r="FG1271" s="95"/>
      <c r="FH1271" s="95"/>
      <c r="FI1271" s="95"/>
      <c r="FJ1271" s="95"/>
      <c r="FK1271" s="95"/>
      <c r="FL1271" s="95"/>
      <c r="FM1271" s="95"/>
      <c r="FN1271" s="95"/>
      <c r="FO1271" s="95"/>
      <c r="FP1271" s="95"/>
      <c r="FQ1271" s="95"/>
      <c r="FR1271" s="95"/>
      <c r="FS1271" s="95"/>
      <c r="FT1271" s="95"/>
      <c r="FU1271" s="95"/>
      <c r="FV1271" s="95"/>
      <c r="FW1271" s="95"/>
      <c r="FX1271" s="95"/>
      <c r="FY1271" s="95"/>
      <c r="FZ1271" s="95"/>
      <c r="GA1271" s="95"/>
      <c r="GB1271" s="95"/>
      <c r="GC1271" s="95"/>
      <c r="GD1271" s="95"/>
      <c r="GE1271" s="95"/>
      <c r="GF1271" s="95"/>
      <c r="GG1271" s="95"/>
      <c r="GH1271" s="95"/>
      <c r="GI1271" s="95"/>
      <c r="GJ1271" s="95"/>
      <c r="GK1271" s="95"/>
      <c r="GL1271" s="95"/>
      <c r="GM1271" s="95"/>
      <c r="GN1271" s="95"/>
      <c r="GO1271" s="95"/>
      <c r="GP1271" s="95"/>
      <c r="GQ1271" s="95"/>
      <c r="GR1271" s="95"/>
      <c r="GS1271" s="95"/>
      <c r="GT1271" s="95"/>
      <c r="GU1271" s="95"/>
      <c r="GV1271" s="95"/>
      <c r="GW1271" s="95"/>
      <c r="GX1271" s="95"/>
      <c r="GY1271" s="95"/>
      <c r="GZ1271" s="95"/>
      <c r="HA1271" s="1"/>
      <c r="HB1271" s="1"/>
    </row>
    <row r="1272" spans="1:210" ht="7.2" customHeight="1">
      <c r="A1272" s="1"/>
      <c r="B1272" s="1"/>
      <c r="C1272" s="1"/>
      <c r="D1272" s="1"/>
      <c r="E1272" s="263"/>
      <c r="F1272" s="48"/>
      <c r="G1272" s="231"/>
      <c r="H1272" s="1"/>
      <c r="I1272" s="1"/>
      <c r="J1272" s="1"/>
      <c r="K1272" s="1"/>
      <c r="L1272" s="1"/>
      <c r="M1272" s="5"/>
      <c r="N1272" s="1"/>
      <c r="O1272" s="1"/>
      <c r="P1272" s="5"/>
      <c r="Q1272" s="1"/>
      <c r="R1272" s="1"/>
      <c r="S1272" s="5"/>
      <c r="T1272" s="7"/>
      <c r="U1272" s="24"/>
      <c r="V1272" s="1"/>
      <c r="W1272" s="12"/>
      <c r="X1272" s="10"/>
      <c r="Y1272" s="46"/>
      <c r="Z1272" s="93"/>
      <c r="AA1272" s="94"/>
      <c r="AB1272" s="94"/>
      <c r="AC1272" s="94"/>
      <c r="AD1272" s="94"/>
      <c r="AE1272" s="94"/>
      <c r="AF1272" s="94"/>
      <c r="AG1272" s="94"/>
      <c r="AH1272" s="94"/>
      <c r="AI1272" s="94"/>
      <c r="AJ1272" s="94"/>
      <c r="AK1272" s="94"/>
      <c r="AL1272" s="94"/>
      <c r="AM1272" s="94"/>
      <c r="AN1272" s="94"/>
      <c r="AO1272" s="94"/>
      <c r="AP1272" s="94"/>
      <c r="AQ1272" s="94"/>
      <c r="AR1272" s="94"/>
      <c r="AS1272" s="94"/>
      <c r="AT1272" s="94"/>
      <c r="AU1272" s="94"/>
      <c r="AV1272" s="94"/>
      <c r="AW1272" s="94"/>
      <c r="AX1272" s="94"/>
      <c r="AY1272" s="94"/>
      <c r="AZ1272" s="94"/>
      <c r="BA1272" s="94"/>
      <c r="BB1272" s="94"/>
      <c r="BC1272" s="94"/>
      <c r="BD1272" s="94"/>
      <c r="BE1272" s="94"/>
      <c r="BF1272" s="94"/>
      <c r="BG1272" s="94"/>
      <c r="BH1272" s="94"/>
      <c r="BI1272" s="94"/>
      <c r="BJ1272" s="94"/>
      <c r="BK1272" s="94"/>
      <c r="BL1272" s="94"/>
      <c r="BM1272" s="94"/>
      <c r="BN1272" s="94"/>
      <c r="BO1272" s="94"/>
      <c r="BP1272" s="94"/>
      <c r="BQ1272" s="94"/>
      <c r="BR1272" s="94"/>
      <c r="BS1272" s="94"/>
      <c r="BT1272" s="94"/>
      <c r="BU1272" s="94"/>
      <c r="BV1272" s="94"/>
      <c r="BW1272" s="94"/>
      <c r="BX1272" s="94"/>
      <c r="BY1272" s="94"/>
      <c r="BZ1272" s="94"/>
      <c r="CA1272" s="94"/>
      <c r="CB1272" s="94"/>
      <c r="CC1272" s="94"/>
      <c r="CD1272" s="94"/>
      <c r="CE1272" s="94"/>
      <c r="CF1272" s="94"/>
      <c r="CG1272" s="94"/>
      <c r="CH1272" s="94"/>
      <c r="CI1272" s="94"/>
      <c r="CJ1272" s="94"/>
      <c r="CK1272" s="94"/>
      <c r="CL1272" s="94"/>
      <c r="CM1272" s="94"/>
      <c r="CN1272" s="94"/>
      <c r="CO1272" s="94"/>
      <c r="CP1272" s="94"/>
      <c r="CQ1272" s="94"/>
      <c r="CR1272" s="94"/>
      <c r="CS1272" s="94"/>
      <c r="CT1272" s="94"/>
      <c r="CU1272" s="94"/>
      <c r="CV1272" s="94"/>
      <c r="CW1272" s="94"/>
      <c r="CX1272" s="94"/>
      <c r="CY1272" s="94"/>
      <c r="CZ1272" s="94"/>
      <c r="DA1272" s="94"/>
      <c r="DB1272" s="94"/>
      <c r="DC1272" s="94"/>
      <c r="DD1272" s="94"/>
      <c r="DE1272" s="94"/>
      <c r="DF1272" s="94"/>
      <c r="DG1272" s="94"/>
      <c r="DH1272" s="94"/>
      <c r="DI1272" s="94"/>
      <c r="DJ1272" s="94"/>
      <c r="DK1272" s="94"/>
      <c r="DL1272" s="94"/>
      <c r="DM1272" s="94"/>
      <c r="DN1272" s="94"/>
      <c r="DO1272" s="94"/>
      <c r="DP1272" s="94"/>
      <c r="DQ1272" s="94"/>
      <c r="DR1272" s="94"/>
      <c r="DS1272" s="94"/>
      <c r="DT1272" s="94"/>
      <c r="DU1272" s="94"/>
      <c r="DV1272" s="94"/>
      <c r="DW1272" s="94"/>
      <c r="DX1272" s="94"/>
      <c r="DY1272" s="94"/>
      <c r="DZ1272" s="94"/>
      <c r="EA1272" s="94"/>
      <c r="EB1272" s="94"/>
      <c r="EC1272" s="94"/>
      <c r="ED1272" s="94"/>
      <c r="EE1272" s="94"/>
      <c r="EF1272" s="94"/>
      <c r="EG1272" s="94"/>
      <c r="EH1272" s="94"/>
      <c r="EI1272" s="94"/>
      <c r="EJ1272" s="94"/>
      <c r="EK1272" s="94"/>
      <c r="EL1272" s="94"/>
      <c r="EM1272" s="94"/>
      <c r="EN1272" s="94"/>
      <c r="EO1272" s="94"/>
      <c r="EP1272" s="94"/>
      <c r="EQ1272" s="94"/>
      <c r="ER1272" s="94"/>
      <c r="ES1272" s="94"/>
      <c r="ET1272" s="94"/>
      <c r="EU1272" s="94"/>
      <c r="EV1272" s="94"/>
      <c r="EW1272" s="94"/>
      <c r="EX1272" s="94"/>
      <c r="EY1272" s="94"/>
      <c r="EZ1272" s="94"/>
      <c r="FA1272" s="94"/>
      <c r="FB1272" s="94"/>
      <c r="FC1272" s="94"/>
      <c r="FD1272" s="94"/>
      <c r="FE1272" s="94"/>
      <c r="FF1272" s="94"/>
      <c r="FG1272" s="94"/>
      <c r="FH1272" s="94"/>
      <c r="FI1272" s="94"/>
      <c r="FJ1272" s="94"/>
      <c r="FK1272" s="94"/>
      <c r="FL1272" s="94"/>
      <c r="FM1272" s="94"/>
      <c r="FN1272" s="94"/>
      <c r="FO1272" s="94"/>
      <c r="FP1272" s="94"/>
      <c r="FQ1272" s="94"/>
      <c r="FR1272" s="94"/>
      <c r="FS1272" s="94"/>
      <c r="FT1272" s="94"/>
      <c r="FU1272" s="94"/>
      <c r="FV1272" s="94"/>
      <c r="FW1272" s="94"/>
      <c r="FX1272" s="94"/>
      <c r="FY1272" s="94"/>
      <c r="FZ1272" s="94"/>
      <c r="GA1272" s="94"/>
      <c r="GB1272" s="94"/>
      <c r="GC1272" s="94"/>
      <c r="GD1272" s="94"/>
      <c r="GE1272" s="94"/>
      <c r="GF1272" s="94"/>
      <c r="GG1272" s="94"/>
      <c r="GH1272" s="94"/>
      <c r="GI1272" s="94"/>
      <c r="GJ1272" s="94"/>
      <c r="GK1272" s="94"/>
      <c r="GL1272" s="94"/>
      <c r="GM1272" s="94"/>
      <c r="GN1272" s="94"/>
      <c r="GO1272" s="94"/>
      <c r="GP1272" s="94"/>
      <c r="GQ1272" s="94"/>
      <c r="GR1272" s="94"/>
      <c r="GS1272" s="94"/>
      <c r="GT1272" s="94"/>
      <c r="GU1272" s="94"/>
      <c r="GV1272" s="94"/>
      <c r="GW1272" s="94"/>
      <c r="GX1272" s="94"/>
      <c r="GY1272" s="94"/>
      <c r="GZ1272" s="94"/>
      <c r="HA1272" s="1"/>
      <c r="HB1272" s="1"/>
    </row>
    <row r="1273" spans="1:210" s="4" customFormat="1">
      <c r="A1273" s="3"/>
      <c r="B1273" s="3"/>
      <c r="C1273" s="3"/>
      <c r="D1273" s="3"/>
      <c r="E1273" s="9"/>
      <c r="F1273" s="51"/>
      <c r="G1273" s="390" t="s">
        <v>6</v>
      </c>
      <c r="H1273" s="3" t="s">
        <v>369</v>
      </c>
      <c r="I1273" s="3"/>
      <c r="J1273" s="3"/>
      <c r="K1273" s="3"/>
      <c r="L1273" s="3"/>
      <c r="M1273" s="5"/>
      <c r="N1273" s="3" t="str">
        <f>Главная!$Y$8</f>
        <v>итого</v>
      </c>
      <c r="O1273" s="3"/>
      <c r="P1273" s="5"/>
      <c r="Q1273" s="3" t="s">
        <v>26</v>
      </c>
      <c r="R1273" s="3"/>
      <c r="S1273" s="5"/>
      <c r="T1273" s="84"/>
      <c r="U1273" s="24"/>
      <c r="V1273" s="3"/>
      <c r="W1273" s="12">
        <f>IF(MIN(Y1270:HA1270)&lt;0,-MIN(Y1270:HA1270),0)</f>
        <v>0</v>
      </c>
      <c r="X1273" s="12"/>
      <c r="Y1273" s="46"/>
      <c r="Z1273" s="91"/>
      <c r="AA1273" s="92"/>
      <c r="AB1273" s="92"/>
      <c r="AC1273" s="92"/>
      <c r="AD1273" s="92"/>
      <c r="AE1273" s="92"/>
      <c r="AF1273" s="92"/>
      <c r="AG1273" s="92"/>
      <c r="AH1273" s="92"/>
      <c r="AI1273" s="92"/>
      <c r="AJ1273" s="92"/>
      <c r="AK1273" s="92"/>
      <c r="AL1273" s="92"/>
      <c r="AM1273" s="92"/>
      <c r="AN1273" s="92"/>
      <c r="AO1273" s="92"/>
      <c r="AP1273" s="92"/>
      <c r="AQ1273" s="92"/>
      <c r="AR1273" s="92"/>
      <c r="AS1273" s="92"/>
      <c r="AT1273" s="92"/>
      <c r="AU1273" s="92"/>
      <c r="AV1273" s="92"/>
      <c r="AW1273" s="92"/>
      <c r="AX1273" s="92"/>
      <c r="AY1273" s="92"/>
      <c r="AZ1273" s="92"/>
      <c r="BA1273" s="92"/>
      <c r="BB1273" s="92"/>
      <c r="BC1273" s="92"/>
      <c r="BD1273" s="92"/>
      <c r="BE1273" s="92"/>
      <c r="BF1273" s="92"/>
      <c r="BG1273" s="92"/>
      <c r="BH1273" s="92"/>
      <c r="BI1273" s="92"/>
      <c r="BJ1273" s="92"/>
      <c r="BK1273" s="92"/>
      <c r="BL1273" s="92"/>
      <c r="BM1273" s="92"/>
      <c r="BN1273" s="92"/>
      <c r="BO1273" s="92"/>
      <c r="BP1273" s="92"/>
      <c r="BQ1273" s="92"/>
      <c r="BR1273" s="92"/>
      <c r="BS1273" s="92"/>
      <c r="BT1273" s="92"/>
      <c r="BU1273" s="92"/>
      <c r="BV1273" s="92"/>
      <c r="BW1273" s="92"/>
      <c r="BX1273" s="92"/>
      <c r="BY1273" s="92"/>
      <c r="BZ1273" s="92"/>
      <c r="CA1273" s="92"/>
      <c r="CB1273" s="92"/>
      <c r="CC1273" s="92"/>
      <c r="CD1273" s="92"/>
      <c r="CE1273" s="92"/>
      <c r="CF1273" s="92"/>
      <c r="CG1273" s="92"/>
      <c r="CH1273" s="92"/>
      <c r="CI1273" s="92"/>
      <c r="CJ1273" s="92"/>
      <c r="CK1273" s="92"/>
      <c r="CL1273" s="92"/>
      <c r="CM1273" s="92"/>
      <c r="CN1273" s="92"/>
      <c r="CO1273" s="92"/>
      <c r="CP1273" s="92"/>
      <c r="CQ1273" s="92"/>
      <c r="CR1273" s="92"/>
      <c r="CS1273" s="92"/>
      <c r="CT1273" s="92"/>
      <c r="CU1273" s="92"/>
      <c r="CV1273" s="92"/>
      <c r="CW1273" s="92"/>
      <c r="CX1273" s="92"/>
      <c r="CY1273" s="92"/>
      <c r="CZ1273" s="92"/>
      <c r="DA1273" s="92"/>
      <c r="DB1273" s="92"/>
      <c r="DC1273" s="92"/>
      <c r="DD1273" s="92"/>
      <c r="DE1273" s="92"/>
      <c r="DF1273" s="92"/>
      <c r="DG1273" s="92"/>
      <c r="DH1273" s="92"/>
      <c r="DI1273" s="92"/>
      <c r="DJ1273" s="92"/>
      <c r="DK1273" s="92"/>
      <c r="DL1273" s="92"/>
      <c r="DM1273" s="92"/>
      <c r="DN1273" s="92"/>
      <c r="DO1273" s="92"/>
      <c r="DP1273" s="92"/>
      <c r="DQ1273" s="92"/>
      <c r="DR1273" s="92"/>
      <c r="DS1273" s="92"/>
      <c r="DT1273" s="92"/>
      <c r="DU1273" s="92"/>
      <c r="DV1273" s="92"/>
      <c r="DW1273" s="92"/>
      <c r="DX1273" s="92"/>
      <c r="DY1273" s="92"/>
      <c r="DZ1273" s="92"/>
      <c r="EA1273" s="92"/>
      <c r="EB1273" s="92"/>
      <c r="EC1273" s="92"/>
      <c r="ED1273" s="92"/>
      <c r="EE1273" s="92"/>
      <c r="EF1273" s="92"/>
      <c r="EG1273" s="92"/>
      <c r="EH1273" s="92"/>
      <c r="EI1273" s="92"/>
      <c r="EJ1273" s="92"/>
      <c r="EK1273" s="92"/>
      <c r="EL1273" s="92"/>
      <c r="EM1273" s="92"/>
      <c r="EN1273" s="92"/>
      <c r="EO1273" s="92"/>
      <c r="EP1273" s="92"/>
      <c r="EQ1273" s="92"/>
      <c r="ER1273" s="92"/>
      <c r="ES1273" s="92"/>
      <c r="ET1273" s="92"/>
      <c r="EU1273" s="92"/>
      <c r="EV1273" s="92"/>
      <c r="EW1273" s="92"/>
      <c r="EX1273" s="92"/>
      <c r="EY1273" s="92"/>
      <c r="EZ1273" s="92"/>
      <c r="FA1273" s="92"/>
      <c r="FB1273" s="92"/>
      <c r="FC1273" s="92"/>
      <c r="FD1273" s="92"/>
      <c r="FE1273" s="92"/>
      <c r="FF1273" s="92"/>
      <c r="FG1273" s="92"/>
      <c r="FH1273" s="92"/>
      <c r="FI1273" s="92"/>
      <c r="FJ1273" s="92"/>
      <c r="FK1273" s="92"/>
      <c r="FL1273" s="92"/>
      <c r="FM1273" s="92"/>
      <c r="FN1273" s="92"/>
      <c r="FO1273" s="92"/>
      <c r="FP1273" s="92"/>
      <c r="FQ1273" s="92"/>
      <c r="FR1273" s="92"/>
      <c r="FS1273" s="92"/>
      <c r="FT1273" s="92"/>
      <c r="FU1273" s="92"/>
      <c r="FV1273" s="92"/>
      <c r="FW1273" s="92"/>
      <c r="FX1273" s="92"/>
      <c r="FY1273" s="92"/>
      <c r="FZ1273" s="92"/>
      <c r="GA1273" s="92"/>
      <c r="GB1273" s="92"/>
      <c r="GC1273" s="92"/>
      <c r="GD1273" s="92"/>
      <c r="GE1273" s="92"/>
      <c r="GF1273" s="92"/>
      <c r="GG1273" s="92"/>
      <c r="GH1273" s="92"/>
      <c r="GI1273" s="92"/>
      <c r="GJ1273" s="92"/>
      <c r="GK1273" s="92"/>
      <c r="GL1273" s="92"/>
      <c r="GM1273" s="92"/>
      <c r="GN1273" s="92"/>
      <c r="GO1273" s="92"/>
      <c r="GP1273" s="92"/>
      <c r="GQ1273" s="92"/>
      <c r="GR1273" s="92"/>
      <c r="GS1273" s="92"/>
      <c r="GT1273" s="92"/>
      <c r="GU1273" s="92"/>
      <c r="GV1273" s="92"/>
      <c r="GW1273" s="92"/>
      <c r="GX1273" s="92"/>
      <c r="GY1273" s="92"/>
      <c r="GZ1273" s="92"/>
      <c r="HA1273" s="3"/>
      <c r="HB1273" s="3"/>
    </row>
    <row r="1274" spans="1:210" ht="4.2" customHeight="1">
      <c r="A1274" s="1"/>
      <c r="B1274" s="1"/>
      <c r="C1274" s="1"/>
      <c r="D1274" s="1"/>
      <c r="E1274" s="263"/>
      <c r="F1274" s="48"/>
      <c r="G1274" s="231"/>
      <c r="H1274" s="41"/>
      <c r="I1274" s="41"/>
      <c r="J1274" s="41"/>
      <c r="K1274" s="41"/>
      <c r="L1274" s="1"/>
      <c r="M1274" s="5"/>
      <c r="N1274" s="41"/>
      <c r="O1274" s="1"/>
      <c r="P1274" s="5"/>
      <c r="Q1274" s="1"/>
      <c r="R1274" s="1"/>
      <c r="S1274" s="5"/>
      <c r="T1274" s="7"/>
      <c r="U1274" s="24"/>
      <c r="V1274" s="1"/>
      <c r="W1274" s="41"/>
      <c r="X1274" s="10"/>
      <c r="Y1274" s="46"/>
      <c r="Z1274" s="93"/>
      <c r="AA1274" s="472"/>
      <c r="AB1274" s="472"/>
      <c r="AC1274" s="472"/>
      <c r="AD1274" s="472"/>
      <c r="AE1274" s="472"/>
      <c r="AF1274" s="472"/>
      <c r="AG1274" s="472"/>
      <c r="AH1274" s="472"/>
      <c r="AI1274" s="472"/>
      <c r="AJ1274" s="472"/>
      <c r="AK1274" s="472"/>
      <c r="AL1274" s="472"/>
      <c r="AM1274" s="472"/>
      <c r="AN1274" s="472"/>
      <c r="AO1274" s="472"/>
      <c r="AP1274" s="472"/>
      <c r="AQ1274" s="472"/>
      <c r="AR1274" s="472"/>
      <c r="AS1274" s="472"/>
      <c r="AT1274" s="472"/>
      <c r="AU1274" s="472"/>
      <c r="AV1274" s="472"/>
      <c r="AW1274" s="472"/>
      <c r="AX1274" s="472"/>
      <c r="AY1274" s="472"/>
      <c r="AZ1274" s="472"/>
      <c r="BA1274" s="472"/>
      <c r="BB1274" s="472"/>
      <c r="BC1274" s="472"/>
      <c r="BD1274" s="472"/>
      <c r="BE1274" s="472"/>
      <c r="BF1274" s="472"/>
      <c r="BG1274" s="472"/>
      <c r="BH1274" s="472"/>
      <c r="BI1274" s="472"/>
      <c r="BJ1274" s="472"/>
      <c r="BK1274" s="472"/>
      <c r="BL1274" s="472"/>
      <c r="BM1274" s="472"/>
      <c r="BN1274" s="472"/>
      <c r="BO1274" s="472"/>
      <c r="BP1274" s="472"/>
      <c r="BQ1274" s="472"/>
      <c r="BR1274" s="472"/>
      <c r="BS1274" s="472"/>
      <c r="BT1274" s="472"/>
      <c r="BU1274" s="472"/>
      <c r="BV1274" s="472"/>
      <c r="BW1274" s="472"/>
      <c r="BX1274" s="472"/>
      <c r="BY1274" s="472"/>
      <c r="BZ1274" s="472"/>
      <c r="CA1274" s="472"/>
      <c r="CB1274" s="472"/>
      <c r="CC1274" s="472"/>
      <c r="CD1274" s="472"/>
      <c r="CE1274" s="472"/>
      <c r="CF1274" s="472"/>
      <c r="CG1274" s="472"/>
      <c r="CH1274" s="472"/>
      <c r="CI1274" s="472"/>
      <c r="CJ1274" s="472"/>
      <c r="CK1274" s="472"/>
      <c r="CL1274" s="472"/>
      <c r="CM1274" s="472"/>
      <c r="CN1274" s="472"/>
      <c r="CO1274" s="472"/>
      <c r="CP1274" s="472"/>
      <c r="CQ1274" s="472"/>
      <c r="CR1274" s="472"/>
      <c r="CS1274" s="472"/>
      <c r="CT1274" s="472"/>
      <c r="CU1274" s="472"/>
      <c r="CV1274" s="472"/>
      <c r="CW1274" s="472"/>
      <c r="CX1274" s="472"/>
      <c r="CY1274" s="472"/>
      <c r="CZ1274" s="472"/>
      <c r="DA1274" s="472"/>
      <c r="DB1274" s="472"/>
      <c r="DC1274" s="472"/>
      <c r="DD1274" s="472"/>
      <c r="DE1274" s="472"/>
      <c r="DF1274" s="472"/>
      <c r="DG1274" s="472"/>
      <c r="DH1274" s="472"/>
      <c r="DI1274" s="472"/>
      <c r="DJ1274" s="472"/>
      <c r="DK1274" s="472"/>
      <c r="DL1274" s="472"/>
      <c r="DM1274" s="472"/>
      <c r="DN1274" s="472"/>
      <c r="DO1274" s="472"/>
      <c r="DP1274" s="472"/>
      <c r="DQ1274" s="472"/>
      <c r="DR1274" s="472"/>
      <c r="DS1274" s="472"/>
      <c r="DT1274" s="472"/>
      <c r="DU1274" s="472"/>
      <c r="DV1274" s="472"/>
      <c r="DW1274" s="472"/>
      <c r="DX1274" s="472"/>
      <c r="DY1274" s="472"/>
      <c r="DZ1274" s="472"/>
      <c r="EA1274" s="472"/>
      <c r="EB1274" s="472"/>
      <c r="EC1274" s="472"/>
      <c r="ED1274" s="472"/>
      <c r="EE1274" s="472"/>
      <c r="EF1274" s="472"/>
      <c r="EG1274" s="472"/>
      <c r="EH1274" s="472"/>
      <c r="EI1274" s="472"/>
      <c r="EJ1274" s="472"/>
      <c r="EK1274" s="472"/>
      <c r="EL1274" s="472"/>
      <c r="EM1274" s="472"/>
      <c r="EN1274" s="472"/>
      <c r="EO1274" s="472"/>
      <c r="EP1274" s="472"/>
      <c r="EQ1274" s="472"/>
      <c r="ER1274" s="472"/>
      <c r="ES1274" s="472"/>
      <c r="ET1274" s="472"/>
      <c r="EU1274" s="472"/>
      <c r="EV1274" s="472"/>
      <c r="EW1274" s="472"/>
      <c r="EX1274" s="472"/>
      <c r="EY1274" s="472"/>
      <c r="EZ1274" s="472"/>
      <c r="FA1274" s="472"/>
      <c r="FB1274" s="472"/>
      <c r="FC1274" s="472"/>
      <c r="FD1274" s="472"/>
      <c r="FE1274" s="472"/>
      <c r="FF1274" s="472"/>
      <c r="FG1274" s="472"/>
      <c r="FH1274" s="472"/>
      <c r="FI1274" s="472"/>
      <c r="FJ1274" s="472"/>
      <c r="FK1274" s="472"/>
      <c r="FL1274" s="472"/>
      <c r="FM1274" s="472"/>
      <c r="FN1274" s="472"/>
      <c r="FO1274" s="472"/>
      <c r="FP1274" s="472"/>
      <c r="FQ1274" s="472"/>
      <c r="FR1274" s="472"/>
      <c r="FS1274" s="472"/>
      <c r="FT1274" s="472"/>
      <c r="FU1274" s="472"/>
      <c r="FV1274" s="472"/>
      <c r="FW1274" s="472"/>
      <c r="FX1274" s="472"/>
      <c r="FY1274" s="472"/>
      <c r="FZ1274" s="472"/>
      <c r="GA1274" s="472"/>
      <c r="GB1274" s="472"/>
      <c r="GC1274" s="472"/>
      <c r="GD1274" s="472"/>
      <c r="GE1274" s="472"/>
      <c r="GF1274" s="472"/>
      <c r="GG1274" s="472"/>
      <c r="GH1274" s="472"/>
      <c r="GI1274" s="472"/>
      <c r="GJ1274" s="472"/>
      <c r="GK1274" s="472"/>
      <c r="GL1274" s="472"/>
      <c r="GM1274" s="472"/>
      <c r="GN1274" s="472"/>
      <c r="GO1274" s="472"/>
      <c r="GP1274" s="472"/>
      <c r="GQ1274" s="472"/>
      <c r="GR1274" s="472"/>
      <c r="GS1274" s="472"/>
      <c r="GT1274" s="472"/>
      <c r="GU1274" s="472"/>
      <c r="GV1274" s="472"/>
      <c r="GW1274" s="472"/>
      <c r="GX1274" s="472"/>
      <c r="GY1274" s="472"/>
      <c r="GZ1274" s="472"/>
      <c r="HA1274" s="1"/>
      <c r="HB1274" s="1"/>
    </row>
    <row r="1275" spans="1:210" ht="7.2" customHeight="1">
      <c r="A1275" s="1"/>
      <c r="B1275" s="1"/>
      <c r="C1275" s="1"/>
      <c r="D1275" s="1"/>
      <c r="E1275" s="263"/>
      <c r="F1275" s="48"/>
      <c r="G1275" s="231"/>
      <c r="H1275" s="1"/>
      <c r="I1275" s="1"/>
      <c r="J1275" s="1"/>
      <c r="K1275" s="1"/>
      <c r="L1275" s="1"/>
      <c r="M1275" s="5"/>
      <c r="N1275" s="1"/>
      <c r="O1275" s="1"/>
      <c r="P1275" s="5"/>
      <c r="Q1275" s="1"/>
      <c r="R1275" s="1"/>
      <c r="S1275" s="5"/>
      <c r="T1275" s="7"/>
      <c r="U1275" s="24"/>
      <c r="V1275" s="1"/>
      <c r="W1275" s="12"/>
      <c r="X1275" s="10"/>
      <c r="Y1275" s="46"/>
      <c r="Z1275" s="91"/>
      <c r="AA1275" s="94"/>
      <c r="AB1275" s="94"/>
      <c r="AC1275" s="94"/>
      <c r="AD1275" s="94"/>
      <c r="AE1275" s="94"/>
      <c r="AF1275" s="94"/>
      <c r="AG1275" s="94"/>
      <c r="AH1275" s="94"/>
      <c r="AI1275" s="94"/>
      <c r="AJ1275" s="94"/>
      <c r="AK1275" s="94"/>
      <c r="AL1275" s="94"/>
      <c r="AM1275" s="94"/>
      <c r="AN1275" s="94"/>
      <c r="AO1275" s="94"/>
      <c r="AP1275" s="94"/>
      <c r="AQ1275" s="94"/>
      <c r="AR1275" s="94"/>
      <c r="AS1275" s="94"/>
      <c r="AT1275" s="94"/>
      <c r="AU1275" s="94"/>
      <c r="AV1275" s="94"/>
      <c r="AW1275" s="94"/>
      <c r="AX1275" s="94"/>
      <c r="AY1275" s="94"/>
      <c r="AZ1275" s="94"/>
      <c r="BA1275" s="94"/>
      <c r="BB1275" s="94"/>
      <c r="BC1275" s="94"/>
      <c r="BD1275" s="94"/>
      <c r="BE1275" s="94"/>
      <c r="BF1275" s="94"/>
      <c r="BG1275" s="94"/>
      <c r="BH1275" s="94"/>
      <c r="BI1275" s="94"/>
      <c r="BJ1275" s="94"/>
      <c r="BK1275" s="94"/>
      <c r="BL1275" s="94"/>
      <c r="BM1275" s="94"/>
      <c r="BN1275" s="94"/>
      <c r="BO1275" s="94"/>
      <c r="BP1275" s="94"/>
      <c r="BQ1275" s="94"/>
      <c r="BR1275" s="94"/>
      <c r="BS1275" s="94"/>
      <c r="BT1275" s="94"/>
      <c r="BU1275" s="94"/>
      <c r="BV1275" s="94"/>
      <c r="BW1275" s="94"/>
      <c r="BX1275" s="94"/>
      <c r="BY1275" s="94"/>
      <c r="BZ1275" s="94"/>
      <c r="CA1275" s="94"/>
      <c r="CB1275" s="94"/>
      <c r="CC1275" s="94"/>
      <c r="CD1275" s="94"/>
      <c r="CE1275" s="94"/>
      <c r="CF1275" s="94"/>
      <c r="CG1275" s="94"/>
      <c r="CH1275" s="94"/>
      <c r="CI1275" s="94"/>
      <c r="CJ1275" s="94"/>
      <c r="CK1275" s="94"/>
      <c r="CL1275" s="94"/>
      <c r="CM1275" s="94"/>
      <c r="CN1275" s="94"/>
      <c r="CO1275" s="94"/>
      <c r="CP1275" s="94"/>
      <c r="CQ1275" s="94"/>
      <c r="CR1275" s="94"/>
      <c r="CS1275" s="94"/>
      <c r="CT1275" s="94"/>
      <c r="CU1275" s="94"/>
      <c r="CV1275" s="94"/>
      <c r="CW1275" s="94"/>
      <c r="CX1275" s="94"/>
      <c r="CY1275" s="94"/>
      <c r="CZ1275" s="94"/>
      <c r="DA1275" s="94"/>
      <c r="DB1275" s="94"/>
      <c r="DC1275" s="94"/>
      <c r="DD1275" s="94"/>
      <c r="DE1275" s="94"/>
      <c r="DF1275" s="94"/>
      <c r="DG1275" s="94"/>
      <c r="DH1275" s="94"/>
      <c r="DI1275" s="94"/>
      <c r="DJ1275" s="94"/>
      <c r="DK1275" s="94"/>
      <c r="DL1275" s="94"/>
      <c r="DM1275" s="94"/>
      <c r="DN1275" s="94"/>
      <c r="DO1275" s="94"/>
      <c r="DP1275" s="94"/>
      <c r="DQ1275" s="94"/>
      <c r="DR1275" s="94"/>
      <c r="DS1275" s="94"/>
      <c r="DT1275" s="94"/>
      <c r="DU1275" s="94"/>
      <c r="DV1275" s="94"/>
      <c r="DW1275" s="94"/>
      <c r="DX1275" s="94"/>
      <c r="DY1275" s="94"/>
      <c r="DZ1275" s="94"/>
      <c r="EA1275" s="94"/>
      <c r="EB1275" s="94"/>
      <c r="EC1275" s="94"/>
      <c r="ED1275" s="94"/>
      <c r="EE1275" s="94"/>
      <c r="EF1275" s="94"/>
      <c r="EG1275" s="94"/>
      <c r="EH1275" s="94"/>
      <c r="EI1275" s="94"/>
      <c r="EJ1275" s="94"/>
      <c r="EK1275" s="94"/>
      <c r="EL1275" s="94"/>
      <c r="EM1275" s="94"/>
      <c r="EN1275" s="94"/>
      <c r="EO1275" s="94"/>
      <c r="EP1275" s="94"/>
      <c r="EQ1275" s="94"/>
      <c r="ER1275" s="94"/>
      <c r="ES1275" s="94"/>
      <c r="ET1275" s="94"/>
      <c r="EU1275" s="94"/>
      <c r="EV1275" s="94"/>
      <c r="EW1275" s="94"/>
      <c r="EX1275" s="94"/>
      <c r="EY1275" s="94"/>
      <c r="EZ1275" s="94"/>
      <c r="FA1275" s="94"/>
      <c r="FB1275" s="94"/>
      <c r="FC1275" s="94"/>
      <c r="FD1275" s="94"/>
      <c r="FE1275" s="94"/>
      <c r="FF1275" s="94"/>
      <c r="FG1275" s="94"/>
      <c r="FH1275" s="94"/>
      <c r="FI1275" s="94"/>
      <c r="FJ1275" s="94"/>
      <c r="FK1275" s="94"/>
      <c r="FL1275" s="94"/>
      <c r="FM1275" s="94"/>
      <c r="FN1275" s="94"/>
      <c r="FO1275" s="94"/>
      <c r="FP1275" s="94"/>
      <c r="FQ1275" s="94"/>
      <c r="FR1275" s="94"/>
      <c r="FS1275" s="94"/>
      <c r="FT1275" s="94"/>
      <c r="FU1275" s="94"/>
      <c r="FV1275" s="94"/>
      <c r="FW1275" s="94"/>
      <c r="FX1275" s="94"/>
      <c r="FY1275" s="94"/>
      <c r="FZ1275" s="94"/>
      <c r="GA1275" s="94"/>
      <c r="GB1275" s="94"/>
      <c r="GC1275" s="94"/>
      <c r="GD1275" s="94"/>
      <c r="GE1275" s="94"/>
      <c r="GF1275" s="94"/>
      <c r="GG1275" s="94"/>
      <c r="GH1275" s="94"/>
      <c r="GI1275" s="94"/>
      <c r="GJ1275" s="94"/>
      <c r="GK1275" s="94"/>
      <c r="GL1275" s="94"/>
      <c r="GM1275" s="94"/>
      <c r="GN1275" s="94"/>
      <c r="GO1275" s="94"/>
      <c r="GP1275" s="94"/>
      <c r="GQ1275" s="94"/>
      <c r="GR1275" s="94"/>
      <c r="GS1275" s="94"/>
      <c r="GT1275" s="94"/>
      <c r="GU1275" s="94"/>
      <c r="GV1275" s="94"/>
      <c r="GW1275" s="94"/>
      <c r="GX1275" s="94"/>
      <c r="GY1275" s="94"/>
      <c r="GZ1275" s="94"/>
      <c r="HA1275" s="1"/>
      <c r="HB1275" s="1"/>
    </row>
    <row r="1276" spans="1:210">
      <c r="A1276" s="1"/>
      <c r="B1276" s="1"/>
      <c r="C1276" s="1"/>
      <c r="D1276" s="196"/>
      <c r="E1276" s="263" t="s">
        <v>28</v>
      </c>
      <c r="F1276" s="48"/>
      <c r="G1276" s="542" t="s">
        <v>6</v>
      </c>
      <c r="H1276" s="544" t="s">
        <v>370</v>
      </c>
      <c r="I1276" s="545"/>
      <c r="J1276" s="545"/>
      <c r="K1276" s="545"/>
      <c r="L1276" s="1"/>
      <c r="M1276" s="5"/>
      <c r="N1276" s="3" t="str">
        <f>Главная!$Y$8</f>
        <v>итого</v>
      </c>
      <c r="O1276" s="1"/>
      <c r="P1276" s="5"/>
      <c r="Q1276" s="1" t="s">
        <v>26</v>
      </c>
      <c r="R1276" s="1"/>
      <c r="S1276" s="1"/>
      <c r="T1276" s="7"/>
      <c r="U1276" s="1"/>
      <c r="V1276" s="1"/>
      <c r="W1276" s="12">
        <f>SUM($Y1276:$HA1276)</f>
        <v>0</v>
      </c>
      <c r="X1276" s="10"/>
      <c r="Y1276" s="5" t="s">
        <v>6</v>
      </c>
      <c r="Z1276" s="493">
        <f>Главная!$N$32-SUM($AA1276:$HA1276)</f>
        <v>0</v>
      </c>
      <c r="AA1276" s="541"/>
      <c r="AB1276" s="541"/>
      <c r="AC1276" s="541"/>
      <c r="AD1276" s="541"/>
      <c r="AE1276" s="541"/>
      <c r="AF1276" s="541"/>
      <c r="AG1276" s="541"/>
      <c r="AH1276" s="541"/>
      <c r="AI1276" s="541"/>
      <c r="AJ1276" s="541"/>
      <c r="AK1276" s="541"/>
      <c r="AL1276" s="541"/>
      <c r="AM1276" s="541"/>
      <c r="AN1276" s="541"/>
      <c r="AO1276" s="541"/>
      <c r="AP1276" s="541"/>
      <c r="AQ1276" s="541"/>
      <c r="AR1276" s="541"/>
      <c r="AS1276" s="541"/>
      <c r="AT1276" s="541"/>
      <c r="AU1276" s="541"/>
      <c r="AV1276" s="541"/>
      <c r="AW1276" s="541"/>
      <c r="AX1276" s="541"/>
      <c r="AY1276" s="541"/>
      <c r="AZ1276" s="541"/>
      <c r="BA1276" s="541"/>
      <c r="BB1276" s="541"/>
      <c r="BC1276" s="541"/>
      <c r="BD1276" s="541"/>
      <c r="BE1276" s="541"/>
      <c r="BF1276" s="541"/>
      <c r="BG1276" s="541"/>
      <c r="BH1276" s="541"/>
      <c r="BI1276" s="541"/>
      <c r="BJ1276" s="541"/>
      <c r="BK1276" s="541"/>
      <c r="BL1276" s="541"/>
      <c r="BM1276" s="541"/>
      <c r="BN1276" s="541"/>
      <c r="BO1276" s="541"/>
      <c r="BP1276" s="541"/>
      <c r="BQ1276" s="541"/>
      <c r="BR1276" s="541"/>
      <c r="BS1276" s="541"/>
      <c r="BT1276" s="541"/>
      <c r="BU1276" s="541"/>
      <c r="BV1276" s="541"/>
      <c r="BW1276" s="541"/>
      <c r="BX1276" s="541"/>
      <c r="BY1276" s="541"/>
      <c r="BZ1276" s="541"/>
      <c r="CA1276" s="541"/>
      <c r="CB1276" s="541"/>
      <c r="CC1276" s="541"/>
      <c r="CD1276" s="541"/>
      <c r="CE1276" s="541"/>
      <c r="CF1276" s="541"/>
      <c r="CG1276" s="541"/>
      <c r="CH1276" s="541"/>
      <c r="CI1276" s="541"/>
      <c r="CJ1276" s="541"/>
      <c r="CK1276" s="541"/>
      <c r="CL1276" s="541"/>
      <c r="CM1276" s="541"/>
      <c r="CN1276" s="541"/>
      <c r="CO1276" s="541"/>
      <c r="CP1276" s="541"/>
      <c r="CQ1276" s="541"/>
      <c r="CR1276" s="541"/>
      <c r="CS1276" s="541"/>
      <c r="CT1276" s="541"/>
      <c r="CU1276" s="541"/>
      <c r="CV1276" s="541"/>
      <c r="CW1276" s="541"/>
      <c r="CX1276" s="541"/>
      <c r="CY1276" s="541"/>
      <c r="CZ1276" s="541"/>
      <c r="DA1276" s="541"/>
      <c r="DB1276" s="541"/>
      <c r="DC1276" s="541"/>
      <c r="DD1276" s="541"/>
      <c r="DE1276" s="541"/>
      <c r="DF1276" s="541"/>
      <c r="DG1276" s="541"/>
      <c r="DH1276" s="541"/>
      <c r="DI1276" s="541"/>
      <c r="DJ1276" s="541"/>
      <c r="DK1276" s="541"/>
      <c r="DL1276" s="541"/>
      <c r="DM1276" s="541"/>
      <c r="DN1276" s="541"/>
      <c r="DO1276" s="541"/>
      <c r="DP1276" s="541"/>
      <c r="DQ1276" s="541"/>
      <c r="DR1276" s="541"/>
      <c r="DS1276" s="541"/>
      <c r="DT1276" s="541"/>
      <c r="DU1276" s="541"/>
      <c r="DV1276" s="541"/>
      <c r="DW1276" s="541"/>
      <c r="DX1276" s="541"/>
      <c r="DY1276" s="541"/>
      <c r="DZ1276" s="541"/>
      <c r="EA1276" s="541"/>
      <c r="EB1276" s="541"/>
      <c r="EC1276" s="541"/>
      <c r="ED1276" s="541"/>
      <c r="EE1276" s="541"/>
      <c r="EF1276" s="541"/>
      <c r="EG1276" s="541"/>
      <c r="EH1276" s="541"/>
      <c r="EI1276" s="541"/>
      <c r="EJ1276" s="541"/>
      <c r="EK1276" s="541"/>
      <c r="EL1276" s="541"/>
      <c r="EM1276" s="541"/>
      <c r="EN1276" s="541"/>
      <c r="EO1276" s="541"/>
      <c r="EP1276" s="541"/>
      <c r="EQ1276" s="541"/>
      <c r="ER1276" s="541"/>
      <c r="ES1276" s="541"/>
      <c r="ET1276" s="541"/>
      <c r="EU1276" s="541"/>
      <c r="EV1276" s="541"/>
      <c r="EW1276" s="541"/>
      <c r="EX1276" s="541"/>
      <c r="EY1276" s="541"/>
      <c r="EZ1276" s="541"/>
      <c r="FA1276" s="541"/>
      <c r="FB1276" s="541"/>
      <c r="FC1276" s="541"/>
      <c r="FD1276" s="541"/>
      <c r="FE1276" s="541"/>
      <c r="FF1276" s="541"/>
      <c r="FG1276" s="541"/>
      <c r="FH1276" s="541"/>
      <c r="FI1276" s="541"/>
      <c r="FJ1276" s="541"/>
      <c r="FK1276" s="541"/>
      <c r="FL1276" s="541"/>
      <c r="FM1276" s="541"/>
      <c r="FN1276" s="541"/>
      <c r="FO1276" s="541"/>
      <c r="FP1276" s="541"/>
      <c r="FQ1276" s="541"/>
      <c r="FR1276" s="541"/>
      <c r="FS1276" s="541"/>
      <c r="FT1276" s="541"/>
      <c r="FU1276" s="541"/>
      <c r="FV1276" s="541"/>
      <c r="FW1276" s="541"/>
      <c r="FX1276" s="541"/>
      <c r="FY1276" s="541"/>
      <c r="FZ1276" s="541"/>
      <c r="GA1276" s="541"/>
      <c r="GB1276" s="541"/>
      <c r="GC1276" s="541"/>
      <c r="GD1276" s="541"/>
      <c r="GE1276" s="541"/>
      <c r="GF1276" s="541"/>
      <c r="GG1276" s="541"/>
      <c r="GH1276" s="541"/>
      <c r="GI1276" s="541"/>
      <c r="GJ1276" s="541"/>
      <c r="GK1276" s="541"/>
      <c r="GL1276" s="541"/>
      <c r="GM1276" s="541"/>
      <c r="GN1276" s="541"/>
      <c r="GO1276" s="541"/>
      <c r="GP1276" s="541"/>
      <c r="GQ1276" s="541"/>
      <c r="GR1276" s="541"/>
      <c r="GS1276" s="541"/>
      <c r="GT1276" s="541"/>
      <c r="GU1276" s="541"/>
      <c r="GV1276" s="541"/>
      <c r="GW1276" s="541"/>
      <c r="GX1276" s="541"/>
      <c r="GY1276" s="541"/>
      <c r="GZ1276" s="541"/>
      <c r="HA1276" s="1"/>
      <c r="HB1276" s="1"/>
    </row>
    <row r="1277" spans="1:210" ht="4.2" customHeight="1">
      <c r="A1277" s="1"/>
      <c r="B1277" s="1"/>
      <c r="C1277" s="1"/>
      <c r="D1277" s="1"/>
      <c r="E1277" s="263"/>
      <c r="F1277" s="48"/>
      <c r="G1277" s="231"/>
      <c r="H1277" s="1"/>
      <c r="I1277" s="1"/>
      <c r="J1277" s="1"/>
      <c r="K1277" s="1"/>
      <c r="L1277" s="1"/>
      <c r="M1277" s="5"/>
      <c r="N1277" s="1"/>
      <c r="O1277" s="1"/>
      <c r="P1277" s="5"/>
      <c r="Q1277" s="1"/>
      <c r="R1277" s="1"/>
      <c r="S1277" s="5"/>
      <c r="T1277" s="7"/>
      <c r="U1277" s="24"/>
      <c r="V1277" s="1"/>
      <c r="W1277" s="1"/>
      <c r="X1277" s="10"/>
      <c r="Y1277" s="46"/>
      <c r="Z1277" s="91"/>
      <c r="AA1277" s="472"/>
      <c r="AB1277" s="472"/>
      <c r="AC1277" s="472"/>
      <c r="AD1277" s="472"/>
      <c r="AE1277" s="472"/>
      <c r="AF1277" s="472"/>
      <c r="AG1277" s="472"/>
      <c r="AH1277" s="472"/>
      <c r="AI1277" s="472"/>
      <c r="AJ1277" s="472"/>
      <c r="AK1277" s="472"/>
      <c r="AL1277" s="472"/>
      <c r="AM1277" s="472"/>
      <c r="AN1277" s="472"/>
      <c r="AO1277" s="472"/>
      <c r="AP1277" s="472"/>
      <c r="AQ1277" s="472"/>
      <c r="AR1277" s="472"/>
      <c r="AS1277" s="472"/>
      <c r="AT1277" s="472"/>
      <c r="AU1277" s="472"/>
      <c r="AV1277" s="472"/>
      <c r="AW1277" s="472"/>
      <c r="AX1277" s="472"/>
      <c r="AY1277" s="472"/>
      <c r="AZ1277" s="472"/>
      <c r="BA1277" s="472"/>
      <c r="BB1277" s="472"/>
      <c r="BC1277" s="472"/>
      <c r="BD1277" s="472"/>
      <c r="BE1277" s="472"/>
      <c r="BF1277" s="472"/>
      <c r="BG1277" s="472"/>
      <c r="BH1277" s="472"/>
      <c r="BI1277" s="472"/>
      <c r="BJ1277" s="472"/>
      <c r="BK1277" s="472"/>
      <c r="BL1277" s="472"/>
      <c r="BM1277" s="472"/>
      <c r="BN1277" s="472"/>
      <c r="BO1277" s="472"/>
      <c r="BP1277" s="472"/>
      <c r="BQ1277" s="472"/>
      <c r="BR1277" s="472"/>
      <c r="BS1277" s="472"/>
      <c r="BT1277" s="472"/>
      <c r="BU1277" s="472"/>
      <c r="BV1277" s="472"/>
      <c r="BW1277" s="472"/>
      <c r="BX1277" s="472"/>
      <c r="BY1277" s="472"/>
      <c r="BZ1277" s="472"/>
      <c r="CA1277" s="472"/>
      <c r="CB1277" s="472"/>
      <c r="CC1277" s="472"/>
      <c r="CD1277" s="472"/>
      <c r="CE1277" s="472"/>
      <c r="CF1277" s="472"/>
      <c r="CG1277" s="472"/>
      <c r="CH1277" s="472"/>
      <c r="CI1277" s="472"/>
      <c r="CJ1277" s="472"/>
      <c r="CK1277" s="472"/>
      <c r="CL1277" s="472"/>
      <c r="CM1277" s="472"/>
      <c r="CN1277" s="472"/>
      <c r="CO1277" s="472"/>
      <c r="CP1277" s="472"/>
      <c r="CQ1277" s="472"/>
      <c r="CR1277" s="472"/>
      <c r="CS1277" s="472"/>
      <c r="CT1277" s="472"/>
      <c r="CU1277" s="472"/>
      <c r="CV1277" s="472"/>
      <c r="CW1277" s="472"/>
      <c r="CX1277" s="472"/>
      <c r="CY1277" s="472"/>
      <c r="CZ1277" s="472"/>
      <c r="DA1277" s="472"/>
      <c r="DB1277" s="472"/>
      <c r="DC1277" s="472"/>
      <c r="DD1277" s="472"/>
      <c r="DE1277" s="472"/>
      <c r="DF1277" s="472"/>
      <c r="DG1277" s="472"/>
      <c r="DH1277" s="472"/>
      <c r="DI1277" s="472"/>
      <c r="DJ1277" s="472"/>
      <c r="DK1277" s="472"/>
      <c r="DL1277" s="472"/>
      <c r="DM1277" s="472"/>
      <c r="DN1277" s="472"/>
      <c r="DO1277" s="472"/>
      <c r="DP1277" s="472"/>
      <c r="DQ1277" s="472"/>
      <c r="DR1277" s="472"/>
      <c r="DS1277" s="472"/>
      <c r="DT1277" s="472"/>
      <c r="DU1277" s="472"/>
      <c r="DV1277" s="472"/>
      <c r="DW1277" s="472"/>
      <c r="DX1277" s="472"/>
      <c r="DY1277" s="472"/>
      <c r="DZ1277" s="472"/>
      <c r="EA1277" s="472"/>
      <c r="EB1277" s="472"/>
      <c r="EC1277" s="472"/>
      <c r="ED1277" s="472"/>
      <c r="EE1277" s="472"/>
      <c r="EF1277" s="472"/>
      <c r="EG1277" s="472"/>
      <c r="EH1277" s="472"/>
      <c r="EI1277" s="472"/>
      <c r="EJ1277" s="472"/>
      <c r="EK1277" s="472"/>
      <c r="EL1277" s="472"/>
      <c r="EM1277" s="472"/>
      <c r="EN1277" s="472"/>
      <c r="EO1277" s="472"/>
      <c r="EP1277" s="472"/>
      <c r="EQ1277" s="472"/>
      <c r="ER1277" s="472"/>
      <c r="ES1277" s="472"/>
      <c r="ET1277" s="472"/>
      <c r="EU1277" s="472"/>
      <c r="EV1277" s="472"/>
      <c r="EW1277" s="472"/>
      <c r="EX1277" s="472"/>
      <c r="EY1277" s="472"/>
      <c r="EZ1277" s="472"/>
      <c r="FA1277" s="472"/>
      <c r="FB1277" s="472"/>
      <c r="FC1277" s="472"/>
      <c r="FD1277" s="472"/>
      <c r="FE1277" s="472"/>
      <c r="FF1277" s="472"/>
      <c r="FG1277" s="472"/>
      <c r="FH1277" s="472"/>
      <c r="FI1277" s="472"/>
      <c r="FJ1277" s="472"/>
      <c r="FK1277" s="472"/>
      <c r="FL1277" s="472"/>
      <c r="FM1277" s="472"/>
      <c r="FN1277" s="472"/>
      <c r="FO1277" s="472"/>
      <c r="FP1277" s="472"/>
      <c r="FQ1277" s="472"/>
      <c r="FR1277" s="472"/>
      <c r="FS1277" s="472"/>
      <c r="FT1277" s="472"/>
      <c r="FU1277" s="472"/>
      <c r="FV1277" s="472"/>
      <c r="FW1277" s="472"/>
      <c r="FX1277" s="472"/>
      <c r="FY1277" s="472"/>
      <c r="FZ1277" s="472"/>
      <c r="GA1277" s="472"/>
      <c r="GB1277" s="472"/>
      <c r="GC1277" s="472"/>
      <c r="GD1277" s="472"/>
      <c r="GE1277" s="472"/>
      <c r="GF1277" s="472"/>
      <c r="GG1277" s="472"/>
      <c r="GH1277" s="472"/>
      <c r="GI1277" s="472"/>
      <c r="GJ1277" s="472"/>
      <c r="GK1277" s="472"/>
      <c r="GL1277" s="472"/>
      <c r="GM1277" s="472"/>
      <c r="GN1277" s="472"/>
      <c r="GO1277" s="472"/>
      <c r="GP1277" s="472"/>
      <c r="GQ1277" s="472"/>
      <c r="GR1277" s="472"/>
      <c r="GS1277" s="472"/>
      <c r="GT1277" s="472"/>
      <c r="GU1277" s="472"/>
      <c r="GV1277" s="472"/>
      <c r="GW1277" s="472"/>
      <c r="GX1277" s="472"/>
      <c r="GY1277" s="472"/>
      <c r="GZ1277" s="472"/>
      <c r="HA1277" s="1"/>
      <c r="HB1277" s="1"/>
    </row>
    <row r="1278" spans="1:210" ht="7.2" customHeight="1">
      <c r="A1278" s="1"/>
      <c r="B1278" s="1"/>
      <c r="C1278" s="1"/>
      <c r="D1278" s="1"/>
      <c r="E1278" s="263"/>
      <c r="F1278" s="48"/>
      <c r="G1278" s="231"/>
      <c r="H1278" s="1"/>
      <c r="I1278" s="1"/>
      <c r="J1278" s="1"/>
      <c r="K1278" s="1"/>
      <c r="L1278" s="1"/>
      <c r="M1278" s="5"/>
      <c r="N1278" s="1"/>
      <c r="O1278" s="1"/>
      <c r="P1278" s="5"/>
      <c r="Q1278" s="1"/>
      <c r="R1278" s="1"/>
      <c r="S1278" s="5"/>
      <c r="T1278" s="7"/>
      <c r="U1278" s="24"/>
      <c r="V1278" s="1"/>
      <c r="W1278" s="12"/>
      <c r="X1278" s="10"/>
      <c r="Y1278" s="46"/>
      <c r="Z1278" s="93"/>
      <c r="AA1278" s="94"/>
      <c r="AB1278" s="94"/>
      <c r="AC1278" s="94"/>
      <c r="AD1278" s="94"/>
      <c r="AE1278" s="94"/>
      <c r="AF1278" s="94"/>
      <c r="AG1278" s="94"/>
      <c r="AH1278" s="94"/>
      <c r="AI1278" s="94"/>
      <c r="AJ1278" s="94"/>
      <c r="AK1278" s="94"/>
      <c r="AL1278" s="94"/>
      <c r="AM1278" s="94"/>
      <c r="AN1278" s="94"/>
      <c r="AO1278" s="94"/>
      <c r="AP1278" s="94"/>
      <c r="AQ1278" s="94"/>
      <c r="AR1278" s="94"/>
      <c r="AS1278" s="94"/>
      <c r="AT1278" s="94"/>
      <c r="AU1278" s="94"/>
      <c r="AV1278" s="94"/>
      <c r="AW1278" s="94"/>
      <c r="AX1278" s="94"/>
      <c r="AY1278" s="94"/>
      <c r="AZ1278" s="94"/>
      <c r="BA1278" s="94"/>
      <c r="BB1278" s="94"/>
      <c r="BC1278" s="94"/>
      <c r="BD1278" s="94"/>
      <c r="BE1278" s="94"/>
      <c r="BF1278" s="94"/>
      <c r="BG1278" s="94"/>
      <c r="BH1278" s="94"/>
      <c r="BI1278" s="94"/>
      <c r="BJ1278" s="94"/>
      <c r="BK1278" s="94"/>
      <c r="BL1278" s="94"/>
      <c r="BM1278" s="94"/>
      <c r="BN1278" s="94"/>
      <c r="BO1278" s="94"/>
      <c r="BP1278" s="94"/>
      <c r="BQ1278" s="94"/>
      <c r="BR1278" s="94"/>
      <c r="BS1278" s="94"/>
      <c r="BT1278" s="94"/>
      <c r="BU1278" s="94"/>
      <c r="BV1278" s="94"/>
      <c r="BW1278" s="94"/>
      <c r="BX1278" s="94"/>
      <c r="BY1278" s="94"/>
      <c r="BZ1278" s="94"/>
      <c r="CA1278" s="94"/>
      <c r="CB1278" s="94"/>
      <c r="CC1278" s="94"/>
      <c r="CD1278" s="94"/>
      <c r="CE1278" s="94"/>
      <c r="CF1278" s="94"/>
      <c r="CG1278" s="94"/>
      <c r="CH1278" s="94"/>
      <c r="CI1278" s="94"/>
      <c r="CJ1278" s="94"/>
      <c r="CK1278" s="94"/>
      <c r="CL1278" s="94"/>
      <c r="CM1278" s="94"/>
      <c r="CN1278" s="94"/>
      <c r="CO1278" s="94"/>
      <c r="CP1278" s="94"/>
      <c r="CQ1278" s="94"/>
      <c r="CR1278" s="94"/>
      <c r="CS1278" s="94"/>
      <c r="CT1278" s="94"/>
      <c r="CU1278" s="94"/>
      <c r="CV1278" s="94"/>
      <c r="CW1278" s="94"/>
      <c r="CX1278" s="94"/>
      <c r="CY1278" s="94"/>
      <c r="CZ1278" s="94"/>
      <c r="DA1278" s="94"/>
      <c r="DB1278" s="94"/>
      <c r="DC1278" s="94"/>
      <c r="DD1278" s="94"/>
      <c r="DE1278" s="94"/>
      <c r="DF1278" s="94"/>
      <c r="DG1278" s="94"/>
      <c r="DH1278" s="94"/>
      <c r="DI1278" s="94"/>
      <c r="DJ1278" s="94"/>
      <c r="DK1278" s="94"/>
      <c r="DL1278" s="94"/>
      <c r="DM1278" s="94"/>
      <c r="DN1278" s="94"/>
      <c r="DO1278" s="94"/>
      <c r="DP1278" s="94"/>
      <c r="DQ1278" s="94"/>
      <c r="DR1278" s="94"/>
      <c r="DS1278" s="94"/>
      <c r="DT1278" s="94"/>
      <c r="DU1278" s="94"/>
      <c r="DV1278" s="94"/>
      <c r="DW1278" s="94"/>
      <c r="DX1278" s="94"/>
      <c r="DY1278" s="94"/>
      <c r="DZ1278" s="94"/>
      <c r="EA1278" s="94"/>
      <c r="EB1278" s="94"/>
      <c r="EC1278" s="94"/>
      <c r="ED1278" s="94"/>
      <c r="EE1278" s="94"/>
      <c r="EF1278" s="94"/>
      <c r="EG1278" s="94"/>
      <c r="EH1278" s="94"/>
      <c r="EI1278" s="94"/>
      <c r="EJ1278" s="94"/>
      <c r="EK1278" s="94"/>
      <c r="EL1278" s="94"/>
      <c r="EM1278" s="94"/>
      <c r="EN1278" s="94"/>
      <c r="EO1278" s="94"/>
      <c r="EP1278" s="94"/>
      <c r="EQ1278" s="94"/>
      <c r="ER1278" s="94"/>
      <c r="ES1278" s="94"/>
      <c r="ET1278" s="94"/>
      <c r="EU1278" s="94"/>
      <c r="EV1278" s="94"/>
      <c r="EW1278" s="94"/>
      <c r="EX1278" s="94"/>
      <c r="EY1278" s="94"/>
      <c r="EZ1278" s="94"/>
      <c r="FA1278" s="94"/>
      <c r="FB1278" s="94"/>
      <c r="FC1278" s="94"/>
      <c r="FD1278" s="94"/>
      <c r="FE1278" s="94"/>
      <c r="FF1278" s="94"/>
      <c r="FG1278" s="94"/>
      <c r="FH1278" s="94"/>
      <c r="FI1278" s="94"/>
      <c r="FJ1278" s="94"/>
      <c r="FK1278" s="94"/>
      <c r="FL1278" s="94"/>
      <c r="FM1278" s="94"/>
      <c r="FN1278" s="94"/>
      <c r="FO1278" s="94"/>
      <c r="FP1278" s="94"/>
      <c r="FQ1278" s="94"/>
      <c r="FR1278" s="94"/>
      <c r="FS1278" s="94"/>
      <c r="FT1278" s="94"/>
      <c r="FU1278" s="94"/>
      <c r="FV1278" s="94"/>
      <c r="FW1278" s="94"/>
      <c r="FX1278" s="94"/>
      <c r="FY1278" s="94"/>
      <c r="FZ1278" s="94"/>
      <c r="GA1278" s="94"/>
      <c r="GB1278" s="94"/>
      <c r="GC1278" s="94"/>
      <c r="GD1278" s="94"/>
      <c r="GE1278" s="94"/>
      <c r="GF1278" s="94"/>
      <c r="GG1278" s="94"/>
      <c r="GH1278" s="94"/>
      <c r="GI1278" s="94"/>
      <c r="GJ1278" s="94"/>
      <c r="GK1278" s="94"/>
      <c r="GL1278" s="94"/>
      <c r="GM1278" s="94"/>
      <c r="GN1278" s="94"/>
      <c r="GO1278" s="94"/>
      <c r="GP1278" s="94"/>
      <c r="GQ1278" s="94"/>
      <c r="GR1278" s="94"/>
      <c r="GS1278" s="94"/>
      <c r="GT1278" s="94"/>
      <c r="GU1278" s="94"/>
      <c r="GV1278" s="94"/>
      <c r="GW1278" s="94"/>
      <c r="GX1278" s="94"/>
      <c r="GY1278" s="94"/>
      <c r="GZ1278" s="94"/>
      <c r="HA1278" s="1"/>
      <c r="HB1278" s="1"/>
    </row>
    <row r="1279" spans="1:210" s="4" customFormat="1">
      <c r="A1279" s="3"/>
      <c r="B1279" s="3"/>
      <c r="C1279" s="3"/>
      <c r="D1279" s="3"/>
      <c r="E1279" s="9"/>
      <c r="F1279" s="51"/>
      <c r="G1279" s="250" t="s">
        <v>6</v>
      </c>
      <c r="H1279" s="3" t="s">
        <v>317</v>
      </c>
      <c r="I1279" s="3"/>
      <c r="J1279" s="3"/>
      <c r="K1279" s="3"/>
      <c r="L1279" s="3"/>
      <c r="M1279" s="5"/>
      <c r="N1279" s="3" t="str">
        <f>Главная!$Y$8</f>
        <v>итого</v>
      </c>
      <c r="O1279" s="3"/>
      <c r="P1279" s="5"/>
      <c r="Q1279" s="3" t="s">
        <v>26</v>
      </c>
      <c r="R1279" s="3"/>
      <c r="S1279" s="5"/>
      <c r="T1279" s="84"/>
      <c r="U1279" s="24"/>
      <c r="V1279" s="3"/>
      <c r="W1279" s="12">
        <f>SUM($Y1279:$HA1279)</f>
        <v>0</v>
      </c>
      <c r="X1279" s="12"/>
      <c r="Y1279" s="46"/>
      <c r="Z1279" s="92">
        <f>IF(Z$8="",0,Z1268+Z1276)</f>
        <v>0</v>
      </c>
      <c r="AA1279" s="92">
        <f>IF(AA$8="",0,AA1268+AA1276)</f>
        <v>0</v>
      </c>
      <c r="AB1279" s="92">
        <f>IF(AB$8="",0,AB1268+AB1276)</f>
        <v>0</v>
      </c>
      <c r="AC1279" s="92">
        <f t="shared" ref="AC1279:CM1279" si="5883">IF(AC$8="",0,AC1268+AC1276)</f>
        <v>0</v>
      </c>
      <c r="AD1279" s="92">
        <f t="shared" si="5883"/>
        <v>0</v>
      </c>
      <c r="AE1279" s="92">
        <f t="shared" si="5883"/>
        <v>0</v>
      </c>
      <c r="AF1279" s="92">
        <f t="shared" si="5883"/>
        <v>0</v>
      </c>
      <c r="AG1279" s="92">
        <f t="shared" si="5883"/>
        <v>0</v>
      </c>
      <c r="AH1279" s="92">
        <f t="shared" si="5883"/>
        <v>0</v>
      </c>
      <c r="AI1279" s="92">
        <f t="shared" si="5883"/>
        <v>0</v>
      </c>
      <c r="AJ1279" s="92">
        <f t="shared" si="5883"/>
        <v>0</v>
      </c>
      <c r="AK1279" s="92">
        <f t="shared" si="5883"/>
        <v>0</v>
      </c>
      <c r="AL1279" s="92">
        <f t="shared" si="5883"/>
        <v>0</v>
      </c>
      <c r="AM1279" s="92">
        <f t="shared" si="5883"/>
        <v>0</v>
      </c>
      <c r="AN1279" s="92">
        <f t="shared" si="5883"/>
        <v>0</v>
      </c>
      <c r="AO1279" s="92">
        <f t="shared" si="5883"/>
        <v>0</v>
      </c>
      <c r="AP1279" s="92">
        <f t="shared" si="5883"/>
        <v>0</v>
      </c>
      <c r="AQ1279" s="92">
        <f t="shared" si="5883"/>
        <v>0</v>
      </c>
      <c r="AR1279" s="92">
        <f t="shared" si="5883"/>
        <v>0</v>
      </c>
      <c r="AS1279" s="92">
        <f t="shared" si="5883"/>
        <v>0</v>
      </c>
      <c r="AT1279" s="92">
        <f t="shared" si="5883"/>
        <v>0</v>
      </c>
      <c r="AU1279" s="92">
        <f t="shared" si="5883"/>
        <v>0</v>
      </c>
      <c r="AV1279" s="92">
        <f t="shared" si="5883"/>
        <v>0</v>
      </c>
      <c r="AW1279" s="92">
        <f t="shared" si="5883"/>
        <v>0</v>
      </c>
      <c r="AX1279" s="92">
        <f t="shared" si="5883"/>
        <v>0</v>
      </c>
      <c r="AY1279" s="92">
        <f t="shared" si="5883"/>
        <v>0</v>
      </c>
      <c r="AZ1279" s="92">
        <f t="shared" si="5883"/>
        <v>0</v>
      </c>
      <c r="BA1279" s="92">
        <f t="shared" si="5883"/>
        <v>0</v>
      </c>
      <c r="BB1279" s="92">
        <f t="shared" si="5883"/>
        <v>0</v>
      </c>
      <c r="BC1279" s="92">
        <f t="shared" si="5883"/>
        <v>0</v>
      </c>
      <c r="BD1279" s="92">
        <f t="shared" si="5883"/>
        <v>0</v>
      </c>
      <c r="BE1279" s="92">
        <f t="shared" si="5883"/>
        <v>0</v>
      </c>
      <c r="BF1279" s="92">
        <f t="shared" si="5883"/>
        <v>0</v>
      </c>
      <c r="BG1279" s="92">
        <f t="shared" si="5883"/>
        <v>0</v>
      </c>
      <c r="BH1279" s="92">
        <f t="shared" si="5883"/>
        <v>0</v>
      </c>
      <c r="BI1279" s="92">
        <f t="shared" si="5883"/>
        <v>0</v>
      </c>
      <c r="BJ1279" s="92">
        <f t="shared" si="5883"/>
        <v>0</v>
      </c>
      <c r="BK1279" s="92">
        <f t="shared" si="5883"/>
        <v>0</v>
      </c>
      <c r="BL1279" s="92">
        <f t="shared" si="5883"/>
        <v>0</v>
      </c>
      <c r="BM1279" s="92">
        <f t="shared" si="5883"/>
        <v>0</v>
      </c>
      <c r="BN1279" s="92">
        <f t="shared" si="5883"/>
        <v>0</v>
      </c>
      <c r="BO1279" s="92">
        <f t="shared" si="5883"/>
        <v>0</v>
      </c>
      <c r="BP1279" s="92">
        <f t="shared" si="5883"/>
        <v>0</v>
      </c>
      <c r="BQ1279" s="92">
        <f t="shared" si="5883"/>
        <v>0</v>
      </c>
      <c r="BR1279" s="92">
        <f t="shared" si="5883"/>
        <v>0</v>
      </c>
      <c r="BS1279" s="92">
        <f t="shared" si="5883"/>
        <v>0</v>
      </c>
      <c r="BT1279" s="92">
        <f t="shared" si="5883"/>
        <v>0</v>
      </c>
      <c r="BU1279" s="92">
        <f t="shared" si="5883"/>
        <v>0</v>
      </c>
      <c r="BV1279" s="92">
        <f t="shared" si="5883"/>
        <v>0</v>
      </c>
      <c r="BW1279" s="92">
        <f t="shared" si="5883"/>
        <v>0</v>
      </c>
      <c r="BX1279" s="92">
        <f t="shared" si="5883"/>
        <v>0</v>
      </c>
      <c r="BY1279" s="92">
        <f t="shared" si="5883"/>
        <v>0</v>
      </c>
      <c r="BZ1279" s="92">
        <f t="shared" si="5883"/>
        <v>0</v>
      </c>
      <c r="CA1279" s="92">
        <f t="shared" si="5883"/>
        <v>0</v>
      </c>
      <c r="CB1279" s="92">
        <f t="shared" si="5883"/>
        <v>0</v>
      </c>
      <c r="CC1279" s="92">
        <f t="shared" si="5883"/>
        <v>0</v>
      </c>
      <c r="CD1279" s="92">
        <f t="shared" si="5883"/>
        <v>0</v>
      </c>
      <c r="CE1279" s="92">
        <f t="shared" si="5883"/>
        <v>0</v>
      </c>
      <c r="CF1279" s="92">
        <f t="shared" si="5883"/>
        <v>0</v>
      </c>
      <c r="CG1279" s="92">
        <f t="shared" si="5883"/>
        <v>0</v>
      </c>
      <c r="CH1279" s="92">
        <f t="shared" si="5883"/>
        <v>0</v>
      </c>
      <c r="CI1279" s="92">
        <f t="shared" si="5883"/>
        <v>0</v>
      </c>
      <c r="CJ1279" s="92">
        <f t="shared" si="5883"/>
        <v>0</v>
      </c>
      <c r="CK1279" s="92">
        <f t="shared" si="5883"/>
        <v>0</v>
      </c>
      <c r="CL1279" s="92">
        <f t="shared" si="5883"/>
        <v>0</v>
      </c>
      <c r="CM1279" s="92">
        <f t="shared" si="5883"/>
        <v>0</v>
      </c>
      <c r="CN1279" s="92">
        <f t="shared" ref="CN1279:DG1279" si="5884">IF(CN$8="",0,CN1268+CN1276)</f>
        <v>0</v>
      </c>
      <c r="CO1279" s="92">
        <f t="shared" si="5884"/>
        <v>0</v>
      </c>
      <c r="CP1279" s="92">
        <f t="shared" si="5884"/>
        <v>0</v>
      </c>
      <c r="CQ1279" s="92">
        <f t="shared" si="5884"/>
        <v>0</v>
      </c>
      <c r="CR1279" s="92">
        <f t="shared" si="5884"/>
        <v>0</v>
      </c>
      <c r="CS1279" s="92">
        <f t="shared" si="5884"/>
        <v>0</v>
      </c>
      <c r="CT1279" s="92">
        <f t="shared" si="5884"/>
        <v>0</v>
      </c>
      <c r="CU1279" s="92">
        <f t="shared" si="5884"/>
        <v>0</v>
      </c>
      <c r="CV1279" s="92">
        <f t="shared" si="5884"/>
        <v>0</v>
      </c>
      <c r="CW1279" s="92">
        <f t="shared" si="5884"/>
        <v>0</v>
      </c>
      <c r="CX1279" s="92">
        <f t="shared" si="5884"/>
        <v>0</v>
      </c>
      <c r="CY1279" s="92">
        <f t="shared" si="5884"/>
        <v>0</v>
      </c>
      <c r="CZ1279" s="92">
        <f t="shared" si="5884"/>
        <v>0</v>
      </c>
      <c r="DA1279" s="92">
        <f t="shared" si="5884"/>
        <v>0</v>
      </c>
      <c r="DB1279" s="92">
        <f t="shared" si="5884"/>
        <v>0</v>
      </c>
      <c r="DC1279" s="92">
        <f t="shared" si="5884"/>
        <v>0</v>
      </c>
      <c r="DD1279" s="92">
        <f t="shared" si="5884"/>
        <v>0</v>
      </c>
      <c r="DE1279" s="92">
        <f t="shared" si="5884"/>
        <v>0</v>
      </c>
      <c r="DF1279" s="92">
        <f t="shared" si="5884"/>
        <v>0</v>
      </c>
      <c r="DG1279" s="92">
        <f t="shared" si="5884"/>
        <v>0</v>
      </c>
      <c r="DH1279" s="92">
        <f t="shared" ref="DH1279:FS1279" si="5885">IF(DH$8="",0,DH1268+DH1276)</f>
        <v>0</v>
      </c>
      <c r="DI1279" s="92">
        <f t="shared" si="5885"/>
        <v>0</v>
      </c>
      <c r="DJ1279" s="92">
        <f t="shared" si="5885"/>
        <v>0</v>
      </c>
      <c r="DK1279" s="92">
        <f t="shared" si="5885"/>
        <v>0</v>
      </c>
      <c r="DL1279" s="92">
        <f t="shared" si="5885"/>
        <v>0</v>
      </c>
      <c r="DM1279" s="92">
        <f t="shared" si="5885"/>
        <v>0</v>
      </c>
      <c r="DN1279" s="92">
        <f t="shared" si="5885"/>
        <v>0</v>
      </c>
      <c r="DO1279" s="92">
        <f t="shared" si="5885"/>
        <v>0</v>
      </c>
      <c r="DP1279" s="92">
        <f t="shared" si="5885"/>
        <v>0</v>
      </c>
      <c r="DQ1279" s="92">
        <f t="shared" si="5885"/>
        <v>0</v>
      </c>
      <c r="DR1279" s="92">
        <f t="shared" si="5885"/>
        <v>0</v>
      </c>
      <c r="DS1279" s="92">
        <f t="shared" si="5885"/>
        <v>0</v>
      </c>
      <c r="DT1279" s="92">
        <f t="shared" si="5885"/>
        <v>0</v>
      </c>
      <c r="DU1279" s="92">
        <f t="shared" si="5885"/>
        <v>0</v>
      </c>
      <c r="DV1279" s="92">
        <f t="shared" si="5885"/>
        <v>0</v>
      </c>
      <c r="DW1279" s="92">
        <f t="shared" si="5885"/>
        <v>0</v>
      </c>
      <c r="DX1279" s="92">
        <f t="shared" si="5885"/>
        <v>0</v>
      </c>
      <c r="DY1279" s="92">
        <f t="shared" si="5885"/>
        <v>0</v>
      </c>
      <c r="DZ1279" s="92">
        <f t="shared" si="5885"/>
        <v>0</v>
      </c>
      <c r="EA1279" s="92">
        <f t="shared" si="5885"/>
        <v>0</v>
      </c>
      <c r="EB1279" s="92">
        <f t="shared" si="5885"/>
        <v>0</v>
      </c>
      <c r="EC1279" s="92">
        <f t="shared" si="5885"/>
        <v>0</v>
      </c>
      <c r="ED1279" s="92">
        <f t="shared" si="5885"/>
        <v>0</v>
      </c>
      <c r="EE1279" s="92">
        <f t="shared" si="5885"/>
        <v>0</v>
      </c>
      <c r="EF1279" s="92">
        <f t="shared" si="5885"/>
        <v>0</v>
      </c>
      <c r="EG1279" s="92">
        <f t="shared" si="5885"/>
        <v>0</v>
      </c>
      <c r="EH1279" s="92">
        <f t="shared" si="5885"/>
        <v>0</v>
      </c>
      <c r="EI1279" s="92">
        <f t="shared" si="5885"/>
        <v>0</v>
      </c>
      <c r="EJ1279" s="92">
        <f t="shared" si="5885"/>
        <v>0</v>
      </c>
      <c r="EK1279" s="92">
        <f t="shared" si="5885"/>
        <v>0</v>
      </c>
      <c r="EL1279" s="92">
        <f t="shared" si="5885"/>
        <v>0</v>
      </c>
      <c r="EM1279" s="92">
        <f t="shared" si="5885"/>
        <v>0</v>
      </c>
      <c r="EN1279" s="92">
        <f t="shared" si="5885"/>
        <v>0</v>
      </c>
      <c r="EO1279" s="92">
        <f t="shared" si="5885"/>
        <v>0</v>
      </c>
      <c r="EP1279" s="92">
        <f t="shared" si="5885"/>
        <v>0</v>
      </c>
      <c r="EQ1279" s="92">
        <f t="shared" si="5885"/>
        <v>0</v>
      </c>
      <c r="ER1279" s="92">
        <f t="shared" si="5885"/>
        <v>0</v>
      </c>
      <c r="ES1279" s="92">
        <f t="shared" si="5885"/>
        <v>0</v>
      </c>
      <c r="ET1279" s="92">
        <f t="shared" si="5885"/>
        <v>0</v>
      </c>
      <c r="EU1279" s="92">
        <f t="shared" si="5885"/>
        <v>0</v>
      </c>
      <c r="EV1279" s="92">
        <f t="shared" si="5885"/>
        <v>0</v>
      </c>
      <c r="EW1279" s="92">
        <f t="shared" si="5885"/>
        <v>0</v>
      </c>
      <c r="EX1279" s="92">
        <f t="shared" si="5885"/>
        <v>0</v>
      </c>
      <c r="EY1279" s="92">
        <f t="shared" si="5885"/>
        <v>0</v>
      </c>
      <c r="EZ1279" s="92">
        <f t="shared" si="5885"/>
        <v>0</v>
      </c>
      <c r="FA1279" s="92">
        <f t="shared" si="5885"/>
        <v>0</v>
      </c>
      <c r="FB1279" s="92">
        <f t="shared" si="5885"/>
        <v>0</v>
      </c>
      <c r="FC1279" s="92">
        <f t="shared" si="5885"/>
        <v>0</v>
      </c>
      <c r="FD1279" s="92">
        <f t="shared" si="5885"/>
        <v>0</v>
      </c>
      <c r="FE1279" s="92">
        <f t="shared" si="5885"/>
        <v>0</v>
      </c>
      <c r="FF1279" s="92">
        <f t="shared" si="5885"/>
        <v>0</v>
      </c>
      <c r="FG1279" s="92">
        <f t="shared" si="5885"/>
        <v>0</v>
      </c>
      <c r="FH1279" s="92">
        <f t="shared" si="5885"/>
        <v>0</v>
      </c>
      <c r="FI1279" s="92">
        <f t="shared" si="5885"/>
        <v>0</v>
      </c>
      <c r="FJ1279" s="92">
        <f t="shared" si="5885"/>
        <v>0</v>
      </c>
      <c r="FK1279" s="92">
        <f t="shared" si="5885"/>
        <v>0</v>
      </c>
      <c r="FL1279" s="92">
        <f t="shared" si="5885"/>
        <v>0</v>
      </c>
      <c r="FM1279" s="92">
        <f t="shared" si="5885"/>
        <v>0</v>
      </c>
      <c r="FN1279" s="92">
        <f t="shared" si="5885"/>
        <v>0</v>
      </c>
      <c r="FO1279" s="92">
        <f t="shared" si="5885"/>
        <v>0</v>
      </c>
      <c r="FP1279" s="92">
        <f t="shared" si="5885"/>
        <v>0</v>
      </c>
      <c r="FQ1279" s="92">
        <f t="shared" si="5885"/>
        <v>0</v>
      </c>
      <c r="FR1279" s="92">
        <f t="shared" si="5885"/>
        <v>0</v>
      </c>
      <c r="FS1279" s="92">
        <f t="shared" si="5885"/>
        <v>0</v>
      </c>
      <c r="FT1279" s="92">
        <f t="shared" ref="FT1279:GZ1279" si="5886">IF(FT$8="",0,FT1268+FT1276)</f>
        <v>0</v>
      </c>
      <c r="FU1279" s="92">
        <f t="shared" si="5886"/>
        <v>0</v>
      </c>
      <c r="FV1279" s="92">
        <f t="shared" si="5886"/>
        <v>0</v>
      </c>
      <c r="FW1279" s="92">
        <f t="shared" si="5886"/>
        <v>0</v>
      </c>
      <c r="FX1279" s="92">
        <f t="shared" si="5886"/>
        <v>0</v>
      </c>
      <c r="FY1279" s="92">
        <f t="shared" si="5886"/>
        <v>0</v>
      </c>
      <c r="FZ1279" s="92">
        <f t="shared" si="5886"/>
        <v>0</v>
      </c>
      <c r="GA1279" s="92">
        <f t="shared" si="5886"/>
        <v>0</v>
      </c>
      <c r="GB1279" s="92">
        <f t="shared" si="5886"/>
        <v>0</v>
      </c>
      <c r="GC1279" s="92">
        <f t="shared" si="5886"/>
        <v>0</v>
      </c>
      <c r="GD1279" s="92">
        <f t="shared" si="5886"/>
        <v>0</v>
      </c>
      <c r="GE1279" s="92">
        <f t="shared" si="5886"/>
        <v>0</v>
      </c>
      <c r="GF1279" s="92">
        <f t="shared" si="5886"/>
        <v>0</v>
      </c>
      <c r="GG1279" s="92">
        <f t="shared" si="5886"/>
        <v>0</v>
      </c>
      <c r="GH1279" s="92">
        <f t="shared" si="5886"/>
        <v>0</v>
      </c>
      <c r="GI1279" s="92">
        <f t="shared" si="5886"/>
        <v>0</v>
      </c>
      <c r="GJ1279" s="92">
        <f t="shared" si="5886"/>
        <v>0</v>
      </c>
      <c r="GK1279" s="92">
        <f t="shared" si="5886"/>
        <v>0</v>
      </c>
      <c r="GL1279" s="92">
        <f t="shared" si="5886"/>
        <v>0</v>
      </c>
      <c r="GM1279" s="92">
        <f t="shared" si="5886"/>
        <v>0</v>
      </c>
      <c r="GN1279" s="92">
        <f t="shared" si="5886"/>
        <v>0</v>
      </c>
      <c r="GO1279" s="92">
        <f t="shared" si="5886"/>
        <v>0</v>
      </c>
      <c r="GP1279" s="92">
        <f t="shared" si="5886"/>
        <v>0</v>
      </c>
      <c r="GQ1279" s="92">
        <f t="shared" si="5886"/>
        <v>0</v>
      </c>
      <c r="GR1279" s="92">
        <f t="shared" si="5886"/>
        <v>0</v>
      </c>
      <c r="GS1279" s="92">
        <f t="shared" si="5886"/>
        <v>0</v>
      </c>
      <c r="GT1279" s="92">
        <f t="shared" si="5886"/>
        <v>0</v>
      </c>
      <c r="GU1279" s="92">
        <f t="shared" si="5886"/>
        <v>0</v>
      </c>
      <c r="GV1279" s="92">
        <f t="shared" si="5886"/>
        <v>0</v>
      </c>
      <c r="GW1279" s="92">
        <f t="shared" si="5886"/>
        <v>0</v>
      </c>
      <c r="GX1279" s="92">
        <f t="shared" si="5886"/>
        <v>0</v>
      </c>
      <c r="GY1279" s="92">
        <f t="shared" si="5886"/>
        <v>0</v>
      </c>
      <c r="GZ1279" s="92">
        <f t="shared" si="5886"/>
        <v>0</v>
      </c>
      <c r="HA1279" s="3"/>
      <c r="HB1279" s="3"/>
    </row>
    <row r="1280" spans="1:210" ht="4.95" customHeight="1">
      <c r="A1280" s="1"/>
      <c r="B1280" s="1"/>
      <c r="C1280" s="1"/>
      <c r="D1280" s="1"/>
      <c r="E1280" s="263"/>
      <c r="F1280" s="48"/>
      <c r="G1280" s="231"/>
      <c r="H1280" s="1"/>
      <c r="I1280" s="1"/>
      <c r="J1280" s="1"/>
      <c r="K1280" s="1"/>
      <c r="L1280" s="1"/>
      <c r="M1280" s="5"/>
      <c r="N1280" s="1"/>
      <c r="O1280" s="1"/>
      <c r="P1280" s="5"/>
      <c r="Q1280" s="1"/>
      <c r="R1280" s="1"/>
      <c r="S1280" s="5"/>
      <c r="T1280" s="7"/>
      <c r="U1280" s="24"/>
      <c r="V1280" s="1"/>
      <c r="W1280" s="12"/>
      <c r="X1280" s="10"/>
      <c r="Y1280" s="46"/>
      <c r="Z1280" s="91"/>
      <c r="AA1280" s="94"/>
      <c r="AB1280" s="94"/>
      <c r="AC1280" s="94"/>
      <c r="AD1280" s="94"/>
      <c r="AE1280" s="94"/>
      <c r="AF1280" s="94"/>
      <c r="AG1280" s="94"/>
      <c r="AH1280" s="94"/>
      <c r="AI1280" s="94"/>
      <c r="AJ1280" s="94"/>
      <c r="AK1280" s="94"/>
      <c r="AL1280" s="94"/>
      <c r="AM1280" s="94"/>
      <c r="AN1280" s="94"/>
      <c r="AO1280" s="94"/>
      <c r="AP1280" s="94"/>
      <c r="AQ1280" s="94"/>
      <c r="AR1280" s="94"/>
      <c r="AS1280" s="94"/>
      <c r="AT1280" s="94"/>
      <c r="AU1280" s="94"/>
      <c r="AV1280" s="94"/>
      <c r="AW1280" s="94"/>
      <c r="AX1280" s="94"/>
      <c r="AY1280" s="94"/>
      <c r="AZ1280" s="94"/>
      <c r="BA1280" s="94"/>
      <c r="BB1280" s="94"/>
      <c r="BC1280" s="94"/>
      <c r="BD1280" s="94"/>
      <c r="BE1280" s="94"/>
      <c r="BF1280" s="94"/>
      <c r="BG1280" s="94"/>
      <c r="BH1280" s="94"/>
      <c r="BI1280" s="94"/>
      <c r="BJ1280" s="94"/>
      <c r="BK1280" s="94"/>
      <c r="BL1280" s="94"/>
      <c r="BM1280" s="94"/>
      <c r="BN1280" s="94"/>
      <c r="BO1280" s="94"/>
      <c r="BP1280" s="94"/>
      <c r="BQ1280" s="94"/>
      <c r="BR1280" s="94"/>
      <c r="BS1280" s="94"/>
      <c r="BT1280" s="94"/>
      <c r="BU1280" s="94"/>
      <c r="BV1280" s="94"/>
      <c r="BW1280" s="94"/>
      <c r="BX1280" s="94"/>
      <c r="BY1280" s="94"/>
      <c r="BZ1280" s="94"/>
      <c r="CA1280" s="94"/>
      <c r="CB1280" s="94"/>
      <c r="CC1280" s="94"/>
      <c r="CD1280" s="94"/>
      <c r="CE1280" s="94"/>
      <c r="CF1280" s="94"/>
      <c r="CG1280" s="94"/>
      <c r="CH1280" s="94"/>
      <c r="CI1280" s="94"/>
      <c r="CJ1280" s="94"/>
      <c r="CK1280" s="94"/>
      <c r="CL1280" s="94"/>
      <c r="CM1280" s="94"/>
      <c r="CN1280" s="94"/>
      <c r="CO1280" s="94"/>
      <c r="CP1280" s="94"/>
      <c r="CQ1280" s="94"/>
      <c r="CR1280" s="94"/>
      <c r="CS1280" s="94"/>
      <c r="CT1280" s="94"/>
      <c r="CU1280" s="94"/>
      <c r="CV1280" s="94"/>
      <c r="CW1280" s="94"/>
      <c r="CX1280" s="94"/>
      <c r="CY1280" s="94"/>
      <c r="CZ1280" s="94"/>
      <c r="DA1280" s="94"/>
      <c r="DB1280" s="94"/>
      <c r="DC1280" s="94"/>
      <c r="DD1280" s="94"/>
      <c r="DE1280" s="94"/>
      <c r="DF1280" s="94"/>
      <c r="DG1280" s="94"/>
      <c r="DH1280" s="94"/>
      <c r="DI1280" s="94"/>
      <c r="DJ1280" s="94"/>
      <c r="DK1280" s="94"/>
      <c r="DL1280" s="94"/>
      <c r="DM1280" s="94"/>
      <c r="DN1280" s="94"/>
      <c r="DO1280" s="94"/>
      <c r="DP1280" s="94"/>
      <c r="DQ1280" s="94"/>
      <c r="DR1280" s="94"/>
      <c r="DS1280" s="94"/>
      <c r="DT1280" s="94"/>
      <c r="DU1280" s="94"/>
      <c r="DV1280" s="94"/>
      <c r="DW1280" s="94"/>
      <c r="DX1280" s="94"/>
      <c r="DY1280" s="94"/>
      <c r="DZ1280" s="94"/>
      <c r="EA1280" s="94"/>
      <c r="EB1280" s="94"/>
      <c r="EC1280" s="94"/>
      <c r="ED1280" s="94"/>
      <c r="EE1280" s="94"/>
      <c r="EF1280" s="94"/>
      <c r="EG1280" s="94"/>
      <c r="EH1280" s="94"/>
      <c r="EI1280" s="94"/>
      <c r="EJ1280" s="94"/>
      <c r="EK1280" s="94"/>
      <c r="EL1280" s="94"/>
      <c r="EM1280" s="94"/>
      <c r="EN1280" s="94"/>
      <c r="EO1280" s="94"/>
      <c r="EP1280" s="94"/>
      <c r="EQ1280" s="94"/>
      <c r="ER1280" s="94"/>
      <c r="ES1280" s="94"/>
      <c r="ET1280" s="94"/>
      <c r="EU1280" s="94"/>
      <c r="EV1280" s="94"/>
      <c r="EW1280" s="94"/>
      <c r="EX1280" s="94"/>
      <c r="EY1280" s="94"/>
      <c r="EZ1280" s="94"/>
      <c r="FA1280" s="94"/>
      <c r="FB1280" s="94"/>
      <c r="FC1280" s="94"/>
      <c r="FD1280" s="94"/>
      <c r="FE1280" s="94"/>
      <c r="FF1280" s="94"/>
      <c r="FG1280" s="94"/>
      <c r="FH1280" s="94"/>
      <c r="FI1280" s="94"/>
      <c r="FJ1280" s="94"/>
      <c r="FK1280" s="94"/>
      <c r="FL1280" s="94"/>
      <c r="FM1280" s="94"/>
      <c r="FN1280" s="94"/>
      <c r="FO1280" s="94"/>
      <c r="FP1280" s="94"/>
      <c r="FQ1280" s="94"/>
      <c r="FR1280" s="94"/>
      <c r="FS1280" s="94"/>
      <c r="FT1280" s="94"/>
      <c r="FU1280" s="94"/>
      <c r="FV1280" s="94"/>
      <c r="FW1280" s="94"/>
      <c r="FX1280" s="94"/>
      <c r="FY1280" s="94"/>
      <c r="FZ1280" s="94"/>
      <c r="GA1280" s="94"/>
      <c r="GB1280" s="94"/>
      <c r="GC1280" s="94"/>
      <c r="GD1280" s="94"/>
      <c r="GE1280" s="94"/>
      <c r="GF1280" s="94"/>
      <c r="GG1280" s="94"/>
      <c r="GH1280" s="94"/>
      <c r="GI1280" s="94"/>
      <c r="GJ1280" s="94"/>
      <c r="GK1280" s="94"/>
      <c r="GL1280" s="94"/>
      <c r="GM1280" s="94"/>
      <c r="GN1280" s="94"/>
      <c r="GO1280" s="94"/>
      <c r="GP1280" s="94"/>
      <c r="GQ1280" s="94"/>
      <c r="GR1280" s="94"/>
      <c r="GS1280" s="94"/>
      <c r="GT1280" s="94"/>
      <c r="GU1280" s="94"/>
      <c r="GV1280" s="94"/>
      <c r="GW1280" s="94"/>
      <c r="GX1280" s="94"/>
      <c r="GY1280" s="94"/>
      <c r="GZ1280" s="94"/>
      <c r="HA1280" s="1"/>
      <c r="HB1280" s="1"/>
    </row>
    <row r="1281" spans="1:210" s="4" customFormat="1">
      <c r="A1281" s="3"/>
      <c r="B1281" s="3"/>
      <c r="C1281" s="3"/>
      <c r="D1281" s="3"/>
      <c r="E1281" s="9"/>
      <c r="F1281" s="51"/>
      <c r="G1281" s="250" t="s">
        <v>6</v>
      </c>
      <c r="H1281" s="3" t="s">
        <v>318</v>
      </c>
      <c r="I1281" s="3"/>
      <c r="J1281" s="3"/>
      <c r="K1281" s="3"/>
      <c r="L1281" s="3"/>
      <c r="M1281" s="5"/>
      <c r="N1281" s="3" t="str">
        <f>Главная!$Y$8</f>
        <v>итого</v>
      </c>
      <c r="O1281" s="3"/>
      <c r="P1281" s="5"/>
      <c r="Q1281" s="3" t="s">
        <v>26</v>
      </c>
      <c r="R1281" s="3"/>
      <c r="S1281" s="5"/>
      <c r="T1281" s="84"/>
      <c r="U1281" s="24"/>
      <c r="V1281" s="3"/>
      <c r="W1281" s="12">
        <f>SUMIFS($Y1281:$HA1281,$Y$8:$HA$8,MAX($Y$8:$HA$8))</f>
        <v>0</v>
      </c>
      <c r="X1281" s="12"/>
      <c r="Y1281" s="46"/>
      <c r="Z1281" s="92">
        <f t="shared" ref="Z1281:CK1281" si="5887">IF(Z$8="",0,Y1281+Z1279)</f>
        <v>0</v>
      </c>
      <c r="AA1281" s="92">
        <f t="shared" si="5887"/>
        <v>0</v>
      </c>
      <c r="AB1281" s="92">
        <f t="shared" si="5887"/>
        <v>0</v>
      </c>
      <c r="AC1281" s="92">
        <f t="shared" si="5887"/>
        <v>0</v>
      </c>
      <c r="AD1281" s="92">
        <f t="shared" si="5887"/>
        <v>0</v>
      </c>
      <c r="AE1281" s="92">
        <f t="shared" si="5887"/>
        <v>0</v>
      </c>
      <c r="AF1281" s="92">
        <f t="shared" si="5887"/>
        <v>0</v>
      </c>
      <c r="AG1281" s="92">
        <f t="shared" si="5887"/>
        <v>0</v>
      </c>
      <c r="AH1281" s="92">
        <f t="shared" si="5887"/>
        <v>0</v>
      </c>
      <c r="AI1281" s="92">
        <f t="shared" si="5887"/>
        <v>0</v>
      </c>
      <c r="AJ1281" s="92">
        <f t="shared" si="5887"/>
        <v>0</v>
      </c>
      <c r="AK1281" s="92">
        <f t="shared" si="5887"/>
        <v>0</v>
      </c>
      <c r="AL1281" s="92">
        <f t="shared" si="5887"/>
        <v>0</v>
      </c>
      <c r="AM1281" s="92">
        <f t="shared" si="5887"/>
        <v>0</v>
      </c>
      <c r="AN1281" s="92">
        <f t="shared" si="5887"/>
        <v>0</v>
      </c>
      <c r="AO1281" s="92">
        <f t="shared" si="5887"/>
        <v>0</v>
      </c>
      <c r="AP1281" s="92">
        <f t="shared" si="5887"/>
        <v>0</v>
      </c>
      <c r="AQ1281" s="92">
        <f t="shared" si="5887"/>
        <v>0</v>
      </c>
      <c r="AR1281" s="92">
        <f t="shared" si="5887"/>
        <v>0</v>
      </c>
      <c r="AS1281" s="92">
        <f t="shared" si="5887"/>
        <v>0</v>
      </c>
      <c r="AT1281" s="92">
        <f t="shared" si="5887"/>
        <v>0</v>
      </c>
      <c r="AU1281" s="92">
        <f t="shared" si="5887"/>
        <v>0</v>
      </c>
      <c r="AV1281" s="92">
        <f t="shared" si="5887"/>
        <v>0</v>
      </c>
      <c r="AW1281" s="92">
        <f t="shared" si="5887"/>
        <v>0</v>
      </c>
      <c r="AX1281" s="92">
        <f t="shared" si="5887"/>
        <v>0</v>
      </c>
      <c r="AY1281" s="92">
        <f t="shared" si="5887"/>
        <v>0</v>
      </c>
      <c r="AZ1281" s="92">
        <f t="shared" si="5887"/>
        <v>0</v>
      </c>
      <c r="BA1281" s="92">
        <f t="shared" si="5887"/>
        <v>0</v>
      </c>
      <c r="BB1281" s="92">
        <f t="shared" si="5887"/>
        <v>0</v>
      </c>
      <c r="BC1281" s="92">
        <f t="shared" si="5887"/>
        <v>0</v>
      </c>
      <c r="BD1281" s="92">
        <f t="shared" si="5887"/>
        <v>0</v>
      </c>
      <c r="BE1281" s="92">
        <f t="shared" si="5887"/>
        <v>0</v>
      </c>
      <c r="BF1281" s="92">
        <f t="shared" si="5887"/>
        <v>0</v>
      </c>
      <c r="BG1281" s="92">
        <f t="shared" si="5887"/>
        <v>0</v>
      </c>
      <c r="BH1281" s="92">
        <f t="shared" si="5887"/>
        <v>0</v>
      </c>
      <c r="BI1281" s="92">
        <f t="shared" si="5887"/>
        <v>0</v>
      </c>
      <c r="BJ1281" s="92">
        <f t="shared" si="5887"/>
        <v>0</v>
      </c>
      <c r="BK1281" s="92">
        <f t="shared" si="5887"/>
        <v>0</v>
      </c>
      <c r="BL1281" s="92">
        <f t="shared" si="5887"/>
        <v>0</v>
      </c>
      <c r="BM1281" s="92">
        <f t="shared" si="5887"/>
        <v>0</v>
      </c>
      <c r="BN1281" s="92">
        <f t="shared" si="5887"/>
        <v>0</v>
      </c>
      <c r="BO1281" s="92">
        <f t="shared" si="5887"/>
        <v>0</v>
      </c>
      <c r="BP1281" s="92">
        <f t="shared" si="5887"/>
        <v>0</v>
      </c>
      <c r="BQ1281" s="92">
        <f t="shared" si="5887"/>
        <v>0</v>
      </c>
      <c r="BR1281" s="92">
        <f t="shared" si="5887"/>
        <v>0</v>
      </c>
      <c r="BS1281" s="92">
        <f t="shared" si="5887"/>
        <v>0</v>
      </c>
      <c r="BT1281" s="92">
        <f t="shared" si="5887"/>
        <v>0</v>
      </c>
      <c r="BU1281" s="92">
        <f t="shared" si="5887"/>
        <v>0</v>
      </c>
      <c r="BV1281" s="92">
        <f t="shared" si="5887"/>
        <v>0</v>
      </c>
      <c r="BW1281" s="92">
        <f t="shared" si="5887"/>
        <v>0</v>
      </c>
      <c r="BX1281" s="92">
        <f t="shared" si="5887"/>
        <v>0</v>
      </c>
      <c r="BY1281" s="92">
        <f t="shared" si="5887"/>
        <v>0</v>
      </c>
      <c r="BZ1281" s="92">
        <f t="shared" si="5887"/>
        <v>0</v>
      </c>
      <c r="CA1281" s="92">
        <f t="shared" si="5887"/>
        <v>0</v>
      </c>
      <c r="CB1281" s="92">
        <f t="shared" si="5887"/>
        <v>0</v>
      </c>
      <c r="CC1281" s="92">
        <f t="shared" si="5887"/>
        <v>0</v>
      </c>
      <c r="CD1281" s="92">
        <f t="shared" si="5887"/>
        <v>0</v>
      </c>
      <c r="CE1281" s="92">
        <f t="shared" si="5887"/>
        <v>0</v>
      </c>
      <c r="CF1281" s="92">
        <f t="shared" si="5887"/>
        <v>0</v>
      </c>
      <c r="CG1281" s="92">
        <f t="shared" si="5887"/>
        <v>0</v>
      </c>
      <c r="CH1281" s="92">
        <f t="shared" si="5887"/>
        <v>0</v>
      </c>
      <c r="CI1281" s="92">
        <f t="shared" si="5887"/>
        <v>0</v>
      </c>
      <c r="CJ1281" s="92">
        <f t="shared" si="5887"/>
        <v>0</v>
      </c>
      <c r="CK1281" s="92">
        <f t="shared" si="5887"/>
        <v>0</v>
      </c>
      <c r="CL1281" s="92">
        <f t="shared" ref="CL1281:DG1281" si="5888">IF(CL$8="",0,CK1281+CL1279)</f>
        <v>0</v>
      </c>
      <c r="CM1281" s="92">
        <f t="shared" si="5888"/>
        <v>0</v>
      </c>
      <c r="CN1281" s="92">
        <f t="shared" si="5888"/>
        <v>0</v>
      </c>
      <c r="CO1281" s="92">
        <f t="shared" si="5888"/>
        <v>0</v>
      </c>
      <c r="CP1281" s="92">
        <f t="shared" si="5888"/>
        <v>0</v>
      </c>
      <c r="CQ1281" s="92">
        <f t="shared" si="5888"/>
        <v>0</v>
      </c>
      <c r="CR1281" s="92">
        <f t="shared" si="5888"/>
        <v>0</v>
      </c>
      <c r="CS1281" s="92">
        <f t="shared" si="5888"/>
        <v>0</v>
      </c>
      <c r="CT1281" s="92">
        <f t="shared" si="5888"/>
        <v>0</v>
      </c>
      <c r="CU1281" s="92">
        <f t="shared" si="5888"/>
        <v>0</v>
      </c>
      <c r="CV1281" s="92">
        <f t="shared" si="5888"/>
        <v>0</v>
      </c>
      <c r="CW1281" s="92">
        <f t="shared" si="5888"/>
        <v>0</v>
      </c>
      <c r="CX1281" s="92">
        <f t="shared" si="5888"/>
        <v>0</v>
      </c>
      <c r="CY1281" s="92">
        <f t="shared" si="5888"/>
        <v>0</v>
      </c>
      <c r="CZ1281" s="92">
        <f t="shared" si="5888"/>
        <v>0</v>
      </c>
      <c r="DA1281" s="92">
        <f t="shared" si="5888"/>
        <v>0</v>
      </c>
      <c r="DB1281" s="92">
        <f t="shared" si="5888"/>
        <v>0</v>
      </c>
      <c r="DC1281" s="92">
        <f t="shared" si="5888"/>
        <v>0</v>
      </c>
      <c r="DD1281" s="92">
        <f t="shared" si="5888"/>
        <v>0</v>
      </c>
      <c r="DE1281" s="92">
        <f t="shared" si="5888"/>
        <v>0</v>
      </c>
      <c r="DF1281" s="92">
        <f t="shared" si="5888"/>
        <v>0</v>
      </c>
      <c r="DG1281" s="92">
        <f t="shared" si="5888"/>
        <v>0</v>
      </c>
      <c r="DH1281" s="92">
        <f t="shared" ref="DH1281" si="5889">IF(DH$8="",0,DG1281+DH1279)</f>
        <v>0</v>
      </c>
      <c r="DI1281" s="92">
        <f t="shared" ref="DI1281" si="5890">IF(DI$8="",0,DH1281+DI1279)</f>
        <v>0</v>
      </c>
      <c r="DJ1281" s="92">
        <f t="shared" ref="DJ1281" si="5891">IF(DJ$8="",0,DI1281+DJ1279)</f>
        <v>0</v>
      </c>
      <c r="DK1281" s="92">
        <f t="shared" ref="DK1281" si="5892">IF(DK$8="",0,DJ1281+DK1279)</f>
        <v>0</v>
      </c>
      <c r="DL1281" s="92">
        <f t="shared" ref="DL1281" si="5893">IF(DL$8="",0,DK1281+DL1279)</f>
        <v>0</v>
      </c>
      <c r="DM1281" s="92">
        <f t="shared" ref="DM1281" si="5894">IF(DM$8="",0,DL1281+DM1279)</f>
        <v>0</v>
      </c>
      <c r="DN1281" s="92">
        <f t="shared" ref="DN1281" si="5895">IF(DN$8="",0,DM1281+DN1279)</f>
        <v>0</v>
      </c>
      <c r="DO1281" s="92">
        <f t="shared" ref="DO1281" si="5896">IF(DO$8="",0,DN1281+DO1279)</f>
        <v>0</v>
      </c>
      <c r="DP1281" s="92">
        <f t="shared" ref="DP1281" si="5897">IF(DP$8="",0,DO1281+DP1279)</f>
        <v>0</v>
      </c>
      <c r="DQ1281" s="92">
        <f t="shared" ref="DQ1281" si="5898">IF(DQ$8="",0,DP1281+DQ1279)</f>
        <v>0</v>
      </c>
      <c r="DR1281" s="92">
        <f t="shared" ref="DR1281" si="5899">IF(DR$8="",0,DQ1281+DR1279)</f>
        <v>0</v>
      </c>
      <c r="DS1281" s="92">
        <f t="shared" ref="DS1281" si="5900">IF(DS$8="",0,DR1281+DS1279)</f>
        <v>0</v>
      </c>
      <c r="DT1281" s="92">
        <f t="shared" ref="DT1281" si="5901">IF(DT$8="",0,DS1281+DT1279)</f>
        <v>0</v>
      </c>
      <c r="DU1281" s="92">
        <f t="shared" ref="DU1281" si="5902">IF(DU$8="",0,DT1281+DU1279)</f>
        <v>0</v>
      </c>
      <c r="DV1281" s="92">
        <f t="shared" ref="DV1281" si="5903">IF(DV$8="",0,DU1281+DV1279)</f>
        <v>0</v>
      </c>
      <c r="DW1281" s="92">
        <f t="shared" ref="DW1281" si="5904">IF(DW$8="",0,DV1281+DW1279)</f>
        <v>0</v>
      </c>
      <c r="DX1281" s="92">
        <f t="shared" ref="DX1281" si="5905">IF(DX$8="",0,DW1281+DX1279)</f>
        <v>0</v>
      </c>
      <c r="DY1281" s="92">
        <f t="shared" ref="DY1281" si="5906">IF(DY$8="",0,DX1281+DY1279)</f>
        <v>0</v>
      </c>
      <c r="DZ1281" s="92">
        <f t="shared" ref="DZ1281" si="5907">IF(DZ$8="",0,DY1281+DZ1279)</f>
        <v>0</v>
      </c>
      <c r="EA1281" s="92">
        <f t="shared" ref="EA1281" si="5908">IF(EA$8="",0,DZ1281+EA1279)</f>
        <v>0</v>
      </c>
      <c r="EB1281" s="92">
        <f t="shared" ref="EB1281" si="5909">IF(EB$8="",0,EA1281+EB1279)</f>
        <v>0</v>
      </c>
      <c r="EC1281" s="92">
        <f t="shared" ref="EC1281" si="5910">IF(EC$8="",0,EB1281+EC1279)</f>
        <v>0</v>
      </c>
      <c r="ED1281" s="92">
        <f t="shared" ref="ED1281" si="5911">IF(ED$8="",0,EC1281+ED1279)</f>
        <v>0</v>
      </c>
      <c r="EE1281" s="92">
        <f t="shared" ref="EE1281" si="5912">IF(EE$8="",0,ED1281+EE1279)</f>
        <v>0</v>
      </c>
      <c r="EF1281" s="92">
        <f t="shared" ref="EF1281" si="5913">IF(EF$8="",0,EE1281+EF1279)</f>
        <v>0</v>
      </c>
      <c r="EG1281" s="92">
        <f t="shared" ref="EG1281" si="5914">IF(EG$8="",0,EF1281+EG1279)</f>
        <v>0</v>
      </c>
      <c r="EH1281" s="92">
        <f t="shared" ref="EH1281" si="5915">IF(EH$8="",0,EG1281+EH1279)</f>
        <v>0</v>
      </c>
      <c r="EI1281" s="92">
        <f t="shared" ref="EI1281" si="5916">IF(EI$8="",0,EH1281+EI1279)</f>
        <v>0</v>
      </c>
      <c r="EJ1281" s="92">
        <f t="shared" ref="EJ1281" si="5917">IF(EJ$8="",0,EI1281+EJ1279)</f>
        <v>0</v>
      </c>
      <c r="EK1281" s="92">
        <f t="shared" ref="EK1281" si="5918">IF(EK$8="",0,EJ1281+EK1279)</f>
        <v>0</v>
      </c>
      <c r="EL1281" s="92">
        <f t="shared" ref="EL1281" si="5919">IF(EL$8="",0,EK1281+EL1279)</f>
        <v>0</v>
      </c>
      <c r="EM1281" s="92">
        <f t="shared" ref="EM1281" si="5920">IF(EM$8="",0,EL1281+EM1279)</f>
        <v>0</v>
      </c>
      <c r="EN1281" s="92">
        <f t="shared" ref="EN1281" si="5921">IF(EN$8="",0,EM1281+EN1279)</f>
        <v>0</v>
      </c>
      <c r="EO1281" s="92">
        <f t="shared" ref="EO1281" si="5922">IF(EO$8="",0,EN1281+EO1279)</f>
        <v>0</v>
      </c>
      <c r="EP1281" s="92">
        <f t="shared" ref="EP1281" si="5923">IF(EP$8="",0,EO1281+EP1279)</f>
        <v>0</v>
      </c>
      <c r="EQ1281" s="92">
        <f t="shared" ref="EQ1281" si="5924">IF(EQ$8="",0,EP1281+EQ1279)</f>
        <v>0</v>
      </c>
      <c r="ER1281" s="92">
        <f t="shared" ref="ER1281" si="5925">IF(ER$8="",0,EQ1281+ER1279)</f>
        <v>0</v>
      </c>
      <c r="ES1281" s="92">
        <f t="shared" ref="ES1281" si="5926">IF(ES$8="",0,ER1281+ES1279)</f>
        <v>0</v>
      </c>
      <c r="ET1281" s="92">
        <f t="shared" ref="ET1281" si="5927">IF(ET$8="",0,ES1281+ET1279)</f>
        <v>0</v>
      </c>
      <c r="EU1281" s="92">
        <f t="shared" ref="EU1281" si="5928">IF(EU$8="",0,ET1281+EU1279)</f>
        <v>0</v>
      </c>
      <c r="EV1281" s="92">
        <f t="shared" ref="EV1281" si="5929">IF(EV$8="",0,EU1281+EV1279)</f>
        <v>0</v>
      </c>
      <c r="EW1281" s="92">
        <f t="shared" ref="EW1281" si="5930">IF(EW$8="",0,EV1281+EW1279)</f>
        <v>0</v>
      </c>
      <c r="EX1281" s="92">
        <f t="shared" ref="EX1281" si="5931">IF(EX$8="",0,EW1281+EX1279)</f>
        <v>0</v>
      </c>
      <c r="EY1281" s="92">
        <f t="shared" ref="EY1281" si="5932">IF(EY$8="",0,EX1281+EY1279)</f>
        <v>0</v>
      </c>
      <c r="EZ1281" s="92">
        <f t="shared" ref="EZ1281" si="5933">IF(EZ$8="",0,EY1281+EZ1279)</f>
        <v>0</v>
      </c>
      <c r="FA1281" s="92">
        <f t="shared" ref="FA1281" si="5934">IF(FA$8="",0,EZ1281+FA1279)</f>
        <v>0</v>
      </c>
      <c r="FB1281" s="92">
        <f t="shared" ref="FB1281" si="5935">IF(FB$8="",0,FA1281+FB1279)</f>
        <v>0</v>
      </c>
      <c r="FC1281" s="92">
        <f t="shared" ref="FC1281" si="5936">IF(FC$8="",0,FB1281+FC1279)</f>
        <v>0</v>
      </c>
      <c r="FD1281" s="92">
        <f t="shared" ref="FD1281" si="5937">IF(FD$8="",0,FC1281+FD1279)</f>
        <v>0</v>
      </c>
      <c r="FE1281" s="92">
        <f t="shared" ref="FE1281" si="5938">IF(FE$8="",0,FD1281+FE1279)</f>
        <v>0</v>
      </c>
      <c r="FF1281" s="92">
        <f t="shared" ref="FF1281" si="5939">IF(FF$8="",0,FE1281+FF1279)</f>
        <v>0</v>
      </c>
      <c r="FG1281" s="92">
        <f t="shared" ref="FG1281" si="5940">IF(FG$8="",0,FF1281+FG1279)</f>
        <v>0</v>
      </c>
      <c r="FH1281" s="92">
        <f t="shared" ref="FH1281" si="5941">IF(FH$8="",0,FG1281+FH1279)</f>
        <v>0</v>
      </c>
      <c r="FI1281" s="92">
        <f t="shared" ref="FI1281" si="5942">IF(FI$8="",0,FH1281+FI1279)</f>
        <v>0</v>
      </c>
      <c r="FJ1281" s="92">
        <f t="shared" ref="FJ1281" si="5943">IF(FJ$8="",0,FI1281+FJ1279)</f>
        <v>0</v>
      </c>
      <c r="FK1281" s="92">
        <f t="shared" ref="FK1281" si="5944">IF(FK$8="",0,FJ1281+FK1279)</f>
        <v>0</v>
      </c>
      <c r="FL1281" s="92">
        <f t="shared" ref="FL1281" si="5945">IF(FL$8="",0,FK1281+FL1279)</f>
        <v>0</v>
      </c>
      <c r="FM1281" s="92">
        <f t="shared" ref="FM1281" si="5946">IF(FM$8="",0,FL1281+FM1279)</f>
        <v>0</v>
      </c>
      <c r="FN1281" s="92">
        <f t="shared" ref="FN1281" si="5947">IF(FN$8="",0,FM1281+FN1279)</f>
        <v>0</v>
      </c>
      <c r="FO1281" s="92">
        <f t="shared" ref="FO1281" si="5948">IF(FO$8="",0,FN1281+FO1279)</f>
        <v>0</v>
      </c>
      <c r="FP1281" s="92">
        <f t="shared" ref="FP1281" si="5949">IF(FP$8="",0,FO1281+FP1279)</f>
        <v>0</v>
      </c>
      <c r="FQ1281" s="92">
        <f t="shared" ref="FQ1281" si="5950">IF(FQ$8="",0,FP1281+FQ1279)</f>
        <v>0</v>
      </c>
      <c r="FR1281" s="92">
        <f t="shared" ref="FR1281" si="5951">IF(FR$8="",0,FQ1281+FR1279)</f>
        <v>0</v>
      </c>
      <c r="FS1281" s="92">
        <f t="shared" ref="FS1281" si="5952">IF(FS$8="",0,FR1281+FS1279)</f>
        <v>0</v>
      </c>
      <c r="FT1281" s="92">
        <f t="shared" ref="FT1281" si="5953">IF(FT$8="",0,FS1281+FT1279)</f>
        <v>0</v>
      </c>
      <c r="FU1281" s="92">
        <f t="shared" ref="FU1281" si="5954">IF(FU$8="",0,FT1281+FU1279)</f>
        <v>0</v>
      </c>
      <c r="FV1281" s="92">
        <f t="shared" ref="FV1281" si="5955">IF(FV$8="",0,FU1281+FV1279)</f>
        <v>0</v>
      </c>
      <c r="FW1281" s="92">
        <f t="shared" ref="FW1281" si="5956">IF(FW$8="",0,FV1281+FW1279)</f>
        <v>0</v>
      </c>
      <c r="FX1281" s="92">
        <f t="shared" ref="FX1281" si="5957">IF(FX$8="",0,FW1281+FX1279)</f>
        <v>0</v>
      </c>
      <c r="FY1281" s="92">
        <f t="shared" ref="FY1281" si="5958">IF(FY$8="",0,FX1281+FY1279)</f>
        <v>0</v>
      </c>
      <c r="FZ1281" s="92">
        <f t="shared" ref="FZ1281" si="5959">IF(FZ$8="",0,FY1281+FZ1279)</f>
        <v>0</v>
      </c>
      <c r="GA1281" s="92">
        <f t="shared" ref="GA1281" si="5960">IF(GA$8="",0,FZ1281+GA1279)</f>
        <v>0</v>
      </c>
      <c r="GB1281" s="92">
        <f t="shared" ref="GB1281" si="5961">IF(GB$8="",0,GA1281+GB1279)</f>
        <v>0</v>
      </c>
      <c r="GC1281" s="92">
        <f t="shared" ref="GC1281" si="5962">IF(GC$8="",0,GB1281+GC1279)</f>
        <v>0</v>
      </c>
      <c r="GD1281" s="92">
        <f t="shared" ref="GD1281" si="5963">IF(GD$8="",0,GC1281+GD1279)</f>
        <v>0</v>
      </c>
      <c r="GE1281" s="92">
        <f t="shared" ref="GE1281" si="5964">IF(GE$8="",0,GD1281+GE1279)</f>
        <v>0</v>
      </c>
      <c r="GF1281" s="92">
        <f t="shared" ref="GF1281" si="5965">IF(GF$8="",0,GE1281+GF1279)</f>
        <v>0</v>
      </c>
      <c r="GG1281" s="92">
        <f t="shared" ref="GG1281" si="5966">IF(GG$8="",0,GF1281+GG1279)</f>
        <v>0</v>
      </c>
      <c r="GH1281" s="92">
        <f t="shared" ref="GH1281" si="5967">IF(GH$8="",0,GG1281+GH1279)</f>
        <v>0</v>
      </c>
      <c r="GI1281" s="92">
        <f t="shared" ref="GI1281" si="5968">IF(GI$8="",0,GH1281+GI1279)</f>
        <v>0</v>
      </c>
      <c r="GJ1281" s="92">
        <f t="shared" ref="GJ1281" si="5969">IF(GJ$8="",0,GI1281+GJ1279)</f>
        <v>0</v>
      </c>
      <c r="GK1281" s="92">
        <f t="shared" ref="GK1281" si="5970">IF(GK$8="",0,GJ1281+GK1279)</f>
        <v>0</v>
      </c>
      <c r="GL1281" s="92">
        <f t="shared" ref="GL1281" si="5971">IF(GL$8="",0,GK1281+GL1279)</f>
        <v>0</v>
      </c>
      <c r="GM1281" s="92">
        <f t="shared" ref="GM1281" si="5972">IF(GM$8="",0,GL1281+GM1279)</f>
        <v>0</v>
      </c>
      <c r="GN1281" s="92">
        <f t="shared" ref="GN1281" si="5973">IF(GN$8="",0,GM1281+GN1279)</f>
        <v>0</v>
      </c>
      <c r="GO1281" s="92">
        <f t="shared" ref="GO1281" si="5974">IF(GO$8="",0,GN1281+GO1279)</f>
        <v>0</v>
      </c>
      <c r="GP1281" s="92">
        <f t="shared" ref="GP1281" si="5975">IF(GP$8="",0,GO1281+GP1279)</f>
        <v>0</v>
      </c>
      <c r="GQ1281" s="92">
        <f t="shared" ref="GQ1281" si="5976">IF(GQ$8="",0,GP1281+GQ1279)</f>
        <v>0</v>
      </c>
      <c r="GR1281" s="92">
        <f t="shared" ref="GR1281" si="5977">IF(GR$8="",0,GQ1281+GR1279)</f>
        <v>0</v>
      </c>
      <c r="GS1281" s="92">
        <f t="shared" ref="GS1281" si="5978">IF(GS$8="",0,GR1281+GS1279)</f>
        <v>0</v>
      </c>
      <c r="GT1281" s="92">
        <f t="shared" ref="GT1281" si="5979">IF(GT$8="",0,GS1281+GT1279)</f>
        <v>0</v>
      </c>
      <c r="GU1281" s="92">
        <f t="shared" ref="GU1281" si="5980">IF(GU$8="",0,GT1281+GU1279)</f>
        <v>0</v>
      </c>
      <c r="GV1281" s="92">
        <f t="shared" ref="GV1281" si="5981">IF(GV$8="",0,GU1281+GV1279)</f>
        <v>0</v>
      </c>
      <c r="GW1281" s="92">
        <f t="shared" ref="GW1281" si="5982">IF(GW$8="",0,GV1281+GW1279)</f>
        <v>0</v>
      </c>
      <c r="GX1281" s="92">
        <f t="shared" ref="GX1281" si="5983">IF(GX$8="",0,GW1281+GX1279)</f>
        <v>0</v>
      </c>
      <c r="GY1281" s="92">
        <f t="shared" ref="GY1281" si="5984">IF(GY$8="",0,GX1281+GY1279)</f>
        <v>0</v>
      </c>
      <c r="GZ1281" s="92">
        <f t="shared" ref="GZ1281" si="5985">IF(GZ$8="",0,GY1281+GZ1279)</f>
        <v>0</v>
      </c>
      <c r="HA1281" s="3"/>
      <c r="HB1281" s="3"/>
    </row>
    <row r="1282" spans="1:210" ht="4.2" customHeight="1">
      <c r="A1282" s="1"/>
      <c r="B1282" s="1"/>
      <c r="C1282" s="1"/>
      <c r="D1282" s="1"/>
      <c r="E1282" s="263"/>
      <c r="F1282" s="48"/>
      <c r="G1282" s="231"/>
      <c r="H1282" s="18"/>
      <c r="I1282" s="18"/>
      <c r="J1282" s="18"/>
      <c r="K1282" s="18"/>
      <c r="L1282" s="1"/>
      <c r="M1282" s="5"/>
      <c r="N1282" s="18"/>
      <c r="O1282" s="1"/>
      <c r="P1282" s="5"/>
      <c r="Q1282" s="1"/>
      <c r="R1282" s="1"/>
      <c r="S1282" s="5"/>
      <c r="T1282" s="7"/>
      <c r="U1282" s="24"/>
      <c r="V1282" s="1"/>
      <c r="W1282" s="18"/>
      <c r="X1282" s="10"/>
      <c r="Y1282" s="46"/>
      <c r="Z1282" s="95"/>
      <c r="AA1282" s="95"/>
      <c r="AB1282" s="95"/>
      <c r="AC1282" s="95"/>
      <c r="AD1282" s="95"/>
      <c r="AE1282" s="95"/>
      <c r="AF1282" s="95"/>
      <c r="AG1282" s="95"/>
      <c r="AH1282" s="95"/>
      <c r="AI1282" s="95"/>
      <c r="AJ1282" s="95"/>
      <c r="AK1282" s="95"/>
      <c r="AL1282" s="95"/>
      <c r="AM1282" s="95"/>
      <c r="AN1282" s="95"/>
      <c r="AO1282" s="95"/>
      <c r="AP1282" s="95"/>
      <c r="AQ1282" s="95"/>
      <c r="AR1282" s="95"/>
      <c r="AS1282" s="95"/>
      <c r="AT1282" s="95"/>
      <c r="AU1282" s="95"/>
      <c r="AV1282" s="95"/>
      <c r="AW1282" s="95"/>
      <c r="AX1282" s="95"/>
      <c r="AY1282" s="95"/>
      <c r="AZ1282" s="95"/>
      <c r="BA1282" s="95"/>
      <c r="BB1282" s="95"/>
      <c r="BC1282" s="95"/>
      <c r="BD1282" s="95"/>
      <c r="BE1282" s="95"/>
      <c r="BF1282" s="95"/>
      <c r="BG1282" s="95"/>
      <c r="BH1282" s="95"/>
      <c r="BI1282" s="95"/>
      <c r="BJ1282" s="95"/>
      <c r="BK1282" s="95"/>
      <c r="BL1282" s="95"/>
      <c r="BM1282" s="95"/>
      <c r="BN1282" s="95"/>
      <c r="BO1282" s="95"/>
      <c r="BP1282" s="95"/>
      <c r="BQ1282" s="95"/>
      <c r="BR1282" s="95"/>
      <c r="BS1282" s="95"/>
      <c r="BT1282" s="95"/>
      <c r="BU1282" s="95"/>
      <c r="BV1282" s="95"/>
      <c r="BW1282" s="95"/>
      <c r="BX1282" s="95"/>
      <c r="BY1282" s="95"/>
      <c r="BZ1282" s="95"/>
      <c r="CA1282" s="95"/>
      <c r="CB1282" s="95"/>
      <c r="CC1282" s="95"/>
      <c r="CD1282" s="95"/>
      <c r="CE1282" s="95"/>
      <c r="CF1282" s="95"/>
      <c r="CG1282" s="95"/>
      <c r="CH1282" s="95"/>
      <c r="CI1282" s="95"/>
      <c r="CJ1282" s="95"/>
      <c r="CK1282" s="95"/>
      <c r="CL1282" s="95"/>
      <c r="CM1282" s="95"/>
      <c r="CN1282" s="95"/>
      <c r="CO1282" s="95"/>
      <c r="CP1282" s="95"/>
      <c r="CQ1282" s="95"/>
      <c r="CR1282" s="95"/>
      <c r="CS1282" s="95"/>
      <c r="CT1282" s="95"/>
      <c r="CU1282" s="95"/>
      <c r="CV1282" s="95"/>
      <c r="CW1282" s="95"/>
      <c r="CX1282" s="95"/>
      <c r="CY1282" s="95"/>
      <c r="CZ1282" s="95"/>
      <c r="DA1282" s="95"/>
      <c r="DB1282" s="95"/>
      <c r="DC1282" s="95"/>
      <c r="DD1282" s="95"/>
      <c r="DE1282" s="95"/>
      <c r="DF1282" s="95"/>
      <c r="DG1282" s="95"/>
      <c r="DH1282" s="95"/>
      <c r="DI1282" s="95"/>
      <c r="DJ1282" s="95"/>
      <c r="DK1282" s="95"/>
      <c r="DL1282" s="95"/>
      <c r="DM1282" s="95"/>
      <c r="DN1282" s="95"/>
      <c r="DO1282" s="95"/>
      <c r="DP1282" s="95"/>
      <c r="DQ1282" s="95"/>
      <c r="DR1282" s="95"/>
      <c r="DS1282" s="95"/>
      <c r="DT1282" s="95"/>
      <c r="DU1282" s="95"/>
      <c r="DV1282" s="95"/>
      <c r="DW1282" s="95"/>
      <c r="DX1282" s="95"/>
      <c r="DY1282" s="95"/>
      <c r="DZ1282" s="95"/>
      <c r="EA1282" s="95"/>
      <c r="EB1282" s="95"/>
      <c r="EC1282" s="95"/>
      <c r="ED1282" s="95"/>
      <c r="EE1282" s="95"/>
      <c r="EF1282" s="95"/>
      <c r="EG1282" s="95"/>
      <c r="EH1282" s="95"/>
      <c r="EI1282" s="95"/>
      <c r="EJ1282" s="95"/>
      <c r="EK1282" s="95"/>
      <c r="EL1282" s="95"/>
      <c r="EM1282" s="95"/>
      <c r="EN1282" s="95"/>
      <c r="EO1282" s="95"/>
      <c r="EP1282" s="95"/>
      <c r="EQ1282" s="95"/>
      <c r="ER1282" s="95"/>
      <c r="ES1282" s="95"/>
      <c r="ET1282" s="95"/>
      <c r="EU1282" s="95"/>
      <c r="EV1282" s="95"/>
      <c r="EW1282" s="95"/>
      <c r="EX1282" s="95"/>
      <c r="EY1282" s="95"/>
      <c r="EZ1282" s="95"/>
      <c r="FA1282" s="95"/>
      <c r="FB1282" s="95"/>
      <c r="FC1282" s="95"/>
      <c r="FD1282" s="95"/>
      <c r="FE1282" s="95"/>
      <c r="FF1282" s="95"/>
      <c r="FG1282" s="95"/>
      <c r="FH1282" s="95"/>
      <c r="FI1282" s="95"/>
      <c r="FJ1282" s="95"/>
      <c r="FK1282" s="95"/>
      <c r="FL1282" s="95"/>
      <c r="FM1282" s="95"/>
      <c r="FN1282" s="95"/>
      <c r="FO1282" s="95"/>
      <c r="FP1282" s="95"/>
      <c r="FQ1282" s="95"/>
      <c r="FR1282" s="95"/>
      <c r="FS1282" s="95"/>
      <c r="FT1282" s="95"/>
      <c r="FU1282" s="95"/>
      <c r="FV1282" s="95"/>
      <c r="FW1282" s="95"/>
      <c r="FX1282" s="95"/>
      <c r="FY1282" s="95"/>
      <c r="FZ1282" s="95"/>
      <c r="GA1282" s="95"/>
      <c r="GB1282" s="95"/>
      <c r="GC1282" s="95"/>
      <c r="GD1282" s="95"/>
      <c r="GE1282" s="95"/>
      <c r="GF1282" s="95"/>
      <c r="GG1282" s="95"/>
      <c r="GH1282" s="95"/>
      <c r="GI1282" s="95"/>
      <c r="GJ1282" s="95"/>
      <c r="GK1282" s="95"/>
      <c r="GL1282" s="95"/>
      <c r="GM1282" s="95"/>
      <c r="GN1282" s="95"/>
      <c r="GO1282" s="95"/>
      <c r="GP1282" s="95"/>
      <c r="GQ1282" s="95"/>
      <c r="GR1282" s="95"/>
      <c r="GS1282" s="95"/>
      <c r="GT1282" s="95"/>
      <c r="GU1282" s="95"/>
      <c r="GV1282" s="95"/>
      <c r="GW1282" s="95"/>
      <c r="GX1282" s="95"/>
      <c r="GY1282" s="95"/>
      <c r="GZ1282" s="95"/>
      <c r="HA1282" s="1"/>
      <c r="HB1282" s="1"/>
    </row>
    <row r="1283" spans="1:210" ht="7.2" customHeight="1">
      <c r="A1283" s="1"/>
      <c r="B1283" s="1"/>
      <c r="C1283" s="1"/>
      <c r="D1283" s="1"/>
      <c r="E1283" s="263"/>
      <c r="F1283" s="48"/>
      <c r="G1283" s="231"/>
      <c r="H1283" s="1"/>
      <c r="I1283" s="1"/>
      <c r="J1283" s="1"/>
      <c r="K1283" s="1"/>
      <c r="L1283" s="1"/>
      <c r="M1283" s="5"/>
      <c r="N1283" s="1"/>
      <c r="O1283" s="1"/>
      <c r="P1283" s="5"/>
      <c r="Q1283" s="1"/>
      <c r="R1283" s="1"/>
      <c r="S1283" s="5"/>
      <c r="T1283" s="7"/>
      <c r="U1283" s="24"/>
      <c r="V1283" s="1"/>
      <c r="W1283" s="12"/>
      <c r="X1283" s="10"/>
      <c r="Y1283" s="46"/>
      <c r="Z1283" s="93"/>
      <c r="AA1283" s="94"/>
      <c r="AB1283" s="94"/>
      <c r="AC1283" s="94"/>
      <c r="AD1283" s="94"/>
      <c r="AE1283" s="94"/>
      <c r="AF1283" s="94"/>
      <c r="AG1283" s="94"/>
      <c r="AH1283" s="94"/>
      <c r="AI1283" s="94"/>
      <c r="AJ1283" s="94"/>
      <c r="AK1283" s="94"/>
      <c r="AL1283" s="94"/>
      <c r="AM1283" s="94"/>
      <c r="AN1283" s="94"/>
      <c r="AO1283" s="94"/>
      <c r="AP1283" s="94"/>
      <c r="AQ1283" s="94"/>
      <c r="AR1283" s="94"/>
      <c r="AS1283" s="94"/>
      <c r="AT1283" s="94"/>
      <c r="AU1283" s="94"/>
      <c r="AV1283" s="94"/>
      <c r="AW1283" s="94"/>
      <c r="AX1283" s="94"/>
      <c r="AY1283" s="94"/>
      <c r="AZ1283" s="94"/>
      <c r="BA1283" s="94"/>
      <c r="BB1283" s="94"/>
      <c r="BC1283" s="94"/>
      <c r="BD1283" s="94"/>
      <c r="BE1283" s="94"/>
      <c r="BF1283" s="94"/>
      <c r="BG1283" s="94"/>
      <c r="BH1283" s="94"/>
      <c r="BI1283" s="94"/>
      <c r="BJ1283" s="94"/>
      <c r="BK1283" s="94"/>
      <c r="BL1283" s="94"/>
      <c r="BM1283" s="94"/>
      <c r="BN1283" s="94"/>
      <c r="BO1283" s="94"/>
      <c r="BP1283" s="94"/>
      <c r="BQ1283" s="94"/>
      <c r="BR1283" s="94"/>
      <c r="BS1283" s="94"/>
      <c r="BT1283" s="94"/>
      <c r="BU1283" s="94"/>
      <c r="BV1283" s="94"/>
      <c r="BW1283" s="94"/>
      <c r="BX1283" s="94"/>
      <c r="BY1283" s="94"/>
      <c r="BZ1283" s="94"/>
      <c r="CA1283" s="94"/>
      <c r="CB1283" s="94"/>
      <c r="CC1283" s="94"/>
      <c r="CD1283" s="94"/>
      <c r="CE1283" s="94"/>
      <c r="CF1283" s="94"/>
      <c r="CG1283" s="94"/>
      <c r="CH1283" s="94"/>
      <c r="CI1283" s="94"/>
      <c r="CJ1283" s="94"/>
      <c r="CK1283" s="94"/>
      <c r="CL1283" s="94"/>
      <c r="CM1283" s="94"/>
      <c r="CN1283" s="94"/>
      <c r="CO1283" s="94"/>
      <c r="CP1283" s="94"/>
      <c r="CQ1283" s="94"/>
      <c r="CR1283" s="94"/>
      <c r="CS1283" s="94"/>
      <c r="CT1283" s="94"/>
      <c r="CU1283" s="94"/>
      <c r="CV1283" s="94"/>
      <c r="CW1283" s="94"/>
      <c r="CX1283" s="94"/>
      <c r="CY1283" s="94"/>
      <c r="CZ1283" s="94"/>
      <c r="DA1283" s="94"/>
      <c r="DB1283" s="94"/>
      <c r="DC1283" s="94"/>
      <c r="DD1283" s="94"/>
      <c r="DE1283" s="94"/>
      <c r="DF1283" s="94"/>
      <c r="DG1283" s="94"/>
      <c r="DH1283" s="94"/>
      <c r="DI1283" s="94"/>
      <c r="DJ1283" s="94"/>
      <c r="DK1283" s="94"/>
      <c r="DL1283" s="94"/>
      <c r="DM1283" s="94"/>
      <c r="DN1283" s="94"/>
      <c r="DO1283" s="94"/>
      <c r="DP1283" s="94"/>
      <c r="DQ1283" s="94"/>
      <c r="DR1283" s="94"/>
      <c r="DS1283" s="94"/>
      <c r="DT1283" s="94"/>
      <c r="DU1283" s="94"/>
      <c r="DV1283" s="94"/>
      <c r="DW1283" s="94"/>
      <c r="DX1283" s="94"/>
      <c r="DY1283" s="94"/>
      <c r="DZ1283" s="94"/>
      <c r="EA1283" s="94"/>
      <c r="EB1283" s="94"/>
      <c r="EC1283" s="94"/>
      <c r="ED1283" s="94"/>
      <c r="EE1283" s="94"/>
      <c r="EF1283" s="94"/>
      <c r="EG1283" s="94"/>
      <c r="EH1283" s="94"/>
      <c r="EI1283" s="94"/>
      <c r="EJ1283" s="94"/>
      <c r="EK1283" s="94"/>
      <c r="EL1283" s="94"/>
      <c r="EM1283" s="94"/>
      <c r="EN1283" s="94"/>
      <c r="EO1283" s="94"/>
      <c r="EP1283" s="94"/>
      <c r="EQ1283" s="94"/>
      <c r="ER1283" s="94"/>
      <c r="ES1283" s="94"/>
      <c r="ET1283" s="94"/>
      <c r="EU1283" s="94"/>
      <c r="EV1283" s="94"/>
      <c r="EW1283" s="94"/>
      <c r="EX1283" s="94"/>
      <c r="EY1283" s="94"/>
      <c r="EZ1283" s="94"/>
      <c r="FA1283" s="94"/>
      <c r="FB1283" s="94"/>
      <c r="FC1283" s="94"/>
      <c r="FD1283" s="94"/>
      <c r="FE1283" s="94"/>
      <c r="FF1283" s="94"/>
      <c r="FG1283" s="94"/>
      <c r="FH1283" s="94"/>
      <c r="FI1283" s="94"/>
      <c r="FJ1283" s="94"/>
      <c r="FK1283" s="94"/>
      <c r="FL1283" s="94"/>
      <c r="FM1283" s="94"/>
      <c r="FN1283" s="94"/>
      <c r="FO1283" s="94"/>
      <c r="FP1283" s="94"/>
      <c r="FQ1283" s="94"/>
      <c r="FR1283" s="94"/>
      <c r="FS1283" s="94"/>
      <c r="FT1283" s="94"/>
      <c r="FU1283" s="94"/>
      <c r="FV1283" s="94"/>
      <c r="FW1283" s="94"/>
      <c r="FX1283" s="94"/>
      <c r="FY1283" s="94"/>
      <c r="FZ1283" s="94"/>
      <c r="GA1283" s="94"/>
      <c r="GB1283" s="94"/>
      <c r="GC1283" s="94"/>
      <c r="GD1283" s="94"/>
      <c r="GE1283" s="94"/>
      <c r="GF1283" s="94"/>
      <c r="GG1283" s="94"/>
      <c r="GH1283" s="94"/>
      <c r="GI1283" s="94"/>
      <c r="GJ1283" s="94"/>
      <c r="GK1283" s="94"/>
      <c r="GL1283" s="94"/>
      <c r="GM1283" s="94"/>
      <c r="GN1283" s="94"/>
      <c r="GO1283" s="94"/>
      <c r="GP1283" s="94"/>
      <c r="GQ1283" s="94"/>
      <c r="GR1283" s="94"/>
      <c r="GS1283" s="94"/>
      <c r="GT1283" s="94"/>
      <c r="GU1283" s="94"/>
      <c r="GV1283" s="94"/>
      <c r="GW1283" s="94"/>
      <c r="GX1283" s="94"/>
      <c r="GY1283" s="94"/>
      <c r="GZ1283" s="94"/>
      <c r="HA1283" s="1"/>
      <c r="HB1283" s="1"/>
    </row>
    <row r="1284" spans="1:210" s="122" customFormat="1" ht="4.2" customHeight="1">
      <c r="A1284" s="60"/>
      <c r="B1284" s="60"/>
      <c r="C1284" s="60"/>
      <c r="D1284" s="60"/>
      <c r="E1284" s="273"/>
      <c r="F1284" s="116"/>
      <c r="G1284" s="117"/>
      <c r="H1284" s="60"/>
      <c r="I1284" s="60"/>
      <c r="J1284" s="60"/>
      <c r="K1284" s="60"/>
      <c r="L1284" s="60"/>
      <c r="M1284" s="117"/>
      <c r="N1284" s="60"/>
      <c r="O1284" s="60"/>
      <c r="P1284" s="231"/>
      <c r="Q1284" s="60"/>
      <c r="R1284" s="60"/>
      <c r="S1284" s="117"/>
      <c r="T1284" s="211"/>
      <c r="U1284" s="117"/>
      <c r="V1284" s="60"/>
      <c r="W1284" s="118"/>
      <c r="X1284" s="118"/>
      <c r="Y1284" s="119"/>
      <c r="Z1284" s="120"/>
      <c r="AA1284" s="121"/>
      <c r="AB1284" s="121"/>
      <c r="AC1284" s="121"/>
      <c r="AD1284" s="121"/>
      <c r="AE1284" s="121"/>
      <c r="AF1284" s="121"/>
      <c r="AG1284" s="121"/>
      <c r="AH1284" s="121"/>
      <c r="AI1284" s="121"/>
      <c r="AJ1284" s="121"/>
      <c r="AK1284" s="121"/>
      <c r="AL1284" s="121"/>
      <c r="AM1284" s="121"/>
      <c r="AN1284" s="121"/>
      <c r="AO1284" s="121"/>
      <c r="AP1284" s="121"/>
      <c r="AQ1284" s="121"/>
      <c r="AR1284" s="121"/>
      <c r="AS1284" s="121"/>
      <c r="AT1284" s="121"/>
      <c r="AU1284" s="121"/>
      <c r="AV1284" s="121"/>
      <c r="AW1284" s="121"/>
      <c r="AX1284" s="121"/>
      <c r="AY1284" s="121"/>
      <c r="AZ1284" s="121"/>
      <c r="BA1284" s="121"/>
      <c r="BB1284" s="121"/>
      <c r="BC1284" s="121"/>
      <c r="BD1284" s="121"/>
      <c r="BE1284" s="121"/>
      <c r="BF1284" s="121"/>
      <c r="BG1284" s="121"/>
      <c r="BH1284" s="121"/>
      <c r="BI1284" s="121"/>
      <c r="BJ1284" s="121"/>
      <c r="BK1284" s="121"/>
      <c r="BL1284" s="121"/>
      <c r="BM1284" s="121"/>
      <c r="BN1284" s="121"/>
      <c r="BO1284" s="121"/>
      <c r="BP1284" s="121"/>
      <c r="BQ1284" s="121"/>
      <c r="BR1284" s="121"/>
      <c r="BS1284" s="121"/>
      <c r="BT1284" s="121"/>
      <c r="BU1284" s="121"/>
      <c r="BV1284" s="121"/>
      <c r="BW1284" s="121"/>
      <c r="BX1284" s="121"/>
      <c r="BY1284" s="121"/>
      <c r="BZ1284" s="121"/>
      <c r="CA1284" s="121"/>
      <c r="CB1284" s="121"/>
      <c r="CC1284" s="121"/>
      <c r="CD1284" s="121"/>
      <c r="CE1284" s="121"/>
      <c r="CF1284" s="121"/>
      <c r="CG1284" s="121"/>
      <c r="CH1284" s="121"/>
      <c r="CI1284" s="121"/>
      <c r="CJ1284" s="121"/>
      <c r="CK1284" s="121"/>
      <c r="CL1284" s="121"/>
      <c r="CM1284" s="121"/>
      <c r="CN1284" s="121"/>
      <c r="CO1284" s="121"/>
      <c r="CP1284" s="121"/>
      <c r="CQ1284" s="121"/>
      <c r="CR1284" s="121"/>
      <c r="CS1284" s="121"/>
      <c r="CT1284" s="121"/>
      <c r="CU1284" s="121"/>
      <c r="CV1284" s="121"/>
      <c r="CW1284" s="121"/>
      <c r="CX1284" s="121"/>
      <c r="CY1284" s="121"/>
      <c r="CZ1284" s="121"/>
      <c r="DA1284" s="121"/>
      <c r="DB1284" s="121"/>
      <c r="DC1284" s="121"/>
      <c r="DD1284" s="121"/>
      <c r="DE1284" s="121"/>
      <c r="DF1284" s="121"/>
      <c r="DG1284" s="121"/>
      <c r="DH1284" s="121"/>
      <c r="DI1284" s="121"/>
      <c r="DJ1284" s="121"/>
      <c r="DK1284" s="121"/>
      <c r="DL1284" s="121"/>
      <c r="DM1284" s="121"/>
      <c r="DN1284" s="121"/>
      <c r="DO1284" s="121"/>
      <c r="DP1284" s="121"/>
      <c r="DQ1284" s="121"/>
      <c r="DR1284" s="121"/>
      <c r="DS1284" s="121"/>
      <c r="DT1284" s="121"/>
      <c r="DU1284" s="121"/>
      <c r="DV1284" s="121"/>
      <c r="DW1284" s="121"/>
      <c r="DX1284" s="121"/>
      <c r="DY1284" s="121"/>
      <c r="DZ1284" s="121"/>
      <c r="EA1284" s="121"/>
      <c r="EB1284" s="121"/>
      <c r="EC1284" s="121"/>
      <c r="ED1284" s="121"/>
      <c r="EE1284" s="121"/>
      <c r="EF1284" s="121"/>
      <c r="EG1284" s="121"/>
      <c r="EH1284" s="121"/>
      <c r="EI1284" s="121"/>
      <c r="EJ1284" s="121"/>
      <c r="EK1284" s="121"/>
      <c r="EL1284" s="121"/>
      <c r="EM1284" s="121"/>
      <c r="EN1284" s="121"/>
      <c r="EO1284" s="121"/>
      <c r="EP1284" s="121"/>
      <c r="EQ1284" s="121"/>
      <c r="ER1284" s="121"/>
      <c r="ES1284" s="121"/>
      <c r="ET1284" s="121"/>
      <c r="EU1284" s="121"/>
      <c r="EV1284" s="121"/>
      <c r="EW1284" s="121"/>
      <c r="EX1284" s="121"/>
      <c r="EY1284" s="121"/>
      <c r="EZ1284" s="121"/>
      <c r="FA1284" s="121"/>
      <c r="FB1284" s="121"/>
      <c r="FC1284" s="121"/>
      <c r="FD1284" s="121"/>
      <c r="FE1284" s="121"/>
      <c r="FF1284" s="121"/>
      <c r="FG1284" s="121"/>
      <c r="FH1284" s="121"/>
      <c r="FI1284" s="121"/>
      <c r="FJ1284" s="121"/>
      <c r="FK1284" s="121"/>
      <c r="FL1284" s="121"/>
      <c r="FM1284" s="121"/>
      <c r="FN1284" s="121"/>
      <c r="FO1284" s="121"/>
      <c r="FP1284" s="121"/>
      <c r="FQ1284" s="121"/>
      <c r="FR1284" s="121"/>
      <c r="FS1284" s="121"/>
      <c r="FT1284" s="121"/>
      <c r="FU1284" s="121"/>
      <c r="FV1284" s="121"/>
      <c r="FW1284" s="121"/>
      <c r="FX1284" s="121"/>
      <c r="FY1284" s="121"/>
      <c r="FZ1284" s="121"/>
      <c r="GA1284" s="121"/>
      <c r="GB1284" s="121"/>
      <c r="GC1284" s="121"/>
      <c r="GD1284" s="121"/>
      <c r="GE1284" s="121"/>
      <c r="GF1284" s="121"/>
      <c r="GG1284" s="121"/>
      <c r="GH1284" s="121"/>
      <c r="GI1284" s="121"/>
      <c r="GJ1284" s="121"/>
      <c r="GK1284" s="121"/>
      <c r="GL1284" s="121"/>
      <c r="GM1284" s="121"/>
      <c r="GN1284" s="121"/>
      <c r="GO1284" s="121"/>
      <c r="GP1284" s="121"/>
      <c r="GQ1284" s="121"/>
      <c r="GR1284" s="121"/>
      <c r="GS1284" s="121"/>
      <c r="GT1284" s="121"/>
      <c r="GU1284" s="121"/>
      <c r="GV1284" s="121"/>
      <c r="GW1284" s="121"/>
      <c r="GX1284" s="121"/>
      <c r="GY1284" s="121"/>
      <c r="GZ1284" s="121"/>
      <c r="HA1284" s="60"/>
      <c r="HB1284" s="60"/>
    </row>
    <row r="1285" spans="1:210" s="4" customFormat="1">
      <c r="A1285" s="3"/>
      <c r="B1285" s="3"/>
      <c r="C1285" s="3"/>
      <c r="D1285" s="3"/>
      <c r="E1285" s="9"/>
      <c r="F1285" s="51"/>
      <c r="G1285" s="390" t="s">
        <v>6</v>
      </c>
      <c r="H1285" s="3" t="s">
        <v>319</v>
      </c>
      <c r="I1285" s="3"/>
      <c r="J1285" s="3"/>
      <c r="K1285" s="3"/>
      <c r="L1285" s="3"/>
      <c r="M1285" s="5"/>
      <c r="N1285" s="3" t="str">
        <f>Главная!$Y$8</f>
        <v>итого</v>
      </c>
      <c r="O1285" s="3"/>
      <c r="P1285" s="5"/>
      <c r="Q1285" s="3" t="s">
        <v>26</v>
      </c>
      <c r="R1285" s="3"/>
      <c r="S1285" s="5"/>
      <c r="T1285" s="84"/>
      <c r="U1285" s="24"/>
      <c r="V1285" s="3"/>
      <c r="W1285" s="12">
        <f>IF(MIN(Y1281:HA1281)&lt;0,-MIN(Y1281:HA1281),0)</f>
        <v>0</v>
      </c>
      <c r="X1285" s="12"/>
      <c r="Y1285" s="46"/>
      <c r="Z1285" s="91"/>
      <c r="AA1285" s="92"/>
      <c r="AB1285" s="92"/>
      <c r="AC1285" s="92"/>
      <c r="AD1285" s="92"/>
      <c r="AE1285" s="92"/>
      <c r="AF1285" s="92"/>
      <c r="AG1285" s="92"/>
      <c r="AH1285" s="92"/>
      <c r="AI1285" s="92"/>
      <c r="AJ1285" s="92"/>
      <c r="AK1285" s="92"/>
      <c r="AL1285" s="92"/>
      <c r="AM1285" s="92"/>
      <c r="AN1285" s="92"/>
      <c r="AO1285" s="92"/>
      <c r="AP1285" s="92"/>
      <c r="AQ1285" s="92"/>
      <c r="AR1285" s="92"/>
      <c r="AS1285" s="92"/>
      <c r="AT1285" s="92"/>
      <c r="AU1285" s="92"/>
      <c r="AV1285" s="92"/>
      <c r="AW1285" s="92"/>
      <c r="AX1285" s="92"/>
      <c r="AY1285" s="92"/>
      <c r="AZ1285" s="92"/>
      <c r="BA1285" s="92"/>
      <c r="BB1285" s="92"/>
      <c r="BC1285" s="92"/>
      <c r="BD1285" s="92"/>
      <c r="BE1285" s="92"/>
      <c r="BF1285" s="92"/>
      <c r="BG1285" s="92"/>
      <c r="BH1285" s="92"/>
      <c r="BI1285" s="92"/>
      <c r="BJ1285" s="92"/>
      <c r="BK1285" s="92"/>
      <c r="BL1285" s="92"/>
      <c r="BM1285" s="92"/>
      <c r="BN1285" s="92"/>
      <c r="BO1285" s="92"/>
      <c r="BP1285" s="92"/>
      <c r="BQ1285" s="92"/>
      <c r="BR1285" s="92"/>
      <c r="BS1285" s="92"/>
      <c r="BT1285" s="92"/>
      <c r="BU1285" s="92"/>
      <c r="BV1285" s="92"/>
      <c r="BW1285" s="92"/>
      <c r="BX1285" s="92"/>
      <c r="BY1285" s="92"/>
      <c r="BZ1285" s="92"/>
      <c r="CA1285" s="92"/>
      <c r="CB1285" s="92"/>
      <c r="CC1285" s="92"/>
      <c r="CD1285" s="92"/>
      <c r="CE1285" s="92"/>
      <c r="CF1285" s="92"/>
      <c r="CG1285" s="92"/>
      <c r="CH1285" s="92"/>
      <c r="CI1285" s="92"/>
      <c r="CJ1285" s="92"/>
      <c r="CK1285" s="92"/>
      <c r="CL1285" s="92"/>
      <c r="CM1285" s="92"/>
      <c r="CN1285" s="92"/>
      <c r="CO1285" s="92"/>
      <c r="CP1285" s="92"/>
      <c r="CQ1285" s="92"/>
      <c r="CR1285" s="92"/>
      <c r="CS1285" s="92"/>
      <c r="CT1285" s="92"/>
      <c r="CU1285" s="92"/>
      <c r="CV1285" s="92"/>
      <c r="CW1285" s="92"/>
      <c r="CX1285" s="92"/>
      <c r="CY1285" s="92"/>
      <c r="CZ1285" s="92"/>
      <c r="DA1285" s="92"/>
      <c r="DB1285" s="92"/>
      <c r="DC1285" s="92"/>
      <c r="DD1285" s="92"/>
      <c r="DE1285" s="92"/>
      <c r="DF1285" s="92"/>
      <c r="DG1285" s="92"/>
      <c r="DH1285" s="92"/>
      <c r="DI1285" s="92"/>
      <c r="DJ1285" s="92"/>
      <c r="DK1285" s="92"/>
      <c r="DL1285" s="92"/>
      <c r="DM1285" s="92"/>
      <c r="DN1285" s="92"/>
      <c r="DO1285" s="92"/>
      <c r="DP1285" s="92"/>
      <c r="DQ1285" s="92"/>
      <c r="DR1285" s="92"/>
      <c r="DS1285" s="92"/>
      <c r="DT1285" s="92"/>
      <c r="DU1285" s="92"/>
      <c r="DV1285" s="92"/>
      <c r="DW1285" s="92"/>
      <c r="DX1285" s="92"/>
      <c r="DY1285" s="92"/>
      <c r="DZ1285" s="92"/>
      <c r="EA1285" s="92"/>
      <c r="EB1285" s="92"/>
      <c r="EC1285" s="92"/>
      <c r="ED1285" s="92"/>
      <c r="EE1285" s="92"/>
      <c r="EF1285" s="92"/>
      <c r="EG1285" s="92"/>
      <c r="EH1285" s="92"/>
      <c r="EI1285" s="92"/>
      <c r="EJ1285" s="92"/>
      <c r="EK1285" s="92"/>
      <c r="EL1285" s="92"/>
      <c r="EM1285" s="92"/>
      <c r="EN1285" s="92"/>
      <c r="EO1285" s="92"/>
      <c r="EP1285" s="92"/>
      <c r="EQ1285" s="92"/>
      <c r="ER1285" s="92"/>
      <c r="ES1285" s="92"/>
      <c r="ET1285" s="92"/>
      <c r="EU1285" s="92"/>
      <c r="EV1285" s="92"/>
      <c r="EW1285" s="92"/>
      <c r="EX1285" s="92"/>
      <c r="EY1285" s="92"/>
      <c r="EZ1285" s="92"/>
      <c r="FA1285" s="92"/>
      <c r="FB1285" s="92"/>
      <c r="FC1285" s="92"/>
      <c r="FD1285" s="92"/>
      <c r="FE1285" s="92"/>
      <c r="FF1285" s="92"/>
      <c r="FG1285" s="92"/>
      <c r="FH1285" s="92"/>
      <c r="FI1285" s="92"/>
      <c r="FJ1285" s="92"/>
      <c r="FK1285" s="92"/>
      <c r="FL1285" s="92"/>
      <c r="FM1285" s="92"/>
      <c r="FN1285" s="92"/>
      <c r="FO1285" s="92"/>
      <c r="FP1285" s="92"/>
      <c r="FQ1285" s="92"/>
      <c r="FR1285" s="92"/>
      <c r="FS1285" s="92"/>
      <c r="FT1285" s="92"/>
      <c r="FU1285" s="92"/>
      <c r="FV1285" s="92"/>
      <c r="FW1285" s="92"/>
      <c r="FX1285" s="92"/>
      <c r="FY1285" s="92"/>
      <c r="FZ1285" s="92"/>
      <c r="GA1285" s="92"/>
      <c r="GB1285" s="92"/>
      <c r="GC1285" s="92"/>
      <c r="GD1285" s="92"/>
      <c r="GE1285" s="92"/>
      <c r="GF1285" s="92"/>
      <c r="GG1285" s="92"/>
      <c r="GH1285" s="92"/>
      <c r="GI1285" s="92"/>
      <c r="GJ1285" s="92"/>
      <c r="GK1285" s="92"/>
      <c r="GL1285" s="92"/>
      <c r="GM1285" s="92"/>
      <c r="GN1285" s="92"/>
      <c r="GO1285" s="92"/>
      <c r="GP1285" s="92"/>
      <c r="GQ1285" s="92"/>
      <c r="GR1285" s="92"/>
      <c r="GS1285" s="92"/>
      <c r="GT1285" s="92"/>
      <c r="GU1285" s="92"/>
      <c r="GV1285" s="92"/>
      <c r="GW1285" s="92"/>
      <c r="GX1285" s="92"/>
      <c r="GY1285" s="92"/>
      <c r="GZ1285" s="92"/>
      <c r="HA1285" s="3"/>
      <c r="HB1285" s="3"/>
    </row>
    <row r="1286" spans="1:210" ht="4.2" customHeight="1">
      <c r="A1286" s="1"/>
      <c r="B1286" s="1"/>
      <c r="C1286" s="1"/>
      <c r="D1286" s="1"/>
      <c r="E1286" s="263"/>
      <c r="F1286" s="48"/>
      <c r="G1286" s="231"/>
      <c r="H1286" s="41"/>
      <c r="I1286" s="41"/>
      <c r="J1286" s="41"/>
      <c r="K1286" s="41"/>
      <c r="L1286" s="1"/>
      <c r="M1286" s="5"/>
      <c r="N1286" s="41"/>
      <c r="O1286" s="1"/>
      <c r="P1286" s="5"/>
      <c r="Q1286" s="1"/>
      <c r="R1286" s="1"/>
      <c r="S1286" s="5"/>
      <c r="T1286" s="7"/>
      <c r="U1286" s="24"/>
      <c r="V1286" s="1"/>
      <c r="W1286" s="41"/>
      <c r="X1286" s="10"/>
      <c r="Y1286" s="46"/>
      <c r="Z1286" s="93"/>
      <c r="AA1286" s="472"/>
      <c r="AB1286" s="472"/>
      <c r="AC1286" s="472"/>
      <c r="AD1286" s="472"/>
      <c r="AE1286" s="472"/>
      <c r="AF1286" s="472"/>
      <c r="AG1286" s="472"/>
      <c r="AH1286" s="472"/>
      <c r="AI1286" s="472"/>
      <c r="AJ1286" s="472"/>
      <c r="AK1286" s="472"/>
      <c r="AL1286" s="472"/>
      <c r="AM1286" s="472"/>
      <c r="AN1286" s="472"/>
      <c r="AO1286" s="472"/>
      <c r="AP1286" s="472"/>
      <c r="AQ1286" s="472"/>
      <c r="AR1286" s="472"/>
      <c r="AS1286" s="472"/>
      <c r="AT1286" s="472"/>
      <c r="AU1286" s="472"/>
      <c r="AV1286" s="472"/>
      <c r="AW1286" s="472"/>
      <c r="AX1286" s="472"/>
      <c r="AY1286" s="472"/>
      <c r="AZ1286" s="472"/>
      <c r="BA1286" s="472"/>
      <c r="BB1286" s="472"/>
      <c r="BC1286" s="472"/>
      <c r="BD1286" s="472"/>
      <c r="BE1286" s="472"/>
      <c r="BF1286" s="472"/>
      <c r="BG1286" s="472"/>
      <c r="BH1286" s="472"/>
      <c r="BI1286" s="472"/>
      <c r="BJ1286" s="472"/>
      <c r="BK1286" s="472"/>
      <c r="BL1286" s="472"/>
      <c r="BM1286" s="472"/>
      <c r="BN1286" s="472"/>
      <c r="BO1286" s="472"/>
      <c r="BP1286" s="472"/>
      <c r="BQ1286" s="472"/>
      <c r="BR1286" s="472"/>
      <c r="BS1286" s="472"/>
      <c r="BT1286" s="472"/>
      <c r="BU1286" s="472"/>
      <c r="BV1286" s="472"/>
      <c r="BW1286" s="472"/>
      <c r="BX1286" s="472"/>
      <c r="BY1286" s="472"/>
      <c r="BZ1286" s="472"/>
      <c r="CA1286" s="472"/>
      <c r="CB1286" s="472"/>
      <c r="CC1286" s="472"/>
      <c r="CD1286" s="472"/>
      <c r="CE1286" s="472"/>
      <c r="CF1286" s="472"/>
      <c r="CG1286" s="472"/>
      <c r="CH1286" s="472"/>
      <c r="CI1286" s="472"/>
      <c r="CJ1286" s="472"/>
      <c r="CK1286" s="472"/>
      <c r="CL1286" s="472"/>
      <c r="CM1286" s="472"/>
      <c r="CN1286" s="472"/>
      <c r="CO1286" s="472"/>
      <c r="CP1286" s="472"/>
      <c r="CQ1286" s="472"/>
      <c r="CR1286" s="472"/>
      <c r="CS1286" s="472"/>
      <c r="CT1286" s="472"/>
      <c r="CU1286" s="472"/>
      <c r="CV1286" s="472"/>
      <c r="CW1286" s="472"/>
      <c r="CX1286" s="472"/>
      <c r="CY1286" s="472"/>
      <c r="CZ1286" s="472"/>
      <c r="DA1286" s="472"/>
      <c r="DB1286" s="472"/>
      <c r="DC1286" s="472"/>
      <c r="DD1286" s="472"/>
      <c r="DE1286" s="472"/>
      <c r="DF1286" s="472"/>
      <c r="DG1286" s="472"/>
      <c r="DH1286" s="472"/>
      <c r="DI1286" s="472"/>
      <c r="DJ1286" s="472"/>
      <c r="DK1286" s="472"/>
      <c r="DL1286" s="472"/>
      <c r="DM1286" s="472"/>
      <c r="DN1286" s="472"/>
      <c r="DO1286" s="472"/>
      <c r="DP1286" s="472"/>
      <c r="DQ1286" s="472"/>
      <c r="DR1286" s="472"/>
      <c r="DS1286" s="472"/>
      <c r="DT1286" s="472"/>
      <c r="DU1286" s="472"/>
      <c r="DV1286" s="472"/>
      <c r="DW1286" s="472"/>
      <c r="DX1286" s="472"/>
      <c r="DY1286" s="472"/>
      <c r="DZ1286" s="472"/>
      <c r="EA1286" s="472"/>
      <c r="EB1286" s="472"/>
      <c r="EC1286" s="472"/>
      <c r="ED1286" s="472"/>
      <c r="EE1286" s="472"/>
      <c r="EF1286" s="472"/>
      <c r="EG1286" s="472"/>
      <c r="EH1286" s="472"/>
      <c r="EI1286" s="472"/>
      <c r="EJ1286" s="472"/>
      <c r="EK1286" s="472"/>
      <c r="EL1286" s="472"/>
      <c r="EM1286" s="472"/>
      <c r="EN1286" s="472"/>
      <c r="EO1286" s="472"/>
      <c r="EP1286" s="472"/>
      <c r="EQ1286" s="472"/>
      <c r="ER1286" s="472"/>
      <c r="ES1286" s="472"/>
      <c r="ET1286" s="472"/>
      <c r="EU1286" s="472"/>
      <c r="EV1286" s="472"/>
      <c r="EW1286" s="472"/>
      <c r="EX1286" s="472"/>
      <c r="EY1286" s="472"/>
      <c r="EZ1286" s="472"/>
      <c r="FA1286" s="472"/>
      <c r="FB1286" s="472"/>
      <c r="FC1286" s="472"/>
      <c r="FD1286" s="472"/>
      <c r="FE1286" s="472"/>
      <c r="FF1286" s="472"/>
      <c r="FG1286" s="472"/>
      <c r="FH1286" s="472"/>
      <c r="FI1286" s="472"/>
      <c r="FJ1286" s="472"/>
      <c r="FK1286" s="472"/>
      <c r="FL1286" s="472"/>
      <c r="FM1286" s="472"/>
      <c r="FN1286" s="472"/>
      <c r="FO1286" s="472"/>
      <c r="FP1286" s="472"/>
      <c r="FQ1286" s="472"/>
      <c r="FR1286" s="472"/>
      <c r="FS1286" s="472"/>
      <c r="FT1286" s="472"/>
      <c r="FU1286" s="472"/>
      <c r="FV1286" s="472"/>
      <c r="FW1286" s="472"/>
      <c r="FX1286" s="472"/>
      <c r="FY1286" s="472"/>
      <c r="FZ1286" s="472"/>
      <c r="GA1286" s="472"/>
      <c r="GB1286" s="472"/>
      <c r="GC1286" s="472"/>
      <c r="GD1286" s="472"/>
      <c r="GE1286" s="472"/>
      <c r="GF1286" s="472"/>
      <c r="GG1286" s="472"/>
      <c r="GH1286" s="472"/>
      <c r="GI1286" s="472"/>
      <c r="GJ1286" s="472"/>
      <c r="GK1286" s="472"/>
      <c r="GL1286" s="472"/>
      <c r="GM1286" s="472"/>
      <c r="GN1286" s="472"/>
      <c r="GO1286" s="472"/>
      <c r="GP1286" s="472"/>
      <c r="GQ1286" s="472"/>
      <c r="GR1286" s="472"/>
      <c r="GS1286" s="472"/>
      <c r="GT1286" s="472"/>
      <c r="GU1286" s="472"/>
      <c r="GV1286" s="472"/>
      <c r="GW1286" s="472"/>
      <c r="GX1286" s="472"/>
      <c r="GY1286" s="472"/>
      <c r="GZ1286" s="472"/>
      <c r="HA1286" s="1"/>
      <c r="HB1286" s="1"/>
    </row>
    <row r="1287" spans="1:210" ht="7.2" customHeight="1">
      <c r="A1287" s="1"/>
      <c r="B1287" s="1"/>
      <c r="C1287" s="1"/>
      <c r="D1287" s="1"/>
      <c r="E1287" s="263"/>
      <c r="F1287" s="48"/>
      <c r="G1287" s="231"/>
      <c r="H1287" s="1"/>
      <c r="I1287" s="1"/>
      <c r="J1287" s="1"/>
      <c r="K1287" s="1"/>
      <c r="L1287" s="1"/>
      <c r="M1287" s="5"/>
      <c r="N1287" s="1"/>
      <c r="O1287" s="1"/>
      <c r="P1287" s="5"/>
      <c r="Q1287" s="1"/>
      <c r="R1287" s="1"/>
      <c r="S1287" s="5"/>
      <c r="T1287" s="7"/>
      <c r="U1287" s="24"/>
      <c r="V1287" s="1"/>
      <c r="W1287" s="12"/>
      <c r="X1287" s="10"/>
      <c r="Y1287" s="46"/>
      <c r="Z1287" s="91"/>
      <c r="AA1287" s="94"/>
      <c r="AB1287" s="94"/>
      <c r="AC1287" s="94"/>
      <c r="AD1287" s="94"/>
      <c r="AE1287" s="94"/>
      <c r="AF1287" s="94"/>
      <c r="AG1287" s="94"/>
      <c r="AH1287" s="94"/>
      <c r="AI1287" s="94"/>
      <c r="AJ1287" s="94"/>
      <c r="AK1287" s="94"/>
      <c r="AL1287" s="94"/>
      <c r="AM1287" s="94"/>
      <c r="AN1287" s="94"/>
      <c r="AO1287" s="94"/>
      <c r="AP1287" s="94"/>
      <c r="AQ1287" s="94"/>
      <c r="AR1287" s="94"/>
      <c r="AS1287" s="94"/>
      <c r="AT1287" s="94"/>
      <c r="AU1287" s="94"/>
      <c r="AV1287" s="94"/>
      <c r="AW1287" s="94"/>
      <c r="AX1287" s="94"/>
      <c r="AY1287" s="94"/>
      <c r="AZ1287" s="94"/>
      <c r="BA1287" s="94"/>
      <c r="BB1287" s="94"/>
      <c r="BC1287" s="94"/>
      <c r="BD1287" s="94"/>
      <c r="BE1287" s="94"/>
      <c r="BF1287" s="94"/>
      <c r="BG1287" s="94"/>
      <c r="BH1287" s="94"/>
      <c r="BI1287" s="94"/>
      <c r="BJ1287" s="94"/>
      <c r="BK1287" s="94"/>
      <c r="BL1287" s="94"/>
      <c r="BM1287" s="94"/>
      <c r="BN1287" s="94"/>
      <c r="BO1287" s="94"/>
      <c r="BP1287" s="94"/>
      <c r="BQ1287" s="94"/>
      <c r="BR1287" s="94"/>
      <c r="BS1287" s="94"/>
      <c r="BT1287" s="94"/>
      <c r="BU1287" s="94"/>
      <c r="BV1287" s="94"/>
      <c r="BW1287" s="94"/>
      <c r="BX1287" s="94"/>
      <c r="BY1287" s="94"/>
      <c r="BZ1287" s="94"/>
      <c r="CA1287" s="94"/>
      <c r="CB1287" s="94"/>
      <c r="CC1287" s="94"/>
      <c r="CD1287" s="94"/>
      <c r="CE1287" s="94"/>
      <c r="CF1287" s="94"/>
      <c r="CG1287" s="94"/>
      <c r="CH1287" s="94"/>
      <c r="CI1287" s="94"/>
      <c r="CJ1287" s="94"/>
      <c r="CK1287" s="94"/>
      <c r="CL1287" s="94"/>
      <c r="CM1287" s="94"/>
      <c r="CN1287" s="94"/>
      <c r="CO1287" s="94"/>
      <c r="CP1287" s="94"/>
      <c r="CQ1287" s="94"/>
      <c r="CR1287" s="94"/>
      <c r="CS1287" s="94"/>
      <c r="CT1287" s="94"/>
      <c r="CU1287" s="94"/>
      <c r="CV1287" s="94"/>
      <c r="CW1287" s="94"/>
      <c r="CX1287" s="94"/>
      <c r="CY1287" s="94"/>
      <c r="CZ1287" s="94"/>
      <c r="DA1287" s="94"/>
      <c r="DB1287" s="94"/>
      <c r="DC1287" s="94"/>
      <c r="DD1287" s="94"/>
      <c r="DE1287" s="94"/>
      <c r="DF1287" s="94"/>
      <c r="DG1287" s="94"/>
      <c r="DH1287" s="94"/>
      <c r="DI1287" s="94"/>
      <c r="DJ1287" s="94"/>
      <c r="DK1287" s="94"/>
      <c r="DL1287" s="94"/>
      <c r="DM1287" s="94"/>
      <c r="DN1287" s="94"/>
      <c r="DO1287" s="94"/>
      <c r="DP1287" s="94"/>
      <c r="DQ1287" s="94"/>
      <c r="DR1287" s="94"/>
      <c r="DS1287" s="94"/>
      <c r="DT1287" s="94"/>
      <c r="DU1287" s="94"/>
      <c r="DV1287" s="94"/>
      <c r="DW1287" s="94"/>
      <c r="DX1287" s="94"/>
      <c r="DY1287" s="94"/>
      <c r="DZ1287" s="94"/>
      <c r="EA1287" s="94"/>
      <c r="EB1287" s="94"/>
      <c r="EC1287" s="94"/>
      <c r="ED1287" s="94"/>
      <c r="EE1287" s="94"/>
      <c r="EF1287" s="94"/>
      <c r="EG1287" s="94"/>
      <c r="EH1287" s="94"/>
      <c r="EI1287" s="94"/>
      <c r="EJ1287" s="94"/>
      <c r="EK1287" s="94"/>
      <c r="EL1287" s="94"/>
      <c r="EM1287" s="94"/>
      <c r="EN1287" s="94"/>
      <c r="EO1287" s="94"/>
      <c r="EP1287" s="94"/>
      <c r="EQ1287" s="94"/>
      <c r="ER1287" s="94"/>
      <c r="ES1287" s="94"/>
      <c r="ET1287" s="94"/>
      <c r="EU1287" s="94"/>
      <c r="EV1287" s="94"/>
      <c r="EW1287" s="94"/>
      <c r="EX1287" s="94"/>
      <c r="EY1287" s="94"/>
      <c r="EZ1287" s="94"/>
      <c r="FA1287" s="94"/>
      <c r="FB1287" s="94"/>
      <c r="FC1287" s="94"/>
      <c r="FD1287" s="94"/>
      <c r="FE1287" s="94"/>
      <c r="FF1287" s="94"/>
      <c r="FG1287" s="94"/>
      <c r="FH1287" s="94"/>
      <c r="FI1287" s="94"/>
      <c r="FJ1287" s="94"/>
      <c r="FK1287" s="94"/>
      <c r="FL1287" s="94"/>
      <c r="FM1287" s="94"/>
      <c r="FN1287" s="94"/>
      <c r="FO1287" s="94"/>
      <c r="FP1287" s="94"/>
      <c r="FQ1287" s="94"/>
      <c r="FR1287" s="94"/>
      <c r="FS1287" s="94"/>
      <c r="FT1287" s="94"/>
      <c r="FU1287" s="94"/>
      <c r="FV1287" s="94"/>
      <c r="FW1287" s="94"/>
      <c r="FX1287" s="94"/>
      <c r="FY1287" s="94"/>
      <c r="FZ1287" s="94"/>
      <c r="GA1287" s="94"/>
      <c r="GB1287" s="94"/>
      <c r="GC1287" s="94"/>
      <c r="GD1287" s="94"/>
      <c r="GE1287" s="94"/>
      <c r="GF1287" s="94"/>
      <c r="GG1287" s="94"/>
      <c r="GH1287" s="94"/>
      <c r="GI1287" s="94"/>
      <c r="GJ1287" s="94"/>
      <c r="GK1287" s="94"/>
      <c r="GL1287" s="94"/>
      <c r="GM1287" s="94"/>
      <c r="GN1287" s="94"/>
      <c r="GO1287" s="94"/>
      <c r="GP1287" s="94"/>
      <c r="GQ1287" s="94"/>
      <c r="GR1287" s="94"/>
      <c r="GS1287" s="94"/>
      <c r="GT1287" s="94"/>
      <c r="GU1287" s="94"/>
      <c r="GV1287" s="94"/>
      <c r="GW1287" s="94"/>
      <c r="GX1287" s="94"/>
      <c r="GY1287" s="94"/>
      <c r="GZ1287" s="94"/>
      <c r="HA1287" s="1"/>
      <c r="HB1287" s="1"/>
    </row>
    <row r="1288" spans="1:210" ht="7.2" customHeight="1">
      <c r="A1288" s="1"/>
      <c r="B1288" s="1"/>
      <c r="C1288" s="1"/>
      <c r="D1288" s="1"/>
      <c r="E1288" s="263"/>
      <c r="F1288" s="48"/>
      <c r="G1288" s="231"/>
      <c r="H1288" s="1"/>
      <c r="I1288" s="1"/>
      <c r="J1288" s="1"/>
      <c r="K1288" s="1"/>
      <c r="L1288" s="1"/>
      <c r="M1288" s="5"/>
      <c r="N1288" s="1"/>
      <c r="O1288" s="1"/>
      <c r="P1288" s="5"/>
      <c r="Q1288" s="1"/>
      <c r="R1288" s="1"/>
      <c r="S1288" s="5"/>
      <c r="T1288" s="7"/>
      <c r="U1288" s="24"/>
      <c r="V1288" s="1"/>
      <c r="W1288" s="12"/>
      <c r="X1288" s="10"/>
      <c r="Y1288" s="46"/>
      <c r="Z1288" s="93"/>
      <c r="AA1288" s="94"/>
      <c r="AB1288" s="94"/>
      <c r="AC1288" s="94"/>
      <c r="AD1288" s="94"/>
      <c r="AE1288" s="94"/>
      <c r="AF1288" s="94"/>
      <c r="AG1288" s="94"/>
      <c r="AH1288" s="94"/>
      <c r="AI1288" s="94"/>
      <c r="AJ1288" s="94"/>
      <c r="AK1288" s="94"/>
      <c r="AL1288" s="94"/>
      <c r="AM1288" s="94"/>
      <c r="AN1288" s="94"/>
      <c r="AO1288" s="94"/>
      <c r="AP1288" s="94"/>
      <c r="AQ1288" s="94"/>
      <c r="AR1288" s="94"/>
      <c r="AS1288" s="94"/>
      <c r="AT1288" s="94"/>
      <c r="AU1288" s="94"/>
      <c r="AV1288" s="94"/>
      <c r="AW1288" s="94"/>
      <c r="AX1288" s="94"/>
      <c r="AY1288" s="94"/>
      <c r="AZ1288" s="94"/>
      <c r="BA1288" s="94"/>
      <c r="BB1288" s="94"/>
      <c r="BC1288" s="94"/>
      <c r="BD1288" s="94"/>
      <c r="BE1288" s="94"/>
      <c r="BF1288" s="94"/>
      <c r="BG1288" s="94"/>
      <c r="BH1288" s="94"/>
      <c r="BI1288" s="94"/>
      <c r="BJ1288" s="94"/>
      <c r="BK1288" s="94"/>
      <c r="BL1288" s="94"/>
      <c r="BM1288" s="94"/>
      <c r="BN1288" s="94"/>
      <c r="BO1288" s="94"/>
      <c r="BP1288" s="94"/>
      <c r="BQ1288" s="94"/>
      <c r="BR1288" s="94"/>
      <c r="BS1288" s="94"/>
      <c r="BT1288" s="94"/>
      <c r="BU1288" s="94"/>
      <c r="BV1288" s="94"/>
      <c r="BW1288" s="94"/>
      <c r="BX1288" s="94"/>
      <c r="BY1288" s="94"/>
      <c r="BZ1288" s="94"/>
      <c r="CA1288" s="94"/>
      <c r="CB1288" s="94"/>
      <c r="CC1288" s="94"/>
      <c r="CD1288" s="94"/>
      <c r="CE1288" s="94"/>
      <c r="CF1288" s="94"/>
      <c r="CG1288" s="94"/>
      <c r="CH1288" s="94"/>
      <c r="CI1288" s="94"/>
      <c r="CJ1288" s="94"/>
      <c r="CK1288" s="94"/>
      <c r="CL1288" s="94"/>
      <c r="CM1288" s="94"/>
      <c r="CN1288" s="94"/>
      <c r="CO1288" s="94"/>
      <c r="CP1288" s="94"/>
      <c r="CQ1288" s="94"/>
      <c r="CR1288" s="94"/>
      <c r="CS1288" s="94"/>
      <c r="CT1288" s="94"/>
      <c r="CU1288" s="94"/>
      <c r="CV1288" s="94"/>
      <c r="CW1288" s="94"/>
      <c r="CX1288" s="94"/>
      <c r="CY1288" s="94"/>
      <c r="CZ1288" s="94"/>
      <c r="DA1288" s="94"/>
      <c r="DB1288" s="94"/>
      <c r="DC1288" s="94"/>
      <c r="DD1288" s="94"/>
      <c r="DE1288" s="94"/>
      <c r="DF1288" s="94"/>
      <c r="DG1288" s="94"/>
      <c r="DH1288" s="94"/>
      <c r="DI1288" s="94"/>
      <c r="DJ1288" s="94"/>
      <c r="DK1288" s="94"/>
      <c r="DL1288" s="94"/>
      <c r="DM1288" s="94"/>
      <c r="DN1288" s="94"/>
      <c r="DO1288" s="94"/>
      <c r="DP1288" s="94"/>
      <c r="DQ1288" s="94"/>
      <c r="DR1288" s="94"/>
      <c r="DS1288" s="94"/>
      <c r="DT1288" s="94"/>
      <c r="DU1288" s="94"/>
      <c r="DV1288" s="94"/>
      <c r="DW1288" s="94"/>
      <c r="DX1288" s="94"/>
      <c r="DY1288" s="94"/>
      <c r="DZ1288" s="94"/>
      <c r="EA1288" s="94"/>
      <c r="EB1288" s="94"/>
      <c r="EC1288" s="94"/>
      <c r="ED1288" s="94"/>
      <c r="EE1288" s="94"/>
      <c r="EF1288" s="94"/>
      <c r="EG1288" s="94"/>
      <c r="EH1288" s="94"/>
      <c r="EI1288" s="94"/>
      <c r="EJ1288" s="94"/>
      <c r="EK1288" s="94"/>
      <c r="EL1288" s="94"/>
      <c r="EM1288" s="94"/>
      <c r="EN1288" s="94"/>
      <c r="EO1288" s="94"/>
      <c r="EP1288" s="94"/>
      <c r="EQ1288" s="94"/>
      <c r="ER1288" s="94"/>
      <c r="ES1288" s="94"/>
      <c r="ET1288" s="94"/>
      <c r="EU1288" s="94"/>
      <c r="EV1288" s="94"/>
      <c r="EW1288" s="94"/>
      <c r="EX1288" s="94"/>
      <c r="EY1288" s="94"/>
      <c r="EZ1288" s="94"/>
      <c r="FA1288" s="94"/>
      <c r="FB1288" s="94"/>
      <c r="FC1288" s="94"/>
      <c r="FD1288" s="94"/>
      <c r="FE1288" s="94"/>
      <c r="FF1288" s="94"/>
      <c r="FG1288" s="94"/>
      <c r="FH1288" s="94"/>
      <c r="FI1288" s="94"/>
      <c r="FJ1288" s="94"/>
      <c r="FK1288" s="94"/>
      <c r="FL1288" s="94"/>
      <c r="FM1288" s="94"/>
      <c r="FN1288" s="94"/>
      <c r="FO1288" s="94"/>
      <c r="FP1288" s="94"/>
      <c r="FQ1288" s="94"/>
      <c r="FR1288" s="94"/>
      <c r="FS1288" s="94"/>
      <c r="FT1288" s="94"/>
      <c r="FU1288" s="94"/>
      <c r="FV1288" s="94"/>
      <c r="FW1288" s="94"/>
      <c r="FX1288" s="94"/>
      <c r="FY1288" s="94"/>
      <c r="FZ1288" s="94"/>
      <c r="GA1288" s="94"/>
      <c r="GB1288" s="94"/>
      <c r="GC1288" s="94"/>
      <c r="GD1288" s="94"/>
      <c r="GE1288" s="94"/>
      <c r="GF1288" s="94"/>
      <c r="GG1288" s="94"/>
      <c r="GH1288" s="94"/>
      <c r="GI1288" s="94"/>
      <c r="GJ1288" s="94"/>
      <c r="GK1288" s="94"/>
      <c r="GL1288" s="94"/>
      <c r="GM1288" s="94"/>
      <c r="GN1288" s="94"/>
      <c r="GO1288" s="94"/>
      <c r="GP1288" s="94"/>
      <c r="GQ1288" s="94"/>
      <c r="GR1288" s="94"/>
      <c r="GS1288" s="94"/>
      <c r="GT1288" s="94"/>
      <c r="GU1288" s="94"/>
      <c r="GV1288" s="94"/>
      <c r="GW1288" s="94"/>
      <c r="GX1288" s="94"/>
      <c r="GY1288" s="94"/>
      <c r="GZ1288" s="94"/>
      <c r="HA1288" s="1"/>
      <c r="HB1288" s="1"/>
    </row>
    <row r="1289" spans="1:210" ht="4.2" customHeight="1">
      <c r="A1289" s="1"/>
      <c r="B1289" s="1"/>
      <c r="C1289" s="1"/>
      <c r="D1289" s="1"/>
      <c r="E1289" s="263"/>
      <c r="F1289" s="48"/>
      <c r="G1289" s="231"/>
      <c r="H1289" s="1"/>
      <c r="I1289" s="1"/>
      <c r="J1289" s="1"/>
      <c r="K1289" s="1"/>
      <c r="L1289" s="1"/>
      <c r="M1289" s="5"/>
      <c r="N1289" s="1"/>
      <c r="O1289" s="1"/>
      <c r="P1289" s="5"/>
      <c r="Q1289" s="1"/>
      <c r="R1289" s="1"/>
      <c r="S1289" s="5"/>
      <c r="T1289" s="7"/>
      <c r="U1289" s="24"/>
      <c r="V1289" s="1"/>
      <c r="W1289" s="12"/>
      <c r="X1289" s="10"/>
      <c r="Y1289" s="46"/>
      <c r="Z1289" s="93"/>
      <c r="AA1289" s="94"/>
      <c r="AB1289" s="94"/>
      <c r="AC1289" s="94"/>
      <c r="AD1289" s="94"/>
      <c r="AE1289" s="94"/>
      <c r="AF1289" s="94"/>
      <c r="AG1289" s="94"/>
      <c r="AH1289" s="94"/>
      <c r="AI1289" s="94"/>
      <c r="AJ1289" s="94"/>
      <c r="AK1289" s="94"/>
      <c r="AL1289" s="94"/>
      <c r="AM1289" s="94"/>
      <c r="AN1289" s="94"/>
      <c r="AO1289" s="94"/>
      <c r="AP1289" s="94"/>
      <c r="AQ1289" s="94"/>
      <c r="AR1289" s="94"/>
      <c r="AS1289" s="94"/>
      <c r="AT1289" s="94"/>
      <c r="AU1289" s="94"/>
      <c r="AV1289" s="94"/>
      <c r="AW1289" s="94"/>
      <c r="AX1289" s="94"/>
      <c r="AY1289" s="94"/>
      <c r="AZ1289" s="94"/>
      <c r="BA1289" s="94"/>
      <c r="BB1289" s="94"/>
      <c r="BC1289" s="94"/>
      <c r="BD1289" s="94"/>
      <c r="BE1289" s="94"/>
      <c r="BF1289" s="94"/>
      <c r="BG1289" s="94"/>
      <c r="BH1289" s="94"/>
      <c r="BI1289" s="94"/>
      <c r="BJ1289" s="94"/>
      <c r="BK1289" s="94"/>
      <c r="BL1289" s="94"/>
      <c r="BM1289" s="94"/>
      <c r="BN1289" s="94"/>
      <c r="BO1289" s="94"/>
      <c r="BP1289" s="94"/>
      <c r="BQ1289" s="94"/>
      <c r="BR1289" s="94"/>
      <c r="BS1289" s="94"/>
      <c r="BT1289" s="94"/>
      <c r="BU1289" s="94"/>
      <c r="BV1289" s="94"/>
      <c r="BW1289" s="94"/>
      <c r="BX1289" s="94"/>
      <c r="BY1289" s="94"/>
      <c r="BZ1289" s="94"/>
      <c r="CA1289" s="94"/>
      <c r="CB1289" s="94"/>
      <c r="CC1289" s="94"/>
      <c r="CD1289" s="94"/>
      <c r="CE1289" s="94"/>
      <c r="CF1289" s="94"/>
      <c r="CG1289" s="94"/>
      <c r="CH1289" s="94"/>
      <c r="CI1289" s="94"/>
      <c r="CJ1289" s="94"/>
      <c r="CK1289" s="94"/>
      <c r="CL1289" s="94"/>
      <c r="CM1289" s="94"/>
      <c r="CN1289" s="94"/>
      <c r="CO1289" s="94"/>
      <c r="CP1289" s="94"/>
      <c r="CQ1289" s="94"/>
      <c r="CR1289" s="94"/>
      <c r="CS1289" s="94"/>
      <c r="CT1289" s="94"/>
      <c r="CU1289" s="94"/>
      <c r="CV1289" s="94"/>
      <c r="CW1289" s="94"/>
      <c r="CX1289" s="94"/>
      <c r="CY1289" s="94"/>
      <c r="CZ1289" s="94"/>
      <c r="DA1289" s="94"/>
      <c r="DB1289" s="94"/>
      <c r="DC1289" s="94"/>
      <c r="DD1289" s="94"/>
      <c r="DE1289" s="94"/>
      <c r="DF1289" s="94"/>
      <c r="DG1289" s="94"/>
      <c r="DH1289" s="94"/>
      <c r="DI1289" s="94"/>
      <c r="DJ1289" s="94"/>
      <c r="DK1289" s="94"/>
      <c r="DL1289" s="94"/>
      <c r="DM1289" s="94"/>
      <c r="DN1289" s="94"/>
      <c r="DO1289" s="94"/>
      <c r="DP1289" s="94"/>
      <c r="DQ1289" s="94"/>
      <c r="DR1289" s="94"/>
      <c r="DS1289" s="94"/>
      <c r="DT1289" s="94"/>
      <c r="DU1289" s="94"/>
      <c r="DV1289" s="94"/>
      <c r="DW1289" s="94"/>
      <c r="DX1289" s="94"/>
      <c r="DY1289" s="94"/>
      <c r="DZ1289" s="94"/>
      <c r="EA1289" s="94"/>
      <c r="EB1289" s="94"/>
      <c r="EC1289" s="94"/>
      <c r="ED1289" s="94"/>
      <c r="EE1289" s="94"/>
      <c r="EF1289" s="94"/>
      <c r="EG1289" s="94"/>
      <c r="EH1289" s="94"/>
      <c r="EI1289" s="94"/>
      <c r="EJ1289" s="94"/>
      <c r="EK1289" s="94"/>
      <c r="EL1289" s="94"/>
      <c r="EM1289" s="94"/>
      <c r="EN1289" s="94"/>
      <c r="EO1289" s="94"/>
      <c r="EP1289" s="94"/>
      <c r="EQ1289" s="94"/>
      <c r="ER1289" s="94"/>
      <c r="ES1289" s="94"/>
      <c r="ET1289" s="94"/>
      <c r="EU1289" s="94"/>
      <c r="EV1289" s="94"/>
      <c r="EW1289" s="94"/>
      <c r="EX1289" s="94"/>
      <c r="EY1289" s="94"/>
      <c r="EZ1289" s="94"/>
      <c r="FA1289" s="94"/>
      <c r="FB1289" s="94"/>
      <c r="FC1289" s="94"/>
      <c r="FD1289" s="94"/>
      <c r="FE1289" s="94"/>
      <c r="FF1289" s="94"/>
      <c r="FG1289" s="94"/>
      <c r="FH1289" s="94"/>
      <c r="FI1289" s="94"/>
      <c r="FJ1289" s="94"/>
      <c r="FK1289" s="94"/>
      <c r="FL1289" s="94"/>
      <c r="FM1289" s="94"/>
      <c r="FN1289" s="94"/>
      <c r="FO1289" s="94"/>
      <c r="FP1289" s="94"/>
      <c r="FQ1289" s="94"/>
      <c r="FR1289" s="94"/>
      <c r="FS1289" s="94"/>
      <c r="FT1289" s="94"/>
      <c r="FU1289" s="94"/>
      <c r="FV1289" s="94"/>
      <c r="FW1289" s="94"/>
      <c r="FX1289" s="94"/>
      <c r="FY1289" s="94"/>
      <c r="FZ1289" s="94"/>
      <c r="GA1289" s="94"/>
      <c r="GB1289" s="94"/>
      <c r="GC1289" s="94"/>
      <c r="GD1289" s="94"/>
      <c r="GE1289" s="94"/>
      <c r="GF1289" s="94"/>
      <c r="GG1289" s="94"/>
      <c r="GH1289" s="94"/>
      <c r="GI1289" s="94"/>
      <c r="GJ1289" s="94"/>
      <c r="GK1289" s="94"/>
      <c r="GL1289" s="94"/>
      <c r="GM1289" s="94"/>
      <c r="GN1289" s="94"/>
      <c r="GO1289" s="94"/>
      <c r="GP1289" s="94"/>
      <c r="GQ1289" s="94"/>
      <c r="GR1289" s="94"/>
      <c r="GS1289" s="94"/>
      <c r="GT1289" s="94"/>
      <c r="GU1289" s="94"/>
      <c r="GV1289" s="94"/>
      <c r="GW1289" s="94"/>
      <c r="GX1289" s="94"/>
      <c r="GY1289" s="94"/>
      <c r="GZ1289" s="94"/>
      <c r="HA1289" s="1"/>
      <c r="HB1289" s="1"/>
    </row>
    <row r="1290" spans="1:210">
      <c r="A1290" s="1"/>
      <c r="B1290" s="196" t="s">
        <v>262</v>
      </c>
      <c r="C1290" s="1"/>
      <c r="D1290" s="1"/>
      <c r="E1290" s="263"/>
      <c r="F1290" s="48"/>
      <c r="G1290" s="231"/>
      <c r="H1290" s="1"/>
      <c r="I1290" s="19" t="str">
        <f>Главная!$T$48</f>
        <v>Ставка кредита Банка, %г</v>
      </c>
      <c r="J1290" s="19"/>
      <c r="K1290" s="19"/>
      <c r="L1290" s="19"/>
      <c r="M1290" s="20"/>
      <c r="N1290" s="19"/>
      <c r="O1290" s="19"/>
      <c r="P1290" s="20"/>
      <c r="Q1290" s="32" t="s">
        <v>14</v>
      </c>
      <c r="R1290" s="19"/>
      <c r="S1290" s="20"/>
      <c r="T1290" s="206">
        <f>Главная!$Y$48</f>
        <v>0</v>
      </c>
      <c r="U1290" s="24"/>
      <c r="V1290" s="1"/>
      <c r="W1290" s="3"/>
      <c r="X1290" s="1"/>
      <c r="Y1290" s="5"/>
      <c r="Z1290" s="87"/>
      <c r="AA1290" s="94"/>
      <c r="AB1290" s="94"/>
      <c r="AC1290" s="94"/>
      <c r="AD1290" s="94"/>
      <c r="AE1290" s="94"/>
      <c r="AF1290" s="94"/>
      <c r="AG1290" s="94"/>
      <c r="AH1290" s="94"/>
      <c r="AI1290" s="94"/>
      <c r="AJ1290" s="94"/>
      <c r="AK1290" s="94"/>
      <c r="AL1290" s="94"/>
      <c r="AM1290" s="94"/>
      <c r="AN1290" s="94"/>
      <c r="AO1290" s="94"/>
      <c r="AP1290" s="94"/>
      <c r="AQ1290" s="94"/>
      <c r="AR1290" s="94"/>
      <c r="AS1290" s="94"/>
      <c r="AT1290" s="94"/>
      <c r="AU1290" s="94"/>
      <c r="AV1290" s="94"/>
      <c r="AW1290" s="94"/>
      <c r="AX1290" s="94"/>
      <c r="AY1290" s="94"/>
      <c r="AZ1290" s="94"/>
      <c r="BA1290" s="94"/>
      <c r="BB1290" s="94"/>
      <c r="BC1290" s="94"/>
      <c r="BD1290" s="94"/>
      <c r="BE1290" s="94"/>
      <c r="BF1290" s="94"/>
      <c r="BG1290" s="94"/>
      <c r="BH1290" s="94"/>
      <c r="BI1290" s="94"/>
      <c r="BJ1290" s="94"/>
      <c r="BK1290" s="94"/>
      <c r="BL1290" s="94"/>
      <c r="BM1290" s="94"/>
      <c r="BN1290" s="94"/>
      <c r="BO1290" s="94"/>
      <c r="BP1290" s="94"/>
      <c r="BQ1290" s="94"/>
      <c r="BR1290" s="94"/>
      <c r="BS1290" s="94"/>
      <c r="BT1290" s="94"/>
      <c r="BU1290" s="94"/>
      <c r="BV1290" s="94"/>
      <c r="BW1290" s="94"/>
      <c r="BX1290" s="94"/>
      <c r="BY1290" s="94"/>
      <c r="BZ1290" s="94"/>
      <c r="CA1290" s="94"/>
      <c r="CB1290" s="94"/>
      <c r="CC1290" s="94"/>
      <c r="CD1290" s="94"/>
      <c r="CE1290" s="94"/>
      <c r="CF1290" s="94"/>
      <c r="CG1290" s="94"/>
      <c r="CH1290" s="94"/>
      <c r="CI1290" s="94"/>
      <c r="CJ1290" s="94"/>
      <c r="CK1290" s="94"/>
      <c r="CL1290" s="94"/>
      <c r="CM1290" s="94"/>
      <c r="CN1290" s="94"/>
      <c r="CO1290" s="94"/>
      <c r="CP1290" s="94"/>
      <c r="CQ1290" s="94"/>
      <c r="CR1290" s="94"/>
      <c r="CS1290" s="94"/>
      <c r="CT1290" s="94"/>
      <c r="CU1290" s="94"/>
      <c r="CV1290" s="94"/>
      <c r="CW1290" s="94"/>
      <c r="CX1290" s="94"/>
      <c r="CY1290" s="94"/>
      <c r="CZ1290" s="94"/>
      <c r="DA1290" s="94"/>
      <c r="DB1290" s="94"/>
      <c r="DC1290" s="94"/>
      <c r="DD1290" s="94"/>
      <c r="DE1290" s="94"/>
      <c r="DF1290" s="94"/>
      <c r="DG1290" s="94"/>
      <c r="DH1290" s="94"/>
      <c r="DI1290" s="94"/>
      <c r="DJ1290" s="94"/>
      <c r="DK1290" s="94"/>
      <c r="DL1290" s="94"/>
      <c r="DM1290" s="94"/>
      <c r="DN1290" s="94"/>
      <c r="DO1290" s="94"/>
      <c r="DP1290" s="94"/>
      <c r="DQ1290" s="94"/>
      <c r="DR1290" s="94"/>
      <c r="DS1290" s="94"/>
      <c r="DT1290" s="94"/>
      <c r="DU1290" s="94"/>
      <c r="DV1290" s="94"/>
      <c r="DW1290" s="94"/>
      <c r="DX1290" s="94"/>
      <c r="DY1290" s="94"/>
      <c r="DZ1290" s="94"/>
      <c r="EA1290" s="94"/>
      <c r="EB1290" s="94"/>
      <c r="EC1290" s="94"/>
      <c r="ED1290" s="94"/>
      <c r="EE1290" s="94"/>
      <c r="EF1290" s="94"/>
      <c r="EG1290" s="94"/>
      <c r="EH1290" s="94"/>
      <c r="EI1290" s="94"/>
      <c r="EJ1290" s="94"/>
      <c r="EK1290" s="94"/>
      <c r="EL1290" s="94"/>
      <c r="EM1290" s="94"/>
      <c r="EN1290" s="94"/>
      <c r="EO1290" s="94"/>
      <c r="EP1290" s="94"/>
      <c r="EQ1290" s="94"/>
      <c r="ER1290" s="94"/>
      <c r="ES1290" s="94"/>
      <c r="ET1290" s="94"/>
      <c r="EU1290" s="94"/>
      <c r="EV1290" s="94"/>
      <c r="EW1290" s="94"/>
      <c r="EX1290" s="94"/>
      <c r="EY1290" s="94"/>
      <c r="EZ1290" s="94"/>
      <c r="FA1290" s="94"/>
      <c r="FB1290" s="94"/>
      <c r="FC1290" s="94"/>
      <c r="FD1290" s="94"/>
      <c r="FE1290" s="94"/>
      <c r="FF1290" s="94"/>
      <c r="FG1290" s="94"/>
      <c r="FH1290" s="94"/>
      <c r="FI1290" s="94"/>
      <c r="FJ1290" s="94"/>
      <c r="FK1290" s="94"/>
      <c r="FL1290" s="94"/>
      <c r="FM1290" s="94"/>
      <c r="FN1290" s="94"/>
      <c r="FO1290" s="94"/>
      <c r="FP1290" s="94"/>
      <c r="FQ1290" s="94"/>
      <c r="FR1290" s="94"/>
      <c r="FS1290" s="94"/>
      <c r="FT1290" s="94"/>
      <c r="FU1290" s="94"/>
      <c r="FV1290" s="94"/>
      <c r="FW1290" s="94"/>
      <c r="FX1290" s="94"/>
      <c r="FY1290" s="94"/>
      <c r="FZ1290" s="94"/>
      <c r="GA1290" s="94"/>
      <c r="GB1290" s="94"/>
      <c r="GC1290" s="94"/>
      <c r="GD1290" s="94"/>
      <c r="GE1290" s="94"/>
      <c r="GF1290" s="94"/>
      <c r="GG1290" s="94"/>
      <c r="GH1290" s="94"/>
      <c r="GI1290" s="94"/>
      <c r="GJ1290" s="94"/>
      <c r="GK1290" s="94"/>
      <c r="GL1290" s="94"/>
      <c r="GM1290" s="94"/>
      <c r="GN1290" s="94"/>
      <c r="GO1290" s="94"/>
      <c r="GP1290" s="94"/>
      <c r="GQ1290" s="94"/>
      <c r="GR1290" s="94"/>
      <c r="GS1290" s="94"/>
      <c r="GT1290" s="94"/>
      <c r="GU1290" s="94"/>
      <c r="GV1290" s="94"/>
      <c r="GW1290" s="94"/>
      <c r="GX1290" s="94"/>
      <c r="GY1290" s="94"/>
      <c r="GZ1290" s="94"/>
      <c r="HA1290" s="1"/>
      <c r="HB1290" s="1"/>
    </row>
    <row r="1291" spans="1:210" ht="4.2" customHeight="1">
      <c r="A1291" s="1"/>
      <c r="B1291" s="1"/>
      <c r="C1291" s="1"/>
      <c r="D1291" s="1"/>
      <c r="E1291" s="263"/>
      <c r="F1291" s="48"/>
      <c r="G1291" s="231"/>
      <c r="H1291" s="1"/>
      <c r="I1291" s="1"/>
      <c r="J1291" s="1"/>
      <c r="K1291" s="1"/>
      <c r="L1291" s="1"/>
      <c r="M1291" s="5"/>
      <c r="N1291" s="1"/>
      <c r="O1291" s="1"/>
      <c r="P1291" s="5"/>
      <c r="Q1291" s="1"/>
      <c r="R1291" s="1"/>
      <c r="S1291" s="5"/>
      <c r="T1291" s="7"/>
      <c r="U1291" s="24"/>
      <c r="V1291" s="1"/>
      <c r="W1291" s="3"/>
      <c r="X1291" s="1"/>
      <c r="Y1291" s="5"/>
      <c r="Z1291" s="87"/>
      <c r="AA1291" s="88"/>
      <c r="AB1291" s="88"/>
      <c r="AC1291" s="88"/>
      <c r="AD1291" s="88"/>
      <c r="AE1291" s="88"/>
      <c r="AF1291" s="88"/>
      <c r="AG1291" s="88"/>
      <c r="AH1291" s="88"/>
      <c r="AI1291" s="88"/>
      <c r="AJ1291" s="88"/>
      <c r="AK1291" s="88"/>
      <c r="AL1291" s="88"/>
      <c r="AM1291" s="88"/>
      <c r="AN1291" s="88"/>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c r="CZ1291" s="88"/>
      <c r="DA1291" s="88"/>
      <c r="DB1291" s="88"/>
      <c r="DC1291" s="88"/>
      <c r="DD1291" s="88"/>
      <c r="DE1291" s="88"/>
      <c r="DF1291" s="88"/>
      <c r="DG1291" s="88"/>
      <c r="DH1291" s="88"/>
      <c r="DI1291" s="88"/>
      <c r="DJ1291" s="88"/>
      <c r="DK1291" s="88"/>
      <c r="DL1291" s="88"/>
      <c r="DM1291" s="88"/>
      <c r="DN1291" s="88"/>
      <c r="DO1291" s="88"/>
      <c r="DP1291" s="88"/>
      <c r="DQ1291" s="88"/>
      <c r="DR1291" s="88"/>
      <c r="DS1291" s="88"/>
      <c r="DT1291" s="88"/>
      <c r="DU1291" s="88"/>
      <c r="DV1291" s="88"/>
      <c r="DW1291" s="88"/>
      <c r="DX1291" s="88"/>
      <c r="DY1291" s="88"/>
      <c r="DZ1291" s="88"/>
      <c r="EA1291" s="88"/>
      <c r="EB1291" s="88"/>
      <c r="EC1291" s="88"/>
      <c r="ED1291" s="88"/>
      <c r="EE1291" s="88"/>
      <c r="EF1291" s="88"/>
      <c r="EG1291" s="88"/>
      <c r="EH1291" s="88"/>
      <c r="EI1291" s="88"/>
      <c r="EJ1291" s="88"/>
      <c r="EK1291" s="88"/>
      <c r="EL1291" s="88"/>
      <c r="EM1291" s="88"/>
      <c r="EN1291" s="88"/>
      <c r="EO1291" s="88"/>
      <c r="EP1291" s="88"/>
      <c r="EQ1291" s="88"/>
      <c r="ER1291" s="88"/>
      <c r="ES1291" s="88"/>
      <c r="ET1291" s="88"/>
      <c r="EU1291" s="88"/>
      <c r="EV1291" s="88"/>
      <c r="EW1291" s="88"/>
      <c r="EX1291" s="88"/>
      <c r="EY1291" s="88"/>
      <c r="EZ1291" s="88"/>
      <c r="FA1291" s="88"/>
      <c r="FB1291" s="88"/>
      <c r="FC1291" s="88"/>
      <c r="FD1291" s="88"/>
      <c r="FE1291" s="88"/>
      <c r="FF1291" s="88"/>
      <c r="FG1291" s="88"/>
      <c r="FH1291" s="88"/>
      <c r="FI1291" s="88"/>
      <c r="FJ1291" s="88"/>
      <c r="FK1291" s="88"/>
      <c r="FL1291" s="88"/>
      <c r="FM1291" s="88"/>
      <c r="FN1291" s="88"/>
      <c r="FO1291" s="88"/>
      <c r="FP1291" s="88"/>
      <c r="FQ1291" s="88"/>
      <c r="FR1291" s="88"/>
      <c r="FS1291" s="88"/>
      <c r="FT1291" s="88"/>
      <c r="FU1291" s="88"/>
      <c r="FV1291" s="88"/>
      <c r="FW1291" s="88"/>
      <c r="FX1291" s="88"/>
      <c r="FY1291" s="88"/>
      <c r="FZ1291" s="88"/>
      <c r="GA1291" s="88"/>
      <c r="GB1291" s="88"/>
      <c r="GC1291" s="88"/>
      <c r="GD1291" s="88"/>
      <c r="GE1291" s="88"/>
      <c r="GF1291" s="88"/>
      <c r="GG1291" s="88"/>
      <c r="GH1291" s="88"/>
      <c r="GI1291" s="88"/>
      <c r="GJ1291" s="88"/>
      <c r="GK1291" s="88"/>
      <c r="GL1291" s="88"/>
      <c r="GM1291" s="88"/>
      <c r="GN1291" s="88"/>
      <c r="GO1291" s="88"/>
      <c r="GP1291" s="88"/>
      <c r="GQ1291" s="88"/>
      <c r="GR1291" s="88"/>
      <c r="GS1291" s="88"/>
      <c r="GT1291" s="88"/>
      <c r="GU1291" s="88"/>
      <c r="GV1291" s="88"/>
      <c r="GW1291" s="88"/>
      <c r="GX1291" s="88"/>
      <c r="GY1291" s="88"/>
      <c r="GZ1291" s="88"/>
      <c r="HA1291" s="1"/>
      <c r="HB1291" s="1"/>
    </row>
    <row r="1292" spans="1:210" ht="7.2" customHeight="1">
      <c r="A1292" s="1"/>
      <c r="B1292" s="1"/>
      <c r="C1292" s="1"/>
      <c r="D1292" s="1"/>
      <c r="E1292" s="263"/>
      <c r="F1292" s="48"/>
      <c r="G1292" s="231"/>
      <c r="H1292" s="1"/>
      <c r="I1292" s="1"/>
      <c r="J1292" s="1"/>
      <c r="K1292" s="1"/>
      <c r="L1292" s="1"/>
      <c r="M1292" s="5"/>
      <c r="N1292" s="1"/>
      <c r="O1292" s="1"/>
      <c r="P1292" s="5"/>
      <c r="Q1292" s="1"/>
      <c r="R1292" s="1"/>
      <c r="S1292" s="5"/>
      <c r="T1292" s="7"/>
      <c r="U1292" s="24"/>
      <c r="V1292" s="1"/>
      <c r="W1292" s="3"/>
      <c r="X1292" s="1"/>
      <c r="Y1292" s="5"/>
      <c r="Z1292" s="87"/>
      <c r="AA1292" s="88"/>
      <c r="AB1292" s="88"/>
      <c r="AC1292" s="88"/>
      <c r="AD1292" s="88"/>
      <c r="AE1292" s="88"/>
      <c r="AF1292" s="88"/>
      <c r="AG1292" s="88"/>
      <c r="AH1292" s="88"/>
      <c r="AI1292" s="88"/>
      <c r="AJ1292" s="88"/>
      <c r="AK1292" s="88"/>
      <c r="AL1292" s="88"/>
      <c r="AM1292" s="88"/>
      <c r="AN1292" s="88"/>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c r="CZ1292" s="88"/>
      <c r="DA1292" s="88"/>
      <c r="DB1292" s="88"/>
      <c r="DC1292" s="88"/>
      <c r="DD1292" s="88"/>
      <c r="DE1292" s="88"/>
      <c r="DF1292" s="88"/>
      <c r="DG1292" s="88"/>
      <c r="DH1292" s="88"/>
      <c r="DI1292" s="88"/>
      <c r="DJ1292" s="88"/>
      <c r="DK1292" s="88"/>
      <c r="DL1292" s="88"/>
      <c r="DM1292" s="88"/>
      <c r="DN1292" s="88"/>
      <c r="DO1292" s="88"/>
      <c r="DP1292" s="88"/>
      <c r="DQ1292" s="88"/>
      <c r="DR1292" s="88"/>
      <c r="DS1292" s="88"/>
      <c r="DT1292" s="88"/>
      <c r="DU1292" s="88"/>
      <c r="DV1292" s="88"/>
      <c r="DW1292" s="88"/>
      <c r="DX1292" s="88"/>
      <c r="DY1292" s="88"/>
      <c r="DZ1292" s="88"/>
      <c r="EA1292" s="88"/>
      <c r="EB1292" s="88"/>
      <c r="EC1292" s="88"/>
      <c r="ED1292" s="88"/>
      <c r="EE1292" s="88"/>
      <c r="EF1292" s="88"/>
      <c r="EG1292" s="88"/>
      <c r="EH1292" s="88"/>
      <c r="EI1292" s="88"/>
      <c r="EJ1292" s="88"/>
      <c r="EK1292" s="88"/>
      <c r="EL1292" s="88"/>
      <c r="EM1292" s="88"/>
      <c r="EN1292" s="88"/>
      <c r="EO1292" s="88"/>
      <c r="EP1292" s="88"/>
      <c r="EQ1292" s="88"/>
      <c r="ER1292" s="88"/>
      <c r="ES1292" s="88"/>
      <c r="ET1292" s="88"/>
      <c r="EU1292" s="88"/>
      <c r="EV1292" s="88"/>
      <c r="EW1292" s="88"/>
      <c r="EX1292" s="88"/>
      <c r="EY1292" s="88"/>
      <c r="EZ1292" s="88"/>
      <c r="FA1292" s="88"/>
      <c r="FB1292" s="88"/>
      <c r="FC1292" s="88"/>
      <c r="FD1292" s="88"/>
      <c r="FE1292" s="88"/>
      <c r="FF1292" s="88"/>
      <c r="FG1292" s="88"/>
      <c r="FH1292" s="88"/>
      <c r="FI1292" s="88"/>
      <c r="FJ1292" s="88"/>
      <c r="FK1292" s="88"/>
      <c r="FL1292" s="88"/>
      <c r="FM1292" s="88"/>
      <c r="FN1292" s="88"/>
      <c r="FO1292" s="88"/>
      <c r="FP1292" s="88"/>
      <c r="FQ1292" s="88"/>
      <c r="FR1292" s="88"/>
      <c r="FS1292" s="88"/>
      <c r="FT1292" s="88"/>
      <c r="FU1292" s="88"/>
      <c r="FV1292" s="88"/>
      <c r="FW1292" s="88"/>
      <c r="FX1292" s="88"/>
      <c r="FY1292" s="88"/>
      <c r="FZ1292" s="88"/>
      <c r="GA1292" s="88"/>
      <c r="GB1292" s="88"/>
      <c r="GC1292" s="88"/>
      <c r="GD1292" s="88"/>
      <c r="GE1292" s="88"/>
      <c r="GF1292" s="88"/>
      <c r="GG1292" s="88"/>
      <c r="GH1292" s="88"/>
      <c r="GI1292" s="88"/>
      <c r="GJ1292" s="88"/>
      <c r="GK1292" s="88"/>
      <c r="GL1292" s="88"/>
      <c r="GM1292" s="88"/>
      <c r="GN1292" s="88"/>
      <c r="GO1292" s="88"/>
      <c r="GP1292" s="88"/>
      <c r="GQ1292" s="88"/>
      <c r="GR1292" s="88"/>
      <c r="GS1292" s="88"/>
      <c r="GT1292" s="88"/>
      <c r="GU1292" s="88"/>
      <c r="GV1292" s="88"/>
      <c r="GW1292" s="88"/>
      <c r="GX1292" s="88"/>
      <c r="GY1292" s="88"/>
      <c r="GZ1292" s="88"/>
      <c r="HA1292" s="1"/>
      <c r="HB1292" s="1"/>
    </row>
    <row r="1293" spans="1:210">
      <c r="A1293" s="1"/>
      <c r="B1293" s="1"/>
      <c r="C1293" s="1"/>
      <c r="D1293" s="1"/>
      <c r="E1293" s="263"/>
      <c r="F1293" s="48"/>
      <c r="G1293" s="231"/>
      <c r="H1293" s="151" t="s">
        <v>253</v>
      </c>
      <c r="I1293" s="151"/>
      <c r="J1293" s="151"/>
      <c r="K1293" s="151"/>
      <c r="L1293" s="1"/>
      <c r="M1293" s="5"/>
      <c r="N1293" s="151" t="str">
        <f>Главная!$Y$8</f>
        <v>итого</v>
      </c>
      <c r="O1293" s="1"/>
      <c r="P1293" s="5"/>
      <c r="Q1293" s="151" t="s">
        <v>26</v>
      </c>
      <c r="R1293" s="1"/>
      <c r="S1293" s="5"/>
      <c r="T1293" s="7"/>
      <c r="U1293" s="24"/>
      <c r="V1293" s="1"/>
      <c r="W1293" s="157">
        <f>AA1293</f>
        <v>0</v>
      </c>
      <c r="X1293" s="1"/>
      <c r="Y1293" s="5"/>
      <c r="Z1293" s="87"/>
      <c r="AA1293" s="145">
        <v>0</v>
      </c>
      <c r="AB1293" s="145">
        <f>AA1301</f>
        <v>0</v>
      </c>
      <c r="AC1293" s="145">
        <f>AB1301</f>
        <v>0</v>
      </c>
      <c r="AD1293" s="145">
        <f>AC1301</f>
        <v>0</v>
      </c>
      <c r="AE1293" s="145">
        <f t="shared" ref="AE1293" si="5986">AD1301</f>
        <v>0</v>
      </c>
      <c r="AF1293" s="145">
        <f t="shared" ref="AF1293" si="5987">AE1301</f>
        <v>0</v>
      </c>
      <c r="AG1293" s="145">
        <f t="shared" ref="AG1293" si="5988">AF1301</f>
        <v>0</v>
      </c>
      <c r="AH1293" s="145">
        <f t="shared" ref="AH1293" si="5989">AG1301</f>
        <v>0</v>
      </c>
      <c r="AI1293" s="145">
        <f t="shared" ref="AI1293" si="5990">AH1301</f>
        <v>0</v>
      </c>
      <c r="AJ1293" s="145">
        <f t="shared" ref="AJ1293" si="5991">AI1301</f>
        <v>0</v>
      </c>
      <c r="AK1293" s="145">
        <f t="shared" ref="AK1293" si="5992">AJ1301</f>
        <v>0</v>
      </c>
      <c r="AL1293" s="145">
        <f t="shared" ref="AL1293" si="5993">AK1301</f>
        <v>0</v>
      </c>
      <c r="AM1293" s="145">
        <f t="shared" ref="AM1293" si="5994">AL1301</f>
        <v>0</v>
      </c>
      <c r="AN1293" s="145">
        <f t="shared" ref="AN1293" si="5995">AM1301</f>
        <v>0</v>
      </c>
      <c r="AO1293" s="145">
        <f t="shared" ref="AO1293" si="5996">AN1301</f>
        <v>0</v>
      </c>
      <c r="AP1293" s="145">
        <f t="shared" ref="AP1293" si="5997">AO1301</f>
        <v>0</v>
      </c>
      <c r="AQ1293" s="145">
        <f t="shared" ref="AQ1293" si="5998">AP1301</f>
        <v>0</v>
      </c>
      <c r="AR1293" s="145">
        <f t="shared" ref="AR1293" si="5999">AQ1301</f>
        <v>0</v>
      </c>
      <c r="AS1293" s="145">
        <f t="shared" ref="AS1293" si="6000">AR1301</f>
        <v>0</v>
      </c>
      <c r="AT1293" s="145">
        <f t="shared" ref="AT1293" si="6001">AS1301</f>
        <v>0</v>
      </c>
      <c r="AU1293" s="145">
        <f t="shared" ref="AU1293" si="6002">AT1301</f>
        <v>0</v>
      </c>
      <c r="AV1293" s="145">
        <f t="shared" ref="AV1293" si="6003">AU1301</f>
        <v>0</v>
      </c>
      <c r="AW1293" s="145">
        <f t="shared" ref="AW1293" si="6004">AV1301</f>
        <v>0</v>
      </c>
      <c r="AX1293" s="145">
        <f t="shared" ref="AX1293" si="6005">AW1301</f>
        <v>0</v>
      </c>
      <c r="AY1293" s="145">
        <f t="shared" ref="AY1293" si="6006">AX1301</f>
        <v>0</v>
      </c>
      <c r="AZ1293" s="145">
        <f t="shared" ref="AZ1293" si="6007">AY1301</f>
        <v>0</v>
      </c>
      <c r="BA1293" s="145">
        <f t="shared" ref="BA1293" si="6008">AZ1301</f>
        <v>0</v>
      </c>
      <c r="BB1293" s="145">
        <f t="shared" ref="BB1293" si="6009">BA1301</f>
        <v>0</v>
      </c>
      <c r="BC1293" s="145">
        <f t="shared" ref="BC1293" si="6010">BB1301</f>
        <v>0</v>
      </c>
      <c r="BD1293" s="145">
        <f t="shared" ref="BD1293" si="6011">BC1301</f>
        <v>0</v>
      </c>
      <c r="BE1293" s="145">
        <f t="shared" ref="BE1293" si="6012">BD1301</f>
        <v>0</v>
      </c>
      <c r="BF1293" s="145">
        <f t="shared" ref="BF1293" si="6013">BE1301</f>
        <v>0</v>
      </c>
      <c r="BG1293" s="145">
        <f t="shared" ref="BG1293" si="6014">BF1301</f>
        <v>0</v>
      </c>
      <c r="BH1293" s="145">
        <f t="shared" ref="BH1293" si="6015">BG1301</f>
        <v>0</v>
      </c>
      <c r="BI1293" s="145">
        <f t="shared" ref="BI1293" si="6016">BH1301</f>
        <v>0</v>
      </c>
      <c r="BJ1293" s="145">
        <f t="shared" ref="BJ1293" si="6017">BI1301</f>
        <v>0</v>
      </c>
      <c r="BK1293" s="145">
        <f t="shared" ref="BK1293" si="6018">BJ1301</f>
        <v>0</v>
      </c>
      <c r="BL1293" s="145">
        <f t="shared" ref="BL1293" si="6019">BK1301</f>
        <v>0</v>
      </c>
      <c r="BM1293" s="145">
        <f t="shared" ref="BM1293" si="6020">BL1301</f>
        <v>0</v>
      </c>
      <c r="BN1293" s="145">
        <f t="shared" ref="BN1293" si="6021">BM1301</f>
        <v>0</v>
      </c>
      <c r="BO1293" s="145">
        <f t="shared" ref="BO1293" si="6022">BN1301</f>
        <v>0</v>
      </c>
      <c r="BP1293" s="145">
        <f t="shared" ref="BP1293" si="6023">BO1301</f>
        <v>0</v>
      </c>
      <c r="BQ1293" s="145">
        <f t="shared" ref="BQ1293" si="6024">BP1301</f>
        <v>0</v>
      </c>
      <c r="BR1293" s="145">
        <f t="shared" ref="BR1293" si="6025">BQ1301</f>
        <v>0</v>
      </c>
      <c r="BS1293" s="145">
        <f t="shared" ref="BS1293" si="6026">BR1301</f>
        <v>0</v>
      </c>
      <c r="BT1293" s="145">
        <f t="shared" ref="BT1293" si="6027">BS1301</f>
        <v>0</v>
      </c>
      <c r="BU1293" s="145">
        <f t="shared" ref="BU1293" si="6028">BT1301</f>
        <v>0</v>
      </c>
      <c r="BV1293" s="145">
        <f t="shared" ref="BV1293" si="6029">BU1301</f>
        <v>0</v>
      </c>
      <c r="BW1293" s="145">
        <f t="shared" ref="BW1293" si="6030">BV1301</f>
        <v>0</v>
      </c>
      <c r="BX1293" s="145">
        <f t="shared" ref="BX1293" si="6031">BW1301</f>
        <v>0</v>
      </c>
      <c r="BY1293" s="145">
        <f t="shared" ref="BY1293" si="6032">BX1301</f>
        <v>0</v>
      </c>
      <c r="BZ1293" s="145">
        <f t="shared" ref="BZ1293" si="6033">BY1301</f>
        <v>0</v>
      </c>
      <c r="CA1293" s="145">
        <f t="shared" ref="CA1293" si="6034">BZ1301</f>
        <v>0</v>
      </c>
      <c r="CB1293" s="145">
        <f t="shared" ref="CB1293" si="6035">CA1301</f>
        <v>0</v>
      </c>
      <c r="CC1293" s="145">
        <f t="shared" ref="CC1293" si="6036">CB1301</f>
        <v>0</v>
      </c>
      <c r="CD1293" s="145">
        <f t="shared" ref="CD1293" si="6037">CC1301</f>
        <v>0</v>
      </c>
      <c r="CE1293" s="145">
        <f t="shared" ref="CE1293" si="6038">CD1301</f>
        <v>0</v>
      </c>
      <c r="CF1293" s="145">
        <f t="shared" ref="CF1293" si="6039">CE1301</f>
        <v>0</v>
      </c>
      <c r="CG1293" s="145">
        <f t="shared" ref="CG1293" si="6040">CF1301</f>
        <v>0</v>
      </c>
      <c r="CH1293" s="145">
        <f t="shared" ref="CH1293" si="6041">CG1301</f>
        <v>0</v>
      </c>
      <c r="CI1293" s="145">
        <f t="shared" ref="CI1293" si="6042">CH1301</f>
        <v>0</v>
      </c>
      <c r="CJ1293" s="145">
        <f t="shared" ref="CJ1293" si="6043">CI1301</f>
        <v>0</v>
      </c>
      <c r="CK1293" s="145">
        <f t="shared" ref="CK1293" si="6044">CJ1301</f>
        <v>0</v>
      </c>
      <c r="CL1293" s="145">
        <f t="shared" ref="CL1293" si="6045">CK1301</f>
        <v>0</v>
      </c>
      <c r="CM1293" s="145">
        <f t="shared" ref="CM1293" si="6046">CL1301</f>
        <v>0</v>
      </c>
      <c r="CN1293" s="145">
        <f t="shared" ref="CN1293" si="6047">CM1301</f>
        <v>0</v>
      </c>
      <c r="CO1293" s="145">
        <f t="shared" ref="CO1293" si="6048">CN1301</f>
        <v>0</v>
      </c>
      <c r="CP1293" s="145">
        <f t="shared" ref="CP1293" si="6049">CO1301</f>
        <v>0</v>
      </c>
      <c r="CQ1293" s="145">
        <f t="shared" ref="CQ1293" si="6050">CP1301</f>
        <v>0</v>
      </c>
      <c r="CR1293" s="145">
        <f t="shared" ref="CR1293" si="6051">CQ1301</f>
        <v>0</v>
      </c>
      <c r="CS1293" s="145">
        <f t="shared" ref="CS1293" si="6052">CR1301</f>
        <v>0</v>
      </c>
      <c r="CT1293" s="145">
        <f t="shared" ref="CT1293" si="6053">CS1301</f>
        <v>0</v>
      </c>
      <c r="CU1293" s="145">
        <f t="shared" ref="CU1293" si="6054">CT1301</f>
        <v>0</v>
      </c>
      <c r="CV1293" s="145">
        <f t="shared" ref="CV1293" si="6055">CU1301</f>
        <v>0</v>
      </c>
      <c r="CW1293" s="145">
        <f t="shared" ref="CW1293" si="6056">CV1301</f>
        <v>0</v>
      </c>
      <c r="CX1293" s="145">
        <f t="shared" ref="CX1293" si="6057">CW1301</f>
        <v>0</v>
      </c>
      <c r="CY1293" s="145">
        <f t="shared" ref="CY1293" si="6058">CX1301</f>
        <v>0</v>
      </c>
      <c r="CZ1293" s="145">
        <f t="shared" ref="CZ1293" si="6059">CY1301</f>
        <v>0</v>
      </c>
      <c r="DA1293" s="145">
        <f t="shared" ref="DA1293" si="6060">CZ1301</f>
        <v>0</v>
      </c>
      <c r="DB1293" s="145">
        <f t="shared" ref="DB1293" si="6061">DA1301</f>
        <v>0</v>
      </c>
      <c r="DC1293" s="145">
        <f t="shared" ref="DC1293" si="6062">DB1301</f>
        <v>0</v>
      </c>
      <c r="DD1293" s="145">
        <f t="shared" ref="DD1293" si="6063">DC1301</f>
        <v>0</v>
      </c>
      <c r="DE1293" s="145">
        <f t="shared" ref="DE1293" si="6064">DD1301</f>
        <v>0</v>
      </c>
      <c r="DF1293" s="145">
        <f t="shared" ref="DF1293" si="6065">DE1301</f>
        <v>0</v>
      </c>
      <c r="DG1293" s="145">
        <f t="shared" ref="DG1293" si="6066">DF1301</f>
        <v>0</v>
      </c>
      <c r="DH1293" s="145">
        <f t="shared" ref="DH1293" si="6067">DG1301</f>
        <v>0</v>
      </c>
      <c r="DI1293" s="145">
        <f t="shared" ref="DI1293" si="6068">DH1301</f>
        <v>0</v>
      </c>
      <c r="DJ1293" s="145">
        <f t="shared" ref="DJ1293" si="6069">DI1301</f>
        <v>0</v>
      </c>
      <c r="DK1293" s="145">
        <f t="shared" ref="DK1293" si="6070">DJ1301</f>
        <v>0</v>
      </c>
      <c r="DL1293" s="145">
        <f t="shared" ref="DL1293" si="6071">DK1301</f>
        <v>0</v>
      </c>
      <c r="DM1293" s="145">
        <f t="shared" ref="DM1293" si="6072">DL1301</f>
        <v>0</v>
      </c>
      <c r="DN1293" s="145">
        <f t="shared" ref="DN1293" si="6073">DM1301</f>
        <v>0</v>
      </c>
      <c r="DO1293" s="145">
        <f t="shared" ref="DO1293" si="6074">DN1301</f>
        <v>0</v>
      </c>
      <c r="DP1293" s="145">
        <f t="shared" ref="DP1293" si="6075">DO1301</f>
        <v>0</v>
      </c>
      <c r="DQ1293" s="145">
        <f t="shared" ref="DQ1293" si="6076">DP1301</f>
        <v>0</v>
      </c>
      <c r="DR1293" s="145">
        <f t="shared" ref="DR1293" si="6077">DQ1301</f>
        <v>0</v>
      </c>
      <c r="DS1293" s="145">
        <f t="shared" ref="DS1293" si="6078">DR1301</f>
        <v>0</v>
      </c>
      <c r="DT1293" s="145">
        <f t="shared" ref="DT1293" si="6079">DS1301</f>
        <v>0</v>
      </c>
      <c r="DU1293" s="145">
        <f t="shared" ref="DU1293" si="6080">DT1301</f>
        <v>0</v>
      </c>
      <c r="DV1293" s="145">
        <f t="shared" ref="DV1293" si="6081">DU1301</f>
        <v>0</v>
      </c>
      <c r="DW1293" s="145">
        <f t="shared" ref="DW1293" si="6082">DV1301</f>
        <v>0</v>
      </c>
      <c r="DX1293" s="145">
        <f t="shared" ref="DX1293" si="6083">DW1301</f>
        <v>0</v>
      </c>
      <c r="DY1293" s="145">
        <f t="shared" ref="DY1293" si="6084">DX1301</f>
        <v>0</v>
      </c>
      <c r="DZ1293" s="145">
        <f t="shared" ref="DZ1293" si="6085">DY1301</f>
        <v>0</v>
      </c>
      <c r="EA1293" s="145">
        <f t="shared" ref="EA1293" si="6086">DZ1301</f>
        <v>0</v>
      </c>
      <c r="EB1293" s="145">
        <f t="shared" ref="EB1293" si="6087">EA1301</f>
        <v>0</v>
      </c>
      <c r="EC1293" s="145">
        <f t="shared" ref="EC1293" si="6088">EB1301</f>
        <v>0</v>
      </c>
      <c r="ED1293" s="145">
        <f t="shared" ref="ED1293" si="6089">EC1301</f>
        <v>0</v>
      </c>
      <c r="EE1293" s="145">
        <f t="shared" ref="EE1293" si="6090">ED1301</f>
        <v>0</v>
      </c>
      <c r="EF1293" s="145">
        <f t="shared" ref="EF1293" si="6091">EE1301</f>
        <v>0</v>
      </c>
      <c r="EG1293" s="145">
        <f t="shared" ref="EG1293" si="6092">EF1301</f>
        <v>0</v>
      </c>
      <c r="EH1293" s="145">
        <f t="shared" ref="EH1293" si="6093">EG1301</f>
        <v>0</v>
      </c>
      <c r="EI1293" s="145">
        <f t="shared" ref="EI1293" si="6094">EH1301</f>
        <v>0</v>
      </c>
      <c r="EJ1293" s="145">
        <f t="shared" ref="EJ1293" si="6095">EI1301</f>
        <v>0</v>
      </c>
      <c r="EK1293" s="145">
        <f t="shared" ref="EK1293" si="6096">EJ1301</f>
        <v>0</v>
      </c>
      <c r="EL1293" s="145">
        <f t="shared" ref="EL1293" si="6097">EK1301</f>
        <v>0</v>
      </c>
      <c r="EM1293" s="145">
        <f t="shared" ref="EM1293" si="6098">EL1301</f>
        <v>0</v>
      </c>
      <c r="EN1293" s="145">
        <f t="shared" ref="EN1293" si="6099">EM1301</f>
        <v>0</v>
      </c>
      <c r="EO1293" s="145">
        <f t="shared" ref="EO1293" si="6100">EN1301</f>
        <v>0</v>
      </c>
      <c r="EP1293" s="145">
        <f t="shared" ref="EP1293" si="6101">EO1301</f>
        <v>0</v>
      </c>
      <c r="EQ1293" s="145">
        <f t="shared" ref="EQ1293" si="6102">EP1301</f>
        <v>0</v>
      </c>
      <c r="ER1293" s="145">
        <f t="shared" ref="ER1293" si="6103">EQ1301</f>
        <v>0</v>
      </c>
      <c r="ES1293" s="145">
        <f t="shared" ref="ES1293" si="6104">ER1301</f>
        <v>0</v>
      </c>
      <c r="ET1293" s="145">
        <f t="shared" ref="ET1293" si="6105">ES1301</f>
        <v>0</v>
      </c>
      <c r="EU1293" s="145">
        <f t="shared" ref="EU1293" si="6106">ET1301</f>
        <v>0</v>
      </c>
      <c r="EV1293" s="145">
        <f t="shared" ref="EV1293" si="6107">EU1301</f>
        <v>0</v>
      </c>
      <c r="EW1293" s="145">
        <f t="shared" ref="EW1293" si="6108">EV1301</f>
        <v>0</v>
      </c>
      <c r="EX1293" s="145">
        <f t="shared" ref="EX1293" si="6109">EW1301</f>
        <v>0</v>
      </c>
      <c r="EY1293" s="145">
        <f t="shared" ref="EY1293" si="6110">EX1301</f>
        <v>0</v>
      </c>
      <c r="EZ1293" s="145">
        <f t="shared" ref="EZ1293" si="6111">EY1301</f>
        <v>0</v>
      </c>
      <c r="FA1293" s="145">
        <f t="shared" ref="FA1293" si="6112">EZ1301</f>
        <v>0</v>
      </c>
      <c r="FB1293" s="145">
        <f t="shared" ref="FB1293" si="6113">FA1301</f>
        <v>0</v>
      </c>
      <c r="FC1293" s="145">
        <f t="shared" ref="FC1293" si="6114">FB1301</f>
        <v>0</v>
      </c>
      <c r="FD1293" s="145">
        <f t="shared" ref="FD1293" si="6115">FC1301</f>
        <v>0</v>
      </c>
      <c r="FE1293" s="145">
        <f t="shared" ref="FE1293" si="6116">FD1301</f>
        <v>0</v>
      </c>
      <c r="FF1293" s="145">
        <f t="shared" ref="FF1293" si="6117">FE1301</f>
        <v>0</v>
      </c>
      <c r="FG1293" s="145">
        <f t="shared" ref="FG1293" si="6118">FF1301</f>
        <v>0</v>
      </c>
      <c r="FH1293" s="145">
        <f t="shared" ref="FH1293" si="6119">FG1301</f>
        <v>0</v>
      </c>
      <c r="FI1293" s="145">
        <f t="shared" ref="FI1293" si="6120">FH1301</f>
        <v>0</v>
      </c>
      <c r="FJ1293" s="145">
        <f t="shared" ref="FJ1293" si="6121">FI1301</f>
        <v>0</v>
      </c>
      <c r="FK1293" s="145">
        <f t="shared" ref="FK1293" si="6122">FJ1301</f>
        <v>0</v>
      </c>
      <c r="FL1293" s="145">
        <f t="shared" ref="FL1293" si="6123">FK1301</f>
        <v>0</v>
      </c>
      <c r="FM1293" s="145">
        <f t="shared" ref="FM1293" si="6124">FL1301</f>
        <v>0</v>
      </c>
      <c r="FN1293" s="145">
        <f t="shared" ref="FN1293" si="6125">FM1301</f>
        <v>0</v>
      </c>
      <c r="FO1293" s="145">
        <f t="shared" ref="FO1293" si="6126">FN1301</f>
        <v>0</v>
      </c>
      <c r="FP1293" s="145">
        <f t="shared" ref="FP1293" si="6127">FO1301</f>
        <v>0</v>
      </c>
      <c r="FQ1293" s="145">
        <f t="shared" ref="FQ1293" si="6128">FP1301</f>
        <v>0</v>
      </c>
      <c r="FR1293" s="145">
        <f t="shared" ref="FR1293" si="6129">FQ1301</f>
        <v>0</v>
      </c>
      <c r="FS1293" s="145">
        <f t="shared" ref="FS1293" si="6130">FR1301</f>
        <v>0</v>
      </c>
      <c r="FT1293" s="145">
        <f t="shared" ref="FT1293" si="6131">FS1301</f>
        <v>0</v>
      </c>
      <c r="FU1293" s="145">
        <f t="shared" ref="FU1293" si="6132">FT1301</f>
        <v>0</v>
      </c>
      <c r="FV1293" s="145">
        <f t="shared" ref="FV1293" si="6133">FU1301</f>
        <v>0</v>
      </c>
      <c r="FW1293" s="145">
        <f t="shared" ref="FW1293" si="6134">FV1301</f>
        <v>0</v>
      </c>
      <c r="FX1293" s="145">
        <f t="shared" ref="FX1293" si="6135">FW1301</f>
        <v>0</v>
      </c>
      <c r="FY1293" s="145">
        <f t="shared" ref="FY1293" si="6136">FX1301</f>
        <v>0</v>
      </c>
      <c r="FZ1293" s="145">
        <f t="shared" ref="FZ1293" si="6137">FY1301</f>
        <v>0</v>
      </c>
      <c r="GA1293" s="145">
        <f t="shared" ref="GA1293" si="6138">FZ1301</f>
        <v>0</v>
      </c>
      <c r="GB1293" s="145">
        <f t="shared" ref="GB1293" si="6139">GA1301</f>
        <v>0</v>
      </c>
      <c r="GC1293" s="145">
        <f t="shared" ref="GC1293" si="6140">GB1301</f>
        <v>0</v>
      </c>
      <c r="GD1293" s="145">
        <f t="shared" ref="GD1293" si="6141">GC1301</f>
        <v>0</v>
      </c>
      <c r="GE1293" s="145">
        <f t="shared" ref="GE1293" si="6142">GD1301</f>
        <v>0</v>
      </c>
      <c r="GF1293" s="145">
        <f t="shared" ref="GF1293" si="6143">GE1301</f>
        <v>0</v>
      </c>
      <c r="GG1293" s="145">
        <f t="shared" ref="GG1293" si="6144">GF1301</f>
        <v>0</v>
      </c>
      <c r="GH1293" s="145">
        <f t="shared" ref="GH1293" si="6145">GG1301</f>
        <v>0</v>
      </c>
      <c r="GI1293" s="145">
        <f t="shared" ref="GI1293" si="6146">GH1301</f>
        <v>0</v>
      </c>
      <c r="GJ1293" s="145">
        <f t="shared" ref="GJ1293" si="6147">GI1301</f>
        <v>0</v>
      </c>
      <c r="GK1293" s="145">
        <f t="shared" ref="GK1293" si="6148">GJ1301</f>
        <v>0</v>
      </c>
      <c r="GL1293" s="145">
        <f t="shared" ref="GL1293" si="6149">GK1301</f>
        <v>0</v>
      </c>
      <c r="GM1293" s="145">
        <f t="shared" ref="GM1293" si="6150">GL1301</f>
        <v>0</v>
      </c>
      <c r="GN1293" s="145">
        <f t="shared" ref="GN1293" si="6151">GM1301</f>
        <v>0</v>
      </c>
      <c r="GO1293" s="145">
        <f t="shared" ref="GO1293" si="6152">GN1301</f>
        <v>0</v>
      </c>
      <c r="GP1293" s="145">
        <f t="shared" ref="GP1293" si="6153">GO1301</f>
        <v>0</v>
      </c>
      <c r="GQ1293" s="145">
        <f t="shared" ref="GQ1293" si="6154">GP1301</f>
        <v>0</v>
      </c>
      <c r="GR1293" s="145">
        <f t="shared" ref="GR1293" si="6155">GQ1301</f>
        <v>0</v>
      </c>
      <c r="GS1293" s="145">
        <f t="shared" ref="GS1293" si="6156">GR1301</f>
        <v>0</v>
      </c>
      <c r="GT1293" s="145">
        <f t="shared" ref="GT1293" si="6157">GS1301</f>
        <v>0</v>
      </c>
      <c r="GU1293" s="145">
        <f t="shared" ref="GU1293" si="6158">GT1301</f>
        <v>0</v>
      </c>
      <c r="GV1293" s="145">
        <f t="shared" ref="GV1293" si="6159">GU1301</f>
        <v>0</v>
      </c>
      <c r="GW1293" s="145">
        <f t="shared" ref="GW1293" si="6160">GV1301</f>
        <v>0</v>
      </c>
      <c r="GX1293" s="145">
        <f t="shared" ref="GX1293" si="6161">GW1301</f>
        <v>0</v>
      </c>
      <c r="GY1293" s="145">
        <f t="shared" ref="GY1293" si="6162">GX1301</f>
        <v>0</v>
      </c>
      <c r="GZ1293" s="145">
        <f t="shared" ref="GZ1293" si="6163">GY1301</f>
        <v>0</v>
      </c>
      <c r="HA1293" s="1"/>
      <c r="HB1293" s="1"/>
    </row>
    <row r="1294" spans="1:210" ht="4.2" customHeight="1">
      <c r="A1294" s="1"/>
      <c r="B1294" s="1"/>
      <c r="C1294" s="1"/>
      <c r="D1294" s="1"/>
      <c r="E1294" s="263"/>
      <c r="F1294" s="48"/>
      <c r="G1294" s="231"/>
      <c r="H1294" s="152"/>
      <c r="I1294" s="152"/>
      <c r="J1294" s="152"/>
      <c r="K1294" s="152"/>
      <c r="L1294" s="1"/>
      <c r="M1294" s="5"/>
      <c r="N1294" s="152"/>
      <c r="O1294" s="1"/>
      <c r="P1294" s="5"/>
      <c r="Q1294" s="152"/>
      <c r="R1294" s="1"/>
      <c r="S1294" s="5"/>
      <c r="T1294" s="7"/>
      <c r="U1294" s="24"/>
      <c r="V1294" s="1"/>
      <c r="W1294" s="158"/>
      <c r="X1294" s="1"/>
      <c r="Y1294" s="5"/>
      <c r="Z1294" s="87"/>
      <c r="AA1294" s="146"/>
      <c r="AB1294" s="146"/>
      <c r="AC1294" s="146"/>
      <c r="AD1294" s="146"/>
      <c r="AE1294" s="146"/>
      <c r="AF1294" s="146"/>
      <c r="AG1294" s="146"/>
      <c r="AH1294" s="146"/>
      <c r="AI1294" s="146"/>
      <c r="AJ1294" s="146"/>
      <c r="AK1294" s="146"/>
      <c r="AL1294" s="146"/>
      <c r="AM1294" s="146"/>
      <c r="AN1294" s="146"/>
      <c r="AO1294" s="146"/>
      <c r="AP1294" s="146"/>
      <c r="AQ1294" s="146"/>
      <c r="AR1294" s="146"/>
      <c r="AS1294" s="146"/>
      <c r="AT1294" s="146"/>
      <c r="AU1294" s="146"/>
      <c r="AV1294" s="146"/>
      <c r="AW1294" s="146"/>
      <c r="AX1294" s="146"/>
      <c r="AY1294" s="146"/>
      <c r="AZ1294" s="146"/>
      <c r="BA1294" s="146"/>
      <c r="BB1294" s="146"/>
      <c r="BC1294" s="146"/>
      <c r="BD1294" s="146"/>
      <c r="BE1294" s="146"/>
      <c r="BF1294" s="146"/>
      <c r="BG1294" s="146"/>
      <c r="BH1294" s="146"/>
      <c r="BI1294" s="146"/>
      <c r="BJ1294" s="146"/>
      <c r="BK1294" s="146"/>
      <c r="BL1294" s="146"/>
      <c r="BM1294" s="146"/>
      <c r="BN1294" s="146"/>
      <c r="BO1294" s="146"/>
      <c r="BP1294" s="146"/>
      <c r="BQ1294" s="146"/>
      <c r="BR1294" s="146"/>
      <c r="BS1294" s="146"/>
      <c r="BT1294" s="146"/>
      <c r="BU1294" s="146"/>
      <c r="BV1294" s="146"/>
      <c r="BW1294" s="146"/>
      <c r="BX1294" s="146"/>
      <c r="BY1294" s="146"/>
      <c r="BZ1294" s="146"/>
      <c r="CA1294" s="146"/>
      <c r="CB1294" s="146"/>
      <c r="CC1294" s="146"/>
      <c r="CD1294" s="146"/>
      <c r="CE1294" s="146"/>
      <c r="CF1294" s="146"/>
      <c r="CG1294" s="146"/>
      <c r="CH1294" s="146"/>
      <c r="CI1294" s="146"/>
      <c r="CJ1294" s="146"/>
      <c r="CK1294" s="146"/>
      <c r="CL1294" s="146"/>
      <c r="CM1294" s="146"/>
      <c r="CN1294" s="146"/>
      <c r="CO1294" s="146"/>
      <c r="CP1294" s="146"/>
      <c r="CQ1294" s="146"/>
      <c r="CR1294" s="146"/>
      <c r="CS1294" s="146"/>
      <c r="CT1294" s="146"/>
      <c r="CU1294" s="146"/>
      <c r="CV1294" s="146"/>
      <c r="CW1294" s="146"/>
      <c r="CX1294" s="146"/>
      <c r="CY1294" s="146"/>
      <c r="CZ1294" s="146"/>
      <c r="DA1294" s="146"/>
      <c r="DB1294" s="146"/>
      <c r="DC1294" s="146"/>
      <c r="DD1294" s="146"/>
      <c r="DE1294" s="146"/>
      <c r="DF1294" s="146"/>
      <c r="DG1294" s="146"/>
      <c r="DH1294" s="146"/>
      <c r="DI1294" s="146"/>
      <c r="DJ1294" s="146"/>
      <c r="DK1294" s="146"/>
      <c r="DL1294" s="146"/>
      <c r="DM1294" s="146"/>
      <c r="DN1294" s="146"/>
      <c r="DO1294" s="146"/>
      <c r="DP1294" s="146"/>
      <c r="DQ1294" s="146"/>
      <c r="DR1294" s="146"/>
      <c r="DS1294" s="146"/>
      <c r="DT1294" s="146"/>
      <c r="DU1294" s="146"/>
      <c r="DV1294" s="146"/>
      <c r="DW1294" s="146"/>
      <c r="DX1294" s="146"/>
      <c r="DY1294" s="146"/>
      <c r="DZ1294" s="146"/>
      <c r="EA1294" s="146"/>
      <c r="EB1294" s="146"/>
      <c r="EC1294" s="146"/>
      <c r="ED1294" s="146"/>
      <c r="EE1294" s="146"/>
      <c r="EF1294" s="146"/>
      <c r="EG1294" s="146"/>
      <c r="EH1294" s="146"/>
      <c r="EI1294" s="146"/>
      <c r="EJ1294" s="146"/>
      <c r="EK1294" s="146"/>
      <c r="EL1294" s="146"/>
      <c r="EM1294" s="146"/>
      <c r="EN1294" s="146"/>
      <c r="EO1294" s="146"/>
      <c r="EP1294" s="146"/>
      <c r="EQ1294" s="146"/>
      <c r="ER1294" s="146"/>
      <c r="ES1294" s="146"/>
      <c r="ET1294" s="146"/>
      <c r="EU1294" s="146"/>
      <c r="EV1294" s="146"/>
      <c r="EW1294" s="146"/>
      <c r="EX1294" s="146"/>
      <c r="EY1294" s="146"/>
      <c r="EZ1294" s="146"/>
      <c r="FA1294" s="146"/>
      <c r="FB1294" s="146"/>
      <c r="FC1294" s="146"/>
      <c r="FD1294" s="146"/>
      <c r="FE1294" s="146"/>
      <c r="FF1294" s="146"/>
      <c r="FG1294" s="146"/>
      <c r="FH1294" s="146"/>
      <c r="FI1294" s="146"/>
      <c r="FJ1294" s="146"/>
      <c r="FK1294" s="146"/>
      <c r="FL1294" s="146"/>
      <c r="FM1294" s="146"/>
      <c r="FN1294" s="146"/>
      <c r="FO1294" s="146"/>
      <c r="FP1294" s="146"/>
      <c r="FQ1294" s="146"/>
      <c r="FR1294" s="146"/>
      <c r="FS1294" s="146"/>
      <c r="FT1294" s="146"/>
      <c r="FU1294" s="146"/>
      <c r="FV1294" s="146"/>
      <c r="FW1294" s="146"/>
      <c r="FX1294" s="146"/>
      <c r="FY1294" s="146"/>
      <c r="FZ1294" s="146"/>
      <c r="GA1294" s="146"/>
      <c r="GB1294" s="146"/>
      <c r="GC1294" s="146"/>
      <c r="GD1294" s="146"/>
      <c r="GE1294" s="146"/>
      <c r="GF1294" s="146"/>
      <c r="GG1294" s="146"/>
      <c r="GH1294" s="146"/>
      <c r="GI1294" s="146"/>
      <c r="GJ1294" s="146"/>
      <c r="GK1294" s="146"/>
      <c r="GL1294" s="146"/>
      <c r="GM1294" s="146"/>
      <c r="GN1294" s="146"/>
      <c r="GO1294" s="146"/>
      <c r="GP1294" s="146"/>
      <c r="GQ1294" s="146"/>
      <c r="GR1294" s="146"/>
      <c r="GS1294" s="146"/>
      <c r="GT1294" s="146"/>
      <c r="GU1294" s="146"/>
      <c r="GV1294" s="146"/>
      <c r="GW1294" s="146"/>
      <c r="GX1294" s="146"/>
      <c r="GY1294" s="146"/>
      <c r="GZ1294" s="146"/>
      <c r="HA1294" s="1"/>
      <c r="HB1294" s="1"/>
    </row>
    <row r="1295" spans="1:210">
      <c r="A1295" s="1"/>
      <c r="B1295" s="1"/>
      <c r="C1295" s="1"/>
      <c r="D1295" s="1"/>
      <c r="E1295" s="263" t="s">
        <v>28</v>
      </c>
      <c r="F1295" s="48"/>
      <c r="G1295" s="231"/>
      <c r="H1295" s="153" t="s">
        <v>254</v>
      </c>
      <c r="I1295" s="153"/>
      <c r="J1295" s="153"/>
      <c r="K1295" s="153"/>
      <c r="L1295" s="1"/>
      <c r="M1295" s="5"/>
      <c r="N1295" s="153" t="str">
        <f>Главная!$Y$8</f>
        <v>итого</v>
      </c>
      <c r="O1295" s="1"/>
      <c r="P1295" s="5"/>
      <c r="Q1295" s="153" t="s">
        <v>26</v>
      </c>
      <c r="R1295" s="1"/>
      <c r="S1295" s="5"/>
      <c r="T1295" s="7"/>
      <c r="U1295" s="24"/>
      <c r="V1295" s="1"/>
      <c r="W1295" s="159">
        <f>SUM($Y1295:$HA1295)</f>
        <v>0</v>
      </c>
      <c r="X1295" s="1"/>
      <c r="Y1295" s="5"/>
      <c r="Z1295" s="87"/>
      <c r="AA1295" s="147">
        <f>IF(AA1281&lt;0,-AA1281,0)</f>
        <v>0</v>
      </c>
      <c r="AB1295" s="147">
        <f t="shared" ref="AB1295:CM1295" si="6164">IF(AA1307+AB1279&lt;0,-(AA1307+AB1279),0)</f>
        <v>0</v>
      </c>
      <c r="AC1295" s="147">
        <f t="shared" si="6164"/>
        <v>0</v>
      </c>
      <c r="AD1295" s="147">
        <f t="shared" si="6164"/>
        <v>0</v>
      </c>
      <c r="AE1295" s="147">
        <f t="shared" si="6164"/>
        <v>0</v>
      </c>
      <c r="AF1295" s="147">
        <f t="shared" si="6164"/>
        <v>0</v>
      </c>
      <c r="AG1295" s="147">
        <f t="shared" si="6164"/>
        <v>0</v>
      </c>
      <c r="AH1295" s="147">
        <f t="shared" si="6164"/>
        <v>0</v>
      </c>
      <c r="AI1295" s="147">
        <f t="shared" si="6164"/>
        <v>0</v>
      </c>
      <c r="AJ1295" s="147">
        <f t="shared" si="6164"/>
        <v>0</v>
      </c>
      <c r="AK1295" s="147">
        <f t="shared" si="6164"/>
        <v>0</v>
      </c>
      <c r="AL1295" s="147">
        <f t="shared" si="6164"/>
        <v>0</v>
      </c>
      <c r="AM1295" s="147">
        <f t="shared" si="6164"/>
        <v>0</v>
      </c>
      <c r="AN1295" s="147">
        <f t="shared" si="6164"/>
        <v>0</v>
      </c>
      <c r="AO1295" s="147">
        <f t="shared" si="6164"/>
        <v>0</v>
      </c>
      <c r="AP1295" s="147">
        <f t="shared" si="6164"/>
        <v>0</v>
      </c>
      <c r="AQ1295" s="147">
        <f t="shared" si="6164"/>
        <v>0</v>
      </c>
      <c r="AR1295" s="147">
        <f t="shared" si="6164"/>
        <v>0</v>
      </c>
      <c r="AS1295" s="147">
        <f t="shared" si="6164"/>
        <v>0</v>
      </c>
      <c r="AT1295" s="147">
        <f t="shared" si="6164"/>
        <v>0</v>
      </c>
      <c r="AU1295" s="147">
        <f t="shared" si="6164"/>
        <v>0</v>
      </c>
      <c r="AV1295" s="147">
        <f t="shared" si="6164"/>
        <v>0</v>
      </c>
      <c r="AW1295" s="147">
        <f t="shared" si="6164"/>
        <v>0</v>
      </c>
      <c r="AX1295" s="147">
        <f t="shared" si="6164"/>
        <v>0</v>
      </c>
      <c r="AY1295" s="147">
        <f t="shared" si="6164"/>
        <v>0</v>
      </c>
      <c r="AZ1295" s="147">
        <f t="shared" si="6164"/>
        <v>0</v>
      </c>
      <c r="BA1295" s="147">
        <f t="shared" si="6164"/>
        <v>0</v>
      </c>
      <c r="BB1295" s="147">
        <f t="shared" si="6164"/>
        <v>0</v>
      </c>
      <c r="BC1295" s="147">
        <f t="shared" si="6164"/>
        <v>0</v>
      </c>
      <c r="BD1295" s="147">
        <f t="shared" si="6164"/>
        <v>0</v>
      </c>
      <c r="BE1295" s="147">
        <f t="shared" si="6164"/>
        <v>0</v>
      </c>
      <c r="BF1295" s="147">
        <f t="shared" si="6164"/>
        <v>0</v>
      </c>
      <c r="BG1295" s="147">
        <f t="shared" si="6164"/>
        <v>0</v>
      </c>
      <c r="BH1295" s="147">
        <f t="shared" si="6164"/>
        <v>0</v>
      </c>
      <c r="BI1295" s="147">
        <f t="shared" si="6164"/>
        <v>0</v>
      </c>
      <c r="BJ1295" s="147">
        <f t="shared" si="6164"/>
        <v>0</v>
      </c>
      <c r="BK1295" s="147">
        <f t="shared" si="6164"/>
        <v>0</v>
      </c>
      <c r="BL1295" s="147">
        <f t="shared" si="6164"/>
        <v>0</v>
      </c>
      <c r="BM1295" s="147">
        <f t="shared" si="6164"/>
        <v>0</v>
      </c>
      <c r="BN1295" s="147">
        <f t="shared" si="6164"/>
        <v>0</v>
      </c>
      <c r="BO1295" s="147">
        <f t="shared" si="6164"/>
        <v>0</v>
      </c>
      <c r="BP1295" s="147">
        <f t="shared" si="6164"/>
        <v>0</v>
      </c>
      <c r="BQ1295" s="147">
        <f t="shared" si="6164"/>
        <v>0</v>
      </c>
      <c r="BR1295" s="147">
        <f t="shared" si="6164"/>
        <v>0</v>
      </c>
      <c r="BS1295" s="147">
        <f t="shared" si="6164"/>
        <v>0</v>
      </c>
      <c r="BT1295" s="147">
        <f t="shared" si="6164"/>
        <v>0</v>
      </c>
      <c r="BU1295" s="147">
        <f t="shared" si="6164"/>
        <v>0</v>
      </c>
      <c r="BV1295" s="147">
        <f t="shared" si="6164"/>
        <v>0</v>
      </c>
      <c r="BW1295" s="147">
        <f t="shared" si="6164"/>
        <v>0</v>
      </c>
      <c r="BX1295" s="147">
        <f t="shared" si="6164"/>
        <v>0</v>
      </c>
      <c r="BY1295" s="147">
        <f t="shared" si="6164"/>
        <v>0</v>
      </c>
      <c r="BZ1295" s="147">
        <f t="shared" si="6164"/>
        <v>0</v>
      </c>
      <c r="CA1295" s="147">
        <f t="shared" si="6164"/>
        <v>0</v>
      </c>
      <c r="CB1295" s="147">
        <f t="shared" si="6164"/>
        <v>0</v>
      </c>
      <c r="CC1295" s="147">
        <f t="shared" si="6164"/>
        <v>0</v>
      </c>
      <c r="CD1295" s="147">
        <f t="shared" si="6164"/>
        <v>0</v>
      </c>
      <c r="CE1295" s="147">
        <f t="shared" si="6164"/>
        <v>0</v>
      </c>
      <c r="CF1295" s="147">
        <f t="shared" si="6164"/>
        <v>0</v>
      </c>
      <c r="CG1295" s="147">
        <f t="shared" si="6164"/>
        <v>0</v>
      </c>
      <c r="CH1295" s="147">
        <f t="shared" si="6164"/>
        <v>0</v>
      </c>
      <c r="CI1295" s="147">
        <f t="shared" si="6164"/>
        <v>0</v>
      </c>
      <c r="CJ1295" s="147">
        <f t="shared" si="6164"/>
        <v>0</v>
      </c>
      <c r="CK1295" s="147">
        <f t="shared" si="6164"/>
        <v>0</v>
      </c>
      <c r="CL1295" s="147">
        <f t="shared" si="6164"/>
        <v>0</v>
      </c>
      <c r="CM1295" s="147">
        <f t="shared" si="6164"/>
        <v>0</v>
      </c>
      <c r="CN1295" s="147">
        <f t="shared" ref="CN1295:DG1295" si="6165">IF(CM1307+CN1279&lt;0,-(CM1307+CN1279),0)</f>
        <v>0</v>
      </c>
      <c r="CO1295" s="147">
        <f t="shared" si="6165"/>
        <v>0</v>
      </c>
      <c r="CP1295" s="147">
        <f t="shared" si="6165"/>
        <v>0</v>
      </c>
      <c r="CQ1295" s="147">
        <f t="shared" si="6165"/>
        <v>0</v>
      </c>
      <c r="CR1295" s="147">
        <f t="shared" si="6165"/>
        <v>0</v>
      </c>
      <c r="CS1295" s="147">
        <f t="shared" si="6165"/>
        <v>0</v>
      </c>
      <c r="CT1295" s="147">
        <f t="shared" si="6165"/>
        <v>0</v>
      </c>
      <c r="CU1295" s="147">
        <f t="shared" si="6165"/>
        <v>0</v>
      </c>
      <c r="CV1295" s="147">
        <f t="shared" si="6165"/>
        <v>0</v>
      </c>
      <c r="CW1295" s="147">
        <f t="shared" si="6165"/>
        <v>0</v>
      </c>
      <c r="CX1295" s="147">
        <f t="shared" si="6165"/>
        <v>0</v>
      </c>
      <c r="CY1295" s="147">
        <f t="shared" si="6165"/>
        <v>0</v>
      </c>
      <c r="CZ1295" s="147">
        <f t="shared" si="6165"/>
        <v>0</v>
      </c>
      <c r="DA1295" s="147">
        <f t="shared" si="6165"/>
        <v>0</v>
      </c>
      <c r="DB1295" s="147">
        <f t="shared" si="6165"/>
        <v>0</v>
      </c>
      <c r="DC1295" s="147">
        <f t="shared" si="6165"/>
        <v>0</v>
      </c>
      <c r="DD1295" s="147">
        <f t="shared" si="6165"/>
        <v>0</v>
      </c>
      <c r="DE1295" s="147">
        <f t="shared" si="6165"/>
        <v>0</v>
      </c>
      <c r="DF1295" s="147">
        <f t="shared" si="6165"/>
        <v>0</v>
      </c>
      <c r="DG1295" s="147">
        <f t="shared" si="6165"/>
        <v>0</v>
      </c>
      <c r="DH1295" s="147">
        <f t="shared" ref="DH1295" si="6166">IF(DG1307+DH1279&lt;0,-(DG1307+DH1279),0)</f>
        <v>0</v>
      </c>
      <c r="DI1295" s="147">
        <f t="shared" ref="DI1295" si="6167">IF(DH1307+DI1279&lt;0,-(DH1307+DI1279),0)</f>
        <v>0</v>
      </c>
      <c r="DJ1295" s="147">
        <f t="shared" ref="DJ1295" si="6168">IF(DI1307+DJ1279&lt;0,-(DI1307+DJ1279),0)</f>
        <v>0</v>
      </c>
      <c r="DK1295" s="147">
        <f t="shared" ref="DK1295" si="6169">IF(DJ1307+DK1279&lt;0,-(DJ1307+DK1279),0)</f>
        <v>0</v>
      </c>
      <c r="DL1295" s="147">
        <f t="shared" ref="DL1295" si="6170">IF(DK1307+DL1279&lt;0,-(DK1307+DL1279),0)</f>
        <v>0</v>
      </c>
      <c r="DM1295" s="147">
        <f t="shared" ref="DM1295" si="6171">IF(DL1307+DM1279&lt;0,-(DL1307+DM1279),0)</f>
        <v>0</v>
      </c>
      <c r="DN1295" s="147">
        <f t="shared" ref="DN1295" si="6172">IF(DM1307+DN1279&lt;0,-(DM1307+DN1279),0)</f>
        <v>0</v>
      </c>
      <c r="DO1295" s="147">
        <f t="shared" ref="DO1295" si="6173">IF(DN1307+DO1279&lt;0,-(DN1307+DO1279),0)</f>
        <v>0</v>
      </c>
      <c r="DP1295" s="147">
        <f t="shared" ref="DP1295" si="6174">IF(DO1307+DP1279&lt;0,-(DO1307+DP1279),0)</f>
        <v>0</v>
      </c>
      <c r="DQ1295" s="147">
        <f t="shared" ref="DQ1295" si="6175">IF(DP1307+DQ1279&lt;0,-(DP1307+DQ1279),0)</f>
        <v>0</v>
      </c>
      <c r="DR1295" s="147">
        <f t="shared" ref="DR1295" si="6176">IF(DQ1307+DR1279&lt;0,-(DQ1307+DR1279),0)</f>
        <v>0</v>
      </c>
      <c r="DS1295" s="147">
        <f t="shared" ref="DS1295" si="6177">IF(DR1307+DS1279&lt;0,-(DR1307+DS1279),0)</f>
        <v>0</v>
      </c>
      <c r="DT1295" s="147">
        <f t="shared" ref="DT1295" si="6178">IF(DS1307+DT1279&lt;0,-(DS1307+DT1279),0)</f>
        <v>0</v>
      </c>
      <c r="DU1295" s="147">
        <f t="shared" ref="DU1295" si="6179">IF(DT1307+DU1279&lt;0,-(DT1307+DU1279),0)</f>
        <v>0</v>
      </c>
      <c r="DV1295" s="147">
        <f t="shared" ref="DV1295" si="6180">IF(DU1307+DV1279&lt;0,-(DU1307+DV1279),0)</f>
        <v>0</v>
      </c>
      <c r="DW1295" s="147">
        <f t="shared" ref="DW1295" si="6181">IF(DV1307+DW1279&lt;0,-(DV1307+DW1279),0)</f>
        <v>0</v>
      </c>
      <c r="DX1295" s="147">
        <f t="shared" ref="DX1295" si="6182">IF(DW1307+DX1279&lt;0,-(DW1307+DX1279),0)</f>
        <v>0</v>
      </c>
      <c r="DY1295" s="147">
        <f t="shared" ref="DY1295" si="6183">IF(DX1307+DY1279&lt;0,-(DX1307+DY1279),0)</f>
        <v>0</v>
      </c>
      <c r="DZ1295" s="147">
        <f t="shared" ref="DZ1295" si="6184">IF(DY1307+DZ1279&lt;0,-(DY1307+DZ1279),0)</f>
        <v>0</v>
      </c>
      <c r="EA1295" s="147">
        <f t="shared" ref="EA1295" si="6185">IF(DZ1307+EA1279&lt;0,-(DZ1307+EA1279),0)</f>
        <v>0</v>
      </c>
      <c r="EB1295" s="147">
        <f t="shared" ref="EB1295" si="6186">IF(EA1307+EB1279&lt;0,-(EA1307+EB1279),0)</f>
        <v>0</v>
      </c>
      <c r="EC1295" s="147">
        <f t="shared" ref="EC1295" si="6187">IF(EB1307+EC1279&lt;0,-(EB1307+EC1279),0)</f>
        <v>0</v>
      </c>
      <c r="ED1295" s="147">
        <f t="shared" ref="ED1295" si="6188">IF(EC1307+ED1279&lt;0,-(EC1307+ED1279),0)</f>
        <v>0</v>
      </c>
      <c r="EE1295" s="147">
        <f t="shared" ref="EE1295" si="6189">IF(ED1307+EE1279&lt;0,-(ED1307+EE1279),0)</f>
        <v>0</v>
      </c>
      <c r="EF1295" s="147">
        <f t="shared" ref="EF1295" si="6190">IF(EE1307+EF1279&lt;0,-(EE1307+EF1279),0)</f>
        <v>0</v>
      </c>
      <c r="EG1295" s="147">
        <f t="shared" ref="EG1295" si="6191">IF(EF1307+EG1279&lt;0,-(EF1307+EG1279),0)</f>
        <v>0</v>
      </c>
      <c r="EH1295" s="147">
        <f t="shared" ref="EH1295" si="6192">IF(EG1307+EH1279&lt;0,-(EG1307+EH1279),0)</f>
        <v>0</v>
      </c>
      <c r="EI1295" s="147">
        <f t="shared" ref="EI1295" si="6193">IF(EH1307+EI1279&lt;0,-(EH1307+EI1279),0)</f>
        <v>0</v>
      </c>
      <c r="EJ1295" s="147">
        <f t="shared" ref="EJ1295" si="6194">IF(EI1307+EJ1279&lt;0,-(EI1307+EJ1279),0)</f>
        <v>0</v>
      </c>
      <c r="EK1295" s="147">
        <f t="shared" ref="EK1295" si="6195">IF(EJ1307+EK1279&lt;0,-(EJ1307+EK1279),0)</f>
        <v>0</v>
      </c>
      <c r="EL1295" s="147">
        <f t="shared" ref="EL1295" si="6196">IF(EK1307+EL1279&lt;0,-(EK1307+EL1279),0)</f>
        <v>0</v>
      </c>
      <c r="EM1295" s="147">
        <f t="shared" ref="EM1295" si="6197">IF(EL1307+EM1279&lt;0,-(EL1307+EM1279),0)</f>
        <v>0</v>
      </c>
      <c r="EN1295" s="147">
        <f t="shared" ref="EN1295" si="6198">IF(EM1307+EN1279&lt;0,-(EM1307+EN1279),0)</f>
        <v>0</v>
      </c>
      <c r="EO1295" s="147">
        <f t="shared" ref="EO1295" si="6199">IF(EN1307+EO1279&lt;0,-(EN1307+EO1279),0)</f>
        <v>0</v>
      </c>
      <c r="EP1295" s="147">
        <f t="shared" ref="EP1295" si="6200">IF(EO1307+EP1279&lt;0,-(EO1307+EP1279),0)</f>
        <v>0</v>
      </c>
      <c r="EQ1295" s="147">
        <f t="shared" ref="EQ1295" si="6201">IF(EP1307+EQ1279&lt;0,-(EP1307+EQ1279),0)</f>
        <v>0</v>
      </c>
      <c r="ER1295" s="147">
        <f t="shared" ref="ER1295" si="6202">IF(EQ1307+ER1279&lt;0,-(EQ1307+ER1279),0)</f>
        <v>0</v>
      </c>
      <c r="ES1295" s="147">
        <f t="shared" ref="ES1295" si="6203">IF(ER1307+ES1279&lt;0,-(ER1307+ES1279),0)</f>
        <v>0</v>
      </c>
      <c r="ET1295" s="147">
        <f t="shared" ref="ET1295" si="6204">IF(ES1307+ET1279&lt;0,-(ES1307+ET1279),0)</f>
        <v>0</v>
      </c>
      <c r="EU1295" s="147">
        <f t="shared" ref="EU1295" si="6205">IF(ET1307+EU1279&lt;0,-(ET1307+EU1279),0)</f>
        <v>0</v>
      </c>
      <c r="EV1295" s="147">
        <f t="shared" ref="EV1295" si="6206">IF(EU1307+EV1279&lt;0,-(EU1307+EV1279),0)</f>
        <v>0</v>
      </c>
      <c r="EW1295" s="147">
        <f t="shared" ref="EW1295" si="6207">IF(EV1307+EW1279&lt;0,-(EV1307+EW1279),0)</f>
        <v>0</v>
      </c>
      <c r="EX1295" s="147">
        <f t="shared" ref="EX1295" si="6208">IF(EW1307+EX1279&lt;0,-(EW1307+EX1279),0)</f>
        <v>0</v>
      </c>
      <c r="EY1295" s="147">
        <f t="shared" ref="EY1295" si="6209">IF(EX1307+EY1279&lt;0,-(EX1307+EY1279),0)</f>
        <v>0</v>
      </c>
      <c r="EZ1295" s="147">
        <f t="shared" ref="EZ1295" si="6210">IF(EY1307+EZ1279&lt;0,-(EY1307+EZ1279),0)</f>
        <v>0</v>
      </c>
      <c r="FA1295" s="147">
        <f t="shared" ref="FA1295" si="6211">IF(EZ1307+FA1279&lt;0,-(EZ1307+FA1279),0)</f>
        <v>0</v>
      </c>
      <c r="FB1295" s="147">
        <f t="shared" ref="FB1295" si="6212">IF(FA1307+FB1279&lt;0,-(FA1307+FB1279),0)</f>
        <v>0</v>
      </c>
      <c r="FC1295" s="147">
        <f t="shared" ref="FC1295" si="6213">IF(FB1307+FC1279&lt;0,-(FB1307+FC1279),0)</f>
        <v>0</v>
      </c>
      <c r="FD1295" s="147">
        <f t="shared" ref="FD1295" si="6214">IF(FC1307+FD1279&lt;0,-(FC1307+FD1279),0)</f>
        <v>0</v>
      </c>
      <c r="FE1295" s="147">
        <f t="shared" ref="FE1295" si="6215">IF(FD1307+FE1279&lt;0,-(FD1307+FE1279),0)</f>
        <v>0</v>
      </c>
      <c r="FF1295" s="147">
        <f t="shared" ref="FF1295" si="6216">IF(FE1307+FF1279&lt;0,-(FE1307+FF1279),0)</f>
        <v>0</v>
      </c>
      <c r="FG1295" s="147">
        <f t="shared" ref="FG1295" si="6217">IF(FF1307+FG1279&lt;0,-(FF1307+FG1279),0)</f>
        <v>0</v>
      </c>
      <c r="FH1295" s="147">
        <f t="shared" ref="FH1295" si="6218">IF(FG1307+FH1279&lt;0,-(FG1307+FH1279),0)</f>
        <v>0</v>
      </c>
      <c r="FI1295" s="147">
        <f t="shared" ref="FI1295" si="6219">IF(FH1307+FI1279&lt;0,-(FH1307+FI1279),0)</f>
        <v>0</v>
      </c>
      <c r="FJ1295" s="147">
        <f t="shared" ref="FJ1295" si="6220">IF(FI1307+FJ1279&lt;0,-(FI1307+FJ1279),0)</f>
        <v>0</v>
      </c>
      <c r="FK1295" s="147">
        <f t="shared" ref="FK1295" si="6221">IF(FJ1307+FK1279&lt;0,-(FJ1307+FK1279),0)</f>
        <v>0</v>
      </c>
      <c r="FL1295" s="147">
        <f t="shared" ref="FL1295" si="6222">IF(FK1307+FL1279&lt;0,-(FK1307+FL1279),0)</f>
        <v>0</v>
      </c>
      <c r="FM1295" s="147">
        <f t="shared" ref="FM1295" si="6223">IF(FL1307+FM1279&lt;0,-(FL1307+FM1279),0)</f>
        <v>0</v>
      </c>
      <c r="FN1295" s="147">
        <f t="shared" ref="FN1295" si="6224">IF(FM1307+FN1279&lt;0,-(FM1307+FN1279),0)</f>
        <v>0</v>
      </c>
      <c r="FO1295" s="147">
        <f t="shared" ref="FO1295" si="6225">IF(FN1307+FO1279&lt;0,-(FN1307+FO1279),0)</f>
        <v>0</v>
      </c>
      <c r="FP1295" s="147">
        <f t="shared" ref="FP1295" si="6226">IF(FO1307+FP1279&lt;0,-(FO1307+FP1279),0)</f>
        <v>0</v>
      </c>
      <c r="FQ1295" s="147">
        <f t="shared" ref="FQ1295" si="6227">IF(FP1307+FQ1279&lt;0,-(FP1307+FQ1279),0)</f>
        <v>0</v>
      </c>
      <c r="FR1295" s="147">
        <f t="shared" ref="FR1295" si="6228">IF(FQ1307+FR1279&lt;0,-(FQ1307+FR1279),0)</f>
        <v>0</v>
      </c>
      <c r="FS1295" s="147">
        <f t="shared" ref="FS1295" si="6229">IF(FR1307+FS1279&lt;0,-(FR1307+FS1279),0)</f>
        <v>0</v>
      </c>
      <c r="FT1295" s="147">
        <f t="shared" ref="FT1295" si="6230">IF(FS1307+FT1279&lt;0,-(FS1307+FT1279),0)</f>
        <v>0</v>
      </c>
      <c r="FU1295" s="147">
        <f t="shared" ref="FU1295" si="6231">IF(FT1307+FU1279&lt;0,-(FT1307+FU1279),0)</f>
        <v>0</v>
      </c>
      <c r="FV1295" s="147">
        <f t="shared" ref="FV1295" si="6232">IF(FU1307+FV1279&lt;0,-(FU1307+FV1279),0)</f>
        <v>0</v>
      </c>
      <c r="FW1295" s="147">
        <f t="shared" ref="FW1295" si="6233">IF(FV1307+FW1279&lt;0,-(FV1307+FW1279),0)</f>
        <v>0</v>
      </c>
      <c r="FX1295" s="147">
        <f t="shared" ref="FX1295" si="6234">IF(FW1307+FX1279&lt;0,-(FW1307+FX1279),0)</f>
        <v>0</v>
      </c>
      <c r="FY1295" s="147">
        <f t="shared" ref="FY1295" si="6235">IF(FX1307+FY1279&lt;0,-(FX1307+FY1279),0)</f>
        <v>0</v>
      </c>
      <c r="FZ1295" s="147">
        <f t="shared" ref="FZ1295" si="6236">IF(FY1307+FZ1279&lt;0,-(FY1307+FZ1279),0)</f>
        <v>0</v>
      </c>
      <c r="GA1295" s="147">
        <f t="shared" ref="GA1295" si="6237">IF(FZ1307+GA1279&lt;0,-(FZ1307+GA1279),0)</f>
        <v>0</v>
      </c>
      <c r="GB1295" s="147">
        <f t="shared" ref="GB1295" si="6238">IF(GA1307+GB1279&lt;0,-(GA1307+GB1279),0)</f>
        <v>0</v>
      </c>
      <c r="GC1295" s="147">
        <f t="shared" ref="GC1295" si="6239">IF(GB1307+GC1279&lt;0,-(GB1307+GC1279),0)</f>
        <v>0</v>
      </c>
      <c r="GD1295" s="147">
        <f t="shared" ref="GD1295" si="6240">IF(GC1307+GD1279&lt;0,-(GC1307+GD1279),0)</f>
        <v>0</v>
      </c>
      <c r="GE1295" s="147">
        <f t="shared" ref="GE1295" si="6241">IF(GD1307+GE1279&lt;0,-(GD1307+GE1279),0)</f>
        <v>0</v>
      </c>
      <c r="GF1295" s="147">
        <f t="shared" ref="GF1295" si="6242">IF(GE1307+GF1279&lt;0,-(GE1307+GF1279),0)</f>
        <v>0</v>
      </c>
      <c r="GG1295" s="147">
        <f t="shared" ref="GG1295" si="6243">IF(GF1307+GG1279&lt;0,-(GF1307+GG1279),0)</f>
        <v>0</v>
      </c>
      <c r="GH1295" s="147">
        <f t="shared" ref="GH1295" si="6244">IF(GG1307+GH1279&lt;0,-(GG1307+GH1279),0)</f>
        <v>0</v>
      </c>
      <c r="GI1295" s="147">
        <f t="shared" ref="GI1295" si="6245">IF(GH1307+GI1279&lt;0,-(GH1307+GI1279),0)</f>
        <v>0</v>
      </c>
      <c r="GJ1295" s="147">
        <f t="shared" ref="GJ1295" si="6246">IF(GI1307+GJ1279&lt;0,-(GI1307+GJ1279),0)</f>
        <v>0</v>
      </c>
      <c r="GK1295" s="147">
        <f t="shared" ref="GK1295" si="6247">IF(GJ1307+GK1279&lt;0,-(GJ1307+GK1279),0)</f>
        <v>0</v>
      </c>
      <c r="GL1295" s="147">
        <f t="shared" ref="GL1295" si="6248">IF(GK1307+GL1279&lt;0,-(GK1307+GL1279),0)</f>
        <v>0</v>
      </c>
      <c r="GM1295" s="147">
        <f t="shared" ref="GM1295" si="6249">IF(GL1307+GM1279&lt;0,-(GL1307+GM1279),0)</f>
        <v>0</v>
      </c>
      <c r="GN1295" s="147">
        <f t="shared" ref="GN1295" si="6250">IF(GM1307+GN1279&lt;0,-(GM1307+GN1279),0)</f>
        <v>0</v>
      </c>
      <c r="GO1295" s="147">
        <f t="shared" ref="GO1295" si="6251">IF(GN1307+GO1279&lt;0,-(GN1307+GO1279),0)</f>
        <v>0</v>
      </c>
      <c r="GP1295" s="147">
        <f t="shared" ref="GP1295" si="6252">IF(GO1307+GP1279&lt;0,-(GO1307+GP1279),0)</f>
        <v>0</v>
      </c>
      <c r="GQ1295" s="147">
        <f t="shared" ref="GQ1295" si="6253">IF(GP1307+GQ1279&lt;0,-(GP1307+GQ1279),0)</f>
        <v>0</v>
      </c>
      <c r="GR1295" s="147">
        <f t="shared" ref="GR1295" si="6254">IF(GQ1307+GR1279&lt;0,-(GQ1307+GR1279),0)</f>
        <v>0</v>
      </c>
      <c r="GS1295" s="147">
        <f t="shared" ref="GS1295" si="6255">IF(GR1307+GS1279&lt;0,-(GR1307+GS1279),0)</f>
        <v>0</v>
      </c>
      <c r="GT1295" s="147">
        <f t="shared" ref="GT1295" si="6256">IF(GS1307+GT1279&lt;0,-(GS1307+GT1279),0)</f>
        <v>0</v>
      </c>
      <c r="GU1295" s="147">
        <f t="shared" ref="GU1295" si="6257">IF(GT1307+GU1279&lt;0,-(GT1307+GU1279),0)</f>
        <v>0</v>
      </c>
      <c r="GV1295" s="147">
        <f t="shared" ref="GV1295" si="6258">IF(GU1307+GV1279&lt;0,-(GU1307+GV1279),0)</f>
        <v>0</v>
      </c>
      <c r="GW1295" s="147">
        <f t="shared" ref="GW1295" si="6259">IF(GV1307+GW1279&lt;0,-(GV1307+GW1279),0)</f>
        <v>0</v>
      </c>
      <c r="GX1295" s="147">
        <f t="shared" ref="GX1295" si="6260">IF(GW1307+GX1279&lt;0,-(GW1307+GX1279),0)</f>
        <v>0</v>
      </c>
      <c r="GY1295" s="147">
        <f t="shared" ref="GY1295" si="6261">IF(GX1307+GY1279&lt;0,-(GX1307+GY1279),0)</f>
        <v>0</v>
      </c>
      <c r="GZ1295" s="147">
        <f t="shared" ref="GZ1295" si="6262">IF(GY1307+GZ1279&lt;0,-(GY1307+GZ1279),0)</f>
        <v>0</v>
      </c>
      <c r="HA1295" s="1"/>
      <c r="HB1295" s="1"/>
    </row>
    <row r="1296" spans="1:210" ht="4.2" customHeight="1">
      <c r="A1296" s="1"/>
      <c r="B1296" s="1"/>
      <c r="C1296" s="1"/>
      <c r="D1296" s="1"/>
      <c r="E1296" s="263"/>
      <c r="F1296" s="48"/>
      <c r="G1296" s="231"/>
      <c r="H1296" s="152"/>
      <c r="I1296" s="152"/>
      <c r="J1296" s="152"/>
      <c r="K1296" s="152"/>
      <c r="L1296" s="1"/>
      <c r="M1296" s="5"/>
      <c r="N1296" s="152"/>
      <c r="O1296" s="1"/>
      <c r="P1296" s="5"/>
      <c r="Q1296" s="152"/>
      <c r="R1296" s="1"/>
      <c r="S1296" s="5"/>
      <c r="T1296" s="7"/>
      <c r="U1296" s="24"/>
      <c r="V1296" s="1"/>
      <c r="W1296" s="158"/>
      <c r="X1296" s="1"/>
      <c r="Y1296" s="5"/>
      <c r="Z1296" s="87"/>
      <c r="AA1296" s="146"/>
      <c r="AB1296" s="146"/>
      <c r="AC1296" s="146"/>
      <c r="AD1296" s="146"/>
      <c r="AE1296" s="146"/>
      <c r="AF1296" s="146"/>
      <c r="AG1296" s="146"/>
      <c r="AH1296" s="146"/>
      <c r="AI1296" s="146"/>
      <c r="AJ1296" s="146"/>
      <c r="AK1296" s="146"/>
      <c r="AL1296" s="146"/>
      <c r="AM1296" s="146"/>
      <c r="AN1296" s="146"/>
      <c r="AO1296" s="146"/>
      <c r="AP1296" s="146"/>
      <c r="AQ1296" s="146"/>
      <c r="AR1296" s="146"/>
      <c r="AS1296" s="146"/>
      <c r="AT1296" s="146"/>
      <c r="AU1296" s="146"/>
      <c r="AV1296" s="146"/>
      <c r="AW1296" s="146"/>
      <c r="AX1296" s="146"/>
      <c r="AY1296" s="146"/>
      <c r="AZ1296" s="146"/>
      <c r="BA1296" s="146"/>
      <c r="BB1296" s="146"/>
      <c r="BC1296" s="146"/>
      <c r="BD1296" s="146"/>
      <c r="BE1296" s="146"/>
      <c r="BF1296" s="146"/>
      <c r="BG1296" s="146"/>
      <c r="BH1296" s="146"/>
      <c r="BI1296" s="146"/>
      <c r="BJ1296" s="146"/>
      <c r="BK1296" s="146"/>
      <c r="BL1296" s="146"/>
      <c r="BM1296" s="146"/>
      <c r="BN1296" s="146"/>
      <c r="BO1296" s="146"/>
      <c r="BP1296" s="146"/>
      <c r="BQ1296" s="146"/>
      <c r="BR1296" s="146"/>
      <c r="BS1296" s="146"/>
      <c r="BT1296" s="146"/>
      <c r="BU1296" s="146"/>
      <c r="BV1296" s="146"/>
      <c r="BW1296" s="146"/>
      <c r="BX1296" s="146"/>
      <c r="BY1296" s="146"/>
      <c r="BZ1296" s="146"/>
      <c r="CA1296" s="146"/>
      <c r="CB1296" s="146"/>
      <c r="CC1296" s="146"/>
      <c r="CD1296" s="146"/>
      <c r="CE1296" s="146"/>
      <c r="CF1296" s="146"/>
      <c r="CG1296" s="146"/>
      <c r="CH1296" s="146"/>
      <c r="CI1296" s="146"/>
      <c r="CJ1296" s="146"/>
      <c r="CK1296" s="146"/>
      <c r="CL1296" s="146"/>
      <c r="CM1296" s="146"/>
      <c r="CN1296" s="146"/>
      <c r="CO1296" s="146"/>
      <c r="CP1296" s="146"/>
      <c r="CQ1296" s="146"/>
      <c r="CR1296" s="146"/>
      <c r="CS1296" s="146"/>
      <c r="CT1296" s="146"/>
      <c r="CU1296" s="146"/>
      <c r="CV1296" s="146"/>
      <c r="CW1296" s="146"/>
      <c r="CX1296" s="146"/>
      <c r="CY1296" s="146"/>
      <c r="CZ1296" s="146"/>
      <c r="DA1296" s="146"/>
      <c r="DB1296" s="146"/>
      <c r="DC1296" s="146"/>
      <c r="DD1296" s="146"/>
      <c r="DE1296" s="146"/>
      <c r="DF1296" s="146"/>
      <c r="DG1296" s="146"/>
      <c r="DH1296" s="146"/>
      <c r="DI1296" s="146"/>
      <c r="DJ1296" s="146"/>
      <c r="DK1296" s="146"/>
      <c r="DL1296" s="146"/>
      <c r="DM1296" s="146"/>
      <c r="DN1296" s="146"/>
      <c r="DO1296" s="146"/>
      <c r="DP1296" s="146"/>
      <c r="DQ1296" s="146"/>
      <c r="DR1296" s="146"/>
      <c r="DS1296" s="146"/>
      <c r="DT1296" s="146"/>
      <c r="DU1296" s="146"/>
      <c r="DV1296" s="146"/>
      <c r="DW1296" s="146"/>
      <c r="DX1296" s="146"/>
      <c r="DY1296" s="146"/>
      <c r="DZ1296" s="146"/>
      <c r="EA1296" s="146"/>
      <c r="EB1296" s="146"/>
      <c r="EC1296" s="146"/>
      <c r="ED1296" s="146"/>
      <c r="EE1296" s="146"/>
      <c r="EF1296" s="146"/>
      <c r="EG1296" s="146"/>
      <c r="EH1296" s="146"/>
      <c r="EI1296" s="146"/>
      <c r="EJ1296" s="146"/>
      <c r="EK1296" s="146"/>
      <c r="EL1296" s="146"/>
      <c r="EM1296" s="146"/>
      <c r="EN1296" s="146"/>
      <c r="EO1296" s="146"/>
      <c r="EP1296" s="146"/>
      <c r="EQ1296" s="146"/>
      <c r="ER1296" s="146"/>
      <c r="ES1296" s="146"/>
      <c r="ET1296" s="146"/>
      <c r="EU1296" s="146"/>
      <c r="EV1296" s="146"/>
      <c r="EW1296" s="146"/>
      <c r="EX1296" s="146"/>
      <c r="EY1296" s="146"/>
      <c r="EZ1296" s="146"/>
      <c r="FA1296" s="146"/>
      <c r="FB1296" s="146"/>
      <c r="FC1296" s="146"/>
      <c r="FD1296" s="146"/>
      <c r="FE1296" s="146"/>
      <c r="FF1296" s="146"/>
      <c r="FG1296" s="146"/>
      <c r="FH1296" s="146"/>
      <c r="FI1296" s="146"/>
      <c r="FJ1296" s="146"/>
      <c r="FK1296" s="146"/>
      <c r="FL1296" s="146"/>
      <c r="FM1296" s="146"/>
      <c r="FN1296" s="146"/>
      <c r="FO1296" s="146"/>
      <c r="FP1296" s="146"/>
      <c r="FQ1296" s="146"/>
      <c r="FR1296" s="146"/>
      <c r="FS1296" s="146"/>
      <c r="FT1296" s="146"/>
      <c r="FU1296" s="146"/>
      <c r="FV1296" s="146"/>
      <c r="FW1296" s="146"/>
      <c r="FX1296" s="146"/>
      <c r="FY1296" s="146"/>
      <c r="FZ1296" s="146"/>
      <c r="GA1296" s="146"/>
      <c r="GB1296" s="146"/>
      <c r="GC1296" s="146"/>
      <c r="GD1296" s="146"/>
      <c r="GE1296" s="146"/>
      <c r="GF1296" s="146"/>
      <c r="GG1296" s="146"/>
      <c r="GH1296" s="146"/>
      <c r="GI1296" s="146"/>
      <c r="GJ1296" s="146"/>
      <c r="GK1296" s="146"/>
      <c r="GL1296" s="146"/>
      <c r="GM1296" s="146"/>
      <c r="GN1296" s="146"/>
      <c r="GO1296" s="146"/>
      <c r="GP1296" s="146"/>
      <c r="GQ1296" s="146"/>
      <c r="GR1296" s="146"/>
      <c r="GS1296" s="146"/>
      <c r="GT1296" s="146"/>
      <c r="GU1296" s="146"/>
      <c r="GV1296" s="146"/>
      <c r="GW1296" s="146"/>
      <c r="GX1296" s="146"/>
      <c r="GY1296" s="146"/>
      <c r="GZ1296" s="146"/>
      <c r="HA1296" s="1"/>
      <c r="HB1296" s="1"/>
    </row>
    <row r="1297" spans="1:210">
      <c r="A1297" s="1"/>
      <c r="B1297" s="1"/>
      <c r="C1297" s="1"/>
      <c r="D1297" s="1"/>
      <c r="E1297" s="263" t="s">
        <v>27</v>
      </c>
      <c r="F1297" s="48"/>
      <c r="G1297" s="231"/>
      <c r="H1297" s="154" t="s">
        <v>255</v>
      </c>
      <c r="I1297" s="154"/>
      <c r="J1297" s="154"/>
      <c r="K1297" s="154"/>
      <c r="L1297" s="1"/>
      <c r="M1297" s="5"/>
      <c r="N1297" s="154" t="str">
        <f>Главная!$Y$8</f>
        <v>итого</v>
      </c>
      <c r="O1297" s="1"/>
      <c r="P1297" s="5"/>
      <c r="Q1297" s="154" t="s">
        <v>26</v>
      </c>
      <c r="R1297" s="1"/>
      <c r="S1297" s="5"/>
      <c r="T1297" s="7"/>
      <c r="U1297" s="24"/>
      <c r="V1297" s="1"/>
      <c r="W1297" s="160">
        <f>SUM($Y1297:$HA1297)</f>
        <v>0</v>
      </c>
      <c r="X1297" s="1"/>
      <c r="Y1297" s="5"/>
      <c r="Z1297" s="87"/>
      <c r="AA1297" s="148">
        <v>0</v>
      </c>
      <c r="AB1297" s="148">
        <f t="shared" ref="AB1297:CM1297" si="6263">IF(AND(AB1279-AB1305&gt;0,AB1279-AB1305&lt;AA1301),AB1279-AB1305,IF(AND(AB1279-AB1305&gt;0,AB1279-AB1305&gt;AA1301),AA1301,0))</f>
        <v>0</v>
      </c>
      <c r="AC1297" s="148">
        <f t="shared" si="6263"/>
        <v>0</v>
      </c>
      <c r="AD1297" s="148">
        <f t="shared" si="6263"/>
        <v>0</v>
      </c>
      <c r="AE1297" s="148">
        <f t="shared" si="6263"/>
        <v>0</v>
      </c>
      <c r="AF1297" s="148">
        <f t="shared" si="6263"/>
        <v>0</v>
      </c>
      <c r="AG1297" s="148">
        <f t="shared" si="6263"/>
        <v>0</v>
      </c>
      <c r="AH1297" s="148">
        <f t="shared" si="6263"/>
        <v>0</v>
      </c>
      <c r="AI1297" s="148">
        <f t="shared" si="6263"/>
        <v>0</v>
      </c>
      <c r="AJ1297" s="148">
        <f t="shared" si="6263"/>
        <v>0</v>
      </c>
      <c r="AK1297" s="148">
        <f t="shared" si="6263"/>
        <v>0</v>
      </c>
      <c r="AL1297" s="148">
        <f t="shared" si="6263"/>
        <v>0</v>
      </c>
      <c r="AM1297" s="148">
        <f t="shared" si="6263"/>
        <v>0</v>
      </c>
      <c r="AN1297" s="148">
        <f t="shared" si="6263"/>
        <v>0</v>
      </c>
      <c r="AO1297" s="148">
        <f t="shared" si="6263"/>
        <v>0</v>
      </c>
      <c r="AP1297" s="148">
        <f t="shared" si="6263"/>
        <v>0</v>
      </c>
      <c r="AQ1297" s="148">
        <f t="shared" si="6263"/>
        <v>0</v>
      </c>
      <c r="AR1297" s="148">
        <f t="shared" si="6263"/>
        <v>0</v>
      </c>
      <c r="AS1297" s="148">
        <f t="shared" si="6263"/>
        <v>0</v>
      </c>
      <c r="AT1297" s="148">
        <f t="shared" si="6263"/>
        <v>0</v>
      </c>
      <c r="AU1297" s="148">
        <f t="shared" si="6263"/>
        <v>0</v>
      </c>
      <c r="AV1297" s="148">
        <f t="shared" si="6263"/>
        <v>0</v>
      </c>
      <c r="AW1297" s="148">
        <f t="shared" si="6263"/>
        <v>0</v>
      </c>
      <c r="AX1297" s="148">
        <f t="shared" si="6263"/>
        <v>0</v>
      </c>
      <c r="AY1297" s="148">
        <f t="shared" si="6263"/>
        <v>0</v>
      </c>
      <c r="AZ1297" s="148">
        <f t="shared" si="6263"/>
        <v>0</v>
      </c>
      <c r="BA1297" s="148">
        <f t="shared" si="6263"/>
        <v>0</v>
      </c>
      <c r="BB1297" s="148">
        <f t="shared" si="6263"/>
        <v>0</v>
      </c>
      <c r="BC1297" s="148">
        <f t="shared" si="6263"/>
        <v>0</v>
      </c>
      <c r="BD1297" s="148">
        <f t="shared" si="6263"/>
        <v>0</v>
      </c>
      <c r="BE1297" s="148">
        <f t="shared" si="6263"/>
        <v>0</v>
      </c>
      <c r="BF1297" s="148">
        <f t="shared" si="6263"/>
        <v>0</v>
      </c>
      <c r="BG1297" s="148">
        <f t="shared" si="6263"/>
        <v>0</v>
      </c>
      <c r="BH1297" s="148">
        <f t="shared" si="6263"/>
        <v>0</v>
      </c>
      <c r="BI1297" s="148">
        <f t="shared" si="6263"/>
        <v>0</v>
      </c>
      <c r="BJ1297" s="148">
        <f t="shared" si="6263"/>
        <v>0</v>
      </c>
      <c r="BK1297" s="148">
        <f t="shared" si="6263"/>
        <v>0</v>
      </c>
      <c r="BL1297" s="148">
        <f t="shared" si="6263"/>
        <v>0</v>
      </c>
      <c r="BM1297" s="148">
        <f t="shared" si="6263"/>
        <v>0</v>
      </c>
      <c r="BN1297" s="148">
        <f t="shared" si="6263"/>
        <v>0</v>
      </c>
      <c r="BO1297" s="148">
        <f t="shared" si="6263"/>
        <v>0</v>
      </c>
      <c r="BP1297" s="148">
        <f t="shared" si="6263"/>
        <v>0</v>
      </c>
      <c r="BQ1297" s="148">
        <f t="shared" si="6263"/>
        <v>0</v>
      </c>
      <c r="BR1297" s="148">
        <f t="shared" si="6263"/>
        <v>0</v>
      </c>
      <c r="BS1297" s="148">
        <f t="shared" si="6263"/>
        <v>0</v>
      </c>
      <c r="BT1297" s="148">
        <f t="shared" si="6263"/>
        <v>0</v>
      </c>
      <c r="BU1297" s="148">
        <f t="shared" si="6263"/>
        <v>0</v>
      </c>
      <c r="BV1297" s="148">
        <f t="shared" si="6263"/>
        <v>0</v>
      </c>
      <c r="BW1297" s="148">
        <f t="shared" si="6263"/>
        <v>0</v>
      </c>
      <c r="BX1297" s="148">
        <f t="shared" si="6263"/>
        <v>0</v>
      </c>
      <c r="BY1297" s="148">
        <f t="shared" si="6263"/>
        <v>0</v>
      </c>
      <c r="BZ1297" s="148">
        <f t="shared" si="6263"/>
        <v>0</v>
      </c>
      <c r="CA1297" s="148">
        <f t="shared" si="6263"/>
        <v>0</v>
      </c>
      <c r="CB1297" s="148">
        <f t="shared" si="6263"/>
        <v>0</v>
      </c>
      <c r="CC1297" s="148">
        <f t="shared" si="6263"/>
        <v>0</v>
      </c>
      <c r="CD1297" s="148">
        <f t="shared" si="6263"/>
        <v>0</v>
      </c>
      <c r="CE1297" s="148">
        <f t="shared" si="6263"/>
        <v>0</v>
      </c>
      <c r="CF1297" s="148">
        <f t="shared" si="6263"/>
        <v>0</v>
      </c>
      <c r="CG1297" s="148">
        <f t="shared" si="6263"/>
        <v>0</v>
      </c>
      <c r="CH1297" s="148">
        <f t="shared" si="6263"/>
        <v>0</v>
      </c>
      <c r="CI1297" s="148">
        <f t="shared" si="6263"/>
        <v>0</v>
      </c>
      <c r="CJ1297" s="148">
        <f t="shared" si="6263"/>
        <v>0</v>
      </c>
      <c r="CK1297" s="148">
        <f t="shared" si="6263"/>
        <v>0</v>
      </c>
      <c r="CL1297" s="148">
        <f t="shared" si="6263"/>
        <v>0</v>
      </c>
      <c r="CM1297" s="148">
        <f t="shared" si="6263"/>
        <v>0</v>
      </c>
      <c r="CN1297" s="148">
        <f t="shared" ref="CN1297:DG1297" si="6264">IF(AND(CN1279-CN1305&gt;0,CN1279-CN1305&lt;CM1301),CN1279-CN1305,IF(AND(CN1279-CN1305&gt;0,CN1279-CN1305&gt;CM1301),CM1301,0))</f>
        <v>0</v>
      </c>
      <c r="CO1297" s="148">
        <f t="shared" si="6264"/>
        <v>0</v>
      </c>
      <c r="CP1297" s="148">
        <f t="shared" si="6264"/>
        <v>0</v>
      </c>
      <c r="CQ1297" s="148">
        <f t="shared" si="6264"/>
        <v>0</v>
      </c>
      <c r="CR1297" s="148">
        <f t="shared" si="6264"/>
        <v>0</v>
      </c>
      <c r="CS1297" s="148">
        <f t="shared" si="6264"/>
        <v>0</v>
      </c>
      <c r="CT1297" s="148">
        <f t="shared" si="6264"/>
        <v>0</v>
      </c>
      <c r="CU1297" s="148">
        <f t="shared" si="6264"/>
        <v>0</v>
      </c>
      <c r="CV1297" s="148">
        <f t="shared" si="6264"/>
        <v>0</v>
      </c>
      <c r="CW1297" s="148">
        <f t="shared" si="6264"/>
        <v>0</v>
      </c>
      <c r="CX1297" s="148">
        <f t="shared" si="6264"/>
        <v>0</v>
      </c>
      <c r="CY1297" s="148">
        <f t="shared" si="6264"/>
        <v>0</v>
      </c>
      <c r="CZ1297" s="148">
        <f t="shared" si="6264"/>
        <v>0</v>
      </c>
      <c r="DA1297" s="148">
        <f t="shared" si="6264"/>
        <v>0</v>
      </c>
      <c r="DB1297" s="148">
        <f t="shared" si="6264"/>
        <v>0</v>
      </c>
      <c r="DC1297" s="148">
        <f t="shared" si="6264"/>
        <v>0</v>
      </c>
      <c r="DD1297" s="148">
        <f t="shared" si="6264"/>
        <v>0</v>
      </c>
      <c r="DE1297" s="148">
        <f t="shared" si="6264"/>
        <v>0</v>
      </c>
      <c r="DF1297" s="148">
        <f t="shared" si="6264"/>
        <v>0</v>
      </c>
      <c r="DG1297" s="148">
        <f t="shared" si="6264"/>
        <v>0</v>
      </c>
      <c r="DH1297" s="148">
        <f t="shared" ref="DH1297" si="6265">IF(AND(DH1279-DH1305&gt;0,DH1279-DH1305&lt;DG1301),DH1279-DH1305,IF(AND(DH1279-DH1305&gt;0,DH1279-DH1305&gt;DG1301),DG1301,0))</f>
        <v>0</v>
      </c>
      <c r="DI1297" s="148">
        <f t="shared" ref="DI1297" si="6266">IF(AND(DI1279-DI1305&gt;0,DI1279-DI1305&lt;DH1301),DI1279-DI1305,IF(AND(DI1279-DI1305&gt;0,DI1279-DI1305&gt;DH1301),DH1301,0))</f>
        <v>0</v>
      </c>
      <c r="DJ1297" s="148">
        <f t="shared" ref="DJ1297" si="6267">IF(AND(DJ1279-DJ1305&gt;0,DJ1279-DJ1305&lt;DI1301),DJ1279-DJ1305,IF(AND(DJ1279-DJ1305&gt;0,DJ1279-DJ1305&gt;DI1301),DI1301,0))</f>
        <v>0</v>
      </c>
      <c r="DK1297" s="148">
        <f t="shared" ref="DK1297" si="6268">IF(AND(DK1279-DK1305&gt;0,DK1279-DK1305&lt;DJ1301),DK1279-DK1305,IF(AND(DK1279-DK1305&gt;0,DK1279-DK1305&gt;DJ1301),DJ1301,0))</f>
        <v>0</v>
      </c>
      <c r="DL1297" s="148">
        <f t="shared" ref="DL1297" si="6269">IF(AND(DL1279-DL1305&gt;0,DL1279-DL1305&lt;DK1301),DL1279-DL1305,IF(AND(DL1279-DL1305&gt;0,DL1279-DL1305&gt;DK1301),DK1301,0))</f>
        <v>0</v>
      </c>
      <c r="DM1297" s="148">
        <f t="shared" ref="DM1297" si="6270">IF(AND(DM1279-DM1305&gt;0,DM1279-DM1305&lt;DL1301),DM1279-DM1305,IF(AND(DM1279-DM1305&gt;0,DM1279-DM1305&gt;DL1301),DL1301,0))</f>
        <v>0</v>
      </c>
      <c r="DN1297" s="148">
        <f t="shared" ref="DN1297" si="6271">IF(AND(DN1279-DN1305&gt;0,DN1279-DN1305&lt;DM1301),DN1279-DN1305,IF(AND(DN1279-DN1305&gt;0,DN1279-DN1305&gt;DM1301),DM1301,0))</f>
        <v>0</v>
      </c>
      <c r="DO1297" s="148">
        <f t="shared" ref="DO1297" si="6272">IF(AND(DO1279-DO1305&gt;0,DO1279-DO1305&lt;DN1301),DO1279-DO1305,IF(AND(DO1279-DO1305&gt;0,DO1279-DO1305&gt;DN1301),DN1301,0))</f>
        <v>0</v>
      </c>
      <c r="DP1297" s="148">
        <f t="shared" ref="DP1297" si="6273">IF(AND(DP1279-DP1305&gt;0,DP1279-DP1305&lt;DO1301),DP1279-DP1305,IF(AND(DP1279-DP1305&gt;0,DP1279-DP1305&gt;DO1301),DO1301,0))</f>
        <v>0</v>
      </c>
      <c r="DQ1297" s="148">
        <f t="shared" ref="DQ1297" si="6274">IF(AND(DQ1279-DQ1305&gt;0,DQ1279-DQ1305&lt;DP1301),DQ1279-DQ1305,IF(AND(DQ1279-DQ1305&gt;0,DQ1279-DQ1305&gt;DP1301),DP1301,0))</f>
        <v>0</v>
      </c>
      <c r="DR1297" s="148">
        <f t="shared" ref="DR1297" si="6275">IF(AND(DR1279-DR1305&gt;0,DR1279-DR1305&lt;DQ1301),DR1279-DR1305,IF(AND(DR1279-DR1305&gt;0,DR1279-DR1305&gt;DQ1301),DQ1301,0))</f>
        <v>0</v>
      </c>
      <c r="DS1297" s="148">
        <f t="shared" ref="DS1297" si="6276">IF(AND(DS1279-DS1305&gt;0,DS1279-DS1305&lt;DR1301),DS1279-DS1305,IF(AND(DS1279-DS1305&gt;0,DS1279-DS1305&gt;DR1301),DR1301,0))</f>
        <v>0</v>
      </c>
      <c r="DT1297" s="148">
        <f t="shared" ref="DT1297" si="6277">IF(AND(DT1279-DT1305&gt;0,DT1279-DT1305&lt;DS1301),DT1279-DT1305,IF(AND(DT1279-DT1305&gt;0,DT1279-DT1305&gt;DS1301),DS1301,0))</f>
        <v>0</v>
      </c>
      <c r="DU1297" s="148">
        <f t="shared" ref="DU1297" si="6278">IF(AND(DU1279-DU1305&gt;0,DU1279-DU1305&lt;DT1301),DU1279-DU1305,IF(AND(DU1279-DU1305&gt;0,DU1279-DU1305&gt;DT1301),DT1301,0))</f>
        <v>0</v>
      </c>
      <c r="DV1297" s="148">
        <f t="shared" ref="DV1297" si="6279">IF(AND(DV1279-DV1305&gt;0,DV1279-DV1305&lt;DU1301),DV1279-DV1305,IF(AND(DV1279-DV1305&gt;0,DV1279-DV1305&gt;DU1301),DU1301,0))</f>
        <v>0</v>
      </c>
      <c r="DW1297" s="148">
        <f t="shared" ref="DW1297" si="6280">IF(AND(DW1279-DW1305&gt;0,DW1279-DW1305&lt;DV1301),DW1279-DW1305,IF(AND(DW1279-DW1305&gt;0,DW1279-DW1305&gt;DV1301),DV1301,0))</f>
        <v>0</v>
      </c>
      <c r="DX1297" s="148">
        <f t="shared" ref="DX1297" si="6281">IF(AND(DX1279-DX1305&gt;0,DX1279-DX1305&lt;DW1301),DX1279-DX1305,IF(AND(DX1279-DX1305&gt;0,DX1279-DX1305&gt;DW1301),DW1301,0))</f>
        <v>0</v>
      </c>
      <c r="DY1297" s="148">
        <f t="shared" ref="DY1297" si="6282">IF(AND(DY1279-DY1305&gt;0,DY1279-DY1305&lt;DX1301),DY1279-DY1305,IF(AND(DY1279-DY1305&gt;0,DY1279-DY1305&gt;DX1301),DX1301,0))</f>
        <v>0</v>
      </c>
      <c r="DZ1297" s="148">
        <f t="shared" ref="DZ1297" si="6283">IF(AND(DZ1279-DZ1305&gt;0,DZ1279-DZ1305&lt;DY1301),DZ1279-DZ1305,IF(AND(DZ1279-DZ1305&gt;0,DZ1279-DZ1305&gt;DY1301),DY1301,0))</f>
        <v>0</v>
      </c>
      <c r="EA1297" s="148">
        <f t="shared" ref="EA1297" si="6284">IF(AND(EA1279-EA1305&gt;0,EA1279-EA1305&lt;DZ1301),EA1279-EA1305,IF(AND(EA1279-EA1305&gt;0,EA1279-EA1305&gt;DZ1301),DZ1301,0))</f>
        <v>0</v>
      </c>
      <c r="EB1297" s="148">
        <f t="shared" ref="EB1297" si="6285">IF(AND(EB1279-EB1305&gt;0,EB1279-EB1305&lt;EA1301),EB1279-EB1305,IF(AND(EB1279-EB1305&gt;0,EB1279-EB1305&gt;EA1301),EA1301,0))</f>
        <v>0</v>
      </c>
      <c r="EC1297" s="148">
        <f t="shared" ref="EC1297" si="6286">IF(AND(EC1279-EC1305&gt;0,EC1279-EC1305&lt;EB1301),EC1279-EC1305,IF(AND(EC1279-EC1305&gt;0,EC1279-EC1305&gt;EB1301),EB1301,0))</f>
        <v>0</v>
      </c>
      <c r="ED1297" s="148">
        <f t="shared" ref="ED1297" si="6287">IF(AND(ED1279-ED1305&gt;0,ED1279-ED1305&lt;EC1301),ED1279-ED1305,IF(AND(ED1279-ED1305&gt;0,ED1279-ED1305&gt;EC1301),EC1301,0))</f>
        <v>0</v>
      </c>
      <c r="EE1297" s="148">
        <f t="shared" ref="EE1297" si="6288">IF(AND(EE1279-EE1305&gt;0,EE1279-EE1305&lt;ED1301),EE1279-EE1305,IF(AND(EE1279-EE1305&gt;0,EE1279-EE1305&gt;ED1301),ED1301,0))</f>
        <v>0</v>
      </c>
      <c r="EF1297" s="148">
        <f t="shared" ref="EF1297" si="6289">IF(AND(EF1279-EF1305&gt;0,EF1279-EF1305&lt;EE1301),EF1279-EF1305,IF(AND(EF1279-EF1305&gt;0,EF1279-EF1305&gt;EE1301),EE1301,0))</f>
        <v>0</v>
      </c>
      <c r="EG1297" s="148">
        <f t="shared" ref="EG1297" si="6290">IF(AND(EG1279-EG1305&gt;0,EG1279-EG1305&lt;EF1301),EG1279-EG1305,IF(AND(EG1279-EG1305&gt;0,EG1279-EG1305&gt;EF1301),EF1301,0))</f>
        <v>0</v>
      </c>
      <c r="EH1297" s="148">
        <f t="shared" ref="EH1297" si="6291">IF(AND(EH1279-EH1305&gt;0,EH1279-EH1305&lt;EG1301),EH1279-EH1305,IF(AND(EH1279-EH1305&gt;0,EH1279-EH1305&gt;EG1301),EG1301,0))</f>
        <v>0</v>
      </c>
      <c r="EI1297" s="148">
        <f t="shared" ref="EI1297" si="6292">IF(AND(EI1279-EI1305&gt;0,EI1279-EI1305&lt;EH1301),EI1279-EI1305,IF(AND(EI1279-EI1305&gt;0,EI1279-EI1305&gt;EH1301),EH1301,0))</f>
        <v>0</v>
      </c>
      <c r="EJ1297" s="148">
        <f t="shared" ref="EJ1297" si="6293">IF(AND(EJ1279-EJ1305&gt;0,EJ1279-EJ1305&lt;EI1301),EJ1279-EJ1305,IF(AND(EJ1279-EJ1305&gt;0,EJ1279-EJ1305&gt;EI1301),EI1301,0))</f>
        <v>0</v>
      </c>
      <c r="EK1297" s="148">
        <f t="shared" ref="EK1297" si="6294">IF(AND(EK1279-EK1305&gt;0,EK1279-EK1305&lt;EJ1301),EK1279-EK1305,IF(AND(EK1279-EK1305&gt;0,EK1279-EK1305&gt;EJ1301),EJ1301,0))</f>
        <v>0</v>
      </c>
      <c r="EL1297" s="148">
        <f t="shared" ref="EL1297" si="6295">IF(AND(EL1279-EL1305&gt;0,EL1279-EL1305&lt;EK1301),EL1279-EL1305,IF(AND(EL1279-EL1305&gt;0,EL1279-EL1305&gt;EK1301),EK1301,0))</f>
        <v>0</v>
      </c>
      <c r="EM1297" s="148">
        <f t="shared" ref="EM1297" si="6296">IF(AND(EM1279-EM1305&gt;0,EM1279-EM1305&lt;EL1301),EM1279-EM1305,IF(AND(EM1279-EM1305&gt;0,EM1279-EM1305&gt;EL1301),EL1301,0))</f>
        <v>0</v>
      </c>
      <c r="EN1297" s="148">
        <f t="shared" ref="EN1297" si="6297">IF(AND(EN1279-EN1305&gt;0,EN1279-EN1305&lt;EM1301),EN1279-EN1305,IF(AND(EN1279-EN1305&gt;0,EN1279-EN1305&gt;EM1301),EM1301,0))</f>
        <v>0</v>
      </c>
      <c r="EO1297" s="148">
        <f t="shared" ref="EO1297" si="6298">IF(AND(EO1279-EO1305&gt;0,EO1279-EO1305&lt;EN1301),EO1279-EO1305,IF(AND(EO1279-EO1305&gt;0,EO1279-EO1305&gt;EN1301),EN1301,0))</f>
        <v>0</v>
      </c>
      <c r="EP1297" s="148">
        <f t="shared" ref="EP1297" si="6299">IF(AND(EP1279-EP1305&gt;0,EP1279-EP1305&lt;EO1301),EP1279-EP1305,IF(AND(EP1279-EP1305&gt;0,EP1279-EP1305&gt;EO1301),EO1301,0))</f>
        <v>0</v>
      </c>
      <c r="EQ1297" s="148">
        <f t="shared" ref="EQ1297" si="6300">IF(AND(EQ1279-EQ1305&gt;0,EQ1279-EQ1305&lt;EP1301),EQ1279-EQ1305,IF(AND(EQ1279-EQ1305&gt;0,EQ1279-EQ1305&gt;EP1301),EP1301,0))</f>
        <v>0</v>
      </c>
      <c r="ER1297" s="148">
        <f t="shared" ref="ER1297" si="6301">IF(AND(ER1279-ER1305&gt;0,ER1279-ER1305&lt;EQ1301),ER1279-ER1305,IF(AND(ER1279-ER1305&gt;0,ER1279-ER1305&gt;EQ1301),EQ1301,0))</f>
        <v>0</v>
      </c>
      <c r="ES1297" s="148">
        <f t="shared" ref="ES1297" si="6302">IF(AND(ES1279-ES1305&gt;0,ES1279-ES1305&lt;ER1301),ES1279-ES1305,IF(AND(ES1279-ES1305&gt;0,ES1279-ES1305&gt;ER1301),ER1301,0))</f>
        <v>0</v>
      </c>
      <c r="ET1297" s="148">
        <f t="shared" ref="ET1297" si="6303">IF(AND(ET1279-ET1305&gt;0,ET1279-ET1305&lt;ES1301),ET1279-ET1305,IF(AND(ET1279-ET1305&gt;0,ET1279-ET1305&gt;ES1301),ES1301,0))</f>
        <v>0</v>
      </c>
      <c r="EU1297" s="148">
        <f t="shared" ref="EU1297" si="6304">IF(AND(EU1279-EU1305&gt;0,EU1279-EU1305&lt;ET1301),EU1279-EU1305,IF(AND(EU1279-EU1305&gt;0,EU1279-EU1305&gt;ET1301),ET1301,0))</f>
        <v>0</v>
      </c>
      <c r="EV1297" s="148">
        <f t="shared" ref="EV1297" si="6305">IF(AND(EV1279-EV1305&gt;0,EV1279-EV1305&lt;EU1301),EV1279-EV1305,IF(AND(EV1279-EV1305&gt;0,EV1279-EV1305&gt;EU1301),EU1301,0))</f>
        <v>0</v>
      </c>
      <c r="EW1297" s="148">
        <f t="shared" ref="EW1297" si="6306">IF(AND(EW1279-EW1305&gt;0,EW1279-EW1305&lt;EV1301),EW1279-EW1305,IF(AND(EW1279-EW1305&gt;0,EW1279-EW1305&gt;EV1301),EV1301,0))</f>
        <v>0</v>
      </c>
      <c r="EX1297" s="148">
        <f t="shared" ref="EX1297" si="6307">IF(AND(EX1279-EX1305&gt;0,EX1279-EX1305&lt;EW1301),EX1279-EX1305,IF(AND(EX1279-EX1305&gt;0,EX1279-EX1305&gt;EW1301),EW1301,0))</f>
        <v>0</v>
      </c>
      <c r="EY1297" s="148">
        <f t="shared" ref="EY1297" si="6308">IF(AND(EY1279-EY1305&gt;0,EY1279-EY1305&lt;EX1301),EY1279-EY1305,IF(AND(EY1279-EY1305&gt;0,EY1279-EY1305&gt;EX1301),EX1301,0))</f>
        <v>0</v>
      </c>
      <c r="EZ1297" s="148">
        <f t="shared" ref="EZ1297" si="6309">IF(AND(EZ1279-EZ1305&gt;0,EZ1279-EZ1305&lt;EY1301),EZ1279-EZ1305,IF(AND(EZ1279-EZ1305&gt;0,EZ1279-EZ1305&gt;EY1301),EY1301,0))</f>
        <v>0</v>
      </c>
      <c r="FA1297" s="148">
        <f t="shared" ref="FA1297" si="6310">IF(AND(FA1279-FA1305&gt;0,FA1279-FA1305&lt;EZ1301),FA1279-FA1305,IF(AND(FA1279-FA1305&gt;0,FA1279-FA1305&gt;EZ1301),EZ1301,0))</f>
        <v>0</v>
      </c>
      <c r="FB1297" s="148">
        <f t="shared" ref="FB1297" si="6311">IF(AND(FB1279-FB1305&gt;0,FB1279-FB1305&lt;FA1301),FB1279-FB1305,IF(AND(FB1279-FB1305&gt;0,FB1279-FB1305&gt;FA1301),FA1301,0))</f>
        <v>0</v>
      </c>
      <c r="FC1297" s="148">
        <f t="shared" ref="FC1297" si="6312">IF(AND(FC1279-FC1305&gt;0,FC1279-FC1305&lt;FB1301),FC1279-FC1305,IF(AND(FC1279-FC1305&gt;0,FC1279-FC1305&gt;FB1301),FB1301,0))</f>
        <v>0</v>
      </c>
      <c r="FD1297" s="148">
        <f t="shared" ref="FD1297" si="6313">IF(AND(FD1279-FD1305&gt;0,FD1279-FD1305&lt;FC1301),FD1279-FD1305,IF(AND(FD1279-FD1305&gt;0,FD1279-FD1305&gt;FC1301),FC1301,0))</f>
        <v>0</v>
      </c>
      <c r="FE1297" s="148">
        <f t="shared" ref="FE1297" si="6314">IF(AND(FE1279-FE1305&gt;0,FE1279-FE1305&lt;FD1301),FE1279-FE1305,IF(AND(FE1279-FE1305&gt;0,FE1279-FE1305&gt;FD1301),FD1301,0))</f>
        <v>0</v>
      </c>
      <c r="FF1297" s="148">
        <f t="shared" ref="FF1297" si="6315">IF(AND(FF1279-FF1305&gt;0,FF1279-FF1305&lt;FE1301),FF1279-FF1305,IF(AND(FF1279-FF1305&gt;0,FF1279-FF1305&gt;FE1301),FE1301,0))</f>
        <v>0</v>
      </c>
      <c r="FG1297" s="148">
        <f t="shared" ref="FG1297" si="6316">IF(AND(FG1279-FG1305&gt;0,FG1279-FG1305&lt;FF1301),FG1279-FG1305,IF(AND(FG1279-FG1305&gt;0,FG1279-FG1305&gt;FF1301),FF1301,0))</f>
        <v>0</v>
      </c>
      <c r="FH1297" s="148">
        <f t="shared" ref="FH1297" si="6317">IF(AND(FH1279-FH1305&gt;0,FH1279-FH1305&lt;FG1301),FH1279-FH1305,IF(AND(FH1279-FH1305&gt;0,FH1279-FH1305&gt;FG1301),FG1301,0))</f>
        <v>0</v>
      </c>
      <c r="FI1297" s="148">
        <f t="shared" ref="FI1297" si="6318">IF(AND(FI1279-FI1305&gt;0,FI1279-FI1305&lt;FH1301),FI1279-FI1305,IF(AND(FI1279-FI1305&gt;0,FI1279-FI1305&gt;FH1301),FH1301,0))</f>
        <v>0</v>
      </c>
      <c r="FJ1297" s="148">
        <f t="shared" ref="FJ1297" si="6319">IF(AND(FJ1279-FJ1305&gt;0,FJ1279-FJ1305&lt;FI1301),FJ1279-FJ1305,IF(AND(FJ1279-FJ1305&gt;0,FJ1279-FJ1305&gt;FI1301),FI1301,0))</f>
        <v>0</v>
      </c>
      <c r="FK1297" s="148">
        <f t="shared" ref="FK1297" si="6320">IF(AND(FK1279-FK1305&gt;0,FK1279-FK1305&lt;FJ1301),FK1279-FK1305,IF(AND(FK1279-FK1305&gt;0,FK1279-FK1305&gt;FJ1301),FJ1301,0))</f>
        <v>0</v>
      </c>
      <c r="FL1297" s="148">
        <f t="shared" ref="FL1297" si="6321">IF(AND(FL1279-FL1305&gt;0,FL1279-FL1305&lt;FK1301),FL1279-FL1305,IF(AND(FL1279-FL1305&gt;0,FL1279-FL1305&gt;FK1301),FK1301,0))</f>
        <v>0</v>
      </c>
      <c r="FM1297" s="148">
        <f t="shared" ref="FM1297" si="6322">IF(AND(FM1279-FM1305&gt;0,FM1279-FM1305&lt;FL1301),FM1279-FM1305,IF(AND(FM1279-FM1305&gt;0,FM1279-FM1305&gt;FL1301),FL1301,0))</f>
        <v>0</v>
      </c>
      <c r="FN1297" s="148">
        <f t="shared" ref="FN1297" si="6323">IF(AND(FN1279-FN1305&gt;0,FN1279-FN1305&lt;FM1301),FN1279-FN1305,IF(AND(FN1279-FN1305&gt;0,FN1279-FN1305&gt;FM1301),FM1301,0))</f>
        <v>0</v>
      </c>
      <c r="FO1297" s="148">
        <f t="shared" ref="FO1297" si="6324">IF(AND(FO1279-FO1305&gt;0,FO1279-FO1305&lt;FN1301),FO1279-FO1305,IF(AND(FO1279-FO1305&gt;0,FO1279-FO1305&gt;FN1301),FN1301,0))</f>
        <v>0</v>
      </c>
      <c r="FP1297" s="148">
        <f t="shared" ref="FP1297" si="6325">IF(AND(FP1279-FP1305&gt;0,FP1279-FP1305&lt;FO1301),FP1279-FP1305,IF(AND(FP1279-FP1305&gt;0,FP1279-FP1305&gt;FO1301),FO1301,0))</f>
        <v>0</v>
      </c>
      <c r="FQ1297" s="148">
        <f t="shared" ref="FQ1297" si="6326">IF(AND(FQ1279-FQ1305&gt;0,FQ1279-FQ1305&lt;FP1301),FQ1279-FQ1305,IF(AND(FQ1279-FQ1305&gt;0,FQ1279-FQ1305&gt;FP1301),FP1301,0))</f>
        <v>0</v>
      </c>
      <c r="FR1297" s="148">
        <f t="shared" ref="FR1297" si="6327">IF(AND(FR1279-FR1305&gt;0,FR1279-FR1305&lt;FQ1301),FR1279-FR1305,IF(AND(FR1279-FR1305&gt;0,FR1279-FR1305&gt;FQ1301),FQ1301,0))</f>
        <v>0</v>
      </c>
      <c r="FS1297" s="148">
        <f t="shared" ref="FS1297" si="6328">IF(AND(FS1279-FS1305&gt;0,FS1279-FS1305&lt;FR1301),FS1279-FS1305,IF(AND(FS1279-FS1305&gt;0,FS1279-FS1305&gt;FR1301),FR1301,0))</f>
        <v>0</v>
      </c>
      <c r="FT1297" s="148">
        <f t="shared" ref="FT1297" si="6329">IF(AND(FT1279-FT1305&gt;0,FT1279-FT1305&lt;FS1301),FT1279-FT1305,IF(AND(FT1279-FT1305&gt;0,FT1279-FT1305&gt;FS1301),FS1301,0))</f>
        <v>0</v>
      </c>
      <c r="FU1297" s="148">
        <f t="shared" ref="FU1297" si="6330">IF(AND(FU1279-FU1305&gt;0,FU1279-FU1305&lt;FT1301),FU1279-FU1305,IF(AND(FU1279-FU1305&gt;0,FU1279-FU1305&gt;FT1301),FT1301,0))</f>
        <v>0</v>
      </c>
      <c r="FV1297" s="148">
        <f t="shared" ref="FV1297" si="6331">IF(AND(FV1279-FV1305&gt;0,FV1279-FV1305&lt;FU1301),FV1279-FV1305,IF(AND(FV1279-FV1305&gt;0,FV1279-FV1305&gt;FU1301),FU1301,0))</f>
        <v>0</v>
      </c>
      <c r="FW1297" s="148">
        <f t="shared" ref="FW1297" si="6332">IF(AND(FW1279-FW1305&gt;0,FW1279-FW1305&lt;FV1301),FW1279-FW1305,IF(AND(FW1279-FW1305&gt;0,FW1279-FW1305&gt;FV1301),FV1301,0))</f>
        <v>0</v>
      </c>
      <c r="FX1297" s="148">
        <f t="shared" ref="FX1297" si="6333">IF(AND(FX1279-FX1305&gt;0,FX1279-FX1305&lt;FW1301),FX1279-FX1305,IF(AND(FX1279-FX1305&gt;0,FX1279-FX1305&gt;FW1301),FW1301,0))</f>
        <v>0</v>
      </c>
      <c r="FY1297" s="148">
        <f t="shared" ref="FY1297" si="6334">IF(AND(FY1279-FY1305&gt;0,FY1279-FY1305&lt;FX1301),FY1279-FY1305,IF(AND(FY1279-FY1305&gt;0,FY1279-FY1305&gt;FX1301),FX1301,0))</f>
        <v>0</v>
      </c>
      <c r="FZ1297" s="148">
        <f t="shared" ref="FZ1297" si="6335">IF(AND(FZ1279-FZ1305&gt;0,FZ1279-FZ1305&lt;FY1301),FZ1279-FZ1305,IF(AND(FZ1279-FZ1305&gt;0,FZ1279-FZ1305&gt;FY1301),FY1301,0))</f>
        <v>0</v>
      </c>
      <c r="GA1297" s="148">
        <f t="shared" ref="GA1297" si="6336">IF(AND(GA1279-GA1305&gt;0,GA1279-GA1305&lt;FZ1301),GA1279-GA1305,IF(AND(GA1279-GA1305&gt;0,GA1279-GA1305&gt;FZ1301),FZ1301,0))</f>
        <v>0</v>
      </c>
      <c r="GB1297" s="148">
        <f t="shared" ref="GB1297" si="6337">IF(AND(GB1279-GB1305&gt;0,GB1279-GB1305&lt;GA1301),GB1279-GB1305,IF(AND(GB1279-GB1305&gt;0,GB1279-GB1305&gt;GA1301),GA1301,0))</f>
        <v>0</v>
      </c>
      <c r="GC1297" s="148">
        <f t="shared" ref="GC1297" si="6338">IF(AND(GC1279-GC1305&gt;0,GC1279-GC1305&lt;GB1301),GC1279-GC1305,IF(AND(GC1279-GC1305&gt;0,GC1279-GC1305&gt;GB1301),GB1301,0))</f>
        <v>0</v>
      </c>
      <c r="GD1297" s="148">
        <f t="shared" ref="GD1297" si="6339">IF(AND(GD1279-GD1305&gt;0,GD1279-GD1305&lt;GC1301),GD1279-GD1305,IF(AND(GD1279-GD1305&gt;0,GD1279-GD1305&gt;GC1301),GC1301,0))</f>
        <v>0</v>
      </c>
      <c r="GE1297" s="148">
        <f t="shared" ref="GE1297" si="6340">IF(AND(GE1279-GE1305&gt;0,GE1279-GE1305&lt;GD1301),GE1279-GE1305,IF(AND(GE1279-GE1305&gt;0,GE1279-GE1305&gt;GD1301),GD1301,0))</f>
        <v>0</v>
      </c>
      <c r="GF1297" s="148">
        <f t="shared" ref="GF1297" si="6341">IF(AND(GF1279-GF1305&gt;0,GF1279-GF1305&lt;GE1301),GF1279-GF1305,IF(AND(GF1279-GF1305&gt;0,GF1279-GF1305&gt;GE1301),GE1301,0))</f>
        <v>0</v>
      </c>
      <c r="GG1297" s="148">
        <f t="shared" ref="GG1297" si="6342">IF(AND(GG1279-GG1305&gt;0,GG1279-GG1305&lt;GF1301),GG1279-GG1305,IF(AND(GG1279-GG1305&gt;0,GG1279-GG1305&gt;GF1301),GF1301,0))</f>
        <v>0</v>
      </c>
      <c r="GH1297" s="148">
        <f t="shared" ref="GH1297" si="6343">IF(AND(GH1279-GH1305&gt;0,GH1279-GH1305&lt;GG1301),GH1279-GH1305,IF(AND(GH1279-GH1305&gt;0,GH1279-GH1305&gt;GG1301),GG1301,0))</f>
        <v>0</v>
      </c>
      <c r="GI1297" s="148">
        <f t="shared" ref="GI1297" si="6344">IF(AND(GI1279-GI1305&gt;0,GI1279-GI1305&lt;GH1301),GI1279-GI1305,IF(AND(GI1279-GI1305&gt;0,GI1279-GI1305&gt;GH1301),GH1301,0))</f>
        <v>0</v>
      </c>
      <c r="GJ1297" s="148">
        <f t="shared" ref="GJ1297" si="6345">IF(AND(GJ1279-GJ1305&gt;0,GJ1279-GJ1305&lt;GI1301),GJ1279-GJ1305,IF(AND(GJ1279-GJ1305&gt;0,GJ1279-GJ1305&gt;GI1301),GI1301,0))</f>
        <v>0</v>
      </c>
      <c r="GK1297" s="148">
        <f t="shared" ref="GK1297" si="6346">IF(AND(GK1279-GK1305&gt;0,GK1279-GK1305&lt;GJ1301),GK1279-GK1305,IF(AND(GK1279-GK1305&gt;0,GK1279-GK1305&gt;GJ1301),GJ1301,0))</f>
        <v>0</v>
      </c>
      <c r="GL1297" s="148">
        <f t="shared" ref="GL1297" si="6347">IF(AND(GL1279-GL1305&gt;0,GL1279-GL1305&lt;GK1301),GL1279-GL1305,IF(AND(GL1279-GL1305&gt;0,GL1279-GL1305&gt;GK1301),GK1301,0))</f>
        <v>0</v>
      </c>
      <c r="GM1297" s="148">
        <f t="shared" ref="GM1297" si="6348">IF(AND(GM1279-GM1305&gt;0,GM1279-GM1305&lt;GL1301),GM1279-GM1305,IF(AND(GM1279-GM1305&gt;0,GM1279-GM1305&gt;GL1301),GL1301,0))</f>
        <v>0</v>
      </c>
      <c r="GN1297" s="148">
        <f t="shared" ref="GN1297" si="6349">IF(AND(GN1279-GN1305&gt;0,GN1279-GN1305&lt;GM1301),GN1279-GN1305,IF(AND(GN1279-GN1305&gt;0,GN1279-GN1305&gt;GM1301),GM1301,0))</f>
        <v>0</v>
      </c>
      <c r="GO1297" s="148">
        <f t="shared" ref="GO1297" si="6350">IF(AND(GO1279-GO1305&gt;0,GO1279-GO1305&lt;GN1301),GO1279-GO1305,IF(AND(GO1279-GO1305&gt;0,GO1279-GO1305&gt;GN1301),GN1301,0))</f>
        <v>0</v>
      </c>
      <c r="GP1297" s="148">
        <f t="shared" ref="GP1297" si="6351">IF(AND(GP1279-GP1305&gt;0,GP1279-GP1305&lt;GO1301),GP1279-GP1305,IF(AND(GP1279-GP1305&gt;0,GP1279-GP1305&gt;GO1301),GO1301,0))</f>
        <v>0</v>
      </c>
      <c r="GQ1297" s="148">
        <f t="shared" ref="GQ1297" si="6352">IF(AND(GQ1279-GQ1305&gt;0,GQ1279-GQ1305&lt;GP1301),GQ1279-GQ1305,IF(AND(GQ1279-GQ1305&gt;0,GQ1279-GQ1305&gt;GP1301),GP1301,0))</f>
        <v>0</v>
      </c>
      <c r="GR1297" s="148">
        <f t="shared" ref="GR1297" si="6353">IF(AND(GR1279-GR1305&gt;0,GR1279-GR1305&lt;GQ1301),GR1279-GR1305,IF(AND(GR1279-GR1305&gt;0,GR1279-GR1305&gt;GQ1301),GQ1301,0))</f>
        <v>0</v>
      </c>
      <c r="GS1297" s="148">
        <f t="shared" ref="GS1297" si="6354">IF(AND(GS1279-GS1305&gt;0,GS1279-GS1305&lt;GR1301),GS1279-GS1305,IF(AND(GS1279-GS1305&gt;0,GS1279-GS1305&gt;GR1301),GR1301,0))</f>
        <v>0</v>
      </c>
      <c r="GT1297" s="148">
        <f t="shared" ref="GT1297" si="6355">IF(AND(GT1279-GT1305&gt;0,GT1279-GT1305&lt;GS1301),GT1279-GT1305,IF(AND(GT1279-GT1305&gt;0,GT1279-GT1305&gt;GS1301),GS1301,0))</f>
        <v>0</v>
      </c>
      <c r="GU1297" s="148">
        <f t="shared" ref="GU1297" si="6356">IF(AND(GU1279-GU1305&gt;0,GU1279-GU1305&lt;GT1301),GU1279-GU1305,IF(AND(GU1279-GU1305&gt;0,GU1279-GU1305&gt;GT1301),GT1301,0))</f>
        <v>0</v>
      </c>
      <c r="GV1297" s="148">
        <f t="shared" ref="GV1297" si="6357">IF(AND(GV1279-GV1305&gt;0,GV1279-GV1305&lt;GU1301),GV1279-GV1305,IF(AND(GV1279-GV1305&gt;0,GV1279-GV1305&gt;GU1301),GU1301,0))</f>
        <v>0</v>
      </c>
      <c r="GW1297" s="148">
        <f t="shared" ref="GW1297" si="6358">IF(AND(GW1279-GW1305&gt;0,GW1279-GW1305&lt;GV1301),GW1279-GW1305,IF(AND(GW1279-GW1305&gt;0,GW1279-GW1305&gt;GV1301),GV1301,0))</f>
        <v>0</v>
      </c>
      <c r="GX1297" s="148">
        <f t="shared" ref="GX1297" si="6359">IF(AND(GX1279-GX1305&gt;0,GX1279-GX1305&lt;GW1301),GX1279-GX1305,IF(AND(GX1279-GX1305&gt;0,GX1279-GX1305&gt;GW1301),GW1301,0))</f>
        <v>0</v>
      </c>
      <c r="GY1297" s="148">
        <f t="shared" ref="GY1297" si="6360">IF(AND(GY1279-GY1305&gt;0,GY1279-GY1305&lt;GX1301),GY1279-GY1305,IF(AND(GY1279-GY1305&gt;0,GY1279-GY1305&gt;GX1301),GX1301,0))</f>
        <v>0</v>
      </c>
      <c r="GZ1297" s="148">
        <f t="shared" ref="GZ1297" si="6361">IF(AND(GZ1279-GZ1305&gt;0,GZ1279-GZ1305&lt;GY1301),GZ1279-GZ1305,IF(AND(GZ1279-GZ1305&gt;0,GZ1279-GZ1305&gt;GY1301),GY1301,0))</f>
        <v>0</v>
      </c>
      <c r="HA1297" s="1"/>
      <c r="HB1297" s="1"/>
    </row>
    <row r="1298" spans="1:210" ht="4.2" customHeight="1">
      <c r="A1298" s="1"/>
      <c r="B1298" s="1"/>
      <c r="C1298" s="1"/>
      <c r="D1298" s="1"/>
      <c r="E1298" s="263"/>
      <c r="F1298" s="48"/>
      <c r="G1298" s="231"/>
      <c r="H1298" s="152"/>
      <c r="I1298" s="152"/>
      <c r="J1298" s="152"/>
      <c r="K1298" s="152"/>
      <c r="L1298" s="1"/>
      <c r="M1298" s="5"/>
      <c r="N1298" s="152"/>
      <c r="O1298" s="1"/>
      <c r="P1298" s="5"/>
      <c r="Q1298" s="152"/>
      <c r="R1298" s="1"/>
      <c r="S1298" s="5"/>
      <c r="T1298" s="7"/>
      <c r="U1298" s="24"/>
      <c r="V1298" s="1"/>
      <c r="W1298" s="158"/>
      <c r="X1298" s="1"/>
      <c r="Y1298" s="5"/>
      <c r="Z1298" s="87"/>
      <c r="AA1298" s="146"/>
      <c r="AB1298" s="146"/>
      <c r="AC1298" s="146"/>
      <c r="AD1298" s="146"/>
      <c r="AE1298" s="146"/>
      <c r="AF1298" s="146"/>
      <c r="AG1298" s="146"/>
      <c r="AH1298" s="146"/>
      <c r="AI1298" s="146"/>
      <c r="AJ1298" s="146"/>
      <c r="AK1298" s="146"/>
      <c r="AL1298" s="146"/>
      <c r="AM1298" s="146"/>
      <c r="AN1298" s="146"/>
      <c r="AO1298" s="146"/>
      <c r="AP1298" s="146"/>
      <c r="AQ1298" s="146"/>
      <c r="AR1298" s="146"/>
      <c r="AS1298" s="146"/>
      <c r="AT1298" s="146"/>
      <c r="AU1298" s="146"/>
      <c r="AV1298" s="146"/>
      <c r="AW1298" s="146"/>
      <c r="AX1298" s="146"/>
      <c r="AY1298" s="146"/>
      <c r="AZ1298" s="146"/>
      <c r="BA1298" s="146"/>
      <c r="BB1298" s="146"/>
      <c r="BC1298" s="146"/>
      <c r="BD1298" s="146"/>
      <c r="BE1298" s="146"/>
      <c r="BF1298" s="146"/>
      <c r="BG1298" s="146"/>
      <c r="BH1298" s="146"/>
      <c r="BI1298" s="146"/>
      <c r="BJ1298" s="146"/>
      <c r="BK1298" s="146"/>
      <c r="BL1298" s="146"/>
      <c r="BM1298" s="146"/>
      <c r="BN1298" s="146"/>
      <c r="BO1298" s="146"/>
      <c r="BP1298" s="146"/>
      <c r="BQ1298" s="146"/>
      <c r="BR1298" s="146"/>
      <c r="BS1298" s="146"/>
      <c r="BT1298" s="146"/>
      <c r="BU1298" s="146"/>
      <c r="BV1298" s="146"/>
      <c r="BW1298" s="146"/>
      <c r="BX1298" s="146"/>
      <c r="BY1298" s="146"/>
      <c r="BZ1298" s="146"/>
      <c r="CA1298" s="146"/>
      <c r="CB1298" s="146"/>
      <c r="CC1298" s="146"/>
      <c r="CD1298" s="146"/>
      <c r="CE1298" s="146"/>
      <c r="CF1298" s="146"/>
      <c r="CG1298" s="146"/>
      <c r="CH1298" s="146"/>
      <c r="CI1298" s="146"/>
      <c r="CJ1298" s="146"/>
      <c r="CK1298" s="146"/>
      <c r="CL1298" s="146"/>
      <c r="CM1298" s="146"/>
      <c r="CN1298" s="146"/>
      <c r="CO1298" s="146"/>
      <c r="CP1298" s="146"/>
      <c r="CQ1298" s="146"/>
      <c r="CR1298" s="146"/>
      <c r="CS1298" s="146"/>
      <c r="CT1298" s="146"/>
      <c r="CU1298" s="146"/>
      <c r="CV1298" s="146"/>
      <c r="CW1298" s="146"/>
      <c r="CX1298" s="146"/>
      <c r="CY1298" s="146"/>
      <c r="CZ1298" s="146"/>
      <c r="DA1298" s="146"/>
      <c r="DB1298" s="146"/>
      <c r="DC1298" s="146"/>
      <c r="DD1298" s="146"/>
      <c r="DE1298" s="146"/>
      <c r="DF1298" s="146"/>
      <c r="DG1298" s="146"/>
      <c r="DH1298" s="146"/>
      <c r="DI1298" s="146"/>
      <c r="DJ1298" s="146"/>
      <c r="DK1298" s="146"/>
      <c r="DL1298" s="146"/>
      <c r="DM1298" s="146"/>
      <c r="DN1298" s="146"/>
      <c r="DO1298" s="146"/>
      <c r="DP1298" s="146"/>
      <c r="DQ1298" s="146"/>
      <c r="DR1298" s="146"/>
      <c r="DS1298" s="146"/>
      <c r="DT1298" s="146"/>
      <c r="DU1298" s="146"/>
      <c r="DV1298" s="146"/>
      <c r="DW1298" s="146"/>
      <c r="DX1298" s="146"/>
      <c r="DY1298" s="146"/>
      <c r="DZ1298" s="146"/>
      <c r="EA1298" s="146"/>
      <c r="EB1298" s="146"/>
      <c r="EC1298" s="146"/>
      <c r="ED1298" s="146"/>
      <c r="EE1298" s="146"/>
      <c r="EF1298" s="146"/>
      <c r="EG1298" s="146"/>
      <c r="EH1298" s="146"/>
      <c r="EI1298" s="146"/>
      <c r="EJ1298" s="146"/>
      <c r="EK1298" s="146"/>
      <c r="EL1298" s="146"/>
      <c r="EM1298" s="146"/>
      <c r="EN1298" s="146"/>
      <c r="EO1298" s="146"/>
      <c r="EP1298" s="146"/>
      <c r="EQ1298" s="146"/>
      <c r="ER1298" s="146"/>
      <c r="ES1298" s="146"/>
      <c r="ET1298" s="146"/>
      <c r="EU1298" s="146"/>
      <c r="EV1298" s="146"/>
      <c r="EW1298" s="146"/>
      <c r="EX1298" s="146"/>
      <c r="EY1298" s="146"/>
      <c r="EZ1298" s="146"/>
      <c r="FA1298" s="146"/>
      <c r="FB1298" s="146"/>
      <c r="FC1298" s="146"/>
      <c r="FD1298" s="146"/>
      <c r="FE1298" s="146"/>
      <c r="FF1298" s="146"/>
      <c r="FG1298" s="146"/>
      <c r="FH1298" s="146"/>
      <c r="FI1298" s="146"/>
      <c r="FJ1298" s="146"/>
      <c r="FK1298" s="146"/>
      <c r="FL1298" s="146"/>
      <c r="FM1298" s="146"/>
      <c r="FN1298" s="146"/>
      <c r="FO1298" s="146"/>
      <c r="FP1298" s="146"/>
      <c r="FQ1298" s="146"/>
      <c r="FR1298" s="146"/>
      <c r="FS1298" s="146"/>
      <c r="FT1298" s="146"/>
      <c r="FU1298" s="146"/>
      <c r="FV1298" s="146"/>
      <c r="FW1298" s="146"/>
      <c r="FX1298" s="146"/>
      <c r="FY1298" s="146"/>
      <c r="FZ1298" s="146"/>
      <c r="GA1298" s="146"/>
      <c r="GB1298" s="146"/>
      <c r="GC1298" s="146"/>
      <c r="GD1298" s="146"/>
      <c r="GE1298" s="146"/>
      <c r="GF1298" s="146"/>
      <c r="GG1298" s="146"/>
      <c r="GH1298" s="146"/>
      <c r="GI1298" s="146"/>
      <c r="GJ1298" s="146"/>
      <c r="GK1298" s="146"/>
      <c r="GL1298" s="146"/>
      <c r="GM1298" s="146"/>
      <c r="GN1298" s="146"/>
      <c r="GO1298" s="146"/>
      <c r="GP1298" s="146"/>
      <c r="GQ1298" s="146"/>
      <c r="GR1298" s="146"/>
      <c r="GS1298" s="146"/>
      <c r="GT1298" s="146"/>
      <c r="GU1298" s="146"/>
      <c r="GV1298" s="146"/>
      <c r="GW1298" s="146"/>
      <c r="GX1298" s="146"/>
      <c r="GY1298" s="146"/>
      <c r="GZ1298" s="146"/>
      <c r="HA1298" s="1"/>
      <c r="HB1298" s="1"/>
    </row>
    <row r="1299" spans="1:210">
      <c r="A1299" s="1"/>
      <c r="B1299" s="1"/>
      <c r="C1299" s="1"/>
      <c r="D1299" s="1"/>
      <c r="E1299" s="263" t="s">
        <v>138</v>
      </c>
      <c r="F1299" s="48"/>
      <c r="G1299" s="231"/>
      <c r="H1299" s="151" t="s">
        <v>256</v>
      </c>
      <c r="I1299" s="151"/>
      <c r="J1299" s="151"/>
      <c r="K1299" s="151"/>
      <c r="L1299" s="1"/>
      <c r="M1299" s="5"/>
      <c r="N1299" s="151" t="str">
        <f>Главная!$Y$8</f>
        <v>итого</v>
      </c>
      <c r="O1299" s="1"/>
      <c r="P1299" s="5"/>
      <c r="Q1299" s="151" t="s">
        <v>26</v>
      </c>
      <c r="R1299" s="1"/>
      <c r="S1299" s="5"/>
      <c r="T1299" s="7"/>
      <c r="U1299" s="24"/>
      <c r="V1299" s="1"/>
      <c r="W1299" s="157">
        <f>W1295-W1297</f>
        <v>0</v>
      </c>
      <c r="X1299" s="1"/>
      <c r="Y1299" s="5"/>
      <c r="Z1299" s="87"/>
      <c r="AA1299" s="145">
        <f>AA1295-AA1297</f>
        <v>0</v>
      </c>
      <c r="AB1299" s="145">
        <f>AB1295-AB1297</f>
        <v>0</v>
      </c>
      <c r="AC1299" s="145">
        <f>AC1295-AC1297</f>
        <v>0</v>
      </c>
      <c r="AD1299" s="145">
        <f t="shared" ref="AD1299:AE1299" si="6362">AD1295-AD1297</f>
        <v>0</v>
      </c>
      <c r="AE1299" s="145">
        <f t="shared" si="6362"/>
        <v>0</v>
      </c>
      <c r="AF1299" s="145">
        <f t="shared" ref="AF1299:CQ1299" si="6363">AF1295-AF1297</f>
        <v>0</v>
      </c>
      <c r="AG1299" s="145">
        <f t="shared" si="6363"/>
        <v>0</v>
      </c>
      <c r="AH1299" s="145">
        <f t="shared" si="6363"/>
        <v>0</v>
      </c>
      <c r="AI1299" s="145">
        <f t="shared" si="6363"/>
        <v>0</v>
      </c>
      <c r="AJ1299" s="145">
        <f t="shared" si="6363"/>
        <v>0</v>
      </c>
      <c r="AK1299" s="145">
        <f t="shared" si="6363"/>
        <v>0</v>
      </c>
      <c r="AL1299" s="145">
        <f t="shared" si="6363"/>
        <v>0</v>
      </c>
      <c r="AM1299" s="145">
        <f t="shared" si="6363"/>
        <v>0</v>
      </c>
      <c r="AN1299" s="145">
        <f t="shared" si="6363"/>
        <v>0</v>
      </c>
      <c r="AO1299" s="145">
        <f t="shared" si="6363"/>
        <v>0</v>
      </c>
      <c r="AP1299" s="145">
        <f t="shared" si="6363"/>
        <v>0</v>
      </c>
      <c r="AQ1299" s="145">
        <f t="shared" si="6363"/>
        <v>0</v>
      </c>
      <c r="AR1299" s="145">
        <f t="shared" si="6363"/>
        <v>0</v>
      </c>
      <c r="AS1299" s="145">
        <f t="shared" si="6363"/>
        <v>0</v>
      </c>
      <c r="AT1299" s="145">
        <f t="shared" si="6363"/>
        <v>0</v>
      </c>
      <c r="AU1299" s="145">
        <f t="shared" si="6363"/>
        <v>0</v>
      </c>
      <c r="AV1299" s="145">
        <f t="shared" si="6363"/>
        <v>0</v>
      </c>
      <c r="AW1299" s="145">
        <f t="shared" si="6363"/>
        <v>0</v>
      </c>
      <c r="AX1299" s="145">
        <f t="shared" si="6363"/>
        <v>0</v>
      </c>
      <c r="AY1299" s="145">
        <f t="shared" si="6363"/>
        <v>0</v>
      </c>
      <c r="AZ1299" s="145">
        <f t="shared" si="6363"/>
        <v>0</v>
      </c>
      <c r="BA1299" s="145">
        <f t="shared" si="6363"/>
        <v>0</v>
      </c>
      <c r="BB1299" s="145">
        <f t="shared" si="6363"/>
        <v>0</v>
      </c>
      <c r="BC1299" s="145">
        <f t="shared" si="6363"/>
        <v>0</v>
      </c>
      <c r="BD1299" s="145">
        <f t="shared" si="6363"/>
        <v>0</v>
      </c>
      <c r="BE1299" s="145">
        <f t="shared" si="6363"/>
        <v>0</v>
      </c>
      <c r="BF1299" s="145">
        <f t="shared" si="6363"/>
        <v>0</v>
      </c>
      <c r="BG1299" s="145">
        <f t="shared" si="6363"/>
        <v>0</v>
      </c>
      <c r="BH1299" s="145">
        <f t="shared" si="6363"/>
        <v>0</v>
      </c>
      <c r="BI1299" s="145">
        <f t="shared" si="6363"/>
        <v>0</v>
      </c>
      <c r="BJ1299" s="145">
        <f t="shared" si="6363"/>
        <v>0</v>
      </c>
      <c r="BK1299" s="145">
        <f t="shared" si="6363"/>
        <v>0</v>
      </c>
      <c r="BL1299" s="145">
        <f t="shared" si="6363"/>
        <v>0</v>
      </c>
      <c r="BM1299" s="145">
        <f t="shared" si="6363"/>
        <v>0</v>
      </c>
      <c r="BN1299" s="145">
        <f t="shared" si="6363"/>
        <v>0</v>
      </c>
      <c r="BO1299" s="145">
        <f t="shared" si="6363"/>
        <v>0</v>
      </c>
      <c r="BP1299" s="145">
        <f t="shared" si="6363"/>
        <v>0</v>
      </c>
      <c r="BQ1299" s="145">
        <f t="shared" si="6363"/>
        <v>0</v>
      </c>
      <c r="BR1299" s="145">
        <f t="shared" si="6363"/>
        <v>0</v>
      </c>
      <c r="BS1299" s="145">
        <f t="shared" si="6363"/>
        <v>0</v>
      </c>
      <c r="BT1299" s="145">
        <f t="shared" si="6363"/>
        <v>0</v>
      </c>
      <c r="BU1299" s="145">
        <f t="shared" si="6363"/>
        <v>0</v>
      </c>
      <c r="BV1299" s="145">
        <f t="shared" si="6363"/>
        <v>0</v>
      </c>
      <c r="BW1299" s="145">
        <f t="shared" si="6363"/>
        <v>0</v>
      </c>
      <c r="BX1299" s="145">
        <f t="shared" si="6363"/>
        <v>0</v>
      </c>
      <c r="BY1299" s="145">
        <f t="shared" si="6363"/>
        <v>0</v>
      </c>
      <c r="BZ1299" s="145">
        <f t="shared" si="6363"/>
        <v>0</v>
      </c>
      <c r="CA1299" s="145">
        <f t="shared" si="6363"/>
        <v>0</v>
      </c>
      <c r="CB1299" s="145">
        <f t="shared" si="6363"/>
        <v>0</v>
      </c>
      <c r="CC1299" s="145">
        <f t="shared" si="6363"/>
        <v>0</v>
      </c>
      <c r="CD1299" s="145">
        <f t="shared" si="6363"/>
        <v>0</v>
      </c>
      <c r="CE1299" s="145">
        <f t="shared" si="6363"/>
        <v>0</v>
      </c>
      <c r="CF1299" s="145">
        <f t="shared" si="6363"/>
        <v>0</v>
      </c>
      <c r="CG1299" s="145">
        <f t="shared" si="6363"/>
        <v>0</v>
      </c>
      <c r="CH1299" s="145">
        <f t="shared" si="6363"/>
        <v>0</v>
      </c>
      <c r="CI1299" s="145">
        <f t="shared" si="6363"/>
        <v>0</v>
      </c>
      <c r="CJ1299" s="145">
        <f t="shared" si="6363"/>
        <v>0</v>
      </c>
      <c r="CK1299" s="145">
        <f t="shared" si="6363"/>
        <v>0</v>
      </c>
      <c r="CL1299" s="145">
        <f t="shared" si="6363"/>
        <v>0</v>
      </c>
      <c r="CM1299" s="145">
        <f t="shared" si="6363"/>
        <v>0</v>
      </c>
      <c r="CN1299" s="145">
        <f t="shared" si="6363"/>
        <v>0</v>
      </c>
      <c r="CO1299" s="145">
        <f t="shared" si="6363"/>
        <v>0</v>
      </c>
      <c r="CP1299" s="145">
        <f t="shared" si="6363"/>
        <v>0</v>
      </c>
      <c r="CQ1299" s="145">
        <f t="shared" si="6363"/>
        <v>0</v>
      </c>
      <c r="CR1299" s="145">
        <f t="shared" ref="CR1299:DG1299" si="6364">CR1295-CR1297</f>
        <v>0</v>
      </c>
      <c r="CS1299" s="145">
        <f t="shared" si="6364"/>
        <v>0</v>
      </c>
      <c r="CT1299" s="145">
        <f t="shared" si="6364"/>
        <v>0</v>
      </c>
      <c r="CU1299" s="145">
        <f t="shared" si="6364"/>
        <v>0</v>
      </c>
      <c r="CV1299" s="145">
        <f t="shared" si="6364"/>
        <v>0</v>
      </c>
      <c r="CW1299" s="145">
        <f t="shared" si="6364"/>
        <v>0</v>
      </c>
      <c r="CX1299" s="145">
        <f t="shared" si="6364"/>
        <v>0</v>
      </c>
      <c r="CY1299" s="145">
        <f t="shared" si="6364"/>
        <v>0</v>
      </c>
      <c r="CZ1299" s="145">
        <f t="shared" si="6364"/>
        <v>0</v>
      </c>
      <c r="DA1299" s="145">
        <f t="shared" si="6364"/>
        <v>0</v>
      </c>
      <c r="DB1299" s="145">
        <f t="shared" si="6364"/>
        <v>0</v>
      </c>
      <c r="DC1299" s="145">
        <f t="shared" si="6364"/>
        <v>0</v>
      </c>
      <c r="DD1299" s="145">
        <f t="shared" si="6364"/>
        <v>0</v>
      </c>
      <c r="DE1299" s="145">
        <f t="shared" si="6364"/>
        <v>0</v>
      </c>
      <c r="DF1299" s="145">
        <f t="shared" si="6364"/>
        <v>0</v>
      </c>
      <c r="DG1299" s="145">
        <f t="shared" si="6364"/>
        <v>0</v>
      </c>
      <c r="DH1299" s="145">
        <f t="shared" ref="DH1299:FS1299" si="6365">DH1295-DH1297</f>
        <v>0</v>
      </c>
      <c r="DI1299" s="145">
        <f t="shared" si="6365"/>
        <v>0</v>
      </c>
      <c r="DJ1299" s="145">
        <f t="shared" si="6365"/>
        <v>0</v>
      </c>
      <c r="DK1299" s="145">
        <f t="shared" si="6365"/>
        <v>0</v>
      </c>
      <c r="DL1299" s="145">
        <f t="shared" si="6365"/>
        <v>0</v>
      </c>
      <c r="DM1299" s="145">
        <f t="shared" si="6365"/>
        <v>0</v>
      </c>
      <c r="DN1299" s="145">
        <f t="shared" si="6365"/>
        <v>0</v>
      </c>
      <c r="DO1299" s="145">
        <f t="shared" si="6365"/>
        <v>0</v>
      </c>
      <c r="DP1299" s="145">
        <f t="shared" si="6365"/>
        <v>0</v>
      </c>
      <c r="DQ1299" s="145">
        <f t="shared" si="6365"/>
        <v>0</v>
      </c>
      <c r="DR1299" s="145">
        <f t="shared" si="6365"/>
        <v>0</v>
      </c>
      <c r="DS1299" s="145">
        <f t="shared" si="6365"/>
        <v>0</v>
      </c>
      <c r="DT1299" s="145">
        <f t="shared" si="6365"/>
        <v>0</v>
      </c>
      <c r="DU1299" s="145">
        <f t="shared" si="6365"/>
        <v>0</v>
      </c>
      <c r="DV1299" s="145">
        <f t="shared" si="6365"/>
        <v>0</v>
      </c>
      <c r="DW1299" s="145">
        <f t="shared" si="6365"/>
        <v>0</v>
      </c>
      <c r="DX1299" s="145">
        <f t="shared" si="6365"/>
        <v>0</v>
      </c>
      <c r="DY1299" s="145">
        <f t="shared" si="6365"/>
        <v>0</v>
      </c>
      <c r="DZ1299" s="145">
        <f t="shared" si="6365"/>
        <v>0</v>
      </c>
      <c r="EA1299" s="145">
        <f t="shared" si="6365"/>
        <v>0</v>
      </c>
      <c r="EB1299" s="145">
        <f t="shared" si="6365"/>
        <v>0</v>
      </c>
      <c r="EC1299" s="145">
        <f t="shared" si="6365"/>
        <v>0</v>
      </c>
      <c r="ED1299" s="145">
        <f t="shared" si="6365"/>
        <v>0</v>
      </c>
      <c r="EE1299" s="145">
        <f t="shared" si="6365"/>
        <v>0</v>
      </c>
      <c r="EF1299" s="145">
        <f t="shared" si="6365"/>
        <v>0</v>
      </c>
      <c r="EG1299" s="145">
        <f t="shared" si="6365"/>
        <v>0</v>
      </c>
      <c r="EH1299" s="145">
        <f t="shared" si="6365"/>
        <v>0</v>
      </c>
      <c r="EI1299" s="145">
        <f t="shared" si="6365"/>
        <v>0</v>
      </c>
      <c r="EJ1299" s="145">
        <f t="shared" si="6365"/>
        <v>0</v>
      </c>
      <c r="EK1299" s="145">
        <f t="shared" si="6365"/>
        <v>0</v>
      </c>
      <c r="EL1299" s="145">
        <f t="shared" si="6365"/>
        <v>0</v>
      </c>
      <c r="EM1299" s="145">
        <f t="shared" si="6365"/>
        <v>0</v>
      </c>
      <c r="EN1299" s="145">
        <f t="shared" si="6365"/>
        <v>0</v>
      </c>
      <c r="EO1299" s="145">
        <f t="shared" si="6365"/>
        <v>0</v>
      </c>
      <c r="EP1299" s="145">
        <f t="shared" si="6365"/>
        <v>0</v>
      </c>
      <c r="EQ1299" s="145">
        <f t="shared" si="6365"/>
        <v>0</v>
      </c>
      <c r="ER1299" s="145">
        <f t="shared" si="6365"/>
        <v>0</v>
      </c>
      <c r="ES1299" s="145">
        <f t="shared" si="6365"/>
        <v>0</v>
      </c>
      <c r="ET1299" s="145">
        <f t="shared" si="6365"/>
        <v>0</v>
      </c>
      <c r="EU1299" s="145">
        <f t="shared" si="6365"/>
        <v>0</v>
      </c>
      <c r="EV1299" s="145">
        <f t="shared" si="6365"/>
        <v>0</v>
      </c>
      <c r="EW1299" s="145">
        <f t="shared" si="6365"/>
        <v>0</v>
      </c>
      <c r="EX1299" s="145">
        <f t="shared" si="6365"/>
        <v>0</v>
      </c>
      <c r="EY1299" s="145">
        <f t="shared" si="6365"/>
        <v>0</v>
      </c>
      <c r="EZ1299" s="145">
        <f t="shared" si="6365"/>
        <v>0</v>
      </c>
      <c r="FA1299" s="145">
        <f t="shared" si="6365"/>
        <v>0</v>
      </c>
      <c r="FB1299" s="145">
        <f t="shared" si="6365"/>
        <v>0</v>
      </c>
      <c r="FC1299" s="145">
        <f t="shared" si="6365"/>
        <v>0</v>
      </c>
      <c r="FD1299" s="145">
        <f t="shared" si="6365"/>
        <v>0</v>
      </c>
      <c r="FE1299" s="145">
        <f t="shared" si="6365"/>
        <v>0</v>
      </c>
      <c r="FF1299" s="145">
        <f t="shared" si="6365"/>
        <v>0</v>
      </c>
      <c r="FG1299" s="145">
        <f t="shared" si="6365"/>
        <v>0</v>
      </c>
      <c r="FH1299" s="145">
        <f t="shared" si="6365"/>
        <v>0</v>
      </c>
      <c r="FI1299" s="145">
        <f t="shared" si="6365"/>
        <v>0</v>
      </c>
      <c r="FJ1299" s="145">
        <f t="shared" si="6365"/>
        <v>0</v>
      </c>
      <c r="FK1299" s="145">
        <f t="shared" si="6365"/>
        <v>0</v>
      </c>
      <c r="FL1299" s="145">
        <f t="shared" si="6365"/>
        <v>0</v>
      </c>
      <c r="FM1299" s="145">
        <f t="shared" si="6365"/>
        <v>0</v>
      </c>
      <c r="FN1299" s="145">
        <f t="shared" si="6365"/>
        <v>0</v>
      </c>
      <c r="FO1299" s="145">
        <f t="shared" si="6365"/>
        <v>0</v>
      </c>
      <c r="FP1299" s="145">
        <f t="shared" si="6365"/>
        <v>0</v>
      </c>
      <c r="FQ1299" s="145">
        <f t="shared" si="6365"/>
        <v>0</v>
      </c>
      <c r="FR1299" s="145">
        <f t="shared" si="6365"/>
        <v>0</v>
      </c>
      <c r="FS1299" s="145">
        <f t="shared" si="6365"/>
        <v>0</v>
      </c>
      <c r="FT1299" s="145">
        <f t="shared" ref="FT1299:GZ1299" si="6366">FT1295-FT1297</f>
        <v>0</v>
      </c>
      <c r="FU1299" s="145">
        <f t="shared" si="6366"/>
        <v>0</v>
      </c>
      <c r="FV1299" s="145">
        <f t="shared" si="6366"/>
        <v>0</v>
      </c>
      <c r="FW1299" s="145">
        <f t="shared" si="6366"/>
        <v>0</v>
      </c>
      <c r="FX1299" s="145">
        <f t="shared" si="6366"/>
        <v>0</v>
      </c>
      <c r="FY1299" s="145">
        <f t="shared" si="6366"/>
        <v>0</v>
      </c>
      <c r="FZ1299" s="145">
        <f t="shared" si="6366"/>
        <v>0</v>
      </c>
      <c r="GA1299" s="145">
        <f t="shared" si="6366"/>
        <v>0</v>
      </c>
      <c r="GB1299" s="145">
        <f t="shared" si="6366"/>
        <v>0</v>
      </c>
      <c r="GC1299" s="145">
        <f t="shared" si="6366"/>
        <v>0</v>
      </c>
      <c r="GD1299" s="145">
        <f t="shared" si="6366"/>
        <v>0</v>
      </c>
      <c r="GE1299" s="145">
        <f t="shared" si="6366"/>
        <v>0</v>
      </c>
      <c r="GF1299" s="145">
        <f t="shared" si="6366"/>
        <v>0</v>
      </c>
      <c r="GG1299" s="145">
        <f t="shared" si="6366"/>
        <v>0</v>
      </c>
      <c r="GH1299" s="145">
        <f t="shared" si="6366"/>
        <v>0</v>
      </c>
      <c r="GI1299" s="145">
        <f t="shared" si="6366"/>
        <v>0</v>
      </c>
      <c r="GJ1299" s="145">
        <f t="shared" si="6366"/>
        <v>0</v>
      </c>
      <c r="GK1299" s="145">
        <f t="shared" si="6366"/>
        <v>0</v>
      </c>
      <c r="GL1299" s="145">
        <f t="shared" si="6366"/>
        <v>0</v>
      </c>
      <c r="GM1299" s="145">
        <f t="shared" si="6366"/>
        <v>0</v>
      </c>
      <c r="GN1299" s="145">
        <f t="shared" si="6366"/>
        <v>0</v>
      </c>
      <c r="GO1299" s="145">
        <f t="shared" si="6366"/>
        <v>0</v>
      </c>
      <c r="GP1299" s="145">
        <f t="shared" si="6366"/>
        <v>0</v>
      </c>
      <c r="GQ1299" s="145">
        <f t="shared" si="6366"/>
        <v>0</v>
      </c>
      <c r="GR1299" s="145">
        <f t="shared" si="6366"/>
        <v>0</v>
      </c>
      <c r="GS1299" s="145">
        <f t="shared" si="6366"/>
        <v>0</v>
      </c>
      <c r="GT1299" s="145">
        <f t="shared" si="6366"/>
        <v>0</v>
      </c>
      <c r="GU1299" s="145">
        <f t="shared" si="6366"/>
        <v>0</v>
      </c>
      <c r="GV1299" s="145">
        <f t="shared" si="6366"/>
        <v>0</v>
      </c>
      <c r="GW1299" s="145">
        <f t="shared" si="6366"/>
        <v>0</v>
      </c>
      <c r="GX1299" s="145">
        <f t="shared" si="6366"/>
        <v>0</v>
      </c>
      <c r="GY1299" s="145">
        <f t="shared" si="6366"/>
        <v>0</v>
      </c>
      <c r="GZ1299" s="145">
        <f t="shared" si="6366"/>
        <v>0</v>
      </c>
      <c r="HA1299" s="1"/>
      <c r="HB1299" s="1"/>
    </row>
    <row r="1300" spans="1:210" ht="4.2" customHeight="1">
      <c r="A1300" s="1"/>
      <c r="B1300" s="1"/>
      <c r="C1300" s="1"/>
      <c r="D1300" s="1"/>
      <c r="E1300" s="263"/>
      <c r="F1300" s="48"/>
      <c r="G1300" s="231"/>
      <c r="H1300" s="152"/>
      <c r="I1300" s="152"/>
      <c r="J1300" s="152"/>
      <c r="K1300" s="152"/>
      <c r="L1300" s="1"/>
      <c r="M1300" s="5"/>
      <c r="N1300" s="152"/>
      <c r="O1300" s="1"/>
      <c r="P1300" s="5"/>
      <c r="Q1300" s="152"/>
      <c r="R1300" s="1"/>
      <c r="S1300" s="5"/>
      <c r="T1300" s="7"/>
      <c r="U1300" s="24"/>
      <c r="V1300" s="1"/>
      <c r="W1300" s="158"/>
      <c r="X1300" s="1"/>
      <c r="Y1300" s="5"/>
      <c r="Z1300" s="87"/>
      <c r="AA1300" s="146"/>
      <c r="AB1300" s="146"/>
      <c r="AC1300" s="146"/>
      <c r="AD1300" s="146"/>
      <c r="AE1300" s="146"/>
      <c r="AF1300" s="146"/>
      <c r="AG1300" s="146"/>
      <c r="AH1300" s="146"/>
      <c r="AI1300" s="146"/>
      <c r="AJ1300" s="146"/>
      <c r="AK1300" s="146"/>
      <c r="AL1300" s="146"/>
      <c r="AM1300" s="146"/>
      <c r="AN1300" s="146"/>
      <c r="AO1300" s="146"/>
      <c r="AP1300" s="146"/>
      <c r="AQ1300" s="146"/>
      <c r="AR1300" s="146"/>
      <c r="AS1300" s="146"/>
      <c r="AT1300" s="146"/>
      <c r="AU1300" s="146"/>
      <c r="AV1300" s="146"/>
      <c r="AW1300" s="146"/>
      <c r="AX1300" s="146"/>
      <c r="AY1300" s="146"/>
      <c r="AZ1300" s="146"/>
      <c r="BA1300" s="146"/>
      <c r="BB1300" s="146"/>
      <c r="BC1300" s="146"/>
      <c r="BD1300" s="146"/>
      <c r="BE1300" s="146"/>
      <c r="BF1300" s="146"/>
      <c r="BG1300" s="146"/>
      <c r="BH1300" s="146"/>
      <c r="BI1300" s="146"/>
      <c r="BJ1300" s="146"/>
      <c r="BK1300" s="146"/>
      <c r="BL1300" s="146"/>
      <c r="BM1300" s="146"/>
      <c r="BN1300" s="146"/>
      <c r="BO1300" s="146"/>
      <c r="BP1300" s="146"/>
      <c r="BQ1300" s="146"/>
      <c r="BR1300" s="146"/>
      <c r="BS1300" s="146"/>
      <c r="BT1300" s="146"/>
      <c r="BU1300" s="146"/>
      <c r="BV1300" s="146"/>
      <c r="BW1300" s="146"/>
      <c r="BX1300" s="146"/>
      <c r="BY1300" s="146"/>
      <c r="BZ1300" s="146"/>
      <c r="CA1300" s="146"/>
      <c r="CB1300" s="146"/>
      <c r="CC1300" s="146"/>
      <c r="CD1300" s="146"/>
      <c r="CE1300" s="146"/>
      <c r="CF1300" s="146"/>
      <c r="CG1300" s="146"/>
      <c r="CH1300" s="146"/>
      <c r="CI1300" s="146"/>
      <c r="CJ1300" s="146"/>
      <c r="CK1300" s="146"/>
      <c r="CL1300" s="146"/>
      <c r="CM1300" s="146"/>
      <c r="CN1300" s="146"/>
      <c r="CO1300" s="146"/>
      <c r="CP1300" s="146"/>
      <c r="CQ1300" s="146"/>
      <c r="CR1300" s="146"/>
      <c r="CS1300" s="146"/>
      <c r="CT1300" s="146"/>
      <c r="CU1300" s="146"/>
      <c r="CV1300" s="146"/>
      <c r="CW1300" s="146"/>
      <c r="CX1300" s="146"/>
      <c r="CY1300" s="146"/>
      <c r="CZ1300" s="146"/>
      <c r="DA1300" s="146"/>
      <c r="DB1300" s="146"/>
      <c r="DC1300" s="146"/>
      <c r="DD1300" s="146"/>
      <c r="DE1300" s="146"/>
      <c r="DF1300" s="146"/>
      <c r="DG1300" s="146"/>
      <c r="DH1300" s="146"/>
      <c r="DI1300" s="146"/>
      <c r="DJ1300" s="146"/>
      <c r="DK1300" s="146"/>
      <c r="DL1300" s="146"/>
      <c r="DM1300" s="146"/>
      <c r="DN1300" s="146"/>
      <c r="DO1300" s="146"/>
      <c r="DP1300" s="146"/>
      <c r="DQ1300" s="146"/>
      <c r="DR1300" s="146"/>
      <c r="DS1300" s="146"/>
      <c r="DT1300" s="146"/>
      <c r="DU1300" s="146"/>
      <c r="DV1300" s="146"/>
      <c r="DW1300" s="146"/>
      <c r="DX1300" s="146"/>
      <c r="DY1300" s="146"/>
      <c r="DZ1300" s="146"/>
      <c r="EA1300" s="146"/>
      <c r="EB1300" s="146"/>
      <c r="EC1300" s="146"/>
      <c r="ED1300" s="146"/>
      <c r="EE1300" s="146"/>
      <c r="EF1300" s="146"/>
      <c r="EG1300" s="146"/>
      <c r="EH1300" s="146"/>
      <c r="EI1300" s="146"/>
      <c r="EJ1300" s="146"/>
      <c r="EK1300" s="146"/>
      <c r="EL1300" s="146"/>
      <c r="EM1300" s="146"/>
      <c r="EN1300" s="146"/>
      <c r="EO1300" s="146"/>
      <c r="EP1300" s="146"/>
      <c r="EQ1300" s="146"/>
      <c r="ER1300" s="146"/>
      <c r="ES1300" s="146"/>
      <c r="ET1300" s="146"/>
      <c r="EU1300" s="146"/>
      <c r="EV1300" s="146"/>
      <c r="EW1300" s="146"/>
      <c r="EX1300" s="146"/>
      <c r="EY1300" s="146"/>
      <c r="EZ1300" s="146"/>
      <c r="FA1300" s="146"/>
      <c r="FB1300" s="146"/>
      <c r="FC1300" s="146"/>
      <c r="FD1300" s="146"/>
      <c r="FE1300" s="146"/>
      <c r="FF1300" s="146"/>
      <c r="FG1300" s="146"/>
      <c r="FH1300" s="146"/>
      <c r="FI1300" s="146"/>
      <c r="FJ1300" s="146"/>
      <c r="FK1300" s="146"/>
      <c r="FL1300" s="146"/>
      <c r="FM1300" s="146"/>
      <c r="FN1300" s="146"/>
      <c r="FO1300" s="146"/>
      <c r="FP1300" s="146"/>
      <c r="FQ1300" s="146"/>
      <c r="FR1300" s="146"/>
      <c r="FS1300" s="146"/>
      <c r="FT1300" s="146"/>
      <c r="FU1300" s="146"/>
      <c r="FV1300" s="146"/>
      <c r="FW1300" s="146"/>
      <c r="FX1300" s="146"/>
      <c r="FY1300" s="146"/>
      <c r="FZ1300" s="146"/>
      <c r="GA1300" s="146"/>
      <c r="GB1300" s="146"/>
      <c r="GC1300" s="146"/>
      <c r="GD1300" s="146"/>
      <c r="GE1300" s="146"/>
      <c r="GF1300" s="146"/>
      <c r="GG1300" s="146"/>
      <c r="GH1300" s="146"/>
      <c r="GI1300" s="146"/>
      <c r="GJ1300" s="146"/>
      <c r="GK1300" s="146"/>
      <c r="GL1300" s="146"/>
      <c r="GM1300" s="146"/>
      <c r="GN1300" s="146"/>
      <c r="GO1300" s="146"/>
      <c r="GP1300" s="146"/>
      <c r="GQ1300" s="146"/>
      <c r="GR1300" s="146"/>
      <c r="GS1300" s="146"/>
      <c r="GT1300" s="146"/>
      <c r="GU1300" s="146"/>
      <c r="GV1300" s="146"/>
      <c r="GW1300" s="146"/>
      <c r="GX1300" s="146"/>
      <c r="GY1300" s="146"/>
      <c r="GZ1300" s="146"/>
      <c r="HA1300" s="1"/>
      <c r="HB1300" s="1"/>
    </row>
    <row r="1301" spans="1:210">
      <c r="A1301" s="1"/>
      <c r="B1301" s="1"/>
      <c r="C1301" s="1"/>
      <c r="D1301" s="1"/>
      <c r="E1301" s="263" t="s">
        <v>135</v>
      </c>
      <c r="F1301" s="48"/>
      <c r="G1301" s="231"/>
      <c r="H1301" s="151" t="s">
        <v>257</v>
      </c>
      <c r="I1301" s="151"/>
      <c r="J1301" s="151"/>
      <c r="K1301" s="151"/>
      <c r="L1301" s="1"/>
      <c r="M1301" s="5"/>
      <c r="N1301" s="151" t="str">
        <f>Главная!$Y$8</f>
        <v>итого</v>
      </c>
      <c r="O1301" s="1"/>
      <c r="P1301" s="5"/>
      <c r="Q1301" s="151" t="s">
        <v>26</v>
      </c>
      <c r="R1301" s="1"/>
      <c r="S1301" s="5"/>
      <c r="T1301" s="7"/>
      <c r="U1301" s="24"/>
      <c r="V1301" s="1"/>
      <c r="W1301" s="157">
        <f>BD1301</f>
        <v>0</v>
      </c>
      <c r="X1301" s="1"/>
      <c r="Y1301" s="5"/>
      <c r="Z1301" s="87"/>
      <c r="AA1301" s="145">
        <f>SUM(AA1299:AA1299)</f>
        <v>0</v>
      </c>
      <c r="AB1301" s="145">
        <f>AB1293+AB1299</f>
        <v>0</v>
      </c>
      <c r="AC1301" s="145">
        <f>AC1293+AC1299</f>
        <v>0</v>
      </c>
      <c r="AD1301" s="145">
        <f>AD1293+AD1299</f>
        <v>0</v>
      </c>
      <c r="AE1301" s="145">
        <f t="shared" ref="AE1301" si="6367">AE1293+AE1299</f>
        <v>0</v>
      </c>
      <c r="AF1301" s="145">
        <f t="shared" ref="AF1301:CQ1301" si="6368">AF1293+AF1299</f>
        <v>0</v>
      </c>
      <c r="AG1301" s="145">
        <f t="shared" si="6368"/>
        <v>0</v>
      </c>
      <c r="AH1301" s="145">
        <f t="shared" si="6368"/>
        <v>0</v>
      </c>
      <c r="AI1301" s="145">
        <f t="shared" si="6368"/>
        <v>0</v>
      </c>
      <c r="AJ1301" s="145">
        <f t="shared" si="6368"/>
        <v>0</v>
      </c>
      <c r="AK1301" s="145">
        <f t="shared" si="6368"/>
        <v>0</v>
      </c>
      <c r="AL1301" s="145">
        <f t="shared" si="6368"/>
        <v>0</v>
      </c>
      <c r="AM1301" s="145">
        <f t="shared" si="6368"/>
        <v>0</v>
      </c>
      <c r="AN1301" s="145">
        <f t="shared" si="6368"/>
        <v>0</v>
      </c>
      <c r="AO1301" s="145">
        <f t="shared" si="6368"/>
        <v>0</v>
      </c>
      <c r="AP1301" s="145">
        <f t="shared" si="6368"/>
        <v>0</v>
      </c>
      <c r="AQ1301" s="145">
        <f t="shared" si="6368"/>
        <v>0</v>
      </c>
      <c r="AR1301" s="145">
        <f t="shared" si="6368"/>
        <v>0</v>
      </c>
      <c r="AS1301" s="145">
        <f t="shared" si="6368"/>
        <v>0</v>
      </c>
      <c r="AT1301" s="145">
        <f t="shared" si="6368"/>
        <v>0</v>
      </c>
      <c r="AU1301" s="145">
        <f t="shared" si="6368"/>
        <v>0</v>
      </c>
      <c r="AV1301" s="145">
        <f t="shared" si="6368"/>
        <v>0</v>
      </c>
      <c r="AW1301" s="145">
        <f t="shared" si="6368"/>
        <v>0</v>
      </c>
      <c r="AX1301" s="145">
        <f t="shared" si="6368"/>
        <v>0</v>
      </c>
      <c r="AY1301" s="145">
        <f t="shared" si="6368"/>
        <v>0</v>
      </c>
      <c r="AZ1301" s="145">
        <f t="shared" si="6368"/>
        <v>0</v>
      </c>
      <c r="BA1301" s="145">
        <f t="shared" si="6368"/>
        <v>0</v>
      </c>
      <c r="BB1301" s="145">
        <f t="shared" si="6368"/>
        <v>0</v>
      </c>
      <c r="BC1301" s="145">
        <f t="shared" si="6368"/>
        <v>0</v>
      </c>
      <c r="BD1301" s="145">
        <f t="shared" si="6368"/>
        <v>0</v>
      </c>
      <c r="BE1301" s="145">
        <f t="shared" si="6368"/>
        <v>0</v>
      </c>
      <c r="BF1301" s="145">
        <f t="shared" si="6368"/>
        <v>0</v>
      </c>
      <c r="BG1301" s="145">
        <f t="shared" si="6368"/>
        <v>0</v>
      </c>
      <c r="BH1301" s="145">
        <f t="shared" si="6368"/>
        <v>0</v>
      </c>
      <c r="BI1301" s="145">
        <f t="shared" si="6368"/>
        <v>0</v>
      </c>
      <c r="BJ1301" s="145">
        <f t="shared" si="6368"/>
        <v>0</v>
      </c>
      <c r="BK1301" s="145">
        <f t="shared" si="6368"/>
        <v>0</v>
      </c>
      <c r="BL1301" s="145">
        <f t="shared" si="6368"/>
        <v>0</v>
      </c>
      <c r="BM1301" s="145">
        <f t="shared" si="6368"/>
        <v>0</v>
      </c>
      <c r="BN1301" s="145">
        <f t="shared" si="6368"/>
        <v>0</v>
      </c>
      <c r="BO1301" s="145">
        <f t="shared" si="6368"/>
        <v>0</v>
      </c>
      <c r="BP1301" s="145">
        <f t="shared" si="6368"/>
        <v>0</v>
      </c>
      <c r="BQ1301" s="145">
        <f t="shared" si="6368"/>
        <v>0</v>
      </c>
      <c r="BR1301" s="145">
        <f t="shared" si="6368"/>
        <v>0</v>
      </c>
      <c r="BS1301" s="145">
        <f t="shared" si="6368"/>
        <v>0</v>
      </c>
      <c r="BT1301" s="145">
        <f t="shared" si="6368"/>
        <v>0</v>
      </c>
      <c r="BU1301" s="145">
        <f t="shared" si="6368"/>
        <v>0</v>
      </c>
      <c r="BV1301" s="145">
        <f t="shared" si="6368"/>
        <v>0</v>
      </c>
      <c r="BW1301" s="145">
        <f t="shared" si="6368"/>
        <v>0</v>
      </c>
      <c r="BX1301" s="145">
        <f t="shared" si="6368"/>
        <v>0</v>
      </c>
      <c r="BY1301" s="145">
        <f t="shared" si="6368"/>
        <v>0</v>
      </c>
      <c r="BZ1301" s="145">
        <f t="shared" si="6368"/>
        <v>0</v>
      </c>
      <c r="CA1301" s="145">
        <f t="shared" si="6368"/>
        <v>0</v>
      </c>
      <c r="CB1301" s="145">
        <f t="shared" si="6368"/>
        <v>0</v>
      </c>
      <c r="CC1301" s="145">
        <f t="shared" si="6368"/>
        <v>0</v>
      </c>
      <c r="CD1301" s="145">
        <f t="shared" si="6368"/>
        <v>0</v>
      </c>
      <c r="CE1301" s="145">
        <f t="shared" si="6368"/>
        <v>0</v>
      </c>
      <c r="CF1301" s="145">
        <f t="shared" si="6368"/>
        <v>0</v>
      </c>
      <c r="CG1301" s="145">
        <f t="shared" si="6368"/>
        <v>0</v>
      </c>
      <c r="CH1301" s="145">
        <f t="shared" si="6368"/>
        <v>0</v>
      </c>
      <c r="CI1301" s="145">
        <f t="shared" si="6368"/>
        <v>0</v>
      </c>
      <c r="CJ1301" s="145">
        <f t="shared" si="6368"/>
        <v>0</v>
      </c>
      <c r="CK1301" s="145">
        <f t="shared" si="6368"/>
        <v>0</v>
      </c>
      <c r="CL1301" s="145">
        <f t="shared" si="6368"/>
        <v>0</v>
      </c>
      <c r="CM1301" s="145">
        <f t="shared" si="6368"/>
        <v>0</v>
      </c>
      <c r="CN1301" s="145">
        <f t="shared" si="6368"/>
        <v>0</v>
      </c>
      <c r="CO1301" s="145">
        <f t="shared" si="6368"/>
        <v>0</v>
      </c>
      <c r="CP1301" s="145">
        <f t="shared" si="6368"/>
        <v>0</v>
      </c>
      <c r="CQ1301" s="145">
        <f t="shared" si="6368"/>
        <v>0</v>
      </c>
      <c r="CR1301" s="145">
        <f t="shared" ref="CR1301:DG1301" si="6369">CR1293+CR1299</f>
        <v>0</v>
      </c>
      <c r="CS1301" s="145">
        <f t="shared" si="6369"/>
        <v>0</v>
      </c>
      <c r="CT1301" s="145">
        <f t="shared" si="6369"/>
        <v>0</v>
      </c>
      <c r="CU1301" s="145">
        <f t="shared" si="6369"/>
        <v>0</v>
      </c>
      <c r="CV1301" s="145">
        <f t="shared" si="6369"/>
        <v>0</v>
      </c>
      <c r="CW1301" s="145">
        <f t="shared" si="6369"/>
        <v>0</v>
      </c>
      <c r="CX1301" s="145">
        <f t="shared" si="6369"/>
        <v>0</v>
      </c>
      <c r="CY1301" s="145">
        <f t="shared" si="6369"/>
        <v>0</v>
      </c>
      <c r="CZ1301" s="145">
        <f t="shared" si="6369"/>
        <v>0</v>
      </c>
      <c r="DA1301" s="145">
        <f t="shared" si="6369"/>
        <v>0</v>
      </c>
      <c r="DB1301" s="145">
        <f t="shared" si="6369"/>
        <v>0</v>
      </c>
      <c r="DC1301" s="145">
        <f t="shared" si="6369"/>
        <v>0</v>
      </c>
      <c r="DD1301" s="145">
        <f t="shared" si="6369"/>
        <v>0</v>
      </c>
      <c r="DE1301" s="145">
        <f t="shared" si="6369"/>
        <v>0</v>
      </c>
      <c r="DF1301" s="145">
        <f t="shared" si="6369"/>
        <v>0</v>
      </c>
      <c r="DG1301" s="145">
        <f t="shared" si="6369"/>
        <v>0</v>
      </c>
      <c r="DH1301" s="145">
        <f t="shared" ref="DH1301:FS1301" si="6370">DH1293+DH1299</f>
        <v>0</v>
      </c>
      <c r="DI1301" s="145">
        <f t="shared" si="6370"/>
        <v>0</v>
      </c>
      <c r="DJ1301" s="145">
        <f t="shared" si="6370"/>
        <v>0</v>
      </c>
      <c r="DK1301" s="145">
        <f t="shared" si="6370"/>
        <v>0</v>
      </c>
      <c r="DL1301" s="145">
        <f t="shared" si="6370"/>
        <v>0</v>
      </c>
      <c r="DM1301" s="145">
        <f t="shared" si="6370"/>
        <v>0</v>
      </c>
      <c r="DN1301" s="145">
        <f t="shared" si="6370"/>
        <v>0</v>
      </c>
      <c r="DO1301" s="145">
        <f t="shared" si="6370"/>
        <v>0</v>
      </c>
      <c r="DP1301" s="145">
        <f t="shared" si="6370"/>
        <v>0</v>
      </c>
      <c r="DQ1301" s="145">
        <f t="shared" si="6370"/>
        <v>0</v>
      </c>
      <c r="DR1301" s="145">
        <f t="shared" si="6370"/>
        <v>0</v>
      </c>
      <c r="DS1301" s="145">
        <f t="shared" si="6370"/>
        <v>0</v>
      </c>
      <c r="DT1301" s="145">
        <f t="shared" si="6370"/>
        <v>0</v>
      </c>
      <c r="DU1301" s="145">
        <f t="shared" si="6370"/>
        <v>0</v>
      </c>
      <c r="DV1301" s="145">
        <f t="shared" si="6370"/>
        <v>0</v>
      </c>
      <c r="DW1301" s="145">
        <f t="shared" si="6370"/>
        <v>0</v>
      </c>
      <c r="DX1301" s="145">
        <f t="shared" si="6370"/>
        <v>0</v>
      </c>
      <c r="DY1301" s="145">
        <f t="shared" si="6370"/>
        <v>0</v>
      </c>
      <c r="DZ1301" s="145">
        <f t="shared" si="6370"/>
        <v>0</v>
      </c>
      <c r="EA1301" s="145">
        <f t="shared" si="6370"/>
        <v>0</v>
      </c>
      <c r="EB1301" s="145">
        <f t="shared" si="6370"/>
        <v>0</v>
      </c>
      <c r="EC1301" s="145">
        <f t="shared" si="6370"/>
        <v>0</v>
      </c>
      <c r="ED1301" s="145">
        <f t="shared" si="6370"/>
        <v>0</v>
      </c>
      <c r="EE1301" s="145">
        <f t="shared" si="6370"/>
        <v>0</v>
      </c>
      <c r="EF1301" s="145">
        <f t="shared" si="6370"/>
        <v>0</v>
      </c>
      <c r="EG1301" s="145">
        <f t="shared" si="6370"/>
        <v>0</v>
      </c>
      <c r="EH1301" s="145">
        <f t="shared" si="6370"/>
        <v>0</v>
      </c>
      <c r="EI1301" s="145">
        <f t="shared" si="6370"/>
        <v>0</v>
      </c>
      <c r="EJ1301" s="145">
        <f t="shared" si="6370"/>
        <v>0</v>
      </c>
      <c r="EK1301" s="145">
        <f t="shared" si="6370"/>
        <v>0</v>
      </c>
      <c r="EL1301" s="145">
        <f t="shared" si="6370"/>
        <v>0</v>
      </c>
      <c r="EM1301" s="145">
        <f t="shared" si="6370"/>
        <v>0</v>
      </c>
      <c r="EN1301" s="145">
        <f t="shared" si="6370"/>
        <v>0</v>
      </c>
      <c r="EO1301" s="145">
        <f t="shared" si="6370"/>
        <v>0</v>
      </c>
      <c r="EP1301" s="145">
        <f t="shared" si="6370"/>
        <v>0</v>
      </c>
      <c r="EQ1301" s="145">
        <f t="shared" si="6370"/>
        <v>0</v>
      </c>
      <c r="ER1301" s="145">
        <f t="shared" si="6370"/>
        <v>0</v>
      </c>
      <c r="ES1301" s="145">
        <f t="shared" si="6370"/>
        <v>0</v>
      </c>
      <c r="ET1301" s="145">
        <f t="shared" si="6370"/>
        <v>0</v>
      </c>
      <c r="EU1301" s="145">
        <f t="shared" si="6370"/>
        <v>0</v>
      </c>
      <c r="EV1301" s="145">
        <f t="shared" si="6370"/>
        <v>0</v>
      </c>
      <c r="EW1301" s="145">
        <f t="shared" si="6370"/>
        <v>0</v>
      </c>
      <c r="EX1301" s="145">
        <f t="shared" si="6370"/>
        <v>0</v>
      </c>
      <c r="EY1301" s="145">
        <f t="shared" si="6370"/>
        <v>0</v>
      </c>
      <c r="EZ1301" s="145">
        <f t="shared" si="6370"/>
        <v>0</v>
      </c>
      <c r="FA1301" s="145">
        <f t="shared" si="6370"/>
        <v>0</v>
      </c>
      <c r="FB1301" s="145">
        <f t="shared" si="6370"/>
        <v>0</v>
      </c>
      <c r="FC1301" s="145">
        <f t="shared" si="6370"/>
        <v>0</v>
      </c>
      <c r="FD1301" s="145">
        <f t="shared" si="6370"/>
        <v>0</v>
      </c>
      <c r="FE1301" s="145">
        <f t="shared" si="6370"/>
        <v>0</v>
      </c>
      <c r="FF1301" s="145">
        <f t="shared" si="6370"/>
        <v>0</v>
      </c>
      <c r="FG1301" s="145">
        <f t="shared" si="6370"/>
        <v>0</v>
      </c>
      <c r="FH1301" s="145">
        <f t="shared" si="6370"/>
        <v>0</v>
      </c>
      <c r="FI1301" s="145">
        <f t="shared" si="6370"/>
        <v>0</v>
      </c>
      <c r="FJ1301" s="145">
        <f t="shared" si="6370"/>
        <v>0</v>
      </c>
      <c r="FK1301" s="145">
        <f t="shared" si="6370"/>
        <v>0</v>
      </c>
      <c r="FL1301" s="145">
        <f t="shared" si="6370"/>
        <v>0</v>
      </c>
      <c r="FM1301" s="145">
        <f t="shared" si="6370"/>
        <v>0</v>
      </c>
      <c r="FN1301" s="145">
        <f t="shared" si="6370"/>
        <v>0</v>
      </c>
      <c r="FO1301" s="145">
        <f t="shared" si="6370"/>
        <v>0</v>
      </c>
      <c r="FP1301" s="145">
        <f t="shared" si="6370"/>
        <v>0</v>
      </c>
      <c r="FQ1301" s="145">
        <f t="shared" si="6370"/>
        <v>0</v>
      </c>
      <c r="FR1301" s="145">
        <f t="shared" si="6370"/>
        <v>0</v>
      </c>
      <c r="FS1301" s="145">
        <f t="shared" si="6370"/>
        <v>0</v>
      </c>
      <c r="FT1301" s="145">
        <f t="shared" ref="FT1301:GZ1301" si="6371">FT1293+FT1299</f>
        <v>0</v>
      </c>
      <c r="FU1301" s="145">
        <f t="shared" si="6371"/>
        <v>0</v>
      </c>
      <c r="FV1301" s="145">
        <f t="shared" si="6371"/>
        <v>0</v>
      </c>
      <c r="FW1301" s="145">
        <f t="shared" si="6371"/>
        <v>0</v>
      </c>
      <c r="FX1301" s="145">
        <f t="shared" si="6371"/>
        <v>0</v>
      </c>
      <c r="FY1301" s="145">
        <f t="shared" si="6371"/>
        <v>0</v>
      </c>
      <c r="FZ1301" s="145">
        <f t="shared" si="6371"/>
        <v>0</v>
      </c>
      <c r="GA1301" s="145">
        <f t="shared" si="6371"/>
        <v>0</v>
      </c>
      <c r="GB1301" s="145">
        <f t="shared" si="6371"/>
        <v>0</v>
      </c>
      <c r="GC1301" s="145">
        <f t="shared" si="6371"/>
        <v>0</v>
      </c>
      <c r="GD1301" s="145">
        <f t="shared" si="6371"/>
        <v>0</v>
      </c>
      <c r="GE1301" s="145">
        <f t="shared" si="6371"/>
        <v>0</v>
      </c>
      <c r="GF1301" s="145">
        <f t="shared" si="6371"/>
        <v>0</v>
      </c>
      <c r="GG1301" s="145">
        <f t="shared" si="6371"/>
        <v>0</v>
      </c>
      <c r="GH1301" s="145">
        <f t="shared" si="6371"/>
        <v>0</v>
      </c>
      <c r="GI1301" s="145">
        <f t="shared" si="6371"/>
        <v>0</v>
      </c>
      <c r="GJ1301" s="145">
        <f t="shared" si="6371"/>
        <v>0</v>
      </c>
      <c r="GK1301" s="145">
        <f t="shared" si="6371"/>
        <v>0</v>
      </c>
      <c r="GL1301" s="145">
        <f t="shared" si="6371"/>
        <v>0</v>
      </c>
      <c r="GM1301" s="145">
        <f t="shared" si="6371"/>
        <v>0</v>
      </c>
      <c r="GN1301" s="145">
        <f t="shared" si="6371"/>
        <v>0</v>
      </c>
      <c r="GO1301" s="145">
        <f t="shared" si="6371"/>
        <v>0</v>
      </c>
      <c r="GP1301" s="145">
        <f t="shared" si="6371"/>
        <v>0</v>
      </c>
      <c r="GQ1301" s="145">
        <f t="shared" si="6371"/>
        <v>0</v>
      </c>
      <c r="GR1301" s="145">
        <f t="shared" si="6371"/>
        <v>0</v>
      </c>
      <c r="GS1301" s="145">
        <f t="shared" si="6371"/>
        <v>0</v>
      </c>
      <c r="GT1301" s="145">
        <f t="shared" si="6371"/>
        <v>0</v>
      </c>
      <c r="GU1301" s="145">
        <f t="shared" si="6371"/>
        <v>0</v>
      </c>
      <c r="GV1301" s="145">
        <f t="shared" si="6371"/>
        <v>0</v>
      </c>
      <c r="GW1301" s="145">
        <f t="shared" si="6371"/>
        <v>0</v>
      </c>
      <c r="GX1301" s="145">
        <f t="shared" si="6371"/>
        <v>0</v>
      </c>
      <c r="GY1301" s="145">
        <f t="shared" si="6371"/>
        <v>0</v>
      </c>
      <c r="GZ1301" s="145">
        <f t="shared" si="6371"/>
        <v>0</v>
      </c>
      <c r="HA1301" s="1"/>
      <c r="HB1301" s="1"/>
    </row>
    <row r="1302" spans="1:210" ht="4.2" customHeight="1">
      <c r="A1302" s="1"/>
      <c r="B1302" s="1"/>
      <c r="C1302" s="1"/>
      <c r="D1302" s="1"/>
      <c r="E1302" s="263"/>
      <c r="F1302" s="48"/>
      <c r="G1302" s="231"/>
      <c r="H1302" s="152"/>
      <c r="I1302" s="152"/>
      <c r="J1302" s="152"/>
      <c r="K1302" s="152"/>
      <c r="L1302" s="1"/>
      <c r="M1302" s="5"/>
      <c r="N1302" s="152"/>
      <c r="O1302" s="1"/>
      <c r="P1302" s="5"/>
      <c r="Q1302" s="152"/>
      <c r="R1302" s="1"/>
      <c r="S1302" s="5"/>
      <c r="T1302" s="7"/>
      <c r="U1302" s="24"/>
      <c r="V1302" s="1"/>
      <c r="W1302" s="158"/>
      <c r="X1302" s="1"/>
      <c r="Y1302" s="5"/>
      <c r="Z1302" s="87"/>
      <c r="AA1302" s="146"/>
      <c r="AB1302" s="146"/>
      <c r="AC1302" s="146"/>
      <c r="AD1302" s="146"/>
      <c r="AE1302" s="146"/>
      <c r="AF1302" s="146"/>
      <c r="AG1302" s="146"/>
      <c r="AH1302" s="146"/>
      <c r="AI1302" s="146"/>
      <c r="AJ1302" s="146"/>
      <c r="AK1302" s="146"/>
      <c r="AL1302" s="146"/>
      <c r="AM1302" s="146"/>
      <c r="AN1302" s="146"/>
      <c r="AO1302" s="146"/>
      <c r="AP1302" s="146"/>
      <c r="AQ1302" s="146"/>
      <c r="AR1302" s="146"/>
      <c r="AS1302" s="146"/>
      <c r="AT1302" s="146"/>
      <c r="AU1302" s="146"/>
      <c r="AV1302" s="146"/>
      <c r="AW1302" s="146"/>
      <c r="AX1302" s="146"/>
      <c r="AY1302" s="146"/>
      <c r="AZ1302" s="146"/>
      <c r="BA1302" s="146"/>
      <c r="BB1302" s="146"/>
      <c r="BC1302" s="146"/>
      <c r="BD1302" s="146"/>
      <c r="BE1302" s="146"/>
      <c r="BF1302" s="146"/>
      <c r="BG1302" s="146"/>
      <c r="BH1302" s="146"/>
      <c r="BI1302" s="146"/>
      <c r="BJ1302" s="146"/>
      <c r="BK1302" s="146"/>
      <c r="BL1302" s="146"/>
      <c r="BM1302" s="146"/>
      <c r="BN1302" s="146"/>
      <c r="BO1302" s="146"/>
      <c r="BP1302" s="146"/>
      <c r="BQ1302" s="146"/>
      <c r="BR1302" s="146"/>
      <c r="BS1302" s="146"/>
      <c r="BT1302" s="146"/>
      <c r="BU1302" s="146"/>
      <c r="BV1302" s="146"/>
      <c r="BW1302" s="146"/>
      <c r="BX1302" s="146"/>
      <c r="BY1302" s="146"/>
      <c r="BZ1302" s="146"/>
      <c r="CA1302" s="146"/>
      <c r="CB1302" s="146"/>
      <c r="CC1302" s="146"/>
      <c r="CD1302" s="146"/>
      <c r="CE1302" s="146"/>
      <c r="CF1302" s="146"/>
      <c r="CG1302" s="146"/>
      <c r="CH1302" s="146"/>
      <c r="CI1302" s="146"/>
      <c r="CJ1302" s="146"/>
      <c r="CK1302" s="146"/>
      <c r="CL1302" s="146"/>
      <c r="CM1302" s="146"/>
      <c r="CN1302" s="146"/>
      <c r="CO1302" s="146"/>
      <c r="CP1302" s="146"/>
      <c r="CQ1302" s="146"/>
      <c r="CR1302" s="146"/>
      <c r="CS1302" s="146"/>
      <c r="CT1302" s="146"/>
      <c r="CU1302" s="146"/>
      <c r="CV1302" s="146"/>
      <c r="CW1302" s="146"/>
      <c r="CX1302" s="146"/>
      <c r="CY1302" s="146"/>
      <c r="CZ1302" s="146"/>
      <c r="DA1302" s="146"/>
      <c r="DB1302" s="146"/>
      <c r="DC1302" s="146"/>
      <c r="DD1302" s="146"/>
      <c r="DE1302" s="146"/>
      <c r="DF1302" s="146"/>
      <c r="DG1302" s="146"/>
      <c r="DH1302" s="146"/>
      <c r="DI1302" s="146"/>
      <c r="DJ1302" s="146"/>
      <c r="DK1302" s="146"/>
      <c r="DL1302" s="146"/>
      <c r="DM1302" s="146"/>
      <c r="DN1302" s="146"/>
      <c r="DO1302" s="146"/>
      <c r="DP1302" s="146"/>
      <c r="DQ1302" s="146"/>
      <c r="DR1302" s="146"/>
      <c r="DS1302" s="146"/>
      <c r="DT1302" s="146"/>
      <c r="DU1302" s="146"/>
      <c r="DV1302" s="146"/>
      <c r="DW1302" s="146"/>
      <c r="DX1302" s="146"/>
      <c r="DY1302" s="146"/>
      <c r="DZ1302" s="146"/>
      <c r="EA1302" s="146"/>
      <c r="EB1302" s="146"/>
      <c r="EC1302" s="146"/>
      <c r="ED1302" s="146"/>
      <c r="EE1302" s="146"/>
      <c r="EF1302" s="146"/>
      <c r="EG1302" s="146"/>
      <c r="EH1302" s="146"/>
      <c r="EI1302" s="146"/>
      <c r="EJ1302" s="146"/>
      <c r="EK1302" s="146"/>
      <c r="EL1302" s="146"/>
      <c r="EM1302" s="146"/>
      <c r="EN1302" s="146"/>
      <c r="EO1302" s="146"/>
      <c r="EP1302" s="146"/>
      <c r="EQ1302" s="146"/>
      <c r="ER1302" s="146"/>
      <c r="ES1302" s="146"/>
      <c r="ET1302" s="146"/>
      <c r="EU1302" s="146"/>
      <c r="EV1302" s="146"/>
      <c r="EW1302" s="146"/>
      <c r="EX1302" s="146"/>
      <c r="EY1302" s="146"/>
      <c r="EZ1302" s="146"/>
      <c r="FA1302" s="146"/>
      <c r="FB1302" s="146"/>
      <c r="FC1302" s="146"/>
      <c r="FD1302" s="146"/>
      <c r="FE1302" s="146"/>
      <c r="FF1302" s="146"/>
      <c r="FG1302" s="146"/>
      <c r="FH1302" s="146"/>
      <c r="FI1302" s="146"/>
      <c r="FJ1302" s="146"/>
      <c r="FK1302" s="146"/>
      <c r="FL1302" s="146"/>
      <c r="FM1302" s="146"/>
      <c r="FN1302" s="146"/>
      <c r="FO1302" s="146"/>
      <c r="FP1302" s="146"/>
      <c r="FQ1302" s="146"/>
      <c r="FR1302" s="146"/>
      <c r="FS1302" s="146"/>
      <c r="FT1302" s="146"/>
      <c r="FU1302" s="146"/>
      <c r="FV1302" s="146"/>
      <c r="FW1302" s="146"/>
      <c r="FX1302" s="146"/>
      <c r="FY1302" s="146"/>
      <c r="FZ1302" s="146"/>
      <c r="GA1302" s="146"/>
      <c r="GB1302" s="146"/>
      <c r="GC1302" s="146"/>
      <c r="GD1302" s="146"/>
      <c r="GE1302" s="146"/>
      <c r="GF1302" s="146"/>
      <c r="GG1302" s="146"/>
      <c r="GH1302" s="146"/>
      <c r="GI1302" s="146"/>
      <c r="GJ1302" s="146"/>
      <c r="GK1302" s="146"/>
      <c r="GL1302" s="146"/>
      <c r="GM1302" s="146"/>
      <c r="GN1302" s="146"/>
      <c r="GO1302" s="146"/>
      <c r="GP1302" s="146"/>
      <c r="GQ1302" s="146"/>
      <c r="GR1302" s="146"/>
      <c r="GS1302" s="146"/>
      <c r="GT1302" s="146"/>
      <c r="GU1302" s="146"/>
      <c r="GV1302" s="146"/>
      <c r="GW1302" s="146"/>
      <c r="GX1302" s="146"/>
      <c r="GY1302" s="146"/>
      <c r="GZ1302" s="146"/>
      <c r="HA1302" s="1"/>
      <c r="HB1302" s="1"/>
    </row>
    <row r="1303" spans="1:210">
      <c r="A1303" s="1"/>
      <c r="B1303" s="1"/>
      <c r="C1303" s="1"/>
      <c r="D1303" s="1"/>
      <c r="E1303" s="263"/>
      <c r="F1303" s="48"/>
      <c r="G1303" s="231"/>
      <c r="H1303" s="155" t="str">
        <f>$H$1168</f>
        <v>начисление %% по кредиту за период</v>
      </c>
      <c r="I1303" s="155"/>
      <c r="J1303" s="155"/>
      <c r="K1303" s="155"/>
      <c r="L1303" s="1"/>
      <c r="M1303" s="5"/>
      <c r="N1303" s="155"/>
      <c r="O1303" s="1"/>
      <c r="P1303" s="5"/>
      <c r="Q1303" s="155" t="s">
        <v>26</v>
      </c>
      <c r="R1303" s="1"/>
      <c r="S1303" s="5"/>
      <c r="T1303" s="7"/>
      <c r="U1303" s="24"/>
      <c r="V1303" s="1"/>
      <c r="W1303" s="161">
        <f>SUM($Y1303:$HA1303)</f>
        <v>0</v>
      </c>
      <c r="X1303" s="1"/>
      <c r="Y1303" s="5"/>
      <c r="Z1303" s="87"/>
      <c r="AA1303" s="149">
        <f t="shared" ref="AA1303:BF1303" si="6372">IF(AA$8="",0,(Z1301+AA1295)*$T$1290/12)</f>
        <v>0</v>
      </c>
      <c r="AB1303" s="149">
        <f t="shared" si="6372"/>
        <v>0</v>
      </c>
      <c r="AC1303" s="149">
        <f t="shared" si="6372"/>
        <v>0</v>
      </c>
      <c r="AD1303" s="149">
        <f t="shared" si="6372"/>
        <v>0</v>
      </c>
      <c r="AE1303" s="149">
        <f t="shared" si="6372"/>
        <v>0</v>
      </c>
      <c r="AF1303" s="149">
        <f t="shared" si="6372"/>
        <v>0</v>
      </c>
      <c r="AG1303" s="149">
        <f t="shared" si="6372"/>
        <v>0</v>
      </c>
      <c r="AH1303" s="149">
        <f t="shared" si="6372"/>
        <v>0</v>
      </c>
      <c r="AI1303" s="149">
        <f t="shared" si="6372"/>
        <v>0</v>
      </c>
      <c r="AJ1303" s="149">
        <f t="shared" si="6372"/>
        <v>0</v>
      </c>
      <c r="AK1303" s="149">
        <f t="shared" si="6372"/>
        <v>0</v>
      </c>
      <c r="AL1303" s="149">
        <f t="shared" si="6372"/>
        <v>0</v>
      </c>
      <c r="AM1303" s="149">
        <f t="shared" si="6372"/>
        <v>0</v>
      </c>
      <c r="AN1303" s="149">
        <f t="shared" si="6372"/>
        <v>0</v>
      </c>
      <c r="AO1303" s="149">
        <f t="shared" si="6372"/>
        <v>0</v>
      </c>
      <c r="AP1303" s="149">
        <f t="shared" si="6372"/>
        <v>0</v>
      </c>
      <c r="AQ1303" s="149">
        <f t="shared" si="6372"/>
        <v>0</v>
      </c>
      <c r="AR1303" s="149">
        <f t="shared" si="6372"/>
        <v>0</v>
      </c>
      <c r="AS1303" s="149">
        <f t="shared" si="6372"/>
        <v>0</v>
      </c>
      <c r="AT1303" s="149">
        <f t="shared" si="6372"/>
        <v>0</v>
      </c>
      <c r="AU1303" s="149">
        <f t="shared" si="6372"/>
        <v>0</v>
      </c>
      <c r="AV1303" s="149">
        <f t="shared" si="6372"/>
        <v>0</v>
      </c>
      <c r="AW1303" s="149">
        <f t="shared" si="6372"/>
        <v>0</v>
      </c>
      <c r="AX1303" s="149">
        <f t="shared" si="6372"/>
        <v>0</v>
      </c>
      <c r="AY1303" s="149">
        <f t="shared" si="6372"/>
        <v>0</v>
      </c>
      <c r="AZ1303" s="149">
        <f t="shared" si="6372"/>
        <v>0</v>
      </c>
      <c r="BA1303" s="149">
        <f t="shared" si="6372"/>
        <v>0</v>
      </c>
      <c r="BB1303" s="149">
        <f t="shared" si="6372"/>
        <v>0</v>
      </c>
      <c r="BC1303" s="149">
        <f t="shared" si="6372"/>
        <v>0</v>
      </c>
      <c r="BD1303" s="149">
        <f t="shared" si="6372"/>
        <v>0</v>
      </c>
      <c r="BE1303" s="149">
        <f t="shared" si="6372"/>
        <v>0</v>
      </c>
      <c r="BF1303" s="149">
        <f t="shared" si="6372"/>
        <v>0</v>
      </c>
      <c r="BG1303" s="149">
        <f t="shared" ref="BG1303:CL1303" si="6373">IF(BG$8="",0,(BF1301+BG1295)*$T$1290/12)</f>
        <v>0</v>
      </c>
      <c r="BH1303" s="149">
        <f t="shared" si="6373"/>
        <v>0</v>
      </c>
      <c r="BI1303" s="149">
        <f t="shared" si="6373"/>
        <v>0</v>
      </c>
      <c r="BJ1303" s="149">
        <f t="shared" si="6373"/>
        <v>0</v>
      </c>
      <c r="BK1303" s="149">
        <f t="shared" si="6373"/>
        <v>0</v>
      </c>
      <c r="BL1303" s="149">
        <f t="shared" si="6373"/>
        <v>0</v>
      </c>
      <c r="BM1303" s="149">
        <f t="shared" si="6373"/>
        <v>0</v>
      </c>
      <c r="BN1303" s="149">
        <f t="shared" si="6373"/>
        <v>0</v>
      </c>
      <c r="BO1303" s="149">
        <f t="shared" si="6373"/>
        <v>0</v>
      </c>
      <c r="BP1303" s="149">
        <f t="shared" si="6373"/>
        <v>0</v>
      </c>
      <c r="BQ1303" s="149">
        <f t="shared" si="6373"/>
        <v>0</v>
      </c>
      <c r="BR1303" s="149">
        <f t="shared" si="6373"/>
        <v>0</v>
      </c>
      <c r="BS1303" s="149">
        <f t="shared" si="6373"/>
        <v>0</v>
      </c>
      <c r="BT1303" s="149">
        <f t="shared" si="6373"/>
        <v>0</v>
      </c>
      <c r="BU1303" s="149">
        <f t="shared" si="6373"/>
        <v>0</v>
      </c>
      <c r="BV1303" s="149">
        <f t="shared" si="6373"/>
        <v>0</v>
      </c>
      <c r="BW1303" s="149">
        <f t="shared" si="6373"/>
        <v>0</v>
      </c>
      <c r="BX1303" s="149">
        <f t="shared" si="6373"/>
        <v>0</v>
      </c>
      <c r="BY1303" s="149">
        <f t="shared" si="6373"/>
        <v>0</v>
      </c>
      <c r="BZ1303" s="149">
        <f t="shared" si="6373"/>
        <v>0</v>
      </c>
      <c r="CA1303" s="149">
        <f t="shared" si="6373"/>
        <v>0</v>
      </c>
      <c r="CB1303" s="149">
        <f t="shared" si="6373"/>
        <v>0</v>
      </c>
      <c r="CC1303" s="149">
        <f t="shared" si="6373"/>
        <v>0</v>
      </c>
      <c r="CD1303" s="149">
        <f t="shared" si="6373"/>
        <v>0</v>
      </c>
      <c r="CE1303" s="149">
        <f t="shared" si="6373"/>
        <v>0</v>
      </c>
      <c r="CF1303" s="149">
        <f t="shared" si="6373"/>
        <v>0</v>
      </c>
      <c r="CG1303" s="149">
        <f t="shared" si="6373"/>
        <v>0</v>
      </c>
      <c r="CH1303" s="149">
        <f t="shared" si="6373"/>
        <v>0</v>
      </c>
      <c r="CI1303" s="149">
        <f t="shared" si="6373"/>
        <v>0</v>
      </c>
      <c r="CJ1303" s="149">
        <f t="shared" si="6373"/>
        <v>0</v>
      </c>
      <c r="CK1303" s="149">
        <f t="shared" si="6373"/>
        <v>0</v>
      </c>
      <c r="CL1303" s="149">
        <f t="shared" si="6373"/>
        <v>0</v>
      </c>
      <c r="CM1303" s="149">
        <f t="shared" ref="CM1303:DG1303" si="6374">IF(CM$8="",0,(CL1301+CM1295)*$T$1290/12)</f>
        <v>0</v>
      </c>
      <c r="CN1303" s="149">
        <f t="shared" si="6374"/>
        <v>0</v>
      </c>
      <c r="CO1303" s="149">
        <f t="shared" si="6374"/>
        <v>0</v>
      </c>
      <c r="CP1303" s="149">
        <f t="shared" si="6374"/>
        <v>0</v>
      </c>
      <c r="CQ1303" s="149">
        <f t="shared" si="6374"/>
        <v>0</v>
      </c>
      <c r="CR1303" s="149">
        <f t="shared" si="6374"/>
        <v>0</v>
      </c>
      <c r="CS1303" s="149">
        <f t="shared" si="6374"/>
        <v>0</v>
      </c>
      <c r="CT1303" s="149">
        <f t="shared" si="6374"/>
        <v>0</v>
      </c>
      <c r="CU1303" s="149">
        <f t="shared" si="6374"/>
        <v>0</v>
      </c>
      <c r="CV1303" s="149">
        <f t="shared" si="6374"/>
        <v>0</v>
      </c>
      <c r="CW1303" s="149">
        <f t="shared" si="6374"/>
        <v>0</v>
      </c>
      <c r="CX1303" s="149">
        <f t="shared" si="6374"/>
        <v>0</v>
      </c>
      <c r="CY1303" s="149">
        <f t="shared" si="6374"/>
        <v>0</v>
      </c>
      <c r="CZ1303" s="149">
        <f t="shared" si="6374"/>
        <v>0</v>
      </c>
      <c r="DA1303" s="149">
        <f t="shared" si="6374"/>
        <v>0</v>
      </c>
      <c r="DB1303" s="149">
        <f t="shared" si="6374"/>
        <v>0</v>
      </c>
      <c r="DC1303" s="149">
        <f t="shared" si="6374"/>
        <v>0</v>
      </c>
      <c r="DD1303" s="149">
        <f t="shared" si="6374"/>
        <v>0</v>
      </c>
      <c r="DE1303" s="149">
        <f t="shared" si="6374"/>
        <v>0</v>
      </c>
      <c r="DF1303" s="149">
        <f t="shared" si="6374"/>
        <v>0</v>
      </c>
      <c r="DG1303" s="149">
        <f t="shared" si="6374"/>
        <v>0</v>
      </c>
      <c r="DH1303" s="149">
        <f t="shared" ref="DH1303" si="6375">IF(DH$8="",0,(DG1301+DH1295)*$T$1290/12)</f>
        <v>0</v>
      </c>
      <c r="DI1303" s="149">
        <f t="shared" ref="DI1303" si="6376">IF(DI$8="",0,(DH1301+DI1295)*$T$1290/12)</f>
        <v>0</v>
      </c>
      <c r="DJ1303" s="149">
        <f t="shared" ref="DJ1303" si="6377">IF(DJ$8="",0,(DI1301+DJ1295)*$T$1290/12)</f>
        <v>0</v>
      </c>
      <c r="DK1303" s="149">
        <f t="shared" ref="DK1303" si="6378">IF(DK$8="",0,(DJ1301+DK1295)*$T$1290/12)</f>
        <v>0</v>
      </c>
      <c r="DL1303" s="149">
        <f t="shared" ref="DL1303" si="6379">IF(DL$8="",0,(DK1301+DL1295)*$T$1290/12)</f>
        <v>0</v>
      </c>
      <c r="DM1303" s="149">
        <f t="shared" ref="DM1303" si="6380">IF(DM$8="",0,(DL1301+DM1295)*$T$1290/12)</f>
        <v>0</v>
      </c>
      <c r="DN1303" s="149">
        <f t="shared" ref="DN1303" si="6381">IF(DN$8="",0,(DM1301+DN1295)*$T$1290/12)</f>
        <v>0</v>
      </c>
      <c r="DO1303" s="149">
        <f t="shared" ref="DO1303" si="6382">IF(DO$8="",0,(DN1301+DO1295)*$T$1290/12)</f>
        <v>0</v>
      </c>
      <c r="DP1303" s="149">
        <f t="shared" ref="DP1303" si="6383">IF(DP$8="",0,(DO1301+DP1295)*$T$1290/12)</f>
        <v>0</v>
      </c>
      <c r="DQ1303" s="149">
        <f t="shared" ref="DQ1303" si="6384">IF(DQ$8="",0,(DP1301+DQ1295)*$T$1290/12)</f>
        <v>0</v>
      </c>
      <c r="DR1303" s="149">
        <f t="shared" ref="DR1303" si="6385">IF(DR$8="",0,(DQ1301+DR1295)*$T$1290/12)</f>
        <v>0</v>
      </c>
      <c r="DS1303" s="149">
        <f t="shared" ref="DS1303" si="6386">IF(DS$8="",0,(DR1301+DS1295)*$T$1290/12)</f>
        <v>0</v>
      </c>
      <c r="DT1303" s="149">
        <f t="shared" ref="DT1303" si="6387">IF(DT$8="",0,(DS1301+DT1295)*$T$1290/12)</f>
        <v>0</v>
      </c>
      <c r="DU1303" s="149">
        <f t="shared" ref="DU1303" si="6388">IF(DU$8="",0,(DT1301+DU1295)*$T$1290/12)</f>
        <v>0</v>
      </c>
      <c r="DV1303" s="149">
        <f t="shared" ref="DV1303" si="6389">IF(DV$8="",0,(DU1301+DV1295)*$T$1290/12)</f>
        <v>0</v>
      </c>
      <c r="DW1303" s="149">
        <f t="shared" ref="DW1303" si="6390">IF(DW$8="",0,(DV1301+DW1295)*$T$1290/12)</f>
        <v>0</v>
      </c>
      <c r="DX1303" s="149">
        <f t="shared" ref="DX1303" si="6391">IF(DX$8="",0,(DW1301+DX1295)*$T$1290/12)</f>
        <v>0</v>
      </c>
      <c r="DY1303" s="149">
        <f t="shared" ref="DY1303" si="6392">IF(DY$8="",0,(DX1301+DY1295)*$T$1290/12)</f>
        <v>0</v>
      </c>
      <c r="DZ1303" s="149">
        <f t="shared" ref="DZ1303" si="6393">IF(DZ$8="",0,(DY1301+DZ1295)*$T$1290/12)</f>
        <v>0</v>
      </c>
      <c r="EA1303" s="149">
        <f t="shared" ref="EA1303" si="6394">IF(EA$8="",0,(DZ1301+EA1295)*$T$1290/12)</f>
        <v>0</v>
      </c>
      <c r="EB1303" s="149">
        <f t="shared" ref="EB1303" si="6395">IF(EB$8="",0,(EA1301+EB1295)*$T$1290/12)</f>
        <v>0</v>
      </c>
      <c r="EC1303" s="149">
        <f t="shared" ref="EC1303" si="6396">IF(EC$8="",0,(EB1301+EC1295)*$T$1290/12)</f>
        <v>0</v>
      </c>
      <c r="ED1303" s="149">
        <f t="shared" ref="ED1303" si="6397">IF(ED$8="",0,(EC1301+ED1295)*$T$1290/12)</f>
        <v>0</v>
      </c>
      <c r="EE1303" s="149">
        <f t="shared" ref="EE1303" si="6398">IF(EE$8="",0,(ED1301+EE1295)*$T$1290/12)</f>
        <v>0</v>
      </c>
      <c r="EF1303" s="149">
        <f t="shared" ref="EF1303" si="6399">IF(EF$8="",0,(EE1301+EF1295)*$T$1290/12)</f>
        <v>0</v>
      </c>
      <c r="EG1303" s="149">
        <f t="shared" ref="EG1303" si="6400">IF(EG$8="",0,(EF1301+EG1295)*$T$1290/12)</f>
        <v>0</v>
      </c>
      <c r="EH1303" s="149">
        <f t="shared" ref="EH1303" si="6401">IF(EH$8="",0,(EG1301+EH1295)*$T$1290/12)</f>
        <v>0</v>
      </c>
      <c r="EI1303" s="149">
        <f t="shared" ref="EI1303" si="6402">IF(EI$8="",0,(EH1301+EI1295)*$T$1290/12)</f>
        <v>0</v>
      </c>
      <c r="EJ1303" s="149">
        <f t="shared" ref="EJ1303" si="6403">IF(EJ$8="",0,(EI1301+EJ1295)*$T$1290/12)</f>
        <v>0</v>
      </c>
      <c r="EK1303" s="149">
        <f t="shared" ref="EK1303" si="6404">IF(EK$8="",0,(EJ1301+EK1295)*$T$1290/12)</f>
        <v>0</v>
      </c>
      <c r="EL1303" s="149">
        <f t="shared" ref="EL1303" si="6405">IF(EL$8="",0,(EK1301+EL1295)*$T$1290/12)</f>
        <v>0</v>
      </c>
      <c r="EM1303" s="149">
        <f t="shared" ref="EM1303" si="6406">IF(EM$8="",0,(EL1301+EM1295)*$T$1290/12)</f>
        <v>0</v>
      </c>
      <c r="EN1303" s="149">
        <f t="shared" ref="EN1303" si="6407">IF(EN$8="",0,(EM1301+EN1295)*$T$1290/12)</f>
        <v>0</v>
      </c>
      <c r="EO1303" s="149">
        <f t="shared" ref="EO1303" si="6408">IF(EO$8="",0,(EN1301+EO1295)*$T$1290/12)</f>
        <v>0</v>
      </c>
      <c r="EP1303" s="149">
        <f t="shared" ref="EP1303" si="6409">IF(EP$8="",0,(EO1301+EP1295)*$T$1290/12)</f>
        <v>0</v>
      </c>
      <c r="EQ1303" s="149">
        <f t="shared" ref="EQ1303" si="6410">IF(EQ$8="",0,(EP1301+EQ1295)*$T$1290/12)</f>
        <v>0</v>
      </c>
      <c r="ER1303" s="149">
        <f t="shared" ref="ER1303" si="6411">IF(ER$8="",0,(EQ1301+ER1295)*$T$1290/12)</f>
        <v>0</v>
      </c>
      <c r="ES1303" s="149">
        <f t="shared" ref="ES1303" si="6412">IF(ES$8="",0,(ER1301+ES1295)*$T$1290/12)</f>
        <v>0</v>
      </c>
      <c r="ET1303" s="149">
        <f t="shared" ref="ET1303" si="6413">IF(ET$8="",0,(ES1301+ET1295)*$T$1290/12)</f>
        <v>0</v>
      </c>
      <c r="EU1303" s="149">
        <f t="shared" ref="EU1303" si="6414">IF(EU$8="",0,(ET1301+EU1295)*$T$1290/12)</f>
        <v>0</v>
      </c>
      <c r="EV1303" s="149">
        <f t="shared" ref="EV1303" si="6415">IF(EV$8="",0,(EU1301+EV1295)*$T$1290/12)</f>
        <v>0</v>
      </c>
      <c r="EW1303" s="149">
        <f t="shared" ref="EW1303" si="6416">IF(EW$8="",0,(EV1301+EW1295)*$T$1290/12)</f>
        <v>0</v>
      </c>
      <c r="EX1303" s="149">
        <f t="shared" ref="EX1303" si="6417">IF(EX$8="",0,(EW1301+EX1295)*$T$1290/12)</f>
        <v>0</v>
      </c>
      <c r="EY1303" s="149">
        <f t="shared" ref="EY1303" si="6418">IF(EY$8="",0,(EX1301+EY1295)*$T$1290/12)</f>
        <v>0</v>
      </c>
      <c r="EZ1303" s="149">
        <f t="shared" ref="EZ1303" si="6419">IF(EZ$8="",0,(EY1301+EZ1295)*$T$1290/12)</f>
        <v>0</v>
      </c>
      <c r="FA1303" s="149">
        <f t="shared" ref="FA1303" si="6420">IF(FA$8="",0,(EZ1301+FA1295)*$T$1290/12)</f>
        <v>0</v>
      </c>
      <c r="FB1303" s="149">
        <f t="shared" ref="FB1303" si="6421">IF(FB$8="",0,(FA1301+FB1295)*$T$1290/12)</f>
        <v>0</v>
      </c>
      <c r="FC1303" s="149">
        <f t="shared" ref="FC1303" si="6422">IF(FC$8="",0,(FB1301+FC1295)*$T$1290/12)</f>
        <v>0</v>
      </c>
      <c r="FD1303" s="149">
        <f t="shared" ref="FD1303" si="6423">IF(FD$8="",0,(FC1301+FD1295)*$T$1290/12)</f>
        <v>0</v>
      </c>
      <c r="FE1303" s="149">
        <f t="shared" ref="FE1303" si="6424">IF(FE$8="",0,(FD1301+FE1295)*$T$1290/12)</f>
        <v>0</v>
      </c>
      <c r="FF1303" s="149">
        <f t="shared" ref="FF1303" si="6425">IF(FF$8="",0,(FE1301+FF1295)*$T$1290/12)</f>
        <v>0</v>
      </c>
      <c r="FG1303" s="149">
        <f t="shared" ref="FG1303" si="6426">IF(FG$8="",0,(FF1301+FG1295)*$T$1290/12)</f>
        <v>0</v>
      </c>
      <c r="FH1303" s="149">
        <f t="shared" ref="FH1303" si="6427">IF(FH$8="",0,(FG1301+FH1295)*$T$1290/12)</f>
        <v>0</v>
      </c>
      <c r="FI1303" s="149">
        <f t="shared" ref="FI1303" si="6428">IF(FI$8="",0,(FH1301+FI1295)*$T$1290/12)</f>
        <v>0</v>
      </c>
      <c r="FJ1303" s="149">
        <f t="shared" ref="FJ1303" si="6429">IF(FJ$8="",0,(FI1301+FJ1295)*$T$1290/12)</f>
        <v>0</v>
      </c>
      <c r="FK1303" s="149">
        <f t="shared" ref="FK1303" si="6430">IF(FK$8="",0,(FJ1301+FK1295)*$T$1290/12)</f>
        <v>0</v>
      </c>
      <c r="FL1303" s="149">
        <f t="shared" ref="FL1303" si="6431">IF(FL$8="",0,(FK1301+FL1295)*$T$1290/12)</f>
        <v>0</v>
      </c>
      <c r="FM1303" s="149">
        <f t="shared" ref="FM1303" si="6432">IF(FM$8="",0,(FL1301+FM1295)*$T$1290/12)</f>
        <v>0</v>
      </c>
      <c r="FN1303" s="149">
        <f t="shared" ref="FN1303" si="6433">IF(FN$8="",0,(FM1301+FN1295)*$T$1290/12)</f>
        <v>0</v>
      </c>
      <c r="FO1303" s="149">
        <f t="shared" ref="FO1303" si="6434">IF(FO$8="",0,(FN1301+FO1295)*$T$1290/12)</f>
        <v>0</v>
      </c>
      <c r="FP1303" s="149">
        <f t="shared" ref="FP1303" si="6435">IF(FP$8="",0,(FO1301+FP1295)*$T$1290/12)</f>
        <v>0</v>
      </c>
      <c r="FQ1303" s="149">
        <f t="shared" ref="FQ1303" si="6436">IF(FQ$8="",0,(FP1301+FQ1295)*$T$1290/12)</f>
        <v>0</v>
      </c>
      <c r="FR1303" s="149">
        <f t="shared" ref="FR1303" si="6437">IF(FR$8="",0,(FQ1301+FR1295)*$T$1290/12)</f>
        <v>0</v>
      </c>
      <c r="FS1303" s="149">
        <f t="shared" ref="FS1303" si="6438">IF(FS$8="",0,(FR1301+FS1295)*$T$1290/12)</f>
        <v>0</v>
      </c>
      <c r="FT1303" s="149">
        <f t="shared" ref="FT1303" si="6439">IF(FT$8="",0,(FS1301+FT1295)*$T$1290/12)</f>
        <v>0</v>
      </c>
      <c r="FU1303" s="149">
        <f t="shared" ref="FU1303" si="6440">IF(FU$8="",0,(FT1301+FU1295)*$T$1290/12)</f>
        <v>0</v>
      </c>
      <c r="FV1303" s="149">
        <f t="shared" ref="FV1303" si="6441">IF(FV$8="",0,(FU1301+FV1295)*$T$1290/12)</f>
        <v>0</v>
      </c>
      <c r="FW1303" s="149">
        <f t="shared" ref="FW1303" si="6442">IF(FW$8="",0,(FV1301+FW1295)*$T$1290/12)</f>
        <v>0</v>
      </c>
      <c r="FX1303" s="149">
        <f t="shared" ref="FX1303" si="6443">IF(FX$8="",0,(FW1301+FX1295)*$T$1290/12)</f>
        <v>0</v>
      </c>
      <c r="FY1303" s="149">
        <f t="shared" ref="FY1303" si="6444">IF(FY$8="",0,(FX1301+FY1295)*$T$1290/12)</f>
        <v>0</v>
      </c>
      <c r="FZ1303" s="149">
        <f t="shared" ref="FZ1303" si="6445">IF(FZ$8="",0,(FY1301+FZ1295)*$T$1290/12)</f>
        <v>0</v>
      </c>
      <c r="GA1303" s="149">
        <f t="shared" ref="GA1303" si="6446">IF(GA$8="",0,(FZ1301+GA1295)*$T$1290/12)</f>
        <v>0</v>
      </c>
      <c r="GB1303" s="149">
        <f t="shared" ref="GB1303" si="6447">IF(GB$8="",0,(GA1301+GB1295)*$T$1290/12)</f>
        <v>0</v>
      </c>
      <c r="GC1303" s="149">
        <f t="shared" ref="GC1303" si="6448">IF(GC$8="",0,(GB1301+GC1295)*$T$1290/12)</f>
        <v>0</v>
      </c>
      <c r="GD1303" s="149">
        <f t="shared" ref="GD1303" si="6449">IF(GD$8="",0,(GC1301+GD1295)*$T$1290/12)</f>
        <v>0</v>
      </c>
      <c r="GE1303" s="149">
        <f t="shared" ref="GE1303" si="6450">IF(GE$8="",0,(GD1301+GE1295)*$T$1290/12)</f>
        <v>0</v>
      </c>
      <c r="GF1303" s="149">
        <f t="shared" ref="GF1303" si="6451">IF(GF$8="",0,(GE1301+GF1295)*$T$1290/12)</f>
        <v>0</v>
      </c>
      <c r="GG1303" s="149">
        <f t="shared" ref="GG1303" si="6452">IF(GG$8="",0,(GF1301+GG1295)*$T$1290/12)</f>
        <v>0</v>
      </c>
      <c r="GH1303" s="149">
        <f t="shared" ref="GH1303" si="6453">IF(GH$8="",0,(GG1301+GH1295)*$T$1290/12)</f>
        <v>0</v>
      </c>
      <c r="GI1303" s="149">
        <f t="shared" ref="GI1303" si="6454">IF(GI$8="",0,(GH1301+GI1295)*$T$1290/12)</f>
        <v>0</v>
      </c>
      <c r="GJ1303" s="149">
        <f t="shared" ref="GJ1303" si="6455">IF(GJ$8="",0,(GI1301+GJ1295)*$T$1290/12)</f>
        <v>0</v>
      </c>
      <c r="GK1303" s="149">
        <f t="shared" ref="GK1303" si="6456">IF(GK$8="",0,(GJ1301+GK1295)*$T$1290/12)</f>
        <v>0</v>
      </c>
      <c r="GL1303" s="149">
        <f t="shared" ref="GL1303" si="6457">IF(GL$8="",0,(GK1301+GL1295)*$T$1290/12)</f>
        <v>0</v>
      </c>
      <c r="GM1303" s="149">
        <f t="shared" ref="GM1303" si="6458">IF(GM$8="",0,(GL1301+GM1295)*$T$1290/12)</f>
        <v>0</v>
      </c>
      <c r="GN1303" s="149">
        <f t="shared" ref="GN1303" si="6459">IF(GN$8="",0,(GM1301+GN1295)*$T$1290/12)</f>
        <v>0</v>
      </c>
      <c r="GO1303" s="149">
        <f t="shared" ref="GO1303" si="6460">IF(GO$8="",0,(GN1301+GO1295)*$T$1290/12)</f>
        <v>0</v>
      </c>
      <c r="GP1303" s="149">
        <f t="shared" ref="GP1303" si="6461">IF(GP$8="",0,(GO1301+GP1295)*$T$1290/12)</f>
        <v>0</v>
      </c>
      <c r="GQ1303" s="149">
        <f t="shared" ref="GQ1303" si="6462">IF(GQ$8="",0,(GP1301+GQ1295)*$T$1290/12)</f>
        <v>0</v>
      </c>
      <c r="GR1303" s="149">
        <f t="shared" ref="GR1303" si="6463">IF(GR$8="",0,(GQ1301+GR1295)*$T$1290/12)</f>
        <v>0</v>
      </c>
      <c r="GS1303" s="149">
        <f t="shared" ref="GS1303" si="6464">IF(GS$8="",0,(GR1301+GS1295)*$T$1290/12)</f>
        <v>0</v>
      </c>
      <c r="GT1303" s="149">
        <f t="shared" ref="GT1303" si="6465">IF(GT$8="",0,(GS1301+GT1295)*$T$1290/12)</f>
        <v>0</v>
      </c>
      <c r="GU1303" s="149">
        <f t="shared" ref="GU1303" si="6466">IF(GU$8="",0,(GT1301+GU1295)*$T$1290/12)</f>
        <v>0</v>
      </c>
      <c r="GV1303" s="149">
        <f t="shared" ref="GV1303" si="6467">IF(GV$8="",0,(GU1301+GV1295)*$T$1290/12)</f>
        <v>0</v>
      </c>
      <c r="GW1303" s="149">
        <f t="shared" ref="GW1303" si="6468">IF(GW$8="",0,(GV1301+GW1295)*$T$1290/12)</f>
        <v>0</v>
      </c>
      <c r="GX1303" s="149">
        <f t="shared" ref="GX1303" si="6469">IF(GX$8="",0,(GW1301+GX1295)*$T$1290/12)</f>
        <v>0</v>
      </c>
      <c r="GY1303" s="149">
        <f t="shared" ref="GY1303" si="6470">IF(GY$8="",0,(GX1301+GY1295)*$T$1290/12)</f>
        <v>0</v>
      </c>
      <c r="GZ1303" s="149">
        <f t="shared" ref="GZ1303" si="6471">IF(GZ$8="",0,(GY1301+GZ1295)*$T$1290/12)</f>
        <v>0</v>
      </c>
      <c r="HA1303" s="1"/>
      <c r="HB1303" s="1"/>
    </row>
    <row r="1304" spans="1:210" ht="4.2" customHeight="1">
      <c r="A1304" s="1"/>
      <c r="B1304" s="1"/>
      <c r="C1304" s="1"/>
      <c r="D1304" s="1"/>
      <c r="E1304" s="263"/>
      <c r="F1304" s="48"/>
      <c r="G1304" s="231"/>
      <c r="H1304" s="152"/>
      <c r="I1304" s="152"/>
      <c r="J1304" s="152"/>
      <c r="K1304" s="152"/>
      <c r="L1304" s="1"/>
      <c r="M1304" s="5"/>
      <c r="N1304" s="152"/>
      <c r="O1304" s="1"/>
      <c r="P1304" s="5"/>
      <c r="Q1304" s="152"/>
      <c r="R1304" s="1"/>
      <c r="S1304" s="5"/>
      <c r="T1304" s="7"/>
      <c r="U1304" s="24"/>
      <c r="V1304" s="1"/>
      <c r="W1304" s="158"/>
      <c r="X1304" s="1"/>
      <c r="Y1304" s="5"/>
      <c r="Z1304" s="87"/>
      <c r="AA1304" s="146"/>
      <c r="AB1304" s="146"/>
      <c r="AC1304" s="146"/>
      <c r="AD1304" s="146"/>
      <c r="AE1304" s="146"/>
      <c r="AF1304" s="146"/>
      <c r="AG1304" s="146"/>
      <c r="AH1304" s="146"/>
      <c r="AI1304" s="146"/>
      <c r="AJ1304" s="146"/>
      <c r="AK1304" s="146"/>
      <c r="AL1304" s="146"/>
      <c r="AM1304" s="146"/>
      <c r="AN1304" s="146"/>
      <c r="AO1304" s="146"/>
      <c r="AP1304" s="146"/>
      <c r="AQ1304" s="146"/>
      <c r="AR1304" s="146"/>
      <c r="AS1304" s="146"/>
      <c r="AT1304" s="146"/>
      <c r="AU1304" s="146"/>
      <c r="AV1304" s="146"/>
      <c r="AW1304" s="146"/>
      <c r="AX1304" s="146"/>
      <c r="AY1304" s="146"/>
      <c r="AZ1304" s="146"/>
      <c r="BA1304" s="146"/>
      <c r="BB1304" s="146"/>
      <c r="BC1304" s="146"/>
      <c r="BD1304" s="146"/>
      <c r="BE1304" s="146"/>
      <c r="BF1304" s="146"/>
      <c r="BG1304" s="146"/>
      <c r="BH1304" s="146"/>
      <c r="BI1304" s="146"/>
      <c r="BJ1304" s="146"/>
      <c r="BK1304" s="146"/>
      <c r="BL1304" s="146"/>
      <c r="BM1304" s="146"/>
      <c r="BN1304" s="146"/>
      <c r="BO1304" s="146"/>
      <c r="BP1304" s="146"/>
      <c r="BQ1304" s="146"/>
      <c r="BR1304" s="146"/>
      <c r="BS1304" s="146"/>
      <c r="BT1304" s="146"/>
      <c r="BU1304" s="146"/>
      <c r="BV1304" s="146"/>
      <c r="BW1304" s="146"/>
      <c r="BX1304" s="146"/>
      <c r="BY1304" s="146"/>
      <c r="BZ1304" s="146"/>
      <c r="CA1304" s="146"/>
      <c r="CB1304" s="146"/>
      <c r="CC1304" s="146"/>
      <c r="CD1304" s="146"/>
      <c r="CE1304" s="146"/>
      <c r="CF1304" s="146"/>
      <c r="CG1304" s="146"/>
      <c r="CH1304" s="146"/>
      <c r="CI1304" s="146"/>
      <c r="CJ1304" s="146"/>
      <c r="CK1304" s="146"/>
      <c r="CL1304" s="146"/>
      <c r="CM1304" s="146"/>
      <c r="CN1304" s="146"/>
      <c r="CO1304" s="146"/>
      <c r="CP1304" s="146"/>
      <c r="CQ1304" s="146"/>
      <c r="CR1304" s="146"/>
      <c r="CS1304" s="146"/>
      <c r="CT1304" s="146"/>
      <c r="CU1304" s="146"/>
      <c r="CV1304" s="146"/>
      <c r="CW1304" s="146"/>
      <c r="CX1304" s="146"/>
      <c r="CY1304" s="146"/>
      <c r="CZ1304" s="146"/>
      <c r="DA1304" s="146"/>
      <c r="DB1304" s="146"/>
      <c r="DC1304" s="146"/>
      <c r="DD1304" s="146"/>
      <c r="DE1304" s="146"/>
      <c r="DF1304" s="146"/>
      <c r="DG1304" s="146"/>
      <c r="DH1304" s="146"/>
      <c r="DI1304" s="146"/>
      <c r="DJ1304" s="146"/>
      <c r="DK1304" s="146"/>
      <c r="DL1304" s="146"/>
      <c r="DM1304" s="146"/>
      <c r="DN1304" s="146"/>
      <c r="DO1304" s="146"/>
      <c r="DP1304" s="146"/>
      <c r="DQ1304" s="146"/>
      <c r="DR1304" s="146"/>
      <c r="DS1304" s="146"/>
      <c r="DT1304" s="146"/>
      <c r="DU1304" s="146"/>
      <c r="DV1304" s="146"/>
      <c r="DW1304" s="146"/>
      <c r="DX1304" s="146"/>
      <c r="DY1304" s="146"/>
      <c r="DZ1304" s="146"/>
      <c r="EA1304" s="146"/>
      <c r="EB1304" s="146"/>
      <c r="EC1304" s="146"/>
      <c r="ED1304" s="146"/>
      <c r="EE1304" s="146"/>
      <c r="EF1304" s="146"/>
      <c r="EG1304" s="146"/>
      <c r="EH1304" s="146"/>
      <c r="EI1304" s="146"/>
      <c r="EJ1304" s="146"/>
      <c r="EK1304" s="146"/>
      <c r="EL1304" s="146"/>
      <c r="EM1304" s="146"/>
      <c r="EN1304" s="146"/>
      <c r="EO1304" s="146"/>
      <c r="EP1304" s="146"/>
      <c r="EQ1304" s="146"/>
      <c r="ER1304" s="146"/>
      <c r="ES1304" s="146"/>
      <c r="ET1304" s="146"/>
      <c r="EU1304" s="146"/>
      <c r="EV1304" s="146"/>
      <c r="EW1304" s="146"/>
      <c r="EX1304" s="146"/>
      <c r="EY1304" s="146"/>
      <c r="EZ1304" s="146"/>
      <c r="FA1304" s="146"/>
      <c r="FB1304" s="146"/>
      <c r="FC1304" s="146"/>
      <c r="FD1304" s="146"/>
      <c r="FE1304" s="146"/>
      <c r="FF1304" s="146"/>
      <c r="FG1304" s="146"/>
      <c r="FH1304" s="146"/>
      <c r="FI1304" s="146"/>
      <c r="FJ1304" s="146"/>
      <c r="FK1304" s="146"/>
      <c r="FL1304" s="146"/>
      <c r="FM1304" s="146"/>
      <c r="FN1304" s="146"/>
      <c r="FO1304" s="146"/>
      <c r="FP1304" s="146"/>
      <c r="FQ1304" s="146"/>
      <c r="FR1304" s="146"/>
      <c r="FS1304" s="146"/>
      <c r="FT1304" s="146"/>
      <c r="FU1304" s="146"/>
      <c r="FV1304" s="146"/>
      <c r="FW1304" s="146"/>
      <c r="FX1304" s="146"/>
      <c r="FY1304" s="146"/>
      <c r="FZ1304" s="146"/>
      <c r="GA1304" s="146"/>
      <c r="GB1304" s="146"/>
      <c r="GC1304" s="146"/>
      <c r="GD1304" s="146"/>
      <c r="GE1304" s="146"/>
      <c r="GF1304" s="146"/>
      <c r="GG1304" s="146"/>
      <c r="GH1304" s="146"/>
      <c r="GI1304" s="146"/>
      <c r="GJ1304" s="146"/>
      <c r="GK1304" s="146"/>
      <c r="GL1304" s="146"/>
      <c r="GM1304" s="146"/>
      <c r="GN1304" s="146"/>
      <c r="GO1304" s="146"/>
      <c r="GP1304" s="146"/>
      <c r="GQ1304" s="146"/>
      <c r="GR1304" s="146"/>
      <c r="GS1304" s="146"/>
      <c r="GT1304" s="146"/>
      <c r="GU1304" s="146"/>
      <c r="GV1304" s="146"/>
      <c r="GW1304" s="146"/>
      <c r="GX1304" s="146"/>
      <c r="GY1304" s="146"/>
      <c r="GZ1304" s="146"/>
      <c r="HA1304" s="1"/>
      <c r="HB1304" s="1"/>
    </row>
    <row r="1305" spans="1:210">
      <c r="A1305" s="1"/>
      <c r="B1305" s="1"/>
      <c r="C1305" s="1"/>
      <c r="D1305" s="1"/>
      <c r="E1305" s="263" t="s">
        <v>27</v>
      </c>
      <c r="F1305" s="48"/>
      <c r="G1305" s="231"/>
      <c r="H1305" s="154" t="s">
        <v>259</v>
      </c>
      <c r="I1305" s="154"/>
      <c r="J1305" s="154"/>
      <c r="K1305" s="154"/>
      <c r="L1305" s="1"/>
      <c r="M1305" s="5"/>
      <c r="N1305" s="154" t="str">
        <f>Главная!$Y$8</f>
        <v>итого</v>
      </c>
      <c r="O1305" s="1"/>
      <c r="P1305" s="5"/>
      <c r="Q1305" s="154" t="s">
        <v>26</v>
      </c>
      <c r="R1305" s="1"/>
      <c r="S1305" s="5"/>
      <c r="T1305" s="7"/>
      <c r="U1305" s="24"/>
      <c r="V1305" s="1"/>
      <c r="W1305" s="160">
        <f>SUM($Y1305:$HA1305)</f>
        <v>0</v>
      </c>
      <c r="X1305" s="1"/>
      <c r="Y1305" s="5"/>
      <c r="Z1305" s="87"/>
      <c r="AA1305" s="148">
        <v>0</v>
      </c>
      <c r="AB1305" s="148">
        <f>IF(AND(AB1279&gt;0,AB1279&lt;SUM($AA1303:AB1303)-SUM($AA1305:AA1305)),AB1279,IF(AND(AB1279&gt;0,AB1279&gt;=SUM($AA1303:AB1303)-SUM($AA1305:AA1305)),SUM($AA1303:AB1303)-SUM($AA1305:AA1305),0))</f>
        <v>0</v>
      </c>
      <c r="AC1305" s="148">
        <f>IF(AND(AC1279&gt;0,AC1279&lt;SUM($AA1303:AC1303)-SUM($AA1305:AB1305)),AC1279,IF(AND(AC1279&gt;0,AC1279&gt;=SUM($AA1303:AC1303)-SUM($AA1305:AB1305)),SUM($AA1303:AC1303)-SUM($AA1305:AB1305),0))</f>
        <v>0</v>
      </c>
      <c r="AD1305" s="148">
        <f>IF(AND(AD1279&gt;0,AD1279&lt;SUM($AA1303:AD1303)-SUM($AA1305:AC1305)),AD1279,IF(AND(AD1279&gt;0,AD1279&gt;=SUM($AA1303:AD1303)-SUM($AA1305:AC1305)),SUM($AA1303:AD1303)-SUM($AA1305:AC1305),0))</f>
        <v>0</v>
      </c>
      <c r="AE1305" s="148">
        <f>IF(AND(AE1279&gt;0,AE1279&lt;SUM($AA1303:AE1303)-SUM($AA1305:AD1305)),AE1279,IF(AND(AE1279&gt;0,AE1279&gt;=SUM($AA1303:AE1303)-SUM($AA1305:AD1305)),SUM($AA1303:AE1303)-SUM($AA1305:AD1305),0))</f>
        <v>0</v>
      </c>
      <c r="AF1305" s="148">
        <f>IF(AND(AF1279&gt;0,AF1279&lt;SUM($AA1303:AF1303)-SUM($AA1305:AE1305)),AF1279,IF(AND(AF1279&gt;0,AF1279&gt;=SUM($AA1303:AF1303)-SUM($AA1305:AE1305)),SUM($AA1303:AF1303)-SUM($AA1305:AE1305),0))</f>
        <v>0</v>
      </c>
      <c r="AG1305" s="148">
        <f>IF(AND(AG1279&gt;0,AG1279&lt;SUM($AA1303:AG1303)-SUM($AA1305:AF1305)),AG1279,IF(AND(AG1279&gt;0,AG1279&gt;=SUM($AA1303:AG1303)-SUM($AA1305:AF1305)),SUM($AA1303:AG1303)-SUM($AA1305:AF1305),0))</f>
        <v>0</v>
      </c>
      <c r="AH1305" s="148">
        <f>IF(AND(AH1279&gt;0,AH1279&lt;SUM($AA1303:AH1303)-SUM($AA1305:AG1305)),AH1279,IF(AND(AH1279&gt;0,AH1279&gt;=SUM($AA1303:AH1303)-SUM($AA1305:AG1305)),SUM($AA1303:AH1303)-SUM($AA1305:AG1305),0))</f>
        <v>0</v>
      </c>
      <c r="AI1305" s="148">
        <f>IF(AND(AI1279&gt;0,AI1279&lt;SUM($AA1303:AI1303)-SUM($AA1305:AH1305)),AI1279,IF(AND(AI1279&gt;0,AI1279&gt;=SUM($AA1303:AI1303)-SUM($AA1305:AH1305)),SUM($AA1303:AI1303)-SUM($AA1305:AH1305),0))</f>
        <v>0</v>
      </c>
      <c r="AJ1305" s="148">
        <f>IF(AND(AJ1279&gt;0,AJ1279&lt;SUM($AA1303:AJ1303)-SUM($AA1305:AI1305)),AJ1279,IF(AND(AJ1279&gt;0,AJ1279&gt;=SUM($AA1303:AJ1303)-SUM($AA1305:AI1305)),SUM($AA1303:AJ1303)-SUM($AA1305:AI1305),0))</f>
        <v>0</v>
      </c>
      <c r="AK1305" s="148">
        <f>IF(AND(AK1279&gt;0,AK1279&lt;SUM($AA1303:AK1303)-SUM($AA1305:AJ1305)),AK1279,IF(AND(AK1279&gt;0,AK1279&gt;=SUM($AA1303:AK1303)-SUM($AA1305:AJ1305)),SUM($AA1303:AK1303)-SUM($AA1305:AJ1305),0))</f>
        <v>0</v>
      </c>
      <c r="AL1305" s="148">
        <f>IF(AND(AL1279&gt;0,AL1279&lt;SUM($AA1303:AL1303)-SUM($AA1305:AK1305)),AL1279,IF(AND(AL1279&gt;0,AL1279&gt;=SUM($AA1303:AL1303)-SUM($AA1305:AK1305)),SUM($AA1303:AL1303)-SUM($AA1305:AK1305),0))</f>
        <v>0</v>
      </c>
      <c r="AM1305" s="148">
        <f>IF(AND(AM1279&gt;0,AM1279&lt;SUM($AA1303:AM1303)-SUM($AA1305:AL1305)),AM1279,IF(AND(AM1279&gt;0,AM1279&gt;=SUM($AA1303:AM1303)-SUM($AA1305:AL1305)),SUM($AA1303:AM1303)-SUM($AA1305:AL1305),0))</f>
        <v>0</v>
      </c>
      <c r="AN1305" s="148">
        <f>IF(AND(AN1279&gt;0,AN1279&lt;SUM($AA1303:AN1303)-SUM($AA1305:AM1305)),AN1279,IF(AND(AN1279&gt;0,AN1279&gt;=SUM($AA1303:AN1303)-SUM($AA1305:AM1305)),SUM($AA1303:AN1303)-SUM($AA1305:AM1305),0))</f>
        <v>0</v>
      </c>
      <c r="AO1305" s="148">
        <f>IF(AND(AO1279&gt;0,AO1279&lt;SUM($AA1303:AO1303)-SUM($AA1305:AN1305)),AO1279,IF(AND(AO1279&gt;0,AO1279&gt;=SUM($AA1303:AO1303)-SUM($AA1305:AN1305)),SUM($AA1303:AO1303)-SUM($AA1305:AN1305),0))</f>
        <v>0</v>
      </c>
      <c r="AP1305" s="148">
        <f>IF(AND(AP1279&gt;0,AP1279&lt;SUM($AA1303:AP1303)-SUM($AA1305:AO1305)),AP1279,IF(AND(AP1279&gt;0,AP1279&gt;=SUM($AA1303:AP1303)-SUM($AA1305:AO1305)),SUM($AA1303:AP1303)-SUM($AA1305:AO1305),0))</f>
        <v>0</v>
      </c>
      <c r="AQ1305" s="148">
        <f>IF(AND(AQ1279&gt;0,AQ1279&lt;SUM($AA1303:AQ1303)-SUM($AA1305:AP1305)),AQ1279,IF(AND(AQ1279&gt;0,AQ1279&gt;=SUM($AA1303:AQ1303)-SUM($AA1305:AP1305)),SUM($AA1303:AQ1303)-SUM($AA1305:AP1305),0))</f>
        <v>0</v>
      </c>
      <c r="AR1305" s="148">
        <f>IF(AND(AR1279&gt;0,AR1279&lt;SUM($AA1303:AR1303)-SUM($AA1305:AQ1305)),AR1279,IF(AND(AR1279&gt;0,AR1279&gt;=SUM($AA1303:AR1303)-SUM($AA1305:AQ1305)),SUM($AA1303:AR1303)-SUM($AA1305:AQ1305),0))</f>
        <v>0</v>
      </c>
      <c r="AS1305" s="148">
        <f>IF(AND(AS1279&gt;0,AS1279&lt;SUM($AA1303:AS1303)-SUM($AA1305:AR1305)),AS1279,IF(AND(AS1279&gt;0,AS1279&gt;=SUM($AA1303:AS1303)-SUM($AA1305:AR1305)),SUM($AA1303:AS1303)-SUM($AA1305:AR1305),0))</f>
        <v>0</v>
      </c>
      <c r="AT1305" s="148">
        <f>IF(AND(AT1279&gt;0,AT1279&lt;SUM($AA1303:AT1303)-SUM($AA1305:AS1305)),AT1279,IF(AND(AT1279&gt;0,AT1279&gt;=SUM($AA1303:AT1303)-SUM($AA1305:AS1305)),SUM($AA1303:AT1303)-SUM($AA1305:AS1305),0))</f>
        <v>0</v>
      </c>
      <c r="AU1305" s="148">
        <f>IF(AND(AU1279&gt;0,AU1279&lt;SUM($AA1303:AU1303)-SUM($AA1305:AT1305)),AU1279,IF(AND(AU1279&gt;0,AU1279&gt;=SUM($AA1303:AU1303)-SUM($AA1305:AT1305)),SUM($AA1303:AU1303)-SUM($AA1305:AT1305),0))</f>
        <v>0</v>
      </c>
      <c r="AV1305" s="148">
        <f>IF(AND(AV1279&gt;0,AV1279&lt;SUM($AA1303:AV1303)-SUM($AA1305:AU1305)),AV1279,IF(AND(AV1279&gt;0,AV1279&gt;=SUM($AA1303:AV1303)-SUM($AA1305:AU1305)),SUM($AA1303:AV1303)-SUM($AA1305:AU1305),0))</f>
        <v>0</v>
      </c>
      <c r="AW1305" s="148">
        <f>IF(AND(AW1279&gt;0,AW1279&lt;SUM($AA1303:AW1303)-SUM($AA1305:AV1305)),AW1279,IF(AND(AW1279&gt;0,AW1279&gt;=SUM($AA1303:AW1303)-SUM($AA1305:AV1305)),SUM($AA1303:AW1303)-SUM($AA1305:AV1305),0))</f>
        <v>0</v>
      </c>
      <c r="AX1305" s="148">
        <f>IF(AND(AX1279&gt;0,AX1279&lt;SUM($AA1303:AX1303)-SUM($AA1305:AW1305)),AX1279,IF(AND(AX1279&gt;0,AX1279&gt;=SUM($AA1303:AX1303)-SUM($AA1305:AW1305)),SUM($AA1303:AX1303)-SUM($AA1305:AW1305),0))</f>
        <v>0</v>
      </c>
      <c r="AY1305" s="148">
        <f>IF(AND(AY1279&gt;0,AY1279&lt;SUM($AA1303:AY1303)-SUM($AA1305:AX1305)),AY1279,IF(AND(AY1279&gt;0,AY1279&gt;=SUM($AA1303:AY1303)-SUM($AA1305:AX1305)),SUM($AA1303:AY1303)-SUM($AA1305:AX1305),0))</f>
        <v>0</v>
      </c>
      <c r="AZ1305" s="148">
        <f>IF(AND(AZ1279&gt;0,AZ1279&lt;SUM($AA1303:AZ1303)-SUM($AA1305:AY1305)),AZ1279,IF(AND(AZ1279&gt;0,AZ1279&gt;=SUM($AA1303:AZ1303)-SUM($AA1305:AY1305)),SUM($AA1303:AZ1303)-SUM($AA1305:AY1305),0))</f>
        <v>0</v>
      </c>
      <c r="BA1305" s="148">
        <f>IF(AND(BA1279&gt;0,BA1279&lt;SUM($AA1303:BA1303)-SUM($AA1305:AZ1305)),BA1279,IF(AND(BA1279&gt;0,BA1279&gt;=SUM($AA1303:BA1303)-SUM($AA1305:AZ1305)),SUM($AA1303:BA1303)-SUM($AA1305:AZ1305),0))</f>
        <v>0</v>
      </c>
      <c r="BB1305" s="148">
        <f>IF(AND(BB1279&gt;0,BB1279&lt;SUM($AA1303:BB1303)-SUM($AA1305:BA1305)),BB1279,IF(AND(BB1279&gt;0,BB1279&gt;=SUM($AA1303:BB1303)-SUM($AA1305:BA1305)),SUM($AA1303:BB1303)-SUM($AA1305:BA1305),0))</f>
        <v>0</v>
      </c>
      <c r="BC1305" s="148">
        <f>IF(AND(BC1279&gt;0,BC1279&lt;SUM($AA1303:BC1303)-SUM($AA1305:BB1305)),BC1279,IF(AND(BC1279&gt;0,BC1279&gt;=SUM($AA1303:BC1303)-SUM($AA1305:BB1305)),SUM($AA1303:BC1303)-SUM($AA1305:BB1305),0))</f>
        <v>0</v>
      </c>
      <c r="BD1305" s="148">
        <f>IF(AND(BD1279&gt;0,BD1279&lt;SUM($AA1303:BD1303)-SUM($AA1305:BC1305)),BD1279,IF(AND(BD1279&gt;0,BD1279&gt;=SUM($AA1303:BD1303)-SUM($AA1305:BC1305)),SUM($AA1303:BD1303)-SUM($AA1305:BC1305),0))</f>
        <v>0</v>
      </c>
      <c r="BE1305" s="148">
        <f>IF(AND(BE1279&gt;0,BE1279&lt;SUM($AA1303:BE1303)-SUM($AA1305:BD1305)),BE1279,IF(AND(BE1279&gt;0,BE1279&gt;=SUM($AA1303:BE1303)-SUM($AA1305:BD1305)),SUM($AA1303:BE1303)-SUM($AA1305:BD1305),0))</f>
        <v>0</v>
      </c>
      <c r="BF1305" s="148">
        <f>IF(AND(BF1279&gt;0,BF1279&lt;SUM($AA1303:BF1303)-SUM($AA1305:BE1305)),BF1279,IF(AND(BF1279&gt;0,BF1279&gt;=SUM($AA1303:BF1303)-SUM($AA1305:BE1305)),SUM($AA1303:BF1303)-SUM($AA1305:BE1305),0))</f>
        <v>0</v>
      </c>
      <c r="BG1305" s="148">
        <f>IF(AND(BG1279&gt;0,BG1279&lt;SUM($AA1303:BG1303)-SUM($AA1305:BF1305)),BG1279,IF(AND(BG1279&gt;0,BG1279&gt;=SUM($AA1303:BG1303)-SUM($AA1305:BF1305)),SUM($AA1303:BG1303)-SUM($AA1305:BF1305),0))</f>
        <v>0</v>
      </c>
      <c r="BH1305" s="148">
        <f>IF(AND(BH1279&gt;0,BH1279&lt;SUM($AA1303:BH1303)-SUM($AA1305:BG1305)),BH1279,IF(AND(BH1279&gt;0,BH1279&gt;=SUM($AA1303:BH1303)-SUM($AA1305:BG1305)),SUM($AA1303:BH1303)-SUM($AA1305:BG1305),0))</f>
        <v>0</v>
      </c>
      <c r="BI1305" s="148">
        <f>IF(AND(BI1279&gt;0,BI1279&lt;SUM($AA1303:BI1303)-SUM($AA1305:BH1305)),BI1279,IF(AND(BI1279&gt;0,BI1279&gt;=SUM($AA1303:BI1303)-SUM($AA1305:BH1305)),SUM($AA1303:BI1303)-SUM($AA1305:BH1305),0))</f>
        <v>0</v>
      </c>
      <c r="BJ1305" s="148">
        <f>IF(AND(BJ1279&gt;0,BJ1279&lt;SUM($AA1303:BJ1303)-SUM($AA1305:BI1305)),BJ1279,IF(AND(BJ1279&gt;0,BJ1279&gt;=SUM($AA1303:BJ1303)-SUM($AA1305:BI1305)),SUM($AA1303:BJ1303)-SUM($AA1305:BI1305),0))</f>
        <v>0</v>
      </c>
      <c r="BK1305" s="148">
        <f>IF(AND(BK1279&gt;0,BK1279&lt;SUM($AA1303:BK1303)-SUM($AA1305:BJ1305)),BK1279,IF(AND(BK1279&gt;0,BK1279&gt;=SUM($AA1303:BK1303)-SUM($AA1305:BJ1305)),SUM($AA1303:BK1303)-SUM($AA1305:BJ1305),0))</f>
        <v>0</v>
      </c>
      <c r="BL1305" s="148">
        <f>IF(AND(BL1279&gt;0,BL1279&lt;SUM($AA1303:BL1303)-SUM($AA1305:BK1305)),BL1279,IF(AND(BL1279&gt;0,BL1279&gt;=SUM($AA1303:BL1303)-SUM($AA1305:BK1305)),SUM($AA1303:BL1303)-SUM($AA1305:BK1305),0))</f>
        <v>0</v>
      </c>
      <c r="BM1305" s="148">
        <f>IF(AND(BM1279&gt;0,BM1279&lt;SUM($AA1303:BM1303)-SUM($AA1305:BL1305)),BM1279,IF(AND(BM1279&gt;0,BM1279&gt;=SUM($AA1303:BM1303)-SUM($AA1305:BL1305)),SUM($AA1303:BM1303)-SUM($AA1305:BL1305),0))</f>
        <v>0</v>
      </c>
      <c r="BN1305" s="148">
        <f>IF(AND(BN1279&gt;0,BN1279&lt;SUM($AA1303:BN1303)-SUM($AA1305:BM1305)),BN1279,IF(AND(BN1279&gt;0,BN1279&gt;=SUM($AA1303:BN1303)-SUM($AA1305:BM1305)),SUM($AA1303:BN1303)-SUM($AA1305:BM1305),0))</f>
        <v>0</v>
      </c>
      <c r="BO1305" s="148">
        <f>IF(AND(BO1279&gt;0,BO1279&lt;SUM($AA1303:BO1303)-SUM($AA1305:BN1305)),BO1279,IF(AND(BO1279&gt;0,BO1279&gt;=SUM($AA1303:BO1303)-SUM($AA1305:BN1305)),SUM($AA1303:BO1303)-SUM($AA1305:BN1305),0))</f>
        <v>0</v>
      </c>
      <c r="BP1305" s="148">
        <f>IF(AND(BP1279&gt;0,BP1279&lt;SUM($AA1303:BP1303)-SUM($AA1305:BO1305)),BP1279,IF(AND(BP1279&gt;0,BP1279&gt;=SUM($AA1303:BP1303)-SUM($AA1305:BO1305)),SUM($AA1303:BP1303)-SUM($AA1305:BO1305),0))</f>
        <v>0</v>
      </c>
      <c r="BQ1305" s="148">
        <f>IF(AND(BQ1279&gt;0,BQ1279&lt;SUM($AA1303:BQ1303)-SUM($AA1305:BP1305)),BQ1279,IF(AND(BQ1279&gt;0,BQ1279&gt;=SUM($AA1303:BQ1303)-SUM($AA1305:BP1305)),SUM($AA1303:BQ1303)-SUM($AA1305:BP1305),0))</f>
        <v>0</v>
      </c>
      <c r="BR1305" s="148">
        <f>IF(AND(BR1279&gt;0,BR1279&lt;SUM($AA1303:BR1303)-SUM($AA1305:BQ1305)),BR1279,IF(AND(BR1279&gt;0,BR1279&gt;=SUM($AA1303:BR1303)-SUM($AA1305:BQ1305)),SUM($AA1303:BR1303)-SUM($AA1305:BQ1305),0))</f>
        <v>0</v>
      </c>
      <c r="BS1305" s="148">
        <f>IF(AND(BS1279&gt;0,BS1279&lt;SUM($AA1303:BS1303)-SUM($AA1305:BR1305)),BS1279,IF(AND(BS1279&gt;0,BS1279&gt;=SUM($AA1303:BS1303)-SUM($AA1305:BR1305)),SUM($AA1303:BS1303)-SUM($AA1305:BR1305),0))</f>
        <v>0</v>
      </c>
      <c r="BT1305" s="148">
        <f>IF(AND(BT1279&gt;0,BT1279&lt;SUM($AA1303:BT1303)-SUM($AA1305:BS1305)),BT1279,IF(AND(BT1279&gt;0,BT1279&gt;=SUM($AA1303:BT1303)-SUM($AA1305:BS1305)),SUM($AA1303:BT1303)-SUM($AA1305:BS1305),0))</f>
        <v>0</v>
      </c>
      <c r="BU1305" s="148">
        <f>IF(AND(BU1279&gt;0,BU1279&lt;SUM($AA1303:BU1303)-SUM($AA1305:BT1305)),BU1279,IF(AND(BU1279&gt;0,BU1279&gt;=SUM($AA1303:BU1303)-SUM($AA1305:BT1305)),SUM($AA1303:BU1303)-SUM($AA1305:BT1305),0))</f>
        <v>0</v>
      </c>
      <c r="BV1305" s="148">
        <f>IF(AND(BV1279&gt;0,BV1279&lt;SUM($AA1303:BV1303)-SUM($AA1305:BU1305)),BV1279,IF(AND(BV1279&gt;0,BV1279&gt;=SUM($AA1303:BV1303)-SUM($AA1305:BU1305)),SUM($AA1303:BV1303)-SUM($AA1305:BU1305),0))</f>
        <v>0</v>
      </c>
      <c r="BW1305" s="148">
        <f>IF(AND(BW1279&gt;0,BW1279&lt;SUM($AA1303:BW1303)-SUM($AA1305:BV1305)),BW1279,IF(AND(BW1279&gt;0,BW1279&gt;=SUM($AA1303:BW1303)-SUM($AA1305:BV1305)),SUM($AA1303:BW1303)-SUM($AA1305:BV1305),0))</f>
        <v>0</v>
      </c>
      <c r="BX1305" s="148">
        <f>IF(AND(BX1279&gt;0,BX1279&lt;SUM($AA1303:BX1303)-SUM($AA1305:BW1305)),BX1279,IF(AND(BX1279&gt;0,BX1279&gt;=SUM($AA1303:BX1303)-SUM($AA1305:BW1305)),SUM($AA1303:BX1303)-SUM($AA1305:BW1305),0))</f>
        <v>0</v>
      </c>
      <c r="BY1305" s="148">
        <f>IF(AND(BY1279&gt;0,BY1279&lt;SUM($AA1303:BY1303)-SUM($AA1305:BX1305)),BY1279,IF(AND(BY1279&gt;0,BY1279&gt;=SUM($AA1303:BY1303)-SUM($AA1305:BX1305)),SUM($AA1303:BY1303)-SUM($AA1305:BX1305),0))</f>
        <v>0</v>
      </c>
      <c r="BZ1305" s="148">
        <f>IF(AND(BZ1279&gt;0,BZ1279&lt;SUM($AA1303:BZ1303)-SUM($AA1305:BY1305)),BZ1279,IF(AND(BZ1279&gt;0,BZ1279&gt;=SUM($AA1303:BZ1303)-SUM($AA1305:BY1305)),SUM($AA1303:BZ1303)-SUM($AA1305:BY1305),0))</f>
        <v>0</v>
      </c>
      <c r="CA1305" s="148">
        <f>IF(AND(CA1279&gt;0,CA1279&lt;SUM($AA1303:CA1303)-SUM($AA1305:BZ1305)),CA1279,IF(AND(CA1279&gt;0,CA1279&gt;=SUM($AA1303:CA1303)-SUM($AA1305:BZ1305)),SUM($AA1303:CA1303)-SUM($AA1305:BZ1305),0))</f>
        <v>0</v>
      </c>
      <c r="CB1305" s="148">
        <f>IF(AND(CB1279&gt;0,CB1279&lt;SUM($AA1303:CB1303)-SUM($AA1305:CA1305)),CB1279,IF(AND(CB1279&gt;0,CB1279&gt;=SUM($AA1303:CB1303)-SUM($AA1305:CA1305)),SUM($AA1303:CB1303)-SUM($AA1305:CA1305),0))</f>
        <v>0</v>
      </c>
      <c r="CC1305" s="148">
        <f>IF(AND(CC1279&gt;0,CC1279&lt;SUM($AA1303:CC1303)-SUM($AA1305:CB1305)),CC1279,IF(AND(CC1279&gt;0,CC1279&gt;=SUM($AA1303:CC1303)-SUM($AA1305:CB1305)),SUM($AA1303:CC1303)-SUM($AA1305:CB1305),0))</f>
        <v>0</v>
      </c>
      <c r="CD1305" s="148">
        <f>IF(AND(CD1279&gt;0,CD1279&lt;SUM($AA1303:CD1303)-SUM($AA1305:CC1305)),CD1279,IF(AND(CD1279&gt;0,CD1279&gt;=SUM($AA1303:CD1303)-SUM($AA1305:CC1305)),SUM($AA1303:CD1303)-SUM($AA1305:CC1305),0))</f>
        <v>0</v>
      </c>
      <c r="CE1305" s="148">
        <f>IF(AND(CE1279&gt;0,CE1279&lt;SUM($AA1303:CE1303)-SUM($AA1305:CD1305)),CE1279,IF(AND(CE1279&gt;0,CE1279&gt;=SUM($AA1303:CE1303)-SUM($AA1305:CD1305)),SUM($AA1303:CE1303)-SUM($AA1305:CD1305),0))</f>
        <v>0</v>
      </c>
      <c r="CF1305" s="148">
        <f>IF(AND(CF1279&gt;0,CF1279&lt;SUM($AA1303:CF1303)-SUM($AA1305:CE1305)),CF1279,IF(AND(CF1279&gt;0,CF1279&gt;=SUM($AA1303:CF1303)-SUM($AA1305:CE1305)),SUM($AA1303:CF1303)-SUM($AA1305:CE1305),0))</f>
        <v>0</v>
      </c>
      <c r="CG1305" s="148">
        <f>IF(AND(CG1279&gt;0,CG1279&lt;SUM($AA1303:CG1303)-SUM($AA1305:CF1305)),CG1279,IF(AND(CG1279&gt;0,CG1279&gt;=SUM($AA1303:CG1303)-SUM($AA1305:CF1305)),SUM($AA1303:CG1303)-SUM($AA1305:CF1305),0))</f>
        <v>0</v>
      </c>
      <c r="CH1305" s="148">
        <f>IF(AND(CH1279&gt;0,CH1279&lt;SUM($AA1303:CH1303)-SUM($AA1305:CG1305)),CH1279,IF(AND(CH1279&gt;0,CH1279&gt;=SUM($AA1303:CH1303)-SUM($AA1305:CG1305)),SUM($AA1303:CH1303)-SUM($AA1305:CG1305),0))</f>
        <v>0</v>
      </c>
      <c r="CI1305" s="148">
        <f>IF(AND(CI1279&gt;0,CI1279&lt;SUM($AA1303:CI1303)-SUM($AA1305:CH1305)),CI1279,IF(AND(CI1279&gt;0,CI1279&gt;=SUM($AA1303:CI1303)-SUM($AA1305:CH1305)),SUM($AA1303:CI1303)-SUM($AA1305:CH1305),0))</f>
        <v>0</v>
      </c>
      <c r="CJ1305" s="148">
        <f>IF(AND(CJ1279&gt;0,CJ1279&lt;SUM($AA1303:CJ1303)-SUM($AA1305:CI1305)),CJ1279,IF(AND(CJ1279&gt;0,CJ1279&gt;=SUM($AA1303:CJ1303)-SUM($AA1305:CI1305)),SUM($AA1303:CJ1303)-SUM($AA1305:CI1305),0))</f>
        <v>0</v>
      </c>
      <c r="CK1305" s="148">
        <f>IF(AND(CK1279&gt;0,CK1279&lt;SUM($AA1303:CK1303)-SUM($AA1305:CJ1305)),CK1279,IF(AND(CK1279&gt;0,CK1279&gt;=SUM($AA1303:CK1303)-SUM($AA1305:CJ1305)),SUM($AA1303:CK1303)-SUM($AA1305:CJ1305),0))</f>
        <v>0</v>
      </c>
      <c r="CL1305" s="148">
        <f>IF(AND(CL1279&gt;0,CL1279&lt;SUM($AA1303:CL1303)-SUM($AA1305:CK1305)),CL1279,IF(AND(CL1279&gt;0,CL1279&gt;=SUM($AA1303:CL1303)-SUM($AA1305:CK1305)),SUM($AA1303:CL1303)-SUM($AA1305:CK1305),0))</f>
        <v>0</v>
      </c>
      <c r="CM1305" s="148">
        <f>IF(AND(CM1279&gt;0,CM1279&lt;SUM($AA1303:CM1303)-SUM($AA1305:CL1305)),CM1279,IF(AND(CM1279&gt;0,CM1279&gt;=SUM($AA1303:CM1303)-SUM($AA1305:CL1305)),SUM($AA1303:CM1303)-SUM($AA1305:CL1305),0))</f>
        <v>0</v>
      </c>
      <c r="CN1305" s="148">
        <f>IF(AND(CN1279&gt;0,CN1279&lt;SUM($AA1303:CN1303)-SUM($AA1305:CM1305)),CN1279,IF(AND(CN1279&gt;0,CN1279&gt;=SUM($AA1303:CN1303)-SUM($AA1305:CM1305)),SUM($AA1303:CN1303)-SUM($AA1305:CM1305),0))</f>
        <v>0</v>
      </c>
      <c r="CO1305" s="148">
        <f>IF(AND(CO1279&gt;0,CO1279&lt;SUM($AA1303:CO1303)-SUM($AA1305:CN1305)),CO1279,IF(AND(CO1279&gt;0,CO1279&gt;=SUM($AA1303:CO1303)-SUM($AA1305:CN1305)),SUM($AA1303:CO1303)-SUM($AA1305:CN1305),0))</f>
        <v>0</v>
      </c>
      <c r="CP1305" s="148">
        <f>IF(AND(CP1279&gt;0,CP1279&lt;SUM($AA1303:CP1303)-SUM($AA1305:CO1305)),CP1279,IF(AND(CP1279&gt;0,CP1279&gt;=SUM($AA1303:CP1303)-SUM($AA1305:CO1305)),SUM($AA1303:CP1303)-SUM($AA1305:CO1305),0))</f>
        <v>0</v>
      </c>
      <c r="CQ1305" s="148">
        <f>IF(AND(CQ1279&gt;0,CQ1279&lt;SUM($AA1303:CQ1303)-SUM($AA1305:CP1305)),CQ1279,IF(AND(CQ1279&gt;0,CQ1279&gt;=SUM($AA1303:CQ1303)-SUM($AA1305:CP1305)),SUM($AA1303:CQ1303)-SUM($AA1305:CP1305),0))</f>
        <v>0</v>
      </c>
      <c r="CR1305" s="148">
        <f>IF(AND(CR1279&gt;0,CR1279&lt;SUM($AA1303:CR1303)-SUM($AA1305:CQ1305)),CR1279,IF(AND(CR1279&gt;0,CR1279&gt;=SUM($AA1303:CR1303)-SUM($AA1305:CQ1305)),SUM($AA1303:CR1303)-SUM($AA1305:CQ1305),0))</f>
        <v>0</v>
      </c>
      <c r="CS1305" s="148">
        <f>IF(AND(CS1279&gt;0,CS1279&lt;SUM($AA1303:CS1303)-SUM($AA1305:CR1305)),CS1279,IF(AND(CS1279&gt;0,CS1279&gt;=SUM($AA1303:CS1303)-SUM($AA1305:CR1305)),SUM($AA1303:CS1303)-SUM($AA1305:CR1305),0))</f>
        <v>0</v>
      </c>
      <c r="CT1305" s="148">
        <f>IF(AND(CT1279&gt;0,CT1279&lt;SUM($AA1303:CT1303)-SUM($AA1305:CS1305)),CT1279,IF(AND(CT1279&gt;0,CT1279&gt;=SUM($AA1303:CT1303)-SUM($AA1305:CS1305)),SUM($AA1303:CT1303)-SUM($AA1305:CS1305),0))</f>
        <v>0</v>
      </c>
      <c r="CU1305" s="148">
        <f>IF(AND(CU1279&gt;0,CU1279&lt;SUM($AA1303:CU1303)-SUM($AA1305:CT1305)),CU1279,IF(AND(CU1279&gt;0,CU1279&gt;=SUM($AA1303:CU1303)-SUM($AA1305:CT1305)),SUM($AA1303:CU1303)-SUM($AA1305:CT1305),0))</f>
        <v>0</v>
      </c>
      <c r="CV1305" s="148">
        <f>IF(AND(CV1279&gt;0,CV1279&lt;SUM($AA1303:CV1303)-SUM($AA1305:CU1305)),CV1279,IF(AND(CV1279&gt;0,CV1279&gt;=SUM($AA1303:CV1303)-SUM($AA1305:CU1305)),SUM($AA1303:CV1303)-SUM($AA1305:CU1305),0))</f>
        <v>0</v>
      </c>
      <c r="CW1305" s="148">
        <f>IF(AND(CW1279&gt;0,CW1279&lt;SUM($AA1303:CW1303)-SUM($AA1305:CV1305)),CW1279,IF(AND(CW1279&gt;0,CW1279&gt;=SUM($AA1303:CW1303)-SUM($AA1305:CV1305)),SUM($AA1303:CW1303)-SUM($AA1305:CV1305),0))</f>
        <v>0</v>
      </c>
      <c r="CX1305" s="148">
        <f>IF(AND(CX1279&gt;0,CX1279&lt;SUM($AA1303:CX1303)-SUM($AA1305:CW1305)),CX1279,IF(AND(CX1279&gt;0,CX1279&gt;=SUM($AA1303:CX1303)-SUM($AA1305:CW1305)),SUM($AA1303:CX1303)-SUM($AA1305:CW1305),0))</f>
        <v>0</v>
      </c>
      <c r="CY1305" s="148">
        <f>IF(AND(CY1279&gt;0,CY1279&lt;SUM($AA1303:CY1303)-SUM($AA1305:CX1305)),CY1279,IF(AND(CY1279&gt;0,CY1279&gt;=SUM($AA1303:CY1303)-SUM($AA1305:CX1305)),SUM($AA1303:CY1303)-SUM($AA1305:CX1305),0))</f>
        <v>0</v>
      </c>
      <c r="CZ1305" s="148">
        <f>IF(AND(CZ1279&gt;0,CZ1279&lt;SUM($AA1303:CZ1303)-SUM($AA1305:CY1305)),CZ1279,IF(AND(CZ1279&gt;0,CZ1279&gt;=SUM($AA1303:CZ1303)-SUM($AA1305:CY1305)),SUM($AA1303:CZ1303)-SUM($AA1305:CY1305),0))</f>
        <v>0</v>
      </c>
      <c r="DA1305" s="148">
        <f>IF(AND(DA1279&gt;0,DA1279&lt;SUM($AA1303:DA1303)-SUM($AA1305:CZ1305)),DA1279,IF(AND(DA1279&gt;0,DA1279&gt;=SUM($AA1303:DA1303)-SUM($AA1305:CZ1305)),SUM($AA1303:DA1303)-SUM($AA1305:CZ1305),0))</f>
        <v>0</v>
      </c>
      <c r="DB1305" s="148">
        <f>IF(AND(DB1279&gt;0,DB1279&lt;SUM($AA1303:DB1303)-SUM($AA1305:DA1305)),DB1279,IF(AND(DB1279&gt;0,DB1279&gt;=SUM($AA1303:DB1303)-SUM($AA1305:DA1305)),SUM($AA1303:DB1303)-SUM($AA1305:DA1305),0))</f>
        <v>0</v>
      </c>
      <c r="DC1305" s="148">
        <f>IF(AND(DC1279&gt;0,DC1279&lt;SUM($AA1303:DC1303)-SUM($AA1305:DB1305)),DC1279,IF(AND(DC1279&gt;0,DC1279&gt;=SUM($AA1303:DC1303)-SUM($AA1305:DB1305)),SUM($AA1303:DC1303)-SUM($AA1305:DB1305),0))</f>
        <v>0</v>
      </c>
      <c r="DD1305" s="148">
        <f>IF(AND(DD1279&gt;0,DD1279&lt;SUM($AA1303:DD1303)-SUM($AA1305:DC1305)),DD1279,IF(AND(DD1279&gt;0,DD1279&gt;=SUM($AA1303:DD1303)-SUM($AA1305:DC1305)),SUM($AA1303:DD1303)-SUM($AA1305:DC1305),0))</f>
        <v>0</v>
      </c>
      <c r="DE1305" s="148">
        <f>IF(AND(DE1279&gt;0,DE1279&lt;SUM($AA1303:DE1303)-SUM($AA1305:DD1305)),DE1279,IF(AND(DE1279&gt;0,DE1279&gt;=SUM($AA1303:DE1303)-SUM($AA1305:DD1305)),SUM($AA1303:DE1303)-SUM($AA1305:DD1305),0))</f>
        <v>0</v>
      </c>
      <c r="DF1305" s="148">
        <f>IF(AND(DF1279&gt;0,DF1279&lt;SUM($AA1303:DF1303)-SUM($AA1305:DE1305)),DF1279,IF(AND(DF1279&gt;0,DF1279&gt;=SUM($AA1303:DF1303)-SUM($AA1305:DE1305)),SUM($AA1303:DF1303)-SUM($AA1305:DE1305),0))</f>
        <v>0</v>
      </c>
      <c r="DG1305" s="148">
        <f>IF(AND(DG1279&gt;0,DG1279&lt;SUM($AA1303:DG1303)-SUM($AA1305:DF1305)),DG1279,IF(AND(DG1279&gt;0,DG1279&gt;=SUM($AA1303:DG1303)-SUM($AA1305:DF1305)),SUM($AA1303:DG1303)-SUM($AA1305:DF1305),0))</f>
        <v>0</v>
      </c>
      <c r="DH1305" s="148">
        <f>IF(AND(DH1279&gt;0,DH1279&lt;SUM($AA1303:DH1303)-SUM($AA1305:DG1305)),DH1279,IF(AND(DH1279&gt;0,DH1279&gt;=SUM($AA1303:DH1303)-SUM($AA1305:DG1305)),SUM($AA1303:DH1303)-SUM($AA1305:DG1305),0))</f>
        <v>0</v>
      </c>
      <c r="DI1305" s="148">
        <f>IF(AND(DI1279&gt;0,DI1279&lt;SUM($AA1303:DI1303)-SUM($AA1305:DH1305)),DI1279,IF(AND(DI1279&gt;0,DI1279&gt;=SUM($AA1303:DI1303)-SUM($AA1305:DH1305)),SUM($AA1303:DI1303)-SUM($AA1305:DH1305),0))</f>
        <v>0</v>
      </c>
      <c r="DJ1305" s="148">
        <f>IF(AND(DJ1279&gt;0,DJ1279&lt;SUM($AA1303:DJ1303)-SUM($AA1305:DI1305)),DJ1279,IF(AND(DJ1279&gt;0,DJ1279&gt;=SUM($AA1303:DJ1303)-SUM($AA1305:DI1305)),SUM($AA1303:DJ1303)-SUM($AA1305:DI1305),0))</f>
        <v>0</v>
      </c>
      <c r="DK1305" s="148">
        <f>IF(AND(DK1279&gt;0,DK1279&lt;SUM($AA1303:DK1303)-SUM($AA1305:DJ1305)),DK1279,IF(AND(DK1279&gt;0,DK1279&gt;=SUM($AA1303:DK1303)-SUM($AA1305:DJ1305)),SUM($AA1303:DK1303)-SUM($AA1305:DJ1305),0))</f>
        <v>0</v>
      </c>
      <c r="DL1305" s="148">
        <f>IF(AND(DL1279&gt;0,DL1279&lt;SUM($AA1303:DL1303)-SUM($AA1305:DK1305)),DL1279,IF(AND(DL1279&gt;0,DL1279&gt;=SUM($AA1303:DL1303)-SUM($AA1305:DK1305)),SUM($AA1303:DL1303)-SUM($AA1305:DK1305),0))</f>
        <v>0</v>
      </c>
      <c r="DM1305" s="148">
        <f>IF(AND(DM1279&gt;0,DM1279&lt;SUM($AA1303:DM1303)-SUM($AA1305:DL1305)),DM1279,IF(AND(DM1279&gt;0,DM1279&gt;=SUM($AA1303:DM1303)-SUM($AA1305:DL1305)),SUM($AA1303:DM1303)-SUM($AA1305:DL1305),0))</f>
        <v>0</v>
      </c>
      <c r="DN1305" s="148">
        <f>IF(AND(DN1279&gt;0,DN1279&lt;SUM($AA1303:DN1303)-SUM($AA1305:DM1305)),DN1279,IF(AND(DN1279&gt;0,DN1279&gt;=SUM($AA1303:DN1303)-SUM($AA1305:DM1305)),SUM($AA1303:DN1303)-SUM($AA1305:DM1305),0))</f>
        <v>0</v>
      </c>
      <c r="DO1305" s="148">
        <f>IF(AND(DO1279&gt;0,DO1279&lt;SUM($AA1303:DO1303)-SUM($AA1305:DN1305)),DO1279,IF(AND(DO1279&gt;0,DO1279&gt;=SUM($AA1303:DO1303)-SUM($AA1305:DN1305)),SUM($AA1303:DO1303)-SUM($AA1305:DN1305),0))</f>
        <v>0</v>
      </c>
      <c r="DP1305" s="148">
        <f>IF(AND(DP1279&gt;0,DP1279&lt;SUM($AA1303:DP1303)-SUM($AA1305:DO1305)),DP1279,IF(AND(DP1279&gt;0,DP1279&gt;=SUM($AA1303:DP1303)-SUM($AA1305:DO1305)),SUM($AA1303:DP1303)-SUM($AA1305:DO1305),0))</f>
        <v>0</v>
      </c>
      <c r="DQ1305" s="148">
        <f>IF(AND(DQ1279&gt;0,DQ1279&lt;SUM($AA1303:DQ1303)-SUM($AA1305:DP1305)),DQ1279,IF(AND(DQ1279&gt;0,DQ1279&gt;=SUM($AA1303:DQ1303)-SUM($AA1305:DP1305)),SUM($AA1303:DQ1303)-SUM($AA1305:DP1305),0))</f>
        <v>0</v>
      </c>
      <c r="DR1305" s="148">
        <f>IF(AND(DR1279&gt;0,DR1279&lt;SUM($AA1303:DR1303)-SUM($AA1305:DQ1305)),DR1279,IF(AND(DR1279&gt;0,DR1279&gt;=SUM($AA1303:DR1303)-SUM($AA1305:DQ1305)),SUM($AA1303:DR1303)-SUM($AA1305:DQ1305),0))</f>
        <v>0</v>
      </c>
      <c r="DS1305" s="148">
        <f>IF(AND(DS1279&gt;0,DS1279&lt;SUM($AA1303:DS1303)-SUM($AA1305:DR1305)),DS1279,IF(AND(DS1279&gt;0,DS1279&gt;=SUM($AA1303:DS1303)-SUM($AA1305:DR1305)),SUM($AA1303:DS1303)-SUM($AA1305:DR1305),0))</f>
        <v>0</v>
      </c>
      <c r="DT1305" s="148">
        <f>IF(AND(DT1279&gt;0,DT1279&lt;SUM($AA1303:DT1303)-SUM($AA1305:DS1305)),DT1279,IF(AND(DT1279&gt;0,DT1279&gt;=SUM($AA1303:DT1303)-SUM($AA1305:DS1305)),SUM($AA1303:DT1303)-SUM($AA1305:DS1305),0))</f>
        <v>0</v>
      </c>
      <c r="DU1305" s="148">
        <f>IF(AND(DU1279&gt;0,DU1279&lt;SUM($AA1303:DU1303)-SUM($AA1305:DT1305)),DU1279,IF(AND(DU1279&gt;0,DU1279&gt;=SUM($AA1303:DU1303)-SUM($AA1305:DT1305)),SUM($AA1303:DU1303)-SUM($AA1305:DT1305),0))</f>
        <v>0</v>
      </c>
      <c r="DV1305" s="148">
        <f>IF(AND(DV1279&gt;0,DV1279&lt;SUM($AA1303:DV1303)-SUM($AA1305:DU1305)),DV1279,IF(AND(DV1279&gt;0,DV1279&gt;=SUM($AA1303:DV1303)-SUM($AA1305:DU1305)),SUM($AA1303:DV1303)-SUM($AA1305:DU1305),0))</f>
        <v>0</v>
      </c>
      <c r="DW1305" s="148">
        <f>IF(AND(DW1279&gt;0,DW1279&lt;SUM($AA1303:DW1303)-SUM($AA1305:DV1305)),DW1279,IF(AND(DW1279&gt;0,DW1279&gt;=SUM($AA1303:DW1303)-SUM($AA1305:DV1305)),SUM($AA1303:DW1303)-SUM($AA1305:DV1305),0))</f>
        <v>0</v>
      </c>
      <c r="DX1305" s="148">
        <f>IF(AND(DX1279&gt;0,DX1279&lt;SUM($AA1303:DX1303)-SUM($AA1305:DW1305)),DX1279,IF(AND(DX1279&gt;0,DX1279&gt;=SUM($AA1303:DX1303)-SUM($AA1305:DW1305)),SUM($AA1303:DX1303)-SUM($AA1305:DW1305),0))</f>
        <v>0</v>
      </c>
      <c r="DY1305" s="148">
        <f>IF(AND(DY1279&gt;0,DY1279&lt;SUM($AA1303:DY1303)-SUM($AA1305:DX1305)),DY1279,IF(AND(DY1279&gt;0,DY1279&gt;=SUM($AA1303:DY1303)-SUM($AA1305:DX1305)),SUM($AA1303:DY1303)-SUM($AA1305:DX1305),0))</f>
        <v>0</v>
      </c>
      <c r="DZ1305" s="148">
        <f>IF(AND(DZ1279&gt;0,DZ1279&lt;SUM($AA1303:DZ1303)-SUM($AA1305:DY1305)),DZ1279,IF(AND(DZ1279&gt;0,DZ1279&gt;=SUM($AA1303:DZ1303)-SUM($AA1305:DY1305)),SUM($AA1303:DZ1303)-SUM($AA1305:DY1305),0))</f>
        <v>0</v>
      </c>
      <c r="EA1305" s="148">
        <f>IF(AND(EA1279&gt;0,EA1279&lt;SUM($AA1303:EA1303)-SUM($AA1305:DZ1305)),EA1279,IF(AND(EA1279&gt;0,EA1279&gt;=SUM($AA1303:EA1303)-SUM($AA1305:DZ1305)),SUM($AA1303:EA1303)-SUM($AA1305:DZ1305),0))</f>
        <v>0</v>
      </c>
      <c r="EB1305" s="148">
        <f>IF(AND(EB1279&gt;0,EB1279&lt;SUM($AA1303:EB1303)-SUM($AA1305:EA1305)),EB1279,IF(AND(EB1279&gt;0,EB1279&gt;=SUM($AA1303:EB1303)-SUM($AA1305:EA1305)),SUM($AA1303:EB1303)-SUM($AA1305:EA1305),0))</f>
        <v>0</v>
      </c>
      <c r="EC1305" s="148">
        <f>IF(AND(EC1279&gt;0,EC1279&lt;SUM($AA1303:EC1303)-SUM($AA1305:EB1305)),EC1279,IF(AND(EC1279&gt;0,EC1279&gt;=SUM($AA1303:EC1303)-SUM($AA1305:EB1305)),SUM($AA1303:EC1303)-SUM($AA1305:EB1305),0))</f>
        <v>0</v>
      </c>
      <c r="ED1305" s="148">
        <f>IF(AND(ED1279&gt;0,ED1279&lt;SUM($AA1303:ED1303)-SUM($AA1305:EC1305)),ED1279,IF(AND(ED1279&gt;0,ED1279&gt;=SUM($AA1303:ED1303)-SUM($AA1305:EC1305)),SUM($AA1303:ED1303)-SUM($AA1305:EC1305),0))</f>
        <v>0</v>
      </c>
      <c r="EE1305" s="148">
        <f>IF(AND(EE1279&gt;0,EE1279&lt;SUM($AA1303:EE1303)-SUM($AA1305:ED1305)),EE1279,IF(AND(EE1279&gt;0,EE1279&gt;=SUM($AA1303:EE1303)-SUM($AA1305:ED1305)),SUM($AA1303:EE1303)-SUM($AA1305:ED1305),0))</f>
        <v>0</v>
      </c>
      <c r="EF1305" s="148">
        <f>IF(AND(EF1279&gt;0,EF1279&lt;SUM($AA1303:EF1303)-SUM($AA1305:EE1305)),EF1279,IF(AND(EF1279&gt;0,EF1279&gt;=SUM($AA1303:EF1303)-SUM($AA1305:EE1305)),SUM($AA1303:EF1303)-SUM($AA1305:EE1305),0))</f>
        <v>0</v>
      </c>
      <c r="EG1305" s="148">
        <f>IF(AND(EG1279&gt;0,EG1279&lt;SUM($AA1303:EG1303)-SUM($AA1305:EF1305)),EG1279,IF(AND(EG1279&gt;0,EG1279&gt;=SUM($AA1303:EG1303)-SUM($AA1305:EF1305)),SUM($AA1303:EG1303)-SUM($AA1305:EF1305),0))</f>
        <v>0</v>
      </c>
      <c r="EH1305" s="148">
        <f>IF(AND(EH1279&gt;0,EH1279&lt;SUM($AA1303:EH1303)-SUM($AA1305:EG1305)),EH1279,IF(AND(EH1279&gt;0,EH1279&gt;=SUM($AA1303:EH1303)-SUM($AA1305:EG1305)),SUM($AA1303:EH1303)-SUM($AA1305:EG1305),0))</f>
        <v>0</v>
      </c>
      <c r="EI1305" s="148">
        <f>IF(AND(EI1279&gt;0,EI1279&lt;SUM($AA1303:EI1303)-SUM($AA1305:EH1305)),EI1279,IF(AND(EI1279&gt;0,EI1279&gt;=SUM($AA1303:EI1303)-SUM($AA1305:EH1305)),SUM($AA1303:EI1303)-SUM($AA1305:EH1305),0))</f>
        <v>0</v>
      </c>
      <c r="EJ1305" s="148">
        <f>IF(AND(EJ1279&gt;0,EJ1279&lt;SUM($AA1303:EJ1303)-SUM($AA1305:EI1305)),EJ1279,IF(AND(EJ1279&gt;0,EJ1279&gt;=SUM($AA1303:EJ1303)-SUM($AA1305:EI1305)),SUM($AA1303:EJ1303)-SUM($AA1305:EI1305),0))</f>
        <v>0</v>
      </c>
      <c r="EK1305" s="148">
        <f>IF(AND(EK1279&gt;0,EK1279&lt;SUM($AA1303:EK1303)-SUM($AA1305:EJ1305)),EK1279,IF(AND(EK1279&gt;0,EK1279&gt;=SUM($AA1303:EK1303)-SUM($AA1305:EJ1305)),SUM($AA1303:EK1303)-SUM($AA1305:EJ1305),0))</f>
        <v>0</v>
      </c>
      <c r="EL1305" s="148">
        <f>IF(AND(EL1279&gt;0,EL1279&lt;SUM($AA1303:EL1303)-SUM($AA1305:EK1305)),EL1279,IF(AND(EL1279&gt;0,EL1279&gt;=SUM($AA1303:EL1303)-SUM($AA1305:EK1305)),SUM($AA1303:EL1303)-SUM($AA1305:EK1305),0))</f>
        <v>0</v>
      </c>
      <c r="EM1305" s="148">
        <f>IF(AND(EM1279&gt;0,EM1279&lt;SUM($AA1303:EM1303)-SUM($AA1305:EL1305)),EM1279,IF(AND(EM1279&gt;0,EM1279&gt;=SUM($AA1303:EM1303)-SUM($AA1305:EL1305)),SUM($AA1303:EM1303)-SUM($AA1305:EL1305),0))</f>
        <v>0</v>
      </c>
      <c r="EN1305" s="148">
        <f>IF(AND(EN1279&gt;0,EN1279&lt;SUM($AA1303:EN1303)-SUM($AA1305:EM1305)),EN1279,IF(AND(EN1279&gt;0,EN1279&gt;=SUM($AA1303:EN1303)-SUM($AA1305:EM1305)),SUM($AA1303:EN1303)-SUM($AA1305:EM1305),0))</f>
        <v>0</v>
      </c>
      <c r="EO1305" s="148">
        <f>IF(AND(EO1279&gt;0,EO1279&lt;SUM($AA1303:EO1303)-SUM($AA1305:EN1305)),EO1279,IF(AND(EO1279&gt;0,EO1279&gt;=SUM($AA1303:EO1303)-SUM($AA1305:EN1305)),SUM($AA1303:EO1303)-SUM($AA1305:EN1305),0))</f>
        <v>0</v>
      </c>
      <c r="EP1305" s="148">
        <f>IF(AND(EP1279&gt;0,EP1279&lt;SUM($AA1303:EP1303)-SUM($AA1305:EO1305)),EP1279,IF(AND(EP1279&gt;0,EP1279&gt;=SUM($AA1303:EP1303)-SUM($AA1305:EO1305)),SUM($AA1303:EP1303)-SUM($AA1305:EO1305),0))</f>
        <v>0</v>
      </c>
      <c r="EQ1305" s="148">
        <f>IF(AND(EQ1279&gt;0,EQ1279&lt;SUM($AA1303:EQ1303)-SUM($AA1305:EP1305)),EQ1279,IF(AND(EQ1279&gt;0,EQ1279&gt;=SUM($AA1303:EQ1303)-SUM($AA1305:EP1305)),SUM($AA1303:EQ1303)-SUM($AA1305:EP1305),0))</f>
        <v>0</v>
      </c>
      <c r="ER1305" s="148">
        <f>IF(AND(ER1279&gt;0,ER1279&lt;SUM($AA1303:ER1303)-SUM($AA1305:EQ1305)),ER1279,IF(AND(ER1279&gt;0,ER1279&gt;=SUM($AA1303:ER1303)-SUM($AA1305:EQ1305)),SUM($AA1303:ER1303)-SUM($AA1305:EQ1305),0))</f>
        <v>0</v>
      </c>
      <c r="ES1305" s="148">
        <f>IF(AND(ES1279&gt;0,ES1279&lt;SUM($AA1303:ES1303)-SUM($AA1305:ER1305)),ES1279,IF(AND(ES1279&gt;0,ES1279&gt;=SUM($AA1303:ES1303)-SUM($AA1305:ER1305)),SUM($AA1303:ES1303)-SUM($AA1305:ER1305),0))</f>
        <v>0</v>
      </c>
      <c r="ET1305" s="148">
        <f>IF(AND(ET1279&gt;0,ET1279&lt;SUM($AA1303:ET1303)-SUM($AA1305:ES1305)),ET1279,IF(AND(ET1279&gt;0,ET1279&gt;=SUM($AA1303:ET1303)-SUM($AA1305:ES1305)),SUM($AA1303:ET1303)-SUM($AA1305:ES1305),0))</f>
        <v>0</v>
      </c>
      <c r="EU1305" s="148">
        <f>IF(AND(EU1279&gt;0,EU1279&lt;SUM($AA1303:EU1303)-SUM($AA1305:ET1305)),EU1279,IF(AND(EU1279&gt;0,EU1279&gt;=SUM($AA1303:EU1303)-SUM($AA1305:ET1305)),SUM($AA1303:EU1303)-SUM($AA1305:ET1305),0))</f>
        <v>0</v>
      </c>
      <c r="EV1305" s="148">
        <f>IF(AND(EV1279&gt;0,EV1279&lt;SUM($AA1303:EV1303)-SUM($AA1305:EU1305)),EV1279,IF(AND(EV1279&gt;0,EV1279&gt;=SUM($AA1303:EV1303)-SUM($AA1305:EU1305)),SUM($AA1303:EV1303)-SUM($AA1305:EU1305),0))</f>
        <v>0</v>
      </c>
      <c r="EW1305" s="148">
        <f>IF(AND(EW1279&gt;0,EW1279&lt;SUM($AA1303:EW1303)-SUM($AA1305:EV1305)),EW1279,IF(AND(EW1279&gt;0,EW1279&gt;=SUM($AA1303:EW1303)-SUM($AA1305:EV1305)),SUM($AA1303:EW1303)-SUM($AA1305:EV1305),0))</f>
        <v>0</v>
      </c>
      <c r="EX1305" s="148">
        <f>IF(AND(EX1279&gt;0,EX1279&lt;SUM($AA1303:EX1303)-SUM($AA1305:EW1305)),EX1279,IF(AND(EX1279&gt;0,EX1279&gt;=SUM($AA1303:EX1303)-SUM($AA1305:EW1305)),SUM($AA1303:EX1303)-SUM($AA1305:EW1305),0))</f>
        <v>0</v>
      </c>
      <c r="EY1305" s="148">
        <f>IF(AND(EY1279&gt;0,EY1279&lt;SUM($AA1303:EY1303)-SUM($AA1305:EX1305)),EY1279,IF(AND(EY1279&gt;0,EY1279&gt;=SUM($AA1303:EY1303)-SUM($AA1305:EX1305)),SUM($AA1303:EY1303)-SUM($AA1305:EX1305),0))</f>
        <v>0</v>
      </c>
      <c r="EZ1305" s="148">
        <f>IF(AND(EZ1279&gt;0,EZ1279&lt;SUM($AA1303:EZ1303)-SUM($AA1305:EY1305)),EZ1279,IF(AND(EZ1279&gt;0,EZ1279&gt;=SUM($AA1303:EZ1303)-SUM($AA1305:EY1305)),SUM($AA1303:EZ1303)-SUM($AA1305:EY1305),0))</f>
        <v>0</v>
      </c>
      <c r="FA1305" s="148">
        <f>IF(AND(FA1279&gt;0,FA1279&lt;SUM($AA1303:FA1303)-SUM($AA1305:EZ1305)),FA1279,IF(AND(FA1279&gt;0,FA1279&gt;=SUM($AA1303:FA1303)-SUM($AA1305:EZ1305)),SUM($AA1303:FA1303)-SUM($AA1305:EZ1305),0))</f>
        <v>0</v>
      </c>
      <c r="FB1305" s="148">
        <f>IF(AND(FB1279&gt;0,FB1279&lt;SUM($AA1303:FB1303)-SUM($AA1305:FA1305)),FB1279,IF(AND(FB1279&gt;0,FB1279&gt;=SUM($AA1303:FB1303)-SUM($AA1305:FA1305)),SUM($AA1303:FB1303)-SUM($AA1305:FA1305),0))</f>
        <v>0</v>
      </c>
      <c r="FC1305" s="148">
        <f>IF(AND(FC1279&gt;0,FC1279&lt;SUM($AA1303:FC1303)-SUM($AA1305:FB1305)),FC1279,IF(AND(FC1279&gt;0,FC1279&gt;=SUM($AA1303:FC1303)-SUM($AA1305:FB1305)),SUM($AA1303:FC1303)-SUM($AA1305:FB1305),0))</f>
        <v>0</v>
      </c>
      <c r="FD1305" s="148">
        <f>IF(AND(FD1279&gt;0,FD1279&lt;SUM($AA1303:FD1303)-SUM($AA1305:FC1305)),FD1279,IF(AND(FD1279&gt;0,FD1279&gt;=SUM($AA1303:FD1303)-SUM($AA1305:FC1305)),SUM($AA1303:FD1303)-SUM($AA1305:FC1305),0))</f>
        <v>0</v>
      </c>
      <c r="FE1305" s="148">
        <f>IF(AND(FE1279&gt;0,FE1279&lt;SUM($AA1303:FE1303)-SUM($AA1305:FD1305)),FE1279,IF(AND(FE1279&gt;0,FE1279&gt;=SUM($AA1303:FE1303)-SUM($AA1305:FD1305)),SUM($AA1303:FE1303)-SUM($AA1305:FD1305),0))</f>
        <v>0</v>
      </c>
      <c r="FF1305" s="148">
        <f>IF(AND(FF1279&gt;0,FF1279&lt;SUM($AA1303:FF1303)-SUM($AA1305:FE1305)),FF1279,IF(AND(FF1279&gt;0,FF1279&gt;=SUM($AA1303:FF1303)-SUM($AA1305:FE1305)),SUM($AA1303:FF1303)-SUM($AA1305:FE1305),0))</f>
        <v>0</v>
      </c>
      <c r="FG1305" s="148">
        <f>IF(AND(FG1279&gt;0,FG1279&lt;SUM($AA1303:FG1303)-SUM($AA1305:FF1305)),FG1279,IF(AND(FG1279&gt;0,FG1279&gt;=SUM($AA1303:FG1303)-SUM($AA1305:FF1305)),SUM($AA1303:FG1303)-SUM($AA1305:FF1305),0))</f>
        <v>0</v>
      </c>
      <c r="FH1305" s="148">
        <f>IF(AND(FH1279&gt;0,FH1279&lt;SUM($AA1303:FH1303)-SUM($AA1305:FG1305)),FH1279,IF(AND(FH1279&gt;0,FH1279&gt;=SUM($AA1303:FH1303)-SUM($AA1305:FG1305)),SUM($AA1303:FH1303)-SUM($AA1305:FG1305),0))</f>
        <v>0</v>
      </c>
      <c r="FI1305" s="148">
        <f>IF(AND(FI1279&gt;0,FI1279&lt;SUM($AA1303:FI1303)-SUM($AA1305:FH1305)),FI1279,IF(AND(FI1279&gt;0,FI1279&gt;=SUM($AA1303:FI1303)-SUM($AA1305:FH1305)),SUM($AA1303:FI1303)-SUM($AA1305:FH1305),0))</f>
        <v>0</v>
      </c>
      <c r="FJ1305" s="148">
        <f>IF(AND(FJ1279&gt;0,FJ1279&lt;SUM($AA1303:FJ1303)-SUM($AA1305:FI1305)),FJ1279,IF(AND(FJ1279&gt;0,FJ1279&gt;=SUM($AA1303:FJ1303)-SUM($AA1305:FI1305)),SUM($AA1303:FJ1303)-SUM($AA1305:FI1305),0))</f>
        <v>0</v>
      </c>
      <c r="FK1305" s="148">
        <f>IF(AND(FK1279&gt;0,FK1279&lt;SUM($AA1303:FK1303)-SUM($AA1305:FJ1305)),FK1279,IF(AND(FK1279&gt;0,FK1279&gt;=SUM($AA1303:FK1303)-SUM($AA1305:FJ1305)),SUM($AA1303:FK1303)-SUM($AA1305:FJ1305),0))</f>
        <v>0</v>
      </c>
      <c r="FL1305" s="148">
        <f>IF(AND(FL1279&gt;0,FL1279&lt;SUM($AA1303:FL1303)-SUM($AA1305:FK1305)),FL1279,IF(AND(FL1279&gt;0,FL1279&gt;=SUM($AA1303:FL1303)-SUM($AA1305:FK1305)),SUM($AA1303:FL1303)-SUM($AA1305:FK1305),0))</f>
        <v>0</v>
      </c>
      <c r="FM1305" s="148">
        <f>IF(AND(FM1279&gt;0,FM1279&lt;SUM($AA1303:FM1303)-SUM($AA1305:FL1305)),FM1279,IF(AND(FM1279&gt;0,FM1279&gt;=SUM($AA1303:FM1303)-SUM($AA1305:FL1305)),SUM($AA1303:FM1303)-SUM($AA1305:FL1305),0))</f>
        <v>0</v>
      </c>
      <c r="FN1305" s="148">
        <f>IF(AND(FN1279&gt;0,FN1279&lt;SUM($AA1303:FN1303)-SUM($AA1305:FM1305)),FN1279,IF(AND(FN1279&gt;0,FN1279&gt;=SUM($AA1303:FN1303)-SUM($AA1305:FM1305)),SUM($AA1303:FN1303)-SUM($AA1305:FM1305),0))</f>
        <v>0</v>
      </c>
      <c r="FO1305" s="148">
        <f>IF(AND(FO1279&gt;0,FO1279&lt;SUM($AA1303:FO1303)-SUM($AA1305:FN1305)),FO1279,IF(AND(FO1279&gt;0,FO1279&gt;=SUM($AA1303:FO1303)-SUM($AA1305:FN1305)),SUM($AA1303:FO1303)-SUM($AA1305:FN1305),0))</f>
        <v>0</v>
      </c>
      <c r="FP1305" s="148">
        <f>IF(AND(FP1279&gt;0,FP1279&lt;SUM($AA1303:FP1303)-SUM($AA1305:FO1305)),FP1279,IF(AND(FP1279&gt;0,FP1279&gt;=SUM($AA1303:FP1303)-SUM($AA1305:FO1305)),SUM($AA1303:FP1303)-SUM($AA1305:FO1305),0))</f>
        <v>0</v>
      </c>
      <c r="FQ1305" s="148">
        <f>IF(AND(FQ1279&gt;0,FQ1279&lt;SUM($AA1303:FQ1303)-SUM($AA1305:FP1305)),FQ1279,IF(AND(FQ1279&gt;0,FQ1279&gt;=SUM($AA1303:FQ1303)-SUM($AA1305:FP1305)),SUM($AA1303:FQ1303)-SUM($AA1305:FP1305),0))</f>
        <v>0</v>
      </c>
      <c r="FR1305" s="148">
        <f>IF(AND(FR1279&gt;0,FR1279&lt;SUM($AA1303:FR1303)-SUM($AA1305:FQ1305)),FR1279,IF(AND(FR1279&gt;0,FR1279&gt;=SUM($AA1303:FR1303)-SUM($AA1305:FQ1305)),SUM($AA1303:FR1303)-SUM($AA1305:FQ1305),0))</f>
        <v>0</v>
      </c>
      <c r="FS1305" s="148">
        <f>IF(AND(FS1279&gt;0,FS1279&lt;SUM($AA1303:FS1303)-SUM($AA1305:FR1305)),FS1279,IF(AND(FS1279&gt;0,FS1279&gt;=SUM($AA1303:FS1303)-SUM($AA1305:FR1305)),SUM($AA1303:FS1303)-SUM($AA1305:FR1305),0))</f>
        <v>0</v>
      </c>
      <c r="FT1305" s="148">
        <f>IF(AND(FT1279&gt;0,FT1279&lt;SUM($AA1303:FT1303)-SUM($AA1305:FS1305)),FT1279,IF(AND(FT1279&gt;0,FT1279&gt;=SUM($AA1303:FT1303)-SUM($AA1305:FS1305)),SUM($AA1303:FT1303)-SUM($AA1305:FS1305),0))</f>
        <v>0</v>
      </c>
      <c r="FU1305" s="148">
        <f>IF(AND(FU1279&gt;0,FU1279&lt;SUM($AA1303:FU1303)-SUM($AA1305:FT1305)),FU1279,IF(AND(FU1279&gt;0,FU1279&gt;=SUM($AA1303:FU1303)-SUM($AA1305:FT1305)),SUM($AA1303:FU1303)-SUM($AA1305:FT1305),0))</f>
        <v>0</v>
      </c>
      <c r="FV1305" s="148">
        <f>IF(AND(FV1279&gt;0,FV1279&lt;SUM($AA1303:FV1303)-SUM($AA1305:FU1305)),FV1279,IF(AND(FV1279&gt;0,FV1279&gt;=SUM($AA1303:FV1303)-SUM($AA1305:FU1305)),SUM($AA1303:FV1303)-SUM($AA1305:FU1305),0))</f>
        <v>0</v>
      </c>
      <c r="FW1305" s="148">
        <f>IF(AND(FW1279&gt;0,FW1279&lt;SUM($AA1303:FW1303)-SUM($AA1305:FV1305)),FW1279,IF(AND(FW1279&gt;0,FW1279&gt;=SUM($AA1303:FW1303)-SUM($AA1305:FV1305)),SUM($AA1303:FW1303)-SUM($AA1305:FV1305),0))</f>
        <v>0</v>
      </c>
      <c r="FX1305" s="148">
        <f>IF(AND(FX1279&gt;0,FX1279&lt;SUM($AA1303:FX1303)-SUM($AA1305:FW1305)),FX1279,IF(AND(FX1279&gt;0,FX1279&gt;=SUM($AA1303:FX1303)-SUM($AA1305:FW1305)),SUM($AA1303:FX1303)-SUM($AA1305:FW1305),0))</f>
        <v>0</v>
      </c>
      <c r="FY1305" s="148">
        <f>IF(AND(FY1279&gt;0,FY1279&lt;SUM($AA1303:FY1303)-SUM($AA1305:FX1305)),FY1279,IF(AND(FY1279&gt;0,FY1279&gt;=SUM($AA1303:FY1303)-SUM($AA1305:FX1305)),SUM($AA1303:FY1303)-SUM($AA1305:FX1305),0))</f>
        <v>0</v>
      </c>
      <c r="FZ1305" s="148">
        <f>IF(AND(FZ1279&gt;0,FZ1279&lt;SUM($AA1303:FZ1303)-SUM($AA1305:FY1305)),FZ1279,IF(AND(FZ1279&gt;0,FZ1279&gt;=SUM($AA1303:FZ1303)-SUM($AA1305:FY1305)),SUM($AA1303:FZ1303)-SUM($AA1305:FY1305),0))</f>
        <v>0</v>
      </c>
      <c r="GA1305" s="148">
        <f>IF(AND(GA1279&gt;0,GA1279&lt;SUM($AA1303:GA1303)-SUM($AA1305:FZ1305)),GA1279,IF(AND(GA1279&gt;0,GA1279&gt;=SUM($AA1303:GA1303)-SUM($AA1305:FZ1305)),SUM($AA1303:GA1303)-SUM($AA1305:FZ1305),0))</f>
        <v>0</v>
      </c>
      <c r="GB1305" s="148">
        <f>IF(AND(GB1279&gt;0,GB1279&lt;SUM($AA1303:GB1303)-SUM($AA1305:GA1305)),GB1279,IF(AND(GB1279&gt;0,GB1279&gt;=SUM($AA1303:GB1303)-SUM($AA1305:GA1305)),SUM($AA1303:GB1303)-SUM($AA1305:GA1305),0))</f>
        <v>0</v>
      </c>
      <c r="GC1305" s="148">
        <f>IF(AND(GC1279&gt;0,GC1279&lt;SUM($AA1303:GC1303)-SUM($AA1305:GB1305)),GC1279,IF(AND(GC1279&gt;0,GC1279&gt;=SUM($AA1303:GC1303)-SUM($AA1305:GB1305)),SUM($AA1303:GC1303)-SUM($AA1305:GB1305),0))</f>
        <v>0</v>
      </c>
      <c r="GD1305" s="148">
        <f>IF(AND(GD1279&gt;0,GD1279&lt;SUM($AA1303:GD1303)-SUM($AA1305:GC1305)),GD1279,IF(AND(GD1279&gt;0,GD1279&gt;=SUM($AA1303:GD1303)-SUM($AA1305:GC1305)),SUM($AA1303:GD1303)-SUM($AA1305:GC1305),0))</f>
        <v>0</v>
      </c>
      <c r="GE1305" s="148">
        <f>IF(AND(GE1279&gt;0,GE1279&lt;SUM($AA1303:GE1303)-SUM($AA1305:GD1305)),GE1279,IF(AND(GE1279&gt;0,GE1279&gt;=SUM($AA1303:GE1303)-SUM($AA1305:GD1305)),SUM($AA1303:GE1303)-SUM($AA1305:GD1305),0))</f>
        <v>0</v>
      </c>
      <c r="GF1305" s="148">
        <f>IF(AND(GF1279&gt;0,GF1279&lt;SUM($AA1303:GF1303)-SUM($AA1305:GE1305)),GF1279,IF(AND(GF1279&gt;0,GF1279&gt;=SUM($AA1303:GF1303)-SUM($AA1305:GE1305)),SUM($AA1303:GF1303)-SUM($AA1305:GE1305),0))</f>
        <v>0</v>
      </c>
      <c r="GG1305" s="148">
        <f>IF(AND(GG1279&gt;0,GG1279&lt;SUM($AA1303:GG1303)-SUM($AA1305:GF1305)),GG1279,IF(AND(GG1279&gt;0,GG1279&gt;=SUM($AA1303:GG1303)-SUM($AA1305:GF1305)),SUM($AA1303:GG1303)-SUM($AA1305:GF1305),0))</f>
        <v>0</v>
      </c>
      <c r="GH1305" s="148">
        <f>IF(AND(GH1279&gt;0,GH1279&lt;SUM($AA1303:GH1303)-SUM($AA1305:GG1305)),GH1279,IF(AND(GH1279&gt;0,GH1279&gt;=SUM($AA1303:GH1303)-SUM($AA1305:GG1305)),SUM($AA1303:GH1303)-SUM($AA1305:GG1305),0))</f>
        <v>0</v>
      </c>
      <c r="GI1305" s="148">
        <f>IF(AND(GI1279&gt;0,GI1279&lt;SUM($AA1303:GI1303)-SUM($AA1305:GH1305)),GI1279,IF(AND(GI1279&gt;0,GI1279&gt;=SUM($AA1303:GI1303)-SUM($AA1305:GH1305)),SUM($AA1303:GI1303)-SUM($AA1305:GH1305),0))</f>
        <v>0</v>
      </c>
      <c r="GJ1305" s="148">
        <f>IF(AND(GJ1279&gt;0,GJ1279&lt;SUM($AA1303:GJ1303)-SUM($AA1305:GI1305)),GJ1279,IF(AND(GJ1279&gt;0,GJ1279&gt;=SUM($AA1303:GJ1303)-SUM($AA1305:GI1305)),SUM($AA1303:GJ1303)-SUM($AA1305:GI1305),0))</f>
        <v>0</v>
      </c>
      <c r="GK1305" s="148">
        <f>IF(AND(GK1279&gt;0,GK1279&lt;SUM($AA1303:GK1303)-SUM($AA1305:GJ1305)),GK1279,IF(AND(GK1279&gt;0,GK1279&gt;=SUM($AA1303:GK1303)-SUM($AA1305:GJ1305)),SUM($AA1303:GK1303)-SUM($AA1305:GJ1305),0))</f>
        <v>0</v>
      </c>
      <c r="GL1305" s="148">
        <f>IF(AND(GL1279&gt;0,GL1279&lt;SUM($AA1303:GL1303)-SUM($AA1305:GK1305)),GL1279,IF(AND(GL1279&gt;0,GL1279&gt;=SUM($AA1303:GL1303)-SUM($AA1305:GK1305)),SUM($AA1303:GL1303)-SUM($AA1305:GK1305),0))</f>
        <v>0</v>
      </c>
      <c r="GM1305" s="148">
        <f>IF(AND(GM1279&gt;0,GM1279&lt;SUM($AA1303:GM1303)-SUM($AA1305:GL1305)),GM1279,IF(AND(GM1279&gt;0,GM1279&gt;=SUM($AA1303:GM1303)-SUM($AA1305:GL1305)),SUM($AA1303:GM1303)-SUM($AA1305:GL1305),0))</f>
        <v>0</v>
      </c>
      <c r="GN1305" s="148">
        <f>IF(AND(GN1279&gt;0,GN1279&lt;SUM($AA1303:GN1303)-SUM($AA1305:GM1305)),GN1279,IF(AND(GN1279&gt;0,GN1279&gt;=SUM($AA1303:GN1303)-SUM($AA1305:GM1305)),SUM($AA1303:GN1303)-SUM($AA1305:GM1305),0))</f>
        <v>0</v>
      </c>
      <c r="GO1305" s="148">
        <f>IF(AND(GO1279&gt;0,GO1279&lt;SUM($AA1303:GO1303)-SUM($AA1305:GN1305)),GO1279,IF(AND(GO1279&gt;0,GO1279&gt;=SUM($AA1303:GO1303)-SUM($AA1305:GN1305)),SUM($AA1303:GO1303)-SUM($AA1305:GN1305),0))</f>
        <v>0</v>
      </c>
      <c r="GP1305" s="148">
        <f>IF(AND(GP1279&gt;0,GP1279&lt;SUM($AA1303:GP1303)-SUM($AA1305:GO1305)),GP1279,IF(AND(GP1279&gt;0,GP1279&gt;=SUM($AA1303:GP1303)-SUM($AA1305:GO1305)),SUM($AA1303:GP1303)-SUM($AA1305:GO1305),0))</f>
        <v>0</v>
      </c>
      <c r="GQ1305" s="148">
        <f>IF(AND(GQ1279&gt;0,GQ1279&lt;SUM($AA1303:GQ1303)-SUM($AA1305:GP1305)),GQ1279,IF(AND(GQ1279&gt;0,GQ1279&gt;=SUM($AA1303:GQ1303)-SUM($AA1305:GP1305)),SUM($AA1303:GQ1303)-SUM($AA1305:GP1305),0))</f>
        <v>0</v>
      </c>
      <c r="GR1305" s="148">
        <f>IF(AND(GR1279&gt;0,GR1279&lt;SUM($AA1303:GR1303)-SUM($AA1305:GQ1305)),GR1279,IF(AND(GR1279&gt;0,GR1279&gt;=SUM($AA1303:GR1303)-SUM($AA1305:GQ1305)),SUM($AA1303:GR1303)-SUM($AA1305:GQ1305),0))</f>
        <v>0</v>
      </c>
      <c r="GS1305" s="148">
        <f>IF(AND(GS1279&gt;0,GS1279&lt;SUM($AA1303:GS1303)-SUM($AA1305:GR1305)),GS1279,IF(AND(GS1279&gt;0,GS1279&gt;=SUM($AA1303:GS1303)-SUM($AA1305:GR1305)),SUM($AA1303:GS1303)-SUM($AA1305:GR1305),0))</f>
        <v>0</v>
      </c>
      <c r="GT1305" s="148">
        <f>IF(AND(GT1279&gt;0,GT1279&lt;SUM($AA1303:GT1303)-SUM($AA1305:GS1305)),GT1279,IF(AND(GT1279&gt;0,GT1279&gt;=SUM($AA1303:GT1303)-SUM($AA1305:GS1305)),SUM($AA1303:GT1303)-SUM($AA1305:GS1305),0))</f>
        <v>0</v>
      </c>
      <c r="GU1305" s="148">
        <f>IF(AND(GU1279&gt;0,GU1279&lt;SUM($AA1303:GU1303)-SUM($AA1305:GT1305)),GU1279,IF(AND(GU1279&gt;0,GU1279&gt;=SUM($AA1303:GU1303)-SUM($AA1305:GT1305)),SUM($AA1303:GU1303)-SUM($AA1305:GT1305),0))</f>
        <v>0</v>
      </c>
      <c r="GV1305" s="148">
        <f>IF(AND(GV1279&gt;0,GV1279&lt;SUM($AA1303:GV1303)-SUM($AA1305:GU1305)),GV1279,IF(AND(GV1279&gt;0,GV1279&gt;=SUM($AA1303:GV1303)-SUM($AA1305:GU1305)),SUM($AA1303:GV1303)-SUM($AA1305:GU1305),0))</f>
        <v>0</v>
      </c>
      <c r="GW1305" s="148">
        <f>IF(AND(GW1279&gt;0,GW1279&lt;SUM($AA1303:GW1303)-SUM($AA1305:GV1305)),GW1279,IF(AND(GW1279&gt;0,GW1279&gt;=SUM($AA1303:GW1303)-SUM($AA1305:GV1305)),SUM($AA1303:GW1303)-SUM($AA1305:GV1305),0))</f>
        <v>0</v>
      </c>
      <c r="GX1305" s="148">
        <f>IF(AND(GX1279&gt;0,GX1279&lt;SUM($AA1303:GX1303)-SUM($AA1305:GW1305)),GX1279,IF(AND(GX1279&gt;0,GX1279&gt;=SUM($AA1303:GX1303)-SUM($AA1305:GW1305)),SUM($AA1303:GX1303)-SUM($AA1305:GW1305),0))</f>
        <v>0</v>
      </c>
      <c r="GY1305" s="148">
        <f>IF(AND(GY1279&gt;0,GY1279&lt;SUM($AA1303:GY1303)-SUM($AA1305:GX1305)),GY1279,IF(AND(GY1279&gt;0,GY1279&gt;=SUM($AA1303:GY1303)-SUM($AA1305:GX1305)),SUM($AA1303:GY1303)-SUM($AA1305:GX1305),0))</f>
        <v>0</v>
      </c>
      <c r="GZ1305" s="148">
        <f>IF(AND(GZ1279&gt;0,GZ1279&lt;SUM($AA1303:GZ1303)-SUM($AA1305:GY1305)),GZ1279,IF(AND(GZ1279&gt;0,GZ1279&gt;=SUM($AA1303:GZ1303)-SUM($AA1305:GY1305)),SUM($AA1303:GZ1303)-SUM($AA1305:GY1305),0))</f>
        <v>0</v>
      </c>
      <c r="HA1305" s="1"/>
      <c r="HB1305" s="1"/>
    </row>
    <row r="1306" spans="1:210" ht="4.2" customHeight="1">
      <c r="A1306" s="1"/>
      <c r="B1306" s="1"/>
      <c r="C1306" s="1"/>
      <c r="D1306" s="1"/>
      <c r="E1306" s="263"/>
      <c r="F1306" s="48"/>
      <c r="G1306" s="231"/>
      <c r="H1306" s="152"/>
      <c r="I1306" s="152"/>
      <c r="J1306" s="152"/>
      <c r="K1306" s="152"/>
      <c r="L1306" s="1"/>
      <c r="M1306" s="5"/>
      <c r="N1306" s="152"/>
      <c r="O1306" s="1"/>
      <c r="P1306" s="5"/>
      <c r="Q1306" s="152"/>
      <c r="R1306" s="1"/>
      <c r="S1306" s="5"/>
      <c r="T1306" s="7"/>
      <c r="U1306" s="24"/>
      <c r="V1306" s="1"/>
      <c r="W1306" s="158"/>
      <c r="X1306" s="1"/>
      <c r="Y1306" s="5"/>
      <c r="Z1306" s="87"/>
      <c r="AA1306" s="146"/>
      <c r="AB1306" s="146"/>
      <c r="AC1306" s="146"/>
      <c r="AD1306" s="146"/>
      <c r="AE1306" s="146"/>
      <c r="AF1306" s="146"/>
      <c r="AG1306" s="146"/>
      <c r="AH1306" s="146"/>
      <c r="AI1306" s="146"/>
      <c r="AJ1306" s="146"/>
      <c r="AK1306" s="146"/>
      <c r="AL1306" s="146"/>
      <c r="AM1306" s="146"/>
      <c r="AN1306" s="146"/>
      <c r="AO1306" s="146"/>
      <c r="AP1306" s="146"/>
      <c r="AQ1306" s="146"/>
      <c r="AR1306" s="146"/>
      <c r="AS1306" s="146"/>
      <c r="AT1306" s="146"/>
      <c r="AU1306" s="146"/>
      <c r="AV1306" s="146"/>
      <c r="AW1306" s="146"/>
      <c r="AX1306" s="146"/>
      <c r="AY1306" s="146"/>
      <c r="AZ1306" s="146"/>
      <c r="BA1306" s="146"/>
      <c r="BB1306" s="146"/>
      <c r="BC1306" s="146"/>
      <c r="BD1306" s="146"/>
      <c r="BE1306" s="146"/>
      <c r="BF1306" s="146"/>
      <c r="BG1306" s="146"/>
      <c r="BH1306" s="146"/>
      <c r="BI1306" s="146"/>
      <c r="BJ1306" s="146"/>
      <c r="BK1306" s="146"/>
      <c r="BL1306" s="146"/>
      <c r="BM1306" s="146"/>
      <c r="BN1306" s="146"/>
      <c r="BO1306" s="146"/>
      <c r="BP1306" s="146"/>
      <c r="BQ1306" s="146"/>
      <c r="BR1306" s="146"/>
      <c r="BS1306" s="146"/>
      <c r="BT1306" s="146"/>
      <c r="BU1306" s="146"/>
      <c r="BV1306" s="146"/>
      <c r="BW1306" s="146"/>
      <c r="BX1306" s="146"/>
      <c r="BY1306" s="146"/>
      <c r="BZ1306" s="146"/>
      <c r="CA1306" s="146"/>
      <c r="CB1306" s="146"/>
      <c r="CC1306" s="146"/>
      <c r="CD1306" s="146"/>
      <c r="CE1306" s="146"/>
      <c r="CF1306" s="146"/>
      <c r="CG1306" s="146"/>
      <c r="CH1306" s="146"/>
      <c r="CI1306" s="146"/>
      <c r="CJ1306" s="146"/>
      <c r="CK1306" s="146"/>
      <c r="CL1306" s="146"/>
      <c r="CM1306" s="146"/>
      <c r="CN1306" s="146"/>
      <c r="CO1306" s="146"/>
      <c r="CP1306" s="146"/>
      <c r="CQ1306" s="146"/>
      <c r="CR1306" s="146"/>
      <c r="CS1306" s="146"/>
      <c r="CT1306" s="146"/>
      <c r="CU1306" s="146"/>
      <c r="CV1306" s="146"/>
      <c r="CW1306" s="146"/>
      <c r="CX1306" s="146"/>
      <c r="CY1306" s="146"/>
      <c r="CZ1306" s="146"/>
      <c r="DA1306" s="146"/>
      <c r="DB1306" s="146"/>
      <c r="DC1306" s="146"/>
      <c r="DD1306" s="146"/>
      <c r="DE1306" s="146"/>
      <c r="DF1306" s="146"/>
      <c r="DG1306" s="146"/>
      <c r="DH1306" s="146"/>
      <c r="DI1306" s="146"/>
      <c r="DJ1306" s="146"/>
      <c r="DK1306" s="146"/>
      <c r="DL1306" s="146"/>
      <c r="DM1306" s="146"/>
      <c r="DN1306" s="146"/>
      <c r="DO1306" s="146"/>
      <c r="DP1306" s="146"/>
      <c r="DQ1306" s="146"/>
      <c r="DR1306" s="146"/>
      <c r="DS1306" s="146"/>
      <c r="DT1306" s="146"/>
      <c r="DU1306" s="146"/>
      <c r="DV1306" s="146"/>
      <c r="DW1306" s="146"/>
      <c r="DX1306" s="146"/>
      <c r="DY1306" s="146"/>
      <c r="DZ1306" s="146"/>
      <c r="EA1306" s="146"/>
      <c r="EB1306" s="146"/>
      <c r="EC1306" s="146"/>
      <c r="ED1306" s="146"/>
      <c r="EE1306" s="146"/>
      <c r="EF1306" s="146"/>
      <c r="EG1306" s="146"/>
      <c r="EH1306" s="146"/>
      <c r="EI1306" s="146"/>
      <c r="EJ1306" s="146"/>
      <c r="EK1306" s="146"/>
      <c r="EL1306" s="146"/>
      <c r="EM1306" s="146"/>
      <c r="EN1306" s="146"/>
      <c r="EO1306" s="146"/>
      <c r="EP1306" s="146"/>
      <c r="EQ1306" s="146"/>
      <c r="ER1306" s="146"/>
      <c r="ES1306" s="146"/>
      <c r="ET1306" s="146"/>
      <c r="EU1306" s="146"/>
      <c r="EV1306" s="146"/>
      <c r="EW1306" s="146"/>
      <c r="EX1306" s="146"/>
      <c r="EY1306" s="146"/>
      <c r="EZ1306" s="146"/>
      <c r="FA1306" s="146"/>
      <c r="FB1306" s="146"/>
      <c r="FC1306" s="146"/>
      <c r="FD1306" s="146"/>
      <c r="FE1306" s="146"/>
      <c r="FF1306" s="146"/>
      <c r="FG1306" s="146"/>
      <c r="FH1306" s="146"/>
      <c r="FI1306" s="146"/>
      <c r="FJ1306" s="146"/>
      <c r="FK1306" s="146"/>
      <c r="FL1306" s="146"/>
      <c r="FM1306" s="146"/>
      <c r="FN1306" s="146"/>
      <c r="FO1306" s="146"/>
      <c r="FP1306" s="146"/>
      <c r="FQ1306" s="146"/>
      <c r="FR1306" s="146"/>
      <c r="FS1306" s="146"/>
      <c r="FT1306" s="146"/>
      <c r="FU1306" s="146"/>
      <c r="FV1306" s="146"/>
      <c r="FW1306" s="146"/>
      <c r="FX1306" s="146"/>
      <c r="FY1306" s="146"/>
      <c r="FZ1306" s="146"/>
      <c r="GA1306" s="146"/>
      <c r="GB1306" s="146"/>
      <c r="GC1306" s="146"/>
      <c r="GD1306" s="146"/>
      <c r="GE1306" s="146"/>
      <c r="GF1306" s="146"/>
      <c r="GG1306" s="146"/>
      <c r="GH1306" s="146"/>
      <c r="GI1306" s="146"/>
      <c r="GJ1306" s="146"/>
      <c r="GK1306" s="146"/>
      <c r="GL1306" s="146"/>
      <c r="GM1306" s="146"/>
      <c r="GN1306" s="146"/>
      <c r="GO1306" s="146"/>
      <c r="GP1306" s="146"/>
      <c r="GQ1306" s="146"/>
      <c r="GR1306" s="146"/>
      <c r="GS1306" s="146"/>
      <c r="GT1306" s="146"/>
      <c r="GU1306" s="146"/>
      <c r="GV1306" s="146"/>
      <c r="GW1306" s="146"/>
      <c r="GX1306" s="146"/>
      <c r="GY1306" s="146"/>
      <c r="GZ1306" s="146"/>
      <c r="HA1306" s="1"/>
      <c r="HB1306" s="1"/>
    </row>
    <row r="1307" spans="1:210">
      <c r="A1307" s="1"/>
      <c r="B1307" s="1"/>
      <c r="C1307" s="1"/>
      <c r="D1307" s="1"/>
      <c r="E1307" s="263"/>
      <c r="F1307" s="48"/>
      <c r="G1307" s="231"/>
      <c r="H1307" s="156" t="s">
        <v>280</v>
      </c>
      <c r="I1307" s="156"/>
      <c r="J1307" s="156"/>
      <c r="K1307" s="156"/>
      <c r="L1307" s="1"/>
      <c r="M1307" s="5"/>
      <c r="N1307" s="156" t="str">
        <f>Главная!$Y$8</f>
        <v>итого</v>
      </c>
      <c r="O1307" s="1"/>
      <c r="P1307" s="5"/>
      <c r="Q1307" s="156" t="s">
        <v>26</v>
      </c>
      <c r="R1307" s="1"/>
      <c r="S1307" s="5"/>
      <c r="T1307" s="7"/>
      <c r="U1307" s="24"/>
      <c r="V1307" s="1"/>
      <c r="W1307" s="162">
        <f>BD1307</f>
        <v>0</v>
      </c>
      <c r="X1307" s="1"/>
      <c r="Y1307" s="5"/>
      <c r="Z1307" s="87"/>
      <c r="AA1307" s="150">
        <f>AA1281+AA1299-AA1305</f>
        <v>0</v>
      </c>
      <c r="AB1307" s="150">
        <f t="shared" ref="AB1307:CM1307" si="6472">IF(AB$8="",0,AA1307+AB1279+AB1299-AB1305)</f>
        <v>0</v>
      </c>
      <c r="AC1307" s="150">
        <f t="shared" si="6472"/>
        <v>0</v>
      </c>
      <c r="AD1307" s="150">
        <f t="shared" si="6472"/>
        <v>0</v>
      </c>
      <c r="AE1307" s="150">
        <f t="shared" si="6472"/>
        <v>0</v>
      </c>
      <c r="AF1307" s="150">
        <f t="shared" si="6472"/>
        <v>0</v>
      </c>
      <c r="AG1307" s="150">
        <f t="shared" si="6472"/>
        <v>0</v>
      </c>
      <c r="AH1307" s="150">
        <f t="shared" si="6472"/>
        <v>0</v>
      </c>
      <c r="AI1307" s="150">
        <f t="shared" si="6472"/>
        <v>0</v>
      </c>
      <c r="AJ1307" s="150">
        <f t="shared" si="6472"/>
        <v>0</v>
      </c>
      <c r="AK1307" s="150">
        <f t="shared" si="6472"/>
        <v>0</v>
      </c>
      <c r="AL1307" s="150">
        <f t="shared" si="6472"/>
        <v>0</v>
      </c>
      <c r="AM1307" s="150">
        <f t="shared" si="6472"/>
        <v>0</v>
      </c>
      <c r="AN1307" s="150">
        <f t="shared" si="6472"/>
        <v>0</v>
      </c>
      <c r="AO1307" s="150">
        <f t="shared" si="6472"/>
        <v>0</v>
      </c>
      <c r="AP1307" s="150">
        <f t="shared" si="6472"/>
        <v>0</v>
      </c>
      <c r="AQ1307" s="150">
        <f t="shared" si="6472"/>
        <v>0</v>
      </c>
      <c r="AR1307" s="150">
        <f t="shared" si="6472"/>
        <v>0</v>
      </c>
      <c r="AS1307" s="150">
        <f t="shared" si="6472"/>
        <v>0</v>
      </c>
      <c r="AT1307" s="150">
        <f t="shared" si="6472"/>
        <v>0</v>
      </c>
      <c r="AU1307" s="150">
        <f t="shared" si="6472"/>
        <v>0</v>
      </c>
      <c r="AV1307" s="150">
        <f t="shared" si="6472"/>
        <v>0</v>
      </c>
      <c r="AW1307" s="150">
        <f t="shared" si="6472"/>
        <v>0</v>
      </c>
      <c r="AX1307" s="150">
        <f t="shared" si="6472"/>
        <v>0</v>
      </c>
      <c r="AY1307" s="150">
        <f t="shared" si="6472"/>
        <v>0</v>
      </c>
      <c r="AZ1307" s="150">
        <f t="shared" si="6472"/>
        <v>0</v>
      </c>
      <c r="BA1307" s="150">
        <f t="shared" si="6472"/>
        <v>0</v>
      </c>
      <c r="BB1307" s="150">
        <f t="shared" si="6472"/>
        <v>0</v>
      </c>
      <c r="BC1307" s="150">
        <f t="shared" si="6472"/>
        <v>0</v>
      </c>
      <c r="BD1307" s="150">
        <f t="shared" si="6472"/>
        <v>0</v>
      </c>
      <c r="BE1307" s="150">
        <f t="shared" si="6472"/>
        <v>0</v>
      </c>
      <c r="BF1307" s="150">
        <f t="shared" si="6472"/>
        <v>0</v>
      </c>
      <c r="BG1307" s="150">
        <f t="shared" si="6472"/>
        <v>0</v>
      </c>
      <c r="BH1307" s="150">
        <f t="shared" si="6472"/>
        <v>0</v>
      </c>
      <c r="BI1307" s="150">
        <f t="shared" si="6472"/>
        <v>0</v>
      </c>
      <c r="BJ1307" s="150">
        <f t="shared" si="6472"/>
        <v>0</v>
      </c>
      <c r="BK1307" s="150">
        <f t="shared" si="6472"/>
        <v>0</v>
      </c>
      <c r="BL1307" s="150">
        <f t="shared" si="6472"/>
        <v>0</v>
      </c>
      <c r="BM1307" s="150">
        <f t="shared" si="6472"/>
        <v>0</v>
      </c>
      <c r="BN1307" s="150">
        <f t="shared" si="6472"/>
        <v>0</v>
      </c>
      <c r="BO1307" s="150">
        <f t="shared" si="6472"/>
        <v>0</v>
      </c>
      <c r="BP1307" s="150">
        <f t="shared" si="6472"/>
        <v>0</v>
      </c>
      <c r="BQ1307" s="150">
        <f t="shared" si="6472"/>
        <v>0</v>
      </c>
      <c r="BR1307" s="150">
        <f t="shared" si="6472"/>
        <v>0</v>
      </c>
      <c r="BS1307" s="150">
        <f t="shared" si="6472"/>
        <v>0</v>
      </c>
      <c r="BT1307" s="150">
        <f t="shared" si="6472"/>
        <v>0</v>
      </c>
      <c r="BU1307" s="150">
        <f t="shared" si="6472"/>
        <v>0</v>
      </c>
      <c r="BV1307" s="150">
        <f t="shared" si="6472"/>
        <v>0</v>
      </c>
      <c r="BW1307" s="150">
        <f t="shared" si="6472"/>
        <v>0</v>
      </c>
      <c r="BX1307" s="150">
        <f t="shared" si="6472"/>
        <v>0</v>
      </c>
      <c r="BY1307" s="150">
        <f t="shared" si="6472"/>
        <v>0</v>
      </c>
      <c r="BZ1307" s="150">
        <f t="shared" si="6472"/>
        <v>0</v>
      </c>
      <c r="CA1307" s="150">
        <f t="shared" si="6472"/>
        <v>0</v>
      </c>
      <c r="CB1307" s="150">
        <f t="shared" si="6472"/>
        <v>0</v>
      </c>
      <c r="CC1307" s="150">
        <f t="shared" si="6472"/>
        <v>0</v>
      </c>
      <c r="CD1307" s="150">
        <f t="shared" si="6472"/>
        <v>0</v>
      </c>
      <c r="CE1307" s="150">
        <f t="shared" si="6472"/>
        <v>0</v>
      </c>
      <c r="CF1307" s="150">
        <f t="shared" si="6472"/>
        <v>0</v>
      </c>
      <c r="CG1307" s="150">
        <f t="shared" si="6472"/>
        <v>0</v>
      </c>
      <c r="CH1307" s="150">
        <f t="shared" si="6472"/>
        <v>0</v>
      </c>
      <c r="CI1307" s="150">
        <f t="shared" si="6472"/>
        <v>0</v>
      </c>
      <c r="CJ1307" s="150">
        <f t="shared" si="6472"/>
        <v>0</v>
      </c>
      <c r="CK1307" s="150">
        <f t="shared" si="6472"/>
        <v>0</v>
      </c>
      <c r="CL1307" s="150">
        <f t="shared" si="6472"/>
        <v>0</v>
      </c>
      <c r="CM1307" s="150">
        <f t="shared" si="6472"/>
        <v>0</v>
      </c>
      <c r="CN1307" s="150">
        <f t="shared" ref="CN1307:DG1307" si="6473">IF(CN$8="",0,CM1307+CN1279+CN1299-CN1305)</f>
        <v>0</v>
      </c>
      <c r="CO1307" s="150">
        <f t="shared" si="6473"/>
        <v>0</v>
      </c>
      <c r="CP1307" s="150">
        <f t="shared" si="6473"/>
        <v>0</v>
      </c>
      <c r="CQ1307" s="150">
        <f t="shared" si="6473"/>
        <v>0</v>
      </c>
      <c r="CR1307" s="150">
        <f>IF(CR$8="",0,CQ1307+CR1279+CR1299-CR1305)</f>
        <v>0</v>
      </c>
      <c r="CS1307" s="150">
        <f t="shared" si="6473"/>
        <v>0</v>
      </c>
      <c r="CT1307" s="150">
        <f t="shared" si="6473"/>
        <v>0</v>
      </c>
      <c r="CU1307" s="150">
        <f t="shared" si="6473"/>
        <v>0</v>
      </c>
      <c r="CV1307" s="150">
        <f t="shared" si="6473"/>
        <v>0</v>
      </c>
      <c r="CW1307" s="150">
        <f t="shared" si="6473"/>
        <v>0</v>
      </c>
      <c r="CX1307" s="150">
        <f t="shared" si="6473"/>
        <v>0</v>
      </c>
      <c r="CY1307" s="150">
        <f t="shared" si="6473"/>
        <v>0</v>
      </c>
      <c r="CZ1307" s="150">
        <f t="shared" si="6473"/>
        <v>0</v>
      </c>
      <c r="DA1307" s="150">
        <f t="shared" si="6473"/>
        <v>0</v>
      </c>
      <c r="DB1307" s="150">
        <f t="shared" si="6473"/>
        <v>0</v>
      </c>
      <c r="DC1307" s="150">
        <f t="shared" si="6473"/>
        <v>0</v>
      </c>
      <c r="DD1307" s="150">
        <f t="shared" si="6473"/>
        <v>0</v>
      </c>
      <c r="DE1307" s="150">
        <f t="shared" si="6473"/>
        <v>0</v>
      </c>
      <c r="DF1307" s="150">
        <f t="shared" si="6473"/>
        <v>0</v>
      </c>
      <c r="DG1307" s="150">
        <f t="shared" si="6473"/>
        <v>0</v>
      </c>
      <c r="DH1307" s="150">
        <f t="shared" ref="DH1307" si="6474">IF(DH$8="",0,DG1307+DH1279+DH1299-DH1305)</f>
        <v>0</v>
      </c>
      <c r="DI1307" s="150">
        <f t="shared" ref="DI1307" si="6475">IF(DI$8="",0,DH1307+DI1279+DI1299-DI1305)</f>
        <v>0</v>
      </c>
      <c r="DJ1307" s="150">
        <f t="shared" ref="DJ1307" si="6476">IF(DJ$8="",0,DI1307+DJ1279+DJ1299-DJ1305)</f>
        <v>0</v>
      </c>
      <c r="DK1307" s="150">
        <f t="shared" ref="DK1307" si="6477">IF(DK$8="",0,DJ1307+DK1279+DK1299-DK1305)</f>
        <v>0</v>
      </c>
      <c r="DL1307" s="150">
        <f t="shared" ref="DL1307" si="6478">IF(DL$8="",0,DK1307+DL1279+DL1299-DL1305)</f>
        <v>0</v>
      </c>
      <c r="DM1307" s="150">
        <f t="shared" ref="DM1307" si="6479">IF(DM$8="",0,DL1307+DM1279+DM1299-DM1305)</f>
        <v>0</v>
      </c>
      <c r="DN1307" s="150">
        <f t="shared" ref="DN1307" si="6480">IF(DN$8="",0,DM1307+DN1279+DN1299-DN1305)</f>
        <v>0</v>
      </c>
      <c r="DO1307" s="150">
        <f t="shared" ref="DO1307" si="6481">IF(DO$8="",0,DN1307+DO1279+DO1299-DO1305)</f>
        <v>0</v>
      </c>
      <c r="DP1307" s="150">
        <f t="shared" ref="DP1307" si="6482">IF(DP$8="",0,DO1307+DP1279+DP1299-DP1305)</f>
        <v>0</v>
      </c>
      <c r="DQ1307" s="150">
        <f t="shared" ref="DQ1307" si="6483">IF(DQ$8="",0,DP1307+DQ1279+DQ1299-DQ1305)</f>
        <v>0</v>
      </c>
      <c r="DR1307" s="150">
        <f t="shared" ref="DR1307" si="6484">IF(DR$8="",0,DQ1307+DR1279+DR1299-DR1305)</f>
        <v>0</v>
      </c>
      <c r="DS1307" s="150">
        <f t="shared" ref="DS1307" si="6485">IF(DS$8="",0,DR1307+DS1279+DS1299-DS1305)</f>
        <v>0</v>
      </c>
      <c r="DT1307" s="150">
        <f t="shared" ref="DT1307" si="6486">IF(DT$8="",0,DS1307+DT1279+DT1299-DT1305)</f>
        <v>0</v>
      </c>
      <c r="DU1307" s="150">
        <f t="shared" ref="DU1307" si="6487">IF(DU$8="",0,DT1307+DU1279+DU1299-DU1305)</f>
        <v>0</v>
      </c>
      <c r="DV1307" s="150">
        <f t="shared" ref="DV1307" si="6488">IF(DV$8="",0,DU1307+DV1279+DV1299-DV1305)</f>
        <v>0</v>
      </c>
      <c r="DW1307" s="150">
        <f t="shared" ref="DW1307" si="6489">IF(DW$8="",0,DV1307+DW1279+DW1299-DW1305)</f>
        <v>0</v>
      </c>
      <c r="DX1307" s="150">
        <f t="shared" ref="DX1307" si="6490">IF(DX$8="",0,DW1307+DX1279+DX1299-DX1305)</f>
        <v>0</v>
      </c>
      <c r="DY1307" s="150">
        <f t="shared" ref="DY1307" si="6491">IF(DY$8="",0,DX1307+DY1279+DY1299-DY1305)</f>
        <v>0</v>
      </c>
      <c r="DZ1307" s="150">
        <f t="shared" ref="DZ1307" si="6492">IF(DZ$8="",0,DY1307+DZ1279+DZ1299-DZ1305)</f>
        <v>0</v>
      </c>
      <c r="EA1307" s="150">
        <f t="shared" ref="EA1307" si="6493">IF(EA$8="",0,DZ1307+EA1279+EA1299-EA1305)</f>
        <v>0</v>
      </c>
      <c r="EB1307" s="150">
        <f t="shared" ref="EB1307" si="6494">IF(EB$8="",0,EA1307+EB1279+EB1299-EB1305)</f>
        <v>0</v>
      </c>
      <c r="EC1307" s="150">
        <f t="shared" ref="EC1307" si="6495">IF(EC$8="",0,EB1307+EC1279+EC1299-EC1305)</f>
        <v>0</v>
      </c>
      <c r="ED1307" s="150">
        <f t="shared" ref="ED1307" si="6496">IF(ED$8="",0,EC1307+ED1279+ED1299-ED1305)</f>
        <v>0</v>
      </c>
      <c r="EE1307" s="150">
        <f t="shared" ref="EE1307" si="6497">IF(EE$8="",0,ED1307+EE1279+EE1299-EE1305)</f>
        <v>0</v>
      </c>
      <c r="EF1307" s="150">
        <f t="shared" ref="EF1307" si="6498">IF(EF$8="",0,EE1307+EF1279+EF1299-EF1305)</f>
        <v>0</v>
      </c>
      <c r="EG1307" s="150">
        <f t="shared" ref="EG1307" si="6499">IF(EG$8="",0,EF1307+EG1279+EG1299-EG1305)</f>
        <v>0</v>
      </c>
      <c r="EH1307" s="150">
        <f t="shared" ref="EH1307" si="6500">IF(EH$8="",0,EG1307+EH1279+EH1299-EH1305)</f>
        <v>0</v>
      </c>
      <c r="EI1307" s="150">
        <f t="shared" ref="EI1307" si="6501">IF(EI$8="",0,EH1307+EI1279+EI1299-EI1305)</f>
        <v>0</v>
      </c>
      <c r="EJ1307" s="150">
        <f t="shared" ref="EJ1307" si="6502">IF(EJ$8="",0,EI1307+EJ1279+EJ1299-EJ1305)</f>
        <v>0</v>
      </c>
      <c r="EK1307" s="150">
        <f t="shared" ref="EK1307" si="6503">IF(EK$8="",0,EJ1307+EK1279+EK1299-EK1305)</f>
        <v>0</v>
      </c>
      <c r="EL1307" s="150">
        <f t="shared" ref="EL1307" si="6504">IF(EL$8="",0,EK1307+EL1279+EL1299-EL1305)</f>
        <v>0</v>
      </c>
      <c r="EM1307" s="150">
        <f t="shared" ref="EM1307" si="6505">IF(EM$8="",0,EL1307+EM1279+EM1299-EM1305)</f>
        <v>0</v>
      </c>
      <c r="EN1307" s="150">
        <f t="shared" ref="EN1307" si="6506">IF(EN$8="",0,EM1307+EN1279+EN1299-EN1305)</f>
        <v>0</v>
      </c>
      <c r="EO1307" s="150">
        <f t="shared" ref="EO1307" si="6507">IF(EO$8="",0,EN1307+EO1279+EO1299-EO1305)</f>
        <v>0</v>
      </c>
      <c r="EP1307" s="150">
        <f t="shared" ref="EP1307" si="6508">IF(EP$8="",0,EO1307+EP1279+EP1299-EP1305)</f>
        <v>0</v>
      </c>
      <c r="EQ1307" s="150">
        <f t="shared" ref="EQ1307" si="6509">IF(EQ$8="",0,EP1307+EQ1279+EQ1299-EQ1305)</f>
        <v>0</v>
      </c>
      <c r="ER1307" s="150">
        <f t="shared" ref="ER1307" si="6510">IF(ER$8="",0,EQ1307+ER1279+ER1299-ER1305)</f>
        <v>0</v>
      </c>
      <c r="ES1307" s="150">
        <f t="shared" ref="ES1307" si="6511">IF(ES$8="",0,ER1307+ES1279+ES1299-ES1305)</f>
        <v>0</v>
      </c>
      <c r="ET1307" s="150">
        <f t="shared" ref="ET1307" si="6512">IF(ET$8="",0,ES1307+ET1279+ET1299-ET1305)</f>
        <v>0</v>
      </c>
      <c r="EU1307" s="150">
        <f t="shared" ref="EU1307" si="6513">IF(EU$8="",0,ET1307+EU1279+EU1299-EU1305)</f>
        <v>0</v>
      </c>
      <c r="EV1307" s="150">
        <f t="shared" ref="EV1307" si="6514">IF(EV$8="",0,EU1307+EV1279+EV1299-EV1305)</f>
        <v>0</v>
      </c>
      <c r="EW1307" s="150">
        <f t="shared" ref="EW1307" si="6515">IF(EW$8="",0,EV1307+EW1279+EW1299-EW1305)</f>
        <v>0</v>
      </c>
      <c r="EX1307" s="150">
        <f t="shared" ref="EX1307" si="6516">IF(EX$8="",0,EW1307+EX1279+EX1299-EX1305)</f>
        <v>0</v>
      </c>
      <c r="EY1307" s="150">
        <f t="shared" ref="EY1307" si="6517">IF(EY$8="",0,EX1307+EY1279+EY1299-EY1305)</f>
        <v>0</v>
      </c>
      <c r="EZ1307" s="150">
        <f t="shared" ref="EZ1307" si="6518">IF(EZ$8="",0,EY1307+EZ1279+EZ1299-EZ1305)</f>
        <v>0</v>
      </c>
      <c r="FA1307" s="150">
        <f t="shared" ref="FA1307" si="6519">IF(FA$8="",0,EZ1307+FA1279+FA1299-FA1305)</f>
        <v>0</v>
      </c>
      <c r="FB1307" s="150">
        <f t="shared" ref="FB1307" si="6520">IF(FB$8="",0,FA1307+FB1279+FB1299-FB1305)</f>
        <v>0</v>
      </c>
      <c r="FC1307" s="150">
        <f t="shared" ref="FC1307" si="6521">IF(FC$8="",0,FB1307+FC1279+FC1299-FC1305)</f>
        <v>0</v>
      </c>
      <c r="FD1307" s="150">
        <f t="shared" ref="FD1307" si="6522">IF(FD$8="",0,FC1307+FD1279+FD1299-FD1305)</f>
        <v>0</v>
      </c>
      <c r="FE1307" s="150">
        <f t="shared" ref="FE1307" si="6523">IF(FE$8="",0,FD1307+FE1279+FE1299-FE1305)</f>
        <v>0</v>
      </c>
      <c r="FF1307" s="150">
        <f t="shared" ref="FF1307" si="6524">IF(FF$8="",0,FE1307+FF1279+FF1299-FF1305)</f>
        <v>0</v>
      </c>
      <c r="FG1307" s="150">
        <f t="shared" ref="FG1307" si="6525">IF(FG$8="",0,FF1307+FG1279+FG1299-FG1305)</f>
        <v>0</v>
      </c>
      <c r="FH1307" s="150">
        <f t="shared" ref="FH1307" si="6526">IF(FH$8="",0,FG1307+FH1279+FH1299-FH1305)</f>
        <v>0</v>
      </c>
      <c r="FI1307" s="150">
        <f t="shared" ref="FI1307" si="6527">IF(FI$8="",0,FH1307+FI1279+FI1299-FI1305)</f>
        <v>0</v>
      </c>
      <c r="FJ1307" s="150">
        <f t="shared" ref="FJ1307" si="6528">IF(FJ$8="",0,FI1307+FJ1279+FJ1299-FJ1305)</f>
        <v>0</v>
      </c>
      <c r="FK1307" s="150">
        <f t="shared" ref="FK1307" si="6529">IF(FK$8="",0,FJ1307+FK1279+FK1299-FK1305)</f>
        <v>0</v>
      </c>
      <c r="FL1307" s="150">
        <f t="shared" ref="FL1307" si="6530">IF(FL$8="",0,FK1307+FL1279+FL1299-FL1305)</f>
        <v>0</v>
      </c>
      <c r="FM1307" s="150">
        <f t="shared" ref="FM1307" si="6531">IF(FM$8="",0,FL1307+FM1279+FM1299-FM1305)</f>
        <v>0</v>
      </c>
      <c r="FN1307" s="150">
        <f t="shared" ref="FN1307" si="6532">IF(FN$8="",0,FM1307+FN1279+FN1299-FN1305)</f>
        <v>0</v>
      </c>
      <c r="FO1307" s="150">
        <f t="shared" ref="FO1307" si="6533">IF(FO$8="",0,FN1307+FO1279+FO1299-FO1305)</f>
        <v>0</v>
      </c>
      <c r="FP1307" s="150">
        <f t="shared" ref="FP1307" si="6534">IF(FP$8="",0,FO1307+FP1279+FP1299-FP1305)</f>
        <v>0</v>
      </c>
      <c r="FQ1307" s="150">
        <f t="shared" ref="FQ1307" si="6535">IF(FQ$8="",0,FP1307+FQ1279+FQ1299-FQ1305)</f>
        <v>0</v>
      </c>
      <c r="FR1307" s="150">
        <f t="shared" ref="FR1307" si="6536">IF(FR$8="",0,FQ1307+FR1279+FR1299-FR1305)</f>
        <v>0</v>
      </c>
      <c r="FS1307" s="150">
        <f t="shared" ref="FS1307" si="6537">IF(FS$8="",0,FR1307+FS1279+FS1299-FS1305)</f>
        <v>0</v>
      </c>
      <c r="FT1307" s="150">
        <f t="shared" ref="FT1307" si="6538">IF(FT$8="",0,FS1307+FT1279+FT1299-FT1305)</f>
        <v>0</v>
      </c>
      <c r="FU1307" s="150">
        <f t="shared" ref="FU1307" si="6539">IF(FU$8="",0,FT1307+FU1279+FU1299-FU1305)</f>
        <v>0</v>
      </c>
      <c r="FV1307" s="150">
        <f t="shared" ref="FV1307" si="6540">IF(FV$8="",0,FU1307+FV1279+FV1299-FV1305)</f>
        <v>0</v>
      </c>
      <c r="FW1307" s="150">
        <f t="shared" ref="FW1307" si="6541">IF(FW$8="",0,FV1307+FW1279+FW1299-FW1305)</f>
        <v>0</v>
      </c>
      <c r="FX1307" s="150">
        <f t="shared" ref="FX1307" si="6542">IF(FX$8="",0,FW1307+FX1279+FX1299-FX1305)</f>
        <v>0</v>
      </c>
      <c r="FY1307" s="150">
        <f t="shared" ref="FY1307" si="6543">IF(FY$8="",0,FX1307+FY1279+FY1299-FY1305)</f>
        <v>0</v>
      </c>
      <c r="FZ1307" s="150">
        <f t="shared" ref="FZ1307" si="6544">IF(FZ$8="",0,FY1307+FZ1279+FZ1299-FZ1305)</f>
        <v>0</v>
      </c>
      <c r="GA1307" s="150">
        <f t="shared" ref="GA1307" si="6545">IF(GA$8="",0,FZ1307+GA1279+GA1299-GA1305)</f>
        <v>0</v>
      </c>
      <c r="GB1307" s="150">
        <f t="shared" ref="GB1307" si="6546">IF(GB$8="",0,GA1307+GB1279+GB1299-GB1305)</f>
        <v>0</v>
      </c>
      <c r="GC1307" s="150">
        <f t="shared" ref="GC1307" si="6547">IF(GC$8="",0,GB1307+GC1279+GC1299-GC1305)</f>
        <v>0</v>
      </c>
      <c r="GD1307" s="150">
        <f t="shared" ref="GD1307" si="6548">IF(GD$8="",0,GC1307+GD1279+GD1299-GD1305)</f>
        <v>0</v>
      </c>
      <c r="GE1307" s="150">
        <f t="shared" ref="GE1307" si="6549">IF(GE$8="",0,GD1307+GE1279+GE1299-GE1305)</f>
        <v>0</v>
      </c>
      <c r="GF1307" s="150">
        <f t="shared" ref="GF1307" si="6550">IF(GF$8="",0,GE1307+GF1279+GF1299-GF1305)</f>
        <v>0</v>
      </c>
      <c r="GG1307" s="150">
        <f t="shared" ref="GG1307" si="6551">IF(GG$8="",0,GF1307+GG1279+GG1299-GG1305)</f>
        <v>0</v>
      </c>
      <c r="GH1307" s="150">
        <f t="shared" ref="GH1307" si="6552">IF(GH$8="",0,GG1307+GH1279+GH1299-GH1305)</f>
        <v>0</v>
      </c>
      <c r="GI1307" s="150">
        <f t="shared" ref="GI1307" si="6553">IF(GI$8="",0,GH1307+GI1279+GI1299-GI1305)</f>
        <v>0</v>
      </c>
      <c r="GJ1307" s="150">
        <f t="shared" ref="GJ1307" si="6554">IF(GJ$8="",0,GI1307+GJ1279+GJ1299-GJ1305)</f>
        <v>0</v>
      </c>
      <c r="GK1307" s="150">
        <f t="shared" ref="GK1307" si="6555">IF(GK$8="",0,GJ1307+GK1279+GK1299-GK1305)</f>
        <v>0</v>
      </c>
      <c r="GL1307" s="150">
        <f t="shared" ref="GL1307" si="6556">IF(GL$8="",0,GK1307+GL1279+GL1299-GL1305)</f>
        <v>0</v>
      </c>
      <c r="GM1307" s="150">
        <f t="shared" ref="GM1307" si="6557">IF(GM$8="",0,GL1307+GM1279+GM1299-GM1305)</f>
        <v>0</v>
      </c>
      <c r="GN1307" s="150">
        <f t="shared" ref="GN1307" si="6558">IF(GN$8="",0,GM1307+GN1279+GN1299-GN1305)</f>
        <v>0</v>
      </c>
      <c r="GO1307" s="150">
        <f t="shared" ref="GO1307" si="6559">IF(GO$8="",0,GN1307+GO1279+GO1299-GO1305)</f>
        <v>0</v>
      </c>
      <c r="GP1307" s="150">
        <f t="shared" ref="GP1307" si="6560">IF(GP$8="",0,GO1307+GP1279+GP1299-GP1305)</f>
        <v>0</v>
      </c>
      <c r="GQ1307" s="150">
        <f t="shared" ref="GQ1307" si="6561">IF(GQ$8="",0,GP1307+GQ1279+GQ1299-GQ1305)</f>
        <v>0</v>
      </c>
      <c r="GR1307" s="150">
        <f t="shared" ref="GR1307" si="6562">IF(GR$8="",0,GQ1307+GR1279+GR1299-GR1305)</f>
        <v>0</v>
      </c>
      <c r="GS1307" s="150">
        <f t="shared" ref="GS1307" si="6563">IF(GS$8="",0,GR1307+GS1279+GS1299-GS1305)</f>
        <v>0</v>
      </c>
      <c r="GT1307" s="150">
        <f t="shared" ref="GT1307" si="6564">IF(GT$8="",0,GS1307+GT1279+GT1299-GT1305)</f>
        <v>0</v>
      </c>
      <c r="GU1307" s="150">
        <f t="shared" ref="GU1307" si="6565">IF(GU$8="",0,GT1307+GU1279+GU1299-GU1305)</f>
        <v>0</v>
      </c>
      <c r="GV1307" s="150">
        <f t="shared" ref="GV1307" si="6566">IF(GV$8="",0,GU1307+GV1279+GV1299-GV1305)</f>
        <v>0</v>
      </c>
      <c r="GW1307" s="150">
        <f t="shared" ref="GW1307" si="6567">IF(GW$8="",0,GV1307+GW1279+GW1299-GW1305)</f>
        <v>0</v>
      </c>
      <c r="GX1307" s="150">
        <f t="shared" ref="GX1307" si="6568">IF(GX$8="",0,GW1307+GX1279+GX1299-GX1305)</f>
        <v>0</v>
      </c>
      <c r="GY1307" s="150">
        <f t="shared" ref="GY1307" si="6569">IF(GY$8="",0,GX1307+GY1279+GY1299-GY1305)</f>
        <v>0</v>
      </c>
      <c r="GZ1307" s="150">
        <f t="shared" ref="GZ1307" si="6570">IF(GZ$8="",0,GY1307+GZ1279+GZ1299-GZ1305)</f>
        <v>0</v>
      </c>
      <c r="HA1307" s="1"/>
      <c r="HB1307" s="1"/>
    </row>
    <row r="1308" spans="1:210" ht="4.2" customHeight="1">
      <c r="A1308" s="1"/>
      <c r="B1308" s="1"/>
      <c r="C1308" s="1"/>
      <c r="D1308" s="1"/>
      <c r="E1308" s="263"/>
      <c r="F1308" s="48"/>
      <c r="G1308" s="231"/>
      <c r="H1308" s="152"/>
      <c r="I1308" s="152"/>
      <c r="J1308" s="152"/>
      <c r="K1308" s="152"/>
      <c r="L1308" s="1"/>
      <c r="M1308" s="5"/>
      <c r="N1308" s="152"/>
      <c r="O1308" s="1"/>
      <c r="P1308" s="5"/>
      <c r="Q1308" s="152"/>
      <c r="R1308" s="1"/>
      <c r="S1308" s="5"/>
      <c r="T1308" s="7"/>
      <c r="U1308" s="24"/>
      <c r="V1308" s="1"/>
      <c r="W1308" s="158"/>
      <c r="X1308" s="1"/>
      <c r="Y1308" s="5"/>
      <c r="Z1308" s="87"/>
      <c r="AA1308" s="146"/>
      <c r="AB1308" s="146"/>
      <c r="AC1308" s="146"/>
      <c r="AD1308" s="146"/>
      <c r="AE1308" s="146"/>
      <c r="AF1308" s="146"/>
      <c r="AG1308" s="146"/>
      <c r="AH1308" s="146"/>
      <c r="AI1308" s="146"/>
      <c r="AJ1308" s="146"/>
      <c r="AK1308" s="146"/>
      <c r="AL1308" s="146"/>
      <c r="AM1308" s="146"/>
      <c r="AN1308" s="146"/>
      <c r="AO1308" s="146"/>
      <c r="AP1308" s="146"/>
      <c r="AQ1308" s="146"/>
      <c r="AR1308" s="146"/>
      <c r="AS1308" s="146"/>
      <c r="AT1308" s="146"/>
      <c r="AU1308" s="146"/>
      <c r="AV1308" s="146"/>
      <c r="AW1308" s="146"/>
      <c r="AX1308" s="146"/>
      <c r="AY1308" s="146"/>
      <c r="AZ1308" s="146"/>
      <c r="BA1308" s="146"/>
      <c r="BB1308" s="146"/>
      <c r="BC1308" s="146"/>
      <c r="BD1308" s="146"/>
      <c r="BE1308" s="146"/>
      <c r="BF1308" s="146"/>
      <c r="BG1308" s="146"/>
      <c r="BH1308" s="146"/>
      <c r="BI1308" s="146"/>
      <c r="BJ1308" s="146"/>
      <c r="BK1308" s="146"/>
      <c r="BL1308" s="146"/>
      <c r="BM1308" s="146"/>
      <c r="BN1308" s="146"/>
      <c r="BO1308" s="146"/>
      <c r="BP1308" s="146"/>
      <c r="BQ1308" s="146"/>
      <c r="BR1308" s="146"/>
      <c r="BS1308" s="146"/>
      <c r="BT1308" s="146"/>
      <c r="BU1308" s="146"/>
      <c r="BV1308" s="146"/>
      <c r="BW1308" s="146"/>
      <c r="BX1308" s="146"/>
      <c r="BY1308" s="146"/>
      <c r="BZ1308" s="146"/>
      <c r="CA1308" s="146"/>
      <c r="CB1308" s="146"/>
      <c r="CC1308" s="146"/>
      <c r="CD1308" s="146"/>
      <c r="CE1308" s="146"/>
      <c r="CF1308" s="146"/>
      <c r="CG1308" s="146"/>
      <c r="CH1308" s="146"/>
      <c r="CI1308" s="146"/>
      <c r="CJ1308" s="146"/>
      <c r="CK1308" s="146"/>
      <c r="CL1308" s="146"/>
      <c r="CM1308" s="146"/>
      <c r="CN1308" s="146"/>
      <c r="CO1308" s="146"/>
      <c r="CP1308" s="146"/>
      <c r="CQ1308" s="146"/>
      <c r="CR1308" s="146"/>
      <c r="CS1308" s="146"/>
      <c r="CT1308" s="146"/>
      <c r="CU1308" s="146"/>
      <c r="CV1308" s="146"/>
      <c r="CW1308" s="146"/>
      <c r="CX1308" s="146"/>
      <c r="CY1308" s="146"/>
      <c r="CZ1308" s="146"/>
      <c r="DA1308" s="146"/>
      <c r="DB1308" s="146"/>
      <c r="DC1308" s="146"/>
      <c r="DD1308" s="146"/>
      <c r="DE1308" s="146"/>
      <c r="DF1308" s="146"/>
      <c r="DG1308" s="146"/>
      <c r="DH1308" s="146"/>
      <c r="DI1308" s="146"/>
      <c r="DJ1308" s="146"/>
      <c r="DK1308" s="146"/>
      <c r="DL1308" s="146"/>
      <c r="DM1308" s="146"/>
      <c r="DN1308" s="146"/>
      <c r="DO1308" s="146"/>
      <c r="DP1308" s="146"/>
      <c r="DQ1308" s="146"/>
      <c r="DR1308" s="146"/>
      <c r="DS1308" s="146"/>
      <c r="DT1308" s="146"/>
      <c r="DU1308" s="146"/>
      <c r="DV1308" s="146"/>
      <c r="DW1308" s="146"/>
      <c r="DX1308" s="146"/>
      <c r="DY1308" s="146"/>
      <c r="DZ1308" s="146"/>
      <c r="EA1308" s="146"/>
      <c r="EB1308" s="146"/>
      <c r="EC1308" s="146"/>
      <c r="ED1308" s="146"/>
      <c r="EE1308" s="146"/>
      <c r="EF1308" s="146"/>
      <c r="EG1308" s="146"/>
      <c r="EH1308" s="146"/>
      <c r="EI1308" s="146"/>
      <c r="EJ1308" s="146"/>
      <c r="EK1308" s="146"/>
      <c r="EL1308" s="146"/>
      <c r="EM1308" s="146"/>
      <c r="EN1308" s="146"/>
      <c r="EO1308" s="146"/>
      <c r="EP1308" s="146"/>
      <c r="EQ1308" s="146"/>
      <c r="ER1308" s="146"/>
      <c r="ES1308" s="146"/>
      <c r="ET1308" s="146"/>
      <c r="EU1308" s="146"/>
      <c r="EV1308" s="146"/>
      <c r="EW1308" s="146"/>
      <c r="EX1308" s="146"/>
      <c r="EY1308" s="146"/>
      <c r="EZ1308" s="146"/>
      <c r="FA1308" s="146"/>
      <c r="FB1308" s="146"/>
      <c r="FC1308" s="146"/>
      <c r="FD1308" s="146"/>
      <c r="FE1308" s="146"/>
      <c r="FF1308" s="146"/>
      <c r="FG1308" s="146"/>
      <c r="FH1308" s="146"/>
      <c r="FI1308" s="146"/>
      <c r="FJ1308" s="146"/>
      <c r="FK1308" s="146"/>
      <c r="FL1308" s="146"/>
      <c r="FM1308" s="146"/>
      <c r="FN1308" s="146"/>
      <c r="FO1308" s="146"/>
      <c r="FP1308" s="146"/>
      <c r="FQ1308" s="146"/>
      <c r="FR1308" s="146"/>
      <c r="FS1308" s="146"/>
      <c r="FT1308" s="146"/>
      <c r="FU1308" s="146"/>
      <c r="FV1308" s="146"/>
      <c r="FW1308" s="146"/>
      <c r="FX1308" s="146"/>
      <c r="FY1308" s="146"/>
      <c r="FZ1308" s="146"/>
      <c r="GA1308" s="146"/>
      <c r="GB1308" s="146"/>
      <c r="GC1308" s="146"/>
      <c r="GD1308" s="146"/>
      <c r="GE1308" s="146"/>
      <c r="GF1308" s="146"/>
      <c r="GG1308" s="146"/>
      <c r="GH1308" s="146"/>
      <c r="GI1308" s="146"/>
      <c r="GJ1308" s="146"/>
      <c r="GK1308" s="146"/>
      <c r="GL1308" s="146"/>
      <c r="GM1308" s="146"/>
      <c r="GN1308" s="146"/>
      <c r="GO1308" s="146"/>
      <c r="GP1308" s="146"/>
      <c r="GQ1308" s="146"/>
      <c r="GR1308" s="146"/>
      <c r="GS1308" s="146"/>
      <c r="GT1308" s="146"/>
      <c r="GU1308" s="146"/>
      <c r="GV1308" s="146"/>
      <c r="GW1308" s="146"/>
      <c r="GX1308" s="146"/>
      <c r="GY1308" s="146"/>
      <c r="GZ1308" s="146"/>
      <c r="HA1308" s="1"/>
      <c r="HB1308" s="1"/>
    </row>
    <row r="1309" spans="1:210">
      <c r="A1309" s="1"/>
      <c r="B1309" s="1"/>
      <c r="C1309" s="1"/>
      <c r="D1309" s="1"/>
      <c r="E1309" s="263" t="s">
        <v>135</v>
      </c>
      <c r="F1309" s="48"/>
      <c r="G1309" s="231"/>
      <c r="H1309" s="151" t="s">
        <v>261</v>
      </c>
      <c r="I1309" s="151"/>
      <c r="J1309" s="151"/>
      <c r="K1309" s="151"/>
      <c r="L1309" s="1"/>
      <c r="M1309" s="5"/>
      <c r="N1309" s="151" t="str">
        <f>Главная!$Y$8</f>
        <v>итого</v>
      </c>
      <c r="O1309" s="1"/>
      <c r="P1309" s="5"/>
      <c r="Q1309" s="151" t="s">
        <v>26</v>
      </c>
      <c r="R1309" s="1"/>
      <c r="S1309" s="5"/>
      <c r="T1309" s="7"/>
      <c r="U1309" s="24"/>
      <c r="V1309" s="1"/>
      <c r="W1309" s="157">
        <f>BD1309</f>
        <v>0</v>
      </c>
      <c r="X1309" s="1"/>
      <c r="Y1309" s="5"/>
      <c r="Z1309" s="87"/>
      <c r="AA1309" s="145">
        <f>SUM($AA1303:AA1303)-SUM($AA1305:AA1305)</f>
        <v>0</v>
      </c>
      <c r="AB1309" s="145">
        <f>SUM($AA1303:AB1303)-SUM($AA1305:AB1305)</f>
        <v>0</v>
      </c>
      <c r="AC1309" s="145">
        <f>SUM($AA1303:AC1303)-SUM($AA1305:AC1305)</f>
        <v>0</v>
      </c>
      <c r="AD1309" s="145">
        <f>SUM($AA1303:AD1303)-SUM($AA1305:AD1305)</f>
        <v>0</v>
      </c>
      <c r="AE1309" s="145">
        <f>SUM($AA1303:AE1303)-SUM($AA1305:AE1305)</f>
        <v>0</v>
      </c>
      <c r="AF1309" s="145">
        <f>SUM($AA1303:AF1303)-SUM($AA1305:AF1305)</f>
        <v>0</v>
      </c>
      <c r="AG1309" s="145">
        <f>SUM($AA1303:AG1303)-SUM($AA1305:AG1305)</f>
        <v>0</v>
      </c>
      <c r="AH1309" s="145">
        <f>SUM($AA1303:AH1303)-SUM($AA1305:AH1305)</f>
        <v>0</v>
      </c>
      <c r="AI1309" s="145">
        <f>SUM($AA1303:AI1303)-SUM($AA1305:AI1305)</f>
        <v>0</v>
      </c>
      <c r="AJ1309" s="145">
        <f>SUM($AA1303:AJ1303)-SUM($AA1305:AJ1305)</f>
        <v>0</v>
      </c>
      <c r="AK1309" s="145">
        <f>SUM($AA1303:AK1303)-SUM($AA1305:AK1305)</f>
        <v>0</v>
      </c>
      <c r="AL1309" s="145">
        <f>SUM($AA1303:AL1303)-SUM($AA1305:AL1305)</f>
        <v>0</v>
      </c>
      <c r="AM1309" s="145">
        <f>SUM($AA1303:AM1303)-SUM($AA1305:AM1305)</f>
        <v>0</v>
      </c>
      <c r="AN1309" s="145">
        <f>SUM($AA1303:AN1303)-SUM($AA1305:AN1305)</f>
        <v>0</v>
      </c>
      <c r="AO1309" s="145">
        <f>SUM($AA1303:AO1303)-SUM($AA1305:AO1305)</f>
        <v>0</v>
      </c>
      <c r="AP1309" s="145">
        <f>SUM($AA1303:AP1303)-SUM($AA1305:AP1305)</f>
        <v>0</v>
      </c>
      <c r="AQ1309" s="145">
        <f>SUM($AA1303:AQ1303)-SUM($AA1305:AQ1305)</f>
        <v>0</v>
      </c>
      <c r="AR1309" s="145">
        <f>SUM($AA1303:AR1303)-SUM($AA1305:AR1305)</f>
        <v>0</v>
      </c>
      <c r="AS1309" s="145">
        <f>SUM($AA1303:AS1303)-SUM($AA1305:AS1305)</f>
        <v>0</v>
      </c>
      <c r="AT1309" s="145">
        <f>SUM($AA1303:AT1303)-SUM($AA1305:AT1305)</f>
        <v>0</v>
      </c>
      <c r="AU1309" s="145">
        <f>SUM($AA1303:AU1303)-SUM($AA1305:AU1305)</f>
        <v>0</v>
      </c>
      <c r="AV1309" s="145">
        <f>SUM($AA1303:AV1303)-SUM($AA1305:AV1305)</f>
        <v>0</v>
      </c>
      <c r="AW1309" s="145">
        <f>SUM($AA1303:AW1303)-SUM($AA1305:AW1305)</f>
        <v>0</v>
      </c>
      <c r="AX1309" s="145">
        <f>SUM($AA1303:AX1303)-SUM($AA1305:AX1305)</f>
        <v>0</v>
      </c>
      <c r="AY1309" s="145">
        <f>SUM($AA1303:AY1303)-SUM($AA1305:AY1305)</f>
        <v>0</v>
      </c>
      <c r="AZ1309" s="145">
        <f>SUM($AA1303:AZ1303)-SUM($AA1305:AZ1305)</f>
        <v>0</v>
      </c>
      <c r="BA1309" s="145">
        <f>SUM($AA1303:BA1303)-SUM($AA1305:BA1305)</f>
        <v>0</v>
      </c>
      <c r="BB1309" s="145">
        <f>SUM($AA1303:BB1303)-SUM($AA1305:BB1305)</f>
        <v>0</v>
      </c>
      <c r="BC1309" s="145">
        <f>SUM($AA1303:BC1303)-SUM($AA1305:BC1305)</f>
        <v>0</v>
      </c>
      <c r="BD1309" s="145">
        <f>SUM($AA1303:BD1303)-SUM($AA1305:BD1305)</f>
        <v>0</v>
      </c>
      <c r="BE1309" s="145">
        <f>SUM($AA1303:BE1303)-SUM($AA1305:BE1305)</f>
        <v>0</v>
      </c>
      <c r="BF1309" s="145">
        <f>SUM($AA1303:BF1303)-SUM($AA1305:BF1305)</f>
        <v>0</v>
      </c>
      <c r="BG1309" s="145">
        <f>SUM($AA1303:BG1303)-SUM($AA1305:BG1305)</f>
        <v>0</v>
      </c>
      <c r="BH1309" s="145">
        <f>SUM($AA1303:BH1303)-SUM($AA1305:BH1305)</f>
        <v>0</v>
      </c>
      <c r="BI1309" s="145">
        <f>SUM($AA1303:BI1303)-SUM($AA1305:BI1305)</f>
        <v>0</v>
      </c>
      <c r="BJ1309" s="145">
        <f>SUM($AA1303:BJ1303)-SUM($AA1305:BJ1305)</f>
        <v>0</v>
      </c>
      <c r="BK1309" s="145">
        <f>SUM($AA1303:BK1303)-SUM($AA1305:BK1305)</f>
        <v>0</v>
      </c>
      <c r="BL1309" s="145">
        <f>SUM($AA1303:BL1303)-SUM($AA1305:BL1305)</f>
        <v>0</v>
      </c>
      <c r="BM1309" s="145">
        <f>SUM($AA1303:BM1303)-SUM($AA1305:BM1305)</f>
        <v>0</v>
      </c>
      <c r="BN1309" s="145">
        <f>SUM($AA1303:BN1303)-SUM($AA1305:BN1305)</f>
        <v>0</v>
      </c>
      <c r="BO1309" s="145">
        <f>SUM($AA1303:BO1303)-SUM($AA1305:BO1305)</f>
        <v>0</v>
      </c>
      <c r="BP1309" s="145">
        <f>SUM($AA1303:BP1303)-SUM($AA1305:BP1305)</f>
        <v>0</v>
      </c>
      <c r="BQ1309" s="145">
        <f>SUM($AA1303:BQ1303)-SUM($AA1305:BQ1305)</f>
        <v>0</v>
      </c>
      <c r="BR1309" s="145">
        <f>SUM($AA1303:BR1303)-SUM($AA1305:BR1305)</f>
        <v>0</v>
      </c>
      <c r="BS1309" s="145">
        <f>SUM($AA1303:BS1303)-SUM($AA1305:BS1305)</f>
        <v>0</v>
      </c>
      <c r="BT1309" s="145">
        <f>SUM($AA1303:BT1303)-SUM($AA1305:BT1305)</f>
        <v>0</v>
      </c>
      <c r="BU1309" s="145">
        <f>SUM($AA1303:BU1303)-SUM($AA1305:BU1305)</f>
        <v>0</v>
      </c>
      <c r="BV1309" s="145">
        <f>SUM($AA1303:BV1303)-SUM($AA1305:BV1305)</f>
        <v>0</v>
      </c>
      <c r="BW1309" s="145">
        <f>SUM($AA1303:BW1303)-SUM($AA1305:BW1305)</f>
        <v>0</v>
      </c>
      <c r="BX1309" s="145">
        <f>SUM($AA1303:BX1303)-SUM($AA1305:BX1305)</f>
        <v>0</v>
      </c>
      <c r="BY1309" s="145">
        <f>SUM($AA1303:BY1303)-SUM($AA1305:BY1305)</f>
        <v>0</v>
      </c>
      <c r="BZ1309" s="145">
        <f>SUM($AA1303:BZ1303)-SUM($AA1305:BZ1305)</f>
        <v>0</v>
      </c>
      <c r="CA1309" s="145">
        <f>SUM($AA1303:CA1303)-SUM($AA1305:CA1305)</f>
        <v>0</v>
      </c>
      <c r="CB1309" s="145">
        <f>SUM($AA1303:CB1303)-SUM($AA1305:CB1305)</f>
        <v>0</v>
      </c>
      <c r="CC1309" s="145">
        <f>SUM($AA1303:CC1303)-SUM($AA1305:CC1305)</f>
        <v>0</v>
      </c>
      <c r="CD1309" s="145">
        <f>SUM($AA1303:CD1303)-SUM($AA1305:CD1305)</f>
        <v>0</v>
      </c>
      <c r="CE1309" s="145">
        <f>SUM($AA1303:CE1303)-SUM($AA1305:CE1305)</f>
        <v>0</v>
      </c>
      <c r="CF1309" s="145">
        <f>SUM($AA1303:CF1303)-SUM($AA1305:CF1305)</f>
        <v>0</v>
      </c>
      <c r="CG1309" s="145">
        <f>SUM($AA1303:CG1303)-SUM($AA1305:CG1305)</f>
        <v>0</v>
      </c>
      <c r="CH1309" s="145">
        <f>SUM($AA1303:CH1303)-SUM($AA1305:CH1305)</f>
        <v>0</v>
      </c>
      <c r="CI1309" s="145">
        <f>SUM($AA1303:CI1303)-SUM($AA1305:CI1305)</f>
        <v>0</v>
      </c>
      <c r="CJ1309" s="145">
        <f>SUM($AA1303:CJ1303)-SUM($AA1305:CJ1305)</f>
        <v>0</v>
      </c>
      <c r="CK1309" s="145">
        <f>SUM($AA1303:CK1303)-SUM($AA1305:CK1305)</f>
        <v>0</v>
      </c>
      <c r="CL1309" s="145">
        <f>SUM($AA1303:CL1303)-SUM($AA1305:CL1305)</f>
        <v>0</v>
      </c>
      <c r="CM1309" s="145">
        <f>SUM($AA1303:CM1303)-SUM($AA1305:CM1305)</f>
        <v>0</v>
      </c>
      <c r="CN1309" s="145">
        <f>SUM($AA1303:CN1303)-SUM($AA1305:CN1305)</f>
        <v>0</v>
      </c>
      <c r="CO1309" s="145">
        <f>SUM($AA1303:CO1303)-SUM($AA1305:CO1305)</f>
        <v>0</v>
      </c>
      <c r="CP1309" s="145">
        <f>SUM($AA1303:CP1303)-SUM($AA1305:CP1305)</f>
        <v>0</v>
      </c>
      <c r="CQ1309" s="145">
        <f>SUM($AA1303:CQ1303)-SUM($AA1305:CQ1305)</f>
        <v>0</v>
      </c>
      <c r="CR1309" s="145">
        <f>SUM($AA1303:CR1303)-SUM($AA1305:CR1305)</f>
        <v>0</v>
      </c>
      <c r="CS1309" s="145">
        <f>SUM($AA1303:CS1303)-SUM($AA1305:CS1305)</f>
        <v>0</v>
      </c>
      <c r="CT1309" s="145">
        <f>SUM($AA1303:CT1303)-SUM($AA1305:CT1305)</f>
        <v>0</v>
      </c>
      <c r="CU1309" s="145">
        <f>SUM($AA1303:CU1303)-SUM($AA1305:CU1305)</f>
        <v>0</v>
      </c>
      <c r="CV1309" s="145">
        <f>SUM($AA1303:CV1303)-SUM($AA1305:CV1305)</f>
        <v>0</v>
      </c>
      <c r="CW1309" s="145">
        <f>SUM($AA1303:CW1303)-SUM($AA1305:CW1305)</f>
        <v>0</v>
      </c>
      <c r="CX1309" s="145">
        <f>SUM($AA1303:CX1303)-SUM($AA1305:CX1305)</f>
        <v>0</v>
      </c>
      <c r="CY1309" s="145">
        <f>SUM($AA1303:CY1303)-SUM($AA1305:CY1305)</f>
        <v>0</v>
      </c>
      <c r="CZ1309" s="145">
        <f>SUM($AA1303:CZ1303)-SUM($AA1305:CZ1305)</f>
        <v>0</v>
      </c>
      <c r="DA1309" s="145">
        <f>SUM($AA1303:DA1303)-SUM($AA1305:DA1305)</f>
        <v>0</v>
      </c>
      <c r="DB1309" s="145">
        <f>SUM($AA1303:DB1303)-SUM($AA1305:DB1305)</f>
        <v>0</v>
      </c>
      <c r="DC1309" s="145">
        <f>SUM($AA1303:DC1303)-SUM($AA1305:DC1305)</f>
        <v>0</v>
      </c>
      <c r="DD1309" s="145">
        <f>SUM($AA1303:DD1303)-SUM($AA1305:DD1305)</f>
        <v>0</v>
      </c>
      <c r="DE1309" s="145">
        <f>SUM($AA1303:DE1303)-SUM($AA1305:DE1305)</f>
        <v>0</v>
      </c>
      <c r="DF1309" s="145">
        <f>SUM($AA1303:DF1303)-SUM($AA1305:DF1305)</f>
        <v>0</v>
      </c>
      <c r="DG1309" s="145">
        <f>SUM($AA1303:DG1303)-SUM($AA1305:DG1305)</f>
        <v>0</v>
      </c>
      <c r="DH1309" s="145">
        <f>SUM($AA1303:DH1303)-SUM($AA1305:DH1305)</f>
        <v>0</v>
      </c>
      <c r="DI1309" s="145">
        <f>SUM($AA1303:DI1303)-SUM($AA1305:DI1305)</f>
        <v>0</v>
      </c>
      <c r="DJ1309" s="145">
        <f>SUM($AA1303:DJ1303)-SUM($AA1305:DJ1305)</f>
        <v>0</v>
      </c>
      <c r="DK1309" s="145">
        <f>SUM($AA1303:DK1303)-SUM($AA1305:DK1305)</f>
        <v>0</v>
      </c>
      <c r="DL1309" s="145">
        <f>SUM($AA1303:DL1303)-SUM($AA1305:DL1305)</f>
        <v>0</v>
      </c>
      <c r="DM1309" s="145">
        <f>SUM($AA1303:DM1303)-SUM($AA1305:DM1305)</f>
        <v>0</v>
      </c>
      <c r="DN1309" s="145">
        <f>SUM($AA1303:DN1303)-SUM($AA1305:DN1305)</f>
        <v>0</v>
      </c>
      <c r="DO1309" s="145">
        <f>SUM($AA1303:DO1303)-SUM($AA1305:DO1305)</f>
        <v>0</v>
      </c>
      <c r="DP1309" s="145">
        <f>SUM($AA1303:DP1303)-SUM($AA1305:DP1305)</f>
        <v>0</v>
      </c>
      <c r="DQ1309" s="145">
        <f>SUM($AA1303:DQ1303)-SUM($AA1305:DQ1305)</f>
        <v>0</v>
      </c>
      <c r="DR1309" s="145">
        <f>SUM($AA1303:DR1303)-SUM($AA1305:DR1305)</f>
        <v>0</v>
      </c>
      <c r="DS1309" s="145">
        <f>SUM($AA1303:DS1303)-SUM($AA1305:DS1305)</f>
        <v>0</v>
      </c>
      <c r="DT1309" s="145">
        <f>SUM($AA1303:DT1303)-SUM($AA1305:DT1305)</f>
        <v>0</v>
      </c>
      <c r="DU1309" s="145">
        <f>SUM($AA1303:DU1303)-SUM($AA1305:DU1305)</f>
        <v>0</v>
      </c>
      <c r="DV1309" s="145">
        <f>SUM($AA1303:DV1303)-SUM($AA1305:DV1305)</f>
        <v>0</v>
      </c>
      <c r="DW1309" s="145">
        <f>SUM($AA1303:DW1303)-SUM($AA1305:DW1305)</f>
        <v>0</v>
      </c>
      <c r="DX1309" s="145">
        <f>SUM($AA1303:DX1303)-SUM($AA1305:DX1305)</f>
        <v>0</v>
      </c>
      <c r="DY1309" s="145">
        <f>SUM($AA1303:DY1303)-SUM($AA1305:DY1305)</f>
        <v>0</v>
      </c>
      <c r="DZ1309" s="145">
        <f>SUM($AA1303:DZ1303)-SUM($AA1305:DZ1305)</f>
        <v>0</v>
      </c>
      <c r="EA1309" s="145">
        <f>SUM($AA1303:EA1303)-SUM($AA1305:EA1305)</f>
        <v>0</v>
      </c>
      <c r="EB1309" s="145">
        <f>SUM($AA1303:EB1303)-SUM($AA1305:EB1305)</f>
        <v>0</v>
      </c>
      <c r="EC1309" s="145">
        <f>SUM($AA1303:EC1303)-SUM($AA1305:EC1305)</f>
        <v>0</v>
      </c>
      <c r="ED1309" s="145">
        <f>SUM($AA1303:ED1303)-SUM($AA1305:ED1305)</f>
        <v>0</v>
      </c>
      <c r="EE1309" s="145">
        <f>SUM($AA1303:EE1303)-SUM($AA1305:EE1305)</f>
        <v>0</v>
      </c>
      <c r="EF1309" s="145">
        <f>SUM($AA1303:EF1303)-SUM($AA1305:EF1305)</f>
        <v>0</v>
      </c>
      <c r="EG1309" s="145">
        <f>SUM($AA1303:EG1303)-SUM($AA1305:EG1305)</f>
        <v>0</v>
      </c>
      <c r="EH1309" s="145">
        <f>SUM($AA1303:EH1303)-SUM($AA1305:EH1305)</f>
        <v>0</v>
      </c>
      <c r="EI1309" s="145">
        <f>SUM($AA1303:EI1303)-SUM($AA1305:EI1305)</f>
        <v>0</v>
      </c>
      <c r="EJ1309" s="145">
        <f>SUM($AA1303:EJ1303)-SUM($AA1305:EJ1305)</f>
        <v>0</v>
      </c>
      <c r="EK1309" s="145">
        <f>SUM($AA1303:EK1303)-SUM($AA1305:EK1305)</f>
        <v>0</v>
      </c>
      <c r="EL1309" s="145">
        <f>SUM($AA1303:EL1303)-SUM($AA1305:EL1305)</f>
        <v>0</v>
      </c>
      <c r="EM1309" s="145">
        <f>SUM($AA1303:EM1303)-SUM($AA1305:EM1305)</f>
        <v>0</v>
      </c>
      <c r="EN1309" s="145">
        <f>SUM($AA1303:EN1303)-SUM($AA1305:EN1305)</f>
        <v>0</v>
      </c>
      <c r="EO1309" s="145">
        <f>SUM($AA1303:EO1303)-SUM($AA1305:EO1305)</f>
        <v>0</v>
      </c>
      <c r="EP1309" s="145">
        <f>SUM($AA1303:EP1303)-SUM($AA1305:EP1305)</f>
        <v>0</v>
      </c>
      <c r="EQ1309" s="145">
        <f>SUM($AA1303:EQ1303)-SUM($AA1305:EQ1305)</f>
        <v>0</v>
      </c>
      <c r="ER1309" s="145">
        <f>SUM($AA1303:ER1303)-SUM($AA1305:ER1305)</f>
        <v>0</v>
      </c>
      <c r="ES1309" s="145">
        <f>SUM($AA1303:ES1303)-SUM($AA1305:ES1305)</f>
        <v>0</v>
      </c>
      <c r="ET1309" s="145">
        <f>SUM($AA1303:ET1303)-SUM($AA1305:ET1305)</f>
        <v>0</v>
      </c>
      <c r="EU1309" s="145">
        <f>SUM($AA1303:EU1303)-SUM($AA1305:EU1305)</f>
        <v>0</v>
      </c>
      <c r="EV1309" s="145">
        <f>SUM($AA1303:EV1303)-SUM($AA1305:EV1305)</f>
        <v>0</v>
      </c>
      <c r="EW1309" s="145">
        <f>SUM($AA1303:EW1303)-SUM($AA1305:EW1305)</f>
        <v>0</v>
      </c>
      <c r="EX1309" s="145">
        <f>SUM($AA1303:EX1303)-SUM($AA1305:EX1305)</f>
        <v>0</v>
      </c>
      <c r="EY1309" s="145">
        <f>SUM($AA1303:EY1303)-SUM($AA1305:EY1305)</f>
        <v>0</v>
      </c>
      <c r="EZ1309" s="145">
        <f>SUM($AA1303:EZ1303)-SUM($AA1305:EZ1305)</f>
        <v>0</v>
      </c>
      <c r="FA1309" s="145">
        <f>SUM($AA1303:FA1303)-SUM($AA1305:FA1305)</f>
        <v>0</v>
      </c>
      <c r="FB1309" s="145">
        <f>SUM($AA1303:FB1303)-SUM($AA1305:FB1305)</f>
        <v>0</v>
      </c>
      <c r="FC1309" s="145">
        <f>SUM($AA1303:FC1303)-SUM($AA1305:FC1305)</f>
        <v>0</v>
      </c>
      <c r="FD1309" s="145">
        <f>SUM($AA1303:FD1303)-SUM($AA1305:FD1305)</f>
        <v>0</v>
      </c>
      <c r="FE1309" s="145">
        <f>SUM($AA1303:FE1303)-SUM($AA1305:FE1305)</f>
        <v>0</v>
      </c>
      <c r="FF1309" s="145">
        <f>SUM($AA1303:FF1303)-SUM($AA1305:FF1305)</f>
        <v>0</v>
      </c>
      <c r="FG1309" s="145">
        <f>SUM($AA1303:FG1303)-SUM($AA1305:FG1305)</f>
        <v>0</v>
      </c>
      <c r="FH1309" s="145">
        <f>SUM($AA1303:FH1303)-SUM($AA1305:FH1305)</f>
        <v>0</v>
      </c>
      <c r="FI1309" s="145">
        <f>SUM($AA1303:FI1303)-SUM($AA1305:FI1305)</f>
        <v>0</v>
      </c>
      <c r="FJ1309" s="145">
        <f>SUM($AA1303:FJ1303)-SUM($AA1305:FJ1305)</f>
        <v>0</v>
      </c>
      <c r="FK1309" s="145">
        <f>SUM($AA1303:FK1303)-SUM($AA1305:FK1305)</f>
        <v>0</v>
      </c>
      <c r="FL1309" s="145">
        <f>SUM($AA1303:FL1303)-SUM($AA1305:FL1305)</f>
        <v>0</v>
      </c>
      <c r="FM1309" s="145">
        <f>SUM($AA1303:FM1303)-SUM($AA1305:FM1305)</f>
        <v>0</v>
      </c>
      <c r="FN1309" s="145">
        <f>SUM($AA1303:FN1303)-SUM($AA1305:FN1305)</f>
        <v>0</v>
      </c>
      <c r="FO1309" s="145">
        <f>SUM($AA1303:FO1303)-SUM($AA1305:FO1305)</f>
        <v>0</v>
      </c>
      <c r="FP1309" s="145">
        <f>SUM($AA1303:FP1303)-SUM($AA1305:FP1305)</f>
        <v>0</v>
      </c>
      <c r="FQ1309" s="145">
        <f>SUM($AA1303:FQ1303)-SUM($AA1305:FQ1305)</f>
        <v>0</v>
      </c>
      <c r="FR1309" s="145">
        <f>SUM($AA1303:FR1303)-SUM($AA1305:FR1305)</f>
        <v>0</v>
      </c>
      <c r="FS1309" s="145">
        <f>SUM($AA1303:FS1303)-SUM($AA1305:FS1305)</f>
        <v>0</v>
      </c>
      <c r="FT1309" s="145">
        <f>SUM($AA1303:FT1303)-SUM($AA1305:FT1305)</f>
        <v>0</v>
      </c>
      <c r="FU1309" s="145">
        <f>SUM($AA1303:FU1303)-SUM($AA1305:FU1305)</f>
        <v>0</v>
      </c>
      <c r="FV1309" s="145">
        <f>SUM($AA1303:FV1303)-SUM($AA1305:FV1305)</f>
        <v>0</v>
      </c>
      <c r="FW1309" s="145">
        <f>SUM($AA1303:FW1303)-SUM($AA1305:FW1305)</f>
        <v>0</v>
      </c>
      <c r="FX1309" s="145">
        <f>SUM($AA1303:FX1303)-SUM($AA1305:FX1305)</f>
        <v>0</v>
      </c>
      <c r="FY1309" s="145">
        <f>SUM($AA1303:FY1303)-SUM($AA1305:FY1305)</f>
        <v>0</v>
      </c>
      <c r="FZ1309" s="145">
        <f>SUM($AA1303:FZ1303)-SUM($AA1305:FZ1305)</f>
        <v>0</v>
      </c>
      <c r="GA1309" s="145">
        <f>SUM($AA1303:GA1303)-SUM($AA1305:GA1305)</f>
        <v>0</v>
      </c>
      <c r="GB1309" s="145">
        <f>SUM($AA1303:GB1303)-SUM($AA1305:GB1305)</f>
        <v>0</v>
      </c>
      <c r="GC1309" s="145">
        <f>SUM($AA1303:GC1303)-SUM($AA1305:GC1305)</f>
        <v>0</v>
      </c>
      <c r="GD1309" s="145">
        <f>SUM($AA1303:GD1303)-SUM($AA1305:GD1305)</f>
        <v>0</v>
      </c>
      <c r="GE1309" s="145">
        <f>SUM($AA1303:GE1303)-SUM($AA1305:GE1305)</f>
        <v>0</v>
      </c>
      <c r="GF1309" s="145">
        <f>SUM($AA1303:GF1303)-SUM($AA1305:GF1305)</f>
        <v>0</v>
      </c>
      <c r="GG1309" s="145">
        <f>SUM($AA1303:GG1303)-SUM($AA1305:GG1305)</f>
        <v>0</v>
      </c>
      <c r="GH1309" s="145">
        <f>SUM($AA1303:GH1303)-SUM($AA1305:GH1305)</f>
        <v>0</v>
      </c>
      <c r="GI1309" s="145">
        <f>SUM($AA1303:GI1303)-SUM($AA1305:GI1305)</f>
        <v>0</v>
      </c>
      <c r="GJ1309" s="145">
        <f>SUM($AA1303:GJ1303)-SUM($AA1305:GJ1305)</f>
        <v>0</v>
      </c>
      <c r="GK1309" s="145">
        <f>SUM($AA1303:GK1303)-SUM($AA1305:GK1305)</f>
        <v>0</v>
      </c>
      <c r="GL1309" s="145">
        <f>SUM($AA1303:GL1303)-SUM($AA1305:GL1305)</f>
        <v>0</v>
      </c>
      <c r="GM1309" s="145">
        <f>SUM($AA1303:GM1303)-SUM($AA1305:GM1305)</f>
        <v>0</v>
      </c>
      <c r="GN1309" s="145">
        <f>SUM($AA1303:GN1303)-SUM($AA1305:GN1305)</f>
        <v>0</v>
      </c>
      <c r="GO1309" s="145">
        <f>SUM($AA1303:GO1303)-SUM($AA1305:GO1305)</f>
        <v>0</v>
      </c>
      <c r="GP1309" s="145">
        <f>SUM($AA1303:GP1303)-SUM($AA1305:GP1305)</f>
        <v>0</v>
      </c>
      <c r="GQ1309" s="145">
        <f>SUM($AA1303:GQ1303)-SUM($AA1305:GQ1305)</f>
        <v>0</v>
      </c>
      <c r="GR1309" s="145">
        <f>SUM($AA1303:GR1303)-SUM($AA1305:GR1305)</f>
        <v>0</v>
      </c>
      <c r="GS1309" s="145">
        <f>SUM($AA1303:GS1303)-SUM($AA1305:GS1305)</f>
        <v>0</v>
      </c>
      <c r="GT1309" s="145">
        <f>SUM($AA1303:GT1303)-SUM($AA1305:GT1305)</f>
        <v>0</v>
      </c>
      <c r="GU1309" s="145">
        <f>SUM($AA1303:GU1303)-SUM($AA1305:GU1305)</f>
        <v>0</v>
      </c>
      <c r="GV1309" s="145">
        <f>SUM($AA1303:GV1303)-SUM($AA1305:GV1305)</f>
        <v>0</v>
      </c>
      <c r="GW1309" s="145">
        <f>SUM($AA1303:GW1303)-SUM($AA1305:GW1305)</f>
        <v>0</v>
      </c>
      <c r="GX1309" s="145">
        <f>SUM($AA1303:GX1303)-SUM($AA1305:GX1305)</f>
        <v>0</v>
      </c>
      <c r="GY1309" s="145">
        <f>SUM($AA1303:GY1303)-SUM($AA1305:GY1305)</f>
        <v>0</v>
      </c>
      <c r="GZ1309" s="145">
        <f>SUM($AA1303:GZ1303)-SUM($AA1305:GZ1305)</f>
        <v>0</v>
      </c>
      <c r="HA1309" s="1"/>
      <c r="HB1309" s="1"/>
    </row>
    <row r="1310" spans="1:210">
      <c r="A1310" s="1"/>
      <c r="B1310" s="1"/>
      <c r="C1310" s="1"/>
      <c r="D1310" s="1"/>
      <c r="E1310" s="263"/>
      <c r="F1310" s="48"/>
      <c r="G1310" s="231"/>
      <c r="H1310" s="1"/>
      <c r="I1310" s="1"/>
      <c r="J1310" s="1"/>
      <c r="K1310" s="1"/>
      <c r="L1310" s="1"/>
      <c r="M1310" s="5"/>
      <c r="N1310" s="1"/>
      <c r="O1310" s="1"/>
      <c r="P1310" s="5"/>
      <c r="Q1310" s="1"/>
      <c r="R1310" s="1"/>
      <c r="S1310" s="5"/>
      <c r="T1310" s="7"/>
      <c r="U1310" s="24"/>
      <c r="V1310" s="1"/>
      <c r="W1310" s="3"/>
      <c r="X1310" s="1"/>
      <c r="Y1310" s="5"/>
      <c r="Z1310" s="87"/>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c r="BB1310" s="88"/>
      <c r="BC1310" s="88"/>
      <c r="BD1310" s="88"/>
      <c r="BE1310" s="88"/>
      <c r="BF1310" s="88"/>
      <c r="BG1310" s="88"/>
      <c r="BH1310" s="88"/>
      <c r="BI1310" s="88"/>
      <c r="BJ1310" s="88"/>
      <c r="BK1310" s="88"/>
      <c r="BL1310" s="88"/>
      <c r="BM1310" s="88"/>
      <c r="BN1310" s="88"/>
      <c r="BO1310" s="88"/>
      <c r="BP1310" s="88"/>
      <c r="BQ1310" s="88"/>
      <c r="BR1310" s="88"/>
      <c r="BS1310" s="88"/>
      <c r="BT1310" s="88"/>
      <c r="BU1310" s="88"/>
      <c r="BV1310" s="88"/>
      <c r="BW1310" s="88"/>
      <c r="BX1310" s="88"/>
      <c r="BY1310" s="88"/>
      <c r="BZ1310" s="88"/>
      <c r="CA1310" s="88"/>
      <c r="CB1310" s="88"/>
      <c r="CC1310" s="88"/>
      <c r="CD1310" s="88"/>
      <c r="CE1310" s="88"/>
      <c r="CF1310" s="88"/>
      <c r="CG1310" s="88"/>
      <c r="CH1310" s="88"/>
      <c r="CI1310" s="88"/>
      <c r="CJ1310" s="88"/>
      <c r="CK1310" s="88"/>
      <c r="CL1310" s="88"/>
      <c r="CM1310" s="88"/>
      <c r="CN1310" s="88"/>
      <c r="CO1310" s="88"/>
      <c r="CP1310" s="88"/>
      <c r="CQ1310" s="88"/>
      <c r="CR1310" s="88"/>
      <c r="CS1310" s="88"/>
      <c r="CT1310" s="88"/>
      <c r="CU1310" s="88"/>
      <c r="CV1310" s="88"/>
      <c r="CW1310" s="88"/>
      <c r="CX1310" s="88"/>
      <c r="CY1310" s="88"/>
      <c r="CZ1310" s="88"/>
      <c r="DA1310" s="88"/>
      <c r="DB1310" s="88"/>
      <c r="DC1310" s="88"/>
      <c r="DD1310" s="88"/>
      <c r="DE1310" s="88"/>
      <c r="DF1310" s="88"/>
      <c r="DG1310" s="88"/>
      <c r="DH1310" s="88"/>
      <c r="DI1310" s="88"/>
      <c r="DJ1310" s="88"/>
      <c r="DK1310" s="88"/>
      <c r="DL1310" s="88"/>
      <c r="DM1310" s="88"/>
      <c r="DN1310" s="88"/>
      <c r="DO1310" s="88"/>
      <c r="DP1310" s="88"/>
      <c r="DQ1310" s="88"/>
      <c r="DR1310" s="88"/>
      <c r="DS1310" s="88"/>
      <c r="DT1310" s="88"/>
      <c r="DU1310" s="88"/>
      <c r="DV1310" s="88"/>
      <c r="DW1310" s="88"/>
      <c r="DX1310" s="88"/>
      <c r="DY1310" s="88"/>
      <c r="DZ1310" s="88"/>
      <c r="EA1310" s="88"/>
      <c r="EB1310" s="88"/>
      <c r="EC1310" s="88"/>
      <c r="ED1310" s="88"/>
      <c r="EE1310" s="88"/>
      <c r="EF1310" s="88"/>
      <c r="EG1310" s="88"/>
      <c r="EH1310" s="88"/>
      <c r="EI1310" s="88"/>
      <c r="EJ1310" s="88"/>
      <c r="EK1310" s="88"/>
      <c r="EL1310" s="88"/>
      <c r="EM1310" s="88"/>
      <c r="EN1310" s="88"/>
      <c r="EO1310" s="88"/>
      <c r="EP1310" s="88"/>
      <c r="EQ1310" s="88"/>
      <c r="ER1310" s="88"/>
      <c r="ES1310" s="88"/>
      <c r="ET1310" s="88"/>
      <c r="EU1310" s="88"/>
      <c r="EV1310" s="88"/>
      <c r="EW1310" s="88"/>
      <c r="EX1310" s="88"/>
      <c r="EY1310" s="88"/>
      <c r="EZ1310" s="88"/>
      <c r="FA1310" s="88"/>
      <c r="FB1310" s="88"/>
      <c r="FC1310" s="88"/>
      <c r="FD1310" s="88"/>
      <c r="FE1310" s="88"/>
      <c r="FF1310" s="88"/>
      <c r="FG1310" s="88"/>
      <c r="FH1310" s="88"/>
      <c r="FI1310" s="88"/>
      <c r="FJ1310" s="88"/>
      <c r="FK1310" s="88"/>
      <c r="FL1310" s="88"/>
      <c r="FM1310" s="88"/>
      <c r="FN1310" s="88"/>
      <c r="FO1310" s="88"/>
      <c r="FP1310" s="88"/>
      <c r="FQ1310" s="88"/>
      <c r="FR1310" s="88"/>
      <c r="FS1310" s="88"/>
      <c r="FT1310" s="88"/>
      <c r="FU1310" s="88"/>
      <c r="FV1310" s="88"/>
      <c r="FW1310" s="88"/>
      <c r="FX1310" s="88"/>
      <c r="FY1310" s="88"/>
      <c r="FZ1310" s="88"/>
      <c r="GA1310" s="88"/>
      <c r="GB1310" s="88"/>
      <c r="GC1310" s="88"/>
      <c r="GD1310" s="88"/>
      <c r="GE1310" s="88"/>
      <c r="GF1310" s="88"/>
      <c r="GG1310" s="88"/>
      <c r="GH1310" s="88"/>
      <c r="GI1310" s="88"/>
      <c r="GJ1310" s="88"/>
      <c r="GK1310" s="88"/>
      <c r="GL1310" s="88"/>
      <c r="GM1310" s="88"/>
      <c r="GN1310" s="88"/>
      <c r="GO1310" s="88"/>
      <c r="GP1310" s="88"/>
      <c r="GQ1310" s="88"/>
      <c r="GR1310" s="88"/>
      <c r="GS1310" s="88"/>
      <c r="GT1310" s="88"/>
      <c r="GU1310" s="88"/>
      <c r="GV1310" s="88"/>
      <c r="GW1310" s="88"/>
      <c r="GX1310" s="88"/>
      <c r="GY1310" s="88"/>
      <c r="GZ1310" s="88"/>
      <c r="HA1310" s="1"/>
      <c r="HB1310" s="1"/>
    </row>
    <row r="1311" spans="1:210" s="4" customFormat="1">
      <c r="A1311" s="3"/>
      <c r="B1311" s="3"/>
      <c r="C1311" s="3"/>
      <c r="D1311" s="3"/>
      <c r="E1311" s="9"/>
      <c r="F1311" s="51"/>
      <c r="G1311" s="250" t="s">
        <v>6</v>
      </c>
      <c r="H1311" s="3" t="s">
        <v>276</v>
      </c>
      <c r="I1311" s="3"/>
      <c r="J1311" s="3"/>
      <c r="K1311" s="3"/>
      <c r="L1311" s="3"/>
      <c r="M1311" s="5"/>
      <c r="N1311" s="3" t="str">
        <f>Главная!$Y$8</f>
        <v>итого</v>
      </c>
      <c r="O1311" s="3"/>
      <c r="P1311" s="5"/>
      <c r="Q1311" s="3" t="s">
        <v>26</v>
      </c>
      <c r="R1311" s="3"/>
      <c r="S1311" s="5"/>
      <c r="T1311" s="84"/>
      <c r="U1311" s="24"/>
      <c r="V1311" s="3"/>
      <c r="W1311" s="12">
        <f>SUM($Y1311:$HA1311)</f>
        <v>0</v>
      </c>
      <c r="X1311" s="12"/>
      <c r="Y1311" s="46"/>
      <c r="Z1311" s="91"/>
      <c r="AA1311" s="92">
        <f>IF(AA$8="",0,AA1295-AA1297-AA1305)</f>
        <v>0</v>
      </c>
      <c r="AB1311" s="92">
        <f t="shared" ref="AB1311:AE1311" si="6571">IF(AB$8="",0,AB1295-AB1297-AB1305)</f>
        <v>0</v>
      </c>
      <c r="AC1311" s="92">
        <f t="shared" si="6571"/>
        <v>0</v>
      </c>
      <c r="AD1311" s="92">
        <f t="shared" si="6571"/>
        <v>0</v>
      </c>
      <c r="AE1311" s="92">
        <f t="shared" si="6571"/>
        <v>0</v>
      </c>
      <c r="AF1311" s="92">
        <f t="shared" ref="AF1311:CQ1311" si="6572">IF(AF$8="",0,AF1295-AF1297-AF1305)</f>
        <v>0</v>
      </c>
      <c r="AG1311" s="92">
        <f t="shared" si="6572"/>
        <v>0</v>
      </c>
      <c r="AH1311" s="92">
        <f t="shared" si="6572"/>
        <v>0</v>
      </c>
      <c r="AI1311" s="92">
        <f t="shared" si="6572"/>
        <v>0</v>
      </c>
      <c r="AJ1311" s="92">
        <f t="shared" si="6572"/>
        <v>0</v>
      </c>
      <c r="AK1311" s="92">
        <f t="shared" si="6572"/>
        <v>0</v>
      </c>
      <c r="AL1311" s="92">
        <f t="shared" si="6572"/>
        <v>0</v>
      </c>
      <c r="AM1311" s="92">
        <f t="shared" si="6572"/>
        <v>0</v>
      </c>
      <c r="AN1311" s="92">
        <f t="shared" si="6572"/>
        <v>0</v>
      </c>
      <c r="AO1311" s="92">
        <f t="shared" si="6572"/>
        <v>0</v>
      </c>
      <c r="AP1311" s="92">
        <f t="shared" si="6572"/>
        <v>0</v>
      </c>
      <c r="AQ1311" s="92">
        <f t="shared" si="6572"/>
        <v>0</v>
      </c>
      <c r="AR1311" s="92">
        <f t="shared" si="6572"/>
        <v>0</v>
      </c>
      <c r="AS1311" s="92">
        <f t="shared" si="6572"/>
        <v>0</v>
      </c>
      <c r="AT1311" s="92">
        <f t="shared" si="6572"/>
        <v>0</v>
      </c>
      <c r="AU1311" s="92">
        <f t="shared" si="6572"/>
        <v>0</v>
      </c>
      <c r="AV1311" s="92">
        <f t="shared" si="6572"/>
        <v>0</v>
      </c>
      <c r="AW1311" s="92">
        <f t="shared" si="6572"/>
        <v>0</v>
      </c>
      <c r="AX1311" s="92">
        <f t="shared" si="6572"/>
        <v>0</v>
      </c>
      <c r="AY1311" s="92">
        <f t="shared" si="6572"/>
        <v>0</v>
      </c>
      <c r="AZ1311" s="92">
        <f t="shared" si="6572"/>
        <v>0</v>
      </c>
      <c r="BA1311" s="92">
        <f t="shared" si="6572"/>
        <v>0</v>
      </c>
      <c r="BB1311" s="92">
        <f t="shared" si="6572"/>
        <v>0</v>
      </c>
      <c r="BC1311" s="92">
        <f t="shared" si="6572"/>
        <v>0</v>
      </c>
      <c r="BD1311" s="92">
        <f t="shared" si="6572"/>
        <v>0</v>
      </c>
      <c r="BE1311" s="92">
        <f t="shared" si="6572"/>
        <v>0</v>
      </c>
      <c r="BF1311" s="92">
        <f t="shared" si="6572"/>
        <v>0</v>
      </c>
      <c r="BG1311" s="92">
        <f t="shared" si="6572"/>
        <v>0</v>
      </c>
      <c r="BH1311" s="92">
        <f t="shared" si="6572"/>
        <v>0</v>
      </c>
      <c r="BI1311" s="92">
        <f t="shared" si="6572"/>
        <v>0</v>
      </c>
      <c r="BJ1311" s="92">
        <f t="shared" si="6572"/>
        <v>0</v>
      </c>
      <c r="BK1311" s="92">
        <f t="shared" si="6572"/>
        <v>0</v>
      </c>
      <c r="BL1311" s="92">
        <f t="shared" si="6572"/>
        <v>0</v>
      </c>
      <c r="BM1311" s="92">
        <f t="shared" si="6572"/>
        <v>0</v>
      </c>
      <c r="BN1311" s="92">
        <f t="shared" si="6572"/>
        <v>0</v>
      </c>
      <c r="BO1311" s="92">
        <f t="shared" si="6572"/>
        <v>0</v>
      </c>
      <c r="BP1311" s="92">
        <f t="shared" si="6572"/>
        <v>0</v>
      </c>
      <c r="BQ1311" s="92">
        <f t="shared" si="6572"/>
        <v>0</v>
      </c>
      <c r="BR1311" s="92">
        <f t="shared" si="6572"/>
        <v>0</v>
      </c>
      <c r="BS1311" s="92">
        <f t="shared" si="6572"/>
        <v>0</v>
      </c>
      <c r="BT1311" s="92">
        <f t="shared" si="6572"/>
        <v>0</v>
      </c>
      <c r="BU1311" s="92">
        <f t="shared" si="6572"/>
        <v>0</v>
      </c>
      <c r="BV1311" s="92">
        <f t="shared" si="6572"/>
        <v>0</v>
      </c>
      <c r="BW1311" s="92">
        <f t="shared" si="6572"/>
        <v>0</v>
      </c>
      <c r="BX1311" s="92">
        <f t="shared" si="6572"/>
        <v>0</v>
      </c>
      <c r="BY1311" s="92">
        <f t="shared" si="6572"/>
        <v>0</v>
      </c>
      <c r="BZ1311" s="92">
        <f t="shared" si="6572"/>
        <v>0</v>
      </c>
      <c r="CA1311" s="92">
        <f t="shared" si="6572"/>
        <v>0</v>
      </c>
      <c r="CB1311" s="92">
        <f t="shared" si="6572"/>
        <v>0</v>
      </c>
      <c r="CC1311" s="92">
        <f t="shared" si="6572"/>
        <v>0</v>
      </c>
      <c r="CD1311" s="92">
        <f t="shared" si="6572"/>
        <v>0</v>
      </c>
      <c r="CE1311" s="92">
        <f t="shared" si="6572"/>
        <v>0</v>
      </c>
      <c r="CF1311" s="92">
        <f t="shared" si="6572"/>
        <v>0</v>
      </c>
      <c r="CG1311" s="92">
        <f t="shared" si="6572"/>
        <v>0</v>
      </c>
      <c r="CH1311" s="92">
        <f t="shared" si="6572"/>
        <v>0</v>
      </c>
      <c r="CI1311" s="92">
        <f t="shared" si="6572"/>
        <v>0</v>
      </c>
      <c r="CJ1311" s="92">
        <f t="shared" si="6572"/>
        <v>0</v>
      </c>
      <c r="CK1311" s="92">
        <f t="shared" si="6572"/>
        <v>0</v>
      </c>
      <c r="CL1311" s="92">
        <f t="shared" si="6572"/>
        <v>0</v>
      </c>
      <c r="CM1311" s="92">
        <f t="shared" si="6572"/>
        <v>0</v>
      </c>
      <c r="CN1311" s="92">
        <f t="shared" si="6572"/>
        <v>0</v>
      </c>
      <c r="CO1311" s="92">
        <f t="shared" si="6572"/>
        <v>0</v>
      </c>
      <c r="CP1311" s="92">
        <f t="shared" si="6572"/>
        <v>0</v>
      </c>
      <c r="CQ1311" s="92">
        <f t="shared" si="6572"/>
        <v>0</v>
      </c>
      <c r="CR1311" s="92">
        <f t="shared" ref="CR1311:DG1311" si="6573">IF(CR$8="",0,CR1295-CR1297-CR1305)</f>
        <v>0</v>
      </c>
      <c r="CS1311" s="92">
        <f t="shared" si="6573"/>
        <v>0</v>
      </c>
      <c r="CT1311" s="92">
        <f t="shared" si="6573"/>
        <v>0</v>
      </c>
      <c r="CU1311" s="92">
        <f t="shared" si="6573"/>
        <v>0</v>
      </c>
      <c r="CV1311" s="92">
        <f t="shared" si="6573"/>
        <v>0</v>
      </c>
      <c r="CW1311" s="92">
        <f t="shared" si="6573"/>
        <v>0</v>
      </c>
      <c r="CX1311" s="92">
        <f t="shared" si="6573"/>
        <v>0</v>
      </c>
      <c r="CY1311" s="92">
        <f t="shared" si="6573"/>
        <v>0</v>
      </c>
      <c r="CZ1311" s="92">
        <f t="shared" si="6573"/>
        <v>0</v>
      </c>
      <c r="DA1311" s="92">
        <f t="shared" si="6573"/>
        <v>0</v>
      </c>
      <c r="DB1311" s="92">
        <f t="shared" si="6573"/>
        <v>0</v>
      </c>
      <c r="DC1311" s="92">
        <f t="shared" si="6573"/>
        <v>0</v>
      </c>
      <c r="DD1311" s="92">
        <f t="shared" si="6573"/>
        <v>0</v>
      </c>
      <c r="DE1311" s="92">
        <f t="shared" si="6573"/>
        <v>0</v>
      </c>
      <c r="DF1311" s="92">
        <f t="shared" si="6573"/>
        <v>0</v>
      </c>
      <c r="DG1311" s="92">
        <f t="shared" si="6573"/>
        <v>0</v>
      </c>
      <c r="DH1311" s="92">
        <f t="shared" ref="DH1311:FS1311" si="6574">IF(DH$8="",0,DH1295-DH1297-DH1305)</f>
        <v>0</v>
      </c>
      <c r="DI1311" s="92">
        <f t="shared" si="6574"/>
        <v>0</v>
      </c>
      <c r="DJ1311" s="92">
        <f t="shared" si="6574"/>
        <v>0</v>
      </c>
      <c r="DK1311" s="92">
        <f t="shared" si="6574"/>
        <v>0</v>
      </c>
      <c r="DL1311" s="92">
        <f t="shared" si="6574"/>
        <v>0</v>
      </c>
      <c r="DM1311" s="92">
        <f t="shared" si="6574"/>
        <v>0</v>
      </c>
      <c r="DN1311" s="92">
        <f t="shared" si="6574"/>
        <v>0</v>
      </c>
      <c r="DO1311" s="92">
        <f t="shared" si="6574"/>
        <v>0</v>
      </c>
      <c r="DP1311" s="92">
        <f t="shared" si="6574"/>
        <v>0</v>
      </c>
      <c r="DQ1311" s="92">
        <f t="shared" si="6574"/>
        <v>0</v>
      </c>
      <c r="DR1311" s="92">
        <f t="shared" si="6574"/>
        <v>0</v>
      </c>
      <c r="DS1311" s="92">
        <f t="shared" si="6574"/>
        <v>0</v>
      </c>
      <c r="DT1311" s="92">
        <f t="shared" si="6574"/>
        <v>0</v>
      </c>
      <c r="DU1311" s="92">
        <f t="shared" si="6574"/>
        <v>0</v>
      </c>
      <c r="DV1311" s="92">
        <f t="shared" si="6574"/>
        <v>0</v>
      </c>
      <c r="DW1311" s="92">
        <f t="shared" si="6574"/>
        <v>0</v>
      </c>
      <c r="DX1311" s="92">
        <f t="shared" si="6574"/>
        <v>0</v>
      </c>
      <c r="DY1311" s="92">
        <f t="shared" si="6574"/>
        <v>0</v>
      </c>
      <c r="DZ1311" s="92">
        <f t="shared" si="6574"/>
        <v>0</v>
      </c>
      <c r="EA1311" s="92">
        <f t="shared" si="6574"/>
        <v>0</v>
      </c>
      <c r="EB1311" s="92">
        <f t="shared" si="6574"/>
        <v>0</v>
      </c>
      <c r="EC1311" s="92">
        <f t="shared" si="6574"/>
        <v>0</v>
      </c>
      <c r="ED1311" s="92">
        <f t="shared" si="6574"/>
        <v>0</v>
      </c>
      <c r="EE1311" s="92">
        <f t="shared" si="6574"/>
        <v>0</v>
      </c>
      <c r="EF1311" s="92">
        <f t="shared" si="6574"/>
        <v>0</v>
      </c>
      <c r="EG1311" s="92">
        <f t="shared" si="6574"/>
        <v>0</v>
      </c>
      <c r="EH1311" s="92">
        <f t="shared" si="6574"/>
        <v>0</v>
      </c>
      <c r="EI1311" s="92">
        <f t="shared" si="6574"/>
        <v>0</v>
      </c>
      <c r="EJ1311" s="92">
        <f t="shared" si="6574"/>
        <v>0</v>
      </c>
      <c r="EK1311" s="92">
        <f t="shared" si="6574"/>
        <v>0</v>
      </c>
      <c r="EL1311" s="92">
        <f t="shared" si="6574"/>
        <v>0</v>
      </c>
      <c r="EM1311" s="92">
        <f t="shared" si="6574"/>
        <v>0</v>
      </c>
      <c r="EN1311" s="92">
        <f t="shared" si="6574"/>
        <v>0</v>
      </c>
      <c r="EO1311" s="92">
        <f t="shared" si="6574"/>
        <v>0</v>
      </c>
      <c r="EP1311" s="92">
        <f t="shared" si="6574"/>
        <v>0</v>
      </c>
      <c r="EQ1311" s="92">
        <f t="shared" si="6574"/>
        <v>0</v>
      </c>
      <c r="ER1311" s="92">
        <f t="shared" si="6574"/>
        <v>0</v>
      </c>
      <c r="ES1311" s="92">
        <f t="shared" si="6574"/>
        <v>0</v>
      </c>
      <c r="ET1311" s="92">
        <f t="shared" si="6574"/>
        <v>0</v>
      </c>
      <c r="EU1311" s="92">
        <f t="shared" si="6574"/>
        <v>0</v>
      </c>
      <c r="EV1311" s="92">
        <f t="shared" si="6574"/>
        <v>0</v>
      </c>
      <c r="EW1311" s="92">
        <f t="shared" si="6574"/>
        <v>0</v>
      </c>
      <c r="EX1311" s="92">
        <f t="shared" si="6574"/>
        <v>0</v>
      </c>
      <c r="EY1311" s="92">
        <f t="shared" si="6574"/>
        <v>0</v>
      </c>
      <c r="EZ1311" s="92">
        <f t="shared" si="6574"/>
        <v>0</v>
      </c>
      <c r="FA1311" s="92">
        <f t="shared" si="6574"/>
        <v>0</v>
      </c>
      <c r="FB1311" s="92">
        <f t="shared" si="6574"/>
        <v>0</v>
      </c>
      <c r="FC1311" s="92">
        <f t="shared" si="6574"/>
        <v>0</v>
      </c>
      <c r="FD1311" s="92">
        <f t="shared" si="6574"/>
        <v>0</v>
      </c>
      <c r="FE1311" s="92">
        <f t="shared" si="6574"/>
        <v>0</v>
      </c>
      <c r="FF1311" s="92">
        <f t="shared" si="6574"/>
        <v>0</v>
      </c>
      <c r="FG1311" s="92">
        <f t="shared" si="6574"/>
        <v>0</v>
      </c>
      <c r="FH1311" s="92">
        <f t="shared" si="6574"/>
        <v>0</v>
      </c>
      <c r="FI1311" s="92">
        <f t="shared" si="6574"/>
        <v>0</v>
      </c>
      <c r="FJ1311" s="92">
        <f t="shared" si="6574"/>
        <v>0</v>
      </c>
      <c r="FK1311" s="92">
        <f t="shared" si="6574"/>
        <v>0</v>
      </c>
      <c r="FL1311" s="92">
        <f t="shared" si="6574"/>
        <v>0</v>
      </c>
      <c r="FM1311" s="92">
        <f t="shared" si="6574"/>
        <v>0</v>
      </c>
      <c r="FN1311" s="92">
        <f t="shared" si="6574"/>
        <v>0</v>
      </c>
      <c r="FO1311" s="92">
        <f t="shared" si="6574"/>
        <v>0</v>
      </c>
      <c r="FP1311" s="92">
        <f t="shared" si="6574"/>
        <v>0</v>
      </c>
      <c r="FQ1311" s="92">
        <f t="shared" si="6574"/>
        <v>0</v>
      </c>
      <c r="FR1311" s="92">
        <f t="shared" si="6574"/>
        <v>0</v>
      </c>
      <c r="FS1311" s="92">
        <f t="shared" si="6574"/>
        <v>0</v>
      </c>
      <c r="FT1311" s="92">
        <f t="shared" ref="FT1311:GZ1311" si="6575">IF(FT$8="",0,FT1295-FT1297-FT1305)</f>
        <v>0</v>
      </c>
      <c r="FU1311" s="92">
        <f t="shared" si="6575"/>
        <v>0</v>
      </c>
      <c r="FV1311" s="92">
        <f t="shared" si="6575"/>
        <v>0</v>
      </c>
      <c r="FW1311" s="92">
        <f t="shared" si="6575"/>
        <v>0</v>
      </c>
      <c r="FX1311" s="92">
        <f t="shared" si="6575"/>
        <v>0</v>
      </c>
      <c r="FY1311" s="92">
        <f t="shared" si="6575"/>
        <v>0</v>
      </c>
      <c r="FZ1311" s="92">
        <f t="shared" si="6575"/>
        <v>0</v>
      </c>
      <c r="GA1311" s="92">
        <f t="shared" si="6575"/>
        <v>0</v>
      </c>
      <c r="GB1311" s="92">
        <f t="shared" si="6575"/>
        <v>0</v>
      </c>
      <c r="GC1311" s="92">
        <f t="shared" si="6575"/>
        <v>0</v>
      </c>
      <c r="GD1311" s="92">
        <f t="shared" si="6575"/>
        <v>0</v>
      </c>
      <c r="GE1311" s="92">
        <f t="shared" si="6575"/>
        <v>0</v>
      </c>
      <c r="GF1311" s="92">
        <f t="shared" si="6575"/>
        <v>0</v>
      </c>
      <c r="GG1311" s="92">
        <f t="shared" si="6575"/>
        <v>0</v>
      </c>
      <c r="GH1311" s="92">
        <f t="shared" si="6575"/>
        <v>0</v>
      </c>
      <c r="GI1311" s="92">
        <f t="shared" si="6575"/>
        <v>0</v>
      </c>
      <c r="GJ1311" s="92">
        <f t="shared" si="6575"/>
        <v>0</v>
      </c>
      <c r="GK1311" s="92">
        <f t="shared" si="6575"/>
        <v>0</v>
      </c>
      <c r="GL1311" s="92">
        <f t="shared" si="6575"/>
        <v>0</v>
      </c>
      <c r="GM1311" s="92">
        <f t="shared" si="6575"/>
        <v>0</v>
      </c>
      <c r="GN1311" s="92">
        <f t="shared" si="6575"/>
        <v>0</v>
      </c>
      <c r="GO1311" s="92">
        <f t="shared" si="6575"/>
        <v>0</v>
      </c>
      <c r="GP1311" s="92">
        <f t="shared" si="6575"/>
        <v>0</v>
      </c>
      <c r="GQ1311" s="92">
        <f t="shared" si="6575"/>
        <v>0</v>
      </c>
      <c r="GR1311" s="92">
        <f t="shared" si="6575"/>
        <v>0</v>
      </c>
      <c r="GS1311" s="92">
        <f t="shared" si="6575"/>
        <v>0</v>
      </c>
      <c r="GT1311" s="92">
        <f t="shared" si="6575"/>
        <v>0</v>
      </c>
      <c r="GU1311" s="92">
        <f t="shared" si="6575"/>
        <v>0</v>
      </c>
      <c r="GV1311" s="92">
        <f t="shared" si="6575"/>
        <v>0</v>
      </c>
      <c r="GW1311" s="92">
        <f t="shared" si="6575"/>
        <v>0</v>
      </c>
      <c r="GX1311" s="92">
        <f t="shared" si="6575"/>
        <v>0</v>
      </c>
      <c r="GY1311" s="92">
        <f t="shared" si="6575"/>
        <v>0</v>
      </c>
      <c r="GZ1311" s="92">
        <f t="shared" si="6575"/>
        <v>0</v>
      </c>
      <c r="HA1311" s="3"/>
      <c r="HB1311" s="3"/>
    </row>
    <row r="1312" spans="1:210" ht="4.2" customHeight="1">
      <c r="A1312" s="1"/>
      <c r="B1312" s="1"/>
      <c r="C1312" s="1"/>
      <c r="D1312" s="1"/>
      <c r="E1312" s="263"/>
      <c r="F1312" s="48"/>
      <c r="G1312" s="231"/>
      <c r="H1312" s="18"/>
      <c r="I1312" s="18"/>
      <c r="J1312" s="18"/>
      <c r="K1312" s="18"/>
      <c r="L1312" s="1"/>
      <c r="M1312" s="5"/>
      <c r="N1312" s="18"/>
      <c r="O1312" s="1"/>
      <c r="P1312" s="5"/>
      <c r="Q1312" s="1"/>
      <c r="R1312" s="1"/>
      <c r="S1312" s="5"/>
      <c r="T1312" s="7"/>
      <c r="U1312" s="24"/>
      <c r="V1312" s="1"/>
      <c r="W1312" s="18"/>
      <c r="X1312" s="10"/>
      <c r="Y1312" s="46"/>
      <c r="Z1312" s="91"/>
      <c r="AA1312" s="95"/>
      <c r="AB1312" s="95"/>
      <c r="AC1312" s="95"/>
      <c r="AD1312" s="95"/>
      <c r="AE1312" s="95"/>
      <c r="AF1312" s="95"/>
      <c r="AG1312" s="95"/>
      <c r="AH1312" s="95"/>
      <c r="AI1312" s="95"/>
      <c r="AJ1312" s="95"/>
      <c r="AK1312" s="95"/>
      <c r="AL1312" s="95"/>
      <c r="AM1312" s="95"/>
      <c r="AN1312" s="95"/>
      <c r="AO1312" s="95"/>
      <c r="AP1312" s="95"/>
      <c r="AQ1312" s="95"/>
      <c r="AR1312" s="95"/>
      <c r="AS1312" s="95"/>
      <c r="AT1312" s="95"/>
      <c r="AU1312" s="95"/>
      <c r="AV1312" s="95"/>
      <c r="AW1312" s="95"/>
      <c r="AX1312" s="95"/>
      <c r="AY1312" s="95"/>
      <c r="AZ1312" s="95"/>
      <c r="BA1312" s="95"/>
      <c r="BB1312" s="95"/>
      <c r="BC1312" s="95"/>
      <c r="BD1312" s="95"/>
      <c r="BE1312" s="95"/>
      <c r="BF1312" s="95"/>
      <c r="BG1312" s="95"/>
      <c r="BH1312" s="95"/>
      <c r="BI1312" s="95"/>
      <c r="BJ1312" s="95"/>
      <c r="BK1312" s="95"/>
      <c r="BL1312" s="95"/>
      <c r="BM1312" s="95"/>
      <c r="BN1312" s="95"/>
      <c r="BO1312" s="95"/>
      <c r="BP1312" s="95"/>
      <c r="BQ1312" s="95"/>
      <c r="BR1312" s="95"/>
      <c r="BS1312" s="95"/>
      <c r="BT1312" s="95"/>
      <c r="BU1312" s="95"/>
      <c r="BV1312" s="95"/>
      <c r="BW1312" s="95"/>
      <c r="BX1312" s="95"/>
      <c r="BY1312" s="95"/>
      <c r="BZ1312" s="95"/>
      <c r="CA1312" s="95"/>
      <c r="CB1312" s="95"/>
      <c r="CC1312" s="95"/>
      <c r="CD1312" s="95"/>
      <c r="CE1312" s="95"/>
      <c r="CF1312" s="95"/>
      <c r="CG1312" s="95"/>
      <c r="CH1312" s="95"/>
      <c r="CI1312" s="95"/>
      <c r="CJ1312" s="95"/>
      <c r="CK1312" s="95"/>
      <c r="CL1312" s="95"/>
      <c r="CM1312" s="95"/>
      <c r="CN1312" s="95"/>
      <c r="CO1312" s="95"/>
      <c r="CP1312" s="95"/>
      <c r="CQ1312" s="95"/>
      <c r="CR1312" s="95"/>
      <c r="CS1312" s="95"/>
      <c r="CT1312" s="95"/>
      <c r="CU1312" s="95"/>
      <c r="CV1312" s="95"/>
      <c r="CW1312" s="95"/>
      <c r="CX1312" s="95"/>
      <c r="CY1312" s="95"/>
      <c r="CZ1312" s="95"/>
      <c r="DA1312" s="95"/>
      <c r="DB1312" s="95"/>
      <c r="DC1312" s="95"/>
      <c r="DD1312" s="95"/>
      <c r="DE1312" s="95"/>
      <c r="DF1312" s="95"/>
      <c r="DG1312" s="95"/>
      <c r="DH1312" s="95"/>
      <c r="DI1312" s="95"/>
      <c r="DJ1312" s="95"/>
      <c r="DK1312" s="95"/>
      <c r="DL1312" s="95"/>
      <c r="DM1312" s="95"/>
      <c r="DN1312" s="95"/>
      <c r="DO1312" s="95"/>
      <c r="DP1312" s="95"/>
      <c r="DQ1312" s="95"/>
      <c r="DR1312" s="95"/>
      <c r="DS1312" s="95"/>
      <c r="DT1312" s="95"/>
      <c r="DU1312" s="95"/>
      <c r="DV1312" s="95"/>
      <c r="DW1312" s="95"/>
      <c r="DX1312" s="95"/>
      <c r="DY1312" s="95"/>
      <c r="DZ1312" s="95"/>
      <c r="EA1312" s="95"/>
      <c r="EB1312" s="95"/>
      <c r="EC1312" s="95"/>
      <c r="ED1312" s="95"/>
      <c r="EE1312" s="95"/>
      <c r="EF1312" s="95"/>
      <c r="EG1312" s="95"/>
      <c r="EH1312" s="95"/>
      <c r="EI1312" s="95"/>
      <c r="EJ1312" s="95"/>
      <c r="EK1312" s="95"/>
      <c r="EL1312" s="95"/>
      <c r="EM1312" s="95"/>
      <c r="EN1312" s="95"/>
      <c r="EO1312" s="95"/>
      <c r="EP1312" s="95"/>
      <c r="EQ1312" s="95"/>
      <c r="ER1312" s="95"/>
      <c r="ES1312" s="95"/>
      <c r="ET1312" s="95"/>
      <c r="EU1312" s="95"/>
      <c r="EV1312" s="95"/>
      <c r="EW1312" s="95"/>
      <c r="EX1312" s="95"/>
      <c r="EY1312" s="95"/>
      <c r="EZ1312" s="95"/>
      <c r="FA1312" s="95"/>
      <c r="FB1312" s="95"/>
      <c r="FC1312" s="95"/>
      <c r="FD1312" s="95"/>
      <c r="FE1312" s="95"/>
      <c r="FF1312" s="95"/>
      <c r="FG1312" s="95"/>
      <c r="FH1312" s="95"/>
      <c r="FI1312" s="95"/>
      <c r="FJ1312" s="95"/>
      <c r="FK1312" s="95"/>
      <c r="FL1312" s="95"/>
      <c r="FM1312" s="95"/>
      <c r="FN1312" s="95"/>
      <c r="FO1312" s="95"/>
      <c r="FP1312" s="95"/>
      <c r="FQ1312" s="95"/>
      <c r="FR1312" s="95"/>
      <c r="FS1312" s="95"/>
      <c r="FT1312" s="95"/>
      <c r="FU1312" s="95"/>
      <c r="FV1312" s="95"/>
      <c r="FW1312" s="95"/>
      <c r="FX1312" s="95"/>
      <c r="FY1312" s="95"/>
      <c r="FZ1312" s="95"/>
      <c r="GA1312" s="95"/>
      <c r="GB1312" s="95"/>
      <c r="GC1312" s="95"/>
      <c r="GD1312" s="95"/>
      <c r="GE1312" s="95"/>
      <c r="GF1312" s="95"/>
      <c r="GG1312" s="95"/>
      <c r="GH1312" s="95"/>
      <c r="GI1312" s="95"/>
      <c r="GJ1312" s="95"/>
      <c r="GK1312" s="95"/>
      <c r="GL1312" s="95"/>
      <c r="GM1312" s="95"/>
      <c r="GN1312" s="95"/>
      <c r="GO1312" s="95"/>
      <c r="GP1312" s="95"/>
      <c r="GQ1312" s="95"/>
      <c r="GR1312" s="95"/>
      <c r="GS1312" s="95"/>
      <c r="GT1312" s="95"/>
      <c r="GU1312" s="95"/>
      <c r="GV1312" s="95"/>
      <c r="GW1312" s="95"/>
      <c r="GX1312" s="95"/>
      <c r="GY1312" s="95"/>
      <c r="GZ1312" s="95"/>
      <c r="HA1312" s="1"/>
      <c r="HB1312" s="1"/>
    </row>
    <row r="1313" spans="1:210" ht="7.2" customHeight="1">
      <c r="A1313" s="1"/>
      <c r="B1313" s="1"/>
      <c r="C1313" s="1"/>
      <c r="D1313" s="1"/>
      <c r="E1313" s="263"/>
      <c r="F1313" s="48"/>
      <c r="G1313" s="231"/>
      <c r="H1313" s="1"/>
      <c r="I1313" s="1"/>
      <c r="J1313" s="1"/>
      <c r="K1313" s="1"/>
      <c r="L1313" s="1"/>
      <c r="M1313" s="5"/>
      <c r="N1313" s="1"/>
      <c r="O1313" s="1"/>
      <c r="P1313" s="5"/>
      <c r="Q1313" s="1"/>
      <c r="R1313" s="1"/>
      <c r="S1313" s="5"/>
      <c r="T1313" s="7"/>
      <c r="U1313" s="24"/>
      <c r="V1313" s="1"/>
      <c r="W1313" s="12"/>
      <c r="X1313" s="10"/>
      <c r="Y1313" s="46"/>
      <c r="Z1313" s="91"/>
      <c r="AA1313" s="94"/>
      <c r="AB1313" s="94"/>
      <c r="AC1313" s="94"/>
      <c r="AD1313" s="94"/>
      <c r="AE1313" s="94"/>
      <c r="AF1313" s="94"/>
      <c r="AG1313" s="94"/>
      <c r="AH1313" s="94"/>
      <c r="AI1313" s="94"/>
      <c r="AJ1313" s="94"/>
      <c r="AK1313" s="94"/>
      <c r="AL1313" s="94"/>
      <c r="AM1313" s="94"/>
      <c r="AN1313" s="94"/>
      <c r="AO1313" s="94"/>
      <c r="AP1313" s="94"/>
      <c r="AQ1313" s="94"/>
      <c r="AR1313" s="94"/>
      <c r="AS1313" s="94"/>
      <c r="AT1313" s="94"/>
      <c r="AU1313" s="94"/>
      <c r="AV1313" s="94"/>
      <c r="AW1313" s="94"/>
      <c r="AX1313" s="94"/>
      <c r="AY1313" s="94"/>
      <c r="AZ1313" s="94"/>
      <c r="BA1313" s="94"/>
      <c r="BB1313" s="94"/>
      <c r="BC1313" s="94"/>
      <c r="BD1313" s="94"/>
      <c r="BE1313" s="94"/>
      <c r="BF1313" s="94"/>
      <c r="BG1313" s="94"/>
      <c r="BH1313" s="94"/>
      <c r="BI1313" s="94"/>
      <c r="BJ1313" s="94"/>
      <c r="BK1313" s="94"/>
      <c r="BL1313" s="94"/>
      <c r="BM1313" s="94"/>
      <c r="BN1313" s="94"/>
      <c r="BO1313" s="94"/>
      <c r="BP1313" s="94"/>
      <c r="BQ1313" s="94"/>
      <c r="BR1313" s="94"/>
      <c r="BS1313" s="94"/>
      <c r="BT1313" s="94"/>
      <c r="BU1313" s="94"/>
      <c r="BV1313" s="94"/>
      <c r="BW1313" s="94"/>
      <c r="BX1313" s="94"/>
      <c r="BY1313" s="94"/>
      <c r="BZ1313" s="94"/>
      <c r="CA1313" s="94"/>
      <c r="CB1313" s="94"/>
      <c r="CC1313" s="94"/>
      <c r="CD1313" s="94"/>
      <c r="CE1313" s="94"/>
      <c r="CF1313" s="94"/>
      <c r="CG1313" s="94"/>
      <c r="CH1313" s="94"/>
      <c r="CI1313" s="94"/>
      <c r="CJ1313" s="94"/>
      <c r="CK1313" s="94"/>
      <c r="CL1313" s="94"/>
      <c r="CM1313" s="94"/>
      <c r="CN1313" s="94"/>
      <c r="CO1313" s="94"/>
      <c r="CP1313" s="94"/>
      <c r="CQ1313" s="94"/>
      <c r="CR1313" s="94"/>
      <c r="CS1313" s="94"/>
      <c r="CT1313" s="94"/>
      <c r="CU1313" s="94"/>
      <c r="CV1313" s="94"/>
      <c r="CW1313" s="94"/>
      <c r="CX1313" s="94"/>
      <c r="CY1313" s="94"/>
      <c r="CZ1313" s="94"/>
      <c r="DA1313" s="94"/>
      <c r="DB1313" s="94"/>
      <c r="DC1313" s="94"/>
      <c r="DD1313" s="94"/>
      <c r="DE1313" s="94"/>
      <c r="DF1313" s="94"/>
      <c r="DG1313" s="94"/>
      <c r="DH1313" s="94"/>
      <c r="DI1313" s="94"/>
      <c r="DJ1313" s="94"/>
      <c r="DK1313" s="94"/>
      <c r="DL1313" s="94"/>
      <c r="DM1313" s="94"/>
      <c r="DN1313" s="94"/>
      <c r="DO1313" s="94"/>
      <c r="DP1313" s="94"/>
      <c r="DQ1313" s="94"/>
      <c r="DR1313" s="94"/>
      <c r="DS1313" s="94"/>
      <c r="DT1313" s="94"/>
      <c r="DU1313" s="94"/>
      <c r="DV1313" s="94"/>
      <c r="DW1313" s="94"/>
      <c r="DX1313" s="94"/>
      <c r="DY1313" s="94"/>
      <c r="DZ1313" s="94"/>
      <c r="EA1313" s="94"/>
      <c r="EB1313" s="94"/>
      <c r="EC1313" s="94"/>
      <c r="ED1313" s="94"/>
      <c r="EE1313" s="94"/>
      <c r="EF1313" s="94"/>
      <c r="EG1313" s="94"/>
      <c r="EH1313" s="94"/>
      <c r="EI1313" s="94"/>
      <c r="EJ1313" s="94"/>
      <c r="EK1313" s="94"/>
      <c r="EL1313" s="94"/>
      <c r="EM1313" s="94"/>
      <c r="EN1313" s="94"/>
      <c r="EO1313" s="94"/>
      <c r="EP1313" s="94"/>
      <c r="EQ1313" s="94"/>
      <c r="ER1313" s="94"/>
      <c r="ES1313" s="94"/>
      <c r="ET1313" s="94"/>
      <c r="EU1313" s="94"/>
      <c r="EV1313" s="94"/>
      <c r="EW1313" s="94"/>
      <c r="EX1313" s="94"/>
      <c r="EY1313" s="94"/>
      <c r="EZ1313" s="94"/>
      <c r="FA1313" s="94"/>
      <c r="FB1313" s="94"/>
      <c r="FC1313" s="94"/>
      <c r="FD1313" s="94"/>
      <c r="FE1313" s="94"/>
      <c r="FF1313" s="94"/>
      <c r="FG1313" s="94"/>
      <c r="FH1313" s="94"/>
      <c r="FI1313" s="94"/>
      <c r="FJ1313" s="94"/>
      <c r="FK1313" s="94"/>
      <c r="FL1313" s="94"/>
      <c r="FM1313" s="94"/>
      <c r="FN1313" s="94"/>
      <c r="FO1313" s="94"/>
      <c r="FP1313" s="94"/>
      <c r="FQ1313" s="94"/>
      <c r="FR1313" s="94"/>
      <c r="FS1313" s="94"/>
      <c r="FT1313" s="94"/>
      <c r="FU1313" s="94"/>
      <c r="FV1313" s="94"/>
      <c r="FW1313" s="94"/>
      <c r="FX1313" s="94"/>
      <c r="FY1313" s="94"/>
      <c r="FZ1313" s="94"/>
      <c r="GA1313" s="94"/>
      <c r="GB1313" s="94"/>
      <c r="GC1313" s="94"/>
      <c r="GD1313" s="94"/>
      <c r="GE1313" s="94"/>
      <c r="GF1313" s="94"/>
      <c r="GG1313" s="94"/>
      <c r="GH1313" s="94"/>
      <c r="GI1313" s="94"/>
      <c r="GJ1313" s="94"/>
      <c r="GK1313" s="94"/>
      <c r="GL1313" s="94"/>
      <c r="GM1313" s="94"/>
      <c r="GN1313" s="94"/>
      <c r="GO1313" s="94"/>
      <c r="GP1313" s="94"/>
      <c r="GQ1313" s="94"/>
      <c r="GR1313" s="94"/>
      <c r="GS1313" s="94"/>
      <c r="GT1313" s="94"/>
      <c r="GU1313" s="94"/>
      <c r="GV1313" s="94"/>
      <c r="GW1313" s="94"/>
      <c r="GX1313" s="94"/>
      <c r="GY1313" s="94"/>
      <c r="GZ1313" s="94"/>
      <c r="HA1313" s="1"/>
      <c r="HB1313" s="1"/>
    </row>
    <row r="1314" spans="1:210" ht="4.2" customHeight="1">
      <c r="A1314" s="1"/>
      <c r="B1314" s="1"/>
      <c r="C1314" s="1"/>
      <c r="D1314" s="1"/>
      <c r="E1314" s="263"/>
      <c r="F1314" s="48"/>
      <c r="G1314" s="231"/>
      <c r="H1314" s="1"/>
      <c r="I1314" s="1"/>
      <c r="J1314" s="1"/>
      <c r="K1314" s="1"/>
      <c r="L1314" s="1"/>
      <c r="M1314" s="5"/>
      <c r="N1314" s="1"/>
      <c r="O1314" s="1"/>
      <c r="P1314" s="5"/>
      <c r="Q1314" s="1"/>
      <c r="R1314" s="1"/>
      <c r="S1314" s="5"/>
      <c r="T1314" s="7"/>
      <c r="U1314" s="24"/>
      <c r="V1314" s="1"/>
      <c r="W1314" s="12"/>
      <c r="X1314" s="10"/>
      <c r="Y1314" s="46"/>
      <c r="Z1314" s="91"/>
      <c r="AA1314" s="94"/>
      <c r="AB1314" s="94"/>
      <c r="AC1314" s="94"/>
      <c r="AD1314" s="94"/>
      <c r="AE1314" s="94"/>
      <c r="AF1314" s="94"/>
      <c r="AG1314" s="94"/>
      <c r="AH1314" s="94"/>
      <c r="AI1314" s="94"/>
      <c r="AJ1314" s="94"/>
      <c r="AK1314" s="94"/>
      <c r="AL1314" s="94"/>
      <c r="AM1314" s="94"/>
      <c r="AN1314" s="94"/>
      <c r="AO1314" s="94"/>
      <c r="AP1314" s="94"/>
      <c r="AQ1314" s="94"/>
      <c r="AR1314" s="94"/>
      <c r="AS1314" s="94"/>
      <c r="AT1314" s="94"/>
      <c r="AU1314" s="94"/>
      <c r="AV1314" s="94"/>
      <c r="AW1314" s="94"/>
      <c r="AX1314" s="94"/>
      <c r="AY1314" s="94"/>
      <c r="AZ1314" s="94"/>
      <c r="BA1314" s="94"/>
      <c r="BB1314" s="94"/>
      <c r="BC1314" s="94"/>
      <c r="BD1314" s="94"/>
      <c r="BE1314" s="94"/>
      <c r="BF1314" s="94"/>
      <c r="BG1314" s="94"/>
      <c r="BH1314" s="94"/>
      <c r="BI1314" s="94"/>
      <c r="BJ1314" s="94"/>
      <c r="BK1314" s="94"/>
      <c r="BL1314" s="94"/>
      <c r="BM1314" s="94"/>
      <c r="BN1314" s="94"/>
      <c r="BO1314" s="94"/>
      <c r="BP1314" s="94"/>
      <c r="BQ1314" s="94"/>
      <c r="BR1314" s="94"/>
      <c r="BS1314" s="94"/>
      <c r="BT1314" s="94"/>
      <c r="BU1314" s="94"/>
      <c r="BV1314" s="94"/>
      <c r="BW1314" s="94"/>
      <c r="BX1314" s="94"/>
      <c r="BY1314" s="94"/>
      <c r="BZ1314" s="94"/>
      <c r="CA1314" s="94"/>
      <c r="CB1314" s="94"/>
      <c r="CC1314" s="94"/>
      <c r="CD1314" s="94"/>
      <c r="CE1314" s="94"/>
      <c r="CF1314" s="94"/>
      <c r="CG1314" s="94"/>
      <c r="CH1314" s="94"/>
      <c r="CI1314" s="94"/>
      <c r="CJ1314" s="94"/>
      <c r="CK1314" s="94"/>
      <c r="CL1314" s="94"/>
      <c r="CM1314" s="94"/>
      <c r="CN1314" s="94"/>
      <c r="CO1314" s="94"/>
      <c r="CP1314" s="94"/>
      <c r="CQ1314" s="94"/>
      <c r="CR1314" s="94"/>
      <c r="CS1314" s="94"/>
      <c r="CT1314" s="94"/>
      <c r="CU1314" s="94"/>
      <c r="CV1314" s="94"/>
      <c r="CW1314" s="94"/>
      <c r="CX1314" s="94"/>
      <c r="CY1314" s="94"/>
      <c r="CZ1314" s="94"/>
      <c r="DA1314" s="94"/>
      <c r="DB1314" s="94"/>
      <c r="DC1314" s="94"/>
      <c r="DD1314" s="94"/>
      <c r="DE1314" s="94"/>
      <c r="DF1314" s="94"/>
      <c r="DG1314" s="94"/>
      <c r="DH1314" s="94"/>
      <c r="DI1314" s="94"/>
      <c r="DJ1314" s="94"/>
      <c r="DK1314" s="94"/>
      <c r="DL1314" s="94"/>
      <c r="DM1314" s="94"/>
      <c r="DN1314" s="94"/>
      <c r="DO1314" s="94"/>
      <c r="DP1314" s="94"/>
      <c r="DQ1314" s="94"/>
      <c r="DR1314" s="94"/>
      <c r="DS1314" s="94"/>
      <c r="DT1314" s="94"/>
      <c r="DU1314" s="94"/>
      <c r="DV1314" s="94"/>
      <c r="DW1314" s="94"/>
      <c r="DX1314" s="94"/>
      <c r="DY1314" s="94"/>
      <c r="DZ1314" s="94"/>
      <c r="EA1314" s="94"/>
      <c r="EB1314" s="94"/>
      <c r="EC1314" s="94"/>
      <c r="ED1314" s="94"/>
      <c r="EE1314" s="94"/>
      <c r="EF1314" s="94"/>
      <c r="EG1314" s="94"/>
      <c r="EH1314" s="94"/>
      <c r="EI1314" s="94"/>
      <c r="EJ1314" s="94"/>
      <c r="EK1314" s="94"/>
      <c r="EL1314" s="94"/>
      <c r="EM1314" s="94"/>
      <c r="EN1314" s="94"/>
      <c r="EO1314" s="94"/>
      <c r="EP1314" s="94"/>
      <c r="EQ1314" s="94"/>
      <c r="ER1314" s="94"/>
      <c r="ES1314" s="94"/>
      <c r="ET1314" s="94"/>
      <c r="EU1314" s="94"/>
      <c r="EV1314" s="94"/>
      <c r="EW1314" s="94"/>
      <c r="EX1314" s="94"/>
      <c r="EY1314" s="94"/>
      <c r="EZ1314" s="94"/>
      <c r="FA1314" s="94"/>
      <c r="FB1314" s="94"/>
      <c r="FC1314" s="94"/>
      <c r="FD1314" s="94"/>
      <c r="FE1314" s="94"/>
      <c r="FF1314" s="94"/>
      <c r="FG1314" s="94"/>
      <c r="FH1314" s="94"/>
      <c r="FI1314" s="94"/>
      <c r="FJ1314" s="94"/>
      <c r="FK1314" s="94"/>
      <c r="FL1314" s="94"/>
      <c r="FM1314" s="94"/>
      <c r="FN1314" s="94"/>
      <c r="FO1314" s="94"/>
      <c r="FP1314" s="94"/>
      <c r="FQ1314" s="94"/>
      <c r="FR1314" s="94"/>
      <c r="FS1314" s="94"/>
      <c r="FT1314" s="94"/>
      <c r="FU1314" s="94"/>
      <c r="FV1314" s="94"/>
      <c r="FW1314" s="94"/>
      <c r="FX1314" s="94"/>
      <c r="FY1314" s="94"/>
      <c r="FZ1314" s="94"/>
      <c r="GA1314" s="94"/>
      <c r="GB1314" s="94"/>
      <c r="GC1314" s="94"/>
      <c r="GD1314" s="94"/>
      <c r="GE1314" s="94"/>
      <c r="GF1314" s="94"/>
      <c r="GG1314" s="94"/>
      <c r="GH1314" s="94"/>
      <c r="GI1314" s="94"/>
      <c r="GJ1314" s="94"/>
      <c r="GK1314" s="94"/>
      <c r="GL1314" s="94"/>
      <c r="GM1314" s="94"/>
      <c r="GN1314" s="94"/>
      <c r="GO1314" s="94"/>
      <c r="GP1314" s="94"/>
      <c r="GQ1314" s="94"/>
      <c r="GR1314" s="94"/>
      <c r="GS1314" s="94"/>
      <c r="GT1314" s="94"/>
      <c r="GU1314" s="94"/>
      <c r="GV1314" s="94"/>
      <c r="GW1314" s="94"/>
      <c r="GX1314" s="94"/>
      <c r="GY1314" s="94"/>
      <c r="GZ1314" s="94"/>
      <c r="HA1314" s="1"/>
      <c r="HB1314" s="1"/>
    </row>
    <row r="1315" spans="1:210" ht="7.2" customHeight="1">
      <c r="A1315" s="1"/>
      <c r="B1315" s="1"/>
      <c r="C1315" s="1"/>
      <c r="D1315" s="1"/>
      <c r="E1315" s="263"/>
      <c r="F1315" s="48"/>
      <c r="G1315" s="231"/>
      <c r="H1315" s="1"/>
      <c r="I1315" s="1"/>
      <c r="J1315" s="1"/>
      <c r="K1315" s="1"/>
      <c r="L1315" s="1"/>
      <c r="M1315" s="5"/>
      <c r="N1315" s="1"/>
      <c r="O1315" s="1"/>
      <c r="P1315" s="5"/>
      <c r="Q1315" s="1"/>
      <c r="R1315" s="1"/>
      <c r="S1315" s="5"/>
      <c r="T1315" s="7"/>
      <c r="U1315" s="24"/>
      <c r="V1315" s="1"/>
      <c r="W1315" s="12"/>
      <c r="X1315" s="10"/>
      <c r="Y1315" s="46"/>
      <c r="Z1315" s="91"/>
      <c r="AA1315" s="94"/>
      <c r="AB1315" s="94"/>
      <c r="AC1315" s="94"/>
      <c r="AD1315" s="94"/>
      <c r="AE1315" s="94"/>
      <c r="AF1315" s="94"/>
      <c r="AG1315" s="94"/>
      <c r="AH1315" s="94"/>
      <c r="AI1315" s="94"/>
      <c r="AJ1315" s="94"/>
      <c r="AK1315" s="94"/>
      <c r="AL1315" s="94"/>
      <c r="AM1315" s="94"/>
      <c r="AN1315" s="94"/>
      <c r="AO1315" s="94"/>
      <c r="AP1315" s="94"/>
      <c r="AQ1315" s="94"/>
      <c r="AR1315" s="94"/>
      <c r="AS1315" s="94"/>
      <c r="AT1315" s="94"/>
      <c r="AU1315" s="94"/>
      <c r="AV1315" s="94"/>
      <c r="AW1315" s="94"/>
      <c r="AX1315" s="94"/>
      <c r="AY1315" s="94"/>
      <c r="AZ1315" s="94"/>
      <c r="BA1315" s="94"/>
      <c r="BB1315" s="94"/>
      <c r="BC1315" s="94"/>
      <c r="BD1315" s="94"/>
      <c r="BE1315" s="94"/>
      <c r="BF1315" s="94"/>
      <c r="BG1315" s="94"/>
      <c r="BH1315" s="94"/>
      <c r="BI1315" s="94"/>
      <c r="BJ1315" s="94"/>
      <c r="BK1315" s="94"/>
      <c r="BL1315" s="94"/>
      <c r="BM1315" s="94"/>
      <c r="BN1315" s="94"/>
      <c r="BO1315" s="94"/>
      <c r="BP1315" s="94"/>
      <c r="BQ1315" s="94"/>
      <c r="BR1315" s="94"/>
      <c r="BS1315" s="94"/>
      <c r="BT1315" s="94"/>
      <c r="BU1315" s="94"/>
      <c r="BV1315" s="94"/>
      <c r="BW1315" s="94"/>
      <c r="BX1315" s="94"/>
      <c r="BY1315" s="94"/>
      <c r="BZ1315" s="94"/>
      <c r="CA1315" s="94"/>
      <c r="CB1315" s="94"/>
      <c r="CC1315" s="94"/>
      <c r="CD1315" s="94"/>
      <c r="CE1315" s="94"/>
      <c r="CF1315" s="94"/>
      <c r="CG1315" s="94"/>
      <c r="CH1315" s="94"/>
      <c r="CI1315" s="94"/>
      <c r="CJ1315" s="94"/>
      <c r="CK1315" s="94"/>
      <c r="CL1315" s="94"/>
      <c r="CM1315" s="94"/>
      <c r="CN1315" s="94"/>
      <c r="CO1315" s="94"/>
      <c r="CP1315" s="94"/>
      <c r="CQ1315" s="94"/>
      <c r="CR1315" s="94"/>
      <c r="CS1315" s="94"/>
      <c r="CT1315" s="94"/>
      <c r="CU1315" s="94"/>
      <c r="CV1315" s="94"/>
      <c r="CW1315" s="94"/>
      <c r="CX1315" s="94"/>
      <c r="CY1315" s="94"/>
      <c r="CZ1315" s="94"/>
      <c r="DA1315" s="94"/>
      <c r="DB1315" s="94"/>
      <c r="DC1315" s="94"/>
      <c r="DD1315" s="94"/>
      <c r="DE1315" s="94"/>
      <c r="DF1315" s="94"/>
      <c r="DG1315" s="94"/>
      <c r="DH1315" s="94"/>
      <c r="DI1315" s="94"/>
      <c r="DJ1315" s="94"/>
      <c r="DK1315" s="94"/>
      <c r="DL1315" s="94"/>
      <c r="DM1315" s="94"/>
      <c r="DN1315" s="94"/>
      <c r="DO1315" s="94"/>
      <c r="DP1315" s="94"/>
      <c r="DQ1315" s="94"/>
      <c r="DR1315" s="94"/>
      <c r="DS1315" s="94"/>
      <c r="DT1315" s="94"/>
      <c r="DU1315" s="94"/>
      <c r="DV1315" s="94"/>
      <c r="DW1315" s="94"/>
      <c r="DX1315" s="94"/>
      <c r="DY1315" s="94"/>
      <c r="DZ1315" s="94"/>
      <c r="EA1315" s="94"/>
      <c r="EB1315" s="94"/>
      <c r="EC1315" s="94"/>
      <c r="ED1315" s="94"/>
      <c r="EE1315" s="94"/>
      <c r="EF1315" s="94"/>
      <c r="EG1315" s="94"/>
      <c r="EH1315" s="94"/>
      <c r="EI1315" s="94"/>
      <c r="EJ1315" s="94"/>
      <c r="EK1315" s="94"/>
      <c r="EL1315" s="94"/>
      <c r="EM1315" s="94"/>
      <c r="EN1315" s="94"/>
      <c r="EO1315" s="94"/>
      <c r="EP1315" s="94"/>
      <c r="EQ1315" s="94"/>
      <c r="ER1315" s="94"/>
      <c r="ES1315" s="94"/>
      <c r="ET1315" s="94"/>
      <c r="EU1315" s="94"/>
      <c r="EV1315" s="94"/>
      <c r="EW1315" s="94"/>
      <c r="EX1315" s="94"/>
      <c r="EY1315" s="94"/>
      <c r="EZ1315" s="94"/>
      <c r="FA1315" s="94"/>
      <c r="FB1315" s="94"/>
      <c r="FC1315" s="94"/>
      <c r="FD1315" s="94"/>
      <c r="FE1315" s="94"/>
      <c r="FF1315" s="94"/>
      <c r="FG1315" s="94"/>
      <c r="FH1315" s="94"/>
      <c r="FI1315" s="94"/>
      <c r="FJ1315" s="94"/>
      <c r="FK1315" s="94"/>
      <c r="FL1315" s="94"/>
      <c r="FM1315" s="94"/>
      <c r="FN1315" s="94"/>
      <c r="FO1315" s="94"/>
      <c r="FP1315" s="94"/>
      <c r="FQ1315" s="94"/>
      <c r="FR1315" s="94"/>
      <c r="FS1315" s="94"/>
      <c r="FT1315" s="94"/>
      <c r="FU1315" s="94"/>
      <c r="FV1315" s="94"/>
      <c r="FW1315" s="94"/>
      <c r="FX1315" s="94"/>
      <c r="FY1315" s="94"/>
      <c r="FZ1315" s="94"/>
      <c r="GA1315" s="94"/>
      <c r="GB1315" s="94"/>
      <c r="GC1315" s="94"/>
      <c r="GD1315" s="94"/>
      <c r="GE1315" s="94"/>
      <c r="GF1315" s="94"/>
      <c r="GG1315" s="94"/>
      <c r="GH1315" s="94"/>
      <c r="GI1315" s="94"/>
      <c r="GJ1315" s="94"/>
      <c r="GK1315" s="94"/>
      <c r="GL1315" s="94"/>
      <c r="GM1315" s="94"/>
      <c r="GN1315" s="94"/>
      <c r="GO1315" s="94"/>
      <c r="GP1315" s="94"/>
      <c r="GQ1315" s="94"/>
      <c r="GR1315" s="94"/>
      <c r="GS1315" s="94"/>
      <c r="GT1315" s="94"/>
      <c r="GU1315" s="94"/>
      <c r="GV1315" s="94"/>
      <c r="GW1315" s="94"/>
      <c r="GX1315" s="94"/>
      <c r="GY1315" s="94"/>
      <c r="GZ1315" s="94"/>
      <c r="HA1315" s="1"/>
      <c r="HB1315" s="1"/>
    </row>
    <row r="1316" spans="1:210" ht="4.2" customHeight="1">
      <c r="A1316" s="1"/>
      <c r="B1316" s="1"/>
      <c r="C1316" s="1"/>
      <c r="D1316" s="1"/>
      <c r="E1316" s="263"/>
      <c r="F1316" s="48"/>
      <c r="G1316" s="231"/>
      <c r="H1316" s="1"/>
      <c r="I1316" s="1"/>
      <c r="J1316" s="1"/>
      <c r="K1316" s="1"/>
      <c r="L1316" s="1"/>
      <c r="M1316" s="5"/>
      <c r="N1316" s="1"/>
      <c r="O1316" s="1"/>
      <c r="P1316" s="5"/>
      <c r="Q1316" s="1"/>
      <c r="R1316" s="1"/>
      <c r="S1316" s="5"/>
      <c r="T1316" s="7"/>
      <c r="U1316" s="24"/>
      <c r="V1316" s="1"/>
      <c r="W1316" s="12"/>
      <c r="X1316" s="10"/>
      <c r="Y1316" s="46"/>
      <c r="Z1316" s="91"/>
      <c r="AA1316" s="94"/>
      <c r="AB1316" s="94"/>
      <c r="AC1316" s="94"/>
      <c r="AD1316" s="94"/>
      <c r="AE1316" s="94"/>
      <c r="AF1316" s="94"/>
      <c r="AG1316" s="94"/>
      <c r="AH1316" s="94"/>
      <c r="AI1316" s="94"/>
      <c r="AJ1316" s="94"/>
      <c r="AK1316" s="94"/>
      <c r="AL1316" s="94"/>
      <c r="AM1316" s="94"/>
      <c r="AN1316" s="94"/>
      <c r="AO1316" s="94"/>
      <c r="AP1316" s="94"/>
      <c r="AQ1316" s="94"/>
      <c r="AR1316" s="94"/>
      <c r="AS1316" s="94"/>
      <c r="AT1316" s="94"/>
      <c r="AU1316" s="94"/>
      <c r="AV1316" s="94"/>
      <c r="AW1316" s="94"/>
      <c r="AX1316" s="94"/>
      <c r="AY1316" s="94"/>
      <c r="AZ1316" s="94"/>
      <c r="BA1316" s="94"/>
      <c r="BB1316" s="94"/>
      <c r="BC1316" s="94"/>
      <c r="BD1316" s="94"/>
      <c r="BE1316" s="94"/>
      <c r="BF1316" s="94"/>
      <c r="BG1316" s="94"/>
      <c r="BH1316" s="94"/>
      <c r="BI1316" s="94"/>
      <c r="BJ1316" s="94"/>
      <c r="BK1316" s="94"/>
      <c r="BL1316" s="94"/>
      <c r="BM1316" s="94"/>
      <c r="BN1316" s="94"/>
      <c r="BO1316" s="94"/>
      <c r="BP1316" s="94"/>
      <c r="BQ1316" s="94"/>
      <c r="BR1316" s="94"/>
      <c r="BS1316" s="94"/>
      <c r="BT1316" s="94"/>
      <c r="BU1316" s="94"/>
      <c r="BV1316" s="94"/>
      <c r="BW1316" s="94"/>
      <c r="BX1316" s="94"/>
      <c r="BY1316" s="94"/>
      <c r="BZ1316" s="94"/>
      <c r="CA1316" s="94"/>
      <c r="CB1316" s="94"/>
      <c r="CC1316" s="94"/>
      <c r="CD1316" s="94"/>
      <c r="CE1316" s="94"/>
      <c r="CF1316" s="94"/>
      <c r="CG1316" s="94"/>
      <c r="CH1316" s="94"/>
      <c r="CI1316" s="94"/>
      <c r="CJ1316" s="94"/>
      <c r="CK1316" s="94"/>
      <c r="CL1316" s="94"/>
      <c r="CM1316" s="94"/>
      <c r="CN1316" s="94"/>
      <c r="CO1316" s="94"/>
      <c r="CP1316" s="94"/>
      <c r="CQ1316" s="94"/>
      <c r="CR1316" s="94"/>
      <c r="CS1316" s="94"/>
      <c r="CT1316" s="94"/>
      <c r="CU1316" s="94"/>
      <c r="CV1316" s="94"/>
      <c r="CW1316" s="94"/>
      <c r="CX1316" s="94"/>
      <c r="CY1316" s="94"/>
      <c r="CZ1316" s="94"/>
      <c r="DA1316" s="94"/>
      <c r="DB1316" s="94"/>
      <c r="DC1316" s="94"/>
      <c r="DD1316" s="94"/>
      <c r="DE1316" s="94"/>
      <c r="DF1316" s="94"/>
      <c r="DG1316" s="94"/>
      <c r="DH1316" s="94"/>
      <c r="DI1316" s="94"/>
      <c r="DJ1316" s="94"/>
      <c r="DK1316" s="94"/>
      <c r="DL1316" s="94"/>
      <c r="DM1316" s="94"/>
      <c r="DN1316" s="94"/>
      <c r="DO1316" s="94"/>
      <c r="DP1316" s="94"/>
      <c r="DQ1316" s="94"/>
      <c r="DR1316" s="94"/>
      <c r="DS1316" s="94"/>
      <c r="DT1316" s="94"/>
      <c r="DU1316" s="94"/>
      <c r="DV1316" s="94"/>
      <c r="DW1316" s="94"/>
      <c r="DX1316" s="94"/>
      <c r="DY1316" s="94"/>
      <c r="DZ1316" s="94"/>
      <c r="EA1316" s="94"/>
      <c r="EB1316" s="94"/>
      <c r="EC1316" s="94"/>
      <c r="ED1316" s="94"/>
      <c r="EE1316" s="94"/>
      <c r="EF1316" s="94"/>
      <c r="EG1316" s="94"/>
      <c r="EH1316" s="94"/>
      <c r="EI1316" s="94"/>
      <c r="EJ1316" s="94"/>
      <c r="EK1316" s="94"/>
      <c r="EL1316" s="94"/>
      <c r="EM1316" s="94"/>
      <c r="EN1316" s="94"/>
      <c r="EO1316" s="94"/>
      <c r="EP1316" s="94"/>
      <c r="EQ1316" s="94"/>
      <c r="ER1316" s="94"/>
      <c r="ES1316" s="94"/>
      <c r="ET1316" s="94"/>
      <c r="EU1316" s="94"/>
      <c r="EV1316" s="94"/>
      <c r="EW1316" s="94"/>
      <c r="EX1316" s="94"/>
      <c r="EY1316" s="94"/>
      <c r="EZ1316" s="94"/>
      <c r="FA1316" s="94"/>
      <c r="FB1316" s="94"/>
      <c r="FC1316" s="94"/>
      <c r="FD1316" s="94"/>
      <c r="FE1316" s="94"/>
      <c r="FF1316" s="94"/>
      <c r="FG1316" s="94"/>
      <c r="FH1316" s="94"/>
      <c r="FI1316" s="94"/>
      <c r="FJ1316" s="94"/>
      <c r="FK1316" s="94"/>
      <c r="FL1316" s="94"/>
      <c r="FM1316" s="94"/>
      <c r="FN1316" s="94"/>
      <c r="FO1316" s="94"/>
      <c r="FP1316" s="94"/>
      <c r="FQ1316" s="94"/>
      <c r="FR1316" s="94"/>
      <c r="FS1316" s="94"/>
      <c r="FT1316" s="94"/>
      <c r="FU1316" s="94"/>
      <c r="FV1316" s="94"/>
      <c r="FW1316" s="94"/>
      <c r="FX1316" s="94"/>
      <c r="FY1316" s="94"/>
      <c r="FZ1316" s="94"/>
      <c r="GA1316" s="94"/>
      <c r="GB1316" s="94"/>
      <c r="GC1316" s="94"/>
      <c r="GD1316" s="94"/>
      <c r="GE1316" s="94"/>
      <c r="GF1316" s="94"/>
      <c r="GG1316" s="94"/>
      <c r="GH1316" s="94"/>
      <c r="GI1316" s="94"/>
      <c r="GJ1316" s="94"/>
      <c r="GK1316" s="94"/>
      <c r="GL1316" s="94"/>
      <c r="GM1316" s="94"/>
      <c r="GN1316" s="94"/>
      <c r="GO1316" s="94"/>
      <c r="GP1316" s="94"/>
      <c r="GQ1316" s="94"/>
      <c r="GR1316" s="94"/>
      <c r="GS1316" s="94"/>
      <c r="GT1316" s="94"/>
      <c r="GU1316" s="94"/>
      <c r="GV1316" s="94"/>
      <c r="GW1316" s="94"/>
      <c r="GX1316" s="94"/>
      <c r="GY1316" s="94"/>
      <c r="GZ1316" s="94"/>
      <c r="HA1316" s="1"/>
      <c r="HB1316" s="1"/>
    </row>
    <row r="1317" spans="1:210" s="122" customFormat="1" ht="4.2" customHeight="1">
      <c r="A1317" s="60"/>
      <c r="B1317" s="60"/>
      <c r="C1317" s="60"/>
      <c r="D1317" s="60"/>
      <c r="E1317" s="273"/>
      <c r="F1317" s="116"/>
      <c r="G1317" s="117"/>
      <c r="H1317" s="60"/>
      <c r="I1317" s="60"/>
      <c r="J1317" s="60"/>
      <c r="K1317" s="60"/>
      <c r="L1317" s="60"/>
      <c r="M1317" s="117"/>
      <c r="N1317" s="60"/>
      <c r="O1317" s="60"/>
      <c r="P1317" s="231"/>
      <c r="Q1317" s="60"/>
      <c r="R1317" s="60"/>
      <c r="S1317" s="117"/>
      <c r="T1317" s="211"/>
      <c r="U1317" s="117"/>
      <c r="V1317" s="60"/>
      <c r="W1317" s="118"/>
      <c r="X1317" s="118"/>
      <c r="Y1317" s="119"/>
      <c r="Z1317" s="91"/>
      <c r="AA1317" s="121"/>
      <c r="AB1317" s="121"/>
      <c r="AC1317" s="121"/>
      <c r="AD1317" s="121"/>
      <c r="AE1317" s="121"/>
      <c r="AF1317" s="121"/>
      <c r="AG1317" s="121"/>
      <c r="AH1317" s="121"/>
      <c r="AI1317" s="121"/>
      <c r="AJ1317" s="121"/>
      <c r="AK1317" s="121"/>
      <c r="AL1317" s="121"/>
      <c r="AM1317" s="121"/>
      <c r="AN1317" s="121"/>
      <c r="AO1317" s="121"/>
      <c r="AP1317" s="121"/>
      <c r="AQ1317" s="121"/>
      <c r="AR1317" s="121"/>
      <c r="AS1317" s="121"/>
      <c r="AT1317" s="121"/>
      <c r="AU1317" s="121"/>
      <c r="AV1317" s="121"/>
      <c r="AW1317" s="121"/>
      <c r="AX1317" s="121"/>
      <c r="AY1317" s="121"/>
      <c r="AZ1317" s="121"/>
      <c r="BA1317" s="121"/>
      <c r="BB1317" s="121"/>
      <c r="BC1317" s="121"/>
      <c r="BD1317" s="121"/>
      <c r="BE1317" s="121"/>
      <c r="BF1317" s="121"/>
      <c r="BG1317" s="121"/>
      <c r="BH1317" s="121"/>
      <c r="BI1317" s="121"/>
      <c r="BJ1317" s="121"/>
      <c r="BK1317" s="121"/>
      <c r="BL1317" s="121"/>
      <c r="BM1317" s="121"/>
      <c r="BN1317" s="121"/>
      <c r="BO1317" s="121"/>
      <c r="BP1317" s="121"/>
      <c r="BQ1317" s="121"/>
      <c r="BR1317" s="121"/>
      <c r="BS1317" s="121"/>
      <c r="BT1317" s="121"/>
      <c r="BU1317" s="121"/>
      <c r="BV1317" s="121"/>
      <c r="BW1317" s="121"/>
      <c r="BX1317" s="121"/>
      <c r="BY1317" s="121"/>
      <c r="BZ1317" s="121"/>
      <c r="CA1317" s="121"/>
      <c r="CB1317" s="121"/>
      <c r="CC1317" s="121"/>
      <c r="CD1317" s="121"/>
      <c r="CE1317" s="121"/>
      <c r="CF1317" s="121"/>
      <c r="CG1317" s="121"/>
      <c r="CH1317" s="121"/>
      <c r="CI1317" s="121"/>
      <c r="CJ1317" s="121"/>
      <c r="CK1317" s="121"/>
      <c r="CL1317" s="121"/>
      <c r="CM1317" s="121"/>
      <c r="CN1317" s="121"/>
      <c r="CO1317" s="121"/>
      <c r="CP1317" s="121"/>
      <c r="CQ1317" s="121"/>
      <c r="CR1317" s="121"/>
      <c r="CS1317" s="121"/>
      <c r="CT1317" s="121"/>
      <c r="CU1317" s="121"/>
      <c r="CV1317" s="121"/>
      <c r="CW1317" s="121"/>
      <c r="CX1317" s="121"/>
      <c r="CY1317" s="121"/>
      <c r="CZ1317" s="121"/>
      <c r="DA1317" s="121"/>
      <c r="DB1317" s="121"/>
      <c r="DC1317" s="121"/>
      <c r="DD1317" s="121"/>
      <c r="DE1317" s="121"/>
      <c r="DF1317" s="121"/>
      <c r="DG1317" s="121"/>
      <c r="DH1317" s="121"/>
      <c r="DI1317" s="121"/>
      <c r="DJ1317" s="121"/>
      <c r="DK1317" s="121"/>
      <c r="DL1317" s="121"/>
      <c r="DM1317" s="121"/>
      <c r="DN1317" s="121"/>
      <c r="DO1317" s="121"/>
      <c r="DP1317" s="121"/>
      <c r="DQ1317" s="121"/>
      <c r="DR1317" s="121"/>
      <c r="DS1317" s="121"/>
      <c r="DT1317" s="121"/>
      <c r="DU1317" s="121"/>
      <c r="DV1317" s="121"/>
      <c r="DW1317" s="121"/>
      <c r="DX1317" s="121"/>
      <c r="DY1317" s="121"/>
      <c r="DZ1317" s="121"/>
      <c r="EA1317" s="121"/>
      <c r="EB1317" s="121"/>
      <c r="EC1317" s="121"/>
      <c r="ED1317" s="121"/>
      <c r="EE1317" s="121"/>
      <c r="EF1317" s="121"/>
      <c r="EG1317" s="121"/>
      <c r="EH1317" s="121"/>
      <c r="EI1317" s="121"/>
      <c r="EJ1317" s="121"/>
      <c r="EK1317" s="121"/>
      <c r="EL1317" s="121"/>
      <c r="EM1317" s="121"/>
      <c r="EN1317" s="121"/>
      <c r="EO1317" s="121"/>
      <c r="EP1317" s="121"/>
      <c r="EQ1317" s="121"/>
      <c r="ER1317" s="121"/>
      <c r="ES1317" s="121"/>
      <c r="ET1317" s="121"/>
      <c r="EU1317" s="121"/>
      <c r="EV1317" s="121"/>
      <c r="EW1317" s="121"/>
      <c r="EX1317" s="121"/>
      <c r="EY1317" s="121"/>
      <c r="EZ1317" s="121"/>
      <c r="FA1317" s="121"/>
      <c r="FB1317" s="121"/>
      <c r="FC1317" s="121"/>
      <c r="FD1317" s="121"/>
      <c r="FE1317" s="121"/>
      <c r="FF1317" s="121"/>
      <c r="FG1317" s="121"/>
      <c r="FH1317" s="121"/>
      <c r="FI1317" s="121"/>
      <c r="FJ1317" s="121"/>
      <c r="FK1317" s="121"/>
      <c r="FL1317" s="121"/>
      <c r="FM1317" s="121"/>
      <c r="FN1317" s="121"/>
      <c r="FO1317" s="121"/>
      <c r="FP1317" s="121"/>
      <c r="FQ1317" s="121"/>
      <c r="FR1317" s="121"/>
      <c r="FS1317" s="121"/>
      <c r="FT1317" s="121"/>
      <c r="FU1317" s="121"/>
      <c r="FV1317" s="121"/>
      <c r="FW1317" s="121"/>
      <c r="FX1317" s="121"/>
      <c r="FY1317" s="121"/>
      <c r="FZ1317" s="121"/>
      <c r="GA1317" s="121"/>
      <c r="GB1317" s="121"/>
      <c r="GC1317" s="121"/>
      <c r="GD1317" s="121"/>
      <c r="GE1317" s="121"/>
      <c r="GF1317" s="121"/>
      <c r="GG1317" s="121"/>
      <c r="GH1317" s="121"/>
      <c r="GI1317" s="121"/>
      <c r="GJ1317" s="121"/>
      <c r="GK1317" s="121"/>
      <c r="GL1317" s="121"/>
      <c r="GM1317" s="121"/>
      <c r="GN1317" s="121"/>
      <c r="GO1317" s="121"/>
      <c r="GP1317" s="121"/>
      <c r="GQ1317" s="121"/>
      <c r="GR1317" s="121"/>
      <c r="GS1317" s="121"/>
      <c r="GT1317" s="121"/>
      <c r="GU1317" s="121"/>
      <c r="GV1317" s="121"/>
      <c r="GW1317" s="121"/>
      <c r="GX1317" s="121"/>
      <c r="GY1317" s="121"/>
      <c r="GZ1317" s="121"/>
      <c r="HA1317" s="60"/>
      <c r="HB1317" s="60"/>
    </row>
    <row r="1318" spans="1:210" s="4" customFormat="1">
      <c r="A1318" s="3"/>
      <c r="B1318" s="3"/>
      <c r="C1318" s="3"/>
      <c r="D1318" s="3"/>
      <c r="E1318" s="9"/>
      <c r="F1318" s="51"/>
      <c r="G1318" s="250" t="s">
        <v>6</v>
      </c>
      <c r="H1318" s="3" t="s">
        <v>268</v>
      </c>
      <c r="I1318" s="3"/>
      <c r="J1318" s="3"/>
      <c r="K1318" s="3"/>
      <c r="L1318" s="3"/>
      <c r="M1318" s="5"/>
      <c r="N1318" s="3" t="str">
        <f>Главная!$Y$8</f>
        <v>итого</v>
      </c>
      <c r="O1318" s="3"/>
      <c r="P1318" s="5"/>
      <c r="Q1318" s="3" t="s">
        <v>26</v>
      </c>
      <c r="R1318" s="3"/>
      <c r="S1318" s="5"/>
      <c r="T1318" s="84"/>
      <c r="U1318" s="24"/>
      <c r="V1318" s="3"/>
      <c r="W1318" s="12">
        <f>SUM($Y1318:$HA1318)</f>
        <v>0</v>
      </c>
      <c r="X1318" s="12"/>
      <c r="Y1318" s="46"/>
      <c r="Z1318" s="91"/>
      <c r="AA1318" s="92">
        <f t="shared" ref="AA1318:BF1318" si="6576">IF(AA$8="",0,AA1235+AA1295-AA1297-AA1305)</f>
        <v>0</v>
      </c>
      <c r="AB1318" s="92">
        <f t="shared" si="6576"/>
        <v>0</v>
      </c>
      <c r="AC1318" s="92">
        <f t="shared" si="6576"/>
        <v>0</v>
      </c>
      <c r="AD1318" s="92">
        <f t="shared" si="6576"/>
        <v>0</v>
      </c>
      <c r="AE1318" s="92">
        <f t="shared" si="6576"/>
        <v>0</v>
      </c>
      <c r="AF1318" s="92">
        <f t="shared" si="6576"/>
        <v>0</v>
      </c>
      <c r="AG1318" s="92">
        <f t="shared" si="6576"/>
        <v>0</v>
      </c>
      <c r="AH1318" s="92">
        <f t="shared" si="6576"/>
        <v>0</v>
      </c>
      <c r="AI1318" s="92">
        <f t="shared" si="6576"/>
        <v>0</v>
      </c>
      <c r="AJ1318" s="92">
        <f t="shared" si="6576"/>
        <v>0</v>
      </c>
      <c r="AK1318" s="92">
        <f t="shared" si="6576"/>
        <v>0</v>
      </c>
      <c r="AL1318" s="92">
        <f t="shared" si="6576"/>
        <v>0</v>
      </c>
      <c r="AM1318" s="92">
        <f t="shared" si="6576"/>
        <v>0</v>
      </c>
      <c r="AN1318" s="92">
        <f t="shared" si="6576"/>
        <v>0</v>
      </c>
      <c r="AO1318" s="92">
        <f t="shared" si="6576"/>
        <v>0</v>
      </c>
      <c r="AP1318" s="92">
        <f t="shared" si="6576"/>
        <v>0</v>
      </c>
      <c r="AQ1318" s="92">
        <f t="shared" si="6576"/>
        <v>0</v>
      </c>
      <c r="AR1318" s="92">
        <f t="shared" si="6576"/>
        <v>0</v>
      </c>
      <c r="AS1318" s="92">
        <f t="shared" si="6576"/>
        <v>0</v>
      </c>
      <c r="AT1318" s="92">
        <f t="shared" si="6576"/>
        <v>0</v>
      </c>
      <c r="AU1318" s="92">
        <f t="shared" si="6576"/>
        <v>0</v>
      </c>
      <c r="AV1318" s="92">
        <f t="shared" si="6576"/>
        <v>0</v>
      </c>
      <c r="AW1318" s="92">
        <f t="shared" si="6576"/>
        <v>0</v>
      </c>
      <c r="AX1318" s="92">
        <f t="shared" si="6576"/>
        <v>0</v>
      </c>
      <c r="AY1318" s="92">
        <f t="shared" si="6576"/>
        <v>0</v>
      </c>
      <c r="AZ1318" s="92">
        <f t="shared" si="6576"/>
        <v>0</v>
      </c>
      <c r="BA1318" s="92">
        <f t="shared" si="6576"/>
        <v>0</v>
      </c>
      <c r="BB1318" s="92">
        <f t="shared" si="6576"/>
        <v>0</v>
      </c>
      <c r="BC1318" s="92">
        <f t="shared" si="6576"/>
        <v>0</v>
      </c>
      <c r="BD1318" s="92">
        <f t="shared" si="6576"/>
        <v>0</v>
      </c>
      <c r="BE1318" s="92">
        <f t="shared" si="6576"/>
        <v>0</v>
      </c>
      <c r="BF1318" s="92">
        <f t="shared" si="6576"/>
        <v>0</v>
      </c>
      <c r="BG1318" s="92">
        <f t="shared" ref="BG1318:CL1318" si="6577">IF(BG$8="",0,BG1235+BG1295-BG1297-BG1305)</f>
        <v>0</v>
      </c>
      <c r="BH1318" s="92">
        <f t="shared" si="6577"/>
        <v>0</v>
      </c>
      <c r="BI1318" s="92">
        <f t="shared" si="6577"/>
        <v>0</v>
      </c>
      <c r="BJ1318" s="92">
        <f t="shared" si="6577"/>
        <v>0</v>
      </c>
      <c r="BK1318" s="92">
        <f t="shared" si="6577"/>
        <v>0</v>
      </c>
      <c r="BL1318" s="92">
        <f t="shared" si="6577"/>
        <v>0</v>
      </c>
      <c r="BM1318" s="92">
        <f t="shared" si="6577"/>
        <v>0</v>
      </c>
      <c r="BN1318" s="92">
        <f t="shared" si="6577"/>
        <v>0</v>
      </c>
      <c r="BO1318" s="92">
        <f t="shared" si="6577"/>
        <v>0</v>
      </c>
      <c r="BP1318" s="92">
        <f t="shared" si="6577"/>
        <v>0</v>
      </c>
      <c r="BQ1318" s="92">
        <f t="shared" si="6577"/>
        <v>0</v>
      </c>
      <c r="BR1318" s="92">
        <f t="shared" si="6577"/>
        <v>0</v>
      </c>
      <c r="BS1318" s="92">
        <f t="shared" si="6577"/>
        <v>0</v>
      </c>
      <c r="BT1318" s="92">
        <f t="shared" si="6577"/>
        <v>0</v>
      </c>
      <c r="BU1318" s="92">
        <f t="shared" si="6577"/>
        <v>0</v>
      </c>
      <c r="BV1318" s="92">
        <f t="shared" si="6577"/>
        <v>0</v>
      </c>
      <c r="BW1318" s="92">
        <f t="shared" si="6577"/>
        <v>0</v>
      </c>
      <c r="BX1318" s="92">
        <f t="shared" si="6577"/>
        <v>0</v>
      </c>
      <c r="BY1318" s="92">
        <f t="shared" si="6577"/>
        <v>0</v>
      </c>
      <c r="BZ1318" s="92">
        <f t="shared" si="6577"/>
        <v>0</v>
      </c>
      <c r="CA1318" s="92">
        <f t="shared" si="6577"/>
        <v>0</v>
      </c>
      <c r="CB1318" s="92">
        <f t="shared" si="6577"/>
        <v>0</v>
      </c>
      <c r="CC1318" s="92">
        <f t="shared" si="6577"/>
        <v>0</v>
      </c>
      <c r="CD1318" s="92">
        <f t="shared" si="6577"/>
        <v>0</v>
      </c>
      <c r="CE1318" s="92">
        <f t="shared" si="6577"/>
        <v>0</v>
      </c>
      <c r="CF1318" s="92">
        <f t="shared" si="6577"/>
        <v>0</v>
      </c>
      <c r="CG1318" s="92">
        <f t="shared" si="6577"/>
        <v>0</v>
      </c>
      <c r="CH1318" s="92">
        <f t="shared" si="6577"/>
        <v>0</v>
      </c>
      <c r="CI1318" s="92">
        <f t="shared" si="6577"/>
        <v>0</v>
      </c>
      <c r="CJ1318" s="92">
        <f t="shared" si="6577"/>
        <v>0</v>
      </c>
      <c r="CK1318" s="92">
        <f t="shared" si="6577"/>
        <v>0</v>
      </c>
      <c r="CL1318" s="92">
        <f t="shared" si="6577"/>
        <v>0</v>
      </c>
      <c r="CM1318" s="92">
        <f t="shared" ref="CM1318:DG1318" si="6578">IF(CM$8="",0,CM1235+CM1295-CM1297-CM1305)</f>
        <v>0</v>
      </c>
      <c r="CN1318" s="92">
        <f t="shared" si="6578"/>
        <v>0</v>
      </c>
      <c r="CO1318" s="92">
        <f t="shared" si="6578"/>
        <v>0</v>
      </c>
      <c r="CP1318" s="92">
        <f t="shared" si="6578"/>
        <v>0</v>
      </c>
      <c r="CQ1318" s="92">
        <f t="shared" si="6578"/>
        <v>0</v>
      </c>
      <c r="CR1318" s="92">
        <f t="shared" si="6578"/>
        <v>0</v>
      </c>
      <c r="CS1318" s="92">
        <f t="shared" si="6578"/>
        <v>0</v>
      </c>
      <c r="CT1318" s="92">
        <f t="shared" si="6578"/>
        <v>0</v>
      </c>
      <c r="CU1318" s="92">
        <f t="shared" si="6578"/>
        <v>0</v>
      </c>
      <c r="CV1318" s="92">
        <f t="shared" si="6578"/>
        <v>0</v>
      </c>
      <c r="CW1318" s="92">
        <f t="shared" si="6578"/>
        <v>0</v>
      </c>
      <c r="CX1318" s="92">
        <f t="shared" si="6578"/>
        <v>0</v>
      </c>
      <c r="CY1318" s="92">
        <f t="shared" si="6578"/>
        <v>0</v>
      </c>
      <c r="CZ1318" s="92">
        <f t="shared" si="6578"/>
        <v>0</v>
      </c>
      <c r="DA1318" s="92">
        <f t="shared" si="6578"/>
        <v>0</v>
      </c>
      <c r="DB1318" s="92">
        <f t="shared" si="6578"/>
        <v>0</v>
      </c>
      <c r="DC1318" s="92">
        <f t="shared" si="6578"/>
        <v>0</v>
      </c>
      <c r="DD1318" s="92">
        <f t="shared" si="6578"/>
        <v>0</v>
      </c>
      <c r="DE1318" s="92">
        <f t="shared" si="6578"/>
        <v>0</v>
      </c>
      <c r="DF1318" s="92">
        <f t="shared" si="6578"/>
        <v>0</v>
      </c>
      <c r="DG1318" s="92">
        <f t="shared" si="6578"/>
        <v>0</v>
      </c>
      <c r="DH1318" s="92">
        <f t="shared" ref="DH1318:FS1318" si="6579">IF(DH$8="",0,DH1235+DH1295-DH1297-DH1305)</f>
        <v>0</v>
      </c>
      <c r="DI1318" s="92">
        <f t="shared" si="6579"/>
        <v>0</v>
      </c>
      <c r="DJ1318" s="92">
        <f t="shared" si="6579"/>
        <v>0</v>
      </c>
      <c r="DK1318" s="92">
        <f t="shared" si="6579"/>
        <v>0</v>
      </c>
      <c r="DL1318" s="92">
        <f t="shared" si="6579"/>
        <v>0</v>
      </c>
      <c r="DM1318" s="92">
        <f t="shared" si="6579"/>
        <v>0</v>
      </c>
      <c r="DN1318" s="92">
        <f t="shared" si="6579"/>
        <v>0</v>
      </c>
      <c r="DO1318" s="92">
        <f t="shared" si="6579"/>
        <v>0</v>
      </c>
      <c r="DP1318" s="92">
        <f t="shared" si="6579"/>
        <v>0</v>
      </c>
      <c r="DQ1318" s="92">
        <f t="shared" si="6579"/>
        <v>0</v>
      </c>
      <c r="DR1318" s="92">
        <f t="shared" si="6579"/>
        <v>0</v>
      </c>
      <c r="DS1318" s="92">
        <f t="shared" si="6579"/>
        <v>0</v>
      </c>
      <c r="DT1318" s="92">
        <f t="shared" si="6579"/>
        <v>0</v>
      </c>
      <c r="DU1318" s="92">
        <f t="shared" si="6579"/>
        <v>0</v>
      </c>
      <c r="DV1318" s="92">
        <f t="shared" si="6579"/>
        <v>0</v>
      </c>
      <c r="DW1318" s="92">
        <f t="shared" si="6579"/>
        <v>0</v>
      </c>
      <c r="DX1318" s="92">
        <f t="shared" si="6579"/>
        <v>0</v>
      </c>
      <c r="DY1318" s="92">
        <f t="shared" si="6579"/>
        <v>0</v>
      </c>
      <c r="DZ1318" s="92">
        <f t="shared" si="6579"/>
        <v>0</v>
      </c>
      <c r="EA1318" s="92">
        <f t="shared" si="6579"/>
        <v>0</v>
      </c>
      <c r="EB1318" s="92">
        <f t="shared" si="6579"/>
        <v>0</v>
      </c>
      <c r="EC1318" s="92">
        <f t="shared" si="6579"/>
        <v>0</v>
      </c>
      <c r="ED1318" s="92">
        <f t="shared" si="6579"/>
        <v>0</v>
      </c>
      <c r="EE1318" s="92">
        <f t="shared" si="6579"/>
        <v>0</v>
      </c>
      <c r="EF1318" s="92">
        <f t="shared" si="6579"/>
        <v>0</v>
      </c>
      <c r="EG1318" s="92">
        <f t="shared" si="6579"/>
        <v>0</v>
      </c>
      <c r="EH1318" s="92">
        <f t="shared" si="6579"/>
        <v>0</v>
      </c>
      <c r="EI1318" s="92">
        <f t="shared" si="6579"/>
        <v>0</v>
      </c>
      <c r="EJ1318" s="92">
        <f t="shared" si="6579"/>
        <v>0</v>
      </c>
      <c r="EK1318" s="92">
        <f t="shared" si="6579"/>
        <v>0</v>
      </c>
      <c r="EL1318" s="92">
        <f t="shared" si="6579"/>
        <v>0</v>
      </c>
      <c r="EM1318" s="92">
        <f t="shared" si="6579"/>
        <v>0</v>
      </c>
      <c r="EN1318" s="92">
        <f t="shared" si="6579"/>
        <v>0</v>
      </c>
      <c r="EO1318" s="92">
        <f t="shared" si="6579"/>
        <v>0</v>
      </c>
      <c r="EP1318" s="92">
        <f t="shared" si="6579"/>
        <v>0</v>
      </c>
      <c r="EQ1318" s="92">
        <f t="shared" si="6579"/>
        <v>0</v>
      </c>
      <c r="ER1318" s="92">
        <f t="shared" si="6579"/>
        <v>0</v>
      </c>
      <c r="ES1318" s="92">
        <f t="shared" si="6579"/>
        <v>0</v>
      </c>
      <c r="ET1318" s="92">
        <f t="shared" si="6579"/>
        <v>0</v>
      </c>
      <c r="EU1318" s="92">
        <f t="shared" si="6579"/>
        <v>0</v>
      </c>
      <c r="EV1318" s="92">
        <f t="shared" si="6579"/>
        <v>0</v>
      </c>
      <c r="EW1318" s="92">
        <f t="shared" si="6579"/>
        <v>0</v>
      </c>
      <c r="EX1318" s="92">
        <f t="shared" si="6579"/>
        <v>0</v>
      </c>
      <c r="EY1318" s="92">
        <f t="shared" si="6579"/>
        <v>0</v>
      </c>
      <c r="EZ1318" s="92">
        <f t="shared" si="6579"/>
        <v>0</v>
      </c>
      <c r="FA1318" s="92">
        <f t="shared" si="6579"/>
        <v>0</v>
      </c>
      <c r="FB1318" s="92">
        <f t="shared" si="6579"/>
        <v>0</v>
      </c>
      <c r="FC1318" s="92">
        <f t="shared" si="6579"/>
        <v>0</v>
      </c>
      <c r="FD1318" s="92">
        <f t="shared" si="6579"/>
        <v>0</v>
      </c>
      <c r="FE1318" s="92">
        <f t="shared" si="6579"/>
        <v>0</v>
      </c>
      <c r="FF1318" s="92">
        <f t="shared" si="6579"/>
        <v>0</v>
      </c>
      <c r="FG1318" s="92">
        <f t="shared" si="6579"/>
        <v>0</v>
      </c>
      <c r="FH1318" s="92">
        <f t="shared" si="6579"/>
        <v>0</v>
      </c>
      <c r="FI1318" s="92">
        <f t="shared" si="6579"/>
        <v>0</v>
      </c>
      <c r="FJ1318" s="92">
        <f t="shared" si="6579"/>
        <v>0</v>
      </c>
      <c r="FK1318" s="92">
        <f t="shared" si="6579"/>
        <v>0</v>
      </c>
      <c r="FL1318" s="92">
        <f t="shared" si="6579"/>
        <v>0</v>
      </c>
      <c r="FM1318" s="92">
        <f t="shared" si="6579"/>
        <v>0</v>
      </c>
      <c r="FN1318" s="92">
        <f t="shared" si="6579"/>
        <v>0</v>
      </c>
      <c r="FO1318" s="92">
        <f t="shared" si="6579"/>
        <v>0</v>
      </c>
      <c r="FP1318" s="92">
        <f t="shared" si="6579"/>
        <v>0</v>
      </c>
      <c r="FQ1318" s="92">
        <f t="shared" si="6579"/>
        <v>0</v>
      </c>
      <c r="FR1318" s="92">
        <f t="shared" si="6579"/>
        <v>0</v>
      </c>
      <c r="FS1318" s="92">
        <f t="shared" si="6579"/>
        <v>0</v>
      </c>
      <c r="FT1318" s="92">
        <f t="shared" ref="FT1318:GZ1318" si="6580">IF(FT$8="",0,FT1235+FT1295-FT1297-FT1305)</f>
        <v>0</v>
      </c>
      <c r="FU1318" s="92">
        <f t="shared" si="6580"/>
        <v>0</v>
      </c>
      <c r="FV1318" s="92">
        <f t="shared" si="6580"/>
        <v>0</v>
      </c>
      <c r="FW1318" s="92">
        <f t="shared" si="6580"/>
        <v>0</v>
      </c>
      <c r="FX1318" s="92">
        <f t="shared" si="6580"/>
        <v>0</v>
      </c>
      <c r="FY1318" s="92">
        <f t="shared" si="6580"/>
        <v>0</v>
      </c>
      <c r="FZ1318" s="92">
        <f t="shared" si="6580"/>
        <v>0</v>
      </c>
      <c r="GA1318" s="92">
        <f t="shared" si="6580"/>
        <v>0</v>
      </c>
      <c r="GB1318" s="92">
        <f t="shared" si="6580"/>
        <v>0</v>
      </c>
      <c r="GC1318" s="92">
        <f t="shared" si="6580"/>
        <v>0</v>
      </c>
      <c r="GD1318" s="92">
        <f t="shared" si="6580"/>
        <v>0</v>
      </c>
      <c r="GE1318" s="92">
        <f t="shared" si="6580"/>
        <v>0</v>
      </c>
      <c r="GF1318" s="92">
        <f t="shared" si="6580"/>
        <v>0</v>
      </c>
      <c r="GG1318" s="92">
        <f t="shared" si="6580"/>
        <v>0</v>
      </c>
      <c r="GH1318" s="92">
        <f t="shared" si="6580"/>
        <v>0</v>
      </c>
      <c r="GI1318" s="92">
        <f t="shared" si="6580"/>
        <v>0</v>
      </c>
      <c r="GJ1318" s="92">
        <f t="shared" si="6580"/>
        <v>0</v>
      </c>
      <c r="GK1318" s="92">
        <f t="shared" si="6580"/>
        <v>0</v>
      </c>
      <c r="GL1318" s="92">
        <f t="shared" si="6580"/>
        <v>0</v>
      </c>
      <c r="GM1318" s="92">
        <f t="shared" si="6580"/>
        <v>0</v>
      </c>
      <c r="GN1318" s="92">
        <f t="shared" si="6580"/>
        <v>0</v>
      </c>
      <c r="GO1318" s="92">
        <f t="shared" si="6580"/>
        <v>0</v>
      </c>
      <c r="GP1318" s="92">
        <f t="shared" si="6580"/>
        <v>0</v>
      </c>
      <c r="GQ1318" s="92">
        <f t="shared" si="6580"/>
        <v>0</v>
      </c>
      <c r="GR1318" s="92">
        <f t="shared" si="6580"/>
        <v>0</v>
      </c>
      <c r="GS1318" s="92">
        <f t="shared" si="6580"/>
        <v>0</v>
      </c>
      <c r="GT1318" s="92">
        <f t="shared" si="6580"/>
        <v>0</v>
      </c>
      <c r="GU1318" s="92">
        <f t="shared" si="6580"/>
        <v>0</v>
      </c>
      <c r="GV1318" s="92">
        <f t="shared" si="6580"/>
        <v>0</v>
      </c>
      <c r="GW1318" s="92">
        <f t="shared" si="6580"/>
        <v>0</v>
      </c>
      <c r="GX1318" s="92">
        <f t="shared" si="6580"/>
        <v>0</v>
      </c>
      <c r="GY1318" s="92">
        <f t="shared" si="6580"/>
        <v>0</v>
      </c>
      <c r="GZ1318" s="92">
        <f t="shared" si="6580"/>
        <v>0</v>
      </c>
      <c r="HA1318" s="3"/>
      <c r="HB1318" s="3"/>
    </row>
    <row r="1319" spans="1:210" ht="4.2" customHeight="1">
      <c r="A1319" s="1"/>
      <c r="B1319" s="1"/>
      <c r="C1319" s="1"/>
      <c r="D1319" s="1"/>
      <c r="E1319" s="263"/>
      <c r="F1319" s="48"/>
      <c r="G1319" s="231"/>
      <c r="H1319" s="1"/>
      <c r="I1319" s="1"/>
      <c r="J1319" s="1"/>
      <c r="K1319" s="1"/>
      <c r="L1319" s="1"/>
      <c r="M1319" s="5"/>
      <c r="N1319" s="1"/>
      <c r="O1319" s="1"/>
      <c r="P1319" s="5"/>
      <c r="Q1319" s="1"/>
      <c r="R1319" s="1"/>
      <c r="S1319" s="5"/>
      <c r="T1319" s="7"/>
      <c r="U1319" s="24"/>
      <c r="V1319" s="1"/>
      <c r="W1319" s="12"/>
      <c r="X1319" s="10"/>
      <c r="Y1319" s="46"/>
      <c r="Z1319" s="91"/>
      <c r="AA1319" s="94"/>
      <c r="AB1319" s="94"/>
      <c r="AC1319" s="94"/>
      <c r="AD1319" s="94"/>
      <c r="AE1319" s="94"/>
      <c r="AF1319" s="94"/>
      <c r="AG1319" s="94"/>
      <c r="AH1319" s="94"/>
      <c r="AI1319" s="94"/>
      <c r="AJ1319" s="94"/>
      <c r="AK1319" s="94"/>
      <c r="AL1319" s="94"/>
      <c r="AM1319" s="94"/>
      <c r="AN1319" s="94"/>
      <c r="AO1319" s="94"/>
      <c r="AP1319" s="94"/>
      <c r="AQ1319" s="94"/>
      <c r="AR1319" s="94"/>
      <c r="AS1319" s="94"/>
      <c r="AT1319" s="94"/>
      <c r="AU1319" s="94"/>
      <c r="AV1319" s="94"/>
      <c r="AW1319" s="94"/>
      <c r="AX1319" s="94"/>
      <c r="AY1319" s="94"/>
      <c r="AZ1319" s="94"/>
      <c r="BA1319" s="94"/>
      <c r="BB1319" s="94"/>
      <c r="BC1319" s="94"/>
      <c r="BD1319" s="94"/>
      <c r="BE1319" s="94"/>
      <c r="BF1319" s="94"/>
      <c r="BG1319" s="94"/>
      <c r="BH1319" s="94"/>
      <c r="BI1319" s="94"/>
      <c r="BJ1319" s="94"/>
      <c r="BK1319" s="94"/>
      <c r="BL1319" s="94"/>
      <c r="BM1319" s="94"/>
      <c r="BN1319" s="94"/>
      <c r="BO1319" s="94"/>
      <c r="BP1319" s="94"/>
      <c r="BQ1319" s="94"/>
      <c r="BR1319" s="94"/>
      <c r="BS1319" s="94"/>
      <c r="BT1319" s="94"/>
      <c r="BU1319" s="94"/>
      <c r="BV1319" s="94"/>
      <c r="BW1319" s="94"/>
      <c r="BX1319" s="94"/>
      <c r="BY1319" s="94"/>
      <c r="BZ1319" s="94"/>
      <c r="CA1319" s="94"/>
      <c r="CB1319" s="94"/>
      <c r="CC1319" s="94"/>
      <c r="CD1319" s="94"/>
      <c r="CE1319" s="94"/>
      <c r="CF1319" s="94"/>
      <c r="CG1319" s="94"/>
      <c r="CH1319" s="94"/>
      <c r="CI1319" s="94"/>
      <c r="CJ1319" s="94"/>
      <c r="CK1319" s="94"/>
      <c r="CL1319" s="94"/>
      <c r="CM1319" s="94"/>
      <c r="CN1319" s="94"/>
      <c r="CO1319" s="94"/>
      <c r="CP1319" s="94"/>
      <c r="CQ1319" s="94"/>
      <c r="CR1319" s="94"/>
      <c r="CS1319" s="94"/>
      <c r="CT1319" s="94"/>
      <c r="CU1319" s="94"/>
      <c r="CV1319" s="94"/>
      <c r="CW1319" s="94"/>
      <c r="CX1319" s="94"/>
      <c r="CY1319" s="94"/>
      <c r="CZ1319" s="94"/>
      <c r="DA1319" s="94"/>
      <c r="DB1319" s="94"/>
      <c r="DC1319" s="94"/>
      <c r="DD1319" s="94"/>
      <c r="DE1319" s="94"/>
      <c r="DF1319" s="94"/>
      <c r="DG1319" s="94"/>
      <c r="DH1319" s="94"/>
      <c r="DI1319" s="94"/>
      <c r="DJ1319" s="94"/>
      <c r="DK1319" s="94"/>
      <c r="DL1319" s="94"/>
      <c r="DM1319" s="94"/>
      <c r="DN1319" s="94"/>
      <c r="DO1319" s="94"/>
      <c r="DP1319" s="94"/>
      <c r="DQ1319" s="94"/>
      <c r="DR1319" s="94"/>
      <c r="DS1319" s="94"/>
      <c r="DT1319" s="94"/>
      <c r="DU1319" s="94"/>
      <c r="DV1319" s="94"/>
      <c r="DW1319" s="94"/>
      <c r="DX1319" s="94"/>
      <c r="DY1319" s="94"/>
      <c r="DZ1319" s="94"/>
      <c r="EA1319" s="94"/>
      <c r="EB1319" s="94"/>
      <c r="EC1319" s="94"/>
      <c r="ED1319" s="94"/>
      <c r="EE1319" s="94"/>
      <c r="EF1319" s="94"/>
      <c r="EG1319" s="94"/>
      <c r="EH1319" s="94"/>
      <c r="EI1319" s="94"/>
      <c r="EJ1319" s="94"/>
      <c r="EK1319" s="94"/>
      <c r="EL1319" s="94"/>
      <c r="EM1319" s="94"/>
      <c r="EN1319" s="94"/>
      <c r="EO1319" s="94"/>
      <c r="EP1319" s="94"/>
      <c r="EQ1319" s="94"/>
      <c r="ER1319" s="94"/>
      <c r="ES1319" s="94"/>
      <c r="ET1319" s="94"/>
      <c r="EU1319" s="94"/>
      <c r="EV1319" s="94"/>
      <c r="EW1319" s="94"/>
      <c r="EX1319" s="94"/>
      <c r="EY1319" s="94"/>
      <c r="EZ1319" s="94"/>
      <c r="FA1319" s="94"/>
      <c r="FB1319" s="94"/>
      <c r="FC1319" s="94"/>
      <c r="FD1319" s="94"/>
      <c r="FE1319" s="94"/>
      <c r="FF1319" s="94"/>
      <c r="FG1319" s="94"/>
      <c r="FH1319" s="94"/>
      <c r="FI1319" s="94"/>
      <c r="FJ1319" s="94"/>
      <c r="FK1319" s="94"/>
      <c r="FL1319" s="94"/>
      <c r="FM1319" s="94"/>
      <c r="FN1319" s="94"/>
      <c r="FO1319" s="94"/>
      <c r="FP1319" s="94"/>
      <c r="FQ1319" s="94"/>
      <c r="FR1319" s="94"/>
      <c r="FS1319" s="94"/>
      <c r="FT1319" s="94"/>
      <c r="FU1319" s="94"/>
      <c r="FV1319" s="94"/>
      <c r="FW1319" s="94"/>
      <c r="FX1319" s="94"/>
      <c r="FY1319" s="94"/>
      <c r="FZ1319" s="94"/>
      <c r="GA1319" s="94"/>
      <c r="GB1319" s="94"/>
      <c r="GC1319" s="94"/>
      <c r="GD1319" s="94"/>
      <c r="GE1319" s="94"/>
      <c r="GF1319" s="94"/>
      <c r="GG1319" s="94"/>
      <c r="GH1319" s="94"/>
      <c r="GI1319" s="94"/>
      <c r="GJ1319" s="94"/>
      <c r="GK1319" s="94"/>
      <c r="GL1319" s="94"/>
      <c r="GM1319" s="94"/>
      <c r="GN1319" s="94"/>
      <c r="GO1319" s="94"/>
      <c r="GP1319" s="94"/>
      <c r="GQ1319" s="94"/>
      <c r="GR1319" s="94"/>
      <c r="GS1319" s="94"/>
      <c r="GT1319" s="94"/>
      <c r="GU1319" s="94"/>
      <c r="GV1319" s="94"/>
      <c r="GW1319" s="94"/>
      <c r="GX1319" s="94"/>
      <c r="GY1319" s="94"/>
      <c r="GZ1319" s="94"/>
      <c r="HA1319" s="1"/>
      <c r="HB1319" s="1"/>
    </row>
    <row r="1320" spans="1:210" s="4" customFormat="1">
      <c r="A1320" s="3"/>
      <c r="B1320" s="3"/>
      <c r="C1320" s="3"/>
      <c r="D1320" s="3"/>
      <c r="E1320" s="9"/>
      <c r="F1320" s="51"/>
      <c r="G1320" s="250" t="s">
        <v>6</v>
      </c>
      <c r="H1320" s="3" t="s">
        <v>269</v>
      </c>
      <c r="I1320" s="3"/>
      <c r="J1320" s="3"/>
      <c r="K1320" s="3"/>
      <c r="L1320" s="3"/>
      <c r="M1320" s="5"/>
      <c r="N1320" s="3" t="str">
        <f>Главная!$Y$8</f>
        <v>итого</v>
      </c>
      <c r="O1320" s="3"/>
      <c r="P1320" s="5"/>
      <c r="Q1320" s="3" t="s">
        <v>26</v>
      </c>
      <c r="R1320" s="3"/>
      <c r="S1320" s="5"/>
      <c r="T1320" s="84"/>
      <c r="U1320" s="24"/>
      <c r="V1320" s="3"/>
      <c r="W1320" s="12">
        <f>SUMIFS($Y1320:$HA1320,$Y$8:$HA$8,MAX($Y$8:$HA$8))</f>
        <v>0</v>
      </c>
      <c r="X1320" s="12"/>
      <c r="Y1320" s="46"/>
      <c r="Z1320" s="91"/>
      <c r="AA1320" s="92">
        <f>IF(AA$8="",0,Z1320+AA1318)</f>
        <v>0</v>
      </c>
      <c r="AB1320" s="92">
        <f t="shared" ref="AB1320:CL1320" si="6581">IF(AB$8="",0,AA1320+AB1318)</f>
        <v>0</v>
      </c>
      <c r="AC1320" s="92">
        <f t="shared" si="6581"/>
        <v>0</v>
      </c>
      <c r="AD1320" s="92">
        <f t="shared" si="6581"/>
        <v>0</v>
      </c>
      <c r="AE1320" s="92">
        <f t="shared" si="6581"/>
        <v>0</v>
      </c>
      <c r="AF1320" s="92">
        <f t="shared" si="6581"/>
        <v>0</v>
      </c>
      <c r="AG1320" s="92">
        <f t="shared" si="6581"/>
        <v>0</v>
      </c>
      <c r="AH1320" s="92">
        <f t="shared" si="6581"/>
        <v>0</v>
      </c>
      <c r="AI1320" s="92">
        <f t="shared" si="6581"/>
        <v>0</v>
      </c>
      <c r="AJ1320" s="92">
        <f t="shared" si="6581"/>
        <v>0</v>
      </c>
      <c r="AK1320" s="92">
        <f t="shared" si="6581"/>
        <v>0</v>
      </c>
      <c r="AL1320" s="92">
        <f t="shared" si="6581"/>
        <v>0</v>
      </c>
      <c r="AM1320" s="92">
        <f t="shared" si="6581"/>
        <v>0</v>
      </c>
      <c r="AN1320" s="92">
        <f t="shared" si="6581"/>
        <v>0</v>
      </c>
      <c r="AO1320" s="92">
        <f t="shared" si="6581"/>
        <v>0</v>
      </c>
      <c r="AP1320" s="92">
        <f t="shared" si="6581"/>
        <v>0</v>
      </c>
      <c r="AQ1320" s="92">
        <f t="shared" si="6581"/>
        <v>0</v>
      </c>
      <c r="AR1320" s="92">
        <f t="shared" si="6581"/>
        <v>0</v>
      </c>
      <c r="AS1320" s="92">
        <f t="shared" si="6581"/>
        <v>0</v>
      </c>
      <c r="AT1320" s="92">
        <f t="shared" si="6581"/>
        <v>0</v>
      </c>
      <c r="AU1320" s="92">
        <f t="shared" si="6581"/>
        <v>0</v>
      </c>
      <c r="AV1320" s="92">
        <f t="shared" si="6581"/>
        <v>0</v>
      </c>
      <c r="AW1320" s="92">
        <f t="shared" si="6581"/>
        <v>0</v>
      </c>
      <c r="AX1320" s="92">
        <f t="shared" si="6581"/>
        <v>0</v>
      </c>
      <c r="AY1320" s="92">
        <f t="shared" si="6581"/>
        <v>0</v>
      </c>
      <c r="AZ1320" s="92">
        <f t="shared" si="6581"/>
        <v>0</v>
      </c>
      <c r="BA1320" s="92">
        <f t="shared" si="6581"/>
        <v>0</v>
      </c>
      <c r="BB1320" s="92">
        <f t="shared" si="6581"/>
        <v>0</v>
      </c>
      <c r="BC1320" s="92">
        <f t="shared" si="6581"/>
        <v>0</v>
      </c>
      <c r="BD1320" s="92">
        <f t="shared" si="6581"/>
        <v>0</v>
      </c>
      <c r="BE1320" s="92">
        <f t="shared" si="6581"/>
        <v>0</v>
      </c>
      <c r="BF1320" s="92">
        <f t="shared" si="6581"/>
        <v>0</v>
      </c>
      <c r="BG1320" s="92">
        <f t="shared" si="6581"/>
        <v>0</v>
      </c>
      <c r="BH1320" s="92">
        <f t="shared" si="6581"/>
        <v>0</v>
      </c>
      <c r="BI1320" s="92">
        <f t="shared" si="6581"/>
        <v>0</v>
      </c>
      <c r="BJ1320" s="92">
        <f t="shared" si="6581"/>
        <v>0</v>
      </c>
      <c r="BK1320" s="92">
        <f t="shared" si="6581"/>
        <v>0</v>
      </c>
      <c r="BL1320" s="92">
        <f t="shared" si="6581"/>
        <v>0</v>
      </c>
      <c r="BM1320" s="92">
        <f t="shared" si="6581"/>
        <v>0</v>
      </c>
      <c r="BN1320" s="92">
        <f t="shared" si="6581"/>
        <v>0</v>
      </c>
      <c r="BO1320" s="92">
        <f t="shared" si="6581"/>
        <v>0</v>
      </c>
      <c r="BP1320" s="92">
        <f t="shared" si="6581"/>
        <v>0</v>
      </c>
      <c r="BQ1320" s="92">
        <f t="shared" si="6581"/>
        <v>0</v>
      </c>
      <c r="BR1320" s="92">
        <f t="shared" si="6581"/>
        <v>0</v>
      </c>
      <c r="BS1320" s="92">
        <f t="shared" si="6581"/>
        <v>0</v>
      </c>
      <c r="BT1320" s="92">
        <f t="shared" si="6581"/>
        <v>0</v>
      </c>
      <c r="BU1320" s="92">
        <f t="shared" si="6581"/>
        <v>0</v>
      </c>
      <c r="BV1320" s="92">
        <f t="shared" si="6581"/>
        <v>0</v>
      </c>
      <c r="BW1320" s="92">
        <f t="shared" si="6581"/>
        <v>0</v>
      </c>
      <c r="BX1320" s="92">
        <f t="shared" si="6581"/>
        <v>0</v>
      </c>
      <c r="BY1320" s="92">
        <f t="shared" si="6581"/>
        <v>0</v>
      </c>
      <c r="BZ1320" s="92">
        <f t="shared" si="6581"/>
        <v>0</v>
      </c>
      <c r="CA1320" s="92">
        <f t="shared" si="6581"/>
        <v>0</v>
      </c>
      <c r="CB1320" s="92">
        <f t="shared" si="6581"/>
        <v>0</v>
      </c>
      <c r="CC1320" s="92">
        <f t="shared" si="6581"/>
        <v>0</v>
      </c>
      <c r="CD1320" s="92">
        <f t="shared" si="6581"/>
        <v>0</v>
      </c>
      <c r="CE1320" s="92">
        <f t="shared" si="6581"/>
        <v>0</v>
      </c>
      <c r="CF1320" s="92">
        <f t="shared" si="6581"/>
        <v>0</v>
      </c>
      <c r="CG1320" s="92">
        <f t="shared" si="6581"/>
        <v>0</v>
      </c>
      <c r="CH1320" s="92">
        <f t="shared" si="6581"/>
        <v>0</v>
      </c>
      <c r="CI1320" s="92">
        <f t="shared" si="6581"/>
        <v>0</v>
      </c>
      <c r="CJ1320" s="92">
        <f t="shared" si="6581"/>
        <v>0</v>
      </c>
      <c r="CK1320" s="92">
        <f t="shared" si="6581"/>
        <v>0</v>
      </c>
      <c r="CL1320" s="92">
        <f t="shared" si="6581"/>
        <v>0</v>
      </c>
      <c r="CM1320" s="92">
        <f t="shared" ref="CM1320:DG1320" si="6582">IF(CM$8="",0,CL1320+CM1318)</f>
        <v>0</v>
      </c>
      <c r="CN1320" s="92">
        <f t="shared" si="6582"/>
        <v>0</v>
      </c>
      <c r="CO1320" s="92">
        <f t="shared" si="6582"/>
        <v>0</v>
      </c>
      <c r="CP1320" s="92">
        <f t="shared" si="6582"/>
        <v>0</v>
      </c>
      <c r="CQ1320" s="92">
        <f t="shared" si="6582"/>
        <v>0</v>
      </c>
      <c r="CR1320" s="92">
        <f t="shared" si="6582"/>
        <v>0</v>
      </c>
      <c r="CS1320" s="92">
        <f t="shared" si="6582"/>
        <v>0</v>
      </c>
      <c r="CT1320" s="92">
        <f t="shared" si="6582"/>
        <v>0</v>
      </c>
      <c r="CU1320" s="92">
        <f t="shared" si="6582"/>
        <v>0</v>
      </c>
      <c r="CV1320" s="92">
        <f t="shared" si="6582"/>
        <v>0</v>
      </c>
      <c r="CW1320" s="92">
        <f t="shared" si="6582"/>
        <v>0</v>
      </c>
      <c r="CX1320" s="92">
        <f t="shared" si="6582"/>
        <v>0</v>
      </c>
      <c r="CY1320" s="92">
        <f t="shared" si="6582"/>
        <v>0</v>
      </c>
      <c r="CZ1320" s="92">
        <f t="shared" si="6582"/>
        <v>0</v>
      </c>
      <c r="DA1320" s="92">
        <f t="shared" si="6582"/>
        <v>0</v>
      </c>
      <c r="DB1320" s="92">
        <f t="shared" si="6582"/>
        <v>0</v>
      </c>
      <c r="DC1320" s="92">
        <f t="shared" si="6582"/>
        <v>0</v>
      </c>
      <c r="DD1320" s="92">
        <f t="shared" si="6582"/>
        <v>0</v>
      </c>
      <c r="DE1320" s="92">
        <f t="shared" si="6582"/>
        <v>0</v>
      </c>
      <c r="DF1320" s="92">
        <f t="shared" si="6582"/>
        <v>0</v>
      </c>
      <c r="DG1320" s="92">
        <f t="shared" si="6582"/>
        <v>0</v>
      </c>
      <c r="DH1320" s="92">
        <f t="shared" ref="DH1320" si="6583">IF(DH$8="",0,DG1320+DH1318)</f>
        <v>0</v>
      </c>
      <c r="DI1320" s="92">
        <f t="shared" ref="DI1320" si="6584">IF(DI$8="",0,DH1320+DI1318)</f>
        <v>0</v>
      </c>
      <c r="DJ1320" s="92">
        <f t="shared" ref="DJ1320" si="6585">IF(DJ$8="",0,DI1320+DJ1318)</f>
        <v>0</v>
      </c>
      <c r="DK1320" s="92">
        <f t="shared" ref="DK1320" si="6586">IF(DK$8="",0,DJ1320+DK1318)</f>
        <v>0</v>
      </c>
      <c r="DL1320" s="92">
        <f t="shared" ref="DL1320" si="6587">IF(DL$8="",0,DK1320+DL1318)</f>
        <v>0</v>
      </c>
      <c r="DM1320" s="92">
        <f t="shared" ref="DM1320" si="6588">IF(DM$8="",0,DL1320+DM1318)</f>
        <v>0</v>
      </c>
      <c r="DN1320" s="92">
        <f t="shared" ref="DN1320" si="6589">IF(DN$8="",0,DM1320+DN1318)</f>
        <v>0</v>
      </c>
      <c r="DO1320" s="92">
        <f t="shared" ref="DO1320" si="6590">IF(DO$8="",0,DN1320+DO1318)</f>
        <v>0</v>
      </c>
      <c r="DP1320" s="92">
        <f t="shared" ref="DP1320" si="6591">IF(DP$8="",0,DO1320+DP1318)</f>
        <v>0</v>
      </c>
      <c r="DQ1320" s="92">
        <f t="shared" ref="DQ1320" si="6592">IF(DQ$8="",0,DP1320+DQ1318)</f>
        <v>0</v>
      </c>
      <c r="DR1320" s="92">
        <f t="shared" ref="DR1320" si="6593">IF(DR$8="",0,DQ1320+DR1318)</f>
        <v>0</v>
      </c>
      <c r="DS1320" s="92">
        <f t="shared" ref="DS1320" si="6594">IF(DS$8="",0,DR1320+DS1318)</f>
        <v>0</v>
      </c>
      <c r="DT1320" s="92">
        <f t="shared" ref="DT1320" si="6595">IF(DT$8="",0,DS1320+DT1318)</f>
        <v>0</v>
      </c>
      <c r="DU1320" s="92">
        <f t="shared" ref="DU1320" si="6596">IF(DU$8="",0,DT1320+DU1318)</f>
        <v>0</v>
      </c>
      <c r="DV1320" s="92">
        <f t="shared" ref="DV1320" si="6597">IF(DV$8="",0,DU1320+DV1318)</f>
        <v>0</v>
      </c>
      <c r="DW1320" s="92">
        <f t="shared" ref="DW1320" si="6598">IF(DW$8="",0,DV1320+DW1318)</f>
        <v>0</v>
      </c>
      <c r="DX1320" s="92">
        <f t="shared" ref="DX1320" si="6599">IF(DX$8="",0,DW1320+DX1318)</f>
        <v>0</v>
      </c>
      <c r="DY1320" s="92">
        <f t="shared" ref="DY1320" si="6600">IF(DY$8="",0,DX1320+DY1318)</f>
        <v>0</v>
      </c>
      <c r="DZ1320" s="92">
        <f t="shared" ref="DZ1320" si="6601">IF(DZ$8="",0,DY1320+DZ1318)</f>
        <v>0</v>
      </c>
      <c r="EA1320" s="92">
        <f t="shared" ref="EA1320" si="6602">IF(EA$8="",0,DZ1320+EA1318)</f>
        <v>0</v>
      </c>
      <c r="EB1320" s="92">
        <f t="shared" ref="EB1320" si="6603">IF(EB$8="",0,EA1320+EB1318)</f>
        <v>0</v>
      </c>
      <c r="EC1320" s="92">
        <f t="shared" ref="EC1320" si="6604">IF(EC$8="",0,EB1320+EC1318)</f>
        <v>0</v>
      </c>
      <c r="ED1320" s="92">
        <f t="shared" ref="ED1320" si="6605">IF(ED$8="",0,EC1320+ED1318)</f>
        <v>0</v>
      </c>
      <c r="EE1320" s="92">
        <f t="shared" ref="EE1320" si="6606">IF(EE$8="",0,ED1320+EE1318)</f>
        <v>0</v>
      </c>
      <c r="EF1320" s="92">
        <f t="shared" ref="EF1320" si="6607">IF(EF$8="",0,EE1320+EF1318)</f>
        <v>0</v>
      </c>
      <c r="EG1320" s="92">
        <f t="shared" ref="EG1320" si="6608">IF(EG$8="",0,EF1320+EG1318)</f>
        <v>0</v>
      </c>
      <c r="EH1320" s="92">
        <f t="shared" ref="EH1320" si="6609">IF(EH$8="",0,EG1320+EH1318)</f>
        <v>0</v>
      </c>
      <c r="EI1320" s="92">
        <f t="shared" ref="EI1320" si="6610">IF(EI$8="",0,EH1320+EI1318)</f>
        <v>0</v>
      </c>
      <c r="EJ1320" s="92">
        <f t="shared" ref="EJ1320" si="6611">IF(EJ$8="",0,EI1320+EJ1318)</f>
        <v>0</v>
      </c>
      <c r="EK1320" s="92">
        <f t="shared" ref="EK1320" si="6612">IF(EK$8="",0,EJ1320+EK1318)</f>
        <v>0</v>
      </c>
      <c r="EL1320" s="92">
        <f t="shared" ref="EL1320" si="6613">IF(EL$8="",0,EK1320+EL1318)</f>
        <v>0</v>
      </c>
      <c r="EM1320" s="92">
        <f t="shared" ref="EM1320" si="6614">IF(EM$8="",0,EL1320+EM1318)</f>
        <v>0</v>
      </c>
      <c r="EN1320" s="92">
        <f t="shared" ref="EN1320" si="6615">IF(EN$8="",0,EM1320+EN1318)</f>
        <v>0</v>
      </c>
      <c r="EO1320" s="92">
        <f t="shared" ref="EO1320" si="6616">IF(EO$8="",0,EN1320+EO1318)</f>
        <v>0</v>
      </c>
      <c r="EP1320" s="92">
        <f t="shared" ref="EP1320" si="6617">IF(EP$8="",0,EO1320+EP1318)</f>
        <v>0</v>
      </c>
      <c r="EQ1320" s="92">
        <f t="shared" ref="EQ1320" si="6618">IF(EQ$8="",0,EP1320+EQ1318)</f>
        <v>0</v>
      </c>
      <c r="ER1320" s="92">
        <f t="shared" ref="ER1320" si="6619">IF(ER$8="",0,EQ1320+ER1318)</f>
        <v>0</v>
      </c>
      <c r="ES1320" s="92">
        <f t="shared" ref="ES1320" si="6620">IF(ES$8="",0,ER1320+ES1318)</f>
        <v>0</v>
      </c>
      <c r="ET1320" s="92">
        <f t="shared" ref="ET1320" si="6621">IF(ET$8="",0,ES1320+ET1318)</f>
        <v>0</v>
      </c>
      <c r="EU1320" s="92">
        <f t="shared" ref="EU1320" si="6622">IF(EU$8="",0,ET1320+EU1318)</f>
        <v>0</v>
      </c>
      <c r="EV1320" s="92">
        <f t="shared" ref="EV1320" si="6623">IF(EV$8="",0,EU1320+EV1318)</f>
        <v>0</v>
      </c>
      <c r="EW1320" s="92">
        <f t="shared" ref="EW1320" si="6624">IF(EW$8="",0,EV1320+EW1318)</f>
        <v>0</v>
      </c>
      <c r="EX1320" s="92">
        <f t="shared" ref="EX1320" si="6625">IF(EX$8="",0,EW1320+EX1318)</f>
        <v>0</v>
      </c>
      <c r="EY1320" s="92">
        <f t="shared" ref="EY1320" si="6626">IF(EY$8="",0,EX1320+EY1318)</f>
        <v>0</v>
      </c>
      <c r="EZ1320" s="92">
        <f t="shared" ref="EZ1320" si="6627">IF(EZ$8="",0,EY1320+EZ1318)</f>
        <v>0</v>
      </c>
      <c r="FA1320" s="92">
        <f t="shared" ref="FA1320" si="6628">IF(FA$8="",0,EZ1320+FA1318)</f>
        <v>0</v>
      </c>
      <c r="FB1320" s="92">
        <f t="shared" ref="FB1320" si="6629">IF(FB$8="",0,FA1320+FB1318)</f>
        <v>0</v>
      </c>
      <c r="FC1320" s="92">
        <f t="shared" ref="FC1320" si="6630">IF(FC$8="",0,FB1320+FC1318)</f>
        <v>0</v>
      </c>
      <c r="FD1320" s="92">
        <f t="shared" ref="FD1320" si="6631">IF(FD$8="",0,FC1320+FD1318)</f>
        <v>0</v>
      </c>
      <c r="FE1320" s="92">
        <f t="shared" ref="FE1320" si="6632">IF(FE$8="",0,FD1320+FE1318)</f>
        <v>0</v>
      </c>
      <c r="FF1320" s="92">
        <f t="shared" ref="FF1320" si="6633">IF(FF$8="",0,FE1320+FF1318)</f>
        <v>0</v>
      </c>
      <c r="FG1320" s="92">
        <f t="shared" ref="FG1320" si="6634">IF(FG$8="",0,FF1320+FG1318)</f>
        <v>0</v>
      </c>
      <c r="FH1320" s="92">
        <f t="shared" ref="FH1320" si="6635">IF(FH$8="",0,FG1320+FH1318)</f>
        <v>0</v>
      </c>
      <c r="FI1320" s="92">
        <f t="shared" ref="FI1320" si="6636">IF(FI$8="",0,FH1320+FI1318)</f>
        <v>0</v>
      </c>
      <c r="FJ1320" s="92">
        <f t="shared" ref="FJ1320" si="6637">IF(FJ$8="",0,FI1320+FJ1318)</f>
        <v>0</v>
      </c>
      <c r="FK1320" s="92">
        <f t="shared" ref="FK1320" si="6638">IF(FK$8="",0,FJ1320+FK1318)</f>
        <v>0</v>
      </c>
      <c r="FL1320" s="92">
        <f t="shared" ref="FL1320" si="6639">IF(FL$8="",0,FK1320+FL1318)</f>
        <v>0</v>
      </c>
      <c r="FM1320" s="92">
        <f t="shared" ref="FM1320" si="6640">IF(FM$8="",0,FL1320+FM1318)</f>
        <v>0</v>
      </c>
      <c r="FN1320" s="92">
        <f t="shared" ref="FN1320" si="6641">IF(FN$8="",0,FM1320+FN1318)</f>
        <v>0</v>
      </c>
      <c r="FO1320" s="92">
        <f t="shared" ref="FO1320" si="6642">IF(FO$8="",0,FN1320+FO1318)</f>
        <v>0</v>
      </c>
      <c r="FP1320" s="92">
        <f t="shared" ref="FP1320" si="6643">IF(FP$8="",0,FO1320+FP1318)</f>
        <v>0</v>
      </c>
      <c r="FQ1320" s="92">
        <f t="shared" ref="FQ1320" si="6644">IF(FQ$8="",0,FP1320+FQ1318)</f>
        <v>0</v>
      </c>
      <c r="FR1320" s="92">
        <f t="shared" ref="FR1320" si="6645">IF(FR$8="",0,FQ1320+FR1318)</f>
        <v>0</v>
      </c>
      <c r="FS1320" s="92">
        <f t="shared" ref="FS1320" si="6646">IF(FS$8="",0,FR1320+FS1318)</f>
        <v>0</v>
      </c>
      <c r="FT1320" s="92">
        <f t="shared" ref="FT1320" si="6647">IF(FT$8="",0,FS1320+FT1318)</f>
        <v>0</v>
      </c>
      <c r="FU1320" s="92">
        <f t="shared" ref="FU1320" si="6648">IF(FU$8="",0,FT1320+FU1318)</f>
        <v>0</v>
      </c>
      <c r="FV1320" s="92">
        <f t="shared" ref="FV1320" si="6649">IF(FV$8="",0,FU1320+FV1318)</f>
        <v>0</v>
      </c>
      <c r="FW1320" s="92">
        <f t="shared" ref="FW1320" si="6650">IF(FW$8="",0,FV1320+FW1318)</f>
        <v>0</v>
      </c>
      <c r="FX1320" s="92">
        <f t="shared" ref="FX1320" si="6651">IF(FX$8="",0,FW1320+FX1318)</f>
        <v>0</v>
      </c>
      <c r="FY1320" s="92">
        <f t="shared" ref="FY1320" si="6652">IF(FY$8="",0,FX1320+FY1318)</f>
        <v>0</v>
      </c>
      <c r="FZ1320" s="92">
        <f t="shared" ref="FZ1320" si="6653">IF(FZ$8="",0,FY1320+FZ1318)</f>
        <v>0</v>
      </c>
      <c r="GA1320" s="92">
        <f t="shared" ref="GA1320" si="6654">IF(GA$8="",0,FZ1320+GA1318)</f>
        <v>0</v>
      </c>
      <c r="GB1320" s="92">
        <f t="shared" ref="GB1320" si="6655">IF(GB$8="",0,GA1320+GB1318)</f>
        <v>0</v>
      </c>
      <c r="GC1320" s="92">
        <f t="shared" ref="GC1320" si="6656">IF(GC$8="",0,GB1320+GC1318)</f>
        <v>0</v>
      </c>
      <c r="GD1320" s="92">
        <f t="shared" ref="GD1320" si="6657">IF(GD$8="",0,GC1320+GD1318)</f>
        <v>0</v>
      </c>
      <c r="GE1320" s="92">
        <f t="shared" ref="GE1320" si="6658">IF(GE$8="",0,GD1320+GE1318)</f>
        <v>0</v>
      </c>
      <c r="GF1320" s="92">
        <f t="shared" ref="GF1320" si="6659">IF(GF$8="",0,GE1320+GF1318)</f>
        <v>0</v>
      </c>
      <c r="GG1320" s="92">
        <f t="shared" ref="GG1320" si="6660">IF(GG$8="",0,GF1320+GG1318)</f>
        <v>0</v>
      </c>
      <c r="GH1320" s="92">
        <f t="shared" ref="GH1320" si="6661">IF(GH$8="",0,GG1320+GH1318)</f>
        <v>0</v>
      </c>
      <c r="GI1320" s="92">
        <f t="shared" ref="GI1320" si="6662">IF(GI$8="",0,GH1320+GI1318)</f>
        <v>0</v>
      </c>
      <c r="GJ1320" s="92">
        <f t="shared" ref="GJ1320" si="6663">IF(GJ$8="",0,GI1320+GJ1318)</f>
        <v>0</v>
      </c>
      <c r="GK1320" s="92">
        <f t="shared" ref="GK1320" si="6664">IF(GK$8="",0,GJ1320+GK1318)</f>
        <v>0</v>
      </c>
      <c r="GL1320" s="92">
        <f t="shared" ref="GL1320" si="6665">IF(GL$8="",0,GK1320+GL1318)</f>
        <v>0</v>
      </c>
      <c r="GM1320" s="92">
        <f t="shared" ref="GM1320" si="6666">IF(GM$8="",0,GL1320+GM1318)</f>
        <v>0</v>
      </c>
      <c r="GN1320" s="92">
        <f t="shared" ref="GN1320" si="6667">IF(GN$8="",0,GM1320+GN1318)</f>
        <v>0</v>
      </c>
      <c r="GO1320" s="92">
        <f t="shared" ref="GO1320" si="6668">IF(GO$8="",0,GN1320+GO1318)</f>
        <v>0</v>
      </c>
      <c r="GP1320" s="92">
        <f t="shared" ref="GP1320" si="6669">IF(GP$8="",0,GO1320+GP1318)</f>
        <v>0</v>
      </c>
      <c r="GQ1320" s="92">
        <f t="shared" ref="GQ1320" si="6670">IF(GQ$8="",0,GP1320+GQ1318)</f>
        <v>0</v>
      </c>
      <c r="GR1320" s="92">
        <f t="shared" ref="GR1320" si="6671">IF(GR$8="",0,GQ1320+GR1318)</f>
        <v>0</v>
      </c>
      <c r="GS1320" s="92">
        <f t="shared" ref="GS1320" si="6672">IF(GS$8="",0,GR1320+GS1318)</f>
        <v>0</v>
      </c>
      <c r="GT1320" s="92">
        <f t="shared" ref="GT1320" si="6673">IF(GT$8="",0,GS1320+GT1318)</f>
        <v>0</v>
      </c>
      <c r="GU1320" s="92">
        <f t="shared" ref="GU1320" si="6674">IF(GU$8="",0,GT1320+GU1318)</f>
        <v>0</v>
      </c>
      <c r="GV1320" s="92">
        <f t="shared" ref="GV1320" si="6675">IF(GV$8="",0,GU1320+GV1318)</f>
        <v>0</v>
      </c>
      <c r="GW1320" s="92">
        <f t="shared" ref="GW1320" si="6676">IF(GW$8="",0,GV1320+GW1318)</f>
        <v>0</v>
      </c>
      <c r="GX1320" s="92">
        <f t="shared" ref="GX1320" si="6677">IF(GX$8="",0,GW1320+GX1318)</f>
        <v>0</v>
      </c>
      <c r="GY1320" s="92">
        <f t="shared" ref="GY1320" si="6678">IF(GY$8="",0,GX1320+GY1318)</f>
        <v>0</v>
      </c>
      <c r="GZ1320" s="92">
        <f t="shared" ref="GZ1320" si="6679">IF(GZ$8="",0,GY1320+GZ1318)</f>
        <v>0</v>
      </c>
      <c r="HA1320" s="3"/>
      <c r="HB1320" s="3"/>
    </row>
    <row r="1321" spans="1:210" ht="4.2" customHeight="1">
      <c r="A1321" s="1"/>
      <c r="B1321" s="1"/>
      <c r="C1321" s="1"/>
      <c r="D1321" s="1"/>
      <c r="E1321" s="263"/>
      <c r="F1321" s="48"/>
      <c r="G1321" s="231"/>
      <c r="H1321" s="18"/>
      <c r="I1321" s="18"/>
      <c r="J1321" s="18"/>
      <c r="K1321" s="18"/>
      <c r="L1321" s="1"/>
      <c r="M1321" s="5"/>
      <c r="N1321" s="18"/>
      <c r="O1321" s="1"/>
      <c r="P1321" s="5"/>
      <c r="Q1321" s="1"/>
      <c r="R1321" s="1"/>
      <c r="S1321" s="5"/>
      <c r="T1321" s="7"/>
      <c r="U1321" s="24"/>
      <c r="V1321" s="1"/>
      <c r="W1321" s="18"/>
      <c r="X1321" s="10"/>
      <c r="Y1321" s="46"/>
      <c r="Z1321" s="91"/>
      <c r="AA1321" s="95"/>
      <c r="AB1321" s="95"/>
      <c r="AC1321" s="95"/>
      <c r="AD1321" s="95"/>
      <c r="AE1321" s="95"/>
      <c r="AF1321" s="95"/>
      <c r="AG1321" s="95"/>
      <c r="AH1321" s="95"/>
      <c r="AI1321" s="95"/>
      <c r="AJ1321" s="95"/>
      <c r="AK1321" s="95"/>
      <c r="AL1321" s="95"/>
      <c r="AM1321" s="95"/>
      <c r="AN1321" s="95"/>
      <c r="AO1321" s="95"/>
      <c r="AP1321" s="95"/>
      <c r="AQ1321" s="95"/>
      <c r="AR1321" s="95"/>
      <c r="AS1321" s="95"/>
      <c r="AT1321" s="95"/>
      <c r="AU1321" s="95"/>
      <c r="AV1321" s="95"/>
      <c r="AW1321" s="95"/>
      <c r="AX1321" s="95"/>
      <c r="AY1321" s="95"/>
      <c r="AZ1321" s="95"/>
      <c r="BA1321" s="95"/>
      <c r="BB1321" s="95"/>
      <c r="BC1321" s="95"/>
      <c r="BD1321" s="95"/>
      <c r="BE1321" s="95"/>
      <c r="BF1321" s="95"/>
      <c r="BG1321" s="95"/>
      <c r="BH1321" s="95"/>
      <c r="BI1321" s="95"/>
      <c r="BJ1321" s="95"/>
      <c r="BK1321" s="95"/>
      <c r="BL1321" s="95"/>
      <c r="BM1321" s="95"/>
      <c r="BN1321" s="95"/>
      <c r="BO1321" s="95"/>
      <c r="BP1321" s="95"/>
      <c r="BQ1321" s="95"/>
      <c r="BR1321" s="95"/>
      <c r="BS1321" s="95"/>
      <c r="BT1321" s="95"/>
      <c r="BU1321" s="95"/>
      <c r="BV1321" s="95"/>
      <c r="BW1321" s="95"/>
      <c r="BX1321" s="95"/>
      <c r="BY1321" s="95"/>
      <c r="BZ1321" s="95"/>
      <c r="CA1321" s="95"/>
      <c r="CB1321" s="95"/>
      <c r="CC1321" s="95"/>
      <c r="CD1321" s="95"/>
      <c r="CE1321" s="95"/>
      <c r="CF1321" s="95"/>
      <c r="CG1321" s="95"/>
      <c r="CH1321" s="95"/>
      <c r="CI1321" s="95"/>
      <c r="CJ1321" s="95"/>
      <c r="CK1321" s="95"/>
      <c r="CL1321" s="95"/>
      <c r="CM1321" s="95"/>
      <c r="CN1321" s="95"/>
      <c r="CO1321" s="95"/>
      <c r="CP1321" s="95"/>
      <c r="CQ1321" s="95"/>
      <c r="CR1321" s="95"/>
      <c r="CS1321" s="95"/>
      <c r="CT1321" s="95"/>
      <c r="CU1321" s="95"/>
      <c r="CV1321" s="95"/>
      <c r="CW1321" s="95"/>
      <c r="CX1321" s="95"/>
      <c r="CY1321" s="95"/>
      <c r="CZ1321" s="95"/>
      <c r="DA1321" s="95"/>
      <c r="DB1321" s="95"/>
      <c r="DC1321" s="95"/>
      <c r="DD1321" s="95"/>
      <c r="DE1321" s="95"/>
      <c r="DF1321" s="95"/>
      <c r="DG1321" s="95"/>
      <c r="DH1321" s="95"/>
      <c r="DI1321" s="95"/>
      <c r="DJ1321" s="95"/>
      <c r="DK1321" s="95"/>
      <c r="DL1321" s="95"/>
      <c r="DM1321" s="95"/>
      <c r="DN1321" s="95"/>
      <c r="DO1321" s="95"/>
      <c r="DP1321" s="95"/>
      <c r="DQ1321" s="95"/>
      <c r="DR1321" s="95"/>
      <c r="DS1321" s="95"/>
      <c r="DT1321" s="95"/>
      <c r="DU1321" s="95"/>
      <c r="DV1321" s="95"/>
      <c r="DW1321" s="95"/>
      <c r="DX1321" s="95"/>
      <c r="DY1321" s="95"/>
      <c r="DZ1321" s="95"/>
      <c r="EA1321" s="95"/>
      <c r="EB1321" s="95"/>
      <c r="EC1321" s="95"/>
      <c r="ED1321" s="95"/>
      <c r="EE1321" s="95"/>
      <c r="EF1321" s="95"/>
      <c r="EG1321" s="95"/>
      <c r="EH1321" s="95"/>
      <c r="EI1321" s="95"/>
      <c r="EJ1321" s="95"/>
      <c r="EK1321" s="95"/>
      <c r="EL1321" s="95"/>
      <c r="EM1321" s="95"/>
      <c r="EN1321" s="95"/>
      <c r="EO1321" s="95"/>
      <c r="EP1321" s="95"/>
      <c r="EQ1321" s="95"/>
      <c r="ER1321" s="95"/>
      <c r="ES1321" s="95"/>
      <c r="ET1321" s="95"/>
      <c r="EU1321" s="95"/>
      <c r="EV1321" s="95"/>
      <c r="EW1321" s="95"/>
      <c r="EX1321" s="95"/>
      <c r="EY1321" s="95"/>
      <c r="EZ1321" s="95"/>
      <c r="FA1321" s="95"/>
      <c r="FB1321" s="95"/>
      <c r="FC1321" s="95"/>
      <c r="FD1321" s="95"/>
      <c r="FE1321" s="95"/>
      <c r="FF1321" s="95"/>
      <c r="FG1321" s="95"/>
      <c r="FH1321" s="95"/>
      <c r="FI1321" s="95"/>
      <c r="FJ1321" s="95"/>
      <c r="FK1321" s="95"/>
      <c r="FL1321" s="95"/>
      <c r="FM1321" s="95"/>
      <c r="FN1321" s="95"/>
      <c r="FO1321" s="95"/>
      <c r="FP1321" s="95"/>
      <c r="FQ1321" s="95"/>
      <c r="FR1321" s="95"/>
      <c r="FS1321" s="95"/>
      <c r="FT1321" s="95"/>
      <c r="FU1321" s="95"/>
      <c r="FV1321" s="95"/>
      <c r="FW1321" s="95"/>
      <c r="FX1321" s="95"/>
      <c r="FY1321" s="95"/>
      <c r="FZ1321" s="95"/>
      <c r="GA1321" s="95"/>
      <c r="GB1321" s="95"/>
      <c r="GC1321" s="95"/>
      <c r="GD1321" s="95"/>
      <c r="GE1321" s="95"/>
      <c r="GF1321" s="95"/>
      <c r="GG1321" s="95"/>
      <c r="GH1321" s="95"/>
      <c r="GI1321" s="95"/>
      <c r="GJ1321" s="95"/>
      <c r="GK1321" s="95"/>
      <c r="GL1321" s="95"/>
      <c r="GM1321" s="95"/>
      <c r="GN1321" s="95"/>
      <c r="GO1321" s="95"/>
      <c r="GP1321" s="95"/>
      <c r="GQ1321" s="95"/>
      <c r="GR1321" s="95"/>
      <c r="GS1321" s="95"/>
      <c r="GT1321" s="95"/>
      <c r="GU1321" s="95"/>
      <c r="GV1321" s="95"/>
      <c r="GW1321" s="95"/>
      <c r="GX1321" s="95"/>
      <c r="GY1321" s="95"/>
      <c r="GZ1321" s="95"/>
      <c r="HA1321" s="1"/>
      <c r="HB1321" s="1"/>
    </row>
    <row r="1322" spans="1:210" ht="7.2" customHeight="1">
      <c r="A1322" s="1"/>
      <c r="B1322" s="1"/>
      <c r="C1322" s="1"/>
      <c r="D1322" s="1"/>
      <c r="E1322" s="263"/>
      <c r="F1322" s="48"/>
      <c r="G1322" s="231"/>
      <c r="H1322" s="1"/>
      <c r="I1322" s="1"/>
      <c r="J1322" s="1"/>
      <c r="K1322" s="1"/>
      <c r="L1322" s="1"/>
      <c r="M1322" s="5"/>
      <c r="N1322" s="1"/>
      <c r="O1322" s="1"/>
      <c r="P1322" s="5"/>
      <c r="Q1322" s="1"/>
      <c r="R1322" s="1"/>
      <c r="S1322" s="5"/>
      <c r="T1322" s="7"/>
      <c r="U1322" s="24"/>
      <c r="V1322" s="1"/>
      <c r="W1322" s="12"/>
      <c r="X1322" s="10"/>
      <c r="Y1322" s="46"/>
      <c r="Z1322" s="91"/>
      <c r="AA1322" s="94"/>
      <c r="AB1322" s="94"/>
      <c r="AC1322" s="94"/>
      <c r="AD1322" s="94"/>
      <c r="AE1322" s="94"/>
      <c r="AF1322" s="94"/>
      <c r="AG1322" s="94"/>
      <c r="AH1322" s="94"/>
      <c r="AI1322" s="94"/>
      <c r="AJ1322" s="94"/>
      <c r="AK1322" s="94"/>
      <c r="AL1322" s="94"/>
      <c r="AM1322" s="94"/>
      <c r="AN1322" s="94"/>
      <c r="AO1322" s="94"/>
      <c r="AP1322" s="94"/>
      <c r="AQ1322" s="94"/>
      <c r="AR1322" s="94"/>
      <c r="AS1322" s="94"/>
      <c r="AT1322" s="94"/>
      <c r="AU1322" s="94"/>
      <c r="AV1322" s="94"/>
      <c r="AW1322" s="94"/>
      <c r="AX1322" s="94"/>
      <c r="AY1322" s="94"/>
      <c r="AZ1322" s="94"/>
      <c r="BA1322" s="94"/>
      <c r="BB1322" s="94"/>
      <c r="BC1322" s="94"/>
      <c r="BD1322" s="94"/>
      <c r="BE1322" s="94"/>
      <c r="BF1322" s="94"/>
      <c r="BG1322" s="94"/>
      <c r="BH1322" s="94"/>
      <c r="BI1322" s="94"/>
      <c r="BJ1322" s="94"/>
      <c r="BK1322" s="94"/>
      <c r="BL1322" s="94"/>
      <c r="BM1322" s="94"/>
      <c r="BN1322" s="94"/>
      <c r="BO1322" s="94"/>
      <c r="BP1322" s="94"/>
      <c r="BQ1322" s="94"/>
      <c r="BR1322" s="94"/>
      <c r="BS1322" s="94"/>
      <c r="BT1322" s="94"/>
      <c r="BU1322" s="94"/>
      <c r="BV1322" s="94"/>
      <c r="BW1322" s="94"/>
      <c r="BX1322" s="94"/>
      <c r="BY1322" s="94"/>
      <c r="BZ1322" s="94"/>
      <c r="CA1322" s="94"/>
      <c r="CB1322" s="94"/>
      <c r="CC1322" s="94"/>
      <c r="CD1322" s="94"/>
      <c r="CE1322" s="94"/>
      <c r="CF1322" s="94"/>
      <c r="CG1322" s="94"/>
      <c r="CH1322" s="94"/>
      <c r="CI1322" s="94"/>
      <c r="CJ1322" s="94"/>
      <c r="CK1322" s="94"/>
      <c r="CL1322" s="94"/>
      <c r="CM1322" s="94"/>
      <c r="CN1322" s="94"/>
      <c r="CO1322" s="94"/>
      <c r="CP1322" s="94"/>
      <c r="CQ1322" s="94"/>
      <c r="CR1322" s="94"/>
      <c r="CS1322" s="94"/>
      <c r="CT1322" s="94"/>
      <c r="CU1322" s="94"/>
      <c r="CV1322" s="94"/>
      <c r="CW1322" s="94"/>
      <c r="CX1322" s="94"/>
      <c r="CY1322" s="94"/>
      <c r="CZ1322" s="94"/>
      <c r="DA1322" s="94"/>
      <c r="DB1322" s="94"/>
      <c r="DC1322" s="94"/>
      <c r="DD1322" s="94"/>
      <c r="DE1322" s="94"/>
      <c r="DF1322" s="94"/>
      <c r="DG1322" s="94"/>
      <c r="DH1322" s="94"/>
      <c r="DI1322" s="94"/>
      <c r="DJ1322" s="94"/>
      <c r="DK1322" s="94"/>
      <c r="DL1322" s="94"/>
      <c r="DM1322" s="94"/>
      <c r="DN1322" s="94"/>
      <c r="DO1322" s="94"/>
      <c r="DP1322" s="94"/>
      <c r="DQ1322" s="94"/>
      <c r="DR1322" s="94"/>
      <c r="DS1322" s="94"/>
      <c r="DT1322" s="94"/>
      <c r="DU1322" s="94"/>
      <c r="DV1322" s="94"/>
      <c r="DW1322" s="94"/>
      <c r="DX1322" s="94"/>
      <c r="DY1322" s="94"/>
      <c r="DZ1322" s="94"/>
      <c r="EA1322" s="94"/>
      <c r="EB1322" s="94"/>
      <c r="EC1322" s="94"/>
      <c r="ED1322" s="94"/>
      <c r="EE1322" s="94"/>
      <c r="EF1322" s="94"/>
      <c r="EG1322" s="94"/>
      <c r="EH1322" s="94"/>
      <c r="EI1322" s="94"/>
      <c r="EJ1322" s="94"/>
      <c r="EK1322" s="94"/>
      <c r="EL1322" s="94"/>
      <c r="EM1322" s="94"/>
      <c r="EN1322" s="94"/>
      <c r="EO1322" s="94"/>
      <c r="EP1322" s="94"/>
      <c r="EQ1322" s="94"/>
      <c r="ER1322" s="94"/>
      <c r="ES1322" s="94"/>
      <c r="ET1322" s="94"/>
      <c r="EU1322" s="94"/>
      <c r="EV1322" s="94"/>
      <c r="EW1322" s="94"/>
      <c r="EX1322" s="94"/>
      <c r="EY1322" s="94"/>
      <c r="EZ1322" s="94"/>
      <c r="FA1322" s="94"/>
      <c r="FB1322" s="94"/>
      <c r="FC1322" s="94"/>
      <c r="FD1322" s="94"/>
      <c r="FE1322" s="94"/>
      <c r="FF1322" s="94"/>
      <c r="FG1322" s="94"/>
      <c r="FH1322" s="94"/>
      <c r="FI1322" s="94"/>
      <c r="FJ1322" s="94"/>
      <c r="FK1322" s="94"/>
      <c r="FL1322" s="94"/>
      <c r="FM1322" s="94"/>
      <c r="FN1322" s="94"/>
      <c r="FO1322" s="94"/>
      <c r="FP1322" s="94"/>
      <c r="FQ1322" s="94"/>
      <c r="FR1322" s="94"/>
      <c r="FS1322" s="94"/>
      <c r="FT1322" s="94"/>
      <c r="FU1322" s="94"/>
      <c r="FV1322" s="94"/>
      <c r="FW1322" s="94"/>
      <c r="FX1322" s="94"/>
      <c r="FY1322" s="94"/>
      <c r="FZ1322" s="94"/>
      <c r="GA1322" s="94"/>
      <c r="GB1322" s="94"/>
      <c r="GC1322" s="94"/>
      <c r="GD1322" s="94"/>
      <c r="GE1322" s="94"/>
      <c r="GF1322" s="94"/>
      <c r="GG1322" s="94"/>
      <c r="GH1322" s="94"/>
      <c r="GI1322" s="94"/>
      <c r="GJ1322" s="94"/>
      <c r="GK1322" s="94"/>
      <c r="GL1322" s="94"/>
      <c r="GM1322" s="94"/>
      <c r="GN1322" s="94"/>
      <c r="GO1322" s="94"/>
      <c r="GP1322" s="94"/>
      <c r="GQ1322" s="94"/>
      <c r="GR1322" s="94"/>
      <c r="GS1322" s="94"/>
      <c r="GT1322" s="94"/>
      <c r="GU1322" s="94"/>
      <c r="GV1322" s="94"/>
      <c r="GW1322" s="94"/>
      <c r="GX1322" s="94"/>
      <c r="GY1322" s="94"/>
      <c r="GZ1322" s="94"/>
      <c r="HA1322" s="1"/>
      <c r="HB1322" s="1"/>
    </row>
    <row r="1323" spans="1:210" ht="7.2" customHeight="1">
      <c r="A1323" s="1"/>
      <c r="B1323" s="1"/>
      <c r="C1323" s="1"/>
      <c r="D1323" s="1"/>
      <c r="E1323" s="263"/>
      <c r="F1323" s="48"/>
      <c r="G1323" s="231"/>
      <c r="H1323" s="1"/>
      <c r="I1323" s="1"/>
      <c r="J1323" s="1"/>
      <c r="K1323" s="1"/>
      <c r="L1323" s="1"/>
      <c r="M1323" s="5"/>
      <c r="N1323" s="1"/>
      <c r="O1323" s="1"/>
      <c r="P1323" s="5"/>
      <c r="Q1323" s="1"/>
      <c r="R1323" s="1"/>
      <c r="S1323" s="5"/>
      <c r="T1323" s="7"/>
      <c r="U1323" s="24"/>
      <c r="V1323" s="1"/>
      <c r="W1323" s="12"/>
      <c r="X1323" s="10"/>
      <c r="Y1323" s="46"/>
      <c r="Z1323" s="91"/>
      <c r="AA1323" s="94"/>
      <c r="AB1323" s="94"/>
      <c r="AC1323" s="94"/>
      <c r="AD1323" s="94"/>
      <c r="AE1323" s="94"/>
      <c r="AF1323" s="94"/>
      <c r="AG1323" s="94"/>
      <c r="AH1323" s="94"/>
      <c r="AI1323" s="94"/>
      <c r="AJ1323" s="94"/>
      <c r="AK1323" s="94"/>
      <c r="AL1323" s="94"/>
      <c r="AM1323" s="94"/>
      <c r="AN1323" s="94"/>
      <c r="AO1323" s="94"/>
      <c r="AP1323" s="94"/>
      <c r="AQ1323" s="94"/>
      <c r="AR1323" s="94"/>
      <c r="AS1323" s="94"/>
      <c r="AT1323" s="94"/>
      <c r="AU1323" s="94"/>
      <c r="AV1323" s="94"/>
      <c r="AW1323" s="94"/>
      <c r="AX1323" s="94"/>
      <c r="AY1323" s="94"/>
      <c r="AZ1323" s="94"/>
      <c r="BA1323" s="94"/>
      <c r="BB1323" s="94"/>
      <c r="BC1323" s="94"/>
      <c r="BD1323" s="94"/>
      <c r="BE1323" s="94"/>
      <c r="BF1323" s="94"/>
      <c r="BG1323" s="94"/>
      <c r="BH1323" s="94"/>
      <c r="BI1323" s="94"/>
      <c r="BJ1323" s="94"/>
      <c r="BK1323" s="94"/>
      <c r="BL1323" s="94"/>
      <c r="BM1323" s="94"/>
      <c r="BN1323" s="94"/>
      <c r="BO1323" s="94"/>
      <c r="BP1323" s="94"/>
      <c r="BQ1323" s="94"/>
      <c r="BR1323" s="94"/>
      <c r="BS1323" s="94"/>
      <c r="BT1323" s="94"/>
      <c r="BU1323" s="94"/>
      <c r="BV1323" s="94"/>
      <c r="BW1323" s="94"/>
      <c r="BX1323" s="94"/>
      <c r="BY1323" s="94"/>
      <c r="BZ1323" s="94"/>
      <c r="CA1323" s="94"/>
      <c r="CB1323" s="94"/>
      <c r="CC1323" s="94"/>
      <c r="CD1323" s="94"/>
      <c r="CE1323" s="94"/>
      <c r="CF1323" s="94"/>
      <c r="CG1323" s="94"/>
      <c r="CH1323" s="94"/>
      <c r="CI1323" s="94"/>
      <c r="CJ1323" s="94"/>
      <c r="CK1323" s="94"/>
      <c r="CL1323" s="94"/>
      <c r="CM1323" s="94"/>
      <c r="CN1323" s="94"/>
      <c r="CO1323" s="94"/>
      <c r="CP1323" s="94"/>
      <c r="CQ1323" s="94"/>
      <c r="CR1323" s="94"/>
      <c r="CS1323" s="94"/>
      <c r="CT1323" s="94"/>
      <c r="CU1323" s="94"/>
      <c r="CV1323" s="94"/>
      <c r="CW1323" s="94"/>
      <c r="CX1323" s="94"/>
      <c r="CY1323" s="94"/>
      <c r="CZ1323" s="94"/>
      <c r="DA1323" s="94"/>
      <c r="DB1323" s="94"/>
      <c r="DC1323" s="94"/>
      <c r="DD1323" s="94"/>
      <c r="DE1323" s="94"/>
      <c r="DF1323" s="94"/>
      <c r="DG1323" s="94"/>
      <c r="DH1323" s="94"/>
      <c r="DI1323" s="94"/>
      <c r="DJ1323" s="94"/>
      <c r="DK1323" s="94"/>
      <c r="DL1323" s="94"/>
      <c r="DM1323" s="94"/>
      <c r="DN1323" s="94"/>
      <c r="DO1323" s="94"/>
      <c r="DP1323" s="94"/>
      <c r="DQ1323" s="94"/>
      <c r="DR1323" s="94"/>
      <c r="DS1323" s="94"/>
      <c r="DT1323" s="94"/>
      <c r="DU1323" s="94"/>
      <c r="DV1323" s="94"/>
      <c r="DW1323" s="94"/>
      <c r="DX1323" s="94"/>
      <c r="DY1323" s="94"/>
      <c r="DZ1323" s="94"/>
      <c r="EA1323" s="94"/>
      <c r="EB1323" s="94"/>
      <c r="EC1323" s="94"/>
      <c r="ED1323" s="94"/>
      <c r="EE1323" s="94"/>
      <c r="EF1323" s="94"/>
      <c r="EG1323" s="94"/>
      <c r="EH1323" s="94"/>
      <c r="EI1323" s="94"/>
      <c r="EJ1323" s="94"/>
      <c r="EK1323" s="94"/>
      <c r="EL1323" s="94"/>
      <c r="EM1323" s="94"/>
      <c r="EN1323" s="94"/>
      <c r="EO1323" s="94"/>
      <c r="EP1323" s="94"/>
      <c r="EQ1323" s="94"/>
      <c r="ER1323" s="94"/>
      <c r="ES1323" s="94"/>
      <c r="ET1323" s="94"/>
      <c r="EU1323" s="94"/>
      <c r="EV1323" s="94"/>
      <c r="EW1323" s="94"/>
      <c r="EX1323" s="94"/>
      <c r="EY1323" s="94"/>
      <c r="EZ1323" s="94"/>
      <c r="FA1323" s="94"/>
      <c r="FB1323" s="94"/>
      <c r="FC1323" s="94"/>
      <c r="FD1323" s="94"/>
      <c r="FE1323" s="94"/>
      <c r="FF1323" s="94"/>
      <c r="FG1323" s="94"/>
      <c r="FH1323" s="94"/>
      <c r="FI1323" s="94"/>
      <c r="FJ1323" s="94"/>
      <c r="FK1323" s="94"/>
      <c r="FL1323" s="94"/>
      <c r="FM1323" s="94"/>
      <c r="FN1323" s="94"/>
      <c r="FO1323" s="94"/>
      <c r="FP1323" s="94"/>
      <c r="FQ1323" s="94"/>
      <c r="FR1323" s="94"/>
      <c r="FS1323" s="94"/>
      <c r="FT1323" s="94"/>
      <c r="FU1323" s="94"/>
      <c r="FV1323" s="94"/>
      <c r="FW1323" s="94"/>
      <c r="FX1323" s="94"/>
      <c r="FY1323" s="94"/>
      <c r="FZ1323" s="94"/>
      <c r="GA1323" s="94"/>
      <c r="GB1323" s="94"/>
      <c r="GC1323" s="94"/>
      <c r="GD1323" s="94"/>
      <c r="GE1323" s="94"/>
      <c r="GF1323" s="94"/>
      <c r="GG1323" s="94"/>
      <c r="GH1323" s="94"/>
      <c r="GI1323" s="94"/>
      <c r="GJ1323" s="94"/>
      <c r="GK1323" s="94"/>
      <c r="GL1323" s="94"/>
      <c r="GM1323" s="94"/>
      <c r="GN1323" s="94"/>
      <c r="GO1323" s="94"/>
      <c r="GP1323" s="94"/>
      <c r="GQ1323" s="94"/>
      <c r="GR1323" s="94"/>
      <c r="GS1323" s="94"/>
      <c r="GT1323" s="94"/>
      <c r="GU1323" s="94"/>
      <c r="GV1323" s="94"/>
      <c r="GW1323" s="94"/>
      <c r="GX1323" s="94"/>
      <c r="GY1323" s="94"/>
      <c r="GZ1323" s="94"/>
      <c r="HA1323" s="1"/>
      <c r="HB1323" s="1"/>
    </row>
    <row r="1324" spans="1:210" s="122" customFormat="1" ht="4.2" customHeight="1">
      <c r="A1324" s="60"/>
      <c r="B1324" s="60"/>
      <c r="C1324" s="60"/>
      <c r="D1324" s="60"/>
      <c r="E1324" s="273"/>
      <c r="F1324" s="116"/>
      <c r="G1324" s="117"/>
      <c r="H1324" s="60"/>
      <c r="I1324" s="60"/>
      <c r="J1324" s="60"/>
      <c r="K1324" s="60"/>
      <c r="L1324" s="60"/>
      <c r="M1324" s="117"/>
      <c r="N1324" s="60"/>
      <c r="O1324" s="60"/>
      <c r="P1324" s="231"/>
      <c r="Q1324" s="60"/>
      <c r="R1324" s="60"/>
      <c r="S1324" s="117"/>
      <c r="T1324" s="211"/>
      <c r="U1324" s="117"/>
      <c r="V1324" s="60"/>
      <c r="W1324" s="118"/>
      <c r="X1324" s="118"/>
      <c r="Y1324" s="119"/>
      <c r="Z1324" s="91"/>
      <c r="AA1324" s="121"/>
      <c r="AB1324" s="121"/>
      <c r="AC1324" s="121"/>
      <c r="AD1324" s="121"/>
      <c r="AE1324" s="121"/>
      <c r="AF1324" s="121"/>
      <c r="AG1324" s="121"/>
      <c r="AH1324" s="121"/>
      <c r="AI1324" s="121"/>
      <c r="AJ1324" s="121"/>
      <c r="AK1324" s="121"/>
      <c r="AL1324" s="121"/>
      <c r="AM1324" s="121"/>
      <c r="AN1324" s="121"/>
      <c r="AO1324" s="121"/>
      <c r="AP1324" s="121"/>
      <c r="AQ1324" s="121"/>
      <c r="AR1324" s="121"/>
      <c r="AS1324" s="121"/>
      <c r="AT1324" s="121"/>
      <c r="AU1324" s="121"/>
      <c r="AV1324" s="121"/>
      <c r="AW1324" s="121"/>
      <c r="AX1324" s="121"/>
      <c r="AY1324" s="121"/>
      <c r="AZ1324" s="121"/>
      <c r="BA1324" s="121"/>
      <c r="BB1324" s="121"/>
      <c r="BC1324" s="121"/>
      <c r="BD1324" s="121"/>
      <c r="BE1324" s="121"/>
      <c r="BF1324" s="121"/>
      <c r="BG1324" s="121"/>
      <c r="BH1324" s="121"/>
      <c r="BI1324" s="121"/>
      <c r="BJ1324" s="121"/>
      <c r="BK1324" s="121"/>
      <c r="BL1324" s="121"/>
      <c r="BM1324" s="121"/>
      <c r="BN1324" s="121"/>
      <c r="BO1324" s="121"/>
      <c r="BP1324" s="121"/>
      <c r="BQ1324" s="121"/>
      <c r="BR1324" s="121"/>
      <c r="BS1324" s="121"/>
      <c r="BT1324" s="121"/>
      <c r="BU1324" s="121"/>
      <c r="BV1324" s="121"/>
      <c r="BW1324" s="121"/>
      <c r="BX1324" s="121"/>
      <c r="BY1324" s="121"/>
      <c r="BZ1324" s="121"/>
      <c r="CA1324" s="121"/>
      <c r="CB1324" s="121"/>
      <c r="CC1324" s="121"/>
      <c r="CD1324" s="121"/>
      <c r="CE1324" s="121"/>
      <c r="CF1324" s="121"/>
      <c r="CG1324" s="121"/>
      <c r="CH1324" s="121"/>
      <c r="CI1324" s="121"/>
      <c r="CJ1324" s="121"/>
      <c r="CK1324" s="121"/>
      <c r="CL1324" s="121"/>
      <c r="CM1324" s="121"/>
      <c r="CN1324" s="121"/>
      <c r="CO1324" s="121"/>
      <c r="CP1324" s="121"/>
      <c r="CQ1324" s="121"/>
      <c r="CR1324" s="121"/>
      <c r="CS1324" s="121"/>
      <c r="CT1324" s="121"/>
      <c r="CU1324" s="121"/>
      <c r="CV1324" s="121"/>
      <c r="CW1324" s="121"/>
      <c r="CX1324" s="121"/>
      <c r="CY1324" s="121"/>
      <c r="CZ1324" s="121"/>
      <c r="DA1324" s="121"/>
      <c r="DB1324" s="121"/>
      <c r="DC1324" s="121"/>
      <c r="DD1324" s="121"/>
      <c r="DE1324" s="121"/>
      <c r="DF1324" s="121"/>
      <c r="DG1324" s="121"/>
      <c r="DH1324" s="121"/>
      <c r="DI1324" s="121"/>
      <c r="DJ1324" s="121"/>
      <c r="DK1324" s="121"/>
      <c r="DL1324" s="121"/>
      <c r="DM1324" s="121"/>
      <c r="DN1324" s="121"/>
      <c r="DO1324" s="121"/>
      <c r="DP1324" s="121"/>
      <c r="DQ1324" s="121"/>
      <c r="DR1324" s="121"/>
      <c r="DS1324" s="121"/>
      <c r="DT1324" s="121"/>
      <c r="DU1324" s="121"/>
      <c r="DV1324" s="121"/>
      <c r="DW1324" s="121"/>
      <c r="DX1324" s="121"/>
      <c r="DY1324" s="121"/>
      <c r="DZ1324" s="121"/>
      <c r="EA1324" s="121"/>
      <c r="EB1324" s="121"/>
      <c r="EC1324" s="121"/>
      <c r="ED1324" s="121"/>
      <c r="EE1324" s="121"/>
      <c r="EF1324" s="121"/>
      <c r="EG1324" s="121"/>
      <c r="EH1324" s="121"/>
      <c r="EI1324" s="121"/>
      <c r="EJ1324" s="121"/>
      <c r="EK1324" s="121"/>
      <c r="EL1324" s="121"/>
      <c r="EM1324" s="121"/>
      <c r="EN1324" s="121"/>
      <c r="EO1324" s="121"/>
      <c r="EP1324" s="121"/>
      <c r="EQ1324" s="121"/>
      <c r="ER1324" s="121"/>
      <c r="ES1324" s="121"/>
      <c r="ET1324" s="121"/>
      <c r="EU1324" s="121"/>
      <c r="EV1324" s="121"/>
      <c r="EW1324" s="121"/>
      <c r="EX1324" s="121"/>
      <c r="EY1324" s="121"/>
      <c r="EZ1324" s="121"/>
      <c r="FA1324" s="121"/>
      <c r="FB1324" s="121"/>
      <c r="FC1324" s="121"/>
      <c r="FD1324" s="121"/>
      <c r="FE1324" s="121"/>
      <c r="FF1324" s="121"/>
      <c r="FG1324" s="121"/>
      <c r="FH1324" s="121"/>
      <c r="FI1324" s="121"/>
      <c r="FJ1324" s="121"/>
      <c r="FK1324" s="121"/>
      <c r="FL1324" s="121"/>
      <c r="FM1324" s="121"/>
      <c r="FN1324" s="121"/>
      <c r="FO1324" s="121"/>
      <c r="FP1324" s="121"/>
      <c r="FQ1324" s="121"/>
      <c r="FR1324" s="121"/>
      <c r="FS1324" s="121"/>
      <c r="FT1324" s="121"/>
      <c r="FU1324" s="121"/>
      <c r="FV1324" s="121"/>
      <c r="FW1324" s="121"/>
      <c r="FX1324" s="121"/>
      <c r="FY1324" s="121"/>
      <c r="FZ1324" s="121"/>
      <c r="GA1324" s="121"/>
      <c r="GB1324" s="121"/>
      <c r="GC1324" s="121"/>
      <c r="GD1324" s="121"/>
      <c r="GE1324" s="121"/>
      <c r="GF1324" s="121"/>
      <c r="GG1324" s="121"/>
      <c r="GH1324" s="121"/>
      <c r="GI1324" s="121"/>
      <c r="GJ1324" s="121"/>
      <c r="GK1324" s="121"/>
      <c r="GL1324" s="121"/>
      <c r="GM1324" s="121"/>
      <c r="GN1324" s="121"/>
      <c r="GO1324" s="121"/>
      <c r="GP1324" s="121"/>
      <c r="GQ1324" s="121"/>
      <c r="GR1324" s="121"/>
      <c r="GS1324" s="121"/>
      <c r="GT1324" s="121"/>
      <c r="GU1324" s="121"/>
      <c r="GV1324" s="121"/>
      <c r="GW1324" s="121"/>
      <c r="GX1324" s="121"/>
      <c r="GY1324" s="121"/>
      <c r="GZ1324" s="121"/>
      <c r="HA1324" s="60"/>
      <c r="HB1324" s="60"/>
    </row>
    <row r="1325" spans="1:210" s="4" customFormat="1">
      <c r="A1325" s="3"/>
      <c r="B1325" s="3"/>
      <c r="C1325" s="3"/>
      <c r="D1325" s="3"/>
      <c r="E1325" s="9"/>
      <c r="F1325" s="51"/>
      <c r="G1325" s="250" t="s">
        <v>6</v>
      </c>
      <c r="H1325" s="3" t="s">
        <v>371</v>
      </c>
      <c r="I1325" s="3"/>
      <c r="J1325" s="3"/>
      <c r="K1325" s="3"/>
      <c r="L1325" s="3"/>
      <c r="M1325" s="5"/>
      <c r="N1325" s="3" t="str">
        <f>Главная!$Y$8</f>
        <v>итого</v>
      </c>
      <c r="O1325" s="3"/>
      <c r="P1325" s="5"/>
      <c r="Q1325" s="3" t="s">
        <v>26</v>
      </c>
      <c r="R1325" s="3"/>
      <c r="S1325" s="5"/>
      <c r="T1325" s="84"/>
      <c r="U1325" s="24"/>
      <c r="V1325" s="3"/>
      <c r="W1325" s="12">
        <f>SUM($Y1325:$HA1325)</f>
        <v>0</v>
      </c>
      <c r="X1325" s="12"/>
      <c r="Y1325" s="46"/>
      <c r="Z1325" s="92">
        <f t="shared" ref="Z1325:CK1325" si="6680">IF(Z$8="",0,Z1279+Z1295-Z1297-Z1305)</f>
        <v>0</v>
      </c>
      <c r="AA1325" s="92">
        <f t="shared" si="6680"/>
        <v>0</v>
      </c>
      <c r="AB1325" s="92">
        <f t="shared" si="6680"/>
        <v>0</v>
      </c>
      <c r="AC1325" s="92">
        <f t="shared" si="6680"/>
        <v>0</v>
      </c>
      <c r="AD1325" s="92">
        <f t="shared" si="6680"/>
        <v>0</v>
      </c>
      <c r="AE1325" s="92">
        <f t="shared" si="6680"/>
        <v>0</v>
      </c>
      <c r="AF1325" s="92">
        <f t="shared" si="6680"/>
        <v>0</v>
      </c>
      <c r="AG1325" s="92">
        <f t="shared" si="6680"/>
        <v>0</v>
      </c>
      <c r="AH1325" s="92">
        <f t="shared" si="6680"/>
        <v>0</v>
      </c>
      <c r="AI1325" s="92">
        <f t="shared" si="6680"/>
        <v>0</v>
      </c>
      <c r="AJ1325" s="92">
        <f t="shared" si="6680"/>
        <v>0</v>
      </c>
      <c r="AK1325" s="92">
        <f t="shared" si="6680"/>
        <v>0</v>
      </c>
      <c r="AL1325" s="92">
        <f t="shared" si="6680"/>
        <v>0</v>
      </c>
      <c r="AM1325" s="92">
        <f t="shared" si="6680"/>
        <v>0</v>
      </c>
      <c r="AN1325" s="92">
        <f t="shared" si="6680"/>
        <v>0</v>
      </c>
      <c r="AO1325" s="92">
        <f t="shared" si="6680"/>
        <v>0</v>
      </c>
      <c r="AP1325" s="92">
        <f t="shared" si="6680"/>
        <v>0</v>
      </c>
      <c r="AQ1325" s="92">
        <f t="shared" si="6680"/>
        <v>0</v>
      </c>
      <c r="AR1325" s="92">
        <f t="shared" si="6680"/>
        <v>0</v>
      </c>
      <c r="AS1325" s="92">
        <f t="shared" si="6680"/>
        <v>0</v>
      </c>
      <c r="AT1325" s="92">
        <f t="shared" si="6680"/>
        <v>0</v>
      </c>
      <c r="AU1325" s="92">
        <f t="shared" si="6680"/>
        <v>0</v>
      </c>
      <c r="AV1325" s="92">
        <f t="shared" si="6680"/>
        <v>0</v>
      </c>
      <c r="AW1325" s="92">
        <f t="shared" si="6680"/>
        <v>0</v>
      </c>
      <c r="AX1325" s="92">
        <f t="shared" si="6680"/>
        <v>0</v>
      </c>
      <c r="AY1325" s="92">
        <f t="shared" si="6680"/>
        <v>0</v>
      </c>
      <c r="AZ1325" s="92">
        <f t="shared" si="6680"/>
        <v>0</v>
      </c>
      <c r="BA1325" s="92">
        <f t="shared" si="6680"/>
        <v>0</v>
      </c>
      <c r="BB1325" s="92">
        <f t="shared" si="6680"/>
        <v>0</v>
      </c>
      <c r="BC1325" s="92">
        <f t="shared" si="6680"/>
        <v>0</v>
      </c>
      <c r="BD1325" s="92">
        <f t="shared" si="6680"/>
        <v>0</v>
      </c>
      <c r="BE1325" s="92">
        <f t="shared" si="6680"/>
        <v>0</v>
      </c>
      <c r="BF1325" s="92">
        <f t="shared" si="6680"/>
        <v>0</v>
      </c>
      <c r="BG1325" s="92">
        <f t="shared" si="6680"/>
        <v>0</v>
      </c>
      <c r="BH1325" s="92">
        <f t="shared" si="6680"/>
        <v>0</v>
      </c>
      <c r="BI1325" s="92">
        <f t="shared" si="6680"/>
        <v>0</v>
      </c>
      <c r="BJ1325" s="92">
        <f t="shared" si="6680"/>
        <v>0</v>
      </c>
      <c r="BK1325" s="92">
        <f t="shared" si="6680"/>
        <v>0</v>
      </c>
      <c r="BL1325" s="92">
        <f t="shared" si="6680"/>
        <v>0</v>
      </c>
      <c r="BM1325" s="92">
        <f t="shared" si="6680"/>
        <v>0</v>
      </c>
      <c r="BN1325" s="92">
        <f t="shared" si="6680"/>
        <v>0</v>
      </c>
      <c r="BO1325" s="92">
        <f t="shared" si="6680"/>
        <v>0</v>
      </c>
      <c r="BP1325" s="92">
        <f t="shared" si="6680"/>
        <v>0</v>
      </c>
      <c r="BQ1325" s="92">
        <f t="shared" si="6680"/>
        <v>0</v>
      </c>
      <c r="BR1325" s="92">
        <f t="shared" si="6680"/>
        <v>0</v>
      </c>
      <c r="BS1325" s="92">
        <f t="shared" si="6680"/>
        <v>0</v>
      </c>
      <c r="BT1325" s="92">
        <f t="shared" si="6680"/>
        <v>0</v>
      </c>
      <c r="BU1325" s="92">
        <f t="shared" si="6680"/>
        <v>0</v>
      </c>
      <c r="BV1325" s="92">
        <f t="shared" si="6680"/>
        <v>0</v>
      </c>
      <c r="BW1325" s="92">
        <f t="shared" si="6680"/>
        <v>0</v>
      </c>
      <c r="BX1325" s="92">
        <f t="shared" si="6680"/>
        <v>0</v>
      </c>
      <c r="BY1325" s="92">
        <f t="shared" si="6680"/>
        <v>0</v>
      </c>
      <c r="BZ1325" s="92">
        <f t="shared" si="6680"/>
        <v>0</v>
      </c>
      <c r="CA1325" s="92">
        <f t="shared" si="6680"/>
        <v>0</v>
      </c>
      <c r="CB1325" s="92">
        <f t="shared" si="6680"/>
        <v>0</v>
      </c>
      <c r="CC1325" s="92">
        <f t="shared" si="6680"/>
        <v>0</v>
      </c>
      <c r="CD1325" s="92">
        <f t="shared" si="6680"/>
        <v>0</v>
      </c>
      <c r="CE1325" s="92">
        <f t="shared" si="6680"/>
        <v>0</v>
      </c>
      <c r="CF1325" s="92">
        <f t="shared" si="6680"/>
        <v>0</v>
      </c>
      <c r="CG1325" s="92">
        <f t="shared" si="6680"/>
        <v>0</v>
      </c>
      <c r="CH1325" s="92">
        <f t="shared" si="6680"/>
        <v>0</v>
      </c>
      <c r="CI1325" s="92">
        <f t="shared" si="6680"/>
        <v>0</v>
      </c>
      <c r="CJ1325" s="92">
        <f t="shared" si="6680"/>
        <v>0</v>
      </c>
      <c r="CK1325" s="92">
        <f t="shared" si="6680"/>
        <v>0</v>
      </c>
      <c r="CL1325" s="92">
        <f t="shared" ref="CL1325:DG1325" si="6681">IF(CL$8="",0,CL1279+CL1295-CL1297-CL1305)</f>
        <v>0</v>
      </c>
      <c r="CM1325" s="92">
        <f t="shared" si="6681"/>
        <v>0</v>
      </c>
      <c r="CN1325" s="92">
        <f t="shared" si="6681"/>
        <v>0</v>
      </c>
      <c r="CO1325" s="92">
        <f t="shared" si="6681"/>
        <v>0</v>
      </c>
      <c r="CP1325" s="92">
        <f t="shared" si="6681"/>
        <v>0</v>
      </c>
      <c r="CQ1325" s="92">
        <f t="shared" si="6681"/>
        <v>0</v>
      </c>
      <c r="CR1325" s="92">
        <f t="shared" si="6681"/>
        <v>0</v>
      </c>
      <c r="CS1325" s="92">
        <f t="shared" si="6681"/>
        <v>0</v>
      </c>
      <c r="CT1325" s="92">
        <f t="shared" si="6681"/>
        <v>0</v>
      </c>
      <c r="CU1325" s="92">
        <f t="shared" si="6681"/>
        <v>0</v>
      </c>
      <c r="CV1325" s="92">
        <f t="shared" si="6681"/>
        <v>0</v>
      </c>
      <c r="CW1325" s="92">
        <f t="shared" si="6681"/>
        <v>0</v>
      </c>
      <c r="CX1325" s="92">
        <f t="shared" si="6681"/>
        <v>0</v>
      </c>
      <c r="CY1325" s="92">
        <f t="shared" si="6681"/>
        <v>0</v>
      </c>
      <c r="CZ1325" s="92">
        <f t="shared" si="6681"/>
        <v>0</v>
      </c>
      <c r="DA1325" s="92">
        <f t="shared" si="6681"/>
        <v>0</v>
      </c>
      <c r="DB1325" s="92">
        <f t="shared" si="6681"/>
        <v>0</v>
      </c>
      <c r="DC1325" s="92">
        <f t="shared" si="6681"/>
        <v>0</v>
      </c>
      <c r="DD1325" s="92">
        <f t="shared" si="6681"/>
        <v>0</v>
      </c>
      <c r="DE1325" s="92">
        <f t="shared" si="6681"/>
        <v>0</v>
      </c>
      <c r="DF1325" s="92">
        <f t="shared" si="6681"/>
        <v>0</v>
      </c>
      <c r="DG1325" s="92">
        <f t="shared" si="6681"/>
        <v>0</v>
      </c>
      <c r="DH1325" s="92">
        <f t="shared" ref="DH1325:FS1325" si="6682">IF(DH$8="",0,DH1279+DH1295-DH1297-DH1305)</f>
        <v>0</v>
      </c>
      <c r="DI1325" s="92">
        <f t="shared" si="6682"/>
        <v>0</v>
      </c>
      <c r="DJ1325" s="92">
        <f t="shared" si="6682"/>
        <v>0</v>
      </c>
      <c r="DK1325" s="92">
        <f t="shared" si="6682"/>
        <v>0</v>
      </c>
      <c r="DL1325" s="92">
        <f t="shared" si="6682"/>
        <v>0</v>
      </c>
      <c r="DM1325" s="92">
        <f t="shared" si="6682"/>
        <v>0</v>
      </c>
      <c r="DN1325" s="92">
        <f t="shared" si="6682"/>
        <v>0</v>
      </c>
      <c r="DO1325" s="92">
        <f t="shared" si="6682"/>
        <v>0</v>
      </c>
      <c r="DP1325" s="92">
        <f t="shared" si="6682"/>
        <v>0</v>
      </c>
      <c r="DQ1325" s="92">
        <f t="shared" si="6682"/>
        <v>0</v>
      </c>
      <c r="DR1325" s="92">
        <f t="shared" si="6682"/>
        <v>0</v>
      </c>
      <c r="DS1325" s="92">
        <f t="shared" si="6682"/>
        <v>0</v>
      </c>
      <c r="DT1325" s="92">
        <f t="shared" si="6682"/>
        <v>0</v>
      </c>
      <c r="DU1325" s="92">
        <f t="shared" si="6682"/>
        <v>0</v>
      </c>
      <c r="DV1325" s="92">
        <f t="shared" si="6682"/>
        <v>0</v>
      </c>
      <c r="DW1325" s="92">
        <f t="shared" si="6682"/>
        <v>0</v>
      </c>
      <c r="DX1325" s="92">
        <f t="shared" si="6682"/>
        <v>0</v>
      </c>
      <c r="DY1325" s="92">
        <f t="shared" si="6682"/>
        <v>0</v>
      </c>
      <c r="DZ1325" s="92">
        <f t="shared" si="6682"/>
        <v>0</v>
      </c>
      <c r="EA1325" s="92">
        <f t="shared" si="6682"/>
        <v>0</v>
      </c>
      <c r="EB1325" s="92">
        <f t="shared" si="6682"/>
        <v>0</v>
      </c>
      <c r="EC1325" s="92">
        <f t="shared" si="6682"/>
        <v>0</v>
      </c>
      <c r="ED1325" s="92">
        <f t="shared" si="6682"/>
        <v>0</v>
      </c>
      <c r="EE1325" s="92">
        <f t="shared" si="6682"/>
        <v>0</v>
      </c>
      <c r="EF1325" s="92">
        <f t="shared" si="6682"/>
        <v>0</v>
      </c>
      <c r="EG1325" s="92">
        <f t="shared" si="6682"/>
        <v>0</v>
      </c>
      <c r="EH1325" s="92">
        <f t="shared" si="6682"/>
        <v>0</v>
      </c>
      <c r="EI1325" s="92">
        <f t="shared" si="6682"/>
        <v>0</v>
      </c>
      <c r="EJ1325" s="92">
        <f t="shared" si="6682"/>
        <v>0</v>
      </c>
      <c r="EK1325" s="92">
        <f t="shared" si="6682"/>
        <v>0</v>
      </c>
      <c r="EL1325" s="92">
        <f t="shared" si="6682"/>
        <v>0</v>
      </c>
      <c r="EM1325" s="92">
        <f t="shared" si="6682"/>
        <v>0</v>
      </c>
      <c r="EN1325" s="92">
        <f t="shared" si="6682"/>
        <v>0</v>
      </c>
      <c r="EO1325" s="92">
        <f t="shared" si="6682"/>
        <v>0</v>
      </c>
      <c r="EP1325" s="92">
        <f t="shared" si="6682"/>
        <v>0</v>
      </c>
      <c r="EQ1325" s="92">
        <f t="shared" si="6682"/>
        <v>0</v>
      </c>
      <c r="ER1325" s="92">
        <f t="shared" si="6682"/>
        <v>0</v>
      </c>
      <c r="ES1325" s="92">
        <f t="shared" si="6682"/>
        <v>0</v>
      </c>
      <c r="ET1325" s="92">
        <f t="shared" si="6682"/>
        <v>0</v>
      </c>
      <c r="EU1325" s="92">
        <f t="shared" si="6682"/>
        <v>0</v>
      </c>
      <c r="EV1325" s="92">
        <f t="shared" si="6682"/>
        <v>0</v>
      </c>
      <c r="EW1325" s="92">
        <f t="shared" si="6682"/>
        <v>0</v>
      </c>
      <c r="EX1325" s="92">
        <f t="shared" si="6682"/>
        <v>0</v>
      </c>
      <c r="EY1325" s="92">
        <f t="shared" si="6682"/>
        <v>0</v>
      </c>
      <c r="EZ1325" s="92">
        <f t="shared" si="6682"/>
        <v>0</v>
      </c>
      <c r="FA1325" s="92">
        <f t="shared" si="6682"/>
        <v>0</v>
      </c>
      <c r="FB1325" s="92">
        <f t="shared" si="6682"/>
        <v>0</v>
      </c>
      <c r="FC1325" s="92">
        <f t="shared" si="6682"/>
        <v>0</v>
      </c>
      <c r="FD1325" s="92">
        <f t="shared" si="6682"/>
        <v>0</v>
      </c>
      <c r="FE1325" s="92">
        <f t="shared" si="6682"/>
        <v>0</v>
      </c>
      <c r="FF1325" s="92">
        <f t="shared" si="6682"/>
        <v>0</v>
      </c>
      <c r="FG1325" s="92">
        <f t="shared" si="6682"/>
        <v>0</v>
      </c>
      <c r="FH1325" s="92">
        <f t="shared" si="6682"/>
        <v>0</v>
      </c>
      <c r="FI1325" s="92">
        <f t="shared" si="6682"/>
        <v>0</v>
      </c>
      <c r="FJ1325" s="92">
        <f t="shared" si="6682"/>
        <v>0</v>
      </c>
      <c r="FK1325" s="92">
        <f t="shared" si="6682"/>
        <v>0</v>
      </c>
      <c r="FL1325" s="92">
        <f t="shared" si="6682"/>
        <v>0</v>
      </c>
      <c r="FM1325" s="92">
        <f t="shared" si="6682"/>
        <v>0</v>
      </c>
      <c r="FN1325" s="92">
        <f t="shared" si="6682"/>
        <v>0</v>
      </c>
      <c r="FO1325" s="92">
        <f t="shared" si="6682"/>
        <v>0</v>
      </c>
      <c r="FP1325" s="92">
        <f t="shared" si="6682"/>
        <v>0</v>
      </c>
      <c r="FQ1325" s="92">
        <f t="shared" si="6682"/>
        <v>0</v>
      </c>
      <c r="FR1325" s="92">
        <f t="shared" si="6682"/>
        <v>0</v>
      </c>
      <c r="FS1325" s="92">
        <f t="shared" si="6682"/>
        <v>0</v>
      </c>
      <c r="FT1325" s="92">
        <f t="shared" ref="FT1325:GZ1325" si="6683">IF(FT$8="",0,FT1279+FT1295-FT1297-FT1305)</f>
        <v>0</v>
      </c>
      <c r="FU1325" s="92">
        <f t="shared" si="6683"/>
        <v>0</v>
      </c>
      <c r="FV1325" s="92">
        <f t="shared" si="6683"/>
        <v>0</v>
      </c>
      <c r="FW1325" s="92">
        <f t="shared" si="6683"/>
        <v>0</v>
      </c>
      <c r="FX1325" s="92">
        <f t="shared" si="6683"/>
        <v>0</v>
      </c>
      <c r="FY1325" s="92">
        <f t="shared" si="6683"/>
        <v>0</v>
      </c>
      <c r="FZ1325" s="92">
        <f t="shared" si="6683"/>
        <v>0</v>
      </c>
      <c r="GA1325" s="92">
        <f t="shared" si="6683"/>
        <v>0</v>
      </c>
      <c r="GB1325" s="92">
        <f t="shared" si="6683"/>
        <v>0</v>
      </c>
      <c r="GC1325" s="92">
        <f t="shared" si="6683"/>
        <v>0</v>
      </c>
      <c r="GD1325" s="92">
        <f t="shared" si="6683"/>
        <v>0</v>
      </c>
      <c r="GE1325" s="92">
        <f t="shared" si="6683"/>
        <v>0</v>
      </c>
      <c r="GF1325" s="92">
        <f t="shared" si="6683"/>
        <v>0</v>
      </c>
      <c r="GG1325" s="92">
        <f t="shared" si="6683"/>
        <v>0</v>
      </c>
      <c r="GH1325" s="92">
        <f t="shared" si="6683"/>
        <v>0</v>
      </c>
      <c r="GI1325" s="92">
        <f t="shared" si="6683"/>
        <v>0</v>
      </c>
      <c r="GJ1325" s="92">
        <f t="shared" si="6683"/>
        <v>0</v>
      </c>
      <c r="GK1325" s="92">
        <f t="shared" si="6683"/>
        <v>0</v>
      </c>
      <c r="GL1325" s="92">
        <f t="shared" si="6683"/>
        <v>0</v>
      </c>
      <c r="GM1325" s="92">
        <f t="shared" si="6683"/>
        <v>0</v>
      </c>
      <c r="GN1325" s="92">
        <f t="shared" si="6683"/>
        <v>0</v>
      </c>
      <c r="GO1325" s="92">
        <f t="shared" si="6683"/>
        <v>0</v>
      </c>
      <c r="GP1325" s="92">
        <f t="shared" si="6683"/>
        <v>0</v>
      </c>
      <c r="GQ1325" s="92">
        <f t="shared" si="6683"/>
        <v>0</v>
      </c>
      <c r="GR1325" s="92">
        <f t="shared" si="6683"/>
        <v>0</v>
      </c>
      <c r="GS1325" s="92">
        <f t="shared" si="6683"/>
        <v>0</v>
      </c>
      <c r="GT1325" s="92">
        <f t="shared" si="6683"/>
        <v>0</v>
      </c>
      <c r="GU1325" s="92">
        <f t="shared" si="6683"/>
        <v>0</v>
      </c>
      <c r="GV1325" s="92">
        <f t="shared" si="6683"/>
        <v>0</v>
      </c>
      <c r="GW1325" s="92">
        <f t="shared" si="6683"/>
        <v>0</v>
      </c>
      <c r="GX1325" s="92">
        <f t="shared" si="6683"/>
        <v>0</v>
      </c>
      <c r="GY1325" s="92">
        <f t="shared" si="6683"/>
        <v>0</v>
      </c>
      <c r="GZ1325" s="92">
        <f t="shared" si="6683"/>
        <v>0</v>
      </c>
      <c r="HA1325" s="3"/>
      <c r="HB1325" s="3"/>
    </row>
    <row r="1326" spans="1:210" ht="4.2" customHeight="1">
      <c r="A1326" s="1"/>
      <c r="B1326" s="1"/>
      <c r="C1326" s="1"/>
      <c r="D1326" s="1"/>
      <c r="E1326" s="263"/>
      <c r="F1326" s="48"/>
      <c r="G1326" s="231"/>
      <c r="H1326" s="1"/>
      <c r="I1326" s="1"/>
      <c r="J1326" s="1"/>
      <c r="K1326" s="1"/>
      <c r="L1326" s="1"/>
      <c r="M1326" s="5"/>
      <c r="N1326" s="1"/>
      <c r="O1326" s="1"/>
      <c r="P1326" s="5"/>
      <c r="Q1326" s="1"/>
      <c r="R1326" s="1"/>
      <c r="S1326" s="5"/>
      <c r="T1326" s="7"/>
      <c r="U1326" s="24"/>
      <c r="V1326" s="1"/>
      <c r="W1326" s="12"/>
      <c r="X1326" s="10"/>
      <c r="Y1326" s="46"/>
      <c r="Z1326" s="91"/>
      <c r="AA1326" s="94"/>
      <c r="AB1326" s="94"/>
      <c r="AC1326" s="94"/>
      <c r="AD1326" s="94"/>
      <c r="AE1326" s="94"/>
      <c r="AF1326" s="94"/>
      <c r="AG1326" s="94"/>
      <c r="AH1326" s="94"/>
      <c r="AI1326" s="94"/>
      <c r="AJ1326" s="94"/>
      <c r="AK1326" s="94"/>
      <c r="AL1326" s="94"/>
      <c r="AM1326" s="94"/>
      <c r="AN1326" s="94"/>
      <c r="AO1326" s="94"/>
      <c r="AP1326" s="94"/>
      <c r="AQ1326" s="94"/>
      <c r="AR1326" s="94"/>
      <c r="AS1326" s="94"/>
      <c r="AT1326" s="94"/>
      <c r="AU1326" s="94"/>
      <c r="AV1326" s="94"/>
      <c r="AW1326" s="94"/>
      <c r="AX1326" s="94"/>
      <c r="AY1326" s="94"/>
      <c r="AZ1326" s="94"/>
      <c r="BA1326" s="94"/>
      <c r="BB1326" s="94"/>
      <c r="BC1326" s="94"/>
      <c r="BD1326" s="94"/>
      <c r="BE1326" s="94"/>
      <c r="BF1326" s="94"/>
      <c r="BG1326" s="94"/>
      <c r="BH1326" s="94"/>
      <c r="BI1326" s="94"/>
      <c r="BJ1326" s="94"/>
      <c r="BK1326" s="94"/>
      <c r="BL1326" s="94"/>
      <c r="BM1326" s="94"/>
      <c r="BN1326" s="94"/>
      <c r="BO1326" s="94"/>
      <c r="BP1326" s="94"/>
      <c r="BQ1326" s="94"/>
      <c r="BR1326" s="94"/>
      <c r="BS1326" s="94"/>
      <c r="BT1326" s="94"/>
      <c r="BU1326" s="94"/>
      <c r="BV1326" s="94"/>
      <c r="BW1326" s="94"/>
      <c r="BX1326" s="94"/>
      <c r="BY1326" s="94"/>
      <c r="BZ1326" s="94"/>
      <c r="CA1326" s="94"/>
      <c r="CB1326" s="94"/>
      <c r="CC1326" s="94"/>
      <c r="CD1326" s="94"/>
      <c r="CE1326" s="94"/>
      <c r="CF1326" s="94"/>
      <c r="CG1326" s="94"/>
      <c r="CH1326" s="94"/>
      <c r="CI1326" s="94"/>
      <c r="CJ1326" s="94"/>
      <c r="CK1326" s="94"/>
      <c r="CL1326" s="94"/>
      <c r="CM1326" s="94"/>
      <c r="CN1326" s="94"/>
      <c r="CO1326" s="94"/>
      <c r="CP1326" s="94"/>
      <c r="CQ1326" s="94"/>
      <c r="CR1326" s="94"/>
      <c r="CS1326" s="94"/>
      <c r="CT1326" s="94"/>
      <c r="CU1326" s="94"/>
      <c r="CV1326" s="94"/>
      <c r="CW1326" s="94"/>
      <c r="CX1326" s="94"/>
      <c r="CY1326" s="94"/>
      <c r="CZ1326" s="94"/>
      <c r="DA1326" s="94"/>
      <c r="DB1326" s="94"/>
      <c r="DC1326" s="94"/>
      <c r="DD1326" s="94"/>
      <c r="DE1326" s="94"/>
      <c r="DF1326" s="94"/>
      <c r="DG1326" s="94"/>
      <c r="DH1326" s="94"/>
      <c r="DI1326" s="94"/>
      <c r="DJ1326" s="94"/>
      <c r="DK1326" s="94"/>
      <c r="DL1326" s="94"/>
      <c r="DM1326" s="94"/>
      <c r="DN1326" s="94"/>
      <c r="DO1326" s="94"/>
      <c r="DP1326" s="94"/>
      <c r="DQ1326" s="94"/>
      <c r="DR1326" s="94"/>
      <c r="DS1326" s="94"/>
      <c r="DT1326" s="94"/>
      <c r="DU1326" s="94"/>
      <c r="DV1326" s="94"/>
      <c r="DW1326" s="94"/>
      <c r="DX1326" s="94"/>
      <c r="DY1326" s="94"/>
      <c r="DZ1326" s="94"/>
      <c r="EA1326" s="94"/>
      <c r="EB1326" s="94"/>
      <c r="EC1326" s="94"/>
      <c r="ED1326" s="94"/>
      <c r="EE1326" s="94"/>
      <c r="EF1326" s="94"/>
      <c r="EG1326" s="94"/>
      <c r="EH1326" s="94"/>
      <c r="EI1326" s="94"/>
      <c r="EJ1326" s="94"/>
      <c r="EK1326" s="94"/>
      <c r="EL1326" s="94"/>
      <c r="EM1326" s="94"/>
      <c r="EN1326" s="94"/>
      <c r="EO1326" s="94"/>
      <c r="EP1326" s="94"/>
      <c r="EQ1326" s="94"/>
      <c r="ER1326" s="94"/>
      <c r="ES1326" s="94"/>
      <c r="ET1326" s="94"/>
      <c r="EU1326" s="94"/>
      <c r="EV1326" s="94"/>
      <c r="EW1326" s="94"/>
      <c r="EX1326" s="94"/>
      <c r="EY1326" s="94"/>
      <c r="EZ1326" s="94"/>
      <c r="FA1326" s="94"/>
      <c r="FB1326" s="94"/>
      <c r="FC1326" s="94"/>
      <c r="FD1326" s="94"/>
      <c r="FE1326" s="94"/>
      <c r="FF1326" s="94"/>
      <c r="FG1326" s="94"/>
      <c r="FH1326" s="94"/>
      <c r="FI1326" s="94"/>
      <c r="FJ1326" s="94"/>
      <c r="FK1326" s="94"/>
      <c r="FL1326" s="94"/>
      <c r="FM1326" s="94"/>
      <c r="FN1326" s="94"/>
      <c r="FO1326" s="94"/>
      <c r="FP1326" s="94"/>
      <c r="FQ1326" s="94"/>
      <c r="FR1326" s="94"/>
      <c r="FS1326" s="94"/>
      <c r="FT1326" s="94"/>
      <c r="FU1326" s="94"/>
      <c r="FV1326" s="94"/>
      <c r="FW1326" s="94"/>
      <c r="FX1326" s="94"/>
      <c r="FY1326" s="94"/>
      <c r="FZ1326" s="94"/>
      <c r="GA1326" s="94"/>
      <c r="GB1326" s="94"/>
      <c r="GC1326" s="94"/>
      <c r="GD1326" s="94"/>
      <c r="GE1326" s="94"/>
      <c r="GF1326" s="94"/>
      <c r="GG1326" s="94"/>
      <c r="GH1326" s="94"/>
      <c r="GI1326" s="94"/>
      <c r="GJ1326" s="94"/>
      <c r="GK1326" s="94"/>
      <c r="GL1326" s="94"/>
      <c r="GM1326" s="94"/>
      <c r="GN1326" s="94"/>
      <c r="GO1326" s="94"/>
      <c r="GP1326" s="94"/>
      <c r="GQ1326" s="94"/>
      <c r="GR1326" s="94"/>
      <c r="GS1326" s="94"/>
      <c r="GT1326" s="94"/>
      <c r="GU1326" s="94"/>
      <c r="GV1326" s="94"/>
      <c r="GW1326" s="94"/>
      <c r="GX1326" s="94"/>
      <c r="GY1326" s="94"/>
      <c r="GZ1326" s="94"/>
      <c r="HA1326" s="1"/>
      <c r="HB1326" s="1"/>
    </row>
    <row r="1327" spans="1:210" s="4" customFormat="1">
      <c r="A1327" s="3"/>
      <c r="B1327" s="3"/>
      <c r="C1327" s="3"/>
      <c r="D1327" s="3"/>
      <c r="E1327" s="9"/>
      <c r="F1327" s="51"/>
      <c r="G1327" s="250" t="s">
        <v>6</v>
      </c>
      <c r="H1327" s="3" t="s">
        <v>372</v>
      </c>
      <c r="I1327" s="3"/>
      <c r="J1327" s="3"/>
      <c r="K1327" s="3"/>
      <c r="L1327" s="3"/>
      <c r="M1327" s="5"/>
      <c r="N1327" s="3" t="str">
        <f>Главная!$Y$8</f>
        <v>итого</v>
      </c>
      <c r="O1327" s="3"/>
      <c r="P1327" s="5"/>
      <c r="Q1327" s="3" t="s">
        <v>26</v>
      </c>
      <c r="R1327" s="3"/>
      <c r="S1327" s="5"/>
      <c r="T1327" s="84"/>
      <c r="U1327" s="24"/>
      <c r="V1327" s="3"/>
      <c r="W1327" s="12">
        <f>SUMIFS($Y1327:$HA1327,$Y$8:$HA$8,MAX($Y$8:$HA$8))</f>
        <v>0</v>
      </c>
      <c r="X1327" s="12"/>
      <c r="Y1327" s="46"/>
      <c r="Z1327" s="92">
        <f t="shared" ref="Z1327:CK1327" si="6684">Y1327+Z1325</f>
        <v>0</v>
      </c>
      <c r="AA1327" s="92">
        <f>Z1327+AA1325</f>
        <v>0</v>
      </c>
      <c r="AB1327" s="92">
        <f t="shared" si="6684"/>
        <v>0</v>
      </c>
      <c r="AC1327" s="92">
        <f t="shared" si="6684"/>
        <v>0</v>
      </c>
      <c r="AD1327" s="92">
        <f t="shared" si="6684"/>
        <v>0</v>
      </c>
      <c r="AE1327" s="92">
        <f t="shared" si="6684"/>
        <v>0</v>
      </c>
      <c r="AF1327" s="92">
        <f t="shared" si="6684"/>
        <v>0</v>
      </c>
      <c r="AG1327" s="92">
        <f t="shared" si="6684"/>
        <v>0</v>
      </c>
      <c r="AH1327" s="92">
        <f t="shared" si="6684"/>
        <v>0</v>
      </c>
      <c r="AI1327" s="92">
        <f t="shared" si="6684"/>
        <v>0</v>
      </c>
      <c r="AJ1327" s="92">
        <f t="shared" si="6684"/>
        <v>0</v>
      </c>
      <c r="AK1327" s="92">
        <f t="shared" si="6684"/>
        <v>0</v>
      </c>
      <c r="AL1327" s="92">
        <f t="shared" si="6684"/>
        <v>0</v>
      </c>
      <c r="AM1327" s="92">
        <f t="shared" si="6684"/>
        <v>0</v>
      </c>
      <c r="AN1327" s="92">
        <f t="shared" si="6684"/>
        <v>0</v>
      </c>
      <c r="AO1327" s="92">
        <f t="shared" si="6684"/>
        <v>0</v>
      </c>
      <c r="AP1327" s="92">
        <f t="shared" si="6684"/>
        <v>0</v>
      </c>
      <c r="AQ1327" s="92">
        <f t="shared" si="6684"/>
        <v>0</v>
      </c>
      <c r="AR1327" s="92">
        <f t="shared" si="6684"/>
        <v>0</v>
      </c>
      <c r="AS1327" s="92">
        <f t="shared" si="6684"/>
        <v>0</v>
      </c>
      <c r="AT1327" s="92">
        <f t="shared" si="6684"/>
        <v>0</v>
      </c>
      <c r="AU1327" s="92">
        <f t="shared" si="6684"/>
        <v>0</v>
      </c>
      <c r="AV1327" s="92">
        <f t="shared" si="6684"/>
        <v>0</v>
      </c>
      <c r="AW1327" s="92">
        <f t="shared" si="6684"/>
        <v>0</v>
      </c>
      <c r="AX1327" s="92">
        <f t="shared" si="6684"/>
        <v>0</v>
      </c>
      <c r="AY1327" s="92">
        <f t="shared" si="6684"/>
        <v>0</v>
      </c>
      <c r="AZ1327" s="92">
        <f t="shared" si="6684"/>
        <v>0</v>
      </c>
      <c r="BA1327" s="92">
        <f t="shared" si="6684"/>
        <v>0</v>
      </c>
      <c r="BB1327" s="92">
        <f t="shared" si="6684"/>
        <v>0</v>
      </c>
      <c r="BC1327" s="92">
        <f t="shared" si="6684"/>
        <v>0</v>
      </c>
      <c r="BD1327" s="92">
        <f t="shared" si="6684"/>
        <v>0</v>
      </c>
      <c r="BE1327" s="92">
        <f t="shared" si="6684"/>
        <v>0</v>
      </c>
      <c r="BF1327" s="92">
        <f t="shared" si="6684"/>
        <v>0</v>
      </c>
      <c r="BG1327" s="92">
        <f t="shared" si="6684"/>
        <v>0</v>
      </c>
      <c r="BH1327" s="92">
        <f t="shared" si="6684"/>
        <v>0</v>
      </c>
      <c r="BI1327" s="92">
        <f t="shared" si="6684"/>
        <v>0</v>
      </c>
      <c r="BJ1327" s="92">
        <f t="shared" si="6684"/>
        <v>0</v>
      </c>
      <c r="BK1327" s="92">
        <f t="shared" si="6684"/>
        <v>0</v>
      </c>
      <c r="BL1327" s="92">
        <f t="shared" si="6684"/>
        <v>0</v>
      </c>
      <c r="BM1327" s="92">
        <f t="shared" si="6684"/>
        <v>0</v>
      </c>
      <c r="BN1327" s="92">
        <f t="shared" si="6684"/>
        <v>0</v>
      </c>
      <c r="BO1327" s="92">
        <f t="shared" si="6684"/>
        <v>0</v>
      </c>
      <c r="BP1327" s="92">
        <f t="shared" si="6684"/>
        <v>0</v>
      </c>
      <c r="BQ1327" s="92">
        <f t="shared" si="6684"/>
        <v>0</v>
      </c>
      <c r="BR1327" s="92">
        <f t="shared" si="6684"/>
        <v>0</v>
      </c>
      <c r="BS1327" s="92">
        <f t="shared" si="6684"/>
        <v>0</v>
      </c>
      <c r="BT1327" s="92">
        <f t="shared" si="6684"/>
        <v>0</v>
      </c>
      <c r="BU1327" s="92">
        <f t="shared" si="6684"/>
        <v>0</v>
      </c>
      <c r="BV1327" s="92">
        <f t="shared" si="6684"/>
        <v>0</v>
      </c>
      <c r="BW1327" s="92">
        <f t="shared" si="6684"/>
        <v>0</v>
      </c>
      <c r="BX1327" s="92">
        <f t="shared" si="6684"/>
        <v>0</v>
      </c>
      <c r="BY1327" s="92">
        <f t="shared" si="6684"/>
        <v>0</v>
      </c>
      <c r="BZ1327" s="92">
        <f t="shared" si="6684"/>
        <v>0</v>
      </c>
      <c r="CA1327" s="92">
        <f t="shared" si="6684"/>
        <v>0</v>
      </c>
      <c r="CB1327" s="92">
        <f t="shared" si="6684"/>
        <v>0</v>
      </c>
      <c r="CC1327" s="92">
        <f t="shared" si="6684"/>
        <v>0</v>
      </c>
      <c r="CD1327" s="92">
        <f t="shared" si="6684"/>
        <v>0</v>
      </c>
      <c r="CE1327" s="92">
        <f t="shared" si="6684"/>
        <v>0</v>
      </c>
      <c r="CF1327" s="92">
        <f t="shared" si="6684"/>
        <v>0</v>
      </c>
      <c r="CG1327" s="92">
        <f t="shared" si="6684"/>
        <v>0</v>
      </c>
      <c r="CH1327" s="92">
        <f t="shared" si="6684"/>
        <v>0</v>
      </c>
      <c r="CI1327" s="92">
        <f t="shared" si="6684"/>
        <v>0</v>
      </c>
      <c r="CJ1327" s="92">
        <f t="shared" si="6684"/>
        <v>0</v>
      </c>
      <c r="CK1327" s="92">
        <f t="shared" si="6684"/>
        <v>0</v>
      </c>
      <c r="CL1327" s="92">
        <f t="shared" ref="CL1327:DG1327" si="6685">CK1327+CL1325</f>
        <v>0</v>
      </c>
      <c r="CM1327" s="92">
        <f t="shared" si="6685"/>
        <v>0</v>
      </c>
      <c r="CN1327" s="92">
        <f t="shared" si="6685"/>
        <v>0</v>
      </c>
      <c r="CO1327" s="92">
        <f t="shared" si="6685"/>
        <v>0</v>
      </c>
      <c r="CP1327" s="92">
        <f t="shared" si="6685"/>
        <v>0</v>
      </c>
      <c r="CQ1327" s="92">
        <f t="shared" si="6685"/>
        <v>0</v>
      </c>
      <c r="CR1327" s="92">
        <f t="shared" si="6685"/>
        <v>0</v>
      </c>
      <c r="CS1327" s="92">
        <f t="shared" si="6685"/>
        <v>0</v>
      </c>
      <c r="CT1327" s="92">
        <f t="shared" si="6685"/>
        <v>0</v>
      </c>
      <c r="CU1327" s="92">
        <f t="shared" si="6685"/>
        <v>0</v>
      </c>
      <c r="CV1327" s="92">
        <f t="shared" si="6685"/>
        <v>0</v>
      </c>
      <c r="CW1327" s="92">
        <f t="shared" si="6685"/>
        <v>0</v>
      </c>
      <c r="CX1327" s="92">
        <f t="shared" si="6685"/>
        <v>0</v>
      </c>
      <c r="CY1327" s="92">
        <f t="shared" si="6685"/>
        <v>0</v>
      </c>
      <c r="CZ1327" s="92">
        <f t="shared" si="6685"/>
        <v>0</v>
      </c>
      <c r="DA1327" s="92">
        <f t="shared" si="6685"/>
        <v>0</v>
      </c>
      <c r="DB1327" s="92">
        <f t="shared" si="6685"/>
        <v>0</v>
      </c>
      <c r="DC1327" s="92">
        <f t="shared" si="6685"/>
        <v>0</v>
      </c>
      <c r="DD1327" s="92">
        <f t="shared" si="6685"/>
        <v>0</v>
      </c>
      <c r="DE1327" s="92">
        <f t="shared" si="6685"/>
        <v>0</v>
      </c>
      <c r="DF1327" s="92">
        <f t="shared" si="6685"/>
        <v>0</v>
      </c>
      <c r="DG1327" s="92">
        <f t="shared" si="6685"/>
        <v>0</v>
      </c>
      <c r="DH1327" s="92">
        <f t="shared" ref="DH1327" si="6686">DG1327+DH1325</f>
        <v>0</v>
      </c>
      <c r="DI1327" s="92">
        <f t="shared" ref="DI1327" si="6687">DH1327+DI1325</f>
        <v>0</v>
      </c>
      <c r="DJ1327" s="92">
        <f t="shared" ref="DJ1327" si="6688">DI1327+DJ1325</f>
        <v>0</v>
      </c>
      <c r="DK1327" s="92">
        <f t="shared" ref="DK1327" si="6689">DJ1327+DK1325</f>
        <v>0</v>
      </c>
      <c r="DL1327" s="92">
        <f t="shared" ref="DL1327" si="6690">DK1327+DL1325</f>
        <v>0</v>
      </c>
      <c r="DM1327" s="92">
        <f t="shared" ref="DM1327" si="6691">DL1327+DM1325</f>
        <v>0</v>
      </c>
      <c r="DN1327" s="92">
        <f t="shared" ref="DN1327" si="6692">DM1327+DN1325</f>
        <v>0</v>
      </c>
      <c r="DO1327" s="92">
        <f t="shared" ref="DO1327" si="6693">DN1327+DO1325</f>
        <v>0</v>
      </c>
      <c r="DP1327" s="92">
        <f t="shared" ref="DP1327" si="6694">DO1327+DP1325</f>
        <v>0</v>
      </c>
      <c r="DQ1327" s="92">
        <f t="shared" ref="DQ1327" si="6695">DP1327+DQ1325</f>
        <v>0</v>
      </c>
      <c r="DR1327" s="92">
        <f t="shared" ref="DR1327" si="6696">DQ1327+DR1325</f>
        <v>0</v>
      </c>
      <c r="DS1327" s="92">
        <f t="shared" ref="DS1327" si="6697">DR1327+DS1325</f>
        <v>0</v>
      </c>
      <c r="DT1327" s="92">
        <f t="shared" ref="DT1327" si="6698">DS1327+DT1325</f>
        <v>0</v>
      </c>
      <c r="DU1327" s="92">
        <f t="shared" ref="DU1327" si="6699">DT1327+DU1325</f>
        <v>0</v>
      </c>
      <c r="DV1327" s="92">
        <f t="shared" ref="DV1327" si="6700">DU1327+DV1325</f>
        <v>0</v>
      </c>
      <c r="DW1327" s="92">
        <f t="shared" ref="DW1327" si="6701">DV1327+DW1325</f>
        <v>0</v>
      </c>
      <c r="DX1327" s="92">
        <f t="shared" ref="DX1327" si="6702">DW1327+DX1325</f>
        <v>0</v>
      </c>
      <c r="DY1327" s="92">
        <f t="shared" ref="DY1327" si="6703">DX1327+DY1325</f>
        <v>0</v>
      </c>
      <c r="DZ1327" s="92">
        <f t="shared" ref="DZ1327" si="6704">DY1327+DZ1325</f>
        <v>0</v>
      </c>
      <c r="EA1327" s="92">
        <f t="shared" ref="EA1327" si="6705">DZ1327+EA1325</f>
        <v>0</v>
      </c>
      <c r="EB1327" s="92">
        <f t="shared" ref="EB1327" si="6706">EA1327+EB1325</f>
        <v>0</v>
      </c>
      <c r="EC1327" s="92">
        <f t="shared" ref="EC1327" si="6707">EB1327+EC1325</f>
        <v>0</v>
      </c>
      <c r="ED1327" s="92">
        <f t="shared" ref="ED1327" si="6708">EC1327+ED1325</f>
        <v>0</v>
      </c>
      <c r="EE1327" s="92">
        <f t="shared" ref="EE1327" si="6709">ED1327+EE1325</f>
        <v>0</v>
      </c>
      <c r="EF1327" s="92">
        <f t="shared" ref="EF1327" si="6710">EE1327+EF1325</f>
        <v>0</v>
      </c>
      <c r="EG1327" s="92">
        <f t="shared" ref="EG1327" si="6711">EF1327+EG1325</f>
        <v>0</v>
      </c>
      <c r="EH1327" s="92">
        <f t="shared" ref="EH1327" si="6712">EG1327+EH1325</f>
        <v>0</v>
      </c>
      <c r="EI1327" s="92">
        <f t="shared" ref="EI1327" si="6713">EH1327+EI1325</f>
        <v>0</v>
      </c>
      <c r="EJ1327" s="92">
        <f t="shared" ref="EJ1327" si="6714">EI1327+EJ1325</f>
        <v>0</v>
      </c>
      <c r="EK1327" s="92">
        <f t="shared" ref="EK1327" si="6715">EJ1327+EK1325</f>
        <v>0</v>
      </c>
      <c r="EL1327" s="92">
        <f t="shared" ref="EL1327" si="6716">EK1327+EL1325</f>
        <v>0</v>
      </c>
      <c r="EM1327" s="92">
        <f t="shared" ref="EM1327" si="6717">EL1327+EM1325</f>
        <v>0</v>
      </c>
      <c r="EN1327" s="92">
        <f t="shared" ref="EN1327" si="6718">EM1327+EN1325</f>
        <v>0</v>
      </c>
      <c r="EO1327" s="92">
        <f t="shared" ref="EO1327" si="6719">EN1327+EO1325</f>
        <v>0</v>
      </c>
      <c r="EP1327" s="92">
        <f t="shared" ref="EP1327" si="6720">EO1327+EP1325</f>
        <v>0</v>
      </c>
      <c r="EQ1327" s="92">
        <f t="shared" ref="EQ1327" si="6721">EP1327+EQ1325</f>
        <v>0</v>
      </c>
      <c r="ER1327" s="92">
        <f t="shared" ref="ER1327" si="6722">EQ1327+ER1325</f>
        <v>0</v>
      </c>
      <c r="ES1327" s="92">
        <f t="shared" ref="ES1327" si="6723">ER1327+ES1325</f>
        <v>0</v>
      </c>
      <c r="ET1327" s="92">
        <f t="shared" ref="ET1327" si="6724">ES1327+ET1325</f>
        <v>0</v>
      </c>
      <c r="EU1327" s="92">
        <f t="shared" ref="EU1327" si="6725">ET1327+EU1325</f>
        <v>0</v>
      </c>
      <c r="EV1327" s="92">
        <f t="shared" ref="EV1327" si="6726">EU1327+EV1325</f>
        <v>0</v>
      </c>
      <c r="EW1327" s="92">
        <f t="shared" ref="EW1327" si="6727">EV1327+EW1325</f>
        <v>0</v>
      </c>
      <c r="EX1327" s="92">
        <f t="shared" ref="EX1327" si="6728">EW1327+EX1325</f>
        <v>0</v>
      </c>
      <c r="EY1327" s="92">
        <f t="shared" ref="EY1327" si="6729">EX1327+EY1325</f>
        <v>0</v>
      </c>
      <c r="EZ1327" s="92">
        <f t="shared" ref="EZ1327" si="6730">EY1327+EZ1325</f>
        <v>0</v>
      </c>
      <c r="FA1327" s="92">
        <f t="shared" ref="FA1327" si="6731">EZ1327+FA1325</f>
        <v>0</v>
      </c>
      <c r="FB1327" s="92">
        <f t="shared" ref="FB1327" si="6732">FA1327+FB1325</f>
        <v>0</v>
      </c>
      <c r="FC1327" s="92">
        <f t="shared" ref="FC1327" si="6733">FB1327+FC1325</f>
        <v>0</v>
      </c>
      <c r="FD1327" s="92">
        <f t="shared" ref="FD1327" si="6734">FC1327+FD1325</f>
        <v>0</v>
      </c>
      <c r="FE1327" s="92">
        <f t="shared" ref="FE1327" si="6735">FD1327+FE1325</f>
        <v>0</v>
      </c>
      <c r="FF1327" s="92">
        <f t="shared" ref="FF1327" si="6736">FE1327+FF1325</f>
        <v>0</v>
      </c>
      <c r="FG1327" s="92">
        <f t="shared" ref="FG1327" si="6737">FF1327+FG1325</f>
        <v>0</v>
      </c>
      <c r="FH1327" s="92">
        <f t="shared" ref="FH1327" si="6738">FG1327+FH1325</f>
        <v>0</v>
      </c>
      <c r="FI1327" s="92">
        <f t="shared" ref="FI1327" si="6739">FH1327+FI1325</f>
        <v>0</v>
      </c>
      <c r="FJ1327" s="92">
        <f t="shared" ref="FJ1327" si="6740">FI1327+FJ1325</f>
        <v>0</v>
      </c>
      <c r="FK1327" s="92">
        <f t="shared" ref="FK1327" si="6741">FJ1327+FK1325</f>
        <v>0</v>
      </c>
      <c r="FL1327" s="92">
        <f t="shared" ref="FL1327" si="6742">FK1327+FL1325</f>
        <v>0</v>
      </c>
      <c r="FM1327" s="92">
        <f t="shared" ref="FM1327" si="6743">FL1327+FM1325</f>
        <v>0</v>
      </c>
      <c r="FN1327" s="92">
        <f t="shared" ref="FN1327" si="6744">FM1327+FN1325</f>
        <v>0</v>
      </c>
      <c r="FO1327" s="92">
        <f t="shared" ref="FO1327" si="6745">FN1327+FO1325</f>
        <v>0</v>
      </c>
      <c r="FP1327" s="92">
        <f t="shared" ref="FP1327" si="6746">FO1327+FP1325</f>
        <v>0</v>
      </c>
      <c r="FQ1327" s="92">
        <f t="shared" ref="FQ1327" si="6747">FP1327+FQ1325</f>
        <v>0</v>
      </c>
      <c r="FR1327" s="92">
        <f t="shared" ref="FR1327" si="6748">FQ1327+FR1325</f>
        <v>0</v>
      </c>
      <c r="FS1327" s="92">
        <f t="shared" ref="FS1327" si="6749">FR1327+FS1325</f>
        <v>0</v>
      </c>
      <c r="FT1327" s="92">
        <f t="shared" ref="FT1327" si="6750">FS1327+FT1325</f>
        <v>0</v>
      </c>
      <c r="FU1327" s="92">
        <f t="shared" ref="FU1327" si="6751">FT1327+FU1325</f>
        <v>0</v>
      </c>
      <c r="FV1327" s="92">
        <f t="shared" ref="FV1327" si="6752">FU1327+FV1325</f>
        <v>0</v>
      </c>
      <c r="FW1327" s="92">
        <f t="shared" ref="FW1327" si="6753">FV1327+FW1325</f>
        <v>0</v>
      </c>
      <c r="FX1327" s="92">
        <f t="shared" ref="FX1327" si="6754">FW1327+FX1325</f>
        <v>0</v>
      </c>
      <c r="FY1327" s="92">
        <f t="shared" ref="FY1327" si="6755">FX1327+FY1325</f>
        <v>0</v>
      </c>
      <c r="FZ1327" s="92">
        <f t="shared" ref="FZ1327" si="6756">FY1327+FZ1325</f>
        <v>0</v>
      </c>
      <c r="GA1327" s="92">
        <f t="shared" ref="GA1327" si="6757">FZ1327+GA1325</f>
        <v>0</v>
      </c>
      <c r="GB1327" s="92">
        <f t="shared" ref="GB1327" si="6758">GA1327+GB1325</f>
        <v>0</v>
      </c>
      <c r="GC1327" s="92">
        <f t="shared" ref="GC1327" si="6759">GB1327+GC1325</f>
        <v>0</v>
      </c>
      <c r="GD1327" s="92">
        <f t="shared" ref="GD1327" si="6760">GC1327+GD1325</f>
        <v>0</v>
      </c>
      <c r="GE1327" s="92">
        <f t="shared" ref="GE1327" si="6761">GD1327+GE1325</f>
        <v>0</v>
      </c>
      <c r="GF1327" s="92">
        <f t="shared" ref="GF1327" si="6762">GE1327+GF1325</f>
        <v>0</v>
      </c>
      <c r="GG1327" s="92">
        <f t="shared" ref="GG1327" si="6763">GF1327+GG1325</f>
        <v>0</v>
      </c>
      <c r="GH1327" s="92">
        <f t="shared" ref="GH1327" si="6764">GG1327+GH1325</f>
        <v>0</v>
      </c>
      <c r="GI1327" s="92">
        <f t="shared" ref="GI1327" si="6765">GH1327+GI1325</f>
        <v>0</v>
      </c>
      <c r="GJ1327" s="92">
        <f t="shared" ref="GJ1327" si="6766">GI1327+GJ1325</f>
        <v>0</v>
      </c>
      <c r="GK1327" s="92">
        <f t="shared" ref="GK1327" si="6767">GJ1327+GK1325</f>
        <v>0</v>
      </c>
      <c r="GL1327" s="92">
        <f t="shared" ref="GL1327" si="6768">GK1327+GL1325</f>
        <v>0</v>
      </c>
      <c r="GM1327" s="92">
        <f t="shared" ref="GM1327" si="6769">GL1327+GM1325</f>
        <v>0</v>
      </c>
      <c r="GN1327" s="92">
        <f t="shared" ref="GN1327" si="6770">GM1327+GN1325</f>
        <v>0</v>
      </c>
      <c r="GO1327" s="92">
        <f t="shared" ref="GO1327" si="6771">GN1327+GO1325</f>
        <v>0</v>
      </c>
      <c r="GP1327" s="92">
        <f t="shared" ref="GP1327" si="6772">GO1327+GP1325</f>
        <v>0</v>
      </c>
      <c r="GQ1327" s="92">
        <f t="shared" ref="GQ1327" si="6773">GP1327+GQ1325</f>
        <v>0</v>
      </c>
      <c r="GR1327" s="92">
        <f t="shared" ref="GR1327" si="6774">GQ1327+GR1325</f>
        <v>0</v>
      </c>
      <c r="GS1327" s="92">
        <f t="shared" ref="GS1327" si="6775">GR1327+GS1325</f>
        <v>0</v>
      </c>
      <c r="GT1327" s="92">
        <f t="shared" ref="GT1327" si="6776">GS1327+GT1325</f>
        <v>0</v>
      </c>
      <c r="GU1327" s="92">
        <f t="shared" ref="GU1327" si="6777">GT1327+GU1325</f>
        <v>0</v>
      </c>
      <c r="GV1327" s="92">
        <f t="shared" ref="GV1327" si="6778">GU1327+GV1325</f>
        <v>0</v>
      </c>
      <c r="GW1327" s="92">
        <f t="shared" ref="GW1327" si="6779">GV1327+GW1325</f>
        <v>0</v>
      </c>
      <c r="GX1327" s="92">
        <f t="shared" ref="GX1327" si="6780">GW1327+GX1325</f>
        <v>0</v>
      </c>
      <c r="GY1327" s="92">
        <f t="shared" ref="GY1327" si="6781">GX1327+GY1325</f>
        <v>0</v>
      </c>
      <c r="GZ1327" s="92">
        <f t="shared" ref="GZ1327" si="6782">GY1327+GZ1325</f>
        <v>0</v>
      </c>
      <c r="HA1327" s="3"/>
      <c r="HB1327" s="3"/>
    </row>
    <row r="1328" spans="1:210" ht="4.2" customHeight="1">
      <c r="A1328" s="1"/>
      <c r="B1328" s="1"/>
      <c r="C1328" s="1"/>
      <c r="D1328" s="1"/>
      <c r="E1328" s="263"/>
      <c r="F1328" s="48"/>
      <c r="G1328" s="231"/>
      <c r="H1328" s="18"/>
      <c r="I1328" s="18"/>
      <c r="J1328" s="18"/>
      <c r="K1328" s="18"/>
      <c r="L1328" s="1"/>
      <c r="M1328" s="5"/>
      <c r="N1328" s="18"/>
      <c r="O1328" s="1"/>
      <c r="P1328" s="5"/>
      <c r="Q1328" s="1"/>
      <c r="R1328" s="1"/>
      <c r="S1328" s="5"/>
      <c r="T1328" s="7"/>
      <c r="U1328" s="24"/>
      <c r="V1328" s="1"/>
      <c r="W1328" s="18"/>
      <c r="X1328" s="10"/>
      <c r="Y1328" s="46"/>
      <c r="Z1328" s="91"/>
      <c r="AA1328" s="95"/>
      <c r="AB1328" s="95"/>
      <c r="AC1328" s="95"/>
      <c r="AD1328" s="95"/>
      <c r="AE1328" s="95"/>
      <c r="AF1328" s="95"/>
      <c r="AG1328" s="95"/>
      <c r="AH1328" s="95"/>
      <c r="AI1328" s="95"/>
      <c r="AJ1328" s="95"/>
      <c r="AK1328" s="95"/>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95"/>
      <c r="BU1328" s="95"/>
      <c r="BV1328" s="95"/>
      <c r="BW1328" s="95"/>
      <c r="BX1328" s="95"/>
      <c r="BY1328" s="95"/>
      <c r="BZ1328" s="95"/>
      <c r="CA1328" s="95"/>
      <c r="CB1328" s="95"/>
      <c r="CC1328" s="95"/>
      <c r="CD1328" s="95"/>
      <c r="CE1328" s="95"/>
      <c r="CF1328" s="95"/>
      <c r="CG1328" s="95"/>
      <c r="CH1328" s="95"/>
      <c r="CI1328" s="95"/>
      <c r="CJ1328" s="95"/>
      <c r="CK1328" s="95"/>
      <c r="CL1328" s="95"/>
      <c r="CM1328" s="95"/>
      <c r="CN1328" s="95"/>
      <c r="CO1328" s="95"/>
      <c r="CP1328" s="95"/>
      <c r="CQ1328" s="95"/>
      <c r="CR1328" s="95"/>
      <c r="CS1328" s="95"/>
      <c r="CT1328" s="95"/>
      <c r="CU1328" s="95"/>
      <c r="CV1328" s="95"/>
      <c r="CW1328" s="95"/>
      <c r="CX1328" s="95"/>
      <c r="CY1328" s="95"/>
      <c r="CZ1328" s="95"/>
      <c r="DA1328" s="95"/>
      <c r="DB1328" s="95"/>
      <c r="DC1328" s="95"/>
      <c r="DD1328" s="95"/>
      <c r="DE1328" s="95"/>
      <c r="DF1328" s="95"/>
      <c r="DG1328" s="95"/>
      <c r="DH1328" s="95"/>
      <c r="DI1328" s="95"/>
      <c r="DJ1328" s="95"/>
      <c r="DK1328" s="95"/>
      <c r="DL1328" s="95"/>
      <c r="DM1328" s="95"/>
      <c r="DN1328" s="95"/>
      <c r="DO1328" s="95"/>
      <c r="DP1328" s="95"/>
      <c r="DQ1328" s="95"/>
      <c r="DR1328" s="95"/>
      <c r="DS1328" s="95"/>
      <c r="DT1328" s="95"/>
      <c r="DU1328" s="95"/>
      <c r="DV1328" s="95"/>
      <c r="DW1328" s="95"/>
      <c r="DX1328" s="95"/>
      <c r="DY1328" s="95"/>
      <c r="DZ1328" s="95"/>
      <c r="EA1328" s="95"/>
      <c r="EB1328" s="95"/>
      <c r="EC1328" s="95"/>
      <c r="ED1328" s="95"/>
      <c r="EE1328" s="95"/>
      <c r="EF1328" s="95"/>
      <c r="EG1328" s="95"/>
      <c r="EH1328" s="95"/>
      <c r="EI1328" s="95"/>
      <c r="EJ1328" s="95"/>
      <c r="EK1328" s="95"/>
      <c r="EL1328" s="95"/>
      <c r="EM1328" s="95"/>
      <c r="EN1328" s="95"/>
      <c r="EO1328" s="95"/>
      <c r="EP1328" s="95"/>
      <c r="EQ1328" s="95"/>
      <c r="ER1328" s="95"/>
      <c r="ES1328" s="95"/>
      <c r="ET1328" s="95"/>
      <c r="EU1328" s="95"/>
      <c r="EV1328" s="95"/>
      <c r="EW1328" s="95"/>
      <c r="EX1328" s="95"/>
      <c r="EY1328" s="95"/>
      <c r="EZ1328" s="95"/>
      <c r="FA1328" s="95"/>
      <c r="FB1328" s="95"/>
      <c r="FC1328" s="95"/>
      <c r="FD1328" s="95"/>
      <c r="FE1328" s="95"/>
      <c r="FF1328" s="95"/>
      <c r="FG1328" s="95"/>
      <c r="FH1328" s="95"/>
      <c r="FI1328" s="95"/>
      <c r="FJ1328" s="95"/>
      <c r="FK1328" s="95"/>
      <c r="FL1328" s="95"/>
      <c r="FM1328" s="95"/>
      <c r="FN1328" s="95"/>
      <c r="FO1328" s="95"/>
      <c r="FP1328" s="95"/>
      <c r="FQ1328" s="95"/>
      <c r="FR1328" s="95"/>
      <c r="FS1328" s="95"/>
      <c r="FT1328" s="95"/>
      <c r="FU1328" s="95"/>
      <c r="FV1328" s="95"/>
      <c r="FW1328" s="95"/>
      <c r="FX1328" s="95"/>
      <c r="FY1328" s="95"/>
      <c r="FZ1328" s="95"/>
      <c r="GA1328" s="95"/>
      <c r="GB1328" s="95"/>
      <c r="GC1328" s="95"/>
      <c r="GD1328" s="95"/>
      <c r="GE1328" s="95"/>
      <c r="GF1328" s="95"/>
      <c r="GG1328" s="95"/>
      <c r="GH1328" s="95"/>
      <c r="GI1328" s="95"/>
      <c r="GJ1328" s="95"/>
      <c r="GK1328" s="95"/>
      <c r="GL1328" s="95"/>
      <c r="GM1328" s="95"/>
      <c r="GN1328" s="95"/>
      <c r="GO1328" s="95"/>
      <c r="GP1328" s="95"/>
      <c r="GQ1328" s="95"/>
      <c r="GR1328" s="95"/>
      <c r="GS1328" s="95"/>
      <c r="GT1328" s="95"/>
      <c r="GU1328" s="95"/>
      <c r="GV1328" s="95"/>
      <c r="GW1328" s="95"/>
      <c r="GX1328" s="95"/>
      <c r="GY1328" s="95"/>
      <c r="GZ1328" s="95"/>
      <c r="HA1328" s="1"/>
      <c r="HB1328" s="1"/>
    </row>
    <row r="1329" spans="1:210" ht="7.2" customHeight="1">
      <c r="A1329" s="1"/>
      <c r="B1329" s="1"/>
      <c r="C1329" s="1"/>
      <c r="D1329" s="1"/>
      <c r="E1329" s="263"/>
      <c r="F1329" s="48"/>
      <c r="G1329" s="231"/>
      <c r="H1329" s="1"/>
      <c r="I1329" s="1"/>
      <c r="J1329" s="1"/>
      <c r="K1329" s="1"/>
      <c r="L1329" s="1"/>
      <c r="M1329" s="5"/>
      <c r="N1329" s="1"/>
      <c r="O1329" s="1"/>
      <c r="P1329" s="5"/>
      <c r="Q1329" s="1"/>
      <c r="R1329" s="1"/>
      <c r="S1329" s="5"/>
      <c r="T1329" s="7"/>
      <c r="U1329" s="24"/>
      <c r="V1329" s="1"/>
      <c r="W1329" s="12"/>
      <c r="X1329" s="10"/>
      <c r="Y1329" s="46"/>
      <c r="Z1329" s="91"/>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94"/>
      <c r="FL1329" s="94"/>
      <c r="FM1329" s="94"/>
      <c r="FN1329" s="94"/>
      <c r="FO1329" s="94"/>
      <c r="FP1329" s="94"/>
      <c r="FQ1329" s="94"/>
      <c r="FR1329" s="94"/>
      <c r="FS1329" s="94"/>
      <c r="FT1329" s="94"/>
      <c r="FU1329" s="94"/>
      <c r="FV1329" s="94"/>
      <c r="FW1329" s="94"/>
      <c r="FX1329" s="94"/>
      <c r="FY1329" s="94"/>
      <c r="FZ1329" s="94"/>
      <c r="GA1329" s="94"/>
      <c r="GB1329" s="94"/>
      <c r="GC1329" s="94"/>
      <c r="GD1329" s="94"/>
      <c r="GE1329" s="94"/>
      <c r="GF1329" s="94"/>
      <c r="GG1329" s="94"/>
      <c r="GH1329" s="94"/>
      <c r="GI1329" s="94"/>
      <c r="GJ1329" s="94"/>
      <c r="GK1329" s="94"/>
      <c r="GL1329" s="94"/>
      <c r="GM1329" s="94"/>
      <c r="GN1329" s="94"/>
      <c r="GO1329" s="94"/>
      <c r="GP1329" s="94"/>
      <c r="GQ1329" s="94"/>
      <c r="GR1329" s="94"/>
      <c r="GS1329" s="94"/>
      <c r="GT1329" s="94"/>
      <c r="GU1329" s="94"/>
      <c r="GV1329" s="94"/>
      <c r="GW1329" s="94"/>
      <c r="GX1329" s="94"/>
      <c r="GY1329" s="94"/>
      <c r="GZ1329" s="94"/>
      <c r="HA1329" s="1"/>
      <c r="HB1329" s="1"/>
    </row>
    <row r="1330" spans="1:210" s="122" customFormat="1" ht="4.2" customHeight="1">
      <c r="A1330" s="60"/>
      <c r="B1330" s="60"/>
      <c r="C1330" s="60"/>
      <c r="D1330" s="60"/>
      <c r="E1330" s="273"/>
      <c r="F1330" s="116"/>
      <c r="G1330" s="117"/>
      <c r="H1330" s="60"/>
      <c r="I1330" s="60"/>
      <c r="J1330" s="60"/>
      <c r="K1330" s="60"/>
      <c r="L1330" s="60"/>
      <c r="M1330" s="117"/>
      <c r="N1330" s="60"/>
      <c r="O1330" s="60"/>
      <c r="P1330" s="231"/>
      <c r="Q1330" s="60"/>
      <c r="R1330" s="60"/>
      <c r="S1330" s="117"/>
      <c r="T1330" s="211"/>
      <c r="U1330" s="117"/>
      <c r="V1330" s="60"/>
      <c r="W1330" s="118"/>
      <c r="X1330" s="118"/>
      <c r="Y1330" s="119"/>
      <c r="Z1330" s="91"/>
      <c r="AA1330" s="121"/>
      <c r="AB1330" s="121"/>
      <c r="AC1330" s="121"/>
      <c r="AD1330" s="121"/>
      <c r="AE1330" s="121"/>
      <c r="AF1330" s="121"/>
      <c r="AG1330" s="121"/>
      <c r="AH1330" s="121"/>
      <c r="AI1330" s="121"/>
      <c r="AJ1330" s="121"/>
      <c r="AK1330" s="121"/>
      <c r="AL1330" s="121"/>
      <c r="AM1330" s="121"/>
      <c r="AN1330" s="121"/>
      <c r="AO1330" s="121"/>
      <c r="AP1330" s="121"/>
      <c r="AQ1330" s="121"/>
      <c r="AR1330" s="121"/>
      <c r="AS1330" s="121"/>
      <c r="AT1330" s="121"/>
      <c r="AU1330" s="121"/>
      <c r="AV1330" s="121"/>
      <c r="AW1330" s="121"/>
      <c r="AX1330" s="121"/>
      <c r="AY1330" s="121"/>
      <c r="AZ1330" s="121"/>
      <c r="BA1330" s="121"/>
      <c r="BB1330" s="121"/>
      <c r="BC1330" s="121"/>
      <c r="BD1330" s="121"/>
      <c r="BE1330" s="121"/>
      <c r="BF1330" s="121"/>
      <c r="BG1330" s="121"/>
      <c r="BH1330" s="121"/>
      <c r="BI1330" s="121"/>
      <c r="BJ1330" s="121"/>
      <c r="BK1330" s="121"/>
      <c r="BL1330" s="121"/>
      <c r="BM1330" s="121"/>
      <c r="BN1330" s="121"/>
      <c r="BO1330" s="121"/>
      <c r="BP1330" s="121"/>
      <c r="BQ1330" s="121"/>
      <c r="BR1330" s="121"/>
      <c r="BS1330" s="121"/>
      <c r="BT1330" s="121"/>
      <c r="BU1330" s="121"/>
      <c r="BV1330" s="121"/>
      <c r="BW1330" s="121"/>
      <c r="BX1330" s="121"/>
      <c r="BY1330" s="121"/>
      <c r="BZ1330" s="121"/>
      <c r="CA1330" s="121"/>
      <c r="CB1330" s="121"/>
      <c r="CC1330" s="121"/>
      <c r="CD1330" s="121"/>
      <c r="CE1330" s="121"/>
      <c r="CF1330" s="121"/>
      <c r="CG1330" s="121"/>
      <c r="CH1330" s="121"/>
      <c r="CI1330" s="121"/>
      <c r="CJ1330" s="121"/>
      <c r="CK1330" s="121"/>
      <c r="CL1330" s="121"/>
      <c r="CM1330" s="121"/>
      <c r="CN1330" s="121"/>
      <c r="CO1330" s="121"/>
      <c r="CP1330" s="121"/>
      <c r="CQ1330" s="121"/>
      <c r="CR1330" s="121"/>
      <c r="CS1330" s="121"/>
      <c r="CT1330" s="121"/>
      <c r="CU1330" s="121"/>
      <c r="CV1330" s="121"/>
      <c r="CW1330" s="121"/>
      <c r="CX1330" s="121"/>
      <c r="CY1330" s="121"/>
      <c r="CZ1330" s="121"/>
      <c r="DA1330" s="121"/>
      <c r="DB1330" s="121"/>
      <c r="DC1330" s="121"/>
      <c r="DD1330" s="121"/>
      <c r="DE1330" s="121"/>
      <c r="DF1330" s="121"/>
      <c r="DG1330" s="121"/>
      <c r="DH1330" s="121"/>
      <c r="DI1330" s="121"/>
      <c r="DJ1330" s="121"/>
      <c r="DK1330" s="121"/>
      <c r="DL1330" s="121"/>
      <c r="DM1330" s="121"/>
      <c r="DN1330" s="121"/>
      <c r="DO1330" s="121"/>
      <c r="DP1330" s="121"/>
      <c r="DQ1330" s="121"/>
      <c r="DR1330" s="121"/>
      <c r="DS1330" s="121"/>
      <c r="DT1330" s="121"/>
      <c r="DU1330" s="121"/>
      <c r="DV1330" s="121"/>
      <c r="DW1330" s="121"/>
      <c r="DX1330" s="121"/>
      <c r="DY1330" s="121"/>
      <c r="DZ1330" s="121"/>
      <c r="EA1330" s="121"/>
      <c r="EB1330" s="121"/>
      <c r="EC1330" s="121"/>
      <c r="ED1330" s="121"/>
      <c r="EE1330" s="121"/>
      <c r="EF1330" s="121"/>
      <c r="EG1330" s="121"/>
      <c r="EH1330" s="121"/>
      <c r="EI1330" s="121"/>
      <c r="EJ1330" s="121"/>
      <c r="EK1330" s="121"/>
      <c r="EL1330" s="121"/>
      <c r="EM1330" s="121"/>
      <c r="EN1330" s="121"/>
      <c r="EO1330" s="121"/>
      <c r="EP1330" s="121"/>
      <c r="EQ1330" s="121"/>
      <c r="ER1330" s="121"/>
      <c r="ES1330" s="121"/>
      <c r="ET1330" s="121"/>
      <c r="EU1330" s="121"/>
      <c r="EV1330" s="121"/>
      <c r="EW1330" s="121"/>
      <c r="EX1330" s="121"/>
      <c r="EY1330" s="121"/>
      <c r="EZ1330" s="121"/>
      <c r="FA1330" s="121"/>
      <c r="FB1330" s="121"/>
      <c r="FC1330" s="121"/>
      <c r="FD1330" s="121"/>
      <c r="FE1330" s="121"/>
      <c r="FF1330" s="121"/>
      <c r="FG1330" s="121"/>
      <c r="FH1330" s="121"/>
      <c r="FI1330" s="121"/>
      <c r="FJ1330" s="121"/>
      <c r="FK1330" s="121"/>
      <c r="FL1330" s="121"/>
      <c r="FM1330" s="121"/>
      <c r="FN1330" s="121"/>
      <c r="FO1330" s="121"/>
      <c r="FP1330" s="121"/>
      <c r="FQ1330" s="121"/>
      <c r="FR1330" s="121"/>
      <c r="FS1330" s="121"/>
      <c r="FT1330" s="121"/>
      <c r="FU1330" s="121"/>
      <c r="FV1330" s="121"/>
      <c r="FW1330" s="121"/>
      <c r="FX1330" s="121"/>
      <c r="FY1330" s="121"/>
      <c r="FZ1330" s="121"/>
      <c r="GA1330" s="121"/>
      <c r="GB1330" s="121"/>
      <c r="GC1330" s="121"/>
      <c r="GD1330" s="121"/>
      <c r="GE1330" s="121"/>
      <c r="GF1330" s="121"/>
      <c r="GG1330" s="121"/>
      <c r="GH1330" s="121"/>
      <c r="GI1330" s="121"/>
      <c r="GJ1330" s="121"/>
      <c r="GK1330" s="121"/>
      <c r="GL1330" s="121"/>
      <c r="GM1330" s="121"/>
      <c r="GN1330" s="121"/>
      <c r="GO1330" s="121"/>
      <c r="GP1330" s="121"/>
      <c r="GQ1330" s="121"/>
      <c r="GR1330" s="121"/>
      <c r="GS1330" s="121"/>
      <c r="GT1330" s="121"/>
      <c r="GU1330" s="121"/>
      <c r="GV1330" s="121"/>
      <c r="GW1330" s="121"/>
      <c r="GX1330" s="121"/>
      <c r="GY1330" s="121"/>
      <c r="GZ1330" s="121"/>
      <c r="HA1330" s="60"/>
      <c r="HB1330" s="60"/>
    </row>
    <row r="1331" spans="1:210" s="4" customFormat="1" ht="12.6" thickBot="1">
      <c r="A1331" s="3"/>
      <c r="B1331" s="3"/>
      <c r="C1331" s="3"/>
      <c r="D1331" s="3"/>
      <c r="E1331" s="9"/>
      <c r="F1331" s="51"/>
      <c r="G1331" s="250" t="s">
        <v>6</v>
      </c>
      <c r="H1331" s="546" t="s">
        <v>373</v>
      </c>
      <c r="I1331" s="547"/>
      <c r="J1331" s="547"/>
      <c r="K1331" s="547"/>
      <c r="L1331" s="547"/>
      <c r="M1331" s="548"/>
      <c r="N1331" s="549" t="str">
        <f>Главная!$Y$8</f>
        <v>итого</v>
      </c>
      <c r="O1331" s="3"/>
      <c r="P1331" s="5"/>
      <c r="Q1331" s="3" t="s">
        <v>26</v>
      </c>
      <c r="R1331" s="3"/>
      <c r="S1331" s="5"/>
      <c r="T1331" s="84"/>
      <c r="U1331" s="24"/>
      <c r="V1331" s="3"/>
      <c r="W1331" s="12">
        <f>SUM($Y1331:$HA1331)</f>
        <v>0</v>
      </c>
      <c r="X1331" s="12"/>
      <c r="Y1331" s="46"/>
      <c r="Z1331" s="550"/>
      <c r="AA1331" s="551">
        <f>IF(AA$8="",0,IF(SUM(AA1193:$GZ1193)&gt;(MIN(AB1184:$GZ1184)-AA1184),0,IF(AA1184&lt;=0,0,IF(AA1184&gt;MIN(AB1184:$GZ1184),0,IF(AA1327&lt;=0,0,IF(AA1327&gt;MIN(AB1327:$GZ1327),0,IF(AA1327-SUM($Y1331:Z1331)&lt;=0,0,IF(AA1184-SUM($Y1331:Z1331)&lt;=0,0,IF((AA1327-SUM($Y1331:Z1331))&gt;=(AA1184-SUM($Y1331:Z1331)),IF(AA1184&lt;=$W$1181*10,AA1184-SUM($Y1331:Z1331),$W$1181*10-SUM($Y1331:Z1331)),IF(AA1327&lt;=$W$1181*10,AA1327-SUM($Y1331:Z1331),$W$1181*10-SUM($Y1331:Z1331)))))))))))</f>
        <v>0</v>
      </c>
      <c r="AB1331" s="551">
        <f>IF(AB$8="",0,IF(SUM(AB1193:$GZ1193)&gt;(MIN(AC1184:$GZ1184)-AB1184),0,IF(AB1184&lt;=0,0,IF(AB1184&gt;MIN(AC1184:$GZ1184),0,IF(AB1327&lt;=0,0,IF(AB1327&gt;MIN(AC1327:$GZ1327),0,IF(AB1327-SUM($Y1331:AA1331)&lt;=0,0,IF(AB1184-SUM($Y1331:AA1331)&lt;=0,0,IF((AB1327-SUM($Y1331:AA1331))&gt;=(AB1184-SUM($Y1331:AA1331)),IF(AB1184&lt;=$W$1181*10,AB1184-SUM($Y1331:AA1331),$W$1181*10-SUM($Y1331:AA1331)),IF(AB1327&lt;=$W$1181*10,AB1327-SUM($Y1331:AA1331),$W$1181*10-SUM($Y1331:AA1331)))))))))))</f>
        <v>0</v>
      </c>
      <c r="AC1331" s="551">
        <f>IF(AC$8="",0,IF(SUM(AC1193:$GZ1193)&gt;(MIN(AD1184:$GZ1184)-AC1184),0,IF(AC1184&lt;=0,0,IF(AC1184&gt;MIN(AD1184:$GZ1184),0,IF(AC1327&lt;=0,0,IF(AC1327&gt;MIN(AD1327:$GZ1327),0,IF(AC1327-SUM($Y1331:AB1331)&lt;=0,0,IF(AC1184-SUM($Y1331:AB1331)&lt;=0,0,IF((AC1327-SUM($Y1331:AB1331))&gt;=(AC1184-SUM($Y1331:AB1331)),IF(AC1184&lt;=$W$1181*10,AC1184-SUM($Y1331:AB1331),$W$1181*10-SUM($Y1331:AB1331)),IF(AC1327&lt;=$W$1181*10,AC1327-SUM($Y1331:AB1331),$W$1181*10-SUM($Y1331:AB1331)))))))))))</f>
        <v>0</v>
      </c>
      <c r="AD1331" s="551">
        <f>IF(AD$8="",0,IF(SUM(AD1193:$GZ1193)&gt;(MIN(AE1184:$GZ1184)-AD1184),0,IF(AD1184&lt;=0,0,IF(AD1184&gt;MIN(AE1184:$GZ1184),0,IF(AD1327&lt;=0,0,IF(AD1327&gt;MIN(AE1327:$GZ1327),0,IF(AD1327-SUM($Y1331:AC1331)&lt;=0,0,IF(AD1184-SUM($Y1331:AC1331)&lt;=0,0,IF((AD1327-SUM($Y1331:AC1331))&gt;=(AD1184-SUM($Y1331:AC1331)),IF(AD1184&lt;=$W$1181*10,AD1184-SUM($Y1331:AC1331),$W$1181*10-SUM($Y1331:AC1331)),IF(AD1327&lt;=$W$1181*10,AD1327-SUM($Y1331:AC1331),$W$1181*10-SUM($Y1331:AC1331)))))))))))</f>
        <v>0</v>
      </c>
      <c r="AE1331" s="551">
        <f>IF(AE$8="",0,IF(SUM(AE1193:$GZ1193)&gt;(MIN(AF1184:$GZ1184)-AE1184),0,IF(AE1184&lt;=0,0,IF(AE1184&gt;MIN(AF1184:$GZ1184),0,IF(AE1327&lt;=0,0,IF(AE1327&gt;MIN(AF1327:$GZ1327),0,IF(AE1327-SUM($Y1331:AD1331)&lt;=0,0,IF(AE1184-SUM($Y1331:AD1331)&lt;=0,0,IF((AE1327-SUM($Y1331:AD1331))&gt;=(AE1184-SUM($Y1331:AD1331)),IF(AE1184&lt;=$W$1181*10,AE1184-SUM($Y1331:AD1331),$W$1181*10-SUM($Y1331:AD1331)),IF(AE1327&lt;=$W$1181*10,AE1327-SUM($Y1331:AD1331),$W$1181*10-SUM($Y1331:AD1331)))))))))))</f>
        <v>0</v>
      </c>
      <c r="AF1331" s="551">
        <f>IF(AF$8="",0,IF(SUM(AF1193:$GZ1193)&gt;(MIN(AG1184:$GZ1184)-AF1184),0,IF(AF1184&lt;=0,0,IF(AF1184&gt;MIN(AG1184:$GZ1184),0,IF(AF1327&lt;=0,0,IF(AF1327&gt;MIN(AG1327:$GZ1327),0,IF(AF1327-SUM($Y1331:AE1331)&lt;=0,0,IF(AF1184-SUM($Y1331:AE1331)&lt;=0,0,IF((AF1327-SUM($Y1331:AE1331))&gt;=(AF1184-SUM($Y1331:AE1331)),IF(AF1184&lt;=$W$1181*10,AF1184-SUM($Y1331:AE1331),$W$1181*10-SUM($Y1331:AE1331)),IF(AF1327&lt;=$W$1181*10,AF1327-SUM($Y1331:AE1331),$W$1181*10-SUM($Y1331:AE1331)))))))))))</f>
        <v>0</v>
      </c>
      <c r="AG1331" s="551">
        <f>IF(AG$8="",0,IF(SUM(AG1193:$GZ1193)&gt;(MIN(AH1184:$GZ1184)-AG1184),0,IF(AG1184&lt;=0,0,IF(AG1184&gt;MIN(AH1184:$GZ1184),0,IF(AG1327&lt;=0,0,IF(AG1327&gt;MIN(AH1327:$GZ1327),0,IF(AG1327-SUM($Y1331:AF1331)&lt;=0,0,IF(AG1184-SUM($Y1331:AF1331)&lt;=0,0,IF((AG1327-SUM($Y1331:AF1331))&gt;=(AG1184-SUM($Y1331:AF1331)),IF(AG1184&lt;=$W$1181*10,AG1184-SUM($Y1331:AF1331),$W$1181*10-SUM($Y1331:AF1331)),IF(AG1327&lt;=$W$1181*10,AG1327-SUM($Y1331:AF1331),$W$1181*10-SUM($Y1331:AF1331)))))))))))</f>
        <v>0</v>
      </c>
      <c r="AH1331" s="551">
        <f>IF(AH$8="",0,IF(SUM(AH1193:$GZ1193)&gt;(MIN(AI1184:$GZ1184)-AH1184),0,IF(AH1184&lt;=0,0,IF(AH1184&gt;MIN(AI1184:$GZ1184),0,IF(AH1327&lt;=0,0,IF(AH1327&gt;MIN(AI1327:$GZ1327),0,IF(AH1327-SUM($Y1331:AG1331)&lt;=0,0,IF(AH1184-SUM($Y1331:AG1331)&lt;=0,0,IF((AH1327-SUM($Y1331:AG1331))&gt;=(AH1184-SUM($Y1331:AG1331)),IF(AH1184&lt;=$W$1181*10,AH1184-SUM($Y1331:AG1331),$W$1181*10-SUM($Y1331:AG1331)),IF(AH1327&lt;=$W$1181*10,AH1327-SUM($Y1331:AG1331),$W$1181*10-SUM($Y1331:AG1331)))))))))))</f>
        <v>0</v>
      </c>
      <c r="AI1331" s="551">
        <f>IF(AI$8="",0,IF(SUM(AI1193:$GZ1193)&gt;(MIN(AJ1184:$GZ1184)-AI1184),0,IF(AI1184&lt;=0,0,IF(AI1184&gt;MIN(AJ1184:$GZ1184),0,IF(AI1327&lt;=0,0,IF(AI1327&gt;MIN(AJ1327:$GZ1327),0,IF(AI1327-SUM($Y1331:AH1331)&lt;=0,0,IF(AI1184-SUM($Y1331:AH1331)&lt;=0,0,IF((AI1327-SUM($Y1331:AH1331))&gt;=(AI1184-SUM($Y1331:AH1331)),IF(AI1184&lt;=$W$1181*10,AI1184-SUM($Y1331:AH1331),$W$1181*10-SUM($Y1331:AH1331)),IF(AI1327&lt;=$W$1181*10,AI1327-SUM($Y1331:AH1331),$W$1181*10-SUM($Y1331:AH1331)))))))))))</f>
        <v>0</v>
      </c>
      <c r="AJ1331" s="551">
        <f>IF(AJ$8="",0,IF(SUM(AJ1193:$GZ1193)&gt;(MIN(AK1184:$GZ1184)-AJ1184),0,IF(AJ1184&lt;=0,0,IF(AJ1184&gt;MIN(AK1184:$GZ1184),0,IF(AJ1327&lt;=0,0,IF(AJ1327&gt;MIN(AK1327:$GZ1327),0,IF(AJ1327-SUM($Y1331:AI1331)&lt;=0,0,IF(AJ1184-SUM($Y1331:AI1331)&lt;=0,0,IF((AJ1327-SUM($Y1331:AI1331))&gt;=(AJ1184-SUM($Y1331:AI1331)),IF(AJ1184&lt;=$W$1181*10,AJ1184-SUM($Y1331:AI1331),$W$1181*10-SUM($Y1331:AI1331)),IF(AJ1327&lt;=$W$1181*10,AJ1327-SUM($Y1331:AI1331),$W$1181*10-SUM($Y1331:AI1331)))))))))))</f>
        <v>0</v>
      </c>
      <c r="AK1331" s="551">
        <f>IF(AK$8="",0,IF(SUM(AK1193:$GZ1193)&gt;(MIN(AL1184:$GZ1184)-AK1184),0,IF(AK1184&lt;=0,0,IF(AK1184&gt;MIN(AL1184:$GZ1184),0,IF(AK1327&lt;=0,0,IF(AK1327&gt;MIN(AL1327:$GZ1327),0,IF(AK1327-SUM($Y1331:AJ1331)&lt;=0,0,IF(AK1184-SUM($Y1331:AJ1331)&lt;=0,0,IF((AK1327-SUM($Y1331:AJ1331))&gt;=(AK1184-SUM($Y1331:AJ1331)),IF(AK1184&lt;=$W$1181*10,AK1184-SUM($Y1331:AJ1331),$W$1181*10-SUM($Y1331:AJ1331)),IF(AK1327&lt;=$W$1181*10,AK1327-SUM($Y1331:AJ1331),$W$1181*10-SUM($Y1331:AJ1331)))))))))))</f>
        <v>0</v>
      </c>
      <c r="AL1331" s="551">
        <f>IF(AL$8="",0,IF(SUM(AL1193:$GZ1193)&gt;(MIN(AM1184:$GZ1184)-AL1184),0,IF(AL1184&lt;=0,0,IF(AL1184&gt;MIN(AM1184:$GZ1184),0,IF(AL1327&lt;=0,0,IF(AL1327&gt;MIN(AM1327:$GZ1327),0,IF(AL1327-SUM($Y1331:AK1331)&lt;=0,0,IF(AL1184-SUM($Y1331:AK1331)&lt;=0,0,IF((AL1327-SUM($Y1331:AK1331))&gt;=(AL1184-SUM($Y1331:AK1331)),IF(AL1184&lt;=$W$1181*10,AL1184-SUM($Y1331:AK1331),$W$1181*10-SUM($Y1331:AK1331)),IF(AL1327&lt;=$W$1181*10,AL1327-SUM($Y1331:AK1331),$W$1181*10-SUM($Y1331:AK1331)))))))))))</f>
        <v>0</v>
      </c>
      <c r="AM1331" s="551">
        <f>IF(AM$8="",0,IF(SUM(AM1193:$GZ1193)&gt;(MIN(AN1184:$GZ1184)-AM1184),0,IF(AM1184&lt;=0,0,IF(AM1184&gt;MIN(AN1184:$GZ1184),0,IF(AM1327&lt;=0,0,IF(AM1327&gt;MIN(AN1327:$GZ1327),0,IF(AM1327-SUM($Y1331:AL1331)&lt;=0,0,IF(AM1184-SUM($Y1331:AL1331)&lt;=0,0,IF((AM1327-SUM($Y1331:AL1331))&gt;=(AM1184-SUM($Y1331:AL1331)),IF(AM1184&lt;=$W$1181*10,AM1184-SUM($Y1331:AL1331),$W$1181*10-SUM($Y1331:AL1331)),IF(AM1327&lt;=$W$1181*10,AM1327-SUM($Y1331:AL1331),$W$1181*10-SUM($Y1331:AL1331)))))))))))</f>
        <v>0</v>
      </c>
      <c r="AN1331" s="551">
        <f>IF(AN$8="",0,IF(SUM(AN1193:$GZ1193)&gt;(MIN(AO1184:$GZ1184)-AN1184),0,IF(AN1184&lt;=0,0,IF(AN1184&gt;MIN(AO1184:$GZ1184),0,IF(AN1327&lt;=0,0,IF(AN1327&gt;MIN(AO1327:$GZ1327),0,IF(AN1327-SUM($Y1331:AM1331)&lt;=0,0,IF(AN1184-SUM($Y1331:AM1331)&lt;=0,0,IF((AN1327-SUM($Y1331:AM1331))&gt;=(AN1184-SUM($Y1331:AM1331)),IF(AN1184&lt;=$W$1181*10,AN1184-SUM($Y1331:AM1331),$W$1181*10-SUM($Y1331:AM1331)),IF(AN1327&lt;=$W$1181*10,AN1327-SUM($Y1331:AM1331),$W$1181*10-SUM($Y1331:AM1331)))))))))))</f>
        <v>0</v>
      </c>
      <c r="AO1331" s="551">
        <f>IF(AO$8="",0,IF(SUM(AO1193:$GZ1193)&gt;(MIN(AP1184:$GZ1184)-AO1184),0,IF(AO1184&lt;=0,0,IF(AO1184&gt;MIN(AP1184:$GZ1184),0,IF(AO1327&lt;=0,0,IF(AO1327&gt;MIN(AP1327:$GZ1327),0,IF(AO1327-SUM($Y1331:AN1331)&lt;=0,0,IF(AO1184-SUM($Y1331:AN1331)&lt;=0,0,IF((AO1327-SUM($Y1331:AN1331))&gt;=(AO1184-SUM($Y1331:AN1331)),IF(AO1184&lt;=$W$1181*10,AO1184-SUM($Y1331:AN1331),$W$1181*10-SUM($Y1331:AN1331)),IF(AO1327&lt;=$W$1181*10,AO1327-SUM($Y1331:AN1331),$W$1181*10-SUM($Y1331:AN1331)))))))))))</f>
        <v>0</v>
      </c>
      <c r="AP1331" s="551">
        <f>IF(AP$8="",0,IF(SUM(AP1193:$GZ1193)&gt;(MIN(AQ1184:$GZ1184)-AP1184),0,IF(AP1184&lt;=0,0,IF(AP1184&gt;MIN(AQ1184:$GZ1184),0,IF(AP1327&lt;=0,0,IF(AP1327&gt;MIN(AQ1327:$GZ1327),0,IF(AP1327-SUM($Y1331:AO1331)&lt;=0,0,IF(AP1184-SUM($Y1331:AO1331)&lt;=0,0,IF((AP1327-SUM($Y1331:AO1331))&gt;=(AP1184-SUM($Y1331:AO1331)),IF(AP1184&lt;=$W$1181*10,AP1184-SUM($Y1331:AO1331),$W$1181*10-SUM($Y1331:AO1331)),IF(AP1327&lt;=$W$1181*10,AP1327-SUM($Y1331:AO1331),$W$1181*10-SUM($Y1331:AO1331)))))))))))</f>
        <v>0</v>
      </c>
      <c r="AQ1331" s="551">
        <f>IF(AQ$8="",0,IF(SUM(AQ1193:$GZ1193)&gt;(MIN(AR1184:$GZ1184)-AQ1184),0,IF(AQ1184&lt;=0,0,IF(AQ1184&gt;MIN(AR1184:$GZ1184),0,IF(AQ1327&lt;=0,0,IF(AQ1327&gt;MIN(AR1327:$GZ1327),0,IF(AQ1327-SUM($Y1331:AP1331)&lt;=0,0,IF(AQ1184-SUM($Y1331:AP1331)&lt;=0,0,IF((AQ1327-SUM($Y1331:AP1331))&gt;=(AQ1184-SUM($Y1331:AP1331)),IF(AQ1184&lt;=$W$1181*10,AQ1184-SUM($Y1331:AP1331),$W$1181*10-SUM($Y1331:AP1331)),IF(AQ1327&lt;=$W$1181*10,AQ1327-SUM($Y1331:AP1331),$W$1181*10-SUM($Y1331:AP1331)))))))))))</f>
        <v>0</v>
      </c>
      <c r="AR1331" s="551">
        <f>IF(AR$8="",0,IF(SUM(AR1193:$GZ1193)&gt;(MIN(AS1184:$GZ1184)-AR1184),0,IF(AR1184&lt;=0,0,IF(AR1184&gt;MIN(AS1184:$GZ1184),0,IF(AR1327&lt;=0,0,IF(AR1327&gt;MIN(AS1327:$GZ1327),0,IF(AR1327-SUM($Y1331:AQ1331)&lt;=0,0,IF(AR1184-SUM($Y1331:AQ1331)&lt;=0,0,IF((AR1327-SUM($Y1331:AQ1331))&gt;=(AR1184-SUM($Y1331:AQ1331)),IF(AR1184&lt;=$W$1181*10,AR1184-SUM($Y1331:AQ1331),$W$1181*10-SUM($Y1331:AQ1331)),IF(AR1327&lt;=$W$1181*10,AR1327-SUM($Y1331:AQ1331),$W$1181*10-SUM($Y1331:AQ1331)))))))))))</f>
        <v>0</v>
      </c>
      <c r="AS1331" s="551">
        <f>IF(AS$8="",0,IF(SUM(AS1193:$GZ1193)&gt;(MIN(AT1184:$GZ1184)-AS1184),0,IF(AS1184&lt;=0,0,IF(AS1184&gt;MIN(AT1184:$GZ1184),0,IF(AS1327&lt;=0,0,IF(AS1327&gt;MIN(AT1327:$GZ1327),0,IF(AS1327-SUM($Y1331:AR1331)&lt;=0,0,IF(AS1184-SUM($Y1331:AR1331)&lt;=0,0,IF((AS1327-SUM($Y1331:AR1331))&gt;=(AS1184-SUM($Y1331:AR1331)),IF(AS1184&lt;=$W$1181*10,AS1184-SUM($Y1331:AR1331),$W$1181*10-SUM($Y1331:AR1331)),IF(AS1327&lt;=$W$1181*10,AS1327-SUM($Y1331:AR1331),$W$1181*10-SUM($Y1331:AR1331)))))))))))</f>
        <v>0</v>
      </c>
      <c r="AT1331" s="551">
        <f>IF(AT$8="",0,IF(SUM(AT1193:$GZ1193)&gt;(MIN(AU1184:$GZ1184)-AT1184),0,IF(AT1184&lt;=0,0,IF(AT1184&gt;MIN(AU1184:$GZ1184),0,IF(AT1327&lt;=0,0,IF(AT1327&gt;MIN(AU1327:$GZ1327),0,IF(AT1327-SUM($Y1331:AS1331)&lt;=0,0,IF(AT1184-SUM($Y1331:AS1331)&lt;=0,0,IF((AT1327-SUM($Y1331:AS1331))&gt;=(AT1184-SUM($Y1331:AS1331)),IF(AT1184&lt;=$W$1181*10,AT1184-SUM($Y1331:AS1331),$W$1181*10-SUM($Y1331:AS1331)),IF(AT1327&lt;=$W$1181*10,AT1327-SUM($Y1331:AS1331),$W$1181*10-SUM($Y1331:AS1331)))))))))))</f>
        <v>0</v>
      </c>
      <c r="AU1331" s="551">
        <f>IF(AU$8="",0,IF(SUM(AU1193:$GZ1193)&gt;(MIN(AV1184:$GZ1184)-AU1184),0,IF(AU1184&lt;=0,0,IF(AU1184&gt;MIN(AV1184:$GZ1184),0,IF(AU1327&lt;=0,0,IF(AU1327&gt;MIN(AV1327:$GZ1327),0,IF(AU1327-SUM($Y1331:AT1331)&lt;=0,0,IF(AU1184-SUM($Y1331:AT1331)&lt;=0,0,IF((AU1327-SUM($Y1331:AT1331))&gt;=(AU1184-SUM($Y1331:AT1331)),IF(AU1184&lt;=$W$1181*10,AU1184-SUM($Y1331:AT1331),$W$1181*10-SUM($Y1331:AT1331)),IF(AU1327&lt;=$W$1181*10,AU1327-SUM($Y1331:AT1331),$W$1181*10-SUM($Y1331:AT1331)))))))))))</f>
        <v>0</v>
      </c>
      <c r="AV1331" s="551">
        <f>IF(AV$8="",0,IF(SUM(AV1193:$GZ1193)&gt;(MIN(AW1184:$GZ1184)-AV1184),0,IF(AV1184&lt;=0,0,IF(AV1184&gt;MIN(AW1184:$GZ1184),0,IF(AV1327&lt;=0,0,IF(AV1327&gt;MIN(AW1327:$GZ1327),0,IF(AV1327-SUM($Y1331:AU1331)&lt;=0,0,IF(AV1184-SUM($Y1331:AU1331)&lt;=0,0,IF((AV1327-SUM($Y1331:AU1331))&gt;=(AV1184-SUM($Y1331:AU1331)),IF(AV1184&lt;=$W$1181*10,AV1184-SUM($Y1331:AU1331),$W$1181*10-SUM($Y1331:AU1331)),IF(AV1327&lt;=$W$1181*10,AV1327-SUM($Y1331:AU1331),$W$1181*10-SUM($Y1331:AU1331)))))))))))</f>
        <v>0</v>
      </c>
      <c r="AW1331" s="551">
        <f>IF(AW$8="",0,IF(SUM(AW1193:$GZ1193)&gt;(MIN(AX1184:$GZ1184)-AW1184),0,IF(AW1184&lt;=0,0,IF(AW1184&gt;MIN(AX1184:$GZ1184),0,IF(AW1327&lt;=0,0,IF(AW1327&gt;MIN(AX1327:$GZ1327),0,IF(AW1327-SUM($Y1331:AV1331)&lt;=0,0,IF(AW1184-SUM($Y1331:AV1331)&lt;=0,0,IF((AW1327-SUM($Y1331:AV1331))&gt;=(AW1184-SUM($Y1331:AV1331)),IF(AW1184&lt;=$W$1181*10,AW1184-SUM($Y1331:AV1331),$W$1181*10-SUM($Y1331:AV1331)),IF(AW1327&lt;=$W$1181*10,AW1327-SUM($Y1331:AV1331),$W$1181*10-SUM($Y1331:AV1331)))))))))))</f>
        <v>0</v>
      </c>
      <c r="AX1331" s="551">
        <f>IF(AX$8="",0,IF(SUM(AX1193:$GZ1193)&gt;(MIN(AY1184:$GZ1184)-AX1184),0,IF(AX1184&lt;=0,0,IF(AX1184&gt;MIN(AY1184:$GZ1184),0,IF(AX1327&lt;=0,0,IF(AX1327&gt;MIN(AY1327:$GZ1327),0,IF(AX1327-SUM($Y1331:AW1331)&lt;=0,0,IF(AX1184-SUM($Y1331:AW1331)&lt;=0,0,IF((AX1327-SUM($Y1331:AW1331))&gt;=(AX1184-SUM($Y1331:AW1331)),IF(AX1184&lt;=$W$1181*10,AX1184-SUM($Y1331:AW1331),$W$1181*10-SUM($Y1331:AW1331)),IF(AX1327&lt;=$W$1181*10,AX1327-SUM($Y1331:AW1331),$W$1181*10-SUM($Y1331:AW1331)))))))))))</f>
        <v>0</v>
      </c>
      <c r="AY1331" s="551">
        <f>IF(AY$8="",0,IF(SUM(AY1193:$GZ1193)&gt;(MIN(AZ1184:$GZ1184)-AY1184),0,IF(AY1184&lt;=0,0,IF(AY1184&gt;MIN(AZ1184:$GZ1184),0,IF(AY1327&lt;=0,0,IF(AY1327&gt;MIN(AZ1327:$GZ1327),0,IF(AY1327-SUM($Y1331:AX1331)&lt;=0,0,IF(AY1184-SUM($Y1331:AX1331)&lt;=0,0,IF((AY1327-SUM($Y1331:AX1331))&gt;=(AY1184-SUM($Y1331:AX1331)),IF(AY1184&lt;=$W$1181*10,AY1184-SUM($Y1331:AX1331),$W$1181*10-SUM($Y1331:AX1331)),IF(AY1327&lt;=$W$1181*10,AY1327-SUM($Y1331:AX1331),$W$1181*10-SUM($Y1331:AX1331)))))))))))</f>
        <v>0</v>
      </c>
      <c r="AZ1331" s="551">
        <f>IF(AZ$8="",0,IF(SUM(AZ1193:$GZ1193)&gt;(MIN(BA1184:$GZ1184)-AZ1184),0,IF(AZ1184&lt;=0,0,IF(AZ1184&gt;MIN(BA1184:$GZ1184),0,IF(AZ1327&lt;=0,0,IF(AZ1327&gt;MIN(BA1327:$GZ1327),0,IF(AZ1327-SUM($Y1331:AY1331)&lt;=0,0,IF(AZ1184-SUM($Y1331:AY1331)&lt;=0,0,IF((AZ1327-SUM($Y1331:AY1331))&gt;=(AZ1184-SUM($Y1331:AY1331)),IF(AZ1184&lt;=$W$1181*10,AZ1184-SUM($Y1331:AY1331),$W$1181*10-SUM($Y1331:AY1331)),IF(AZ1327&lt;=$W$1181*10,AZ1327-SUM($Y1331:AY1331),$W$1181*10-SUM($Y1331:AY1331)))))))))))</f>
        <v>0</v>
      </c>
      <c r="BA1331" s="551">
        <f>IF(BA$8="",0,IF(SUM(BA1193:$GZ1193)&gt;(MIN(BB1184:$GZ1184)-BA1184),0,IF(BA1184&lt;=0,0,IF(BA1184&gt;MIN(BB1184:$GZ1184),0,IF(BA1327&lt;=0,0,IF(BA1327&gt;MIN(BB1327:$GZ1327),0,IF(BA1327-SUM($Y1331:AZ1331)&lt;=0,0,IF(BA1184-SUM($Y1331:AZ1331)&lt;=0,0,IF((BA1327-SUM($Y1331:AZ1331))&gt;=(BA1184-SUM($Y1331:AZ1331)),IF(BA1184&lt;=$W$1181*10,BA1184-SUM($Y1331:AZ1331),$W$1181*10-SUM($Y1331:AZ1331)),IF(BA1327&lt;=$W$1181*10,BA1327-SUM($Y1331:AZ1331),$W$1181*10-SUM($Y1331:AZ1331)))))))))))</f>
        <v>0</v>
      </c>
      <c r="BB1331" s="551">
        <f>IF(BB$8="",0,IF(SUM(BB1193:$GZ1193)&gt;(MIN(BC1184:$GZ1184)-BB1184),0,IF(BB1184&lt;=0,0,IF(BB1184&gt;MIN(BC1184:$GZ1184),0,IF(BB1327&lt;=0,0,IF(BB1327&gt;MIN(BC1327:$GZ1327),0,IF(BB1327-SUM($Y1331:BA1331)&lt;=0,0,IF(BB1184-SUM($Y1331:BA1331)&lt;=0,0,IF((BB1327-SUM($Y1331:BA1331))&gt;=(BB1184-SUM($Y1331:BA1331)),IF(BB1184&lt;=$W$1181*10,BB1184-SUM($Y1331:BA1331),$W$1181*10-SUM($Y1331:BA1331)),IF(BB1327&lt;=$W$1181*10,BB1327-SUM($Y1331:BA1331),$W$1181*10-SUM($Y1331:BA1331)))))))))))</f>
        <v>0</v>
      </c>
      <c r="BC1331" s="551">
        <f>IF(BC$8="",0,IF(SUM(BC1193:$GZ1193)&gt;(MIN(BD1184:$GZ1184)-BC1184),0,IF(BC1184&lt;=0,0,IF(BC1184&gt;MIN(BD1184:$GZ1184),0,IF(BC1327&lt;=0,0,IF(BC1327&gt;MIN(BD1327:$GZ1327),0,IF(BC1327-SUM($Y1331:BB1331)&lt;=0,0,IF(BC1184-SUM($Y1331:BB1331)&lt;=0,0,IF((BC1327-SUM($Y1331:BB1331))&gt;=(BC1184-SUM($Y1331:BB1331)),IF(BC1184&lt;=$W$1181*10,BC1184-SUM($Y1331:BB1331),$W$1181*10-SUM($Y1331:BB1331)),IF(BC1327&lt;=$W$1181*10,BC1327-SUM($Y1331:BB1331),$W$1181*10-SUM($Y1331:BB1331)))))))))))</f>
        <v>0</v>
      </c>
      <c r="BD1331" s="551">
        <f>IF(BD$8="",0,IF(SUM(BD1193:$GZ1193)&gt;(MIN(BE1184:$GZ1184)-BD1184),0,IF(BD1184&lt;=0,0,IF(BD1184&gt;MIN(BE1184:$GZ1184),0,IF(BD1327&lt;=0,0,IF(BD1327&gt;MIN(BE1327:$GZ1327),0,IF(BD1327-SUM($Y1331:BC1331)&lt;=0,0,IF(BD1184-SUM($Y1331:BC1331)&lt;=0,0,IF((BD1327-SUM($Y1331:BC1331))&gt;=(BD1184-SUM($Y1331:BC1331)),IF(BD1184&lt;=$W$1181*10,BD1184-SUM($Y1331:BC1331),$W$1181*10-SUM($Y1331:BC1331)),IF(BD1327&lt;=$W$1181*10,BD1327-SUM($Y1331:BC1331),$W$1181*10-SUM($Y1331:BC1331)))))))))))</f>
        <v>0</v>
      </c>
      <c r="BE1331" s="551">
        <f>IF(BE$8="",0,IF(SUM(BE1193:$GZ1193)&gt;(MIN(BF1184:$GZ1184)-BE1184),0,IF(BE1184&lt;=0,0,IF(BE1184&gt;MIN(BF1184:$GZ1184),0,IF(BE1327&lt;=0,0,IF(BE1327&gt;MIN(BF1327:$GZ1327),0,IF(BE1327-SUM($Y1331:BD1331)&lt;=0,0,IF(BE1184-SUM($Y1331:BD1331)&lt;=0,0,IF((BE1327-SUM($Y1331:BD1331))&gt;=(BE1184-SUM($Y1331:BD1331)),IF(BE1184&lt;=$W$1181*10,BE1184-SUM($Y1331:BD1331),$W$1181*10-SUM($Y1331:BD1331)),IF(BE1327&lt;=$W$1181*10,BE1327-SUM($Y1331:BD1331),$W$1181*10-SUM($Y1331:BD1331)))))))))))</f>
        <v>0</v>
      </c>
      <c r="BF1331" s="551">
        <f>IF(BF$8="",0,IF(SUM(BF1193:$GZ1193)&gt;(MIN(BG1184:$GZ1184)-BF1184),0,IF(BF1184&lt;=0,0,IF(BF1184&gt;MIN(BG1184:$GZ1184),0,IF(BF1327&lt;=0,0,IF(BF1327&gt;MIN(BG1327:$GZ1327),0,IF(BF1327-SUM($Y1331:BE1331)&lt;=0,0,IF(BF1184-SUM($Y1331:BE1331)&lt;=0,0,IF((BF1327-SUM($Y1331:BE1331))&gt;=(BF1184-SUM($Y1331:BE1331)),IF(BF1184&lt;=$W$1181*10,BF1184-SUM($Y1331:BE1331),$W$1181*10-SUM($Y1331:BE1331)),IF(BF1327&lt;=$W$1181*10,BF1327-SUM($Y1331:BE1331),$W$1181*10-SUM($Y1331:BE1331)))))))))))</f>
        <v>0</v>
      </c>
      <c r="BG1331" s="551">
        <f>IF(BG$8="",0,IF(SUM(BG1193:$GZ1193)&gt;(MIN(BH1184:$GZ1184)-BG1184),0,IF(BG1184&lt;=0,0,IF(BG1184&gt;MIN(BH1184:$GZ1184),0,IF(BG1327&lt;=0,0,IF(BG1327&gt;MIN(BH1327:$GZ1327),0,IF(BG1327-SUM($Y1331:BF1331)&lt;=0,0,IF(BG1184-SUM($Y1331:BF1331)&lt;=0,0,IF((BG1327-SUM($Y1331:BF1331))&gt;=(BG1184-SUM($Y1331:BF1331)),IF(BG1184&lt;=$W$1181*10,BG1184-SUM($Y1331:BF1331),$W$1181*10-SUM($Y1331:BF1331)),IF(BG1327&lt;=$W$1181*10,BG1327-SUM($Y1331:BF1331),$W$1181*10-SUM($Y1331:BF1331)))))))))))</f>
        <v>0</v>
      </c>
      <c r="BH1331" s="551">
        <f>IF(BH$8="",0,IF(SUM(BH1193:$GZ1193)&gt;(MIN(BI1184:$GZ1184)-BH1184),0,IF(BH1184&lt;=0,0,IF(BH1184&gt;MIN(BI1184:$GZ1184),0,IF(BH1327&lt;=0,0,IF(BH1327&gt;MIN(BI1327:$GZ1327),0,IF(BH1327-SUM($Y1331:BG1331)&lt;=0,0,IF(BH1184-SUM($Y1331:BG1331)&lt;=0,0,IF((BH1327-SUM($Y1331:BG1331))&gt;=(BH1184-SUM($Y1331:BG1331)),IF(BH1184&lt;=$W$1181*10,BH1184-SUM($Y1331:BG1331),$W$1181*10-SUM($Y1331:BG1331)),IF(BH1327&lt;=$W$1181*10,BH1327-SUM($Y1331:BG1331),$W$1181*10-SUM($Y1331:BG1331)))))))))))</f>
        <v>0</v>
      </c>
      <c r="BI1331" s="551">
        <f>IF(BI$8="",0,IF(SUM(BI1193:$GZ1193)&gt;(MIN(BJ1184:$GZ1184)-BI1184),0,IF(BI1184&lt;=0,0,IF(BI1184&gt;MIN(BJ1184:$GZ1184),0,IF(BI1327&lt;=0,0,IF(BI1327&gt;MIN(BJ1327:$GZ1327),0,IF(BI1327-SUM($Y1331:BH1331)&lt;=0,0,IF(BI1184-SUM($Y1331:BH1331)&lt;=0,0,IF((BI1327-SUM($Y1331:BH1331))&gt;=(BI1184-SUM($Y1331:BH1331)),IF(BI1184&lt;=$W$1181*10,BI1184-SUM($Y1331:BH1331),$W$1181*10-SUM($Y1331:BH1331)),IF(BI1327&lt;=$W$1181*10,BI1327-SUM($Y1331:BH1331),$W$1181*10-SUM($Y1331:BH1331)))))))))))</f>
        <v>0</v>
      </c>
      <c r="BJ1331" s="551">
        <f>IF(BJ$8="",0,IF(SUM(BJ1193:$GZ1193)&gt;(MIN(BK1184:$GZ1184)-BJ1184),0,IF(BJ1184&lt;=0,0,IF(BJ1184&gt;MIN(BK1184:$GZ1184),0,IF(BJ1327&lt;=0,0,IF(BJ1327&gt;MIN(BK1327:$GZ1327),0,IF(BJ1327-SUM($Y1331:BI1331)&lt;=0,0,IF(BJ1184-SUM($Y1331:BI1331)&lt;=0,0,IF((BJ1327-SUM($Y1331:BI1331))&gt;=(BJ1184-SUM($Y1331:BI1331)),IF(BJ1184&lt;=$W$1181*10,BJ1184-SUM($Y1331:BI1331),$W$1181*10-SUM($Y1331:BI1331)),IF(BJ1327&lt;=$W$1181*10,BJ1327-SUM($Y1331:BI1331),$W$1181*10-SUM($Y1331:BI1331)))))))))))</f>
        <v>0</v>
      </c>
      <c r="BK1331" s="551">
        <f>IF(BK$8="",0,IF(SUM(BK1193:$GZ1193)&gt;(MIN(BL1184:$GZ1184)-BK1184),0,IF(BK1184&lt;=0,0,IF(BK1184&gt;MIN(BL1184:$GZ1184),0,IF(BK1327&lt;=0,0,IF(BK1327&gt;MIN(BL1327:$GZ1327),0,IF(BK1327-SUM($Y1331:BJ1331)&lt;=0,0,IF(BK1184-SUM($Y1331:BJ1331)&lt;=0,0,IF((BK1327-SUM($Y1331:BJ1331))&gt;=(BK1184-SUM($Y1331:BJ1331)),IF(BK1184&lt;=$W$1181*10,BK1184-SUM($Y1331:BJ1331),$W$1181*10-SUM($Y1331:BJ1331)),IF(BK1327&lt;=$W$1181*10,BK1327-SUM($Y1331:BJ1331),$W$1181*10-SUM($Y1331:BJ1331)))))))))))</f>
        <v>0</v>
      </c>
      <c r="BL1331" s="551">
        <f>IF(BL$8="",0,IF(SUM(BL1193:$GZ1193)&gt;(MIN(BM1184:$GZ1184)-BL1184),0,IF(BL1184&lt;=0,0,IF(BL1184&gt;MIN(BM1184:$GZ1184),0,IF(BL1327&lt;=0,0,IF(BL1327&gt;MIN(BM1327:$GZ1327),0,IF(BL1327-SUM($Y1331:BK1331)&lt;=0,0,IF(BL1184-SUM($Y1331:BK1331)&lt;=0,0,IF((BL1327-SUM($Y1331:BK1331))&gt;=(BL1184-SUM($Y1331:BK1331)),IF(BL1184&lt;=$W$1181*10,BL1184-SUM($Y1331:BK1331),$W$1181*10-SUM($Y1331:BK1331)),IF(BL1327&lt;=$W$1181*10,BL1327-SUM($Y1331:BK1331),$W$1181*10-SUM($Y1331:BK1331)))))))))))</f>
        <v>0</v>
      </c>
      <c r="BM1331" s="551">
        <f>IF(BM$8="",0,IF(SUM(BM1193:$GZ1193)&gt;(MIN(BN1184:$GZ1184)-BM1184),0,IF(BM1184&lt;=0,0,IF(BM1184&gt;MIN(BN1184:$GZ1184),0,IF(BM1327&lt;=0,0,IF(BM1327&gt;MIN(BN1327:$GZ1327),0,IF(BM1327-SUM($Y1331:BL1331)&lt;=0,0,IF(BM1184-SUM($Y1331:BL1331)&lt;=0,0,IF((BM1327-SUM($Y1331:BL1331))&gt;=(BM1184-SUM($Y1331:BL1331)),IF(BM1184&lt;=$W$1181*10,BM1184-SUM($Y1331:BL1331),$W$1181*10-SUM($Y1331:BL1331)),IF(BM1327&lt;=$W$1181*10,BM1327-SUM($Y1331:BL1331),$W$1181*10-SUM($Y1331:BL1331)))))))))))</f>
        <v>0</v>
      </c>
      <c r="BN1331" s="551">
        <f>IF(BN$8="",0,IF(SUM(BN1193:$GZ1193)&gt;(MIN(BO1184:$GZ1184)-BN1184),0,IF(BN1184&lt;=0,0,IF(BN1184&gt;MIN(BO1184:$GZ1184),0,IF(BN1327&lt;=0,0,IF(BN1327&gt;MIN(BO1327:$GZ1327),0,IF(BN1327-SUM($Y1331:BM1331)&lt;=0,0,IF(BN1184-SUM($Y1331:BM1331)&lt;=0,0,IF((BN1327-SUM($Y1331:BM1331))&gt;=(BN1184-SUM($Y1331:BM1331)),IF(BN1184&lt;=$W$1181*10,BN1184-SUM($Y1331:BM1331),$W$1181*10-SUM($Y1331:BM1331)),IF(BN1327&lt;=$W$1181*10,BN1327-SUM($Y1331:BM1331),$W$1181*10-SUM($Y1331:BM1331)))))))))))</f>
        <v>0</v>
      </c>
      <c r="BO1331" s="551">
        <f>IF(BO$8="",0,IF(SUM(BO1193:$GZ1193)&gt;(MIN(BP1184:$GZ1184)-BO1184),0,IF(BO1184&lt;=0,0,IF(BO1184&gt;MIN(BP1184:$GZ1184),0,IF(BO1327&lt;=0,0,IF(BO1327&gt;MIN(BP1327:$GZ1327),0,IF(BO1327-SUM($Y1331:BN1331)&lt;=0,0,IF(BO1184-SUM($Y1331:BN1331)&lt;=0,0,IF((BO1327-SUM($Y1331:BN1331))&gt;=(BO1184-SUM($Y1331:BN1331)),IF(BO1184&lt;=$W$1181*10,BO1184-SUM($Y1331:BN1331),$W$1181*10-SUM($Y1331:BN1331)),IF(BO1327&lt;=$W$1181*10,BO1327-SUM($Y1331:BN1331),$W$1181*10-SUM($Y1331:BN1331)))))))))))</f>
        <v>0</v>
      </c>
      <c r="BP1331" s="551">
        <f>IF(BP$8="",0,IF(SUM(BP1193:$GZ1193)&gt;(MIN(BQ1184:$GZ1184)-BP1184),0,IF(BP1184&lt;=0,0,IF(BP1184&gt;MIN(BQ1184:$GZ1184),0,IF(BP1327&lt;=0,0,IF(BP1327&gt;MIN(BQ1327:$GZ1327),0,IF(BP1327-SUM($Y1331:BO1331)&lt;=0,0,IF(BP1184-SUM($Y1331:BO1331)&lt;=0,0,IF((BP1327-SUM($Y1331:BO1331))&gt;=(BP1184-SUM($Y1331:BO1331)),IF(BP1184&lt;=$W$1181*10,BP1184-SUM($Y1331:BO1331),$W$1181*10-SUM($Y1331:BO1331)),IF(BP1327&lt;=$W$1181*10,BP1327-SUM($Y1331:BO1331),$W$1181*10-SUM($Y1331:BO1331)))))))))))</f>
        <v>0</v>
      </c>
      <c r="BQ1331" s="551">
        <f>IF(BQ$8="",0,IF(SUM(BQ1193:$GZ1193)&gt;(MIN(BR1184:$GZ1184)-BQ1184),0,IF(BQ1184&lt;=0,0,IF(BQ1184&gt;MIN(BR1184:$GZ1184),0,IF(BQ1327&lt;=0,0,IF(BQ1327&gt;MIN(BR1327:$GZ1327),0,IF(BQ1327-SUM($Y1331:BP1331)&lt;=0,0,IF(BQ1184-SUM($Y1331:BP1331)&lt;=0,0,IF((BQ1327-SUM($Y1331:BP1331))&gt;=(BQ1184-SUM($Y1331:BP1331)),IF(BQ1184&lt;=$W$1181*10,BQ1184-SUM($Y1331:BP1331),$W$1181*10-SUM($Y1331:BP1331)),IF(BQ1327&lt;=$W$1181*10,BQ1327-SUM($Y1331:BP1331),$W$1181*10-SUM($Y1331:BP1331)))))))))))</f>
        <v>0</v>
      </c>
      <c r="BR1331" s="551">
        <f>IF(BR$8="",0,IF(SUM(BR1193:$GZ1193)&gt;(MIN(BS1184:$GZ1184)-BR1184),0,IF(BR1184&lt;=0,0,IF(BR1184&gt;MIN(BS1184:$GZ1184),0,IF(BR1327&lt;=0,0,IF(BR1327&gt;MIN(BS1327:$GZ1327),0,IF(BR1327-SUM($Y1331:BQ1331)&lt;=0,0,IF(BR1184-SUM($Y1331:BQ1331)&lt;=0,0,IF((BR1327-SUM($Y1331:BQ1331))&gt;=(BR1184-SUM($Y1331:BQ1331)),IF(BR1184&lt;=$W$1181*10,BR1184-SUM($Y1331:BQ1331),$W$1181*10-SUM($Y1331:BQ1331)),IF(BR1327&lt;=$W$1181*10,BR1327-SUM($Y1331:BQ1331),$W$1181*10-SUM($Y1331:BQ1331)))))))))))</f>
        <v>0</v>
      </c>
      <c r="BS1331" s="551">
        <f>IF(BS$8="",0,IF(SUM(BS1193:$GZ1193)&gt;(MIN(BT1184:$GZ1184)-BS1184),0,IF(BS1184&lt;=0,0,IF(BS1184&gt;MIN(BT1184:$GZ1184),0,IF(BS1327&lt;=0,0,IF(BS1327&gt;MIN(BT1327:$GZ1327),0,IF(BS1327-SUM($Y1331:BR1331)&lt;=0,0,IF(BS1184-SUM($Y1331:BR1331)&lt;=0,0,IF((BS1327-SUM($Y1331:BR1331))&gt;=(BS1184-SUM($Y1331:BR1331)),IF(BS1184&lt;=$W$1181*10,BS1184-SUM($Y1331:BR1331),$W$1181*10-SUM($Y1331:BR1331)),IF(BS1327&lt;=$W$1181*10,BS1327-SUM($Y1331:BR1331),$W$1181*10-SUM($Y1331:BR1331)))))))))))</f>
        <v>0</v>
      </c>
      <c r="BT1331" s="551">
        <f>IF(BT$8="",0,IF(SUM(BT1193:$GZ1193)&gt;(MIN(BU1184:$GZ1184)-BT1184),0,IF(BT1184&lt;=0,0,IF(BT1184&gt;MIN(BU1184:$GZ1184),0,IF(BT1327&lt;=0,0,IF(BT1327&gt;MIN(BU1327:$GZ1327),0,IF(BT1327-SUM($Y1331:BS1331)&lt;=0,0,IF(BT1184-SUM($Y1331:BS1331)&lt;=0,0,IF((BT1327-SUM($Y1331:BS1331))&gt;=(BT1184-SUM($Y1331:BS1331)),IF(BT1184&lt;=$W$1181*10,BT1184-SUM($Y1331:BS1331),$W$1181*10-SUM($Y1331:BS1331)),IF(BT1327&lt;=$W$1181*10,BT1327-SUM($Y1331:BS1331),$W$1181*10-SUM($Y1331:BS1331)))))))))))</f>
        <v>0</v>
      </c>
      <c r="BU1331" s="551">
        <f>IF(BU$8="",0,IF(SUM(BU1193:$GZ1193)&gt;(MIN(BV1184:$GZ1184)-BU1184),0,IF(BU1184&lt;=0,0,IF(BU1184&gt;MIN(BV1184:$GZ1184),0,IF(BU1327&lt;=0,0,IF(BU1327&gt;MIN(BV1327:$GZ1327),0,IF(BU1327-SUM($Y1331:BT1331)&lt;=0,0,IF(BU1184-SUM($Y1331:BT1331)&lt;=0,0,IF((BU1327-SUM($Y1331:BT1331))&gt;=(BU1184-SUM($Y1331:BT1331)),IF(BU1184&lt;=$W$1181*10,BU1184-SUM($Y1331:BT1331),$W$1181*10-SUM($Y1331:BT1331)),IF(BU1327&lt;=$W$1181*10,BU1327-SUM($Y1331:BT1331),$W$1181*10-SUM($Y1331:BT1331)))))))))))</f>
        <v>0</v>
      </c>
      <c r="BV1331" s="551">
        <f>IF(BV$8="",0,IF(SUM(BV1193:$GZ1193)&gt;(MIN(BW1184:$GZ1184)-BV1184),0,IF(BV1184&lt;=0,0,IF(BV1184&gt;MIN(BW1184:$GZ1184),0,IF(BV1327&lt;=0,0,IF(BV1327&gt;MIN(BW1327:$GZ1327),0,IF(BV1327-SUM($Y1331:BU1331)&lt;=0,0,IF(BV1184-SUM($Y1331:BU1331)&lt;=0,0,IF((BV1327-SUM($Y1331:BU1331))&gt;=(BV1184-SUM($Y1331:BU1331)),IF(BV1184&lt;=$W$1181*10,BV1184-SUM($Y1331:BU1331),$W$1181*10-SUM($Y1331:BU1331)),IF(BV1327&lt;=$W$1181*10,BV1327-SUM($Y1331:BU1331),$W$1181*10-SUM($Y1331:BU1331)))))))))))</f>
        <v>0</v>
      </c>
      <c r="BW1331" s="551">
        <f>IF(BW$8="",0,IF(SUM(BW1193:$GZ1193)&gt;(MIN(BX1184:$GZ1184)-BW1184),0,IF(BW1184&lt;=0,0,IF(BW1184&gt;MIN(BX1184:$GZ1184),0,IF(BW1327&lt;=0,0,IF(BW1327&gt;MIN(BX1327:$GZ1327),0,IF(BW1327-SUM($Y1331:BV1331)&lt;=0,0,IF(BW1184-SUM($Y1331:BV1331)&lt;=0,0,IF((BW1327-SUM($Y1331:BV1331))&gt;=(BW1184-SUM($Y1331:BV1331)),IF(BW1184&lt;=$W$1181*10,BW1184-SUM($Y1331:BV1331),$W$1181*10-SUM($Y1331:BV1331)),IF(BW1327&lt;=$W$1181*10,BW1327-SUM($Y1331:BV1331),$W$1181*10-SUM($Y1331:BV1331)))))))))))</f>
        <v>0</v>
      </c>
      <c r="BX1331" s="551">
        <f>IF(BX$8="",0,IF(SUM(BX1193:$GZ1193)&gt;(MIN(BY1184:$GZ1184)-BX1184),0,IF(BX1184&lt;=0,0,IF(BX1184&gt;MIN(BY1184:$GZ1184),0,IF(BX1327&lt;=0,0,IF(BX1327&gt;MIN(BY1327:$GZ1327),0,IF(BX1327-SUM($Y1331:BW1331)&lt;=0,0,IF(BX1184-SUM($Y1331:BW1331)&lt;=0,0,IF((BX1327-SUM($Y1331:BW1331))&gt;=(BX1184-SUM($Y1331:BW1331)),IF(BX1184&lt;=$W$1181*10,BX1184-SUM($Y1331:BW1331),$W$1181*10-SUM($Y1331:BW1331)),IF(BX1327&lt;=$W$1181*10,BX1327-SUM($Y1331:BW1331),$W$1181*10-SUM($Y1331:BW1331)))))))))))</f>
        <v>0</v>
      </c>
      <c r="BY1331" s="551">
        <f>IF(BY$8="",0,IF(SUM(BY1193:$GZ1193)&gt;(MIN(BZ1184:$GZ1184)-BY1184),0,IF(BY1184&lt;=0,0,IF(BY1184&gt;MIN(BZ1184:$GZ1184),0,IF(BY1327&lt;=0,0,IF(BY1327&gt;MIN(BZ1327:$GZ1327),0,IF(BY1327-SUM($Y1331:BX1331)&lt;=0,0,IF(BY1184-SUM($Y1331:BX1331)&lt;=0,0,IF((BY1327-SUM($Y1331:BX1331))&gt;=(BY1184-SUM($Y1331:BX1331)),IF(BY1184&lt;=$W$1181*10,BY1184-SUM($Y1331:BX1331),$W$1181*10-SUM($Y1331:BX1331)),IF(BY1327&lt;=$W$1181*10,BY1327-SUM($Y1331:BX1331),$W$1181*10-SUM($Y1331:BX1331)))))))))))</f>
        <v>0</v>
      </c>
      <c r="BZ1331" s="551">
        <f>IF(BZ$8="",0,IF(SUM(BZ1193:$GZ1193)&gt;(MIN(CA1184:$GZ1184)-BZ1184),0,IF(BZ1184&lt;=0,0,IF(BZ1184&gt;MIN(CA1184:$GZ1184),0,IF(BZ1327&lt;=0,0,IF(BZ1327&gt;MIN(CA1327:$GZ1327),0,IF(BZ1327-SUM($Y1331:BY1331)&lt;=0,0,IF(BZ1184-SUM($Y1331:BY1331)&lt;=0,0,IF((BZ1327-SUM($Y1331:BY1331))&gt;=(BZ1184-SUM($Y1331:BY1331)),IF(BZ1184&lt;=$W$1181*10,BZ1184-SUM($Y1331:BY1331),$W$1181*10-SUM($Y1331:BY1331)),IF(BZ1327&lt;=$W$1181*10,BZ1327-SUM($Y1331:BY1331),$W$1181*10-SUM($Y1331:BY1331)))))))))))</f>
        <v>0</v>
      </c>
      <c r="CA1331" s="551">
        <f>IF(CA$8="",0,IF(SUM(CA1193:$GZ1193)&gt;(MIN(CB1184:$GZ1184)-CA1184),0,IF(CA1184&lt;=0,0,IF(CA1184&gt;MIN(CB1184:$GZ1184),0,IF(CA1327&lt;=0,0,IF(CA1327&gt;MIN(CB1327:$GZ1327),0,IF(CA1327-SUM($Y1331:BZ1331)&lt;=0,0,IF(CA1184-SUM($Y1331:BZ1331)&lt;=0,0,IF((CA1327-SUM($Y1331:BZ1331))&gt;=(CA1184-SUM($Y1331:BZ1331)),IF(CA1184&lt;=$W$1181*10,CA1184-SUM($Y1331:BZ1331),$W$1181*10-SUM($Y1331:BZ1331)),IF(CA1327&lt;=$W$1181*10,CA1327-SUM($Y1331:BZ1331),$W$1181*10-SUM($Y1331:BZ1331)))))))))))</f>
        <v>0</v>
      </c>
      <c r="CB1331" s="551">
        <f>IF(CB$8="",0,IF(SUM(CB1193:$GZ1193)&gt;(MIN(CC1184:$GZ1184)-CB1184),0,IF(CB1184&lt;=0,0,IF(CB1184&gt;MIN(CC1184:$GZ1184),0,IF(CB1327&lt;=0,0,IF(CB1327&gt;MIN(CC1327:$GZ1327),0,IF(CB1327-SUM($Y1331:CA1331)&lt;=0,0,IF(CB1184-SUM($Y1331:CA1331)&lt;=0,0,IF((CB1327-SUM($Y1331:CA1331))&gt;=(CB1184-SUM($Y1331:CA1331)),IF(CB1184&lt;=$W$1181*10,CB1184-SUM($Y1331:CA1331),$W$1181*10-SUM($Y1331:CA1331)),IF(CB1327&lt;=$W$1181*10,CB1327-SUM($Y1331:CA1331),$W$1181*10-SUM($Y1331:CA1331)))))))))))</f>
        <v>0</v>
      </c>
      <c r="CC1331" s="551">
        <f>IF(CC$8="",0,IF(SUM(CC1193:$GZ1193)&gt;(MIN(CD1184:$GZ1184)-CC1184),0,IF(CC1184&lt;=0,0,IF(CC1184&gt;MIN(CD1184:$GZ1184),0,IF(CC1327&lt;=0,0,IF(CC1327&gt;MIN(CD1327:$GZ1327),0,IF(CC1327-SUM($Y1331:CB1331)&lt;=0,0,IF(CC1184-SUM($Y1331:CB1331)&lt;=0,0,IF((CC1327-SUM($Y1331:CB1331))&gt;=(CC1184-SUM($Y1331:CB1331)),IF(CC1184&lt;=$W$1181*10,CC1184-SUM($Y1331:CB1331),$W$1181*10-SUM($Y1331:CB1331)),IF(CC1327&lt;=$W$1181*10,CC1327-SUM($Y1331:CB1331),$W$1181*10-SUM($Y1331:CB1331)))))))))))</f>
        <v>0</v>
      </c>
      <c r="CD1331" s="551">
        <f>IF(CD$8="",0,IF(SUM(CD1193:$GZ1193)&gt;(MIN(CE1184:$GZ1184)-CD1184),0,IF(CD1184&lt;=0,0,IF(CD1184&gt;MIN(CE1184:$GZ1184),0,IF(CD1327&lt;=0,0,IF(CD1327&gt;MIN(CE1327:$GZ1327),0,IF(CD1327-SUM($Y1331:CC1331)&lt;=0,0,IF(CD1184-SUM($Y1331:CC1331)&lt;=0,0,IF((CD1327-SUM($Y1331:CC1331))&gt;=(CD1184-SUM($Y1331:CC1331)),IF(CD1184&lt;=$W$1181*10,CD1184-SUM($Y1331:CC1331),$W$1181*10-SUM($Y1331:CC1331)),IF(CD1327&lt;=$W$1181*10,CD1327-SUM($Y1331:CC1331),$W$1181*10-SUM($Y1331:CC1331)))))))))))</f>
        <v>0</v>
      </c>
      <c r="CE1331" s="551">
        <f>IF(CE$8="",0,IF(SUM(CE1193:$GZ1193)&gt;(MIN(CF1184:$GZ1184)-CE1184),0,IF(CE1184&lt;=0,0,IF(CE1184&gt;MIN(CF1184:$GZ1184),0,IF(CE1327&lt;=0,0,IF(CE1327&gt;MIN(CF1327:$GZ1327),0,IF(CE1327-SUM($Y1331:CD1331)&lt;=0,0,IF(CE1184-SUM($Y1331:CD1331)&lt;=0,0,IF((CE1327-SUM($Y1331:CD1331))&gt;=(CE1184-SUM($Y1331:CD1331)),IF(CE1184&lt;=$W$1181*10,CE1184-SUM($Y1331:CD1331),$W$1181*10-SUM($Y1331:CD1331)),IF(CE1327&lt;=$W$1181*10,CE1327-SUM($Y1331:CD1331),$W$1181*10-SUM($Y1331:CD1331)))))))))))</f>
        <v>0</v>
      </c>
      <c r="CF1331" s="551">
        <f>IF(CF$8="",0,IF(SUM(CF1193:$GZ1193)&gt;(MIN(CG1184:$GZ1184)-CF1184),0,IF(CF1184&lt;=0,0,IF(CF1184&gt;MIN(CG1184:$GZ1184),0,IF(CF1327&lt;=0,0,IF(CF1327&gt;MIN(CG1327:$GZ1327),0,IF(CF1327-SUM($Y1331:CE1331)&lt;=0,0,IF(CF1184-SUM($Y1331:CE1331)&lt;=0,0,IF((CF1327-SUM($Y1331:CE1331))&gt;=(CF1184-SUM($Y1331:CE1331)),IF(CF1184&lt;=$W$1181*10,CF1184-SUM($Y1331:CE1331),$W$1181*10-SUM($Y1331:CE1331)),IF(CF1327&lt;=$W$1181*10,CF1327-SUM($Y1331:CE1331),$W$1181*10-SUM($Y1331:CE1331)))))))))))</f>
        <v>0</v>
      </c>
      <c r="CG1331" s="551">
        <f>IF(CG$8="",0,IF(SUM(CG1193:$GZ1193)&gt;(MIN(CH1184:$GZ1184)-CG1184),0,IF(CG1184&lt;=0,0,IF(CG1184&gt;MIN(CH1184:$GZ1184),0,IF(CG1327&lt;=0,0,IF(CG1327&gt;MIN(CH1327:$GZ1327),0,IF(CG1327-SUM($Y1331:CF1331)&lt;=0,0,IF(CG1184-SUM($Y1331:CF1331)&lt;=0,0,IF((CG1327-SUM($Y1331:CF1331))&gt;=(CG1184-SUM($Y1331:CF1331)),IF(CG1184&lt;=$W$1181*10,CG1184-SUM($Y1331:CF1331),$W$1181*10-SUM($Y1331:CF1331)),IF(CG1327&lt;=$W$1181*10,CG1327-SUM($Y1331:CF1331),$W$1181*10-SUM($Y1331:CF1331)))))))))))</f>
        <v>0</v>
      </c>
      <c r="CH1331" s="551">
        <f>IF(CH$8="",0,IF(SUM(CH1193:$GZ1193)&gt;(MIN(CI1184:$GZ1184)-CH1184),0,IF(CH1184&lt;=0,0,IF(CH1184&gt;MIN(CI1184:$GZ1184),0,IF(CH1327&lt;=0,0,IF(CH1327&gt;MIN(CI1327:$GZ1327),0,IF(CH1327-SUM($Y1331:CG1331)&lt;=0,0,IF(CH1184-SUM($Y1331:CG1331)&lt;=0,0,IF((CH1327-SUM($Y1331:CG1331))&gt;=(CH1184-SUM($Y1331:CG1331)),IF(CH1184&lt;=$W$1181*10,CH1184-SUM($Y1331:CG1331),$W$1181*10-SUM($Y1331:CG1331)),IF(CH1327&lt;=$W$1181*10,CH1327-SUM($Y1331:CG1331),$W$1181*10-SUM($Y1331:CG1331)))))))))))</f>
        <v>0</v>
      </c>
      <c r="CI1331" s="551">
        <f>IF(CI$8="",0,IF(SUM(CI1193:$GZ1193)&gt;(MIN(CJ1184:$GZ1184)-CI1184),0,IF(CI1184&lt;=0,0,IF(CI1184&gt;MIN(CJ1184:$GZ1184),0,IF(CI1327&lt;=0,0,IF(CI1327&gt;MIN(CJ1327:$GZ1327),0,IF(CI1327-SUM($Y1331:CH1331)&lt;=0,0,IF(CI1184-SUM($Y1331:CH1331)&lt;=0,0,IF((CI1327-SUM($Y1331:CH1331))&gt;=(CI1184-SUM($Y1331:CH1331)),IF(CI1184&lt;=$W$1181*10,CI1184-SUM($Y1331:CH1331),$W$1181*10-SUM($Y1331:CH1331)),IF(CI1327&lt;=$W$1181*10,CI1327-SUM($Y1331:CH1331),$W$1181*10-SUM($Y1331:CH1331)))))))))))</f>
        <v>0</v>
      </c>
      <c r="CJ1331" s="551">
        <f>IF(CJ$8="",0,IF(SUM(CJ1193:$GZ1193)&gt;(MIN(CK1184:$GZ1184)-CJ1184),0,IF(CJ1184&lt;=0,0,IF(CJ1184&gt;MIN(CK1184:$GZ1184),0,IF(CJ1327&lt;=0,0,IF(CJ1327&gt;MIN(CK1327:$GZ1327),0,IF(CJ1327-SUM($Y1331:CI1331)&lt;=0,0,IF(CJ1184-SUM($Y1331:CI1331)&lt;=0,0,IF((CJ1327-SUM($Y1331:CI1331))&gt;=(CJ1184-SUM($Y1331:CI1331)),IF(CJ1184&lt;=$W$1181*10,CJ1184-SUM($Y1331:CI1331),$W$1181*10-SUM($Y1331:CI1331)),IF(CJ1327&lt;=$W$1181*10,CJ1327-SUM($Y1331:CI1331),$W$1181*10-SUM($Y1331:CI1331)))))))))))</f>
        <v>0</v>
      </c>
      <c r="CK1331" s="551">
        <f>IF(CK$8="",0,IF(SUM(CK1193:$GZ1193)&gt;(MIN(CL1184:$GZ1184)-CK1184),0,IF(CK1184&lt;=0,0,IF(CK1184&gt;MIN(CL1184:$GZ1184),0,IF(CK1327&lt;=0,0,IF(CK1327&gt;MIN(CL1327:$GZ1327),0,IF(CK1327-SUM($Y1331:CJ1331)&lt;=0,0,IF(CK1184-SUM($Y1331:CJ1331)&lt;=0,0,IF((CK1327-SUM($Y1331:CJ1331))&gt;=(CK1184-SUM($Y1331:CJ1331)),IF(CK1184&lt;=$W$1181*10,CK1184-SUM($Y1331:CJ1331),$W$1181*10-SUM($Y1331:CJ1331)),IF(CK1327&lt;=$W$1181*10,CK1327-SUM($Y1331:CJ1331),$W$1181*10-SUM($Y1331:CJ1331)))))))))))</f>
        <v>0</v>
      </c>
      <c r="CL1331" s="551">
        <f>IF(CL$8="",0,IF(SUM(CL1193:$GZ1193)&gt;(MIN(CM1184:$GZ1184)-CL1184),0,IF(CL1184&lt;=0,0,IF(CL1184&gt;MIN(CM1184:$GZ1184),0,IF(CL1327&lt;=0,0,IF(CL1327&gt;MIN(CM1327:$GZ1327),0,IF(CL1327-SUM($Y1331:CK1331)&lt;=0,0,IF(CL1184-SUM($Y1331:CK1331)&lt;=0,0,IF((CL1327-SUM($Y1331:CK1331))&gt;=(CL1184-SUM($Y1331:CK1331)),IF(CL1184&lt;=$W$1181*10,CL1184-SUM($Y1331:CK1331),$W$1181*10-SUM($Y1331:CK1331)),IF(CL1327&lt;=$W$1181*10,CL1327-SUM($Y1331:CK1331),$W$1181*10-SUM($Y1331:CK1331)))))))))))</f>
        <v>0</v>
      </c>
      <c r="CM1331" s="551">
        <f>IF(CM$8="",0,IF(SUM(CM1193:$GZ1193)&gt;(MIN(CN1184:$GZ1184)-CM1184),0,IF(CM1184&lt;=0,0,IF(CM1184&gt;MIN(CN1184:$GZ1184),0,IF(CM1327&lt;=0,0,IF(CM1327&gt;MIN(CN1327:$GZ1327),0,IF(CM1327-SUM($Y1331:CL1331)&lt;=0,0,IF(CM1184-SUM($Y1331:CL1331)&lt;=0,0,IF((CM1327-SUM($Y1331:CL1331))&gt;=(CM1184-SUM($Y1331:CL1331)),IF(CM1184&lt;=$W$1181*10,CM1184-SUM($Y1331:CL1331),$W$1181*10-SUM($Y1331:CL1331)),IF(CM1327&lt;=$W$1181*10,CM1327-SUM($Y1331:CL1331),$W$1181*10-SUM($Y1331:CL1331)))))))))))</f>
        <v>0</v>
      </c>
      <c r="CN1331" s="551">
        <f>IF(CN$8="",0,IF(SUM(CN1193:$GZ1193)&gt;(MIN(CO1184:$GZ1184)-CN1184),0,IF(CN1184&lt;=0,0,IF(CN1184&gt;MIN(CO1184:$GZ1184),0,IF(CN1327&lt;=0,0,IF(CN1327&gt;MIN(CO1327:$GZ1327),0,IF(CN1327-SUM($Y1331:CM1331)&lt;=0,0,IF(CN1184-SUM($Y1331:CM1331)&lt;=0,0,IF((CN1327-SUM($Y1331:CM1331))&gt;=(CN1184-SUM($Y1331:CM1331)),IF(CN1184&lt;=$W$1181*10,CN1184-SUM($Y1331:CM1331),$W$1181*10-SUM($Y1331:CM1331)),IF(CN1327&lt;=$W$1181*10,CN1327-SUM($Y1331:CM1331),$W$1181*10-SUM($Y1331:CM1331)))))))))))</f>
        <v>0</v>
      </c>
      <c r="CO1331" s="551">
        <f>IF(CO$8="",0,IF(SUM(CO1193:$GZ1193)&gt;(MIN(CP1184:$GZ1184)-CO1184),0,IF(CO1184&lt;=0,0,IF(CO1184&gt;MIN(CP1184:$GZ1184),0,IF(CO1327&lt;=0,0,IF(CO1327&gt;MIN(CP1327:$GZ1327),0,IF(CO1327-SUM($Y1331:CN1331)&lt;=0,0,IF(CO1184-SUM($Y1331:CN1331)&lt;=0,0,IF((CO1327-SUM($Y1331:CN1331))&gt;=(CO1184-SUM($Y1331:CN1331)),IF(CO1184&lt;=$W$1181*10,CO1184-SUM($Y1331:CN1331),$W$1181*10-SUM($Y1331:CN1331)),IF(CO1327&lt;=$W$1181*10,CO1327-SUM($Y1331:CN1331),$W$1181*10-SUM($Y1331:CN1331)))))))))))</f>
        <v>0</v>
      </c>
      <c r="CP1331" s="551">
        <f>IF(CP$8="",0,IF(SUM(CP1193:$GZ1193)&gt;(MIN(CQ1184:$GZ1184)-CP1184),0,IF(CP1184&lt;=0,0,IF(CP1184&gt;MIN(CQ1184:$GZ1184),0,IF(CP1327&lt;=0,0,IF(CP1327&gt;MIN(CQ1327:$GZ1327),0,IF(CP1327-SUM($Y1331:CO1331)&lt;=0,0,IF(CP1184-SUM($Y1331:CO1331)&lt;=0,0,IF((CP1327-SUM($Y1331:CO1331))&gt;=(CP1184-SUM($Y1331:CO1331)),IF(CP1184&lt;=$W$1181*10,CP1184-SUM($Y1331:CO1331),$W$1181*10-SUM($Y1331:CO1331)),IF(CP1327&lt;=$W$1181*10,CP1327-SUM($Y1331:CO1331),$W$1181*10-SUM($Y1331:CO1331)))))))))))</f>
        <v>0</v>
      </c>
      <c r="CQ1331" s="551">
        <f>IF(CQ$8="",0,IF(SUM(CQ1193:$GZ1193)&gt;(MIN(CR1184:$GZ1184)-CQ1184),0,IF(CQ1184&lt;=0,0,IF(CQ1184&gt;MIN(CR1184:$GZ1184),0,IF(CQ1327&lt;=0,0,IF(CQ1327&gt;MIN(CR1327:$GZ1327),0,IF(CQ1327-SUM($Y1331:CP1331)&lt;=0,0,IF(CQ1184-SUM($Y1331:CP1331)&lt;=0,0,IF((CQ1327-SUM($Y1331:CP1331))&gt;=(CQ1184-SUM($Y1331:CP1331)),IF(CQ1184&lt;=$W$1181*10,CQ1184-SUM($Y1331:CP1331),$W$1181*10-SUM($Y1331:CP1331)),IF(CQ1327&lt;=$W$1181*10,CQ1327-SUM($Y1331:CP1331),$W$1181*10-SUM($Y1331:CP1331)))))))))))</f>
        <v>0</v>
      </c>
      <c r="CR1331" s="551">
        <f>IF(CR$8="",0,IF(SUM(CR1193:$GZ1193)&gt;(MIN(CS1184:$GZ1184)-CR1184),0,IF(CR1184&lt;=0,0,IF(CR1184&gt;MIN(CS1184:$GZ1184),0,IF(CR1327&lt;=0,0,IF(CR1327&gt;MIN(CS1327:$GZ1327),0,IF(CR1327-SUM($Y1331:CQ1331)&lt;=0,0,IF(CR1184-SUM($Y1331:CQ1331)&lt;=0,0,IF((CR1327-SUM($Y1331:CQ1331))&gt;=(CR1184-SUM($Y1331:CQ1331)),IF(CR1184&lt;=$W$1181*10,CR1184-SUM($Y1331:CQ1331),$W$1181*10-SUM($Y1331:CQ1331)),IF(CR1327&lt;=$W$1181*10,CR1327-SUM($Y1331:CQ1331),$W$1181*10-SUM($Y1331:CQ1331)))))))))))</f>
        <v>0</v>
      </c>
      <c r="CS1331" s="551">
        <f>IF(CS$8="",0,IF(SUM(CS1193:$GZ1193)&gt;(MIN(CT1184:$GZ1184)-CS1184),0,IF(CS1184&lt;=0,0,IF(CS1184&gt;MIN(CT1184:$GZ1184),0,IF(CS1327&lt;=0,0,IF(CS1327&gt;MIN(CT1327:$GZ1327),0,IF(CS1327-SUM($Y1331:CR1331)&lt;=0,0,IF(CS1184-SUM($Y1331:CR1331)&lt;=0,0,IF((CS1327-SUM($Y1331:CR1331))&gt;=(CS1184-SUM($Y1331:CR1331)),IF(CS1184&lt;=$W$1181*10,CS1184-SUM($Y1331:CR1331),$W$1181*10-SUM($Y1331:CR1331)),IF(CS1327&lt;=$W$1181*10,CS1327-SUM($Y1331:CR1331),$W$1181*10-SUM($Y1331:CR1331)))))))))))</f>
        <v>0</v>
      </c>
      <c r="CT1331" s="551">
        <f>IF(CT$8="",0,IF(SUM(CT1193:$GZ1193)&gt;(MIN(CU1184:$GZ1184)-CT1184),0,IF(CT1184&lt;=0,0,IF(CT1184&gt;MIN(CU1184:$GZ1184),0,IF(CT1327&lt;=0,0,IF(CT1327&gt;MIN(CU1327:$GZ1327),0,IF(CT1327-SUM($Y1331:CS1331)&lt;=0,0,IF(CT1184-SUM($Y1331:CS1331)&lt;=0,0,IF((CT1327-SUM($Y1331:CS1331))&gt;=(CT1184-SUM($Y1331:CS1331)),IF(CT1184&lt;=$W$1181*10,CT1184-SUM($Y1331:CS1331),$W$1181*10-SUM($Y1331:CS1331)),IF(CT1327&lt;=$W$1181*10,CT1327-SUM($Y1331:CS1331),$W$1181*10-SUM($Y1331:CS1331)))))))))))</f>
        <v>0</v>
      </c>
      <c r="CU1331" s="551">
        <f>IF(CU$8="",0,IF(SUM(CU1193:$GZ1193)&gt;(MIN(CV1184:$GZ1184)-CU1184),0,IF(CU1184&lt;=0,0,IF(CU1184&gt;MIN(CV1184:$GZ1184),0,IF(CU1327&lt;=0,0,IF(CU1327&gt;MIN(CV1327:$GZ1327),0,IF(CU1327-SUM($Y1331:CT1331)&lt;=0,0,IF(CU1184-SUM($Y1331:CT1331)&lt;=0,0,IF((CU1327-SUM($Y1331:CT1331))&gt;=(CU1184-SUM($Y1331:CT1331)),IF(CU1184&lt;=$W$1181*10,CU1184-SUM($Y1331:CT1331),$W$1181*10-SUM($Y1331:CT1331)),IF(CU1327&lt;=$W$1181*10,CU1327-SUM($Y1331:CT1331),$W$1181*10-SUM($Y1331:CT1331)))))))))))</f>
        <v>0</v>
      </c>
      <c r="CV1331" s="551">
        <f>IF(CV$8="",0,IF(SUM(CV1193:$GZ1193)&gt;(MIN(CW1184:$GZ1184)-CV1184),0,IF(CV1184&lt;=0,0,IF(CV1184&gt;MIN(CW1184:$GZ1184),0,IF(CV1327&lt;=0,0,IF(CV1327&gt;MIN(CW1327:$GZ1327),0,IF(CV1327-SUM($Y1331:CU1331)&lt;=0,0,IF(CV1184-SUM($Y1331:CU1331)&lt;=0,0,IF((CV1327-SUM($Y1331:CU1331))&gt;=(CV1184-SUM($Y1331:CU1331)),IF(CV1184&lt;=$W$1181*10,CV1184-SUM($Y1331:CU1331),$W$1181*10-SUM($Y1331:CU1331)),IF(CV1327&lt;=$W$1181*10,CV1327-SUM($Y1331:CU1331),$W$1181*10-SUM($Y1331:CU1331)))))))))))</f>
        <v>0</v>
      </c>
      <c r="CW1331" s="551">
        <f>IF(CW$8="",0,IF(SUM(CW1193:$GZ1193)&gt;(MIN(CX1184:$GZ1184)-CW1184),0,IF(CW1184&lt;=0,0,IF(CW1184&gt;MIN(CX1184:$GZ1184),0,IF(CW1327&lt;=0,0,IF(CW1327&gt;MIN(CX1327:$GZ1327),0,IF(CW1327-SUM($Y1331:CV1331)&lt;=0,0,IF(CW1184-SUM($Y1331:CV1331)&lt;=0,0,IF((CW1327-SUM($Y1331:CV1331))&gt;=(CW1184-SUM($Y1331:CV1331)),IF(CW1184&lt;=$W$1181*10,CW1184-SUM($Y1331:CV1331),$W$1181*10-SUM($Y1331:CV1331)),IF(CW1327&lt;=$W$1181*10,CW1327-SUM($Y1331:CV1331),$W$1181*10-SUM($Y1331:CV1331)))))))))))</f>
        <v>0</v>
      </c>
      <c r="CX1331" s="551">
        <f>IF(CX$8="",0,IF(SUM(CX1193:$GZ1193)&gt;(MIN(CY1184:$GZ1184)-CX1184),0,IF(CX1184&lt;=0,0,IF(CX1184&gt;MIN(CY1184:$GZ1184),0,IF(CX1327&lt;=0,0,IF(CX1327&gt;MIN(CY1327:$GZ1327),0,IF(CX1327-SUM($Y1331:CW1331)&lt;=0,0,IF(CX1184-SUM($Y1331:CW1331)&lt;=0,0,IF((CX1327-SUM($Y1331:CW1331))&gt;=(CX1184-SUM($Y1331:CW1331)),IF(CX1184&lt;=$W$1181*10,CX1184-SUM($Y1331:CW1331),$W$1181*10-SUM($Y1331:CW1331)),IF(CX1327&lt;=$W$1181*10,CX1327-SUM($Y1331:CW1331),$W$1181*10-SUM($Y1331:CW1331)))))))))))</f>
        <v>0</v>
      </c>
      <c r="CY1331" s="551">
        <f>IF(CY$8="",0,IF(SUM(CY1193:$GZ1193)&gt;(MIN(CZ1184:$GZ1184)-CY1184),0,IF(CY1184&lt;=0,0,IF(CY1184&gt;MIN(CZ1184:$GZ1184),0,IF(CY1327&lt;=0,0,IF(CY1327&gt;MIN(CZ1327:$GZ1327),0,IF(CY1327-SUM($Y1331:CX1331)&lt;=0,0,IF(CY1184-SUM($Y1331:CX1331)&lt;=0,0,IF((CY1327-SUM($Y1331:CX1331))&gt;=(CY1184-SUM($Y1331:CX1331)),IF(CY1184&lt;=$W$1181*10,CY1184-SUM($Y1331:CX1331),$W$1181*10-SUM($Y1331:CX1331)),IF(CY1327&lt;=$W$1181*10,CY1327-SUM($Y1331:CX1331),$W$1181*10-SUM($Y1331:CX1331)))))))))))</f>
        <v>0</v>
      </c>
      <c r="CZ1331" s="551">
        <f>IF(CZ$8="",0,IF(SUM(CZ1193:$GZ1193)&gt;(MIN(DA1184:$GZ1184)-CZ1184),0,IF(CZ1184&lt;=0,0,IF(CZ1184&gt;MIN(DA1184:$GZ1184),0,IF(CZ1327&lt;=0,0,IF(CZ1327&gt;MIN(DA1327:$GZ1327),0,IF(CZ1327-SUM($Y1331:CY1331)&lt;=0,0,IF(CZ1184-SUM($Y1331:CY1331)&lt;=0,0,IF((CZ1327-SUM($Y1331:CY1331))&gt;=(CZ1184-SUM($Y1331:CY1331)),IF(CZ1184&lt;=$W$1181*10,CZ1184-SUM($Y1331:CY1331),$W$1181*10-SUM($Y1331:CY1331)),IF(CZ1327&lt;=$W$1181*10,CZ1327-SUM($Y1331:CY1331),$W$1181*10-SUM($Y1331:CY1331)))))))))))</f>
        <v>0</v>
      </c>
      <c r="DA1331" s="551">
        <f>IF(DA$8="",0,IF(SUM(DA1193:$GZ1193)&gt;(MIN(DB1184:$GZ1184)-DA1184),0,IF(DA1184&lt;=0,0,IF(DA1184&gt;MIN(DB1184:$GZ1184),0,IF(DA1327&lt;=0,0,IF(DA1327&gt;MIN(DB1327:$GZ1327),0,IF(DA1327-SUM($Y1331:CZ1331)&lt;=0,0,IF(DA1184-SUM($Y1331:CZ1331)&lt;=0,0,IF((DA1327-SUM($Y1331:CZ1331))&gt;=(DA1184-SUM($Y1331:CZ1331)),IF(DA1184&lt;=$W$1181*10,DA1184-SUM($Y1331:CZ1331),$W$1181*10-SUM($Y1331:CZ1331)),IF(DA1327&lt;=$W$1181*10,DA1327-SUM($Y1331:CZ1331),$W$1181*10-SUM($Y1331:CZ1331)))))))))))</f>
        <v>0</v>
      </c>
      <c r="DB1331" s="551">
        <f>IF(DB$8="",0,IF(SUM(DB1193:$GZ1193)&gt;(MIN(DC1184:$GZ1184)-DB1184),0,IF(DB1184&lt;=0,0,IF(DB1184&gt;MIN(DC1184:$GZ1184),0,IF(DB1327&lt;=0,0,IF(DB1327&gt;MIN(DC1327:$GZ1327),0,IF(DB1327-SUM($Y1331:DA1331)&lt;=0,0,IF(DB1184-SUM($Y1331:DA1331)&lt;=0,0,IF((DB1327-SUM($Y1331:DA1331))&gt;=(DB1184-SUM($Y1331:DA1331)),IF(DB1184&lt;=$W$1181*10,DB1184-SUM($Y1331:DA1331),$W$1181*10-SUM($Y1331:DA1331)),IF(DB1327&lt;=$W$1181*10,DB1327-SUM($Y1331:DA1331),$W$1181*10-SUM($Y1331:DA1331)))))))))))</f>
        <v>0</v>
      </c>
      <c r="DC1331" s="551">
        <f>IF(DC$8="",0,IF(SUM(DC1193:$GZ1193)&gt;(MIN(DD1184:$GZ1184)-DC1184),0,IF(DC1184&lt;=0,0,IF(DC1184&gt;MIN(DD1184:$GZ1184),0,IF(DC1327&lt;=0,0,IF(DC1327&gt;MIN(DD1327:$GZ1327),0,IF(DC1327-SUM($Y1331:DB1331)&lt;=0,0,IF(DC1184-SUM($Y1331:DB1331)&lt;=0,0,IF((DC1327-SUM($Y1331:DB1331))&gt;=(DC1184-SUM($Y1331:DB1331)),IF(DC1184&lt;=$W$1181*10,DC1184-SUM($Y1331:DB1331),$W$1181*10-SUM($Y1331:DB1331)),IF(DC1327&lt;=$W$1181*10,DC1327-SUM($Y1331:DB1331),$W$1181*10-SUM($Y1331:DB1331)))))))))))</f>
        <v>0</v>
      </c>
      <c r="DD1331" s="551">
        <f>IF(DD$8="",0,IF(SUM(DD1193:$GZ1193)&gt;(MIN(DE1184:$GZ1184)-DD1184),0,IF(DD1184&lt;=0,0,IF(DD1184&gt;MIN(DE1184:$GZ1184),0,IF(DD1327&lt;=0,0,IF(DD1327&gt;MIN(DE1327:$GZ1327),0,IF(DD1327-SUM($Y1331:DC1331)&lt;=0,0,IF(DD1184-SUM($Y1331:DC1331)&lt;=0,0,IF((DD1327-SUM($Y1331:DC1331))&gt;=(DD1184-SUM($Y1331:DC1331)),IF(DD1184&lt;=$W$1181*10,DD1184-SUM($Y1331:DC1331),$W$1181*10-SUM($Y1331:DC1331)),IF(DD1327&lt;=$W$1181*10,DD1327-SUM($Y1331:DC1331),$W$1181*10-SUM($Y1331:DC1331)))))))))))</f>
        <v>0</v>
      </c>
      <c r="DE1331" s="551">
        <f>IF(DE$8="",0,IF(SUM(DE1193:$GZ1193)&gt;(MIN(DF1184:$GZ1184)-DE1184),0,IF(DE1184&lt;=0,0,IF(DE1184&gt;MIN(DF1184:$GZ1184),0,IF(DE1327&lt;=0,0,IF(DE1327&gt;MIN(DF1327:$GZ1327),0,IF(DE1327-SUM($Y1331:DD1331)&lt;=0,0,IF(DE1184-SUM($Y1331:DD1331)&lt;=0,0,IF((DE1327-SUM($Y1331:DD1331))&gt;=(DE1184-SUM($Y1331:DD1331)),IF(DE1184&lt;=$W$1181*10,DE1184-SUM($Y1331:DD1331),$W$1181*10-SUM($Y1331:DD1331)),IF(DE1327&lt;=$W$1181*10,DE1327-SUM($Y1331:DD1331),$W$1181*10-SUM($Y1331:DD1331)))))))))))</f>
        <v>0</v>
      </c>
      <c r="DF1331" s="551">
        <f>IF(DF$8="",0,IF(SUM(DF1193:$GZ1193)&gt;(MIN(DG1184:$GZ1184)-DF1184),0,IF(DF1184&lt;=0,0,IF(DF1184&gt;MIN(DG1184:$GZ1184),0,IF(DF1327&lt;=0,0,IF(DF1327&gt;MIN(DG1327:$GZ1327),0,IF(DF1327-SUM($Y1331:DE1331)&lt;=0,0,IF(DF1184-SUM($Y1331:DE1331)&lt;=0,0,IF((DF1327-SUM($Y1331:DE1331))&gt;=(DF1184-SUM($Y1331:DE1331)),IF(DF1184&lt;=$W$1181*10,DF1184-SUM($Y1331:DE1331),$W$1181*10-SUM($Y1331:DE1331)),IF(DF1327&lt;=$W$1181*10,DF1327-SUM($Y1331:DE1331),$W$1181*10-SUM($Y1331:DE1331)))))))))))</f>
        <v>0</v>
      </c>
      <c r="DG1331" s="551">
        <f>IF(DG$8="",0,IF(SUM(DG1193:$GZ1193)&gt;(MIN(DH1184:$GZ1184)-DG1184),0,IF(DG1184&lt;=0,0,IF(DG1184&gt;MIN(DH1184:$GZ1184),0,IF(DG1327&lt;=0,0,IF(DG1327&gt;MIN(DH1327:$GZ1327),0,IF(DG1327-SUM($Y1331:DF1331)&lt;=0,0,IF(DG1184-SUM($Y1331:DF1331)&lt;=0,0,IF((DG1327-SUM($Y1331:DF1331))&gt;=(DG1184-SUM($Y1331:DF1331)),IF(DG1184&lt;=$W$1181*10,DG1184-SUM($Y1331:DF1331),$W$1181*10-SUM($Y1331:DF1331)),IF(DG1327&lt;=$W$1181*10,DG1327-SUM($Y1331:DF1331),$W$1181*10-SUM($Y1331:DF1331)))))))))))</f>
        <v>0</v>
      </c>
      <c r="DH1331" s="551">
        <f>IF(DH$8="",0,IF(SUM(DH1193:$GZ1193)&gt;(MIN(DI1184:$GZ1184)-DH1184),0,IF(DH1184&lt;=0,0,IF(DH1184&gt;MIN(DI1184:$GZ1184),0,IF(DH1327&lt;=0,0,IF(DH1327&gt;MIN(DI1327:$GZ1327),0,IF(DH1327-SUM($Y1331:DG1331)&lt;=0,0,IF(DH1184-SUM($Y1331:DG1331)&lt;=0,0,IF((DH1327-SUM($Y1331:DG1331))&gt;=(DH1184-SUM($Y1331:DG1331)),IF(DH1184&lt;=$W$1181*10,DH1184-SUM($Y1331:DG1331),$W$1181*10-SUM($Y1331:DG1331)),IF(DH1327&lt;=$W$1181*10,DH1327-SUM($Y1331:DG1331),$W$1181*10-SUM($Y1331:DG1331)))))))))))</f>
        <v>0</v>
      </c>
      <c r="DI1331" s="551">
        <f>IF(DI$8="",0,IF(SUM(DI1193:$GZ1193)&gt;(MIN(DJ1184:$GZ1184)-DI1184),0,IF(DI1184&lt;=0,0,IF(DI1184&gt;MIN(DJ1184:$GZ1184),0,IF(DI1327&lt;=0,0,IF(DI1327&gt;MIN(DJ1327:$GZ1327),0,IF(DI1327-SUM($Y1331:DH1331)&lt;=0,0,IF(DI1184-SUM($Y1331:DH1331)&lt;=0,0,IF((DI1327-SUM($Y1331:DH1331))&gt;=(DI1184-SUM($Y1331:DH1331)),IF(DI1184&lt;=$W$1181*10,DI1184-SUM($Y1331:DH1331),$W$1181*10-SUM($Y1331:DH1331)),IF(DI1327&lt;=$W$1181*10,DI1327-SUM($Y1331:DH1331),$W$1181*10-SUM($Y1331:DH1331)))))))))))</f>
        <v>0</v>
      </c>
      <c r="DJ1331" s="551">
        <f>IF(DJ$8="",0,IF(SUM(DJ1193:$GZ1193)&gt;(MIN(DK1184:$GZ1184)-DJ1184),0,IF(DJ1184&lt;=0,0,IF(DJ1184&gt;MIN(DK1184:$GZ1184),0,IF(DJ1327&lt;=0,0,IF(DJ1327&gt;MIN(DK1327:$GZ1327),0,IF(DJ1327-SUM($Y1331:DI1331)&lt;=0,0,IF(DJ1184-SUM($Y1331:DI1331)&lt;=0,0,IF((DJ1327-SUM($Y1331:DI1331))&gt;=(DJ1184-SUM($Y1331:DI1331)),IF(DJ1184&lt;=$W$1181*10,DJ1184-SUM($Y1331:DI1331),$W$1181*10-SUM($Y1331:DI1331)),IF(DJ1327&lt;=$W$1181*10,DJ1327-SUM($Y1331:DI1331),$W$1181*10-SUM($Y1331:DI1331)))))))))))</f>
        <v>0</v>
      </c>
      <c r="DK1331" s="551">
        <f>IF(DK$8="",0,IF(SUM(DK1193:$GZ1193)&gt;(MIN(DL1184:$GZ1184)-DK1184),0,IF(DK1184&lt;=0,0,IF(DK1184&gt;MIN(DL1184:$GZ1184),0,IF(DK1327&lt;=0,0,IF(DK1327&gt;MIN(DL1327:$GZ1327),0,IF(DK1327-SUM($Y1331:DJ1331)&lt;=0,0,IF(DK1184-SUM($Y1331:DJ1331)&lt;=0,0,IF((DK1327-SUM($Y1331:DJ1331))&gt;=(DK1184-SUM($Y1331:DJ1331)),IF(DK1184&lt;=$W$1181*10,DK1184-SUM($Y1331:DJ1331),$W$1181*10-SUM($Y1331:DJ1331)),IF(DK1327&lt;=$W$1181*10,DK1327-SUM($Y1331:DJ1331),$W$1181*10-SUM($Y1331:DJ1331)))))))))))</f>
        <v>0</v>
      </c>
      <c r="DL1331" s="551">
        <f>IF(DL$8="",0,IF(SUM(DL1193:$GZ1193)&gt;(MIN(DM1184:$GZ1184)-DL1184),0,IF(DL1184&lt;=0,0,IF(DL1184&gt;MIN(DM1184:$GZ1184),0,IF(DL1327&lt;=0,0,IF(DL1327&gt;MIN(DM1327:$GZ1327),0,IF(DL1327-SUM($Y1331:DK1331)&lt;=0,0,IF(DL1184-SUM($Y1331:DK1331)&lt;=0,0,IF((DL1327-SUM($Y1331:DK1331))&gt;=(DL1184-SUM($Y1331:DK1331)),IF(DL1184&lt;=$W$1181*10,DL1184-SUM($Y1331:DK1331),$W$1181*10-SUM($Y1331:DK1331)),IF(DL1327&lt;=$W$1181*10,DL1327-SUM($Y1331:DK1331),$W$1181*10-SUM($Y1331:DK1331)))))))))))</f>
        <v>0</v>
      </c>
      <c r="DM1331" s="551">
        <f>IF(DM$8="",0,IF(SUM(DM1193:$GZ1193)&gt;(MIN(DN1184:$GZ1184)-DM1184),0,IF(DM1184&lt;=0,0,IF(DM1184&gt;MIN(DN1184:$GZ1184),0,IF(DM1327&lt;=0,0,IF(DM1327&gt;MIN(DN1327:$GZ1327),0,IF(DM1327-SUM($Y1331:DL1331)&lt;=0,0,IF(DM1184-SUM($Y1331:DL1331)&lt;=0,0,IF((DM1327-SUM($Y1331:DL1331))&gt;=(DM1184-SUM($Y1331:DL1331)),IF(DM1184&lt;=$W$1181*10,DM1184-SUM($Y1331:DL1331),$W$1181*10-SUM($Y1331:DL1331)),IF(DM1327&lt;=$W$1181*10,DM1327-SUM($Y1331:DL1331),$W$1181*10-SUM($Y1331:DL1331)))))))))))</f>
        <v>0</v>
      </c>
      <c r="DN1331" s="551">
        <f>IF(DN$8="",0,IF(SUM(DN1193:$GZ1193)&gt;(MIN(DO1184:$GZ1184)-DN1184),0,IF(DN1184&lt;=0,0,IF(DN1184&gt;MIN(DO1184:$GZ1184),0,IF(DN1327&lt;=0,0,IF(DN1327&gt;MIN(DO1327:$GZ1327),0,IF(DN1327-SUM($Y1331:DM1331)&lt;=0,0,IF(DN1184-SUM($Y1331:DM1331)&lt;=0,0,IF((DN1327-SUM($Y1331:DM1331))&gt;=(DN1184-SUM($Y1331:DM1331)),IF(DN1184&lt;=$W$1181*10,DN1184-SUM($Y1331:DM1331),$W$1181*10-SUM($Y1331:DM1331)),IF(DN1327&lt;=$W$1181*10,DN1327-SUM($Y1331:DM1331),$W$1181*10-SUM($Y1331:DM1331)))))))))))</f>
        <v>0</v>
      </c>
      <c r="DO1331" s="551">
        <f>IF(DO$8="",0,IF(SUM(DO1193:$GZ1193)&gt;(MIN(DP1184:$GZ1184)-DO1184),0,IF(DO1184&lt;=0,0,IF(DO1184&gt;MIN(DP1184:$GZ1184),0,IF(DO1327&lt;=0,0,IF(DO1327&gt;MIN(DP1327:$GZ1327),0,IF(DO1327-SUM($Y1331:DN1331)&lt;=0,0,IF(DO1184-SUM($Y1331:DN1331)&lt;=0,0,IF((DO1327-SUM($Y1331:DN1331))&gt;=(DO1184-SUM($Y1331:DN1331)),IF(DO1184&lt;=$W$1181*10,DO1184-SUM($Y1331:DN1331),$W$1181*10-SUM($Y1331:DN1331)),IF(DO1327&lt;=$W$1181*10,DO1327-SUM($Y1331:DN1331),$W$1181*10-SUM($Y1331:DN1331)))))))))))</f>
        <v>0</v>
      </c>
      <c r="DP1331" s="551">
        <f>IF(DP$8="",0,IF(SUM(DP1193:$GZ1193)&gt;(MIN(DQ1184:$GZ1184)-DP1184),0,IF(DP1184&lt;=0,0,IF(DP1184&gt;MIN(DQ1184:$GZ1184),0,IF(DP1327&lt;=0,0,IF(DP1327&gt;MIN(DQ1327:$GZ1327),0,IF(DP1327-SUM($Y1331:DO1331)&lt;=0,0,IF(DP1184-SUM($Y1331:DO1331)&lt;=0,0,IF((DP1327-SUM($Y1331:DO1331))&gt;=(DP1184-SUM($Y1331:DO1331)),IF(DP1184&lt;=$W$1181*10,DP1184-SUM($Y1331:DO1331),$W$1181*10-SUM($Y1331:DO1331)),IF(DP1327&lt;=$W$1181*10,DP1327-SUM($Y1331:DO1331),$W$1181*10-SUM($Y1331:DO1331)))))))))))</f>
        <v>0</v>
      </c>
      <c r="DQ1331" s="551">
        <f>IF(DQ$8="",0,IF(SUM(DQ1193:$GZ1193)&gt;(MIN(DR1184:$GZ1184)-DQ1184),0,IF(DQ1184&lt;=0,0,IF(DQ1184&gt;MIN(DR1184:$GZ1184),0,IF(DQ1327&lt;=0,0,IF(DQ1327&gt;MIN(DR1327:$GZ1327),0,IF(DQ1327-SUM($Y1331:DP1331)&lt;=0,0,IF(DQ1184-SUM($Y1331:DP1331)&lt;=0,0,IF((DQ1327-SUM($Y1331:DP1331))&gt;=(DQ1184-SUM($Y1331:DP1331)),IF(DQ1184&lt;=$W$1181*10,DQ1184-SUM($Y1331:DP1331),$W$1181*10-SUM($Y1331:DP1331)),IF(DQ1327&lt;=$W$1181*10,DQ1327-SUM($Y1331:DP1331),$W$1181*10-SUM($Y1331:DP1331)))))))))))</f>
        <v>0</v>
      </c>
      <c r="DR1331" s="551">
        <f>IF(DR$8="",0,IF(SUM(DR1193:$GZ1193)&gt;(MIN(DS1184:$GZ1184)-DR1184),0,IF(DR1184&lt;=0,0,IF(DR1184&gt;MIN(DS1184:$GZ1184),0,IF(DR1327&lt;=0,0,IF(DR1327&gt;MIN(DS1327:$GZ1327),0,IF(DR1327-SUM($Y1331:DQ1331)&lt;=0,0,IF(DR1184-SUM($Y1331:DQ1331)&lt;=0,0,IF((DR1327-SUM($Y1331:DQ1331))&gt;=(DR1184-SUM($Y1331:DQ1331)),IF(DR1184&lt;=$W$1181*10,DR1184-SUM($Y1331:DQ1331),$W$1181*10-SUM($Y1331:DQ1331)),IF(DR1327&lt;=$W$1181*10,DR1327-SUM($Y1331:DQ1331),$W$1181*10-SUM($Y1331:DQ1331)))))))))))</f>
        <v>0</v>
      </c>
      <c r="DS1331" s="551">
        <f>IF(DS$8="",0,IF(SUM(DS1193:$GZ1193)&gt;(MIN(DT1184:$GZ1184)-DS1184),0,IF(DS1184&lt;=0,0,IF(DS1184&gt;MIN(DT1184:$GZ1184),0,IF(DS1327&lt;=0,0,IF(DS1327&gt;MIN(DT1327:$GZ1327),0,IF(DS1327-SUM($Y1331:DR1331)&lt;=0,0,IF(DS1184-SUM($Y1331:DR1331)&lt;=0,0,IF((DS1327-SUM($Y1331:DR1331))&gt;=(DS1184-SUM($Y1331:DR1331)),IF(DS1184&lt;=$W$1181*10,DS1184-SUM($Y1331:DR1331),$W$1181*10-SUM($Y1331:DR1331)),IF(DS1327&lt;=$W$1181*10,DS1327-SUM($Y1331:DR1331),$W$1181*10-SUM($Y1331:DR1331)))))))))))</f>
        <v>0</v>
      </c>
      <c r="DT1331" s="551">
        <f>IF(DT$8="",0,IF(SUM(DT1193:$GZ1193)&gt;(MIN(DU1184:$GZ1184)-DT1184),0,IF(DT1184&lt;=0,0,IF(DT1184&gt;MIN(DU1184:$GZ1184),0,IF(DT1327&lt;=0,0,IF(DT1327&gt;MIN(DU1327:$GZ1327),0,IF(DT1327-SUM($Y1331:DS1331)&lt;=0,0,IF(DT1184-SUM($Y1331:DS1331)&lt;=0,0,IF((DT1327-SUM($Y1331:DS1331))&gt;=(DT1184-SUM($Y1331:DS1331)),IF(DT1184&lt;=$W$1181*10,DT1184-SUM($Y1331:DS1331),$W$1181*10-SUM($Y1331:DS1331)),IF(DT1327&lt;=$W$1181*10,DT1327-SUM($Y1331:DS1331),$W$1181*10-SUM($Y1331:DS1331)))))))))))</f>
        <v>0</v>
      </c>
      <c r="DU1331" s="551">
        <f>IF(DU$8="",0,IF(SUM(DU1193:$GZ1193)&gt;(MIN(DV1184:$GZ1184)-DU1184),0,IF(DU1184&lt;=0,0,IF(DU1184&gt;MIN(DV1184:$GZ1184),0,IF(DU1327&lt;=0,0,IF(DU1327&gt;MIN(DV1327:$GZ1327),0,IF(DU1327-SUM($Y1331:DT1331)&lt;=0,0,IF(DU1184-SUM($Y1331:DT1331)&lt;=0,0,IF((DU1327-SUM($Y1331:DT1331))&gt;=(DU1184-SUM($Y1331:DT1331)),IF(DU1184&lt;=$W$1181*10,DU1184-SUM($Y1331:DT1331),$W$1181*10-SUM($Y1331:DT1331)),IF(DU1327&lt;=$W$1181*10,DU1327-SUM($Y1331:DT1331),$W$1181*10-SUM($Y1331:DT1331)))))))))))</f>
        <v>0</v>
      </c>
      <c r="DV1331" s="551">
        <f>IF(DV$8="",0,IF(SUM(DV1193:$GZ1193)&gt;(MIN(DW1184:$GZ1184)-DV1184),0,IF(DV1184&lt;=0,0,IF(DV1184&gt;MIN(DW1184:$GZ1184),0,IF(DV1327&lt;=0,0,IF(DV1327&gt;MIN(DW1327:$GZ1327),0,IF(DV1327-SUM($Y1331:DU1331)&lt;=0,0,IF(DV1184-SUM($Y1331:DU1331)&lt;=0,0,IF((DV1327-SUM($Y1331:DU1331))&gt;=(DV1184-SUM($Y1331:DU1331)),IF(DV1184&lt;=$W$1181*10,DV1184-SUM($Y1331:DU1331),$W$1181*10-SUM($Y1331:DU1331)),IF(DV1327&lt;=$W$1181*10,DV1327-SUM($Y1331:DU1331),$W$1181*10-SUM($Y1331:DU1331)))))))))))</f>
        <v>0</v>
      </c>
      <c r="DW1331" s="551">
        <f>IF(DW$8="",0,IF(SUM(DW1193:$GZ1193)&gt;(MIN(DX1184:$GZ1184)-DW1184),0,IF(DW1184&lt;=0,0,IF(DW1184&gt;MIN(DX1184:$GZ1184),0,IF(DW1327&lt;=0,0,IF(DW1327&gt;MIN(DX1327:$GZ1327),0,IF(DW1327-SUM($Y1331:DV1331)&lt;=0,0,IF(DW1184-SUM($Y1331:DV1331)&lt;=0,0,IF((DW1327-SUM($Y1331:DV1331))&gt;=(DW1184-SUM($Y1331:DV1331)),IF(DW1184&lt;=$W$1181*10,DW1184-SUM($Y1331:DV1331),$W$1181*10-SUM($Y1331:DV1331)),IF(DW1327&lt;=$W$1181*10,DW1327-SUM($Y1331:DV1331),$W$1181*10-SUM($Y1331:DV1331)))))))))))</f>
        <v>0</v>
      </c>
      <c r="DX1331" s="551">
        <f>IF(DX$8="",0,IF(SUM(DX1193:$GZ1193)&gt;(MIN(DY1184:$GZ1184)-DX1184),0,IF(DX1184&lt;=0,0,IF(DX1184&gt;MIN(DY1184:$GZ1184),0,IF(DX1327&lt;=0,0,IF(DX1327&gt;MIN(DY1327:$GZ1327),0,IF(DX1327-SUM($Y1331:DW1331)&lt;=0,0,IF(DX1184-SUM($Y1331:DW1331)&lt;=0,0,IF((DX1327-SUM($Y1331:DW1331))&gt;=(DX1184-SUM($Y1331:DW1331)),IF(DX1184&lt;=$W$1181*10,DX1184-SUM($Y1331:DW1331),$W$1181*10-SUM($Y1331:DW1331)),IF(DX1327&lt;=$W$1181*10,DX1327-SUM($Y1331:DW1331),$W$1181*10-SUM($Y1331:DW1331)))))))))))</f>
        <v>0</v>
      </c>
      <c r="DY1331" s="551">
        <f>IF(DY$8="",0,IF(SUM(DY1193:$GZ1193)&gt;(MIN(DZ1184:$GZ1184)-DY1184),0,IF(DY1184&lt;=0,0,IF(DY1184&gt;MIN(DZ1184:$GZ1184),0,IF(DY1327&lt;=0,0,IF(DY1327&gt;MIN(DZ1327:$GZ1327),0,IF(DY1327-SUM($Y1331:DX1331)&lt;=0,0,IF(DY1184-SUM($Y1331:DX1331)&lt;=0,0,IF((DY1327-SUM($Y1331:DX1331))&gt;=(DY1184-SUM($Y1331:DX1331)),IF(DY1184&lt;=$W$1181*10,DY1184-SUM($Y1331:DX1331),$W$1181*10-SUM($Y1331:DX1331)),IF(DY1327&lt;=$W$1181*10,DY1327-SUM($Y1331:DX1331),$W$1181*10-SUM($Y1331:DX1331)))))))))))</f>
        <v>0</v>
      </c>
      <c r="DZ1331" s="551">
        <f>IF(DZ$8="",0,IF(SUM(DZ1193:$GZ1193)&gt;(MIN(EA1184:$GZ1184)-DZ1184),0,IF(DZ1184&lt;=0,0,IF(DZ1184&gt;MIN(EA1184:$GZ1184),0,IF(DZ1327&lt;=0,0,IF(DZ1327&gt;MIN(EA1327:$GZ1327),0,IF(DZ1327-SUM($Y1331:DY1331)&lt;=0,0,IF(DZ1184-SUM($Y1331:DY1331)&lt;=0,0,IF((DZ1327-SUM($Y1331:DY1331))&gt;=(DZ1184-SUM($Y1331:DY1331)),IF(DZ1184&lt;=$W$1181*10,DZ1184-SUM($Y1331:DY1331),$W$1181*10-SUM($Y1331:DY1331)),IF(DZ1327&lt;=$W$1181*10,DZ1327-SUM($Y1331:DY1331),$W$1181*10-SUM($Y1331:DY1331)))))))))))</f>
        <v>0</v>
      </c>
      <c r="EA1331" s="551">
        <f>IF(EA$8="",0,IF(SUM(EA1193:$GZ1193)&gt;(MIN(EB1184:$GZ1184)-EA1184),0,IF(EA1184&lt;=0,0,IF(EA1184&gt;MIN(EB1184:$GZ1184),0,IF(EA1327&lt;=0,0,IF(EA1327&gt;MIN(EB1327:$GZ1327),0,IF(EA1327-SUM($Y1331:DZ1331)&lt;=0,0,IF(EA1184-SUM($Y1331:DZ1331)&lt;=0,0,IF((EA1327-SUM($Y1331:DZ1331))&gt;=(EA1184-SUM($Y1331:DZ1331)),IF(EA1184&lt;=$W$1181*10,EA1184-SUM($Y1331:DZ1331),$W$1181*10-SUM($Y1331:DZ1331)),IF(EA1327&lt;=$W$1181*10,EA1327-SUM($Y1331:DZ1331),$W$1181*10-SUM($Y1331:DZ1331)))))))))))</f>
        <v>0</v>
      </c>
      <c r="EB1331" s="551">
        <f>IF(EB$8="",0,IF(SUM(EB1193:$GZ1193)&gt;(MIN(EC1184:$GZ1184)-EB1184),0,IF(EB1184&lt;=0,0,IF(EB1184&gt;MIN(EC1184:$GZ1184),0,IF(EB1327&lt;=0,0,IF(EB1327&gt;MIN(EC1327:$GZ1327),0,IF(EB1327-SUM($Y1331:EA1331)&lt;=0,0,IF(EB1184-SUM($Y1331:EA1331)&lt;=0,0,IF((EB1327-SUM($Y1331:EA1331))&gt;=(EB1184-SUM($Y1331:EA1331)),IF(EB1184&lt;=$W$1181*10,EB1184-SUM($Y1331:EA1331),$W$1181*10-SUM($Y1331:EA1331)),IF(EB1327&lt;=$W$1181*10,EB1327-SUM($Y1331:EA1331),$W$1181*10-SUM($Y1331:EA1331)))))))))))</f>
        <v>0</v>
      </c>
      <c r="EC1331" s="551">
        <f>IF(EC$8="",0,IF(SUM(EC1193:$GZ1193)&gt;(MIN(ED1184:$GZ1184)-EC1184),0,IF(EC1184&lt;=0,0,IF(EC1184&gt;MIN(ED1184:$GZ1184),0,IF(EC1327&lt;=0,0,IF(EC1327&gt;MIN(ED1327:$GZ1327),0,IF(EC1327-SUM($Y1331:EB1331)&lt;=0,0,IF(EC1184-SUM($Y1331:EB1331)&lt;=0,0,IF((EC1327-SUM($Y1331:EB1331))&gt;=(EC1184-SUM($Y1331:EB1331)),IF(EC1184&lt;=$W$1181*10,EC1184-SUM($Y1331:EB1331),$W$1181*10-SUM($Y1331:EB1331)),IF(EC1327&lt;=$W$1181*10,EC1327-SUM($Y1331:EB1331),$W$1181*10-SUM($Y1331:EB1331)))))))))))</f>
        <v>0</v>
      </c>
      <c r="ED1331" s="551">
        <f>IF(ED$8="",0,IF(SUM(ED1193:$GZ1193)&gt;(MIN(EE1184:$GZ1184)-ED1184),0,IF(ED1184&lt;=0,0,IF(ED1184&gt;MIN(EE1184:$GZ1184),0,IF(ED1327&lt;=0,0,IF(ED1327&gt;MIN(EE1327:$GZ1327),0,IF(ED1327-SUM($Y1331:EC1331)&lt;=0,0,IF(ED1184-SUM($Y1331:EC1331)&lt;=0,0,IF((ED1327-SUM($Y1331:EC1331))&gt;=(ED1184-SUM($Y1331:EC1331)),IF(ED1184&lt;=$W$1181*10,ED1184-SUM($Y1331:EC1331),$W$1181*10-SUM($Y1331:EC1331)),IF(ED1327&lt;=$W$1181*10,ED1327-SUM($Y1331:EC1331),$W$1181*10-SUM($Y1331:EC1331)))))))))))</f>
        <v>0</v>
      </c>
      <c r="EE1331" s="551">
        <f>IF(EE$8="",0,IF(SUM(EE1193:$GZ1193)&gt;(MIN(EF1184:$GZ1184)-EE1184),0,IF(EE1184&lt;=0,0,IF(EE1184&gt;MIN(EF1184:$GZ1184),0,IF(EE1327&lt;=0,0,IF(EE1327&gt;MIN(EF1327:$GZ1327),0,IF(EE1327-SUM($Y1331:ED1331)&lt;=0,0,IF(EE1184-SUM($Y1331:ED1331)&lt;=0,0,IF((EE1327-SUM($Y1331:ED1331))&gt;=(EE1184-SUM($Y1331:ED1331)),IF(EE1184&lt;=$W$1181*10,EE1184-SUM($Y1331:ED1331),$W$1181*10-SUM($Y1331:ED1331)),IF(EE1327&lt;=$W$1181*10,EE1327-SUM($Y1331:ED1331),$W$1181*10-SUM($Y1331:ED1331)))))))))))</f>
        <v>0</v>
      </c>
      <c r="EF1331" s="551">
        <f>IF(EF$8="",0,IF(SUM(EF1193:$GZ1193)&gt;(MIN(EG1184:$GZ1184)-EF1184),0,IF(EF1184&lt;=0,0,IF(EF1184&gt;MIN(EG1184:$GZ1184),0,IF(EF1327&lt;=0,0,IF(EF1327&gt;MIN(EG1327:$GZ1327),0,IF(EF1327-SUM($Y1331:EE1331)&lt;=0,0,IF(EF1184-SUM($Y1331:EE1331)&lt;=0,0,IF((EF1327-SUM($Y1331:EE1331))&gt;=(EF1184-SUM($Y1331:EE1331)),IF(EF1184&lt;=$W$1181*10,EF1184-SUM($Y1331:EE1331),$W$1181*10-SUM($Y1331:EE1331)),IF(EF1327&lt;=$W$1181*10,EF1327-SUM($Y1331:EE1331),$W$1181*10-SUM($Y1331:EE1331)))))))))))</f>
        <v>0</v>
      </c>
      <c r="EG1331" s="551">
        <f>IF(EG$8="",0,IF(SUM(EG1193:$GZ1193)&gt;(MIN(EH1184:$GZ1184)-EG1184),0,IF(EG1184&lt;=0,0,IF(EG1184&gt;MIN(EH1184:$GZ1184),0,IF(EG1327&lt;=0,0,IF(EG1327&gt;MIN(EH1327:$GZ1327),0,IF(EG1327-SUM($Y1331:EF1331)&lt;=0,0,IF(EG1184-SUM($Y1331:EF1331)&lt;=0,0,IF((EG1327-SUM($Y1331:EF1331))&gt;=(EG1184-SUM($Y1331:EF1331)),IF(EG1184&lt;=$W$1181*10,EG1184-SUM($Y1331:EF1331),$W$1181*10-SUM($Y1331:EF1331)),IF(EG1327&lt;=$W$1181*10,EG1327-SUM($Y1331:EF1331),$W$1181*10-SUM($Y1331:EF1331)))))))))))</f>
        <v>0</v>
      </c>
      <c r="EH1331" s="551">
        <f>IF(EH$8="",0,IF(SUM(EH1193:$GZ1193)&gt;(MIN(EI1184:$GZ1184)-EH1184),0,IF(EH1184&lt;=0,0,IF(EH1184&gt;MIN(EI1184:$GZ1184),0,IF(EH1327&lt;=0,0,IF(EH1327&gt;MIN(EI1327:$GZ1327),0,IF(EH1327-SUM($Y1331:EG1331)&lt;=0,0,IF(EH1184-SUM($Y1331:EG1331)&lt;=0,0,IF((EH1327-SUM($Y1331:EG1331))&gt;=(EH1184-SUM($Y1331:EG1331)),IF(EH1184&lt;=$W$1181*10,EH1184-SUM($Y1331:EG1331),$W$1181*10-SUM($Y1331:EG1331)),IF(EH1327&lt;=$W$1181*10,EH1327-SUM($Y1331:EG1331),$W$1181*10-SUM($Y1331:EG1331)))))))))))</f>
        <v>0</v>
      </c>
      <c r="EI1331" s="551">
        <f>IF(EI$8="",0,IF(SUM(EI1193:$GZ1193)&gt;(MIN(EJ1184:$GZ1184)-EI1184),0,IF(EI1184&lt;=0,0,IF(EI1184&gt;MIN(EJ1184:$GZ1184),0,IF(EI1327&lt;=0,0,IF(EI1327&gt;MIN(EJ1327:$GZ1327),0,IF(EI1327-SUM($Y1331:EH1331)&lt;=0,0,IF(EI1184-SUM($Y1331:EH1331)&lt;=0,0,IF((EI1327-SUM($Y1331:EH1331))&gt;=(EI1184-SUM($Y1331:EH1331)),IF(EI1184&lt;=$W$1181*10,EI1184-SUM($Y1331:EH1331),$W$1181*10-SUM($Y1331:EH1331)),IF(EI1327&lt;=$W$1181*10,EI1327-SUM($Y1331:EH1331),$W$1181*10-SUM($Y1331:EH1331)))))))))))</f>
        <v>0</v>
      </c>
      <c r="EJ1331" s="551">
        <f>IF(EJ$8="",0,IF(SUM(EJ1193:$GZ1193)&gt;(MIN(EK1184:$GZ1184)-EJ1184),0,IF(EJ1184&lt;=0,0,IF(EJ1184&gt;MIN(EK1184:$GZ1184),0,IF(EJ1327&lt;=0,0,IF(EJ1327&gt;MIN(EK1327:$GZ1327),0,IF(EJ1327-SUM($Y1331:EI1331)&lt;=0,0,IF(EJ1184-SUM($Y1331:EI1331)&lt;=0,0,IF((EJ1327-SUM($Y1331:EI1331))&gt;=(EJ1184-SUM($Y1331:EI1331)),IF(EJ1184&lt;=$W$1181*10,EJ1184-SUM($Y1331:EI1331),$W$1181*10-SUM($Y1331:EI1331)),IF(EJ1327&lt;=$W$1181*10,EJ1327-SUM($Y1331:EI1331),$W$1181*10-SUM($Y1331:EI1331)))))))))))</f>
        <v>0</v>
      </c>
      <c r="EK1331" s="551">
        <f>IF(EK$8="",0,IF(SUM(EK1193:$GZ1193)&gt;(MIN(EL1184:$GZ1184)-EK1184),0,IF(EK1184&lt;=0,0,IF(EK1184&gt;MIN(EL1184:$GZ1184),0,IF(EK1327&lt;=0,0,IF(EK1327&gt;MIN(EL1327:$GZ1327),0,IF(EK1327-SUM($Y1331:EJ1331)&lt;=0,0,IF(EK1184-SUM($Y1331:EJ1331)&lt;=0,0,IF((EK1327-SUM($Y1331:EJ1331))&gt;=(EK1184-SUM($Y1331:EJ1331)),IF(EK1184&lt;=$W$1181*10,EK1184-SUM($Y1331:EJ1331),$W$1181*10-SUM($Y1331:EJ1331)),IF(EK1327&lt;=$W$1181*10,EK1327-SUM($Y1331:EJ1331),$W$1181*10-SUM($Y1331:EJ1331)))))))))))</f>
        <v>0</v>
      </c>
      <c r="EL1331" s="551">
        <f>IF(EL$8="",0,IF(SUM(EL1193:$GZ1193)&gt;(MIN(EM1184:$GZ1184)-EL1184),0,IF(EL1184&lt;=0,0,IF(EL1184&gt;MIN(EM1184:$GZ1184),0,IF(EL1327&lt;=0,0,IF(EL1327&gt;MIN(EM1327:$GZ1327),0,IF(EL1327-SUM($Y1331:EK1331)&lt;=0,0,IF(EL1184-SUM($Y1331:EK1331)&lt;=0,0,IF((EL1327-SUM($Y1331:EK1331))&gt;=(EL1184-SUM($Y1331:EK1331)),IF(EL1184&lt;=$W$1181*10,EL1184-SUM($Y1331:EK1331),$W$1181*10-SUM($Y1331:EK1331)),IF(EL1327&lt;=$W$1181*10,EL1327-SUM($Y1331:EK1331),$W$1181*10-SUM($Y1331:EK1331)))))))))))</f>
        <v>0</v>
      </c>
      <c r="EM1331" s="551">
        <f>IF(EM$8="",0,IF(SUM(EM1193:$GZ1193)&gt;(MIN(EN1184:$GZ1184)-EM1184),0,IF(EM1184&lt;=0,0,IF(EM1184&gt;MIN(EN1184:$GZ1184),0,IF(EM1327&lt;=0,0,IF(EM1327&gt;MIN(EN1327:$GZ1327),0,IF(EM1327-SUM($Y1331:EL1331)&lt;=0,0,IF(EM1184-SUM($Y1331:EL1331)&lt;=0,0,IF((EM1327-SUM($Y1331:EL1331))&gt;=(EM1184-SUM($Y1331:EL1331)),IF(EM1184&lt;=$W$1181*10,EM1184-SUM($Y1331:EL1331),$W$1181*10-SUM($Y1331:EL1331)),IF(EM1327&lt;=$W$1181*10,EM1327-SUM($Y1331:EL1331),$W$1181*10-SUM($Y1331:EL1331)))))))))))</f>
        <v>0</v>
      </c>
      <c r="EN1331" s="551">
        <f>IF(EN$8="",0,IF(SUM(EN1193:$GZ1193)&gt;(MIN(EO1184:$GZ1184)-EN1184),0,IF(EN1184&lt;=0,0,IF(EN1184&gt;MIN(EO1184:$GZ1184),0,IF(EN1327&lt;=0,0,IF(EN1327&gt;MIN(EO1327:$GZ1327),0,IF(EN1327-SUM($Y1331:EM1331)&lt;=0,0,IF(EN1184-SUM($Y1331:EM1331)&lt;=0,0,IF((EN1327-SUM($Y1331:EM1331))&gt;=(EN1184-SUM($Y1331:EM1331)),IF(EN1184&lt;=$W$1181*10,EN1184-SUM($Y1331:EM1331),$W$1181*10-SUM($Y1331:EM1331)),IF(EN1327&lt;=$W$1181*10,EN1327-SUM($Y1331:EM1331),$W$1181*10-SUM($Y1331:EM1331)))))))))))</f>
        <v>0</v>
      </c>
      <c r="EO1331" s="551">
        <f>IF(EO$8="",0,IF(SUM(EO1193:$GZ1193)&gt;(MIN(EP1184:$GZ1184)-EO1184),0,IF(EO1184&lt;=0,0,IF(EO1184&gt;MIN(EP1184:$GZ1184),0,IF(EO1327&lt;=0,0,IF(EO1327&gt;MIN(EP1327:$GZ1327),0,IF(EO1327-SUM($Y1331:EN1331)&lt;=0,0,IF(EO1184-SUM($Y1331:EN1331)&lt;=0,0,IF((EO1327-SUM($Y1331:EN1331))&gt;=(EO1184-SUM($Y1331:EN1331)),IF(EO1184&lt;=$W$1181*10,EO1184-SUM($Y1331:EN1331),$W$1181*10-SUM($Y1331:EN1331)),IF(EO1327&lt;=$W$1181*10,EO1327-SUM($Y1331:EN1331),$W$1181*10-SUM($Y1331:EN1331)))))))))))</f>
        <v>0</v>
      </c>
      <c r="EP1331" s="551">
        <f>IF(EP$8="",0,IF(SUM(EP1193:$GZ1193)&gt;(MIN(EQ1184:$GZ1184)-EP1184),0,IF(EP1184&lt;=0,0,IF(EP1184&gt;MIN(EQ1184:$GZ1184),0,IF(EP1327&lt;=0,0,IF(EP1327&gt;MIN(EQ1327:$GZ1327),0,IF(EP1327-SUM($Y1331:EO1331)&lt;=0,0,IF(EP1184-SUM($Y1331:EO1331)&lt;=0,0,IF((EP1327-SUM($Y1331:EO1331))&gt;=(EP1184-SUM($Y1331:EO1331)),IF(EP1184&lt;=$W$1181*10,EP1184-SUM($Y1331:EO1331),$W$1181*10-SUM($Y1331:EO1331)),IF(EP1327&lt;=$W$1181*10,EP1327-SUM($Y1331:EO1331),$W$1181*10-SUM($Y1331:EO1331)))))))))))</f>
        <v>0</v>
      </c>
      <c r="EQ1331" s="551">
        <f>IF(EQ$8="",0,IF(SUM(EQ1193:$GZ1193)&gt;(MIN(ER1184:$GZ1184)-EQ1184),0,IF(EQ1184&lt;=0,0,IF(EQ1184&gt;MIN(ER1184:$GZ1184),0,IF(EQ1327&lt;=0,0,IF(EQ1327&gt;MIN(ER1327:$GZ1327),0,IF(EQ1327-SUM($Y1331:EP1331)&lt;=0,0,IF(EQ1184-SUM($Y1331:EP1331)&lt;=0,0,IF((EQ1327-SUM($Y1331:EP1331))&gt;=(EQ1184-SUM($Y1331:EP1331)),IF(EQ1184&lt;=$W$1181*10,EQ1184-SUM($Y1331:EP1331),$W$1181*10-SUM($Y1331:EP1331)),IF(EQ1327&lt;=$W$1181*10,EQ1327-SUM($Y1331:EP1331),$W$1181*10-SUM($Y1331:EP1331)))))))))))</f>
        <v>0</v>
      </c>
      <c r="ER1331" s="551">
        <f>IF(ER$8="",0,IF(SUM(ER1193:$GZ1193)&gt;(MIN(ES1184:$GZ1184)-ER1184),0,IF(ER1184&lt;=0,0,IF(ER1184&gt;MIN(ES1184:$GZ1184),0,IF(ER1327&lt;=0,0,IF(ER1327&gt;MIN(ES1327:$GZ1327),0,IF(ER1327-SUM($Y1331:EQ1331)&lt;=0,0,IF(ER1184-SUM($Y1331:EQ1331)&lt;=0,0,IF((ER1327-SUM($Y1331:EQ1331))&gt;=(ER1184-SUM($Y1331:EQ1331)),IF(ER1184&lt;=$W$1181*10,ER1184-SUM($Y1331:EQ1331),$W$1181*10-SUM($Y1331:EQ1331)),IF(ER1327&lt;=$W$1181*10,ER1327-SUM($Y1331:EQ1331),$W$1181*10-SUM($Y1331:EQ1331)))))))))))</f>
        <v>0</v>
      </c>
      <c r="ES1331" s="551">
        <f>IF(ES$8="",0,IF(SUM(ES1193:$GZ1193)&gt;(MIN(ET1184:$GZ1184)-ES1184),0,IF(ES1184&lt;=0,0,IF(ES1184&gt;MIN(ET1184:$GZ1184),0,IF(ES1327&lt;=0,0,IF(ES1327&gt;MIN(ET1327:$GZ1327),0,IF(ES1327-SUM($Y1331:ER1331)&lt;=0,0,IF(ES1184-SUM($Y1331:ER1331)&lt;=0,0,IF((ES1327-SUM($Y1331:ER1331))&gt;=(ES1184-SUM($Y1331:ER1331)),IF(ES1184&lt;=$W$1181*10,ES1184-SUM($Y1331:ER1331),$W$1181*10-SUM($Y1331:ER1331)),IF(ES1327&lt;=$W$1181*10,ES1327-SUM($Y1331:ER1331),$W$1181*10-SUM($Y1331:ER1331)))))))))))</f>
        <v>0</v>
      </c>
      <c r="ET1331" s="551">
        <f>IF(ET$8="",0,IF(SUM(ET1193:$GZ1193)&gt;(MIN(EU1184:$GZ1184)-ET1184),0,IF(ET1184&lt;=0,0,IF(ET1184&gt;MIN(EU1184:$GZ1184),0,IF(ET1327&lt;=0,0,IF(ET1327&gt;MIN(EU1327:$GZ1327),0,IF(ET1327-SUM($Y1331:ES1331)&lt;=0,0,IF(ET1184-SUM($Y1331:ES1331)&lt;=0,0,IF((ET1327-SUM($Y1331:ES1331))&gt;=(ET1184-SUM($Y1331:ES1331)),IF(ET1184&lt;=$W$1181*10,ET1184-SUM($Y1331:ES1331),$W$1181*10-SUM($Y1331:ES1331)),IF(ET1327&lt;=$W$1181*10,ET1327-SUM($Y1331:ES1331),$W$1181*10-SUM($Y1331:ES1331)))))))))))</f>
        <v>0</v>
      </c>
      <c r="EU1331" s="551">
        <f>IF(EU$8="",0,IF(SUM(EU1193:$GZ1193)&gt;(MIN(EV1184:$GZ1184)-EU1184),0,IF(EU1184&lt;=0,0,IF(EU1184&gt;MIN(EV1184:$GZ1184),0,IF(EU1327&lt;=0,0,IF(EU1327&gt;MIN(EV1327:$GZ1327),0,IF(EU1327-SUM($Y1331:ET1331)&lt;=0,0,IF(EU1184-SUM($Y1331:ET1331)&lt;=0,0,IF((EU1327-SUM($Y1331:ET1331))&gt;=(EU1184-SUM($Y1331:ET1331)),IF(EU1184&lt;=$W$1181*10,EU1184-SUM($Y1331:ET1331),$W$1181*10-SUM($Y1331:ET1331)),IF(EU1327&lt;=$W$1181*10,EU1327-SUM($Y1331:ET1331),$W$1181*10-SUM($Y1331:ET1331)))))))))))</f>
        <v>0</v>
      </c>
      <c r="EV1331" s="551">
        <f>IF(EV$8="",0,IF(SUM(EV1193:$GZ1193)&gt;(MIN(EW1184:$GZ1184)-EV1184),0,IF(EV1184&lt;=0,0,IF(EV1184&gt;MIN(EW1184:$GZ1184),0,IF(EV1327&lt;=0,0,IF(EV1327&gt;MIN(EW1327:$GZ1327),0,IF(EV1327-SUM($Y1331:EU1331)&lt;=0,0,IF(EV1184-SUM($Y1331:EU1331)&lt;=0,0,IF((EV1327-SUM($Y1331:EU1331))&gt;=(EV1184-SUM($Y1331:EU1331)),IF(EV1184&lt;=$W$1181*10,EV1184-SUM($Y1331:EU1331),$W$1181*10-SUM($Y1331:EU1331)),IF(EV1327&lt;=$W$1181*10,EV1327-SUM($Y1331:EU1331),$W$1181*10-SUM($Y1331:EU1331)))))))))))</f>
        <v>0</v>
      </c>
      <c r="EW1331" s="551">
        <f>IF(EW$8="",0,IF(SUM(EW1193:$GZ1193)&gt;(MIN(EX1184:$GZ1184)-EW1184),0,IF(EW1184&lt;=0,0,IF(EW1184&gt;MIN(EX1184:$GZ1184),0,IF(EW1327&lt;=0,0,IF(EW1327&gt;MIN(EX1327:$GZ1327),0,IF(EW1327-SUM($Y1331:EV1331)&lt;=0,0,IF(EW1184-SUM($Y1331:EV1331)&lt;=0,0,IF((EW1327-SUM($Y1331:EV1331))&gt;=(EW1184-SUM($Y1331:EV1331)),IF(EW1184&lt;=$W$1181*10,EW1184-SUM($Y1331:EV1331),$W$1181*10-SUM($Y1331:EV1331)),IF(EW1327&lt;=$W$1181*10,EW1327-SUM($Y1331:EV1331),$W$1181*10-SUM($Y1331:EV1331)))))))))))</f>
        <v>0</v>
      </c>
      <c r="EX1331" s="551">
        <f>IF(EX$8="",0,IF(SUM(EX1193:$GZ1193)&gt;(MIN(EY1184:$GZ1184)-EX1184),0,IF(EX1184&lt;=0,0,IF(EX1184&gt;MIN(EY1184:$GZ1184),0,IF(EX1327&lt;=0,0,IF(EX1327&gt;MIN(EY1327:$GZ1327),0,IF(EX1327-SUM($Y1331:EW1331)&lt;=0,0,IF(EX1184-SUM($Y1331:EW1331)&lt;=0,0,IF((EX1327-SUM($Y1331:EW1331))&gt;=(EX1184-SUM($Y1331:EW1331)),IF(EX1184&lt;=$W$1181*10,EX1184-SUM($Y1331:EW1331),$W$1181*10-SUM($Y1331:EW1331)),IF(EX1327&lt;=$W$1181*10,EX1327-SUM($Y1331:EW1331),$W$1181*10-SUM($Y1331:EW1331)))))))))))</f>
        <v>0</v>
      </c>
      <c r="EY1331" s="551">
        <f>IF(EY$8="",0,IF(SUM(EY1193:$GZ1193)&gt;(MIN(EZ1184:$GZ1184)-EY1184),0,IF(EY1184&lt;=0,0,IF(EY1184&gt;MIN(EZ1184:$GZ1184),0,IF(EY1327&lt;=0,0,IF(EY1327&gt;MIN(EZ1327:$GZ1327),0,IF(EY1327-SUM($Y1331:EX1331)&lt;=0,0,IF(EY1184-SUM($Y1331:EX1331)&lt;=0,0,IF((EY1327-SUM($Y1331:EX1331))&gt;=(EY1184-SUM($Y1331:EX1331)),IF(EY1184&lt;=$W$1181*10,EY1184-SUM($Y1331:EX1331),$W$1181*10-SUM($Y1331:EX1331)),IF(EY1327&lt;=$W$1181*10,EY1327-SUM($Y1331:EX1331),$W$1181*10-SUM($Y1331:EX1331)))))))))))</f>
        <v>0</v>
      </c>
      <c r="EZ1331" s="551">
        <f>IF(EZ$8="",0,IF(SUM(EZ1193:$GZ1193)&gt;(MIN(FA1184:$GZ1184)-EZ1184),0,IF(EZ1184&lt;=0,0,IF(EZ1184&gt;MIN(FA1184:$GZ1184),0,IF(EZ1327&lt;=0,0,IF(EZ1327&gt;MIN(FA1327:$GZ1327),0,IF(EZ1327-SUM($Y1331:EY1331)&lt;=0,0,IF(EZ1184-SUM($Y1331:EY1331)&lt;=0,0,IF((EZ1327-SUM($Y1331:EY1331))&gt;=(EZ1184-SUM($Y1331:EY1331)),IF(EZ1184&lt;=$W$1181*10,EZ1184-SUM($Y1331:EY1331),$W$1181*10-SUM($Y1331:EY1331)),IF(EZ1327&lt;=$W$1181*10,EZ1327-SUM($Y1331:EY1331),$W$1181*10-SUM($Y1331:EY1331)))))))))))</f>
        <v>0</v>
      </c>
      <c r="FA1331" s="551">
        <f>IF(FA$8="",0,IF(SUM(FA1193:$GZ1193)&gt;(MIN(FB1184:$GZ1184)-FA1184),0,IF(FA1184&lt;=0,0,IF(FA1184&gt;MIN(FB1184:$GZ1184),0,IF(FA1327&lt;=0,0,IF(FA1327&gt;MIN(FB1327:$GZ1327),0,IF(FA1327-SUM($Y1331:EZ1331)&lt;=0,0,IF(FA1184-SUM($Y1331:EZ1331)&lt;=0,0,IF((FA1327-SUM($Y1331:EZ1331))&gt;=(FA1184-SUM($Y1331:EZ1331)),IF(FA1184&lt;=$W$1181*10,FA1184-SUM($Y1331:EZ1331),$W$1181*10-SUM($Y1331:EZ1331)),IF(FA1327&lt;=$W$1181*10,FA1327-SUM($Y1331:EZ1331),$W$1181*10-SUM($Y1331:EZ1331)))))))))))</f>
        <v>0</v>
      </c>
      <c r="FB1331" s="551">
        <f>IF(FB$8="",0,IF(SUM(FB1193:$GZ1193)&gt;(MIN(FC1184:$GZ1184)-FB1184),0,IF(FB1184&lt;=0,0,IF(FB1184&gt;MIN(FC1184:$GZ1184),0,IF(FB1327&lt;=0,0,IF(FB1327&gt;MIN(FC1327:$GZ1327),0,IF(FB1327-SUM($Y1331:FA1331)&lt;=0,0,IF(FB1184-SUM($Y1331:FA1331)&lt;=0,0,IF((FB1327-SUM($Y1331:FA1331))&gt;=(FB1184-SUM($Y1331:FA1331)),IF(FB1184&lt;=$W$1181*10,FB1184-SUM($Y1331:FA1331),$W$1181*10-SUM($Y1331:FA1331)),IF(FB1327&lt;=$W$1181*10,FB1327-SUM($Y1331:FA1331),$W$1181*10-SUM($Y1331:FA1331)))))))))))</f>
        <v>0</v>
      </c>
      <c r="FC1331" s="551">
        <f>IF(FC$8="",0,IF(SUM(FC1193:$GZ1193)&gt;(MIN(FD1184:$GZ1184)-FC1184),0,IF(FC1184&lt;=0,0,IF(FC1184&gt;MIN(FD1184:$GZ1184),0,IF(FC1327&lt;=0,0,IF(FC1327&gt;MIN(FD1327:$GZ1327),0,IF(FC1327-SUM($Y1331:FB1331)&lt;=0,0,IF(FC1184-SUM($Y1331:FB1331)&lt;=0,0,IF((FC1327-SUM($Y1331:FB1331))&gt;=(FC1184-SUM($Y1331:FB1331)),IF(FC1184&lt;=$W$1181*10,FC1184-SUM($Y1331:FB1331),$W$1181*10-SUM($Y1331:FB1331)),IF(FC1327&lt;=$W$1181*10,FC1327-SUM($Y1331:FB1331),$W$1181*10-SUM($Y1331:FB1331)))))))))))</f>
        <v>0</v>
      </c>
      <c r="FD1331" s="551">
        <f>IF(FD$8="",0,IF(SUM(FD1193:$GZ1193)&gt;(MIN(FE1184:$GZ1184)-FD1184),0,IF(FD1184&lt;=0,0,IF(FD1184&gt;MIN(FE1184:$GZ1184),0,IF(FD1327&lt;=0,0,IF(FD1327&gt;MIN(FE1327:$GZ1327),0,IF(FD1327-SUM($Y1331:FC1331)&lt;=0,0,IF(FD1184-SUM($Y1331:FC1331)&lt;=0,0,IF((FD1327-SUM($Y1331:FC1331))&gt;=(FD1184-SUM($Y1331:FC1331)),IF(FD1184&lt;=$W$1181*10,FD1184-SUM($Y1331:FC1331),$W$1181*10-SUM($Y1331:FC1331)),IF(FD1327&lt;=$W$1181*10,FD1327-SUM($Y1331:FC1331),$W$1181*10-SUM($Y1331:FC1331)))))))))))</f>
        <v>0</v>
      </c>
      <c r="FE1331" s="551">
        <f>IF(FE$8="",0,IF(SUM(FE1193:$GZ1193)&gt;(MIN(FF1184:$GZ1184)-FE1184),0,IF(FE1184&lt;=0,0,IF(FE1184&gt;MIN(FF1184:$GZ1184),0,IF(FE1327&lt;=0,0,IF(FE1327&gt;MIN(FF1327:$GZ1327),0,IF(FE1327-SUM($Y1331:FD1331)&lt;=0,0,IF(FE1184-SUM($Y1331:FD1331)&lt;=0,0,IF((FE1327-SUM($Y1331:FD1331))&gt;=(FE1184-SUM($Y1331:FD1331)),IF(FE1184&lt;=$W$1181*10,FE1184-SUM($Y1331:FD1331),$W$1181*10-SUM($Y1331:FD1331)),IF(FE1327&lt;=$W$1181*10,FE1327-SUM($Y1331:FD1331),$W$1181*10-SUM($Y1331:FD1331)))))))))))</f>
        <v>0</v>
      </c>
      <c r="FF1331" s="551">
        <f>IF(FF$8="",0,IF(SUM(FF1193:$GZ1193)&gt;(MIN(FG1184:$GZ1184)-FF1184),0,IF(FF1184&lt;=0,0,IF(FF1184&gt;MIN(FG1184:$GZ1184),0,IF(FF1327&lt;=0,0,IF(FF1327&gt;MIN(FG1327:$GZ1327),0,IF(FF1327-SUM($Y1331:FE1331)&lt;=0,0,IF(FF1184-SUM($Y1331:FE1331)&lt;=0,0,IF((FF1327-SUM($Y1331:FE1331))&gt;=(FF1184-SUM($Y1331:FE1331)),IF(FF1184&lt;=$W$1181*10,FF1184-SUM($Y1331:FE1331),$W$1181*10-SUM($Y1331:FE1331)),IF(FF1327&lt;=$W$1181*10,FF1327-SUM($Y1331:FE1331),$W$1181*10-SUM($Y1331:FE1331)))))))))))</f>
        <v>0</v>
      </c>
      <c r="FG1331" s="551">
        <f>IF(FG$8="",0,IF(SUM(FG1193:$GZ1193)&gt;(MIN(FH1184:$GZ1184)-FG1184),0,IF(FG1184&lt;=0,0,IF(FG1184&gt;MIN(FH1184:$GZ1184),0,IF(FG1327&lt;=0,0,IF(FG1327&gt;MIN(FH1327:$GZ1327),0,IF(FG1327-SUM($Y1331:FF1331)&lt;=0,0,IF(FG1184-SUM($Y1331:FF1331)&lt;=0,0,IF((FG1327-SUM($Y1331:FF1331))&gt;=(FG1184-SUM($Y1331:FF1331)),IF(FG1184&lt;=$W$1181*10,FG1184-SUM($Y1331:FF1331),$W$1181*10-SUM($Y1331:FF1331)),IF(FG1327&lt;=$W$1181*10,FG1327-SUM($Y1331:FF1331),$W$1181*10-SUM($Y1331:FF1331)))))))))))</f>
        <v>0</v>
      </c>
      <c r="FH1331" s="551">
        <f>IF(FH$8="",0,IF(SUM(FH1193:$GZ1193)&gt;(MIN(FI1184:$GZ1184)-FH1184),0,IF(FH1184&lt;=0,0,IF(FH1184&gt;MIN(FI1184:$GZ1184),0,IF(FH1327&lt;=0,0,IF(FH1327&gt;MIN(FI1327:$GZ1327),0,IF(FH1327-SUM($Y1331:FG1331)&lt;=0,0,IF(FH1184-SUM($Y1331:FG1331)&lt;=0,0,IF((FH1327-SUM($Y1331:FG1331))&gt;=(FH1184-SUM($Y1331:FG1331)),IF(FH1184&lt;=$W$1181*10,FH1184-SUM($Y1331:FG1331),$W$1181*10-SUM($Y1331:FG1331)),IF(FH1327&lt;=$W$1181*10,FH1327-SUM($Y1331:FG1331),$W$1181*10-SUM($Y1331:FG1331)))))))))))</f>
        <v>0</v>
      </c>
      <c r="FI1331" s="551">
        <f>IF(FI$8="",0,IF(SUM(FI1193:$GZ1193)&gt;(MIN(FJ1184:$GZ1184)-FI1184),0,IF(FI1184&lt;=0,0,IF(FI1184&gt;MIN(FJ1184:$GZ1184),0,IF(FI1327&lt;=0,0,IF(FI1327&gt;MIN(FJ1327:$GZ1327),0,IF(FI1327-SUM($Y1331:FH1331)&lt;=0,0,IF(FI1184-SUM($Y1331:FH1331)&lt;=0,0,IF((FI1327-SUM($Y1331:FH1331))&gt;=(FI1184-SUM($Y1331:FH1331)),IF(FI1184&lt;=$W$1181*10,FI1184-SUM($Y1331:FH1331),$W$1181*10-SUM($Y1331:FH1331)),IF(FI1327&lt;=$W$1181*10,FI1327-SUM($Y1331:FH1331),$W$1181*10-SUM($Y1331:FH1331)))))))))))</f>
        <v>0</v>
      </c>
      <c r="FJ1331" s="551">
        <f>IF(FJ$8="",0,IF(SUM(FJ1193:$GZ1193)&gt;(MIN(FK1184:$GZ1184)-FJ1184),0,IF(FJ1184&lt;=0,0,IF(FJ1184&gt;MIN(FK1184:$GZ1184),0,IF(FJ1327&lt;=0,0,IF(FJ1327&gt;MIN(FK1327:$GZ1327),0,IF(FJ1327-SUM($Y1331:FI1331)&lt;=0,0,IF(FJ1184-SUM($Y1331:FI1331)&lt;=0,0,IF((FJ1327-SUM($Y1331:FI1331))&gt;=(FJ1184-SUM($Y1331:FI1331)),IF(FJ1184&lt;=$W$1181*10,FJ1184-SUM($Y1331:FI1331),$W$1181*10-SUM($Y1331:FI1331)),IF(FJ1327&lt;=$W$1181*10,FJ1327-SUM($Y1331:FI1331),$W$1181*10-SUM($Y1331:FI1331)))))))))))</f>
        <v>0</v>
      </c>
      <c r="FK1331" s="551">
        <f>IF(FK$8="",0,IF(SUM(FK1193:$GZ1193)&gt;(MIN(FL1184:$GZ1184)-FK1184),0,IF(FK1184&lt;=0,0,IF(FK1184&gt;MIN(FL1184:$GZ1184),0,IF(FK1327&lt;=0,0,IF(FK1327&gt;MIN(FL1327:$GZ1327),0,IF(FK1327-SUM($Y1331:FJ1331)&lt;=0,0,IF(FK1184-SUM($Y1331:FJ1331)&lt;=0,0,IF((FK1327-SUM($Y1331:FJ1331))&gt;=(FK1184-SUM($Y1331:FJ1331)),IF(FK1184&lt;=$W$1181*10,FK1184-SUM($Y1331:FJ1331),$W$1181*10-SUM($Y1331:FJ1331)),IF(FK1327&lt;=$W$1181*10,FK1327-SUM($Y1331:FJ1331),$W$1181*10-SUM($Y1331:FJ1331)))))))))))</f>
        <v>0</v>
      </c>
      <c r="FL1331" s="551">
        <f>IF(FL$8="",0,IF(SUM(FL1193:$GZ1193)&gt;(MIN(FM1184:$GZ1184)-FL1184),0,IF(FL1184&lt;=0,0,IF(FL1184&gt;MIN(FM1184:$GZ1184),0,IF(FL1327&lt;=0,0,IF(FL1327&gt;MIN(FM1327:$GZ1327),0,IF(FL1327-SUM($Y1331:FK1331)&lt;=0,0,IF(FL1184-SUM($Y1331:FK1331)&lt;=0,0,IF((FL1327-SUM($Y1331:FK1331))&gt;=(FL1184-SUM($Y1331:FK1331)),IF(FL1184&lt;=$W$1181*10,FL1184-SUM($Y1331:FK1331),$W$1181*10-SUM($Y1331:FK1331)),IF(FL1327&lt;=$W$1181*10,FL1327-SUM($Y1331:FK1331),$W$1181*10-SUM($Y1331:FK1331)))))))))))</f>
        <v>0</v>
      </c>
      <c r="FM1331" s="551">
        <f>IF(FM$8="",0,IF(SUM(FM1193:$GZ1193)&gt;(MIN(FN1184:$GZ1184)-FM1184),0,IF(FM1184&lt;=0,0,IF(FM1184&gt;MIN(FN1184:$GZ1184),0,IF(FM1327&lt;=0,0,IF(FM1327&gt;MIN(FN1327:$GZ1327),0,IF(FM1327-SUM($Y1331:FL1331)&lt;=0,0,IF(FM1184-SUM($Y1331:FL1331)&lt;=0,0,IF((FM1327-SUM($Y1331:FL1331))&gt;=(FM1184-SUM($Y1331:FL1331)),IF(FM1184&lt;=$W$1181*10,FM1184-SUM($Y1331:FL1331),$W$1181*10-SUM($Y1331:FL1331)),IF(FM1327&lt;=$W$1181*10,FM1327-SUM($Y1331:FL1331),$W$1181*10-SUM($Y1331:FL1331)))))))))))</f>
        <v>0</v>
      </c>
      <c r="FN1331" s="551">
        <f>IF(FN$8="",0,IF(SUM(FN1193:$GZ1193)&gt;(MIN(FO1184:$GZ1184)-FN1184),0,IF(FN1184&lt;=0,0,IF(FN1184&gt;MIN(FO1184:$GZ1184),0,IF(FN1327&lt;=0,0,IF(FN1327&gt;MIN(FO1327:$GZ1327),0,IF(FN1327-SUM($Y1331:FM1331)&lt;=0,0,IF(FN1184-SUM($Y1331:FM1331)&lt;=0,0,IF((FN1327-SUM($Y1331:FM1331))&gt;=(FN1184-SUM($Y1331:FM1331)),IF(FN1184&lt;=$W$1181*10,FN1184-SUM($Y1331:FM1331),$W$1181*10-SUM($Y1331:FM1331)),IF(FN1327&lt;=$W$1181*10,FN1327-SUM($Y1331:FM1331),$W$1181*10-SUM($Y1331:FM1331)))))))))))</f>
        <v>0</v>
      </c>
      <c r="FO1331" s="551">
        <f>IF(FO$8="",0,IF(SUM(FO1193:$GZ1193)&gt;(MIN(FP1184:$GZ1184)-FO1184),0,IF(FO1184&lt;=0,0,IF(FO1184&gt;MIN(FP1184:$GZ1184),0,IF(FO1327&lt;=0,0,IF(FO1327&gt;MIN(FP1327:$GZ1327),0,IF(FO1327-SUM($Y1331:FN1331)&lt;=0,0,IF(FO1184-SUM($Y1331:FN1331)&lt;=0,0,IF((FO1327-SUM($Y1331:FN1331))&gt;=(FO1184-SUM($Y1331:FN1331)),IF(FO1184&lt;=$W$1181*10,FO1184-SUM($Y1331:FN1331),$W$1181*10-SUM($Y1331:FN1331)),IF(FO1327&lt;=$W$1181*10,FO1327-SUM($Y1331:FN1331),$W$1181*10-SUM($Y1331:FN1331)))))))))))</f>
        <v>0</v>
      </c>
      <c r="FP1331" s="551">
        <f>IF(FP$8="",0,IF(SUM(FP1193:$GZ1193)&gt;(MIN(FQ1184:$GZ1184)-FP1184),0,IF(FP1184&lt;=0,0,IF(FP1184&gt;MIN(FQ1184:$GZ1184),0,IF(FP1327&lt;=0,0,IF(FP1327&gt;MIN(FQ1327:$GZ1327),0,IF(FP1327-SUM($Y1331:FO1331)&lt;=0,0,IF(FP1184-SUM($Y1331:FO1331)&lt;=0,0,IF((FP1327-SUM($Y1331:FO1331))&gt;=(FP1184-SUM($Y1331:FO1331)),IF(FP1184&lt;=$W$1181*10,FP1184-SUM($Y1331:FO1331),$W$1181*10-SUM($Y1331:FO1331)),IF(FP1327&lt;=$W$1181*10,FP1327-SUM($Y1331:FO1331),$W$1181*10-SUM($Y1331:FO1331)))))))))))</f>
        <v>0</v>
      </c>
      <c r="FQ1331" s="551">
        <f>IF(FQ$8="",0,IF(SUM(FQ1193:$GZ1193)&gt;(MIN(FR1184:$GZ1184)-FQ1184),0,IF(FQ1184&lt;=0,0,IF(FQ1184&gt;MIN(FR1184:$GZ1184),0,IF(FQ1327&lt;=0,0,IF(FQ1327&gt;MIN(FR1327:$GZ1327),0,IF(FQ1327-SUM($Y1331:FP1331)&lt;=0,0,IF(FQ1184-SUM($Y1331:FP1331)&lt;=0,0,IF((FQ1327-SUM($Y1331:FP1331))&gt;=(FQ1184-SUM($Y1331:FP1331)),IF(FQ1184&lt;=$W$1181*10,FQ1184-SUM($Y1331:FP1331),$W$1181*10-SUM($Y1331:FP1331)),IF(FQ1327&lt;=$W$1181*10,FQ1327-SUM($Y1331:FP1331),$W$1181*10-SUM($Y1331:FP1331)))))))))))</f>
        <v>0</v>
      </c>
      <c r="FR1331" s="551">
        <f>IF(FR$8="",0,IF(SUM(FR1193:$GZ1193)&gt;(MIN(FS1184:$GZ1184)-FR1184),0,IF(FR1184&lt;=0,0,IF(FR1184&gt;MIN(FS1184:$GZ1184),0,IF(FR1327&lt;=0,0,IF(FR1327&gt;MIN(FS1327:$GZ1327),0,IF(FR1327-SUM($Y1331:FQ1331)&lt;=0,0,IF(FR1184-SUM($Y1331:FQ1331)&lt;=0,0,IF((FR1327-SUM($Y1331:FQ1331))&gt;=(FR1184-SUM($Y1331:FQ1331)),IF(FR1184&lt;=$W$1181*10,FR1184-SUM($Y1331:FQ1331),$W$1181*10-SUM($Y1331:FQ1331)),IF(FR1327&lt;=$W$1181*10,FR1327-SUM($Y1331:FQ1331),$W$1181*10-SUM($Y1331:FQ1331)))))))))))</f>
        <v>0</v>
      </c>
      <c r="FS1331" s="551">
        <f>IF(FS$8="",0,IF(SUM(FS1193:$GZ1193)&gt;(MIN(FT1184:$GZ1184)-FS1184),0,IF(FS1184&lt;=0,0,IF(FS1184&gt;MIN(FT1184:$GZ1184),0,IF(FS1327&lt;=0,0,IF(FS1327&gt;MIN(FT1327:$GZ1327),0,IF(FS1327-SUM($Y1331:FR1331)&lt;=0,0,IF(FS1184-SUM($Y1331:FR1331)&lt;=0,0,IF((FS1327-SUM($Y1331:FR1331))&gt;=(FS1184-SUM($Y1331:FR1331)),IF(FS1184&lt;=$W$1181*10,FS1184-SUM($Y1331:FR1331),$W$1181*10-SUM($Y1331:FR1331)),IF(FS1327&lt;=$W$1181*10,FS1327-SUM($Y1331:FR1331),$W$1181*10-SUM($Y1331:FR1331)))))))))))</f>
        <v>0</v>
      </c>
      <c r="FT1331" s="551">
        <f>IF(FT$8="",0,IF(SUM(FT1193:$GZ1193)&gt;(MIN(FU1184:$GZ1184)-FT1184),0,IF(FT1184&lt;=0,0,IF(FT1184&gt;MIN(FU1184:$GZ1184),0,IF(FT1327&lt;=0,0,IF(FT1327&gt;MIN(FU1327:$GZ1327),0,IF(FT1327-SUM($Y1331:FS1331)&lt;=0,0,IF(FT1184-SUM($Y1331:FS1331)&lt;=0,0,IF((FT1327-SUM($Y1331:FS1331))&gt;=(FT1184-SUM($Y1331:FS1331)),IF(FT1184&lt;=$W$1181*10,FT1184-SUM($Y1331:FS1331),$W$1181*10-SUM($Y1331:FS1331)),IF(FT1327&lt;=$W$1181*10,FT1327-SUM($Y1331:FS1331),$W$1181*10-SUM($Y1331:FS1331)))))))))))</f>
        <v>0</v>
      </c>
      <c r="FU1331" s="551">
        <f>IF(FU$8="",0,IF(SUM(FU1193:$GZ1193)&gt;(MIN(FV1184:$GZ1184)-FU1184),0,IF(FU1184&lt;=0,0,IF(FU1184&gt;MIN(FV1184:$GZ1184),0,IF(FU1327&lt;=0,0,IF(FU1327&gt;MIN(FV1327:$GZ1327),0,IF(FU1327-SUM($Y1331:FT1331)&lt;=0,0,IF(FU1184-SUM($Y1331:FT1331)&lt;=0,0,IF((FU1327-SUM($Y1331:FT1331))&gt;=(FU1184-SUM($Y1331:FT1331)),IF(FU1184&lt;=$W$1181*10,FU1184-SUM($Y1331:FT1331),$W$1181*10-SUM($Y1331:FT1331)),IF(FU1327&lt;=$W$1181*10,FU1327-SUM($Y1331:FT1331),$W$1181*10-SUM($Y1331:FT1331)))))))))))</f>
        <v>0</v>
      </c>
      <c r="FV1331" s="551">
        <f>IF(FV$8="",0,IF(SUM(FV1193:$GZ1193)&gt;(MIN(FW1184:$GZ1184)-FV1184),0,IF(FV1184&lt;=0,0,IF(FV1184&gt;MIN(FW1184:$GZ1184),0,IF(FV1327&lt;=0,0,IF(FV1327&gt;MIN(FW1327:$GZ1327),0,IF(FV1327-SUM($Y1331:FU1331)&lt;=0,0,IF(FV1184-SUM($Y1331:FU1331)&lt;=0,0,IF((FV1327-SUM($Y1331:FU1331))&gt;=(FV1184-SUM($Y1331:FU1331)),IF(FV1184&lt;=$W$1181*10,FV1184-SUM($Y1331:FU1331),$W$1181*10-SUM($Y1331:FU1331)),IF(FV1327&lt;=$W$1181*10,FV1327-SUM($Y1331:FU1331),$W$1181*10-SUM($Y1331:FU1331)))))))))))</f>
        <v>0</v>
      </c>
      <c r="FW1331" s="551">
        <f>IF(FW$8="",0,IF(SUM(FW1193:$GZ1193)&gt;(MIN(FX1184:$GZ1184)-FW1184),0,IF(FW1184&lt;=0,0,IF(FW1184&gt;MIN(FX1184:$GZ1184),0,IF(FW1327&lt;=0,0,IF(FW1327&gt;MIN(FX1327:$GZ1327),0,IF(FW1327-SUM($Y1331:FV1331)&lt;=0,0,IF(FW1184-SUM($Y1331:FV1331)&lt;=0,0,IF((FW1327-SUM($Y1331:FV1331))&gt;=(FW1184-SUM($Y1331:FV1331)),IF(FW1184&lt;=$W$1181*10,FW1184-SUM($Y1331:FV1331),$W$1181*10-SUM($Y1331:FV1331)),IF(FW1327&lt;=$W$1181*10,FW1327-SUM($Y1331:FV1331),$W$1181*10-SUM($Y1331:FV1331)))))))))))</f>
        <v>0</v>
      </c>
      <c r="FX1331" s="551">
        <f>IF(FX$8="",0,IF(SUM(FX1193:$GZ1193)&gt;(MIN(FY1184:$GZ1184)-FX1184),0,IF(FX1184&lt;=0,0,IF(FX1184&gt;MIN(FY1184:$GZ1184),0,IF(FX1327&lt;=0,0,IF(FX1327&gt;MIN(FY1327:$GZ1327),0,IF(FX1327-SUM($Y1331:FW1331)&lt;=0,0,IF(FX1184-SUM($Y1331:FW1331)&lt;=0,0,IF((FX1327-SUM($Y1331:FW1331))&gt;=(FX1184-SUM($Y1331:FW1331)),IF(FX1184&lt;=$W$1181*10,FX1184-SUM($Y1331:FW1331),$W$1181*10-SUM($Y1331:FW1331)),IF(FX1327&lt;=$W$1181*10,FX1327-SUM($Y1331:FW1331),$W$1181*10-SUM($Y1331:FW1331)))))))))))</f>
        <v>0</v>
      </c>
      <c r="FY1331" s="551">
        <f>IF(FY$8="",0,IF(SUM(FY1193:$GZ1193)&gt;(MIN(FZ1184:$GZ1184)-FY1184),0,IF(FY1184&lt;=0,0,IF(FY1184&gt;MIN(FZ1184:$GZ1184),0,IF(FY1327&lt;=0,0,IF(FY1327&gt;MIN(FZ1327:$GZ1327),0,IF(FY1327-SUM($Y1331:FX1331)&lt;=0,0,IF(FY1184-SUM($Y1331:FX1331)&lt;=0,0,IF((FY1327-SUM($Y1331:FX1331))&gt;=(FY1184-SUM($Y1331:FX1331)),IF(FY1184&lt;=$W$1181*10,FY1184-SUM($Y1331:FX1331),$W$1181*10-SUM($Y1331:FX1331)),IF(FY1327&lt;=$W$1181*10,FY1327-SUM($Y1331:FX1331),$W$1181*10-SUM($Y1331:FX1331)))))))))))</f>
        <v>0</v>
      </c>
      <c r="FZ1331" s="551">
        <f>IF(FZ$8="",0,IF(SUM(FZ1193:$GZ1193)&gt;(MIN(GA1184:$GZ1184)-FZ1184),0,IF(FZ1184&lt;=0,0,IF(FZ1184&gt;MIN(GA1184:$GZ1184),0,IF(FZ1327&lt;=0,0,IF(FZ1327&gt;MIN(GA1327:$GZ1327),0,IF(FZ1327-SUM($Y1331:FY1331)&lt;=0,0,IF(FZ1184-SUM($Y1331:FY1331)&lt;=0,0,IF((FZ1327-SUM($Y1331:FY1331))&gt;=(FZ1184-SUM($Y1331:FY1331)),IF(FZ1184&lt;=$W$1181*10,FZ1184-SUM($Y1331:FY1331),$W$1181*10-SUM($Y1331:FY1331)),IF(FZ1327&lt;=$W$1181*10,FZ1327-SUM($Y1331:FY1331),$W$1181*10-SUM($Y1331:FY1331)))))))))))</f>
        <v>0</v>
      </c>
      <c r="GA1331" s="551">
        <f>IF(GA$8="",0,IF(SUM(GA1193:$GZ1193)&gt;(MIN(GB1184:$GZ1184)-GA1184),0,IF(GA1184&lt;=0,0,IF(GA1184&gt;MIN(GB1184:$GZ1184),0,IF(GA1327&lt;=0,0,IF(GA1327&gt;MIN(GB1327:$GZ1327),0,IF(GA1327-SUM($Y1331:FZ1331)&lt;=0,0,IF(GA1184-SUM($Y1331:FZ1331)&lt;=0,0,IF((GA1327-SUM($Y1331:FZ1331))&gt;=(GA1184-SUM($Y1331:FZ1331)),IF(GA1184&lt;=$W$1181*10,GA1184-SUM($Y1331:FZ1331),$W$1181*10-SUM($Y1331:FZ1331)),IF(GA1327&lt;=$W$1181*10,GA1327-SUM($Y1331:FZ1331),$W$1181*10-SUM($Y1331:FZ1331)))))))))))</f>
        <v>0</v>
      </c>
      <c r="GB1331" s="551">
        <f>IF(GB$8="",0,IF(SUM(GB1193:$GZ1193)&gt;(MIN(GC1184:$GZ1184)-GB1184),0,IF(GB1184&lt;=0,0,IF(GB1184&gt;MIN(GC1184:$GZ1184),0,IF(GB1327&lt;=0,0,IF(GB1327&gt;MIN(GC1327:$GZ1327),0,IF(GB1327-SUM($Y1331:GA1331)&lt;=0,0,IF(GB1184-SUM($Y1331:GA1331)&lt;=0,0,IF((GB1327-SUM($Y1331:GA1331))&gt;=(GB1184-SUM($Y1331:GA1331)),IF(GB1184&lt;=$W$1181*10,GB1184-SUM($Y1331:GA1331),$W$1181*10-SUM($Y1331:GA1331)),IF(GB1327&lt;=$W$1181*10,GB1327-SUM($Y1331:GA1331),$W$1181*10-SUM($Y1331:GA1331)))))))))))</f>
        <v>0</v>
      </c>
      <c r="GC1331" s="551">
        <f>IF(GC$8="",0,IF(SUM(GC1193:$GZ1193)&gt;(MIN(GD1184:$GZ1184)-GC1184),0,IF(GC1184&lt;=0,0,IF(GC1184&gt;MIN(GD1184:$GZ1184),0,IF(GC1327&lt;=0,0,IF(GC1327&gt;MIN(GD1327:$GZ1327),0,IF(GC1327-SUM($Y1331:GB1331)&lt;=0,0,IF(GC1184-SUM($Y1331:GB1331)&lt;=0,0,IF((GC1327-SUM($Y1331:GB1331))&gt;=(GC1184-SUM($Y1331:GB1331)),IF(GC1184&lt;=$W$1181*10,GC1184-SUM($Y1331:GB1331),$W$1181*10-SUM($Y1331:GB1331)),IF(GC1327&lt;=$W$1181*10,GC1327-SUM($Y1331:GB1331),$W$1181*10-SUM($Y1331:GB1331)))))))))))</f>
        <v>0</v>
      </c>
      <c r="GD1331" s="551">
        <f>IF(GD$8="",0,IF(SUM(GD1193:$GZ1193)&gt;(MIN(GE1184:$GZ1184)-GD1184),0,IF(GD1184&lt;=0,0,IF(GD1184&gt;MIN(GE1184:$GZ1184),0,IF(GD1327&lt;=0,0,IF(GD1327&gt;MIN(GE1327:$GZ1327),0,IF(GD1327-SUM($Y1331:GC1331)&lt;=0,0,IF(GD1184-SUM($Y1331:GC1331)&lt;=0,0,IF((GD1327-SUM($Y1331:GC1331))&gt;=(GD1184-SUM($Y1331:GC1331)),IF(GD1184&lt;=$W$1181*10,GD1184-SUM($Y1331:GC1331),$W$1181*10-SUM($Y1331:GC1331)),IF(GD1327&lt;=$W$1181*10,GD1327-SUM($Y1331:GC1331),$W$1181*10-SUM($Y1331:GC1331)))))))))))</f>
        <v>0</v>
      </c>
      <c r="GE1331" s="551">
        <f>IF(GE$8="",0,IF(SUM(GE1193:$GZ1193)&gt;(MIN(GF1184:$GZ1184)-GE1184),0,IF(GE1184&lt;=0,0,IF(GE1184&gt;MIN(GF1184:$GZ1184),0,IF(GE1327&lt;=0,0,IF(GE1327&gt;MIN(GF1327:$GZ1327),0,IF(GE1327-SUM($Y1331:GD1331)&lt;=0,0,IF(GE1184-SUM($Y1331:GD1331)&lt;=0,0,IF((GE1327-SUM($Y1331:GD1331))&gt;=(GE1184-SUM($Y1331:GD1331)),IF(GE1184&lt;=$W$1181*10,GE1184-SUM($Y1331:GD1331),$W$1181*10-SUM($Y1331:GD1331)),IF(GE1327&lt;=$W$1181*10,GE1327-SUM($Y1331:GD1331),$W$1181*10-SUM($Y1331:GD1331)))))))))))</f>
        <v>0</v>
      </c>
      <c r="GF1331" s="551">
        <f>IF(GF$8="",0,IF(SUM(GF1193:$GZ1193)&gt;(MIN(GG1184:$GZ1184)-GF1184),0,IF(GF1184&lt;=0,0,IF(GF1184&gt;MIN(GG1184:$GZ1184),0,IF(GF1327&lt;=0,0,IF(GF1327&gt;MIN(GG1327:$GZ1327),0,IF(GF1327-SUM($Y1331:GE1331)&lt;=0,0,IF(GF1184-SUM($Y1331:GE1331)&lt;=0,0,IF((GF1327-SUM($Y1331:GE1331))&gt;=(GF1184-SUM($Y1331:GE1331)),IF(GF1184&lt;=$W$1181*10,GF1184-SUM($Y1331:GE1331),$W$1181*10-SUM($Y1331:GE1331)),IF(GF1327&lt;=$W$1181*10,GF1327-SUM($Y1331:GE1331),$W$1181*10-SUM($Y1331:GE1331)))))))))))</f>
        <v>0</v>
      </c>
      <c r="GG1331" s="551">
        <f>IF(GG$8="",0,IF(SUM(GG1193:$GZ1193)&gt;(MIN(GH1184:$GZ1184)-GG1184),0,IF(GG1184&lt;=0,0,IF(GG1184&gt;MIN(GH1184:$GZ1184),0,IF(GG1327&lt;=0,0,IF(GG1327&gt;MIN(GH1327:$GZ1327),0,IF(GG1327-SUM($Y1331:GF1331)&lt;=0,0,IF(GG1184-SUM($Y1331:GF1331)&lt;=0,0,IF((GG1327-SUM($Y1331:GF1331))&gt;=(GG1184-SUM($Y1331:GF1331)),IF(GG1184&lt;=$W$1181*10,GG1184-SUM($Y1331:GF1331),$W$1181*10-SUM($Y1331:GF1331)),IF(GG1327&lt;=$W$1181*10,GG1327-SUM($Y1331:GF1331),$W$1181*10-SUM($Y1331:GF1331)))))))))))</f>
        <v>0</v>
      </c>
      <c r="GH1331" s="551">
        <f>IF(GH$8="",0,IF(SUM(GH1193:$GZ1193)&gt;(MIN(GI1184:$GZ1184)-GH1184),0,IF(GH1184&lt;=0,0,IF(GH1184&gt;MIN(GI1184:$GZ1184),0,IF(GH1327&lt;=0,0,IF(GH1327&gt;MIN(GI1327:$GZ1327),0,IF(GH1327-SUM($Y1331:GG1331)&lt;=0,0,IF(GH1184-SUM($Y1331:GG1331)&lt;=0,0,IF((GH1327-SUM($Y1331:GG1331))&gt;=(GH1184-SUM($Y1331:GG1331)),IF(GH1184&lt;=$W$1181*10,GH1184-SUM($Y1331:GG1331),$W$1181*10-SUM($Y1331:GG1331)),IF(GH1327&lt;=$W$1181*10,GH1327-SUM($Y1331:GG1331),$W$1181*10-SUM($Y1331:GG1331)))))))))))</f>
        <v>0</v>
      </c>
      <c r="GI1331" s="551">
        <f>IF(GI$8="",0,IF(SUM(GI1193:$GZ1193)&gt;(MIN(GJ1184:$GZ1184)-GI1184),0,IF(GI1184&lt;=0,0,IF(GI1184&gt;MIN(GJ1184:$GZ1184),0,IF(GI1327&lt;=0,0,IF(GI1327&gt;MIN(GJ1327:$GZ1327),0,IF(GI1327-SUM($Y1331:GH1331)&lt;=0,0,IF(GI1184-SUM($Y1331:GH1331)&lt;=0,0,IF((GI1327-SUM($Y1331:GH1331))&gt;=(GI1184-SUM($Y1331:GH1331)),IF(GI1184&lt;=$W$1181*10,GI1184-SUM($Y1331:GH1331),$W$1181*10-SUM($Y1331:GH1331)),IF(GI1327&lt;=$W$1181*10,GI1327-SUM($Y1331:GH1331),$W$1181*10-SUM($Y1331:GH1331)))))))))))</f>
        <v>0</v>
      </c>
      <c r="GJ1331" s="551">
        <f>IF(GJ$8="",0,IF(SUM(GJ1193:$GZ1193)&gt;(MIN(GK1184:$GZ1184)-GJ1184),0,IF(GJ1184&lt;=0,0,IF(GJ1184&gt;MIN(GK1184:$GZ1184),0,IF(GJ1327&lt;=0,0,IF(GJ1327&gt;MIN(GK1327:$GZ1327),0,IF(GJ1327-SUM($Y1331:GI1331)&lt;=0,0,IF(GJ1184-SUM($Y1331:GI1331)&lt;=0,0,IF((GJ1327-SUM($Y1331:GI1331))&gt;=(GJ1184-SUM($Y1331:GI1331)),IF(GJ1184&lt;=$W$1181*10,GJ1184-SUM($Y1331:GI1331),$W$1181*10-SUM($Y1331:GI1331)),IF(GJ1327&lt;=$W$1181*10,GJ1327-SUM($Y1331:GI1331),$W$1181*10-SUM($Y1331:GI1331)))))))))))</f>
        <v>0</v>
      </c>
      <c r="GK1331" s="551">
        <f>IF(GK$8="",0,IF(SUM(GK1193:$GZ1193)&gt;(MIN(GL1184:$GZ1184)-GK1184),0,IF(GK1184&lt;=0,0,IF(GK1184&gt;MIN(GL1184:$GZ1184),0,IF(GK1327&lt;=0,0,IF(GK1327&gt;MIN(GL1327:$GZ1327),0,IF(GK1327-SUM($Y1331:GJ1331)&lt;=0,0,IF(GK1184-SUM($Y1331:GJ1331)&lt;=0,0,IF((GK1327-SUM($Y1331:GJ1331))&gt;=(GK1184-SUM($Y1331:GJ1331)),IF(GK1184&lt;=$W$1181*10,GK1184-SUM($Y1331:GJ1331),$W$1181*10-SUM($Y1331:GJ1331)),IF(GK1327&lt;=$W$1181*10,GK1327-SUM($Y1331:GJ1331),$W$1181*10-SUM($Y1331:GJ1331)))))))))))</f>
        <v>0</v>
      </c>
      <c r="GL1331" s="551">
        <f>IF(GL$8="",0,IF(SUM(GL1193:$GZ1193)&gt;(MIN(GM1184:$GZ1184)-GL1184),0,IF(GL1184&lt;=0,0,IF(GL1184&gt;MIN(GM1184:$GZ1184),0,IF(GL1327&lt;=0,0,IF(GL1327&gt;MIN(GM1327:$GZ1327),0,IF(GL1327-SUM($Y1331:GK1331)&lt;=0,0,IF(GL1184-SUM($Y1331:GK1331)&lt;=0,0,IF((GL1327-SUM($Y1331:GK1331))&gt;=(GL1184-SUM($Y1331:GK1331)),IF(GL1184&lt;=$W$1181*10,GL1184-SUM($Y1331:GK1331),$W$1181*10-SUM($Y1331:GK1331)),IF(GL1327&lt;=$W$1181*10,GL1327-SUM($Y1331:GK1331),$W$1181*10-SUM($Y1331:GK1331)))))))))))</f>
        <v>0</v>
      </c>
      <c r="GM1331" s="551">
        <f>IF(GM$8="",0,IF(SUM(GM1193:$GZ1193)&gt;(MIN(GN1184:$GZ1184)-GM1184),0,IF(GM1184&lt;=0,0,IF(GM1184&gt;MIN(GN1184:$GZ1184),0,IF(GM1327&lt;=0,0,IF(GM1327&gt;MIN(GN1327:$GZ1327),0,IF(GM1327-SUM($Y1331:GL1331)&lt;=0,0,IF(GM1184-SUM($Y1331:GL1331)&lt;=0,0,IF((GM1327-SUM($Y1331:GL1331))&gt;=(GM1184-SUM($Y1331:GL1331)),IF(GM1184&lt;=$W$1181*10,GM1184-SUM($Y1331:GL1331),$W$1181*10-SUM($Y1331:GL1331)),IF(GM1327&lt;=$W$1181*10,GM1327-SUM($Y1331:GL1331),$W$1181*10-SUM($Y1331:GL1331)))))))))))</f>
        <v>0</v>
      </c>
      <c r="GN1331" s="551">
        <f>IF(GN$8="",0,IF(SUM(GN1193:$GZ1193)&gt;(MIN(GO1184:$GZ1184)-GN1184),0,IF(GN1184&lt;=0,0,IF(GN1184&gt;MIN(GO1184:$GZ1184),0,IF(GN1327&lt;=0,0,IF(GN1327&gt;MIN(GO1327:$GZ1327),0,IF(GN1327-SUM($Y1331:GM1331)&lt;=0,0,IF(GN1184-SUM($Y1331:GM1331)&lt;=0,0,IF((GN1327-SUM($Y1331:GM1331))&gt;=(GN1184-SUM($Y1331:GM1331)),IF(GN1184&lt;=$W$1181*10,GN1184-SUM($Y1331:GM1331),$W$1181*10-SUM($Y1331:GM1331)),IF(GN1327&lt;=$W$1181*10,GN1327-SUM($Y1331:GM1331),$W$1181*10-SUM($Y1331:GM1331)))))))))))</f>
        <v>0</v>
      </c>
      <c r="GO1331" s="551">
        <f>IF(GO$8="",0,IF(SUM(GO1193:$GZ1193)&gt;(MIN(GP1184:$GZ1184)-GO1184),0,IF(GO1184&lt;=0,0,IF(GO1184&gt;MIN(GP1184:$GZ1184),0,IF(GO1327&lt;=0,0,IF(GO1327&gt;MIN(GP1327:$GZ1327),0,IF(GO1327-SUM($Y1331:GN1331)&lt;=0,0,IF(GO1184-SUM($Y1331:GN1331)&lt;=0,0,IF((GO1327-SUM($Y1331:GN1331))&gt;=(GO1184-SUM($Y1331:GN1331)),IF(GO1184&lt;=$W$1181*10,GO1184-SUM($Y1331:GN1331),$W$1181*10-SUM($Y1331:GN1331)),IF(GO1327&lt;=$W$1181*10,GO1327-SUM($Y1331:GN1331),$W$1181*10-SUM($Y1331:GN1331)))))))))))</f>
        <v>0</v>
      </c>
      <c r="GP1331" s="551">
        <f>IF(GP$8="",0,IF(SUM(GP1193:$GZ1193)&gt;(MIN(GQ1184:$GZ1184)-GP1184),0,IF(GP1184&lt;=0,0,IF(GP1184&gt;MIN(GQ1184:$GZ1184),0,IF(GP1327&lt;=0,0,IF(GP1327&gt;MIN(GQ1327:$GZ1327),0,IF(GP1327-SUM($Y1331:GO1331)&lt;=0,0,IF(GP1184-SUM($Y1331:GO1331)&lt;=0,0,IF((GP1327-SUM($Y1331:GO1331))&gt;=(GP1184-SUM($Y1331:GO1331)),IF(GP1184&lt;=$W$1181*10,GP1184-SUM($Y1331:GO1331),$W$1181*10-SUM($Y1331:GO1331)),IF(GP1327&lt;=$W$1181*10,GP1327-SUM($Y1331:GO1331),$W$1181*10-SUM($Y1331:GO1331)))))))))))</f>
        <v>0</v>
      </c>
      <c r="GQ1331" s="551">
        <f>IF(GQ$8="",0,IF(SUM(GQ1193:$GZ1193)&gt;(MIN(GR1184:$GZ1184)-GQ1184),0,IF(GQ1184&lt;=0,0,IF(GQ1184&gt;MIN(GR1184:$GZ1184),0,IF(GQ1327&lt;=0,0,IF(GQ1327&gt;MIN(GR1327:$GZ1327),0,IF(GQ1327-SUM($Y1331:GP1331)&lt;=0,0,IF(GQ1184-SUM($Y1331:GP1331)&lt;=0,0,IF((GQ1327-SUM($Y1331:GP1331))&gt;=(GQ1184-SUM($Y1331:GP1331)),IF(GQ1184&lt;=$W$1181*10,GQ1184-SUM($Y1331:GP1331),$W$1181*10-SUM($Y1331:GP1331)),IF(GQ1327&lt;=$W$1181*10,GQ1327-SUM($Y1331:GP1331),$W$1181*10-SUM($Y1331:GP1331)))))))))))</f>
        <v>0</v>
      </c>
      <c r="GR1331" s="551">
        <f>IF(GR$8="",0,IF(SUM(GR1193:$GZ1193)&gt;(MIN(GS1184:$GZ1184)-GR1184),0,IF(GR1184&lt;=0,0,IF(GR1184&gt;MIN(GS1184:$GZ1184),0,IF(GR1327&lt;=0,0,IF(GR1327&gt;MIN(GS1327:$GZ1327),0,IF(GR1327-SUM($Y1331:GQ1331)&lt;=0,0,IF(GR1184-SUM($Y1331:GQ1331)&lt;=0,0,IF((GR1327-SUM($Y1331:GQ1331))&gt;=(GR1184-SUM($Y1331:GQ1331)),IF(GR1184&lt;=$W$1181*10,GR1184-SUM($Y1331:GQ1331),$W$1181*10-SUM($Y1331:GQ1331)),IF(GR1327&lt;=$W$1181*10,GR1327-SUM($Y1331:GQ1331),$W$1181*10-SUM($Y1331:GQ1331)))))))))))</f>
        <v>0</v>
      </c>
      <c r="GS1331" s="551">
        <f>IF(GS$8="",0,IF(SUM(GS1193:$GZ1193)&gt;(MIN(GT1184:$GZ1184)-GS1184),0,IF(GS1184&lt;=0,0,IF(GS1184&gt;MIN(GT1184:$GZ1184),0,IF(GS1327&lt;=0,0,IF(GS1327&gt;MIN(GT1327:$GZ1327),0,IF(GS1327-SUM($Y1331:GR1331)&lt;=0,0,IF(GS1184-SUM($Y1331:GR1331)&lt;=0,0,IF((GS1327-SUM($Y1331:GR1331))&gt;=(GS1184-SUM($Y1331:GR1331)),IF(GS1184&lt;=$W$1181*10,GS1184-SUM($Y1331:GR1331),$W$1181*10-SUM($Y1331:GR1331)),IF(GS1327&lt;=$W$1181*10,GS1327-SUM($Y1331:GR1331),$W$1181*10-SUM($Y1331:GR1331)))))))))))</f>
        <v>0</v>
      </c>
      <c r="GT1331" s="551">
        <f>IF(GT$8="",0,IF(SUM(GT1193:$GZ1193)&gt;(MIN(GU1184:$GZ1184)-GT1184),0,IF(GT1184&lt;=0,0,IF(GT1184&gt;MIN(GU1184:$GZ1184),0,IF(GT1327&lt;=0,0,IF(GT1327&gt;MIN(GU1327:$GZ1327),0,IF(GT1327-SUM($Y1331:GS1331)&lt;=0,0,IF(GT1184-SUM($Y1331:GS1331)&lt;=0,0,IF((GT1327-SUM($Y1331:GS1331))&gt;=(GT1184-SUM($Y1331:GS1331)),IF(GT1184&lt;=$W$1181*10,GT1184-SUM($Y1331:GS1331),$W$1181*10-SUM($Y1331:GS1331)),IF(GT1327&lt;=$W$1181*10,GT1327-SUM($Y1331:GS1331),$W$1181*10-SUM($Y1331:GS1331)))))))))))</f>
        <v>0</v>
      </c>
      <c r="GU1331" s="551">
        <f>IF(GU$8="",0,IF(SUM(GU1193:$GZ1193)&gt;(MIN(GV1184:$GZ1184)-GU1184),0,IF(GU1184&lt;=0,0,IF(GU1184&gt;MIN(GV1184:$GZ1184),0,IF(GU1327&lt;=0,0,IF(GU1327&gt;MIN(GV1327:$GZ1327),0,IF(GU1327-SUM($Y1331:GT1331)&lt;=0,0,IF(GU1184-SUM($Y1331:GT1331)&lt;=0,0,IF((GU1327-SUM($Y1331:GT1331))&gt;=(GU1184-SUM($Y1331:GT1331)),IF(GU1184&lt;=$W$1181*10,GU1184-SUM($Y1331:GT1331),$W$1181*10-SUM($Y1331:GT1331)),IF(GU1327&lt;=$W$1181*10,GU1327-SUM($Y1331:GT1331),$W$1181*10-SUM($Y1331:GT1331)))))))))))</f>
        <v>0</v>
      </c>
      <c r="GV1331" s="551">
        <f>IF(GV$8="",0,IF(SUM(GV1193:$GZ1193)&gt;(MIN(GW1184:$GZ1184)-GV1184),0,IF(GV1184&lt;=0,0,IF(GV1184&gt;MIN(GW1184:$GZ1184),0,IF(GV1327&lt;=0,0,IF(GV1327&gt;MIN(GW1327:$GZ1327),0,IF(GV1327-SUM($Y1331:GU1331)&lt;=0,0,IF(GV1184-SUM($Y1331:GU1331)&lt;=0,0,IF((GV1327-SUM($Y1331:GU1331))&gt;=(GV1184-SUM($Y1331:GU1331)),IF(GV1184&lt;=$W$1181*10,GV1184-SUM($Y1331:GU1331),$W$1181*10-SUM($Y1331:GU1331)),IF(GV1327&lt;=$W$1181*10,GV1327-SUM($Y1331:GU1331),$W$1181*10-SUM($Y1331:GU1331)))))))))))</f>
        <v>0</v>
      </c>
      <c r="GW1331" s="551">
        <f>IF(GW$8="",0,IF(SUM(GW1193:$GZ1193)&gt;(MIN(GX1184:$GZ1184)-GW1184),0,IF(GW1184&lt;=0,0,IF(GW1184&gt;MIN(GX1184:$GZ1184),0,IF(GW1327&lt;=0,0,IF(GW1327&gt;MIN(GX1327:$GZ1327),0,IF(GW1327-SUM($Y1331:GV1331)&lt;=0,0,IF(GW1184-SUM($Y1331:GV1331)&lt;=0,0,IF((GW1327-SUM($Y1331:GV1331))&gt;=(GW1184-SUM($Y1331:GV1331)),IF(GW1184&lt;=$W$1181*10,GW1184-SUM($Y1331:GV1331),$W$1181*10-SUM($Y1331:GV1331)),IF(GW1327&lt;=$W$1181*10,GW1327-SUM($Y1331:GV1331),$W$1181*10-SUM($Y1331:GV1331)))))))))))</f>
        <v>0</v>
      </c>
      <c r="GX1331" s="551">
        <f>IF(GX$8="",0,IF(SUM(GX1193:$GZ1193)&gt;(MIN(GY1184:$GZ1184)-GX1184),0,IF(GX1184&lt;=0,0,IF(GX1184&gt;MIN(GY1184:$GZ1184),0,IF(GX1327&lt;=0,0,IF(GX1327&gt;MIN(GY1327:$GZ1327),0,IF(GX1327-SUM($Y1331:GW1331)&lt;=0,0,IF(GX1184-SUM($Y1331:GW1331)&lt;=0,0,IF((GX1327-SUM($Y1331:GW1331))&gt;=(GX1184-SUM($Y1331:GW1331)),IF(GX1184&lt;=$W$1181*10,GX1184-SUM($Y1331:GW1331),$W$1181*10-SUM($Y1331:GW1331)),IF(GX1327&lt;=$W$1181*10,GX1327-SUM($Y1331:GW1331),$W$1181*10-SUM($Y1331:GW1331)))))))))))</f>
        <v>0</v>
      </c>
      <c r="GY1331" s="551">
        <f>IF(GY$8="",0,IF(SUM(GY1193:$GZ1193)&gt;(MIN(GZ1184:$GZ1184)-GY1184),0,IF(GY1184&lt;=0,0,IF(GY1184&gt;MIN(GZ1184:$GZ1184),0,IF(GY1327&lt;=0,0,IF(GY1327&gt;MIN(GZ1327:$GZ1327),0,IF(GY1327-SUM($Y1331:GX1331)&lt;=0,0,IF(GY1184-SUM($Y1331:GX1331)&lt;=0,0,IF((GY1327-SUM($Y1331:GX1331))&gt;=(GY1184-SUM($Y1331:GX1331)),IF(GY1184&lt;=$W$1181*10,GY1184-SUM($Y1331:GX1331),$W$1181*10-SUM($Y1331:GX1331)),IF(GY1327&lt;=$W$1181*10,GY1327-SUM($Y1331:GX1331),$W$1181*10-SUM($Y1331:GX1331)))))))))))</f>
        <v>0</v>
      </c>
      <c r="GZ1331" s="551">
        <f>IF(GZ$8="",0,IF(SUM(GZ1193:$GZ1193)&gt;(MIN($GZ1184:HA1184)-GZ1184),0,IF(GZ1184&lt;=0,0,IF(GZ1184&gt;MIN($GZ1184:HA1184),0,IF(GZ1327&lt;=0,0,IF(GZ1327&gt;MIN($GZ1327:HA1327),0,IF(GZ1327-SUM($Y1331:GY1331)&lt;=0,0,IF(GZ1184-SUM($Y1331:GY1331)&lt;=0,0,IF((GZ1327-SUM($Y1331:GY1331))&gt;=(GZ1184-SUM($Y1331:GY1331)),IF(GZ1184&lt;=$W$1181*10,GZ1184-SUM($Y1331:GY1331),$W$1181*10-SUM($Y1331:GY1331)),IF(GZ1327&lt;=$W$1181*10,GZ1327-SUM($Y1331:GY1331),$W$1181*10-SUM($Y1331:GY1331)))))))))))</f>
        <v>0</v>
      </c>
      <c r="HA1331" s="3"/>
      <c r="HB1331" s="3"/>
    </row>
    <row r="1332" spans="1:210" ht="7.2" customHeight="1" thickTop="1">
      <c r="A1332" s="1"/>
      <c r="B1332" s="1"/>
      <c r="C1332" s="1"/>
      <c r="D1332" s="1"/>
      <c r="E1332" s="263"/>
      <c r="F1332" s="48"/>
      <c r="G1332" s="231"/>
      <c r="H1332" s="1"/>
      <c r="I1332" s="1"/>
      <c r="J1332" s="1"/>
      <c r="K1332" s="1"/>
      <c r="L1332" s="1"/>
      <c r="M1332" s="5"/>
      <c r="N1332" s="1"/>
      <c r="O1332" s="1"/>
      <c r="P1332" s="5"/>
      <c r="Q1332" s="1"/>
      <c r="R1332" s="1"/>
      <c r="S1332" s="5"/>
      <c r="T1332" s="7"/>
      <c r="U1332" s="24"/>
      <c r="V1332" s="1"/>
      <c r="W1332" s="12"/>
      <c r="X1332" s="10"/>
      <c r="Y1332" s="46"/>
      <c r="Z1332" s="91"/>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4"/>
      <c r="BB1332" s="94"/>
      <c r="BC1332" s="94"/>
      <c r="BD1332" s="94"/>
      <c r="BE1332" s="94"/>
      <c r="BF1332" s="94"/>
      <c r="BG1332" s="94"/>
      <c r="BH1332" s="94"/>
      <c r="BI1332" s="94"/>
      <c r="BJ1332" s="94"/>
      <c r="BK1332" s="94"/>
      <c r="BL1332" s="94"/>
      <c r="BM1332" s="94"/>
      <c r="BN1332" s="94"/>
      <c r="BO1332" s="94"/>
      <c r="BP1332" s="94"/>
      <c r="BQ1332" s="94"/>
      <c r="BR1332" s="94"/>
      <c r="BS1332" s="94"/>
      <c r="BT1332" s="94"/>
      <c r="BU1332" s="94"/>
      <c r="BV1332" s="94"/>
      <c r="BW1332" s="94"/>
      <c r="BX1332" s="94"/>
      <c r="BY1332" s="94"/>
      <c r="BZ1332" s="94"/>
      <c r="CA1332" s="94"/>
      <c r="CB1332" s="94"/>
      <c r="CC1332" s="94"/>
      <c r="CD1332" s="94"/>
      <c r="CE1332" s="94"/>
      <c r="CF1332" s="94"/>
      <c r="CG1332" s="94"/>
      <c r="CH1332" s="94"/>
      <c r="CI1332" s="94"/>
      <c r="CJ1332" s="94"/>
      <c r="CK1332" s="94"/>
      <c r="CL1332" s="94"/>
      <c r="CM1332" s="94"/>
      <c r="CN1332" s="94"/>
      <c r="CO1332" s="94"/>
      <c r="CP1332" s="94"/>
      <c r="CQ1332" s="94"/>
      <c r="CR1332" s="94"/>
      <c r="CS1332" s="94"/>
      <c r="CT1332" s="94"/>
      <c r="CU1332" s="94"/>
      <c r="CV1332" s="94"/>
      <c r="CW1332" s="94"/>
      <c r="CX1332" s="94"/>
      <c r="CY1332" s="94"/>
      <c r="CZ1332" s="94"/>
      <c r="DA1332" s="94"/>
      <c r="DB1332" s="94"/>
      <c r="DC1332" s="94"/>
      <c r="DD1332" s="94"/>
      <c r="DE1332" s="94"/>
      <c r="DF1332" s="94"/>
      <c r="DG1332" s="94"/>
      <c r="DH1332" s="94"/>
      <c r="DI1332" s="94"/>
      <c r="DJ1332" s="94"/>
      <c r="DK1332" s="94"/>
      <c r="DL1332" s="94"/>
      <c r="DM1332" s="94"/>
      <c r="DN1332" s="94"/>
      <c r="DO1332" s="94"/>
      <c r="DP1332" s="94"/>
      <c r="DQ1332" s="94"/>
      <c r="DR1332" s="94"/>
      <c r="DS1332" s="94"/>
      <c r="DT1332" s="94"/>
      <c r="DU1332" s="94"/>
      <c r="DV1332" s="94"/>
      <c r="DW1332" s="94"/>
      <c r="DX1332" s="94"/>
      <c r="DY1332" s="94"/>
      <c r="DZ1332" s="94"/>
      <c r="EA1332" s="94"/>
      <c r="EB1332" s="94"/>
      <c r="EC1332" s="94"/>
      <c r="ED1332" s="94"/>
      <c r="EE1332" s="94"/>
      <c r="EF1332" s="94"/>
      <c r="EG1332" s="94"/>
      <c r="EH1332" s="94"/>
      <c r="EI1332" s="94"/>
      <c r="EJ1332" s="94"/>
      <c r="EK1332" s="94"/>
      <c r="EL1332" s="94"/>
      <c r="EM1332" s="94"/>
      <c r="EN1332" s="94"/>
      <c r="EO1332" s="94"/>
      <c r="EP1332" s="94"/>
      <c r="EQ1332" s="94"/>
      <c r="ER1332" s="94"/>
      <c r="ES1332" s="94"/>
      <c r="ET1332" s="94"/>
      <c r="EU1332" s="94"/>
      <c r="EV1332" s="94"/>
      <c r="EW1332" s="94"/>
      <c r="EX1332" s="94"/>
      <c r="EY1332" s="94"/>
      <c r="EZ1332" s="94"/>
      <c r="FA1332" s="94"/>
      <c r="FB1332" s="94"/>
      <c r="FC1332" s="94"/>
      <c r="FD1332" s="94"/>
      <c r="FE1332" s="94"/>
      <c r="FF1332" s="94"/>
      <c r="FG1332" s="94"/>
      <c r="FH1332" s="94"/>
      <c r="FI1332" s="94"/>
      <c r="FJ1332" s="94"/>
      <c r="FK1332" s="94"/>
      <c r="FL1332" s="94"/>
      <c r="FM1332" s="94"/>
      <c r="FN1332" s="94"/>
      <c r="FO1332" s="94"/>
      <c r="FP1332" s="94"/>
      <c r="FQ1332" s="94"/>
      <c r="FR1332" s="94"/>
      <c r="FS1332" s="94"/>
      <c r="FT1332" s="94"/>
      <c r="FU1332" s="94"/>
      <c r="FV1332" s="94"/>
      <c r="FW1332" s="94"/>
      <c r="FX1332" s="94"/>
      <c r="FY1332" s="94"/>
      <c r="FZ1332" s="94"/>
      <c r="GA1332" s="94"/>
      <c r="GB1332" s="94"/>
      <c r="GC1332" s="94"/>
      <c r="GD1332" s="94"/>
      <c r="GE1332" s="94"/>
      <c r="GF1332" s="94"/>
      <c r="GG1332" s="94"/>
      <c r="GH1332" s="94"/>
      <c r="GI1332" s="94"/>
      <c r="GJ1332" s="94"/>
      <c r="GK1332" s="94"/>
      <c r="GL1332" s="94"/>
      <c r="GM1332" s="94"/>
      <c r="GN1332" s="94"/>
      <c r="GO1332" s="94"/>
      <c r="GP1332" s="94"/>
      <c r="GQ1332" s="94"/>
      <c r="GR1332" s="94"/>
      <c r="GS1332" s="94"/>
      <c r="GT1332" s="94"/>
      <c r="GU1332" s="94"/>
      <c r="GV1332" s="94"/>
      <c r="GW1332" s="94"/>
      <c r="GX1332" s="94"/>
      <c r="GY1332" s="94"/>
      <c r="GZ1332" s="94"/>
      <c r="HA1332" s="1"/>
      <c r="HB1332" s="1"/>
    </row>
    <row r="1333" spans="1:210" ht="4.2" customHeight="1">
      <c r="A1333" s="1"/>
      <c r="B1333" s="1"/>
      <c r="C1333" s="1"/>
      <c r="D1333" s="1"/>
      <c r="E1333" s="263"/>
      <c r="F1333" s="48"/>
      <c r="G1333" s="231"/>
      <c r="H1333" s="1"/>
      <c r="I1333" s="1"/>
      <c r="J1333" s="1"/>
      <c r="K1333" s="1"/>
      <c r="L1333" s="1"/>
      <c r="M1333" s="5"/>
      <c r="N1333" s="1"/>
      <c r="O1333" s="1"/>
      <c r="P1333" s="5"/>
      <c r="Q1333" s="1"/>
      <c r="R1333" s="1"/>
      <c r="S1333" s="5"/>
      <c r="T1333" s="7"/>
      <c r="U1333" s="24"/>
      <c r="V1333" s="1"/>
      <c r="W1333" s="12"/>
      <c r="X1333" s="10"/>
      <c r="Y1333" s="46"/>
      <c r="Z1333" s="93"/>
      <c r="AA1333" s="94"/>
      <c r="AB1333" s="94"/>
      <c r="AC1333" s="94"/>
      <c r="AD1333" s="94"/>
      <c r="AE1333" s="94"/>
      <c r="AF1333" s="94"/>
      <c r="AG1333" s="94"/>
      <c r="AH1333" s="94"/>
      <c r="AI1333" s="94"/>
      <c r="AJ1333" s="94"/>
      <c r="AK1333" s="94"/>
      <c r="AL1333" s="94"/>
      <c r="AM1333" s="94"/>
      <c r="AN1333" s="94"/>
      <c r="AO1333" s="94"/>
      <c r="AP1333" s="94"/>
      <c r="AQ1333" s="94"/>
      <c r="AR1333" s="94"/>
      <c r="AS1333" s="94"/>
      <c r="AT1333" s="94"/>
      <c r="AU1333" s="94"/>
      <c r="AV1333" s="94"/>
      <c r="AW1333" s="94"/>
      <c r="AX1333" s="94"/>
      <c r="AY1333" s="94"/>
      <c r="AZ1333" s="94"/>
      <c r="BA1333" s="94"/>
      <c r="BB1333" s="94"/>
      <c r="BC1333" s="94"/>
      <c r="BD1333" s="94"/>
      <c r="BE1333" s="94"/>
      <c r="BF1333" s="94"/>
      <c r="BG1333" s="94"/>
      <c r="BH1333" s="94"/>
      <c r="BI1333" s="94"/>
      <c r="BJ1333" s="94"/>
      <c r="BK1333" s="94"/>
      <c r="BL1333" s="94"/>
      <c r="BM1333" s="94"/>
      <c r="BN1333" s="94"/>
      <c r="BO1333" s="94"/>
      <c r="BP1333" s="94"/>
      <c r="BQ1333" s="94"/>
      <c r="BR1333" s="94"/>
      <c r="BS1333" s="94"/>
      <c r="BT1333" s="94"/>
      <c r="BU1333" s="94"/>
      <c r="BV1333" s="94"/>
      <c r="BW1333" s="94"/>
      <c r="BX1333" s="94"/>
      <c r="BY1333" s="94"/>
      <c r="BZ1333" s="94"/>
      <c r="CA1333" s="94"/>
      <c r="CB1333" s="94"/>
      <c r="CC1333" s="94"/>
      <c r="CD1333" s="94"/>
      <c r="CE1333" s="94"/>
      <c r="CF1333" s="94"/>
      <c r="CG1333" s="94"/>
      <c r="CH1333" s="94"/>
      <c r="CI1333" s="94"/>
      <c r="CJ1333" s="94"/>
      <c r="CK1333" s="94"/>
      <c r="CL1333" s="94"/>
      <c r="CM1333" s="94"/>
      <c r="CN1333" s="94"/>
      <c r="CO1333" s="94"/>
      <c r="CP1333" s="94"/>
      <c r="CQ1333" s="94"/>
      <c r="CR1333" s="94"/>
      <c r="CS1333" s="94"/>
      <c r="CT1333" s="94"/>
      <c r="CU1333" s="94"/>
      <c r="CV1333" s="94"/>
      <c r="CW1333" s="94"/>
      <c r="CX1333" s="94"/>
      <c r="CY1333" s="94"/>
      <c r="CZ1333" s="94"/>
      <c r="DA1333" s="94"/>
      <c r="DB1333" s="94"/>
      <c r="DC1333" s="94"/>
      <c r="DD1333" s="94"/>
      <c r="DE1333" s="94"/>
      <c r="DF1333" s="94"/>
      <c r="DG1333" s="94"/>
      <c r="DH1333" s="94"/>
      <c r="DI1333" s="94"/>
      <c r="DJ1333" s="94"/>
      <c r="DK1333" s="94"/>
      <c r="DL1333" s="94"/>
      <c r="DM1333" s="94"/>
      <c r="DN1333" s="94"/>
      <c r="DO1333" s="94"/>
      <c r="DP1333" s="94"/>
      <c r="DQ1333" s="94"/>
      <c r="DR1333" s="94"/>
      <c r="DS1333" s="94"/>
      <c r="DT1333" s="94"/>
      <c r="DU1333" s="94"/>
      <c r="DV1333" s="94"/>
      <c r="DW1333" s="94"/>
      <c r="DX1333" s="94"/>
      <c r="DY1333" s="94"/>
      <c r="DZ1333" s="94"/>
      <c r="EA1333" s="94"/>
      <c r="EB1333" s="94"/>
      <c r="EC1333" s="94"/>
      <c r="ED1333" s="94"/>
      <c r="EE1333" s="94"/>
      <c r="EF1333" s="94"/>
      <c r="EG1333" s="94"/>
      <c r="EH1333" s="94"/>
      <c r="EI1333" s="94"/>
      <c r="EJ1333" s="94"/>
      <c r="EK1333" s="94"/>
      <c r="EL1333" s="94"/>
      <c r="EM1333" s="94"/>
      <c r="EN1333" s="94"/>
      <c r="EO1333" s="94"/>
      <c r="EP1333" s="94"/>
      <c r="EQ1333" s="94"/>
      <c r="ER1333" s="94"/>
      <c r="ES1333" s="94"/>
      <c r="ET1333" s="94"/>
      <c r="EU1333" s="94"/>
      <c r="EV1333" s="94"/>
      <c r="EW1333" s="94"/>
      <c r="EX1333" s="94"/>
      <c r="EY1333" s="94"/>
      <c r="EZ1333" s="94"/>
      <c r="FA1333" s="94"/>
      <c r="FB1333" s="94"/>
      <c r="FC1333" s="94"/>
      <c r="FD1333" s="94"/>
      <c r="FE1333" s="94"/>
      <c r="FF1333" s="94"/>
      <c r="FG1333" s="94"/>
      <c r="FH1333" s="94"/>
      <c r="FI1333" s="94"/>
      <c r="FJ1333" s="94"/>
      <c r="FK1333" s="94"/>
      <c r="FL1333" s="94"/>
      <c r="FM1333" s="94"/>
      <c r="FN1333" s="94"/>
      <c r="FO1333" s="94"/>
      <c r="FP1333" s="94"/>
      <c r="FQ1333" s="94"/>
      <c r="FR1333" s="94"/>
      <c r="FS1333" s="94"/>
      <c r="FT1333" s="94"/>
      <c r="FU1333" s="94"/>
      <c r="FV1333" s="94"/>
      <c r="FW1333" s="94"/>
      <c r="FX1333" s="94"/>
      <c r="FY1333" s="94"/>
      <c r="FZ1333" s="94"/>
      <c r="GA1333" s="94"/>
      <c r="GB1333" s="94"/>
      <c r="GC1333" s="94"/>
      <c r="GD1333" s="94"/>
      <c r="GE1333" s="94"/>
      <c r="GF1333" s="94"/>
      <c r="GG1333" s="94"/>
      <c r="GH1333" s="94"/>
      <c r="GI1333" s="94"/>
      <c r="GJ1333" s="94"/>
      <c r="GK1333" s="94"/>
      <c r="GL1333" s="94"/>
      <c r="GM1333" s="94"/>
      <c r="GN1333" s="94"/>
      <c r="GO1333" s="94"/>
      <c r="GP1333" s="94"/>
      <c r="GQ1333" s="94"/>
      <c r="GR1333" s="94"/>
      <c r="GS1333" s="94"/>
      <c r="GT1333" s="94"/>
      <c r="GU1333" s="94"/>
      <c r="GV1333" s="94"/>
      <c r="GW1333" s="94"/>
      <c r="GX1333" s="94"/>
      <c r="GY1333" s="94"/>
      <c r="GZ1333" s="94"/>
      <c r="HA1333" s="1"/>
      <c r="HB1333" s="1"/>
    </row>
    <row r="1334" spans="1:210" s="39" customFormat="1">
      <c r="A1334" s="36"/>
      <c r="B1334" s="260"/>
      <c r="C1334" s="36"/>
      <c r="D1334" s="36"/>
      <c r="E1334" s="9" t="s">
        <v>27</v>
      </c>
      <c r="F1334" s="51"/>
      <c r="G1334" s="306" t="s">
        <v>6</v>
      </c>
      <c r="H1334" s="36" t="s">
        <v>374</v>
      </c>
      <c r="I1334" s="36"/>
      <c r="J1334" s="36"/>
      <c r="K1334" s="36"/>
      <c r="L1334" s="36"/>
      <c r="M1334" s="37"/>
      <c r="N1334" s="36" t="str">
        <f>Главная!$Y$8</f>
        <v>итого</v>
      </c>
      <c r="O1334" s="36"/>
      <c r="P1334" s="5"/>
      <c r="Q1334" s="36" t="s">
        <v>26</v>
      </c>
      <c r="R1334" s="36"/>
      <c r="S1334" s="37"/>
      <c r="T1334" s="201"/>
      <c r="U1334" s="37"/>
      <c r="V1334" s="36"/>
      <c r="W1334" s="38">
        <f>SUM($Y1334:$HA1334)</f>
        <v>0</v>
      </c>
      <c r="X1334" s="38"/>
      <c r="Y1334" s="46"/>
      <c r="Z1334" s="99"/>
      <c r="AA1334" s="100">
        <f>IF(AA$8="",0,IF(AA1331&gt;=Главная!$N$32-SUM($Z1334:Z1334),Главная!$N$32-SUM($Z1334:Z1334),AA1331))</f>
        <v>0</v>
      </c>
      <c r="AB1334" s="100">
        <f>IF(AB$8="",0,IF(AB1331&gt;=Главная!$N$32-SUM($Z1334:AA1334),Главная!$N$32-SUM($Z1334:AA1334),AB1331))</f>
        <v>0</v>
      </c>
      <c r="AC1334" s="100">
        <f>IF(AC$8="",0,IF(AC1331&gt;=Главная!$N$32-SUM($Z1334:AB1334),Главная!$N$32-SUM($Z1334:AB1334),AC1331))</f>
        <v>0</v>
      </c>
      <c r="AD1334" s="100">
        <f>IF(AD$8="",0,IF(AD1331&gt;=Главная!$N$32-SUM($Z1334:AC1334),Главная!$N$32-SUM($Z1334:AC1334),AD1331))</f>
        <v>0</v>
      </c>
      <c r="AE1334" s="100">
        <f>IF(AE$8="",0,IF(AE1331&gt;=Главная!$N$32-SUM($Z1334:AD1334),Главная!$N$32-SUM($Z1334:AD1334),AE1331))</f>
        <v>0</v>
      </c>
      <c r="AF1334" s="100">
        <f>IF(AF$8="",0,IF(AF1331&gt;=Главная!$N$32-SUM($Z1334:AE1334),Главная!$N$32-SUM($Z1334:AE1334),AF1331))</f>
        <v>0</v>
      </c>
      <c r="AG1334" s="100">
        <f>IF(AG$8="",0,IF(AG1331&gt;=Главная!$N$32-SUM($Z1334:AF1334),Главная!$N$32-SUM($Z1334:AF1334),AG1331))</f>
        <v>0</v>
      </c>
      <c r="AH1334" s="100">
        <f>IF(AH$8="",0,IF(AH1331&gt;=Главная!$N$32-SUM($Z1334:AG1334),Главная!$N$32-SUM($Z1334:AG1334),AH1331))</f>
        <v>0</v>
      </c>
      <c r="AI1334" s="100">
        <f>IF(AI$8="",0,IF(AI1331&gt;=Главная!$N$32-SUM($Z1334:AH1334),Главная!$N$32-SUM($Z1334:AH1334),AI1331))</f>
        <v>0</v>
      </c>
      <c r="AJ1334" s="100">
        <f>IF(AJ$8="",0,IF(AJ1331&gt;=Главная!$N$32-SUM($Z1334:AI1334),Главная!$N$32-SUM($Z1334:AI1334),AJ1331))</f>
        <v>0</v>
      </c>
      <c r="AK1334" s="100">
        <f>IF(AK$8="",0,IF(AK1331&gt;=Главная!$N$32-SUM($Z1334:AJ1334),Главная!$N$32-SUM($Z1334:AJ1334),AK1331))</f>
        <v>0</v>
      </c>
      <c r="AL1334" s="100">
        <f>IF(AL$8="",0,IF(AL1331&gt;=Главная!$N$32-SUM($Z1334:AK1334),Главная!$N$32-SUM($Z1334:AK1334),AL1331))</f>
        <v>0</v>
      </c>
      <c r="AM1334" s="100">
        <f>IF(AM$8="",0,IF(AM1331&gt;=Главная!$N$32-SUM($Z1334:AL1334),Главная!$N$32-SUM($Z1334:AL1334),AM1331))</f>
        <v>0</v>
      </c>
      <c r="AN1334" s="100">
        <f>IF(AN$8="",0,IF(AN1331&gt;=Главная!$N$32-SUM($Z1334:AM1334),Главная!$N$32-SUM($Z1334:AM1334),AN1331))</f>
        <v>0</v>
      </c>
      <c r="AO1334" s="100">
        <f>IF(AO$8="",0,IF(AO1331&gt;=Главная!$N$32-SUM($Z1334:AN1334),Главная!$N$32-SUM($Z1334:AN1334),AO1331))</f>
        <v>0</v>
      </c>
      <c r="AP1334" s="100">
        <f>IF(AP$8="",0,IF(AP1331&gt;=Главная!$N$32-SUM($Z1334:AO1334),Главная!$N$32-SUM($Z1334:AO1334),AP1331))</f>
        <v>0</v>
      </c>
      <c r="AQ1334" s="100">
        <f>IF(AQ$8="",0,IF(AQ1331&gt;=Главная!$N$32-SUM($Z1334:AP1334),Главная!$N$32-SUM($Z1334:AP1334),AQ1331))</f>
        <v>0</v>
      </c>
      <c r="AR1334" s="100">
        <f>IF(AR$8="",0,IF(AR1331&gt;=Главная!$N$32-SUM($Z1334:AQ1334),Главная!$N$32-SUM($Z1334:AQ1334),AR1331))</f>
        <v>0</v>
      </c>
      <c r="AS1334" s="100">
        <f>IF(AS$8="",0,IF(AS1331&gt;=Главная!$N$32-SUM($Z1334:AR1334),Главная!$N$32-SUM($Z1334:AR1334),AS1331))</f>
        <v>0</v>
      </c>
      <c r="AT1334" s="100">
        <f>IF(AT$8="",0,IF(AT1331&gt;=Главная!$N$32-SUM($Z1334:AS1334),Главная!$N$32-SUM($Z1334:AS1334),AT1331))</f>
        <v>0</v>
      </c>
      <c r="AU1334" s="100">
        <f>IF(AU$8="",0,IF(AU1331&gt;=Главная!$N$32-SUM($Z1334:AT1334),Главная!$N$32-SUM($Z1334:AT1334),AU1331))</f>
        <v>0</v>
      </c>
      <c r="AV1334" s="100">
        <f>IF(AV$8="",0,IF(AV1331&gt;=Главная!$N$32-SUM($Z1334:AU1334),Главная!$N$32-SUM($Z1334:AU1334),AV1331))</f>
        <v>0</v>
      </c>
      <c r="AW1334" s="100">
        <f>IF(AW$8="",0,IF(AW1331&gt;=Главная!$N$32-SUM($Z1334:AV1334),Главная!$N$32-SUM($Z1334:AV1334),AW1331))</f>
        <v>0</v>
      </c>
      <c r="AX1334" s="100">
        <f>IF(AX$8="",0,IF(AX1331&gt;=Главная!$N$32-SUM($Z1334:AW1334),Главная!$N$32-SUM($Z1334:AW1334),AX1331))</f>
        <v>0</v>
      </c>
      <c r="AY1334" s="100">
        <f>IF(AY$8="",0,IF(AY1331&gt;=Главная!$N$32-SUM($Z1334:AX1334),Главная!$N$32-SUM($Z1334:AX1334),AY1331))</f>
        <v>0</v>
      </c>
      <c r="AZ1334" s="100">
        <f>IF(AZ$8="",0,IF(AZ1331&gt;=Главная!$N$32-SUM($Z1334:AY1334),Главная!$N$32-SUM($Z1334:AY1334),AZ1331))</f>
        <v>0</v>
      </c>
      <c r="BA1334" s="100">
        <f>IF(BA$8="",0,IF(BA1331&gt;=Главная!$N$32-SUM($Z1334:AZ1334),Главная!$N$32-SUM($Z1334:AZ1334),BA1331))</f>
        <v>0</v>
      </c>
      <c r="BB1334" s="100">
        <f>IF(BB$8="",0,IF(BB1331&gt;=Главная!$N$32-SUM($Z1334:BA1334),Главная!$N$32-SUM($Z1334:BA1334),BB1331))</f>
        <v>0</v>
      </c>
      <c r="BC1334" s="100">
        <f>IF(BC$8="",0,IF(BC1331&gt;=Главная!$N$32-SUM($Z1334:BB1334),Главная!$N$32-SUM($Z1334:BB1334),BC1331))</f>
        <v>0</v>
      </c>
      <c r="BD1334" s="100">
        <f>IF(BD$8="",0,IF(BD1331&gt;=Главная!$N$32-SUM($Z1334:BC1334),Главная!$N$32-SUM($Z1334:BC1334),BD1331))</f>
        <v>0</v>
      </c>
      <c r="BE1334" s="100">
        <f>IF(BE$8="",0,IF(BE1331&gt;=Главная!$N$32-SUM($Z1334:BD1334),Главная!$N$32-SUM($Z1334:BD1334),BE1331))</f>
        <v>0</v>
      </c>
      <c r="BF1334" s="100">
        <f>IF(BF$8="",0,IF(BF1331&gt;=Главная!$N$32-SUM($Z1334:BE1334),Главная!$N$32-SUM($Z1334:BE1334),BF1331))</f>
        <v>0</v>
      </c>
      <c r="BG1334" s="100">
        <f>IF(BG$8="",0,IF(BG1331&gt;=Главная!$N$32-SUM($Z1334:BF1334),Главная!$N$32-SUM($Z1334:BF1334),BG1331))</f>
        <v>0</v>
      </c>
      <c r="BH1334" s="100">
        <f>IF(BH$8="",0,IF(BH1331&gt;=Главная!$N$32-SUM($Z1334:BG1334),Главная!$N$32-SUM($Z1334:BG1334),BH1331))</f>
        <v>0</v>
      </c>
      <c r="BI1334" s="100">
        <f>IF(BI$8="",0,IF(BI1331&gt;=Главная!$N$32-SUM($Z1334:BH1334),Главная!$N$32-SUM($Z1334:BH1334),BI1331))</f>
        <v>0</v>
      </c>
      <c r="BJ1334" s="100">
        <f>IF(BJ$8="",0,IF(BJ1331&gt;=Главная!$N$32-SUM($Z1334:BI1334),Главная!$N$32-SUM($Z1334:BI1334),BJ1331))</f>
        <v>0</v>
      </c>
      <c r="BK1334" s="100">
        <f>IF(BK$8="",0,IF(BK1331&gt;=Главная!$N$32-SUM($Z1334:BJ1334),Главная!$N$32-SUM($Z1334:BJ1334),BK1331))</f>
        <v>0</v>
      </c>
      <c r="BL1334" s="100">
        <f>IF(BL$8="",0,IF(BL1331&gt;=Главная!$N$32-SUM($Z1334:BK1334),Главная!$N$32-SUM($Z1334:BK1334),BL1331))</f>
        <v>0</v>
      </c>
      <c r="BM1334" s="100">
        <f>IF(BM$8="",0,IF(BM1331&gt;=Главная!$N$32-SUM($Z1334:BL1334),Главная!$N$32-SUM($Z1334:BL1334),BM1331))</f>
        <v>0</v>
      </c>
      <c r="BN1334" s="100">
        <f>IF(BN$8="",0,IF(BN1331&gt;=Главная!$N$32-SUM($Z1334:BM1334),Главная!$N$32-SUM($Z1334:BM1334),BN1331))</f>
        <v>0</v>
      </c>
      <c r="BO1334" s="100">
        <f>IF(BO$8="",0,IF(BO1331&gt;=Главная!$N$32-SUM($Z1334:BN1334),Главная!$N$32-SUM($Z1334:BN1334),BO1331))</f>
        <v>0</v>
      </c>
      <c r="BP1334" s="100">
        <f>IF(BP$8="",0,IF(BP1331&gt;=Главная!$N$32-SUM($Z1334:BO1334),Главная!$N$32-SUM($Z1334:BO1334),BP1331))</f>
        <v>0</v>
      </c>
      <c r="BQ1334" s="100">
        <f>IF(BQ$8="",0,IF(BQ1331&gt;=Главная!$N$32-SUM($Z1334:BP1334),Главная!$N$32-SUM($Z1334:BP1334),BQ1331))</f>
        <v>0</v>
      </c>
      <c r="BR1334" s="100">
        <f>IF(BR$8="",0,IF(BR1331&gt;=Главная!$N$32-SUM($Z1334:BQ1334),Главная!$N$32-SUM($Z1334:BQ1334),BR1331))</f>
        <v>0</v>
      </c>
      <c r="BS1334" s="100">
        <f>IF(BS$8="",0,IF(BS1331&gt;=Главная!$N$32-SUM($Z1334:BR1334),Главная!$N$32-SUM($Z1334:BR1334),BS1331))</f>
        <v>0</v>
      </c>
      <c r="BT1334" s="100">
        <f>IF(BT$8="",0,IF(BT1331&gt;=Главная!$N$32-SUM($Z1334:BS1334),Главная!$N$32-SUM($Z1334:BS1334),BT1331))</f>
        <v>0</v>
      </c>
      <c r="BU1334" s="100">
        <f>IF(BU$8="",0,IF(BU1331&gt;=Главная!$N$32-SUM($Z1334:BT1334),Главная!$N$32-SUM($Z1334:BT1334),BU1331))</f>
        <v>0</v>
      </c>
      <c r="BV1334" s="100">
        <f>IF(BV$8="",0,IF(BV1331&gt;=Главная!$N$32-SUM($Z1334:BU1334),Главная!$N$32-SUM($Z1334:BU1334),BV1331))</f>
        <v>0</v>
      </c>
      <c r="BW1334" s="100">
        <f>IF(BW$8="",0,IF(BW1331&gt;=Главная!$N$32-SUM($Z1334:BV1334),Главная!$N$32-SUM($Z1334:BV1334),BW1331))</f>
        <v>0</v>
      </c>
      <c r="BX1334" s="100">
        <f>IF(BX$8="",0,IF(BX1331&gt;=Главная!$N$32-SUM($Z1334:BW1334),Главная!$N$32-SUM($Z1334:BW1334),BX1331))</f>
        <v>0</v>
      </c>
      <c r="BY1334" s="100">
        <f>IF(BY$8="",0,IF(BY1331&gt;=Главная!$N$32-SUM($Z1334:BX1334),Главная!$N$32-SUM($Z1334:BX1334),BY1331))</f>
        <v>0</v>
      </c>
      <c r="BZ1334" s="100">
        <f>IF(BZ$8="",0,IF(BZ1331&gt;=Главная!$N$32-SUM($Z1334:BY1334),Главная!$N$32-SUM($Z1334:BY1334),BZ1331))</f>
        <v>0</v>
      </c>
      <c r="CA1334" s="100">
        <f>IF(CA$8="",0,IF(CA1331&gt;=Главная!$N$32-SUM($Z1334:BZ1334),Главная!$N$32-SUM($Z1334:BZ1334),CA1331))</f>
        <v>0</v>
      </c>
      <c r="CB1334" s="100">
        <f>IF(CB$8="",0,IF(CB1331&gt;=Главная!$N$32-SUM($Z1334:CA1334),Главная!$N$32-SUM($Z1334:CA1334),CB1331))</f>
        <v>0</v>
      </c>
      <c r="CC1334" s="100">
        <f>IF(CC$8="",0,IF(CC1331&gt;=Главная!$N$32-SUM($Z1334:CB1334),Главная!$N$32-SUM($Z1334:CB1334),CC1331))</f>
        <v>0</v>
      </c>
      <c r="CD1334" s="100">
        <f>IF(CD$8="",0,IF(CD1331&gt;=Главная!$N$32-SUM($Z1334:CC1334),Главная!$N$32-SUM($Z1334:CC1334),CD1331))</f>
        <v>0</v>
      </c>
      <c r="CE1334" s="100">
        <f>IF(CE$8="",0,IF(CE1331&gt;=Главная!$N$32-SUM($Z1334:CD1334),Главная!$N$32-SUM($Z1334:CD1334),CE1331))</f>
        <v>0</v>
      </c>
      <c r="CF1334" s="100">
        <f>IF(CF$8="",0,IF(CF1331&gt;=Главная!$N$32-SUM($Z1334:CE1334),Главная!$N$32-SUM($Z1334:CE1334),CF1331))</f>
        <v>0</v>
      </c>
      <c r="CG1334" s="100">
        <f>IF(CG$8="",0,IF(CG1331&gt;=Главная!$N$32-SUM($Z1334:CF1334),Главная!$N$32-SUM($Z1334:CF1334),CG1331))</f>
        <v>0</v>
      </c>
      <c r="CH1334" s="100">
        <f>IF(CH$8="",0,IF(CH1331&gt;=Главная!$N$32-SUM($Z1334:CG1334),Главная!$N$32-SUM($Z1334:CG1334),CH1331))</f>
        <v>0</v>
      </c>
      <c r="CI1334" s="100">
        <f>IF(CI$8="",0,IF(CI1331&gt;=Главная!$N$32-SUM($Z1334:CH1334),Главная!$N$32-SUM($Z1334:CH1334),CI1331))</f>
        <v>0</v>
      </c>
      <c r="CJ1334" s="100">
        <f>IF(CJ$8="",0,IF(CJ1331&gt;=Главная!$N$32-SUM($Z1334:CI1334),Главная!$N$32-SUM($Z1334:CI1334),CJ1331))</f>
        <v>0</v>
      </c>
      <c r="CK1334" s="100">
        <f>IF(CK$8="",0,IF(CK1331&gt;=Главная!$N$32-SUM($Z1334:CJ1334),Главная!$N$32-SUM($Z1334:CJ1334),CK1331))</f>
        <v>0</v>
      </c>
      <c r="CL1334" s="100">
        <f>IF(CL$8="",0,IF(CL1331&gt;=Главная!$N$32-SUM($Z1334:CK1334),Главная!$N$32-SUM($Z1334:CK1334),CL1331))</f>
        <v>0</v>
      </c>
      <c r="CM1334" s="100">
        <f>IF(CM$8="",0,IF(CM1331&gt;=Главная!$N$32-SUM($Z1334:CL1334),Главная!$N$32-SUM($Z1334:CL1334),CM1331))</f>
        <v>0</v>
      </c>
      <c r="CN1334" s="100">
        <f>IF(CN$8="",0,IF(CN1331&gt;=Главная!$N$32-SUM($Z1334:CM1334),Главная!$N$32-SUM($Z1334:CM1334),CN1331))</f>
        <v>0</v>
      </c>
      <c r="CO1334" s="100">
        <f>IF(CO$8="",0,IF(CO1331&gt;=Главная!$N$32-SUM($Z1334:CN1334),Главная!$N$32-SUM($Z1334:CN1334),CO1331))</f>
        <v>0</v>
      </c>
      <c r="CP1334" s="100">
        <f>IF(CP$8="",0,IF(CP1331&gt;=Главная!$N$32-SUM($Z1334:CO1334),Главная!$N$32-SUM($Z1334:CO1334),CP1331))</f>
        <v>0</v>
      </c>
      <c r="CQ1334" s="100">
        <f>IF(CQ$8="",0,IF(CQ1331&gt;=Главная!$N$32-SUM($Z1334:CP1334),Главная!$N$32-SUM($Z1334:CP1334),CQ1331))</f>
        <v>0</v>
      </c>
      <c r="CR1334" s="100">
        <f>IF(CR$8="",0,IF(CR1331&gt;=Главная!$N$32-SUM($Z1334:CQ1334),Главная!$N$32-SUM($Z1334:CQ1334),CR1331))</f>
        <v>0</v>
      </c>
      <c r="CS1334" s="100">
        <f>IF(CS$8="",0,IF(CS1331&gt;=Главная!$N$32-SUM($Z1334:CR1334),Главная!$N$32-SUM($Z1334:CR1334),CS1331))</f>
        <v>0</v>
      </c>
      <c r="CT1334" s="100">
        <f>IF(CT$8="",0,IF(CT1331&gt;=Главная!$N$32-SUM($Z1334:CS1334),Главная!$N$32-SUM($Z1334:CS1334),CT1331))</f>
        <v>0</v>
      </c>
      <c r="CU1334" s="100">
        <f>IF(CU$8="",0,IF(CU1331&gt;=Главная!$N$32-SUM($Z1334:CT1334),Главная!$N$32-SUM($Z1334:CT1334),CU1331))</f>
        <v>0</v>
      </c>
      <c r="CV1334" s="100">
        <f>IF(CV$8="",0,IF(CV1331&gt;=Главная!$N$32-SUM($Z1334:CU1334),Главная!$N$32-SUM($Z1334:CU1334),CV1331))</f>
        <v>0</v>
      </c>
      <c r="CW1334" s="100">
        <f>IF(CW$8="",0,IF(CW1331&gt;=Главная!$N$32-SUM($Z1334:CV1334),Главная!$N$32-SUM($Z1334:CV1334),CW1331))</f>
        <v>0</v>
      </c>
      <c r="CX1334" s="100">
        <f>IF(CX$8="",0,IF(CX1331&gt;=Главная!$N$32-SUM($Z1334:CW1334),Главная!$N$32-SUM($Z1334:CW1334),CX1331))</f>
        <v>0</v>
      </c>
      <c r="CY1334" s="100">
        <f>IF(CY$8="",0,IF(CY1331&gt;=Главная!$N$32-SUM($Z1334:CX1334),Главная!$N$32-SUM($Z1334:CX1334),CY1331))</f>
        <v>0</v>
      </c>
      <c r="CZ1334" s="100">
        <f>IF(CZ$8="",0,IF(CZ1331&gt;=Главная!$N$32-SUM($Z1334:CY1334),Главная!$N$32-SUM($Z1334:CY1334),CZ1331))</f>
        <v>0</v>
      </c>
      <c r="DA1334" s="100">
        <f>IF(DA$8="",0,IF(DA1331&gt;=Главная!$N$32-SUM($Z1334:CZ1334),Главная!$N$32-SUM($Z1334:CZ1334),DA1331))</f>
        <v>0</v>
      </c>
      <c r="DB1334" s="100">
        <f>IF(DB$8="",0,IF(DB1331&gt;=Главная!$N$32-SUM($Z1334:DA1334),Главная!$N$32-SUM($Z1334:DA1334),DB1331))</f>
        <v>0</v>
      </c>
      <c r="DC1334" s="100">
        <f>IF(DC$8="",0,IF(DC1331&gt;=Главная!$N$32-SUM($Z1334:DB1334),Главная!$N$32-SUM($Z1334:DB1334),DC1331))</f>
        <v>0</v>
      </c>
      <c r="DD1334" s="100">
        <f>IF(DD$8="",0,IF(DD1331&gt;=Главная!$N$32-SUM($Z1334:DC1334),Главная!$N$32-SUM($Z1334:DC1334),DD1331))</f>
        <v>0</v>
      </c>
      <c r="DE1334" s="100">
        <f>IF(DE$8="",0,IF(DE1331&gt;=Главная!$N$32-SUM($Z1334:DD1334),Главная!$N$32-SUM($Z1334:DD1334),DE1331))</f>
        <v>0</v>
      </c>
      <c r="DF1334" s="100">
        <f>IF(DF$8="",0,IF(DF1331&gt;=Главная!$N$32-SUM($Z1334:DE1334),Главная!$N$32-SUM($Z1334:DE1334),DF1331))</f>
        <v>0</v>
      </c>
      <c r="DG1334" s="100">
        <f>IF(DG$8="",0,IF(DG1331&gt;=Главная!$N$32-SUM($Z1334:DF1334),Главная!$N$32-SUM($Z1334:DF1334),DG1331))</f>
        <v>0</v>
      </c>
      <c r="DH1334" s="100">
        <f>IF(DH$8="",0,IF(DH1331&gt;=Главная!$N$32-SUM($Z1334:DG1334),Главная!$N$32-SUM($Z1334:DG1334),DH1331))</f>
        <v>0</v>
      </c>
      <c r="DI1334" s="100">
        <f>IF(DI$8="",0,IF(DI1331&gt;=Главная!$N$32-SUM($Z1334:DH1334),Главная!$N$32-SUM($Z1334:DH1334),DI1331))</f>
        <v>0</v>
      </c>
      <c r="DJ1334" s="100">
        <f>IF(DJ$8="",0,IF(DJ1331&gt;=Главная!$N$32-SUM($Z1334:DI1334),Главная!$N$32-SUM($Z1334:DI1334),DJ1331))</f>
        <v>0</v>
      </c>
      <c r="DK1334" s="100">
        <f>IF(DK$8="",0,IF(DK1331&gt;=Главная!$N$32-SUM($Z1334:DJ1334),Главная!$N$32-SUM($Z1334:DJ1334),DK1331))</f>
        <v>0</v>
      </c>
      <c r="DL1334" s="100">
        <f>IF(DL$8="",0,IF(DL1331&gt;=Главная!$N$32-SUM($Z1334:DK1334),Главная!$N$32-SUM($Z1334:DK1334),DL1331))</f>
        <v>0</v>
      </c>
      <c r="DM1334" s="100">
        <f>IF(DM$8="",0,IF(DM1331&gt;=Главная!$N$32-SUM($Z1334:DL1334),Главная!$N$32-SUM($Z1334:DL1334),DM1331))</f>
        <v>0</v>
      </c>
      <c r="DN1334" s="100">
        <f>IF(DN$8="",0,IF(DN1331&gt;=Главная!$N$32-SUM($Z1334:DM1334),Главная!$N$32-SUM($Z1334:DM1334),DN1331))</f>
        <v>0</v>
      </c>
      <c r="DO1334" s="100">
        <f>IF(DO$8="",0,IF(DO1331&gt;=Главная!$N$32-SUM($Z1334:DN1334),Главная!$N$32-SUM($Z1334:DN1334),DO1331))</f>
        <v>0</v>
      </c>
      <c r="DP1334" s="100">
        <f>IF(DP$8="",0,IF(DP1331&gt;=Главная!$N$32-SUM($Z1334:DO1334),Главная!$N$32-SUM($Z1334:DO1334),DP1331))</f>
        <v>0</v>
      </c>
      <c r="DQ1334" s="100">
        <f>IF(DQ$8="",0,IF(DQ1331&gt;=Главная!$N$32-SUM($Z1334:DP1334),Главная!$N$32-SUM($Z1334:DP1334),DQ1331))</f>
        <v>0</v>
      </c>
      <c r="DR1334" s="100">
        <f>IF(DR$8="",0,IF(DR1331&gt;=Главная!$N$32-SUM($Z1334:DQ1334),Главная!$N$32-SUM($Z1334:DQ1334),DR1331))</f>
        <v>0</v>
      </c>
      <c r="DS1334" s="100">
        <f>IF(DS$8="",0,IF(DS1331&gt;=Главная!$N$32-SUM($Z1334:DR1334),Главная!$N$32-SUM($Z1334:DR1334),DS1331))</f>
        <v>0</v>
      </c>
      <c r="DT1334" s="100">
        <f>IF(DT$8="",0,IF(DT1331&gt;=Главная!$N$32-SUM($Z1334:DS1334),Главная!$N$32-SUM($Z1334:DS1334),DT1331))</f>
        <v>0</v>
      </c>
      <c r="DU1334" s="100">
        <f>IF(DU$8="",0,IF(DU1331&gt;=Главная!$N$32-SUM($Z1334:DT1334),Главная!$N$32-SUM($Z1334:DT1334),DU1331))</f>
        <v>0</v>
      </c>
      <c r="DV1334" s="100">
        <f>IF(DV$8="",0,IF(DV1331&gt;=Главная!$N$32-SUM($Z1334:DU1334),Главная!$N$32-SUM($Z1334:DU1334),DV1331))</f>
        <v>0</v>
      </c>
      <c r="DW1334" s="100">
        <f>IF(DW$8="",0,IF(DW1331&gt;=Главная!$N$32-SUM($Z1334:DV1334),Главная!$N$32-SUM($Z1334:DV1334),DW1331))</f>
        <v>0</v>
      </c>
      <c r="DX1334" s="100">
        <f>IF(DX$8="",0,IF(DX1331&gt;=Главная!$N$32-SUM($Z1334:DW1334),Главная!$N$32-SUM($Z1334:DW1334),DX1331))</f>
        <v>0</v>
      </c>
      <c r="DY1334" s="100">
        <f>IF(DY$8="",0,IF(DY1331&gt;=Главная!$N$32-SUM($Z1334:DX1334),Главная!$N$32-SUM($Z1334:DX1334),DY1331))</f>
        <v>0</v>
      </c>
      <c r="DZ1334" s="100">
        <f>IF(DZ$8="",0,IF(DZ1331&gt;=Главная!$N$32-SUM($Z1334:DY1334),Главная!$N$32-SUM($Z1334:DY1334),DZ1331))</f>
        <v>0</v>
      </c>
      <c r="EA1334" s="100">
        <f>IF(EA$8="",0,IF(EA1331&gt;=Главная!$N$32-SUM($Z1334:DZ1334),Главная!$N$32-SUM($Z1334:DZ1334),EA1331))</f>
        <v>0</v>
      </c>
      <c r="EB1334" s="100">
        <f>IF(EB$8="",0,IF(EB1331&gt;=Главная!$N$32-SUM($Z1334:EA1334),Главная!$N$32-SUM($Z1334:EA1334),EB1331))</f>
        <v>0</v>
      </c>
      <c r="EC1334" s="100">
        <f>IF(EC$8="",0,IF(EC1331&gt;=Главная!$N$32-SUM($Z1334:EB1334),Главная!$N$32-SUM($Z1334:EB1334),EC1331))</f>
        <v>0</v>
      </c>
      <c r="ED1334" s="100">
        <f>IF(ED$8="",0,IF(ED1331&gt;=Главная!$N$32-SUM($Z1334:EC1334),Главная!$N$32-SUM($Z1334:EC1334),ED1331))</f>
        <v>0</v>
      </c>
      <c r="EE1334" s="100">
        <f>IF(EE$8="",0,IF(EE1331&gt;=Главная!$N$32-SUM($Z1334:ED1334),Главная!$N$32-SUM($Z1334:ED1334),EE1331))</f>
        <v>0</v>
      </c>
      <c r="EF1334" s="100">
        <f>IF(EF$8="",0,IF(EF1331&gt;=Главная!$N$32-SUM($Z1334:EE1334),Главная!$N$32-SUM($Z1334:EE1334),EF1331))</f>
        <v>0</v>
      </c>
      <c r="EG1334" s="100">
        <f>IF(EG$8="",0,IF(EG1331&gt;=Главная!$N$32-SUM($Z1334:EF1334),Главная!$N$32-SUM($Z1334:EF1334),EG1331))</f>
        <v>0</v>
      </c>
      <c r="EH1334" s="100">
        <f>IF(EH$8="",0,IF(EH1331&gt;=Главная!$N$32-SUM($Z1334:EG1334),Главная!$N$32-SUM($Z1334:EG1334),EH1331))</f>
        <v>0</v>
      </c>
      <c r="EI1334" s="100">
        <f>IF(EI$8="",0,IF(EI1331&gt;=Главная!$N$32-SUM($Z1334:EH1334),Главная!$N$32-SUM($Z1334:EH1334),EI1331))</f>
        <v>0</v>
      </c>
      <c r="EJ1334" s="100">
        <f>IF(EJ$8="",0,IF(EJ1331&gt;=Главная!$N$32-SUM($Z1334:EI1334),Главная!$N$32-SUM($Z1334:EI1334),EJ1331))</f>
        <v>0</v>
      </c>
      <c r="EK1334" s="100">
        <f>IF(EK$8="",0,IF(EK1331&gt;=Главная!$N$32-SUM($Z1334:EJ1334),Главная!$N$32-SUM($Z1334:EJ1334),EK1331))</f>
        <v>0</v>
      </c>
      <c r="EL1334" s="100">
        <f>IF(EL$8="",0,IF(EL1331&gt;=Главная!$N$32-SUM($Z1334:EK1334),Главная!$N$32-SUM($Z1334:EK1334),EL1331))</f>
        <v>0</v>
      </c>
      <c r="EM1334" s="100">
        <f>IF(EM$8="",0,IF(EM1331&gt;=Главная!$N$32-SUM($Z1334:EL1334),Главная!$N$32-SUM($Z1334:EL1334),EM1331))</f>
        <v>0</v>
      </c>
      <c r="EN1334" s="100">
        <f>IF(EN$8="",0,IF(EN1331&gt;=Главная!$N$32-SUM($Z1334:EM1334),Главная!$N$32-SUM($Z1334:EM1334),EN1331))</f>
        <v>0</v>
      </c>
      <c r="EO1334" s="100">
        <f>IF(EO$8="",0,IF(EO1331&gt;=Главная!$N$32-SUM($Z1334:EN1334),Главная!$N$32-SUM($Z1334:EN1334),EO1331))</f>
        <v>0</v>
      </c>
      <c r="EP1334" s="100">
        <f>IF(EP$8="",0,IF(EP1331&gt;=Главная!$N$32-SUM($Z1334:EO1334),Главная!$N$32-SUM($Z1334:EO1334),EP1331))</f>
        <v>0</v>
      </c>
      <c r="EQ1334" s="100">
        <f>IF(EQ$8="",0,IF(EQ1331&gt;=Главная!$N$32-SUM($Z1334:EP1334),Главная!$N$32-SUM($Z1334:EP1334),EQ1331))</f>
        <v>0</v>
      </c>
      <c r="ER1334" s="100">
        <f>IF(ER$8="",0,IF(ER1331&gt;=Главная!$N$32-SUM($Z1334:EQ1334),Главная!$N$32-SUM($Z1334:EQ1334),ER1331))</f>
        <v>0</v>
      </c>
      <c r="ES1334" s="100">
        <f>IF(ES$8="",0,IF(ES1331&gt;=Главная!$N$32-SUM($Z1334:ER1334),Главная!$N$32-SUM($Z1334:ER1334),ES1331))</f>
        <v>0</v>
      </c>
      <c r="ET1334" s="100">
        <f>IF(ET$8="",0,IF(ET1331&gt;=Главная!$N$32-SUM($Z1334:ES1334),Главная!$N$32-SUM($Z1334:ES1334),ET1331))</f>
        <v>0</v>
      </c>
      <c r="EU1334" s="100">
        <f>IF(EU$8="",0,IF(EU1331&gt;=Главная!$N$32-SUM($Z1334:ET1334),Главная!$N$32-SUM($Z1334:ET1334),EU1331))</f>
        <v>0</v>
      </c>
      <c r="EV1334" s="100">
        <f>IF(EV$8="",0,IF(EV1331&gt;=Главная!$N$32-SUM($Z1334:EU1334),Главная!$N$32-SUM($Z1334:EU1334),EV1331))</f>
        <v>0</v>
      </c>
      <c r="EW1334" s="100">
        <f>IF(EW$8="",0,IF(EW1331&gt;=Главная!$N$32-SUM($Z1334:EV1334),Главная!$N$32-SUM($Z1334:EV1334),EW1331))</f>
        <v>0</v>
      </c>
      <c r="EX1334" s="100">
        <f>IF(EX$8="",0,IF(EX1331&gt;=Главная!$N$32-SUM($Z1334:EW1334),Главная!$N$32-SUM($Z1334:EW1334),EX1331))</f>
        <v>0</v>
      </c>
      <c r="EY1334" s="100">
        <f>IF(EY$8="",0,IF(EY1331&gt;=Главная!$N$32-SUM($Z1334:EX1334),Главная!$N$32-SUM($Z1334:EX1334),EY1331))</f>
        <v>0</v>
      </c>
      <c r="EZ1334" s="100">
        <f>IF(EZ$8="",0,IF(EZ1331&gt;=Главная!$N$32-SUM($Z1334:EY1334),Главная!$N$32-SUM($Z1334:EY1334),EZ1331))</f>
        <v>0</v>
      </c>
      <c r="FA1334" s="100">
        <f>IF(FA$8="",0,IF(FA1331&gt;=Главная!$N$32-SUM($Z1334:EZ1334),Главная!$N$32-SUM($Z1334:EZ1334),FA1331))</f>
        <v>0</v>
      </c>
      <c r="FB1334" s="100">
        <f>IF(FB$8="",0,IF(FB1331&gt;=Главная!$N$32-SUM($Z1334:FA1334),Главная!$N$32-SUM($Z1334:FA1334),FB1331))</f>
        <v>0</v>
      </c>
      <c r="FC1334" s="100">
        <f>IF(FC$8="",0,IF(FC1331&gt;=Главная!$N$32-SUM($Z1334:FB1334),Главная!$N$32-SUM($Z1334:FB1334),FC1331))</f>
        <v>0</v>
      </c>
      <c r="FD1334" s="100">
        <f>IF(FD$8="",0,IF(FD1331&gt;=Главная!$N$32-SUM($Z1334:FC1334),Главная!$N$32-SUM($Z1334:FC1334),FD1331))</f>
        <v>0</v>
      </c>
      <c r="FE1334" s="100">
        <f>IF(FE$8="",0,IF(FE1331&gt;=Главная!$N$32-SUM($Z1334:FD1334),Главная!$N$32-SUM($Z1334:FD1334),FE1331))</f>
        <v>0</v>
      </c>
      <c r="FF1334" s="100">
        <f>IF(FF$8="",0,IF(FF1331&gt;=Главная!$N$32-SUM($Z1334:FE1334),Главная!$N$32-SUM($Z1334:FE1334),FF1331))</f>
        <v>0</v>
      </c>
      <c r="FG1334" s="100">
        <f>IF(FG$8="",0,IF(FG1331&gt;=Главная!$N$32-SUM($Z1334:FF1334),Главная!$N$32-SUM($Z1334:FF1334),FG1331))</f>
        <v>0</v>
      </c>
      <c r="FH1334" s="100">
        <f>IF(FH$8="",0,IF(FH1331&gt;=Главная!$N$32-SUM($Z1334:FG1334),Главная!$N$32-SUM($Z1334:FG1334),FH1331))</f>
        <v>0</v>
      </c>
      <c r="FI1334" s="100">
        <f>IF(FI$8="",0,IF(FI1331&gt;=Главная!$N$32-SUM($Z1334:FH1334),Главная!$N$32-SUM($Z1334:FH1334),FI1331))</f>
        <v>0</v>
      </c>
      <c r="FJ1334" s="100">
        <f>IF(FJ$8="",0,IF(FJ1331&gt;=Главная!$N$32-SUM($Z1334:FI1334),Главная!$N$32-SUM($Z1334:FI1334),FJ1331))</f>
        <v>0</v>
      </c>
      <c r="FK1334" s="100">
        <f>IF(FK$8="",0,IF(FK1331&gt;=Главная!$N$32-SUM($Z1334:FJ1334),Главная!$N$32-SUM($Z1334:FJ1334),FK1331))</f>
        <v>0</v>
      </c>
      <c r="FL1334" s="100">
        <f>IF(FL$8="",0,IF(FL1331&gt;=Главная!$N$32-SUM($Z1334:FK1334),Главная!$N$32-SUM($Z1334:FK1334),FL1331))</f>
        <v>0</v>
      </c>
      <c r="FM1334" s="100">
        <f>IF(FM$8="",0,IF(FM1331&gt;=Главная!$N$32-SUM($Z1334:FL1334),Главная!$N$32-SUM($Z1334:FL1334),FM1331))</f>
        <v>0</v>
      </c>
      <c r="FN1334" s="100">
        <f>IF(FN$8="",0,IF(FN1331&gt;=Главная!$N$32-SUM($Z1334:FM1334),Главная!$N$32-SUM($Z1334:FM1334),FN1331))</f>
        <v>0</v>
      </c>
      <c r="FO1334" s="100">
        <f>IF(FO$8="",0,IF(FO1331&gt;=Главная!$N$32-SUM($Z1334:FN1334),Главная!$N$32-SUM($Z1334:FN1334),FO1331))</f>
        <v>0</v>
      </c>
      <c r="FP1334" s="100">
        <f>IF(FP$8="",0,IF(FP1331&gt;=Главная!$N$32-SUM($Z1334:FO1334),Главная!$N$32-SUM($Z1334:FO1334),FP1331))</f>
        <v>0</v>
      </c>
      <c r="FQ1334" s="100">
        <f>IF(FQ$8="",0,IF(FQ1331&gt;=Главная!$N$32-SUM($Z1334:FP1334),Главная!$N$32-SUM($Z1334:FP1334),FQ1331))</f>
        <v>0</v>
      </c>
      <c r="FR1334" s="100">
        <f>IF(FR$8="",0,IF(FR1331&gt;=Главная!$N$32-SUM($Z1334:FQ1334),Главная!$N$32-SUM($Z1334:FQ1334),FR1331))</f>
        <v>0</v>
      </c>
      <c r="FS1334" s="100">
        <f>IF(FS$8="",0,IF(FS1331&gt;=Главная!$N$32-SUM($Z1334:FR1334),Главная!$N$32-SUM($Z1334:FR1334),FS1331))</f>
        <v>0</v>
      </c>
      <c r="FT1334" s="100">
        <f>IF(FT$8="",0,IF(FT1331&gt;=Главная!$N$32-SUM($Z1334:FS1334),Главная!$N$32-SUM($Z1334:FS1334),FT1331))</f>
        <v>0</v>
      </c>
      <c r="FU1334" s="100">
        <f>IF(FU$8="",0,IF(FU1331&gt;=Главная!$N$32-SUM($Z1334:FT1334),Главная!$N$32-SUM($Z1334:FT1334),FU1331))</f>
        <v>0</v>
      </c>
      <c r="FV1334" s="100">
        <f>IF(FV$8="",0,IF(FV1331&gt;=Главная!$N$32-SUM($Z1334:FU1334),Главная!$N$32-SUM($Z1334:FU1334),FV1331))</f>
        <v>0</v>
      </c>
      <c r="FW1334" s="100">
        <f>IF(FW$8="",0,IF(FW1331&gt;=Главная!$N$32-SUM($Z1334:FV1334),Главная!$N$32-SUM($Z1334:FV1334),FW1331))</f>
        <v>0</v>
      </c>
      <c r="FX1334" s="100">
        <f>IF(FX$8="",0,IF(FX1331&gt;=Главная!$N$32-SUM($Z1334:FW1334),Главная!$N$32-SUM($Z1334:FW1334),FX1331))</f>
        <v>0</v>
      </c>
      <c r="FY1334" s="100">
        <f>IF(FY$8="",0,IF(FY1331&gt;=Главная!$N$32-SUM($Z1334:FX1334),Главная!$N$32-SUM($Z1334:FX1334),FY1331))</f>
        <v>0</v>
      </c>
      <c r="FZ1334" s="100">
        <f>IF(FZ$8="",0,IF(FZ1331&gt;=Главная!$N$32-SUM($Z1334:FY1334),Главная!$N$32-SUM($Z1334:FY1334),FZ1331))</f>
        <v>0</v>
      </c>
      <c r="GA1334" s="100">
        <f>IF(GA$8="",0,IF(GA1331&gt;=Главная!$N$32-SUM($Z1334:FZ1334),Главная!$N$32-SUM($Z1334:FZ1334),GA1331))</f>
        <v>0</v>
      </c>
      <c r="GB1334" s="100">
        <f>IF(GB$8="",0,IF(GB1331&gt;=Главная!$N$32-SUM($Z1334:GA1334),Главная!$N$32-SUM($Z1334:GA1334),GB1331))</f>
        <v>0</v>
      </c>
      <c r="GC1334" s="100">
        <f>IF(GC$8="",0,IF(GC1331&gt;=Главная!$N$32-SUM($Z1334:GB1334),Главная!$N$32-SUM($Z1334:GB1334),GC1331))</f>
        <v>0</v>
      </c>
      <c r="GD1334" s="100">
        <f>IF(GD$8="",0,IF(GD1331&gt;=Главная!$N$32-SUM($Z1334:GC1334),Главная!$N$32-SUM($Z1334:GC1334),GD1331))</f>
        <v>0</v>
      </c>
      <c r="GE1334" s="100">
        <f>IF(GE$8="",0,IF(GE1331&gt;=Главная!$N$32-SUM($Z1334:GD1334),Главная!$N$32-SUM($Z1334:GD1334),GE1331))</f>
        <v>0</v>
      </c>
      <c r="GF1334" s="100">
        <f>IF(GF$8="",0,IF(GF1331&gt;=Главная!$N$32-SUM($Z1334:GE1334),Главная!$N$32-SUM($Z1334:GE1334),GF1331))</f>
        <v>0</v>
      </c>
      <c r="GG1334" s="100">
        <f>IF(GG$8="",0,IF(GG1331&gt;=Главная!$N$32-SUM($Z1334:GF1334),Главная!$N$32-SUM($Z1334:GF1334),GG1331))</f>
        <v>0</v>
      </c>
      <c r="GH1334" s="100">
        <f>IF(GH$8="",0,IF(GH1331&gt;=Главная!$N$32-SUM($Z1334:GG1334),Главная!$N$32-SUM($Z1334:GG1334),GH1331))</f>
        <v>0</v>
      </c>
      <c r="GI1334" s="100">
        <f>IF(GI$8="",0,IF(GI1331&gt;=Главная!$N$32-SUM($Z1334:GH1334),Главная!$N$32-SUM($Z1334:GH1334),GI1331))</f>
        <v>0</v>
      </c>
      <c r="GJ1334" s="100">
        <f>IF(GJ$8="",0,IF(GJ1331&gt;=Главная!$N$32-SUM($Z1334:GI1334),Главная!$N$32-SUM($Z1334:GI1334),GJ1331))</f>
        <v>0</v>
      </c>
      <c r="GK1334" s="100">
        <f>IF(GK$8="",0,IF(GK1331&gt;=Главная!$N$32-SUM($Z1334:GJ1334),Главная!$N$32-SUM($Z1334:GJ1334),GK1331))</f>
        <v>0</v>
      </c>
      <c r="GL1334" s="100">
        <f>IF(GL$8="",0,IF(GL1331&gt;=Главная!$N$32-SUM($Z1334:GK1334),Главная!$N$32-SUM($Z1334:GK1334),GL1331))</f>
        <v>0</v>
      </c>
      <c r="GM1334" s="100">
        <f>IF(GM$8="",0,IF(GM1331&gt;=Главная!$N$32-SUM($Z1334:GL1334),Главная!$N$32-SUM($Z1334:GL1334),GM1331))</f>
        <v>0</v>
      </c>
      <c r="GN1334" s="100">
        <f>IF(GN$8="",0,IF(GN1331&gt;=Главная!$N$32-SUM($Z1334:GM1334),Главная!$N$32-SUM($Z1334:GM1334),GN1331))</f>
        <v>0</v>
      </c>
      <c r="GO1334" s="100">
        <f>IF(GO$8="",0,IF(GO1331&gt;=Главная!$N$32-SUM($Z1334:GN1334),Главная!$N$32-SUM($Z1334:GN1334),GO1331))</f>
        <v>0</v>
      </c>
      <c r="GP1334" s="100">
        <f>IF(GP$8="",0,IF(GP1331&gt;=Главная!$N$32-SUM($Z1334:GO1334),Главная!$N$32-SUM($Z1334:GO1334),GP1331))</f>
        <v>0</v>
      </c>
      <c r="GQ1334" s="100">
        <f>IF(GQ$8="",0,IF(GQ1331&gt;=Главная!$N$32-SUM($Z1334:GP1334),Главная!$N$32-SUM($Z1334:GP1334),GQ1331))</f>
        <v>0</v>
      </c>
      <c r="GR1334" s="100">
        <f>IF(GR$8="",0,IF(GR1331&gt;=Главная!$N$32-SUM($Z1334:GQ1334),Главная!$N$32-SUM($Z1334:GQ1334),GR1331))</f>
        <v>0</v>
      </c>
      <c r="GS1334" s="100">
        <f>IF(GS$8="",0,IF(GS1331&gt;=Главная!$N$32-SUM($Z1334:GR1334),Главная!$N$32-SUM($Z1334:GR1334),GS1331))</f>
        <v>0</v>
      </c>
      <c r="GT1334" s="100">
        <f>IF(GT$8="",0,IF(GT1331&gt;=Главная!$N$32-SUM($Z1334:GS1334),Главная!$N$32-SUM($Z1334:GS1334),GT1331))</f>
        <v>0</v>
      </c>
      <c r="GU1334" s="100">
        <f>IF(GU$8="",0,IF(GU1331&gt;=Главная!$N$32-SUM($Z1334:GT1334),Главная!$N$32-SUM($Z1334:GT1334),GU1331))</f>
        <v>0</v>
      </c>
      <c r="GV1334" s="100">
        <f>IF(GV$8="",0,IF(GV1331&gt;=Главная!$N$32-SUM($Z1334:GU1334),Главная!$N$32-SUM($Z1334:GU1334),GV1331))</f>
        <v>0</v>
      </c>
      <c r="GW1334" s="100">
        <f>IF(GW$8="",0,IF(GW1331&gt;=Главная!$N$32-SUM($Z1334:GV1334),Главная!$N$32-SUM($Z1334:GV1334),GW1331))</f>
        <v>0</v>
      </c>
      <c r="GX1334" s="100">
        <f>IF(GX$8="",0,IF(GX1331&gt;=Главная!$N$32-SUM($Z1334:GW1334),Главная!$N$32-SUM($Z1334:GW1334),GX1331))</f>
        <v>0</v>
      </c>
      <c r="GY1334" s="100">
        <f>IF(GY$8="",0,IF(GY1331&gt;=Главная!$N$32-SUM($Z1334:GX1334),Главная!$N$32-SUM($Z1334:GX1334),GY1331))</f>
        <v>0</v>
      </c>
      <c r="GZ1334" s="100">
        <f>IF(GZ$8="",0,IF(GZ1331&gt;=Главная!$N$32-SUM($Z1334:GY1334),Главная!$N$32-SUM($Z1334:GY1334),GZ1331))</f>
        <v>0</v>
      </c>
      <c r="HA1334" s="36"/>
      <c r="HB1334" s="36"/>
    </row>
    <row r="1335" spans="1:210" ht="4.2" customHeight="1">
      <c r="A1335" s="1"/>
      <c r="B1335" s="1"/>
      <c r="C1335" s="1"/>
      <c r="D1335" s="1"/>
      <c r="E1335" s="263"/>
      <c r="F1335" s="48"/>
      <c r="G1335" s="231"/>
      <c r="H1335" s="41"/>
      <c r="I1335" s="41"/>
      <c r="J1335" s="41"/>
      <c r="K1335" s="41"/>
      <c r="L1335" s="1"/>
      <c r="M1335" s="5"/>
      <c r="N1335" s="41"/>
      <c r="O1335" s="1"/>
      <c r="P1335" s="5"/>
      <c r="Q1335" s="1"/>
      <c r="R1335" s="1"/>
      <c r="S1335" s="5"/>
      <c r="T1335" s="7"/>
      <c r="U1335" s="24"/>
      <c r="V1335" s="1"/>
      <c r="W1335" s="41"/>
      <c r="X1335" s="10"/>
      <c r="Y1335" s="46"/>
      <c r="Z1335" s="93"/>
      <c r="AA1335" s="101"/>
      <c r="AB1335" s="101"/>
      <c r="AC1335" s="101"/>
      <c r="AD1335" s="101"/>
      <c r="AE1335" s="101"/>
      <c r="AF1335" s="101"/>
      <c r="AG1335" s="101"/>
      <c r="AH1335" s="101"/>
      <c r="AI1335" s="101"/>
      <c r="AJ1335" s="101"/>
      <c r="AK1335" s="101"/>
      <c r="AL1335" s="101"/>
      <c r="AM1335" s="101"/>
      <c r="AN1335" s="101"/>
      <c r="AO1335" s="101"/>
      <c r="AP1335" s="101"/>
      <c r="AQ1335" s="101"/>
      <c r="AR1335" s="101"/>
      <c r="AS1335" s="101"/>
      <c r="AT1335" s="101"/>
      <c r="AU1335" s="101"/>
      <c r="AV1335" s="101"/>
      <c r="AW1335" s="101"/>
      <c r="AX1335" s="101"/>
      <c r="AY1335" s="101"/>
      <c r="AZ1335" s="101"/>
      <c r="BA1335" s="101"/>
      <c r="BB1335" s="101"/>
      <c r="BC1335" s="101"/>
      <c r="BD1335" s="101"/>
      <c r="BE1335" s="101"/>
      <c r="BF1335" s="101"/>
      <c r="BG1335" s="101"/>
      <c r="BH1335" s="101"/>
      <c r="BI1335" s="101"/>
      <c r="BJ1335" s="101"/>
      <c r="BK1335" s="101"/>
      <c r="BL1335" s="101"/>
      <c r="BM1335" s="101"/>
      <c r="BN1335" s="101"/>
      <c r="BO1335" s="101"/>
      <c r="BP1335" s="101"/>
      <c r="BQ1335" s="101"/>
      <c r="BR1335" s="101"/>
      <c r="BS1335" s="101"/>
      <c r="BT1335" s="101"/>
      <c r="BU1335" s="101"/>
      <c r="BV1335" s="101"/>
      <c r="BW1335" s="101"/>
      <c r="BX1335" s="101"/>
      <c r="BY1335" s="101"/>
      <c r="BZ1335" s="101"/>
      <c r="CA1335" s="101"/>
      <c r="CB1335" s="101"/>
      <c r="CC1335" s="101"/>
      <c r="CD1335" s="101"/>
      <c r="CE1335" s="101"/>
      <c r="CF1335" s="101"/>
      <c r="CG1335" s="101"/>
      <c r="CH1335" s="101"/>
      <c r="CI1335" s="101"/>
      <c r="CJ1335" s="101"/>
      <c r="CK1335" s="101"/>
      <c r="CL1335" s="101"/>
      <c r="CM1335" s="101"/>
      <c r="CN1335" s="101"/>
      <c r="CO1335" s="101"/>
      <c r="CP1335" s="101"/>
      <c r="CQ1335" s="101"/>
      <c r="CR1335" s="101"/>
      <c r="CS1335" s="101"/>
      <c r="CT1335" s="101"/>
      <c r="CU1335" s="101"/>
      <c r="CV1335" s="101"/>
      <c r="CW1335" s="101"/>
      <c r="CX1335" s="101"/>
      <c r="CY1335" s="101"/>
      <c r="CZ1335" s="101"/>
      <c r="DA1335" s="101"/>
      <c r="DB1335" s="101"/>
      <c r="DC1335" s="101"/>
      <c r="DD1335" s="101"/>
      <c r="DE1335" s="101"/>
      <c r="DF1335" s="101"/>
      <c r="DG1335" s="101"/>
      <c r="DH1335" s="101"/>
      <c r="DI1335" s="101"/>
      <c r="DJ1335" s="101"/>
      <c r="DK1335" s="101"/>
      <c r="DL1335" s="101"/>
      <c r="DM1335" s="101"/>
      <c r="DN1335" s="101"/>
      <c r="DO1335" s="101"/>
      <c r="DP1335" s="101"/>
      <c r="DQ1335" s="101"/>
      <c r="DR1335" s="101"/>
      <c r="DS1335" s="101"/>
      <c r="DT1335" s="101"/>
      <c r="DU1335" s="101"/>
      <c r="DV1335" s="101"/>
      <c r="DW1335" s="101"/>
      <c r="DX1335" s="101"/>
      <c r="DY1335" s="101"/>
      <c r="DZ1335" s="101"/>
      <c r="EA1335" s="101"/>
      <c r="EB1335" s="101"/>
      <c r="EC1335" s="101"/>
      <c r="ED1335" s="101"/>
      <c r="EE1335" s="101"/>
      <c r="EF1335" s="101"/>
      <c r="EG1335" s="101"/>
      <c r="EH1335" s="101"/>
      <c r="EI1335" s="101"/>
      <c r="EJ1335" s="101"/>
      <c r="EK1335" s="101"/>
      <c r="EL1335" s="101"/>
      <c r="EM1335" s="101"/>
      <c r="EN1335" s="101"/>
      <c r="EO1335" s="101"/>
      <c r="EP1335" s="101"/>
      <c r="EQ1335" s="101"/>
      <c r="ER1335" s="101"/>
      <c r="ES1335" s="101"/>
      <c r="ET1335" s="101"/>
      <c r="EU1335" s="101"/>
      <c r="EV1335" s="101"/>
      <c r="EW1335" s="101"/>
      <c r="EX1335" s="101"/>
      <c r="EY1335" s="101"/>
      <c r="EZ1335" s="101"/>
      <c r="FA1335" s="101"/>
      <c r="FB1335" s="101"/>
      <c r="FC1335" s="101"/>
      <c r="FD1335" s="101"/>
      <c r="FE1335" s="101"/>
      <c r="FF1335" s="101"/>
      <c r="FG1335" s="101"/>
      <c r="FH1335" s="101"/>
      <c r="FI1335" s="101"/>
      <c r="FJ1335" s="101"/>
      <c r="FK1335" s="101"/>
      <c r="FL1335" s="101"/>
      <c r="FM1335" s="101"/>
      <c r="FN1335" s="101"/>
      <c r="FO1335" s="101"/>
      <c r="FP1335" s="101"/>
      <c r="FQ1335" s="101"/>
      <c r="FR1335" s="101"/>
      <c r="FS1335" s="101"/>
      <c r="FT1335" s="101"/>
      <c r="FU1335" s="101"/>
      <c r="FV1335" s="101"/>
      <c r="FW1335" s="101"/>
      <c r="FX1335" s="101"/>
      <c r="FY1335" s="101"/>
      <c r="FZ1335" s="101"/>
      <c r="GA1335" s="101"/>
      <c r="GB1335" s="101"/>
      <c r="GC1335" s="101"/>
      <c r="GD1335" s="101"/>
      <c r="GE1335" s="101"/>
      <c r="GF1335" s="101"/>
      <c r="GG1335" s="101"/>
      <c r="GH1335" s="101"/>
      <c r="GI1335" s="101"/>
      <c r="GJ1335" s="101"/>
      <c r="GK1335" s="101"/>
      <c r="GL1335" s="101"/>
      <c r="GM1335" s="101"/>
      <c r="GN1335" s="101"/>
      <c r="GO1335" s="101"/>
      <c r="GP1335" s="101"/>
      <c r="GQ1335" s="101"/>
      <c r="GR1335" s="101"/>
      <c r="GS1335" s="101"/>
      <c r="GT1335" s="101"/>
      <c r="GU1335" s="101"/>
      <c r="GV1335" s="101"/>
      <c r="GW1335" s="101"/>
      <c r="GX1335" s="101"/>
      <c r="GY1335" s="101"/>
      <c r="GZ1335" s="101"/>
      <c r="HA1335" s="1"/>
      <c r="HB1335" s="1"/>
    </row>
    <row r="1336" spans="1:210" s="122" customFormat="1" ht="4.2" customHeight="1">
      <c r="A1336" s="60"/>
      <c r="B1336" s="60"/>
      <c r="C1336" s="60"/>
      <c r="D1336" s="60"/>
      <c r="E1336" s="273"/>
      <c r="F1336" s="116"/>
      <c r="G1336" s="117"/>
      <c r="H1336" s="60"/>
      <c r="I1336" s="60"/>
      <c r="J1336" s="60"/>
      <c r="K1336" s="60"/>
      <c r="L1336" s="60"/>
      <c r="M1336" s="117"/>
      <c r="N1336" s="60"/>
      <c r="O1336" s="60"/>
      <c r="P1336" s="231"/>
      <c r="Q1336" s="60"/>
      <c r="R1336" s="60"/>
      <c r="S1336" s="117"/>
      <c r="T1336" s="211"/>
      <c r="U1336" s="117"/>
      <c r="V1336" s="60"/>
      <c r="W1336" s="118"/>
      <c r="X1336" s="118"/>
      <c r="Y1336" s="119"/>
      <c r="Z1336" s="120"/>
      <c r="AA1336" s="121"/>
      <c r="AB1336" s="121"/>
      <c r="AC1336" s="121"/>
      <c r="AD1336" s="121"/>
      <c r="AE1336" s="121"/>
      <c r="AF1336" s="121"/>
      <c r="AG1336" s="121"/>
      <c r="AH1336" s="121"/>
      <c r="AI1336" s="121"/>
      <c r="AJ1336" s="121"/>
      <c r="AK1336" s="121"/>
      <c r="AL1336" s="121"/>
      <c r="AM1336" s="121"/>
      <c r="AN1336" s="121"/>
      <c r="AO1336" s="121"/>
      <c r="AP1336" s="121"/>
      <c r="AQ1336" s="121"/>
      <c r="AR1336" s="121"/>
      <c r="AS1336" s="121"/>
      <c r="AT1336" s="121"/>
      <c r="AU1336" s="121"/>
      <c r="AV1336" s="121"/>
      <c r="AW1336" s="121"/>
      <c r="AX1336" s="121"/>
      <c r="AY1336" s="121"/>
      <c r="AZ1336" s="121"/>
      <c r="BA1336" s="121"/>
      <c r="BB1336" s="121"/>
      <c r="BC1336" s="121"/>
      <c r="BD1336" s="121"/>
      <c r="BE1336" s="121"/>
      <c r="BF1336" s="121"/>
      <c r="BG1336" s="121"/>
      <c r="BH1336" s="121"/>
      <c r="BI1336" s="121"/>
      <c r="BJ1336" s="121"/>
      <c r="BK1336" s="121"/>
      <c r="BL1336" s="121"/>
      <c r="BM1336" s="121"/>
      <c r="BN1336" s="121"/>
      <c r="BO1336" s="121"/>
      <c r="BP1336" s="121"/>
      <c r="BQ1336" s="121"/>
      <c r="BR1336" s="121"/>
      <c r="BS1336" s="121"/>
      <c r="BT1336" s="121"/>
      <c r="BU1336" s="121"/>
      <c r="BV1336" s="121"/>
      <c r="BW1336" s="121"/>
      <c r="BX1336" s="121"/>
      <c r="BY1336" s="121"/>
      <c r="BZ1336" s="121"/>
      <c r="CA1336" s="121"/>
      <c r="CB1336" s="121"/>
      <c r="CC1336" s="121"/>
      <c r="CD1336" s="121"/>
      <c r="CE1336" s="121"/>
      <c r="CF1336" s="121"/>
      <c r="CG1336" s="121"/>
      <c r="CH1336" s="121"/>
      <c r="CI1336" s="121"/>
      <c r="CJ1336" s="121"/>
      <c r="CK1336" s="121"/>
      <c r="CL1336" s="121"/>
      <c r="CM1336" s="121"/>
      <c r="CN1336" s="121"/>
      <c r="CO1336" s="121"/>
      <c r="CP1336" s="121"/>
      <c r="CQ1336" s="121"/>
      <c r="CR1336" s="121"/>
      <c r="CS1336" s="121"/>
      <c r="CT1336" s="121"/>
      <c r="CU1336" s="121"/>
      <c r="CV1336" s="121"/>
      <c r="CW1336" s="121"/>
      <c r="CX1336" s="121"/>
      <c r="CY1336" s="121"/>
      <c r="CZ1336" s="121"/>
      <c r="DA1336" s="121"/>
      <c r="DB1336" s="121"/>
      <c r="DC1336" s="121"/>
      <c r="DD1336" s="121"/>
      <c r="DE1336" s="121"/>
      <c r="DF1336" s="121"/>
      <c r="DG1336" s="121"/>
      <c r="DH1336" s="121"/>
      <c r="DI1336" s="121"/>
      <c r="DJ1336" s="121"/>
      <c r="DK1336" s="121"/>
      <c r="DL1336" s="121"/>
      <c r="DM1336" s="121"/>
      <c r="DN1336" s="121"/>
      <c r="DO1336" s="121"/>
      <c r="DP1336" s="121"/>
      <c r="DQ1336" s="121"/>
      <c r="DR1336" s="121"/>
      <c r="DS1336" s="121"/>
      <c r="DT1336" s="121"/>
      <c r="DU1336" s="121"/>
      <c r="DV1336" s="121"/>
      <c r="DW1336" s="121"/>
      <c r="DX1336" s="121"/>
      <c r="DY1336" s="121"/>
      <c r="DZ1336" s="121"/>
      <c r="EA1336" s="121"/>
      <c r="EB1336" s="121"/>
      <c r="EC1336" s="121"/>
      <c r="ED1336" s="121"/>
      <c r="EE1336" s="121"/>
      <c r="EF1336" s="121"/>
      <c r="EG1336" s="121"/>
      <c r="EH1336" s="121"/>
      <c r="EI1336" s="121"/>
      <c r="EJ1336" s="121"/>
      <c r="EK1336" s="121"/>
      <c r="EL1336" s="121"/>
      <c r="EM1336" s="121"/>
      <c r="EN1336" s="121"/>
      <c r="EO1336" s="121"/>
      <c r="EP1336" s="121"/>
      <c r="EQ1336" s="121"/>
      <c r="ER1336" s="121"/>
      <c r="ES1336" s="121"/>
      <c r="ET1336" s="121"/>
      <c r="EU1336" s="121"/>
      <c r="EV1336" s="121"/>
      <c r="EW1336" s="121"/>
      <c r="EX1336" s="121"/>
      <c r="EY1336" s="121"/>
      <c r="EZ1336" s="121"/>
      <c r="FA1336" s="121"/>
      <c r="FB1336" s="121"/>
      <c r="FC1336" s="121"/>
      <c r="FD1336" s="121"/>
      <c r="FE1336" s="121"/>
      <c r="FF1336" s="121"/>
      <c r="FG1336" s="121"/>
      <c r="FH1336" s="121"/>
      <c r="FI1336" s="121"/>
      <c r="FJ1336" s="121"/>
      <c r="FK1336" s="121"/>
      <c r="FL1336" s="121"/>
      <c r="FM1336" s="121"/>
      <c r="FN1336" s="121"/>
      <c r="FO1336" s="121"/>
      <c r="FP1336" s="121"/>
      <c r="FQ1336" s="121"/>
      <c r="FR1336" s="121"/>
      <c r="FS1336" s="121"/>
      <c r="FT1336" s="121"/>
      <c r="FU1336" s="121"/>
      <c r="FV1336" s="121"/>
      <c r="FW1336" s="121"/>
      <c r="FX1336" s="121"/>
      <c r="FY1336" s="121"/>
      <c r="FZ1336" s="121"/>
      <c r="GA1336" s="121"/>
      <c r="GB1336" s="121"/>
      <c r="GC1336" s="121"/>
      <c r="GD1336" s="121"/>
      <c r="GE1336" s="121"/>
      <c r="GF1336" s="121"/>
      <c r="GG1336" s="121"/>
      <c r="GH1336" s="121"/>
      <c r="GI1336" s="121"/>
      <c r="GJ1336" s="121"/>
      <c r="GK1336" s="121"/>
      <c r="GL1336" s="121"/>
      <c r="GM1336" s="121"/>
      <c r="GN1336" s="121"/>
      <c r="GO1336" s="121"/>
      <c r="GP1336" s="121"/>
      <c r="GQ1336" s="121"/>
      <c r="GR1336" s="121"/>
      <c r="GS1336" s="121"/>
      <c r="GT1336" s="121"/>
      <c r="GU1336" s="121"/>
      <c r="GV1336" s="121"/>
      <c r="GW1336" s="121"/>
      <c r="GX1336" s="121"/>
      <c r="GY1336" s="121"/>
      <c r="GZ1336" s="121"/>
      <c r="HA1336" s="60"/>
      <c r="HB1336" s="60"/>
    </row>
    <row r="1337" spans="1:210" ht="7.2" customHeight="1">
      <c r="A1337" s="1"/>
      <c r="B1337" s="1"/>
      <c r="C1337" s="1"/>
      <c r="D1337" s="1"/>
      <c r="E1337" s="263"/>
      <c r="F1337" s="48"/>
      <c r="G1337" s="231"/>
      <c r="H1337" s="1"/>
      <c r="I1337" s="1"/>
      <c r="J1337" s="1"/>
      <c r="K1337" s="1"/>
      <c r="L1337" s="1"/>
      <c r="M1337" s="5"/>
      <c r="N1337" s="1"/>
      <c r="O1337" s="1"/>
      <c r="P1337" s="5"/>
      <c r="Q1337" s="1"/>
      <c r="R1337" s="1"/>
      <c r="S1337" s="5"/>
      <c r="T1337" s="7"/>
      <c r="U1337" s="24"/>
      <c r="V1337" s="1"/>
      <c r="W1337" s="12"/>
      <c r="X1337" s="10"/>
      <c r="Y1337" s="46"/>
      <c r="Z1337" s="91"/>
      <c r="AA1337" s="94"/>
      <c r="AB1337" s="94"/>
      <c r="AC1337" s="94"/>
      <c r="AD1337" s="94"/>
      <c r="AE1337" s="94"/>
      <c r="AF1337" s="94"/>
      <c r="AG1337" s="94"/>
      <c r="AH1337" s="94"/>
      <c r="AI1337" s="94"/>
      <c r="AJ1337" s="94"/>
      <c r="AK1337" s="94"/>
      <c r="AL1337" s="94"/>
      <c r="AM1337" s="94"/>
      <c r="AN1337" s="94"/>
      <c r="AO1337" s="94"/>
      <c r="AP1337" s="94"/>
      <c r="AQ1337" s="94"/>
      <c r="AR1337" s="94"/>
      <c r="AS1337" s="94"/>
      <c r="AT1337" s="94"/>
      <c r="AU1337" s="94"/>
      <c r="AV1337" s="94"/>
      <c r="AW1337" s="94"/>
      <c r="AX1337" s="94"/>
      <c r="AY1337" s="94"/>
      <c r="AZ1337" s="94"/>
      <c r="BA1337" s="94"/>
      <c r="BB1337" s="94"/>
      <c r="BC1337" s="94"/>
      <c r="BD1337" s="94"/>
      <c r="BE1337" s="94"/>
      <c r="BF1337" s="94"/>
      <c r="BG1337" s="94"/>
      <c r="BH1337" s="94"/>
      <c r="BI1337" s="94"/>
      <c r="BJ1337" s="94"/>
      <c r="BK1337" s="94"/>
      <c r="BL1337" s="94"/>
      <c r="BM1337" s="94"/>
      <c r="BN1337" s="94"/>
      <c r="BO1337" s="94"/>
      <c r="BP1337" s="94"/>
      <c r="BQ1337" s="94"/>
      <c r="BR1337" s="94"/>
      <c r="BS1337" s="94"/>
      <c r="BT1337" s="94"/>
      <c r="BU1337" s="94"/>
      <c r="BV1337" s="94"/>
      <c r="BW1337" s="94"/>
      <c r="BX1337" s="94"/>
      <c r="BY1337" s="94"/>
      <c r="BZ1337" s="94"/>
      <c r="CA1337" s="94"/>
      <c r="CB1337" s="94"/>
      <c r="CC1337" s="94"/>
      <c r="CD1337" s="94"/>
      <c r="CE1337" s="94"/>
      <c r="CF1337" s="94"/>
      <c r="CG1337" s="94"/>
      <c r="CH1337" s="94"/>
      <c r="CI1337" s="94"/>
      <c r="CJ1337" s="94"/>
      <c r="CK1337" s="94"/>
      <c r="CL1337" s="94"/>
      <c r="CM1337" s="94"/>
      <c r="CN1337" s="94"/>
      <c r="CO1337" s="94"/>
      <c r="CP1337" s="94"/>
      <c r="CQ1337" s="94"/>
      <c r="CR1337" s="94"/>
      <c r="CS1337" s="94"/>
      <c r="CT1337" s="94"/>
      <c r="CU1337" s="94"/>
      <c r="CV1337" s="94"/>
      <c r="CW1337" s="94"/>
      <c r="CX1337" s="94"/>
      <c r="CY1337" s="94"/>
      <c r="CZ1337" s="94"/>
      <c r="DA1337" s="94"/>
      <c r="DB1337" s="94"/>
      <c r="DC1337" s="94"/>
      <c r="DD1337" s="94"/>
      <c r="DE1337" s="94"/>
      <c r="DF1337" s="94"/>
      <c r="DG1337" s="94"/>
      <c r="DH1337" s="94"/>
      <c r="DI1337" s="94"/>
      <c r="DJ1337" s="94"/>
      <c r="DK1337" s="94"/>
      <c r="DL1337" s="94"/>
      <c r="DM1337" s="94"/>
      <c r="DN1337" s="94"/>
      <c r="DO1337" s="94"/>
      <c r="DP1337" s="94"/>
      <c r="DQ1337" s="94"/>
      <c r="DR1337" s="94"/>
      <c r="DS1337" s="94"/>
      <c r="DT1337" s="94"/>
      <c r="DU1337" s="94"/>
      <c r="DV1337" s="94"/>
      <c r="DW1337" s="94"/>
      <c r="DX1337" s="94"/>
      <c r="DY1337" s="94"/>
      <c r="DZ1337" s="94"/>
      <c r="EA1337" s="94"/>
      <c r="EB1337" s="94"/>
      <c r="EC1337" s="94"/>
      <c r="ED1337" s="94"/>
      <c r="EE1337" s="94"/>
      <c r="EF1337" s="94"/>
      <c r="EG1337" s="94"/>
      <c r="EH1337" s="94"/>
      <c r="EI1337" s="94"/>
      <c r="EJ1337" s="94"/>
      <c r="EK1337" s="94"/>
      <c r="EL1337" s="94"/>
      <c r="EM1337" s="94"/>
      <c r="EN1337" s="94"/>
      <c r="EO1337" s="94"/>
      <c r="EP1337" s="94"/>
      <c r="EQ1337" s="94"/>
      <c r="ER1337" s="94"/>
      <c r="ES1337" s="94"/>
      <c r="ET1337" s="94"/>
      <c r="EU1337" s="94"/>
      <c r="EV1337" s="94"/>
      <c r="EW1337" s="94"/>
      <c r="EX1337" s="94"/>
      <c r="EY1337" s="94"/>
      <c r="EZ1337" s="94"/>
      <c r="FA1337" s="94"/>
      <c r="FB1337" s="94"/>
      <c r="FC1337" s="94"/>
      <c r="FD1337" s="94"/>
      <c r="FE1337" s="94"/>
      <c r="FF1337" s="94"/>
      <c r="FG1337" s="94"/>
      <c r="FH1337" s="94"/>
      <c r="FI1337" s="94"/>
      <c r="FJ1337" s="94"/>
      <c r="FK1337" s="94"/>
      <c r="FL1337" s="94"/>
      <c r="FM1337" s="94"/>
      <c r="FN1337" s="94"/>
      <c r="FO1337" s="94"/>
      <c r="FP1337" s="94"/>
      <c r="FQ1337" s="94"/>
      <c r="FR1337" s="94"/>
      <c r="FS1337" s="94"/>
      <c r="FT1337" s="94"/>
      <c r="FU1337" s="94"/>
      <c r="FV1337" s="94"/>
      <c r="FW1337" s="94"/>
      <c r="FX1337" s="94"/>
      <c r="FY1337" s="94"/>
      <c r="FZ1337" s="94"/>
      <c r="GA1337" s="94"/>
      <c r="GB1337" s="94"/>
      <c r="GC1337" s="94"/>
      <c r="GD1337" s="94"/>
      <c r="GE1337" s="94"/>
      <c r="GF1337" s="94"/>
      <c r="GG1337" s="94"/>
      <c r="GH1337" s="94"/>
      <c r="GI1337" s="94"/>
      <c r="GJ1337" s="94"/>
      <c r="GK1337" s="94"/>
      <c r="GL1337" s="94"/>
      <c r="GM1337" s="94"/>
      <c r="GN1337" s="94"/>
      <c r="GO1337" s="94"/>
      <c r="GP1337" s="94"/>
      <c r="GQ1337" s="94"/>
      <c r="GR1337" s="94"/>
      <c r="GS1337" s="94"/>
      <c r="GT1337" s="94"/>
      <c r="GU1337" s="94"/>
      <c r="GV1337" s="94"/>
      <c r="GW1337" s="94"/>
      <c r="GX1337" s="94"/>
      <c r="GY1337" s="94"/>
      <c r="GZ1337" s="94"/>
      <c r="HA1337" s="1"/>
      <c r="HB1337" s="1"/>
    </row>
    <row r="1338" spans="1:210" s="4" customFormat="1" ht="12.6" thickBot="1">
      <c r="A1338" s="3"/>
      <c r="B1338" s="430"/>
      <c r="C1338" s="431"/>
      <c r="D1338" s="431"/>
      <c r="E1338" s="432" t="s">
        <v>135</v>
      </c>
      <c r="F1338" s="433"/>
      <c r="G1338" s="527" t="s">
        <v>6</v>
      </c>
      <c r="H1338" s="434" t="s">
        <v>375</v>
      </c>
      <c r="I1338" s="434"/>
      <c r="J1338" s="434"/>
      <c r="K1338" s="434"/>
      <c r="L1338" s="434"/>
      <c r="M1338" s="528"/>
      <c r="N1338" s="434" t="str">
        <f>Главная!$Y$8</f>
        <v>итого</v>
      </c>
      <c r="O1338" s="434"/>
      <c r="P1338" s="574"/>
      <c r="Q1338" s="434" t="s">
        <v>26</v>
      </c>
      <c r="R1338" s="434"/>
      <c r="S1338" s="434"/>
      <c r="T1338" s="434"/>
      <c r="U1338" s="434"/>
      <c r="V1338" s="434"/>
      <c r="W1338" s="435">
        <f>SUMIFS($Y1338:$HA1338,$Y$8:$HA$8,MAX($Y$8:$HA$8))</f>
        <v>0</v>
      </c>
      <c r="X1338" s="435"/>
      <c r="Y1338" s="436"/>
      <c r="Z1338" s="437"/>
      <c r="AA1338" s="438">
        <f>IF(AA$8="",0,SUM($Y1276:AA1276)-SUM($Y1334:AA1334))</f>
        <v>0</v>
      </c>
      <c r="AB1338" s="438">
        <f>IF(AB$8="",0,SUM($Y1276:AB1276)-SUM($Y1334:AB1334))</f>
        <v>0</v>
      </c>
      <c r="AC1338" s="438">
        <f>IF(AC$8="",0,SUM($Y1276:AC1276)-SUM($Y1334:AC1334))</f>
        <v>0</v>
      </c>
      <c r="AD1338" s="438">
        <f>IF(AD$8="",0,SUM($Y1276:AD1276)-SUM($Y1334:AD1334))</f>
        <v>0</v>
      </c>
      <c r="AE1338" s="438">
        <f>IF(AE$8="",0,SUM($Y1276:AE1276)-SUM($Y1334:AE1334))</f>
        <v>0</v>
      </c>
      <c r="AF1338" s="438">
        <f>IF(AF$8="",0,SUM($Y1276:AF1276)-SUM($Y1334:AF1334))</f>
        <v>0</v>
      </c>
      <c r="AG1338" s="438">
        <f>IF(AG$8="",0,SUM($Y1276:AG1276)-SUM($Y1334:AG1334))</f>
        <v>0</v>
      </c>
      <c r="AH1338" s="438">
        <f>IF(AH$8="",0,SUM($Y1276:AH1276)-SUM($Y1334:AH1334))</f>
        <v>0</v>
      </c>
      <c r="AI1338" s="438">
        <f>IF(AI$8="",0,SUM($Y1276:AI1276)-SUM($Y1334:AI1334))</f>
        <v>0</v>
      </c>
      <c r="AJ1338" s="438">
        <f>IF(AJ$8="",0,SUM($Y1276:AJ1276)-SUM($Y1334:AJ1334))</f>
        <v>0</v>
      </c>
      <c r="AK1338" s="438">
        <f>IF(AK$8="",0,SUM($Y1276:AK1276)-SUM($Y1334:AK1334))</f>
        <v>0</v>
      </c>
      <c r="AL1338" s="438">
        <f>IF(AL$8="",0,SUM($Y1276:AL1276)-SUM($Y1334:AL1334))</f>
        <v>0</v>
      </c>
      <c r="AM1338" s="438">
        <f>IF(AM$8="",0,SUM($Y1276:AM1276)-SUM($Y1334:AM1334))</f>
        <v>0</v>
      </c>
      <c r="AN1338" s="438">
        <f>IF(AN$8="",0,SUM($Y1276:AN1276)-SUM($Y1334:AN1334))</f>
        <v>0</v>
      </c>
      <c r="AO1338" s="438">
        <f>IF(AO$8="",0,SUM($Y1276:AO1276)-SUM($Y1334:AO1334))</f>
        <v>0</v>
      </c>
      <c r="AP1338" s="438">
        <f>IF(AP$8="",0,SUM($Y1276:AP1276)-SUM($Y1334:AP1334))</f>
        <v>0</v>
      </c>
      <c r="AQ1338" s="438">
        <f>IF(AQ$8="",0,SUM($Y1276:AQ1276)-SUM($Y1334:AQ1334))</f>
        <v>0</v>
      </c>
      <c r="AR1338" s="438">
        <f>IF(AR$8="",0,SUM($Y1276:AR1276)-SUM($Y1334:AR1334))</f>
        <v>0</v>
      </c>
      <c r="AS1338" s="438">
        <f>IF(AS$8="",0,SUM($Y1276:AS1276)-SUM($Y1334:AS1334))</f>
        <v>0</v>
      </c>
      <c r="AT1338" s="438">
        <f>IF(AT$8="",0,SUM($Y1276:AT1276)-SUM($Y1334:AT1334))</f>
        <v>0</v>
      </c>
      <c r="AU1338" s="438">
        <f>IF(AU$8="",0,SUM($Y1276:AU1276)-SUM($Y1334:AU1334))</f>
        <v>0</v>
      </c>
      <c r="AV1338" s="438">
        <f>IF(AV$8="",0,SUM($Y1276:AV1276)-SUM($Y1334:AV1334))</f>
        <v>0</v>
      </c>
      <c r="AW1338" s="438">
        <f>IF(AW$8="",0,SUM($Y1276:AW1276)-SUM($Y1334:AW1334))</f>
        <v>0</v>
      </c>
      <c r="AX1338" s="438">
        <f>IF(AX$8="",0,SUM($Y1276:AX1276)-SUM($Y1334:AX1334))</f>
        <v>0</v>
      </c>
      <c r="AY1338" s="438">
        <f>IF(AY$8="",0,SUM($Y1276:AY1276)-SUM($Y1334:AY1334))</f>
        <v>0</v>
      </c>
      <c r="AZ1338" s="438">
        <f>IF(AZ$8="",0,SUM($Y1276:AZ1276)-SUM($Y1334:AZ1334))</f>
        <v>0</v>
      </c>
      <c r="BA1338" s="438">
        <f>IF(BA$8="",0,SUM($Y1276:BA1276)-SUM($Y1334:BA1334))</f>
        <v>0</v>
      </c>
      <c r="BB1338" s="438">
        <f>IF(BB$8="",0,SUM($Y1276:BB1276)-SUM($Y1334:BB1334))</f>
        <v>0</v>
      </c>
      <c r="BC1338" s="438">
        <f>IF(BC$8="",0,SUM($Y1276:BC1276)-SUM($Y1334:BC1334))</f>
        <v>0</v>
      </c>
      <c r="BD1338" s="438">
        <f>IF(BD$8="",0,SUM($Y1276:BD1276)-SUM($Y1334:BD1334))</f>
        <v>0</v>
      </c>
      <c r="BE1338" s="438">
        <f>IF(BE$8="",0,SUM($Y1276:BE1276)-SUM($Y1334:BE1334))</f>
        <v>0</v>
      </c>
      <c r="BF1338" s="438">
        <f>IF(BF$8="",0,SUM($Y1276:BF1276)-SUM($Y1334:BF1334))</f>
        <v>0</v>
      </c>
      <c r="BG1338" s="438">
        <f>IF(BG$8="",0,SUM($Y1276:BG1276)-SUM($Y1334:BG1334))</f>
        <v>0</v>
      </c>
      <c r="BH1338" s="438">
        <f>IF(BH$8="",0,SUM($Y1276:BH1276)-SUM($Y1334:BH1334))</f>
        <v>0</v>
      </c>
      <c r="BI1338" s="438">
        <f>IF(BI$8="",0,SUM($Y1276:BI1276)-SUM($Y1334:BI1334))</f>
        <v>0</v>
      </c>
      <c r="BJ1338" s="438">
        <f>IF(BJ$8="",0,SUM($Y1276:BJ1276)-SUM($Y1334:BJ1334))</f>
        <v>0</v>
      </c>
      <c r="BK1338" s="438">
        <f>IF(BK$8="",0,SUM($Y1276:BK1276)-SUM($Y1334:BK1334))</f>
        <v>0</v>
      </c>
      <c r="BL1338" s="438">
        <f>IF(BL$8="",0,SUM($Y1276:BL1276)-SUM($Y1334:BL1334))</f>
        <v>0</v>
      </c>
      <c r="BM1338" s="438">
        <f>IF(BM$8="",0,SUM($Y1276:BM1276)-SUM($Y1334:BM1334))</f>
        <v>0</v>
      </c>
      <c r="BN1338" s="438">
        <f>IF(BN$8="",0,SUM($Y1276:BN1276)-SUM($Y1334:BN1334))</f>
        <v>0</v>
      </c>
      <c r="BO1338" s="438">
        <f>IF(BO$8="",0,SUM($Y1276:BO1276)-SUM($Y1334:BO1334))</f>
        <v>0</v>
      </c>
      <c r="BP1338" s="438">
        <f>IF(BP$8="",0,SUM($Y1276:BP1276)-SUM($Y1334:BP1334))</f>
        <v>0</v>
      </c>
      <c r="BQ1338" s="438">
        <f>IF(BQ$8="",0,SUM($Y1276:BQ1276)-SUM($Y1334:BQ1334))</f>
        <v>0</v>
      </c>
      <c r="BR1338" s="438">
        <f>IF(BR$8="",0,SUM($Y1276:BR1276)-SUM($Y1334:BR1334))</f>
        <v>0</v>
      </c>
      <c r="BS1338" s="438">
        <f>IF(BS$8="",0,SUM($Y1276:BS1276)-SUM($Y1334:BS1334))</f>
        <v>0</v>
      </c>
      <c r="BT1338" s="438">
        <f>IF(BT$8="",0,SUM($Y1276:BT1276)-SUM($Y1334:BT1334))</f>
        <v>0</v>
      </c>
      <c r="BU1338" s="438">
        <f>IF(BU$8="",0,SUM($Y1276:BU1276)-SUM($Y1334:BU1334))</f>
        <v>0</v>
      </c>
      <c r="BV1338" s="438">
        <f>IF(BV$8="",0,SUM($Y1276:BV1276)-SUM($Y1334:BV1334))</f>
        <v>0</v>
      </c>
      <c r="BW1338" s="438">
        <f>IF(BW$8="",0,SUM($Y1276:BW1276)-SUM($Y1334:BW1334))</f>
        <v>0</v>
      </c>
      <c r="BX1338" s="438">
        <f>IF(BX$8="",0,SUM($Y1276:BX1276)-SUM($Y1334:BX1334))</f>
        <v>0</v>
      </c>
      <c r="BY1338" s="438">
        <f>IF(BY$8="",0,SUM($Y1276:BY1276)-SUM($Y1334:BY1334))</f>
        <v>0</v>
      </c>
      <c r="BZ1338" s="438">
        <f>IF(BZ$8="",0,SUM($Y1276:BZ1276)-SUM($Y1334:BZ1334))</f>
        <v>0</v>
      </c>
      <c r="CA1338" s="438">
        <f>IF(CA$8="",0,SUM($Y1276:CA1276)-SUM($Y1334:CA1334))</f>
        <v>0</v>
      </c>
      <c r="CB1338" s="438">
        <f>IF(CB$8="",0,SUM($Y1276:CB1276)-SUM($Y1334:CB1334))</f>
        <v>0</v>
      </c>
      <c r="CC1338" s="438">
        <f>IF(CC$8="",0,SUM($Y1276:CC1276)-SUM($Y1334:CC1334))</f>
        <v>0</v>
      </c>
      <c r="CD1338" s="438">
        <f>IF(CD$8="",0,SUM($Y1276:CD1276)-SUM($Y1334:CD1334))</f>
        <v>0</v>
      </c>
      <c r="CE1338" s="438">
        <f>IF(CE$8="",0,SUM($Y1276:CE1276)-SUM($Y1334:CE1334))</f>
        <v>0</v>
      </c>
      <c r="CF1338" s="438">
        <f>IF(CF$8="",0,SUM($Y1276:CF1276)-SUM($Y1334:CF1334))</f>
        <v>0</v>
      </c>
      <c r="CG1338" s="438">
        <f>IF(CG$8="",0,SUM($Y1276:CG1276)-SUM($Y1334:CG1334))</f>
        <v>0</v>
      </c>
      <c r="CH1338" s="438">
        <f>IF(CH$8="",0,SUM($Y1276:CH1276)-SUM($Y1334:CH1334))</f>
        <v>0</v>
      </c>
      <c r="CI1338" s="438">
        <f>IF(CI$8="",0,SUM($Y1276:CI1276)-SUM($Y1334:CI1334))</f>
        <v>0</v>
      </c>
      <c r="CJ1338" s="438">
        <f>IF(CJ$8="",0,SUM($Y1276:CJ1276)-SUM($Y1334:CJ1334))</f>
        <v>0</v>
      </c>
      <c r="CK1338" s="438">
        <f>IF(CK$8="",0,SUM($Y1276:CK1276)-SUM($Y1334:CK1334))</f>
        <v>0</v>
      </c>
      <c r="CL1338" s="438">
        <f>IF(CL$8="",0,SUM($Y1276:CL1276)-SUM($Y1334:CL1334))</f>
        <v>0</v>
      </c>
      <c r="CM1338" s="438">
        <f>IF(CM$8="",0,SUM($Y1276:CM1276)-SUM($Y1334:CM1334))</f>
        <v>0</v>
      </c>
      <c r="CN1338" s="438">
        <f>IF(CN$8="",0,SUM($Y1276:CN1276)-SUM($Y1334:CN1334))</f>
        <v>0</v>
      </c>
      <c r="CO1338" s="438">
        <f>IF(CO$8="",0,SUM($Y1276:CO1276)-SUM($Y1334:CO1334))</f>
        <v>0</v>
      </c>
      <c r="CP1338" s="438">
        <f>IF(CP$8="",0,SUM($Y1276:CP1276)-SUM($Y1334:CP1334))</f>
        <v>0</v>
      </c>
      <c r="CQ1338" s="438">
        <f>IF(CQ$8="",0,SUM($Y1276:CQ1276)-SUM($Y1334:CQ1334))</f>
        <v>0</v>
      </c>
      <c r="CR1338" s="438">
        <f>IF(CR$8="",0,SUM($Y1276:CR1276)-SUM($Y1334:CR1334))</f>
        <v>0</v>
      </c>
      <c r="CS1338" s="438">
        <f>IF(CS$8="",0,SUM($Y1276:CS1276)-SUM($Y1334:CS1334))</f>
        <v>0</v>
      </c>
      <c r="CT1338" s="438">
        <f>IF(CT$8="",0,SUM($Y1276:CT1276)-SUM($Y1334:CT1334))</f>
        <v>0</v>
      </c>
      <c r="CU1338" s="438">
        <f>IF(CU$8="",0,SUM($Y1276:CU1276)-SUM($Y1334:CU1334))</f>
        <v>0</v>
      </c>
      <c r="CV1338" s="438">
        <f>IF(CV$8="",0,SUM($Y1276:CV1276)-SUM($Y1334:CV1334))</f>
        <v>0</v>
      </c>
      <c r="CW1338" s="438">
        <f>IF(CW$8="",0,SUM($Y1276:CW1276)-SUM($Y1334:CW1334))</f>
        <v>0</v>
      </c>
      <c r="CX1338" s="438">
        <f>IF(CX$8="",0,SUM($Y1276:CX1276)-SUM($Y1334:CX1334))</f>
        <v>0</v>
      </c>
      <c r="CY1338" s="438">
        <f>IF(CY$8="",0,SUM($Y1276:CY1276)-SUM($Y1334:CY1334))</f>
        <v>0</v>
      </c>
      <c r="CZ1338" s="438">
        <f>IF(CZ$8="",0,SUM($Y1276:CZ1276)-SUM($Y1334:CZ1334))</f>
        <v>0</v>
      </c>
      <c r="DA1338" s="438">
        <f>IF(DA$8="",0,SUM($Y1276:DA1276)-SUM($Y1334:DA1334))</f>
        <v>0</v>
      </c>
      <c r="DB1338" s="438">
        <f>IF(DB$8="",0,SUM($Y1276:DB1276)-SUM($Y1334:DB1334))</f>
        <v>0</v>
      </c>
      <c r="DC1338" s="438">
        <f>IF(DC$8="",0,SUM($Y1276:DC1276)-SUM($Y1334:DC1334))</f>
        <v>0</v>
      </c>
      <c r="DD1338" s="438">
        <f>IF(DD$8="",0,SUM($Y1276:DD1276)-SUM($Y1334:DD1334))</f>
        <v>0</v>
      </c>
      <c r="DE1338" s="438">
        <f>IF(DE$8="",0,SUM($Y1276:DE1276)-SUM($Y1334:DE1334))</f>
        <v>0</v>
      </c>
      <c r="DF1338" s="438">
        <f>IF(DF$8="",0,SUM($Y1276:DF1276)-SUM($Y1334:DF1334))</f>
        <v>0</v>
      </c>
      <c r="DG1338" s="438">
        <f>IF(DG$8="",0,SUM($Y1276:DG1276)-SUM($Y1334:DG1334))</f>
        <v>0</v>
      </c>
      <c r="DH1338" s="438">
        <f>IF(DH$8="",0,SUM($Y1276:DH1276)-SUM($Y1334:DH1334))</f>
        <v>0</v>
      </c>
      <c r="DI1338" s="438">
        <f>IF(DI$8="",0,SUM($Y1276:DI1276)-SUM($Y1334:DI1334))</f>
        <v>0</v>
      </c>
      <c r="DJ1338" s="438">
        <f>IF(DJ$8="",0,SUM($Y1276:DJ1276)-SUM($Y1334:DJ1334))</f>
        <v>0</v>
      </c>
      <c r="DK1338" s="438">
        <f>IF(DK$8="",0,SUM($Y1276:DK1276)-SUM($Y1334:DK1334))</f>
        <v>0</v>
      </c>
      <c r="DL1338" s="438">
        <f>IF(DL$8="",0,SUM($Y1276:DL1276)-SUM($Y1334:DL1334))</f>
        <v>0</v>
      </c>
      <c r="DM1338" s="438">
        <f>IF(DM$8="",0,SUM($Y1276:DM1276)-SUM($Y1334:DM1334))</f>
        <v>0</v>
      </c>
      <c r="DN1338" s="438">
        <f>IF(DN$8="",0,SUM($Y1276:DN1276)-SUM($Y1334:DN1334))</f>
        <v>0</v>
      </c>
      <c r="DO1338" s="438">
        <f>IF(DO$8="",0,SUM($Y1276:DO1276)-SUM($Y1334:DO1334))</f>
        <v>0</v>
      </c>
      <c r="DP1338" s="438">
        <f>IF(DP$8="",0,SUM($Y1276:DP1276)-SUM($Y1334:DP1334))</f>
        <v>0</v>
      </c>
      <c r="DQ1338" s="438">
        <f>IF(DQ$8="",0,SUM($Y1276:DQ1276)-SUM($Y1334:DQ1334))</f>
        <v>0</v>
      </c>
      <c r="DR1338" s="438">
        <f>IF(DR$8="",0,SUM($Y1276:DR1276)-SUM($Y1334:DR1334))</f>
        <v>0</v>
      </c>
      <c r="DS1338" s="438">
        <f>IF(DS$8="",0,SUM($Y1276:DS1276)-SUM($Y1334:DS1334))</f>
        <v>0</v>
      </c>
      <c r="DT1338" s="438">
        <f>IF(DT$8="",0,SUM($Y1276:DT1276)-SUM($Y1334:DT1334))</f>
        <v>0</v>
      </c>
      <c r="DU1338" s="438">
        <f>IF(DU$8="",0,SUM($Y1276:DU1276)-SUM($Y1334:DU1334))</f>
        <v>0</v>
      </c>
      <c r="DV1338" s="438">
        <f>IF(DV$8="",0,SUM($Y1276:DV1276)-SUM($Y1334:DV1334))</f>
        <v>0</v>
      </c>
      <c r="DW1338" s="438">
        <f>IF(DW$8="",0,SUM($Y1276:DW1276)-SUM($Y1334:DW1334))</f>
        <v>0</v>
      </c>
      <c r="DX1338" s="438">
        <f>IF(DX$8="",0,SUM($Y1276:DX1276)-SUM($Y1334:DX1334))</f>
        <v>0</v>
      </c>
      <c r="DY1338" s="438">
        <f>IF(DY$8="",0,SUM($Y1276:DY1276)-SUM($Y1334:DY1334))</f>
        <v>0</v>
      </c>
      <c r="DZ1338" s="438">
        <f>IF(DZ$8="",0,SUM($Y1276:DZ1276)-SUM($Y1334:DZ1334))</f>
        <v>0</v>
      </c>
      <c r="EA1338" s="438">
        <f>IF(EA$8="",0,SUM($Y1276:EA1276)-SUM($Y1334:EA1334))</f>
        <v>0</v>
      </c>
      <c r="EB1338" s="438">
        <f>IF(EB$8="",0,SUM($Y1276:EB1276)-SUM($Y1334:EB1334))</f>
        <v>0</v>
      </c>
      <c r="EC1338" s="438">
        <f>IF(EC$8="",0,SUM($Y1276:EC1276)-SUM($Y1334:EC1334))</f>
        <v>0</v>
      </c>
      <c r="ED1338" s="438">
        <f>IF(ED$8="",0,SUM($Y1276:ED1276)-SUM($Y1334:ED1334))</f>
        <v>0</v>
      </c>
      <c r="EE1338" s="438">
        <f>IF(EE$8="",0,SUM($Y1276:EE1276)-SUM($Y1334:EE1334))</f>
        <v>0</v>
      </c>
      <c r="EF1338" s="438">
        <f>IF(EF$8="",0,SUM($Y1276:EF1276)-SUM($Y1334:EF1334))</f>
        <v>0</v>
      </c>
      <c r="EG1338" s="438">
        <f>IF(EG$8="",0,SUM($Y1276:EG1276)-SUM($Y1334:EG1334))</f>
        <v>0</v>
      </c>
      <c r="EH1338" s="438">
        <f>IF(EH$8="",0,SUM($Y1276:EH1276)-SUM($Y1334:EH1334))</f>
        <v>0</v>
      </c>
      <c r="EI1338" s="438">
        <f>IF(EI$8="",0,SUM($Y1276:EI1276)-SUM($Y1334:EI1334))</f>
        <v>0</v>
      </c>
      <c r="EJ1338" s="438">
        <f>IF(EJ$8="",0,SUM($Y1276:EJ1276)-SUM($Y1334:EJ1334))</f>
        <v>0</v>
      </c>
      <c r="EK1338" s="438">
        <f>IF(EK$8="",0,SUM($Y1276:EK1276)-SUM($Y1334:EK1334))</f>
        <v>0</v>
      </c>
      <c r="EL1338" s="438">
        <f>IF(EL$8="",0,SUM($Y1276:EL1276)-SUM($Y1334:EL1334))</f>
        <v>0</v>
      </c>
      <c r="EM1338" s="438">
        <f>IF(EM$8="",0,SUM($Y1276:EM1276)-SUM($Y1334:EM1334))</f>
        <v>0</v>
      </c>
      <c r="EN1338" s="438">
        <f>IF(EN$8="",0,SUM($Y1276:EN1276)-SUM($Y1334:EN1334))</f>
        <v>0</v>
      </c>
      <c r="EO1338" s="438">
        <f>IF(EO$8="",0,SUM($Y1276:EO1276)-SUM($Y1334:EO1334))</f>
        <v>0</v>
      </c>
      <c r="EP1338" s="438">
        <f>IF(EP$8="",0,SUM($Y1276:EP1276)-SUM($Y1334:EP1334))</f>
        <v>0</v>
      </c>
      <c r="EQ1338" s="438">
        <f>IF(EQ$8="",0,SUM($Y1276:EQ1276)-SUM($Y1334:EQ1334))</f>
        <v>0</v>
      </c>
      <c r="ER1338" s="438">
        <f>IF(ER$8="",0,SUM($Y1276:ER1276)-SUM($Y1334:ER1334))</f>
        <v>0</v>
      </c>
      <c r="ES1338" s="438">
        <f>IF(ES$8="",0,SUM($Y1276:ES1276)-SUM($Y1334:ES1334))</f>
        <v>0</v>
      </c>
      <c r="ET1338" s="438">
        <f>IF(ET$8="",0,SUM($Y1276:ET1276)-SUM($Y1334:ET1334))</f>
        <v>0</v>
      </c>
      <c r="EU1338" s="438">
        <f>IF(EU$8="",0,SUM($Y1276:EU1276)-SUM($Y1334:EU1334))</f>
        <v>0</v>
      </c>
      <c r="EV1338" s="438">
        <f>IF(EV$8="",0,SUM($Y1276:EV1276)-SUM($Y1334:EV1334))</f>
        <v>0</v>
      </c>
      <c r="EW1338" s="438">
        <f>IF(EW$8="",0,SUM($Y1276:EW1276)-SUM($Y1334:EW1334))</f>
        <v>0</v>
      </c>
      <c r="EX1338" s="438">
        <f>IF(EX$8="",0,SUM($Y1276:EX1276)-SUM($Y1334:EX1334))</f>
        <v>0</v>
      </c>
      <c r="EY1338" s="438">
        <f>IF(EY$8="",0,SUM($Y1276:EY1276)-SUM($Y1334:EY1334))</f>
        <v>0</v>
      </c>
      <c r="EZ1338" s="438">
        <f>IF(EZ$8="",0,SUM($Y1276:EZ1276)-SUM($Y1334:EZ1334))</f>
        <v>0</v>
      </c>
      <c r="FA1338" s="438">
        <f>IF(FA$8="",0,SUM($Y1276:FA1276)-SUM($Y1334:FA1334))</f>
        <v>0</v>
      </c>
      <c r="FB1338" s="438">
        <f>IF(FB$8="",0,SUM($Y1276:FB1276)-SUM($Y1334:FB1334))</f>
        <v>0</v>
      </c>
      <c r="FC1338" s="438">
        <f>IF(FC$8="",0,SUM($Y1276:FC1276)-SUM($Y1334:FC1334))</f>
        <v>0</v>
      </c>
      <c r="FD1338" s="438">
        <f>IF(FD$8="",0,SUM($Y1276:FD1276)-SUM($Y1334:FD1334))</f>
        <v>0</v>
      </c>
      <c r="FE1338" s="438">
        <f>IF(FE$8="",0,SUM($Y1276:FE1276)-SUM($Y1334:FE1334))</f>
        <v>0</v>
      </c>
      <c r="FF1338" s="438">
        <f>IF(FF$8="",0,SUM($Y1276:FF1276)-SUM($Y1334:FF1334))</f>
        <v>0</v>
      </c>
      <c r="FG1338" s="438">
        <f>IF(FG$8="",0,SUM($Y1276:FG1276)-SUM($Y1334:FG1334))</f>
        <v>0</v>
      </c>
      <c r="FH1338" s="438">
        <f>IF(FH$8="",0,SUM($Y1276:FH1276)-SUM($Y1334:FH1334))</f>
        <v>0</v>
      </c>
      <c r="FI1338" s="438">
        <f>IF(FI$8="",0,SUM($Y1276:FI1276)-SUM($Y1334:FI1334))</f>
        <v>0</v>
      </c>
      <c r="FJ1338" s="438">
        <f>IF(FJ$8="",0,SUM($Y1276:FJ1276)-SUM($Y1334:FJ1334))</f>
        <v>0</v>
      </c>
      <c r="FK1338" s="438">
        <f>IF(FK$8="",0,SUM($Y1276:FK1276)-SUM($Y1334:FK1334))</f>
        <v>0</v>
      </c>
      <c r="FL1338" s="438">
        <f>IF(FL$8="",0,SUM($Y1276:FL1276)-SUM($Y1334:FL1334))</f>
        <v>0</v>
      </c>
      <c r="FM1338" s="438">
        <f>IF(FM$8="",0,SUM($Y1276:FM1276)-SUM($Y1334:FM1334))</f>
        <v>0</v>
      </c>
      <c r="FN1338" s="438">
        <f>IF(FN$8="",0,SUM($Y1276:FN1276)-SUM($Y1334:FN1334))</f>
        <v>0</v>
      </c>
      <c r="FO1338" s="438">
        <f>IF(FO$8="",0,SUM($Y1276:FO1276)-SUM($Y1334:FO1334))</f>
        <v>0</v>
      </c>
      <c r="FP1338" s="438">
        <f>IF(FP$8="",0,SUM($Y1276:FP1276)-SUM($Y1334:FP1334))</f>
        <v>0</v>
      </c>
      <c r="FQ1338" s="438">
        <f>IF(FQ$8="",0,SUM($Y1276:FQ1276)-SUM($Y1334:FQ1334))</f>
        <v>0</v>
      </c>
      <c r="FR1338" s="438">
        <f>IF(FR$8="",0,SUM($Y1276:FR1276)-SUM($Y1334:FR1334))</f>
        <v>0</v>
      </c>
      <c r="FS1338" s="438">
        <f>IF(FS$8="",0,SUM($Y1276:FS1276)-SUM($Y1334:FS1334))</f>
        <v>0</v>
      </c>
      <c r="FT1338" s="438">
        <f>IF(FT$8="",0,SUM($Y1276:FT1276)-SUM($Y1334:FT1334))</f>
        <v>0</v>
      </c>
      <c r="FU1338" s="438">
        <f>IF(FU$8="",0,SUM($Y1276:FU1276)-SUM($Y1334:FU1334))</f>
        <v>0</v>
      </c>
      <c r="FV1338" s="438">
        <f>IF(FV$8="",0,SUM($Y1276:FV1276)-SUM($Y1334:FV1334))</f>
        <v>0</v>
      </c>
      <c r="FW1338" s="438">
        <f>IF(FW$8="",0,SUM($Y1276:FW1276)-SUM($Y1334:FW1334))</f>
        <v>0</v>
      </c>
      <c r="FX1338" s="438">
        <f>IF(FX$8="",0,SUM($Y1276:FX1276)-SUM($Y1334:FX1334))</f>
        <v>0</v>
      </c>
      <c r="FY1338" s="438">
        <f>IF(FY$8="",0,SUM($Y1276:FY1276)-SUM($Y1334:FY1334))</f>
        <v>0</v>
      </c>
      <c r="FZ1338" s="438">
        <f>IF(FZ$8="",0,SUM($Y1276:FZ1276)-SUM($Y1334:FZ1334))</f>
        <v>0</v>
      </c>
      <c r="GA1338" s="438">
        <f>IF(GA$8="",0,SUM($Y1276:GA1276)-SUM($Y1334:GA1334))</f>
        <v>0</v>
      </c>
      <c r="GB1338" s="438">
        <f>IF(GB$8="",0,SUM($Y1276:GB1276)-SUM($Y1334:GB1334))</f>
        <v>0</v>
      </c>
      <c r="GC1338" s="438">
        <f>IF(GC$8="",0,SUM($Y1276:GC1276)-SUM($Y1334:GC1334))</f>
        <v>0</v>
      </c>
      <c r="GD1338" s="438">
        <f>IF(GD$8="",0,SUM($Y1276:GD1276)-SUM($Y1334:GD1334))</f>
        <v>0</v>
      </c>
      <c r="GE1338" s="438">
        <f>IF(GE$8="",0,SUM($Y1276:GE1276)-SUM($Y1334:GE1334))</f>
        <v>0</v>
      </c>
      <c r="GF1338" s="438">
        <f>IF(GF$8="",0,SUM($Y1276:GF1276)-SUM($Y1334:GF1334))</f>
        <v>0</v>
      </c>
      <c r="GG1338" s="438">
        <f>IF(GG$8="",0,SUM($Y1276:GG1276)-SUM($Y1334:GG1334))</f>
        <v>0</v>
      </c>
      <c r="GH1338" s="438">
        <f>IF(GH$8="",0,SUM($Y1276:GH1276)-SUM($Y1334:GH1334))</f>
        <v>0</v>
      </c>
      <c r="GI1338" s="438">
        <f>IF(GI$8="",0,SUM($Y1276:GI1276)-SUM($Y1334:GI1334))</f>
        <v>0</v>
      </c>
      <c r="GJ1338" s="438">
        <f>IF(GJ$8="",0,SUM($Y1276:GJ1276)-SUM($Y1334:GJ1334))</f>
        <v>0</v>
      </c>
      <c r="GK1338" s="438">
        <f>IF(GK$8="",0,SUM($Y1276:GK1276)-SUM($Y1334:GK1334))</f>
        <v>0</v>
      </c>
      <c r="GL1338" s="438">
        <f>IF(GL$8="",0,SUM($Y1276:GL1276)-SUM($Y1334:GL1334))</f>
        <v>0</v>
      </c>
      <c r="GM1338" s="438">
        <f>IF(GM$8="",0,SUM($Y1276:GM1276)-SUM($Y1334:GM1334))</f>
        <v>0</v>
      </c>
      <c r="GN1338" s="438">
        <f>IF(GN$8="",0,SUM($Y1276:GN1276)-SUM($Y1334:GN1334))</f>
        <v>0</v>
      </c>
      <c r="GO1338" s="438">
        <f>IF(GO$8="",0,SUM($Y1276:GO1276)-SUM($Y1334:GO1334))</f>
        <v>0</v>
      </c>
      <c r="GP1338" s="438">
        <f>IF(GP$8="",0,SUM($Y1276:GP1276)-SUM($Y1334:GP1334))</f>
        <v>0</v>
      </c>
      <c r="GQ1338" s="438">
        <f>IF(GQ$8="",0,SUM($Y1276:GQ1276)-SUM($Y1334:GQ1334))</f>
        <v>0</v>
      </c>
      <c r="GR1338" s="438">
        <f>IF(GR$8="",0,SUM($Y1276:GR1276)-SUM($Y1334:GR1334))</f>
        <v>0</v>
      </c>
      <c r="GS1338" s="438">
        <f>IF(GS$8="",0,SUM($Y1276:GS1276)-SUM($Y1334:GS1334))</f>
        <v>0</v>
      </c>
      <c r="GT1338" s="438">
        <f>IF(GT$8="",0,SUM($Y1276:GT1276)-SUM($Y1334:GT1334))</f>
        <v>0</v>
      </c>
      <c r="GU1338" s="438">
        <f>IF(GU$8="",0,SUM($Y1276:GU1276)-SUM($Y1334:GU1334))</f>
        <v>0</v>
      </c>
      <c r="GV1338" s="438">
        <f>IF(GV$8="",0,SUM($Y1276:GV1276)-SUM($Y1334:GV1334))</f>
        <v>0</v>
      </c>
      <c r="GW1338" s="438">
        <f>IF(GW$8="",0,SUM($Y1276:GW1276)-SUM($Y1334:GW1334))</f>
        <v>0</v>
      </c>
      <c r="GX1338" s="438">
        <f>IF(GX$8="",0,SUM($Y1276:GX1276)-SUM($Y1334:GX1334))</f>
        <v>0</v>
      </c>
      <c r="GY1338" s="438">
        <f>IF(GY$8="",0,SUM($Y1276:GY1276)-SUM($Y1334:GY1334))</f>
        <v>0</v>
      </c>
      <c r="GZ1338" s="438">
        <f>IF(GZ$8="",0,SUM($Y1276:GZ1276)-SUM($Y1334:GZ1334))</f>
        <v>0</v>
      </c>
      <c r="HA1338" s="3"/>
      <c r="HB1338" s="3"/>
    </row>
    <row r="1339" spans="1:210" s="122" customFormat="1" ht="4.2" customHeight="1">
      <c r="A1339" s="60"/>
      <c r="B1339" s="60"/>
      <c r="C1339" s="60"/>
      <c r="D1339" s="60"/>
      <c r="E1339" s="273"/>
      <c r="F1339" s="529"/>
      <c r="G1339" s="530"/>
      <c r="H1339" s="531"/>
      <c r="I1339" s="531"/>
      <c r="J1339" s="531"/>
      <c r="K1339" s="531"/>
      <c r="L1339" s="531"/>
      <c r="M1339" s="530"/>
      <c r="N1339" s="531"/>
      <c r="O1339" s="531"/>
      <c r="P1339" s="442"/>
      <c r="Q1339" s="531"/>
      <c r="R1339" s="531"/>
      <c r="S1339" s="530"/>
      <c r="T1339" s="532"/>
      <c r="U1339" s="117"/>
      <c r="V1339" s="60"/>
      <c r="W1339" s="118"/>
      <c r="X1339" s="118"/>
      <c r="Y1339" s="119"/>
      <c r="Z1339" s="91"/>
      <c r="AA1339" s="121"/>
      <c r="AB1339" s="121"/>
      <c r="AC1339" s="121"/>
      <c r="AD1339" s="121"/>
      <c r="AE1339" s="121"/>
      <c r="AF1339" s="121"/>
      <c r="AG1339" s="121"/>
      <c r="AH1339" s="121"/>
      <c r="AI1339" s="121"/>
      <c r="AJ1339" s="121"/>
      <c r="AK1339" s="121"/>
      <c r="AL1339" s="121"/>
      <c r="AM1339" s="121"/>
      <c r="AN1339" s="121"/>
      <c r="AO1339" s="121"/>
      <c r="AP1339" s="121"/>
      <c r="AQ1339" s="121"/>
      <c r="AR1339" s="121"/>
      <c r="AS1339" s="121"/>
      <c r="AT1339" s="121"/>
      <c r="AU1339" s="121"/>
      <c r="AV1339" s="121"/>
      <c r="AW1339" s="121"/>
      <c r="AX1339" s="121"/>
      <c r="AY1339" s="121"/>
      <c r="AZ1339" s="121"/>
      <c r="BA1339" s="121"/>
      <c r="BB1339" s="121"/>
      <c r="BC1339" s="121"/>
      <c r="BD1339" s="121"/>
      <c r="BE1339" s="121"/>
      <c r="BF1339" s="121"/>
      <c r="BG1339" s="121"/>
      <c r="BH1339" s="121"/>
      <c r="BI1339" s="121"/>
      <c r="BJ1339" s="121"/>
      <c r="BK1339" s="121"/>
      <c r="BL1339" s="121"/>
      <c r="BM1339" s="121"/>
      <c r="BN1339" s="121"/>
      <c r="BO1339" s="121"/>
      <c r="BP1339" s="121"/>
      <c r="BQ1339" s="121"/>
      <c r="BR1339" s="121"/>
      <c r="BS1339" s="121"/>
      <c r="BT1339" s="121"/>
      <c r="BU1339" s="121"/>
      <c r="BV1339" s="121"/>
      <c r="BW1339" s="121"/>
      <c r="BX1339" s="121"/>
      <c r="BY1339" s="121"/>
      <c r="BZ1339" s="121"/>
      <c r="CA1339" s="121"/>
      <c r="CB1339" s="121"/>
      <c r="CC1339" s="121"/>
      <c r="CD1339" s="121"/>
      <c r="CE1339" s="121"/>
      <c r="CF1339" s="121"/>
      <c r="CG1339" s="121"/>
      <c r="CH1339" s="121"/>
      <c r="CI1339" s="121"/>
      <c r="CJ1339" s="121"/>
      <c r="CK1339" s="121"/>
      <c r="CL1339" s="121"/>
      <c r="CM1339" s="121"/>
      <c r="CN1339" s="121"/>
      <c r="CO1339" s="121"/>
      <c r="CP1339" s="121"/>
      <c r="CQ1339" s="121"/>
      <c r="CR1339" s="121"/>
      <c r="CS1339" s="121"/>
      <c r="CT1339" s="121"/>
      <c r="CU1339" s="121"/>
      <c r="CV1339" s="121"/>
      <c r="CW1339" s="121"/>
      <c r="CX1339" s="121"/>
      <c r="CY1339" s="121"/>
      <c r="CZ1339" s="121"/>
      <c r="DA1339" s="121"/>
      <c r="DB1339" s="121"/>
      <c r="DC1339" s="121"/>
      <c r="DD1339" s="121"/>
      <c r="DE1339" s="121"/>
      <c r="DF1339" s="121"/>
      <c r="DG1339" s="121"/>
      <c r="DH1339" s="121"/>
      <c r="DI1339" s="121"/>
      <c r="DJ1339" s="121"/>
      <c r="DK1339" s="121"/>
      <c r="DL1339" s="121"/>
      <c r="DM1339" s="121"/>
      <c r="DN1339" s="121"/>
      <c r="DO1339" s="121"/>
      <c r="DP1339" s="121"/>
      <c r="DQ1339" s="121"/>
      <c r="DR1339" s="121"/>
      <c r="DS1339" s="121"/>
      <c r="DT1339" s="121"/>
      <c r="DU1339" s="121"/>
      <c r="DV1339" s="121"/>
      <c r="DW1339" s="121"/>
      <c r="DX1339" s="121"/>
      <c r="DY1339" s="121"/>
      <c r="DZ1339" s="121"/>
      <c r="EA1339" s="121"/>
      <c r="EB1339" s="121"/>
      <c r="EC1339" s="121"/>
      <c r="ED1339" s="121"/>
      <c r="EE1339" s="121"/>
      <c r="EF1339" s="121"/>
      <c r="EG1339" s="121"/>
      <c r="EH1339" s="121"/>
      <c r="EI1339" s="121"/>
      <c r="EJ1339" s="121"/>
      <c r="EK1339" s="121"/>
      <c r="EL1339" s="121"/>
      <c r="EM1339" s="121"/>
      <c r="EN1339" s="121"/>
      <c r="EO1339" s="121"/>
      <c r="EP1339" s="121"/>
      <c r="EQ1339" s="121"/>
      <c r="ER1339" s="121"/>
      <c r="ES1339" s="121"/>
      <c r="ET1339" s="121"/>
      <c r="EU1339" s="121"/>
      <c r="EV1339" s="121"/>
      <c r="EW1339" s="121"/>
      <c r="EX1339" s="121"/>
      <c r="EY1339" s="121"/>
      <c r="EZ1339" s="121"/>
      <c r="FA1339" s="121"/>
      <c r="FB1339" s="121"/>
      <c r="FC1339" s="121"/>
      <c r="FD1339" s="121"/>
      <c r="FE1339" s="121"/>
      <c r="FF1339" s="121"/>
      <c r="FG1339" s="121"/>
      <c r="FH1339" s="121"/>
      <c r="FI1339" s="121"/>
      <c r="FJ1339" s="121"/>
      <c r="FK1339" s="121"/>
      <c r="FL1339" s="121"/>
      <c r="FM1339" s="121"/>
      <c r="FN1339" s="121"/>
      <c r="FO1339" s="121"/>
      <c r="FP1339" s="121"/>
      <c r="FQ1339" s="121"/>
      <c r="FR1339" s="121"/>
      <c r="FS1339" s="121"/>
      <c r="FT1339" s="121"/>
      <c r="FU1339" s="121"/>
      <c r="FV1339" s="121"/>
      <c r="FW1339" s="121"/>
      <c r="FX1339" s="121"/>
      <c r="FY1339" s="121"/>
      <c r="FZ1339" s="121"/>
      <c r="GA1339" s="121"/>
      <c r="GB1339" s="121"/>
      <c r="GC1339" s="121"/>
      <c r="GD1339" s="121"/>
      <c r="GE1339" s="121"/>
      <c r="GF1339" s="121"/>
      <c r="GG1339" s="121"/>
      <c r="GH1339" s="121"/>
      <c r="GI1339" s="121"/>
      <c r="GJ1339" s="121"/>
      <c r="GK1339" s="121"/>
      <c r="GL1339" s="121"/>
      <c r="GM1339" s="121"/>
      <c r="GN1339" s="121"/>
      <c r="GO1339" s="121"/>
      <c r="GP1339" s="121"/>
      <c r="GQ1339" s="121"/>
      <c r="GR1339" s="121"/>
      <c r="GS1339" s="121"/>
      <c r="GT1339" s="121"/>
      <c r="GU1339" s="121"/>
      <c r="GV1339" s="121"/>
      <c r="GW1339" s="121"/>
      <c r="GX1339" s="121"/>
      <c r="GY1339" s="121"/>
      <c r="GZ1339" s="121"/>
      <c r="HA1339" s="60"/>
      <c r="HB1339" s="60"/>
    </row>
    <row r="1340" spans="1:210" ht="7.2" customHeight="1">
      <c r="A1340" s="1"/>
      <c r="B1340" s="1"/>
      <c r="C1340" s="1"/>
      <c r="D1340" s="1"/>
      <c r="E1340" s="263"/>
      <c r="F1340" s="48"/>
      <c r="G1340" s="231"/>
      <c r="H1340" s="1"/>
      <c r="I1340" s="1"/>
      <c r="J1340" s="1"/>
      <c r="K1340" s="1"/>
      <c r="L1340" s="1"/>
      <c r="M1340" s="5"/>
      <c r="N1340" s="1"/>
      <c r="O1340" s="1"/>
      <c r="P1340" s="5"/>
      <c r="Q1340" s="1"/>
      <c r="R1340" s="1"/>
      <c r="S1340" s="5"/>
      <c r="T1340" s="7"/>
      <c r="U1340" s="24"/>
      <c r="V1340" s="1"/>
      <c r="W1340" s="12"/>
      <c r="X1340" s="10"/>
      <c r="Y1340" s="46"/>
      <c r="Z1340" s="91"/>
      <c r="AA1340" s="94"/>
      <c r="AB1340" s="94"/>
      <c r="AC1340" s="94"/>
      <c r="AD1340" s="94"/>
      <c r="AE1340" s="94"/>
      <c r="AF1340" s="94"/>
      <c r="AG1340" s="94"/>
      <c r="AH1340" s="94"/>
      <c r="AI1340" s="94"/>
      <c r="AJ1340" s="94"/>
      <c r="AK1340" s="94"/>
      <c r="AL1340" s="94"/>
      <c r="AM1340" s="94"/>
      <c r="AN1340" s="94"/>
      <c r="AO1340" s="94"/>
      <c r="AP1340" s="94"/>
      <c r="AQ1340" s="94"/>
      <c r="AR1340" s="94"/>
      <c r="AS1340" s="94"/>
      <c r="AT1340" s="94"/>
      <c r="AU1340" s="94"/>
      <c r="AV1340" s="94"/>
      <c r="AW1340" s="94"/>
      <c r="AX1340" s="94"/>
      <c r="AY1340" s="94"/>
      <c r="AZ1340" s="94"/>
      <c r="BA1340" s="94"/>
      <c r="BB1340" s="94"/>
      <c r="BC1340" s="94"/>
      <c r="BD1340" s="94"/>
      <c r="BE1340" s="94"/>
      <c r="BF1340" s="94"/>
      <c r="BG1340" s="94"/>
      <c r="BH1340" s="94"/>
      <c r="BI1340" s="94"/>
      <c r="BJ1340" s="94"/>
      <c r="BK1340" s="94"/>
      <c r="BL1340" s="94"/>
      <c r="BM1340" s="94"/>
      <c r="BN1340" s="94"/>
      <c r="BO1340" s="94"/>
      <c r="BP1340" s="94"/>
      <c r="BQ1340" s="94"/>
      <c r="BR1340" s="94"/>
      <c r="BS1340" s="94"/>
      <c r="BT1340" s="94"/>
      <c r="BU1340" s="94"/>
      <c r="BV1340" s="94"/>
      <c r="BW1340" s="94"/>
      <c r="BX1340" s="94"/>
      <c r="BY1340" s="94"/>
      <c r="BZ1340" s="94"/>
      <c r="CA1340" s="94"/>
      <c r="CB1340" s="94"/>
      <c r="CC1340" s="94"/>
      <c r="CD1340" s="94"/>
      <c r="CE1340" s="94"/>
      <c r="CF1340" s="94"/>
      <c r="CG1340" s="94"/>
      <c r="CH1340" s="94"/>
      <c r="CI1340" s="94"/>
      <c r="CJ1340" s="94"/>
      <c r="CK1340" s="94"/>
      <c r="CL1340" s="94"/>
      <c r="CM1340" s="94"/>
      <c r="CN1340" s="94"/>
      <c r="CO1340" s="94"/>
      <c r="CP1340" s="94"/>
      <c r="CQ1340" s="94"/>
      <c r="CR1340" s="94"/>
      <c r="CS1340" s="94"/>
      <c r="CT1340" s="94"/>
      <c r="CU1340" s="94"/>
      <c r="CV1340" s="94"/>
      <c r="CW1340" s="94"/>
      <c r="CX1340" s="94"/>
      <c r="CY1340" s="94"/>
      <c r="CZ1340" s="94"/>
      <c r="DA1340" s="94"/>
      <c r="DB1340" s="94"/>
      <c r="DC1340" s="94"/>
      <c r="DD1340" s="94"/>
      <c r="DE1340" s="94"/>
      <c r="DF1340" s="94"/>
      <c r="DG1340" s="94"/>
      <c r="DH1340" s="94"/>
      <c r="DI1340" s="94"/>
      <c r="DJ1340" s="94"/>
      <c r="DK1340" s="94"/>
      <c r="DL1340" s="94"/>
      <c r="DM1340" s="94"/>
      <c r="DN1340" s="94"/>
      <c r="DO1340" s="94"/>
      <c r="DP1340" s="94"/>
      <c r="DQ1340" s="94"/>
      <c r="DR1340" s="94"/>
      <c r="DS1340" s="94"/>
      <c r="DT1340" s="94"/>
      <c r="DU1340" s="94"/>
      <c r="DV1340" s="94"/>
      <c r="DW1340" s="94"/>
      <c r="DX1340" s="94"/>
      <c r="DY1340" s="94"/>
      <c r="DZ1340" s="94"/>
      <c r="EA1340" s="94"/>
      <c r="EB1340" s="94"/>
      <c r="EC1340" s="94"/>
      <c r="ED1340" s="94"/>
      <c r="EE1340" s="94"/>
      <c r="EF1340" s="94"/>
      <c r="EG1340" s="94"/>
      <c r="EH1340" s="94"/>
      <c r="EI1340" s="94"/>
      <c r="EJ1340" s="94"/>
      <c r="EK1340" s="94"/>
      <c r="EL1340" s="94"/>
      <c r="EM1340" s="94"/>
      <c r="EN1340" s="94"/>
      <c r="EO1340" s="94"/>
      <c r="EP1340" s="94"/>
      <c r="EQ1340" s="94"/>
      <c r="ER1340" s="94"/>
      <c r="ES1340" s="94"/>
      <c r="ET1340" s="94"/>
      <c r="EU1340" s="94"/>
      <c r="EV1340" s="94"/>
      <c r="EW1340" s="94"/>
      <c r="EX1340" s="94"/>
      <c r="EY1340" s="94"/>
      <c r="EZ1340" s="94"/>
      <c r="FA1340" s="94"/>
      <c r="FB1340" s="94"/>
      <c r="FC1340" s="94"/>
      <c r="FD1340" s="94"/>
      <c r="FE1340" s="94"/>
      <c r="FF1340" s="94"/>
      <c r="FG1340" s="94"/>
      <c r="FH1340" s="94"/>
      <c r="FI1340" s="94"/>
      <c r="FJ1340" s="94"/>
      <c r="FK1340" s="94"/>
      <c r="FL1340" s="94"/>
      <c r="FM1340" s="94"/>
      <c r="FN1340" s="94"/>
      <c r="FO1340" s="94"/>
      <c r="FP1340" s="94"/>
      <c r="FQ1340" s="94"/>
      <c r="FR1340" s="94"/>
      <c r="FS1340" s="94"/>
      <c r="FT1340" s="94"/>
      <c r="FU1340" s="94"/>
      <c r="FV1340" s="94"/>
      <c r="FW1340" s="94"/>
      <c r="FX1340" s="94"/>
      <c r="FY1340" s="94"/>
      <c r="FZ1340" s="94"/>
      <c r="GA1340" s="94"/>
      <c r="GB1340" s="94"/>
      <c r="GC1340" s="94"/>
      <c r="GD1340" s="94"/>
      <c r="GE1340" s="94"/>
      <c r="GF1340" s="94"/>
      <c r="GG1340" s="94"/>
      <c r="GH1340" s="94"/>
      <c r="GI1340" s="94"/>
      <c r="GJ1340" s="94"/>
      <c r="GK1340" s="94"/>
      <c r="GL1340" s="94"/>
      <c r="GM1340" s="94"/>
      <c r="GN1340" s="94"/>
      <c r="GO1340" s="94"/>
      <c r="GP1340" s="94"/>
      <c r="GQ1340" s="94"/>
      <c r="GR1340" s="94"/>
      <c r="GS1340" s="94"/>
      <c r="GT1340" s="94"/>
      <c r="GU1340" s="94"/>
      <c r="GV1340" s="94"/>
      <c r="GW1340" s="94"/>
      <c r="GX1340" s="94"/>
      <c r="GY1340" s="94"/>
      <c r="GZ1340" s="94"/>
      <c r="HA1340" s="1"/>
      <c r="HB1340" s="1"/>
    </row>
    <row r="1341" spans="1:210" s="4" customFormat="1">
      <c r="A1341" s="3"/>
      <c r="B1341" s="3"/>
      <c r="C1341" s="3"/>
      <c r="D1341" s="3"/>
      <c r="E1341" s="9"/>
      <c r="F1341" s="51"/>
      <c r="G1341" s="250" t="s">
        <v>6</v>
      </c>
      <c r="H1341" s="3" t="s">
        <v>266</v>
      </c>
      <c r="I1341" s="3"/>
      <c r="J1341" s="3"/>
      <c r="K1341" s="3"/>
      <c r="L1341" s="3"/>
      <c r="M1341" s="5"/>
      <c r="N1341" s="3" t="str">
        <f>Главная!$Y$8</f>
        <v>итого</v>
      </c>
      <c r="O1341" s="3"/>
      <c r="P1341" s="5"/>
      <c r="Q1341" s="3" t="s">
        <v>26</v>
      </c>
      <c r="R1341" s="3"/>
      <c r="S1341" s="5"/>
      <c r="T1341" s="84"/>
      <c r="U1341" s="24"/>
      <c r="V1341" s="3"/>
      <c r="W1341" s="12">
        <f>SUM($Y1341:$HA1341)</f>
        <v>0</v>
      </c>
      <c r="X1341" s="12"/>
      <c r="Y1341" s="46"/>
      <c r="Z1341" s="92">
        <f t="shared" ref="Z1341:CK1341" si="6783">IF(Z$8="",0,Z1325-Z1334)</f>
        <v>0</v>
      </c>
      <c r="AA1341" s="92">
        <f t="shared" si="6783"/>
        <v>0</v>
      </c>
      <c r="AB1341" s="92">
        <f t="shared" si="6783"/>
        <v>0</v>
      </c>
      <c r="AC1341" s="92">
        <f t="shared" si="6783"/>
        <v>0</v>
      </c>
      <c r="AD1341" s="92">
        <f t="shared" si="6783"/>
        <v>0</v>
      </c>
      <c r="AE1341" s="92">
        <f t="shared" si="6783"/>
        <v>0</v>
      </c>
      <c r="AF1341" s="92">
        <f t="shared" si="6783"/>
        <v>0</v>
      </c>
      <c r="AG1341" s="92">
        <f t="shared" si="6783"/>
        <v>0</v>
      </c>
      <c r="AH1341" s="92">
        <f t="shared" si="6783"/>
        <v>0</v>
      </c>
      <c r="AI1341" s="92">
        <f t="shared" si="6783"/>
        <v>0</v>
      </c>
      <c r="AJ1341" s="92">
        <f t="shared" si="6783"/>
        <v>0</v>
      </c>
      <c r="AK1341" s="92">
        <f t="shared" si="6783"/>
        <v>0</v>
      </c>
      <c r="AL1341" s="92">
        <f t="shared" si="6783"/>
        <v>0</v>
      </c>
      <c r="AM1341" s="92">
        <f t="shared" si="6783"/>
        <v>0</v>
      </c>
      <c r="AN1341" s="92">
        <f t="shared" si="6783"/>
        <v>0</v>
      </c>
      <c r="AO1341" s="92">
        <f t="shared" si="6783"/>
        <v>0</v>
      </c>
      <c r="AP1341" s="92">
        <f t="shared" si="6783"/>
        <v>0</v>
      </c>
      <c r="AQ1341" s="92">
        <f t="shared" si="6783"/>
        <v>0</v>
      </c>
      <c r="AR1341" s="92">
        <f t="shared" si="6783"/>
        <v>0</v>
      </c>
      <c r="AS1341" s="92">
        <f t="shared" si="6783"/>
        <v>0</v>
      </c>
      <c r="AT1341" s="92">
        <f t="shared" si="6783"/>
        <v>0</v>
      </c>
      <c r="AU1341" s="92">
        <f t="shared" si="6783"/>
        <v>0</v>
      </c>
      <c r="AV1341" s="92">
        <f t="shared" si="6783"/>
        <v>0</v>
      </c>
      <c r="AW1341" s="92">
        <f t="shared" si="6783"/>
        <v>0</v>
      </c>
      <c r="AX1341" s="92">
        <f t="shared" si="6783"/>
        <v>0</v>
      </c>
      <c r="AY1341" s="92">
        <f t="shared" si="6783"/>
        <v>0</v>
      </c>
      <c r="AZ1341" s="92">
        <f t="shared" si="6783"/>
        <v>0</v>
      </c>
      <c r="BA1341" s="92">
        <f t="shared" si="6783"/>
        <v>0</v>
      </c>
      <c r="BB1341" s="92">
        <f t="shared" si="6783"/>
        <v>0</v>
      </c>
      <c r="BC1341" s="92">
        <f t="shared" si="6783"/>
        <v>0</v>
      </c>
      <c r="BD1341" s="92">
        <f t="shared" si="6783"/>
        <v>0</v>
      </c>
      <c r="BE1341" s="92">
        <f t="shared" si="6783"/>
        <v>0</v>
      </c>
      <c r="BF1341" s="92">
        <f t="shared" si="6783"/>
        <v>0</v>
      </c>
      <c r="BG1341" s="92">
        <f t="shared" si="6783"/>
        <v>0</v>
      </c>
      <c r="BH1341" s="92">
        <f t="shared" si="6783"/>
        <v>0</v>
      </c>
      <c r="BI1341" s="92">
        <f t="shared" si="6783"/>
        <v>0</v>
      </c>
      <c r="BJ1341" s="92">
        <f t="shared" si="6783"/>
        <v>0</v>
      </c>
      <c r="BK1341" s="92">
        <f t="shared" si="6783"/>
        <v>0</v>
      </c>
      <c r="BL1341" s="92">
        <f t="shared" si="6783"/>
        <v>0</v>
      </c>
      <c r="BM1341" s="92">
        <f t="shared" si="6783"/>
        <v>0</v>
      </c>
      <c r="BN1341" s="92">
        <f t="shared" si="6783"/>
        <v>0</v>
      </c>
      <c r="BO1341" s="92">
        <f t="shared" si="6783"/>
        <v>0</v>
      </c>
      <c r="BP1341" s="92">
        <f t="shared" si="6783"/>
        <v>0</v>
      </c>
      <c r="BQ1341" s="92">
        <f t="shared" si="6783"/>
        <v>0</v>
      </c>
      <c r="BR1341" s="92">
        <f t="shared" si="6783"/>
        <v>0</v>
      </c>
      <c r="BS1341" s="92">
        <f t="shared" si="6783"/>
        <v>0</v>
      </c>
      <c r="BT1341" s="92">
        <f t="shared" si="6783"/>
        <v>0</v>
      </c>
      <c r="BU1341" s="92">
        <f t="shared" si="6783"/>
        <v>0</v>
      </c>
      <c r="BV1341" s="92">
        <f t="shared" si="6783"/>
        <v>0</v>
      </c>
      <c r="BW1341" s="92">
        <f t="shared" si="6783"/>
        <v>0</v>
      </c>
      <c r="BX1341" s="92">
        <f t="shared" si="6783"/>
        <v>0</v>
      </c>
      <c r="BY1341" s="92">
        <f t="shared" si="6783"/>
        <v>0</v>
      </c>
      <c r="BZ1341" s="92">
        <f t="shared" si="6783"/>
        <v>0</v>
      </c>
      <c r="CA1341" s="92">
        <f t="shared" si="6783"/>
        <v>0</v>
      </c>
      <c r="CB1341" s="92">
        <f t="shared" si="6783"/>
        <v>0</v>
      </c>
      <c r="CC1341" s="92">
        <f t="shared" si="6783"/>
        <v>0</v>
      </c>
      <c r="CD1341" s="92">
        <f t="shared" si="6783"/>
        <v>0</v>
      </c>
      <c r="CE1341" s="92">
        <f t="shared" si="6783"/>
        <v>0</v>
      </c>
      <c r="CF1341" s="92">
        <f t="shared" si="6783"/>
        <v>0</v>
      </c>
      <c r="CG1341" s="92">
        <f t="shared" si="6783"/>
        <v>0</v>
      </c>
      <c r="CH1341" s="92">
        <f t="shared" si="6783"/>
        <v>0</v>
      </c>
      <c r="CI1341" s="92">
        <f t="shared" si="6783"/>
        <v>0</v>
      </c>
      <c r="CJ1341" s="92">
        <f t="shared" si="6783"/>
        <v>0</v>
      </c>
      <c r="CK1341" s="92">
        <f t="shared" si="6783"/>
        <v>0</v>
      </c>
      <c r="CL1341" s="92">
        <f t="shared" ref="CL1341:DG1341" si="6784">IF(CL$8="",0,CL1325-CL1334)</f>
        <v>0</v>
      </c>
      <c r="CM1341" s="92">
        <f t="shared" si="6784"/>
        <v>0</v>
      </c>
      <c r="CN1341" s="92">
        <f t="shared" si="6784"/>
        <v>0</v>
      </c>
      <c r="CO1341" s="92">
        <f t="shared" si="6784"/>
        <v>0</v>
      </c>
      <c r="CP1341" s="92">
        <f t="shared" si="6784"/>
        <v>0</v>
      </c>
      <c r="CQ1341" s="92">
        <f t="shared" si="6784"/>
        <v>0</v>
      </c>
      <c r="CR1341" s="92">
        <f t="shared" si="6784"/>
        <v>0</v>
      </c>
      <c r="CS1341" s="92">
        <f t="shared" si="6784"/>
        <v>0</v>
      </c>
      <c r="CT1341" s="92">
        <f t="shared" si="6784"/>
        <v>0</v>
      </c>
      <c r="CU1341" s="92">
        <f t="shared" si="6784"/>
        <v>0</v>
      </c>
      <c r="CV1341" s="92">
        <f t="shared" si="6784"/>
        <v>0</v>
      </c>
      <c r="CW1341" s="92">
        <f t="shared" si="6784"/>
        <v>0</v>
      </c>
      <c r="CX1341" s="92">
        <f t="shared" si="6784"/>
        <v>0</v>
      </c>
      <c r="CY1341" s="92">
        <f t="shared" si="6784"/>
        <v>0</v>
      </c>
      <c r="CZ1341" s="92">
        <f t="shared" si="6784"/>
        <v>0</v>
      </c>
      <c r="DA1341" s="92">
        <f t="shared" si="6784"/>
        <v>0</v>
      </c>
      <c r="DB1341" s="92">
        <f t="shared" si="6784"/>
        <v>0</v>
      </c>
      <c r="DC1341" s="92">
        <f t="shared" si="6784"/>
        <v>0</v>
      </c>
      <c r="DD1341" s="92">
        <f t="shared" si="6784"/>
        <v>0</v>
      </c>
      <c r="DE1341" s="92">
        <f t="shared" si="6784"/>
        <v>0</v>
      </c>
      <c r="DF1341" s="92">
        <f t="shared" si="6784"/>
        <v>0</v>
      </c>
      <c r="DG1341" s="92">
        <f t="shared" si="6784"/>
        <v>0</v>
      </c>
      <c r="DH1341" s="92">
        <f t="shared" ref="DH1341:FS1341" si="6785">IF(DH$8="",0,DH1325-DH1334)</f>
        <v>0</v>
      </c>
      <c r="DI1341" s="92">
        <f t="shared" si="6785"/>
        <v>0</v>
      </c>
      <c r="DJ1341" s="92">
        <f t="shared" si="6785"/>
        <v>0</v>
      </c>
      <c r="DK1341" s="92">
        <f t="shared" si="6785"/>
        <v>0</v>
      </c>
      <c r="DL1341" s="92">
        <f t="shared" si="6785"/>
        <v>0</v>
      </c>
      <c r="DM1341" s="92">
        <f t="shared" si="6785"/>
        <v>0</v>
      </c>
      <c r="DN1341" s="92">
        <f t="shared" si="6785"/>
        <v>0</v>
      </c>
      <c r="DO1341" s="92">
        <f t="shared" si="6785"/>
        <v>0</v>
      </c>
      <c r="DP1341" s="92">
        <f t="shared" si="6785"/>
        <v>0</v>
      </c>
      <c r="DQ1341" s="92">
        <f t="shared" si="6785"/>
        <v>0</v>
      </c>
      <c r="DR1341" s="92">
        <f t="shared" si="6785"/>
        <v>0</v>
      </c>
      <c r="DS1341" s="92">
        <f t="shared" si="6785"/>
        <v>0</v>
      </c>
      <c r="DT1341" s="92">
        <f t="shared" si="6785"/>
        <v>0</v>
      </c>
      <c r="DU1341" s="92">
        <f t="shared" si="6785"/>
        <v>0</v>
      </c>
      <c r="DV1341" s="92">
        <f t="shared" si="6785"/>
        <v>0</v>
      </c>
      <c r="DW1341" s="92">
        <f t="shared" si="6785"/>
        <v>0</v>
      </c>
      <c r="DX1341" s="92">
        <f t="shared" si="6785"/>
        <v>0</v>
      </c>
      <c r="DY1341" s="92">
        <f t="shared" si="6785"/>
        <v>0</v>
      </c>
      <c r="DZ1341" s="92">
        <f t="shared" si="6785"/>
        <v>0</v>
      </c>
      <c r="EA1341" s="92">
        <f t="shared" si="6785"/>
        <v>0</v>
      </c>
      <c r="EB1341" s="92">
        <f t="shared" si="6785"/>
        <v>0</v>
      </c>
      <c r="EC1341" s="92">
        <f t="shared" si="6785"/>
        <v>0</v>
      </c>
      <c r="ED1341" s="92">
        <f t="shared" si="6785"/>
        <v>0</v>
      </c>
      <c r="EE1341" s="92">
        <f t="shared" si="6785"/>
        <v>0</v>
      </c>
      <c r="EF1341" s="92">
        <f t="shared" si="6785"/>
        <v>0</v>
      </c>
      <c r="EG1341" s="92">
        <f t="shared" si="6785"/>
        <v>0</v>
      </c>
      <c r="EH1341" s="92">
        <f t="shared" si="6785"/>
        <v>0</v>
      </c>
      <c r="EI1341" s="92">
        <f t="shared" si="6785"/>
        <v>0</v>
      </c>
      <c r="EJ1341" s="92">
        <f t="shared" si="6785"/>
        <v>0</v>
      </c>
      <c r="EK1341" s="92">
        <f t="shared" si="6785"/>
        <v>0</v>
      </c>
      <c r="EL1341" s="92">
        <f t="shared" si="6785"/>
        <v>0</v>
      </c>
      <c r="EM1341" s="92">
        <f t="shared" si="6785"/>
        <v>0</v>
      </c>
      <c r="EN1341" s="92">
        <f t="shared" si="6785"/>
        <v>0</v>
      </c>
      <c r="EO1341" s="92">
        <f t="shared" si="6785"/>
        <v>0</v>
      </c>
      <c r="EP1341" s="92">
        <f t="shared" si="6785"/>
        <v>0</v>
      </c>
      <c r="EQ1341" s="92">
        <f t="shared" si="6785"/>
        <v>0</v>
      </c>
      <c r="ER1341" s="92">
        <f t="shared" si="6785"/>
        <v>0</v>
      </c>
      <c r="ES1341" s="92">
        <f t="shared" si="6785"/>
        <v>0</v>
      </c>
      <c r="ET1341" s="92">
        <f t="shared" si="6785"/>
        <v>0</v>
      </c>
      <c r="EU1341" s="92">
        <f t="shared" si="6785"/>
        <v>0</v>
      </c>
      <c r="EV1341" s="92">
        <f t="shared" si="6785"/>
        <v>0</v>
      </c>
      <c r="EW1341" s="92">
        <f t="shared" si="6785"/>
        <v>0</v>
      </c>
      <c r="EX1341" s="92">
        <f t="shared" si="6785"/>
        <v>0</v>
      </c>
      <c r="EY1341" s="92">
        <f t="shared" si="6785"/>
        <v>0</v>
      </c>
      <c r="EZ1341" s="92">
        <f t="shared" si="6785"/>
        <v>0</v>
      </c>
      <c r="FA1341" s="92">
        <f t="shared" si="6785"/>
        <v>0</v>
      </c>
      <c r="FB1341" s="92">
        <f t="shared" si="6785"/>
        <v>0</v>
      </c>
      <c r="FC1341" s="92">
        <f t="shared" si="6785"/>
        <v>0</v>
      </c>
      <c r="FD1341" s="92">
        <f t="shared" si="6785"/>
        <v>0</v>
      </c>
      <c r="FE1341" s="92">
        <f t="shared" si="6785"/>
        <v>0</v>
      </c>
      <c r="FF1341" s="92">
        <f t="shared" si="6785"/>
        <v>0</v>
      </c>
      <c r="FG1341" s="92">
        <f t="shared" si="6785"/>
        <v>0</v>
      </c>
      <c r="FH1341" s="92">
        <f t="shared" si="6785"/>
        <v>0</v>
      </c>
      <c r="FI1341" s="92">
        <f t="shared" si="6785"/>
        <v>0</v>
      </c>
      <c r="FJ1341" s="92">
        <f t="shared" si="6785"/>
        <v>0</v>
      </c>
      <c r="FK1341" s="92">
        <f t="shared" si="6785"/>
        <v>0</v>
      </c>
      <c r="FL1341" s="92">
        <f t="shared" si="6785"/>
        <v>0</v>
      </c>
      <c r="FM1341" s="92">
        <f t="shared" si="6785"/>
        <v>0</v>
      </c>
      <c r="FN1341" s="92">
        <f t="shared" si="6785"/>
        <v>0</v>
      </c>
      <c r="FO1341" s="92">
        <f t="shared" si="6785"/>
        <v>0</v>
      </c>
      <c r="FP1341" s="92">
        <f t="shared" si="6785"/>
        <v>0</v>
      </c>
      <c r="FQ1341" s="92">
        <f t="shared" si="6785"/>
        <v>0</v>
      </c>
      <c r="FR1341" s="92">
        <f t="shared" si="6785"/>
        <v>0</v>
      </c>
      <c r="FS1341" s="92">
        <f t="shared" si="6785"/>
        <v>0</v>
      </c>
      <c r="FT1341" s="92">
        <f t="shared" ref="FT1341:GZ1341" si="6786">IF(FT$8="",0,FT1325-FT1334)</f>
        <v>0</v>
      </c>
      <c r="FU1341" s="92">
        <f t="shared" si="6786"/>
        <v>0</v>
      </c>
      <c r="FV1341" s="92">
        <f t="shared" si="6786"/>
        <v>0</v>
      </c>
      <c r="FW1341" s="92">
        <f t="shared" si="6786"/>
        <v>0</v>
      </c>
      <c r="FX1341" s="92">
        <f t="shared" si="6786"/>
        <v>0</v>
      </c>
      <c r="FY1341" s="92">
        <f t="shared" si="6786"/>
        <v>0</v>
      </c>
      <c r="FZ1341" s="92">
        <f t="shared" si="6786"/>
        <v>0</v>
      </c>
      <c r="GA1341" s="92">
        <f t="shared" si="6786"/>
        <v>0</v>
      </c>
      <c r="GB1341" s="92">
        <f t="shared" si="6786"/>
        <v>0</v>
      </c>
      <c r="GC1341" s="92">
        <f t="shared" si="6786"/>
        <v>0</v>
      </c>
      <c r="GD1341" s="92">
        <f t="shared" si="6786"/>
        <v>0</v>
      </c>
      <c r="GE1341" s="92">
        <f t="shared" si="6786"/>
        <v>0</v>
      </c>
      <c r="GF1341" s="92">
        <f t="shared" si="6786"/>
        <v>0</v>
      </c>
      <c r="GG1341" s="92">
        <f t="shared" si="6786"/>
        <v>0</v>
      </c>
      <c r="GH1341" s="92">
        <f t="shared" si="6786"/>
        <v>0</v>
      </c>
      <c r="GI1341" s="92">
        <f t="shared" si="6786"/>
        <v>0</v>
      </c>
      <c r="GJ1341" s="92">
        <f t="shared" si="6786"/>
        <v>0</v>
      </c>
      <c r="GK1341" s="92">
        <f t="shared" si="6786"/>
        <v>0</v>
      </c>
      <c r="GL1341" s="92">
        <f t="shared" si="6786"/>
        <v>0</v>
      </c>
      <c r="GM1341" s="92">
        <f t="shared" si="6786"/>
        <v>0</v>
      </c>
      <c r="GN1341" s="92">
        <f t="shared" si="6786"/>
        <v>0</v>
      </c>
      <c r="GO1341" s="92">
        <f t="shared" si="6786"/>
        <v>0</v>
      </c>
      <c r="GP1341" s="92">
        <f t="shared" si="6786"/>
        <v>0</v>
      </c>
      <c r="GQ1341" s="92">
        <f t="shared" si="6786"/>
        <v>0</v>
      </c>
      <c r="GR1341" s="92">
        <f t="shared" si="6786"/>
        <v>0</v>
      </c>
      <c r="GS1341" s="92">
        <f t="shared" si="6786"/>
        <v>0</v>
      </c>
      <c r="GT1341" s="92">
        <f t="shared" si="6786"/>
        <v>0</v>
      </c>
      <c r="GU1341" s="92">
        <f t="shared" si="6786"/>
        <v>0</v>
      </c>
      <c r="GV1341" s="92">
        <f t="shared" si="6786"/>
        <v>0</v>
      </c>
      <c r="GW1341" s="92">
        <f t="shared" si="6786"/>
        <v>0</v>
      </c>
      <c r="GX1341" s="92">
        <f t="shared" si="6786"/>
        <v>0</v>
      </c>
      <c r="GY1341" s="92">
        <f t="shared" si="6786"/>
        <v>0</v>
      </c>
      <c r="GZ1341" s="92">
        <f t="shared" si="6786"/>
        <v>0</v>
      </c>
      <c r="HA1341" s="3"/>
      <c r="HB1341" s="3"/>
    </row>
    <row r="1342" spans="1:210" ht="4.2" customHeight="1">
      <c r="A1342" s="1"/>
      <c r="B1342" s="1"/>
      <c r="C1342" s="1"/>
      <c r="D1342" s="1"/>
      <c r="E1342" s="263"/>
      <c r="F1342" s="48"/>
      <c r="G1342" s="231"/>
      <c r="H1342" s="1"/>
      <c r="I1342" s="1"/>
      <c r="J1342" s="1"/>
      <c r="K1342" s="1"/>
      <c r="L1342" s="1"/>
      <c r="M1342" s="5"/>
      <c r="N1342" s="1"/>
      <c r="O1342" s="1"/>
      <c r="P1342" s="5"/>
      <c r="Q1342" s="1"/>
      <c r="R1342" s="1"/>
      <c r="S1342" s="5"/>
      <c r="T1342" s="7"/>
      <c r="U1342" s="24"/>
      <c r="V1342" s="1"/>
      <c r="W1342" s="12"/>
      <c r="X1342" s="10"/>
      <c r="Y1342" s="46"/>
      <c r="Z1342" s="91"/>
      <c r="AA1342" s="94"/>
      <c r="AB1342" s="94"/>
      <c r="AC1342" s="94"/>
      <c r="AD1342" s="94"/>
      <c r="AE1342" s="94"/>
      <c r="AF1342" s="94"/>
      <c r="AG1342" s="94"/>
      <c r="AH1342" s="94"/>
      <c r="AI1342" s="94"/>
      <c r="AJ1342" s="94"/>
      <c r="AK1342" s="94"/>
      <c r="AL1342" s="94"/>
      <c r="AM1342" s="94"/>
      <c r="AN1342" s="94"/>
      <c r="AO1342" s="94"/>
      <c r="AP1342" s="94"/>
      <c r="AQ1342" s="94"/>
      <c r="AR1342" s="94"/>
      <c r="AS1342" s="94"/>
      <c r="AT1342" s="94"/>
      <c r="AU1342" s="94"/>
      <c r="AV1342" s="94"/>
      <c r="AW1342" s="94"/>
      <c r="AX1342" s="94"/>
      <c r="AY1342" s="94"/>
      <c r="AZ1342" s="94"/>
      <c r="BA1342" s="94"/>
      <c r="BB1342" s="94"/>
      <c r="BC1342" s="94"/>
      <c r="BD1342" s="94"/>
      <c r="BE1342" s="94"/>
      <c r="BF1342" s="94"/>
      <c r="BG1342" s="94"/>
      <c r="BH1342" s="94"/>
      <c r="BI1342" s="94"/>
      <c r="BJ1342" s="94"/>
      <c r="BK1342" s="94"/>
      <c r="BL1342" s="94"/>
      <c r="BM1342" s="94"/>
      <c r="BN1342" s="94"/>
      <c r="BO1342" s="94"/>
      <c r="BP1342" s="94"/>
      <c r="BQ1342" s="94"/>
      <c r="BR1342" s="94"/>
      <c r="BS1342" s="94"/>
      <c r="BT1342" s="94"/>
      <c r="BU1342" s="94"/>
      <c r="BV1342" s="94"/>
      <c r="BW1342" s="94"/>
      <c r="BX1342" s="94"/>
      <c r="BY1342" s="94"/>
      <c r="BZ1342" s="94"/>
      <c r="CA1342" s="94"/>
      <c r="CB1342" s="94"/>
      <c r="CC1342" s="94"/>
      <c r="CD1342" s="94"/>
      <c r="CE1342" s="94"/>
      <c r="CF1342" s="94"/>
      <c r="CG1342" s="94"/>
      <c r="CH1342" s="94"/>
      <c r="CI1342" s="94"/>
      <c r="CJ1342" s="94"/>
      <c r="CK1342" s="94"/>
      <c r="CL1342" s="94"/>
      <c r="CM1342" s="94"/>
      <c r="CN1342" s="94"/>
      <c r="CO1342" s="94"/>
      <c r="CP1342" s="94"/>
      <c r="CQ1342" s="94"/>
      <c r="CR1342" s="94"/>
      <c r="CS1342" s="94"/>
      <c r="CT1342" s="94"/>
      <c r="CU1342" s="94"/>
      <c r="CV1342" s="94"/>
      <c r="CW1342" s="94"/>
      <c r="CX1342" s="94"/>
      <c r="CY1342" s="94"/>
      <c r="CZ1342" s="94"/>
      <c r="DA1342" s="94"/>
      <c r="DB1342" s="94"/>
      <c r="DC1342" s="94"/>
      <c r="DD1342" s="94"/>
      <c r="DE1342" s="94"/>
      <c r="DF1342" s="94"/>
      <c r="DG1342" s="94"/>
      <c r="DH1342" s="94"/>
      <c r="DI1342" s="94"/>
      <c r="DJ1342" s="94"/>
      <c r="DK1342" s="94"/>
      <c r="DL1342" s="94"/>
      <c r="DM1342" s="94"/>
      <c r="DN1342" s="94"/>
      <c r="DO1342" s="94"/>
      <c r="DP1342" s="94"/>
      <c r="DQ1342" s="94"/>
      <c r="DR1342" s="94"/>
      <c r="DS1342" s="94"/>
      <c r="DT1342" s="94"/>
      <c r="DU1342" s="94"/>
      <c r="DV1342" s="94"/>
      <c r="DW1342" s="94"/>
      <c r="DX1342" s="94"/>
      <c r="DY1342" s="94"/>
      <c r="DZ1342" s="94"/>
      <c r="EA1342" s="94"/>
      <c r="EB1342" s="94"/>
      <c r="EC1342" s="94"/>
      <c r="ED1342" s="94"/>
      <c r="EE1342" s="94"/>
      <c r="EF1342" s="94"/>
      <c r="EG1342" s="94"/>
      <c r="EH1342" s="94"/>
      <c r="EI1342" s="94"/>
      <c r="EJ1342" s="94"/>
      <c r="EK1342" s="94"/>
      <c r="EL1342" s="94"/>
      <c r="EM1342" s="94"/>
      <c r="EN1342" s="94"/>
      <c r="EO1342" s="94"/>
      <c r="EP1342" s="94"/>
      <c r="EQ1342" s="94"/>
      <c r="ER1342" s="94"/>
      <c r="ES1342" s="94"/>
      <c r="ET1342" s="94"/>
      <c r="EU1342" s="94"/>
      <c r="EV1342" s="94"/>
      <c r="EW1342" s="94"/>
      <c r="EX1342" s="94"/>
      <c r="EY1342" s="94"/>
      <c r="EZ1342" s="94"/>
      <c r="FA1342" s="94"/>
      <c r="FB1342" s="94"/>
      <c r="FC1342" s="94"/>
      <c r="FD1342" s="94"/>
      <c r="FE1342" s="94"/>
      <c r="FF1342" s="94"/>
      <c r="FG1342" s="94"/>
      <c r="FH1342" s="94"/>
      <c r="FI1342" s="94"/>
      <c r="FJ1342" s="94"/>
      <c r="FK1342" s="94"/>
      <c r="FL1342" s="94"/>
      <c r="FM1342" s="94"/>
      <c r="FN1342" s="94"/>
      <c r="FO1342" s="94"/>
      <c r="FP1342" s="94"/>
      <c r="FQ1342" s="94"/>
      <c r="FR1342" s="94"/>
      <c r="FS1342" s="94"/>
      <c r="FT1342" s="94"/>
      <c r="FU1342" s="94"/>
      <c r="FV1342" s="94"/>
      <c r="FW1342" s="94"/>
      <c r="FX1342" s="94"/>
      <c r="FY1342" s="94"/>
      <c r="FZ1342" s="94"/>
      <c r="GA1342" s="94"/>
      <c r="GB1342" s="94"/>
      <c r="GC1342" s="94"/>
      <c r="GD1342" s="94"/>
      <c r="GE1342" s="94"/>
      <c r="GF1342" s="94"/>
      <c r="GG1342" s="94"/>
      <c r="GH1342" s="94"/>
      <c r="GI1342" s="94"/>
      <c r="GJ1342" s="94"/>
      <c r="GK1342" s="94"/>
      <c r="GL1342" s="94"/>
      <c r="GM1342" s="94"/>
      <c r="GN1342" s="94"/>
      <c r="GO1342" s="94"/>
      <c r="GP1342" s="94"/>
      <c r="GQ1342" s="94"/>
      <c r="GR1342" s="94"/>
      <c r="GS1342" s="94"/>
      <c r="GT1342" s="94"/>
      <c r="GU1342" s="94"/>
      <c r="GV1342" s="94"/>
      <c r="GW1342" s="94"/>
      <c r="GX1342" s="94"/>
      <c r="GY1342" s="94"/>
      <c r="GZ1342" s="94"/>
      <c r="HA1342" s="1"/>
      <c r="HB1342" s="1"/>
    </row>
    <row r="1343" spans="1:210" s="4" customFormat="1">
      <c r="A1343" s="3"/>
      <c r="B1343" s="3"/>
      <c r="C1343" s="3"/>
      <c r="D1343" s="3"/>
      <c r="E1343" s="9" t="s">
        <v>135</v>
      </c>
      <c r="F1343" s="51"/>
      <c r="G1343" s="250" t="s">
        <v>6</v>
      </c>
      <c r="H1343" s="3" t="s">
        <v>260</v>
      </c>
      <c r="I1343" s="3"/>
      <c r="J1343" s="3"/>
      <c r="K1343" s="3"/>
      <c r="L1343" s="3"/>
      <c r="M1343" s="5"/>
      <c r="N1343" s="3" t="str">
        <f>Главная!$Y$8</f>
        <v>итого</v>
      </c>
      <c r="O1343" s="3"/>
      <c r="P1343" s="5"/>
      <c r="Q1343" s="3" t="s">
        <v>26</v>
      </c>
      <c r="R1343" s="3"/>
      <c r="S1343" s="5"/>
      <c r="T1343" s="84"/>
      <c r="U1343" s="24"/>
      <c r="V1343" s="3"/>
      <c r="W1343" s="12">
        <f>SUMIFS($Y1343:$HA1343,$Y$8:$HA$8,MAX($Y$8:$HA$8))</f>
        <v>0</v>
      </c>
      <c r="X1343" s="12"/>
      <c r="Y1343" s="46"/>
      <c r="Z1343" s="92">
        <f t="shared" ref="Z1343:CK1343" si="6787">IF(Z$8="",0,Y1343+Z1341)</f>
        <v>0</v>
      </c>
      <c r="AA1343" s="92">
        <f t="shared" si="6787"/>
        <v>0</v>
      </c>
      <c r="AB1343" s="92">
        <f t="shared" si="6787"/>
        <v>0</v>
      </c>
      <c r="AC1343" s="92">
        <f t="shared" si="6787"/>
        <v>0</v>
      </c>
      <c r="AD1343" s="92">
        <f t="shared" si="6787"/>
        <v>0</v>
      </c>
      <c r="AE1343" s="92">
        <f t="shared" si="6787"/>
        <v>0</v>
      </c>
      <c r="AF1343" s="92">
        <f t="shared" si="6787"/>
        <v>0</v>
      </c>
      <c r="AG1343" s="92">
        <f t="shared" si="6787"/>
        <v>0</v>
      </c>
      <c r="AH1343" s="92">
        <f t="shared" si="6787"/>
        <v>0</v>
      </c>
      <c r="AI1343" s="92">
        <f t="shared" si="6787"/>
        <v>0</v>
      </c>
      <c r="AJ1343" s="92">
        <f t="shared" si="6787"/>
        <v>0</v>
      </c>
      <c r="AK1343" s="92">
        <f t="shared" si="6787"/>
        <v>0</v>
      </c>
      <c r="AL1343" s="92">
        <f t="shared" si="6787"/>
        <v>0</v>
      </c>
      <c r="AM1343" s="92">
        <f t="shared" si="6787"/>
        <v>0</v>
      </c>
      <c r="AN1343" s="92">
        <f t="shared" si="6787"/>
        <v>0</v>
      </c>
      <c r="AO1343" s="92">
        <f t="shared" si="6787"/>
        <v>0</v>
      </c>
      <c r="AP1343" s="92">
        <f t="shared" si="6787"/>
        <v>0</v>
      </c>
      <c r="AQ1343" s="92">
        <f t="shared" si="6787"/>
        <v>0</v>
      </c>
      <c r="AR1343" s="92">
        <f t="shared" si="6787"/>
        <v>0</v>
      </c>
      <c r="AS1343" s="92">
        <f t="shared" si="6787"/>
        <v>0</v>
      </c>
      <c r="AT1343" s="92">
        <f t="shared" si="6787"/>
        <v>0</v>
      </c>
      <c r="AU1343" s="92">
        <f t="shared" si="6787"/>
        <v>0</v>
      </c>
      <c r="AV1343" s="92">
        <f t="shared" si="6787"/>
        <v>0</v>
      </c>
      <c r="AW1343" s="92">
        <f t="shared" si="6787"/>
        <v>0</v>
      </c>
      <c r="AX1343" s="92">
        <f t="shared" si="6787"/>
        <v>0</v>
      </c>
      <c r="AY1343" s="92">
        <f t="shared" si="6787"/>
        <v>0</v>
      </c>
      <c r="AZ1343" s="92">
        <f t="shared" si="6787"/>
        <v>0</v>
      </c>
      <c r="BA1343" s="92">
        <f t="shared" si="6787"/>
        <v>0</v>
      </c>
      <c r="BB1343" s="92">
        <f t="shared" si="6787"/>
        <v>0</v>
      </c>
      <c r="BC1343" s="92">
        <f t="shared" si="6787"/>
        <v>0</v>
      </c>
      <c r="BD1343" s="92">
        <f t="shared" si="6787"/>
        <v>0</v>
      </c>
      <c r="BE1343" s="92">
        <f t="shared" si="6787"/>
        <v>0</v>
      </c>
      <c r="BF1343" s="92">
        <f t="shared" si="6787"/>
        <v>0</v>
      </c>
      <c r="BG1343" s="92">
        <f t="shared" si="6787"/>
        <v>0</v>
      </c>
      <c r="BH1343" s="92">
        <f t="shared" si="6787"/>
        <v>0</v>
      </c>
      <c r="BI1343" s="92">
        <f t="shared" si="6787"/>
        <v>0</v>
      </c>
      <c r="BJ1343" s="92">
        <f t="shared" si="6787"/>
        <v>0</v>
      </c>
      <c r="BK1343" s="92">
        <f t="shared" si="6787"/>
        <v>0</v>
      </c>
      <c r="BL1343" s="92">
        <f t="shared" si="6787"/>
        <v>0</v>
      </c>
      <c r="BM1343" s="92">
        <f t="shared" si="6787"/>
        <v>0</v>
      </c>
      <c r="BN1343" s="92">
        <f t="shared" si="6787"/>
        <v>0</v>
      </c>
      <c r="BO1343" s="92">
        <f t="shared" si="6787"/>
        <v>0</v>
      </c>
      <c r="BP1343" s="92">
        <f t="shared" si="6787"/>
        <v>0</v>
      </c>
      <c r="BQ1343" s="92">
        <f t="shared" si="6787"/>
        <v>0</v>
      </c>
      <c r="BR1343" s="92">
        <f t="shared" si="6787"/>
        <v>0</v>
      </c>
      <c r="BS1343" s="92">
        <f t="shared" si="6787"/>
        <v>0</v>
      </c>
      <c r="BT1343" s="92">
        <f t="shared" si="6787"/>
        <v>0</v>
      </c>
      <c r="BU1343" s="92">
        <f t="shared" si="6787"/>
        <v>0</v>
      </c>
      <c r="BV1343" s="92">
        <f t="shared" si="6787"/>
        <v>0</v>
      </c>
      <c r="BW1343" s="92">
        <f t="shared" si="6787"/>
        <v>0</v>
      </c>
      <c r="BX1343" s="92">
        <f t="shared" si="6787"/>
        <v>0</v>
      </c>
      <c r="BY1343" s="92">
        <f t="shared" si="6787"/>
        <v>0</v>
      </c>
      <c r="BZ1343" s="92">
        <f t="shared" si="6787"/>
        <v>0</v>
      </c>
      <c r="CA1343" s="92">
        <f t="shared" si="6787"/>
        <v>0</v>
      </c>
      <c r="CB1343" s="92">
        <f t="shared" si="6787"/>
        <v>0</v>
      </c>
      <c r="CC1343" s="92">
        <f t="shared" si="6787"/>
        <v>0</v>
      </c>
      <c r="CD1343" s="92">
        <f t="shared" si="6787"/>
        <v>0</v>
      </c>
      <c r="CE1343" s="92">
        <f t="shared" si="6787"/>
        <v>0</v>
      </c>
      <c r="CF1343" s="92">
        <f t="shared" si="6787"/>
        <v>0</v>
      </c>
      <c r="CG1343" s="92">
        <f t="shared" si="6787"/>
        <v>0</v>
      </c>
      <c r="CH1343" s="92">
        <f t="shared" si="6787"/>
        <v>0</v>
      </c>
      <c r="CI1343" s="92">
        <f t="shared" si="6787"/>
        <v>0</v>
      </c>
      <c r="CJ1343" s="92">
        <f t="shared" si="6787"/>
        <v>0</v>
      </c>
      <c r="CK1343" s="92">
        <f t="shared" si="6787"/>
        <v>0</v>
      </c>
      <c r="CL1343" s="92">
        <f t="shared" ref="CL1343:DG1343" si="6788">IF(CL$8="",0,CK1343+CL1341)</f>
        <v>0</v>
      </c>
      <c r="CM1343" s="92">
        <f t="shared" si="6788"/>
        <v>0</v>
      </c>
      <c r="CN1343" s="92">
        <f t="shared" si="6788"/>
        <v>0</v>
      </c>
      <c r="CO1343" s="92">
        <f t="shared" si="6788"/>
        <v>0</v>
      </c>
      <c r="CP1343" s="92">
        <f t="shared" si="6788"/>
        <v>0</v>
      </c>
      <c r="CQ1343" s="92">
        <f t="shared" si="6788"/>
        <v>0</v>
      </c>
      <c r="CR1343" s="92">
        <f t="shared" si="6788"/>
        <v>0</v>
      </c>
      <c r="CS1343" s="92">
        <f t="shared" si="6788"/>
        <v>0</v>
      </c>
      <c r="CT1343" s="92">
        <f t="shared" si="6788"/>
        <v>0</v>
      </c>
      <c r="CU1343" s="92">
        <f t="shared" si="6788"/>
        <v>0</v>
      </c>
      <c r="CV1343" s="92">
        <f t="shared" si="6788"/>
        <v>0</v>
      </c>
      <c r="CW1343" s="92">
        <f t="shared" si="6788"/>
        <v>0</v>
      </c>
      <c r="CX1343" s="92">
        <f t="shared" si="6788"/>
        <v>0</v>
      </c>
      <c r="CY1343" s="92">
        <f t="shared" si="6788"/>
        <v>0</v>
      </c>
      <c r="CZ1343" s="92">
        <f t="shared" si="6788"/>
        <v>0</v>
      </c>
      <c r="DA1343" s="92">
        <f t="shared" si="6788"/>
        <v>0</v>
      </c>
      <c r="DB1343" s="92">
        <f t="shared" si="6788"/>
        <v>0</v>
      </c>
      <c r="DC1343" s="92">
        <f t="shared" si="6788"/>
        <v>0</v>
      </c>
      <c r="DD1343" s="92">
        <f t="shared" si="6788"/>
        <v>0</v>
      </c>
      <c r="DE1343" s="92">
        <f t="shared" si="6788"/>
        <v>0</v>
      </c>
      <c r="DF1343" s="92">
        <f t="shared" si="6788"/>
        <v>0</v>
      </c>
      <c r="DG1343" s="92">
        <f t="shared" si="6788"/>
        <v>0</v>
      </c>
      <c r="DH1343" s="92">
        <f t="shared" ref="DH1343" si="6789">IF(DH$8="",0,DG1343+DH1341)</f>
        <v>0</v>
      </c>
      <c r="DI1343" s="92">
        <f t="shared" ref="DI1343" si="6790">IF(DI$8="",0,DH1343+DI1341)</f>
        <v>0</v>
      </c>
      <c r="DJ1343" s="92">
        <f t="shared" ref="DJ1343" si="6791">IF(DJ$8="",0,DI1343+DJ1341)</f>
        <v>0</v>
      </c>
      <c r="DK1343" s="92">
        <f t="shared" ref="DK1343" si="6792">IF(DK$8="",0,DJ1343+DK1341)</f>
        <v>0</v>
      </c>
      <c r="DL1343" s="92">
        <f t="shared" ref="DL1343" si="6793">IF(DL$8="",0,DK1343+DL1341)</f>
        <v>0</v>
      </c>
      <c r="DM1343" s="92">
        <f t="shared" ref="DM1343" si="6794">IF(DM$8="",0,DL1343+DM1341)</f>
        <v>0</v>
      </c>
      <c r="DN1343" s="92">
        <f t="shared" ref="DN1343" si="6795">IF(DN$8="",0,DM1343+DN1341)</f>
        <v>0</v>
      </c>
      <c r="DO1343" s="92">
        <f t="shared" ref="DO1343" si="6796">IF(DO$8="",0,DN1343+DO1341)</f>
        <v>0</v>
      </c>
      <c r="DP1343" s="92">
        <f t="shared" ref="DP1343" si="6797">IF(DP$8="",0,DO1343+DP1341)</f>
        <v>0</v>
      </c>
      <c r="DQ1343" s="92">
        <f t="shared" ref="DQ1343" si="6798">IF(DQ$8="",0,DP1343+DQ1341)</f>
        <v>0</v>
      </c>
      <c r="DR1343" s="92">
        <f t="shared" ref="DR1343" si="6799">IF(DR$8="",0,DQ1343+DR1341)</f>
        <v>0</v>
      </c>
      <c r="DS1343" s="92">
        <f t="shared" ref="DS1343" si="6800">IF(DS$8="",0,DR1343+DS1341)</f>
        <v>0</v>
      </c>
      <c r="DT1343" s="92">
        <f t="shared" ref="DT1343" si="6801">IF(DT$8="",0,DS1343+DT1341)</f>
        <v>0</v>
      </c>
      <c r="DU1343" s="92">
        <f t="shared" ref="DU1343" si="6802">IF(DU$8="",0,DT1343+DU1341)</f>
        <v>0</v>
      </c>
      <c r="DV1343" s="92">
        <f t="shared" ref="DV1343" si="6803">IF(DV$8="",0,DU1343+DV1341)</f>
        <v>0</v>
      </c>
      <c r="DW1343" s="92">
        <f t="shared" ref="DW1343" si="6804">IF(DW$8="",0,DV1343+DW1341)</f>
        <v>0</v>
      </c>
      <c r="DX1343" s="92">
        <f t="shared" ref="DX1343" si="6805">IF(DX$8="",0,DW1343+DX1341)</f>
        <v>0</v>
      </c>
      <c r="DY1343" s="92">
        <f t="shared" ref="DY1343" si="6806">IF(DY$8="",0,DX1343+DY1341)</f>
        <v>0</v>
      </c>
      <c r="DZ1343" s="92">
        <f t="shared" ref="DZ1343" si="6807">IF(DZ$8="",0,DY1343+DZ1341)</f>
        <v>0</v>
      </c>
      <c r="EA1343" s="92">
        <f t="shared" ref="EA1343" si="6808">IF(EA$8="",0,DZ1343+EA1341)</f>
        <v>0</v>
      </c>
      <c r="EB1343" s="92">
        <f t="shared" ref="EB1343" si="6809">IF(EB$8="",0,EA1343+EB1341)</f>
        <v>0</v>
      </c>
      <c r="EC1343" s="92">
        <f t="shared" ref="EC1343" si="6810">IF(EC$8="",0,EB1343+EC1341)</f>
        <v>0</v>
      </c>
      <c r="ED1343" s="92">
        <f t="shared" ref="ED1343" si="6811">IF(ED$8="",0,EC1343+ED1341)</f>
        <v>0</v>
      </c>
      <c r="EE1343" s="92">
        <f t="shared" ref="EE1343" si="6812">IF(EE$8="",0,ED1343+EE1341)</f>
        <v>0</v>
      </c>
      <c r="EF1343" s="92">
        <f t="shared" ref="EF1343" si="6813">IF(EF$8="",0,EE1343+EF1341)</f>
        <v>0</v>
      </c>
      <c r="EG1343" s="92">
        <f t="shared" ref="EG1343" si="6814">IF(EG$8="",0,EF1343+EG1341)</f>
        <v>0</v>
      </c>
      <c r="EH1343" s="92">
        <f t="shared" ref="EH1343" si="6815">IF(EH$8="",0,EG1343+EH1341)</f>
        <v>0</v>
      </c>
      <c r="EI1343" s="92">
        <f t="shared" ref="EI1343" si="6816">IF(EI$8="",0,EH1343+EI1341)</f>
        <v>0</v>
      </c>
      <c r="EJ1343" s="92">
        <f t="shared" ref="EJ1343" si="6817">IF(EJ$8="",0,EI1343+EJ1341)</f>
        <v>0</v>
      </c>
      <c r="EK1343" s="92">
        <f t="shared" ref="EK1343" si="6818">IF(EK$8="",0,EJ1343+EK1341)</f>
        <v>0</v>
      </c>
      <c r="EL1343" s="92">
        <f t="shared" ref="EL1343" si="6819">IF(EL$8="",0,EK1343+EL1341)</f>
        <v>0</v>
      </c>
      <c r="EM1343" s="92">
        <f t="shared" ref="EM1343" si="6820">IF(EM$8="",0,EL1343+EM1341)</f>
        <v>0</v>
      </c>
      <c r="EN1343" s="92">
        <f t="shared" ref="EN1343" si="6821">IF(EN$8="",0,EM1343+EN1341)</f>
        <v>0</v>
      </c>
      <c r="EO1343" s="92">
        <f t="shared" ref="EO1343" si="6822">IF(EO$8="",0,EN1343+EO1341)</f>
        <v>0</v>
      </c>
      <c r="EP1343" s="92">
        <f t="shared" ref="EP1343" si="6823">IF(EP$8="",0,EO1343+EP1341)</f>
        <v>0</v>
      </c>
      <c r="EQ1343" s="92">
        <f t="shared" ref="EQ1343" si="6824">IF(EQ$8="",0,EP1343+EQ1341)</f>
        <v>0</v>
      </c>
      <c r="ER1343" s="92">
        <f t="shared" ref="ER1343" si="6825">IF(ER$8="",0,EQ1343+ER1341)</f>
        <v>0</v>
      </c>
      <c r="ES1343" s="92">
        <f t="shared" ref="ES1343" si="6826">IF(ES$8="",0,ER1343+ES1341)</f>
        <v>0</v>
      </c>
      <c r="ET1343" s="92">
        <f t="shared" ref="ET1343" si="6827">IF(ET$8="",0,ES1343+ET1341)</f>
        <v>0</v>
      </c>
      <c r="EU1343" s="92">
        <f t="shared" ref="EU1343" si="6828">IF(EU$8="",0,ET1343+EU1341)</f>
        <v>0</v>
      </c>
      <c r="EV1343" s="92">
        <f t="shared" ref="EV1343" si="6829">IF(EV$8="",0,EU1343+EV1341)</f>
        <v>0</v>
      </c>
      <c r="EW1343" s="92">
        <f t="shared" ref="EW1343" si="6830">IF(EW$8="",0,EV1343+EW1341)</f>
        <v>0</v>
      </c>
      <c r="EX1343" s="92">
        <f t="shared" ref="EX1343" si="6831">IF(EX$8="",0,EW1343+EX1341)</f>
        <v>0</v>
      </c>
      <c r="EY1343" s="92">
        <f t="shared" ref="EY1343" si="6832">IF(EY$8="",0,EX1343+EY1341)</f>
        <v>0</v>
      </c>
      <c r="EZ1343" s="92">
        <f t="shared" ref="EZ1343" si="6833">IF(EZ$8="",0,EY1343+EZ1341)</f>
        <v>0</v>
      </c>
      <c r="FA1343" s="92">
        <f t="shared" ref="FA1343" si="6834">IF(FA$8="",0,EZ1343+FA1341)</f>
        <v>0</v>
      </c>
      <c r="FB1343" s="92">
        <f t="shared" ref="FB1343" si="6835">IF(FB$8="",0,FA1343+FB1341)</f>
        <v>0</v>
      </c>
      <c r="FC1343" s="92">
        <f t="shared" ref="FC1343" si="6836">IF(FC$8="",0,FB1343+FC1341)</f>
        <v>0</v>
      </c>
      <c r="FD1343" s="92">
        <f t="shared" ref="FD1343" si="6837">IF(FD$8="",0,FC1343+FD1341)</f>
        <v>0</v>
      </c>
      <c r="FE1343" s="92">
        <f t="shared" ref="FE1343" si="6838">IF(FE$8="",0,FD1343+FE1341)</f>
        <v>0</v>
      </c>
      <c r="FF1343" s="92">
        <f t="shared" ref="FF1343" si="6839">IF(FF$8="",0,FE1343+FF1341)</f>
        <v>0</v>
      </c>
      <c r="FG1343" s="92">
        <f t="shared" ref="FG1343" si="6840">IF(FG$8="",0,FF1343+FG1341)</f>
        <v>0</v>
      </c>
      <c r="FH1343" s="92">
        <f t="shared" ref="FH1343" si="6841">IF(FH$8="",0,FG1343+FH1341)</f>
        <v>0</v>
      </c>
      <c r="FI1343" s="92">
        <f t="shared" ref="FI1343" si="6842">IF(FI$8="",0,FH1343+FI1341)</f>
        <v>0</v>
      </c>
      <c r="FJ1343" s="92">
        <f t="shared" ref="FJ1343" si="6843">IF(FJ$8="",0,FI1343+FJ1341)</f>
        <v>0</v>
      </c>
      <c r="FK1343" s="92">
        <f t="shared" ref="FK1343" si="6844">IF(FK$8="",0,FJ1343+FK1341)</f>
        <v>0</v>
      </c>
      <c r="FL1343" s="92">
        <f t="shared" ref="FL1343" si="6845">IF(FL$8="",0,FK1343+FL1341)</f>
        <v>0</v>
      </c>
      <c r="FM1343" s="92">
        <f t="shared" ref="FM1343" si="6846">IF(FM$8="",0,FL1343+FM1341)</f>
        <v>0</v>
      </c>
      <c r="FN1343" s="92">
        <f t="shared" ref="FN1343" si="6847">IF(FN$8="",0,FM1343+FN1341)</f>
        <v>0</v>
      </c>
      <c r="FO1343" s="92">
        <f t="shared" ref="FO1343" si="6848">IF(FO$8="",0,FN1343+FO1341)</f>
        <v>0</v>
      </c>
      <c r="FP1343" s="92">
        <f t="shared" ref="FP1343" si="6849">IF(FP$8="",0,FO1343+FP1341)</f>
        <v>0</v>
      </c>
      <c r="FQ1343" s="92">
        <f t="shared" ref="FQ1343" si="6850">IF(FQ$8="",0,FP1343+FQ1341)</f>
        <v>0</v>
      </c>
      <c r="FR1343" s="92">
        <f t="shared" ref="FR1343" si="6851">IF(FR$8="",0,FQ1343+FR1341)</f>
        <v>0</v>
      </c>
      <c r="FS1343" s="92">
        <f t="shared" ref="FS1343" si="6852">IF(FS$8="",0,FR1343+FS1341)</f>
        <v>0</v>
      </c>
      <c r="FT1343" s="92">
        <f t="shared" ref="FT1343" si="6853">IF(FT$8="",0,FS1343+FT1341)</f>
        <v>0</v>
      </c>
      <c r="FU1343" s="92">
        <f t="shared" ref="FU1343" si="6854">IF(FU$8="",0,FT1343+FU1341)</f>
        <v>0</v>
      </c>
      <c r="FV1343" s="92">
        <f t="shared" ref="FV1343" si="6855">IF(FV$8="",0,FU1343+FV1341)</f>
        <v>0</v>
      </c>
      <c r="FW1343" s="92">
        <f t="shared" ref="FW1343" si="6856">IF(FW$8="",0,FV1343+FW1341)</f>
        <v>0</v>
      </c>
      <c r="FX1343" s="92">
        <f t="shared" ref="FX1343" si="6857">IF(FX$8="",0,FW1343+FX1341)</f>
        <v>0</v>
      </c>
      <c r="FY1343" s="92">
        <f t="shared" ref="FY1343" si="6858">IF(FY$8="",0,FX1343+FY1341)</f>
        <v>0</v>
      </c>
      <c r="FZ1343" s="92">
        <f t="shared" ref="FZ1343" si="6859">IF(FZ$8="",0,FY1343+FZ1341)</f>
        <v>0</v>
      </c>
      <c r="GA1343" s="92">
        <f t="shared" ref="GA1343" si="6860">IF(GA$8="",0,FZ1343+GA1341)</f>
        <v>0</v>
      </c>
      <c r="GB1343" s="92">
        <f t="shared" ref="GB1343" si="6861">IF(GB$8="",0,GA1343+GB1341)</f>
        <v>0</v>
      </c>
      <c r="GC1343" s="92">
        <f t="shared" ref="GC1343" si="6862">IF(GC$8="",0,GB1343+GC1341)</f>
        <v>0</v>
      </c>
      <c r="GD1343" s="92">
        <f t="shared" ref="GD1343" si="6863">IF(GD$8="",0,GC1343+GD1341)</f>
        <v>0</v>
      </c>
      <c r="GE1343" s="92">
        <f t="shared" ref="GE1343" si="6864">IF(GE$8="",0,GD1343+GE1341)</f>
        <v>0</v>
      </c>
      <c r="GF1343" s="92">
        <f t="shared" ref="GF1343" si="6865">IF(GF$8="",0,GE1343+GF1341)</f>
        <v>0</v>
      </c>
      <c r="GG1343" s="92">
        <f t="shared" ref="GG1343" si="6866">IF(GG$8="",0,GF1343+GG1341)</f>
        <v>0</v>
      </c>
      <c r="GH1343" s="92">
        <f t="shared" ref="GH1343" si="6867">IF(GH$8="",0,GG1343+GH1341)</f>
        <v>0</v>
      </c>
      <c r="GI1343" s="92">
        <f t="shared" ref="GI1343" si="6868">IF(GI$8="",0,GH1343+GI1341)</f>
        <v>0</v>
      </c>
      <c r="GJ1343" s="92">
        <f t="shared" ref="GJ1343" si="6869">IF(GJ$8="",0,GI1343+GJ1341)</f>
        <v>0</v>
      </c>
      <c r="GK1343" s="92">
        <f t="shared" ref="GK1343" si="6870">IF(GK$8="",0,GJ1343+GK1341)</f>
        <v>0</v>
      </c>
      <c r="GL1343" s="92">
        <f t="shared" ref="GL1343" si="6871">IF(GL$8="",0,GK1343+GL1341)</f>
        <v>0</v>
      </c>
      <c r="GM1343" s="92">
        <f t="shared" ref="GM1343" si="6872">IF(GM$8="",0,GL1343+GM1341)</f>
        <v>0</v>
      </c>
      <c r="GN1343" s="92">
        <f t="shared" ref="GN1343" si="6873">IF(GN$8="",0,GM1343+GN1341)</f>
        <v>0</v>
      </c>
      <c r="GO1343" s="92">
        <f t="shared" ref="GO1343" si="6874">IF(GO$8="",0,GN1343+GO1341)</f>
        <v>0</v>
      </c>
      <c r="GP1343" s="92">
        <f t="shared" ref="GP1343" si="6875">IF(GP$8="",0,GO1343+GP1341)</f>
        <v>0</v>
      </c>
      <c r="GQ1343" s="92">
        <f t="shared" ref="GQ1343" si="6876">IF(GQ$8="",0,GP1343+GQ1341)</f>
        <v>0</v>
      </c>
      <c r="GR1343" s="92">
        <f t="shared" ref="GR1343" si="6877">IF(GR$8="",0,GQ1343+GR1341)</f>
        <v>0</v>
      </c>
      <c r="GS1343" s="92">
        <f t="shared" ref="GS1343" si="6878">IF(GS$8="",0,GR1343+GS1341)</f>
        <v>0</v>
      </c>
      <c r="GT1343" s="92">
        <f t="shared" ref="GT1343" si="6879">IF(GT$8="",0,GS1343+GT1341)</f>
        <v>0</v>
      </c>
      <c r="GU1343" s="92">
        <f t="shared" ref="GU1343" si="6880">IF(GU$8="",0,GT1343+GU1341)</f>
        <v>0</v>
      </c>
      <c r="GV1343" s="92">
        <f t="shared" ref="GV1343" si="6881">IF(GV$8="",0,GU1343+GV1341)</f>
        <v>0</v>
      </c>
      <c r="GW1343" s="92">
        <f t="shared" ref="GW1343" si="6882">IF(GW$8="",0,GV1343+GW1341)</f>
        <v>0</v>
      </c>
      <c r="GX1343" s="92">
        <f t="shared" ref="GX1343" si="6883">IF(GX$8="",0,GW1343+GX1341)</f>
        <v>0</v>
      </c>
      <c r="GY1343" s="92">
        <f t="shared" ref="GY1343" si="6884">IF(GY$8="",0,GX1343+GY1341)</f>
        <v>0</v>
      </c>
      <c r="GZ1343" s="92">
        <f t="shared" ref="GZ1343" si="6885">IF(GZ$8="",0,GY1343+GZ1341)</f>
        <v>0</v>
      </c>
      <c r="HA1343" s="3"/>
      <c r="HB1343" s="3"/>
    </row>
    <row r="1344" spans="1:210" ht="4.2" customHeight="1">
      <c r="A1344" s="1"/>
      <c r="B1344" s="1"/>
      <c r="C1344" s="1"/>
      <c r="D1344" s="1"/>
      <c r="E1344" s="263"/>
      <c r="F1344" s="48"/>
      <c r="G1344" s="231"/>
      <c r="H1344" s="18"/>
      <c r="I1344" s="18"/>
      <c r="J1344" s="18"/>
      <c r="K1344" s="18"/>
      <c r="L1344" s="1"/>
      <c r="M1344" s="5"/>
      <c r="N1344" s="18"/>
      <c r="O1344" s="1"/>
      <c r="P1344" s="5"/>
      <c r="Q1344" s="1"/>
      <c r="R1344" s="1"/>
      <c r="S1344" s="5"/>
      <c r="T1344" s="7"/>
      <c r="U1344" s="24"/>
      <c r="V1344" s="1"/>
      <c r="W1344" s="18"/>
      <c r="X1344" s="10"/>
      <c r="Y1344" s="46"/>
      <c r="Z1344" s="91"/>
      <c r="AA1344" s="95"/>
      <c r="AB1344" s="95"/>
      <c r="AC1344" s="95"/>
      <c r="AD1344" s="95"/>
      <c r="AE1344" s="95"/>
      <c r="AF1344" s="95"/>
      <c r="AG1344" s="95"/>
      <c r="AH1344" s="95"/>
      <c r="AI1344" s="95"/>
      <c r="AJ1344" s="95"/>
      <c r="AK1344" s="95"/>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95"/>
      <c r="BU1344" s="95"/>
      <c r="BV1344" s="95"/>
      <c r="BW1344" s="95"/>
      <c r="BX1344" s="95"/>
      <c r="BY1344" s="95"/>
      <c r="BZ1344" s="95"/>
      <c r="CA1344" s="95"/>
      <c r="CB1344" s="95"/>
      <c r="CC1344" s="95"/>
      <c r="CD1344" s="95"/>
      <c r="CE1344" s="95"/>
      <c r="CF1344" s="95"/>
      <c r="CG1344" s="95"/>
      <c r="CH1344" s="95"/>
      <c r="CI1344" s="95"/>
      <c r="CJ1344" s="95"/>
      <c r="CK1344" s="95"/>
      <c r="CL1344" s="95"/>
      <c r="CM1344" s="95"/>
      <c r="CN1344" s="95"/>
      <c r="CO1344" s="95"/>
      <c r="CP1344" s="95"/>
      <c r="CQ1344" s="95"/>
      <c r="CR1344" s="95"/>
      <c r="CS1344" s="95"/>
      <c r="CT1344" s="95"/>
      <c r="CU1344" s="95"/>
      <c r="CV1344" s="95"/>
      <c r="CW1344" s="95"/>
      <c r="CX1344" s="95"/>
      <c r="CY1344" s="95"/>
      <c r="CZ1344" s="95"/>
      <c r="DA1344" s="95"/>
      <c r="DB1344" s="95"/>
      <c r="DC1344" s="95"/>
      <c r="DD1344" s="95"/>
      <c r="DE1344" s="95"/>
      <c r="DF1344" s="95"/>
      <c r="DG1344" s="95"/>
      <c r="DH1344" s="95"/>
      <c r="DI1344" s="95"/>
      <c r="DJ1344" s="95"/>
      <c r="DK1344" s="95"/>
      <c r="DL1344" s="95"/>
      <c r="DM1344" s="95"/>
      <c r="DN1344" s="95"/>
      <c r="DO1344" s="95"/>
      <c r="DP1344" s="95"/>
      <c r="DQ1344" s="95"/>
      <c r="DR1344" s="95"/>
      <c r="DS1344" s="95"/>
      <c r="DT1344" s="95"/>
      <c r="DU1344" s="95"/>
      <c r="DV1344" s="95"/>
      <c r="DW1344" s="95"/>
      <c r="DX1344" s="95"/>
      <c r="DY1344" s="95"/>
      <c r="DZ1344" s="95"/>
      <c r="EA1344" s="95"/>
      <c r="EB1344" s="95"/>
      <c r="EC1344" s="95"/>
      <c r="ED1344" s="95"/>
      <c r="EE1344" s="95"/>
      <c r="EF1344" s="95"/>
      <c r="EG1344" s="95"/>
      <c r="EH1344" s="95"/>
      <c r="EI1344" s="95"/>
      <c r="EJ1344" s="95"/>
      <c r="EK1344" s="95"/>
      <c r="EL1344" s="95"/>
      <c r="EM1344" s="95"/>
      <c r="EN1344" s="95"/>
      <c r="EO1344" s="95"/>
      <c r="EP1344" s="95"/>
      <c r="EQ1344" s="95"/>
      <c r="ER1344" s="95"/>
      <c r="ES1344" s="95"/>
      <c r="ET1344" s="95"/>
      <c r="EU1344" s="95"/>
      <c r="EV1344" s="95"/>
      <c r="EW1344" s="95"/>
      <c r="EX1344" s="95"/>
      <c r="EY1344" s="95"/>
      <c r="EZ1344" s="95"/>
      <c r="FA1344" s="95"/>
      <c r="FB1344" s="95"/>
      <c r="FC1344" s="95"/>
      <c r="FD1344" s="95"/>
      <c r="FE1344" s="95"/>
      <c r="FF1344" s="95"/>
      <c r="FG1344" s="95"/>
      <c r="FH1344" s="95"/>
      <c r="FI1344" s="95"/>
      <c r="FJ1344" s="95"/>
      <c r="FK1344" s="95"/>
      <c r="FL1344" s="95"/>
      <c r="FM1344" s="95"/>
      <c r="FN1344" s="95"/>
      <c r="FO1344" s="95"/>
      <c r="FP1344" s="95"/>
      <c r="FQ1344" s="95"/>
      <c r="FR1344" s="95"/>
      <c r="FS1344" s="95"/>
      <c r="FT1344" s="95"/>
      <c r="FU1344" s="95"/>
      <c r="FV1344" s="95"/>
      <c r="FW1344" s="95"/>
      <c r="FX1344" s="95"/>
      <c r="FY1344" s="95"/>
      <c r="FZ1344" s="95"/>
      <c r="GA1344" s="95"/>
      <c r="GB1344" s="95"/>
      <c r="GC1344" s="95"/>
      <c r="GD1344" s="95"/>
      <c r="GE1344" s="95"/>
      <c r="GF1344" s="95"/>
      <c r="GG1344" s="95"/>
      <c r="GH1344" s="95"/>
      <c r="GI1344" s="95"/>
      <c r="GJ1344" s="95"/>
      <c r="GK1344" s="95"/>
      <c r="GL1344" s="95"/>
      <c r="GM1344" s="95"/>
      <c r="GN1344" s="95"/>
      <c r="GO1344" s="95"/>
      <c r="GP1344" s="95"/>
      <c r="GQ1344" s="95"/>
      <c r="GR1344" s="95"/>
      <c r="GS1344" s="95"/>
      <c r="GT1344" s="95"/>
      <c r="GU1344" s="95"/>
      <c r="GV1344" s="95"/>
      <c r="GW1344" s="95"/>
      <c r="GX1344" s="95"/>
      <c r="GY1344" s="95"/>
      <c r="GZ1344" s="95"/>
      <c r="HA1344" s="1"/>
      <c r="HB1344" s="1"/>
    </row>
    <row r="1345" spans="1:210" ht="7.2" customHeight="1">
      <c r="A1345" s="1"/>
      <c r="B1345" s="1"/>
      <c r="C1345" s="1"/>
      <c r="D1345" s="1"/>
      <c r="E1345" s="263"/>
      <c r="F1345" s="48"/>
      <c r="G1345" s="231"/>
      <c r="H1345" s="1"/>
      <c r="I1345" s="1"/>
      <c r="J1345" s="1"/>
      <c r="K1345" s="1"/>
      <c r="L1345" s="1"/>
      <c r="M1345" s="5"/>
      <c r="N1345" s="1"/>
      <c r="O1345" s="1"/>
      <c r="P1345" s="5"/>
      <c r="Q1345" s="1"/>
      <c r="R1345" s="1"/>
      <c r="S1345" s="5"/>
      <c r="T1345" s="7"/>
      <c r="U1345" s="24"/>
      <c r="V1345" s="1"/>
      <c r="W1345" s="12"/>
      <c r="X1345" s="10"/>
      <c r="Y1345" s="46"/>
      <c r="Z1345" s="91"/>
      <c r="AA1345" s="94"/>
      <c r="AB1345" s="94"/>
      <c r="AC1345" s="94"/>
      <c r="AD1345" s="94"/>
      <c r="AE1345" s="94"/>
      <c r="AF1345" s="94"/>
      <c r="AG1345" s="94"/>
      <c r="AH1345" s="94"/>
      <c r="AI1345" s="94"/>
      <c r="AJ1345" s="94"/>
      <c r="AK1345" s="94"/>
      <c r="AL1345" s="94"/>
      <c r="AM1345" s="94"/>
      <c r="AN1345" s="94"/>
      <c r="AO1345" s="94"/>
      <c r="AP1345" s="94"/>
      <c r="AQ1345" s="94"/>
      <c r="AR1345" s="94"/>
      <c r="AS1345" s="94"/>
      <c r="AT1345" s="94"/>
      <c r="AU1345" s="94"/>
      <c r="AV1345" s="94"/>
      <c r="AW1345" s="94"/>
      <c r="AX1345" s="94"/>
      <c r="AY1345" s="94"/>
      <c r="AZ1345" s="94"/>
      <c r="BA1345" s="94"/>
      <c r="BB1345" s="94"/>
      <c r="BC1345" s="94"/>
      <c r="BD1345" s="94"/>
      <c r="BE1345" s="94"/>
      <c r="BF1345" s="94"/>
      <c r="BG1345" s="94"/>
      <c r="BH1345" s="94"/>
      <c r="BI1345" s="94"/>
      <c r="BJ1345" s="94"/>
      <c r="BK1345" s="94"/>
      <c r="BL1345" s="94"/>
      <c r="BM1345" s="94"/>
      <c r="BN1345" s="94"/>
      <c r="BO1345" s="94"/>
      <c r="BP1345" s="94"/>
      <c r="BQ1345" s="94"/>
      <c r="BR1345" s="94"/>
      <c r="BS1345" s="94"/>
      <c r="BT1345" s="94"/>
      <c r="BU1345" s="94"/>
      <c r="BV1345" s="94"/>
      <c r="BW1345" s="94"/>
      <c r="BX1345" s="94"/>
      <c r="BY1345" s="94"/>
      <c r="BZ1345" s="94"/>
      <c r="CA1345" s="94"/>
      <c r="CB1345" s="94"/>
      <c r="CC1345" s="94"/>
      <c r="CD1345" s="94"/>
      <c r="CE1345" s="94"/>
      <c r="CF1345" s="94"/>
      <c r="CG1345" s="94"/>
      <c r="CH1345" s="94"/>
      <c r="CI1345" s="94"/>
      <c r="CJ1345" s="94"/>
      <c r="CK1345" s="94"/>
      <c r="CL1345" s="94"/>
      <c r="CM1345" s="94"/>
      <c r="CN1345" s="94"/>
      <c r="CO1345" s="94"/>
      <c r="CP1345" s="94"/>
      <c r="CQ1345" s="94"/>
      <c r="CR1345" s="94"/>
      <c r="CS1345" s="94"/>
      <c r="CT1345" s="94"/>
      <c r="CU1345" s="94"/>
      <c r="CV1345" s="94"/>
      <c r="CW1345" s="94"/>
      <c r="CX1345" s="94"/>
      <c r="CY1345" s="94"/>
      <c r="CZ1345" s="94"/>
      <c r="DA1345" s="94"/>
      <c r="DB1345" s="94"/>
      <c r="DC1345" s="94"/>
      <c r="DD1345" s="94"/>
      <c r="DE1345" s="94"/>
      <c r="DF1345" s="94"/>
      <c r="DG1345" s="94"/>
      <c r="DH1345" s="94"/>
      <c r="DI1345" s="94"/>
      <c r="DJ1345" s="94"/>
      <c r="DK1345" s="94"/>
      <c r="DL1345" s="94"/>
      <c r="DM1345" s="94"/>
      <c r="DN1345" s="94"/>
      <c r="DO1345" s="94"/>
      <c r="DP1345" s="94"/>
      <c r="DQ1345" s="94"/>
      <c r="DR1345" s="94"/>
      <c r="DS1345" s="94"/>
      <c r="DT1345" s="94"/>
      <c r="DU1345" s="94"/>
      <c r="DV1345" s="94"/>
      <c r="DW1345" s="94"/>
      <c r="DX1345" s="94"/>
      <c r="DY1345" s="94"/>
      <c r="DZ1345" s="94"/>
      <c r="EA1345" s="94"/>
      <c r="EB1345" s="94"/>
      <c r="EC1345" s="94"/>
      <c r="ED1345" s="94"/>
      <c r="EE1345" s="94"/>
      <c r="EF1345" s="94"/>
      <c r="EG1345" s="94"/>
      <c r="EH1345" s="94"/>
      <c r="EI1345" s="94"/>
      <c r="EJ1345" s="94"/>
      <c r="EK1345" s="94"/>
      <c r="EL1345" s="94"/>
      <c r="EM1345" s="94"/>
      <c r="EN1345" s="94"/>
      <c r="EO1345" s="94"/>
      <c r="EP1345" s="94"/>
      <c r="EQ1345" s="94"/>
      <c r="ER1345" s="94"/>
      <c r="ES1345" s="94"/>
      <c r="ET1345" s="94"/>
      <c r="EU1345" s="94"/>
      <c r="EV1345" s="94"/>
      <c r="EW1345" s="94"/>
      <c r="EX1345" s="94"/>
      <c r="EY1345" s="94"/>
      <c r="EZ1345" s="94"/>
      <c r="FA1345" s="94"/>
      <c r="FB1345" s="94"/>
      <c r="FC1345" s="94"/>
      <c r="FD1345" s="94"/>
      <c r="FE1345" s="94"/>
      <c r="FF1345" s="94"/>
      <c r="FG1345" s="94"/>
      <c r="FH1345" s="94"/>
      <c r="FI1345" s="94"/>
      <c r="FJ1345" s="94"/>
      <c r="FK1345" s="94"/>
      <c r="FL1345" s="94"/>
      <c r="FM1345" s="94"/>
      <c r="FN1345" s="94"/>
      <c r="FO1345" s="94"/>
      <c r="FP1345" s="94"/>
      <c r="FQ1345" s="94"/>
      <c r="FR1345" s="94"/>
      <c r="FS1345" s="94"/>
      <c r="FT1345" s="94"/>
      <c r="FU1345" s="94"/>
      <c r="FV1345" s="94"/>
      <c r="FW1345" s="94"/>
      <c r="FX1345" s="94"/>
      <c r="FY1345" s="94"/>
      <c r="FZ1345" s="94"/>
      <c r="GA1345" s="94"/>
      <c r="GB1345" s="94"/>
      <c r="GC1345" s="94"/>
      <c r="GD1345" s="94"/>
      <c r="GE1345" s="94"/>
      <c r="GF1345" s="94"/>
      <c r="GG1345" s="94"/>
      <c r="GH1345" s="94"/>
      <c r="GI1345" s="94"/>
      <c r="GJ1345" s="94"/>
      <c r="GK1345" s="94"/>
      <c r="GL1345" s="94"/>
      <c r="GM1345" s="94"/>
      <c r="GN1345" s="94"/>
      <c r="GO1345" s="94"/>
      <c r="GP1345" s="94"/>
      <c r="GQ1345" s="94"/>
      <c r="GR1345" s="94"/>
      <c r="GS1345" s="94"/>
      <c r="GT1345" s="94"/>
      <c r="GU1345" s="94"/>
      <c r="GV1345" s="94"/>
      <c r="GW1345" s="94"/>
      <c r="GX1345" s="94"/>
      <c r="GY1345" s="94"/>
      <c r="GZ1345" s="94"/>
      <c r="HA1345" s="1"/>
      <c r="HB1345" s="1"/>
    </row>
    <row r="1346" spans="1:210" s="122" customFormat="1" ht="4.2" customHeight="1">
      <c r="A1346" s="60"/>
      <c r="B1346" s="60"/>
      <c r="C1346" s="60"/>
      <c r="D1346" s="60"/>
      <c r="E1346" s="273"/>
      <c r="F1346" s="116"/>
      <c r="G1346" s="117"/>
      <c r="H1346" s="60"/>
      <c r="I1346" s="60"/>
      <c r="J1346" s="60"/>
      <c r="K1346" s="60"/>
      <c r="L1346" s="60"/>
      <c r="M1346" s="117"/>
      <c r="N1346" s="60"/>
      <c r="O1346" s="60"/>
      <c r="P1346" s="231"/>
      <c r="Q1346" s="60"/>
      <c r="R1346" s="60"/>
      <c r="S1346" s="117"/>
      <c r="T1346" s="211"/>
      <c r="U1346" s="117"/>
      <c r="V1346" s="60"/>
      <c r="W1346" s="118"/>
      <c r="X1346" s="118"/>
      <c r="Y1346" s="119"/>
      <c r="Z1346" s="91"/>
      <c r="AA1346" s="121"/>
      <c r="AB1346" s="121"/>
      <c r="AC1346" s="121"/>
      <c r="AD1346" s="121"/>
      <c r="AE1346" s="121"/>
      <c r="AF1346" s="121"/>
      <c r="AG1346" s="121"/>
      <c r="AH1346" s="121"/>
      <c r="AI1346" s="121"/>
      <c r="AJ1346" s="121"/>
      <c r="AK1346" s="121"/>
      <c r="AL1346" s="121"/>
      <c r="AM1346" s="121"/>
      <c r="AN1346" s="121"/>
      <c r="AO1346" s="121"/>
      <c r="AP1346" s="121"/>
      <c r="AQ1346" s="121"/>
      <c r="AR1346" s="121"/>
      <c r="AS1346" s="121"/>
      <c r="AT1346" s="121"/>
      <c r="AU1346" s="121"/>
      <c r="AV1346" s="121"/>
      <c r="AW1346" s="121"/>
      <c r="AX1346" s="121"/>
      <c r="AY1346" s="121"/>
      <c r="AZ1346" s="121"/>
      <c r="BA1346" s="121"/>
      <c r="BB1346" s="121"/>
      <c r="BC1346" s="121"/>
      <c r="BD1346" s="121"/>
      <c r="BE1346" s="121"/>
      <c r="BF1346" s="121"/>
      <c r="BG1346" s="121"/>
      <c r="BH1346" s="121"/>
      <c r="BI1346" s="121"/>
      <c r="BJ1346" s="121"/>
      <c r="BK1346" s="121"/>
      <c r="BL1346" s="121"/>
      <c r="BM1346" s="121"/>
      <c r="BN1346" s="121"/>
      <c r="BO1346" s="121"/>
      <c r="BP1346" s="121"/>
      <c r="BQ1346" s="121"/>
      <c r="BR1346" s="121"/>
      <c r="BS1346" s="121"/>
      <c r="BT1346" s="121"/>
      <c r="BU1346" s="121"/>
      <c r="BV1346" s="121"/>
      <c r="BW1346" s="121"/>
      <c r="BX1346" s="121"/>
      <c r="BY1346" s="121"/>
      <c r="BZ1346" s="121"/>
      <c r="CA1346" s="121"/>
      <c r="CB1346" s="121"/>
      <c r="CC1346" s="121"/>
      <c r="CD1346" s="121"/>
      <c r="CE1346" s="121"/>
      <c r="CF1346" s="121"/>
      <c r="CG1346" s="121"/>
      <c r="CH1346" s="121"/>
      <c r="CI1346" s="121"/>
      <c r="CJ1346" s="121"/>
      <c r="CK1346" s="121"/>
      <c r="CL1346" s="121"/>
      <c r="CM1346" s="121"/>
      <c r="CN1346" s="121"/>
      <c r="CO1346" s="121"/>
      <c r="CP1346" s="121"/>
      <c r="CQ1346" s="121"/>
      <c r="CR1346" s="121"/>
      <c r="CS1346" s="121"/>
      <c r="CT1346" s="121"/>
      <c r="CU1346" s="121"/>
      <c r="CV1346" s="121"/>
      <c r="CW1346" s="121"/>
      <c r="CX1346" s="121"/>
      <c r="CY1346" s="121"/>
      <c r="CZ1346" s="121"/>
      <c r="DA1346" s="121"/>
      <c r="DB1346" s="121"/>
      <c r="DC1346" s="121"/>
      <c r="DD1346" s="121"/>
      <c r="DE1346" s="121"/>
      <c r="DF1346" s="121"/>
      <c r="DG1346" s="121"/>
      <c r="DH1346" s="121"/>
      <c r="DI1346" s="121"/>
      <c r="DJ1346" s="121"/>
      <c r="DK1346" s="121"/>
      <c r="DL1346" s="121"/>
      <c r="DM1346" s="121"/>
      <c r="DN1346" s="121"/>
      <c r="DO1346" s="121"/>
      <c r="DP1346" s="121"/>
      <c r="DQ1346" s="121"/>
      <c r="DR1346" s="121"/>
      <c r="DS1346" s="121"/>
      <c r="DT1346" s="121"/>
      <c r="DU1346" s="121"/>
      <c r="DV1346" s="121"/>
      <c r="DW1346" s="121"/>
      <c r="DX1346" s="121"/>
      <c r="DY1346" s="121"/>
      <c r="DZ1346" s="121"/>
      <c r="EA1346" s="121"/>
      <c r="EB1346" s="121"/>
      <c r="EC1346" s="121"/>
      <c r="ED1346" s="121"/>
      <c r="EE1346" s="121"/>
      <c r="EF1346" s="121"/>
      <c r="EG1346" s="121"/>
      <c r="EH1346" s="121"/>
      <c r="EI1346" s="121"/>
      <c r="EJ1346" s="121"/>
      <c r="EK1346" s="121"/>
      <c r="EL1346" s="121"/>
      <c r="EM1346" s="121"/>
      <c r="EN1346" s="121"/>
      <c r="EO1346" s="121"/>
      <c r="EP1346" s="121"/>
      <c r="EQ1346" s="121"/>
      <c r="ER1346" s="121"/>
      <c r="ES1346" s="121"/>
      <c r="ET1346" s="121"/>
      <c r="EU1346" s="121"/>
      <c r="EV1346" s="121"/>
      <c r="EW1346" s="121"/>
      <c r="EX1346" s="121"/>
      <c r="EY1346" s="121"/>
      <c r="EZ1346" s="121"/>
      <c r="FA1346" s="121"/>
      <c r="FB1346" s="121"/>
      <c r="FC1346" s="121"/>
      <c r="FD1346" s="121"/>
      <c r="FE1346" s="121"/>
      <c r="FF1346" s="121"/>
      <c r="FG1346" s="121"/>
      <c r="FH1346" s="121"/>
      <c r="FI1346" s="121"/>
      <c r="FJ1346" s="121"/>
      <c r="FK1346" s="121"/>
      <c r="FL1346" s="121"/>
      <c r="FM1346" s="121"/>
      <c r="FN1346" s="121"/>
      <c r="FO1346" s="121"/>
      <c r="FP1346" s="121"/>
      <c r="FQ1346" s="121"/>
      <c r="FR1346" s="121"/>
      <c r="FS1346" s="121"/>
      <c r="FT1346" s="121"/>
      <c r="FU1346" s="121"/>
      <c r="FV1346" s="121"/>
      <c r="FW1346" s="121"/>
      <c r="FX1346" s="121"/>
      <c r="FY1346" s="121"/>
      <c r="FZ1346" s="121"/>
      <c r="GA1346" s="121"/>
      <c r="GB1346" s="121"/>
      <c r="GC1346" s="121"/>
      <c r="GD1346" s="121"/>
      <c r="GE1346" s="121"/>
      <c r="GF1346" s="121"/>
      <c r="GG1346" s="121"/>
      <c r="GH1346" s="121"/>
      <c r="GI1346" s="121"/>
      <c r="GJ1346" s="121"/>
      <c r="GK1346" s="121"/>
      <c r="GL1346" s="121"/>
      <c r="GM1346" s="121"/>
      <c r="GN1346" s="121"/>
      <c r="GO1346" s="121"/>
      <c r="GP1346" s="121"/>
      <c r="GQ1346" s="121"/>
      <c r="GR1346" s="121"/>
      <c r="GS1346" s="121"/>
      <c r="GT1346" s="121"/>
      <c r="GU1346" s="121"/>
      <c r="GV1346" s="121"/>
      <c r="GW1346" s="121"/>
      <c r="GX1346" s="121"/>
      <c r="GY1346" s="121"/>
      <c r="GZ1346" s="121"/>
      <c r="HA1346" s="60"/>
      <c r="HB1346" s="60"/>
    </row>
    <row r="1347" spans="1:210" s="4" customFormat="1" ht="12.6" thickBot="1">
      <c r="A1347" s="3"/>
      <c r="B1347" s="3"/>
      <c r="C1347" s="3"/>
      <c r="D1347" s="3"/>
      <c r="E1347" s="9"/>
      <c r="F1347" s="51"/>
      <c r="G1347" s="250" t="s">
        <v>6</v>
      </c>
      <c r="H1347" s="546" t="s">
        <v>286</v>
      </c>
      <c r="I1347" s="547"/>
      <c r="J1347" s="547"/>
      <c r="K1347" s="547"/>
      <c r="L1347" s="547"/>
      <c r="M1347" s="548"/>
      <c r="N1347" s="549" t="str">
        <f>Главная!$Y$8</f>
        <v>итого</v>
      </c>
      <c r="O1347" s="3"/>
      <c r="P1347" s="5"/>
      <c r="Q1347" s="3" t="s">
        <v>26</v>
      </c>
      <c r="R1347" s="3"/>
      <c r="S1347" s="5"/>
      <c r="T1347" s="84"/>
      <c r="U1347" s="24"/>
      <c r="V1347" s="3"/>
      <c r="W1347" s="12">
        <f>SUM($Y1347:$HA1347)</f>
        <v>0</v>
      </c>
      <c r="X1347" s="12"/>
      <c r="Y1347" s="46"/>
      <c r="Z1347" s="550"/>
      <c r="AA1347" s="551">
        <f>IF(AA$8="",0,AA1331-AA1334)</f>
        <v>0</v>
      </c>
      <c r="AB1347" s="551">
        <f t="shared" ref="AB1347:CM1347" si="6886">IF(AB$8="",0,AB1331-AB1334)</f>
        <v>0</v>
      </c>
      <c r="AC1347" s="551">
        <f t="shared" si="6886"/>
        <v>0</v>
      </c>
      <c r="AD1347" s="551">
        <f t="shared" si="6886"/>
        <v>0</v>
      </c>
      <c r="AE1347" s="551">
        <f t="shared" si="6886"/>
        <v>0</v>
      </c>
      <c r="AF1347" s="551">
        <f t="shared" si="6886"/>
        <v>0</v>
      </c>
      <c r="AG1347" s="551">
        <f t="shared" si="6886"/>
        <v>0</v>
      </c>
      <c r="AH1347" s="551">
        <f t="shared" si="6886"/>
        <v>0</v>
      </c>
      <c r="AI1347" s="551">
        <f t="shared" si="6886"/>
        <v>0</v>
      </c>
      <c r="AJ1347" s="551">
        <f t="shared" si="6886"/>
        <v>0</v>
      </c>
      <c r="AK1347" s="551">
        <f t="shared" si="6886"/>
        <v>0</v>
      </c>
      <c r="AL1347" s="551">
        <f t="shared" si="6886"/>
        <v>0</v>
      </c>
      <c r="AM1347" s="551">
        <f t="shared" si="6886"/>
        <v>0</v>
      </c>
      <c r="AN1347" s="551">
        <f t="shared" si="6886"/>
        <v>0</v>
      </c>
      <c r="AO1347" s="551">
        <f t="shared" si="6886"/>
        <v>0</v>
      </c>
      <c r="AP1347" s="551">
        <f t="shared" si="6886"/>
        <v>0</v>
      </c>
      <c r="AQ1347" s="551">
        <f t="shared" si="6886"/>
        <v>0</v>
      </c>
      <c r="AR1347" s="551">
        <f t="shared" si="6886"/>
        <v>0</v>
      </c>
      <c r="AS1347" s="551">
        <f t="shared" si="6886"/>
        <v>0</v>
      </c>
      <c r="AT1347" s="551">
        <f t="shared" si="6886"/>
        <v>0</v>
      </c>
      <c r="AU1347" s="551">
        <f t="shared" si="6886"/>
        <v>0</v>
      </c>
      <c r="AV1347" s="551">
        <f t="shared" si="6886"/>
        <v>0</v>
      </c>
      <c r="AW1347" s="551">
        <f t="shared" si="6886"/>
        <v>0</v>
      </c>
      <c r="AX1347" s="551">
        <f t="shared" si="6886"/>
        <v>0</v>
      </c>
      <c r="AY1347" s="551">
        <f t="shared" si="6886"/>
        <v>0</v>
      </c>
      <c r="AZ1347" s="551">
        <f t="shared" si="6886"/>
        <v>0</v>
      </c>
      <c r="BA1347" s="551">
        <f t="shared" si="6886"/>
        <v>0</v>
      </c>
      <c r="BB1347" s="551">
        <f t="shared" si="6886"/>
        <v>0</v>
      </c>
      <c r="BC1347" s="551">
        <f t="shared" si="6886"/>
        <v>0</v>
      </c>
      <c r="BD1347" s="551">
        <f t="shared" si="6886"/>
        <v>0</v>
      </c>
      <c r="BE1347" s="551">
        <f t="shared" si="6886"/>
        <v>0</v>
      </c>
      <c r="BF1347" s="551">
        <f t="shared" si="6886"/>
        <v>0</v>
      </c>
      <c r="BG1347" s="551">
        <f t="shared" si="6886"/>
        <v>0</v>
      </c>
      <c r="BH1347" s="551">
        <f t="shared" si="6886"/>
        <v>0</v>
      </c>
      <c r="BI1347" s="551">
        <f t="shared" si="6886"/>
        <v>0</v>
      </c>
      <c r="BJ1347" s="551">
        <f t="shared" si="6886"/>
        <v>0</v>
      </c>
      <c r="BK1347" s="551">
        <f t="shared" si="6886"/>
        <v>0</v>
      </c>
      <c r="BL1347" s="551">
        <f t="shared" si="6886"/>
        <v>0</v>
      </c>
      <c r="BM1347" s="551">
        <f t="shared" si="6886"/>
        <v>0</v>
      </c>
      <c r="BN1347" s="551">
        <f t="shared" si="6886"/>
        <v>0</v>
      </c>
      <c r="BO1347" s="551">
        <f t="shared" si="6886"/>
        <v>0</v>
      </c>
      <c r="BP1347" s="551">
        <f t="shared" si="6886"/>
        <v>0</v>
      </c>
      <c r="BQ1347" s="551">
        <f t="shared" si="6886"/>
        <v>0</v>
      </c>
      <c r="BR1347" s="551">
        <f t="shared" si="6886"/>
        <v>0</v>
      </c>
      <c r="BS1347" s="551">
        <f t="shared" si="6886"/>
        <v>0</v>
      </c>
      <c r="BT1347" s="551">
        <f t="shared" si="6886"/>
        <v>0</v>
      </c>
      <c r="BU1347" s="551">
        <f t="shared" si="6886"/>
        <v>0</v>
      </c>
      <c r="BV1347" s="551">
        <f t="shared" si="6886"/>
        <v>0</v>
      </c>
      <c r="BW1347" s="551">
        <f t="shared" si="6886"/>
        <v>0</v>
      </c>
      <c r="BX1347" s="551">
        <f t="shared" si="6886"/>
        <v>0</v>
      </c>
      <c r="BY1347" s="551">
        <f t="shared" si="6886"/>
        <v>0</v>
      </c>
      <c r="BZ1347" s="551">
        <f t="shared" si="6886"/>
        <v>0</v>
      </c>
      <c r="CA1347" s="551">
        <f t="shared" si="6886"/>
        <v>0</v>
      </c>
      <c r="CB1347" s="551">
        <f t="shared" si="6886"/>
        <v>0</v>
      </c>
      <c r="CC1347" s="551">
        <f t="shared" si="6886"/>
        <v>0</v>
      </c>
      <c r="CD1347" s="551">
        <f t="shared" si="6886"/>
        <v>0</v>
      </c>
      <c r="CE1347" s="551">
        <f t="shared" si="6886"/>
        <v>0</v>
      </c>
      <c r="CF1347" s="551">
        <f t="shared" si="6886"/>
        <v>0</v>
      </c>
      <c r="CG1347" s="551">
        <f t="shared" si="6886"/>
        <v>0</v>
      </c>
      <c r="CH1347" s="551">
        <f t="shared" si="6886"/>
        <v>0</v>
      </c>
      <c r="CI1347" s="551">
        <f>IF(CI$8="",0,CI1331-CI1334)</f>
        <v>0</v>
      </c>
      <c r="CJ1347" s="551">
        <f t="shared" si="6886"/>
        <v>0</v>
      </c>
      <c r="CK1347" s="551">
        <f t="shared" si="6886"/>
        <v>0</v>
      </c>
      <c r="CL1347" s="551">
        <f t="shared" si="6886"/>
        <v>0</v>
      </c>
      <c r="CM1347" s="551">
        <f t="shared" si="6886"/>
        <v>0</v>
      </c>
      <c r="CN1347" s="551">
        <f t="shared" ref="CN1347:DG1347" si="6887">IF(CN$8="",0,CN1331-CN1334)</f>
        <v>0</v>
      </c>
      <c r="CO1347" s="551">
        <f t="shared" si="6887"/>
        <v>0</v>
      </c>
      <c r="CP1347" s="551">
        <f t="shared" si="6887"/>
        <v>0</v>
      </c>
      <c r="CQ1347" s="551">
        <f t="shared" si="6887"/>
        <v>0</v>
      </c>
      <c r="CR1347" s="551">
        <f t="shared" si="6887"/>
        <v>0</v>
      </c>
      <c r="CS1347" s="551">
        <f t="shared" si="6887"/>
        <v>0</v>
      </c>
      <c r="CT1347" s="551">
        <f t="shared" si="6887"/>
        <v>0</v>
      </c>
      <c r="CU1347" s="551">
        <f t="shared" si="6887"/>
        <v>0</v>
      </c>
      <c r="CV1347" s="551">
        <f t="shared" si="6887"/>
        <v>0</v>
      </c>
      <c r="CW1347" s="551">
        <f t="shared" si="6887"/>
        <v>0</v>
      </c>
      <c r="CX1347" s="551">
        <f t="shared" si="6887"/>
        <v>0</v>
      </c>
      <c r="CY1347" s="551">
        <f t="shared" si="6887"/>
        <v>0</v>
      </c>
      <c r="CZ1347" s="551">
        <f t="shared" si="6887"/>
        <v>0</v>
      </c>
      <c r="DA1347" s="551">
        <f t="shared" si="6887"/>
        <v>0</v>
      </c>
      <c r="DB1347" s="551">
        <f t="shared" si="6887"/>
        <v>0</v>
      </c>
      <c r="DC1347" s="551">
        <f t="shared" si="6887"/>
        <v>0</v>
      </c>
      <c r="DD1347" s="551">
        <f t="shared" si="6887"/>
        <v>0</v>
      </c>
      <c r="DE1347" s="551">
        <f t="shared" si="6887"/>
        <v>0</v>
      </c>
      <c r="DF1347" s="551">
        <f t="shared" si="6887"/>
        <v>0</v>
      </c>
      <c r="DG1347" s="551">
        <f t="shared" si="6887"/>
        <v>0</v>
      </c>
      <c r="DH1347" s="551">
        <f t="shared" ref="DH1347:FS1347" si="6888">IF(DH$8="",0,DH1331-DH1334)</f>
        <v>0</v>
      </c>
      <c r="DI1347" s="551">
        <f t="shared" si="6888"/>
        <v>0</v>
      </c>
      <c r="DJ1347" s="551">
        <f t="shared" si="6888"/>
        <v>0</v>
      </c>
      <c r="DK1347" s="551">
        <f t="shared" si="6888"/>
        <v>0</v>
      </c>
      <c r="DL1347" s="551">
        <f t="shared" si="6888"/>
        <v>0</v>
      </c>
      <c r="DM1347" s="551">
        <f t="shared" si="6888"/>
        <v>0</v>
      </c>
      <c r="DN1347" s="551">
        <f t="shared" si="6888"/>
        <v>0</v>
      </c>
      <c r="DO1347" s="551">
        <f t="shared" si="6888"/>
        <v>0</v>
      </c>
      <c r="DP1347" s="551">
        <f t="shared" si="6888"/>
        <v>0</v>
      </c>
      <c r="DQ1347" s="551">
        <f t="shared" si="6888"/>
        <v>0</v>
      </c>
      <c r="DR1347" s="551">
        <f t="shared" si="6888"/>
        <v>0</v>
      </c>
      <c r="DS1347" s="551">
        <f t="shared" si="6888"/>
        <v>0</v>
      </c>
      <c r="DT1347" s="551">
        <f t="shared" si="6888"/>
        <v>0</v>
      </c>
      <c r="DU1347" s="551">
        <f t="shared" si="6888"/>
        <v>0</v>
      </c>
      <c r="DV1347" s="551">
        <f t="shared" si="6888"/>
        <v>0</v>
      </c>
      <c r="DW1347" s="551">
        <f t="shared" si="6888"/>
        <v>0</v>
      </c>
      <c r="DX1347" s="551">
        <f t="shared" si="6888"/>
        <v>0</v>
      </c>
      <c r="DY1347" s="551">
        <f t="shared" si="6888"/>
        <v>0</v>
      </c>
      <c r="DZ1347" s="551">
        <f t="shared" si="6888"/>
        <v>0</v>
      </c>
      <c r="EA1347" s="551">
        <f t="shared" si="6888"/>
        <v>0</v>
      </c>
      <c r="EB1347" s="551">
        <f t="shared" si="6888"/>
        <v>0</v>
      </c>
      <c r="EC1347" s="551">
        <f t="shared" si="6888"/>
        <v>0</v>
      </c>
      <c r="ED1347" s="551">
        <f t="shared" si="6888"/>
        <v>0</v>
      </c>
      <c r="EE1347" s="551">
        <f t="shared" si="6888"/>
        <v>0</v>
      </c>
      <c r="EF1347" s="551">
        <f t="shared" si="6888"/>
        <v>0</v>
      </c>
      <c r="EG1347" s="551">
        <f t="shared" si="6888"/>
        <v>0</v>
      </c>
      <c r="EH1347" s="551">
        <f t="shared" si="6888"/>
        <v>0</v>
      </c>
      <c r="EI1347" s="551">
        <f t="shared" si="6888"/>
        <v>0</v>
      </c>
      <c r="EJ1347" s="551">
        <f t="shared" si="6888"/>
        <v>0</v>
      </c>
      <c r="EK1347" s="551">
        <f t="shared" si="6888"/>
        <v>0</v>
      </c>
      <c r="EL1347" s="551">
        <f t="shared" si="6888"/>
        <v>0</v>
      </c>
      <c r="EM1347" s="551">
        <f t="shared" si="6888"/>
        <v>0</v>
      </c>
      <c r="EN1347" s="551">
        <f t="shared" si="6888"/>
        <v>0</v>
      </c>
      <c r="EO1347" s="551">
        <f t="shared" si="6888"/>
        <v>0</v>
      </c>
      <c r="EP1347" s="551">
        <f t="shared" si="6888"/>
        <v>0</v>
      </c>
      <c r="EQ1347" s="551">
        <f t="shared" si="6888"/>
        <v>0</v>
      </c>
      <c r="ER1347" s="551">
        <f t="shared" si="6888"/>
        <v>0</v>
      </c>
      <c r="ES1347" s="551">
        <f t="shared" si="6888"/>
        <v>0</v>
      </c>
      <c r="ET1347" s="551">
        <f t="shared" si="6888"/>
        <v>0</v>
      </c>
      <c r="EU1347" s="551">
        <f t="shared" si="6888"/>
        <v>0</v>
      </c>
      <c r="EV1347" s="551">
        <f t="shared" si="6888"/>
        <v>0</v>
      </c>
      <c r="EW1347" s="551">
        <f t="shared" si="6888"/>
        <v>0</v>
      </c>
      <c r="EX1347" s="551">
        <f t="shared" si="6888"/>
        <v>0</v>
      </c>
      <c r="EY1347" s="551">
        <f t="shared" si="6888"/>
        <v>0</v>
      </c>
      <c r="EZ1347" s="551">
        <f t="shared" si="6888"/>
        <v>0</v>
      </c>
      <c r="FA1347" s="551">
        <f t="shared" si="6888"/>
        <v>0</v>
      </c>
      <c r="FB1347" s="551">
        <f t="shared" si="6888"/>
        <v>0</v>
      </c>
      <c r="FC1347" s="551">
        <f t="shared" si="6888"/>
        <v>0</v>
      </c>
      <c r="FD1347" s="551">
        <f t="shared" si="6888"/>
        <v>0</v>
      </c>
      <c r="FE1347" s="551">
        <f t="shared" si="6888"/>
        <v>0</v>
      </c>
      <c r="FF1347" s="551">
        <f t="shared" si="6888"/>
        <v>0</v>
      </c>
      <c r="FG1347" s="551">
        <f t="shared" si="6888"/>
        <v>0</v>
      </c>
      <c r="FH1347" s="551">
        <f t="shared" si="6888"/>
        <v>0</v>
      </c>
      <c r="FI1347" s="551">
        <f t="shared" si="6888"/>
        <v>0</v>
      </c>
      <c r="FJ1347" s="551">
        <f t="shared" si="6888"/>
        <v>0</v>
      </c>
      <c r="FK1347" s="551">
        <f t="shared" si="6888"/>
        <v>0</v>
      </c>
      <c r="FL1347" s="551">
        <f t="shared" si="6888"/>
        <v>0</v>
      </c>
      <c r="FM1347" s="551">
        <f t="shared" si="6888"/>
        <v>0</v>
      </c>
      <c r="FN1347" s="551">
        <f t="shared" si="6888"/>
        <v>0</v>
      </c>
      <c r="FO1347" s="551">
        <f t="shared" si="6888"/>
        <v>0</v>
      </c>
      <c r="FP1347" s="551">
        <f t="shared" si="6888"/>
        <v>0</v>
      </c>
      <c r="FQ1347" s="551">
        <f t="shared" si="6888"/>
        <v>0</v>
      </c>
      <c r="FR1347" s="551">
        <f t="shared" si="6888"/>
        <v>0</v>
      </c>
      <c r="FS1347" s="551">
        <f t="shared" si="6888"/>
        <v>0</v>
      </c>
      <c r="FT1347" s="551">
        <f t="shared" ref="FT1347:GZ1347" si="6889">IF(FT$8="",0,FT1331-FT1334)</f>
        <v>0</v>
      </c>
      <c r="FU1347" s="551">
        <f t="shared" si="6889"/>
        <v>0</v>
      </c>
      <c r="FV1347" s="551">
        <f t="shared" si="6889"/>
        <v>0</v>
      </c>
      <c r="FW1347" s="551">
        <f t="shared" si="6889"/>
        <v>0</v>
      </c>
      <c r="FX1347" s="551">
        <f t="shared" si="6889"/>
        <v>0</v>
      </c>
      <c r="FY1347" s="551">
        <f t="shared" si="6889"/>
        <v>0</v>
      </c>
      <c r="FZ1347" s="551">
        <f t="shared" si="6889"/>
        <v>0</v>
      </c>
      <c r="GA1347" s="551">
        <f t="shared" si="6889"/>
        <v>0</v>
      </c>
      <c r="GB1347" s="551">
        <f t="shared" si="6889"/>
        <v>0</v>
      </c>
      <c r="GC1347" s="551">
        <f t="shared" si="6889"/>
        <v>0</v>
      </c>
      <c r="GD1347" s="551">
        <f t="shared" si="6889"/>
        <v>0</v>
      </c>
      <c r="GE1347" s="551">
        <f t="shared" si="6889"/>
        <v>0</v>
      </c>
      <c r="GF1347" s="551">
        <f t="shared" si="6889"/>
        <v>0</v>
      </c>
      <c r="GG1347" s="551">
        <f t="shared" si="6889"/>
        <v>0</v>
      </c>
      <c r="GH1347" s="551">
        <f t="shared" si="6889"/>
        <v>0</v>
      </c>
      <c r="GI1347" s="551">
        <f t="shared" si="6889"/>
        <v>0</v>
      </c>
      <c r="GJ1347" s="551">
        <f t="shared" si="6889"/>
        <v>0</v>
      </c>
      <c r="GK1347" s="551">
        <f t="shared" si="6889"/>
        <v>0</v>
      </c>
      <c r="GL1347" s="551">
        <f t="shared" si="6889"/>
        <v>0</v>
      </c>
      <c r="GM1347" s="551">
        <f t="shared" si="6889"/>
        <v>0</v>
      </c>
      <c r="GN1347" s="551">
        <f t="shared" si="6889"/>
        <v>0</v>
      </c>
      <c r="GO1347" s="551">
        <f t="shared" si="6889"/>
        <v>0</v>
      </c>
      <c r="GP1347" s="551">
        <f t="shared" si="6889"/>
        <v>0</v>
      </c>
      <c r="GQ1347" s="551">
        <f t="shared" si="6889"/>
        <v>0</v>
      </c>
      <c r="GR1347" s="551">
        <f t="shared" si="6889"/>
        <v>0</v>
      </c>
      <c r="GS1347" s="551">
        <f t="shared" si="6889"/>
        <v>0</v>
      </c>
      <c r="GT1347" s="551">
        <f t="shared" si="6889"/>
        <v>0</v>
      </c>
      <c r="GU1347" s="551">
        <f t="shared" si="6889"/>
        <v>0</v>
      </c>
      <c r="GV1347" s="551">
        <f t="shared" si="6889"/>
        <v>0</v>
      </c>
      <c r="GW1347" s="551">
        <f t="shared" si="6889"/>
        <v>0</v>
      </c>
      <c r="GX1347" s="551">
        <f t="shared" si="6889"/>
        <v>0</v>
      </c>
      <c r="GY1347" s="551">
        <f t="shared" si="6889"/>
        <v>0</v>
      </c>
      <c r="GZ1347" s="551">
        <f t="shared" si="6889"/>
        <v>0</v>
      </c>
      <c r="HA1347" s="3"/>
      <c r="HB1347" s="3"/>
    </row>
    <row r="1348" spans="1:210" ht="7.2" customHeight="1" thickTop="1">
      <c r="A1348" s="1"/>
      <c r="B1348" s="1"/>
      <c r="C1348" s="1"/>
      <c r="D1348" s="1"/>
      <c r="E1348" s="263"/>
      <c r="F1348" s="48"/>
      <c r="G1348" s="231"/>
      <c r="H1348" s="1"/>
      <c r="I1348" s="1"/>
      <c r="J1348" s="1"/>
      <c r="K1348" s="1"/>
      <c r="L1348" s="1"/>
      <c r="M1348" s="5"/>
      <c r="N1348" s="1"/>
      <c r="O1348" s="1"/>
      <c r="P1348" s="5"/>
      <c r="Q1348" s="1"/>
      <c r="R1348" s="1"/>
      <c r="S1348" s="5"/>
      <c r="T1348" s="7"/>
      <c r="U1348" s="24"/>
      <c r="V1348" s="1"/>
      <c r="W1348" s="12"/>
      <c r="X1348" s="10"/>
      <c r="Y1348" s="46"/>
      <c r="Z1348" s="91"/>
      <c r="AA1348" s="94"/>
      <c r="AB1348" s="94"/>
      <c r="AC1348" s="94"/>
      <c r="AD1348" s="94"/>
      <c r="AE1348" s="94"/>
      <c r="AF1348" s="94"/>
      <c r="AG1348" s="94"/>
      <c r="AH1348" s="94"/>
      <c r="AI1348" s="94"/>
      <c r="AJ1348" s="94"/>
      <c r="AK1348" s="94"/>
      <c r="AL1348" s="94"/>
      <c r="AM1348" s="94"/>
      <c r="AN1348" s="94"/>
      <c r="AO1348" s="94"/>
      <c r="AP1348" s="94"/>
      <c r="AQ1348" s="94"/>
      <c r="AR1348" s="94"/>
      <c r="AS1348" s="94"/>
      <c r="AT1348" s="94"/>
      <c r="AU1348" s="94"/>
      <c r="AV1348" s="94"/>
      <c r="AW1348" s="94"/>
      <c r="AX1348" s="94"/>
      <c r="AY1348" s="94"/>
      <c r="AZ1348" s="94"/>
      <c r="BA1348" s="94"/>
      <c r="BB1348" s="94"/>
      <c r="BC1348" s="94"/>
      <c r="BD1348" s="94"/>
      <c r="BE1348" s="94"/>
      <c r="BF1348" s="94"/>
      <c r="BG1348" s="94"/>
      <c r="BH1348" s="94"/>
      <c r="BI1348" s="94"/>
      <c r="BJ1348" s="94"/>
      <c r="BK1348" s="94"/>
      <c r="BL1348" s="94"/>
      <c r="BM1348" s="94"/>
      <c r="BN1348" s="94"/>
      <c r="BO1348" s="94"/>
      <c r="BP1348" s="94"/>
      <c r="BQ1348" s="94"/>
      <c r="BR1348" s="94"/>
      <c r="BS1348" s="94"/>
      <c r="BT1348" s="94"/>
      <c r="BU1348" s="94"/>
      <c r="BV1348" s="94"/>
      <c r="BW1348" s="94"/>
      <c r="BX1348" s="94"/>
      <c r="BY1348" s="94"/>
      <c r="BZ1348" s="94"/>
      <c r="CA1348" s="94"/>
      <c r="CB1348" s="94"/>
      <c r="CC1348" s="94"/>
      <c r="CD1348" s="94"/>
      <c r="CE1348" s="94"/>
      <c r="CF1348" s="94"/>
      <c r="CG1348" s="94"/>
      <c r="CH1348" s="94"/>
      <c r="CI1348" s="94"/>
      <c r="CJ1348" s="94"/>
      <c r="CK1348" s="94"/>
      <c r="CL1348" s="94"/>
      <c r="CM1348" s="94"/>
      <c r="CN1348" s="94"/>
      <c r="CO1348" s="94"/>
      <c r="CP1348" s="94"/>
      <c r="CQ1348" s="94"/>
      <c r="CR1348" s="94"/>
      <c r="CS1348" s="94"/>
      <c r="CT1348" s="94"/>
      <c r="CU1348" s="94"/>
      <c r="CV1348" s="94"/>
      <c r="CW1348" s="94"/>
      <c r="CX1348" s="94"/>
      <c r="CY1348" s="94"/>
      <c r="CZ1348" s="94"/>
      <c r="DA1348" s="94"/>
      <c r="DB1348" s="94"/>
      <c r="DC1348" s="94"/>
      <c r="DD1348" s="94"/>
      <c r="DE1348" s="94"/>
      <c r="DF1348" s="94"/>
      <c r="DG1348" s="94"/>
      <c r="DH1348" s="94"/>
      <c r="DI1348" s="94"/>
      <c r="DJ1348" s="94"/>
      <c r="DK1348" s="94"/>
      <c r="DL1348" s="94"/>
      <c r="DM1348" s="94"/>
      <c r="DN1348" s="94"/>
      <c r="DO1348" s="94"/>
      <c r="DP1348" s="94"/>
      <c r="DQ1348" s="94"/>
      <c r="DR1348" s="94"/>
      <c r="DS1348" s="94"/>
      <c r="DT1348" s="94"/>
      <c r="DU1348" s="94"/>
      <c r="DV1348" s="94"/>
      <c r="DW1348" s="94"/>
      <c r="DX1348" s="94"/>
      <c r="DY1348" s="94"/>
      <c r="DZ1348" s="94"/>
      <c r="EA1348" s="94"/>
      <c r="EB1348" s="94"/>
      <c r="EC1348" s="94"/>
      <c r="ED1348" s="94"/>
      <c r="EE1348" s="94"/>
      <c r="EF1348" s="94"/>
      <c r="EG1348" s="94"/>
      <c r="EH1348" s="94"/>
      <c r="EI1348" s="94"/>
      <c r="EJ1348" s="94"/>
      <c r="EK1348" s="94"/>
      <c r="EL1348" s="94"/>
      <c r="EM1348" s="94"/>
      <c r="EN1348" s="94"/>
      <c r="EO1348" s="94"/>
      <c r="EP1348" s="94"/>
      <c r="EQ1348" s="94"/>
      <c r="ER1348" s="94"/>
      <c r="ES1348" s="94"/>
      <c r="ET1348" s="94"/>
      <c r="EU1348" s="94"/>
      <c r="EV1348" s="94"/>
      <c r="EW1348" s="94"/>
      <c r="EX1348" s="94"/>
      <c r="EY1348" s="94"/>
      <c r="EZ1348" s="94"/>
      <c r="FA1348" s="94"/>
      <c r="FB1348" s="94"/>
      <c r="FC1348" s="94"/>
      <c r="FD1348" s="94"/>
      <c r="FE1348" s="94"/>
      <c r="FF1348" s="94"/>
      <c r="FG1348" s="94"/>
      <c r="FH1348" s="94"/>
      <c r="FI1348" s="94"/>
      <c r="FJ1348" s="94"/>
      <c r="FK1348" s="94"/>
      <c r="FL1348" s="94"/>
      <c r="FM1348" s="94"/>
      <c r="FN1348" s="94"/>
      <c r="FO1348" s="94"/>
      <c r="FP1348" s="94"/>
      <c r="FQ1348" s="94"/>
      <c r="FR1348" s="94"/>
      <c r="FS1348" s="94"/>
      <c r="FT1348" s="94"/>
      <c r="FU1348" s="94"/>
      <c r="FV1348" s="94"/>
      <c r="FW1348" s="94"/>
      <c r="FX1348" s="94"/>
      <c r="FY1348" s="94"/>
      <c r="FZ1348" s="94"/>
      <c r="GA1348" s="94"/>
      <c r="GB1348" s="94"/>
      <c r="GC1348" s="94"/>
      <c r="GD1348" s="94"/>
      <c r="GE1348" s="94"/>
      <c r="GF1348" s="94"/>
      <c r="GG1348" s="94"/>
      <c r="GH1348" s="94"/>
      <c r="GI1348" s="94"/>
      <c r="GJ1348" s="94"/>
      <c r="GK1348" s="94"/>
      <c r="GL1348" s="94"/>
      <c r="GM1348" s="94"/>
      <c r="GN1348" s="94"/>
      <c r="GO1348" s="94"/>
      <c r="GP1348" s="94"/>
      <c r="GQ1348" s="94"/>
      <c r="GR1348" s="94"/>
      <c r="GS1348" s="94"/>
      <c r="GT1348" s="94"/>
      <c r="GU1348" s="94"/>
      <c r="GV1348" s="94"/>
      <c r="GW1348" s="94"/>
      <c r="GX1348" s="94"/>
      <c r="GY1348" s="94"/>
      <c r="GZ1348" s="94"/>
      <c r="HA1348" s="1"/>
      <c r="HB1348" s="1"/>
    </row>
    <row r="1349" spans="1:210">
      <c r="A1349" s="1"/>
      <c r="B1349" s="1"/>
      <c r="C1349" s="1"/>
      <c r="D1349" s="1"/>
      <c r="E1349" s="263"/>
      <c r="F1349" s="48"/>
      <c r="G1349" s="231" t="s">
        <v>6</v>
      </c>
      <c r="H1349" s="1" t="s">
        <v>324</v>
      </c>
      <c r="I1349" s="1"/>
      <c r="J1349" s="1"/>
      <c r="K1349" s="1"/>
      <c r="L1349" s="1"/>
      <c r="M1349" s="5"/>
      <c r="N1349" s="1"/>
      <c r="O1349" s="1"/>
      <c r="P1349" s="5"/>
      <c r="Q1349" s="1"/>
      <c r="R1349" s="1"/>
      <c r="S1349" s="5"/>
      <c r="T1349" s="7"/>
      <c r="U1349" s="24"/>
      <c r="V1349" s="1"/>
      <c r="W1349" s="3"/>
      <c r="X1349" s="1"/>
      <c r="Y1349" s="5"/>
      <c r="Z1349" s="87"/>
      <c r="AA1349" s="88">
        <f>IF(AND(SUM($Y1347:Z1347)=0,AA1347&gt;0),1,0)</f>
        <v>0</v>
      </c>
      <c r="AB1349" s="88">
        <f>IF(AND(SUM($Y1347:AA1347)=0,AB1347&gt;0),1,0)</f>
        <v>0</v>
      </c>
      <c r="AC1349" s="88">
        <f>IF(AND(SUM($Y1347:AB1347)=0,AC1347&gt;0),1,0)</f>
        <v>0</v>
      </c>
      <c r="AD1349" s="88">
        <f>IF(AND(SUM($Y1347:AC1347)=0,AD1347&gt;0),1,0)</f>
        <v>0</v>
      </c>
      <c r="AE1349" s="88">
        <f>IF(AND(SUM($Y1347:AD1347)=0,AE1347&gt;0),1,0)</f>
        <v>0</v>
      </c>
      <c r="AF1349" s="88">
        <f>IF(AND(SUM($Y1347:AE1347)=0,AF1347&gt;0),1,0)</f>
        <v>0</v>
      </c>
      <c r="AG1349" s="88">
        <f>IF(AND(SUM($Y1347:AF1347)=0,AG1347&gt;0),1,0)</f>
        <v>0</v>
      </c>
      <c r="AH1349" s="88">
        <f>IF(AND(SUM($Y1347:AG1347)=0,AH1347&gt;0),1,0)</f>
        <v>0</v>
      </c>
      <c r="AI1349" s="88">
        <f>IF(AND(SUM($Y1347:AH1347)=0,AI1347&gt;0),1,0)</f>
        <v>0</v>
      </c>
      <c r="AJ1349" s="88">
        <f>IF(AND(SUM($Y1347:AI1347)=0,AJ1347&gt;0),1,0)</f>
        <v>0</v>
      </c>
      <c r="AK1349" s="88">
        <f>IF(AND(SUM($Y1347:AJ1347)=0,AK1347&gt;0),1,0)</f>
        <v>0</v>
      </c>
      <c r="AL1349" s="88">
        <f>IF(AND(SUM($Y1347:AK1347)=0,AL1347&gt;0),1,0)</f>
        <v>0</v>
      </c>
      <c r="AM1349" s="88">
        <f>IF(AND(SUM($Y1347:AL1347)=0,AM1347&gt;0),1,0)</f>
        <v>0</v>
      </c>
      <c r="AN1349" s="88">
        <f>IF(AND(SUM($Y1347:AM1347)=0,AN1347&gt;0),1,0)</f>
        <v>0</v>
      </c>
      <c r="AO1349" s="88">
        <f>IF(AND(SUM($Y1347:AN1347)=0,AO1347&gt;0),1,0)</f>
        <v>0</v>
      </c>
      <c r="AP1349" s="88">
        <f>IF(AND(SUM($Y1347:AO1347)=0,AP1347&gt;0),1,0)</f>
        <v>0</v>
      </c>
      <c r="AQ1349" s="88">
        <f>IF(AND(SUM($Y1347:AP1347)=0,AQ1347&gt;0),1,0)</f>
        <v>0</v>
      </c>
      <c r="AR1349" s="88">
        <f>IF(AND(SUM($Y1347:AQ1347)=0,AR1347&gt;0),1,0)</f>
        <v>0</v>
      </c>
      <c r="AS1349" s="88">
        <f>IF(AND(SUM($Y1347:AR1347)=0,AS1347&gt;0),1,0)</f>
        <v>0</v>
      </c>
      <c r="AT1349" s="88">
        <f>IF(AND(SUM($Y1347:AS1347)=0,AT1347&gt;0),1,0)</f>
        <v>0</v>
      </c>
      <c r="AU1349" s="88">
        <f>IF(AND(SUM($Y1347:AT1347)=0,AU1347&gt;0),1,0)</f>
        <v>0</v>
      </c>
      <c r="AV1349" s="88">
        <f>IF(AND(SUM($Y1347:AU1347)=0,AV1347&gt;0),1,0)</f>
        <v>0</v>
      </c>
      <c r="AW1349" s="88">
        <f>IF(AND(SUM($Y1347:AV1347)=0,AW1347&gt;0),1,0)</f>
        <v>0</v>
      </c>
      <c r="AX1349" s="88">
        <f>IF(AND(SUM($Y1347:AW1347)=0,AX1347&gt;0),1,0)</f>
        <v>0</v>
      </c>
      <c r="AY1349" s="88">
        <f>IF(AND(SUM($Y1347:AX1347)=0,AY1347&gt;0),1,0)</f>
        <v>0</v>
      </c>
      <c r="AZ1349" s="88">
        <f>IF(AND(SUM($Y1347:AY1347)=0,AZ1347&gt;0),1,0)</f>
        <v>0</v>
      </c>
      <c r="BA1349" s="88">
        <f>IF(AND(SUM($Y1347:AZ1347)=0,BA1347&gt;0),1,0)</f>
        <v>0</v>
      </c>
      <c r="BB1349" s="88">
        <f>IF(AND(SUM($Y1347:BA1347)=0,BB1347&gt;0),1,0)</f>
        <v>0</v>
      </c>
      <c r="BC1349" s="88">
        <f>IF(AND(SUM($Y1347:BB1347)=0,BC1347&gt;0),1,0)</f>
        <v>0</v>
      </c>
      <c r="BD1349" s="88">
        <f>IF(AND(SUM($Y1347:BC1347)=0,BD1347&gt;0),1,0)</f>
        <v>0</v>
      </c>
      <c r="BE1349" s="88">
        <f>IF(AND(SUM($Y1347:BD1347)=0,BE1347&gt;0),1,0)</f>
        <v>0</v>
      </c>
      <c r="BF1349" s="88">
        <f>IF(AND(SUM($Y1347:BE1347)=0,BF1347&gt;0),1,0)</f>
        <v>0</v>
      </c>
      <c r="BG1349" s="88">
        <f>IF(AND(SUM($Y1347:BF1347)=0,BG1347&gt;0),1,0)</f>
        <v>0</v>
      </c>
      <c r="BH1349" s="88">
        <f>IF(AND(SUM($Y1347:BG1347)=0,BH1347&gt;0),1,0)</f>
        <v>0</v>
      </c>
      <c r="BI1349" s="88">
        <f>IF(AND(SUM($Y1347:BH1347)=0,BI1347&gt;0),1,0)</f>
        <v>0</v>
      </c>
      <c r="BJ1349" s="88">
        <f>IF(AND(SUM($Y1347:BI1347)=0,BJ1347&gt;0),1,0)</f>
        <v>0</v>
      </c>
      <c r="BK1349" s="88">
        <f>IF(AND(SUM($Y1347:BJ1347)=0,BK1347&gt;0),1,0)</f>
        <v>0</v>
      </c>
      <c r="BL1349" s="88">
        <f>IF(AND(SUM($Y1347:BK1347)=0,BL1347&gt;0),1,0)</f>
        <v>0</v>
      </c>
      <c r="BM1349" s="88">
        <f>IF(AND(SUM($Y1347:BL1347)=0,BM1347&gt;0),1,0)</f>
        <v>0</v>
      </c>
      <c r="BN1349" s="88">
        <f>IF(AND(SUM($Y1347:BM1347)=0,BN1347&gt;0),1,0)</f>
        <v>0</v>
      </c>
      <c r="BO1349" s="88">
        <f>IF(AND(SUM($Y1347:BN1347)=0,BO1347&gt;0),1,0)</f>
        <v>0</v>
      </c>
      <c r="BP1349" s="88">
        <f>IF(AND(SUM($Y1347:BO1347)=0,BP1347&gt;0),1,0)</f>
        <v>0</v>
      </c>
      <c r="BQ1349" s="88">
        <f>IF(AND(SUM($Y1347:BP1347)=0,BQ1347&gt;0),1,0)</f>
        <v>0</v>
      </c>
      <c r="BR1349" s="88">
        <f>IF(AND(SUM($Y1347:BQ1347)=0,BR1347&gt;0),1,0)</f>
        <v>0</v>
      </c>
      <c r="BS1349" s="88">
        <f>IF(AND(SUM($Y1347:BR1347)=0,BS1347&gt;0),1,0)</f>
        <v>0</v>
      </c>
      <c r="BT1349" s="88">
        <f>IF(AND(SUM($Y1347:BS1347)=0,BT1347&gt;0),1,0)</f>
        <v>0</v>
      </c>
      <c r="BU1349" s="88">
        <f>IF(AND(SUM($Y1347:BT1347)=0,BU1347&gt;0),1,0)</f>
        <v>0</v>
      </c>
      <c r="BV1349" s="88">
        <f>IF(AND(SUM($Y1347:BU1347)=0,BV1347&gt;0),1,0)</f>
        <v>0</v>
      </c>
      <c r="BW1349" s="88">
        <f>IF(AND(SUM($Y1347:BV1347)=0,BW1347&gt;0),1,0)</f>
        <v>0</v>
      </c>
      <c r="BX1349" s="88">
        <f>IF(AND(SUM($Y1347:BW1347)=0,BX1347&gt;0),1,0)</f>
        <v>0</v>
      </c>
      <c r="BY1349" s="88">
        <f>IF(AND(SUM($Y1347:BX1347)=0,BY1347&gt;0),1,0)</f>
        <v>0</v>
      </c>
      <c r="BZ1349" s="88">
        <f>IF(AND(SUM($Y1347:BY1347)=0,BZ1347&gt;0),1,0)</f>
        <v>0</v>
      </c>
      <c r="CA1349" s="88">
        <f>IF(AND(SUM($Y1347:BZ1347)=0,CA1347&gt;0),1,0)</f>
        <v>0</v>
      </c>
      <c r="CB1349" s="88">
        <f>IF(AND(SUM($Y1347:CA1347)=0,CB1347&gt;0),1,0)</f>
        <v>0</v>
      </c>
      <c r="CC1349" s="88">
        <f>IF(AND(SUM($Y1347:CB1347)=0,CC1347&gt;0),1,0)</f>
        <v>0</v>
      </c>
      <c r="CD1349" s="88">
        <f>IF(AND(SUM($Y1347:CC1347)=0,CD1347&gt;0),1,0)</f>
        <v>0</v>
      </c>
      <c r="CE1349" s="88">
        <f>IF(AND(SUM($Y1347:CD1347)=0,CE1347&gt;0),1,0)</f>
        <v>0</v>
      </c>
      <c r="CF1349" s="88">
        <f>IF(AND(SUM($Y1347:CE1347)=0,CF1347&gt;0),1,0)</f>
        <v>0</v>
      </c>
      <c r="CG1349" s="88">
        <f>IF(AND(SUM($Y1347:CF1347)=0,CG1347&gt;0),1,0)</f>
        <v>0</v>
      </c>
      <c r="CH1349" s="88">
        <f>IF(AND(SUM($Y1347:CG1347)=0,CH1347&gt;0),1,0)</f>
        <v>0</v>
      </c>
      <c r="CI1349" s="88">
        <f>IF(AND(SUM($Y1347:CH1347)=0,CI1347&gt;0),1,0)</f>
        <v>0</v>
      </c>
      <c r="CJ1349" s="88">
        <f>IF(AND(SUM($Y1347:CI1347)=0,CJ1347&gt;0),1,0)</f>
        <v>0</v>
      </c>
      <c r="CK1349" s="88">
        <f>IF(AND(SUM($Y1347:CJ1347)=0,CK1347&gt;0),1,0)</f>
        <v>0</v>
      </c>
      <c r="CL1349" s="88">
        <f>IF(AND(SUM($Y1347:CK1347)=0,CL1347&gt;0),1,0)</f>
        <v>0</v>
      </c>
      <c r="CM1349" s="88">
        <f>IF(AND(SUM($Y1347:CL1347)=0,CM1347&gt;0),1,0)</f>
        <v>0</v>
      </c>
      <c r="CN1349" s="88">
        <f>IF(AND(SUM($Y1347:CM1347)=0,CN1347&gt;0),1,0)</f>
        <v>0</v>
      </c>
      <c r="CO1349" s="88">
        <f>IF(AND(SUM($Y1347:CN1347)=0,CO1347&gt;0),1,0)</f>
        <v>0</v>
      </c>
      <c r="CP1349" s="88">
        <f>IF(AND(SUM($Y1347:CO1347)=0,CP1347&gt;0),1,0)</f>
        <v>0</v>
      </c>
      <c r="CQ1349" s="88">
        <f>IF(AND(SUM($Y1347:CP1347)=0,CQ1347&gt;0),1,0)</f>
        <v>0</v>
      </c>
      <c r="CR1349" s="88">
        <f>IF(AND(SUM($Y1347:CQ1347)=0,CR1347&gt;0),1,0)</f>
        <v>0</v>
      </c>
      <c r="CS1349" s="88">
        <f>IF(AND(SUM($Y1347:CR1347)=0,CS1347&gt;0),1,0)</f>
        <v>0</v>
      </c>
      <c r="CT1349" s="88">
        <f>IF(AND(SUM($Y1347:CS1347)=0,CT1347&gt;0),1,0)</f>
        <v>0</v>
      </c>
      <c r="CU1349" s="88">
        <f>IF(AND(SUM($Y1347:CT1347)=0,CU1347&gt;0),1,0)</f>
        <v>0</v>
      </c>
      <c r="CV1349" s="88">
        <f>IF(AND(SUM($Y1347:CU1347)=0,CV1347&gt;0),1,0)</f>
        <v>0</v>
      </c>
      <c r="CW1349" s="88">
        <f>IF(AND(SUM($Y1347:CV1347)=0,CW1347&gt;0),1,0)</f>
        <v>0</v>
      </c>
      <c r="CX1349" s="88">
        <f>IF(AND(SUM($Y1347:CW1347)=0,CX1347&gt;0),1,0)</f>
        <v>0</v>
      </c>
      <c r="CY1349" s="88">
        <f>IF(AND(SUM($Y1347:CX1347)=0,CY1347&gt;0),1,0)</f>
        <v>0</v>
      </c>
      <c r="CZ1349" s="88">
        <f>IF(AND(SUM($Y1347:CY1347)=0,CZ1347&gt;0),1,0)</f>
        <v>0</v>
      </c>
      <c r="DA1349" s="88">
        <f>IF(AND(SUM($Y1347:CZ1347)=0,DA1347&gt;0),1,0)</f>
        <v>0</v>
      </c>
      <c r="DB1349" s="88">
        <f>IF(AND(SUM($Y1347:DA1347)=0,DB1347&gt;0),1,0)</f>
        <v>0</v>
      </c>
      <c r="DC1349" s="88">
        <f>IF(AND(SUM($Y1347:DB1347)=0,DC1347&gt;0),1,0)</f>
        <v>0</v>
      </c>
      <c r="DD1349" s="88">
        <f>IF(AND(SUM($Y1347:DC1347)=0,DD1347&gt;0),1,0)</f>
        <v>0</v>
      </c>
      <c r="DE1349" s="88">
        <f>IF(AND(SUM($Y1347:DD1347)=0,DE1347&gt;0),1,0)</f>
        <v>0</v>
      </c>
      <c r="DF1349" s="88">
        <f>IF(AND(SUM($Y1347:DE1347)=0,DF1347&gt;0),1,0)</f>
        <v>0</v>
      </c>
      <c r="DG1349" s="88">
        <f>IF(AND(SUM($Y1347:DF1347)=0,DG1347&gt;0),1,0)</f>
        <v>0</v>
      </c>
      <c r="DH1349" s="88">
        <f>IF(AND(SUM($Y1347:DG1347)=0,DH1347&gt;0),1,0)</f>
        <v>0</v>
      </c>
      <c r="DI1349" s="88">
        <f>IF(AND(SUM($Y1347:DH1347)=0,DI1347&gt;0),1,0)</f>
        <v>0</v>
      </c>
      <c r="DJ1349" s="88">
        <f>IF(AND(SUM($Y1347:DI1347)=0,DJ1347&gt;0),1,0)</f>
        <v>0</v>
      </c>
      <c r="DK1349" s="88">
        <f>IF(AND(SUM($Y1347:DJ1347)=0,DK1347&gt;0),1,0)</f>
        <v>0</v>
      </c>
      <c r="DL1349" s="88">
        <f>IF(AND(SUM($Y1347:DK1347)=0,DL1347&gt;0),1,0)</f>
        <v>0</v>
      </c>
      <c r="DM1349" s="88">
        <f>IF(AND(SUM($Y1347:DL1347)=0,DM1347&gt;0),1,0)</f>
        <v>0</v>
      </c>
      <c r="DN1349" s="88">
        <f>IF(AND(SUM($Y1347:DM1347)=0,DN1347&gt;0),1,0)</f>
        <v>0</v>
      </c>
      <c r="DO1349" s="88">
        <f>IF(AND(SUM($Y1347:DN1347)=0,DO1347&gt;0),1,0)</f>
        <v>0</v>
      </c>
      <c r="DP1349" s="88">
        <f>IF(AND(SUM($Y1347:DO1347)=0,DP1347&gt;0),1,0)</f>
        <v>0</v>
      </c>
      <c r="DQ1349" s="88">
        <f>IF(AND(SUM($Y1347:DP1347)=0,DQ1347&gt;0),1,0)</f>
        <v>0</v>
      </c>
      <c r="DR1349" s="88">
        <f>IF(AND(SUM($Y1347:DQ1347)=0,DR1347&gt;0),1,0)</f>
        <v>0</v>
      </c>
      <c r="DS1349" s="88">
        <f>IF(AND(SUM($Y1347:DR1347)=0,DS1347&gt;0),1,0)</f>
        <v>0</v>
      </c>
      <c r="DT1349" s="88">
        <f>IF(AND(SUM($Y1347:DS1347)=0,DT1347&gt;0),1,0)</f>
        <v>0</v>
      </c>
      <c r="DU1349" s="88">
        <f>IF(AND(SUM($Y1347:DT1347)=0,DU1347&gt;0),1,0)</f>
        <v>0</v>
      </c>
      <c r="DV1349" s="88">
        <f>IF(AND(SUM($Y1347:DU1347)=0,DV1347&gt;0),1,0)</f>
        <v>0</v>
      </c>
      <c r="DW1349" s="88">
        <f>IF(AND(SUM($Y1347:DV1347)=0,DW1347&gt;0),1,0)</f>
        <v>0</v>
      </c>
      <c r="DX1349" s="88">
        <f>IF(AND(SUM($Y1347:DW1347)=0,DX1347&gt;0),1,0)</f>
        <v>0</v>
      </c>
      <c r="DY1349" s="88">
        <f>IF(AND(SUM($Y1347:DX1347)=0,DY1347&gt;0),1,0)</f>
        <v>0</v>
      </c>
      <c r="DZ1349" s="88">
        <f>IF(AND(SUM($Y1347:DY1347)=0,DZ1347&gt;0),1,0)</f>
        <v>0</v>
      </c>
      <c r="EA1349" s="88">
        <f>IF(AND(SUM($Y1347:DZ1347)=0,EA1347&gt;0),1,0)</f>
        <v>0</v>
      </c>
      <c r="EB1349" s="88">
        <f>IF(AND(SUM($Y1347:EA1347)=0,EB1347&gt;0),1,0)</f>
        <v>0</v>
      </c>
      <c r="EC1349" s="88">
        <f>IF(AND(SUM($Y1347:EB1347)=0,EC1347&gt;0),1,0)</f>
        <v>0</v>
      </c>
      <c r="ED1349" s="88">
        <f>IF(AND(SUM($Y1347:EC1347)=0,ED1347&gt;0),1,0)</f>
        <v>0</v>
      </c>
      <c r="EE1349" s="88">
        <f>IF(AND(SUM($Y1347:ED1347)=0,EE1347&gt;0),1,0)</f>
        <v>0</v>
      </c>
      <c r="EF1349" s="88">
        <f>IF(AND(SUM($Y1347:EE1347)=0,EF1347&gt;0),1,0)</f>
        <v>0</v>
      </c>
      <c r="EG1349" s="88">
        <f>IF(AND(SUM($Y1347:EF1347)=0,EG1347&gt;0),1,0)</f>
        <v>0</v>
      </c>
      <c r="EH1349" s="88">
        <f>IF(AND(SUM($Y1347:EG1347)=0,EH1347&gt;0),1,0)</f>
        <v>0</v>
      </c>
      <c r="EI1349" s="88">
        <f>IF(AND(SUM($Y1347:EH1347)=0,EI1347&gt;0),1,0)</f>
        <v>0</v>
      </c>
      <c r="EJ1349" s="88">
        <f>IF(AND(SUM($Y1347:EI1347)=0,EJ1347&gt;0),1,0)</f>
        <v>0</v>
      </c>
      <c r="EK1349" s="88">
        <f>IF(AND(SUM($Y1347:EJ1347)=0,EK1347&gt;0),1,0)</f>
        <v>0</v>
      </c>
      <c r="EL1349" s="88">
        <f>IF(AND(SUM($Y1347:EK1347)=0,EL1347&gt;0),1,0)</f>
        <v>0</v>
      </c>
      <c r="EM1349" s="88">
        <f>IF(AND(SUM($Y1347:EL1347)=0,EM1347&gt;0),1,0)</f>
        <v>0</v>
      </c>
      <c r="EN1349" s="88">
        <f>IF(AND(SUM($Y1347:EM1347)=0,EN1347&gt;0),1,0)</f>
        <v>0</v>
      </c>
      <c r="EO1349" s="88">
        <f>IF(AND(SUM($Y1347:EN1347)=0,EO1347&gt;0),1,0)</f>
        <v>0</v>
      </c>
      <c r="EP1349" s="88">
        <f>IF(AND(SUM($Y1347:EO1347)=0,EP1347&gt;0),1,0)</f>
        <v>0</v>
      </c>
      <c r="EQ1349" s="88">
        <f>IF(AND(SUM($Y1347:EP1347)=0,EQ1347&gt;0),1,0)</f>
        <v>0</v>
      </c>
      <c r="ER1349" s="88">
        <f>IF(AND(SUM($Y1347:EQ1347)=0,ER1347&gt;0),1,0)</f>
        <v>0</v>
      </c>
      <c r="ES1349" s="88">
        <f>IF(AND(SUM($Y1347:ER1347)=0,ES1347&gt;0),1,0)</f>
        <v>0</v>
      </c>
      <c r="ET1349" s="88">
        <f>IF(AND(SUM($Y1347:ES1347)=0,ET1347&gt;0),1,0)</f>
        <v>0</v>
      </c>
      <c r="EU1349" s="88">
        <f>IF(AND(SUM($Y1347:ET1347)=0,EU1347&gt;0),1,0)</f>
        <v>0</v>
      </c>
      <c r="EV1349" s="88">
        <f>IF(AND(SUM($Y1347:EU1347)=0,EV1347&gt;0),1,0)</f>
        <v>0</v>
      </c>
      <c r="EW1349" s="88">
        <f>IF(AND(SUM($Y1347:EV1347)=0,EW1347&gt;0),1,0)</f>
        <v>0</v>
      </c>
      <c r="EX1349" s="88">
        <f>IF(AND(SUM($Y1347:EW1347)=0,EX1347&gt;0),1,0)</f>
        <v>0</v>
      </c>
      <c r="EY1349" s="88">
        <f>IF(AND(SUM($Y1347:EX1347)=0,EY1347&gt;0),1,0)</f>
        <v>0</v>
      </c>
      <c r="EZ1349" s="88">
        <f>IF(AND(SUM($Y1347:EY1347)=0,EZ1347&gt;0),1,0)</f>
        <v>0</v>
      </c>
      <c r="FA1349" s="88">
        <f>IF(AND(SUM($Y1347:EZ1347)=0,FA1347&gt;0),1,0)</f>
        <v>0</v>
      </c>
      <c r="FB1349" s="88">
        <f>IF(AND(SUM($Y1347:FA1347)=0,FB1347&gt;0),1,0)</f>
        <v>0</v>
      </c>
      <c r="FC1349" s="88">
        <f>IF(AND(SUM($Y1347:FB1347)=0,FC1347&gt;0),1,0)</f>
        <v>0</v>
      </c>
      <c r="FD1349" s="88">
        <f>IF(AND(SUM($Y1347:FC1347)=0,FD1347&gt;0),1,0)</f>
        <v>0</v>
      </c>
      <c r="FE1349" s="88">
        <f>IF(AND(SUM($Y1347:FD1347)=0,FE1347&gt;0),1,0)</f>
        <v>0</v>
      </c>
      <c r="FF1349" s="88">
        <f>IF(AND(SUM($Y1347:FE1347)=0,FF1347&gt;0),1,0)</f>
        <v>0</v>
      </c>
      <c r="FG1349" s="88">
        <f>IF(AND(SUM($Y1347:FF1347)=0,FG1347&gt;0),1,0)</f>
        <v>0</v>
      </c>
      <c r="FH1349" s="88">
        <f>IF(AND(SUM($Y1347:FG1347)=0,FH1347&gt;0),1,0)</f>
        <v>0</v>
      </c>
      <c r="FI1349" s="88">
        <f>IF(AND(SUM($Y1347:FH1347)=0,FI1347&gt;0),1,0)</f>
        <v>0</v>
      </c>
      <c r="FJ1349" s="88">
        <f>IF(AND(SUM($Y1347:FI1347)=0,FJ1347&gt;0),1,0)</f>
        <v>0</v>
      </c>
      <c r="FK1349" s="88">
        <f>IF(AND(SUM($Y1347:FJ1347)=0,FK1347&gt;0),1,0)</f>
        <v>0</v>
      </c>
      <c r="FL1349" s="88">
        <f>IF(AND(SUM($Y1347:FK1347)=0,FL1347&gt;0),1,0)</f>
        <v>0</v>
      </c>
      <c r="FM1349" s="88">
        <f>IF(AND(SUM($Y1347:FL1347)=0,FM1347&gt;0),1,0)</f>
        <v>0</v>
      </c>
      <c r="FN1349" s="88">
        <f>IF(AND(SUM($Y1347:FM1347)=0,FN1347&gt;0),1,0)</f>
        <v>0</v>
      </c>
      <c r="FO1349" s="88">
        <f>IF(AND(SUM($Y1347:FN1347)=0,FO1347&gt;0),1,0)</f>
        <v>0</v>
      </c>
      <c r="FP1349" s="88">
        <f>IF(AND(SUM($Y1347:FO1347)=0,FP1347&gt;0),1,0)</f>
        <v>0</v>
      </c>
      <c r="FQ1349" s="88">
        <f>IF(AND(SUM($Y1347:FP1347)=0,FQ1347&gt;0),1,0)</f>
        <v>0</v>
      </c>
      <c r="FR1349" s="88">
        <f>IF(AND(SUM($Y1347:FQ1347)=0,FR1347&gt;0),1,0)</f>
        <v>0</v>
      </c>
      <c r="FS1349" s="88">
        <f>IF(AND(SUM($Y1347:FR1347)=0,FS1347&gt;0),1,0)</f>
        <v>0</v>
      </c>
      <c r="FT1349" s="88">
        <f>IF(AND(SUM($Y1347:FS1347)=0,FT1347&gt;0),1,0)</f>
        <v>0</v>
      </c>
      <c r="FU1349" s="88">
        <f>IF(AND(SUM($Y1347:FT1347)=0,FU1347&gt;0),1,0)</f>
        <v>0</v>
      </c>
      <c r="FV1349" s="88">
        <f>IF(AND(SUM($Y1347:FU1347)=0,FV1347&gt;0),1,0)</f>
        <v>0</v>
      </c>
      <c r="FW1349" s="88">
        <f>IF(AND(SUM($Y1347:FV1347)=0,FW1347&gt;0),1,0)</f>
        <v>0</v>
      </c>
      <c r="FX1349" s="88">
        <f>IF(AND(SUM($Y1347:FW1347)=0,FX1347&gt;0),1,0)</f>
        <v>0</v>
      </c>
      <c r="FY1349" s="88">
        <f>IF(AND(SUM($Y1347:FX1347)=0,FY1347&gt;0),1,0)</f>
        <v>0</v>
      </c>
      <c r="FZ1349" s="88">
        <f>IF(AND(SUM($Y1347:FY1347)=0,FZ1347&gt;0),1,0)</f>
        <v>0</v>
      </c>
      <c r="GA1349" s="88">
        <f>IF(AND(SUM($Y1347:FZ1347)=0,GA1347&gt;0),1,0)</f>
        <v>0</v>
      </c>
      <c r="GB1349" s="88">
        <f>IF(AND(SUM($Y1347:GA1347)=0,GB1347&gt;0),1,0)</f>
        <v>0</v>
      </c>
      <c r="GC1349" s="88">
        <f>IF(AND(SUM($Y1347:GB1347)=0,GC1347&gt;0),1,0)</f>
        <v>0</v>
      </c>
      <c r="GD1349" s="88">
        <f>IF(AND(SUM($Y1347:GC1347)=0,GD1347&gt;0),1,0)</f>
        <v>0</v>
      </c>
      <c r="GE1349" s="88">
        <f>IF(AND(SUM($Y1347:GD1347)=0,GE1347&gt;0),1,0)</f>
        <v>0</v>
      </c>
      <c r="GF1349" s="88">
        <f>IF(AND(SUM($Y1347:GE1347)=0,GF1347&gt;0),1,0)</f>
        <v>0</v>
      </c>
      <c r="GG1349" s="88">
        <f>IF(AND(SUM($Y1347:GF1347)=0,GG1347&gt;0),1,0)</f>
        <v>0</v>
      </c>
      <c r="GH1349" s="88">
        <f>IF(AND(SUM($Y1347:GG1347)=0,GH1347&gt;0),1,0)</f>
        <v>0</v>
      </c>
      <c r="GI1349" s="88">
        <f>IF(AND(SUM($Y1347:GH1347)=0,GI1347&gt;0),1,0)</f>
        <v>0</v>
      </c>
      <c r="GJ1349" s="88">
        <f>IF(AND(SUM($Y1347:GI1347)=0,GJ1347&gt;0),1,0)</f>
        <v>0</v>
      </c>
      <c r="GK1349" s="88">
        <f>IF(AND(SUM($Y1347:GJ1347)=0,GK1347&gt;0),1,0)</f>
        <v>0</v>
      </c>
      <c r="GL1349" s="88">
        <f>IF(AND(SUM($Y1347:GK1347)=0,GL1347&gt;0),1,0)</f>
        <v>0</v>
      </c>
      <c r="GM1349" s="88">
        <f>IF(AND(SUM($Y1347:GL1347)=0,GM1347&gt;0),1,0)</f>
        <v>0</v>
      </c>
      <c r="GN1349" s="88">
        <f>IF(AND(SUM($Y1347:GM1347)=0,GN1347&gt;0),1,0)</f>
        <v>0</v>
      </c>
      <c r="GO1349" s="88">
        <f>IF(AND(SUM($Y1347:GN1347)=0,GO1347&gt;0),1,0)</f>
        <v>0</v>
      </c>
      <c r="GP1349" s="88">
        <f>IF(AND(SUM($Y1347:GO1347)=0,GP1347&gt;0),1,0)</f>
        <v>0</v>
      </c>
      <c r="GQ1349" s="88">
        <f>IF(AND(SUM($Y1347:GP1347)=0,GQ1347&gt;0),1,0)</f>
        <v>0</v>
      </c>
      <c r="GR1349" s="88">
        <f>IF(AND(SUM($Y1347:GQ1347)=0,GR1347&gt;0),1,0)</f>
        <v>0</v>
      </c>
      <c r="GS1349" s="88">
        <f>IF(AND(SUM($Y1347:GR1347)=0,GS1347&gt;0),1,0)</f>
        <v>0</v>
      </c>
      <c r="GT1349" s="88">
        <f>IF(AND(SUM($Y1347:GS1347)=0,GT1347&gt;0),1,0)</f>
        <v>0</v>
      </c>
      <c r="GU1349" s="88">
        <f>IF(AND(SUM($Y1347:GT1347)=0,GU1347&gt;0),1,0)</f>
        <v>0</v>
      </c>
      <c r="GV1349" s="88">
        <f>IF(AND(SUM($Y1347:GU1347)=0,GV1347&gt;0),1,0)</f>
        <v>0</v>
      </c>
      <c r="GW1349" s="88">
        <f>IF(AND(SUM($Y1347:GV1347)=0,GW1347&gt;0),1,0)</f>
        <v>0</v>
      </c>
      <c r="GX1349" s="88">
        <f>IF(AND(SUM($Y1347:GW1347)=0,GX1347&gt;0),1,0)</f>
        <v>0</v>
      </c>
      <c r="GY1349" s="88">
        <f>IF(AND(SUM($Y1347:GX1347)=0,GY1347&gt;0),1,0)</f>
        <v>0</v>
      </c>
      <c r="GZ1349" s="88">
        <f>IF(AND(SUM($Y1347:GY1347)=0,GZ1347&gt;0),1,0)</f>
        <v>0</v>
      </c>
      <c r="HA1349" s="1"/>
      <c r="HB1349" s="1"/>
    </row>
    <row r="1350" spans="1:210" s="122" customFormat="1" ht="4.2" customHeight="1">
      <c r="A1350" s="60"/>
      <c r="B1350" s="60"/>
      <c r="C1350" s="60"/>
      <c r="D1350" s="60"/>
      <c r="E1350" s="273"/>
      <c r="F1350" s="116"/>
      <c r="G1350" s="117"/>
      <c r="H1350" s="60"/>
      <c r="I1350" s="60"/>
      <c r="J1350" s="60"/>
      <c r="K1350" s="60"/>
      <c r="L1350" s="60"/>
      <c r="M1350" s="117"/>
      <c r="N1350" s="60"/>
      <c r="O1350" s="60"/>
      <c r="P1350" s="231"/>
      <c r="Q1350" s="60"/>
      <c r="R1350" s="60"/>
      <c r="S1350" s="117"/>
      <c r="T1350" s="211"/>
      <c r="U1350" s="117"/>
      <c r="V1350" s="60"/>
      <c r="W1350" s="118"/>
      <c r="X1350" s="118"/>
      <c r="Y1350" s="119"/>
      <c r="Z1350" s="120"/>
      <c r="AA1350" s="121"/>
      <c r="AB1350" s="121"/>
      <c r="AC1350" s="121"/>
      <c r="AD1350" s="121"/>
      <c r="AE1350" s="121"/>
      <c r="AF1350" s="121"/>
      <c r="AG1350" s="121"/>
      <c r="AH1350" s="121"/>
      <c r="AI1350" s="121"/>
      <c r="AJ1350" s="121"/>
      <c r="AK1350" s="121"/>
      <c r="AL1350" s="121"/>
      <c r="AM1350" s="121"/>
      <c r="AN1350" s="121"/>
      <c r="AO1350" s="121"/>
      <c r="AP1350" s="121"/>
      <c r="AQ1350" s="121"/>
      <c r="AR1350" s="121"/>
      <c r="AS1350" s="121"/>
      <c r="AT1350" s="121"/>
      <c r="AU1350" s="121"/>
      <c r="AV1350" s="121"/>
      <c r="AW1350" s="121"/>
      <c r="AX1350" s="121"/>
      <c r="AY1350" s="121"/>
      <c r="AZ1350" s="121"/>
      <c r="BA1350" s="121"/>
      <c r="BB1350" s="121"/>
      <c r="BC1350" s="121"/>
      <c r="BD1350" s="121"/>
      <c r="BE1350" s="121"/>
      <c r="BF1350" s="121"/>
      <c r="BG1350" s="121"/>
      <c r="BH1350" s="121"/>
      <c r="BI1350" s="121"/>
      <c r="BJ1350" s="121"/>
      <c r="BK1350" s="121"/>
      <c r="BL1350" s="121"/>
      <c r="BM1350" s="121"/>
      <c r="BN1350" s="121"/>
      <c r="BO1350" s="121"/>
      <c r="BP1350" s="121"/>
      <c r="BQ1350" s="121"/>
      <c r="BR1350" s="121"/>
      <c r="BS1350" s="121"/>
      <c r="BT1350" s="121"/>
      <c r="BU1350" s="121"/>
      <c r="BV1350" s="121"/>
      <c r="BW1350" s="121"/>
      <c r="BX1350" s="121"/>
      <c r="BY1350" s="121"/>
      <c r="BZ1350" s="121"/>
      <c r="CA1350" s="121"/>
      <c r="CB1350" s="121"/>
      <c r="CC1350" s="121"/>
      <c r="CD1350" s="121"/>
      <c r="CE1350" s="121"/>
      <c r="CF1350" s="121"/>
      <c r="CG1350" s="121"/>
      <c r="CH1350" s="121"/>
      <c r="CI1350" s="121"/>
      <c r="CJ1350" s="121"/>
      <c r="CK1350" s="121"/>
      <c r="CL1350" s="121"/>
      <c r="CM1350" s="121"/>
      <c r="CN1350" s="121"/>
      <c r="CO1350" s="121"/>
      <c r="CP1350" s="121"/>
      <c r="CQ1350" s="121"/>
      <c r="CR1350" s="121"/>
      <c r="CS1350" s="121"/>
      <c r="CT1350" s="121"/>
      <c r="CU1350" s="121"/>
      <c r="CV1350" s="121"/>
      <c r="CW1350" s="121"/>
      <c r="CX1350" s="121"/>
      <c r="CY1350" s="121"/>
      <c r="CZ1350" s="121"/>
      <c r="DA1350" s="121"/>
      <c r="DB1350" s="121"/>
      <c r="DC1350" s="121"/>
      <c r="DD1350" s="121"/>
      <c r="DE1350" s="121"/>
      <c r="DF1350" s="121"/>
      <c r="DG1350" s="121"/>
      <c r="DH1350" s="121"/>
      <c r="DI1350" s="121"/>
      <c r="DJ1350" s="121"/>
      <c r="DK1350" s="121"/>
      <c r="DL1350" s="121"/>
      <c r="DM1350" s="121"/>
      <c r="DN1350" s="121"/>
      <c r="DO1350" s="121"/>
      <c r="DP1350" s="121"/>
      <c r="DQ1350" s="121"/>
      <c r="DR1350" s="121"/>
      <c r="DS1350" s="121"/>
      <c r="DT1350" s="121"/>
      <c r="DU1350" s="121"/>
      <c r="DV1350" s="121"/>
      <c r="DW1350" s="121"/>
      <c r="DX1350" s="121"/>
      <c r="DY1350" s="121"/>
      <c r="DZ1350" s="121"/>
      <c r="EA1350" s="121"/>
      <c r="EB1350" s="121"/>
      <c r="EC1350" s="121"/>
      <c r="ED1350" s="121"/>
      <c r="EE1350" s="121"/>
      <c r="EF1350" s="121"/>
      <c r="EG1350" s="121"/>
      <c r="EH1350" s="121"/>
      <c r="EI1350" s="121"/>
      <c r="EJ1350" s="121"/>
      <c r="EK1350" s="121"/>
      <c r="EL1350" s="121"/>
      <c r="EM1350" s="121"/>
      <c r="EN1350" s="121"/>
      <c r="EO1350" s="121"/>
      <c r="EP1350" s="121"/>
      <c r="EQ1350" s="121"/>
      <c r="ER1350" s="121"/>
      <c r="ES1350" s="121"/>
      <c r="ET1350" s="121"/>
      <c r="EU1350" s="121"/>
      <c r="EV1350" s="121"/>
      <c r="EW1350" s="121"/>
      <c r="EX1350" s="121"/>
      <c r="EY1350" s="121"/>
      <c r="EZ1350" s="121"/>
      <c r="FA1350" s="121"/>
      <c r="FB1350" s="121"/>
      <c r="FC1350" s="121"/>
      <c r="FD1350" s="121"/>
      <c r="FE1350" s="121"/>
      <c r="FF1350" s="121"/>
      <c r="FG1350" s="121"/>
      <c r="FH1350" s="121"/>
      <c r="FI1350" s="121"/>
      <c r="FJ1350" s="121"/>
      <c r="FK1350" s="121"/>
      <c r="FL1350" s="121"/>
      <c r="FM1350" s="121"/>
      <c r="FN1350" s="121"/>
      <c r="FO1350" s="121"/>
      <c r="FP1350" s="121"/>
      <c r="FQ1350" s="121"/>
      <c r="FR1350" s="121"/>
      <c r="FS1350" s="121"/>
      <c r="FT1350" s="121"/>
      <c r="FU1350" s="121"/>
      <c r="FV1350" s="121"/>
      <c r="FW1350" s="121"/>
      <c r="FX1350" s="121"/>
      <c r="FY1350" s="121"/>
      <c r="FZ1350" s="121"/>
      <c r="GA1350" s="121"/>
      <c r="GB1350" s="121"/>
      <c r="GC1350" s="121"/>
      <c r="GD1350" s="121"/>
      <c r="GE1350" s="121"/>
      <c r="GF1350" s="121"/>
      <c r="GG1350" s="121"/>
      <c r="GH1350" s="121"/>
      <c r="GI1350" s="121"/>
      <c r="GJ1350" s="121"/>
      <c r="GK1350" s="121"/>
      <c r="GL1350" s="121"/>
      <c r="GM1350" s="121"/>
      <c r="GN1350" s="121"/>
      <c r="GO1350" s="121"/>
      <c r="GP1350" s="121"/>
      <c r="GQ1350" s="121"/>
      <c r="GR1350" s="121"/>
      <c r="GS1350" s="121"/>
      <c r="GT1350" s="121"/>
      <c r="GU1350" s="121"/>
      <c r="GV1350" s="121"/>
      <c r="GW1350" s="121"/>
      <c r="GX1350" s="121"/>
      <c r="GY1350" s="121"/>
      <c r="GZ1350" s="121"/>
      <c r="HA1350" s="60"/>
      <c r="HB1350" s="60"/>
    </row>
    <row r="1351" spans="1:210" s="4" customFormat="1">
      <c r="A1351" s="3"/>
      <c r="B1351" s="3"/>
      <c r="C1351" s="3"/>
      <c r="D1351" s="3"/>
      <c r="E1351" s="9"/>
      <c r="F1351" s="51"/>
      <c r="G1351" s="390" t="s">
        <v>6</v>
      </c>
      <c r="H1351" s="3" t="s">
        <v>289</v>
      </c>
      <c r="I1351" s="3"/>
      <c r="J1351" s="3"/>
      <c r="K1351" s="3"/>
      <c r="L1351" s="3"/>
      <c r="M1351" s="5"/>
      <c r="N1351" s="3" t="str">
        <f>Главная!$Y$8</f>
        <v>итого</v>
      </c>
      <c r="O1351" s="3"/>
      <c r="P1351" s="5"/>
      <c r="Q1351" s="3" t="s">
        <v>290</v>
      </c>
      <c r="R1351" s="3"/>
      <c r="S1351" s="5"/>
      <c r="T1351" s="84"/>
      <c r="U1351" s="24"/>
      <c r="V1351" s="3"/>
      <c r="W1351" s="12">
        <f>SUMIFS($1:$1,1349:1349,1)</f>
        <v>0</v>
      </c>
      <c r="X1351" s="12"/>
      <c r="Y1351" s="46"/>
      <c r="Z1351" s="91"/>
      <c r="AA1351" s="92"/>
      <c r="AB1351" s="92"/>
      <c r="AC1351" s="92"/>
      <c r="AD1351" s="92"/>
      <c r="AE1351" s="92"/>
      <c r="AF1351" s="92"/>
      <c r="AG1351" s="92"/>
      <c r="AH1351" s="92"/>
      <c r="AI1351" s="92"/>
      <c r="AJ1351" s="92"/>
      <c r="AK1351" s="92"/>
      <c r="AL1351" s="92"/>
      <c r="AM1351" s="92"/>
      <c r="AN1351" s="92"/>
      <c r="AO1351" s="92"/>
      <c r="AP1351" s="92"/>
      <c r="AQ1351" s="92"/>
      <c r="AR1351" s="92"/>
      <c r="AS1351" s="92"/>
      <c r="AT1351" s="92"/>
      <c r="AU1351" s="92"/>
      <c r="AV1351" s="92"/>
      <c r="AW1351" s="92"/>
      <c r="AX1351" s="92"/>
      <c r="AY1351" s="92"/>
      <c r="AZ1351" s="92"/>
      <c r="BA1351" s="92"/>
      <c r="BB1351" s="92"/>
      <c r="BC1351" s="92"/>
      <c r="BD1351" s="92"/>
      <c r="BE1351" s="92"/>
      <c r="BF1351" s="92"/>
      <c r="BG1351" s="92"/>
      <c r="BH1351" s="92"/>
      <c r="BI1351" s="92"/>
      <c r="BJ1351" s="92"/>
      <c r="BK1351" s="92"/>
      <c r="BL1351" s="92"/>
      <c r="BM1351" s="92"/>
      <c r="BN1351" s="92"/>
      <c r="BO1351" s="92"/>
      <c r="BP1351" s="92"/>
      <c r="BQ1351" s="92"/>
      <c r="BR1351" s="92"/>
      <c r="BS1351" s="92"/>
      <c r="BT1351" s="92"/>
      <c r="BU1351" s="92"/>
      <c r="BV1351" s="92"/>
      <c r="BW1351" s="92"/>
      <c r="BX1351" s="92"/>
      <c r="BY1351" s="92"/>
      <c r="BZ1351" s="92"/>
      <c r="CA1351" s="92"/>
      <c r="CB1351" s="92"/>
      <c r="CC1351" s="92"/>
      <c r="CD1351" s="92"/>
      <c r="CE1351" s="92"/>
      <c r="CF1351" s="92"/>
      <c r="CG1351" s="92"/>
      <c r="CH1351" s="92"/>
      <c r="CI1351" s="92"/>
      <c r="CJ1351" s="92"/>
      <c r="CK1351" s="92"/>
      <c r="CL1351" s="92"/>
      <c r="CM1351" s="92"/>
      <c r="CN1351" s="92"/>
      <c r="CO1351" s="92"/>
      <c r="CP1351" s="92"/>
      <c r="CQ1351" s="92"/>
      <c r="CR1351" s="92"/>
      <c r="CS1351" s="92"/>
      <c r="CT1351" s="92"/>
      <c r="CU1351" s="92"/>
      <c r="CV1351" s="92"/>
      <c r="CW1351" s="92"/>
      <c r="CX1351" s="92"/>
      <c r="CY1351" s="92"/>
      <c r="CZ1351" s="92"/>
      <c r="DA1351" s="92"/>
      <c r="DB1351" s="92"/>
      <c r="DC1351" s="92"/>
      <c r="DD1351" s="92"/>
      <c r="DE1351" s="92"/>
      <c r="DF1351" s="92"/>
      <c r="DG1351" s="92"/>
      <c r="DH1351" s="92"/>
      <c r="DI1351" s="92"/>
      <c r="DJ1351" s="92"/>
      <c r="DK1351" s="92"/>
      <c r="DL1351" s="92"/>
      <c r="DM1351" s="92"/>
      <c r="DN1351" s="92"/>
      <c r="DO1351" s="92"/>
      <c r="DP1351" s="92"/>
      <c r="DQ1351" s="92"/>
      <c r="DR1351" s="92"/>
      <c r="DS1351" s="92"/>
      <c r="DT1351" s="92"/>
      <c r="DU1351" s="92"/>
      <c r="DV1351" s="92"/>
      <c r="DW1351" s="92"/>
      <c r="DX1351" s="92"/>
      <c r="DY1351" s="92"/>
      <c r="DZ1351" s="92"/>
      <c r="EA1351" s="92"/>
      <c r="EB1351" s="92"/>
      <c r="EC1351" s="92"/>
      <c r="ED1351" s="92"/>
      <c r="EE1351" s="92"/>
      <c r="EF1351" s="92"/>
      <c r="EG1351" s="92"/>
      <c r="EH1351" s="92"/>
      <c r="EI1351" s="92"/>
      <c r="EJ1351" s="92"/>
      <c r="EK1351" s="92"/>
      <c r="EL1351" s="92"/>
      <c r="EM1351" s="92"/>
      <c r="EN1351" s="92"/>
      <c r="EO1351" s="92"/>
      <c r="EP1351" s="92"/>
      <c r="EQ1351" s="92"/>
      <c r="ER1351" s="92"/>
      <c r="ES1351" s="92"/>
      <c r="ET1351" s="92"/>
      <c r="EU1351" s="92"/>
      <c r="EV1351" s="92"/>
      <c r="EW1351" s="92"/>
      <c r="EX1351" s="92"/>
      <c r="EY1351" s="92"/>
      <c r="EZ1351" s="92"/>
      <c r="FA1351" s="92"/>
      <c r="FB1351" s="92"/>
      <c r="FC1351" s="92"/>
      <c r="FD1351" s="92"/>
      <c r="FE1351" s="92"/>
      <c r="FF1351" s="92"/>
      <c r="FG1351" s="92"/>
      <c r="FH1351" s="92"/>
      <c r="FI1351" s="92"/>
      <c r="FJ1351" s="92"/>
      <c r="FK1351" s="92"/>
      <c r="FL1351" s="92"/>
      <c r="FM1351" s="92"/>
      <c r="FN1351" s="92"/>
      <c r="FO1351" s="92"/>
      <c r="FP1351" s="92"/>
      <c r="FQ1351" s="92"/>
      <c r="FR1351" s="92"/>
      <c r="FS1351" s="92"/>
      <c r="FT1351" s="92"/>
      <c r="FU1351" s="92"/>
      <c r="FV1351" s="92"/>
      <c r="FW1351" s="92"/>
      <c r="FX1351" s="92"/>
      <c r="FY1351" s="92"/>
      <c r="FZ1351" s="92"/>
      <c r="GA1351" s="92"/>
      <c r="GB1351" s="92"/>
      <c r="GC1351" s="92"/>
      <c r="GD1351" s="92"/>
      <c r="GE1351" s="92"/>
      <c r="GF1351" s="92"/>
      <c r="GG1351" s="92"/>
      <c r="GH1351" s="92"/>
      <c r="GI1351" s="92"/>
      <c r="GJ1351" s="92"/>
      <c r="GK1351" s="92"/>
      <c r="GL1351" s="92"/>
      <c r="GM1351" s="92"/>
      <c r="GN1351" s="92"/>
      <c r="GO1351" s="92"/>
      <c r="GP1351" s="92"/>
      <c r="GQ1351" s="92"/>
      <c r="GR1351" s="92"/>
      <c r="GS1351" s="92"/>
      <c r="GT1351" s="92"/>
      <c r="GU1351" s="92"/>
      <c r="GV1351" s="92"/>
      <c r="GW1351" s="92"/>
      <c r="GX1351" s="92"/>
      <c r="GY1351" s="92"/>
      <c r="GZ1351" s="92"/>
      <c r="HA1351" s="3"/>
      <c r="HB1351" s="3"/>
    </row>
    <row r="1352" spans="1:210" ht="4.2" customHeight="1">
      <c r="A1352" s="1"/>
      <c r="B1352" s="1"/>
      <c r="C1352" s="1"/>
      <c r="D1352" s="1"/>
      <c r="E1352" s="263"/>
      <c r="F1352" s="48"/>
      <c r="G1352" s="231"/>
      <c r="H1352" s="41"/>
      <c r="I1352" s="41"/>
      <c r="J1352" s="41"/>
      <c r="K1352" s="41"/>
      <c r="L1352" s="1"/>
      <c r="M1352" s="5"/>
      <c r="N1352" s="41"/>
      <c r="O1352" s="1"/>
      <c r="P1352" s="5"/>
      <c r="Q1352" s="1"/>
      <c r="R1352" s="1"/>
      <c r="S1352" s="5"/>
      <c r="T1352" s="7"/>
      <c r="U1352" s="24"/>
      <c r="V1352" s="1"/>
      <c r="W1352" s="41"/>
      <c r="X1352" s="10"/>
      <c r="Y1352" s="46"/>
      <c r="Z1352" s="93"/>
      <c r="AA1352" s="472"/>
      <c r="AB1352" s="472"/>
      <c r="AC1352" s="472"/>
      <c r="AD1352" s="472"/>
      <c r="AE1352" s="472"/>
      <c r="AF1352" s="472"/>
      <c r="AG1352" s="472"/>
      <c r="AH1352" s="472"/>
      <c r="AI1352" s="472"/>
      <c r="AJ1352" s="472"/>
      <c r="AK1352" s="472"/>
      <c r="AL1352" s="472"/>
      <c r="AM1352" s="472"/>
      <c r="AN1352" s="472"/>
      <c r="AO1352" s="472"/>
      <c r="AP1352" s="472"/>
      <c r="AQ1352" s="472"/>
      <c r="AR1352" s="472"/>
      <c r="AS1352" s="472"/>
      <c r="AT1352" s="472"/>
      <c r="AU1352" s="472"/>
      <c r="AV1352" s="472"/>
      <c r="AW1352" s="472"/>
      <c r="AX1352" s="472"/>
      <c r="AY1352" s="472"/>
      <c r="AZ1352" s="472"/>
      <c r="BA1352" s="472"/>
      <c r="BB1352" s="472"/>
      <c r="BC1352" s="472"/>
      <c r="BD1352" s="472"/>
      <c r="BE1352" s="472"/>
      <c r="BF1352" s="472"/>
      <c r="BG1352" s="472"/>
      <c r="BH1352" s="472"/>
      <c r="BI1352" s="472"/>
      <c r="BJ1352" s="472"/>
      <c r="BK1352" s="472"/>
      <c r="BL1352" s="472"/>
      <c r="BM1352" s="472"/>
      <c r="BN1352" s="472"/>
      <c r="BO1352" s="472"/>
      <c r="BP1352" s="472"/>
      <c r="BQ1352" s="472"/>
      <c r="BR1352" s="472"/>
      <c r="BS1352" s="472"/>
      <c r="BT1352" s="472"/>
      <c r="BU1352" s="472"/>
      <c r="BV1352" s="472"/>
      <c r="BW1352" s="472"/>
      <c r="BX1352" s="472"/>
      <c r="BY1352" s="472"/>
      <c r="BZ1352" s="472"/>
      <c r="CA1352" s="472"/>
      <c r="CB1352" s="472"/>
      <c r="CC1352" s="472"/>
      <c r="CD1352" s="472"/>
      <c r="CE1352" s="472"/>
      <c r="CF1352" s="472"/>
      <c r="CG1352" s="472"/>
      <c r="CH1352" s="472"/>
      <c r="CI1352" s="472"/>
      <c r="CJ1352" s="472"/>
      <c r="CK1352" s="472"/>
      <c r="CL1352" s="472"/>
      <c r="CM1352" s="472"/>
      <c r="CN1352" s="472"/>
      <c r="CO1352" s="472"/>
      <c r="CP1352" s="472"/>
      <c r="CQ1352" s="472"/>
      <c r="CR1352" s="472"/>
      <c r="CS1352" s="472"/>
      <c r="CT1352" s="472"/>
      <c r="CU1352" s="472"/>
      <c r="CV1352" s="472"/>
      <c r="CW1352" s="472"/>
      <c r="CX1352" s="472"/>
      <c r="CY1352" s="472"/>
      <c r="CZ1352" s="472"/>
      <c r="DA1352" s="472"/>
      <c r="DB1352" s="472"/>
      <c r="DC1352" s="472"/>
      <c r="DD1352" s="472"/>
      <c r="DE1352" s="472"/>
      <c r="DF1352" s="472"/>
      <c r="DG1352" s="472"/>
      <c r="DH1352" s="472"/>
      <c r="DI1352" s="472"/>
      <c r="DJ1352" s="472"/>
      <c r="DK1352" s="472"/>
      <c r="DL1352" s="472"/>
      <c r="DM1352" s="472"/>
      <c r="DN1352" s="472"/>
      <c r="DO1352" s="472"/>
      <c r="DP1352" s="472"/>
      <c r="DQ1352" s="472"/>
      <c r="DR1352" s="472"/>
      <c r="DS1352" s="472"/>
      <c r="DT1352" s="472"/>
      <c r="DU1352" s="472"/>
      <c r="DV1352" s="472"/>
      <c r="DW1352" s="472"/>
      <c r="DX1352" s="472"/>
      <c r="DY1352" s="472"/>
      <c r="DZ1352" s="472"/>
      <c r="EA1352" s="472"/>
      <c r="EB1352" s="472"/>
      <c r="EC1352" s="472"/>
      <c r="ED1352" s="472"/>
      <c r="EE1352" s="472"/>
      <c r="EF1352" s="472"/>
      <c r="EG1352" s="472"/>
      <c r="EH1352" s="472"/>
      <c r="EI1352" s="472"/>
      <c r="EJ1352" s="472"/>
      <c r="EK1352" s="472"/>
      <c r="EL1352" s="472"/>
      <c r="EM1352" s="472"/>
      <c r="EN1352" s="472"/>
      <c r="EO1352" s="472"/>
      <c r="EP1352" s="472"/>
      <c r="EQ1352" s="472"/>
      <c r="ER1352" s="472"/>
      <c r="ES1352" s="472"/>
      <c r="ET1352" s="472"/>
      <c r="EU1352" s="472"/>
      <c r="EV1352" s="472"/>
      <c r="EW1352" s="472"/>
      <c r="EX1352" s="472"/>
      <c r="EY1352" s="472"/>
      <c r="EZ1352" s="472"/>
      <c r="FA1352" s="472"/>
      <c r="FB1352" s="472"/>
      <c r="FC1352" s="472"/>
      <c r="FD1352" s="472"/>
      <c r="FE1352" s="472"/>
      <c r="FF1352" s="472"/>
      <c r="FG1352" s="472"/>
      <c r="FH1352" s="472"/>
      <c r="FI1352" s="472"/>
      <c r="FJ1352" s="472"/>
      <c r="FK1352" s="472"/>
      <c r="FL1352" s="472"/>
      <c r="FM1352" s="472"/>
      <c r="FN1352" s="472"/>
      <c r="FO1352" s="472"/>
      <c r="FP1352" s="472"/>
      <c r="FQ1352" s="472"/>
      <c r="FR1352" s="472"/>
      <c r="FS1352" s="472"/>
      <c r="FT1352" s="472"/>
      <c r="FU1352" s="472"/>
      <c r="FV1352" s="472"/>
      <c r="FW1352" s="472"/>
      <c r="FX1352" s="472"/>
      <c r="FY1352" s="472"/>
      <c r="FZ1352" s="472"/>
      <c r="GA1352" s="472"/>
      <c r="GB1352" s="472"/>
      <c r="GC1352" s="472"/>
      <c r="GD1352" s="472"/>
      <c r="GE1352" s="472"/>
      <c r="GF1352" s="472"/>
      <c r="GG1352" s="472"/>
      <c r="GH1352" s="472"/>
      <c r="GI1352" s="472"/>
      <c r="GJ1352" s="472"/>
      <c r="GK1352" s="472"/>
      <c r="GL1352" s="472"/>
      <c r="GM1352" s="472"/>
      <c r="GN1352" s="472"/>
      <c r="GO1352" s="472"/>
      <c r="GP1352" s="472"/>
      <c r="GQ1352" s="472"/>
      <c r="GR1352" s="472"/>
      <c r="GS1352" s="472"/>
      <c r="GT1352" s="472"/>
      <c r="GU1352" s="472"/>
      <c r="GV1352" s="472"/>
      <c r="GW1352" s="472"/>
      <c r="GX1352" s="472"/>
      <c r="GY1352" s="472"/>
      <c r="GZ1352" s="472"/>
      <c r="HA1352" s="1"/>
      <c r="HB1352" s="1"/>
    </row>
    <row r="1353" spans="1:210">
      <c r="A1353" s="1"/>
      <c r="B1353" s="1"/>
      <c r="C1353" s="1"/>
      <c r="D1353" s="1"/>
      <c r="E1353" s="263"/>
      <c r="F1353" s="48"/>
      <c r="G1353" s="231"/>
      <c r="H1353" s="1"/>
      <c r="I1353" s="1"/>
      <c r="J1353" s="1"/>
      <c r="K1353" s="1"/>
      <c r="L1353" s="1"/>
      <c r="M1353" s="5"/>
      <c r="N1353" s="1"/>
      <c r="O1353" s="1"/>
      <c r="P1353" s="5"/>
      <c r="Q1353" s="1"/>
      <c r="R1353" s="1"/>
      <c r="S1353" s="5"/>
      <c r="T1353" s="7"/>
      <c r="U1353" s="24"/>
      <c r="V1353" s="1"/>
      <c r="W1353" s="3"/>
      <c r="X1353" s="1"/>
      <c r="Y1353" s="5"/>
      <c r="Z1353" s="87"/>
      <c r="AA1353" s="88"/>
      <c r="AB1353" s="88"/>
      <c r="AC1353" s="88"/>
      <c r="AD1353" s="88"/>
      <c r="AE1353" s="88"/>
      <c r="AF1353" s="88"/>
      <c r="AG1353" s="88"/>
      <c r="AH1353" s="88"/>
      <c r="AI1353" s="88"/>
      <c r="AJ1353" s="88"/>
      <c r="AK1353" s="88"/>
      <c r="AL1353" s="88"/>
      <c r="AM1353" s="88"/>
      <c r="AN1353" s="88"/>
      <c r="AO1353" s="88"/>
      <c r="AP1353" s="88"/>
      <c r="AQ1353" s="88"/>
      <c r="AR1353" s="88"/>
      <c r="AS1353" s="88"/>
      <c r="AT1353" s="88"/>
      <c r="AU1353" s="88"/>
      <c r="AV1353" s="88"/>
      <c r="AW1353" s="88"/>
      <c r="AX1353" s="88"/>
      <c r="AY1353" s="88"/>
      <c r="AZ1353" s="88"/>
      <c r="BA1353" s="88"/>
      <c r="BB1353" s="88"/>
      <c r="BC1353" s="88"/>
      <c r="BD1353" s="88"/>
      <c r="BE1353" s="88"/>
      <c r="BF1353" s="88"/>
      <c r="BG1353" s="88"/>
      <c r="BH1353" s="88"/>
      <c r="BI1353" s="88"/>
      <c r="BJ1353" s="88"/>
      <c r="BK1353" s="88"/>
      <c r="BL1353" s="88"/>
      <c r="BM1353" s="88"/>
      <c r="BN1353" s="88"/>
      <c r="BO1353" s="88"/>
      <c r="BP1353" s="88"/>
      <c r="BQ1353" s="88"/>
      <c r="BR1353" s="88"/>
      <c r="BS1353" s="88"/>
      <c r="BT1353" s="88"/>
      <c r="BU1353" s="88"/>
      <c r="BV1353" s="88"/>
      <c r="BW1353" s="88"/>
      <c r="BX1353" s="88"/>
      <c r="BY1353" s="88"/>
      <c r="BZ1353" s="88"/>
      <c r="CA1353" s="88"/>
      <c r="CB1353" s="88"/>
      <c r="CC1353" s="88"/>
      <c r="CD1353" s="88"/>
      <c r="CE1353" s="88"/>
      <c r="CF1353" s="88"/>
      <c r="CG1353" s="88"/>
      <c r="CH1353" s="88"/>
      <c r="CI1353" s="88"/>
      <c r="CJ1353" s="88"/>
      <c r="CK1353" s="88"/>
      <c r="CL1353" s="88"/>
      <c r="CM1353" s="88"/>
      <c r="CN1353" s="88"/>
      <c r="CO1353" s="88"/>
      <c r="CP1353" s="88"/>
      <c r="CQ1353" s="88"/>
      <c r="CR1353" s="88"/>
      <c r="CS1353" s="88"/>
      <c r="CT1353" s="88"/>
      <c r="CU1353" s="88"/>
      <c r="CV1353" s="88"/>
      <c r="CW1353" s="88"/>
      <c r="CX1353" s="88"/>
      <c r="CY1353" s="88"/>
      <c r="CZ1353" s="88"/>
      <c r="DA1353" s="88"/>
      <c r="DB1353" s="88"/>
      <c r="DC1353" s="88"/>
      <c r="DD1353" s="88"/>
      <c r="DE1353" s="88"/>
      <c r="DF1353" s="88"/>
      <c r="DG1353" s="88"/>
      <c r="DH1353" s="88"/>
      <c r="DI1353" s="88"/>
      <c r="DJ1353" s="88"/>
      <c r="DK1353" s="88"/>
      <c r="DL1353" s="88"/>
      <c r="DM1353" s="88"/>
      <c r="DN1353" s="88"/>
      <c r="DO1353" s="88"/>
      <c r="DP1353" s="88"/>
      <c r="DQ1353" s="88"/>
      <c r="DR1353" s="88"/>
      <c r="DS1353" s="88"/>
      <c r="DT1353" s="88"/>
      <c r="DU1353" s="88"/>
      <c r="DV1353" s="88"/>
      <c r="DW1353" s="88"/>
      <c r="DX1353" s="88"/>
      <c r="DY1353" s="88"/>
      <c r="DZ1353" s="88"/>
      <c r="EA1353" s="88"/>
      <c r="EB1353" s="88"/>
      <c r="EC1353" s="88"/>
      <c r="ED1353" s="88"/>
      <c r="EE1353" s="88"/>
      <c r="EF1353" s="88"/>
      <c r="EG1353" s="88"/>
      <c r="EH1353" s="88"/>
      <c r="EI1353" s="88"/>
      <c r="EJ1353" s="88"/>
      <c r="EK1353" s="88"/>
      <c r="EL1353" s="88"/>
      <c r="EM1353" s="88"/>
      <c r="EN1353" s="88"/>
      <c r="EO1353" s="88"/>
      <c r="EP1353" s="88"/>
      <c r="EQ1353" s="88"/>
      <c r="ER1353" s="88"/>
      <c r="ES1353" s="88"/>
      <c r="ET1353" s="88"/>
      <c r="EU1353" s="88"/>
      <c r="EV1353" s="88"/>
      <c r="EW1353" s="88"/>
      <c r="EX1353" s="88"/>
      <c r="EY1353" s="88"/>
      <c r="EZ1353" s="88"/>
      <c r="FA1353" s="88"/>
      <c r="FB1353" s="88"/>
      <c r="FC1353" s="88"/>
      <c r="FD1353" s="88"/>
      <c r="FE1353" s="88"/>
      <c r="FF1353" s="88"/>
      <c r="FG1353" s="88"/>
      <c r="FH1353" s="88"/>
      <c r="FI1353" s="88"/>
      <c r="FJ1353" s="88"/>
      <c r="FK1353" s="88"/>
      <c r="FL1353" s="88"/>
      <c r="FM1353" s="88"/>
      <c r="FN1353" s="88"/>
      <c r="FO1353" s="88"/>
      <c r="FP1353" s="88"/>
      <c r="FQ1353" s="88"/>
      <c r="FR1353" s="88"/>
      <c r="FS1353" s="88"/>
      <c r="FT1353" s="88"/>
      <c r="FU1353" s="88"/>
      <c r="FV1353" s="88"/>
      <c r="FW1353" s="88"/>
      <c r="FX1353" s="88"/>
      <c r="FY1353" s="88"/>
      <c r="FZ1353" s="88"/>
      <c r="GA1353" s="88"/>
      <c r="GB1353" s="88"/>
      <c r="GC1353" s="88"/>
      <c r="GD1353" s="88"/>
      <c r="GE1353" s="88"/>
      <c r="GF1353" s="88"/>
      <c r="GG1353" s="88"/>
      <c r="GH1353" s="88"/>
      <c r="GI1353" s="88"/>
      <c r="GJ1353" s="88"/>
      <c r="GK1353" s="88"/>
      <c r="GL1353" s="88"/>
      <c r="GM1353" s="88"/>
      <c r="GN1353" s="88"/>
      <c r="GO1353" s="88"/>
      <c r="GP1353" s="88"/>
      <c r="GQ1353" s="88"/>
      <c r="GR1353" s="88"/>
      <c r="GS1353" s="88"/>
      <c r="GT1353" s="88"/>
      <c r="GU1353" s="88"/>
      <c r="GV1353" s="88"/>
      <c r="GW1353" s="88"/>
      <c r="GX1353" s="88"/>
      <c r="GY1353" s="88"/>
      <c r="GZ1353" s="88"/>
      <c r="HA1353" s="1"/>
      <c r="HB1353" s="1"/>
    </row>
    <row r="1354" spans="1:210">
      <c r="A1354" s="1"/>
      <c r="B1354" s="1"/>
      <c r="C1354" s="1"/>
      <c r="D1354" s="1"/>
      <c r="E1354" s="263"/>
      <c r="F1354" s="48"/>
      <c r="G1354" s="231"/>
      <c r="H1354" s="1"/>
      <c r="I1354" s="1"/>
      <c r="J1354" s="1"/>
      <c r="K1354" s="1"/>
      <c r="L1354" s="1"/>
      <c r="M1354" s="5"/>
      <c r="N1354" s="1"/>
      <c r="O1354" s="1"/>
      <c r="P1354" s="5"/>
      <c r="Q1354" s="1"/>
      <c r="R1354" s="1"/>
      <c r="S1354" s="5"/>
      <c r="T1354" s="7"/>
      <c r="U1354" s="24"/>
      <c r="V1354" s="1"/>
      <c r="W1354" s="3"/>
      <c r="X1354" s="1"/>
      <c r="Y1354" s="5"/>
      <c r="Z1354" s="87"/>
      <c r="AA1354" s="88"/>
      <c r="AB1354" s="88"/>
      <c r="AC1354" s="88"/>
      <c r="AD1354" s="88"/>
      <c r="AE1354" s="88"/>
      <c r="AF1354" s="88"/>
      <c r="AG1354" s="88"/>
      <c r="AH1354" s="88"/>
      <c r="AI1354" s="88"/>
      <c r="AJ1354" s="88"/>
      <c r="AK1354" s="88"/>
      <c r="AL1354" s="88"/>
      <c r="AM1354" s="88"/>
      <c r="AN1354" s="88"/>
      <c r="AO1354" s="88"/>
      <c r="AP1354" s="88"/>
      <c r="AQ1354" s="88"/>
      <c r="AR1354" s="88"/>
      <c r="AS1354" s="88"/>
      <c r="AT1354" s="88"/>
      <c r="AU1354" s="88"/>
      <c r="AV1354" s="88"/>
      <c r="AW1354" s="88"/>
      <c r="AX1354" s="88"/>
      <c r="AY1354" s="88"/>
      <c r="AZ1354" s="88"/>
      <c r="BA1354" s="88"/>
      <c r="BB1354" s="88"/>
      <c r="BC1354" s="88"/>
      <c r="BD1354" s="88"/>
      <c r="BE1354" s="88"/>
      <c r="BF1354" s="88"/>
      <c r="BG1354" s="88"/>
      <c r="BH1354" s="88"/>
      <c r="BI1354" s="88"/>
      <c r="BJ1354" s="88"/>
      <c r="BK1354" s="88"/>
      <c r="BL1354" s="88"/>
      <c r="BM1354" s="88"/>
      <c r="BN1354" s="88"/>
      <c r="BO1354" s="88"/>
      <c r="BP1354" s="88"/>
      <c r="BQ1354" s="88"/>
      <c r="BR1354" s="88"/>
      <c r="BS1354" s="88"/>
      <c r="BT1354" s="88"/>
      <c r="BU1354" s="88"/>
      <c r="BV1354" s="88"/>
      <c r="BW1354" s="88"/>
      <c r="BX1354" s="88"/>
      <c r="BY1354" s="88"/>
      <c r="BZ1354" s="88"/>
      <c r="CA1354" s="88"/>
      <c r="CB1354" s="88"/>
      <c r="CC1354" s="88"/>
      <c r="CD1354" s="88"/>
      <c r="CE1354" s="88"/>
      <c r="CF1354" s="88"/>
      <c r="CG1354" s="88"/>
      <c r="CH1354" s="88"/>
      <c r="CI1354" s="88"/>
      <c r="CJ1354" s="88"/>
      <c r="CK1354" s="88"/>
      <c r="CL1354" s="88"/>
      <c r="CM1354" s="88"/>
      <c r="CN1354" s="88"/>
      <c r="CO1354" s="88"/>
      <c r="CP1354" s="88"/>
      <c r="CQ1354" s="88"/>
      <c r="CR1354" s="88"/>
      <c r="CS1354" s="88"/>
      <c r="CT1354" s="88"/>
      <c r="CU1354" s="88"/>
      <c r="CV1354" s="88"/>
      <c r="CW1354" s="88"/>
      <c r="CX1354" s="88"/>
      <c r="CY1354" s="88"/>
      <c r="CZ1354" s="88"/>
      <c r="DA1354" s="88"/>
      <c r="DB1354" s="88"/>
      <c r="DC1354" s="88"/>
      <c r="DD1354" s="88"/>
      <c r="DE1354" s="88"/>
      <c r="DF1354" s="88"/>
      <c r="DG1354" s="88"/>
      <c r="DH1354" s="88"/>
      <c r="DI1354" s="88"/>
      <c r="DJ1354" s="88"/>
      <c r="DK1354" s="88"/>
      <c r="DL1354" s="88"/>
      <c r="DM1354" s="88"/>
      <c r="DN1354" s="88"/>
      <c r="DO1354" s="88"/>
      <c r="DP1354" s="88"/>
      <c r="DQ1354" s="88"/>
      <c r="DR1354" s="88"/>
      <c r="DS1354" s="88"/>
      <c r="DT1354" s="88"/>
      <c r="DU1354" s="88"/>
      <c r="DV1354" s="88"/>
      <c r="DW1354" s="88"/>
      <c r="DX1354" s="88"/>
      <c r="DY1354" s="88"/>
      <c r="DZ1354" s="88"/>
      <c r="EA1354" s="88"/>
      <c r="EB1354" s="88"/>
      <c r="EC1354" s="88"/>
      <c r="ED1354" s="88"/>
      <c r="EE1354" s="88"/>
      <c r="EF1354" s="88"/>
      <c r="EG1354" s="88"/>
      <c r="EH1354" s="88"/>
      <c r="EI1354" s="88"/>
      <c r="EJ1354" s="88"/>
      <c r="EK1354" s="88"/>
      <c r="EL1354" s="88"/>
      <c r="EM1354" s="88"/>
      <c r="EN1354" s="88"/>
      <c r="EO1354" s="88"/>
      <c r="EP1354" s="88"/>
      <c r="EQ1354" s="88"/>
      <c r="ER1354" s="88"/>
      <c r="ES1354" s="88"/>
      <c r="ET1354" s="88"/>
      <c r="EU1354" s="88"/>
      <c r="EV1354" s="88"/>
      <c r="EW1354" s="88"/>
      <c r="EX1354" s="88"/>
      <c r="EY1354" s="88"/>
      <c r="EZ1354" s="88"/>
      <c r="FA1354" s="88"/>
      <c r="FB1354" s="88"/>
      <c r="FC1354" s="88"/>
      <c r="FD1354" s="88"/>
      <c r="FE1354" s="88"/>
      <c r="FF1354" s="88"/>
      <c r="FG1354" s="88"/>
      <c r="FH1354" s="88"/>
      <c r="FI1354" s="88"/>
      <c r="FJ1354" s="88"/>
      <c r="FK1354" s="88"/>
      <c r="FL1354" s="88"/>
      <c r="FM1354" s="88"/>
      <c r="FN1354" s="88"/>
      <c r="FO1354" s="88"/>
      <c r="FP1354" s="88"/>
      <c r="FQ1354" s="88"/>
      <c r="FR1354" s="88"/>
      <c r="FS1354" s="88"/>
      <c r="FT1354" s="88"/>
      <c r="FU1354" s="88"/>
      <c r="FV1354" s="88"/>
      <c r="FW1354" s="88"/>
      <c r="FX1354" s="88"/>
      <c r="FY1354" s="88"/>
      <c r="FZ1354" s="88"/>
      <c r="GA1354" s="88"/>
      <c r="GB1354" s="88"/>
      <c r="GC1354" s="88"/>
      <c r="GD1354" s="88"/>
      <c r="GE1354" s="88"/>
      <c r="GF1354" s="88"/>
      <c r="GG1354" s="88"/>
      <c r="GH1354" s="88"/>
      <c r="GI1354" s="88"/>
      <c r="GJ1354" s="88"/>
      <c r="GK1354" s="88"/>
      <c r="GL1354" s="88"/>
      <c r="GM1354" s="88"/>
      <c r="GN1354" s="88"/>
      <c r="GO1354" s="88"/>
      <c r="GP1354" s="88"/>
      <c r="GQ1354" s="88"/>
      <c r="GR1354" s="88"/>
      <c r="GS1354" s="88"/>
      <c r="GT1354" s="88"/>
      <c r="GU1354" s="88"/>
      <c r="GV1354" s="88"/>
      <c r="GW1354" s="88"/>
      <c r="GX1354" s="88"/>
      <c r="GY1354" s="88"/>
      <c r="GZ1354" s="88"/>
      <c r="HA1354" s="1"/>
      <c r="HB1354" s="1"/>
    </row>
    <row r="1355" spans="1:210">
      <c r="A1355" s="1"/>
      <c r="B1355" s="1"/>
      <c r="C1355" s="1"/>
      <c r="D1355" s="1"/>
      <c r="E1355" s="263"/>
      <c r="F1355" s="48"/>
      <c r="G1355" s="231"/>
      <c r="H1355" s="1"/>
      <c r="I1355" s="1"/>
      <c r="J1355" s="1"/>
      <c r="K1355" s="1"/>
      <c r="L1355" s="1"/>
      <c r="M1355" s="5"/>
      <c r="N1355" s="1"/>
      <c r="O1355" s="1"/>
      <c r="P1355" s="5"/>
      <c r="Q1355" s="1"/>
      <c r="R1355" s="1"/>
      <c r="S1355" s="5"/>
      <c r="T1355" s="7"/>
      <c r="U1355" s="24"/>
      <c r="V1355" s="1"/>
      <c r="W1355" s="3"/>
      <c r="X1355" s="1"/>
      <c r="Y1355" s="5"/>
      <c r="Z1355" s="87"/>
      <c r="AA1355" s="88"/>
      <c r="AB1355" s="88"/>
      <c r="AC1355" s="88"/>
      <c r="AD1355" s="88"/>
      <c r="AE1355" s="88"/>
      <c r="AF1355" s="88"/>
      <c r="AG1355" s="88"/>
      <c r="AH1355" s="88"/>
      <c r="AI1355" s="88"/>
      <c r="AJ1355" s="88"/>
      <c r="AK1355" s="88"/>
      <c r="AL1355" s="88"/>
      <c r="AM1355" s="88"/>
      <c r="AN1355" s="88"/>
      <c r="AO1355" s="88"/>
      <c r="AP1355" s="88"/>
      <c r="AQ1355" s="88"/>
      <c r="AR1355" s="88"/>
      <c r="AS1355" s="88"/>
      <c r="AT1355" s="88"/>
      <c r="AU1355" s="88"/>
      <c r="AV1355" s="88"/>
      <c r="AW1355" s="88"/>
      <c r="AX1355" s="88"/>
      <c r="AY1355" s="88"/>
      <c r="AZ1355" s="88"/>
      <c r="BA1355" s="88"/>
      <c r="BB1355" s="88"/>
      <c r="BC1355" s="88"/>
      <c r="BD1355" s="88"/>
      <c r="BE1355" s="88"/>
      <c r="BF1355" s="88"/>
      <c r="BG1355" s="88"/>
      <c r="BH1355" s="88"/>
      <c r="BI1355" s="88"/>
      <c r="BJ1355" s="88"/>
      <c r="BK1355" s="88"/>
      <c r="BL1355" s="88"/>
      <c r="BM1355" s="88"/>
      <c r="BN1355" s="88"/>
      <c r="BO1355" s="88"/>
      <c r="BP1355" s="88"/>
      <c r="BQ1355" s="88"/>
      <c r="BR1355" s="88"/>
      <c r="BS1355" s="88"/>
      <c r="BT1355" s="88"/>
      <c r="BU1355" s="88"/>
      <c r="BV1355" s="88"/>
      <c r="BW1355" s="88"/>
      <c r="BX1355" s="88"/>
      <c r="BY1355" s="88"/>
      <c r="BZ1355" s="88"/>
      <c r="CA1355" s="88"/>
      <c r="CB1355" s="88"/>
      <c r="CC1355" s="88"/>
      <c r="CD1355" s="88"/>
      <c r="CE1355" s="88"/>
      <c r="CF1355" s="88"/>
      <c r="CG1355" s="88"/>
      <c r="CH1355" s="88"/>
      <c r="CI1355" s="88"/>
      <c r="CJ1355" s="88"/>
      <c r="CK1355" s="88"/>
      <c r="CL1355" s="88"/>
      <c r="CM1355" s="88"/>
      <c r="CN1355" s="88"/>
      <c r="CO1355" s="88"/>
      <c r="CP1355" s="88"/>
      <c r="CQ1355" s="88"/>
      <c r="CR1355" s="88"/>
      <c r="CS1355" s="88"/>
      <c r="CT1355" s="88"/>
      <c r="CU1355" s="88"/>
      <c r="CV1355" s="88"/>
      <c r="CW1355" s="88"/>
      <c r="CX1355" s="88"/>
      <c r="CY1355" s="88"/>
      <c r="CZ1355" s="88"/>
      <c r="DA1355" s="88"/>
      <c r="DB1355" s="88"/>
      <c r="DC1355" s="88"/>
      <c r="DD1355" s="88"/>
      <c r="DE1355" s="88"/>
      <c r="DF1355" s="88"/>
      <c r="DG1355" s="88"/>
      <c r="DH1355" s="88"/>
      <c r="DI1355" s="88"/>
      <c r="DJ1355" s="88"/>
      <c r="DK1355" s="88"/>
      <c r="DL1355" s="88"/>
      <c r="DM1355" s="88"/>
      <c r="DN1355" s="88"/>
      <c r="DO1355" s="88"/>
      <c r="DP1355" s="88"/>
      <c r="DQ1355" s="88"/>
      <c r="DR1355" s="88"/>
      <c r="DS1355" s="88"/>
      <c r="DT1355" s="88"/>
      <c r="DU1355" s="88"/>
      <c r="DV1355" s="88"/>
      <c r="DW1355" s="88"/>
      <c r="DX1355" s="88"/>
      <c r="DY1355" s="88"/>
      <c r="DZ1355" s="88"/>
      <c r="EA1355" s="88"/>
      <c r="EB1355" s="88"/>
      <c r="EC1355" s="88"/>
      <c r="ED1355" s="88"/>
      <c r="EE1355" s="88"/>
      <c r="EF1355" s="88"/>
      <c r="EG1355" s="88"/>
      <c r="EH1355" s="88"/>
      <c r="EI1355" s="88"/>
      <c r="EJ1355" s="88"/>
      <c r="EK1355" s="88"/>
      <c r="EL1355" s="88"/>
      <c r="EM1355" s="88"/>
      <c r="EN1355" s="88"/>
      <c r="EO1355" s="88"/>
      <c r="EP1355" s="88"/>
      <c r="EQ1355" s="88"/>
      <c r="ER1355" s="88"/>
      <c r="ES1355" s="88"/>
      <c r="ET1355" s="88"/>
      <c r="EU1355" s="88"/>
      <c r="EV1355" s="88"/>
      <c r="EW1355" s="88"/>
      <c r="EX1355" s="88"/>
      <c r="EY1355" s="88"/>
      <c r="EZ1355" s="88"/>
      <c r="FA1355" s="88"/>
      <c r="FB1355" s="88"/>
      <c r="FC1355" s="88"/>
      <c r="FD1355" s="88"/>
      <c r="FE1355" s="88"/>
      <c r="FF1355" s="88"/>
      <c r="FG1355" s="88"/>
      <c r="FH1355" s="88"/>
      <c r="FI1355" s="88"/>
      <c r="FJ1355" s="88"/>
      <c r="FK1355" s="88"/>
      <c r="FL1355" s="88"/>
      <c r="FM1355" s="88"/>
      <c r="FN1355" s="88"/>
      <c r="FO1355" s="88"/>
      <c r="FP1355" s="88"/>
      <c r="FQ1355" s="88"/>
      <c r="FR1355" s="88"/>
      <c r="FS1355" s="88"/>
      <c r="FT1355" s="88"/>
      <c r="FU1355" s="88"/>
      <c r="FV1355" s="88"/>
      <c r="FW1355" s="88"/>
      <c r="FX1355" s="88"/>
      <c r="FY1355" s="88"/>
      <c r="FZ1355" s="88"/>
      <c r="GA1355" s="88"/>
      <c r="GB1355" s="88"/>
      <c r="GC1355" s="88"/>
      <c r="GD1355" s="88"/>
      <c r="GE1355" s="88"/>
      <c r="GF1355" s="88"/>
      <c r="GG1355" s="88"/>
      <c r="GH1355" s="88"/>
      <c r="GI1355" s="88"/>
      <c r="GJ1355" s="88"/>
      <c r="GK1355" s="88"/>
      <c r="GL1355" s="88"/>
      <c r="GM1355" s="88"/>
      <c r="GN1355" s="88"/>
      <c r="GO1355" s="88"/>
      <c r="GP1355" s="88"/>
      <c r="GQ1355" s="88"/>
      <c r="GR1355" s="88"/>
      <c r="GS1355" s="88"/>
      <c r="GT1355" s="88"/>
      <c r="GU1355" s="88"/>
      <c r="GV1355" s="88"/>
      <c r="GW1355" s="88"/>
      <c r="GX1355" s="88"/>
      <c r="GY1355" s="88"/>
      <c r="GZ1355" s="88"/>
      <c r="HA1355" s="1"/>
      <c r="HB1355" s="1"/>
    </row>
    <row r="1356" spans="1:210">
      <c r="A1356" s="1"/>
      <c r="B1356" s="1"/>
      <c r="C1356" s="1"/>
      <c r="D1356" s="1"/>
      <c r="E1356" s="263"/>
      <c r="F1356" s="48"/>
      <c r="G1356" s="231"/>
      <c r="H1356" s="1"/>
      <c r="I1356" s="1"/>
      <c r="J1356" s="1"/>
      <c r="K1356" s="1"/>
      <c r="L1356" s="1"/>
      <c r="M1356" s="5"/>
      <c r="N1356" s="1"/>
      <c r="O1356" s="1"/>
      <c r="P1356" s="5"/>
      <c r="Q1356" s="1"/>
      <c r="R1356" s="1"/>
      <c r="S1356" s="5"/>
      <c r="T1356" s="7"/>
      <c r="U1356" s="24"/>
      <c r="V1356" s="1"/>
      <c r="W1356" s="3"/>
      <c r="X1356" s="1"/>
      <c r="Y1356" s="5"/>
      <c r="Z1356" s="87"/>
      <c r="AA1356" s="88"/>
      <c r="AB1356" s="88"/>
      <c r="AC1356" s="88"/>
      <c r="AD1356" s="88"/>
      <c r="AE1356" s="88"/>
      <c r="AF1356" s="88"/>
      <c r="AG1356" s="88"/>
      <c r="AH1356" s="88"/>
      <c r="AI1356" s="88"/>
      <c r="AJ1356" s="88"/>
      <c r="AK1356" s="88"/>
      <c r="AL1356" s="88"/>
      <c r="AM1356" s="88"/>
      <c r="AN1356" s="88"/>
      <c r="AO1356" s="88"/>
      <c r="AP1356" s="88"/>
      <c r="AQ1356" s="88"/>
      <c r="AR1356" s="88"/>
      <c r="AS1356" s="88"/>
      <c r="AT1356" s="88"/>
      <c r="AU1356" s="88"/>
      <c r="AV1356" s="88"/>
      <c r="AW1356" s="88"/>
      <c r="AX1356" s="88"/>
      <c r="AY1356" s="88"/>
      <c r="AZ1356" s="88"/>
      <c r="BA1356" s="88"/>
      <c r="BB1356" s="88"/>
      <c r="BC1356" s="88"/>
      <c r="BD1356" s="88"/>
      <c r="BE1356" s="88"/>
      <c r="BF1356" s="88"/>
      <c r="BG1356" s="88"/>
      <c r="BH1356" s="88"/>
      <c r="BI1356" s="88"/>
      <c r="BJ1356" s="88"/>
      <c r="BK1356" s="88"/>
      <c r="BL1356" s="88"/>
      <c r="BM1356" s="88"/>
      <c r="BN1356" s="88"/>
      <c r="BO1356" s="88"/>
      <c r="BP1356" s="88"/>
      <c r="BQ1356" s="88"/>
      <c r="BR1356" s="88"/>
      <c r="BS1356" s="88"/>
      <c r="BT1356" s="88"/>
      <c r="BU1356" s="88"/>
      <c r="BV1356" s="88"/>
      <c r="BW1356" s="88"/>
      <c r="BX1356" s="88"/>
      <c r="BY1356" s="88"/>
      <c r="BZ1356" s="88"/>
      <c r="CA1356" s="88"/>
      <c r="CB1356" s="88"/>
      <c r="CC1356" s="88"/>
      <c r="CD1356" s="88"/>
      <c r="CE1356" s="88"/>
      <c r="CF1356" s="88"/>
      <c r="CG1356" s="88"/>
      <c r="CH1356" s="88"/>
      <c r="CI1356" s="88"/>
      <c r="CJ1356" s="88"/>
      <c r="CK1356" s="88"/>
      <c r="CL1356" s="88"/>
      <c r="CM1356" s="88"/>
      <c r="CN1356" s="88"/>
      <c r="CO1356" s="88"/>
      <c r="CP1356" s="88"/>
      <c r="CQ1356" s="88"/>
      <c r="CR1356" s="88"/>
      <c r="CS1356" s="88"/>
      <c r="CT1356" s="88"/>
      <c r="CU1356" s="88"/>
      <c r="CV1356" s="88"/>
      <c r="CW1356" s="88"/>
      <c r="CX1356" s="88"/>
      <c r="CY1356" s="88"/>
      <c r="CZ1356" s="88"/>
      <c r="DA1356" s="88"/>
      <c r="DB1356" s="88"/>
      <c r="DC1356" s="88"/>
      <c r="DD1356" s="88"/>
      <c r="DE1356" s="88"/>
      <c r="DF1356" s="88"/>
      <c r="DG1356" s="88"/>
      <c r="DH1356" s="88"/>
      <c r="DI1356" s="88"/>
      <c r="DJ1356" s="88"/>
      <c r="DK1356" s="88"/>
      <c r="DL1356" s="88"/>
      <c r="DM1356" s="88"/>
      <c r="DN1356" s="88"/>
      <c r="DO1356" s="88"/>
      <c r="DP1356" s="88"/>
      <c r="DQ1356" s="88"/>
      <c r="DR1356" s="88"/>
      <c r="DS1356" s="88"/>
      <c r="DT1356" s="88"/>
      <c r="DU1356" s="88"/>
      <c r="DV1356" s="88"/>
      <c r="DW1356" s="88"/>
      <c r="DX1356" s="88"/>
      <c r="DY1356" s="88"/>
      <c r="DZ1356" s="88"/>
      <c r="EA1356" s="88"/>
      <c r="EB1356" s="88"/>
      <c r="EC1356" s="88"/>
      <c r="ED1356" s="88"/>
      <c r="EE1356" s="88"/>
      <c r="EF1356" s="88"/>
      <c r="EG1356" s="88"/>
      <c r="EH1356" s="88"/>
      <c r="EI1356" s="88"/>
      <c r="EJ1356" s="88"/>
      <c r="EK1356" s="88"/>
      <c r="EL1356" s="88"/>
      <c r="EM1356" s="88"/>
      <c r="EN1356" s="88"/>
      <c r="EO1356" s="88"/>
      <c r="EP1356" s="88"/>
      <c r="EQ1356" s="88"/>
      <c r="ER1356" s="88"/>
      <c r="ES1356" s="88"/>
      <c r="ET1356" s="88"/>
      <c r="EU1356" s="88"/>
      <c r="EV1356" s="88"/>
      <c r="EW1356" s="88"/>
      <c r="EX1356" s="88"/>
      <c r="EY1356" s="88"/>
      <c r="EZ1356" s="88"/>
      <c r="FA1356" s="88"/>
      <c r="FB1356" s="88"/>
      <c r="FC1356" s="88"/>
      <c r="FD1356" s="88"/>
      <c r="FE1356" s="88"/>
      <c r="FF1356" s="88"/>
      <c r="FG1356" s="88"/>
      <c r="FH1356" s="88"/>
      <c r="FI1356" s="88"/>
      <c r="FJ1356" s="88"/>
      <c r="FK1356" s="88"/>
      <c r="FL1356" s="88"/>
      <c r="FM1356" s="88"/>
      <c r="FN1356" s="88"/>
      <c r="FO1356" s="88"/>
      <c r="FP1356" s="88"/>
      <c r="FQ1356" s="88"/>
      <c r="FR1356" s="88"/>
      <c r="FS1356" s="88"/>
      <c r="FT1356" s="88"/>
      <c r="FU1356" s="88"/>
      <c r="FV1356" s="88"/>
      <c r="FW1356" s="88"/>
      <c r="FX1356" s="88"/>
      <c r="FY1356" s="88"/>
      <c r="FZ1356" s="88"/>
      <c r="GA1356" s="88"/>
      <c r="GB1356" s="88"/>
      <c r="GC1356" s="88"/>
      <c r="GD1356" s="88"/>
      <c r="GE1356" s="88"/>
      <c r="GF1356" s="88"/>
      <c r="GG1356" s="88"/>
      <c r="GH1356" s="88"/>
      <c r="GI1356" s="88"/>
      <c r="GJ1356" s="88"/>
      <c r="GK1356" s="88"/>
      <c r="GL1356" s="88"/>
      <c r="GM1356" s="88"/>
      <c r="GN1356" s="88"/>
      <c r="GO1356" s="88"/>
      <c r="GP1356" s="88"/>
      <c r="GQ1356" s="88"/>
      <c r="GR1356" s="88"/>
      <c r="GS1356" s="88"/>
      <c r="GT1356" s="88"/>
      <c r="GU1356" s="88"/>
      <c r="GV1356" s="88"/>
      <c r="GW1356" s="88"/>
      <c r="GX1356" s="88"/>
      <c r="GY1356" s="88"/>
      <c r="GZ1356" s="88"/>
      <c r="HA1356" s="1"/>
      <c r="HB1356" s="1"/>
    </row>
    <row r="1357" spans="1:210">
      <c r="A1357" s="1"/>
      <c r="B1357" s="1"/>
      <c r="C1357" s="1"/>
      <c r="D1357" s="1"/>
      <c r="E1357" s="263"/>
      <c r="F1357" s="48"/>
      <c r="G1357" s="231"/>
      <c r="H1357" s="1"/>
      <c r="I1357" s="1"/>
      <c r="J1357" s="1"/>
      <c r="K1357" s="1"/>
      <c r="L1357" s="1"/>
      <c r="M1357" s="5"/>
      <c r="N1357" s="1"/>
      <c r="O1357" s="1"/>
      <c r="P1357" s="5"/>
      <c r="Q1357" s="1"/>
      <c r="R1357" s="1"/>
      <c r="S1357" s="5"/>
      <c r="T1357" s="7"/>
      <c r="U1357" s="24"/>
      <c r="V1357" s="1"/>
      <c r="W1357" s="3"/>
      <c r="X1357" s="1"/>
      <c r="Y1357" s="5"/>
      <c r="Z1357" s="87"/>
      <c r="AA1357" s="88"/>
      <c r="AB1357" s="88"/>
      <c r="AC1357" s="88"/>
      <c r="AD1357" s="88"/>
      <c r="AE1357" s="88"/>
      <c r="AF1357" s="88"/>
      <c r="AG1357" s="88"/>
      <c r="AH1357" s="88"/>
      <c r="AI1357" s="88"/>
      <c r="AJ1357" s="88"/>
      <c r="AK1357" s="88"/>
      <c r="AL1357" s="88"/>
      <c r="AM1357" s="88"/>
      <c r="AN1357" s="88"/>
      <c r="AO1357" s="88"/>
      <c r="AP1357" s="88"/>
      <c r="AQ1357" s="88"/>
      <c r="AR1357" s="88"/>
      <c r="AS1357" s="88"/>
      <c r="AT1357" s="88"/>
      <c r="AU1357" s="88"/>
      <c r="AV1357" s="88"/>
      <c r="AW1357" s="88"/>
      <c r="AX1357" s="88"/>
      <c r="AY1357" s="88"/>
      <c r="AZ1357" s="88"/>
      <c r="BA1357" s="88"/>
      <c r="BB1357" s="88"/>
      <c r="BC1357" s="88"/>
      <c r="BD1357" s="88"/>
      <c r="BE1357" s="88"/>
      <c r="BF1357" s="88"/>
      <c r="BG1357" s="88"/>
      <c r="BH1357" s="88"/>
      <c r="BI1357" s="88"/>
      <c r="BJ1357" s="88"/>
      <c r="BK1357" s="88"/>
      <c r="BL1357" s="88"/>
      <c r="BM1357" s="88"/>
      <c r="BN1357" s="88"/>
      <c r="BO1357" s="88"/>
      <c r="BP1357" s="88"/>
      <c r="BQ1357" s="88"/>
      <c r="BR1357" s="88"/>
      <c r="BS1357" s="88"/>
      <c r="BT1357" s="88"/>
      <c r="BU1357" s="88"/>
      <c r="BV1357" s="88"/>
      <c r="BW1357" s="88"/>
      <c r="BX1357" s="88"/>
      <c r="BY1357" s="88"/>
      <c r="BZ1357" s="88"/>
      <c r="CA1357" s="88"/>
      <c r="CB1357" s="88"/>
      <c r="CC1357" s="88"/>
      <c r="CD1357" s="88"/>
      <c r="CE1357" s="88"/>
      <c r="CF1357" s="88"/>
      <c r="CG1357" s="88"/>
      <c r="CH1357" s="88"/>
      <c r="CI1357" s="88"/>
      <c r="CJ1357" s="88"/>
      <c r="CK1357" s="88"/>
      <c r="CL1357" s="88"/>
      <c r="CM1357" s="88"/>
      <c r="CN1357" s="88"/>
      <c r="CO1357" s="88"/>
      <c r="CP1357" s="88"/>
      <c r="CQ1357" s="88"/>
      <c r="CR1357" s="88"/>
      <c r="CS1357" s="88"/>
      <c r="CT1357" s="88"/>
      <c r="CU1357" s="88"/>
      <c r="CV1357" s="88"/>
      <c r="CW1357" s="88"/>
      <c r="CX1357" s="88"/>
      <c r="CY1357" s="88"/>
      <c r="CZ1357" s="88"/>
      <c r="DA1357" s="88"/>
      <c r="DB1357" s="88"/>
      <c r="DC1357" s="88"/>
      <c r="DD1357" s="88"/>
      <c r="DE1357" s="88"/>
      <c r="DF1357" s="88"/>
      <c r="DG1357" s="88"/>
      <c r="DH1357" s="88"/>
      <c r="DI1357" s="88"/>
      <c r="DJ1357" s="88"/>
      <c r="DK1357" s="88"/>
      <c r="DL1357" s="88"/>
      <c r="DM1357" s="88"/>
      <c r="DN1357" s="88"/>
      <c r="DO1357" s="88"/>
      <c r="DP1357" s="88"/>
      <c r="DQ1357" s="88"/>
      <c r="DR1357" s="88"/>
      <c r="DS1357" s="88"/>
      <c r="DT1357" s="88"/>
      <c r="DU1357" s="88"/>
      <c r="DV1357" s="88"/>
      <c r="DW1357" s="88"/>
      <c r="DX1357" s="88"/>
      <c r="DY1357" s="88"/>
      <c r="DZ1357" s="88"/>
      <c r="EA1357" s="88"/>
      <c r="EB1357" s="88"/>
      <c r="EC1357" s="88"/>
      <c r="ED1357" s="88"/>
      <c r="EE1357" s="88"/>
      <c r="EF1357" s="88"/>
      <c r="EG1357" s="88"/>
      <c r="EH1357" s="88"/>
      <c r="EI1357" s="88"/>
      <c r="EJ1357" s="88"/>
      <c r="EK1357" s="88"/>
      <c r="EL1357" s="88"/>
      <c r="EM1357" s="88"/>
      <c r="EN1357" s="88"/>
      <c r="EO1357" s="88"/>
      <c r="EP1357" s="88"/>
      <c r="EQ1357" s="88"/>
      <c r="ER1357" s="88"/>
      <c r="ES1357" s="88"/>
      <c r="ET1357" s="88"/>
      <c r="EU1357" s="88"/>
      <c r="EV1357" s="88"/>
      <c r="EW1357" s="88"/>
      <c r="EX1357" s="88"/>
      <c r="EY1357" s="88"/>
      <c r="EZ1357" s="88"/>
      <c r="FA1357" s="88"/>
      <c r="FB1357" s="88"/>
      <c r="FC1357" s="88"/>
      <c r="FD1357" s="88"/>
      <c r="FE1357" s="88"/>
      <c r="FF1357" s="88"/>
      <c r="FG1357" s="88"/>
      <c r="FH1357" s="88"/>
      <c r="FI1357" s="88"/>
      <c r="FJ1357" s="88"/>
      <c r="FK1357" s="88"/>
      <c r="FL1357" s="88"/>
      <c r="FM1357" s="88"/>
      <c r="FN1357" s="88"/>
      <c r="FO1357" s="88"/>
      <c r="FP1357" s="88"/>
      <c r="FQ1357" s="88"/>
      <c r="FR1357" s="88"/>
      <c r="FS1357" s="88"/>
      <c r="FT1357" s="88"/>
      <c r="FU1357" s="88"/>
      <c r="FV1357" s="88"/>
      <c r="FW1357" s="88"/>
      <c r="FX1357" s="88"/>
      <c r="FY1357" s="88"/>
      <c r="FZ1357" s="88"/>
      <c r="GA1357" s="88"/>
      <c r="GB1357" s="88"/>
      <c r="GC1357" s="88"/>
      <c r="GD1357" s="88"/>
      <c r="GE1357" s="88"/>
      <c r="GF1357" s="88"/>
      <c r="GG1357" s="88"/>
      <c r="GH1357" s="88"/>
      <c r="GI1357" s="88"/>
      <c r="GJ1357" s="88"/>
      <c r="GK1357" s="88"/>
      <c r="GL1357" s="88"/>
      <c r="GM1357" s="88"/>
      <c r="GN1357" s="88"/>
      <c r="GO1357" s="88"/>
      <c r="GP1357" s="88"/>
      <c r="GQ1357" s="88"/>
      <c r="GR1357" s="88"/>
      <c r="GS1357" s="88"/>
      <c r="GT1357" s="88"/>
      <c r="GU1357" s="88"/>
      <c r="GV1357" s="88"/>
      <c r="GW1357" s="88"/>
      <c r="GX1357" s="88"/>
      <c r="GY1357" s="88"/>
      <c r="GZ1357" s="88"/>
      <c r="HA1357" s="1"/>
      <c r="HB1357" s="1"/>
    </row>
    <row r="1358" spans="1:210">
      <c r="A1358" s="1"/>
      <c r="B1358" s="1"/>
      <c r="C1358" s="1"/>
      <c r="D1358" s="1"/>
      <c r="E1358" s="263"/>
      <c r="F1358" s="48"/>
      <c r="G1358" s="231"/>
      <c r="H1358" s="1"/>
      <c r="I1358" s="1"/>
      <c r="J1358" s="1"/>
      <c r="K1358" s="1"/>
      <c r="L1358" s="1"/>
      <c r="M1358" s="5"/>
      <c r="N1358" s="1"/>
      <c r="O1358" s="1"/>
      <c r="P1358" s="5"/>
      <c r="Q1358" s="1"/>
      <c r="R1358" s="1"/>
      <c r="S1358" s="5"/>
      <c r="T1358" s="7"/>
      <c r="U1358" s="24"/>
      <c r="V1358" s="1"/>
      <c r="W1358" s="3"/>
      <c r="X1358" s="1"/>
      <c r="Y1358" s="5"/>
      <c r="Z1358" s="87"/>
      <c r="AA1358" s="88"/>
      <c r="AB1358" s="88"/>
      <c r="AC1358" s="88"/>
      <c r="AD1358" s="88"/>
      <c r="AE1358" s="88"/>
      <c r="AF1358" s="88"/>
      <c r="AG1358" s="88"/>
      <c r="AH1358" s="88"/>
      <c r="AI1358" s="88"/>
      <c r="AJ1358" s="88"/>
      <c r="AK1358" s="88"/>
      <c r="AL1358" s="88"/>
      <c r="AM1358" s="88"/>
      <c r="AN1358" s="88"/>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c r="CZ1358" s="88"/>
      <c r="DA1358" s="88"/>
      <c r="DB1358" s="88"/>
      <c r="DC1358" s="88"/>
      <c r="DD1358" s="88"/>
      <c r="DE1358" s="88"/>
      <c r="DF1358" s="88"/>
      <c r="DG1358" s="88"/>
      <c r="DH1358" s="88"/>
      <c r="DI1358" s="88"/>
      <c r="DJ1358" s="88"/>
      <c r="DK1358" s="88"/>
      <c r="DL1358" s="88"/>
      <c r="DM1358" s="88"/>
      <c r="DN1358" s="88"/>
      <c r="DO1358" s="88"/>
      <c r="DP1358" s="88"/>
      <c r="DQ1358" s="88"/>
      <c r="DR1358" s="88"/>
      <c r="DS1358" s="88"/>
      <c r="DT1358" s="88"/>
      <c r="DU1358" s="88"/>
      <c r="DV1358" s="88"/>
      <c r="DW1358" s="88"/>
      <c r="DX1358" s="88"/>
      <c r="DY1358" s="88"/>
      <c r="DZ1358" s="88"/>
      <c r="EA1358" s="88"/>
      <c r="EB1358" s="88"/>
      <c r="EC1358" s="88"/>
      <c r="ED1358" s="88"/>
      <c r="EE1358" s="88"/>
      <c r="EF1358" s="88"/>
      <c r="EG1358" s="88"/>
      <c r="EH1358" s="88"/>
      <c r="EI1358" s="88"/>
      <c r="EJ1358" s="88"/>
      <c r="EK1358" s="88"/>
      <c r="EL1358" s="88"/>
      <c r="EM1358" s="88"/>
      <c r="EN1358" s="88"/>
      <c r="EO1358" s="88"/>
      <c r="EP1358" s="88"/>
      <c r="EQ1358" s="88"/>
      <c r="ER1358" s="88"/>
      <c r="ES1358" s="88"/>
      <c r="ET1358" s="88"/>
      <c r="EU1358" s="88"/>
      <c r="EV1358" s="88"/>
      <c r="EW1358" s="88"/>
      <c r="EX1358" s="88"/>
      <c r="EY1358" s="88"/>
      <c r="EZ1358" s="88"/>
      <c r="FA1358" s="88"/>
      <c r="FB1358" s="88"/>
      <c r="FC1358" s="88"/>
      <c r="FD1358" s="88"/>
      <c r="FE1358" s="88"/>
      <c r="FF1358" s="88"/>
      <c r="FG1358" s="88"/>
      <c r="FH1358" s="88"/>
      <c r="FI1358" s="88"/>
      <c r="FJ1358" s="88"/>
      <c r="FK1358" s="88"/>
      <c r="FL1358" s="88"/>
      <c r="FM1358" s="88"/>
      <c r="FN1358" s="88"/>
      <c r="FO1358" s="88"/>
      <c r="FP1358" s="88"/>
      <c r="FQ1358" s="88"/>
      <c r="FR1358" s="88"/>
      <c r="FS1358" s="88"/>
      <c r="FT1358" s="88"/>
      <c r="FU1358" s="88"/>
      <c r="FV1358" s="88"/>
      <c r="FW1358" s="88"/>
      <c r="FX1358" s="88"/>
      <c r="FY1358" s="88"/>
      <c r="FZ1358" s="88"/>
      <c r="GA1358" s="88"/>
      <c r="GB1358" s="88"/>
      <c r="GC1358" s="88"/>
      <c r="GD1358" s="88"/>
      <c r="GE1358" s="88"/>
      <c r="GF1358" s="88"/>
      <c r="GG1358" s="88"/>
      <c r="GH1358" s="88"/>
      <c r="GI1358" s="88"/>
      <c r="GJ1358" s="88"/>
      <c r="GK1358" s="88"/>
      <c r="GL1358" s="88"/>
      <c r="GM1358" s="88"/>
      <c r="GN1358" s="88"/>
      <c r="GO1358" s="88"/>
      <c r="GP1358" s="88"/>
      <c r="GQ1358" s="88"/>
      <c r="GR1358" s="88"/>
      <c r="GS1358" s="88"/>
      <c r="GT1358" s="88"/>
      <c r="GU1358" s="88"/>
      <c r="GV1358" s="88"/>
      <c r="GW1358" s="88"/>
      <c r="GX1358" s="88"/>
      <c r="GY1358" s="88"/>
      <c r="GZ1358" s="88"/>
      <c r="HA1358" s="1"/>
      <c r="HB1358" s="1"/>
    </row>
    <row r="1359" spans="1:210">
      <c r="A1359" s="1"/>
      <c r="B1359" s="1"/>
      <c r="C1359" s="1"/>
      <c r="D1359" s="1"/>
      <c r="E1359" s="263"/>
      <c r="F1359" s="48"/>
      <c r="G1359" s="231"/>
      <c r="H1359" s="1"/>
      <c r="I1359" s="1"/>
      <c r="J1359" s="1"/>
      <c r="K1359" s="1"/>
      <c r="L1359" s="1"/>
      <c r="M1359" s="5"/>
      <c r="N1359" s="1"/>
      <c r="O1359" s="1"/>
      <c r="P1359" s="5"/>
      <c r="Q1359" s="1"/>
      <c r="R1359" s="1"/>
      <c r="S1359" s="5"/>
      <c r="T1359" s="7"/>
      <c r="U1359" s="24"/>
      <c r="V1359" s="1"/>
      <c r="W1359" s="3"/>
      <c r="X1359" s="1"/>
      <c r="Y1359" s="5"/>
      <c r="Z1359" s="87"/>
      <c r="AA1359" s="88"/>
      <c r="AB1359" s="88"/>
      <c r="AC1359" s="88"/>
      <c r="AD1359" s="88"/>
      <c r="AE1359" s="88"/>
      <c r="AF1359" s="88"/>
      <c r="AG1359" s="88"/>
      <c r="AH1359" s="88"/>
      <c r="AI1359" s="88"/>
      <c r="AJ1359" s="88"/>
      <c r="AK1359" s="88"/>
      <c r="AL1359" s="88"/>
      <c r="AM1359" s="88"/>
      <c r="AN1359" s="88"/>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c r="CZ1359" s="88"/>
      <c r="DA1359" s="88"/>
      <c r="DB1359" s="88"/>
      <c r="DC1359" s="88"/>
      <c r="DD1359" s="88"/>
      <c r="DE1359" s="88"/>
      <c r="DF1359" s="88"/>
      <c r="DG1359" s="88"/>
      <c r="DH1359" s="88"/>
      <c r="DI1359" s="88"/>
      <c r="DJ1359" s="88"/>
      <c r="DK1359" s="88"/>
      <c r="DL1359" s="88"/>
      <c r="DM1359" s="88"/>
      <c r="DN1359" s="88"/>
      <c r="DO1359" s="88"/>
      <c r="DP1359" s="88"/>
      <c r="DQ1359" s="88"/>
      <c r="DR1359" s="88"/>
      <c r="DS1359" s="88"/>
      <c r="DT1359" s="88"/>
      <c r="DU1359" s="88"/>
      <c r="DV1359" s="88"/>
      <c r="DW1359" s="88"/>
      <c r="DX1359" s="88"/>
      <c r="DY1359" s="88"/>
      <c r="DZ1359" s="88"/>
      <c r="EA1359" s="88"/>
      <c r="EB1359" s="88"/>
      <c r="EC1359" s="88"/>
      <c r="ED1359" s="88"/>
      <c r="EE1359" s="88"/>
      <c r="EF1359" s="88"/>
      <c r="EG1359" s="88"/>
      <c r="EH1359" s="88"/>
      <c r="EI1359" s="88"/>
      <c r="EJ1359" s="88"/>
      <c r="EK1359" s="88"/>
      <c r="EL1359" s="88"/>
      <c r="EM1359" s="88"/>
      <c r="EN1359" s="88"/>
      <c r="EO1359" s="88"/>
      <c r="EP1359" s="88"/>
      <c r="EQ1359" s="88"/>
      <c r="ER1359" s="88"/>
      <c r="ES1359" s="88"/>
      <c r="ET1359" s="88"/>
      <c r="EU1359" s="88"/>
      <c r="EV1359" s="88"/>
      <c r="EW1359" s="88"/>
      <c r="EX1359" s="88"/>
      <c r="EY1359" s="88"/>
      <c r="EZ1359" s="88"/>
      <c r="FA1359" s="88"/>
      <c r="FB1359" s="88"/>
      <c r="FC1359" s="88"/>
      <c r="FD1359" s="88"/>
      <c r="FE1359" s="88"/>
      <c r="FF1359" s="88"/>
      <c r="FG1359" s="88"/>
      <c r="FH1359" s="88"/>
      <c r="FI1359" s="88"/>
      <c r="FJ1359" s="88"/>
      <c r="FK1359" s="88"/>
      <c r="FL1359" s="88"/>
      <c r="FM1359" s="88"/>
      <c r="FN1359" s="88"/>
      <c r="FO1359" s="88"/>
      <c r="FP1359" s="88"/>
      <c r="FQ1359" s="88"/>
      <c r="FR1359" s="88"/>
      <c r="FS1359" s="88"/>
      <c r="FT1359" s="88"/>
      <c r="FU1359" s="88"/>
      <c r="FV1359" s="88"/>
      <c r="FW1359" s="88"/>
      <c r="FX1359" s="88"/>
      <c r="FY1359" s="88"/>
      <c r="FZ1359" s="88"/>
      <c r="GA1359" s="88"/>
      <c r="GB1359" s="88"/>
      <c r="GC1359" s="88"/>
      <c r="GD1359" s="88"/>
      <c r="GE1359" s="88"/>
      <c r="GF1359" s="88"/>
      <c r="GG1359" s="88"/>
      <c r="GH1359" s="88"/>
      <c r="GI1359" s="88"/>
      <c r="GJ1359" s="88"/>
      <c r="GK1359" s="88"/>
      <c r="GL1359" s="88"/>
      <c r="GM1359" s="88"/>
      <c r="GN1359" s="88"/>
      <c r="GO1359" s="88"/>
      <c r="GP1359" s="88"/>
      <c r="GQ1359" s="88"/>
      <c r="GR1359" s="88"/>
      <c r="GS1359" s="88"/>
      <c r="GT1359" s="88"/>
      <c r="GU1359" s="88"/>
      <c r="GV1359" s="88"/>
      <c r="GW1359" s="88"/>
      <c r="GX1359" s="88"/>
      <c r="GY1359" s="88"/>
      <c r="GZ1359" s="88"/>
      <c r="HA1359" s="1"/>
      <c r="HB1359" s="1"/>
    </row>
    <row r="1360" spans="1:210">
      <c r="A1360" s="1"/>
      <c r="B1360" s="1"/>
      <c r="C1360" s="1"/>
      <c r="D1360" s="1"/>
      <c r="E1360" s="263"/>
      <c r="F1360" s="48"/>
      <c r="G1360" s="231"/>
      <c r="H1360" s="1"/>
      <c r="I1360" s="1"/>
      <c r="J1360" s="1"/>
      <c r="K1360" s="1"/>
      <c r="L1360" s="1"/>
      <c r="M1360" s="5"/>
      <c r="N1360" s="1"/>
      <c r="O1360" s="1"/>
      <c r="P1360" s="5"/>
      <c r="Q1360" s="1"/>
      <c r="R1360" s="1"/>
      <c r="S1360" s="5"/>
      <c r="T1360" s="7"/>
      <c r="U1360" s="24"/>
      <c r="V1360" s="1"/>
      <c r="W1360" s="3"/>
      <c r="X1360" s="1"/>
      <c r="Y1360" s="5"/>
      <c r="Z1360" s="87"/>
      <c r="AA1360" s="88"/>
      <c r="AB1360" s="88"/>
      <c r="AC1360" s="88"/>
      <c r="AD1360" s="88"/>
      <c r="AE1360" s="88"/>
      <c r="AF1360" s="88"/>
      <c r="AG1360" s="88"/>
      <c r="AH1360" s="88"/>
      <c r="AI1360" s="88"/>
      <c r="AJ1360" s="88"/>
      <c r="AK1360" s="88"/>
      <c r="AL1360" s="88"/>
      <c r="AM1360" s="88"/>
      <c r="AN1360" s="88"/>
      <c r="AO1360" s="88"/>
      <c r="AP1360" s="88"/>
      <c r="AQ1360" s="88"/>
      <c r="AR1360" s="88"/>
      <c r="AS1360" s="88"/>
      <c r="AT1360" s="88"/>
      <c r="AU1360" s="88"/>
      <c r="AV1360" s="88"/>
      <c r="AW1360" s="88"/>
      <c r="AX1360" s="88"/>
      <c r="AY1360" s="88"/>
      <c r="AZ1360" s="88"/>
      <c r="BA1360" s="88"/>
      <c r="BB1360" s="88"/>
      <c r="BC1360" s="88"/>
      <c r="BD1360" s="88"/>
      <c r="BE1360" s="88"/>
      <c r="BF1360" s="88"/>
      <c r="BG1360" s="88"/>
      <c r="BH1360" s="88"/>
      <c r="BI1360" s="88"/>
      <c r="BJ1360" s="88"/>
      <c r="BK1360" s="88"/>
      <c r="BL1360" s="88"/>
      <c r="BM1360" s="88"/>
      <c r="BN1360" s="88"/>
      <c r="BO1360" s="88"/>
      <c r="BP1360" s="88"/>
      <c r="BQ1360" s="88"/>
      <c r="BR1360" s="88"/>
      <c r="BS1360" s="88"/>
      <c r="BT1360" s="88"/>
      <c r="BU1360" s="88"/>
      <c r="BV1360" s="88"/>
      <c r="BW1360" s="88"/>
      <c r="BX1360" s="88"/>
      <c r="BY1360" s="88"/>
      <c r="BZ1360" s="88"/>
      <c r="CA1360" s="88"/>
      <c r="CB1360" s="88"/>
      <c r="CC1360" s="88"/>
      <c r="CD1360" s="88"/>
      <c r="CE1360" s="88"/>
      <c r="CF1360" s="88"/>
      <c r="CG1360" s="88"/>
      <c r="CH1360" s="88"/>
      <c r="CI1360" s="88"/>
      <c r="CJ1360" s="88"/>
      <c r="CK1360" s="88"/>
      <c r="CL1360" s="88"/>
      <c r="CM1360" s="88"/>
      <c r="CN1360" s="88"/>
      <c r="CO1360" s="88"/>
      <c r="CP1360" s="88"/>
      <c r="CQ1360" s="88"/>
      <c r="CR1360" s="88"/>
      <c r="CS1360" s="88"/>
      <c r="CT1360" s="88"/>
      <c r="CU1360" s="88"/>
      <c r="CV1360" s="88"/>
      <c r="CW1360" s="88"/>
      <c r="CX1360" s="88"/>
      <c r="CY1360" s="88"/>
      <c r="CZ1360" s="88"/>
      <c r="DA1360" s="88"/>
      <c r="DB1360" s="88"/>
      <c r="DC1360" s="88"/>
      <c r="DD1360" s="88"/>
      <c r="DE1360" s="88"/>
      <c r="DF1360" s="88"/>
      <c r="DG1360" s="88"/>
      <c r="DH1360" s="88"/>
      <c r="DI1360" s="88"/>
      <c r="DJ1360" s="88"/>
      <c r="DK1360" s="88"/>
      <c r="DL1360" s="88"/>
      <c r="DM1360" s="88"/>
      <c r="DN1360" s="88"/>
      <c r="DO1360" s="88"/>
      <c r="DP1360" s="88"/>
      <c r="DQ1360" s="88"/>
      <c r="DR1360" s="88"/>
      <c r="DS1360" s="88"/>
      <c r="DT1360" s="88"/>
      <c r="DU1360" s="88"/>
      <c r="DV1360" s="88"/>
      <c r="DW1360" s="88"/>
      <c r="DX1360" s="88"/>
      <c r="DY1360" s="88"/>
      <c r="DZ1360" s="88"/>
      <c r="EA1360" s="88"/>
      <c r="EB1360" s="88"/>
      <c r="EC1360" s="88"/>
      <c r="ED1360" s="88"/>
      <c r="EE1360" s="88"/>
      <c r="EF1360" s="88"/>
      <c r="EG1360" s="88"/>
      <c r="EH1360" s="88"/>
      <c r="EI1360" s="88"/>
      <c r="EJ1360" s="88"/>
      <c r="EK1360" s="88"/>
      <c r="EL1360" s="88"/>
      <c r="EM1360" s="88"/>
      <c r="EN1360" s="88"/>
      <c r="EO1360" s="88"/>
      <c r="EP1360" s="88"/>
      <c r="EQ1360" s="88"/>
      <c r="ER1360" s="88"/>
      <c r="ES1360" s="88"/>
      <c r="ET1360" s="88"/>
      <c r="EU1360" s="88"/>
      <c r="EV1360" s="88"/>
      <c r="EW1360" s="88"/>
      <c r="EX1360" s="88"/>
      <c r="EY1360" s="88"/>
      <c r="EZ1360" s="88"/>
      <c r="FA1360" s="88"/>
      <c r="FB1360" s="88"/>
      <c r="FC1360" s="88"/>
      <c r="FD1360" s="88"/>
      <c r="FE1360" s="88"/>
      <c r="FF1360" s="88"/>
      <c r="FG1360" s="88"/>
      <c r="FH1360" s="88"/>
      <c r="FI1360" s="88"/>
      <c r="FJ1360" s="88"/>
      <c r="FK1360" s="88"/>
      <c r="FL1360" s="88"/>
      <c r="FM1360" s="88"/>
      <c r="FN1360" s="88"/>
      <c r="FO1360" s="88"/>
      <c r="FP1360" s="88"/>
      <c r="FQ1360" s="88"/>
      <c r="FR1360" s="88"/>
      <c r="FS1360" s="88"/>
      <c r="FT1360" s="88"/>
      <c r="FU1360" s="88"/>
      <c r="FV1360" s="88"/>
      <c r="FW1360" s="88"/>
      <c r="FX1360" s="88"/>
      <c r="FY1360" s="88"/>
      <c r="FZ1360" s="88"/>
      <c r="GA1360" s="88"/>
      <c r="GB1360" s="88"/>
      <c r="GC1360" s="88"/>
      <c r="GD1360" s="88"/>
      <c r="GE1360" s="88"/>
      <c r="GF1360" s="88"/>
      <c r="GG1360" s="88"/>
      <c r="GH1360" s="88"/>
      <c r="GI1360" s="88"/>
      <c r="GJ1360" s="88"/>
      <c r="GK1360" s="88"/>
      <c r="GL1360" s="88"/>
      <c r="GM1360" s="88"/>
      <c r="GN1360" s="88"/>
      <c r="GO1360" s="88"/>
      <c r="GP1360" s="88"/>
      <c r="GQ1360" s="88"/>
      <c r="GR1360" s="88"/>
      <c r="GS1360" s="88"/>
      <c r="GT1360" s="88"/>
      <c r="GU1360" s="88"/>
      <c r="GV1360" s="88"/>
      <c r="GW1360" s="88"/>
      <c r="GX1360" s="88"/>
      <c r="GY1360" s="88"/>
      <c r="GZ1360" s="88"/>
      <c r="HA1360" s="1"/>
      <c r="HB1360" s="1"/>
    </row>
    <row r="1361" spans="1:210">
      <c r="A1361" s="1"/>
      <c r="B1361" s="1"/>
      <c r="C1361" s="1"/>
      <c r="D1361" s="1"/>
      <c r="E1361" s="263"/>
      <c r="F1361" s="48"/>
      <c r="G1361" s="231"/>
      <c r="H1361" s="1"/>
      <c r="I1361" s="1"/>
      <c r="J1361" s="1"/>
      <c r="K1361" s="1"/>
      <c r="L1361" s="1"/>
      <c r="M1361" s="5"/>
      <c r="N1361" s="1"/>
      <c r="O1361" s="1"/>
      <c r="P1361" s="5"/>
      <c r="Q1361" s="1"/>
      <c r="R1361" s="1"/>
      <c r="S1361" s="5"/>
      <c r="T1361" s="7"/>
      <c r="U1361" s="24"/>
      <c r="V1361" s="1"/>
      <c r="W1361" s="3"/>
      <c r="X1361" s="1"/>
      <c r="Y1361" s="5"/>
      <c r="Z1361" s="87"/>
      <c r="AA1361" s="88"/>
      <c r="AB1361" s="88"/>
      <c r="AC1361" s="88"/>
      <c r="AD1361" s="88"/>
      <c r="AE1361" s="88"/>
      <c r="AF1361" s="88"/>
      <c r="AG1361" s="88"/>
      <c r="AH1361" s="88"/>
      <c r="AI1361" s="88"/>
      <c r="AJ1361" s="88"/>
      <c r="AK1361" s="88"/>
      <c r="AL1361" s="88"/>
      <c r="AM1361" s="88"/>
      <c r="AN1361" s="88"/>
      <c r="AO1361" s="88"/>
      <c r="AP1361" s="88"/>
      <c r="AQ1361" s="88"/>
      <c r="AR1361" s="88"/>
      <c r="AS1361" s="88"/>
      <c r="AT1361" s="88"/>
      <c r="AU1361" s="88"/>
      <c r="AV1361" s="88"/>
      <c r="AW1361" s="88"/>
      <c r="AX1361" s="88"/>
      <c r="AY1361" s="88"/>
      <c r="AZ1361" s="88"/>
      <c r="BA1361" s="88"/>
      <c r="BB1361" s="88"/>
      <c r="BC1361" s="88"/>
      <c r="BD1361" s="88"/>
      <c r="BE1361" s="88"/>
      <c r="BF1361" s="88"/>
      <c r="BG1361" s="88"/>
      <c r="BH1361" s="88"/>
      <c r="BI1361" s="88"/>
      <c r="BJ1361" s="88"/>
      <c r="BK1361" s="88"/>
      <c r="BL1361" s="88"/>
      <c r="BM1361" s="88"/>
      <c r="BN1361" s="88"/>
      <c r="BO1361" s="88"/>
      <c r="BP1361" s="88"/>
      <c r="BQ1361" s="88"/>
      <c r="BR1361" s="88"/>
      <c r="BS1361" s="88"/>
      <c r="BT1361" s="88"/>
      <c r="BU1361" s="88"/>
      <c r="BV1361" s="88"/>
      <c r="BW1361" s="88"/>
      <c r="BX1361" s="88"/>
      <c r="BY1361" s="88"/>
      <c r="BZ1361" s="88"/>
      <c r="CA1361" s="88"/>
      <c r="CB1361" s="88"/>
      <c r="CC1361" s="88"/>
      <c r="CD1361" s="88"/>
      <c r="CE1361" s="88"/>
      <c r="CF1361" s="88"/>
      <c r="CG1361" s="88"/>
      <c r="CH1361" s="88"/>
      <c r="CI1361" s="88"/>
      <c r="CJ1361" s="88"/>
      <c r="CK1361" s="88"/>
      <c r="CL1361" s="88"/>
      <c r="CM1361" s="88"/>
      <c r="CN1361" s="88"/>
      <c r="CO1361" s="88"/>
      <c r="CP1361" s="88"/>
      <c r="CQ1361" s="88"/>
      <c r="CR1361" s="88"/>
      <c r="CS1361" s="88"/>
      <c r="CT1361" s="88"/>
      <c r="CU1361" s="88"/>
      <c r="CV1361" s="88"/>
      <c r="CW1361" s="88"/>
      <c r="CX1361" s="88"/>
      <c r="CY1361" s="88"/>
      <c r="CZ1361" s="88"/>
      <c r="DA1361" s="88"/>
      <c r="DB1361" s="88"/>
      <c r="DC1361" s="88"/>
      <c r="DD1361" s="88"/>
      <c r="DE1361" s="88"/>
      <c r="DF1361" s="88"/>
      <c r="DG1361" s="88"/>
      <c r="DH1361" s="88"/>
      <c r="DI1361" s="88"/>
      <c r="DJ1361" s="88"/>
      <c r="DK1361" s="88"/>
      <c r="DL1361" s="88"/>
      <c r="DM1361" s="88"/>
      <c r="DN1361" s="88"/>
      <c r="DO1361" s="88"/>
      <c r="DP1361" s="88"/>
      <c r="DQ1361" s="88"/>
      <c r="DR1361" s="88"/>
      <c r="DS1361" s="88"/>
      <c r="DT1361" s="88"/>
      <c r="DU1361" s="88"/>
      <c r="DV1361" s="88"/>
      <c r="DW1361" s="88"/>
      <c r="DX1361" s="88"/>
      <c r="DY1361" s="88"/>
      <c r="DZ1361" s="88"/>
      <c r="EA1361" s="88"/>
      <c r="EB1361" s="88"/>
      <c r="EC1361" s="88"/>
      <c r="ED1361" s="88"/>
      <c r="EE1361" s="88"/>
      <c r="EF1361" s="88"/>
      <c r="EG1361" s="88"/>
      <c r="EH1361" s="88"/>
      <c r="EI1361" s="88"/>
      <c r="EJ1361" s="88"/>
      <c r="EK1361" s="88"/>
      <c r="EL1361" s="88"/>
      <c r="EM1361" s="88"/>
      <c r="EN1361" s="88"/>
      <c r="EO1361" s="88"/>
      <c r="EP1361" s="88"/>
      <c r="EQ1361" s="88"/>
      <c r="ER1361" s="88"/>
      <c r="ES1361" s="88"/>
      <c r="ET1361" s="88"/>
      <c r="EU1361" s="88"/>
      <c r="EV1361" s="88"/>
      <c r="EW1361" s="88"/>
      <c r="EX1361" s="88"/>
      <c r="EY1361" s="88"/>
      <c r="EZ1361" s="88"/>
      <c r="FA1361" s="88"/>
      <c r="FB1361" s="88"/>
      <c r="FC1361" s="88"/>
      <c r="FD1361" s="88"/>
      <c r="FE1361" s="88"/>
      <c r="FF1361" s="88"/>
      <c r="FG1361" s="88"/>
      <c r="FH1361" s="88"/>
      <c r="FI1361" s="88"/>
      <c r="FJ1361" s="88"/>
      <c r="FK1361" s="88"/>
      <c r="FL1361" s="88"/>
      <c r="FM1361" s="88"/>
      <c r="FN1361" s="88"/>
      <c r="FO1361" s="88"/>
      <c r="FP1361" s="88"/>
      <c r="FQ1361" s="88"/>
      <c r="FR1361" s="88"/>
      <c r="FS1361" s="88"/>
      <c r="FT1361" s="88"/>
      <c r="FU1361" s="88"/>
      <c r="FV1361" s="88"/>
      <c r="FW1361" s="88"/>
      <c r="FX1361" s="88"/>
      <c r="FY1361" s="88"/>
      <c r="FZ1361" s="88"/>
      <c r="GA1361" s="88"/>
      <c r="GB1361" s="88"/>
      <c r="GC1361" s="88"/>
      <c r="GD1361" s="88"/>
      <c r="GE1361" s="88"/>
      <c r="GF1361" s="88"/>
      <c r="GG1361" s="88"/>
      <c r="GH1361" s="88"/>
      <c r="GI1361" s="88"/>
      <c r="GJ1361" s="88"/>
      <c r="GK1361" s="88"/>
      <c r="GL1361" s="88"/>
      <c r="GM1361" s="88"/>
      <c r="GN1361" s="88"/>
      <c r="GO1361" s="88"/>
      <c r="GP1361" s="88"/>
      <c r="GQ1361" s="88"/>
      <c r="GR1361" s="88"/>
      <c r="GS1361" s="88"/>
      <c r="GT1361" s="88"/>
      <c r="GU1361" s="88"/>
      <c r="GV1361" s="88"/>
      <c r="GW1361" s="88"/>
      <c r="GX1361" s="88"/>
      <c r="GY1361" s="88"/>
      <c r="GZ1361" s="88"/>
      <c r="HA1361" s="1"/>
      <c r="HB1361" s="1"/>
    </row>
    <row r="1362" spans="1:210">
      <c r="A1362" s="1"/>
      <c r="B1362" s="1"/>
      <c r="C1362" s="1"/>
      <c r="D1362" s="1"/>
      <c r="E1362" s="263"/>
      <c r="F1362" s="48"/>
      <c r="G1362" s="231"/>
      <c r="H1362" s="1"/>
      <c r="I1362" s="1"/>
      <c r="J1362" s="1"/>
      <c r="K1362" s="1"/>
      <c r="L1362" s="1"/>
      <c r="M1362" s="5"/>
      <c r="N1362" s="1"/>
      <c r="O1362" s="1"/>
      <c r="P1362" s="5"/>
      <c r="Q1362" s="1"/>
      <c r="R1362" s="1"/>
      <c r="S1362" s="5"/>
      <c r="T1362" s="7"/>
      <c r="U1362" s="24"/>
      <c r="V1362" s="1"/>
      <c r="W1362" s="3"/>
      <c r="X1362" s="1"/>
      <c r="Y1362" s="5"/>
      <c r="Z1362" s="87"/>
      <c r="AA1362" s="88"/>
      <c r="AB1362" s="88"/>
      <c r="AC1362" s="88"/>
      <c r="AD1362" s="88"/>
      <c r="AE1362" s="88"/>
      <c r="AF1362" s="88"/>
      <c r="AG1362" s="88"/>
      <c r="AH1362" s="88"/>
      <c r="AI1362" s="88"/>
      <c r="AJ1362" s="88"/>
      <c r="AK1362" s="88"/>
      <c r="AL1362" s="88"/>
      <c r="AM1362" s="88"/>
      <c r="AN1362" s="88"/>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c r="CZ1362" s="88"/>
      <c r="DA1362" s="88"/>
      <c r="DB1362" s="88"/>
      <c r="DC1362" s="88"/>
      <c r="DD1362" s="88"/>
      <c r="DE1362" s="88"/>
      <c r="DF1362" s="88"/>
      <c r="DG1362" s="88"/>
      <c r="DH1362" s="88"/>
      <c r="DI1362" s="88"/>
      <c r="DJ1362" s="88"/>
      <c r="DK1362" s="88"/>
      <c r="DL1362" s="88"/>
      <c r="DM1362" s="88"/>
      <c r="DN1362" s="88"/>
      <c r="DO1362" s="88"/>
      <c r="DP1362" s="88"/>
      <c r="DQ1362" s="88"/>
      <c r="DR1362" s="88"/>
      <c r="DS1362" s="88"/>
      <c r="DT1362" s="88"/>
      <c r="DU1362" s="88"/>
      <c r="DV1362" s="88"/>
      <c r="DW1362" s="88"/>
      <c r="DX1362" s="88"/>
      <c r="DY1362" s="88"/>
      <c r="DZ1362" s="88"/>
      <c r="EA1362" s="88"/>
      <c r="EB1362" s="88"/>
      <c r="EC1362" s="88"/>
      <c r="ED1362" s="88"/>
      <c r="EE1362" s="88"/>
      <c r="EF1362" s="88"/>
      <c r="EG1362" s="88"/>
      <c r="EH1362" s="88"/>
      <c r="EI1362" s="88"/>
      <c r="EJ1362" s="88"/>
      <c r="EK1362" s="88"/>
      <c r="EL1362" s="88"/>
      <c r="EM1362" s="88"/>
      <c r="EN1362" s="88"/>
      <c r="EO1362" s="88"/>
      <c r="EP1362" s="88"/>
      <c r="EQ1362" s="88"/>
      <c r="ER1362" s="88"/>
      <c r="ES1362" s="88"/>
      <c r="ET1362" s="88"/>
      <c r="EU1362" s="88"/>
      <c r="EV1362" s="88"/>
      <c r="EW1362" s="88"/>
      <c r="EX1362" s="88"/>
      <c r="EY1362" s="88"/>
      <c r="EZ1362" s="88"/>
      <c r="FA1362" s="88"/>
      <c r="FB1362" s="88"/>
      <c r="FC1362" s="88"/>
      <c r="FD1362" s="88"/>
      <c r="FE1362" s="88"/>
      <c r="FF1362" s="88"/>
      <c r="FG1362" s="88"/>
      <c r="FH1362" s="88"/>
      <c r="FI1362" s="88"/>
      <c r="FJ1362" s="88"/>
      <c r="FK1362" s="88"/>
      <c r="FL1362" s="88"/>
      <c r="FM1362" s="88"/>
      <c r="FN1362" s="88"/>
      <c r="FO1362" s="88"/>
      <c r="FP1362" s="88"/>
      <c r="FQ1362" s="88"/>
      <c r="FR1362" s="88"/>
      <c r="FS1362" s="88"/>
      <c r="FT1362" s="88"/>
      <c r="FU1362" s="88"/>
      <c r="FV1362" s="88"/>
      <c r="FW1362" s="88"/>
      <c r="FX1362" s="88"/>
      <c r="FY1362" s="88"/>
      <c r="FZ1362" s="88"/>
      <c r="GA1362" s="88"/>
      <c r="GB1362" s="88"/>
      <c r="GC1362" s="88"/>
      <c r="GD1362" s="88"/>
      <c r="GE1362" s="88"/>
      <c r="GF1362" s="88"/>
      <c r="GG1362" s="88"/>
      <c r="GH1362" s="88"/>
      <c r="GI1362" s="88"/>
      <c r="GJ1362" s="88"/>
      <c r="GK1362" s="88"/>
      <c r="GL1362" s="88"/>
      <c r="GM1362" s="88"/>
      <c r="GN1362" s="88"/>
      <c r="GO1362" s="88"/>
      <c r="GP1362" s="88"/>
      <c r="GQ1362" s="88"/>
      <c r="GR1362" s="88"/>
      <c r="GS1362" s="88"/>
      <c r="GT1362" s="88"/>
      <c r="GU1362" s="88"/>
      <c r="GV1362" s="88"/>
      <c r="GW1362" s="88"/>
      <c r="GX1362" s="88"/>
      <c r="GY1362" s="88"/>
      <c r="GZ1362" s="88"/>
      <c r="HA1362" s="1"/>
      <c r="HB1362" s="1"/>
    </row>
    <row r="1363" spans="1:210">
      <c r="A1363" s="1"/>
      <c r="B1363" s="1"/>
      <c r="C1363" s="1"/>
      <c r="D1363" s="1"/>
      <c r="E1363" s="263"/>
      <c r="F1363" s="48"/>
      <c r="G1363" s="231"/>
      <c r="H1363" s="1"/>
      <c r="I1363" s="1"/>
      <c r="J1363" s="1"/>
      <c r="K1363" s="1"/>
      <c r="L1363" s="1"/>
      <c r="M1363" s="5"/>
      <c r="N1363" s="1"/>
      <c r="O1363" s="1"/>
      <c r="P1363" s="5"/>
      <c r="Q1363" s="1"/>
      <c r="R1363" s="1"/>
      <c r="S1363" s="5"/>
      <c r="T1363" s="7"/>
      <c r="U1363" s="24"/>
      <c r="V1363" s="1"/>
      <c r="W1363" s="3"/>
      <c r="X1363" s="1"/>
      <c r="Y1363" s="5"/>
      <c r="Z1363" s="87"/>
      <c r="AA1363" s="88"/>
      <c r="AB1363" s="88"/>
      <c r="AC1363" s="88"/>
      <c r="AD1363" s="88"/>
      <c r="AE1363" s="88"/>
      <c r="AF1363" s="88"/>
      <c r="AG1363" s="88"/>
      <c r="AH1363" s="88"/>
      <c r="AI1363" s="88"/>
      <c r="AJ1363" s="88"/>
      <c r="AK1363" s="88"/>
      <c r="AL1363" s="88"/>
      <c r="AM1363" s="88"/>
      <c r="AN1363" s="88"/>
      <c r="AO1363" s="88"/>
      <c r="AP1363" s="88"/>
      <c r="AQ1363" s="88"/>
      <c r="AR1363" s="88"/>
      <c r="AS1363" s="88"/>
      <c r="AT1363" s="88"/>
      <c r="AU1363" s="88"/>
      <c r="AV1363" s="88"/>
      <c r="AW1363" s="88"/>
      <c r="AX1363" s="88"/>
      <c r="AY1363" s="88"/>
      <c r="AZ1363" s="88"/>
      <c r="BA1363" s="88"/>
      <c r="BB1363" s="88"/>
      <c r="BC1363" s="88"/>
      <c r="BD1363" s="88"/>
      <c r="BE1363" s="88"/>
      <c r="BF1363" s="88"/>
      <c r="BG1363" s="88"/>
      <c r="BH1363" s="88"/>
      <c r="BI1363" s="88"/>
      <c r="BJ1363" s="88"/>
      <c r="BK1363" s="88"/>
      <c r="BL1363" s="88"/>
      <c r="BM1363" s="88"/>
      <c r="BN1363" s="88"/>
      <c r="BO1363" s="88"/>
      <c r="BP1363" s="88"/>
      <c r="BQ1363" s="88"/>
      <c r="BR1363" s="88"/>
      <c r="BS1363" s="88"/>
      <c r="BT1363" s="88"/>
      <c r="BU1363" s="88"/>
      <c r="BV1363" s="88"/>
      <c r="BW1363" s="88"/>
      <c r="BX1363" s="88"/>
      <c r="BY1363" s="88"/>
      <c r="BZ1363" s="88"/>
      <c r="CA1363" s="88"/>
      <c r="CB1363" s="88"/>
      <c r="CC1363" s="88"/>
      <c r="CD1363" s="88"/>
      <c r="CE1363" s="88"/>
      <c r="CF1363" s="88"/>
      <c r="CG1363" s="88"/>
      <c r="CH1363" s="88"/>
      <c r="CI1363" s="88"/>
      <c r="CJ1363" s="88"/>
      <c r="CK1363" s="88"/>
      <c r="CL1363" s="88"/>
      <c r="CM1363" s="88"/>
      <c r="CN1363" s="88"/>
      <c r="CO1363" s="88"/>
      <c r="CP1363" s="88"/>
      <c r="CQ1363" s="88"/>
      <c r="CR1363" s="88"/>
      <c r="CS1363" s="88"/>
      <c r="CT1363" s="88"/>
      <c r="CU1363" s="88"/>
      <c r="CV1363" s="88"/>
      <c r="CW1363" s="88"/>
      <c r="CX1363" s="88"/>
      <c r="CY1363" s="88"/>
      <c r="CZ1363" s="88"/>
      <c r="DA1363" s="88"/>
      <c r="DB1363" s="88"/>
      <c r="DC1363" s="88"/>
      <c r="DD1363" s="88"/>
      <c r="DE1363" s="88"/>
      <c r="DF1363" s="88"/>
      <c r="DG1363" s="88"/>
      <c r="DH1363" s="88"/>
      <c r="DI1363" s="88"/>
      <c r="DJ1363" s="88"/>
      <c r="DK1363" s="88"/>
      <c r="DL1363" s="88"/>
      <c r="DM1363" s="88"/>
      <c r="DN1363" s="88"/>
      <c r="DO1363" s="88"/>
      <c r="DP1363" s="88"/>
      <c r="DQ1363" s="88"/>
      <c r="DR1363" s="88"/>
      <c r="DS1363" s="88"/>
      <c r="DT1363" s="88"/>
      <c r="DU1363" s="88"/>
      <c r="DV1363" s="88"/>
      <c r="DW1363" s="88"/>
      <c r="DX1363" s="88"/>
      <c r="DY1363" s="88"/>
      <c r="DZ1363" s="88"/>
      <c r="EA1363" s="88"/>
      <c r="EB1363" s="88"/>
      <c r="EC1363" s="88"/>
      <c r="ED1363" s="88"/>
      <c r="EE1363" s="88"/>
      <c r="EF1363" s="88"/>
      <c r="EG1363" s="88"/>
      <c r="EH1363" s="88"/>
      <c r="EI1363" s="88"/>
      <c r="EJ1363" s="88"/>
      <c r="EK1363" s="88"/>
      <c r="EL1363" s="88"/>
      <c r="EM1363" s="88"/>
      <c r="EN1363" s="88"/>
      <c r="EO1363" s="88"/>
      <c r="EP1363" s="88"/>
      <c r="EQ1363" s="88"/>
      <c r="ER1363" s="88"/>
      <c r="ES1363" s="88"/>
      <c r="ET1363" s="88"/>
      <c r="EU1363" s="88"/>
      <c r="EV1363" s="88"/>
      <c r="EW1363" s="88"/>
      <c r="EX1363" s="88"/>
      <c r="EY1363" s="88"/>
      <c r="EZ1363" s="88"/>
      <c r="FA1363" s="88"/>
      <c r="FB1363" s="88"/>
      <c r="FC1363" s="88"/>
      <c r="FD1363" s="88"/>
      <c r="FE1363" s="88"/>
      <c r="FF1363" s="88"/>
      <c r="FG1363" s="88"/>
      <c r="FH1363" s="88"/>
      <c r="FI1363" s="88"/>
      <c r="FJ1363" s="88"/>
      <c r="FK1363" s="88"/>
      <c r="FL1363" s="88"/>
      <c r="FM1363" s="88"/>
      <c r="FN1363" s="88"/>
      <c r="FO1363" s="88"/>
      <c r="FP1363" s="88"/>
      <c r="FQ1363" s="88"/>
      <c r="FR1363" s="88"/>
      <c r="FS1363" s="88"/>
      <c r="FT1363" s="88"/>
      <c r="FU1363" s="88"/>
      <c r="FV1363" s="88"/>
      <c r="FW1363" s="88"/>
      <c r="FX1363" s="88"/>
      <c r="FY1363" s="88"/>
      <c r="FZ1363" s="88"/>
      <c r="GA1363" s="88"/>
      <c r="GB1363" s="88"/>
      <c r="GC1363" s="88"/>
      <c r="GD1363" s="88"/>
      <c r="GE1363" s="88"/>
      <c r="GF1363" s="88"/>
      <c r="GG1363" s="88"/>
      <c r="GH1363" s="88"/>
      <c r="GI1363" s="88"/>
      <c r="GJ1363" s="88"/>
      <c r="GK1363" s="88"/>
      <c r="GL1363" s="88"/>
      <c r="GM1363" s="88"/>
      <c r="GN1363" s="88"/>
      <c r="GO1363" s="88"/>
      <c r="GP1363" s="88"/>
      <c r="GQ1363" s="88"/>
      <c r="GR1363" s="88"/>
      <c r="GS1363" s="88"/>
      <c r="GT1363" s="88"/>
      <c r="GU1363" s="88"/>
      <c r="GV1363" s="88"/>
      <c r="GW1363" s="88"/>
      <c r="GX1363" s="88"/>
      <c r="GY1363" s="88"/>
      <c r="GZ1363" s="88"/>
      <c r="HA1363" s="1"/>
      <c r="HB1363" s="1"/>
    </row>
    <row r="1364" spans="1:210">
      <c r="A1364" s="1"/>
      <c r="B1364" s="1"/>
      <c r="C1364" s="1"/>
      <c r="D1364" s="1"/>
      <c r="E1364" s="263"/>
      <c r="F1364" s="48"/>
      <c r="G1364" s="231"/>
      <c r="H1364" s="1"/>
      <c r="I1364" s="1"/>
      <c r="J1364" s="1"/>
      <c r="K1364" s="1"/>
      <c r="L1364" s="1"/>
      <c r="M1364" s="5"/>
      <c r="N1364" s="1"/>
      <c r="O1364" s="1"/>
      <c r="P1364" s="5"/>
      <c r="Q1364" s="1"/>
      <c r="R1364" s="1"/>
      <c r="S1364" s="5"/>
      <c r="T1364" s="7"/>
      <c r="U1364" s="24"/>
      <c r="V1364" s="1"/>
      <c r="W1364" s="3"/>
      <c r="X1364" s="1"/>
      <c r="Y1364" s="5"/>
      <c r="Z1364" s="87"/>
      <c r="AA1364" s="88"/>
      <c r="AB1364" s="88"/>
      <c r="AC1364" s="88"/>
      <c r="AD1364" s="88"/>
      <c r="AE1364" s="88"/>
      <c r="AF1364" s="88"/>
      <c r="AG1364" s="88"/>
      <c r="AH1364" s="88"/>
      <c r="AI1364" s="88"/>
      <c r="AJ1364" s="88"/>
      <c r="AK1364" s="88"/>
      <c r="AL1364" s="88"/>
      <c r="AM1364" s="88"/>
      <c r="AN1364" s="88"/>
      <c r="AO1364" s="88"/>
      <c r="AP1364" s="88"/>
      <c r="AQ1364" s="88"/>
      <c r="AR1364" s="88"/>
      <c r="AS1364" s="88"/>
      <c r="AT1364" s="88"/>
      <c r="AU1364" s="88"/>
      <c r="AV1364" s="88"/>
      <c r="AW1364" s="88"/>
      <c r="AX1364" s="88"/>
      <c r="AY1364" s="88"/>
      <c r="AZ1364" s="88"/>
      <c r="BA1364" s="88"/>
      <c r="BB1364" s="88"/>
      <c r="BC1364" s="88"/>
      <c r="BD1364" s="88"/>
      <c r="BE1364" s="88"/>
      <c r="BF1364" s="88"/>
      <c r="BG1364" s="88"/>
      <c r="BH1364" s="88"/>
      <c r="BI1364" s="88"/>
      <c r="BJ1364" s="88"/>
      <c r="BK1364" s="88"/>
      <c r="BL1364" s="88"/>
      <c r="BM1364" s="88"/>
      <c r="BN1364" s="88"/>
      <c r="BO1364" s="88"/>
      <c r="BP1364" s="88"/>
      <c r="BQ1364" s="88"/>
      <c r="BR1364" s="88"/>
      <c r="BS1364" s="88"/>
      <c r="BT1364" s="88"/>
      <c r="BU1364" s="88"/>
      <c r="BV1364" s="88"/>
      <c r="BW1364" s="88"/>
      <c r="BX1364" s="88"/>
      <c r="BY1364" s="88"/>
      <c r="BZ1364" s="88"/>
      <c r="CA1364" s="88"/>
      <c r="CB1364" s="88"/>
      <c r="CC1364" s="88"/>
      <c r="CD1364" s="88"/>
      <c r="CE1364" s="88"/>
      <c r="CF1364" s="88"/>
      <c r="CG1364" s="88"/>
      <c r="CH1364" s="88"/>
      <c r="CI1364" s="88"/>
      <c r="CJ1364" s="88"/>
      <c r="CK1364" s="88"/>
      <c r="CL1364" s="88"/>
      <c r="CM1364" s="88"/>
      <c r="CN1364" s="88"/>
      <c r="CO1364" s="88"/>
      <c r="CP1364" s="88"/>
      <c r="CQ1364" s="88"/>
      <c r="CR1364" s="88"/>
      <c r="CS1364" s="88"/>
      <c r="CT1364" s="88"/>
      <c r="CU1364" s="88"/>
      <c r="CV1364" s="88"/>
      <c r="CW1364" s="88"/>
      <c r="CX1364" s="88"/>
      <c r="CY1364" s="88"/>
      <c r="CZ1364" s="88"/>
      <c r="DA1364" s="88"/>
      <c r="DB1364" s="88"/>
      <c r="DC1364" s="88"/>
      <c r="DD1364" s="88"/>
      <c r="DE1364" s="88"/>
      <c r="DF1364" s="88"/>
      <c r="DG1364" s="88"/>
      <c r="DH1364" s="88"/>
      <c r="DI1364" s="88"/>
      <c r="DJ1364" s="88"/>
      <c r="DK1364" s="88"/>
      <c r="DL1364" s="88"/>
      <c r="DM1364" s="88"/>
      <c r="DN1364" s="88"/>
      <c r="DO1364" s="88"/>
      <c r="DP1364" s="88"/>
      <c r="DQ1364" s="88"/>
      <c r="DR1364" s="88"/>
      <c r="DS1364" s="88"/>
      <c r="DT1364" s="88"/>
      <c r="DU1364" s="88"/>
      <c r="DV1364" s="88"/>
      <c r="DW1364" s="88"/>
      <c r="DX1364" s="88"/>
      <c r="DY1364" s="88"/>
      <c r="DZ1364" s="88"/>
      <c r="EA1364" s="88"/>
      <c r="EB1364" s="88"/>
      <c r="EC1364" s="88"/>
      <c r="ED1364" s="88"/>
      <c r="EE1364" s="88"/>
      <c r="EF1364" s="88"/>
      <c r="EG1364" s="88"/>
      <c r="EH1364" s="88"/>
      <c r="EI1364" s="88"/>
      <c r="EJ1364" s="88"/>
      <c r="EK1364" s="88"/>
      <c r="EL1364" s="88"/>
      <c r="EM1364" s="88"/>
      <c r="EN1364" s="88"/>
      <c r="EO1364" s="88"/>
      <c r="EP1364" s="88"/>
      <c r="EQ1364" s="88"/>
      <c r="ER1364" s="88"/>
      <c r="ES1364" s="88"/>
      <c r="ET1364" s="88"/>
      <c r="EU1364" s="88"/>
      <c r="EV1364" s="88"/>
      <c r="EW1364" s="88"/>
      <c r="EX1364" s="88"/>
      <c r="EY1364" s="88"/>
      <c r="EZ1364" s="88"/>
      <c r="FA1364" s="88"/>
      <c r="FB1364" s="88"/>
      <c r="FC1364" s="88"/>
      <c r="FD1364" s="88"/>
      <c r="FE1364" s="88"/>
      <c r="FF1364" s="88"/>
      <c r="FG1364" s="88"/>
      <c r="FH1364" s="88"/>
      <c r="FI1364" s="88"/>
      <c r="FJ1364" s="88"/>
      <c r="FK1364" s="88"/>
      <c r="FL1364" s="88"/>
      <c r="FM1364" s="88"/>
      <c r="FN1364" s="88"/>
      <c r="FO1364" s="88"/>
      <c r="FP1364" s="88"/>
      <c r="FQ1364" s="88"/>
      <c r="FR1364" s="88"/>
      <c r="FS1364" s="88"/>
      <c r="FT1364" s="88"/>
      <c r="FU1364" s="88"/>
      <c r="FV1364" s="88"/>
      <c r="FW1364" s="88"/>
      <c r="FX1364" s="88"/>
      <c r="FY1364" s="88"/>
      <c r="FZ1364" s="88"/>
      <c r="GA1364" s="88"/>
      <c r="GB1364" s="88"/>
      <c r="GC1364" s="88"/>
      <c r="GD1364" s="88"/>
      <c r="GE1364" s="88"/>
      <c r="GF1364" s="88"/>
      <c r="GG1364" s="88"/>
      <c r="GH1364" s="88"/>
      <c r="GI1364" s="88"/>
      <c r="GJ1364" s="88"/>
      <c r="GK1364" s="88"/>
      <c r="GL1364" s="88"/>
      <c r="GM1364" s="88"/>
      <c r="GN1364" s="88"/>
      <c r="GO1364" s="88"/>
      <c r="GP1364" s="88"/>
      <c r="GQ1364" s="88"/>
      <c r="GR1364" s="88"/>
      <c r="GS1364" s="88"/>
      <c r="GT1364" s="88"/>
      <c r="GU1364" s="88"/>
      <c r="GV1364" s="88"/>
      <c r="GW1364" s="88"/>
      <c r="GX1364" s="88"/>
      <c r="GY1364" s="88"/>
      <c r="GZ1364" s="88"/>
      <c r="HA1364" s="1"/>
      <c r="HB1364" s="1"/>
    </row>
    <row r="1365" spans="1:210">
      <c r="A1365" s="1"/>
      <c r="B1365" s="1"/>
      <c r="C1365" s="1"/>
      <c r="D1365" s="1"/>
      <c r="E1365" s="263"/>
      <c r="F1365" s="48"/>
      <c r="G1365" s="231"/>
      <c r="H1365" s="1"/>
      <c r="I1365" s="1"/>
      <c r="J1365" s="1"/>
      <c r="K1365" s="1"/>
      <c r="L1365" s="1"/>
      <c r="M1365" s="5"/>
      <c r="N1365" s="1"/>
      <c r="O1365" s="1"/>
      <c r="P1365" s="5"/>
      <c r="Q1365" s="1"/>
      <c r="R1365" s="1"/>
      <c r="S1365" s="5"/>
      <c r="T1365" s="7"/>
      <c r="U1365" s="24"/>
      <c r="V1365" s="1"/>
      <c r="W1365" s="3"/>
      <c r="X1365" s="1"/>
      <c r="Y1365" s="5"/>
      <c r="Z1365" s="87"/>
      <c r="AA1365" s="88"/>
      <c r="AB1365" s="88"/>
      <c r="AC1365" s="88"/>
      <c r="AD1365" s="88"/>
      <c r="AE1365" s="88"/>
      <c r="AF1365" s="88"/>
      <c r="AG1365" s="88"/>
      <c r="AH1365" s="88"/>
      <c r="AI1365" s="88"/>
      <c r="AJ1365" s="88"/>
      <c r="AK1365" s="88"/>
      <c r="AL1365" s="88"/>
      <c r="AM1365" s="88"/>
      <c r="AN1365" s="88"/>
      <c r="AO1365" s="88"/>
      <c r="AP1365" s="88"/>
      <c r="AQ1365" s="88"/>
      <c r="AR1365" s="88"/>
      <c r="AS1365" s="88"/>
      <c r="AT1365" s="88"/>
      <c r="AU1365" s="88"/>
      <c r="AV1365" s="88"/>
      <c r="AW1365" s="88"/>
      <c r="AX1365" s="88"/>
      <c r="AY1365" s="88"/>
      <c r="AZ1365" s="88"/>
      <c r="BA1365" s="88"/>
      <c r="BB1365" s="88"/>
      <c r="BC1365" s="88"/>
      <c r="BD1365" s="88"/>
      <c r="BE1365" s="88"/>
      <c r="BF1365" s="88"/>
      <c r="BG1365" s="88"/>
      <c r="BH1365" s="88"/>
      <c r="BI1365" s="88"/>
      <c r="BJ1365" s="88"/>
      <c r="BK1365" s="88"/>
      <c r="BL1365" s="88"/>
      <c r="BM1365" s="88"/>
      <c r="BN1365" s="88"/>
      <c r="BO1365" s="88"/>
      <c r="BP1365" s="88"/>
      <c r="BQ1365" s="88"/>
      <c r="BR1365" s="88"/>
      <c r="BS1365" s="88"/>
      <c r="BT1365" s="88"/>
      <c r="BU1365" s="88"/>
      <c r="BV1365" s="88"/>
      <c r="BW1365" s="88"/>
      <c r="BX1365" s="88"/>
      <c r="BY1365" s="88"/>
      <c r="BZ1365" s="88"/>
      <c r="CA1365" s="88"/>
      <c r="CB1365" s="88"/>
      <c r="CC1365" s="88"/>
      <c r="CD1365" s="88"/>
      <c r="CE1365" s="88"/>
      <c r="CF1365" s="88"/>
      <c r="CG1365" s="88"/>
      <c r="CH1365" s="88"/>
      <c r="CI1365" s="88"/>
      <c r="CJ1365" s="88"/>
      <c r="CK1365" s="88"/>
      <c r="CL1365" s="88"/>
      <c r="CM1365" s="88"/>
      <c r="CN1365" s="88"/>
      <c r="CO1365" s="88"/>
      <c r="CP1365" s="88"/>
      <c r="CQ1365" s="88"/>
      <c r="CR1365" s="88"/>
      <c r="CS1365" s="88"/>
      <c r="CT1365" s="88"/>
      <c r="CU1365" s="88"/>
      <c r="CV1365" s="88"/>
      <c r="CW1365" s="88"/>
      <c r="CX1365" s="88"/>
      <c r="CY1365" s="88"/>
      <c r="CZ1365" s="88"/>
      <c r="DA1365" s="88"/>
      <c r="DB1365" s="88"/>
      <c r="DC1365" s="88"/>
      <c r="DD1365" s="88"/>
      <c r="DE1365" s="88"/>
      <c r="DF1365" s="88"/>
      <c r="DG1365" s="88"/>
      <c r="DH1365" s="88"/>
      <c r="DI1365" s="88"/>
      <c r="DJ1365" s="88"/>
      <c r="DK1365" s="88"/>
      <c r="DL1365" s="88"/>
      <c r="DM1365" s="88"/>
      <c r="DN1365" s="88"/>
      <c r="DO1365" s="88"/>
      <c r="DP1365" s="88"/>
      <c r="DQ1365" s="88"/>
      <c r="DR1365" s="88"/>
      <c r="DS1365" s="88"/>
      <c r="DT1365" s="88"/>
      <c r="DU1365" s="88"/>
      <c r="DV1365" s="88"/>
      <c r="DW1365" s="88"/>
      <c r="DX1365" s="88"/>
      <c r="DY1365" s="88"/>
      <c r="DZ1365" s="88"/>
      <c r="EA1365" s="88"/>
      <c r="EB1365" s="88"/>
      <c r="EC1365" s="88"/>
      <c r="ED1365" s="88"/>
      <c r="EE1365" s="88"/>
      <c r="EF1365" s="88"/>
      <c r="EG1365" s="88"/>
      <c r="EH1365" s="88"/>
      <c r="EI1365" s="88"/>
      <c r="EJ1365" s="88"/>
      <c r="EK1365" s="88"/>
      <c r="EL1365" s="88"/>
      <c r="EM1365" s="88"/>
      <c r="EN1365" s="88"/>
      <c r="EO1365" s="88"/>
      <c r="EP1365" s="88"/>
      <c r="EQ1365" s="88"/>
      <c r="ER1365" s="88"/>
      <c r="ES1365" s="88"/>
      <c r="ET1365" s="88"/>
      <c r="EU1365" s="88"/>
      <c r="EV1365" s="88"/>
      <c r="EW1365" s="88"/>
      <c r="EX1365" s="88"/>
      <c r="EY1365" s="88"/>
      <c r="EZ1365" s="88"/>
      <c r="FA1365" s="88"/>
      <c r="FB1365" s="88"/>
      <c r="FC1365" s="88"/>
      <c r="FD1365" s="88"/>
      <c r="FE1365" s="88"/>
      <c r="FF1365" s="88"/>
      <c r="FG1365" s="88"/>
      <c r="FH1365" s="88"/>
      <c r="FI1365" s="88"/>
      <c r="FJ1365" s="88"/>
      <c r="FK1365" s="88"/>
      <c r="FL1365" s="88"/>
      <c r="FM1365" s="88"/>
      <c r="FN1365" s="88"/>
      <c r="FO1365" s="88"/>
      <c r="FP1365" s="88"/>
      <c r="FQ1365" s="88"/>
      <c r="FR1365" s="88"/>
      <c r="FS1365" s="88"/>
      <c r="FT1365" s="88"/>
      <c r="FU1365" s="88"/>
      <c r="FV1365" s="88"/>
      <c r="FW1365" s="88"/>
      <c r="FX1365" s="88"/>
      <c r="FY1365" s="88"/>
      <c r="FZ1365" s="88"/>
      <c r="GA1365" s="88"/>
      <c r="GB1365" s="88"/>
      <c r="GC1365" s="88"/>
      <c r="GD1365" s="88"/>
      <c r="GE1365" s="88"/>
      <c r="GF1365" s="88"/>
      <c r="GG1365" s="88"/>
      <c r="GH1365" s="88"/>
      <c r="GI1365" s="88"/>
      <c r="GJ1365" s="88"/>
      <c r="GK1365" s="88"/>
      <c r="GL1365" s="88"/>
      <c r="GM1365" s="88"/>
      <c r="GN1365" s="88"/>
      <c r="GO1365" s="88"/>
      <c r="GP1365" s="88"/>
      <c r="GQ1365" s="88"/>
      <c r="GR1365" s="88"/>
      <c r="GS1365" s="88"/>
      <c r="GT1365" s="88"/>
      <c r="GU1365" s="88"/>
      <c r="GV1365" s="88"/>
      <c r="GW1365" s="88"/>
      <c r="GX1365" s="88"/>
      <c r="GY1365" s="88"/>
      <c r="GZ1365" s="88"/>
      <c r="HA1365" s="1"/>
      <c r="HB1365" s="1"/>
    </row>
    <row r="1366" spans="1:210">
      <c r="A1366" s="1"/>
      <c r="B1366" s="1"/>
      <c r="C1366" s="1"/>
      <c r="D1366" s="1"/>
      <c r="E1366" s="263"/>
      <c r="F1366" s="48"/>
      <c r="G1366" s="231"/>
      <c r="H1366" s="1"/>
      <c r="I1366" s="1"/>
      <c r="J1366" s="1"/>
      <c r="K1366" s="1"/>
      <c r="L1366" s="1"/>
      <c r="M1366" s="5"/>
      <c r="N1366" s="1"/>
      <c r="O1366" s="1"/>
      <c r="P1366" s="5"/>
      <c r="Q1366" s="1"/>
      <c r="R1366" s="1"/>
      <c r="S1366" s="5"/>
      <c r="T1366" s="7"/>
      <c r="U1366" s="24"/>
      <c r="V1366" s="1"/>
      <c r="W1366" s="3"/>
      <c r="X1366" s="1"/>
      <c r="Y1366" s="5"/>
      <c r="Z1366" s="87"/>
      <c r="AA1366" s="88"/>
      <c r="AB1366" s="88"/>
      <c r="AC1366" s="88"/>
      <c r="AD1366" s="88"/>
      <c r="AE1366" s="88"/>
      <c r="AF1366" s="88"/>
      <c r="AG1366" s="88"/>
      <c r="AH1366" s="88"/>
      <c r="AI1366" s="88"/>
      <c r="AJ1366" s="88"/>
      <c r="AK1366" s="88"/>
      <c r="AL1366" s="88"/>
      <c r="AM1366" s="88"/>
      <c r="AN1366" s="88"/>
      <c r="AO1366" s="88"/>
      <c r="AP1366" s="88"/>
      <c r="AQ1366" s="88"/>
      <c r="AR1366" s="88"/>
      <c r="AS1366" s="88"/>
      <c r="AT1366" s="88"/>
      <c r="AU1366" s="88"/>
      <c r="AV1366" s="88"/>
      <c r="AW1366" s="88"/>
      <c r="AX1366" s="88"/>
      <c r="AY1366" s="88"/>
      <c r="AZ1366" s="88"/>
      <c r="BA1366" s="88"/>
      <c r="BB1366" s="88"/>
      <c r="BC1366" s="88"/>
      <c r="BD1366" s="88"/>
      <c r="BE1366" s="88"/>
      <c r="BF1366" s="88"/>
      <c r="BG1366" s="88"/>
      <c r="BH1366" s="88"/>
      <c r="BI1366" s="88"/>
      <c r="BJ1366" s="88"/>
      <c r="BK1366" s="88"/>
      <c r="BL1366" s="88"/>
      <c r="BM1366" s="88"/>
      <c r="BN1366" s="88"/>
      <c r="BO1366" s="88"/>
      <c r="BP1366" s="88"/>
      <c r="BQ1366" s="88"/>
      <c r="BR1366" s="88"/>
      <c r="BS1366" s="88"/>
      <c r="BT1366" s="88"/>
      <c r="BU1366" s="88"/>
      <c r="BV1366" s="88"/>
      <c r="BW1366" s="88"/>
      <c r="BX1366" s="88"/>
      <c r="BY1366" s="88"/>
      <c r="BZ1366" s="88"/>
      <c r="CA1366" s="88"/>
      <c r="CB1366" s="88"/>
      <c r="CC1366" s="88"/>
      <c r="CD1366" s="88"/>
      <c r="CE1366" s="88"/>
      <c r="CF1366" s="88"/>
      <c r="CG1366" s="88"/>
      <c r="CH1366" s="88"/>
      <c r="CI1366" s="88"/>
      <c r="CJ1366" s="88"/>
      <c r="CK1366" s="88"/>
      <c r="CL1366" s="88"/>
      <c r="CM1366" s="88"/>
      <c r="CN1366" s="88"/>
      <c r="CO1366" s="88"/>
      <c r="CP1366" s="88"/>
      <c r="CQ1366" s="88"/>
      <c r="CR1366" s="88"/>
      <c r="CS1366" s="88"/>
      <c r="CT1366" s="88"/>
      <c r="CU1366" s="88"/>
      <c r="CV1366" s="88"/>
      <c r="CW1366" s="88"/>
      <c r="CX1366" s="88"/>
      <c r="CY1366" s="88"/>
      <c r="CZ1366" s="88"/>
      <c r="DA1366" s="88"/>
      <c r="DB1366" s="88"/>
      <c r="DC1366" s="88"/>
      <c r="DD1366" s="88"/>
      <c r="DE1366" s="88"/>
      <c r="DF1366" s="88"/>
      <c r="DG1366" s="88"/>
      <c r="DH1366" s="88"/>
      <c r="DI1366" s="88"/>
      <c r="DJ1366" s="88"/>
      <c r="DK1366" s="88"/>
      <c r="DL1366" s="88"/>
      <c r="DM1366" s="88"/>
      <c r="DN1366" s="88"/>
      <c r="DO1366" s="88"/>
      <c r="DP1366" s="88"/>
      <c r="DQ1366" s="88"/>
      <c r="DR1366" s="88"/>
      <c r="DS1366" s="88"/>
      <c r="DT1366" s="88"/>
      <c r="DU1366" s="88"/>
      <c r="DV1366" s="88"/>
      <c r="DW1366" s="88"/>
      <c r="DX1366" s="88"/>
      <c r="DY1366" s="88"/>
      <c r="DZ1366" s="88"/>
      <c r="EA1366" s="88"/>
      <c r="EB1366" s="88"/>
      <c r="EC1366" s="88"/>
      <c r="ED1366" s="88"/>
      <c r="EE1366" s="88"/>
      <c r="EF1366" s="88"/>
      <c r="EG1366" s="88"/>
      <c r="EH1366" s="88"/>
      <c r="EI1366" s="88"/>
      <c r="EJ1366" s="88"/>
      <c r="EK1366" s="88"/>
      <c r="EL1366" s="88"/>
      <c r="EM1366" s="88"/>
      <c r="EN1366" s="88"/>
      <c r="EO1366" s="88"/>
      <c r="EP1366" s="88"/>
      <c r="EQ1366" s="88"/>
      <c r="ER1366" s="88"/>
      <c r="ES1366" s="88"/>
      <c r="ET1366" s="88"/>
      <c r="EU1366" s="88"/>
      <c r="EV1366" s="88"/>
      <c r="EW1366" s="88"/>
      <c r="EX1366" s="88"/>
      <c r="EY1366" s="88"/>
      <c r="EZ1366" s="88"/>
      <c r="FA1366" s="88"/>
      <c r="FB1366" s="88"/>
      <c r="FC1366" s="88"/>
      <c r="FD1366" s="88"/>
      <c r="FE1366" s="88"/>
      <c r="FF1366" s="88"/>
      <c r="FG1366" s="88"/>
      <c r="FH1366" s="88"/>
      <c r="FI1366" s="88"/>
      <c r="FJ1366" s="88"/>
      <c r="FK1366" s="88"/>
      <c r="FL1366" s="88"/>
      <c r="FM1366" s="88"/>
      <c r="FN1366" s="88"/>
      <c r="FO1366" s="88"/>
      <c r="FP1366" s="88"/>
      <c r="FQ1366" s="88"/>
      <c r="FR1366" s="88"/>
      <c r="FS1366" s="88"/>
      <c r="FT1366" s="88"/>
      <c r="FU1366" s="88"/>
      <c r="FV1366" s="88"/>
      <c r="FW1366" s="88"/>
      <c r="FX1366" s="88"/>
      <c r="FY1366" s="88"/>
      <c r="FZ1366" s="88"/>
      <c r="GA1366" s="88"/>
      <c r="GB1366" s="88"/>
      <c r="GC1366" s="88"/>
      <c r="GD1366" s="88"/>
      <c r="GE1366" s="88"/>
      <c r="GF1366" s="88"/>
      <c r="GG1366" s="88"/>
      <c r="GH1366" s="88"/>
      <c r="GI1366" s="88"/>
      <c r="GJ1366" s="88"/>
      <c r="GK1366" s="88"/>
      <c r="GL1366" s="88"/>
      <c r="GM1366" s="88"/>
      <c r="GN1366" s="88"/>
      <c r="GO1366" s="88"/>
      <c r="GP1366" s="88"/>
      <c r="GQ1366" s="88"/>
      <c r="GR1366" s="88"/>
      <c r="GS1366" s="88"/>
      <c r="GT1366" s="88"/>
      <c r="GU1366" s="88"/>
      <c r="GV1366" s="88"/>
      <c r="GW1366" s="88"/>
      <c r="GX1366" s="88"/>
      <c r="GY1366" s="88"/>
      <c r="GZ1366" s="88"/>
      <c r="HA1366" s="1"/>
      <c r="HB1366" s="1"/>
    </row>
    <row r="1367" spans="1:210">
      <c r="A1367" s="1"/>
      <c r="B1367" s="1"/>
      <c r="C1367" s="1"/>
      <c r="D1367" s="1"/>
      <c r="E1367" s="263"/>
      <c r="F1367" s="48"/>
      <c r="G1367" s="231"/>
      <c r="H1367" s="1"/>
      <c r="I1367" s="1"/>
      <c r="J1367" s="1"/>
      <c r="K1367" s="1"/>
      <c r="L1367" s="1"/>
      <c r="M1367" s="5"/>
      <c r="N1367" s="1"/>
      <c r="O1367" s="1"/>
      <c r="P1367" s="5"/>
      <c r="Q1367" s="1"/>
      <c r="R1367" s="1"/>
      <c r="S1367" s="5"/>
      <c r="T1367" s="7"/>
      <c r="U1367" s="24"/>
      <c r="V1367" s="1"/>
      <c r="W1367" s="3"/>
      <c r="X1367" s="1"/>
      <c r="Y1367" s="5"/>
      <c r="Z1367" s="87"/>
      <c r="AA1367" s="88"/>
      <c r="AB1367" s="88"/>
      <c r="AC1367" s="88"/>
      <c r="AD1367" s="88"/>
      <c r="AE1367" s="88"/>
      <c r="AF1367" s="88"/>
      <c r="AG1367" s="88"/>
      <c r="AH1367" s="88"/>
      <c r="AI1367" s="88"/>
      <c r="AJ1367" s="88"/>
      <c r="AK1367" s="88"/>
      <c r="AL1367" s="88"/>
      <c r="AM1367" s="88"/>
      <c r="AN1367" s="88"/>
      <c r="AO1367" s="88"/>
      <c r="AP1367" s="88"/>
      <c r="AQ1367" s="88"/>
      <c r="AR1367" s="88"/>
      <c r="AS1367" s="88"/>
      <c r="AT1367" s="88"/>
      <c r="AU1367" s="88"/>
      <c r="AV1367" s="88"/>
      <c r="AW1367" s="88"/>
      <c r="AX1367" s="88"/>
      <c r="AY1367" s="88"/>
      <c r="AZ1367" s="88"/>
      <c r="BA1367" s="88"/>
      <c r="BB1367" s="88"/>
      <c r="BC1367" s="88"/>
      <c r="BD1367" s="88"/>
      <c r="BE1367" s="88"/>
      <c r="BF1367" s="88"/>
      <c r="BG1367" s="88"/>
      <c r="BH1367" s="88"/>
      <c r="BI1367" s="88"/>
      <c r="BJ1367" s="88"/>
      <c r="BK1367" s="88"/>
      <c r="BL1367" s="88"/>
      <c r="BM1367" s="88"/>
      <c r="BN1367" s="88"/>
      <c r="BO1367" s="88"/>
      <c r="BP1367" s="88"/>
      <c r="BQ1367" s="88"/>
      <c r="BR1367" s="88"/>
      <c r="BS1367" s="88"/>
      <c r="BT1367" s="88"/>
      <c r="BU1367" s="88"/>
      <c r="BV1367" s="88"/>
      <c r="BW1367" s="88"/>
      <c r="BX1367" s="88"/>
      <c r="BY1367" s="88"/>
      <c r="BZ1367" s="88"/>
      <c r="CA1367" s="88"/>
      <c r="CB1367" s="88"/>
      <c r="CC1367" s="88"/>
      <c r="CD1367" s="88"/>
      <c r="CE1367" s="88"/>
      <c r="CF1367" s="88"/>
      <c r="CG1367" s="88"/>
      <c r="CH1367" s="88"/>
      <c r="CI1367" s="88"/>
      <c r="CJ1367" s="88"/>
      <c r="CK1367" s="88"/>
      <c r="CL1367" s="88"/>
      <c r="CM1367" s="88"/>
      <c r="CN1367" s="88"/>
      <c r="CO1367" s="88"/>
      <c r="CP1367" s="88"/>
      <c r="CQ1367" s="88"/>
      <c r="CR1367" s="88"/>
      <c r="CS1367" s="88"/>
      <c r="CT1367" s="88"/>
      <c r="CU1367" s="88"/>
      <c r="CV1367" s="88"/>
      <c r="CW1367" s="88"/>
      <c r="CX1367" s="88"/>
      <c r="CY1367" s="88"/>
      <c r="CZ1367" s="88"/>
      <c r="DA1367" s="88"/>
      <c r="DB1367" s="88"/>
      <c r="DC1367" s="88"/>
      <c r="DD1367" s="88"/>
      <c r="DE1367" s="88"/>
      <c r="DF1367" s="88"/>
      <c r="DG1367" s="88"/>
      <c r="DH1367" s="88"/>
      <c r="DI1367" s="88"/>
      <c r="DJ1367" s="88"/>
      <c r="DK1367" s="88"/>
      <c r="DL1367" s="88"/>
      <c r="DM1367" s="88"/>
      <c r="DN1367" s="88"/>
      <c r="DO1367" s="88"/>
      <c r="DP1367" s="88"/>
      <c r="DQ1367" s="88"/>
      <c r="DR1367" s="88"/>
      <c r="DS1367" s="88"/>
      <c r="DT1367" s="88"/>
      <c r="DU1367" s="88"/>
      <c r="DV1367" s="88"/>
      <c r="DW1367" s="88"/>
      <c r="DX1367" s="88"/>
      <c r="DY1367" s="88"/>
      <c r="DZ1367" s="88"/>
      <c r="EA1367" s="88"/>
      <c r="EB1367" s="88"/>
      <c r="EC1367" s="88"/>
      <c r="ED1367" s="88"/>
      <c r="EE1367" s="88"/>
      <c r="EF1367" s="88"/>
      <c r="EG1367" s="88"/>
      <c r="EH1367" s="88"/>
      <c r="EI1367" s="88"/>
      <c r="EJ1367" s="88"/>
      <c r="EK1367" s="88"/>
      <c r="EL1367" s="88"/>
      <c r="EM1367" s="88"/>
      <c r="EN1367" s="88"/>
      <c r="EO1367" s="88"/>
      <c r="EP1367" s="88"/>
      <c r="EQ1367" s="88"/>
      <c r="ER1367" s="88"/>
      <c r="ES1367" s="88"/>
      <c r="ET1367" s="88"/>
      <c r="EU1367" s="88"/>
      <c r="EV1367" s="88"/>
      <c r="EW1367" s="88"/>
      <c r="EX1367" s="88"/>
      <c r="EY1367" s="88"/>
      <c r="EZ1367" s="88"/>
      <c r="FA1367" s="88"/>
      <c r="FB1367" s="88"/>
      <c r="FC1367" s="88"/>
      <c r="FD1367" s="88"/>
      <c r="FE1367" s="88"/>
      <c r="FF1367" s="88"/>
      <c r="FG1367" s="88"/>
      <c r="FH1367" s="88"/>
      <c r="FI1367" s="88"/>
      <c r="FJ1367" s="88"/>
      <c r="FK1367" s="88"/>
      <c r="FL1367" s="88"/>
      <c r="FM1367" s="88"/>
      <c r="FN1367" s="88"/>
      <c r="FO1367" s="88"/>
      <c r="FP1367" s="88"/>
      <c r="FQ1367" s="88"/>
      <c r="FR1367" s="88"/>
      <c r="FS1367" s="88"/>
      <c r="FT1367" s="88"/>
      <c r="FU1367" s="88"/>
      <c r="FV1367" s="88"/>
      <c r="FW1367" s="88"/>
      <c r="FX1367" s="88"/>
      <c r="FY1367" s="88"/>
      <c r="FZ1367" s="88"/>
      <c r="GA1367" s="88"/>
      <c r="GB1367" s="88"/>
      <c r="GC1367" s="88"/>
      <c r="GD1367" s="88"/>
      <c r="GE1367" s="88"/>
      <c r="GF1367" s="88"/>
      <c r="GG1367" s="88"/>
      <c r="GH1367" s="88"/>
      <c r="GI1367" s="88"/>
      <c r="GJ1367" s="88"/>
      <c r="GK1367" s="88"/>
      <c r="GL1367" s="88"/>
      <c r="GM1367" s="88"/>
      <c r="GN1367" s="88"/>
      <c r="GO1367" s="88"/>
      <c r="GP1367" s="88"/>
      <c r="GQ1367" s="88"/>
      <c r="GR1367" s="88"/>
      <c r="GS1367" s="88"/>
      <c r="GT1367" s="88"/>
      <c r="GU1367" s="88"/>
      <c r="GV1367" s="88"/>
      <c r="GW1367" s="88"/>
      <c r="GX1367" s="88"/>
      <c r="GY1367" s="88"/>
      <c r="GZ1367" s="88"/>
      <c r="HA1367" s="1"/>
      <c r="HB1367" s="1"/>
    </row>
    <row r="1368" spans="1:210">
      <c r="A1368" s="1"/>
      <c r="B1368" s="1"/>
      <c r="C1368" s="1"/>
      <c r="D1368" s="1"/>
      <c r="E1368" s="263"/>
      <c r="F1368" s="48"/>
      <c r="G1368" s="231"/>
      <c r="H1368" s="1"/>
      <c r="I1368" s="1"/>
      <c r="J1368" s="1"/>
      <c r="K1368" s="1"/>
      <c r="L1368" s="1"/>
      <c r="M1368" s="5"/>
      <c r="N1368" s="1"/>
      <c r="O1368" s="1"/>
      <c r="P1368" s="5"/>
      <c r="Q1368" s="1"/>
      <c r="R1368" s="1"/>
      <c r="S1368" s="5"/>
      <c r="T1368" s="7"/>
      <c r="U1368" s="24"/>
      <c r="V1368" s="1"/>
      <c r="W1368" s="3"/>
      <c r="X1368" s="1"/>
      <c r="Y1368" s="5"/>
      <c r="Z1368" s="87"/>
      <c r="AA1368" s="88"/>
      <c r="AB1368" s="88"/>
      <c r="AC1368" s="88"/>
      <c r="AD1368" s="88"/>
      <c r="AE1368" s="88"/>
      <c r="AF1368" s="88"/>
      <c r="AG1368" s="88"/>
      <c r="AH1368" s="88"/>
      <c r="AI1368" s="88"/>
      <c r="AJ1368" s="88"/>
      <c r="AK1368" s="88"/>
      <c r="AL1368" s="88"/>
      <c r="AM1368" s="88"/>
      <c r="AN1368" s="88"/>
      <c r="AO1368" s="88"/>
      <c r="AP1368" s="88"/>
      <c r="AQ1368" s="88"/>
      <c r="AR1368" s="88"/>
      <c r="AS1368" s="88"/>
      <c r="AT1368" s="88"/>
      <c r="AU1368" s="88"/>
      <c r="AV1368" s="88"/>
      <c r="AW1368" s="88"/>
      <c r="AX1368" s="88"/>
      <c r="AY1368" s="88"/>
      <c r="AZ1368" s="88"/>
      <c r="BA1368" s="88"/>
      <c r="BB1368" s="88"/>
      <c r="BC1368" s="88"/>
      <c r="BD1368" s="88"/>
      <c r="BE1368" s="88"/>
      <c r="BF1368" s="88"/>
      <c r="BG1368" s="88"/>
      <c r="BH1368" s="88"/>
      <c r="BI1368" s="88"/>
      <c r="BJ1368" s="88"/>
      <c r="BK1368" s="88"/>
      <c r="BL1368" s="88"/>
      <c r="BM1368" s="88"/>
      <c r="BN1368" s="88"/>
      <c r="BO1368" s="88"/>
      <c r="BP1368" s="88"/>
      <c r="BQ1368" s="88"/>
      <c r="BR1368" s="88"/>
      <c r="BS1368" s="88"/>
      <c r="BT1368" s="88"/>
      <c r="BU1368" s="88"/>
      <c r="BV1368" s="88"/>
      <c r="BW1368" s="88"/>
      <c r="BX1368" s="88"/>
      <c r="BY1368" s="88"/>
      <c r="BZ1368" s="88"/>
      <c r="CA1368" s="88"/>
      <c r="CB1368" s="88"/>
      <c r="CC1368" s="88"/>
      <c r="CD1368" s="88"/>
      <c r="CE1368" s="88"/>
      <c r="CF1368" s="88"/>
      <c r="CG1368" s="88"/>
      <c r="CH1368" s="88"/>
      <c r="CI1368" s="88"/>
      <c r="CJ1368" s="88"/>
      <c r="CK1368" s="88"/>
      <c r="CL1368" s="88"/>
      <c r="CM1368" s="88"/>
      <c r="CN1368" s="88"/>
      <c r="CO1368" s="88"/>
      <c r="CP1368" s="88"/>
      <c r="CQ1368" s="88"/>
      <c r="CR1368" s="88"/>
      <c r="CS1368" s="88"/>
      <c r="CT1368" s="88"/>
      <c r="CU1368" s="88"/>
      <c r="CV1368" s="88"/>
      <c r="CW1368" s="88"/>
      <c r="CX1368" s="88"/>
      <c r="CY1368" s="88"/>
      <c r="CZ1368" s="88"/>
      <c r="DA1368" s="88"/>
      <c r="DB1368" s="88"/>
      <c r="DC1368" s="88"/>
      <c r="DD1368" s="88"/>
      <c r="DE1368" s="88"/>
      <c r="DF1368" s="88"/>
      <c r="DG1368" s="88"/>
      <c r="DH1368" s="88"/>
      <c r="DI1368" s="88"/>
      <c r="DJ1368" s="88"/>
      <c r="DK1368" s="88"/>
      <c r="DL1368" s="88"/>
      <c r="DM1368" s="88"/>
      <c r="DN1368" s="88"/>
      <c r="DO1368" s="88"/>
      <c r="DP1368" s="88"/>
      <c r="DQ1368" s="88"/>
      <c r="DR1368" s="88"/>
      <c r="DS1368" s="88"/>
      <c r="DT1368" s="88"/>
      <c r="DU1368" s="88"/>
      <c r="DV1368" s="88"/>
      <c r="DW1368" s="88"/>
      <c r="DX1368" s="88"/>
      <c r="DY1368" s="88"/>
      <c r="DZ1368" s="88"/>
      <c r="EA1368" s="88"/>
      <c r="EB1368" s="88"/>
      <c r="EC1368" s="88"/>
      <c r="ED1368" s="88"/>
      <c r="EE1368" s="88"/>
      <c r="EF1368" s="88"/>
      <c r="EG1368" s="88"/>
      <c r="EH1368" s="88"/>
      <c r="EI1368" s="88"/>
      <c r="EJ1368" s="88"/>
      <c r="EK1368" s="88"/>
      <c r="EL1368" s="88"/>
      <c r="EM1368" s="88"/>
      <c r="EN1368" s="88"/>
      <c r="EO1368" s="88"/>
      <c r="EP1368" s="88"/>
      <c r="EQ1368" s="88"/>
      <c r="ER1368" s="88"/>
      <c r="ES1368" s="88"/>
      <c r="ET1368" s="88"/>
      <c r="EU1368" s="88"/>
      <c r="EV1368" s="88"/>
      <c r="EW1368" s="88"/>
      <c r="EX1368" s="88"/>
      <c r="EY1368" s="88"/>
      <c r="EZ1368" s="88"/>
      <c r="FA1368" s="88"/>
      <c r="FB1368" s="88"/>
      <c r="FC1368" s="88"/>
      <c r="FD1368" s="88"/>
      <c r="FE1368" s="88"/>
      <c r="FF1368" s="88"/>
      <c r="FG1368" s="88"/>
      <c r="FH1368" s="88"/>
      <c r="FI1368" s="88"/>
      <c r="FJ1368" s="88"/>
      <c r="FK1368" s="88"/>
      <c r="FL1368" s="88"/>
      <c r="FM1368" s="88"/>
      <c r="FN1368" s="88"/>
      <c r="FO1368" s="88"/>
      <c r="FP1368" s="88"/>
      <c r="FQ1368" s="88"/>
      <c r="FR1368" s="88"/>
      <c r="FS1368" s="88"/>
      <c r="FT1368" s="88"/>
      <c r="FU1368" s="88"/>
      <c r="FV1368" s="88"/>
      <c r="FW1368" s="88"/>
      <c r="FX1368" s="88"/>
      <c r="FY1368" s="88"/>
      <c r="FZ1368" s="88"/>
      <c r="GA1368" s="88"/>
      <c r="GB1368" s="88"/>
      <c r="GC1368" s="88"/>
      <c r="GD1368" s="88"/>
      <c r="GE1368" s="88"/>
      <c r="GF1368" s="88"/>
      <c r="GG1368" s="88"/>
      <c r="GH1368" s="88"/>
      <c r="GI1368" s="88"/>
      <c r="GJ1368" s="88"/>
      <c r="GK1368" s="88"/>
      <c r="GL1368" s="88"/>
      <c r="GM1368" s="88"/>
      <c r="GN1368" s="88"/>
      <c r="GO1368" s="88"/>
      <c r="GP1368" s="88"/>
      <c r="GQ1368" s="88"/>
      <c r="GR1368" s="88"/>
      <c r="GS1368" s="88"/>
      <c r="GT1368" s="88"/>
      <c r="GU1368" s="88"/>
      <c r="GV1368" s="88"/>
      <c r="GW1368" s="88"/>
      <c r="GX1368" s="88"/>
      <c r="GY1368" s="88"/>
      <c r="GZ1368" s="88"/>
      <c r="HA1368" s="1"/>
      <c r="HB1368" s="1"/>
    </row>
    <row r="1369" spans="1:210">
      <c r="A1369" s="1"/>
      <c r="B1369" s="1"/>
      <c r="C1369" s="1"/>
      <c r="D1369" s="1"/>
      <c r="E1369" s="263"/>
      <c r="F1369" s="48"/>
      <c r="G1369" s="231"/>
      <c r="H1369" s="1"/>
      <c r="I1369" s="1"/>
      <c r="J1369" s="1"/>
      <c r="K1369" s="1"/>
      <c r="L1369" s="1"/>
      <c r="M1369" s="5"/>
      <c r="N1369" s="1"/>
      <c r="O1369" s="1"/>
      <c r="P1369" s="5"/>
      <c r="Q1369" s="1"/>
      <c r="R1369" s="1"/>
      <c r="S1369" s="5"/>
      <c r="T1369" s="7"/>
      <c r="U1369" s="24"/>
      <c r="V1369" s="1"/>
      <c r="W1369" s="3"/>
      <c r="X1369" s="1"/>
      <c r="Y1369" s="5"/>
      <c r="Z1369" s="87"/>
      <c r="AA1369" s="88"/>
      <c r="AB1369" s="88"/>
      <c r="AC1369" s="88"/>
      <c r="AD1369" s="88"/>
      <c r="AE1369" s="88"/>
      <c r="AF1369" s="88"/>
      <c r="AG1369" s="88"/>
      <c r="AH1369" s="88"/>
      <c r="AI1369" s="88"/>
      <c r="AJ1369" s="88"/>
      <c r="AK1369" s="88"/>
      <c r="AL1369" s="88"/>
      <c r="AM1369" s="88"/>
      <c r="AN1369" s="88"/>
      <c r="AO1369" s="88"/>
      <c r="AP1369" s="88"/>
      <c r="AQ1369" s="88"/>
      <c r="AR1369" s="88"/>
      <c r="AS1369" s="88"/>
      <c r="AT1369" s="88"/>
      <c r="AU1369" s="88"/>
      <c r="AV1369" s="88"/>
      <c r="AW1369" s="88"/>
      <c r="AX1369" s="88"/>
      <c r="AY1369" s="88"/>
      <c r="AZ1369" s="88"/>
      <c r="BA1369" s="88"/>
      <c r="BB1369" s="88"/>
      <c r="BC1369" s="88"/>
      <c r="BD1369" s="88"/>
      <c r="BE1369" s="88"/>
      <c r="BF1369" s="88"/>
      <c r="BG1369" s="88"/>
      <c r="BH1369" s="88"/>
      <c r="BI1369" s="88"/>
      <c r="BJ1369" s="88"/>
      <c r="BK1369" s="88"/>
      <c r="BL1369" s="88"/>
      <c r="BM1369" s="88"/>
      <c r="BN1369" s="88"/>
      <c r="BO1369" s="88"/>
      <c r="BP1369" s="88"/>
      <c r="BQ1369" s="88"/>
      <c r="BR1369" s="88"/>
      <c r="BS1369" s="88"/>
      <c r="BT1369" s="88"/>
      <c r="BU1369" s="88"/>
      <c r="BV1369" s="88"/>
      <c r="BW1369" s="88"/>
      <c r="BX1369" s="88"/>
      <c r="BY1369" s="88"/>
      <c r="BZ1369" s="88"/>
      <c r="CA1369" s="88"/>
      <c r="CB1369" s="88"/>
      <c r="CC1369" s="88"/>
      <c r="CD1369" s="88"/>
      <c r="CE1369" s="88"/>
      <c r="CF1369" s="88"/>
      <c r="CG1369" s="88"/>
      <c r="CH1369" s="88"/>
      <c r="CI1369" s="88"/>
      <c r="CJ1369" s="88"/>
      <c r="CK1369" s="88"/>
      <c r="CL1369" s="88"/>
      <c r="CM1369" s="88"/>
      <c r="CN1369" s="88"/>
      <c r="CO1369" s="88"/>
      <c r="CP1369" s="88"/>
      <c r="CQ1369" s="88"/>
      <c r="CR1369" s="88"/>
      <c r="CS1369" s="88"/>
      <c r="CT1369" s="88"/>
      <c r="CU1369" s="88"/>
      <c r="CV1369" s="88"/>
      <c r="CW1369" s="88"/>
      <c r="CX1369" s="88"/>
      <c r="CY1369" s="88"/>
      <c r="CZ1369" s="88"/>
      <c r="DA1369" s="88"/>
      <c r="DB1369" s="88"/>
      <c r="DC1369" s="88"/>
      <c r="DD1369" s="88"/>
      <c r="DE1369" s="88"/>
      <c r="DF1369" s="88"/>
      <c r="DG1369" s="88"/>
      <c r="DH1369" s="88"/>
      <c r="DI1369" s="88"/>
      <c r="DJ1369" s="88"/>
      <c r="DK1369" s="88"/>
      <c r="DL1369" s="88"/>
      <c r="DM1369" s="88"/>
      <c r="DN1369" s="88"/>
      <c r="DO1369" s="88"/>
      <c r="DP1369" s="88"/>
      <c r="DQ1369" s="88"/>
      <c r="DR1369" s="88"/>
      <c r="DS1369" s="88"/>
      <c r="DT1369" s="88"/>
      <c r="DU1369" s="88"/>
      <c r="DV1369" s="88"/>
      <c r="DW1369" s="88"/>
      <c r="DX1369" s="88"/>
      <c r="DY1369" s="88"/>
      <c r="DZ1369" s="88"/>
      <c r="EA1369" s="88"/>
      <c r="EB1369" s="88"/>
      <c r="EC1369" s="88"/>
      <c r="ED1369" s="88"/>
      <c r="EE1369" s="88"/>
      <c r="EF1369" s="88"/>
      <c r="EG1369" s="88"/>
      <c r="EH1369" s="88"/>
      <c r="EI1369" s="88"/>
      <c r="EJ1369" s="88"/>
      <c r="EK1369" s="88"/>
      <c r="EL1369" s="88"/>
      <c r="EM1369" s="88"/>
      <c r="EN1369" s="88"/>
      <c r="EO1369" s="88"/>
      <c r="EP1369" s="88"/>
      <c r="EQ1369" s="88"/>
      <c r="ER1369" s="88"/>
      <c r="ES1369" s="88"/>
      <c r="ET1369" s="88"/>
      <c r="EU1369" s="88"/>
      <c r="EV1369" s="88"/>
      <c r="EW1369" s="88"/>
      <c r="EX1369" s="88"/>
      <c r="EY1369" s="88"/>
      <c r="EZ1369" s="88"/>
      <c r="FA1369" s="88"/>
      <c r="FB1369" s="88"/>
      <c r="FC1369" s="88"/>
      <c r="FD1369" s="88"/>
      <c r="FE1369" s="88"/>
      <c r="FF1369" s="88"/>
      <c r="FG1369" s="88"/>
      <c r="FH1369" s="88"/>
      <c r="FI1369" s="88"/>
      <c r="FJ1369" s="88"/>
      <c r="FK1369" s="88"/>
      <c r="FL1369" s="88"/>
      <c r="FM1369" s="88"/>
      <c r="FN1369" s="88"/>
      <c r="FO1369" s="88"/>
      <c r="FP1369" s="88"/>
      <c r="FQ1369" s="88"/>
      <c r="FR1369" s="88"/>
      <c r="FS1369" s="88"/>
      <c r="FT1369" s="88"/>
      <c r="FU1369" s="88"/>
      <c r="FV1369" s="88"/>
      <c r="FW1369" s="88"/>
      <c r="FX1369" s="88"/>
      <c r="FY1369" s="88"/>
      <c r="FZ1369" s="88"/>
      <c r="GA1369" s="88"/>
      <c r="GB1369" s="88"/>
      <c r="GC1369" s="88"/>
      <c r="GD1369" s="88"/>
      <c r="GE1369" s="88"/>
      <c r="GF1369" s="88"/>
      <c r="GG1369" s="88"/>
      <c r="GH1369" s="88"/>
      <c r="GI1369" s="88"/>
      <c r="GJ1369" s="88"/>
      <c r="GK1369" s="88"/>
      <c r="GL1369" s="88"/>
      <c r="GM1369" s="88"/>
      <c r="GN1369" s="88"/>
      <c r="GO1369" s="88"/>
      <c r="GP1369" s="88"/>
      <c r="GQ1369" s="88"/>
      <c r="GR1369" s="88"/>
      <c r="GS1369" s="88"/>
      <c r="GT1369" s="88"/>
      <c r="GU1369" s="88"/>
      <c r="GV1369" s="88"/>
      <c r="GW1369" s="88"/>
      <c r="GX1369" s="88"/>
      <c r="GY1369" s="88"/>
      <c r="GZ1369" s="88"/>
      <c r="HA1369" s="1"/>
      <c r="HB1369" s="1"/>
    </row>
    <row r="1370" spans="1:210">
      <c r="A1370" s="1"/>
      <c r="B1370" s="1"/>
      <c r="C1370" s="1"/>
      <c r="D1370" s="1"/>
      <c r="E1370" s="263"/>
      <c r="F1370" s="48"/>
      <c r="G1370" s="231"/>
      <c r="H1370" s="1"/>
      <c r="I1370" s="1"/>
      <c r="J1370" s="1"/>
      <c r="K1370" s="1"/>
      <c r="L1370" s="1"/>
      <c r="M1370" s="5"/>
      <c r="N1370" s="1"/>
      <c r="O1370" s="1"/>
      <c r="P1370" s="5"/>
      <c r="Q1370" s="1"/>
      <c r="R1370" s="1"/>
      <c r="S1370" s="5"/>
      <c r="T1370" s="7"/>
      <c r="U1370" s="24"/>
      <c r="V1370" s="1"/>
      <c r="W1370" s="3"/>
      <c r="X1370" s="1"/>
      <c r="Y1370" s="5"/>
      <c r="Z1370" s="87"/>
      <c r="AA1370" s="88"/>
      <c r="AB1370" s="88"/>
      <c r="AC1370" s="88"/>
      <c r="AD1370" s="88"/>
      <c r="AE1370" s="88"/>
      <c r="AF1370" s="88"/>
      <c r="AG1370" s="88"/>
      <c r="AH1370" s="88"/>
      <c r="AI1370" s="88"/>
      <c r="AJ1370" s="88"/>
      <c r="AK1370" s="88"/>
      <c r="AL1370" s="88"/>
      <c r="AM1370" s="88"/>
      <c r="AN1370" s="88"/>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c r="CZ1370" s="88"/>
      <c r="DA1370" s="88"/>
      <c r="DB1370" s="88"/>
      <c r="DC1370" s="88"/>
      <c r="DD1370" s="88"/>
      <c r="DE1370" s="88"/>
      <c r="DF1370" s="88"/>
      <c r="DG1370" s="88"/>
      <c r="DH1370" s="88"/>
      <c r="DI1370" s="88"/>
      <c r="DJ1370" s="88"/>
      <c r="DK1370" s="88"/>
      <c r="DL1370" s="88"/>
      <c r="DM1370" s="88"/>
      <c r="DN1370" s="88"/>
      <c r="DO1370" s="88"/>
      <c r="DP1370" s="88"/>
      <c r="DQ1370" s="88"/>
      <c r="DR1370" s="88"/>
      <c r="DS1370" s="88"/>
      <c r="DT1370" s="88"/>
      <c r="DU1370" s="88"/>
      <c r="DV1370" s="88"/>
      <c r="DW1370" s="88"/>
      <c r="DX1370" s="88"/>
      <c r="DY1370" s="88"/>
      <c r="DZ1370" s="88"/>
      <c r="EA1370" s="88"/>
      <c r="EB1370" s="88"/>
      <c r="EC1370" s="88"/>
      <c r="ED1370" s="88"/>
      <c r="EE1370" s="88"/>
      <c r="EF1370" s="88"/>
      <c r="EG1370" s="88"/>
      <c r="EH1370" s="88"/>
      <c r="EI1370" s="88"/>
      <c r="EJ1370" s="88"/>
      <c r="EK1370" s="88"/>
      <c r="EL1370" s="88"/>
      <c r="EM1370" s="88"/>
      <c r="EN1370" s="88"/>
      <c r="EO1370" s="88"/>
      <c r="EP1370" s="88"/>
      <c r="EQ1370" s="88"/>
      <c r="ER1370" s="88"/>
      <c r="ES1370" s="88"/>
      <c r="ET1370" s="88"/>
      <c r="EU1370" s="88"/>
      <c r="EV1370" s="88"/>
      <c r="EW1370" s="88"/>
      <c r="EX1370" s="88"/>
      <c r="EY1370" s="88"/>
      <c r="EZ1370" s="88"/>
      <c r="FA1370" s="88"/>
      <c r="FB1370" s="88"/>
      <c r="FC1370" s="88"/>
      <c r="FD1370" s="88"/>
      <c r="FE1370" s="88"/>
      <c r="FF1370" s="88"/>
      <c r="FG1370" s="88"/>
      <c r="FH1370" s="88"/>
      <c r="FI1370" s="88"/>
      <c r="FJ1370" s="88"/>
      <c r="FK1370" s="88"/>
      <c r="FL1370" s="88"/>
      <c r="FM1370" s="88"/>
      <c r="FN1370" s="88"/>
      <c r="FO1370" s="88"/>
      <c r="FP1370" s="88"/>
      <c r="FQ1370" s="88"/>
      <c r="FR1370" s="88"/>
      <c r="FS1370" s="88"/>
      <c r="FT1370" s="88"/>
      <c r="FU1370" s="88"/>
      <c r="FV1370" s="88"/>
      <c r="FW1370" s="88"/>
      <c r="FX1370" s="88"/>
      <c r="FY1370" s="88"/>
      <c r="FZ1370" s="88"/>
      <c r="GA1370" s="88"/>
      <c r="GB1370" s="88"/>
      <c r="GC1370" s="88"/>
      <c r="GD1370" s="88"/>
      <c r="GE1370" s="88"/>
      <c r="GF1370" s="88"/>
      <c r="GG1370" s="88"/>
      <c r="GH1370" s="88"/>
      <c r="GI1370" s="88"/>
      <c r="GJ1370" s="88"/>
      <c r="GK1370" s="88"/>
      <c r="GL1370" s="88"/>
      <c r="GM1370" s="88"/>
      <c r="GN1370" s="88"/>
      <c r="GO1370" s="88"/>
      <c r="GP1370" s="88"/>
      <c r="GQ1370" s="88"/>
      <c r="GR1370" s="88"/>
      <c r="GS1370" s="88"/>
      <c r="GT1370" s="88"/>
      <c r="GU1370" s="88"/>
      <c r="GV1370" s="88"/>
      <c r="GW1370" s="88"/>
      <c r="GX1370" s="88"/>
      <c r="GY1370" s="88"/>
      <c r="GZ1370" s="88"/>
      <c r="HA1370" s="1"/>
      <c r="HB1370" s="1"/>
    </row>
    <row r="1371" spans="1:210">
      <c r="A1371" s="1"/>
      <c r="B1371" s="1"/>
      <c r="C1371" s="1"/>
      <c r="D1371" s="1"/>
      <c r="E1371" s="263"/>
      <c r="F1371" s="48"/>
      <c r="G1371" s="231"/>
      <c r="H1371" s="1"/>
      <c r="I1371" s="1"/>
      <c r="J1371" s="1"/>
      <c r="K1371" s="1"/>
      <c r="L1371" s="1"/>
      <c r="M1371" s="5"/>
      <c r="N1371" s="1"/>
      <c r="O1371" s="1"/>
      <c r="P1371" s="5"/>
      <c r="Q1371" s="1"/>
      <c r="R1371" s="1"/>
      <c r="S1371" s="5"/>
      <c r="T1371" s="7"/>
      <c r="U1371" s="24"/>
      <c r="V1371" s="1"/>
      <c r="W1371" s="3"/>
      <c r="X1371" s="1"/>
      <c r="Y1371" s="5"/>
      <c r="Z1371" s="87"/>
      <c r="AA1371" s="88"/>
      <c r="AB1371" s="88"/>
      <c r="AC1371" s="88"/>
      <c r="AD1371" s="88"/>
      <c r="AE1371" s="88"/>
      <c r="AF1371" s="88"/>
      <c r="AG1371" s="88"/>
      <c r="AH1371" s="88"/>
      <c r="AI1371" s="88"/>
      <c r="AJ1371" s="88"/>
      <c r="AK1371" s="88"/>
      <c r="AL1371" s="88"/>
      <c r="AM1371" s="88"/>
      <c r="AN1371" s="88"/>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c r="CZ1371" s="88"/>
      <c r="DA1371" s="88"/>
      <c r="DB1371" s="88"/>
      <c r="DC1371" s="88"/>
      <c r="DD1371" s="88"/>
      <c r="DE1371" s="88"/>
      <c r="DF1371" s="88"/>
      <c r="DG1371" s="88"/>
      <c r="DH1371" s="88"/>
      <c r="DI1371" s="88"/>
      <c r="DJ1371" s="88"/>
      <c r="DK1371" s="88"/>
      <c r="DL1371" s="88"/>
      <c r="DM1371" s="88"/>
      <c r="DN1371" s="88"/>
      <c r="DO1371" s="88"/>
      <c r="DP1371" s="88"/>
      <c r="DQ1371" s="88"/>
      <c r="DR1371" s="88"/>
      <c r="DS1371" s="88"/>
      <c r="DT1371" s="88"/>
      <c r="DU1371" s="88"/>
      <c r="DV1371" s="88"/>
      <c r="DW1371" s="88"/>
      <c r="DX1371" s="88"/>
      <c r="DY1371" s="88"/>
      <c r="DZ1371" s="88"/>
      <c r="EA1371" s="88"/>
      <c r="EB1371" s="88"/>
      <c r="EC1371" s="88"/>
      <c r="ED1371" s="88"/>
      <c r="EE1371" s="88"/>
      <c r="EF1371" s="88"/>
      <c r="EG1371" s="88"/>
      <c r="EH1371" s="88"/>
      <c r="EI1371" s="88"/>
      <c r="EJ1371" s="88"/>
      <c r="EK1371" s="88"/>
      <c r="EL1371" s="88"/>
      <c r="EM1371" s="88"/>
      <c r="EN1371" s="88"/>
      <c r="EO1371" s="88"/>
      <c r="EP1371" s="88"/>
      <c r="EQ1371" s="88"/>
      <c r="ER1371" s="88"/>
      <c r="ES1371" s="88"/>
      <c r="ET1371" s="88"/>
      <c r="EU1371" s="88"/>
      <c r="EV1371" s="88"/>
      <c r="EW1371" s="88"/>
      <c r="EX1371" s="88"/>
      <c r="EY1371" s="88"/>
      <c r="EZ1371" s="88"/>
      <c r="FA1371" s="88"/>
      <c r="FB1371" s="88"/>
      <c r="FC1371" s="88"/>
      <c r="FD1371" s="88"/>
      <c r="FE1371" s="88"/>
      <c r="FF1371" s="88"/>
      <c r="FG1371" s="88"/>
      <c r="FH1371" s="88"/>
      <c r="FI1371" s="88"/>
      <c r="FJ1371" s="88"/>
      <c r="FK1371" s="88"/>
      <c r="FL1371" s="88"/>
      <c r="FM1371" s="88"/>
      <c r="FN1371" s="88"/>
      <c r="FO1371" s="88"/>
      <c r="FP1371" s="88"/>
      <c r="FQ1371" s="88"/>
      <c r="FR1371" s="88"/>
      <c r="FS1371" s="88"/>
      <c r="FT1371" s="88"/>
      <c r="FU1371" s="88"/>
      <c r="FV1371" s="88"/>
      <c r="FW1371" s="88"/>
      <c r="FX1371" s="88"/>
      <c r="FY1371" s="88"/>
      <c r="FZ1371" s="88"/>
      <c r="GA1371" s="88"/>
      <c r="GB1371" s="88"/>
      <c r="GC1371" s="88"/>
      <c r="GD1371" s="88"/>
      <c r="GE1371" s="88"/>
      <c r="GF1371" s="88"/>
      <c r="GG1371" s="88"/>
      <c r="GH1371" s="88"/>
      <c r="GI1371" s="88"/>
      <c r="GJ1371" s="88"/>
      <c r="GK1371" s="88"/>
      <c r="GL1371" s="88"/>
      <c r="GM1371" s="88"/>
      <c r="GN1371" s="88"/>
      <c r="GO1371" s="88"/>
      <c r="GP1371" s="88"/>
      <c r="GQ1371" s="88"/>
      <c r="GR1371" s="88"/>
      <c r="GS1371" s="88"/>
      <c r="GT1371" s="88"/>
      <c r="GU1371" s="88"/>
      <c r="GV1371" s="88"/>
      <c r="GW1371" s="88"/>
      <c r="GX1371" s="88"/>
      <c r="GY1371" s="88"/>
      <c r="GZ1371" s="88"/>
      <c r="HA1371" s="1"/>
      <c r="HB1371" s="1"/>
    </row>
    <row r="1372" spans="1:210">
      <c r="A1372" s="1"/>
      <c r="B1372" s="1"/>
      <c r="C1372" s="1"/>
      <c r="D1372" s="1"/>
      <c r="E1372" s="263"/>
      <c r="F1372" s="48"/>
      <c r="G1372" s="231"/>
      <c r="H1372" s="1"/>
      <c r="I1372" s="1"/>
      <c r="J1372" s="1"/>
      <c r="K1372" s="1"/>
      <c r="L1372" s="1"/>
      <c r="M1372" s="5"/>
      <c r="N1372" s="1"/>
      <c r="O1372" s="1"/>
      <c r="P1372" s="5"/>
      <c r="Q1372" s="1"/>
      <c r="R1372" s="1"/>
      <c r="S1372" s="5"/>
      <c r="T1372" s="7"/>
      <c r="U1372" s="24"/>
      <c r="V1372" s="1"/>
      <c r="W1372" s="3"/>
      <c r="X1372" s="1"/>
      <c r="Y1372" s="5"/>
      <c r="Z1372" s="87"/>
      <c r="AA1372" s="88"/>
      <c r="AB1372" s="88"/>
      <c r="AC1372" s="88"/>
      <c r="AD1372" s="88"/>
      <c r="AE1372" s="88"/>
      <c r="AF1372" s="88"/>
      <c r="AG1372" s="88"/>
      <c r="AH1372" s="88"/>
      <c r="AI1372" s="88"/>
      <c r="AJ1372" s="88"/>
      <c r="AK1372" s="88"/>
      <c r="AL1372" s="88"/>
      <c r="AM1372" s="88"/>
      <c r="AN1372" s="88"/>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c r="CZ1372" s="88"/>
      <c r="DA1372" s="88"/>
      <c r="DB1372" s="88"/>
      <c r="DC1372" s="88"/>
      <c r="DD1372" s="88"/>
      <c r="DE1372" s="88"/>
      <c r="DF1372" s="88"/>
      <c r="DG1372" s="88"/>
      <c r="DH1372" s="88"/>
      <c r="DI1372" s="88"/>
      <c r="DJ1372" s="88"/>
      <c r="DK1372" s="88"/>
      <c r="DL1372" s="88"/>
      <c r="DM1372" s="88"/>
      <c r="DN1372" s="88"/>
      <c r="DO1372" s="88"/>
      <c r="DP1372" s="88"/>
      <c r="DQ1372" s="88"/>
      <c r="DR1372" s="88"/>
      <c r="DS1372" s="88"/>
      <c r="DT1372" s="88"/>
      <c r="DU1372" s="88"/>
      <c r="DV1372" s="88"/>
      <c r="DW1372" s="88"/>
      <c r="DX1372" s="88"/>
      <c r="DY1372" s="88"/>
      <c r="DZ1372" s="88"/>
      <c r="EA1372" s="88"/>
      <c r="EB1372" s="88"/>
      <c r="EC1372" s="88"/>
      <c r="ED1372" s="88"/>
      <c r="EE1372" s="88"/>
      <c r="EF1372" s="88"/>
      <c r="EG1372" s="88"/>
      <c r="EH1372" s="88"/>
      <c r="EI1372" s="88"/>
      <c r="EJ1372" s="88"/>
      <c r="EK1372" s="88"/>
      <c r="EL1372" s="88"/>
      <c r="EM1372" s="88"/>
      <c r="EN1372" s="88"/>
      <c r="EO1372" s="88"/>
      <c r="EP1372" s="88"/>
      <c r="EQ1372" s="88"/>
      <c r="ER1372" s="88"/>
      <c r="ES1372" s="88"/>
      <c r="ET1372" s="88"/>
      <c r="EU1372" s="88"/>
      <c r="EV1372" s="88"/>
      <c r="EW1372" s="88"/>
      <c r="EX1372" s="88"/>
      <c r="EY1372" s="88"/>
      <c r="EZ1372" s="88"/>
      <c r="FA1372" s="88"/>
      <c r="FB1372" s="88"/>
      <c r="FC1372" s="88"/>
      <c r="FD1372" s="88"/>
      <c r="FE1372" s="88"/>
      <c r="FF1372" s="88"/>
      <c r="FG1372" s="88"/>
      <c r="FH1372" s="88"/>
      <c r="FI1372" s="88"/>
      <c r="FJ1372" s="88"/>
      <c r="FK1372" s="88"/>
      <c r="FL1372" s="88"/>
      <c r="FM1372" s="88"/>
      <c r="FN1372" s="88"/>
      <c r="FO1372" s="88"/>
      <c r="FP1372" s="88"/>
      <c r="FQ1372" s="88"/>
      <c r="FR1372" s="88"/>
      <c r="FS1372" s="88"/>
      <c r="FT1372" s="88"/>
      <c r="FU1372" s="88"/>
      <c r="FV1372" s="88"/>
      <c r="FW1372" s="88"/>
      <c r="FX1372" s="88"/>
      <c r="FY1372" s="88"/>
      <c r="FZ1372" s="88"/>
      <c r="GA1372" s="88"/>
      <c r="GB1372" s="88"/>
      <c r="GC1372" s="88"/>
      <c r="GD1372" s="88"/>
      <c r="GE1372" s="88"/>
      <c r="GF1372" s="88"/>
      <c r="GG1372" s="88"/>
      <c r="GH1372" s="88"/>
      <c r="GI1372" s="88"/>
      <c r="GJ1372" s="88"/>
      <c r="GK1372" s="88"/>
      <c r="GL1372" s="88"/>
      <c r="GM1372" s="88"/>
      <c r="GN1372" s="88"/>
      <c r="GO1372" s="88"/>
      <c r="GP1372" s="88"/>
      <c r="GQ1372" s="88"/>
      <c r="GR1372" s="88"/>
      <c r="GS1372" s="88"/>
      <c r="GT1372" s="88"/>
      <c r="GU1372" s="88"/>
      <c r="GV1372" s="88"/>
      <c r="GW1372" s="88"/>
      <c r="GX1372" s="88"/>
      <c r="GY1372" s="88"/>
      <c r="GZ1372" s="88"/>
      <c r="HA1372" s="1"/>
      <c r="HB1372" s="1"/>
    </row>
    <row r="1373" spans="1:210">
      <c r="A1373" s="1"/>
      <c r="B1373" s="1"/>
      <c r="C1373" s="1"/>
      <c r="D1373" s="1"/>
      <c r="E1373" s="263"/>
      <c r="F1373" s="48"/>
      <c r="G1373" s="231"/>
      <c r="H1373" s="1"/>
      <c r="I1373" s="1"/>
      <c r="J1373" s="1"/>
      <c r="K1373" s="1"/>
      <c r="L1373" s="1"/>
      <c r="M1373" s="5"/>
      <c r="N1373" s="1"/>
      <c r="O1373" s="1"/>
      <c r="P1373" s="5"/>
      <c r="Q1373" s="1"/>
      <c r="R1373" s="1"/>
      <c r="S1373" s="5"/>
      <c r="T1373" s="7"/>
      <c r="U1373" s="24"/>
      <c r="V1373" s="1"/>
      <c r="W1373" s="3"/>
      <c r="X1373" s="1"/>
      <c r="Y1373" s="5"/>
      <c r="Z1373" s="87"/>
      <c r="AA1373" s="88"/>
      <c r="AB1373" s="88"/>
      <c r="AC1373" s="88"/>
      <c r="AD1373" s="88"/>
      <c r="AE1373" s="88"/>
      <c r="AF1373" s="88"/>
      <c r="AG1373" s="88"/>
      <c r="AH1373" s="88"/>
      <c r="AI1373" s="88"/>
      <c r="AJ1373" s="88"/>
      <c r="AK1373" s="88"/>
      <c r="AL1373" s="88"/>
      <c r="AM1373" s="88"/>
      <c r="AN1373" s="88"/>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c r="CZ1373" s="88"/>
      <c r="DA1373" s="88"/>
      <c r="DB1373" s="88"/>
      <c r="DC1373" s="88"/>
      <c r="DD1373" s="88"/>
      <c r="DE1373" s="88"/>
      <c r="DF1373" s="88"/>
      <c r="DG1373" s="88"/>
      <c r="DH1373" s="88"/>
      <c r="DI1373" s="88"/>
      <c r="DJ1373" s="88"/>
      <c r="DK1373" s="88"/>
      <c r="DL1373" s="88"/>
      <c r="DM1373" s="88"/>
      <c r="DN1373" s="88"/>
      <c r="DO1373" s="88"/>
      <c r="DP1373" s="88"/>
      <c r="DQ1373" s="88"/>
      <c r="DR1373" s="88"/>
      <c r="DS1373" s="88"/>
      <c r="DT1373" s="88"/>
      <c r="DU1373" s="88"/>
      <c r="DV1373" s="88"/>
      <c r="DW1373" s="88"/>
      <c r="DX1373" s="88"/>
      <c r="DY1373" s="88"/>
      <c r="DZ1373" s="88"/>
      <c r="EA1373" s="88"/>
      <c r="EB1373" s="88"/>
      <c r="EC1373" s="88"/>
      <c r="ED1373" s="88"/>
      <c r="EE1373" s="88"/>
      <c r="EF1373" s="88"/>
      <c r="EG1373" s="88"/>
      <c r="EH1373" s="88"/>
      <c r="EI1373" s="88"/>
      <c r="EJ1373" s="88"/>
      <c r="EK1373" s="88"/>
      <c r="EL1373" s="88"/>
      <c r="EM1373" s="88"/>
      <c r="EN1373" s="88"/>
      <c r="EO1373" s="88"/>
      <c r="EP1373" s="88"/>
      <c r="EQ1373" s="88"/>
      <c r="ER1373" s="88"/>
      <c r="ES1373" s="88"/>
      <c r="ET1373" s="88"/>
      <c r="EU1373" s="88"/>
      <c r="EV1373" s="88"/>
      <c r="EW1373" s="88"/>
      <c r="EX1373" s="88"/>
      <c r="EY1373" s="88"/>
      <c r="EZ1373" s="88"/>
      <c r="FA1373" s="88"/>
      <c r="FB1373" s="88"/>
      <c r="FC1373" s="88"/>
      <c r="FD1373" s="88"/>
      <c r="FE1373" s="88"/>
      <c r="FF1373" s="88"/>
      <c r="FG1373" s="88"/>
      <c r="FH1373" s="88"/>
      <c r="FI1373" s="88"/>
      <c r="FJ1373" s="88"/>
      <c r="FK1373" s="88"/>
      <c r="FL1373" s="88"/>
      <c r="FM1373" s="88"/>
      <c r="FN1373" s="88"/>
      <c r="FO1373" s="88"/>
      <c r="FP1373" s="88"/>
      <c r="FQ1373" s="88"/>
      <c r="FR1373" s="88"/>
      <c r="FS1373" s="88"/>
      <c r="FT1373" s="88"/>
      <c r="FU1373" s="88"/>
      <c r="FV1373" s="88"/>
      <c r="FW1373" s="88"/>
      <c r="FX1373" s="88"/>
      <c r="FY1373" s="88"/>
      <c r="FZ1373" s="88"/>
      <c r="GA1373" s="88"/>
      <c r="GB1373" s="88"/>
      <c r="GC1373" s="88"/>
      <c r="GD1373" s="88"/>
      <c r="GE1373" s="88"/>
      <c r="GF1373" s="88"/>
      <c r="GG1373" s="88"/>
      <c r="GH1373" s="88"/>
      <c r="GI1373" s="88"/>
      <c r="GJ1373" s="88"/>
      <c r="GK1373" s="88"/>
      <c r="GL1373" s="88"/>
      <c r="GM1373" s="88"/>
      <c r="GN1373" s="88"/>
      <c r="GO1373" s="88"/>
      <c r="GP1373" s="88"/>
      <c r="GQ1373" s="88"/>
      <c r="GR1373" s="88"/>
      <c r="GS1373" s="88"/>
      <c r="GT1373" s="88"/>
      <c r="GU1373" s="88"/>
      <c r="GV1373" s="88"/>
      <c r="GW1373" s="88"/>
      <c r="GX1373" s="88"/>
      <c r="GY1373" s="88"/>
      <c r="GZ1373" s="88"/>
      <c r="HA1373" s="1"/>
      <c r="HB1373" s="1"/>
    </row>
    <row r="1374" spans="1:210">
      <c r="A1374" s="1"/>
      <c r="B1374" s="1"/>
      <c r="C1374" s="1"/>
      <c r="D1374" s="1"/>
      <c r="E1374" s="263"/>
      <c r="F1374" s="48"/>
      <c r="G1374" s="231"/>
      <c r="H1374" s="1"/>
      <c r="I1374" s="1"/>
      <c r="J1374" s="1"/>
      <c r="K1374" s="1"/>
      <c r="L1374" s="1"/>
      <c r="M1374" s="5"/>
      <c r="N1374" s="1"/>
      <c r="O1374" s="1"/>
      <c r="P1374" s="5"/>
      <c r="Q1374" s="1"/>
      <c r="R1374" s="1"/>
      <c r="S1374" s="5"/>
      <c r="T1374" s="7"/>
      <c r="U1374" s="24"/>
      <c r="V1374" s="1"/>
      <c r="W1374" s="3"/>
      <c r="X1374" s="1"/>
      <c r="Y1374" s="5"/>
      <c r="Z1374" s="87"/>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88"/>
      <c r="ET1374" s="88"/>
      <c r="EU1374" s="88"/>
      <c r="EV1374" s="88"/>
      <c r="EW1374" s="88"/>
      <c r="EX1374" s="88"/>
      <c r="EY1374" s="88"/>
      <c r="EZ1374" s="88"/>
      <c r="FA1374" s="88"/>
      <c r="FB1374" s="88"/>
      <c r="FC1374" s="88"/>
      <c r="FD1374" s="88"/>
      <c r="FE1374" s="88"/>
      <c r="FF1374" s="88"/>
      <c r="FG1374" s="88"/>
      <c r="FH1374" s="88"/>
      <c r="FI1374" s="88"/>
      <c r="FJ1374" s="88"/>
      <c r="FK1374" s="88"/>
      <c r="FL1374" s="88"/>
      <c r="FM1374" s="88"/>
      <c r="FN1374" s="88"/>
      <c r="FO1374" s="88"/>
      <c r="FP1374" s="88"/>
      <c r="FQ1374" s="88"/>
      <c r="FR1374" s="88"/>
      <c r="FS1374" s="88"/>
      <c r="FT1374" s="88"/>
      <c r="FU1374" s="88"/>
      <c r="FV1374" s="88"/>
      <c r="FW1374" s="88"/>
      <c r="FX1374" s="88"/>
      <c r="FY1374" s="88"/>
      <c r="FZ1374" s="88"/>
      <c r="GA1374" s="88"/>
      <c r="GB1374" s="88"/>
      <c r="GC1374" s="88"/>
      <c r="GD1374" s="88"/>
      <c r="GE1374" s="88"/>
      <c r="GF1374" s="88"/>
      <c r="GG1374" s="88"/>
      <c r="GH1374" s="88"/>
      <c r="GI1374" s="88"/>
      <c r="GJ1374" s="88"/>
      <c r="GK1374" s="88"/>
      <c r="GL1374" s="88"/>
      <c r="GM1374" s="88"/>
      <c r="GN1374" s="88"/>
      <c r="GO1374" s="88"/>
      <c r="GP1374" s="88"/>
      <c r="GQ1374" s="88"/>
      <c r="GR1374" s="88"/>
      <c r="GS1374" s="88"/>
      <c r="GT1374" s="88"/>
      <c r="GU1374" s="88"/>
      <c r="GV1374" s="88"/>
      <c r="GW1374" s="88"/>
      <c r="GX1374" s="88"/>
      <c r="GY1374" s="88"/>
      <c r="GZ1374" s="88"/>
      <c r="HA1374" s="1"/>
      <c r="HB1374" s="1"/>
    </row>
    <row r="1375" spans="1:210">
      <c r="A1375" s="1"/>
      <c r="B1375" s="1"/>
      <c r="C1375" s="1"/>
      <c r="D1375" s="1"/>
      <c r="E1375" s="263"/>
      <c r="F1375" s="48"/>
      <c r="G1375" s="231"/>
      <c r="H1375" s="1"/>
      <c r="I1375" s="1"/>
      <c r="J1375" s="1"/>
      <c r="K1375" s="1"/>
      <c r="L1375" s="1"/>
      <c r="M1375" s="5"/>
      <c r="N1375" s="1"/>
      <c r="O1375" s="1"/>
      <c r="P1375" s="5"/>
      <c r="Q1375" s="1"/>
      <c r="R1375" s="1"/>
      <c r="S1375" s="5"/>
      <c r="T1375" s="7"/>
      <c r="U1375" s="24"/>
      <c r="V1375" s="1"/>
      <c r="W1375" s="3"/>
      <c r="X1375" s="1"/>
      <c r="Y1375" s="5"/>
      <c r="Z1375" s="87"/>
      <c r="AA1375" s="88"/>
      <c r="AB1375" s="88"/>
      <c r="AC1375" s="88"/>
      <c r="AD1375" s="88"/>
      <c r="AE1375" s="88"/>
      <c r="AF1375" s="88"/>
      <c r="AG1375" s="88"/>
      <c r="AH1375" s="88"/>
      <c r="AI1375" s="88"/>
      <c r="AJ1375" s="88"/>
      <c r="AK1375" s="88"/>
      <c r="AL1375" s="88"/>
      <c r="AM1375" s="88"/>
      <c r="AN1375" s="88"/>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c r="CZ1375" s="88"/>
      <c r="DA1375" s="88"/>
      <c r="DB1375" s="88"/>
      <c r="DC1375" s="88"/>
      <c r="DD1375" s="88"/>
      <c r="DE1375" s="88"/>
      <c r="DF1375" s="88"/>
      <c r="DG1375" s="88"/>
      <c r="DH1375" s="88"/>
      <c r="DI1375" s="88"/>
      <c r="DJ1375" s="88"/>
      <c r="DK1375" s="88"/>
      <c r="DL1375" s="88"/>
      <c r="DM1375" s="88"/>
      <c r="DN1375" s="88"/>
      <c r="DO1375" s="88"/>
      <c r="DP1375" s="88"/>
      <c r="DQ1375" s="88"/>
      <c r="DR1375" s="88"/>
      <c r="DS1375" s="88"/>
      <c r="DT1375" s="88"/>
      <c r="DU1375" s="88"/>
      <c r="DV1375" s="88"/>
      <c r="DW1375" s="88"/>
      <c r="DX1375" s="88"/>
      <c r="DY1375" s="88"/>
      <c r="DZ1375" s="88"/>
      <c r="EA1375" s="88"/>
      <c r="EB1375" s="88"/>
      <c r="EC1375" s="88"/>
      <c r="ED1375" s="88"/>
      <c r="EE1375" s="88"/>
      <c r="EF1375" s="88"/>
      <c r="EG1375" s="88"/>
      <c r="EH1375" s="88"/>
      <c r="EI1375" s="88"/>
      <c r="EJ1375" s="88"/>
      <c r="EK1375" s="88"/>
      <c r="EL1375" s="88"/>
      <c r="EM1375" s="88"/>
      <c r="EN1375" s="88"/>
      <c r="EO1375" s="88"/>
      <c r="EP1375" s="88"/>
      <c r="EQ1375" s="88"/>
      <c r="ER1375" s="88"/>
      <c r="ES1375" s="88"/>
      <c r="ET1375" s="88"/>
      <c r="EU1375" s="88"/>
      <c r="EV1375" s="88"/>
      <c r="EW1375" s="88"/>
      <c r="EX1375" s="88"/>
      <c r="EY1375" s="88"/>
      <c r="EZ1375" s="88"/>
      <c r="FA1375" s="88"/>
      <c r="FB1375" s="88"/>
      <c r="FC1375" s="88"/>
      <c r="FD1375" s="88"/>
      <c r="FE1375" s="88"/>
      <c r="FF1375" s="88"/>
      <c r="FG1375" s="88"/>
      <c r="FH1375" s="88"/>
      <c r="FI1375" s="88"/>
      <c r="FJ1375" s="88"/>
      <c r="FK1375" s="88"/>
      <c r="FL1375" s="88"/>
      <c r="FM1375" s="88"/>
      <c r="FN1375" s="88"/>
      <c r="FO1375" s="88"/>
      <c r="FP1375" s="88"/>
      <c r="FQ1375" s="88"/>
      <c r="FR1375" s="88"/>
      <c r="FS1375" s="88"/>
      <c r="FT1375" s="88"/>
      <c r="FU1375" s="88"/>
      <c r="FV1375" s="88"/>
      <c r="FW1375" s="88"/>
      <c r="FX1375" s="88"/>
      <c r="FY1375" s="88"/>
      <c r="FZ1375" s="88"/>
      <c r="GA1375" s="88"/>
      <c r="GB1375" s="88"/>
      <c r="GC1375" s="88"/>
      <c r="GD1375" s="88"/>
      <c r="GE1375" s="88"/>
      <c r="GF1375" s="88"/>
      <c r="GG1375" s="88"/>
      <c r="GH1375" s="88"/>
      <c r="GI1375" s="88"/>
      <c r="GJ1375" s="88"/>
      <c r="GK1375" s="88"/>
      <c r="GL1375" s="88"/>
      <c r="GM1375" s="88"/>
      <c r="GN1375" s="88"/>
      <c r="GO1375" s="88"/>
      <c r="GP1375" s="88"/>
      <c r="GQ1375" s="88"/>
      <c r="GR1375" s="88"/>
      <c r="GS1375" s="88"/>
      <c r="GT1375" s="88"/>
      <c r="GU1375" s="88"/>
      <c r="GV1375" s="88"/>
      <c r="GW1375" s="88"/>
      <c r="GX1375" s="88"/>
      <c r="GY1375" s="88"/>
      <c r="GZ1375" s="88"/>
      <c r="HA1375" s="1"/>
      <c r="HB1375" s="1"/>
    </row>
    <row r="1376" spans="1:210">
      <c r="A1376" s="1"/>
      <c r="B1376" s="1"/>
      <c r="C1376" s="1"/>
      <c r="D1376" s="1"/>
      <c r="E1376" s="263"/>
      <c r="F1376" s="48"/>
      <c r="G1376" s="231"/>
      <c r="H1376" s="1"/>
      <c r="I1376" s="1"/>
      <c r="J1376" s="1"/>
      <c r="K1376" s="1"/>
      <c r="L1376" s="1"/>
      <c r="M1376" s="5"/>
      <c r="N1376" s="1"/>
      <c r="O1376" s="1"/>
      <c r="P1376" s="5"/>
      <c r="Q1376" s="1"/>
      <c r="R1376" s="1"/>
      <c r="S1376" s="5"/>
      <c r="T1376" s="7"/>
      <c r="U1376" s="24"/>
      <c r="V1376" s="1"/>
      <c r="W1376" s="3"/>
      <c r="X1376" s="1"/>
      <c r="Y1376" s="5"/>
      <c r="Z1376" s="87"/>
      <c r="AA1376" s="88"/>
      <c r="AB1376" s="88"/>
      <c r="AC1376" s="88"/>
      <c r="AD1376" s="88"/>
      <c r="AE1376" s="88"/>
      <c r="AF1376" s="88"/>
      <c r="AG1376" s="88"/>
      <c r="AH1376" s="88"/>
      <c r="AI1376" s="88"/>
      <c r="AJ1376" s="88"/>
      <c r="AK1376" s="88"/>
      <c r="AL1376" s="88"/>
      <c r="AM1376" s="88"/>
      <c r="AN1376" s="88"/>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c r="CZ1376" s="88"/>
      <c r="DA1376" s="88"/>
      <c r="DB1376" s="88"/>
      <c r="DC1376" s="88"/>
      <c r="DD1376" s="88"/>
      <c r="DE1376" s="88"/>
      <c r="DF1376" s="88"/>
      <c r="DG1376" s="88"/>
      <c r="DH1376" s="88"/>
      <c r="DI1376" s="88"/>
      <c r="DJ1376" s="88"/>
      <c r="DK1376" s="88"/>
      <c r="DL1376" s="88"/>
      <c r="DM1376" s="88"/>
      <c r="DN1376" s="88"/>
      <c r="DO1376" s="88"/>
      <c r="DP1376" s="88"/>
      <c r="DQ1376" s="88"/>
      <c r="DR1376" s="88"/>
      <c r="DS1376" s="88"/>
      <c r="DT1376" s="88"/>
      <c r="DU1376" s="88"/>
      <c r="DV1376" s="88"/>
      <c r="DW1376" s="88"/>
      <c r="DX1376" s="88"/>
      <c r="DY1376" s="88"/>
      <c r="DZ1376" s="88"/>
      <c r="EA1376" s="88"/>
      <c r="EB1376" s="88"/>
      <c r="EC1376" s="88"/>
      <c r="ED1376" s="88"/>
      <c r="EE1376" s="88"/>
      <c r="EF1376" s="88"/>
      <c r="EG1376" s="88"/>
      <c r="EH1376" s="88"/>
      <c r="EI1376" s="88"/>
      <c r="EJ1376" s="88"/>
      <c r="EK1376" s="88"/>
      <c r="EL1376" s="88"/>
      <c r="EM1376" s="88"/>
      <c r="EN1376" s="88"/>
      <c r="EO1376" s="88"/>
      <c r="EP1376" s="88"/>
      <c r="EQ1376" s="88"/>
      <c r="ER1376" s="88"/>
      <c r="ES1376" s="88"/>
      <c r="ET1376" s="88"/>
      <c r="EU1376" s="88"/>
      <c r="EV1376" s="88"/>
      <c r="EW1376" s="88"/>
      <c r="EX1376" s="88"/>
      <c r="EY1376" s="88"/>
      <c r="EZ1376" s="88"/>
      <c r="FA1376" s="88"/>
      <c r="FB1376" s="88"/>
      <c r="FC1376" s="88"/>
      <c r="FD1376" s="88"/>
      <c r="FE1376" s="88"/>
      <c r="FF1376" s="88"/>
      <c r="FG1376" s="88"/>
      <c r="FH1376" s="88"/>
      <c r="FI1376" s="88"/>
      <c r="FJ1376" s="88"/>
      <c r="FK1376" s="88"/>
      <c r="FL1376" s="88"/>
      <c r="FM1376" s="88"/>
      <c r="FN1376" s="88"/>
      <c r="FO1376" s="88"/>
      <c r="FP1376" s="88"/>
      <c r="FQ1376" s="88"/>
      <c r="FR1376" s="88"/>
      <c r="FS1376" s="88"/>
      <c r="FT1376" s="88"/>
      <c r="FU1376" s="88"/>
      <c r="FV1376" s="88"/>
      <c r="FW1376" s="88"/>
      <c r="FX1376" s="88"/>
      <c r="FY1376" s="88"/>
      <c r="FZ1376" s="88"/>
      <c r="GA1376" s="88"/>
      <c r="GB1376" s="88"/>
      <c r="GC1376" s="88"/>
      <c r="GD1376" s="88"/>
      <c r="GE1376" s="88"/>
      <c r="GF1376" s="88"/>
      <c r="GG1376" s="88"/>
      <c r="GH1376" s="88"/>
      <c r="GI1376" s="88"/>
      <c r="GJ1376" s="88"/>
      <c r="GK1376" s="88"/>
      <c r="GL1376" s="88"/>
      <c r="GM1376" s="88"/>
      <c r="GN1376" s="88"/>
      <c r="GO1376" s="88"/>
      <c r="GP1376" s="88"/>
      <c r="GQ1376" s="88"/>
      <c r="GR1376" s="88"/>
      <c r="GS1376" s="88"/>
      <c r="GT1376" s="88"/>
      <c r="GU1376" s="88"/>
      <c r="GV1376" s="88"/>
      <c r="GW1376" s="88"/>
      <c r="GX1376" s="88"/>
      <c r="GY1376" s="88"/>
      <c r="GZ1376" s="88"/>
      <c r="HA1376" s="1"/>
      <c r="HB1376" s="1"/>
    </row>
    <row r="1377" spans="1:210">
      <c r="A1377" s="1"/>
      <c r="B1377" s="1"/>
      <c r="C1377" s="1"/>
      <c r="D1377" s="1"/>
      <c r="E1377" s="263"/>
      <c r="F1377" s="48"/>
      <c r="G1377" s="231"/>
      <c r="H1377" s="1"/>
      <c r="I1377" s="1"/>
      <c r="J1377" s="1"/>
      <c r="K1377" s="1"/>
      <c r="L1377" s="1"/>
      <c r="M1377" s="5"/>
      <c r="N1377" s="1"/>
      <c r="O1377" s="1"/>
      <c r="P1377" s="5"/>
      <c r="Q1377" s="1"/>
      <c r="R1377" s="1"/>
      <c r="S1377" s="5"/>
      <c r="T1377" s="7"/>
      <c r="U1377" s="24"/>
      <c r="V1377" s="1"/>
      <c r="W1377" s="3"/>
      <c r="X1377" s="1"/>
      <c r="Y1377" s="5"/>
      <c r="Z1377" s="87"/>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88"/>
      <c r="ET1377" s="88"/>
      <c r="EU1377" s="88"/>
      <c r="EV1377" s="88"/>
      <c r="EW1377" s="88"/>
      <c r="EX1377" s="88"/>
      <c r="EY1377" s="88"/>
      <c r="EZ1377" s="88"/>
      <c r="FA1377" s="88"/>
      <c r="FB1377" s="88"/>
      <c r="FC1377" s="88"/>
      <c r="FD1377" s="88"/>
      <c r="FE1377" s="88"/>
      <c r="FF1377" s="88"/>
      <c r="FG1377" s="88"/>
      <c r="FH1377" s="88"/>
      <c r="FI1377" s="88"/>
      <c r="FJ1377" s="88"/>
      <c r="FK1377" s="88"/>
      <c r="FL1377" s="88"/>
      <c r="FM1377" s="88"/>
      <c r="FN1377" s="88"/>
      <c r="FO1377" s="88"/>
      <c r="FP1377" s="88"/>
      <c r="FQ1377" s="88"/>
      <c r="FR1377" s="88"/>
      <c r="FS1377" s="88"/>
      <c r="FT1377" s="88"/>
      <c r="FU1377" s="88"/>
      <c r="FV1377" s="88"/>
      <c r="FW1377" s="88"/>
      <c r="FX1377" s="88"/>
      <c r="FY1377" s="88"/>
      <c r="FZ1377" s="88"/>
      <c r="GA1377" s="88"/>
      <c r="GB1377" s="88"/>
      <c r="GC1377" s="88"/>
      <c r="GD1377" s="88"/>
      <c r="GE1377" s="88"/>
      <c r="GF1377" s="88"/>
      <c r="GG1377" s="88"/>
      <c r="GH1377" s="88"/>
      <c r="GI1377" s="88"/>
      <c r="GJ1377" s="88"/>
      <c r="GK1377" s="88"/>
      <c r="GL1377" s="88"/>
      <c r="GM1377" s="88"/>
      <c r="GN1377" s="88"/>
      <c r="GO1377" s="88"/>
      <c r="GP1377" s="88"/>
      <c r="GQ1377" s="88"/>
      <c r="GR1377" s="88"/>
      <c r="GS1377" s="88"/>
      <c r="GT1377" s="88"/>
      <c r="GU1377" s="88"/>
      <c r="GV1377" s="88"/>
      <c r="GW1377" s="88"/>
      <c r="GX1377" s="88"/>
      <c r="GY1377" s="88"/>
      <c r="GZ1377" s="88"/>
      <c r="HA1377" s="1"/>
      <c r="HB1377" s="1"/>
    </row>
    <row r="1378" spans="1:210">
      <c r="A1378" s="1"/>
      <c r="B1378" s="1"/>
      <c r="C1378" s="1"/>
      <c r="D1378" s="1"/>
      <c r="E1378" s="263"/>
      <c r="F1378" s="48"/>
      <c r="G1378" s="231"/>
      <c r="H1378" s="1"/>
      <c r="I1378" s="1"/>
      <c r="J1378" s="1"/>
      <c r="K1378" s="1"/>
      <c r="L1378" s="1"/>
      <c r="M1378" s="5"/>
      <c r="N1378" s="1"/>
      <c r="O1378" s="1"/>
      <c r="P1378" s="5"/>
      <c r="Q1378" s="1"/>
      <c r="R1378" s="1"/>
      <c r="S1378" s="5"/>
      <c r="T1378" s="7"/>
      <c r="U1378" s="24"/>
      <c r="V1378" s="1"/>
      <c r="W1378" s="3"/>
      <c r="X1378" s="1"/>
      <c r="Y1378" s="5"/>
      <c r="Z1378" s="87"/>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c r="EW1378" s="88"/>
      <c r="EX1378" s="88"/>
      <c r="EY1378" s="88"/>
      <c r="EZ1378" s="88"/>
      <c r="FA1378" s="88"/>
      <c r="FB1378" s="88"/>
      <c r="FC1378" s="88"/>
      <c r="FD1378" s="88"/>
      <c r="FE1378" s="88"/>
      <c r="FF1378" s="88"/>
      <c r="FG1378" s="88"/>
      <c r="FH1378" s="88"/>
      <c r="FI1378" s="88"/>
      <c r="FJ1378" s="88"/>
      <c r="FK1378" s="88"/>
      <c r="FL1378" s="88"/>
      <c r="FM1378" s="88"/>
      <c r="FN1378" s="88"/>
      <c r="FO1378" s="88"/>
      <c r="FP1378" s="88"/>
      <c r="FQ1378" s="88"/>
      <c r="FR1378" s="88"/>
      <c r="FS1378" s="88"/>
      <c r="FT1378" s="88"/>
      <c r="FU1378" s="88"/>
      <c r="FV1378" s="88"/>
      <c r="FW1378" s="88"/>
      <c r="FX1378" s="88"/>
      <c r="FY1378" s="88"/>
      <c r="FZ1378" s="88"/>
      <c r="GA1378" s="88"/>
      <c r="GB1378" s="88"/>
      <c r="GC1378" s="88"/>
      <c r="GD1378" s="88"/>
      <c r="GE1378" s="88"/>
      <c r="GF1378" s="88"/>
      <c r="GG1378" s="88"/>
      <c r="GH1378" s="88"/>
      <c r="GI1378" s="88"/>
      <c r="GJ1378" s="88"/>
      <c r="GK1378" s="88"/>
      <c r="GL1378" s="88"/>
      <c r="GM1378" s="88"/>
      <c r="GN1378" s="88"/>
      <c r="GO1378" s="88"/>
      <c r="GP1378" s="88"/>
      <c r="GQ1378" s="88"/>
      <c r="GR1378" s="88"/>
      <c r="GS1378" s="88"/>
      <c r="GT1378" s="88"/>
      <c r="GU1378" s="88"/>
      <c r="GV1378" s="88"/>
      <c r="GW1378" s="88"/>
      <c r="GX1378" s="88"/>
      <c r="GY1378" s="88"/>
      <c r="GZ1378" s="88"/>
      <c r="HA1378" s="1"/>
      <c r="HB1378" s="1"/>
    </row>
    <row r="1379" spans="1:210">
      <c r="A1379" s="1"/>
      <c r="B1379" s="1"/>
      <c r="C1379" s="1"/>
      <c r="D1379" s="1"/>
      <c r="E1379" s="263"/>
      <c r="F1379" s="48"/>
      <c r="G1379" s="231"/>
      <c r="H1379" s="1"/>
      <c r="I1379" s="1"/>
      <c r="J1379" s="1"/>
      <c r="K1379" s="1"/>
      <c r="L1379" s="1"/>
      <c r="M1379" s="5"/>
      <c r="N1379" s="1"/>
      <c r="O1379" s="1"/>
      <c r="P1379" s="5"/>
      <c r="Q1379" s="1"/>
      <c r="R1379" s="1"/>
      <c r="S1379" s="5"/>
      <c r="T1379" s="7"/>
      <c r="U1379" s="24"/>
      <c r="V1379" s="1"/>
      <c r="W1379" s="3"/>
      <c r="X1379" s="1"/>
      <c r="Y1379" s="5"/>
      <c r="Z1379" s="87"/>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c r="EW1379" s="88"/>
      <c r="EX1379" s="88"/>
      <c r="EY1379" s="88"/>
      <c r="EZ1379" s="88"/>
      <c r="FA1379" s="88"/>
      <c r="FB1379" s="88"/>
      <c r="FC1379" s="88"/>
      <c r="FD1379" s="88"/>
      <c r="FE1379" s="88"/>
      <c r="FF1379" s="88"/>
      <c r="FG1379" s="88"/>
      <c r="FH1379" s="88"/>
      <c r="FI1379" s="88"/>
      <c r="FJ1379" s="88"/>
      <c r="FK1379" s="88"/>
      <c r="FL1379" s="88"/>
      <c r="FM1379" s="88"/>
      <c r="FN1379" s="88"/>
      <c r="FO1379" s="88"/>
      <c r="FP1379" s="88"/>
      <c r="FQ1379" s="88"/>
      <c r="FR1379" s="88"/>
      <c r="FS1379" s="88"/>
      <c r="FT1379" s="88"/>
      <c r="FU1379" s="88"/>
      <c r="FV1379" s="88"/>
      <c r="FW1379" s="88"/>
      <c r="FX1379" s="88"/>
      <c r="FY1379" s="88"/>
      <c r="FZ1379" s="88"/>
      <c r="GA1379" s="88"/>
      <c r="GB1379" s="88"/>
      <c r="GC1379" s="88"/>
      <c r="GD1379" s="88"/>
      <c r="GE1379" s="88"/>
      <c r="GF1379" s="88"/>
      <c r="GG1379" s="88"/>
      <c r="GH1379" s="88"/>
      <c r="GI1379" s="88"/>
      <c r="GJ1379" s="88"/>
      <c r="GK1379" s="88"/>
      <c r="GL1379" s="88"/>
      <c r="GM1379" s="88"/>
      <c r="GN1379" s="88"/>
      <c r="GO1379" s="88"/>
      <c r="GP1379" s="88"/>
      <c r="GQ1379" s="88"/>
      <c r="GR1379" s="88"/>
      <c r="GS1379" s="88"/>
      <c r="GT1379" s="88"/>
      <c r="GU1379" s="88"/>
      <c r="GV1379" s="88"/>
      <c r="GW1379" s="88"/>
      <c r="GX1379" s="88"/>
      <c r="GY1379" s="88"/>
      <c r="GZ1379" s="88"/>
      <c r="HA1379" s="1"/>
      <c r="HB1379" s="1"/>
    </row>
    <row r="1380" spans="1:210">
      <c r="A1380" s="1"/>
      <c r="B1380" s="1"/>
      <c r="C1380" s="1"/>
      <c r="D1380" s="1"/>
      <c r="E1380" s="263"/>
      <c r="F1380" s="48"/>
      <c r="G1380" s="231"/>
      <c r="H1380" s="1"/>
      <c r="I1380" s="1"/>
      <c r="J1380" s="1"/>
      <c r="K1380" s="1"/>
      <c r="L1380" s="1"/>
      <c r="M1380" s="5"/>
      <c r="N1380" s="1"/>
      <c r="O1380" s="1"/>
      <c r="P1380" s="5"/>
      <c r="Q1380" s="1"/>
      <c r="R1380" s="1"/>
      <c r="S1380" s="5"/>
      <c r="T1380" s="7"/>
      <c r="U1380" s="24"/>
      <c r="V1380" s="1"/>
      <c r="W1380" s="3"/>
      <c r="X1380" s="1"/>
      <c r="Y1380" s="5"/>
      <c r="Z1380" s="87"/>
      <c r="AA1380" s="88"/>
      <c r="AB1380" s="88"/>
      <c r="AC1380" s="88"/>
      <c r="AD1380" s="88"/>
      <c r="AE1380" s="88"/>
      <c r="AF1380" s="88"/>
      <c r="AG1380" s="88"/>
      <c r="AH1380" s="88"/>
      <c r="AI1380" s="88"/>
      <c r="AJ1380" s="88"/>
      <c r="AK1380" s="88"/>
      <c r="AL1380" s="88"/>
      <c r="AM1380" s="88"/>
      <c r="AN1380" s="88"/>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c r="CZ1380" s="88"/>
      <c r="DA1380" s="88"/>
      <c r="DB1380" s="88"/>
      <c r="DC1380" s="88"/>
      <c r="DD1380" s="88"/>
      <c r="DE1380" s="88"/>
      <c r="DF1380" s="88"/>
      <c r="DG1380" s="88"/>
      <c r="DH1380" s="88"/>
      <c r="DI1380" s="88"/>
      <c r="DJ1380" s="88"/>
      <c r="DK1380" s="88"/>
      <c r="DL1380" s="88"/>
      <c r="DM1380" s="88"/>
      <c r="DN1380" s="88"/>
      <c r="DO1380" s="88"/>
      <c r="DP1380" s="88"/>
      <c r="DQ1380" s="88"/>
      <c r="DR1380" s="88"/>
      <c r="DS1380" s="88"/>
      <c r="DT1380" s="88"/>
      <c r="DU1380" s="88"/>
      <c r="DV1380" s="88"/>
      <c r="DW1380" s="88"/>
      <c r="DX1380" s="88"/>
      <c r="DY1380" s="88"/>
      <c r="DZ1380" s="88"/>
      <c r="EA1380" s="88"/>
      <c r="EB1380" s="88"/>
      <c r="EC1380" s="88"/>
      <c r="ED1380" s="88"/>
      <c r="EE1380" s="88"/>
      <c r="EF1380" s="88"/>
      <c r="EG1380" s="88"/>
      <c r="EH1380" s="88"/>
      <c r="EI1380" s="88"/>
      <c r="EJ1380" s="88"/>
      <c r="EK1380" s="88"/>
      <c r="EL1380" s="88"/>
      <c r="EM1380" s="88"/>
      <c r="EN1380" s="88"/>
      <c r="EO1380" s="88"/>
      <c r="EP1380" s="88"/>
      <c r="EQ1380" s="88"/>
      <c r="ER1380" s="88"/>
      <c r="ES1380" s="88"/>
      <c r="ET1380" s="88"/>
      <c r="EU1380" s="88"/>
      <c r="EV1380" s="88"/>
      <c r="EW1380" s="88"/>
      <c r="EX1380" s="88"/>
      <c r="EY1380" s="88"/>
      <c r="EZ1380" s="88"/>
      <c r="FA1380" s="88"/>
      <c r="FB1380" s="88"/>
      <c r="FC1380" s="88"/>
      <c r="FD1380" s="88"/>
      <c r="FE1380" s="88"/>
      <c r="FF1380" s="88"/>
      <c r="FG1380" s="88"/>
      <c r="FH1380" s="88"/>
      <c r="FI1380" s="88"/>
      <c r="FJ1380" s="88"/>
      <c r="FK1380" s="88"/>
      <c r="FL1380" s="88"/>
      <c r="FM1380" s="88"/>
      <c r="FN1380" s="88"/>
      <c r="FO1380" s="88"/>
      <c r="FP1380" s="88"/>
      <c r="FQ1380" s="88"/>
      <c r="FR1380" s="88"/>
      <c r="FS1380" s="88"/>
      <c r="FT1380" s="88"/>
      <c r="FU1380" s="88"/>
      <c r="FV1380" s="88"/>
      <c r="FW1380" s="88"/>
      <c r="FX1380" s="88"/>
      <c r="FY1380" s="88"/>
      <c r="FZ1380" s="88"/>
      <c r="GA1380" s="88"/>
      <c r="GB1380" s="88"/>
      <c r="GC1380" s="88"/>
      <c r="GD1380" s="88"/>
      <c r="GE1380" s="88"/>
      <c r="GF1380" s="88"/>
      <c r="GG1380" s="88"/>
      <c r="GH1380" s="88"/>
      <c r="GI1380" s="88"/>
      <c r="GJ1380" s="88"/>
      <c r="GK1380" s="88"/>
      <c r="GL1380" s="88"/>
      <c r="GM1380" s="88"/>
      <c r="GN1380" s="88"/>
      <c r="GO1380" s="88"/>
      <c r="GP1380" s="88"/>
      <c r="GQ1380" s="88"/>
      <c r="GR1380" s="88"/>
      <c r="GS1380" s="88"/>
      <c r="GT1380" s="88"/>
      <c r="GU1380" s="88"/>
      <c r="GV1380" s="88"/>
      <c r="GW1380" s="88"/>
      <c r="GX1380" s="88"/>
      <c r="GY1380" s="88"/>
      <c r="GZ1380" s="88"/>
      <c r="HA1380" s="1"/>
      <c r="HB1380" s="1"/>
    </row>
  </sheetData>
  <autoFilter ref="E8:U1380"/>
  <conditionalFormatting sqref="AA8:AE8">
    <cfRule type="containsBlanks" dxfId="604" priority="4606">
      <formula>LEN(TRIM(AA8))=0</formula>
    </cfRule>
  </conditionalFormatting>
  <conditionalFormatting sqref="T63">
    <cfRule type="containsBlanks" dxfId="603" priority="4605">
      <formula>LEN(TRIM(T63))=0</formula>
    </cfRule>
  </conditionalFormatting>
  <conditionalFormatting sqref="T65">
    <cfRule type="containsBlanks" dxfId="602" priority="4604">
      <formula>LEN(TRIM(T65))=0</formula>
    </cfRule>
  </conditionalFormatting>
  <conditionalFormatting sqref="T67">
    <cfRule type="containsBlanks" dxfId="601" priority="4603">
      <formula>LEN(TRIM(T67))=0</formula>
    </cfRule>
  </conditionalFormatting>
  <conditionalFormatting sqref="AA1181:AE1181">
    <cfRule type="cellIs" dxfId="600" priority="4532" operator="lessThan">
      <formula>0</formula>
    </cfRule>
    <cfRule type="cellIs" dxfId="599" priority="4533" operator="greaterThan">
      <formula>0</formula>
    </cfRule>
  </conditionalFormatting>
  <conditionalFormatting sqref="W1279 Z1279:DG1279">
    <cfRule type="cellIs" dxfId="598" priority="4530" operator="lessThan">
      <formula>0</formula>
    </cfRule>
    <cfRule type="cellIs" dxfId="597" priority="4531" operator="greaterThan">
      <formula>0</formula>
    </cfRule>
  </conditionalFormatting>
  <conditionalFormatting sqref="W1281 Z1281:AE1281">
    <cfRule type="cellIs" dxfId="596" priority="4520" operator="lessThan">
      <formula>0</formula>
    </cfRule>
    <cfRule type="cellIs" dxfId="595" priority="4521" operator="greaterThan">
      <formula>0</formula>
    </cfRule>
  </conditionalFormatting>
  <conditionalFormatting sqref="T115">
    <cfRule type="cellIs" dxfId="594" priority="4384" operator="equal">
      <formula>0</formula>
    </cfRule>
    <cfRule type="containsBlanks" dxfId="593" priority="4480">
      <formula>LEN(TRIM(T115))=0</formula>
    </cfRule>
  </conditionalFormatting>
  <conditionalFormatting sqref="AA58:GZ58">
    <cfRule type="containsBlanks" dxfId="592" priority="4408">
      <formula>LEN(TRIM(AA58))=0</formula>
    </cfRule>
  </conditionalFormatting>
  <conditionalFormatting sqref="T1290">
    <cfRule type="containsBlanks" dxfId="591" priority="4444">
      <formula>LEN(TRIM(T1290))=0</formula>
    </cfRule>
  </conditionalFormatting>
  <conditionalFormatting sqref="T53">
    <cfRule type="containsBlanks" dxfId="590" priority="4442">
      <formula>LEN(TRIM(T53))=0</formula>
    </cfRule>
  </conditionalFormatting>
  <conditionalFormatting sqref="T196">
    <cfRule type="containsBlanks" dxfId="589" priority="4338">
      <formula>LEN(TRIM(T196))=0</formula>
    </cfRule>
  </conditionalFormatting>
  <conditionalFormatting sqref="T189">
    <cfRule type="containsBlanks" dxfId="588" priority="4337">
      <formula>LEN(TRIM(T189))=0</formula>
    </cfRule>
  </conditionalFormatting>
  <conditionalFormatting sqref="T217:T226">
    <cfRule type="containsBlanks" dxfId="587" priority="4330">
      <formula>LEN(TRIM(T217))=0</formula>
    </cfRule>
  </conditionalFormatting>
  <conditionalFormatting sqref="T190">
    <cfRule type="containsBlanks" dxfId="586" priority="4336">
      <formula>LEN(TRIM(T190))=0</formula>
    </cfRule>
  </conditionalFormatting>
  <conditionalFormatting sqref="T191">
    <cfRule type="containsBlanks" dxfId="585" priority="4335">
      <formula>LEN(TRIM(T191))=0</formula>
    </cfRule>
  </conditionalFormatting>
  <conditionalFormatting sqref="T192">
    <cfRule type="containsBlanks" dxfId="584" priority="4334">
      <formula>LEN(TRIM(T192))=0</formula>
    </cfRule>
  </conditionalFormatting>
  <conditionalFormatting sqref="N217:N226">
    <cfRule type="containsBlanks" dxfId="583" priority="4331">
      <formula>LEN(TRIM(N217))=0</formula>
    </cfRule>
  </conditionalFormatting>
  <conditionalFormatting sqref="N188:N197">
    <cfRule type="containsBlanks" dxfId="582" priority="4333">
      <formula>LEN(TRIM(N188))=0</formula>
    </cfRule>
  </conditionalFormatting>
  <conditionalFormatting sqref="N203:N212">
    <cfRule type="containsBlanks" dxfId="581" priority="4332">
      <formula>LEN(TRIM(N203))=0</formula>
    </cfRule>
  </conditionalFormatting>
  <conditionalFormatting sqref="T1147:T1151">
    <cfRule type="containsBlanks" dxfId="580" priority="4427">
      <formula>LEN(TRIM(T1147))=0</formula>
    </cfRule>
  </conditionalFormatting>
  <conditionalFormatting sqref="AA1140:DG1144">
    <cfRule type="containsBlanks" dxfId="579" priority="4424">
      <formula>LEN(TRIM(AA1140))=0</formula>
    </cfRule>
  </conditionalFormatting>
  <conditionalFormatting sqref="K1140:K1144">
    <cfRule type="containsBlanks" dxfId="578" priority="4426">
      <formula>LEN(TRIM(K1140))=0</formula>
    </cfRule>
  </conditionalFormatting>
  <conditionalFormatting sqref="AB84:AE84">
    <cfRule type="containsBlanks" dxfId="577" priority="4396">
      <formula>LEN(TRIM(AB84))=0</formula>
    </cfRule>
  </conditionalFormatting>
  <conditionalFormatting sqref="AB61:AE61">
    <cfRule type="containsBlanks" dxfId="576" priority="4407">
      <formula>LEN(TRIM(AB61))=0</formula>
    </cfRule>
  </conditionalFormatting>
  <conditionalFormatting sqref="AA60">
    <cfRule type="containsBlanks" dxfId="575" priority="4406">
      <formula>LEN(TRIM(AA60))=0</formula>
    </cfRule>
  </conditionalFormatting>
  <conditionalFormatting sqref="T90">
    <cfRule type="containsBlanks" dxfId="574" priority="4398">
      <formula>LEN(TRIM(T90))=0</formula>
    </cfRule>
  </conditionalFormatting>
  <conditionalFormatting sqref="T69">
    <cfRule type="containsBlanks" dxfId="573" priority="4404">
      <formula>LEN(TRIM(T69))=0</formula>
    </cfRule>
  </conditionalFormatting>
  <conditionalFormatting sqref="AA81:AE81">
    <cfRule type="containsBlanks" dxfId="572" priority="4397">
      <formula>LEN(TRIM(AA81))=0</formula>
    </cfRule>
  </conditionalFormatting>
  <conditionalFormatting sqref="T129:T133">
    <cfRule type="containsBlanks" dxfId="571" priority="4370">
      <formula>LEN(TRIM(T129))=0</formula>
    </cfRule>
  </conditionalFormatting>
  <conditionalFormatting sqref="AA76:GZ77">
    <cfRule type="containsBlanks" dxfId="570" priority="4403">
      <formula>LEN(TRIM(AA76))=0</formula>
    </cfRule>
  </conditionalFormatting>
  <conditionalFormatting sqref="AA83">
    <cfRule type="containsBlanks" dxfId="569" priority="4395">
      <formula>LEN(TRIM(AA83))=0</formula>
    </cfRule>
  </conditionalFormatting>
  <conditionalFormatting sqref="T97:T98">
    <cfRule type="containsBlanks" dxfId="568" priority="4391">
      <formula>LEN(TRIM(T97))=0</formula>
    </cfRule>
  </conditionalFormatting>
  <conditionalFormatting sqref="T86">
    <cfRule type="containsBlanks" dxfId="567" priority="4400">
      <formula>LEN(TRIM(T86))=0</formula>
    </cfRule>
  </conditionalFormatting>
  <conditionalFormatting sqref="T88">
    <cfRule type="containsBlanks" dxfId="566" priority="4399">
      <formula>LEN(TRIM(T88))=0</formula>
    </cfRule>
  </conditionalFormatting>
  <conditionalFormatting sqref="T116:T117">
    <cfRule type="containsBlanks" dxfId="565" priority="4389">
      <formula>LEN(TRIM(T116))=0</formula>
    </cfRule>
  </conditionalFormatting>
  <conditionalFormatting sqref="N132:N133">
    <cfRule type="containsBlanks" dxfId="564" priority="4379">
      <formula>LEN(TRIM(N132))=0</formula>
    </cfRule>
  </conditionalFormatting>
  <conditionalFormatting sqref="AA131:AE131">
    <cfRule type="containsBlanks" dxfId="563" priority="4372">
      <formula>LEN(TRIM(AA131))=0</formula>
    </cfRule>
  </conditionalFormatting>
  <conditionalFormatting sqref="AA129:AE129 AA130:AF130">
    <cfRule type="containsBlanks" dxfId="562" priority="4378">
      <formula>LEN(TRIM(AA129))=0</formula>
    </cfRule>
  </conditionalFormatting>
  <conditionalFormatting sqref="N129:N130">
    <cfRule type="containsBlanks" dxfId="561" priority="4377">
      <formula>LEN(TRIM(N129))=0</formula>
    </cfRule>
  </conditionalFormatting>
  <conditionalFormatting sqref="AA132:AE133">
    <cfRule type="containsBlanks" dxfId="560" priority="4382">
      <formula>LEN(TRIM(AA132))=0</formula>
    </cfRule>
  </conditionalFormatting>
  <conditionalFormatting sqref="AA508:AE509">
    <cfRule type="containsBlanks" dxfId="559" priority="4237">
      <formula>LEN(TRIM(AA508))=0</formula>
    </cfRule>
  </conditionalFormatting>
  <conditionalFormatting sqref="AA148:AE154 AA146:DG147">
    <cfRule type="containsBlanks" dxfId="558" priority="4355">
      <formula>LEN(TRIM(AA146))=0</formula>
    </cfRule>
  </conditionalFormatting>
  <conditionalFormatting sqref="T145:T154">
    <cfRule type="containsBlanks" dxfId="557" priority="4356">
      <formula>LEN(TRIM(T145))=0</formula>
    </cfRule>
  </conditionalFormatting>
  <conditionalFormatting sqref="N177:N186">
    <cfRule type="containsBlanks" dxfId="556" priority="4343">
      <formula>LEN(TRIM(N177))=0</formula>
    </cfRule>
  </conditionalFormatting>
  <conditionalFormatting sqref="T168:T170">
    <cfRule type="containsBlanks" dxfId="555" priority="4354">
      <formula>LEN(TRIM(T168))=0</formula>
    </cfRule>
  </conditionalFormatting>
  <conditionalFormatting sqref="N131">
    <cfRule type="containsBlanks" dxfId="554" priority="4371">
      <formula>LEN(TRIM(N131))=0</formula>
    </cfRule>
  </conditionalFormatting>
  <conditionalFormatting sqref="T194">
    <cfRule type="containsBlanks" dxfId="553" priority="4340">
      <formula>LEN(TRIM(T194))=0</formula>
    </cfRule>
  </conditionalFormatting>
  <conditionalFormatting sqref="T188 T197 T193">
    <cfRule type="containsBlanks" dxfId="552" priority="4341">
      <formula>LEN(TRIM(T188))=0</formula>
    </cfRule>
  </conditionalFormatting>
  <conditionalFormatting sqref="N145:N154">
    <cfRule type="containsBlanks" dxfId="551" priority="4365">
      <formula>LEN(TRIM(N145))=0</formula>
    </cfRule>
  </conditionalFormatting>
  <conditionalFormatting sqref="T195">
    <cfRule type="containsBlanks" dxfId="550" priority="4339">
      <formula>LEN(TRIM(T195))=0</formula>
    </cfRule>
  </conditionalFormatting>
  <conditionalFormatting sqref="T235">
    <cfRule type="containsBlanks" dxfId="549" priority="4327">
      <formula>LEN(TRIM(T235))=0</formula>
    </cfRule>
  </conditionalFormatting>
  <conditionalFormatting sqref="N508:N509">
    <cfRule type="containsBlanks" dxfId="548" priority="4236">
      <formula>LEN(TRIM(N508))=0</formula>
    </cfRule>
  </conditionalFormatting>
  <conditionalFormatting sqref="T234">
    <cfRule type="containsBlanks" dxfId="547" priority="4328">
      <formula>LEN(TRIM(T234))=0</formula>
    </cfRule>
  </conditionalFormatting>
  <conditionalFormatting sqref="T236">
    <cfRule type="containsBlanks" dxfId="546" priority="4326">
      <formula>LEN(TRIM(T236))=0</formula>
    </cfRule>
  </conditionalFormatting>
  <conditionalFormatting sqref="N505:N506">
    <cfRule type="containsBlanks" dxfId="545" priority="4234">
      <formula>LEN(TRIM(N505))=0</formula>
    </cfRule>
  </conditionalFormatting>
  <conditionalFormatting sqref="AA505:AE506">
    <cfRule type="containsBlanks" dxfId="544" priority="4235">
      <formula>LEN(TRIM(AA505))=0</formula>
    </cfRule>
  </conditionalFormatting>
  <conditionalFormatting sqref="T229">
    <cfRule type="containsBlanks" dxfId="543" priority="4325">
      <formula>LEN(TRIM(T229))=0</formula>
    </cfRule>
  </conditionalFormatting>
  <conditionalFormatting sqref="AA507:AE507">
    <cfRule type="containsBlanks" dxfId="542" priority="4230">
      <formula>LEN(TRIM(AA507))=0</formula>
    </cfRule>
  </conditionalFormatting>
  <conditionalFormatting sqref="T231">
    <cfRule type="containsBlanks" dxfId="541" priority="4323">
      <formula>LEN(TRIM(T231))=0</formula>
    </cfRule>
  </conditionalFormatting>
  <conditionalFormatting sqref="T230">
    <cfRule type="containsBlanks" dxfId="540" priority="4324">
      <formula>LEN(TRIM(T230))=0</formula>
    </cfRule>
  </conditionalFormatting>
  <conditionalFormatting sqref="T232">
    <cfRule type="containsBlanks" dxfId="539" priority="4322">
      <formula>LEN(TRIM(T232))=0</formula>
    </cfRule>
  </conditionalFormatting>
  <conditionalFormatting sqref="N228:N237">
    <cfRule type="containsBlanks" dxfId="538" priority="4321">
      <formula>LEN(TRIM(N228))=0</formula>
    </cfRule>
  </conditionalFormatting>
  <conditionalFormatting sqref="N243:N252">
    <cfRule type="containsBlanks" dxfId="537" priority="4320">
      <formula>LEN(TRIM(N243))=0</formula>
    </cfRule>
  </conditionalFormatting>
  <conditionalFormatting sqref="T228 T237 T233">
    <cfRule type="containsBlanks" dxfId="536" priority="4329">
      <formula>LEN(TRIM(T228))=0</formula>
    </cfRule>
  </conditionalFormatting>
  <conditionalFormatting sqref="T110">
    <cfRule type="containsBlanks" dxfId="535" priority="4319">
      <formula>LEN(TRIM(T110))=0</formula>
    </cfRule>
  </conditionalFormatting>
  <conditionalFormatting sqref="T285">
    <cfRule type="containsBlanks" dxfId="534" priority="4317">
      <formula>LEN(TRIM(T285))=0</formula>
    </cfRule>
  </conditionalFormatting>
  <conditionalFormatting sqref="T281">
    <cfRule type="containsBlanks" dxfId="533" priority="4318">
      <formula>LEN(TRIM(T281))=0</formula>
    </cfRule>
  </conditionalFormatting>
  <conditionalFormatting sqref="T283">
    <cfRule type="containsBlanks" dxfId="532" priority="4314">
      <formula>LEN(TRIM(T283))=0</formula>
    </cfRule>
  </conditionalFormatting>
  <conditionalFormatting sqref="T287">
    <cfRule type="containsBlanks" dxfId="531" priority="4295">
      <formula>LEN(TRIM(T287))=0</formula>
    </cfRule>
  </conditionalFormatting>
  <conditionalFormatting sqref="T345">
    <cfRule type="containsBlanks" dxfId="530" priority="4275">
      <formula>LEN(TRIM(T345))=0</formula>
    </cfRule>
  </conditionalFormatting>
  <conditionalFormatting sqref="T293">
    <cfRule type="containsBlanks" dxfId="529" priority="4297">
      <formula>LEN(TRIM(T293))=0</formula>
    </cfRule>
  </conditionalFormatting>
  <conditionalFormatting sqref="T289">
    <cfRule type="containsBlanks" dxfId="528" priority="4301">
      <formula>LEN(TRIM(T289))=0</formula>
    </cfRule>
  </conditionalFormatting>
  <conditionalFormatting sqref="T1070">
    <cfRule type="containsBlanks" dxfId="527" priority="3842">
      <formula>LEN(TRIM(T1070))=0</formula>
    </cfRule>
  </conditionalFormatting>
  <conditionalFormatting sqref="T335">
    <cfRule type="containsBlanks" dxfId="526" priority="4280">
      <formula>LEN(TRIM(T335))=0</formula>
    </cfRule>
  </conditionalFormatting>
  <conditionalFormatting sqref="T349">
    <cfRule type="containsBlanks" dxfId="525" priority="4274">
      <formula>LEN(TRIM(T349))=0</formula>
    </cfRule>
  </conditionalFormatting>
  <conditionalFormatting sqref="T462">
    <cfRule type="containsBlanks" dxfId="524" priority="4246">
      <formula>LEN(TRIM(T462))=0</formula>
    </cfRule>
  </conditionalFormatting>
  <conditionalFormatting sqref="T337">
    <cfRule type="containsBlanks" dxfId="523" priority="4279">
      <formula>LEN(TRIM(T337))=0</formula>
    </cfRule>
  </conditionalFormatting>
  <conditionalFormatting sqref="T743 T761">
    <cfRule type="containsBlanks" dxfId="522" priority="4009">
      <formula>LEN(TRIM(T743))=0</formula>
    </cfRule>
  </conditionalFormatting>
  <conditionalFormatting sqref="N806:N815">
    <cfRule type="containsBlanks" dxfId="521" priority="3964">
      <formula>LEN(TRIM(N806))=0</formula>
    </cfRule>
  </conditionalFormatting>
  <conditionalFormatting sqref="T851">
    <cfRule type="containsBlanks" dxfId="520" priority="3941">
      <formula>LEN(TRIM(T851))=0</formula>
    </cfRule>
  </conditionalFormatting>
  <conditionalFormatting sqref="T739 T757">
    <cfRule type="containsBlanks" dxfId="519" priority="4011">
      <formula>LEN(TRIM(T739))=0</formula>
    </cfRule>
  </conditionalFormatting>
  <conditionalFormatting sqref="T339">
    <cfRule type="containsBlanks" dxfId="518" priority="4278">
      <formula>LEN(TRIM(T339))=0</formula>
    </cfRule>
  </conditionalFormatting>
  <conditionalFormatting sqref="AA459">
    <cfRule type="containsBlanks" dxfId="517" priority="4241">
      <formula>LEN(TRIM(AA459))=0</formula>
    </cfRule>
  </conditionalFormatting>
  <conditionalFormatting sqref="T835">
    <cfRule type="containsBlanks" dxfId="516" priority="4002">
      <formula>LEN(TRIM(T835))=0</formula>
    </cfRule>
  </conditionalFormatting>
  <conditionalFormatting sqref="T473:T474">
    <cfRule type="containsBlanks" dxfId="515" priority="4240">
      <formula>LEN(TRIM(T473))=0</formula>
    </cfRule>
  </conditionalFormatting>
  <conditionalFormatting sqref="T92">
    <cfRule type="containsBlanks" dxfId="514" priority="4266">
      <formula>LEN(TRIM(T92))=0</formula>
    </cfRule>
  </conditionalFormatting>
  <conditionalFormatting sqref="T719">
    <cfRule type="containsBlanks" dxfId="513" priority="3873">
      <formula>LEN(TRIM(T719))=0</formula>
    </cfRule>
  </conditionalFormatting>
  <conditionalFormatting sqref="T1105">
    <cfRule type="containsBlanks" dxfId="512" priority="3927">
      <formula>LEN(TRIM(T1105))=0</formula>
    </cfRule>
  </conditionalFormatting>
  <conditionalFormatting sqref="N1140:N1144">
    <cfRule type="containsBlanks" dxfId="511" priority="3925">
      <formula>LEN(TRIM(N1140))=0</formula>
    </cfRule>
  </conditionalFormatting>
  <conditionalFormatting sqref="T1228">
    <cfRule type="containsBlanks" dxfId="510" priority="3820">
      <formula>LEN(TRIM(T1228))=0</formula>
    </cfRule>
  </conditionalFormatting>
  <conditionalFormatting sqref="T464">
    <cfRule type="containsBlanks" dxfId="509" priority="4245">
      <formula>LEN(TRIM(T464))=0</formula>
    </cfRule>
  </conditionalFormatting>
  <conditionalFormatting sqref="T466">
    <cfRule type="containsBlanks" dxfId="508" priority="4244">
      <formula>LEN(TRIM(T466))=0</formula>
    </cfRule>
  </conditionalFormatting>
  <conditionalFormatting sqref="T429">
    <cfRule type="containsBlanks" dxfId="507" priority="4252">
      <formula>LEN(TRIM(T429))=0</formula>
    </cfRule>
  </conditionalFormatting>
  <conditionalFormatting sqref="T486">
    <cfRule type="containsBlanks" dxfId="506" priority="4200">
      <formula>LEN(TRIM(T486))=0</formula>
    </cfRule>
  </conditionalFormatting>
  <conditionalFormatting sqref="T443">
    <cfRule type="containsBlanks" dxfId="505" priority="4254">
      <formula>LEN(TRIM(T443))=0</formula>
    </cfRule>
  </conditionalFormatting>
  <conditionalFormatting sqref="T889">
    <cfRule type="containsBlanks" dxfId="504" priority="3995">
      <formula>LEN(TRIM(T889))=0</formula>
    </cfRule>
  </conditionalFormatting>
  <conditionalFormatting sqref="T439">
    <cfRule type="containsBlanks" dxfId="503" priority="4256">
      <formula>LEN(TRIM(T439))=0</formula>
    </cfRule>
  </conditionalFormatting>
  <conditionalFormatting sqref="T441">
    <cfRule type="containsBlanks" dxfId="502" priority="4255">
      <formula>LEN(TRIM(T441))=0</formula>
    </cfRule>
  </conditionalFormatting>
  <conditionalFormatting sqref="T491">
    <cfRule type="cellIs" dxfId="501" priority="4238" operator="equal">
      <formula>0</formula>
    </cfRule>
    <cfRule type="containsBlanks" dxfId="500" priority="4253">
      <formula>LEN(TRIM(T491))=0</formula>
    </cfRule>
  </conditionalFormatting>
  <conditionalFormatting sqref="AA806:GZ815">
    <cfRule type="containsBlanks" dxfId="499" priority="3965">
      <formula>LEN(TRIM(AA806))=0</formula>
    </cfRule>
  </conditionalFormatting>
  <conditionalFormatting sqref="T1068">
    <cfRule type="containsBlanks" dxfId="498" priority="3843">
      <formula>LEN(TRIM(T1068))=0</formula>
    </cfRule>
  </conditionalFormatting>
  <conditionalFormatting sqref="AA457:GZ457">
    <cfRule type="containsBlanks" dxfId="497" priority="4243">
      <formula>LEN(TRIM(AA457))=0</formula>
    </cfRule>
  </conditionalFormatting>
  <conditionalFormatting sqref="AB460:AE460">
    <cfRule type="containsBlanks" dxfId="496" priority="4242">
      <formula>LEN(TRIM(AB460))=0</formula>
    </cfRule>
  </conditionalFormatting>
  <conditionalFormatting sqref="AA817:DG826">
    <cfRule type="containsBlanks" dxfId="495" priority="3953">
      <formula>LEN(TRIM(AA817))=0</formula>
    </cfRule>
  </conditionalFormatting>
  <conditionalFormatting sqref="T492:T493">
    <cfRule type="containsBlanks" dxfId="494" priority="4239">
      <formula>LEN(TRIM(T492))=0</formula>
    </cfRule>
  </conditionalFormatting>
  <conditionalFormatting sqref="T445">
    <cfRule type="containsBlanks" dxfId="493" priority="3906">
      <formula>LEN(TRIM(T445))=0</formula>
    </cfRule>
  </conditionalFormatting>
  <conditionalFormatting sqref="AA522:AE530">
    <cfRule type="containsBlanks" dxfId="492" priority="4225">
      <formula>LEN(TRIM(AA522))=0</formula>
    </cfRule>
  </conditionalFormatting>
  <conditionalFormatting sqref="T521:T530">
    <cfRule type="containsBlanks" dxfId="491" priority="4226">
      <formula>LEN(TRIM(T521))=0</formula>
    </cfRule>
  </conditionalFormatting>
  <conditionalFormatting sqref="N507">
    <cfRule type="containsBlanks" dxfId="490" priority="4229">
      <formula>LEN(TRIM(N507))=0</formula>
    </cfRule>
  </conditionalFormatting>
  <conditionalFormatting sqref="T505:T509">
    <cfRule type="containsBlanks" dxfId="489" priority="4228">
      <formula>LEN(TRIM(T505))=0</formula>
    </cfRule>
  </conditionalFormatting>
  <conditionalFormatting sqref="N521:N530">
    <cfRule type="containsBlanks" dxfId="488" priority="4227">
      <formula>LEN(TRIM(N521))=0</formula>
    </cfRule>
  </conditionalFormatting>
  <conditionalFormatting sqref="T900">
    <cfRule type="containsBlanks" dxfId="487" priority="3990">
      <formula>LEN(TRIM(T900))=0</formula>
    </cfRule>
  </conditionalFormatting>
  <conditionalFormatting sqref="T737">
    <cfRule type="containsBlanks" dxfId="486" priority="3872">
      <formula>LEN(TRIM(T737))=0</formula>
    </cfRule>
  </conditionalFormatting>
  <conditionalFormatting sqref="T829">
    <cfRule type="containsBlanks" dxfId="485" priority="3870">
      <formula>LEN(TRIM(T829))=0</formula>
    </cfRule>
  </conditionalFormatting>
  <conditionalFormatting sqref="T885">
    <cfRule type="containsBlanks" dxfId="484" priority="3997">
      <formula>LEN(TRIM(T885))=0</formula>
    </cfRule>
  </conditionalFormatting>
  <conditionalFormatting sqref="T904">
    <cfRule type="containsBlanks" dxfId="483" priority="3988">
      <formula>LEN(TRIM(T904))=0</formula>
    </cfRule>
  </conditionalFormatting>
  <conditionalFormatting sqref="T341">
    <cfRule type="containsBlanks" dxfId="482" priority="3912">
      <formula>LEN(TRIM(T341))=0</formula>
    </cfRule>
  </conditionalFormatting>
  <conditionalFormatting sqref="T751">
    <cfRule type="containsBlanks" dxfId="481" priority="3867">
      <formula>LEN(TRIM(T751))=0</formula>
    </cfRule>
  </conditionalFormatting>
  <conditionalFormatting sqref="T853">
    <cfRule type="containsBlanks" dxfId="480" priority="3940">
      <formula>LEN(TRIM(T853))=0</formula>
    </cfRule>
  </conditionalFormatting>
  <conditionalFormatting sqref="AA844:AE844">
    <cfRule type="containsBlanks" dxfId="479" priority="3939">
      <formula>LEN(TRIM(AA844))=0</formula>
    </cfRule>
  </conditionalFormatting>
  <conditionalFormatting sqref="T731 T749">
    <cfRule type="containsBlanks" dxfId="478" priority="4014">
      <formula>LEN(TRIM(T731))=0</formula>
    </cfRule>
  </conditionalFormatting>
  <conditionalFormatting sqref="T735 T753">
    <cfRule type="containsBlanks" dxfId="477" priority="4013">
      <formula>LEN(TRIM(T735))=0</formula>
    </cfRule>
  </conditionalFormatting>
  <conditionalFormatting sqref="T468">
    <cfRule type="containsBlanks" dxfId="476" priority="3905">
      <formula>LEN(TRIM(T468))=0</formula>
    </cfRule>
  </conditionalFormatting>
  <conditionalFormatting sqref="T715">
    <cfRule type="containsBlanks" dxfId="475" priority="3875">
      <formula>LEN(TRIM(T715))=0</formula>
    </cfRule>
  </conditionalFormatting>
  <conditionalFormatting sqref="T1208">
    <cfRule type="containsBlanks" dxfId="474" priority="3825">
      <formula>LEN(TRIM(T1208))=0</formula>
    </cfRule>
  </conditionalFormatting>
  <conditionalFormatting sqref="T831">
    <cfRule type="containsBlanks" dxfId="473" priority="4004">
      <formula>LEN(TRIM(T831))=0</formula>
    </cfRule>
  </conditionalFormatting>
  <conditionalFormatting sqref="T1210">
    <cfRule type="containsBlanks" dxfId="472" priority="3824">
      <formula>LEN(TRIM(T1210))=0</formula>
    </cfRule>
  </conditionalFormatting>
  <conditionalFormatting sqref="T721">
    <cfRule type="containsBlanks" dxfId="471" priority="4053">
      <formula>LEN(TRIM(T721))=0</formula>
    </cfRule>
  </conditionalFormatting>
  <conditionalFormatting sqref="T717">
    <cfRule type="containsBlanks" dxfId="470" priority="4055">
      <formula>LEN(TRIM(T717))=0</formula>
    </cfRule>
  </conditionalFormatting>
  <conditionalFormatting sqref="T1196:T1200">
    <cfRule type="containsBlanks" dxfId="469" priority="3826">
      <formula>LEN(TRIM(T1196))=0</formula>
    </cfRule>
  </conditionalFormatting>
  <conditionalFormatting sqref="T1064">
    <cfRule type="containsBlanks" dxfId="468" priority="3846">
      <formula>LEN(TRIM(T1064))=0</formula>
    </cfRule>
  </conditionalFormatting>
  <conditionalFormatting sqref="T1020">
    <cfRule type="containsBlanks" dxfId="467" priority="3919">
      <formula>LEN(TRIM(T1020))=0</formula>
    </cfRule>
  </conditionalFormatting>
  <conditionalFormatting sqref="T343">
    <cfRule type="containsBlanks" dxfId="466" priority="3911">
      <formula>LEN(TRIM(T343))=0</formula>
    </cfRule>
  </conditionalFormatting>
  <conditionalFormatting sqref="AA863:AE863">
    <cfRule type="containsBlanks" dxfId="465" priority="3931">
      <formula>LEN(TRIM(AA863))=0</formula>
    </cfRule>
  </conditionalFormatting>
  <conditionalFormatting sqref="AA846">
    <cfRule type="containsBlanks" dxfId="464" priority="3937">
      <formula>LEN(TRIM(AA846))=0</formula>
    </cfRule>
  </conditionalFormatting>
  <conditionalFormatting sqref="T868">
    <cfRule type="containsBlanks" dxfId="463" priority="3934">
      <formula>LEN(TRIM(T868))=0</formula>
    </cfRule>
  </conditionalFormatting>
  <conditionalFormatting sqref="T1026">
    <cfRule type="containsBlanks" dxfId="462" priority="3850">
      <formula>LEN(TRIM(T1026))=0</formula>
    </cfRule>
  </conditionalFormatting>
  <conditionalFormatting sqref="T870">
    <cfRule type="containsBlanks" dxfId="461" priority="3933">
      <formula>LEN(TRIM(T870))=0</formula>
    </cfRule>
  </conditionalFormatting>
  <conditionalFormatting sqref="T874">
    <cfRule type="containsBlanks" dxfId="460" priority="3864">
      <formula>LEN(TRIM(T874))=0</formula>
    </cfRule>
  </conditionalFormatting>
  <conditionalFormatting sqref="N817:N826">
    <cfRule type="containsBlanks" dxfId="459" priority="3952">
      <formula>LEN(TRIM(N817))=0</formula>
    </cfRule>
  </conditionalFormatting>
  <conditionalFormatting sqref="T1024">
    <cfRule type="containsBlanks" dxfId="458" priority="3852">
      <formula>LEN(TRIM(T1024))=0</formula>
    </cfRule>
  </conditionalFormatting>
  <conditionalFormatting sqref="T898">
    <cfRule type="containsBlanks" dxfId="457" priority="3861">
      <formula>LEN(TRIM(T898))=0</formula>
    </cfRule>
  </conditionalFormatting>
  <conditionalFormatting sqref="T733">
    <cfRule type="containsBlanks" dxfId="456" priority="3869">
      <formula>LEN(TRIM(T733))=0</formula>
    </cfRule>
  </conditionalFormatting>
  <conditionalFormatting sqref="T725">
    <cfRule type="containsBlanks" dxfId="455" priority="4051">
      <formula>LEN(TRIM(T725))=0</formula>
    </cfRule>
  </conditionalFormatting>
  <conditionalFormatting sqref="T755">
    <cfRule type="containsBlanks" dxfId="454" priority="3871">
      <formula>LEN(TRIM(T755))=0</formula>
    </cfRule>
  </conditionalFormatting>
  <conditionalFormatting sqref="T855">
    <cfRule type="containsBlanks" dxfId="453" priority="3865">
      <formula>LEN(TRIM(T855))=0</formula>
    </cfRule>
  </conditionalFormatting>
  <conditionalFormatting sqref="T713">
    <cfRule type="containsBlanks" dxfId="452" priority="4056">
      <formula>LEN(TRIM(T713))=0</formula>
    </cfRule>
  </conditionalFormatting>
  <conditionalFormatting sqref="AB866:AE866">
    <cfRule type="containsBlanks" dxfId="451" priority="3930">
      <formula>LEN(TRIM(AB866))=0</formula>
    </cfRule>
  </conditionalFormatting>
  <conditionalFormatting sqref="T883">
    <cfRule type="containsBlanks" dxfId="450" priority="3862">
      <formula>LEN(TRIM(T883))=0</formula>
    </cfRule>
  </conditionalFormatting>
  <conditionalFormatting sqref="AA865">
    <cfRule type="containsBlanks" dxfId="449" priority="3929">
      <formula>LEN(TRIM(AA865))=0</formula>
    </cfRule>
  </conditionalFormatting>
  <conditionalFormatting sqref="T849">
    <cfRule type="containsBlanks" dxfId="448" priority="3942">
      <formula>LEN(TRIM(T849))=0</formula>
    </cfRule>
  </conditionalFormatting>
  <conditionalFormatting sqref="AB847:AE847">
    <cfRule type="containsBlanks" dxfId="447" priority="3938">
      <formula>LEN(TRIM(AB847))=0</formula>
    </cfRule>
  </conditionalFormatting>
  <conditionalFormatting sqref="T872">
    <cfRule type="containsBlanks" dxfId="446" priority="3932">
      <formula>LEN(TRIM(T872))=0</formula>
    </cfRule>
  </conditionalFormatting>
  <conditionalFormatting sqref="T1140:T1144">
    <cfRule type="containsBlanks" dxfId="445" priority="3853">
      <formula>LEN(TRIM(T1140))=0</formula>
    </cfRule>
  </conditionalFormatting>
  <conditionalFormatting sqref="AA1173:AE1173">
    <cfRule type="cellIs" dxfId="444" priority="3840" operator="lessThan">
      <formula>0</formula>
    </cfRule>
    <cfRule type="cellIs" dxfId="443" priority="3841" operator="greaterThan">
      <formula>0</formula>
    </cfRule>
  </conditionalFormatting>
  <conditionalFormatting sqref="W1118 AA1118:AE1118">
    <cfRule type="cellIs" dxfId="442" priority="3837" operator="greaterThan">
      <formula>0</formula>
    </cfRule>
  </conditionalFormatting>
  <conditionalFormatting sqref="W1114 AA1114:AE1114">
    <cfRule type="cellIs" dxfId="441" priority="3836" operator="greaterThan">
      <formula>0</formula>
    </cfRule>
  </conditionalFormatting>
  <conditionalFormatting sqref="W1123 AA1123:AE1123">
    <cfRule type="cellIs" dxfId="440" priority="3835" operator="greaterThan">
      <formula>0</formula>
    </cfRule>
  </conditionalFormatting>
  <conditionalFormatting sqref="AA1124:AE1124">
    <cfRule type="cellIs" dxfId="439" priority="3833" operator="greaterThan">
      <formula>0</formula>
    </cfRule>
    <cfRule type="cellIs" dxfId="438" priority="3834" operator="lessThan">
      <formula>0</formula>
    </cfRule>
  </conditionalFormatting>
  <conditionalFormatting sqref="W1173">
    <cfRule type="cellIs" dxfId="437" priority="3832" operator="greaterThan">
      <formula>0</formula>
    </cfRule>
  </conditionalFormatting>
  <conditionalFormatting sqref="W1181">
    <cfRule type="cellIs" dxfId="436" priority="3831" operator="greaterThan">
      <formula>0</formula>
    </cfRule>
  </conditionalFormatting>
  <conditionalFormatting sqref="W1235 AA1235:AE1235">
    <cfRule type="cellIs" dxfId="435" priority="3818" operator="lessThan">
      <formula>0</formula>
    </cfRule>
    <cfRule type="cellIs" dxfId="434" priority="3819" operator="greaterThan">
      <formula>0</formula>
    </cfRule>
  </conditionalFormatting>
  <conditionalFormatting sqref="W1237 AA1237:DG1237">
    <cfRule type="cellIs" dxfId="433" priority="3816" operator="lessThan">
      <formula>0</formula>
    </cfRule>
    <cfRule type="cellIs" dxfId="432" priority="3817" operator="greaterThan">
      <formula>0</formula>
    </cfRule>
  </conditionalFormatting>
  <conditionalFormatting sqref="W1249 AA1249:AE1249">
    <cfRule type="cellIs" dxfId="431" priority="3810" operator="greaterThan">
      <formula>0</formula>
    </cfRule>
  </conditionalFormatting>
  <conditionalFormatting sqref="W1325">
    <cfRule type="cellIs" dxfId="430" priority="3808" operator="lessThan">
      <formula>0</formula>
    </cfRule>
    <cfRule type="cellIs" dxfId="429" priority="3809" operator="greaterThan">
      <formula>0</formula>
    </cfRule>
  </conditionalFormatting>
  <conditionalFormatting sqref="W1327 Z1327:DG1327">
    <cfRule type="cellIs" dxfId="428" priority="3806" operator="lessThan">
      <formula>0</formula>
    </cfRule>
    <cfRule type="cellIs" dxfId="427" priority="3807" operator="greaterThan">
      <formula>0</formula>
    </cfRule>
  </conditionalFormatting>
  <conditionalFormatting sqref="AA1285:AE1285">
    <cfRule type="cellIs" dxfId="426" priority="3800" operator="lessThan">
      <formula>0</formula>
    </cfRule>
    <cfRule type="cellIs" dxfId="425" priority="3801" operator="greaterThan">
      <formula>0</formula>
    </cfRule>
  </conditionalFormatting>
  <conditionalFormatting sqref="Z1325:AE1325">
    <cfRule type="cellIs" dxfId="424" priority="3798" operator="lessThan">
      <formula>0</formula>
    </cfRule>
    <cfRule type="cellIs" dxfId="423" priority="3799" operator="greaterThan">
      <formula>0</formula>
    </cfRule>
  </conditionalFormatting>
  <conditionalFormatting sqref="W1318">
    <cfRule type="cellIs" dxfId="422" priority="3796" operator="lessThan">
      <formula>0</formula>
    </cfRule>
    <cfRule type="cellIs" dxfId="421" priority="3797" operator="greaterThan">
      <formula>0</formula>
    </cfRule>
  </conditionalFormatting>
  <conditionalFormatting sqref="W1320 AA1320:AE1320">
    <cfRule type="cellIs" dxfId="420" priority="3794" operator="lessThan">
      <formula>0</formula>
    </cfRule>
    <cfRule type="cellIs" dxfId="419" priority="3795" operator="greaterThan">
      <formula>0</formula>
    </cfRule>
  </conditionalFormatting>
  <conditionalFormatting sqref="AA1318:AE1318">
    <cfRule type="cellIs" dxfId="418" priority="3788" operator="lessThan">
      <formula>0</formula>
    </cfRule>
    <cfRule type="cellIs" dxfId="417" priority="3789" operator="greaterThan">
      <formula>0</formula>
    </cfRule>
  </conditionalFormatting>
  <conditionalFormatting sqref="W1343 Z1343:AE1343">
    <cfRule type="cellIs" dxfId="416" priority="3624" operator="lessThan">
      <formula>0</formula>
    </cfRule>
    <cfRule type="cellIs" dxfId="415" priority="3625" operator="greaterThan">
      <formula>0</formula>
    </cfRule>
  </conditionalFormatting>
  <conditionalFormatting sqref="W1341">
    <cfRule type="cellIs" dxfId="414" priority="3626" operator="lessThan">
      <formula>0</formula>
    </cfRule>
    <cfRule type="cellIs" dxfId="413" priority="3627" operator="greaterThan">
      <formula>0</formula>
    </cfRule>
  </conditionalFormatting>
  <conditionalFormatting sqref="AA1184:DG1184">
    <cfRule type="cellIs" dxfId="412" priority="3637" operator="lessThan">
      <formula>0</formula>
    </cfRule>
    <cfRule type="cellIs" dxfId="411" priority="3638" operator="greaterThan">
      <formula>0</formula>
    </cfRule>
  </conditionalFormatting>
  <conditionalFormatting sqref="W1184">
    <cfRule type="cellIs" dxfId="410" priority="3636" operator="greaterThan">
      <formula>0</formula>
    </cfRule>
  </conditionalFormatting>
  <conditionalFormatting sqref="W1311">
    <cfRule type="cellIs" dxfId="409" priority="3632" operator="lessThan">
      <formula>0</formula>
    </cfRule>
    <cfRule type="cellIs" dxfId="408" priority="3633" operator="greaterThan">
      <formula>0</formula>
    </cfRule>
  </conditionalFormatting>
  <conditionalFormatting sqref="AA1311:AE1311">
    <cfRule type="cellIs" dxfId="407" priority="3630" operator="lessThan">
      <formula>0</formula>
    </cfRule>
    <cfRule type="cellIs" dxfId="406" priority="3631" operator="greaterThan">
      <formula>0</formula>
    </cfRule>
  </conditionalFormatting>
  <conditionalFormatting sqref="Z1341:AE1341">
    <cfRule type="cellIs" dxfId="405" priority="3620" operator="lessThan">
      <formula>0</formula>
    </cfRule>
    <cfRule type="cellIs" dxfId="404" priority="3621" operator="greaterThan">
      <formula>0</formula>
    </cfRule>
  </conditionalFormatting>
  <conditionalFormatting sqref="AF84:DG84">
    <cfRule type="containsBlanks" dxfId="403" priority="1905">
      <formula>LEN(TRIM(AF84))=0</formula>
    </cfRule>
  </conditionalFormatting>
  <conditionalFormatting sqref="AF132:DG133">
    <cfRule type="containsBlanks" dxfId="402" priority="1904">
      <formula>LEN(TRIM(AF132))=0</formula>
    </cfRule>
  </conditionalFormatting>
  <conditionalFormatting sqref="AF129:DG129 AG130:DG130">
    <cfRule type="containsBlanks" dxfId="401" priority="1903">
      <formula>LEN(TRIM(AF129))=0</formula>
    </cfRule>
  </conditionalFormatting>
  <conditionalFormatting sqref="AF81:DG81">
    <cfRule type="containsBlanks" dxfId="400" priority="1906">
      <formula>LEN(TRIM(AF81))=0</formula>
    </cfRule>
  </conditionalFormatting>
  <conditionalFormatting sqref="AF61:DG61">
    <cfRule type="containsBlanks" dxfId="399" priority="1908">
      <formula>LEN(TRIM(AF61))=0</formula>
    </cfRule>
  </conditionalFormatting>
  <conditionalFormatting sqref="AF131:DG131">
    <cfRule type="containsBlanks" dxfId="398" priority="1900">
      <formula>LEN(TRIM(AF131))=0</formula>
    </cfRule>
  </conditionalFormatting>
  <conditionalFormatting sqref="AF460:DG460">
    <cfRule type="containsBlanks" dxfId="397" priority="1894">
      <formula>LEN(TRIM(AF460))=0</formula>
    </cfRule>
  </conditionalFormatting>
  <conditionalFormatting sqref="AF505:DG506">
    <cfRule type="containsBlanks" dxfId="396" priority="1892">
      <formula>LEN(TRIM(AF505))=0</formula>
    </cfRule>
  </conditionalFormatting>
  <conditionalFormatting sqref="AF508:DG509">
    <cfRule type="containsBlanks" dxfId="395" priority="1893">
      <formula>LEN(TRIM(AF508))=0</formula>
    </cfRule>
  </conditionalFormatting>
  <conditionalFormatting sqref="AF522:DG530">
    <cfRule type="containsBlanks" dxfId="394" priority="1888">
      <formula>LEN(TRIM(AF522))=0</formula>
    </cfRule>
  </conditionalFormatting>
  <conditionalFormatting sqref="AF148:DG154">
    <cfRule type="containsBlanks" dxfId="393" priority="1899">
      <formula>LEN(TRIM(AF148))=0</formula>
    </cfRule>
  </conditionalFormatting>
  <conditionalFormatting sqref="AF507:DG507">
    <cfRule type="containsBlanks" dxfId="392" priority="1889">
      <formula>LEN(TRIM(AF507))=0</formula>
    </cfRule>
  </conditionalFormatting>
  <conditionalFormatting sqref="T664">
    <cfRule type="containsBlanks" dxfId="391" priority="1248">
      <formula>LEN(TRIM(T664))=0</formula>
    </cfRule>
  </conditionalFormatting>
  <conditionalFormatting sqref="T670">
    <cfRule type="containsBlanks" dxfId="390" priority="1250">
      <formula>LEN(TRIM(T670))=0</formula>
    </cfRule>
  </conditionalFormatting>
  <conditionalFormatting sqref="T660">
    <cfRule type="containsBlanks" dxfId="389" priority="1252">
      <formula>LEN(TRIM(T660))=0</formula>
    </cfRule>
  </conditionalFormatting>
  <conditionalFormatting sqref="T662">
    <cfRule type="containsBlanks" dxfId="388" priority="1249">
      <formula>LEN(TRIM(T662))=0</formula>
    </cfRule>
  </conditionalFormatting>
  <conditionalFormatting sqref="AF1235:DG1235">
    <cfRule type="cellIs" dxfId="387" priority="1862" operator="lessThan">
      <formula>0</formula>
    </cfRule>
    <cfRule type="cellIs" dxfId="386" priority="1863" operator="greaterThan">
      <formula>0</formula>
    </cfRule>
  </conditionalFormatting>
  <conditionalFormatting sqref="AF1249:DG1249">
    <cfRule type="cellIs" dxfId="385" priority="1858" operator="lessThan">
      <formula>0</formula>
    </cfRule>
    <cfRule type="cellIs" dxfId="384" priority="1859" operator="greaterThan">
      <formula>0</formula>
    </cfRule>
  </conditionalFormatting>
  <conditionalFormatting sqref="AF1285:DG1285">
    <cfRule type="cellIs" dxfId="383" priority="1854" operator="lessThan">
      <formula>0</formula>
    </cfRule>
    <cfRule type="cellIs" dxfId="382" priority="1855" operator="greaterThan">
      <formula>0</formula>
    </cfRule>
  </conditionalFormatting>
  <conditionalFormatting sqref="K660">
    <cfRule type="containsBlanks" dxfId="381" priority="1246">
      <formula>LEN(TRIM(K660))=0</formula>
    </cfRule>
  </conditionalFormatting>
  <conditionalFormatting sqref="AF1320:DG1320">
    <cfRule type="cellIs" dxfId="380" priority="1850" operator="lessThan">
      <formula>0</formula>
    </cfRule>
    <cfRule type="cellIs" dxfId="379" priority="1851" operator="greaterThan">
      <formula>0</formula>
    </cfRule>
  </conditionalFormatting>
  <conditionalFormatting sqref="AF1325:DG1325">
    <cfRule type="cellIs" dxfId="378" priority="1852" operator="lessThan">
      <formula>0</formula>
    </cfRule>
    <cfRule type="cellIs" dxfId="377" priority="1853" operator="greaterThan">
      <formula>0</formula>
    </cfRule>
  </conditionalFormatting>
  <conditionalFormatting sqref="AF1318:DG1318">
    <cfRule type="cellIs" dxfId="376" priority="1848" operator="lessThan">
      <formula>0</formula>
    </cfRule>
    <cfRule type="cellIs" dxfId="375" priority="1849" operator="greaterThan">
      <formula>0</formula>
    </cfRule>
  </conditionalFormatting>
  <conditionalFormatting sqref="AF1311:DG1311">
    <cfRule type="cellIs" dxfId="374" priority="1844" operator="lessThan">
      <formula>0</formula>
    </cfRule>
    <cfRule type="cellIs" dxfId="373" priority="1845" operator="greaterThan">
      <formula>0</formula>
    </cfRule>
  </conditionalFormatting>
  <conditionalFormatting sqref="AF1343:DG1343">
    <cfRule type="cellIs" dxfId="372" priority="1842" operator="lessThan">
      <formula>0</formula>
    </cfRule>
    <cfRule type="cellIs" dxfId="371" priority="1843" operator="greaterThan">
      <formula>0</formula>
    </cfRule>
  </conditionalFormatting>
  <conditionalFormatting sqref="AF1341:DG1341">
    <cfRule type="cellIs" dxfId="370" priority="1840" operator="lessThan">
      <formula>0</formula>
    </cfRule>
    <cfRule type="cellIs" dxfId="369" priority="1841" operator="greaterThan">
      <formula>0</formula>
    </cfRule>
  </conditionalFormatting>
  <conditionalFormatting sqref="AF8:DG8">
    <cfRule type="containsBlanks" dxfId="368" priority="1917">
      <formula>LEN(TRIM(AF8))=0</formula>
    </cfRule>
  </conditionalFormatting>
  <conditionalFormatting sqref="AF1181:DG1181">
    <cfRule type="cellIs" dxfId="367" priority="1915" operator="lessThan">
      <formula>0</formula>
    </cfRule>
    <cfRule type="cellIs" dxfId="366" priority="1916" operator="greaterThan">
      <formula>0</formula>
    </cfRule>
  </conditionalFormatting>
  <conditionalFormatting sqref="AF1281:DG1281">
    <cfRule type="cellIs" dxfId="365" priority="1911" operator="lessThan">
      <formula>0</formula>
    </cfRule>
    <cfRule type="cellIs" dxfId="364" priority="1912" operator="greaterThan">
      <formula>0</formula>
    </cfRule>
  </conditionalFormatting>
  <conditionalFormatting sqref="AF866:DG866">
    <cfRule type="containsBlanks" dxfId="363" priority="1871">
      <formula>LEN(TRIM(AF866))=0</formula>
    </cfRule>
  </conditionalFormatting>
  <conditionalFormatting sqref="AF844:DG844">
    <cfRule type="containsBlanks" dxfId="362" priority="1874">
      <formula>LEN(TRIM(AF844))=0</formula>
    </cfRule>
  </conditionalFormatting>
  <conditionalFormatting sqref="AF825:DG826">
    <cfRule type="containsBlanks" dxfId="361" priority="1875">
      <formula>LEN(TRIM(AF825))=0</formula>
    </cfRule>
  </conditionalFormatting>
  <conditionalFormatting sqref="AF847:DG847">
    <cfRule type="containsBlanks" dxfId="360" priority="1873">
      <formula>LEN(TRIM(AF847))=0</formula>
    </cfRule>
  </conditionalFormatting>
  <conditionalFormatting sqref="AF863:DG863">
    <cfRule type="containsBlanks" dxfId="359" priority="1872">
      <formula>LEN(TRIM(AF863))=0</formula>
    </cfRule>
  </conditionalFormatting>
  <conditionalFormatting sqref="AF1173:DG1173">
    <cfRule type="cellIs" dxfId="358" priority="1869" operator="lessThan">
      <formula>0</formula>
    </cfRule>
    <cfRule type="cellIs" dxfId="357" priority="1870" operator="greaterThan">
      <formula>0</formula>
    </cfRule>
  </conditionalFormatting>
  <conditionalFormatting sqref="AF1118:DG1118">
    <cfRule type="cellIs" dxfId="356" priority="1868" operator="greaterThan">
      <formula>0</formula>
    </cfRule>
  </conditionalFormatting>
  <conditionalFormatting sqref="AF1114:DG1114">
    <cfRule type="cellIs" dxfId="355" priority="1867" operator="greaterThan">
      <formula>0</formula>
    </cfRule>
  </conditionalFormatting>
  <conditionalFormatting sqref="AF1123:DG1123">
    <cfRule type="cellIs" dxfId="354" priority="1866" operator="greaterThan">
      <formula>0</formula>
    </cfRule>
  </conditionalFormatting>
  <conditionalFormatting sqref="AF1124:DG1124">
    <cfRule type="cellIs" dxfId="353" priority="1864" operator="greaterThan">
      <formula>0</formula>
    </cfRule>
    <cfRule type="cellIs" dxfId="352" priority="1865" operator="lessThan">
      <formula>0</formula>
    </cfRule>
  </conditionalFormatting>
  <conditionalFormatting sqref="T618">
    <cfRule type="containsBlanks" dxfId="351" priority="1285">
      <formula>LEN(TRIM(T618))=0</formula>
    </cfRule>
  </conditionalFormatting>
  <conditionalFormatting sqref="T606">
    <cfRule type="containsBlanks" dxfId="350" priority="1269">
      <formula>LEN(TRIM(T606))=0</formula>
    </cfRule>
  </conditionalFormatting>
  <conditionalFormatting sqref="T369">
    <cfRule type="containsBlanks" dxfId="349" priority="1308">
      <formula>LEN(TRIM(T369))=0</formula>
    </cfRule>
  </conditionalFormatting>
  <conditionalFormatting sqref="T363">
    <cfRule type="containsBlanks" dxfId="348" priority="1306">
      <formula>LEN(TRIM(T363))=0</formula>
    </cfRule>
  </conditionalFormatting>
  <conditionalFormatting sqref="T383">
    <cfRule type="containsBlanks" dxfId="347" priority="1297">
      <formula>LEN(TRIM(T383))=0</formula>
    </cfRule>
  </conditionalFormatting>
  <conditionalFormatting sqref="T622">
    <cfRule type="containsBlanks" dxfId="346" priority="1281">
      <formula>LEN(TRIM(T622))=0</formula>
    </cfRule>
  </conditionalFormatting>
  <conditionalFormatting sqref="T642">
    <cfRule type="containsBlanks" dxfId="345" priority="1258">
      <formula>LEN(TRIM(T642))=0</formula>
    </cfRule>
  </conditionalFormatting>
  <conditionalFormatting sqref="T626">
    <cfRule type="containsBlanks" dxfId="344" priority="1283">
      <formula>LEN(TRIM(T626))=0</formula>
    </cfRule>
  </conditionalFormatting>
  <conditionalFormatting sqref="T666">
    <cfRule type="containsBlanks" dxfId="343" priority="1251">
      <formula>LEN(TRIM(T666))=0</formula>
    </cfRule>
  </conditionalFormatting>
  <conditionalFormatting sqref="K638">
    <cfRule type="containsBlanks" dxfId="342" priority="1256">
      <formula>LEN(TRIM(K638))=0</formula>
    </cfRule>
  </conditionalFormatting>
  <conditionalFormatting sqref="T656">
    <cfRule type="containsBlanks" dxfId="341" priority="1254">
      <formula>LEN(TRIM(T656))=0</formula>
    </cfRule>
  </conditionalFormatting>
  <conditionalFormatting sqref="K640">
    <cfRule type="containsBlanks" dxfId="340" priority="1255">
      <formula>LEN(TRIM(K640))=0</formula>
    </cfRule>
  </conditionalFormatting>
  <conditionalFormatting sqref="T658">
    <cfRule type="containsBlanks" dxfId="339" priority="1253">
      <formula>LEN(TRIM(T658))=0</formula>
    </cfRule>
  </conditionalFormatting>
  <conditionalFormatting sqref="K359">
    <cfRule type="containsBlanks" dxfId="338" priority="1304">
      <formula>LEN(TRIM(K359))=0</formula>
    </cfRule>
  </conditionalFormatting>
  <conditionalFormatting sqref="T357">
    <cfRule type="containsBlanks" dxfId="337" priority="1311">
      <formula>LEN(TRIM(T357))=0</formula>
    </cfRule>
  </conditionalFormatting>
  <conditionalFormatting sqref="T385">
    <cfRule type="containsBlanks" dxfId="336" priority="1300">
      <formula>LEN(TRIM(T385))=0</formula>
    </cfRule>
  </conditionalFormatting>
  <conditionalFormatting sqref="T630">
    <cfRule type="containsBlanks" dxfId="335" priority="1282">
      <formula>LEN(TRIM(T630))=0</formula>
    </cfRule>
  </conditionalFormatting>
  <conditionalFormatting sqref="T381">
    <cfRule type="containsBlanks" dxfId="334" priority="1298">
      <formula>LEN(TRIM(T381))=0</formula>
    </cfRule>
  </conditionalFormatting>
  <conditionalFormatting sqref="T644">
    <cfRule type="containsBlanks" dxfId="333" priority="1257">
      <formula>LEN(TRIM(T644))=0</formula>
    </cfRule>
  </conditionalFormatting>
  <conditionalFormatting sqref="T359">
    <cfRule type="containsBlanks" dxfId="332" priority="1310">
      <formula>LEN(TRIM(T359))=0</formula>
    </cfRule>
  </conditionalFormatting>
  <conditionalFormatting sqref="T365">
    <cfRule type="containsBlanks" dxfId="331" priority="1309">
      <formula>LEN(TRIM(T365))=0</formula>
    </cfRule>
  </conditionalFormatting>
  <conditionalFormatting sqref="T650">
    <cfRule type="containsBlanks" dxfId="330" priority="1259">
      <formula>LEN(TRIM(T650))=0</formula>
    </cfRule>
  </conditionalFormatting>
  <conditionalFormatting sqref="T375">
    <cfRule type="containsBlanks" dxfId="329" priority="1303">
      <formula>LEN(TRIM(T375))=0</formula>
    </cfRule>
  </conditionalFormatting>
  <conditionalFormatting sqref="T361">
    <cfRule type="containsBlanks" dxfId="328" priority="1307">
      <formula>LEN(TRIM(T361))=0</formula>
    </cfRule>
  </conditionalFormatting>
  <conditionalFormatting sqref="T638">
    <cfRule type="containsBlanks" dxfId="327" priority="1262">
      <formula>LEN(TRIM(T638))=0</formula>
    </cfRule>
  </conditionalFormatting>
  <conditionalFormatting sqref="T377">
    <cfRule type="containsBlanks" dxfId="326" priority="1302">
      <formula>LEN(TRIM(T377))=0</formula>
    </cfRule>
  </conditionalFormatting>
  <conditionalFormatting sqref="T640">
    <cfRule type="containsBlanks" dxfId="325" priority="1261">
      <formula>LEN(TRIM(T640))=0</formula>
    </cfRule>
  </conditionalFormatting>
  <conditionalFormatting sqref="K379">
    <cfRule type="containsBlanks" dxfId="324" priority="1295">
      <formula>LEN(TRIM(K379))=0</formula>
    </cfRule>
  </conditionalFormatting>
  <conditionalFormatting sqref="K658">
    <cfRule type="containsBlanks" dxfId="323" priority="1247">
      <formula>LEN(TRIM(K658))=0</formula>
    </cfRule>
  </conditionalFormatting>
  <conditionalFormatting sqref="K339">
    <cfRule type="containsBlanks" dxfId="322" priority="1322">
      <formula>LEN(TRIM(K339))=0</formula>
    </cfRule>
  </conditionalFormatting>
  <conditionalFormatting sqref="T646">
    <cfRule type="containsBlanks" dxfId="321" priority="1260">
      <formula>LEN(TRIM(T646))=0</formula>
    </cfRule>
  </conditionalFormatting>
  <conditionalFormatting sqref="T616">
    <cfRule type="containsBlanks" dxfId="320" priority="1286">
      <formula>LEN(TRIM(T616))=0</formula>
    </cfRule>
  </conditionalFormatting>
  <conditionalFormatting sqref="K618">
    <cfRule type="containsBlanks" dxfId="319" priority="1265">
      <formula>LEN(TRIM(K618))=0</formula>
    </cfRule>
  </conditionalFormatting>
  <conditionalFormatting sqref="T620">
    <cfRule type="containsBlanks" dxfId="318" priority="1284">
      <formula>LEN(TRIM(T620))=0</formula>
    </cfRule>
  </conditionalFormatting>
  <conditionalFormatting sqref="T636">
    <cfRule type="containsBlanks" dxfId="317" priority="1263">
      <formula>LEN(TRIM(T636))=0</formula>
    </cfRule>
  </conditionalFormatting>
  <conditionalFormatting sqref="T389">
    <cfRule type="containsBlanks" dxfId="316" priority="1299">
      <formula>LEN(TRIM(T389))=0</formula>
    </cfRule>
  </conditionalFormatting>
  <conditionalFormatting sqref="T604">
    <cfRule type="containsBlanks" dxfId="315" priority="1266">
      <formula>LEN(TRIM(T604))=0</formula>
    </cfRule>
  </conditionalFormatting>
  <conditionalFormatting sqref="T610">
    <cfRule type="containsBlanks" dxfId="314" priority="1267">
      <formula>LEN(TRIM(T610))=0</formula>
    </cfRule>
  </conditionalFormatting>
  <conditionalFormatting sqref="K377">
    <cfRule type="containsBlanks" dxfId="313" priority="1296">
      <formula>LEN(TRIM(K377))=0</formula>
    </cfRule>
  </conditionalFormatting>
  <conditionalFormatting sqref="T379">
    <cfRule type="containsBlanks" dxfId="312" priority="1301">
      <formula>LEN(TRIM(T379))=0</formula>
    </cfRule>
  </conditionalFormatting>
  <conditionalFormatting sqref="T624">
    <cfRule type="containsBlanks" dxfId="311" priority="1280">
      <formula>LEN(TRIM(T624))=0</formula>
    </cfRule>
  </conditionalFormatting>
  <conditionalFormatting sqref="T427">
    <cfRule type="containsBlanks" dxfId="310" priority="1294">
      <formula>LEN(TRIM(T427))=0</formula>
    </cfRule>
  </conditionalFormatting>
  <conditionalFormatting sqref="K620">
    <cfRule type="containsBlanks" dxfId="309" priority="1264">
      <formula>LEN(TRIM(K620))=0</formula>
    </cfRule>
  </conditionalFormatting>
  <conditionalFormatting sqref="AA1252:AE1252">
    <cfRule type="containsBlanks" dxfId="308" priority="1392">
      <formula>LEN(TRIM(AA1252))=0</formula>
    </cfRule>
  </conditionalFormatting>
  <conditionalFormatting sqref="AG1252:DG1252">
    <cfRule type="containsBlanks" dxfId="307" priority="1391">
      <formula>LEN(TRIM(AG1252))=0</formula>
    </cfRule>
  </conditionalFormatting>
  <conditionalFormatting sqref="T303">
    <cfRule type="containsBlanks" dxfId="306" priority="1336">
      <formula>LEN(TRIM(T303))=0</formula>
    </cfRule>
  </conditionalFormatting>
  <conditionalFormatting sqref="T51 T49">
    <cfRule type="containsBlanks" dxfId="305" priority="1338">
      <formula>LEN(TRIM(T49))=0</formula>
    </cfRule>
  </conditionalFormatting>
  <conditionalFormatting sqref="T299">
    <cfRule type="containsBlanks" dxfId="304" priority="1337">
      <formula>LEN(TRIM(T299))=0</formula>
    </cfRule>
  </conditionalFormatting>
  <conditionalFormatting sqref="T311">
    <cfRule type="containsBlanks" dxfId="303" priority="1332">
      <formula>LEN(TRIM(T311))=0</formula>
    </cfRule>
  </conditionalFormatting>
  <conditionalFormatting sqref="T305">
    <cfRule type="containsBlanks" dxfId="302" priority="1331">
      <formula>LEN(TRIM(T305))=0</formula>
    </cfRule>
  </conditionalFormatting>
  <conditionalFormatting sqref="T301">
    <cfRule type="containsBlanks" dxfId="301" priority="1335">
      <formula>LEN(TRIM(T301))=0</formula>
    </cfRule>
  </conditionalFormatting>
  <conditionalFormatting sqref="T317">
    <cfRule type="containsBlanks" dxfId="300" priority="1330">
      <formula>LEN(TRIM(T317))=0</formula>
    </cfRule>
  </conditionalFormatting>
  <conditionalFormatting sqref="T355">
    <cfRule type="containsBlanks" dxfId="299" priority="1312">
      <formula>LEN(TRIM(T355))=0</formula>
    </cfRule>
  </conditionalFormatting>
  <conditionalFormatting sqref="K357">
    <cfRule type="containsBlanks" dxfId="298" priority="1305">
      <formula>LEN(TRIM(K357))=0</formula>
    </cfRule>
  </conditionalFormatting>
  <conditionalFormatting sqref="T321">
    <cfRule type="containsBlanks" dxfId="297" priority="1329">
      <formula>LEN(TRIM(T321))=0</formula>
    </cfRule>
  </conditionalFormatting>
  <conditionalFormatting sqref="T319">
    <cfRule type="containsBlanks" dxfId="296" priority="1328">
      <formula>LEN(TRIM(T319))=0</formula>
    </cfRule>
  </conditionalFormatting>
  <conditionalFormatting sqref="T325">
    <cfRule type="containsBlanks" dxfId="295" priority="1327">
      <formula>LEN(TRIM(T325))=0</formula>
    </cfRule>
  </conditionalFormatting>
  <conditionalFormatting sqref="T329">
    <cfRule type="containsBlanks" dxfId="294" priority="1325">
      <formula>LEN(TRIM(T329))=0</formula>
    </cfRule>
  </conditionalFormatting>
  <conditionalFormatting sqref="T323">
    <cfRule type="containsBlanks" dxfId="293" priority="1324">
      <formula>LEN(TRIM(T323))=0</formula>
    </cfRule>
  </conditionalFormatting>
  <conditionalFormatting sqref="K337">
    <cfRule type="containsBlanks" dxfId="292" priority="1323">
      <formula>LEN(TRIM(K337))=0</formula>
    </cfRule>
  </conditionalFormatting>
  <conditionalFormatting sqref="T307">
    <cfRule type="containsBlanks" dxfId="291" priority="1334">
      <formula>LEN(TRIM(T307))=0</formula>
    </cfRule>
  </conditionalFormatting>
  <conditionalFormatting sqref="W1252">
    <cfRule type="cellIs" dxfId="290" priority="1389" operator="lessThan">
      <formula>0</formula>
    </cfRule>
    <cfRule type="cellIs" dxfId="289" priority="1390" operator="greaterThan">
      <formula>0</formula>
    </cfRule>
  </conditionalFormatting>
  <conditionalFormatting sqref="W1268 Z1268:DG1268">
    <cfRule type="cellIs" dxfId="288" priority="1381" operator="lessThan">
      <formula>0</formula>
    </cfRule>
    <cfRule type="cellIs" dxfId="287" priority="1382" operator="greaterThan">
      <formula>0</formula>
    </cfRule>
  </conditionalFormatting>
  <conditionalFormatting sqref="W1270 Z1270:AE1270">
    <cfRule type="cellIs" dxfId="286" priority="1379" operator="lessThan">
      <formula>0</formula>
    </cfRule>
    <cfRule type="cellIs" dxfId="285" priority="1380" operator="greaterThan">
      <formula>0</formula>
    </cfRule>
  </conditionalFormatting>
  <conditionalFormatting sqref="AF1270:DG1270">
    <cfRule type="cellIs" dxfId="284" priority="1375" operator="lessThan">
      <formula>0</formula>
    </cfRule>
    <cfRule type="cellIs" dxfId="283" priority="1376" operator="greaterThan">
      <formula>0</formula>
    </cfRule>
  </conditionalFormatting>
  <conditionalFormatting sqref="AA1273:AE1273">
    <cfRule type="cellIs" dxfId="282" priority="1373" operator="lessThan">
      <formula>0</formula>
    </cfRule>
    <cfRule type="cellIs" dxfId="281" priority="1374" operator="greaterThan">
      <formula>0</formula>
    </cfRule>
  </conditionalFormatting>
  <conditionalFormatting sqref="AF1273:DG1273">
    <cfRule type="cellIs" dxfId="280" priority="1371" operator="lessThan">
      <formula>0</formula>
    </cfRule>
    <cfRule type="cellIs" dxfId="279" priority="1372" operator="greaterThan">
      <formula>0</formula>
    </cfRule>
  </conditionalFormatting>
  <conditionalFormatting sqref="W1273">
    <cfRule type="cellIs" dxfId="278" priority="1370" operator="greaterThan">
      <formula>0</formula>
    </cfRule>
  </conditionalFormatting>
  <conditionalFormatting sqref="AA1276:AE1276">
    <cfRule type="containsBlanks" dxfId="277" priority="1369">
      <formula>LEN(TRIM(AA1276))=0</formula>
    </cfRule>
  </conditionalFormatting>
  <conditionalFormatting sqref="AF1276:DG1276">
    <cfRule type="containsBlanks" dxfId="276" priority="1368">
      <formula>LEN(TRIM(AF1276))=0</formula>
    </cfRule>
  </conditionalFormatting>
  <conditionalFormatting sqref="W1276">
    <cfRule type="cellIs" dxfId="275" priority="1366" operator="lessThan">
      <formula>0</formula>
    </cfRule>
    <cfRule type="cellIs" dxfId="274" priority="1367" operator="greaterThan">
      <formula>0</formula>
    </cfRule>
  </conditionalFormatting>
  <conditionalFormatting sqref="W1285">
    <cfRule type="cellIs" dxfId="273" priority="1365" operator="greaterThan">
      <formula>0</formula>
    </cfRule>
  </conditionalFormatting>
  <conditionalFormatting sqref="W1331">
    <cfRule type="cellIs" dxfId="272" priority="1363" operator="lessThan">
      <formula>0</formula>
    </cfRule>
    <cfRule type="cellIs" dxfId="271" priority="1364" operator="greaterThan">
      <formula>0</formula>
    </cfRule>
  </conditionalFormatting>
  <conditionalFormatting sqref="Z1331:DG1331">
    <cfRule type="cellIs" dxfId="270" priority="1361" operator="lessThan">
      <formula>0</formula>
    </cfRule>
    <cfRule type="cellIs" dxfId="269" priority="1362" operator="greaterThan">
      <formula>0</formula>
    </cfRule>
  </conditionalFormatting>
  <conditionalFormatting sqref="Z1347:DG1347">
    <cfRule type="cellIs" dxfId="268" priority="1351" operator="lessThan">
      <formula>0</formula>
    </cfRule>
    <cfRule type="cellIs" dxfId="267" priority="1352" operator="greaterThan">
      <formula>0</formula>
    </cfRule>
  </conditionalFormatting>
  <conditionalFormatting sqref="W1347">
    <cfRule type="cellIs" dxfId="266" priority="1353" operator="lessThan">
      <formula>0</formula>
    </cfRule>
    <cfRule type="cellIs" dxfId="265" priority="1354" operator="greaterThan">
      <formula>0</formula>
    </cfRule>
  </conditionalFormatting>
  <conditionalFormatting sqref="AA1351:AE1351">
    <cfRule type="cellIs" dxfId="264" priority="1349" operator="lessThan">
      <formula>0</formula>
    </cfRule>
    <cfRule type="cellIs" dxfId="263" priority="1350" operator="greaterThan">
      <formula>0</formula>
    </cfRule>
  </conditionalFormatting>
  <conditionalFormatting sqref="AF1351:DG1351">
    <cfRule type="cellIs" dxfId="262" priority="1347" operator="lessThan">
      <formula>0</formula>
    </cfRule>
    <cfRule type="cellIs" dxfId="261" priority="1348" operator="greaterThan">
      <formula>0</formula>
    </cfRule>
  </conditionalFormatting>
  <conditionalFormatting sqref="W1351">
    <cfRule type="cellIs" dxfId="260" priority="1346" operator="greaterThan">
      <formula>0</formula>
    </cfRule>
  </conditionalFormatting>
  <conditionalFormatting sqref="W1246">
    <cfRule type="cellIs" dxfId="259" priority="1344" operator="lessThan">
      <formula>0</formula>
    </cfRule>
    <cfRule type="cellIs" dxfId="258" priority="1345" operator="greaterThan">
      <formula>0</formula>
    </cfRule>
  </conditionalFormatting>
  <conditionalFormatting sqref="Z1246:DG1246">
    <cfRule type="cellIs" dxfId="257" priority="1342" operator="lessThan">
      <formula>0</formula>
    </cfRule>
    <cfRule type="cellIs" dxfId="256" priority="1343" operator="greaterThan">
      <formula>0</formula>
    </cfRule>
  </conditionalFormatting>
  <conditionalFormatting sqref="T970">
    <cfRule type="containsBlanks" dxfId="255" priority="605">
      <formula>LEN(TRIM(T970))=0</formula>
    </cfRule>
  </conditionalFormatting>
  <conditionalFormatting sqref="T1036">
    <cfRule type="containsBlanks" dxfId="254" priority="568">
      <formula>LEN(TRIM(T1036))=0</formula>
    </cfRule>
  </conditionalFormatting>
  <conditionalFormatting sqref="T1084">
    <cfRule type="containsBlanks" dxfId="253" priority="556">
      <formula>LEN(TRIM(T1084))=0</formula>
    </cfRule>
  </conditionalFormatting>
  <conditionalFormatting sqref="T958">
    <cfRule type="containsBlanks" dxfId="252" priority="608">
      <formula>LEN(TRIM(T958))=0</formula>
    </cfRule>
  </conditionalFormatting>
  <conditionalFormatting sqref="T1062">
    <cfRule type="containsBlanks" dxfId="251" priority="576">
      <formula>LEN(TRIM(T1062))=0</formula>
    </cfRule>
  </conditionalFormatting>
  <conditionalFormatting sqref="T960">
    <cfRule type="containsBlanks" dxfId="250" priority="611">
      <formula>LEN(TRIM(T960))=0</formula>
    </cfRule>
  </conditionalFormatting>
  <conditionalFormatting sqref="T950">
    <cfRule type="containsBlanks" dxfId="249" priority="614">
      <formula>LEN(TRIM(T950))=0</formula>
    </cfRule>
  </conditionalFormatting>
  <conditionalFormatting sqref="T964">
    <cfRule type="containsBlanks" dxfId="248" priority="610">
      <formula>LEN(TRIM(T964))=0</formula>
    </cfRule>
  </conditionalFormatting>
  <conditionalFormatting sqref="T952">
    <cfRule type="containsBlanks" dxfId="247" priority="613">
      <formula>LEN(TRIM(T952))=0</formula>
    </cfRule>
  </conditionalFormatting>
  <conditionalFormatting sqref="T954">
    <cfRule type="containsBlanks" dxfId="246" priority="612">
      <formula>LEN(TRIM(T954))=0</formula>
    </cfRule>
  </conditionalFormatting>
  <conditionalFormatting sqref="T956">
    <cfRule type="containsBlanks" dxfId="245" priority="609">
      <formula>LEN(TRIM(T956))=0</formula>
    </cfRule>
  </conditionalFormatting>
  <conditionalFormatting sqref="K934">
    <cfRule type="containsBlanks" dxfId="244" priority="615">
      <formula>LEN(TRIM(K934))=0</formula>
    </cfRule>
  </conditionalFormatting>
  <conditionalFormatting sqref="T938">
    <cfRule type="containsBlanks" dxfId="243" priority="617">
      <formula>LEN(TRIM(T938))=0</formula>
    </cfRule>
  </conditionalFormatting>
  <conditionalFormatting sqref="T940">
    <cfRule type="containsBlanks" dxfId="242" priority="620">
      <formula>LEN(TRIM(T940))=0</formula>
    </cfRule>
  </conditionalFormatting>
  <conditionalFormatting sqref="T930">
    <cfRule type="containsBlanks" dxfId="241" priority="623">
      <formula>LEN(TRIM(T930))=0</formula>
    </cfRule>
  </conditionalFormatting>
  <conditionalFormatting sqref="T944">
    <cfRule type="containsBlanks" dxfId="240" priority="619">
      <formula>LEN(TRIM(T944))=0</formula>
    </cfRule>
  </conditionalFormatting>
  <conditionalFormatting sqref="T932">
    <cfRule type="containsBlanks" dxfId="239" priority="622">
      <formula>LEN(TRIM(T932))=0</formula>
    </cfRule>
  </conditionalFormatting>
  <conditionalFormatting sqref="T934">
    <cfRule type="containsBlanks" dxfId="238" priority="621">
      <formula>LEN(TRIM(T934))=0</formula>
    </cfRule>
  </conditionalFormatting>
  <conditionalFormatting sqref="T936">
    <cfRule type="containsBlanks" dxfId="237" priority="618">
      <formula>LEN(TRIM(T936))=0</formula>
    </cfRule>
  </conditionalFormatting>
  <conditionalFormatting sqref="T920">
    <cfRule type="containsBlanks" dxfId="236" priority="647">
      <formula>LEN(TRIM(T920))=0</formula>
    </cfRule>
  </conditionalFormatting>
  <conditionalFormatting sqref="T910">
    <cfRule type="containsBlanks" dxfId="235" priority="650">
      <formula>LEN(TRIM(T910))=0</formula>
    </cfRule>
  </conditionalFormatting>
  <conditionalFormatting sqref="T924">
    <cfRule type="containsBlanks" dxfId="234" priority="646">
      <formula>LEN(TRIM(T924))=0</formula>
    </cfRule>
  </conditionalFormatting>
  <conditionalFormatting sqref="T912">
    <cfRule type="containsBlanks" dxfId="233" priority="649">
      <formula>LEN(TRIM(T912))=0</formula>
    </cfRule>
  </conditionalFormatting>
  <conditionalFormatting sqref="T914">
    <cfRule type="containsBlanks" dxfId="232" priority="648">
      <formula>LEN(TRIM(T914))=0</formula>
    </cfRule>
  </conditionalFormatting>
  <conditionalFormatting sqref="T918">
    <cfRule type="containsBlanks" dxfId="231" priority="644">
      <formula>LEN(TRIM(T918))=0</formula>
    </cfRule>
  </conditionalFormatting>
  <conditionalFormatting sqref="T916">
    <cfRule type="containsBlanks" dxfId="230" priority="645">
      <formula>LEN(TRIM(T916))=0</formula>
    </cfRule>
  </conditionalFormatting>
  <conditionalFormatting sqref="T996">
    <cfRule type="containsBlanks" dxfId="229" priority="591">
      <formula>LEN(TRIM(T996))=0</formula>
    </cfRule>
  </conditionalFormatting>
  <conditionalFormatting sqref="T1010">
    <cfRule type="containsBlanks" dxfId="228" priority="587">
      <formula>LEN(TRIM(T1010))=0</formula>
    </cfRule>
  </conditionalFormatting>
  <conditionalFormatting sqref="T998">
    <cfRule type="containsBlanks" dxfId="227" priority="590">
      <formula>LEN(TRIM(T998))=0</formula>
    </cfRule>
  </conditionalFormatting>
  <conditionalFormatting sqref="T1060">
    <cfRule type="containsBlanks" dxfId="226" priority="577">
      <formula>LEN(TRIM(T1060))=0</formula>
    </cfRule>
  </conditionalFormatting>
  <conditionalFormatting sqref="T1014">
    <cfRule type="containsBlanks" dxfId="225" priority="585">
      <formula>LEN(TRIM(T1014))=0</formula>
    </cfRule>
  </conditionalFormatting>
  <conditionalFormatting sqref="T1012">
    <cfRule type="containsBlanks" dxfId="224" priority="586">
      <formula>LEN(TRIM(T1012))=0</formula>
    </cfRule>
  </conditionalFormatting>
  <conditionalFormatting sqref="T1016">
    <cfRule type="containsBlanks" dxfId="223" priority="584">
      <formula>LEN(TRIM(T1016))=0</formula>
    </cfRule>
  </conditionalFormatting>
  <conditionalFormatting sqref="T1018">
    <cfRule type="containsBlanks" dxfId="222" priority="583">
      <formula>LEN(TRIM(T1018))=0</formula>
    </cfRule>
  </conditionalFormatting>
  <conditionalFormatting sqref="T1058">
    <cfRule type="containsBlanks" dxfId="221" priority="578">
      <formula>LEN(TRIM(T1058))=0</formula>
    </cfRule>
  </conditionalFormatting>
  <conditionalFormatting sqref="T1048">
    <cfRule type="containsBlanks" dxfId="220" priority="571">
      <formula>LEN(TRIM(T1048))=0</formula>
    </cfRule>
  </conditionalFormatting>
  <conditionalFormatting sqref="T1054">
    <cfRule type="containsBlanks" dxfId="219" priority="580">
      <formula>LEN(TRIM(T1054))=0</formula>
    </cfRule>
  </conditionalFormatting>
  <conditionalFormatting sqref="T1056">
    <cfRule type="containsBlanks" dxfId="218" priority="579">
      <formula>LEN(TRIM(T1056))=0</formula>
    </cfRule>
  </conditionalFormatting>
  <conditionalFormatting sqref="T1040">
    <cfRule type="containsBlanks" dxfId="217" priority="566">
      <formula>LEN(TRIM(T1040))=0</formula>
    </cfRule>
  </conditionalFormatting>
  <conditionalFormatting sqref="T1042">
    <cfRule type="containsBlanks" dxfId="216" priority="573">
      <formula>LEN(TRIM(T1042))=0</formula>
    </cfRule>
  </conditionalFormatting>
  <conditionalFormatting sqref="T1034">
    <cfRule type="containsBlanks" dxfId="215" priority="569">
      <formula>LEN(TRIM(T1034))=0</formula>
    </cfRule>
  </conditionalFormatting>
  <conditionalFormatting sqref="T1046">
    <cfRule type="containsBlanks" dxfId="214" priority="572">
      <formula>LEN(TRIM(T1046))=0</formula>
    </cfRule>
  </conditionalFormatting>
  <conditionalFormatting sqref="T1032">
    <cfRule type="containsBlanks" dxfId="213" priority="570">
      <formula>LEN(TRIM(T1032))=0</formula>
    </cfRule>
  </conditionalFormatting>
  <conditionalFormatting sqref="T1038">
    <cfRule type="containsBlanks" dxfId="212" priority="567">
      <formula>LEN(TRIM(T1038))=0</formula>
    </cfRule>
  </conditionalFormatting>
  <conditionalFormatting sqref="T1000">
    <cfRule type="containsBlanks" dxfId="211" priority="593">
      <formula>LEN(TRIM(T1000))=0</formula>
    </cfRule>
  </conditionalFormatting>
  <conditionalFormatting sqref="T990">
    <cfRule type="containsBlanks" dxfId="210" priority="596">
      <formula>LEN(TRIM(T990))=0</formula>
    </cfRule>
  </conditionalFormatting>
  <conditionalFormatting sqref="T1004">
    <cfRule type="containsBlanks" dxfId="209" priority="592">
      <formula>LEN(TRIM(T1004))=0</formula>
    </cfRule>
  </conditionalFormatting>
  <conditionalFormatting sqref="T992">
    <cfRule type="containsBlanks" dxfId="208" priority="595">
      <formula>LEN(TRIM(T992))=0</formula>
    </cfRule>
  </conditionalFormatting>
  <conditionalFormatting sqref="T994">
    <cfRule type="containsBlanks" dxfId="207" priority="594">
      <formula>LEN(TRIM(T994))=0</formula>
    </cfRule>
  </conditionalFormatting>
  <conditionalFormatting sqref="T978">
    <cfRule type="containsBlanks" dxfId="206" priority="599">
      <formula>LEN(TRIM(T978))=0</formula>
    </cfRule>
  </conditionalFormatting>
  <conditionalFormatting sqref="T980">
    <cfRule type="containsBlanks" dxfId="205" priority="602">
      <formula>LEN(TRIM(T980))=0</formula>
    </cfRule>
  </conditionalFormatting>
  <conditionalFormatting sqref="T984">
    <cfRule type="containsBlanks" dxfId="204" priority="601">
      <formula>LEN(TRIM(T984))=0</formula>
    </cfRule>
  </conditionalFormatting>
  <conditionalFormatting sqref="T972">
    <cfRule type="containsBlanks" dxfId="203" priority="604">
      <formula>LEN(TRIM(T972))=0</formula>
    </cfRule>
  </conditionalFormatting>
  <conditionalFormatting sqref="T974">
    <cfRule type="containsBlanks" dxfId="202" priority="603">
      <formula>LEN(TRIM(T974))=0</formula>
    </cfRule>
  </conditionalFormatting>
  <conditionalFormatting sqref="T976">
    <cfRule type="containsBlanks" dxfId="201" priority="600">
      <formula>LEN(TRIM(T976))=0</formula>
    </cfRule>
  </conditionalFormatting>
  <conditionalFormatting sqref="T1086">
    <cfRule type="containsBlanks" dxfId="200" priority="563">
      <formula>LEN(TRIM(T1086))=0</formula>
    </cfRule>
  </conditionalFormatting>
  <conditionalFormatting sqref="T1092">
    <cfRule type="containsBlanks" dxfId="199" priority="561">
      <formula>LEN(TRIM(T1092))=0</formula>
    </cfRule>
  </conditionalFormatting>
  <conditionalFormatting sqref="T1090">
    <cfRule type="containsBlanks" dxfId="198" priority="562">
      <formula>LEN(TRIM(T1090))=0</formula>
    </cfRule>
  </conditionalFormatting>
  <conditionalFormatting sqref="T1076">
    <cfRule type="containsBlanks" dxfId="197" priority="560">
      <formula>LEN(TRIM(T1076))=0</formula>
    </cfRule>
  </conditionalFormatting>
  <conditionalFormatting sqref="T1080">
    <cfRule type="containsBlanks" dxfId="196" priority="558">
      <formula>LEN(TRIM(T1080))=0</formula>
    </cfRule>
  </conditionalFormatting>
  <conditionalFormatting sqref="T1078">
    <cfRule type="containsBlanks" dxfId="195" priority="559">
      <formula>LEN(TRIM(T1078))=0</formula>
    </cfRule>
  </conditionalFormatting>
  <conditionalFormatting sqref="T1082">
    <cfRule type="containsBlanks" dxfId="194" priority="557">
      <formula>LEN(TRIM(T1082))=0</formula>
    </cfRule>
  </conditionalFormatting>
  <conditionalFormatting sqref="AA1242:AE1242">
    <cfRule type="cellIs" dxfId="193" priority="274" operator="lessThan">
      <formula>0</formula>
    </cfRule>
    <cfRule type="cellIs" dxfId="192" priority="275" operator="greaterThan">
      <formula>0</formula>
    </cfRule>
  </conditionalFormatting>
  <conditionalFormatting sqref="AF1242:DG1242">
    <cfRule type="cellIs" dxfId="191" priority="272" operator="lessThan">
      <formula>0</formula>
    </cfRule>
    <cfRule type="cellIs" dxfId="190" priority="273" operator="greaterThan">
      <formula>0</formula>
    </cfRule>
  </conditionalFormatting>
  <conditionalFormatting sqref="W1242">
    <cfRule type="cellIs" dxfId="189" priority="271" operator="greaterThan">
      <formula>0</formula>
    </cfRule>
  </conditionalFormatting>
  <conditionalFormatting sqref="T425">
    <cfRule type="containsBlanks" dxfId="188" priority="270">
      <formula>LEN(TRIM(T425))=0</formula>
    </cfRule>
  </conditionalFormatting>
  <conditionalFormatting sqref="AB437:AE437">
    <cfRule type="containsBlanks" dxfId="187" priority="268">
      <formula>LEN(TRIM(AB437))=0</formula>
    </cfRule>
  </conditionalFormatting>
  <conditionalFormatting sqref="AA436">
    <cfRule type="containsBlanks" dxfId="186" priority="267">
      <formula>LEN(TRIM(AA436))=0</formula>
    </cfRule>
  </conditionalFormatting>
  <conditionalFormatting sqref="AA452:DG453">
    <cfRule type="containsBlanks" dxfId="185" priority="266">
      <formula>LEN(TRIM(AA452))=0</formula>
    </cfRule>
  </conditionalFormatting>
  <conditionalFormatting sqref="AF437:DG437">
    <cfRule type="containsBlanks" dxfId="184" priority="265">
      <formula>LEN(TRIM(AF437))=0</formula>
    </cfRule>
  </conditionalFormatting>
  <conditionalFormatting sqref="T124:T128">
    <cfRule type="containsBlanks" dxfId="183" priority="253">
      <formula>LEN(TRIM(T124))=0</formula>
    </cfRule>
  </conditionalFormatting>
  <conditionalFormatting sqref="AA124:DG128">
    <cfRule type="containsBlanks" dxfId="182" priority="255">
      <formula>LEN(TRIM(AA124))=0</formula>
    </cfRule>
  </conditionalFormatting>
  <conditionalFormatting sqref="N124:N128">
    <cfRule type="containsBlanks" dxfId="181" priority="254">
      <formula>LEN(TRIM(N124))=0</formula>
    </cfRule>
  </conditionalFormatting>
  <conditionalFormatting sqref="K932">
    <cfRule type="containsBlanks" dxfId="180" priority="243">
      <formula>LEN(TRIM(K932))=0</formula>
    </cfRule>
  </conditionalFormatting>
  <conditionalFormatting sqref="AF1252">
    <cfRule type="containsBlanks" dxfId="179" priority="238">
      <formula>LEN(TRIM(AF1252))=0</formula>
    </cfRule>
  </conditionalFormatting>
  <conditionalFormatting sqref="T566">
    <cfRule type="containsBlanks" dxfId="178" priority="210">
      <formula>LEN(TRIM(T566))=0</formula>
    </cfRule>
  </conditionalFormatting>
  <conditionalFormatting sqref="T562">
    <cfRule type="containsBlanks" dxfId="177" priority="211">
      <formula>LEN(TRIM(T562))=0</formula>
    </cfRule>
  </conditionalFormatting>
  <conditionalFormatting sqref="T564">
    <cfRule type="containsBlanks" dxfId="176" priority="209">
      <formula>LEN(TRIM(T564))=0</formula>
    </cfRule>
  </conditionalFormatting>
  <conditionalFormatting sqref="T568">
    <cfRule type="containsBlanks" dxfId="175" priority="205">
      <formula>LEN(TRIM(T568))=0</formula>
    </cfRule>
  </conditionalFormatting>
  <conditionalFormatting sqref="T574">
    <cfRule type="containsBlanks" dxfId="174" priority="206">
      <formula>LEN(TRIM(T574))=0</formula>
    </cfRule>
  </conditionalFormatting>
  <conditionalFormatting sqref="T570">
    <cfRule type="containsBlanks" dxfId="173" priority="208">
      <formula>LEN(TRIM(T570))=0</formula>
    </cfRule>
  </conditionalFormatting>
  <conditionalFormatting sqref="T584">
    <cfRule type="containsBlanks" dxfId="172" priority="203">
      <formula>LEN(TRIM(T584))=0</formula>
    </cfRule>
  </conditionalFormatting>
  <conditionalFormatting sqref="T580">
    <cfRule type="containsBlanks" dxfId="171" priority="204">
      <formula>LEN(TRIM(T580))=0</formula>
    </cfRule>
  </conditionalFormatting>
  <conditionalFormatting sqref="T592">
    <cfRule type="containsBlanks" dxfId="170" priority="199">
      <formula>LEN(TRIM(T592))=0</formula>
    </cfRule>
  </conditionalFormatting>
  <conditionalFormatting sqref="T586">
    <cfRule type="containsBlanks" dxfId="169" priority="198">
      <formula>LEN(TRIM(T586))=0</formula>
    </cfRule>
  </conditionalFormatting>
  <conditionalFormatting sqref="T582">
    <cfRule type="containsBlanks" dxfId="168" priority="202">
      <formula>LEN(TRIM(T582))=0</formula>
    </cfRule>
  </conditionalFormatting>
  <conditionalFormatting sqref="T598">
    <cfRule type="containsBlanks" dxfId="167" priority="197">
      <formula>LEN(TRIM(T598))=0</formula>
    </cfRule>
  </conditionalFormatting>
  <conditionalFormatting sqref="T602">
    <cfRule type="containsBlanks" dxfId="166" priority="196">
      <formula>LEN(TRIM(T602))=0</formula>
    </cfRule>
  </conditionalFormatting>
  <conditionalFormatting sqref="T600">
    <cfRule type="containsBlanks" dxfId="165" priority="195">
      <formula>LEN(TRIM(T600))=0</formula>
    </cfRule>
  </conditionalFormatting>
  <conditionalFormatting sqref="T588">
    <cfRule type="containsBlanks" dxfId="164" priority="201">
      <formula>LEN(TRIM(T588))=0</formula>
    </cfRule>
  </conditionalFormatting>
  <conditionalFormatting sqref="AA434:GZ434">
    <cfRule type="containsBlanks" dxfId="163" priority="193">
      <formula>LEN(TRIM(AA434))=0</formula>
    </cfRule>
  </conditionalFormatting>
  <conditionalFormatting sqref="T500:T504">
    <cfRule type="containsBlanks" dxfId="162" priority="190">
      <formula>LEN(TRIM(T500))=0</formula>
    </cfRule>
  </conditionalFormatting>
  <conditionalFormatting sqref="AA501:DG504 AA500:GZ500">
    <cfRule type="containsBlanks" dxfId="161" priority="192">
      <formula>LEN(TRIM(AA500))=0</formula>
    </cfRule>
  </conditionalFormatting>
  <conditionalFormatting sqref="N500:N504">
    <cfRule type="containsBlanks" dxfId="160" priority="191">
      <formula>LEN(TRIM(N500))=0</formula>
    </cfRule>
  </conditionalFormatting>
  <conditionalFormatting sqref="K952">
    <cfRule type="containsBlanks" dxfId="159" priority="187">
      <formula>LEN(TRIM(K952))=0</formula>
    </cfRule>
  </conditionalFormatting>
  <conditionalFormatting sqref="K954">
    <cfRule type="containsBlanks" dxfId="158" priority="188">
      <formula>LEN(TRIM(K954))=0</formula>
    </cfRule>
  </conditionalFormatting>
  <conditionalFormatting sqref="K972">
    <cfRule type="containsBlanks" dxfId="157" priority="185">
      <formula>LEN(TRIM(K972))=0</formula>
    </cfRule>
  </conditionalFormatting>
  <conditionalFormatting sqref="K974">
    <cfRule type="containsBlanks" dxfId="156" priority="186">
      <formula>LEN(TRIM(K974))=0</formula>
    </cfRule>
  </conditionalFormatting>
  <conditionalFormatting sqref="K992">
    <cfRule type="containsBlanks" dxfId="155" priority="183">
      <formula>LEN(TRIM(K992))=0</formula>
    </cfRule>
  </conditionalFormatting>
  <conditionalFormatting sqref="K994">
    <cfRule type="containsBlanks" dxfId="154" priority="184">
      <formula>LEN(TRIM(K994))=0</formula>
    </cfRule>
  </conditionalFormatting>
  <conditionalFormatting sqref="K1012">
    <cfRule type="containsBlanks" dxfId="153" priority="181">
      <formula>LEN(TRIM(K1012))=0</formula>
    </cfRule>
  </conditionalFormatting>
  <conditionalFormatting sqref="K1014">
    <cfRule type="containsBlanks" dxfId="152" priority="182">
      <formula>LEN(TRIM(K1014))=0</formula>
    </cfRule>
  </conditionalFormatting>
  <conditionalFormatting sqref="K1034">
    <cfRule type="containsBlanks" dxfId="151" priority="179">
      <formula>LEN(TRIM(K1034))=0</formula>
    </cfRule>
  </conditionalFormatting>
  <conditionalFormatting sqref="K1036">
    <cfRule type="containsBlanks" dxfId="150" priority="180">
      <formula>LEN(TRIM(K1036))=0</formula>
    </cfRule>
  </conditionalFormatting>
  <conditionalFormatting sqref="K1056">
    <cfRule type="containsBlanks" dxfId="149" priority="177">
      <formula>LEN(TRIM(K1056))=0</formula>
    </cfRule>
  </conditionalFormatting>
  <conditionalFormatting sqref="K1058">
    <cfRule type="containsBlanks" dxfId="148" priority="178">
      <formula>LEN(TRIM(K1058))=0</formula>
    </cfRule>
  </conditionalFormatting>
  <conditionalFormatting sqref="K1078">
    <cfRule type="containsBlanks" dxfId="147" priority="175">
      <formula>LEN(TRIM(K1078))=0</formula>
    </cfRule>
  </conditionalFormatting>
  <conditionalFormatting sqref="K1080">
    <cfRule type="containsBlanks" dxfId="146" priority="176">
      <formula>LEN(TRIM(K1080))=0</formula>
    </cfRule>
  </conditionalFormatting>
  <conditionalFormatting sqref="K912">
    <cfRule type="containsBlanks" dxfId="145" priority="173">
      <formula>LEN(TRIM(K912))=0</formula>
    </cfRule>
  </conditionalFormatting>
  <conditionalFormatting sqref="K914">
    <cfRule type="containsBlanks" dxfId="144" priority="174">
      <formula>LEN(TRIM(K914))=0</formula>
    </cfRule>
  </conditionalFormatting>
  <conditionalFormatting sqref="DH1279:GZ1279">
    <cfRule type="cellIs" dxfId="143" priority="85" operator="lessThan">
      <formula>0</formula>
    </cfRule>
    <cfRule type="cellIs" dxfId="142" priority="86" operator="greaterThan">
      <formula>0</formula>
    </cfRule>
  </conditionalFormatting>
  <conditionalFormatting sqref="DH1140:GZ1144">
    <cfRule type="containsBlanks" dxfId="141" priority="84">
      <formula>LEN(TRIM(DH1140))=0</formula>
    </cfRule>
  </conditionalFormatting>
  <conditionalFormatting sqref="DH146:GZ147">
    <cfRule type="containsBlanks" dxfId="140" priority="81">
      <formula>LEN(TRIM(DH146))=0</formula>
    </cfRule>
  </conditionalFormatting>
  <conditionalFormatting sqref="DH817:GZ826">
    <cfRule type="containsBlanks" dxfId="139" priority="78">
      <formula>LEN(TRIM(DH817))=0</formula>
    </cfRule>
  </conditionalFormatting>
  <conditionalFormatting sqref="DH1237:GZ1237">
    <cfRule type="cellIs" dxfId="138" priority="76" operator="lessThan">
      <formula>0</formula>
    </cfRule>
    <cfRule type="cellIs" dxfId="137" priority="77" operator="greaterThan">
      <formula>0</formula>
    </cfRule>
  </conditionalFormatting>
  <conditionalFormatting sqref="DH1327:GZ1327">
    <cfRule type="cellIs" dxfId="136" priority="74" operator="lessThan">
      <formula>0</formula>
    </cfRule>
    <cfRule type="cellIs" dxfId="135" priority="75" operator="greaterThan">
      <formula>0</formula>
    </cfRule>
  </conditionalFormatting>
  <conditionalFormatting sqref="DH1184:GZ1184">
    <cfRule type="cellIs" dxfId="134" priority="72" operator="lessThan">
      <formula>0</formula>
    </cfRule>
    <cfRule type="cellIs" dxfId="133" priority="73" operator="greaterThan">
      <formula>0</formula>
    </cfRule>
  </conditionalFormatting>
  <conditionalFormatting sqref="DH84:GZ84">
    <cfRule type="containsBlanks" dxfId="132" priority="64">
      <formula>LEN(TRIM(DH84))=0</formula>
    </cfRule>
  </conditionalFormatting>
  <conditionalFormatting sqref="DH132:GZ133">
    <cfRule type="containsBlanks" dxfId="131" priority="63">
      <formula>LEN(TRIM(DH132))=0</formula>
    </cfRule>
  </conditionalFormatting>
  <conditionalFormatting sqref="DH129:GZ130">
    <cfRule type="containsBlanks" dxfId="130" priority="62">
      <formula>LEN(TRIM(DH129))=0</formula>
    </cfRule>
  </conditionalFormatting>
  <conditionalFormatting sqref="DH81:GZ81">
    <cfRule type="containsBlanks" dxfId="129" priority="65">
      <formula>LEN(TRIM(DH81))=0</formula>
    </cfRule>
  </conditionalFormatting>
  <conditionalFormatting sqref="DH61:GZ61">
    <cfRule type="containsBlanks" dxfId="128" priority="66">
      <formula>LEN(TRIM(DH61))=0</formula>
    </cfRule>
  </conditionalFormatting>
  <conditionalFormatting sqref="DH131:GZ131">
    <cfRule type="containsBlanks" dxfId="127" priority="61">
      <formula>LEN(TRIM(DH131))=0</formula>
    </cfRule>
  </conditionalFormatting>
  <conditionalFormatting sqref="DH460:GZ460">
    <cfRule type="containsBlanks" dxfId="126" priority="59">
      <formula>LEN(TRIM(DH460))=0</formula>
    </cfRule>
  </conditionalFormatting>
  <conditionalFormatting sqref="DH505:GZ506">
    <cfRule type="containsBlanks" dxfId="125" priority="57">
      <formula>LEN(TRIM(DH505))=0</formula>
    </cfRule>
  </conditionalFormatting>
  <conditionalFormatting sqref="DH508:GZ509">
    <cfRule type="containsBlanks" dxfId="124" priority="58">
      <formula>LEN(TRIM(DH508))=0</formula>
    </cfRule>
  </conditionalFormatting>
  <conditionalFormatting sqref="DH522:GZ530">
    <cfRule type="containsBlanks" dxfId="123" priority="55">
      <formula>LEN(TRIM(DH522))=0</formula>
    </cfRule>
  </conditionalFormatting>
  <conditionalFormatting sqref="DH148:GZ154">
    <cfRule type="containsBlanks" dxfId="122" priority="60">
      <formula>LEN(TRIM(DH148))=0</formula>
    </cfRule>
  </conditionalFormatting>
  <conditionalFormatting sqref="DH507:GZ507">
    <cfRule type="containsBlanks" dxfId="121" priority="56">
      <formula>LEN(TRIM(DH507))=0</formula>
    </cfRule>
  </conditionalFormatting>
  <conditionalFormatting sqref="DH1235:GZ1235">
    <cfRule type="cellIs" dxfId="120" priority="40" operator="lessThan">
      <formula>0</formula>
    </cfRule>
    <cfRule type="cellIs" dxfId="119" priority="41" operator="greaterThan">
      <formula>0</formula>
    </cfRule>
  </conditionalFormatting>
  <conditionalFormatting sqref="DH1249:GZ1249">
    <cfRule type="cellIs" dxfId="118" priority="38" operator="lessThan">
      <formula>0</formula>
    </cfRule>
    <cfRule type="cellIs" dxfId="117" priority="39" operator="greaterThan">
      <formula>0</formula>
    </cfRule>
  </conditionalFormatting>
  <conditionalFormatting sqref="DH1285:GZ1285">
    <cfRule type="cellIs" dxfId="116" priority="36" operator="lessThan">
      <formula>0</formula>
    </cfRule>
    <cfRule type="cellIs" dxfId="115" priority="37" operator="greaterThan">
      <formula>0</formula>
    </cfRule>
  </conditionalFormatting>
  <conditionalFormatting sqref="DH1320:GZ1320">
    <cfRule type="cellIs" dxfId="114" priority="32" operator="lessThan">
      <formula>0</formula>
    </cfRule>
    <cfRule type="cellIs" dxfId="113" priority="33" operator="greaterThan">
      <formula>0</formula>
    </cfRule>
  </conditionalFormatting>
  <conditionalFormatting sqref="DH1325:GZ1325">
    <cfRule type="cellIs" dxfId="112" priority="34" operator="lessThan">
      <formula>0</formula>
    </cfRule>
    <cfRule type="cellIs" dxfId="111" priority="35" operator="greaterThan">
      <formula>0</formula>
    </cfRule>
  </conditionalFormatting>
  <conditionalFormatting sqref="DH1318:GZ1318">
    <cfRule type="cellIs" dxfId="110" priority="30" operator="lessThan">
      <formula>0</formula>
    </cfRule>
    <cfRule type="cellIs" dxfId="109" priority="31" operator="greaterThan">
      <formula>0</formula>
    </cfRule>
  </conditionalFormatting>
  <conditionalFormatting sqref="DH1311:GZ1311">
    <cfRule type="cellIs" dxfId="108" priority="28" operator="lessThan">
      <formula>0</formula>
    </cfRule>
    <cfRule type="cellIs" dxfId="107" priority="29" operator="greaterThan">
      <formula>0</formula>
    </cfRule>
  </conditionalFormatting>
  <conditionalFormatting sqref="DH1343:GZ1343">
    <cfRule type="cellIs" dxfId="106" priority="26" operator="lessThan">
      <formula>0</formula>
    </cfRule>
    <cfRule type="cellIs" dxfId="105" priority="27" operator="greaterThan">
      <formula>0</formula>
    </cfRule>
  </conditionalFormatting>
  <conditionalFormatting sqref="DH1341:GZ1341">
    <cfRule type="cellIs" dxfId="104" priority="24" operator="lessThan">
      <formula>0</formula>
    </cfRule>
    <cfRule type="cellIs" dxfId="103" priority="25" operator="greaterThan">
      <formula>0</formula>
    </cfRule>
  </conditionalFormatting>
  <conditionalFormatting sqref="DH8:GZ8">
    <cfRule type="containsBlanks" dxfId="102" priority="71">
      <formula>LEN(TRIM(DH8))=0</formula>
    </cfRule>
  </conditionalFormatting>
  <conditionalFormatting sqref="DH1181:GZ1181">
    <cfRule type="cellIs" dxfId="101" priority="69" operator="lessThan">
      <formula>0</formula>
    </cfRule>
    <cfRule type="cellIs" dxfId="100" priority="70" operator="greaterThan">
      <formula>0</formula>
    </cfRule>
  </conditionalFormatting>
  <conditionalFormatting sqref="DH1281:GZ1281">
    <cfRule type="cellIs" dxfId="99" priority="67" operator="lessThan">
      <formula>0</formula>
    </cfRule>
    <cfRule type="cellIs" dxfId="98" priority="68" operator="greaterThan">
      <formula>0</formula>
    </cfRule>
  </conditionalFormatting>
  <conditionalFormatting sqref="DH866:GZ866">
    <cfRule type="containsBlanks" dxfId="97" priority="49">
      <formula>LEN(TRIM(DH866))=0</formula>
    </cfRule>
  </conditionalFormatting>
  <conditionalFormatting sqref="DH844:GZ844">
    <cfRule type="containsBlanks" dxfId="96" priority="52">
      <formula>LEN(TRIM(DH844))=0</formula>
    </cfRule>
  </conditionalFormatting>
  <conditionalFormatting sqref="DH825:GZ826">
    <cfRule type="containsBlanks" dxfId="95" priority="53">
      <formula>LEN(TRIM(DH825))=0</formula>
    </cfRule>
  </conditionalFormatting>
  <conditionalFormatting sqref="DH847:GZ847">
    <cfRule type="containsBlanks" dxfId="94" priority="51">
      <formula>LEN(TRIM(DH847))=0</formula>
    </cfRule>
  </conditionalFormatting>
  <conditionalFormatting sqref="DH863:GZ863">
    <cfRule type="containsBlanks" dxfId="93" priority="50">
      <formula>LEN(TRIM(DH863))=0</formula>
    </cfRule>
  </conditionalFormatting>
  <conditionalFormatting sqref="DH1173:GZ1173">
    <cfRule type="cellIs" dxfId="92" priority="47" operator="lessThan">
      <formula>0</formula>
    </cfRule>
    <cfRule type="cellIs" dxfId="91" priority="48" operator="greaterThan">
      <formula>0</formula>
    </cfRule>
  </conditionalFormatting>
  <conditionalFormatting sqref="DH1118:GZ1118">
    <cfRule type="cellIs" dxfId="90" priority="46" operator="greaterThan">
      <formula>0</formula>
    </cfRule>
  </conditionalFormatting>
  <conditionalFormatting sqref="DH1114:GZ1114">
    <cfRule type="cellIs" dxfId="89" priority="45" operator="greaterThan">
      <formula>0</formula>
    </cfRule>
  </conditionalFormatting>
  <conditionalFormatting sqref="DH1123:GZ1123">
    <cfRule type="cellIs" dxfId="88" priority="44" operator="greaterThan">
      <formula>0</formula>
    </cfRule>
  </conditionalFormatting>
  <conditionalFormatting sqref="DH1124:GZ1124">
    <cfRule type="cellIs" dxfId="87" priority="42" operator="greaterThan">
      <formula>0</formula>
    </cfRule>
    <cfRule type="cellIs" dxfId="86" priority="43" operator="lessThan">
      <formula>0</formula>
    </cfRule>
  </conditionalFormatting>
  <conditionalFormatting sqref="DH1252:GZ1252">
    <cfRule type="containsBlanks" dxfId="85" priority="23">
      <formula>LEN(TRIM(DH1252))=0</formula>
    </cfRule>
  </conditionalFormatting>
  <conditionalFormatting sqref="DH1268:GZ1268">
    <cfRule type="cellIs" dxfId="84" priority="21" operator="lessThan">
      <formula>0</formula>
    </cfRule>
    <cfRule type="cellIs" dxfId="83" priority="22" operator="greaterThan">
      <formula>0</formula>
    </cfRule>
  </conditionalFormatting>
  <conditionalFormatting sqref="DH1270:GZ1270">
    <cfRule type="cellIs" dxfId="82" priority="19" operator="lessThan">
      <formula>0</formula>
    </cfRule>
    <cfRule type="cellIs" dxfId="81" priority="20" operator="greaterThan">
      <formula>0</formula>
    </cfRule>
  </conditionalFormatting>
  <conditionalFormatting sqref="DH1273:GZ1273">
    <cfRule type="cellIs" dxfId="80" priority="17" operator="lessThan">
      <formula>0</formula>
    </cfRule>
    <cfRule type="cellIs" dxfId="79" priority="18" operator="greaterThan">
      <formula>0</formula>
    </cfRule>
  </conditionalFormatting>
  <conditionalFormatting sqref="DH1276:GZ1276">
    <cfRule type="containsBlanks" dxfId="78" priority="16">
      <formula>LEN(TRIM(DH1276))=0</formula>
    </cfRule>
  </conditionalFormatting>
  <conditionalFormatting sqref="DH1331:GZ1331">
    <cfRule type="cellIs" dxfId="77" priority="14" operator="lessThan">
      <formula>0</formula>
    </cfRule>
    <cfRule type="cellIs" dxfId="76" priority="15" operator="greaterThan">
      <formula>0</formula>
    </cfRule>
  </conditionalFormatting>
  <conditionalFormatting sqref="DH1347:GZ1347">
    <cfRule type="cellIs" dxfId="75" priority="12" operator="lessThan">
      <formula>0</formula>
    </cfRule>
    <cfRule type="cellIs" dxfId="74" priority="13" operator="greaterThan">
      <formula>0</formula>
    </cfRule>
  </conditionalFormatting>
  <conditionalFormatting sqref="DH1351:GZ1351">
    <cfRule type="cellIs" dxfId="73" priority="10" operator="lessThan">
      <formula>0</formula>
    </cfRule>
    <cfRule type="cellIs" dxfId="72" priority="11" operator="greaterThan">
      <formula>0</formula>
    </cfRule>
  </conditionalFormatting>
  <conditionalFormatting sqref="DH1246:GZ1246">
    <cfRule type="cellIs" dxfId="71" priority="8" operator="lessThan">
      <formula>0</formula>
    </cfRule>
    <cfRule type="cellIs" dxfId="70" priority="9" operator="greaterThan">
      <formula>0</formula>
    </cfRule>
  </conditionalFormatting>
  <conditionalFormatting sqref="DH1242:GZ1242">
    <cfRule type="cellIs" dxfId="69" priority="6" operator="lessThan">
      <formula>0</formula>
    </cfRule>
    <cfRule type="cellIs" dxfId="68" priority="7" operator="greaterThan">
      <formula>0</formula>
    </cfRule>
  </conditionalFormatting>
  <conditionalFormatting sqref="DH452:GZ453">
    <cfRule type="containsBlanks" dxfId="67" priority="5">
      <formula>LEN(TRIM(DH452))=0</formula>
    </cfRule>
  </conditionalFormatting>
  <conditionalFormatting sqref="DH437:GZ437">
    <cfRule type="containsBlanks" dxfId="66" priority="4">
      <formula>LEN(TRIM(DH437))=0</formula>
    </cfRule>
  </conditionalFormatting>
  <conditionalFormatting sqref="DH124:GZ128">
    <cfRule type="containsBlanks" dxfId="65" priority="3">
      <formula>LEN(TRIM(DH124))=0</formula>
    </cfRule>
  </conditionalFormatting>
  <conditionalFormatting sqref="DH501:GZ504">
    <cfRule type="containsBlanks" dxfId="64" priority="1">
      <formula>LEN(TRIM(DH501))=0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298" id="{CBAAAED1-EF0B-4B01-AF48-96D99D2C2BB6}">
            <xm:f>T281=справочники!$H$9</xm:f>
            <x14:dxf>
              <font>
                <color theme="0"/>
              </font>
            </x14:dxf>
          </x14:cfRule>
          <xm:sqref>T283</xm:sqref>
        </x14:conditionalFormatting>
        <x14:conditionalFormatting xmlns:xm="http://schemas.microsoft.com/office/excel/2006/main">
          <x14:cfRule type="expression" priority="3874" id="{7457A0B5-06AA-42F4-AC34-22E5FEB1D4D0}">
            <xm:f>T713=справочники!$H$9</xm:f>
            <x14:dxf>
              <font>
                <color theme="0"/>
              </font>
            </x14:dxf>
          </x14:cfRule>
          <xm:sqref>T715</xm:sqref>
        </x14:conditionalFormatting>
        <x14:conditionalFormatting xmlns:xm="http://schemas.microsoft.com/office/excel/2006/main">
          <x14:cfRule type="expression" priority="3868" id="{52006AEB-0561-454A-B6CF-DC92FCAE6BEB}">
            <xm:f>T731=справочники!$H$9</xm:f>
            <x14:dxf>
              <font>
                <color theme="0"/>
              </font>
            </x14:dxf>
          </x14:cfRule>
          <xm:sqref>T733</xm:sqref>
        </x14:conditionalFormatting>
        <x14:conditionalFormatting xmlns:xm="http://schemas.microsoft.com/office/excel/2006/main">
          <x14:cfRule type="expression" priority="3866" id="{411952E1-9C44-42AC-ACB1-F9B4F84309C6}">
            <xm:f>T749=справочники!$H$9</xm:f>
            <x14:dxf>
              <font>
                <color theme="0"/>
              </font>
            </x14:dxf>
          </x14:cfRule>
          <xm:sqref>T751</xm:sqref>
        </x14:conditionalFormatting>
        <x14:conditionalFormatting xmlns:xm="http://schemas.microsoft.com/office/excel/2006/main">
          <x14:cfRule type="expression" priority="1333" id="{63803822-99F4-413E-9899-5F242FBF8ABF}">
            <xm:f>T299=справочники!$H$9</xm:f>
            <x14:dxf>
              <font>
                <color theme="0"/>
              </font>
            </x14:dxf>
          </x14:cfRule>
          <xm:sqref>T301</xm:sqref>
        </x14:conditionalFormatting>
        <x14:conditionalFormatting xmlns:xm="http://schemas.microsoft.com/office/excel/2006/main">
          <x14:cfRule type="expression" priority="1326" id="{C4A8A8E8-39F4-4C50-9A3D-B5152D8A0EF9}">
            <xm:f>T317=справочники!$H$9</xm:f>
            <x14:dxf>
              <font>
                <color theme="0"/>
              </font>
            </x14:dxf>
          </x14:cfRule>
          <xm:sqref>T319</xm:sqref>
        </x14:conditionalFormatting>
        <x14:conditionalFormatting xmlns:xm="http://schemas.microsoft.com/office/excel/2006/main">
          <x14:cfRule type="expression" priority="207" id="{DD717545-9EDB-4674-AF47-CFC6AFAA0C32}">
            <xm:f>T562=справочники!$H$9</xm:f>
            <x14:dxf>
              <font>
                <color theme="0"/>
              </font>
            </x14:dxf>
          </x14:cfRule>
          <xm:sqref>T564</xm:sqref>
        </x14:conditionalFormatting>
        <x14:conditionalFormatting xmlns:xm="http://schemas.microsoft.com/office/excel/2006/main">
          <x14:cfRule type="expression" priority="200" id="{6983AF57-EE9F-4473-AC31-FE20B8D32328}">
            <xm:f>T580=справочники!$H$9</xm:f>
            <x14:dxf>
              <font>
                <color theme="0"/>
              </font>
            </x14:dxf>
          </x14:cfRule>
          <xm:sqref>T582</xm:sqref>
        </x14:conditionalFormatting>
        <x14:conditionalFormatting xmlns:xm="http://schemas.microsoft.com/office/excel/2006/main">
          <x14:cfRule type="expression" priority="194" id="{39DDB199-046D-4EF4-B4E3-11AD7C35576C}">
            <xm:f>T598=справочники!$H$9</xm:f>
            <x14:dxf>
              <font>
                <color theme="0"/>
              </font>
            </x14:dxf>
          </x14:cfRule>
          <xm:sqref>T600</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14:formula1>
            <xm:f>справочники!$E$9:$E$11</xm:f>
          </x14:formula1>
          <xm:sqref>T65 T88 T337 T357 T441 T464 T377 T618 T638 T658 T851 T870 T992 T1012 T912 T932 T952 T972 T1056 T1034 T1078</xm:sqref>
        </x14:dataValidation>
        <x14:dataValidation type="list" allowBlank="1" showInputMessage="1" showErrorMessage="1">
          <x14:formula1>
            <xm:f>справочники!$H$9:$H$10</xm:f>
          </x14:formula1>
          <xm:sqref>T281 T299 T317 T562 T580 T598</xm:sqref>
        </x14:dataValidation>
        <x14:dataValidation type="list" allowBlank="1" showInputMessage="1" showErrorMessage="1">
          <x14:formula1>
            <xm:f>справочники!$T$9:$T$14</xm:f>
          </x14:formula1>
          <xm:sqref>T69 T361 T445 T642 T622 T662 T855 T874 T976 T92 T341 T468 T381 T1026 T1016 T1070 T1210 T916 T956 T936 T996 T1060 T1048 T1038 T1092 T1082</xm:sqref>
        </x14:dataValidation>
        <x14:dataValidation type="list" allowBlank="1" showInputMessage="1" showErrorMessage="1">
          <x14:formula1>
            <xm:f>справочники!$P$9:$P$10</xm:f>
          </x14:formula1>
          <xm:sqref>T124:T133 T287 T305 T343 T323 T363 T1084 T383 T1040 T586 T624 T604 T644 T664 T719 T737 T755 T829 T883 T898 T998 T500:T509 T1018 T938 T958 T918 T978 T1062 T568 T1140:T1144</xm:sqref>
        </x14:dataValidation>
        <x14:dataValidation type="list" allowBlank="1" showInputMessage="1" showErrorMessage="1">
          <x14:formula1>
            <xm:f>справочники!$L$9:$L$19</xm:f>
          </x14:formula1>
          <xm:sqref>T283 T301 T319 T715 T733 T751 T564 T582 T600</xm:sqref>
        </x14:dataValidation>
        <x14:dataValidation type="list" allowBlank="1" showInputMessage="1" showErrorMessage="1">
          <x14:formula1>
            <xm:f>справочники!$H$10:$H$10</xm:f>
          </x14:formula1>
          <xm:sqref>T713 T731 T749</xm:sqref>
        </x14:dataValidation>
        <x14:dataValidation type="list" allowBlank="1" showInputMessage="1" showErrorMessage="1">
          <x14:formula1>
            <xm:f>справочники!$R$9:$R$10</xm:f>
          </x14:formula1>
          <xm:sqref>N1140:N1144</xm:sqref>
        </x14:dataValidation>
        <x14:dataValidation type="list" allowBlank="1" showInputMessage="1" showErrorMessage="1">
          <x14:formula1>
            <xm:f>справочники!$J$9:$J$10</xm:f>
          </x14:formula1>
          <xm:sqref>T1024 T1068 T1208 T1046 T1090</xm:sqref>
        </x14:dataValidation>
        <x14:dataValidation type="list" allowBlank="1" showInputMessage="1" showErrorMessage="1">
          <x14:formula1>
            <xm:f>справочники!$C$8:$C$251</xm:f>
          </x14:formula1>
          <xm:sqref>T49 T51 K337 K339 K357 K359 K377 K379 K1058 T427 K618 K620 K638 K640 K658 K660 T425 K1080 K1078 K934 K932 K1036 K1056 K954 K974 K972 K994 K992 K1014 K1034 K952 K1012 K914 K912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AJ256"/>
  <sheetViews>
    <sheetView workbookViewId="0">
      <pane ySplit="7" topLeftCell="A8" activePane="bottomLeft" state="frozen"/>
      <selection pane="bottomLeft" activeCell="A2" sqref="A2"/>
    </sheetView>
  </sheetViews>
  <sheetFormatPr defaultColWidth="8.88671875" defaultRowHeight="12"/>
  <cols>
    <col min="1" max="1" width="1.6640625" style="2" customWidth="1"/>
    <col min="2" max="2" width="2.6640625" style="2" customWidth="1"/>
    <col min="3" max="3" width="12.33203125" style="8" customWidth="1"/>
    <col min="4" max="4" width="2.6640625" style="2" customWidth="1"/>
    <col min="5" max="5" width="14.33203125" style="2" bestFit="1" customWidth="1"/>
    <col min="6" max="7" width="2.6640625" style="2" customWidth="1"/>
    <col min="8" max="8" width="25.33203125" style="2" bestFit="1" customWidth="1"/>
    <col min="9" max="9" width="2.6640625" style="2" customWidth="1"/>
    <col min="10" max="10" width="10.6640625" style="2" bestFit="1" customWidth="1"/>
    <col min="11" max="11" width="2.6640625" style="2" customWidth="1"/>
    <col min="12" max="12" width="43.6640625" style="2" bestFit="1" customWidth="1"/>
    <col min="13" max="13" width="2.6640625" style="2" customWidth="1"/>
    <col min="14" max="14" width="19.33203125" style="2" bestFit="1" customWidth="1"/>
    <col min="15" max="15" width="2.6640625" style="2" customWidth="1"/>
    <col min="16" max="16" width="20" style="2" bestFit="1" customWidth="1"/>
    <col min="17" max="17" width="2.6640625" style="2" customWidth="1"/>
    <col min="18" max="18" width="24.109375" style="2" bestFit="1" customWidth="1"/>
    <col min="19" max="19" width="2.6640625" style="2" customWidth="1"/>
    <col min="20" max="20" width="13" style="2" bestFit="1" customWidth="1"/>
    <col min="21" max="21" width="2.6640625" style="2" customWidth="1"/>
    <col min="22" max="22" width="33.88671875" style="2" customWidth="1"/>
    <col min="23" max="23" width="2.33203125" style="2" bestFit="1" customWidth="1"/>
    <col min="24" max="24" width="1.33203125" style="2" bestFit="1" customWidth="1"/>
    <col min="25" max="25" width="7.33203125" style="2" customWidth="1"/>
    <col min="26" max="26" width="3.33203125" style="2" bestFit="1" customWidth="1"/>
    <col min="27" max="27" width="1.6640625" style="2" customWidth="1"/>
    <col min="28" max="28" width="1.6640625" style="2" bestFit="1" customWidth="1"/>
    <col min="29" max="29" width="1.6640625" style="2" customWidth="1"/>
    <col min="30" max="30" width="1.33203125" style="2" bestFit="1" customWidth="1"/>
    <col min="31" max="31" width="8.88671875" style="2"/>
    <col min="32" max="32" width="2.6640625" style="2" customWidth="1"/>
    <col min="33" max="33" width="24.109375" style="2" bestFit="1" customWidth="1"/>
    <col min="34" max="36" width="2.6640625" style="2" customWidth="1"/>
    <col min="37" max="16384" width="8.88671875" style="2"/>
  </cols>
  <sheetData>
    <row r="1" spans="1:36">
      <c r="A1" s="1"/>
      <c r="B1" s="1"/>
      <c r="C1" s="7"/>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c r="A2" s="1"/>
      <c r="B2" s="3" t="str">
        <f>Главная!$D$2</f>
        <v>Финансовая модель</v>
      </c>
      <c r="C2" s="7"/>
      <c r="D2" s="1"/>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c r="A3" s="1"/>
      <c r="B3" s="3" t="str">
        <f>Главная!$D$3</f>
        <v>Проект: строительство, эксплуатация и продажа ТермоВилл</v>
      </c>
      <c r="C3" s="7"/>
      <c r="D3" s="1"/>
      <c r="E3" s="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c r="A4" s="1"/>
      <c r="B4" s="1" t="s">
        <v>18</v>
      </c>
      <c r="C4" s="7"/>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c r="A5" s="1"/>
      <c r="B5" s="1"/>
      <c r="C5" s="7"/>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s="4" customFormat="1">
      <c r="A6" s="3"/>
      <c r="B6" s="3"/>
      <c r="C6" s="84" t="s">
        <v>24</v>
      </c>
      <c r="D6" s="3"/>
      <c r="E6" s="3" t="s">
        <v>8</v>
      </c>
      <c r="F6" s="3"/>
      <c r="G6" s="3"/>
      <c r="H6" s="3" t="s">
        <v>15</v>
      </c>
      <c r="I6" s="3"/>
      <c r="J6" s="3" t="s">
        <v>233</v>
      </c>
      <c r="K6" s="3"/>
      <c r="L6" s="3" t="s">
        <v>152</v>
      </c>
      <c r="M6" s="3"/>
      <c r="N6" s="3" t="s">
        <v>49</v>
      </c>
      <c r="O6" s="3"/>
      <c r="P6" s="3" t="s">
        <v>104</v>
      </c>
      <c r="Q6" s="3"/>
      <c r="R6" s="3" t="s">
        <v>227</v>
      </c>
      <c r="S6" s="3"/>
      <c r="T6" s="3" t="s">
        <v>71</v>
      </c>
      <c r="U6" s="3"/>
      <c r="V6" s="3" t="s">
        <v>21</v>
      </c>
      <c r="W6" s="3"/>
      <c r="X6" s="3"/>
      <c r="Y6" s="3"/>
      <c r="Z6" s="3"/>
      <c r="AA6" s="3"/>
      <c r="AB6" s="3"/>
      <c r="AC6" s="3"/>
      <c r="AD6" s="3"/>
      <c r="AE6" s="3"/>
      <c r="AF6" s="3"/>
      <c r="AG6" s="3" t="s">
        <v>391</v>
      </c>
      <c r="AH6" s="3"/>
      <c r="AI6" s="3"/>
      <c r="AJ6" s="3"/>
    </row>
    <row r="7" spans="1:36" ht="4.2" customHeight="1">
      <c r="A7" s="1"/>
      <c r="B7" s="1"/>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
    </row>
    <row r="8" spans="1:36" ht="7.95" customHeight="1">
      <c r="A8" s="1"/>
      <c r="B8" s="1"/>
      <c r="C8" s="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c r="A9" s="1"/>
      <c r="B9" s="1"/>
      <c r="C9" s="176">
        <v>43831</v>
      </c>
      <c r="D9" s="1"/>
      <c r="E9" s="1" t="s">
        <v>9</v>
      </c>
      <c r="F9" s="1"/>
      <c r="G9" s="1"/>
      <c r="H9" s="1" t="s">
        <v>55</v>
      </c>
      <c r="I9" s="1"/>
      <c r="J9" s="1" t="s">
        <v>231</v>
      </c>
      <c r="K9" s="1"/>
      <c r="L9" s="1" t="str">
        <f>УсловияРасчеты!H11</f>
        <v>Продажи, вкл. ндс</v>
      </c>
      <c r="M9" s="1"/>
      <c r="N9" s="1" t="s">
        <v>56</v>
      </c>
      <c r="O9" s="1"/>
      <c r="P9" s="1" t="s">
        <v>105</v>
      </c>
      <c r="Q9" s="1"/>
      <c r="R9" s="1" t="s">
        <v>229</v>
      </c>
      <c r="S9" s="1"/>
      <c r="T9" s="1">
        <v>1</v>
      </c>
      <c r="U9" s="1"/>
      <c r="V9" s="58" t="s">
        <v>46</v>
      </c>
      <c r="W9" s="1"/>
      <c r="X9" s="1"/>
      <c r="Y9" s="1"/>
      <c r="Z9" s="1"/>
      <c r="AA9" s="1"/>
      <c r="AB9" s="83" t="s">
        <v>14</v>
      </c>
      <c r="AC9" s="1"/>
      <c r="AD9" s="5" t="s">
        <v>6</v>
      </c>
      <c r="AE9" s="61">
        <v>0.3</v>
      </c>
      <c r="AF9" s="1"/>
      <c r="AG9" s="1" t="s">
        <v>392</v>
      </c>
      <c r="AH9" s="1"/>
      <c r="AI9" s="1"/>
      <c r="AJ9" s="1"/>
    </row>
    <row r="10" spans="1:36">
      <c r="A10" s="1"/>
      <c r="B10" s="1"/>
      <c r="C10" s="176">
        <f>EOMONTH(C9,0)+1</f>
        <v>43862</v>
      </c>
      <c r="D10" s="1"/>
      <c r="E10" s="1" t="s">
        <v>10</v>
      </c>
      <c r="F10" s="1"/>
      <c r="G10" s="1"/>
      <c r="H10" s="1" t="s">
        <v>151</v>
      </c>
      <c r="I10" s="1"/>
      <c r="J10" s="1" t="s">
        <v>232</v>
      </c>
      <c r="K10" s="1"/>
      <c r="L10" s="1" t="str">
        <f>УсловияРасчеты!H12</f>
        <v>Себестоимость продаж, вкл. ндс</v>
      </c>
      <c r="M10" s="1"/>
      <c r="N10" s="1" t="s">
        <v>398</v>
      </c>
      <c r="O10" s="1"/>
      <c r="P10" s="1" t="s">
        <v>106</v>
      </c>
      <c r="Q10" s="1"/>
      <c r="R10" s="1" t="s">
        <v>228</v>
      </c>
      <c r="S10" s="1"/>
      <c r="T10" s="1">
        <v>2</v>
      </c>
      <c r="U10" s="1"/>
      <c r="V10" s="58" t="s">
        <v>47</v>
      </c>
      <c r="W10" s="1"/>
      <c r="X10" s="1"/>
      <c r="Y10" s="1"/>
      <c r="Z10" s="1"/>
      <c r="AA10" s="1"/>
      <c r="AB10" s="83" t="s">
        <v>14</v>
      </c>
      <c r="AC10" s="1"/>
      <c r="AD10" s="5" t="s">
        <v>6</v>
      </c>
      <c r="AE10" s="61">
        <v>1.4999999999999999E-2</v>
      </c>
      <c r="AF10" s="1"/>
      <c r="AG10" s="1" t="s">
        <v>393</v>
      </c>
      <c r="AH10" s="1"/>
      <c r="AI10" s="1"/>
      <c r="AJ10" s="1"/>
    </row>
    <row r="11" spans="1:36">
      <c r="A11" s="1"/>
      <c r="B11" s="1"/>
      <c r="C11" s="176">
        <f t="shared" ref="C11:C30" si="0">EOMONTH(C10,0)+1</f>
        <v>43891</v>
      </c>
      <c r="D11" s="1"/>
      <c r="E11" s="1" t="s">
        <v>11</v>
      </c>
      <c r="F11" s="1"/>
      <c r="G11" s="1"/>
      <c r="H11" s="1"/>
      <c r="I11" s="1"/>
      <c r="J11" s="1"/>
      <c r="K11" s="1"/>
      <c r="L11" s="1" t="str">
        <f>УсловияРасчеты!H13</f>
        <v>Прибыль от продаж</v>
      </c>
      <c r="M11" s="1"/>
      <c r="N11" s="1" t="s">
        <v>380</v>
      </c>
      <c r="O11" s="1"/>
      <c r="P11" s="1"/>
      <c r="Q11" s="1"/>
      <c r="R11" s="1"/>
      <c r="S11" s="1"/>
      <c r="T11" s="1">
        <v>3</v>
      </c>
      <c r="U11" s="1"/>
      <c r="V11" s="58" t="s">
        <v>59</v>
      </c>
      <c r="W11" s="1"/>
      <c r="X11" s="1"/>
      <c r="Y11" s="1"/>
      <c r="Z11" s="1"/>
      <c r="AA11" s="1"/>
      <c r="AB11" s="83" t="s">
        <v>14</v>
      </c>
      <c r="AC11" s="1"/>
      <c r="AD11" s="5" t="s">
        <v>6</v>
      </c>
      <c r="AE11" s="61">
        <f>IF(Главная!$N$19=$N$11,$AE$27,$AE$26)</f>
        <v>0.2</v>
      </c>
      <c r="AF11" s="1"/>
      <c r="AG11" s="1"/>
      <c r="AH11" s="1"/>
      <c r="AI11" s="1"/>
      <c r="AJ11" s="1"/>
    </row>
    <row r="12" spans="1:36">
      <c r="A12" s="1"/>
      <c r="B12" s="1"/>
      <c r="C12" s="176">
        <f t="shared" si="0"/>
        <v>43922</v>
      </c>
      <c r="D12" s="1"/>
      <c r="E12" s="1"/>
      <c r="F12" s="1"/>
      <c r="G12" s="1"/>
      <c r="H12" s="1"/>
      <c r="I12" s="1"/>
      <c r="J12" s="1"/>
      <c r="K12" s="1"/>
      <c r="L12" s="1" t="str">
        <f>УсловияРасчеты!H19</f>
        <v>Выручка</v>
      </c>
      <c r="M12" s="1"/>
      <c r="N12" s="1" t="s">
        <v>388</v>
      </c>
      <c r="O12" s="1"/>
      <c r="P12" s="1"/>
      <c r="Q12" s="1"/>
      <c r="R12" s="1"/>
      <c r="S12" s="1"/>
      <c r="T12" s="1">
        <v>4</v>
      </c>
      <c r="U12" s="1"/>
      <c r="V12" s="58" t="s">
        <v>60</v>
      </c>
      <c r="W12" s="1"/>
      <c r="X12" s="1"/>
      <c r="Y12" s="1"/>
      <c r="Z12" s="1"/>
      <c r="AA12" s="1"/>
      <c r="AB12" s="83" t="s">
        <v>14</v>
      </c>
      <c r="AC12" s="1"/>
      <c r="AD12" s="5" t="s">
        <v>6</v>
      </c>
      <c r="AE12" s="61">
        <v>0.06</v>
      </c>
      <c r="AF12" s="1"/>
      <c r="AG12" s="1"/>
      <c r="AH12" s="1"/>
      <c r="AI12" s="1"/>
      <c r="AJ12" s="1"/>
    </row>
    <row r="13" spans="1:36">
      <c r="A13" s="1"/>
      <c r="B13" s="1"/>
      <c r="C13" s="176">
        <f t="shared" si="0"/>
        <v>43952</v>
      </c>
      <c r="D13" s="1"/>
      <c r="E13" s="1"/>
      <c r="F13" s="1"/>
      <c r="G13" s="1"/>
      <c r="H13" s="1"/>
      <c r="I13" s="1"/>
      <c r="J13" s="1"/>
      <c r="K13" s="1"/>
      <c r="L13" s="1" t="str">
        <f>УсловияРасчеты!H20</f>
        <v>Себестоимость</v>
      </c>
      <c r="M13" s="1"/>
      <c r="N13" s="1" t="s">
        <v>57</v>
      </c>
      <c r="O13" s="1"/>
      <c r="P13" s="1"/>
      <c r="Q13" s="1"/>
      <c r="R13" s="1"/>
      <c r="S13" s="1"/>
      <c r="T13" s="1">
        <v>6</v>
      </c>
      <c r="U13" s="1"/>
      <c r="V13" s="58" t="s">
        <v>61</v>
      </c>
      <c r="W13" s="1"/>
      <c r="X13" s="1"/>
      <c r="Y13" s="1"/>
      <c r="Z13" s="1"/>
      <c r="AA13" s="1"/>
      <c r="AB13" s="83" t="s">
        <v>14</v>
      </c>
      <c r="AC13" s="1"/>
      <c r="AD13" s="5" t="s">
        <v>6</v>
      </c>
      <c r="AE13" s="61">
        <v>0.15</v>
      </c>
      <c r="AF13" s="1"/>
      <c r="AG13" s="1"/>
      <c r="AH13" s="1"/>
      <c r="AI13" s="1"/>
      <c r="AJ13" s="1"/>
    </row>
    <row r="14" spans="1:36">
      <c r="A14" s="1"/>
      <c r="B14" s="1"/>
      <c r="C14" s="176">
        <f t="shared" si="0"/>
        <v>43983</v>
      </c>
      <c r="D14" s="1"/>
      <c r="E14" s="1"/>
      <c r="F14" s="1"/>
      <c r="G14" s="1"/>
      <c r="H14" s="1"/>
      <c r="I14" s="1"/>
      <c r="J14" s="1"/>
      <c r="K14" s="1"/>
      <c r="L14" s="1" t="str">
        <f>УсловияРасчеты!H21</f>
        <v>Валовая прибыль</v>
      </c>
      <c r="M14" s="1"/>
      <c r="N14" s="1" t="s">
        <v>58</v>
      </c>
      <c r="O14" s="1"/>
      <c r="P14" s="1"/>
      <c r="Q14" s="1"/>
      <c r="R14" s="1"/>
      <c r="S14" s="1"/>
      <c r="T14" s="1">
        <v>12</v>
      </c>
      <c r="U14" s="1"/>
      <c r="V14" s="58" t="s">
        <v>283</v>
      </c>
      <c r="W14" s="1"/>
      <c r="X14" s="1"/>
      <c r="Y14" s="1"/>
      <c r="Z14" s="1"/>
      <c r="AA14" s="1"/>
      <c r="AB14" s="83" t="s">
        <v>14</v>
      </c>
      <c r="AC14" s="1"/>
      <c r="AD14" s="5" t="s">
        <v>6</v>
      </c>
      <c r="AE14" s="61">
        <v>0.01</v>
      </c>
      <c r="AF14" s="1"/>
      <c r="AG14" s="1"/>
      <c r="AH14" s="1"/>
      <c r="AI14" s="1"/>
      <c r="AJ14" s="1"/>
    </row>
    <row r="15" spans="1:36">
      <c r="A15" s="1"/>
      <c r="B15" s="1"/>
      <c r="C15" s="176">
        <f t="shared" si="0"/>
        <v>44013</v>
      </c>
      <c r="D15" s="1"/>
      <c r="E15" s="1"/>
      <c r="F15" s="1"/>
      <c r="G15" s="1"/>
      <c r="H15" s="1"/>
      <c r="I15" s="1"/>
      <c r="J15" s="1"/>
      <c r="K15" s="1"/>
      <c r="L15" s="1" t="str">
        <f>УсловияРасчеты!H27</f>
        <v>Поступление сырья, материалов и проч. с/ст ингредиентов</v>
      </c>
      <c r="M15" s="1"/>
      <c r="N15" s="1" t="s">
        <v>50</v>
      </c>
      <c r="O15" s="1"/>
      <c r="P15" s="1"/>
      <c r="Q15" s="1"/>
      <c r="R15" s="1"/>
      <c r="S15" s="1"/>
      <c r="T15" s="1"/>
      <c r="U15" s="1"/>
      <c r="V15" s="178" t="s">
        <v>48</v>
      </c>
      <c r="W15" s="1"/>
      <c r="X15" s="1"/>
      <c r="Y15" s="1"/>
      <c r="Z15" s="1"/>
      <c r="AA15" s="1"/>
      <c r="AB15" s="83"/>
      <c r="AC15" s="1"/>
      <c r="AD15" s="5"/>
      <c r="AE15" s="62"/>
      <c r="AF15" s="1"/>
      <c r="AG15" s="1"/>
      <c r="AH15" s="1"/>
      <c r="AI15" s="1"/>
      <c r="AJ15" s="1"/>
    </row>
    <row r="16" spans="1:36">
      <c r="A16" s="1"/>
      <c r="B16" s="1"/>
      <c r="C16" s="176">
        <f t="shared" si="0"/>
        <v>44044</v>
      </c>
      <c r="D16" s="1"/>
      <c r="E16" s="1"/>
      <c r="F16" s="1"/>
      <c r="G16" s="1"/>
      <c r="H16" s="1"/>
      <c r="I16" s="1"/>
      <c r="J16" s="1"/>
      <c r="K16" s="1"/>
      <c r="L16" s="1" t="str">
        <f>УсловияРасчеты!H28</f>
        <v>Выпуск из производства готовой продукции</v>
      </c>
      <c r="M16" s="1"/>
      <c r="N16" s="1"/>
      <c r="O16" s="1"/>
      <c r="P16" s="1"/>
      <c r="Q16" s="1"/>
      <c r="R16" s="1"/>
      <c r="S16" s="1"/>
      <c r="T16" s="1"/>
      <c r="U16" s="1"/>
      <c r="V16" s="58" t="s">
        <v>46</v>
      </c>
      <c r="W16" s="1" t="s">
        <v>19</v>
      </c>
      <c r="X16" s="5" t="s">
        <v>6</v>
      </c>
      <c r="Y16" s="59">
        <v>5</v>
      </c>
      <c r="Z16" s="1" t="s">
        <v>284</v>
      </c>
      <c r="AA16" s="1"/>
      <c r="AB16" s="83" t="s">
        <v>14</v>
      </c>
      <c r="AC16" s="1"/>
      <c r="AD16" s="5" t="s">
        <v>6</v>
      </c>
      <c r="AE16" s="63">
        <v>7.5999999999999998E-2</v>
      </c>
      <c r="AF16" s="1"/>
      <c r="AG16" s="1"/>
      <c r="AH16" s="1"/>
      <c r="AI16" s="1"/>
      <c r="AJ16" s="1"/>
    </row>
    <row r="17" spans="1:36">
      <c r="A17" s="1"/>
      <c r="B17" s="1"/>
      <c r="C17" s="176">
        <f t="shared" si="0"/>
        <v>44075</v>
      </c>
      <c r="D17" s="1"/>
      <c r="E17" s="1"/>
      <c r="F17" s="1"/>
      <c r="G17" s="1"/>
      <c r="H17" s="1"/>
      <c r="I17" s="1"/>
      <c r="J17" s="1"/>
      <c r="K17" s="1"/>
      <c r="L17" s="1" t="str">
        <f>УсловияРасчеты!H30</f>
        <v>Поступление ДС</v>
      </c>
      <c r="M17" s="1"/>
      <c r="N17" s="1"/>
      <c r="O17" s="1"/>
      <c r="P17" s="1"/>
      <c r="Q17" s="1"/>
      <c r="R17" s="1"/>
      <c r="S17" s="1"/>
      <c r="T17" s="1"/>
      <c r="U17" s="1"/>
      <c r="V17" s="58" t="s">
        <v>46</v>
      </c>
      <c r="W17" s="1" t="s">
        <v>19</v>
      </c>
      <c r="X17" s="5" t="s">
        <v>6</v>
      </c>
      <c r="Y17" s="59">
        <v>10</v>
      </c>
      <c r="Z17" s="1" t="s">
        <v>284</v>
      </c>
      <c r="AA17" s="1"/>
      <c r="AB17" s="83" t="s">
        <v>14</v>
      </c>
      <c r="AC17" s="1"/>
      <c r="AD17" s="5" t="s">
        <v>6</v>
      </c>
      <c r="AE17" s="63">
        <v>7.5999999999999998E-2</v>
      </c>
      <c r="AF17" s="1"/>
      <c r="AG17" s="1"/>
      <c r="AH17" s="1"/>
      <c r="AI17" s="1"/>
      <c r="AJ17" s="1"/>
    </row>
    <row r="18" spans="1:36">
      <c r="A18" s="1"/>
      <c r="B18" s="1"/>
      <c r="C18" s="176">
        <f t="shared" si="0"/>
        <v>44105</v>
      </c>
      <c r="D18" s="1"/>
      <c r="E18" s="1"/>
      <c r="F18" s="1"/>
      <c r="G18" s="1"/>
      <c r="H18" s="1"/>
      <c r="I18" s="1"/>
      <c r="J18" s="1"/>
      <c r="K18" s="1"/>
      <c r="L18" s="1" t="str">
        <f>УсловияРасчеты!H31</f>
        <v>Оплаты за сырье, материалы и проч. с/ст ингредиенты</v>
      </c>
      <c r="M18" s="1"/>
      <c r="N18" s="1"/>
      <c r="O18" s="1"/>
      <c r="P18" s="1"/>
      <c r="Q18" s="1"/>
      <c r="R18" s="1"/>
      <c r="S18" s="1"/>
      <c r="T18" s="1"/>
      <c r="U18" s="1"/>
      <c r="V18" s="58" t="s">
        <v>46</v>
      </c>
      <c r="W18" s="1" t="s">
        <v>19</v>
      </c>
      <c r="X18" s="5" t="s">
        <v>6</v>
      </c>
      <c r="Y18" s="59">
        <v>20</v>
      </c>
      <c r="Z18" s="1" t="s">
        <v>284</v>
      </c>
      <c r="AA18" s="1"/>
      <c r="AB18" s="83" t="s">
        <v>14</v>
      </c>
      <c r="AC18" s="1"/>
      <c r="AD18" s="5" t="s">
        <v>6</v>
      </c>
      <c r="AE18" s="63">
        <v>7.5999999999999998E-2</v>
      </c>
      <c r="AF18" s="1"/>
      <c r="AG18" s="1"/>
      <c r="AH18" s="1"/>
      <c r="AI18" s="1"/>
      <c r="AJ18" s="1"/>
    </row>
    <row r="19" spans="1:36">
      <c r="A19" s="1"/>
      <c r="B19" s="1"/>
      <c r="C19" s="176">
        <f t="shared" si="0"/>
        <v>44136</v>
      </c>
      <c r="D19" s="1"/>
      <c r="E19" s="1"/>
      <c r="F19" s="1"/>
      <c r="G19" s="1"/>
      <c r="H19" s="1"/>
      <c r="I19" s="1"/>
      <c r="J19" s="1"/>
      <c r="K19" s="1"/>
      <c r="L19" s="1" t="str">
        <f>УсловияРасчеты!H32</f>
        <v>Финпоток от продаж</v>
      </c>
      <c r="M19" s="1"/>
      <c r="N19" s="1"/>
      <c r="O19" s="1"/>
      <c r="P19" s="1"/>
      <c r="Q19" s="1"/>
      <c r="R19" s="1"/>
      <c r="S19" s="1"/>
      <c r="T19" s="1"/>
      <c r="U19" s="1"/>
      <c r="V19" s="165" t="s">
        <v>47</v>
      </c>
      <c r="W19" s="166" t="s">
        <v>19</v>
      </c>
      <c r="X19" s="167" t="s">
        <v>6</v>
      </c>
      <c r="Y19" s="168">
        <v>5</v>
      </c>
      <c r="Z19" s="166" t="s">
        <v>284</v>
      </c>
      <c r="AA19" s="166"/>
      <c r="AB19" s="169" t="s">
        <v>14</v>
      </c>
      <c r="AC19" s="166"/>
      <c r="AD19" s="167" t="s">
        <v>6</v>
      </c>
      <c r="AE19" s="170">
        <v>0</v>
      </c>
      <c r="AF19" s="1"/>
      <c r="AG19" s="1"/>
      <c r="AH19" s="1"/>
      <c r="AI19" s="1"/>
      <c r="AJ19" s="1"/>
    </row>
    <row r="20" spans="1:36">
      <c r="A20" s="1"/>
      <c r="B20" s="1"/>
      <c r="C20" s="176">
        <f t="shared" si="0"/>
        <v>44166</v>
      </c>
      <c r="D20" s="1"/>
      <c r="E20" s="1"/>
      <c r="F20" s="1"/>
      <c r="G20" s="1"/>
      <c r="H20" s="1"/>
      <c r="I20" s="1"/>
      <c r="J20" s="1"/>
      <c r="K20" s="1"/>
      <c r="L20" s="1"/>
      <c r="M20" s="1"/>
      <c r="N20" s="1"/>
      <c r="O20" s="1"/>
      <c r="P20" s="1"/>
      <c r="Q20" s="1"/>
      <c r="R20" s="1"/>
      <c r="S20" s="1"/>
      <c r="T20" s="1"/>
      <c r="U20" s="1"/>
      <c r="V20" s="165" t="s">
        <v>47</v>
      </c>
      <c r="W20" s="166" t="s">
        <v>19</v>
      </c>
      <c r="X20" s="167" t="s">
        <v>6</v>
      </c>
      <c r="Y20" s="168">
        <v>10</v>
      </c>
      <c r="Z20" s="166" t="s">
        <v>284</v>
      </c>
      <c r="AA20" s="166"/>
      <c r="AB20" s="169" t="s">
        <v>14</v>
      </c>
      <c r="AC20" s="166"/>
      <c r="AD20" s="167" t="s">
        <v>6</v>
      </c>
      <c r="AE20" s="170">
        <v>0.01</v>
      </c>
      <c r="AF20" s="1"/>
      <c r="AG20" s="1"/>
      <c r="AH20" s="1"/>
      <c r="AI20" s="1"/>
      <c r="AJ20" s="1"/>
    </row>
    <row r="21" spans="1:36">
      <c r="A21" s="1"/>
      <c r="B21" s="1"/>
      <c r="C21" s="176">
        <f t="shared" si="0"/>
        <v>44197</v>
      </c>
      <c r="D21" s="1"/>
      <c r="E21" s="1"/>
      <c r="F21" s="1"/>
      <c r="G21" s="1"/>
      <c r="H21" s="1"/>
      <c r="I21" s="1"/>
      <c r="J21" s="1"/>
      <c r="K21" s="1"/>
      <c r="L21" s="1"/>
      <c r="M21" s="1"/>
      <c r="N21" s="1"/>
      <c r="O21" s="1"/>
      <c r="P21" s="1"/>
      <c r="Q21" s="1"/>
      <c r="R21" s="1"/>
      <c r="S21" s="1"/>
      <c r="T21" s="1"/>
      <c r="U21" s="1"/>
      <c r="V21" s="165" t="s">
        <v>47</v>
      </c>
      <c r="W21" s="166" t="s">
        <v>19</v>
      </c>
      <c r="X21" s="167" t="s">
        <v>6</v>
      </c>
      <c r="Y21" s="168">
        <v>20</v>
      </c>
      <c r="Z21" s="166" t="s">
        <v>284</v>
      </c>
      <c r="AA21" s="166"/>
      <c r="AB21" s="169" t="s">
        <v>14</v>
      </c>
      <c r="AC21" s="166"/>
      <c r="AD21" s="167" t="s">
        <v>6</v>
      </c>
      <c r="AE21" s="170">
        <v>1.4999999999999999E-2</v>
      </c>
      <c r="AF21" s="1"/>
      <c r="AG21" s="1"/>
      <c r="AH21" s="1"/>
      <c r="AI21" s="1"/>
      <c r="AJ21" s="1"/>
    </row>
    <row r="22" spans="1:36">
      <c r="A22" s="1"/>
      <c r="B22" s="1"/>
      <c r="C22" s="176">
        <f t="shared" si="0"/>
        <v>44228</v>
      </c>
      <c r="D22" s="1"/>
      <c r="E22" s="1"/>
      <c r="F22" s="1"/>
      <c r="G22" s="1"/>
      <c r="H22" s="1"/>
      <c r="I22" s="1"/>
      <c r="J22" s="1"/>
      <c r="K22" s="1"/>
      <c r="L22" s="1"/>
      <c r="M22" s="1"/>
      <c r="N22" s="1"/>
      <c r="O22" s="1"/>
      <c r="P22" s="1"/>
      <c r="Q22" s="1"/>
      <c r="R22" s="1"/>
      <c r="S22" s="1"/>
      <c r="T22" s="1"/>
      <c r="U22" s="1"/>
      <c r="V22" s="58" t="s">
        <v>20</v>
      </c>
      <c r="W22" s="1" t="s">
        <v>19</v>
      </c>
      <c r="X22" s="5" t="s">
        <v>6</v>
      </c>
      <c r="Y22" s="59">
        <v>5</v>
      </c>
      <c r="Z22" s="1" t="s">
        <v>284</v>
      </c>
      <c r="AA22" s="1"/>
      <c r="AB22" s="83" t="s">
        <v>14</v>
      </c>
      <c r="AC22" s="1"/>
      <c r="AD22" s="5" t="s">
        <v>6</v>
      </c>
      <c r="AE22" s="63">
        <v>0.05</v>
      </c>
      <c r="AF22" s="1"/>
      <c r="AG22" s="1"/>
      <c r="AH22" s="1"/>
      <c r="AI22" s="1"/>
      <c r="AJ22" s="1"/>
    </row>
    <row r="23" spans="1:36">
      <c r="A23" s="1"/>
      <c r="B23" s="1"/>
      <c r="C23" s="176">
        <f t="shared" si="0"/>
        <v>44256</v>
      </c>
      <c r="D23" s="1"/>
      <c r="E23" s="1"/>
      <c r="F23" s="1"/>
      <c r="G23" s="1"/>
      <c r="H23" s="1"/>
      <c r="I23" s="1"/>
      <c r="J23" s="1"/>
      <c r="K23" s="1"/>
      <c r="L23" s="1"/>
      <c r="M23" s="1"/>
      <c r="N23" s="1"/>
      <c r="O23" s="1"/>
      <c r="P23" s="1"/>
      <c r="Q23" s="1"/>
      <c r="R23" s="1"/>
      <c r="S23" s="1"/>
      <c r="T23" s="1"/>
      <c r="U23" s="1"/>
      <c r="V23" s="58" t="s">
        <v>20</v>
      </c>
      <c r="W23" s="1" t="s">
        <v>19</v>
      </c>
      <c r="X23" s="5" t="s">
        <v>6</v>
      </c>
      <c r="Y23" s="59">
        <v>10</v>
      </c>
      <c r="Z23" s="1" t="s">
        <v>284</v>
      </c>
      <c r="AA23" s="1"/>
      <c r="AB23" s="83" t="s">
        <v>14</v>
      </c>
      <c r="AC23" s="1"/>
      <c r="AD23" s="5" t="s">
        <v>6</v>
      </c>
      <c r="AE23" s="63">
        <v>0.13</v>
      </c>
      <c r="AF23" s="1"/>
      <c r="AG23" s="1"/>
      <c r="AH23" s="1"/>
      <c r="AI23" s="1"/>
      <c r="AJ23" s="1"/>
    </row>
    <row r="24" spans="1:36">
      <c r="A24" s="1"/>
      <c r="B24" s="1"/>
      <c r="C24" s="176">
        <f t="shared" si="0"/>
        <v>44287</v>
      </c>
      <c r="D24" s="1"/>
      <c r="E24" s="1"/>
      <c r="F24" s="1"/>
      <c r="G24" s="1"/>
      <c r="H24" s="1"/>
      <c r="I24" s="1"/>
      <c r="J24" s="1"/>
      <c r="K24" s="1"/>
      <c r="L24" s="1"/>
      <c r="M24" s="1"/>
      <c r="N24" s="1"/>
      <c r="O24" s="1"/>
      <c r="P24" s="1"/>
      <c r="Q24" s="1"/>
      <c r="R24" s="1"/>
      <c r="S24" s="1"/>
      <c r="T24" s="1"/>
      <c r="U24" s="1"/>
      <c r="V24" s="58" t="s">
        <v>20</v>
      </c>
      <c r="W24" s="1" t="s">
        <v>19</v>
      </c>
      <c r="X24" s="5" t="s">
        <v>6</v>
      </c>
      <c r="Y24" s="59">
        <v>20</v>
      </c>
      <c r="Z24" s="1" t="s">
        <v>284</v>
      </c>
      <c r="AA24" s="1"/>
      <c r="AB24" s="83" t="s">
        <v>14</v>
      </c>
      <c r="AC24" s="1"/>
      <c r="AD24" s="5" t="s">
        <v>6</v>
      </c>
      <c r="AE24" s="63">
        <v>0.15</v>
      </c>
      <c r="AF24" s="1"/>
      <c r="AG24" s="1"/>
      <c r="AH24" s="1"/>
      <c r="AI24" s="1"/>
      <c r="AJ24" s="1"/>
    </row>
    <row r="25" spans="1:36">
      <c r="A25" s="1"/>
      <c r="B25" s="1"/>
      <c r="C25" s="176">
        <f t="shared" si="0"/>
        <v>44317</v>
      </c>
      <c r="D25" s="1"/>
      <c r="E25" s="1"/>
      <c r="F25" s="1"/>
      <c r="G25" s="1"/>
      <c r="H25" s="1"/>
      <c r="I25" s="1"/>
      <c r="J25" s="1"/>
      <c r="K25" s="1"/>
      <c r="L25" s="1"/>
      <c r="M25" s="1"/>
      <c r="N25" s="1"/>
      <c r="O25" s="1"/>
      <c r="P25" s="1"/>
      <c r="Q25" s="1"/>
      <c r="R25" s="1"/>
      <c r="S25" s="1"/>
      <c r="T25" s="1"/>
      <c r="U25" s="1"/>
      <c r="V25" s="1"/>
      <c r="W25" s="1"/>
      <c r="X25" s="1"/>
      <c r="Y25" s="1"/>
      <c r="Z25" s="1"/>
      <c r="AA25" s="1"/>
      <c r="AB25" s="83"/>
      <c r="AC25" s="1"/>
      <c r="AD25" s="5"/>
      <c r="AE25" s="62"/>
      <c r="AF25" s="1"/>
      <c r="AG25" s="1"/>
      <c r="AH25" s="1"/>
      <c r="AI25" s="1"/>
      <c r="AJ25" s="1"/>
    </row>
    <row r="26" spans="1:36">
      <c r="A26" s="1"/>
      <c r="B26" s="1"/>
      <c r="C26" s="176">
        <f t="shared" si="0"/>
        <v>44348</v>
      </c>
      <c r="D26" s="1"/>
      <c r="E26" s="1"/>
      <c r="F26" s="1"/>
      <c r="G26" s="1"/>
      <c r="H26" s="1"/>
      <c r="I26" s="1"/>
      <c r="J26" s="1"/>
      <c r="K26" s="1"/>
      <c r="L26" s="1"/>
      <c r="M26" s="1"/>
      <c r="N26" s="1"/>
      <c r="O26" s="1"/>
      <c r="P26" s="1"/>
      <c r="Q26" s="1"/>
      <c r="R26" s="1"/>
      <c r="S26" s="1"/>
      <c r="T26" s="1"/>
      <c r="U26" s="1"/>
      <c r="V26" s="58" t="s">
        <v>59</v>
      </c>
      <c r="W26" s="1"/>
      <c r="X26" s="1"/>
      <c r="Y26" s="1"/>
      <c r="Z26" s="1"/>
      <c r="AA26" s="1"/>
      <c r="AB26" s="83" t="s">
        <v>14</v>
      </c>
      <c r="AC26" s="1"/>
      <c r="AD26" s="5" t="s">
        <v>6</v>
      </c>
      <c r="AE26" s="61">
        <v>0.2</v>
      </c>
      <c r="AF26" s="1"/>
      <c r="AG26" s="1"/>
      <c r="AH26" s="1"/>
      <c r="AI26" s="1"/>
      <c r="AJ26" s="1"/>
    </row>
    <row r="27" spans="1:36">
      <c r="A27" s="1"/>
      <c r="B27" s="1"/>
      <c r="C27" s="176">
        <f t="shared" si="0"/>
        <v>44378</v>
      </c>
      <c r="D27" s="1"/>
      <c r="E27" s="1"/>
      <c r="F27" s="1"/>
      <c r="G27" s="1"/>
      <c r="H27" s="1"/>
      <c r="I27" s="1"/>
      <c r="J27" s="1"/>
      <c r="K27" s="1"/>
      <c r="L27" s="1"/>
      <c r="M27" s="1"/>
      <c r="N27" s="1"/>
      <c r="O27" s="1"/>
      <c r="P27" s="1"/>
      <c r="Q27" s="1"/>
      <c r="R27" s="1"/>
      <c r="S27" s="1"/>
      <c r="T27" s="1"/>
      <c r="U27" s="1"/>
      <c r="V27" s="58" t="s">
        <v>379</v>
      </c>
      <c r="W27" s="1"/>
      <c r="X27" s="1"/>
      <c r="Y27" s="1"/>
      <c r="Z27" s="1"/>
      <c r="AA27" s="1"/>
      <c r="AB27" s="83" t="s">
        <v>14</v>
      </c>
      <c r="AC27" s="1"/>
      <c r="AD27" s="5" t="s">
        <v>6</v>
      </c>
      <c r="AE27" s="61">
        <v>0.13</v>
      </c>
      <c r="AF27" s="1"/>
      <c r="AG27" s="1"/>
      <c r="AH27" s="1"/>
      <c r="AI27" s="1"/>
      <c r="AJ27" s="1"/>
    </row>
    <row r="28" spans="1:36">
      <c r="A28" s="1"/>
      <c r="B28" s="1"/>
      <c r="C28" s="176">
        <f t="shared" si="0"/>
        <v>44409</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c r="A29" s="1"/>
      <c r="B29" s="1"/>
      <c r="C29" s="176">
        <f t="shared" si="0"/>
        <v>44440</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c r="A30" s="1"/>
      <c r="B30" s="1"/>
      <c r="C30" s="176">
        <f t="shared" si="0"/>
        <v>44470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c r="A31" s="1"/>
      <c r="B31" s="1"/>
      <c r="C31" s="176">
        <f t="shared" ref="C31:C94" si="1">EOMONTH(C30,0)+1</f>
        <v>44501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c r="A32" s="1"/>
      <c r="B32" s="1"/>
      <c r="C32" s="176">
        <f t="shared" si="1"/>
        <v>44531</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c r="A33" s="1"/>
      <c r="B33" s="1"/>
      <c r="C33" s="176">
        <f t="shared" si="1"/>
        <v>44562</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c r="A34" s="1"/>
      <c r="B34" s="1"/>
      <c r="C34" s="176">
        <f t="shared" si="1"/>
        <v>44593</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c r="A35" s="1"/>
      <c r="B35" s="1"/>
      <c r="C35" s="176">
        <f t="shared" si="1"/>
        <v>44621</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c r="A36" s="1"/>
      <c r="B36" s="1"/>
      <c r="C36" s="176">
        <f t="shared" si="1"/>
        <v>44652</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c r="A37" s="1"/>
      <c r="B37" s="1"/>
      <c r="C37" s="176">
        <f t="shared" si="1"/>
        <v>44682</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c r="A38" s="1"/>
      <c r="B38" s="1"/>
      <c r="C38" s="176">
        <f t="shared" si="1"/>
        <v>44713</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c r="A39" s="1"/>
      <c r="B39" s="1"/>
      <c r="C39" s="176">
        <f t="shared" si="1"/>
        <v>44743</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c r="A40" s="1"/>
      <c r="B40" s="1"/>
      <c r="C40" s="176">
        <f t="shared" si="1"/>
        <v>44774</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c r="A41" s="1"/>
      <c r="B41" s="1"/>
      <c r="C41" s="176">
        <f t="shared" si="1"/>
        <v>44805</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c r="A42" s="1"/>
      <c r="B42" s="1"/>
      <c r="C42" s="176">
        <f t="shared" si="1"/>
        <v>44835</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c r="A43" s="1"/>
      <c r="B43" s="1"/>
      <c r="C43" s="176">
        <f t="shared" si="1"/>
        <v>44866</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c r="A44" s="1"/>
      <c r="B44" s="1"/>
      <c r="C44" s="176">
        <f t="shared" si="1"/>
        <v>44896</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c r="A45" s="1"/>
      <c r="B45" s="1"/>
      <c r="C45" s="176">
        <f t="shared" si="1"/>
        <v>44927</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c r="A46" s="1"/>
      <c r="B46" s="1"/>
      <c r="C46" s="176">
        <f t="shared" si="1"/>
        <v>44958</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c r="A47" s="1"/>
      <c r="B47" s="1"/>
      <c r="C47" s="176">
        <f t="shared" si="1"/>
        <v>44986</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c r="A48" s="1"/>
      <c r="B48" s="1"/>
      <c r="C48" s="176">
        <f t="shared" si="1"/>
        <v>45017</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c r="A49" s="1"/>
      <c r="B49" s="1"/>
      <c r="C49" s="176">
        <f t="shared" si="1"/>
        <v>45047</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c r="A50" s="1"/>
      <c r="B50" s="1"/>
      <c r="C50" s="176">
        <f t="shared" si="1"/>
        <v>45078</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c r="A51" s="1"/>
      <c r="B51" s="1"/>
      <c r="C51" s="176">
        <f t="shared" si="1"/>
        <v>45108</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c r="A52" s="1"/>
      <c r="B52" s="1"/>
      <c r="C52" s="176">
        <f t="shared" si="1"/>
        <v>45139</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c r="A53" s="1"/>
      <c r="B53" s="1"/>
      <c r="C53" s="176">
        <f t="shared" si="1"/>
        <v>45170</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c r="A54" s="1"/>
      <c r="B54" s="1"/>
      <c r="C54" s="176">
        <f t="shared" si="1"/>
        <v>45200</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c r="A55" s="1"/>
      <c r="B55" s="1"/>
      <c r="C55" s="176">
        <f t="shared" si="1"/>
        <v>45231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c r="A56" s="1"/>
      <c r="B56" s="1"/>
      <c r="C56" s="176">
        <f t="shared" si="1"/>
        <v>45261</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c r="A57" s="1"/>
      <c r="B57" s="1"/>
      <c r="C57" s="176">
        <f t="shared" si="1"/>
        <v>45292</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c r="A58" s="1"/>
      <c r="B58" s="1"/>
      <c r="C58" s="176">
        <f t="shared" si="1"/>
        <v>45323</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c r="A59" s="1"/>
      <c r="B59" s="1"/>
      <c r="C59" s="176">
        <f t="shared" si="1"/>
        <v>45352</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c r="A60" s="1"/>
      <c r="B60" s="1"/>
      <c r="C60" s="176">
        <f t="shared" si="1"/>
        <v>45383</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c r="A61" s="1"/>
      <c r="B61" s="1"/>
      <c r="C61" s="176">
        <f t="shared" si="1"/>
        <v>45413</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c r="A62" s="1"/>
      <c r="B62" s="1"/>
      <c r="C62" s="176">
        <f t="shared" si="1"/>
        <v>45444</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c r="A63" s="1"/>
      <c r="B63" s="1"/>
      <c r="C63" s="176">
        <f t="shared" si="1"/>
        <v>45474</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c r="A64" s="1"/>
      <c r="B64" s="1"/>
      <c r="C64" s="176">
        <f t="shared" si="1"/>
        <v>45505</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c r="A65" s="1"/>
      <c r="B65" s="1"/>
      <c r="C65" s="176">
        <f t="shared" si="1"/>
        <v>45536</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c r="A66" s="1"/>
      <c r="B66" s="1"/>
      <c r="C66" s="176">
        <f t="shared" si="1"/>
        <v>45566</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c r="A67" s="1"/>
      <c r="B67" s="1"/>
      <c r="C67" s="176">
        <f t="shared" si="1"/>
        <v>45597</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c r="A68" s="1"/>
      <c r="B68" s="1"/>
      <c r="C68" s="176">
        <f t="shared" si="1"/>
        <v>45627</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c r="A69" s="1"/>
      <c r="B69" s="1"/>
      <c r="C69" s="176">
        <f t="shared" si="1"/>
        <v>45658</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c r="A70" s="1"/>
      <c r="B70" s="1"/>
      <c r="C70" s="176">
        <f t="shared" si="1"/>
        <v>45689</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c r="A71" s="1"/>
      <c r="B71" s="1"/>
      <c r="C71" s="176">
        <f t="shared" si="1"/>
        <v>45717</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c r="A72" s="1"/>
      <c r="B72" s="1"/>
      <c r="C72" s="176">
        <f t="shared" si="1"/>
        <v>45748</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c r="A73" s="1"/>
      <c r="B73" s="1"/>
      <c r="C73" s="176">
        <f t="shared" si="1"/>
        <v>45778</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c r="A74" s="1"/>
      <c r="B74" s="1"/>
      <c r="C74" s="176">
        <f t="shared" si="1"/>
        <v>45809</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c r="A75" s="1"/>
      <c r="B75" s="1"/>
      <c r="C75" s="176">
        <f t="shared" si="1"/>
        <v>45839</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c r="A76" s="1"/>
      <c r="B76" s="1"/>
      <c r="C76" s="176">
        <f t="shared" si="1"/>
        <v>45870</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c r="A77" s="1"/>
      <c r="B77" s="1"/>
      <c r="C77" s="176">
        <f t="shared" si="1"/>
        <v>45901</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c r="A78" s="1"/>
      <c r="B78" s="1"/>
      <c r="C78" s="176">
        <f t="shared" si="1"/>
        <v>45931</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c r="A79" s="1"/>
      <c r="B79" s="1"/>
      <c r="C79" s="176">
        <f t="shared" si="1"/>
        <v>45962</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c r="A80" s="1"/>
      <c r="B80" s="1"/>
      <c r="C80" s="176">
        <f t="shared" si="1"/>
        <v>45992</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c r="A81" s="1"/>
      <c r="B81" s="1"/>
      <c r="C81" s="176">
        <f t="shared" si="1"/>
        <v>46023</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c r="A82" s="1"/>
      <c r="B82" s="1"/>
      <c r="C82" s="176">
        <f t="shared" si="1"/>
        <v>46054</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c r="A83" s="1"/>
      <c r="B83" s="1"/>
      <c r="C83" s="176">
        <f t="shared" si="1"/>
        <v>46082</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c r="A84" s="1"/>
      <c r="B84" s="1"/>
      <c r="C84" s="176">
        <f t="shared" si="1"/>
        <v>46113</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c r="A85" s="1"/>
      <c r="B85" s="1"/>
      <c r="C85" s="176">
        <f t="shared" si="1"/>
        <v>46143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c r="A86" s="1"/>
      <c r="B86" s="1"/>
      <c r="C86" s="176">
        <f t="shared" si="1"/>
        <v>46174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c r="A87" s="1"/>
      <c r="B87" s="1"/>
      <c r="C87" s="176">
        <f t="shared" si="1"/>
        <v>46204</v>
      </c>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c r="A88" s="1"/>
      <c r="B88" s="1"/>
      <c r="C88" s="176">
        <f t="shared" si="1"/>
        <v>46235</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c r="A89" s="1"/>
      <c r="B89" s="1"/>
      <c r="C89" s="176">
        <f t="shared" si="1"/>
        <v>46266</v>
      </c>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c r="A90" s="1"/>
      <c r="B90" s="1"/>
      <c r="C90" s="176">
        <f t="shared" si="1"/>
        <v>46296</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c r="A91" s="1"/>
      <c r="B91" s="1"/>
      <c r="C91" s="176">
        <f t="shared" si="1"/>
        <v>46327</v>
      </c>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c r="A92" s="1"/>
      <c r="B92" s="1"/>
      <c r="C92" s="176">
        <f t="shared" si="1"/>
        <v>46357</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c r="A93" s="1"/>
      <c r="B93" s="1"/>
      <c r="C93" s="176">
        <f t="shared" si="1"/>
        <v>46388</v>
      </c>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c r="A94" s="1"/>
      <c r="B94" s="1"/>
      <c r="C94" s="176">
        <f t="shared" si="1"/>
        <v>46419</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c r="A95" s="1"/>
      <c r="B95" s="1"/>
      <c r="C95" s="176">
        <f t="shared" ref="C95:C158" si="2">EOMONTH(C94,0)+1</f>
        <v>46447</v>
      </c>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c r="A96" s="1"/>
      <c r="B96" s="1"/>
      <c r="C96" s="176">
        <f t="shared" si="2"/>
        <v>46478</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c r="A97" s="1"/>
      <c r="B97" s="1"/>
      <c r="C97" s="176">
        <f t="shared" si="2"/>
        <v>46508</v>
      </c>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c r="A98" s="1"/>
      <c r="B98" s="1"/>
      <c r="C98" s="176">
        <f t="shared" si="2"/>
        <v>46539</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c r="A99" s="1"/>
      <c r="B99" s="1"/>
      <c r="C99" s="176">
        <f t="shared" si="2"/>
        <v>46569</v>
      </c>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c r="A100" s="1"/>
      <c r="B100" s="1"/>
      <c r="C100" s="176">
        <f t="shared" si="2"/>
        <v>46600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c r="A101" s="1"/>
      <c r="B101" s="1"/>
      <c r="C101" s="176">
        <f t="shared" si="2"/>
        <v>46631</v>
      </c>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c r="A102" s="1"/>
      <c r="B102" s="1"/>
      <c r="C102" s="176">
        <f t="shared" si="2"/>
        <v>46661</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c r="A103" s="1"/>
      <c r="B103" s="1"/>
      <c r="C103" s="176">
        <f t="shared" si="2"/>
        <v>46692</v>
      </c>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c r="A104" s="1"/>
      <c r="B104" s="1"/>
      <c r="C104" s="176">
        <f t="shared" si="2"/>
        <v>46722</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c r="A105" s="1"/>
      <c r="B105" s="1"/>
      <c r="C105" s="176">
        <f t="shared" si="2"/>
        <v>46753</v>
      </c>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c r="A106" s="1"/>
      <c r="B106" s="1"/>
      <c r="C106" s="176">
        <f t="shared" si="2"/>
        <v>46784</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c r="A107" s="1"/>
      <c r="B107" s="1"/>
      <c r="C107" s="176">
        <f t="shared" si="2"/>
        <v>46813</v>
      </c>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c r="A108" s="1"/>
      <c r="B108" s="1"/>
      <c r="C108" s="176">
        <f t="shared" si="2"/>
        <v>46844</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c r="A109" s="1"/>
      <c r="B109" s="1"/>
      <c r="C109" s="176">
        <f t="shared" si="2"/>
        <v>46874</v>
      </c>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c r="A110" s="1"/>
      <c r="B110" s="1"/>
      <c r="C110" s="176">
        <f t="shared" si="2"/>
        <v>46905</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c r="A111" s="1"/>
      <c r="B111" s="1"/>
      <c r="C111" s="176">
        <f t="shared" si="2"/>
        <v>46935</v>
      </c>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c r="A112" s="1"/>
      <c r="B112" s="1"/>
      <c r="C112" s="176">
        <f t="shared" si="2"/>
        <v>46966</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c r="A113" s="1"/>
      <c r="B113" s="1"/>
      <c r="C113" s="176">
        <f t="shared" si="2"/>
        <v>46997</v>
      </c>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c r="A114" s="1"/>
      <c r="B114" s="1"/>
      <c r="C114" s="176">
        <f t="shared" si="2"/>
        <v>47027</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c r="A115" s="1"/>
      <c r="B115" s="1"/>
      <c r="C115" s="176">
        <f t="shared" si="2"/>
        <v>47058</v>
      </c>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c r="A116" s="1"/>
      <c r="B116" s="1"/>
      <c r="C116" s="176">
        <f t="shared" si="2"/>
        <v>47088</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c r="A117" s="1"/>
      <c r="B117" s="1"/>
      <c r="C117" s="176">
        <f t="shared" si="2"/>
        <v>47119</v>
      </c>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c r="A118" s="1"/>
      <c r="B118" s="1"/>
      <c r="C118" s="176">
        <f t="shared" si="2"/>
        <v>47150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c r="A119" s="1"/>
      <c r="B119" s="1"/>
      <c r="C119" s="176">
        <f t="shared" si="2"/>
        <v>47178</v>
      </c>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c r="A120" s="1"/>
      <c r="B120" s="1"/>
      <c r="C120" s="176">
        <f t="shared" si="2"/>
        <v>47209</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c r="A121" s="1"/>
      <c r="B121" s="1"/>
      <c r="C121" s="176">
        <f t="shared" si="2"/>
        <v>47239</v>
      </c>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c r="A122" s="1"/>
      <c r="B122" s="1"/>
      <c r="C122" s="176">
        <f t="shared" si="2"/>
        <v>47270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c r="A123" s="1"/>
      <c r="B123" s="1"/>
      <c r="C123" s="176">
        <f t="shared" si="2"/>
        <v>47300</v>
      </c>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c r="A124" s="1"/>
      <c r="B124" s="1"/>
      <c r="C124" s="176">
        <f t="shared" si="2"/>
        <v>47331</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c r="A125" s="1"/>
      <c r="B125" s="1"/>
      <c r="C125" s="176">
        <f t="shared" si="2"/>
        <v>47362</v>
      </c>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c r="A126" s="1"/>
      <c r="B126" s="1"/>
      <c r="C126" s="176">
        <f t="shared" si="2"/>
        <v>47392</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c r="A127" s="1"/>
      <c r="B127" s="1"/>
      <c r="C127" s="176">
        <f t="shared" si="2"/>
        <v>47423</v>
      </c>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c r="A128" s="1"/>
      <c r="B128" s="1"/>
      <c r="C128" s="176">
        <f t="shared" si="2"/>
        <v>47453</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c r="A129" s="1"/>
      <c r="B129" s="1"/>
      <c r="C129" s="176">
        <f t="shared" si="2"/>
        <v>47484</v>
      </c>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c r="A130" s="1"/>
      <c r="B130" s="1"/>
      <c r="C130" s="176">
        <f t="shared" si="2"/>
        <v>47515</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c r="A131" s="1"/>
      <c r="B131" s="1"/>
      <c r="C131" s="176">
        <f t="shared" si="2"/>
        <v>47543</v>
      </c>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c r="A132" s="1"/>
      <c r="B132" s="1"/>
      <c r="C132" s="176">
        <f t="shared" si="2"/>
        <v>47574</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c r="A133" s="1"/>
      <c r="B133" s="1"/>
      <c r="C133" s="176">
        <f t="shared" si="2"/>
        <v>47604</v>
      </c>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c r="A134" s="1"/>
      <c r="B134" s="1"/>
      <c r="C134" s="176">
        <f t="shared" si="2"/>
        <v>47635</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c r="A135" s="1"/>
      <c r="B135" s="1"/>
      <c r="C135" s="176">
        <f t="shared" si="2"/>
        <v>47665</v>
      </c>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c r="A136" s="1"/>
      <c r="B136" s="1"/>
      <c r="C136" s="176">
        <f t="shared" si="2"/>
        <v>47696</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c r="A137" s="1"/>
      <c r="B137" s="1"/>
      <c r="C137" s="176">
        <f t="shared" si="2"/>
        <v>47727</v>
      </c>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c r="A138" s="1"/>
      <c r="B138" s="1"/>
      <c r="C138" s="176">
        <f t="shared" si="2"/>
        <v>47757</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c r="A139" s="1"/>
      <c r="B139" s="1"/>
      <c r="C139" s="176">
        <f t="shared" si="2"/>
        <v>47788</v>
      </c>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c r="A140" s="1"/>
      <c r="B140" s="1"/>
      <c r="C140" s="176">
        <f t="shared" si="2"/>
        <v>47818</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c r="A141" s="1"/>
      <c r="B141" s="1"/>
      <c r="C141" s="176">
        <f t="shared" si="2"/>
        <v>47849</v>
      </c>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c r="A142" s="1"/>
      <c r="B142" s="1"/>
      <c r="C142" s="176">
        <f t="shared" si="2"/>
        <v>47880</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c r="A143" s="1"/>
      <c r="B143" s="1"/>
      <c r="C143" s="176">
        <f t="shared" si="2"/>
        <v>47908</v>
      </c>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c r="A144" s="1"/>
      <c r="B144" s="1"/>
      <c r="C144" s="176">
        <f t="shared" si="2"/>
        <v>47939</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c r="A145" s="1"/>
      <c r="B145" s="1"/>
      <c r="C145" s="176">
        <f t="shared" si="2"/>
        <v>47969</v>
      </c>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c r="A146" s="1"/>
      <c r="B146" s="1"/>
      <c r="C146" s="176">
        <f t="shared" si="2"/>
        <v>48000</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c r="A147" s="1"/>
      <c r="B147" s="1"/>
      <c r="C147" s="176">
        <f t="shared" si="2"/>
        <v>48030</v>
      </c>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c r="A148" s="1"/>
      <c r="B148" s="1"/>
      <c r="C148" s="176">
        <f t="shared" si="2"/>
        <v>48061</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c r="A149" s="1"/>
      <c r="B149" s="1"/>
      <c r="C149" s="176">
        <f t="shared" si="2"/>
        <v>48092</v>
      </c>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c r="A150" s="1"/>
      <c r="B150" s="1"/>
      <c r="C150" s="176">
        <f t="shared" si="2"/>
        <v>48122</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c r="A151" s="1"/>
      <c r="B151" s="1"/>
      <c r="C151" s="176">
        <f t="shared" si="2"/>
        <v>48153</v>
      </c>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c r="A152" s="1"/>
      <c r="B152" s="1"/>
      <c r="C152" s="176">
        <f t="shared" si="2"/>
        <v>48183</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c r="A153" s="1"/>
      <c r="B153" s="1"/>
      <c r="C153" s="176">
        <f t="shared" si="2"/>
        <v>48214</v>
      </c>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c r="A154" s="1"/>
      <c r="B154" s="1"/>
      <c r="C154" s="176">
        <f t="shared" si="2"/>
        <v>48245</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c r="A155" s="1"/>
      <c r="B155" s="1"/>
      <c r="C155" s="176">
        <f t="shared" si="2"/>
        <v>48274</v>
      </c>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c r="A156" s="1"/>
      <c r="B156" s="1"/>
      <c r="C156" s="176">
        <f t="shared" si="2"/>
        <v>48305</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c r="A157" s="1"/>
      <c r="B157" s="1"/>
      <c r="C157" s="176">
        <f t="shared" si="2"/>
        <v>48335</v>
      </c>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c r="A158" s="1"/>
      <c r="B158" s="1"/>
      <c r="C158" s="176">
        <f t="shared" si="2"/>
        <v>48366</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c r="A159" s="1"/>
      <c r="B159" s="1"/>
      <c r="C159" s="176">
        <f t="shared" ref="C159:C222" si="3">EOMONTH(C158,0)+1</f>
        <v>48396</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c r="A160" s="1"/>
      <c r="B160" s="1"/>
      <c r="C160" s="176">
        <f t="shared" si="3"/>
        <v>48427</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c r="A161" s="1"/>
      <c r="B161" s="1"/>
      <c r="C161" s="176">
        <f t="shared" si="3"/>
        <v>48458</v>
      </c>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c r="A162" s="1"/>
      <c r="B162" s="1"/>
      <c r="C162" s="176">
        <f t="shared" si="3"/>
        <v>48488</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c r="A163" s="1"/>
      <c r="B163" s="1"/>
      <c r="C163" s="176">
        <f t="shared" si="3"/>
        <v>48519</v>
      </c>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c r="A164" s="1"/>
      <c r="B164" s="1"/>
      <c r="C164" s="176">
        <f t="shared" si="3"/>
        <v>48549</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c r="A165" s="1"/>
      <c r="B165" s="1"/>
      <c r="C165" s="176">
        <f t="shared" si="3"/>
        <v>48580</v>
      </c>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c r="A166" s="1"/>
      <c r="B166" s="1"/>
      <c r="C166" s="176">
        <f t="shared" si="3"/>
        <v>48611</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c r="A167" s="1"/>
      <c r="B167" s="1"/>
      <c r="C167" s="176">
        <f t="shared" si="3"/>
        <v>48639</v>
      </c>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c r="A168" s="1"/>
      <c r="B168" s="1"/>
      <c r="C168" s="176">
        <f t="shared" si="3"/>
        <v>48670</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c r="A169" s="1"/>
      <c r="B169" s="1"/>
      <c r="C169" s="176">
        <f t="shared" si="3"/>
        <v>48700</v>
      </c>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c r="A170" s="1"/>
      <c r="B170" s="1"/>
      <c r="C170" s="176">
        <f t="shared" si="3"/>
        <v>48731</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c r="A171" s="1"/>
      <c r="B171" s="1"/>
      <c r="C171" s="176">
        <f t="shared" si="3"/>
        <v>48761</v>
      </c>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c r="A172" s="1"/>
      <c r="B172" s="1"/>
      <c r="C172" s="176">
        <f t="shared" si="3"/>
        <v>48792</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c r="A173" s="1"/>
      <c r="B173" s="1"/>
      <c r="C173" s="176">
        <f t="shared" si="3"/>
        <v>48823</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c r="A174" s="1"/>
      <c r="B174" s="1"/>
      <c r="C174" s="176">
        <f t="shared" si="3"/>
        <v>48853</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c r="A175" s="1"/>
      <c r="B175" s="1"/>
      <c r="C175" s="176">
        <f t="shared" si="3"/>
        <v>48884</v>
      </c>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c r="A176" s="1"/>
      <c r="B176" s="1"/>
      <c r="C176" s="176">
        <f t="shared" si="3"/>
        <v>48914</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c r="A177" s="1"/>
      <c r="B177" s="1"/>
      <c r="C177" s="176">
        <f t="shared" si="3"/>
        <v>48945</v>
      </c>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c r="A178" s="1"/>
      <c r="B178" s="1"/>
      <c r="C178" s="176">
        <f t="shared" si="3"/>
        <v>48976</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c r="A179" s="1"/>
      <c r="B179" s="1"/>
      <c r="C179" s="176">
        <f t="shared" si="3"/>
        <v>49004</v>
      </c>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c r="A180" s="1"/>
      <c r="B180" s="1"/>
      <c r="C180" s="176">
        <f t="shared" si="3"/>
        <v>49035</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c r="A181" s="1"/>
      <c r="B181" s="1"/>
      <c r="C181" s="176">
        <f t="shared" si="3"/>
        <v>49065</v>
      </c>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c r="A182" s="1"/>
      <c r="B182" s="1"/>
      <c r="C182" s="176">
        <f t="shared" si="3"/>
        <v>49096</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c r="A183" s="1"/>
      <c r="B183" s="1"/>
      <c r="C183" s="176">
        <f t="shared" si="3"/>
        <v>49126</v>
      </c>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c r="A184" s="1"/>
      <c r="B184" s="1"/>
      <c r="C184" s="176">
        <f t="shared" si="3"/>
        <v>49157</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c r="A185" s="1"/>
      <c r="B185" s="1"/>
      <c r="C185" s="176">
        <f t="shared" si="3"/>
        <v>49188</v>
      </c>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c r="A186" s="1"/>
      <c r="B186" s="1"/>
      <c r="C186" s="176">
        <f t="shared" si="3"/>
        <v>49218</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c r="A187" s="1"/>
      <c r="B187" s="1"/>
      <c r="C187" s="176">
        <f t="shared" si="3"/>
        <v>49249</v>
      </c>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c r="A188" s="1"/>
      <c r="B188" s="1"/>
      <c r="C188" s="176">
        <f t="shared" si="3"/>
        <v>49279</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c r="A189" s="1"/>
      <c r="B189" s="1"/>
      <c r="C189" s="176">
        <f t="shared" si="3"/>
        <v>49310</v>
      </c>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c r="A190" s="1"/>
      <c r="B190" s="1"/>
      <c r="C190" s="176">
        <f t="shared" si="3"/>
        <v>49341</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c r="A191" s="1"/>
      <c r="B191" s="1"/>
      <c r="C191" s="176">
        <f t="shared" si="3"/>
        <v>49369</v>
      </c>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c r="A192" s="1"/>
      <c r="B192" s="1"/>
      <c r="C192" s="176">
        <f t="shared" si="3"/>
        <v>49400</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c r="A193" s="1"/>
      <c r="B193" s="1"/>
      <c r="C193" s="176">
        <f t="shared" si="3"/>
        <v>49430</v>
      </c>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c r="A194" s="1"/>
      <c r="B194" s="1"/>
      <c r="C194" s="176">
        <f t="shared" si="3"/>
        <v>49461</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c r="A195" s="1"/>
      <c r="B195" s="1"/>
      <c r="C195" s="176">
        <f t="shared" si="3"/>
        <v>49491</v>
      </c>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c r="A196" s="1"/>
      <c r="B196" s="1"/>
      <c r="C196" s="176">
        <f t="shared" si="3"/>
        <v>49522</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c r="A197" s="1"/>
      <c r="B197" s="1"/>
      <c r="C197" s="176">
        <f t="shared" si="3"/>
        <v>49553</v>
      </c>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c r="A198" s="1"/>
      <c r="B198" s="1"/>
      <c r="C198" s="176">
        <f t="shared" si="3"/>
        <v>49583</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c r="A199" s="1"/>
      <c r="B199" s="1"/>
      <c r="C199" s="176">
        <f t="shared" si="3"/>
        <v>49614</v>
      </c>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c r="A200" s="1"/>
      <c r="B200" s="1"/>
      <c r="C200" s="176">
        <f t="shared" si="3"/>
        <v>49644</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c r="A201" s="1"/>
      <c r="B201" s="1"/>
      <c r="C201" s="176">
        <f t="shared" si="3"/>
        <v>49675</v>
      </c>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c r="A202" s="1"/>
      <c r="B202" s="1"/>
      <c r="C202" s="176">
        <f t="shared" si="3"/>
        <v>49706</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c r="A203" s="1"/>
      <c r="B203" s="1"/>
      <c r="C203" s="176">
        <f t="shared" si="3"/>
        <v>49735</v>
      </c>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c r="A204" s="1"/>
      <c r="B204" s="1"/>
      <c r="C204" s="176">
        <f t="shared" si="3"/>
        <v>49766</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c r="A205" s="1"/>
      <c r="B205" s="1"/>
      <c r="C205" s="176">
        <f t="shared" si="3"/>
        <v>49796</v>
      </c>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c r="A206" s="1"/>
      <c r="B206" s="1"/>
      <c r="C206" s="176">
        <f t="shared" si="3"/>
        <v>49827</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c r="A207" s="1"/>
      <c r="B207" s="1"/>
      <c r="C207" s="176">
        <f t="shared" si="3"/>
        <v>49857</v>
      </c>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c r="A208" s="1"/>
      <c r="B208" s="1"/>
      <c r="C208" s="176">
        <f t="shared" si="3"/>
        <v>49888</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c r="A209" s="1"/>
      <c r="B209" s="1"/>
      <c r="C209" s="176">
        <f t="shared" si="3"/>
        <v>49919</v>
      </c>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c r="A210" s="1"/>
      <c r="B210" s="1"/>
      <c r="C210" s="176">
        <f t="shared" si="3"/>
        <v>49949</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c r="A211" s="1"/>
      <c r="B211" s="1"/>
      <c r="C211" s="176">
        <f t="shared" si="3"/>
        <v>49980</v>
      </c>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c r="A212" s="1"/>
      <c r="B212" s="1"/>
      <c r="C212" s="176">
        <f t="shared" si="3"/>
        <v>50010</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c r="A213" s="1"/>
      <c r="B213" s="1"/>
      <c r="C213" s="176">
        <f t="shared" si="3"/>
        <v>50041</v>
      </c>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c r="A214" s="1"/>
      <c r="B214" s="1"/>
      <c r="C214" s="176">
        <f t="shared" si="3"/>
        <v>50072</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c r="A215" s="1"/>
      <c r="B215" s="1"/>
      <c r="C215" s="176">
        <f t="shared" si="3"/>
        <v>50100</v>
      </c>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c r="A216" s="1"/>
      <c r="B216" s="1"/>
      <c r="C216" s="176">
        <f t="shared" si="3"/>
        <v>50131</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c r="A217" s="1"/>
      <c r="B217" s="1"/>
      <c r="C217" s="176">
        <f t="shared" si="3"/>
        <v>50161</v>
      </c>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c r="A218" s="1"/>
      <c r="B218" s="1"/>
      <c r="C218" s="176">
        <f t="shared" si="3"/>
        <v>50192</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c r="A219" s="1"/>
      <c r="B219" s="1"/>
      <c r="C219" s="176">
        <f t="shared" si="3"/>
        <v>50222</v>
      </c>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c r="A220" s="1"/>
      <c r="B220" s="1"/>
      <c r="C220" s="176">
        <f t="shared" si="3"/>
        <v>50253</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c r="A221" s="1"/>
      <c r="B221" s="1"/>
      <c r="C221" s="176">
        <f t="shared" si="3"/>
        <v>50284</v>
      </c>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c r="A222" s="1"/>
      <c r="B222" s="1"/>
      <c r="C222" s="176">
        <f t="shared" si="3"/>
        <v>50314</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c r="A223" s="1"/>
      <c r="B223" s="1"/>
      <c r="C223" s="176">
        <f t="shared" ref="C223:C251" si="4">EOMONTH(C222,0)+1</f>
        <v>50345</v>
      </c>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c r="A224" s="1"/>
      <c r="B224" s="1"/>
      <c r="C224" s="176">
        <f t="shared" si="4"/>
        <v>50375</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c r="A225" s="1"/>
      <c r="B225" s="1"/>
      <c r="C225" s="176">
        <f t="shared" si="4"/>
        <v>50406</v>
      </c>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c r="A226" s="1"/>
      <c r="B226" s="1"/>
      <c r="C226" s="176">
        <f t="shared" si="4"/>
        <v>50437</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c r="A227" s="1"/>
      <c r="B227" s="1"/>
      <c r="C227" s="176">
        <f t="shared" si="4"/>
        <v>50465</v>
      </c>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c r="A228" s="1"/>
      <c r="B228" s="1"/>
      <c r="C228" s="176">
        <f t="shared" si="4"/>
        <v>50496</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c r="A229" s="1"/>
      <c r="B229" s="1"/>
      <c r="C229" s="176">
        <f t="shared" si="4"/>
        <v>50526</v>
      </c>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c r="A230" s="1"/>
      <c r="B230" s="1"/>
      <c r="C230" s="176">
        <f t="shared" si="4"/>
        <v>50557</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c r="A231" s="1"/>
      <c r="B231" s="1"/>
      <c r="C231" s="176">
        <f t="shared" si="4"/>
        <v>50587</v>
      </c>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c r="A232" s="1"/>
      <c r="B232" s="1"/>
      <c r="C232" s="176">
        <f t="shared" si="4"/>
        <v>50618</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c r="A233" s="1"/>
      <c r="B233" s="1"/>
      <c r="C233" s="176">
        <f t="shared" si="4"/>
        <v>50649</v>
      </c>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c r="A234" s="1"/>
      <c r="B234" s="1"/>
      <c r="C234" s="176">
        <f t="shared" si="4"/>
        <v>50679</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c r="A235" s="1"/>
      <c r="B235" s="1"/>
      <c r="C235" s="176">
        <f t="shared" si="4"/>
        <v>50710</v>
      </c>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c r="A236" s="1"/>
      <c r="B236" s="1"/>
      <c r="C236" s="176">
        <f t="shared" si="4"/>
        <v>50740</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c r="A237" s="1"/>
      <c r="B237" s="1"/>
      <c r="C237" s="176">
        <f t="shared" si="4"/>
        <v>50771</v>
      </c>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c r="A238" s="1"/>
      <c r="B238" s="1"/>
      <c r="C238" s="176">
        <f t="shared" si="4"/>
        <v>50802</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c r="A239" s="1"/>
      <c r="B239" s="1"/>
      <c r="C239" s="176">
        <f t="shared" si="4"/>
        <v>50830</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c r="A240" s="1"/>
      <c r="B240" s="1"/>
      <c r="C240" s="176">
        <f t="shared" si="4"/>
        <v>50861</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c r="A241" s="1"/>
      <c r="B241" s="1"/>
      <c r="C241" s="176">
        <f t="shared" si="4"/>
        <v>50891</v>
      </c>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c r="A242" s="1"/>
      <c r="B242" s="1"/>
      <c r="C242" s="176">
        <f t="shared" si="4"/>
        <v>50922</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c r="A243" s="1"/>
      <c r="B243" s="1"/>
      <c r="C243" s="176">
        <f t="shared" si="4"/>
        <v>50952</v>
      </c>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c r="A244" s="1"/>
      <c r="B244" s="1"/>
      <c r="C244" s="176">
        <f t="shared" si="4"/>
        <v>50983</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c r="A245" s="1"/>
      <c r="B245" s="1"/>
      <c r="C245" s="176">
        <f t="shared" si="4"/>
        <v>51014</v>
      </c>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c r="A246" s="1"/>
      <c r="B246" s="1"/>
      <c r="C246" s="176">
        <f t="shared" si="4"/>
        <v>51044</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c r="A247" s="1"/>
      <c r="B247" s="1"/>
      <c r="C247" s="176">
        <f t="shared" si="4"/>
        <v>51075</v>
      </c>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c r="A248" s="1"/>
      <c r="B248" s="1"/>
      <c r="C248" s="176">
        <f t="shared" si="4"/>
        <v>51105</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c r="A249" s="1"/>
      <c r="B249" s="1"/>
      <c r="C249" s="176">
        <f t="shared" si="4"/>
        <v>51136</v>
      </c>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c r="A250" s="1"/>
      <c r="B250" s="1"/>
      <c r="C250" s="176">
        <f t="shared" si="4"/>
        <v>51167</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c r="A251" s="1"/>
      <c r="B251" s="1"/>
      <c r="C251" s="176">
        <f t="shared" si="4"/>
        <v>51196</v>
      </c>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c r="N252" s="1"/>
      <c r="P252" s="1"/>
      <c r="R252" s="1"/>
      <c r="T252" s="1"/>
      <c r="V252" s="1"/>
      <c r="W252" s="1"/>
      <c r="X252" s="1"/>
      <c r="Y252" s="1"/>
      <c r="Z252" s="1"/>
      <c r="AA252" s="1"/>
      <c r="AB252" s="1"/>
      <c r="AC252" s="1"/>
      <c r="AD252" s="1"/>
      <c r="AE252" s="1"/>
      <c r="AG252" s="1"/>
    </row>
    <row r="253" spans="1:36">
      <c r="N253" s="1"/>
      <c r="P253" s="1"/>
      <c r="R253" s="1"/>
      <c r="T253" s="1"/>
      <c r="V253" s="1"/>
      <c r="W253" s="1"/>
      <c r="X253" s="1"/>
      <c r="Y253" s="1"/>
      <c r="Z253" s="1"/>
      <c r="AA253" s="1"/>
      <c r="AB253" s="1"/>
      <c r="AC253" s="1"/>
      <c r="AD253" s="1"/>
      <c r="AE253" s="1"/>
      <c r="AG253" s="1"/>
    </row>
    <row r="254" spans="1:36">
      <c r="N254" s="1"/>
      <c r="V254" s="1"/>
      <c r="W254" s="1"/>
      <c r="X254" s="1"/>
      <c r="Y254" s="1"/>
      <c r="Z254" s="1"/>
      <c r="AA254" s="1"/>
      <c r="AB254" s="1"/>
      <c r="AC254" s="1"/>
      <c r="AD254" s="1"/>
      <c r="AE254" s="1"/>
    </row>
    <row r="255" spans="1:36">
      <c r="N255" s="1"/>
      <c r="V255" s="1"/>
      <c r="W255" s="1"/>
      <c r="X255" s="1"/>
      <c r="Y255" s="1"/>
      <c r="Z255" s="1"/>
      <c r="AA255" s="1"/>
      <c r="AB255" s="1"/>
      <c r="AC255" s="1"/>
      <c r="AD255" s="1"/>
      <c r="AE255" s="1"/>
    </row>
    <row r="256" spans="1:36">
      <c r="N256" s="1"/>
      <c r="V256" s="1"/>
      <c r="W256" s="1"/>
      <c r="X256" s="1"/>
      <c r="Y256" s="1"/>
      <c r="Z256" s="1"/>
      <c r="AA256" s="1"/>
      <c r="AB256" s="1"/>
      <c r="AC256" s="1"/>
      <c r="AD256" s="1"/>
      <c r="AE256" s="1"/>
    </row>
  </sheetData>
  <conditionalFormatting sqref="AB22:AB24 V15 V19:V21">
    <cfRule type="cellIs" dxfId="54" priority="50" operator="equal">
      <formula>0</formula>
    </cfRule>
  </conditionalFormatting>
  <conditionalFormatting sqref="AE9">
    <cfRule type="containsBlanks" dxfId="53" priority="79">
      <formula>LEN(TRIM(AE9))=0</formula>
    </cfRule>
  </conditionalFormatting>
  <conditionalFormatting sqref="V22:W22 AA22 W23:W24 V9 AA9:AE9 AC22:AD22 W15:AE15 V25:AE25">
    <cfRule type="cellIs" dxfId="52" priority="78" operator="equal">
      <formula>0</formula>
    </cfRule>
  </conditionalFormatting>
  <conditionalFormatting sqref="V23 AA23 AC23:AE23 AE22 AE24">
    <cfRule type="cellIs" dxfId="51" priority="76" operator="equal">
      <formula>0</formula>
    </cfRule>
  </conditionalFormatting>
  <conditionalFormatting sqref="AE22:AE24">
    <cfRule type="containsBlanks" dxfId="50" priority="75">
      <formula>LEN(TRIM(AE22))=0</formula>
    </cfRule>
  </conditionalFormatting>
  <conditionalFormatting sqref="V24 AA24 AC24:AD24">
    <cfRule type="cellIs" dxfId="49" priority="74" operator="equal">
      <formula>0</formula>
    </cfRule>
  </conditionalFormatting>
  <conditionalFormatting sqref="X22:Y24">
    <cfRule type="cellIs" dxfId="48" priority="70" operator="equal">
      <formula>0</formula>
    </cfRule>
  </conditionalFormatting>
  <conditionalFormatting sqref="Y22:Y24">
    <cfRule type="containsBlanks" dxfId="47" priority="69">
      <formula>LEN(TRIM(Y22))=0</formula>
    </cfRule>
  </conditionalFormatting>
  <conditionalFormatting sqref="W9">
    <cfRule type="cellIs" dxfId="46" priority="64" operator="equal">
      <formula>0</formula>
    </cfRule>
  </conditionalFormatting>
  <conditionalFormatting sqref="W21:Y21 AA21:AE21">
    <cfRule type="cellIs" dxfId="45" priority="60" operator="equal">
      <formula>0</formula>
    </cfRule>
  </conditionalFormatting>
  <conditionalFormatting sqref="AA20 AC20:AD20">
    <cfRule type="cellIs" dxfId="44" priority="45" operator="equal">
      <formula>0</formula>
    </cfRule>
  </conditionalFormatting>
  <conditionalFormatting sqref="X19:Y21">
    <cfRule type="cellIs" dxfId="43" priority="43" operator="equal">
      <formula>0</formula>
    </cfRule>
  </conditionalFormatting>
  <conditionalFormatting sqref="AE19:AE21">
    <cfRule type="containsBlanks" dxfId="42" priority="48">
      <formula>LEN(TRIM(AE19))=0</formula>
    </cfRule>
  </conditionalFormatting>
  <conditionalFormatting sqref="AA19:AE19 AE19:AE21">
    <cfRule type="cellIs" dxfId="41" priority="47" operator="equal">
      <formula>0</formula>
    </cfRule>
  </conditionalFormatting>
  <conditionalFormatting sqref="AA19 AC19:AD19">
    <cfRule type="cellIs" dxfId="40" priority="46" operator="equal">
      <formula>0</formula>
    </cfRule>
  </conditionalFormatting>
  <conditionalFormatting sqref="W19:W21">
    <cfRule type="cellIs" dxfId="39" priority="44" operator="equal">
      <formula>0</formula>
    </cfRule>
  </conditionalFormatting>
  <conditionalFormatting sqref="Y19:Y21">
    <cfRule type="containsBlanks" dxfId="38" priority="42">
      <formula>LEN(TRIM(Y19))=0</formula>
    </cfRule>
  </conditionalFormatting>
  <conditionalFormatting sqref="AB19:AB21">
    <cfRule type="cellIs" dxfId="37" priority="41" operator="equal">
      <formula>0</formula>
    </cfRule>
  </conditionalFormatting>
  <conditionalFormatting sqref="Z19:Z24">
    <cfRule type="cellIs" dxfId="36" priority="40" operator="equal">
      <formula>0</formula>
    </cfRule>
  </conditionalFormatting>
  <conditionalFormatting sqref="AE10:AE11">
    <cfRule type="containsBlanks" dxfId="35" priority="39">
      <formula>LEN(TRIM(AE10))=0</formula>
    </cfRule>
  </conditionalFormatting>
  <conditionalFormatting sqref="V10 AA10:AE11">
    <cfRule type="cellIs" dxfId="34" priority="38" operator="equal">
      <formula>0</formula>
    </cfRule>
  </conditionalFormatting>
  <conditionalFormatting sqref="W10:W11">
    <cfRule type="cellIs" dxfId="33" priority="37" operator="equal">
      <formula>0</formula>
    </cfRule>
  </conditionalFormatting>
  <conditionalFormatting sqref="V11">
    <cfRule type="cellIs" dxfId="32" priority="36" operator="equal">
      <formula>0</formula>
    </cfRule>
  </conditionalFormatting>
  <conditionalFormatting sqref="AA20 AC20:AD20">
    <cfRule type="cellIs" dxfId="31" priority="35" operator="equal">
      <formula>0</formula>
    </cfRule>
  </conditionalFormatting>
  <conditionalFormatting sqref="AA21 AC21:AD21">
    <cfRule type="cellIs" dxfId="30" priority="34" operator="equal">
      <formula>0</formula>
    </cfRule>
  </conditionalFormatting>
  <conditionalFormatting sqref="V13">
    <cfRule type="cellIs" dxfId="29" priority="26" operator="equal">
      <formula>0</formula>
    </cfRule>
  </conditionalFormatting>
  <conditionalFormatting sqref="AE12">
    <cfRule type="containsBlanks" dxfId="28" priority="33">
      <formula>LEN(TRIM(AE12))=0</formula>
    </cfRule>
  </conditionalFormatting>
  <conditionalFormatting sqref="AA12:AE12">
    <cfRule type="cellIs" dxfId="27" priority="32" operator="equal">
      <formula>0</formula>
    </cfRule>
  </conditionalFormatting>
  <conditionalFormatting sqref="W12">
    <cfRule type="cellIs" dxfId="26" priority="31" operator="equal">
      <formula>0</formula>
    </cfRule>
  </conditionalFormatting>
  <conditionalFormatting sqref="V12">
    <cfRule type="cellIs" dxfId="25" priority="30" operator="equal">
      <formula>0</formula>
    </cfRule>
  </conditionalFormatting>
  <conditionalFormatting sqref="AE13">
    <cfRule type="containsBlanks" dxfId="24" priority="29">
      <formula>LEN(TRIM(AE13))=0</formula>
    </cfRule>
  </conditionalFormatting>
  <conditionalFormatting sqref="AA13:AE13">
    <cfRule type="cellIs" dxfId="23" priority="28" operator="equal">
      <formula>0</formula>
    </cfRule>
  </conditionalFormatting>
  <conditionalFormatting sqref="W13">
    <cfRule type="cellIs" dxfId="22" priority="27" operator="equal">
      <formula>0</formula>
    </cfRule>
  </conditionalFormatting>
  <conditionalFormatting sqref="V16:V18">
    <cfRule type="cellIs" dxfId="21" priority="16" operator="equal">
      <formula>0</formula>
    </cfRule>
  </conditionalFormatting>
  <conditionalFormatting sqref="AB16:AB18">
    <cfRule type="cellIs" dxfId="20" priority="18" operator="equal">
      <formula>0</formula>
    </cfRule>
  </conditionalFormatting>
  <conditionalFormatting sqref="AA16 W16:W18 AC16:AD16">
    <cfRule type="cellIs" dxfId="19" priority="24" operator="equal">
      <formula>0</formula>
    </cfRule>
  </conditionalFormatting>
  <conditionalFormatting sqref="AA17 AC17:AE17 AE16 AE18">
    <cfRule type="cellIs" dxfId="18" priority="23" operator="equal">
      <formula>0</formula>
    </cfRule>
  </conditionalFormatting>
  <conditionalFormatting sqref="AE16:AE18">
    <cfRule type="containsBlanks" dxfId="17" priority="22">
      <formula>LEN(TRIM(AE16))=0</formula>
    </cfRule>
  </conditionalFormatting>
  <conditionalFormatting sqref="AA18 AC18:AD18">
    <cfRule type="cellIs" dxfId="16" priority="21" operator="equal">
      <formula>0</formula>
    </cfRule>
  </conditionalFormatting>
  <conditionalFormatting sqref="X16:X18">
    <cfRule type="cellIs" dxfId="15" priority="20" operator="equal">
      <formula>0</formula>
    </cfRule>
  </conditionalFormatting>
  <conditionalFormatting sqref="AA14:AE14">
    <cfRule type="cellIs" dxfId="14" priority="14" operator="equal">
      <formula>0</formula>
    </cfRule>
  </conditionalFormatting>
  <conditionalFormatting sqref="Z16:Z18">
    <cfRule type="cellIs" dxfId="13" priority="9" operator="equal">
      <formula>0</formula>
    </cfRule>
  </conditionalFormatting>
  <conditionalFormatting sqref="V14">
    <cfRule type="cellIs" dxfId="12" priority="12" operator="equal">
      <formula>0</formula>
    </cfRule>
  </conditionalFormatting>
  <conditionalFormatting sqref="AE14">
    <cfRule type="containsBlanks" dxfId="11" priority="15">
      <formula>LEN(TRIM(AE14))=0</formula>
    </cfRule>
  </conditionalFormatting>
  <conditionalFormatting sqref="W14">
    <cfRule type="cellIs" dxfId="10" priority="13" operator="equal">
      <formula>0</formula>
    </cfRule>
  </conditionalFormatting>
  <conditionalFormatting sqref="Y16:Y18">
    <cfRule type="cellIs" dxfId="9" priority="11" operator="equal">
      <formula>0</formula>
    </cfRule>
  </conditionalFormatting>
  <conditionalFormatting sqref="Y16:Y18">
    <cfRule type="containsBlanks" dxfId="8" priority="10">
      <formula>LEN(TRIM(Y16))=0</formula>
    </cfRule>
  </conditionalFormatting>
  <conditionalFormatting sqref="AE26">
    <cfRule type="containsBlanks" dxfId="7" priority="8">
      <formula>LEN(TRIM(AE26))=0</formula>
    </cfRule>
  </conditionalFormatting>
  <conditionalFormatting sqref="AA26:AE26">
    <cfRule type="cellIs" dxfId="6" priority="7" operator="equal">
      <formula>0</formula>
    </cfRule>
  </conditionalFormatting>
  <conditionalFormatting sqref="W26">
    <cfRule type="cellIs" dxfId="5" priority="6" operator="equal">
      <formula>0</formula>
    </cfRule>
  </conditionalFormatting>
  <conditionalFormatting sqref="V26">
    <cfRule type="cellIs" dxfId="4" priority="5" operator="equal">
      <formula>0</formula>
    </cfRule>
  </conditionalFormatting>
  <conditionalFormatting sqref="AE27">
    <cfRule type="containsBlanks" dxfId="3" priority="4">
      <formula>LEN(TRIM(AE27))=0</formula>
    </cfRule>
  </conditionalFormatting>
  <conditionalFormatting sqref="AA27:AE27">
    <cfRule type="cellIs" dxfId="2" priority="3" operator="equal">
      <formula>0</formula>
    </cfRule>
  </conditionalFormatting>
  <conditionalFormatting sqref="W27">
    <cfRule type="cellIs" dxfId="1" priority="2" operator="equal">
      <formula>0</formula>
    </cfRule>
  </conditionalFormatting>
  <conditionalFormatting sqref="V27">
    <cfRule type="cellIs" dxfId="0" priority="1" operator="equal">
      <formula>0</formula>
    </cfRule>
  </conditionalFormatting>
  <dataValidations count="1">
    <dataValidation type="decimal" operator="greaterThanOrEqual" allowBlank="1" showInputMessage="1" showErrorMessage="1" sqref="AE9:AE14 AE16:AE24 Y16:Y24 AE26:AE27">
      <formula1>0</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БП</vt:lpstr>
      <vt:lpstr>методология</vt:lpstr>
      <vt:lpstr>Главная</vt:lpstr>
      <vt:lpstr>капитал</vt:lpstr>
      <vt:lpstr>ШР</vt:lpstr>
      <vt:lpstr>Отчеты</vt:lpstr>
      <vt:lpstr>Отчеты_М</vt:lpstr>
      <vt:lpstr>УсловияРасчеты</vt:lpstr>
      <vt:lpstr>справочники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2019-01-14T10:06:09Z</dcterms:created>
  <dcterms:modified xsi:type="dcterms:W3CDTF">2021-05-31T17:25:45Z</dcterms:modified>
</cp:coreProperties>
</file>